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queryTables/queryTable1.xml" ContentType="application/vnd.openxmlformats-officedocument.spreadsheetml.queryTable+xml"/>
  <Override PartName="/xl/tables/table3.xml" ContentType="application/vnd.openxmlformats-officedocument.spreadsheetml.table+xml"/>
  <Override PartName="/xl/queryTables/queryTable2.xml" ContentType="application/vnd.openxmlformats-officedocument.spreadsheetml.queryTable+xml"/>
  <Override PartName="/xl/drawings/drawing2.xml" ContentType="application/vnd.openxmlformats-officedocument.drawing+xml"/>
  <Override PartName="/xl/charts/chart1.xml" ContentType="application/vnd.openxmlformats-officedocument.drawingml.chart+xml"/>
  <Override PartName="/xl/tables/table4.xml" ContentType="application/vnd.openxmlformats-officedocument.spreadsheetml.table+xml"/>
  <Override PartName="/xl/queryTables/queryTable3.xml" ContentType="application/vnd.openxmlformats-officedocument.spreadsheetml.queryTable+xml"/>
  <Override PartName="/xl/tables/table5.xml" ContentType="application/vnd.openxmlformats-officedocument.spreadsheetml.table+xml"/>
  <Override PartName="/xl/queryTables/queryTable4.xml" ContentType="application/vnd.openxmlformats-officedocument.spreadsheetml.queryTable+xml"/>
  <Override PartName="/xl/tables/table6.xml" ContentType="application/vnd.openxmlformats-officedocument.spreadsheetml.table+xml"/>
  <Override PartName="/xl/queryTables/queryTable5.xml" ContentType="application/vnd.openxmlformats-officedocument.spreadsheetml.queryTable+xml"/>
  <Override PartName="/xl/tables/table7.xml" ContentType="application/vnd.openxmlformats-officedocument.spreadsheetml.table+xml"/>
  <Override PartName="/xl/queryTables/queryTable6.xml" ContentType="application/vnd.openxmlformats-officedocument.spreadsheetml.queryTable+xml"/>
  <Override PartName="/xl/tables/table8.xml" ContentType="application/vnd.openxmlformats-officedocument.spreadsheetml.table+xml"/>
  <Override PartName="/xl/queryTables/queryTable7.xml" ContentType="application/vnd.openxmlformats-officedocument.spreadsheetml.queryTable+xml"/>
  <Override PartName="/xl/tables/table9.xml" ContentType="application/vnd.openxmlformats-officedocument.spreadsheetml.table+xml"/>
  <Override PartName="/xl/tables/table10.xml" ContentType="application/vnd.openxmlformats-officedocument.spreadsheetml.table+xml"/>
  <Override PartName="/xl/queryTables/queryTable8.xml" ContentType="application/vnd.openxmlformats-officedocument.spreadsheetml.queryTable+xml"/>
  <Override PartName="/xl/drawings/drawing3.xml" ContentType="application/vnd.openxmlformats-officedocument.drawing+xml"/>
  <Override PartName="/xl/charts/chart2.xml" ContentType="application/vnd.openxmlformats-officedocument.drawingml.chart+xml"/>
  <Override PartName="/xl/tables/table11.xml" ContentType="application/vnd.openxmlformats-officedocument.spreadsheetml.table+xml"/>
  <Override PartName="/xl/queryTables/queryTable9.xml" ContentType="application/vnd.openxmlformats-officedocument.spreadsheetml.queryTable+xml"/>
  <Override PartName="/xl/tables/table12.xml" ContentType="application/vnd.openxmlformats-officedocument.spreadsheetml.table+xml"/>
  <Override PartName="/xl/queryTables/queryTable10.xml" ContentType="application/vnd.openxmlformats-officedocument.spreadsheetml.queryTable+xml"/>
  <Override PartName="/xl/drawings/drawing4.xml" ContentType="application/vnd.openxmlformats-officedocument.drawing+xml"/>
  <Override PartName="/xl/charts/chart3.xml" ContentType="application/vnd.openxmlformats-officedocument.drawingml.chart+xml"/>
  <Override PartName="/xl/tables/table13.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mc:AlternateContent xmlns:mc="http://schemas.openxmlformats.org/markup-compatibility/2006">
    <mc:Choice Requires="x15">
      <x15ac:absPath xmlns:x15ac="http://schemas.microsoft.com/office/spreadsheetml/2010/11/ac" url="https://ofsted365.sharepoint.com/sites/IN0075/Early years remit/External Products/Official Statistics/2022-08/8. Files for publication/"/>
    </mc:Choice>
  </mc:AlternateContent>
  <xr:revisionPtr revIDLastSave="715" documentId="8_{BBA52579-4014-4CD1-9E50-1F165BE43F72}" xr6:coauthVersionLast="47" xr6:coauthVersionMax="47" xr10:uidLastSave="{EE7FE3D3-4C0A-4E2D-8115-1303604520F8}"/>
  <bookViews>
    <workbookView xWindow="-120" yWindow="-120" windowWidth="29040" windowHeight="15840" tabRatio="779" xr2:uid="{00000000-000D-0000-FFFF-FFFF00000000}"/>
  </bookViews>
  <sheets>
    <sheet name="Cover" sheetId="5" r:id="rId1"/>
    <sheet name="Contents" sheetId="40" r:id="rId2"/>
    <sheet name="Ranges" sheetId="9" state="hidden" r:id="rId3"/>
    <sheet name="Drop down Values" sheetId="3" state="hidden" r:id="rId4"/>
    <sheet name="ProvidersandPlaces" sheetId="1" state="hidden" r:id="rId5"/>
    <sheet name="Notes" sheetId="46" r:id="rId6"/>
    <sheet name="Table 1" sheetId="2" r:id="rId7"/>
    <sheet name="Table 2" sheetId="4" r:id="rId8"/>
    <sheet name="Table 3a" sheetId="7" r:id="rId9"/>
    <sheet name="JoinersandLeavers" sheetId="8" state="hidden" r:id="rId10"/>
    <sheet name="Table 3b" sheetId="61" r:id="rId11"/>
    <sheet name="HistoricJandL" sheetId="60" state="hidden" r:id="rId12"/>
    <sheet name="Table 4" sheetId="59" r:id="rId13"/>
    <sheet name="Chart 1" sheetId="11" r:id="rId14"/>
    <sheet name="EYR_most_recent_outcomes" sheetId="23" state="hidden" r:id="rId15"/>
    <sheet name="EYR_NCOR_MR" sheetId="34" state="hidden" r:id="rId16"/>
    <sheet name="EYR_INADQ_NCOR" sheetId="35" state="hidden" r:id="rId17"/>
    <sheet name="HistoricEYROE" sheetId="13" state="hidden" r:id="rId18"/>
    <sheet name="Table 5" sheetId="12" r:id="rId19"/>
    <sheet name="Table 6" sheetId="14" r:id="rId20"/>
    <sheet name="Table 7" sheetId="16" r:id="rId21"/>
    <sheet name="Table 8" sheetId="17" r:id="rId22"/>
    <sheet name="Table 9" sheetId="15" r:id="rId23"/>
    <sheet name="EYR_actions_and_recommendations" sheetId="41" state="hidden" r:id="rId24"/>
    <sheet name="Table 10" sheetId="19" r:id="rId25"/>
    <sheet name="LeftEYRRegister_insp_only" sheetId="45" state="hidden" r:id="rId26"/>
    <sheet name="Table 11" sheetId="20" r:id="rId27"/>
    <sheet name="Table 12" sheetId="24" r:id="rId28"/>
    <sheet name="CR_most_recent_outcome" sheetId="42" state="hidden" r:id="rId29"/>
    <sheet name="Table 13" sheetId="22" r:id="rId30"/>
    <sheet name="Chart 2" sheetId="25" r:id="rId31"/>
    <sheet name="Chart2_Data" sheetId="38" state="hidden" r:id="rId32"/>
    <sheet name="EYFULL_in_period" sheetId="36" state="hidden" r:id="rId33"/>
    <sheet name="Table 14" sheetId="26" r:id="rId34"/>
    <sheet name="CR_insp_in_period" sheetId="43" state="hidden" r:id="rId35"/>
    <sheet name="Table 15" sheetId="51" r:id="rId36"/>
    <sheet name="Table 16" sheetId="52" r:id="rId37"/>
    <sheet name="Table 17" sheetId="53" r:id="rId38"/>
    <sheet name="Table 18" sheetId="54" r:id="rId39"/>
    <sheet name="Table 19" sheetId="47" r:id="rId40"/>
    <sheet name="Chart 3" sheetId="55" r:id="rId41"/>
    <sheet name="Table 20" sheetId="31" r:id="rId42"/>
    <sheet name="Reg_events_in_period" sheetId="50" state="hidden" r:id="rId43"/>
    <sheet name="Chart3_data" sheetId="56" state="hidden" r:id="rId44"/>
  </sheets>
  <externalReferences>
    <externalReference r:id="rId45"/>
  </externalReferences>
  <definedNames>
    <definedName name="_xlnm._FilterDatabase" localSheetId="1" hidden="1">'Contents'!$A$2:$N$26</definedName>
    <definedName name="_xlnm._FilterDatabase" localSheetId="20" hidden="1">'Table 7'!$A$7:$L$7</definedName>
    <definedName name="Actions_Recommendations">Table_clu7sql1_ssdb_DATAMART_EARLY_YEARS_tbl_EYR_actions_and_recommendations_agg[#All]</definedName>
    <definedName name="Chart2Source">Chart2_Data!$A$1:$F$21</definedName>
    <definedName name="clu7sql1_ssdb_DATAMART_EARLY_YEARS_tbl_CR_inspections_in_period_agg" localSheetId="34" hidden="1">CR_insp_in_period!$A$1:$I$9</definedName>
    <definedName name="clu7sql1_ssdb_DATAMART_EARLY_YEARS_tbl_CR_most_recent_agg" localSheetId="28" hidden="1">CR_most_recent_outcome!$A$1:$H$11</definedName>
    <definedName name="clu7sql1_ssdb_DATAMART_EARLY_YEARS_tbl_EY_all_Reg_full_insp_since_2015_agg" localSheetId="25" hidden="1">LeftEYRRegister_insp_only!$A$1:$H$6</definedName>
    <definedName name="clu7sql1_ssdb_DATAMART_EARLY_YEARS_tbl_EY_inspections_in_period_agg" localSheetId="32" hidden="1">EYFULL_in_period!$A$1:$Q$12678</definedName>
    <definedName name="clu7sql1_ssdb_DATAMART_EARLY_YEARS_tbl_EYR_actions_and_recommendations_agg" localSheetId="23" hidden="1">EYR_actions_and_recommendations!$A$1:$E$6064</definedName>
    <definedName name="clu7sql1_ssdb_DATAMART_EARLY_YEARS_tbl_EYR_inadequate_NCOR_agg" localSheetId="16" hidden="1">EYR_INADQ_NCOR!$A$1:$R$332</definedName>
    <definedName name="clu7sql1_ssdb_DATAMART_EARLY_YEARS_tbl_EYR_most_recent_agg" localSheetId="14" hidden="1">EYR_most_recent_outcomes!$A$1:$N$5401</definedName>
    <definedName name="clu7sql1_ssdb_DATAMART_EARLY_YEARS_tbl_EYR_most_recent_NCOR_agg" localSheetId="15" hidden="1">EYR_NCOR_MR!$A$1:$R$381</definedName>
    <definedName name="clu7sql1_ssdb_DATAMART_EARLY_YEARS_tbl_historic_EYR_OE_outcome" localSheetId="17" hidden="1">HistoricEYROE!$A$1:$M$73</definedName>
    <definedName name="clu7sql1_ssdb_DATAMART_EARLY_YEARS_tbl_joiners_and_leavers_agg" localSheetId="9" hidden="1">JoinersandLeavers!$A$1:$R$753</definedName>
    <definedName name="CLU7sql1_ssdb_DATAMART_EARLY_YEARS_tbl_providers_and_places_agg" localSheetId="4" hidden="1">ProvidersandPlaces!$A$1:$K$3674</definedName>
    <definedName name="CR_insp_in_period">Table_clu7sql1_ssdb_DATAMART_EARLY_YEARS_tbl_CR_inspections_in_period_agg[#All]</definedName>
    <definedName name="CR_Most_recent_outcome">Table_clu7sql1_ssdb_DATAMART_EARLY_YEARS_tbl_CR_most_recent_agg[#All]</definedName>
    <definedName name="current_quarter" localSheetId="11">[1]Ranges!$A$1</definedName>
    <definedName name="current_quarter">Ranges!$A$1</definedName>
    <definedName name="dates" localSheetId="11">[1]Ranges!$A$1:$A$3</definedName>
    <definedName name="dates">Ranges!$A$1:$A$3</definedName>
    <definedName name="EE" localSheetId="11">'[1]Drop down Values'!$I$2:$I$13</definedName>
    <definedName name="EE">'Drop down Values'!$I$2:$I$13</definedName>
    <definedName name="EM" localSheetId="11">'[1]Drop down Values'!$H$2:$H$12</definedName>
    <definedName name="EM">'Drop down Values'!$H$2:$H$12</definedName>
    <definedName name="ENG" localSheetId="11">'[1]Drop down Values'!$G$2:$G$155</definedName>
    <definedName name="ENG">'Drop down Values'!$G$2:$G$155</definedName>
    <definedName name="ExternalData_1" localSheetId="42" hidden="1">Reg_events_in_period!$A$1:$E$36</definedName>
    <definedName name="EY_provision" localSheetId="11">[1]Ranges!$A$12:$A$16</definedName>
    <definedName name="EY_provision">Ranges!$A$12:$A$16</definedName>
    <definedName name="EYFULL_in_period">Table_clu7sql1_ssdb_DATAMART_EARLY_YEARS_tbl_EY_inspections_in_period_agg[#All]</definedName>
    <definedName name="eyr" localSheetId="11">'[1]Drop down Values'!$U$1:$U$6</definedName>
    <definedName name="eyr">'Drop down Values'!$U$1:$U$6</definedName>
    <definedName name="EYR_INADQ_NCOR">Table_clu7sql1_ssdb_DATAMART_EARLY_YEARS_tbl_EYR_inadequate_NCOR_agg[#All]</definedName>
    <definedName name="EYR_most_recent_outcomes">Table_clu7sql1_ssdb_DATAMART_EARLY_YEARS_tbl_EYR_most_recent_agg[#All]</definedName>
    <definedName name="EYR_NCOR_MR">Table_clu7sql1_ssdb_DATAMART_EARLY_YEARS_tbl_EYR_most_recent_NCOR_agg[#All]</definedName>
    <definedName name="EYR_provision" localSheetId="11">[1]Ranges!$A$12:$A$15</definedName>
    <definedName name="EYR_provision">Ranges!$A$12:$A$15</definedName>
    <definedName name="GOR" localSheetId="3">'Drop down Values'!$G$1:$P$1</definedName>
    <definedName name="GOR_PP" localSheetId="11">'[1]Drop down Values'!$G$1:$Q$1</definedName>
    <definedName name="GOR_PP">'Drop down Values'!$G$1:$Q$1</definedName>
    <definedName name="HistoricEYROE" localSheetId="11">[1]!Table_clu7sql1_ssdb_DATAMART_EARLY_YEARS_tbl_historic_EYR_OE_outcome[#Data]</definedName>
    <definedName name="HistoricEYROE">Table_clu7sql1_ssdb_DATAMART_EARLY_YEARS_tbl_historic_EYR_OE_outcome[]</definedName>
    <definedName name="HistoricJandL" localSheetId="11">HistoricJandL!$A$1:$N$41</definedName>
    <definedName name="HistoricJandL" localSheetId="10">HistoricJandL!$A$1:$N$41</definedName>
    <definedName name="JL_select" localSheetId="11">#REF!</definedName>
    <definedName name="JL_select" localSheetId="12">'Table 3a'!$C$5</definedName>
    <definedName name="JL_select">'Table 3a'!$C$5</definedName>
    <definedName name="joinersandleavers">Table_clu7sql1_ssdb_DATAMART_EARLY_YEARS_tbl_joiners_and_leavers_agg[#All]</definedName>
    <definedName name="LeftEYRRegister_insp_only">eyos_tbl_EY_all_Reg_full_insp_since_2015_agg[#All]</definedName>
    <definedName name="LocalAuthority" localSheetId="11">[1]Ranges!$A$29:$A$182</definedName>
    <definedName name="LocalAuthority">Ranges!$A$29:$A$182</definedName>
    <definedName name="lon" localSheetId="11">'[1]Drop down Values'!$J$2:$J$35</definedName>
    <definedName name="lon">'Drop down Values'!$J$2:$J$35</definedName>
    <definedName name="NE" localSheetId="11">'[1]Drop down Values'!$K$2:$K$14</definedName>
    <definedName name="NE">'Drop down Values'!$K$2:$K$14</definedName>
    <definedName name="Not_eyr" localSheetId="11">'[1]Drop down Values'!$V$1:$V$5</definedName>
    <definedName name="Not_eyr">'Drop down Values'!$V$1:$V$5</definedName>
    <definedName name="NR" localSheetId="11">'[1]Drop down Values'!$Q$2</definedName>
    <definedName name="NR">'Drop down Values'!$Q$2</definedName>
    <definedName name="NW" localSheetId="11">'[1]Drop down Values'!$L$2:$L$25</definedName>
    <definedName name="NW">'Drop down Values'!$L$2:$L$25</definedName>
    <definedName name="period_pp" localSheetId="11">'[1]Drop down Values'!$A$2</definedName>
    <definedName name="period_pp">'Drop down Values'!$A$2</definedName>
    <definedName name="PP_LA_select" localSheetId="11">'[1]Table 1'!$D$5</definedName>
    <definedName name="PP_LA_select">'Table 1'!$D$5</definedName>
    <definedName name="prov_final" localSheetId="11">[1]Ranges!$A$1:$A$2</definedName>
    <definedName name="prov_final">Ranges!$A$1:$A$2</definedName>
    <definedName name="ProvidersandPlaces">Table_CLU7sql1_ssdb_DATAMART_EARLY_YEARS_tbl_providers_and_places_agg[#All]</definedName>
    <definedName name="Registers" localSheetId="11">'[1]Drop down Values'!$S$1:$S$8</definedName>
    <definedName name="Registers">'Drop down Values'!$S$1:$S$8</definedName>
    <definedName name="SE" localSheetId="11">'[1]Drop down Values'!$M$2:$M$21</definedName>
    <definedName name="SE">'Drop down Values'!$M$2:$M$21</definedName>
    <definedName name="SW" localSheetId="11">'[1]Drop down Values'!$N$2:$N$17</definedName>
    <definedName name="SW">'Drop down Values'!$N$2:$N$17</definedName>
    <definedName name="WM" localSheetId="11">'[1]Drop down Values'!$O$2:$O$16</definedName>
    <definedName name="WM">'Drop down Values'!$O$2:$O$16</definedName>
    <definedName name="YH" localSheetId="11">'[1]Drop down Values'!$P$2:$P$17</definedName>
    <definedName name="YH">'Drop down Values'!$P$2:$P$17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8" i="61" l="1"/>
  <c r="F14" i="61"/>
  <c r="I27" i="61" l="1"/>
  <c r="H18" i="61"/>
  <c r="K7" i="61"/>
  <c r="E6" i="61"/>
  <c r="J26" i="61"/>
  <c r="D24" i="61"/>
  <c r="B20" i="61"/>
  <c r="M15" i="61"/>
  <c r="G13" i="61"/>
  <c r="E9" i="61"/>
  <c r="L6" i="61"/>
  <c r="C25" i="61"/>
  <c r="H10" i="61"/>
  <c r="H28" i="61"/>
  <c r="F26" i="61"/>
  <c r="H22" i="61"/>
  <c r="K19" i="61"/>
  <c r="I15" i="61"/>
  <c r="C13" i="61"/>
  <c r="N8" i="61"/>
  <c r="H6" i="61"/>
  <c r="N20" i="61"/>
  <c r="D6" i="61"/>
  <c r="L27" i="61"/>
  <c r="G25" i="61"/>
  <c r="E21" i="61"/>
  <c r="L18" i="61"/>
  <c r="J14" i="61"/>
  <c r="D12" i="61"/>
  <c r="G28" i="61"/>
  <c r="E27" i="61"/>
  <c r="B26" i="61"/>
  <c r="L24" i="61"/>
  <c r="M21" i="61"/>
  <c r="J20" i="61"/>
  <c r="G19" i="61"/>
  <c r="D18" i="61"/>
  <c r="E15" i="61"/>
  <c r="B14" i="61"/>
  <c r="L12" i="61"/>
  <c r="M9" i="61"/>
  <c r="J8" i="61"/>
  <c r="G7" i="61"/>
  <c r="N27" i="61"/>
  <c r="I28" i="61"/>
  <c r="F7" i="61"/>
  <c r="I8" i="61"/>
  <c r="H9" i="61"/>
  <c r="G10" i="61"/>
  <c r="G12" i="61"/>
  <c r="B13" i="61"/>
  <c r="J13" i="61"/>
  <c r="E14" i="61"/>
  <c r="M14" i="61"/>
  <c r="D15" i="61"/>
  <c r="L15" i="61"/>
  <c r="C18" i="61"/>
  <c r="K18" i="61"/>
  <c r="F19" i="61"/>
  <c r="N19" i="61"/>
  <c r="I20" i="61"/>
  <c r="D21" i="61"/>
  <c r="H21" i="61"/>
  <c r="C24" i="61"/>
  <c r="K24" i="61"/>
  <c r="F25" i="61"/>
  <c r="N25" i="61"/>
  <c r="I26" i="61"/>
  <c r="D27" i="61"/>
  <c r="H27" i="61"/>
  <c r="C6" i="61"/>
  <c r="G6" i="61"/>
  <c r="K6" i="61"/>
  <c r="B7" i="61"/>
  <c r="J7" i="61"/>
  <c r="N7" i="61"/>
  <c r="E8" i="61"/>
  <c r="M8" i="61"/>
  <c r="D9" i="61"/>
  <c r="L9" i="61"/>
  <c r="C12" i="61"/>
  <c r="K12" i="61"/>
  <c r="F13" i="61"/>
  <c r="N13" i="61"/>
  <c r="I14" i="61"/>
  <c r="H15" i="61"/>
  <c r="G16" i="61"/>
  <c r="G18" i="61"/>
  <c r="B19" i="61"/>
  <c r="J19" i="61"/>
  <c r="E20" i="61"/>
  <c r="M20" i="61"/>
  <c r="L21" i="61"/>
  <c r="G22" i="61"/>
  <c r="G24" i="61"/>
  <c r="B25" i="61"/>
  <c r="J25" i="61"/>
  <c r="E26" i="61"/>
  <c r="M26" i="61"/>
  <c r="M27" i="61"/>
  <c r="N26" i="61"/>
  <c r="K25" i="61"/>
  <c r="H24" i="61"/>
  <c r="I21" i="61"/>
  <c r="F20" i="61"/>
  <c r="C19" i="61"/>
  <c r="H16" i="61"/>
  <c r="N14" i="61"/>
  <c r="K13" i="61"/>
  <c r="H12" i="61"/>
  <c r="I9" i="61"/>
  <c r="F8" i="61"/>
  <c r="C7" i="61"/>
  <c r="F28" i="61"/>
  <c r="K27" i="61"/>
  <c r="G27" i="61"/>
  <c r="C27" i="61"/>
  <c r="L26" i="61"/>
  <c r="H26" i="61"/>
  <c r="D26" i="61"/>
  <c r="M25" i="61"/>
  <c r="I25" i="61"/>
  <c r="E25" i="61"/>
  <c r="N24" i="61"/>
  <c r="J24" i="61"/>
  <c r="F24" i="61"/>
  <c r="B24" i="61"/>
  <c r="F22" i="61"/>
  <c r="K21" i="61"/>
  <c r="G21" i="61"/>
  <c r="C21" i="61"/>
  <c r="L20" i="61"/>
  <c r="H20" i="61"/>
  <c r="D20" i="61"/>
  <c r="M19" i="61"/>
  <c r="I19" i="61"/>
  <c r="E19" i="61"/>
  <c r="N18" i="61"/>
  <c r="J18" i="61"/>
  <c r="F18" i="61"/>
  <c r="B18" i="61"/>
  <c r="F16" i="61"/>
  <c r="K15" i="61"/>
  <c r="G15" i="61"/>
  <c r="C15" i="61"/>
  <c r="L14" i="61"/>
  <c r="H14" i="61"/>
  <c r="D14" i="61"/>
  <c r="M13" i="61"/>
  <c r="I13" i="61"/>
  <c r="E13" i="61"/>
  <c r="N12" i="61"/>
  <c r="J12" i="61"/>
  <c r="F12" i="61"/>
  <c r="B12" i="61"/>
  <c r="F10" i="61"/>
  <c r="K9" i="61"/>
  <c r="G9" i="61"/>
  <c r="C9" i="61"/>
  <c r="L8" i="61"/>
  <c r="H8" i="61"/>
  <c r="D8" i="61"/>
  <c r="M7" i="61"/>
  <c r="I7" i="61"/>
  <c r="E7" i="61"/>
  <c r="N6" i="61"/>
  <c r="J6" i="61"/>
  <c r="F6" i="61"/>
  <c r="B6" i="61"/>
  <c r="J27" i="61"/>
  <c r="F27" i="61"/>
  <c r="B27" i="61"/>
  <c r="K26" i="61"/>
  <c r="G26" i="61"/>
  <c r="C26" i="61"/>
  <c r="L25" i="61"/>
  <c r="H25" i="61"/>
  <c r="D25" i="61"/>
  <c r="M24" i="61"/>
  <c r="I24" i="61"/>
  <c r="E24" i="61"/>
  <c r="I22" i="61"/>
  <c r="N21" i="61"/>
  <c r="J21" i="61"/>
  <c r="F21" i="61"/>
  <c r="B21" i="61"/>
  <c r="K20" i="61"/>
  <c r="G20" i="61"/>
  <c r="C20" i="61"/>
  <c r="L19" i="61"/>
  <c r="H19" i="61"/>
  <c r="D19" i="61"/>
  <c r="M18" i="61"/>
  <c r="I18" i="61"/>
  <c r="E18" i="61"/>
  <c r="I16" i="61"/>
  <c r="N15" i="61"/>
  <c r="J15" i="61"/>
  <c r="F15" i="61"/>
  <c r="B15" i="61"/>
  <c r="K14" i="61"/>
  <c r="G14" i="61"/>
  <c r="C14" i="61"/>
  <c r="L13" i="61"/>
  <c r="H13" i="61"/>
  <c r="D13" i="61"/>
  <c r="M12" i="61"/>
  <c r="I12" i="61"/>
  <c r="E12" i="61"/>
  <c r="I10" i="61"/>
  <c r="N9" i="61"/>
  <c r="J9" i="61"/>
  <c r="F9" i="61"/>
  <c r="B9" i="61"/>
  <c r="K8" i="61"/>
  <c r="G8" i="61"/>
  <c r="C8" i="61"/>
  <c r="L7" i="61"/>
  <c r="H7" i="61"/>
  <c r="D7" i="61"/>
  <c r="M6" i="61"/>
  <c r="I6" i="61"/>
  <c r="N169" i="59"/>
  <c r="M169" i="59"/>
  <c r="L169" i="59"/>
  <c r="K169" i="59"/>
  <c r="J169" i="59"/>
  <c r="I169" i="59"/>
  <c r="H169" i="59"/>
  <c r="G169" i="59"/>
  <c r="F169" i="59"/>
  <c r="E169" i="59"/>
  <c r="D169" i="59"/>
  <c r="C169" i="59"/>
  <c r="B169" i="59"/>
  <c r="N168" i="59"/>
  <c r="M168" i="59"/>
  <c r="L168" i="59"/>
  <c r="K168" i="59"/>
  <c r="J168" i="59"/>
  <c r="I168" i="59"/>
  <c r="H168" i="59"/>
  <c r="G168" i="59"/>
  <c r="F168" i="59"/>
  <c r="E168" i="59"/>
  <c r="D168" i="59"/>
  <c r="C168" i="59"/>
  <c r="B168" i="59"/>
  <c r="N167" i="59"/>
  <c r="M167" i="59"/>
  <c r="L167" i="59"/>
  <c r="K167" i="59"/>
  <c r="J167" i="59"/>
  <c r="I167" i="59"/>
  <c r="H167" i="59"/>
  <c r="G167" i="59"/>
  <c r="F167" i="59"/>
  <c r="E167" i="59"/>
  <c r="D167" i="59"/>
  <c r="C167" i="59"/>
  <c r="B167" i="59"/>
  <c r="N166" i="59"/>
  <c r="M166" i="59"/>
  <c r="L166" i="59"/>
  <c r="K166" i="59"/>
  <c r="J166" i="59"/>
  <c r="I166" i="59"/>
  <c r="H166" i="59"/>
  <c r="G166" i="59"/>
  <c r="F166" i="59"/>
  <c r="E166" i="59"/>
  <c r="D166" i="59"/>
  <c r="C166" i="59"/>
  <c r="B166" i="59"/>
  <c r="N165" i="59"/>
  <c r="M165" i="59"/>
  <c r="L165" i="59"/>
  <c r="K165" i="59"/>
  <c r="J165" i="59"/>
  <c r="I165" i="59"/>
  <c r="H165" i="59"/>
  <c r="G165" i="59"/>
  <c r="F165" i="59"/>
  <c r="E165" i="59"/>
  <c r="D165" i="59"/>
  <c r="C165" i="59"/>
  <c r="B165" i="59"/>
  <c r="N164" i="59"/>
  <c r="M164" i="59"/>
  <c r="L164" i="59"/>
  <c r="K164" i="59"/>
  <c r="J164" i="59"/>
  <c r="I164" i="59"/>
  <c r="H164" i="59"/>
  <c r="G164" i="59"/>
  <c r="F164" i="59"/>
  <c r="E164" i="59"/>
  <c r="D164" i="59"/>
  <c r="C164" i="59"/>
  <c r="B164" i="59"/>
  <c r="N163" i="59"/>
  <c r="M163" i="59"/>
  <c r="L163" i="59"/>
  <c r="K163" i="59"/>
  <c r="J163" i="59"/>
  <c r="I163" i="59"/>
  <c r="H163" i="59"/>
  <c r="G163" i="59"/>
  <c r="F163" i="59"/>
  <c r="E163" i="59"/>
  <c r="D163" i="59"/>
  <c r="C163" i="59"/>
  <c r="B163" i="59"/>
  <c r="N162" i="59"/>
  <c r="M162" i="59"/>
  <c r="L162" i="59"/>
  <c r="K162" i="59"/>
  <c r="J162" i="59"/>
  <c r="I162" i="59"/>
  <c r="H162" i="59"/>
  <c r="G162" i="59"/>
  <c r="F162" i="59"/>
  <c r="E162" i="59"/>
  <c r="D162" i="59"/>
  <c r="C162" i="59"/>
  <c r="B162" i="59"/>
  <c r="N161" i="59"/>
  <c r="M161" i="59"/>
  <c r="L161" i="59"/>
  <c r="K161" i="59"/>
  <c r="J161" i="59"/>
  <c r="I161" i="59"/>
  <c r="H161" i="59"/>
  <c r="G161" i="59"/>
  <c r="F161" i="59"/>
  <c r="E161" i="59"/>
  <c r="D161" i="59"/>
  <c r="C161" i="59"/>
  <c r="B161" i="59"/>
  <c r="N160" i="59"/>
  <c r="M160" i="59"/>
  <c r="L160" i="59"/>
  <c r="K160" i="59"/>
  <c r="J160" i="59"/>
  <c r="I160" i="59"/>
  <c r="H160" i="59"/>
  <c r="G160" i="59"/>
  <c r="F160" i="59"/>
  <c r="E160" i="59"/>
  <c r="D160" i="59"/>
  <c r="C160" i="59"/>
  <c r="B160" i="59"/>
  <c r="N159" i="59"/>
  <c r="M159" i="59"/>
  <c r="L159" i="59"/>
  <c r="K159" i="59"/>
  <c r="J159" i="59"/>
  <c r="I159" i="59"/>
  <c r="H159" i="59"/>
  <c r="G159" i="59"/>
  <c r="F159" i="59"/>
  <c r="E159" i="59"/>
  <c r="D159" i="59"/>
  <c r="C159" i="59"/>
  <c r="B159" i="59"/>
  <c r="N158" i="59"/>
  <c r="M158" i="59"/>
  <c r="L158" i="59"/>
  <c r="K158" i="59"/>
  <c r="J158" i="59"/>
  <c r="I158" i="59"/>
  <c r="H158" i="59"/>
  <c r="G158" i="59"/>
  <c r="F158" i="59"/>
  <c r="E158" i="59"/>
  <c r="D158" i="59"/>
  <c r="C158" i="59"/>
  <c r="B158" i="59"/>
  <c r="N157" i="59"/>
  <c r="M157" i="59"/>
  <c r="L157" i="59"/>
  <c r="K157" i="59"/>
  <c r="J157" i="59"/>
  <c r="I157" i="59"/>
  <c r="H157" i="59"/>
  <c r="G157" i="59"/>
  <c r="F157" i="59"/>
  <c r="E157" i="59"/>
  <c r="D157" i="59"/>
  <c r="C157" i="59"/>
  <c r="B157" i="59"/>
  <c r="N156" i="59"/>
  <c r="M156" i="59"/>
  <c r="L156" i="59"/>
  <c r="K156" i="59"/>
  <c r="J156" i="59"/>
  <c r="I156" i="59"/>
  <c r="H156" i="59"/>
  <c r="G156" i="59"/>
  <c r="F156" i="59"/>
  <c r="E156" i="59"/>
  <c r="D156" i="59"/>
  <c r="C156" i="59"/>
  <c r="B156" i="59"/>
  <c r="N155" i="59"/>
  <c r="M155" i="59"/>
  <c r="L155" i="59"/>
  <c r="K155" i="59"/>
  <c r="J155" i="59"/>
  <c r="I155" i="59"/>
  <c r="H155" i="59"/>
  <c r="G155" i="59"/>
  <c r="F155" i="59"/>
  <c r="E155" i="59"/>
  <c r="D155" i="59"/>
  <c r="C155" i="59"/>
  <c r="B155" i="59"/>
  <c r="N154" i="59"/>
  <c r="M154" i="59"/>
  <c r="L154" i="59"/>
  <c r="K154" i="59"/>
  <c r="J154" i="59"/>
  <c r="I154" i="59"/>
  <c r="H154" i="59"/>
  <c r="G154" i="59"/>
  <c r="F154" i="59"/>
  <c r="E154" i="59"/>
  <c r="D154" i="59"/>
  <c r="C154" i="59"/>
  <c r="B154" i="59"/>
  <c r="N153" i="59"/>
  <c r="M153" i="59"/>
  <c r="L153" i="59"/>
  <c r="K153" i="59"/>
  <c r="J153" i="59"/>
  <c r="I153" i="59"/>
  <c r="H153" i="59"/>
  <c r="G153" i="59"/>
  <c r="F153" i="59"/>
  <c r="E153" i="59"/>
  <c r="D153" i="59"/>
  <c r="C153" i="59"/>
  <c r="B153" i="59"/>
  <c r="N152" i="59"/>
  <c r="M152" i="59"/>
  <c r="L152" i="59"/>
  <c r="K152" i="59"/>
  <c r="J152" i="59"/>
  <c r="I152" i="59"/>
  <c r="H152" i="59"/>
  <c r="G152" i="59"/>
  <c r="F152" i="59"/>
  <c r="E152" i="59"/>
  <c r="D152" i="59"/>
  <c r="C152" i="59"/>
  <c r="B152" i="59"/>
  <c r="N151" i="59"/>
  <c r="M151" i="59"/>
  <c r="L151" i="59"/>
  <c r="K151" i="59"/>
  <c r="J151" i="59"/>
  <c r="I151" i="59"/>
  <c r="H151" i="59"/>
  <c r="G151" i="59"/>
  <c r="F151" i="59"/>
  <c r="E151" i="59"/>
  <c r="D151" i="59"/>
  <c r="C151" i="59"/>
  <c r="B151" i="59"/>
  <c r="N150" i="59"/>
  <c r="M150" i="59"/>
  <c r="L150" i="59"/>
  <c r="K150" i="59"/>
  <c r="J150" i="59"/>
  <c r="I150" i="59"/>
  <c r="H150" i="59"/>
  <c r="G150" i="59"/>
  <c r="F150" i="59"/>
  <c r="E150" i="59"/>
  <c r="D150" i="59"/>
  <c r="C150" i="59"/>
  <c r="B150" i="59"/>
  <c r="N149" i="59"/>
  <c r="M149" i="59"/>
  <c r="L149" i="59"/>
  <c r="K149" i="59"/>
  <c r="J149" i="59"/>
  <c r="I149" i="59"/>
  <c r="H149" i="59"/>
  <c r="G149" i="59"/>
  <c r="F149" i="59"/>
  <c r="E149" i="59"/>
  <c r="D149" i="59"/>
  <c r="C149" i="59"/>
  <c r="B149" i="59"/>
  <c r="N148" i="59"/>
  <c r="M148" i="59"/>
  <c r="L148" i="59"/>
  <c r="K148" i="59"/>
  <c r="J148" i="59"/>
  <c r="I148" i="59"/>
  <c r="H148" i="59"/>
  <c r="G148" i="59"/>
  <c r="F148" i="59"/>
  <c r="E148" i="59"/>
  <c r="D148" i="59"/>
  <c r="C148" i="59"/>
  <c r="B148" i="59"/>
  <c r="N147" i="59"/>
  <c r="M147" i="59"/>
  <c r="L147" i="59"/>
  <c r="K147" i="59"/>
  <c r="J147" i="59"/>
  <c r="I147" i="59"/>
  <c r="H147" i="59"/>
  <c r="G147" i="59"/>
  <c r="F147" i="59"/>
  <c r="E147" i="59"/>
  <c r="D147" i="59"/>
  <c r="C147" i="59"/>
  <c r="B147" i="59"/>
  <c r="N146" i="59"/>
  <c r="M146" i="59"/>
  <c r="L146" i="59"/>
  <c r="K146" i="59"/>
  <c r="J146" i="59"/>
  <c r="I146" i="59"/>
  <c r="H146" i="59"/>
  <c r="G146" i="59"/>
  <c r="F146" i="59"/>
  <c r="E146" i="59"/>
  <c r="D146" i="59"/>
  <c r="C146" i="59"/>
  <c r="B146" i="59"/>
  <c r="N145" i="59"/>
  <c r="M145" i="59"/>
  <c r="L145" i="59"/>
  <c r="K145" i="59"/>
  <c r="J145" i="59"/>
  <c r="I145" i="59"/>
  <c r="H145" i="59"/>
  <c r="G145" i="59"/>
  <c r="F145" i="59"/>
  <c r="E145" i="59"/>
  <c r="D145" i="59"/>
  <c r="C145" i="59"/>
  <c r="B145" i="59"/>
  <c r="N144" i="59"/>
  <c r="M144" i="59"/>
  <c r="L144" i="59"/>
  <c r="K144" i="59"/>
  <c r="J144" i="59"/>
  <c r="I144" i="59"/>
  <c r="H144" i="59"/>
  <c r="G144" i="59"/>
  <c r="F144" i="59"/>
  <c r="E144" i="59"/>
  <c r="D144" i="59"/>
  <c r="C144" i="59"/>
  <c r="B144" i="59"/>
  <c r="N143" i="59"/>
  <c r="M143" i="59"/>
  <c r="L143" i="59"/>
  <c r="K143" i="59"/>
  <c r="J143" i="59"/>
  <c r="I143" i="59"/>
  <c r="H143" i="59"/>
  <c r="G143" i="59"/>
  <c r="F143" i="59"/>
  <c r="E143" i="59"/>
  <c r="D143" i="59"/>
  <c r="C143" i="59"/>
  <c r="B143" i="59"/>
  <c r="N142" i="59"/>
  <c r="M142" i="59"/>
  <c r="L142" i="59"/>
  <c r="K142" i="59"/>
  <c r="J142" i="59"/>
  <c r="I142" i="59"/>
  <c r="H142" i="59"/>
  <c r="G142" i="59"/>
  <c r="F142" i="59"/>
  <c r="E142" i="59"/>
  <c r="D142" i="59"/>
  <c r="C142" i="59"/>
  <c r="B142" i="59"/>
  <c r="N141" i="59"/>
  <c r="M141" i="59"/>
  <c r="L141" i="59"/>
  <c r="K141" i="59"/>
  <c r="J141" i="59"/>
  <c r="I141" i="59"/>
  <c r="H141" i="59"/>
  <c r="G141" i="59"/>
  <c r="F141" i="59"/>
  <c r="E141" i="59"/>
  <c r="D141" i="59"/>
  <c r="C141" i="59"/>
  <c r="B141" i="59"/>
  <c r="N140" i="59"/>
  <c r="M140" i="59"/>
  <c r="L140" i="59"/>
  <c r="K140" i="59"/>
  <c r="J140" i="59"/>
  <c r="I140" i="59"/>
  <c r="H140" i="59"/>
  <c r="G140" i="59"/>
  <c r="F140" i="59"/>
  <c r="E140" i="59"/>
  <c r="D140" i="59"/>
  <c r="C140" i="59"/>
  <c r="B140" i="59"/>
  <c r="N139" i="59"/>
  <c r="M139" i="59"/>
  <c r="L139" i="59"/>
  <c r="K139" i="59"/>
  <c r="J139" i="59"/>
  <c r="I139" i="59"/>
  <c r="H139" i="59"/>
  <c r="G139" i="59"/>
  <c r="F139" i="59"/>
  <c r="E139" i="59"/>
  <c r="D139" i="59"/>
  <c r="C139" i="59"/>
  <c r="B139" i="59"/>
  <c r="N138" i="59"/>
  <c r="M138" i="59"/>
  <c r="L138" i="59"/>
  <c r="K138" i="59"/>
  <c r="J138" i="59"/>
  <c r="I138" i="59"/>
  <c r="H138" i="59"/>
  <c r="G138" i="59"/>
  <c r="F138" i="59"/>
  <c r="E138" i="59"/>
  <c r="D138" i="59"/>
  <c r="C138" i="59"/>
  <c r="B138" i="59"/>
  <c r="N137" i="59"/>
  <c r="M137" i="59"/>
  <c r="L137" i="59"/>
  <c r="K137" i="59"/>
  <c r="J137" i="59"/>
  <c r="I137" i="59"/>
  <c r="H137" i="59"/>
  <c r="G137" i="59"/>
  <c r="F137" i="59"/>
  <c r="E137" i="59"/>
  <c r="D137" i="59"/>
  <c r="C137" i="59"/>
  <c r="B137" i="59"/>
  <c r="N136" i="59"/>
  <c r="M136" i="59"/>
  <c r="L136" i="59"/>
  <c r="K136" i="59"/>
  <c r="J136" i="59"/>
  <c r="I136" i="59"/>
  <c r="H136" i="59"/>
  <c r="G136" i="59"/>
  <c r="F136" i="59"/>
  <c r="E136" i="59"/>
  <c r="D136" i="59"/>
  <c r="C136" i="59"/>
  <c r="B136" i="59"/>
  <c r="N135" i="59"/>
  <c r="M135" i="59"/>
  <c r="L135" i="59"/>
  <c r="K135" i="59"/>
  <c r="J135" i="59"/>
  <c r="I135" i="59"/>
  <c r="H135" i="59"/>
  <c r="G135" i="59"/>
  <c r="F135" i="59"/>
  <c r="E135" i="59"/>
  <c r="D135" i="59"/>
  <c r="C135" i="59"/>
  <c r="B135" i="59"/>
  <c r="N134" i="59"/>
  <c r="M134" i="59"/>
  <c r="L134" i="59"/>
  <c r="K134" i="59"/>
  <c r="J134" i="59"/>
  <c r="I134" i="59"/>
  <c r="H134" i="59"/>
  <c r="G134" i="59"/>
  <c r="F134" i="59"/>
  <c r="E134" i="59"/>
  <c r="D134" i="59"/>
  <c r="C134" i="59"/>
  <c r="B134" i="59"/>
  <c r="N133" i="59"/>
  <c r="M133" i="59"/>
  <c r="L133" i="59"/>
  <c r="K133" i="59"/>
  <c r="J133" i="59"/>
  <c r="I133" i="59"/>
  <c r="H133" i="59"/>
  <c r="G133" i="59"/>
  <c r="F133" i="59"/>
  <c r="E133" i="59"/>
  <c r="D133" i="59"/>
  <c r="C133" i="59"/>
  <c r="B133" i="59"/>
  <c r="N132" i="59"/>
  <c r="M132" i="59"/>
  <c r="L132" i="59"/>
  <c r="K132" i="59"/>
  <c r="J132" i="59"/>
  <c r="I132" i="59"/>
  <c r="H132" i="59"/>
  <c r="G132" i="59"/>
  <c r="F132" i="59"/>
  <c r="E132" i="59"/>
  <c r="D132" i="59"/>
  <c r="C132" i="59"/>
  <c r="B132" i="59"/>
  <c r="N131" i="59"/>
  <c r="M131" i="59"/>
  <c r="L131" i="59"/>
  <c r="K131" i="59"/>
  <c r="J131" i="59"/>
  <c r="I131" i="59"/>
  <c r="H131" i="59"/>
  <c r="G131" i="59"/>
  <c r="F131" i="59"/>
  <c r="E131" i="59"/>
  <c r="D131" i="59"/>
  <c r="C131" i="59"/>
  <c r="B131" i="59"/>
  <c r="N130" i="59"/>
  <c r="M130" i="59"/>
  <c r="L130" i="59"/>
  <c r="K130" i="59"/>
  <c r="J130" i="59"/>
  <c r="I130" i="59"/>
  <c r="H130" i="59"/>
  <c r="G130" i="59"/>
  <c r="F130" i="59"/>
  <c r="E130" i="59"/>
  <c r="D130" i="59"/>
  <c r="C130" i="59"/>
  <c r="B130" i="59"/>
  <c r="N129" i="59"/>
  <c r="M129" i="59"/>
  <c r="L129" i="59"/>
  <c r="K129" i="59"/>
  <c r="J129" i="59"/>
  <c r="I129" i="59"/>
  <c r="H129" i="59"/>
  <c r="G129" i="59"/>
  <c r="F129" i="59"/>
  <c r="E129" i="59"/>
  <c r="D129" i="59"/>
  <c r="C129" i="59"/>
  <c r="B129" i="59"/>
  <c r="N128" i="59"/>
  <c r="M128" i="59"/>
  <c r="L128" i="59"/>
  <c r="K128" i="59"/>
  <c r="J128" i="59"/>
  <c r="I128" i="59"/>
  <c r="H128" i="59"/>
  <c r="G128" i="59"/>
  <c r="F128" i="59"/>
  <c r="E128" i="59"/>
  <c r="D128" i="59"/>
  <c r="C128" i="59"/>
  <c r="B128" i="59"/>
  <c r="N127" i="59"/>
  <c r="M127" i="59"/>
  <c r="L127" i="59"/>
  <c r="K127" i="59"/>
  <c r="J127" i="59"/>
  <c r="I127" i="59"/>
  <c r="H127" i="59"/>
  <c r="G127" i="59"/>
  <c r="F127" i="59"/>
  <c r="E127" i="59"/>
  <c r="D127" i="59"/>
  <c r="C127" i="59"/>
  <c r="B127" i="59"/>
  <c r="N126" i="59"/>
  <c r="M126" i="59"/>
  <c r="L126" i="59"/>
  <c r="K126" i="59"/>
  <c r="J126" i="59"/>
  <c r="I126" i="59"/>
  <c r="H126" i="59"/>
  <c r="G126" i="59"/>
  <c r="F126" i="59"/>
  <c r="E126" i="59"/>
  <c r="D126" i="59"/>
  <c r="C126" i="59"/>
  <c r="B126" i="59"/>
  <c r="N125" i="59"/>
  <c r="M125" i="59"/>
  <c r="L125" i="59"/>
  <c r="K125" i="59"/>
  <c r="J125" i="59"/>
  <c r="I125" i="59"/>
  <c r="H125" i="59"/>
  <c r="G125" i="59"/>
  <c r="F125" i="59"/>
  <c r="E125" i="59"/>
  <c r="D125" i="59"/>
  <c r="C125" i="59"/>
  <c r="B125" i="59"/>
  <c r="N124" i="59"/>
  <c r="M124" i="59"/>
  <c r="L124" i="59"/>
  <c r="K124" i="59"/>
  <c r="J124" i="59"/>
  <c r="I124" i="59"/>
  <c r="H124" i="59"/>
  <c r="G124" i="59"/>
  <c r="F124" i="59"/>
  <c r="E124" i="59"/>
  <c r="D124" i="59"/>
  <c r="C124" i="59"/>
  <c r="B124" i="59"/>
  <c r="N123" i="59"/>
  <c r="M123" i="59"/>
  <c r="L123" i="59"/>
  <c r="K123" i="59"/>
  <c r="J123" i="59"/>
  <c r="I123" i="59"/>
  <c r="H123" i="59"/>
  <c r="G123" i="59"/>
  <c r="F123" i="59"/>
  <c r="E123" i="59"/>
  <c r="D123" i="59"/>
  <c r="C123" i="59"/>
  <c r="B123" i="59"/>
  <c r="N122" i="59"/>
  <c r="M122" i="59"/>
  <c r="L122" i="59"/>
  <c r="K122" i="59"/>
  <c r="J122" i="59"/>
  <c r="I122" i="59"/>
  <c r="H122" i="59"/>
  <c r="G122" i="59"/>
  <c r="F122" i="59"/>
  <c r="E122" i="59"/>
  <c r="D122" i="59"/>
  <c r="C122" i="59"/>
  <c r="B122" i="59"/>
  <c r="N121" i="59"/>
  <c r="M121" i="59"/>
  <c r="L121" i="59"/>
  <c r="K121" i="59"/>
  <c r="J121" i="59"/>
  <c r="I121" i="59"/>
  <c r="H121" i="59"/>
  <c r="G121" i="59"/>
  <c r="F121" i="59"/>
  <c r="E121" i="59"/>
  <c r="D121" i="59"/>
  <c r="C121" i="59"/>
  <c r="B121" i="59"/>
  <c r="N120" i="59"/>
  <c r="M120" i="59"/>
  <c r="L120" i="59"/>
  <c r="K120" i="59"/>
  <c r="J120" i="59"/>
  <c r="I120" i="59"/>
  <c r="H120" i="59"/>
  <c r="G120" i="59"/>
  <c r="F120" i="59"/>
  <c r="E120" i="59"/>
  <c r="D120" i="59"/>
  <c r="C120" i="59"/>
  <c r="B120" i="59"/>
  <c r="N119" i="59"/>
  <c r="M119" i="59"/>
  <c r="L119" i="59"/>
  <c r="K119" i="59"/>
  <c r="J119" i="59"/>
  <c r="I119" i="59"/>
  <c r="H119" i="59"/>
  <c r="G119" i="59"/>
  <c r="F119" i="59"/>
  <c r="E119" i="59"/>
  <c r="D119" i="59"/>
  <c r="C119" i="59"/>
  <c r="B119" i="59"/>
  <c r="N118" i="59"/>
  <c r="M118" i="59"/>
  <c r="L118" i="59"/>
  <c r="K118" i="59"/>
  <c r="J118" i="59"/>
  <c r="I118" i="59"/>
  <c r="H118" i="59"/>
  <c r="G118" i="59"/>
  <c r="F118" i="59"/>
  <c r="E118" i="59"/>
  <c r="D118" i="59"/>
  <c r="C118" i="59"/>
  <c r="B118" i="59"/>
  <c r="N117" i="59"/>
  <c r="M117" i="59"/>
  <c r="L117" i="59"/>
  <c r="K117" i="59"/>
  <c r="J117" i="59"/>
  <c r="I117" i="59"/>
  <c r="H117" i="59"/>
  <c r="G117" i="59"/>
  <c r="F117" i="59"/>
  <c r="E117" i="59"/>
  <c r="D117" i="59"/>
  <c r="C117" i="59"/>
  <c r="B117" i="59"/>
  <c r="N116" i="59"/>
  <c r="M116" i="59"/>
  <c r="L116" i="59"/>
  <c r="K116" i="59"/>
  <c r="J116" i="59"/>
  <c r="I116" i="59"/>
  <c r="H116" i="59"/>
  <c r="G116" i="59"/>
  <c r="F116" i="59"/>
  <c r="E116" i="59"/>
  <c r="D116" i="59"/>
  <c r="C116" i="59"/>
  <c r="B116" i="59"/>
  <c r="N115" i="59"/>
  <c r="M115" i="59"/>
  <c r="L115" i="59"/>
  <c r="K115" i="59"/>
  <c r="J115" i="59"/>
  <c r="I115" i="59"/>
  <c r="H115" i="59"/>
  <c r="G115" i="59"/>
  <c r="F115" i="59"/>
  <c r="E115" i="59"/>
  <c r="D115" i="59"/>
  <c r="C115" i="59"/>
  <c r="B115" i="59"/>
  <c r="N114" i="59"/>
  <c r="M114" i="59"/>
  <c r="L114" i="59"/>
  <c r="K114" i="59"/>
  <c r="J114" i="59"/>
  <c r="I114" i="59"/>
  <c r="H114" i="59"/>
  <c r="G114" i="59"/>
  <c r="F114" i="59"/>
  <c r="E114" i="59"/>
  <c r="D114" i="59"/>
  <c r="C114" i="59"/>
  <c r="B114" i="59"/>
  <c r="N113" i="59"/>
  <c r="M113" i="59"/>
  <c r="L113" i="59"/>
  <c r="K113" i="59"/>
  <c r="J113" i="59"/>
  <c r="I113" i="59"/>
  <c r="H113" i="59"/>
  <c r="G113" i="59"/>
  <c r="F113" i="59"/>
  <c r="E113" i="59"/>
  <c r="D113" i="59"/>
  <c r="C113" i="59"/>
  <c r="B113" i="59"/>
  <c r="N112" i="59"/>
  <c r="M112" i="59"/>
  <c r="L112" i="59"/>
  <c r="K112" i="59"/>
  <c r="J112" i="59"/>
  <c r="I112" i="59"/>
  <c r="H112" i="59"/>
  <c r="G112" i="59"/>
  <c r="F112" i="59"/>
  <c r="E112" i="59"/>
  <c r="D112" i="59"/>
  <c r="C112" i="59"/>
  <c r="B112" i="59"/>
  <c r="N111" i="59"/>
  <c r="M111" i="59"/>
  <c r="L111" i="59"/>
  <c r="K111" i="59"/>
  <c r="J111" i="59"/>
  <c r="I111" i="59"/>
  <c r="H111" i="59"/>
  <c r="G111" i="59"/>
  <c r="F111" i="59"/>
  <c r="E111" i="59"/>
  <c r="D111" i="59"/>
  <c r="C111" i="59"/>
  <c r="B111" i="59"/>
  <c r="N110" i="59"/>
  <c r="M110" i="59"/>
  <c r="L110" i="59"/>
  <c r="K110" i="59"/>
  <c r="J110" i="59"/>
  <c r="I110" i="59"/>
  <c r="H110" i="59"/>
  <c r="G110" i="59"/>
  <c r="F110" i="59"/>
  <c r="E110" i="59"/>
  <c r="D110" i="59"/>
  <c r="C110" i="59"/>
  <c r="B110" i="59"/>
  <c r="N109" i="59"/>
  <c r="M109" i="59"/>
  <c r="L109" i="59"/>
  <c r="K109" i="59"/>
  <c r="J109" i="59"/>
  <c r="I109" i="59"/>
  <c r="H109" i="59"/>
  <c r="G109" i="59"/>
  <c r="F109" i="59"/>
  <c r="E109" i="59"/>
  <c r="D109" i="59"/>
  <c r="C109" i="59"/>
  <c r="B109" i="59"/>
  <c r="N108" i="59"/>
  <c r="M108" i="59"/>
  <c r="L108" i="59"/>
  <c r="K108" i="59"/>
  <c r="J108" i="59"/>
  <c r="I108" i="59"/>
  <c r="H108" i="59"/>
  <c r="G108" i="59"/>
  <c r="F108" i="59"/>
  <c r="E108" i="59"/>
  <c r="D108" i="59"/>
  <c r="C108" i="59"/>
  <c r="B108" i="59"/>
  <c r="N107" i="59"/>
  <c r="M107" i="59"/>
  <c r="L107" i="59"/>
  <c r="K107" i="59"/>
  <c r="J107" i="59"/>
  <c r="I107" i="59"/>
  <c r="H107" i="59"/>
  <c r="G107" i="59"/>
  <c r="F107" i="59"/>
  <c r="E107" i="59"/>
  <c r="D107" i="59"/>
  <c r="C107" i="59"/>
  <c r="B107" i="59"/>
  <c r="N106" i="59"/>
  <c r="M106" i="59"/>
  <c r="L106" i="59"/>
  <c r="K106" i="59"/>
  <c r="J106" i="59"/>
  <c r="I106" i="59"/>
  <c r="H106" i="59"/>
  <c r="G106" i="59"/>
  <c r="F106" i="59"/>
  <c r="E106" i="59"/>
  <c r="D106" i="59"/>
  <c r="C106" i="59"/>
  <c r="B106" i="59"/>
  <c r="N105" i="59"/>
  <c r="M105" i="59"/>
  <c r="L105" i="59"/>
  <c r="K105" i="59"/>
  <c r="J105" i="59"/>
  <c r="I105" i="59"/>
  <c r="H105" i="59"/>
  <c r="G105" i="59"/>
  <c r="F105" i="59"/>
  <c r="E105" i="59"/>
  <c r="D105" i="59"/>
  <c r="C105" i="59"/>
  <c r="B105" i="59"/>
  <c r="N104" i="59"/>
  <c r="M104" i="59"/>
  <c r="L104" i="59"/>
  <c r="K104" i="59"/>
  <c r="J104" i="59"/>
  <c r="I104" i="59"/>
  <c r="H104" i="59"/>
  <c r="G104" i="59"/>
  <c r="F104" i="59"/>
  <c r="E104" i="59"/>
  <c r="D104" i="59"/>
  <c r="C104" i="59"/>
  <c r="B104" i="59"/>
  <c r="N103" i="59"/>
  <c r="M103" i="59"/>
  <c r="L103" i="59"/>
  <c r="K103" i="59"/>
  <c r="J103" i="59"/>
  <c r="I103" i="59"/>
  <c r="H103" i="59"/>
  <c r="G103" i="59"/>
  <c r="F103" i="59"/>
  <c r="E103" i="59"/>
  <c r="D103" i="59"/>
  <c r="C103" i="59"/>
  <c r="B103" i="59"/>
  <c r="N102" i="59"/>
  <c r="M102" i="59"/>
  <c r="L102" i="59"/>
  <c r="K102" i="59"/>
  <c r="J102" i="59"/>
  <c r="I102" i="59"/>
  <c r="H102" i="59"/>
  <c r="G102" i="59"/>
  <c r="F102" i="59"/>
  <c r="E102" i="59"/>
  <c r="D102" i="59"/>
  <c r="C102" i="59"/>
  <c r="B102" i="59"/>
  <c r="N101" i="59"/>
  <c r="M101" i="59"/>
  <c r="L101" i="59"/>
  <c r="K101" i="59"/>
  <c r="J101" i="59"/>
  <c r="I101" i="59"/>
  <c r="H101" i="59"/>
  <c r="G101" i="59"/>
  <c r="F101" i="59"/>
  <c r="E101" i="59"/>
  <c r="D101" i="59"/>
  <c r="C101" i="59"/>
  <c r="B101" i="59"/>
  <c r="N100" i="59"/>
  <c r="M100" i="59"/>
  <c r="L100" i="59"/>
  <c r="K100" i="59"/>
  <c r="J100" i="59"/>
  <c r="I100" i="59"/>
  <c r="H100" i="59"/>
  <c r="G100" i="59"/>
  <c r="F100" i="59"/>
  <c r="E100" i="59"/>
  <c r="D100" i="59"/>
  <c r="C100" i="59"/>
  <c r="B100" i="59"/>
  <c r="N99" i="59"/>
  <c r="M99" i="59"/>
  <c r="L99" i="59"/>
  <c r="K99" i="59"/>
  <c r="J99" i="59"/>
  <c r="I99" i="59"/>
  <c r="H99" i="59"/>
  <c r="G99" i="59"/>
  <c r="F99" i="59"/>
  <c r="E99" i="59"/>
  <c r="D99" i="59"/>
  <c r="C99" i="59"/>
  <c r="B99" i="59"/>
  <c r="N98" i="59"/>
  <c r="M98" i="59"/>
  <c r="L98" i="59"/>
  <c r="K98" i="59"/>
  <c r="J98" i="59"/>
  <c r="I98" i="59"/>
  <c r="H98" i="59"/>
  <c r="G98" i="59"/>
  <c r="F98" i="59"/>
  <c r="E98" i="59"/>
  <c r="D98" i="59"/>
  <c r="C98" i="59"/>
  <c r="B98" i="59"/>
  <c r="N97" i="59"/>
  <c r="M97" i="59"/>
  <c r="L97" i="59"/>
  <c r="K97" i="59"/>
  <c r="J97" i="59"/>
  <c r="I97" i="59"/>
  <c r="H97" i="59"/>
  <c r="G97" i="59"/>
  <c r="F97" i="59"/>
  <c r="E97" i="59"/>
  <c r="D97" i="59"/>
  <c r="C97" i="59"/>
  <c r="B97" i="59"/>
  <c r="N96" i="59"/>
  <c r="M96" i="59"/>
  <c r="L96" i="59"/>
  <c r="K96" i="59"/>
  <c r="J96" i="59"/>
  <c r="I96" i="59"/>
  <c r="H96" i="59"/>
  <c r="G96" i="59"/>
  <c r="F96" i="59"/>
  <c r="E96" i="59"/>
  <c r="D96" i="59"/>
  <c r="C96" i="59"/>
  <c r="B96" i="59"/>
  <c r="N95" i="59"/>
  <c r="M95" i="59"/>
  <c r="L95" i="59"/>
  <c r="K95" i="59"/>
  <c r="J95" i="59"/>
  <c r="I95" i="59"/>
  <c r="H95" i="59"/>
  <c r="G95" i="59"/>
  <c r="F95" i="59"/>
  <c r="E95" i="59"/>
  <c r="D95" i="59"/>
  <c r="C95" i="59"/>
  <c r="B95" i="59"/>
  <c r="N94" i="59"/>
  <c r="M94" i="59"/>
  <c r="L94" i="59"/>
  <c r="K94" i="59"/>
  <c r="J94" i="59"/>
  <c r="I94" i="59"/>
  <c r="H94" i="59"/>
  <c r="G94" i="59"/>
  <c r="F94" i="59"/>
  <c r="E94" i="59"/>
  <c r="D94" i="59"/>
  <c r="C94" i="59"/>
  <c r="B94" i="59"/>
  <c r="N93" i="59"/>
  <c r="M93" i="59"/>
  <c r="L93" i="59"/>
  <c r="K93" i="59"/>
  <c r="J93" i="59"/>
  <c r="I93" i="59"/>
  <c r="H93" i="59"/>
  <c r="G93" i="59"/>
  <c r="F93" i="59"/>
  <c r="E93" i="59"/>
  <c r="D93" i="59"/>
  <c r="C93" i="59"/>
  <c r="B93" i="59"/>
  <c r="N92" i="59"/>
  <c r="M92" i="59"/>
  <c r="L92" i="59"/>
  <c r="K92" i="59"/>
  <c r="J92" i="59"/>
  <c r="I92" i="59"/>
  <c r="H92" i="59"/>
  <c r="G92" i="59"/>
  <c r="F92" i="59"/>
  <c r="E92" i="59"/>
  <c r="D92" i="59"/>
  <c r="C92" i="59"/>
  <c r="B92" i="59"/>
  <c r="N91" i="59"/>
  <c r="M91" i="59"/>
  <c r="L91" i="59"/>
  <c r="K91" i="59"/>
  <c r="J91" i="59"/>
  <c r="I91" i="59"/>
  <c r="H91" i="59"/>
  <c r="G91" i="59"/>
  <c r="F91" i="59"/>
  <c r="E91" i="59"/>
  <c r="D91" i="59"/>
  <c r="C91" i="59"/>
  <c r="B91" i="59"/>
  <c r="N90" i="59"/>
  <c r="M90" i="59"/>
  <c r="L90" i="59"/>
  <c r="K90" i="59"/>
  <c r="J90" i="59"/>
  <c r="I90" i="59"/>
  <c r="H90" i="59"/>
  <c r="G90" i="59"/>
  <c r="F90" i="59"/>
  <c r="E90" i="59"/>
  <c r="D90" i="59"/>
  <c r="C90" i="59"/>
  <c r="B90" i="59"/>
  <c r="N89" i="59"/>
  <c r="M89" i="59"/>
  <c r="L89" i="59"/>
  <c r="K89" i="59"/>
  <c r="J89" i="59"/>
  <c r="I89" i="59"/>
  <c r="H89" i="59"/>
  <c r="G89" i="59"/>
  <c r="F89" i="59"/>
  <c r="E89" i="59"/>
  <c r="D89" i="59"/>
  <c r="C89" i="59"/>
  <c r="B89" i="59"/>
  <c r="N88" i="59"/>
  <c r="M88" i="59"/>
  <c r="L88" i="59"/>
  <c r="K88" i="59"/>
  <c r="J88" i="59"/>
  <c r="I88" i="59"/>
  <c r="H88" i="59"/>
  <c r="G88" i="59"/>
  <c r="F88" i="59"/>
  <c r="E88" i="59"/>
  <c r="D88" i="59"/>
  <c r="C88" i="59"/>
  <c r="B88" i="59"/>
  <c r="N87" i="59"/>
  <c r="M87" i="59"/>
  <c r="L87" i="59"/>
  <c r="K87" i="59"/>
  <c r="J87" i="59"/>
  <c r="I87" i="59"/>
  <c r="H87" i="59"/>
  <c r="G87" i="59"/>
  <c r="F87" i="59"/>
  <c r="E87" i="59"/>
  <c r="D87" i="59"/>
  <c r="C87" i="59"/>
  <c r="B87" i="59"/>
  <c r="N86" i="59"/>
  <c r="M86" i="59"/>
  <c r="L86" i="59"/>
  <c r="K86" i="59"/>
  <c r="J86" i="59"/>
  <c r="I86" i="59"/>
  <c r="H86" i="59"/>
  <c r="G86" i="59"/>
  <c r="F86" i="59"/>
  <c r="E86" i="59"/>
  <c r="D86" i="59"/>
  <c r="C86" i="59"/>
  <c r="B86" i="59"/>
  <c r="N85" i="59"/>
  <c r="M85" i="59"/>
  <c r="L85" i="59"/>
  <c r="K85" i="59"/>
  <c r="J85" i="59"/>
  <c r="I85" i="59"/>
  <c r="H85" i="59"/>
  <c r="G85" i="59"/>
  <c r="F85" i="59"/>
  <c r="E85" i="59"/>
  <c r="D85" i="59"/>
  <c r="C85" i="59"/>
  <c r="B85" i="59"/>
  <c r="N84" i="59"/>
  <c r="M84" i="59"/>
  <c r="L84" i="59"/>
  <c r="K84" i="59"/>
  <c r="J84" i="59"/>
  <c r="I84" i="59"/>
  <c r="H84" i="59"/>
  <c r="G84" i="59"/>
  <c r="F84" i="59"/>
  <c r="E84" i="59"/>
  <c r="D84" i="59"/>
  <c r="C84" i="59"/>
  <c r="B84" i="59"/>
  <c r="N83" i="59"/>
  <c r="M83" i="59"/>
  <c r="L83" i="59"/>
  <c r="K83" i="59"/>
  <c r="J83" i="59"/>
  <c r="I83" i="59"/>
  <c r="H83" i="59"/>
  <c r="G83" i="59"/>
  <c r="F83" i="59"/>
  <c r="E83" i="59"/>
  <c r="D83" i="59"/>
  <c r="C83" i="59"/>
  <c r="B83" i="59"/>
  <c r="N82" i="59"/>
  <c r="M82" i="59"/>
  <c r="L82" i="59"/>
  <c r="K82" i="59"/>
  <c r="J82" i="59"/>
  <c r="I82" i="59"/>
  <c r="H82" i="59"/>
  <c r="G82" i="59"/>
  <c r="F82" i="59"/>
  <c r="E82" i="59"/>
  <c r="D82" i="59"/>
  <c r="C82" i="59"/>
  <c r="B82" i="59"/>
  <c r="N81" i="59"/>
  <c r="M81" i="59"/>
  <c r="L81" i="59"/>
  <c r="K81" i="59"/>
  <c r="J81" i="59"/>
  <c r="I81" i="59"/>
  <c r="H81" i="59"/>
  <c r="G81" i="59"/>
  <c r="F81" i="59"/>
  <c r="E81" i="59"/>
  <c r="D81" i="59"/>
  <c r="C81" i="59"/>
  <c r="B81" i="59"/>
  <c r="N80" i="59"/>
  <c r="M80" i="59"/>
  <c r="L80" i="59"/>
  <c r="K80" i="59"/>
  <c r="J80" i="59"/>
  <c r="I80" i="59"/>
  <c r="H80" i="59"/>
  <c r="G80" i="59"/>
  <c r="F80" i="59"/>
  <c r="E80" i="59"/>
  <c r="D80" i="59"/>
  <c r="C80" i="59"/>
  <c r="B80" i="59"/>
  <c r="N79" i="59"/>
  <c r="M79" i="59"/>
  <c r="L79" i="59"/>
  <c r="K79" i="59"/>
  <c r="J79" i="59"/>
  <c r="I79" i="59"/>
  <c r="H79" i="59"/>
  <c r="G79" i="59"/>
  <c r="F79" i="59"/>
  <c r="E79" i="59"/>
  <c r="D79" i="59"/>
  <c r="C79" i="59"/>
  <c r="B79" i="59"/>
  <c r="N78" i="59"/>
  <c r="M78" i="59"/>
  <c r="L78" i="59"/>
  <c r="K78" i="59"/>
  <c r="J78" i="59"/>
  <c r="I78" i="59"/>
  <c r="H78" i="59"/>
  <c r="G78" i="59"/>
  <c r="F78" i="59"/>
  <c r="E78" i="59"/>
  <c r="D78" i="59"/>
  <c r="C78" i="59"/>
  <c r="B78" i="59"/>
  <c r="N77" i="59"/>
  <c r="M77" i="59"/>
  <c r="L77" i="59"/>
  <c r="K77" i="59"/>
  <c r="J77" i="59"/>
  <c r="I77" i="59"/>
  <c r="H77" i="59"/>
  <c r="G77" i="59"/>
  <c r="F77" i="59"/>
  <c r="E77" i="59"/>
  <c r="D77" i="59"/>
  <c r="C77" i="59"/>
  <c r="B77" i="59"/>
  <c r="N76" i="59"/>
  <c r="M76" i="59"/>
  <c r="L76" i="59"/>
  <c r="K76" i="59"/>
  <c r="J76" i="59"/>
  <c r="I76" i="59"/>
  <c r="H76" i="59"/>
  <c r="G76" i="59"/>
  <c r="F76" i="59"/>
  <c r="E76" i="59"/>
  <c r="D76" i="59"/>
  <c r="C76" i="59"/>
  <c r="B76" i="59"/>
  <c r="N75" i="59"/>
  <c r="M75" i="59"/>
  <c r="L75" i="59"/>
  <c r="K75" i="59"/>
  <c r="J75" i="59"/>
  <c r="I75" i="59"/>
  <c r="H75" i="59"/>
  <c r="G75" i="59"/>
  <c r="F75" i="59"/>
  <c r="E75" i="59"/>
  <c r="D75" i="59"/>
  <c r="C75" i="59"/>
  <c r="B75" i="59"/>
  <c r="N74" i="59"/>
  <c r="M74" i="59"/>
  <c r="L74" i="59"/>
  <c r="K74" i="59"/>
  <c r="J74" i="59"/>
  <c r="I74" i="59"/>
  <c r="H74" i="59"/>
  <c r="G74" i="59"/>
  <c r="F74" i="59"/>
  <c r="E74" i="59"/>
  <c r="D74" i="59"/>
  <c r="C74" i="59"/>
  <c r="B74" i="59"/>
  <c r="N73" i="59"/>
  <c r="M73" i="59"/>
  <c r="L73" i="59"/>
  <c r="K73" i="59"/>
  <c r="J73" i="59"/>
  <c r="I73" i="59"/>
  <c r="H73" i="59"/>
  <c r="G73" i="59"/>
  <c r="F73" i="59"/>
  <c r="E73" i="59"/>
  <c r="D73" i="59"/>
  <c r="C73" i="59"/>
  <c r="B73" i="59"/>
  <c r="N72" i="59"/>
  <c r="M72" i="59"/>
  <c r="L72" i="59"/>
  <c r="K72" i="59"/>
  <c r="J72" i="59"/>
  <c r="I72" i="59"/>
  <c r="H72" i="59"/>
  <c r="G72" i="59"/>
  <c r="F72" i="59"/>
  <c r="E72" i="59"/>
  <c r="D72" i="59"/>
  <c r="C72" i="59"/>
  <c r="B72" i="59"/>
  <c r="N71" i="59"/>
  <c r="M71" i="59"/>
  <c r="L71" i="59"/>
  <c r="K71" i="59"/>
  <c r="J71" i="59"/>
  <c r="I71" i="59"/>
  <c r="H71" i="59"/>
  <c r="G71" i="59"/>
  <c r="F71" i="59"/>
  <c r="E71" i="59"/>
  <c r="D71" i="59"/>
  <c r="C71" i="59"/>
  <c r="B71" i="59"/>
  <c r="N70" i="59"/>
  <c r="M70" i="59"/>
  <c r="L70" i="59"/>
  <c r="K70" i="59"/>
  <c r="J70" i="59"/>
  <c r="I70" i="59"/>
  <c r="H70" i="59"/>
  <c r="G70" i="59"/>
  <c r="F70" i="59"/>
  <c r="E70" i="59"/>
  <c r="D70" i="59"/>
  <c r="C70" i="59"/>
  <c r="B70" i="59"/>
  <c r="N69" i="59"/>
  <c r="M69" i="59"/>
  <c r="L69" i="59"/>
  <c r="K69" i="59"/>
  <c r="J69" i="59"/>
  <c r="I69" i="59"/>
  <c r="H69" i="59"/>
  <c r="G69" i="59"/>
  <c r="F69" i="59"/>
  <c r="E69" i="59"/>
  <c r="D69" i="59"/>
  <c r="C69" i="59"/>
  <c r="B69" i="59"/>
  <c r="N68" i="59"/>
  <c r="M68" i="59"/>
  <c r="L68" i="59"/>
  <c r="K68" i="59"/>
  <c r="J68" i="59"/>
  <c r="I68" i="59"/>
  <c r="H68" i="59"/>
  <c r="G68" i="59"/>
  <c r="F68" i="59"/>
  <c r="E68" i="59"/>
  <c r="D68" i="59"/>
  <c r="C68" i="59"/>
  <c r="B68" i="59"/>
  <c r="N67" i="59"/>
  <c r="M67" i="59"/>
  <c r="L67" i="59"/>
  <c r="K67" i="59"/>
  <c r="J67" i="59"/>
  <c r="I67" i="59"/>
  <c r="H67" i="59"/>
  <c r="G67" i="59"/>
  <c r="F67" i="59"/>
  <c r="E67" i="59"/>
  <c r="D67" i="59"/>
  <c r="C67" i="59"/>
  <c r="B67" i="59"/>
  <c r="N66" i="59"/>
  <c r="M66" i="59"/>
  <c r="L66" i="59"/>
  <c r="K66" i="59"/>
  <c r="J66" i="59"/>
  <c r="I66" i="59"/>
  <c r="H66" i="59"/>
  <c r="G66" i="59"/>
  <c r="F66" i="59"/>
  <c r="E66" i="59"/>
  <c r="D66" i="59"/>
  <c r="C66" i="59"/>
  <c r="B66" i="59"/>
  <c r="N65" i="59"/>
  <c r="M65" i="59"/>
  <c r="L65" i="59"/>
  <c r="K65" i="59"/>
  <c r="J65" i="59"/>
  <c r="I65" i="59"/>
  <c r="H65" i="59"/>
  <c r="G65" i="59"/>
  <c r="F65" i="59"/>
  <c r="E65" i="59"/>
  <c r="D65" i="59"/>
  <c r="C65" i="59"/>
  <c r="B65" i="59"/>
  <c r="N64" i="59"/>
  <c r="M64" i="59"/>
  <c r="L64" i="59"/>
  <c r="K64" i="59"/>
  <c r="J64" i="59"/>
  <c r="I64" i="59"/>
  <c r="H64" i="59"/>
  <c r="G64" i="59"/>
  <c r="F64" i="59"/>
  <c r="E64" i="59"/>
  <c r="D64" i="59"/>
  <c r="C64" i="59"/>
  <c r="B64" i="59"/>
  <c r="N63" i="59"/>
  <c r="M63" i="59"/>
  <c r="L63" i="59"/>
  <c r="K63" i="59"/>
  <c r="J63" i="59"/>
  <c r="I63" i="59"/>
  <c r="H63" i="59"/>
  <c r="G63" i="59"/>
  <c r="F63" i="59"/>
  <c r="E63" i="59"/>
  <c r="D63" i="59"/>
  <c r="C63" i="59"/>
  <c r="B63" i="59"/>
  <c r="N62" i="59"/>
  <c r="M62" i="59"/>
  <c r="L62" i="59"/>
  <c r="K62" i="59"/>
  <c r="J62" i="59"/>
  <c r="I62" i="59"/>
  <c r="H62" i="59"/>
  <c r="G62" i="59"/>
  <c r="F62" i="59"/>
  <c r="E62" i="59"/>
  <c r="D62" i="59"/>
  <c r="C62" i="59"/>
  <c r="B62" i="59"/>
  <c r="N61" i="59"/>
  <c r="M61" i="59"/>
  <c r="L61" i="59"/>
  <c r="K61" i="59"/>
  <c r="J61" i="59"/>
  <c r="I61" i="59"/>
  <c r="H61" i="59"/>
  <c r="G61" i="59"/>
  <c r="F61" i="59"/>
  <c r="E61" i="59"/>
  <c r="D61" i="59"/>
  <c r="C61" i="59"/>
  <c r="B61" i="59"/>
  <c r="N60" i="59"/>
  <c r="M60" i="59"/>
  <c r="L60" i="59"/>
  <c r="K60" i="59"/>
  <c r="J60" i="59"/>
  <c r="I60" i="59"/>
  <c r="H60" i="59"/>
  <c r="G60" i="59"/>
  <c r="F60" i="59"/>
  <c r="E60" i="59"/>
  <c r="D60" i="59"/>
  <c r="C60" i="59"/>
  <c r="B60" i="59"/>
  <c r="N59" i="59"/>
  <c r="M59" i="59"/>
  <c r="L59" i="59"/>
  <c r="K59" i="59"/>
  <c r="J59" i="59"/>
  <c r="I59" i="59"/>
  <c r="H59" i="59"/>
  <c r="G59" i="59"/>
  <c r="F59" i="59"/>
  <c r="E59" i="59"/>
  <c r="D59" i="59"/>
  <c r="C59" i="59"/>
  <c r="B59" i="59"/>
  <c r="N58" i="59"/>
  <c r="M58" i="59"/>
  <c r="L58" i="59"/>
  <c r="K58" i="59"/>
  <c r="J58" i="59"/>
  <c r="I58" i="59"/>
  <c r="H58" i="59"/>
  <c r="G58" i="59"/>
  <c r="F58" i="59"/>
  <c r="E58" i="59"/>
  <c r="D58" i="59"/>
  <c r="C58" i="59"/>
  <c r="B58" i="59"/>
  <c r="N57" i="59"/>
  <c r="M57" i="59"/>
  <c r="L57" i="59"/>
  <c r="K57" i="59"/>
  <c r="J57" i="59"/>
  <c r="I57" i="59"/>
  <c r="H57" i="59"/>
  <c r="G57" i="59"/>
  <c r="F57" i="59"/>
  <c r="E57" i="59"/>
  <c r="D57" i="59"/>
  <c r="C57" i="59"/>
  <c r="B57" i="59"/>
  <c r="N56" i="59"/>
  <c r="M56" i="59"/>
  <c r="L56" i="59"/>
  <c r="K56" i="59"/>
  <c r="J56" i="59"/>
  <c r="I56" i="59"/>
  <c r="H56" i="59"/>
  <c r="G56" i="59"/>
  <c r="F56" i="59"/>
  <c r="E56" i="59"/>
  <c r="D56" i="59"/>
  <c r="C56" i="59"/>
  <c r="B56" i="59"/>
  <c r="N55" i="59"/>
  <c r="M55" i="59"/>
  <c r="L55" i="59"/>
  <c r="K55" i="59"/>
  <c r="J55" i="59"/>
  <c r="I55" i="59"/>
  <c r="H55" i="59"/>
  <c r="G55" i="59"/>
  <c r="F55" i="59"/>
  <c r="E55" i="59"/>
  <c r="D55" i="59"/>
  <c r="C55" i="59"/>
  <c r="B55" i="59"/>
  <c r="N54" i="59"/>
  <c r="M54" i="59"/>
  <c r="L54" i="59"/>
  <c r="K54" i="59"/>
  <c r="J54" i="59"/>
  <c r="I54" i="59"/>
  <c r="H54" i="59"/>
  <c r="G54" i="59"/>
  <c r="F54" i="59"/>
  <c r="E54" i="59"/>
  <c r="D54" i="59"/>
  <c r="C54" i="59"/>
  <c r="B54" i="59"/>
  <c r="N53" i="59"/>
  <c r="M53" i="59"/>
  <c r="L53" i="59"/>
  <c r="K53" i="59"/>
  <c r="J53" i="59"/>
  <c r="I53" i="59"/>
  <c r="H53" i="59"/>
  <c r="G53" i="59"/>
  <c r="F53" i="59"/>
  <c r="E53" i="59"/>
  <c r="D53" i="59"/>
  <c r="C53" i="59"/>
  <c r="B53" i="59"/>
  <c r="N52" i="59"/>
  <c r="M52" i="59"/>
  <c r="L52" i="59"/>
  <c r="K52" i="59"/>
  <c r="J52" i="59"/>
  <c r="I52" i="59"/>
  <c r="H52" i="59"/>
  <c r="G52" i="59"/>
  <c r="F52" i="59"/>
  <c r="E52" i="59"/>
  <c r="D52" i="59"/>
  <c r="C52" i="59"/>
  <c r="B52" i="59"/>
  <c r="N51" i="59"/>
  <c r="M51" i="59"/>
  <c r="L51" i="59"/>
  <c r="K51" i="59"/>
  <c r="J51" i="59"/>
  <c r="I51" i="59"/>
  <c r="H51" i="59"/>
  <c r="G51" i="59"/>
  <c r="F51" i="59"/>
  <c r="E51" i="59"/>
  <c r="D51" i="59"/>
  <c r="C51" i="59"/>
  <c r="B51" i="59"/>
  <c r="N50" i="59"/>
  <c r="M50" i="59"/>
  <c r="L50" i="59"/>
  <c r="K50" i="59"/>
  <c r="J50" i="59"/>
  <c r="I50" i="59"/>
  <c r="H50" i="59"/>
  <c r="G50" i="59"/>
  <c r="F50" i="59"/>
  <c r="E50" i="59"/>
  <c r="D50" i="59"/>
  <c r="C50" i="59"/>
  <c r="B50" i="59"/>
  <c r="N49" i="59"/>
  <c r="M49" i="59"/>
  <c r="L49" i="59"/>
  <c r="K49" i="59"/>
  <c r="J49" i="59"/>
  <c r="I49" i="59"/>
  <c r="H49" i="59"/>
  <c r="G49" i="59"/>
  <c r="F49" i="59"/>
  <c r="E49" i="59"/>
  <c r="D49" i="59"/>
  <c r="C49" i="59"/>
  <c r="B49" i="59"/>
  <c r="N48" i="59"/>
  <c r="M48" i="59"/>
  <c r="L48" i="59"/>
  <c r="K48" i="59"/>
  <c r="J48" i="59"/>
  <c r="I48" i="59"/>
  <c r="H48" i="59"/>
  <c r="G48" i="59"/>
  <c r="F48" i="59"/>
  <c r="E48" i="59"/>
  <c r="D48" i="59"/>
  <c r="C48" i="59"/>
  <c r="B48" i="59"/>
  <c r="N47" i="59"/>
  <c r="M47" i="59"/>
  <c r="L47" i="59"/>
  <c r="K47" i="59"/>
  <c r="J47" i="59"/>
  <c r="I47" i="59"/>
  <c r="H47" i="59"/>
  <c r="G47" i="59"/>
  <c r="F47" i="59"/>
  <c r="E47" i="59"/>
  <c r="D47" i="59"/>
  <c r="C47" i="59"/>
  <c r="B47" i="59"/>
  <c r="N46" i="59"/>
  <c r="M46" i="59"/>
  <c r="L46" i="59"/>
  <c r="K46" i="59"/>
  <c r="J46" i="59"/>
  <c r="I46" i="59"/>
  <c r="H46" i="59"/>
  <c r="G46" i="59"/>
  <c r="F46" i="59"/>
  <c r="E46" i="59"/>
  <c r="D46" i="59"/>
  <c r="C46" i="59"/>
  <c r="B46" i="59"/>
  <c r="N45" i="59"/>
  <c r="M45" i="59"/>
  <c r="L45" i="59"/>
  <c r="K45" i="59"/>
  <c r="J45" i="59"/>
  <c r="I45" i="59"/>
  <c r="H45" i="59"/>
  <c r="G45" i="59"/>
  <c r="F45" i="59"/>
  <c r="E45" i="59"/>
  <c r="D45" i="59"/>
  <c r="C45" i="59"/>
  <c r="B45" i="59"/>
  <c r="N44" i="59"/>
  <c r="M44" i="59"/>
  <c r="L44" i="59"/>
  <c r="K44" i="59"/>
  <c r="J44" i="59"/>
  <c r="I44" i="59"/>
  <c r="H44" i="59"/>
  <c r="G44" i="59"/>
  <c r="F44" i="59"/>
  <c r="E44" i="59"/>
  <c r="D44" i="59"/>
  <c r="C44" i="59"/>
  <c r="B44" i="59"/>
  <c r="N43" i="59"/>
  <c r="M43" i="59"/>
  <c r="L43" i="59"/>
  <c r="K43" i="59"/>
  <c r="J43" i="59"/>
  <c r="I43" i="59"/>
  <c r="H43" i="59"/>
  <c r="G43" i="59"/>
  <c r="F43" i="59"/>
  <c r="E43" i="59"/>
  <c r="D43" i="59"/>
  <c r="C43" i="59"/>
  <c r="B43" i="59"/>
  <c r="N42" i="59"/>
  <c r="M42" i="59"/>
  <c r="L42" i="59"/>
  <c r="K42" i="59"/>
  <c r="J42" i="59"/>
  <c r="I42" i="59"/>
  <c r="H42" i="59"/>
  <c r="G42" i="59"/>
  <c r="F42" i="59"/>
  <c r="E42" i="59"/>
  <c r="D42" i="59"/>
  <c r="C42" i="59"/>
  <c r="B42" i="59"/>
  <c r="N41" i="59"/>
  <c r="M41" i="59"/>
  <c r="L41" i="59"/>
  <c r="K41" i="59"/>
  <c r="J41" i="59"/>
  <c r="I41" i="59"/>
  <c r="H41" i="59"/>
  <c r="G41" i="59"/>
  <c r="F41" i="59"/>
  <c r="E41" i="59"/>
  <c r="D41" i="59"/>
  <c r="C41" i="59"/>
  <c r="B41" i="59"/>
  <c r="N40" i="59"/>
  <c r="M40" i="59"/>
  <c r="L40" i="59"/>
  <c r="K40" i="59"/>
  <c r="J40" i="59"/>
  <c r="I40" i="59"/>
  <c r="H40" i="59"/>
  <c r="G40" i="59"/>
  <c r="F40" i="59"/>
  <c r="E40" i="59"/>
  <c r="D40" i="59"/>
  <c r="C40" i="59"/>
  <c r="B40" i="59"/>
  <c r="N39" i="59"/>
  <c r="M39" i="59"/>
  <c r="L39" i="59"/>
  <c r="K39" i="59"/>
  <c r="J39" i="59"/>
  <c r="I39" i="59"/>
  <c r="H39" i="59"/>
  <c r="G39" i="59"/>
  <c r="F39" i="59"/>
  <c r="E39" i="59"/>
  <c r="D39" i="59"/>
  <c r="C39" i="59"/>
  <c r="B39" i="59"/>
  <c r="N38" i="59"/>
  <c r="M38" i="59"/>
  <c r="L38" i="59"/>
  <c r="K38" i="59"/>
  <c r="J38" i="59"/>
  <c r="I38" i="59"/>
  <c r="H38" i="59"/>
  <c r="G38" i="59"/>
  <c r="F38" i="59"/>
  <c r="E38" i="59"/>
  <c r="D38" i="59"/>
  <c r="C38" i="59"/>
  <c r="B38" i="59"/>
  <c r="N37" i="59"/>
  <c r="M37" i="59"/>
  <c r="L37" i="59"/>
  <c r="K37" i="59"/>
  <c r="J37" i="59"/>
  <c r="I37" i="59"/>
  <c r="H37" i="59"/>
  <c r="G37" i="59"/>
  <c r="F37" i="59"/>
  <c r="E37" i="59"/>
  <c r="D37" i="59"/>
  <c r="C37" i="59"/>
  <c r="B37" i="59"/>
  <c r="N36" i="59"/>
  <c r="M36" i="59"/>
  <c r="L36" i="59"/>
  <c r="K36" i="59"/>
  <c r="J36" i="59"/>
  <c r="I36" i="59"/>
  <c r="H36" i="59"/>
  <c r="G36" i="59"/>
  <c r="F36" i="59"/>
  <c r="E36" i="59"/>
  <c r="D36" i="59"/>
  <c r="C36" i="59"/>
  <c r="B36" i="59"/>
  <c r="N35" i="59"/>
  <c r="M35" i="59"/>
  <c r="L35" i="59"/>
  <c r="K35" i="59"/>
  <c r="J35" i="59"/>
  <c r="I35" i="59"/>
  <c r="H35" i="59"/>
  <c r="G35" i="59"/>
  <c r="F35" i="59"/>
  <c r="E35" i="59"/>
  <c r="D35" i="59"/>
  <c r="C35" i="59"/>
  <c r="B35" i="59"/>
  <c r="N34" i="59"/>
  <c r="M34" i="59"/>
  <c r="L34" i="59"/>
  <c r="K34" i="59"/>
  <c r="J34" i="59"/>
  <c r="I34" i="59"/>
  <c r="H34" i="59"/>
  <c r="G34" i="59"/>
  <c r="F34" i="59"/>
  <c r="E34" i="59"/>
  <c r="D34" i="59"/>
  <c r="C34" i="59"/>
  <c r="B34" i="59"/>
  <c r="N33" i="59"/>
  <c r="M33" i="59"/>
  <c r="L33" i="59"/>
  <c r="K33" i="59"/>
  <c r="J33" i="59"/>
  <c r="I33" i="59"/>
  <c r="H33" i="59"/>
  <c r="G33" i="59"/>
  <c r="F33" i="59"/>
  <c r="E33" i="59"/>
  <c r="D33" i="59"/>
  <c r="C33" i="59"/>
  <c r="B33" i="59"/>
  <c r="N32" i="59"/>
  <c r="M32" i="59"/>
  <c r="L32" i="59"/>
  <c r="K32" i="59"/>
  <c r="J32" i="59"/>
  <c r="I32" i="59"/>
  <c r="H32" i="59"/>
  <c r="G32" i="59"/>
  <c r="F32" i="59"/>
  <c r="E32" i="59"/>
  <c r="D32" i="59"/>
  <c r="C32" i="59"/>
  <c r="B32" i="59"/>
  <c r="N31" i="59"/>
  <c r="M31" i="59"/>
  <c r="L31" i="59"/>
  <c r="K31" i="59"/>
  <c r="J31" i="59"/>
  <c r="I31" i="59"/>
  <c r="H31" i="59"/>
  <c r="G31" i="59"/>
  <c r="F31" i="59"/>
  <c r="E31" i="59"/>
  <c r="D31" i="59"/>
  <c r="C31" i="59"/>
  <c r="B31" i="59"/>
  <c r="N30" i="59"/>
  <c r="M30" i="59"/>
  <c r="L30" i="59"/>
  <c r="K30" i="59"/>
  <c r="J30" i="59"/>
  <c r="I30" i="59"/>
  <c r="H30" i="59"/>
  <c r="G30" i="59"/>
  <c r="F30" i="59"/>
  <c r="E30" i="59"/>
  <c r="D30" i="59"/>
  <c r="C30" i="59"/>
  <c r="B30" i="59"/>
  <c r="N29" i="59"/>
  <c r="M29" i="59"/>
  <c r="L29" i="59"/>
  <c r="K29" i="59"/>
  <c r="J29" i="59"/>
  <c r="I29" i="59"/>
  <c r="H29" i="59"/>
  <c r="G29" i="59"/>
  <c r="F29" i="59"/>
  <c r="E29" i="59"/>
  <c r="D29" i="59"/>
  <c r="C29" i="59"/>
  <c r="B29" i="59"/>
  <c r="N28" i="59"/>
  <c r="M28" i="59"/>
  <c r="L28" i="59"/>
  <c r="K28" i="59"/>
  <c r="J28" i="59"/>
  <c r="I28" i="59"/>
  <c r="H28" i="59"/>
  <c r="G28" i="59"/>
  <c r="F28" i="59"/>
  <c r="E28" i="59"/>
  <c r="D28" i="59"/>
  <c r="C28" i="59"/>
  <c r="B28" i="59"/>
  <c r="N27" i="59"/>
  <c r="M27" i="59"/>
  <c r="L27" i="59"/>
  <c r="K27" i="59"/>
  <c r="J27" i="59"/>
  <c r="I27" i="59"/>
  <c r="H27" i="59"/>
  <c r="G27" i="59"/>
  <c r="F27" i="59"/>
  <c r="E27" i="59"/>
  <c r="D27" i="59"/>
  <c r="C27" i="59"/>
  <c r="B27" i="59"/>
  <c r="N26" i="59"/>
  <c r="M26" i="59"/>
  <c r="L26" i="59"/>
  <c r="K26" i="59"/>
  <c r="J26" i="59"/>
  <c r="I26" i="59"/>
  <c r="H26" i="59"/>
  <c r="G26" i="59"/>
  <c r="F26" i="59"/>
  <c r="E26" i="59"/>
  <c r="D26" i="59"/>
  <c r="C26" i="59"/>
  <c r="B26" i="59"/>
  <c r="N25" i="59"/>
  <c r="M25" i="59"/>
  <c r="L25" i="59"/>
  <c r="K25" i="59"/>
  <c r="J25" i="59"/>
  <c r="I25" i="59"/>
  <c r="H25" i="59"/>
  <c r="G25" i="59"/>
  <c r="F25" i="59"/>
  <c r="E25" i="59"/>
  <c r="D25" i="59"/>
  <c r="C25" i="59"/>
  <c r="B25" i="59"/>
  <c r="N24" i="59"/>
  <c r="M24" i="59"/>
  <c r="L24" i="59"/>
  <c r="K24" i="59"/>
  <c r="J24" i="59"/>
  <c r="I24" i="59"/>
  <c r="H24" i="59"/>
  <c r="G24" i="59"/>
  <c r="F24" i="59"/>
  <c r="E24" i="59"/>
  <c r="D24" i="59"/>
  <c r="C24" i="59"/>
  <c r="B24" i="59"/>
  <c r="N23" i="59"/>
  <c r="M23" i="59"/>
  <c r="L23" i="59"/>
  <c r="K23" i="59"/>
  <c r="J23" i="59"/>
  <c r="I23" i="59"/>
  <c r="H23" i="59"/>
  <c r="G23" i="59"/>
  <c r="F23" i="59"/>
  <c r="E23" i="59"/>
  <c r="D23" i="59"/>
  <c r="C23" i="59"/>
  <c r="B23" i="59"/>
  <c r="N22" i="59"/>
  <c r="M22" i="59"/>
  <c r="L22" i="59"/>
  <c r="K22" i="59"/>
  <c r="J22" i="59"/>
  <c r="I22" i="59"/>
  <c r="H22" i="59"/>
  <c r="G22" i="59"/>
  <c r="F22" i="59"/>
  <c r="E22" i="59"/>
  <c r="D22" i="59"/>
  <c r="C22" i="59"/>
  <c r="B22" i="59"/>
  <c r="N21" i="59"/>
  <c r="M21" i="59"/>
  <c r="L21" i="59"/>
  <c r="K21" i="59"/>
  <c r="J21" i="59"/>
  <c r="I21" i="59"/>
  <c r="H21" i="59"/>
  <c r="G21" i="59"/>
  <c r="F21" i="59"/>
  <c r="E21" i="59"/>
  <c r="D21" i="59"/>
  <c r="C21" i="59"/>
  <c r="B21" i="59"/>
  <c r="N20" i="59"/>
  <c r="M20" i="59"/>
  <c r="L20" i="59"/>
  <c r="K20" i="59"/>
  <c r="J20" i="59"/>
  <c r="I20" i="59"/>
  <c r="H20" i="59"/>
  <c r="G20" i="59"/>
  <c r="F20" i="59"/>
  <c r="E20" i="59"/>
  <c r="D20" i="59"/>
  <c r="C20" i="59"/>
  <c r="B20" i="59"/>
  <c r="N19" i="59"/>
  <c r="M19" i="59"/>
  <c r="L19" i="59"/>
  <c r="K19" i="59"/>
  <c r="J19" i="59"/>
  <c r="I19" i="59"/>
  <c r="H19" i="59"/>
  <c r="G19" i="59"/>
  <c r="F19" i="59"/>
  <c r="E19" i="59"/>
  <c r="D19" i="59"/>
  <c r="C19" i="59"/>
  <c r="B19" i="59"/>
  <c r="N18" i="59"/>
  <c r="M18" i="59"/>
  <c r="L18" i="59"/>
  <c r="K18" i="59"/>
  <c r="J18" i="59"/>
  <c r="I18" i="59"/>
  <c r="H18" i="59"/>
  <c r="G18" i="59"/>
  <c r="F18" i="59"/>
  <c r="E18" i="59"/>
  <c r="D18" i="59"/>
  <c r="C18" i="59"/>
  <c r="B18" i="59"/>
  <c r="N17" i="59"/>
  <c r="M17" i="59"/>
  <c r="L17" i="59"/>
  <c r="K17" i="59"/>
  <c r="J17" i="59"/>
  <c r="I17" i="59"/>
  <c r="H17" i="59"/>
  <c r="G17" i="59"/>
  <c r="F17" i="59"/>
  <c r="E17" i="59"/>
  <c r="D17" i="59"/>
  <c r="C17" i="59"/>
  <c r="B17" i="59"/>
  <c r="N16" i="59"/>
  <c r="M16" i="59"/>
  <c r="L16" i="59"/>
  <c r="K16" i="59"/>
  <c r="J16" i="59"/>
  <c r="I16" i="59"/>
  <c r="H16" i="59"/>
  <c r="G16" i="59"/>
  <c r="F16" i="59"/>
  <c r="E16" i="59"/>
  <c r="D16" i="59"/>
  <c r="C16" i="59"/>
  <c r="B16" i="59"/>
  <c r="N15" i="59"/>
  <c r="M15" i="59"/>
  <c r="L15" i="59"/>
  <c r="K15" i="59"/>
  <c r="J15" i="59"/>
  <c r="I15" i="59"/>
  <c r="H15" i="59"/>
  <c r="G15" i="59"/>
  <c r="F15" i="59"/>
  <c r="E15" i="59"/>
  <c r="D15" i="59"/>
  <c r="C15" i="59"/>
  <c r="B15" i="59"/>
  <c r="N14" i="59"/>
  <c r="M14" i="59"/>
  <c r="L14" i="59"/>
  <c r="K14" i="59"/>
  <c r="J14" i="59"/>
  <c r="I14" i="59"/>
  <c r="H14" i="59"/>
  <c r="G14" i="59"/>
  <c r="F14" i="59"/>
  <c r="E14" i="59"/>
  <c r="D14" i="59"/>
  <c r="C14" i="59"/>
  <c r="B14" i="59"/>
  <c r="N13" i="59"/>
  <c r="M13" i="59"/>
  <c r="L13" i="59"/>
  <c r="K13" i="59"/>
  <c r="J13" i="59"/>
  <c r="I13" i="59"/>
  <c r="H13" i="59"/>
  <c r="G13" i="59"/>
  <c r="F13" i="59"/>
  <c r="E13" i="59"/>
  <c r="D13" i="59"/>
  <c r="C13" i="59"/>
  <c r="B13" i="59"/>
  <c r="N12" i="59"/>
  <c r="M12" i="59"/>
  <c r="L12" i="59"/>
  <c r="K12" i="59"/>
  <c r="J12" i="59"/>
  <c r="I12" i="59"/>
  <c r="H12" i="59"/>
  <c r="G12" i="59"/>
  <c r="F12" i="59"/>
  <c r="E12" i="59"/>
  <c r="D12" i="59"/>
  <c r="C12" i="59"/>
  <c r="B12" i="59"/>
  <c r="N11" i="59"/>
  <c r="M11" i="59"/>
  <c r="L11" i="59"/>
  <c r="K11" i="59"/>
  <c r="J11" i="59"/>
  <c r="I11" i="59"/>
  <c r="H11" i="59"/>
  <c r="G11" i="59"/>
  <c r="F11" i="59"/>
  <c r="E11" i="59"/>
  <c r="D11" i="59"/>
  <c r="C11" i="59"/>
  <c r="B11" i="59"/>
  <c r="N10" i="59"/>
  <c r="M10" i="59"/>
  <c r="L10" i="59"/>
  <c r="K10" i="59"/>
  <c r="J10" i="59"/>
  <c r="I10" i="59"/>
  <c r="H10" i="59"/>
  <c r="G10" i="59"/>
  <c r="F10" i="59"/>
  <c r="E10" i="59"/>
  <c r="D10" i="59"/>
  <c r="C10" i="59"/>
  <c r="B10" i="59"/>
  <c r="N9" i="59"/>
  <c r="M9" i="59"/>
  <c r="L9" i="59"/>
  <c r="K9" i="59"/>
  <c r="J9" i="59"/>
  <c r="I9" i="59"/>
  <c r="H9" i="59"/>
  <c r="G9" i="59"/>
  <c r="F9" i="59"/>
  <c r="E9" i="59"/>
  <c r="D9" i="59"/>
  <c r="C9" i="59"/>
  <c r="B9" i="59"/>
  <c r="N8" i="59"/>
  <c r="M8" i="59"/>
  <c r="L8" i="59"/>
  <c r="K8" i="59"/>
  <c r="J8" i="59"/>
  <c r="I8" i="59"/>
  <c r="H8" i="59"/>
  <c r="G8" i="59"/>
  <c r="F8" i="59"/>
  <c r="E8" i="59"/>
  <c r="D8" i="59"/>
  <c r="C8" i="59"/>
  <c r="B8" i="59"/>
  <c r="N7" i="59"/>
  <c r="M7" i="59"/>
  <c r="L7" i="59"/>
  <c r="K7" i="59"/>
  <c r="J7" i="59"/>
  <c r="I7" i="59"/>
  <c r="H7" i="59"/>
  <c r="G7" i="59"/>
  <c r="F7" i="59"/>
  <c r="E7" i="59"/>
  <c r="D7" i="59"/>
  <c r="C7" i="59"/>
  <c r="B7" i="59"/>
  <c r="A2" i="59"/>
  <c r="B8" i="12"/>
  <c r="C8" i="12"/>
  <c r="D8" i="12"/>
  <c r="E8" i="12"/>
  <c r="F8" i="12"/>
  <c r="G8" i="12"/>
  <c r="A3" i="54"/>
  <c r="A2" i="53"/>
  <c r="F7" i="26"/>
  <c r="B33" i="51"/>
  <c r="C33" i="51"/>
  <c r="D33" i="51"/>
  <c r="E33" i="51"/>
  <c r="F33" i="51"/>
  <c r="K8" i="12" l="1"/>
  <c r="I8" i="12"/>
  <c r="H8" i="12"/>
  <c r="G33" i="51"/>
  <c r="J8" i="12"/>
  <c r="J33" i="51"/>
  <c r="I33" i="51"/>
  <c r="H33" i="51"/>
  <c r="A2" i="31"/>
  <c r="B5" i="31" s="1"/>
  <c r="C8" i="17"/>
  <c r="D8" i="17"/>
  <c r="D9" i="17"/>
  <c r="D10" i="17"/>
  <c r="B73" i="4" l="1"/>
  <c r="C73" i="4"/>
  <c r="D73" i="4"/>
  <c r="E73" i="4"/>
  <c r="G158" i="3"/>
  <c r="A2" i="55"/>
  <c r="E19" i="54"/>
  <c r="D19" i="54"/>
  <c r="C19" i="54"/>
  <c r="B19" i="54"/>
  <c r="E18" i="54"/>
  <c r="D18" i="54"/>
  <c r="C18" i="54"/>
  <c r="B18" i="54"/>
  <c r="E17" i="54"/>
  <c r="D17" i="54"/>
  <c r="C17" i="54"/>
  <c r="B17" i="54"/>
  <c r="E16" i="54"/>
  <c r="D16" i="54"/>
  <c r="C16" i="54"/>
  <c r="B16" i="54"/>
  <c r="E14" i="54"/>
  <c r="D14" i="54"/>
  <c r="C14" i="54"/>
  <c r="B14" i="54"/>
  <c r="E13" i="54"/>
  <c r="D13" i="54"/>
  <c r="C13" i="54"/>
  <c r="B13" i="54"/>
  <c r="E12" i="54"/>
  <c r="D12" i="54"/>
  <c r="C12" i="54"/>
  <c r="B12" i="54"/>
  <c r="E11" i="54"/>
  <c r="D11" i="54"/>
  <c r="C11" i="54"/>
  <c r="B11" i="54"/>
  <c r="E10" i="53"/>
  <c r="D10" i="53"/>
  <c r="C10" i="53"/>
  <c r="B10" i="53"/>
  <c r="E9" i="53"/>
  <c r="D9" i="53"/>
  <c r="C9" i="53"/>
  <c r="B9" i="53"/>
  <c r="E8" i="53"/>
  <c r="D8" i="53"/>
  <c r="C8" i="53"/>
  <c r="B8" i="53"/>
  <c r="E7" i="53"/>
  <c r="D7" i="53"/>
  <c r="C7" i="53"/>
  <c r="B7" i="53"/>
  <c r="A2" i="52"/>
  <c r="F171" i="52"/>
  <c r="F170" i="52"/>
  <c r="F169" i="52"/>
  <c r="F168" i="52"/>
  <c r="F167" i="52"/>
  <c r="F166" i="52"/>
  <c r="F165" i="52"/>
  <c r="F164" i="52"/>
  <c r="F163" i="52"/>
  <c r="F162" i="52"/>
  <c r="F161" i="52"/>
  <c r="F160" i="52"/>
  <c r="F159" i="52"/>
  <c r="F158" i="52"/>
  <c r="F157" i="52"/>
  <c r="F156" i="52"/>
  <c r="F154" i="52"/>
  <c r="F153" i="52"/>
  <c r="F152" i="52"/>
  <c r="F151" i="52"/>
  <c r="F150" i="52"/>
  <c r="F149" i="52"/>
  <c r="F148" i="52"/>
  <c r="F147" i="52"/>
  <c r="F146" i="52"/>
  <c r="F145" i="52"/>
  <c r="F144" i="52"/>
  <c r="F143" i="52"/>
  <c r="F142" i="52"/>
  <c r="F141" i="52"/>
  <c r="F140" i="52"/>
  <c r="F139" i="52"/>
  <c r="F138" i="52"/>
  <c r="F137" i="52"/>
  <c r="F136" i="52"/>
  <c r="F134" i="52"/>
  <c r="F133" i="52"/>
  <c r="F132" i="52"/>
  <c r="F131" i="52"/>
  <c r="F130" i="52"/>
  <c r="F129" i="52"/>
  <c r="F128" i="52"/>
  <c r="F127" i="52"/>
  <c r="F126" i="52"/>
  <c r="F125" i="52"/>
  <c r="F124" i="52"/>
  <c r="F123" i="52"/>
  <c r="F122" i="52"/>
  <c r="F121" i="52"/>
  <c r="F120" i="52"/>
  <c r="F119" i="52"/>
  <c r="F118" i="52"/>
  <c r="F117" i="52"/>
  <c r="F116" i="52"/>
  <c r="F115" i="52"/>
  <c r="F114" i="52"/>
  <c r="F113" i="52"/>
  <c r="F112" i="52"/>
  <c r="F111" i="52"/>
  <c r="F110" i="52"/>
  <c r="F109" i="52"/>
  <c r="F108" i="52"/>
  <c r="F107" i="52"/>
  <c r="F106" i="52"/>
  <c r="F105" i="52"/>
  <c r="F104" i="52"/>
  <c r="F103" i="52"/>
  <c r="F102" i="52"/>
  <c r="F100" i="52"/>
  <c r="F99" i="52"/>
  <c r="F98" i="52"/>
  <c r="F97" i="52"/>
  <c r="F96" i="52"/>
  <c r="F95" i="52"/>
  <c r="F94" i="52"/>
  <c r="F93" i="52"/>
  <c r="F92" i="52"/>
  <c r="F91" i="52"/>
  <c r="F90" i="52"/>
  <c r="F88" i="52"/>
  <c r="F87" i="52"/>
  <c r="F86" i="52"/>
  <c r="F85" i="52"/>
  <c r="F84" i="52"/>
  <c r="F83" i="52"/>
  <c r="F82" i="52"/>
  <c r="F81" i="52"/>
  <c r="F80" i="52"/>
  <c r="F79" i="52"/>
  <c r="F78" i="52"/>
  <c r="F77" i="52"/>
  <c r="F76" i="52"/>
  <c r="F75" i="52"/>
  <c r="F73" i="52"/>
  <c r="F72" i="52"/>
  <c r="F71" i="52"/>
  <c r="F70" i="52"/>
  <c r="F69" i="52"/>
  <c r="F68" i="52"/>
  <c r="F67" i="52"/>
  <c r="F66" i="52"/>
  <c r="F65" i="52"/>
  <c r="F64" i="52"/>
  <c r="F62" i="52"/>
  <c r="F61" i="52"/>
  <c r="F60" i="52"/>
  <c r="F59" i="52"/>
  <c r="F58" i="52"/>
  <c r="F57" i="52"/>
  <c r="F56" i="52"/>
  <c r="F55" i="52"/>
  <c r="F54" i="52"/>
  <c r="F53" i="52"/>
  <c r="F52" i="52"/>
  <c r="F51" i="52"/>
  <c r="F50" i="52"/>
  <c r="F49" i="52"/>
  <c r="F48" i="52"/>
  <c r="F46" i="52"/>
  <c r="F45" i="52"/>
  <c r="F44" i="52"/>
  <c r="F43" i="52"/>
  <c r="F42" i="52"/>
  <c r="F41" i="52"/>
  <c r="F40" i="52"/>
  <c r="F39" i="52"/>
  <c r="F38" i="52"/>
  <c r="F37" i="52"/>
  <c r="F36" i="52"/>
  <c r="F35" i="52"/>
  <c r="F33" i="52"/>
  <c r="F32" i="52"/>
  <c r="F31" i="52"/>
  <c r="F30" i="52"/>
  <c r="F29" i="52"/>
  <c r="F28" i="52"/>
  <c r="F27" i="52"/>
  <c r="F26" i="52"/>
  <c r="F25" i="52"/>
  <c r="F24" i="52"/>
  <c r="F23" i="52"/>
  <c r="F22" i="52"/>
  <c r="F21" i="52"/>
  <c r="F20" i="52"/>
  <c r="F19" i="52"/>
  <c r="F18" i="52"/>
  <c r="F17" i="52"/>
  <c r="F16" i="52"/>
  <c r="F15" i="52"/>
  <c r="F14" i="52"/>
  <c r="F13" i="52"/>
  <c r="F12" i="52"/>
  <c r="F11" i="52"/>
  <c r="F9" i="52"/>
  <c r="E171" i="52"/>
  <c r="E170" i="52"/>
  <c r="E169" i="52"/>
  <c r="E168" i="52"/>
  <c r="E167" i="52"/>
  <c r="E166" i="52"/>
  <c r="E165" i="52"/>
  <c r="E164" i="52"/>
  <c r="E163" i="52"/>
  <c r="E162" i="52"/>
  <c r="E161" i="52"/>
  <c r="E160" i="52"/>
  <c r="E159" i="52"/>
  <c r="E158" i="52"/>
  <c r="E157" i="52"/>
  <c r="E156" i="52"/>
  <c r="E154" i="52"/>
  <c r="E153" i="52"/>
  <c r="E152" i="52"/>
  <c r="E151" i="52"/>
  <c r="E150" i="52"/>
  <c r="E149" i="52"/>
  <c r="E148" i="52"/>
  <c r="E147" i="52"/>
  <c r="E146" i="52"/>
  <c r="E145" i="52"/>
  <c r="E144" i="52"/>
  <c r="E143" i="52"/>
  <c r="E142" i="52"/>
  <c r="E141" i="52"/>
  <c r="E140" i="52"/>
  <c r="E139" i="52"/>
  <c r="E138" i="52"/>
  <c r="E137" i="52"/>
  <c r="E136" i="52"/>
  <c r="E134" i="52"/>
  <c r="E133" i="52"/>
  <c r="E132" i="52"/>
  <c r="E131" i="52"/>
  <c r="E130" i="52"/>
  <c r="E129" i="52"/>
  <c r="E128" i="52"/>
  <c r="E127" i="52"/>
  <c r="E126" i="52"/>
  <c r="E125" i="52"/>
  <c r="E124" i="52"/>
  <c r="E123" i="52"/>
  <c r="E122" i="52"/>
  <c r="E121" i="52"/>
  <c r="E120" i="52"/>
  <c r="E119" i="52"/>
  <c r="E118" i="52"/>
  <c r="E117" i="52"/>
  <c r="E116" i="52"/>
  <c r="E115" i="52"/>
  <c r="E114" i="52"/>
  <c r="E113" i="52"/>
  <c r="E112" i="52"/>
  <c r="E111" i="52"/>
  <c r="E110" i="52"/>
  <c r="E109" i="52"/>
  <c r="E108" i="52"/>
  <c r="E107" i="52"/>
  <c r="E106" i="52"/>
  <c r="E105" i="52"/>
  <c r="E104" i="52"/>
  <c r="E103" i="52"/>
  <c r="E102" i="52"/>
  <c r="E100" i="52"/>
  <c r="E99" i="52"/>
  <c r="E98" i="52"/>
  <c r="E97" i="52"/>
  <c r="E96" i="52"/>
  <c r="E95" i="52"/>
  <c r="E94" i="52"/>
  <c r="E93" i="52"/>
  <c r="E92" i="52"/>
  <c r="E91" i="52"/>
  <c r="E90" i="52"/>
  <c r="E88" i="52"/>
  <c r="E87" i="52"/>
  <c r="E86" i="52"/>
  <c r="E85" i="52"/>
  <c r="E84" i="52"/>
  <c r="E83" i="52"/>
  <c r="E82" i="52"/>
  <c r="E81" i="52"/>
  <c r="E80" i="52"/>
  <c r="E79" i="52"/>
  <c r="E78" i="52"/>
  <c r="E77" i="52"/>
  <c r="E76" i="52"/>
  <c r="E75" i="52"/>
  <c r="E73" i="52"/>
  <c r="E72" i="52"/>
  <c r="E71" i="52"/>
  <c r="E70" i="52"/>
  <c r="E69" i="52"/>
  <c r="E68" i="52"/>
  <c r="E67" i="52"/>
  <c r="E66" i="52"/>
  <c r="E65" i="52"/>
  <c r="E64" i="52"/>
  <c r="E62" i="52"/>
  <c r="E61" i="52"/>
  <c r="E60" i="52"/>
  <c r="E59" i="52"/>
  <c r="E58" i="52"/>
  <c r="E57" i="52"/>
  <c r="E56" i="52"/>
  <c r="E55" i="52"/>
  <c r="E54" i="52"/>
  <c r="E53" i="52"/>
  <c r="E52" i="52"/>
  <c r="E51" i="52"/>
  <c r="E50" i="52"/>
  <c r="E49" i="52"/>
  <c r="E48" i="52"/>
  <c r="E46" i="52"/>
  <c r="E45" i="52"/>
  <c r="E44" i="52"/>
  <c r="E43" i="52"/>
  <c r="E42" i="52"/>
  <c r="E41" i="52"/>
  <c r="E40" i="52"/>
  <c r="E39" i="52"/>
  <c r="E38" i="52"/>
  <c r="E37" i="52"/>
  <c r="E36" i="52"/>
  <c r="E35" i="52"/>
  <c r="E33" i="52"/>
  <c r="E32" i="52"/>
  <c r="E31" i="52"/>
  <c r="E30" i="52"/>
  <c r="E29" i="52"/>
  <c r="E28" i="52"/>
  <c r="E27" i="52"/>
  <c r="E26" i="52"/>
  <c r="E25" i="52"/>
  <c r="E24" i="52"/>
  <c r="E23" i="52"/>
  <c r="E22" i="52"/>
  <c r="E21" i="52"/>
  <c r="E20" i="52"/>
  <c r="E19" i="52"/>
  <c r="E18" i="52"/>
  <c r="E17" i="52"/>
  <c r="E16" i="52"/>
  <c r="E15" i="52"/>
  <c r="E14" i="52"/>
  <c r="E13" i="52"/>
  <c r="E12" i="52"/>
  <c r="E11" i="52"/>
  <c r="E9" i="52"/>
  <c r="D171" i="52"/>
  <c r="D170" i="52"/>
  <c r="D169" i="52"/>
  <c r="D168" i="52"/>
  <c r="D167" i="52"/>
  <c r="D166" i="52"/>
  <c r="D165" i="52"/>
  <c r="D164" i="52"/>
  <c r="D163" i="52"/>
  <c r="D162" i="52"/>
  <c r="D161" i="52"/>
  <c r="D160" i="52"/>
  <c r="D159" i="52"/>
  <c r="D158" i="52"/>
  <c r="D157" i="52"/>
  <c r="D156" i="52"/>
  <c r="D154" i="52"/>
  <c r="D153" i="52"/>
  <c r="D152" i="52"/>
  <c r="D151" i="52"/>
  <c r="D150" i="52"/>
  <c r="D149" i="52"/>
  <c r="D148" i="52"/>
  <c r="D147" i="52"/>
  <c r="D146" i="52"/>
  <c r="D145" i="52"/>
  <c r="D144" i="52"/>
  <c r="D143" i="52"/>
  <c r="D142" i="52"/>
  <c r="D141" i="52"/>
  <c r="D140" i="52"/>
  <c r="D139" i="52"/>
  <c r="D138" i="52"/>
  <c r="D137" i="52"/>
  <c r="D136" i="52"/>
  <c r="D134" i="52"/>
  <c r="D133" i="52"/>
  <c r="D132" i="52"/>
  <c r="D131" i="52"/>
  <c r="D130" i="52"/>
  <c r="D129" i="52"/>
  <c r="D128" i="52"/>
  <c r="D127" i="52"/>
  <c r="D126" i="52"/>
  <c r="D125" i="52"/>
  <c r="D124" i="52"/>
  <c r="D123" i="52"/>
  <c r="D122" i="52"/>
  <c r="D121" i="52"/>
  <c r="D120" i="52"/>
  <c r="D119" i="52"/>
  <c r="D118" i="52"/>
  <c r="D117" i="52"/>
  <c r="D116" i="52"/>
  <c r="D115" i="52"/>
  <c r="D114" i="52"/>
  <c r="D113" i="52"/>
  <c r="D112" i="52"/>
  <c r="D111" i="52"/>
  <c r="D110" i="52"/>
  <c r="D109" i="52"/>
  <c r="D108" i="52"/>
  <c r="D107" i="52"/>
  <c r="D106" i="52"/>
  <c r="D105" i="52"/>
  <c r="D104" i="52"/>
  <c r="D103" i="52"/>
  <c r="D102" i="52"/>
  <c r="D100" i="52"/>
  <c r="D99" i="52"/>
  <c r="D98" i="52"/>
  <c r="D97" i="52"/>
  <c r="D96" i="52"/>
  <c r="D95" i="52"/>
  <c r="D94" i="52"/>
  <c r="D93" i="52"/>
  <c r="D92" i="52"/>
  <c r="D91" i="52"/>
  <c r="D90" i="52"/>
  <c r="D88" i="52"/>
  <c r="D87" i="52"/>
  <c r="D86" i="52"/>
  <c r="D85" i="52"/>
  <c r="D84" i="52"/>
  <c r="D83" i="52"/>
  <c r="D82" i="52"/>
  <c r="D81" i="52"/>
  <c r="D80" i="52"/>
  <c r="D79" i="52"/>
  <c r="D78" i="52"/>
  <c r="D77" i="52"/>
  <c r="D76" i="52"/>
  <c r="D75" i="52"/>
  <c r="D73" i="52"/>
  <c r="D72" i="52"/>
  <c r="D71" i="52"/>
  <c r="D70" i="52"/>
  <c r="D69" i="52"/>
  <c r="D68" i="52"/>
  <c r="D67" i="52"/>
  <c r="D66" i="52"/>
  <c r="D65" i="52"/>
  <c r="D64" i="52"/>
  <c r="D62" i="52"/>
  <c r="D61" i="52"/>
  <c r="D60" i="52"/>
  <c r="D59" i="52"/>
  <c r="D58" i="52"/>
  <c r="D57" i="52"/>
  <c r="D56" i="52"/>
  <c r="D55" i="52"/>
  <c r="D54" i="52"/>
  <c r="D53" i="52"/>
  <c r="D52" i="52"/>
  <c r="D51" i="52"/>
  <c r="D50" i="52"/>
  <c r="D49" i="52"/>
  <c r="D48" i="52"/>
  <c r="D46" i="52"/>
  <c r="D45" i="52"/>
  <c r="D44" i="52"/>
  <c r="D43" i="52"/>
  <c r="D42" i="52"/>
  <c r="D41" i="52"/>
  <c r="D40" i="52"/>
  <c r="D39" i="52"/>
  <c r="D38" i="52"/>
  <c r="D37" i="52"/>
  <c r="D36" i="52"/>
  <c r="D35" i="52"/>
  <c r="D33" i="52"/>
  <c r="D32" i="52"/>
  <c r="D31" i="52"/>
  <c r="D30" i="52"/>
  <c r="D29" i="52"/>
  <c r="D28" i="52"/>
  <c r="D27" i="52"/>
  <c r="D26" i="52"/>
  <c r="D25" i="52"/>
  <c r="D24" i="52"/>
  <c r="D23" i="52"/>
  <c r="D22" i="52"/>
  <c r="D21" i="52"/>
  <c r="D20" i="52"/>
  <c r="D19" i="52"/>
  <c r="D18" i="52"/>
  <c r="D17" i="52"/>
  <c r="D16" i="52"/>
  <c r="D15" i="52"/>
  <c r="D14" i="52"/>
  <c r="D13" i="52"/>
  <c r="D12" i="52"/>
  <c r="D11" i="52"/>
  <c r="D9" i="52"/>
  <c r="C171" i="52"/>
  <c r="C170" i="52"/>
  <c r="C169" i="52"/>
  <c r="C168" i="52"/>
  <c r="C167" i="52"/>
  <c r="C166" i="52"/>
  <c r="C165" i="52"/>
  <c r="C164" i="52"/>
  <c r="C163" i="52"/>
  <c r="C162" i="52"/>
  <c r="C161" i="52"/>
  <c r="C160" i="52"/>
  <c r="C159" i="52"/>
  <c r="C158" i="52"/>
  <c r="C157" i="52"/>
  <c r="C156" i="52"/>
  <c r="C154" i="52"/>
  <c r="C153" i="52"/>
  <c r="C152" i="52"/>
  <c r="C151" i="52"/>
  <c r="C150" i="52"/>
  <c r="C149" i="52"/>
  <c r="C148" i="52"/>
  <c r="C147" i="52"/>
  <c r="C146" i="52"/>
  <c r="C145" i="52"/>
  <c r="C144" i="52"/>
  <c r="C143" i="52"/>
  <c r="C142" i="52"/>
  <c r="C141" i="52"/>
  <c r="C140" i="52"/>
  <c r="C139" i="52"/>
  <c r="C138" i="52"/>
  <c r="C137" i="52"/>
  <c r="C136" i="52"/>
  <c r="C134" i="52"/>
  <c r="C133" i="52"/>
  <c r="C132" i="52"/>
  <c r="C131" i="52"/>
  <c r="C130" i="52"/>
  <c r="C129" i="52"/>
  <c r="C128" i="52"/>
  <c r="C127" i="52"/>
  <c r="C126" i="52"/>
  <c r="C125" i="52"/>
  <c r="C124" i="52"/>
  <c r="C123" i="52"/>
  <c r="C122" i="52"/>
  <c r="C121" i="52"/>
  <c r="C120" i="52"/>
  <c r="C119" i="52"/>
  <c r="C118" i="52"/>
  <c r="C117" i="52"/>
  <c r="C116" i="52"/>
  <c r="C115" i="52"/>
  <c r="C114" i="52"/>
  <c r="C113" i="52"/>
  <c r="C112" i="52"/>
  <c r="C111" i="52"/>
  <c r="C110" i="52"/>
  <c r="C109" i="52"/>
  <c r="C108" i="52"/>
  <c r="C107" i="52"/>
  <c r="C106" i="52"/>
  <c r="C105" i="52"/>
  <c r="C104" i="52"/>
  <c r="C103" i="52"/>
  <c r="C102" i="52"/>
  <c r="C100" i="52"/>
  <c r="C99" i="52"/>
  <c r="C98" i="52"/>
  <c r="C97" i="52"/>
  <c r="C96" i="52"/>
  <c r="C95" i="52"/>
  <c r="C94" i="52"/>
  <c r="C93" i="52"/>
  <c r="C92" i="52"/>
  <c r="C91" i="52"/>
  <c r="C90" i="52"/>
  <c r="C88" i="52"/>
  <c r="C87" i="52"/>
  <c r="C86" i="52"/>
  <c r="C85" i="52"/>
  <c r="C84" i="52"/>
  <c r="C83" i="52"/>
  <c r="C82" i="52"/>
  <c r="C81" i="52"/>
  <c r="C80" i="52"/>
  <c r="C79" i="52"/>
  <c r="C78" i="52"/>
  <c r="C77" i="52"/>
  <c r="C76" i="52"/>
  <c r="C75" i="52"/>
  <c r="C73" i="52"/>
  <c r="C72" i="52"/>
  <c r="C71" i="52"/>
  <c r="C70" i="52"/>
  <c r="C69" i="52"/>
  <c r="C68" i="52"/>
  <c r="C67" i="52"/>
  <c r="C66" i="52"/>
  <c r="C65" i="52"/>
  <c r="C64" i="52"/>
  <c r="C62" i="52"/>
  <c r="C61" i="52"/>
  <c r="C60" i="52"/>
  <c r="C59" i="52"/>
  <c r="C58" i="52"/>
  <c r="C57" i="52"/>
  <c r="C56" i="52"/>
  <c r="C55" i="52"/>
  <c r="C54" i="52"/>
  <c r="C53" i="52"/>
  <c r="C52" i="52"/>
  <c r="C51" i="52"/>
  <c r="C50" i="52"/>
  <c r="C49" i="52"/>
  <c r="C48" i="52"/>
  <c r="C46" i="52"/>
  <c r="C45" i="52"/>
  <c r="C44" i="52"/>
  <c r="C43" i="52"/>
  <c r="C42" i="52"/>
  <c r="C41" i="52"/>
  <c r="C40" i="52"/>
  <c r="C39" i="52"/>
  <c r="C38" i="52"/>
  <c r="C37" i="52"/>
  <c r="C36" i="52"/>
  <c r="C35" i="52"/>
  <c r="C33" i="52"/>
  <c r="C32" i="52"/>
  <c r="C31" i="52"/>
  <c r="C30" i="52"/>
  <c r="C29" i="52"/>
  <c r="C28" i="52"/>
  <c r="C27" i="52"/>
  <c r="C26" i="52"/>
  <c r="C25" i="52"/>
  <c r="C24" i="52"/>
  <c r="C23" i="52"/>
  <c r="C22" i="52"/>
  <c r="C21" i="52"/>
  <c r="C20" i="52"/>
  <c r="C19" i="52"/>
  <c r="C18" i="52"/>
  <c r="C17" i="52"/>
  <c r="C16" i="52"/>
  <c r="C15" i="52"/>
  <c r="C14" i="52"/>
  <c r="C13" i="52"/>
  <c r="C12" i="52"/>
  <c r="C11" i="52"/>
  <c r="C9" i="52"/>
  <c r="B171" i="52"/>
  <c r="B73" i="52"/>
  <c r="B170" i="52"/>
  <c r="B169" i="52"/>
  <c r="B168" i="52"/>
  <c r="B167" i="52"/>
  <c r="B166" i="52"/>
  <c r="B165" i="52"/>
  <c r="B164" i="52"/>
  <c r="B163" i="52"/>
  <c r="B162" i="52"/>
  <c r="B161" i="52"/>
  <c r="B160" i="52"/>
  <c r="B159" i="52"/>
  <c r="B158" i="52"/>
  <c r="B157" i="52"/>
  <c r="B156" i="52"/>
  <c r="B154" i="52"/>
  <c r="B153" i="52"/>
  <c r="B152" i="52"/>
  <c r="B151" i="52"/>
  <c r="B150" i="52"/>
  <c r="B149" i="52"/>
  <c r="B148" i="52"/>
  <c r="B147" i="52"/>
  <c r="B146" i="52"/>
  <c r="B145" i="52"/>
  <c r="B144" i="52"/>
  <c r="B143" i="52"/>
  <c r="B142" i="52"/>
  <c r="B141" i="52"/>
  <c r="B140" i="52"/>
  <c r="B139" i="52"/>
  <c r="B138" i="52"/>
  <c r="B137" i="52"/>
  <c r="B136" i="52"/>
  <c r="B134" i="52"/>
  <c r="B133" i="52"/>
  <c r="B132" i="52"/>
  <c r="B131" i="52"/>
  <c r="B130" i="52"/>
  <c r="B129" i="52"/>
  <c r="B128" i="52"/>
  <c r="B127" i="52"/>
  <c r="B126" i="52"/>
  <c r="B125" i="52"/>
  <c r="B124" i="52"/>
  <c r="B123" i="52"/>
  <c r="B122" i="52"/>
  <c r="B121" i="52"/>
  <c r="B120" i="52"/>
  <c r="B119" i="52"/>
  <c r="B118" i="52"/>
  <c r="B117" i="52"/>
  <c r="B116" i="52"/>
  <c r="B115" i="52"/>
  <c r="B114" i="52"/>
  <c r="B113" i="52"/>
  <c r="B112" i="52"/>
  <c r="B111" i="52"/>
  <c r="B110" i="52"/>
  <c r="B109" i="52"/>
  <c r="B108" i="52"/>
  <c r="B107" i="52"/>
  <c r="B106" i="52"/>
  <c r="B105" i="52"/>
  <c r="B104" i="52"/>
  <c r="B103" i="52"/>
  <c r="B102" i="52"/>
  <c r="B100" i="52"/>
  <c r="B99" i="52"/>
  <c r="B98" i="52"/>
  <c r="B97" i="52"/>
  <c r="B96" i="52"/>
  <c r="B95" i="52"/>
  <c r="B94" i="52"/>
  <c r="B93" i="52"/>
  <c r="B92" i="52"/>
  <c r="B91" i="52"/>
  <c r="B90" i="52"/>
  <c r="B88" i="52"/>
  <c r="B87" i="52"/>
  <c r="B86" i="52"/>
  <c r="B85" i="52"/>
  <c r="B84" i="52"/>
  <c r="B83" i="52"/>
  <c r="B82" i="52"/>
  <c r="B81" i="52"/>
  <c r="B80" i="52"/>
  <c r="B79" i="52"/>
  <c r="B78" i="52"/>
  <c r="B77" i="52"/>
  <c r="B76" i="52"/>
  <c r="B75" i="52"/>
  <c r="B72" i="52"/>
  <c r="B71" i="52"/>
  <c r="B70" i="52"/>
  <c r="B69" i="52"/>
  <c r="B68" i="52"/>
  <c r="B67" i="52"/>
  <c r="B66" i="52"/>
  <c r="B65" i="52"/>
  <c r="B64" i="52"/>
  <c r="B62" i="52"/>
  <c r="B61" i="52"/>
  <c r="B60" i="52"/>
  <c r="B59" i="52"/>
  <c r="B58" i="52"/>
  <c r="B57" i="52"/>
  <c r="B56" i="52"/>
  <c r="B55" i="52"/>
  <c r="B54" i="52"/>
  <c r="B53" i="52"/>
  <c r="B52" i="52"/>
  <c r="B51" i="52"/>
  <c r="B50" i="52"/>
  <c r="B49" i="52"/>
  <c r="B48" i="52"/>
  <c r="B46" i="52"/>
  <c r="B45" i="52"/>
  <c r="B44" i="52"/>
  <c r="B43" i="52"/>
  <c r="B42" i="52"/>
  <c r="B41" i="52"/>
  <c r="B40" i="52"/>
  <c r="B39" i="52"/>
  <c r="B38" i="52"/>
  <c r="B37" i="52"/>
  <c r="B36" i="52"/>
  <c r="B35" i="52"/>
  <c r="B33" i="52"/>
  <c r="B32" i="52"/>
  <c r="B31" i="52"/>
  <c r="B30" i="52"/>
  <c r="B29" i="52"/>
  <c r="B28" i="52"/>
  <c r="B27" i="52"/>
  <c r="B26" i="52"/>
  <c r="B25" i="52"/>
  <c r="B24" i="52"/>
  <c r="B23" i="52"/>
  <c r="B22" i="52"/>
  <c r="B21" i="52"/>
  <c r="B20" i="52"/>
  <c r="B19" i="52"/>
  <c r="B18" i="52"/>
  <c r="B17" i="52"/>
  <c r="B16" i="52"/>
  <c r="B15" i="52"/>
  <c r="B14" i="52"/>
  <c r="B13" i="52"/>
  <c r="B12" i="52"/>
  <c r="B11" i="52"/>
  <c r="B9" i="52"/>
  <c r="A2" i="51"/>
  <c r="F31" i="51"/>
  <c r="E31" i="51"/>
  <c r="D31" i="51"/>
  <c r="C31" i="51"/>
  <c r="B31" i="51"/>
  <c r="F32" i="51"/>
  <c r="F30" i="51"/>
  <c r="F28" i="51"/>
  <c r="F27" i="51"/>
  <c r="F26" i="51"/>
  <c r="F25" i="51"/>
  <c r="F23" i="51"/>
  <c r="F22" i="51"/>
  <c r="F21" i="51"/>
  <c r="F20" i="51"/>
  <c r="F18" i="51"/>
  <c r="F17" i="51"/>
  <c r="F16" i="51"/>
  <c r="F15" i="51"/>
  <c r="F13" i="51"/>
  <c r="F12" i="51"/>
  <c r="F11" i="51"/>
  <c r="F10" i="51"/>
  <c r="E32" i="51"/>
  <c r="E30" i="51"/>
  <c r="E28" i="51"/>
  <c r="E27" i="51"/>
  <c r="E26" i="51"/>
  <c r="E25" i="51"/>
  <c r="E23" i="51"/>
  <c r="E22" i="51"/>
  <c r="E21" i="51"/>
  <c r="E20" i="51"/>
  <c r="E18" i="51"/>
  <c r="E17" i="51"/>
  <c r="E16" i="51"/>
  <c r="E15" i="51"/>
  <c r="E13" i="51"/>
  <c r="E12" i="51"/>
  <c r="E11" i="51"/>
  <c r="E10" i="51"/>
  <c r="D32" i="51"/>
  <c r="D30" i="51"/>
  <c r="D28" i="51"/>
  <c r="D27" i="51"/>
  <c r="D26" i="51"/>
  <c r="D25" i="51"/>
  <c r="D23" i="51"/>
  <c r="D22" i="51"/>
  <c r="D21" i="51"/>
  <c r="D20" i="51"/>
  <c r="D18" i="51"/>
  <c r="D17" i="51"/>
  <c r="D16" i="51"/>
  <c r="D15" i="51"/>
  <c r="D13" i="51"/>
  <c r="D12" i="51"/>
  <c r="D11" i="51"/>
  <c r="D10" i="51"/>
  <c r="C32" i="51"/>
  <c r="C30" i="51"/>
  <c r="C28" i="51"/>
  <c r="C27" i="51"/>
  <c r="C26" i="51"/>
  <c r="C25" i="51"/>
  <c r="C23" i="51"/>
  <c r="C22" i="51"/>
  <c r="C21" i="51"/>
  <c r="C20" i="51"/>
  <c r="C18" i="51"/>
  <c r="C17" i="51"/>
  <c r="C16" i="51"/>
  <c r="C15" i="51"/>
  <c r="C13" i="51"/>
  <c r="C12" i="51"/>
  <c r="C11" i="51"/>
  <c r="C10" i="51"/>
  <c r="B32" i="51"/>
  <c r="B30" i="51"/>
  <c r="B28" i="51"/>
  <c r="B27" i="51"/>
  <c r="B26" i="51"/>
  <c r="B25" i="51"/>
  <c r="B23" i="51"/>
  <c r="B22" i="51"/>
  <c r="B21" i="51"/>
  <c r="B20" i="51"/>
  <c r="B18" i="51"/>
  <c r="B17" i="51"/>
  <c r="B16" i="51"/>
  <c r="B15" i="51"/>
  <c r="B13" i="51"/>
  <c r="B12" i="51"/>
  <c r="B11" i="51"/>
  <c r="B10" i="51"/>
  <c r="B8" i="26"/>
  <c r="C8" i="26"/>
  <c r="D8" i="26"/>
  <c r="E8" i="26"/>
  <c r="F8" i="26"/>
  <c r="B9" i="26"/>
  <c r="C9" i="26"/>
  <c r="D9" i="26"/>
  <c r="E9" i="26"/>
  <c r="F9" i="26"/>
  <c r="B10" i="26"/>
  <c r="C10" i="26"/>
  <c r="D10" i="26"/>
  <c r="E10" i="26"/>
  <c r="F10" i="26"/>
  <c r="F155" i="52" l="1"/>
  <c r="D34" i="52"/>
  <c r="C89" i="52"/>
  <c r="E74" i="52"/>
  <c r="C10" i="52"/>
  <c r="C34" i="52"/>
  <c r="C47" i="52"/>
  <c r="C74" i="52"/>
  <c r="C101" i="52"/>
  <c r="D63" i="52"/>
  <c r="D135" i="52"/>
  <c r="E10" i="52"/>
  <c r="C63" i="52"/>
  <c r="D89" i="52"/>
  <c r="E155" i="52"/>
  <c r="G9" i="52"/>
  <c r="B63" i="52"/>
  <c r="B135" i="52"/>
  <c r="B155" i="52"/>
  <c r="C155" i="52"/>
  <c r="H9" i="52"/>
  <c r="F89" i="52"/>
  <c r="B89" i="52"/>
  <c r="B101" i="52"/>
  <c r="C135" i="52"/>
  <c r="D155" i="52"/>
  <c r="B34" i="52"/>
  <c r="B47" i="52"/>
  <c r="B74" i="52"/>
  <c r="F10" i="52"/>
  <c r="F34" i="52"/>
  <c r="F47" i="52"/>
  <c r="F74" i="52"/>
  <c r="F101" i="52"/>
  <c r="F63" i="52"/>
  <c r="D10" i="52"/>
  <c r="D47" i="52"/>
  <c r="D74" i="52"/>
  <c r="D101" i="52"/>
  <c r="I9" i="52"/>
  <c r="E34" i="52"/>
  <c r="E47" i="52"/>
  <c r="E63" i="52"/>
  <c r="E89" i="52"/>
  <c r="E101" i="52"/>
  <c r="E135" i="52"/>
  <c r="J9" i="52"/>
  <c r="F135" i="52"/>
  <c r="B7" i="26"/>
  <c r="B72" i="16"/>
  <c r="C72" i="16"/>
  <c r="D72" i="16"/>
  <c r="E72" i="16"/>
  <c r="F72" i="16"/>
  <c r="G72" i="16"/>
  <c r="B30" i="56"/>
  <c r="F58" i="56" s="1"/>
  <c r="K72" i="16" l="1"/>
  <c r="J72" i="16"/>
  <c r="H72" i="16"/>
  <c r="I72" i="16"/>
  <c r="B40" i="56"/>
  <c r="E51" i="56"/>
  <c r="F35" i="56"/>
  <c r="E36" i="56"/>
  <c r="F40" i="56"/>
  <c r="B45" i="56"/>
  <c r="C48" i="56"/>
  <c r="D52" i="56"/>
  <c r="E56" i="56"/>
  <c r="E35" i="56"/>
  <c r="C38" i="56"/>
  <c r="E46" i="56"/>
  <c r="F50" i="56"/>
  <c r="B55" i="56"/>
  <c r="C43" i="56"/>
  <c r="D47" i="56"/>
  <c r="F55" i="56"/>
  <c r="D37" i="56"/>
  <c r="E41" i="56"/>
  <c r="F45" i="56"/>
  <c r="B50" i="56"/>
  <c r="J50" i="56" s="1"/>
  <c r="F14" i="56" s="1"/>
  <c r="C53" i="56"/>
  <c r="D57" i="56"/>
  <c r="D35" i="56"/>
  <c r="D42" i="56"/>
  <c r="C58" i="56"/>
  <c r="C35" i="56"/>
  <c r="B35" i="56"/>
  <c r="B36" i="56"/>
  <c r="F36" i="56"/>
  <c r="E37" i="56"/>
  <c r="D38" i="56"/>
  <c r="C40" i="56"/>
  <c r="G40" i="56" s="1"/>
  <c r="C6" i="56" s="1"/>
  <c r="B41" i="56"/>
  <c r="F41" i="56"/>
  <c r="E42" i="56"/>
  <c r="D43" i="56"/>
  <c r="C45" i="56"/>
  <c r="B46" i="56"/>
  <c r="F46" i="56"/>
  <c r="E47" i="56"/>
  <c r="D48" i="56"/>
  <c r="C50" i="56"/>
  <c r="B51" i="56"/>
  <c r="F51" i="56"/>
  <c r="E52" i="56"/>
  <c r="D53" i="56"/>
  <c r="C55" i="56"/>
  <c r="B56" i="56"/>
  <c r="F56" i="56"/>
  <c r="E57" i="56"/>
  <c r="D58" i="56"/>
  <c r="B6" i="56"/>
  <c r="B18" i="56"/>
  <c r="A26" i="56"/>
  <c r="C36" i="56"/>
  <c r="B37" i="56"/>
  <c r="B4" i="56" s="1"/>
  <c r="F37" i="56"/>
  <c r="E38" i="56"/>
  <c r="D40" i="56"/>
  <c r="H40" i="56" s="1"/>
  <c r="D6" i="56" s="1"/>
  <c r="C41" i="56"/>
  <c r="B42" i="56"/>
  <c r="F42" i="56"/>
  <c r="E43" i="56"/>
  <c r="D45" i="56"/>
  <c r="C46" i="56"/>
  <c r="B47" i="56"/>
  <c r="F47" i="56"/>
  <c r="E48" i="56"/>
  <c r="D50" i="56"/>
  <c r="C51" i="56"/>
  <c r="B52" i="56"/>
  <c r="F52" i="56"/>
  <c r="E53" i="56"/>
  <c r="D55" i="56"/>
  <c r="C56" i="56"/>
  <c r="B57" i="56"/>
  <c r="F57" i="56"/>
  <c r="E58" i="56"/>
  <c r="J40" i="56"/>
  <c r="F6" i="56" s="1"/>
  <c r="D36" i="56"/>
  <c r="C37" i="56"/>
  <c r="B38" i="56"/>
  <c r="F38" i="56"/>
  <c r="E40" i="56"/>
  <c r="D41" i="56"/>
  <c r="C42" i="56"/>
  <c r="B43" i="56"/>
  <c r="F43" i="56"/>
  <c r="E45" i="56"/>
  <c r="D46" i="56"/>
  <c r="C47" i="56"/>
  <c r="B48" i="56"/>
  <c r="F48" i="56"/>
  <c r="E50" i="56"/>
  <c r="D51" i="56"/>
  <c r="C52" i="56"/>
  <c r="B53" i="56"/>
  <c r="F53" i="56"/>
  <c r="E55" i="56"/>
  <c r="D56" i="56"/>
  <c r="C57" i="56"/>
  <c r="B58" i="56"/>
  <c r="J45" i="56" l="1"/>
  <c r="F10" i="56" s="1"/>
  <c r="H45" i="56"/>
  <c r="D10" i="56" s="1"/>
  <c r="G50" i="56"/>
  <c r="C14" i="56" s="1"/>
  <c r="G55" i="56"/>
  <c r="C18" i="56" s="1"/>
  <c r="G45" i="56"/>
  <c r="C10" i="56" s="1"/>
  <c r="B10" i="56"/>
  <c r="J55" i="56"/>
  <c r="F18" i="56" s="1"/>
  <c r="H55" i="56"/>
  <c r="D18" i="56" s="1"/>
  <c r="I35" i="56"/>
  <c r="E2" i="56" s="1"/>
  <c r="B14" i="56"/>
  <c r="H50" i="56"/>
  <c r="D14" i="56" s="1"/>
  <c r="I55" i="56"/>
  <c r="E18" i="56" s="1"/>
  <c r="I45" i="56"/>
  <c r="E10" i="56" s="1"/>
  <c r="I50" i="56"/>
  <c r="E14" i="56" s="1"/>
  <c r="I40" i="56"/>
  <c r="E6" i="56" s="1"/>
  <c r="G6" i="56" s="1"/>
  <c r="G35" i="56"/>
  <c r="C2" i="56" s="1"/>
  <c r="B2" i="56"/>
  <c r="J35" i="56"/>
  <c r="F2" i="56" s="1"/>
  <c r="H35" i="56"/>
  <c r="D2" i="56" s="1"/>
  <c r="J43" i="56"/>
  <c r="F9" i="56" s="1"/>
  <c r="I43" i="56"/>
  <c r="E9" i="56" s="1"/>
  <c r="H43" i="56"/>
  <c r="D9" i="56" s="1"/>
  <c r="G43" i="56"/>
  <c r="C9" i="56" s="1"/>
  <c r="B9" i="56"/>
  <c r="J58" i="56"/>
  <c r="F21" i="56" s="1"/>
  <c r="I58" i="56"/>
  <c r="E21" i="56" s="1"/>
  <c r="G58" i="56"/>
  <c r="C21" i="56" s="1"/>
  <c r="H58" i="56"/>
  <c r="D21" i="56" s="1"/>
  <c r="B21" i="56"/>
  <c r="J38" i="56"/>
  <c r="F5" i="56" s="1"/>
  <c r="I38" i="56"/>
  <c r="E5" i="56" s="1"/>
  <c r="G38" i="56"/>
  <c r="C5" i="56" s="1"/>
  <c r="H38" i="56"/>
  <c r="D5" i="56" s="1"/>
  <c r="B5" i="56"/>
  <c r="G57" i="56"/>
  <c r="C20" i="56" s="1"/>
  <c r="H57" i="56"/>
  <c r="D20" i="56" s="1"/>
  <c r="J57" i="56"/>
  <c r="F20" i="56" s="1"/>
  <c r="B20" i="56"/>
  <c r="I57" i="56"/>
  <c r="E20" i="56" s="1"/>
  <c r="G47" i="56"/>
  <c r="C12" i="56" s="1"/>
  <c r="J47" i="56"/>
  <c r="F12" i="56" s="1"/>
  <c r="B12" i="56"/>
  <c r="H47" i="56"/>
  <c r="D12" i="56" s="1"/>
  <c r="I47" i="56"/>
  <c r="E12" i="56" s="1"/>
  <c r="G37" i="56"/>
  <c r="C4" i="56" s="1"/>
  <c r="J37" i="56"/>
  <c r="F4" i="56" s="1"/>
  <c r="I37" i="56"/>
  <c r="E4" i="56" s="1"/>
  <c r="H37" i="56"/>
  <c r="D4" i="56" s="1"/>
  <c r="H56" i="56"/>
  <c r="D19" i="56" s="1"/>
  <c r="G56" i="56"/>
  <c r="C19" i="56" s="1"/>
  <c r="J56" i="56"/>
  <c r="F19" i="56" s="1"/>
  <c r="I56" i="56"/>
  <c r="E19" i="56" s="1"/>
  <c r="B19" i="56"/>
  <c r="H46" i="56"/>
  <c r="D11" i="56" s="1"/>
  <c r="I46" i="56"/>
  <c r="E11" i="56" s="1"/>
  <c r="G46" i="56"/>
  <c r="C11" i="56" s="1"/>
  <c r="J46" i="56"/>
  <c r="F11" i="56" s="1"/>
  <c r="B11" i="56"/>
  <c r="H36" i="56"/>
  <c r="D3" i="56" s="1"/>
  <c r="G36" i="56"/>
  <c r="C3" i="56" s="1"/>
  <c r="I36" i="56"/>
  <c r="E3" i="56" s="1"/>
  <c r="J36" i="56"/>
  <c r="F3" i="56" s="1"/>
  <c r="B3" i="56"/>
  <c r="J53" i="56"/>
  <c r="F17" i="56" s="1"/>
  <c r="I53" i="56"/>
  <c r="E17" i="56" s="1"/>
  <c r="G53" i="56"/>
  <c r="C17" i="56" s="1"/>
  <c r="H53" i="56"/>
  <c r="D17" i="56" s="1"/>
  <c r="B17" i="56"/>
  <c r="J48" i="56"/>
  <c r="F13" i="56" s="1"/>
  <c r="G48" i="56"/>
  <c r="C13" i="56" s="1"/>
  <c r="I48" i="56"/>
  <c r="E13" i="56" s="1"/>
  <c r="H48" i="56"/>
  <c r="D13" i="56" s="1"/>
  <c r="B13" i="56"/>
  <c r="G52" i="56"/>
  <c r="C16" i="56" s="1"/>
  <c r="H52" i="56"/>
  <c r="D16" i="56" s="1"/>
  <c r="J52" i="56"/>
  <c r="F16" i="56" s="1"/>
  <c r="B16" i="56"/>
  <c r="I52" i="56"/>
  <c r="E16" i="56" s="1"/>
  <c r="G42" i="56"/>
  <c r="C8" i="56" s="1"/>
  <c r="J42" i="56"/>
  <c r="F8" i="56" s="1"/>
  <c r="B8" i="56"/>
  <c r="I42" i="56"/>
  <c r="E8" i="56" s="1"/>
  <c r="H42" i="56"/>
  <c r="D8" i="56" s="1"/>
  <c r="H51" i="56"/>
  <c r="D15" i="56" s="1"/>
  <c r="I51" i="56"/>
  <c r="E15" i="56" s="1"/>
  <c r="G51" i="56"/>
  <c r="C15" i="56" s="1"/>
  <c r="J51" i="56"/>
  <c r="F15" i="56" s="1"/>
  <c r="B15" i="56"/>
  <c r="H41" i="56"/>
  <c r="D7" i="56" s="1"/>
  <c r="G41" i="56"/>
  <c r="C7" i="56" s="1"/>
  <c r="I41" i="56"/>
  <c r="E7" i="56" s="1"/>
  <c r="J41" i="56"/>
  <c r="F7" i="56" s="1"/>
  <c r="B7" i="56"/>
  <c r="G10" i="56" l="1"/>
  <c r="G18" i="56"/>
  <c r="G14" i="56"/>
  <c r="G2" i="56"/>
  <c r="G7" i="56"/>
  <c r="G15" i="56"/>
  <c r="G13" i="56"/>
  <c r="G17" i="56"/>
  <c r="G3" i="56"/>
  <c r="G11" i="56"/>
  <c r="G4" i="56"/>
  <c r="G16" i="56"/>
  <c r="G12" i="56"/>
  <c r="G5" i="56"/>
  <c r="G19" i="56"/>
  <c r="G20" i="56"/>
  <c r="G21" i="56"/>
  <c r="G9" i="56"/>
  <c r="G8" i="56"/>
  <c r="L3" i="7" l="1"/>
  <c r="K3" i="2"/>
  <c r="F16" i="54" l="1"/>
  <c r="J169" i="52"/>
  <c r="J161" i="52"/>
  <c r="J120" i="52"/>
  <c r="H118" i="52"/>
  <c r="H114" i="52"/>
  <c r="I106" i="52"/>
  <c r="I102" i="52"/>
  <c r="I76" i="52"/>
  <c r="I70" i="52"/>
  <c r="I61" i="52"/>
  <c r="I57" i="52"/>
  <c r="I53" i="52"/>
  <c r="I49" i="52"/>
  <c r="I31" i="52"/>
  <c r="I27" i="52"/>
  <c r="I19" i="52"/>
  <c r="I15" i="52"/>
  <c r="I11" i="52"/>
  <c r="J32" i="51"/>
  <c r="G31" i="51"/>
  <c r="H30" i="51"/>
  <c r="I28" i="51"/>
  <c r="J27" i="51"/>
  <c r="H25" i="51"/>
  <c r="I23" i="51"/>
  <c r="J22" i="51"/>
  <c r="G21" i="51"/>
  <c r="H20" i="51"/>
  <c r="I18" i="51"/>
  <c r="G16" i="51"/>
  <c r="J15" i="51"/>
  <c r="I13" i="51"/>
  <c r="J12" i="51"/>
  <c r="G11" i="51"/>
  <c r="I110" i="52" l="1"/>
  <c r="I118" i="52"/>
  <c r="G14" i="54"/>
  <c r="G16" i="54"/>
  <c r="G17" i="54"/>
  <c r="G18" i="54"/>
  <c r="G12" i="54"/>
  <c r="F18" i="54"/>
  <c r="H13" i="54"/>
  <c r="H14" i="54"/>
  <c r="H16" i="54"/>
  <c r="H17" i="54"/>
  <c r="H18" i="54"/>
  <c r="F12" i="54"/>
  <c r="F19" i="54"/>
  <c r="F13" i="54"/>
  <c r="G19" i="54"/>
  <c r="H12" i="54"/>
  <c r="G13" i="54"/>
  <c r="F14" i="54"/>
  <c r="F17" i="54"/>
  <c r="H19" i="54"/>
  <c r="J128" i="52"/>
  <c r="J149" i="52"/>
  <c r="H120" i="52"/>
  <c r="I117" i="52"/>
  <c r="I120" i="52"/>
  <c r="J152" i="52"/>
  <c r="G67" i="52"/>
  <c r="G13" i="52"/>
  <c r="H26" i="52"/>
  <c r="G154" i="52"/>
  <c r="J104" i="52"/>
  <c r="G115" i="52"/>
  <c r="J136" i="52"/>
  <c r="H14" i="52"/>
  <c r="H18" i="52"/>
  <c r="H30" i="52"/>
  <c r="H54" i="52"/>
  <c r="H58" i="52"/>
  <c r="H62" i="52"/>
  <c r="H98" i="52"/>
  <c r="H25" i="52"/>
  <c r="I41" i="52"/>
  <c r="I45" i="52"/>
  <c r="I50" i="52"/>
  <c r="I54" i="52"/>
  <c r="H82" i="52"/>
  <c r="H86" i="52"/>
  <c r="I90" i="52"/>
  <c r="H91" i="52"/>
  <c r="H95" i="52"/>
  <c r="I98" i="52"/>
  <c r="H144" i="52"/>
  <c r="G149" i="52"/>
  <c r="I150" i="52"/>
  <c r="H151" i="52"/>
  <c r="G152" i="52"/>
  <c r="I153" i="52"/>
  <c r="H154" i="52"/>
  <c r="G164" i="52"/>
  <c r="I165" i="52"/>
  <c r="H171" i="52"/>
  <c r="G79" i="52"/>
  <c r="G83" i="52"/>
  <c r="H115" i="52"/>
  <c r="G138" i="52"/>
  <c r="H141" i="52"/>
  <c r="G161" i="52"/>
  <c r="I171" i="52"/>
  <c r="I21" i="52"/>
  <c r="I25" i="52"/>
  <c r="G70" i="52"/>
  <c r="I72" i="52"/>
  <c r="H79" i="52"/>
  <c r="I82" i="52"/>
  <c r="I86" i="52"/>
  <c r="I91" i="52"/>
  <c r="I95" i="52"/>
  <c r="I103" i="52"/>
  <c r="H104" i="52"/>
  <c r="H108" i="52"/>
  <c r="H110" i="52"/>
  <c r="I115" i="52"/>
  <c r="G120" i="52"/>
  <c r="I122" i="52"/>
  <c r="H127" i="52"/>
  <c r="G128" i="52"/>
  <c r="H130" i="52"/>
  <c r="G131" i="52"/>
  <c r="I137" i="52"/>
  <c r="H138" i="52"/>
  <c r="I141" i="52"/>
  <c r="J144" i="52"/>
  <c r="G158" i="52"/>
  <c r="H161" i="52"/>
  <c r="G166" i="52"/>
  <c r="H169" i="52"/>
  <c r="J14" i="52"/>
  <c r="H31" i="52"/>
  <c r="I35" i="52"/>
  <c r="H38" i="52"/>
  <c r="I39" i="52"/>
  <c r="I43" i="52"/>
  <c r="H61" i="52"/>
  <c r="I65" i="52"/>
  <c r="H66" i="52"/>
  <c r="J68" i="52"/>
  <c r="I69" i="52"/>
  <c r="H70" i="52"/>
  <c r="I79" i="52"/>
  <c r="H102" i="52"/>
  <c r="I104" i="52"/>
  <c r="I108" i="52"/>
  <c r="I119" i="52"/>
  <c r="I127" i="52"/>
  <c r="I130" i="52"/>
  <c r="I138" i="52"/>
  <c r="J141" i="52"/>
  <c r="H158" i="52"/>
  <c r="I161" i="52"/>
  <c r="G171" i="52"/>
  <c r="G22" i="51"/>
  <c r="H31" i="51"/>
  <c r="I15" i="51"/>
  <c r="J116" i="52"/>
  <c r="I20" i="51"/>
  <c r="G26" i="52"/>
  <c r="G29" i="52"/>
  <c r="J47" i="52"/>
  <c r="G51" i="52"/>
  <c r="G55" i="52"/>
  <c r="G59" i="52"/>
  <c r="I78" i="52"/>
  <c r="G80" i="52"/>
  <c r="I81" i="52"/>
  <c r="G87" i="52"/>
  <c r="G92" i="52"/>
  <c r="G96" i="52"/>
  <c r="I97" i="52"/>
  <c r="I114" i="52"/>
  <c r="H126" i="52"/>
  <c r="H128" i="52"/>
  <c r="G146" i="52"/>
  <c r="H149" i="52"/>
  <c r="I151" i="52"/>
  <c r="H152" i="52"/>
  <c r="I154" i="52"/>
  <c r="G155" i="52"/>
  <c r="I157" i="52"/>
  <c r="J157" i="52"/>
  <c r="H166" i="52"/>
  <c r="I169" i="52"/>
  <c r="J33" i="52"/>
  <c r="G15" i="52"/>
  <c r="G19" i="52"/>
  <c r="H22" i="52"/>
  <c r="H29" i="52"/>
  <c r="G39" i="52"/>
  <c r="J40" i="52"/>
  <c r="H42" i="52"/>
  <c r="G43" i="52"/>
  <c r="H46" i="52"/>
  <c r="H51" i="52"/>
  <c r="H55" i="52"/>
  <c r="G63" i="52"/>
  <c r="G78" i="52"/>
  <c r="H78" i="52"/>
  <c r="H87" i="52"/>
  <c r="G88" i="52"/>
  <c r="I94" i="52"/>
  <c r="G114" i="52"/>
  <c r="I124" i="52"/>
  <c r="I128" i="52"/>
  <c r="H134" i="52"/>
  <c r="G141" i="52"/>
  <c r="H143" i="52"/>
  <c r="G144" i="52"/>
  <c r="H146" i="52"/>
  <c r="I149" i="52"/>
  <c r="I162" i="52"/>
  <c r="H163" i="52"/>
  <c r="J165" i="52"/>
  <c r="G12" i="51"/>
  <c r="H11" i="52"/>
  <c r="H15" i="52"/>
  <c r="I18" i="52"/>
  <c r="H19" i="52"/>
  <c r="I22" i="52"/>
  <c r="I26" i="52"/>
  <c r="I29" i="52"/>
  <c r="H35" i="52"/>
  <c r="J37" i="52"/>
  <c r="I38" i="52"/>
  <c r="H39" i="52"/>
  <c r="I42" i="52"/>
  <c r="H43" i="52"/>
  <c r="I46" i="52"/>
  <c r="I51" i="52"/>
  <c r="I55" i="52"/>
  <c r="I59" i="52"/>
  <c r="G61" i="52"/>
  <c r="G86" i="52"/>
  <c r="I87" i="52"/>
  <c r="G98" i="52"/>
  <c r="I99" i="52"/>
  <c r="G102" i="52"/>
  <c r="H103" i="52"/>
  <c r="G104" i="52"/>
  <c r="H106" i="52"/>
  <c r="J108" i="52"/>
  <c r="I113" i="52"/>
  <c r="G118" i="52"/>
  <c r="H119" i="52"/>
  <c r="H122" i="52"/>
  <c r="I143" i="52"/>
  <c r="I146" i="52"/>
  <c r="I163" i="52"/>
  <c r="G169" i="52"/>
  <c r="I170" i="52"/>
  <c r="J17" i="52"/>
  <c r="J23" i="52"/>
  <c r="J30" i="52"/>
  <c r="J44" i="52"/>
  <c r="J52" i="52"/>
  <c r="J56" i="52"/>
  <c r="J60" i="52"/>
  <c r="J64" i="52"/>
  <c r="I75" i="52"/>
  <c r="J78" i="52"/>
  <c r="J80" i="52"/>
  <c r="J83" i="52"/>
  <c r="I84" i="52"/>
  <c r="J93" i="52"/>
  <c r="J107" i="52"/>
  <c r="J111" i="52"/>
  <c r="I112" i="52"/>
  <c r="J126" i="52"/>
  <c r="J132" i="52"/>
  <c r="J139" i="52"/>
  <c r="J142" i="52"/>
  <c r="J145" i="52"/>
  <c r="J20" i="52"/>
  <c r="J11" i="52"/>
  <c r="H13" i="52"/>
  <c r="G14" i="52"/>
  <c r="G17" i="52"/>
  <c r="J18" i="52"/>
  <c r="J21" i="52"/>
  <c r="G23" i="52"/>
  <c r="J24" i="52"/>
  <c r="J27" i="52"/>
  <c r="G30" i="52"/>
  <c r="G33" i="52"/>
  <c r="G37" i="52"/>
  <c r="J38" i="52"/>
  <c r="J41" i="52"/>
  <c r="G44" i="52"/>
  <c r="J45" i="52"/>
  <c r="G48" i="52"/>
  <c r="J49" i="52"/>
  <c r="G52" i="52"/>
  <c r="J53" i="52"/>
  <c r="G56" i="52"/>
  <c r="J57" i="52"/>
  <c r="J71" i="52"/>
  <c r="J75" i="52"/>
  <c r="J81" i="52"/>
  <c r="J84" i="52"/>
  <c r="J94" i="52"/>
  <c r="J97" i="52"/>
  <c r="J99" i="52"/>
  <c r="G111" i="52"/>
  <c r="J112" i="52"/>
  <c r="J123" i="52"/>
  <c r="G126" i="52"/>
  <c r="G139" i="52"/>
  <c r="J140" i="52"/>
  <c r="H15" i="51"/>
  <c r="B10" i="52"/>
  <c r="H10" i="52" s="1"/>
  <c r="J15" i="52"/>
  <c r="H17" i="52"/>
  <c r="G18" i="52"/>
  <c r="G21" i="52"/>
  <c r="J22" i="52"/>
  <c r="H23" i="52"/>
  <c r="J25" i="52"/>
  <c r="G27" i="52"/>
  <c r="J28" i="52"/>
  <c r="J31" i="52"/>
  <c r="H33" i="52"/>
  <c r="J35" i="52"/>
  <c r="H37" i="52"/>
  <c r="G38" i="52"/>
  <c r="G41" i="52"/>
  <c r="J42" i="52"/>
  <c r="H44" i="52"/>
  <c r="G45" i="52"/>
  <c r="J46" i="52"/>
  <c r="H48" i="52"/>
  <c r="G49" i="52"/>
  <c r="J50" i="52"/>
  <c r="H52" i="52"/>
  <c r="G53" i="52"/>
  <c r="J54" i="52"/>
  <c r="H56" i="52"/>
  <c r="G57" i="52"/>
  <c r="J58" i="52"/>
  <c r="H60" i="52"/>
  <c r="J62" i="52"/>
  <c r="J66" i="52"/>
  <c r="H68" i="52"/>
  <c r="J69" i="52"/>
  <c r="G71" i="52"/>
  <c r="J72" i="52"/>
  <c r="J82" i="52"/>
  <c r="G94" i="52"/>
  <c r="G97" i="52"/>
  <c r="G123" i="52"/>
  <c r="J124" i="52"/>
  <c r="J134" i="52"/>
  <c r="H136" i="52"/>
  <c r="J137" i="52"/>
  <c r="J147" i="52"/>
  <c r="J150" i="52"/>
  <c r="J153" i="52"/>
  <c r="J13" i="52"/>
  <c r="I14" i="52"/>
  <c r="G16" i="52"/>
  <c r="J16" i="52"/>
  <c r="I17" i="52"/>
  <c r="J19" i="52"/>
  <c r="H21" i="52"/>
  <c r="G22" i="52"/>
  <c r="I23" i="52"/>
  <c r="G25" i="52"/>
  <c r="J26" i="52"/>
  <c r="H27" i="52"/>
  <c r="J29" i="52"/>
  <c r="I30" i="52"/>
  <c r="G31" i="52"/>
  <c r="J32" i="52"/>
  <c r="I33" i="52"/>
  <c r="J36" i="52"/>
  <c r="J39" i="52"/>
  <c r="H41" i="52"/>
  <c r="G42" i="52"/>
  <c r="J43" i="52"/>
  <c r="I44" i="52"/>
  <c r="H45" i="52"/>
  <c r="G46" i="52"/>
  <c r="I48" i="52"/>
  <c r="H49" i="52"/>
  <c r="G50" i="52"/>
  <c r="J51" i="52"/>
  <c r="I52" i="52"/>
  <c r="H53" i="52"/>
  <c r="G54" i="52"/>
  <c r="J55" i="52"/>
  <c r="I56" i="52"/>
  <c r="H57" i="52"/>
  <c r="G58" i="52"/>
  <c r="J59" i="52"/>
  <c r="I60" i="52"/>
  <c r="G62" i="52"/>
  <c r="I64" i="52"/>
  <c r="G66" i="52"/>
  <c r="J67" i="52"/>
  <c r="I68" i="52"/>
  <c r="G69" i="52"/>
  <c r="G72" i="52"/>
  <c r="I83" i="52"/>
  <c r="J86" i="52"/>
  <c r="J88" i="52"/>
  <c r="H89" i="52"/>
  <c r="I93" i="52"/>
  <c r="I107" i="52"/>
  <c r="J110" i="52"/>
  <c r="J114" i="52"/>
  <c r="G116" i="52"/>
  <c r="J131" i="52"/>
  <c r="I132" i="52"/>
  <c r="G134" i="52"/>
  <c r="I142" i="52"/>
  <c r="I145" i="52"/>
  <c r="G147" i="52"/>
  <c r="J148" i="52"/>
  <c r="J90" i="52"/>
  <c r="G93" i="52"/>
  <c r="H94" i="52"/>
  <c r="J95" i="52"/>
  <c r="H97" i="52"/>
  <c r="G99" i="52"/>
  <c r="J103" i="52"/>
  <c r="J106" i="52"/>
  <c r="G107" i="52"/>
  <c r="G110" i="52"/>
  <c r="H111" i="52"/>
  <c r="G112" i="52"/>
  <c r="H116" i="52"/>
  <c r="J119" i="52"/>
  <c r="J122" i="52"/>
  <c r="H123" i="52"/>
  <c r="G124" i="52"/>
  <c r="J127" i="52"/>
  <c r="J130" i="52"/>
  <c r="H131" i="52"/>
  <c r="G132" i="52"/>
  <c r="G137" i="52"/>
  <c r="H139" i="52"/>
  <c r="G140" i="52"/>
  <c r="G142" i="52"/>
  <c r="J143" i="52"/>
  <c r="G145" i="52"/>
  <c r="H147" i="52"/>
  <c r="G148" i="52"/>
  <c r="G150" i="52"/>
  <c r="J151" i="52"/>
  <c r="G153" i="52"/>
  <c r="J159" i="52"/>
  <c r="J167" i="52"/>
  <c r="I58" i="52"/>
  <c r="H59" i="52"/>
  <c r="G60" i="52"/>
  <c r="J61" i="52"/>
  <c r="I62" i="52"/>
  <c r="G64" i="52"/>
  <c r="H65" i="52"/>
  <c r="J65" i="52"/>
  <c r="I66" i="52"/>
  <c r="G68" i="52"/>
  <c r="H69" i="52"/>
  <c r="J70" i="52"/>
  <c r="H72" i="52"/>
  <c r="G76" i="52"/>
  <c r="I77" i="52"/>
  <c r="J77" i="52"/>
  <c r="J79" i="52"/>
  <c r="I80" i="52"/>
  <c r="G82" i="52"/>
  <c r="H83" i="52"/>
  <c r="G84" i="52"/>
  <c r="I85" i="52"/>
  <c r="J85" i="52"/>
  <c r="J87" i="52"/>
  <c r="I88" i="52"/>
  <c r="G90" i="52"/>
  <c r="J91" i="52"/>
  <c r="H93" i="52"/>
  <c r="G95" i="52"/>
  <c r="J98" i="52"/>
  <c r="H99" i="52"/>
  <c r="G100" i="52"/>
  <c r="J102" i="52"/>
  <c r="G106" i="52"/>
  <c r="H107" i="52"/>
  <c r="G108" i="52"/>
  <c r="I111" i="52"/>
  <c r="H112" i="52"/>
  <c r="J115" i="52"/>
  <c r="I116" i="52"/>
  <c r="J118" i="52"/>
  <c r="G119" i="52"/>
  <c r="G122" i="52"/>
  <c r="I123" i="52"/>
  <c r="H124" i="52"/>
  <c r="I126" i="52"/>
  <c r="G127" i="52"/>
  <c r="G130" i="52"/>
  <c r="I131" i="52"/>
  <c r="H132" i="52"/>
  <c r="I134" i="52"/>
  <c r="J135" i="52"/>
  <c r="H137" i="52"/>
  <c r="J138" i="52"/>
  <c r="I139" i="52"/>
  <c r="H140" i="52"/>
  <c r="H142" i="52"/>
  <c r="G143" i="52"/>
  <c r="H145" i="52"/>
  <c r="J146" i="52"/>
  <c r="I147" i="52"/>
  <c r="H148" i="52"/>
  <c r="H150" i="52"/>
  <c r="G151" i="52"/>
  <c r="H153" i="52"/>
  <c r="J154" i="52"/>
  <c r="G157" i="52"/>
  <c r="G159" i="52"/>
  <c r="J162" i="52"/>
  <c r="G165" i="52"/>
  <c r="G167" i="52"/>
  <c r="J170" i="52"/>
  <c r="H157" i="52"/>
  <c r="I158" i="52"/>
  <c r="H159" i="52"/>
  <c r="G160" i="52"/>
  <c r="G162" i="52"/>
  <c r="J163" i="52"/>
  <c r="H165" i="52"/>
  <c r="I166" i="52"/>
  <c r="H167" i="52"/>
  <c r="G168" i="52"/>
  <c r="G170" i="52"/>
  <c r="J171" i="52"/>
  <c r="J158" i="52"/>
  <c r="I159" i="52"/>
  <c r="H162" i="52"/>
  <c r="G163" i="52"/>
  <c r="J166" i="52"/>
  <c r="I167" i="52"/>
  <c r="H170" i="52"/>
  <c r="G28" i="52"/>
  <c r="G32" i="52"/>
  <c r="G36" i="52"/>
  <c r="G40" i="52"/>
  <c r="J17" i="51"/>
  <c r="G17" i="51"/>
  <c r="G26" i="51"/>
  <c r="H26" i="51"/>
  <c r="G12" i="52"/>
  <c r="J12" i="52"/>
  <c r="G20" i="52"/>
  <c r="G24" i="52"/>
  <c r="H12" i="52"/>
  <c r="H16" i="52"/>
  <c r="H20" i="52"/>
  <c r="H24" i="52"/>
  <c r="H28" i="52"/>
  <c r="H32" i="52"/>
  <c r="H36" i="52"/>
  <c r="H40" i="52"/>
  <c r="G11" i="52"/>
  <c r="I12" i="52"/>
  <c r="I13" i="52"/>
  <c r="I16" i="52"/>
  <c r="I20" i="52"/>
  <c r="I24" i="52"/>
  <c r="I28" i="52"/>
  <c r="I32" i="52"/>
  <c r="G35" i="52"/>
  <c r="I36" i="52"/>
  <c r="I37" i="52"/>
  <c r="I40" i="52"/>
  <c r="H50" i="52"/>
  <c r="J48" i="52"/>
  <c r="H75" i="52"/>
  <c r="J109" i="52"/>
  <c r="J160" i="52"/>
  <c r="J168" i="52"/>
  <c r="H63" i="52"/>
  <c r="G81" i="52"/>
  <c r="G156" i="52"/>
  <c r="H21" i="51"/>
  <c r="I30" i="51"/>
  <c r="G32" i="51"/>
  <c r="I63" i="52"/>
  <c r="H64" i="52"/>
  <c r="H67" i="52"/>
  <c r="H71" i="52"/>
  <c r="H77" i="52"/>
  <c r="H81" i="52"/>
  <c r="H85" i="52"/>
  <c r="H90" i="52"/>
  <c r="I105" i="52"/>
  <c r="J117" i="52"/>
  <c r="I121" i="52"/>
  <c r="I125" i="52"/>
  <c r="I129" i="52"/>
  <c r="I133" i="52"/>
  <c r="J156" i="52"/>
  <c r="J164" i="52"/>
  <c r="G65" i="52"/>
  <c r="I74" i="52"/>
  <c r="G77" i="52"/>
  <c r="G85" i="52"/>
  <c r="G91" i="52"/>
  <c r="J113" i="52"/>
  <c r="G136" i="52"/>
  <c r="H11" i="51"/>
  <c r="G15" i="51"/>
  <c r="H16" i="51"/>
  <c r="I25" i="51"/>
  <c r="G27" i="51"/>
  <c r="J63" i="52"/>
  <c r="I67" i="52"/>
  <c r="I71" i="52"/>
  <c r="G75" i="52"/>
  <c r="H76" i="52"/>
  <c r="J76" i="52"/>
  <c r="H80" i="52"/>
  <c r="H84" i="52"/>
  <c r="H88" i="52"/>
  <c r="J92" i="52"/>
  <c r="J96" i="52"/>
  <c r="J100" i="52"/>
  <c r="G103" i="52"/>
  <c r="J105" i="52"/>
  <c r="I109" i="52"/>
  <c r="J121" i="52"/>
  <c r="J125" i="52"/>
  <c r="J129" i="52"/>
  <c r="J133" i="52"/>
  <c r="H92" i="52"/>
  <c r="H96" i="52"/>
  <c r="H100" i="52"/>
  <c r="G105" i="52"/>
  <c r="G109" i="52"/>
  <c r="G113" i="52"/>
  <c r="G117" i="52"/>
  <c r="G121" i="52"/>
  <c r="G125" i="52"/>
  <c r="G129" i="52"/>
  <c r="G133" i="52"/>
  <c r="I136" i="52"/>
  <c r="I140" i="52"/>
  <c r="I144" i="52"/>
  <c r="I148" i="52"/>
  <c r="I152" i="52"/>
  <c r="H156" i="52"/>
  <c r="H160" i="52"/>
  <c r="H164" i="52"/>
  <c r="H168" i="52"/>
  <c r="I92" i="52"/>
  <c r="I96" i="52"/>
  <c r="I100" i="52"/>
  <c r="H105" i="52"/>
  <c r="H109" i="52"/>
  <c r="H113" i="52"/>
  <c r="H117" i="52"/>
  <c r="H121" i="52"/>
  <c r="H125" i="52"/>
  <c r="H129" i="52"/>
  <c r="H133" i="52"/>
  <c r="I156" i="52"/>
  <c r="I160" i="52"/>
  <c r="I164" i="52"/>
  <c r="I168" i="52"/>
  <c r="J13" i="51"/>
  <c r="J18" i="51"/>
  <c r="I11" i="51"/>
  <c r="H12" i="51"/>
  <c r="G13" i="51"/>
  <c r="I16" i="51"/>
  <c r="H17" i="51"/>
  <c r="G18" i="51"/>
  <c r="J20" i="51"/>
  <c r="I21" i="51"/>
  <c r="H22" i="51"/>
  <c r="G23" i="51"/>
  <c r="J25" i="51"/>
  <c r="I26" i="51"/>
  <c r="H27" i="51"/>
  <c r="G28" i="51"/>
  <c r="J30" i="51"/>
  <c r="I31" i="51"/>
  <c r="H32" i="51"/>
  <c r="J28" i="51"/>
  <c r="J11" i="51"/>
  <c r="I12" i="51"/>
  <c r="H13" i="51"/>
  <c r="J16" i="51"/>
  <c r="I17" i="51"/>
  <c r="H18" i="51"/>
  <c r="G20" i="51"/>
  <c r="J21" i="51"/>
  <c r="I22" i="51"/>
  <c r="H23" i="51"/>
  <c r="G25" i="51"/>
  <c r="J26" i="51"/>
  <c r="I27" i="51"/>
  <c r="H28" i="51"/>
  <c r="G30" i="51"/>
  <c r="J31" i="51"/>
  <c r="I32" i="51"/>
  <c r="J23" i="51"/>
  <c r="I89" i="52" l="1"/>
  <c r="G89" i="52"/>
  <c r="G135" i="52"/>
  <c r="H47" i="52"/>
  <c r="H155" i="52"/>
  <c r="J10" i="52"/>
  <c r="J101" i="52"/>
  <c r="H101" i="52"/>
  <c r="I155" i="52"/>
  <c r="I47" i="52"/>
  <c r="H34" i="52"/>
  <c r="G47" i="52"/>
  <c r="J155" i="52"/>
  <c r="J34" i="52"/>
  <c r="G101" i="52"/>
  <c r="G34" i="52"/>
  <c r="J89" i="52"/>
  <c r="G10" i="52"/>
  <c r="I10" i="52"/>
  <c r="I135" i="52"/>
  <c r="H135" i="52"/>
  <c r="G74" i="52"/>
  <c r="J74" i="52"/>
  <c r="I101" i="52"/>
  <c r="H74" i="52"/>
  <c r="I34" i="52"/>
  <c r="C37" i="19" l="1"/>
  <c r="J21" i="38" l="1"/>
  <c r="F21" i="38" s="1"/>
  <c r="J20" i="38"/>
  <c r="B20" i="38" s="1"/>
  <c r="J19" i="38"/>
  <c r="B19" i="38" s="1"/>
  <c r="J18" i="38"/>
  <c r="B18" i="38" s="1"/>
  <c r="J17" i="38"/>
  <c r="F17" i="38" s="1"/>
  <c r="J16" i="38"/>
  <c r="B16" i="38" s="1"/>
  <c r="J15" i="38"/>
  <c r="B15" i="38" s="1"/>
  <c r="J14" i="38"/>
  <c r="B14" i="38" s="1"/>
  <c r="J13" i="38"/>
  <c r="F13" i="38" s="1"/>
  <c r="J12" i="38"/>
  <c r="B12" i="38" s="1"/>
  <c r="J11" i="38"/>
  <c r="B11" i="38" s="1"/>
  <c r="J10" i="38"/>
  <c r="B10" i="38" s="1"/>
  <c r="J9" i="38"/>
  <c r="F9" i="38" s="1"/>
  <c r="J8" i="38"/>
  <c r="B8" i="38" s="1"/>
  <c r="J7" i="38"/>
  <c r="B7" i="38" s="1"/>
  <c r="J6" i="38"/>
  <c r="B6" i="38" s="1"/>
  <c r="J5" i="38"/>
  <c r="F5" i="38" s="1"/>
  <c r="J4" i="38"/>
  <c r="B4" i="38" s="1"/>
  <c r="J3" i="38"/>
  <c r="B3" i="38" s="1"/>
  <c r="J2" i="38"/>
  <c r="B2" i="38" s="1"/>
  <c r="C2" i="38" l="1"/>
  <c r="C6" i="38"/>
  <c r="C10" i="38"/>
  <c r="C14" i="38"/>
  <c r="C18" i="38"/>
  <c r="D2" i="38"/>
  <c r="D6" i="38"/>
  <c r="D10" i="38"/>
  <c r="D14" i="38"/>
  <c r="D18" i="38"/>
  <c r="E2" i="38"/>
  <c r="E6" i="38"/>
  <c r="E10" i="38"/>
  <c r="E14" i="38"/>
  <c r="E18" i="38"/>
  <c r="F2" i="38"/>
  <c r="F6" i="38"/>
  <c r="F10" i="38"/>
  <c r="F14" i="38"/>
  <c r="F18" i="38"/>
  <c r="C4" i="38"/>
  <c r="C9" i="38"/>
  <c r="C13" i="38"/>
  <c r="C17" i="38"/>
  <c r="C21" i="38"/>
  <c r="D3" i="38"/>
  <c r="D7" i="38"/>
  <c r="D11" i="38"/>
  <c r="D15" i="38"/>
  <c r="D19" i="38"/>
  <c r="E3" i="38"/>
  <c r="E7" i="38"/>
  <c r="E11" i="38"/>
  <c r="E15" i="38"/>
  <c r="E19" i="38"/>
  <c r="F3" i="38"/>
  <c r="F7" i="38"/>
  <c r="F11" i="38"/>
  <c r="F15" i="38"/>
  <c r="F19" i="38"/>
  <c r="B21" i="38"/>
  <c r="B17" i="38"/>
  <c r="B13" i="38"/>
  <c r="B9" i="38"/>
  <c r="B5" i="38"/>
  <c r="C3" i="38"/>
  <c r="C8" i="38"/>
  <c r="C12" i="38"/>
  <c r="C16" i="38"/>
  <c r="C20" i="38"/>
  <c r="D4" i="38"/>
  <c r="D8" i="38"/>
  <c r="D12" i="38"/>
  <c r="D16" i="38"/>
  <c r="D20" i="38"/>
  <c r="E4" i="38"/>
  <c r="E8" i="38"/>
  <c r="E12" i="38"/>
  <c r="E16" i="38"/>
  <c r="E20" i="38"/>
  <c r="F4" i="38"/>
  <c r="F8" i="38"/>
  <c r="F12" i="38"/>
  <c r="F16" i="38"/>
  <c r="F20" i="38"/>
  <c r="C5" i="38"/>
  <c r="C7" i="38"/>
  <c r="C11" i="38"/>
  <c r="C15" i="38"/>
  <c r="C19" i="38"/>
  <c r="D5" i="38"/>
  <c r="D9" i="38"/>
  <c r="D13" i="38"/>
  <c r="D17" i="38"/>
  <c r="D21" i="38"/>
  <c r="E5" i="38"/>
  <c r="E9" i="38"/>
  <c r="E13" i="38"/>
  <c r="E17" i="38"/>
  <c r="E21" i="38"/>
  <c r="C8" i="14"/>
  <c r="G7" i="12" l="1"/>
  <c r="F7" i="12"/>
  <c r="E7" i="12"/>
  <c r="D7" i="12"/>
  <c r="C7" i="12"/>
  <c r="B7" i="12"/>
  <c r="I7" i="12" l="1"/>
  <c r="H7" i="12"/>
  <c r="K7" i="12"/>
  <c r="J7" i="12"/>
  <c r="F7" i="31"/>
  <c r="F6" i="31"/>
  <c r="F5" i="31"/>
  <c r="E7" i="31"/>
  <c r="E6" i="31"/>
  <c r="D6" i="31"/>
  <c r="E5" i="31"/>
  <c r="D7" i="31"/>
  <c r="D5" i="31"/>
  <c r="C7" i="31"/>
  <c r="C6" i="31"/>
  <c r="C5" i="31"/>
  <c r="B6" i="31"/>
  <c r="B7" i="31"/>
  <c r="E11" i="47" l="1"/>
  <c r="E10" i="47"/>
  <c r="E9" i="47"/>
  <c r="E8" i="47"/>
  <c r="D11" i="47"/>
  <c r="D10" i="47"/>
  <c r="D9" i="47"/>
  <c r="D8" i="47"/>
  <c r="C11" i="47"/>
  <c r="C10" i="47"/>
  <c r="C9" i="47"/>
  <c r="C8" i="47"/>
  <c r="B11" i="47"/>
  <c r="B10" i="47"/>
  <c r="B9" i="47"/>
  <c r="B8" i="47"/>
  <c r="E7" i="47"/>
  <c r="D7" i="47"/>
  <c r="C7" i="47"/>
  <c r="B7" i="47"/>
  <c r="E7" i="26" l="1"/>
  <c r="D7" i="26"/>
  <c r="C7" i="26"/>
  <c r="D4" i="31" l="1"/>
  <c r="B4" i="31"/>
  <c r="F4" i="31" l="1"/>
  <c r="E4" i="31"/>
  <c r="C4" i="31"/>
  <c r="G8" i="47" l="1"/>
  <c r="A2" i="47"/>
  <c r="H7" i="47" l="1"/>
  <c r="F10" i="47"/>
  <c r="F11" i="47"/>
  <c r="G10" i="47"/>
  <c r="H9" i="47"/>
  <c r="H10" i="47"/>
  <c r="H11" i="47"/>
  <c r="F8" i="47"/>
  <c r="G7" i="47"/>
  <c r="F9" i="47"/>
  <c r="H8" i="47"/>
  <c r="G9" i="47"/>
  <c r="G11" i="47"/>
  <c r="F7" i="47"/>
  <c r="F6" i="26" l="1"/>
  <c r="E6" i="26"/>
  <c r="D6" i="26"/>
  <c r="C6" i="26"/>
  <c r="B6" i="26"/>
  <c r="B9" i="12" l="1"/>
  <c r="C9" i="12"/>
  <c r="D9" i="12"/>
  <c r="E9" i="12"/>
  <c r="F9" i="12"/>
  <c r="G9" i="12"/>
  <c r="H9" i="12" l="1"/>
  <c r="K9" i="12"/>
  <c r="J9" i="12"/>
  <c r="I9" i="12"/>
  <c r="D10" i="4"/>
  <c r="D11" i="4"/>
  <c r="D12" i="4"/>
  <c r="D13" i="4"/>
  <c r="D14" i="4"/>
  <c r="D15" i="4"/>
  <c r="D16" i="4"/>
  <c r="D17" i="4"/>
  <c r="D18" i="4"/>
  <c r="D19" i="4"/>
  <c r="D20" i="4"/>
  <c r="D21" i="4"/>
  <c r="D22" i="4"/>
  <c r="D23" i="4"/>
  <c r="D24" i="4"/>
  <c r="D25" i="4"/>
  <c r="D26" i="4"/>
  <c r="D27" i="4"/>
  <c r="D28" i="4"/>
  <c r="D29" i="4"/>
  <c r="D30" i="4"/>
  <c r="D31" i="4"/>
  <c r="D32" i="4"/>
  <c r="D33" i="4"/>
  <c r="D34" i="4"/>
  <c r="D35" i="4"/>
  <c r="D36" i="4"/>
  <c r="D37" i="4"/>
  <c r="D38" i="4"/>
  <c r="D39" i="4"/>
  <c r="D40" i="4"/>
  <c r="D41" i="4"/>
  <c r="D42" i="4"/>
  <c r="D43" i="4"/>
  <c r="D44" i="4"/>
  <c r="D45" i="4"/>
  <c r="D46" i="4"/>
  <c r="D47" i="4"/>
  <c r="D48" i="4"/>
  <c r="D49" i="4"/>
  <c r="D50" i="4"/>
  <c r="D51" i="4"/>
  <c r="D52" i="4"/>
  <c r="D53" i="4"/>
  <c r="D54" i="4"/>
  <c r="D55" i="4"/>
  <c r="D56" i="4"/>
  <c r="D57" i="4"/>
  <c r="D58" i="4"/>
  <c r="D59" i="4"/>
  <c r="D60" i="4"/>
  <c r="D61" i="4"/>
  <c r="D62" i="4"/>
  <c r="D63" i="4"/>
  <c r="D64" i="4"/>
  <c r="D65" i="4"/>
  <c r="D66" i="4"/>
  <c r="D67" i="4"/>
  <c r="D68" i="4"/>
  <c r="D69" i="4"/>
  <c r="D70" i="4"/>
  <c r="D71" i="4"/>
  <c r="D72" i="4"/>
  <c r="D74" i="4"/>
  <c r="D75" i="4"/>
  <c r="D76" i="4"/>
  <c r="D77" i="4"/>
  <c r="D78" i="4"/>
  <c r="D79" i="4"/>
  <c r="D80" i="4"/>
  <c r="D81" i="4"/>
  <c r="D82" i="4"/>
  <c r="D83" i="4"/>
  <c r="D84" i="4"/>
  <c r="D85" i="4"/>
  <c r="D86" i="4"/>
  <c r="D87" i="4"/>
  <c r="D88" i="4"/>
  <c r="D89" i="4"/>
  <c r="D90" i="4"/>
  <c r="D91" i="4"/>
  <c r="D92" i="4"/>
  <c r="D93" i="4"/>
  <c r="D94" i="4"/>
  <c r="D95" i="4"/>
  <c r="D96" i="4"/>
  <c r="D97" i="4"/>
  <c r="D98" i="4"/>
  <c r="D99" i="4"/>
  <c r="D100" i="4"/>
  <c r="D101" i="4"/>
  <c r="D102" i="4"/>
  <c r="D103" i="4"/>
  <c r="D104" i="4"/>
  <c r="D105" i="4"/>
  <c r="D106" i="4"/>
  <c r="D107" i="4"/>
  <c r="D108" i="4"/>
  <c r="D109" i="4"/>
  <c r="D110" i="4"/>
  <c r="D111" i="4"/>
  <c r="D112" i="4"/>
  <c r="D113" i="4"/>
  <c r="D114" i="4"/>
  <c r="D115" i="4"/>
  <c r="D116" i="4"/>
  <c r="D117" i="4"/>
  <c r="D118" i="4"/>
  <c r="D119" i="4"/>
  <c r="D120" i="4"/>
  <c r="D121" i="4"/>
  <c r="D122" i="4"/>
  <c r="D123" i="4"/>
  <c r="D124" i="4"/>
  <c r="D125" i="4"/>
  <c r="D126" i="4"/>
  <c r="D127" i="4"/>
  <c r="D128" i="4"/>
  <c r="D129" i="4"/>
  <c r="D130" i="4"/>
  <c r="D131" i="4"/>
  <c r="D132" i="4"/>
  <c r="D133" i="4"/>
  <c r="D134" i="4"/>
  <c r="D135" i="4"/>
  <c r="D136" i="4"/>
  <c r="D137" i="4"/>
  <c r="D138" i="4"/>
  <c r="D139" i="4"/>
  <c r="D140" i="4"/>
  <c r="D141" i="4"/>
  <c r="D142" i="4"/>
  <c r="D143" i="4"/>
  <c r="D144" i="4"/>
  <c r="D145" i="4"/>
  <c r="D146" i="4"/>
  <c r="D147" i="4"/>
  <c r="D148" i="4"/>
  <c r="D149" i="4"/>
  <c r="D150" i="4"/>
  <c r="D151" i="4"/>
  <c r="D152" i="4"/>
  <c r="D153" i="4"/>
  <c r="D154" i="4"/>
  <c r="D155" i="4"/>
  <c r="D156" i="4"/>
  <c r="D157" i="4"/>
  <c r="D158" i="4"/>
  <c r="D159" i="4"/>
  <c r="D160" i="4"/>
  <c r="D161" i="4"/>
  <c r="D162" i="4"/>
  <c r="D163" i="4"/>
  <c r="D164" i="4"/>
  <c r="D165" i="4"/>
  <c r="D166" i="4"/>
  <c r="D167" i="4"/>
  <c r="D168" i="4"/>
  <c r="D169" i="4"/>
  <c r="D170" i="4"/>
  <c r="D171" i="4"/>
  <c r="D9" i="4"/>
  <c r="E10" i="4" l="1"/>
  <c r="E11" i="4"/>
  <c r="E12" i="4"/>
  <c r="E13" i="4"/>
  <c r="E14" i="4"/>
  <c r="E15" i="4"/>
  <c r="E16" i="4"/>
  <c r="E17" i="4"/>
  <c r="E18" i="4"/>
  <c r="E19" i="4"/>
  <c r="E20" i="4"/>
  <c r="E21" i="4"/>
  <c r="E22" i="4"/>
  <c r="E23" i="4"/>
  <c r="E24" i="4"/>
  <c r="E25" i="4"/>
  <c r="E26" i="4"/>
  <c r="E27" i="4"/>
  <c r="E28" i="4"/>
  <c r="E29" i="4"/>
  <c r="E30" i="4"/>
  <c r="E31" i="4"/>
  <c r="E32" i="4"/>
  <c r="E33" i="4"/>
  <c r="E34" i="4"/>
  <c r="E35" i="4"/>
  <c r="E36" i="4"/>
  <c r="E37" i="4"/>
  <c r="E38" i="4"/>
  <c r="E39" i="4"/>
  <c r="E40" i="4"/>
  <c r="E41" i="4"/>
  <c r="E42" i="4"/>
  <c r="E43" i="4"/>
  <c r="E44" i="4"/>
  <c r="E45" i="4"/>
  <c r="E46" i="4"/>
  <c r="E47" i="4"/>
  <c r="E48" i="4"/>
  <c r="E49" i="4"/>
  <c r="E50" i="4"/>
  <c r="E51" i="4"/>
  <c r="E52" i="4"/>
  <c r="E53" i="4"/>
  <c r="E54" i="4"/>
  <c r="E55" i="4"/>
  <c r="E56" i="4"/>
  <c r="E57" i="4"/>
  <c r="E58" i="4"/>
  <c r="E59" i="4"/>
  <c r="E60" i="4"/>
  <c r="E61" i="4"/>
  <c r="E62" i="4"/>
  <c r="E63" i="4"/>
  <c r="E64" i="4"/>
  <c r="E65" i="4"/>
  <c r="E66" i="4"/>
  <c r="E67" i="4"/>
  <c r="E68" i="4"/>
  <c r="E69" i="4"/>
  <c r="E70" i="4"/>
  <c r="E71" i="4"/>
  <c r="E72" i="4"/>
  <c r="E74" i="4"/>
  <c r="E75" i="4"/>
  <c r="E76" i="4"/>
  <c r="E77" i="4"/>
  <c r="E78" i="4"/>
  <c r="E79" i="4"/>
  <c r="E80" i="4"/>
  <c r="E81" i="4"/>
  <c r="E82" i="4"/>
  <c r="E83" i="4"/>
  <c r="E84" i="4"/>
  <c r="E85" i="4"/>
  <c r="E86" i="4"/>
  <c r="E87" i="4"/>
  <c r="E88" i="4"/>
  <c r="E89" i="4"/>
  <c r="E90" i="4"/>
  <c r="E91" i="4"/>
  <c r="E92" i="4"/>
  <c r="E93" i="4"/>
  <c r="E94" i="4"/>
  <c r="E95" i="4"/>
  <c r="E96" i="4"/>
  <c r="E97" i="4"/>
  <c r="E98" i="4"/>
  <c r="E99" i="4"/>
  <c r="E100" i="4"/>
  <c r="E101" i="4"/>
  <c r="E102" i="4"/>
  <c r="E103" i="4"/>
  <c r="E104" i="4"/>
  <c r="E105" i="4"/>
  <c r="E106" i="4"/>
  <c r="E107" i="4"/>
  <c r="E108" i="4"/>
  <c r="E109" i="4"/>
  <c r="E110" i="4"/>
  <c r="E111" i="4"/>
  <c r="E112" i="4"/>
  <c r="E113" i="4"/>
  <c r="E114" i="4"/>
  <c r="E115" i="4"/>
  <c r="E116" i="4"/>
  <c r="E117" i="4"/>
  <c r="E118" i="4"/>
  <c r="E119" i="4"/>
  <c r="E120" i="4"/>
  <c r="E121" i="4"/>
  <c r="E122" i="4"/>
  <c r="E123" i="4"/>
  <c r="E124" i="4"/>
  <c r="E125" i="4"/>
  <c r="E126" i="4"/>
  <c r="E127" i="4"/>
  <c r="E128" i="4"/>
  <c r="E129" i="4"/>
  <c r="E130" i="4"/>
  <c r="E131" i="4"/>
  <c r="E132" i="4"/>
  <c r="E133" i="4"/>
  <c r="E134" i="4"/>
  <c r="E135" i="4"/>
  <c r="E136" i="4"/>
  <c r="E137" i="4"/>
  <c r="E138" i="4"/>
  <c r="E139" i="4"/>
  <c r="E140" i="4"/>
  <c r="E141" i="4"/>
  <c r="E142" i="4"/>
  <c r="E143" i="4"/>
  <c r="E144" i="4"/>
  <c r="E145" i="4"/>
  <c r="E146" i="4"/>
  <c r="E147" i="4"/>
  <c r="E148" i="4"/>
  <c r="E149" i="4"/>
  <c r="E150" i="4"/>
  <c r="E151" i="4"/>
  <c r="E152" i="4"/>
  <c r="E153" i="4"/>
  <c r="E154" i="4"/>
  <c r="E155" i="4"/>
  <c r="E156" i="4"/>
  <c r="E157" i="4"/>
  <c r="E158" i="4"/>
  <c r="E159" i="4"/>
  <c r="E160" i="4"/>
  <c r="E161" i="4"/>
  <c r="E162" i="4"/>
  <c r="E163" i="4"/>
  <c r="E164" i="4"/>
  <c r="E165" i="4"/>
  <c r="E166" i="4"/>
  <c r="E167" i="4"/>
  <c r="E168" i="4"/>
  <c r="E169" i="4"/>
  <c r="E170" i="4"/>
  <c r="E171" i="4"/>
  <c r="E9" i="4"/>
  <c r="E15" i="12" l="1"/>
  <c r="B11" i="12" l="1"/>
  <c r="C11" i="12"/>
  <c r="D11" i="12"/>
  <c r="E11" i="12"/>
  <c r="F11" i="12"/>
  <c r="G11" i="12"/>
  <c r="H11" i="12"/>
  <c r="I11" i="12"/>
  <c r="J11" i="12"/>
  <c r="K11" i="12"/>
  <c r="G10" i="12" l="1"/>
  <c r="F10" i="12"/>
  <c r="E10" i="12"/>
  <c r="D10" i="12"/>
  <c r="C10" i="12"/>
  <c r="B10" i="12"/>
  <c r="F11" i="15"/>
  <c r="E11" i="15"/>
  <c r="D11" i="15"/>
  <c r="C11" i="15"/>
  <c r="H11" i="15" s="1"/>
  <c r="F10" i="15"/>
  <c r="C10" i="15"/>
  <c r="E10" i="15"/>
  <c r="D10" i="15"/>
  <c r="F9" i="15"/>
  <c r="E9" i="15"/>
  <c r="D9" i="15"/>
  <c r="C9" i="15"/>
  <c r="F8" i="15"/>
  <c r="E8" i="15"/>
  <c r="D8" i="15"/>
  <c r="C8" i="15"/>
  <c r="F10" i="22"/>
  <c r="C10" i="22"/>
  <c r="E10" i="22"/>
  <c r="D10" i="22"/>
  <c r="B10" i="22"/>
  <c r="F9" i="22"/>
  <c r="C9" i="22"/>
  <c r="E9" i="22"/>
  <c r="D9" i="22"/>
  <c r="B9" i="22"/>
  <c r="F8" i="22"/>
  <c r="C8" i="22"/>
  <c r="E8" i="22"/>
  <c r="D8" i="22"/>
  <c r="B8" i="22"/>
  <c r="F7" i="22"/>
  <c r="E7" i="22"/>
  <c r="D7" i="22"/>
  <c r="C7" i="22"/>
  <c r="B7" i="22"/>
  <c r="F6" i="22"/>
  <c r="E6" i="22"/>
  <c r="D6" i="22"/>
  <c r="C6" i="22"/>
  <c r="B6" i="22"/>
  <c r="C6" i="20"/>
  <c r="D30" i="19"/>
  <c r="D49" i="19"/>
  <c r="D48" i="19"/>
  <c r="D47" i="19"/>
  <c r="D46" i="19"/>
  <c r="D45" i="19"/>
  <c r="D44" i="19"/>
  <c r="D42" i="19"/>
  <c r="D41" i="19"/>
  <c r="D40" i="19"/>
  <c r="D39" i="19"/>
  <c r="D38" i="19"/>
  <c r="D37" i="19"/>
  <c r="E37" i="19" s="1"/>
  <c r="D35" i="19"/>
  <c r="D34" i="19"/>
  <c r="D33" i="19"/>
  <c r="D32" i="19"/>
  <c r="D29" i="19"/>
  <c r="D28" i="19"/>
  <c r="D26" i="19"/>
  <c r="D25" i="19"/>
  <c r="D24" i="19"/>
  <c r="D22" i="19"/>
  <c r="D21" i="19"/>
  <c r="C21" i="19"/>
  <c r="D20" i="19"/>
  <c r="D18" i="19"/>
  <c r="D17" i="19"/>
  <c r="D14" i="19"/>
  <c r="C14" i="19"/>
  <c r="D13" i="19"/>
  <c r="C13" i="19"/>
  <c r="D12" i="19"/>
  <c r="D50" i="19"/>
  <c r="D10" i="19"/>
  <c r="C10" i="19"/>
  <c r="C50" i="19"/>
  <c r="C49" i="19"/>
  <c r="E49" i="19" s="1"/>
  <c r="C48" i="19"/>
  <c r="E48" i="19" s="1"/>
  <c r="C47" i="19"/>
  <c r="E47" i="19" s="1"/>
  <c r="C46" i="19"/>
  <c r="E46" i="19" s="1"/>
  <c r="C45" i="19"/>
  <c r="C44" i="19"/>
  <c r="C42" i="19"/>
  <c r="C41" i="19"/>
  <c r="E41" i="19" s="1"/>
  <c r="C40" i="19"/>
  <c r="E40" i="19" s="1"/>
  <c r="C39" i="19"/>
  <c r="E39" i="19" s="1"/>
  <c r="C38" i="19"/>
  <c r="C35" i="19"/>
  <c r="C34" i="19"/>
  <c r="C33" i="19"/>
  <c r="C32" i="19"/>
  <c r="E32" i="19" s="1"/>
  <c r="C30" i="19"/>
  <c r="E30" i="19" s="1"/>
  <c r="C29" i="19"/>
  <c r="E29" i="19" s="1"/>
  <c r="C28" i="19"/>
  <c r="E28" i="19" s="1"/>
  <c r="C26" i="19"/>
  <c r="E26" i="19" s="1"/>
  <c r="C25" i="19"/>
  <c r="E25" i="19" s="1"/>
  <c r="C24" i="19"/>
  <c r="E24" i="19" s="1"/>
  <c r="C22" i="19"/>
  <c r="C20" i="19"/>
  <c r="E20" i="19" s="1"/>
  <c r="C18" i="19"/>
  <c r="C17" i="19"/>
  <c r="C12" i="19"/>
  <c r="B50" i="19"/>
  <c r="B49" i="19"/>
  <c r="B48" i="19"/>
  <c r="B47" i="19"/>
  <c r="B46" i="19"/>
  <c r="B45" i="19"/>
  <c r="B44" i="19"/>
  <c r="B42" i="19"/>
  <c r="B41" i="19"/>
  <c r="B40" i="19"/>
  <c r="B39" i="19"/>
  <c r="B38" i="19"/>
  <c r="B37" i="19"/>
  <c r="B35" i="19"/>
  <c r="B34" i="19"/>
  <c r="B33" i="19"/>
  <c r="B32" i="19"/>
  <c r="B30" i="19"/>
  <c r="B29" i="19"/>
  <c r="B28" i="19"/>
  <c r="B26" i="19"/>
  <c r="B25" i="19"/>
  <c r="B24" i="19"/>
  <c r="B22" i="19"/>
  <c r="B21" i="19"/>
  <c r="B20" i="19"/>
  <c r="B18" i="19"/>
  <c r="B17" i="19"/>
  <c r="B14" i="19"/>
  <c r="B13" i="19"/>
  <c r="B12" i="19"/>
  <c r="B10" i="19"/>
  <c r="B10" i="16"/>
  <c r="B11" i="16"/>
  <c r="B12" i="16"/>
  <c r="B13" i="16"/>
  <c r="B14" i="16"/>
  <c r="B15" i="16"/>
  <c r="B16" i="16"/>
  <c r="B17" i="16"/>
  <c r="B18" i="16"/>
  <c r="B19" i="16"/>
  <c r="B20" i="16"/>
  <c r="B21" i="16"/>
  <c r="B22" i="16"/>
  <c r="B23" i="16"/>
  <c r="B24" i="16"/>
  <c r="B25" i="16"/>
  <c r="B26" i="16"/>
  <c r="B27" i="16"/>
  <c r="B28" i="16"/>
  <c r="B29" i="16"/>
  <c r="B30" i="16"/>
  <c r="B31" i="16"/>
  <c r="B32" i="16"/>
  <c r="B8" i="15"/>
  <c r="A2" i="12"/>
  <c r="A2" i="14"/>
  <c r="A3" i="20"/>
  <c r="A3" i="22"/>
  <c r="A3" i="19"/>
  <c r="A15" i="20"/>
  <c r="F9" i="20"/>
  <c r="E9" i="20"/>
  <c r="D9" i="20"/>
  <c r="B9" i="20"/>
  <c r="C9" i="20"/>
  <c r="F8" i="20"/>
  <c r="E8" i="20"/>
  <c r="B8" i="20"/>
  <c r="D8" i="20"/>
  <c r="C8" i="20"/>
  <c r="F7" i="20"/>
  <c r="B7" i="20"/>
  <c r="C7" i="20"/>
  <c r="E7" i="20"/>
  <c r="D7" i="20"/>
  <c r="F6" i="20"/>
  <c r="B6" i="20"/>
  <c r="E6" i="20"/>
  <c r="D6" i="20"/>
  <c r="A3" i="25"/>
  <c r="A3" i="15"/>
  <c r="A2" i="26"/>
  <c r="B9" i="15"/>
  <c r="B11" i="15"/>
  <c r="B10" i="15"/>
  <c r="F10" i="17"/>
  <c r="F9" i="17"/>
  <c r="F8" i="17"/>
  <c r="E10" i="17"/>
  <c r="E9" i="17"/>
  <c r="C9" i="17"/>
  <c r="E8" i="17"/>
  <c r="C10" i="17"/>
  <c r="A3" i="17"/>
  <c r="A3" i="24"/>
  <c r="E15" i="24"/>
  <c r="B15" i="24"/>
  <c r="D15" i="24"/>
  <c r="C15" i="24"/>
  <c r="E14" i="24"/>
  <c r="D14" i="24"/>
  <c r="C14" i="24"/>
  <c r="B14" i="24"/>
  <c r="E13" i="24"/>
  <c r="D13" i="24"/>
  <c r="C13" i="24"/>
  <c r="B13" i="24"/>
  <c r="E12" i="24"/>
  <c r="D12" i="24"/>
  <c r="C12" i="24"/>
  <c r="B12" i="24"/>
  <c r="E10" i="24"/>
  <c r="D10" i="24"/>
  <c r="B10" i="24"/>
  <c r="C10" i="24"/>
  <c r="E9" i="24"/>
  <c r="D9" i="24"/>
  <c r="B9" i="24"/>
  <c r="C9" i="24"/>
  <c r="E8" i="24"/>
  <c r="D8" i="24"/>
  <c r="C8" i="24"/>
  <c r="B8" i="24"/>
  <c r="E7" i="24"/>
  <c r="D7" i="24"/>
  <c r="B7" i="24"/>
  <c r="C7" i="24"/>
  <c r="A2" i="7"/>
  <c r="A3" i="16"/>
  <c r="G170" i="16"/>
  <c r="F170" i="16"/>
  <c r="E170" i="16"/>
  <c r="D170" i="16"/>
  <c r="C170" i="16"/>
  <c r="B170" i="16"/>
  <c r="G169" i="16"/>
  <c r="F169" i="16"/>
  <c r="E169" i="16"/>
  <c r="D169" i="16"/>
  <c r="C169" i="16"/>
  <c r="G168" i="16"/>
  <c r="F168" i="16"/>
  <c r="E168" i="16"/>
  <c r="D168" i="16"/>
  <c r="C168" i="16"/>
  <c r="G167" i="16"/>
  <c r="F167" i="16"/>
  <c r="E167" i="16"/>
  <c r="D167" i="16"/>
  <c r="C167" i="16"/>
  <c r="G166" i="16"/>
  <c r="F166" i="16"/>
  <c r="E166" i="16"/>
  <c r="D166" i="16"/>
  <c r="C166" i="16"/>
  <c r="G165" i="16"/>
  <c r="F165" i="16"/>
  <c r="E165" i="16"/>
  <c r="D165" i="16"/>
  <c r="C165" i="16"/>
  <c r="G164" i="16"/>
  <c r="F164" i="16"/>
  <c r="E164" i="16"/>
  <c r="D164" i="16"/>
  <c r="C164" i="16"/>
  <c r="G163" i="16"/>
  <c r="F163" i="16"/>
  <c r="E163" i="16"/>
  <c r="D163" i="16"/>
  <c r="C163" i="16"/>
  <c r="G162" i="16"/>
  <c r="F162" i="16"/>
  <c r="E162" i="16"/>
  <c r="D162" i="16"/>
  <c r="C162" i="16"/>
  <c r="G161" i="16"/>
  <c r="F161" i="16"/>
  <c r="E161" i="16"/>
  <c r="D161" i="16"/>
  <c r="C161" i="16"/>
  <c r="G160" i="16"/>
  <c r="F160" i="16"/>
  <c r="E160" i="16"/>
  <c r="D160" i="16"/>
  <c r="C160" i="16"/>
  <c r="G159" i="16"/>
  <c r="F159" i="16"/>
  <c r="E159" i="16"/>
  <c r="D159" i="16"/>
  <c r="C159" i="16"/>
  <c r="G158" i="16"/>
  <c r="F158" i="16"/>
  <c r="E158" i="16"/>
  <c r="D158" i="16"/>
  <c r="C158" i="16"/>
  <c r="G157" i="16"/>
  <c r="F157" i="16"/>
  <c r="E157" i="16"/>
  <c r="D157" i="16"/>
  <c r="C157" i="16"/>
  <c r="G156" i="16"/>
  <c r="F156" i="16"/>
  <c r="E156" i="16"/>
  <c r="D156" i="16"/>
  <c r="C156" i="16"/>
  <c r="G155" i="16"/>
  <c r="F155" i="16"/>
  <c r="E155" i="16"/>
  <c r="D155" i="16"/>
  <c r="C155" i="16"/>
  <c r="G153" i="16"/>
  <c r="F153" i="16"/>
  <c r="E153" i="16"/>
  <c r="D153" i="16"/>
  <c r="C153" i="16"/>
  <c r="G152" i="16"/>
  <c r="F152" i="16"/>
  <c r="E152" i="16"/>
  <c r="D152" i="16"/>
  <c r="C152" i="16"/>
  <c r="G151" i="16"/>
  <c r="F151" i="16"/>
  <c r="E151" i="16"/>
  <c r="D151" i="16"/>
  <c r="C151" i="16"/>
  <c r="G150" i="16"/>
  <c r="F150" i="16"/>
  <c r="E150" i="16"/>
  <c r="D150" i="16"/>
  <c r="C150" i="16"/>
  <c r="G149" i="16"/>
  <c r="F149" i="16"/>
  <c r="E149" i="16"/>
  <c r="D149" i="16"/>
  <c r="C149" i="16"/>
  <c r="G148" i="16"/>
  <c r="F148" i="16"/>
  <c r="E148" i="16"/>
  <c r="D148" i="16"/>
  <c r="C148" i="16"/>
  <c r="G147" i="16"/>
  <c r="F147" i="16"/>
  <c r="E147" i="16"/>
  <c r="D147" i="16"/>
  <c r="C147" i="16"/>
  <c r="G146" i="16"/>
  <c r="F146" i="16"/>
  <c r="E146" i="16"/>
  <c r="D146" i="16"/>
  <c r="C146" i="16"/>
  <c r="G145" i="16"/>
  <c r="F145" i="16"/>
  <c r="E145" i="16"/>
  <c r="D145" i="16"/>
  <c r="C145" i="16"/>
  <c r="G144" i="16"/>
  <c r="F144" i="16"/>
  <c r="E144" i="16"/>
  <c r="D144" i="16"/>
  <c r="C144" i="16"/>
  <c r="G143" i="16"/>
  <c r="F143" i="16"/>
  <c r="E143" i="16"/>
  <c r="D143" i="16"/>
  <c r="C143" i="16"/>
  <c r="G142" i="16"/>
  <c r="F142" i="16"/>
  <c r="E142" i="16"/>
  <c r="D142" i="16"/>
  <c r="C142" i="16"/>
  <c r="G141" i="16"/>
  <c r="F141" i="16"/>
  <c r="E141" i="16"/>
  <c r="D141" i="16"/>
  <c r="C141" i="16"/>
  <c r="G140" i="16"/>
  <c r="F140" i="16"/>
  <c r="E140" i="16"/>
  <c r="D140" i="16"/>
  <c r="C140" i="16"/>
  <c r="G139" i="16"/>
  <c r="F139" i="16"/>
  <c r="E139" i="16"/>
  <c r="D139" i="16"/>
  <c r="C139" i="16"/>
  <c r="G138" i="16"/>
  <c r="F138" i="16"/>
  <c r="E138" i="16"/>
  <c r="D138" i="16"/>
  <c r="C138" i="16"/>
  <c r="G137" i="16"/>
  <c r="F137" i="16"/>
  <c r="E137" i="16"/>
  <c r="D137" i="16"/>
  <c r="C137" i="16"/>
  <c r="G136" i="16"/>
  <c r="F136" i="16"/>
  <c r="E136" i="16"/>
  <c r="D136" i="16"/>
  <c r="C136" i="16"/>
  <c r="G135" i="16"/>
  <c r="F135" i="16"/>
  <c r="E135" i="16"/>
  <c r="D135" i="16"/>
  <c r="C135" i="16"/>
  <c r="G133" i="16"/>
  <c r="F133" i="16"/>
  <c r="E133" i="16"/>
  <c r="D133" i="16"/>
  <c r="C133" i="16"/>
  <c r="G132" i="16"/>
  <c r="F132" i="16"/>
  <c r="E132" i="16"/>
  <c r="D132" i="16"/>
  <c r="C132" i="16"/>
  <c r="G131" i="16"/>
  <c r="F131" i="16"/>
  <c r="E131" i="16"/>
  <c r="D131" i="16"/>
  <c r="C131" i="16"/>
  <c r="G130" i="16"/>
  <c r="F130" i="16"/>
  <c r="C130" i="16"/>
  <c r="E130" i="16"/>
  <c r="D130" i="16"/>
  <c r="G129" i="16"/>
  <c r="F129" i="16"/>
  <c r="E129" i="16"/>
  <c r="D129" i="16"/>
  <c r="C129" i="16"/>
  <c r="G128" i="16"/>
  <c r="F128" i="16"/>
  <c r="E128" i="16"/>
  <c r="D128" i="16"/>
  <c r="C128" i="16"/>
  <c r="G127" i="16"/>
  <c r="F127" i="16"/>
  <c r="E127" i="16"/>
  <c r="D127" i="16"/>
  <c r="C127" i="16"/>
  <c r="G126" i="16"/>
  <c r="F126" i="16"/>
  <c r="C126" i="16"/>
  <c r="E126" i="16"/>
  <c r="D126" i="16"/>
  <c r="G125" i="16"/>
  <c r="F125" i="16"/>
  <c r="E125" i="16"/>
  <c r="D125" i="16"/>
  <c r="C125" i="16"/>
  <c r="G124" i="16"/>
  <c r="F124" i="16"/>
  <c r="E124" i="16"/>
  <c r="D124" i="16"/>
  <c r="C124" i="16"/>
  <c r="G123" i="16"/>
  <c r="F123" i="16"/>
  <c r="E123" i="16"/>
  <c r="D123" i="16"/>
  <c r="C123" i="16"/>
  <c r="G122" i="16"/>
  <c r="F122" i="16"/>
  <c r="C122" i="16"/>
  <c r="E122" i="16"/>
  <c r="D122" i="16"/>
  <c r="G121" i="16"/>
  <c r="F121" i="16"/>
  <c r="E121" i="16"/>
  <c r="D121" i="16"/>
  <c r="C121" i="16"/>
  <c r="G120" i="16"/>
  <c r="F120" i="16"/>
  <c r="E120" i="16"/>
  <c r="D120" i="16"/>
  <c r="C120" i="16"/>
  <c r="G119" i="16"/>
  <c r="F119" i="16"/>
  <c r="E119" i="16"/>
  <c r="D119" i="16"/>
  <c r="C119" i="16"/>
  <c r="G118" i="16"/>
  <c r="F118" i="16"/>
  <c r="C118" i="16"/>
  <c r="E118" i="16"/>
  <c r="D118" i="16"/>
  <c r="G117" i="16"/>
  <c r="F117" i="16"/>
  <c r="E117" i="16"/>
  <c r="D117" i="16"/>
  <c r="C117" i="16"/>
  <c r="G116" i="16"/>
  <c r="F116" i="16"/>
  <c r="E116" i="16"/>
  <c r="D116" i="16"/>
  <c r="C116" i="16"/>
  <c r="G115" i="16"/>
  <c r="F115" i="16"/>
  <c r="E115" i="16"/>
  <c r="D115" i="16"/>
  <c r="C115" i="16"/>
  <c r="G114" i="16"/>
  <c r="F114" i="16"/>
  <c r="E114" i="16"/>
  <c r="D114" i="16"/>
  <c r="C114" i="16"/>
  <c r="G113" i="16"/>
  <c r="F113" i="16"/>
  <c r="E113" i="16"/>
  <c r="D113" i="16"/>
  <c r="C113" i="16"/>
  <c r="G112" i="16"/>
  <c r="F112" i="16"/>
  <c r="E112" i="16"/>
  <c r="D112" i="16"/>
  <c r="C112" i="16"/>
  <c r="G111" i="16"/>
  <c r="F111" i="16"/>
  <c r="E111" i="16"/>
  <c r="D111" i="16"/>
  <c r="C111" i="16"/>
  <c r="G110" i="16"/>
  <c r="F110" i="16"/>
  <c r="C110" i="16"/>
  <c r="E110" i="16"/>
  <c r="D110" i="16"/>
  <c r="G109" i="16"/>
  <c r="F109" i="16"/>
  <c r="E109" i="16"/>
  <c r="D109" i="16"/>
  <c r="C109" i="16"/>
  <c r="G108" i="16"/>
  <c r="F108" i="16"/>
  <c r="E108" i="16"/>
  <c r="D108" i="16"/>
  <c r="C108" i="16"/>
  <c r="G107" i="16"/>
  <c r="F107" i="16"/>
  <c r="E107" i="16"/>
  <c r="D107" i="16"/>
  <c r="C107" i="16"/>
  <c r="G106" i="16"/>
  <c r="F106" i="16"/>
  <c r="C106" i="16"/>
  <c r="E106" i="16"/>
  <c r="D106" i="16"/>
  <c r="G105" i="16"/>
  <c r="F105" i="16"/>
  <c r="E105" i="16"/>
  <c r="D105" i="16"/>
  <c r="C105" i="16"/>
  <c r="G104" i="16"/>
  <c r="F104" i="16"/>
  <c r="E104" i="16"/>
  <c r="D104" i="16"/>
  <c r="C104" i="16"/>
  <c r="G103" i="16"/>
  <c r="F103" i="16"/>
  <c r="E103" i="16"/>
  <c r="D103" i="16"/>
  <c r="C103" i="16"/>
  <c r="G102" i="16"/>
  <c r="F102" i="16"/>
  <c r="E102" i="16"/>
  <c r="D102" i="16"/>
  <c r="C102" i="16"/>
  <c r="G101" i="16"/>
  <c r="F101" i="16"/>
  <c r="E101" i="16"/>
  <c r="D101" i="16"/>
  <c r="C101" i="16"/>
  <c r="G99" i="16"/>
  <c r="F99" i="16"/>
  <c r="E99" i="16"/>
  <c r="D99" i="16"/>
  <c r="C99" i="16"/>
  <c r="G98" i="16"/>
  <c r="F98" i="16"/>
  <c r="E98" i="16"/>
  <c r="D98" i="16"/>
  <c r="C98" i="16"/>
  <c r="G97" i="16"/>
  <c r="F97" i="16"/>
  <c r="C97" i="16"/>
  <c r="E97" i="16"/>
  <c r="D97" i="16"/>
  <c r="G96" i="16"/>
  <c r="F96" i="16"/>
  <c r="E96" i="16"/>
  <c r="D96" i="16"/>
  <c r="C96" i="16"/>
  <c r="G95" i="16"/>
  <c r="F95" i="16"/>
  <c r="E95" i="16"/>
  <c r="D95" i="16"/>
  <c r="C95" i="16"/>
  <c r="G94" i="16"/>
  <c r="F94" i="16"/>
  <c r="E94" i="16"/>
  <c r="D94" i="16"/>
  <c r="C94" i="16"/>
  <c r="G93" i="16"/>
  <c r="F93" i="16"/>
  <c r="C93" i="16"/>
  <c r="E93" i="16"/>
  <c r="D93" i="16"/>
  <c r="G92" i="16"/>
  <c r="F92" i="16"/>
  <c r="E92" i="16"/>
  <c r="D92" i="16"/>
  <c r="C92" i="16"/>
  <c r="G91" i="16"/>
  <c r="F91" i="16"/>
  <c r="E91" i="16"/>
  <c r="D91" i="16"/>
  <c r="C91" i="16"/>
  <c r="G90" i="16"/>
  <c r="F90" i="16"/>
  <c r="E90" i="16"/>
  <c r="D90" i="16"/>
  <c r="C90" i="16"/>
  <c r="G89" i="16"/>
  <c r="F89" i="16"/>
  <c r="E89" i="16"/>
  <c r="D89" i="16"/>
  <c r="C89" i="16"/>
  <c r="G87" i="16"/>
  <c r="F87" i="16"/>
  <c r="E87" i="16"/>
  <c r="D87" i="16"/>
  <c r="C87" i="16"/>
  <c r="G86" i="16"/>
  <c r="F86" i="16"/>
  <c r="E86" i="16"/>
  <c r="D86" i="16"/>
  <c r="C86" i="16"/>
  <c r="G85" i="16"/>
  <c r="F85" i="16"/>
  <c r="E85" i="16"/>
  <c r="D85" i="16"/>
  <c r="C85" i="16"/>
  <c r="G84" i="16"/>
  <c r="F84" i="16"/>
  <c r="C84" i="16"/>
  <c r="E84" i="16"/>
  <c r="D84" i="16"/>
  <c r="G83" i="16"/>
  <c r="F83" i="16"/>
  <c r="E83" i="16"/>
  <c r="D83" i="16"/>
  <c r="C83" i="16"/>
  <c r="G82" i="16"/>
  <c r="F82" i="16"/>
  <c r="E82" i="16"/>
  <c r="D82" i="16"/>
  <c r="C82" i="16"/>
  <c r="G81" i="16"/>
  <c r="F81" i="16"/>
  <c r="E81" i="16"/>
  <c r="D81" i="16"/>
  <c r="C81" i="16"/>
  <c r="G80" i="16"/>
  <c r="F80" i="16"/>
  <c r="C80" i="16"/>
  <c r="E80" i="16"/>
  <c r="D80" i="16"/>
  <c r="G79" i="16"/>
  <c r="F79" i="16"/>
  <c r="E79" i="16"/>
  <c r="D79" i="16"/>
  <c r="C79" i="16"/>
  <c r="G78" i="16"/>
  <c r="F78" i="16"/>
  <c r="E78" i="16"/>
  <c r="D78" i="16"/>
  <c r="C78" i="16"/>
  <c r="G77" i="16"/>
  <c r="F77" i="16"/>
  <c r="E77" i="16"/>
  <c r="D77" i="16"/>
  <c r="C77" i="16"/>
  <c r="G76" i="16"/>
  <c r="F76" i="16"/>
  <c r="E76" i="16"/>
  <c r="D76" i="16"/>
  <c r="C76" i="16"/>
  <c r="G75" i="16"/>
  <c r="F75" i="16"/>
  <c r="E75" i="16"/>
  <c r="D75" i="16"/>
  <c r="C75" i="16"/>
  <c r="G74" i="16"/>
  <c r="F74" i="16"/>
  <c r="E74" i="16"/>
  <c r="D74" i="16"/>
  <c r="C74" i="16"/>
  <c r="G71" i="16"/>
  <c r="F71" i="16"/>
  <c r="E71" i="16"/>
  <c r="D71" i="16"/>
  <c r="C71" i="16"/>
  <c r="G70" i="16"/>
  <c r="F70" i="16"/>
  <c r="C70" i="16"/>
  <c r="E70" i="16"/>
  <c r="D70" i="16"/>
  <c r="G69" i="16"/>
  <c r="F69" i="16"/>
  <c r="E69" i="16"/>
  <c r="D69" i="16"/>
  <c r="C69" i="16"/>
  <c r="G68" i="16"/>
  <c r="F68" i="16"/>
  <c r="E68" i="16"/>
  <c r="D68" i="16"/>
  <c r="C68" i="16"/>
  <c r="G67" i="16"/>
  <c r="F67" i="16"/>
  <c r="E67" i="16"/>
  <c r="D67" i="16"/>
  <c r="C67" i="16"/>
  <c r="G66" i="16"/>
  <c r="F66" i="16"/>
  <c r="C66" i="16"/>
  <c r="E66" i="16"/>
  <c r="D66" i="16"/>
  <c r="G65" i="16"/>
  <c r="F65" i="16"/>
  <c r="E65" i="16"/>
  <c r="D65" i="16"/>
  <c r="C65" i="16"/>
  <c r="G64" i="16"/>
  <c r="F64" i="16"/>
  <c r="E64" i="16"/>
  <c r="D64" i="16"/>
  <c r="C64" i="16"/>
  <c r="G63" i="16"/>
  <c r="F63" i="16"/>
  <c r="E63" i="16"/>
  <c r="D63" i="16"/>
  <c r="C63" i="16"/>
  <c r="G61" i="16"/>
  <c r="F61" i="16"/>
  <c r="C61" i="16"/>
  <c r="E61" i="16"/>
  <c r="D61" i="16"/>
  <c r="G60" i="16"/>
  <c r="F60" i="16"/>
  <c r="E60" i="16"/>
  <c r="D60" i="16"/>
  <c r="C60" i="16"/>
  <c r="G59" i="16"/>
  <c r="F59" i="16"/>
  <c r="E59" i="16"/>
  <c r="D59" i="16"/>
  <c r="C59" i="16"/>
  <c r="G58" i="16"/>
  <c r="F58" i="16"/>
  <c r="E58" i="16"/>
  <c r="D58" i="16"/>
  <c r="C58" i="16"/>
  <c r="G57" i="16"/>
  <c r="F57" i="16"/>
  <c r="C57" i="16"/>
  <c r="E57" i="16"/>
  <c r="D57" i="16"/>
  <c r="G56" i="16"/>
  <c r="F56" i="16"/>
  <c r="E56" i="16"/>
  <c r="D56" i="16"/>
  <c r="C56" i="16"/>
  <c r="G55" i="16"/>
  <c r="F55" i="16"/>
  <c r="E55" i="16"/>
  <c r="D55" i="16"/>
  <c r="C55" i="16"/>
  <c r="G54" i="16"/>
  <c r="F54" i="16"/>
  <c r="E54" i="16"/>
  <c r="D54" i="16"/>
  <c r="C54" i="16"/>
  <c r="G53" i="16"/>
  <c r="F53" i="16"/>
  <c r="C53" i="16"/>
  <c r="E53" i="16"/>
  <c r="D53" i="16"/>
  <c r="G52" i="16"/>
  <c r="F52" i="16"/>
  <c r="E52" i="16"/>
  <c r="D52" i="16"/>
  <c r="C52" i="16"/>
  <c r="G51" i="16"/>
  <c r="F51" i="16"/>
  <c r="E51" i="16"/>
  <c r="D51" i="16"/>
  <c r="C51" i="16"/>
  <c r="G50" i="16"/>
  <c r="F50" i="16"/>
  <c r="E50" i="16"/>
  <c r="D50" i="16"/>
  <c r="C50" i="16"/>
  <c r="G49" i="16"/>
  <c r="C49" i="16"/>
  <c r="F49" i="16"/>
  <c r="E49" i="16"/>
  <c r="D49" i="16"/>
  <c r="G48" i="16"/>
  <c r="F48" i="16"/>
  <c r="E48" i="16"/>
  <c r="D48" i="16"/>
  <c r="C48" i="16"/>
  <c r="G47" i="16"/>
  <c r="F47" i="16"/>
  <c r="E47" i="16"/>
  <c r="D47" i="16"/>
  <c r="C47" i="16"/>
  <c r="G45" i="16"/>
  <c r="F45" i="16"/>
  <c r="E45" i="16"/>
  <c r="D45" i="16"/>
  <c r="C45" i="16"/>
  <c r="G44" i="16"/>
  <c r="F44" i="16"/>
  <c r="E44" i="16"/>
  <c r="C44" i="16"/>
  <c r="D44" i="16"/>
  <c r="G43" i="16"/>
  <c r="F43" i="16"/>
  <c r="E43" i="16"/>
  <c r="D43" i="16"/>
  <c r="C43" i="16"/>
  <c r="G42" i="16"/>
  <c r="F42" i="16"/>
  <c r="E42" i="16"/>
  <c r="D42" i="16"/>
  <c r="C42" i="16"/>
  <c r="G41" i="16"/>
  <c r="F41" i="16"/>
  <c r="E41" i="16"/>
  <c r="D41" i="16"/>
  <c r="C41" i="16"/>
  <c r="G40" i="16"/>
  <c r="F40" i="16"/>
  <c r="E40" i="16"/>
  <c r="C40" i="16"/>
  <c r="D40" i="16"/>
  <c r="G39" i="16"/>
  <c r="F39" i="16"/>
  <c r="E39" i="16"/>
  <c r="D39" i="16"/>
  <c r="C39" i="16"/>
  <c r="G38" i="16"/>
  <c r="C38" i="16"/>
  <c r="F38" i="16"/>
  <c r="E38" i="16"/>
  <c r="D38" i="16"/>
  <c r="G37" i="16"/>
  <c r="F37" i="16"/>
  <c r="C37" i="16"/>
  <c r="E37" i="16"/>
  <c r="D37" i="16"/>
  <c r="G36" i="16"/>
  <c r="C36" i="16"/>
  <c r="F36" i="16"/>
  <c r="E36" i="16"/>
  <c r="D36" i="16"/>
  <c r="G35" i="16"/>
  <c r="F35" i="16"/>
  <c r="E35" i="16"/>
  <c r="C35" i="16"/>
  <c r="D35" i="16"/>
  <c r="G34" i="16"/>
  <c r="C34" i="16"/>
  <c r="F34" i="16"/>
  <c r="E34" i="16"/>
  <c r="D34" i="16"/>
  <c r="G32" i="16"/>
  <c r="F32" i="16"/>
  <c r="E32" i="16"/>
  <c r="D32" i="16"/>
  <c r="C32" i="16"/>
  <c r="G31" i="16"/>
  <c r="F31" i="16"/>
  <c r="E31" i="16"/>
  <c r="C31" i="16"/>
  <c r="D31" i="16"/>
  <c r="G30" i="16"/>
  <c r="F30" i="16"/>
  <c r="E30" i="16"/>
  <c r="D30" i="16"/>
  <c r="C30" i="16"/>
  <c r="G29" i="16"/>
  <c r="C29" i="16"/>
  <c r="F29" i="16"/>
  <c r="E29" i="16"/>
  <c r="D29" i="16"/>
  <c r="G28" i="16"/>
  <c r="F28" i="16"/>
  <c r="E28" i="16"/>
  <c r="D28" i="16"/>
  <c r="C28" i="16"/>
  <c r="G27" i="16"/>
  <c r="F27" i="16"/>
  <c r="E27" i="16"/>
  <c r="C27" i="16"/>
  <c r="D27" i="16"/>
  <c r="G26" i="16"/>
  <c r="F26" i="16"/>
  <c r="E26" i="16"/>
  <c r="D26" i="16"/>
  <c r="C26" i="16"/>
  <c r="G25" i="16"/>
  <c r="F25" i="16"/>
  <c r="E25" i="16"/>
  <c r="D25" i="16"/>
  <c r="C25" i="16"/>
  <c r="G24" i="16"/>
  <c r="F24" i="16"/>
  <c r="E24" i="16"/>
  <c r="D24" i="16"/>
  <c r="C24" i="16"/>
  <c r="G23" i="16"/>
  <c r="F23" i="16"/>
  <c r="E23" i="16"/>
  <c r="C23" i="16"/>
  <c r="D23" i="16"/>
  <c r="G22" i="16"/>
  <c r="F22" i="16"/>
  <c r="E22" i="16"/>
  <c r="D22" i="16"/>
  <c r="C22" i="16"/>
  <c r="G21" i="16"/>
  <c r="C21" i="16"/>
  <c r="F21" i="16"/>
  <c r="E21" i="16"/>
  <c r="D21" i="16"/>
  <c r="G20" i="16"/>
  <c r="F20" i="16"/>
  <c r="E20" i="16"/>
  <c r="D20" i="16"/>
  <c r="C20" i="16"/>
  <c r="G19" i="16"/>
  <c r="F19" i="16"/>
  <c r="E19" i="16"/>
  <c r="D19" i="16"/>
  <c r="C19" i="16"/>
  <c r="G18" i="16"/>
  <c r="F18" i="16"/>
  <c r="E18" i="16"/>
  <c r="D18" i="16"/>
  <c r="C18" i="16"/>
  <c r="G17" i="16"/>
  <c r="F17" i="16"/>
  <c r="E17" i="16"/>
  <c r="D17" i="16"/>
  <c r="C17" i="16"/>
  <c r="G16" i="16"/>
  <c r="F16" i="16"/>
  <c r="E16" i="16"/>
  <c r="D16" i="16"/>
  <c r="C16" i="16"/>
  <c r="G15" i="16"/>
  <c r="F15" i="16"/>
  <c r="E15" i="16"/>
  <c r="D15" i="16"/>
  <c r="C15" i="16"/>
  <c r="G14" i="16"/>
  <c r="F14" i="16"/>
  <c r="E14" i="16"/>
  <c r="D14" i="16"/>
  <c r="C14" i="16"/>
  <c r="G13" i="16"/>
  <c r="C13" i="16"/>
  <c r="F13" i="16"/>
  <c r="E13" i="16"/>
  <c r="D13" i="16"/>
  <c r="G12" i="16"/>
  <c r="C12" i="16"/>
  <c r="F12" i="16"/>
  <c r="E12" i="16"/>
  <c r="D12" i="16"/>
  <c r="G11" i="16"/>
  <c r="F11" i="16"/>
  <c r="E11" i="16"/>
  <c r="D11" i="16"/>
  <c r="C11" i="16"/>
  <c r="G10" i="16"/>
  <c r="F10" i="16"/>
  <c r="E10" i="16"/>
  <c r="D10" i="16"/>
  <c r="C10" i="16"/>
  <c r="G8" i="16"/>
  <c r="F8" i="16"/>
  <c r="C8" i="16"/>
  <c r="E8" i="16"/>
  <c r="D8" i="16"/>
  <c r="B169" i="16"/>
  <c r="B168" i="16"/>
  <c r="B167" i="16"/>
  <c r="B166" i="16"/>
  <c r="B165" i="16"/>
  <c r="B164" i="16"/>
  <c r="B163" i="16"/>
  <c r="B162" i="16"/>
  <c r="B161" i="16"/>
  <c r="B160" i="16"/>
  <c r="B159" i="16"/>
  <c r="B158" i="16"/>
  <c r="B157" i="16"/>
  <c r="B156" i="16"/>
  <c r="B155" i="16"/>
  <c r="B153" i="16"/>
  <c r="B152" i="16"/>
  <c r="B151" i="16"/>
  <c r="B150" i="16"/>
  <c r="B149" i="16"/>
  <c r="B148" i="16"/>
  <c r="B147" i="16"/>
  <c r="B146" i="16"/>
  <c r="B145" i="16"/>
  <c r="B144" i="16"/>
  <c r="B143" i="16"/>
  <c r="B142" i="16"/>
  <c r="B141" i="16"/>
  <c r="B140" i="16"/>
  <c r="B139" i="16"/>
  <c r="B138" i="16"/>
  <c r="B137" i="16"/>
  <c r="B135" i="16"/>
  <c r="B136" i="16"/>
  <c r="B133" i="16"/>
  <c r="B132" i="16"/>
  <c r="B131" i="16"/>
  <c r="B130" i="16"/>
  <c r="B129" i="16"/>
  <c r="B128" i="16"/>
  <c r="B127" i="16"/>
  <c r="B126" i="16"/>
  <c r="B125" i="16"/>
  <c r="B124" i="16"/>
  <c r="B123" i="16"/>
  <c r="B122" i="16"/>
  <c r="B121" i="16"/>
  <c r="B120" i="16"/>
  <c r="B119" i="16"/>
  <c r="B118" i="16"/>
  <c r="B117" i="16"/>
  <c r="B116" i="16"/>
  <c r="B115" i="16"/>
  <c r="B114" i="16"/>
  <c r="B113" i="16"/>
  <c r="B112" i="16"/>
  <c r="B111" i="16"/>
  <c r="B110" i="16"/>
  <c r="B109" i="16"/>
  <c r="B108" i="16"/>
  <c r="B107" i="16"/>
  <c r="B106" i="16"/>
  <c r="B105" i="16"/>
  <c r="B104" i="16"/>
  <c r="B103" i="16"/>
  <c r="B102" i="16"/>
  <c r="B101" i="16"/>
  <c r="B99" i="16"/>
  <c r="B98" i="16"/>
  <c r="B97" i="16"/>
  <c r="B96" i="16"/>
  <c r="B95" i="16"/>
  <c r="B94" i="16"/>
  <c r="B93" i="16"/>
  <c r="B92" i="16"/>
  <c r="B91" i="16"/>
  <c r="B89" i="16"/>
  <c r="B90" i="16"/>
  <c r="B87" i="16"/>
  <c r="B86" i="16"/>
  <c r="B85" i="16"/>
  <c r="B84" i="16"/>
  <c r="B83" i="16"/>
  <c r="B82" i="16"/>
  <c r="B81" i="16"/>
  <c r="B80" i="16"/>
  <c r="B79" i="16"/>
  <c r="B78" i="16"/>
  <c r="B77" i="16"/>
  <c r="B76" i="16"/>
  <c r="B75" i="16"/>
  <c r="B74" i="16"/>
  <c r="B71" i="16"/>
  <c r="B70" i="16"/>
  <c r="B69" i="16"/>
  <c r="B68" i="16"/>
  <c r="B67" i="16"/>
  <c r="B66" i="16"/>
  <c r="B65" i="16"/>
  <c r="B63" i="16"/>
  <c r="B64" i="16"/>
  <c r="B61" i="16"/>
  <c r="B60" i="16"/>
  <c r="B59" i="16"/>
  <c r="B58" i="16"/>
  <c r="B57" i="16"/>
  <c r="B56" i="16"/>
  <c r="B55" i="16"/>
  <c r="B54" i="16"/>
  <c r="B53" i="16"/>
  <c r="B52" i="16"/>
  <c r="B51" i="16"/>
  <c r="B50" i="16"/>
  <c r="B49" i="16"/>
  <c r="B48" i="16"/>
  <c r="B47" i="16"/>
  <c r="B45" i="16"/>
  <c r="B44" i="16"/>
  <c r="B43" i="16"/>
  <c r="B42" i="16"/>
  <c r="B41" i="16"/>
  <c r="B40" i="16"/>
  <c r="B39" i="16"/>
  <c r="B38" i="16"/>
  <c r="B37" i="16"/>
  <c r="B36" i="16"/>
  <c r="B35" i="16"/>
  <c r="B34" i="16"/>
  <c r="B8" i="16"/>
  <c r="B31" i="14"/>
  <c r="B30" i="14"/>
  <c r="B29" i="14"/>
  <c r="B28" i="14"/>
  <c r="B26" i="14"/>
  <c r="B25" i="14"/>
  <c r="B24" i="14"/>
  <c r="B23" i="14"/>
  <c r="B21" i="14"/>
  <c r="B20" i="14"/>
  <c r="B19" i="14"/>
  <c r="B18" i="14"/>
  <c r="B16" i="14"/>
  <c r="B15" i="14"/>
  <c r="B14" i="14"/>
  <c r="B13" i="14"/>
  <c r="B11" i="14"/>
  <c r="B10" i="14"/>
  <c r="B9" i="14"/>
  <c r="B8" i="14"/>
  <c r="C13" i="14"/>
  <c r="G31" i="14"/>
  <c r="F31" i="14"/>
  <c r="E31" i="14"/>
  <c r="D31" i="14"/>
  <c r="C31" i="14"/>
  <c r="G30" i="14"/>
  <c r="F30" i="14"/>
  <c r="E30" i="14"/>
  <c r="D30" i="14"/>
  <c r="C30" i="14"/>
  <c r="G29" i="14"/>
  <c r="F29" i="14"/>
  <c r="C29" i="14"/>
  <c r="E29" i="14"/>
  <c r="D29" i="14"/>
  <c r="G28" i="14"/>
  <c r="F28" i="14"/>
  <c r="E28" i="14"/>
  <c r="D28" i="14"/>
  <c r="C28" i="14"/>
  <c r="G26" i="14"/>
  <c r="F26" i="14"/>
  <c r="E26" i="14"/>
  <c r="D26" i="14"/>
  <c r="C26" i="14"/>
  <c r="G25" i="14"/>
  <c r="F25" i="14"/>
  <c r="E25" i="14"/>
  <c r="D25" i="14"/>
  <c r="C25" i="14"/>
  <c r="G24" i="14"/>
  <c r="F24" i="14"/>
  <c r="E24" i="14"/>
  <c r="D24" i="14"/>
  <c r="C24" i="14"/>
  <c r="G23" i="14"/>
  <c r="F23" i="14"/>
  <c r="E23" i="14"/>
  <c r="C23" i="14"/>
  <c r="D23" i="14"/>
  <c r="G21" i="14"/>
  <c r="F21" i="14"/>
  <c r="E21" i="14"/>
  <c r="D21" i="14"/>
  <c r="C21" i="14"/>
  <c r="G20" i="14"/>
  <c r="F20" i="14"/>
  <c r="E20" i="14"/>
  <c r="D20" i="14"/>
  <c r="C20" i="14"/>
  <c r="G19" i="14"/>
  <c r="F19" i="14"/>
  <c r="C19" i="14"/>
  <c r="E19" i="14"/>
  <c r="D19" i="14"/>
  <c r="G18" i="14"/>
  <c r="F18" i="14"/>
  <c r="C18" i="14"/>
  <c r="E18" i="14"/>
  <c r="D18" i="14"/>
  <c r="G16" i="14"/>
  <c r="F16" i="14"/>
  <c r="E16" i="14"/>
  <c r="D16" i="14"/>
  <c r="C16" i="14"/>
  <c r="G15" i="14"/>
  <c r="F15" i="14"/>
  <c r="E15" i="14"/>
  <c r="C15" i="14"/>
  <c r="D15" i="14"/>
  <c r="G14" i="14"/>
  <c r="F14" i="14"/>
  <c r="E14" i="14"/>
  <c r="D14" i="14"/>
  <c r="C14" i="14"/>
  <c r="G13" i="14"/>
  <c r="F13" i="14"/>
  <c r="E13" i="14"/>
  <c r="D13" i="14"/>
  <c r="G11" i="14"/>
  <c r="F11" i="14"/>
  <c r="E11" i="14"/>
  <c r="D11" i="14"/>
  <c r="C11" i="14"/>
  <c r="G10" i="14"/>
  <c r="F10" i="14"/>
  <c r="E10" i="14"/>
  <c r="D10" i="14"/>
  <c r="C10" i="14"/>
  <c r="G9" i="14"/>
  <c r="F9" i="14"/>
  <c r="E9" i="14"/>
  <c r="C9" i="14"/>
  <c r="D9" i="14"/>
  <c r="G8" i="14"/>
  <c r="F8" i="14"/>
  <c r="E8" i="14"/>
  <c r="D8" i="14"/>
  <c r="K17" i="12"/>
  <c r="J17" i="12"/>
  <c r="I17" i="12"/>
  <c r="H17" i="12"/>
  <c r="G17" i="12"/>
  <c r="F17" i="12"/>
  <c r="E17" i="12"/>
  <c r="D17" i="12"/>
  <c r="C17" i="12"/>
  <c r="B17" i="12"/>
  <c r="K16" i="12"/>
  <c r="J16" i="12"/>
  <c r="I16" i="12"/>
  <c r="H16" i="12"/>
  <c r="G16" i="12"/>
  <c r="F16" i="12"/>
  <c r="E16" i="12"/>
  <c r="D16" i="12"/>
  <c r="C16" i="12"/>
  <c r="B16" i="12"/>
  <c r="K15" i="12"/>
  <c r="J15" i="12"/>
  <c r="I15" i="12"/>
  <c r="H15" i="12"/>
  <c r="G15" i="12"/>
  <c r="F15" i="12"/>
  <c r="D15" i="12"/>
  <c r="C15" i="12"/>
  <c r="B15" i="12"/>
  <c r="K14" i="12"/>
  <c r="J14" i="12"/>
  <c r="I14" i="12"/>
  <c r="H14" i="12"/>
  <c r="G14" i="12"/>
  <c r="F14" i="12"/>
  <c r="E14" i="12"/>
  <c r="D14" i="12"/>
  <c r="C14" i="12"/>
  <c r="B14" i="12"/>
  <c r="K13" i="12"/>
  <c r="J13" i="12"/>
  <c r="I13" i="12"/>
  <c r="H13" i="12"/>
  <c r="G13" i="12"/>
  <c r="F13" i="12"/>
  <c r="E13" i="12"/>
  <c r="D13" i="12"/>
  <c r="C13" i="12"/>
  <c r="B13" i="12"/>
  <c r="K12" i="12"/>
  <c r="J12" i="12"/>
  <c r="I12" i="12"/>
  <c r="H12" i="12"/>
  <c r="G12" i="12"/>
  <c r="F12" i="12"/>
  <c r="E12" i="12"/>
  <c r="D12" i="12"/>
  <c r="C12" i="12"/>
  <c r="B12" i="12"/>
  <c r="E2" i="3"/>
  <c r="A2" i="11"/>
  <c r="F26" i="11"/>
  <c r="E26" i="11"/>
  <c r="D26" i="11"/>
  <c r="C26" i="11"/>
  <c r="B26" i="11"/>
  <c r="F25" i="11"/>
  <c r="E25" i="11"/>
  <c r="D25" i="11"/>
  <c r="C25" i="11"/>
  <c r="B25" i="11"/>
  <c r="C171" i="4"/>
  <c r="B171" i="4"/>
  <c r="B157" i="4"/>
  <c r="C157" i="4"/>
  <c r="B158" i="4"/>
  <c r="C158" i="4"/>
  <c r="B159" i="4"/>
  <c r="C159" i="4"/>
  <c r="B160" i="4"/>
  <c r="C160" i="4"/>
  <c r="B161" i="4"/>
  <c r="C161" i="4"/>
  <c r="B162" i="4"/>
  <c r="C162" i="4"/>
  <c r="B163" i="4"/>
  <c r="C163" i="4"/>
  <c r="B164" i="4"/>
  <c r="C164" i="4"/>
  <c r="B165" i="4"/>
  <c r="C165" i="4"/>
  <c r="B166" i="4"/>
  <c r="C166" i="4"/>
  <c r="B167" i="4"/>
  <c r="C167" i="4"/>
  <c r="B168" i="4"/>
  <c r="C168" i="4"/>
  <c r="B169" i="4"/>
  <c r="C169" i="4"/>
  <c r="B170" i="4"/>
  <c r="C170" i="4"/>
  <c r="C156" i="4"/>
  <c r="B156" i="4"/>
  <c r="C155" i="4"/>
  <c r="B155" i="4"/>
  <c r="B137" i="4"/>
  <c r="C137" i="4"/>
  <c r="B138" i="4"/>
  <c r="C138" i="4"/>
  <c r="B139" i="4"/>
  <c r="C139" i="4"/>
  <c r="B140" i="4"/>
  <c r="C140" i="4"/>
  <c r="B141" i="4"/>
  <c r="C141" i="4"/>
  <c r="B142" i="4"/>
  <c r="C142" i="4"/>
  <c r="B143" i="4"/>
  <c r="C143" i="4"/>
  <c r="B144" i="4"/>
  <c r="C144" i="4"/>
  <c r="B145" i="4"/>
  <c r="C145" i="4"/>
  <c r="B146" i="4"/>
  <c r="C146" i="4"/>
  <c r="B147" i="4"/>
  <c r="C147" i="4"/>
  <c r="B148" i="4"/>
  <c r="C148" i="4"/>
  <c r="B149" i="4"/>
  <c r="C149" i="4"/>
  <c r="B150" i="4"/>
  <c r="C150" i="4"/>
  <c r="B151" i="4"/>
  <c r="C151" i="4"/>
  <c r="B152" i="4"/>
  <c r="C152" i="4"/>
  <c r="B153" i="4"/>
  <c r="C153" i="4"/>
  <c r="B154" i="4"/>
  <c r="C154" i="4"/>
  <c r="C136" i="4"/>
  <c r="B136" i="4"/>
  <c r="C135" i="4"/>
  <c r="B135" i="4"/>
  <c r="B103" i="4"/>
  <c r="C103" i="4"/>
  <c r="B104" i="4"/>
  <c r="C104" i="4"/>
  <c r="B105" i="4"/>
  <c r="C105" i="4"/>
  <c r="B106" i="4"/>
  <c r="C106" i="4"/>
  <c r="B107" i="4"/>
  <c r="C107" i="4"/>
  <c r="B108" i="4"/>
  <c r="C108" i="4"/>
  <c r="B109" i="4"/>
  <c r="C109" i="4"/>
  <c r="B110" i="4"/>
  <c r="C110" i="4"/>
  <c r="B111" i="4"/>
  <c r="C111" i="4"/>
  <c r="B112" i="4"/>
  <c r="C112" i="4"/>
  <c r="B113" i="4"/>
  <c r="C113" i="4"/>
  <c r="B114" i="4"/>
  <c r="C114" i="4"/>
  <c r="B115" i="4"/>
  <c r="C115" i="4"/>
  <c r="B116" i="4"/>
  <c r="C116" i="4"/>
  <c r="B117" i="4"/>
  <c r="C117" i="4"/>
  <c r="B118" i="4"/>
  <c r="C118" i="4"/>
  <c r="B119" i="4"/>
  <c r="C119" i="4"/>
  <c r="B120" i="4"/>
  <c r="C120" i="4"/>
  <c r="B121" i="4"/>
  <c r="C121" i="4"/>
  <c r="B122" i="4"/>
  <c r="C122" i="4"/>
  <c r="B123" i="4"/>
  <c r="C123" i="4"/>
  <c r="B124" i="4"/>
  <c r="C124" i="4"/>
  <c r="B125" i="4"/>
  <c r="C125" i="4"/>
  <c r="B126" i="4"/>
  <c r="C126" i="4"/>
  <c r="B127" i="4"/>
  <c r="C127" i="4"/>
  <c r="B128" i="4"/>
  <c r="C128" i="4"/>
  <c r="B129" i="4"/>
  <c r="C129" i="4"/>
  <c r="B130" i="4"/>
  <c r="C130" i="4"/>
  <c r="B131" i="4"/>
  <c r="C131" i="4"/>
  <c r="B132" i="4"/>
  <c r="C132" i="4"/>
  <c r="B133" i="4"/>
  <c r="C133" i="4"/>
  <c r="B134" i="4"/>
  <c r="C134" i="4"/>
  <c r="C102" i="4"/>
  <c r="B102" i="4"/>
  <c r="C101" i="4"/>
  <c r="B101" i="4"/>
  <c r="B91" i="4"/>
  <c r="C91" i="4"/>
  <c r="B92" i="4"/>
  <c r="C92" i="4"/>
  <c r="B93" i="4"/>
  <c r="C93" i="4"/>
  <c r="B94" i="4"/>
  <c r="C94" i="4"/>
  <c r="B95" i="4"/>
  <c r="C95" i="4"/>
  <c r="B96" i="4"/>
  <c r="C96" i="4"/>
  <c r="B97" i="4"/>
  <c r="C97" i="4"/>
  <c r="B98" i="4"/>
  <c r="C98" i="4"/>
  <c r="B99" i="4"/>
  <c r="C99" i="4"/>
  <c r="B100" i="4"/>
  <c r="C100" i="4"/>
  <c r="C90" i="4"/>
  <c r="B90" i="4"/>
  <c r="C89" i="4"/>
  <c r="B89" i="4"/>
  <c r="B76" i="4"/>
  <c r="C76" i="4"/>
  <c r="B77" i="4"/>
  <c r="C77" i="4"/>
  <c r="B78" i="4"/>
  <c r="C78" i="4"/>
  <c r="B79" i="4"/>
  <c r="C79" i="4"/>
  <c r="B80" i="4"/>
  <c r="C80" i="4"/>
  <c r="B81" i="4"/>
  <c r="C81" i="4"/>
  <c r="B82" i="4"/>
  <c r="C82" i="4"/>
  <c r="B83" i="4"/>
  <c r="C83" i="4"/>
  <c r="B84" i="4"/>
  <c r="C84" i="4"/>
  <c r="B85" i="4"/>
  <c r="C85" i="4"/>
  <c r="B86" i="4"/>
  <c r="C86" i="4"/>
  <c r="B87" i="4"/>
  <c r="C87" i="4"/>
  <c r="B88" i="4"/>
  <c r="C88" i="4"/>
  <c r="C75" i="4"/>
  <c r="B75" i="4"/>
  <c r="C74" i="4"/>
  <c r="B74" i="4"/>
  <c r="B72" i="4"/>
  <c r="C72" i="4"/>
  <c r="B65" i="4"/>
  <c r="C65" i="4"/>
  <c r="B66" i="4"/>
  <c r="C66" i="4"/>
  <c r="B67" i="4"/>
  <c r="C67" i="4"/>
  <c r="B68" i="4"/>
  <c r="C68" i="4"/>
  <c r="B69" i="4"/>
  <c r="C69" i="4"/>
  <c r="B70" i="4"/>
  <c r="C70" i="4"/>
  <c r="B71" i="4"/>
  <c r="C71" i="4"/>
  <c r="C64" i="4"/>
  <c r="B64" i="4"/>
  <c r="C63" i="4"/>
  <c r="B63" i="4"/>
  <c r="B49" i="4"/>
  <c r="C49" i="4"/>
  <c r="B50" i="4"/>
  <c r="C50" i="4"/>
  <c r="B51" i="4"/>
  <c r="C51" i="4"/>
  <c r="B52" i="4"/>
  <c r="C52" i="4"/>
  <c r="B53" i="4"/>
  <c r="C53" i="4"/>
  <c r="B54" i="4"/>
  <c r="C54" i="4"/>
  <c r="B55" i="4"/>
  <c r="C55" i="4"/>
  <c r="B56" i="4"/>
  <c r="C56" i="4"/>
  <c r="B57" i="4"/>
  <c r="C57" i="4"/>
  <c r="B58" i="4"/>
  <c r="C58" i="4"/>
  <c r="B59" i="4"/>
  <c r="C59" i="4"/>
  <c r="B60" i="4"/>
  <c r="C60" i="4"/>
  <c r="B61" i="4"/>
  <c r="C61" i="4"/>
  <c r="B62" i="4"/>
  <c r="C62" i="4"/>
  <c r="C48" i="4"/>
  <c r="B48" i="4"/>
  <c r="C47" i="4"/>
  <c r="B47" i="4"/>
  <c r="B36" i="4"/>
  <c r="C36" i="4"/>
  <c r="B37" i="4"/>
  <c r="C37" i="4"/>
  <c r="B38" i="4"/>
  <c r="C38" i="4"/>
  <c r="B39" i="4"/>
  <c r="C39" i="4"/>
  <c r="B40" i="4"/>
  <c r="C40" i="4"/>
  <c r="B41" i="4"/>
  <c r="C41" i="4"/>
  <c r="B42" i="4"/>
  <c r="C42" i="4"/>
  <c r="B43" i="4"/>
  <c r="C43" i="4"/>
  <c r="B44" i="4"/>
  <c r="C44" i="4"/>
  <c r="B45" i="4"/>
  <c r="C45" i="4"/>
  <c r="B46" i="4"/>
  <c r="C46" i="4"/>
  <c r="C35" i="4"/>
  <c r="B35" i="4"/>
  <c r="C34" i="4"/>
  <c r="B34" i="4"/>
  <c r="B12" i="4"/>
  <c r="C12" i="4"/>
  <c r="B13" i="4"/>
  <c r="C13" i="4"/>
  <c r="B14" i="4"/>
  <c r="C14" i="4"/>
  <c r="B15" i="4"/>
  <c r="C15" i="4"/>
  <c r="B16" i="4"/>
  <c r="C16" i="4"/>
  <c r="B17" i="4"/>
  <c r="C17" i="4"/>
  <c r="B18" i="4"/>
  <c r="C18" i="4"/>
  <c r="B19" i="4"/>
  <c r="C19" i="4"/>
  <c r="B20" i="4"/>
  <c r="C20" i="4"/>
  <c r="B21" i="4"/>
  <c r="C21" i="4"/>
  <c r="B22" i="4"/>
  <c r="C22" i="4"/>
  <c r="B23" i="4"/>
  <c r="C23" i="4"/>
  <c r="B24" i="4"/>
  <c r="C24" i="4"/>
  <c r="B25" i="4"/>
  <c r="C25" i="4"/>
  <c r="B26" i="4"/>
  <c r="C26" i="4"/>
  <c r="B27" i="4"/>
  <c r="C27" i="4"/>
  <c r="B28" i="4"/>
  <c r="C28" i="4"/>
  <c r="B29" i="4"/>
  <c r="C29" i="4"/>
  <c r="B30" i="4"/>
  <c r="C30" i="4"/>
  <c r="B31" i="4"/>
  <c r="C31" i="4"/>
  <c r="B32" i="4"/>
  <c r="C32" i="4"/>
  <c r="B33" i="4"/>
  <c r="C33" i="4"/>
  <c r="C11" i="4"/>
  <c r="B11" i="4"/>
  <c r="C10" i="4"/>
  <c r="B10" i="4"/>
  <c r="C9" i="4"/>
  <c r="B9" i="4"/>
  <c r="A2" i="4"/>
  <c r="G159" i="3"/>
  <c r="A27" i="7"/>
  <c r="A23" i="7"/>
  <c r="A21" i="7"/>
  <c r="A16" i="7"/>
  <c r="A14" i="7"/>
  <c r="A10" i="7"/>
  <c r="J3" i="7"/>
  <c r="H3" i="7" s="1"/>
  <c r="I3" i="7" s="1"/>
  <c r="Q159" i="3"/>
  <c r="P159" i="3"/>
  <c r="O159" i="3"/>
  <c r="N159" i="3"/>
  <c r="M159" i="3"/>
  <c r="L159" i="3"/>
  <c r="K159" i="3"/>
  <c r="J159" i="3"/>
  <c r="I159" i="3"/>
  <c r="H159" i="3"/>
  <c r="Q158" i="3"/>
  <c r="P158" i="3"/>
  <c r="O158" i="3"/>
  <c r="N158" i="3"/>
  <c r="M158" i="3"/>
  <c r="L158" i="3"/>
  <c r="K158" i="3"/>
  <c r="J158" i="3"/>
  <c r="I158" i="3"/>
  <c r="H158" i="3"/>
  <c r="A2" i="2"/>
  <c r="K12" i="2"/>
  <c r="I12" i="2"/>
  <c r="G12" i="2"/>
  <c r="E12" i="2"/>
  <c r="C12" i="2"/>
  <c r="I11" i="2"/>
  <c r="J3" i="2"/>
  <c r="I3" i="2" s="1"/>
  <c r="E42" i="19" l="1"/>
  <c r="E44" i="19"/>
  <c r="E45" i="19"/>
  <c r="E22" i="19"/>
  <c r="E88" i="16"/>
  <c r="F154" i="16"/>
  <c r="B154" i="16"/>
  <c r="F88" i="16"/>
  <c r="C154" i="16"/>
  <c r="G154" i="16"/>
  <c r="C88" i="16"/>
  <c r="G88" i="16"/>
  <c r="D154" i="16"/>
  <c r="B88" i="16"/>
  <c r="D88" i="16"/>
  <c r="E154" i="16"/>
  <c r="F62" i="16"/>
  <c r="C62" i="16"/>
  <c r="G62" i="16"/>
  <c r="D62" i="16"/>
  <c r="E62" i="16"/>
  <c r="B62" i="16"/>
  <c r="E10" i="19"/>
  <c r="H12" i="24"/>
  <c r="H5" i="2"/>
  <c r="K16" i="2" s="1"/>
  <c r="E38" i="19"/>
  <c r="E13" i="19"/>
  <c r="E35" i="19"/>
  <c r="E50" i="19"/>
  <c r="E12" i="19"/>
  <c r="E33" i="19"/>
  <c r="E17" i="19"/>
  <c r="E34" i="19"/>
  <c r="E14" i="19"/>
  <c r="E18" i="19"/>
  <c r="E21" i="19"/>
  <c r="I9" i="22"/>
  <c r="G9" i="22"/>
  <c r="H9" i="22"/>
  <c r="G9" i="24"/>
  <c r="J155" i="16"/>
  <c r="K24" i="14"/>
  <c r="K25" i="16"/>
  <c r="K10" i="14"/>
  <c r="K87" i="16"/>
  <c r="K30" i="16"/>
  <c r="I10" i="22"/>
  <c r="G12" i="24"/>
  <c r="I17" i="16"/>
  <c r="K156" i="16"/>
  <c r="H10" i="22"/>
  <c r="G8" i="22"/>
  <c r="G6" i="20"/>
  <c r="I8" i="15"/>
  <c r="I9" i="17"/>
  <c r="G9" i="17"/>
  <c r="I10" i="17"/>
  <c r="H7" i="24"/>
  <c r="H8" i="24"/>
  <c r="H13" i="24"/>
  <c r="K166" i="16"/>
  <c r="G8" i="24"/>
  <c r="G14" i="24"/>
  <c r="H113" i="16"/>
  <c r="H18" i="14"/>
  <c r="I25" i="14"/>
  <c r="K56" i="16"/>
  <c r="K69" i="16"/>
  <c r="J87" i="16"/>
  <c r="H142" i="16"/>
  <c r="J146" i="16"/>
  <c r="K150" i="16"/>
  <c r="K155" i="16"/>
  <c r="K170" i="16"/>
  <c r="F7" i="24"/>
  <c r="F8" i="24"/>
  <c r="F9" i="24"/>
  <c r="F12" i="24"/>
  <c r="H15" i="24"/>
  <c r="H9" i="24"/>
  <c r="H26" i="14"/>
  <c r="K12" i="16"/>
  <c r="I27" i="16"/>
  <c r="J41" i="16"/>
  <c r="J47" i="16"/>
  <c r="I53" i="16"/>
  <c r="I58" i="16"/>
  <c r="I69" i="16"/>
  <c r="J127" i="16"/>
  <c r="H169" i="16"/>
  <c r="I170" i="16"/>
  <c r="K123" i="16"/>
  <c r="K98" i="16"/>
  <c r="H11" i="14"/>
  <c r="H48" i="16"/>
  <c r="H49" i="16"/>
  <c r="H75" i="16"/>
  <c r="J76" i="16"/>
  <c r="J21" i="14"/>
  <c r="K152" i="16"/>
  <c r="H51" i="16"/>
  <c r="J52" i="16"/>
  <c r="H55" i="16"/>
  <c r="J56" i="16"/>
  <c r="H74" i="16"/>
  <c r="J79" i="16"/>
  <c r="H86" i="16"/>
  <c r="H95" i="16"/>
  <c r="J121" i="16"/>
  <c r="J122" i="16"/>
  <c r="K63" i="16"/>
  <c r="K111" i="16"/>
  <c r="K136" i="16"/>
  <c r="I12" i="16"/>
  <c r="I15" i="16"/>
  <c r="I19" i="16"/>
  <c r="J35" i="16"/>
  <c r="H53" i="16"/>
  <c r="I151" i="16"/>
  <c r="G9" i="20"/>
  <c r="I6" i="22"/>
  <c r="H8" i="22"/>
  <c r="J6" i="20"/>
  <c r="H8" i="20"/>
  <c r="H6" i="20"/>
  <c r="H10" i="12"/>
  <c r="I9" i="15"/>
  <c r="J20" i="14"/>
  <c r="K18" i="14"/>
  <c r="I11" i="14"/>
  <c r="K10" i="16"/>
  <c r="H17" i="16"/>
  <c r="K18" i="16"/>
  <c r="K22" i="16"/>
  <c r="H26" i="16"/>
  <c r="H35" i="16"/>
  <c r="I39" i="16"/>
  <c r="J44" i="16"/>
  <c r="K52" i="16"/>
  <c r="K60" i="16"/>
  <c r="K65" i="16"/>
  <c r="I71" i="16"/>
  <c r="K75" i="16"/>
  <c r="K79" i="16"/>
  <c r="K83" i="16"/>
  <c r="K92" i="16"/>
  <c r="I105" i="16"/>
  <c r="I109" i="16"/>
  <c r="I155" i="16"/>
  <c r="K163" i="16"/>
  <c r="K167" i="16"/>
  <c r="I20" i="14"/>
  <c r="I18" i="14"/>
  <c r="H160" i="16"/>
  <c r="K20" i="14"/>
  <c r="J24" i="14"/>
  <c r="H20" i="14"/>
  <c r="H25" i="14"/>
  <c r="J29" i="14"/>
  <c r="I26" i="16"/>
  <c r="I29" i="14"/>
  <c r="I14" i="14"/>
  <c r="H39" i="16"/>
  <c r="I10" i="14"/>
  <c r="H29" i="14"/>
  <c r="H10" i="14"/>
  <c r="J164" i="16"/>
  <c r="J168" i="16"/>
  <c r="G6" i="22"/>
  <c r="G7" i="22"/>
  <c r="I8" i="22"/>
  <c r="I9" i="20"/>
  <c r="G10" i="15"/>
  <c r="I9" i="14"/>
  <c r="J28" i="14"/>
  <c r="J8" i="16"/>
  <c r="H14" i="16"/>
  <c r="H22" i="16"/>
  <c r="J24" i="16"/>
  <c r="J32" i="16"/>
  <c r="K36" i="16"/>
  <c r="K40" i="16"/>
  <c r="H43" i="16"/>
  <c r="K49" i="16"/>
  <c r="H52" i="16"/>
  <c r="I55" i="16"/>
  <c r="H56" i="16"/>
  <c r="J58" i="16"/>
  <c r="H65" i="16"/>
  <c r="H101" i="16"/>
  <c r="H102" i="16"/>
  <c r="E100" i="16"/>
  <c r="J123" i="16"/>
  <c r="H135" i="16"/>
  <c r="J148" i="16"/>
  <c r="H150" i="16"/>
  <c r="J10" i="14"/>
  <c r="J61" i="16"/>
  <c r="J66" i="16"/>
  <c r="H68" i="16"/>
  <c r="H78" i="16"/>
  <c r="H82" i="16"/>
  <c r="H91" i="16"/>
  <c r="H8" i="14"/>
  <c r="K8" i="14"/>
  <c r="J8" i="14"/>
  <c r="H14" i="24"/>
  <c r="J16" i="14"/>
  <c r="I26" i="14"/>
  <c r="K11" i="16"/>
  <c r="K15" i="16"/>
  <c r="K19" i="16"/>
  <c r="K139" i="16"/>
  <c r="K147" i="16"/>
  <c r="K151" i="16"/>
  <c r="K164" i="16"/>
  <c r="I8" i="14"/>
  <c r="K24" i="16"/>
  <c r="J18" i="14"/>
  <c r="H30" i="14"/>
  <c r="H59" i="16"/>
  <c r="J65" i="16"/>
  <c r="J69" i="16"/>
  <c r="J75" i="16"/>
  <c r="J83" i="16"/>
  <c r="G13" i="24"/>
  <c r="H21" i="14"/>
  <c r="G7" i="24"/>
  <c r="G10" i="24"/>
  <c r="I10" i="15"/>
  <c r="K135" i="16"/>
  <c r="J19" i="16"/>
  <c r="G33" i="16"/>
  <c r="J102" i="16"/>
  <c r="J92" i="16"/>
  <c r="K99" i="16"/>
  <c r="I143" i="16"/>
  <c r="K160" i="16"/>
  <c r="C100" i="16"/>
  <c r="G5" i="7"/>
  <c r="B16" i="7" s="1"/>
  <c r="K102" i="16"/>
  <c r="K143" i="16"/>
  <c r="K51" i="16"/>
  <c r="K53" i="16"/>
  <c r="K55" i="16"/>
  <c r="H57" i="16"/>
  <c r="I64" i="16"/>
  <c r="I86" i="16"/>
  <c r="H93" i="16"/>
  <c r="I102" i="16"/>
  <c r="K108" i="16"/>
  <c r="K116" i="16"/>
  <c r="H122" i="16"/>
  <c r="I124" i="16"/>
  <c r="K126" i="16"/>
  <c r="I135" i="16"/>
  <c r="I139" i="16"/>
  <c r="I147" i="16"/>
  <c r="I149" i="16"/>
  <c r="I156" i="16"/>
  <c r="K158" i="16"/>
  <c r="I160" i="16"/>
  <c r="I164" i="16"/>
  <c r="I167" i="16"/>
  <c r="I8" i="16"/>
  <c r="J11" i="16"/>
  <c r="J12" i="16"/>
  <c r="J15" i="16"/>
  <c r="H18" i="16"/>
  <c r="H30" i="16"/>
  <c r="J114" i="16"/>
  <c r="H125" i="16"/>
  <c r="H129" i="16"/>
  <c r="H133" i="16"/>
  <c r="K35" i="16"/>
  <c r="H36" i="16"/>
  <c r="J135" i="16"/>
  <c r="J139" i="16"/>
  <c r="J143" i="16"/>
  <c r="J147" i="16"/>
  <c r="J151" i="16"/>
  <c r="H9" i="20"/>
  <c r="J9" i="20"/>
  <c r="K29" i="14"/>
  <c r="B33" i="16"/>
  <c r="B46" i="16"/>
  <c r="B100" i="16"/>
  <c r="B134" i="16"/>
  <c r="H11" i="16"/>
  <c r="H12" i="16"/>
  <c r="I13" i="16"/>
  <c r="H15" i="16"/>
  <c r="J16" i="16"/>
  <c r="K16" i="16"/>
  <c r="I18" i="16"/>
  <c r="H19" i="16"/>
  <c r="H20" i="16"/>
  <c r="K20" i="16"/>
  <c r="J21" i="16"/>
  <c r="I22" i="16"/>
  <c r="H23" i="16"/>
  <c r="J25" i="16"/>
  <c r="H27" i="16"/>
  <c r="H28" i="16"/>
  <c r="K28" i="16"/>
  <c r="K29" i="16"/>
  <c r="I30" i="16"/>
  <c r="H31" i="16"/>
  <c r="H32" i="16"/>
  <c r="K32" i="16"/>
  <c r="K34" i="16"/>
  <c r="E33" i="16"/>
  <c r="I36" i="16"/>
  <c r="H37" i="16"/>
  <c r="H38" i="16"/>
  <c r="I40" i="16"/>
  <c r="I41" i="16"/>
  <c r="K41" i="16"/>
  <c r="K44" i="16"/>
  <c r="J45" i="16"/>
  <c r="K45" i="16"/>
  <c r="I49" i="16"/>
  <c r="J50" i="16"/>
  <c r="K50" i="16"/>
  <c r="J51" i="16"/>
  <c r="I52" i="16"/>
  <c r="I54" i="16"/>
  <c r="J55" i="16"/>
  <c r="I63" i="16"/>
  <c r="I67" i="16"/>
  <c r="K71" i="16"/>
  <c r="F73" i="16"/>
  <c r="I75" i="16"/>
  <c r="H77" i="16"/>
  <c r="I79" i="16"/>
  <c r="I81" i="16"/>
  <c r="J85" i="16"/>
  <c r="J86" i="16"/>
  <c r="I87" i="16"/>
  <c r="H89" i="16"/>
  <c r="I92" i="16"/>
  <c r="K94" i="16"/>
  <c r="H103" i="16"/>
  <c r="K103" i="16"/>
  <c r="K107" i="16"/>
  <c r="H114" i="16"/>
  <c r="J115" i="16"/>
  <c r="K115" i="16"/>
  <c r="I117" i="16"/>
  <c r="J119" i="16"/>
  <c r="K119" i="16"/>
  <c r="I123" i="16"/>
  <c r="J124" i="16"/>
  <c r="K127" i="16"/>
  <c r="I129" i="16"/>
  <c r="J131" i="16"/>
  <c r="K131" i="16"/>
  <c r="D134" i="16"/>
  <c r="H136" i="16"/>
  <c r="I138" i="16"/>
  <c r="H139" i="16"/>
  <c r="J140" i="16"/>
  <c r="K140" i="16"/>
  <c r="H143" i="16"/>
  <c r="J144" i="16"/>
  <c r="K144" i="16"/>
  <c r="H147" i="16"/>
  <c r="K148" i="16"/>
  <c r="I150" i="16"/>
  <c r="H151" i="16"/>
  <c r="J152" i="16"/>
  <c r="H156" i="16"/>
  <c r="J157" i="16"/>
  <c r="K157" i="16"/>
  <c r="I159" i="16"/>
  <c r="J161" i="16"/>
  <c r="K161" i="16"/>
  <c r="H164" i="16"/>
  <c r="H167" i="16"/>
  <c r="K168" i="16"/>
  <c r="H170" i="16"/>
  <c r="I8" i="17"/>
  <c r="G10" i="17"/>
  <c r="H10" i="17"/>
  <c r="I10" i="12"/>
  <c r="K10" i="12"/>
  <c r="J10" i="12"/>
  <c r="H7" i="22"/>
  <c r="I7" i="22"/>
  <c r="G10" i="22"/>
  <c r="H6" i="22"/>
  <c r="H7" i="20"/>
  <c r="I8" i="20"/>
  <c r="G7" i="20"/>
  <c r="I7" i="20"/>
  <c r="J7" i="20"/>
  <c r="I6" i="20"/>
  <c r="G8" i="20"/>
  <c r="J8" i="20"/>
  <c r="H10" i="15"/>
  <c r="G8" i="15"/>
  <c r="I11" i="15"/>
  <c r="G11" i="15"/>
  <c r="H8" i="15"/>
  <c r="G9" i="15"/>
  <c r="H9" i="15"/>
  <c r="H8" i="17"/>
  <c r="G8" i="17"/>
  <c r="H9" i="17"/>
  <c r="B73" i="16"/>
  <c r="B9" i="16"/>
  <c r="J34" i="16"/>
  <c r="H41" i="16"/>
  <c r="H44" i="16"/>
  <c r="I34" i="16"/>
  <c r="K23" i="16"/>
  <c r="I85" i="16"/>
  <c r="H40" i="16"/>
  <c r="D33" i="16"/>
  <c r="H21" i="16"/>
  <c r="K31" i="16"/>
  <c r="J136" i="16"/>
  <c r="J54" i="16"/>
  <c r="H58" i="16"/>
  <c r="K59" i="16"/>
  <c r="F46" i="16"/>
  <c r="H63" i="16"/>
  <c r="D73" i="16"/>
  <c r="I80" i="16"/>
  <c r="I84" i="16"/>
  <c r="H90" i="16"/>
  <c r="K91" i="16"/>
  <c r="H94" i="16"/>
  <c r="J95" i="16"/>
  <c r="I97" i="16"/>
  <c r="H98" i="16"/>
  <c r="J104" i="16"/>
  <c r="K104" i="16"/>
  <c r="I106" i="16"/>
  <c r="H107" i="16"/>
  <c r="J108" i="16"/>
  <c r="I110" i="16"/>
  <c r="H111" i="16"/>
  <c r="J112" i="16"/>
  <c r="K112" i="16"/>
  <c r="H115" i="16"/>
  <c r="J116" i="16"/>
  <c r="H119" i="16"/>
  <c r="H123" i="16"/>
  <c r="H127" i="16"/>
  <c r="I130" i="16"/>
  <c r="H131" i="16"/>
  <c r="F134" i="16"/>
  <c r="H140" i="16"/>
  <c r="H144" i="16"/>
  <c r="H148" i="16"/>
  <c r="J149" i="16"/>
  <c r="H152" i="16"/>
  <c r="H157" i="16"/>
  <c r="H161" i="16"/>
  <c r="H168" i="16"/>
  <c r="J169" i="16"/>
  <c r="I65" i="16"/>
  <c r="K28" i="14"/>
  <c r="I131" i="16"/>
  <c r="J13" i="16"/>
  <c r="K27" i="16"/>
  <c r="J28" i="16"/>
  <c r="J20" i="16"/>
  <c r="J29" i="16"/>
  <c r="C9" i="16"/>
  <c r="G9" i="16"/>
  <c r="I14" i="16"/>
  <c r="I16" i="16"/>
  <c r="I20" i="16"/>
  <c r="I21" i="16"/>
  <c r="J23" i="16"/>
  <c r="I24" i="16"/>
  <c r="H25" i="16"/>
  <c r="K26" i="16"/>
  <c r="I28" i="16"/>
  <c r="I29" i="16"/>
  <c r="J31" i="16"/>
  <c r="I32" i="16"/>
  <c r="K37" i="16"/>
  <c r="I38" i="16"/>
  <c r="J40" i="16"/>
  <c r="H42" i="16"/>
  <c r="I43" i="16"/>
  <c r="I45" i="16"/>
  <c r="I48" i="16"/>
  <c r="I50" i="16"/>
  <c r="I94" i="16"/>
  <c r="I98" i="16"/>
  <c r="I103" i="16"/>
  <c r="I107" i="16"/>
  <c r="I111" i="16"/>
  <c r="I113" i="16"/>
  <c r="I115" i="16"/>
  <c r="I119" i="16"/>
  <c r="I121" i="16"/>
  <c r="I127" i="16"/>
  <c r="I140" i="16"/>
  <c r="I144" i="16"/>
  <c r="I146" i="16"/>
  <c r="I148" i="16"/>
  <c r="I152" i="16"/>
  <c r="I157" i="16"/>
  <c r="I161" i="16"/>
  <c r="I168" i="16"/>
  <c r="J27" i="16"/>
  <c r="H60" i="16"/>
  <c r="J67" i="16"/>
  <c r="J71" i="16"/>
  <c r="J77" i="16"/>
  <c r="J81" i="16"/>
  <c r="J90" i="16"/>
  <c r="J94" i="16"/>
  <c r="J98" i="16"/>
  <c r="J103" i="16"/>
  <c r="J107" i="16"/>
  <c r="J111" i="16"/>
  <c r="J23" i="14"/>
  <c r="K23" i="14"/>
  <c r="I13" i="14"/>
  <c r="K13" i="14"/>
  <c r="H13" i="14"/>
  <c r="K74" i="16"/>
  <c r="K78" i="16"/>
  <c r="K82" i="16"/>
  <c r="K86" i="16"/>
  <c r="K95" i="16"/>
  <c r="I99" i="16"/>
  <c r="J99" i="16"/>
  <c r="K118" i="16"/>
  <c r="I118" i="16"/>
  <c r="J120" i="16"/>
  <c r="I120" i="16"/>
  <c r="I122" i="16"/>
  <c r="K122" i="16"/>
  <c r="I126" i="16"/>
  <c r="H126" i="16"/>
  <c r="J128" i="16"/>
  <c r="I128" i="16"/>
  <c r="J132" i="16"/>
  <c r="I132" i="16"/>
  <c r="I141" i="16"/>
  <c r="J141" i="16"/>
  <c r="I145" i="16"/>
  <c r="J145" i="16"/>
  <c r="I153" i="16"/>
  <c r="J153" i="16"/>
  <c r="K153" i="16"/>
  <c r="J165" i="16"/>
  <c r="I165" i="16"/>
  <c r="K169" i="16"/>
  <c r="J64" i="16"/>
  <c r="H64" i="16"/>
  <c r="K68" i="16"/>
  <c r="I28" i="14"/>
  <c r="I57" i="16"/>
  <c r="K11" i="14"/>
  <c r="J82" i="16"/>
  <c r="K14" i="16"/>
  <c r="K43" i="16"/>
  <c r="J57" i="16"/>
  <c r="K64" i="16"/>
  <c r="H28" i="14"/>
  <c r="J84" i="16"/>
  <c r="J60" i="16"/>
  <c r="G100" i="16"/>
  <c r="G73" i="16"/>
  <c r="J11" i="14"/>
  <c r="H145" i="16"/>
  <c r="H112" i="16"/>
  <c r="J13" i="14"/>
  <c r="I169" i="16"/>
  <c r="J38" i="16"/>
  <c r="J93" i="16"/>
  <c r="J96" i="16"/>
  <c r="K96" i="16"/>
  <c r="J97" i="16"/>
  <c r="H99" i="16"/>
  <c r="J101" i="16"/>
  <c r="K101" i="16"/>
  <c r="F100" i="16"/>
  <c r="H104" i="16"/>
  <c r="J105" i="16"/>
  <c r="K105" i="16"/>
  <c r="J106" i="16"/>
  <c r="H108" i="16"/>
  <c r="J109" i="16"/>
  <c r="K109" i="16"/>
  <c r="J110" i="16"/>
  <c r="K113" i="16"/>
  <c r="H116" i="16"/>
  <c r="J117" i="16"/>
  <c r="K117" i="16"/>
  <c r="J118" i="16"/>
  <c r="H120" i="16"/>
  <c r="K121" i="16"/>
  <c r="H124" i="16"/>
  <c r="J126" i="16"/>
  <c r="H128" i="16"/>
  <c r="K129" i="16"/>
  <c r="J130" i="16"/>
  <c r="H132" i="16"/>
  <c r="K133" i="16"/>
  <c r="E134" i="16"/>
  <c r="H137" i="16"/>
  <c r="J138" i="16"/>
  <c r="K138" i="16"/>
  <c r="H141" i="16"/>
  <c r="J142" i="16"/>
  <c r="K142" i="16"/>
  <c r="K146" i="16"/>
  <c r="H149" i="16"/>
  <c r="J150" i="16"/>
  <c r="H153" i="16"/>
  <c r="J156" i="16"/>
  <c r="H158" i="16"/>
  <c r="H159" i="16"/>
  <c r="K159" i="16"/>
  <c r="J160" i="16"/>
  <c r="H162" i="16"/>
  <c r="J163" i="16"/>
  <c r="H165" i="16"/>
  <c r="H166" i="16"/>
  <c r="J167" i="16"/>
  <c r="J170" i="16"/>
  <c r="F14" i="24"/>
  <c r="E46" i="16"/>
  <c r="K54" i="16"/>
  <c r="I56" i="16"/>
  <c r="K57" i="16"/>
  <c r="I59" i="16"/>
  <c r="H61" i="16"/>
  <c r="K61" i="16"/>
  <c r="H66" i="16"/>
  <c r="K66" i="16"/>
  <c r="I68" i="16"/>
  <c r="H69" i="16"/>
  <c r="H70" i="16"/>
  <c r="K70" i="16"/>
  <c r="I74" i="16"/>
  <c r="I76" i="16"/>
  <c r="K76" i="16"/>
  <c r="I78" i="16"/>
  <c r="H79" i="16"/>
  <c r="H80" i="16"/>
  <c r="K80" i="16"/>
  <c r="I82" i="16"/>
  <c r="H83" i="16"/>
  <c r="H84" i="16"/>
  <c r="K84" i="16"/>
  <c r="H87" i="16"/>
  <c r="I89" i="16"/>
  <c r="I91" i="16"/>
  <c r="H92" i="16"/>
  <c r="K93" i="16"/>
  <c r="I95" i="16"/>
  <c r="H97" i="16"/>
  <c r="K97" i="16"/>
  <c r="D100" i="16"/>
  <c r="I104" i="16"/>
  <c r="H106" i="16"/>
  <c r="K106" i="16"/>
  <c r="I108" i="16"/>
  <c r="H109" i="16"/>
  <c r="H110" i="16"/>
  <c r="K110" i="16"/>
  <c r="I112" i="16"/>
  <c r="I114" i="16"/>
  <c r="K114" i="16"/>
  <c r="I116" i="16"/>
  <c r="H118" i="16"/>
  <c r="H8" i="16"/>
  <c r="K8" i="16"/>
  <c r="F9" i="16"/>
  <c r="E9" i="16"/>
  <c r="D9" i="16"/>
  <c r="K13" i="16"/>
  <c r="J14" i="16"/>
  <c r="H16" i="16"/>
  <c r="J17" i="16"/>
  <c r="K17" i="16"/>
  <c r="J18" i="16"/>
  <c r="K21" i="16"/>
  <c r="J22" i="16"/>
  <c r="I23" i="16"/>
  <c r="H24" i="16"/>
  <c r="I25" i="16"/>
  <c r="J26" i="16"/>
  <c r="H29" i="16"/>
  <c r="J30" i="16"/>
  <c r="I31" i="16"/>
  <c r="H34" i="16"/>
  <c r="F33" i="16"/>
  <c r="J36" i="16"/>
  <c r="I37" i="16"/>
  <c r="K38" i="16"/>
  <c r="J39" i="16"/>
  <c r="I42" i="16"/>
  <c r="J43" i="16"/>
  <c r="I44" i="16"/>
  <c r="H45" i="16"/>
  <c r="C46" i="16"/>
  <c r="J48" i="16"/>
  <c r="J49" i="16"/>
  <c r="H50" i="16"/>
  <c r="I51" i="16"/>
  <c r="H54" i="16"/>
  <c r="J59" i="16"/>
  <c r="I60" i="16"/>
  <c r="I61" i="16"/>
  <c r="I66" i="16"/>
  <c r="H67" i="16"/>
  <c r="J68" i="16"/>
  <c r="I70" i="16"/>
  <c r="H71" i="16"/>
  <c r="J74" i="16"/>
  <c r="I77" i="16"/>
  <c r="J78" i="16"/>
  <c r="H81" i="16"/>
  <c r="K81" i="16"/>
  <c r="I83" i="16"/>
  <c r="H85" i="16"/>
  <c r="I90" i="16"/>
  <c r="J91" i="16"/>
  <c r="I93" i="16"/>
  <c r="J19" i="14"/>
  <c r="H19" i="14"/>
  <c r="K125" i="16"/>
  <c r="H163" i="16"/>
  <c r="J129" i="16"/>
  <c r="H117" i="16"/>
  <c r="H105" i="16"/>
  <c r="H96" i="16"/>
  <c r="I166" i="16"/>
  <c r="H146" i="16"/>
  <c r="I125" i="16"/>
  <c r="I30" i="14"/>
  <c r="K42" i="16"/>
  <c r="K89" i="16"/>
  <c r="G15" i="24"/>
  <c r="K19" i="14"/>
  <c r="F10" i="24"/>
  <c r="I96" i="16"/>
  <c r="I136" i="16"/>
  <c r="J113" i="16"/>
  <c r="I101" i="16"/>
  <c r="C134" i="16"/>
  <c r="J125" i="16"/>
  <c r="J133" i="16"/>
  <c r="C73" i="16"/>
  <c r="I11" i="16"/>
  <c r="I47" i="16"/>
  <c r="K39" i="16"/>
  <c r="D46" i="16"/>
  <c r="K48" i="16"/>
  <c r="K58" i="16"/>
  <c r="K67" i="16"/>
  <c r="H76" i="16"/>
  <c r="K77" i="16"/>
  <c r="K85" i="16"/>
  <c r="K90" i="16"/>
  <c r="J30" i="14"/>
  <c r="K30" i="14"/>
  <c r="I133" i="16"/>
  <c r="J159" i="16"/>
  <c r="I142" i="16"/>
  <c r="H121" i="16"/>
  <c r="I163" i="16"/>
  <c r="K26" i="14"/>
  <c r="K47" i="16"/>
  <c r="J14" i="14"/>
  <c r="G46" i="16"/>
  <c r="H138" i="16"/>
  <c r="J166" i="16"/>
  <c r="H155" i="16"/>
  <c r="H13" i="16"/>
  <c r="I10" i="16"/>
  <c r="H10" i="16"/>
  <c r="J37" i="16"/>
  <c r="H47" i="16"/>
  <c r="J42" i="16"/>
  <c r="F13" i="24"/>
  <c r="J89" i="16"/>
  <c r="E73" i="16"/>
  <c r="J10" i="16"/>
  <c r="I19" i="14"/>
  <c r="H10" i="24"/>
  <c r="J26" i="14"/>
  <c r="I24" i="14"/>
  <c r="H24" i="14"/>
  <c r="J63" i="16"/>
  <c r="K120" i="16"/>
  <c r="K124" i="16"/>
  <c r="K128" i="16"/>
  <c r="H130" i="16"/>
  <c r="K130" i="16"/>
  <c r="K132" i="16"/>
  <c r="J137" i="16"/>
  <c r="I137" i="16"/>
  <c r="K137" i="16"/>
  <c r="G134" i="16"/>
  <c r="K141" i="16"/>
  <c r="K145" i="16"/>
  <c r="K149" i="16"/>
  <c r="I158" i="16"/>
  <c r="J158" i="16"/>
  <c r="J162" i="16"/>
  <c r="I162" i="16"/>
  <c r="K162" i="16"/>
  <c r="K165" i="16"/>
  <c r="J53" i="16"/>
  <c r="I35" i="16"/>
  <c r="C33" i="16"/>
  <c r="J70" i="16"/>
  <c r="J80" i="16"/>
  <c r="I15" i="14"/>
  <c r="H15" i="14"/>
  <c r="K16" i="14"/>
  <c r="J15" i="14"/>
  <c r="H16" i="14"/>
  <c r="K15" i="14"/>
  <c r="H9" i="14"/>
  <c r="J9" i="14"/>
  <c r="K9" i="14"/>
  <c r="I21" i="14"/>
  <c r="K21" i="14"/>
  <c r="K31" i="14"/>
  <c r="I31" i="14"/>
  <c r="J31" i="14"/>
  <c r="H31" i="14"/>
  <c r="I16" i="14"/>
  <c r="K25" i="14"/>
  <c r="J25" i="14"/>
  <c r="K14" i="14"/>
  <c r="H14" i="14"/>
  <c r="I23" i="14"/>
  <c r="H23" i="14"/>
  <c r="F15" i="24"/>
  <c r="H154" i="16" l="1"/>
  <c r="H88" i="16"/>
  <c r="I88" i="16"/>
  <c r="J154" i="16"/>
  <c r="I154" i="16"/>
  <c r="K88" i="16"/>
  <c r="J88" i="16"/>
  <c r="K154" i="16"/>
  <c r="D20" i="2"/>
  <c r="F14" i="2"/>
  <c r="F19" i="2"/>
  <c r="G16" i="2"/>
  <c r="E15" i="2"/>
  <c r="D16" i="2"/>
  <c r="C15" i="2"/>
  <c r="I9" i="2"/>
  <c r="F17" i="2"/>
  <c r="B15" i="2"/>
  <c r="H18" i="2"/>
  <c r="B19" i="2"/>
  <c r="J16" i="2"/>
  <c r="D19" i="2"/>
  <c r="C16" i="2"/>
  <c r="E16" i="2"/>
  <c r="D18" i="2"/>
  <c r="E17" i="2"/>
  <c r="C17" i="2"/>
  <c r="H20" i="2"/>
  <c r="K15" i="2"/>
  <c r="G17" i="2"/>
  <c r="G21" i="38"/>
  <c r="G13" i="38"/>
  <c r="G11" i="38"/>
  <c r="G14" i="38"/>
  <c r="G18" i="38"/>
  <c r="G5" i="38"/>
  <c r="B18" i="2"/>
  <c r="D17" i="2"/>
  <c r="J18" i="2"/>
  <c r="D15" i="2"/>
  <c r="H14" i="2"/>
  <c r="G15" i="2"/>
  <c r="K17" i="2"/>
  <c r="K14" i="2"/>
  <c r="H19" i="2"/>
  <c r="B14" i="2"/>
  <c r="J20" i="2"/>
  <c r="J17" i="2"/>
  <c r="B16" i="2"/>
  <c r="E14" i="2"/>
  <c r="F20" i="2"/>
  <c r="C14" i="2"/>
  <c r="G14" i="2"/>
  <c r="J14" i="2"/>
  <c r="F16" i="2"/>
  <c r="F18" i="2"/>
  <c r="D14" i="2"/>
  <c r="F15" i="2"/>
  <c r="H16" i="2"/>
  <c r="H15" i="2"/>
  <c r="J15" i="2"/>
  <c r="H17" i="2"/>
  <c r="B20" i="2"/>
  <c r="B17" i="2"/>
  <c r="J19" i="2"/>
  <c r="E10" i="7"/>
  <c r="C10" i="7"/>
  <c r="G10" i="38"/>
  <c r="K73" i="16"/>
  <c r="H62" i="16"/>
  <c r="I100" i="16"/>
  <c r="H33" i="16"/>
  <c r="I62" i="16"/>
  <c r="K62" i="16"/>
  <c r="J100" i="16"/>
  <c r="H100" i="16"/>
  <c r="K100" i="16"/>
  <c r="H20" i="7"/>
  <c r="F17" i="7"/>
  <c r="K14" i="7"/>
  <c r="E19" i="7"/>
  <c r="E16" i="7"/>
  <c r="F25" i="7"/>
  <c r="B17" i="7"/>
  <c r="H16" i="7"/>
  <c r="G14" i="7"/>
  <c r="F18" i="7"/>
  <c r="E11" i="7"/>
  <c r="D18" i="7"/>
  <c r="C12" i="7"/>
  <c r="G12" i="7"/>
  <c r="F21" i="7"/>
  <c r="H18" i="7"/>
  <c r="H21" i="7"/>
  <c r="K3" i="7"/>
  <c r="E12" i="7"/>
  <c r="G10" i="7"/>
  <c r="J21" i="7"/>
  <c r="J27" i="7"/>
  <c r="F27" i="7"/>
  <c r="F24" i="7"/>
  <c r="H17" i="7"/>
  <c r="J18" i="7"/>
  <c r="D27" i="7"/>
  <c r="K16" i="7"/>
  <c r="J25" i="7"/>
  <c r="J17" i="7"/>
  <c r="G19" i="7"/>
  <c r="H46" i="16"/>
  <c r="I9" i="16"/>
  <c r="J46" i="16"/>
  <c r="G16" i="7"/>
  <c r="B24" i="7"/>
  <c r="C19" i="7"/>
  <c r="B27" i="7"/>
  <c r="C16" i="7"/>
  <c r="K19" i="7"/>
  <c r="B25" i="7"/>
  <c r="E14" i="7"/>
  <c r="J16" i="7"/>
  <c r="D23" i="7"/>
  <c r="B23" i="7"/>
  <c r="C17" i="7"/>
  <c r="E17" i="7"/>
  <c r="C21" i="7"/>
  <c r="D25" i="7"/>
  <c r="K10" i="7"/>
  <c r="D16" i="7"/>
  <c r="H23" i="7"/>
  <c r="G11" i="7"/>
  <c r="G18" i="7"/>
  <c r="C11" i="7"/>
  <c r="B21" i="7"/>
  <c r="D17" i="7"/>
  <c r="G21" i="7"/>
  <c r="J24" i="7"/>
  <c r="K18" i="7"/>
  <c r="E21" i="7"/>
  <c r="D24" i="7"/>
  <c r="E18" i="7"/>
  <c r="K21" i="7"/>
  <c r="J23" i="7"/>
  <c r="F16" i="7"/>
  <c r="H25" i="7"/>
  <c r="D21" i="7"/>
  <c r="K17" i="7"/>
  <c r="K12" i="7"/>
  <c r="H27" i="7"/>
  <c r="C18" i="7"/>
  <c r="G17" i="7"/>
  <c r="H24" i="7"/>
  <c r="B18" i="7"/>
  <c r="F23" i="7"/>
  <c r="K11" i="7"/>
  <c r="C14" i="7"/>
  <c r="J9" i="16"/>
  <c r="K46" i="16"/>
  <c r="I134" i="16"/>
  <c r="H9" i="16"/>
  <c r="G6" i="38"/>
  <c r="K9" i="16"/>
  <c r="J73" i="16"/>
  <c r="I46" i="16"/>
  <c r="G16" i="38"/>
  <c r="I73" i="16"/>
  <c r="J62" i="16"/>
  <c r="H73" i="16"/>
  <c r="H134" i="16"/>
  <c r="I33" i="16"/>
  <c r="K33" i="16"/>
  <c r="G9" i="38"/>
  <c r="G8" i="38"/>
  <c r="J33" i="16"/>
  <c r="K134" i="16"/>
  <c r="J134" i="16"/>
  <c r="G7" i="38"/>
  <c r="C11" i="2" l="1"/>
  <c r="C9" i="2" s="1"/>
  <c r="E11" i="2"/>
  <c r="E9" i="2" s="1"/>
  <c r="D12" i="2"/>
  <c r="H12" i="2"/>
  <c r="F12" i="7"/>
  <c r="G4" i="38"/>
  <c r="G15" i="38"/>
  <c r="G19" i="38"/>
  <c r="G12" i="38"/>
  <c r="G2" i="38"/>
  <c r="G20" i="38"/>
  <c r="G17" i="38"/>
  <c r="G3" i="38"/>
  <c r="J20" i="7"/>
  <c r="J11" i="7"/>
  <c r="K11" i="2"/>
  <c r="K9" i="2" s="1"/>
  <c r="B12" i="2"/>
  <c r="D11" i="2"/>
  <c r="G11" i="2"/>
  <c r="G9" i="2" s="1"/>
  <c r="B11" i="2"/>
  <c r="J12" i="2"/>
  <c r="J11" i="2"/>
  <c r="F12" i="2"/>
  <c r="F11" i="2"/>
  <c r="H11" i="2"/>
  <c r="J12" i="7"/>
  <c r="F20" i="7"/>
  <c r="H11" i="7"/>
  <c r="F26" i="7"/>
  <c r="F11" i="7"/>
  <c r="H14" i="7"/>
  <c r="J14" i="7"/>
  <c r="J10" i="7"/>
  <c r="D20" i="7"/>
  <c r="D12" i="7"/>
  <c r="B10" i="7"/>
  <c r="B14" i="7"/>
  <c r="D10" i="7"/>
  <c r="B11" i="7"/>
  <c r="K13" i="7"/>
  <c r="B26" i="7"/>
  <c r="F14" i="7"/>
  <c r="G13" i="7"/>
  <c r="H10" i="7"/>
  <c r="C13" i="7"/>
  <c r="E20" i="7"/>
  <c r="G20" i="7"/>
  <c r="B12" i="7"/>
  <c r="D14" i="7"/>
  <c r="C20" i="7"/>
  <c r="K20" i="7"/>
  <c r="B20" i="7"/>
  <c r="J26" i="7"/>
  <c r="D26" i="7"/>
  <c r="E13" i="7"/>
  <c r="D11" i="7"/>
  <c r="F10" i="7"/>
  <c r="H26" i="7"/>
  <c r="H13" i="7" s="1"/>
  <c r="H12" i="7"/>
  <c r="H9" i="2" l="1"/>
  <c r="D9" i="2"/>
  <c r="J13" i="7"/>
  <c r="B9" i="2"/>
  <c r="F9" i="2"/>
  <c r="J9" i="2"/>
  <c r="F13" i="7"/>
  <c r="B13" i="7"/>
  <c r="D13" i="7"/>
  <c r="I10" i="51" l="1"/>
  <c r="H10" i="51"/>
  <c r="G10" i="51"/>
  <c r="J10" i="51"/>
  <c r="H11" i="54" l="1"/>
  <c r="G11" i="54"/>
  <c r="F11" i="5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Paul Olsson</author>
  </authors>
  <commentList>
    <comment ref="A1" authorId="0" shapeId="0" xr:uid="{00000000-0006-0000-0400-000001000000}">
      <text>
        <r>
          <rPr>
            <b/>
            <sz val="9"/>
            <color indexed="81"/>
            <rFont val="Tahoma"/>
            <family val="2"/>
          </rPr>
          <t>This column auto updates from column A</t>
        </r>
      </text>
    </comment>
    <comment ref="B1" authorId="0" shapeId="0" xr:uid="{00000000-0006-0000-0400-000002000000}">
      <text>
        <r>
          <rPr>
            <b/>
            <sz val="9"/>
            <color indexed="81"/>
            <rFont val="Tahoma"/>
            <family val="2"/>
          </rPr>
          <t>Update with each new quarter's data</t>
        </r>
      </text>
    </comment>
    <comment ref="G1" authorId="0" shapeId="0" xr:uid="{00000000-0006-0000-0400-000003000000}">
      <text>
        <r>
          <rPr>
            <b/>
            <sz val="9"/>
            <color indexed="81"/>
            <rFont val="Tahoma"/>
            <family val="2"/>
          </rPr>
          <t>Verify no changes as part of each quarter's QA</t>
        </r>
        <r>
          <rPr>
            <sz val="9"/>
            <color indexed="81"/>
            <rFont val="Tahoma"/>
            <family val="2"/>
          </rPr>
          <t xml:space="preserve">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clu7sql1_ssdb DATAMART_EARLY_YEARS tbl_CR_inspections_in_period_agg" type="5" refreshedVersion="7" deleted="1" background="1" saveData="1">
    <dbPr connection="" command="" commandType="3"/>
  </connection>
  <connection id="2" xr16:uid="{00000000-0015-0000-FFFF-FFFF01000000}" keepAlive="1" name="clu7sql1_ssdb DATAMART_EARLY_YEARS tbl_CR_most_recent_agg" type="5" refreshedVersion="7" deleted="1" background="1" saveData="1">
    <dbPr connection="" command="" commandType="3"/>
  </connection>
  <connection id="3" xr16:uid="{00000000-0015-0000-FFFF-FFFF03000000}" keepAlive="1" name="clu7sql1_ssdb DATAMART_EARLY_YEARS tbl_EY_inspections_in_period_agg" type="5" refreshedVersion="7" deleted="1" background="1" saveData="1">
    <dbPr connection="" command="" commandType="3"/>
  </connection>
  <connection id="4" xr16:uid="{00000000-0015-0000-FFFF-FFFF04000000}" keepAlive="1" name="clu7sql1_ssdb DATAMART_EARLY_YEARS tbl_EYR_actions_and_recommendations_agg" type="5" refreshedVersion="7" deleted="1" background="1" saveData="1">
    <dbPr connection="" command="" commandType="3"/>
  </connection>
  <connection id="5" xr16:uid="{00000000-0015-0000-FFFF-FFFF05000000}" keepAlive="1" name="clu7sql1_ssdb DATAMART_EARLY_YEARS tbl_EYR_inadequate_NCOR_agg" type="5" refreshedVersion="7" deleted="1" background="1" saveData="1">
    <dbPr connection="" command="" commandType="3"/>
  </connection>
  <connection id="6" xr16:uid="{00000000-0015-0000-FFFF-FFFF06000000}" keepAlive="1" name="clu7sql1_ssdb DATAMART_EARLY_YEARS tbl_EYR_most_recent_agg" type="5" refreshedVersion="7" deleted="1" background="1" saveData="1">
    <dbPr connection="" command="" commandType="3"/>
  </connection>
  <connection id="7" xr16:uid="{00000000-0015-0000-FFFF-FFFF07000000}" keepAlive="1" name="clu7sql1_ssdb DATAMART_EARLY_YEARS tbl_EYR_most_recent_NCOR_agg" type="5" refreshedVersion="7" deleted="1" background="1" saveData="1">
    <dbPr connection="" command="" commandType="3"/>
  </connection>
  <connection id="8" xr16:uid="{00000000-0015-0000-FFFF-FFFF08000000}" keepAlive="1" name="clu7sql1_ssdb DATAMART_EARLY_YEARS tbl_historic_EYR_OE_outcome" type="5" refreshedVersion="7" deleted="1" background="1" saveData="1">
    <dbPr connection="" command="" commandType="3"/>
  </connection>
  <connection id="9" xr16:uid="{00000000-0015-0000-FFFF-FFFF09000000}" keepAlive="1" name="clu7sql1_ssdb DATAMART_EARLY_YEARS tbl_joiners_and_leavers_agg" type="5" refreshedVersion="7" deleted="1" background="1" saveData="1">
    <dbPr connection="" command="" commandType="3"/>
  </connection>
  <connection id="10" xr16:uid="{00000000-0015-0000-FFFF-FFFF0A000000}" keepAlive="1" name="CLU7sql1_ssdb DATAMART_EARLY_YEARS tbl_providers_and_places_agg" type="5" refreshedVersion="7" deleted="1" background="1" saveData="1">
    <dbPr connection="" command="" commandType="3"/>
  </connection>
</connections>
</file>

<file path=xl/sharedStrings.xml><?xml version="1.0" encoding="utf-8"?>
<sst xmlns="http://schemas.openxmlformats.org/spreadsheetml/2006/main" count="149202" uniqueCount="29835">
  <si>
    <t>Official statistics</t>
  </si>
  <si>
    <t>Childcare providers and inspections</t>
  </si>
  <si>
    <t xml:space="preserve">
This release contains:
• The number of Ofsted registered childcare providers and places, and their most recent inspection outcomes as at 31 August 2022.
• The number of providers that have registered with Ofsted (joiners) and the number of providers that have left (leavers) between 31 March 2022 and 31 August 2022.</t>
  </si>
  <si>
    <t>Published on: 30 November 2022</t>
  </si>
  <si>
    <t xml:space="preserve">Publication frequency: Two times per year </t>
  </si>
  <si>
    <t>Data on inspections up to the end of March are published in June each year, inspections up to the end of August are published in November each year.</t>
  </si>
  <si>
    <t>Responsible Statistician: Anita Patel</t>
  </si>
  <si>
    <t>Tel: 03000 130 914</t>
  </si>
  <si>
    <r>
      <rPr>
        <sz val="12"/>
        <rFont val="Tahoma"/>
        <family val="2"/>
      </rPr>
      <t xml:space="preserve">Email: </t>
    </r>
    <r>
      <rPr>
        <u/>
        <sz val="12"/>
        <color indexed="12"/>
        <rFont val="Tahoma"/>
        <family val="2"/>
      </rPr>
      <t>Link to responsible statistician email</t>
    </r>
  </si>
  <si>
    <t xml:space="preserve">© Crown copyright 2022. You may use and re-use this information (not including logos) free of charge in any format or medium, under the terms of the Open Government Licence.  </t>
  </si>
  <si>
    <t>To view this licence, visit:</t>
  </si>
  <si>
    <t>Link to the open government licence in the national archives</t>
  </si>
  <si>
    <t>Or write to the Information Policy Team, The National Archives, Kew, London, TW9 4DU</t>
  </si>
  <si>
    <t>Or email:</t>
  </si>
  <si>
    <t>Link to the policy team email at the national archives</t>
  </si>
  <si>
    <t>Table of Contents</t>
  </si>
  <si>
    <t>Table or 
Chart</t>
  </si>
  <si>
    <t>Description</t>
  </si>
  <si>
    <t>National</t>
  </si>
  <si>
    <t>Local Authority</t>
  </si>
  <si>
    <t>Providers</t>
  </si>
  <si>
    <t>Places</t>
  </si>
  <si>
    <t>Early Years Register</t>
  </si>
  <si>
    <t>Childcare Register (CCR and VCR)</t>
  </si>
  <si>
    <t>Joiners 
and leavers</t>
  </si>
  <si>
    <t>Number of inspections / providers inspected</t>
  </si>
  <si>
    <t>Overall effectiveness</t>
  </si>
  <si>
    <t>Inspection sub-judgements</t>
  </si>
  <si>
    <t>No children on roll</t>
  </si>
  <si>
    <t>Actions and recommendations</t>
  </si>
  <si>
    <t>Table 1</t>
  </si>
  <si>
    <t>Registered childcare providers and places</t>
  </si>
  <si>
    <t>ü</t>
  </si>
  <si>
    <t>No inspection outcome information provided</t>
  </si>
  <si>
    <t>Table 2</t>
  </si>
  <si>
    <t>Registered childcare providers and places, by region and local authority</t>
  </si>
  <si>
    <t>Table 3a</t>
  </si>
  <si>
    <t>Movement in the childcare sector</t>
  </si>
  <si>
    <t>Table 3b</t>
  </si>
  <si>
    <t>Movement in the childcare sector in the previous 12 months</t>
  </si>
  <si>
    <t>Table 4</t>
  </si>
  <si>
    <t>Movement in the childcare sector, by region and local authority</t>
  </si>
  <si>
    <t>Chart 1</t>
  </si>
  <si>
    <t>Total movement in the childcare sector, by provider type</t>
  </si>
  <si>
    <t>Table 5</t>
  </si>
  <si>
    <t>Overall effectiveness of active early years registered providers at their most recent inspection, by year</t>
  </si>
  <si>
    <t>Table 6</t>
  </si>
  <si>
    <t>Overall effectiveness and sub-judgements of active early years registered providers at their most recent inspection</t>
  </si>
  <si>
    <t>Table 7</t>
  </si>
  <si>
    <t>Overall effectiveness of active early years registered providers at their most recent inspection, by region and local authority</t>
  </si>
  <si>
    <t>Table 8</t>
  </si>
  <si>
    <t>Inspection outcomes of active early years registered providers where there were no children on roll at their most recent inspection</t>
  </si>
  <si>
    <t>Table 9</t>
  </si>
  <si>
    <t>Inspection outcomes of inadequate early years registered providers where there were no children on roll at the time of their re-inspection</t>
  </si>
  <si>
    <t>Table 10</t>
  </si>
  <si>
    <t>Actions and recommendations issued at inspections of active early years registered providers at their most recent inspection since 1 September 2018, by the statutory requirements of the Early Years Register</t>
  </si>
  <si>
    <t>Table 11</t>
  </si>
  <si>
    <t>Overall effectiveness of providers that have been inspected from 1 September 2015 and have since left the Early Years Register, by provider type</t>
  </si>
  <si>
    <t>Table 12</t>
  </si>
  <si>
    <t>Early years registered providers complying with the requirements of the Childcare Register at their most recent inspection, by provider type</t>
  </si>
  <si>
    <t>Table 13</t>
  </si>
  <si>
    <t>Providers on the Childcare Register only complying with the requirements of the Childcare Register at their most recent inspection, by provider type</t>
  </si>
  <si>
    <t>Chart 2</t>
  </si>
  <si>
    <t>Overall effectiveness and sub-judgements of active early years registered providers at their most recent inspection, by provider type</t>
  </si>
  <si>
    <t>Table 14</t>
  </si>
  <si>
    <t xml:space="preserve">Number of early years and childcare provider inspections, by inspection type
</t>
  </si>
  <si>
    <t>Table 15</t>
  </si>
  <si>
    <t>Overall effectiveness and sub-judgements of full Early Years Register inspections</t>
  </si>
  <si>
    <t>Table 16</t>
  </si>
  <si>
    <t>Overall effectiveness at full Early Years Register inspections, by region and local authority</t>
  </si>
  <si>
    <t>Table 17</t>
  </si>
  <si>
    <t>Inspection outcomes of early years registered providers where there were no children on roll, by provider type</t>
  </si>
  <si>
    <t>Table 18</t>
  </si>
  <si>
    <t>Early years registered providers complying with the requirements of the Childcare Register at their full Early Years Register inspection, by provider type</t>
  </si>
  <si>
    <t>Table 19</t>
  </si>
  <si>
    <t>Inspections of providers registered only on the Childcare Register, by provider type</t>
  </si>
  <si>
    <t>Chart 3</t>
  </si>
  <si>
    <t>Overall effectiveness and sub-judgements of full Early Years Register inspections, by provider type</t>
  </si>
  <si>
    <t>Table 20</t>
  </si>
  <si>
    <t>1 April 2022 to 31 August 2022</t>
  </si>
  <si>
    <t>Provisional</t>
  </si>
  <si>
    <t>1 September 2021 to 31 March 2022</t>
  </si>
  <si>
    <t>Revised</t>
  </si>
  <si>
    <t>Provision</t>
  </si>
  <si>
    <t>All provision</t>
  </si>
  <si>
    <t>provision_table2 (now used for table 3)</t>
  </si>
  <si>
    <t>Childminder</t>
  </si>
  <si>
    <t>Childcare on non-domestic premises</t>
  </si>
  <si>
    <t>Childcare on Non-Domestic Premises</t>
  </si>
  <si>
    <t>Childcare on domestic premises</t>
  </si>
  <si>
    <t>Childcare on Domestic Premises</t>
  </si>
  <si>
    <t>Home childcarer</t>
  </si>
  <si>
    <t>Home Childcarer</t>
  </si>
  <si>
    <t>J&amp;L</t>
  </si>
  <si>
    <t>31 March 2022 to 31 August 2022</t>
  </si>
  <si>
    <t>End of quarter</t>
  </si>
  <si>
    <t>Footnote dates provisional</t>
  </si>
  <si>
    <t>All registers</t>
  </si>
  <si>
    <t>EYR only</t>
  </si>
  <si>
    <t>CCR_VCR</t>
  </si>
  <si>
    <t>EYR-CCR</t>
  </si>
  <si>
    <t>CCR only</t>
  </si>
  <si>
    <t>EYR-VCR</t>
  </si>
  <si>
    <t>VCR only</t>
  </si>
  <si>
    <t>All England</t>
  </si>
  <si>
    <t>Barking and Dagenham</t>
  </si>
  <si>
    <t>Barnet</t>
  </si>
  <si>
    <t>Barnsley</t>
  </si>
  <si>
    <t>Bath and North East Somerset</t>
  </si>
  <si>
    <t>Bedford</t>
  </si>
  <si>
    <t>Bexley</t>
  </si>
  <si>
    <t>Birmingham</t>
  </si>
  <si>
    <t>Blackburn with Darwen</t>
  </si>
  <si>
    <t>Blackpool</t>
  </si>
  <si>
    <t>Bolton</t>
  </si>
  <si>
    <t>Bournemouth, Christchurch &amp; Poole</t>
  </si>
  <si>
    <t>Bracknell Forest</t>
  </si>
  <si>
    <t>Bradford</t>
  </si>
  <si>
    <t>Brent</t>
  </si>
  <si>
    <t>Brighton and Hove</t>
  </si>
  <si>
    <t>Bristol</t>
  </si>
  <si>
    <t>Bromley</t>
  </si>
  <si>
    <t>Buckinghamshire</t>
  </si>
  <si>
    <t>Bury</t>
  </si>
  <si>
    <t>Calderdale</t>
  </si>
  <si>
    <t>Cambridgeshire</t>
  </si>
  <si>
    <t>Camden</t>
  </si>
  <si>
    <t>Central Bedfordshire</t>
  </si>
  <si>
    <t>Cheshire East</t>
  </si>
  <si>
    <t>Cheshire West and Chester</t>
  </si>
  <si>
    <t>City of London</t>
  </si>
  <si>
    <t>Cornwall</t>
  </si>
  <si>
    <t>Coventry</t>
  </si>
  <si>
    <t>Croydon</t>
  </si>
  <si>
    <t>Cumbria</t>
  </si>
  <si>
    <t>Darlington</t>
  </si>
  <si>
    <t>Derby</t>
  </si>
  <si>
    <t>Derbyshire</t>
  </si>
  <si>
    <t>Devon</t>
  </si>
  <si>
    <t>Doncaster</t>
  </si>
  <si>
    <t>Dorset</t>
  </si>
  <si>
    <t>Dudley</t>
  </si>
  <si>
    <t>Durham</t>
  </si>
  <si>
    <t>Ealing</t>
  </si>
  <si>
    <t>East Riding of Yorkshire</t>
  </si>
  <si>
    <t>East Sussex</t>
  </si>
  <si>
    <t>Enfield</t>
  </si>
  <si>
    <t>Essex</t>
  </si>
  <si>
    <t>Gateshead</t>
  </si>
  <si>
    <t>Gloucestershire</t>
  </si>
  <si>
    <t>Greenwich</t>
  </si>
  <si>
    <t>Hackney</t>
  </si>
  <si>
    <t>Halton</t>
  </si>
  <si>
    <t>Hammersmith and Fulham</t>
  </si>
  <si>
    <t>Hampshire</t>
  </si>
  <si>
    <t>Haringey</t>
  </si>
  <si>
    <t>Harrow</t>
  </si>
  <si>
    <t>Hartlepool</t>
  </si>
  <si>
    <t>Havering</t>
  </si>
  <si>
    <t>Herefordshire</t>
  </si>
  <si>
    <t>Hertfordshire</t>
  </si>
  <si>
    <t>Hillingdon</t>
  </si>
  <si>
    <t>Hounslow</t>
  </si>
  <si>
    <t>Isle of Wight</t>
  </si>
  <si>
    <t>Isles of Scilly</t>
  </si>
  <si>
    <t>Islington</t>
  </si>
  <si>
    <t>Kensington and Chelsea</t>
  </si>
  <si>
    <t>Kent</t>
  </si>
  <si>
    <t>Kingston upon Hull</t>
  </si>
  <si>
    <t>Kingston upon Thames</t>
  </si>
  <si>
    <t>Kirklees</t>
  </si>
  <si>
    <t>Knowsley</t>
  </si>
  <si>
    <t>Lambeth</t>
  </si>
  <si>
    <t>Lancashire</t>
  </si>
  <si>
    <t>Leeds</t>
  </si>
  <si>
    <t>Leicester</t>
  </si>
  <si>
    <t>Leicestershire</t>
  </si>
  <si>
    <t>Lewisham</t>
  </si>
  <si>
    <t>Lincolnshire</t>
  </si>
  <si>
    <t>Liverpool</t>
  </si>
  <si>
    <t>Luton</t>
  </si>
  <si>
    <t>Manchester</t>
  </si>
  <si>
    <t>Medway</t>
  </si>
  <si>
    <t>Merton</t>
  </si>
  <si>
    <t>Middlesbrough</t>
  </si>
  <si>
    <t>Milton Keynes</t>
  </si>
  <si>
    <t>Newcastle upon Tyne</t>
  </si>
  <si>
    <t>Newham</t>
  </si>
  <si>
    <t>Norfolk</t>
  </si>
  <si>
    <t>North East Lincolnshire</t>
  </si>
  <si>
    <t>North Lincolnshire</t>
  </si>
  <si>
    <t>North Northamptonshire</t>
  </si>
  <si>
    <t>North Somerset</t>
  </si>
  <si>
    <t>North Tyneside</t>
  </si>
  <si>
    <t>North Yorkshire</t>
  </si>
  <si>
    <t>Northumberland</t>
  </si>
  <si>
    <t>Nottingham</t>
  </si>
  <si>
    <t>Nottinghamshire</t>
  </si>
  <si>
    <t>Oldham</t>
  </si>
  <si>
    <t>Oxfordshire</t>
  </si>
  <si>
    <t>Peterborough</t>
  </si>
  <si>
    <t>Plymouth</t>
  </si>
  <si>
    <t>Portsmouth</t>
  </si>
  <si>
    <t>Reading</t>
  </si>
  <si>
    <t>Redbridge</t>
  </si>
  <si>
    <t>Redcar and Cleveland</t>
  </si>
  <si>
    <t>Richmond upon Thames</t>
  </si>
  <si>
    <t>Rochdale</t>
  </si>
  <si>
    <t>Rotherham</t>
  </si>
  <si>
    <t>Rutland</t>
  </si>
  <si>
    <t>Salford</t>
  </si>
  <si>
    <t>Sandwell</t>
  </si>
  <si>
    <t>Sefton</t>
  </si>
  <si>
    <t>Sheffield</t>
  </si>
  <si>
    <t>Shropshire</t>
  </si>
  <si>
    <t>Slough</t>
  </si>
  <si>
    <t>Solihull</t>
  </si>
  <si>
    <t>Somerset</t>
  </si>
  <si>
    <t>South Gloucestershire</t>
  </si>
  <si>
    <t>South Tyneside</t>
  </si>
  <si>
    <t>Southampton</t>
  </si>
  <si>
    <t>Southend on Sea</t>
  </si>
  <si>
    <t>Southwark</t>
  </si>
  <si>
    <t>St Helens</t>
  </si>
  <si>
    <t>Staffordshire</t>
  </si>
  <si>
    <t>Stockport</t>
  </si>
  <si>
    <t>Stockton-on-Tees</t>
  </si>
  <si>
    <t>Stoke-on-Trent</t>
  </si>
  <si>
    <t>Suffolk</t>
  </si>
  <si>
    <t>Sunderland</t>
  </si>
  <si>
    <t>Surrey</t>
  </si>
  <si>
    <t>Sutton</t>
  </si>
  <si>
    <t>Swindon</t>
  </si>
  <si>
    <t>Tameside</t>
  </si>
  <si>
    <t>Telford and Wrekin</t>
  </si>
  <si>
    <t>Thurrock</t>
  </si>
  <si>
    <t>Torbay</t>
  </si>
  <si>
    <t>Tower Hamlets</t>
  </si>
  <si>
    <t>Trafford</t>
  </si>
  <si>
    <t>Wakefield</t>
  </si>
  <si>
    <t>Walsall</t>
  </si>
  <si>
    <t>Waltham Forest</t>
  </si>
  <si>
    <t>Wandsworth</t>
  </si>
  <si>
    <t>Warrington</t>
  </si>
  <si>
    <t>Warwickshire</t>
  </si>
  <si>
    <t>West Berkshire</t>
  </si>
  <si>
    <t>West Northamptonshire</t>
  </si>
  <si>
    <t>West Sussex</t>
  </si>
  <si>
    <t>Westminster</t>
  </si>
  <si>
    <t>Wigan</t>
  </si>
  <si>
    <t>Wiltshire</t>
  </si>
  <si>
    <t>Windsor and Maidenhead</t>
  </si>
  <si>
    <t>Wirral</t>
  </si>
  <si>
    <t>Wokingham</t>
  </si>
  <si>
    <t>Wolverhampton</t>
  </si>
  <si>
    <t>Worcestershire</t>
  </si>
  <si>
    <t>York</t>
  </si>
  <si>
    <t>Not recorded</t>
  </si>
  <si>
    <t>Period</t>
  </si>
  <si>
    <t>As_at_date</t>
  </si>
  <si>
    <t>Provider_type</t>
  </si>
  <si>
    <t>Register_combination</t>
  </si>
  <si>
    <t>LA list for drop downs table 1</t>
  </si>
  <si>
    <t>LA list for drop downs table 2</t>
  </si>
  <si>
    <t>East Midlands</t>
  </si>
  <si>
    <t>East of England</t>
  </si>
  <si>
    <t>London</t>
  </si>
  <si>
    <t>North East</t>
  </si>
  <si>
    <t>North West</t>
  </si>
  <si>
    <t>South East</t>
  </si>
  <si>
    <t>South West</t>
  </si>
  <si>
    <t>West Midlands</t>
  </si>
  <si>
    <t>Yorkshire and The Humber</t>
  </si>
  <si>
    <t>Not Recorded</t>
  </si>
  <si>
    <t>range</t>
  </si>
  <si>
    <t>All providers</t>
  </si>
  <si>
    <t>All combinations</t>
  </si>
  <si>
    <t>All England total</t>
  </si>
  <si>
    <t>East Midlands total</t>
  </si>
  <si>
    <t>East of England total</t>
  </si>
  <si>
    <t>London total</t>
  </si>
  <si>
    <t>North East total</t>
  </si>
  <si>
    <t>North West total</t>
  </si>
  <si>
    <t>South East total</t>
  </si>
  <si>
    <t>South West total</t>
  </si>
  <si>
    <t>West Midlands total</t>
  </si>
  <si>
    <t>Yorkshire and The Humber total</t>
  </si>
  <si>
    <t>Not Recorded total</t>
  </si>
  <si>
    <t>EYR, CCR and VCR</t>
  </si>
  <si>
    <t>On Eyr</t>
  </si>
  <si>
    <t>Not on EYR</t>
  </si>
  <si>
    <t>All Registers</t>
  </si>
  <si>
    <t>EYR and CCR</t>
  </si>
  <si>
    <t>CCR and VCR</t>
  </si>
  <si>
    <t>EYR and VCR</t>
  </si>
  <si>
    <t>CCR Only</t>
  </si>
  <si>
    <t>VCR Only</t>
  </si>
  <si>
    <t>se</t>
  </si>
  <si>
    <t>vlookup</t>
  </si>
  <si>
    <t>Provision Type</t>
  </si>
  <si>
    <t>Register summary</t>
  </si>
  <si>
    <t>GOR</t>
  </si>
  <si>
    <t>LA</t>
  </si>
  <si>
    <t>EYR providers</t>
  </si>
  <si>
    <t>EYR places</t>
  </si>
  <si>
    <t>Non EYR providers</t>
  </si>
  <si>
    <t>Non EYR places</t>
  </si>
  <si>
    <t>All Providers</t>
  </si>
  <si>
    <t>All providers places</t>
  </si>
  <si>
    <t>All provisionAll providersAll England total</t>
  </si>
  <si>
    <t>All provisionAll providersBarking and Dagenham</t>
  </si>
  <si>
    <t>All provisionAll providersBarnet</t>
  </si>
  <si>
    <t>All provisionAll providersBarnsley</t>
  </si>
  <si>
    <t>All provisionAll providersBath and North East Somerset</t>
  </si>
  <si>
    <t>All provisionAll providersBedford</t>
  </si>
  <si>
    <t>All provisionAll providersBexley</t>
  </si>
  <si>
    <t>All provisionAll providersBirmingham</t>
  </si>
  <si>
    <t>All provisionAll providersBlackburn with Darwen</t>
  </si>
  <si>
    <t>All provisionAll providersBlackpool</t>
  </si>
  <si>
    <t>All provisionAll providersBolton</t>
  </si>
  <si>
    <t>All provisionAll providersBournemouth, Christchurch &amp; Poole</t>
  </si>
  <si>
    <t>All provisionAll providersBracknell Forest</t>
  </si>
  <si>
    <t>All provisionAll providersBradford</t>
  </si>
  <si>
    <t>All provisionAll providersBrent</t>
  </si>
  <si>
    <t>All provisionAll providersBrighton and Hove</t>
  </si>
  <si>
    <t>All provisionAll providersBristol</t>
  </si>
  <si>
    <t>All provisionAll providersBromley</t>
  </si>
  <si>
    <t>All provisionAll providersBuckinghamshire</t>
  </si>
  <si>
    <t>All provisionAll providersBury</t>
  </si>
  <si>
    <t>All provisionAll providersCalderdale</t>
  </si>
  <si>
    <t>All provisionAll providersCambridgeshire</t>
  </si>
  <si>
    <t>All provisionAll providersCamden</t>
  </si>
  <si>
    <t>All provisionAll providersCentral Bedfordshire</t>
  </si>
  <si>
    <t>All provisionAll providersCheshire East</t>
  </si>
  <si>
    <t>All provisionAll providersCheshire West and Chester</t>
  </si>
  <si>
    <t>All provisionAll providersCity of London</t>
  </si>
  <si>
    <t>All provisionAll providersCornwall</t>
  </si>
  <si>
    <t>All provisionAll providersCoventry</t>
  </si>
  <si>
    <t>All provisionAll providersCroydon</t>
  </si>
  <si>
    <t>All provisionAll providersCumbria</t>
  </si>
  <si>
    <t>All provisionAll providersDarlington</t>
  </si>
  <si>
    <t>All provisionAll providersDerby</t>
  </si>
  <si>
    <t>All provisionAll providersDerbyshire</t>
  </si>
  <si>
    <t>All provisionAll providersDevon</t>
  </si>
  <si>
    <t>All provisionAll providersDoncaster</t>
  </si>
  <si>
    <t>All provisionAll providersDorset</t>
  </si>
  <si>
    <t>All provisionAll providersDudley</t>
  </si>
  <si>
    <t>All provisionAll providersDurham</t>
  </si>
  <si>
    <t>All provisionAll providersEaling</t>
  </si>
  <si>
    <t>All provisionAll providersEast Midlands total</t>
  </si>
  <si>
    <t>All provisionAll providersEast of England total</t>
  </si>
  <si>
    <t>All provisionAll providersEast Riding of Yorkshire</t>
  </si>
  <si>
    <t>All provisionAll providersEast Sussex</t>
  </si>
  <si>
    <t>All provisionAll providersEnfield</t>
  </si>
  <si>
    <t>All provisionAll providersEssex</t>
  </si>
  <si>
    <t>All provisionAll providersGateshead</t>
  </si>
  <si>
    <t>All provisionAll providersGloucestershire</t>
  </si>
  <si>
    <t>All provisionAll providersGreenwich</t>
  </si>
  <si>
    <t>All provisionAll providersHackney</t>
  </si>
  <si>
    <t>All provisionAll providersHalton</t>
  </si>
  <si>
    <t>All provisionAll providersHammersmith and Fulham</t>
  </si>
  <si>
    <t>All provisionAll providersHampshire</t>
  </si>
  <si>
    <t>All provisionAll providersHaringey</t>
  </si>
  <si>
    <t>All provisionAll providersHarrow</t>
  </si>
  <si>
    <t>All provisionAll providersHartlepool</t>
  </si>
  <si>
    <t>All provisionAll providersHavering</t>
  </si>
  <si>
    <t>All provisionAll providersHerefordshire</t>
  </si>
  <si>
    <t>All provisionAll providersHertfordshire</t>
  </si>
  <si>
    <t>All provisionAll providersHillingdon</t>
  </si>
  <si>
    <t>All provisionAll providersHounslow</t>
  </si>
  <si>
    <t>All provisionAll providersIsle of Wight</t>
  </si>
  <si>
    <t>All provisionAll providersIsles of Scilly</t>
  </si>
  <si>
    <t>All provisionAll providersIslington</t>
  </si>
  <si>
    <t>All provisionAll providersKensington and Chelsea</t>
  </si>
  <si>
    <t>All provisionAll providersKent</t>
  </si>
  <si>
    <t>All provisionAll providersKingston upon Hull</t>
  </si>
  <si>
    <t>All provisionAll providersKingston upon Thames</t>
  </si>
  <si>
    <t>All provisionAll providersKirklees</t>
  </si>
  <si>
    <t>All provisionAll providersKnowsley</t>
  </si>
  <si>
    <t>All provisionAll providersLambeth</t>
  </si>
  <si>
    <t>All provisionAll providersLancashire</t>
  </si>
  <si>
    <t>All provisionAll providersLeeds</t>
  </si>
  <si>
    <t>All provisionAll providersLeicester</t>
  </si>
  <si>
    <t>All provisionAll providersLeicestershire</t>
  </si>
  <si>
    <t>All provisionAll providersLewisham</t>
  </si>
  <si>
    <t>All provisionAll providersLincolnshire</t>
  </si>
  <si>
    <t>All provisionAll providersLiverpool</t>
  </si>
  <si>
    <t>All provisionAll providersLondon total</t>
  </si>
  <si>
    <t>All provisionAll providersLuton</t>
  </si>
  <si>
    <t>All provisionAll providersManchester</t>
  </si>
  <si>
    <t>All provisionAll providersMedway</t>
  </si>
  <si>
    <t>All provisionAll providersMerton</t>
  </si>
  <si>
    <t>All provisionAll providersMiddlesbrough</t>
  </si>
  <si>
    <t>All provisionAll providersMilton Keynes</t>
  </si>
  <si>
    <t>All provisionAll providersNewcastle upon Tyne</t>
  </si>
  <si>
    <t>All provisionAll providersNewham</t>
  </si>
  <si>
    <t>All provisionAll providersNorfolk</t>
  </si>
  <si>
    <t>All provisionAll providersNorth East Lincolnshire</t>
  </si>
  <si>
    <t>All provisionAll providersNorth East total</t>
  </si>
  <si>
    <t>All provisionAll providersNorth Lincolnshire</t>
  </si>
  <si>
    <t>All provisionAll providersNorth Northamptonshire</t>
  </si>
  <si>
    <t>All provisionAll providersNorth Somerset</t>
  </si>
  <si>
    <t>All provisionAll providersNorth Tyneside</t>
  </si>
  <si>
    <t>All provisionAll providersNorth West total</t>
  </si>
  <si>
    <t>All provisionAll providersNorth Yorkshire</t>
  </si>
  <si>
    <t>All provisionAll providersNorthumberland</t>
  </si>
  <si>
    <t>All provisionAll providersNot Recorded</t>
  </si>
  <si>
    <t>All provisionAll providersNot Recorded total</t>
  </si>
  <si>
    <t>All provisionAll providersNottingham</t>
  </si>
  <si>
    <t>All provisionAll providersNottinghamshire</t>
  </si>
  <si>
    <t>All provisionAll providersOldham</t>
  </si>
  <si>
    <t>All provisionAll providersOxfordshire</t>
  </si>
  <si>
    <t>All provisionAll providersPeterborough</t>
  </si>
  <si>
    <t>All provisionAll providersPlymouth</t>
  </si>
  <si>
    <t>All provisionAll providersPortsmouth</t>
  </si>
  <si>
    <t>All provisionAll providersReading</t>
  </si>
  <si>
    <t>All provisionAll providersRedbridge</t>
  </si>
  <si>
    <t>All provisionAll providersRedcar and Cleveland</t>
  </si>
  <si>
    <t>All provisionAll providersRichmond upon Thames</t>
  </si>
  <si>
    <t>All provisionAll providersRochdale</t>
  </si>
  <si>
    <t>All provisionAll providersRotherham</t>
  </si>
  <si>
    <t>All provisionAll providersRutland</t>
  </si>
  <si>
    <t>All provisionAll providersSalford</t>
  </si>
  <si>
    <t>All provisionAll providersSandwell</t>
  </si>
  <si>
    <t>All provisionAll providersSefton</t>
  </si>
  <si>
    <t>All provisionAll providersSheffield</t>
  </si>
  <si>
    <t>All provisionAll providersShropshire</t>
  </si>
  <si>
    <t>All provisionAll providersSlough</t>
  </si>
  <si>
    <t>All provisionAll providersSolihull</t>
  </si>
  <si>
    <t>All provisionAll providersSomerset</t>
  </si>
  <si>
    <t>All provisionAll providersSouth East total</t>
  </si>
  <si>
    <t>All provisionAll providersSouth Gloucestershire</t>
  </si>
  <si>
    <t>All provisionAll providersSouth Tyneside</t>
  </si>
  <si>
    <t>All provisionAll providersSouth West total</t>
  </si>
  <si>
    <t>All provisionAll providersSouthampton</t>
  </si>
  <si>
    <t>All provisionAll providersSouthend on Sea</t>
  </si>
  <si>
    <t>All provisionAll providersSouthwark</t>
  </si>
  <si>
    <t>All provisionAll providersSt Helens</t>
  </si>
  <si>
    <t>All provisionAll providersStaffordshire</t>
  </si>
  <si>
    <t>All provisionAll providersStockport</t>
  </si>
  <si>
    <t>All provisionAll providersStockton-on-Tees</t>
  </si>
  <si>
    <t>All provisionAll providersStoke-on-Trent</t>
  </si>
  <si>
    <t>All provisionAll providersSuffolk</t>
  </si>
  <si>
    <t>All provisionAll providersSunderland</t>
  </si>
  <si>
    <t>All provisionAll providersSurrey</t>
  </si>
  <si>
    <t>All provisionAll providersSutton</t>
  </si>
  <si>
    <t>All provisionAll providersSwindon</t>
  </si>
  <si>
    <t>All provisionAll providersTameside</t>
  </si>
  <si>
    <t>All provisionAll providersTelford and Wrekin</t>
  </si>
  <si>
    <t>All provisionAll providersThurrock</t>
  </si>
  <si>
    <t>All provisionAll providersTorbay</t>
  </si>
  <si>
    <t>All provisionAll providersTower Hamlets</t>
  </si>
  <si>
    <t>All provisionAll providersTrafford</t>
  </si>
  <si>
    <t>All provisionAll providersWakefield</t>
  </si>
  <si>
    <t>All provisionAll providersWalsall</t>
  </si>
  <si>
    <t>All provisionAll providersWaltham Forest</t>
  </si>
  <si>
    <t>All provisionAll providersWandsworth</t>
  </si>
  <si>
    <t>All provisionAll providersWarrington</t>
  </si>
  <si>
    <t>All provisionAll providersWarwickshire</t>
  </si>
  <si>
    <t>All provisionAll providersWest Berkshire</t>
  </si>
  <si>
    <t>All provisionAll providersWest Midlands total</t>
  </si>
  <si>
    <t>All provisionAll providersWest Northamptonshire</t>
  </si>
  <si>
    <t>All provisionAll providersWest Sussex</t>
  </si>
  <si>
    <t>All provisionAll providersWestminster</t>
  </si>
  <si>
    <t>All provisionAll providersWigan</t>
  </si>
  <si>
    <t>All provisionAll providersWiltshire</t>
  </si>
  <si>
    <t>All provisionAll providersWindsor and Maidenhead</t>
  </si>
  <si>
    <t>All provisionAll providersWirral</t>
  </si>
  <si>
    <t>All provisionAll providersWokingham</t>
  </si>
  <si>
    <t>All provisionAll providersWolverhampton</t>
  </si>
  <si>
    <t>All provisionAll providersWorcestershire</t>
  </si>
  <si>
    <t>All provisionAll providersYork</t>
  </si>
  <si>
    <t>All provisionAll providersYorkshire and The Humber total</t>
  </si>
  <si>
    <t>All provisionCCR and VCRAll England total</t>
  </si>
  <si>
    <t>All provisionCCR and VCRBarking and Dagenham</t>
  </si>
  <si>
    <t>All provisionCCR and VCRBarnet</t>
  </si>
  <si>
    <t>All provisionCCR and VCRBarnsley</t>
  </si>
  <si>
    <t>All provisionCCR and VCRBath and North East Somerset</t>
  </si>
  <si>
    <t>All provisionCCR and VCRBedford</t>
  </si>
  <si>
    <t>All provisionCCR and VCRBexley</t>
  </si>
  <si>
    <t>All provisionCCR and VCRBirmingham</t>
  </si>
  <si>
    <t>All provisionCCR and VCRBlackburn with Darwen</t>
  </si>
  <si>
    <t>All provisionCCR and VCRBlackpool</t>
  </si>
  <si>
    <t>All provisionCCR and VCRBolton</t>
  </si>
  <si>
    <t>All provisionCCR and VCRBournemouth, Christchurch &amp; Poole</t>
  </si>
  <si>
    <t>All provisionCCR and VCRBracknell Forest</t>
  </si>
  <si>
    <t>All provisionCCR and VCRBradford</t>
  </si>
  <si>
    <t>All provisionCCR and VCRBrent</t>
  </si>
  <si>
    <t>All provisionCCR and VCRBrighton and Hove</t>
  </si>
  <si>
    <t>All provisionCCR and VCRBristol</t>
  </si>
  <si>
    <t>All provisionCCR and VCRBromley</t>
  </si>
  <si>
    <t>All provisionCCR and VCRBuckinghamshire</t>
  </si>
  <si>
    <t>All provisionCCR and VCRBury</t>
  </si>
  <si>
    <t>All provisionCCR and VCRCalderdale</t>
  </si>
  <si>
    <t>All provisionCCR and VCRCambridgeshire</t>
  </si>
  <si>
    <t>All provisionCCR and VCRCamden</t>
  </si>
  <si>
    <t>All provisionCCR and VCRCentral Bedfordshire</t>
  </si>
  <si>
    <t>All provisionCCR and VCRCheshire East</t>
  </si>
  <si>
    <t>All provisionCCR and VCRCheshire West and Chester</t>
  </si>
  <si>
    <t>All provisionCCR and VCRCornwall</t>
  </si>
  <si>
    <t>All provisionCCR and VCRCoventry</t>
  </si>
  <si>
    <t>All provisionCCR and VCRCroydon</t>
  </si>
  <si>
    <t>All provisionCCR and VCRCumbria</t>
  </si>
  <si>
    <t>All provisionCCR and VCRDarlington</t>
  </si>
  <si>
    <t>All provisionCCR and VCRDerby</t>
  </si>
  <si>
    <t>All provisionCCR and VCRDerbyshire</t>
  </si>
  <si>
    <t>All provisionCCR and VCRDevon</t>
  </si>
  <si>
    <t>All provisionCCR and VCRDoncaster</t>
  </si>
  <si>
    <t>All provisionCCR and VCRDorset</t>
  </si>
  <si>
    <t>All provisionCCR and VCRDudley</t>
  </si>
  <si>
    <t>All provisionCCR and VCRDurham</t>
  </si>
  <si>
    <t>All provisionCCR and VCREaling</t>
  </si>
  <si>
    <t>All provisionCCR and VCREast Midlands total</t>
  </si>
  <si>
    <t>All provisionCCR and VCREast of England total</t>
  </si>
  <si>
    <t>All provisionCCR and VCREast Riding of Yorkshire</t>
  </si>
  <si>
    <t>All provisionCCR and VCREast Sussex</t>
  </si>
  <si>
    <t>All provisionCCR and VCREnfield</t>
  </si>
  <si>
    <t>All provisionCCR and VCREssex</t>
  </si>
  <si>
    <t>All provisionCCR and VCRGateshead</t>
  </si>
  <si>
    <t>All provisionCCR and VCRGloucestershire</t>
  </si>
  <si>
    <t>All provisionCCR and VCRGreenwich</t>
  </si>
  <si>
    <t>All provisionCCR and VCRHackney</t>
  </si>
  <si>
    <t>All provisionCCR and VCRHalton</t>
  </si>
  <si>
    <t>All provisionCCR and VCRHammersmith and Fulham</t>
  </si>
  <si>
    <t>All provisionCCR and VCRHampshire</t>
  </si>
  <si>
    <t>All provisionCCR and VCRHaringey</t>
  </si>
  <si>
    <t>All provisionCCR and VCRHarrow</t>
  </si>
  <si>
    <t>All provisionCCR and VCRHartlepool</t>
  </si>
  <si>
    <t>All provisionCCR and VCRHavering</t>
  </si>
  <si>
    <t>All provisionCCR and VCRHerefordshire</t>
  </si>
  <si>
    <t>All provisionCCR and VCRHertfordshire</t>
  </si>
  <si>
    <t>All provisionCCR and VCRHillingdon</t>
  </si>
  <si>
    <t>All provisionCCR and VCRHounslow</t>
  </si>
  <si>
    <t>All provisionCCR and VCRIsle of Wight</t>
  </si>
  <si>
    <t>All provisionCCR and VCRIslington</t>
  </si>
  <si>
    <t>All provisionCCR and VCRKensington and Chelsea</t>
  </si>
  <si>
    <t>All provisionCCR and VCRKent</t>
  </si>
  <si>
    <t>All provisionCCR and VCRKingston upon Hull</t>
  </si>
  <si>
    <t>All provisionCCR and VCRKingston upon Thames</t>
  </si>
  <si>
    <t>All provisionCCR and VCRKirklees</t>
  </si>
  <si>
    <t>All provisionCCR and VCRKnowsley</t>
  </si>
  <si>
    <t>All provisionCCR and VCRLambeth</t>
  </si>
  <si>
    <t>All provisionCCR and VCRLancashire</t>
  </si>
  <si>
    <t>All provisionCCR and VCRLeeds</t>
  </si>
  <si>
    <t>All provisionCCR and VCRLeicester</t>
  </si>
  <si>
    <t>All provisionCCR and VCRLeicestershire</t>
  </si>
  <si>
    <t>All provisionCCR and VCRLewisham</t>
  </si>
  <si>
    <t>All provisionCCR and VCRLincolnshire</t>
  </si>
  <si>
    <t>All provisionCCR and VCRLiverpool</t>
  </si>
  <si>
    <t>All provisionCCR and VCRLondon total</t>
  </si>
  <si>
    <t>All provisionCCR and VCRLuton</t>
  </si>
  <si>
    <t>All provisionCCR and VCRManchester</t>
  </si>
  <si>
    <t>All provisionCCR and VCRMedway</t>
  </si>
  <si>
    <t>All provisionCCR and VCRMerton</t>
  </si>
  <si>
    <t>All provisionCCR and VCRMiddlesbrough</t>
  </si>
  <si>
    <t>All provisionCCR and VCRMilton Keynes</t>
  </si>
  <si>
    <t>All provisionCCR and VCRNewcastle upon Tyne</t>
  </si>
  <si>
    <t>All provisionCCR and VCRNewham</t>
  </si>
  <si>
    <t>All provisionCCR and VCRNorfolk</t>
  </si>
  <si>
    <t>All provisionCCR and VCRNorth East Lincolnshire</t>
  </si>
  <si>
    <t>All provisionCCR and VCRNorth East total</t>
  </si>
  <si>
    <t>All provisionCCR and VCRNorth Lincolnshire</t>
  </si>
  <si>
    <t>All provisionCCR and VCRNorth Northamptonshire</t>
  </si>
  <si>
    <t>All provisionCCR and VCRNorth Somerset</t>
  </si>
  <si>
    <t>All provisionCCR and VCRNorth Tyneside</t>
  </si>
  <si>
    <t>All provisionCCR and VCRNorth West total</t>
  </si>
  <si>
    <t>All provisionCCR and VCRNorth Yorkshire</t>
  </si>
  <si>
    <t>All provisionCCR and VCRNorthumberland</t>
  </si>
  <si>
    <t>All provisionCCR and VCRNot Recorded</t>
  </si>
  <si>
    <t>All provisionCCR and VCRNot Recorded total</t>
  </si>
  <si>
    <t>All provisionCCR and VCRNottingham</t>
  </si>
  <si>
    <t>All provisionCCR and VCRNottinghamshire</t>
  </si>
  <si>
    <t>All provisionCCR and VCROldham</t>
  </si>
  <si>
    <t>All provisionCCR and VCROxfordshire</t>
  </si>
  <si>
    <t>All provisionCCR and VCRPeterborough</t>
  </si>
  <si>
    <t>All provisionCCR and VCRPlymouth</t>
  </si>
  <si>
    <t>All provisionCCR and VCRPortsmouth</t>
  </si>
  <si>
    <t>All provisionCCR and VCRReading</t>
  </si>
  <si>
    <t>All provisionCCR and VCRRedbridge</t>
  </si>
  <si>
    <t>All provisionCCR and VCRRedcar and Cleveland</t>
  </si>
  <si>
    <t>All provisionCCR and VCRRichmond upon Thames</t>
  </si>
  <si>
    <t>All provisionCCR and VCRRochdale</t>
  </si>
  <si>
    <t>All provisionCCR and VCRRotherham</t>
  </si>
  <si>
    <t>All provisionCCR and VCRSalford</t>
  </si>
  <si>
    <t>All provisionCCR and VCRSandwell</t>
  </si>
  <si>
    <t>All provisionCCR and VCRSefton</t>
  </si>
  <si>
    <t>All provisionCCR and VCRSheffield</t>
  </si>
  <si>
    <t>All provisionCCR and VCRShropshire</t>
  </si>
  <si>
    <t>All provisionCCR and VCRSlough</t>
  </si>
  <si>
    <t>All provisionCCR and VCRSolihull</t>
  </si>
  <si>
    <t>All provisionCCR and VCRSomerset</t>
  </si>
  <si>
    <t>All provisionCCR and VCRSouth East total</t>
  </si>
  <si>
    <t>All provisionCCR and VCRSouth Gloucestershire</t>
  </si>
  <si>
    <t>All provisionCCR and VCRSouth Tyneside</t>
  </si>
  <si>
    <t>All provisionCCR and VCRSouth West total</t>
  </si>
  <si>
    <t>All provisionCCR and VCRSouthampton</t>
  </si>
  <si>
    <t>All provisionCCR and VCRSouthend on Sea</t>
  </si>
  <si>
    <t>All provisionCCR and VCRSouthwark</t>
  </si>
  <si>
    <t>All provisionCCR and VCRSt Helens</t>
  </si>
  <si>
    <t>All provisionCCR and VCRStaffordshire</t>
  </si>
  <si>
    <t>All provisionCCR and VCRStockport</t>
  </si>
  <si>
    <t>All provisionCCR and VCRStockton-on-Tees</t>
  </si>
  <si>
    <t>All provisionCCR and VCRStoke-on-Trent</t>
  </si>
  <si>
    <t>All provisionCCR and VCRSuffolk</t>
  </si>
  <si>
    <t>All provisionCCR and VCRSunderland</t>
  </si>
  <si>
    <t>All provisionCCR and VCRSurrey</t>
  </si>
  <si>
    <t>All provisionCCR and VCRSutton</t>
  </si>
  <si>
    <t>All provisionCCR and VCRSwindon</t>
  </si>
  <si>
    <t>All provisionCCR and VCRTameside</t>
  </si>
  <si>
    <t>All provisionCCR and VCRTelford and Wrekin</t>
  </si>
  <si>
    <t>All provisionCCR and VCRThurrock</t>
  </si>
  <si>
    <t>All provisionCCR and VCRTorbay</t>
  </si>
  <si>
    <t>All provisionCCR and VCRTower Hamlets</t>
  </si>
  <si>
    <t>All provisionCCR and VCRTrafford</t>
  </si>
  <si>
    <t>All provisionCCR and VCRWakefield</t>
  </si>
  <si>
    <t>All provisionCCR and VCRWalsall</t>
  </si>
  <si>
    <t>All provisionCCR and VCRWaltham Forest</t>
  </si>
  <si>
    <t>All provisionCCR and VCRWandsworth</t>
  </si>
  <si>
    <t>All provisionCCR and VCRWarrington</t>
  </si>
  <si>
    <t>All provisionCCR and VCRWarwickshire</t>
  </si>
  <si>
    <t>All provisionCCR and VCRWest Berkshire</t>
  </si>
  <si>
    <t>All provisionCCR and VCRWest Midlands total</t>
  </si>
  <si>
    <t>All provisionCCR and VCRWest Northamptonshire</t>
  </si>
  <si>
    <t>All provisionCCR and VCRWest Sussex</t>
  </si>
  <si>
    <t>All provisionCCR and VCRWestminster</t>
  </si>
  <si>
    <t>All provisionCCR and VCRWigan</t>
  </si>
  <si>
    <t>All provisionCCR and VCRWiltshire</t>
  </si>
  <si>
    <t>All provisionCCR and VCRWindsor and Maidenhead</t>
  </si>
  <si>
    <t>All provisionCCR and VCRWirral</t>
  </si>
  <si>
    <t>All provisionCCR and VCRWokingham</t>
  </si>
  <si>
    <t>All provisionCCR and VCRWolverhampton</t>
  </si>
  <si>
    <t>All provisionCCR and VCRWorcestershire</t>
  </si>
  <si>
    <t>All provisionCCR and VCRYork</t>
  </si>
  <si>
    <t>All provisionCCR and VCRYorkshire and The Humber total</t>
  </si>
  <si>
    <t>All provisionCCR OnlyAll England total</t>
  </si>
  <si>
    <t>All provisionCCR OnlyBarking and Dagenham</t>
  </si>
  <si>
    <t>All provisionCCR OnlyBarnet</t>
  </si>
  <si>
    <t>All provisionCCR OnlyBexley</t>
  </si>
  <si>
    <t>All provisionCCR OnlyBirmingham</t>
  </si>
  <si>
    <t>All provisionCCR OnlyBradford</t>
  </si>
  <si>
    <t>All provisionCCR OnlyBrent</t>
  </si>
  <si>
    <t>All provisionCCR OnlyBristol</t>
  </si>
  <si>
    <t>All provisionCCR OnlyBromley</t>
  </si>
  <si>
    <t>All provisionCCR OnlyBuckinghamshire</t>
  </si>
  <si>
    <t>All provisionCCR OnlyCambridgeshire</t>
  </si>
  <si>
    <t>All provisionCCR OnlyCentral Bedfordshire</t>
  </si>
  <si>
    <t>All provisionCCR OnlyCity of London</t>
  </si>
  <si>
    <t>All provisionCCR OnlyCornwall</t>
  </si>
  <si>
    <t>All provisionCCR OnlyCoventry</t>
  </si>
  <si>
    <t>All provisionCCR OnlyCroydon</t>
  </si>
  <si>
    <t>All provisionCCR OnlyCumbria</t>
  </si>
  <si>
    <t>All provisionCCR OnlyDerby</t>
  </si>
  <si>
    <t>All provisionCCR OnlyDerbyshire</t>
  </si>
  <si>
    <t>All provisionCCR OnlyEast Midlands total</t>
  </si>
  <si>
    <t>All provisionCCR OnlyEast of England total</t>
  </si>
  <si>
    <t>All provisionCCR OnlyEnfield</t>
  </si>
  <si>
    <t>All provisionCCR OnlyEssex</t>
  </si>
  <si>
    <t>All provisionCCR OnlyGateshead</t>
  </si>
  <si>
    <t>All provisionCCR OnlyGreenwich</t>
  </si>
  <si>
    <t>All provisionCCR OnlyHackney</t>
  </si>
  <si>
    <t>All provisionCCR OnlyHammersmith and Fulham</t>
  </si>
  <si>
    <t>All provisionCCR OnlyHampshire</t>
  </si>
  <si>
    <t>All provisionCCR OnlyHaringey</t>
  </si>
  <si>
    <t>All provisionCCR OnlyHarrow</t>
  </si>
  <si>
    <t>All provisionCCR OnlyHavering</t>
  </si>
  <si>
    <t>All provisionCCR OnlyHertfordshire</t>
  </si>
  <si>
    <t>All provisionCCR OnlyHounslow</t>
  </si>
  <si>
    <t>All provisionCCR OnlyIsle of Wight</t>
  </si>
  <si>
    <t>All provisionCCR OnlyIslington</t>
  </si>
  <si>
    <t>All provisionCCR OnlyKent</t>
  </si>
  <si>
    <t>All provisionCCR OnlyKirklees</t>
  </si>
  <si>
    <t>All provisionCCR OnlyLambeth</t>
  </si>
  <si>
    <t>All provisionCCR OnlyLancashire</t>
  </si>
  <si>
    <t>All provisionCCR OnlyLeeds</t>
  </si>
  <si>
    <t>All provisionCCR OnlyLeicestershire</t>
  </si>
  <si>
    <t>All provisionCCR OnlyLewisham</t>
  </si>
  <si>
    <t>All provisionCCR OnlyLondon total</t>
  </si>
  <si>
    <t>All provisionCCR OnlyManchester</t>
  </si>
  <si>
    <t>All provisionCCR OnlyMedway</t>
  </si>
  <si>
    <t>All provisionCCR OnlyMerton</t>
  </si>
  <si>
    <t>All provisionCCR OnlyMilton Keynes</t>
  </si>
  <si>
    <t>All provisionCCR OnlyNewham</t>
  </si>
  <si>
    <t>All provisionCCR OnlyNorfolk</t>
  </si>
  <si>
    <t>All provisionCCR OnlyNorth East total</t>
  </si>
  <si>
    <t>All provisionCCR OnlyNorth Lincolnshire</t>
  </si>
  <si>
    <t>All provisionCCR OnlyNorth Northamptonshire</t>
  </si>
  <si>
    <t>All provisionCCR OnlyNorth West total</t>
  </si>
  <si>
    <t>All provisionCCR OnlyNorth Yorkshire</t>
  </si>
  <si>
    <t>All provisionCCR OnlyNorthumberland</t>
  </si>
  <si>
    <t>All provisionCCR OnlyOxfordshire</t>
  </si>
  <si>
    <t>All provisionCCR OnlyPeterborough</t>
  </si>
  <si>
    <t>All provisionCCR OnlyRedbridge</t>
  </si>
  <si>
    <t>All provisionCCR OnlyRutland</t>
  </si>
  <si>
    <t>All provisionCCR OnlySheffield</t>
  </si>
  <si>
    <t>All provisionCCR OnlySouth East total</t>
  </si>
  <si>
    <t>All provisionCCR OnlySouth West total</t>
  </si>
  <si>
    <t>All provisionCCR OnlySouthwark</t>
  </si>
  <si>
    <t>All provisionCCR OnlyStoke-on-Trent</t>
  </si>
  <si>
    <t>All provisionCCR OnlySuffolk</t>
  </si>
  <si>
    <t>All provisionCCR OnlySurrey</t>
  </si>
  <si>
    <t>All provisionCCR OnlySutton</t>
  </si>
  <si>
    <t>All provisionCCR OnlyThurrock</t>
  </si>
  <si>
    <t>All provisionCCR OnlyTorbay</t>
  </si>
  <si>
    <t>All provisionCCR OnlyTower Hamlets</t>
  </si>
  <si>
    <t>All provisionCCR OnlyWarwickshire</t>
  </si>
  <si>
    <t>All provisionCCR OnlyWest Midlands total</t>
  </si>
  <si>
    <t>All provisionCCR OnlyWest Northamptonshire</t>
  </si>
  <si>
    <t>All provisionCCR OnlyWest Sussex</t>
  </si>
  <si>
    <t>All provisionCCR OnlyWiltshire</t>
  </si>
  <si>
    <t>All provisionCCR OnlyWindsor and Maidenhead</t>
  </si>
  <si>
    <t>All provisionCCR OnlyWorcestershire</t>
  </si>
  <si>
    <t>All provisionCCR OnlyYork</t>
  </si>
  <si>
    <t>All provisionCCR OnlyYorkshire and The Humber total</t>
  </si>
  <si>
    <t>All provisionEYR and CCRAll England total</t>
  </si>
  <si>
    <t>All provisionEYR and CCRBarking and Dagenham</t>
  </si>
  <si>
    <t>All provisionEYR and CCRBarnet</t>
  </si>
  <si>
    <t>All provisionEYR and CCRBarnsley</t>
  </si>
  <si>
    <t>All provisionEYR and CCRBath and North East Somerset</t>
  </si>
  <si>
    <t>All provisionEYR and CCRBedford</t>
  </si>
  <si>
    <t>All provisionEYR and CCRBexley</t>
  </si>
  <si>
    <t>All provisionEYR and CCRBirmingham</t>
  </si>
  <si>
    <t>All provisionEYR and CCRBlackburn with Darwen</t>
  </si>
  <si>
    <t>All provisionEYR and CCRBlackpool</t>
  </si>
  <si>
    <t>All provisionEYR and CCRBolton</t>
  </si>
  <si>
    <t>All provisionEYR and CCRBournemouth, Christchurch &amp; Poole</t>
  </si>
  <si>
    <t>All provisionEYR and CCRBracknell Forest</t>
  </si>
  <si>
    <t>All provisionEYR and CCRBradford</t>
  </si>
  <si>
    <t>All provisionEYR and CCRBrent</t>
  </si>
  <si>
    <t>All provisionEYR and CCRBrighton and Hove</t>
  </si>
  <si>
    <t>All provisionEYR and CCRBristol</t>
  </si>
  <si>
    <t>All provisionEYR and CCRBromley</t>
  </si>
  <si>
    <t>All provisionEYR and CCRBuckinghamshire</t>
  </si>
  <si>
    <t>All provisionEYR and CCRBury</t>
  </si>
  <si>
    <t>All provisionEYR and CCRCalderdale</t>
  </si>
  <si>
    <t>All provisionEYR and CCRCambridgeshire</t>
  </si>
  <si>
    <t>All provisionEYR and CCRCamden</t>
  </si>
  <si>
    <t>All provisionEYR and CCRCentral Bedfordshire</t>
  </si>
  <si>
    <t>All provisionEYR and CCRCheshire East</t>
  </si>
  <si>
    <t>All provisionEYR and CCRCheshire West and Chester</t>
  </si>
  <si>
    <t>All provisionEYR and CCRCornwall</t>
  </si>
  <si>
    <t>All provisionEYR and CCRCoventry</t>
  </si>
  <si>
    <t>All provisionEYR and CCRCroydon</t>
  </si>
  <si>
    <t>All provisionEYR and CCRCumbria</t>
  </si>
  <si>
    <t>All provisionEYR and CCRDarlington</t>
  </si>
  <si>
    <t>All provisionEYR and CCRDerby</t>
  </si>
  <si>
    <t>All provisionEYR and CCRDerbyshire</t>
  </si>
  <si>
    <t>All provisionEYR and CCRDevon</t>
  </si>
  <si>
    <t>All provisionEYR and CCRDoncaster</t>
  </si>
  <si>
    <t>All provisionEYR and CCRDorset</t>
  </si>
  <si>
    <t>All provisionEYR and CCRDudley</t>
  </si>
  <si>
    <t>All provisionEYR and CCRDurham</t>
  </si>
  <si>
    <t>All provisionEYR and CCREaling</t>
  </si>
  <si>
    <t>All provisionEYR and CCREast Midlands total</t>
  </si>
  <si>
    <t>All provisionEYR and CCREast of England total</t>
  </si>
  <si>
    <t>All provisionEYR and CCREast Riding of Yorkshire</t>
  </si>
  <si>
    <t>All provisionEYR and CCREast Sussex</t>
  </si>
  <si>
    <t>All provisionEYR and CCREnfield</t>
  </si>
  <si>
    <t>All provisionEYR and CCREssex</t>
  </si>
  <si>
    <t>All provisionEYR and CCRGateshead</t>
  </si>
  <si>
    <t>All provisionEYR and CCRGloucestershire</t>
  </si>
  <si>
    <t>All provisionEYR and CCRGreenwich</t>
  </si>
  <si>
    <t>All provisionEYR and CCRHackney</t>
  </si>
  <si>
    <t>All provisionEYR and CCRHalton</t>
  </si>
  <si>
    <t>All provisionEYR and CCRHammersmith and Fulham</t>
  </si>
  <si>
    <t>All provisionEYR and CCRHampshire</t>
  </si>
  <si>
    <t>All provisionEYR and CCRHaringey</t>
  </si>
  <si>
    <t>All provisionEYR and CCRHarrow</t>
  </si>
  <si>
    <t>All provisionEYR and CCRHartlepool</t>
  </si>
  <si>
    <t>All provisionEYR and CCRHavering</t>
  </si>
  <si>
    <t>All provisionEYR and CCRHerefordshire</t>
  </si>
  <si>
    <t>All provisionEYR and CCRHertfordshire</t>
  </si>
  <si>
    <t>All provisionEYR and CCRHillingdon</t>
  </si>
  <si>
    <t>All provisionEYR and CCRHounslow</t>
  </si>
  <si>
    <t>All provisionEYR and CCRIsle of Wight</t>
  </si>
  <si>
    <t>All provisionEYR and CCRIsles of Scilly</t>
  </si>
  <si>
    <t>All provisionEYR and CCRIslington</t>
  </si>
  <si>
    <t>All provisionEYR and CCRKensington and Chelsea</t>
  </si>
  <si>
    <t>All provisionEYR and CCRKent</t>
  </si>
  <si>
    <t>All provisionEYR and CCRKingston upon Hull</t>
  </si>
  <si>
    <t>All provisionEYR and CCRKingston upon Thames</t>
  </si>
  <si>
    <t>All provisionEYR and CCRKirklees</t>
  </si>
  <si>
    <t>All provisionEYR and CCRKnowsley</t>
  </si>
  <si>
    <t>All provisionEYR and CCRLambeth</t>
  </si>
  <si>
    <t>All provisionEYR and CCRLancashire</t>
  </si>
  <si>
    <t>All provisionEYR and CCRLeeds</t>
  </si>
  <si>
    <t>All provisionEYR and CCRLeicester</t>
  </si>
  <si>
    <t>All provisionEYR and CCRLeicestershire</t>
  </si>
  <si>
    <t>All provisionEYR and CCRLewisham</t>
  </si>
  <si>
    <t>All provisionEYR and CCRLincolnshire</t>
  </si>
  <si>
    <t>All provisionEYR and CCRLiverpool</t>
  </si>
  <si>
    <t>All provisionEYR and CCRLondon total</t>
  </si>
  <si>
    <t>All provisionEYR and CCRLuton</t>
  </si>
  <si>
    <t>All provisionEYR and CCRManchester</t>
  </si>
  <si>
    <t>All provisionEYR and CCRMedway</t>
  </si>
  <si>
    <t>All provisionEYR and CCRMerton</t>
  </si>
  <si>
    <t>All provisionEYR and CCRMiddlesbrough</t>
  </si>
  <si>
    <t>All provisionEYR and CCRMilton Keynes</t>
  </si>
  <si>
    <t>All provisionEYR and CCRNewcastle upon Tyne</t>
  </si>
  <si>
    <t>All provisionEYR and CCRNewham</t>
  </si>
  <si>
    <t>All provisionEYR and CCRNorfolk</t>
  </si>
  <si>
    <t>All provisionEYR and CCRNorth East Lincolnshire</t>
  </si>
  <si>
    <t>All provisionEYR and CCRNorth East total</t>
  </si>
  <si>
    <t>All provisionEYR and CCRNorth Lincolnshire</t>
  </si>
  <si>
    <t>All provisionEYR and CCRNorth Northamptonshire</t>
  </si>
  <si>
    <t>All provisionEYR and CCRNorth Somerset</t>
  </si>
  <si>
    <t>All provisionEYR and CCRNorth Tyneside</t>
  </si>
  <si>
    <t>All provisionEYR and CCRNorth West total</t>
  </si>
  <si>
    <t>All provisionEYR and CCRNorth Yorkshire</t>
  </si>
  <si>
    <t>All provisionEYR and CCRNorthumberland</t>
  </si>
  <si>
    <t>All provisionEYR and CCRNot Recorded</t>
  </si>
  <si>
    <t>All provisionEYR and CCRNot Recorded total</t>
  </si>
  <si>
    <t>All provisionEYR and CCRNottingham</t>
  </si>
  <si>
    <t>All provisionEYR and CCRNottinghamshire</t>
  </si>
  <si>
    <t>All provisionEYR and CCROldham</t>
  </si>
  <si>
    <t>All provisionEYR and CCROxfordshire</t>
  </si>
  <si>
    <t>All provisionEYR and CCRPeterborough</t>
  </si>
  <si>
    <t>All provisionEYR and CCRPlymouth</t>
  </si>
  <si>
    <t>All provisionEYR and CCRPortsmouth</t>
  </si>
  <si>
    <t>All provisionEYR and CCRReading</t>
  </si>
  <si>
    <t>All provisionEYR and CCRRedbridge</t>
  </si>
  <si>
    <t>All provisionEYR and CCRRedcar and Cleveland</t>
  </si>
  <si>
    <t>All provisionEYR and CCRRichmond upon Thames</t>
  </si>
  <si>
    <t>All provisionEYR and CCRRochdale</t>
  </si>
  <si>
    <t>All provisionEYR and CCRRotherham</t>
  </si>
  <si>
    <t>All provisionEYR and CCRRutland</t>
  </si>
  <si>
    <t>All provisionEYR and CCRSalford</t>
  </si>
  <si>
    <t>All provisionEYR and CCRSandwell</t>
  </si>
  <si>
    <t>All provisionEYR and CCRSefton</t>
  </si>
  <si>
    <t>All provisionEYR and CCRSheffield</t>
  </si>
  <si>
    <t>All provisionEYR and CCRShropshire</t>
  </si>
  <si>
    <t>All provisionEYR and CCRSlough</t>
  </si>
  <si>
    <t>All provisionEYR and CCRSolihull</t>
  </si>
  <si>
    <t>All provisionEYR and CCRSomerset</t>
  </si>
  <si>
    <t>All provisionEYR and CCRSouth East total</t>
  </si>
  <si>
    <t>All provisionEYR and CCRSouth Gloucestershire</t>
  </si>
  <si>
    <t>All provisionEYR and CCRSouth Tyneside</t>
  </si>
  <si>
    <t>All provisionEYR and CCRSouth West total</t>
  </si>
  <si>
    <t>All provisionEYR and CCRSouthampton</t>
  </si>
  <si>
    <t>All provisionEYR and CCRSouthend on Sea</t>
  </si>
  <si>
    <t>All provisionEYR and CCRSouthwark</t>
  </si>
  <si>
    <t>All provisionEYR and CCRSt Helens</t>
  </si>
  <si>
    <t>All provisionEYR and CCRStaffordshire</t>
  </si>
  <si>
    <t>All provisionEYR and CCRStockport</t>
  </si>
  <si>
    <t>All provisionEYR and CCRStockton-on-Tees</t>
  </si>
  <si>
    <t>All provisionEYR and CCRStoke-on-Trent</t>
  </si>
  <si>
    <t>All provisionEYR and CCRSuffolk</t>
  </si>
  <si>
    <t>All provisionEYR and CCRSunderland</t>
  </si>
  <si>
    <t>All provisionEYR and CCRSurrey</t>
  </si>
  <si>
    <t>All provisionEYR and CCRSutton</t>
  </si>
  <si>
    <t>All provisionEYR and CCRSwindon</t>
  </si>
  <si>
    <t>All provisionEYR and CCRTameside</t>
  </si>
  <si>
    <t>All provisionEYR and CCRTelford and Wrekin</t>
  </si>
  <si>
    <t>All provisionEYR and CCRThurrock</t>
  </si>
  <si>
    <t>All provisionEYR and CCRTorbay</t>
  </si>
  <si>
    <t>All provisionEYR and CCRTower Hamlets</t>
  </si>
  <si>
    <t>All provisionEYR and CCRTrafford</t>
  </si>
  <si>
    <t>All provisionEYR and CCRWakefield</t>
  </si>
  <si>
    <t>All provisionEYR and CCRWalsall</t>
  </si>
  <si>
    <t>All provisionEYR and CCRWaltham Forest</t>
  </si>
  <si>
    <t>All provisionEYR and CCRWandsworth</t>
  </si>
  <si>
    <t>All provisionEYR and CCRWarrington</t>
  </si>
  <si>
    <t>All provisionEYR and CCRWarwickshire</t>
  </si>
  <si>
    <t>All provisionEYR and CCRWest Berkshire</t>
  </si>
  <si>
    <t>All provisionEYR and CCRWest Midlands total</t>
  </si>
  <si>
    <t>All provisionEYR and CCRWest Northamptonshire</t>
  </si>
  <si>
    <t>All provisionEYR and CCRWest Sussex</t>
  </si>
  <si>
    <t>All provisionEYR and CCRWestminster</t>
  </si>
  <si>
    <t>All provisionEYR and CCRWigan</t>
  </si>
  <si>
    <t>All provisionEYR and CCRWiltshire</t>
  </si>
  <si>
    <t>All provisionEYR and CCRWindsor and Maidenhead</t>
  </si>
  <si>
    <t>All provisionEYR and CCRWirral</t>
  </si>
  <si>
    <t>All provisionEYR and CCRWokingham</t>
  </si>
  <si>
    <t>All provisionEYR and CCRWolverhampton</t>
  </si>
  <si>
    <t>All provisionEYR and CCRWorcestershire</t>
  </si>
  <si>
    <t>All provisionEYR and CCRYork</t>
  </si>
  <si>
    <t>All provisionEYR and CCRYorkshire and The Humber total</t>
  </si>
  <si>
    <t>All provisionEYR and VCRAll England total</t>
  </si>
  <si>
    <t>All provisionEYR and VCRBirmingham</t>
  </si>
  <si>
    <t>All provisionEYR and VCRBracknell Forest</t>
  </si>
  <si>
    <t>All provisionEYR and VCRBradford</t>
  </si>
  <si>
    <t>All provisionEYR and VCRBristol</t>
  </si>
  <si>
    <t>All provisionEYR and VCRBromley</t>
  </si>
  <si>
    <t>All provisionEYR and VCRBuckinghamshire</t>
  </si>
  <si>
    <t>All provisionEYR and VCRDerbyshire</t>
  </si>
  <si>
    <t>All provisionEYR and VCREaling</t>
  </si>
  <si>
    <t>All provisionEYR and VCREast Midlands total</t>
  </si>
  <si>
    <t>All provisionEYR and VCREast of England total</t>
  </si>
  <si>
    <t>All provisionEYR and VCREast Riding of Yorkshire</t>
  </si>
  <si>
    <t>All provisionEYR and VCREssex</t>
  </si>
  <si>
    <t>All provisionEYR and VCRGloucestershire</t>
  </si>
  <si>
    <t>All provisionEYR and VCRHammersmith and Fulham</t>
  </si>
  <si>
    <t>All provisionEYR and VCRHampshire</t>
  </si>
  <si>
    <t>All provisionEYR and VCRHartlepool</t>
  </si>
  <si>
    <t>All provisionEYR and VCRIsle of Wight</t>
  </si>
  <si>
    <t>All provisionEYR and VCRKent</t>
  </si>
  <si>
    <t>All provisionEYR and VCRLeeds</t>
  </si>
  <si>
    <t>All provisionEYR and VCRLewisham</t>
  </si>
  <si>
    <t>All provisionEYR and VCRLondon total</t>
  </si>
  <si>
    <t>All provisionEYR and VCRMedway</t>
  </si>
  <si>
    <t>All provisionEYR and VCRMilton Keynes</t>
  </si>
  <si>
    <t>All provisionEYR and VCRNewcastle upon Tyne</t>
  </si>
  <si>
    <t>All provisionEYR and VCRNorth East total</t>
  </si>
  <si>
    <t>All provisionEYR and VCRNorth Northamptonshire</t>
  </si>
  <si>
    <t>All provisionEYR and VCRNorth West total</t>
  </si>
  <si>
    <t>All provisionEYR and VCRNorth Yorkshire</t>
  </si>
  <si>
    <t>All provisionEYR and VCRNorthumberland</t>
  </si>
  <si>
    <t>All provisionEYR and VCROldham</t>
  </si>
  <si>
    <t>All provisionEYR and VCROxfordshire</t>
  </si>
  <si>
    <t>All provisionEYR and VCRSalford</t>
  </si>
  <si>
    <t>All provisionEYR and VCRSouth East total</t>
  </si>
  <si>
    <t>All provisionEYR and VCRSouth Gloucestershire</t>
  </si>
  <si>
    <t>All provisionEYR and VCRSouth West total</t>
  </si>
  <si>
    <t>All provisionEYR and VCRSuffolk</t>
  </si>
  <si>
    <t>All provisionEYR and VCRSunderland</t>
  </si>
  <si>
    <t>All provisionEYR and VCRSurrey</t>
  </si>
  <si>
    <t>All provisionEYR and VCRThurrock</t>
  </si>
  <si>
    <t>All provisionEYR and VCRTower Hamlets</t>
  </si>
  <si>
    <t>All provisionEYR and VCRWandsworth</t>
  </si>
  <si>
    <t>All provisionEYR and VCRWest Berkshire</t>
  </si>
  <si>
    <t>All provisionEYR and VCRWest Midlands total</t>
  </si>
  <si>
    <t>All provisionEYR and VCRWest Sussex</t>
  </si>
  <si>
    <t>All provisionEYR and VCRWestminster</t>
  </si>
  <si>
    <t>All provisionEYR and VCRWiltshire</t>
  </si>
  <si>
    <t>All provisionEYR and VCRWirral</t>
  </si>
  <si>
    <t>All provisionEYR and VCRYorkshire and The Humber total</t>
  </si>
  <si>
    <t>All provisionEYR onlyAll England total</t>
  </si>
  <si>
    <t>All provisionEYR onlyBarking and Dagenham</t>
  </si>
  <si>
    <t>All provisionEYR onlyBarnet</t>
  </si>
  <si>
    <t>All provisionEYR onlyBarnsley</t>
  </si>
  <si>
    <t>All provisionEYR onlyBath and North East Somerset</t>
  </si>
  <si>
    <t>All provisionEYR onlyBedford</t>
  </si>
  <si>
    <t>All provisionEYR onlyBexley</t>
  </si>
  <si>
    <t>All provisionEYR onlyBirmingham</t>
  </si>
  <si>
    <t>All provisionEYR onlyBlackburn with Darwen</t>
  </si>
  <si>
    <t>All provisionEYR onlyBlackpool</t>
  </si>
  <si>
    <t>All provisionEYR onlyBolton</t>
  </si>
  <si>
    <t>All provisionEYR onlyBournemouth, Christchurch &amp; Poole</t>
  </si>
  <si>
    <t>All provisionEYR onlyBracknell Forest</t>
  </si>
  <si>
    <t>All provisionEYR onlyBradford</t>
  </si>
  <si>
    <t>All provisionEYR onlyBrent</t>
  </si>
  <si>
    <t>All provisionEYR onlyBrighton and Hove</t>
  </si>
  <si>
    <t>All provisionEYR onlyBristol</t>
  </si>
  <si>
    <t>All provisionEYR onlyBromley</t>
  </si>
  <si>
    <t>All provisionEYR onlyBuckinghamshire</t>
  </si>
  <si>
    <t>All provisionEYR onlyBury</t>
  </si>
  <si>
    <t>All provisionEYR onlyCalderdale</t>
  </si>
  <si>
    <t>All provisionEYR onlyCambridgeshire</t>
  </si>
  <si>
    <t>All provisionEYR onlyCamden</t>
  </si>
  <si>
    <t>All provisionEYR onlyCentral Bedfordshire</t>
  </si>
  <si>
    <t>All provisionEYR onlyCheshire East</t>
  </si>
  <si>
    <t>All provisionEYR onlyCheshire West and Chester</t>
  </si>
  <si>
    <t>All provisionEYR onlyCity of London</t>
  </si>
  <si>
    <t>All provisionEYR onlyCornwall</t>
  </si>
  <si>
    <t>All provisionEYR onlyCoventry</t>
  </si>
  <si>
    <t>All provisionEYR onlyCroydon</t>
  </si>
  <si>
    <t>All provisionEYR onlyCumbria</t>
  </si>
  <si>
    <t>All provisionEYR onlyDarlington</t>
  </si>
  <si>
    <t>All provisionEYR onlyDerby</t>
  </si>
  <si>
    <t>All provisionEYR onlyDerbyshire</t>
  </si>
  <si>
    <t>All provisionEYR onlyDevon</t>
  </si>
  <si>
    <t>All provisionEYR onlyDoncaster</t>
  </si>
  <si>
    <t>All provisionEYR onlyDorset</t>
  </si>
  <si>
    <t>All provisionEYR onlyDudley</t>
  </si>
  <si>
    <t>All provisionEYR onlyDurham</t>
  </si>
  <si>
    <t>All provisionEYR onlyEaling</t>
  </si>
  <si>
    <t>All provisionEYR onlyEast Midlands total</t>
  </si>
  <si>
    <t>All provisionEYR onlyEast of England total</t>
  </si>
  <si>
    <t>All provisionEYR onlyEast Riding of Yorkshire</t>
  </si>
  <si>
    <t>All provisionEYR onlyEast Sussex</t>
  </si>
  <si>
    <t>All provisionEYR onlyEnfield</t>
  </si>
  <si>
    <t>All provisionEYR onlyEssex</t>
  </si>
  <si>
    <t>All provisionEYR onlyGateshead</t>
  </si>
  <si>
    <t>All provisionEYR onlyGloucestershire</t>
  </si>
  <si>
    <t>All provisionEYR onlyGreenwich</t>
  </si>
  <si>
    <t>All provisionEYR onlyHackney</t>
  </si>
  <si>
    <t>All provisionEYR onlyHalton</t>
  </si>
  <si>
    <t>All provisionEYR onlyHammersmith and Fulham</t>
  </si>
  <si>
    <t>All provisionEYR onlyHampshire</t>
  </si>
  <si>
    <t>All provisionEYR onlyHaringey</t>
  </si>
  <si>
    <t>All provisionEYR onlyHarrow</t>
  </si>
  <si>
    <t>All provisionEYR onlyHartlepool</t>
  </si>
  <si>
    <t>All provisionEYR onlyHavering</t>
  </si>
  <si>
    <t>All provisionEYR onlyHerefordshire</t>
  </si>
  <si>
    <t>All provisionEYR onlyHertfordshire</t>
  </si>
  <si>
    <t>All provisionEYR onlyHillingdon</t>
  </si>
  <si>
    <t>All provisionEYR onlyHounslow</t>
  </si>
  <si>
    <t>All provisionEYR onlyIsle of Wight</t>
  </si>
  <si>
    <t>All provisionEYR onlyIslington</t>
  </si>
  <si>
    <t>All provisionEYR onlyKensington and Chelsea</t>
  </si>
  <si>
    <t>All provisionEYR onlyKent</t>
  </si>
  <si>
    <t>All provisionEYR onlyKingston upon Hull</t>
  </si>
  <si>
    <t>All provisionEYR onlyKingston upon Thames</t>
  </si>
  <si>
    <t>All provisionEYR onlyKirklees</t>
  </si>
  <si>
    <t>All provisionEYR onlyKnowsley</t>
  </si>
  <si>
    <t>All provisionEYR onlyLambeth</t>
  </si>
  <si>
    <t>All provisionEYR onlyLancashire</t>
  </si>
  <si>
    <t>All provisionEYR onlyLeeds</t>
  </si>
  <si>
    <t>All provisionEYR onlyLeicester</t>
  </si>
  <si>
    <t>All provisionEYR onlyLeicestershire</t>
  </si>
  <si>
    <t>All provisionEYR onlyLewisham</t>
  </si>
  <si>
    <t>All provisionEYR onlyLincolnshire</t>
  </si>
  <si>
    <t>All provisionEYR onlyLiverpool</t>
  </si>
  <si>
    <t>All provisionEYR onlyLondon total</t>
  </si>
  <si>
    <t>All provisionEYR onlyLuton</t>
  </si>
  <si>
    <t>All provisionEYR onlyManchester</t>
  </si>
  <si>
    <t>All provisionEYR onlyMedway</t>
  </si>
  <si>
    <t>All provisionEYR onlyMerton</t>
  </si>
  <si>
    <t>All provisionEYR onlyMiddlesbrough</t>
  </si>
  <si>
    <t>All provisionEYR onlyMilton Keynes</t>
  </si>
  <si>
    <t>All provisionEYR onlyNewcastle upon Tyne</t>
  </si>
  <si>
    <t>All provisionEYR onlyNewham</t>
  </si>
  <si>
    <t>All provisionEYR onlyNorfolk</t>
  </si>
  <si>
    <t>All provisionEYR onlyNorth East Lincolnshire</t>
  </si>
  <si>
    <t>All provisionEYR onlyNorth East total</t>
  </si>
  <si>
    <t>All provisionEYR onlyNorth Lincolnshire</t>
  </si>
  <si>
    <t>All provisionEYR onlyNorth Northamptonshire</t>
  </si>
  <si>
    <t>All provisionEYR onlyNorth Somerset</t>
  </si>
  <si>
    <t>All provisionEYR onlyNorth Tyneside</t>
  </si>
  <si>
    <t>All provisionEYR onlyNorth West total</t>
  </si>
  <si>
    <t>All provisionEYR onlyNorth Yorkshire</t>
  </si>
  <si>
    <t>All provisionEYR onlyNorthumberland</t>
  </si>
  <si>
    <t>All provisionEYR onlyNot Recorded</t>
  </si>
  <si>
    <t>All provisionEYR onlyNot Recorded total</t>
  </si>
  <si>
    <t>All provisionEYR onlyNottingham</t>
  </si>
  <si>
    <t>All provisionEYR onlyNottinghamshire</t>
  </si>
  <si>
    <t>All provisionEYR onlyOldham</t>
  </si>
  <si>
    <t>All provisionEYR onlyOxfordshire</t>
  </si>
  <si>
    <t>All provisionEYR onlyPeterborough</t>
  </si>
  <si>
    <t>All provisionEYR onlyPlymouth</t>
  </si>
  <si>
    <t>All provisionEYR onlyPortsmouth</t>
  </si>
  <si>
    <t>All provisionEYR onlyReading</t>
  </si>
  <si>
    <t>All provisionEYR onlyRedbridge</t>
  </si>
  <si>
    <t>All provisionEYR onlyRedcar and Cleveland</t>
  </si>
  <si>
    <t>All provisionEYR onlyRichmond upon Thames</t>
  </si>
  <si>
    <t>All provisionEYR onlyRochdale</t>
  </si>
  <si>
    <t>All provisionEYR onlyRotherham</t>
  </si>
  <si>
    <t>All provisionEYR onlySalford</t>
  </si>
  <si>
    <t>All provisionEYR onlySandwell</t>
  </si>
  <si>
    <t>All provisionEYR onlySefton</t>
  </si>
  <si>
    <t>All provisionEYR onlySheffield</t>
  </si>
  <si>
    <t>All provisionEYR onlyShropshire</t>
  </si>
  <si>
    <t>All provisionEYR onlySlough</t>
  </si>
  <si>
    <t>All provisionEYR onlySolihull</t>
  </si>
  <si>
    <t>All provisionEYR onlySomerset</t>
  </si>
  <si>
    <t>All provisionEYR onlySouth East total</t>
  </si>
  <si>
    <t>All provisionEYR onlySouth Gloucestershire</t>
  </si>
  <si>
    <t>All provisionEYR onlySouth Tyneside</t>
  </si>
  <si>
    <t>All provisionEYR onlySouth West total</t>
  </si>
  <si>
    <t>All provisionEYR onlySouthampton</t>
  </si>
  <si>
    <t>All provisionEYR onlySouthend on Sea</t>
  </si>
  <si>
    <t>All provisionEYR onlySouthwark</t>
  </si>
  <si>
    <t>All provisionEYR onlySt Helens</t>
  </si>
  <si>
    <t>All provisionEYR onlyStaffordshire</t>
  </si>
  <si>
    <t>All provisionEYR onlyStockport</t>
  </si>
  <si>
    <t>All provisionEYR onlyStockton-on-Tees</t>
  </si>
  <si>
    <t>All provisionEYR onlyStoke-on-Trent</t>
  </si>
  <si>
    <t>All provisionEYR onlySuffolk</t>
  </si>
  <si>
    <t>All provisionEYR onlySunderland</t>
  </si>
  <si>
    <t>All provisionEYR onlySurrey</t>
  </si>
  <si>
    <t>All provisionEYR onlySutton</t>
  </si>
  <si>
    <t>All provisionEYR onlySwindon</t>
  </si>
  <si>
    <t>All provisionEYR onlyTameside</t>
  </si>
  <si>
    <t>All provisionEYR onlyTelford and Wrekin</t>
  </si>
  <si>
    <t>All provisionEYR onlyThurrock</t>
  </si>
  <si>
    <t>All provisionEYR onlyTorbay</t>
  </si>
  <si>
    <t>All provisionEYR onlyTower Hamlets</t>
  </si>
  <si>
    <t>All provisionEYR onlyTrafford</t>
  </si>
  <si>
    <t>All provisionEYR onlyWakefield</t>
  </si>
  <si>
    <t>All provisionEYR onlyWalsall</t>
  </si>
  <si>
    <t>All provisionEYR onlyWaltham Forest</t>
  </si>
  <si>
    <t>All provisionEYR onlyWandsworth</t>
  </si>
  <si>
    <t>All provisionEYR onlyWarrington</t>
  </si>
  <si>
    <t>All provisionEYR onlyWarwickshire</t>
  </si>
  <si>
    <t>All provisionEYR onlyWest Berkshire</t>
  </si>
  <si>
    <t>All provisionEYR onlyWest Midlands total</t>
  </si>
  <si>
    <t>All provisionEYR onlyWest Northamptonshire</t>
  </si>
  <si>
    <t>All provisionEYR onlyWest Sussex</t>
  </si>
  <si>
    <t>All provisionEYR onlyWestminster</t>
  </si>
  <si>
    <t>All provisionEYR onlyWigan</t>
  </si>
  <si>
    <t>All provisionEYR onlyWiltshire</t>
  </si>
  <si>
    <t>All provisionEYR onlyWindsor and Maidenhead</t>
  </si>
  <si>
    <t>All provisionEYR onlyWirral</t>
  </si>
  <si>
    <t>All provisionEYR onlyWokingham</t>
  </si>
  <si>
    <t>All provisionEYR onlyWolverhampton</t>
  </si>
  <si>
    <t>All provisionEYR onlyWorcestershire</t>
  </si>
  <si>
    <t>All provisionEYR onlyYork</t>
  </si>
  <si>
    <t>All provisionEYR onlyYorkshire and The Humber total</t>
  </si>
  <si>
    <t>All provisionEYR, CCR and VCRAll England total</t>
  </si>
  <si>
    <t>All provisionEYR, CCR and VCRBarking and Dagenham</t>
  </si>
  <si>
    <t>All provisionEYR, CCR and VCRBarnet</t>
  </si>
  <si>
    <t>All provisionEYR, CCR and VCRBarnsley</t>
  </si>
  <si>
    <t>All provisionEYR, CCR and VCRBath and North East Somerset</t>
  </si>
  <si>
    <t>All provisionEYR, CCR and VCRBedford</t>
  </si>
  <si>
    <t>All provisionEYR, CCR and VCRBexley</t>
  </si>
  <si>
    <t>All provisionEYR, CCR and VCRBirmingham</t>
  </si>
  <si>
    <t>All provisionEYR, CCR and VCRBlackburn with Darwen</t>
  </si>
  <si>
    <t>All provisionEYR, CCR and VCRBlackpool</t>
  </si>
  <si>
    <t>All provisionEYR, CCR and VCRBolton</t>
  </si>
  <si>
    <t>All provisionEYR, CCR and VCRBournemouth, Christchurch &amp; Poole</t>
  </si>
  <si>
    <t>All provisionEYR, CCR and VCRBracknell Forest</t>
  </si>
  <si>
    <t>All provisionEYR, CCR and VCRBradford</t>
  </si>
  <si>
    <t>All provisionEYR, CCR and VCRBrent</t>
  </si>
  <si>
    <t>All provisionEYR, CCR and VCRBrighton and Hove</t>
  </si>
  <si>
    <t>All provisionEYR, CCR and VCRBristol</t>
  </si>
  <si>
    <t>All provisionEYR, CCR and VCRBromley</t>
  </si>
  <si>
    <t>All provisionEYR, CCR and VCRBuckinghamshire</t>
  </si>
  <si>
    <t>All provisionEYR, CCR and VCRBury</t>
  </si>
  <si>
    <t>All provisionEYR, CCR and VCRCalderdale</t>
  </si>
  <si>
    <t>All provisionEYR, CCR and VCRCambridgeshire</t>
  </si>
  <si>
    <t>All provisionEYR, CCR and VCRCamden</t>
  </si>
  <si>
    <t>All provisionEYR, CCR and VCRCentral Bedfordshire</t>
  </si>
  <si>
    <t>All provisionEYR, CCR and VCRCheshire East</t>
  </si>
  <si>
    <t>All provisionEYR, CCR and VCRCheshire West and Chester</t>
  </si>
  <si>
    <t>All provisionEYR, CCR and VCRCity of London</t>
  </si>
  <si>
    <t>All provisionEYR, CCR and VCRCornwall</t>
  </si>
  <si>
    <t>All provisionEYR, CCR and VCRCoventry</t>
  </si>
  <si>
    <t>All provisionEYR, CCR and VCRCroydon</t>
  </si>
  <si>
    <t>All provisionEYR, CCR and VCRCumbria</t>
  </si>
  <si>
    <t>All provisionEYR, CCR and VCRDarlington</t>
  </si>
  <si>
    <t>All provisionEYR, CCR and VCRDerby</t>
  </si>
  <si>
    <t>All provisionEYR, CCR and VCRDerbyshire</t>
  </si>
  <si>
    <t>All provisionEYR, CCR and VCRDevon</t>
  </si>
  <si>
    <t>All provisionEYR, CCR and VCRDoncaster</t>
  </si>
  <si>
    <t>All provisionEYR, CCR and VCRDorset</t>
  </si>
  <si>
    <t>All provisionEYR, CCR and VCRDudley</t>
  </si>
  <si>
    <t>All provisionEYR, CCR and VCRDurham</t>
  </si>
  <si>
    <t>All provisionEYR, CCR and VCREaling</t>
  </si>
  <si>
    <t>All provisionEYR, CCR and VCREast Midlands total</t>
  </si>
  <si>
    <t>All provisionEYR, CCR and VCREast of England total</t>
  </si>
  <si>
    <t>All provisionEYR, CCR and VCREast Riding of Yorkshire</t>
  </si>
  <si>
    <t>All provisionEYR, CCR and VCREast Sussex</t>
  </si>
  <si>
    <t>All provisionEYR, CCR and VCREnfield</t>
  </si>
  <si>
    <t>All provisionEYR, CCR and VCREssex</t>
  </si>
  <si>
    <t>All provisionEYR, CCR and VCRGateshead</t>
  </si>
  <si>
    <t>All provisionEYR, CCR and VCRGloucestershire</t>
  </si>
  <si>
    <t>All provisionEYR, CCR and VCRGreenwich</t>
  </si>
  <si>
    <t>All provisionEYR, CCR and VCRHackney</t>
  </si>
  <si>
    <t>All provisionEYR, CCR and VCRHalton</t>
  </si>
  <si>
    <t>All provisionEYR, CCR and VCRHammersmith and Fulham</t>
  </si>
  <si>
    <t>All provisionEYR, CCR and VCRHampshire</t>
  </si>
  <si>
    <t>All provisionEYR, CCR and VCRHaringey</t>
  </si>
  <si>
    <t>All provisionEYR, CCR and VCRHarrow</t>
  </si>
  <si>
    <t>All provisionEYR, CCR and VCRHartlepool</t>
  </si>
  <si>
    <t>All provisionEYR, CCR and VCRHavering</t>
  </si>
  <si>
    <t>All provisionEYR, CCR and VCRHerefordshire</t>
  </si>
  <si>
    <t>All provisionEYR, CCR and VCRHertfordshire</t>
  </si>
  <si>
    <t>All provisionEYR, CCR and VCRHillingdon</t>
  </si>
  <si>
    <t>All provisionEYR, CCR and VCRHounslow</t>
  </si>
  <si>
    <t>All provisionEYR, CCR and VCRIsle of Wight</t>
  </si>
  <si>
    <t>All provisionEYR, CCR and VCRIsles of Scilly</t>
  </si>
  <si>
    <t>All provisionEYR, CCR and VCRIslington</t>
  </si>
  <si>
    <t>All provisionEYR, CCR and VCRKensington and Chelsea</t>
  </si>
  <si>
    <t>All provisionEYR, CCR and VCRKent</t>
  </si>
  <si>
    <t>All provisionEYR, CCR and VCRKingston upon Hull</t>
  </si>
  <si>
    <t>All provisionEYR, CCR and VCRKingston upon Thames</t>
  </si>
  <si>
    <t>All provisionEYR, CCR and VCRKirklees</t>
  </si>
  <si>
    <t>All provisionEYR, CCR and VCRKnowsley</t>
  </si>
  <si>
    <t>All provisionEYR, CCR and VCRLambeth</t>
  </si>
  <si>
    <t>All provisionEYR, CCR and VCRLancashire</t>
  </si>
  <si>
    <t>All provisionEYR, CCR and VCRLeeds</t>
  </si>
  <si>
    <t>All provisionEYR, CCR and VCRLeicester</t>
  </si>
  <si>
    <t>All provisionEYR, CCR and VCRLeicestershire</t>
  </si>
  <si>
    <t>All provisionEYR, CCR and VCRLewisham</t>
  </si>
  <si>
    <t>All provisionEYR, CCR and VCRLincolnshire</t>
  </si>
  <si>
    <t>All provisionEYR, CCR and VCRLiverpool</t>
  </si>
  <si>
    <t>All provisionEYR, CCR and VCRLondon total</t>
  </si>
  <si>
    <t>All provisionEYR, CCR and VCRLuton</t>
  </si>
  <si>
    <t>All provisionEYR, CCR and VCRManchester</t>
  </si>
  <si>
    <t>All provisionEYR, CCR and VCRMedway</t>
  </si>
  <si>
    <t>All provisionEYR, CCR and VCRMerton</t>
  </si>
  <si>
    <t>All provisionEYR, CCR and VCRMiddlesbrough</t>
  </si>
  <si>
    <t>All provisionEYR, CCR and VCRMilton Keynes</t>
  </si>
  <si>
    <t>All provisionEYR, CCR and VCRNewcastle upon Tyne</t>
  </si>
  <si>
    <t>All provisionEYR, CCR and VCRNewham</t>
  </si>
  <si>
    <t>All provisionEYR, CCR and VCRNorfolk</t>
  </si>
  <si>
    <t>All provisionEYR, CCR and VCRNorth East Lincolnshire</t>
  </si>
  <si>
    <t>All provisionEYR, CCR and VCRNorth East total</t>
  </si>
  <si>
    <t>All provisionEYR, CCR and VCRNorth Lincolnshire</t>
  </si>
  <si>
    <t>All provisionEYR, CCR and VCRNorth Northamptonshire</t>
  </si>
  <si>
    <t>All provisionEYR, CCR and VCRNorth Somerset</t>
  </si>
  <si>
    <t>All provisionEYR, CCR and VCRNorth Tyneside</t>
  </si>
  <si>
    <t>All provisionEYR, CCR and VCRNorth West total</t>
  </si>
  <si>
    <t>All provisionEYR, CCR and VCRNorth Yorkshire</t>
  </si>
  <si>
    <t>All provisionEYR, CCR and VCRNorthumberland</t>
  </si>
  <si>
    <t>All provisionEYR, CCR and VCRNot Recorded</t>
  </si>
  <si>
    <t>All provisionEYR, CCR and VCRNot Recorded total</t>
  </si>
  <si>
    <t>All provisionEYR, CCR and VCRNottingham</t>
  </si>
  <si>
    <t>All provisionEYR, CCR and VCRNottinghamshire</t>
  </si>
  <si>
    <t>All provisionEYR, CCR and VCROldham</t>
  </si>
  <si>
    <t>All provisionEYR, CCR and VCROxfordshire</t>
  </si>
  <si>
    <t>All provisionEYR, CCR and VCRPeterborough</t>
  </si>
  <si>
    <t>All provisionEYR, CCR and VCRPlymouth</t>
  </si>
  <si>
    <t>All provisionEYR, CCR and VCRPortsmouth</t>
  </si>
  <si>
    <t>All provisionEYR, CCR and VCRReading</t>
  </si>
  <si>
    <t>All provisionEYR, CCR and VCRRedbridge</t>
  </si>
  <si>
    <t>All provisionEYR, CCR and VCRRedcar and Cleveland</t>
  </si>
  <si>
    <t>All provisionEYR, CCR and VCRRichmond upon Thames</t>
  </si>
  <si>
    <t>All provisionEYR, CCR and VCRRochdale</t>
  </si>
  <si>
    <t>All provisionEYR, CCR and VCRRotherham</t>
  </si>
  <si>
    <t>All provisionEYR, CCR and VCRRutland</t>
  </si>
  <si>
    <t>All provisionEYR, CCR and VCRSalford</t>
  </si>
  <si>
    <t>All provisionEYR, CCR and VCRSandwell</t>
  </si>
  <si>
    <t>All provisionEYR, CCR and VCRSefton</t>
  </si>
  <si>
    <t>All provisionEYR, CCR and VCRSheffield</t>
  </si>
  <si>
    <t>All provisionEYR, CCR and VCRShropshire</t>
  </si>
  <si>
    <t>All provisionEYR, CCR and VCRSlough</t>
  </si>
  <si>
    <t>All provisionEYR, CCR and VCRSolihull</t>
  </si>
  <si>
    <t>All provisionEYR, CCR and VCRSomerset</t>
  </si>
  <si>
    <t>All provisionEYR, CCR and VCRSouth East total</t>
  </si>
  <si>
    <t>All provisionEYR, CCR and VCRSouth Gloucestershire</t>
  </si>
  <si>
    <t>All provisionEYR, CCR and VCRSouth Tyneside</t>
  </si>
  <si>
    <t>All provisionEYR, CCR and VCRSouth West total</t>
  </si>
  <si>
    <t>All provisionEYR, CCR and VCRSouthampton</t>
  </si>
  <si>
    <t>All provisionEYR, CCR and VCRSouthend on Sea</t>
  </si>
  <si>
    <t>All provisionEYR, CCR and VCRSouthwark</t>
  </si>
  <si>
    <t>All provisionEYR, CCR and VCRSt Helens</t>
  </si>
  <si>
    <t>All provisionEYR, CCR and VCRStaffordshire</t>
  </si>
  <si>
    <t>All provisionEYR, CCR and VCRStockport</t>
  </si>
  <si>
    <t>All provisionEYR, CCR and VCRStockton-on-Tees</t>
  </si>
  <si>
    <t>All provisionEYR, CCR and VCRStoke-on-Trent</t>
  </si>
  <si>
    <t>All provisionEYR, CCR and VCRSuffolk</t>
  </si>
  <si>
    <t>All provisionEYR, CCR and VCRSunderland</t>
  </si>
  <si>
    <t>All provisionEYR, CCR and VCRSurrey</t>
  </si>
  <si>
    <t>All provisionEYR, CCR and VCRSutton</t>
  </si>
  <si>
    <t>All provisionEYR, CCR and VCRSwindon</t>
  </si>
  <si>
    <t>All provisionEYR, CCR and VCRTameside</t>
  </si>
  <si>
    <t>All provisionEYR, CCR and VCRTelford and Wrekin</t>
  </si>
  <si>
    <t>All provisionEYR, CCR and VCRThurrock</t>
  </si>
  <si>
    <t>All provisionEYR, CCR and VCRTorbay</t>
  </si>
  <si>
    <t>All provisionEYR, CCR and VCRTower Hamlets</t>
  </si>
  <si>
    <t>All provisionEYR, CCR and VCRTrafford</t>
  </si>
  <si>
    <t>All provisionEYR, CCR and VCRWakefield</t>
  </si>
  <si>
    <t>All provisionEYR, CCR and VCRWalsall</t>
  </si>
  <si>
    <t>All provisionEYR, CCR and VCRWaltham Forest</t>
  </si>
  <si>
    <t>All provisionEYR, CCR and VCRWandsworth</t>
  </si>
  <si>
    <t>All provisionEYR, CCR and VCRWarrington</t>
  </si>
  <si>
    <t>All provisionEYR, CCR and VCRWarwickshire</t>
  </si>
  <si>
    <t>All provisionEYR, CCR and VCRWest Berkshire</t>
  </si>
  <si>
    <t>All provisionEYR, CCR and VCRWest Midlands total</t>
  </si>
  <si>
    <t>All provisionEYR, CCR and VCRWest Northamptonshire</t>
  </si>
  <si>
    <t>All provisionEYR, CCR and VCRWest Sussex</t>
  </si>
  <si>
    <t>All provisionEYR, CCR and VCRWestminster</t>
  </si>
  <si>
    <t>All provisionEYR, CCR and VCRWigan</t>
  </si>
  <si>
    <t>All provisionEYR, CCR and VCRWiltshire</t>
  </si>
  <si>
    <t>All provisionEYR, CCR and VCRWindsor and Maidenhead</t>
  </si>
  <si>
    <t>All provisionEYR, CCR and VCRWirral</t>
  </si>
  <si>
    <t>All provisionEYR, CCR and VCRWokingham</t>
  </si>
  <si>
    <t>All provisionEYR, CCR and VCRWolverhampton</t>
  </si>
  <si>
    <t>All provisionEYR, CCR and VCRWorcestershire</t>
  </si>
  <si>
    <t>All provisionEYR, CCR and VCRYork</t>
  </si>
  <si>
    <t>All provisionEYR, CCR and VCRYorkshire and The Humber total</t>
  </si>
  <si>
    <t>All provisionVCR OnlyAll England total</t>
  </si>
  <si>
    <t>All provisionVCR OnlyBarking and Dagenham</t>
  </si>
  <si>
    <t>All provisionVCR OnlyBarnet</t>
  </si>
  <si>
    <t>All provisionVCR OnlyBarnsley</t>
  </si>
  <si>
    <t>All provisionVCR OnlyBath and North East Somerset</t>
  </si>
  <si>
    <t>All provisionVCR OnlyBedford</t>
  </si>
  <si>
    <t>All provisionVCR OnlyBexley</t>
  </si>
  <si>
    <t>All provisionVCR OnlyBirmingham</t>
  </si>
  <si>
    <t>All provisionVCR OnlyBlackburn with Darwen</t>
  </si>
  <si>
    <t>All provisionVCR OnlyBolton</t>
  </si>
  <si>
    <t>All provisionVCR OnlyBournemouth, Christchurch &amp; Poole</t>
  </si>
  <si>
    <t>All provisionVCR OnlyBracknell Forest</t>
  </si>
  <si>
    <t>All provisionVCR OnlyBradford</t>
  </si>
  <si>
    <t>All provisionVCR OnlyBrent</t>
  </si>
  <si>
    <t>All provisionVCR OnlyBrighton and Hove</t>
  </si>
  <si>
    <t>All provisionVCR OnlyBristol</t>
  </si>
  <si>
    <t>All provisionVCR OnlyBromley</t>
  </si>
  <si>
    <t>All provisionVCR OnlyBuckinghamshire</t>
  </si>
  <si>
    <t>All provisionVCR OnlyBury</t>
  </si>
  <si>
    <t>All provisionVCR OnlyCalderdale</t>
  </si>
  <si>
    <t>All provisionVCR OnlyCambridgeshire</t>
  </si>
  <si>
    <t>All provisionVCR OnlyCamden</t>
  </si>
  <si>
    <t>All provisionVCR OnlyCentral Bedfordshire</t>
  </si>
  <si>
    <t>All provisionVCR OnlyCheshire East</t>
  </si>
  <si>
    <t>All provisionVCR OnlyCheshire West and Chester</t>
  </si>
  <si>
    <t>All provisionVCR OnlyCity of London</t>
  </si>
  <si>
    <t>All provisionVCR OnlyCornwall</t>
  </si>
  <si>
    <t>All provisionVCR OnlyCoventry</t>
  </si>
  <si>
    <t>All provisionVCR OnlyCroydon</t>
  </si>
  <si>
    <t>All provisionVCR OnlyCumbria</t>
  </si>
  <si>
    <t>All provisionVCR OnlyDarlington</t>
  </si>
  <si>
    <t>All provisionVCR OnlyDerby</t>
  </si>
  <si>
    <t>All provisionVCR OnlyDerbyshire</t>
  </si>
  <si>
    <t>All provisionVCR OnlyDevon</t>
  </si>
  <si>
    <t>All provisionVCR OnlyDoncaster</t>
  </si>
  <si>
    <t>All provisionVCR OnlyDorset</t>
  </si>
  <si>
    <t>All provisionVCR OnlyDudley</t>
  </si>
  <si>
    <t>All provisionVCR OnlyDurham</t>
  </si>
  <si>
    <t>All provisionVCR OnlyEaling</t>
  </si>
  <si>
    <t>All provisionVCR OnlyEast Midlands total</t>
  </si>
  <si>
    <t>All provisionVCR OnlyEast of England total</t>
  </si>
  <si>
    <t>All provisionVCR OnlyEast Riding of Yorkshire</t>
  </si>
  <si>
    <t>All provisionVCR OnlyEast Sussex</t>
  </si>
  <si>
    <t>All provisionVCR OnlyEnfield</t>
  </si>
  <si>
    <t>All provisionVCR OnlyEssex</t>
  </si>
  <si>
    <t>All provisionVCR OnlyGateshead</t>
  </si>
  <si>
    <t>All provisionVCR OnlyGloucestershire</t>
  </si>
  <si>
    <t>All provisionVCR OnlyGreenwich</t>
  </si>
  <si>
    <t>All provisionVCR OnlyHackney</t>
  </si>
  <si>
    <t>All provisionVCR OnlyHalton</t>
  </si>
  <si>
    <t>All provisionVCR OnlyHammersmith and Fulham</t>
  </si>
  <si>
    <t>All provisionVCR OnlyHampshire</t>
  </si>
  <si>
    <t>All provisionVCR OnlyHaringey</t>
  </si>
  <si>
    <t>All provisionVCR OnlyHarrow</t>
  </si>
  <si>
    <t>All provisionVCR OnlyHartlepool</t>
  </si>
  <si>
    <t>All provisionVCR OnlyHavering</t>
  </si>
  <si>
    <t>All provisionVCR OnlyHerefordshire</t>
  </si>
  <si>
    <t>All provisionVCR OnlyHertfordshire</t>
  </si>
  <si>
    <t>All provisionVCR OnlyHillingdon</t>
  </si>
  <si>
    <t>All provisionVCR OnlyHounslow</t>
  </si>
  <si>
    <t>All provisionVCR OnlyIsle of Wight</t>
  </si>
  <si>
    <t>All provisionVCR OnlyIslington</t>
  </si>
  <si>
    <t>All provisionVCR OnlyKensington and Chelsea</t>
  </si>
  <si>
    <t>All provisionVCR OnlyKent</t>
  </si>
  <si>
    <t>All provisionVCR OnlyKingston upon Hull</t>
  </si>
  <si>
    <t>All provisionVCR OnlyKingston upon Thames</t>
  </si>
  <si>
    <t>All provisionVCR OnlyKirklees</t>
  </si>
  <si>
    <t>All provisionVCR OnlyKnowsley</t>
  </si>
  <si>
    <t>All provisionVCR OnlyLambeth</t>
  </si>
  <si>
    <t>All provisionVCR OnlyLancashire</t>
  </si>
  <si>
    <t>All provisionVCR OnlyLeeds</t>
  </si>
  <si>
    <t>All provisionVCR OnlyLeicester</t>
  </si>
  <si>
    <t>All provisionVCR OnlyLeicestershire</t>
  </si>
  <si>
    <t>All provisionVCR OnlyLewisham</t>
  </si>
  <si>
    <t>All provisionVCR OnlyLincolnshire</t>
  </si>
  <si>
    <t>All provisionVCR OnlyLiverpool</t>
  </si>
  <si>
    <t>All provisionVCR OnlyLondon total</t>
  </si>
  <si>
    <t>All provisionVCR OnlyLuton</t>
  </si>
  <si>
    <t>All provisionVCR OnlyManchester</t>
  </si>
  <si>
    <t>All provisionVCR OnlyMedway</t>
  </si>
  <si>
    <t>All provisionVCR OnlyMerton</t>
  </si>
  <si>
    <t>All provisionVCR OnlyMiddlesbrough</t>
  </si>
  <si>
    <t>All provisionVCR OnlyMilton Keynes</t>
  </si>
  <si>
    <t>All provisionVCR OnlyNewcastle upon Tyne</t>
  </si>
  <si>
    <t>All provisionVCR OnlyNewham</t>
  </si>
  <si>
    <t>All provisionVCR OnlyNorfolk</t>
  </si>
  <si>
    <t>All provisionVCR OnlyNorth East Lincolnshire</t>
  </si>
  <si>
    <t>All provisionVCR OnlyNorth East total</t>
  </si>
  <si>
    <t>All provisionVCR OnlyNorth Lincolnshire</t>
  </si>
  <si>
    <t>All provisionVCR OnlyNorth Northamptonshire</t>
  </si>
  <si>
    <t>All provisionVCR OnlyNorth Somerset</t>
  </si>
  <si>
    <t>All provisionVCR OnlyNorth Tyneside</t>
  </si>
  <si>
    <t>All provisionVCR OnlyNorth West total</t>
  </si>
  <si>
    <t>All provisionVCR OnlyNorth Yorkshire</t>
  </si>
  <si>
    <t>All provisionVCR OnlyNorthumberland</t>
  </si>
  <si>
    <t>All provisionVCR OnlyNot Recorded</t>
  </si>
  <si>
    <t>All provisionVCR OnlyNot Recorded total</t>
  </si>
  <si>
    <t>All provisionVCR OnlyNottingham</t>
  </si>
  <si>
    <t>All provisionVCR OnlyNottinghamshire</t>
  </si>
  <si>
    <t>All provisionVCR OnlyOldham</t>
  </si>
  <si>
    <t>All provisionVCR OnlyOxfordshire</t>
  </si>
  <si>
    <t>All provisionVCR OnlyPeterborough</t>
  </si>
  <si>
    <t>All provisionVCR OnlyPlymouth</t>
  </si>
  <si>
    <t>All provisionVCR OnlyPortsmouth</t>
  </si>
  <si>
    <t>All provisionVCR OnlyReading</t>
  </si>
  <si>
    <t>All provisionVCR OnlyRedbridge</t>
  </si>
  <si>
    <t>All provisionVCR OnlyRedcar and Cleveland</t>
  </si>
  <si>
    <t>All provisionVCR OnlyRichmond upon Thames</t>
  </si>
  <si>
    <t>All provisionVCR OnlyRochdale</t>
  </si>
  <si>
    <t>All provisionVCR OnlyRotherham</t>
  </si>
  <si>
    <t>All provisionVCR OnlyRutland</t>
  </si>
  <si>
    <t>All provisionVCR OnlySalford</t>
  </si>
  <si>
    <t>All provisionVCR OnlySandwell</t>
  </si>
  <si>
    <t>All provisionVCR OnlySefton</t>
  </si>
  <si>
    <t>All provisionVCR OnlySheffield</t>
  </si>
  <si>
    <t>All provisionVCR OnlyShropshire</t>
  </si>
  <si>
    <t>All provisionVCR OnlySlough</t>
  </si>
  <si>
    <t>All provisionVCR OnlySolihull</t>
  </si>
  <si>
    <t>All provisionVCR OnlySomerset</t>
  </si>
  <si>
    <t>All provisionVCR OnlySouth East total</t>
  </si>
  <si>
    <t>All provisionVCR OnlySouth Gloucestershire</t>
  </si>
  <si>
    <t>All provisionVCR OnlySouth Tyneside</t>
  </si>
  <si>
    <t>All provisionVCR OnlySouth West total</t>
  </si>
  <si>
    <t>All provisionVCR OnlySouthampton</t>
  </si>
  <si>
    <t>All provisionVCR OnlySouthend on Sea</t>
  </si>
  <si>
    <t>All provisionVCR OnlySouthwark</t>
  </si>
  <si>
    <t>All provisionVCR OnlySt Helens</t>
  </si>
  <si>
    <t>All provisionVCR OnlyStaffordshire</t>
  </si>
  <si>
    <t>All provisionVCR OnlyStockport</t>
  </si>
  <si>
    <t>All provisionVCR OnlyStockton-on-Tees</t>
  </si>
  <si>
    <t>All provisionVCR OnlyStoke-on-Trent</t>
  </si>
  <si>
    <t>All provisionVCR OnlySuffolk</t>
  </si>
  <si>
    <t>All provisionVCR OnlySunderland</t>
  </si>
  <si>
    <t>All provisionVCR OnlySurrey</t>
  </si>
  <si>
    <t>All provisionVCR OnlySutton</t>
  </si>
  <si>
    <t>All provisionVCR OnlySwindon</t>
  </si>
  <si>
    <t>All provisionVCR OnlyTameside</t>
  </si>
  <si>
    <t>All provisionVCR OnlyTelford and Wrekin</t>
  </si>
  <si>
    <t>All provisionVCR OnlyThurrock</t>
  </si>
  <si>
    <t>All provisionVCR OnlyTorbay</t>
  </si>
  <si>
    <t>All provisionVCR OnlyTower Hamlets</t>
  </si>
  <si>
    <t>All provisionVCR OnlyTrafford</t>
  </si>
  <si>
    <t>All provisionVCR OnlyWakefield</t>
  </si>
  <si>
    <t>All provisionVCR OnlyWalsall</t>
  </si>
  <si>
    <t>All provisionVCR OnlyWaltham Forest</t>
  </si>
  <si>
    <t>All provisionVCR OnlyWandsworth</t>
  </si>
  <si>
    <t>All provisionVCR OnlyWarrington</t>
  </si>
  <si>
    <t>All provisionVCR OnlyWarwickshire</t>
  </si>
  <si>
    <t>All provisionVCR OnlyWest Berkshire</t>
  </si>
  <si>
    <t>All provisionVCR OnlyWest Midlands total</t>
  </si>
  <si>
    <t>All provisionVCR OnlyWest Northamptonshire</t>
  </si>
  <si>
    <t>All provisionVCR OnlyWest Sussex</t>
  </si>
  <si>
    <t>All provisionVCR OnlyWestminster</t>
  </si>
  <si>
    <t>All provisionVCR OnlyWigan</t>
  </si>
  <si>
    <t>All provisionVCR OnlyWiltshire</t>
  </si>
  <si>
    <t>All provisionVCR OnlyWindsor and Maidenhead</t>
  </si>
  <si>
    <t>All provisionVCR OnlyWirral</t>
  </si>
  <si>
    <t>All provisionVCR OnlyWokingham</t>
  </si>
  <si>
    <t>All provisionVCR OnlyWolverhampton</t>
  </si>
  <si>
    <t>All provisionVCR OnlyWorcestershire</t>
  </si>
  <si>
    <t>All provisionVCR OnlyYork</t>
  </si>
  <si>
    <t>All provisionVCR OnlyYorkshire and The Humber total</t>
  </si>
  <si>
    <t>Childcare on domestic premisesAll providersAll England total</t>
  </si>
  <si>
    <t>Childcare on domestic premisesAll providersBarking and Dagenham</t>
  </si>
  <si>
    <t>Childcare on domestic premisesAll providersBarnet</t>
  </si>
  <si>
    <t>Childcare on domestic premisesAll providersBath and North East Somerset</t>
  </si>
  <si>
    <t>Childcare on domestic premisesAll providersBexley</t>
  </si>
  <si>
    <t>Childcare on domestic premisesAll providersBirmingham</t>
  </si>
  <si>
    <t>Childcare on domestic premisesAll providersBlackburn with Darwen</t>
  </si>
  <si>
    <t>Childcare on domestic premisesAll providersBournemouth, Christchurch &amp; Poole</t>
  </si>
  <si>
    <t>Childcare on domestic premisesAll providersBradford</t>
  </si>
  <si>
    <t>Childcare on domestic premisesAll providersBrent</t>
  </si>
  <si>
    <t>Childcare on domestic premisesAll providersBrighton and Hove</t>
  </si>
  <si>
    <t>Childcare on domestic premisesAll providersBristol</t>
  </si>
  <si>
    <t>Childcare on domestic premisesAll providersBromley</t>
  </si>
  <si>
    <t>Childcare on domestic premisesAll providersCalderdale</t>
  </si>
  <si>
    <t>Childcare on domestic premisesAll providersCambridgeshire</t>
  </si>
  <si>
    <t>Childcare on domestic premisesAll providersCamden</t>
  </si>
  <si>
    <t>Childcare on domestic premisesAll providersCentral Bedfordshire</t>
  </si>
  <si>
    <t>Childcare on domestic premisesAll providersCheshire East</t>
  </si>
  <si>
    <t>Childcare on domestic premisesAll providersCornwall</t>
  </si>
  <si>
    <t>Childcare on domestic premisesAll providersCroydon</t>
  </si>
  <si>
    <t>Childcare on domestic premisesAll providersCumbria</t>
  </si>
  <si>
    <t>Childcare on domestic premisesAll providersDerby</t>
  </si>
  <si>
    <t>Childcare on domestic premisesAll providersDevon</t>
  </si>
  <si>
    <t>Childcare on domestic premisesAll providersDoncaster</t>
  </si>
  <si>
    <t>Childcare on domestic premisesAll providersDorset</t>
  </si>
  <si>
    <t>Childcare on domestic premisesAll providersDudley</t>
  </si>
  <si>
    <t>Childcare on domestic premisesAll providersEaling</t>
  </si>
  <si>
    <t>Childcare on domestic premisesAll providersEast Midlands total</t>
  </si>
  <si>
    <t>Childcare on domestic premisesAll providersEast of England total</t>
  </si>
  <si>
    <t>Childcare on domestic premisesAll providersEast Riding of Yorkshire</t>
  </si>
  <si>
    <t>Childcare on domestic premisesAll providersEast Sussex</t>
  </si>
  <si>
    <t>Childcare on domestic premisesAll providersEssex</t>
  </si>
  <si>
    <t>Childcare on domestic premisesAll providersGateshead</t>
  </si>
  <si>
    <t>Childcare on domestic premisesAll providersGloucestershire</t>
  </si>
  <si>
    <t>Childcare on domestic premisesAll providersHackney</t>
  </si>
  <si>
    <t>Childcare on domestic premisesAll providersHammersmith and Fulham</t>
  </si>
  <si>
    <t>Childcare on domestic premisesAll providersHampshire</t>
  </si>
  <si>
    <t>Childcare on domestic premisesAll providersHaringey</t>
  </si>
  <si>
    <t>Childcare on domestic premisesAll providersHarrow</t>
  </si>
  <si>
    <t>Childcare on domestic premisesAll providersHavering</t>
  </si>
  <si>
    <t>Childcare on domestic premisesAll providersHertfordshire</t>
  </si>
  <si>
    <t>Childcare on domestic premisesAll providersIsle of Wight</t>
  </si>
  <si>
    <t>Childcare on domestic premisesAll providersIslington</t>
  </si>
  <si>
    <t>Childcare on domestic premisesAll providersKensington and Chelsea</t>
  </si>
  <si>
    <t>Childcare on domestic premisesAll providersKent</t>
  </si>
  <si>
    <t>Childcare on domestic premisesAll providersLambeth</t>
  </si>
  <si>
    <t>Childcare on domestic premisesAll providersLeeds</t>
  </si>
  <si>
    <t>Childcare on domestic premisesAll providersLeicestershire</t>
  </si>
  <si>
    <t>Childcare on domestic premisesAll providersLewisham</t>
  </si>
  <si>
    <t>Childcare on domestic premisesAll providersLincolnshire</t>
  </si>
  <si>
    <t>Childcare on domestic premisesAll providersLondon total</t>
  </si>
  <si>
    <t>Childcare on domestic premisesAll providersManchester</t>
  </si>
  <si>
    <t>Childcare on domestic premisesAll providersMedway</t>
  </si>
  <si>
    <t>Childcare on domestic premisesAll providersMerton</t>
  </si>
  <si>
    <t>Childcare on domestic premisesAll providersMiddlesbrough</t>
  </si>
  <si>
    <t>Childcare on domestic premisesAll providersMilton Keynes</t>
  </si>
  <si>
    <t>Childcare on domestic premisesAll providersNewham</t>
  </si>
  <si>
    <t>Childcare on domestic premisesAll providersNorfolk</t>
  </si>
  <si>
    <t>Childcare on domestic premisesAll providersNorth East Lincolnshire</t>
  </si>
  <si>
    <t>Childcare on domestic premisesAll providersNorth East total</t>
  </si>
  <si>
    <t>Childcare on domestic premisesAll providersNorth Lincolnshire</t>
  </si>
  <si>
    <t>Childcare on domestic premisesAll providersNorth Somerset</t>
  </si>
  <si>
    <t>Childcare on domestic premisesAll providersNorth West total</t>
  </si>
  <si>
    <t>Childcare on domestic premisesAll providersNorth Yorkshire</t>
  </si>
  <si>
    <t>Childcare on domestic premisesAll providersNottinghamshire</t>
  </si>
  <si>
    <t>Childcare on domestic premisesAll providersOxfordshire</t>
  </si>
  <si>
    <t>Childcare on domestic premisesAll providersPortsmouth</t>
  </si>
  <si>
    <t>Childcare on domestic premisesAll providersRedbridge</t>
  </si>
  <si>
    <t>Childcare on domestic premisesAll providersRichmond upon Thames</t>
  </si>
  <si>
    <t>Childcare on domestic premisesAll providersSalford</t>
  </si>
  <si>
    <t>Childcare on domestic premisesAll providersSefton</t>
  </si>
  <si>
    <t>Childcare on domestic premisesAll providersShropshire</t>
  </si>
  <si>
    <t>Childcare on domestic premisesAll providersSomerset</t>
  </si>
  <si>
    <t>Childcare on domestic premisesAll providersSouth East total</t>
  </si>
  <si>
    <t>Childcare on domestic premisesAll providersSouth Gloucestershire</t>
  </si>
  <si>
    <t>Childcare on domestic premisesAll providersSouth West total</t>
  </si>
  <si>
    <t>Childcare on domestic premisesAll providersSouthampton</t>
  </si>
  <si>
    <t>Childcare on domestic premisesAll providersSouthwark</t>
  </si>
  <si>
    <t>Childcare on domestic premisesAll providersStaffordshire</t>
  </si>
  <si>
    <t>Childcare on domestic premisesAll providersStockport</t>
  </si>
  <si>
    <t>Childcare on domestic premisesAll providersStoke-on-Trent</t>
  </si>
  <si>
    <t>Childcare on domestic premisesAll providersSuffolk</t>
  </si>
  <si>
    <t>Childcare on domestic premisesAll providersSurrey</t>
  </si>
  <si>
    <t>Childcare on domestic premisesAll providersSwindon</t>
  </si>
  <si>
    <t>Childcare on domestic premisesAll providersTrafford</t>
  </si>
  <si>
    <t>Childcare on domestic premisesAll providersWakefield</t>
  </si>
  <si>
    <t>Childcare on domestic premisesAll providersWaltham Forest</t>
  </si>
  <si>
    <t>Childcare on domestic premisesAll providersWandsworth</t>
  </si>
  <si>
    <t>Childcare on domestic premisesAll providersWarwickshire</t>
  </si>
  <si>
    <t>Childcare on domestic premisesAll providersWest Midlands total</t>
  </si>
  <si>
    <t>Childcare on domestic premisesAll providersWest Northamptonshire</t>
  </si>
  <si>
    <t>Childcare on domestic premisesAll providersWest Sussex</t>
  </si>
  <si>
    <t>Childcare on domestic premisesAll providersWiltshire</t>
  </si>
  <si>
    <t>Childcare on domestic premisesAll providersWokingham</t>
  </si>
  <si>
    <t>Childcare on domestic premisesAll providersWorcestershire</t>
  </si>
  <si>
    <t>Childcare on domestic premisesAll providersYork</t>
  </si>
  <si>
    <t>Childcare on domestic premisesAll providersYorkshire and The Humber total</t>
  </si>
  <si>
    <t>Childcare on domestic premisesCCR and VCRAll England total</t>
  </si>
  <si>
    <t>Childcare on domestic premisesCCR and VCRBrent</t>
  </si>
  <si>
    <t>Childcare on domestic premisesCCR and VCRCroydon</t>
  </si>
  <si>
    <t>Childcare on domestic premisesCCR and VCRLondon total</t>
  </si>
  <si>
    <t>Childcare on domestic premisesCCR and VCRNorth Somerset</t>
  </si>
  <si>
    <t>Childcare on domestic premisesCCR and VCRSouth West total</t>
  </si>
  <si>
    <t>Childcare on domestic premisesEYR and CCRAll England total</t>
  </si>
  <si>
    <t>Childcare on domestic premisesEYR and CCRBexley</t>
  </si>
  <si>
    <t>Childcare on domestic premisesEYR and CCRBirmingham</t>
  </si>
  <si>
    <t>Childcare on domestic premisesEYR and CCRBournemouth, Christchurch &amp; Poole</t>
  </si>
  <si>
    <t>Childcare on domestic premisesEYR and CCRBrent</t>
  </si>
  <si>
    <t>Childcare on domestic premisesEYR and CCRBrighton and Hove</t>
  </si>
  <si>
    <t>Childcare on domestic premisesEYR and CCRBristol</t>
  </si>
  <si>
    <t>Childcare on domestic premisesEYR and CCRBromley</t>
  </si>
  <si>
    <t>Childcare on domestic premisesEYR and CCRCambridgeshire</t>
  </si>
  <si>
    <t>Childcare on domestic premisesEYR and CCRCamden</t>
  </si>
  <si>
    <t>Childcare on domestic premisesEYR and CCRCheshire East</t>
  </si>
  <si>
    <t>Childcare on domestic premisesEYR and CCRCornwall</t>
  </si>
  <si>
    <t>Childcare on domestic premisesEYR and CCRCroydon</t>
  </si>
  <si>
    <t>Childcare on domestic premisesEYR and CCRCumbria</t>
  </si>
  <si>
    <t>Childcare on domestic premisesEYR and CCRDerby</t>
  </si>
  <si>
    <t>Childcare on domestic premisesEYR and CCRDevon</t>
  </si>
  <si>
    <t>Childcare on domestic premisesEYR and CCREast Midlands total</t>
  </si>
  <si>
    <t>Childcare on domestic premisesEYR and CCREast of England total</t>
  </si>
  <si>
    <t>Childcare on domestic premisesEYR and CCREast Riding of Yorkshire</t>
  </si>
  <si>
    <t>Childcare on domestic premisesEYR and CCREssex</t>
  </si>
  <si>
    <t>Childcare on domestic premisesEYR and CCRGateshead</t>
  </si>
  <si>
    <t>Childcare on domestic premisesEYR and CCRGloucestershire</t>
  </si>
  <si>
    <t>Childcare on domestic premisesEYR and CCRHampshire</t>
  </si>
  <si>
    <t>Childcare on domestic premisesEYR and CCRHaringey</t>
  </si>
  <si>
    <t>Childcare on domestic premisesEYR and CCRHarrow</t>
  </si>
  <si>
    <t>Childcare on domestic premisesEYR and CCRHertfordshire</t>
  </si>
  <si>
    <t>Childcare on domestic premisesEYR and CCRKent</t>
  </si>
  <si>
    <t>Childcare on domestic premisesEYR and CCRLincolnshire</t>
  </si>
  <si>
    <t>Childcare on domestic premisesEYR and CCRLondon total</t>
  </si>
  <si>
    <t>Childcare on domestic premisesEYR and CCRNorfolk</t>
  </si>
  <si>
    <t>Childcare on domestic premisesEYR and CCRNorth East Lincolnshire</t>
  </si>
  <si>
    <t>Childcare on domestic premisesEYR and CCRNorth East total</t>
  </si>
  <si>
    <t>Childcare on domestic premisesEYR and CCRNorth West total</t>
  </si>
  <si>
    <t>Childcare on domestic premisesEYR and CCRRedbridge</t>
  </si>
  <si>
    <t>Childcare on domestic premisesEYR and CCRRichmond upon Thames</t>
  </si>
  <si>
    <t>Childcare on domestic premisesEYR and CCRSouth East total</t>
  </si>
  <si>
    <t>Childcare on domestic premisesEYR and CCRSouth West total</t>
  </si>
  <si>
    <t>Childcare on domestic premisesEYR and CCRStaffordshire</t>
  </si>
  <si>
    <t>Childcare on domestic premisesEYR and CCRSurrey</t>
  </si>
  <si>
    <t>Childcare on domestic premisesEYR and CCRWandsworth</t>
  </si>
  <si>
    <t>Childcare on domestic premisesEYR and CCRWest Midlands total</t>
  </si>
  <si>
    <t>Childcare on domestic premisesEYR and CCRWest Sussex</t>
  </si>
  <si>
    <t>Childcare on domestic premisesEYR and CCRYorkshire and The Humber total</t>
  </si>
  <si>
    <t>Childcare on domestic premisesEYR and VCRAll England total</t>
  </si>
  <si>
    <t>Childcare on domestic premisesEYR and VCRHammersmith and Fulham</t>
  </si>
  <si>
    <t>Childcare on domestic premisesEYR and VCRLondon total</t>
  </si>
  <si>
    <t>Childcare on domestic premisesEYR onlyAll England total</t>
  </si>
  <si>
    <t>Childcare on domestic premisesEYR onlyBarnet</t>
  </si>
  <si>
    <t>Childcare on domestic premisesEYR onlyBromley</t>
  </si>
  <si>
    <t>Childcare on domestic premisesEYR onlyCambridgeshire</t>
  </si>
  <si>
    <t>Childcare on domestic premisesEYR onlyCamden</t>
  </si>
  <si>
    <t>Childcare on domestic premisesEYR onlyCroydon</t>
  </si>
  <si>
    <t>Childcare on domestic premisesEYR onlyDevon</t>
  </si>
  <si>
    <t>Childcare on domestic premisesEYR onlyEaling</t>
  </si>
  <si>
    <t>Childcare on domestic premisesEYR onlyEast of England total</t>
  </si>
  <si>
    <t>Childcare on domestic premisesEYR onlyGateshead</t>
  </si>
  <si>
    <t>Childcare on domestic premisesEYR onlyGloucestershire</t>
  </si>
  <si>
    <t>Childcare on domestic premisesEYR onlyHampshire</t>
  </si>
  <si>
    <t>Childcare on domestic premisesEYR onlyHertfordshire</t>
  </si>
  <si>
    <t>Childcare on domestic premisesEYR onlyKensington and Chelsea</t>
  </si>
  <si>
    <t>Childcare on domestic premisesEYR onlyKent</t>
  </si>
  <si>
    <t>Childcare on domestic premisesEYR onlyLambeth</t>
  </si>
  <si>
    <t>Childcare on domestic premisesEYR onlyLondon total</t>
  </si>
  <si>
    <t>Childcare on domestic premisesEYR onlyMerton</t>
  </si>
  <si>
    <t>Childcare on domestic premisesEYR onlyMilton Keynes</t>
  </si>
  <si>
    <t>Childcare on domestic premisesEYR onlyNewham</t>
  </si>
  <si>
    <t>Childcare on domestic premisesEYR onlyNorfolk</t>
  </si>
  <si>
    <t>Childcare on domestic premisesEYR onlyNorth East total</t>
  </si>
  <si>
    <t>Childcare on domestic premisesEYR onlyNorth West total</t>
  </si>
  <si>
    <t>Childcare on domestic premisesEYR onlyRichmond upon Thames</t>
  </si>
  <si>
    <t>Childcare on domestic premisesEYR onlySalford</t>
  </si>
  <si>
    <t>Childcare on domestic premisesEYR onlySomerset</t>
  </si>
  <si>
    <t>Childcare on domestic premisesEYR onlySouth East total</t>
  </si>
  <si>
    <t>Childcare on domestic premisesEYR onlySouth West total</t>
  </si>
  <si>
    <t>Childcare on domestic premisesEYR onlySouthwark</t>
  </si>
  <si>
    <t>Childcare on domestic premisesEYR onlySurrey</t>
  </si>
  <si>
    <t>Childcare on domestic premisesEYR onlyTrafford</t>
  </si>
  <si>
    <t>Childcare on domestic premisesEYR onlyWaltham Forest</t>
  </si>
  <si>
    <t>Childcare on domestic premisesEYR onlyWest Midlands total</t>
  </si>
  <si>
    <t>Childcare on domestic premisesEYR onlyWiltshire</t>
  </si>
  <si>
    <t>Childcare on domestic premisesEYR onlyWorcestershire</t>
  </si>
  <si>
    <t>Childcare on domestic premisesEYR onlyYork</t>
  </si>
  <si>
    <t>Childcare on domestic premisesEYR onlyYorkshire and The Humber total</t>
  </si>
  <si>
    <t>Childcare on domestic premisesEYR, CCR and VCRAll England total</t>
  </si>
  <si>
    <t>Childcare on domestic premisesEYR, CCR and VCRBarnet</t>
  </si>
  <si>
    <t>Childcare on domestic premisesEYR, CCR and VCRBath and North East Somerset</t>
  </si>
  <si>
    <t>Childcare on domestic premisesEYR, CCR and VCRBirmingham</t>
  </si>
  <si>
    <t>Childcare on domestic premisesEYR, CCR and VCRBlackburn with Darwen</t>
  </si>
  <si>
    <t>Childcare on domestic premisesEYR, CCR and VCRBradford</t>
  </si>
  <si>
    <t>Childcare on domestic premisesEYR, CCR and VCRBrent</t>
  </si>
  <si>
    <t>Childcare on domestic premisesEYR, CCR and VCRBrighton and Hove</t>
  </si>
  <si>
    <t>Childcare on domestic premisesEYR, CCR and VCRBristol</t>
  </si>
  <si>
    <t>Childcare on domestic premisesEYR, CCR and VCRCalderdale</t>
  </si>
  <si>
    <t>Childcare on domestic premisesEYR, CCR and VCRCambridgeshire</t>
  </si>
  <si>
    <t>Childcare on domestic premisesEYR, CCR and VCRCamden</t>
  </si>
  <si>
    <t>Childcare on domestic premisesEYR, CCR and VCRCheshire East</t>
  </si>
  <si>
    <t>Childcare on domestic premisesEYR, CCR and VCRCornwall</t>
  </si>
  <si>
    <t>Childcare on domestic premisesEYR, CCR and VCRCroydon</t>
  </si>
  <si>
    <t>Childcare on domestic premisesEYR, CCR and VCRCumbria</t>
  </si>
  <si>
    <t>Childcare on domestic premisesEYR, CCR and VCRDerby</t>
  </si>
  <si>
    <t>Childcare on domestic premisesEYR, CCR and VCRDevon</t>
  </si>
  <si>
    <t>Childcare on domestic premisesEYR, CCR and VCRDoncaster</t>
  </si>
  <si>
    <t>Childcare on domestic premisesEYR, CCR and VCRDorset</t>
  </si>
  <si>
    <t>Childcare on domestic premisesEYR, CCR and VCRDudley</t>
  </si>
  <si>
    <t>Childcare on domestic premisesEYR, CCR and VCREast Midlands total</t>
  </si>
  <si>
    <t>Childcare on domestic premisesEYR, CCR and VCREast of England total</t>
  </si>
  <si>
    <t>Childcare on domestic premisesEYR, CCR and VCREast Riding of Yorkshire</t>
  </si>
  <si>
    <t>Childcare on domestic premisesEYR, CCR and VCREast Sussex</t>
  </si>
  <si>
    <t>Childcare on domestic premisesEYR, CCR and VCREssex</t>
  </si>
  <si>
    <t>Childcare on domestic premisesEYR, CCR and VCRGateshead</t>
  </si>
  <si>
    <t>Childcare on domestic premisesEYR, CCR and VCRHackney</t>
  </si>
  <si>
    <t>Childcare on domestic premisesEYR, CCR and VCRHampshire</t>
  </si>
  <si>
    <t>Childcare on domestic premisesEYR, CCR and VCRHaringey</t>
  </si>
  <si>
    <t>Childcare on domestic premisesEYR, CCR and VCRHarrow</t>
  </si>
  <si>
    <t>Childcare on domestic premisesEYR, CCR and VCRHavering</t>
  </si>
  <si>
    <t>Childcare on domestic premisesEYR, CCR and VCRHertfordshire</t>
  </si>
  <si>
    <t>Childcare on domestic premisesEYR, CCR and VCRIsle of Wight</t>
  </si>
  <si>
    <t>Childcare on domestic premisesEYR, CCR and VCRIslington</t>
  </si>
  <si>
    <t>Childcare on domestic premisesEYR, CCR and VCRKensington and Chelsea</t>
  </si>
  <si>
    <t>Childcare on domestic premisesEYR, CCR and VCRKent</t>
  </si>
  <si>
    <t>Childcare on domestic premisesEYR, CCR and VCRLambeth</t>
  </si>
  <si>
    <t>Childcare on domestic premisesEYR, CCR and VCRLeeds</t>
  </si>
  <si>
    <t>Childcare on domestic premisesEYR, CCR and VCRLeicestershire</t>
  </si>
  <si>
    <t>Childcare on domestic premisesEYR, CCR and VCRLewisham</t>
  </si>
  <si>
    <t>Childcare on domestic premisesEYR, CCR and VCRLincolnshire</t>
  </si>
  <si>
    <t>Childcare on domestic premisesEYR, CCR and VCRLondon total</t>
  </si>
  <si>
    <t>Childcare on domestic premisesEYR, CCR and VCRManchester</t>
  </si>
  <si>
    <t>Childcare on domestic premisesEYR, CCR and VCRMedway</t>
  </si>
  <si>
    <t>Childcare on domestic premisesEYR, CCR and VCRMiddlesbrough</t>
  </si>
  <si>
    <t>Childcare on domestic premisesEYR, CCR and VCRNewham</t>
  </si>
  <si>
    <t>Childcare on domestic premisesEYR, CCR and VCRNorfolk</t>
  </si>
  <si>
    <t>Childcare on domestic premisesEYR, CCR and VCRNorth East total</t>
  </si>
  <si>
    <t>Childcare on domestic premisesEYR, CCR and VCRNorth Lincolnshire</t>
  </si>
  <si>
    <t>Childcare on domestic premisesEYR, CCR and VCRNorth Somerset</t>
  </si>
  <si>
    <t>Childcare on domestic premisesEYR, CCR and VCRNorth West total</t>
  </si>
  <si>
    <t>Childcare on domestic premisesEYR, CCR and VCRNorth Yorkshire</t>
  </si>
  <si>
    <t>Childcare on domestic premisesEYR, CCR and VCRNottinghamshire</t>
  </si>
  <si>
    <t>Childcare on domestic premisesEYR, CCR and VCROxfordshire</t>
  </si>
  <si>
    <t>Childcare on domestic premisesEYR, CCR and VCRPortsmouth</t>
  </si>
  <si>
    <t>Childcare on domestic premisesEYR, CCR and VCRRedbridge</t>
  </si>
  <si>
    <t>Childcare on domestic premisesEYR, CCR and VCRSefton</t>
  </si>
  <si>
    <t>Childcare on domestic premisesEYR, CCR and VCRShropshire</t>
  </si>
  <si>
    <t>Childcare on domestic premisesEYR, CCR and VCRSomerset</t>
  </si>
  <si>
    <t>Childcare on domestic premisesEYR, CCR and VCRSouth East total</t>
  </si>
  <si>
    <t>Childcare on domestic premisesEYR, CCR and VCRSouth Gloucestershire</t>
  </si>
  <si>
    <t>Childcare on domestic premisesEYR, CCR and VCRSouth West total</t>
  </si>
  <si>
    <t>Childcare on domestic premisesEYR, CCR and VCRSouthampton</t>
  </si>
  <si>
    <t>Childcare on domestic premisesEYR, CCR and VCRSouthwark</t>
  </si>
  <si>
    <t>Childcare on domestic premisesEYR, CCR and VCRStaffordshire</t>
  </si>
  <si>
    <t>Childcare on domestic premisesEYR, CCR and VCRStockport</t>
  </si>
  <si>
    <t>Childcare on domestic premisesEYR, CCR and VCRStoke-on-Trent</t>
  </si>
  <si>
    <t>Childcare on domestic premisesEYR, CCR and VCRSuffolk</t>
  </si>
  <si>
    <t>Childcare on domestic premisesEYR, CCR and VCRSurrey</t>
  </si>
  <si>
    <t>Childcare on domestic premisesEYR, CCR and VCRSwindon</t>
  </si>
  <si>
    <t>Childcare on domestic premisesEYR, CCR and VCRTrafford</t>
  </si>
  <si>
    <t>Childcare on domestic premisesEYR, CCR and VCRWakefield</t>
  </si>
  <si>
    <t>Childcare on domestic premisesEYR, CCR and VCRWarwickshire</t>
  </si>
  <si>
    <t>Childcare on domestic premisesEYR, CCR and VCRWest Midlands total</t>
  </si>
  <si>
    <t>Childcare on domestic premisesEYR, CCR and VCRWest Northamptonshire</t>
  </si>
  <si>
    <t>Childcare on domestic premisesEYR, CCR and VCRWest Sussex</t>
  </si>
  <si>
    <t>Childcare on domestic premisesEYR, CCR and VCRWiltshire</t>
  </si>
  <si>
    <t>Childcare on domestic premisesEYR, CCR and VCRWokingham</t>
  </si>
  <si>
    <t>Childcare on domestic premisesEYR, CCR and VCRWorcestershire</t>
  </si>
  <si>
    <t>Childcare on domestic premisesEYR, CCR and VCRYorkshire and The Humber total</t>
  </si>
  <si>
    <t>Childcare on domestic premisesVCR OnlyAll England total</t>
  </si>
  <si>
    <t>Childcare on domestic premisesVCR OnlyBarking and Dagenham</t>
  </si>
  <si>
    <t>Childcare on domestic premisesVCR OnlyCentral Bedfordshire</t>
  </si>
  <si>
    <t>Childcare on domestic premisesVCR OnlyEast of England total</t>
  </si>
  <si>
    <t>Childcare on domestic premisesVCR OnlyHavering</t>
  </si>
  <si>
    <t>Childcare on domestic premisesVCR OnlyLondon total</t>
  </si>
  <si>
    <t>Childcare on non-domestic premisesAll providersAll England total</t>
  </si>
  <si>
    <t>Childcare on non-domestic premisesAll providersBarking and Dagenham</t>
  </si>
  <si>
    <t>Childcare on non-domestic premisesAll providersBarnet</t>
  </si>
  <si>
    <t>Childcare on non-domestic premisesAll providersBarnsley</t>
  </si>
  <si>
    <t>Childcare on non-domestic premisesAll providersBath and North East Somerset</t>
  </si>
  <si>
    <t>Childcare on non-domestic premisesAll providersBedford</t>
  </si>
  <si>
    <t>Childcare on non-domestic premisesAll providersBexley</t>
  </si>
  <si>
    <t>Childcare on non-domestic premisesAll providersBirmingham</t>
  </si>
  <si>
    <t>Childcare on non-domestic premisesAll providersBlackburn with Darwen</t>
  </si>
  <si>
    <t>Childcare on non-domestic premisesAll providersBlackpool</t>
  </si>
  <si>
    <t>Childcare on non-domestic premisesAll providersBolton</t>
  </si>
  <si>
    <t>Childcare on non-domestic premisesAll providersBournemouth, Christchurch &amp; Poole</t>
  </si>
  <si>
    <t>Childcare on non-domestic premisesAll providersBracknell Forest</t>
  </si>
  <si>
    <t>Childcare on non-domestic premisesAll providersBradford</t>
  </si>
  <si>
    <t>Childcare on non-domestic premisesAll providersBrent</t>
  </si>
  <si>
    <t>Childcare on non-domestic premisesAll providersBrighton and Hove</t>
  </si>
  <si>
    <t>Childcare on non-domestic premisesAll providersBristol</t>
  </si>
  <si>
    <t>Childcare on non-domestic premisesAll providersBromley</t>
  </si>
  <si>
    <t>Childcare on non-domestic premisesAll providersBuckinghamshire</t>
  </si>
  <si>
    <t>Childcare on non-domestic premisesAll providersBury</t>
  </si>
  <si>
    <t>Childcare on non-domestic premisesAll providersCalderdale</t>
  </si>
  <si>
    <t>Childcare on non-domestic premisesAll providersCambridgeshire</t>
  </si>
  <si>
    <t>Childcare on non-domestic premisesAll providersCamden</t>
  </si>
  <si>
    <t>Childcare on non-domestic premisesAll providersCentral Bedfordshire</t>
  </si>
  <si>
    <t>Childcare on non-domestic premisesAll providersCheshire East</t>
  </si>
  <si>
    <t>Childcare on non-domestic premisesAll providersCheshire West and Chester</t>
  </si>
  <si>
    <t>Childcare on non-domestic premisesAll providersCity of London</t>
  </si>
  <si>
    <t>Childcare on non-domestic premisesAll providersCornwall</t>
  </si>
  <si>
    <t>Childcare on non-domestic premisesAll providersCoventry</t>
  </si>
  <si>
    <t>Childcare on non-domestic premisesAll providersCroydon</t>
  </si>
  <si>
    <t>Childcare on non-domestic premisesAll providersCumbria</t>
  </si>
  <si>
    <t>Childcare on non-domestic premisesAll providersDarlington</t>
  </si>
  <si>
    <t>Childcare on non-domestic premisesAll providersDerby</t>
  </si>
  <si>
    <t>Childcare on non-domestic premisesAll providersDerbyshire</t>
  </si>
  <si>
    <t>Childcare on non-domestic premisesAll providersDevon</t>
  </si>
  <si>
    <t>Childcare on non-domestic premisesAll providersDoncaster</t>
  </si>
  <si>
    <t>Childcare on non-domestic premisesAll providersDorset</t>
  </si>
  <si>
    <t>Childcare on non-domestic premisesAll providersDudley</t>
  </si>
  <si>
    <t>Childcare on non-domestic premisesAll providersDurham</t>
  </si>
  <si>
    <t>Childcare on non-domestic premisesAll providersEaling</t>
  </si>
  <si>
    <t>Childcare on non-domestic premisesAll providersEast Midlands total</t>
  </si>
  <si>
    <t>Childcare on non-domestic premisesAll providersEast of England total</t>
  </si>
  <si>
    <t>Childcare on non-domestic premisesAll providersEast Riding of Yorkshire</t>
  </si>
  <si>
    <t>Childcare on non-domestic premisesAll providersEast Sussex</t>
  </si>
  <si>
    <t>Childcare on non-domestic premisesAll providersEnfield</t>
  </si>
  <si>
    <t>Childcare on non-domestic premisesAll providersEssex</t>
  </si>
  <si>
    <t>Childcare on non-domestic premisesAll providersGateshead</t>
  </si>
  <si>
    <t>Childcare on non-domestic premisesAll providersGloucestershire</t>
  </si>
  <si>
    <t>Childcare on non-domestic premisesAll providersGreenwich</t>
  </si>
  <si>
    <t>Childcare on non-domestic premisesAll providersHackney</t>
  </si>
  <si>
    <t>Childcare on non-domestic premisesAll providersHalton</t>
  </si>
  <si>
    <t>Childcare on non-domestic premisesAll providersHammersmith and Fulham</t>
  </si>
  <si>
    <t>Childcare on non-domestic premisesAll providersHampshire</t>
  </si>
  <si>
    <t>Childcare on non-domestic premisesAll providersHaringey</t>
  </si>
  <si>
    <t>Childcare on non-domestic premisesAll providersHarrow</t>
  </si>
  <si>
    <t>Childcare on non-domestic premisesAll providersHartlepool</t>
  </si>
  <si>
    <t>Childcare on non-domestic premisesAll providersHavering</t>
  </si>
  <si>
    <t>Childcare on non-domestic premisesAll providersHerefordshire</t>
  </si>
  <si>
    <t>Childcare on non-domestic premisesAll providersHertfordshire</t>
  </si>
  <si>
    <t>Childcare on non-domestic premisesAll providersHillingdon</t>
  </si>
  <si>
    <t>Childcare on non-domestic premisesAll providersHounslow</t>
  </si>
  <si>
    <t>Childcare on non-domestic premisesAll providersIsle of Wight</t>
  </si>
  <si>
    <t>Childcare on non-domestic premisesAll providersIsles of Scilly</t>
  </si>
  <si>
    <t>Childcare on non-domestic premisesAll providersIslington</t>
  </si>
  <si>
    <t>Childcare on non-domestic premisesAll providersKensington and Chelsea</t>
  </si>
  <si>
    <t>Childcare on non-domestic premisesAll providersKent</t>
  </si>
  <si>
    <t>Childcare on non-domestic premisesAll providersKingston upon Hull</t>
  </si>
  <si>
    <t>Childcare on non-domestic premisesAll providersKingston upon Thames</t>
  </si>
  <si>
    <t>Childcare on non-domestic premisesAll providersKirklees</t>
  </si>
  <si>
    <t>Childcare on non-domestic premisesAll providersKnowsley</t>
  </si>
  <si>
    <t>Childcare on non-domestic premisesAll providersLambeth</t>
  </si>
  <si>
    <t>Childcare on non-domestic premisesAll providersLancashire</t>
  </si>
  <si>
    <t>Childcare on non-domestic premisesAll providersLeeds</t>
  </si>
  <si>
    <t>Childcare on non-domestic premisesAll providersLeicester</t>
  </si>
  <si>
    <t>Childcare on non-domestic premisesAll providersLeicestershire</t>
  </si>
  <si>
    <t>Childcare on non-domestic premisesAll providersLewisham</t>
  </si>
  <si>
    <t>Childcare on non-domestic premisesAll providersLincolnshire</t>
  </si>
  <si>
    <t>Childcare on non-domestic premisesAll providersLiverpool</t>
  </si>
  <si>
    <t>Childcare on non-domestic premisesAll providersLondon total</t>
  </si>
  <si>
    <t>Childcare on non-domestic premisesAll providersLuton</t>
  </si>
  <si>
    <t>Childcare on non-domestic premisesAll providersManchester</t>
  </si>
  <si>
    <t>Childcare on non-domestic premisesAll providersMedway</t>
  </si>
  <si>
    <t>Childcare on non-domestic premisesAll providersMerton</t>
  </si>
  <si>
    <t>Childcare on non-domestic premisesAll providersMiddlesbrough</t>
  </si>
  <si>
    <t>Childcare on non-domestic premisesAll providersMilton Keynes</t>
  </si>
  <si>
    <t>Childcare on non-domestic premisesAll providersNewcastle upon Tyne</t>
  </si>
  <si>
    <t>Childcare on non-domestic premisesAll providersNewham</t>
  </si>
  <si>
    <t>Childcare on non-domestic premisesAll providersNorfolk</t>
  </si>
  <si>
    <t>Childcare on non-domestic premisesAll providersNorth East Lincolnshire</t>
  </si>
  <si>
    <t>Childcare on non-domestic premisesAll providersNorth East total</t>
  </si>
  <si>
    <t>Childcare on non-domestic premisesAll providersNorth Lincolnshire</t>
  </si>
  <si>
    <t>Childcare on non-domestic premisesAll providersNorth Northamptonshire</t>
  </si>
  <si>
    <t>Childcare on non-domestic premisesAll providersNorth Somerset</t>
  </si>
  <si>
    <t>Childcare on non-domestic premisesAll providersNorth Tyneside</t>
  </si>
  <si>
    <t>Childcare on non-domestic premisesAll providersNorth West total</t>
  </si>
  <si>
    <t>Childcare on non-domestic premisesAll providersNorth Yorkshire</t>
  </si>
  <si>
    <t>Childcare on non-domestic premisesAll providersNorthumberland</t>
  </si>
  <si>
    <t>Childcare on non-domestic premisesAll providersNot Recorded</t>
  </si>
  <si>
    <t>Childcare on non-domestic premisesAll providersNot Recorded total</t>
  </si>
  <si>
    <t>Childcare on non-domestic premisesAll providersNottingham</t>
  </si>
  <si>
    <t>Childcare on non-domestic premisesAll providersNottinghamshire</t>
  </si>
  <si>
    <t>Childcare on non-domestic premisesAll providersOldham</t>
  </si>
  <si>
    <t>Childcare on non-domestic premisesAll providersOxfordshire</t>
  </si>
  <si>
    <t>Childcare on non-domestic premisesAll providersPeterborough</t>
  </si>
  <si>
    <t>Childcare on non-domestic premisesAll providersPlymouth</t>
  </si>
  <si>
    <t>Childcare on non-domestic premisesAll providersPortsmouth</t>
  </si>
  <si>
    <t>Childcare on non-domestic premisesAll providersReading</t>
  </si>
  <si>
    <t>Childcare on non-domestic premisesAll providersRedbridge</t>
  </si>
  <si>
    <t>Childcare on non-domestic premisesAll providersRedcar and Cleveland</t>
  </si>
  <si>
    <t>Childcare on non-domestic premisesAll providersRichmond upon Thames</t>
  </si>
  <si>
    <t>Childcare on non-domestic premisesAll providersRochdale</t>
  </si>
  <si>
    <t>Childcare on non-domestic premisesAll providersRotherham</t>
  </si>
  <si>
    <t>Childcare on non-domestic premisesAll providersRutland</t>
  </si>
  <si>
    <t>Childcare on non-domestic premisesAll providersSalford</t>
  </si>
  <si>
    <t>Childcare on non-domestic premisesAll providersSandwell</t>
  </si>
  <si>
    <t>Childcare on non-domestic premisesAll providersSefton</t>
  </si>
  <si>
    <t>Childcare on non-domestic premisesAll providersSheffield</t>
  </si>
  <si>
    <t>Childcare on non-domestic premisesAll providersShropshire</t>
  </si>
  <si>
    <t>Childcare on non-domestic premisesAll providersSlough</t>
  </si>
  <si>
    <t>Childcare on non-domestic premisesAll providersSolihull</t>
  </si>
  <si>
    <t>Childcare on non-domestic premisesAll providersSomerset</t>
  </si>
  <si>
    <t>Childcare on non-domestic premisesAll providersSouth East total</t>
  </si>
  <si>
    <t>Childcare on non-domestic premisesAll providersSouth Gloucestershire</t>
  </si>
  <si>
    <t>Childcare on non-domestic premisesAll providersSouth Tyneside</t>
  </si>
  <si>
    <t>Childcare on non-domestic premisesAll providersSouth West total</t>
  </si>
  <si>
    <t>Childcare on non-domestic premisesAll providersSouthampton</t>
  </si>
  <si>
    <t>Childcare on non-domestic premisesAll providersSouthend on Sea</t>
  </si>
  <si>
    <t>Childcare on non-domestic premisesAll providersSouthwark</t>
  </si>
  <si>
    <t>Childcare on non-domestic premisesAll providersSt Helens</t>
  </si>
  <si>
    <t>Childcare on non-domestic premisesAll providersStaffordshire</t>
  </si>
  <si>
    <t>Childcare on non-domestic premisesAll providersStockport</t>
  </si>
  <si>
    <t>Childcare on non-domestic premisesAll providersStockton-on-Tees</t>
  </si>
  <si>
    <t>Childcare on non-domestic premisesAll providersStoke-on-Trent</t>
  </si>
  <si>
    <t>Childcare on non-domestic premisesAll providersSuffolk</t>
  </si>
  <si>
    <t>Childcare on non-domestic premisesAll providersSunderland</t>
  </si>
  <si>
    <t>Childcare on non-domestic premisesAll providersSurrey</t>
  </si>
  <si>
    <t>Childcare on non-domestic premisesAll providersSutton</t>
  </si>
  <si>
    <t>Childcare on non-domestic premisesAll providersSwindon</t>
  </si>
  <si>
    <t>Childcare on non-domestic premisesAll providersTameside</t>
  </si>
  <si>
    <t>Childcare on non-domestic premisesAll providersTelford and Wrekin</t>
  </si>
  <si>
    <t>Childcare on non-domestic premisesAll providersThurrock</t>
  </si>
  <si>
    <t>Childcare on non-domestic premisesAll providersTorbay</t>
  </si>
  <si>
    <t>Childcare on non-domestic premisesAll providersTower Hamlets</t>
  </si>
  <si>
    <t>Childcare on non-domestic premisesAll providersTrafford</t>
  </si>
  <si>
    <t>Childcare on non-domestic premisesAll providersWakefield</t>
  </si>
  <si>
    <t>Childcare on non-domestic premisesAll providersWalsall</t>
  </si>
  <si>
    <t>Childcare on non-domestic premisesAll providersWaltham Forest</t>
  </si>
  <si>
    <t>Childcare on non-domestic premisesAll providersWandsworth</t>
  </si>
  <si>
    <t>Childcare on non-domestic premisesAll providersWarrington</t>
  </si>
  <si>
    <t>Childcare on non-domestic premisesAll providersWarwickshire</t>
  </si>
  <si>
    <t>Childcare on non-domestic premisesAll providersWest Berkshire</t>
  </si>
  <si>
    <t>Childcare on non-domestic premisesAll providersWest Midlands total</t>
  </si>
  <si>
    <t>Childcare on non-domestic premisesAll providersWest Northamptonshire</t>
  </si>
  <si>
    <t>Childcare on non-domestic premisesAll providersWest Sussex</t>
  </si>
  <si>
    <t>Childcare on non-domestic premisesAll providersWestminster</t>
  </si>
  <si>
    <t>Childcare on non-domestic premisesAll providersWigan</t>
  </si>
  <si>
    <t>Childcare on non-domestic premisesAll providersWiltshire</t>
  </si>
  <si>
    <t>Childcare on non-domestic premisesAll providersWindsor and Maidenhead</t>
  </si>
  <si>
    <t>Childcare on non-domestic premisesAll providersWirral</t>
  </si>
  <si>
    <t>Childcare on non-domestic premisesAll providersWokingham</t>
  </si>
  <si>
    <t>Childcare on non-domestic premisesAll providersWolverhampton</t>
  </si>
  <si>
    <t>Childcare on non-domestic premisesAll providersWorcestershire</t>
  </si>
  <si>
    <t>Childcare on non-domestic premisesAll providersYork</t>
  </si>
  <si>
    <t>Childcare on non-domestic premisesAll providersYorkshire and The Humber total</t>
  </si>
  <si>
    <t>Childcare on non-domestic premisesCCR and VCRAll England total</t>
  </si>
  <si>
    <t>Childcare on non-domestic premisesCCR and VCRBarking and Dagenham</t>
  </si>
  <si>
    <t>Childcare on non-domestic premisesCCR and VCRBarnet</t>
  </si>
  <si>
    <t>Childcare on non-domestic premisesCCR and VCRBath and North East Somerset</t>
  </si>
  <si>
    <t>Childcare on non-domestic premisesCCR and VCRBedford</t>
  </si>
  <si>
    <t>Childcare on non-domestic premisesCCR and VCRBexley</t>
  </si>
  <si>
    <t>Childcare on non-domestic premisesCCR and VCRBirmingham</t>
  </si>
  <si>
    <t>Childcare on non-domestic premisesCCR and VCRBlackburn with Darwen</t>
  </si>
  <si>
    <t>Childcare on non-domestic premisesCCR and VCRBlackpool</t>
  </si>
  <si>
    <t>Childcare on non-domestic premisesCCR and VCRBolton</t>
  </si>
  <si>
    <t>Childcare on non-domestic premisesCCR and VCRBournemouth, Christchurch &amp; Poole</t>
  </si>
  <si>
    <t>Childcare on non-domestic premisesCCR and VCRBracknell Forest</t>
  </si>
  <si>
    <t>Childcare on non-domestic premisesCCR and VCRBradford</t>
  </si>
  <si>
    <t>Childcare on non-domestic premisesCCR and VCRBrent</t>
  </si>
  <si>
    <t>Childcare on non-domestic premisesCCR and VCRBrighton and Hove</t>
  </si>
  <si>
    <t>Childcare on non-domestic premisesCCR and VCRBristol</t>
  </si>
  <si>
    <t>Childcare on non-domestic premisesCCR and VCRBromley</t>
  </si>
  <si>
    <t>Childcare on non-domestic premisesCCR and VCRBuckinghamshire</t>
  </si>
  <si>
    <t>Childcare on non-domestic premisesCCR and VCRBury</t>
  </si>
  <si>
    <t>Childcare on non-domestic premisesCCR and VCRCalderdale</t>
  </si>
  <si>
    <t>Childcare on non-domestic premisesCCR and VCRCambridgeshire</t>
  </si>
  <si>
    <t>Childcare on non-domestic premisesCCR and VCRCamden</t>
  </si>
  <si>
    <t>Childcare on non-domestic premisesCCR and VCRCentral Bedfordshire</t>
  </si>
  <si>
    <t>Childcare on non-domestic premisesCCR and VCRCheshire East</t>
  </si>
  <si>
    <t>Childcare on non-domestic premisesCCR and VCRCheshire West and Chester</t>
  </si>
  <si>
    <t>Childcare on non-domestic premisesCCR and VCRCornwall</t>
  </si>
  <si>
    <t>Childcare on non-domestic premisesCCR and VCRCoventry</t>
  </si>
  <si>
    <t>Childcare on non-domestic premisesCCR and VCRCroydon</t>
  </si>
  <si>
    <t>Childcare on non-domestic premisesCCR and VCRCumbria</t>
  </si>
  <si>
    <t>Childcare on non-domestic premisesCCR and VCRDerby</t>
  </si>
  <si>
    <t>Childcare on non-domestic premisesCCR and VCRDerbyshire</t>
  </si>
  <si>
    <t>Childcare on non-domestic premisesCCR and VCRDevon</t>
  </si>
  <si>
    <t>Childcare on non-domestic premisesCCR and VCRDoncaster</t>
  </si>
  <si>
    <t>Childcare on non-domestic premisesCCR and VCRDorset</t>
  </si>
  <si>
    <t>Childcare on non-domestic premisesCCR and VCRDudley</t>
  </si>
  <si>
    <t>Childcare on non-domestic premisesCCR and VCRDurham</t>
  </si>
  <si>
    <t>Childcare on non-domestic premisesCCR and VCREaling</t>
  </si>
  <si>
    <t>Childcare on non-domestic premisesCCR and VCREast Midlands total</t>
  </si>
  <si>
    <t>Childcare on non-domestic premisesCCR and VCREast of England total</t>
  </si>
  <si>
    <t>Childcare on non-domestic premisesCCR and VCREast Riding of Yorkshire</t>
  </si>
  <si>
    <t>Childcare on non-domestic premisesCCR and VCREast Sussex</t>
  </si>
  <si>
    <t>Childcare on non-domestic premisesCCR and VCREnfield</t>
  </si>
  <si>
    <t>Childcare on non-domestic premisesCCR and VCREssex</t>
  </si>
  <si>
    <t>Childcare on non-domestic premisesCCR and VCRGateshead</t>
  </si>
  <si>
    <t>Childcare on non-domestic premisesCCR and VCRGloucestershire</t>
  </si>
  <si>
    <t>Childcare on non-domestic premisesCCR and VCRGreenwich</t>
  </si>
  <si>
    <t>Childcare on non-domestic premisesCCR and VCRHackney</t>
  </si>
  <si>
    <t>Childcare on non-domestic premisesCCR and VCRHalton</t>
  </si>
  <si>
    <t>Childcare on non-domestic premisesCCR and VCRHammersmith and Fulham</t>
  </si>
  <si>
    <t>Childcare on non-domestic premisesCCR and VCRHampshire</t>
  </si>
  <si>
    <t>Childcare on non-domestic premisesCCR and VCRHaringey</t>
  </si>
  <si>
    <t>Childcare on non-domestic premisesCCR and VCRHarrow</t>
  </si>
  <si>
    <t>Childcare on non-domestic premisesCCR and VCRHartlepool</t>
  </si>
  <si>
    <t>Childcare on non-domestic premisesCCR and VCRHavering</t>
  </si>
  <si>
    <t>Childcare on non-domestic premisesCCR and VCRHerefordshire</t>
  </si>
  <si>
    <t>Childcare on non-domestic premisesCCR and VCRHertfordshire</t>
  </si>
  <si>
    <t>Childcare on non-domestic premisesCCR and VCRHillingdon</t>
  </si>
  <si>
    <t>Childcare on non-domestic premisesCCR and VCRHounslow</t>
  </si>
  <si>
    <t>Childcare on non-domestic premisesCCR and VCRIsle of Wight</t>
  </si>
  <si>
    <t>Childcare on non-domestic premisesCCR and VCRIslington</t>
  </si>
  <si>
    <t>Childcare on non-domestic premisesCCR and VCRKensington and Chelsea</t>
  </si>
  <si>
    <t>Childcare on non-domestic premisesCCR and VCRKent</t>
  </si>
  <si>
    <t>Childcare on non-domestic premisesCCR and VCRKingston upon Thames</t>
  </si>
  <si>
    <t>Childcare on non-domestic premisesCCR and VCRKirklees</t>
  </si>
  <si>
    <t>Childcare on non-domestic premisesCCR and VCRKnowsley</t>
  </si>
  <si>
    <t>Childcare on non-domestic premisesCCR and VCRLambeth</t>
  </si>
  <si>
    <t>Childcare on non-domestic premisesCCR and VCRLancashire</t>
  </si>
  <si>
    <t>Childcare on non-domestic premisesCCR and VCRLeeds</t>
  </si>
  <si>
    <t>Childcare on non-domestic premisesCCR and VCRLeicester</t>
  </si>
  <si>
    <t>Childcare on non-domestic premisesCCR and VCRLeicestershire</t>
  </si>
  <si>
    <t>Childcare on non-domestic premisesCCR and VCRLewisham</t>
  </si>
  <si>
    <t>Childcare on non-domestic premisesCCR and VCRLincolnshire</t>
  </si>
  <si>
    <t>Childcare on non-domestic premisesCCR and VCRLiverpool</t>
  </si>
  <si>
    <t>Childcare on non-domestic premisesCCR and VCRLondon total</t>
  </si>
  <si>
    <t>Childcare on non-domestic premisesCCR and VCRManchester</t>
  </si>
  <si>
    <t>Childcare on non-domestic premisesCCR and VCRMedway</t>
  </si>
  <si>
    <t>Childcare on non-domestic premisesCCR and VCRMerton</t>
  </si>
  <si>
    <t>Childcare on non-domestic premisesCCR and VCRMiddlesbrough</t>
  </si>
  <si>
    <t>Childcare on non-domestic premisesCCR and VCRMilton Keynes</t>
  </si>
  <si>
    <t>Childcare on non-domestic premisesCCR and VCRNewcastle upon Tyne</t>
  </si>
  <si>
    <t>Childcare on non-domestic premisesCCR and VCRNewham</t>
  </si>
  <si>
    <t>Childcare on non-domestic premisesCCR and VCRNorfolk</t>
  </si>
  <si>
    <t>Childcare on non-domestic premisesCCR and VCRNorth East Lincolnshire</t>
  </si>
  <si>
    <t>Childcare on non-domestic premisesCCR and VCRNorth East total</t>
  </si>
  <si>
    <t>Childcare on non-domestic premisesCCR and VCRNorth Lincolnshire</t>
  </si>
  <si>
    <t>Childcare on non-domestic premisesCCR and VCRNorth Northamptonshire</t>
  </si>
  <si>
    <t>Childcare on non-domestic premisesCCR and VCRNorth Somerset</t>
  </si>
  <si>
    <t>Childcare on non-domestic premisesCCR and VCRNorth West total</t>
  </si>
  <si>
    <t>Childcare on non-domestic premisesCCR and VCRNorth Yorkshire</t>
  </si>
  <si>
    <t>Childcare on non-domestic premisesCCR and VCRNorthumberland</t>
  </si>
  <si>
    <t>Childcare on non-domestic premisesCCR and VCRNot Recorded</t>
  </si>
  <si>
    <t>Childcare on non-domestic premisesCCR and VCRNot Recorded total</t>
  </si>
  <si>
    <t>Childcare on non-domestic premisesCCR and VCRNottingham</t>
  </si>
  <si>
    <t>Childcare on non-domestic premisesCCR and VCRNottinghamshire</t>
  </si>
  <si>
    <t>Childcare on non-domestic premisesCCR and VCROldham</t>
  </si>
  <si>
    <t>Childcare on non-domestic premisesCCR and VCROxfordshire</t>
  </si>
  <si>
    <t>Childcare on non-domestic premisesCCR and VCRPeterborough</t>
  </si>
  <si>
    <t>Childcare on non-domestic premisesCCR and VCRPlymouth</t>
  </si>
  <si>
    <t>Childcare on non-domestic premisesCCR and VCRPortsmouth</t>
  </si>
  <si>
    <t>Childcare on non-domestic premisesCCR and VCRReading</t>
  </si>
  <si>
    <t>Childcare on non-domestic premisesCCR and VCRRedbridge</t>
  </si>
  <si>
    <t>Childcare on non-domestic premisesCCR and VCRRedcar and Cleveland</t>
  </si>
  <si>
    <t>Childcare on non-domestic premisesCCR and VCRRichmond upon Thames</t>
  </si>
  <si>
    <t>Childcare on non-domestic premisesCCR and VCRRochdale</t>
  </si>
  <si>
    <t>Childcare on non-domestic premisesCCR and VCRRotherham</t>
  </si>
  <si>
    <t>Childcare on non-domestic premisesCCR and VCRSalford</t>
  </si>
  <si>
    <t>Childcare on non-domestic premisesCCR and VCRSandwell</t>
  </si>
  <si>
    <t>Childcare on non-domestic premisesCCR and VCRSefton</t>
  </si>
  <si>
    <t>Childcare on non-domestic premisesCCR and VCRSheffield</t>
  </si>
  <si>
    <t>Childcare on non-domestic premisesCCR and VCRShropshire</t>
  </si>
  <si>
    <t>Childcare on non-domestic premisesCCR and VCRSlough</t>
  </si>
  <si>
    <t>Childcare on non-domestic premisesCCR and VCRSolihull</t>
  </si>
  <si>
    <t>Childcare on non-domestic premisesCCR and VCRSomerset</t>
  </si>
  <si>
    <t>Childcare on non-domestic premisesCCR and VCRSouth East total</t>
  </si>
  <si>
    <t>Childcare on non-domestic premisesCCR and VCRSouth Gloucestershire</t>
  </si>
  <si>
    <t>Childcare on non-domestic premisesCCR and VCRSouth West total</t>
  </si>
  <si>
    <t>Childcare on non-domestic premisesCCR and VCRSouthampton</t>
  </si>
  <si>
    <t>Childcare on non-domestic premisesCCR and VCRSouthend on Sea</t>
  </si>
  <si>
    <t>Childcare on non-domestic premisesCCR and VCRSouthwark</t>
  </si>
  <si>
    <t>Childcare on non-domestic premisesCCR and VCRSt Helens</t>
  </si>
  <si>
    <t>Childcare on non-domestic premisesCCR and VCRStaffordshire</t>
  </si>
  <si>
    <t>Childcare on non-domestic premisesCCR and VCRStockport</t>
  </si>
  <si>
    <t>Childcare on non-domestic premisesCCR and VCRStoke-on-Trent</t>
  </si>
  <si>
    <t>Childcare on non-domestic premisesCCR and VCRSuffolk</t>
  </si>
  <si>
    <t>Childcare on non-domestic premisesCCR and VCRSunderland</t>
  </si>
  <si>
    <t>Childcare on non-domestic premisesCCR and VCRSurrey</t>
  </si>
  <si>
    <t>Childcare on non-domestic premisesCCR and VCRSutton</t>
  </si>
  <si>
    <t>Childcare on non-domestic premisesCCR and VCRSwindon</t>
  </si>
  <si>
    <t>Childcare on non-domestic premisesCCR and VCRTameside</t>
  </si>
  <si>
    <t>Childcare on non-domestic premisesCCR and VCRTelford and Wrekin</t>
  </si>
  <si>
    <t>Childcare on non-domestic premisesCCR and VCRThurrock</t>
  </si>
  <si>
    <t>Childcare on non-domestic premisesCCR and VCRTorbay</t>
  </si>
  <si>
    <t>Childcare on non-domestic premisesCCR and VCRTower Hamlets</t>
  </si>
  <si>
    <t>Childcare on non-domestic premisesCCR and VCRTrafford</t>
  </si>
  <si>
    <t>Childcare on non-domestic premisesCCR and VCRWakefield</t>
  </si>
  <si>
    <t>Childcare on non-domestic premisesCCR and VCRWalsall</t>
  </si>
  <si>
    <t>Childcare on non-domestic premisesCCR and VCRWaltham Forest</t>
  </si>
  <si>
    <t>Childcare on non-domestic premisesCCR and VCRWandsworth</t>
  </si>
  <si>
    <t>Childcare on non-domestic premisesCCR and VCRWarrington</t>
  </si>
  <si>
    <t>Childcare on non-domestic premisesCCR and VCRWarwickshire</t>
  </si>
  <si>
    <t>Childcare on non-domestic premisesCCR and VCRWest Berkshire</t>
  </si>
  <si>
    <t>Childcare on non-domestic premisesCCR and VCRWest Midlands total</t>
  </si>
  <si>
    <t>Childcare on non-domestic premisesCCR and VCRWest Northamptonshire</t>
  </si>
  <si>
    <t>Childcare on non-domestic premisesCCR and VCRWest Sussex</t>
  </si>
  <si>
    <t>Childcare on non-domestic premisesCCR and VCRWestminster</t>
  </si>
  <si>
    <t>Childcare on non-domestic premisesCCR and VCRWiltshire</t>
  </si>
  <si>
    <t>Childcare on non-domestic premisesCCR and VCRWindsor and Maidenhead</t>
  </si>
  <si>
    <t>Childcare on non-domestic premisesCCR and VCRWirral</t>
  </si>
  <si>
    <t>Childcare on non-domestic premisesCCR and VCRWokingham</t>
  </si>
  <si>
    <t>Childcare on non-domestic premisesCCR and VCRWolverhampton</t>
  </si>
  <si>
    <t>Childcare on non-domestic premisesCCR and VCRWorcestershire</t>
  </si>
  <si>
    <t>Childcare on non-domestic premisesCCR and VCRYork</t>
  </si>
  <si>
    <t>Childcare on non-domestic premisesCCR and VCRYorkshire and The Humber total</t>
  </si>
  <si>
    <t>Childcare on non-domestic premisesCCR OnlyAll England total</t>
  </si>
  <si>
    <t>Childcare on non-domestic premisesCCR OnlyBexley</t>
  </si>
  <si>
    <t>Childcare on non-domestic premisesCCR OnlyBirmingham</t>
  </si>
  <si>
    <t>Childcare on non-domestic premisesCCR OnlyBradford</t>
  </si>
  <si>
    <t>Childcare on non-domestic premisesCCR OnlyBrent</t>
  </si>
  <si>
    <t>Childcare on non-domestic premisesCCR OnlyBristol</t>
  </si>
  <si>
    <t>Childcare on non-domestic premisesCCR OnlyBromley</t>
  </si>
  <si>
    <t>Childcare on non-domestic premisesCCR OnlyBuckinghamshire</t>
  </si>
  <si>
    <t>Childcare on non-domestic premisesCCR OnlyCambridgeshire</t>
  </si>
  <si>
    <t>Childcare on non-domestic premisesCCR OnlyCentral Bedfordshire</t>
  </si>
  <si>
    <t>Childcare on non-domestic premisesCCR OnlyCity of London</t>
  </si>
  <si>
    <t>Childcare on non-domestic premisesCCR OnlyCornwall</t>
  </si>
  <si>
    <t>Childcare on non-domestic premisesCCR OnlyCumbria</t>
  </si>
  <si>
    <t>Childcare on non-domestic premisesCCR OnlyDerbyshire</t>
  </si>
  <si>
    <t>Childcare on non-domestic premisesCCR OnlyEast Midlands total</t>
  </si>
  <si>
    <t>Childcare on non-domestic premisesCCR OnlyEast of England total</t>
  </si>
  <si>
    <t>Childcare on non-domestic premisesCCR OnlyEssex</t>
  </si>
  <si>
    <t>Childcare on non-domestic premisesCCR OnlyGateshead</t>
  </si>
  <si>
    <t>Childcare on non-domestic premisesCCR OnlyGreenwich</t>
  </si>
  <si>
    <t>Childcare on non-domestic premisesCCR OnlyHackney</t>
  </si>
  <si>
    <t>Childcare on non-domestic premisesCCR OnlyHammersmith and Fulham</t>
  </si>
  <si>
    <t>Childcare on non-domestic premisesCCR OnlyHampshire</t>
  </si>
  <si>
    <t>Childcare on non-domestic premisesCCR OnlyHaringey</t>
  </si>
  <si>
    <t>Childcare on non-domestic premisesCCR OnlyHarrow</t>
  </si>
  <si>
    <t>Childcare on non-domestic premisesCCR OnlyHertfordshire</t>
  </si>
  <si>
    <t>Childcare on non-domestic premisesCCR OnlyHounslow</t>
  </si>
  <si>
    <t>Childcare on non-domestic premisesCCR OnlyLambeth</t>
  </si>
  <si>
    <t>Childcare on non-domestic premisesCCR OnlyLeeds</t>
  </si>
  <si>
    <t>Childcare on non-domestic premisesCCR OnlyLewisham</t>
  </si>
  <si>
    <t>Childcare on non-domestic premisesCCR OnlyLondon total</t>
  </si>
  <si>
    <t>Childcare on non-domestic premisesCCR OnlyManchester</t>
  </si>
  <si>
    <t>Childcare on non-domestic premisesCCR OnlyNorfolk</t>
  </si>
  <si>
    <t>Childcare on non-domestic premisesCCR OnlyNorth East total</t>
  </si>
  <si>
    <t>Childcare on non-domestic premisesCCR OnlyNorth Northamptonshire</t>
  </si>
  <si>
    <t>Childcare on non-domestic premisesCCR OnlyNorth West total</t>
  </si>
  <si>
    <t>Childcare on non-domestic premisesCCR OnlyNorth Yorkshire</t>
  </si>
  <si>
    <t>Childcare on non-domestic premisesCCR OnlyRedbridge</t>
  </si>
  <si>
    <t>Childcare on non-domestic premisesCCR OnlyRutland</t>
  </si>
  <si>
    <t>Childcare on non-domestic premisesCCR OnlySouth East total</t>
  </si>
  <si>
    <t>Childcare on non-domestic premisesCCR OnlySouth West total</t>
  </si>
  <si>
    <t>Childcare on non-domestic premisesCCR OnlyStoke-on-Trent</t>
  </si>
  <si>
    <t>Childcare on non-domestic premisesCCR OnlySuffolk</t>
  </si>
  <si>
    <t>Childcare on non-domestic premisesCCR OnlySurrey</t>
  </si>
  <si>
    <t>Childcare on non-domestic premisesCCR OnlySutton</t>
  </si>
  <si>
    <t>Childcare on non-domestic premisesCCR OnlyTower Hamlets</t>
  </si>
  <si>
    <t>Childcare on non-domestic premisesCCR OnlyWarwickshire</t>
  </si>
  <si>
    <t>Childcare on non-domestic premisesCCR OnlyWest Midlands total</t>
  </si>
  <si>
    <t>Childcare on non-domestic premisesCCR OnlyWest Northamptonshire</t>
  </si>
  <si>
    <t>Childcare on non-domestic premisesCCR OnlyWiltshire</t>
  </si>
  <si>
    <t>Childcare on non-domestic premisesCCR OnlyWindsor and Maidenhead</t>
  </si>
  <si>
    <t>Childcare on non-domestic premisesCCR OnlyWorcestershire</t>
  </si>
  <si>
    <t>Childcare on non-domestic premisesCCR OnlyYork</t>
  </si>
  <si>
    <t>Childcare on non-domestic premisesCCR OnlyYorkshire and The Humber total</t>
  </si>
  <si>
    <t>Childcare on non-domestic premisesEYR and CCRAll England total</t>
  </si>
  <si>
    <t>Childcare on non-domestic premisesEYR and CCRBarking and Dagenham</t>
  </si>
  <si>
    <t>Childcare on non-domestic premisesEYR and CCRBarnet</t>
  </si>
  <si>
    <t>Childcare on non-domestic premisesEYR and CCRBarnsley</t>
  </si>
  <si>
    <t>Childcare on non-domestic premisesEYR and CCRBath and North East Somerset</t>
  </si>
  <si>
    <t>Childcare on non-domestic premisesEYR and CCRBedford</t>
  </si>
  <si>
    <t>Childcare on non-domestic premisesEYR and CCRBexley</t>
  </si>
  <si>
    <t>Childcare on non-domestic premisesEYR and CCRBirmingham</t>
  </si>
  <si>
    <t>Childcare on non-domestic premisesEYR and CCRBlackburn with Darwen</t>
  </si>
  <si>
    <t>Childcare on non-domestic premisesEYR and CCRBlackpool</t>
  </si>
  <si>
    <t>Childcare on non-domestic premisesEYR and CCRBolton</t>
  </si>
  <si>
    <t>Childcare on non-domestic premisesEYR and CCRBournemouth, Christchurch &amp; Poole</t>
  </si>
  <si>
    <t>Childcare on non-domestic premisesEYR and CCRBracknell Forest</t>
  </si>
  <si>
    <t>Childcare on non-domestic premisesEYR and CCRBradford</t>
  </si>
  <si>
    <t>Childcare on non-domestic premisesEYR and CCRBrent</t>
  </si>
  <si>
    <t>Childcare on non-domestic premisesEYR and CCRBrighton and Hove</t>
  </si>
  <si>
    <t>Childcare on non-domestic premisesEYR and CCRBristol</t>
  </si>
  <si>
    <t>Childcare on non-domestic premisesEYR and CCRBromley</t>
  </si>
  <si>
    <t>Childcare on non-domestic premisesEYR and CCRBuckinghamshire</t>
  </si>
  <si>
    <t>Childcare on non-domestic premisesEYR and CCRBury</t>
  </si>
  <si>
    <t>Childcare on non-domestic premisesEYR and CCRCalderdale</t>
  </si>
  <si>
    <t>Childcare on non-domestic premisesEYR and CCRCambridgeshire</t>
  </si>
  <si>
    <t>Childcare on non-domestic premisesEYR and CCRCamden</t>
  </si>
  <si>
    <t>Childcare on non-domestic premisesEYR and CCRCentral Bedfordshire</t>
  </si>
  <si>
    <t>Childcare on non-domestic premisesEYR and CCRCheshire East</t>
  </si>
  <si>
    <t>Childcare on non-domestic premisesEYR and CCRCheshire West and Chester</t>
  </si>
  <si>
    <t>Childcare on non-domestic premisesEYR and CCRCornwall</t>
  </si>
  <si>
    <t>Childcare on non-domestic premisesEYR and CCRCoventry</t>
  </si>
  <si>
    <t>Childcare on non-domestic premisesEYR and CCRCroydon</t>
  </si>
  <si>
    <t>Childcare on non-domestic premisesEYR and CCRCumbria</t>
  </si>
  <si>
    <t>Childcare on non-domestic premisesEYR and CCRDarlington</t>
  </si>
  <si>
    <t>Childcare on non-domestic premisesEYR and CCRDerby</t>
  </si>
  <si>
    <t>Childcare on non-domestic premisesEYR and CCRDerbyshire</t>
  </si>
  <si>
    <t>Childcare on non-domestic premisesEYR and CCRDevon</t>
  </si>
  <si>
    <t>Childcare on non-domestic premisesEYR and CCRDoncaster</t>
  </si>
  <si>
    <t>Childcare on non-domestic premisesEYR and CCRDorset</t>
  </si>
  <si>
    <t>Childcare on non-domestic premisesEYR and CCRDudley</t>
  </si>
  <si>
    <t>Childcare on non-domestic premisesEYR and CCRDurham</t>
  </si>
  <si>
    <t>Childcare on non-domestic premisesEYR and CCREaling</t>
  </si>
  <si>
    <t>Childcare on non-domestic premisesEYR and CCREast Midlands total</t>
  </si>
  <si>
    <t>Childcare on non-domestic premisesEYR and CCREast of England total</t>
  </si>
  <si>
    <t>Childcare on non-domestic premisesEYR and CCREast Riding of Yorkshire</t>
  </si>
  <si>
    <t>Childcare on non-domestic premisesEYR and CCREast Sussex</t>
  </si>
  <si>
    <t>Childcare on non-domestic premisesEYR and CCREnfield</t>
  </si>
  <si>
    <t>Childcare on non-domestic premisesEYR and CCREssex</t>
  </si>
  <si>
    <t>Childcare on non-domestic premisesEYR and CCRGateshead</t>
  </si>
  <si>
    <t>Childcare on non-domestic premisesEYR and CCRGloucestershire</t>
  </si>
  <si>
    <t>Childcare on non-domestic premisesEYR and CCRGreenwich</t>
  </si>
  <si>
    <t>Childcare on non-domestic premisesEYR and CCRHackney</t>
  </si>
  <si>
    <t>Childcare on non-domestic premisesEYR and CCRHalton</t>
  </si>
  <si>
    <t>Childcare on non-domestic premisesEYR and CCRHammersmith and Fulham</t>
  </si>
  <si>
    <t>Childcare on non-domestic premisesEYR and CCRHampshire</t>
  </si>
  <si>
    <t>Childcare on non-domestic premisesEYR and CCRHaringey</t>
  </si>
  <si>
    <t>Childcare on non-domestic premisesEYR and CCRHarrow</t>
  </si>
  <si>
    <t>Childcare on non-domestic premisesEYR and CCRHartlepool</t>
  </si>
  <si>
    <t>Childcare on non-domestic premisesEYR and CCRHavering</t>
  </si>
  <si>
    <t>Childcare on non-domestic premisesEYR and CCRHerefordshire</t>
  </si>
  <si>
    <t>Childcare on non-domestic premisesEYR and CCRHertfordshire</t>
  </si>
  <si>
    <t>Childcare on non-domestic premisesEYR and CCRHillingdon</t>
  </si>
  <si>
    <t>Childcare on non-domestic premisesEYR and CCRHounslow</t>
  </si>
  <si>
    <t>Childcare on non-domestic premisesEYR and CCRIsle of Wight</t>
  </si>
  <si>
    <t>Childcare on non-domestic premisesEYR and CCRIslington</t>
  </si>
  <si>
    <t>Childcare on non-domestic premisesEYR and CCRKensington and Chelsea</t>
  </si>
  <si>
    <t>Childcare on non-domestic premisesEYR and CCRKent</t>
  </si>
  <si>
    <t>Childcare on non-domestic premisesEYR and CCRKingston upon Hull</t>
  </si>
  <si>
    <t>Childcare on non-domestic premisesEYR and CCRKingston upon Thames</t>
  </si>
  <si>
    <t>Childcare on non-domestic premisesEYR and CCRKirklees</t>
  </si>
  <si>
    <t>Childcare on non-domestic premisesEYR and CCRKnowsley</t>
  </si>
  <si>
    <t>Childcare on non-domestic premisesEYR and CCRLambeth</t>
  </si>
  <si>
    <t>Childcare on non-domestic premisesEYR and CCRLancashire</t>
  </si>
  <si>
    <t>Childcare on non-domestic premisesEYR and CCRLeeds</t>
  </si>
  <si>
    <t>Childcare on non-domestic premisesEYR and CCRLeicester</t>
  </si>
  <si>
    <t>Childcare on non-domestic premisesEYR and CCRLeicestershire</t>
  </si>
  <si>
    <t>Childcare on non-domestic premisesEYR and CCRLewisham</t>
  </si>
  <si>
    <t>Childcare on non-domestic premisesEYR and CCRLincolnshire</t>
  </si>
  <si>
    <t>Childcare on non-domestic premisesEYR and CCRLiverpool</t>
  </si>
  <si>
    <t>Childcare on non-domestic premisesEYR and CCRLondon total</t>
  </si>
  <si>
    <t>Childcare on non-domestic premisesEYR and CCRLuton</t>
  </si>
  <si>
    <t>Childcare on non-domestic premisesEYR and CCRManchester</t>
  </si>
  <si>
    <t>Childcare on non-domestic premisesEYR and CCRMedway</t>
  </si>
  <si>
    <t>Childcare on non-domestic premisesEYR and CCRMerton</t>
  </si>
  <si>
    <t>Childcare on non-domestic premisesEYR and CCRMiddlesbrough</t>
  </si>
  <si>
    <t>Childcare on non-domestic premisesEYR and CCRMilton Keynes</t>
  </si>
  <si>
    <t>Childcare on non-domestic premisesEYR and CCRNewcastle upon Tyne</t>
  </si>
  <si>
    <t>Childcare on non-domestic premisesEYR and CCRNewham</t>
  </si>
  <si>
    <t>Childcare on non-domestic premisesEYR and CCRNorfolk</t>
  </si>
  <si>
    <t>Childcare on non-domestic premisesEYR and CCRNorth East Lincolnshire</t>
  </si>
  <si>
    <t>Childcare on non-domestic premisesEYR and CCRNorth East total</t>
  </si>
  <si>
    <t>Childcare on non-domestic premisesEYR and CCRNorth Lincolnshire</t>
  </si>
  <si>
    <t>Childcare on non-domestic premisesEYR and CCRNorth Northamptonshire</t>
  </si>
  <si>
    <t>Childcare on non-domestic premisesEYR and CCRNorth Somerset</t>
  </si>
  <si>
    <t>Childcare on non-domestic premisesEYR and CCRNorth Tyneside</t>
  </si>
  <si>
    <t>Childcare on non-domestic premisesEYR and CCRNorth West total</t>
  </si>
  <si>
    <t>Childcare on non-domestic premisesEYR and CCRNorth Yorkshire</t>
  </si>
  <si>
    <t>Childcare on non-domestic premisesEYR and CCRNorthumberland</t>
  </si>
  <si>
    <t>Childcare on non-domestic premisesEYR and CCRNot Recorded</t>
  </si>
  <si>
    <t>Childcare on non-domestic premisesEYR and CCRNot Recorded total</t>
  </si>
  <si>
    <t>Childcare on non-domestic premisesEYR and CCRNottingham</t>
  </si>
  <si>
    <t>Childcare on non-domestic premisesEYR and CCRNottinghamshire</t>
  </si>
  <si>
    <t>Childcare on non-domestic premisesEYR and CCROldham</t>
  </si>
  <si>
    <t>Childcare on non-domestic premisesEYR and CCROxfordshire</t>
  </si>
  <si>
    <t>Childcare on non-domestic premisesEYR and CCRPeterborough</t>
  </si>
  <si>
    <t>Childcare on non-domestic premisesEYR and CCRPlymouth</t>
  </si>
  <si>
    <t>Childcare on non-domestic premisesEYR and CCRPortsmouth</t>
  </si>
  <si>
    <t>Childcare on non-domestic premisesEYR and CCRReading</t>
  </si>
  <si>
    <t>Childcare on non-domestic premisesEYR and CCRRedbridge</t>
  </si>
  <si>
    <t>Childcare on non-domestic premisesEYR and CCRRedcar and Cleveland</t>
  </si>
  <si>
    <t>Childcare on non-domestic premisesEYR and CCRRichmond upon Thames</t>
  </si>
  <si>
    <t>Childcare on non-domestic premisesEYR and CCRRochdale</t>
  </si>
  <si>
    <t>Childcare on non-domestic premisesEYR and CCRRotherham</t>
  </si>
  <si>
    <t>Childcare on non-domestic premisesEYR and CCRRutland</t>
  </si>
  <si>
    <t>Childcare on non-domestic premisesEYR and CCRSalford</t>
  </si>
  <si>
    <t>Childcare on non-domestic premisesEYR and CCRSandwell</t>
  </si>
  <si>
    <t>Childcare on non-domestic premisesEYR and CCRSefton</t>
  </si>
  <si>
    <t>Childcare on non-domestic premisesEYR and CCRSheffield</t>
  </si>
  <si>
    <t>Childcare on non-domestic premisesEYR and CCRShropshire</t>
  </si>
  <si>
    <t>Childcare on non-domestic premisesEYR and CCRSlough</t>
  </si>
  <si>
    <t>Childcare on non-domestic premisesEYR and CCRSolihull</t>
  </si>
  <si>
    <t>Childcare on non-domestic premisesEYR and CCRSomerset</t>
  </si>
  <si>
    <t>Childcare on non-domestic premisesEYR and CCRSouth East total</t>
  </si>
  <si>
    <t>Childcare on non-domestic premisesEYR and CCRSouth Gloucestershire</t>
  </si>
  <si>
    <t>Childcare on non-domestic premisesEYR and CCRSouth Tyneside</t>
  </si>
  <si>
    <t>Childcare on non-domestic premisesEYR and CCRSouth West total</t>
  </si>
  <si>
    <t>Childcare on non-domestic premisesEYR and CCRSouthampton</t>
  </si>
  <si>
    <t>Childcare on non-domestic premisesEYR and CCRSouthend on Sea</t>
  </si>
  <si>
    <t>Childcare on non-domestic premisesEYR and CCRSouthwark</t>
  </si>
  <si>
    <t>Childcare on non-domestic premisesEYR and CCRSt Helens</t>
  </si>
  <si>
    <t>Childcare on non-domestic premisesEYR and CCRStaffordshire</t>
  </si>
  <si>
    <t>Childcare on non-domestic premisesEYR and CCRStockport</t>
  </si>
  <si>
    <t>Childcare on non-domestic premisesEYR and CCRStockton-on-Tees</t>
  </si>
  <si>
    <t>Childcare on non-domestic premisesEYR and CCRStoke-on-Trent</t>
  </si>
  <si>
    <t>Childcare on non-domestic premisesEYR and CCRSuffolk</t>
  </si>
  <si>
    <t>Childcare on non-domestic premisesEYR and CCRSunderland</t>
  </si>
  <si>
    <t>Childcare on non-domestic premisesEYR and CCRSurrey</t>
  </si>
  <si>
    <t>Childcare on non-domestic premisesEYR and CCRSutton</t>
  </si>
  <si>
    <t>Childcare on non-domestic premisesEYR and CCRSwindon</t>
  </si>
  <si>
    <t>Childcare on non-domestic premisesEYR and CCRTameside</t>
  </si>
  <si>
    <t>Childcare on non-domestic premisesEYR and CCRTelford and Wrekin</t>
  </si>
  <si>
    <t>Childcare on non-domestic premisesEYR and CCRThurrock</t>
  </si>
  <si>
    <t>Childcare on non-domestic premisesEYR and CCRTorbay</t>
  </si>
  <si>
    <t>Childcare on non-domestic premisesEYR and CCRTower Hamlets</t>
  </si>
  <si>
    <t>Childcare on non-domestic premisesEYR and CCRTrafford</t>
  </si>
  <si>
    <t>Childcare on non-domestic premisesEYR and CCRWakefield</t>
  </si>
  <si>
    <t>Childcare on non-domestic premisesEYR and CCRWalsall</t>
  </si>
  <si>
    <t>Childcare on non-domestic premisesEYR and CCRWaltham Forest</t>
  </si>
  <si>
    <t>Childcare on non-domestic premisesEYR and CCRWandsworth</t>
  </si>
  <si>
    <t>Childcare on non-domestic premisesEYR and CCRWarrington</t>
  </si>
  <si>
    <t>Childcare on non-domestic premisesEYR and CCRWarwickshire</t>
  </si>
  <si>
    <t>Childcare on non-domestic premisesEYR and CCRWest Berkshire</t>
  </si>
  <si>
    <t>Childcare on non-domestic premisesEYR and CCRWest Midlands total</t>
  </si>
  <si>
    <t>Childcare on non-domestic premisesEYR and CCRWest Northamptonshire</t>
  </si>
  <si>
    <t>Childcare on non-domestic premisesEYR and CCRWest Sussex</t>
  </si>
  <si>
    <t>Childcare on non-domestic premisesEYR and CCRWestminster</t>
  </si>
  <si>
    <t>Childcare on non-domestic premisesEYR and CCRWigan</t>
  </si>
  <si>
    <t>Childcare on non-domestic premisesEYR and CCRWiltshire</t>
  </si>
  <si>
    <t>Childcare on non-domestic premisesEYR and CCRWindsor and Maidenhead</t>
  </si>
  <si>
    <t>Childcare on non-domestic premisesEYR and CCRWirral</t>
  </si>
  <si>
    <t>Childcare on non-domestic premisesEYR and CCRWokingham</t>
  </si>
  <si>
    <t>Childcare on non-domestic premisesEYR and CCRWolverhampton</t>
  </si>
  <si>
    <t>Childcare on non-domestic premisesEYR and CCRWorcestershire</t>
  </si>
  <si>
    <t>Childcare on non-domestic premisesEYR and CCRYork</t>
  </si>
  <si>
    <t>Childcare on non-domestic premisesEYR and CCRYorkshire and The Humber total</t>
  </si>
  <si>
    <t>Childcare on non-domestic premisesEYR and VCRAll England total</t>
  </si>
  <si>
    <t>Childcare on non-domestic premisesEYR and VCRBirmingham</t>
  </si>
  <si>
    <t>Childcare on non-domestic premisesEYR and VCRBracknell Forest</t>
  </si>
  <si>
    <t>Childcare on non-domestic premisesEYR and VCRBradford</t>
  </si>
  <si>
    <t>Childcare on non-domestic premisesEYR and VCRBristol</t>
  </si>
  <si>
    <t>Childcare on non-domestic premisesEYR and VCRBromley</t>
  </si>
  <si>
    <t>Childcare on non-domestic premisesEYR and VCRBuckinghamshire</t>
  </si>
  <si>
    <t>Childcare on non-domestic premisesEYR and VCRDerbyshire</t>
  </si>
  <si>
    <t>Childcare on non-domestic premisesEYR and VCREaling</t>
  </si>
  <si>
    <t>Childcare on non-domestic premisesEYR and VCREast Midlands total</t>
  </si>
  <si>
    <t>Childcare on non-domestic premisesEYR and VCREast of England total</t>
  </si>
  <si>
    <t>Childcare on non-domestic premisesEYR and VCREast Riding of Yorkshire</t>
  </si>
  <si>
    <t>Childcare on non-domestic premisesEYR and VCREssex</t>
  </si>
  <si>
    <t>Childcare on non-domestic premisesEYR and VCRGloucestershire</t>
  </si>
  <si>
    <t>Childcare on non-domestic premisesEYR and VCRHampshire</t>
  </si>
  <si>
    <t>Childcare on non-domestic premisesEYR and VCRHartlepool</t>
  </si>
  <si>
    <t>Childcare on non-domestic premisesEYR and VCRIsle of Wight</t>
  </si>
  <si>
    <t>Childcare on non-domestic premisesEYR and VCRKent</t>
  </si>
  <si>
    <t>Childcare on non-domestic premisesEYR and VCRLeeds</t>
  </si>
  <si>
    <t>Childcare on non-domestic premisesEYR and VCRLewisham</t>
  </si>
  <si>
    <t>Childcare on non-domestic premisesEYR and VCRLondon total</t>
  </si>
  <si>
    <t>Childcare on non-domestic premisesEYR and VCRMedway</t>
  </si>
  <si>
    <t>Childcare on non-domestic premisesEYR and VCRMilton Keynes</t>
  </si>
  <si>
    <t>Childcare on non-domestic premisesEYR and VCRNewcastle upon Tyne</t>
  </si>
  <si>
    <t>Childcare on non-domestic premisesEYR and VCRNorth East total</t>
  </si>
  <si>
    <t>Childcare on non-domestic premisesEYR and VCRNorth West total</t>
  </si>
  <si>
    <t>Childcare on non-domestic premisesEYR and VCRNorth Yorkshire</t>
  </si>
  <si>
    <t>Childcare on non-domestic premisesEYR and VCRNorthumberland</t>
  </si>
  <si>
    <t>Childcare on non-domestic premisesEYR and VCROldham</t>
  </si>
  <si>
    <t>Childcare on non-domestic premisesEYR and VCROxfordshire</t>
  </si>
  <si>
    <t>Childcare on non-domestic premisesEYR and VCRSalford</t>
  </si>
  <si>
    <t>Childcare on non-domestic premisesEYR and VCRSouth East total</t>
  </si>
  <si>
    <t>Childcare on non-domestic premisesEYR and VCRSouth Gloucestershire</t>
  </si>
  <si>
    <t>Childcare on non-domestic premisesEYR and VCRSouth West total</t>
  </si>
  <si>
    <t>Childcare on non-domestic premisesEYR and VCRSuffolk</t>
  </si>
  <si>
    <t>Childcare on non-domestic premisesEYR and VCRSunderland</t>
  </si>
  <si>
    <t>Childcare on non-domestic premisesEYR and VCRSurrey</t>
  </si>
  <si>
    <t>Childcare on non-domestic premisesEYR and VCRThurrock</t>
  </si>
  <si>
    <t>Childcare on non-domestic premisesEYR and VCRTower Hamlets</t>
  </si>
  <si>
    <t>Childcare on non-domestic premisesEYR and VCRWandsworth</t>
  </si>
  <si>
    <t>Childcare on non-domestic premisesEYR and VCRWest Berkshire</t>
  </si>
  <si>
    <t>Childcare on non-domestic premisesEYR and VCRWest Midlands total</t>
  </si>
  <si>
    <t>Childcare on non-domestic premisesEYR and VCRWest Sussex</t>
  </si>
  <si>
    <t>Childcare on non-domestic premisesEYR and VCRWestminster</t>
  </si>
  <si>
    <t>Childcare on non-domestic premisesEYR and VCRWiltshire</t>
  </si>
  <si>
    <t>Childcare on non-domestic premisesEYR and VCRWirral</t>
  </si>
  <si>
    <t>Childcare on non-domestic premisesEYR and VCRYorkshire and The Humber total</t>
  </si>
  <si>
    <t>Childcare on non-domestic premisesEYR onlyAll England total</t>
  </si>
  <si>
    <t>Childcare on non-domestic premisesEYR onlyBarking and Dagenham</t>
  </si>
  <si>
    <t>Childcare on non-domestic premisesEYR onlyBarnet</t>
  </si>
  <si>
    <t>Childcare on non-domestic premisesEYR onlyBarnsley</t>
  </si>
  <si>
    <t>Childcare on non-domestic premisesEYR onlyBath and North East Somerset</t>
  </si>
  <si>
    <t>Childcare on non-domestic premisesEYR onlyBedford</t>
  </si>
  <si>
    <t>Childcare on non-domestic premisesEYR onlyBexley</t>
  </si>
  <si>
    <t>Childcare on non-domestic premisesEYR onlyBirmingham</t>
  </si>
  <si>
    <t>Childcare on non-domestic premisesEYR onlyBlackburn with Darwen</t>
  </si>
  <si>
    <t>Childcare on non-domestic premisesEYR onlyBlackpool</t>
  </si>
  <si>
    <t>Childcare on non-domestic premisesEYR onlyBolton</t>
  </si>
  <si>
    <t>Childcare on non-domestic premisesEYR onlyBournemouth, Christchurch &amp; Poole</t>
  </si>
  <si>
    <t>Childcare on non-domestic premisesEYR onlyBracknell Forest</t>
  </si>
  <si>
    <t>Childcare on non-domestic premisesEYR onlyBradford</t>
  </si>
  <si>
    <t>Childcare on non-domestic premisesEYR onlyBrent</t>
  </si>
  <si>
    <t>Childcare on non-domestic premisesEYR onlyBrighton and Hove</t>
  </si>
  <si>
    <t>Childcare on non-domestic premisesEYR onlyBristol</t>
  </si>
  <si>
    <t>Childcare on non-domestic premisesEYR onlyBromley</t>
  </si>
  <si>
    <t>Childcare on non-domestic premisesEYR onlyBuckinghamshire</t>
  </si>
  <si>
    <t>Childcare on non-domestic premisesEYR onlyBury</t>
  </si>
  <si>
    <t>Childcare on non-domestic premisesEYR onlyCalderdale</t>
  </si>
  <si>
    <t>Childcare on non-domestic premisesEYR onlyCambridgeshire</t>
  </si>
  <si>
    <t>Childcare on non-domestic premisesEYR onlyCamden</t>
  </si>
  <si>
    <t>Childcare on non-domestic premisesEYR onlyCentral Bedfordshire</t>
  </si>
  <si>
    <t>Childcare on non-domestic premisesEYR onlyCheshire East</t>
  </si>
  <si>
    <t>Childcare on non-domestic premisesEYR onlyCheshire West and Chester</t>
  </si>
  <si>
    <t>Childcare on non-domestic premisesEYR onlyCity of London</t>
  </si>
  <si>
    <t>Childcare on non-domestic premisesEYR onlyCornwall</t>
  </si>
  <si>
    <t>Childcare on non-domestic premisesEYR onlyCoventry</t>
  </si>
  <si>
    <t>Childcare on non-domestic premisesEYR onlyCroydon</t>
  </si>
  <si>
    <t>Childcare on non-domestic premisesEYR onlyCumbria</t>
  </si>
  <si>
    <t>Childcare on non-domestic premisesEYR onlyDarlington</t>
  </si>
  <si>
    <t>Childcare on non-domestic premisesEYR onlyDerby</t>
  </si>
  <si>
    <t>Childcare on non-domestic premisesEYR onlyDerbyshire</t>
  </si>
  <si>
    <t>Childcare on non-domestic premisesEYR onlyDevon</t>
  </si>
  <si>
    <t>Childcare on non-domestic premisesEYR onlyDoncaster</t>
  </si>
  <si>
    <t>Childcare on non-domestic premisesEYR onlyDorset</t>
  </si>
  <si>
    <t>Childcare on non-domestic premisesEYR onlyDudley</t>
  </si>
  <si>
    <t>Childcare on non-domestic premisesEYR onlyDurham</t>
  </si>
  <si>
    <t>Childcare on non-domestic premisesEYR onlyEaling</t>
  </si>
  <si>
    <t>Childcare on non-domestic premisesEYR onlyEast Midlands total</t>
  </si>
  <si>
    <t>Childcare on non-domestic premisesEYR onlyEast of England total</t>
  </si>
  <si>
    <t>Childcare on non-domestic premisesEYR onlyEast Riding of Yorkshire</t>
  </si>
  <si>
    <t>Childcare on non-domestic premisesEYR onlyEast Sussex</t>
  </si>
  <si>
    <t>Childcare on non-domestic premisesEYR onlyEnfield</t>
  </si>
  <si>
    <t>Childcare on non-domestic premisesEYR onlyEssex</t>
  </si>
  <si>
    <t>Childcare on non-domestic premisesEYR onlyGateshead</t>
  </si>
  <si>
    <t>Childcare on non-domestic premisesEYR onlyGloucestershire</t>
  </si>
  <si>
    <t>Childcare on non-domestic premisesEYR onlyGreenwich</t>
  </si>
  <si>
    <t>Childcare on non-domestic premisesEYR onlyHackney</t>
  </si>
  <si>
    <t>Childcare on non-domestic premisesEYR onlyHalton</t>
  </si>
  <si>
    <t>Childcare on non-domestic premisesEYR onlyHammersmith and Fulham</t>
  </si>
  <si>
    <t>Childcare on non-domestic premisesEYR onlyHampshire</t>
  </si>
  <si>
    <t>Childcare on non-domestic premisesEYR onlyHaringey</t>
  </si>
  <si>
    <t>Childcare on non-domestic premisesEYR onlyHarrow</t>
  </si>
  <si>
    <t>Childcare on non-domestic premisesEYR onlyHartlepool</t>
  </si>
  <si>
    <t>Childcare on non-domestic premisesEYR onlyHavering</t>
  </si>
  <si>
    <t>Childcare on non-domestic premisesEYR onlyHerefordshire</t>
  </si>
  <si>
    <t>Childcare on non-domestic premisesEYR onlyHertfordshire</t>
  </si>
  <si>
    <t>Childcare on non-domestic premisesEYR onlyHillingdon</t>
  </si>
  <si>
    <t>Childcare on non-domestic premisesEYR onlyHounslow</t>
  </si>
  <si>
    <t>Childcare on non-domestic premisesEYR onlyIsle of Wight</t>
  </si>
  <si>
    <t>Childcare on non-domestic premisesEYR onlyIslington</t>
  </si>
  <si>
    <t>Childcare on non-domestic premisesEYR onlyKensington and Chelsea</t>
  </si>
  <si>
    <t>Childcare on non-domestic premisesEYR onlyKent</t>
  </si>
  <si>
    <t>Childcare on non-domestic premisesEYR onlyKingston upon Hull</t>
  </si>
  <si>
    <t>Childcare on non-domestic premisesEYR onlyKingston upon Thames</t>
  </si>
  <si>
    <t>Childcare on non-domestic premisesEYR onlyKirklees</t>
  </si>
  <si>
    <t>Childcare on non-domestic premisesEYR onlyKnowsley</t>
  </si>
  <si>
    <t>Childcare on non-domestic premisesEYR onlyLambeth</t>
  </si>
  <si>
    <t>Childcare on non-domestic premisesEYR onlyLancashire</t>
  </si>
  <si>
    <t>Childcare on non-domestic premisesEYR onlyLeeds</t>
  </si>
  <si>
    <t>Childcare on non-domestic premisesEYR onlyLeicester</t>
  </si>
  <si>
    <t>Childcare on non-domestic premisesEYR onlyLeicestershire</t>
  </si>
  <si>
    <t>Childcare on non-domestic premisesEYR onlyLewisham</t>
  </si>
  <si>
    <t>Childcare on non-domestic premisesEYR onlyLincolnshire</t>
  </si>
  <si>
    <t>Childcare on non-domestic premisesEYR onlyLiverpool</t>
  </si>
  <si>
    <t>Childcare on non-domestic premisesEYR onlyLondon total</t>
  </si>
  <si>
    <t>Childcare on non-domestic premisesEYR onlyLuton</t>
  </si>
  <si>
    <t>Childcare on non-domestic premisesEYR onlyManchester</t>
  </si>
  <si>
    <t>Childcare on non-domestic premisesEYR onlyMedway</t>
  </si>
  <si>
    <t>Childcare on non-domestic premisesEYR onlyMerton</t>
  </si>
  <si>
    <t>Childcare on non-domestic premisesEYR onlyMiddlesbrough</t>
  </si>
  <si>
    <t>Childcare on non-domestic premisesEYR onlyMilton Keynes</t>
  </si>
  <si>
    <t>Childcare on non-domestic premisesEYR onlyNewcastle upon Tyne</t>
  </si>
  <si>
    <t>Childcare on non-domestic premisesEYR onlyNewham</t>
  </si>
  <si>
    <t>Childcare on non-domestic premisesEYR onlyNorfolk</t>
  </si>
  <si>
    <t>Childcare on non-domestic premisesEYR onlyNorth East Lincolnshire</t>
  </si>
  <si>
    <t>Childcare on non-domestic premisesEYR onlyNorth East total</t>
  </si>
  <si>
    <t>Childcare on non-domestic premisesEYR onlyNorth Lincolnshire</t>
  </si>
  <si>
    <t>Childcare on non-domestic premisesEYR onlyNorth Northamptonshire</t>
  </si>
  <si>
    <t>Childcare on non-domestic premisesEYR onlyNorth Somerset</t>
  </si>
  <si>
    <t>Childcare on non-domestic premisesEYR onlyNorth Tyneside</t>
  </si>
  <si>
    <t>Childcare on non-domestic premisesEYR onlyNorth West total</t>
  </si>
  <si>
    <t>Childcare on non-domestic premisesEYR onlyNorth Yorkshire</t>
  </si>
  <si>
    <t>Childcare on non-domestic premisesEYR onlyNorthumberland</t>
  </si>
  <si>
    <t>Childcare on non-domestic premisesEYR onlyNot Recorded</t>
  </si>
  <si>
    <t>Childcare on non-domestic premisesEYR onlyNot Recorded total</t>
  </si>
  <si>
    <t>Childcare on non-domestic premisesEYR onlyNottingham</t>
  </si>
  <si>
    <t>Childcare on non-domestic premisesEYR onlyNottinghamshire</t>
  </si>
  <si>
    <t>Childcare on non-domestic premisesEYR onlyOldham</t>
  </si>
  <si>
    <t>Childcare on non-domestic premisesEYR onlyOxfordshire</t>
  </si>
  <si>
    <t>Childcare on non-domestic premisesEYR onlyPeterborough</t>
  </si>
  <si>
    <t>Childcare on non-domestic premisesEYR onlyPlymouth</t>
  </si>
  <si>
    <t>Childcare on non-domestic premisesEYR onlyPortsmouth</t>
  </si>
  <si>
    <t>Childcare on non-domestic premisesEYR onlyReading</t>
  </si>
  <si>
    <t>Childcare on non-domestic premisesEYR onlyRedbridge</t>
  </si>
  <si>
    <t>Childcare on non-domestic premisesEYR onlyRedcar and Cleveland</t>
  </si>
  <si>
    <t>Childcare on non-domestic premisesEYR onlyRichmond upon Thames</t>
  </si>
  <si>
    <t>Childcare on non-domestic premisesEYR onlyRochdale</t>
  </si>
  <si>
    <t>Childcare on non-domestic premisesEYR onlyRotherham</t>
  </si>
  <si>
    <t>Childcare on non-domestic premisesEYR onlySalford</t>
  </si>
  <si>
    <t>Childcare on non-domestic premisesEYR onlySandwell</t>
  </si>
  <si>
    <t>Childcare on non-domestic premisesEYR onlySefton</t>
  </si>
  <si>
    <t>Childcare on non-domestic premisesEYR onlySheffield</t>
  </si>
  <si>
    <t>Childcare on non-domestic premisesEYR onlyShropshire</t>
  </si>
  <si>
    <t>Childcare on non-domestic premisesEYR onlySlough</t>
  </si>
  <si>
    <t>Childcare on non-domestic premisesEYR onlySolihull</t>
  </si>
  <si>
    <t>Childcare on non-domestic premisesEYR onlySomerset</t>
  </si>
  <si>
    <t>Childcare on non-domestic premisesEYR onlySouth East total</t>
  </si>
  <si>
    <t>Childcare on non-domestic premisesEYR onlySouth Gloucestershire</t>
  </si>
  <si>
    <t>Childcare on non-domestic premisesEYR onlySouth Tyneside</t>
  </si>
  <si>
    <t>Childcare on non-domestic premisesEYR onlySouth West total</t>
  </si>
  <si>
    <t>Childcare on non-domestic premisesEYR onlySouthampton</t>
  </si>
  <si>
    <t>Childcare on non-domestic premisesEYR onlySouthend on Sea</t>
  </si>
  <si>
    <t>Childcare on non-domestic premisesEYR onlySouthwark</t>
  </si>
  <si>
    <t>Childcare on non-domestic premisesEYR onlySt Helens</t>
  </si>
  <si>
    <t>Childcare on non-domestic premisesEYR onlyStaffordshire</t>
  </si>
  <si>
    <t>Childcare on non-domestic premisesEYR onlyStockport</t>
  </si>
  <si>
    <t>Childcare on non-domestic premisesEYR onlyStockton-on-Tees</t>
  </si>
  <si>
    <t>Childcare on non-domestic premisesEYR onlyStoke-on-Trent</t>
  </si>
  <si>
    <t>Childcare on non-domestic premisesEYR onlySuffolk</t>
  </si>
  <si>
    <t>Childcare on non-domestic premisesEYR onlySunderland</t>
  </si>
  <si>
    <t>Childcare on non-domestic premisesEYR onlySurrey</t>
  </si>
  <si>
    <t>Childcare on non-domestic premisesEYR onlySutton</t>
  </si>
  <si>
    <t>Childcare on non-domestic premisesEYR onlySwindon</t>
  </si>
  <si>
    <t>Childcare on non-domestic premisesEYR onlyTameside</t>
  </si>
  <si>
    <t>Childcare on non-domestic premisesEYR onlyTelford and Wrekin</t>
  </si>
  <si>
    <t>Childcare on non-domestic premisesEYR onlyThurrock</t>
  </si>
  <si>
    <t>Childcare on non-domestic premisesEYR onlyTorbay</t>
  </si>
  <si>
    <t>Childcare on non-domestic premisesEYR onlyTower Hamlets</t>
  </si>
  <si>
    <t>Childcare on non-domestic premisesEYR onlyTrafford</t>
  </si>
  <si>
    <t>Childcare on non-domestic premisesEYR onlyWakefield</t>
  </si>
  <si>
    <t>Childcare on non-domestic premisesEYR onlyWalsall</t>
  </si>
  <si>
    <t>Childcare on non-domestic premisesEYR onlyWaltham Forest</t>
  </si>
  <si>
    <t>Childcare on non-domestic premisesEYR onlyWandsworth</t>
  </si>
  <si>
    <t>Childcare on non-domestic premisesEYR onlyWarrington</t>
  </si>
  <si>
    <t>Childcare on non-domestic premisesEYR onlyWarwickshire</t>
  </si>
  <si>
    <t>Childcare on non-domestic premisesEYR onlyWest Berkshire</t>
  </si>
  <si>
    <t>Childcare on non-domestic premisesEYR onlyWest Midlands total</t>
  </si>
  <si>
    <t>Childcare on non-domestic premisesEYR onlyWest Northamptonshire</t>
  </si>
  <si>
    <t>Childcare on non-domestic premisesEYR onlyWest Sussex</t>
  </si>
  <si>
    <t>Childcare on non-domestic premisesEYR onlyWestminster</t>
  </si>
  <si>
    <t>Childcare on non-domestic premisesEYR onlyWigan</t>
  </si>
  <si>
    <t>Childcare on non-domestic premisesEYR onlyWiltshire</t>
  </si>
  <si>
    <t>Childcare on non-domestic premisesEYR onlyWindsor and Maidenhead</t>
  </si>
  <si>
    <t>Childcare on non-domestic premisesEYR onlyWirral</t>
  </si>
  <si>
    <t>Childcare on non-domestic premisesEYR onlyWokingham</t>
  </si>
  <si>
    <t>Childcare on non-domestic premisesEYR onlyWolverhampton</t>
  </si>
  <si>
    <t>Childcare on non-domestic premisesEYR onlyWorcestershire</t>
  </si>
  <si>
    <t>Childcare on non-domestic premisesEYR onlyYork</t>
  </si>
  <si>
    <t>Childcare on non-domestic premisesEYR onlyYorkshire and The Humber total</t>
  </si>
  <si>
    <t>Childcare on non-domestic premisesEYR, CCR and VCRAll England total</t>
  </si>
  <si>
    <t>Childcare on non-domestic premisesEYR, CCR and VCRBarking and Dagenham</t>
  </si>
  <si>
    <t>Childcare on non-domestic premisesEYR, CCR and VCRBarnet</t>
  </si>
  <si>
    <t>Childcare on non-domestic premisesEYR, CCR and VCRBarnsley</t>
  </si>
  <si>
    <t>Childcare on non-domestic premisesEYR, CCR and VCRBath and North East Somerset</t>
  </si>
  <si>
    <t>Childcare on non-domestic premisesEYR, CCR and VCRBedford</t>
  </si>
  <si>
    <t>Childcare on non-domestic premisesEYR, CCR and VCRBexley</t>
  </si>
  <si>
    <t>Childcare on non-domestic premisesEYR, CCR and VCRBirmingham</t>
  </si>
  <si>
    <t>Childcare on non-domestic premisesEYR, CCR and VCRBlackburn with Darwen</t>
  </si>
  <si>
    <t>Childcare on non-domestic premisesEYR, CCR and VCRBlackpool</t>
  </si>
  <si>
    <t>Childcare on non-domestic premisesEYR, CCR and VCRBolton</t>
  </si>
  <si>
    <t>Childcare on non-domestic premisesEYR, CCR and VCRBournemouth, Christchurch &amp; Poole</t>
  </si>
  <si>
    <t>Childcare on non-domestic premisesEYR, CCR and VCRBracknell Forest</t>
  </si>
  <si>
    <t>Childcare on non-domestic premisesEYR, CCR and VCRBradford</t>
  </si>
  <si>
    <t>Childcare on non-domestic premisesEYR, CCR and VCRBrent</t>
  </si>
  <si>
    <t>Childcare on non-domestic premisesEYR, CCR and VCRBrighton and Hove</t>
  </si>
  <si>
    <t>Childcare on non-domestic premisesEYR, CCR and VCRBristol</t>
  </si>
  <si>
    <t>Childcare on non-domestic premisesEYR, CCR and VCRBromley</t>
  </si>
  <si>
    <t>Childcare on non-domestic premisesEYR, CCR and VCRBuckinghamshire</t>
  </si>
  <si>
    <t>Childcare on non-domestic premisesEYR, CCR and VCRBury</t>
  </si>
  <si>
    <t>Childcare on non-domestic premisesEYR, CCR and VCRCalderdale</t>
  </si>
  <si>
    <t>Childcare on non-domestic premisesEYR, CCR and VCRCambridgeshire</t>
  </si>
  <si>
    <t>Childcare on non-domestic premisesEYR, CCR and VCRCamden</t>
  </si>
  <si>
    <t>Childcare on non-domestic premisesEYR, CCR and VCRCentral Bedfordshire</t>
  </si>
  <si>
    <t>Childcare on non-domestic premisesEYR, CCR and VCRCheshire East</t>
  </si>
  <si>
    <t>Childcare on non-domestic premisesEYR, CCR and VCRCheshire West and Chester</t>
  </si>
  <si>
    <t>Childcare on non-domestic premisesEYR, CCR and VCRCity of London</t>
  </si>
  <si>
    <t>Childcare on non-domestic premisesEYR, CCR and VCRCornwall</t>
  </si>
  <si>
    <t>Childcare on non-domestic premisesEYR, CCR and VCRCoventry</t>
  </si>
  <si>
    <t>Childcare on non-domestic premisesEYR, CCR and VCRCroydon</t>
  </si>
  <si>
    <t>Childcare on non-domestic premisesEYR, CCR and VCRCumbria</t>
  </si>
  <si>
    <t>Childcare on non-domestic premisesEYR, CCR and VCRDarlington</t>
  </si>
  <si>
    <t>Childcare on non-domestic premisesEYR, CCR and VCRDerby</t>
  </si>
  <si>
    <t>Childcare on non-domestic premisesEYR, CCR and VCRDerbyshire</t>
  </si>
  <si>
    <t>Childcare on non-domestic premisesEYR, CCR and VCRDevon</t>
  </si>
  <si>
    <t>Childcare on non-domestic premisesEYR, CCR and VCRDoncaster</t>
  </si>
  <si>
    <t>Childcare on non-domestic premisesEYR, CCR and VCRDorset</t>
  </si>
  <si>
    <t>Childcare on non-domestic premisesEYR, CCR and VCRDudley</t>
  </si>
  <si>
    <t>Childcare on non-domestic premisesEYR, CCR and VCRDurham</t>
  </si>
  <si>
    <t>Childcare on non-domestic premisesEYR, CCR and VCREaling</t>
  </si>
  <si>
    <t>Childcare on non-domestic premisesEYR, CCR and VCREast Midlands total</t>
  </si>
  <si>
    <t>Childcare on non-domestic premisesEYR, CCR and VCREast of England total</t>
  </si>
  <si>
    <t>Childcare on non-domestic premisesEYR, CCR and VCREast Riding of Yorkshire</t>
  </si>
  <si>
    <t>Childcare on non-domestic premisesEYR, CCR and VCREast Sussex</t>
  </si>
  <si>
    <t>Childcare on non-domestic premisesEYR, CCR and VCREnfield</t>
  </si>
  <si>
    <t>Childcare on non-domestic premisesEYR, CCR and VCREssex</t>
  </si>
  <si>
    <t>Childcare on non-domestic premisesEYR, CCR and VCRGateshead</t>
  </si>
  <si>
    <t>Childcare on non-domestic premisesEYR, CCR and VCRGloucestershire</t>
  </si>
  <si>
    <t>Childcare on non-domestic premisesEYR, CCR and VCRGreenwich</t>
  </si>
  <si>
    <t>Childcare on non-domestic premisesEYR, CCR and VCRHackney</t>
  </si>
  <si>
    <t>Childcare on non-domestic premisesEYR, CCR and VCRHalton</t>
  </si>
  <si>
    <t>Childcare on non-domestic premisesEYR, CCR and VCRHammersmith and Fulham</t>
  </si>
  <si>
    <t>Childcare on non-domestic premisesEYR, CCR and VCRHampshire</t>
  </si>
  <si>
    <t>Childcare on non-domestic premisesEYR, CCR and VCRHaringey</t>
  </si>
  <si>
    <t>Childcare on non-domestic premisesEYR, CCR and VCRHarrow</t>
  </si>
  <si>
    <t>Childcare on non-domestic premisesEYR, CCR and VCRHartlepool</t>
  </si>
  <si>
    <t>Childcare on non-domestic premisesEYR, CCR and VCRHavering</t>
  </si>
  <si>
    <t>Childcare on non-domestic premisesEYR, CCR and VCRHerefordshire</t>
  </si>
  <si>
    <t>Childcare on non-domestic premisesEYR, CCR and VCRHertfordshire</t>
  </si>
  <si>
    <t>Childcare on non-domestic premisesEYR, CCR and VCRHillingdon</t>
  </si>
  <si>
    <t>Childcare on non-domestic premisesEYR, CCR and VCRHounslow</t>
  </si>
  <si>
    <t>Childcare on non-domestic premisesEYR, CCR and VCRIsle of Wight</t>
  </si>
  <si>
    <t>Childcare on non-domestic premisesEYR, CCR and VCRIsles of Scilly</t>
  </si>
  <si>
    <t>Childcare on non-domestic premisesEYR, CCR and VCRIslington</t>
  </si>
  <si>
    <t>Childcare on non-domestic premisesEYR, CCR and VCRKensington and Chelsea</t>
  </si>
  <si>
    <t>Childcare on non-domestic premisesEYR, CCR and VCRKent</t>
  </si>
  <si>
    <t>Childcare on non-domestic premisesEYR, CCR and VCRKingston upon Hull</t>
  </si>
  <si>
    <t>Childcare on non-domestic premisesEYR, CCR and VCRKingston upon Thames</t>
  </si>
  <si>
    <t>Childcare on non-domestic premisesEYR, CCR and VCRKirklees</t>
  </si>
  <si>
    <t>Childcare on non-domestic premisesEYR, CCR and VCRKnowsley</t>
  </si>
  <si>
    <t>Childcare on non-domestic premisesEYR, CCR and VCRLambeth</t>
  </si>
  <si>
    <t>Childcare on non-domestic premisesEYR, CCR and VCRLancashire</t>
  </si>
  <si>
    <t>Childcare on non-domestic premisesEYR, CCR and VCRLeeds</t>
  </si>
  <si>
    <t>Childcare on non-domestic premisesEYR, CCR and VCRLeicester</t>
  </si>
  <si>
    <t>Childcare on non-domestic premisesEYR, CCR and VCRLeicestershire</t>
  </si>
  <si>
    <t>Childcare on non-domestic premisesEYR, CCR and VCRLewisham</t>
  </si>
  <si>
    <t>Childcare on non-domestic premisesEYR, CCR and VCRLincolnshire</t>
  </si>
  <si>
    <t>Childcare on non-domestic premisesEYR, CCR and VCRLiverpool</t>
  </si>
  <si>
    <t>Childcare on non-domestic premisesEYR, CCR and VCRLondon total</t>
  </si>
  <si>
    <t>Childcare on non-domestic premisesEYR, CCR and VCRLuton</t>
  </si>
  <si>
    <t>Childcare on non-domestic premisesEYR, CCR and VCRManchester</t>
  </si>
  <si>
    <t>Childcare on non-domestic premisesEYR, CCR and VCRMedway</t>
  </si>
  <si>
    <t>Childcare on non-domestic premisesEYR, CCR and VCRMerton</t>
  </si>
  <si>
    <t>Childcare on non-domestic premisesEYR, CCR and VCRMiddlesbrough</t>
  </si>
  <si>
    <t>Childcare on non-domestic premisesEYR, CCR and VCRMilton Keynes</t>
  </si>
  <si>
    <t>Childcare on non-domestic premisesEYR, CCR and VCRNewcastle upon Tyne</t>
  </si>
  <si>
    <t>Childcare on non-domestic premisesEYR, CCR and VCRNewham</t>
  </si>
  <si>
    <t>Childcare on non-domestic premisesEYR, CCR and VCRNorfolk</t>
  </si>
  <si>
    <t>Childcare on non-domestic premisesEYR, CCR and VCRNorth East Lincolnshire</t>
  </si>
  <si>
    <t>Childcare on non-domestic premisesEYR, CCR and VCRNorth East total</t>
  </si>
  <si>
    <t>Childcare on non-domestic premisesEYR, CCR and VCRNorth Lincolnshire</t>
  </si>
  <si>
    <t>Childcare on non-domestic premisesEYR, CCR and VCRNorth Northamptonshire</t>
  </si>
  <si>
    <t>Childcare on non-domestic premisesEYR, CCR and VCRNorth Somerset</t>
  </si>
  <si>
    <t>Childcare on non-domestic premisesEYR, CCR and VCRNorth Tyneside</t>
  </si>
  <si>
    <t>Childcare on non-domestic premisesEYR, CCR and VCRNorth West total</t>
  </si>
  <si>
    <t>Childcare on non-domestic premisesEYR, CCR and VCRNorth Yorkshire</t>
  </si>
  <si>
    <t>Childcare on non-domestic premisesEYR, CCR and VCRNorthumberland</t>
  </si>
  <si>
    <t>Childcare on non-domestic premisesEYR, CCR and VCRNot Recorded</t>
  </si>
  <si>
    <t>Childcare on non-domestic premisesEYR, CCR and VCRNot Recorded total</t>
  </si>
  <si>
    <t>Childcare on non-domestic premisesEYR, CCR and VCRNottingham</t>
  </si>
  <si>
    <t>Childcare on non-domestic premisesEYR, CCR and VCRNottinghamshire</t>
  </si>
  <si>
    <t>Childcare on non-domestic premisesEYR, CCR and VCROldham</t>
  </si>
  <si>
    <t>Childcare on non-domestic premisesEYR, CCR and VCROxfordshire</t>
  </si>
  <si>
    <t>Childcare on non-domestic premisesEYR, CCR and VCRPeterborough</t>
  </si>
  <si>
    <t>Childcare on non-domestic premisesEYR, CCR and VCRPlymouth</t>
  </si>
  <si>
    <t>Childcare on non-domestic premisesEYR, CCR and VCRPortsmouth</t>
  </si>
  <si>
    <t>Childcare on non-domestic premisesEYR, CCR and VCRReading</t>
  </si>
  <si>
    <t>Childcare on non-domestic premisesEYR, CCR and VCRRedbridge</t>
  </si>
  <si>
    <t>Childcare on non-domestic premisesEYR, CCR and VCRRedcar and Cleveland</t>
  </si>
  <si>
    <t>Childcare on non-domestic premisesEYR, CCR and VCRRichmond upon Thames</t>
  </si>
  <si>
    <t>Childcare on non-domestic premisesEYR, CCR and VCRRochdale</t>
  </si>
  <si>
    <t>Childcare on non-domestic premisesEYR, CCR and VCRRotherham</t>
  </si>
  <si>
    <t>Childcare on non-domestic premisesEYR, CCR and VCRRutland</t>
  </si>
  <si>
    <t>Childcare on non-domestic premisesEYR, CCR and VCRSalford</t>
  </si>
  <si>
    <t>Childcare on non-domestic premisesEYR, CCR and VCRSandwell</t>
  </si>
  <si>
    <t>Childcare on non-domestic premisesEYR, CCR and VCRSefton</t>
  </si>
  <si>
    <t>Childcare on non-domestic premisesEYR, CCR and VCRSheffield</t>
  </si>
  <si>
    <t>Childcare on non-domestic premisesEYR, CCR and VCRShropshire</t>
  </si>
  <si>
    <t>Childcare on non-domestic premisesEYR, CCR and VCRSlough</t>
  </si>
  <si>
    <t>Childcare on non-domestic premisesEYR, CCR and VCRSolihull</t>
  </si>
  <si>
    <t>Childcare on non-domestic premisesEYR, CCR and VCRSomerset</t>
  </si>
  <si>
    <t>Childcare on non-domestic premisesEYR, CCR and VCRSouth East total</t>
  </si>
  <si>
    <t>Childcare on non-domestic premisesEYR, CCR and VCRSouth Gloucestershire</t>
  </si>
  <si>
    <t>Childcare on non-domestic premisesEYR, CCR and VCRSouth Tyneside</t>
  </si>
  <si>
    <t>Childcare on non-domestic premisesEYR, CCR and VCRSouth West total</t>
  </si>
  <si>
    <t>Childcare on non-domestic premisesEYR, CCR and VCRSouthampton</t>
  </si>
  <si>
    <t>Childcare on non-domestic premisesEYR, CCR and VCRSouthend on Sea</t>
  </si>
  <si>
    <t>Childcare on non-domestic premisesEYR, CCR and VCRSouthwark</t>
  </si>
  <si>
    <t>Childcare on non-domestic premisesEYR, CCR and VCRSt Helens</t>
  </si>
  <si>
    <t>Childcare on non-domestic premisesEYR, CCR and VCRStaffordshire</t>
  </si>
  <si>
    <t>Childcare on non-domestic premisesEYR, CCR and VCRStockport</t>
  </si>
  <si>
    <t>Childcare on non-domestic premisesEYR, CCR and VCRStockton-on-Tees</t>
  </si>
  <si>
    <t>Childcare on non-domestic premisesEYR, CCR and VCRStoke-on-Trent</t>
  </si>
  <si>
    <t>Childcare on non-domestic premisesEYR, CCR and VCRSuffolk</t>
  </si>
  <si>
    <t>Childcare on non-domestic premisesEYR, CCR and VCRSunderland</t>
  </si>
  <si>
    <t>Childcare on non-domestic premisesEYR, CCR and VCRSurrey</t>
  </si>
  <si>
    <t>Childcare on non-domestic premisesEYR, CCR and VCRSutton</t>
  </si>
  <si>
    <t>Childcare on non-domestic premisesEYR, CCR and VCRSwindon</t>
  </si>
  <si>
    <t>Childcare on non-domestic premisesEYR, CCR and VCRTameside</t>
  </si>
  <si>
    <t>Childcare on non-domestic premisesEYR, CCR and VCRTelford and Wrekin</t>
  </si>
  <si>
    <t>Childcare on non-domestic premisesEYR, CCR and VCRThurrock</t>
  </si>
  <si>
    <t>Childcare on non-domestic premisesEYR, CCR and VCRTorbay</t>
  </si>
  <si>
    <t>Childcare on non-domestic premisesEYR, CCR and VCRTower Hamlets</t>
  </si>
  <si>
    <t>Childcare on non-domestic premisesEYR, CCR and VCRTrafford</t>
  </si>
  <si>
    <t>Childcare on non-domestic premisesEYR, CCR and VCRWakefield</t>
  </si>
  <si>
    <t>Childcare on non-domestic premisesEYR, CCR and VCRWalsall</t>
  </si>
  <si>
    <t>Childcare on non-domestic premisesEYR, CCR and VCRWaltham Forest</t>
  </si>
  <si>
    <t>Childcare on non-domestic premisesEYR, CCR and VCRWandsworth</t>
  </si>
  <si>
    <t>Childcare on non-domestic premisesEYR, CCR and VCRWarrington</t>
  </si>
  <si>
    <t>Childcare on non-domestic premisesEYR, CCR and VCRWarwickshire</t>
  </si>
  <si>
    <t>Childcare on non-domestic premisesEYR, CCR and VCRWest Berkshire</t>
  </si>
  <si>
    <t>Childcare on non-domestic premisesEYR, CCR and VCRWest Midlands total</t>
  </si>
  <si>
    <t>Childcare on non-domestic premisesEYR, CCR and VCRWest Northamptonshire</t>
  </si>
  <si>
    <t>Childcare on non-domestic premisesEYR, CCR and VCRWest Sussex</t>
  </si>
  <si>
    <t>Childcare on non-domestic premisesEYR, CCR and VCRWestminster</t>
  </si>
  <si>
    <t>Childcare on non-domestic premisesEYR, CCR and VCRWigan</t>
  </si>
  <si>
    <t>Childcare on non-domestic premisesEYR, CCR and VCRWiltshire</t>
  </si>
  <si>
    <t>Childcare on non-domestic premisesEYR, CCR and VCRWindsor and Maidenhead</t>
  </si>
  <si>
    <t>Childcare on non-domestic premisesEYR, CCR and VCRWirral</t>
  </si>
  <si>
    <t>Childcare on non-domestic premisesEYR, CCR and VCRWokingham</t>
  </si>
  <si>
    <t>Childcare on non-domestic premisesEYR, CCR and VCRWolverhampton</t>
  </si>
  <si>
    <t>Childcare on non-domestic premisesEYR, CCR and VCRWorcestershire</t>
  </si>
  <si>
    <t>Childcare on non-domestic premisesEYR, CCR and VCRYork</t>
  </si>
  <si>
    <t>Childcare on non-domestic premisesEYR, CCR and VCRYorkshire and The Humber total</t>
  </si>
  <si>
    <t>Childcare on non-domestic premisesVCR OnlyAll England total</t>
  </si>
  <si>
    <t>Childcare on non-domestic premisesVCR OnlyBarking and Dagenham</t>
  </si>
  <si>
    <t>Childcare on non-domestic premisesVCR OnlyBarnet</t>
  </si>
  <si>
    <t>Childcare on non-domestic premisesVCR OnlyBarnsley</t>
  </si>
  <si>
    <t>Childcare on non-domestic premisesVCR OnlyBath and North East Somerset</t>
  </si>
  <si>
    <t>Childcare on non-domestic premisesVCR OnlyBedford</t>
  </si>
  <si>
    <t>Childcare on non-domestic premisesVCR OnlyBexley</t>
  </si>
  <si>
    <t>Childcare on non-domestic premisesVCR OnlyBirmingham</t>
  </si>
  <si>
    <t>Childcare on non-domestic premisesVCR OnlyBlackburn with Darwen</t>
  </si>
  <si>
    <t>Childcare on non-domestic premisesVCR OnlyBolton</t>
  </si>
  <si>
    <t>Childcare on non-domestic premisesVCR OnlyBournemouth, Christchurch &amp; Poole</t>
  </si>
  <si>
    <t>Childcare on non-domestic premisesVCR OnlyBracknell Forest</t>
  </si>
  <si>
    <t>Childcare on non-domestic premisesVCR OnlyBradford</t>
  </si>
  <si>
    <t>Childcare on non-domestic premisesVCR OnlyBrent</t>
  </si>
  <si>
    <t>Childcare on non-domestic premisesVCR OnlyBrighton and Hove</t>
  </si>
  <si>
    <t>Childcare on non-domestic premisesVCR OnlyBristol</t>
  </si>
  <si>
    <t>Childcare on non-domestic premisesVCR OnlyBromley</t>
  </si>
  <si>
    <t>Childcare on non-domestic premisesVCR OnlyBuckinghamshire</t>
  </si>
  <si>
    <t>Childcare on non-domestic premisesVCR OnlyBury</t>
  </si>
  <si>
    <t>Childcare on non-domestic premisesVCR OnlyCalderdale</t>
  </si>
  <si>
    <t>Childcare on non-domestic premisesVCR OnlyCambridgeshire</t>
  </si>
  <si>
    <t>Childcare on non-domestic premisesVCR OnlyCamden</t>
  </si>
  <si>
    <t>Childcare on non-domestic premisesVCR OnlyCentral Bedfordshire</t>
  </si>
  <si>
    <t>Childcare on non-domestic premisesVCR OnlyCheshire East</t>
  </si>
  <si>
    <t>Childcare on non-domestic premisesVCR OnlyCheshire West and Chester</t>
  </si>
  <si>
    <t>Childcare on non-domestic premisesVCR OnlyCity of London</t>
  </si>
  <si>
    <t>Childcare on non-domestic premisesVCR OnlyCornwall</t>
  </si>
  <si>
    <t>Childcare on non-domestic premisesVCR OnlyCoventry</t>
  </si>
  <si>
    <t>Childcare on non-domestic premisesVCR OnlyCroydon</t>
  </si>
  <si>
    <t>Childcare on non-domestic premisesVCR OnlyCumbria</t>
  </si>
  <si>
    <t>Childcare on non-domestic premisesVCR OnlyDarlington</t>
  </si>
  <si>
    <t>Childcare on non-domestic premisesVCR OnlyDerby</t>
  </si>
  <si>
    <t>Childcare on non-domestic premisesVCR OnlyDerbyshire</t>
  </si>
  <si>
    <t>Childcare on non-domestic premisesVCR OnlyDevon</t>
  </si>
  <si>
    <t>Childcare on non-domestic premisesVCR OnlyDoncaster</t>
  </si>
  <si>
    <t>Childcare on non-domestic premisesVCR OnlyDorset</t>
  </si>
  <si>
    <t>Childcare on non-domestic premisesVCR OnlyDudley</t>
  </si>
  <si>
    <t>Childcare on non-domestic premisesVCR OnlyDurham</t>
  </si>
  <si>
    <t>Childcare on non-domestic premisesVCR OnlyEaling</t>
  </si>
  <si>
    <t>Childcare on non-domestic premisesVCR OnlyEast Midlands total</t>
  </si>
  <si>
    <t>Childcare on non-domestic premisesVCR OnlyEast of England total</t>
  </si>
  <si>
    <t>Childcare on non-domestic premisesVCR OnlyEast Riding of Yorkshire</t>
  </si>
  <si>
    <t>Childcare on non-domestic premisesVCR OnlyEast Sussex</t>
  </si>
  <si>
    <t>Childcare on non-domestic premisesVCR OnlyEnfield</t>
  </si>
  <si>
    <t>Childcare on non-domestic premisesVCR OnlyEssex</t>
  </si>
  <si>
    <t>Childcare on non-domestic premisesVCR OnlyGateshead</t>
  </si>
  <si>
    <t>Childcare on non-domestic premisesVCR OnlyGloucestershire</t>
  </si>
  <si>
    <t>Childcare on non-domestic premisesVCR OnlyGreenwich</t>
  </si>
  <si>
    <t>Childcare on non-domestic premisesVCR OnlyHackney</t>
  </si>
  <si>
    <t>Childcare on non-domestic premisesVCR OnlyHalton</t>
  </si>
  <si>
    <t>Childcare on non-domestic premisesVCR OnlyHammersmith and Fulham</t>
  </si>
  <si>
    <t>Childcare on non-domestic premisesVCR OnlyHampshire</t>
  </si>
  <si>
    <t>Childcare on non-domestic premisesVCR OnlyHaringey</t>
  </si>
  <si>
    <t>Childcare on non-domestic premisesVCR OnlyHarrow</t>
  </si>
  <si>
    <t>Childcare on non-domestic premisesVCR OnlyHavering</t>
  </si>
  <si>
    <t>Childcare on non-domestic premisesVCR OnlyHerefordshire</t>
  </si>
  <si>
    <t>Childcare on non-domestic premisesVCR OnlyHertfordshire</t>
  </si>
  <si>
    <t>Childcare on non-domestic premisesVCR OnlyHillingdon</t>
  </si>
  <si>
    <t>Childcare on non-domestic premisesVCR OnlyHounslow</t>
  </si>
  <si>
    <t>Childcare on non-domestic premisesVCR OnlyIsle of Wight</t>
  </si>
  <si>
    <t>Childcare on non-domestic premisesVCR OnlyIslington</t>
  </si>
  <si>
    <t>Childcare on non-domestic premisesVCR OnlyKensington and Chelsea</t>
  </si>
  <si>
    <t>Childcare on non-domestic premisesVCR OnlyKent</t>
  </si>
  <si>
    <t>Childcare on non-domestic premisesVCR OnlyKingston upon Hull</t>
  </si>
  <si>
    <t>Childcare on non-domestic premisesVCR OnlyKingston upon Thames</t>
  </si>
  <si>
    <t>Childcare on non-domestic premisesVCR OnlyKirklees</t>
  </si>
  <si>
    <t>Childcare on non-domestic premisesVCR OnlyKnowsley</t>
  </si>
  <si>
    <t>Childcare on non-domestic premisesVCR OnlyLambeth</t>
  </si>
  <si>
    <t>Childcare on non-domestic premisesVCR OnlyLancashire</t>
  </si>
  <si>
    <t>Childcare on non-domestic premisesVCR OnlyLeeds</t>
  </si>
  <si>
    <t>Childcare on non-domestic premisesVCR OnlyLeicester</t>
  </si>
  <si>
    <t>Childcare on non-domestic premisesVCR OnlyLeicestershire</t>
  </si>
  <si>
    <t>Childcare on non-domestic premisesVCR OnlyLewisham</t>
  </si>
  <si>
    <t>Childcare on non-domestic premisesVCR OnlyLincolnshire</t>
  </si>
  <si>
    <t>Childcare on non-domestic premisesVCR OnlyLiverpool</t>
  </si>
  <si>
    <t>Childcare on non-domestic premisesVCR OnlyLondon total</t>
  </si>
  <si>
    <t>Childcare on non-domestic premisesVCR OnlyLuton</t>
  </si>
  <si>
    <t>Childcare on non-domestic premisesVCR OnlyManchester</t>
  </si>
  <si>
    <t>Childcare on non-domestic premisesVCR OnlyMedway</t>
  </si>
  <si>
    <t>Childcare on non-domestic premisesVCR OnlyMerton</t>
  </si>
  <si>
    <t>Childcare on non-domestic premisesVCR OnlyMiddlesbrough</t>
  </si>
  <si>
    <t>Childcare on non-domestic premisesVCR OnlyMilton Keynes</t>
  </si>
  <si>
    <t>Childcare on non-domestic premisesVCR OnlyNewcastle upon Tyne</t>
  </si>
  <si>
    <t>Childcare on non-domestic premisesVCR OnlyNewham</t>
  </si>
  <si>
    <t>Childcare on non-domestic premisesVCR OnlyNorfolk</t>
  </si>
  <si>
    <t>Childcare on non-domestic premisesVCR OnlyNorth East Lincolnshire</t>
  </si>
  <si>
    <t>Childcare on non-domestic premisesVCR OnlyNorth East total</t>
  </si>
  <si>
    <t>Childcare on non-domestic premisesVCR OnlyNorth Lincolnshire</t>
  </si>
  <si>
    <t>Childcare on non-domestic premisesVCR OnlyNorth Northamptonshire</t>
  </si>
  <si>
    <t>Childcare on non-domestic premisesVCR OnlyNorth Somerset</t>
  </si>
  <si>
    <t>Childcare on non-domestic premisesVCR OnlyNorth Tyneside</t>
  </si>
  <si>
    <t>Childcare on non-domestic premisesVCR OnlyNorth West total</t>
  </si>
  <si>
    <t>Childcare on non-domestic premisesVCR OnlyNorth Yorkshire</t>
  </si>
  <si>
    <t>Childcare on non-domestic premisesVCR OnlyNorthumberland</t>
  </si>
  <si>
    <t>Childcare on non-domestic premisesVCR OnlyNot Recorded</t>
  </si>
  <si>
    <t>Childcare on non-domestic premisesVCR OnlyNot Recorded total</t>
  </si>
  <si>
    <t>Childcare on non-domestic premisesVCR OnlyNottingham</t>
  </si>
  <si>
    <t>Childcare on non-domestic premisesVCR OnlyNottinghamshire</t>
  </si>
  <si>
    <t>Childcare on non-domestic premisesVCR OnlyOldham</t>
  </si>
  <si>
    <t>Childcare on non-domestic premisesVCR OnlyOxfordshire</t>
  </si>
  <si>
    <t>Childcare on non-domestic premisesVCR OnlyPeterborough</t>
  </si>
  <si>
    <t>Childcare on non-domestic premisesVCR OnlyPlymouth</t>
  </si>
  <si>
    <t>Childcare on non-domestic premisesVCR OnlyPortsmouth</t>
  </si>
  <si>
    <t>Childcare on non-domestic premisesVCR OnlyReading</t>
  </si>
  <si>
    <t>Childcare on non-domestic premisesVCR OnlyRedbridge</t>
  </si>
  <si>
    <t>Childcare on non-domestic premisesVCR OnlyRedcar and Cleveland</t>
  </si>
  <si>
    <t>Childcare on non-domestic premisesVCR OnlyRichmond upon Thames</t>
  </si>
  <si>
    <t>Childcare on non-domestic premisesVCR OnlyRochdale</t>
  </si>
  <si>
    <t>Childcare on non-domestic premisesVCR OnlyRotherham</t>
  </si>
  <si>
    <t>Childcare on non-domestic premisesVCR OnlySalford</t>
  </si>
  <si>
    <t>Childcare on non-domestic premisesVCR OnlySandwell</t>
  </si>
  <si>
    <t>Childcare on non-domestic premisesVCR OnlySefton</t>
  </si>
  <si>
    <t>Childcare on non-domestic premisesVCR OnlySheffield</t>
  </si>
  <si>
    <t>Childcare on non-domestic premisesVCR OnlyShropshire</t>
  </si>
  <si>
    <t>Childcare on non-domestic premisesVCR OnlySlough</t>
  </si>
  <si>
    <t>Childcare on non-domestic premisesVCR OnlySolihull</t>
  </si>
  <si>
    <t>Childcare on non-domestic premisesVCR OnlySomerset</t>
  </si>
  <si>
    <t>Childcare on non-domestic premisesVCR OnlySouth East total</t>
  </si>
  <si>
    <t>Childcare on non-domestic premisesVCR OnlySouth Gloucestershire</t>
  </si>
  <si>
    <t>Childcare on non-domestic premisesVCR OnlySouth Tyneside</t>
  </si>
  <si>
    <t>Childcare on non-domestic premisesVCR OnlySouth West total</t>
  </si>
  <si>
    <t>Childcare on non-domestic premisesVCR OnlySouthampton</t>
  </si>
  <si>
    <t>Childcare on non-domestic premisesVCR OnlySouthend on Sea</t>
  </si>
  <si>
    <t>Childcare on non-domestic premisesVCR OnlySouthwark</t>
  </si>
  <si>
    <t>Childcare on non-domestic premisesVCR OnlySt Helens</t>
  </si>
  <si>
    <t>Childcare on non-domestic premisesVCR OnlyStaffordshire</t>
  </si>
  <si>
    <t>Childcare on non-domestic premisesVCR OnlyStockport</t>
  </si>
  <si>
    <t>Childcare on non-domestic premisesVCR OnlyStockton-on-Tees</t>
  </si>
  <si>
    <t>Childcare on non-domestic premisesVCR OnlyStoke-on-Trent</t>
  </si>
  <si>
    <t>Childcare on non-domestic premisesVCR OnlySuffolk</t>
  </si>
  <si>
    <t>Childcare on non-domestic premisesVCR OnlySunderland</t>
  </si>
  <si>
    <t>Childcare on non-domestic premisesVCR OnlySurrey</t>
  </si>
  <si>
    <t>Childcare on non-domestic premisesVCR OnlySutton</t>
  </si>
  <si>
    <t>Childcare on non-domestic premisesVCR OnlySwindon</t>
  </si>
  <si>
    <t>Childcare on non-domestic premisesVCR OnlyTameside</t>
  </si>
  <si>
    <t>Childcare on non-domestic premisesVCR OnlyTelford and Wrekin</t>
  </si>
  <si>
    <t>Childcare on non-domestic premisesVCR OnlyThurrock</t>
  </si>
  <si>
    <t>Childcare on non-domestic premisesVCR OnlyTorbay</t>
  </si>
  <si>
    <t>Childcare on non-domestic premisesVCR OnlyTower Hamlets</t>
  </si>
  <si>
    <t>Childcare on non-domestic premisesVCR OnlyTrafford</t>
  </si>
  <si>
    <t>Childcare on non-domestic premisesVCR OnlyWakefield</t>
  </si>
  <si>
    <t>Childcare on non-domestic premisesVCR OnlyWalsall</t>
  </si>
  <si>
    <t>Childcare on non-domestic premisesVCR OnlyWaltham Forest</t>
  </si>
  <si>
    <t>Childcare on non-domestic premisesVCR OnlyWandsworth</t>
  </si>
  <si>
    <t>Childcare on non-domestic premisesVCR OnlyWarrington</t>
  </si>
  <si>
    <t>Childcare on non-domestic premisesVCR OnlyWarwickshire</t>
  </si>
  <si>
    <t>Childcare on non-domestic premisesVCR OnlyWest Berkshire</t>
  </si>
  <si>
    <t>Childcare on non-domestic premisesVCR OnlyWest Midlands total</t>
  </si>
  <si>
    <t>Childcare on non-domestic premisesVCR OnlyWest Northamptonshire</t>
  </si>
  <si>
    <t>Childcare on non-domestic premisesVCR OnlyWest Sussex</t>
  </si>
  <si>
    <t>Childcare on non-domestic premisesVCR OnlyWestminster</t>
  </si>
  <si>
    <t>Childcare on non-domestic premisesVCR OnlyWigan</t>
  </si>
  <si>
    <t>Childcare on non-domestic premisesVCR OnlyWiltshire</t>
  </si>
  <si>
    <t>Childcare on non-domestic premisesVCR OnlyWindsor and Maidenhead</t>
  </si>
  <si>
    <t>Childcare on non-domestic premisesVCR OnlyWirral</t>
  </si>
  <si>
    <t>Childcare on non-domestic premisesVCR OnlyWokingham</t>
  </si>
  <si>
    <t>Childcare on non-domestic premisesVCR OnlyWolverhampton</t>
  </si>
  <si>
    <t>Childcare on non-domestic premisesVCR OnlyWorcestershire</t>
  </si>
  <si>
    <t>Childcare on non-domestic premisesVCR OnlyYork</t>
  </si>
  <si>
    <t>Childcare on non-domestic premisesVCR OnlyYorkshire and The Humber total</t>
  </si>
  <si>
    <t>ChildminderAll providersAll England total</t>
  </si>
  <si>
    <t>ChildminderAll providersBarking and Dagenham</t>
  </si>
  <si>
    <t>ChildminderAll providersBarnet</t>
  </si>
  <si>
    <t>ChildminderAll providersBarnsley</t>
  </si>
  <si>
    <t>ChildminderAll providersBath and North East Somerset</t>
  </si>
  <si>
    <t>ChildminderAll providersBedford</t>
  </si>
  <si>
    <t>ChildminderAll providersBexley</t>
  </si>
  <si>
    <t>ChildminderAll providersBirmingham</t>
  </si>
  <si>
    <t>ChildminderAll providersBlackburn with Darwen</t>
  </si>
  <si>
    <t>ChildminderAll providersBlackpool</t>
  </si>
  <si>
    <t>ChildminderAll providersBolton</t>
  </si>
  <si>
    <t>ChildminderAll providersBournemouth, Christchurch &amp; Poole</t>
  </si>
  <si>
    <t>ChildminderAll providersBracknell Forest</t>
  </si>
  <si>
    <t>ChildminderAll providersBradford</t>
  </si>
  <si>
    <t>ChildminderAll providersBrent</t>
  </si>
  <si>
    <t>ChildminderAll providersBrighton and Hove</t>
  </si>
  <si>
    <t>ChildminderAll providersBristol</t>
  </si>
  <si>
    <t>ChildminderAll providersBromley</t>
  </si>
  <si>
    <t>ChildminderAll providersBuckinghamshire</t>
  </si>
  <si>
    <t>ChildminderAll providersBury</t>
  </si>
  <si>
    <t>ChildminderAll providersCalderdale</t>
  </si>
  <si>
    <t>ChildminderAll providersCambridgeshire</t>
  </si>
  <si>
    <t>ChildminderAll providersCamden</t>
  </si>
  <si>
    <t>ChildminderAll providersCentral Bedfordshire</t>
  </si>
  <si>
    <t>ChildminderAll providersCheshire East</t>
  </si>
  <si>
    <t>ChildminderAll providersCheshire West and Chester</t>
  </si>
  <si>
    <t>ChildminderAll providersCornwall</t>
  </si>
  <si>
    <t>ChildminderAll providersCoventry</t>
  </si>
  <si>
    <t>ChildminderAll providersCroydon</t>
  </si>
  <si>
    <t>ChildminderAll providersCumbria</t>
  </si>
  <si>
    <t>ChildminderAll providersDarlington</t>
  </si>
  <si>
    <t>ChildminderAll providersDerby</t>
  </si>
  <si>
    <t>ChildminderAll providersDerbyshire</t>
  </si>
  <si>
    <t>ChildminderAll providersDevon</t>
  </si>
  <si>
    <t>ChildminderAll providersDoncaster</t>
  </si>
  <si>
    <t>ChildminderAll providersDorset</t>
  </si>
  <si>
    <t>ChildminderAll providersDudley</t>
  </si>
  <si>
    <t>ChildminderAll providersDurham</t>
  </si>
  <si>
    <t>ChildminderAll providersEaling</t>
  </si>
  <si>
    <t>ChildminderAll providersEast Midlands total</t>
  </si>
  <si>
    <t>ChildminderAll providersEast of England total</t>
  </si>
  <si>
    <t>ChildminderAll providersEast Riding of Yorkshire</t>
  </si>
  <si>
    <t>ChildminderAll providersEast Sussex</t>
  </si>
  <si>
    <t>ChildminderAll providersEnfield</t>
  </si>
  <si>
    <t>ChildminderAll providersEssex</t>
  </si>
  <si>
    <t>ChildminderAll providersGateshead</t>
  </si>
  <si>
    <t>ChildminderAll providersGloucestershire</t>
  </si>
  <si>
    <t>ChildminderAll providersGreenwich</t>
  </si>
  <si>
    <t>ChildminderAll providersHackney</t>
  </si>
  <si>
    <t>ChildminderAll providersHalton</t>
  </si>
  <si>
    <t>ChildminderAll providersHammersmith and Fulham</t>
  </si>
  <si>
    <t>ChildminderAll providersHampshire</t>
  </si>
  <si>
    <t>ChildminderAll providersHaringey</t>
  </si>
  <si>
    <t>ChildminderAll providersHarrow</t>
  </si>
  <si>
    <t>ChildminderAll providersHartlepool</t>
  </si>
  <si>
    <t>ChildminderAll providersHavering</t>
  </si>
  <si>
    <t>ChildminderAll providersHerefordshire</t>
  </si>
  <si>
    <t>ChildminderAll providersHertfordshire</t>
  </si>
  <si>
    <t>ChildminderAll providersHillingdon</t>
  </si>
  <si>
    <t>ChildminderAll providersHounslow</t>
  </si>
  <si>
    <t>ChildminderAll providersIsle of Wight</t>
  </si>
  <si>
    <t>ChildminderAll providersIsles of Scilly</t>
  </si>
  <si>
    <t>ChildminderAll providersIslington</t>
  </si>
  <si>
    <t>ChildminderAll providersKensington and Chelsea</t>
  </si>
  <si>
    <t>ChildminderAll providersKent</t>
  </si>
  <si>
    <t>ChildminderAll providersKingston upon Hull</t>
  </si>
  <si>
    <t>ChildminderAll providersKingston upon Thames</t>
  </si>
  <si>
    <t>ChildminderAll providersKirklees</t>
  </si>
  <si>
    <t>ChildminderAll providersKnowsley</t>
  </si>
  <si>
    <t>ChildminderAll providersLambeth</t>
  </si>
  <si>
    <t>ChildminderAll providersLancashire</t>
  </si>
  <si>
    <t>ChildminderAll providersLeeds</t>
  </si>
  <si>
    <t>ChildminderAll providersLeicester</t>
  </si>
  <si>
    <t>ChildminderAll providersLeicestershire</t>
  </si>
  <si>
    <t>ChildminderAll providersLewisham</t>
  </si>
  <si>
    <t>ChildminderAll providersLincolnshire</t>
  </si>
  <si>
    <t>ChildminderAll providersLiverpool</t>
  </si>
  <si>
    <t>ChildminderAll providersLondon total</t>
  </si>
  <si>
    <t>ChildminderAll providersLuton</t>
  </si>
  <si>
    <t>ChildminderAll providersManchester</t>
  </si>
  <si>
    <t>ChildminderAll providersMedway</t>
  </si>
  <si>
    <t>ChildminderAll providersMerton</t>
  </si>
  <si>
    <t>ChildminderAll providersMiddlesbrough</t>
  </si>
  <si>
    <t>ChildminderAll providersMilton Keynes</t>
  </si>
  <si>
    <t>ChildminderAll providersNewcastle upon Tyne</t>
  </si>
  <si>
    <t>ChildminderAll providersNewham</t>
  </si>
  <si>
    <t>ChildminderAll providersNorfolk</t>
  </si>
  <si>
    <t>ChildminderAll providersNorth East Lincolnshire</t>
  </si>
  <si>
    <t>ChildminderAll providersNorth East total</t>
  </si>
  <si>
    <t>ChildminderAll providersNorth Lincolnshire</t>
  </si>
  <si>
    <t>ChildminderAll providersNorth Northamptonshire</t>
  </si>
  <si>
    <t>ChildminderAll providersNorth Somerset</t>
  </si>
  <si>
    <t>ChildminderAll providersNorth Tyneside</t>
  </si>
  <si>
    <t>ChildminderAll providersNorth West total</t>
  </si>
  <si>
    <t>ChildminderAll providersNorth Yorkshire</t>
  </si>
  <si>
    <t>ChildminderAll providersNorthumberland</t>
  </si>
  <si>
    <t>ChildminderAll providersNot Recorded</t>
  </si>
  <si>
    <t>ChildminderAll providersNot Recorded total</t>
  </si>
  <si>
    <t>ChildminderAll providersNottingham</t>
  </si>
  <si>
    <t>ChildminderAll providersNottinghamshire</t>
  </si>
  <si>
    <t>ChildminderAll providersOldham</t>
  </si>
  <si>
    <t>ChildminderAll providersOxfordshire</t>
  </si>
  <si>
    <t>ChildminderAll providersPeterborough</t>
  </si>
  <si>
    <t>ChildminderAll providersPlymouth</t>
  </si>
  <si>
    <t>ChildminderAll providersPortsmouth</t>
  </si>
  <si>
    <t>ChildminderAll providersReading</t>
  </si>
  <si>
    <t>ChildminderAll providersRedbridge</t>
  </si>
  <si>
    <t>ChildminderAll providersRedcar and Cleveland</t>
  </si>
  <si>
    <t>ChildminderAll providersRichmond upon Thames</t>
  </si>
  <si>
    <t>ChildminderAll providersRochdale</t>
  </si>
  <si>
    <t>ChildminderAll providersRotherham</t>
  </si>
  <si>
    <t>ChildminderAll providersRutland</t>
  </si>
  <si>
    <t>ChildminderAll providersSalford</t>
  </si>
  <si>
    <t>ChildminderAll providersSandwell</t>
  </si>
  <si>
    <t>ChildminderAll providersSefton</t>
  </si>
  <si>
    <t>ChildminderAll providersSheffield</t>
  </si>
  <si>
    <t>ChildminderAll providersShropshire</t>
  </si>
  <si>
    <t>ChildminderAll providersSlough</t>
  </si>
  <si>
    <t>ChildminderAll providersSolihull</t>
  </si>
  <si>
    <t>ChildminderAll providersSomerset</t>
  </si>
  <si>
    <t>ChildminderAll providersSouth East total</t>
  </si>
  <si>
    <t>ChildminderAll providersSouth Gloucestershire</t>
  </si>
  <si>
    <t>ChildminderAll providersSouth Tyneside</t>
  </si>
  <si>
    <t>ChildminderAll providersSouth West total</t>
  </si>
  <si>
    <t>ChildminderAll providersSouthampton</t>
  </si>
  <si>
    <t>ChildminderAll providersSouthend on Sea</t>
  </si>
  <si>
    <t>ChildminderAll providersSouthwark</t>
  </si>
  <si>
    <t>ChildminderAll providersSt Helens</t>
  </si>
  <si>
    <t>ChildminderAll providersStaffordshire</t>
  </si>
  <si>
    <t>ChildminderAll providersStockport</t>
  </si>
  <si>
    <t>ChildminderAll providersStockton-on-Tees</t>
  </si>
  <si>
    <t>ChildminderAll providersStoke-on-Trent</t>
  </si>
  <si>
    <t>ChildminderAll providersSuffolk</t>
  </si>
  <si>
    <t>ChildminderAll providersSunderland</t>
  </si>
  <si>
    <t>ChildminderAll providersSurrey</t>
  </si>
  <si>
    <t>ChildminderAll providersSutton</t>
  </si>
  <si>
    <t>ChildminderAll providersSwindon</t>
  </si>
  <si>
    <t>ChildminderAll providersTameside</t>
  </si>
  <si>
    <t>ChildminderAll providersTelford and Wrekin</t>
  </si>
  <si>
    <t>ChildminderAll providersThurrock</t>
  </si>
  <si>
    <t>ChildminderAll providersTorbay</t>
  </si>
  <si>
    <t>ChildminderAll providersTower Hamlets</t>
  </si>
  <si>
    <t>ChildminderAll providersTrafford</t>
  </si>
  <si>
    <t>ChildminderAll providersWakefield</t>
  </si>
  <si>
    <t>ChildminderAll providersWalsall</t>
  </si>
  <si>
    <t>ChildminderAll providersWaltham Forest</t>
  </si>
  <si>
    <t>ChildminderAll providersWandsworth</t>
  </si>
  <si>
    <t>ChildminderAll providersWarrington</t>
  </si>
  <si>
    <t>ChildminderAll providersWarwickshire</t>
  </si>
  <si>
    <t>ChildminderAll providersWest Berkshire</t>
  </si>
  <si>
    <t>ChildminderAll providersWest Midlands total</t>
  </si>
  <si>
    <t>ChildminderAll providersWest Northamptonshire</t>
  </si>
  <si>
    <t>ChildminderAll providersWest Sussex</t>
  </si>
  <si>
    <t>ChildminderAll providersWestminster</t>
  </si>
  <si>
    <t>ChildminderAll providersWigan</t>
  </si>
  <si>
    <t>ChildminderAll providersWiltshire</t>
  </si>
  <si>
    <t>ChildminderAll providersWindsor and Maidenhead</t>
  </si>
  <si>
    <t>ChildminderAll providersWirral</t>
  </si>
  <si>
    <t>ChildminderAll providersWokingham</t>
  </si>
  <si>
    <t>ChildminderAll providersWolverhampton</t>
  </si>
  <si>
    <t>ChildminderAll providersWorcestershire</t>
  </si>
  <si>
    <t>ChildminderAll providersYork</t>
  </si>
  <si>
    <t>ChildminderAll providersYorkshire and The Humber total</t>
  </si>
  <si>
    <t>ChildminderCCR and VCRAll England total</t>
  </si>
  <si>
    <t>ChildminderCCR and VCRBarking and Dagenham</t>
  </si>
  <si>
    <t>ChildminderCCR and VCRBarnet</t>
  </si>
  <si>
    <t>ChildminderCCR and VCRBarnsley</t>
  </si>
  <si>
    <t>ChildminderCCR and VCRBath and North East Somerset</t>
  </si>
  <si>
    <t>ChildminderCCR and VCRBedford</t>
  </si>
  <si>
    <t>ChildminderCCR and VCRBexley</t>
  </si>
  <si>
    <t>ChildminderCCR and VCRBirmingham</t>
  </si>
  <si>
    <t>ChildminderCCR and VCRBlackburn with Darwen</t>
  </si>
  <si>
    <t>ChildminderCCR and VCRBlackpool</t>
  </si>
  <si>
    <t>ChildminderCCR and VCRBolton</t>
  </si>
  <si>
    <t>ChildminderCCR and VCRBournemouth, Christchurch &amp; Poole</t>
  </si>
  <si>
    <t>ChildminderCCR and VCRBradford</t>
  </si>
  <si>
    <t>ChildminderCCR and VCRBrent</t>
  </si>
  <si>
    <t>ChildminderCCR and VCRBrighton and Hove</t>
  </si>
  <si>
    <t>ChildminderCCR and VCRBristol</t>
  </si>
  <si>
    <t>ChildminderCCR and VCRBromley</t>
  </si>
  <si>
    <t>ChildminderCCR and VCRBuckinghamshire</t>
  </si>
  <si>
    <t>ChildminderCCR and VCRBury</t>
  </si>
  <si>
    <t>ChildminderCCR and VCRCalderdale</t>
  </si>
  <si>
    <t>ChildminderCCR and VCRCambridgeshire</t>
  </si>
  <si>
    <t>ChildminderCCR and VCRCamden</t>
  </si>
  <si>
    <t>ChildminderCCR and VCRCentral Bedfordshire</t>
  </si>
  <si>
    <t>ChildminderCCR and VCRCheshire East</t>
  </si>
  <si>
    <t>ChildminderCCR and VCRCheshire West and Chester</t>
  </si>
  <si>
    <t>ChildminderCCR and VCRCornwall</t>
  </si>
  <si>
    <t>ChildminderCCR and VCRCoventry</t>
  </si>
  <si>
    <t>ChildminderCCR and VCRCroydon</t>
  </si>
  <si>
    <t>ChildminderCCR and VCRCumbria</t>
  </si>
  <si>
    <t>ChildminderCCR and VCRDarlington</t>
  </si>
  <si>
    <t>ChildminderCCR and VCRDerby</t>
  </si>
  <si>
    <t>ChildminderCCR and VCRDerbyshire</t>
  </si>
  <si>
    <t>ChildminderCCR and VCRDevon</t>
  </si>
  <si>
    <t>ChildminderCCR and VCRDoncaster</t>
  </si>
  <si>
    <t>ChildminderCCR and VCRDorset</t>
  </si>
  <si>
    <t>ChildminderCCR and VCRDudley</t>
  </si>
  <si>
    <t>ChildminderCCR and VCRDurham</t>
  </si>
  <si>
    <t>ChildminderCCR and VCREaling</t>
  </si>
  <si>
    <t>ChildminderCCR and VCREast Midlands total</t>
  </si>
  <si>
    <t>ChildminderCCR and VCREast of England total</t>
  </si>
  <si>
    <t>ChildminderCCR and VCREast Riding of Yorkshire</t>
  </si>
  <si>
    <t>ChildminderCCR and VCREast Sussex</t>
  </si>
  <si>
    <t>ChildminderCCR and VCREnfield</t>
  </si>
  <si>
    <t>ChildminderCCR and VCREssex</t>
  </si>
  <si>
    <t>ChildminderCCR and VCRGateshead</t>
  </si>
  <si>
    <t>ChildminderCCR and VCRGloucestershire</t>
  </si>
  <si>
    <t>ChildminderCCR and VCRGreenwich</t>
  </si>
  <si>
    <t>ChildminderCCR and VCRHackney</t>
  </si>
  <si>
    <t>ChildminderCCR and VCRHalton</t>
  </si>
  <si>
    <t>ChildminderCCR and VCRHammersmith and Fulham</t>
  </si>
  <si>
    <t>ChildminderCCR and VCRHampshire</t>
  </si>
  <si>
    <t>ChildminderCCR and VCRHaringey</t>
  </si>
  <si>
    <t>ChildminderCCR and VCRHarrow</t>
  </si>
  <si>
    <t>ChildminderCCR and VCRHartlepool</t>
  </si>
  <si>
    <t>ChildminderCCR and VCRHavering</t>
  </si>
  <si>
    <t>ChildminderCCR and VCRHertfordshire</t>
  </si>
  <si>
    <t>ChildminderCCR and VCRHillingdon</t>
  </si>
  <si>
    <t>ChildminderCCR and VCRHounslow</t>
  </si>
  <si>
    <t>ChildminderCCR and VCRIsle of Wight</t>
  </si>
  <si>
    <t>ChildminderCCR and VCRIslington</t>
  </si>
  <si>
    <t>ChildminderCCR and VCRKensington and Chelsea</t>
  </si>
  <si>
    <t>ChildminderCCR and VCRKent</t>
  </si>
  <si>
    <t>ChildminderCCR and VCRKingston upon Hull</t>
  </si>
  <si>
    <t>ChildminderCCR and VCRKingston upon Thames</t>
  </si>
  <si>
    <t>ChildminderCCR and VCRKirklees</t>
  </si>
  <si>
    <t>ChildminderCCR and VCRLambeth</t>
  </si>
  <si>
    <t>ChildminderCCR and VCRLancashire</t>
  </si>
  <si>
    <t>ChildminderCCR and VCRLeeds</t>
  </si>
  <si>
    <t>ChildminderCCR and VCRLeicester</t>
  </si>
  <si>
    <t>ChildminderCCR and VCRLeicestershire</t>
  </si>
  <si>
    <t>ChildminderCCR and VCRLewisham</t>
  </si>
  <si>
    <t>ChildminderCCR and VCRLincolnshire</t>
  </si>
  <si>
    <t>ChildminderCCR and VCRLiverpool</t>
  </si>
  <si>
    <t>ChildminderCCR and VCRLondon total</t>
  </si>
  <si>
    <t>ChildminderCCR and VCRLuton</t>
  </si>
  <si>
    <t>ChildminderCCR and VCRManchester</t>
  </si>
  <si>
    <t>ChildminderCCR and VCRMedway</t>
  </si>
  <si>
    <t>ChildminderCCR and VCRMerton</t>
  </si>
  <si>
    <t>ChildminderCCR and VCRMiddlesbrough</t>
  </si>
  <si>
    <t>ChildminderCCR and VCRMilton Keynes</t>
  </si>
  <si>
    <t>ChildminderCCR and VCRNewcastle upon Tyne</t>
  </si>
  <si>
    <t>ChildminderCCR and VCRNewham</t>
  </si>
  <si>
    <t>ChildminderCCR and VCRNorfolk</t>
  </si>
  <si>
    <t>ChildminderCCR and VCRNorth East Lincolnshire</t>
  </si>
  <si>
    <t>ChildminderCCR and VCRNorth East total</t>
  </si>
  <si>
    <t>ChildminderCCR and VCRNorth Lincolnshire</t>
  </si>
  <si>
    <t>ChildminderCCR and VCRNorth Northamptonshire</t>
  </si>
  <si>
    <t>ChildminderCCR and VCRNorth Somerset</t>
  </si>
  <si>
    <t>ChildminderCCR and VCRNorth Tyneside</t>
  </si>
  <si>
    <t>ChildminderCCR and VCRNorth West total</t>
  </si>
  <si>
    <t>ChildminderCCR and VCRNorth Yorkshire</t>
  </si>
  <si>
    <t>ChildminderCCR and VCRNorthumberland</t>
  </si>
  <si>
    <t>ChildminderCCR and VCRNot Recorded</t>
  </si>
  <si>
    <t>ChildminderCCR and VCRNot Recorded total</t>
  </si>
  <si>
    <t>ChildminderCCR and VCRNottingham</t>
  </si>
  <si>
    <t>ChildminderCCR and VCRNottinghamshire</t>
  </si>
  <si>
    <t>ChildminderCCR and VCROldham</t>
  </si>
  <si>
    <t>ChildminderCCR and VCROxfordshire</t>
  </si>
  <si>
    <t>ChildminderCCR and VCRPeterborough</t>
  </si>
  <si>
    <t>ChildminderCCR and VCRPlymouth</t>
  </si>
  <si>
    <t>ChildminderCCR and VCRPortsmouth</t>
  </si>
  <si>
    <t>ChildminderCCR and VCRReading</t>
  </si>
  <si>
    <t>ChildminderCCR and VCRRedbridge</t>
  </si>
  <si>
    <t>ChildminderCCR and VCRRichmond upon Thames</t>
  </si>
  <si>
    <t>ChildminderCCR and VCRRochdale</t>
  </si>
  <si>
    <t>ChildminderCCR and VCRRotherham</t>
  </si>
  <si>
    <t>ChildminderCCR and VCRSalford</t>
  </si>
  <si>
    <t>ChildminderCCR and VCRSandwell</t>
  </si>
  <si>
    <t>ChildminderCCR and VCRSefton</t>
  </si>
  <si>
    <t>ChildminderCCR and VCRSheffield</t>
  </si>
  <si>
    <t>ChildminderCCR and VCRShropshire</t>
  </si>
  <si>
    <t>ChildminderCCR and VCRSlough</t>
  </si>
  <si>
    <t>ChildminderCCR and VCRSolihull</t>
  </si>
  <si>
    <t>ChildminderCCR and VCRSomerset</t>
  </si>
  <si>
    <t>ChildminderCCR and VCRSouth East total</t>
  </si>
  <si>
    <t>ChildminderCCR and VCRSouth Gloucestershire</t>
  </si>
  <si>
    <t>ChildminderCCR and VCRSouth Tyneside</t>
  </si>
  <si>
    <t>ChildminderCCR and VCRSouth West total</t>
  </si>
  <si>
    <t>ChildminderCCR and VCRSouthampton</t>
  </si>
  <si>
    <t>ChildminderCCR and VCRSouthend on Sea</t>
  </si>
  <si>
    <t>ChildminderCCR and VCRSouthwark</t>
  </si>
  <si>
    <t>ChildminderCCR and VCRSt Helens</t>
  </si>
  <si>
    <t>ChildminderCCR and VCRStaffordshire</t>
  </si>
  <si>
    <t>ChildminderCCR and VCRStockport</t>
  </si>
  <si>
    <t>ChildminderCCR and VCRStockton-on-Tees</t>
  </si>
  <si>
    <t>ChildminderCCR and VCRStoke-on-Trent</t>
  </si>
  <si>
    <t>ChildminderCCR and VCRSuffolk</t>
  </si>
  <si>
    <t>ChildminderCCR and VCRSunderland</t>
  </si>
  <si>
    <t>ChildminderCCR and VCRSurrey</t>
  </si>
  <si>
    <t>ChildminderCCR and VCRSutton</t>
  </si>
  <si>
    <t>ChildminderCCR and VCRSwindon</t>
  </si>
  <si>
    <t>ChildminderCCR and VCRTameside</t>
  </si>
  <si>
    <t>ChildminderCCR and VCRTelford and Wrekin</t>
  </si>
  <si>
    <t>ChildminderCCR and VCRThurrock</t>
  </si>
  <si>
    <t>ChildminderCCR and VCRTorbay</t>
  </si>
  <si>
    <t>ChildminderCCR and VCRTower Hamlets</t>
  </si>
  <si>
    <t>ChildminderCCR and VCRTrafford</t>
  </si>
  <si>
    <t>ChildminderCCR and VCRWakefield</t>
  </si>
  <si>
    <t>ChildminderCCR and VCRWalsall</t>
  </si>
  <si>
    <t>ChildminderCCR and VCRWaltham Forest</t>
  </si>
  <si>
    <t>ChildminderCCR and VCRWandsworth</t>
  </si>
  <si>
    <t>ChildminderCCR and VCRWarrington</t>
  </si>
  <si>
    <t>ChildminderCCR and VCRWarwickshire</t>
  </si>
  <si>
    <t>ChildminderCCR and VCRWest Berkshire</t>
  </si>
  <si>
    <t>ChildminderCCR and VCRWest Midlands total</t>
  </si>
  <si>
    <t>ChildminderCCR and VCRWest Northamptonshire</t>
  </si>
  <si>
    <t>ChildminderCCR and VCRWest Sussex</t>
  </si>
  <si>
    <t>ChildminderCCR and VCRWestminster</t>
  </si>
  <si>
    <t>ChildminderCCR and VCRWigan</t>
  </si>
  <si>
    <t>ChildminderCCR and VCRWiltshire</t>
  </si>
  <si>
    <t>ChildminderCCR and VCRWindsor and Maidenhead</t>
  </si>
  <si>
    <t>ChildminderCCR and VCRWirral</t>
  </si>
  <si>
    <t>ChildminderCCR and VCRWokingham</t>
  </si>
  <si>
    <t>ChildminderCCR and VCRWolverhampton</t>
  </si>
  <si>
    <t>ChildminderCCR and VCRWorcestershire</t>
  </si>
  <si>
    <t>ChildminderCCR and VCRYork</t>
  </si>
  <si>
    <t>ChildminderCCR and VCRYorkshire and The Humber total</t>
  </si>
  <si>
    <t>ChildminderCCR OnlyAll England total</t>
  </si>
  <si>
    <t>ChildminderCCR OnlyBarking and Dagenham</t>
  </si>
  <si>
    <t>ChildminderCCR OnlyBarnet</t>
  </si>
  <si>
    <t>ChildminderCCR OnlyBirmingham</t>
  </si>
  <si>
    <t>ChildminderCCR OnlyBradford</t>
  </si>
  <si>
    <t>ChildminderCCR OnlyBrent</t>
  </si>
  <si>
    <t>ChildminderCCR OnlyBromley</t>
  </si>
  <si>
    <t>ChildminderCCR OnlyBuckinghamshire</t>
  </si>
  <si>
    <t>ChildminderCCR OnlyCentral Bedfordshire</t>
  </si>
  <si>
    <t>ChildminderCCR OnlyCoventry</t>
  </si>
  <si>
    <t>ChildminderCCR OnlyCroydon</t>
  </si>
  <si>
    <t>ChildminderCCR OnlyDerby</t>
  </si>
  <si>
    <t>ChildminderCCR OnlyDerbyshire</t>
  </si>
  <si>
    <t>ChildminderCCR OnlyEast Midlands total</t>
  </si>
  <si>
    <t>ChildminderCCR OnlyEast of England total</t>
  </si>
  <si>
    <t>ChildminderCCR OnlyEnfield</t>
  </si>
  <si>
    <t>ChildminderCCR OnlyGreenwich</t>
  </si>
  <si>
    <t>ChildminderCCR OnlyHackney</t>
  </si>
  <si>
    <t>ChildminderCCR OnlyHampshire</t>
  </si>
  <si>
    <t>ChildminderCCR OnlyHaringey</t>
  </si>
  <si>
    <t>ChildminderCCR OnlyHarrow</t>
  </si>
  <si>
    <t>ChildminderCCR OnlyHavering</t>
  </si>
  <si>
    <t>ChildminderCCR OnlyHertfordshire</t>
  </si>
  <si>
    <t>ChildminderCCR OnlyIsle of Wight</t>
  </si>
  <si>
    <t>ChildminderCCR OnlyIslington</t>
  </si>
  <si>
    <t>ChildminderCCR OnlyKent</t>
  </si>
  <si>
    <t>ChildminderCCR OnlyKirklees</t>
  </si>
  <si>
    <t>ChildminderCCR OnlyLancashire</t>
  </si>
  <si>
    <t>ChildminderCCR OnlyLeeds</t>
  </si>
  <si>
    <t>ChildminderCCR OnlyLeicestershire</t>
  </si>
  <si>
    <t>ChildminderCCR OnlyLewisham</t>
  </si>
  <si>
    <t>ChildminderCCR OnlyLondon total</t>
  </si>
  <si>
    <t>ChildminderCCR OnlyManchester</t>
  </si>
  <si>
    <t>ChildminderCCR OnlyMedway</t>
  </si>
  <si>
    <t>ChildminderCCR OnlyMerton</t>
  </si>
  <si>
    <t>ChildminderCCR OnlyMilton Keynes</t>
  </si>
  <si>
    <t>ChildminderCCR OnlyNewham</t>
  </si>
  <si>
    <t>ChildminderCCR OnlyNorth East total</t>
  </si>
  <si>
    <t>ChildminderCCR OnlyNorth Lincolnshire</t>
  </si>
  <si>
    <t>ChildminderCCR OnlyNorth Northamptonshire</t>
  </si>
  <si>
    <t>ChildminderCCR OnlyNorth West total</t>
  </si>
  <si>
    <t>ChildminderCCR OnlyNorthumberland</t>
  </si>
  <si>
    <t>ChildminderCCR OnlyOxfordshire</t>
  </si>
  <si>
    <t>ChildminderCCR OnlyPeterborough</t>
  </si>
  <si>
    <t>ChildminderCCR OnlyRedbridge</t>
  </si>
  <si>
    <t>ChildminderCCR OnlySheffield</t>
  </si>
  <si>
    <t>ChildminderCCR OnlySouth East total</t>
  </si>
  <si>
    <t>ChildminderCCR OnlySouth West total</t>
  </si>
  <si>
    <t>ChildminderCCR OnlySouthwark</t>
  </si>
  <si>
    <t>ChildminderCCR OnlySuffolk</t>
  </si>
  <si>
    <t>ChildminderCCR OnlySurrey</t>
  </si>
  <si>
    <t>ChildminderCCR OnlySutton</t>
  </si>
  <si>
    <t>ChildminderCCR OnlyThurrock</t>
  </si>
  <si>
    <t>ChildminderCCR OnlyTorbay</t>
  </si>
  <si>
    <t>ChildminderCCR OnlyWarwickshire</t>
  </si>
  <si>
    <t>ChildminderCCR OnlyWest Midlands total</t>
  </si>
  <si>
    <t>ChildminderCCR OnlyWest Northamptonshire</t>
  </si>
  <si>
    <t>ChildminderCCR OnlyWest Sussex</t>
  </si>
  <si>
    <t>ChildminderCCR OnlyWiltshire</t>
  </si>
  <si>
    <t>ChildminderCCR OnlyYorkshire and The Humber total</t>
  </si>
  <si>
    <t>ChildminderEYR and CCRAll England total</t>
  </si>
  <si>
    <t>ChildminderEYR and CCRBarking and Dagenham</t>
  </si>
  <si>
    <t>ChildminderEYR and CCRBarnet</t>
  </si>
  <si>
    <t>ChildminderEYR and CCRBarnsley</t>
  </si>
  <si>
    <t>ChildminderEYR and CCRBath and North East Somerset</t>
  </si>
  <si>
    <t>ChildminderEYR and CCRBedford</t>
  </si>
  <si>
    <t>ChildminderEYR and CCRBexley</t>
  </si>
  <si>
    <t>ChildminderEYR and CCRBirmingham</t>
  </si>
  <si>
    <t>ChildminderEYR and CCRBlackburn with Darwen</t>
  </si>
  <si>
    <t>ChildminderEYR and CCRBlackpool</t>
  </si>
  <si>
    <t>ChildminderEYR and CCRBolton</t>
  </si>
  <si>
    <t>ChildminderEYR and CCRBournemouth, Christchurch &amp; Poole</t>
  </si>
  <si>
    <t>ChildminderEYR and CCRBracknell Forest</t>
  </si>
  <si>
    <t>ChildminderEYR and CCRBradford</t>
  </si>
  <si>
    <t>ChildminderEYR and CCRBrent</t>
  </si>
  <si>
    <t>ChildminderEYR and CCRBrighton and Hove</t>
  </si>
  <si>
    <t>ChildminderEYR and CCRBristol</t>
  </si>
  <si>
    <t>ChildminderEYR and CCRBromley</t>
  </si>
  <si>
    <t>ChildminderEYR and CCRBuckinghamshire</t>
  </si>
  <si>
    <t>ChildminderEYR and CCRBury</t>
  </si>
  <si>
    <t>ChildminderEYR and CCRCalderdale</t>
  </si>
  <si>
    <t>ChildminderEYR and CCRCambridgeshire</t>
  </si>
  <si>
    <t>ChildminderEYR and CCRCamden</t>
  </si>
  <si>
    <t>ChildminderEYR and CCRCentral Bedfordshire</t>
  </si>
  <si>
    <t>ChildminderEYR and CCRCheshire East</t>
  </si>
  <si>
    <t>ChildminderEYR and CCRCheshire West and Chester</t>
  </si>
  <si>
    <t>ChildminderEYR and CCRCornwall</t>
  </si>
  <si>
    <t>ChildminderEYR and CCRCoventry</t>
  </si>
  <si>
    <t>ChildminderEYR and CCRCroydon</t>
  </si>
  <si>
    <t>ChildminderEYR and CCRCumbria</t>
  </si>
  <si>
    <t>ChildminderEYR and CCRDarlington</t>
  </si>
  <si>
    <t>ChildminderEYR and CCRDerby</t>
  </si>
  <si>
    <t>ChildminderEYR and CCRDerbyshire</t>
  </si>
  <si>
    <t>ChildminderEYR and CCRDevon</t>
  </si>
  <si>
    <t>ChildminderEYR and CCRDoncaster</t>
  </si>
  <si>
    <t>ChildminderEYR and CCRDorset</t>
  </si>
  <si>
    <t>ChildminderEYR and CCRDudley</t>
  </si>
  <si>
    <t>ChildminderEYR and CCRDurham</t>
  </si>
  <si>
    <t>ChildminderEYR and CCREaling</t>
  </si>
  <si>
    <t>ChildminderEYR and CCREast Midlands total</t>
  </si>
  <si>
    <t>ChildminderEYR and CCREast of England total</t>
  </si>
  <si>
    <t>ChildminderEYR and CCREast Riding of Yorkshire</t>
  </si>
  <si>
    <t>ChildminderEYR and CCREast Sussex</t>
  </si>
  <si>
    <t>ChildminderEYR and CCREnfield</t>
  </si>
  <si>
    <t>ChildminderEYR and CCREssex</t>
  </si>
  <si>
    <t>ChildminderEYR and CCRGateshead</t>
  </si>
  <si>
    <t>ChildminderEYR and CCRGloucestershire</t>
  </si>
  <si>
    <t>ChildminderEYR and CCRGreenwich</t>
  </si>
  <si>
    <t>ChildminderEYR and CCRHackney</t>
  </si>
  <si>
    <t>ChildminderEYR and CCRHammersmith and Fulham</t>
  </si>
  <si>
    <t>ChildminderEYR and CCRHampshire</t>
  </si>
  <si>
    <t>ChildminderEYR and CCRHaringey</t>
  </si>
  <si>
    <t>ChildminderEYR and CCRHarrow</t>
  </si>
  <si>
    <t>ChildminderEYR and CCRHartlepool</t>
  </si>
  <si>
    <t>ChildminderEYR and CCRHavering</t>
  </si>
  <si>
    <t>ChildminderEYR and CCRHerefordshire</t>
  </si>
  <si>
    <t>ChildminderEYR and CCRHertfordshire</t>
  </si>
  <si>
    <t>ChildminderEYR and CCRHillingdon</t>
  </si>
  <si>
    <t>ChildminderEYR and CCRHounslow</t>
  </si>
  <si>
    <t>ChildminderEYR and CCRIsle of Wight</t>
  </si>
  <si>
    <t>ChildminderEYR and CCRIsles of Scilly</t>
  </si>
  <si>
    <t>ChildminderEYR and CCRIslington</t>
  </si>
  <si>
    <t>ChildminderEYR and CCRKensington and Chelsea</t>
  </si>
  <si>
    <t>ChildminderEYR and CCRKent</t>
  </si>
  <si>
    <t>ChildminderEYR and CCRKingston upon Hull</t>
  </si>
  <si>
    <t>ChildminderEYR and CCRKingston upon Thames</t>
  </si>
  <si>
    <t>ChildminderEYR and CCRKirklees</t>
  </si>
  <si>
    <t>ChildminderEYR and CCRKnowsley</t>
  </si>
  <si>
    <t>ChildminderEYR and CCRLambeth</t>
  </si>
  <si>
    <t>ChildminderEYR and CCRLancashire</t>
  </si>
  <si>
    <t>ChildminderEYR and CCRLeeds</t>
  </si>
  <si>
    <t>ChildminderEYR and CCRLeicester</t>
  </si>
  <si>
    <t>ChildminderEYR and CCRLeicestershire</t>
  </si>
  <si>
    <t>ChildminderEYR and CCRLewisham</t>
  </si>
  <si>
    <t>ChildminderEYR and CCRLincolnshire</t>
  </si>
  <si>
    <t>ChildminderEYR and CCRLiverpool</t>
  </si>
  <si>
    <t>ChildminderEYR and CCRLondon total</t>
  </si>
  <si>
    <t>ChildminderEYR and CCRLuton</t>
  </si>
  <si>
    <t>ChildminderEYR and CCRManchester</t>
  </si>
  <si>
    <t>ChildminderEYR and CCRMedway</t>
  </si>
  <si>
    <t>ChildminderEYR and CCRMerton</t>
  </si>
  <si>
    <t>ChildminderEYR and CCRMiddlesbrough</t>
  </si>
  <si>
    <t>ChildminderEYR and CCRMilton Keynes</t>
  </si>
  <si>
    <t>ChildminderEYR and CCRNewcastle upon Tyne</t>
  </si>
  <si>
    <t>ChildminderEYR and CCRNewham</t>
  </si>
  <si>
    <t>ChildminderEYR and CCRNorfolk</t>
  </si>
  <si>
    <t>ChildminderEYR and CCRNorth East Lincolnshire</t>
  </si>
  <si>
    <t>ChildminderEYR and CCRNorth East total</t>
  </si>
  <si>
    <t>ChildminderEYR and CCRNorth Lincolnshire</t>
  </si>
  <si>
    <t>ChildminderEYR and CCRNorth Northamptonshire</t>
  </si>
  <si>
    <t>ChildminderEYR and CCRNorth Somerset</t>
  </si>
  <si>
    <t>ChildminderEYR and CCRNorth Tyneside</t>
  </si>
  <si>
    <t>ChildminderEYR and CCRNorth West total</t>
  </si>
  <si>
    <t>ChildminderEYR and CCRNorth Yorkshire</t>
  </si>
  <si>
    <t>ChildminderEYR and CCRNorthumberland</t>
  </si>
  <si>
    <t>ChildminderEYR and CCRNot Recorded</t>
  </si>
  <si>
    <t>ChildminderEYR and CCRNot Recorded total</t>
  </si>
  <si>
    <t>ChildminderEYR and CCRNottingham</t>
  </si>
  <si>
    <t>ChildminderEYR and CCRNottinghamshire</t>
  </si>
  <si>
    <t>ChildminderEYR and CCROldham</t>
  </si>
  <si>
    <t>ChildminderEYR and CCROxfordshire</t>
  </si>
  <si>
    <t>ChildminderEYR and CCRPeterborough</t>
  </si>
  <si>
    <t>ChildminderEYR and CCRPlymouth</t>
  </si>
  <si>
    <t>ChildminderEYR and CCRPortsmouth</t>
  </si>
  <si>
    <t>ChildminderEYR and CCRReading</t>
  </si>
  <si>
    <t>ChildminderEYR and CCRRedbridge</t>
  </si>
  <si>
    <t>ChildminderEYR and CCRRedcar and Cleveland</t>
  </si>
  <si>
    <t>ChildminderEYR and CCRRichmond upon Thames</t>
  </si>
  <si>
    <t>ChildminderEYR and CCRRochdale</t>
  </si>
  <si>
    <t>ChildminderEYR and CCRRotherham</t>
  </si>
  <si>
    <t>ChildminderEYR and CCRSalford</t>
  </si>
  <si>
    <t>ChildminderEYR and CCRSandwell</t>
  </si>
  <si>
    <t>ChildminderEYR and CCRSheffield</t>
  </si>
  <si>
    <t>ChildminderEYR and CCRShropshire</t>
  </si>
  <si>
    <t>ChildminderEYR and CCRSlough</t>
  </si>
  <si>
    <t>ChildminderEYR and CCRSolihull</t>
  </si>
  <si>
    <t>ChildminderEYR and CCRSomerset</t>
  </si>
  <si>
    <t>ChildminderEYR and CCRSouth East total</t>
  </si>
  <si>
    <t>ChildminderEYR and CCRSouth Gloucestershire</t>
  </si>
  <si>
    <t>ChildminderEYR and CCRSouth Tyneside</t>
  </si>
  <si>
    <t>ChildminderEYR and CCRSouth West total</t>
  </si>
  <si>
    <t>ChildminderEYR and CCRSouthampton</t>
  </si>
  <si>
    <t>ChildminderEYR and CCRSouthend on Sea</t>
  </si>
  <si>
    <t>ChildminderEYR and CCRSouthwark</t>
  </si>
  <si>
    <t>ChildminderEYR and CCRSt Helens</t>
  </si>
  <si>
    <t>ChildminderEYR and CCRStaffordshire</t>
  </si>
  <si>
    <t>ChildminderEYR and CCRStockport</t>
  </si>
  <si>
    <t>ChildminderEYR and CCRStockton-on-Tees</t>
  </si>
  <si>
    <t>ChildminderEYR and CCRStoke-on-Trent</t>
  </si>
  <si>
    <t>ChildminderEYR and CCRSuffolk</t>
  </si>
  <si>
    <t>ChildminderEYR and CCRSunderland</t>
  </si>
  <si>
    <t>ChildminderEYR and CCRSurrey</t>
  </si>
  <si>
    <t>ChildminderEYR and CCRSutton</t>
  </si>
  <si>
    <t>ChildminderEYR and CCRSwindon</t>
  </si>
  <si>
    <t>ChildminderEYR and CCRTameside</t>
  </si>
  <si>
    <t>ChildminderEYR and CCRTelford and Wrekin</t>
  </si>
  <si>
    <t>ChildminderEYR and CCRThurrock</t>
  </si>
  <si>
    <t>ChildminderEYR and CCRTorbay</t>
  </si>
  <si>
    <t>ChildminderEYR and CCRTower Hamlets</t>
  </si>
  <si>
    <t>ChildminderEYR and CCRTrafford</t>
  </si>
  <si>
    <t>ChildminderEYR and CCRWakefield</t>
  </si>
  <si>
    <t>ChildminderEYR and CCRWalsall</t>
  </si>
  <si>
    <t>ChildminderEYR and CCRWaltham Forest</t>
  </si>
  <si>
    <t>ChildminderEYR and CCRWandsworth</t>
  </si>
  <si>
    <t>ChildminderEYR and CCRWarrington</t>
  </si>
  <si>
    <t>ChildminderEYR and CCRWarwickshire</t>
  </si>
  <si>
    <t>ChildminderEYR and CCRWest Berkshire</t>
  </si>
  <si>
    <t>ChildminderEYR and CCRWest Midlands total</t>
  </si>
  <si>
    <t>ChildminderEYR and CCRWest Northamptonshire</t>
  </si>
  <si>
    <t>ChildminderEYR and CCRWest Sussex</t>
  </si>
  <si>
    <t>ChildminderEYR and CCRWestminster</t>
  </si>
  <si>
    <t>ChildminderEYR and CCRWigan</t>
  </si>
  <si>
    <t>ChildminderEYR and CCRWiltshire</t>
  </si>
  <si>
    <t>ChildminderEYR and CCRWindsor and Maidenhead</t>
  </si>
  <si>
    <t>ChildminderEYR and CCRWirral</t>
  </si>
  <si>
    <t>ChildminderEYR and CCRWokingham</t>
  </si>
  <si>
    <t>ChildminderEYR and CCRWolverhampton</t>
  </si>
  <si>
    <t>ChildminderEYR and CCRWorcestershire</t>
  </si>
  <si>
    <t>ChildminderEYR and CCRYork</t>
  </si>
  <si>
    <t>ChildminderEYR and CCRYorkshire and The Humber total</t>
  </si>
  <si>
    <t>ChildminderEYR and VCRAll England total</t>
  </si>
  <si>
    <t>ChildminderEYR and VCRBromley</t>
  </si>
  <si>
    <t>ChildminderEYR and VCREast Midlands total</t>
  </si>
  <si>
    <t>ChildminderEYR and VCREast of England total</t>
  </si>
  <si>
    <t>ChildminderEYR and VCRLeeds</t>
  </si>
  <si>
    <t>ChildminderEYR and VCRLondon total</t>
  </si>
  <si>
    <t>ChildminderEYR and VCRNorth Northamptonshire</t>
  </si>
  <si>
    <t>ChildminderEYR and VCRThurrock</t>
  </si>
  <si>
    <t>ChildminderEYR and VCRYorkshire and The Humber total</t>
  </si>
  <si>
    <t>ChildminderEYR onlyAll England total</t>
  </si>
  <si>
    <t>ChildminderEYR onlyBarnet</t>
  </si>
  <si>
    <t>ChildminderEYR onlyBath and North East Somerset</t>
  </si>
  <si>
    <t>ChildminderEYR onlyBedford</t>
  </si>
  <si>
    <t>ChildminderEYR onlyBexley</t>
  </si>
  <si>
    <t>ChildminderEYR onlyBirmingham</t>
  </si>
  <si>
    <t>ChildminderEYR onlyBlackpool</t>
  </si>
  <si>
    <t>ChildminderEYR onlyBolton</t>
  </si>
  <si>
    <t>ChildminderEYR onlyBournemouth, Christchurch &amp; Poole</t>
  </si>
  <si>
    <t>ChildminderEYR onlyBrent</t>
  </si>
  <si>
    <t>ChildminderEYR onlyBrighton and Hove</t>
  </si>
  <si>
    <t>ChildminderEYR onlyBristol</t>
  </si>
  <si>
    <t>ChildminderEYR onlyBromley</t>
  </si>
  <si>
    <t>ChildminderEYR onlyBuckinghamshire</t>
  </si>
  <si>
    <t>ChildminderEYR onlyBury</t>
  </si>
  <si>
    <t>ChildminderEYR onlyCalderdale</t>
  </si>
  <si>
    <t>ChildminderEYR onlyCambridgeshire</t>
  </si>
  <si>
    <t>ChildminderEYR onlyCamden</t>
  </si>
  <si>
    <t>ChildminderEYR onlyCentral Bedfordshire</t>
  </si>
  <si>
    <t>ChildminderEYR onlyCheshire East</t>
  </si>
  <si>
    <t>ChildminderEYR onlyCornwall</t>
  </si>
  <si>
    <t>ChildminderEYR onlyCoventry</t>
  </si>
  <si>
    <t>ChildminderEYR onlyCroydon</t>
  </si>
  <si>
    <t>ChildminderEYR onlyCumbria</t>
  </si>
  <si>
    <t>ChildminderEYR onlyDerbyshire</t>
  </si>
  <si>
    <t>ChildminderEYR onlyDevon</t>
  </si>
  <si>
    <t>ChildminderEYR onlyDorset</t>
  </si>
  <si>
    <t>ChildminderEYR onlyDudley</t>
  </si>
  <si>
    <t>ChildminderEYR onlyEaling</t>
  </si>
  <si>
    <t>ChildminderEYR onlyEast Midlands total</t>
  </si>
  <si>
    <t>ChildminderEYR onlyEast of England total</t>
  </si>
  <si>
    <t>ChildminderEYR onlyEast Sussex</t>
  </si>
  <si>
    <t>ChildminderEYR onlyEnfield</t>
  </si>
  <si>
    <t>ChildminderEYR onlyEssex</t>
  </si>
  <si>
    <t>ChildminderEYR onlyGateshead</t>
  </si>
  <si>
    <t>ChildminderEYR onlyGreenwich</t>
  </si>
  <si>
    <t>ChildminderEYR onlyHackney</t>
  </si>
  <si>
    <t>ChildminderEYR onlyHampshire</t>
  </si>
  <si>
    <t>ChildminderEYR onlyHaringey</t>
  </si>
  <si>
    <t>ChildminderEYR onlyHarrow</t>
  </si>
  <si>
    <t>ChildminderEYR onlyHartlepool</t>
  </si>
  <si>
    <t>ChildminderEYR onlyHavering</t>
  </si>
  <si>
    <t>ChildminderEYR onlyHerefordshire</t>
  </si>
  <si>
    <t>ChildminderEYR onlyHertfordshire</t>
  </si>
  <si>
    <t>ChildminderEYR onlyHillingdon</t>
  </si>
  <si>
    <t>ChildminderEYR onlyHounslow</t>
  </si>
  <si>
    <t>ChildminderEYR onlyIslington</t>
  </si>
  <si>
    <t>ChildminderEYR onlyKent</t>
  </si>
  <si>
    <t>ChildminderEYR onlyKingston upon Thames</t>
  </si>
  <si>
    <t>ChildminderEYR onlyKirklees</t>
  </si>
  <si>
    <t>ChildminderEYR onlyLambeth</t>
  </si>
  <si>
    <t>ChildminderEYR onlyLancashire</t>
  </si>
  <si>
    <t>ChildminderEYR onlyLeeds</t>
  </si>
  <si>
    <t>ChildminderEYR onlyLeicester</t>
  </si>
  <si>
    <t>ChildminderEYR onlyLeicestershire</t>
  </si>
  <si>
    <t>ChildminderEYR onlyLewisham</t>
  </si>
  <si>
    <t>ChildminderEYR onlyLincolnshire</t>
  </si>
  <si>
    <t>ChildminderEYR onlyLiverpool</t>
  </si>
  <si>
    <t>ChildminderEYR onlyLondon total</t>
  </si>
  <si>
    <t>ChildminderEYR onlyManchester</t>
  </si>
  <si>
    <t>ChildminderEYR onlyMerton</t>
  </si>
  <si>
    <t>ChildminderEYR onlyNewcastle upon Tyne</t>
  </si>
  <si>
    <t>ChildminderEYR onlyNewham</t>
  </si>
  <si>
    <t>ChildminderEYR onlyNorfolk</t>
  </si>
  <si>
    <t>ChildminderEYR onlyNorth East Lincolnshire</t>
  </si>
  <si>
    <t>ChildminderEYR onlyNorth East total</t>
  </si>
  <si>
    <t>ChildminderEYR onlyNorth Northamptonshire</t>
  </si>
  <si>
    <t>ChildminderEYR onlyNorth Somerset</t>
  </si>
  <si>
    <t>ChildminderEYR onlyNorth West total</t>
  </si>
  <si>
    <t>ChildminderEYR onlyOxfordshire</t>
  </si>
  <si>
    <t>ChildminderEYR onlyPeterborough</t>
  </si>
  <si>
    <t>ChildminderEYR onlyPlymouth</t>
  </si>
  <si>
    <t>ChildminderEYR onlyReading</t>
  </si>
  <si>
    <t>ChildminderEYR onlyRedbridge</t>
  </si>
  <si>
    <t>ChildminderEYR onlyRichmond upon Thames</t>
  </si>
  <si>
    <t>ChildminderEYR onlyRochdale</t>
  </si>
  <si>
    <t>ChildminderEYR onlySalford</t>
  </si>
  <si>
    <t>ChildminderEYR onlySheffield</t>
  </si>
  <si>
    <t>ChildminderEYR onlySomerset</t>
  </si>
  <si>
    <t>ChildminderEYR onlySouth East total</t>
  </si>
  <si>
    <t>ChildminderEYR onlySouth Gloucestershire</t>
  </si>
  <si>
    <t>ChildminderEYR onlySouth West total</t>
  </si>
  <si>
    <t>ChildminderEYR onlySouthampton</t>
  </si>
  <si>
    <t>ChildminderEYR onlySouthend on Sea</t>
  </si>
  <si>
    <t>ChildminderEYR onlySouthwark</t>
  </si>
  <si>
    <t>ChildminderEYR onlyStockport</t>
  </si>
  <si>
    <t>ChildminderEYR onlyStoke-on-Trent</t>
  </si>
  <si>
    <t>ChildminderEYR onlySuffolk</t>
  </si>
  <si>
    <t>ChildminderEYR onlySunderland</t>
  </si>
  <si>
    <t>ChildminderEYR onlySurrey</t>
  </si>
  <si>
    <t>ChildminderEYR onlyTelford and Wrekin</t>
  </si>
  <si>
    <t>ChildminderEYR onlyTrafford</t>
  </si>
  <si>
    <t>ChildminderEYR onlyWakefield</t>
  </si>
  <si>
    <t>ChildminderEYR onlyWalsall</t>
  </si>
  <si>
    <t>ChildminderEYR onlyWaltham Forest</t>
  </si>
  <si>
    <t>ChildminderEYR onlyWandsworth</t>
  </si>
  <si>
    <t>ChildminderEYR onlyWarwickshire</t>
  </si>
  <si>
    <t>ChildminderEYR onlyWest Midlands total</t>
  </si>
  <si>
    <t>ChildminderEYR onlyWest Northamptonshire</t>
  </si>
  <si>
    <t>ChildminderEYR onlyWest Sussex</t>
  </si>
  <si>
    <t>ChildminderEYR onlyWigan</t>
  </si>
  <si>
    <t>ChildminderEYR onlyWiltshire</t>
  </si>
  <si>
    <t>ChildminderEYR onlyWorcestershire</t>
  </si>
  <si>
    <t>ChildminderEYR onlyYork</t>
  </si>
  <si>
    <t>ChildminderEYR onlyYorkshire and The Humber total</t>
  </si>
  <si>
    <t>ChildminderEYR, CCR and VCRAll England total</t>
  </si>
  <si>
    <t>ChildminderEYR, CCR and VCRBarking and Dagenham</t>
  </si>
  <si>
    <t>ChildminderEYR, CCR and VCRBarnet</t>
  </si>
  <si>
    <t>ChildminderEYR, CCR and VCRBarnsley</t>
  </si>
  <si>
    <t>ChildminderEYR, CCR and VCRBath and North East Somerset</t>
  </si>
  <si>
    <t>ChildminderEYR, CCR and VCRBedford</t>
  </si>
  <si>
    <t>ChildminderEYR, CCR and VCRBexley</t>
  </si>
  <si>
    <t>ChildminderEYR, CCR and VCRBirmingham</t>
  </si>
  <si>
    <t>ChildminderEYR, CCR and VCRBlackburn with Darwen</t>
  </si>
  <si>
    <t>ChildminderEYR, CCR and VCRBlackpool</t>
  </si>
  <si>
    <t>ChildminderEYR, CCR and VCRBolton</t>
  </si>
  <si>
    <t>ChildminderEYR, CCR and VCRBournemouth, Christchurch &amp; Poole</t>
  </si>
  <si>
    <t>ChildminderEYR, CCR and VCRBracknell Forest</t>
  </si>
  <si>
    <t>ChildminderEYR, CCR and VCRBradford</t>
  </si>
  <si>
    <t>ChildminderEYR, CCR and VCRBrent</t>
  </si>
  <si>
    <t>ChildminderEYR, CCR and VCRBrighton and Hove</t>
  </si>
  <si>
    <t>ChildminderEYR, CCR and VCRBristol</t>
  </si>
  <si>
    <t>ChildminderEYR, CCR and VCRBromley</t>
  </si>
  <si>
    <t>ChildminderEYR, CCR and VCRBuckinghamshire</t>
  </si>
  <si>
    <t>ChildminderEYR, CCR and VCRBury</t>
  </si>
  <si>
    <t>ChildminderEYR, CCR and VCRCalderdale</t>
  </si>
  <si>
    <t>ChildminderEYR, CCR and VCRCambridgeshire</t>
  </si>
  <si>
    <t>ChildminderEYR, CCR and VCRCamden</t>
  </si>
  <si>
    <t>ChildminderEYR, CCR and VCRCentral Bedfordshire</t>
  </si>
  <si>
    <t>ChildminderEYR, CCR and VCRCheshire East</t>
  </si>
  <si>
    <t>ChildminderEYR, CCR and VCRCheshire West and Chester</t>
  </si>
  <si>
    <t>ChildminderEYR, CCR and VCRCornwall</t>
  </si>
  <si>
    <t>ChildminderEYR, CCR and VCRCoventry</t>
  </si>
  <si>
    <t>ChildminderEYR, CCR and VCRCroydon</t>
  </si>
  <si>
    <t>ChildminderEYR, CCR and VCRCumbria</t>
  </si>
  <si>
    <t>ChildminderEYR, CCR and VCRDarlington</t>
  </si>
  <si>
    <t>ChildminderEYR, CCR and VCRDerby</t>
  </si>
  <si>
    <t>ChildminderEYR, CCR and VCRDerbyshire</t>
  </si>
  <si>
    <t>ChildminderEYR, CCR and VCRDevon</t>
  </si>
  <si>
    <t>ChildminderEYR, CCR and VCRDoncaster</t>
  </si>
  <si>
    <t>ChildminderEYR, CCR and VCRDorset</t>
  </si>
  <si>
    <t>ChildminderEYR, CCR and VCRDudley</t>
  </si>
  <si>
    <t>ChildminderEYR, CCR and VCRDurham</t>
  </si>
  <si>
    <t>ChildminderEYR, CCR and VCREaling</t>
  </si>
  <si>
    <t>ChildminderEYR, CCR and VCREast Midlands total</t>
  </si>
  <si>
    <t>ChildminderEYR, CCR and VCREast of England total</t>
  </si>
  <si>
    <t>ChildminderEYR, CCR and VCREast Riding of Yorkshire</t>
  </si>
  <si>
    <t>ChildminderEYR, CCR and VCREast Sussex</t>
  </si>
  <si>
    <t>ChildminderEYR, CCR and VCREnfield</t>
  </si>
  <si>
    <t>ChildminderEYR, CCR and VCREssex</t>
  </si>
  <si>
    <t>ChildminderEYR, CCR and VCRGateshead</t>
  </si>
  <si>
    <t>ChildminderEYR, CCR and VCRGloucestershire</t>
  </si>
  <si>
    <t>ChildminderEYR, CCR and VCRGreenwich</t>
  </si>
  <si>
    <t>ChildminderEYR, CCR and VCRHackney</t>
  </si>
  <si>
    <t>ChildminderEYR, CCR and VCRHalton</t>
  </si>
  <si>
    <t>ChildminderEYR, CCR and VCRHammersmith and Fulham</t>
  </si>
  <si>
    <t>ChildminderEYR, CCR and VCRHampshire</t>
  </si>
  <si>
    <t>ChildminderEYR, CCR and VCRHaringey</t>
  </si>
  <si>
    <t>ChildminderEYR, CCR and VCRHarrow</t>
  </si>
  <si>
    <t>ChildminderEYR, CCR and VCRHartlepool</t>
  </si>
  <si>
    <t>ChildminderEYR, CCR and VCRHavering</t>
  </si>
  <si>
    <t>ChildminderEYR, CCR and VCRHerefordshire</t>
  </si>
  <si>
    <t>ChildminderEYR, CCR and VCRHertfordshire</t>
  </si>
  <si>
    <t>ChildminderEYR, CCR and VCRHillingdon</t>
  </si>
  <si>
    <t>ChildminderEYR, CCR and VCRHounslow</t>
  </si>
  <si>
    <t>ChildminderEYR, CCR and VCRIsle of Wight</t>
  </si>
  <si>
    <t>ChildminderEYR, CCR and VCRIsles of Scilly</t>
  </si>
  <si>
    <t>ChildminderEYR, CCR and VCRIslington</t>
  </si>
  <si>
    <t>ChildminderEYR, CCR and VCRKensington and Chelsea</t>
  </si>
  <si>
    <t>ChildminderEYR, CCR and VCRKent</t>
  </si>
  <si>
    <t>ChildminderEYR, CCR and VCRKingston upon Hull</t>
  </si>
  <si>
    <t>ChildminderEYR, CCR and VCRKingston upon Thames</t>
  </si>
  <si>
    <t>ChildminderEYR, CCR and VCRKirklees</t>
  </si>
  <si>
    <t>ChildminderEYR, CCR and VCRKnowsley</t>
  </si>
  <si>
    <t>ChildminderEYR, CCR and VCRLambeth</t>
  </si>
  <si>
    <t>ChildminderEYR, CCR and VCRLancashire</t>
  </si>
  <si>
    <t>ChildminderEYR, CCR and VCRLeeds</t>
  </si>
  <si>
    <t>ChildminderEYR, CCR and VCRLeicester</t>
  </si>
  <si>
    <t>ChildminderEYR, CCR and VCRLeicestershire</t>
  </si>
  <si>
    <t>ChildminderEYR, CCR and VCRLewisham</t>
  </si>
  <si>
    <t>ChildminderEYR, CCR and VCRLincolnshire</t>
  </si>
  <si>
    <t>ChildminderEYR, CCR and VCRLiverpool</t>
  </si>
  <si>
    <t>ChildminderEYR, CCR and VCRLondon total</t>
  </si>
  <si>
    <t>ChildminderEYR, CCR and VCRLuton</t>
  </si>
  <si>
    <t>ChildminderEYR, CCR and VCRManchester</t>
  </si>
  <si>
    <t>ChildminderEYR, CCR and VCRMedway</t>
  </si>
  <si>
    <t>ChildminderEYR, CCR and VCRMerton</t>
  </si>
  <si>
    <t>ChildminderEYR, CCR and VCRMiddlesbrough</t>
  </si>
  <si>
    <t>ChildminderEYR, CCR and VCRMilton Keynes</t>
  </si>
  <si>
    <t>ChildminderEYR, CCR and VCRNewcastle upon Tyne</t>
  </si>
  <si>
    <t>ChildminderEYR, CCR and VCRNewham</t>
  </si>
  <si>
    <t>ChildminderEYR, CCR and VCRNorfolk</t>
  </si>
  <si>
    <t>ChildminderEYR, CCR and VCRNorth East Lincolnshire</t>
  </si>
  <si>
    <t>ChildminderEYR, CCR and VCRNorth East total</t>
  </si>
  <si>
    <t>ChildminderEYR, CCR and VCRNorth Lincolnshire</t>
  </si>
  <si>
    <t>ChildminderEYR, CCR and VCRNorth Northamptonshire</t>
  </si>
  <si>
    <t>ChildminderEYR, CCR and VCRNorth Somerset</t>
  </si>
  <si>
    <t>ChildminderEYR, CCR and VCRNorth Tyneside</t>
  </si>
  <si>
    <t>ChildminderEYR, CCR and VCRNorth West total</t>
  </si>
  <si>
    <t>ChildminderEYR, CCR and VCRNorth Yorkshire</t>
  </si>
  <si>
    <t>ChildminderEYR, CCR and VCRNorthumberland</t>
  </si>
  <si>
    <t>ChildminderEYR, CCR and VCRNot Recorded</t>
  </si>
  <si>
    <t>ChildminderEYR, CCR and VCRNot Recorded total</t>
  </si>
  <si>
    <t>ChildminderEYR, CCR and VCRNottingham</t>
  </si>
  <si>
    <t>ChildminderEYR, CCR and VCRNottinghamshire</t>
  </si>
  <si>
    <t>ChildminderEYR, CCR and VCROldham</t>
  </si>
  <si>
    <t>ChildminderEYR, CCR and VCROxfordshire</t>
  </si>
  <si>
    <t>ChildminderEYR, CCR and VCRPeterborough</t>
  </si>
  <si>
    <t>ChildminderEYR, CCR and VCRPlymouth</t>
  </si>
  <si>
    <t>ChildminderEYR, CCR and VCRPortsmouth</t>
  </si>
  <si>
    <t>ChildminderEYR, CCR and VCRReading</t>
  </si>
  <si>
    <t>ChildminderEYR, CCR and VCRRedbridge</t>
  </si>
  <si>
    <t>ChildminderEYR, CCR and VCRRedcar and Cleveland</t>
  </si>
  <si>
    <t>ChildminderEYR, CCR and VCRRichmond upon Thames</t>
  </si>
  <si>
    <t>ChildminderEYR, CCR and VCRRochdale</t>
  </si>
  <si>
    <t>ChildminderEYR, CCR and VCRRotherham</t>
  </si>
  <si>
    <t>ChildminderEYR, CCR and VCRRutland</t>
  </si>
  <si>
    <t>ChildminderEYR, CCR and VCRSalford</t>
  </si>
  <si>
    <t>ChildminderEYR, CCR and VCRSandwell</t>
  </si>
  <si>
    <t>ChildminderEYR, CCR and VCRSefton</t>
  </si>
  <si>
    <t>ChildminderEYR, CCR and VCRSheffield</t>
  </si>
  <si>
    <t>ChildminderEYR, CCR and VCRShropshire</t>
  </si>
  <si>
    <t>ChildminderEYR, CCR and VCRSlough</t>
  </si>
  <si>
    <t>ChildminderEYR, CCR and VCRSolihull</t>
  </si>
  <si>
    <t>ChildminderEYR, CCR and VCRSomerset</t>
  </si>
  <si>
    <t>ChildminderEYR, CCR and VCRSouth East total</t>
  </si>
  <si>
    <t>ChildminderEYR, CCR and VCRSouth Gloucestershire</t>
  </si>
  <si>
    <t>ChildminderEYR, CCR and VCRSouth Tyneside</t>
  </si>
  <si>
    <t>ChildminderEYR, CCR and VCRSouth West total</t>
  </si>
  <si>
    <t>ChildminderEYR, CCR and VCRSouthampton</t>
  </si>
  <si>
    <t>ChildminderEYR, CCR and VCRSouthend on Sea</t>
  </si>
  <si>
    <t>ChildminderEYR, CCR and VCRSouthwark</t>
  </si>
  <si>
    <t>ChildminderEYR, CCR and VCRSt Helens</t>
  </si>
  <si>
    <t>ChildminderEYR, CCR and VCRStaffordshire</t>
  </si>
  <si>
    <t>ChildminderEYR, CCR and VCRStockport</t>
  </si>
  <si>
    <t>ChildminderEYR, CCR and VCRStockton-on-Tees</t>
  </si>
  <si>
    <t>ChildminderEYR, CCR and VCRStoke-on-Trent</t>
  </si>
  <si>
    <t>ChildminderEYR, CCR and VCRSuffolk</t>
  </si>
  <si>
    <t>ChildminderEYR, CCR and VCRSunderland</t>
  </si>
  <si>
    <t>ChildminderEYR, CCR and VCRSurrey</t>
  </si>
  <si>
    <t>ChildminderEYR, CCR and VCRSutton</t>
  </si>
  <si>
    <t>ChildminderEYR, CCR and VCRSwindon</t>
  </si>
  <si>
    <t>ChildminderEYR, CCR and VCRTameside</t>
  </si>
  <si>
    <t>ChildminderEYR, CCR and VCRTelford and Wrekin</t>
  </si>
  <si>
    <t>ChildminderEYR, CCR and VCRThurrock</t>
  </si>
  <si>
    <t>ChildminderEYR, CCR and VCRTorbay</t>
  </si>
  <si>
    <t>ChildminderEYR, CCR and VCRTower Hamlets</t>
  </si>
  <si>
    <t>ChildminderEYR, CCR and VCRTrafford</t>
  </si>
  <si>
    <t>ChildminderEYR, CCR and VCRWakefield</t>
  </si>
  <si>
    <t>ChildminderEYR, CCR and VCRWalsall</t>
  </si>
  <si>
    <t>ChildminderEYR, CCR and VCRWaltham Forest</t>
  </si>
  <si>
    <t>ChildminderEYR, CCR and VCRWandsworth</t>
  </si>
  <si>
    <t>ChildminderEYR, CCR and VCRWarrington</t>
  </si>
  <si>
    <t>ChildminderEYR, CCR and VCRWarwickshire</t>
  </si>
  <si>
    <t>ChildminderEYR, CCR and VCRWest Berkshire</t>
  </si>
  <si>
    <t>ChildminderEYR, CCR and VCRWest Midlands total</t>
  </si>
  <si>
    <t>ChildminderEYR, CCR and VCRWest Northamptonshire</t>
  </si>
  <si>
    <t>ChildminderEYR, CCR and VCRWest Sussex</t>
  </si>
  <si>
    <t>ChildminderEYR, CCR and VCRWestminster</t>
  </si>
  <si>
    <t>ChildminderEYR, CCR and VCRWigan</t>
  </si>
  <si>
    <t>ChildminderEYR, CCR and VCRWiltshire</t>
  </si>
  <si>
    <t>ChildminderEYR, CCR and VCRWindsor and Maidenhead</t>
  </si>
  <si>
    <t>ChildminderEYR, CCR and VCRWirral</t>
  </si>
  <si>
    <t>ChildminderEYR, CCR and VCRWokingham</t>
  </si>
  <si>
    <t>ChildminderEYR, CCR and VCRWolverhampton</t>
  </si>
  <si>
    <t>ChildminderEYR, CCR and VCRWorcestershire</t>
  </si>
  <si>
    <t>ChildminderEYR, CCR and VCRYork</t>
  </si>
  <si>
    <t>ChildminderEYR, CCR and VCRYorkshire and The Humber total</t>
  </si>
  <si>
    <t>ChildminderVCR OnlyAll England total</t>
  </si>
  <si>
    <t>ChildminderVCR OnlyBarnet</t>
  </si>
  <si>
    <t>ChildminderVCR OnlyBedford</t>
  </si>
  <si>
    <t>ChildminderVCR OnlyBexley</t>
  </si>
  <si>
    <t>ChildminderVCR OnlyBirmingham</t>
  </si>
  <si>
    <t>ChildminderVCR OnlyBolton</t>
  </si>
  <si>
    <t>ChildminderVCR OnlyBournemouth, Christchurch &amp; Poole</t>
  </si>
  <si>
    <t>ChildminderVCR OnlyBracknell Forest</t>
  </si>
  <si>
    <t>ChildminderVCR OnlyBradford</t>
  </si>
  <si>
    <t>ChildminderVCR OnlyBrent</t>
  </si>
  <si>
    <t>ChildminderVCR OnlyBrighton and Hove</t>
  </si>
  <si>
    <t>ChildminderVCR OnlyBristol</t>
  </si>
  <si>
    <t>ChildminderVCR OnlyBromley</t>
  </si>
  <si>
    <t>ChildminderVCR OnlyBuckinghamshire</t>
  </si>
  <si>
    <t>ChildminderVCR OnlyCambridgeshire</t>
  </si>
  <si>
    <t>ChildminderVCR OnlyCamden</t>
  </si>
  <si>
    <t>ChildminderVCR OnlyCentral Bedfordshire</t>
  </si>
  <si>
    <t>ChildminderVCR OnlyCheshire West and Chester</t>
  </si>
  <si>
    <t>ChildminderVCR OnlyCoventry</t>
  </si>
  <si>
    <t>ChildminderVCR OnlyCroydon</t>
  </si>
  <si>
    <t>ChildminderVCR OnlyDevon</t>
  </si>
  <si>
    <t>ChildminderVCR OnlyDoncaster</t>
  </si>
  <si>
    <t>ChildminderVCR OnlyDudley</t>
  </si>
  <si>
    <t>ChildminderVCR OnlyDurham</t>
  </si>
  <si>
    <t>ChildminderVCR OnlyEast Midlands total</t>
  </si>
  <si>
    <t>ChildminderVCR OnlyEast of England total</t>
  </si>
  <si>
    <t>ChildminderVCR OnlyEnfield</t>
  </si>
  <si>
    <t>ChildminderVCR OnlyEssex</t>
  </si>
  <si>
    <t>ChildminderVCR OnlyGateshead</t>
  </si>
  <si>
    <t>ChildminderVCR OnlyGloucestershire</t>
  </si>
  <si>
    <t>ChildminderVCR OnlyGreenwich</t>
  </si>
  <si>
    <t>ChildminderVCR OnlyHackney</t>
  </si>
  <si>
    <t>ChildminderVCR OnlyHammersmith and Fulham</t>
  </si>
  <si>
    <t>ChildminderVCR OnlyHampshire</t>
  </si>
  <si>
    <t>ChildminderVCR OnlyHaringey</t>
  </si>
  <si>
    <t>ChildminderVCR OnlyHertfordshire</t>
  </si>
  <si>
    <t>ChildminderVCR OnlyHillingdon</t>
  </si>
  <si>
    <t>ChildminderVCR OnlyIslington</t>
  </si>
  <si>
    <t>ChildminderVCR OnlyKent</t>
  </si>
  <si>
    <t>ChildminderVCR OnlyLambeth</t>
  </si>
  <si>
    <t>ChildminderVCR OnlyLeeds</t>
  </si>
  <si>
    <t>ChildminderVCR OnlyLeicestershire</t>
  </si>
  <si>
    <t>ChildminderVCR OnlyLewisham</t>
  </si>
  <si>
    <t>ChildminderVCR OnlyLincolnshire</t>
  </si>
  <si>
    <t>ChildminderVCR OnlyLondon total</t>
  </si>
  <si>
    <t>ChildminderVCR OnlyMedway</t>
  </si>
  <si>
    <t>ChildminderVCR OnlyMiddlesbrough</t>
  </si>
  <si>
    <t>ChildminderVCR OnlyMilton Keynes</t>
  </si>
  <si>
    <t>ChildminderVCR OnlyNorfolk</t>
  </si>
  <si>
    <t>ChildminderVCR OnlyNorth East total</t>
  </si>
  <si>
    <t>ChildminderVCR OnlyNorth Northamptonshire</t>
  </si>
  <si>
    <t>ChildminderVCR OnlyNorth Somerset</t>
  </si>
  <si>
    <t>ChildminderVCR OnlyNorth Tyneside</t>
  </si>
  <si>
    <t>ChildminderVCR OnlyNorth West total</t>
  </si>
  <si>
    <t>ChildminderVCR OnlyNorthumberland</t>
  </si>
  <si>
    <t>ChildminderVCR OnlyOxfordshire</t>
  </si>
  <si>
    <t>ChildminderVCR OnlyPeterborough</t>
  </si>
  <si>
    <t>ChildminderVCR OnlyReading</t>
  </si>
  <si>
    <t>ChildminderVCR OnlyRedbridge</t>
  </si>
  <si>
    <t>ChildminderVCR OnlyRedcar and Cleveland</t>
  </si>
  <si>
    <t>ChildminderVCR OnlyRichmond upon Thames</t>
  </si>
  <si>
    <t>ChildminderVCR OnlySheffield</t>
  </si>
  <si>
    <t>ChildminderVCR OnlyShropshire</t>
  </si>
  <si>
    <t>ChildminderVCR OnlySouth East total</t>
  </si>
  <si>
    <t>ChildminderVCR OnlySouth Tyneside</t>
  </si>
  <si>
    <t>ChildminderVCR OnlySouth West total</t>
  </si>
  <si>
    <t>ChildminderVCR OnlySouthampton</t>
  </si>
  <si>
    <t>ChildminderVCR OnlySouthend on Sea</t>
  </si>
  <si>
    <t>ChildminderVCR OnlySouthwark</t>
  </si>
  <si>
    <t>ChildminderVCR OnlyStaffordshire</t>
  </si>
  <si>
    <t>ChildminderVCR OnlyStockport</t>
  </si>
  <si>
    <t>ChildminderVCR OnlySurrey</t>
  </si>
  <si>
    <t>ChildminderVCR OnlyThurrock</t>
  </si>
  <si>
    <t>ChildminderVCR OnlyTrafford</t>
  </si>
  <si>
    <t>ChildminderVCR OnlyWalsall</t>
  </si>
  <si>
    <t>ChildminderVCR OnlyWandsworth</t>
  </si>
  <si>
    <t>ChildminderVCR OnlyWarrington</t>
  </si>
  <si>
    <t>ChildminderVCR OnlyWest Midlands total</t>
  </si>
  <si>
    <t>ChildminderVCR OnlyWest Northamptonshire</t>
  </si>
  <si>
    <t>ChildminderVCR OnlyWest Sussex</t>
  </si>
  <si>
    <t>ChildminderVCR OnlyWigan</t>
  </si>
  <si>
    <t>ChildminderVCR OnlyWiltshire</t>
  </si>
  <si>
    <t>ChildminderVCR OnlyWokingham</t>
  </si>
  <si>
    <t>ChildminderVCR OnlyWorcestershire</t>
  </si>
  <si>
    <t>ChildminderVCR OnlyYorkshire and The Humber total</t>
  </si>
  <si>
    <t>Home childcarerAll providersAll England total</t>
  </si>
  <si>
    <t>Home childcarerAll providersBarking and Dagenham</t>
  </si>
  <si>
    <t>Home childcarerAll providersBarnet</t>
  </si>
  <si>
    <t>Home childcarerAll providersBarnsley</t>
  </si>
  <si>
    <t>Home childcarerAll providersBath and North East Somerset</t>
  </si>
  <si>
    <t>Home childcarerAll providersBedford</t>
  </si>
  <si>
    <t>Home childcarerAll providersBexley</t>
  </si>
  <si>
    <t>Home childcarerAll providersBirmingham</t>
  </si>
  <si>
    <t>Home childcarerAll providersBlackburn with Darwen</t>
  </si>
  <si>
    <t>Home childcarerAll providersBolton</t>
  </si>
  <si>
    <t>Home childcarerAll providersBournemouth, Christchurch &amp; Poole</t>
  </si>
  <si>
    <t>Home childcarerAll providersBracknell Forest</t>
  </si>
  <si>
    <t>Home childcarerAll providersBradford</t>
  </si>
  <si>
    <t>Home childcarerAll providersBrent</t>
  </si>
  <si>
    <t>Home childcarerAll providersBrighton and Hove</t>
  </si>
  <si>
    <t>Home childcarerAll providersBristol</t>
  </si>
  <si>
    <t>Home childcarerAll providersBromley</t>
  </si>
  <si>
    <t>Home childcarerAll providersBuckinghamshire</t>
  </si>
  <si>
    <t>Home childcarerAll providersBury</t>
  </si>
  <si>
    <t>Home childcarerAll providersCalderdale</t>
  </si>
  <si>
    <t>Home childcarerAll providersCambridgeshire</t>
  </si>
  <si>
    <t>Home childcarerAll providersCamden</t>
  </si>
  <si>
    <t>Home childcarerAll providersCentral Bedfordshire</t>
  </si>
  <si>
    <t>Home childcarerAll providersCheshire East</t>
  </si>
  <si>
    <t>Home childcarerAll providersCheshire West and Chester</t>
  </si>
  <si>
    <t>Home childcarerAll providersCity of London</t>
  </si>
  <si>
    <t>Home childcarerAll providersCornwall</t>
  </si>
  <si>
    <t>Home childcarerAll providersCoventry</t>
  </si>
  <si>
    <t>Home childcarerAll providersCroydon</t>
  </si>
  <si>
    <t>Home childcarerAll providersCumbria</t>
  </si>
  <si>
    <t>Home childcarerAll providersDarlington</t>
  </si>
  <si>
    <t>Home childcarerAll providersDerby</t>
  </si>
  <si>
    <t>Home childcarerAll providersDerbyshire</t>
  </si>
  <si>
    <t>Home childcarerAll providersDevon</t>
  </si>
  <si>
    <t>Home childcarerAll providersDoncaster</t>
  </si>
  <si>
    <t>Home childcarerAll providersDorset</t>
  </si>
  <si>
    <t>Home childcarerAll providersDudley</t>
  </si>
  <si>
    <t>Home childcarerAll providersDurham</t>
  </si>
  <si>
    <t>Home childcarerAll providersEaling</t>
  </si>
  <si>
    <t>Home childcarerAll providersEast Midlands total</t>
  </si>
  <si>
    <t>Home childcarerAll providersEast of England total</t>
  </si>
  <si>
    <t>Home childcarerAll providersEast Riding of Yorkshire</t>
  </si>
  <si>
    <t>Home childcarerAll providersEast Sussex</t>
  </si>
  <si>
    <t>Home childcarerAll providersEnfield</t>
  </si>
  <si>
    <t>Home childcarerAll providersEssex</t>
  </si>
  <si>
    <t>Home childcarerAll providersGateshead</t>
  </si>
  <si>
    <t>Home childcarerAll providersGloucestershire</t>
  </si>
  <si>
    <t>Home childcarerAll providersGreenwich</t>
  </si>
  <si>
    <t>Home childcarerAll providersHackney</t>
  </si>
  <si>
    <t>Home childcarerAll providersHalton</t>
  </si>
  <si>
    <t>Home childcarerAll providersHammersmith and Fulham</t>
  </si>
  <si>
    <t>Home childcarerAll providersHampshire</t>
  </si>
  <si>
    <t>Home childcarerAll providersHaringey</t>
  </si>
  <si>
    <t>Home childcarerAll providersHarrow</t>
  </si>
  <si>
    <t>Home childcarerAll providersHartlepool</t>
  </si>
  <si>
    <t>Home childcarerAll providersHavering</t>
  </si>
  <si>
    <t>Home childcarerAll providersHerefordshire</t>
  </si>
  <si>
    <t>Home childcarerAll providersHertfordshire</t>
  </si>
  <si>
    <t>Home childcarerAll providersHillingdon</t>
  </si>
  <si>
    <t>Home childcarerAll providersHounslow</t>
  </si>
  <si>
    <t>Home childcarerAll providersIsle of Wight</t>
  </si>
  <si>
    <t>Home childcarerAll providersIslington</t>
  </si>
  <si>
    <t>Home childcarerAll providersKensington and Chelsea</t>
  </si>
  <si>
    <t>Home childcarerAll providersKent</t>
  </si>
  <si>
    <t>Home childcarerAll providersKingston upon Hull</t>
  </si>
  <si>
    <t>Home childcarerAll providersKingston upon Thames</t>
  </si>
  <si>
    <t>Home childcarerAll providersKirklees</t>
  </si>
  <si>
    <t>Home childcarerAll providersKnowsley</t>
  </si>
  <si>
    <t>Home childcarerAll providersLambeth</t>
  </si>
  <si>
    <t>Home childcarerAll providersLancashire</t>
  </si>
  <si>
    <t>Home childcarerAll providersLeeds</t>
  </si>
  <si>
    <t>Home childcarerAll providersLeicester</t>
  </si>
  <si>
    <t>Home childcarerAll providersLeicestershire</t>
  </si>
  <si>
    <t>Home childcarerAll providersLewisham</t>
  </si>
  <si>
    <t>Home childcarerAll providersLincolnshire</t>
  </si>
  <si>
    <t>Home childcarerAll providersLiverpool</t>
  </si>
  <si>
    <t>Home childcarerAll providersLondon total</t>
  </si>
  <si>
    <t>Home childcarerAll providersLuton</t>
  </si>
  <si>
    <t>Home childcarerAll providersManchester</t>
  </si>
  <si>
    <t>Home childcarerAll providersMedway</t>
  </si>
  <si>
    <t>Home childcarerAll providersMerton</t>
  </si>
  <si>
    <t>Home childcarerAll providersMiddlesbrough</t>
  </si>
  <si>
    <t>Home childcarerAll providersMilton Keynes</t>
  </si>
  <si>
    <t>Home childcarerAll providersNewcastle upon Tyne</t>
  </si>
  <si>
    <t>Home childcarerAll providersNewham</t>
  </si>
  <si>
    <t>Home childcarerAll providersNorfolk</t>
  </si>
  <si>
    <t>Home childcarerAll providersNorth East Lincolnshire</t>
  </si>
  <si>
    <t>Home childcarerAll providersNorth East total</t>
  </si>
  <si>
    <t>Home childcarerAll providersNorth Lincolnshire</t>
  </si>
  <si>
    <t>Home childcarerAll providersNorth Northamptonshire</t>
  </si>
  <si>
    <t>Home childcarerAll providersNorth Somerset</t>
  </si>
  <si>
    <t>Home childcarerAll providersNorth Tyneside</t>
  </si>
  <si>
    <t>Home childcarerAll providersNorth West total</t>
  </si>
  <si>
    <t>Home childcarerAll providersNorth Yorkshire</t>
  </si>
  <si>
    <t>Home childcarerAll providersNorthumberland</t>
  </si>
  <si>
    <t>Home childcarerAll providersNot Recorded</t>
  </si>
  <si>
    <t>Home childcarerAll providersNot Recorded total</t>
  </si>
  <si>
    <t>Home childcarerAll providersNottingham</t>
  </si>
  <si>
    <t>Home childcarerAll providersNottinghamshire</t>
  </si>
  <si>
    <t>Home childcarerAll providersOldham</t>
  </si>
  <si>
    <t>Home childcarerAll providersOxfordshire</t>
  </si>
  <si>
    <t>Home childcarerAll providersPeterborough</t>
  </si>
  <si>
    <t>Home childcarerAll providersPlymouth</t>
  </si>
  <si>
    <t>Home childcarerAll providersPortsmouth</t>
  </si>
  <si>
    <t>Home childcarerAll providersReading</t>
  </si>
  <si>
    <t>Home childcarerAll providersRedbridge</t>
  </si>
  <si>
    <t>Home childcarerAll providersRedcar and Cleveland</t>
  </si>
  <si>
    <t>Home childcarerAll providersRichmond upon Thames</t>
  </si>
  <si>
    <t>Home childcarerAll providersRochdale</t>
  </si>
  <si>
    <t>Home childcarerAll providersRotherham</t>
  </si>
  <si>
    <t>Home childcarerAll providersRutland</t>
  </si>
  <si>
    <t>Home childcarerAll providersSalford</t>
  </si>
  <si>
    <t>Home childcarerAll providersSandwell</t>
  </si>
  <si>
    <t>Home childcarerAll providersSefton</t>
  </si>
  <si>
    <t>Home childcarerAll providersSheffield</t>
  </si>
  <si>
    <t>Home childcarerAll providersShropshire</t>
  </si>
  <si>
    <t>Home childcarerAll providersSlough</t>
  </si>
  <si>
    <t>Home childcarerAll providersSolihull</t>
  </si>
  <si>
    <t>Home childcarerAll providersSomerset</t>
  </si>
  <si>
    <t>Home childcarerAll providersSouth East total</t>
  </si>
  <si>
    <t>Home childcarerAll providersSouth Gloucestershire</t>
  </si>
  <si>
    <t>Home childcarerAll providersSouth West total</t>
  </si>
  <si>
    <t>Home childcarerAll providersSouthampton</t>
  </si>
  <si>
    <t>Home childcarerAll providersSouthend on Sea</t>
  </si>
  <si>
    <t>Home childcarerAll providersSouthwark</t>
  </si>
  <si>
    <t>Home childcarerAll providersSt Helens</t>
  </si>
  <si>
    <t>Home childcarerAll providersStaffordshire</t>
  </si>
  <si>
    <t>Home childcarerAll providersStockport</t>
  </si>
  <si>
    <t>Home childcarerAll providersStockton-on-Tees</t>
  </si>
  <si>
    <t>Home childcarerAll providersStoke-on-Trent</t>
  </si>
  <si>
    <t>Home childcarerAll providersSuffolk</t>
  </si>
  <si>
    <t>Home childcarerAll providersSunderland</t>
  </si>
  <si>
    <t>Home childcarerAll providersSurrey</t>
  </si>
  <si>
    <t>Home childcarerAll providersSutton</t>
  </si>
  <si>
    <t>Home childcarerAll providersSwindon</t>
  </si>
  <si>
    <t>Home childcarerAll providersTameside</t>
  </si>
  <si>
    <t>Home childcarerAll providersTelford and Wrekin</t>
  </si>
  <si>
    <t>Home childcarerAll providersThurrock</t>
  </si>
  <si>
    <t>Home childcarerAll providersTorbay</t>
  </si>
  <si>
    <t>Home childcarerAll providersTower Hamlets</t>
  </si>
  <si>
    <t>Home childcarerAll providersTrafford</t>
  </si>
  <si>
    <t>Home childcarerAll providersWakefield</t>
  </si>
  <si>
    <t>Home childcarerAll providersWalsall</t>
  </si>
  <si>
    <t>Home childcarerAll providersWaltham Forest</t>
  </si>
  <si>
    <t>Home childcarerAll providersWandsworth</t>
  </si>
  <si>
    <t>Home childcarerAll providersWarrington</t>
  </si>
  <si>
    <t>Home childcarerAll providersWarwickshire</t>
  </si>
  <si>
    <t>Home childcarerAll providersWest Berkshire</t>
  </si>
  <si>
    <t>Home childcarerAll providersWest Midlands total</t>
  </si>
  <si>
    <t>Home childcarerAll providersWest Northamptonshire</t>
  </si>
  <si>
    <t>Home childcarerAll providersWest Sussex</t>
  </si>
  <si>
    <t>Home childcarerAll providersWestminster</t>
  </si>
  <si>
    <t>Home childcarerAll providersWigan</t>
  </si>
  <si>
    <t>Home childcarerAll providersWiltshire</t>
  </si>
  <si>
    <t>Home childcarerAll providersWindsor and Maidenhead</t>
  </si>
  <si>
    <t>Home childcarerAll providersWirral</t>
  </si>
  <si>
    <t>Home childcarerAll providersWokingham</t>
  </si>
  <si>
    <t>Home childcarerAll providersWolverhampton</t>
  </si>
  <si>
    <t>Home childcarerAll providersWorcestershire</t>
  </si>
  <si>
    <t>Home childcarerAll providersYork</t>
  </si>
  <si>
    <t>Home childcarerAll providersYorkshire and The Humber total</t>
  </si>
  <si>
    <t>Home childcarerCCR and VCRAll England total</t>
  </si>
  <si>
    <t>Home childcarerCCR and VCRGreenwich</t>
  </si>
  <si>
    <t>Home childcarerCCR and VCRKent</t>
  </si>
  <si>
    <t>Home childcarerCCR and VCRLondon total</t>
  </si>
  <si>
    <t>Home childcarerCCR and VCRMedway</t>
  </si>
  <si>
    <t>Home childcarerCCR and VCRRedbridge</t>
  </si>
  <si>
    <t>Home childcarerCCR and VCRSouth East total</t>
  </si>
  <si>
    <t>Home childcarerVCR OnlyAll England total</t>
  </si>
  <si>
    <t>Home childcarerVCR OnlyBarking and Dagenham</t>
  </si>
  <si>
    <t>Home childcarerVCR OnlyBarnet</t>
  </si>
  <si>
    <t>Home childcarerVCR OnlyBarnsley</t>
  </si>
  <si>
    <t>Home childcarerVCR OnlyBath and North East Somerset</t>
  </si>
  <si>
    <t>Home childcarerVCR OnlyBedford</t>
  </si>
  <si>
    <t>Home childcarerVCR OnlyBexley</t>
  </si>
  <si>
    <t>Home childcarerVCR OnlyBirmingham</t>
  </si>
  <si>
    <t>Home childcarerVCR OnlyBlackburn with Darwen</t>
  </si>
  <si>
    <t>Home childcarerVCR OnlyBolton</t>
  </si>
  <si>
    <t>Home childcarerVCR OnlyBournemouth, Christchurch &amp; Poole</t>
  </si>
  <si>
    <t>Home childcarerVCR OnlyBracknell Forest</t>
  </si>
  <si>
    <t>Home childcarerVCR OnlyBradford</t>
  </si>
  <si>
    <t>Home childcarerVCR OnlyBrent</t>
  </si>
  <si>
    <t>Home childcarerVCR OnlyBrighton and Hove</t>
  </si>
  <si>
    <t>Home childcarerVCR OnlyBristol</t>
  </si>
  <si>
    <t>Home childcarerVCR OnlyBromley</t>
  </si>
  <si>
    <t>Home childcarerVCR OnlyBuckinghamshire</t>
  </si>
  <si>
    <t>Home childcarerVCR OnlyBury</t>
  </si>
  <si>
    <t>Home childcarerVCR OnlyCalderdale</t>
  </si>
  <si>
    <t>Home childcarerVCR OnlyCambridgeshire</t>
  </si>
  <si>
    <t>Home childcarerVCR OnlyCamden</t>
  </si>
  <si>
    <t>Home childcarerVCR OnlyCentral Bedfordshire</t>
  </si>
  <si>
    <t>Home childcarerVCR OnlyCheshire East</t>
  </si>
  <si>
    <t>Home childcarerVCR OnlyCheshire West and Chester</t>
  </si>
  <si>
    <t>Home childcarerVCR OnlyCity of London</t>
  </si>
  <si>
    <t>Home childcarerVCR OnlyCornwall</t>
  </si>
  <si>
    <t>Home childcarerVCR OnlyCoventry</t>
  </si>
  <si>
    <t>Home childcarerVCR OnlyCroydon</t>
  </si>
  <si>
    <t>Home childcarerVCR OnlyCumbria</t>
  </si>
  <si>
    <t>Home childcarerVCR OnlyDarlington</t>
  </si>
  <si>
    <t>Home childcarerVCR OnlyDerby</t>
  </si>
  <si>
    <t>Home childcarerVCR OnlyDerbyshire</t>
  </si>
  <si>
    <t>Home childcarerVCR OnlyDevon</t>
  </si>
  <si>
    <t>Home childcarerVCR OnlyDoncaster</t>
  </si>
  <si>
    <t>Home childcarerVCR OnlyDorset</t>
  </si>
  <si>
    <t>Home childcarerVCR OnlyDudley</t>
  </si>
  <si>
    <t>Home childcarerVCR OnlyDurham</t>
  </si>
  <si>
    <t>Home childcarerVCR OnlyEaling</t>
  </si>
  <si>
    <t>Home childcarerVCR OnlyEast Midlands total</t>
  </si>
  <si>
    <t>Home childcarerVCR OnlyEast of England total</t>
  </si>
  <si>
    <t>Home childcarerVCR OnlyEast Riding of Yorkshire</t>
  </si>
  <si>
    <t>Home childcarerVCR OnlyEast Sussex</t>
  </si>
  <si>
    <t>Home childcarerVCR OnlyEnfield</t>
  </si>
  <si>
    <t>Home childcarerVCR OnlyEssex</t>
  </si>
  <si>
    <t>Home childcarerVCR OnlyGateshead</t>
  </si>
  <si>
    <t>Home childcarerVCR OnlyGloucestershire</t>
  </si>
  <si>
    <t>Home childcarerVCR OnlyGreenwich</t>
  </si>
  <si>
    <t>Home childcarerVCR OnlyHackney</t>
  </si>
  <si>
    <t>Home childcarerVCR OnlyHalton</t>
  </si>
  <si>
    <t>Home childcarerVCR OnlyHammersmith and Fulham</t>
  </si>
  <si>
    <t>Home childcarerVCR OnlyHampshire</t>
  </si>
  <si>
    <t>Home childcarerVCR OnlyHaringey</t>
  </si>
  <si>
    <t>Home childcarerVCR OnlyHarrow</t>
  </si>
  <si>
    <t>Home childcarerVCR OnlyHartlepool</t>
  </si>
  <si>
    <t>Home childcarerVCR OnlyHavering</t>
  </si>
  <si>
    <t>Home childcarerVCR OnlyHerefordshire</t>
  </si>
  <si>
    <t>Home childcarerVCR OnlyHertfordshire</t>
  </si>
  <si>
    <t>Home childcarerVCR OnlyHillingdon</t>
  </si>
  <si>
    <t>Home childcarerVCR OnlyHounslow</t>
  </si>
  <si>
    <t>Home childcarerVCR OnlyIsle of Wight</t>
  </si>
  <si>
    <t>Home childcarerVCR OnlyIslington</t>
  </si>
  <si>
    <t>Home childcarerVCR OnlyKensington and Chelsea</t>
  </si>
  <si>
    <t>Home childcarerVCR OnlyKent</t>
  </si>
  <si>
    <t>Home childcarerVCR OnlyKingston upon Hull</t>
  </si>
  <si>
    <t>Home childcarerVCR OnlyKingston upon Thames</t>
  </si>
  <si>
    <t>Home childcarerVCR OnlyKirklees</t>
  </si>
  <si>
    <t>Home childcarerVCR OnlyKnowsley</t>
  </si>
  <si>
    <t>Home childcarerVCR OnlyLambeth</t>
  </si>
  <si>
    <t>Home childcarerVCR OnlyLancashire</t>
  </si>
  <si>
    <t>Home childcarerVCR OnlyLeeds</t>
  </si>
  <si>
    <t>Home childcarerVCR OnlyLeicester</t>
  </si>
  <si>
    <t>Home childcarerVCR OnlyLeicestershire</t>
  </si>
  <si>
    <t>Home childcarerVCR OnlyLewisham</t>
  </si>
  <si>
    <t>Home childcarerVCR OnlyLincolnshire</t>
  </si>
  <si>
    <t>Home childcarerVCR OnlyLiverpool</t>
  </si>
  <si>
    <t>Home childcarerVCR OnlyLondon total</t>
  </si>
  <si>
    <t>Home childcarerVCR OnlyLuton</t>
  </si>
  <si>
    <t>Home childcarerVCR OnlyManchester</t>
  </si>
  <si>
    <t>Home childcarerVCR OnlyMedway</t>
  </si>
  <si>
    <t>Home childcarerVCR OnlyMerton</t>
  </si>
  <si>
    <t>Home childcarerVCR OnlyMiddlesbrough</t>
  </si>
  <si>
    <t>Home childcarerVCR OnlyMilton Keynes</t>
  </si>
  <si>
    <t>Home childcarerVCR OnlyNewcastle upon Tyne</t>
  </si>
  <si>
    <t>Home childcarerVCR OnlyNewham</t>
  </si>
  <si>
    <t>Home childcarerVCR OnlyNorfolk</t>
  </si>
  <si>
    <t>Home childcarerVCR OnlyNorth East Lincolnshire</t>
  </si>
  <si>
    <t>Home childcarerVCR OnlyNorth East total</t>
  </si>
  <si>
    <t>Home childcarerVCR OnlyNorth Lincolnshire</t>
  </si>
  <si>
    <t>Home childcarerVCR OnlyNorth Northamptonshire</t>
  </si>
  <si>
    <t>Home childcarerVCR OnlyNorth Somerset</t>
  </si>
  <si>
    <t>Home childcarerVCR OnlyNorth Tyneside</t>
  </si>
  <si>
    <t>Home childcarerVCR OnlyNorth West total</t>
  </si>
  <si>
    <t>Home childcarerVCR OnlyNorth Yorkshire</t>
  </si>
  <si>
    <t>Home childcarerVCR OnlyNorthumberland</t>
  </si>
  <si>
    <t>Home childcarerVCR OnlyNot Recorded</t>
  </si>
  <si>
    <t>Home childcarerVCR OnlyNot Recorded total</t>
  </si>
  <si>
    <t>Home childcarerVCR OnlyNottingham</t>
  </si>
  <si>
    <t>Home childcarerVCR OnlyNottinghamshire</t>
  </si>
  <si>
    <t>Home childcarerVCR OnlyOldham</t>
  </si>
  <si>
    <t>Home childcarerVCR OnlyOxfordshire</t>
  </si>
  <si>
    <t>Home childcarerVCR OnlyPeterborough</t>
  </si>
  <si>
    <t>Home childcarerVCR OnlyPlymouth</t>
  </si>
  <si>
    <t>Home childcarerVCR OnlyPortsmouth</t>
  </si>
  <si>
    <t>Home childcarerVCR OnlyReading</t>
  </si>
  <si>
    <t>Home childcarerVCR OnlyRedbridge</t>
  </si>
  <si>
    <t>Home childcarerVCR OnlyRedcar and Cleveland</t>
  </si>
  <si>
    <t>Home childcarerVCR OnlyRichmond upon Thames</t>
  </si>
  <si>
    <t>Home childcarerVCR OnlyRochdale</t>
  </si>
  <si>
    <t>Home childcarerVCR OnlyRotherham</t>
  </si>
  <si>
    <t>Home childcarerVCR OnlyRutland</t>
  </si>
  <si>
    <t>Home childcarerVCR OnlySalford</t>
  </si>
  <si>
    <t>Home childcarerVCR OnlySandwell</t>
  </si>
  <si>
    <t>Home childcarerVCR OnlySefton</t>
  </si>
  <si>
    <t>Home childcarerVCR OnlySheffield</t>
  </si>
  <si>
    <t>Home childcarerVCR OnlyShropshire</t>
  </si>
  <si>
    <t>Home childcarerVCR OnlySlough</t>
  </si>
  <si>
    <t>Home childcarerVCR OnlySolihull</t>
  </si>
  <si>
    <t>Home childcarerVCR OnlySomerset</t>
  </si>
  <si>
    <t>Home childcarerVCR OnlySouth East total</t>
  </si>
  <si>
    <t>Home childcarerVCR OnlySouth Gloucestershire</t>
  </si>
  <si>
    <t>Home childcarerVCR OnlySouth West total</t>
  </si>
  <si>
    <t>Home childcarerVCR OnlySouthampton</t>
  </si>
  <si>
    <t>Home childcarerVCR OnlySouthend on Sea</t>
  </si>
  <si>
    <t>Home childcarerVCR OnlySouthwark</t>
  </si>
  <si>
    <t>Home childcarerVCR OnlySt Helens</t>
  </si>
  <si>
    <t>Home childcarerVCR OnlyStaffordshire</t>
  </si>
  <si>
    <t>Home childcarerVCR OnlyStockport</t>
  </si>
  <si>
    <t>Home childcarerVCR OnlyStockton-on-Tees</t>
  </si>
  <si>
    <t>Home childcarerVCR OnlyStoke-on-Trent</t>
  </si>
  <si>
    <t>Home childcarerVCR OnlySuffolk</t>
  </si>
  <si>
    <t>Home childcarerVCR OnlySunderland</t>
  </si>
  <si>
    <t>Home childcarerVCR OnlySurrey</t>
  </si>
  <si>
    <t>Home childcarerVCR OnlySutton</t>
  </si>
  <si>
    <t>Home childcarerVCR OnlySwindon</t>
  </si>
  <si>
    <t>Home childcarerVCR OnlyTameside</t>
  </si>
  <si>
    <t>Home childcarerVCR OnlyTelford and Wrekin</t>
  </si>
  <si>
    <t>Home childcarerVCR OnlyThurrock</t>
  </si>
  <si>
    <t>Home childcarerVCR OnlyTorbay</t>
  </si>
  <si>
    <t>Home childcarerVCR OnlyTower Hamlets</t>
  </si>
  <si>
    <t>Home childcarerVCR OnlyTrafford</t>
  </si>
  <si>
    <t>Home childcarerVCR OnlyWakefield</t>
  </si>
  <si>
    <t>Home childcarerVCR OnlyWalsall</t>
  </si>
  <si>
    <t>Home childcarerVCR OnlyWaltham Forest</t>
  </si>
  <si>
    <t>Home childcarerVCR OnlyWandsworth</t>
  </si>
  <si>
    <t>Home childcarerVCR OnlyWarrington</t>
  </si>
  <si>
    <t>Home childcarerVCR OnlyWarwickshire</t>
  </si>
  <si>
    <t>Home childcarerVCR OnlyWest Berkshire</t>
  </si>
  <si>
    <t>Home childcarerVCR OnlyWest Midlands total</t>
  </si>
  <si>
    <t>Home childcarerVCR OnlyWest Northamptonshire</t>
  </si>
  <si>
    <t>Home childcarerVCR OnlyWest Sussex</t>
  </si>
  <si>
    <t>Home childcarerVCR OnlyWestminster</t>
  </si>
  <si>
    <t>Home childcarerVCR OnlyWigan</t>
  </si>
  <si>
    <t>Home childcarerVCR OnlyWiltshire</t>
  </si>
  <si>
    <t>Home childcarerVCR OnlyWindsor and Maidenhead</t>
  </si>
  <si>
    <t>Home childcarerVCR OnlyWirral</t>
  </si>
  <si>
    <t>Home childcarerVCR OnlyWokingham</t>
  </si>
  <si>
    <t>Home childcarerVCR OnlyWolverhampton</t>
  </si>
  <si>
    <t>Home childcarerVCR OnlyWorcestershire</t>
  </si>
  <si>
    <t>Home childcarerVCR OnlyYork</t>
  </si>
  <si>
    <t>Home childcarerVCR OnlyYorkshire and The Humber total</t>
  </si>
  <si>
    <t>Notes</t>
  </si>
  <si>
    <t xml:space="preserve">An explanation about main uses of this data, further contextual information and the arrangements for quality assurance is provided in the methodology and quality report, which accompanies this release.
The methodology and quality report also provides information on the strengths and limitations of the statistics. </t>
  </si>
  <si>
    <t>Revisions to previous release</t>
  </si>
  <si>
    <t>Link to Ofsted standards for official statistics</t>
  </si>
  <si>
    <t>Education inspection framework (EIF)</t>
  </si>
  <si>
    <t xml:space="preserve">On 1 September 2019, we began inspecting under the EIF. The EIF helps to support consistency across inspections of early years and childcare providers, maintained schools, academies, non-association independent schools, and further education and skills providers in England. We evaluate the overall quality and standards of the early years provision in line with the principles and requirements of the early years foundation stage statutory framework. Inspectors judge the overall effectiveness of the early years provision, taking into account 4 judgements:
•  quality of education
•  behaviour and attitudes
•  personal development
•  effectiveness of leadership and management
We were required to inspect all providers that were on the EYR on 1 August 2016 at least once by 31 July 2020. We will normally inspect providers that have registered after this date within 30 months of registration. However, due to the impact of COVID-19, we paused our routine inspections in mid-March 2020. We started these again in May 2021 and prioritised providers:
•  that had been judged less than good at their last inspection
•  that had registered recently and that had not been previously inspected
•  whose first inspection was overdue
•  that had not inspected in the last inspection cycle due to the pause in routine inspection
</t>
  </si>
  <si>
    <t>Common inspection Framework</t>
  </si>
  <si>
    <t>Between 1 September 2015 and 31 August 2019, we carried out inspections under the common inspection framework. Inspectors judged the overall effectiveness of the early years provision, taking into account the following additional judgements:
• quality of teaching, learning and assessment
• personal development, behaviour and welfare
• effectiveness of leadership and management
• outcomes for children.
These additional judgements will not be captured in the most recent inspection judgement fields, with the exception of 'effectiveness of leadership and management'. This is due to these fields being replaced with the EIF key judgements.</t>
  </si>
  <si>
    <t>Glossary</t>
  </si>
  <si>
    <t>Childcare providers</t>
  </si>
  <si>
    <t>Childcare providers care for at least one individual child for a total of more than 2 hours in any one day. This is not necessarily a continuous period. They must register on the CCR to care for children under the age of 8, although there may be some exceptions to this. They can register on the VCR to care for older children.</t>
  </si>
  <si>
    <t>Childcare providers on domestic and non-domestic premises</t>
  </si>
  <si>
    <t>If 4 or more people look after children at any one time in someone’s home, they are providing childcare on domestic premises, not childminding. 
Childcare providers on non-domestic premises are people or organisations providing care for individual children in premises that are not someone’s home. These premises can range from converted houses to purpose-built nurseries.</t>
  </si>
  <si>
    <t>Childcare Register (CR)</t>
  </si>
  <si>
    <t>The CR is for providers that care for children from birth to 18 years. It has 2 parts: 
• Compulsory Childcare Register (CCR) – for providers caring for children from 1 September after the child's fifth birthday up until their eighth birthday
• Voluntary Childcare Register (VCR) – for providers for whom registration is not compulsory, for example nannies, or providers that care for children aged 8 and over
Providers that are registered on either part of the Childcare Register do not need to submit their places information to Ofsted.
For providers registered on the Childcare Register, Ofsted inspects a sample of 10% of active providers per year.</t>
  </si>
  <si>
    <t>Childminders</t>
  </si>
  <si>
    <t>A childminder is a person who is registered to look after one or more children, to whom they are not related, for reward. Childminders work on domestic premises alongside no more than 2 other childminders or assistants. They must register if they care for children under the age of 8 and can choose to register if they care for older children. They care for:
• children on domestic premises that are not usually the home of one of the children unless they care for children from more than 2 families, wholly or mainly in the homes of the families
• at least one individual child for a total of more than 2 hours in any day (not necessarily a continuous period) </t>
  </si>
  <si>
    <t xml:space="preserve">Childminder agencies </t>
  </si>
  <si>
    <t>Childminder agencies were introduced in September 2014 as an alternative registration option for childminders. Childminders who register with an agency no longer need to register or be inspected by Ofsted, although the agency itself will receive an inspection. 
Childminder agencies are only eligible for inspection by Ofsted when they have childminders on roll. Childminder agencies have the responsibility of inspecting the childminders who are registered with them.</t>
  </si>
  <si>
    <t>Early years foundation stage (EYFS)</t>
  </si>
  <si>
    <t>The EYFS is the statutory framework for the early education and care of children from birth to 31 August following their fifth birthday.
 </t>
  </si>
  <si>
    <t>Early Years Register (EYR)</t>
  </si>
  <si>
    <t xml:space="preserve">
The EYR is for providers that care for children in the early years age group, from birth to 31 August following their fifth birthday. Registration is compulsory for these providers and they must meet the requirements of the EYFS.
 </t>
  </si>
  <si>
    <t>Home childcarers</t>
  </si>
  <si>
    <t>Home childcarers are usually nannies who care for children of any age up to their 18th birthday wholly or mainly in the child’s own home, and care for children from no more than 2 families. They are not required to register with Ofsted, though they may choose to do so on the voluntary part of the Childcare Register.</t>
  </si>
  <si>
    <t>Inspection windows</t>
  </si>
  <si>
    <t>Until recently, we inspected childcare providers on a 4-year inspection cycle. The most recent inspection cycle ran from 1 August 2016 to 31 July 2020. However, due to the impact of COVID-19 (coronavirus), we paused our routine inspections in mid-March 2020.
As we resume full EYR inspections from May 2021, we will no longer be inspecting providers on a 4-year cycle. All early years providers will have their own inspection window based on the date and judgement of their last inspection. We will look to inspect all providers within a 6-year window. However, we will continue to re-inspect providers judged ‘requires improvement’ and ‘inadequate’ within 12 and 6 months respectively. We will still aim to inspect all new childcare providers within 30 months of their registration date.</t>
  </si>
  <si>
    <t>Joiners and leavers</t>
  </si>
  <si>
    <t>Joiners are childcare providers that have registered with Ofsted during this reporting period. Most of these are new registrations, but Tables 3 and 4 and Chart 1 within the ‘Childcare providers and inspections charts and tables’ document also include providers with re-activated registrations and those that have changed provider type or register. At local authority or regional level, this may also include providers that have relocated into a new geographical area.
Leavers are mostly childcare providers that have left Ofsted during the reporting period. Most of these are resignations, but some are also providers that have had their registration cancelled or have changed provider type or register. At local authority or regional level, this may also include providers that have relocated out of a geographical area.</t>
  </si>
  <si>
    <t>No children on roll (NCOR)</t>
  </si>
  <si>
    <t>If there are no children present on the day of the provider's inspection, they receive an NCOR inspection. The inspector will make a judgement on the ‘overall quality and standards of the early years provision’, with 3 possible outcomes:
• met
• not met – actions
• not met – enforcement action </t>
  </si>
  <si>
    <t>Registered places</t>
  </si>
  <si>
    <t>Registered places are the number of children that may attend the provision at any one time. Registered places are not the number of places occupied, nor the number of children who may benefit from receiving places through providers offering sessions at different times of the day. Place numbers are only collected for providers on the EYR. Provider type averages are used to estimate the number of places for a very small number of providers whose place numbers are not available at the time of the analysis. There may also be small discrepancies in totals due to rounding.</t>
  </si>
  <si>
    <t>Out-of-school day care</t>
  </si>
  <si>
    <t>Providers (including childminders) registered on the EYR but that only provide care exclusively for children at the beginning and end of the school day or in holiday periods do not need to meet the learning and development requirements of the EYFS. The inspector will make a judgement only on the ‘overall effectiveness: quality and standards of the early years provision’ with 3 possible outcomes:
• met
• not met – with actions
• not met – with enforcement</t>
  </si>
  <si>
    <t>Further information</t>
  </si>
  <si>
    <t xml:space="preserve">We publish the following information on the inspection of early years providers: </t>
  </si>
  <si>
    <t>Link to Childcare providers and inspections official statistics</t>
  </si>
  <si>
    <t>Link to Education Inspection Framework guidance</t>
  </si>
  <si>
    <t>Link to Regulation of services on Childcare Register: framework guidance</t>
  </si>
  <si>
    <r>
      <t>Table 1: Registered childcare providers and places</t>
    </r>
    <r>
      <rPr>
        <b/>
        <vertAlign val="superscript"/>
        <sz val="15"/>
        <rFont val="Tahoma"/>
        <family val="2"/>
      </rPr>
      <t xml:space="preserve"> 1 2 3</t>
    </r>
  </si>
  <si>
    <t>Select 'All England' or region:</t>
  </si>
  <si>
    <t>Select local authority:</t>
  </si>
  <si>
    <t>All register combinations</t>
  </si>
  <si>
    <t>Registration</t>
  </si>
  <si>
    <t xml:space="preserve">On the EYR </t>
  </si>
  <si>
    <t>Not on the EYR</t>
  </si>
  <si>
    <t>Register combination</t>
  </si>
  <si>
    <t>-</t>
  </si>
  <si>
    <t>Source: Ofsted registration data</t>
  </si>
  <si>
    <t>1. For explanations of key terms in this table, please see the Notes tab.</t>
  </si>
  <si>
    <t xml:space="preserve">2. A dash ( - ) in the table data denotes not applicable. 
</t>
  </si>
  <si>
    <t>3. Data on number of places cannot be compared historically, as a result of an administrative database change. Please see Methodology and Quality Report for more details.</t>
  </si>
  <si>
    <r>
      <t>Table 2: Registered childcare providers and places, by region and local authority</t>
    </r>
    <r>
      <rPr>
        <b/>
        <vertAlign val="superscript"/>
        <sz val="15"/>
        <rFont val="Tahoma"/>
        <family val="2"/>
      </rPr>
      <t xml:space="preserve"> 1 2 3</t>
    </r>
  </si>
  <si>
    <t>Select provider type:</t>
  </si>
  <si>
    <t>Select register combination:</t>
  </si>
  <si>
    <t>Non-EYR providers</t>
  </si>
  <si>
    <t>Total providers</t>
  </si>
  <si>
    <t>Isles Of Scilly</t>
  </si>
  <si>
    <r>
      <t xml:space="preserve">Table 3a: Movement in the childcare sector </t>
    </r>
    <r>
      <rPr>
        <b/>
        <vertAlign val="superscript"/>
        <sz val="15"/>
        <rFont val="Tahoma"/>
        <family val="2"/>
      </rPr>
      <t>1 2 3 4 5 6 7</t>
    </r>
  </si>
  <si>
    <t/>
  </si>
  <si>
    <t>Joiners</t>
  </si>
  <si>
    <t>Leavers</t>
  </si>
  <si>
    <t>Net overall change</t>
  </si>
  <si>
    <t>Provision on Early Years Register</t>
  </si>
  <si>
    <t xml:space="preserve">Joiners </t>
  </si>
  <si>
    <t>Change in places numbers</t>
  </si>
  <si>
    <t>Provision not on Early Years Register</t>
  </si>
  <si>
    <t>3. Averages are used for a very small number of providers whose place numbers are not available at the time of the analysis. There may be very small discrepancies in totals due to rounding.</t>
  </si>
  <si>
    <t>4. Places data is only available for provision on the Early Years Register.</t>
  </si>
  <si>
    <t>5. 'Change in places numbers' relates to providers who updated their places information with Ofsted.</t>
  </si>
  <si>
    <t>6. Joiners and leavers data at local authority and regional levels includes any providers that have relocated into or out of a geographical area. Therefore, local authority joiners and leavers data may not sum to the regional level,</t>
  </si>
  <si>
    <t xml:space="preserve"> and regional data may not sum to the national level.</t>
  </si>
  <si>
    <t>7. Data on number of places cannot be compared historically, as a result of an administrative database change. Please see Methodology and Quality Report for more details.</t>
  </si>
  <si>
    <t>EYR_prov_at_start</t>
  </si>
  <si>
    <t>EYR_places_at_start</t>
  </si>
  <si>
    <t>EYR_joiners</t>
  </si>
  <si>
    <t>EYR_joiners_places</t>
  </si>
  <si>
    <t>EYR_leavers</t>
  </si>
  <si>
    <t>EYR_leavers_places</t>
  </si>
  <si>
    <t>steady_state_change</t>
  </si>
  <si>
    <t>EYR_prov_at_end</t>
  </si>
  <si>
    <t>EYR_places_at_end</t>
  </si>
  <si>
    <t>Non_EYR_prov_at_start</t>
  </si>
  <si>
    <t>Non_EYR_joiners</t>
  </si>
  <si>
    <t>Non_EYR_leavers</t>
  </si>
  <si>
    <t>Non_EYR_prov_at_end</t>
  </si>
  <si>
    <t>Childcare on domestic premisesEssex31 March 2022 to 31 August 2022</t>
  </si>
  <si>
    <t>Childcare on domestic premisesMerton31 March 2022 to 31 August 2022</t>
  </si>
  <si>
    <t>All provisionWarrington31 March 2022 to 31 August 2022</t>
  </si>
  <si>
    <t>ChildminderSolihull31 March 2022 to 31 August 2022</t>
  </si>
  <si>
    <t>ChildminderKensington and Chelsea31 March 2022 to 31 August 2022</t>
  </si>
  <si>
    <t>Home childcarerHounslow31 March 2022 to 31 August 2022</t>
  </si>
  <si>
    <t>Childcare on domestic premisesBromley31 March 2022 to 31 August 2022</t>
  </si>
  <si>
    <t>Childcare on non-domestic premisesCheshire East31 March 2022 to 31 August 2022</t>
  </si>
  <si>
    <t>Childcare on domestic premisesNorth East Lincolnshire31 March 2022 to 31 August 2022</t>
  </si>
  <si>
    <t>ChildminderLuton31 March 2022 to 31 August 2022</t>
  </si>
  <si>
    <t>All provisionGreenwich31 March 2022 to 31 August 2022</t>
  </si>
  <si>
    <t>Home childcarerCheshire West and Chester31 March 2022 to 31 August 2022</t>
  </si>
  <si>
    <t>Childcare on non-domestic premisesStockport31 March 2022 to 31 August 2022</t>
  </si>
  <si>
    <t>ChildminderTrafford31 March 2022 to 31 August 2022</t>
  </si>
  <si>
    <t>Childcare on non-domestic premisesLondon total31 March 2022 to 31 August 2022</t>
  </si>
  <si>
    <t>Childcare on domestic premisesMilton Keynes31 March 2022 to 31 August 2022</t>
  </si>
  <si>
    <t>All provisionNorth Tyneside31 March 2022 to 31 August 2022</t>
  </si>
  <si>
    <t>Home childcarerHalton31 March 2022 to 31 August 2022</t>
  </si>
  <si>
    <t>ChildminderWindsor and Maidenhead31 March 2022 to 31 August 2022</t>
  </si>
  <si>
    <t>ChildminderTelford and Wrekin31 March 2022 to 31 August 2022</t>
  </si>
  <si>
    <t>All provisionHerefordshire31 March 2022 to 31 August 2022</t>
  </si>
  <si>
    <t>All provisionNorth Somerset31 March 2022 to 31 August 2022</t>
  </si>
  <si>
    <t>Childcare on non-domestic premisesWirral31 March 2022 to 31 August 2022</t>
  </si>
  <si>
    <t>Childcare on domestic premisesStoke-on-Trent31 March 2022 to 31 August 2022</t>
  </si>
  <si>
    <t>Home childcarerSolihull31 March 2022 to 31 August 2022</t>
  </si>
  <si>
    <t>ChildminderNorfolk31 March 2022 to 31 August 2022</t>
  </si>
  <si>
    <t>Home childcarerNorth Yorkshire31 March 2022 to 31 August 2022</t>
  </si>
  <si>
    <t>All provisionSutton31 March 2022 to 31 August 2022</t>
  </si>
  <si>
    <t>Childcare on non-domestic premisesBolton31 March 2022 to 31 August 2022</t>
  </si>
  <si>
    <t>Home childcarerWest Sussex31 March 2022 to 31 August 2022</t>
  </si>
  <si>
    <t>ChildminderNorthumberland31 March 2022 to 31 August 2022</t>
  </si>
  <si>
    <t>ChildminderNottingham31 March 2022 to 31 August 2022</t>
  </si>
  <si>
    <t>Childcare on non-domestic premisesBarking and Dagenham31 March 2022 to 31 August 2022</t>
  </si>
  <si>
    <t>All provisionWirral31 March 2022 to 31 August 2022</t>
  </si>
  <si>
    <t>ChildminderEnfield31 March 2022 to 31 August 2022</t>
  </si>
  <si>
    <t>All provisionBrighton and Hove31 March 2022 to 31 August 2022</t>
  </si>
  <si>
    <t>Home childcarerNorfolk31 March 2022 to 31 August 2022</t>
  </si>
  <si>
    <t>Childcare on non-domestic premisesStockton-on-Tees31 March 2022 to 31 August 2022</t>
  </si>
  <si>
    <t>Home childcarerSunderland31 March 2022 to 31 August 2022</t>
  </si>
  <si>
    <t>All provisionNottinghamshire31 March 2022 to 31 August 2022</t>
  </si>
  <si>
    <t>ChildminderDerbyshire31 March 2022 to 31 August 2022</t>
  </si>
  <si>
    <t>Childcare on non-domestic premisesSolihull31 March 2022 to 31 August 2022</t>
  </si>
  <si>
    <t>Childcare on non-domestic premisesLiverpool31 March 2022 to 31 August 2022</t>
  </si>
  <si>
    <t>ChildminderManchester31 March 2022 to 31 August 2022</t>
  </si>
  <si>
    <t>Childcare on domestic premisesNorth East total31 March 2022 to 31 August 2022</t>
  </si>
  <si>
    <t>All provisionRichmond upon Thames31 March 2022 to 31 August 2022</t>
  </si>
  <si>
    <t>Childcare on non-domestic premisesCentral Bedfordshire31 March 2022 to 31 August 2022</t>
  </si>
  <si>
    <t>Home childcarerLuton31 March 2022 to 31 August 2022</t>
  </si>
  <si>
    <t>Childcare on domestic premisesSouthampton31 March 2022 to 31 August 2022</t>
  </si>
  <si>
    <t>Childcare on non-domestic premisesRedcar and Cleveland31 March 2022 to 31 August 2022</t>
  </si>
  <si>
    <t>Childcare on domestic premisesCamden31 March 2022 to 31 August 2022</t>
  </si>
  <si>
    <t>Home childcarerTorbay31 March 2022 to 31 August 2022</t>
  </si>
  <si>
    <t>All provisionCambridgeshire31 March 2022 to 31 August 2022</t>
  </si>
  <si>
    <t>Childcare on non-domestic premisesKent31 March 2022 to 31 August 2022</t>
  </si>
  <si>
    <t>Home childcarerNewham31 March 2022 to 31 August 2022</t>
  </si>
  <si>
    <t>ChildminderBury31 March 2022 to 31 August 2022</t>
  </si>
  <si>
    <t>Childcare on domestic premisesLambeth31 March 2022 to 31 August 2022</t>
  </si>
  <si>
    <t>ChildminderWigan31 March 2022 to 31 August 2022</t>
  </si>
  <si>
    <t>Childcare on domestic premisesManchester31 March 2022 to 31 August 2022</t>
  </si>
  <si>
    <t>All provisionRedbridge31 March 2022 to 31 August 2022</t>
  </si>
  <si>
    <t>Home childcarerSouthwark31 March 2022 to 31 August 2022</t>
  </si>
  <si>
    <t>ChildminderCalderdale31 March 2022 to 31 August 2022</t>
  </si>
  <si>
    <t>All provisionWindsor and Maidenhead31 March 2022 to 31 August 2022</t>
  </si>
  <si>
    <t>Home childcarerHerefordshire31 March 2022 to 31 August 2022</t>
  </si>
  <si>
    <t>ChildminderWandsworth31 March 2022 to 31 August 2022</t>
  </si>
  <si>
    <t>All provisionLeicester31 March 2022 to 31 August 2022</t>
  </si>
  <si>
    <t>ChildminderLondon total31 March 2022 to 31 August 2022</t>
  </si>
  <si>
    <t>Childcare on non-domestic premisesLeicestershire31 March 2022 to 31 August 2022</t>
  </si>
  <si>
    <t>Childcare on non-domestic premisesCalderdale31 March 2022 to 31 August 2022</t>
  </si>
  <si>
    <t>Childcare on non-domestic premisesGloucestershire31 March 2022 to 31 August 2022</t>
  </si>
  <si>
    <t>Childcare on non-domestic premisesWorcestershire31 March 2022 to 31 August 2022</t>
  </si>
  <si>
    <t>Home childcarerStockport31 March 2022 to 31 August 2022</t>
  </si>
  <si>
    <t>All provisionTower Hamlets31 March 2022 to 31 August 2022</t>
  </si>
  <si>
    <t>All provisionCroydon31 March 2022 to 31 August 2022</t>
  </si>
  <si>
    <t>ChildminderSt Helens31 March 2022 to 31 August 2022</t>
  </si>
  <si>
    <t>All provisionWest Northamptonshire31 March 2022 to 31 August 2022</t>
  </si>
  <si>
    <t>Home childcarerWolverhampton31 March 2022 to 31 August 2022</t>
  </si>
  <si>
    <t>ChildminderStoke-on-Trent31 March 2022 to 31 August 2022</t>
  </si>
  <si>
    <t>Childcare on non-domestic premisesWestminster31 March 2022 to 31 August 2022</t>
  </si>
  <si>
    <t>ChildminderHounslow31 March 2022 to 31 August 2022</t>
  </si>
  <si>
    <t>Home childcarerGloucestershire31 March 2022 to 31 August 2022</t>
  </si>
  <si>
    <t>Childcare on domestic premisesIslington31 March 2022 to 31 August 2022</t>
  </si>
  <si>
    <t>Childcare on non-domestic premisesEast Midlands total31 March 2022 to 31 August 2022</t>
  </si>
  <si>
    <t>ChildminderRutland31 March 2022 to 31 August 2022</t>
  </si>
  <si>
    <t>ChildminderHertfordshire31 March 2022 to 31 August 2022</t>
  </si>
  <si>
    <t>Home childcarerRochdale31 March 2022 to 31 August 2022</t>
  </si>
  <si>
    <t>Home childcarerBolton31 March 2022 to 31 August 2022</t>
  </si>
  <si>
    <t>Childcare on non-domestic premisesGreenwich31 March 2022 to 31 August 2022</t>
  </si>
  <si>
    <t>ChildminderKent31 March 2022 to 31 August 2022</t>
  </si>
  <si>
    <t>All provisionWiltshire31 March 2022 to 31 August 2022</t>
  </si>
  <si>
    <t>Childcare on non-domestic premisesNorth West total31 March 2022 to 31 August 2022</t>
  </si>
  <si>
    <t>Childcare on non-domestic premisesRochdale31 March 2022 to 31 August 2022</t>
  </si>
  <si>
    <t>All provisionSefton31 March 2022 to 31 August 2022</t>
  </si>
  <si>
    <t>All provisionWestminster31 March 2022 to 31 August 2022</t>
  </si>
  <si>
    <t>Childcare on non-domestic premisesEaling31 March 2022 to 31 August 2022</t>
  </si>
  <si>
    <t>Childcare on non-domestic premisesYorkshire and The Humber total31 March 2022 to 31 August 2022</t>
  </si>
  <si>
    <t>ChildminderPeterborough31 March 2022 to 31 August 2022</t>
  </si>
  <si>
    <t>ChildminderSouth East total31 March 2022 to 31 August 2022</t>
  </si>
  <si>
    <t>All provisionPlymouth31 March 2022 to 31 August 2022</t>
  </si>
  <si>
    <t>ChildminderCheshire West and Chester31 March 2022 to 31 August 2022</t>
  </si>
  <si>
    <t>Childcare on non-domestic premisesBrighton and Hove31 March 2022 to 31 August 2022</t>
  </si>
  <si>
    <t>ChildminderSutton31 March 2022 to 31 August 2022</t>
  </si>
  <si>
    <t>Childcare on non-domestic premisesDerbyshire31 March 2022 to 31 August 2022</t>
  </si>
  <si>
    <t>All provisionSouthwark31 March 2022 to 31 August 2022</t>
  </si>
  <si>
    <t>Childcare on domestic premisesTrafford31 March 2022 to 31 August 2022</t>
  </si>
  <si>
    <t>Childcare on non-domestic premisesSomerset31 March 2022 to 31 August 2022</t>
  </si>
  <si>
    <t>Home childcarerNorth Northamptonshire31 March 2022 to 31 August 2022</t>
  </si>
  <si>
    <t>Childcare on domestic premisesBarking and Dagenham31 March 2022 to 31 August 2022</t>
  </si>
  <si>
    <t>ChildminderYorkshire and The Humber total31 March 2022 to 31 August 2022</t>
  </si>
  <si>
    <t>Home childcarerPortsmouth31 March 2022 to 31 August 2022</t>
  </si>
  <si>
    <t>Childcare on domestic premisesCumbria31 March 2022 to 31 August 2022</t>
  </si>
  <si>
    <t>All provisionNorth East Lincolnshire31 March 2022 to 31 August 2022</t>
  </si>
  <si>
    <t>ChildminderHalton31 March 2022 to 31 August 2022</t>
  </si>
  <si>
    <t>Childcare on non-domestic premisesSalford31 March 2022 to 31 August 2022</t>
  </si>
  <si>
    <t>ChildminderSouth West total31 March 2022 to 31 August 2022</t>
  </si>
  <si>
    <t>ChildminderLeicester31 March 2022 to 31 August 2022</t>
  </si>
  <si>
    <t>Home childcarerCoventry31 March 2022 to 31 August 2022</t>
  </si>
  <si>
    <t>ChildminderTower Hamlets31 March 2022 to 31 August 2022</t>
  </si>
  <si>
    <t>Home childcarerCheshire East31 March 2022 to 31 August 2022</t>
  </si>
  <si>
    <t>All provisionPortsmouth31 March 2022 to 31 August 2022</t>
  </si>
  <si>
    <t>Home childcarerHartlepool31 March 2022 to 31 August 2022</t>
  </si>
  <si>
    <t>Childcare on non-domestic premisesHarrow31 March 2022 to 31 August 2022</t>
  </si>
  <si>
    <t>Home childcarerLancashire31 March 2022 to 31 August 2022</t>
  </si>
  <si>
    <t>Childcare on non-domestic premisesHillingdon31 March 2022 to 31 August 2022</t>
  </si>
  <si>
    <t>All provisionSouth Gloucestershire31 March 2022 to 31 August 2022</t>
  </si>
  <si>
    <t>Childcare on domestic premisesLewisham31 March 2022 to 31 August 2022</t>
  </si>
  <si>
    <t>Home childcarerDoncaster31 March 2022 to 31 August 2022</t>
  </si>
  <si>
    <t>All provisionBath and North East Somerset31 March 2022 to 31 August 2022</t>
  </si>
  <si>
    <t>All provisionSunderland31 March 2022 to 31 August 2022</t>
  </si>
  <si>
    <t>All provisionLincolnshire31 March 2022 to 31 August 2022</t>
  </si>
  <si>
    <t>Home childcarerIslington31 March 2022 to 31 August 2022</t>
  </si>
  <si>
    <t>Childcare on non-domestic premisesWaltham Forest31 March 2022 to 31 August 2022</t>
  </si>
  <si>
    <t>Home childcarerHaringey31 March 2022 to 31 August 2022</t>
  </si>
  <si>
    <t>Childcare on non-domestic premisesOxfordshire31 March 2022 to 31 August 2022</t>
  </si>
  <si>
    <t>Childcare on non-domestic premisesLancashire31 March 2022 to 31 August 2022</t>
  </si>
  <si>
    <t>Childcare on non-domestic premisesBarnsley31 March 2022 to 31 August 2022</t>
  </si>
  <si>
    <t>Home childcarerKent31 March 2022 to 31 August 2022</t>
  </si>
  <si>
    <t>ChildminderDerby31 March 2022 to 31 August 2022</t>
  </si>
  <si>
    <t>Childcare on domestic premisesEast Sussex31 March 2022 to 31 August 2022</t>
  </si>
  <si>
    <t>Childcare on non-domestic premisesRutland31 March 2022 to 31 August 2022</t>
  </si>
  <si>
    <t>ChildminderBarnsley31 March 2022 to 31 August 2022</t>
  </si>
  <si>
    <t>ChildminderAll England total31 March 2022 to 31 August 2022</t>
  </si>
  <si>
    <t>Childcare on non-domestic premisesSwindon31 March 2022 to 31 August 2022</t>
  </si>
  <si>
    <t>All provisionSt Helens31 March 2022 to 31 August 2022</t>
  </si>
  <si>
    <t>Home childcarerNorth Tyneside31 March 2022 to 31 August 2022</t>
  </si>
  <si>
    <t>Home childcarerHarrow31 March 2022 to 31 August 2022</t>
  </si>
  <si>
    <t>Childcare on domestic premisesWaltham Forest31 March 2022 to 31 August 2022</t>
  </si>
  <si>
    <t>All provisionDevon31 March 2022 to 31 August 2022</t>
  </si>
  <si>
    <t>ChildminderHampshire31 March 2022 to 31 August 2022</t>
  </si>
  <si>
    <t>Childcare on non-domestic premisesNewham31 March 2022 to 31 August 2022</t>
  </si>
  <si>
    <t>ChildminderSouthend on Sea31 March 2022 to 31 August 2022</t>
  </si>
  <si>
    <t>Childcare on non-domestic premisesBradford31 March 2022 to 31 August 2022</t>
  </si>
  <si>
    <t>ChildminderBradford31 March 2022 to 31 August 2022</t>
  </si>
  <si>
    <t>ChildminderHaringey31 March 2022 to 31 August 2022</t>
  </si>
  <si>
    <t>ChildminderBristol31 March 2022 to 31 August 2022</t>
  </si>
  <si>
    <t>Childcare on non-domestic premisesNorth Yorkshire31 March 2022 to 31 August 2022</t>
  </si>
  <si>
    <t>ChildminderGloucestershire31 March 2022 to 31 August 2022</t>
  </si>
  <si>
    <t>ChildminderNorth Yorkshire31 March 2022 to 31 August 2022</t>
  </si>
  <si>
    <t>All provisionKirklees31 March 2022 to 31 August 2022</t>
  </si>
  <si>
    <t>Home childcarerHammersmith and Fulham31 March 2022 to 31 August 2022</t>
  </si>
  <si>
    <t>Childcare on non-domestic premisesBarnet31 March 2022 to 31 August 2022</t>
  </si>
  <si>
    <t>Childcare on domestic premisesNottinghamshire31 March 2022 to 31 August 2022</t>
  </si>
  <si>
    <t>ChildminderGateshead31 March 2022 to 31 August 2022</t>
  </si>
  <si>
    <t>All provisionCornwall31 March 2022 to 31 August 2022</t>
  </si>
  <si>
    <t>ChildminderNorth Lincolnshire31 March 2022 to 31 August 2022</t>
  </si>
  <si>
    <t>Childcare on domestic premisesGreenwich31 March 2022 to 31 August 2022</t>
  </si>
  <si>
    <t>All provisionLambeth31 March 2022 to 31 August 2022</t>
  </si>
  <si>
    <t>Home childcarerSutton31 March 2022 to 31 August 2022</t>
  </si>
  <si>
    <t>Home childcarerNorth West total31 March 2022 to 31 August 2022</t>
  </si>
  <si>
    <t>Childcare on non-domestic premisesKingston upon Thames31 March 2022 to 31 August 2022</t>
  </si>
  <si>
    <t>All provisionManchester31 March 2022 to 31 August 2022</t>
  </si>
  <si>
    <t>All provisionCumbria31 March 2022 to 31 August 2022</t>
  </si>
  <si>
    <t>Home childcarerLambeth31 March 2022 to 31 August 2022</t>
  </si>
  <si>
    <t>Childcare on domestic premisesSouthwark31 March 2022 to 31 August 2022</t>
  </si>
  <si>
    <t>ChildminderBedford31 March 2022 to 31 August 2022</t>
  </si>
  <si>
    <t>Home childcarerLeicestershire31 March 2022 to 31 August 2022</t>
  </si>
  <si>
    <t>Childcare on domestic premisesAll England total31 March 2022 to 31 August 2022</t>
  </si>
  <si>
    <t>ChildminderWaltham Forest31 March 2022 to 31 August 2022</t>
  </si>
  <si>
    <t>Childcare on non-domestic premisesStaffordshire31 March 2022 to 31 August 2022</t>
  </si>
  <si>
    <t>ChildminderIsles of Scilly31 March 2022 to 31 August 2022</t>
  </si>
  <si>
    <t>Childcare on domestic premisesWorcestershire31 March 2022 to 31 August 2022</t>
  </si>
  <si>
    <t>ChildminderWarrington31 March 2022 to 31 August 2022</t>
  </si>
  <si>
    <t>Childcare on non-domestic premisesSouth East total31 March 2022 to 31 August 2022</t>
  </si>
  <si>
    <t>All provisionKensington and Chelsea31 March 2022 to 31 August 2022</t>
  </si>
  <si>
    <t>All provisionEast Midlands total31 March 2022 to 31 August 2022</t>
  </si>
  <si>
    <t>Childcare on non-domestic premisesRedbridge31 March 2022 to 31 August 2022</t>
  </si>
  <si>
    <t>All provisionWorcestershire31 March 2022 to 31 August 2022</t>
  </si>
  <si>
    <t>ChildminderCumbria31 March 2022 to 31 August 2022</t>
  </si>
  <si>
    <t>Childcare on domestic premisesIsle of Wight31 March 2022 to 31 August 2022</t>
  </si>
  <si>
    <t>All provisionSheffield31 March 2022 to 31 August 2022</t>
  </si>
  <si>
    <t>All provisionSwindon31 March 2022 to 31 August 2022</t>
  </si>
  <si>
    <t>ChildminderCambridgeshire31 March 2022 to 31 August 2022</t>
  </si>
  <si>
    <t>Childcare on non-domestic premisesSouth Tyneside31 March 2022 to 31 August 2022</t>
  </si>
  <si>
    <t>Home childcarerEast Midlands total31 March 2022 to 31 August 2022</t>
  </si>
  <si>
    <t>All provisionDorset31 March 2022 to 31 August 2022</t>
  </si>
  <si>
    <t>All provisionWokingham31 March 2022 to 31 August 2022</t>
  </si>
  <si>
    <t>ChildminderSuffolk31 March 2022 to 31 August 2022</t>
  </si>
  <si>
    <t>Childcare on domestic premisesEast Midlands total31 March 2022 to 31 August 2022</t>
  </si>
  <si>
    <t>Childcare on non-domestic premisesLewisham31 March 2022 to 31 August 2022</t>
  </si>
  <si>
    <t>Home childcarerShropshire31 March 2022 to 31 August 2022</t>
  </si>
  <si>
    <t>All provisionLuton31 March 2022 to 31 August 2022</t>
  </si>
  <si>
    <t>Home childcarerHillingdon31 March 2022 to 31 August 2022</t>
  </si>
  <si>
    <t>Home childcarerLeeds31 March 2022 to 31 August 2022</t>
  </si>
  <si>
    <t>Childcare on domestic premisesHackney31 March 2022 to 31 August 2022</t>
  </si>
  <si>
    <t>Home childcarerSouth West total31 March 2022 to 31 August 2022</t>
  </si>
  <si>
    <t>All provisionSalford31 March 2022 to 31 August 2022</t>
  </si>
  <si>
    <t>ChildminderSandwell31 March 2022 to 31 August 2022</t>
  </si>
  <si>
    <t>ChildminderMerton31 March 2022 to 31 August 2022</t>
  </si>
  <si>
    <t>ChildminderHackney31 March 2022 to 31 August 2022</t>
  </si>
  <si>
    <t>ChildminderSunderland31 March 2022 to 31 August 2022</t>
  </si>
  <si>
    <t>Home childcarerTower Hamlets31 March 2022 to 31 August 2022</t>
  </si>
  <si>
    <t>Childcare on non-domestic premisesWokingham31 March 2022 to 31 August 2022</t>
  </si>
  <si>
    <t>Home childcarerWarwickshire31 March 2022 to 31 August 2022</t>
  </si>
  <si>
    <t>All provisionIslington31 March 2022 to 31 August 2022</t>
  </si>
  <si>
    <t>Childcare on non-domestic premisesTorbay31 March 2022 to 31 August 2022</t>
  </si>
  <si>
    <t>Childcare on domestic premisesDevon31 March 2022 to 31 August 2022</t>
  </si>
  <si>
    <t>Childcare on non-domestic premisesEast Riding of Yorkshire31 March 2022 to 31 August 2022</t>
  </si>
  <si>
    <t>All provisionKnowsley31 March 2022 to 31 August 2022</t>
  </si>
  <si>
    <t>ChildminderEast Riding of Yorkshire31 March 2022 to 31 August 2022</t>
  </si>
  <si>
    <t>Home childcarerYork31 March 2022 to 31 August 2022</t>
  </si>
  <si>
    <t>ChildminderCornwall31 March 2022 to 31 August 2022</t>
  </si>
  <si>
    <t>Childcare on non-domestic premisesNorth Tyneside31 March 2022 to 31 August 2022</t>
  </si>
  <si>
    <t>Home childcarerAll England total31 March 2022 to 31 August 2022</t>
  </si>
  <si>
    <t>Childcare on non-domestic premisesKirklees31 March 2022 to 31 August 2022</t>
  </si>
  <si>
    <t>All provisionDurham31 March 2022 to 31 August 2022</t>
  </si>
  <si>
    <t>ChildminderBournemouth, Christchurch &amp; Poole31 March 2022 to 31 August 2022</t>
  </si>
  <si>
    <t>Home childcarerEast Riding of Yorkshire31 March 2022 to 31 August 2022</t>
  </si>
  <si>
    <t>All provisionTorbay31 March 2022 to 31 August 2022</t>
  </si>
  <si>
    <t>ChildminderBirmingham31 March 2022 to 31 August 2022</t>
  </si>
  <si>
    <t>ChildminderMiddlesbrough31 March 2022 to 31 August 2022</t>
  </si>
  <si>
    <t>All provisionNewcastle upon Tyne31 March 2022 to 31 August 2022</t>
  </si>
  <si>
    <t>Childcare on non-domestic premisesBirmingham31 March 2022 to 31 August 2022</t>
  </si>
  <si>
    <t>Home childcarerWarrington31 March 2022 to 31 August 2022</t>
  </si>
  <si>
    <t>ChildminderEast of England total31 March 2022 to 31 August 2022</t>
  </si>
  <si>
    <t>Childcare on non-domestic premisesTameside31 March 2022 to 31 August 2022</t>
  </si>
  <si>
    <t>Childcare on domestic premisesYorkshire and The Humber total31 March 2022 to 31 August 2022</t>
  </si>
  <si>
    <t>All provisionHounslow31 March 2022 to 31 August 2022</t>
  </si>
  <si>
    <t>Childcare on non-domestic premisesEast Sussex31 March 2022 to 31 August 2022</t>
  </si>
  <si>
    <t>Home childcarerWokingham31 March 2022 to 31 August 2022</t>
  </si>
  <si>
    <t>Childcare on non-domestic premisesSouth West total31 March 2022 to 31 August 2022</t>
  </si>
  <si>
    <t>Childcare on non-domestic premisesBrent31 March 2022 to 31 August 2022</t>
  </si>
  <si>
    <t>Childcare on non-domestic premisesBexley31 March 2022 to 31 August 2022</t>
  </si>
  <si>
    <t>ChildminderNorth East total31 March 2022 to 31 August 2022</t>
  </si>
  <si>
    <t>ChildminderRichmond upon Thames31 March 2022 to 31 August 2022</t>
  </si>
  <si>
    <t>Childcare on non-domestic premisesCamden31 March 2022 to 31 August 2022</t>
  </si>
  <si>
    <t>Home childcarerBlackburn with Darwen31 March 2022 to 31 August 2022</t>
  </si>
  <si>
    <t>All provisionNorthumberland31 March 2022 to 31 August 2022</t>
  </si>
  <si>
    <t>All provisionOldham31 March 2022 to 31 August 2022</t>
  </si>
  <si>
    <t>Home childcarerWalsall31 March 2022 to 31 August 2022</t>
  </si>
  <si>
    <t>Home childcarerOldham31 March 2022 to 31 August 2022</t>
  </si>
  <si>
    <t>Home childcarerCity of London31 March 2022 to 31 August 2022</t>
  </si>
  <si>
    <t>ChildminderWest Northamptonshire31 March 2022 to 31 August 2022</t>
  </si>
  <si>
    <t>Home childcarerNorth Somerset31 March 2022 to 31 August 2022</t>
  </si>
  <si>
    <t>Childcare on non-domestic premisesWest Berkshire31 March 2022 to 31 August 2022</t>
  </si>
  <si>
    <t>Childcare on non-domestic premisesCheshire West and Chester31 March 2022 to 31 August 2022</t>
  </si>
  <si>
    <t>All provisionSolihull31 March 2022 to 31 August 2022</t>
  </si>
  <si>
    <t>Home childcarerHampshire31 March 2022 to 31 August 2022</t>
  </si>
  <si>
    <t>Childcare on non-domestic premisesMedway31 March 2022 to 31 August 2022</t>
  </si>
  <si>
    <t>Childcare on non-domestic premisesLuton31 March 2022 to 31 August 2022</t>
  </si>
  <si>
    <t>Childcare on non-domestic premisesWarrington31 March 2022 to 31 August 2022</t>
  </si>
  <si>
    <t>ChildminderWokingham31 March 2022 to 31 August 2022</t>
  </si>
  <si>
    <t>Childcare on domestic premisesHertfordshire31 March 2022 to 31 August 2022</t>
  </si>
  <si>
    <t>Home childcarerWirral31 March 2022 to 31 August 2022</t>
  </si>
  <si>
    <t>Home childcarerCumbria31 March 2022 to 31 August 2022</t>
  </si>
  <si>
    <t>Home childcarerManchester31 March 2022 to 31 August 2022</t>
  </si>
  <si>
    <t>Childcare on domestic premisesNorth Yorkshire31 March 2022 to 31 August 2022</t>
  </si>
  <si>
    <t>All provisionShropshire31 March 2022 to 31 August 2022</t>
  </si>
  <si>
    <t>All provisionGloucestershire31 March 2022 to 31 August 2022</t>
  </si>
  <si>
    <t>Home childcarerEast Sussex31 March 2022 to 31 August 2022</t>
  </si>
  <si>
    <t>Home childcarerWiltshire31 March 2022 to 31 August 2022</t>
  </si>
  <si>
    <t>Childcare on domestic premisesWest Northamptonshire31 March 2022 to 31 August 2022</t>
  </si>
  <si>
    <t>Childcare on non-domestic premisesLambeth31 March 2022 to 31 August 2022</t>
  </si>
  <si>
    <t>Childcare on non-domestic premisesSutton31 March 2022 to 31 August 2022</t>
  </si>
  <si>
    <t>All provisionThurrock31 March 2022 to 31 August 2022</t>
  </si>
  <si>
    <t>Home childcarerEssex31 March 2022 to 31 August 2022</t>
  </si>
  <si>
    <t>Childcare on domestic premisesHarrow31 March 2022 to 31 August 2022</t>
  </si>
  <si>
    <t>ChildminderKingston upon Hull31 March 2022 to 31 August 2022</t>
  </si>
  <si>
    <t>Childcare on domestic premisesWandsworth31 March 2022 to 31 August 2022</t>
  </si>
  <si>
    <t>ChildminderLeeds31 March 2022 to 31 August 2022</t>
  </si>
  <si>
    <t>Home childcarerBristol31 March 2022 to 31 August 2022</t>
  </si>
  <si>
    <t>Childcare on domestic premisesDerby31 March 2022 to 31 August 2022</t>
  </si>
  <si>
    <t>ChildminderWest Berkshire31 March 2022 to 31 August 2022</t>
  </si>
  <si>
    <t>Home childcarerBrighton and Hove31 March 2022 to 31 August 2022</t>
  </si>
  <si>
    <t>ChildminderNot Recorded31 March 2022 to 31 August 2022</t>
  </si>
  <si>
    <t>Childcare on domestic premisesNewham31 March 2022 to 31 August 2022</t>
  </si>
  <si>
    <t>Childcare on non-domestic premisesWest Sussex31 March 2022 to 31 August 2022</t>
  </si>
  <si>
    <t>All provisionBlackburn with Darwen31 March 2022 to 31 August 2022</t>
  </si>
  <si>
    <t>ChildminderDorset31 March 2022 to 31 August 2022</t>
  </si>
  <si>
    <t>Childcare on non-domestic premisesLeeds31 March 2022 to 31 August 2022</t>
  </si>
  <si>
    <t>Home childcarerDevon31 March 2022 to 31 August 2022</t>
  </si>
  <si>
    <t>All provisionStockton-on-Tees31 March 2022 to 31 August 2022</t>
  </si>
  <si>
    <t>Childcare on non-domestic premisesSheffield31 March 2022 to 31 August 2022</t>
  </si>
  <si>
    <t>Home childcarerGateshead31 March 2022 to 31 August 2022</t>
  </si>
  <si>
    <t>All provisionWigan31 March 2022 to 31 August 2022</t>
  </si>
  <si>
    <t>Childcare on non-domestic premisesEssex31 March 2022 to 31 August 2022</t>
  </si>
  <si>
    <t>ChildminderSheffield31 March 2022 to 31 August 2022</t>
  </si>
  <si>
    <t>Childcare on domestic premisesBirmingham31 March 2022 to 31 August 2022</t>
  </si>
  <si>
    <t>Home childcarerSurrey31 March 2022 to 31 August 2022</t>
  </si>
  <si>
    <t>Childcare on non-domestic premisesDevon31 March 2022 to 31 August 2022</t>
  </si>
  <si>
    <t>All provisionNewham31 March 2022 to 31 August 2022</t>
  </si>
  <si>
    <t>Childcare on domestic premisesBuckinghamshire31 March 2022 to 31 August 2022</t>
  </si>
  <si>
    <t>Home childcarerWestminster31 March 2022 to 31 August 2022</t>
  </si>
  <si>
    <t>Home childcarerEaling31 March 2022 to 31 August 2022</t>
  </si>
  <si>
    <t>ChildminderThurrock31 March 2022 to 31 August 2022</t>
  </si>
  <si>
    <t>All provisionBexley31 March 2022 to 31 August 2022</t>
  </si>
  <si>
    <t>Childcare on non-domestic premisesDorset31 March 2022 to 31 August 2022</t>
  </si>
  <si>
    <t>Childcare on domestic premisesWest Sussex31 March 2022 to 31 August 2022</t>
  </si>
  <si>
    <t>Childcare on non-domestic premisesMerton31 March 2022 to 31 August 2022</t>
  </si>
  <si>
    <t>Home childcarerRedbridge31 March 2022 to 31 August 2022</t>
  </si>
  <si>
    <t>Home childcarerBirmingham31 March 2022 to 31 August 2022</t>
  </si>
  <si>
    <t>All provisionHarrow31 March 2022 to 31 August 2022</t>
  </si>
  <si>
    <t>All provisionKingston upon Thames31 March 2022 to 31 August 2022</t>
  </si>
  <si>
    <t>ChildminderBrighton and Hove31 March 2022 to 31 August 2022</t>
  </si>
  <si>
    <t>Childcare on non-domestic premisesDurham31 March 2022 to 31 August 2022</t>
  </si>
  <si>
    <t>All provisionHalton31 March 2022 to 31 August 2022</t>
  </si>
  <si>
    <t>ChildminderNewham31 March 2022 to 31 August 2022</t>
  </si>
  <si>
    <t>Home childcarerCroydon31 March 2022 to 31 August 2022</t>
  </si>
  <si>
    <t>Home childcarerLiverpool31 March 2022 to 31 August 2022</t>
  </si>
  <si>
    <t>Home childcarerPlymouth31 March 2022 to 31 August 2022</t>
  </si>
  <si>
    <t>Childcare on domestic premisesEaling31 March 2022 to 31 August 2022</t>
  </si>
  <si>
    <t>Childcare on non-domestic premisesSouth Gloucestershire31 March 2022 to 31 August 2022</t>
  </si>
  <si>
    <t>Home childcarerBath and North East Somerset31 March 2022 to 31 August 2022</t>
  </si>
  <si>
    <t>Childcare on domestic premisesNorth Lincolnshire31 March 2022 to 31 August 2022</t>
  </si>
  <si>
    <t>ChildminderCheshire East31 March 2022 to 31 August 2022</t>
  </si>
  <si>
    <t>Childcare on domestic premisesLeeds31 March 2022 to 31 August 2022</t>
  </si>
  <si>
    <t>ChildminderNorth West total31 March 2022 to 31 August 2022</t>
  </si>
  <si>
    <t>ChildminderHerefordshire31 March 2022 to 31 August 2022</t>
  </si>
  <si>
    <t>All provisionLewisham31 March 2022 to 31 August 2022</t>
  </si>
  <si>
    <t>ChildminderHavering31 March 2022 to 31 August 2022</t>
  </si>
  <si>
    <t>Home childcarerWorcestershire31 March 2022 to 31 August 2022</t>
  </si>
  <si>
    <t>Childcare on non-domestic premisesSouthend on Sea31 March 2022 to 31 August 2022</t>
  </si>
  <si>
    <t>Childcare on non-domestic premisesSunderland31 March 2022 to 31 August 2022</t>
  </si>
  <si>
    <t>ChildminderWalsall31 March 2022 to 31 August 2022</t>
  </si>
  <si>
    <t>Childcare on non-domestic premisesSouthwark31 March 2022 to 31 August 2022</t>
  </si>
  <si>
    <t>Childcare on non-domestic premisesHerefordshire31 March 2022 to 31 August 2022</t>
  </si>
  <si>
    <t>Home childcarerBarnsley31 March 2022 to 31 August 2022</t>
  </si>
  <si>
    <t>Home childcarerBuckinghamshire31 March 2022 to 31 August 2022</t>
  </si>
  <si>
    <t>Childcare on non-domestic premisesPlymouth31 March 2022 to 31 August 2022</t>
  </si>
  <si>
    <t>Home childcarerRichmond upon Thames31 March 2022 to 31 August 2022</t>
  </si>
  <si>
    <t>Home childcarerNewcastle upon Tyne31 March 2022 to 31 August 2022</t>
  </si>
  <si>
    <t>Home childcarerNot Recorded total31 March 2022 to 31 August 2022</t>
  </si>
  <si>
    <t>ChildminderEssex31 March 2022 to 31 August 2022</t>
  </si>
  <si>
    <t>ChildminderWirral31 March 2022 to 31 August 2022</t>
  </si>
  <si>
    <t>Childcare on domestic premisesOxfordshire31 March 2022 to 31 August 2022</t>
  </si>
  <si>
    <t>ChildminderNorth East Lincolnshire31 March 2022 to 31 August 2022</t>
  </si>
  <si>
    <t>All provisionSomerset31 March 2022 to 31 August 2022</t>
  </si>
  <si>
    <t>All provisionGateshead31 March 2022 to 31 August 2022</t>
  </si>
  <si>
    <t>Home childcarerBrent31 March 2022 to 31 August 2022</t>
  </si>
  <si>
    <t>Home childcarerPeterborough31 March 2022 to 31 August 2022</t>
  </si>
  <si>
    <t>Childcare on domestic premisesLincolnshire31 March 2022 to 31 August 2022</t>
  </si>
  <si>
    <t>Home childcarerSouthampton31 March 2022 to 31 August 2022</t>
  </si>
  <si>
    <t>Childcare on domestic premisesCambridgeshire31 March 2022 to 31 August 2022</t>
  </si>
  <si>
    <t>Childcare on non-domestic premisesBournemouth, Christchurch &amp; Poole31 March 2022 to 31 August 2022</t>
  </si>
  <si>
    <t>Childcare on non-domestic premisesWalsall31 March 2022 to 31 August 2022</t>
  </si>
  <si>
    <t>All provisionBury31 March 2022 to 31 August 2022</t>
  </si>
  <si>
    <t>Childcare on non-domestic premisesBlackpool31 March 2022 to 31 August 2022</t>
  </si>
  <si>
    <t>Home childcarerCalderdale31 March 2022 to 31 August 2022</t>
  </si>
  <si>
    <t>ChildminderBromley31 March 2022 to 31 August 2022</t>
  </si>
  <si>
    <t>ChildminderWorcestershire31 March 2022 to 31 August 2022</t>
  </si>
  <si>
    <t>Childcare on domestic premisesPortsmouth31 March 2022 to 31 August 2022</t>
  </si>
  <si>
    <t>Home childcarerCamden31 March 2022 to 31 August 2022</t>
  </si>
  <si>
    <t>ChildminderMedway31 March 2022 to 31 August 2022</t>
  </si>
  <si>
    <t>Childcare on domestic premisesStaffordshire31 March 2022 to 31 August 2022</t>
  </si>
  <si>
    <t>ChildminderKnowsley31 March 2022 to 31 August 2022</t>
  </si>
  <si>
    <t>ChildminderGreenwich31 March 2022 to 31 August 2022</t>
  </si>
  <si>
    <t>Childcare on domestic premisesSalford31 March 2022 to 31 August 2022</t>
  </si>
  <si>
    <t>Childcare on domestic premisesWarwickshire31 March 2022 to 31 August 2022</t>
  </si>
  <si>
    <t>All provisionBirmingham31 March 2022 to 31 August 2022</t>
  </si>
  <si>
    <t>ChildminderWestminster31 March 2022 to 31 August 2022</t>
  </si>
  <si>
    <t>Home childcarerDerby31 March 2022 to 31 August 2022</t>
  </si>
  <si>
    <t>Home childcarerWigan31 March 2022 to 31 August 2022</t>
  </si>
  <si>
    <t>Home childcarerKirklees31 March 2022 to 31 August 2022</t>
  </si>
  <si>
    <t>Childcare on non-domestic premisesDoncaster31 March 2022 to 31 August 2022</t>
  </si>
  <si>
    <t>ChildminderWiltshire31 March 2022 to 31 August 2022</t>
  </si>
  <si>
    <t>All provisionWest Berkshire31 March 2022 to 31 August 2022</t>
  </si>
  <si>
    <t>All provisionEast Sussex31 March 2022 to 31 August 2022</t>
  </si>
  <si>
    <t>All provisionBrent31 March 2022 to 31 August 2022</t>
  </si>
  <si>
    <t>Home childcarerEast of England total31 March 2022 to 31 August 2022</t>
  </si>
  <si>
    <t>Childcare on non-domestic premisesNot Recorded31 March 2022 to 31 August 2022</t>
  </si>
  <si>
    <t>Childcare on domestic premisesSouth East total31 March 2022 to 31 August 2022</t>
  </si>
  <si>
    <t>Childcare on domestic premisesSomerset31 March 2022 to 31 August 2022</t>
  </si>
  <si>
    <t>Childcare on non-domestic premisesTower Hamlets31 March 2022 to 31 August 2022</t>
  </si>
  <si>
    <t>Childcare on non-domestic premisesHammersmith and Fulham31 March 2022 to 31 August 2022</t>
  </si>
  <si>
    <t>All provisionEnfield31 March 2022 to 31 August 2022</t>
  </si>
  <si>
    <t>All provisionDerby31 March 2022 to 31 August 2022</t>
  </si>
  <si>
    <t>All provisionBlackpool31 March 2022 to 31 August 2022</t>
  </si>
  <si>
    <t>Childcare on non-domestic premisesShropshire31 March 2022 to 31 August 2022</t>
  </si>
  <si>
    <t>Childcare on domestic premisesDorset31 March 2022 to 31 August 2022</t>
  </si>
  <si>
    <t>ChildminderBolton31 March 2022 to 31 August 2022</t>
  </si>
  <si>
    <t>Childcare on non-domestic premisesReading31 March 2022 to 31 August 2022</t>
  </si>
  <si>
    <t>Home childcarerDerbyshire31 March 2022 to 31 August 2022</t>
  </si>
  <si>
    <t>Childcare on non-domestic premisesNorth Northamptonshire31 March 2022 to 31 August 2022</t>
  </si>
  <si>
    <t>ChildminderBexley31 March 2022 to 31 August 2022</t>
  </si>
  <si>
    <t>All provisionNorth Lincolnshire31 March 2022 to 31 August 2022</t>
  </si>
  <si>
    <t>Childcare on non-domestic premisesBlackburn with Darwen31 March 2022 to 31 August 2022</t>
  </si>
  <si>
    <t>Childcare on domestic premisesLeicestershire31 March 2022 to 31 August 2022</t>
  </si>
  <si>
    <t>Home childcarerNorthumberland31 March 2022 to 31 August 2022</t>
  </si>
  <si>
    <t>ChildminderStaffordshire31 March 2022 to 31 August 2022</t>
  </si>
  <si>
    <t>ChildminderEast Midlands total31 March 2022 to 31 August 2022</t>
  </si>
  <si>
    <t>Home childcarerStoke-on-Trent31 March 2022 to 31 August 2022</t>
  </si>
  <si>
    <t>Childcare on non-domestic premisesNottingham31 March 2022 to 31 August 2022</t>
  </si>
  <si>
    <t>Childcare on non-domestic premisesHounslow31 March 2022 to 31 August 2022</t>
  </si>
  <si>
    <t>All provisionBracknell Forest31 March 2022 to 31 August 2022</t>
  </si>
  <si>
    <t>Childcare on non-domestic premisesEnfield31 March 2022 to 31 August 2022</t>
  </si>
  <si>
    <t>Childcare on domestic premisesCornwall31 March 2022 to 31 August 2022</t>
  </si>
  <si>
    <t>ChildminderNot Recorded total31 March 2022 to 31 August 2022</t>
  </si>
  <si>
    <t>ChildminderShropshire31 March 2022 to 31 August 2022</t>
  </si>
  <si>
    <t>Childcare on non-domestic premisesWandsworth31 March 2022 to 31 August 2022</t>
  </si>
  <si>
    <t>ChildminderRedcar and Cleveland31 March 2022 to 31 August 2022</t>
  </si>
  <si>
    <t>Home childcarerTrafford31 March 2022 to 31 August 2022</t>
  </si>
  <si>
    <t>Childcare on domestic premisesShropshire31 March 2022 to 31 August 2022</t>
  </si>
  <si>
    <t>Home childcarerTameside31 March 2022 to 31 August 2022</t>
  </si>
  <si>
    <t>Childcare on domestic premisesRichmond upon Thames31 March 2022 to 31 August 2022</t>
  </si>
  <si>
    <t>All provisionRutland31 March 2022 to 31 August 2022</t>
  </si>
  <si>
    <t>All provisionWarwickshire31 March 2022 to 31 August 2022</t>
  </si>
  <si>
    <t>Home childcarerSuffolk31 March 2022 to 31 August 2022</t>
  </si>
  <si>
    <t>Home childcarerYorkshire and The Humber total31 March 2022 to 31 August 2022</t>
  </si>
  <si>
    <t>All provisionTelford and Wrekin31 March 2022 to 31 August 2022</t>
  </si>
  <si>
    <t>All provisionHammersmith and Fulham31 March 2022 to 31 August 2022</t>
  </si>
  <si>
    <t>Home childcarerNorth East Lincolnshire31 March 2022 to 31 August 2022</t>
  </si>
  <si>
    <t>Childcare on domestic premisesNorth Somerset31 March 2022 to 31 August 2022</t>
  </si>
  <si>
    <t>Home childcarerReading31 March 2022 to 31 August 2022</t>
  </si>
  <si>
    <t>All provisionHavering31 March 2022 to 31 August 2022</t>
  </si>
  <si>
    <t>Childcare on domestic premisesBournemouth, Christchurch &amp; Poole31 March 2022 to 31 August 2022</t>
  </si>
  <si>
    <t>All provisionNorth Northamptonshire31 March 2022 to 31 August 2022</t>
  </si>
  <si>
    <t>Childcare on domestic premisesSurrey31 March 2022 to 31 August 2022</t>
  </si>
  <si>
    <t>All provisionBarnet31 March 2022 to 31 August 2022</t>
  </si>
  <si>
    <t>Childcare on domestic premisesBradford31 March 2022 to 31 August 2022</t>
  </si>
  <si>
    <t>All provisionNorfolk31 March 2022 to 31 August 2022</t>
  </si>
  <si>
    <t>All provisionBradford31 March 2022 to 31 August 2022</t>
  </si>
  <si>
    <t>Childcare on non-domestic premisesIsle of Wight31 March 2022 to 31 August 2022</t>
  </si>
  <si>
    <t>Childcare on non-domestic premisesIslington31 March 2022 to 31 August 2022</t>
  </si>
  <si>
    <t>Home childcarerWaltham Forest31 March 2022 to 31 August 2022</t>
  </si>
  <si>
    <t>Childcare on domestic premisesCroydon31 March 2022 to 31 August 2022</t>
  </si>
  <si>
    <t>Home childcarerStockton-on-Tees31 March 2022 to 31 August 2022</t>
  </si>
  <si>
    <t>Childcare on non-domestic premisesHertfordshire31 March 2022 to 31 August 2022</t>
  </si>
  <si>
    <t>Childcare on non-domestic premisesStoke-on-Trent31 March 2022 to 31 August 2022</t>
  </si>
  <si>
    <t>Childcare on non-domestic premisesTrafford31 March 2022 to 31 August 2022</t>
  </si>
  <si>
    <t>Childcare on domestic premisesBlackburn with Darwen31 March 2022 to 31 August 2022</t>
  </si>
  <si>
    <t>Childcare on non-domestic premisesNorfolk31 March 2022 to 31 August 2022</t>
  </si>
  <si>
    <t>All provisionNottingham31 March 2022 to 31 August 2022</t>
  </si>
  <si>
    <t>Childcare on non-domestic premisesSurrey31 March 2022 to 31 August 2022</t>
  </si>
  <si>
    <t>ChildminderMilton Keynes31 March 2022 to 31 August 2022</t>
  </si>
  <si>
    <t>Home childcarerRutland31 March 2022 to 31 August 2022</t>
  </si>
  <si>
    <t>Home childcarerSandwell31 March 2022 to 31 August 2022</t>
  </si>
  <si>
    <t>ChildminderKingston upon Thames31 March 2022 to 31 August 2022</t>
  </si>
  <si>
    <t>Childcare on non-domestic premisesMilton Keynes31 March 2022 to 31 August 2022</t>
  </si>
  <si>
    <t>Childcare on non-domestic premisesKnowsley31 March 2022 to 31 August 2022</t>
  </si>
  <si>
    <t>ChildminderSefton31 March 2022 to 31 August 2022</t>
  </si>
  <si>
    <t>All provisionHackney31 March 2022 to 31 August 2022</t>
  </si>
  <si>
    <t>Home childcarerRotherham31 March 2022 to 31 August 2022</t>
  </si>
  <si>
    <t>All provisionBedford31 March 2022 to 31 August 2022</t>
  </si>
  <si>
    <t>Home childcarerCentral Bedfordshire31 March 2022 to 31 August 2022</t>
  </si>
  <si>
    <t>All provisionSlough31 March 2022 to 31 August 2022</t>
  </si>
  <si>
    <t>Home childcarerMiddlesbrough31 March 2022 to 31 August 2022</t>
  </si>
  <si>
    <t>ChildminderDurham31 March 2022 to 31 August 2022</t>
  </si>
  <si>
    <t>ChildminderHillingdon31 March 2022 to 31 August 2022</t>
  </si>
  <si>
    <t>ChildminderNewcastle upon Tyne31 March 2022 to 31 August 2022</t>
  </si>
  <si>
    <t>Home childcarerBarnet31 March 2022 to 31 August 2022</t>
  </si>
  <si>
    <t>ChildminderBlackburn with Darwen31 March 2022 to 31 August 2022</t>
  </si>
  <si>
    <t>Home childcarerKingston upon Hull31 March 2022 to 31 August 2022</t>
  </si>
  <si>
    <t>All provisionDerbyshire31 March 2022 to 31 August 2022</t>
  </si>
  <si>
    <t>All provisionBromley31 March 2022 to 31 August 2022</t>
  </si>
  <si>
    <t>Childcare on domestic premisesSuffolk31 March 2022 to 31 August 2022</t>
  </si>
  <si>
    <t>Home childcarerGreenwich31 March 2022 to 31 August 2022</t>
  </si>
  <si>
    <t>All provisionWolverhampton31 March 2022 to 31 August 2022</t>
  </si>
  <si>
    <t>Childcare on non-domestic premisesBedford31 March 2022 to 31 August 2022</t>
  </si>
  <si>
    <t>Childcare on domestic premisesSouth West total31 March 2022 to 31 August 2022</t>
  </si>
  <si>
    <t>Home childcarerNottingham31 March 2022 to 31 August 2022</t>
  </si>
  <si>
    <t>ChildminderEaling31 March 2022 to 31 August 2022</t>
  </si>
  <si>
    <t>All provisionHartlepool31 March 2022 to 31 August 2022</t>
  </si>
  <si>
    <t>ChildminderSalford31 March 2022 to 31 August 2022</t>
  </si>
  <si>
    <t>All provisionCheshire West and Chester31 March 2022 to 31 August 2022</t>
  </si>
  <si>
    <t>Childcare on domestic premisesCheshire East31 March 2022 to 31 August 2022</t>
  </si>
  <si>
    <t>All provisionCoventry31 March 2022 to 31 August 2022</t>
  </si>
  <si>
    <t>ChildminderSwindon31 March 2022 to 31 August 2022</t>
  </si>
  <si>
    <t>Childcare on domestic premisesSouth Gloucestershire31 March 2022 to 31 August 2022</t>
  </si>
  <si>
    <t>All provisionEssex31 March 2022 to 31 August 2022</t>
  </si>
  <si>
    <t>All provisionOxfordshire31 March 2022 to 31 August 2022</t>
  </si>
  <si>
    <t>ChildminderStockton-on-Tees31 March 2022 to 31 August 2022</t>
  </si>
  <si>
    <t>All provisionWalsall31 March 2022 to 31 August 2022</t>
  </si>
  <si>
    <t>Childcare on domestic premisesDoncaster31 March 2022 to 31 August 2022</t>
  </si>
  <si>
    <t>Childcare on domestic premisesCalderdale31 March 2022 to 31 August 2022</t>
  </si>
  <si>
    <t>Childcare on domestic premisesLondon total31 March 2022 to 31 August 2022</t>
  </si>
  <si>
    <t>Home childcarerDudley31 March 2022 to 31 August 2022</t>
  </si>
  <si>
    <t>Home childcarerEnfield31 March 2022 to 31 August 2022</t>
  </si>
  <si>
    <t>ChildminderBarking and Dagenham31 March 2022 to 31 August 2022</t>
  </si>
  <si>
    <t>ChildminderWarwickshire31 March 2022 to 31 August 2022</t>
  </si>
  <si>
    <t>Home childcarerLondon total31 March 2022 to 31 August 2022</t>
  </si>
  <si>
    <t>ChildminderNorth Somerset31 March 2022 to 31 August 2022</t>
  </si>
  <si>
    <t>Childcare on domestic premisesKent31 March 2022 to 31 August 2022</t>
  </si>
  <si>
    <t>Childcare on non-domestic premisesNewcastle upon Tyne31 March 2022 to 31 August 2022</t>
  </si>
  <si>
    <t>Childcare on non-domestic premisesCroydon31 March 2022 to 31 August 2022</t>
  </si>
  <si>
    <t>Childcare on domestic premisesHaringey31 March 2022 to 31 August 2022</t>
  </si>
  <si>
    <t>Childcare on non-domestic premisesOldham31 March 2022 to 31 August 2022</t>
  </si>
  <si>
    <t>Home childcarerHackney31 March 2022 to 31 August 2022</t>
  </si>
  <si>
    <t>All provisionSurrey31 March 2022 to 31 August 2022</t>
  </si>
  <si>
    <t>Childcare on domestic premisesHampshire31 March 2022 to 31 August 2022</t>
  </si>
  <si>
    <t>Childcare on non-domestic premisesNorthumberland31 March 2022 to 31 August 2022</t>
  </si>
  <si>
    <t>ChildminderLeicestershire31 March 2022 to 31 August 2022</t>
  </si>
  <si>
    <t>Childcare on non-domestic premisesSefton31 March 2022 to 31 August 2022</t>
  </si>
  <si>
    <t>Home childcarerCornwall31 March 2022 to 31 August 2022</t>
  </si>
  <si>
    <t>Childcare on non-domestic premisesPortsmouth31 March 2022 to 31 August 2022</t>
  </si>
  <si>
    <t>Home childcarerSouth East total31 March 2022 to 31 August 2022</t>
  </si>
  <si>
    <t>Childcare on non-domestic premisesManchester31 March 2022 to 31 August 2022</t>
  </si>
  <si>
    <t>Childcare on non-domestic premisesRichmond upon Thames31 March 2022 to 31 August 2022</t>
  </si>
  <si>
    <t>Childcare on non-domestic premisesIsles of Scilly31 March 2022 to 31 August 2022</t>
  </si>
  <si>
    <t>All provisionRotherham31 March 2022 to 31 August 2022</t>
  </si>
  <si>
    <t>Childcare on non-domestic premisesWarwickshire31 March 2022 to 31 August 2022</t>
  </si>
  <si>
    <t>ChildminderPortsmouth31 March 2022 to 31 August 2022</t>
  </si>
  <si>
    <t>All provisionYork31 March 2022 to 31 August 2022</t>
  </si>
  <si>
    <t>Childcare on domestic premisesWokingham31 March 2022 to 31 August 2022</t>
  </si>
  <si>
    <t>Home childcarerSouthend on Sea31 March 2022 to 31 August 2022</t>
  </si>
  <si>
    <t>Childcare on domestic premisesWiltshire31 March 2022 to 31 August 2022</t>
  </si>
  <si>
    <t>Childcare on domestic premisesGateshead31 March 2022 to 31 August 2022</t>
  </si>
  <si>
    <t>Childcare on non-domestic premisesNottinghamshire31 March 2022 to 31 August 2022</t>
  </si>
  <si>
    <t>All provisionHaringey31 March 2022 to 31 August 2022</t>
  </si>
  <si>
    <t>All provisionNot Recorded total31 March 2022 to 31 August 2022</t>
  </si>
  <si>
    <t>All provisionHertfordshire31 March 2022 to 31 August 2022</t>
  </si>
  <si>
    <t>ChildminderBarnet31 March 2022 to 31 August 2022</t>
  </si>
  <si>
    <t>All provisionEast Riding of Yorkshire31 March 2022 to 31 August 2022</t>
  </si>
  <si>
    <t>Home childcarerWest Berkshire31 March 2022 to 31 August 2022</t>
  </si>
  <si>
    <t>Childcare on non-domestic premisesSlough31 March 2022 to 31 August 2022</t>
  </si>
  <si>
    <t>All provisionLeicestershire31 March 2022 to 31 August 2022</t>
  </si>
  <si>
    <t>Home childcarerBradford31 March 2022 to 31 August 2022</t>
  </si>
  <si>
    <t>ChildminderSlough31 March 2022 to 31 August 2022</t>
  </si>
  <si>
    <t>Home childcarerDorset31 March 2022 to 31 August 2022</t>
  </si>
  <si>
    <t>Home childcarerBarking and Dagenham31 March 2022 to 31 August 2022</t>
  </si>
  <si>
    <t>ChildminderSurrey31 March 2022 to 31 August 2022</t>
  </si>
  <si>
    <t>All provisionBolton31 March 2022 to 31 August 2022</t>
  </si>
  <si>
    <t>Childcare on non-domestic premisesDarlington31 March 2022 to 31 August 2022</t>
  </si>
  <si>
    <t>All provisionLancashire31 March 2022 to 31 August 2022</t>
  </si>
  <si>
    <t>All provisionTrafford31 March 2022 to 31 August 2022</t>
  </si>
  <si>
    <t>ChildminderTorbay31 March 2022 to 31 August 2022</t>
  </si>
  <si>
    <t>Childcare on non-domestic premisesKingston upon Hull31 March 2022 to 31 August 2022</t>
  </si>
  <si>
    <t>ChildminderBath and North East Somerset31 March 2022 to 31 August 2022</t>
  </si>
  <si>
    <t>Childcare on non-domestic premisesHalton31 March 2022 to 31 August 2022</t>
  </si>
  <si>
    <t>ChildminderHarrow31 March 2022 to 31 August 2022</t>
  </si>
  <si>
    <t>All provisionCheshire East31 March 2022 to 31 August 2022</t>
  </si>
  <si>
    <t>All provisionStoke-on-Trent31 March 2022 to 31 August 2022</t>
  </si>
  <si>
    <t>Home childcarerLeicester31 March 2022 to 31 August 2022</t>
  </si>
  <si>
    <t>All provisionSouth West total31 March 2022 to 31 August 2022</t>
  </si>
  <si>
    <t>ChildminderWakefield31 March 2022 to 31 August 2022</t>
  </si>
  <si>
    <t>ChildminderSouthampton31 March 2022 to 31 August 2022</t>
  </si>
  <si>
    <t>All provisionHampshire31 March 2022 to 31 August 2022</t>
  </si>
  <si>
    <t>All provisionBarnsley31 March 2022 to 31 August 2022</t>
  </si>
  <si>
    <t>ChildminderRochdale31 March 2022 to 31 August 2022</t>
  </si>
  <si>
    <t>All provisionHillingdon31 March 2022 to 31 August 2022</t>
  </si>
  <si>
    <t>ChildminderIslington31 March 2022 to 31 August 2022</t>
  </si>
  <si>
    <t>Home childcarerNorth Lincolnshire31 March 2022 to 31 August 2022</t>
  </si>
  <si>
    <t>All provisionPeterborough31 March 2022 to 31 August 2022</t>
  </si>
  <si>
    <t>Childcare on non-domestic premisesWolverhampton31 March 2022 to 31 August 2022</t>
  </si>
  <si>
    <t>Home childcarerWest Northamptonshire31 March 2022 to 31 August 2022</t>
  </si>
  <si>
    <t>All provisionMilton Keynes31 March 2022 to 31 August 2022</t>
  </si>
  <si>
    <t>Childcare on non-domestic premisesSouthampton31 March 2022 to 31 August 2022</t>
  </si>
  <si>
    <t>Home childcarerTelford and Wrekin31 March 2022 to 31 August 2022</t>
  </si>
  <si>
    <t>Home childcarerOxfordshire31 March 2022 to 31 August 2022</t>
  </si>
  <si>
    <t>Childcare on non-domestic premisesNorth Somerset31 March 2022 to 31 August 2022</t>
  </si>
  <si>
    <t>ChildminderDudley31 March 2022 to 31 August 2022</t>
  </si>
  <si>
    <t>Home childcarerBournemouth, Christchurch &amp; Poole31 March 2022 to 31 August 2022</t>
  </si>
  <si>
    <t>All provisionDudley31 March 2022 to 31 August 2022</t>
  </si>
  <si>
    <t>Childcare on non-domestic premisesSt Helens31 March 2022 to 31 August 2022</t>
  </si>
  <si>
    <t>All provisionDoncaster31 March 2022 to 31 August 2022</t>
  </si>
  <si>
    <t>ChildminderOxfordshire31 March 2022 to 31 August 2022</t>
  </si>
  <si>
    <t>Childcare on non-domestic premisesDudley31 March 2022 to 31 August 2022</t>
  </si>
  <si>
    <t>Childcare on domestic premisesEast Riding of Yorkshire31 March 2022 to 31 August 2022</t>
  </si>
  <si>
    <t>Home childcarerThurrock31 March 2022 to 31 August 2022</t>
  </si>
  <si>
    <t>All provisionNorth East total31 March 2022 to 31 August 2022</t>
  </si>
  <si>
    <t>ChildminderWolverhampton31 March 2022 to 31 August 2022</t>
  </si>
  <si>
    <t>Childcare on domestic premisesYork31 March 2022 to 31 August 2022</t>
  </si>
  <si>
    <t>All provisionBournemouth, Christchurch &amp; Poole31 March 2022 to 31 August 2022</t>
  </si>
  <si>
    <t>Childcare on domestic premisesHammersmith and Fulham31 March 2022 to 31 August 2022</t>
  </si>
  <si>
    <t>ChildminderDoncaster31 March 2022 to 31 August 2022</t>
  </si>
  <si>
    <t>Childcare on domestic premisesBath and North East Somerset31 March 2022 to 31 August 2022</t>
  </si>
  <si>
    <t>Home childcarerNot Recorded31 March 2022 to 31 August 2022</t>
  </si>
  <si>
    <t>Childcare on non-domestic premisesLeicester31 March 2022 to 31 August 2022</t>
  </si>
  <si>
    <t>All provisionSouthend on Sea31 March 2022 to 31 August 2022</t>
  </si>
  <si>
    <t>Childcare on non-domestic premisesHackney31 March 2022 to 31 August 2022</t>
  </si>
  <si>
    <t>ChildminderLambeth31 March 2022 to 31 August 2022</t>
  </si>
  <si>
    <t>ChildminderLewisham31 March 2022 to 31 August 2022</t>
  </si>
  <si>
    <t>Childcare on non-domestic premisesDerby31 March 2022 to 31 August 2022</t>
  </si>
  <si>
    <t>All provisionNot Recorded31 March 2022 to 31 August 2022</t>
  </si>
  <si>
    <t>Childcare on non-domestic premisesEast of England total31 March 2022 to 31 August 2022</t>
  </si>
  <si>
    <t>ChildminderHammersmith and Fulham31 March 2022 to 31 August 2022</t>
  </si>
  <si>
    <t>ChildminderNorth Northamptonshire31 March 2022 to 31 August 2022</t>
  </si>
  <si>
    <t>Home childcarerSouth Gloucestershire31 March 2022 to 31 August 2022</t>
  </si>
  <si>
    <t>Home childcarerLewisham31 March 2022 to 31 August 2022</t>
  </si>
  <si>
    <t>Childcare on domestic premisesBolton31 March 2022 to 31 August 2022</t>
  </si>
  <si>
    <t>All provisionStaffordshire31 March 2022 to 31 August 2022</t>
  </si>
  <si>
    <t>ChildminderCroydon31 March 2022 to 31 August 2022</t>
  </si>
  <si>
    <t>Childcare on domestic premisesSwindon31 March 2022 to 31 August 2022</t>
  </si>
  <si>
    <t>Childcare on domestic premisesStockport31 March 2022 to 31 August 2022</t>
  </si>
  <si>
    <t>ChildminderWest Midlands total31 March 2022 to 31 August 2022</t>
  </si>
  <si>
    <t>ChildminderLincolnshire31 March 2022 to 31 August 2022</t>
  </si>
  <si>
    <t>Childcare on non-domestic premisesWest Northamptonshire31 March 2022 to 31 August 2022</t>
  </si>
  <si>
    <t>All provisionLiverpool31 March 2022 to 31 August 2022</t>
  </si>
  <si>
    <t>ChildminderCamden31 March 2022 to 31 August 2022</t>
  </si>
  <si>
    <t>All provisionWaltham Forest31 March 2022 to 31 August 2022</t>
  </si>
  <si>
    <t>Home childcarerWandsworth31 March 2022 to 31 August 2022</t>
  </si>
  <si>
    <t>Childcare on non-domestic premisesWest Midlands total31 March 2022 to 31 August 2022</t>
  </si>
  <si>
    <t>All provisionKent31 March 2022 to 31 August 2022</t>
  </si>
  <si>
    <t>ChildminderHartlepool31 March 2022 to 31 August 2022</t>
  </si>
  <si>
    <t>Childcare on non-domestic premisesKensington and Chelsea31 March 2022 to 31 August 2022</t>
  </si>
  <si>
    <t>Childcare on domestic premisesNorth West total31 March 2022 to 31 August 2022</t>
  </si>
  <si>
    <t>ChildminderBracknell Forest31 March 2022 to 31 August 2022</t>
  </si>
  <si>
    <t>All provisionReading31 March 2022 to 31 August 2022</t>
  </si>
  <si>
    <t>Childcare on non-domestic premisesCambridgeshire31 March 2022 to 31 August 2022</t>
  </si>
  <si>
    <t>Childcare on non-domestic premisesBath and North East Somerset31 March 2022 to 31 August 2022</t>
  </si>
  <si>
    <t>Childcare on non-domestic premisesCity of London31 March 2022 to 31 August 2022</t>
  </si>
  <si>
    <t>Childcare on domestic premisesKensington and Chelsea31 March 2022 to 31 August 2022</t>
  </si>
  <si>
    <t>Home childcarerBromley31 March 2022 to 31 August 2022</t>
  </si>
  <si>
    <t>Childcare on domestic premisesDudley31 March 2022 to 31 August 2022</t>
  </si>
  <si>
    <t>Childcare on non-domestic premisesBracknell Forest31 March 2022 to 31 August 2022</t>
  </si>
  <si>
    <t>Home childcarerBedford31 March 2022 to 31 August 2022</t>
  </si>
  <si>
    <t>Childcare on non-domestic premisesRotherham31 March 2022 to 31 August 2022</t>
  </si>
  <si>
    <t>ChildminderTameside31 March 2022 to 31 August 2022</t>
  </si>
  <si>
    <t>ChildminderDevon31 March 2022 to 31 August 2022</t>
  </si>
  <si>
    <t>ChildminderRotherham31 March 2022 to 31 August 2022</t>
  </si>
  <si>
    <t>All provisionEaling31 March 2022 to 31 August 2022</t>
  </si>
  <si>
    <t>Childcare on domestic premisesBrent31 March 2022 to 31 August 2022</t>
  </si>
  <si>
    <t>Home childcarerBury31 March 2022 to 31 August 2022</t>
  </si>
  <si>
    <t>All provisionBarking and Dagenham31 March 2022 to 31 August 2022</t>
  </si>
  <si>
    <t>All provisionSouth Tyneside31 March 2022 to 31 August 2022</t>
  </si>
  <si>
    <t>All provisionSouthampton31 March 2022 to 31 August 2022</t>
  </si>
  <si>
    <t>Childcare on domestic premisesBexley31 March 2022 to 31 August 2022</t>
  </si>
  <si>
    <t>All provisionSandwell31 March 2022 to 31 August 2022</t>
  </si>
  <si>
    <t>Childcare on non-domestic premisesWiltshire31 March 2022 to 31 August 2022</t>
  </si>
  <si>
    <t>Home childcarerWakefield31 March 2022 to 31 August 2022</t>
  </si>
  <si>
    <t>All provisionLondon total31 March 2022 to 31 August 2022</t>
  </si>
  <si>
    <t>All provisionCentral Bedfordshire31 March 2022 to 31 August 2022</t>
  </si>
  <si>
    <t>Home childcarerSalford31 March 2022 to 31 August 2022</t>
  </si>
  <si>
    <t>All provisionWandsworth31 March 2022 to 31 August 2022</t>
  </si>
  <si>
    <t>ChildminderNottinghamshire31 March 2022 to 31 August 2022</t>
  </si>
  <si>
    <t>ChildminderRedbridge31 March 2022 to 31 August 2022</t>
  </si>
  <si>
    <t>All provisionNorth Yorkshire31 March 2022 to 31 August 2022</t>
  </si>
  <si>
    <t>Childcare on non-domestic premisesMiddlesbrough31 March 2022 to 31 August 2022</t>
  </si>
  <si>
    <t>All provisionRedcar and Cleveland31 March 2022 to 31 August 2022</t>
  </si>
  <si>
    <t>Home childcarerStaffordshire31 March 2022 to 31 August 2022</t>
  </si>
  <si>
    <t>Childcare on non-domestic premisesWakefield31 March 2022 to 31 August 2022</t>
  </si>
  <si>
    <t>Childcare on domestic premisesCentral Bedfordshire31 March 2022 to 31 August 2022</t>
  </si>
  <si>
    <t>All provisionStockport31 March 2022 to 31 August 2022</t>
  </si>
  <si>
    <t>ChildminderReading31 March 2022 to 31 August 2022</t>
  </si>
  <si>
    <t>Home childcarerSlough31 March 2022 to 31 August 2022</t>
  </si>
  <si>
    <t>All provisionSuffolk31 March 2022 to 31 August 2022</t>
  </si>
  <si>
    <t>Childcare on non-domestic premisesBuckinghamshire31 March 2022 to 31 August 2022</t>
  </si>
  <si>
    <t>Childcare on domestic premisesEast of England total31 March 2022 to 31 August 2022</t>
  </si>
  <si>
    <t>Childcare on domestic premisesNorfolk31 March 2022 to 31 August 2022</t>
  </si>
  <si>
    <t>Childcare on domestic premisesMiddlesbrough31 March 2022 to 31 August 2022</t>
  </si>
  <si>
    <t>Home childcarerNorth East total31 March 2022 to 31 August 2022</t>
  </si>
  <si>
    <t>Home childcarerSomerset31 March 2022 to 31 August 2022</t>
  </si>
  <si>
    <t>All provisionLeeds31 March 2022 to 31 August 2022</t>
  </si>
  <si>
    <t>Home childcarerKensington and Chelsea31 March 2022 to 31 August 2022</t>
  </si>
  <si>
    <t>ChildminderOldham31 March 2022 to 31 August 2022</t>
  </si>
  <si>
    <t>ChildminderNorth Tyneside31 March 2022 to 31 August 2022</t>
  </si>
  <si>
    <t>Home childcarerSheffield31 March 2022 to 31 August 2022</t>
  </si>
  <si>
    <t>ChildminderBrent31 March 2022 to 31 August 2022</t>
  </si>
  <si>
    <t>Home childcarerBracknell Forest31 March 2022 to 31 August 2022</t>
  </si>
  <si>
    <t>Childcare on non-domestic premisesBristol31 March 2022 to 31 August 2022</t>
  </si>
  <si>
    <t>ChildminderSouth Tyneside31 March 2022 to 31 August 2022</t>
  </si>
  <si>
    <t>All provisionAll England total31 March 2022 to 31 August 2022</t>
  </si>
  <si>
    <t>ChildminderBuckinghamshire31 March 2022 to 31 August 2022</t>
  </si>
  <si>
    <t>Home childcarerBexley31 March 2022 to 31 August 2022</t>
  </si>
  <si>
    <t>Childcare on non-domestic premisesPeterborough31 March 2022 to 31 August 2022</t>
  </si>
  <si>
    <t>Childcare on domestic premisesSefton31 March 2022 to 31 August 2022</t>
  </si>
  <si>
    <t>All provisionYorkshire and The Humber total31 March 2022 to 31 August 2022</t>
  </si>
  <si>
    <t>ChildminderKirklees31 March 2022 to 31 August 2022</t>
  </si>
  <si>
    <t>Childcare on non-domestic premisesSandwell31 March 2022 to 31 August 2022</t>
  </si>
  <si>
    <t>ChildminderSouthwark31 March 2022 to 31 August 2022</t>
  </si>
  <si>
    <t>Childcare on domestic premisesRedbridge31 March 2022 to 31 August 2022</t>
  </si>
  <si>
    <t>Childcare on non-domestic premisesNot Recorded total31 March 2022 to 31 August 2022</t>
  </si>
  <si>
    <t>Childcare on non-domestic premisesBromley31 March 2022 to 31 August 2022</t>
  </si>
  <si>
    <t>Childcare on domestic premisesWest Midlands total31 March 2022 to 31 August 2022</t>
  </si>
  <si>
    <t>All provisionCity of London31 March 2022 to 31 August 2022</t>
  </si>
  <si>
    <t>All provisionBristol31 March 2022 to 31 August 2022</t>
  </si>
  <si>
    <t>Childcare on non-domestic premisesHaringey31 March 2022 to 31 August 2022</t>
  </si>
  <si>
    <t>Home childcarerWindsor and Maidenhead31 March 2022 to 31 August 2022</t>
  </si>
  <si>
    <t>All provisionRochdale31 March 2022 to 31 August 2022</t>
  </si>
  <si>
    <t>Childcare on domestic premisesBarnet31 March 2022 to 31 August 2022</t>
  </si>
  <si>
    <t>Home childcarerNottinghamshire31 March 2022 to 31 August 2022</t>
  </si>
  <si>
    <t>All provisionMedway31 March 2022 to 31 August 2022</t>
  </si>
  <si>
    <t>All provisionDarlington31 March 2022 to 31 August 2022</t>
  </si>
  <si>
    <t>All provisionMerton31 March 2022 to 31 August 2022</t>
  </si>
  <si>
    <t>Childcare on non-domestic premisesNorth East total31 March 2022 to 31 August 2022</t>
  </si>
  <si>
    <t>ChildminderLiverpool31 March 2022 to 31 August 2022</t>
  </si>
  <si>
    <t>Childcare on non-domestic premisesCumbria31 March 2022 to 31 August 2022</t>
  </si>
  <si>
    <t>Childcare on non-domestic premisesLincolnshire31 March 2022 to 31 August 2022</t>
  </si>
  <si>
    <t>ChildminderIsle of Wight31 March 2022 to 31 August 2022</t>
  </si>
  <si>
    <t>Home childcarerDurham31 March 2022 to 31 August 2022</t>
  </si>
  <si>
    <t>ChildminderBlackpool31 March 2022 to 31 August 2022</t>
  </si>
  <si>
    <t>ChildminderDarlington31 March 2022 to 31 August 2022</t>
  </si>
  <si>
    <t>ChildminderEast Sussex31 March 2022 to 31 August 2022</t>
  </si>
  <si>
    <t>All provisionIsles of Scilly31 March 2022 to 31 August 2022</t>
  </si>
  <si>
    <t>Childcare on domestic premisesHavering31 March 2022 to 31 August 2022</t>
  </si>
  <si>
    <t>Home childcarerSefton31 March 2022 to 31 August 2022</t>
  </si>
  <si>
    <t>Childcare on non-domestic premisesWindsor and Maidenhead31 March 2022 to 31 August 2022</t>
  </si>
  <si>
    <t>Home childcarerRedcar and Cleveland31 March 2022 to 31 August 2022</t>
  </si>
  <si>
    <t>Childcare on non-domestic premisesNorth East Lincolnshire31 March 2022 to 31 August 2022</t>
  </si>
  <si>
    <t>Childcare on domestic premisesBristol31 March 2022 to 31 August 2022</t>
  </si>
  <si>
    <t>All provisionMiddlesbrough31 March 2022 to 31 August 2022</t>
  </si>
  <si>
    <t>Childcare on non-domestic premisesNorth Lincolnshire31 March 2022 to 31 August 2022</t>
  </si>
  <si>
    <t>Home childcarerCambridgeshire31 March 2022 to 31 August 2022</t>
  </si>
  <si>
    <t>All provisionWakefield31 March 2022 to 31 August 2022</t>
  </si>
  <si>
    <t>ChildminderWest Sussex31 March 2022 to 31 August 2022</t>
  </si>
  <si>
    <t>Childcare on domestic premisesMedway31 March 2022 to 31 August 2022</t>
  </si>
  <si>
    <t>All provisionSouth East total31 March 2022 to 31 August 2022</t>
  </si>
  <si>
    <t>All provisionTameside31 March 2022 to 31 August 2022</t>
  </si>
  <si>
    <t>Childcare on non-domestic premisesYork31 March 2022 to 31 August 2022</t>
  </si>
  <si>
    <t>Home childcarerKnowsley31 March 2022 to 31 August 2022</t>
  </si>
  <si>
    <t>Home childcarerSt Helens31 March 2022 to 31 August 2022</t>
  </si>
  <si>
    <t>Home childcarerDarlington31 March 2022 to 31 August 2022</t>
  </si>
  <si>
    <t>Childcare on non-domestic premisesHavering31 March 2022 to 31 August 2022</t>
  </si>
  <si>
    <t>ChildminderYork31 March 2022 to 31 August 2022</t>
  </si>
  <si>
    <t>All provisionWest Sussex31 March 2022 to 31 August 2022</t>
  </si>
  <si>
    <t>Childcare on domestic premisesWakefield31 March 2022 to 31 August 2022</t>
  </si>
  <si>
    <t>All provisionBuckinghamshire31 March 2022 to 31 August 2022</t>
  </si>
  <si>
    <t>Childcare on non-domestic premisesHampshire31 March 2022 to 31 August 2022</t>
  </si>
  <si>
    <t>All provisionNorth West total31 March 2022 to 31 August 2022</t>
  </si>
  <si>
    <t>Home childcarerHertfordshire31 March 2022 to 31 August 2022</t>
  </si>
  <si>
    <t>Childcare on domestic premisesBrighton and Hove31 March 2022 to 31 August 2022</t>
  </si>
  <si>
    <t>Home childcarerHavering31 March 2022 to 31 August 2022</t>
  </si>
  <si>
    <t>ChildminderCentral Bedfordshire31 March 2022 to 31 August 2022</t>
  </si>
  <si>
    <t>Home childcarerSwindon31 March 2022 to 31 August 2022</t>
  </si>
  <si>
    <t>All provisionCalderdale31 March 2022 to 31 August 2022</t>
  </si>
  <si>
    <t>All provisionCamden31 March 2022 to 31 August 2022</t>
  </si>
  <si>
    <t>Childcare on non-domestic premisesWigan31 March 2022 to 31 August 2022</t>
  </si>
  <si>
    <t>Childcare on non-domestic premisesAll England total31 March 2022 to 31 August 2022</t>
  </si>
  <si>
    <t>ChildminderPlymouth31 March 2022 to 31 August 2022</t>
  </si>
  <si>
    <t>ChildminderStockport31 March 2022 to 31 August 2022</t>
  </si>
  <si>
    <t>Childcare on domestic premisesGloucestershire31 March 2022 to 31 August 2022</t>
  </si>
  <si>
    <t>ChildminderLancashire31 March 2022 to 31 August 2022</t>
  </si>
  <si>
    <t>Home childcarerWest Midlands total31 March 2022 to 31 August 2022</t>
  </si>
  <si>
    <t>Childcare on non-domestic premisesSuffolk31 March 2022 to 31 August 2022</t>
  </si>
  <si>
    <t>Childcare on non-domestic premisesBury31 March 2022 to 31 August 2022</t>
  </si>
  <si>
    <t>ChildminderCoventry31 March 2022 to 31 August 2022</t>
  </si>
  <si>
    <t>ChildminderSomerset31 March 2022 to 31 August 2022</t>
  </si>
  <si>
    <t>Home childcarerIsle of Wight31 March 2022 to 31 August 2022</t>
  </si>
  <si>
    <t>Home childcarerMedway31 March 2022 to 31 August 2022</t>
  </si>
  <si>
    <t>All provisionKingston upon Hull31 March 2022 to 31 August 2022</t>
  </si>
  <si>
    <t>Home childcarerMerton31 March 2022 to 31 August 2022</t>
  </si>
  <si>
    <t>Childcare on non-domestic premisesCornwall31 March 2022 to 31 August 2022</t>
  </si>
  <si>
    <t>All provisionWest Midlands total31 March 2022 to 31 August 2022</t>
  </si>
  <si>
    <t>Home childcarerMilton Keynes31 March 2022 to 31 August 2022</t>
  </si>
  <si>
    <t>All provisionIsle of Wight31 March 2022 to 31 August 2022</t>
  </si>
  <si>
    <t>Childcare on non-domestic premisesThurrock31 March 2022 to 31 August 2022</t>
  </si>
  <si>
    <t>Childcare on non-domestic premisesHartlepool31 March 2022 to 31 August 2022</t>
  </si>
  <si>
    <t>All provisionEast of England total31 March 2022 to 31 August 2022</t>
  </si>
  <si>
    <t>Childcare on non-domestic premisesGateshead31 March 2022 to 31 August 2022</t>
  </si>
  <si>
    <t>Home childcarerLincolnshire31 March 2022 to 31 August 2022</t>
  </si>
  <si>
    <t>Childcare on non-domestic premisesCoventry31 March 2022 to 31 August 2022</t>
  </si>
  <si>
    <t>Home childcarerKingston upon Thames31 March 2022 to 31 August 2022</t>
  </si>
  <si>
    <t>ChildminderSouth Gloucestershire31 March 2022 to 31 August 2022</t>
  </si>
  <si>
    <t>Childcare on non-domestic premisesTelford and Wrekin31 March 2022 to 31 August 2022</t>
  </si>
  <si>
    <t>31 August 2021 to 31 August 2022</t>
  </si>
  <si>
    <t>Providers at start</t>
  </si>
  <si>
    <t>Providers joining</t>
  </si>
  <si>
    <t>Providers leaving</t>
  </si>
  <si>
    <t xml:space="preserve"> Providers at end</t>
  </si>
  <si>
    <t>Providers at end</t>
  </si>
  <si>
    <t>Places
at start</t>
  </si>
  <si>
    <t xml:space="preserve">Joiners' places </t>
  </si>
  <si>
    <t xml:space="preserve">Leavers' places </t>
  </si>
  <si>
    <t xml:space="preserve">Places changes </t>
  </si>
  <si>
    <t>Places
at end</t>
  </si>
  <si>
    <t>31 December 2021 to 31 March 2022</t>
  </si>
  <si>
    <t>31 August 2021 to 31 December 2021</t>
  </si>
  <si>
    <t>2. Averages are used for a very small number of providers whose place numbers are not available at the time of the analysis. There may be very small discrepancies in totals due to rounding.</t>
  </si>
  <si>
    <t>Lookup</t>
  </si>
  <si>
    <t>period</t>
  </si>
  <si>
    <t>provider_type</t>
  </si>
  <si>
    <t>eyr_register</t>
  </si>
  <si>
    <t>providers_at_start</t>
  </si>
  <si>
    <t>places_at_start</t>
  </si>
  <si>
    <t>joiners</t>
  </si>
  <si>
    <t>joiners_places</t>
  </si>
  <si>
    <t>leavers</t>
  </si>
  <si>
    <t>leavers_places</t>
  </si>
  <si>
    <t>change_in_places_numbers</t>
  </si>
  <si>
    <t>net_overall_change</t>
  </si>
  <si>
    <t>providers_at_end</t>
  </si>
  <si>
    <t>places_at_end</t>
  </si>
  <si>
    <t>N</t>
  </si>
  <si>
    <t>Y</t>
  </si>
  <si>
    <r>
      <t xml:space="preserve">Table 4: Movement in the childcare sector, by region and local authority </t>
    </r>
    <r>
      <rPr>
        <b/>
        <vertAlign val="superscript"/>
        <sz val="15"/>
        <rFont val="Tahoma"/>
        <family val="2"/>
      </rPr>
      <t>1 2 3 4</t>
    </r>
  </si>
  <si>
    <t>3. Joiners and leavers data at local authority and regional levels includes any providers that have relocated into or out of a geographical area. Therefore, local authority joiners and leavers data may not sum to the regional level, and regional data may not sum to the national level.</t>
  </si>
  <si>
    <t>4. Data on number of places cannot be compared historically, as a result of an administrative database change. Please see Methodology and Quality Report for more details.</t>
  </si>
  <si>
    <r>
      <t>Chart 1: Total movement in the childcare sector, by provider type</t>
    </r>
    <r>
      <rPr>
        <b/>
        <vertAlign val="superscript"/>
        <sz val="15"/>
        <rFont val="Tahoma"/>
        <family val="2"/>
      </rPr>
      <t xml:space="preserve"> 1</t>
    </r>
  </si>
  <si>
    <t>Number of providers</t>
  </si>
  <si>
    <t>1. For explanations of key terms in this chart, please see the Notes tab.</t>
  </si>
  <si>
    <t>lookup</t>
  </si>
  <si>
    <t>LA Name</t>
  </si>
  <si>
    <t>Question</t>
  </si>
  <si>
    <t>Total</t>
  </si>
  <si>
    <t>Outstanding</t>
  </si>
  <si>
    <t>Good</t>
  </si>
  <si>
    <t>Requires Improvement</t>
  </si>
  <si>
    <t>Inadequate</t>
  </si>
  <si>
    <t>No response</t>
  </si>
  <si>
    <t>Total - requirements suitabilty</t>
  </si>
  <si>
    <t>Met</t>
  </si>
  <si>
    <t>Not met: actions</t>
  </si>
  <si>
    <t>Not met: enforcement</t>
  </si>
  <si>
    <t>Childcare on non-domestic premisesIsles of ScillyRequirements of the compulsory part of the childcare register</t>
  </si>
  <si>
    <t>Requirements of the compulsory part of the childcare register</t>
  </si>
  <si>
    <t>Childcare on non-domestic premisesIsles of ScillyRequirements of the voluntary part of the childcare register</t>
  </si>
  <si>
    <t>Requirements of the voluntary part of the childcare register</t>
  </si>
  <si>
    <t>Childcare on non-domestic premisesIslingtonBehaviour and attitudes</t>
  </si>
  <si>
    <t>Behaviour and attitudes</t>
  </si>
  <si>
    <t>Childcare on non-domestic premisesIslingtonEffectiveness of leadership and Management</t>
  </si>
  <si>
    <t>Effectiveness of leadership and Management</t>
  </si>
  <si>
    <t>Childcare on non-domestic premisesIslingtonOutcomes for children</t>
  </si>
  <si>
    <t>Outcomes for children</t>
  </si>
  <si>
    <t>Childcare on non-domestic premisesIslingtonOverall effectiveness: The quality and standards of the provision</t>
  </si>
  <si>
    <t>Overall effectiveness: The quality and standards of the provision</t>
  </si>
  <si>
    <t>Childcare on non-domestic premisesIslingtonPersonal development</t>
  </si>
  <si>
    <t>Personal development</t>
  </si>
  <si>
    <t>Childcare on non-domestic premisesIslingtonPersonal development, behaviour and welfare</t>
  </si>
  <si>
    <t>Personal development, behaviour and welfare</t>
  </si>
  <si>
    <t>Childcare on non-domestic premisesIslingtonQuality of education</t>
  </si>
  <si>
    <t>Quality of education</t>
  </si>
  <si>
    <t>Childcare on non-domestic premisesIslingtonQuality of teaching, learning and assessment</t>
  </si>
  <si>
    <t>Quality of teaching, learning and assessment</t>
  </si>
  <si>
    <t>Childcare on non-domestic premisesIslingtonRequirements of the compulsory part of the childcare register</t>
  </si>
  <si>
    <t>Childcare on non-domestic premisesIslingtonRequirements of the voluntary part of the childcare register</t>
  </si>
  <si>
    <t>Childcare on non-domestic premisesKensington and ChelseaBehaviour and attitudes</t>
  </si>
  <si>
    <t>Childcare on non-domestic premisesKensington and ChelseaEffectiveness of leadership and Management</t>
  </si>
  <si>
    <t>Childcare on non-domestic premisesKensington and ChelseaOutcomes for children</t>
  </si>
  <si>
    <t>Childcare on non-domestic premisesKensington and ChelseaOverall effectiveness: The quality and standards of the provision</t>
  </si>
  <si>
    <t>Childcare on non-domestic premisesKensington and ChelseaPersonal development</t>
  </si>
  <si>
    <t>Childcare on non-domestic premisesKensington and ChelseaPersonal development, behaviour and welfare</t>
  </si>
  <si>
    <t>Childcare on non-domestic premisesKensington and ChelseaQuality of education</t>
  </si>
  <si>
    <t>Childcare on non-domestic premisesKensington and ChelseaQuality of teaching, learning and assessment</t>
  </si>
  <si>
    <t>Childcare on non-domestic premisesKensington and ChelseaRequirements of the compulsory part of the childcare register</t>
  </si>
  <si>
    <t>Childcare on non-domestic premisesKensington and ChelseaRequirements of the voluntary part of the childcare register</t>
  </si>
  <si>
    <t>Childcare on non-domestic premisesKentBehaviour and attitudes</t>
  </si>
  <si>
    <t>Childcare on non-domestic premisesKentEffectiveness of leadership and Management</t>
  </si>
  <si>
    <t>Childcare on non-domestic premisesKentOutcomes for children</t>
  </si>
  <si>
    <t>Childcare on non-domestic premisesKentOverall effectiveness: The quality and standards of the provision</t>
  </si>
  <si>
    <t>Childcare on non-domestic premisesKentPersonal development</t>
  </si>
  <si>
    <t>Childcare on non-domestic premisesKentPersonal development, behaviour and welfare</t>
  </si>
  <si>
    <t>Childcare on non-domestic premisesKentQuality of education</t>
  </si>
  <si>
    <t>Childcare on non-domestic premisesKentQuality of teaching, learning and assessment</t>
  </si>
  <si>
    <t>Childcare on non-domestic premisesKentRequirements of the compulsory part of the childcare register</t>
  </si>
  <si>
    <t>Childcare on non-domestic premisesKentRequirements of the voluntary part of the childcare register</t>
  </si>
  <si>
    <t>Childcare on non-domestic premisesKingston upon HullBehaviour and attitudes</t>
  </si>
  <si>
    <t>Childcare on non-domestic premisesKingston upon HullEffectiveness of leadership and Management</t>
  </si>
  <si>
    <t>Childcare on non-domestic premisesKingston upon HullOutcomes for children</t>
  </si>
  <si>
    <t>Childcare on non-domestic premisesKingston upon HullOverall effectiveness: The quality and standards of the provision</t>
  </si>
  <si>
    <t>Childcare on non-domestic premisesKingston upon HullPersonal development</t>
  </si>
  <si>
    <t>Childcare on non-domestic premisesKingston upon HullPersonal development, behaviour and welfare</t>
  </si>
  <si>
    <t>Childcare on non-domestic premisesKingston upon HullQuality of education</t>
  </si>
  <si>
    <t>Childcare on non-domestic premisesKingston upon HullQuality of teaching, learning and assessment</t>
  </si>
  <si>
    <t>Childcare on non-domestic premisesKingston upon HullRequirements of the compulsory part of the childcare register</t>
  </si>
  <si>
    <t>Childcare on non-domestic premisesKingston upon HullRequirements of the voluntary part of the childcare register</t>
  </si>
  <si>
    <t>Childcare on non-domestic premisesKingston upon ThamesBehaviour and attitudes</t>
  </si>
  <si>
    <t>Childcare on non-domestic premisesKingston upon ThamesEffectiveness of leadership and Management</t>
  </si>
  <si>
    <t>Childcare on non-domestic premisesKingston upon ThamesOutcomes for children</t>
  </si>
  <si>
    <t>Childcare on non-domestic premisesKingston upon ThamesOverall effectiveness: The quality and standards of the provision</t>
  </si>
  <si>
    <t>Childcare on non-domestic premisesKingston upon ThamesPersonal development</t>
  </si>
  <si>
    <t>Childcare on non-domestic premisesKingston upon ThamesPersonal development, behaviour and welfare</t>
  </si>
  <si>
    <t>Childcare on non-domestic premisesKingston upon ThamesQuality of education</t>
  </si>
  <si>
    <t>Childcare on non-domestic premisesKingston upon ThamesQuality of teaching, learning and assessment</t>
  </si>
  <si>
    <t>Childcare on non-domestic premisesKingston upon ThamesRequirements of the compulsory part of the childcare register</t>
  </si>
  <si>
    <t>Childcare on non-domestic premisesKingston upon ThamesRequirements of the voluntary part of the childcare register</t>
  </si>
  <si>
    <t>Childcare on non-domestic premisesKirkleesBehaviour and attitudes</t>
  </si>
  <si>
    <t>Childcare on non-domestic premisesKirkleesEffectiveness of leadership and Management</t>
  </si>
  <si>
    <t>Childcare on non-domestic premisesKirkleesOutcomes for children</t>
  </si>
  <si>
    <t>Childcare on non-domestic premisesKirkleesOverall effectiveness: The quality and standards of the provision</t>
  </si>
  <si>
    <t>Childcare on non-domestic premisesKirkleesPersonal development</t>
  </si>
  <si>
    <t>Childcare on non-domestic premisesKirkleesPersonal development, behaviour and welfare</t>
  </si>
  <si>
    <t>Childcare on non-domestic premisesKirkleesQuality of education</t>
  </si>
  <si>
    <t>Childcare on non-domestic premisesKirkleesQuality of teaching, learning and assessment</t>
  </si>
  <si>
    <t>Childcare on non-domestic premisesKirkleesRequirements of the compulsory part of the childcare register</t>
  </si>
  <si>
    <t>Childcare on non-domestic premisesKirkleesRequirements of the voluntary part of the childcare register</t>
  </si>
  <si>
    <t>Childcare on non-domestic premisesKnowsleyBehaviour and attitudes</t>
  </si>
  <si>
    <t>Childcare on non-domestic premisesKnowsleyEffectiveness of leadership and Management</t>
  </si>
  <si>
    <t>Childcare on non-domestic premisesKnowsleyOutcomes for children</t>
  </si>
  <si>
    <t>Childcare on non-domestic premisesKnowsleyOverall effectiveness: The quality and standards of the provision</t>
  </si>
  <si>
    <t>Childcare on non-domestic premisesKnowsleyPersonal development</t>
  </si>
  <si>
    <t>Childcare on non-domestic premisesKnowsleyPersonal development, behaviour and welfare</t>
  </si>
  <si>
    <t>Childcare on non-domestic premisesKnowsleyQuality of education</t>
  </si>
  <si>
    <t>Childcare on non-domestic premisesKnowsleyQuality of teaching, learning and assessment</t>
  </si>
  <si>
    <t>Childcare on non-domestic premisesKnowsleyRequirements of the compulsory part of the childcare register</t>
  </si>
  <si>
    <t>Childcare on non-domestic premisesKnowsleyRequirements of the voluntary part of the childcare register</t>
  </si>
  <si>
    <t>Childcare on non-domestic premisesLambethBehaviour and attitudes</t>
  </si>
  <si>
    <t>Childcare on non-domestic premisesLambethEffectiveness of leadership and Management</t>
  </si>
  <si>
    <t>Childcare on non-domestic premisesLambethOutcomes for children</t>
  </si>
  <si>
    <t>Childcare on non-domestic premisesLambethOverall effectiveness: The quality and standards of the provision</t>
  </si>
  <si>
    <t>Childcare on non-domestic premisesLambethPersonal development</t>
  </si>
  <si>
    <t>Childcare on non-domestic premisesLambethPersonal development, behaviour and welfare</t>
  </si>
  <si>
    <t>Childcare on non-domestic premisesLambethQuality of education</t>
  </si>
  <si>
    <t>Childcare on non-domestic premisesLambethQuality of teaching, learning and assessment</t>
  </si>
  <si>
    <t>Childcare on non-domestic premisesLambethRequirements of the compulsory part of the childcare register</t>
  </si>
  <si>
    <t>Childcare on non-domestic premisesLambethRequirements of the voluntary part of the childcare register</t>
  </si>
  <si>
    <t>Childcare on non-domestic premisesLancashireBehaviour and attitudes</t>
  </si>
  <si>
    <t>Childcare on non-domestic premisesLancashireEffectiveness of leadership and Management</t>
  </si>
  <si>
    <t>Childcare on non-domestic premisesLancashireOutcomes for children</t>
  </si>
  <si>
    <t>Childcare on non-domestic premisesLancashireOverall effectiveness: The quality and standards of the provision</t>
  </si>
  <si>
    <t>Childcare on non-domestic premisesLancashirePersonal development</t>
  </si>
  <si>
    <t>Childcare on non-domestic premisesLancashirePersonal development, behaviour and welfare</t>
  </si>
  <si>
    <t>Childcare on non-domestic premisesLancashireQuality of education</t>
  </si>
  <si>
    <t>Childcare on non-domestic premisesLancashireQuality of teaching, learning and assessment</t>
  </si>
  <si>
    <t>Childcare on non-domestic premisesLancashireRequirements of the compulsory part of the childcare register</t>
  </si>
  <si>
    <t>Childcare on non-domestic premisesLancashireRequirements of the voluntary part of the childcare register</t>
  </si>
  <si>
    <t>Childcare on non-domestic premisesLeedsBehaviour and attitudes</t>
  </si>
  <si>
    <t>Childcare on non-domestic premisesLeedsEffectiveness of leadership and Management</t>
  </si>
  <si>
    <t>Childcare on non-domestic premisesLeedsOutcomes for children</t>
  </si>
  <si>
    <t>Childcare on non-domestic premisesLeedsOverall effectiveness: The quality and standards of the provision</t>
  </si>
  <si>
    <t>Childcare on non-domestic premisesLeedsPersonal development</t>
  </si>
  <si>
    <t>Childcare on non-domestic premisesLeedsPersonal development, behaviour and welfare</t>
  </si>
  <si>
    <t>Childcare on non-domestic premisesLeedsQuality of education</t>
  </si>
  <si>
    <t>Childcare on non-domestic premisesLeedsQuality of teaching, learning and assessment</t>
  </si>
  <si>
    <t>Childcare on non-domestic premisesLeedsRequirements of the compulsory part of the childcare register</t>
  </si>
  <si>
    <t>Childcare on non-domestic premisesLeedsRequirements of the voluntary part of the childcare register</t>
  </si>
  <si>
    <t>Childcare on non-domestic premisesLeicesterBehaviour and attitudes</t>
  </si>
  <si>
    <t>Childcare on non-domestic premisesLeicesterEffectiveness of leadership and Management</t>
  </si>
  <si>
    <t>Childcare on non-domestic premisesLeicesterOutcomes for children</t>
  </si>
  <si>
    <t>Childcare on non-domestic premisesLeicesterOverall effectiveness: The quality and standards of the provision</t>
  </si>
  <si>
    <t>Childcare on non-domestic premisesLeicesterPersonal development</t>
  </si>
  <si>
    <t>Childcare on non-domestic premisesLeicesterPersonal development, behaviour and welfare</t>
  </si>
  <si>
    <t>Childcare on non-domestic premisesLeicesterQuality of education</t>
  </si>
  <si>
    <t>Childcare on non-domestic premisesLeicesterQuality of teaching, learning and assessment</t>
  </si>
  <si>
    <t>Childcare on non-domestic premisesLeicesterRequirements of the compulsory part of the childcare register</t>
  </si>
  <si>
    <t>Childcare on non-domestic premisesLeicesterRequirements of the voluntary part of the childcare register</t>
  </si>
  <si>
    <t>Childcare on non-domestic premisesLeicestershireBehaviour and attitudes</t>
  </si>
  <si>
    <t>Childcare on non-domestic premisesLeicestershireEffectiveness of leadership and Management</t>
  </si>
  <si>
    <t>Childcare on non-domestic premisesLeicestershireOutcomes for children</t>
  </si>
  <si>
    <t>Childcare on non-domestic premisesLeicestershireOverall effectiveness: The quality and standards of the provision</t>
  </si>
  <si>
    <t>Childcare on non-domestic premisesLeicestershirePersonal development</t>
  </si>
  <si>
    <t>Childcare on non-domestic premisesLeicestershirePersonal development, behaviour and welfare</t>
  </si>
  <si>
    <t>Childcare on non-domestic premisesLeicestershireQuality of education</t>
  </si>
  <si>
    <t>Childcare on non-domestic premisesLeicestershireQuality of teaching, learning and assessment</t>
  </si>
  <si>
    <t>Childcare on non-domestic premisesLeicestershireRequirements of the compulsory part of the childcare register</t>
  </si>
  <si>
    <t>Childcare on non-domestic premisesLeicestershireRequirements of the voluntary part of the childcare register</t>
  </si>
  <si>
    <t>Childcare on non-domestic premisesLewishamBehaviour and attitudes</t>
  </si>
  <si>
    <t>Childcare on non-domestic premisesLewishamEffectiveness of leadership and Management</t>
  </si>
  <si>
    <t>Childcare on non-domestic premisesLewishamOutcomes for children</t>
  </si>
  <si>
    <t>Childcare on non-domestic premisesLewishamOverall effectiveness: The quality and standards of the provision</t>
  </si>
  <si>
    <t>Childcare on non-domestic premisesLewishamPersonal development</t>
  </si>
  <si>
    <t>Childcare on non-domestic premisesLewishamPersonal development, behaviour and welfare</t>
  </si>
  <si>
    <t>Childcare on non-domestic premisesLewishamQuality of education</t>
  </si>
  <si>
    <t>Childcare on non-domestic premisesLewishamQuality of teaching, learning and assessment</t>
  </si>
  <si>
    <t>Childcare on non-domestic premisesLewishamRequirements of the compulsory part of the childcare register</t>
  </si>
  <si>
    <t>Childcare on non-domestic premisesLewishamRequirements of the voluntary part of the childcare register</t>
  </si>
  <si>
    <t>Childcare on non-domestic premisesLincolnshireBehaviour and attitudes</t>
  </si>
  <si>
    <t>Childcare on non-domestic premisesLincolnshireEffectiveness of leadership and Management</t>
  </si>
  <si>
    <t>Childcare on non-domestic premisesLincolnshireOutcomes for children</t>
  </si>
  <si>
    <t>Childcare on non-domestic premisesLincolnshireOverall effectiveness: The quality and standards of the provision</t>
  </si>
  <si>
    <t>Childcare on non-domestic premisesLincolnshirePersonal development</t>
  </si>
  <si>
    <t>Childcare on non-domestic premisesLincolnshirePersonal development, behaviour and welfare</t>
  </si>
  <si>
    <t>Childcare on non-domestic premisesLincolnshireQuality of education</t>
  </si>
  <si>
    <t>Childcare on non-domestic premisesLincolnshireQuality of teaching, learning and assessment</t>
  </si>
  <si>
    <t>Childcare on non-domestic premisesLincolnshireRequirements of the compulsory part of the childcare register</t>
  </si>
  <si>
    <t>Childcare on non-domestic premisesLincolnshireRequirements of the voluntary part of the childcare register</t>
  </si>
  <si>
    <t>Childcare on non-domestic premisesLiverpoolBehaviour and attitudes</t>
  </si>
  <si>
    <t>Childcare on non-domestic premisesLiverpoolEffectiveness of leadership and Management</t>
  </si>
  <si>
    <t>Childcare on non-domestic premisesLiverpoolOutcomes for children</t>
  </si>
  <si>
    <t>Childcare on non-domestic premisesLiverpoolOverall effectiveness: The quality and standards of the provision</t>
  </si>
  <si>
    <t>Childcare on non-domestic premisesLiverpoolPersonal development</t>
  </si>
  <si>
    <t>Childcare on non-domestic premisesLiverpoolPersonal development, behaviour and welfare</t>
  </si>
  <si>
    <t>Childcare on non-domestic premisesLiverpoolQuality of education</t>
  </si>
  <si>
    <t>Childcare on non-domestic premisesLiverpoolQuality of teaching, learning and assessment</t>
  </si>
  <si>
    <t>Childcare on non-domestic premisesLiverpoolRequirements of the compulsory part of the childcare register</t>
  </si>
  <si>
    <t>Childcare on non-domestic premisesLiverpoolRequirements of the voluntary part of the childcare register</t>
  </si>
  <si>
    <t>Childcare on non-domestic premisesLutonBehaviour and attitudes</t>
  </si>
  <si>
    <t>Childcare on non-domestic premisesLutonEffectiveness of leadership and Management</t>
  </si>
  <si>
    <t>Childcare on non-domestic premisesLutonOutcomes for children</t>
  </si>
  <si>
    <t>Childcare on non-domestic premisesLutonOverall effectiveness: The quality and standards of the provision</t>
  </si>
  <si>
    <t>Childcare on non-domestic premisesLutonPersonal development</t>
  </si>
  <si>
    <t>Childcare on non-domestic premisesLutonPersonal development, behaviour and welfare</t>
  </si>
  <si>
    <t>Childcare on non-domestic premisesLutonQuality of education</t>
  </si>
  <si>
    <t>Childcare on non-domestic premisesLutonQuality of teaching, learning and assessment</t>
  </si>
  <si>
    <t>Childcare on non-domestic premisesLutonRequirements of the compulsory part of the childcare register</t>
  </si>
  <si>
    <t>Childcare on non-domestic premisesLutonRequirements of the voluntary part of the childcare register</t>
  </si>
  <si>
    <t>Childcare on non-domestic premisesManchesterBehaviour and attitudes</t>
  </si>
  <si>
    <t>Childcare on non-domestic premisesManchesterEffectiveness of leadership and Management</t>
  </si>
  <si>
    <t>Childcare on non-domestic premisesManchesterOutcomes for children</t>
  </si>
  <si>
    <t>Childcare on non-domestic premisesManchesterOverall effectiveness: The quality and standards of the provision</t>
  </si>
  <si>
    <t>Childcare on non-domestic premisesManchesterPersonal development</t>
  </si>
  <si>
    <t>Childcare on non-domestic premisesManchesterPersonal development, behaviour and welfare</t>
  </si>
  <si>
    <t>Childcare on non-domestic premisesManchesterQuality of education</t>
  </si>
  <si>
    <t>Childcare on non-domestic premisesManchesterQuality of teaching, learning and assessment</t>
  </si>
  <si>
    <t>Childcare on non-domestic premisesManchesterRequirements of the compulsory part of the childcare register</t>
  </si>
  <si>
    <t>Childcare on non-domestic premisesManchesterRequirements of the voluntary part of the childcare register</t>
  </si>
  <si>
    <t>Childcare on non-domestic premisesMedwayBehaviour and attitudes</t>
  </si>
  <si>
    <t>Childcare on non-domestic premisesMedwayEffectiveness of leadership and Management</t>
  </si>
  <si>
    <t>Childcare on non-domestic premisesMedwayOutcomes for children</t>
  </si>
  <si>
    <t>Childcare on non-domestic premisesMedwayOverall effectiveness: The quality and standards of the provision</t>
  </si>
  <si>
    <t>Childcare on non-domestic premisesMedwayPersonal development</t>
  </si>
  <si>
    <t>Childcare on non-domestic premisesMedwayPersonal development, behaviour and welfare</t>
  </si>
  <si>
    <t>Childcare on non-domestic premisesMedwayQuality of education</t>
  </si>
  <si>
    <t>Childcare on non-domestic premisesMedwayQuality of teaching, learning and assessment</t>
  </si>
  <si>
    <t>Childcare on non-domestic premisesMedwayRequirements of the compulsory part of the childcare register</t>
  </si>
  <si>
    <t>Childcare on non-domestic premisesMedwayRequirements of the voluntary part of the childcare register</t>
  </si>
  <si>
    <t>Childcare on non-domestic premisesMertonBehaviour and attitudes</t>
  </si>
  <si>
    <t>Childcare on non-domestic premisesMertonEffectiveness of leadership and Management</t>
  </si>
  <si>
    <t>Childcare on non-domestic premisesMertonOutcomes for children</t>
  </si>
  <si>
    <t>Childcare on non-domestic premisesMertonOverall effectiveness: The quality and standards of the provision</t>
  </si>
  <si>
    <t>Childcare on non-domestic premisesMertonPersonal development</t>
  </si>
  <si>
    <t>Childcare on non-domestic premisesMertonPersonal development, behaviour and welfare</t>
  </si>
  <si>
    <t>Childcare on non-domestic premisesMertonQuality of education</t>
  </si>
  <si>
    <t>Childcare on non-domestic premisesMertonQuality of teaching, learning and assessment</t>
  </si>
  <si>
    <t>Childcare on non-domestic premisesMertonRequirements of the compulsory part of the childcare register</t>
  </si>
  <si>
    <t>Childcare on non-domestic premisesMertonRequirements of the voluntary part of the childcare register</t>
  </si>
  <si>
    <t>Childcare on non-domestic premisesMiddlesbroughBehaviour and attitudes</t>
  </si>
  <si>
    <t>Childcare on non-domestic premisesMiddlesbroughEffectiveness of leadership and Management</t>
  </si>
  <si>
    <t>Childcare on non-domestic premisesMiddlesbroughOutcomes for children</t>
  </si>
  <si>
    <t>Childcare on non-domestic premisesMiddlesbroughOverall effectiveness: The quality and standards of the provision</t>
  </si>
  <si>
    <t>Childcare on non-domestic premisesMiddlesbroughPersonal development</t>
  </si>
  <si>
    <t>Childcare on non-domestic premisesMiddlesbroughPersonal development, behaviour and welfare</t>
  </si>
  <si>
    <t>Childcare on non-domestic premisesMiddlesbroughQuality of education</t>
  </si>
  <si>
    <t>Childcare on non-domestic premisesMiddlesbroughQuality of teaching, learning and assessment</t>
  </si>
  <si>
    <t>Childcare on non-domestic premisesMiddlesbroughRequirements of the compulsory part of the childcare register</t>
  </si>
  <si>
    <t>Childcare on non-domestic premisesMiddlesbroughRequirements of the voluntary part of the childcare register</t>
  </si>
  <si>
    <t>Childcare on non-domestic premisesMilton KeynesBehaviour and attitudes</t>
  </si>
  <si>
    <t>Childcare on non-domestic premisesMilton KeynesEffectiveness of leadership and Management</t>
  </si>
  <si>
    <t>Childcare on non-domestic premisesMilton KeynesOutcomes for children</t>
  </si>
  <si>
    <t>Childcare on non-domestic premisesMilton KeynesOverall effectiveness: The quality and standards of the provision</t>
  </si>
  <si>
    <t>Childcare on non-domestic premisesMilton KeynesPersonal development</t>
  </si>
  <si>
    <t>Childcare on non-domestic premisesMilton KeynesPersonal development, behaviour and welfare</t>
  </si>
  <si>
    <t>Childcare on non-domestic premisesMilton KeynesQuality of education</t>
  </si>
  <si>
    <t>Childcare on non-domestic premisesMilton KeynesQuality of teaching, learning and assessment</t>
  </si>
  <si>
    <t>Childcare on non-domestic premisesMilton KeynesRequirements of the compulsory part of the childcare register</t>
  </si>
  <si>
    <t>Childcare on non-domestic premisesMilton KeynesRequirements of the voluntary part of the childcare register</t>
  </si>
  <si>
    <t>Childcare on non-domestic premisesNewcastle upon TyneBehaviour and attitudes</t>
  </si>
  <si>
    <t>Childcare on non-domestic premisesNewcastle upon TyneEffectiveness of leadership and Management</t>
  </si>
  <si>
    <t>Childcare on non-domestic premisesNewcastle upon TyneOutcomes for children</t>
  </si>
  <si>
    <t>Childcare on non-domestic premisesNewcastle upon TyneOverall effectiveness: The quality and standards of the provision</t>
  </si>
  <si>
    <t>Childcare on non-domestic premisesNewcastle upon TynePersonal development</t>
  </si>
  <si>
    <t>Childcare on non-domestic premisesNewcastle upon TynePersonal development, behaviour and welfare</t>
  </si>
  <si>
    <t>Childcare on non-domestic premisesNewcastle upon TyneQuality of education</t>
  </si>
  <si>
    <t>Childcare on non-domestic premisesNewcastle upon TyneQuality of teaching, learning and assessment</t>
  </si>
  <si>
    <t>Childcare on non-domestic premisesNewcastle upon TyneRequirements of the compulsory part of the childcare register</t>
  </si>
  <si>
    <t>Childcare on non-domestic premisesNewcastle upon TyneRequirements of the voluntary part of the childcare register</t>
  </si>
  <si>
    <t>Childcare on non-domestic premisesNewhamBehaviour and attitudes</t>
  </si>
  <si>
    <t>Childcare on non-domestic premisesNewhamEffectiveness of leadership and Management</t>
  </si>
  <si>
    <t>Childcare on non-domestic premisesNewhamOutcomes for children</t>
  </si>
  <si>
    <t>Childcare on non-domestic premisesNewhamOverall effectiveness: The quality and standards of the provision</t>
  </si>
  <si>
    <t>Childcare on non-domestic premisesNewhamPersonal development</t>
  </si>
  <si>
    <t>Childcare on non-domestic premisesNewhamPersonal development, behaviour and welfare</t>
  </si>
  <si>
    <t>Childcare on non-domestic premisesNewhamQuality of education</t>
  </si>
  <si>
    <t>Childcare on non-domestic premisesNewhamQuality of teaching, learning and assessment</t>
  </si>
  <si>
    <t>Childcare on non-domestic premisesNewhamRequirements of the compulsory part of the childcare register</t>
  </si>
  <si>
    <t>Childcare on non-domestic premisesNewhamRequirements of the voluntary part of the childcare register</t>
  </si>
  <si>
    <t>Childcare on non-domestic premisesNorfolkBehaviour and attitudes</t>
  </si>
  <si>
    <t>Childcare on non-domestic premisesNorfolkEffectiveness of leadership and Management</t>
  </si>
  <si>
    <t>Childcare on non-domestic premisesNorfolkOutcomes for children</t>
  </si>
  <si>
    <t>Childcare on non-domestic premisesNorfolkOverall effectiveness: The quality and standards of the provision</t>
  </si>
  <si>
    <t>Childcare on non-domestic premisesNorfolkPersonal development</t>
  </si>
  <si>
    <t>Childcare on non-domestic premisesNorfolkPersonal development, behaviour and welfare</t>
  </si>
  <si>
    <t>Childcare on non-domestic premisesNorfolkQuality of education</t>
  </si>
  <si>
    <t>Childcare on non-domestic premisesNorfolkQuality of teaching, learning and assessment</t>
  </si>
  <si>
    <t>Childcare on non-domestic premisesNorfolkRequirements of the compulsory part of the childcare register</t>
  </si>
  <si>
    <t>Childcare on non-domestic premisesNorfolkRequirements of the voluntary part of the childcare register</t>
  </si>
  <si>
    <t>Childcare on non-domestic premisesNorth East LincolnshireBehaviour and attitudes</t>
  </si>
  <si>
    <t>Childcare on non-domestic premisesNorth East LincolnshireEffectiveness of leadership and Management</t>
  </si>
  <si>
    <t>Childcare on non-domestic premisesNorth East LincolnshireOutcomes for children</t>
  </si>
  <si>
    <t>Childcare on non-domestic premisesNorth East LincolnshireOverall effectiveness: The quality and standards of the provision</t>
  </si>
  <si>
    <t>Childcare on non-domestic premisesNorth East LincolnshirePersonal development</t>
  </si>
  <si>
    <t>Childcare on non-domestic premisesNorth East LincolnshirePersonal development, behaviour and welfare</t>
  </si>
  <si>
    <t>Childcare on non-domestic premisesNorth East LincolnshireQuality of education</t>
  </si>
  <si>
    <t>Childcare on non-domestic premisesNorth East LincolnshireQuality of teaching, learning and assessment</t>
  </si>
  <si>
    <t>Childcare on non-domestic premisesNorth East LincolnshireRequirements of the compulsory part of the childcare register</t>
  </si>
  <si>
    <t>Childcare on non-domestic premisesNorth East LincolnshireRequirements of the voluntary part of the childcare register</t>
  </si>
  <si>
    <t>Childcare on non-domestic premisesNorth LincolnshireBehaviour and attitudes</t>
  </si>
  <si>
    <t>Childcare on non-domestic premisesNorth LincolnshireEffectiveness of leadership and Management</t>
  </si>
  <si>
    <t>Childcare on non-domestic premisesNorth LincolnshireOutcomes for children</t>
  </si>
  <si>
    <t>Childcare on non-domestic premisesNorth LincolnshireOverall effectiveness: The quality and standards of the provision</t>
  </si>
  <si>
    <t>Childcare on non-domestic premisesNorth LincolnshirePersonal development</t>
  </si>
  <si>
    <t>Childcare on non-domestic premisesNorth LincolnshirePersonal development, behaviour and welfare</t>
  </si>
  <si>
    <t>Childcare on non-domestic premisesNorth LincolnshireQuality of education</t>
  </si>
  <si>
    <t>Childcare on non-domestic premisesNorth LincolnshireQuality of teaching, learning and assessment</t>
  </si>
  <si>
    <t>Childcare on non-domestic premisesNorth LincolnshireRequirements of the compulsory part of the childcare register</t>
  </si>
  <si>
    <t>Childcare on non-domestic premisesNorth LincolnshireRequirements of the voluntary part of the childcare register</t>
  </si>
  <si>
    <t>Childcare on non-domestic premisesNorth NorthamptonshireBehaviour and attitudes</t>
  </si>
  <si>
    <t>Childcare on non-domestic premisesNorth NorthamptonshireEffectiveness of leadership and Management</t>
  </si>
  <si>
    <t>Childcare on non-domestic premisesNorth NorthamptonshireOutcomes for children</t>
  </si>
  <si>
    <t>Childcare on non-domestic premisesNorth NorthamptonshireOverall effectiveness: The quality and standards of the provision</t>
  </si>
  <si>
    <t>Childcare on non-domestic premisesNorth NorthamptonshirePersonal development</t>
  </si>
  <si>
    <t>Childcare on non-domestic premisesNorth NorthamptonshirePersonal development, behaviour and welfare</t>
  </si>
  <si>
    <t>Childcare on non-domestic premisesNorth NorthamptonshireQuality of education</t>
  </si>
  <si>
    <t>Childcare on non-domestic premisesNorth NorthamptonshireQuality of teaching, learning and assessment</t>
  </si>
  <si>
    <t>Childcare on non-domestic premisesNorth NorthamptonshireRequirements of the compulsory part of the childcare register</t>
  </si>
  <si>
    <t>Childcare on non-domestic premisesNorth NorthamptonshireRequirements of the voluntary part of the childcare register</t>
  </si>
  <si>
    <t>Childcare on non-domestic premisesNorth SomersetBehaviour and attitudes</t>
  </si>
  <si>
    <t>Childcare on non-domestic premisesNorth SomersetEffectiveness of leadership and Management</t>
  </si>
  <si>
    <t>Childcare on non-domestic premisesNorth SomersetOutcomes for children</t>
  </si>
  <si>
    <t>Childcare on non-domestic premisesNorth SomersetOverall effectiveness: The quality and standards of the provision</t>
  </si>
  <si>
    <t>Childcare on non-domestic premisesNorth SomersetPersonal development</t>
  </si>
  <si>
    <t>Childcare on non-domestic premisesNorth SomersetPersonal development, behaviour and welfare</t>
  </si>
  <si>
    <t>Childcare on non-domestic premisesNorth SomersetQuality of education</t>
  </si>
  <si>
    <t>Childcare on non-domestic premisesNorth SomersetQuality of teaching, learning and assessment</t>
  </si>
  <si>
    <t>Childcare on non-domestic premisesNorth SomersetRequirements of the compulsory part of the childcare register</t>
  </si>
  <si>
    <t>Childcare on non-domestic premisesNorth SomersetRequirements of the voluntary part of the childcare register</t>
  </si>
  <si>
    <t>Childcare on non-domestic premisesNorth TynesideBehaviour and attitudes</t>
  </si>
  <si>
    <t>Childcare on non-domestic premisesNorth TynesideEffectiveness of leadership and Management</t>
  </si>
  <si>
    <t>Childcare on non-domestic premisesNorth TynesideOutcomes for children</t>
  </si>
  <si>
    <t>Childcare on non-domestic premisesNorth TynesideOverall effectiveness: The quality and standards of the provision</t>
  </si>
  <si>
    <t>Childcare on non-domestic premisesNorth TynesidePersonal development</t>
  </si>
  <si>
    <t>Childcare on non-domestic premisesNorth TynesidePersonal development, behaviour and welfare</t>
  </si>
  <si>
    <t>Childcare on non-domestic premisesNorth TynesideQuality of education</t>
  </si>
  <si>
    <t>Childcare on non-domestic premisesNorth TynesideQuality of teaching, learning and assessment</t>
  </si>
  <si>
    <t>Childcare on non-domestic premisesNorth TynesideRequirements of the compulsory part of the childcare register</t>
  </si>
  <si>
    <t>Childcare on non-domestic premisesNorth TynesideRequirements of the voluntary part of the childcare register</t>
  </si>
  <si>
    <t>Childcare on non-domestic premisesNorth YorkshireBehaviour and attitudes</t>
  </si>
  <si>
    <t>Childcare on non-domestic premisesNorth YorkshireEffectiveness of leadership and Management</t>
  </si>
  <si>
    <t>Childcare on non-domestic premisesNorth YorkshireOutcomes for children</t>
  </si>
  <si>
    <t>Childcare on non-domestic premisesNorth YorkshireOverall effectiveness: The quality and standards of the provision</t>
  </si>
  <si>
    <t>Childcare on non-domestic premisesNorth YorkshirePersonal development</t>
  </si>
  <si>
    <t>Childcare on non-domestic premisesNorth YorkshirePersonal development, behaviour and welfare</t>
  </si>
  <si>
    <t>Childcare on non-domestic premisesNorth YorkshireQuality of education</t>
  </si>
  <si>
    <t>Childcare on non-domestic premisesNorth YorkshireQuality of teaching, learning and assessment</t>
  </si>
  <si>
    <t>Childcare on non-domestic premisesNorth YorkshireRequirements of the compulsory part of the childcare register</t>
  </si>
  <si>
    <t>Childcare on non-domestic premisesNorth YorkshireRequirements of the voluntary part of the childcare register</t>
  </si>
  <si>
    <t>Childcare on non-domestic premisesNorthumberlandBehaviour and attitudes</t>
  </si>
  <si>
    <t>Childcare on non-domestic premisesNorthumberlandEffectiveness of leadership and Management</t>
  </si>
  <si>
    <t>Childcare on non-domestic premisesNorthumberlandOutcomes for children</t>
  </si>
  <si>
    <t>Childcare on non-domestic premisesNorthumberlandOverall effectiveness: The quality and standards of the provision</t>
  </si>
  <si>
    <t>Childcare on non-domestic premisesNorthumberlandPersonal development</t>
  </si>
  <si>
    <t>Childcare on non-domestic premisesNorthumberlandPersonal development, behaviour and welfare</t>
  </si>
  <si>
    <t>Childcare on non-domestic premisesNorthumberlandQuality of education</t>
  </si>
  <si>
    <t>Childcare on non-domestic premisesNorthumberlandQuality of teaching, learning and assessment</t>
  </si>
  <si>
    <t>Childcare on non-domestic premisesNorthumberlandRequirements of the compulsory part of the childcare register</t>
  </si>
  <si>
    <t>Childcare on non-domestic premisesNorthumberlandRequirements of the voluntary part of the childcare register</t>
  </si>
  <si>
    <t>Childcare on non-domestic premisesNot RecordedBehaviour and attitudes</t>
  </si>
  <si>
    <t>Childcare on non-domestic premisesNot RecordedEffectiveness of leadership and Management</t>
  </si>
  <si>
    <t>Childcare on non-domestic premisesNot RecordedOutcomes for children</t>
  </si>
  <si>
    <t>Childcare on non-domestic premisesNot RecordedOverall effectiveness: The quality and standards of the provision</t>
  </si>
  <si>
    <t>Childcare on non-domestic premisesNot RecordedPersonal development</t>
  </si>
  <si>
    <t>Childcare on non-domestic premisesNot RecordedPersonal development, behaviour and welfare</t>
  </si>
  <si>
    <t>Childcare on non-domestic premisesNot RecordedQuality of education</t>
  </si>
  <si>
    <t>Childcare on non-domestic premisesNot RecordedQuality of teaching, learning and assessment</t>
  </si>
  <si>
    <t>Childcare on non-domestic premisesNot RecordedRequirements of the compulsory part of the childcare register</t>
  </si>
  <si>
    <t>Childcare on non-domestic premisesNot RecordedRequirements of the voluntary part of the childcare register</t>
  </si>
  <si>
    <t>Childcare on non-domestic premisesNottinghamBehaviour and attitudes</t>
  </si>
  <si>
    <t>Childcare on non-domestic premisesNottinghamEffectiveness of leadership and Management</t>
  </si>
  <si>
    <t>Childcare on non-domestic premisesNottinghamOutcomes for children</t>
  </si>
  <si>
    <t>Childcare on non-domestic premisesNottinghamOverall effectiveness: The quality and standards of the provision</t>
  </si>
  <si>
    <t>Childcare on non-domestic premisesNottinghamPersonal development</t>
  </si>
  <si>
    <t>Childcare on non-domestic premisesNottinghamPersonal development, behaviour and welfare</t>
  </si>
  <si>
    <t>Childcare on non-domestic premisesNottinghamQuality of education</t>
  </si>
  <si>
    <t>Childcare on non-domestic premisesNottinghamQuality of teaching, learning and assessment</t>
  </si>
  <si>
    <t>Childcare on non-domestic premisesNottinghamRequirements of the compulsory part of the childcare register</t>
  </si>
  <si>
    <t>Childcare on non-domestic premisesNottinghamRequirements of the voluntary part of the childcare register</t>
  </si>
  <si>
    <t>Childcare on non-domestic premisesNottinghamshireBehaviour and attitudes</t>
  </si>
  <si>
    <t>Childcare on non-domestic premisesNottinghamshireEffectiveness of leadership and Management</t>
  </si>
  <si>
    <t>Childcare on non-domestic premisesNottinghamshireOutcomes for children</t>
  </si>
  <si>
    <t>Childcare on non-domestic premisesNottinghamshireOverall effectiveness: The quality and standards of the provision</t>
  </si>
  <si>
    <t>Childcare on non-domestic premisesNottinghamshirePersonal development</t>
  </si>
  <si>
    <t>Childcare on non-domestic premisesNottinghamshirePersonal development, behaviour and welfare</t>
  </si>
  <si>
    <t>Childcare on non-domestic premisesNottinghamshireQuality of education</t>
  </si>
  <si>
    <t>Childcare on non-domestic premisesNottinghamshireQuality of teaching, learning and assessment</t>
  </si>
  <si>
    <t>Childcare on non-domestic premisesNottinghamshireRequirements of the compulsory part of the childcare register</t>
  </si>
  <si>
    <t>Childcare on non-domestic premisesNottinghamshireRequirements of the voluntary part of the childcare register</t>
  </si>
  <si>
    <t>Childcare on non-domestic premisesOldhamBehaviour and attitudes</t>
  </si>
  <si>
    <t>Childcare on non-domestic premisesOldhamEffectiveness of leadership and Management</t>
  </si>
  <si>
    <t>Childcare on non-domestic premisesOldhamOutcomes for children</t>
  </si>
  <si>
    <t>Childcare on non-domestic premisesOldhamOverall effectiveness: The quality and standards of the provision</t>
  </si>
  <si>
    <t>Childcare on non-domestic premisesOldhamPersonal development</t>
  </si>
  <si>
    <t>Childcare on non-domestic premisesOldhamPersonal development, behaviour and welfare</t>
  </si>
  <si>
    <t>Childcare on non-domestic premisesOldhamQuality of education</t>
  </si>
  <si>
    <t>Childcare on non-domestic premisesOldhamQuality of teaching, learning and assessment</t>
  </si>
  <si>
    <t>Childcare on non-domestic premisesOldhamRequirements of the compulsory part of the childcare register</t>
  </si>
  <si>
    <t>Childcare on non-domestic premisesOldhamRequirements of the voluntary part of the childcare register</t>
  </si>
  <si>
    <t>Childcare on non-domestic premisesOxfordshireBehaviour and attitudes</t>
  </si>
  <si>
    <t>Childcare on non-domestic premisesOxfordshireEffectiveness of leadership and Management</t>
  </si>
  <si>
    <t>Childcare on non-domestic premisesOxfordshireOutcomes for children</t>
  </si>
  <si>
    <t>Childcare on non-domestic premisesOxfordshireOverall effectiveness: The quality and standards of the provision</t>
  </si>
  <si>
    <t>Childcare on non-domestic premisesOxfordshirePersonal development</t>
  </si>
  <si>
    <t>Childcare on non-domestic premisesOxfordshirePersonal development, behaviour and welfare</t>
  </si>
  <si>
    <t>Childcare on non-domestic premisesOxfordshireQuality of education</t>
  </si>
  <si>
    <t>Childcare on non-domestic premisesOxfordshireQuality of teaching, learning and assessment</t>
  </si>
  <si>
    <t>Childcare on non-domestic premisesOxfordshireRequirements of the compulsory part of the childcare register</t>
  </si>
  <si>
    <t>Childcare on non-domestic premisesOxfordshireRequirements of the voluntary part of the childcare register</t>
  </si>
  <si>
    <t>Childcare on non-domestic premisesPeterboroughBehaviour and attitudes</t>
  </si>
  <si>
    <t>Childcare on non-domestic premisesPeterboroughEffectiveness of leadership and Management</t>
  </si>
  <si>
    <t>Childcare on non-domestic premisesPeterboroughOutcomes for children</t>
  </si>
  <si>
    <t>Childcare on non-domestic premisesPeterboroughOverall effectiveness: The quality and standards of the provision</t>
  </si>
  <si>
    <t>Childcare on non-domestic premisesPeterboroughPersonal development</t>
  </si>
  <si>
    <t>Childcare on non-domestic premisesPeterboroughPersonal development, behaviour and welfare</t>
  </si>
  <si>
    <t>Childcare on non-domestic premisesPeterboroughQuality of education</t>
  </si>
  <si>
    <t>Childcare on non-domestic premisesPeterboroughQuality of teaching, learning and assessment</t>
  </si>
  <si>
    <t>Childcare on non-domestic premisesPeterboroughRequirements of the compulsory part of the childcare register</t>
  </si>
  <si>
    <t>Childcare on non-domestic premisesPeterboroughRequirements of the voluntary part of the childcare register</t>
  </si>
  <si>
    <t>Childcare on non-domestic premisesPlymouthBehaviour and attitudes</t>
  </si>
  <si>
    <t>Childcare on non-domestic premisesPlymouthEffectiveness of leadership and Management</t>
  </si>
  <si>
    <t>Childcare on non-domestic premisesPlymouthOutcomes for children</t>
  </si>
  <si>
    <t>Childcare on non-domestic premisesPlymouthOverall effectiveness: The quality and standards of the provision</t>
  </si>
  <si>
    <t>Childcare on non-domestic premisesPlymouthPersonal development</t>
  </si>
  <si>
    <t>Childcare on non-domestic premisesPlymouthPersonal development, behaviour and welfare</t>
  </si>
  <si>
    <t>Childcare on non-domestic premisesPlymouthQuality of education</t>
  </si>
  <si>
    <t>Childcare on non-domestic premisesPlymouthQuality of teaching, learning and assessment</t>
  </si>
  <si>
    <t>Childcare on non-domestic premisesPlymouthRequirements of the compulsory part of the childcare register</t>
  </si>
  <si>
    <t>Childcare on non-domestic premisesPlymouthRequirements of the voluntary part of the childcare register</t>
  </si>
  <si>
    <t>Childcare on non-domestic premisesPortsmouthBehaviour and attitudes</t>
  </si>
  <si>
    <t>Childcare on non-domestic premisesPortsmouthEffectiveness of leadership and Management</t>
  </si>
  <si>
    <t>Childcare on non-domestic premisesPortsmouthOutcomes for children</t>
  </si>
  <si>
    <t>Childcare on non-domestic premisesPortsmouthOverall effectiveness: The quality and standards of the provision</t>
  </si>
  <si>
    <t>Childcare on non-domestic premisesPortsmouthPersonal development</t>
  </si>
  <si>
    <t>Childcare on non-domestic premisesPortsmouthPersonal development, behaviour and welfare</t>
  </si>
  <si>
    <t>Childcare on non-domestic premisesPortsmouthQuality of education</t>
  </si>
  <si>
    <t>Childcare on non-domestic premisesPortsmouthQuality of teaching, learning and assessment</t>
  </si>
  <si>
    <t>Childcare on non-domestic premisesPortsmouthRequirements of the compulsory part of the childcare register</t>
  </si>
  <si>
    <t>Childcare on non-domestic premisesPortsmouthRequirements of the voluntary part of the childcare register</t>
  </si>
  <si>
    <t>Childcare on non-domestic premisesReadingBehaviour and attitudes</t>
  </si>
  <si>
    <t>Childcare on non-domestic premisesReadingEffectiveness of leadership and Management</t>
  </si>
  <si>
    <t>Childcare on non-domestic premisesReadingOutcomes for children</t>
  </si>
  <si>
    <t>Childcare on non-domestic premisesReadingOverall effectiveness: The quality and standards of the provision</t>
  </si>
  <si>
    <t>Childcare on non-domestic premisesReadingPersonal development</t>
  </si>
  <si>
    <t>Childcare on non-domestic premisesReadingPersonal development, behaviour and welfare</t>
  </si>
  <si>
    <t>Childcare on non-domestic premisesReadingQuality of education</t>
  </si>
  <si>
    <t>Childcare on non-domestic premisesReadingQuality of teaching, learning and assessment</t>
  </si>
  <si>
    <t>Childcare on non-domestic premisesReadingRequirements of the compulsory part of the childcare register</t>
  </si>
  <si>
    <t>Childcare on non-domestic premisesReadingRequirements of the voluntary part of the childcare register</t>
  </si>
  <si>
    <t>Childcare on non-domestic premisesRedbridgeBehaviour and attitudes</t>
  </si>
  <si>
    <t>Childcare on non-domestic premisesRedbridgeEffectiveness of leadership and Management</t>
  </si>
  <si>
    <t>Childcare on non-domestic premisesRedbridgeOutcomes for children</t>
  </si>
  <si>
    <t>Childcare on non-domestic premisesRedbridgeOverall effectiveness: The quality and standards of the provision</t>
  </si>
  <si>
    <t>Childcare on non-domestic premisesRedbridgePersonal development</t>
  </si>
  <si>
    <t>Childcare on non-domestic premisesRedbridgePersonal development, behaviour and welfare</t>
  </si>
  <si>
    <t>Childcare on non-domestic premisesRedbridgeQuality of education</t>
  </si>
  <si>
    <t>Childcare on non-domestic premisesRedbridgeQuality of teaching, learning and assessment</t>
  </si>
  <si>
    <t>Childcare on non-domestic premisesRedbridgeRequirements of the compulsory part of the childcare register</t>
  </si>
  <si>
    <t>Childcare on non-domestic premisesRedbridgeRequirements of the voluntary part of the childcare register</t>
  </si>
  <si>
    <t>Childcare on non-domestic premisesRedcar and ClevelandBehaviour and attitudes</t>
  </si>
  <si>
    <t>Childcare on non-domestic premisesRedcar and ClevelandEffectiveness of leadership and Management</t>
  </si>
  <si>
    <t>Childcare on non-domestic premisesRedcar and ClevelandOutcomes for children</t>
  </si>
  <si>
    <t>Childcare on non-domestic premisesRedcar and ClevelandOverall effectiveness: The quality and standards of the provision</t>
  </si>
  <si>
    <t>Childcare on non-domestic premisesRedcar and ClevelandPersonal development</t>
  </si>
  <si>
    <t>Childcare on non-domestic premisesRedcar and ClevelandPersonal development, behaviour and welfare</t>
  </si>
  <si>
    <t>Childcare on non-domestic premisesRedcar and ClevelandQuality of education</t>
  </si>
  <si>
    <t>Childcare on non-domestic premisesRedcar and ClevelandQuality of teaching, learning and assessment</t>
  </si>
  <si>
    <t>Childcare on non-domestic premisesRedcar and ClevelandRequirements of the compulsory part of the childcare register</t>
  </si>
  <si>
    <t>Childcare on non-domestic premisesRedcar and ClevelandRequirements of the voluntary part of the childcare register</t>
  </si>
  <si>
    <t>Childcare on non-domestic premisesRichmond upon ThamesBehaviour and attitudes</t>
  </si>
  <si>
    <t>Childcare on non-domestic premisesRichmond upon ThamesEffectiveness of leadership and Management</t>
  </si>
  <si>
    <t>Childcare on non-domestic premisesRichmond upon ThamesOutcomes for children</t>
  </si>
  <si>
    <t>Childcare on non-domestic premisesRichmond upon ThamesOverall effectiveness: The quality and standards of the provision</t>
  </si>
  <si>
    <t>Childcare on non-domestic premisesRichmond upon ThamesPersonal development</t>
  </si>
  <si>
    <t>Childcare on non-domestic premisesRichmond upon ThamesPersonal development, behaviour and welfare</t>
  </si>
  <si>
    <t>Childcare on non-domestic premisesRichmond upon ThamesQuality of education</t>
  </si>
  <si>
    <t>Childcare on non-domestic premisesRichmond upon ThamesQuality of teaching, learning and assessment</t>
  </si>
  <si>
    <t>Childcare on non-domestic premisesRichmond upon ThamesRequirements of the compulsory part of the childcare register</t>
  </si>
  <si>
    <t>Childcare on non-domestic premisesRichmond upon ThamesRequirements of the voluntary part of the childcare register</t>
  </si>
  <si>
    <t>Childcare on non-domestic premisesRochdaleBehaviour and attitudes</t>
  </si>
  <si>
    <t>Childcare on non-domestic premisesRochdaleEffectiveness of leadership and Management</t>
  </si>
  <si>
    <t>Childcare on non-domestic premisesRochdaleOutcomes for children</t>
  </si>
  <si>
    <t>Childcare on non-domestic premisesRochdaleOverall effectiveness: The quality and standards of the provision</t>
  </si>
  <si>
    <t>Childcare on non-domestic premisesRochdalePersonal development</t>
  </si>
  <si>
    <t>Childcare on non-domestic premisesRochdalePersonal development, behaviour and welfare</t>
  </si>
  <si>
    <t>Childcare on non-domestic premisesRochdaleQuality of education</t>
  </si>
  <si>
    <t>Childcare on non-domestic premisesRochdaleQuality of teaching, learning and assessment</t>
  </si>
  <si>
    <t>Childcare on non-domestic premisesRochdaleRequirements of the compulsory part of the childcare register</t>
  </si>
  <si>
    <t>Childcare on non-domestic premisesRochdaleRequirements of the voluntary part of the childcare register</t>
  </si>
  <si>
    <t>Childcare on non-domestic premisesRotherhamBehaviour and attitudes</t>
  </si>
  <si>
    <t>Childcare on non-domestic premisesRotherhamEffectiveness of leadership and Management</t>
  </si>
  <si>
    <t>Childcare on non-domestic premisesRotherhamOutcomes for children</t>
  </si>
  <si>
    <t>Childcare on non-domestic premisesRotherhamOverall effectiveness: The quality and standards of the provision</t>
  </si>
  <si>
    <t>Childcare on non-domestic premisesRotherhamPersonal development</t>
  </si>
  <si>
    <t>All provisionAll EnglandBehaviour and attitudes</t>
  </si>
  <si>
    <t>All provisionAll EnglandQuality of teaching, learning and assessment</t>
  </si>
  <si>
    <t>All provisionAll EnglandPersonal development, behaviour and welfare</t>
  </si>
  <si>
    <t>All provisionAll EnglandEffectiveness of leadership and Management</t>
  </si>
  <si>
    <t>All provisionAll EnglandOverall effectiveness: The quality and standards of the provision</t>
  </si>
  <si>
    <t>All provisionAll EnglandQuality of education</t>
  </si>
  <si>
    <t>All provisionAll EnglandPersonal development</t>
  </si>
  <si>
    <t>All provisionAll EnglandRequirements of the compulsory part of the childcare register</t>
  </si>
  <si>
    <t>All provisionAll EnglandRequirements of the voluntary part of the childcare register</t>
  </si>
  <si>
    <t>All provisionAll EnglandOutcomes for children</t>
  </si>
  <si>
    <t>All provisionBarking and DagenhamBehaviour and attitudes</t>
  </si>
  <si>
    <t>All provisionBarnetBehaviour and attitudes</t>
  </si>
  <si>
    <t>All provisionBarnsleyBehaviour and attitudes</t>
  </si>
  <si>
    <t>All provisionBath and North East SomersetBehaviour and attitudes</t>
  </si>
  <si>
    <t>All provisionBedfordBehaviour and attitudes</t>
  </si>
  <si>
    <t>All provisionBexleyBehaviour and attitudes</t>
  </si>
  <si>
    <t>All provisionBirminghamBehaviour and attitudes</t>
  </si>
  <si>
    <t>All provisionBlackburn with DarwenBehaviour and attitudes</t>
  </si>
  <si>
    <t>All provisionBlackpoolBehaviour and attitudes</t>
  </si>
  <si>
    <t>All provisionBoltonBehaviour and attitudes</t>
  </si>
  <si>
    <t>All provisionBournemouth, Christchurch &amp; PooleBehaviour and attitudes</t>
  </si>
  <si>
    <t>All provisionBracknell ForestBehaviour and attitudes</t>
  </si>
  <si>
    <t>All provisionBradfordBehaviour and attitudes</t>
  </si>
  <si>
    <t>All provisionBrentBehaviour and attitudes</t>
  </si>
  <si>
    <t>All provisionBrighton and HoveBehaviour and attitudes</t>
  </si>
  <si>
    <t>All provisionBristolBehaviour and attitudes</t>
  </si>
  <si>
    <t>All provisionBromleyBehaviour and attitudes</t>
  </si>
  <si>
    <t>All provisionBuckinghamshireBehaviour and attitudes</t>
  </si>
  <si>
    <t>All provisionBuryBehaviour and attitudes</t>
  </si>
  <si>
    <t>All provisionCalderdaleBehaviour and attitudes</t>
  </si>
  <si>
    <t>All provisionCambridgeshireBehaviour and attitudes</t>
  </si>
  <si>
    <t>All provisionCamdenBehaviour and attitudes</t>
  </si>
  <si>
    <t>All provisionCentral BedfordshireBehaviour and attitudes</t>
  </si>
  <si>
    <t>All provisionCheshire EastBehaviour and attitudes</t>
  </si>
  <si>
    <t>All provisionCheshire West and ChesterBehaviour and attitudes</t>
  </si>
  <si>
    <t>All provisionCity of LondonBehaviour and attitudes</t>
  </si>
  <si>
    <t>All provisionCornwallBehaviour and attitudes</t>
  </si>
  <si>
    <t>All provisionCoventryBehaviour and attitudes</t>
  </si>
  <si>
    <t>All provisionCroydonBehaviour and attitudes</t>
  </si>
  <si>
    <t>All provisionCumbriaBehaviour and attitudes</t>
  </si>
  <si>
    <t>All provisionDarlingtonBehaviour and attitudes</t>
  </si>
  <si>
    <t>All provisionDerbyBehaviour and attitudes</t>
  </si>
  <si>
    <t>All provisionDerbyshireBehaviour and attitudes</t>
  </si>
  <si>
    <t>All provisionDevonBehaviour and attitudes</t>
  </si>
  <si>
    <t>All provisionDoncasterBehaviour and attitudes</t>
  </si>
  <si>
    <t>All provisionDorsetBehaviour and attitudes</t>
  </si>
  <si>
    <t>All provisionDudleyBehaviour and attitudes</t>
  </si>
  <si>
    <t>All provisionDurhamBehaviour and attitudes</t>
  </si>
  <si>
    <t>All provisionEalingBehaviour and attitudes</t>
  </si>
  <si>
    <t>All provisionEast Riding of YorkshireBehaviour and attitudes</t>
  </si>
  <si>
    <t>All provisionEast SussexBehaviour and attitudes</t>
  </si>
  <si>
    <t>All provisionEnfieldBehaviour and attitudes</t>
  </si>
  <si>
    <t>All provisionEssexBehaviour and attitudes</t>
  </si>
  <si>
    <t>All provisionGatesheadBehaviour and attitudes</t>
  </si>
  <si>
    <t>All provisionGloucestershireBehaviour and attitudes</t>
  </si>
  <si>
    <t>All provisionGreenwichBehaviour and attitudes</t>
  </si>
  <si>
    <t>All provisionHackneyBehaviour and attitudes</t>
  </si>
  <si>
    <t>All provisionHaltonBehaviour and attitudes</t>
  </si>
  <si>
    <t>All provisionHammersmith and FulhamBehaviour and attitudes</t>
  </si>
  <si>
    <t>All provisionHampshireBehaviour and attitudes</t>
  </si>
  <si>
    <t>All provisionHaringeyBehaviour and attitudes</t>
  </si>
  <si>
    <t>All provisionHarrowBehaviour and attitudes</t>
  </si>
  <si>
    <t>All provisionHartlepoolBehaviour and attitudes</t>
  </si>
  <si>
    <t>All provisionHaveringBehaviour and attitudes</t>
  </si>
  <si>
    <t>All provisionHerefordshireBehaviour and attitudes</t>
  </si>
  <si>
    <t>All provisionHertfordshireBehaviour and attitudes</t>
  </si>
  <si>
    <t>All provisionHillingdonBehaviour and attitudes</t>
  </si>
  <si>
    <t>All provisionHounslowBehaviour and attitudes</t>
  </si>
  <si>
    <t>All provisionIsle of WightBehaviour and attitudes</t>
  </si>
  <si>
    <t>All provisionIsles of ScillyBehaviour and attitudes</t>
  </si>
  <si>
    <t>All provisionIslingtonBehaviour and attitudes</t>
  </si>
  <si>
    <t>All provisionKensington and ChelseaBehaviour and attitudes</t>
  </si>
  <si>
    <t>All provisionKentBehaviour and attitudes</t>
  </si>
  <si>
    <t>All provisionKingston upon HullBehaviour and attitudes</t>
  </si>
  <si>
    <t>All provisionKingston upon ThamesBehaviour and attitudes</t>
  </si>
  <si>
    <t>All provisionKirkleesBehaviour and attitudes</t>
  </si>
  <si>
    <t>All provisionKnowsleyBehaviour and attitudes</t>
  </si>
  <si>
    <t>All provisionLambethBehaviour and attitudes</t>
  </si>
  <si>
    <t>All provisionLancashireBehaviour and attitudes</t>
  </si>
  <si>
    <t>All provisionLeedsBehaviour and attitudes</t>
  </si>
  <si>
    <t>All provisionLeicesterBehaviour and attitudes</t>
  </si>
  <si>
    <t>All provisionLeicestershireBehaviour and attitudes</t>
  </si>
  <si>
    <t>All provisionLewishamBehaviour and attitudes</t>
  </si>
  <si>
    <t>All provisionLincolnshireBehaviour and attitudes</t>
  </si>
  <si>
    <t>All provisionLiverpoolBehaviour and attitudes</t>
  </si>
  <si>
    <t>All provisionLutonBehaviour and attitudes</t>
  </si>
  <si>
    <t>All provisionManchesterBehaviour and attitudes</t>
  </si>
  <si>
    <t>All provisionMedwayBehaviour and attitudes</t>
  </si>
  <si>
    <t>All provisionMertonBehaviour and attitudes</t>
  </si>
  <si>
    <t>All provisionMiddlesbroughBehaviour and attitudes</t>
  </si>
  <si>
    <t>All provisionMilton KeynesBehaviour and attitudes</t>
  </si>
  <si>
    <t>All provisionNewcastle upon TyneBehaviour and attitudes</t>
  </si>
  <si>
    <t>All provisionNewhamBehaviour and attitudes</t>
  </si>
  <si>
    <t>All provisionNorfolkBehaviour and attitudes</t>
  </si>
  <si>
    <t>All provisionNorth East LincolnshireBehaviour and attitudes</t>
  </si>
  <si>
    <t>All provisionNorth LincolnshireBehaviour and attitudes</t>
  </si>
  <si>
    <t>All provisionNorth NorthamptonshireBehaviour and attitudes</t>
  </si>
  <si>
    <t>All provisionNorth SomersetBehaviour and attitudes</t>
  </si>
  <si>
    <t>All provisionNorth TynesideBehaviour and attitudes</t>
  </si>
  <si>
    <t>All provisionNorth YorkshireBehaviour and attitudes</t>
  </si>
  <si>
    <t>All provisionNorthumberlandBehaviour and attitudes</t>
  </si>
  <si>
    <t>All provisionNot RecordedBehaviour and attitudes</t>
  </si>
  <si>
    <t>All provisionNottinghamBehaviour and attitudes</t>
  </si>
  <si>
    <t>All provisionNottinghamshireBehaviour and attitudes</t>
  </si>
  <si>
    <t>All provisionOldhamBehaviour and attitudes</t>
  </si>
  <si>
    <t>All provisionOxfordshireBehaviour and attitudes</t>
  </si>
  <si>
    <t>All provisionPeterboroughBehaviour and attitudes</t>
  </si>
  <si>
    <t>All provisionPlymouthBehaviour and attitudes</t>
  </si>
  <si>
    <t>All provisionPortsmouthBehaviour and attitudes</t>
  </si>
  <si>
    <t>All provisionReadingBehaviour and attitudes</t>
  </si>
  <si>
    <t>All provisionRedbridgeBehaviour and attitudes</t>
  </si>
  <si>
    <t>All provisionRedcar and ClevelandBehaviour and attitudes</t>
  </si>
  <si>
    <t>All provisionRichmond upon ThamesBehaviour and attitudes</t>
  </si>
  <si>
    <t>All provisionRochdaleBehaviour and attitudes</t>
  </si>
  <si>
    <t>All provisionRotherhamBehaviour and attitudes</t>
  </si>
  <si>
    <t>All provisionRutlandBehaviour and attitudes</t>
  </si>
  <si>
    <t>All provisionSalfordBehaviour and attitudes</t>
  </si>
  <si>
    <t>All provisionSandwellBehaviour and attitudes</t>
  </si>
  <si>
    <t>All provisionSeftonBehaviour and attitudes</t>
  </si>
  <si>
    <t>All provisionSheffieldBehaviour and attitudes</t>
  </si>
  <si>
    <t>All provisionShropshireBehaviour and attitudes</t>
  </si>
  <si>
    <t>All provisionSloughBehaviour and attitudes</t>
  </si>
  <si>
    <t>All provisionSolihullBehaviour and attitudes</t>
  </si>
  <si>
    <t>All provisionSomersetBehaviour and attitudes</t>
  </si>
  <si>
    <t>All provisionSouth GloucestershireBehaviour and attitudes</t>
  </si>
  <si>
    <t>All provisionSouth TynesideBehaviour and attitudes</t>
  </si>
  <si>
    <t>All provisionSouthamptonBehaviour and attitudes</t>
  </si>
  <si>
    <t>All provisionSouthend on SeaBehaviour and attitudes</t>
  </si>
  <si>
    <t>All provisionSouthwarkBehaviour and attitudes</t>
  </si>
  <si>
    <t>All provisionSt HelensBehaviour and attitudes</t>
  </si>
  <si>
    <t>All provisionStaffordshireBehaviour and attitudes</t>
  </si>
  <si>
    <t>All provisionStockportBehaviour and attitudes</t>
  </si>
  <si>
    <t>All provisionStockton-on-TeesBehaviour and attitudes</t>
  </si>
  <si>
    <t>All provisionStoke-on-TrentBehaviour and attitudes</t>
  </si>
  <si>
    <t>All provisionSuffolkBehaviour and attitudes</t>
  </si>
  <si>
    <t>All provisionSunderlandBehaviour and attitudes</t>
  </si>
  <si>
    <t>All provisionSurreyBehaviour and attitudes</t>
  </si>
  <si>
    <t>All provisionSuttonBehaviour and attitudes</t>
  </si>
  <si>
    <t>All provisionSwindonBehaviour and attitudes</t>
  </si>
  <si>
    <t>All provisionTamesideBehaviour and attitudes</t>
  </si>
  <si>
    <t>All provisionTelford and WrekinBehaviour and attitudes</t>
  </si>
  <si>
    <t>All provisionThurrockBehaviour and attitudes</t>
  </si>
  <si>
    <t>All provisionTorbayBehaviour and attitudes</t>
  </si>
  <si>
    <t>All provisionTower HamletsBehaviour and attitudes</t>
  </si>
  <si>
    <t>All provisionTraffordBehaviour and attitudes</t>
  </si>
  <si>
    <t>All provisionWakefieldBehaviour and attitudes</t>
  </si>
  <si>
    <t>All provisionWalsallBehaviour and attitudes</t>
  </si>
  <si>
    <t>All provisionWaltham ForestBehaviour and attitudes</t>
  </si>
  <si>
    <t>All provisionWandsworthBehaviour and attitudes</t>
  </si>
  <si>
    <t>All provisionWarringtonBehaviour and attitudes</t>
  </si>
  <si>
    <t>All provisionWarwickshireBehaviour and attitudes</t>
  </si>
  <si>
    <t>All provisionWest BerkshireBehaviour and attitudes</t>
  </si>
  <si>
    <t>All provisionWest NorthamptonshireBehaviour and attitudes</t>
  </si>
  <si>
    <t>All provisionWest SussexBehaviour and attitudes</t>
  </si>
  <si>
    <t>All provisionWestminsterBehaviour and attitudes</t>
  </si>
  <si>
    <t>All provisionWiganBehaviour and attitudes</t>
  </si>
  <si>
    <t>All provisionWiltshireBehaviour and attitudes</t>
  </si>
  <si>
    <t>All provisionWindsor and MaidenheadBehaviour and attitudes</t>
  </si>
  <si>
    <t>All provisionWirralBehaviour and attitudes</t>
  </si>
  <si>
    <t>All provisionWokinghamBehaviour and attitudes</t>
  </si>
  <si>
    <t>All provisionWolverhamptonBehaviour and attitudes</t>
  </si>
  <si>
    <t>All provisionWorcestershireBehaviour and attitudes</t>
  </si>
  <si>
    <t>All provisionYorkBehaviour and attitudes</t>
  </si>
  <si>
    <t>All provisionBarking and DagenhamEffectiveness of leadership and Management</t>
  </si>
  <si>
    <t>All provisionBarnetEffectiveness of leadership and Management</t>
  </si>
  <si>
    <t>All provisionBarnsleyEffectiveness of leadership and Management</t>
  </si>
  <si>
    <t>All provisionBath and North East SomersetEffectiveness of leadership and Management</t>
  </si>
  <si>
    <t>All provisionBedfordEffectiveness of leadership and Management</t>
  </si>
  <si>
    <t>All provisionBexleyEffectiveness of leadership and Management</t>
  </si>
  <si>
    <t>All provisionBirminghamEffectiveness of leadership and Management</t>
  </si>
  <si>
    <t>All provisionBlackburn with DarwenEffectiveness of leadership and Management</t>
  </si>
  <si>
    <t>All provisionBlackpoolEffectiveness of leadership and Management</t>
  </si>
  <si>
    <t>All provisionBoltonEffectiveness of leadership and Management</t>
  </si>
  <si>
    <t>All provisionBournemouth, Christchurch &amp; PooleEffectiveness of leadership and Management</t>
  </si>
  <si>
    <t>All provisionBracknell ForestEffectiveness of leadership and Management</t>
  </si>
  <si>
    <t>All provisionBradfordEffectiveness of leadership and Management</t>
  </si>
  <si>
    <t>All provisionBrentEffectiveness of leadership and Management</t>
  </si>
  <si>
    <t>All provisionBrighton and HoveEffectiveness of leadership and Management</t>
  </si>
  <si>
    <t>All provisionBristolEffectiveness of leadership and Management</t>
  </si>
  <si>
    <t>All provisionBromleyEffectiveness of leadership and Management</t>
  </si>
  <si>
    <t>All provisionBuckinghamshireEffectiveness of leadership and Management</t>
  </si>
  <si>
    <t>All provisionBuryEffectiveness of leadership and Management</t>
  </si>
  <si>
    <t>All provisionCalderdaleEffectiveness of leadership and Management</t>
  </si>
  <si>
    <t>All provisionCambridgeshireEffectiveness of leadership and Management</t>
  </si>
  <si>
    <t>All provisionCamdenEffectiveness of leadership and Management</t>
  </si>
  <si>
    <t>All provisionCentral BedfordshireEffectiveness of leadership and Management</t>
  </si>
  <si>
    <t>All provisionCheshire EastEffectiveness of leadership and Management</t>
  </si>
  <si>
    <t>All provisionCheshire West and ChesterEffectiveness of leadership and Management</t>
  </si>
  <si>
    <t>All provisionCity of LondonEffectiveness of leadership and Management</t>
  </si>
  <si>
    <t>All provisionCornwallEffectiveness of leadership and Management</t>
  </si>
  <si>
    <t>All provisionCoventryEffectiveness of leadership and Management</t>
  </si>
  <si>
    <t>All provisionCroydonEffectiveness of leadership and Management</t>
  </si>
  <si>
    <t>All provisionCumbriaEffectiveness of leadership and Management</t>
  </si>
  <si>
    <t>All provisionDarlingtonEffectiveness of leadership and Management</t>
  </si>
  <si>
    <t>All provisionDerbyEffectiveness of leadership and Management</t>
  </si>
  <si>
    <t>All provisionDerbyshireEffectiveness of leadership and Management</t>
  </si>
  <si>
    <t>All provisionDevonEffectiveness of leadership and Management</t>
  </si>
  <si>
    <t>All provisionDoncasterEffectiveness of leadership and Management</t>
  </si>
  <si>
    <t>All provisionDorsetEffectiveness of leadership and Management</t>
  </si>
  <si>
    <t>All provisionDudleyEffectiveness of leadership and Management</t>
  </si>
  <si>
    <t>All provisionDurhamEffectiveness of leadership and Management</t>
  </si>
  <si>
    <t>All provisionEalingEffectiveness of leadership and Management</t>
  </si>
  <si>
    <t>All provisionEast Riding of YorkshireEffectiveness of leadership and Management</t>
  </si>
  <si>
    <t>All provisionEast SussexEffectiveness of leadership and Management</t>
  </si>
  <si>
    <t>All provisionEnfieldEffectiveness of leadership and Management</t>
  </si>
  <si>
    <t>All provisionEssexEffectiveness of leadership and Management</t>
  </si>
  <si>
    <t>All provisionGatesheadEffectiveness of leadership and Management</t>
  </si>
  <si>
    <t>All provisionGloucestershireEffectiveness of leadership and Management</t>
  </si>
  <si>
    <t>All provisionGreenwichEffectiveness of leadership and Management</t>
  </si>
  <si>
    <t>All provisionHackneyEffectiveness of leadership and Management</t>
  </si>
  <si>
    <t>All provisionHaltonEffectiveness of leadership and Management</t>
  </si>
  <si>
    <t>All provisionHammersmith and FulhamEffectiveness of leadership and Management</t>
  </si>
  <si>
    <t>All provisionHampshireEffectiveness of leadership and Management</t>
  </si>
  <si>
    <t>All provisionHaringeyEffectiveness of leadership and Management</t>
  </si>
  <si>
    <t>All provisionHarrowEffectiveness of leadership and Management</t>
  </si>
  <si>
    <t>All provisionHartlepoolEffectiveness of leadership and Management</t>
  </si>
  <si>
    <t>All provisionHaveringEffectiveness of leadership and Management</t>
  </si>
  <si>
    <t>All provisionHerefordshireEffectiveness of leadership and Management</t>
  </si>
  <si>
    <t>All provisionHertfordshireEffectiveness of leadership and Management</t>
  </si>
  <si>
    <t>All provisionHillingdonEffectiveness of leadership and Management</t>
  </si>
  <si>
    <t>All provisionHounslowEffectiveness of leadership and Management</t>
  </si>
  <si>
    <t>All provisionIsle of WightEffectiveness of leadership and Management</t>
  </si>
  <si>
    <t>All provisionIsles of ScillyEffectiveness of leadership and Management</t>
  </si>
  <si>
    <t>All provisionIslingtonEffectiveness of leadership and Management</t>
  </si>
  <si>
    <t>All provisionKensington and ChelseaEffectiveness of leadership and Management</t>
  </si>
  <si>
    <t>All provisionKentEffectiveness of leadership and Management</t>
  </si>
  <si>
    <t>All provisionKingston upon HullEffectiveness of leadership and Management</t>
  </si>
  <si>
    <t>All provisionKingston upon ThamesEffectiveness of leadership and Management</t>
  </si>
  <si>
    <t>All provisionKirkleesEffectiveness of leadership and Management</t>
  </si>
  <si>
    <t>All provisionKnowsleyEffectiveness of leadership and Management</t>
  </si>
  <si>
    <t>All provisionLambethEffectiveness of leadership and Management</t>
  </si>
  <si>
    <t>All provisionLancashireEffectiveness of leadership and Management</t>
  </si>
  <si>
    <t>All provisionLeedsEffectiveness of leadership and Management</t>
  </si>
  <si>
    <t>All provisionLeicesterEffectiveness of leadership and Management</t>
  </si>
  <si>
    <t>All provisionLeicestershireEffectiveness of leadership and Management</t>
  </si>
  <si>
    <t>All provisionLewishamEffectiveness of leadership and Management</t>
  </si>
  <si>
    <t>All provisionLincolnshireEffectiveness of leadership and Management</t>
  </si>
  <si>
    <t>All provisionLiverpoolEffectiveness of leadership and Management</t>
  </si>
  <si>
    <t>All provisionLutonEffectiveness of leadership and Management</t>
  </si>
  <si>
    <t>All provisionManchesterEffectiveness of leadership and Management</t>
  </si>
  <si>
    <t>All provisionMedwayEffectiveness of leadership and Management</t>
  </si>
  <si>
    <t>All provisionMertonEffectiveness of leadership and Management</t>
  </si>
  <si>
    <t>All provisionMiddlesbroughEffectiveness of leadership and Management</t>
  </si>
  <si>
    <t>All provisionMilton KeynesEffectiveness of leadership and Management</t>
  </si>
  <si>
    <t>All provisionNewcastle upon TyneEffectiveness of leadership and Management</t>
  </si>
  <si>
    <t>All provisionNewhamEffectiveness of leadership and Management</t>
  </si>
  <si>
    <t>All provisionNorfolkEffectiveness of leadership and Management</t>
  </si>
  <si>
    <t>All provisionNorth East LincolnshireEffectiveness of leadership and Management</t>
  </si>
  <si>
    <t>All provisionNorth LincolnshireEffectiveness of leadership and Management</t>
  </si>
  <si>
    <t>All provisionNorth NorthamptonshireEffectiveness of leadership and Management</t>
  </si>
  <si>
    <t>All provisionNorth SomersetEffectiveness of leadership and Management</t>
  </si>
  <si>
    <t>All provisionNorth TynesideEffectiveness of leadership and Management</t>
  </si>
  <si>
    <t>All provisionNorth YorkshireEffectiveness of leadership and Management</t>
  </si>
  <si>
    <t>All provisionNorthumberlandEffectiveness of leadership and Management</t>
  </si>
  <si>
    <t>All provisionNot RecordedEffectiveness of leadership and Management</t>
  </si>
  <si>
    <t>All provisionNottinghamEffectiveness of leadership and Management</t>
  </si>
  <si>
    <t>All provisionNottinghamshireEffectiveness of leadership and Management</t>
  </si>
  <si>
    <t>All provisionOldhamEffectiveness of leadership and Management</t>
  </si>
  <si>
    <t>All provisionOxfordshireEffectiveness of leadership and Management</t>
  </si>
  <si>
    <t>All provisionPeterboroughEffectiveness of leadership and Management</t>
  </si>
  <si>
    <t>All provisionPlymouthEffectiveness of leadership and Management</t>
  </si>
  <si>
    <t>All provisionPortsmouthEffectiveness of leadership and Management</t>
  </si>
  <si>
    <t>All provisionReadingEffectiveness of leadership and Management</t>
  </si>
  <si>
    <t>All provisionRedbridgeEffectiveness of leadership and Management</t>
  </si>
  <si>
    <t>All provisionRedcar and ClevelandEffectiveness of leadership and Management</t>
  </si>
  <si>
    <t>All provisionRichmond upon ThamesEffectiveness of leadership and Management</t>
  </si>
  <si>
    <t>All provisionRochdaleEffectiveness of leadership and Management</t>
  </si>
  <si>
    <t>All provisionRotherhamEffectiveness of leadership and Management</t>
  </si>
  <si>
    <t>All provisionRutlandEffectiveness of leadership and Management</t>
  </si>
  <si>
    <t>All provisionSalfordEffectiveness of leadership and Management</t>
  </si>
  <si>
    <t>All provisionSandwellEffectiveness of leadership and Management</t>
  </si>
  <si>
    <t>All provisionSeftonEffectiveness of leadership and Management</t>
  </si>
  <si>
    <t>All provisionSheffieldEffectiveness of leadership and Management</t>
  </si>
  <si>
    <t>All provisionShropshireEffectiveness of leadership and Management</t>
  </si>
  <si>
    <t>All provisionSloughEffectiveness of leadership and Management</t>
  </si>
  <si>
    <t>All provisionSolihullEffectiveness of leadership and Management</t>
  </si>
  <si>
    <t>All provisionSomersetEffectiveness of leadership and Management</t>
  </si>
  <si>
    <t>All provisionSouth GloucestershireEffectiveness of leadership and Management</t>
  </si>
  <si>
    <t>All provisionSouth TynesideEffectiveness of leadership and Management</t>
  </si>
  <si>
    <t>All provisionSouthamptonEffectiveness of leadership and Management</t>
  </si>
  <si>
    <t>All provisionSouthend on SeaEffectiveness of leadership and Management</t>
  </si>
  <si>
    <t>All provisionSouthwarkEffectiveness of leadership and Management</t>
  </si>
  <si>
    <t>All provisionSt HelensEffectiveness of leadership and Management</t>
  </si>
  <si>
    <t>All provisionStaffordshireEffectiveness of leadership and Management</t>
  </si>
  <si>
    <t>All provisionStockportEffectiveness of leadership and Management</t>
  </si>
  <si>
    <t>All provisionStockton-on-TeesEffectiveness of leadership and Management</t>
  </si>
  <si>
    <t>All provisionStoke-on-TrentEffectiveness of leadership and Management</t>
  </si>
  <si>
    <t>All provisionSuffolkEffectiveness of leadership and Management</t>
  </si>
  <si>
    <t>All provisionSunderlandEffectiveness of leadership and Management</t>
  </si>
  <si>
    <t>All provisionSurreyEffectiveness of leadership and Management</t>
  </si>
  <si>
    <t>All provisionSuttonEffectiveness of leadership and Management</t>
  </si>
  <si>
    <t>All provisionSwindonEffectiveness of leadership and Management</t>
  </si>
  <si>
    <t>All provisionTamesideEffectiveness of leadership and Management</t>
  </si>
  <si>
    <t>All provisionTelford and WrekinEffectiveness of leadership and Management</t>
  </si>
  <si>
    <t>All provisionThurrockEffectiveness of leadership and Management</t>
  </si>
  <si>
    <t>All provisionTorbayEffectiveness of leadership and Management</t>
  </si>
  <si>
    <t>All provisionTower HamletsEffectiveness of leadership and Management</t>
  </si>
  <si>
    <t>All provisionTraffordEffectiveness of leadership and Management</t>
  </si>
  <si>
    <t>All provisionWakefieldEffectiveness of leadership and Management</t>
  </si>
  <si>
    <t>All provisionWalsallEffectiveness of leadership and Management</t>
  </si>
  <si>
    <t>All provisionWaltham ForestEffectiveness of leadership and Management</t>
  </si>
  <si>
    <t>All provisionWandsworthEffectiveness of leadership and Management</t>
  </si>
  <si>
    <t>All provisionWarringtonEffectiveness of leadership and Management</t>
  </si>
  <si>
    <t>All provisionWarwickshireEffectiveness of leadership and Management</t>
  </si>
  <si>
    <t>All provisionWest BerkshireEffectiveness of leadership and Management</t>
  </si>
  <si>
    <t>All provisionWest NorthamptonshireEffectiveness of leadership and Management</t>
  </si>
  <si>
    <t>All provisionWest SussexEffectiveness of leadership and Management</t>
  </si>
  <si>
    <t>All provisionWestminsterEffectiveness of leadership and Management</t>
  </si>
  <si>
    <t>All provisionWiganEffectiveness of leadership and Management</t>
  </si>
  <si>
    <t>All provisionWiltshireEffectiveness of leadership and Management</t>
  </si>
  <si>
    <t>All provisionWindsor and MaidenheadEffectiveness of leadership and Management</t>
  </si>
  <si>
    <t>All provisionWirralEffectiveness of leadership and Management</t>
  </si>
  <si>
    <t>All provisionWokinghamEffectiveness of leadership and Management</t>
  </si>
  <si>
    <t>All provisionWolverhamptonEffectiveness of leadership and Management</t>
  </si>
  <si>
    <t>All provisionWorcestershireEffectiveness of leadership and Management</t>
  </si>
  <si>
    <t>All provisionYorkEffectiveness of leadership and Management</t>
  </si>
  <si>
    <t>All provisionBarking and DagenhamOutcomes for children</t>
  </si>
  <si>
    <t>All provisionBarnetOutcomes for children</t>
  </si>
  <si>
    <t>All provisionBarnsleyOutcomes for children</t>
  </si>
  <si>
    <t>All provisionBath and North East SomersetOutcomes for children</t>
  </si>
  <si>
    <t>All provisionBedfordOutcomes for children</t>
  </si>
  <si>
    <t>All provisionBexleyOutcomes for children</t>
  </si>
  <si>
    <t>All provisionBirminghamOutcomes for children</t>
  </si>
  <si>
    <t>All provisionBlackburn with DarwenOutcomes for children</t>
  </si>
  <si>
    <t>All provisionBlackpoolOutcomes for children</t>
  </si>
  <si>
    <t>All provisionBoltonOutcomes for children</t>
  </si>
  <si>
    <t>All provisionBournemouth, Christchurch &amp; PooleOutcomes for children</t>
  </si>
  <si>
    <t>All provisionBracknell ForestOutcomes for children</t>
  </si>
  <si>
    <t>All provisionBradfordOutcomes for children</t>
  </si>
  <si>
    <t>All provisionBrentOutcomes for children</t>
  </si>
  <si>
    <t>All provisionBrighton and HoveOutcomes for children</t>
  </si>
  <si>
    <t>All provisionBristolOutcomes for children</t>
  </si>
  <si>
    <t>All provisionBromleyOutcomes for children</t>
  </si>
  <si>
    <t>All provisionBuckinghamshireOutcomes for children</t>
  </si>
  <si>
    <t>All provisionBuryOutcomes for children</t>
  </si>
  <si>
    <t>All provisionCalderdaleOutcomes for children</t>
  </si>
  <si>
    <t>All provisionCambridgeshireOutcomes for children</t>
  </si>
  <si>
    <t>All provisionCamdenOutcomes for children</t>
  </si>
  <si>
    <t>All provisionCentral BedfordshireOutcomes for children</t>
  </si>
  <si>
    <t>All provisionCheshire EastOutcomes for children</t>
  </si>
  <si>
    <t>All provisionCheshire West and ChesterOutcomes for children</t>
  </si>
  <si>
    <t>All provisionCity of LondonOutcomes for children</t>
  </si>
  <si>
    <t>All provisionCornwallOutcomes for children</t>
  </si>
  <si>
    <t>All provisionCoventryOutcomes for children</t>
  </si>
  <si>
    <t>All provisionCroydonOutcomes for children</t>
  </si>
  <si>
    <t>All provisionCumbriaOutcomes for children</t>
  </si>
  <si>
    <t>All provisionDarlingtonOutcomes for children</t>
  </si>
  <si>
    <t>All provisionDerbyOutcomes for children</t>
  </si>
  <si>
    <t>All provisionDerbyshireOutcomes for children</t>
  </si>
  <si>
    <t>All provisionDevonOutcomes for children</t>
  </si>
  <si>
    <t>All provisionDoncasterOutcomes for children</t>
  </si>
  <si>
    <t>All provisionDorsetOutcomes for children</t>
  </si>
  <si>
    <t>All provisionDudleyOutcomes for children</t>
  </si>
  <si>
    <t>All provisionDurhamOutcomes for children</t>
  </si>
  <si>
    <t>All provisionEalingOutcomes for children</t>
  </si>
  <si>
    <t>All provisionEast Riding of YorkshireOutcomes for children</t>
  </si>
  <si>
    <t>All provisionEast SussexOutcomes for children</t>
  </si>
  <si>
    <t>All provisionEnfieldOutcomes for children</t>
  </si>
  <si>
    <t>All provisionEssexOutcomes for children</t>
  </si>
  <si>
    <t>All provisionGatesheadOutcomes for children</t>
  </si>
  <si>
    <t>All provisionGloucestershireOutcomes for children</t>
  </si>
  <si>
    <t>All provisionGreenwichOutcomes for children</t>
  </si>
  <si>
    <t>All provisionHackneyOutcomes for children</t>
  </si>
  <si>
    <t>All provisionHaltonOutcomes for children</t>
  </si>
  <si>
    <t>All provisionHammersmith and FulhamOutcomes for children</t>
  </si>
  <si>
    <t>All provisionHampshireOutcomes for children</t>
  </si>
  <si>
    <t>All provisionHaringeyOutcomes for children</t>
  </si>
  <si>
    <t>All provisionHarrowOutcomes for children</t>
  </si>
  <si>
    <t>All provisionHartlepoolOutcomes for children</t>
  </si>
  <si>
    <t>All provisionHaveringOutcomes for children</t>
  </si>
  <si>
    <t>All provisionHerefordshireOutcomes for children</t>
  </si>
  <si>
    <t>All provisionHertfordshireOutcomes for children</t>
  </si>
  <si>
    <t>All provisionHillingdonOutcomes for children</t>
  </si>
  <si>
    <t>All provisionHounslowOutcomes for children</t>
  </si>
  <si>
    <t>All provisionIsle of WightOutcomes for children</t>
  </si>
  <si>
    <t>All provisionIsles of ScillyOutcomes for children</t>
  </si>
  <si>
    <t>All provisionIslingtonOutcomes for children</t>
  </si>
  <si>
    <t>All provisionKensington and ChelseaOutcomes for children</t>
  </si>
  <si>
    <t>All provisionKentOutcomes for children</t>
  </si>
  <si>
    <t>All provisionKingston upon HullOutcomes for children</t>
  </si>
  <si>
    <t>All provisionKingston upon ThamesOutcomes for children</t>
  </si>
  <si>
    <t>All provisionKirkleesOutcomes for children</t>
  </si>
  <si>
    <t>All provisionKnowsleyOutcomes for children</t>
  </si>
  <si>
    <t>All provisionLambethOutcomes for children</t>
  </si>
  <si>
    <t>All provisionLancashireOutcomes for children</t>
  </si>
  <si>
    <t>All provisionLeedsOutcomes for children</t>
  </si>
  <si>
    <t>All provisionLeicesterOutcomes for children</t>
  </si>
  <si>
    <t>All provisionLeicestershireOutcomes for children</t>
  </si>
  <si>
    <t>All provisionLewishamOutcomes for children</t>
  </si>
  <si>
    <t>All provisionLincolnshireOutcomes for children</t>
  </si>
  <si>
    <t>All provisionLiverpoolOutcomes for children</t>
  </si>
  <si>
    <t>All provisionLutonOutcomes for children</t>
  </si>
  <si>
    <t>All provisionManchesterOutcomes for children</t>
  </si>
  <si>
    <t>All provisionMedwayOutcomes for children</t>
  </si>
  <si>
    <t>All provisionMertonOutcomes for children</t>
  </si>
  <si>
    <t>All provisionMiddlesbroughOutcomes for children</t>
  </si>
  <si>
    <t>All provisionMilton KeynesOutcomes for children</t>
  </si>
  <si>
    <t>All provisionNewcastle upon TyneOutcomes for children</t>
  </si>
  <si>
    <t>All provisionNewhamOutcomes for children</t>
  </si>
  <si>
    <t>All provisionNorfolkOutcomes for children</t>
  </si>
  <si>
    <t>All provisionNorth East LincolnshireOutcomes for children</t>
  </si>
  <si>
    <t>All provisionNorth LincolnshireOutcomes for children</t>
  </si>
  <si>
    <t>All provisionNorth NorthamptonshireOutcomes for children</t>
  </si>
  <si>
    <t>All provisionNorth SomersetOutcomes for children</t>
  </si>
  <si>
    <t>All provisionNorth TynesideOutcomes for children</t>
  </si>
  <si>
    <t>All provisionNorth YorkshireOutcomes for children</t>
  </si>
  <si>
    <t>All provisionNorthumberlandOutcomes for children</t>
  </si>
  <si>
    <t>All provisionNot RecordedOutcomes for children</t>
  </si>
  <si>
    <t>All provisionNottinghamOutcomes for children</t>
  </si>
  <si>
    <t>All provisionNottinghamshireOutcomes for children</t>
  </si>
  <si>
    <t>All provisionOldhamOutcomes for children</t>
  </si>
  <si>
    <t>All provisionOxfordshireOutcomes for children</t>
  </si>
  <si>
    <t>All provisionPeterboroughOutcomes for children</t>
  </si>
  <si>
    <t>All provisionPlymouthOutcomes for children</t>
  </si>
  <si>
    <t>All provisionPortsmouthOutcomes for children</t>
  </si>
  <si>
    <t>All provisionReadingOutcomes for children</t>
  </si>
  <si>
    <t>All provisionRedbridgeOutcomes for children</t>
  </si>
  <si>
    <t>All provisionRedcar and ClevelandOutcomes for children</t>
  </si>
  <si>
    <t>All provisionRichmond upon ThamesOutcomes for children</t>
  </si>
  <si>
    <t>All provisionRochdaleOutcomes for children</t>
  </si>
  <si>
    <t>All provisionRotherhamOutcomes for children</t>
  </si>
  <si>
    <t>All provisionRutlandOutcomes for children</t>
  </si>
  <si>
    <t>All provisionSalfordOutcomes for children</t>
  </si>
  <si>
    <t>All provisionSandwellOutcomes for children</t>
  </si>
  <si>
    <t>All provisionSeftonOutcomes for children</t>
  </si>
  <si>
    <t>All provisionSheffieldOutcomes for children</t>
  </si>
  <si>
    <t>All provisionShropshireOutcomes for children</t>
  </si>
  <si>
    <t>All provisionSloughOutcomes for children</t>
  </si>
  <si>
    <t>All provisionSolihullOutcomes for children</t>
  </si>
  <si>
    <t>All provisionSomersetOutcomes for children</t>
  </si>
  <si>
    <t>All provisionSouth GloucestershireOutcomes for children</t>
  </si>
  <si>
    <t>All provisionSouth TynesideOutcomes for children</t>
  </si>
  <si>
    <t>All provisionSouthamptonOutcomes for children</t>
  </si>
  <si>
    <t>All provisionSouthend on SeaOutcomes for children</t>
  </si>
  <si>
    <t>All provisionSouthwarkOutcomes for children</t>
  </si>
  <si>
    <t>All provisionSt HelensOutcomes for children</t>
  </si>
  <si>
    <t>All provisionStaffordshireOutcomes for children</t>
  </si>
  <si>
    <t>All provisionStockportOutcomes for children</t>
  </si>
  <si>
    <t>All provisionStockton-on-TeesOutcomes for children</t>
  </si>
  <si>
    <t>All provisionStoke-on-TrentOutcomes for children</t>
  </si>
  <si>
    <t>All provisionSuffolkOutcomes for children</t>
  </si>
  <si>
    <t>All provisionSunderlandOutcomes for children</t>
  </si>
  <si>
    <t>All provisionSurreyOutcomes for children</t>
  </si>
  <si>
    <t>All provisionSuttonOutcomes for children</t>
  </si>
  <si>
    <t>All provisionSwindonOutcomes for children</t>
  </si>
  <si>
    <t>All provisionTamesideOutcomes for children</t>
  </si>
  <si>
    <t>All provisionTelford and WrekinOutcomes for children</t>
  </si>
  <si>
    <t>All provisionThurrockOutcomes for children</t>
  </si>
  <si>
    <t>All provisionTorbayOutcomes for children</t>
  </si>
  <si>
    <t>All provisionTower HamletsOutcomes for children</t>
  </si>
  <si>
    <t>All provisionTraffordOutcomes for children</t>
  </si>
  <si>
    <t>All provisionWakefieldOutcomes for children</t>
  </si>
  <si>
    <t>All provisionWalsallOutcomes for children</t>
  </si>
  <si>
    <t>All provisionWaltham ForestOutcomes for children</t>
  </si>
  <si>
    <t>All provisionWandsworthOutcomes for children</t>
  </si>
  <si>
    <t>All provisionWarringtonOutcomes for children</t>
  </si>
  <si>
    <t>All provisionWarwickshireOutcomes for children</t>
  </si>
  <si>
    <t>All provisionWest BerkshireOutcomes for children</t>
  </si>
  <si>
    <t>All provisionWest NorthamptonshireOutcomes for children</t>
  </si>
  <si>
    <t>All provisionWest SussexOutcomes for children</t>
  </si>
  <si>
    <t>All provisionWestminsterOutcomes for children</t>
  </si>
  <si>
    <t>All provisionWiganOutcomes for children</t>
  </si>
  <si>
    <t>All provisionWiltshireOutcomes for children</t>
  </si>
  <si>
    <t>All provisionWindsor and MaidenheadOutcomes for children</t>
  </si>
  <si>
    <t>All provisionWirralOutcomes for children</t>
  </si>
  <si>
    <t>All provisionWokinghamOutcomes for children</t>
  </si>
  <si>
    <t>All provisionWolverhamptonOutcomes for children</t>
  </si>
  <si>
    <t>All provisionWorcestershireOutcomes for children</t>
  </si>
  <si>
    <t>All provisionYorkOutcomes for children</t>
  </si>
  <si>
    <t>All provisionBarking and DagenhamOverall effectiveness: The quality and standards of the provision</t>
  </si>
  <si>
    <t>All provisionBarnetOverall effectiveness: The quality and standards of the provision</t>
  </si>
  <si>
    <t>All provisionBarnsleyOverall effectiveness: The quality and standards of the provision</t>
  </si>
  <si>
    <t>All provisionBath and North East SomersetOverall effectiveness: The quality and standards of the provision</t>
  </si>
  <si>
    <t>All provisionBedfordOverall effectiveness: The quality and standards of the provision</t>
  </si>
  <si>
    <t>All provisionBexleyOverall effectiveness: The quality and standards of the provision</t>
  </si>
  <si>
    <t>All provisionBirminghamOverall effectiveness: The quality and standards of the provision</t>
  </si>
  <si>
    <t>All provisionBlackburn with DarwenOverall effectiveness: The quality and standards of the provision</t>
  </si>
  <si>
    <t>All provisionBlackpoolOverall effectiveness: The quality and standards of the provision</t>
  </si>
  <si>
    <t>All provisionBoltonOverall effectiveness: The quality and standards of the provision</t>
  </si>
  <si>
    <t>All provisionBournemouth, Christchurch &amp; PooleOverall effectiveness: The quality and standards of the provision</t>
  </si>
  <si>
    <t>All provisionBracknell ForestOverall effectiveness: The quality and standards of the provision</t>
  </si>
  <si>
    <t>All provisionBradfordOverall effectiveness: The quality and standards of the provision</t>
  </si>
  <si>
    <t>All provisionBrentOverall effectiveness: The quality and standards of the provision</t>
  </si>
  <si>
    <t>All provisionBrighton and HoveOverall effectiveness: The quality and standards of the provision</t>
  </si>
  <si>
    <t>All provisionBristolOverall effectiveness: The quality and standards of the provision</t>
  </si>
  <si>
    <t>All provisionBromleyOverall effectiveness: The quality and standards of the provision</t>
  </si>
  <si>
    <t>All provisionBuckinghamshireOverall effectiveness: The quality and standards of the provision</t>
  </si>
  <si>
    <t>All provisionBuryOverall effectiveness: The quality and standards of the provision</t>
  </si>
  <si>
    <t>All provisionCalderdaleOverall effectiveness: The quality and standards of the provision</t>
  </si>
  <si>
    <t>All provisionCambridgeshireOverall effectiveness: The quality and standards of the provision</t>
  </si>
  <si>
    <t>All provisionCamdenOverall effectiveness: The quality and standards of the provision</t>
  </si>
  <si>
    <t>All provisionCentral BedfordshireOverall effectiveness: The quality and standards of the provision</t>
  </si>
  <si>
    <t>All provisionCheshire EastOverall effectiveness: The quality and standards of the provision</t>
  </si>
  <si>
    <t>All provisionCheshire West and ChesterOverall effectiveness: The quality and standards of the provision</t>
  </si>
  <si>
    <t>All provisionCity of LondonOverall effectiveness: The quality and standards of the provision</t>
  </si>
  <si>
    <t>All provisionCornwallOverall effectiveness: The quality and standards of the provision</t>
  </si>
  <si>
    <t>All provisionCoventryOverall effectiveness: The quality and standards of the provision</t>
  </si>
  <si>
    <t>All provisionCroydonOverall effectiveness: The quality and standards of the provision</t>
  </si>
  <si>
    <t>All provisionCumbriaOverall effectiveness: The quality and standards of the provision</t>
  </si>
  <si>
    <t>All provisionDarlingtonOverall effectiveness: The quality and standards of the provision</t>
  </si>
  <si>
    <t>All provisionDerbyOverall effectiveness: The quality and standards of the provision</t>
  </si>
  <si>
    <t>All provisionDerbyshireOverall effectiveness: The quality and standards of the provision</t>
  </si>
  <si>
    <t>All provisionDevonOverall effectiveness: The quality and standards of the provision</t>
  </si>
  <si>
    <t>All provisionDoncasterOverall effectiveness: The quality and standards of the provision</t>
  </si>
  <si>
    <t>All provisionDorsetOverall effectiveness: The quality and standards of the provision</t>
  </si>
  <si>
    <t>All provisionDudleyOverall effectiveness: The quality and standards of the provision</t>
  </si>
  <si>
    <t>All provisionDurhamOverall effectiveness: The quality and standards of the provision</t>
  </si>
  <si>
    <t>All provisionEalingOverall effectiveness: The quality and standards of the provision</t>
  </si>
  <si>
    <t>All provisionEast Riding of YorkshireOverall effectiveness: The quality and standards of the provision</t>
  </si>
  <si>
    <t>All provisionEast SussexOverall effectiveness: The quality and standards of the provision</t>
  </si>
  <si>
    <t>All provisionEnfieldOverall effectiveness: The quality and standards of the provision</t>
  </si>
  <si>
    <t>All provisionEssexOverall effectiveness: The quality and standards of the provision</t>
  </si>
  <si>
    <t>All provisionGatesheadOverall effectiveness: The quality and standards of the provision</t>
  </si>
  <si>
    <t>All provisionGloucestershireOverall effectiveness: The quality and standards of the provision</t>
  </si>
  <si>
    <t>All provisionGreenwichOverall effectiveness: The quality and standards of the provision</t>
  </si>
  <si>
    <t>All provisionHackneyOverall effectiveness: The quality and standards of the provision</t>
  </si>
  <si>
    <t>All provisionHaltonOverall effectiveness: The quality and standards of the provision</t>
  </si>
  <si>
    <t>All provisionHammersmith and FulhamOverall effectiveness: The quality and standards of the provision</t>
  </si>
  <si>
    <t>All provisionHampshireOverall effectiveness: The quality and standards of the provision</t>
  </si>
  <si>
    <t>All provisionHaringeyOverall effectiveness: The quality and standards of the provision</t>
  </si>
  <si>
    <t>All provisionHarrowOverall effectiveness: The quality and standards of the provision</t>
  </si>
  <si>
    <t>All provisionHartlepoolOverall effectiveness: The quality and standards of the provision</t>
  </si>
  <si>
    <t>All provisionHaveringOverall effectiveness: The quality and standards of the provision</t>
  </si>
  <si>
    <t>All provisionHerefordshireOverall effectiveness: The quality and standards of the provision</t>
  </si>
  <si>
    <t>All provisionHertfordshireOverall effectiveness: The quality and standards of the provision</t>
  </si>
  <si>
    <t>All provisionHillingdonOverall effectiveness: The quality and standards of the provision</t>
  </si>
  <si>
    <t>All provisionHounslowOverall effectiveness: The quality and standards of the provision</t>
  </si>
  <si>
    <t>All provisionIsle of WightOverall effectiveness: The quality and standards of the provision</t>
  </si>
  <si>
    <t>All provisionIsles of ScillyOverall effectiveness: The quality and standards of the provision</t>
  </si>
  <si>
    <t>All provisionIslingtonOverall effectiveness: The quality and standards of the provision</t>
  </si>
  <si>
    <t>All provisionKensington and ChelseaOverall effectiveness: The quality and standards of the provision</t>
  </si>
  <si>
    <t>All provisionKentOverall effectiveness: The quality and standards of the provision</t>
  </si>
  <si>
    <t>All provisionKingston upon HullOverall effectiveness: The quality and standards of the provision</t>
  </si>
  <si>
    <t>All provisionKingston upon ThamesOverall effectiveness: The quality and standards of the provision</t>
  </si>
  <si>
    <t>All provisionKirkleesOverall effectiveness: The quality and standards of the provision</t>
  </si>
  <si>
    <t>All provisionKnowsleyOverall effectiveness: The quality and standards of the provision</t>
  </si>
  <si>
    <t>All provisionLambethOverall effectiveness: The quality and standards of the provision</t>
  </si>
  <si>
    <t>All provisionLancashireOverall effectiveness: The quality and standards of the provision</t>
  </si>
  <si>
    <t>All provisionLeedsOverall effectiveness: The quality and standards of the provision</t>
  </si>
  <si>
    <t>All provisionLeicesterOverall effectiveness: The quality and standards of the provision</t>
  </si>
  <si>
    <t>All provisionLeicestershireOverall effectiveness: The quality and standards of the provision</t>
  </si>
  <si>
    <t>All provisionLewishamOverall effectiveness: The quality and standards of the provision</t>
  </si>
  <si>
    <t>All provisionLincolnshireOverall effectiveness: The quality and standards of the provision</t>
  </si>
  <si>
    <t>All provisionLiverpoolOverall effectiveness: The quality and standards of the provision</t>
  </si>
  <si>
    <t>All provisionLutonOverall effectiveness: The quality and standards of the provision</t>
  </si>
  <si>
    <t>All provisionManchesterOverall effectiveness: The quality and standards of the provision</t>
  </si>
  <si>
    <t>All provisionMedwayOverall effectiveness: The quality and standards of the provision</t>
  </si>
  <si>
    <t>All provisionMertonOverall effectiveness: The quality and standards of the provision</t>
  </si>
  <si>
    <t>All provisionMiddlesbroughOverall effectiveness: The quality and standards of the provision</t>
  </si>
  <si>
    <t>All provisionMilton KeynesOverall effectiveness: The quality and standards of the provision</t>
  </si>
  <si>
    <t>All provisionNewcastle upon TyneOverall effectiveness: The quality and standards of the provision</t>
  </si>
  <si>
    <t>All provisionNewhamOverall effectiveness: The quality and standards of the provision</t>
  </si>
  <si>
    <t>All provisionNorfolkOverall effectiveness: The quality and standards of the provision</t>
  </si>
  <si>
    <t>Childcare on non-domestic premisesRotherhamPersonal development, behaviour and welfare</t>
  </si>
  <si>
    <t>Childcare on non-domestic premisesRotherhamQuality of education</t>
  </si>
  <si>
    <t>Childcare on non-domestic premisesRotherhamQuality of teaching, learning and assessment</t>
  </si>
  <si>
    <t>Childcare on non-domestic premisesRotherhamRequirements of the compulsory part of the childcare register</t>
  </si>
  <si>
    <t>Childcare on non-domestic premisesRotherhamRequirements of the voluntary part of the childcare register</t>
  </si>
  <si>
    <t>Childcare on non-domestic premisesRutlandBehaviour and attitudes</t>
  </si>
  <si>
    <t>Childcare on non-domestic premisesRutlandEffectiveness of leadership and Management</t>
  </si>
  <si>
    <t>Childcare on non-domestic premisesRutlandOutcomes for children</t>
  </si>
  <si>
    <t>Childcare on non-domestic premisesRutlandOverall effectiveness: The quality and standards of the provision</t>
  </si>
  <si>
    <t>Childcare on non-domestic premisesRutlandPersonal development</t>
  </si>
  <si>
    <t>Childcare on non-domestic premisesRutlandPersonal development, behaviour and welfare</t>
  </si>
  <si>
    <t>Childcare on non-domestic premisesRutlandQuality of education</t>
  </si>
  <si>
    <t>Childcare on non-domestic premisesRutlandQuality of teaching, learning and assessment</t>
  </si>
  <si>
    <t>Childcare on non-domestic premisesRutlandRequirements of the compulsory part of the childcare register</t>
  </si>
  <si>
    <t>Childcare on non-domestic premisesRutlandRequirements of the voluntary part of the childcare register</t>
  </si>
  <si>
    <t>Childcare on non-domestic premisesSalfordBehaviour and attitudes</t>
  </si>
  <si>
    <t>Childcare on non-domestic premisesSalfordEffectiveness of leadership and Management</t>
  </si>
  <si>
    <t>Childcare on non-domestic premisesSalfordOutcomes for children</t>
  </si>
  <si>
    <t>Childcare on non-domestic premisesSalfordOverall effectiveness: The quality and standards of the provision</t>
  </si>
  <si>
    <t>Childcare on non-domestic premisesSalfordPersonal development</t>
  </si>
  <si>
    <t>Childcare on non-domestic premisesSalfordPersonal development, behaviour and welfare</t>
  </si>
  <si>
    <t>Childcare on non-domestic premisesSalfordQuality of education</t>
  </si>
  <si>
    <t>Childcare on non-domestic premisesSalfordQuality of teaching, learning and assessment</t>
  </si>
  <si>
    <t>Childcare on non-domestic premisesSalfordRequirements of the compulsory part of the childcare register</t>
  </si>
  <si>
    <t>Childcare on non-domestic premisesSalfordRequirements of the voluntary part of the childcare register</t>
  </si>
  <si>
    <t>Childcare on non-domestic premisesSandwellBehaviour and attitudes</t>
  </si>
  <si>
    <t>Childcare on non-domestic premisesSandwellEffectiveness of leadership and Management</t>
  </si>
  <si>
    <t>Childcare on non-domestic premisesSandwellOutcomes for children</t>
  </si>
  <si>
    <t>Childcare on non-domestic premisesSandwellOverall effectiveness: The quality and standards of the provision</t>
  </si>
  <si>
    <t>Childcare on non-domestic premisesSandwellPersonal development</t>
  </si>
  <si>
    <t>Childcare on non-domestic premisesSandwellPersonal development, behaviour and welfare</t>
  </si>
  <si>
    <t>Childcare on non-domestic premisesSandwellQuality of education</t>
  </si>
  <si>
    <t>Childcare on non-domestic premisesSandwellQuality of teaching, learning and assessment</t>
  </si>
  <si>
    <t>Childcare on non-domestic premisesSandwellRequirements of the compulsory part of the childcare register</t>
  </si>
  <si>
    <t>Childcare on non-domestic premisesSandwellRequirements of the voluntary part of the childcare register</t>
  </si>
  <si>
    <t>Childcare on non-domestic premisesSeftonBehaviour and attitudes</t>
  </si>
  <si>
    <t>Childcare on non-domestic premisesSeftonEffectiveness of leadership and Management</t>
  </si>
  <si>
    <t>Childcare on non-domestic premisesSeftonOutcomes for children</t>
  </si>
  <si>
    <t>Childcare on non-domestic premisesSeftonOverall effectiveness: The quality and standards of the provision</t>
  </si>
  <si>
    <t>Childcare on non-domestic premisesSeftonPersonal development</t>
  </si>
  <si>
    <t>Childcare on non-domestic premisesSeftonPersonal development, behaviour and welfare</t>
  </si>
  <si>
    <t>Childcare on non-domestic premisesSeftonQuality of education</t>
  </si>
  <si>
    <t>Childcare on non-domestic premisesSeftonQuality of teaching, learning and assessment</t>
  </si>
  <si>
    <t>Childcare on non-domestic premisesSeftonRequirements of the compulsory part of the childcare register</t>
  </si>
  <si>
    <t>Childcare on non-domestic premisesSeftonRequirements of the voluntary part of the childcare register</t>
  </si>
  <si>
    <t>Childcare on non-domestic premisesSheffieldBehaviour and attitudes</t>
  </si>
  <si>
    <t>Childcare on non-domestic premisesSheffieldEffectiveness of leadership and Management</t>
  </si>
  <si>
    <t>Childcare on non-domestic premisesSheffieldOutcomes for children</t>
  </si>
  <si>
    <t>Childcare on non-domestic premisesSheffieldOverall effectiveness: The quality and standards of the provision</t>
  </si>
  <si>
    <t>Childcare on non-domestic premisesSheffieldPersonal development</t>
  </si>
  <si>
    <t>Childcare on non-domestic premisesSheffieldPersonal development, behaviour and welfare</t>
  </si>
  <si>
    <t>Childcare on non-domestic premisesSheffieldQuality of education</t>
  </si>
  <si>
    <t>Childcare on non-domestic premisesSheffieldQuality of teaching, learning and assessment</t>
  </si>
  <si>
    <t>Childcare on non-domestic premisesSheffieldRequirements of the compulsory part of the childcare register</t>
  </si>
  <si>
    <t>Childcare on non-domestic premisesSheffieldRequirements of the voluntary part of the childcare register</t>
  </si>
  <si>
    <t>Childcare on non-domestic premisesShropshireBehaviour and attitudes</t>
  </si>
  <si>
    <t>Childcare on non-domestic premisesShropshireEffectiveness of leadership and Management</t>
  </si>
  <si>
    <t>Childcare on non-domestic premisesShropshireOutcomes for children</t>
  </si>
  <si>
    <t>Childcare on non-domestic premisesShropshireOverall effectiveness: The quality and standards of the provision</t>
  </si>
  <si>
    <t>Childcare on non-domestic premisesShropshirePersonal development</t>
  </si>
  <si>
    <t>Childcare on non-domestic premisesShropshirePersonal development, behaviour and welfare</t>
  </si>
  <si>
    <t>Childcare on non-domestic premisesShropshireQuality of education</t>
  </si>
  <si>
    <t>Childcare on non-domestic premisesShropshireQuality of teaching, learning and assessment</t>
  </si>
  <si>
    <t>Childcare on non-domestic premisesShropshireRequirements of the compulsory part of the childcare register</t>
  </si>
  <si>
    <t>Childcare on non-domestic premisesShropshireRequirements of the voluntary part of the childcare register</t>
  </si>
  <si>
    <t>Childcare on non-domestic premisesSloughBehaviour and attitudes</t>
  </si>
  <si>
    <t>Childcare on non-domestic premisesSloughEffectiveness of leadership and Management</t>
  </si>
  <si>
    <t>Childcare on non-domestic premisesSloughOutcomes for children</t>
  </si>
  <si>
    <t>Childcare on non-domestic premisesSloughOverall effectiveness: The quality and standards of the provision</t>
  </si>
  <si>
    <t>Childcare on non-domestic premisesSloughPersonal development</t>
  </si>
  <si>
    <t>Childcare on non-domestic premisesSloughPersonal development, behaviour and welfare</t>
  </si>
  <si>
    <t>Childcare on non-domestic premisesSloughQuality of education</t>
  </si>
  <si>
    <t>Childcare on non-domestic premisesSloughQuality of teaching, learning and assessment</t>
  </si>
  <si>
    <t>Childcare on non-domestic premisesSloughRequirements of the compulsory part of the childcare register</t>
  </si>
  <si>
    <t>Childcare on non-domestic premisesSloughRequirements of the voluntary part of the childcare register</t>
  </si>
  <si>
    <t>Childcare on non-domestic premisesSolihullBehaviour and attitudes</t>
  </si>
  <si>
    <t>Childcare on non-domestic premisesSolihullEffectiveness of leadership and Management</t>
  </si>
  <si>
    <t>Childcare on non-domestic premisesSolihullOutcomes for children</t>
  </si>
  <si>
    <t>Childcare on non-domestic premisesSolihullOverall effectiveness: The quality and standards of the provision</t>
  </si>
  <si>
    <t>Childcare on non-domestic premisesSolihullPersonal development</t>
  </si>
  <si>
    <t>Childcare on non-domestic premisesSolihullPersonal development, behaviour and welfare</t>
  </si>
  <si>
    <t>Childcare on non-domestic premisesSolihullQuality of education</t>
  </si>
  <si>
    <t>Childcare on non-domestic premisesSolihullQuality of teaching, learning and assessment</t>
  </si>
  <si>
    <t>Childcare on non-domestic premisesSolihullRequirements of the compulsory part of the childcare register</t>
  </si>
  <si>
    <t>Childcare on non-domestic premisesSolihullRequirements of the voluntary part of the childcare register</t>
  </si>
  <si>
    <t>Childcare on non-domestic premisesSomersetBehaviour and attitudes</t>
  </si>
  <si>
    <t>Childcare on non-domestic premisesSomersetEffectiveness of leadership and Management</t>
  </si>
  <si>
    <t>Childcare on non-domestic premisesSomersetOutcomes for children</t>
  </si>
  <si>
    <t>Childcare on non-domestic premisesSomersetOverall effectiveness: The quality and standards of the provision</t>
  </si>
  <si>
    <t>Childcare on non-domestic premisesSomersetPersonal development</t>
  </si>
  <si>
    <t>Childcare on non-domestic premisesSomersetPersonal development, behaviour and welfare</t>
  </si>
  <si>
    <t>Childcare on non-domestic premisesSomersetQuality of education</t>
  </si>
  <si>
    <t>Childcare on non-domestic premisesSomersetQuality of teaching, learning and assessment</t>
  </si>
  <si>
    <t>Childcare on non-domestic premisesSomersetRequirements of the compulsory part of the childcare register</t>
  </si>
  <si>
    <t>Childcare on non-domestic premisesSomersetRequirements of the voluntary part of the childcare register</t>
  </si>
  <si>
    <t>Childcare on non-domestic premisesSouth GloucestershireBehaviour and attitudes</t>
  </si>
  <si>
    <t>Childcare on non-domestic premisesSouth GloucestershireEffectiveness of leadership and Management</t>
  </si>
  <si>
    <t>Childcare on non-domestic premisesSouth GloucestershireOutcomes for children</t>
  </si>
  <si>
    <t>Childcare on non-domestic premisesSouth GloucestershireOverall effectiveness: The quality and standards of the provision</t>
  </si>
  <si>
    <t>Childcare on non-domestic premisesSouth GloucestershirePersonal development</t>
  </si>
  <si>
    <t>Childcare on non-domestic premisesSouth GloucestershirePersonal development, behaviour and welfare</t>
  </si>
  <si>
    <t>Childcare on non-domestic premisesSouth GloucestershireQuality of education</t>
  </si>
  <si>
    <t>Childcare on non-domestic premisesSouth GloucestershireQuality of teaching, learning and assessment</t>
  </si>
  <si>
    <t>Childcare on non-domestic premisesSouth GloucestershireRequirements of the compulsory part of the childcare register</t>
  </si>
  <si>
    <t>Childcare on non-domestic premisesSouth GloucestershireRequirements of the voluntary part of the childcare register</t>
  </si>
  <si>
    <t>Childcare on non-domestic premisesSouth TynesideBehaviour and attitudes</t>
  </si>
  <si>
    <t>Childcare on non-domestic premisesSouth TynesideEffectiveness of leadership and Management</t>
  </si>
  <si>
    <t>Childcare on non-domestic premisesSouth TynesideOutcomes for children</t>
  </si>
  <si>
    <t>Childcare on non-domestic premisesSouth TynesideOverall effectiveness: The quality and standards of the provision</t>
  </si>
  <si>
    <t>Childcare on non-domestic premisesSouth TynesidePersonal development</t>
  </si>
  <si>
    <t>Childcare on non-domestic premisesSouth TynesidePersonal development, behaviour and welfare</t>
  </si>
  <si>
    <t>Childcare on non-domestic premisesSouth TynesideQuality of education</t>
  </si>
  <si>
    <t>Childcare on non-domestic premisesSouth TynesideQuality of teaching, learning and assessment</t>
  </si>
  <si>
    <t>Childcare on non-domestic premisesSouth TynesideRequirements of the compulsory part of the childcare register</t>
  </si>
  <si>
    <t>Childcare on non-domestic premisesSouth TynesideRequirements of the voluntary part of the childcare register</t>
  </si>
  <si>
    <t>Childcare on non-domestic premisesSouthamptonBehaviour and attitudes</t>
  </si>
  <si>
    <t>Childcare on non-domestic premisesSouthamptonEffectiveness of leadership and Management</t>
  </si>
  <si>
    <t>Childcare on non-domestic premisesSouthamptonOutcomes for children</t>
  </si>
  <si>
    <t>Childcare on non-domestic premisesSouthamptonOverall effectiveness: The quality and standards of the provision</t>
  </si>
  <si>
    <t>Childcare on non-domestic premisesSouthamptonPersonal development</t>
  </si>
  <si>
    <t>Childcare on non-domestic premisesSouthamptonPersonal development, behaviour and welfare</t>
  </si>
  <si>
    <t>Childcare on non-domestic premisesSouthamptonQuality of education</t>
  </si>
  <si>
    <t>Childcare on non-domestic premisesSouthamptonQuality of teaching, learning and assessment</t>
  </si>
  <si>
    <t>Childcare on non-domestic premisesSouthamptonRequirements of the compulsory part of the childcare register</t>
  </si>
  <si>
    <t>Childcare on non-domestic premisesSouthamptonRequirements of the voluntary part of the childcare register</t>
  </si>
  <si>
    <t>Childcare on non-domestic premisesSouthend on SeaBehaviour and attitudes</t>
  </si>
  <si>
    <t>Childcare on non-domestic premisesSouthend on SeaEffectiveness of leadership and Management</t>
  </si>
  <si>
    <t>Childcare on non-domestic premisesSouthend on SeaOutcomes for children</t>
  </si>
  <si>
    <t>Childcare on non-domestic premisesSouthend on SeaOverall effectiveness: The quality and standards of the provision</t>
  </si>
  <si>
    <t>Childcare on non-domestic premisesSouthend on SeaPersonal development</t>
  </si>
  <si>
    <t>Childcare on non-domestic premisesSouthend on SeaPersonal development, behaviour and welfare</t>
  </si>
  <si>
    <t>Childcare on non-domestic premisesSouthend on SeaQuality of education</t>
  </si>
  <si>
    <t>Childcare on non-domestic premisesSouthend on SeaQuality of teaching, learning and assessment</t>
  </si>
  <si>
    <t>Childcare on non-domestic premisesSouthend on SeaRequirements of the compulsory part of the childcare register</t>
  </si>
  <si>
    <t>Childcare on non-domestic premisesSouthend on SeaRequirements of the voluntary part of the childcare register</t>
  </si>
  <si>
    <t>Childcare on non-domestic premisesSouthwarkBehaviour and attitudes</t>
  </si>
  <si>
    <t>Childcare on non-domestic premisesSouthwarkEffectiveness of leadership and Management</t>
  </si>
  <si>
    <t>Childcare on non-domestic premisesSouthwarkOutcomes for children</t>
  </si>
  <si>
    <t>Childcare on non-domestic premisesSouthwarkOverall effectiveness: The quality and standards of the provision</t>
  </si>
  <si>
    <t>Childcare on non-domestic premisesSouthwarkPersonal development</t>
  </si>
  <si>
    <t>Childcare on non-domestic premisesSouthwarkPersonal development, behaviour and welfare</t>
  </si>
  <si>
    <t>Childcare on non-domestic premisesSouthwarkQuality of education</t>
  </si>
  <si>
    <t>Childcare on non-domestic premisesSouthwarkQuality of teaching, learning and assessment</t>
  </si>
  <si>
    <t>Childcare on non-domestic premisesSouthwarkRequirements of the compulsory part of the childcare register</t>
  </si>
  <si>
    <t>Childcare on non-domestic premisesSouthwarkRequirements of the voluntary part of the childcare register</t>
  </si>
  <si>
    <t>Childcare on non-domestic premisesSt HelensBehaviour and attitudes</t>
  </si>
  <si>
    <t>Childcare on non-domestic premisesSt HelensEffectiveness of leadership and Management</t>
  </si>
  <si>
    <t>Childcare on non-domestic premisesSt HelensOutcomes for children</t>
  </si>
  <si>
    <t>Childcare on non-domestic premisesSt HelensOverall effectiveness: The quality and standards of the provision</t>
  </si>
  <si>
    <t>Childcare on non-domestic premisesSt HelensPersonal development</t>
  </si>
  <si>
    <t>Childcare on non-domestic premisesSt HelensPersonal development, behaviour and welfare</t>
  </si>
  <si>
    <t>Childcare on non-domestic premisesSt HelensQuality of education</t>
  </si>
  <si>
    <t>Childcare on non-domestic premisesSt HelensQuality of teaching, learning and assessment</t>
  </si>
  <si>
    <t>Childcare on non-domestic premisesSt HelensRequirements of the compulsory part of the childcare register</t>
  </si>
  <si>
    <t>Childcare on non-domestic premisesSt HelensRequirements of the voluntary part of the childcare register</t>
  </si>
  <si>
    <t>Childcare on non-domestic premisesStaffordshireBehaviour and attitudes</t>
  </si>
  <si>
    <t>Childcare on non-domestic premisesStaffordshireEffectiveness of leadership and Management</t>
  </si>
  <si>
    <t>Childcare on non-domestic premisesStaffordshireOutcomes for children</t>
  </si>
  <si>
    <t>Childcare on non-domestic premisesStaffordshireOverall effectiveness: The quality and standards of the provision</t>
  </si>
  <si>
    <t>Childcare on non-domestic premisesStaffordshirePersonal development</t>
  </si>
  <si>
    <t>Childcare on non-domestic premisesStaffordshirePersonal development, behaviour and welfare</t>
  </si>
  <si>
    <t>Childcare on non-domestic premisesStaffordshireQuality of education</t>
  </si>
  <si>
    <t>Childcare on non-domestic premisesStaffordshireQuality of teaching, learning and assessment</t>
  </si>
  <si>
    <t>Childcare on non-domestic premisesStaffordshireRequirements of the compulsory part of the childcare register</t>
  </si>
  <si>
    <t>Childcare on non-domestic premisesStaffordshireRequirements of the voluntary part of the childcare register</t>
  </si>
  <si>
    <t>Childcare on non-domestic premisesStockportBehaviour and attitudes</t>
  </si>
  <si>
    <t>Childcare on non-domestic premisesStockportEffectiveness of leadership and Management</t>
  </si>
  <si>
    <t>Childcare on non-domestic premisesStockportOutcomes for children</t>
  </si>
  <si>
    <t>Childcare on non-domestic premisesStockportOverall effectiveness: The quality and standards of the provision</t>
  </si>
  <si>
    <t>Childcare on non-domestic premisesStockportPersonal development</t>
  </si>
  <si>
    <t>Childcare on non-domestic premisesStockportPersonal development, behaviour and welfare</t>
  </si>
  <si>
    <t>Childcare on non-domestic premisesStockportQuality of education</t>
  </si>
  <si>
    <t>Childcare on non-domestic premisesStockportQuality of teaching, learning and assessment</t>
  </si>
  <si>
    <t>Childcare on non-domestic premisesStockportRequirements of the compulsory part of the childcare register</t>
  </si>
  <si>
    <t>Childcare on non-domestic premisesStockportRequirements of the voluntary part of the childcare register</t>
  </si>
  <si>
    <t>Childcare on non-domestic premisesStockton-on-TeesBehaviour and attitudes</t>
  </si>
  <si>
    <t>Childcare on non-domestic premisesStockton-on-TeesEffectiveness of leadership and Management</t>
  </si>
  <si>
    <t>Childcare on non-domestic premisesStockton-on-TeesOutcomes for children</t>
  </si>
  <si>
    <t>Childcare on non-domestic premisesStockton-on-TeesOverall effectiveness: The quality and standards of the provision</t>
  </si>
  <si>
    <t>Childcare on non-domestic premisesStockton-on-TeesPersonal development</t>
  </si>
  <si>
    <t>Childcare on non-domestic premisesStockton-on-TeesPersonal development, behaviour and welfare</t>
  </si>
  <si>
    <t>Childcare on non-domestic premisesStockton-on-TeesQuality of education</t>
  </si>
  <si>
    <t>Childcare on non-domestic premisesStockton-on-TeesQuality of teaching, learning and assessment</t>
  </si>
  <si>
    <t>Childcare on non-domestic premisesStockton-on-TeesRequirements of the compulsory part of the childcare register</t>
  </si>
  <si>
    <t>Childcare on non-domestic premisesStockton-on-TeesRequirements of the voluntary part of the childcare register</t>
  </si>
  <si>
    <t>Childcare on non-domestic premisesStoke-on-TrentBehaviour and attitudes</t>
  </si>
  <si>
    <t>Childcare on non-domestic premisesStoke-on-TrentEffectiveness of leadership and Management</t>
  </si>
  <si>
    <t>Childcare on non-domestic premisesStoke-on-TrentOutcomes for children</t>
  </si>
  <si>
    <t>Childcare on non-domestic premisesStoke-on-TrentOverall effectiveness: The quality and standards of the provision</t>
  </si>
  <si>
    <t>Childcare on non-domestic premisesStoke-on-TrentPersonal development</t>
  </si>
  <si>
    <t>Childcare on non-domestic premisesStoke-on-TrentPersonal development, behaviour and welfare</t>
  </si>
  <si>
    <t>Childcare on non-domestic premisesStoke-on-TrentQuality of education</t>
  </si>
  <si>
    <t>Childcare on non-domestic premisesStoke-on-TrentQuality of teaching, learning and assessment</t>
  </si>
  <si>
    <t>Childcare on non-domestic premisesStoke-on-TrentRequirements of the compulsory part of the childcare register</t>
  </si>
  <si>
    <t>Childcare on non-domestic premisesStoke-on-TrentRequirements of the voluntary part of the childcare register</t>
  </si>
  <si>
    <t>Childcare on non-domestic premisesSuffolkBehaviour and attitudes</t>
  </si>
  <si>
    <t>Childcare on non-domestic premisesSuffolkEffectiveness of leadership and Management</t>
  </si>
  <si>
    <t>Childcare on non-domestic premisesSuffolkOutcomes for children</t>
  </si>
  <si>
    <t>Childcare on non-domestic premisesSuffolkOverall effectiveness: The quality and standards of the provision</t>
  </si>
  <si>
    <t>Childcare on non-domestic premisesSuffolkPersonal development</t>
  </si>
  <si>
    <t>Childcare on non-domestic premisesSuffolkPersonal development, behaviour and welfare</t>
  </si>
  <si>
    <t>Childcare on non-domestic premisesSuffolkQuality of education</t>
  </si>
  <si>
    <t>Childcare on non-domestic premisesSuffolkQuality of teaching, learning and assessment</t>
  </si>
  <si>
    <t>Childcare on non-domestic premisesSuffolkRequirements of the compulsory part of the childcare register</t>
  </si>
  <si>
    <t>Childcare on non-domestic premisesSuffolkRequirements of the voluntary part of the childcare register</t>
  </si>
  <si>
    <t>Childcare on non-domestic premisesSunderlandBehaviour and attitudes</t>
  </si>
  <si>
    <t>Childcare on non-domestic premisesSunderlandEffectiveness of leadership and Management</t>
  </si>
  <si>
    <t>Childcare on non-domestic premisesSunderlandOutcomes for children</t>
  </si>
  <si>
    <t>Childcare on non-domestic premisesSunderlandOverall effectiveness: The quality and standards of the provision</t>
  </si>
  <si>
    <t>Childcare on non-domestic premisesSunderlandPersonal development</t>
  </si>
  <si>
    <t>Childcare on non-domestic premisesSunderlandPersonal development, behaviour and welfare</t>
  </si>
  <si>
    <t>Childcare on non-domestic premisesSunderlandQuality of education</t>
  </si>
  <si>
    <t>Childcare on non-domestic premisesSunderlandQuality of teaching, learning and assessment</t>
  </si>
  <si>
    <t>Childcare on non-domestic premisesSunderlandRequirements of the compulsory part of the childcare register</t>
  </si>
  <si>
    <t>Childcare on non-domestic premisesSunderlandRequirements of the voluntary part of the childcare register</t>
  </si>
  <si>
    <t>Childcare on non-domestic premisesSurreyBehaviour and attitudes</t>
  </si>
  <si>
    <t>Childcare on non-domestic premisesSurreyEffectiveness of leadership and Management</t>
  </si>
  <si>
    <t>Childcare on non-domestic premisesSurreyOutcomes for children</t>
  </si>
  <si>
    <t>Childcare on non-domestic premisesSurreyOverall effectiveness: The quality and standards of the provision</t>
  </si>
  <si>
    <t>Childcare on non-domestic premisesSurreyPersonal development</t>
  </si>
  <si>
    <t>Childcare on non-domestic premisesSurreyPersonal development, behaviour and welfare</t>
  </si>
  <si>
    <t>Childcare on non-domestic premisesSurreyQuality of education</t>
  </si>
  <si>
    <t>Childcare on non-domestic premisesSurreyQuality of teaching, learning and assessment</t>
  </si>
  <si>
    <t>Childcare on non-domestic premisesSurreyRequirements of the compulsory part of the childcare register</t>
  </si>
  <si>
    <t>Childcare on non-domestic premisesSurreyRequirements of the voluntary part of the childcare register</t>
  </si>
  <si>
    <t>Childcare on non-domestic premisesSuttonBehaviour and attitudes</t>
  </si>
  <si>
    <t>Childcare on non-domestic premisesSuttonEffectiveness of leadership and Management</t>
  </si>
  <si>
    <t>Childcare on non-domestic premisesSuttonOutcomes for children</t>
  </si>
  <si>
    <t>Childcare on non-domestic premisesSuttonOverall effectiveness: The quality and standards of the provision</t>
  </si>
  <si>
    <t>Childcare on non-domestic premisesSuttonPersonal development</t>
  </si>
  <si>
    <t>Childcare on non-domestic premisesSuttonPersonal development, behaviour and welfare</t>
  </si>
  <si>
    <t>Childcare on non-domestic premisesSuttonQuality of education</t>
  </si>
  <si>
    <t>Childcare on non-domestic premisesSuttonQuality of teaching, learning and assessment</t>
  </si>
  <si>
    <t>Childcare on non-domestic premisesSuttonRequirements of the compulsory part of the childcare register</t>
  </si>
  <si>
    <t>Childcare on non-domestic premisesSuttonRequirements of the voluntary part of the childcare register</t>
  </si>
  <si>
    <t>Childcare on non-domestic premisesSwindonBehaviour and attitudes</t>
  </si>
  <si>
    <t>Childcare on non-domestic premisesSwindonEffectiveness of leadership and Management</t>
  </si>
  <si>
    <t>Childcare on non-domestic premisesSwindonOutcomes for children</t>
  </si>
  <si>
    <t>Childcare on non-domestic premisesSwindonOverall effectiveness: The quality and standards of the provision</t>
  </si>
  <si>
    <t>Childcare on non-domestic premisesSwindonPersonal development</t>
  </si>
  <si>
    <t>Childcare on non-domestic premisesSwindonPersonal development, behaviour and welfare</t>
  </si>
  <si>
    <t>Childcare on non-domestic premisesSwindonQuality of education</t>
  </si>
  <si>
    <t>Childcare on non-domestic premisesSwindonQuality of teaching, learning and assessment</t>
  </si>
  <si>
    <t>Childcare on non-domestic premisesSwindonRequirements of the compulsory part of the childcare register</t>
  </si>
  <si>
    <t>Childcare on non-domestic premisesSwindonRequirements of the voluntary part of the childcare register</t>
  </si>
  <si>
    <t>Childcare on non-domestic premisesTamesideBehaviour and attitudes</t>
  </si>
  <si>
    <t>Childcare on non-domestic premisesTamesideEffectiveness of leadership and Management</t>
  </si>
  <si>
    <t>Childcare on non-domestic premisesTamesideOutcomes for children</t>
  </si>
  <si>
    <t>Childcare on non-domestic premisesTamesideOverall effectiveness: The quality and standards of the provision</t>
  </si>
  <si>
    <t>Childcare on non-domestic premisesTamesidePersonal development</t>
  </si>
  <si>
    <t>Childcare on non-domestic premisesTamesidePersonal development, behaviour and welfare</t>
  </si>
  <si>
    <t>Childcare on non-domestic premisesTamesideQuality of education</t>
  </si>
  <si>
    <t>Childcare on non-domestic premisesTamesideQuality of teaching, learning and assessment</t>
  </si>
  <si>
    <t>Childcare on non-domestic premisesTamesideRequirements of the compulsory part of the childcare register</t>
  </si>
  <si>
    <t>Childcare on non-domestic premisesTamesideRequirements of the voluntary part of the childcare register</t>
  </si>
  <si>
    <t>Childcare on non-domestic premisesTelford and WrekinBehaviour and attitudes</t>
  </si>
  <si>
    <t>Childcare on non-domestic premisesTelford and WrekinEffectiveness of leadership and Management</t>
  </si>
  <si>
    <t>Childcare on non-domestic premisesTelford and WrekinOutcomes for children</t>
  </si>
  <si>
    <t>Childcare on non-domestic premisesTelford and WrekinOverall effectiveness: The quality and standards of the provision</t>
  </si>
  <si>
    <t>Childcare on non-domestic premisesTelford and WrekinPersonal development</t>
  </si>
  <si>
    <t>Childcare on non-domestic premisesTelford and WrekinPersonal development, behaviour and welfare</t>
  </si>
  <si>
    <t>Childcare on non-domestic premisesTelford and WrekinQuality of education</t>
  </si>
  <si>
    <t>Childcare on non-domestic premisesTelford and WrekinQuality of teaching, learning and assessment</t>
  </si>
  <si>
    <t>Childcare on non-domestic premisesTelford and WrekinRequirements of the compulsory part of the childcare register</t>
  </si>
  <si>
    <t>Childcare on non-domestic premisesTelford and WrekinRequirements of the voluntary part of the childcare register</t>
  </si>
  <si>
    <t>Childcare on non-domestic premisesThurrockBehaviour and attitudes</t>
  </si>
  <si>
    <t>Childcare on non-domestic premisesThurrockEffectiveness of leadership and Management</t>
  </si>
  <si>
    <t>Childcare on non-domestic premisesThurrockOutcomes for children</t>
  </si>
  <si>
    <t>Childcare on non-domestic premisesThurrockOverall effectiveness: The quality and standards of the provision</t>
  </si>
  <si>
    <t>Childcare on non-domestic premisesThurrockPersonal development</t>
  </si>
  <si>
    <t>Childcare on non-domestic premisesThurrockPersonal development, behaviour and welfare</t>
  </si>
  <si>
    <t>Childcare on non-domestic premisesThurrockQuality of education</t>
  </si>
  <si>
    <t>Childcare on non-domestic premisesThurrockQuality of teaching, learning and assessment</t>
  </si>
  <si>
    <t>Childcare on non-domestic premisesThurrockRequirements of the compulsory part of the childcare register</t>
  </si>
  <si>
    <t>Childcare on non-domestic premisesThurrockRequirements of the voluntary part of the childcare register</t>
  </si>
  <si>
    <t>Childcare on non-domestic premisesTorbayBehaviour and attitudes</t>
  </si>
  <si>
    <t>Childcare on non-domestic premisesTorbayEffectiveness of leadership and Management</t>
  </si>
  <si>
    <t>Childcare on non-domestic premisesTorbayOutcomes for children</t>
  </si>
  <si>
    <t>Childcare on non-domestic premisesTorbayOverall effectiveness: The quality and standards of the provision</t>
  </si>
  <si>
    <t>Childcare on non-domestic premisesTorbayPersonal development</t>
  </si>
  <si>
    <t>Childcare on non-domestic premisesTorbayPersonal development, behaviour and welfare</t>
  </si>
  <si>
    <t>Childcare on non-domestic premisesTorbayQuality of education</t>
  </si>
  <si>
    <t>Childcare on non-domestic premisesTorbayQuality of teaching, learning and assessment</t>
  </si>
  <si>
    <t>Childcare on non-domestic premisesTorbayRequirements of the compulsory part of the childcare register</t>
  </si>
  <si>
    <t>Childcare on non-domestic premisesTorbayRequirements of the voluntary part of the childcare register</t>
  </si>
  <si>
    <t>Childcare on non-domestic premisesTower HamletsBehaviour and attitudes</t>
  </si>
  <si>
    <t>Childcare on non-domestic premisesTower HamletsEffectiveness of leadership and Management</t>
  </si>
  <si>
    <t>Childcare on non-domestic premisesTower HamletsOutcomes for children</t>
  </si>
  <si>
    <t>Childcare on non-domestic premisesTower HamletsOverall effectiveness: The quality and standards of the provision</t>
  </si>
  <si>
    <t>Childcare on non-domestic premisesTower HamletsPersonal development</t>
  </si>
  <si>
    <t>Childcare on non-domestic premisesTower HamletsPersonal development, behaviour and welfare</t>
  </si>
  <si>
    <t>Childcare on non-domestic premisesTower HamletsQuality of education</t>
  </si>
  <si>
    <t>Childcare on non-domestic premisesTower HamletsQuality of teaching, learning and assessment</t>
  </si>
  <si>
    <t>Childcare on non-domestic premisesTower HamletsRequirements of the compulsory part of the childcare register</t>
  </si>
  <si>
    <t>Childcare on non-domestic premisesTower HamletsRequirements of the voluntary part of the childcare register</t>
  </si>
  <si>
    <t>Childcare on non-domestic premisesTraffordBehaviour and attitudes</t>
  </si>
  <si>
    <t>Childcare on non-domestic premisesTraffordEffectiveness of leadership and Management</t>
  </si>
  <si>
    <t>Childcare on non-domestic premisesTraffordOutcomes for children</t>
  </si>
  <si>
    <t>Childcare on non-domestic premisesTraffordOverall effectiveness: The quality and standards of the provision</t>
  </si>
  <si>
    <t>Childcare on non-domestic premisesTraffordPersonal development</t>
  </si>
  <si>
    <t>Childcare on non-domestic premisesTraffordPersonal development, behaviour and welfare</t>
  </si>
  <si>
    <t>Childcare on non-domestic premisesTraffordQuality of education</t>
  </si>
  <si>
    <t>Childcare on non-domestic premisesTraffordQuality of teaching, learning and assessment</t>
  </si>
  <si>
    <t>Childcare on non-domestic premisesTraffordRequirements of the compulsory part of the childcare register</t>
  </si>
  <si>
    <t>Childcare on non-domestic premisesTraffordRequirements of the voluntary part of the childcare register</t>
  </si>
  <si>
    <t>Childcare on non-domestic premisesWakefieldBehaviour and attitudes</t>
  </si>
  <si>
    <t>Childcare on non-domestic premisesWakefieldEffectiveness of leadership and Management</t>
  </si>
  <si>
    <t>Childcare on non-domestic premisesWakefieldOutcomes for children</t>
  </si>
  <si>
    <t>Childcare on non-domestic premisesWakefieldOverall effectiveness: The quality and standards of the provision</t>
  </si>
  <si>
    <t>Childcare on non-domestic premisesWakefieldPersonal development</t>
  </si>
  <si>
    <t>Childcare on non-domestic premisesWakefieldPersonal development, behaviour and welfare</t>
  </si>
  <si>
    <t>Childcare on non-domestic premisesWakefieldQuality of education</t>
  </si>
  <si>
    <t>Childcare on non-domestic premisesWakefieldQuality of teaching, learning and assessment</t>
  </si>
  <si>
    <t>Childcare on non-domestic premisesWakefieldRequirements of the compulsory part of the childcare register</t>
  </si>
  <si>
    <t>Childcare on non-domestic premisesWakefieldRequirements of the voluntary part of the childcare register</t>
  </si>
  <si>
    <t>Childcare on non-domestic premisesWalsallBehaviour and attitudes</t>
  </si>
  <si>
    <t>Childcare on non-domestic premisesWalsallEffectiveness of leadership and Management</t>
  </si>
  <si>
    <t>Childcare on non-domestic premisesWalsallOutcomes for children</t>
  </si>
  <si>
    <t>Childcare on non-domestic premisesWalsallOverall effectiveness: The quality and standards of the provision</t>
  </si>
  <si>
    <t>Childcare on non-domestic premisesWalsallPersonal development</t>
  </si>
  <si>
    <t>Childcare on non-domestic premisesWalsallPersonal development, behaviour and welfare</t>
  </si>
  <si>
    <t>Childcare on non-domestic premisesWalsallQuality of education</t>
  </si>
  <si>
    <t>Childcare on non-domestic premisesWalsallQuality of teaching, learning and assessment</t>
  </si>
  <si>
    <t>Childcare on non-domestic premisesWalsallRequirements of the compulsory part of the childcare register</t>
  </si>
  <si>
    <t>Childcare on non-domestic premisesWalsallRequirements of the voluntary part of the childcare register</t>
  </si>
  <si>
    <t>Childcare on non-domestic premisesWaltham ForestBehaviour and attitudes</t>
  </si>
  <si>
    <t>Childcare on non-domestic premisesWaltham ForestEffectiveness of leadership and Management</t>
  </si>
  <si>
    <t>Childcare on non-domestic premisesWaltham ForestOutcomes for children</t>
  </si>
  <si>
    <t>Childcare on non-domestic premisesWaltham ForestOverall effectiveness: The quality and standards of the provision</t>
  </si>
  <si>
    <t>Childcare on non-domestic premisesWaltham ForestPersonal development</t>
  </si>
  <si>
    <t>Childcare on non-domestic premisesWaltham ForestPersonal development, behaviour and welfare</t>
  </si>
  <si>
    <t>Childcare on non-domestic premisesWaltham ForestQuality of education</t>
  </si>
  <si>
    <t>Childcare on non-domestic premisesWaltham ForestQuality of teaching, learning and assessment</t>
  </si>
  <si>
    <t>Childcare on non-domestic premisesWaltham ForestRequirements of the compulsory part of the childcare register</t>
  </si>
  <si>
    <t>Childcare on non-domestic premisesWaltham ForestRequirements of the voluntary part of the childcare register</t>
  </si>
  <si>
    <t>Childcare on non-domestic premisesWandsworthBehaviour and attitudes</t>
  </si>
  <si>
    <t>Childcare on non-domestic premisesWandsworthEffectiveness of leadership and Management</t>
  </si>
  <si>
    <t>Childcare on non-domestic premisesWandsworthOutcomes for children</t>
  </si>
  <si>
    <t>Childcare on non-domestic premisesWandsworthOverall effectiveness: The quality and standards of the provision</t>
  </si>
  <si>
    <t>Childcare on non-domestic premisesWandsworthPersonal development</t>
  </si>
  <si>
    <t>Childcare on non-domestic premisesWandsworthPersonal development, behaviour and welfare</t>
  </si>
  <si>
    <t>Childcare on non-domestic premisesWandsworthQuality of education</t>
  </si>
  <si>
    <t>Childcare on non-domestic premisesWandsworthQuality of teaching, learning and assessment</t>
  </si>
  <si>
    <t>Childcare on non-domestic premisesWandsworthRequirements of the compulsory part of the childcare register</t>
  </si>
  <si>
    <t>Childcare on non-domestic premisesWandsworthRequirements of the voluntary part of the childcare register</t>
  </si>
  <si>
    <t>Childcare on non-domestic premisesWarringtonBehaviour and attitudes</t>
  </si>
  <si>
    <t>Childcare on non-domestic premisesWarringtonEffectiveness of leadership and Management</t>
  </si>
  <si>
    <t>Childcare on non-domestic premisesWarringtonOutcomes for children</t>
  </si>
  <si>
    <t>Childcare on non-domestic premisesWarringtonOverall effectiveness: The quality and standards of the provision</t>
  </si>
  <si>
    <t>Childcare on non-domestic premisesWarringtonPersonal development</t>
  </si>
  <si>
    <t>Childcare on non-domestic premisesWarringtonPersonal development, behaviour and welfare</t>
  </si>
  <si>
    <t>Childcare on non-domestic premisesWarringtonQuality of education</t>
  </si>
  <si>
    <t>Childcare on non-domestic premisesWarringtonQuality of teaching, learning and assessment</t>
  </si>
  <si>
    <t>Childcare on non-domestic premisesWarringtonRequirements of the compulsory part of the childcare register</t>
  </si>
  <si>
    <t>Childcare on non-domestic premisesWarringtonRequirements of the voluntary part of the childcare register</t>
  </si>
  <si>
    <t>Childcare on non-domestic premisesWarwickshireBehaviour and attitudes</t>
  </si>
  <si>
    <t>Childcare on non-domestic premisesWarwickshireEffectiveness of leadership and Management</t>
  </si>
  <si>
    <t>Childcare on non-domestic premisesWarwickshireOutcomes for children</t>
  </si>
  <si>
    <t>Childcare on non-domestic premisesWarwickshireOverall effectiveness: The quality and standards of the provision</t>
  </si>
  <si>
    <t>Childcare on non-domestic premisesWarwickshirePersonal development</t>
  </si>
  <si>
    <t>Childcare on non-domestic premisesWarwickshirePersonal development, behaviour and welfare</t>
  </si>
  <si>
    <t>Childcare on non-domestic premisesWarwickshireQuality of education</t>
  </si>
  <si>
    <t>Childcare on non-domestic premisesWarwickshireQuality of teaching, learning and assessment</t>
  </si>
  <si>
    <t>Childcare on non-domestic premisesWarwickshireRequirements of the compulsory part of the childcare register</t>
  </si>
  <si>
    <t>Childcare on non-domestic premisesWarwickshireRequirements of the voluntary part of the childcare register</t>
  </si>
  <si>
    <t>Childcare on non-domestic premisesWest BerkshireBehaviour and attitudes</t>
  </si>
  <si>
    <t>Childcare on non-domestic premisesWest BerkshireEffectiveness of leadership and Management</t>
  </si>
  <si>
    <t>Childcare on non-domestic premisesWest BerkshireOutcomes for children</t>
  </si>
  <si>
    <t>Childcare on non-domestic premisesWest BerkshireOverall effectiveness: The quality and standards of the provision</t>
  </si>
  <si>
    <t>Childcare on non-domestic premisesWest BerkshirePersonal development</t>
  </si>
  <si>
    <t>Childcare on non-domestic premisesWest BerkshirePersonal development, behaviour and welfare</t>
  </si>
  <si>
    <t>Childcare on non-domestic premisesWest BerkshireQuality of education</t>
  </si>
  <si>
    <t>Childcare on non-domestic premisesWest BerkshireQuality of teaching, learning and assessment</t>
  </si>
  <si>
    <t>Childcare on non-domestic premisesWest BerkshireRequirements of the compulsory part of the childcare register</t>
  </si>
  <si>
    <t>Childcare on non-domestic premisesWest BerkshireRequirements of the voluntary part of the childcare register</t>
  </si>
  <si>
    <t>Childcare on non-domestic premisesWest NorthamptonshireBehaviour and attitudes</t>
  </si>
  <si>
    <t>Childcare on non-domestic premisesWest NorthamptonshireEffectiveness of leadership and Management</t>
  </si>
  <si>
    <t>Childcare on non-domestic premisesWest NorthamptonshireOutcomes for children</t>
  </si>
  <si>
    <t>Childcare on non-domestic premisesWest NorthamptonshireOverall effectiveness: The quality and standards of the provision</t>
  </si>
  <si>
    <t>Childcare on non-domestic premisesWest NorthamptonshirePersonal development</t>
  </si>
  <si>
    <t>Childcare on non-domestic premisesWest NorthamptonshirePersonal development, behaviour and welfare</t>
  </si>
  <si>
    <t>Childcare on non-domestic premisesWest NorthamptonshireQuality of education</t>
  </si>
  <si>
    <t>Childcare on non-domestic premisesWest NorthamptonshireQuality of teaching, learning and assessment</t>
  </si>
  <si>
    <t>Childcare on non-domestic premisesWest NorthamptonshireRequirements of the compulsory part of the childcare register</t>
  </si>
  <si>
    <t>Childcare on non-domestic premisesWest NorthamptonshireRequirements of the voluntary part of the childcare register</t>
  </si>
  <si>
    <t>Childcare on non-domestic premisesWest SussexBehaviour and attitudes</t>
  </si>
  <si>
    <t>Childcare on non-domestic premisesWest SussexEffectiveness of leadership and Management</t>
  </si>
  <si>
    <t>Childcare on non-domestic premisesWest SussexOutcomes for children</t>
  </si>
  <si>
    <t>Childcare on non-domestic premisesWest SussexOverall effectiveness: The quality and standards of the provision</t>
  </si>
  <si>
    <t>Childcare on non-domestic premisesWest SussexPersonal development</t>
  </si>
  <si>
    <t>Childcare on non-domestic premisesWest SussexPersonal development, behaviour and welfare</t>
  </si>
  <si>
    <t>Childcare on non-domestic premisesWest SussexQuality of education</t>
  </si>
  <si>
    <t>Childcare on non-domestic premisesWest SussexQuality of teaching, learning and assessment</t>
  </si>
  <si>
    <t>Childcare on non-domestic premisesWest SussexRequirements of the compulsory part of the childcare register</t>
  </si>
  <si>
    <t>Childcare on non-domestic premisesWest SussexRequirements of the voluntary part of the childcare register</t>
  </si>
  <si>
    <t>Childcare on non-domestic premisesWestminsterBehaviour and attitudes</t>
  </si>
  <si>
    <t>Childcare on non-domestic premisesWestminsterEffectiveness of leadership and Management</t>
  </si>
  <si>
    <t>Childcare on non-domestic premisesWestminsterOutcomes for children</t>
  </si>
  <si>
    <t>Childcare on non-domestic premisesWestminsterOverall effectiveness: The quality and standards of the provision</t>
  </si>
  <si>
    <t>Childcare on non-domestic premisesWestminsterPersonal development</t>
  </si>
  <si>
    <t>Childcare on non-domestic premisesWestminsterPersonal development, behaviour and welfare</t>
  </si>
  <si>
    <t>Childcare on non-domestic premisesWestminsterQuality of education</t>
  </si>
  <si>
    <t>Childcare on non-domestic premisesWestminsterQuality of teaching, learning and assessment</t>
  </si>
  <si>
    <t>Childcare on non-domestic premisesWestminsterRequirements of the compulsory part of the childcare register</t>
  </si>
  <si>
    <t>Childcare on non-domestic premisesWestminsterRequirements of the voluntary part of the childcare register</t>
  </si>
  <si>
    <t>Childcare on non-domestic premisesWiganBehaviour and attitudes</t>
  </si>
  <si>
    <t>Childcare on non-domestic premisesWiganEffectiveness of leadership and Management</t>
  </si>
  <si>
    <t>Childcare on non-domestic premisesWiganOutcomes for children</t>
  </si>
  <si>
    <t>Childcare on non-domestic premisesWiganOverall effectiveness: The quality and standards of the provision</t>
  </si>
  <si>
    <t>Childcare on non-domestic premisesWiganPersonal development</t>
  </si>
  <si>
    <t>Childcare on non-domestic premisesWiganPersonal development, behaviour and welfare</t>
  </si>
  <si>
    <t>Childcare on non-domestic premisesWiganQuality of education</t>
  </si>
  <si>
    <t>Childcare on non-domestic premisesWiganQuality of teaching, learning and assessment</t>
  </si>
  <si>
    <t>Childcare on non-domestic premisesWiganRequirements of the compulsory part of the childcare register</t>
  </si>
  <si>
    <t>Childcare on non-domestic premisesWiganRequirements of the voluntary part of the childcare register</t>
  </si>
  <si>
    <t>Childcare on non-domestic premisesWiltshireBehaviour and attitudes</t>
  </si>
  <si>
    <t>Childcare on non-domestic premisesWiltshireEffectiveness of leadership and Management</t>
  </si>
  <si>
    <t>Childcare on non-domestic premisesWiltshireOutcomes for children</t>
  </si>
  <si>
    <t>Childcare on non-domestic premisesWiltshireOverall effectiveness: The quality and standards of the provision</t>
  </si>
  <si>
    <t>Childcare on non-domestic premisesWiltshirePersonal development</t>
  </si>
  <si>
    <t>Childcare on non-domestic premisesWiltshirePersonal development, behaviour and welfare</t>
  </si>
  <si>
    <t>Childcare on non-domestic premisesWiltshireQuality of education</t>
  </si>
  <si>
    <t>Childcare on non-domestic premisesWiltshireQuality of teaching, learning and assessment</t>
  </si>
  <si>
    <t>Childcare on non-domestic premisesWiltshireRequirements of the compulsory part of the childcare register</t>
  </si>
  <si>
    <t>Childcare on non-domestic premisesWiltshireRequirements of the voluntary part of the childcare register</t>
  </si>
  <si>
    <t>Childcare on non-domestic premisesWindsor and MaidenheadBehaviour and attitudes</t>
  </si>
  <si>
    <t>Childcare on non-domestic premisesWindsor and MaidenheadEffectiveness of leadership and Management</t>
  </si>
  <si>
    <t>Childcare on non-domestic premisesWindsor and MaidenheadOutcomes for children</t>
  </si>
  <si>
    <t>Childcare on non-domestic premisesWindsor and MaidenheadOverall effectiveness: The quality and standards of the provision</t>
  </si>
  <si>
    <t>Childcare on non-domestic premisesWindsor and MaidenheadPersonal development</t>
  </si>
  <si>
    <t>Childcare on non-domestic premisesWindsor and MaidenheadPersonal development, behaviour and welfare</t>
  </si>
  <si>
    <t>Childcare on non-domestic premisesWindsor and MaidenheadQuality of education</t>
  </si>
  <si>
    <t>Childcare on non-domestic premisesWindsor and MaidenheadQuality of teaching, learning and assessment</t>
  </si>
  <si>
    <t>Childcare on non-domestic premisesWindsor and MaidenheadRequirements of the compulsory part of the childcare register</t>
  </si>
  <si>
    <t>Childcare on non-domestic premisesWindsor and MaidenheadRequirements of the voluntary part of the childcare register</t>
  </si>
  <si>
    <t>Childcare on non-domestic premisesWirralBehaviour and attitudes</t>
  </si>
  <si>
    <t>Childcare on non-domestic premisesWirralEffectiveness of leadership and Management</t>
  </si>
  <si>
    <t>Childcare on non-domestic premisesWirralOutcomes for children</t>
  </si>
  <si>
    <t>Childcare on non-domestic premisesWirralOverall effectiveness: The quality and standards of the provision</t>
  </si>
  <si>
    <t>Childcare on non-domestic premisesWirralPersonal development</t>
  </si>
  <si>
    <t>Childcare on non-domestic premisesWirralPersonal development, behaviour and welfare</t>
  </si>
  <si>
    <t>Childcare on non-domestic premisesWirralQuality of education</t>
  </si>
  <si>
    <t>Childcare on non-domestic premisesWirralQuality of teaching, learning and assessment</t>
  </si>
  <si>
    <t>Childcare on non-domestic premisesWirralRequirements of the compulsory part of the childcare register</t>
  </si>
  <si>
    <t>Childcare on non-domestic premisesWirralRequirements of the voluntary part of the childcare register</t>
  </si>
  <si>
    <t>Childcare on non-domestic premisesWokinghamBehaviour and attitudes</t>
  </si>
  <si>
    <t>Childcare on non-domestic premisesWokinghamEffectiveness of leadership and Management</t>
  </si>
  <si>
    <t>Childcare on non-domestic premisesWokinghamOutcomes for children</t>
  </si>
  <si>
    <t>Childcare on non-domestic premisesWokinghamOverall effectiveness: The quality and standards of the provision</t>
  </si>
  <si>
    <t>Childcare on non-domestic premisesWokinghamPersonal development</t>
  </si>
  <si>
    <t>All provisionNorth East LincolnshireOverall effectiveness: The quality and standards of the provision</t>
  </si>
  <si>
    <t>All provisionNorth LincolnshireOverall effectiveness: The quality and standards of the provision</t>
  </si>
  <si>
    <t>All provisionNorth NorthamptonshireOverall effectiveness: The quality and standards of the provision</t>
  </si>
  <si>
    <t>All provisionNorth SomersetOverall effectiveness: The quality and standards of the provision</t>
  </si>
  <si>
    <t>All provisionNorth TynesideOverall effectiveness: The quality and standards of the provision</t>
  </si>
  <si>
    <t>All provisionNorth YorkshireOverall effectiveness: The quality and standards of the provision</t>
  </si>
  <si>
    <t>All provisionNorthumberlandOverall effectiveness: The quality and standards of the provision</t>
  </si>
  <si>
    <t>All provisionNot RecordedOverall effectiveness: The quality and standards of the provision</t>
  </si>
  <si>
    <t>All provisionNottinghamOverall effectiveness: The quality and standards of the provision</t>
  </si>
  <si>
    <t>All provisionNottinghamshireOverall effectiveness: The quality and standards of the provision</t>
  </si>
  <si>
    <t>All provisionOldhamOverall effectiveness: The quality and standards of the provision</t>
  </si>
  <si>
    <t>All provisionOxfordshireOverall effectiveness: The quality and standards of the provision</t>
  </si>
  <si>
    <t>All provisionPeterboroughOverall effectiveness: The quality and standards of the provision</t>
  </si>
  <si>
    <t>All provisionPlymouthOverall effectiveness: The quality and standards of the provision</t>
  </si>
  <si>
    <t>All provisionPortsmouthOverall effectiveness: The quality and standards of the provision</t>
  </si>
  <si>
    <t>All provisionReadingOverall effectiveness: The quality and standards of the provision</t>
  </si>
  <si>
    <t>All provisionRedbridgeOverall effectiveness: The quality and standards of the provision</t>
  </si>
  <si>
    <t>All provisionRedcar and ClevelandOverall effectiveness: The quality and standards of the provision</t>
  </si>
  <si>
    <t>All provisionRichmond upon ThamesOverall effectiveness: The quality and standards of the provision</t>
  </si>
  <si>
    <t>All provisionRochdaleOverall effectiveness: The quality and standards of the provision</t>
  </si>
  <si>
    <t>All provisionRotherhamOverall effectiveness: The quality and standards of the provision</t>
  </si>
  <si>
    <t>All provisionRutlandOverall effectiveness: The quality and standards of the provision</t>
  </si>
  <si>
    <t>All provisionSalfordOverall effectiveness: The quality and standards of the provision</t>
  </si>
  <si>
    <t>All provisionSandwellOverall effectiveness: The quality and standards of the provision</t>
  </si>
  <si>
    <t>All provisionSeftonOverall effectiveness: The quality and standards of the provision</t>
  </si>
  <si>
    <t>All provisionSheffieldOverall effectiveness: The quality and standards of the provision</t>
  </si>
  <si>
    <t>All provisionShropshireOverall effectiveness: The quality and standards of the provision</t>
  </si>
  <si>
    <t>All provisionSloughOverall effectiveness: The quality and standards of the provision</t>
  </si>
  <si>
    <t>All provisionSolihullOverall effectiveness: The quality and standards of the provision</t>
  </si>
  <si>
    <t>All provisionSomersetOverall effectiveness: The quality and standards of the provision</t>
  </si>
  <si>
    <t>All provisionSouth GloucestershireOverall effectiveness: The quality and standards of the provision</t>
  </si>
  <si>
    <t>All provisionSouth TynesideOverall effectiveness: The quality and standards of the provision</t>
  </si>
  <si>
    <t>All provisionSouthamptonOverall effectiveness: The quality and standards of the provision</t>
  </si>
  <si>
    <t>All provisionSouthend on SeaOverall effectiveness: The quality and standards of the provision</t>
  </si>
  <si>
    <t>All provisionSouthwarkOverall effectiveness: The quality and standards of the provision</t>
  </si>
  <si>
    <t>All provisionSt HelensOverall effectiveness: The quality and standards of the provision</t>
  </si>
  <si>
    <t>All provisionStaffordshireOverall effectiveness: The quality and standards of the provision</t>
  </si>
  <si>
    <t>All provisionStockportOverall effectiveness: The quality and standards of the provision</t>
  </si>
  <si>
    <t>All provisionStockton-on-TeesOverall effectiveness: The quality and standards of the provision</t>
  </si>
  <si>
    <t>All provisionStoke-on-TrentOverall effectiveness: The quality and standards of the provision</t>
  </si>
  <si>
    <t>All provisionSuffolkOverall effectiveness: The quality and standards of the provision</t>
  </si>
  <si>
    <t>All provisionSunderlandOverall effectiveness: The quality and standards of the provision</t>
  </si>
  <si>
    <t>All provisionSurreyOverall effectiveness: The quality and standards of the provision</t>
  </si>
  <si>
    <t>All provisionSuttonOverall effectiveness: The quality and standards of the provision</t>
  </si>
  <si>
    <t>All provisionSwindonOverall effectiveness: The quality and standards of the provision</t>
  </si>
  <si>
    <t>All provisionTamesideOverall effectiveness: The quality and standards of the provision</t>
  </si>
  <si>
    <t>All provisionTelford and WrekinOverall effectiveness: The quality and standards of the provision</t>
  </si>
  <si>
    <t>All provisionThurrockOverall effectiveness: The quality and standards of the provision</t>
  </si>
  <si>
    <t>All provisionTorbayOverall effectiveness: The quality and standards of the provision</t>
  </si>
  <si>
    <t>All provisionTower HamletsOverall effectiveness: The quality and standards of the provision</t>
  </si>
  <si>
    <t>All provisionTraffordOverall effectiveness: The quality and standards of the provision</t>
  </si>
  <si>
    <t>All provisionWakefieldOverall effectiveness: The quality and standards of the provision</t>
  </si>
  <si>
    <t>All provisionWalsallOverall effectiveness: The quality and standards of the provision</t>
  </si>
  <si>
    <t>All provisionWaltham ForestOverall effectiveness: The quality and standards of the provision</t>
  </si>
  <si>
    <t>All provisionWandsworthOverall effectiveness: The quality and standards of the provision</t>
  </si>
  <si>
    <t>All provisionWarringtonOverall effectiveness: The quality and standards of the provision</t>
  </si>
  <si>
    <t>All provisionWarwickshireOverall effectiveness: The quality and standards of the provision</t>
  </si>
  <si>
    <t>All provisionWest BerkshireOverall effectiveness: The quality and standards of the provision</t>
  </si>
  <si>
    <t>All provisionWest NorthamptonshireOverall effectiveness: The quality and standards of the provision</t>
  </si>
  <si>
    <t>All provisionWest SussexOverall effectiveness: The quality and standards of the provision</t>
  </si>
  <si>
    <t>All provisionWestminsterOverall effectiveness: The quality and standards of the provision</t>
  </si>
  <si>
    <t>All provisionWiganOverall effectiveness: The quality and standards of the provision</t>
  </si>
  <si>
    <t>All provisionWiltshireOverall effectiveness: The quality and standards of the provision</t>
  </si>
  <si>
    <t>All provisionWindsor and MaidenheadOverall effectiveness: The quality and standards of the provision</t>
  </si>
  <si>
    <t>All provisionWirralOverall effectiveness: The quality and standards of the provision</t>
  </si>
  <si>
    <t>All provisionWokinghamOverall effectiveness: The quality and standards of the provision</t>
  </si>
  <si>
    <t>All provisionWolverhamptonOverall effectiveness: The quality and standards of the provision</t>
  </si>
  <si>
    <t>All provisionWorcestershireOverall effectiveness: The quality and standards of the provision</t>
  </si>
  <si>
    <t>All provisionYorkOverall effectiveness: The quality and standards of the provision</t>
  </si>
  <si>
    <t>All provisionBarking and DagenhamPersonal development</t>
  </si>
  <si>
    <t>All provisionBarnetPersonal development</t>
  </si>
  <si>
    <t>All provisionBarnsleyPersonal development</t>
  </si>
  <si>
    <t>All provisionBath and North East SomersetPersonal development</t>
  </si>
  <si>
    <t>All provisionBedfordPersonal development</t>
  </si>
  <si>
    <t>All provisionBexleyPersonal development</t>
  </si>
  <si>
    <t>All provisionBirminghamPersonal development</t>
  </si>
  <si>
    <t>All provisionBlackburn with DarwenPersonal development</t>
  </si>
  <si>
    <t>All provisionBlackpoolPersonal development</t>
  </si>
  <si>
    <t>All provisionBoltonPersonal development</t>
  </si>
  <si>
    <t>All provisionBournemouth, Christchurch &amp; PoolePersonal development</t>
  </si>
  <si>
    <t>All provisionBracknell ForestPersonal development</t>
  </si>
  <si>
    <t>All provisionBradfordPersonal development</t>
  </si>
  <si>
    <t>All provisionBrentPersonal development</t>
  </si>
  <si>
    <t>All provisionBrighton and HovePersonal development</t>
  </si>
  <si>
    <t>All provisionBristolPersonal development</t>
  </si>
  <si>
    <t>All provisionBromleyPersonal development</t>
  </si>
  <si>
    <t>All provisionBuckinghamshirePersonal development</t>
  </si>
  <si>
    <t>All provisionBuryPersonal development</t>
  </si>
  <si>
    <t>All provisionCalderdalePersonal development</t>
  </si>
  <si>
    <t>All provisionCambridgeshirePersonal development</t>
  </si>
  <si>
    <t>All provisionCamdenPersonal development</t>
  </si>
  <si>
    <t>All provisionCentral BedfordshirePersonal development</t>
  </si>
  <si>
    <t>All provisionCheshire EastPersonal development</t>
  </si>
  <si>
    <t>All provisionCheshire West and ChesterPersonal development</t>
  </si>
  <si>
    <t>All provisionCity of LondonPersonal development</t>
  </si>
  <si>
    <t>All provisionCornwallPersonal development</t>
  </si>
  <si>
    <t>All provisionCoventryPersonal development</t>
  </si>
  <si>
    <t>All provisionCroydonPersonal development</t>
  </si>
  <si>
    <t>All provisionCumbriaPersonal development</t>
  </si>
  <si>
    <t>All provisionDarlingtonPersonal development</t>
  </si>
  <si>
    <t>All provisionDerbyPersonal development</t>
  </si>
  <si>
    <t>All provisionDerbyshirePersonal development</t>
  </si>
  <si>
    <t>All provisionDevonPersonal development</t>
  </si>
  <si>
    <t>All provisionDoncasterPersonal development</t>
  </si>
  <si>
    <t>All provisionDorsetPersonal development</t>
  </si>
  <si>
    <t>All provisionDudleyPersonal development</t>
  </si>
  <si>
    <t>All provisionDurhamPersonal development</t>
  </si>
  <si>
    <t>All provisionEalingPersonal development</t>
  </si>
  <si>
    <t>All provisionEast Riding of YorkshirePersonal development</t>
  </si>
  <si>
    <t>All provisionEast SussexPersonal development</t>
  </si>
  <si>
    <t>All provisionEnfieldPersonal development</t>
  </si>
  <si>
    <t>All provisionEssexPersonal development</t>
  </si>
  <si>
    <t>All provisionGatesheadPersonal development</t>
  </si>
  <si>
    <t>All provisionGloucestershirePersonal development</t>
  </si>
  <si>
    <t>All provisionGreenwichPersonal development</t>
  </si>
  <si>
    <t>All provisionHackneyPersonal development</t>
  </si>
  <si>
    <t>All provisionHaltonPersonal development</t>
  </si>
  <si>
    <t>All provisionHammersmith and FulhamPersonal development</t>
  </si>
  <si>
    <t>All provisionHampshirePersonal development</t>
  </si>
  <si>
    <t>All provisionHaringeyPersonal development</t>
  </si>
  <si>
    <t>All provisionHarrowPersonal development</t>
  </si>
  <si>
    <t>All provisionHartlepoolPersonal development</t>
  </si>
  <si>
    <t>All provisionHaveringPersonal development</t>
  </si>
  <si>
    <t>All provisionHerefordshirePersonal development</t>
  </si>
  <si>
    <t>All provisionHertfordshirePersonal development</t>
  </si>
  <si>
    <t>All provisionHillingdonPersonal development</t>
  </si>
  <si>
    <t>All provisionHounslowPersonal development</t>
  </si>
  <si>
    <t>All provisionIsle of WightPersonal development</t>
  </si>
  <si>
    <t>All provisionIsles of ScillyPersonal development</t>
  </si>
  <si>
    <t>All provisionIslingtonPersonal development</t>
  </si>
  <si>
    <t>All provisionKensington and ChelseaPersonal development</t>
  </si>
  <si>
    <t>All provisionKentPersonal development</t>
  </si>
  <si>
    <t>All provisionKingston upon HullPersonal development</t>
  </si>
  <si>
    <t>All provisionKingston upon ThamesPersonal development</t>
  </si>
  <si>
    <t>All provisionKirkleesPersonal development</t>
  </si>
  <si>
    <t>All provisionKnowsleyPersonal development</t>
  </si>
  <si>
    <t>All provisionLambethPersonal development</t>
  </si>
  <si>
    <t>All provisionLancashirePersonal development</t>
  </si>
  <si>
    <t>All provisionLeedsPersonal development</t>
  </si>
  <si>
    <t>All provisionLeicesterPersonal development</t>
  </si>
  <si>
    <t>All provisionLeicestershirePersonal development</t>
  </si>
  <si>
    <t>All provisionLewishamPersonal development</t>
  </si>
  <si>
    <t>All provisionLincolnshirePersonal development</t>
  </si>
  <si>
    <t>All provisionLiverpoolPersonal development</t>
  </si>
  <si>
    <t>All provisionLutonPersonal development</t>
  </si>
  <si>
    <t>All provisionManchesterPersonal development</t>
  </si>
  <si>
    <t>All provisionMedwayPersonal development</t>
  </si>
  <si>
    <t>All provisionMertonPersonal development</t>
  </si>
  <si>
    <t>All provisionMiddlesbroughPersonal development</t>
  </si>
  <si>
    <t>All provisionMilton KeynesPersonal development</t>
  </si>
  <si>
    <t>All provisionNewcastle upon TynePersonal development</t>
  </si>
  <si>
    <t>All provisionNewhamPersonal development</t>
  </si>
  <si>
    <t>All provisionNorfolkPersonal development</t>
  </si>
  <si>
    <t>All provisionNorth East LincolnshirePersonal development</t>
  </si>
  <si>
    <t>All provisionNorth LincolnshirePersonal development</t>
  </si>
  <si>
    <t>All provisionNorth NorthamptonshirePersonal development</t>
  </si>
  <si>
    <t>All provisionNorth SomersetPersonal development</t>
  </si>
  <si>
    <t>All provisionNorth TynesidePersonal development</t>
  </si>
  <si>
    <t>All provisionNorth YorkshirePersonal development</t>
  </si>
  <si>
    <t>All provisionNorthumberlandPersonal development</t>
  </si>
  <si>
    <t>All provisionNot RecordedPersonal development</t>
  </si>
  <si>
    <t>All provisionNottinghamPersonal development</t>
  </si>
  <si>
    <t>All provisionNottinghamshirePersonal development</t>
  </si>
  <si>
    <t>All provisionOldhamPersonal development</t>
  </si>
  <si>
    <t>All provisionOxfordshirePersonal development</t>
  </si>
  <si>
    <t>All provisionPeterboroughPersonal development</t>
  </si>
  <si>
    <t>All provisionPlymouthPersonal development</t>
  </si>
  <si>
    <t>All provisionPortsmouthPersonal development</t>
  </si>
  <si>
    <t>All provisionReadingPersonal development</t>
  </si>
  <si>
    <t>All provisionRedbridgePersonal development</t>
  </si>
  <si>
    <t>All provisionRedcar and ClevelandPersonal development</t>
  </si>
  <si>
    <t>All provisionRichmond upon ThamesPersonal development</t>
  </si>
  <si>
    <t>All provisionRochdalePersonal development</t>
  </si>
  <si>
    <t>All provisionRotherhamPersonal development</t>
  </si>
  <si>
    <t>All provisionRutlandPersonal development</t>
  </si>
  <si>
    <t>All provisionSalfordPersonal development</t>
  </si>
  <si>
    <t>All provisionSandwellPersonal development</t>
  </si>
  <si>
    <t>All provisionSeftonPersonal development</t>
  </si>
  <si>
    <t>All provisionSheffieldPersonal development</t>
  </si>
  <si>
    <t>All provisionShropshirePersonal development</t>
  </si>
  <si>
    <t>All provisionSloughPersonal development</t>
  </si>
  <si>
    <t>All provisionSolihullPersonal development</t>
  </si>
  <si>
    <t>All provisionSomersetPersonal development</t>
  </si>
  <si>
    <t>All provisionSouth GloucestershirePersonal development</t>
  </si>
  <si>
    <t>All provisionSouth TynesidePersonal development</t>
  </si>
  <si>
    <t>All provisionSouthamptonPersonal development</t>
  </si>
  <si>
    <t>All provisionSouthend on SeaPersonal development</t>
  </si>
  <si>
    <t>All provisionSouthwarkPersonal development</t>
  </si>
  <si>
    <t>All provisionSt HelensPersonal development</t>
  </si>
  <si>
    <t>All provisionStaffordshirePersonal development</t>
  </si>
  <si>
    <t>All provisionStockportPersonal development</t>
  </si>
  <si>
    <t>All provisionStockton-on-TeesPersonal development</t>
  </si>
  <si>
    <t>All provisionStoke-on-TrentPersonal development</t>
  </si>
  <si>
    <t>All provisionSuffolkPersonal development</t>
  </si>
  <si>
    <t>All provisionSunderlandPersonal development</t>
  </si>
  <si>
    <t>All provisionSurreyPersonal development</t>
  </si>
  <si>
    <t>All provisionSuttonPersonal development</t>
  </si>
  <si>
    <t>All provisionSwindonPersonal development</t>
  </si>
  <si>
    <t>All provisionTamesidePersonal development</t>
  </si>
  <si>
    <t>All provisionTelford and WrekinPersonal development</t>
  </si>
  <si>
    <t>All provisionThurrockPersonal development</t>
  </si>
  <si>
    <t>All provisionTorbayPersonal development</t>
  </si>
  <si>
    <t>All provisionTower HamletsPersonal development</t>
  </si>
  <si>
    <t>All provisionTraffordPersonal development</t>
  </si>
  <si>
    <t>All provisionWakefieldPersonal development</t>
  </si>
  <si>
    <t>All provisionWalsallPersonal development</t>
  </si>
  <si>
    <t>All provisionWaltham ForestPersonal development</t>
  </si>
  <si>
    <t>All provisionWandsworthPersonal development</t>
  </si>
  <si>
    <t>All provisionWarringtonPersonal development</t>
  </si>
  <si>
    <t>All provisionWarwickshirePersonal development</t>
  </si>
  <si>
    <t>All provisionWest BerkshirePersonal development</t>
  </si>
  <si>
    <t>All provisionWest NorthamptonshirePersonal development</t>
  </si>
  <si>
    <t>All provisionWest SussexPersonal development</t>
  </si>
  <si>
    <t>All provisionWestminsterPersonal development</t>
  </si>
  <si>
    <t>All provisionWiganPersonal development</t>
  </si>
  <si>
    <t>All provisionWiltshirePersonal development</t>
  </si>
  <si>
    <t>All provisionWindsor and MaidenheadPersonal development</t>
  </si>
  <si>
    <t>All provisionWirralPersonal development</t>
  </si>
  <si>
    <t>All provisionWokinghamPersonal development</t>
  </si>
  <si>
    <t>All provisionWolverhamptonPersonal development</t>
  </si>
  <si>
    <t>All provisionWorcestershirePersonal development</t>
  </si>
  <si>
    <t>All provisionYorkPersonal development</t>
  </si>
  <si>
    <t>All provisionBarking and DagenhamPersonal development, behaviour and welfare</t>
  </si>
  <si>
    <t>All provisionBarnetPersonal development, behaviour and welfare</t>
  </si>
  <si>
    <t>All provisionBarnsleyPersonal development, behaviour and welfare</t>
  </si>
  <si>
    <t>All provisionBath and North East SomersetPersonal development, behaviour and welfare</t>
  </si>
  <si>
    <t>All provisionBedfordPersonal development, behaviour and welfare</t>
  </si>
  <si>
    <t>All provisionBexleyPersonal development, behaviour and welfare</t>
  </si>
  <si>
    <t>All provisionBirminghamPersonal development, behaviour and welfare</t>
  </si>
  <si>
    <t>All provisionBlackburn with DarwenPersonal development, behaviour and welfare</t>
  </si>
  <si>
    <t>All provisionBlackpoolPersonal development, behaviour and welfare</t>
  </si>
  <si>
    <t>All provisionBoltonPersonal development, behaviour and welfare</t>
  </si>
  <si>
    <t>All provisionBournemouth, Christchurch &amp; PoolePersonal development, behaviour and welfare</t>
  </si>
  <si>
    <t>All provisionBracknell ForestPersonal development, behaviour and welfare</t>
  </si>
  <si>
    <t>All provisionBradfordPersonal development, behaviour and welfare</t>
  </si>
  <si>
    <t>All provisionBrentPersonal development, behaviour and welfare</t>
  </si>
  <si>
    <t>All provisionBrighton and HovePersonal development, behaviour and welfare</t>
  </si>
  <si>
    <t>All provisionBristolPersonal development, behaviour and welfare</t>
  </si>
  <si>
    <t>All provisionBromleyPersonal development, behaviour and welfare</t>
  </si>
  <si>
    <t>All provisionBuckinghamshirePersonal development, behaviour and welfare</t>
  </si>
  <si>
    <t>All provisionBuryPersonal development, behaviour and welfare</t>
  </si>
  <si>
    <t>All provisionCalderdalePersonal development, behaviour and welfare</t>
  </si>
  <si>
    <t>All provisionCambridgeshirePersonal development, behaviour and welfare</t>
  </si>
  <si>
    <t>All provisionCamdenPersonal development, behaviour and welfare</t>
  </si>
  <si>
    <t>All provisionCentral BedfordshirePersonal development, behaviour and welfare</t>
  </si>
  <si>
    <t>All provisionCheshire EastPersonal development, behaviour and welfare</t>
  </si>
  <si>
    <t>All provisionCheshire West and ChesterPersonal development, behaviour and welfare</t>
  </si>
  <si>
    <t>All provisionCity of LondonPersonal development, behaviour and welfare</t>
  </si>
  <si>
    <t>All provisionCornwallPersonal development, behaviour and welfare</t>
  </si>
  <si>
    <t>All provisionCoventryPersonal development, behaviour and welfare</t>
  </si>
  <si>
    <t>All provisionCroydonPersonal development, behaviour and welfare</t>
  </si>
  <si>
    <t>All provisionCumbriaPersonal development, behaviour and welfare</t>
  </si>
  <si>
    <t>All provisionDarlingtonPersonal development, behaviour and welfare</t>
  </si>
  <si>
    <t>All provisionDerbyPersonal development, behaviour and welfare</t>
  </si>
  <si>
    <t>All provisionDerbyshirePersonal development, behaviour and welfare</t>
  </si>
  <si>
    <t>All provisionDevonPersonal development, behaviour and welfare</t>
  </si>
  <si>
    <t>All provisionDoncasterPersonal development, behaviour and welfare</t>
  </si>
  <si>
    <t>All provisionDorsetPersonal development, behaviour and welfare</t>
  </si>
  <si>
    <t>All provisionDudleyPersonal development, behaviour and welfare</t>
  </si>
  <si>
    <t>All provisionDurhamPersonal development, behaviour and welfare</t>
  </si>
  <si>
    <t>All provisionEalingPersonal development, behaviour and welfare</t>
  </si>
  <si>
    <t>All provisionEast Riding of YorkshirePersonal development, behaviour and welfare</t>
  </si>
  <si>
    <t>All provisionEast SussexPersonal development, behaviour and welfare</t>
  </si>
  <si>
    <t>All provisionEnfieldPersonal development, behaviour and welfare</t>
  </si>
  <si>
    <t>All provisionEssexPersonal development, behaviour and welfare</t>
  </si>
  <si>
    <t>All provisionGatesheadPersonal development, behaviour and welfare</t>
  </si>
  <si>
    <t>All provisionGloucestershirePersonal development, behaviour and welfare</t>
  </si>
  <si>
    <t>All provisionGreenwichPersonal development, behaviour and welfare</t>
  </si>
  <si>
    <t>All provisionHackneyPersonal development, behaviour and welfare</t>
  </si>
  <si>
    <t>All provisionHaltonPersonal development, behaviour and welfare</t>
  </si>
  <si>
    <t>All provisionHammersmith and FulhamPersonal development, behaviour and welfare</t>
  </si>
  <si>
    <t>All provisionHampshirePersonal development, behaviour and welfare</t>
  </si>
  <si>
    <t>All provisionHaringeyPersonal development, behaviour and welfare</t>
  </si>
  <si>
    <t>All provisionHarrowPersonal development, behaviour and welfare</t>
  </si>
  <si>
    <t>All provisionHartlepoolPersonal development, behaviour and welfare</t>
  </si>
  <si>
    <t>All provisionHaveringPersonal development, behaviour and welfare</t>
  </si>
  <si>
    <t>All provisionHerefordshirePersonal development, behaviour and welfare</t>
  </si>
  <si>
    <t>All provisionHertfordshirePersonal development, behaviour and welfare</t>
  </si>
  <si>
    <t>All provisionHillingdonPersonal development, behaviour and welfare</t>
  </si>
  <si>
    <t>All provisionHounslowPersonal development, behaviour and welfare</t>
  </si>
  <si>
    <t>All provisionIsle of WightPersonal development, behaviour and welfare</t>
  </si>
  <si>
    <t>All provisionIsles of ScillyPersonal development, behaviour and welfare</t>
  </si>
  <si>
    <t>All provisionIslingtonPersonal development, behaviour and welfare</t>
  </si>
  <si>
    <t>All provisionKensington and ChelseaPersonal development, behaviour and welfare</t>
  </si>
  <si>
    <t>All provisionKentPersonal development, behaviour and welfare</t>
  </si>
  <si>
    <t>All provisionKingston upon HullPersonal development, behaviour and welfare</t>
  </si>
  <si>
    <t>All provisionKingston upon ThamesPersonal development, behaviour and welfare</t>
  </si>
  <si>
    <t>All provisionKirkleesPersonal development, behaviour and welfare</t>
  </si>
  <si>
    <t>All provisionKnowsleyPersonal development, behaviour and welfare</t>
  </si>
  <si>
    <t>All provisionLambethPersonal development, behaviour and welfare</t>
  </si>
  <si>
    <t>All provisionLancashirePersonal development, behaviour and welfare</t>
  </si>
  <si>
    <t>All provisionLeedsPersonal development, behaviour and welfare</t>
  </si>
  <si>
    <t>All provisionLeicesterPersonal development, behaviour and welfare</t>
  </si>
  <si>
    <t>All provisionLeicestershirePersonal development, behaviour and welfare</t>
  </si>
  <si>
    <t>All provisionLewishamPersonal development, behaviour and welfare</t>
  </si>
  <si>
    <t>All provisionLincolnshirePersonal development, behaviour and welfare</t>
  </si>
  <si>
    <t>All provisionLiverpoolPersonal development, behaviour and welfare</t>
  </si>
  <si>
    <t>All provisionLutonPersonal development, behaviour and welfare</t>
  </si>
  <si>
    <t>All provisionManchesterPersonal development, behaviour and welfare</t>
  </si>
  <si>
    <t>All provisionMedwayPersonal development, behaviour and welfare</t>
  </si>
  <si>
    <t>All provisionMertonPersonal development, behaviour and welfare</t>
  </si>
  <si>
    <t>All provisionMiddlesbroughPersonal development, behaviour and welfare</t>
  </si>
  <si>
    <t>All provisionMilton KeynesPersonal development, behaviour and welfare</t>
  </si>
  <si>
    <t>All provisionNewcastle upon TynePersonal development, behaviour and welfare</t>
  </si>
  <si>
    <t>All provisionNewhamPersonal development, behaviour and welfare</t>
  </si>
  <si>
    <t>All provisionNorfolkPersonal development, behaviour and welfare</t>
  </si>
  <si>
    <t>All provisionNorth East LincolnshirePersonal development, behaviour and welfare</t>
  </si>
  <si>
    <t>All provisionNorth LincolnshirePersonal development, behaviour and welfare</t>
  </si>
  <si>
    <t>All provisionNorth NorthamptonshirePersonal development, behaviour and welfare</t>
  </si>
  <si>
    <t>All provisionNorth SomersetPersonal development, behaviour and welfare</t>
  </si>
  <si>
    <t>All provisionNorth TynesidePersonal development, behaviour and welfare</t>
  </si>
  <si>
    <t>All provisionNorth YorkshirePersonal development, behaviour and welfare</t>
  </si>
  <si>
    <t>All provisionNorthumberlandPersonal development, behaviour and welfare</t>
  </si>
  <si>
    <t>All provisionNot RecordedPersonal development, behaviour and welfare</t>
  </si>
  <si>
    <t>All provisionNottinghamPersonal development, behaviour and welfare</t>
  </si>
  <si>
    <t>All provisionNottinghamshirePersonal development, behaviour and welfare</t>
  </si>
  <si>
    <t>All provisionOldhamPersonal development, behaviour and welfare</t>
  </si>
  <si>
    <t>All provisionOxfordshirePersonal development, behaviour and welfare</t>
  </si>
  <si>
    <t>All provisionPeterboroughPersonal development, behaviour and welfare</t>
  </si>
  <si>
    <t>All provisionPlymouthPersonal development, behaviour and welfare</t>
  </si>
  <si>
    <t>All provisionPortsmouthPersonal development, behaviour and welfare</t>
  </si>
  <si>
    <t>All provisionReadingPersonal development, behaviour and welfare</t>
  </si>
  <si>
    <t>All provisionRedbridgePersonal development, behaviour and welfare</t>
  </si>
  <si>
    <t>All provisionRedcar and ClevelandPersonal development, behaviour and welfare</t>
  </si>
  <si>
    <t>All provisionRichmond upon ThamesPersonal development, behaviour and welfare</t>
  </si>
  <si>
    <t>All provisionRochdalePersonal development, behaviour and welfare</t>
  </si>
  <si>
    <t>All provisionRotherhamPersonal development, behaviour and welfare</t>
  </si>
  <si>
    <t>All provisionRutlandPersonal development, behaviour and welfare</t>
  </si>
  <si>
    <t>All provisionSalfordPersonal development, behaviour and welfare</t>
  </si>
  <si>
    <t>All provisionSandwellPersonal development, behaviour and welfare</t>
  </si>
  <si>
    <t>All provisionSeftonPersonal development, behaviour and welfare</t>
  </si>
  <si>
    <t>All provisionSheffieldPersonal development, behaviour and welfare</t>
  </si>
  <si>
    <t>All provisionShropshirePersonal development, behaviour and welfare</t>
  </si>
  <si>
    <t>All provisionSloughPersonal development, behaviour and welfare</t>
  </si>
  <si>
    <t>All provisionSolihullPersonal development, behaviour and welfare</t>
  </si>
  <si>
    <t>All provisionSomersetPersonal development, behaviour and welfare</t>
  </si>
  <si>
    <t>All provisionSouth GloucestershirePersonal development, behaviour and welfare</t>
  </si>
  <si>
    <t>All provisionSouth TynesidePersonal development, behaviour and welfare</t>
  </si>
  <si>
    <t>All provisionSouthamptonPersonal development, behaviour and welfare</t>
  </si>
  <si>
    <t>All provisionSouthend on SeaPersonal development, behaviour and welfare</t>
  </si>
  <si>
    <t>All provisionSouthwarkPersonal development, behaviour and welfare</t>
  </si>
  <si>
    <t>All provisionSt HelensPersonal development, behaviour and welfare</t>
  </si>
  <si>
    <t>All provisionStaffordshirePersonal development, behaviour and welfare</t>
  </si>
  <si>
    <t>All provisionStockportPersonal development, behaviour and welfare</t>
  </si>
  <si>
    <t>All provisionStockton-on-TeesPersonal development, behaviour and welfare</t>
  </si>
  <si>
    <t>All provisionStoke-on-TrentPersonal development, behaviour and welfare</t>
  </si>
  <si>
    <t>All provisionSuffolkPersonal development, behaviour and welfare</t>
  </si>
  <si>
    <t>All provisionSunderlandPersonal development, behaviour and welfare</t>
  </si>
  <si>
    <t>All provisionSurreyPersonal development, behaviour and welfare</t>
  </si>
  <si>
    <t>All provisionSuttonPersonal development, behaviour and welfare</t>
  </si>
  <si>
    <t>All provisionSwindonPersonal development, behaviour and welfare</t>
  </si>
  <si>
    <t>All provisionTamesidePersonal development, behaviour and welfare</t>
  </si>
  <si>
    <t>All provisionTelford and WrekinPersonal development, behaviour and welfare</t>
  </si>
  <si>
    <t>All provisionThurrockPersonal development, behaviour and welfare</t>
  </si>
  <si>
    <t>All provisionTorbayPersonal development, behaviour and welfare</t>
  </si>
  <si>
    <t>All provisionTower HamletsPersonal development, behaviour and welfare</t>
  </si>
  <si>
    <t>All provisionTraffordPersonal development, behaviour and welfare</t>
  </si>
  <si>
    <t>All provisionWakefieldPersonal development, behaviour and welfare</t>
  </si>
  <si>
    <t>All provisionWalsallPersonal development, behaviour and welfare</t>
  </si>
  <si>
    <t>All provisionWaltham ForestPersonal development, behaviour and welfare</t>
  </si>
  <si>
    <t>All provisionWandsworthPersonal development, behaviour and welfare</t>
  </si>
  <si>
    <t>All provisionWarringtonPersonal development, behaviour and welfare</t>
  </si>
  <si>
    <t>All provisionWarwickshirePersonal development, behaviour and welfare</t>
  </si>
  <si>
    <t>All provisionWest BerkshirePersonal development, behaviour and welfare</t>
  </si>
  <si>
    <t>All provisionWest NorthamptonshirePersonal development, behaviour and welfare</t>
  </si>
  <si>
    <t>All provisionWest SussexPersonal development, behaviour and welfare</t>
  </si>
  <si>
    <t>All provisionWestminsterPersonal development, behaviour and welfare</t>
  </si>
  <si>
    <t>All provisionWiganPersonal development, behaviour and welfare</t>
  </si>
  <si>
    <t>All provisionWiltshirePersonal development, behaviour and welfare</t>
  </si>
  <si>
    <t>All provisionWindsor and MaidenheadPersonal development, behaviour and welfare</t>
  </si>
  <si>
    <t>All provisionWirralPersonal development, behaviour and welfare</t>
  </si>
  <si>
    <t>All provisionWokinghamPersonal development, behaviour and welfare</t>
  </si>
  <si>
    <t>All provisionWolverhamptonPersonal development, behaviour and welfare</t>
  </si>
  <si>
    <t>All provisionWorcestershirePersonal development, behaviour and welfare</t>
  </si>
  <si>
    <t>All provisionYorkPersonal development, behaviour and welfare</t>
  </si>
  <si>
    <t>All provisionBarking and DagenhamQuality of education</t>
  </si>
  <si>
    <t>All provisionBarnetQuality of education</t>
  </si>
  <si>
    <t>All provisionBarnsleyQuality of education</t>
  </si>
  <si>
    <t>All provisionBath and North East SomersetQuality of education</t>
  </si>
  <si>
    <t>All provisionBedfordQuality of education</t>
  </si>
  <si>
    <t>All provisionBexleyQuality of education</t>
  </si>
  <si>
    <t>All provisionBirminghamQuality of education</t>
  </si>
  <si>
    <t>All provisionBlackburn with DarwenQuality of education</t>
  </si>
  <si>
    <t>All provisionBlackpoolQuality of education</t>
  </si>
  <si>
    <t>All provisionBoltonQuality of education</t>
  </si>
  <si>
    <t>All provisionBournemouth, Christchurch &amp; PooleQuality of education</t>
  </si>
  <si>
    <t>All provisionBracknell ForestQuality of education</t>
  </si>
  <si>
    <t>All provisionBradfordQuality of education</t>
  </si>
  <si>
    <t>All provisionBrentQuality of education</t>
  </si>
  <si>
    <t>All provisionBrighton and HoveQuality of education</t>
  </si>
  <si>
    <t>All provisionBristolQuality of education</t>
  </si>
  <si>
    <t>All provisionBromleyQuality of education</t>
  </si>
  <si>
    <t>All provisionBuckinghamshireQuality of education</t>
  </si>
  <si>
    <t>All provisionBuryQuality of education</t>
  </si>
  <si>
    <t>All provisionCalderdaleQuality of education</t>
  </si>
  <si>
    <t>All provisionCambridgeshireQuality of education</t>
  </si>
  <si>
    <t>All provisionCamdenQuality of education</t>
  </si>
  <si>
    <t>All provisionCentral BedfordshireQuality of education</t>
  </si>
  <si>
    <t>All provisionCheshire EastQuality of education</t>
  </si>
  <si>
    <t>All provisionCheshire West and ChesterQuality of education</t>
  </si>
  <si>
    <t>All provisionCity of LondonQuality of education</t>
  </si>
  <si>
    <t>All provisionCornwallQuality of education</t>
  </si>
  <si>
    <t>All provisionCoventryQuality of education</t>
  </si>
  <si>
    <t>All provisionCroydonQuality of education</t>
  </si>
  <si>
    <t>All provisionCumbriaQuality of education</t>
  </si>
  <si>
    <t>All provisionDarlingtonQuality of education</t>
  </si>
  <si>
    <t>All provisionDerbyQuality of education</t>
  </si>
  <si>
    <t>All provisionDerbyshireQuality of education</t>
  </si>
  <si>
    <t>All provisionDevonQuality of education</t>
  </si>
  <si>
    <t>All provisionDoncasterQuality of education</t>
  </si>
  <si>
    <t>All provisionDorsetQuality of education</t>
  </si>
  <si>
    <t>All provisionDudleyQuality of education</t>
  </si>
  <si>
    <t>All provisionDurhamQuality of education</t>
  </si>
  <si>
    <t>All provisionEalingQuality of education</t>
  </si>
  <si>
    <t>All provisionEast Riding of YorkshireQuality of education</t>
  </si>
  <si>
    <t>All provisionEast SussexQuality of education</t>
  </si>
  <si>
    <t>All provisionEnfieldQuality of education</t>
  </si>
  <si>
    <t>All provisionEssexQuality of education</t>
  </si>
  <si>
    <t>All provisionGatesheadQuality of education</t>
  </si>
  <si>
    <t>All provisionGloucestershireQuality of education</t>
  </si>
  <si>
    <t>All provisionGreenwichQuality of education</t>
  </si>
  <si>
    <t>All provisionHackneyQuality of education</t>
  </si>
  <si>
    <t>All provisionHaltonQuality of education</t>
  </si>
  <si>
    <t>All provisionHammersmith and FulhamQuality of education</t>
  </si>
  <si>
    <t>All provisionHampshireQuality of education</t>
  </si>
  <si>
    <t>All provisionHaringeyQuality of education</t>
  </si>
  <si>
    <t>All provisionHarrowQuality of education</t>
  </si>
  <si>
    <t>All provisionHartlepoolQuality of education</t>
  </si>
  <si>
    <t>All provisionHaveringQuality of education</t>
  </si>
  <si>
    <t>All provisionHerefordshireQuality of education</t>
  </si>
  <si>
    <t>All provisionHertfordshireQuality of education</t>
  </si>
  <si>
    <t>All provisionHillingdonQuality of education</t>
  </si>
  <si>
    <t>All provisionHounslowQuality of education</t>
  </si>
  <si>
    <t>All provisionIsle of WightQuality of education</t>
  </si>
  <si>
    <t>All provisionIsles of ScillyQuality of education</t>
  </si>
  <si>
    <t>All provisionIslingtonQuality of education</t>
  </si>
  <si>
    <t>All provisionKensington and ChelseaQuality of education</t>
  </si>
  <si>
    <t>All provisionKentQuality of education</t>
  </si>
  <si>
    <t>All provisionKingston upon HullQuality of education</t>
  </si>
  <si>
    <t>All provisionKingston upon ThamesQuality of education</t>
  </si>
  <si>
    <t>All provisionKirkleesQuality of education</t>
  </si>
  <si>
    <t>All provisionKnowsleyQuality of education</t>
  </si>
  <si>
    <t>All provisionLambethQuality of education</t>
  </si>
  <si>
    <t>All provisionLancashireQuality of education</t>
  </si>
  <si>
    <t>All provisionLeedsQuality of education</t>
  </si>
  <si>
    <t>All provisionLeicesterQuality of education</t>
  </si>
  <si>
    <t>All provisionLeicestershireQuality of education</t>
  </si>
  <si>
    <t>All provisionLewishamQuality of education</t>
  </si>
  <si>
    <t>All provisionLincolnshireQuality of education</t>
  </si>
  <si>
    <t>All provisionLiverpoolQuality of education</t>
  </si>
  <si>
    <t>All provisionLutonQuality of education</t>
  </si>
  <si>
    <t>All provisionManchesterQuality of education</t>
  </si>
  <si>
    <t>All provisionMedwayQuality of education</t>
  </si>
  <si>
    <t>All provisionMertonQuality of education</t>
  </si>
  <si>
    <t>All provisionMiddlesbroughQuality of education</t>
  </si>
  <si>
    <t>All provisionMilton KeynesQuality of education</t>
  </si>
  <si>
    <t>All provisionNewcastle upon TyneQuality of education</t>
  </si>
  <si>
    <t>All provisionNewhamQuality of education</t>
  </si>
  <si>
    <t>All provisionNorfolkQuality of education</t>
  </si>
  <si>
    <t>All provisionNorth East LincolnshireQuality of education</t>
  </si>
  <si>
    <t>All provisionNorth LincolnshireQuality of education</t>
  </si>
  <si>
    <t>All provisionNorth NorthamptonshireQuality of education</t>
  </si>
  <si>
    <t>All provisionNorth SomersetQuality of education</t>
  </si>
  <si>
    <t>All provisionNorth TynesideQuality of education</t>
  </si>
  <si>
    <t>All provisionNorth YorkshireQuality of education</t>
  </si>
  <si>
    <t>All provisionNorthumberlandQuality of education</t>
  </si>
  <si>
    <t>All provisionNot RecordedQuality of education</t>
  </si>
  <si>
    <t>All provisionNottinghamQuality of education</t>
  </si>
  <si>
    <t>All provisionNottinghamshireQuality of education</t>
  </si>
  <si>
    <t>All provisionOldhamQuality of education</t>
  </si>
  <si>
    <t>All provisionOxfordshireQuality of education</t>
  </si>
  <si>
    <t>All provisionPeterboroughQuality of education</t>
  </si>
  <si>
    <t>All provisionPlymouthQuality of education</t>
  </si>
  <si>
    <t>All provisionPortsmouthQuality of education</t>
  </si>
  <si>
    <t>All provisionReadingQuality of education</t>
  </si>
  <si>
    <t>All provisionRedbridgeQuality of education</t>
  </si>
  <si>
    <t>All provisionRedcar and ClevelandQuality of education</t>
  </si>
  <si>
    <t>All provisionRichmond upon ThamesQuality of education</t>
  </si>
  <si>
    <t>All provisionRochdaleQuality of education</t>
  </si>
  <si>
    <t>All provisionRotherhamQuality of education</t>
  </si>
  <si>
    <t>All provisionRutlandQuality of education</t>
  </si>
  <si>
    <t>All provisionSalfordQuality of education</t>
  </si>
  <si>
    <t>All provisionSandwellQuality of education</t>
  </si>
  <si>
    <t>All provisionSeftonQuality of education</t>
  </si>
  <si>
    <t>All provisionSheffieldQuality of education</t>
  </si>
  <si>
    <t>All provisionShropshireQuality of education</t>
  </si>
  <si>
    <t>All provisionSloughQuality of education</t>
  </si>
  <si>
    <t>All provisionSolihullQuality of education</t>
  </si>
  <si>
    <t>All provisionSomersetQuality of education</t>
  </si>
  <si>
    <t>All provisionSouth GloucestershireQuality of education</t>
  </si>
  <si>
    <t>All provisionSouth TynesideQuality of education</t>
  </si>
  <si>
    <t>All provisionSouthamptonQuality of education</t>
  </si>
  <si>
    <t>All provisionSouthend on SeaQuality of education</t>
  </si>
  <si>
    <t>All provisionSouthwarkQuality of education</t>
  </si>
  <si>
    <t>All provisionSt HelensQuality of education</t>
  </si>
  <si>
    <t>All provisionStaffordshireQuality of education</t>
  </si>
  <si>
    <t>All provisionStockportQuality of education</t>
  </si>
  <si>
    <t>All provisionStockton-on-TeesQuality of education</t>
  </si>
  <si>
    <t>All provisionStoke-on-TrentQuality of education</t>
  </si>
  <si>
    <t>All provisionSuffolkQuality of education</t>
  </si>
  <si>
    <t>All provisionSunderlandQuality of education</t>
  </si>
  <si>
    <t>All provisionSurreyQuality of education</t>
  </si>
  <si>
    <t>All provisionSuttonQuality of education</t>
  </si>
  <si>
    <t>All provisionSwindonQuality of education</t>
  </si>
  <si>
    <t>All provisionTamesideQuality of education</t>
  </si>
  <si>
    <t>All provisionTelford and WrekinQuality of education</t>
  </si>
  <si>
    <t>All provisionThurrockQuality of education</t>
  </si>
  <si>
    <t>All provisionTorbayQuality of education</t>
  </si>
  <si>
    <t>All provisionTower HamletsQuality of education</t>
  </si>
  <si>
    <t>All provisionTraffordQuality of education</t>
  </si>
  <si>
    <t>All provisionWakefieldQuality of education</t>
  </si>
  <si>
    <t>All provisionWalsallQuality of education</t>
  </si>
  <si>
    <t>All provisionWaltham ForestQuality of education</t>
  </si>
  <si>
    <t>All provisionWandsworthQuality of education</t>
  </si>
  <si>
    <t>All provisionWarringtonQuality of education</t>
  </si>
  <si>
    <t>All provisionWarwickshireQuality of education</t>
  </si>
  <si>
    <t>All provisionWest BerkshireQuality of education</t>
  </si>
  <si>
    <t>All provisionWest NorthamptonshireQuality of education</t>
  </si>
  <si>
    <t>All provisionWest SussexQuality of education</t>
  </si>
  <si>
    <t>All provisionWestminsterQuality of education</t>
  </si>
  <si>
    <t>All provisionWiganQuality of education</t>
  </si>
  <si>
    <t>All provisionWiltshireQuality of education</t>
  </si>
  <si>
    <t>All provisionWindsor and MaidenheadQuality of education</t>
  </si>
  <si>
    <t>All provisionWirralQuality of education</t>
  </si>
  <si>
    <t>All provisionWokinghamQuality of education</t>
  </si>
  <si>
    <t>All provisionWolverhamptonQuality of education</t>
  </si>
  <si>
    <t>All provisionWorcestershireQuality of education</t>
  </si>
  <si>
    <t>All provisionYorkQuality of education</t>
  </si>
  <si>
    <t>All provisionBarking and DagenhamQuality of teaching, learning and assessment</t>
  </si>
  <si>
    <t>All provisionBarnetQuality of teaching, learning and assessment</t>
  </si>
  <si>
    <t>All provisionBarnsleyQuality of teaching, learning and assessment</t>
  </si>
  <si>
    <t>All provisionBath and North East SomersetQuality of teaching, learning and assessment</t>
  </si>
  <si>
    <t>All provisionBedfordQuality of teaching, learning and assessment</t>
  </si>
  <si>
    <t>All provisionBexleyQuality of teaching, learning and assessment</t>
  </si>
  <si>
    <t>All provisionBirminghamQuality of teaching, learning and assessment</t>
  </si>
  <si>
    <t>All provisionBlackburn with DarwenQuality of teaching, learning and assessment</t>
  </si>
  <si>
    <t>All provisionBlackpoolQuality of teaching, learning and assessment</t>
  </si>
  <si>
    <t>All provisionBoltonQuality of teaching, learning and assessment</t>
  </si>
  <si>
    <t>All provisionBournemouth, Christchurch &amp; PooleQuality of teaching, learning and assessment</t>
  </si>
  <si>
    <t>All provisionBracknell ForestQuality of teaching, learning and assessment</t>
  </si>
  <si>
    <t>All provisionBradfordQuality of teaching, learning and assessment</t>
  </si>
  <si>
    <t>All provisionBrentQuality of teaching, learning and assessment</t>
  </si>
  <si>
    <t>All provisionBrighton and HoveQuality of teaching, learning and assessment</t>
  </si>
  <si>
    <t>All provisionBristolQuality of teaching, learning and assessment</t>
  </si>
  <si>
    <t>All provisionBromleyQuality of teaching, learning and assessment</t>
  </si>
  <si>
    <t>All provisionBuckinghamshireQuality of teaching, learning and assessment</t>
  </si>
  <si>
    <t>All provisionBuryQuality of teaching, learning and assessment</t>
  </si>
  <si>
    <t>All provisionCalderdaleQuality of teaching, learning and assessment</t>
  </si>
  <si>
    <t>All provisionCambridgeshireQuality of teaching, learning and assessment</t>
  </si>
  <si>
    <t>All provisionCamdenQuality of teaching, learning and assessment</t>
  </si>
  <si>
    <t>All provisionCentral BedfordshireQuality of teaching, learning and assessment</t>
  </si>
  <si>
    <t>All provisionCheshire EastQuality of teaching, learning and assessment</t>
  </si>
  <si>
    <t>All provisionCheshire West and ChesterQuality of teaching, learning and assessment</t>
  </si>
  <si>
    <t>All provisionCity of LondonQuality of teaching, learning and assessment</t>
  </si>
  <si>
    <t>All provisionCornwallQuality of teaching, learning and assessment</t>
  </si>
  <si>
    <t>All provisionCoventryQuality of teaching, learning and assessment</t>
  </si>
  <si>
    <t>All provisionCroydonQuality of teaching, learning and assessment</t>
  </si>
  <si>
    <t>All provisionCumbriaQuality of teaching, learning and assessment</t>
  </si>
  <si>
    <t>Childcare on non-domestic premisesWokinghamPersonal development, behaviour and welfare</t>
  </si>
  <si>
    <t>Childcare on non-domestic premisesWokinghamQuality of education</t>
  </si>
  <si>
    <t>Childcare on non-domestic premisesWokinghamQuality of teaching, learning and assessment</t>
  </si>
  <si>
    <t>Childcare on non-domestic premisesWokinghamRequirements of the compulsory part of the childcare register</t>
  </si>
  <si>
    <t>Childcare on non-domestic premisesWokinghamRequirements of the voluntary part of the childcare register</t>
  </si>
  <si>
    <t>Childcare on non-domestic premisesWolverhamptonBehaviour and attitudes</t>
  </si>
  <si>
    <t>Childcare on non-domestic premisesWolverhamptonEffectiveness of leadership and Management</t>
  </si>
  <si>
    <t>Childcare on non-domestic premisesWolverhamptonOutcomes for children</t>
  </si>
  <si>
    <t>Childcare on non-domestic premisesWolverhamptonOverall effectiveness: The quality and standards of the provision</t>
  </si>
  <si>
    <t>Childcare on non-domestic premisesWolverhamptonPersonal development</t>
  </si>
  <si>
    <t>Childcare on non-domestic premisesWolverhamptonPersonal development, behaviour and welfare</t>
  </si>
  <si>
    <t>Childcare on non-domestic premisesWolverhamptonQuality of education</t>
  </si>
  <si>
    <t>Childcare on non-domestic premisesWolverhamptonQuality of teaching, learning and assessment</t>
  </si>
  <si>
    <t>Childcare on non-domestic premisesWolverhamptonRequirements of the compulsory part of the childcare register</t>
  </si>
  <si>
    <t>Childcare on non-domestic premisesWolverhamptonRequirements of the voluntary part of the childcare register</t>
  </si>
  <si>
    <t>Childcare on non-domestic premisesWorcestershireBehaviour and attitudes</t>
  </si>
  <si>
    <t>Childcare on non-domestic premisesWorcestershireEffectiveness of leadership and Management</t>
  </si>
  <si>
    <t>Childcare on non-domestic premisesWorcestershireOutcomes for children</t>
  </si>
  <si>
    <t>Childcare on non-domestic premisesWorcestershireOverall effectiveness: The quality and standards of the provision</t>
  </si>
  <si>
    <t>Childcare on non-domestic premisesWorcestershirePersonal development</t>
  </si>
  <si>
    <t>Childcare on non-domestic premisesWorcestershirePersonal development, behaviour and welfare</t>
  </si>
  <si>
    <t>Childcare on non-domestic premisesWorcestershireQuality of education</t>
  </si>
  <si>
    <t>Childcare on non-domestic premisesWorcestershireQuality of teaching, learning and assessment</t>
  </si>
  <si>
    <t>Childcare on non-domestic premisesWorcestershireRequirements of the compulsory part of the childcare register</t>
  </si>
  <si>
    <t>Childcare on non-domestic premisesWorcestershireRequirements of the voluntary part of the childcare register</t>
  </si>
  <si>
    <t>Childcare on non-domestic premisesYorkBehaviour and attitudes</t>
  </si>
  <si>
    <t>Childcare on non-domestic premisesYorkEffectiveness of leadership and Management</t>
  </si>
  <si>
    <t>Childcare on non-domestic premisesYorkOutcomes for children</t>
  </si>
  <si>
    <t>Childcare on non-domestic premisesYorkOverall effectiveness: The quality and standards of the provision</t>
  </si>
  <si>
    <t>Childcare on non-domestic premisesYorkPersonal development</t>
  </si>
  <si>
    <t>Childcare on non-domestic premisesYorkPersonal development, behaviour and welfare</t>
  </si>
  <si>
    <t>Childcare on non-domestic premisesYorkQuality of education</t>
  </si>
  <si>
    <t>Childcare on non-domestic premisesYorkQuality of teaching, learning and assessment</t>
  </si>
  <si>
    <t>Childcare on non-domestic premisesYorkRequirements of the compulsory part of the childcare register</t>
  </si>
  <si>
    <t>Childcare on non-domestic premisesYorkRequirements of the voluntary part of the childcare register</t>
  </si>
  <si>
    <t>ChildminderBarking and DagenhamBehaviour and attitudes</t>
  </si>
  <si>
    <t>ChildminderBarking and DagenhamEffectiveness of leadership and Management</t>
  </si>
  <si>
    <t>ChildminderBarking and DagenhamOutcomes for children</t>
  </si>
  <si>
    <t>ChildminderBarking and DagenhamOverall effectiveness: The quality and standards of the provision</t>
  </si>
  <si>
    <t>ChildminderBarking and DagenhamPersonal development</t>
  </si>
  <si>
    <t>ChildminderBarking and DagenhamPersonal development, behaviour and welfare</t>
  </si>
  <si>
    <t>ChildminderBarking and DagenhamQuality of education</t>
  </si>
  <si>
    <t>ChildminderBarking and DagenhamQuality of teaching, learning and assessment</t>
  </si>
  <si>
    <t>ChildminderBarking and DagenhamRequirements of the compulsory part of the childcare register</t>
  </si>
  <si>
    <t>ChildminderBarking and DagenhamRequirements of the voluntary part of the childcare register</t>
  </si>
  <si>
    <t>ChildminderBarnetBehaviour and attitudes</t>
  </si>
  <si>
    <t>ChildminderBarnetEffectiveness of leadership and Management</t>
  </si>
  <si>
    <t>ChildminderBarnetOutcomes for children</t>
  </si>
  <si>
    <t>ChildminderBarnetOverall effectiveness: The quality and standards of the provision</t>
  </si>
  <si>
    <t>ChildminderBarnetPersonal development</t>
  </si>
  <si>
    <t>ChildminderBarnetPersonal development, behaviour and welfare</t>
  </si>
  <si>
    <t>ChildminderBarnetQuality of education</t>
  </si>
  <si>
    <t>ChildminderBarnetQuality of teaching, learning and assessment</t>
  </si>
  <si>
    <t>ChildminderBarnetRequirements of the compulsory part of the childcare register</t>
  </si>
  <si>
    <t>ChildminderBarnetRequirements of the voluntary part of the childcare register</t>
  </si>
  <si>
    <t>ChildminderBarnsleyBehaviour and attitudes</t>
  </si>
  <si>
    <t>ChildminderBarnsleyEffectiveness of leadership and Management</t>
  </si>
  <si>
    <t>ChildminderBarnsleyOutcomes for children</t>
  </si>
  <si>
    <t>ChildminderBarnsleyOverall effectiveness: The quality and standards of the provision</t>
  </si>
  <si>
    <t>ChildminderBarnsleyPersonal development</t>
  </si>
  <si>
    <t>ChildminderBarnsleyPersonal development, behaviour and welfare</t>
  </si>
  <si>
    <t>ChildminderBarnsleyQuality of education</t>
  </si>
  <si>
    <t>ChildminderBarnsleyQuality of teaching, learning and assessment</t>
  </si>
  <si>
    <t>ChildminderBarnsleyRequirements of the compulsory part of the childcare register</t>
  </si>
  <si>
    <t>ChildminderBarnsleyRequirements of the voluntary part of the childcare register</t>
  </si>
  <si>
    <t>ChildminderBath and North East SomersetBehaviour and attitudes</t>
  </si>
  <si>
    <t>ChildminderBath and North East SomersetEffectiveness of leadership and Management</t>
  </si>
  <si>
    <t>ChildminderBath and North East SomersetOutcomes for children</t>
  </si>
  <si>
    <t>ChildminderBath and North East SomersetOverall effectiveness: The quality and standards of the provision</t>
  </si>
  <si>
    <t>ChildminderBath and North East SomersetPersonal development</t>
  </si>
  <si>
    <t>ChildminderBath and North East SomersetPersonal development, behaviour and welfare</t>
  </si>
  <si>
    <t>ChildminderBath and North East SomersetQuality of education</t>
  </si>
  <si>
    <t>ChildminderBath and North East SomersetQuality of teaching, learning and assessment</t>
  </si>
  <si>
    <t>ChildminderBath and North East SomersetRequirements of the compulsory part of the childcare register</t>
  </si>
  <si>
    <t>ChildminderBath and North East SomersetRequirements of the voluntary part of the childcare register</t>
  </si>
  <si>
    <t>ChildminderBedfordBehaviour and attitudes</t>
  </si>
  <si>
    <t>ChildminderBedfordEffectiveness of leadership and Management</t>
  </si>
  <si>
    <t>ChildminderBedfordOutcomes for children</t>
  </si>
  <si>
    <t>ChildminderBedfordOverall effectiveness: The quality and standards of the provision</t>
  </si>
  <si>
    <t>ChildminderBedfordPersonal development</t>
  </si>
  <si>
    <t>ChildminderBedfordPersonal development, behaviour and welfare</t>
  </si>
  <si>
    <t>ChildminderBedfordQuality of education</t>
  </si>
  <si>
    <t>ChildminderBedfordQuality of teaching, learning and assessment</t>
  </si>
  <si>
    <t>ChildminderBedfordRequirements of the compulsory part of the childcare register</t>
  </si>
  <si>
    <t>ChildminderBedfordRequirements of the voluntary part of the childcare register</t>
  </si>
  <si>
    <t>ChildminderBexleyBehaviour and attitudes</t>
  </si>
  <si>
    <t>ChildminderBexleyEffectiveness of leadership and Management</t>
  </si>
  <si>
    <t>ChildminderBexleyOutcomes for children</t>
  </si>
  <si>
    <t>ChildminderBexleyOverall effectiveness: The quality and standards of the provision</t>
  </si>
  <si>
    <t>ChildminderBexleyPersonal development</t>
  </si>
  <si>
    <t>ChildminderBexleyPersonal development, behaviour and welfare</t>
  </si>
  <si>
    <t>ChildminderBexleyQuality of education</t>
  </si>
  <si>
    <t>ChildminderBexleyQuality of teaching, learning and assessment</t>
  </si>
  <si>
    <t>ChildminderBexleyRequirements of the compulsory part of the childcare register</t>
  </si>
  <si>
    <t>ChildminderBexleyRequirements of the voluntary part of the childcare register</t>
  </si>
  <si>
    <t>ChildminderBirminghamBehaviour and attitudes</t>
  </si>
  <si>
    <t>ChildminderBirminghamEffectiveness of leadership and Management</t>
  </si>
  <si>
    <t>ChildminderBirminghamOutcomes for children</t>
  </si>
  <si>
    <t>ChildminderBirminghamOverall effectiveness: The quality and standards of the provision</t>
  </si>
  <si>
    <t>ChildminderBirminghamPersonal development</t>
  </si>
  <si>
    <t>ChildminderBirminghamPersonal development, behaviour and welfare</t>
  </si>
  <si>
    <t>ChildminderBirminghamQuality of education</t>
  </si>
  <si>
    <t>ChildminderBirminghamQuality of teaching, learning and assessment</t>
  </si>
  <si>
    <t>ChildminderBirminghamRequirements of the compulsory part of the childcare register</t>
  </si>
  <si>
    <t>ChildminderBirminghamRequirements of the voluntary part of the childcare register</t>
  </si>
  <si>
    <t>ChildminderBlackburn with DarwenBehaviour and attitudes</t>
  </si>
  <si>
    <t>ChildminderBlackburn with DarwenEffectiveness of leadership and Management</t>
  </si>
  <si>
    <t>ChildminderBlackburn with DarwenOutcomes for children</t>
  </si>
  <si>
    <t>ChildminderBlackburn with DarwenOverall effectiveness: The quality and standards of the provision</t>
  </si>
  <si>
    <t>ChildminderBlackburn with DarwenPersonal development</t>
  </si>
  <si>
    <t>ChildminderBlackburn with DarwenPersonal development, behaviour and welfare</t>
  </si>
  <si>
    <t>ChildminderBlackburn with DarwenQuality of education</t>
  </si>
  <si>
    <t>ChildminderBlackburn with DarwenQuality of teaching, learning and assessment</t>
  </si>
  <si>
    <t>ChildminderBlackburn with DarwenRequirements of the compulsory part of the childcare register</t>
  </si>
  <si>
    <t>ChildminderBlackburn with DarwenRequirements of the voluntary part of the childcare register</t>
  </si>
  <si>
    <t>ChildminderBlackpoolBehaviour and attitudes</t>
  </si>
  <si>
    <t>ChildminderBlackpoolEffectiveness of leadership and Management</t>
  </si>
  <si>
    <t>ChildminderBlackpoolOutcomes for children</t>
  </si>
  <si>
    <t>ChildminderBlackpoolOverall effectiveness: The quality and standards of the provision</t>
  </si>
  <si>
    <t>ChildminderBlackpoolPersonal development</t>
  </si>
  <si>
    <t>ChildminderBlackpoolPersonal development, behaviour and welfare</t>
  </si>
  <si>
    <t>ChildminderBlackpoolQuality of education</t>
  </si>
  <si>
    <t>ChildminderBlackpoolQuality of teaching, learning and assessment</t>
  </si>
  <si>
    <t>ChildminderBlackpoolRequirements of the compulsory part of the childcare register</t>
  </si>
  <si>
    <t>ChildminderBlackpoolRequirements of the voluntary part of the childcare register</t>
  </si>
  <si>
    <t>ChildminderBoltonBehaviour and attitudes</t>
  </si>
  <si>
    <t>ChildminderBoltonEffectiveness of leadership and Management</t>
  </si>
  <si>
    <t>ChildminderBoltonOutcomes for children</t>
  </si>
  <si>
    <t>ChildminderBoltonOverall effectiveness: The quality and standards of the provision</t>
  </si>
  <si>
    <t>ChildminderBoltonPersonal development</t>
  </si>
  <si>
    <t>ChildminderBoltonPersonal development, behaviour and welfare</t>
  </si>
  <si>
    <t>ChildminderBoltonQuality of education</t>
  </si>
  <si>
    <t>ChildminderBoltonQuality of teaching, learning and assessment</t>
  </si>
  <si>
    <t>ChildminderBoltonRequirements of the compulsory part of the childcare register</t>
  </si>
  <si>
    <t>ChildminderBoltonRequirements of the voluntary part of the childcare register</t>
  </si>
  <si>
    <t>ChildminderBournemouth, Christchurch &amp; PooleBehaviour and attitudes</t>
  </si>
  <si>
    <t>ChildminderBournemouth, Christchurch &amp; PooleEffectiveness of leadership and Management</t>
  </si>
  <si>
    <t>ChildminderBournemouth, Christchurch &amp; PooleOutcomes for children</t>
  </si>
  <si>
    <t>ChildminderBournemouth, Christchurch &amp; PooleOverall effectiveness: The quality and standards of the provision</t>
  </si>
  <si>
    <t>ChildminderBournemouth, Christchurch &amp; PoolePersonal development</t>
  </si>
  <si>
    <t>ChildminderBournemouth, Christchurch &amp; PoolePersonal development, behaviour and welfare</t>
  </si>
  <si>
    <t>ChildminderBournemouth, Christchurch &amp; PooleQuality of education</t>
  </si>
  <si>
    <t>ChildminderBournemouth, Christchurch &amp; PooleQuality of teaching, learning and assessment</t>
  </si>
  <si>
    <t>ChildminderBournemouth, Christchurch &amp; PooleRequirements of the compulsory part of the childcare register</t>
  </si>
  <si>
    <t>ChildminderBournemouth, Christchurch &amp; PooleRequirements of the voluntary part of the childcare register</t>
  </si>
  <si>
    <t>ChildminderBracknell ForestBehaviour and attitudes</t>
  </si>
  <si>
    <t>ChildminderBracknell ForestEffectiveness of leadership and Management</t>
  </si>
  <si>
    <t>ChildminderBracknell ForestOutcomes for children</t>
  </si>
  <si>
    <t>ChildminderBracknell ForestOverall effectiveness: The quality and standards of the provision</t>
  </si>
  <si>
    <t>ChildminderBracknell ForestPersonal development</t>
  </si>
  <si>
    <t>ChildminderBracknell ForestPersonal development, behaviour and welfare</t>
  </si>
  <si>
    <t>ChildminderBracknell ForestQuality of education</t>
  </si>
  <si>
    <t>ChildminderBracknell ForestQuality of teaching, learning and assessment</t>
  </si>
  <si>
    <t>ChildminderBracknell ForestRequirements of the compulsory part of the childcare register</t>
  </si>
  <si>
    <t>ChildminderBracknell ForestRequirements of the voluntary part of the childcare register</t>
  </si>
  <si>
    <t>ChildminderBradfordBehaviour and attitudes</t>
  </si>
  <si>
    <t>ChildminderBradfordEffectiveness of leadership and Management</t>
  </si>
  <si>
    <t>ChildminderBradfordOutcomes for children</t>
  </si>
  <si>
    <t>ChildminderBradfordOverall effectiveness: The quality and standards of the provision</t>
  </si>
  <si>
    <t>ChildminderBradfordPersonal development</t>
  </si>
  <si>
    <t>ChildminderBradfordPersonal development, behaviour and welfare</t>
  </si>
  <si>
    <t>ChildminderBradfordQuality of education</t>
  </si>
  <si>
    <t>ChildminderBradfordQuality of teaching, learning and assessment</t>
  </si>
  <si>
    <t>ChildminderBradfordRequirements of the compulsory part of the childcare register</t>
  </si>
  <si>
    <t>ChildminderBradfordRequirements of the voluntary part of the childcare register</t>
  </si>
  <si>
    <t>ChildminderBrentBehaviour and attitudes</t>
  </si>
  <si>
    <t>ChildminderBrentEffectiveness of leadership and Management</t>
  </si>
  <si>
    <t>ChildminderBrentOutcomes for children</t>
  </si>
  <si>
    <t>ChildminderBrentOverall effectiveness: The quality and standards of the provision</t>
  </si>
  <si>
    <t>ChildminderBrentPersonal development</t>
  </si>
  <si>
    <t>ChildminderBrentPersonal development, behaviour and welfare</t>
  </si>
  <si>
    <t>ChildminderBrentQuality of education</t>
  </si>
  <si>
    <t>ChildminderBrentQuality of teaching, learning and assessment</t>
  </si>
  <si>
    <t>ChildminderBrentRequirements of the compulsory part of the childcare register</t>
  </si>
  <si>
    <t>ChildminderBrentRequirements of the voluntary part of the childcare register</t>
  </si>
  <si>
    <t>ChildminderBrighton and HoveBehaviour and attitudes</t>
  </si>
  <si>
    <t>ChildminderBrighton and HoveEffectiveness of leadership and Management</t>
  </si>
  <si>
    <t>ChildminderBrighton and HoveOutcomes for children</t>
  </si>
  <si>
    <t>ChildminderBrighton and HoveOverall effectiveness: The quality and standards of the provision</t>
  </si>
  <si>
    <t>ChildminderBrighton and HovePersonal development</t>
  </si>
  <si>
    <t>ChildminderBrighton and HovePersonal development, behaviour and welfare</t>
  </si>
  <si>
    <t>ChildminderBrighton and HoveQuality of education</t>
  </si>
  <si>
    <t>ChildminderBrighton and HoveQuality of teaching, learning and assessment</t>
  </si>
  <si>
    <t>ChildminderBrighton and HoveRequirements of the compulsory part of the childcare register</t>
  </si>
  <si>
    <t>ChildminderBrighton and HoveRequirements of the voluntary part of the childcare register</t>
  </si>
  <si>
    <t>ChildminderBristolBehaviour and attitudes</t>
  </si>
  <si>
    <t>ChildminderBristolEffectiveness of leadership and Management</t>
  </si>
  <si>
    <t>ChildminderBristolOutcomes for children</t>
  </si>
  <si>
    <t>ChildminderBristolOverall effectiveness: The quality and standards of the provision</t>
  </si>
  <si>
    <t>ChildminderBristolPersonal development</t>
  </si>
  <si>
    <t>ChildminderBristolPersonal development, behaviour and welfare</t>
  </si>
  <si>
    <t>ChildminderBristolQuality of education</t>
  </si>
  <si>
    <t>ChildminderBristolQuality of teaching, learning and assessment</t>
  </si>
  <si>
    <t>ChildminderBristolRequirements of the compulsory part of the childcare register</t>
  </si>
  <si>
    <t>ChildminderBristolRequirements of the voluntary part of the childcare register</t>
  </si>
  <si>
    <t>ChildminderBromleyBehaviour and attitudes</t>
  </si>
  <si>
    <t>ChildminderBromleyEffectiveness of leadership and Management</t>
  </si>
  <si>
    <t>ChildminderBromleyOutcomes for children</t>
  </si>
  <si>
    <t>ChildminderBromleyOverall effectiveness: The quality and standards of the provision</t>
  </si>
  <si>
    <t>ChildminderBromleyPersonal development</t>
  </si>
  <si>
    <t>ChildminderBromleyPersonal development, behaviour and welfare</t>
  </si>
  <si>
    <t>ChildminderBromleyQuality of education</t>
  </si>
  <si>
    <t>ChildminderBromleyQuality of teaching, learning and assessment</t>
  </si>
  <si>
    <t>ChildminderBromleyRequirements of the compulsory part of the childcare register</t>
  </si>
  <si>
    <t>ChildminderBromleyRequirements of the voluntary part of the childcare register</t>
  </si>
  <si>
    <t>ChildminderBuckinghamshireBehaviour and attitudes</t>
  </si>
  <si>
    <t>ChildminderBuckinghamshireEffectiveness of leadership and Management</t>
  </si>
  <si>
    <t>ChildminderBuckinghamshireOutcomes for children</t>
  </si>
  <si>
    <t>ChildminderBuckinghamshireOverall effectiveness: The quality and standards of the provision</t>
  </si>
  <si>
    <t>ChildminderBuckinghamshirePersonal development</t>
  </si>
  <si>
    <t>ChildminderBuckinghamshirePersonal development, behaviour and welfare</t>
  </si>
  <si>
    <t>ChildminderBuckinghamshireQuality of education</t>
  </si>
  <si>
    <t>ChildminderBuckinghamshireQuality of teaching, learning and assessment</t>
  </si>
  <si>
    <t>ChildminderBuckinghamshireRequirements of the compulsory part of the childcare register</t>
  </si>
  <si>
    <t>ChildminderBuckinghamshireRequirements of the voluntary part of the childcare register</t>
  </si>
  <si>
    <t>ChildminderBuryBehaviour and attitudes</t>
  </si>
  <si>
    <t>ChildminderBuryEffectiveness of leadership and Management</t>
  </si>
  <si>
    <t>ChildminderBuryOutcomes for children</t>
  </si>
  <si>
    <t>ChildminderBuryOverall effectiveness: The quality and standards of the provision</t>
  </si>
  <si>
    <t>ChildminderBuryPersonal development</t>
  </si>
  <si>
    <t>ChildminderBuryPersonal development, behaviour and welfare</t>
  </si>
  <si>
    <t>ChildminderBuryQuality of education</t>
  </si>
  <si>
    <t>ChildminderBuryQuality of teaching, learning and assessment</t>
  </si>
  <si>
    <t>ChildminderBuryRequirements of the compulsory part of the childcare register</t>
  </si>
  <si>
    <t>ChildminderBuryRequirements of the voluntary part of the childcare register</t>
  </si>
  <si>
    <t>ChildminderCalderdaleBehaviour and attitudes</t>
  </si>
  <si>
    <t>ChildminderCalderdaleEffectiveness of leadership and Management</t>
  </si>
  <si>
    <t>ChildminderCalderdaleOutcomes for children</t>
  </si>
  <si>
    <t>ChildminderCalderdaleOverall effectiveness: The quality and standards of the provision</t>
  </si>
  <si>
    <t>ChildminderCalderdalePersonal development</t>
  </si>
  <si>
    <t>ChildminderCalderdalePersonal development, behaviour and welfare</t>
  </si>
  <si>
    <t>ChildminderCalderdaleQuality of education</t>
  </si>
  <si>
    <t>ChildminderCalderdaleQuality of teaching, learning and assessment</t>
  </si>
  <si>
    <t>ChildminderCalderdaleRequirements of the compulsory part of the childcare register</t>
  </si>
  <si>
    <t>ChildminderCalderdaleRequirements of the voluntary part of the childcare register</t>
  </si>
  <si>
    <t>ChildminderCambridgeshireBehaviour and attitudes</t>
  </si>
  <si>
    <t>ChildminderCambridgeshireEffectiveness of leadership and Management</t>
  </si>
  <si>
    <t>ChildminderCambridgeshireOutcomes for children</t>
  </si>
  <si>
    <t>ChildminderCambridgeshireOverall effectiveness: The quality and standards of the provision</t>
  </si>
  <si>
    <t>ChildminderCambridgeshirePersonal development</t>
  </si>
  <si>
    <t>ChildminderCambridgeshirePersonal development, behaviour and welfare</t>
  </si>
  <si>
    <t>ChildminderCambridgeshireQuality of education</t>
  </si>
  <si>
    <t>ChildminderCambridgeshireQuality of teaching, learning and assessment</t>
  </si>
  <si>
    <t>ChildminderCambridgeshireRequirements of the compulsory part of the childcare register</t>
  </si>
  <si>
    <t>ChildminderCambridgeshireRequirements of the voluntary part of the childcare register</t>
  </si>
  <si>
    <t>ChildminderCamdenBehaviour and attitudes</t>
  </si>
  <si>
    <t>ChildminderCamdenEffectiveness of leadership and Management</t>
  </si>
  <si>
    <t>ChildminderCamdenOutcomes for children</t>
  </si>
  <si>
    <t>ChildminderCamdenOverall effectiveness: The quality and standards of the provision</t>
  </si>
  <si>
    <t>ChildminderCamdenPersonal development</t>
  </si>
  <si>
    <t>ChildminderCamdenPersonal development, behaviour and welfare</t>
  </si>
  <si>
    <t>ChildminderCamdenQuality of education</t>
  </si>
  <si>
    <t>ChildminderCamdenQuality of teaching, learning and assessment</t>
  </si>
  <si>
    <t>ChildminderCamdenRequirements of the compulsory part of the childcare register</t>
  </si>
  <si>
    <t>ChildminderCamdenRequirements of the voluntary part of the childcare register</t>
  </si>
  <si>
    <t>ChildminderCentral BedfordshireBehaviour and attitudes</t>
  </si>
  <si>
    <t>ChildminderCentral BedfordshireEffectiveness of leadership and Management</t>
  </si>
  <si>
    <t>ChildminderCentral BedfordshireOutcomes for children</t>
  </si>
  <si>
    <t>ChildminderCentral BedfordshireOverall effectiveness: The quality and standards of the provision</t>
  </si>
  <si>
    <t>ChildminderCentral BedfordshirePersonal development</t>
  </si>
  <si>
    <t>ChildminderCentral BedfordshirePersonal development, behaviour and welfare</t>
  </si>
  <si>
    <t>ChildminderCentral BedfordshireQuality of education</t>
  </si>
  <si>
    <t>ChildminderCentral BedfordshireQuality of teaching, learning and assessment</t>
  </si>
  <si>
    <t>ChildminderCentral BedfordshireRequirements of the compulsory part of the childcare register</t>
  </si>
  <si>
    <t>ChildminderCentral BedfordshireRequirements of the voluntary part of the childcare register</t>
  </si>
  <si>
    <t>ChildminderCheshire EastBehaviour and attitudes</t>
  </si>
  <si>
    <t>ChildminderCheshire EastEffectiveness of leadership and Management</t>
  </si>
  <si>
    <t>ChildminderCheshire EastOutcomes for children</t>
  </si>
  <si>
    <t>ChildminderCheshire EastOverall effectiveness: The quality and standards of the provision</t>
  </si>
  <si>
    <t>ChildminderCheshire EastPersonal development</t>
  </si>
  <si>
    <t>ChildminderCheshire EastPersonal development, behaviour and welfare</t>
  </si>
  <si>
    <t>ChildminderCheshire EastQuality of education</t>
  </si>
  <si>
    <t>ChildminderCheshire EastQuality of teaching, learning and assessment</t>
  </si>
  <si>
    <t>ChildminderCheshire EastRequirements of the compulsory part of the childcare register</t>
  </si>
  <si>
    <t>ChildminderCheshire EastRequirements of the voluntary part of the childcare register</t>
  </si>
  <si>
    <t>ChildminderCheshire West and ChesterBehaviour and attitudes</t>
  </si>
  <si>
    <t>ChildminderCheshire West and ChesterEffectiveness of leadership and Management</t>
  </si>
  <si>
    <t>ChildminderCheshire West and ChesterOutcomes for children</t>
  </si>
  <si>
    <t>ChildminderCheshire West and ChesterOverall effectiveness: The quality and standards of the provision</t>
  </si>
  <si>
    <t>ChildminderCheshire West and ChesterPersonal development</t>
  </si>
  <si>
    <t>ChildminderCheshire West and ChesterPersonal development, behaviour and welfare</t>
  </si>
  <si>
    <t>ChildminderCheshire West and ChesterQuality of education</t>
  </si>
  <si>
    <t>ChildminderCheshire West and ChesterQuality of teaching, learning and assessment</t>
  </si>
  <si>
    <t>ChildminderCheshire West and ChesterRequirements of the compulsory part of the childcare register</t>
  </si>
  <si>
    <t>ChildminderCheshire West and ChesterRequirements of the voluntary part of the childcare register</t>
  </si>
  <si>
    <t>ChildminderCornwallBehaviour and attitudes</t>
  </si>
  <si>
    <t>ChildminderCornwallEffectiveness of leadership and Management</t>
  </si>
  <si>
    <t>ChildminderCornwallOutcomes for children</t>
  </si>
  <si>
    <t>ChildminderCornwallOverall effectiveness: The quality and standards of the provision</t>
  </si>
  <si>
    <t>ChildminderCornwallPersonal development</t>
  </si>
  <si>
    <t>ChildminderCornwallPersonal development, behaviour and welfare</t>
  </si>
  <si>
    <t>ChildminderCornwallQuality of education</t>
  </si>
  <si>
    <t>ChildminderCornwallQuality of teaching, learning and assessment</t>
  </si>
  <si>
    <t>ChildminderCornwallRequirements of the compulsory part of the childcare register</t>
  </si>
  <si>
    <t>ChildminderCornwallRequirements of the voluntary part of the childcare register</t>
  </si>
  <si>
    <t>ChildminderCoventryBehaviour and attitudes</t>
  </si>
  <si>
    <t>ChildminderCoventryEffectiveness of leadership and Management</t>
  </si>
  <si>
    <t>ChildminderCoventryOutcomes for children</t>
  </si>
  <si>
    <t>ChildminderCoventryOverall effectiveness: The quality and standards of the provision</t>
  </si>
  <si>
    <t>ChildminderCoventryPersonal development</t>
  </si>
  <si>
    <t>ChildminderCoventryPersonal development, behaviour and welfare</t>
  </si>
  <si>
    <t>ChildminderCoventryQuality of education</t>
  </si>
  <si>
    <t>ChildminderCoventryQuality of teaching, learning and assessment</t>
  </si>
  <si>
    <t>ChildminderCoventryRequirements of the compulsory part of the childcare register</t>
  </si>
  <si>
    <t>ChildminderCoventryRequirements of the voluntary part of the childcare register</t>
  </si>
  <si>
    <t>ChildminderCroydonBehaviour and attitudes</t>
  </si>
  <si>
    <t>ChildminderCroydonEffectiveness of leadership and Management</t>
  </si>
  <si>
    <t>ChildminderCroydonOutcomes for children</t>
  </si>
  <si>
    <t>ChildminderCroydonOverall effectiveness: The quality and standards of the provision</t>
  </si>
  <si>
    <t>ChildminderCroydonPersonal development</t>
  </si>
  <si>
    <t>ChildminderCroydonPersonal development, behaviour and welfare</t>
  </si>
  <si>
    <t>ChildminderCroydonQuality of education</t>
  </si>
  <si>
    <t>ChildminderCroydonQuality of teaching, learning and assessment</t>
  </si>
  <si>
    <t>ChildminderCroydonRequirements of the compulsory part of the childcare register</t>
  </si>
  <si>
    <t>ChildminderCroydonRequirements of the voluntary part of the childcare register</t>
  </si>
  <si>
    <t>ChildminderCumbriaBehaviour and attitudes</t>
  </si>
  <si>
    <t>ChildminderCumbriaEffectiveness of leadership and Management</t>
  </si>
  <si>
    <t>ChildminderCumbriaOutcomes for children</t>
  </si>
  <si>
    <t>ChildminderCumbriaOverall effectiveness: The quality and standards of the provision</t>
  </si>
  <si>
    <t>ChildminderCumbriaPersonal development</t>
  </si>
  <si>
    <t>ChildminderCumbriaPersonal development, behaviour and welfare</t>
  </si>
  <si>
    <t>ChildminderCumbriaQuality of education</t>
  </si>
  <si>
    <t>ChildminderCumbriaQuality of teaching, learning and assessment</t>
  </si>
  <si>
    <t>ChildminderCumbriaRequirements of the compulsory part of the childcare register</t>
  </si>
  <si>
    <t>ChildminderCumbriaRequirements of the voluntary part of the childcare register</t>
  </si>
  <si>
    <t>ChildminderDarlingtonBehaviour and attitudes</t>
  </si>
  <si>
    <t>ChildminderDarlingtonEffectiveness of leadership and Management</t>
  </si>
  <si>
    <t>ChildminderDarlingtonOutcomes for children</t>
  </si>
  <si>
    <t>ChildminderDarlingtonOverall effectiveness: The quality and standards of the provision</t>
  </si>
  <si>
    <t>ChildminderDarlingtonPersonal development</t>
  </si>
  <si>
    <t>ChildminderDarlingtonPersonal development, behaviour and welfare</t>
  </si>
  <si>
    <t>ChildminderDarlingtonQuality of education</t>
  </si>
  <si>
    <t>ChildminderDarlingtonQuality of teaching, learning and assessment</t>
  </si>
  <si>
    <t>ChildminderDarlingtonRequirements of the compulsory part of the childcare register</t>
  </si>
  <si>
    <t>ChildminderDarlingtonRequirements of the voluntary part of the childcare register</t>
  </si>
  <si>
    <t>ChildminderDerbyBehaviour and attitudes</t>
  </si>
  <si>
    <t>ChildminderDerbyEffectiveness of leadership and Management</t>
  </si>
  <si>
    <t>ChildminderDerbyOutcomes for children</t>
  </si>
  <si>
    <t>ChildminderDerbyOverall effectiveness: The quality and standards of the provision</t>
  </si>
  <si>
    <t>ChildminderDerbyPersonal development</t>
  </si>
  <si>
    <t>ChildminderDerbyPersonal development, behaviour and welfare</t>
  </si>
  <si>
    <t>ChildminderDerbyQuality of education</t>
  </si>
  <si>
    <t>ChildminderDerbyQuality of teaching, learning and assessment</t>
  </si>
  <si>
    <t>ChildminderDerbyRequirements of the compulsory part of the childcare register</t>
  </si>
  <si>
    <t>ChildminderDerbyRequirements of the voluntary part of the childcare register</t>
  </si>
  <si>
    <t>ChildminderDerbyshireBehaviour and attitudes</t>
  </si>
  <si>
    <t>ChildminderDerbyshireEffectiveness of leadership and Management</t>
  </si>
  <si>
    <t>ChildminderDerbyshireOutcomes for children</t>
  </si>
  <si>
    <t>ChildminderDerbyshireOverall effectiveness: The quality and standards of the provision</t>
  </si>
  <si>
    <t>ChildminderDerbyshirePersonal development</t>
  </si>
  <si>
    <t>ChildminderDerbyshirePersonal development, behaviour and welfare</t>
  </si>
  <si>
    <t>ChildminderDerbyshireQuality of education</t>
  </si>
  <si>
    <t>ChildminderDerbyshireQuality of teaching, learning and assessment</t>
  </si>
  <si>
    <t>ChildminderDerbyshireRequirements of the compulsory part of the childcare register</t>
  </si>
  <si>
    <t>ChildminderDerbyshireRequirements of the voluntary part of the childcare register</t>
  </si>
  <si>
    <t>ChildminderDevonBehaviour and attitudes</t>
  </si>
  <si>
    <t>ChildminderDevonEffectiveness of leadership and Management</t>
  </si>
  <si>
    <t>ChildminderDevonOutcomes for children</t>
  </si>
  <si>
    <t>ChildminderDevonOverall effectiveness: The quality and standards of the provision</t>
  </si>
  <si>
    <t>ChildminderDevonPersonal development</t>
  </si>
  <si>
    <t>ChildminderDevonPersonal development, behaviour and welfare</t>
  </si>
  <si>
    <t>ChildminderDevonQuality of education</t>
  </si>
  <si>
    <t>ChildminderDevonQuality of teaching, learning and assessment</t>
  </si>
  <si>
    <t>ChildminderDevonRequirements of the compulsory part of the childcare register</t>
  </si>
  <si>
    <t>ChildminderDevonRequirements of the voluntary part of the childcare register</t>
  </si>
  <si>
    <t>ChildminderDoncasterBehaviour and attitudes</t>
  </si>
  <si>
    <t>ChildminderDoncasterEffectiveness of leadership and Management</t>
  </si>
  <si>
    <t>ChildminderDoncasterOutcomes for children</t>
  </si>
  <si>
    <t>ChildminderDoncasterOverall effectiveness: The quality and standards of the provision</t>
  </si>
  <si>
    <t>ChildminderDoncasterPersonal development</t>
  </si>
  <si>
    <t>ChildminderDoncasterPersonal development, behaviour and welfare</t>
  </si>
  <si>
    <t>ChildminderDoncasterQuality of education</t>
  </si>
  <si>
    <t>ChildminderDoncasterQuality of teaching, learning and assessment</t>
  </si>
  <si>
    <t>ChildminderDoncasterRequirements of the compulsory part of the childcare register</t>
  </si>
  <si>
    <t>ChildminderDoncasterRequirements of the voluntary part of the childcare register</t>
  </si>
  <si>
    <t>ChildminderDorsetBehaviour and attitudes</t>
  </si>
  <si>
    <t>ChildminderDorsetEffectiveness of leadership and Management</t>
  </si>
  <si>
    <t>ChildminderDorsetOutcomes for children</t>
  </si>
  <si>
    <t>ChildminderDorsetOverall effectiveness: The quality and standards of the provision</t>
  </si>
  <si>
    <t>ChildminderDorsetPersonal development</t>
  </si>
  <si>
    <t>ChildminderDorsetPersonal development, behaviour and welfare</t>
  </si>
  <si>
    <t>ChildminderDorsetQuality of education</t>
  </si>
  <si>
    <t>ChildminderDorsetQuality of teaching, learning and assessment</t>
  </si>
  <si>
    <t>ChildminderDorsetRequirements of the compulsory part of the childcare register</t>
  </si>
  <si>
    <t>ChildminderDorsetRequirements of the voluntary part of the childcare register</t>
  </si>
  <si>
    <t>ChildminderDudleyBehaviour and attitudes</t>
  </si>
  <si>
    <t>ChildminderDudleyEffectiveness of leadership and Management</t>
  </si>
  <si>
    <t>ChildminderDudleyOutcomes for children</t>
  </si>
  <si>
    <t>ChildminderDudleyOverall effectiveness: The quality and standards of the provision</t>
  </si>
  <si>
    <t>ChildminderDudleyPersonal development</t>
  </si>
  <si>
    <t>ChildminderDudleyPersonal development, behaviour and welfare</t>
  </si>
  <si>
    <t>ChildminderDudleyQuality of education</t>
  </si>
  <si>
    <t>ChildminderDudleyQuality of teaching, learning and assessment</t>
  </si>
  <si>
    <t>ChildminderDudleyRequirements of the compulsory part of the childcare register</t>
  </si>
  <si>
    <t>ChildminderDudleyRequirements of the voluntary part of the childcare register</t>
  </si>
  <si>
    <t>ChildminderDurhamBehaviour and attitudes</t>
  </si>
  <si>
    <t>ChildminderDurhamEffectiveness of leadership and Management</t>
  </si>
  <si>
    <t>ChildminderDurhamOutcomes for children</t>
  </si>
  <si>
    <t>ChildminderDurhamOverall effectiveness: The quality and standards of the provision</t>
  </si>
  <si>
    <t>ChildminderDurhamPersonal development</t>
  </si>
  <si>
    <t>ChildminderDurhamPersonal development, behaviour and welfare</t>
  </si>
  <si>
    <t>ChildminderDurhamQuality of education</t>
  </si>
  <si>
    <t>ChildminderDurhamQuality of teaching, learning and assessment</t>
  </si>
  <si>
    <t>ChildminderDurhamRequirements of the compulsory part of the childcare register</t>
  </si>
  <si>
    <t>ChildminderDurhamRequirements of the voluntary part of the childcare register</t>
  </si>
  <si>
    <t>ChildminderEalingBehaviour and attitudes</t>
  </si>
  <si>
    <t>ChildminderEalingEffectiveness of leadership and Management</t>
  </si>
  <si>
    <t>ChildminderEalingOutcomes for children</t>
  </si>
  <si>
    <t>ChildminderEalingOverall effectiveness: The quality and standards of the provision</t>
  </si>
  <si>
    <t>ChildminderEalingPersonal development</t>
  </si>
  <si>
    <t>ChildminderEalingPersonal development, behaviour and welfare</t>
  </si>
  <si>
    <t>ChildminderEalingQuality of education</t>
  </si>
  <si>
    <t>ChildminderEalingQuality of teaching, learning and assessment</t>
  </si>
  <si>
    <t>ChildminderEalingRequirements of the compulsory part of the childcare register</t>
  </si>
  <si>
    <t>ChildminderEalingRequirements of the voluntary part of the childcare register</t>
  </si>
  <si>
    <t>ChildminderEast Riding of YorkshireBehaviour and attitudes</t>
  </si>
  <si>
    <t>ChildminderEast Riding of YorkshireEffectiveness of leadership and Management</t>
  </si>
  <si>
    <t>ChildminderEast Riding of YorkshireOutcomes for children</t>
  </si>
  <si>
    <t>ChildminderEast Riding of YorkshireOverall effectiveness: The quality and standards of the provision</t>
  </si>
  <si>
    <t>ChildminderEast Riding of YorkshirePersonal development</t>
  </si>
  <si>
    <t>ChildminderEast Riding of YorkshirePersonal development, behaviour and welfare</t>
  </si>
  <si>
    <t>ChildminderEast Riding of YorkshireQuality of education</t>
  </si>
  <si>
    <t>ChildminderEast Riding of YorkshireQuality of teaching, learning and assessment</t>
  </si>
  <si>
    <t>ChildminderEast Riding of YorkshireRequirements of the compulsory part of the childcare register</t>
  </si>
  <si>
    <t>ChildminderEast Riding of YorkshireRequirements of the voluntary part of the childcare register</t>
  </si>
  <si>
    <t>ChildminderEast SussexBehaviour and attitudes</t>
  </si>
  <si>
    <t>ChildminderEast SussexEffectiveness of leadership and Management</t>
  </si>
  <si>
    <t>ChildminderEast SussexOutcomes for children</t>
  </si>
  <si>
    <t>ChildminderEast SussexOverall effectiveness: The quality and standards of the provision</t>
  </si>
  <si>
    <t>ChildminderEast SussexPersonal development</t>
  </si>
  <si>
    <t>ChildminderEast SussexPersonal development, behaviour and welfare</t>
  </si>
  <si>
    <t>ChildminderEast SussexQuality of education</t>
  </si>
  <si>
    <t>ChildminderEast SussexQuality of teaching, learning and assessment</t>
  </si>
  <si>
    <t>ChildminderEast SussexRequirements of the compulsory part of the childcare register</t>
  </si>
  <si>
    <t>ChildminderEast SussexRequirements of the voluntary part of the childcare register</t>
  </si>
  <si>
    <t>ChildminderEnfieldBehaviour and attitudes</t>
  </si>
  <si>
    <t>ChildminderEnfieldEffectiveness of leadership and Management</t>
  </si>
  <si>
    <t>ChildminderEnfieldOutcomes for children</t>
  </si>
  <si>
    <t>ChildminderEnfieldOverall effectiveness: The quality and standards of the provision</t>
  </si>
  <si>
    <t>ChildminderEnfieldPersonal development</t>
  </si>
  <si>
    <t>ChildminderEnfieldPersonal development, behaviour and welfare</t>
  </si>
  <si>
    <t>ChildminderEnfieldQuality of education</t>
  </si>
  <si>
    <t>ChildminderEnfieldQuality of teaching, learning and assessment</t>
  </si>
  <si>
    <t>ChildminderEnfieldRequirements of the compulsory part of the childcare register</t>
  </si>
  <si>
    <t>ChildminderEnfieldRequirements of the voluntary part of the childcare register</t>
  </si>
  <si>
    <t>ChildminderEssexBehaviour and attitudes</t>
  </si>
  <si>
    <t>ChildminderEssexEffectiveness of leadership and Management</t>
  </si>
  <si>
    <t>ChildminderEssexOutcomes for children</t>
  </si>
  <si>
    <t>ChildminderEssexOverall effectiveness: The quality and standards of the provision</t>
  </si>
  <si>
    <t>ChildminderEssexPersonal development</t>
  </si>
  <si>
    <t>ChildminderEssexPersonal development, behaviour and welfare</t>
  </si>
  <si>
    <t>ChildminderEssexQuality of education</t>
  </si>
  <si>
    <t>ChildminderEssexQuality of teaching, learning and assessment</t>
  </si>
  <si>
    <t>ChildminderEssexRequirements of the compulsory part of the childcare register</t>
  </si>
  <si>
    <t>ChildminderEssexRequirements of the voluntary part of the childcare register</t>
  </si>
  <si>
    <t>ChildminderGatesheadBehaviour and attitudes</t>
  </si>
  <si>
    <t>ChildminderGatesheadEffectiveness of leadership and Management</t>
  </si>
  <si>
    <t>ChildminderGatesheadOutcomes for children</t>
  </si>
  <si>
    <t>ChildminderGatesheadOverall effectiveness: The quality and standards of the provision</t>
  </si>
  <si>
    <t>ChildminderGatesheadPersonal development</t>
  </si>
  <si>
    <t>ChildminderGatesheadPersonal development, behaviour and welfare</t>
  </si>
  <si>
    <t>ChildminderGatesheadQuality of education</t>
  </si>
  <si>
    <t>ChildminderGatesheadQuality of teaching, learning and assessment</t>
  </si>
  <si>
    <t>ChildminderGatesheadRequirements of the compulsory part of the childcare register</t>
  </si>
  <si>
    <t>ChildminderGatesheadRequirements of the voluntary part of the childcare register</t>
  </si>
  <si>
    <t>ChildminderGloucestershireBehaviour and attitudes</t>
  </si>
  <si>
    <t>ChildminderGloucestershireEffectiveness of leadership and Management</t>
  </si>
  <si>
    <t>ChildminderGloucestershireOutcomes for children</t>
  </si>
  <si>
    <t>ChildminderGloucestershireOverall effectiveness: The quality and standards of the provision</t>
  </si>
  <si>
    <t>ChildminderGloucestershirePersonal development</t>
  </si>
  <si>
    <t>ChildminderGloucestershirePersonal development, behaviour and welfare</t>
  </si>
  <si>
    <t>ChildminderGloucestershireQuality of education</t>
  </si>
  <si>
    <t>ChildminderGloucestershireQuality of teaching, learning and assessment</t>
  </si>
  <si>
    <t>ChildminderGloucestershireRequirements of the compulsory part of the childcare register</t>
  </si>
  <si>
    <t>ChildminderGloucestershireRequirements of the voluntary part of the childcare register</t>
  </si>
  <si>
    <t>ChildminderGreenwichBehaviour and attitudes</t>
  </si>
  <si>
    <t>ChildminderGreenwichEffectiveness of leadership and Management</t>
  </si>
  <si>
    <t>ChildminderGreenwichOutcomes for children</t>
  </si>
  <si>
    <t>ChildminderGreenwichOverall effectiveness: The quality and standards of the provision</t>
  </si>
  <si>
    <t>ChildminderGreenwichPersonal development</t>
  </si>
  <si>
    <t>ChildminderGreenwichPersonal development, behaviour and welfare</t>
  </si>
  <si>
    <t>ChildminderGreenwichQuality of education</t>
  </si>
  <si>
    <t>ChildminderGreenwichQuality of teaching, learning and assessment</t>
  </si>
  <si>
    <t>ChildminderGreenwichRequirements of the compulsory part of the childcare register</t>
  </si>
  <si>
    <t>ChildminderGreenwichRequirements of the voluntary part of the childcare register</t>
  </si>
  <si>
    <t>ChildminderHackneyBehaviour and attitudes</t>
  </si>
  <si>
    <t>ChildminderHackneyEffectiveness of leadership and Management</t>
  </si>
  <si>
    <t>ChildminderHackneyOutcomes for children</t>
  </si>
  <si>
    <t>ChildminderHackneyOverall effectiveness: The quality and standards of the provision</t>
  </si>
  <si>
    <t>ChildminderHackneyPersonal development</t>
  </si>
  <si>
    <t>ChildminderHackneyPersonal development, behaviour and welfare</t>
  </si>
  <si>
    <t>ChildminderHackneyQuality of education</t>
  </si>
  <si>
    <t>ChildminderHackneyQuality of teaching, learning and assessment</t>
  </si>
  <si>
    <t>ChildminderHackneyRequirements of the compulsory part of the childcare register</t>
  </si>
  <si>
    <t>ChildminderHackneyRequirements of the voluntary part of the childcare register</t>
  </si>
  <si>
    <t>ChildminderHaltonBehaviour and attitudes</t>
  </si>
  <si>
    <t>ChildminderHaltonEffectiveness of leadership and Management</t>
  </si>
  <si>
    <t>ChildminderHaltonOutcomes for children</t>
  </si>
  <si>
    <t>ChildminderHaltonOverall effectiveness: The quality and standards of the provision</t>
  </si>
  <si>
    <t>ChildminderHaltonPersonal development</t>
  </si>
  <si>
    <t>ChildminderHaltonPersonal development, behaviour and welfare</t>
  </si>
  <si>
    <t>ChildminderHaltonQuality of education</t>
  </si>
  <si>
    <t>ChildminderHaltonQuality of teaching, learning and assessment</t>
  </si>
  <si>
    <t>ChildminderHaltonRequirements of the compulsory part of the childcare register</t>
  </si>
  <si>
    <t>ChildminderHaltonRequirements of the voluntary part of the childcare register</t>
  </si>
  <si>
    <t>ChildminderHammersmith and FulhamBehaviour and attitudes</t>
  </si>
  <si>
    <t>ChildminderHammersmith and FulhamEffectiveness of leadership and Management</t>
  </si>
  <si>
    <t>ChildminderHammersmith and FulhamOutcomes for children</t>
  </si>
  <si>
    <t>ChildminderHammersmith and FulhamOverall effectiveness: The quality and standards of the provision</t>
  </si>
  <si>
    <t>ChildminderHammersmith and FulhamPersonal development</t>
  </si>
  <si>
    <t>ChildminderHammersmith and FulhamPersonal development, behaviour and welfare</t>
  </si>
  <si>
    <t>ChildminderHammersmith and FulhamQuality of education</t>
  </si>
  <si>
    <t>ChildminderHammersmith and FulhamQuality of teaching, learning and assessment</t>
  </si>
  <si>
    <t>ChildminderHammersmith and FulhamRequirements of the compulsory part of the childcare register</t>
  </si>
  <si>
    <t>ChildminderHammersmith and FulhamRequirements of the voluntary part of the childcare register</t>
  </si>
  <si>
    <t>ChildminderHampshireBehaviour and attitudes</t>
  </si>
  <si>
    <t>ChildminderHampshireEffectiveness of leadership and Management</t>
  </si>
  <si>
    <t>ChildminderHampshireOutcomes for children</t>
  </si>
  <si>
    <t>ChildminderHampshireOverall effectiveness: The quality and standards of the provision</t>
  </si>
  <si>
    <t>ChildminderHampshirePersonal development</t>
  </si>
  <si>
    <t>ChildminderHampshirePersonal development, behaviour and welfare</t>
  </si>
  <si>
    <t>ChildminderHampshireQuality of education</t>
  </si>
  <si>
    <t>ChildminderHampshireQuality of teaching, learning and assessment</t>
  </si>
  <si>
    <t>ChildminderHampshireRequirements of the compulsory part of the childcare register</t>
  </si>
  <si>
    <t>ChildminderHampshireRequirements of the voluntary part of the childcare register</t>
  </si>
  <si>
    <t>ChildminderHaringeyBehaviour and attitudes</t>
  </si>
  <si>
    <t>ChildminderHaringeyEffectiveness of leadership and Management</t>
  </si>
  <si>
    <t>ChildminderHaringeyOutcomes for children</t>
  </si>
  <si>
    <t>ChildminderHaringeyOverall effectiveness: The quality and standards of the provision</t>
  </si>
  <si>
    <t>All provisionDarlingtonQuality of teaching, learning and assessment</t>
  </si>
  <si>
    <t>All provisionDerbyQuality of teaching, learning and assessment</t>
  </si>
  <si>
    <t>All provisionDerbyshireQuality of teaching, learning and assessment</t>
  </si>
  <si>
    <t>All provisionDevonQuality of teaching, learning and assessment</t>
  </si>
  <si>
    <t>All provisionDoncasterQuality of teaching, learning and assessment</t>
  </si>
  <si>
    <t>All provisionDorsetQuality of teaching, learning and assessment</t>
  </si>
  <si>
    <t>All provisionDudleyQuality of teaching, learning and assessment</t>
  </si>
  <si>
    <t>All provisionDurhamQuality of teaching, learning and assessment</t>
  </si>
  <si>
    <t>All provisionEalingQuality of teaching, learning and assessment</t>
  </si>
  <si>
    <t>All provisionEast Riding of YorkshireQuality of teaching, learning and assessment</t>
  </si>
  <si>
    <t>All provisionEast SussexQuality of teaching, learning and assessment</t>
  </si>
  <si>
    <t>All provisionEnfieldQuality of teaching, learning and assessment</t>
  </si>
  <si>
    <t>All provisionEssexQuality of teaching, learning and assessment</t>
  </si>
  <si>
    <t>All provisionGatesheadQuality of teaching, learning and assessment</t>
  </si>
  <si>
    <t>All provisionGloucestershireQuality of teaching, learning and assessment</t>
  </si>
  <si>
    <t>All provisionGreenwichQuality of teaching, learning and assessment</t>
  </si>
  <si>
    <t>All provisionHackneyQuality of teaching, learning and assessment</t>
  </si>
  <si>
    <t>All provisionHaltonQuality of teaching, learning and assessment</t>
  </si>
  <si>
    <t>All provisionHammersmith and FulhamQuality of teaching, learning and assessment</t>
  </si>
  <si>
    <t>All provisionHampshireQuality of teaching, learning and assessment</t>
  </si>
  <si>
    <t>All provisionHaringeyQuality of teaching, learning and assessment</t>
  </si>
  <si>
    <t>All provisionHarrowQuality of teaching, learning and assessment</t>
  </si>
  <si>
    <t>All provisionHartlepoolQuality of teaching, learning and assessment</t>
  </si>
  <si>
    <t>All provisionHaveringQuality of teaching, learning and assessment</t>
  </si>
  <si>
    <t>All provisionHerefordshireQuality of teaching, learning and assessment</t>
  </si>
  <si>
    <t>All provisionHertfordshireQuality of teaching, learning and assessment</t>
  </si>
  <si>
    <t>All provisionHillingdonQuality of teaching, learning and assessment</t>
  </si>
  <si>
    <t>All provisionHounslowQuality of teaching, learning and assessment</t>
  </si>
  <si>
    <t>All provisionIsle of WightQuality of teaching, learning and assessment</t>
  </si>
  <si>
    <t>All provisionIsles of ScillyQuality of teaching, learning and assessment</t>
  </si>
  <si>
    <t>All provisionIslingtonQuality of teaching, learning and assessment</t>
  </si>
  <si>
    <t>All provisionKensington and ChelseaQuality of teaching, learning and assessment</t>
  </si>
  <si>
    <t>All provisionKentQuality of teaching, learning and assessment</t>
  </si>
  <si>
    <t>All provisionKingston upon HullQuality of teaching, learning and assessment</t>
  </si>
  <si>
    <t>All provisionKingston upon ThamesQuality of teaching, learning and assessment</t>
  </si>
  <si>
    <t>All provisionKirkleesQuality of teaching, learning and assessment</t>
  </si>
  <si>
    <t>All provisionKnowsleyQuality of teaching, learning and assessment</t>
  </si>
  <si>
    <t>All provisionLambethQuality of teaching, learning and assessment</t>
  </si>
  <si>
    <t>All provisionLancashireQuality of teaching, learning and assessment</t>
  </si>
  <si>
    <t>All provisionLeedsQuality of teaching, learning and assessment</t>
  </si>
  <si>
    <t>All provisionLeicesterQuality of teaching, learning and assessment</t>
  </si>
  <si>
    <t>All provisionLeicestershireQuality of teaching, learning and assessment</t>
  </si>
  <si>
    <t>All provisionLewishamQuality of teaching, learning and assessment</t>
  </si>
  <si>
    <t>All provisionLincolnshireQuality of teaching, learning and assessment</t>
  </si>
  <si>
    <t>All provisionLiverpoolQuality of teaching, learning and assessment</t>
  </si>
  <si>
    <t>All provisionLutonQuality of teaching, learning and assessment</t>
  </si>
  <si>
    <t>All provisionManchesterQuality of teaching, learning and assessment</t>
  </si>
  <si>
    <t>All provisionMedwayQuality of teaching, learning and assessment</t>
  </si>
  <si>
    <t>All provisionMertonQuality of teaching, learning and assessment</t>
  </si>
  <si>
    <t>All provisionMiddlesbroughQuality of teaching, learning and assessment</t>
  </si>
  <si>
    <t>All provisionMilton KeynesQuality of teaching, learning and assessment</t>
  </si>
  <si>
    <t>All provisionNewcastle upon TyneQuality of teaching, learning and assessment</t>
  </si>
  <si>
    <t>All provisionNewhamQuality of teaching, learning and assessment</t>
  </si>
  <si>
    <t>All provisionNorfolkQuality of teaching, learning and assessment</t>
  </si>
  <si>
    <t>All provisionNorth East LincolnshireQuality of teaching, learning and assessment</t>
  </si>
  <si>
    <t>All provisionNorth LincolnshireQuality of teaching, learning and assessment</t>
  </si>
  <si>
    <t>All provisionNorth NorthamptonshireQuality of teaching, learning and assessment</t>
  </si>
  <si>
    <t>All provisionNorth SomersetQuality of teaching, learning and assessment</t>
  </si>
  <si>
    <t>All provisionNorth TynesideQuality of teaching, learning and assessment</t>
  </si>
  <si>
    <t>All provisionNorth YorkshireQuality of teaching, learning and assessment</t>
  </si>
  <si>
    <t>All provisionNorthumberlandQuality of teaching, learning and assessment</t>
  </si>
  <si>
    <t>All provisionNot RecordedQuality of teaching, learning and assessment</t>
  </si>
  <si>
    <t>All provisionNottinghamQuality of teaching, learning and assessment</t>
  </si>
  <si>
    <t>All provisionNottinghamshireQuality of teaching, learning and assessment</t>
  </si>
  <si>
    <t>All provisionOldhamQuality of teaching, learning and assessment</t>
  </si>
  <si>
    <t>All provisionOxfordshireQuality of teaching, learning and assessment</t>
  </si>
  <si>
    <t>All provisionPeterboroughQuality of teaching, learning and assessment</t>
  </si>
  <si>
    <t>All provisionPlymouthQuality of teaching, learning and assessment</t>
  </si>
  <si>
    <t>All provisionPortsmouthQuality of teaching, learning and assessment</t>
  </si>
  <si>
    <t>All provisionReadingQuality of teaching, learning and assessment</t>
  </si>
  <si>
    <t>All provisionRedbridgeQuality of teaching, learning and assessment</t>
  </si>
  <si>
    <t>All provisionRedcar and ClevelandQuality of teaching, learning and assessment</t>
  </si>
  <si>
    <t>All provisionRichmond upon ThamesQuality of teaching, learning and assessment</t>
  </si>
  <si>
    <t>All provisionRochdaleQuality of teaching, learning and assessment</t>
  </si>
  <si>
    <t>All provisionRotherhamQuality of teaching, learning and assessment</t>
  </si>
  <si>
    <t>All provisionRutlandQuality of teaching, learning and assessment</t>
  </si>
  <si>
    <t>All provisionSalfordQuality of teaching, learning and assessment</t>
  </si>
  <si>
    <t>All provisionSandwellQuality of teaching, learning and assessment</t>
  </si>
  <si>
    <t>All provisionSeftonQuality of teaching, learning and assessment</t>
  </si>
  <si>
    <t>All provisionSheffieldQuality of teaching, learning and assessment</t>
  </si>
  <si>
    <t>All provisionShropshireQuality of teaching, learning and assessment</t>
  </si>
  <si>
    <t>All provisionSloughQuality of teaching, learning and assessment</t>
  </si>
  <si>
    <t>All provisionSolihullQuality of teaching, learning and assessment</t>
  </si>
  <si>
    <t>All provisionSomersetQuality of teaching, learning and assessment</t>
  </si>
  <si>
    <t>All provisionSouth GloucestershireQuality of teaching, learning and assessment</t>
  </si>
  <si>
    <t>All provisionSouth TynesideQuality of teaching, learning and assessment</t>
  </si>
  <si>
    <t>All provisionSouthamptonQuality of teaching, learning and assessment</t>
  </si>
  <si>
    <t>All provisionSouthend on SeaQuality of teaching, learning and assessment</t>
  </si>
  <si>
    <t>All provisionSouthwarkQuality of teaching, learning and assessment</t>
  </si>
  <si>
    <t>All provisionSt HelensQuality of teaching, learning and assessment</t>
  </si>
  <si>
    <t>All provisionStaffordshireQuality of teaching, learning and assessment</t>
  </si>
  <si>
    <t>All provisionStockportQuality of teaching, learning and assessment</t>
  </si>
  <si>
    <t>All provisionStockton-on-TeesQuality of teaching, learning and assessment</t>
  </si>
  <si>
    <t>All provisionStoke-on-TrentQuality of teaching, learning and assessment</t>
  </si>
  <si>
    <t>All provisionSuffolkQuality of teaching, learning and assessment</t>
  </si>
  <si>
    <t>All provisionSunderlandQuality of teaching, learning and assessment</t>
  </si>
  <si>
    <t>All provisionSurreyQuality of teaching, learning and assessment</t>
  </si>
  <si>
    <t>All provisionSuttonQuality of teaching, learning and assessment</t>
  </si>
  <si>
    <t>All provisionSwindonQuality of teaching, learning and assessment</t>
  </si>
  <si>
    <t>All provisionTamesideQuality of teaching, learning and assessment</t>
  </si>
  <si>
    <t>All provisionTelford and WrekinQuality of teaching, learning and assessment</t>
  </si>
  <si>
    <t>All provisionThurrockQuality of teaching, learning and assessment</t>
  </si>
  <si>
    <t>All provisionTorbayQuality of teaching, learning and assessment</t>
  </si>
  <si>
    <t>All provisionTower HamletsQuality of teaching, learning and assessment</t>
  </si>
  <si>
    <t>All provisionTraffordQuality of teaching, learning and assessment</t>
  </si>
  <si>
    <t>All provisionWakefieldQuality of teaching, learning and assessment</t>
  </si>
  <si>
    <t>All provisionWalsallQuality of teaching, learning and assessment</t>
  </si>
  <si>
    <t>All provisionWaltham ForestQuality of teaching, learning and assessment</t>
  </si>
  <si>
    <t>All provisionWandsworthQuality of teaching, learning and assessment</t>
  </si>
  <si>
    <t>All provisionWarringtonQuality of teaching, learning and assessment</t>
  </si>
  <si>
    <t>All provisionWarwickshireQuality of teaching, learning and assessment</t>
  </si>
  <si>
    <t>All provisionWest BerkshireQuality of teaching, learning and assessment</t>
  </si>
  <si>
    <t>All provisionWest NorthamptonshireQuality of teaching, learning and assessment</t>
  </si>
  <si>
    <t>All provisionWest SussexQuality of teaching, learning and assessment</t>
  </si>
  <si>
    <t>All provisionWestminsterQuality of teaching, learning and assessment</t>
  </si>
  <si>
    <t>All provisionWiganQuality of teaching, learning and assessment</t>
  </si>
  <si>
    <t>All provisionWiltshireQuality of teaching, learning and assessment</t>
  </si>
  <si>
    <t>All provisionWindsor and MaidenheadQuality of teaching, learning and assessment</t>
  </si>
  <si>
    <t>All provisionWirralQuality of teaching, learning and assessment</t>
  </si>
  <si>
    <t>All provisionWokinghamQuality of teaching, learning and assessment</t>
  </si>
  <si>
    <t>All provisionWolverhamptonQuality of teaching, learning and assessment</t>
  </si>
  <si>
    <t>All provisionWorcestershireQuality of teaching, learning and assessment</t>
  </si>
  <si>
    <t>All provisionYorkQuality of teaching, learning and assessment</t>
  </si>
  <si>
    <t>All provisionBarking and DagenhamRequirements of the compulsory part of the childcare register</t>
  </si>
  <si>
    <t>All provisionBarnetRequirements of the compulsory part of the childcare register</t>
  </si>
  <si>
    <t>All provisionBarnsleyRequirements of the compulsory part of the childcare register</t>
  </si>
  <si>
    <t>All provisionBath and North East SomersetRequirements of the compulsory part of the childcare register</t>
  </si>
  <si>
    <t>All provisionBedfordRequirements of the compulsory part of the childcare register</t>
  </si>
  <si>
    <t>All provisionBexleyRequirements of the compulsory part of the childcare register</t>
  </si>
  <si>
    <t>All provisionBirminghamRequirements of the compulsory part of the childcare register</t>
  </si>
  <si>
    <t>All provisionBlackburn with DarwenRequirements of the compulsory part of the childcare register</t>
  </si>
  <si>
    <t>All provisionBlackpoolRequirements of the compulsory part of the childcare register</t>
  </si>
  <si>
    <t>All provisionBoltonRequirements of the compulsory part of the childcare register</t>
  </si>
  <si>
    <t>All provisionBournemouth, Christchurch &amp; PooleRequirements of the compulsory part of the childcare register</t>
  </si>
  <si>
    <t>All provisionBracknell ForestRequirements of the compulsory part of the childcare register</t>
  </si>
  <si>
    <t>All provisionBradfordRequirements of the compulsory part of the childcare register</t>
  </si>
  <si>
    <t>All provisionBrentRequirements of the compulsory part of the childcare register</t>
  </si>
  <si>
    <t>All provisionBrighton and HoveRequirements of the compulsory part of the childcare register</t>
  </si>
  <si>
    <t>All provisionBristolRequirements of the compulsory part of the childcare register</t>
  </si>
  <si>
    <t>All provisionBromleyRequirements of the compulsory part of the childcare register</t>
  </si>
  <si>
    <t>All provisionBuckinghamshireRequirements of the compulsory part of the childcare register</t>
  </si>
  <si>
    <t>All provisionBuryRequirements of the compulsory part of the childcare register</t>
  </si>
  <si>
    <t>All provisionCalderdaleRequirements of the compulsory part of the childcare register</t>
  </si>
  <si>
    <t>All provisionCambridgeshireRequirements of the compulsory part of the childcare register</t>
  </si>
  <si>
    <t>All provisionCamdenRequirements of the compulsory part of the childcare register</t>
  </si>
  <si>
    <t>All provisionCentral BedfordshireRequirements of the compulsory part of the childcare register</t>
  </si>
  <si>
    <t>All provisionCheshire EastRequirements of the compulsory part of the childcare register</t>
  </si>
  <si>
    <t>All provisionCheshire West and ChesterRequirements of the compulsory part of the childcare register</t>
  </si>
  <si>
    <t>All provisionCity of LondonRequirements of the compulsory part of the childcare register</t>
  </si>
  <si>
    <t>All provisionCornwallRequirements of the compulsory part of the childcare register</t>
  </si>
  <si>
    <t>All provisionCoventryRequirements of the compulsory part of the childcare register</t>
  </si>
  <si>
    <t>All provisionCroydonRequirements of the compulsory part of the childcare register</t>
  </si>
  <si>
    <t>All provisionCumbriaRequirements of the compulsory part of the childcare register</t>
  </si>
  <si>
    <t>All provisionDarlingtonRequirements of the compulsory part of the childcare register</t>
  </si>
  <si>
    <t>All provisionDerbyRequirements of the compulsory part of the childcare register</t>
  </si>
  <si>
    <t>All provisionDerbyshireRequirements of the compulsory part of the childcare register</t>
  </si>
  <si>
    <t>All provisionDevonRequirements of the compulsory part of the childcare register</t>
  </si>
  <si>
    <t>All provisionDoncasterRequirements of the compulsory part of the childcare register</t>
  </si>
  <si>
    <t>All provisionDorsetRequirements of the compulsory part of the childcare register</t>
  </si>
  <si>
    <t>All provisionDudleyRequirements of the compulsory part of the childcare register</t>
  </si>
  <si>
    <t>All provisionDurhamRequirements of the compulsory part of the childcare register</t>
  </si>
  <si>
    <t>All provisionEalingRequirements of the compulsory part of the childcare register</t>
  </si>
  <si>
    <t>All provisionEast Riding of YorkshireRequirements of the compulsory part of the childcare register</t>
  </si>
  <si>
    <t>All provisionEast SussexRequirements of the compulsory part of the childcare register</t>
  </si>
  <si>
    <t>All provisionEnfieldRequirements of the compulsory part of the childcare register</t>
  </si>
  <si>
    <t>All provisionEssexRequirements of the compulsory part of the childcare register</t>
  </si>
  <si>
    <t>All provisionGatesheadRequirements of the compulsory part of the childcare register</t>
  </si>
  <si>
    <t>All provisionGloucestershireRequirements of the compulsory part of the childcare register</t>
  </si>
  <si>
    <t>All provisionGreenwichRequirements of the compulsory part of the childcare register</t>
  </si>
  <si>
    <t>All provisionHackneyRequirements of the compulsory part of the childcare register</t>
  </si>
  <si>
    <t>All provisionHaltonRequirements of the compulsory part of the childcare register</t>
  </si>
  <si>
    <t>All provisionHammersmith and FulhamRequirements of the compulsory part of the childcare register</t>
  </si>
  <si>
    <t>All provisionHampshireRequirements of the compulsory part of the childcare register</t>
  </si>
  <si>
    <t>All provisionHaringeyRequirements of the compulsory part of the childcare register</t>
  </si>
  <si>
    <t>All provisionHarrowRequirements of the compulsory part of the childcare register</t>
  </si>
  <si>
    <t>All provisionHartlepoolRequirements of the compulsory part of the childcare register</t>
  </si>
  <si>
    <t>All provisionHaveringRequirements of the compulsory part of the childcare register</t>
  </si>
  <si>
    <t>All provisionHerefordshireRequirements of the compulsory part of the childcare register</t>
  </si>
  <si>
    <t>All provisionHertfordshireRequirements of the compulsory part of the childcare register</t>
  </si>
  <si>
    <t>All provisionHillingdonRequirements of the compulsory part of the childcare register</t>
  </si>
  <si>
    <t>All provisionHounslowRequirements of the compulsory part of the childcare register</t>
  </si>
  <si>
    <t>All provisionIsle of WightRequirements of the compulsory part of the childcare register</t>
  </si>
  <si>
    <t>All provisionIsles of ScillyRequirements of the compulsory part of the childcare register</t>
  </si>
  <si>
    <t>All provisionIslingtonRequirements of the compulsory part of the childcare register</t>
  </si>
  <si>
    <t>All provisionKensington and ChelseaRequirements of the compulsory part of the childcare register</t>
  </si>
  <si>
    <t>All provisionKentRequirements of the compulsory part of the childcare register</t>
  </si>
  <si>
    <t>All provisionKingston upon HullRequirements of the compulsory part of the childcare register</t>
  </si>
  <si>
    <t>All provisionKingston upon ThamesRequirements of the compulsory part of the childcare register</t>
  </si>
  <si>
    <t>All provisionKirkleesRequirements of the compulsory part of the childcare register</t>
  </si>
  <si>
    <t>All provisionKnowsleyRequirements of the compulsory part of the childcare register</t>
  </si>
  <si>
    <t>All provisionLambethRequirements of the compulsory part of the childcare register</t>
  </si>
  <si>
    <t>All provisionLancashireRequirements of the compulsory part of the childcare register</t>
  </si>
  <si>
    <t>All provisionLeedsRequirements of the compulsory part of the childcare register</t>
  </si>
  <si>
    <t>All provisionLeicesterRequirements of the compulsory part of the childcare register</t>
  </si>
  <si>
    <t>All provisionLeicestershireRequirements of the compulsory part of the childcare register</t>
  </si>
  <si>
    <t>All provisionLewishamRequirements of the compulsory part of the childcare register</t>
  </si>
  <si>
    <t>All provisionLincolnshireRequirements of the compulsory part of the childcare register</t>
  </si>
  <si>
    <t>All provisionLiverpoolRequirements of the compulsory part of the childcare register</t>
  </si>
  <si>
    <t>All provisionLutonRequirements of the compulsory part of the childcare register</t>
  </si>
  <si>
    <t>All provisionManchesterRequirements of the compulsory part of the childcare register</t>
  </si>
  <si>
    <t>All provisionMedwayRequirements of the compulsory part of the childcare register</t>
  </si>
  <si>
    <t>All provisionMertonRequirements of the compulsory part of the childcare register</t>
  </si>
  <si>
    <t>All provisionMiddlesbroughRequirements of the compulsory part of the childcare register</t>
  </si>
  <si>
    <t>All provisionMilton KeynesRequirements of the compulsory part of the childcare register</t>
  </si>
  <si>
    <t>All provisionNewcastle upon TyneRequirements of the compulsory part of the childcare register</t>
  </si>
  <si>
    <t>All provisionNewhamRequirements of the compulsory part of the childcare register</t>
  </si>
  <si>
    <t>All provisionNorfolkRequirements of the compulsory part of the childcare register</t>
  </si>
  <si>
    <t>All provisionNorth East LincolnshireRequirements of the compulsory part of the childcare register</t>
  </si>
  <si>
    <t>All provisionNorth LincolnshireRequirements of the compulsory part of the childcare register</t>
  </si>
  <si>
    <t>All provisionNorth NorthamptonshireRequirements of the compulsory part of the childcare register</t>
  </si>
  <si>
    <t>All provisionNorth SomersetRequirements of the compulsory part of the childcare register</t>
  </si>
  <si>
    <t>All provisionNorth TynesideRequirements of the compulsory part of the childcare register</t>
  </si>
  <si>
    <t>All provisionNorth YorkshireRequirements of the compulsory part of the childcare register</t>
  </si>
  <si>
    <t>All provisionNorthumberlandRequirements of the compulsory part of the childcare register</t>
  </si>
  <si>
    <t>All provisionNot RecordedRequirements of the compulsory part of the childcare register</t>
  </si>
  <si>
    <t>All provisionNottinghamRequirements of the compulsory part of the childcare register</t>
  </si>
  <si>
    <t>All provisionNottinghamshireRequirements of the compulsory part of the childcare register</t>
  </si>
  <si>
    <t>All provisionOldhamRequirements of the compulsory part of the childcare register</t>
  </si>
  <si>
    <t>All provisionOxfordshireRequirements of the compulsory part of the childcare register</t>
  </si>
  <si>
    <t>All provisionPeterboroughRequirements of the compulsory part of the childcare register</t>
  </si>
  <si>
    <t>All provisionPlymouthRequirements of the compulsory part of the childcare register</t>
  </si>
  <si>
    <t>All provisionPortsmouthRequirements of the compulsory part of the childcare register</t>
  </si>
  <si>
    <t>All provisionReadingRequirements of the compulsory part of the childcare register</t>
  </si>
  <si>
    <t>All provisionRedbridgeRequirements of the compulsory part of the childcare register</t>
  </si>
  <si>
    <t>All provisionRedcar and ClevelandRequirements of the compulsory part of the childcare register</t>
  </si>
  <si>
    <t>All provisionRichmond upon ThamesRequirements of the compulsory part of the childcare register</t>
  </si>
  <si>
    <t>All provisionRochdaleRequirements of the compulsory part of the childcare register</t>
  </si>
  <si>
    <t>All provisionRotherhamRequirements of the compulsory part of the childcare register</t>
  </si>
  <si>
    <t>All provisionRutlandRequirements of the compulsory part of the childcare register</t>
  </si>
  <si>
    <t>All provisionSalfordRequirements of the compulsory part of the childcare register</t>
  </si>
  <si>
    <t>All provisionSandwellRequirements of the compulsory part of the childcare register</t>
  </si>
  <si>
    <t>All provisionSeftonRequirements of the compulsory part of the childcare register</t>
  </si>
  <si>
    <t>All provisionSheffieldRequirements of the compulsory part of the childcare register</t>
  </si>
  <si>
    <t>All provisionShropshireRequirements of the compulsory part of the childcare register</t>
  </si>
  <si>
    <t>All provisionSloughRequirements of the compulsory part of the childcare register</t>
  </si>
  <si>
    <t>All provisionSolihullRequirements of the compulsory part of the childcare register</t>
  </si>
  <si>
    <t>All provisionSomersetRequirements of the compulsory part of the childcare register</t>
  </si>
  <si>
    <t>All provisionSouth GloucestershireRequirements of the compulsory part of the childcare register</t>
  </si>
  <si>
    <t>All provisionSouth TynesideRequirements of the compulsory part of the childcare register</t>
  </si>
  <si>
    <t>All provisionSouthamptonRequirements of the compulsory part of the childcare register</t>
  </si>
  <si>
    <t>All provisionSouthend on SeaRequirements of the compulsory part of the childcare register</t>
  </si>
  <si>
    <t>All provisionSouthwarkRequirements of the compulsory part of the childcare register</t>
  </si>
  <si>
    <t>All provisionSt HelensRequirements of the compulsory part of the childcare register</t>
  </si>
  <si>
    <t>All provisionStaffordshireRequirements of the compulsory part of the childcare register</t>
  </si>
  <si>
    <t>All provisionStockportRequirements of the compulsory part of the childcare register</t>
  </si>
  <si>
    <t>All provisionStockton-on-TeesRequirements of the compulsory part of the childcare register</t>
  </si>
  <si>
    <t>All provisionStoke-on-TrentRequirements of the compulsory part of the childcare register</t>
  </si>
  <si>
    <t>All provisionSuffolkRequirements of the compulsory part of the childcare register</t>
  </si>
  <si>
    <t>All provisionSunderlandRequirements of the compulsory part of the childcare register</t>
  </si>
  <si>
    <t>All provisionSurreyRequirements of the compulsory part of the childcare register</t>
  </si>
  <si>
    <t>All provisionSuttonRequirements of the compulsory part of the childcare register</t>
  </si>
  <si>
    <t>All provisionSwindonRequirements of the compulsory part of the childcare register</t>
  </si>
  <si>
    <t>All provisionTamesideRequirements of the compulsory part of the childcare register</t>
  </si>
  <si>
    <t>All provisionTelford and WrekinRequirements of the compulsory part of the childcare register</t>
  </si>
  <si>
    <t>All provisionThurrockRequirements of the compulsory part of the childcare register</t>
  </si>
  <si>
    <t>All provisionTorbayRequirements of the compulsory part of the childcare register</t>
  </si>
  <si>
    <t>All provisionTower HamletsRequirements of the compulsory part of the childcare register</t>
  </si>
  <si>
    <t>All provisionTraffordRequirements of the compulsory part of the childcare register</t>
  </si>
  <si>
    <t>All provisionWakefieldRequirements of the compulsory part of the childcare register</t>
  </si>
  <si>
    <t>All provisionWalsallRequirements of the compulsory part of the childcare register</t>
  </si>
  <si>
    <t>All provisionWaltham ForestRequirements of the compulsory part of the childcare register</t>
  </si>
  <si>
    <t>All provisionWandsworthRequirements of the compulsory part of the childcare register</t>
  </si>
  <si>
    <t>All provisionWarringtonRequirements of the compulsory part of the childcare register</t>
  </si>
  <si>
    <t>All provisionWarwickshireRequirements of the compulsory part of the childcare register</t>
  </si>
  <si>
    <t>All provisionWest BerkshireRequirements of the compulsory part of the childcare register</t>
  </si>
  <si>
    <t>All provisionWest NorthamptonshireRequirements of the compulsory part of the childcare register</t>
  </si>
  <si>
    <t>All provisionWest SussexRequirements of the compulsory part of the childcare register</t>
  </si>
  <si>
    <t>All provisionWestminsterRequirements of the compulsory part of the childcare register</t>
  </si>
  <si>
    <t>All provisionWiganRequirements of the compulsory part of the childcare register</t>
  </si>
  <si>
    <t>All provisionWiltshireRequirements of the compulsory part of the childcare register</t>
  </si>
  <si>
    <t>All provisionWindsor and MaidenheadRequirements of the compulsory part of the childcare register</t>
  </si>
  <si>
    <t>All provisionWirralRequirements of the compulsory part of the childcare register</t>
  </si>
  <si>
    <t>All provisionWokinghamRequirements of the compulsory part of the childcare register</t>
  </si>
  <si>
    <t>All provisionWolverhamptonRequirements of the compulsory part of the childcare register</t>
  </si>
  <si>
    <t>All provisionWorcestershireRequirements of the compulsory part of the childcare register</t>
  </si>
  <si>
    <t>All provisionYorkRequirements of the compulsory part of the childcare register</t>
  </si>
  <si>
    <t>All provisionBarking and DagenhamRequirements of the voluntary part of the childcare register</t>
  </si>
  <si>
    <t>All provisionBarnetRequirements of the voluntary part of the childcare register</t>
  </si>
  <si>
    <t>All provisionBarnsleyRequirements of the voluntary part of the childcare register</t>
  </si>
  <si>
    <t>All provisionBath and North East SomersetRequirements of the voluntary part of the childcare register</t>
  </si>
  <si>
    <t>All provisionBedfordRequirements of the voluntary part of the childcare register</t>
  </si>
  <si>
    <t>All provisionBexleyRequirements of the voluntary part of the childcare register</t>
  </si>
  <si>
    <t>All provisionBirminghamRequirements of the voluntary part of the childcare register</t>
  </si>
  <si>
    <t>All provisionBlackburn with DarwenRequirements of the voluntary part of the childcare register</t>
  </si>
  <si>
    <t>All provisionBlackpoolRequirements of the voluntary part of the childcare register</t>
  </si>
  <si>
    <t>All provisionBoltonRequirements of the voluntary part of the childcare register</t>
  </si>
  <si>
    <t>All provisionBournemouth, Christchurch &amp; PooleRequirements of the voluntary part of the childcare register</t>
  </si>
  <si>
    <t>All provisionBracknell ForestRequirements of the voluntary part of the childcare register</t>
  </si>
  <si>
    <t>All provisionBradfordRequirements of the voluntary part of the childcare register</t>
  </si>
  <si>
    <t>All provisionBrentRequirements of the voluntary part of the childcare register</t>
  </si>
  <si>
    <t>All provisionBrighton and HoveRequirements of the voluntary part of the childcare register</t>
  </si>
  <si>
    <t>All provisionBristolRequirements of the voluntary part of the childcare register</t>
  </si>
  <si>
    <t>All provisionBromleyRequirements of the voluntary part of the childcare register</t>
  </si>
  <si>
    <t>All provisionBuckinghamshireRequirements of the voluntary part of the childcare register</t>
  </si>
  <si>
    <t>All provisionBuryRequirements of the voluntary part of the childcare register</t>
  </si>
  <si>
    <t>All provisionCalderdaleRequirements of the voluntary part of the childcare register</t>
  </si>
  <si>
    <t>All provisionCambridgeshireRequirements of the voluntary part of the childcare register</t>
  </si>
  <si>
    <t>All provisionCamdenRequirements of the voluntary part of the childcare register</t>
  </si>
  <si>
    <t>All provisionCentral BedfordshireRequirements of the voluntary part of the childcare register</t>
  </si>
  <si>
    <t>All provisionCheshire EastRequirements of the voluntary part of the childcare register</t>
  </si>
  <si>
    <t>All provisionCheshire West and ChesterRequirements of the voluntary part of the childcare register</t>
  </si>
  <si>
    <t>All provisionCity of LondonRequirements of the voluntary part of the childcare register</t>
  </si>
  <si>
    <t>All provisionCornwallRequirements of the voluntary part of the childcare register</t>
  </si>
  <si>
    <t>All provisionCoventryRequirements of the voluntary part of the childcare register</t>
  </si>
  <si>
    <t>All provisionCroydonRequirements of the voluntary part of the childcare register</t>
  </si>
  <si>
    <t>All provisionCumbriaRequirements of the voluntary part of the childcare register</t>
  </si>
  <si>
    <t>All provisionDarlingtonRequirements of the voluntary part of the childcare register</t>
  </si>
  <si>
    <t>All provisionDerbyRequirements of the voluntary part of the childcare register</t>
  </si>
  <si>
    <t>All provisionDerbyshireRequirements of the voluntary part of the childcare register</t>
  </si>
  <si>
    <t>All provisionDevonRequirements of the voluntary part of the childcare register</t>
  </si>
  <si>
    <t>All provisionDoncasterRequirements of the voluntary part of the childcare register</t>
  </si>
  <si>
    <t>All provisionDorsetRequirements of the voluntary part of the childcare register</t>
  </si>
  <si>
    <t>All provisionDudleyRequirements of the voluntary part of the childcare register</t>
  </si>
  <si>
    <t>All provisionDurhamRequirements of the voluntary part of the childcare register</t>
  </si>
  <si>
    <t>All provisionEalingRequirements of the voluntary part of the childcare register</t>
  </si>
  <si>
    <t>All provisionEast Riding of YorkshireRequirements of the voluntary part of the childcare register</t>
  </si>
  <si>
    <t>All provisionEast SussexRequirements of the voluntary part of the childcare register</t>
  </si>
  <si>
    <t>All provisionEnfieldRequirements of the voluntary part of the childcare register</t>
  </si>
  <si>
    <t>All provisionEssexRequirements of the voluntary part of the childcare register</t>
  </si>
  <si>
    <t>All provisionGatesheadRequirements of the voluntary part of the childcare register</t>
  </si>
  <si>
    <t>All provisionGloucestershireRequirements of the voluntary part of the childcare register</t>
  </si>
  <si>
    <t>All provisionGreenwichRequirements of the voluntary part of the childcare register</t>
  </si>
  <si>
    <t>All provisionHackneyRequirements of the voluntary part of the childcare register</t>
  </si>
  <si>
    <t>All provisionHaltonRequirements of the voluntary part of the childcare register</t>
  </si>
  <si>
    <t>All provisionHammersmith and FulhamRequirements of the voluntary part of the childcare register</t>
  </si>
  <si>
    <t>All provisionHampshireRequirements of the voluntary part of the childcare register</t>
  </si>
  <si>
    <t>All provisionHaringeyRequirements of the voluntary part of the childcare register</t>
  </si>
  <si>
    <t>All provisionHarrowRequirements of the voluntary part of the childcare register</t>
  </si>
  <si>
    <t>All provisionHartlepoolRequirements of the voluntary part of the childcare register</t>
  </si>
  <si>
    <t>All provisionHaveringRequirements of the voluntary part of the childcare register</t>
  </si>
  <si>
    <t>All provisionHerefordshireRequirements of the voluntary part of the childcare register</t>
  </si>
  <si>
    <t>All provisionHertfordshireRequirements of the voluntary part of the childcare register</t>
  </si>
  <si>
    <t>All provisionHillingdonRequirements of the voluntary part of the childcare register</t>
  </si>
  <si>
    <t>All provisionHounslowRequirements of the voluntary part of the childcare register</t>
  </si>
  <si>
    <t>All provisionIsle of WightRequirements of the voluntary part of the childcare register</t>
  </si>
  <si>
    <t>All provisionIsles of ScillyRequirements of the voluntary part of the childcare register</t>
  </si>
  <si>
    <t>All provisionIslingtonRequirements of the voluntary part of the childcare register</t>
  </si>
  <si>
    <t>All provisionKensington and ChelseaRequirements of the voluntary part of the childcare register</t>
  </si>
  <si>
    <t>All provisionKentRequirements of the voluntary part of the childcare register</t>
  </si>
  <si>
    <t>All provisionKingston upon HullRequirements of the voluntary part of the childcare register</t>
  </si>
  <si>
    <t>All provisionKingston upon ThamesRequirements of the voluntary part of the childcare register</t>
  </si>
  <si>
    <t>All provisionKirkleesRequirements of the voluntary part of the childcare register</t>
  </si>
  <si>
    <t>All provisionKnowsleyRequirements of the voluntary part of the childcare register</t>
  </si>
  <si>
    <t>All provisionLambethRequirements of the voluntary part of the childcare register</t>
  </si>
  <si>
    <t>All provisionLancashireRequirements of the voluntary part of the childcare register</t>
  </si>
  <si>
    <t>All provisionLeedsRequirements of the voluntary part of the childcare register</t>
  </si>
  <si>
    <t>All provisionLeicesterRequirements of the voluntary part of the childcare register</t>
  </si>
  <si>
    <t>All provisionLeicestershireRequirements of the voluntary part of the childcare register</t>
  </si>
  <si>
    <t>All provisionLewishamRequirements of the voluntary part of the childcare register</t>
  </si>
  <si>
    <t>All provisionLincolnshireRequirements of the voluntary part of the childcare register</t>
  </si>
  <si>
    <t>All provisionLiverpoolRequirements of the voluntary part of the childcare register</t>
  </si>
  <si>
    <t>All provisionLutonRequirements of the voluntary part of the childcare register</t>
  </si>
  <si>
    <t>All provisionManchesterRequirements of the voluntary part of the childcare register</t>
  </si>
  <si>
    <t>All provisionMedwayRequirements of the voluntary part of the childcare register</t>
  </si>
  <si>
    <t>All provisionMertonRequirements of the voluntary part of the childcare register</t>
  </si>
  <si>
    <t>All provisionMiddlesbroughRequirements of the voluntary part of the childcare register</t>
  </si>
  <si>
    <t>All provisionMilton KeynesRequirements of the voluntary part of the childcare register</t>
  </si>
  <si>
    <t>All provisionNewcastle upon TyneRequirements of the voluntary part of the childcare register</t>
  </si>
  <si>
    <t>All provisionNewhamRequirements of the voluntary part of the childcare register</t>
  </si>
  <si>
    <t>All provisionNorfolkRequirements of the voluntary part of the childcare register</t>
  </si>
  <si>
    <t>All provisionNorth East LincolnshireRequirements of the voluntary part of the childcare register</t>
  </si>
  <si>
    <t>All provisionNorth LincolnshireRequirements of the voluntary part of the childcare register</t>
  </si>
  <si>
    <t>All provisionNorth NorthamptonshireRequirements of the voluntary part of the childcare register</t>
  </si>
  <si>
    <t>All provisionNorth SomersetRequirements of the voluntary part of the childcare register</t>
  </si>
  <si>
    <t>All provisionNorth TynesideRequirements of the voluntary part of the childcare register</t>
  </si>
  <si>
    <t>All provisionNorth YorkshireRequirements of the voluntary part of the childcare register</t>
  </si>
  <si>
    <t>All provisionNorthumberlandRequirements of the voluntary part of the childcare register</t>
  </si>
  <si>
    <t>All provisionNot RecordedRequirements of the voluntary part of the childcare register</t>
  </si>
  <si>
    <t>All provisionNottinghamRequirements of the voluntary part of the childcare register</t>
  </si>
  <si>
    <t>All provisionNottinghamshireRequirements of the voluntary part of the childcare register</t>
  </si>
  <si>
    <t>All provisionOldhamRequirements of the voluntary part of the childcare register</t>
  </si>
  <si>
    <t>All provisionOxfordshireRequirements of the voluntary part of the childcare register</t>
  </si>
  <si>
    <t>All provisionPeterboroughRequirements of the voluntary part of the childcare register</t>
  </si>
  <si>
    <t>All provisionPlymouthRequirements of the voluntary part of the childcare register</t>
  </si>
  <si>
    <t>All provisionPortsmouthRequirements of the voluntary part of the childcare register</t>
  </si>
  <si>
    <t>All provisionReadingRequirements of the voluntary part of the childcare register</t>
  </si>
  <si>
    <t>All provisionRedbridgeRequirements of the voluntary part of the childcare register</t>
  </si>
  <si>
    <t>All provisionRedcar and ClevelandRequirements of the voluntary part of the childcare register</t>
  </si>
  <si>
    <t>All provisionRichmond upon ThamesRequirements of the voluntary part of the childcare register</t>
  </si>
  <si>
    <t>All provisionRochdaleRequirements of the voluntary part of the childcare register</t>
  </si>
  <si>
    <t>All provisionRotherhamRequirements of the voluntary part of the childcare register</t>
  </si>
  <si>
    <t>All provisionRutlandRequirements of the voluntary part of the childcare register</t>
  </si>
  <si>
    <t>All provisionSalfordRequirements of the voluntary part of the childcare register</t>
  </si>
  <si>
    <t>All provisionSandwellRequirements of the voluntary part of the childcare register</t>
  </si>
  <si>
    <t>All provisionSeftonRequirements of the voluntary part of the childcare register</t>
  </si>
  <si>
    <t>All provisionSheffieldRequirements of the voluntary part of the childcare register</t>
  </si>
  <si>
    <t>All provisionShropshireRequirements of the voluntary part of the childcare register</t>
  </si>
  <si>
    <t>All provisionSloughRequirements of the voluntary part of the childcare register</t>
  </si>
  <si>
    <t>All provisionSolihullRequirements of the voluntary part of the childcare register</t>
  </si>
  <si>
    <t>All provisionSomersetRequirements of the voluntary part of the childcare register</t>
  </si>
  <si>
    <t>All provisionSouth GloucestershireRequirements of the voluntary part of the childcare register</t>
  </si>
  <si>
    <t>All provisionSouth TynesideRequirements of the voluntary part of the childcare register</t>
  </si>
  <si>
    <t>All provisionSouthamptonRequirements of the voluntary part of the childcare register</t>
  </si>
  <si>
    <t>All provisionSouthend on SeaRequirements of the voluntary part of the childcare register</t>
  </si>
  <si>
    <t>All provisionSouthwarkRequirements of the voluntary part of the childcare register</t>
  </si>
  <si>
    <t>All provisionSt HelensRequirements of the voluntary part of the childcare register</t>
  </si>
  <si>
    <t>All provisionStaffordshireRequirements of the voluntary part of the childcare register</t>
  </si>
  <si>
    <t>All provisionStockportRequirements of the voluntary part of the childcare register</t>
  </si>
  <si>
    <t>All provisionStockton-on-TeesRequirements of the voluntary part of the childcare register</t>
  </si>
  <si>
    <t>All provisionStoke-on-TrentRequirements of the voluntary part of the childcare register</t>
  </si>
  <si>
    <t>All provisionSuffolkRequirements of the voluntary part of the childcare register</t>
  </si>
  <si>
    <t>All provisionSunderlandRequirements of the voluntary part of the childcare register</t>
  </si>
  <si>
    <t>All provisionSurreyRequirements of the voluntary part of the childcare register</t>
  </si>
  <si>
    <t>All provisionSuttonRequirements of the voluntary part of the childcare register</t>
  </si>
  <si>
    <t>All provisionSwindonRequirements of the voluntary part of the childcare register</t>
  </si>
  <si>
    <t>All provisionTamesideRequirements of the voluntary part of the childcare register</t>
  </si>
  <si>
    <t>All provisionTelford and WrekinRequirements of the voluntary part of the childcare register</t>
  </si>
  <si>
    <t>All provisionThurrockRequirements of the voluntary part of the childcare register</t>
  </si>
  <si>
    <t>All provisionTorbayRequirements of the voluntary part of the childcare register</t>
  </si>
  <si>
    <t>All provisionTower HamletsRequirements of the voluntary part of the childcare register</t>
  </si>
  <si>
    <t>All provisionTraffordRequirements of the voluntary part of the childcare register</t>
  </si>
  <si>
    <t>All provisionWakefieldRequirements of the voluntary part of the childcare register</t>
  </si>
  <si>
    <t>All provisionWalsallRequirements of the voluntary part of the childcare register</t>
  </si>
  <si>
    <t>All provisionWaltham ForestRequirements of the voluntary part of the childcare register</t>
  </si>
  <si>
    <t>All provisionWandsworthRequirements of the voluntary part of the childcare register</t>
  </si>
  <si>
    <t>All provisionWarringtonRequirements of the voluntary part of the childcare register</t>
  </si>
  <si>
    <t>All provisionWarwickshireRequirements of the voluntary part of the childcare register</t>
  </si>
  <si>
    <t>All provisionWest BerkshireRequirements of the voluntary part of the childcare register</t>
  </si>
  <si>
    <t>All provisionWest NorthamptonshireRequirements of the voluntary part of the childcare register</t>
  </si>
  <si>
    <t>All provisionWest SussexRequirements of the voluntary part of the childcare register</t>
  </si>
  <si>
    <t>All provisionWestminsterRequirements of the voluntary part of the childcare register</t>
  </si>
  <si>
    <t>All provisionWiganRequirements of the voluntary part of the childcare register</t>
  </si>
  <si>
    <t>All provisionWiltshireRequirements of the voluntary part of the childcare register</t>
  </si>
  <si>
    <t>All provisionWindsor and MaidenheadRequirements of the voluntary part of the childcare register</t>
  </si>
  <si>
    <t>All provisionWirralRequirements of the voluntary part of the childcare register</t>
  </si>
  <si>
    <t>All provisionWokinghamRequirements of the voluntary part of the childcare register</t>
  </si>
  <si>
    <t>All provisionWolverhamptonRequirements of the voluntary part of the childcare register</t>
  </si>
  <si>
    <t>All provisionWorcestershireRequirements of the voluntary part of the childcare register</t>
  </si>
  <si>
    <t>All provisionYorkRequirements of the voluntary part of the childcare register</t>
  </si>
  <si>
    <t>ChildminderAll EnglandQuality of teaching, learning and assessment</t>
  </si>
  <si>
    <t>Childcare on non-domestic premisesAll EnglandBehaviour and attitudes</t>
  </si>
  <si>
    <t>Childcare on non-domestic premisesAll EnglandOverall effectiveness: The quality and standards of the provision</t>
  </si>
  <si>
    <t>Childcare on domestic premisesAll EnglandRequirements of the voluntary part of the childcare register</t>
  </si>
  <si>
    <t>ChildminderAll EnglandPersonal development</t>
  </si>
  <si>
    <t>Childcare on domestic premisesAll EnglandQuality of teaching, learning and assessment</t>
  </si>
  <si>
    <t>Childcare on non-domestic premisesAll EnglandQuality of education</t>
  </si>
  <si>
    <t>Childcare on domestic premisesAll EnglandOutcomes for children</t>
  </si>
  <si>
    <t>Childcare on non-domestic premisesAll EnglandEffectiveness of leadership and Management</t>
  </si>
  <si>
    <t>Childcare on domestic premisesAll EnglandBehaviour and attitudes</t>
  </si>
  <si>
    <t>ChildminderAll EnglandOutcomes for children</t>
  </si>
  <si>
    <t>Childcare on non-domestic premisesAll EnglandRequirements of the compulsory part of the childcare register</t>
  </si>
  <si>
    <t>ChildminderAll EnglandBehaviour and attitudes</t>
  </si>
  <si>
    <t>Childcare on domestic premisesAll EnglandPersonal development</t>
  </si>
  <si>
    <t>ChildminderAll EnglandPersonal development, behaviour and welfare</t>
  </si>
  <si>
    <t>Childcare on domestic premisesAll EnglandPersonal development, behaviour and welfare</t>
  </si>
  <si>
    <t>Childcare on non-domestic premisesAll EnglandOutcomes for children</t>
  </si>
  <si>
    <t>Childcare on non-domestic premisesAll EnglandPersonal development</t>
  </si>
  <si>
    <t>ChildminderAll EnglandQuality of education</t>
  </si>
  <si>
    <t>ChildminderAll EnglandRequirements of the voluntary part of the childcare register</t>
  </si>
  <si>
    <t>ChildminderAll EnglandOverall effectiveness: The quality and standards of the provision</t>
  </si>
  <si>
    <t>Childcare on non-domestic premisesAll EnglandRequirements of the voluntary part of the childcare register</t>
  </si>
  <si>
    <t>Childcare on domestic premisesAll EnglandEffectiveness of leadership and Management</t>
  </si>
  <si>
    <t>Childcare on non-domestic premisesAll EnglandPersonal development, behaviour and welfare</t>
  </si>
  <si>
    <t>ChildminderAll EnglandEffectiveness of leadership and Management</t>
  </si>
  <si>
    <t>Childcare on domestic premisesAll EnglandQuality of education</t>
  </si>
  <si>
    <t>Childcare on domestic premisesAll EnglandOverall effectiveness: The quality and standards of the provision</t>
  </si>
  <si>
    <t>ChildminderAll EnglandRequirements of the compulsory part of the childcare register</t>
  </si>
  <si>
    <t>Childcare on non-domestic premisesAll EnglandQuality of teaching, learning and assessment</t>
  </si>
  <si>
    <t>Childcare on domestic premisesAll EnglandRequirements of the compulsory part of the childcare register</t>
  </si>
  <si>
    <t>Childcare on domestic premisesBarnetBehaviour and attitudes</t>
  </si>
  <si>
    <t>Childcare on domestic premisesBarnetEffectiveness of leadership and Management</t>
  </si>
  <si>
    <t>Childcare on domestic premisesBarnetOutcomes for children</t>
  </si>
  <si>
    <t>Childcare on domestic premisesBarnetOverall effectiveness: The quality and standards of the provision</t>
  </si>
  <si>
    <t>Childcare on domestic premisesBarnetPersonal development</t>
  </si>
  <si>
    <t>Childcare on domestic premisesBarnetPersonal development, behaviour and welfare</t>
  </si>
  <si>
    <t>Childcare on domestic premisesBarnetQuality of education</t>
  </si>
  <si>
    <t>Childcare on domestic premisesBarnetQuality of teaching, learning and assessment</t>
  </si>
  <si>
    <t>ChildminderHaringeyPersonal development</t>
  </si>
  <si>
    <t>ChildminderHaringeyPersonal development, behaviour and welfare</t>
  </si>
  <si>
    <t>ChildminderHaringeyQuality of education</t>
  </si>
  <si>
    <t>ChildminderHaringeyQuality of teaching, learning and assessment</t>
  </si>
  <si>
    <t>ChildminderHaringeyRequirements of the compulsory part of the childcare register</t>
  </si>
  <si>
    <t>ChildminderHaringeyRequirements of the voluntary part of the childcare register</t>
  </si>
  <si>
    <t>ChildminderHarrowBehaviour and attitudes</t>
  </si>
  <si>
    <t>ChildminderHarrowEffectiveness of leadership and Management</t>
  </si>
  <si>
    <t>ChildminderHarrowOutcomes for children</t>
  </si>
  <si>
    <t>ChildminderHarrowOverall effectiveness: The quality and standards of the provision</t>
  </si>
  <si>
    <t>ChildminderHarrowPersonal development</t>
  </si>
  <si>
    <t>ChildminderHarrowPersonal development, behaviour and welfare</t>
  </si>
  <si>
    <t>ChildminderHarrowQuality of education</t>
  </si>
  <si>
    <t>ChildminderHarrowQuality of teaching, learning and assessment</t>
  </si>
  <si>
    <t>ChildminderHarrowRequirements of the compulsory part of the childcare register</t>
  </si>
  <si>
    <t>ChildminderHarrowRequirements of the voluntary part of the childcare register</t>
  </si>
  <si>
    <t>ChildminderHartlepoolBehaviour and attitudes</t>
  </si>
  <si>
    <t>ChildminderHartlepoolEffectiveness of leadership and Management</t>
  </si>
  <si>
    <t>ChildminderHartlepoolOutcomes for children</t>
  </si>
  <si>
    <t>ChildminderHartlepoolOverall effectiveness: The quality and standards of the provision</t>
  </si>
  <si>
    <t>ChildminderHartlepoolPersonal development</t>
  </si>
  <si>
    <t>ChildminderHartlepoolPersonal development, behaviour and welfare</t>
  </si>
  <si>
    <t>ChildminderHartlepoolQuality of education</t>
  </si>
  <si>
    <t>ChildminderHartlepoolQuality of teaching, learning and assessment</t>
  </si>
  <si>
    <t>ChildminderHartlepoolRequirements of the compulsory part of the childcare register</t>
  </si>
  <si>
    <t>ChildminderHartlepoolRequirements of the voluntary part of the childcare register</t>
  </si>
  <si>
    <t>ChildminderHaveringBehaviour and attitudes</t>
  </si>
  <si>
    <t>ChildminderHaveringEffectiveness of leadership and Management</t>
  </si>
  <si>
    <t>ChildminderHaveringOutcomes for children</t>
  </si>
  <si>
    <t>ChildminderHaveringOverall effectiveness: The quality and standards of the provision</t>
  </si>
  <si>
    <t>ChildminderHaveringPersonal development</t>
  </si>
  <si>
    <t>ChildminderHaveringPersonal development, behaviour and welfare</t>
  </si>
  <si>
    <t>ChildminderHaveringQuality of education</t>
  </si>
  <si>
    <t>ChildminderHaveringQuality of teaching, learning and assessment</t>
  </si>
  <si>
    <t>ChildminderHaveringRequirements of the compulsory part of the childcare register</t>
  </si>
  <si>
    <t>ChildminderHaveringRequirements of the voluntary part of the childcare register</t>
  </si>
  <si>
    <t>ChildminderHerefordshireBehaviour and attitudes</t>
  </si>
  <si>
    <t>ChildminderHerefordshireEffectiveness of leadership and Management</t>
  </si>
  <si>
    <t>ChildminderHerefordshireOutcomes for children</t>
  </si>
  <si>
    <t>ChildminderHerefordshireOverall effectiveness: The quality and standards of the provision</t>
  </si>
  <si>
    <t>ChildminderHerefordshirePersonal development</t>
  </si>
  <si>
    <t>ChildminderHerefordshirePersonal development, behaviour and welfare</t>
  </si>
  <si>
    <t>ChildminderHerefordshireQuality of education</t>
  </si>
  <si>
    <t>ChildminderHerefordshireQuality of teaching, learning and assessment</t>
  </si>
  <si>
    <t>ChildminderHerefordshireRequirements of the compulsory part of the childcare register</t>
  </si>
  <si>
    <t>ChildminderHerefordshireRequirements of the voluntary part of the childcare register</t>
  </si>
  <si>
    <t>ChildminderHertfordshireBehaviour and attitudes</t>
  </si>
  <si>
    <t>ChildminderHertfordshireEffectiveness of leadership and Management</t>
  </si>
  <si>
    <t>ChildminderHertfordshireOutcomes for children</t>
  </si>
  <si>
    <t>ChildminderHertfordshireOverall effectiveness: The quality and standards of the provision</t>
  </si>
  <si>
    <t>ChildminderHertfordshirePersonal development</t>
  </si>
  <si>
    <t>ChildminderHertfordshirePersonal development, behaviour and welfare</t>
  </si>
  <si>
    <t>ChildminderHertfordshireQuality of education</t>
  </si>
  <si>
    <t>ChildminderHertfordshireQuality of teaching, learning and assessment</t>
  </si>
  <si>
    <t>ChildminderHertfordshireRequirements of the compulsory part of the childcare register</t>
  </si>
  <si>
    <t>ChildminderHertfordshireRequirements of the voluntary part of the childcare register</t>
  </si>
  <si>
    <t>ChildminderHillingdonBehaviour and attitudes</t>
  </si>
  <si>
    <t>ChildminderHillingdonEffectiveness of leadership and Management</t>
  </si>
  <si>
    <t>ChildminderHillingdonOutcomes for children</t>
  </si>
  <si>
    <t>ChildminderHillingdonOverall effectiveness: The quality and standards of the provision</t>
  </si>
  <si>
    <t>ChildminderHillingdonPersonal development</t>
  </si>
  <si>
    <t>ChildminderHillingdonPersonal development, behaviour and welfare</t>
  </si>
  <si>
    <t>ChildminderHillingdonQuality of education</t>
  </si>
  <si>
    <t>ChildminderHillingdonQuality of teaching, learning and assessment</t>
  </si>
  <si>
    <t>ChildminderHillingdonRequirements of the compulsory part of the childcare register</t>
  </si>
  <si>
    <t>ChildminderHillingdonRequirements of the voluntary part of the childcare register</t>
  </si>
  <si>
    <t>ChildminderHounslowBehaviour and attitudes</t>
  </si>
  <si>
    <t>ChildminderHounslowEffectiveness of leadership and Management</t>
  </si>
  <si>
    <t>ChildminderHounslowOutcomes for children</t>
  </si>
  <si>
    <t>ChildminderHounslowOverall effectiveness: The quality and standards of the provision</t>
  </si>
  <si>
    <t>ChildminderHounslowPersonal development</t>
  </si>
  <si>
    <t>ChildminderHounslowPersonal development, behaviour and welfare</t>
  </si>
  <si>
    <t>ChildminderHounslowQuality of education</t>
  </si>
  <si>
    <t>ChildminderHounslowQuality of teaching, learning and assessment</t>
  </si>
  <si>
    <t>ChildminderHounslowRequirements of the compulsory part of the childcare register</t>
  </si>
  <si>
    <t>ChildminderHounslowRequirements of the voluntary part of the childcare register</t>
  </si>
  <si>
    <t>ChildminderIsle of WightBehaviour and attitudes</t>
  </si>
  <si>
    <t>ChildminderIsle of WightEffectiveness of leadership and Management</t>
  </si>
  <si>
    <t>ChildminderIsle of WightOutcomes for children</t>
  </si>
  <si>
    <t>ChildminderIsle of WightOverall effectiveness: The quality and standards of the provision</t>
  </si>
  <si>
    <t>ChildminderIsle of WightPersonal development</t>
  </si>
  <si>
    <t>ChildminderIsle of WightPersonal development, behaviour and welfare</t>
  </si>
  <si>
    <t>ChildminderIsle of WightQuality of education</t>
  </si>
  <si>
    <t>ChildminderIsle of WightQuality of teaching, learning and assessment</t>
  </si>
  <si>
    <t>ChildminderIsle of WightRequirements of the compulsory part of the childcare register</t>
  </si>
  <si>
    <t>ChildminderIsle of WightRequirements of the voluntary part of the childcare register</t>
  </si>
  <si>
    <t>ChildminderIsles of ScillyBehaviour and attitudes</t>
  </si>
  <si>
    <t>ChildminderIsles of ScillyEffectiveness of leadership and Management</t>
  </si>
  <si>
    <t>ChildminderIsles of ScillyOutcomes for children</t>
  </si>
  <si>
    <t>ChildminderIsles of ScillyOverall effectiveness: The quality and standards of the provision</t>
  </si>
  <si>
    <t>ChildminderIsles of ScillyPersonal development</t>
  </si>
  <si>
    <t>ChildminderIsles of ScillyPersonal development, behaviour and welfare</t>
  </si>
  <si>
    <t>ChildminderIsles of ScillyQuality of education</t>
  </si>
  <si>
    <t>ChildminderIsles of ScillyQuality of teaching, learning and assessment</t>
  </si>
  <si>
    <t>ChildminderIsles of ScillyRequirements of the compulsory part of the childcare register</t>
  </si>
  <si>
    <t>ChildminderIsles of ScillyRequirements of the voluntary part of the childcare register</t>
  </si>
  <si>
    <t>ChildminderIslingtonBehaviour and attitudes</t>
  </si>
  <si>
    <t>ChildminderIslingtonEffectiveness of leadership and Management</t>
  </si>
  <si>
    <t>ChildminderIslingtonOutcomes for children</t>
  </si>
  <si>
    <t>ChildminderIslingtonOverall effectiveness: The quality and standards of the provision</t>
  </si>
  <si>
    <t>ChildminderIslingtonPersonal development</t>
  </si>
  <si>
    <t>ChildminderIslingtonPersonal development, behaviour and welfare</t>
  </si>
  <si>
    <t>ChildminderIslingtonQuality of education</t>
  </si>
  <si>
    <t>ChildminderIslingtonQuality of teaching, learning and assessment</t>
  </si>
  <si>
    <t>ChildminderIslingtonRequirements of the compulsory part of the childcare register</t>
  </si>
  <si>
    <t>ChildminderIslingtonRequirements of the voluntary part of the childcare register</t>
  </si>
  <si>
    <t>ChildminderKensington and ChelseaBehaviour and attitudes</t>
  </si>
  <si>
    <t>ChildminderKensington and ChelseaEffectiveness of leadership and Management</t>
  </si>
  <si>
    <t>ChildminderKensington and ChelseaOutcomes for children</t>
  </si>
  <si>
    <t>ChildminderKensington and ChelseaOverall effectiveness: The quality and standards of the provision</t>
  </si>
  <si>
    <t>ChildminderKensington and ChelseaPersonal development</t>
  </si>
  <si>
    <t>ChildminderKensington and ChelseaPersonal development, behaviour and welfare</t>
  </si>
  <si>
    <t>ChildminderKensington and ChelseaQuality of education</t>
  </si>
  <si>
    <t>ChildminderKensington and ChelseaQuality of teaching, learning and assessment</t>
  </si>
  <si>
    <t>ChildminderKensington and ChelseaRequirements of the compulsory part of the childcare register</t>
  </si>
  <si>
    <t>ChildminderKensington and ChelseaRequirements of the voluntary part of the childcare register</t>
  </si>
  <si>
    <t>ChildminderKentBehaviour and attitudes</t>
  </si>
  <si>
    <t>ChildminderKentEffectiveness of leadership and Management</t>
  </si>
  <si>
    <t>ChildminderKentOutcomes for children</t>
  </si>
  <si>
    <t>ChildminderKentOverall effectiveness: The quality and standards of the provision</t>
  </si>
  <si>
    <t>ChildminderKentPersonal development</t>
  </si>
  <si>
    <t>ChildminderKentPersonal development, behaviour and welfare</t>
  </si>
  <si>
    <t>ChildminderKentQuality of education</t>
  </si>
  <si>
    <t>ChildminderKentQuality of teaching, learning and assessment</t>
  </si>
  <si>
    <t>ChildminderKentRequirements of the compulsory part of the childcare register</t>
  </si>
  <si>
    <t>ChildminderKentRequirements of the voluntary part of the childcare register</t>
  </si>
  <si>
    <t>ChildminderKingston upon HullBehaviour and attitudes</t>
  </si>
  <si>
    <t>ChildminderKingston upon HullEffectiveness of leadership and Management</t>
  </si>
  <si>
    <t>ChildminderKingston upon HullOutcomes for children</t>
  </si>
  <si>
    <t>ChildminderKingston upon HullOverall effectiveness: The quality and standards of the provision</t>
  </si>
  <si>
    <t>ChildminderKingston upon HullPersonal development</t>
  </si>
  <si>
    <t>ChildminderKingston upon HullPersonal development, behaviour and welfare</t>
  </si>
  <si>
    <t>ChildminderKingston upon HullQuality of education</t>
  </si>
  <si>
    <t>ChildminderKingston upon HullQuality of teaching, learning and assessment</t>
  </si>
  <si>
    <t>ChildminderKingston upon HullRequirements of the compulsory part of the childcare register</t>
  </si>
  <si>
    <t>ChildminderKingston upon HullRequirements of the voluntary part of the childcare register</t>
  </si>
  <si>
    <t>ChildminderKingston upon ThamesBehaviour and attitudes</t>
  </si>
  <si>
    <t>ChildminderKingston upon ThamesEffectiveness of leadership and Management</t>
  </si>
  <si>
    <t>ChildminderKingston upon ThamesOutcomes for children</t>
  </si>
  <si>
    <t>ChildminderKingston upon ThamesOverall effectiveness: The quality and standards of the provision</t>
  </si>
  <si>
    <t>ChildminderKingston upon ThamesPersonal development</t>
  </si>
  <si>
    <t>ChildminderKingston upon ThamesPersonal development, behaviour and welfare</t>
  </si>
  <si>
    <t>ChildminderKingston upon ThamesQuality of education</t>
  </si>
  <si>
    <t>ChildminderKingston upon ThamesQuality of teaching, learning and assessment</t>
  </si>
  <si>
    <t>ChildminderKingston upon ThamesRequirements of the compulsory part of the childcare register</t>
  </si>
  <si>
    <t>ChildminderKingston upon ThamesRequirements of the voluntary part of the childcare register</t>
  </si>
  <si>
    <t>ChildminderKirkleesBehaviour and attitudes</t>
  </si>
  <si>
    <t>ChildminderKirkleesEffectiveness of leadership and Management</t>
  </si>
  <si>
    <t>ChildminderKirkleesOutcomes for children</t>
  </si>
  <si>
    <t>ChildminderKirkleesOverall effectiveness: The quality and standards of the provision</t>
  </si>
  <si>
    <t>ChildminderKirkleesPersonal development</t>
  </si>
  <si>
    <t>ChildminderKirkleesPersonal development, behaviour and welfare</t>
  </si>
  <si>
    <t>ChildminderKirkleesQuality of education</t>
  </si>
  <si>
    <t>ChildminderKirkleesQuality of teaching, learning and assessment</t>
  </si>
  <si>
    <t>ChildminderKirkleesRequirements of the compulsory part of the childcare register</t>
  </si>
  <si>
    <t>ChildminderKirkleesRequirements of the voluntary part of the childcare register</t>
  </si>
  <si>
    <t>ChildminderKnowsleyBehaviour and attitudes</t>
  </si>
  <si>
    <t>ChildminderKnowsleyEffectiveness of leadership and Management</t>
  </si>
  <si>
    <t>ChildminderKnowsleyOutcomes for children</t>
  </si>
  <si>
    <t>ChildminderKnowsleyOverall effectiveness: The quality and standards of the provision</t>
  </si>
  <si>
    <t>ChildminderKnowsleyPersonal development</t>
  </si>
  <si>
    <t>ChildminderKnowsleyPersonal development, behaviour and welfare</t>
  </si>
  <si>
    <t>ChildminderKnowsleyQuality of education</t>
  </si>
  <si>
    <t>ChildminderKnowsleyQuality of teaching, learning and assessment</t>
  </si>
  <si>
    <t>ChildminderKnowsleyRequirements of the compulsory part of the childcare register</t>
  </si>
  <si>
    <t>ChildminderKnowsleyRequirements of the voluntary part of the childcare register</t>
  </si>
  <si>
    <t>ChildminderLambethBehaviour and attitudes</t>
  </si>
  <si>
    <t>ChildminderLambethEffectiveness of leadership and Management</t>
  </si>
  <si>
    <t>ChildminderLambethOutcomes for children</t>
  </si>
  <si>
    <t>ChildminderLambethOverall effectiveness: The quality and standards of the provision</t>
  </si>
  <si>
    <t>ChildminderLambethPersonal development</t>
  </si>
  <si>
    <t>ChildminderLambethPersonal development, behaviour and welfare</t>
  </si>
  <si>
    <t>ChildminderLambethQuality of education</t>
  </si>
  <si>
    <t>ChildminderLambethQuality of teaching, learning and assessment</t>
  </si>
  <si>
    <t>ChildminderLambethRequirements of the compulsory part of the childcare register</t>
  </si>
  <si>
    <t>ChildminderLambethRequirements of the voluntary part of the childcare register</t>
  </si>
  <si>
    <t>ChildminderLancashireBehaviour and attitudes</t>
  </si>
  <si>
    <t>ChildminderLancashireEffectiveness of leadership and Management</t>
  </si>
  <si>
    <t>ChildminderLancashireOutcomes for children</t>
  </si>
  <si>
    <t>ChildminderLancashireOverall effectiveness: The quality and standards of the provision</t>
  </si>
  <si>
    <t>ChildminderLancashirePersonal development</t>
  </si>
  <si>
    <t>ChildminderLancashirePersonal development, behaviour and welfare</t>
  </si>
  <si>
    <t>ChildminderLancashireQuality of education</t>
  </si>
  <si>
    <t>ChildminderLancashireQuality of teaching, learning and assessment</t>
  </si>
  <si>
    <t>ChildminderLancashireRequirements of the compulsory part of the childcare register</t>
  </si>
  <si>
    <t>ChildminderLancashireRequirements of the voluntary part of the childcare register</t>
  </si>
  <si>
    <t>ChildminderLeedsBehaviour and attitudes</t>
  </si>
  <si>
    <t>ChildminderLeedsEffectiveness of leadership and Management</t>
  </si>
  <si>
    <t>ChildminderLeedsOutcomes for children</t>
  </si>
  <si>
    <t>ChildminderLeedsOverall effectiveness: The quality and standards of the provision</t>
  </si>
  <si>
    <t>ChildminderLeedsPersonal development</t>
  </si>
  <si>
    <t>ChildminderLeedsPersonal development, behaviour and welfare</t>
  </si>
  <si>
    <t>ChildminderLeedsQuality of education</t>
  </si>
  <si>
    <t>ChildminderLeedsQuality of teaching, learning and assessment</t>
  </si>
  <si>
    <t>ChildminderLeedsRequirements of the compulsory part of the childcare register</t>
  </si>
  <si>
    <t>ChildminderLeedsRequirements of the voluntary part of the childcare register</t>
  </si>
  <si>
    <t>ChildminderLeicesterBehaviour and attitudes</t>
  </si>
  <si>
    <t>ChildminderLeicesterEffectiveness of leadership and Management</t>
  </si>
  <si>
    <t>ChildminderLeicesterOutcomes for children</t>
  </si>
  <si>
    <t>ChildminderLeicesterOverall effectiveness: The quality and standards of the provision</t>
  </si>
  <si>
    <t>ChildminderLeicesterPersonal development</t>
  </si>
  <si>
    <t>ChildminderLeicesterPersonal development, behaviour and welfare</t>
  </si>
  <si>
    <t>ChildminderLeicesterQuality of education</t>
  </si>
  <si>
    <t>ChildminderLeicesterQuality of teaching, learning and assessment</t>
  </si>
  <si>
    <t>ChildminderLeicesterRequirements of the compulsory part of the childcare register</t>
  </si>
  <si>
    <t>ChildminderLeicesterRequirements of the voluntary part of the childcare register</t>
  </si>
  <si>
    <t>ChildminderLeicestershireBehaviour and attitudes</t>
  </si>
  <si>
    <t>ChildminderLeicestershireEffectiveness of leadership and Management</t>
  </si>
  <si>
    <t>ChildminderLeicestershireOutcomes for children</t>
  </si>
  <si>
    <t>ChildminderLeicestershireOverall effectiveness: The quality and standards of the provision</t>
  </si>
  <si>
    <t>ChildminderLeicestershirePersonal development</t>
  </si>
  <si>
    <t>ChildminderLeicestershirePersonal development, behaviour and welfare</t>
  </si>
  <si>
    <t>ChildminderLeicestershireQuality of education</t>
  </si>
  <si>
    <t>ChildminderLeicestershireQuality of teaching, learning and assessment</t>
  </si>
  <si>
    <t>ChildminderLeicestershireRequirements of the compulsory part of the childcare register</t>
  </si>
  <si>
    <t>ChildminderLeicestershireRequirements of the voluntary part of the childcare register</t>
  </si>
  <si>
    <t>ChildminderLewishamBehaviour and attitudes</t>
  </si>
  <si>
    <t>ChildminderLewishamEffectiveness of leadership and Management</t>
  </si>
  <si>
    <t>ChildminderLewishamOutcomes for children</t>
  </si>
  <si>
    <t>ChildminderLewishamOverall effectiveness: The quality and standards of the provision</t>
  </si>
  <si>
    <t>ChildminderLewishamPersonal development</t>
  </si>
  <si>
    <t>ChildminderLewishamPersonal development, behaviour and welfare</t>
  </si>
  <si>
    <t>ChildminderLewishamQuality of education</t>
  </si>
  <si>
    <t>ChildminderLewishamQuality of teaching, learning and assessment</t>
  </si>
  <si>
    <t>ChildminderLewishamRequirements of the compulsory part of the childcare register</t>
  </si>
  <si>
    <t>ChildminderLewishamRequirements of the voluntary part of the childcare register</t>
  </si>
  <si>
    <t>ChildminderLincolnshireBehaviour and attitudes</t>
  </si>
  <si>
    <t>ChildminderLincolnshireEffectiveness of leadership and Management</t>
  </si>
  <si>
    <t>ChildminderLincolnshireOutcomes for children</t>
  </si>
  <si>
    <t>ChildminderLincolnshireOverall effectiveness: The quality and standards of the provision</t>
  </si>
  <si>
    <t>ChildminderLincolnshirePersonal development</t>
  </si>
  <si>
    <t>ChildminderLincolnshirePersonal development, behaviour and welfare</t>
  </si>
  <si>
    <t>ChildminderLincolnshireQuality of education</t>
  </si>
  <si>
    <t>ChildminderLincolnshireQuality of teaching, learning and assessment</t>
  </si>
  <si>
    <t>ChildminderLincolnshireRequirements of the compulsory part of the childcare register</t>
  </si>
  <si>
    <t>ChildminderLincolnshireRequirements of the voluntary part of the childcare register</t>
  </si>
  <si>
    <t>ChildminderLiverpoolBehaviour and attitudes</t>
  </si>
  <si>
    <t>ChildminderLiverpoolEffectiveness of leadership and Management</t>
  </si>
  <si>
    <t>ChildminderLiverpoolOutcomes for children</t>
  </si>
  <si>
    <t>ChildminderLiverpoolOverall effectiveness: The quality and standards of the provision</t>
  </si>
  <si>
    <t>ChildminderLiverpoolPersonal development</t>
  </si>
  <si>
    <t>ChildminderLiverpoolPersonal development, behaviour and welfare</t>
  </si>
  <si>
    <t>ChildminderLiverpoolQuality of education</t>
  </si>
  <si>
    <t>ChildminderLiverpoolQuality of teaching, learning and assessment</t>
  </si>
  <si>
    <t>ChildminderLiverpoolRequirements of the compulsory part of the childcare register</t>
  </si>
  <si>
    <t>ChildminderLiverpoolRequirements of the voluntary part of the childcare register</t>
  </si>
  <si>
    <t>ChildminderLutonBehaviour and attitudes</t>
  </si>
  <si>
    <t>ChildminderLutonEffectiveness of leadership and Management</t>
  </si>
  <si>
    <t>ChildminderLutonOutcomes for children</t>
  </si>
  <si>
    <t>ChildminderLutonOverall effectiveness: The quality and standards of the provision</t>
  </si>
  <si>
    <t>ChildminderLutonPersonal development</t>
  </si>
  <si>
    <t>ChildminderLutonPersonal development, behaviour and welfare</t>
  </si>
  <si>
    <t>ChildminderLutonQuality of education</t>
  </si>
  <si>
    <t>ChildminderLutonQuality of teaching, learning and assessment</t>
  </si>
  <si>
    <t>ChildminderLutonRequirements of the compulsory part of the childcare register</t>
  </si>
  <si>
    <t>ChildminderLutonRequirements of the voluntary part of the childcare register</t>
  </si>
  <si>
    <t>ChildminderManchesterBehaviour and attitudes</t>
  </si>
  <si>
    <t>ChildminderManchesterEffectiveness of leadership and Management</t>
  </si>
  <si>
    <t>ChildminderManchesterOutcomes for children</t>
  </si>
  <si>
    <t>ChildminderManchesterOverall effectiveness: The quality and standards of the provision</t>
  </si>
  <si>
    <t>ChildminderManchesterPersonal development</t>
  </si>
  <si>
    <t>ChildminderManchesterPersonal development, behaviour and welfare</t>
  </si>
  <si>
    <t>ChildminderManchesterQuality of education</t>
  </si>
  <si>
    <t>ChildminderManchesterQuality of teaching, learning and assessment</t>
  </si>
  <si>
    <t>ChildminderManchesterRequirements of the compulsory part of the childcare register</t>
  </si>
  <si>
    <t>ChildminderManchesterRequirements of the voluntary part of the childcare register</t>
  </si>
  <si>
    <t>ChildminderMedwayBehaviour and attitudes</t>
  </si>
  <si>
    <t>ChildminderMedwayEffectiveness of leadership and Management</t>
  </si>
  <si>
    <t>ChildminderMedwayOutcomes for children</t>
  </si>
  <si>
    <t>ChildminderMedwayOverall effectiveness: The quality and standards of the provision</t>
  </si>
  <si>
    <t>ChildminderMedwayPersonal development</t>
  </si>
  <si>
    <t>ChildminderMedwayPersonal development, behaviour and welfare</t>
  </si>
  <si>
    <t>ChildminderMedwayQuality of education</t>
  </si>
  <si>
    <t>ChildminderMedwayQuality of teaching, learning and assessment</t>
  </si>
  <si>
    <t>ChildminderMedwayRequirements of the compulsory part of the childcare register</t>
  </si>
  <si>
    <t>ChildminderMedwayRequirements of the voluntary part of the childcare register</t>
  </si>
  <si>
    <t>ChildminderMertonBehaviour and attitudes</t>
  </si>
  <si>
    <t>ChildminderMertonEffectiveness of leadership and Management</t>
  </si>
  <si>
    <t>ChildminderMertonOutcomes for children</t>
  </si>
  <si>
    <t>ChildminderMertonOverall effectiveness: The quality and standards of the provision</t>
  </si>
  <si>
    <t>ChildminderMertonPersonal development</t>
  </si>
  <si>
    <t>ChildminderMertonPersonal development, behaviour and welfare</t>
  </si>
  <si>
    <t>ChildminderMertonQuality of education</t>
  </si>
  <si>
    <t>ChildminderMertonQuality of teaching, learning and assessment</t>
  </si>
  <si>
    <t>ChildminderMertonRequirements of the compulsory part of the childcare register</t>
  </si>
  <si>
    <t>ChildminderMertonRequirements of the voluntary part of the childcare register</t>
  </si>
  <si>
    <t>ChildminderMiddlesbroughBehaviour and attitudes</t>
  </si>
  <si>
    <t>ChildminderMiddlesbroughEffectiveness of leadership and Management</t>
  </si>
  <si>
    <t>ChildminderMiddlesbroughOutcomes for children</t>
  </si>
  <si>
    <t>ChildminderMiddlesbroughOverall effectiveness: The quality and standards of the provision</t>
  </si>
  <si>
    <t>ChildminderMiddlesbroughPersonal development</t>
  </si>
  <si>
    <t>ChildminderMiddlesbroughPersonal development, behaviour and welfare</t>
  </si>
  <si>
    <t>ChildminderMiddlesbroughQuality of education</t>
  </si>
  <si>
    <t>ChildminderMiddlesbroughQuality of teaching, learning and assessment</t>
  </si>
  <si>
    <t>ChildminderMiddlesbroughRequirements of the compulsory part of the childcare register</t>
  </si>
  <si>
    <t>ChildminderMiddlesbroughRequirements of the voluntary part of the childcare register</t>
  </si>
  <si>
    <t>ChildminderMilton KeynesBehaviour and attitudes</t>
  </si>
  <si>
    <t>ChildminderMilton KeynesEffectiveness of leadership and Management</t>
  </si>
  <si>
    <t>ChildminderMilton KeynesOutcomes for children</t>
  </si>
  <si>
    <t>ChildminderMilton KeynesOverall effectiveness: The quality and standards of the provision</t>
  </si>
  <si>
    <t>ChildminderMilton KeynesPersonal development</t>
  </si>
  <si>
    <t>ChildminderMilton KeynesPersonal development, behaviour and welfare</t>
  </si>
  <si>
    <t>ChildminderMilton KeynesQuality of education</t>
  </si>
  <si>
    <t>ChildminderMilton KeynesQuality of teaching, learning and assessment</t>
  </si>
  <si>
    <t>ChildminderMilton KeynesRequirements of the compulsory part of the childcare register</t>
  </si>
  <si>
    <t>ChildminderMilton KeynesRequirements of the voluntary part of the childcare register</t>
  </si>
  <si>
    <t>ChildminderNewcastle upon TyneBehaviour and attitudes</t>
  </si>
  <si>
    <t>ChildminderNewcastle upon TyneEffectiveness of leadership and Management</t>
  </si>
  <si>
    <t>ChildminderNewcastle upon TyneOutcomes for children</t>
  </si>
  <si>
    <t>ChildminderNewcastle upon TyneOverall effectiveness: The quality and standards of the provision</t>
  </si>
  <si>
    <t>ChildminderNewcastle upon TynePersonal development</t>
  </si>
  <si>
    <t>ChildminderNewcastle upon TynePersonal development, behaviour and welfare</t>
  </si>
  <si>
    <t>ChildminderNewcastle upon TyneQuality of education</t>
  </si>
  <si>
    <t>ChildminderNewcastle upon TyneQuality of teaching, learning and assessment</t>
  </si>
  <si>
    <t>ChildminderNewcastle upon TyneRequirements of the compulsory part of the childcare register</t>
  </si>
  <si>
    <t>ChildminderNewcastle upon TyneRequirements of the voluntary part of the childcare register</t>
  </si>
  <si>
    <t>ChildminderNewhamBehaviour and attitudes</t>
  </si>
  <si>
    <t>ChildminderNewhamEffectiveness of leadership and Management</t>
  </si>
  <si>
    <t>ChildminderNewhamOutcomes for children</t>
  </si>
  <si>
    <t>ChildminderNewhamOverall effectiveness: The quality and standards of the provision</t>
  </si>
  <si>
    <t>ChildminderNewhamPersonal development</t>
  </si>
  <si>
    <t>ChildminderNewhamPersonal development, behaviour and welfare</t>
  </si>
  <si>
    <t>ChildminderNewhamQuality of education</t>
  </si>
  <si>
    <t>ChildminderNewhamQuality of teaching, learning and assessment</t>
  </si>
  <si>
    <t>ChildminderNewhamRequirements of the compulsory part of the childcare register</t>
  </si>
  <si>
    <t>ChildminderNewhamRequirements of the voluntary part of the childcare register</t>
  </si>
  <si>
    <t>ChildminderNorfolkBehaviour and attitudes</t>
  </si>
  <si>
    <t>ChildminderNorfolkEffectiveness of leadership and Management</t>
  </si>
  <si>
    <t>ChildminderNorfolkOutcomes for children</t>
  </si>
  <si>
    <t>ChildminderNorfolkOverall effectiveness: The quality and standards of the provision</t>
  </si>
  <si>
    <t>ChildminderNorfolkPersonal development</t>
  </si>
  <si>
    <t>ChildminderNorfolkPersonal development, behaviour and welfare</t>
  </si>
  <si>
    <t>ChildminderNorfolkQuality of education</t>
  </si>
  <si>
    <t>ChildminderNorfolkQuality of teaching, learning and assessment</t>
  </si>
  <si>
    <t>ChildminderNorfolkRequirements of the compulsory part of the childcare register</t>
  </si>
  <si>
    <t>ChildminderNorfolkRequirements of the voluntary part of the childcare register</t>
  </si>
  <si>
    <t>ChildminderNorth East LincolnshireBehaviour and attitudes</t>
  </si>
  <si>
    <t>ChildminderNorth East LincolnshireEffectiveness of leadership and Management</t>
  </si>
  <si>
    <t>ChildminderNorth East LincolnshireOutcomes for children</t>
  </si>
  <si>
    <t>ChildminderNorth East LincolnshireOverall effectiveness: The quality and standards of the provision</t>
  </si>
  <si>
    <t>ChildminderNorth East LincolnshirePersonal development</t>
  </si>
  <si>
    <t>ChildminderNorth East LincolnshirePersonal development, behaviour and welfare</t>
  </si>
  <si>
    <t>ChildminderNorth East LincolnshireQuality of education</t>
  </si>
  <si>
    <t>ChildminderNorth East LincolnshireQuality of teaching, learning and assessment</t>
  </si>
  <si>
    <t>ChildminderNorth East LincolnshireRequirements of the compulsory part of the childcare register</t>
  </si>
  <si>
    <t>ChildminderNorth East LincolnshireRequirements of the voluntary part of the childcare register</t>
  </si>
  <si>
    <t>ChildminderNorth LincolnshireBehaviour and attitudes</t>
  </si>
  <si>
    <t>ChildminderNorth LincolnshireEffectiveness of leadership and Management</t>
  </si>
  <si>
    <t>ChildminderNorth LincolnshireOutcomes for children</t>
  </si>
  <si>
    <t>ChildminderNorth LincolnshireOverall effectiveness: The quality and standards of the provision</t>
  </si>
  <si>
    <t>ChildminderNorth LincolnshirePersonal development</t>
  </si>
  <si>
    <t>ChildminderNorth LincolnshirePersonal development, behaviour and welfare</t>
  </si>
  <si>
    <t>ChildminderNorth LincolnshireQuality of education</t>
  </si>
  <si>
    <t>ChildminderNorth LincolnshireQuality of teaching, learning and assessment</t>
  </si>
  <si>
    <t>ChildminderNorth LincolnshireRequirements of the compulsory part of the childcare register</t>
  </si>
  <si>
    <t>ChildminderNorth LincolnshireRequirements of the voluntary part of the childcare register</t>
  </si>
  <si>
    <t>ChildminderNorth NorthamptonshireBehaviour and attitudes</t>
  </si>
  <si>
    <t>ChildminderNorth NorthamptonshireEffectiveness of leadership and Management</t>
  </si>
  <si>
    <t>ChildminderNorth NorthamptonshireOutcomes for children</t>
  </si>
  <si>
    <t>ChildminderNorth NorthamptonshireOverall effectiveness: The quality and standards of the provision</t>
  </si>
  <si>
    <t>ChildminderNorth NorthamptonshirePersonal development</t>
  </si>
  <si>
    <t>ChildminderNorth NorthamptonshirePersonal development, behaviour and welfare</t>
  </si>
  <si>
    <t>ChildminderNorth NorthamptonshireQuality of education</t>
  </si>
  <si>
    <t>ChildminderNorth NorthamptonshireQuality of teaching, learning and assessment</t>
  </si>
  <si>
    <t>ChildminderNorth NorthamptonshireRequirements of the compulsory part of the childcare register</t>
  </si>
  <si>
    <t>ChildminderNorth NorthamptonshireRequirements of the voluntary part of the childcare register</t>
  </si>
  <si>
    <t>ChildminderNorth SomersetBehaviour and attitudes</t>
  </si>
  <si>
    <t>ChildminderNorth SomersetEffectiveness of leadership and Management</t>
  </si>
  <si>
    <t>ChildminderNorth SomersetOutcomes for children</t>
  </si>
  <si>
    <t>ChildminderNorth SomersetOverall effectiveness: The quality and standards of the provision</t>
  </si>
  <si>
    <t>ChildminderNorth SomersetPersonal development</t>
  </si>
  <si>
    <t>ChildminderNorth SomersetPersonal development, behaviour and welfare</t>
  </si>
  <si>
    <t>ChildminderNorth SomersetQuality of education</t>
  </si>
  <si>
    <t>ChildminderNorth SomersetQuality of teaching, learning and assessment</t>
  </si>
  <si>
    <t>ChildminderNorth SomersetRequirements of the compulsory part of the childcare register</t>
  </si>
  <si>
    <t>ChildminderNorth SomersetRequirements of the voluntary part of the childcare register</t>
  </si>
  <si>
    <t>ChildminderNorth TynesideBehaviour and attitudes</t>
  </si>
  <si>
    <t>ChildminderNorth TynesideEffectiveness of leadership and Management</t>
  </si>
  <si>
    <t>ChildminderNorth TynesideOutcomes for children</t>
  </si>
  <si>
    <t>ChildminderNorth TynesideOverall effectiveness: The quality and standards of the provision</t>
  </si>
  <si>
    <t>ChildminderNorth TynesidePersonal development</t>
  </si>
  <si>
    <t>ChildminderNorth TynesidePersonal development, behaviour and welfare</t>
  </si>
  <si>
    <t>ChildminderNorth TynesideQuality of education</t>
  </si>
  <si>
    <t>ChildminderNorth TynesideQuality of teaching, learning and assessment</t>
  </si>
  <si>
    <t>ChildminderNorth TynesideRequirements of the compulsory part of the childcare register</t>
  </si>
  <si>
    <t>ChildminderNorth TynesideRequirements of the voluntary part of the childcare register</t>
  </si>
  <si>
    <t>ChildminderNorth YorkshireBehaviour and attitudes</t>
  </si>
  <si>
    <t>ChildminderNorth YorkshireEffectiveness of leadership and Management</t>
  </si>
  <si>
    <t>ChildminderNorth YorkshireOutcomes for children</t>
  </si>
  <si>
    <t>ChildminderNorth YorkshireOverall effectiveness: The quality and standards of the provision</t>
  </si>
  <si>
    <t>ChildminderNorth YorkshirePersonal development</t>
  </si>
  <si>
    <t>ChildminderNorth YorkshirePersonal development, behaviour and welfare</t>
  </si>
  <si>
    <t>ChildminderNorth YorkshireQuality of education</t>
  </si>
  <si>
    <t>ChildminderNorth YorkshireQuality of teaching, learning and assessment</t>
  </si>
  <si>
    <t>ChildminderNorth YorkshireRequirements of the compulsory part of the childcare register</t>
  </si>
  <si>
    <t>ChildminderNorth YorkshireRequirements of the voluntary part of the childcare register</t>
  </si>
  <si>
    <t>ChildminderNorthumberlandBehaviour and attitudes</t>
  </si>
  <si>
    <t>ChildminderNorthumberlandEffectiveness of leadership and Management</t>
  </si>
  <si>
    <t>ChildminderNorthumberlandOutcomes for children</t>
  </si>
  <si>
    <t>ChildminderNorthumberlandOverall effectiveness: The quality and standards of the provision</t>
  </si>
  <si>
    <t>ChildminderNorthumberlandPersonal development</t>
  </si>
  <si>
    <t>ChildminderNorthumberlandPersonal development, behaviour and welfare</t>
  </si>
  <si>
    <t>ChildminderNorthumberlandQuality of education</t>
  </si>
  <si>
    <t>ChildminderNorthumberlandQuality of teaching, learning and assessment</t>
  </si>
  <si>
    <t>ChildminderNorthumberlandRequirements of the compulsory part of the childcare register</t>
  </si>
  <si>
    <t>ChildminderNorthumberlandRequirements of the voluntary part of the childcare register</t>
  </si>
  <si>
    <t>ChildminderNot RecordedBehaviour and attitudes</t>
  </si>
  <si>
    <t>ChildminderNot RecordedEffectiveness of leadership and Management</t>
  </si>
  <si>
    <t>ChildminderNot RecordedOutcomes for children</t>
  </si>
  <si>
    <t>ChildminderNot RecordedOverall effectiveness: The quality and standards of the provision</t>
  </si>
  <si>
    <t>ChildminderNot RecordedPersonal development</t>
  </si>
  <si>
    <t>ChildminderNot RecordedPersonal development, behaviour and welfare</t>
  </si>
  <si>
    <t>ChildminderNot RecordedQuality of education</t>
  </si>
  <si>
    <t>ChildminderNot RecordedQuality of teaching, learning and assessment</t>
  </si>
  <si>
    <t>ChildminderNot RecordedRequirements of the compulsory part of the childcare register</t>
  </si>
  <si>
    <t>ChildminderNot RecordedRequirements of the voluntary part of the childcare register</t>
  </si>
  <si>
    <t>ChildminderNottinghamBehaviour and attitudes</t>
  </si>
  <si>
    <t>ChildminderNottinghamEffectiveness of leadership and Management</t>
  </si>
  <si>
    <t>ChildminderNottinghamOutcomes for children</t>
  </si>
  <si>
    <t>ChildminderNottinghamOverall effectiveness: The quality and standards of the provision</t>
  </si>
  <si>
    <t>ChildminderNottinghamPersonal development</t>
  </si>
  <si>
    <t>ChildminderNottinghamPersonal development, behaviour and welfare</t>
  </si>
  <si>
    <t>ChildminderNottinghamQuality of education</t>
  </si>
  <si>
    <t>ChildminderNottinghamQuality of teaching, learning and assessment</t>
  </si>
  <si>
    <t>ChildminderNottinghamRequirements of the compulsory part of the childcare register</t>
  </si>
  <si>
    <t>ChildminderNottinghamRequirements of the voluntary part of the childcare register</t>
  </si>
  <si>
    <t>ChildminderNottinghamshireBehaviour and attitudes</t>
  </si>
  <si>
    <t>ChildminderNottinghamshireEffectiveness of leadership and Management</t>
  </si>
  <si>
    <t>ChildminderNottinghamshireOutcomes for children</t>
  </si>
  <si>
    <t>ChildminderNottinghamshireOverall effectiveness: The quality and standards of the provision</t>
  </si>
  <si>
    <t>ChildminderNottinghamshirePersonal development</t>
  </si>
  <si>
    <t>ChildminderNottinghamshirePersonal development, behaviour and welfare</t>
  </si>
  <si>
    <t>ChildminderNottinghamshireQuality of education</t>
  </si>
  <si>
    <t>ChildminderNottinghamshireQuality of teaching, learning and assessment</t>
  </si>
  <si>
    <t>ChildminderNottinghamshireRequirements of the compulsory part of the childcare register</t>
  </si>
  <si>
    <t>ChildminderNottinghamshireRequirements of the voluntary part of the childcare register</t>
  </si>
  <si>
    <t>ChildminderOldhamBehaviour and attitudes</t>
  </si>
  <si>
    <t>ChildminderOldhamEffectiveness of leadership and Management</t>
  </si>
  <si>
    <t>ChildminderOldhamOutcomes for children</t>
  </si>
  <si>
    <t>ChildminderOldhamOverall effectiveness: The quality and standards of the provision</t>
  </si>
  <si>
    <t>ChildminderOldhamPersonal development</t>
  </si>
  <si>
    <t>ChildminderOldhamPersonal development, behaviour and welfare</t>
  </si>
  <si>
    <t>ChildminderOldhamQuality of education</t>
  </si>
  <si>
    <t>ChildminderOldhamQuality of teaching, learning and assessment</t>
  </si>
  <si>
    <t>ChildminderOldhamRequirements of the compulsory part of the childcare register</t>
  </si>
  <si>
    <t>ChildminderOldhamRequirements of the voluntary part of the childcare register</t>
  </si>
  <si>
    <t>ChildminderOxfordshireBehaviour and attitudes</t>
  </si>
  <si>
    <t>ChildminderOxfordshireEffectiveness of leadership and Management</t>
  </si>
  <si>
    <t>ChildminderOxfordshireOutcomes for children</t>
  </si>
  <si>
    <t>ChildminderOxfordshireOverall effectiveness: The quality and standards of the provision</t>
  </si>
  <si>
    <t>ChildminderOxfordshirePersonal development</t>
  </si>
  <si>
    <t>ChildminderOxfordshirePersonal development, behaviour and welfare</t>
  </si>
  <si>
    <t>ChildminderOxfordshireQuality of education</t>
  </si>
  <si>
    <t>ChildminderOxfordshireQuality of teaching, learning and assessment</t>
  </si>
  <si>
    <t>ChildminderOxfordshireRequirements of the compulsory part of the childcare register</t>
  </si>
  <si>
    <t>ChildminderOxfordshireRequirements of the voluntary part of the childcare register</t>
  </si>
  <si>
    <t>ChildminderPeterboroughBehaviour and attitudes</t>
  </si>
  <si>
    <t>ChildminderPeterboroughEffectiveness of leadership and Management</t>
  </si>
  <si>
    <t>ChildminderPeterboroughOutcomes for children</t>
  </si>
  <si>
    <t>ChildminderPeterboroughOverall effectiveness: The quality and standards of the provision</t>
  </si>
  <si>
    <t>ChildminderPeterboroughPersonal development</t>
  </si>
  <si>
    <t>ChildminderPeterboroughPersonal development, behaviour and welfare</t>
  </si>
  <si>
    <t>ChildminderPeterboroughQuality of education</t>
  </si>
  <si>
    <t>ChildminderPeterboroughQuality of teaching, learning and assessment</t>
  </si>
  <si>
    <t>ChildminderPeterboroughRequirements of the compulsory part of the childcare register</t>
  </si>
  <si>
    <t>ChildminderPeterboroughRequirements of the voluntary part of the childcare register</t>
  </si>
  <si>
    <t>ChildminderPlymouthBehaviour and attitudes</t>
  </si>
  <si>
    <t>ChildminderPlymouthEffectiveness of leadership and Management</t>
  </si>
  <si>
    <t>ChildminderPlymouthOutcomes for children</t>
  </si>
  <si>
    <t>ChildminderPlymouthOverall effectiveness: The quality and standards of the provision</t>
  </si>
  <si>
    <t>ChildminderPlymouthPersonal development</t>
  </si>
  <si>
    <t>ChildminderPlymouthPersonal development, behaviour and welfare</t>
  </si>
  <si>
    <t>ChildminderPlymouthQuality of education</t>
  </si>
  <si>
    <t>ChildminderPlymouthQuality of teaching, learning and assessment</t>
  </si>
  <si>
    <t>ChildminderPlymouthRequirements of the compulsory part of the childcare register</t>
  </si>
  <si>
    <t>ChildminderPlymouthRequirements of the voluntary part of the childcare register</t>
  </si>
  <si>
    <t>ChildminderPortsmouthBehaviour and attitudes</t>
  </si>
  <si>
    <t>ChildminderPortsmouthEffectiveness of leadership and Management</t>
  </si>
  <si>
    <t>ChildminderPortsmouthOutcomes for children</t>
  </si>
  <si>
    <t>ChildminderPortsmouthOverall effectiveness: The quality and standards of the provision</t>
  </si>
  <si>
    <t>ChildminderPortsmouthPersonal development</t>
  </si>
  <si>
    <t>ChildminderPortsmouthPersonal development, behaviour and welfare</t>
  </si>
  <si>
    <t>ChildminderPortsmouthQuality of education</t>
  </si>
  <si>
    <t>ChildminderPortsmouthQuality of teaching, learning and assessment</t>
  </si>
  <si>
    <t>ChildminderPortsmouthRequirements of the compulsory part of the childcare register</t>
  </si>
  <si>
    <t>ChildminderPortsmouthRequirements of the voluntary part of the childcare register</t>
  </si>
  <si>
    <t>ChildminderReadingBehaviour and attitudes</t>
  </si>
  <si>
    <t>ChildminderReadingEffectiveness of leadership and Management</t>
  </si>
  <si>
    <t>ChildminderReadingOutcomes for children</t>
  </si>
  <si>
    <t>ChildminderReadingOverall effectiveness: The quality and standards of the provision</t>
  </si>
  <si>
    <t>ChildminderReadingPersonal development</t>
  </si>
  <si>
    <t>ChildminderReadingPersonal development, behaviour and welfare</t>
  </si>
  <si>
    <t>ChildminderReadingQuality of education</t>
  </si>
  <si>
    <t>ChildminderReadingQuality of teaching, learning and assessment</t>
  </si>
  <si>
    <t>ChildminderReadingRequirements of the compulsory part of the childcare register</t>
  </si>
  <si>
    <t>ChildminderReadingRequirements of the voluntary part of the childcare register</t>
  </si>
  <si>
    <t>ChildminderRedbridgeBehaviour and attitudes</t>
  </si>
  <si>
    <t>ChildminderRedbridgeEffectiveness of leadership and Management</t>
  </si>
  <si>
    <t>ChildminderRedbridgeOutcomes for children</t>
  </si>
  <si>
    <t>ChildminderRedbridgeOverall effectiveness: The quality and standards of the provision</t>
  </si>
  <si>
    <t>ChildminderRedbridgePersonal development</t>
  </si>
  <si>
    <t>ChildminderRedbridgePersonal development, behaviour and welfare</t>
  </si>
  <si>
    <t>ChildminderRedbridgeQuality of education</t>
  </si>
  <si>
    <t>ChildminderRedbridgeQuality of teaching, learning and assessment</t>
  </si>
  <si>
    <t>ChildminderRedbridgeRequirements of the compulsory part of the childcare register</t>
  </si>
  <si>
    <t>ChildminderRedbridgeRequirements of the voluntary part of the childcare register</t>
  </si>
  <si>
    <t>ChildminderRedcar and ClevelandBehaviour and attitudes</t>
  </si>
  <si>
    <t>ChildminderRedcar and ClevelandEffectiveness of leadership and Management</t>
  </si>
  <si>
    <t>ChildminderRedcar and ClevelandOutcomes for children</t>
  </si>
  <si>
    <t>ChildminderRedcar and ClevelandOverall effectiveness: The quality and standards of the provision</t>
  </si>
  <si>
    <t>ChildminderRedcar and ClevelandPersonal development</t>
  </si>
  <si>
    <t>ChildminderRedcar and ClevelandPersonal development, behaviour and welfare</t>
  </si>
  <si>
    <t>ChildminderRedcar and ClevelandQuality of education</t>
  </si>
  <si>
    <t>ChildminderRedcar and ClevelandQuality of teaching, learning and assessment</t>
  </si>
  <si>
    <t>ChildminderRedcar and ClevelandRequirements of the compulsory part of the childcare register</t>
  </si>
  <si>
    <t>ChildminderRedcar and ClevelandRequirements of the voluntary part of the childcare register</t>
  </si>
  <si>
    <t>ChildminderRichmond upon ThamesBehaviour and attitudes</t>
  </si>
  <si>
    <t>ChildminderRichmond upon ThamesEffectiveness of leadership and Management</t>
  </si>
  <si>
    <t>ChildminderRichmond upon ThamesOutcomes for children</t>
  </si>
  <si>
    <t>ChildminderRichmond upon ThamesOverall effectiveness: The quality and standards of the provision</t>
  </si>
  <si>
    <t>ChildminderRichmond upon ThamesPersonal development</t>
  </si>
  <si>
    <t>ChildminderRichmond upon ThamesPersonal development, behaviour and welfare</t>
  </si>
  <si>
    <t>ChildminderRichmond upon ThamesQuality of education</t>
  </si>
  <si>
    <t>ChildminderRichmond upon ThamesQuality of teaching, learning and assessment</t>
  </si>
  <si>
    <t>ChildminderRichmond upon ThamesRequirements of the compulsory part of the childcare register</t>
  </si>
  <si>
    <t>ChildminderRichmond upon ThamesRequirements of the voluntary part of the childcare register</t>
  </si>
  <si>
    <t>ChildminderRochdaleBehaviour and attitudes</t>
  </si>
  <si>
    <t>ChildminderRochdaleEffectiveness of leadership and Management</t>
  </si>
  <si>
    <t>ChildminderRochdaleOutcomes for children</t>
  </si>
  <si>
    <t>ChildminderRochdaleOverall effectiveness: The quality and standards of the provision</t>
  </si>
  <si>
    <t>ChildminderRochdalePersonal development</t>
  </si>
  <si>
    <t>ChildminderRochdalePersonal development, behaviour and welfare</t>
  </si>
  <si>
    <t>ChildminderRochdaleQuality of education</t>
  </si>
  <si>
    <t>ChildminderRochdaleQuality of teaching, learning and assessment</t>
  </si>
  <si>
    <t>ChildminderRochdaleRequirements of the compulsory part of the childcare register</t>
  </si>
  <si>
    <t>Childcare on domestic premisesBarnetRequirements of the compulsory part of the childcare register</t>
  </si>
  <si>
    <t>Childcare on domestic premisesBarnetRequirements of the voluntary part of the childcare register</t>
  </si>
  <si>
    <t>Childcare on domestic premisesBath and North East SomersetBehaviour and attitudes</t>
  </si>
  <si>
    <t>Childcare on domestic premisesBath and North East SomersetEffectiveness of leadership and Management</t>
  </si>
  <si>
    <t>Childcare on domestic premisesBath and North East SomersetOutcomes for children</t>
  </si>
  <si>
    <t>Childcare on domestic premisesBath and North East SomersetOverall effectiveness: The quality and standards of the provision</t>
  </si>
  <si>
    <t>Childcare on domestic premisesBath and North East SomersetPersonal development</t>
  </si>
  <si>
    <t>Childcare on domestic premisesBath and North East SomersetPersonal development, behaviour and welfare</t>
  </si>
  <si>
    <t>Childcare on domestic premisesBath and North East SomersetQuality of education</t>
  </si>
  <si>
    <t>Childcare on domestic premisesBath and North East SomersetQuality of teaching, learning and assessment</t>
  </si>
  <si>
    <t>Childcare on domestic premisesBath and North East SomersetRequirements of the compulsory part of the childcare register</t>
  </si>
  <si>
    <t>Childcare on domestic premisesBath and North East SomersetRequirements of the voluntary part of the childcare register</t>
  </si>
  <si>
    <t>Childcare on domestic premisesBexleyBehaviour and attitudes</t>
  </si>
  <si>
    <t>Childcare on domestic premisesBexleyEffectiveness of leadership and Management</t>
  </si>
  <si>
    <t>Childcare on domestic premisesBexleyOutcomes for children</t>
  </si>
  <si>
    <t>Childcare on domestic premisesBexleyOverall effectiveness: The quality and standards of the provision</t>
  </si>
  <si>
    <t>Childcare on domestic premisesBexleyPersonal development</t>
  </si>
  <si>
    <t>Childcare on domestic premisesBexleyPersonal development, behaviour and welfare</t>
  </si>
  <si>
    <t>Childcare on domestic premisesBexleyQuality of education</t>
  </si>
  <si>
    <t>Childcare on domestic premisesBexleyQuality of teaching, learning and assessment</t>
  </si>
  <si>
    <t>Childcare on domestic premisesBexleyRequirements of the compulsory part of the childcare register</t>
  </si>
  <si>
    <t>Childcare on domestic premisesBexleyRequirements of the voluntary part of the childcare register</t>
  </si>
  <si>
    <t>Childcare on domestic premisesBirminghamBehaviour and attitudes</t>
  </si>
  <si>
    <t>Childcare on domestic premisesBirminghamEffectiveness of leadership and Management</t>
  </si>
  <si>
    <t>Childcare on domestic premisesBirminghamOutcomes for children</t>
  </si>
  <si>
    <t>Childcare on domestic premisesBirminghamOverall effectiveness: The quality and standards of the provision</t>
  </si>
  <si>
    <t>Childcare on domestic premisesBirminghamPersonal development</t>
  </si>
  <si>
    <t>Childcare on domestic premisesBirminghamPersonal development, behaviour and welfare</t>
  </si>
  <si>
    <t>Childcare on domestic premisesBirminghamQuality of education</t>
  </si>
  <si>
    <t>Childcare on domestic premisesBirminghamQuality of teaching, learning and assessment</t>
  </si>
  <si>
    <t>Childcare on domestic premisesBirminghamRequirements of the compulsory part of the childcare register</t>
  </si>
  <si>
    <t>Childcare on domestic premisesBirminghamRequirements of the voluntary part of the childcare register</t>
  </si>
  <si>
    <t>Childcare on domestic premisesBlackburn with DarwenBehaviour and attitudes</t>
  </si>
  <si>
    <t>Childcare on domestic premisesBlackburn with DarwenEffectiveness of leadership and Management</t>
  </si>
  <si>
    <t>Childcare on domestic premisesBlackburn with DarwenOutcomes for children</t>
  </si>
  <si>
    <t>Childcare on domestic premisesBlackburn with DarwenOverall effectiveness: The quality and standards of the provision</t>
  </si>
  <si>
    <t>Childcare on domestic premisesBlackburn with DarwenPersonal development</t>
  </si>
  <si>
    <t>Childcare on domestic premisesBlackburn with DarwenPersonal development, behaviour and welfare</t>
  </si>
  <si>
    <t>Childcare on domestic premisesBlackburn with DarwenQuality of education</t>
  </si>
  <si>
    <t>Childcare on domestic premisesBlackburn with DarwenQuality of teaching, learning and assessment</t>
  </si>
  <si>
    <t>Childcare on domestic premisesBlackburn with DarwenRequirements of the compulsory part of the childcare register</t>
  </si>
  <si>
    <t>Childcare on domestic premisesBlackburn with DarwenRequirements of the voluntary part of the childcare register</t>
  </si>
  <si>
    <t>Childcare on domestic premisesBournemouth, Christchurch &amp; PooleBehaviour and attitudes</t>
  </si>
  <si>
    <t>Childcare on domestic premisesBournemouth, Christchurch &amp; PooleEffectiveness of leadership and Management</t>
  </si>
  <si>
    <t>Childcare on domestic premisesBournemouth, Christchurch &amp; PooleOutcomes for children</t>
  </si>
  <si>
    <t>Childcare on domestic premisesBournemouth, Christchurch &amp; PooleOverall effectiveness: The quality and standards of the provision</t>
  </si>
  <si>
    <t>Childcare on domestic premisesBournemouth, Christchurch &amp; PoolePersonal development</t>
  </si>
  <si>
    <t>Childcare on domestic premisesBournemouth, Christchurch &amp; PoolePersonal development, behaviour and welfare</t>
  </si>
  <si>
    <t>Childcare on domestic premisesBournemouth, Christchurch &amp; PooleQuality of education</t>
  </si>
  <si>
    <t>Childcare on domestic premisesBournemouth, Christchurch &amp; PooleQuality of teaching, learning and assessment</t>
  </si>
  <si>
    <t>Childcare on domestic premisesBournemouth, Christchurch &amp; PooleRequirements of the compulsory part of the childcare register</t>
  </si>
  <si>
    <t>Childcare on domestic premisesBournemouth, Christchurch &amp; PooleRequirements of the voluntary part of the childcare register</t>
  </si>
  <si>
    <t>Childcare on domestic premisesBradfordBehaviour and attitudes</t>
  </si>
  <si>
    <t>Childcare on domestic premisesBradfordEffectiveness of leadership and Management</t>
  </si>
  <si>
    <t>Childcare on domestic premisesBradfordOutcomes for children</t>
  </si>
  <si>
    <t>Childcare on domestic premisesBradfordOverall effectiveness: The quality and standards of the provision</t>
  </si>
  <si>
    <t>Childcare on domestic premisesBradfordPersonal development</t>
  </si>
  <si>
    <t>Childcare on domestic premisesBradfordPersonal development, behaviour and welfare</t>
  </si>
  <si>
    <t>Childcare on domestic premisesBradfordQuality of education</t>
  </si>
  <si>
    <t>Childcare on domestic premisesBradfordQuality of teaching, learning and assessment</t>
  </si>
  <si>
    <t>Childcare on domestic premisesBradfordRequirements of the compulsory part of the childcare register</t>
  </si>
  <si>
    <t>Childcare on domestic premisesBradfordRequirements of the voluntary part of the childcare register</t>
  </si>
  <si>
    <t>Childcare on domestic premisesBrentBehaviour and attitudes</t>
  </si>
  <si>
    <t>Childcare on domestic premisesBrentEffectiveness of leadership and Management</t>
  </si>
  <si>
    <t>Childcare on domestic premisesBrentOutcomes for children</t>
  </si>
  <si>
    <t>Childcare on domestic premisesBrentOverall effectiveness: The quality and standards of the provision</t>
  </si>
  <si>
    <t>Childcare on domestic premisesBrentPersonal development</t>
  </si>
  <si>
    <t>Childcare on domestic premisesBrentPersonal development, behaviour and welfare</t>
  </si>
  <si>
    <t>Childcare on domestic premisesBrentQuality of education</t>
  </si>
  <si>
    <t>Childcare on domestic premisesBrentQuality of teaching, learning and assessment</t>
  </si>
  <si>
    <t>Childcare on domestic premisesBrentRequirements of the compulsory part of the childcare register</t>
  </si>
  <si>
    <t>Childcare on domestic premisesBrentRequirements of the voluntary part of the childcare register</t>
  </si>
  <si>
    <t>Childcare on domestic premisesBrighton and HoveBehaviour and attitudes</t>
  </si>
  <si>
    <t>Childcare on domestic premisesBrighton and HoveEffectiveness of leadership and Management</t>
  </si>
  <si>
    <t>Childcare on domestic premisesBrighton and HoveOutcomes for children</t>
  </si>
  <si>
    <t>Childcare on domestic premisesBrighton and HoveOverall effectiveness: The quality and standards of the provision</t>
  </si>
  <si>
    <t>Childcare on domestic premisesBrighton and HovePersonal development</t>
  </si>
  <si>
    <t>Childcare on domestic premisesBrighton and HovePersonal development, behaviour and welfare</t>
  </si>
  <si>
    <t>Childcare on domestic premisesBrighton and HoveQuality of education</t>
  </si>
  <si>
    <t>Childcare on domestic premisesBrighton and HoveQuality of teaching, learning and assessment</t>
  </si>
  <si>
    <t>Childcare on domestic premisesBrighton and HoveRequirements of the compulsory part of the childcare register</t>
  </si>
  <si>
    <t>Childcare on domestic premisesBrighton and HoveRequirements of the voluntary part of the childcare register</t>
  </si>
  <si>
    <t>Childcare on domestic premisesBristolBehaviour and attitudes</t>
  </si>
  <si>
    <t>Childcare on domestic premisesBristolEffectiveness of leadership and Management</t>
  </si>
  <si>
    <t>Childcare on domestic premisesBristolOutcomes for children</t>
  </si>
  <si>
    <t>Childcare on domestic premisesBristolOverall effectiveness: The quality and standards of the provision</t>
  </si>
  <si>
    <t>Childcare on domestic premisesBristolPersonal development</t>
  </si>
  <si>
    <t>Childcare on domestic premisesBristolPersonal development, behaviour and welfare</t>
  </si>
  <si>
    <t>Childcare on domestic premisesBristolQuality of education</t>
  </si>
  <si>
    <t>Childcare on domestic premisesBristolQuality of teaching, learning and assessment</t>
  </si>
  <si>
    <t>Childcare on domestic premisesBristolRequirements of the compulsory part of the childcare register</t>
  </si>
  <si>
    <t>Childcare on domestic premisesBristolRequirements of the voluntary part of the childcare register</t>
  </si>
  <si>
    <t>Childcare on domestic premisesBromleyBehaviour and attitudes</t>
  </si>
  <si>
    <t>Childcare on domestic premisesBromleyEffectiveness of leadership and Management</t>
  </si>
  <si>
    <t>Childcare on domestic premisesBromleyOutcomes for children</t>
  </si>
  <si>
    <t>Childcare on domestic premisesBromleyOverall effectiveness: The quality and standards of the provision</t>
  </si>
  <si>
    <t>Childcare on domestic premisesBromleyPersonal development</t>
  </si>
  <si>
    <t>Childcare on domestic premisesBromleyPersonal development, behaviour and welfare</t>
  </si>
  <si>
    <t>Childcare on domestic premisesBromleyQuality of education</t>
  </si>
  <si>
    <t>Childcare on domestic premisesBromleyQuality of teaching, learning and assessment</t>
  </si>
  <si>
    <t>Childcare on domestic premisesBromleyRequirements of the compulsory part of the childcare register</t>
  </si>
  <si>
    <t>Childcare on domestic premisesBromleyRequirements of the voluntary part of the childcare register</t>
  </si>
  <si>
    <t>Childcare on domestic premisesCalderdaleBehaviour and attitudes</t>
  </si>
  <si>
    <t>Childcare on domestic premisesCalderdaleEffectiveness of leadership and Management</t>
  </si>
  <si>
    <t>Childcare on domestic premisesCalderdaleOutcomes for children</t>
  </si>
  <si>
    <t>Childcare on domestic premisesCalderdaleOverall effectiveness: The quality and standards of the provision</t>
  </si>
  <si>
    <t>Childcare on domestic premisesCalderdalePersonal development</t>
  </si>
  <si>
    <t>Childcare on domestic premisesCalderdalePersonal development, behaviour and welfare</t>
  </si>
  <si>
    <t>Childcare on domestic premisesCalderdaleQuality of education</t>
  </si>
  <si>
    <t>Childcare on domestic premisesCalderdaleQuality of teaching, learning and assessment</t>
  </si>
  <si>
    <t>Childcare on domestic premisesCalderdaleRequirements of the compulsory part of the childcare register</t>
  </si>
  <si>
    <t>Childcare on domestic premisesCalderdaleRequirements of the voluntary part of the childcare register</t>
  </si>
  <si>
    <t>Childcare on domestic premisesCambridgeshireBehaviour and attitudes</t>
  </si>
  <si>
    <t>Childcare on domestic premisesCambridgeshireEffectiveness of leadership and Management</t>
  </si>
  <si>
    <t>Childcare on domestic premisesCambridgeshireOutcomes for children</t>
  </si>
  <si>
    <t>Childcare on domestic premisesCambridgeshireOverall effectiveness: The quality and standards of the provision</t>
  </si>
  <si>
    <t>Childcare on domestic premisesCambridgeshirePersonal development</t>
  </si>
  <si>
    <t>Childcare on domestic premisesCambridgeshirePersonal development, behaviour and welfare</t>
  </si>
  <si>
    <t>Childcare on domestic premisesCambridgeshireQuality of education</t>
  </si>
  <si>
    <t>Childcare on domestic premisesCambridgeshireQuality of teaching, learning and assessment</t>
  </si>
  <si>
    <t>Childcare on domestic premisesCambridgeshireRequirements of the compulsory part of the childcare register</t>
  </si>
  <si>
    <t>Childcare on domestic premisesCambridgeshireRequirements of the voluntary part of the childcare register</t>
  </si>
  <si>
    <t>Childcare on domestic premisesCamdenBehaviour and attitudes</t>
  </si>
  <si>
    <t>Childcare on domestic premisesCamdenEffectiveness of leadership and Management</t>
  </si>
  <si>
    <t>Childcare on domestic premisesCamdenOutcomes for children</t>
  </si>
  <si>
    <t>Childcare on domestic premisesCamdenOverall effectiveness: The quality and standards of the provision</t>
  </si>
  <si>
    <t>Childcare on domestic premisesCamdenPersonal development</t>
  </si>
  <si>
    <t>Childcare on domestic premisesCamdenPersonal development, behaviour and welfare</t>
  </si>
  <si>
    <t>Childcare on domestic premisesCamdenQuality of education</t>
  </si>
  <si>
    <t>Childcare on domestic premisesCamdenQuality of teaching, learning and assessment</t>
  </si>
  <si>
    <t>Childcare on domestic premisesCamdenRequirements of the compulsory part of the childcare register</t>
  </si>
  <si>
    <t>Childcare on domestic premisesCamdenRequirements of the voluntary part of the childcare register</t>
  </si>
  <si>
    <t>Childcare on domestic premisesCheshire EastBehaviour and attitudes</t>
  </si>
  <si>
    <t>Childcare on domestic premisesCheshire EastEffectiveness of leadership and Management</t>
  </si>
  <si>
    <t>Childcare on domestic premisesCheshire EastOutcomes for children</t>
  </si>
  <si>
    <t>Childcare on domestic premisesCheshire EastOverall effectiveness: The quality and standards of the provision</t>
  </si>
  <si>
    <t>Childcare on domestic premisesCheshire EastPersonal development</t>
  </si>
  <si>
    <t>Childcare on domestic premisesCheshire EastPersonal development, behaviour and welfare</t>
  </si>
  <si>
    <t>Childcare on domestic premisesCheshire EastQuality of education</t>
  </si>
  <si>
    <t>Childcare on domestic premisesCheshire EastQuality of teaching, learning and assessment</t>
  </si>
  <si>
    <t>Childcare on domestic premisesCheshire EastRequirements of the compulsory part of the childcare register</t>
  </si>
  <si>
    <t>Childcare on domestic premisesCheshire EastRequirements of the voluntary part of the childcare register</t>
  </si>
  <si>
    <t>Childcare on domestic premisesCornwallBehaviour and attitudes</t>
  </si>
  <si>
    <t>Childcare on domestic premisesCornwallEffectiveness of leadership and Management</t>
  </si>
  <si>
    <t>Childcare on domestic premisesCornwallOutcomes for children</t>
  </si>
  <si>
    <t>Childcare on domestic premisesCornwallOverall effectiveness: The quality and standards of the provision</t>
  </si>
  <si>
    <t>Childcare on domestic premisesCornwallPersonal development</t>
  </si>
  <si>
    <t>Childcare on domestic premisesCornwallPersonal development, behaviour and welfare</t>
  </si>
  <si>
    <t>Childcare on domestic premisesCornwallQuality of education</t>
  </si>
  <si>
    <t>Childcare on domestic premisesCornwallQuality of teaching, learning and assessment</t>
  </si>
  <si>
    <t>Childcare on domestic premisesCornwallRequirements of the compulsory part of the childcare register</t>
  </si>
  <si>
    <t>Childcare on domestic premisesCornwallRequirements of the voluntary part of the childcare register</t>
  </si>
  <si>
    <t>Childcare on domestic premisesCroydonBehaviour and attitudes</t>
  </si>
  <si>
    <t>Childcare on domestic premisesCroydonEffectiveness of leadership and Management</t>
  </si>
  <si>
    <t>Childcare on domestic premisesCroydonOutcomes for children</t>
  </si>
  <si>
    <t>Childcare on domestic premisesCroydonOverall effectiveness: The quality and standards of the provision</t>
  </si>
  <si>
    <t>Childcare on domestic premisesCroydonPersonal development</t>
  </si>
  <si>
    <t>Childcare on domestic premisesCroydonPersonal development, behaviour and welfare</t>
  </si>
  <si>
    <t>Childcare on domestic premisesCroydonQuality of education</t>
  </si>
  <si>
    <t>Childcare on domestic premisesCroydonQuality of teaching, learning and assessment</t>
  </si>
  <si>
    <t>Childcare on domestic premisesCroydonRequirements of the compulsory part of the childcare register</t>
  </si>
  <si>
    <t>Childcare on domestic premisesCroydonRequirements of the voluntary part of the childcare register</t>
  </si>
  <si>
    <t>Childcare on domestic premisesCumbriaBehaviour and attitudes</t>
  </si>
  <si>
    <t>Childcare on domestic premisesCumbriaEffectiveness of leadership and Management</t>
  </si>
  <si>
    <t>Childcare on domestic premisesCumbriaOutcomes for children</t>
  </si>
  <si>
    <t>Childcare on domestic premisesCumbriaOverall effectiveness: The quality and standards of the provision</t>
  </si>
  <si>
    <t>Childcare on domestic premisesCumbriaPersonal development</t>
  </si>
  <si>
    <t>Childcare on domestic premisesCumbriaPersonal development, behaviour and welfare</t>
  </si>
  <si>
    <t>Childcare on domestic premisesCumbriaQuality of education</t>
  </si>
  <si>
    <t>Childcare on domestic premisesCumbriaQuality of teaching, learning and assessment</t>
  </si>
  <si>
    <t>Childcare on domestic premisesCumbriaRequirements of the compulsory part of the childcare register</t>
  </si>
  <si>
    <t>Childcare on domestic premisesCumbriaRequirements of the voluntary part of the childcare register</t>
  </si>
  <si>
    <t>Childcare on domestic premisesDerbyBehaviour and attitudes</t>
  </si>
  <si>
    <t>Childcare on domestic premisesDerbyEffectiveness of leadership and Management</t>
  </si>
  <si>
    <t>Childcare on domestic premisesDerbyOutcomes for children</t>
  </si>
  <si>
    <t>Childcare on domestic premisesDerbyOverall effectiveness: The quality and standards of the provision</t>
  </si>
  <si>
    <t>Childcare on domestic premisesDerbyPersonal development</t>
  </si>
  <si>
    <t>Childcare on domestic premisesDerbyPersonal development, behaviour and welfare</t>
  </si>
  <si>
    <t>Childcare on domestic premisesDerbyQuality of education</t>
  </si>
  <si>
    <t>Childcare on domestic premisesDerbyQuality of teaching, learning and assessment</t>
  </si>
  <si>
    <t>Childcare on domestic premisesDerbyRequirements of the compulsory part of the childcare register</t>
  </si>
  <si>
    <t>Childcare on domestic premisesDerbyRequirements of the voluntary part of the childcare register</t>
  </si>
  <si>
    <t>Childcare on domestic premisesDevonBehaviour and attitudes</t>
  </si>
  <si>
    <t>Childcare on domestic premisesDevonEffectiveness of leadership and Management</t>
  </si>
  <si>
    <t>Childcare on domestic premisesDevonOutcomes for children</t>
  </si>
  <si>
    <t>Childcare on domestic premisesDevonOverall effectiveness: The quality and standards of the provision</t>
  </si>
  <si>
    <t>Childcare on domestic premisesDevonPersonal development</t>
  </si>
  <si>
    <t>Childcare on domestic premisesDevonPersonal development, behaviour and welfare</t>
  </si>
  <si>
    <t>Childcare on domestic premisesDevonQuality of education</t>
  </si>
  <si>
    <t>Childcare on domestic premisesDevonQuality of teaching, learning and assessment</t>
  </si>
  <si>
    <t>Childcare on domestic premisesDevonRequirements of the compulsory part of the childcare register</t>
  </si>
  <si>
    <t>Childcare on domestic premisesDevonRequirements of the voluntary part of the childcare register</t>
  </si>
  <si>
    <t>Childcare on domestic premisesDoncasterBehaviour and attitudes</t>
  </si>
  <si>
    <t>Childcare on domestic premisesDoncasterEffectiveness of leadership and Management</t>
  </si>
  <si>
    <t>Childcare on domestic premisesDoncasterOutcomes for children</t>
  </si>
  <si>
    <t>Childcare on domestic premisesDoncasterOverall effectiveness: The quality and standards of the provision</t>
  </si>
  <si>
    <t>Childcare on domestic premisesDoncasterPersonal development</t>
  </si>
  <si>
    <t>Childcare on domestic premisesDoncasterPersonal development, behaviour and welfare</t>
  </si>
  <si>
    <t>Childcare on domestic premisesDoncasterQuality of education</t>
  </si>
  <si>
    <t>Childcare on domestic premisesDoncasterQuality of teaching, learning and assessment</t>
  </si>
  <si>
    <t>Childcare on domestic premisesDoncasterRequirements of the compulsory part of the childcare register</t>
  </si>
  <si>
    <t>Childcare on domestic premisesDoncasterRequirements of the voluntary part of the childcare register</t>
  </si>
  <si>
    <t>Childcare on domestic premisesDorsetBehaviour and attitudes</t>
  </si>
  <si>
    <t>Childcare on domestic premisesDorsetEffectiveness of leadership and Management</t>
  </si>
  <si>
    <t>Childcare on domestic premisesDorsetOutcomes for children</t>
  </si>
  <si>
    <t>Childcare on domestic premisesDorsetOverall effectiveness: The quality and standards of the provision</t>
  </si>
  <si>
    <t>Childcare on domestic premisesDorsetPersonal development</t>
  </si>
  <si>
    <t>Childcare on domestic premisesDorsetPersonal development, behaviour and welfare</t>
  </si>
  <si>
    <t>Childcare on domestic premisesDorsetQuality of education</t>
  </si>
  <si>
    <t>Childcare on domestic premisesDorsetQuality of teaching, learning and assessment</t>
  </si>
  <si>
    <t>Childcare on domestic premisesDorsetRequirements of the compulsory part of the childcare register</t>
  </si>
  <si>
    <t>Childcare on domestic premisesDorsetRequirements of the voluntary part of the childcare register</t>
  </si>
  <si>
    <t>Childcare on domestic premisesDudleyBehaviour and attitudes</t>
  </si>
  <si>
    <t>Childcare on domestic premisesDudleyEffectiveness of leadership and Management</t>
  </si>
  <si>
    <t>Childcare on domestic premisesDudleyOutcomes for children</t>
  </si>
  <si>
    <t>Childcare on domestic premisesDudleyOverall effectiveness: The quality and standards of the provision</t>
  </si>
  <si>
    <t>Childcare on domestic premisesDudleyPersonal development</t>
  </si>
  <si>
    <t>Childcare on domestic premisesDudleyPersonal development, behaviour and welfare</t>
  </si>
  <si>
    <t>Childcare on domestic premisesDudleyQuality of education</t>
  </si>
  <si>
    <t>Childcare on domestic premisesDudleyQuality of teaching, learning and assessment</t>
  </si>
  <si>
    <t>Childcare on domestic premisesDudleyRequirements of the compulsory part of the childcare register</t>
  </si>
  <si>
    <t>Childcare on domestic premisesDudleyRequirements of the voluntary part of the childcare register</t>
  </si>
  <si>
    <t>Childcare on domestic premisesEalingBehaviour and attitudes</t>
  </si>
  <si>
    <t>Childcare on domestic premisesEalingEffectiveness of leadership and Management</t>
  </si>
  <si>
    <t>Childcare on domestic premisesEalingOutcomes for children</t>
  </si>
  <si>
    <t>Childcare on domestic premisesEalingOverall effectiveness: The quality and standards of the provision</t>
  </si>
  <si>
    <t>Childcare on domestic premisesEalingPersonal development</t>
  </si>
  <si>
    <t>Childcare on domestic premisesEalingPersonal development, behaviour and welfare</t>
  </si>
  <si>
    <t>Childcare on domestic premisesEalingQuality of education</t>
  </si>
  <si>
    <t>Childcare on domestic premisesEalingQuality of teaching, learning and assessment</t>
  </si>
  <si>
    <t>Childcare on domestic premisesEalingRequirements of the compulsory part of the childcare register</t>
  </si>
  <si>
    <t>Childcare on domestic premisesEalingRequirements of the voluntary part of the childcare register</t>
  </si>
  <si>
    <t>Childcare on domestic premisesEast Riding of YorkshireBehaviour and attitudes</t>
  </si>
  <si>
    <t>Childcare on domestic premisesEast Riding of YorkshireEffectiveness of leadership and Management</t>
  </si>
  <si>
    <t>Childcare on domestic premisesEast Riding of YorkshireOutcomes for children</t>
  </si>
  <si>
    <t>Childcare on domestic premisesEast Riding of YorkshireOverall effectiveness: The quality and standards of the provision</t>
  </si>
  <si>
    <t>Childcare on domestic premisesEast Riding of YorkshirePersonal development</t>
  </si>
  <si>
    <t>Childcare on domestic premisesEast Riding of YorkshirePersonal development, behaviour and welfare</t>
  </si>
  <si>
    <t>Childcare on domestic premisesEast Riding of YorkshireQuality of education</t>
  </si>
  <si>
    <t>Childcare on domestic premisesEast Riding of YorkshireQuality of teaching, learning and assessment</t>
  </si>
  <si>
    <t>Childcare on domestic premisesEast Riding of YorkshireRequirements of the compulsory part of the childcare register</t>
  </si>
  <si>
    <t>Childcare on domestic premisesEast Riding of YorkshireRequirements of the voluntary part of the childcare register</t>
  </si>
  <si>
    <t>Childcare on domestic premisesEast SussexBehaviour and attitudes</t>
  </si>
  <si>
    <t>Childcare on domestic premisesEast SussexEffectiveness of leadership and Management</t>
  </si>
  <si>
    <t>Childcare on domestic premisesEast SussexOutcomes for children</t>
  </si>
  <si>
    <t>Childcare on domestic premisesEast SussexOverall effectiveness: The quality and standards of the provision</t>
  </si>
  <si>
    <t>Childcare on domestic premisesEast SussexPersonal development</t>
  </si>
  <si>
    <t>Childcare on domestic premisesEast SussexPersonal development, behaviour and welfare</t>
  </si>
  <si>
    <t>Childcare on domestic premisesEast SussexQuality of education</t>
  </si>
  <si>
    <t>Childcare on domestic premisesEast SussexQuality of teaching, learning and assessment</t>
  </si>
  <si>
    <t>Childcare on domestic premisesEast SussexRequirements of the compulsory part of the childcare register</t>
  </si>
  <si>
    <t>Childcare on domestic premisesEast SussexRequirements of the voluntary part of the childcare register</t>
  </si>
  <si>
    <t>Childcare on domestic premisesEssexBehaviour and attitudes</t>
  </si>
  <si>
    <t>Childcare on domestic premisesEssexEffectiveness of leadership and Management</t>
  </si>
  <si>
    <t>Childcare on domestic premisesEssexOutcomes for children</t>
  </si>
  <si>
    <t>Childcare on domestic premisesEssexOverall effectiveness: The quality and standards of the provision</t>
  </si>
  <si>
    <t>Childcare on domestic premisesEssexPersonal development</t>
  </si>
  <si>
    <t>Childcare on domestic premisesEssexPersonal development, behaviour and welfare</t>
  </si>
  <si>
    <t>Childcare on domestic premisesEssexQuality of education</t>
  </si>
  <si>
    <t>Childcare on domestic premisesEssexQuality of teaching, learning and assessment</t>
  </si>
  <si>
    <t>Childcare on domestic premisesEssexRequirements of the compulsory part of the childcare register</t>
  </si>
  <si>
    <t>Childcare on domestic premisesEssexRequirements of the voluntary part of the childcare register</t>
  </si>
  <si>
    <t>Childcare on domestic premisesGatesheadBehaviour and attitudes</t>
  </si>
  <si>
    <t>Childcare on domestic premisesGatesheadEffectiveness of leadership and Management</t>
  </si>
  <si>
    <t>Childcare on domestic premisesGatesheadOutcomes for children</t>
  </si>
  <si>
    <t>Childcare on domestic premisesGatesheadOverall effectiveness: The quality and standards of the provision</t>
  </si>
  <si>
    <t>Childcare on domestic premisesGatesheadPersonal development</t>
  </si>
  <si>
    <t>Childcare on domestic premisesGatesheadPersonal development, behaviour and welfare</t>
  </si>
  <si>
    <t>Childcare on domestic premisesGatesheadQuality of education</t>
  </si>
  <si>
    <t>Childcare on domestic premisesGatesheadQuality of teaching, learning and assessment</t>
  </si>
  <si>
    <t>Childcare on domestic premisesGatesheadRequirements of the compulsory part of the childcare register</t>
  </si>
  <si>
    <t>Childcare on domestic premisesGatesheadRequirements of the voluntary part of the childcare register</t>
  </si>
  <si>
    <t>Childcare on domestic premisesGloucestershireBehaviour and attitudes</t>
  </si>
  <si>
    <t>Childcare on domestic premisesGloucestershireEffectiveness of leadership and Management</t>
  </si>
  <si>
    <t>Childcare on domestic premisesGloucestershireOutcomes for children</t>
  </si>
  <si>
    <t>Childcare on domestic premisesGloucestershireOverall effectiveness: The quality and standards of the provision</t>
  </si>
  <si>
    <t>Childcare on domestic premisesGloucestershirePersonal development</t>
  </si>
  <si>
    <t>Childcare on domestic premisesGloucestershirePersonal development, behaviour and welfare</t>
  </si>
  <si>
    <t>Childcare on domestic premisesGloucestershireQuality of education</t>
  </si>
  <si>
    <t>Childcare on domestic premisesGloucestershireQuality of teaching, learning and assessment</t>
  </si>
  <si>
    <t>Childcare on domestic premisesGloucestershireRequirements of the compulsory part of the childcare register</t>
  </si>
  <si>
    <t>Childcare on domestic premisesGloucestershireRequirements of the voluntary part of the childcare register</t>
  </si>
  <si>
    <t>Childcare on domestic premisesHackneyBehaviour and attitudes</t>
  </si>
  <si>
    <t>Childcare on domestic premisesHackneyEffectiveness of leadership and Management</t>
  </si>
  <si>
    <t>Childcare on domestic premisesHackneyOutcomes for children</t>
  </si>
  <si>
    <t>Childcare on domestic premisesHackneyOverall effectiveness: The quality and standards of the provision</t>
  </si>
  <si>
    <t>Childcare on domestic premisesHackneyPersonal development</t>
  </si>
  <si>
    <t>Childcare on domestic premisesHackneyPersonal development, behaviour and welfare</t>
  </si>
  <si>
    <t>Childcare on domestic premisesHackneyQuality of education</t>
  </si>
  <si>
    <t>Childcare on domestic premisesHackneyQuality of teaching, learning and assessment</t>
  </si>
  <si>
    <t>Childcare on domestic premisesHackneyRequirements of the compulsory part of the childcare register</t>
  </si>
  <si>
    <t>Childcare on domestic premisesHackneyRequirements of the voluntary part of the childcare register</t>
  </si>
  <si>
    <t>Childcare on domestic premisesHampshireBehaviour and attitudes</t>
  </si>
  <si>
    <t>Childcare on domestic premisesHampshireEffectiveness of leadership and Management</t>
  </si>
  <si>
    <t>Childcare on domestic premisesHampshireOutcomes for children</t>
  </si>
  <si>
    <t>Childcare on domestic premisesHampshireOverall effectiveness: The quality and standards of the provision</t>
  </si>
  <si>
    <t>Childcare on domestic premisesHampshirePersonal development</t>
  </si>
  <si>
    <t>Childcare on domestic premisesHampshirePersonal development, behaviour and welfare</t>
  </si>
  <si>
    <t>Childcare on domestic premisesHampshireQuality of education</t>
  </si>
  <si>
    <t>Childcare on domestic premisesHampshireQuality of teaching, learning and assessment</t>
  </si>
  <si>
    <t>Childcare on domestic premisesHampshireRequirements of the compulsory part of the childcare register</t>
  </si>
  <si>
    <t>Childcare on domestic premisesHampshireRequirements of the voluntary part of the childcare register</t>
  </si>
  <si>
    <t>Childcare on domestic premisesHaringeyBehaviour and attitudes</t>
  </si>
  <si>
    <t>Childcare on domestic premisesHaringeyEffectiveness of leadership and Management</t>
  </si>
  <si>
    <t>Childcare on domestic premisesHaringeyOutcomes for children</t>
  </si>
  <si>
    <t>Childcare on domestic premisesHaringeyOverall effectiveness: The quality and standards of the provision</t>
  </si>
  <si>
    <t>Childcare on domestic premisesHaringeyPersonal development</t>
  </si>
  <si>
    <t>Childcare on domestic premisesHaringeyPersonal development, behaviour and welfare</t>
  </si>
  <si>
    <t>Childcare on domestic premisesHaringeyQuality of education</t>
  </si>
  <si>
    <t>Childcare on domestic premisesHaringeyQuality of teaching, learning and assessment</t>
  </si>
  <si>
    <t>Childcare on domestic premisesHaringeyRequirements of the compulsory part of the childcare register</t>
  </si>
  <si>
    <t>Childcare on domestic premisesHaringeyRequirements of the voluntary part of the childcare register</t>
  </si>
  <si>
    <t>Childcare on domestic premisesHarrowBehaviour and attitudes</t>
  </si>
  <si>
    <t>Childcare on domestic premisesHarrowEffectiveness of leadership and Management</t>
  </si>
  <si>
    <t>Childcare on domestic premisesHarrowOutcomes for children</t>
  </si>
  <si>
    <t>Childcare on domestic premisesHarrowOverall effectiveness: The quality and standards of the provision</t>
  </si>
  <si>
    <t>Childcare on domestic premisesHarrowPersonal development</t>
  </si>
  <si>
    <t>Childcare on domestic premisesHarrowPersonal development, behaviour and welfare</t>
  </si>
  <si>
    <t>Childcare on domestic premisesHarrowQuality of education</t>
  </si>
  <si>
    <t>Childcare on domestic premisesHarrowQuality of teaching, learning and assessment</t>
  </si>
  <si>
    <t>Childcare on domestic premisesHarrowRequirements of the compulsory part of the childcare register</t>
  </si>
  <si>
    <t>Childcare on domestic premisesHarrowRequirements of the voluntary part of the childcare register</t>
  </si>
  <si>
    <t>Childcare on domestic premisesHertfordshireBehaviour and attitudes</t>
  </si>
  <si>
    <t>Childcare on domestic premisesHertfordshireEffectiveness of leadership and Management</t>
  </si>
  <si>
    <t>Childcare on domestic premisesHertfordshireOutcomes for children</t>
  </si>
  <si>
    <t>Childcare on domestic premisesHertfordshireOverall effectiveness: The quality and standards of the provision</t>
  </si>
  <si>
    <t>Childcare on domestic premisesHertfordshirePersonal development</t>
  </si>
  <si>
    <t>Childcare on domestic premisesHertfordshirePersonal development, behaviour and welfare</t>
  </si>
  <si>
    <t>Childcare on domestic premisesHertfordshireQuality of education</t>
  </si>
  <si>
    <t>Childcare on domestic premisesHertfordshireQuality of teaching, learning and assessment</t>
  </si>
  <si>
    <t>Childcare on domestic premisesHertfordshireRequirements of the compulsory part of the childcare register</t>
  </si>
  <si>
    <t>Childcare on domestic premisesHertfordshireRequirements of the voluntary part of the childcare register</t>
  </si>
  <si>
    <t>Childcare on domestic premisesIsle of WightBehaviour and attitudes</t>
  </si>
  <si>
    <t>Childcare on domestic premisesIsle of WightEffectiveness of leadership and Management</t>
  </si>
  <si>
    <t>Childcare on domestic premisesIsle of WightOutcomes for children</t>
  </si>
  <si>
    <t>Childcare on domestic premisesIsle of WightOverall effectiveness: The quality and standards of the provision</t>
  </si>
  <si>
    <t>Childcare on domestic premisesIsle of WightPersonal development</t>
  </si>
  <si>
    <t>Childcare on domestic premisesIsle of WightPersonal development, behaviour and welfare</t>
  </si>
  <si>
    <t>Childcare on domestic premisesIsle of WightQuality of education</t>
  </si>
  <si>
    <t>Childcare on domestic premisesIsle of WightQuality of teaching, learning and assessment</t>
  </si>
  <si>
    <t>Childcare on domestic premisesIsle of WightRequirements of the compulsory part of the childcare register</t>
  </si>
  <si>
    <t>Childcare on domestic premisesIsle of WightRequirements of the voluntary part of the childcare register</t>
  </si>
  <si>
    <t>Childcare on domestic premisesIslingtonBehaviour and attitudes</t>
  </si>
  <si>
    <t>Childcare on domestic premisesIslingtonEffectiveness of leadership and Management</t>
  </si>
  <si>
    <t>Childcare on domestic premisesIslingtonOutcomes for children</t>
  </si>
  <si>
    <t>Childcare on domestic premisesIslingtonOverall effectiveness: The quality and standards of the provision</t>
  </si>
  <si>
    <t>Childcare on domestic premisesIslingtonPersonal development</t>
  </si>
  <si>
    <t>Childcare on domestic premisesIslingtonPersonal development, behaviour and welfare</t>
  </si>
  <si>
    <t>Childcare on domestic premisesIslingtonQuality of education</t>
  </si>
  <si>
    <t>Childcare on domestic premisesIslingtonQuality of teaching, learning and assessment</t>
  </si>
  <si>
    <t>Childcare on domestic premisesIslingtonRequirements of the compulsory part of the childcare register</t>
  </si>
  <si>
    <t>Childcare on domestic premisesIslingtonRequirements of the voluntary part of the childcare register</t>
  </si>
  <si>
    <t>Childcare on domestic premisesKensington and ChelseaBehaviour and attitudes</t>
  </si>
  <si>
    <t>Childcare on domestic premisesKensington and ChelseaEffectiveness of leadership and Management</t>
  </si>
  <si>
    <t>Childcare on domestic premisesKensington and ChelseaOutcomes for children</t>
  </si>
  <si>
    <t>Childcare on domestic premisesKensington and ChelseaOverall effectiveness: The quality and standards of the provision</t>
  </si>
  <si>
    <t>Childcare on domestic premisesKensington and ChelseaPersonal development</t>
  </si>
  <si>
    <t>Childcare on domestic premisesKensington and ChelseaPersonal development, behaviour and welfare</t>
  </si>
  <si>
    <t>Childcare on domestic premisesKensington and ChelseaQuality of education</t>
  </si>
  <si>
    <t>Childcare on domestic premisesKensington and ChelseaQuality of teaching, learning and assessment</t>
  </si>
  <si>
    <t>Childcare on domestic premisesKensington and ChelseaRequirements of the compulsory part of the childcare register</t>
  </si>
  <si>
    <t>Childcare on domestic premisesKensington and ChelseaRequirements of the voluntary part of the childcare register</t>
  </si>
  <si>
    <t>Childcare on domestic premisesKentBehaviour and attitudes</t>
  </si>
  <si>
    <t>Childcare on domestic premisesKentEffectiveness of leadership and Management</t>
  </si>
  <si>
    <t>Childcare on domestic premisesKentOutcomes for children</t>
  </si>
  <si>
    <t>Childcare on domestic premisesKentOverall effectiveness: The quality and standards of the provision</t>
  </si>
  <si>
    <t>Childcare on domestic premisesKentPersonal development</t>
  </si>
  <si>
    <t>Childcare on domestic premisesKentPersonal development, behaviour and welfare</t>
  </si>
  <si>
    <t>Childcare on domestic premisesKentQuality of education</t>
  </si>
  <si>
    <t>Childcare on domestic premisesKentQuality of teaching, learning and assessment</t>
  </si>
  <si>
    <t>Childcare on domestic premisesKentRequirements of the compulsory part of the childcare register</t>
  </si>
  <si>
    <t>Childcare on domestic premisesKentRequirements of the voluntary part of the childcare register</t>
  </si>
  <si>
    <t>Childcare on domestic premisesLambethBehaviour and attitudes</t>
  </si>
  <si>
    <t>Childcare on domestic premisesLambethEffectiveness of leadership and Management</t>
  </si>
  <si>
    <t>Childcare on domestic premisesLambethOutcomes for children</t>
  </si>
  <si>
    <t>Childcare on domestic premisesLambethOverall effectiveness: The quality and standards of the provision</t>
  </si>
  <si>
    <t>Childcare on domestic premisesLambethPersonal development</t>
  </si>
  <si>
    <t>Childcare on domestic premisesLambethPersonal development, behaviour and welfare</t>
  </si>
  <si>
    <t>Childcare on domestic premisesLambethQuality of education</t>
  </si>
  <si>
    <t>Childcare on domestic premisesLambethQuality of teaching, learning and assessment</t>
  </si>
  <si>
    <t>Childcare on domestic premisesLambethRequirements of the compulsory part of the childcare register</t>
  </si>
  <si>
    <t>Childcare on domestic premisesLambethRequirements of the voluntary part of the childcare register</t>
  </si>
  <si>
    <t>Childcare on domestic premisesLeedsBehaviour and attitudes</t>
  </si>
  <si>
    <t>Childcare on domestic premisesLeedsEffectiveness of leadership and Management</t>
  </si>
  <si>
    <t>Childcare on domestic premisesLeedsOutcomes for children</t>
  </si>
  <si>
    <t>Childcare on domestic premisesLeedsOverall effectiveness: The quality and standards of the provision</t>
  </si>
  <si>
    <t>Childcare on domestic premisesLeedsPersonal development</t>
  </si>
  <si>
    <t>Childcare on domestic premisesLeedsPersonal development, behaviour and welfare</t>
  </si>
  <si>
    <t>Childcare on domestic premisesLeedsQuality of education</t>
  </si>
  <si>
    <t>Childcare on domestic premisesLeedsQuality of teaching, learning and assessment</t>
  </si>
  <si>
    <t>Childcare on domestic premisesLeedsRequirements of the compulsory part of the childcare register</t>
  </si>
  <si>
    <t>Childcare on domestic premisesLeedsRequirements of the voluntary part of the childcare register</t>
  </si>
  <si>
    <t>Childcare on domestic premisesLeicestershireBehaviour and attitudes</t>
  </si>
  <si>
    <t>Childcare on domestic premisesLeicestershireEffectiveness of leadership and Management</t>
  </si>
  <si>
    <t>Childcare on domestic premisesLeicestershireOutcomes for children</t>
  </si>
  <si>
    <t>Childcare on domestic premisesLeicestershireOverall effectiveness: The quality and standards of the provision</t>
  </si>
  <si>
    <t>Childcare on domestic premisesLeicestershirePersonal development</t>
  </si>
  <si>
    <t>Childcare on domestic premisesLeicestershirePersonal development, behaviour and welfare</t>
  </si>
  <si>
    <t>Childcare on domestic premisesLeicestershireQuality of education</t>
  </si>
  <si>
    <t>Childcare on domestic premisesLeicestershireQuality of teaching, learning and assessment</t>
  </si>
  <si>
    <t>Childcare on domestic premisesLeicestershireRequirements of the compulsory part of the childcare register</t>
  </si>
  <si>
    <t>Childcare on domestic premisesLeicestershireRequirements of the voluntary part of the childcare register</t>
  </si>
  <si>
    <t>Childcare on domestic premisesLewishamBehaviour and attitudes</t>
  </si>
  <si>
    <t>Childcare on domestic premisesLewishamEffectiveness of leadership and Management</t>
  </si>
  <si>
    <t>Childcare on domestic premisesLewishamOutcomes for children</t>
  </si>
  <si>
    <t>Childcare on domestic premisesLewishamOverall effectiveness: The quality and standards of the provision</t>
  </si>
  <si>
    <t>Childcare on domestic premisesLewishamPersonal development</t>
  </si>
  <si>
    <t>Childcare on domestic premisesLewishamPersonal development, behaviour and welfare</t>
  </si>
  <si>
    <t>Childcare on domestic premisesLewishamQuality of education</t>
  </si>
  <si>
    <t>Childcare on domestic premisesLewishamQuality of teaching, learning and assessment</t>
  </si>
  <si>
    <t>Childcare on domestic premisesLewishamRequirements of the compulsory part of the childcare register</t>
  </si>
  <si>
    <t>Childcare on domestic premisesLewishamRequirements of the voluntary part of the childcare register</t>
  </si>
  <si>
    <t>Childcare on domestic premisesLincolnshireBehaviour and attitudes</t>
  </si>
  <si>
    <t>Childcare on domestic premisesLincolnshireEffectiveness of leadership and Management</t>
  </si>
  <si>
    <t>Childcare on domestic premisesLincolnshireOutcomes for children</t>
  </si>
  <si>
    <t>Childcare on domestic premisesLincolnshireOverall effectiveness: The quality and standards of the provision</t>
  </si>
  <si>
    <t>Childcare on domestic premisesLincolnshirePersonal development</t>
  </si>
  <si>
    <t>Childcare on domestic premisesLincolnshirePersonal development, behaviour and welfare</t>
  </si>
  <si>
    <t>Childcare on domestic premisesLincolnshireQuality of education</t>
  </si>
  <si>
    <t>Childcare on domestic premisesLincolnshireQuality of teaching, learning and assessment</t>
  </si>
  <si>
    <t>Childcare on domestic premisesLincolnshireRequirements of the compulsory part of the childcare register</t>
  </si>
  <si>
    <t>Childcare on domestic premisesLincolnshireRequirements of the voluntary part of the childcare register</t>
  </si>
  <si>
    <t>Childcare on domestic premisesManchesterBehaviour and attitudes</t>
  </si>
  <si>
    <t>Childcare on domestic premisesManchesterEffectiveness of leadership and Management</t>
  </si>
  <si>
    <t>Childcare on domestic premisesManchesterOutcomes for children</t>
  </si>
  <si>
    <t>Childcare on domestic premisesManchesterOverall effectiveness: The quality and standards of the provision</t>
  </si>
  <si>
    <t>Childcare on domestic premisesManchesterPersonal development</t>
  </si>
  <si>
    <t>Childcare on domestic premisesManchesterPersonal development, behaviour and welfare</t>
  </si>
  <si>
    <t>Childcare on domestic premisesManchesterQuality of education</t>
  </si>
  <si>
    <t>Childcare on domestic premisesManchesterQuality of teaching, learning and assessment</t>
  </si>
  <si>
    <t>Childcare on domestic premisesManchesterRequirements of the compulsory part of the childcare register</t>
  </si>
  <si>
    <t>Childcare on domestic premisesManchesterRequirements of the voluntary part of the childcare register</t>
  </si>
  <si>
    <t>Childcare on domestic premisesMedwayBehaviour and attitudes</t>
  </si>
  <si>
    <t>Childcare on domestic premisesMedwayEffectiveness of leadership and Management</t>
  </si>
  <si>
    <t>Childcare on domestic premisesMedwayOutcomes for children</t>
  </si>
  <si>
    <t>Childcare on domestic premisesMedwayOverall effectiveness: The quality and standards of the provision</t>
  </si>
  <si>
    <t>Childcare on domestic premisesMedwayPersonal development</t>
  </si>
  <si>
    <t>Childcare on domestic premisesMedwayPersonal development, behaviour and welfare</t>
  </si>
  <si>
    <t>Childcare on domestic premisesMedwayQuality of education</t>
  </si>
  <si>
    <t>Childcare on domestic premisesMedwayQuality of teaching, learning and assessment</t>
  </si>
  <si>
    <t>Childcare on domestic premisesMedwayRequirements of the compulsory part of the childcare register</t>
  </si>
  <si>
    <t>Childcare on domestic premisesMedwayRequirements of the voluntary part of the childcare register</t>
  </si>
  <si>
    <t>Childcare on domestic premisesMilton KeynesBehaviour and attitudes</t>
  </si>
  <si>
    <t>Childcare on domestic premisesMilton KeynesEffectiveness of leadership and Management</t>
  </si>
  <si>
    <t>Childcare on domestic premisesMilton KeynesOutcomes for children</t>
  </si>
  <si>
    <t>Childcare on domestic premisesMilton KeynesOverall effectiveness: The quality and standards of the provision</t>
  </si>
  <si>
    <t>Childcare on domestic premisesMilton KeynesPersonal development</t>
  </si>
  <si>
    <t>Childcare on domestic premisesMilton KeynesPersonal development, behaviour and welfare</t>
  </si>
  <si>
    <t>Childcare on domestic premisesMilton KeynesQuality of education</t>
  </si>
  <si>
    <t>Childcare on domestic premisesMilton KeynesQuality of teaching, learning and assessment</t>
  </si>
  <si>
    <t>Childcare on domestic premisesMilton KeynesRequirements of the compulsory part of the childcare register</t>
  </si>
  <si>
    <t>Childcare on domestic premisesMilton KeynesRequirements of the voluntary part of the childcare register</t>
  </si>
  <si>
    <t>Childcare on domestic premisesNewhamBehaviour and attitudes</t>
  </si>
  <si>
    <t>Childcare on domestic premisesNewhamEffectiveness of leadership and Management</t>
  </si>
  <si>
    <t>Childcare on domestic premisesNewhamOutcomes for children</t>
  </si>
  <si>
    <t>Childcare on domestic premisesNewhamOverall effectiveness: The quality and standards of the provision</t>
  </si>
  <si>
    <t>Childcare on domestic premisesNewhamPersonal development</t>
  </si>
  <si>
    <t>Childcare on domestic premisesNewhamPersonal development, behaviour and welfare</t>
  </si>
  <si>
    <t>Childcare on domestic premisesNewhamQuality of education</t>
  </si>
  <si>
    <t>Childcare on domestic premisesNewhamQuality of teaching, learning and assessment</t>
  </si>
  <si>
    <t>Childcare on domestic premisesNewhamRequirements of the compulsory part of the childcare register</t>
  </si>
  <si>
    <t>Childcare on domestic premisesNewhamRequirements of the voluntary part of the childcare register</t>
  </si>
  <si>
    <t>Childcare on domestic premisesNorfolkBehaviour and attitudes</t>
  </si>
  <si>
    <t>ChildminderRochdaleRequirements of the voluntary part of the childcare register</t>
  </si>
  <si>
    <t>ChildminderRotherhamBehaviour and attitudes</t>
  </si>
  <si>
    <t>ChildminderRotherhamEffectiveness of leadership and Management</t>
  </si>
  <si>
    <t>ChildminderRotherhamOutcomes for children</t>
  </si>
  <si>
    <t>ChildminderRotherhamOverall effectiveness: The quality and standards of the provision</t>
  </si>
  <si>
    <t>ChildminderRotherhamPersonal development</t>
  </si>
  <si>
    <t>ChildminderRotherhamPersonal development, behaviour and welfare</t>
  </si>
  <si>
    <t>ChildminderRotherhamQuality of education</t>
  </si>
  <si>
    <t>ChildminderRotherhamQuality of teaching, learning and assessment</t>
  </si>
  <si>
    <t>ChildminderRotherhamRequirements of the compulsory part of the childcare register</t>
  </si>
  <si>
    <t>ChildminderRotherhamRequirements of the voluntary part of the childcare register</t>
  </si>
  <si>
    <t>ChildminderRutlandBehaviour and attitudes</t>
  </si>
  <si>
    <t>ChildminderRutlandEffectiveness of leadership and Management</t>
  </si>
  <si>
    <t>ChildminderRutlandOutcomes for children</t>
  </si>
  <si>
    <t>ChildminderRutlandOverall effectiveness: The quality and standards of the provision</t>
  </si>
  <si>
    <t>ChildminderRutlandPersonal development</t>
  </si>
  <si>
    <t>ChildminderRutlandPersonal development, behaviour and welfare</t>
  </si>
  <si>
    <t>ChildminderRutlandQuality of education</t>
  </si>
  <si>
    <t>ChildminderRutlandQuality of teaching, learning and assessment</t>
  </si>
  <si>
    <t>ChildminderRutlandRequirements of the compulsory part of the childcare register</t>
  </si>
  <si>
    <t>ChildminderRutlandRequirements of the voluntary part of the childcare register</t>
  </si>
  <si>
    <t>ChildminderSalfordBehaviour and attitudes</t>
  </si>
  <si>
    <t>ChildminderSalfordEffectiveness of leadership and Management</t>
  </si>
  <si>
    <t>ChildminderSalfordOutcomes for children</t>
  </si>
  <si>
    <t>ChildminderSalfordOverall effectiveness: The quality and standards of the provision</t>
  </si>
  <si>
    <t>ChildminderSalfordPersonal development</t>
  </si>
  <si>
    <t>ChildminderSalfordPersonal development, behaviour and welfare</t>
  </si>
  <si>
    <t>ChildminderSalfordQuality of education</t>
  </si>
  <si>
    <t>ChildminderSalfordQuality of teaching, learning and assessment</t>
  </si>
  <si>
    <t>ChildminderSalfordRequirements of the compulsory part of the childcare register</t>
  </si>
  <si>
    <t>ChildminderSalfordRequirements of the voluntary part of the childcare register</t>
  </si>
  <si>
    <t>ChildminderSandwellBehaviour and attitudes</t>
  </si>
  <si>
    <t>ChildminderSandwellEffectiveness of leadership and Management</t>
  </si>
  <si>
    <t>ChildminderSandwellOutcomes for children</t>
  </si>
  <si>
    <t>ChildminderSandwellOverall effectiveness: The quality and standards of the provision</t>
  </si>
  <si>
    <t>ChildminderSandwellPersonal development</t>
  </si>
  <si>
    <t>ChildminderSandwellPersonal development, behaviour and welfare</t>
  </si>
  <si>
    <t>ChildminderSandwellQuality of education</t>
  </si>
  <si>
    <t>ChildminderSandwellQuality of teaching, learning and assessment</t>
  </si>
  <si>
    <t>ChildminderSandwellRequirements of the compulsory part of the childcare register</t>
  </si>
  <si>
    <t>ChildminderSandwellRequirements of the voluntary part of the childcare register</t>
  </si>
  <si>
    <t>ChildminderSeftonBehaviour and attitudes</t>
  </si>
  <si>
    <t>ChildminderSeftonEffectiveness of leadership and Management</t>
  </si>
  <si>
    <t>ChildminderSeftonOutcomes for children</t>
  </si>
  <si>
    <t>ChildminderSeftonOverall effectiveness: The quality and standards of the provision</t>
  </si>
  <si>
    <t>ChildminderSeftonPersonal development</t>
  </si>
  <si>
    <t>ChildminderSeftonPersonal development, behaviour and welfare</t>
  </si>
  <si>
    <t>ChildminderSeftonQuality of education</t>
  </si>
  <si>
    <t>ChildminderSeftonQuality of teaching, learning and assessment</t>
  </si>
  <si>
    <t>ChildminderSeftonRequirements of the compulsory part of the childcare register</t>
  </si>
  <si>
    <t>ChildminderSeftonRequirements of the voluntary part of the childcare register</t>
  </si>
  <si>
    <t>ChildminderSheffieldBehaviour and attitudes</t>
  </si>
  <si>
    <t>ChildminderSheffieldEffectiveness of leadership and Management</t>
  </si>
  <si>
    <t>ChildminderSheffieldOutcomes for children</t>
  </si>
  <si>
    <t>ChildminderSheffieldOverall effectiveness: The quality and standards of the provision</t>
  </si>
  <si>
    <t>ChildminderSheffieldPersonal development</t>
  </si>
  <si>
    <t>ChildminderSheffieldPersonal development, behaviour and welfare</t>
  </si>
  <si>
    <t>ChildminderSheffieldQuality of education</t>
  </si>
  <si>
    <t>ChildminderSheffieldQuality of teaching, learning and assessment</t>
  </si>
  <si>
    <t>ChildminderSheffieldRequirements of the compulsory part of the childcare register</t>
  </si>
  <si>
    <t>ChildminderSheffieldRequirements of the voluntary part of the childcare register</t>
  </si>
  <si>
    <t>ChildminderShropshireBehaviour and attitudes</t>
  </si>
  <si>
    <t>ChildminderShropshireEffectiveness of leadership and Management</t>
  </si>
  <si>
    <t>ChildminderShropshireOutcomes for children</t>
  </si>
  <si>
    <t>ChildminderShropshireOverall effectiveness: The quality and standards of the provision</t>
  </si>
  <si>
    <t>ChildminderShropshirePersonal development</t>
  </si>
  <si>
    <t>ChildminderShropshirePersonal development, behaviour and welfare</t>
  </si>
  <si>
    <t>ChildminderShropshireQuality of education</t>
  </si>
  <si>
    <t>ChildminderShropshireQuality of teaching, learning and assessment</t>
  </si>
  <si>
    <t>ChildminderShropshireRequirements of the compulsory part of the childcare register</t>
  </si>
  <si>
    <t>ChildminderShropshireRequirements of the voluntary part of the childcare register</t>
  </si>
  <si>
    <t>ChildminderSloughBehaviour and attitudes</t>
  </si>
  <si>
    <t>ChildminderSloughEffectiveness of leadership and Management</t>
  </si>
  <si>
    <t>ChildminderSloughOutcomes for children</t>
  </si>
  <si>
    <t>ChildminderSloughOverall effectiveness: The quality and standards of the provision</t>
  </si>
  <si>
    <t>ChildminderSloughPersonal development</t>
  </si>
  <si>
    <t>ChildminderSloughPersonal development, behaviour and welfare</t>
  </si>
  <si>
    <t>ChildminderSloughQuality of education</t>
  </si>
  <si>
    <t>ChildminderSloughQuality of teaching, learning and assessment</t>
  </si>
  <si>
    <t>ChildminderSloughRequirements of the compulsory part of the childcare register</t>
  </si>
  <si>
    <t>ChildminderSloughRequirements of the voluntary part of the childcare register</t>
  </si>
  <si>
    <t>ChildminderSolihullBehaviour and attitudes</t>
  </si>
  <si>
    <t>ChildminderSolihullEffectiveness of leadership and Management</t>
  </si>
  <si>
    <t>ChildminderSolihullOutcomes for children</t>
  </si>
  <si>
    <t>ChildminderSolihullOverall effectiveness: The quality and standards of the provision</t>
  </si>
  <si>
    <t>ChildminderSolihullPersonal development</t>
  </si>
  <si>
    <t>ChildminderSolihullPersonal development, behaviour and welfare</t>
  </si>
  <si>
    <t>ChildminderSolihullQuality of education</t>
  </si>
  <si>
    <t>ChildminderSolihullQuality of teaching, learning and assessment</t>
  </si>
  <si>
    <t>ChildminderSolihullRequirements of the compulsory part of the childcare register</t>
  </si>
  <si>
    <t>ChildminderSolihullRequirements of the voluntary part of the childcare register</t>
  </si>
  <si>
    <t>ChildminderSomersetBehaviour and attitudes</t>
  </si>
  <si>
    <t>ChildminderSomersetEffectiveness of leadership and Management</t>
  </si>
  <si>
    <t>ChildminderSomersetOutcomes for children</t>
  </si>
  <si>
    <t>ChildminderSomersetOverall effectiveness: The quality and standards of the provision</t>
  </si>
  <si>
    <t>ChildminderSomersetPersonal development</t>
  </si>
  <si>
    <t>ChildminderSomersetPersonal development, behaviour and welfare</t>
  </si>
  <si>
    <t>ChildminderSomersetQuality of education</t>
  </si>
  <si>
    <t>ChildminderSomersetQuality of teaching, learning and assessment</t>
  </si>
  <si>
    <t>ChildminderSomersetRequirements of the compulsory part of the childcare register</t>
  </si>
  <si>
    <t>ChildminderSomersetRequirements of the voluntary part of the childcare register</t>
  </si>
  <si>
    <t>ChildminderSouth GloucestershireBehaviour and attitudes</t>
  </si>
  <si>
    <t>ChildminderSouth GloucestershireEffectiveness of leadership and Management</t>
  </si>
  <si>
    <t>ChildminderSouth GloucestershireOutcomes for children</t>
  </si>
  <si>
    <t>ChildminderSouth GloucestershireOverall effectiveness: The quality and standards of the provision</t>
  </si>
  <si>
    <t>ChildminderSouth GloucestershirePersonal development</t>
  </si>
  <si>
    <t>ChildminderSouth GloucestershirePersonal development, behaviour and welfare</t>
  </si>
  <si>
    <t>ChildminderSouth GloucestershireQuality of education</t>
  </si>
  <si>
    <t>ChildminderSouth GloucestershireQuality of teaching, learning and assessment</t>
  </si>
  <si>
    <t>ChildminderSouth GloucestershireRequirements of the compulsory part of the childcare register</t>
  </si>
  <si>
    <t>ChildminderSouth GloucestershireRequirements of the voluntary part of the childcare register</t>
  </si>
  <si>
    <t>ChildminderSouth TynesideBehaviour and attitudes</t>
  </si>
  <si>
    <t>ChildminderSouth TynesideEffectiveness of leadership and Management</t>
  </si>
  <si>
    <t>ChildminderSouth TynesideOutcomes for children</t>
  </si>
  <si>
    <t>ChildminderSouth TynesideOverall effectiveness: The quality and standards of the provision</t>
  </si>
  <si>
    <t>ChildminderSouth TynesidePersonal development</t>
  </si>
  <si>
    <t>ChildminderSouth TynesidePersonal development, behaviour and welfare</t>
  </si>
  <si>
    <t>ChildminderSouth TynesideQuality of education</t>
  </si>
  <si>
    <t>ChildminderSouth TynesideQuality of teaching, learning and assessment</t>
  </si>
  <si>
    <t>ChildminderSouth TynesideRequirements of the compulsory part of the childcare register</t>
  </si>
  <si>
    <t>ChildminderSouth TynesideRequirements of the voluntary part of the childcare register</t>
  </si>
  <si>
    <t>ChildminderSouthamptonBehaviour and attitudes</t>
  </si>
  <si>
    <t>ChildminderSouthamptonEffectiveness of leadership and Management</t>
  </si>
  <si>
    <t>ChildminderSouthamptonOutcomes for children</t>
  </si>
  <si>
    <t>ChildminderSouthamptonOverall effectiveness: The quality and standards of the provision</t>
  </si>
  <si>
    <t>ChildminderSouthamptonPersonal development</t>
  </si>
  <si>
    <t>ChildminderSouthamptonPersonal development, behaviour and welfare</t>
  </si>
  <si>
    <t>ChildminderSouthamptonQuality of education</t>
  </si>
  <si>
    <t>ChildminderSouthamptonQuality of teaching, learning and assessment</t>
  </si>
  <si>
    <t>ChildminderSouthamptonRequirements of the compulsory part of the childcare register</t>
  </si>
  <si>
    <t>ChildminderSouthamptonRequirements of the voluntary part of the childcare register</t>
  </si>
  <si>
    <t>ChildminderSouthend on SeaBehaviour and attitudes</t>
  </si>
  <si>
    <t>ChildminderSouthend on SeaEffectiveness of leadership and Management</t>
  </si>
  <si>
    <t>ChildminderSouthend on SeaOutcomes for children</t>
  </si>
  <si>
    <t>ChildminderSouthend on SeaOverall effectiveness: The quality and standards of the provision</t>
  </si>
  <si>
    <t>ChildminderSouthend on SeaPersonal development</t>
  </si>
  <si>
    <t>ChildminderSouthend on SeaPersonal development, behaviour and welfare</t>
  </si>
  <si>
    <t>ChildminderSouthend on SeaQuality of education</t>
  </si>
  <si>
    <t>ChildminderSouthend on SeaQuality of teaching, learning and assessment</t>
  </si>
  <si>
    <t>ChildminderSouthend on SeaRequirements of the compulsory part of the childcare register</t>
  </si>
  <si>
    <t>ChildminderSouthend on SeaRequirements of the voluntary part of the childcare register</t>
  </si>
  <si>
    <t>ChildminderSouthwarkBehaviour and attitudes</t>
  </si>
  <si>
    <t>ChildminderSouthwarkEffectiveness of leadership and Management</t>
  </si>
  <si>
    <t>ChildminderSouthwarkOutcomes for children</t>
  </si>
  <si>
    <t>ChildminderSouthwarkOverall effectiveness: The quality and standards of the provision</t>
  </si>
  <si>
    <t>ChildminderSouthwarkPersonal development</t>
  </si>
  <si>
    <t>ChildminderSouthwarkPersonal development, behaviour and welfare</t>
  </si>
  <si>
    <t>ChildminderSouthwarkQuality of education</t>
  </si>
  <si>
    <t>ChildminderSouthwarkQuality of teaching, learning and assessment</t>
  </si>
  <si>
    <t>ChildminderSouthwarkRequirements of the compulsory part of the childcare register</t>
  </si>
  <si>
    <t>ChildminderSouthwarkRequirements of the voluntary part of the childcare register</t>
  </si>
  <si>
    <t>ChildminderSt HelensBehaviour and attitudes</t>
  </si>
  <si>
    <t>ChildminderSt HelensEffectiveness of leadership and Management</t>
  </si>
  <si>
    <t>ChildminderSt HelensOutcomes for children</t>
  </si>
  <si>
    <t>ChildminderSt HelensOverall effectiveness: The quality and standards of the provision</t>
  </si>
  <si>
    <t>ChildminderSt HelensPersonal development</t>
  </si>
  <si>
    <t>ChildminderSt HelensPersonal development, behaviour and welfare</t>
  </si>
  <si>
    <t>ChildminderSt HelensQuality of education</t>
  </si>
  <si>
    <t>ChildminderSt HelensQuality of teaching, learning and assessment</t>
  </si>
  <si>
    <t>ChildminderSt HelensRequirements of the compulsory part of the childcare register</t>
  </si>
  <si>
    <t>ChildminderSt HelensRequirements of the voluntary part of the childcare register</t>
  </si>
  <si>
    <t>ChildminderStaffordshireBehaviour and attitudes</t>
  </si>
  <si>
    <t>ChildminderStaffordshireEffectiveness of leadership and Management</t>
  </si>
  <si>
    <t>ChildminderStaffordshireOutcomes for children</t>
  </si>
  <si>
    <t>ChildminderStaffordshireOverall effectiveness: The quality and standards of the provision</t>
  </si>
  <si>
    <t>ChildminderStaffordshirePersonal development</t>
  </si>
  <si>
    <t>ChildminderStaffordshirePersonal development, behaviour and welfare</t>
  </si>
  <si>
    <t>ChildminderStaffordshireQuality of education</t>
  </si>
  <si>
    <t>ChildminderStaffordshireQuality of teaching, learning and assessment</t>
  </si>
  <si>
    <t>ChildminderStaffordshireRequirements of the compulsory part of the childcare register</t>
  </si>
  <si>
    <t>ChildminderStaffordshireRequirements of the voluntary part of the childcare register</t>
  </si>
  <si>
    <t>ChildminderStockportBehaviour and attitudes</t>
  </si>
  <si>
    <t>ChildminderStockportEffectiveness of leadership and Management</t>
  </si>
  <si>
    <t>ChildminderStockportOutcomes for children</t>
  </si>
  <si>
    <t>ChildminderStockportOverall effectiveness: The quality and standards of the provision</t>
  </si>
  <si>
    <t>ChildminderStockportPersonal development</t>
  </si>
  <si>
    <t>ChildminderStockportPersonal development, behaviour and welfare</t>
  </si>
  <si>
    <t>ChildminderStockportQuality of education</t>
  </si>
  <si>
    <t>ChildminderStockportQuality of teaching, learning and assessment</t>
  </si>
  <si>
    <t>ChildminderStockportRequirements of the compulsory part of the childcare register</t>
  </si>
  <si>
    <t>ChildminderStockportRequirements of the voluntary part of the childcare register</t>
  </si>
  <si>
    <t>ChildminderStockton-on-TeesBehaviour and attitudes</t>
  </si>
  <si>
    <t>ChildminderStockton-on-TeesEffectiveness of leadership and Management</t>
  </si>
  <si>
    <t>ChildminderStockton-on-TeesOutcomes for children</t>
  </si>
  <si>
    <t>ChildminderStockton-on-TeesOverall effectiveness: The quality and standards of the provision</t>
  </si>
  <si>
    <t>ChildminderStockton-on-TeesPersonal development</t>
  </si>
  <si>
    <t>ChildminderStockton-on-TeesPersonal development, behaviour and welfare</t>
  </si>
  <si>
    <t>ChildminderStockton-on-TeesQuality of education</t>
  </si>
  <si>
    <t>ChildminderStockton-on-TeesQuality of teaching, learning and assessment</t>
  </si>
  <si>
    <t>ChildminderStockton-on-TeesRequirements of the compulsory part of the childcare register</t>
  </si>
  <si>
    <t>ChildminderStockton-on-TeesRequirements of the voluntary part of the childcare register</t>
  </si>
  <si>
    <t>ChildminderStoke-on-TrentBehaviour and attitudes</t>
  </si>
  <si>
    <t>ChildminderStoke-on-TrentEffectiveness of leadership and Management</t>
  </si>
  <si>
    <t>ChildminderStoke-on-TrentOutcomes for children</t>
  </si>
  <si>
    <t>ChildminderStoke-on-TrentOverall effectiveness: The quality and standards of the provision</t>
  </si>
  <si>
    <t>ChildminderStoke-on-TrentPersonal development</t>
  </si>
  <si>
    <t>ChildminderStoke-on-TrentPersonal development, behaviour and welfare</t>
  </si>
  <si>
    <t>ChildminderStoke-on-TrentQuality of education</t>
  </si>
  <si>
    <t>ChildminderStoke-on-TrentQuality of teaching, learning and assessment</t>
  </si>
  <si>
    <t>ChildminderStoke-on-TrentRequirements of the compulsory part of the childcare register</t>
  </si>
  <si>
    <t>ChildminderStoke-on-TrentRequirements of the voluntary part of the childcare register</t>
  </si>
  <si>
    <t>ChildminderSuffolkBehaviour and attitudes</t>
  </si>
  <si>
    <t>ChildminderSuffolkEffectiveness of leadership and Management</t>
  </si>
  <si>
    <t>ChildminderSuffolkOutcomes for children</t>
  </si>
  <si>
    <t>ChildminderSuffolkOverall effectiveness: The quality and standards of the provision</t>
  </si>
  <si>
    <t>ChildminderSuffolkPersonal development</t>
  </si>
  <si>
    <t>ChildminderSuffolkPersonal development, behaviour and welfare</t>
  </si>
  <si>
    <t>ChildminderSuffolkQuality of education</t>
  </si>
  <si>
    <t>ChildminderSuffolkQuality of teaching, learning and assessment</t>
  </si>
  <si>
    <t>ChildminderSuffolkRequirements of the compulsory part of the childcare register</t>
  </si>
  <si>
    <t>ChildminderSuffolkRequirements of the voluntary part of the childcare register</t>
  </si>
  <si>
    <t>ChildminderSunderlandBehaviour and attitudes</t>
  </si>
  <si>
    <t>ChildminderSunderlandEffectiveness of leadership and Management</t>
  </si>
  <si>
    <t>ChildminderSunderlandOutcomes for children</t>
  </si>
  <si>
    <t>ChildminderSunderlandOverall effectiveness: The quality and standards of the provision</t>
  </si>
  <si>
    <t>ChildminderSunderlandPersonal development</t>
  </si>
  <si>
    <t>ChildminderSunderlandPersonal development, behaviour and welfare</t>
  </si>
  <si>
    <t>ChildminderSunderlandQuality of education</t>
  </si>
  <si>
    <t>ChildminderSunderlandQuality of teaching, learning and assessment</t>
  </si>
  <si>
    <t>ChildminderSunderlandRequirements of the compulsory part of the childcare register</t>
  </si>
  <si>
    <t>ChildminderSunderlandRequirements of the voluntary part of the childcare register</t>
  </si>
  <si>
    <t>ChildminderSurreyBehaviour and attitudes</t>
  </si>
  <si>
    <t>ChildminderSurreyEffectiveness of leadership and Management</t>
  </si>
  <si>
    <t>ChildminderSurreyOutcomes for children</t>
  </si>
  <si>
    <t>ChildminderSurreyOverall effectiveness: The quality and standards of the provision</t>
  </si>
  <si>
    <t>ChildminderSurreyPersonal development</t>
  </si>
  <si>
    <t>ChildminderSurreyPersonal development, behaviour and welfare</t>
  </si>
  <si>
    <t>ChildminderSurreyQuality of education</t>
  </si>
  <si>
    <t>ChildminderSurreyQuality of teaching, learning and assessment</t>
  </si>
  <si>
    <t>ChildminderSurreyRequirements of the compulsory part of the childcare register</t>
  </si>
  <si>
    <t>ChildminderSurreyRequirements of the voluntary part of the childcare register</t>
  </si>
  <si>
    <t>ChildminderSuttonBehaviour and attitudes</t>
  </si>
  <si>
    <t>ChildminderSuttonEffectiveness of leadership and Management</t>
  </si>
  <si>
    <t>ChildminderSuttonOutcomes for children</t>
  </si>
  <si>
    <t>ChildminderSuttonOverall effectiveness: The quality and standards of the provision</t>
  </si>
  <si>
    <t>ChildminderSuttonPersonal development</t>
  </si>
  <si>
    <t>ChildminderSuttonPersonal development, behaviour and welfare</t>
  </si>
  <si>
    <t>ChildminderSuttonQuality of education</t>
  </si>
  <si>
    <t>ChildminderSuttonQuality of teaching, learning and assessment</t>
  </si>
  <si>
    <t>ChildminderSuttonRequirements of the compulsory part of the childcare register</t>
  </si>
  <si>
    <t>ChildminderSuttonRequirements of the voluntary part of the childcare register</t>
  </si>
  <si>
    <t>ChildminderSwindonBehaviour and attitudes</t>
  </si>
  <si>
    <t>ChildminderSwindonEffectiveness of leadership and Management</t>
  </si>
  <si>
    <t>ChildminderSwindonOutcomes for children</t>
  </si>
  <si>
    <t>ChildminderSwindonOverall effectiveness: The quality and standards of the provision</t>
  </si>
  <si>
    <t>ChildminderSwindonPersonal development</t>
  </si>
  <si>
    <t>ChildminderSwindonPersonal development, behaviour and welfare</t>
  </si>
  <si>
    <t>ChildminderSwindonQuality of education</t>
  </si>
  <si>
    <t>ChildminderSwindonQuality of teaching, learning and assessment</t>
  </si>
  <si>
    <t>ChildminderSwindonRequirements of the compulsory part of the childcare register</t>
  </si>
  <si>
    <t>ChildminderSwindonRequirements of the voluntary part of the childcare register</t>
  </si>
  <si>
    <t>ChildminderTamesideBehaviour and attitudes</t>
  </si>
  <si>
    <t>ChildminderTamesideEffectiveness of leadership and Management</t>
  </si>
  <si>
    <t>ChildminderTamesideOutcomes for children</t>
  </si>
  <si>
    <t>ChildminderTamesideOverall effectiveness: The quality and standards of the provision</t>
  </si>
  <si>
    <t>ChildminderTamesidePersonal development</t>
  </si>
  <si>
    <t>ChildminderTamesidePersonal development, behaviour and welfare</t>
  </si>
  <si>
    <t>ChildminderTamesideQuality of education</t>
  </si>
  <si>
    <t>ChildminderTamesideQuality of teaching, learning and assessment</t>
  </si>
  <si>
    <t>ChildminderTamesideRequirements of the compulsory part of the childcare register</t>
  </si>
  <si>
    <t>ChildminderTamesideRequirements of the voluntary part of the childcare register</t>
  </si>
  <si>
    <t>ChildminderTelford and WrekinBehaviour and attitudes</t>
  </si>
  <si>
    <t>ChildminderTelford and WrekinEffectiveness of leadership and Management</t>
  </si>
  <si>
    <t>ChildminderTelford and WrekinOutcomes for children</t>
  </si>
  <si>
    <t>ChildminderTelford and WrekinOverall effectiveness: The quality and standards of the provision</t>
  </si>
  <si>
    <t>ChildminderTelford and WrekinPersonal development</t>
  </si>
  <si>
    <t>ChildminderTelford and WrekinPersonal development, behaviour and welfare</t>
  </si>
  <si>
    <t>ChildminderTelford and WrekinQuality of education</t>
  </si>
  <si>
    <t>ChildminderTelford and WrekinQuality of teaching, learning and assessment</t>
  </si>
  <si>
    <t>ChildminderTelford and WrekinRequirements of the compulsory part of the childcare register</t>
  </si>
  <si>
    <t>ChildminderTelford and WrekinRequirements of the voluntary part of the childcare register</t>
  </si>
  <si>
    <t>ChildminderThurrockBehaviour and attitudes</t>
  </si>
  <si>
    <t>ChildminderThurrockEffectiveness of leadership and Management</t>
  </si>
  <si>
    <t>ChildminderThurrockOutcomes for children</t>
  </si>
  <si>
    <t>ChildminderThurrockOverall effectiveness: The quality and standards of the provision</t>
  </si>
  <si>
    <t>ChildminderThurrockPersonal development</t>
  </si>
  <si>
    <t>ChildminderThurrockPersonal development, behaviour and welfare</t>
  </si>
  <si>
    <t>ChildminderThurrockQuality of education</t>
  </si>
  <si>
    <t>ChildminderThurrockQuality of teaching, learning and assessment</t>
  </si>
  <si>
    <t>ChildminderThurrockRequirements of the compulsory part of the childcare register</t>
  </si>
  <si>
    <t>ChildminderThurrockRequirements of the voluntary part of the childcare register</t>
  </si>
  <si>
    <t>ChildminderTorbayBehaviour and attitudes</t>
  </si>
  <si>
    <t>ChildminderTorbayEffectiveness of leadership and Management</t>
  </si>
  <si>
    <t>ChildminderTorbayOutcomes for children</t>
  </si>
  <si>
    <t>ChildminderTorbayOverall effectiveness: The quality and standards of the provision</t>
  </si>
  <si>
    <t>ChildminderTorbayPersonal development</t>
  </si>
  <si>
    <t>ChildminderTorbayPersonal development, behaviour and welfare</t>
  </si>
  <si>
    <t>ChildminderTorbayQuality of education</t>
  </si>
  <si>
    <t>ChildminderTorbayQuality of teaching, learning and assessment</t>
  </si>
  <si>
    <t>ChildminderTorbayRequirements of the compulsory part of the childcare register</t>
  </si>
  <si>
    <t>ChildminderTorbayRequirements of the voluntary part of the childcare register</t>
  </si>
  <si>
    <t>ChildminderTower HamletsBehaviour and attitudes</t>
  </si>
  <si>
    <t>ChildminderTower HamletsEffectiveness of leadership and Management</t>
  </si>
  <si>
    <t>ChildminderTower HamletsOutcomes for children</t>
  </si>
  <si>
    <t>ChildminderTower HamletsOverall effectiveness: The quality and standards of the provision</t>
  </si>
  <si>
    <t>ChildminderTower HamletsPersonal development</t>
  </si>
  <si>
    <t>ChildminderTower HamletsPersonal development, behaviour and welfare</t>
  </si>
  <si>
    <t>ChildminderTower HamletsQuality of education</t>
  </si>
  <si>
    <t>ChildminderTower HamletsQuality of teaching, learning and assessment</t>
  </si>
  <si>
    <t>ChildminderTower HamletsRequirements of the compulsory part of the childcare register</t>
  </si>
  <si>
    <t>ChildminderTower HamletsRequirements of the voluntary part of the childcare register</t>
  </si>
  <si>
    <t>ChildminderTraffordBehaviour and attitudes</t>
  </si>
  <si>
    <t>ChildminderTraffordEffectiveness of leadership and Management</t>
  </si>
  <si>
    <t>ChildminderTraffordOutcomes for children</t>
  </si>
  <si>
    <t>ChildminderTraffordOverall effectiveness: The quality and standards of the provision</t>
  </si>
  <si>
    <t>ChildminderTraffordPersonal development</t>
  </si>
  <si>
    <t>ChildminderTraffordPersonal development, behaviour and welfare</t>
  </si>
  <si>
    <t>ChildminderTraffordQuality of education</t>
  </si>
  <si>
    <t>ChildminderTraffordQuality of teaching, learning and assessment</t>
  </si>
  <si>
    <t>ChildminderTraffordRequirements of the compulsory part of the childcare register</t>
  </si>
  <si>
    <t>ChildminderTraffordRequirements of the voluntary part of the childcare register</t>
  </si>
  <si>
    <t>ChildminderWakefieldBehaviour and attitudes</t>
  </si>
  <si>
    <t>ChildminderWakefieldEffectiveness of leadership and Management</t>
  </si>
  <si>
    <t>ChildminderWakefieldOutcomes for children</t>
  </si>
  <si>
    <t>ChildminderWakefieldOverall effectiveness: The quality and standards of the provision</t>
  </si>
  <si>
    <t>ChildminderWakefieldPersonal development</t>
  </si>
  <si>
    <t>ChildminderWakefieldPersonal development, behaviour and welfare</t>
  </si>
  <si>
    <t>ChildminderWakefieldQuality of education</t>
  </si>
  <si>
    <t>ChildminderWakefieldQuality of teaching, learning and assessment</t>
  </si>
  <si>
    <t>ChildminderWakefieldRequirements of the compulsory part of the childcare register</t>
  </si>
  <si>
    <t>ChildminderWakefieldRequirements of the voluntary part of the childcare register</t>
  </si>
  <si>
    <t>ChildminderWalsallBehaviour and attitudes</t>
  </si>
  <si>
    <t>ChildminderWalsallEffectiveness of leadership and Management</t>
  </si>
  <si>
    <t>ChildminderWalsallOutcomes for children</t>
  </si>
  <si>
    <t>ChildminderWalsallOverall effectiveness: The quality and standards of the provision</t>
  </si>
  <si>
    <t>ChildminderWalsallPersonal development</t>
  </si>
  <si>
    <t>ChildminderWalsallPersonal development, behaviour and welfare</t>
  </si>
  <si>
    <t>ChildminderWalsallQuality of education</t>
  </si>
  <si>
    <t>ChildminderWalsallQuality of teaching, learning and assessment</t>
  </si>
  <si>
    <t>ChildminderWalsallRequirements of the compulsory part of the childcare register</t>
  </si>
  <si>
    <t>ChildminderWalsallRequirements of the voluntary part of the childcare register</t>
  </si>
  <si>
    <t>ChildminderWaltham ForestBehaviour and attitudes</t>
  </si>
  <si>
    <t>ChildminderWaltham ForestEffectiveness of leadership and Management</t>
  </si>
  <si>
    <t>ChildminderWaltham ForestOutcomes for children</t>
  </si>
  <si>
    <t>ChildminderWaltham ForestOverall effectiveness: The quality and standards of the provision</t>
  </si>
  <si>
    <t>ChildminderWaltham ForestPersonal development</t>
  </si>
  <si>
    <t>ChildminderWaltham ForestPersonal development, behaviour and welfare</t>
  </si>
  <si>
    <t>ChildminderWaltham ForestQuality of education</t>
  </si>
  <si>
    <t>ChildminderWaltham ForestQuality of teaching, learning and assessment</t>
  </si>
  <si>
    <t>ChildminderWaltham ForestRequirements of the compulsory part of the childcare register</t>
  </si>
  <si>
    <t>ChildminderWaltham ForestRequirements of the voluntary part of the childcare register</t>
  </si>
  <si>
    <t>ChildminderWandsworthBehaviour and attitudes</t>
  </si>
  <si>
    <t>ChildminderWandsworthEffectiveness of leadership and Management</t>
  </si>
  <si>
    <t>ChildminderWandsworthOutcomes for children</t>
  </si>
  <si>
    <t>ChildminderWandsworthOverall effectiveness: The quality and standards of the provision</t>
  </si>
  <si>
    <t>ChildminderWandsworthPersonal development</t>
  </si>
  <si>
    <t>ChildminderWandsworthPersonal development, behaviour and welfare</t>
  </si>
  <si>
    <t>ChildminderWandsworthQuality of education</t>
  </si>
  <si>
    <t>ChildminderWandsworthQuality of teaching, learning and assessment</t>
  </si>
  <si>
    <t>ChildminderWandsworthRequirements of the compulsory part of the childcare register</t>
  </si>
  <si>
    <t>ChildminderWandsworthRequirements of the voluntary part of the childcare register</t>
  </si>
  <si>
    <t>ChildminderWarringtonBehaviour and attitudes</t>
  </si>
  <si>
    <t>ChildminderWarringtonEffectiveness of leadership and Management</t>
  </si>
  <si>
    <t>ChildminderWarringtonOutcomes for children</t>
  </si>
  <si>
    <t>ChildminderWarringtonOverall effectiveness: The quality and standards of the provision</t>
  </si>
  <si>
    <t>ChildminderWarringtonPersonal development</t>
  </si>
  <si>
    <t>ChildminderWarringtonPersonal development, behaviour and welfare</t>
  </si>
  <si>
    <t>ChildminderWarringtonQuality of education</t>
  </si>
  <si>
    <t>ChildminderWarringtonQuality of teaching, learning and assessment</t>
  </si>
  <si>
    <t>ChildminderWarringtonRequirements of the compulsory part of the childcare register</t>
  </si>
  <si>
    <t>ChildminderWarringtonRequirements of the voluntary part of the childcare register</t>
  </si>
  <si>
    <t>ChildminderWarwickshireBehaviour and attitudes</t>
  </si>
  <si>
    <t>ChildminderWarwickshireEffectiveness of leadership and Management</t>
  </si>
  <si>
    <t>ChildminderWarwickshireOutcomes for children</t>
  </si>
  <si>
    <t>ChildminderWarwickshireOverall effectiveness: The quality and standards of the provision</t>
  </si>
  <si>
    <t>ChildminderWarwickshirePersonal development</t>
  </si>
  <si>
    <t>ChildminderWarwickshirePersonal development, behaviour and welfare</t>
  </si>
  <si>
    <t>ChildminderWarwickshireQuality of education</t>
  </si>
  <si>
    <t>ChildminderWarwickshireQuality of teaching, learning and assessment</t>
  </si>
  <si>
    <t>ChildminderWarwickshireRequirements of the compulsory part of the childcare register</t>
  </si>
  <si>
    <t>ChildminderWarwickshireRequirements of the voluntary part of the childcare register</t>
  </si>
  <si>
    <t>ChildminderWest BerkshireBehaviour and attitudes</t>
  </si>
  <si>
    <t>ChildminderWest BerkshireEffectiveness of leadership and Management</t>
  </si>
  <si>
    <t>ChildminderWest BerkshireOutcomes for children</t>
  </si>
  <si>
    <t>ChildminderWest BerkshireOverall effectiveness: The quality and standards of the provision</t>
  </si>
  <si>
    <t>ChildminderWest BerkshirePersonal development</t>
  </si>
  <si>
    <t>ChildminderWest BerkshirePersonal development, behaviour and welfare</t>
  </si>
  <si>
    <t>ChildminderWest BerkshireQuality of education</t>
  </si>
  <si>
    <t>ChildminderWest BerkshireQuality of teaching, learning and assessment</t>
  </si>
  <si>
    <t>ChildminderWest BerkshireRequirements of the compulsory part of the childcare register</t>
  </si>
  <si>
    <t>ChildminderWest BerkshireRequirements of the voluntary part of the childcare register</t>
  </si>
  <si>
    <t>ChildminderWest NorthamptonshireBehaviour and attitudes</t>
  </si>
  <si>
    <t>ChildminderWest NorthamptonshireEffectiveness of leadership and Management</t>
  </si>
  <si>
    <t>ChildminderWest NorthamptonshireOutcomes for children</t>
  </si>
  <si>
    <t>ChildminderWest NorthamptonshireOverall effectiveness: The quality and standards of the provision</t>
  </si>
  <si>
    <t>ChildminderWest NorthamptonshirePersonal development</t>
  </si>
  <si>
    <t>ChildminderWest NorthamptonshirePersonal development, behaviour and welfare</t>
  </si>
  <si>
    <t>ChildminderWest NorthamptonshireQuality of education</t>
  </si>
  <si>
    <t>ChildminderWest NorthamptonshireQuality of teaching, learning and assessment</t>
  </si>
  <si>
    <t>ChildminderWest NorthamptonshireRequirements of the compulsory part of the childcare register</t>
  </si>
  <si>
    <t>ChildminderWest NorthamptonshireRequirements of the voluntary part of the childcare register</t>
  </si>
  <si>
    <t>ChildminderWest SussexBehaviour and attitudes</t>
  </si>
  <si>
    <t>ChildminderWest SussexEffectiveness of leadership and Management</t>
  </si>
  <si>
    <t>ChildminderWest SussexOutcomes for children</t>
  </si>
  <si>
    <t>ChildminderWest SussexOverall effectiveness: The quality and standards of the provision</t>
  </si>
  <si>
    <t>ChildminderWest SussexPersonal development</t>
  </si>
  <si>
    <t>ChildminderWest SussexPersonal development, behaviour and welfare</t>
  </si>
  <si>
    <t>ChildminderWest SussexQuality of education</t>
  </si>
  <si>
    <t>ChildminderWest SussexQuality of teaching, learning and assessment</t>
  </si>
  <si>
    <t>ChildminderWest SussexRequirements of the compulsory part of the childcare register</t>
  </si>
  <si>
    <t>ChildminderWest SussexRequirements of the voluntary part of the childcare register</t>
  </si>
  <si>
    <t>ChildminderWestminsterBehaviour and attitudes</t>
  </si>
  <si>
    <t>ChildminderWestminsterEffectiveness of leadership and Management</t>
  </si>
  <si>
    <t>ChildminderWestminsterOutcomes for children</t>
  </si>
  <si>
    <t>ChildminderWestminsterOverall effectiveness: The quality and standards of the provision</t>
  </si>
  <si>
    <t>ChildminderWestminsterPersonal development</t>
  </si>
  <si>
    <t>ChildminderWestminsterPersonal development, behaviour and welfare</t>
  </si>
  <si>
    <t>ChildminderWestminsterQuality of education</t>
  </si>
  <si>
    <t>ChildminderWestminsterQuality of teaching, learning and assessment</t>
  </si>
  <si>
    <t>ChildminderWestminsterRequirements of the compulsory part of the childcare register</t>
  </si>
  <si>
    <t>ChildminderWestminsterRequirements of the voluntary part of the childcare register</t>
  </si>
  <si>
    <t>ChildminderWiganBehaviour and attitudes</t>
  </si>
  <si>
    <t>ChildminderWiganEffectiveness of leadership and Management</t>
  </si>
  <si>
    <t>ChildminderWiganOutcomes for children</t>
  </si>
  <si>
    <t>ChildminderWiganOverall effectiveness: The quality and standards of the provision</t>
  </si>
  <si>
    <t>ChildminderWiganPersonal development</t>
  </si>
  <si>
    <t>ChildminderWiganPersonal development, behaviour and welfare</t>
  </si>
  <si>
    <t>ChildminderWiganQuality of education</t>
  </si>
  <si>
    <t>ChildminderWiganQuality of teaching, learning and assessment</t>
  </si>
  <si>
    <t>ChildminderWiganRequirements of the compulsory part of the childcare register</t>
  </si>
  <si>
    <t>ChildminderWiganRequirements of the voluntary part of the childcare register</t>
  </si>
  <si>
    <t>ChildminderWiltshireBehaviour and attitudes</t>
  </si>
  <si>
    <t>ChildminderWiltshireEffectiveness of leadership and Management</t>
  </si>
  <si>
    <t>ChildminderWiltshireOutcomes for children</t>
  </si>
  <si>
    <t>ChildminderWiltshireOverall effectiveness: The quality and standards of the provision</t>
  </si>
  <si>
    <t>ChildminderWiltshirePersonal development</t>
  </si>
  <si>
    <t>ChildminderWiltshirePersonal development, behaviour and welfare</t>
  </si>
  <si>
    <t>ChildminderWiltshireQuality of education</t>
  </si>
  <si>
    <t>ChildminderWiltshireQuality of teaching, learning and assessment</t>
  </si>
  <si>
    <t>ChildminderWiltshireRequirements of the compulsory part of the childcare register</t>
  </si>
  <si>
    <t>ChildminderWiltshireRequirements of the voluntary part of the childcare register</t>
  </si>
  <si>
    <t>ChildminderWindsor and MaidenheadBehaviour and attitudes</t>
  </si>
  <si>
    <t>ChildminderWindsor and MaidenheadEffectiveness of leadership and Management</t>
  </si>
  <si>
    <t>ChildminderWindsor and MaidenheadOutcomes for children</t>
  </si>
  <si>
    <t>ChildminderWindsor and MaidenheadOverall effectiveness: The quality and standards of the provision</t>
  </si>
  <si>
    <t>ChildminderWindsor and MaidenheadPersonal development</t>
  </si>
  <si>
    <t>ChildminderWindsor and MaidenheadPersonal development, behaviour and welfare</t>
  </si>
  <si>
    <t>ChildminderWindsor and MaidenheadQuality of education</t>
  </si>
  <si>
    <t>ChildminderWindsor and MaidenheadQuality of teaching, learning and assessment</t>
  </si>
  <si>
    <t>ChildminderWindsor and MaidenheadRequirements of the compulsory part of the childcare register</t>
  </si>
  <si>
    <t>ChildminderWindsor and MaidenheadRequirements of the voluntary part of the childcare register</t>
  </si>
  <si>
    <t>ChildminderWirralBehaviour and attitudes</t>
  </si>
  <si>
    <t>ChildminderWirralEffectiveness of leadership and Management</t>
  </si>
  <si>
    <t>ChildminderWirralOutcomes for children</t>
  </si>
  <si>
    <t>ChildminderWirralOverall effectiveness: The quality and standards of the provision</t>
  </si>
  <si>
    <t>ChildminderWirralPersonal development</t>
  </si>
  <si>
    <t>ChildminderWirralPersonal development, behaviour and welfare</t>
  </si>
  <si>
    <t>ChildminderWirralQuality of education</t>
  </si>
  <si>
    <t>ChildminderWirralQuality of teaching, learning and assessment</t>
  </si>
  <si>
    <t>ChildminderWirralRequirements of the compulsory part of the childcare register</t>
  </si>
  <si>
    <t>ChildminderWirralRequirements of the voluntary part of the childcare register</t>
  </si>
  <si>
    <t>ChildminderWokinghamBehaviour and attitudes</t>
  </si>
  <si>
    <t>ChildminderWokinghamEffectiveness of leadership and Management</t>
  </si>
  <si>
    <t>ChildminderWokinghamOutcomes for children</t>
  </si>
  <si>
    <t>ChildminderWokinghamOverall effectiveness: The quality and standards of the provision</t>
  </si>
  <si>
    <t>ChildminderWokinghamPersonal development</t>
  </si>
  <si>
    <t>ChildminderWokinghamPersonal development, behaviour and welfare</t>
  </si>
  <si>
    <t>ChildminderWokinghamQuality of education</t>
  </si>
  <si>
    <t>ChildminderWokinghamQuality of teaching, learning and assessment</t>
  </si>
  <si>
    <t>ChildminderWokinghamRequirements of the compulsory part of the childcare register</t>
  </si>
  <si>
    <t>ChildminderWokinghamRequirements of the voluntary part of the childcare register</t>
  </si>
  <si>
    <t>ChildminderWolverhamptonBehaviour and attitudes</t>
  </si>
  <si>
    <t>ChildminderWolverhamptonEffectiveness of leadership and Management</t>
  </si>
  <si>
    <t>ChildminderWolverhamptonOutcomes for children</t>
  </si>
  <si>
    <t>ChildminderWolverhamptonOverall effectiveness: The quality and standards of the provision</t>
  </si>
  <si>
    <t>ChildminderWolverhamptonPersonal development</t>
  </si>
  <si>
    <t>ChildminderWolverhamptonPersonal development, behaviour and welfare</t>
  </si>
  <si>
    <t>ChildminderWolverhamptonQuality of education</t>
  </si>
  <si>
    <t>ChildminderWolverhamptonQuality of teaching, learning and assessment</t>
  </si>
  <si>
    <t>ChildminderWolverhamptonRequirements of the compulsory part of the childcare register</t>
  </si>
  <si>
    <t>ChildminderWolverhamptonRequirements of the voluntary part of the childcare register</t>
  </si>
  <si>
    <t>ChildminderWorcestershireBehaviour and attitudes</t>
  </si>
  <si>
    <t>ChildminderWorcestershireEffectiveness of leadership and Management</t>
  </si>
  <si>
    <t>ChildminderWorcestershireOutcomes for children</t>
  </si>
  <si>
    <t>ChildminderWorcestershireOverall effectiveness: The quality and standards of the provision</t>
  </si>
  <si>
    <t>ChildminderWorcestershirePersonal development</t>
  </si>
  <si>
    <t>ChildminderWorcestershirePersonal development, behaviour and welfare</t>
  </si>
  <si>
    <t>ChildminderWorcestershireQuality of education</t>
  </si>
  <si>
    <t>ChildminderWorcestershireQuality of teaching, learning and assessment</t>
  </si>
  <si>
    <t>ChildminderWorcestershireRequirements of the compulsory part of the childcare register</t>
  </si>
  <si>
    <t>ChildminderWorcestershireRequirements of the voluntary part of the childcare register</t>
  </si>
  <si>
    <t>ChildminderYorkBehaviour and attitudes</t>
  </si>
  <si>
    <t>ChildminderYorkEffectiveness of leadership and Management</t>
  </si>
  <si>
    <t>ChildminderYorkOutcomes for children</t>
  </si>
  <si>
    <t>ChildminderYorkOverall effectiveness: The quality and standards of the provision</t>
  </si>
  <si>
    <t>ChildminderYorkPersonal development</t>
  </si>
  <si>
    <t>ChildminderYorkPersonal development, behaviour and welfare</t>
  </si>
  <si>
    <t>ChildminderYorkQuality of education</t>
  </si>
  <si>
    <t>ChildminderYorkQuality of teaching, learning and assessment</t>
  </si>
  <si>
    <t>ChildminderYorkRequirements of the compulsory part of the childcare register</t>
  </si>
  <si>
    <t>ChildminderYorkRequirements of the voluntary part of the childcare register</t>
  </si>
  <si>
    <t>Childcare on domestic premisesNorfolkEffectiveness of leadership and Management</t>
  </si>
  <si>
    <t>Childcare on domestic premisesNorfolkOutcomes for children</t>
  </si>
  <si>
    <t>Childcare on domestic premisesNorfolkOverall effectiveness: The quality and standards of the provision</t>
  </si>
  <si>
    <t>Childcare on domestic premisesNorfolkPersonal development</t>
  </si>
  <si>
    <t>Childcare on domestic premisesNorfolkPersonal development, behaviour and welfare</t>
  </si>
  <si>
    <t>Childcare on domestic premisesNorfolkQuality of education</t>
  </si>
  <si>
    <t>Childcare on domestic premisesNorfolkQuality of teaching, learning and assessment</t>
  </si>
  <si>
    <t>Childcare on domestic premisesNorfolkRequirements of the compulsory part of the childcare register</t>
  </si>
  <si>
    <t>Childcare on domestic premisesNorfolkRequirements of the voluntary part of the childcare register</t>
  </si>
  <si>
    <t>Childcare on domestic premisesNorth East LincolnshireBehaviour and attitudes</t>
  </si>
  <si>
    <t>Childcare on domestic premisesNorth East LincolnshireEffectiveness of leadership and Management</t>
  </si>
  <si>
    <t>Childcare on domestic premisesNorth East LincolnshireOutcomes for children</t>
  </si>
  <si>
    <t>Childcare on domestic premisesNorth East LincolnshireOverall effectiveness: The quality and standards of the provision</t>
  </si>
  <si>
    <t>Childcare on domestic premisesNorth East LincolnshirePersonal development</t>
  </si>
  <si>
    <t>Childcare on domestic premisesNorth East LincolnshirePersonal development, behaviour and welfare</t>
  </si>
  <si>
    <t>Childcare on domestic premisesNorth East LincolnshireQuality of education</t>
  </si>
  <si>
    <t>Childcare on domestic premisesNorth East LincolnshireQuality of teaching, learning and assessment</t>
  </si>
  <si>
    <t>Childcare on domestic premisesNorth East LincolnshireRequirements of the compulsory part of the childcare register</t>
  </si>
  <si>
    <t>Childcare on domestic premisesNorth East LincolnshireRequirements of the voluntary part of the childcare register</t>
  </si>
  <si>
    <t>Childcare on domestic premisesNorth LincolnshireBehaviour and attitudes</t>
  </si>
  <si>
    <t>Childcare on domestic premisesNorth LincolnshireEffectiveness of leadership and Management</t>
  </si>
  <si>
    <t>Childcare on domestic premisesNorth LincolnshireOutcomes for children</t>
  </si>
  <si>
    <t>Childcare on domestic premisesNorth LincolnshireOverall effectiveness: The quality and standards of the provision</t>
  </si>
  <si>
    <t>Childcare on domestic premisesNorth LincolnshirePersonal development</t>
  </si>
  <si>
    <t>Childcare on domestic premisesNorth LincolnshirePersonal development, behaviour and welfare</t>
  </si>
  <si>
    <t>Childcare on domestic premisesNorth LincolnshireQuality of education</t>
  </si>
  <si>
    <t>Childcare on domestic premisesNorth LincolnshireQuality of teaching, learning and assessment</t>
  </si>
  <si>
    <t>Childcare on domestic premisesNorth LincolnshireRequirements of the compulsory part of the childcare register</t>
  </si>
  <si>
    <t>Childcare on domestic premisesNorth LincolnshireRequirements of the voluntary part of the childcare register</t>
  </si>
  <si>
    <t>Childcare on domestic premisesNorth YorkshireBehaviour and attitudes</t>
  </si>
  <si>
    <t>Childcare on domestic premisesNorth YorkshireEffectiveness of leadership and Management</t>
  </si>
  <si>
    <t>Childcare on domestic premisesNorth YorkshireOutcomes for children</t>
  </si>
  <si>
    <t>Childcare on domestic premisesNorth YorkshireOverall effectiveness: The quality and standards of the provision</t>
  </si>
  <si>
    <t>Childcare on domestic premisesNorth YorkshirePersonal development</t>
  </si>
  <si>
    <t>Childcare on domestic premisesNorth YorkshirePersonal development, behaviour and welfare</t>
  </si>
  <si>
    <t>Childcare on domestic premisesNorth YorkshireQuality of education</t>
  </si>
  <si>
    <t>Childcare on domestic premisesNorth YorkshireQuality of teaching, learning and assessment</t>
  </si>
  <si>
    <t>Childcare on domestic premisesNorth YorkshireRequirements of the compulsory part of the childcare register</t>
  </si>
  <si>
    <t>Childcare on domestic premisesNorth YorkshireRequirements of the voluntary part of the childcare register</t>
  </si>
  <si>
    <t>Childcare on domestic premisesNottinghamshireBehaviour and attitudes</t>
  </si>
  <si>
    <t>Childcare on domestic premisesNottinghamshireEffectiveness of leadership and Management</t>
  </si>
  <si>
    <t>Childcare on domestic premisesNottinghamshireOutcomes for children</t>
  </si>
  <si>
    <t>Childcare on domestic premisesNottinghamshireOverall effectiveness: The quality and standards of the provision</t>
  </si>
  <si>
    <t>Childcare on domestic premisesNottinghamshirePersonal development</t>
  </si>
  <si>
    <t>Childcare on domestic premisesNottinghamshirePersonal development, behaviour and welfare</t>
  </si>
  <si>
    <t>Childcare on domestic premisesNottinghamshireQuality of education</t>
  </si>
  <si>
    <t>Childcare on domestic premisesNottinghamshireQuality of teaching, learning and assessment</t>
  </si>
  <si>
    <t>Childcare on domestic premisesNottinghamshireRequirements of the compulsory part of the childcare register</t>
  </si>
  <si>
    <t>Childcare on domestic premisesNottinghamshireRequirements of the voluntary part of the childcare register</t>
  </si>
  <si>
    <t>Childcare on domestic premisesOxfordshireBehaviour and attitudes</t>
  </si>
  <si>
    <t>Childcare on domestic premisesOxfordshireEffectiveness of leadership and Management</t>
  </si>
  <si>
    <t>Childcare on domestic premisesOxfordshireOutcomes for children</t>
  </si>
  <si>
    <t>Childcare on domestic premisesOxfordshireOverall effectiveness: The quality and standards of the provision</t>
  </si>
  <si>
    <t>Childcare on domestic premisesOxfordshirePersonal development</t>
  </si>
  <si>
    <t>Childcare on domestic premisesOxfordshirePersonal development, behaviour and welfare</t>
  </si>
  <si>
    <t>Childcare on domestic premisesOxfordshireQuality of education</t>
  </si>
  <si>
    <t>Childcare on domestic premisesOxfordshireQuality of teaching, learning and assessment</t>
  </si>
  <si>
    <t>Childcare on domestic premisesOxfordshireRequirements of the compulsory part of the childcare register</t>
  </si>
  <si>
    <t>Childcare on domestic premisesOxfordshireRequirements of the voluntary part of the childcare register</t>
  </si>
  <si>
    <t>Childcare on domestic premisesRedbridgeBehaviour and attitudes</t>
  </si>
  <si>
    <t>Childcare on domestic premisesRedbridgeEffectiveness of leadership and Management</t>
  </si>
  <si>
    <t>Childcare on domestic premisesRedbridgeOutcomes for children</t>
  </si>
  <si>
    <t>Childcare on domestic premisesRedbridgeOverall effectiveness: The quality and standards of the provision</t>
  </si>
  <si>
    <t>Childcare on domestic premisesRedbridgePersonal development</t>
  </si>
  <si>
    <t>Childcare on domestic premisesRedbridgePersonal development, behaviour and welfare</t>
  </si>
  <si>
    <t>Childcare on domestic premisesRedbridgeQuality of education</t>
  </si>
  <si>
    <t>Childcare on domestic premisesRedbridgeQuality of teaching, learning and assessment</t>
  </si>
  <si>
    <t>Childcare on domestic premisesRedbridgeRequirements of the compulsory part of the childcare register</t>
  </si>
  <si>
    <t>Childcare on domestic premisesRedbridgeRequirements of the voluntary part of the childcare register</t>
  </si>
  <si>
    <t>Childcare on domestic premisesRichmond upon ThamesBehaviour and attitudes</t>
  </si>
  <si>
    <t>Childcare on domestic premisesRichmond upon ThamesEffectiveness of leadership and Management</t>
  </si>
  <si>
    <t>Childcare on domestic premisesRichmond upon ThamesOutcomes for children</t>
  </si>
  <si>
    <t>Childcare on domestic premisesRichmond upon ThamesOverall effectiveness: The quality and standards of the provision</t>
  </si>
  <si>
    <t>Childcare on domestic premisesRichmond upon ThamesPersonal development</t>
  </si>
  <si>
    <t>Childcare on domestic premisesRichmond upon ThamesPersonal development, behaviour and welfare</t>
  </si>
  <si>
    <t>Childcare on domestic premisesRichmond upon ThamesQuality of education</t>
  </si>
  <si>
    <t>Childcare on domestic premisesRichmond upon ThamesQuality of teaching, learning and assessment</t>
  </si>
  <si>
    <t>Childcare on domestic premisesRichmond upon ThamesRequirements of the compulsory part of the childcare register</t>
  </si>
  <si>
    <t>Childcare on domestic premisesRichmond upon ThamesRequirements of the voluntary part of the childcare register</t>
  </si>
  <si>
    <t>Childcare on domestic premisesSalfordBehaviour and attitudes</t>
  </si>
  <si>
    <t>Childcare on domestic premisesSalfordEffectiveness of leadership and Management</t>
  </si>
  <si>
    <t>Childcare on domestic premisesSalfordOutcomes for children</t>
  </si>
  <si>
    <t>Childcare on domestic premisesSalfordOverall effectiveness: The quality and standards of the provision</t>
  </si>
  <si>
    <t>Childcare on domestic premisesSalfordPersonal development</t>
  </si>
  <si>
    <t>Childcare on domestic premisesSalfordPersonal development, behaviour and welfare</t>
  </si>
  <si>
    <t>Childcare on domestic premisesSalfordQuality of education</t>
  </si>
  <si>
    <t>Childcare on domestic premisesSalfordQuality of teaching, learning and assessment</t>
  </si>
  <si>
    <t>Childcare on domestic premisesSalfordRequirements of the compulsory part of the childcare register</t>
  </si>
  <si>
    <t>Childcare on domestic premisesSalfordRequirements of the voluntary part of the childcare register</t>
  </si>
  <si>
    <t>Childcare on domestic premisesSeftonBehaviour and attitudes</t>
  </si>
  <si>
    <t>Childcare on domestic premisesSeftonEffectiveness of leadership and Management</t>
  </si>
  <si>
    <t>Childcare on domestic premisesSeftonOutcomes for children</t>
  </si>
  <si>
    <t>Childcare on domestic premisesSeftonOverall effectiveness: The quality and standards of the provision</t>
  </si>
  <si>
    <t>Childcare on domestic premisesSeftonPersonal development</t>
  </si>
  <si>
    <t>Childcare on domestic premisesSeftonPersonal development, behaviour and welfare</t>
  </si>
  <si>
    <t>Childcare on domestic premisesSeftonQuality of education</t>
  </si>
  <si>
    <t>Childcare on domestic premisesSeftonQuality of teaching, learning and assessment</t>
  </si>
  <si>
    <t>Childcare on domestic premisesSeftonRequirements of the compulsory part of the childcare register</t>
  </si>
  <si>
    <t>Childcare on domestic premisesSeftonRequirements of the voluntary part of the childcare register</t>
  </si>
  <si>
    <t>Childcare on domestic premisesShropshireBehaviour and attitudes</t>
  </si>
  <si>
    <t>Childcare on domestic premisesShropshireEffectiveness of leadership and Management</t>
  </si>
  <si>
    <t>Childcare on domestic premisesShropshireOutcomes for children</t>
  </si>
  <si>
    <t>Childcare on domestic premisesShropshireOverall effectiveness: The quality and standards of the provision</t>
  </si>
  <si>
    <t>Childcare on domestic premisesShropshirePersonal development</t>
  </si>
  <si>
    <t>Childcare on domestic premisesShropshirePersonal development, behaviour and welfare</t>
  </si>
  <si>
    <t>Childcare on domestic premisesShropshireQuality of education</t>
  </si>
  <si>
    <t>Childcare on domestic premisesShropshireQuality of teaching, learning and assessment</t>
  </si>
  <si>
    <t>Childcare on domestic premisesShropshireRequirements of the compulsory part of the childcare register</t>
  </si>
  <si>
    <t>Childcare on domestic premisesShropshireRequirements of the voluntary part of the childcare register</t>
  </si>
  <si>
    <t>Childcare on domestic premisesSomersetBehaviour and attitudes</t>
  </si>
  <si>
    <t>Childcare on domestic premisesSomersetEffectiveness of leadership and Management</t>
  </si>
  <si>
    <t>Childcare on domestic premisesSomersetOutcomes for children</t>
  </si>
  <si>
    <t>Childcare on domestic premisesSomersetOverall effectiveness: The quality and standards of the provision</t>
  </si>
  <si>
    <t>Childcare on domestic premisesSomersetPersonal development</t>
  </si>
  <si>
    <t>Childcare on domestic premisesSomersetPersonal development, behaviour and welfare</t>
  </si>
  <si>
    <t>Childcare on domestic premisesSomersetQuality of education</t>
  </si>
  <si>
    <t>Childcare on domestic premisesSomersetQuality of teaching, learning and assessment</t>
  </si>
  <si>
    <t>Childcare on domestic premisesSomersetRequirements of the compulsory part of the childcare register</t>
  </si>
  <si>
    <t>Childcare on domestic premisesSomersetRequirements of the voluntary part of the childcare register</t>
  </si>
  <si>
    <t>Childcare on domestic premisesSouth GloucestershireBehaviour and attitudes</t>
  </si>
  <si>
    <t>Childcare on domestic premisesSouth GloucestershireEffectiveness of leadership and Management</t>
  </si>
  <si>
    <t>Childcare on domestic premisesSouth GloucestershireOutcomes for children</t>
  </si>
  <si>
    <t>Childcare on domestic premisesSouth GloucestershireOverall effectiveness: The quality and standards of the provision</t>
  </si>
  <si>
    <t>Childcare on domestic premisesSouth GloucestershirePersonal development</t>
  </si>
  <si>
    <t>Childcare on domestic premisesSouth GloucestershirePersonal development, behaviour and welfare</t>
  </si>
  <si>
    <t>Childcare on domestic premisesSouth GloucestershireQuality of education</t>
  </si>
  <si>
    <t>Childcare on domestic premisesSouth GloucestershireQuality of teaching, learning and assessment</t>
  </si>
  <si>
    <t>Childcare on domestic premisesSouth GloucestershireRequirements of the compulsory part of the childcare register</t>
  </si>
  <si>
    <t>Childcare on domestic premisesSouth GloucestershireRequirements of the voluntary part of the childcare register</t>
  </si>
  <si>
    <t>Childcare on domestic premisesSouthamptonBehaviour and attitudes</t>
  </si>
  <si>
    <t>Childcare on domestic premisesSouthamptonEffectiveness of leadership and Management</t>
  </si>
  <si>
    <t>Childcare on domestic premisesSouthamptonOutcomes for children</t>
  </si>
  <si>
    <t>Childcare on domestic premisesSouthamptonOverall effectiveness: The quality and standards of the provision</t>
  </si>
  <si>
    <t>Childcare on domestic premisesSouthamptonPersonal development</t>
  </si>
  <si>
    <t>Childcare on domestic premisesSouthamptonPersonal development, behaviour and welfare</t>
  </si>
  <si>
    <t>Childcare on domestic premisesSouthamptonQuality of education</t>
  </si>
  <si>
    <t>Childcare on domestic premisesSouthamptonQuality of teaching, learning and assessment</t>
  </si>
  <si>
    <t>Childcare on domestic premisesSouthamptonRequirements of the compulsory part of the childcare register</t>
  </si>
  <si>
    <t>Childcare on domestic premisesSouthamptonRequirements of the voluntary part of the childcare register</t>
  </si>
  <si>
    <t>Childcare on domestic premisesSouthwarkBehaviour and attitudes</t>
  </si>
  <si>
    <t>Childcare on domestic premisesSouthwarkEffectiveness of leadership and Management</t>
  </si>
  <si>
    <t>Childcare on domestic premisesSouthwarkOutcomes for children</t>
  </si>
  <si>
    <t>Childcare on domestic premisesSouthwarkOverall effectiveness: The quality and standards of the provision</t>
  </si>
  <si>
    <t>Childcare on domestic premisesSouthwarkPersonal development</t>
  </si>
  <si>
    <t>Childcare on domestic premisesSouthwarkPersonal development, behaviour and welfare</t>
  </si>
  <si>
    <t>Childcare on domestic premisesSouthwarkQuality of education</t>
  </si>
  <si>
    <t>Childcare on domestic premisesSouthwarkQuality of teaching, learning and assessment</t>
  </si>
  <si>
    <t>Childcare on domestic premisesSouthwarkRequirements of the compulsory part of the childcare register</t>
  </si>
  <si>
    <t>Childcare on domestic premisesSouthwarkRequirements of the voluntary part of the childcare register</t>
  </si>
  <si>
    <t>Childcare on domestic premisesStaffordshireBehaviour and attitudes</t>
  </si>
  <si>
    <t>Childcare on domestic premisesStaffordshireEffectiveness of leadership and Management</t>
  </si>
  <si>
    <t>Childcare on domestic premisesStaffordshireOutcomes for children</t>
  </si>
  <si>
    <t>Childcare on domestic premisesStaffordshireOverall effectiveness: The quality and standards of the provision</t>
  </si>
  <si>
    <t>Childcare on domestic premisesStaffordshirePersonal development</t>
  </si>
  <si>
    <t>Childcare on domestic premisesStaffordshirePersonal development, behaviour and welfare</t>
  </si>
  <si>
    <t>Childcare on domestic premisesStaffordshireQuality of education</t>
  </si>
  <si>
    <t>Childcare on domestic premisesStaffordshireQuality of teaching, learning and assessment</t>
  </si>
  <si>
    <t>Childcare on domestic premisesStaffordshireRequirements of the compulsory part of the childcare register</t>
  </si>
  <si>
    <t>Childcare on domestic premisesStaffordshireRequirements of the voluntary part of the childcare register</t>
  </si>
  <si>
    <t>Childcare on domestic premisesStockportBehaviour and attitudes</t>
  </si>
  <si>
    <t>Childcare on domestic premisesStockportEffectiveness of leadership and Management</t>
  </si>
  <si>
    <t>Childcare on domestic premisesStockportOutcomes for children</t>
  </si>
  <si>
    <t>Childcare on domestic premisesStockportOverall effectiveness: The quality and standards of the provision</t>
  </si>
  <si>
    <t>Childcare on domestic premisesStockportPersonal development</t>
  </si>
  <si>
    <t>Childcare on domestic premisesStockportPersonal development, behaviour and welfare</t>
  </si>
  <si>
    <t>Childcare on domestic premisesStockportQuality of education</t>
  </si>
  <si>
    <t>Childcare on domestic premisesStockportQuality of teaching, learning and assessment</t>
  </si>
  <si>
    <t>Childcare on domestic premisesStockportRequirements of the compulsory part of the childcare register</t>
  </si>
  <si>
    <t>Childcare on domestic premisesStockportRequirements of the voluntary part of the childcare register</t>
  </si>
  <si>
    <t>Childcare on domestic premisesStoke-on-TrentBehaviour and attitudes</t>
  </si>
  <si>
    <t>Childcare on domestic premisesStoke-on-TrentEffectiveness of leadership and Management</t>
  </si>
  <si>
    <t>Childcare on domestic premisesStoke-on-TrentOutcomes for children</t>
  </si>
  <si>
    <t>Childcare on domestic premisesStoke-on-TrentOverall effectiveness: The quality and standards of the provision</t>
  </si>
  <si>
    <t>Childcare on domestic premisesStoke-on-TrentPersonal development</t>
  </si>
  <si>
    <t>Childcare on domestic premisesStoke-on-TrentPersonal development, behaviour and welfare</t>
  </si>
  <si>
    <t>Childcare on domestic premisesStoke-on-TrentQuality of education</t>
  </si>
  <si>
    <t>Childcare on domestic premisesStoke-on-TrentQuality of teaching, learning and assessment</t>
  </si>
  <si>
    <t>Childcare on domestic premisesStoke-on-TrentRequirements of the compulsory part of the childcare register</t>
  </si>
  <si>
    <t>Childcare on domestic premisesStoke-on-TrentRequirements of the voluntary part of the childcare register</t>
  </si>
  <si>
    <t>Childcare on domestic premisesSuffolkBehaviour and attitudes</t>
  </si>
  <si>
    <t>Childcare on domestic premisesSuffolkEffectiveness of leadership and Management</t>
  </si>
  <si>
    <t>Childcare on domestic premisesSuffolkOutcomes for children</t>
  </si>
  <si>
    <t>Childcare on domestic premisesSuffolkOverall effectiveness: The quality and standards of the provision</t>
  </si>
  <si>
    <t>Childcare on domestic premisesSuffolkPersonal development</t>
  </si>
  <si>
    <t>Childcare on domestic premisesSuffolkPersonal development, behaviour and welfare</t>
  </si>
  <si>
    <t>Childcare on domestic premisesSuffolkQuality of education</t>
  </si>
  <si>
    <t>Childcare on domestic premisesSuffolkQuality of teaching, learning and assessment</t>
  </si>
  <si>
    <t>Childcare on domestic premisesSuffolkRequirements of the compulsory part of the childcare register</t>
  </si>
  <si>
    <t>Childcare on domestic premisesSuffolkRequirements of the voluntary part of the childcare register</t>
  </si>
  <si>
    <t>Childcare on domestic premisesSurreyBehaviour and attitudes</t>
  </si>
  <si>
    <t>Childcare on domestic premisesSurreyEffectiveness of leadership and Management</t>
  </si>
  <si>
    <t>Childcare on domestic premisesSurreyOutcomes for children</t>
  </si>
  <si>
    <t>Childcare on domestic premisesSurreyOverall effectiveness: The quality and standards of the provision</t>
  </si>
  <si>
    <t>Childcare on domestic premisesSurreyPersonal development</t>
  </si>
  <si>
    <t>Childcare on domestic premisesSurreyPersonal development, behaviour and welfare</t>
  </si>
  <si>
    <t>Childcare on domestic premisesSurreyQuality of education</t>
  </si>
  <si>
    <t>Childcare on domestic premisesSurreyQuality of teaching, learning and assessment</t>
  </si>
  <si>
    <t>Childcare on domestic premisesSurreyRequirements of the compulsory part of the childcare register</t>
  </si>
  <si>
    <t>Childcare on domestic premisesSurreyRequirements of the voluntary part of the childcare register</t>
  </si>
  <si>
    <t>Childcare on domestic premisesSwindonBehaviour and attitudes</t>
  </si>
  <si>
    <t>Childcare on domestic premisesSwindonEffectiveness of leadership and Management</t>
  </si>
  <si>
    <t>Childcare on domestic premisesSwindonOutcomes for children</t>
  </si>
  <si>
    <t>Childcare on domestic premisesSwindonOverall effectiveness: The quality and standards of the provision</t>
  </si>
  <si>
    <t>Childcare on domestic premisesSwindonPersonal development</t>
  </si>
  <si>
    <t>Childcare on domestic premisesSwindonPersonal development, behaviour and welfare</t>
  </si>
  <si>
    <t>Childcare on domestic premisesSwindonQuality of education</t>
  </si>
  <si>
    <t>Childcare on domestic premisesSwindonQuality of teaching, learning and assessment</t>
  </si>
  <si>
    <t>Childcare on domestic premisesSwindonRequirements of the compulsory part of the childcare register</t>
  </si>
  <si>
    <t>Childcare on domestic premisesSwindonRequirements of the voluntary part of the childcare register</t>
  </si>
  <si>
    <t>Childcare on domestic premisesTraffordBehaviour and attitudes</t>
  </si>
  <si>
    <t>Childcare on domestic premisesTraffordEffectiveness of leadership and Management</t>
  </si>
  <si>
    <t>Childcare on domestic premisesTraffordOutcomes for children</t>
  </si>
  <si>
    <t>Childcare on domestic premisesTraffordOverall effectiveness: The quality and standards of the provision</t>
  </si>
  <si>
    <t>Childcare on domestic premisesTraffordPersonal development</t>
  </si>
  <si>
    <t>Childcare on domestic premisesTraffordPersonal development, behaviour and welfare</t>
  </si>
  <si>
    <t>Childcare on domestic premisesTraffordQuality of education</t>
  </si>
  <si>
    <t>Childcare on domestic premisesTraffordQuality of teaching, learning and assessment</t>
  </si>
  <si>
    <t>Childcare on domestic premisesTraffordRequirements of the compulsory part of the childcare register</t>
  </si>
  <si>
    <t>Childcare on domestic premisesTraffordRequirements of the voluntary part of the childcare register</t>
  </si>
  <si>
    <t>Childcare on domestic premisesWakefieldBehaviour and attitudes</t>
  </si>
  <si>
    <t>Childcare on domestic premisesWakefieldEffectiveness of leadership and Management</t>
  </si>
  <si>
    <t>Childcare on domestic premisesWakefieldOutcomes for children</t>
  </si>
  <si>
    <t>Childcare on domestic premisesWakefieldOverall effectiveness: The quality and standards of the provision</t>
  </si>
  <si>
    <t>Childcare on domestic premisesWakefieldPersonal development</t>
  </si>
  <si>
    <t>Childcare on domestic premisesWakefieldPersonal development, behaviour and welfare</t>
  </si>
  <si>
    <t>Childcare on domestic premisesWakefieldQuality of education</t>
  </si>
  <si>
    <t>Childcare on domestic premisesWakefieldQuality of teaching, learning and assessment</t>
  </si>
  <si>
    <t>Childcare on domestic premisesWakefieldRequirements of the compulsory part of the childcare register</t>
  </si>
  <si>
    <t>Childcare on domestic premisesWakefieldRequirements of the voluntary part of the childcare register</t>
  </si>
  <si>
    <t>Childcare on domestic premisesWaltham ForestBehaviour and attitudes</t>
  </si>
  <si>
    <t>Childcare on domestic premisesWaltham ForestEffectiveness of leadership and Management</t>
  </si>
  <si>
    <t>Childcare on domestic premisesWaltham ForestOutcomes for children</t>
  </si>
  <si>
    <t>Childcare on domestic premisesWaltham ForestOverall effectiveness: The quality and standards of the provision</t>
  </si>
  <si>
    <t>Childcare on domestic premisesWaltham ForestPersonal development</t>
  </si>
  <si>
    <t>Childcare on domestic premisesWaltham ForestPersonal development, behaviour and welfare</t>
  </si>
  <si>
    <t>Childcare on domestic premisesWaltham ForestQuality of education</t>
  </si>
  <si>
    <t>Childcare on domestic premisesWaltham ForestQuality of teaching, learning and assessment</t>
  </si>
  <si>
    <t>Childcare on domestic premisesWaltham ForestRequirements of the compulsory part of the childcare register</t>
  </si>
  <si>
    <t>Childcare on domestic premisesWaltham ForestRequirements of the voluntary part of the childcare register</t>
  </si>
  <si>
    <t>Childcare on domestic premisesWandsworthBehaviour and attitudes</t>
  </si>
  <si>
    <t>Childcare on domestic premisesWandsworthEffectiveness of leadership and Management</t>
  </si>
  <si>
    <t>Childcare on domestic premisesWandsworthOutcomes for children</t>
  </si>
  <si>
    <t>Childcare on domestic premisesWandsworthOverall effectiveness: The quality and standards of the provision</t>
  </si>
  <si>
    <t>Childcare on domestic premisesWandsworthPersonal development</t>
  </si>
  <si>
    <t>Childcare on domestic premisesWandsworthPersonal development, behaviour and welfare</t>
  </si>
  <si>
    <t>Childcare on domestic premisesWandsworthQuality of education</t>
  </si>
  <si>
    <t>Childcare on domestic premisesWandsworthQuality of teaching, learning and assessment</t>
  </si>
  <si>
    <t>Childcare on domestic premisesWandsworthRequirements of the compulsory part of the childcare register</t>
  </si>
  <si>
    <t>Childcare on domestic premisesWandsworthRequirements of the voluntary part of the childcare register</t>
  </si>
  <si>
    <t>Childcare on domestic premisesWarwickshireBehaviour and attitudes</t>
  </si>
  <si>
    <t>Childcare on domestic premisesWarwickshireEffectiveness of leadership and Management</t>
  </si>
  <si>
    <t>Childcare on domestic premisesWarwickshireOutcomes for children</t>
  </si>
  <si>
    <t>Childcare on domestic premisesWarwickshireOverall effectiveness: The quality and standards of the provision</t>
  </si>
  <si>
    <t>Childcare on domestic premisesWarwickshirePersonal development</t>
  </si>
  <si>
    <t>Childcare on domestic premisesWarwickshirePersonal development, behaviour and welfare</t>
  </si>
  <si>
    <t>Childcare on domestic premisesWarwickshireQuality of education</t>
  </si>
  <si>
    <t>Childcare on domestic premisesWarwickshireQuality of teaching, learning and assessment</t>
  </si>
  <si>
    <t>Childcare on domestic premisesWarwickshireRequirements of the compulsory part of the childcare register</t>
  </si>
  <si>
    <t>Childcare on domestic premisesWarwickshireRequirements of the voluntary part of the childcare register</t>
  </si>
  <si>
    <t>Childcare on domestic premisesWest NorthamptonshireBehaviour and attitudes</t>
  </si>
  <si>
    <t>Childcare on domestic premisesWest NorthamptonshireEffectiveness of leadership and Management</t>
  </si>
  <si>
    <t>Childcare on domestic premisesWest NorthamptonshireOutcomes for children</t>
  </si>
  <si>
    <t>Childcare on domestic premisesWest NorthamptonshireOverall effectiveness: The quality and standards of the provision</t>
  </si>
  <si>
    <t>Childcare on domestic premisesWest NorthamptonshirePersonal development</t>
  </si>
  <si>
    <t>Childcare on domestic premisesWest NorthamptonshirePersonal development, behaviour and welfare</t>
  </si>
  <si>
    <t>Childcare on domestic premisesWest NorthamptonshireQuality of education</t>
  </si>
  <si>
    <t>Childcare on domestic premisesWest NorthamptonshireQuality of teaching, learning and assessment</t>
  </si>
  <si>
    <t>Childcare on domestic premisesWest NorthamptonshireRequirements of the compulsory part of the childcare register</t>
  </si>
  <si>
    <t>Childcare on domestic premisesWest NorthamptonshireRequirements of the voluntary part of the childcare register</t>
  </si>
  <si>
    <t>Childcare on domestic premisesWest SussexBehaviour and attitudes</t>
  </si>
  <si>
    <t>Childcare on domestic premisesWest SussexEffectiveness of leadership and Management</t>
  </si>
  <si>
    <t>Childcare on domestic premisesWest SussexOutcomes for children</t>
  </si>
  <si>
    <t>Childcare on domestic premisesWest SussexOverall effectiveness: The quality and standards of the provision</t>
  </si>
  <si>
    <t>Childcare on domestic premisesWest SussexPersonal development</t>
  </si>
  <si>
    <t>Childcare on domestic premisesWest SussexPersonal development, behaviour and welfare</t>
  </si>
  <si>
    <t>Childcare on domestic premisesWest SussexQuality of education</t>
  </si>
  <si>
    <t>Childcare on domestic premisesWest SussexQuality of teaching, learning and assessment</t>
  </si>
  <si>
    <t>Childcare on domestic premisesWest SussexRequirements of the compulsory part of the childcare register</t>
  </si>
  <si>
    <t>Childcare on domestic premisesWest SussexRequirements of the voluntary part of the childcare register</t>
  </si>
  <si>
    <t>Childcare on domestic premisesWiltshireBehaviour and attitudes</t>
  </si>
  <si>
    <t>Childcare on domestic premisesWiltshireEffectiveness of leadership and Management</t>
  </si>
  <si>
    <t>Childcare on domestic premisesWiltshireOutcomes for children</t>
  </si>
  <si>
    <t>Childcare on domestic premisesWiltshireOverall effectiveness: The quality and standards of the provision</t>
  </si>
  <si>
    <t>Childcare on domestic premisesWiltshirePersonal development</t>
  </si>
  <si>
    <t>Childcare on domestic premisesWiltshirePersonal development, behaviour and welfare</t>
  </si>
  <si>
    <t>Childcare on domestic premisesWiltshireQuality of education</t>
  </si>
  <si>
    <t>Childcare on domestic premisesWiltshireQuality of teaching, learning and assessment</t>
  </si>
  <si>
    <t>Childcare on domestic premisesWiltshireRequirements of the compulsory part of the childcare register</t>
  </si>
  <si>
    <t>Childcare on domestic premisesWiltshireRequirements of the voluntary part of the childcare register</t>
  </si>
  <si>
    <t>Childcare on domestic premisesWokinghamBehaviour and attitudes</t>
  </si>
  <si>
    <t>Childcare on domestic premisesWokinghamEffectiveness of leadership and Management</t>
  </si>
  <si>
    <t>Childcare on domestic premisesWokinghamOutcomes for children</t>
  </si>
  <si>
    <t>Childcare on domestic premisesWokinghamOverall effectiveness: The quality and standards of the provision</t>
  </si>
  <si>
    <t>Childcare on domestic premisesWokinghamPersonal development</t>
  </si>
  <si>
    <t>Childcare on domestic premisesWokinghamPersonal development, behaviour and welfare</t>
  </si>
  <si>
    <t>Childcare on domestic premisesWokinghamQuality of education</t>
  </si>
  <si>
    <t>Childcare on domestic premisesWokinghamQuality of teaching, learning and assessment</t>
  </si>
  <si>
    <t>Childcare on domestic premisesWokinghamRequirements of the compulsory part of the childcare register</t>
  </si>
  <si>
    <t>Childcare on domestic premisesWokinghamRequirements of the voluntary part of the childcare register</t>
  </si>
  <si>
    <t>Childcare on domestic premisesWorcestershireBehaviour and attitudes</t>
  </si>
  <si>
    <t>Childcare on domestic premisesWorcestershireEffectiveness of leadership and Management</t>
  </si>
  <si>
    <t>Childcare on domestic premisesWorcestershireOutcomes for children</t>
  </si>
  <si>
    <t>Childcare on domestic premisesWorcestershireOverall effectiveness: The quality and standards of the provision</t>
  </si>
  <si>
    <t>Childcare on domestic premisesWorcestershirePersonal development</t>
  </si>
  <si>
    <t>Childcare on domestic premisesWorcestershirePersonal development, behaviour and welfare</t>
  </si>
  <si>
    <t>Childcare on domestic premisesWorcestershireQuality of education</t>
  </si>
  <si>
    <t>Childcare on domestic premisesWorcestershireQuality of teaching, learning and assessment</t>
  </si>
  <si>
    <t>Childcare on domestic premisesWorcestershireRequirements of the compulsory part of the childcare register</t>
  </si>
  <si>
    <t>Childcare on domestic premisesWorcestershireRequirements of the voluntary part of the childcare register</t>
  </si>
  <si>
    <t>Childcare on non-domestic premisesBarking and DagenhamBehaviour and attitudes</t>
  </si>
  <si>
    <t>Childcare on non-domestic premisesBarking and DagenhamEffectiveness of leadership and Management</t>
  </si>
  <si>
    <t>Childcare on non-domestic premisesBarking and DagenhamOutcomes for children</t>
  </si>
  <si>
    <t>Childcare on non-domestic premisesBarking and DagenhamOverall effectiveness: The quality and standards of the provision</t>
  </si>
  <si>
    <t>Childcare on non-domestic premisesBarking and DagenhamPersonal development</t>
  </si>
  <si>
    <t>Childcare on non-domestic premisesBarking and DagenhamPersonal development, behaviour and welfare</t>
  </si>
  <si>
    <t>Childcare on non-domestic premisesBarking and DagenhamQuality of education</t>
  </si>
  <si>
    <t>Childcare on non-domestic premisesBarking and DagenhamQuality of teaching, learning and assessment</t>
  </si>
  <si>
    <t>Childcare on non-domestic premisesBarking and DagenhamRequirements of the compulsory part of the childcare register</t>
  </si>
  <si>
    <t>Childcare on non-domestic premisesBarking and DagenhamRequirements of the voluntary part of the childcare register</t>
  </si>
  <si>
    <t>Childcare on non-domestic premisesBarnetBehaviour and attitudes</t>
  </si>
  <si>
    <t>Childcare on non-domestic premisesBarnetEffectiveness of leadership and Management</t>
  </si>
  <si>
    <t>Childcare on non-domestic premisesBarnetOutcomes for children</t>
  </si>
  <si>
    <t>Childcare on non-domestic premisesBarnetOverall effectiveness: The quality and standards of the provision</t>
  </si>
  <si>
    <t>Childcare on non-domestic premisesBarnetPersonal development</t>
  </si>
  <si>
    <t>Childcare on non-domestic premisesBarnetPersonal development, behaviour and welfare</t>
  </si>
  <si>
    <t>Childcare on non-domestic premisesBarnetQuality of education</t>
  </si>
  <si>
    <t>Childcare on non-domestic premisesBarnetQuality of teaching, learning and assessment</t>
  </si>
  <si>
    <t>Childcare on non-domestic premisesBarnetRequirements of the compulsory part of the childcare register</t>
  </si>
  <si>
    <t>Childcare on non-domestic premisesBarnetRequirements of the voluntary part of the childcare register</t>
  </si>
  <si>
    <t>Childcare on non-domestic premisesBarnsleyBehaviour and attitudes</t>
  </si>
  <si>
    <t>Childcare on non-domestic premisesBarnsleyEffectiveness of leadership and Management</t>
  </si>
  <si>
    <t>Childcare on non-domestic premisesBarnsleyOutcomes for children</t>
  </si>
  <si>
    <t>Childcare on non-domestic premisesBarnsleyOverall effectiveness: The quality and standards of the provision</t>
  </si>
  <si>
    <t>Childcare on non-domestic premisesBarnsleyPersonal development</t>
  </si>
  <si>
    <t>Childcare on non-domestic premisesBarnsleyPersonal development, behaviour and welfare</t>
  </si>
  <si>
    <t>Childcare on non-domestic premisesBarnsleyQuality of education</t>
  </si>
  <si>
    <t>Childcare on non-domestic premisesBarnsleyQuality of teaching, learning and assessment</t>
  </si>
  <si>
    <t>Childcare on non-domestic premisesBarnsleyRequirements of the compulsory part of the childcare register</t>
  </si>
  <si>
    <t>Childcare on non-domestic premisesBarnsleyRequirements of the voluntary part of the childcare register</t>
  </si>
  <si>
    <t>Childcare on non-domestic premisesBath and North East SomersetBehaviour and attitudes</t>
  </si>
  <si>
    <t>Childcare on non-domestic premisesBath and North East SomersetEffectiveness of leadership and Management</t>
  </si>
  <si>
    <t>Childcare on non-domestic premisesBath and North East SomersetOutcomes for children</t>
  </si>
  <si>
    <t>Childcare on non-domestic premisesBath and North East SomersetOverall effectiveness: The quality and standards of the provision</t>
  </si>
  <si>
    <t>Childcare on non-domestic premisesBath and North East SomersetPersonal development</t>
  </si>
  <si>
    <t>Childcare on non-domestic premisesBath and North East SomersetPersonal development, behaviour and welfare</t>
  </si>
  <si>
    <t>Childcare on non-domestic premisesBath and North East SomersetQuality of education</t>
  </si>
  <si>
    <t>Childcare on non-domestic premisesBath and North East SomersetQuality of teaching, learning and assessment</t>
  </si>
  <si>
    <t>Childcare on non-domestic premisesBath and North East SomersetRequirements of the compulsory part of the childcare register</t>
  </si>
  <si>
    <t>Childcare on non-domestic premisesBath and North East SomersetRequirements of the voluntary part of the childcare register</t>
  </si>
  <si>
    <t>Childcare on non-domestic premisesBedfordBehaviour and attitudes</t>
  </si>
  <si>
    <t>Childcare on non-domestic premisesBedfordEffectiveness of leadership and Management</t>
  </si>
  <si>
    <t>Childcare on non-domestic premisesBedfordOutcomes for children</t>
  </si>
  <si>
    <t>Childcare on non-domestic premisesBedfordOverall effectiveness: The quality and standards of the provision</t>
  </si>
  <si>
    <t>Childcare on non-domestic premisesBedfordPersonal development</t>
  </si>
  <si>
    <t>Childcare on non-domestic premisesBedfordPersonal development, behaviour and welfare</t>
  </si>
  <si>
    <t>Childcare on non-domestic premisesBedfordQuality of education</t>
  </si>
  <si>
    <t>Childcare on non-domestic premisesBedfordQuality of teaching, learning and assessment</t>
  </si>
  <si>
    <t>Childcare on non-domestic premisesBedfordRequirements of the compulsory part of the childcare register</t>
  </si>
  <si>
    <t>Childcare on non-domestic premisesBedfordRequirements of the voluntary part of the childcare register</t>
  </si>
  <si>
    <t>Childcare on non-domestic premisesBexleyBehaviour and attitudes</t>
  </si>
  <si>
    <t>Childcare on non-domestic premisesBexleyEffectiveness of leadership and Management</t>
  </si>
  <si>
    <t>Childcare on non-domestic premisesBexleyOutcomes for children</t>
  </si>
  <si>
    <t>Childcare on non-domestic premisesBexleyOverall effectiveness: The quality and standards of the provision</t>
  </si>
  <si>
    <t>Childcare on non-domestic premisesBexleyPersonal development</t>
  </si>
  <si>
    <t>Childcare on non-domestic premisesBexleyPersonal development, behaviour and welfare</t>
  </si>
  <si>
    <t>Childcare on non-domestic premisesBexleyQuality of education</t>
  </si>
  <si>
    <t>Childcare on non-domestic premisesBexleyQuality of teaching, learning and assessment</t>
  </si>
  <si>
    <t>Childcare on non-domestic premisesBexleyRequirements of the compulsory part of the childcare register</t>
  </si>
  <si>
    <t>Childcare on non-domestic premisesBexleyRequirements of the voluntary part of the childcare register</t>
  </si>
  <si>
    <t>Childcare on non-domestic premisesBirminghamBehaviour and attitudes</t>
  </si>
  <si>
    <t>Childcare on non-domestic premisesBirminghamEffectiveness of leadership and Management</t>
  </si>
  <si>
    <t>Childcare on non-domestic premisesBirminghamOutcomes for children</t>
  </si>
  <si>
    <t>Childcare on non-domestic premisesBirminghamOverall effectiveness: The quality and standards of the provision</t>
  </si>
  <si>
    <t>Childcare on non-domestic premisesBirminghamPersonal development</t>
  </si>
  <si>
    <t>Childcare on non-domestic premisesBirminghamPersonal development, behaviour and welfare</t>
  </si>
  <si>
    <t>Childcare on non-domestic premisesBirminghamQuality of education</t>
  </si>
  <si>
    <t>Childcare on non-domestic premisesBirminghamQuality of teaching, learning and assessment</t>
  </si>
  <si>
    <t>Childcare on non-domestic premisesBirminghamRequirements of the compulsory part of the childcare register</t>
  </si>
  <si>
    <t>Childcare on non-domestic premisesBirminghamRequirements of the voluntary part of the childcare register</t>
  </si>
  <si>
    <t>Childcare on non-domestic premisesBlackburn with DarwenBehaviour and attitudes</t>
  </si>
  <si>
    <t>Childcare on non-domestic premisesBlackburn with DarwenEffectiveness of leadership and Management</t>
  </si>
  <si>
    <t>Childcare on non-domestic premisesBlackburn with DarwenOutcomes for children</t>
  </si>
  <si>
    <t>Childcare on non-domestic premisesBlackburn with DarwenOverall effectiveness: The quality and standards of the provision</t>
  </si>
  <si>
    <t>Childcare on non-domestic premisesBlackburn with DarwenPersonal development</t>
  </si>
  <si>
    <t>Childcare on non-domestic premisesBlackburn with DarwenPersonal development, behaviour and welfare</t>
  </si>
  <si>
    <t>Childcare on non-domestic premisesBlackburn with DarwenQuality of education</t>
  </si>
  <si>
    <t>Childcare on non-domestic premisesBlackburn with DarwenQuality of teaching, learning and assessment</t>
  </si>
  <si>
    <t>Childcare on non-domestic premisesBlackburn with DarwenRequirements of the compulsory part of the childcare register</t>
  </si>
  <si>
    <t>Childcare on non-domestic premisesBlackburn with DarwenRequirements of the voluntary part of the childcare register</t>
  </si>
  <si>
    <t>Childcare on non-domestic premisesBlackpoolBehaviour and attitudes</t>
  </si>
  <si>
    <t>Childcare on non-domestic premisesBlackpoolEffectiveness of leadership and Management</t>
  </si>
  <si>
    <t>Childcare on non-domestic premisesBlackpoolOutcomes for children</t>
  </si>
  <si>
    <t>Childcare on non-domestic premisesBlackpoolOverall effectiveness: The quality and standards of the provision</t>
  </si>
  <si>
    <t>Childcare on non-domestic premisesBlackpoolPersonal development</t>
  </si>
  <si>
    <t>Childcare on non-domestic premisesBlackpoolPersonal development, behaviour and welfare</t>
  </si>
  <si>
    <t>Childcare on non-domestic premisesBlackpoolQuality of education</t>
  </si>
  <si>
    <t>Childcare on non-domestic premisesBlackpoolQuality of teaching, learning and assessment</t>
  </si>
  <si>
    <t>Childcare on non-domestic premisesBlackpoolRequirements of the compulsory part of the childcare register</t>
  </si>
  <si>
    <t>Childcare on non-domestic premisesBlackpoolRequirements of the voluntary part of the childcare register</t>
  </si>
  <si>
    <t>Childcare on non-domestic premisesBoltonBehaviour and attitudes</t>
  </si>
  <si>
    <t>Childcare on non-domestic premisesBoltonEffectiveness of leadership and Management</t>
  </si>
  <si>
    <t>Childcare on non-domestic premisesBoltonOutcomes for children</t>
  </si>
  <si>
    <t>Childcare on non-domestic premisesBoltonOverall effectiveness: The quality and standards of the provision</t>
  </si>
  <si>
    <t>Childcare on non-domestic premisesBoltonPersonal development</t>
  </si>
  <si>
    <t>Childcare on non-domestic premisesBoltonPersonal development, behaviour and welfare</t>
  </si>
  <si>
    <t>Childcare on non-domestic premisesBoltonQuality of education</t>
  </si>
  <si>
    <t>Childcare on non-domestic premisesBoltonQuality of teaching, learning and assessment</t>
  </si>
  <si>
    <t>Childcare on non-domestic premisesBoltonRequirements of the compulsory part of the childcare register</t>
  </si>
  <si>
    <t>Childcare on non-domestic premisesBoltonRequirements of the voluntary part of the childcare register</t>
  </si>
  <si>
    <t>Childcare on non-domestic premisesBournemouth, Christchurch &amp; PooleBehaviour and attitudes</t>
  </si>
  <si>
    <t>Childcare on non-domestic premisesBournemouth, Christchurch &amp; PooleEffectiveness of leadership and Management</t>
  </si>
  <si>
    <t>Childcare on non-domestic premisesBournemouth, Christchurch &amp; PooleOutcomes for children</t>
  </si>
  <si>
    <t>Childcare on non-domestic premisesBournemouth, Christchurch &amp; PooleOverall effectiveness: The quality and standards of the provision</t>
  </si>
  <si>
    <t>Childcare on non-domestic premisesBournemouth, Christchurch &amp; PoolePersonal development</t>
  </si>
  <si>
    <t>Childcare on non-domestic premisesBournemouth, Christchurch &amp; PoolePersonal development, behaviour and welfare</t>
  </si>
  <si>
    <t>Childcare on non-domestic premisesBournemouth, Christchurch &amp; PooleQuality of education</t>
  </si>
  <si>
    <t>Childcare on non-domestic premisesBournemouth, Christchurch &amp; PooleQuality of teaching, learning and assessment</t>
  </si>
  <si>
    <t>Childcare on non-domestic premisesBournemouth, Christchurch &amp; PooleRequirements of the compulsory part of the childcare register</t>
  </si>
  <si>
    <t>Childcare on non-domestic premisesBournemouth, Christchurch &amp; PooleRequirements of the voluntary part of the childcare register</t>
  </si>
  <si>
    <t>Childcare on non-domestic premisesBracknell ForestBehaviour and attitudes</t>
  </si>
  <si>
    <t>Childcare on non-domestic premisesBracknell ForestEffectiveness of leadership and Management</t>
  </si>
  <si>
    <t>Childcare on non-domestic premisesBracknell ForestOutcomes for children</t>
  </si>
  <si>
    <t>Childcare on non-domestic premisesBracknell ForestOverall effectiveness: The quality and standards of the provision</t>
  </si>
  <si>
    <t>Childcare on non-domestic premisesBracknell ForestPersonal development</t>
  </si>
  <si>
    <t>Childcare on non-domestic premisesBracknell ForestPersonal development, behaviour and welfare</t>
  </si>
  <si>
    <t>Childcare on non-domestic premisesBracknell ForestQuality of education</t>
  </si>
  <si>
    <t>Childcare on non-domestic premisesBracknell ForestQuality of teaching, learning and assessment</t>
  </si>
  <si>
    <t>Childcare on non-domestic premisesBracknell ForestRequirements of the compulsory part of the childcare register</t>
  </si>
  <si>
    <t>Childcare on non-domestic premisesBracknell ForestRequirements of the voluntary part of the childcare register</t>
  </si>
  <si>
    <t>Childcare on non-domestic premisesBradfordBehaviour and attitudes</t>
  </si>
  <si>
    <t>Childcare on non-domestic premisesBradfordEffectiveness of leadership and Management</t>
  </si>
  <si>
    <t>Childcare on non-domestic premisesBradfordOutcomes for children</t>
  </si>
  <si>
    <t>Childcare on non-domestic premisesBradfordOverall effectiveness: The quality and standards of the provision</t>
  </si>
  <si>
    <t>Childcare on non-domestic premisesBradfordPersonal development</t>
  </si>
  <si>
    <t>Childcare on non-domestic premisesBradfordPersonal development, behaviour and welfare</t>
  </si>
  <si>
    <t>Childcare on non-domestic premisesBradfordQuality of education</t>
  </si>
  <si>
    <t>Childcare on non-domestic premisesBradfordQuality of teaching, learning and assessment</t>
  </si>
  <si>
    <t>Childcare on non-domestic premisesBradfordRequirements of the compulsory part of the childcare register</t>
  </si>
  <si>
    <t>Childcare on non-domestic premisesBradfordRequirements of the voluntary part of the childcare register</t>
  </si>
  <si>
    <t>Childcare on non-domestic premisesBrentBehaviour and attitudes</t>
  </si>
  <si>
    <t>Childcare on non-domestic premisesBrentEffectiveness of leadership and Management</t>
  </si>
  <si>
    <t>Childcare on non-domestic premisesBrentOutcomes for children</t>
  </si>
  <si>
    <t>Childcare on non-domestic premisesBrentOverall effectiveness: The quality and standards of the provision</t>
  </si>
  <si>
    <t>Childcare on non-domestic premisesBrentPersonal development</t>
  </si>
  <si>
    <t>Childcare on non-domestic premisesBrentPersonal development, behaviour and welfare</t>
  </si>
  <si>
    <t>Childcare on non-domestic premisesBrentQuality of education</t>
  </si>
  <si>
    <t>Childcare on non-domestic premisesBrentQuality of teaching, learning and assessment</t>
  </si>
  <si>
    <t>Childcare on non-domestic premisesBrentRequirements of the compulsory part of the childcare register</t>
  </si>
  <si>
    <t>Childcare on non-domestic premisesBrentRequirements of the voluntary part of the childcare register</t>
  </si>
  <si>
    <t>Childcare on non-domestic premisesBrighton and HoveBehaviour and attitudes</t>
  </si>
  <si>
    <t>Childcare on non-domestic premisesBrighton and HoveEffectiveness of leadership and Management</t>
  </si>
  <si>
    <t>Childcare on non-domestic premisesBrighton and HoveOutcomes for children</t>
  </si>
  <si>
    <t>Childcare on non-domestic premisesBrighton and HoveOverall effectiveness: The quality and standards of the provision</t>
  </si>
  <si>
    <t>Childcare on non-domestic premisesBrighton and HovePersonal development</t>
  </si>
  <si>
    <t>Childcare on non-domestic premisesBrighton and HovePersonal development, behaviour and welfare</t>
  </si>
  <si>
    <t>Childcare on non-domestic premisesBrighton and HoveQuality of education</t>
  </si>
  <si>
    <t>Childcare on non-domestic premisesBrighton and HoveQuality of teaching, learning and assessment</t>
  </si>
  <si>
    <t>Childcare on non-domestic premisesBrighton and HoveRequirements of the compulsory part of the childcare register</t>
  </si>
  <si>
    <t>Childcare on non-domestic premisesBrighton and HoveRequirements of the voluntary part of the childcare register</t>
  </si>
  <si>
    <t>Childcare on non-domestic premisesBristolBehaviour and attitudes</t>
  </si>
  <si>
    <t>Childcare on non-domestic premisesBristolEffectiveness of leadership and Management</t>
  </si>
  <si>
    <t>Childcare on non-domestic premisesBristolOutcomes for children</t>
  </si>
  <si>
    <t>Childcare on non-domestic premisesBristolOverall effectiveness: The quality and standards of the provision</t>
  </si>
  <si>
    <t>Childcare on non-domestic premisesBristolPersonal development</t>
  </si>
  <si>
    <t>Childcare on non-domestic premisesBristolPersonal development, behaviour and welfare</t>
  </si>
  <si>
    <t>Childcare on non-domestic premisesBristolQuality of education</t>
  </si>
  <si>
    <t>Childcare on non-domestic premisesBristolQuality of teaching, learning and assessment</t>
  </si>
  <si>
    <t>Childcare on non-domestic premisesBristolRequirements of the compulsory part of the childcare register</t>
  </si>
  <si>
    <t>Childcare on non-domestic premisesBristolRequirements of the voluntary part of the childcare register</t>
  </si>
  <si>
    <t>Childcare on non-domestic premisesBromleyBehaviour and attitudes</t>
  </si>
  <si>
    <t>Childcare on non-domestic premisesBromleyEffectiveness of leadership and Management</t>
  </si>
  <si>
    <t>Childcare on non-domestic premisesBromleyOutcomes for children</t>
  </si>
  <si>
    <t>Childcare on non-domestic premisesBromleyOverall effectiveness: The quality and standards of the provision</t>
  </si>
  <si>
    <t>Childcare on non-domestic premisesBromleyPersonal development</t>
  </si>
  <si>
    <t>Childcare on non-domestic premisesBromleyPersonal development, behaviour and welfare</t>
  </si>
  <si>
    <t>Childcare on non-domestic premisesBromleyQuality of education</t>
  </si>
  <si>
    <t>Childcare on non-domestic premisesBromleyQuality of teaching, learning and assessment</t>
  </si>
  <si>
    <t>Childcare on non-domestic premisesBromleyRequirements of the compulsory part of the childcare register</t>
  </si>
  <si>
    <t>Childcare on non-domestic premisesBromleyRequirements of the voluntary part of the childcare register</t>
  </si>
  <si>
    <t>Childcare on non-domestic premisesBuckinghamshireBehaviour and attitudes</t>
  </si>
  <si>
    <t>Childcare on non-domestic premisesBuckinghamshireEffectiveness of leadership and Management</t>
  </si>
  <si>
    <t>Childcare on non-domestic premisesBuckinghamshireOutcomes for children</t>
  </si>
  <si>
    <t>Childcare on non-domestic premisesBuckinghamshireOverall effectiveness: The quality and standards of the provision</t>
  </si>
  <si>
    <t>Childcare on non-domestic premisesBuckinghamshirePersonal development</t>
  </si>
  <si>
    <t>Childcare on non-domestic premisesBuckinghamshirePersonal development, behaviour and welfare</t>
  </si>
  <si>
    <t>Childcare on non-domestic premisesBuckinghamshireQuality of education</t>
  </si>
  <si>
    <t>Childcare on non-domestic premisesBuckinghamshireQuality of teaching, learning and assessment</t>
  </si>
  <si>
    <t>Childcare on non-domestic premisesBuckinghamshireRequirements of the compulsory part of the childcare register</t>
  </si>
  <si>
    <t>Childcare on non-domestic premisesBuckinghamshireRequirements of the voluntary part of the childcare register</t>
  </si>
  <si>
    <t>Childcare on non-domestic premisesBuryBehaviour and attitudes</t>
  </si>
  <si>
    <t>Childcare on non-domestic premisesBuryEffectiveness of leadership and Management</t>
  </si>
  <si>
    <t>Childcare on non-domestic premisesBuryOutcomes for children</t>
  </si>
  <si>
    <t>Childcare on non-domestic premisesBuryOverall effectiveness: The quality and standards of the provision</t>
  </si>
  <si>
    <t>Childcare on non-domestic premisesBuryPersonal development</t>
  </si>
  <si>
    <t>Childcare on non-domestic premisesBuryPersonal development, behaviour and welfare</t>
  </si>
  <si>
    <t>Childcare on non-domestic premisesBuryQuality of education</t>
  </si>
  <si>
    <t>Childcare on non-domestic premisesBuryQuality of teaching, learning and assessment</t>
  </si>
  <si>
    <t>Childcare on non-domestic premisesBuryRequirements of the compulsory part of the childcare register</t>
  </si>
  <si>
    <t>Childcare on non-domestic premisesBuryRequirements of the voluntary part of the childcare register</t>
  </si>
  <si>
    <t>Childcare on non-domestic premisesCalderdaleBehaviour and attitudes</t>
  </si>
  <si>
    <t>Childcare on non-domestic premisesCalderdaleEffectiveness of leadership and Management</t>
  </si>
  <si>
    <t>Childcare on non-domestic premisesCalderdaleOutcomes for children</t>
  </si>
  <si>
    <t>Childcare on non-domestic premisesCalderdaleOverall effectiveness: The quality and standards of the provision</t>
  </si>
  <si>
    <t>Childcare on non-domestic premisesCalderdalePersonal development</t>
  </si>
  <si>
    <t>Childcare on non-domestic premisesCalderdalePersonal development, behaviour and welfare</t>
  </si>
  <si>
    <t>Childcare on non-domestic premisesCalderdaleQuality of education</t>
  </si>
  <si>
    <t>Childcare on non-domestic premisesCalderdaleQuality of teaching, learning and assessment</t>
  </si>
  <si>
    <t>Childcare on non-domestic premisesCalderdaleRequirements of the compulsory part of the childcare register</t>
  </si>
  <si>
    <t>Childcare on non-domestic premisesCalderdaleRequirements of the voluntary part of the childcare register</t>
  </si>
  <si>
    <t>Childcare on non-domestic premisesCambridgeshireBehaviour and attitudes</t>
  </si>
  <si>
    <t>Childcare on non-domestic premisesCambridgeshireEffectiveness of leadership and Management</t>
  </si>
  <si>
    <t>Childcare on non-domestic premisesCambridgeshireOutcomes for children</t>
  </si>
  <si>
    <t>Childcare on non-domestic premisesCambridgeshireOverall effectiveness: The quality and standards of the provision</t>
  </si>
  <si>
    <t>Childcare on non-domestic premisesCambridgeshirePersonal development</t>
  </si>
  <si>
    <t>Childcare on non-domestic premisesCambridgeshirePersonal development, behaviour and welfare</t>
  </si>
  <si>
    <t>Childcare on non-domestic premisesCambridgeshireQuality of education</t>
  </si>
  <si>
    <t>Childcare on non-domestic premisesCambridgeshireQuality of teaching, learning and assessment</t>
  </si>
  <si>
    <t>Childcare on non-domestic premisesCambridgeshireRequirements of the compulsory part of the childcare register</t>
  </si>
  <si>
    <t>Childcare on non-domestic premisesCambridgeshireRequirements of the voluntary part of the childcare register</t>
  </si>
  <si>
    <t>Childcare on non-domestic premisesCamdenBehaviour and attitudes</t>
  </si>
  <si>
    <t>Childcare on non-domestic premisesCamdenEffectiveness of leadership and Management</t>
  </si>
  <si>
    <t>Childcare on non-domestic premisesCamdenOutcomes for children</t>
  </si>
  <si>
    <t>Childcare on non-domestic premisesCamdenOverall effectiveness: The quality and standards of the provision</t>
  </si>
  <si>
    <t>Childcare on non-domestic premisesCamdenPersonal development</t>
  </si>
  <si>
    <t>Childcare on non-domestic premisesCamdenPersonal development, behaviour and welfare</t>
  </si>
  <si>
    <t>Childcare on non-domestic premisesCamdenQuality of education</t>
  </si>
  <si>
    <t>Childcare on non-domestic premisesCamdenQuality of teaching, learning and assessment</t>
  </si>
  <si>
    <t>Childcare on non-domestic premisesCamdenRequirements of the compulsory part of the childcare register</t>
  </si>
  <si>
    <t>Childcare on non-domestic premisesCamdenRequirements of the voluntary part of the childcare register</t>
  </si>
  <si>
    <t>Childcare on non-domestic premisesCentral BedfordshireBehaviour and attitudes</t>
  </si>
  <si>
    <t>Childcare on non-domestic premisesCentral BedfordshireEffectiveness of leadership and Management</t>
  </si>
  <si>
    <t>Childcare on non-domestic premisesCentral BedfordshireOutcomes for children</t>
  </si>
  <si>
    <t>Childcare on non-domestic premisesCentral BedfordshireOverall effectiveness: The quality and standards of the provision</t>
  </si>
  <si>
    <t>Childcare on non-domestic premisesCentral BedfordshirePersonal development</t>
  </si>
  <si>
    <t>Childcare on non-domestic premisesCentral BedfordshirePersonal development, behaviour and welfare</t>
  </si>
  <si>
    <t>Childcare on non-domestic premisesCentral BedfordshireQuality of education</t>
  </si>
  <si>
    <t>Childcare on non-domestic premisesCentral BedfordshireQuality of teaching, learning and assessment</t>
  </si>
  <si>
    <t>Childcare on non-domestic premisesCentral BedfordshireRequirements of the compulsory part of the childcare register</t>
  </si>
  <si>
    <t>Childcare on non-domestic premisesCentral BedfordshireRequirements of the voluntary part of the childcare register</t>
  </si>
  <si>
    <t>Childcare on non-domestic premisesCheshire EastBehaviour and attitudes</t>
  </si>
  <si>
    <t>Childcare on non-domestic premisesCheshire EastEffectiveness of leadership and Management</t>
  </si>
  <si>
    <t>Childcare on non-domestic premisesCheshire EastOutcomes for children</t>
  </si>
  <si>
    <t>Childcare on non-domestic premisesCheshire EastOverall effectiveness: The quality and standards of the provision</t>
  </si>
  <si>
    <t>Childcare on non-domestic premisesCheshire EastPersonal development</t>
  </si>
  <si>
    <t>Childcare on non-domestic premisesCheshire EastPersonal development, behaviour and welfare</t>
  </si>
  <si>
    <t>Childcare on non-domestic premisesCheshire EastQuality of education</t>
  </si>
  <si>
    <t>Childcare on non-domestic premisesCheshire EastQuality of teaching, learning and assessment</t>
  </si>
  <si>
    <t>Childcare on non-domestic premisesCheshire EastRequirements of the compulsory part of the childcare register</t>
  </si>
  <si>
    <t>Childcare on non-domestic premisesCheshire EastRequirements of the voluntary part of the childcare register</t>
  </si>
  <si>
    <t>Childcare on non-domestic premisesCheshire West and ChesterBehaviour and attitudes</t>
  </si>
  <si>
    <t>Childcare on non-domestic premisesCheshire West and ChesterEffectiveness of leadership and Management</t>
  </si>
  <si>
    <t>Childcare on non-domestic premisesCheshire West and ChesterOutcomes for children</t>
  </si>
  <si>
    <t>Childcare on non-domestic premisesCheshire West and ChesterOverall effectiveness: The quality and standards of the provision</t>
  </si>
  <si>
    <t>Childcare on non-domestic premisesCheshire West and ChesterPersonal development</t>
  </si>
  <si>
    <t>Childcare on non-domestic premisesCheshire West and ChesterPersonal development, behaviour and welfare</t>
  </si>
  <si>
    <t>Childcare on non-domestic premisesCheshire West and ChesterQuality of education</t>
  </si>
  <si>
    <t>Childcare on non-domestic premisesCheshire West and ChesterQuality of teaching, learning and assessment</t>
  </si>
  <si>
    <t>Childcare on non-domestic premisesCheshire West and ChesterRequirements of the compulsory part of the childcare register</t>
  </si>
  <si>
    <t>Childcare on non-domestic premisesCheshire West and ChesterRequirements of the voluntary part of the childcare register</t>
  </si>
  <si>
    <t>Childcare on non-domestic premisesCity of LondonBehaviour and attitudes</t>
  </si>
  <si>
    <t>Childcare on non-domestic premisesCity of LondonEffectiveness of leadership and Management</t>
  </si>
  <si>
    <t>Childcare on non-domestic premisesCity of LondonOutcomes for children</t>
  </si>
  <si>
    <t>Childcare on non-domestic premisesCity of LondonOverall effectiveness: The quality and standards of the provision</t>
  </si>
  <si>
    <t>Childcare on non-domestic premisesCity of LondonPersonal development</t>
  </si>
  <si>
    <t>Childcare on non-domestic premisesCity of LondonPersonal development, behaviour and welfare</t>
  </si>
  <si>
    <t>Childcare on non-domestic premisesCity of LondonQuality of education</t>
  </si>
  <si>
    <t>Childcare on non-domestic premisesCity of LondonQuality of teaching, learning and assessment</t>
  </si>
  <si>
    <t>Childcare on non-domestic premisesCity of LondonRequirements of the compulsory part of the childcare register</t>
  </si>
  <si>
    <t>Childcare on non-domestic premisesCity of LondonRequirements of the voluntary part of the childcare register</t>
  </si>
  <si>
    <t>Childcare on non-domestic premisesCornwallBehaviour and attitudes</t>
  </si>
  <si>
    <t>Childcare on non-domestic premisesCornwallEffectiveness of leadership and Management</t>
  </si>
  <si>
    <t>Childcare on non-domestic premisesCornwallOutcomes for children</t>
  </si>
  <si>
    <t>Childcare on non-domestic premisesCornwallOverall effectiveness: The quality and standards of the provision</t>
  </si>
  <si>
    <t>Childcare on non-domestic premisesCornwallPersonal development</t>
  </si>
  <si>
    <t>Childcare on non-domestic premisesCornwallPersonal development, behaviour and welfare</t>
  </si>
  <si>
    <t>Childcare on non-domestic premisesCornwallQuality of education</t>
  </si>
  <si>
    <t>Childcare on non-domestic premisesCornwallQuality of teaching, learning and assessment</t>
  </si>
  <si>
    <t>Childcare on non-domestic premisesCornwallRequirements of the compulsory part of the childcare register</t>
  </si>
  <si>
    <t>Childcare on non-domestic premisesCornwallRequirements of the voluntary part of the childcare register</t>
  </si>
  <si>
    <t>Childcare on non-domestic premisesCoventryBehaviour and attitudes</t>
  </si>
  <si>
    <t>Childcare on non-domestic premisesCoventryEffectiveness of leadership and Management</t>
  </si>
  <si>
    <t>Childcare on non-domestic premisesCoventryOutcomes for children</t>
  </si>
  <si>
    <t>Childcare on non-domestic premisesCoventryOverall effectiveness: The quality and standards of the provision</t>
  </si>
  <si>
    <t>Childcare on non-domestic premisesCoventryPersonal development</t>
  </si>
  <si>
    <t>Childcare on non-domestic premisesCoventryPersonal development, behaviour and welfare</t>
  </si>
  <si>
    <t>Childcare on non-domestic premisesCoventryQuality of education</t>
  </si>
  <si>
    <t>Childcare on non-domestic premisesCoventryQuality of teaching, learning and assessment</t>
  </si>
  <si>
    <t>Childcare on non-domestic premisesCoventryRequirements of the compulsory part of the childcare register</t>
  </si>
  <si>
    <t>Childcare on non-domestic premisesCoventryRequirements of the voluntary part of the childcare register</t>
  </si>
  <si>
    <t>Childcare on non-domestic premisesCroydonBehaviour and attitudes</t>
  </si>
  <si>
    <t>Childcare on non-domestic premisesCroydonEffectiveness of leadership and Management</t>
  </si>
  <si>
    <t>Childcare on non-domestic premisesCroydonOutcomes for children</t>
  </si>
  <si>
    <t>Childcare on non-domestic premisesCroydonOverall effectiveness: The quality and standards of the provision</t>
  </si>
  <si>
    <t>Childcare on non-domestic premisesCroydonPersonal development</t>
  </si>
  <si>
    <t>Childcare on non-domestic premisesCroydonPersonal development, behaviour and welfare</t>
  </si>
  <si>
    <t>Childcare on non-domestic premisesCroydonQuality of education</t>
  </si>
  <si>
    <t>Childcare on non-domestic premisesCroydonQuality of teaching, learning and assessment</t>
  </si>
  <si>
    <t>Childcare on non-domestic premisesCroydonRequirements of the compulsory part of the childcare register</t>
  </si>
  <si>
    <t>Childcare on non-domestic premisesCroydonRequirements of the voluntary part of the childcare register</t>
  </si>
  <si>
    <t>Childcare on non-domestic premisesCumbriaBehaviour and attitudes</t>
  </si>
  <si>
    <t>Childcare on non-domestic premisesCumbriaEffectiveness of leadership and Management</t>
  </si>
  <si>
    <t>Childcare on non-domestic premisesCumbriaOutcomes for children</t>
  </si>
  <si>
    <t>Childcare on non-domestic premisesCumbriaOverall effectiveness: The quality and standards of the provision</t>
  </si>
  <si>
    <t>Childcare on non-domestic premisesCumbriaPersonal development</t>
  </si>
  <si>
    <t>Childcare on non-domestic premisesCumbriaPersonal development, behaviour and welfare</t>
  </si>
  <si>
    <t>Childcare on non-domestic premisesCumbriaQuality of education</t>
  </si>
  <si>
    <t>Childcare on non-domestic premisesCumbriaQuality of teaching, learning and assessment</t>
  </si>
  <si>
    <t>Childcare on non-domestic premisesCumbriaRequirements of the compulsory part of the childcare register</t>
  </si>
  <si>
    <t>Childcare on non-domestic premisesCumbriaRequirements of the voluntary part of the childcare register</t>
  </si>
  <si>
    <t>Childcare on non-domestic premisesDarlingtonBehaviour and attitudes</t>
  </si>
  <si>
    <t>Childcare on non-domestic premisesDarlingtonEffectiveness of leadership and Management</t>
  </si>
  <si>
    <t>Childcare on non-domestic premisesDarlingtonOutcomes for children</t>
  </si>
  <si>
    <t>Childcare on non-domestic premisesDarlingtonOverall effectiveness: The quality and standards of the provision</t>
  </si>
  <si>
    <t>Childcare on non-domestic premisesDarlingtonPersonal development</t>
  </si>
  <si>
    <t>Childcare on non-domestic premisesDarlingtonPersonal development, behaviour and welfare</t>
  </si>
  <si>
    <t>Childcare on non-domestic premisesDarlingtonQuality of education</t>
  </si>
  <si>
    <t>Childcare on non-domestic premisesDarlingtonQuality of teaching, learning and assessment</t>
  </si>
  <si>
    <t>Childcare on non-domestic premisesDarlingtonRequirements of the compulsory part of the childcare register</t>
  </si>
  <si>
    <t>Childcare on non-domestic premisesDarlingtonRequirements of the voluntary part of the childcare register</t>
  </si>
  <si>
    <t>Childcare on non-domestic premisesDerbyBehaviour and attitudes</t>
  </si>
  <si>
    <t>Childcare on non-domestic premisesDerbyEffectiveness of leadership and Management</t>
  </si>
  <si>
    <t>Childcare on non-domestic premisesDerbyOutcomes for children</t>
  </si>
  <si>
    <t>Childcare on non-domestic premisesDerbyOverall effectiveness: The quality and standards of the provision</t>
  </si>
  <si>
    <t>Childcare on non-domestic premisesDerbyPersonal development</t>
  </si>
  <si>
    <t>Childcare on non-domestic premisesDerbyPersonal development, behaviour and welfare</t>
  </si>
  <si>
    <t>Childcare on non-domestic premisesDerbyQuality of education</t>
  </si>
  <si>
    <t>Childcare on non-domestic premisesDerbyQuality of teaching, learning and assessment</t>
  </si>
  <si>
    <t>Childcare on non-domestic premisesDerbyRequirements of the compulsory part of the childcare register</t>
  </si>
  <si>
    <t>Childcare on non-domestic premisesDerbyRequirements of the voluntary part of the childcare register</t>
  </si>
  <si>
    <t>Childcare on non-domestic premisesDerbyshireBehaviour and attitudes</t>
  </si>
  <si>
    <t>Childcare on non-domestic premisesDerbyshireEffectiveness of leadership and Management</t>
  </si>
  <si>
    <t>Childcare on non-domestic premisesDerbyshireOutcomes for children</t>
  </si>
  <si>
    <t>Childcare on non-domestic premisesDerbyshireOverall effectiveness: The quality and standards of the provision</t>
  </si>
  <si>
    <t>Childcare on non-domestic premisesDerbyshirePersonal development</t>
  </si>
  <si>
    <t>Childcare on non-domestic premisesDerbyshirePersonal development, behaviour and welfare</t>
  </si>
  <si>
    <t>Childcare on non-domestic premisesDerbyshireQuality of education</t>
  </si>
  <si>
    <t>Childcare on non-domestic premisesDerbyshireQuality of teaching, learning and assessment</t>
  </si>
  <si>
    <t>Childcare on non-domestic premisesDerbyshireRequirements of the compulsory part of the childcare register</t>
  </si>
  <si>
    <t>Childcare on non-domestic premisesDerbyshireRequirements of the voluntary part of the childcare register</t>
  </si>
  <si>
    <t>Childcare on non-domestic premisesDevonBehaviour and attitudes</t>
  </si>
  <si>
    <t>Childcare on non-domestic premisesDevonEffectiveness of leadership and Management</t>
  </si>
  <si>
    <t>Childcare on non-domestic premisesDevonOutcomes for children</t>
  </si>
  <si>
    <t>Childcare on non-domestic premisesDevonOverall effectiveness: The quality and standards of the provision</t>
  </si>
  <si>
    <t>Childcare on non-domestic premisesDevonPersonal development</t>
  </si>
  <si>
    <t>Childcare on non-domestic premisesDevonPersonal development, behaviour and welfare</t>
  </si>
  <si>
    <t>Childcare on non-domestic premisesDevonQuality of education</t>
  </si>
  <si>
    <t>Childcare on non-domestic premisesDevonQuality of teaching, learning and assessment</t>
  </si>
  <si>
    <t>Childcare on non-domestic premisesDevonRequirements of the compulsory part of the childcare register</t>
  </si>
  <si>
    <t>Childcare on non-domestic premisesDevonRequirements of the voluntary part of the childcare register</t>
  </si>
  <si>
    <t>Childcare on non-domestic premisesDoncasterBehaviour and attitudes</t>
  </si>
  <si>
    <t>Childcare on non-domestic premisesDoncasterEffectiveness of leadership and Management</t>
  </si>
  <si>
    <t>Childcare on non-domestic premisesDoncasterOutcomes for children</t>
  </si>
  <si>
    <t>Childcare on non-domestic premisesDoncasterOverall effectiveness: The quality and standards of the provision</t>
  </si>
  <si>
    <t>Childcare on non-domestic premisesDoncasterPersonal development</t>
  </si>
  <si>
    <t>Childcare on non-domestic premisesDoncasterPersonal development, behaviour and welfare</t>
  </si>
  <si>
    <t>Childcare on non-domestic premisesDoncasterQuality of education</t>
  </si>
  <si>
    <t>Childcare on non-domestic premisesDoncasterQuality of teaching, learning and assessment</t>
  </si>
  <si>
    <t>Childcare on non-domestic premisesDoncasterRequirements of the compulsory part of the childcare register</t>
  </si>
  <si>
    <t>Childcare on non-domestic premisesDoncasterRequirements of the voluntary part of the childcare register</t>
  </si>
  <si>
    <t>Childcare on non-domestic premisesDorsetBehaviour and attitudes</t>
  </si>
  <si>
    <t>Childcare on non-domestic premisesDorsetEffectiveness of leadership and Management</t>
  </si>
  <si>
    <t>Childcare on non-domestic premisesDorsetOutcomes for children</t>
  </si>
  <si>
    <t>Childcare on non-domestic premisesDorsetOverall effectiveness: The quality and standards of the provision</t>
  </si>
  <si>
    <t>Childcare on non-domestic premisesDorsetPersonal development</t>
  </si>
  <si>
    <t>Childcare on non-domestic premisesDorsetPersonal development, behaviour and welfare</t>
  </si>
  <si>
    <t>Childcare on non-domestic premisesDorsetQuality of education</t>
  </si>
  <si>
    <t>Childcare on non-domestic premisesDorsetQuality of teaching, learning and assessment</t>
  </si>
  <si>
    <t>Childcare on non-domestic premisesDorsetRequirements of the compulsory part of the childcare register</t>
  </si>
  <si>
    <t>Childcare on non-domestic premisesDorsetRequirements of the voluntary part of the childcare register</t>
  </si>
  <si>
    <t>Childcare on non-domestic premisesDudleyBehaviour and attitudes</t>
  </si>
  <si>
    <t>Childcare on non-domestic premisesDudleyEffectiveness of leadership and Management</t>
  </si>
  <si>
    <t>Childcare on non-domestic premisesDudleyOutcomes for children</t>
  </si>
  <si>
    <t>Childcare on non-domestic premisesDudleyOverall effectiveness: The quality and standards of the provision</t>
  </si>
  <si>
    <t>Childcare on non-domestic premisesDudleyPersonal development</t>
  </si>
  <si>
    <t>Childcare on non-domestic premisesDudleyPersonal development, behaviour and welfare</t>
  </si>
  <si>
    <t>Childcare on non-domestic premisesDudleyQuality of education</t>
  </si>
  <si>
    <t>Childcare on non-domestic premisesDudleyQuality of teaching, learning and assessment</t>
  </si>
  <si>
    <t>Childcare on non-domestic premisesDudleyRequirements of the compulsory part of the childcare register</t>
  </si>
  <si>
    <t>Childcare on non-domestic premisesDudleyRequirements of the voluntary part of the childcare register</t>
  </si>
  <si>
    <t>Childcare on non-domestic premisesDurhamBehaviour and attitudes</t>
  </si>
  <si>
    <t>Childcare on non-domestic premisesDurhamEffectiveness of leadership and Management</t>
  </si>
  <si>
    <t>Childcare on non-domestic premisesDurhamOutcomes for children</t>
  </si>
  <si>
    <t>Childcare on non-domestic premisesDurhamOverall effectiveness: The quality and standards of the provision</t>
  </si>
  <si>
    <t>Childcare on non-domestic premisesDurhamPersonal development</t>
  </si>
  <si>
    <t>Childcare on non-domestic premisesDurhamPersonal development, behaviour and welfare</t>
  </si>
  <si>
    <t>Childcare on non-domestic premisesDurhamQuality of education</t>
  </si>
  <si>
    <t>Childcare on non-domestic premisesDurhamQuality of teaching, learning and assessment</t>
  </si>
  <si>
    <t>Childcare on non-domestic premisesDurhamRequirements of the compulsory part of the childcare register</t>
  </si>
  <si>
    <t>Childcare on non-domestic premisesDurhamRequirements of the voluntary part of the childcare register</t>
  </si>
  <si>
    <t>Childcare on non-domestic premisesEalingBehaviour and attitudes</t>
  </si>
  <si>
    <t>Childcare on non-domestic premisesEalingEffectiveness of leadership and Management</t>
  </si>
  <si>
    <t>Childcare on non-domestic premisesEalingOutcomes for children</t>
  </si>
  <si>
    <t>Childcare on non-domestic premisesEalingOverall effectiveness: The quality and standards of the provision</t>
  </si>
  <si>
    <t>Childcare on non-domestic premisesEalingPersonal development</t>
  </si>
  <si>
    <t>Childcare on non-domestic premisesEalingPersonal development, behaviour and welfare</t>
  </si>
  <si>
    <t>Childcare on non-domestic premisesEalingQuality of education</t>
  </si>
  <si>
    <t>Childcare on non-domestic premisesEalingQuality of teaching, learning and assessment</t>
  </si>
  <si>
    <t>Childcare on non-domestic premisesEalingRequirements of the compulsory part of the childcare register</t>
  </si>
  <si>
    <t>Childcare on non-domestic premisesEalingRequirements of the voluntary part of the childcare register</t>
  </si>
  <si>
    <t>Childcare on non-domestic premisesEast Riding of YorkshireBehaviour and attitudes</t>
  </si>
  <si>
    <t>Childcare on non-domestic premisesEast Riding of YorkshireEffectiveness of leadership and Management</t>
  </si>
  <si>
    <t>Childcare on non-domestic premisesEast Riding of YorkshireOutcomes for children</t>
  </si>
  <si>
    <t>Childcare on non-domestic premisesEast Riding of YorkshireOverall effectiveness: The quality and standards of the provision</t>
  </si>
  <si>
    <t>Childcare on non-domestic premisesEast Riding of YorkshirePersonal development</t>
  </si>
  <si>
    <t>Childcare on non-domestic premisesEast Riding of YorkshirePersonal development, behaviour and welfare</t>
  </si>
  <si>
    <t>Childcare on non-domestic premisesEast Riding of YorkshireQuality of education</t>
  </si>
  <si>
    <t>Childcare on non-domestic premisesEast Riding of YorkshireQuality of teaching, learning and assessment</t>
  </si>
  <si>
    <t>Childcare on non-domestic premisesEast Riding of YorkshireRequirements of the compulsory part of the childcare register</t>
  </si>
  <si>
    <t>Childcare on non-domestic premisesEast Riding of YorkshireRequirements of the voluntary part of the childcare register</t>
  </si>
  <si>
    <t>Childcare on non-domestic premisesEast SussexBehaviour and attitudes</t>
  </si>
  <si>
    <t>Childcare on non-domestic premisesEast SussexEffectiveness of leadership and Management</t>
  </si>
  <si>
    <t>Childcare on non-domestic premisesEast SussexOutcomes for children</t>
  </si>
  <si>
    <t>Childcare on non-domestic premisesEast SussexOverall effectiveness: The quality and standards of the provision</t>
  </si>
  <si>
    <t>Childcare on non-domestic premisesEast SussexPersonal development</t>
  </si>
  <si>
    <t>Childcare on non-domestic premisesEast SussexPersonal development, behaviour and welfare</t>
  </si>
  <si>
    <t>Childcare on non-domestic premisesEast SussexQuality of education</t>
  </si>
  <si>
    <t>Childcare on non-domestic premisesEast SussexQuality of teaching, learning and assessment</t>
  </si>
  <si>
    <t>Childcare on non-domestic premisesEast SussexRequirements of the compulsory part of the childcare register</t>
  </si>
  <si>
    <t>Childcare on non-domestic premisesEast SussexRequirements of the voluntary part of the childcare register</t>
  </si>
  <si>
    <t>Childcare on non-domestic premisesEnfieldBehaviour and attitudes</t>
  </si>
  <si>
    <t>Childcare on non-domestic premisesEnfieldEffectiveness of leadership and Management</t>
  </si>
  <si>
    <t>Childcare on non-domestic premisesEnfieldOutcomes for children</t>
  </si>
  <si>
    <t>Childcare on non-domestic premisesEnfieldOverall effectiveness: The quality and standards of the provision</t>
  </si>
  <si>
    <t>Childcare on non-domestic premisesEnfieldPersonal development</t>
  </si>
  <si>
    <t>Childcare on non-domestic premisesEnfieldPersonal development, behaviour and welfare</t>
  </si>
  <si>
    <t>Childcare on non-domestic premisesEnfieldQuality of education</t>
  </si>
  <si>
    <t>Childcare on non-domestic premisesEnfieldQuality of teaching, learning and assessment</t>
  </si>
  <si>
    <t>Childcare on non-domestic premisesEnfieldRequirements of the compulsory part of the childcare register</t>
  </si>
  <si>
    <t>Childcare on non-domestic premisesEnfieldRequirements of the voluntary part of the childcare register</t>
  </si>
  <si>
    <t>Childcare on non-domestic premisesEssexBehaviour and attitudes</t>
  </si>
  <si>
    <t>Childcare on non-domestic premisesEssexEffectiveness of leadership and Management</t>
  </si>
  <si>
    <t>Childcare on non-domestic premisesEssexOutcomes for children</t>
  </si>
  <si>
    <t>Childcare on non-domestic premisesEssexOverall effectiveness: The quality and standards of the provision</t>
  </si>
  <si>
    <t>Childcare on non-domestic premisesEssexPersonal development</t>
  </si>
  <si>
    <t>Childcare on non-domestic premisesEssexPersonal development, behaviour and welfare</t>
  </si>
  <si>
    <t>Childcare on non-domestic premisesEssexQuality of education</t>
  </si>
  <si>
    <t>Childcare on non-domestic premisesEssexQuality of teaching, learning and assessment</t>
  </si>
  <si>
    <t>Childcare on non-domestic premisesEssexRequirements of the compulsory part of the childcare register</t>
  </si>
  <si>
    <t>Childcare on non-domestic premisesEssexRequirements of the voluntary part of the childcare register</t>
  </si>
  <si>
    <t>Childcare on non-domestic premisesGatesheadBehaviour and attitudes</t>
  </si>
  <si>
    <t>Childcare on non-domestic premisesGatesheadEffectiveness of leadership and Management</t>
  </si>
  <si>
    <t>Childcare on non-domestic premisesGatesheadOutcomes for children</t>
  </si>
  <si>
    <t>Childcare on non-domestic premisesGatesheadOverall effectiveness: The quality and standards of the provision</t>
  </si>
  <si>
    <t>Childcare on non-domestic premisesGatesheadPersonal development</t>
  </si>
  <si>
    <t>Childcare on non-domestic premisesGatesheadPersonal development, behaviour and welfare</t>
  </si>
  <si>
    <t>Childcare on non-domestic premisesGatesheadQuality of education</t>
  </si>
  <si>
    <t>Childcare on non-domestic premisesGatesheadQuality of teaching, learning and assessment</t>
  </si>
  <si>
    <t>Childcare on non-domestic premisesGatesheadRequirements of the compulsory part of the childcare register</t>
  </si>
  <si>
    <t>Childcare on non-domestic premisesGatesheadRequirements of the voluntary part of the childcare register</t>
  </si>
  <si>
    <t>Childcare on non-domestic premisesGloucestershireBehaviour and attitudes</t>
  </si>
  <si>
    <t>Childcare on non-domestic premisesGloucestershireEffectiveness of leadership and Management</t>
  </si>
  <si>
    <t>Childcare on non-domestic premisesGloucestershireOutcomes for children</t>
  </si>
  <si>
    <t>Childcare on non-domestic premisesGloucestershireOverall effectiveness: The quality and standards of the provision</t>
  </si>
  <si>
    <t>Childcare on non-domestic premisesGloucestershirePersonal development</t>
  </si>
  <si>
    <t>Childcare on non-domestic premisesGloucestershirePersonal development, behaviour and welfare</t>
  </si>
  <si>
    <t>Childcare on non-domestic premisesGloucestershireQuality of education</t>
  </si>
  <si>
    <t>Childcare on non-domestic premisesGloucestershireQuality of teaching, learning and assessment</t>
  </si>
  <si>
    <t>Childcare on non-domestic premisesGloucestershireRequirements of the compulsory part of the childcare register</t>
  </si>
  <si>
    <t>Childcare on non-domestic premisesGloucestershireRequirements of the voluntary part of the childcare register</t>
  </si>
  <si>
    <t>Childcare on non-domestic premisesGreenwichBehaviour and attitudes</t>
  </si>
  <si>
    <t>Childcare on non-domestic premisesGreenwichEffectiveness of leadership and Management</t>
  </si>
  <si>
    <t>Childcare on non-domestic premisesGreenwichOutcomes for children</t>
  </si>
  <si>
    <t>Childcare on non-domestic premisesGreenwichOverall effectiveness: The quality and standards of the provision</t>
  </si>
  <si>
    <t>Childcare on non-domestic premisesGreenwichPersonal development</t>
  </si>
  <si>
    <t>Childcare on non-domestic premisesGreenwichPersonal development, behaviour and welfare</t>
  </si>
  <si>
    <t>Childcare on non-domestic premisesGreenwichQuality of education</t>
  </si>
  <si>
    <t>Childcare on non-domestic premisesGreenwichQuality of teaching, learning and assessment</t>
  </si>
  <si>
    <t>Childcare on non-domestic premisesGreenwichRequirements of the compulsory part of the childcare register</t>
  </si>
  <si>
    <t>Childcare on non-domestic premisesGreenwichRequirements of the voluntary part of the childcare register</t>
  </si>
  <si>
    <t>Childcare on non-domestic premisesHackneyBehaviour and attitudes</t>
  </si>
  <si>
    <t>Childcare on non-domestic premisesHackneyEffectiveness of leadership and Management</t>
  </si>
  <si>
    <t>Childcare on non-domestic premisesHackneyOutcomes for children</t>
  </si>
  <si>
    <t>Childcare on non-domestic premisesHackneyOverall effectiveness: The quality and standards of the provision</t>
  </si>
  <si>
    <t>Childcare on non-domestic premisesHackneyPersonal development</t>
  </si>
  <si>
    <t>Childcare on non-domestic premisesHackneyPersonal development, behaviour and welfare</t>
  </si>
  <si>
    <t>Childcare on non-domestic premisesHackneyQuality of education</t>
  </si>
  <si>
    <t>Childcare on non-domestic premisesHackneyQuality of teaching, learning and assessment</t>
  </si>
  <si>
    <t>Childcare on non-domestic premisesHackneyRequirements of the compulsory part of the childcare register</t>
  </si>
  <si>
    <t>Childcare on non-domestic premisesHackneyRequirements of the voluntary part of the childcare register</t>
  </si>
  <si>
    <t>Childcare on non-domestic premisesHaltonBehaviour and attitudes</t>
  </si>
  <si>
    <t>Childcare on non-domestic premisesHaltonEffectiveness of leadership and Management</t>
  </si>
  <si>
    <t>Childcare on non-domestic premisesHaltonOutcomes for children</t>
  </si>
  <si>
    <t>Childcare on non-domestic premisesHaltonOverall effectiveness: The quality and standards of the provision</t>
  </si>
  <si>
    <t>Childcare on non-domestic premisesHaltonPersonal development</t>
  </si>
  <si>
    <t>Childcare on non-domestic premisesHaltonPersonal development, behaviour and welfare</t>
  </si>
  <si>
    <t>Childcare on non-domestic premisesHaltonQuality of education</t>
  </si>
  <si>
    <t>Childcare on non-domestic premisesHaltonQuality of teaching, learning and assessment</t>
  </si>
  <si>
    <t>Childcare on non-domestic premisesHaltonRequirements of the compulsory part of the childcare register</t>
  </si>
  <si>
    <t>Childcare on non-domestic premisesHaltonRequirements of the voluntary part of the childcare register</t>
  </si>
  <si>
    <t>Childcare on non-domestic premisesHammersmith and FulhamBehaviour and attitudes</t>
  </si>
  <si>
    <t>Childcare on non-domestic premisesHammersmith and FulhamEffectiveness of leadership and Management</t>
  </si>
  <si>
    <t>Childcare on non-domestic premisesHammersmith and FulhamOutcomes for children</t>
  </si>
  <si>
    <t>Childcare on non-domestic premisesHammersmith and FulhamOverall effectiveness: The quality and standards of the provision</t>
  </si>
  <si>
    <t>Childcare on non-domestic premisesHammersmith and FulhamPersonal development</t>
  </si>
  <si>
    <t>Childcare on non-domestic premisesHammersmith and FulhamPersonal development, behaviour and welfare</t>
  </si>
  <si>
    <t>Childcare on non-domestic premisesHammersmith and FulhamQuality of education</t>
  </si>
  <si>
    <t>Childcare on non-domestic premisesHammersmith and FulhamQuality of teaching, learning and assessment</t>
  </si>
  <si>
    <t>Childcare on non-domestic premisesHammersmith and FulhamRequirements of the compulsory part of the childcare register</t>
  </si>
  <si>
    <t>Childcare on non-domestic premisesHammersmith and FulhamRequirements of the voluntary part of the childcare register</t>
  </si>
  <si>
    <t>Childcare on non-domestic premisesHampshireBehaviour and attitudes</t>
  </si>
  <si>
    <t>Childcare on non-domestic premisesHampshireEffectiveness of leadership and Management</t>
  </si>
  <si>
    <t>Childcare on non-domestic premisesHampshireOutcomes for children</t>
  </si>
  <si>
    <t>Childcare on non-domestic premisesHampshireOverall effectiveness: The quality and standards of the provision</t>
  </si>
  <si>
    <t>Childcare on non-domestic premisesHampshirePersonal development</t>
  </si>
  <si>
    <t>Childcare on non-domestic premisesHampshirePersonal development, behaviour and welfare</t>
  </si>
  <si>
    <t>Childcare on non-domestic premisesHampshireQuality of education</t>
  </si>
  <si>
    <t>Childcare on non-domestic premisesHampshireQuality of teaching, learning and assessment</t>
  </si>
  <si>
    <t>Childcare on non-domestic premisesHampshireRequirements of the compulsory part of the childcare register</t>
  </si>
  <si>
    <t>Childcare on non-domestic premisesHampshireRequirements of the voluntary part of the childcare register</t>
  </si>
  <si>
    <t>Childcare on non-domestic premisesHaringeyBehaviour and attitudes</t>
  </si>
  <si>
    <t>Childcare on non-domestic premisesHaringeyEffectiveness of leadership and Management</t>
  </si>
  <si>
    <t>Childcare on non-domestic premisesHaringeyOutcomes for children</t>
  </si>
  <si>
    <t>Childcare on non-domestic premisesHaringeyOverall effectiveness: The quality and standards of the provision</t>
  </si>
  <si>
    <t>Childcare on non-domestic premisesHaringeyPersonal development</t>
  </si>
  <si>
    <t>Childcare on non-domestic premisesHaringeyPersonal development, behaviour and welfare</t>
  </si>
  <si>
    <t>Childcare on non-domestic premisesHaringeyQuality of education</t>
  </si>
  <si>
    <t>Childcare on non-domestic premisesHaringeyQuality of teaching, learning and assessment</t>
  </si>
  <si>
    <t>Childcare on non-domestic premisesHaringeyRequirements of the compulsory part of the childcare register</t>
  </si>
  <si>
    <t>Childcare on non-domestic premisesHaringeyRequirements of the voluntary part of the childcare register</t>
  </si>
  <si>
    <t>Childcare on non-domestic premisesHarrowBehaviour and attitudes</t>
  </si>
  <si>
    <t>Childcare on non-domestic premisesHarrowEffectiveness of leadership and Management</t>
  </si>
  <si>
    <t>Childcare on non-domestic premisesHarrowOutcomes for children</t>
  </si>
  <si>
    <t>Childcare on non-domestic premisesHarrowOverall effectiveness: The quality and standards of the provision</t>
  </si>
  <si>
    <t>Childcare on non-domestic premisesHarrowPersonal development</t>
  </si>
  <si>
    <t>Childcare on non-domestic premisesHarrowPersonal development, behaviour and welfare</t>
  </si>
  <si>
    <t>Childcare on non-domestic premisesHarrowQuality of education</t>
  </si>
  <si>
    <t>Childcare on non-domestic premisesHarrowQuality of teaching, learning and assessment</t>
  </si>
  <si>
    <t>Childcare on non-domestic premisesHarrowRequirements of the compulsory part of the childcare register</t>
  </si>
  <si>
    <t>Childcare on non-domestic premisesHarrowRequirements of the voluntary part of the childcare register</t>
  </si>
  <si>
    <t>Childcare on non-domestic premisesHartlepoolBehaviour and attitudes</t>
  </si>
  <si>
    <t>Childcare on non-domestic premisesHartlepoolEffectiveness of leadership and Management</t>
  </si>
  <si>
    <t>Childcare on non-domestic premisesHartlepoolOutcomes for children</t>
  </si>
  <si>
    <t>Childcare on non-domestic premisesHartlepoolOverall effectiveness: The quality and standards of the provision</t>
  </si>
  <si>
    <t>Childcare on non-domestic premisesHartlepoolPersonal development</t>
  </si>
  <si>
    <t>Childcare on non-domestic premisesHartlepoolPersonal development, behaviour and welfare</t>
  </si>
  <si>
    <t>Childcare on non-domestic premisesHartlepoolQuality of education</t>
  </si>
  <si>
    <t>Childcare on non-domestic premisesHartlepoolQuality of teaching, learning and assessment</t>
  </si>
  <si>
    <t>Childcare on non-domestic premisesHartlepoolRequirements of the compulsory part of the childcare register</t>
  </si>
  <si>
    <t>Childcare on non-domestic premisesHartlepoolRequirements of the voluntary part of the childcare register</t>
  </si>
  <si>
    <t>Childcare on non-domestic premisesHaveringBehaviour and attitudes</t>
  </si>
  <si>
    <t>Childcare on non-domestic premisesHaveringEffectiveness of leadership and Management</t>
  </si>
  <si>
    <t>Childcare on non-domestic premisesHaveringOutcomes for children</t>
  </si>
  <si>
    <t>Childcare on non-domestic premisesHaveringOverall effectiveness: The quality and standards of the provision</t>
  </si>
  <si>
    <t>Childcare on non-domestic premisesHaveringPersonal development</t>
  </si>
  <si>
    <t>Childcare on non-domestic premisesHaveringPersonal development, behaviour and welfare</t>
  </si>
  <si>
    <t>Childcare on non-domestic premisesHaveringQuality of education</t>
  </si>
  <si>
    <t>Childcare on non-domestic premisesHaveringQuality of teaching, learning and assessment</t>
  </si>
  <si>
    <t>Childcare on non-domestic premisesHaveringRequirements of the compulsory part of the childcare register</t>
  </si>
  <si>
    <t>Childcare on non-domestic premisesHaveringRequirements of the voluntary part of the childcare register</t>
  </si>
  <si>
    <t>Childcare on non-domestic premisesHerefordshireBehaviour and attitudes</t>
  </si>
  <si>
    <t>Childcare on non-domestic premisesHerefordshireEffectiveness of leadership and Management</t>
  </si>
  <si>
    <t>Childcare on non-domestic premisesHerefordshireOutcomes for children</t>
  </si>
  <si>
    <t>Childcare on non-domestic premisesHerefordshireOverall effectiveness: The quality and standards of the provision</t>
  </si>
  <si>
    <t>Childcare on non-domestic premisesHerefordshirePersonal development</t>
  </si>
  <si>
    <t>Childcare on non-domestic premisesHerefordshirePersonal development, behaviour and welfare</t>
  </si>
  <si>
    <t>Childcare on non-domestic premisesHerefordshireQuality of education</t>
  </si>
  <si>
    <t>Childcare on non-domestic premisesHerefordshireQuality of teaching, learning and assessment</t>
  </si>
  <si>
    <t>Childcare on non-domestic premisesHerefordshireRequirements of the compulsory part of the childcare register</t>
  </si>
  <si>
    <t>Childcare on non-domestic premisesHerefordshireRequirements of the voluntary part of the childcare register</t>
  </si>
  <si>
    <t>Childcare on non-domestic premisesHertfordshireBehaviour and attitudes</t>
  </si>
  <si>
    <t>Childcare on non-domestic premisesHertfordshireEffectiveness of leadership and Management</t>
  </si>
  <si>
    <t>Childcare on non-domestic premisesHertfordshireOutcomes for children</t>
  </si>
  <si>
    <t>Childcare on non-domestic premisesHertfordshireOverall effectiveness: The quality and standards of the provision</t>
  </si>
  <si>
    <t>Childcare on non-domestic premisesHertfordshirePersonal development</t>
  </si>
  <si>
    <t>Childcare on non-domestic premisesHertfordshirePersonal development, behaviour and welfare</t>
  </si>
  <si>
    <t>Childcare on non-domestic premisesHertfordshireQuality of education</t>
  </si>
  <si>
    <t>Childcare on non-domestic premisesHertfordshireQuality of teaching, learning and assessment</t>
  </si>
  <si>
    <t>Childcare on non-domestic premisesHertfordshireRequirements of the compulsory part of the childcare register</t>
  </si>
  <si>
    <t>Childcare on non-domestic premisesHertfordshireRequirements of the voluntary part of the childcare register</t>
  </si>
  <si>
    <t>Childcare on non-domestic premisesHillingdonBehaviour and attitudes</t>
  </si>
  <si>
    <t>Childcare on non-domestic premisesHillingdonEffectiveness of leadership and Management</t>
  </si>
  <si>
    <t>Childcare on non-domestic premisesHillingdonOutcomes for children</t>
  </si>
  <si>
    <t>Childcare on non-domestic premisesHillingdonOverall effectiveness: The quality and standards of the provision</t>
  </si>
  <si>
    <t>Childcare on non-domestic premisesHillingdonPersonal development</t>
  </si>
  <si>
    <t>Childcare on non-domestic premisesHillingdonPersonal development, behaviour and welfare</t>
  </si>
  <si>
    <t>Childcare on non-domestic premisesHillingdonQuality of education</t>
  </si>
  <si>
    <t>Childcare on non-domestic premisesHillingdonQuality of teaching, learning and assessment</t>
  </si>
  <si>
    <t>Childcare on non-domestic premisesHillingdonRequirements of the compulsory part of the childcare register</t>
  </si>
  <si>
    <t>Childcare on non-domestic premisesHillingdonRequirements of the voluntary part of the childcare register</t>
  </si>
  <si>
    <t>Childcare on non-domestic premisesHounslowBehaviour and attitudes</t>
  </si>
  <si>
    <t>Childcare on non-domestic premisesHounslowEffectiveness of leadership and Management</t>
  </si>
  <si>
    <t>Childcare on non-domestic premisesHounslowOutcomes for children</t>
  </si>
  <si>
    <t>Childcare on non-domestic premisesHounslowOverall effectiveness: The quality and standards of the provision</t>
  </si>
  <si>
    <t>Childcare on non-domestic premisesHounslowPersonal development</t>
  </si>
  <si>
    <t>Childcare on non-domestic premisesHounslowPersonal development, behaviour and welfare</t>
  </si>
  <si>
    <t>Childcare on non-domestic premisesHounslowQuality of education</t>
  </si>
  <si>
    <t>Childcare on non-domestic premisesHounslowQuality of teaching, learning and assessment</t>
  </si>
  <si>
    <t>Childcare on non-domestic premisesHounslowRequirements of the compulsory part of the childcare register</t>
  </si>
  <si>
    <t>Childcare on non-domestic premisesHounslowRequirements of the voluntary part of the childcare register</t>
  </si>
  <si>
    <t>Childcare on non-domestic premisesIsle of WightBehaviour and attitudes</t>
  </si>
  <si>
    <t>Childcare on non-domestic premisesIsle of WightEffectiveness of leadership and Management</t>
  </si>
  <si>
    <t>Childcare on non-domestic premisesIsle of WightOutcomes for children</t>
  </si>
  <si>
    <t>Childcare on non-domestic premisesIsle of WightOverall effectiveness: The quality and standards of the provision</t>
  </si>
  <si>
    <t>Childcare on non-domestic premisesIsle of WightPersonal development</t>
  </si>
  <si>
    <t>Childcare on non-domestic premisesIsle of WightPersonal development, behaviour and welfare</t>
  </si>
  <si>
    <t>Childcare on non-domestic premisesIsle of WightQuality of education</t>
  </si>
  <si>
    <t>Childcare on non-domestic premisesIsle of WightQuality of teaching, learning and assessment</t>
  </si>
  <si>
    <t>Childcare on non-domestic premisesIsle of WightRequirements of the compulsory part of the childcare register</t>
  </si>
  <si>
    <t>Childcare on non-domestic premisesIsle of WightRequirements of the voluntary part of the childcare register</t>
  </si>
  <si>
    <t>Childcare on non-domestic premisesIsles of ScillyBehaviour and attitudes</t>
  </si>
  <si>
    <t>Childcare on non-domestic premisesIsles of ScillyEffectiveness of leadership and Management</t>
  </si>
  <si>
    <t>Childcare on non-domestic premisesIsles of ScillyOutcomes for children</t>
  </si>
  <si>
    <t>Childcare on non-domestic premisesIsles of ScillyOverall effectiveness: The quality and standards of the provision</t>
  </si>
  <si>
    <t>Childcare on non-domestic premisesIsles of ScillyPersonal development</t>
  </si>
  <si>
    <t>Childcare on non-domestic premisesIsles of ScillyPersonal development, behaviour and welfare</t>
  </si>
  <si>
    <t>Childcare on non-domestic premisesIsles of ScillyQuality of education</t>
  </si>
  <si>
    <t>Childcare on non-domestic premisesIsles of ScillyQuality of teaching, learning and assessment</t>
  </si>
  <si>
    <t>Not Met (with actions)</t>
  </si>
  <si>
    <t>Not Met (enforcement)</t>
  </si>
  <si>
    <t>CCR_Total</t>
  </si>
  <si>
    <t>CCR_Met</t>
  </si>
  <si>
    <t>CCR_Not Met (with actions)</t>
  </si>
  <si>
    <t>CCR_Not Met (enforcement)</t>
  </si>
  <si>
    <t>VCR_Total</t>
  </si>
  <si>
    <t>VCR_Met</t>
  </si>
  <si>
    <t>VCR_Not Met (with actions)</t>
  </si>
  <si>
    <t>VCR_Not Met (enforcement)</t>
  </si>
  <si>
    <t>CCR_No response</t>
  </si>
  <si>
    <t>VCR_No response</t>
  </si>
  <si>
    <t>All provisionAll England</t>
  </si>
  <si>
    <t>All provisionReading</t>
  </si>
  <si>
    <t>All provisionCoventry</t>
  </si>
  <si>
    <t>All provisionSt Helens</t>
  </si>
  <si>
    <t>All provisionLeicester</t>
  </si>
  <si>
    <t>All provisionRochdale</t>
  </si>
  <si>
    <t>All provisionPlymouth</t>
  </si>
  <si>
    <t>All provisionWindsor and Maidenhead</t>
  </si>
  <si>
    <t>All provisionCumbria</t>
  </si>
  <si>
    <t>All provisionStockton-on-Tees</t>
  </si>
  <si>
    <t>All provisionNot Recorded</t>
  </si>
  <si>
    <t>All provisionDurham</t>
  </si>
  <si>
    <t>All provisionBury</t>
  </si>
  <si>
    <t>All provisionHaringey</t>
  </si>
  <si>
    <t>All provisionGateshead</t>
  </si>
  <si>
    <t>All provisionCheshire West and Chester</t>
  </si>
  <si>
    <t>All provisionBuckinghamshire</t>
  </si>
  <si>
    <t>All provisionEssex</t>
  </si>
  <si>
    <t>All provisionLeicestershire</t>
  </si>
  <si>
    <t>All provisionBarnsley</t>
  </si>
  <si>
    <t>All provisionEaling</t>
  </si>
  <si>
    <t>All provisionNewcastle upon Tyne</t>
  </si>
  <si>
    <t>All provisionBrighton and Hove</t>
  </si>
  <si>
    <t>All provisionNorth East Lincolnshire</t>
  </si>
  <si>
    <t>All provisionKirklees</t>
  </si>
  <si>
    <t>All provisionSalford</t>
  </si>
  <si>
    <t>All provisionWandsworth</t>
  </si>
  <si>
    <t>All provisionLiverpool</t>
  </si>
  <si>
    <t>All provisionWestminster</t>
  </si>
  <si>
    <t>All provisionNorth Somerset</t>
  </si>
  <si>
    <t>All provisionBradford</t>
  </si>
  <si>
    <t>All provisionMedway</t>
  </si>
  <si>
    <t>All provisionLewisham</t>
  </si>
  <si>
    <t>All provisionEast Riding of Yorkshire</t>
  </si>
  <si>
    <t>All provisionIslington</t>
  </si>
  <si>
    <t>All provisionNorfolk</t>
  </si>
  <si>
    <t>All provisionBristol</t>
  </si>
  <si>
    <t>All provisionWalsall</t>
  </si>
  <si>
    <t>All provisionSunderland</t>
  </si>
  <si>
    <t>All provisionHavering</t>
  </si>
  <si>
    <t>All provisionCroydon</t>
  </si>
  <si>
    <t>All provisionKent</t>
  </si>
  <si>
    <t>All provisionTelford and Wrekin</t>
  </si>
  <si>
    <t>All provisionCornwall</t>
  </si>
  <si>
    <t>All provisionMerton</t>
  </si>
  <si>
    <t>All provisionWarrington</t>
  </si>
  <si>
    <t>All provisionKingston upon Hull</t>
  </si>
  <si>
    <t>All provisionSutton</t>
  </si>
  <si>
    <t>All provisionSolihull</t>
  </si>
  <si>
    <t>All provisionCalderdale</t>
  </si>
  <si>
    <t>All provisionHartlepool</t>
  </si>
  <si>
    <t>All provisionTameside</t>
  </si>
  <si>
    <t>All provisionWigan</t>
  </si>
  <si>
    <t>All provisionLancashire</t>
  </si>
  <si>
    <t>All provisionWest Northamptonshire</t>
  </si>
  <si>
    <t>All provisionMiddlesbrough</t>
  </si>
  <si>
    <t>All provisionSuffolk</t>
  </si>
  <si>
    <t>All provisionThurrock</t>
  </si>
  <si>
    <t>All provisionGreenwich</t>
  </si>
  <si>
    <t>All provisionBarking and Dagenham</t>
  </si>
  <si>
    <t>All provisionSouthampton</t>
  </si>
  <si>
    <t>All provisionGloucestershire</t>
  </si>
  <si>
    <t>All provisionHillingdon</t>
  </si>
  <si>
    <t>All provisionStaffordshire</t>
  </si>
  <si>
    <t>All provisionDerbyshire</t>
  </si>
  <si>
    <t>All provisionBedford</t>
  </si>
  <si>
    <t>All provisionSefton</t>
  </si>
  <si>
    <t>All provisionWirral</t>
  </si>
  <si>
    <t>All provisionKensington and Chelsea</t>
  </si>
  <si>
    <t>All provisionDerby</t>
  </si>
  <si>
    <t>All provisionWest Sussex</t>
  </si>
  <si>
    <t>All provisionRedcar and Cleveland</t>
  </si>
  <si>
    <t>All provisionBrent</t>
  </si>
  <si>
    <t>All provisionHerefordshire</t>
  </si>
  <si>
    <t>All provisionStoke-on-Trent</t>
  </si>
  <si>
    <t>All provisionCamden</t>
  </si>
  <si>
    <t>All provisionDorset</t>
  </si>
  <si>
    <t>All provisionEnfield</t>
  </si>
  <si>
    <t>All provisionShropshire</t>
  </si>
  <si>
    <t>All provisionDudley</t>
  </si>
  <si>
    <t>All provisionTrafford</t>
  </si>
  <si>
    <t>All provisionOldham</t>
  </si>
  <si>
    <t>All provisionWarwickshire</t>
  </si>
  <si>
    <t>All provisionSurrey</t>
  </si>
  <si>
    <t>All provisionSouth Tyneside</t>
  </si>
  <si>
    <t>All provisionSouthend on Sea</t>
  </si>
  <si>
    <t>All provisionSandwell</t>
  </si>
  <si>
    <t>All provisionTorbay</t>
  </si>
  <si>
    <t>All provisionOxfordshire</t>
  </si>
  <si>
    <t>All provisionEast Sussex</t>
  </si>
  <si>
    <t>All provisionRichmond upon Thames</t>
  </si>
  <si>
    <t>All provisionDoncaster</t>
  </si>
  <si>
    <t>All provisionWest Berkshire</t>
  </si>
  <si>
    <t>All provisionNottingham</t>
  </si>
  <si>
    <t>All provisionLuton</t>
  </si>
  <si>
    <t>All provisionBracknell Forest</t>
  </si>
  <si>
    <t>All provisionSlough</t>
  </si>
  <si>
    <t>All provisionBirmingham</t>
  </si>
  <si>
    <t>All provisionKnowsley</t>
  </si>
  <si>
    <t>All provisionBlackpool</t>
  </si>
  <si>
    <t>All provisionLincolnshire</t>
  </si>
  <si>
    <t>All provisionStockport</t>
  </si>
  <si>
    <t>All provisionSouth Gloucestershire</t>
  </si>
  <si>
    <t>All provisionTower Hamlets</t>
  </si>
  <si>
    <t>All provisionCentral Bedfordshire</t>
  </si>
  <si>
    <t>All provisionSomerset</t>
  </si>
  <si>
    <t>All provisionPortsmouth</t>
  </si>
  <si>
    <t>All provisionHertfordshire</t>
  </si>
  <si>
    <t>All provisionNorthumberland</t>
  </si>
  <si>
    <t>All provisionHounslow</t>
  </si>
  <si>
    <t>All provisionSheffield</t>
  </si>
  <si>
    <t>All provisionBexley</t>
  </si>
  <si>
    <t>All provisionWolverhampton</t>
  </si>
  <si>
    <t>All provisionCheshire East</t>
  </si>
  <si>
    <t>All provisionHammersmith and Fulham</t>
  </si>
  <si>
    <t>All provisionHalton</t>
  </si>
  <si>
    <t>All provisionBarnet</t>
  </si>
  <si>
    <t>All provisionRotherham</t>
  </si>
  <si>
    <t>All provisionNorth Lincolnshire</t>
  </si>
  <si>
    <t>All provisionDarlington</t>
  </si>
  <si>
    <t>All provisionPeterborough</t>
  </si>
  <si>
    <t>All provisionDevon</t>
  </si>
  <si>
    <t>All provisionWaltham Forest</t>
  </si>
  <si>
    <t>All provisionWokingham</t>
  </si>
  <si>
    <t>All provisionCambridgeshire</t>
  </si>
  <si>
    <t>All provisionRedbridge</t>
  </si>
  <si>
    <t>All provisionNorth Yorkshire</t>
  </si>
  <si>
    <t>All provisionBlackburn with Darwen</t>
  </si>
  <si>
    <t>All provisionLeeds</t>
  </si>
  <si>
    <t>All provisionSwindon</t>
  </si>
  <si>
    <t>All provisionBournemouth, Christchurch &amp; Poole</t>
  </si>
  <si>
    <t>All provisionKingston upon Thames</t>
  </si>
  <si>
    <t>All provisionNottinghamshire</t>
  </si>
  <si>
    <t>All provisionNorth Tyneside</t>
  </si>
  <si>
    <t>All provisionBath and North East Somerset</t>
  </si>
  <si>
    <t>All provisionManchester</t>
  </si>
  <si>
    <t>All provisionSouthwark</t>
  </si>
  <si>
    <t>All provisionHampshire</t>
  </si>
  <si>
    <t>All provisionWorcestershire</t>
  </si>
  <si>
    <t>All provisionNewham</t>
  </si>
  <si>
    <t>All provisionMilton Keynes</t>
  </si>
  <si>
    <t>All provisionHackney</t>
  </si>
  <si>
    <t>All provisionYork</t>
  </si>
  <si>
    <t>All provisionLambeth</t>
  </si>
  <si>
    <t>All provisionBolton</t>
  </si>
  <si>
    <t>All provisionHarrow</t>
  </si>
  <si>
    <t>All provisionNorth Northamptonshire</t>
  </si>
  <si>
    <t>All provisionWakefield</t>
  </si>
  <si>
    <t>All provisionRutland</t>
  </si>
  <si>
    <t>All provisionBromley</t>
  </si>
  <si>
    <t>All provisionWiltshire</t>
  </si>
  <si>
    <t>Childcare on domestic premisesAll England</t>
  </si>
  <si>
    <t>Childcare on non-domestic premisesAll England</t>
  </si>
  <si>
    <t>ChildminderAll England</t>
  </si>
  <si>
    <t>ChildminderBarking and Dagenham</t>
  </si>
  <si>
    <t>Childcare on non-domestic premisesBarnet</t>
  </si>
  <si>
    <t>ChildminderBarnet</t>
  </si>
  <si>
    <t>ChildminderBarnsley</t>
  </si>
  <si>
    <t>ChildminderBath and North East Somerset</t>
  </si>
  <si>
    <t>ChildminderBedford</t>
  </si>
  <si>
    <t>ChildminderBexley</t>
  </si>
  <si>
    <t>Childcare on non-domestic premisesBirmingham</t>
  </si>
  <si>
    <t>ChildminderBirmingham</t>
  </si>
  <si>
    <t>ChildminderBlackburn with Darwen</t>
  </si>
  <si>
    <t>ChildminderBlackpool</t>
  </si>
  <si>
    <t>ChildminderBolton</t>
  </si>
  <si>
    <t>Childcare on non-domestic premisesBournemouth, Christchurch &amp; Poole</t>
  </si>
  <si>
    <t>ChildminderBournemouth, Christchurch &amp; Poole</t>
  </si>
  <si>
    <t>Childcare on non-domestic premisesBracknell Forest</t>
  </si>
  <si>
    <t>ChildminderBracknell Forest</t>
  </si>
  <si>
    <t>Childcare on non-domestic premisesBradford</t>
  </si>
  <si>
    <t>ChildminderBradford</t>
  </si>
  <si>
    <t>ChildminderBrent</t>
  </si>
  <si>
    <t>Childcare on non-domestic premisesBrighton and Hove</t>
  </si>
  <si>
    <t>ChildminderBrighton and Hove</t>
  </si>
  <si>
    <t>Childcare on non-domestic premisesBristol</t>
  </si>
  <si>
    <t>ChildminderBristol</t>
  </si>
  <si>
    <t>Childcare on non-domestic premisesBromley</t>
  </si>
  <si>
    <t>ChildminderBromley</t>
  </si>
  <si>
    <t>Childcare on non-domestic premisesBuckinghamshire</t>
  </si>
  <si>
    <t>ChildminderBuckinghamshire</t>
  </si>
  <si>
    <t>Childcare on non-domestic premisesBury</t>
  </si>
  <si>
    <t>ChildminderBury</t>
  </si>
  <si>
    <t>ChildminderCalderdale</t>
  </si>
  <si>
    <t>Childcare on non-domestic premisesCambridgeshire</t>
  </si>
  <si>
    <t>ChildminderCambridgeshire</t>
  </si>
  <si>
    <t>Childcare on non-domestic premisesCamden</t>
  </si>
  <si>
    <t>ChildminderCamden</t>
  </si>
  <si>
    <t>ChildminderCentral Bedfordshire</t>
  </si>
  <si>
    <t>Childcare on non-domestic premisesCheshire East</t>
  </si>
  <si>
    <t>ChildminderCheshire East</t>
  </si>
  <si>
    <t>ChildminderCheshire West and Chester</t>
  </si>
  <si>
    <t>Childcare on non-domestic premisesCornwall</t>
  </si>
  <si>
    <t>ChildminderCornwall</t>
  </si>
  <si>
    <t>Childcare on non-domestic premisesCoventry</t>
  </si>
  <si>
    <t>ChildminderCoventry</t>
  </si>
  <si>
    <t>Childcare on non-domestic premisesCroydon</t>
  </si>
  <si>
    <t>ChildminderCroydon</t>
  </si>
  <si>
    <t>ChildminderCumbria</t>
  </si>
  <si>
    <t>ChildminderDarlington</t>
  </si>
  <si>
    <t>ChildminderDerby</t>
  </si>
  <si>
    <t>Childcare on non-domestic premisesDerbyshire</t>
  </si>
  <si>
    <t>ChildminderDerbyshire</t>
  </si>
  <si>
    <t>ChildminderDevon</t>
  </si>
  <si>
    <t>Childcare on non-domestic premisesDoncaster</t>
  </si>
  <si>
    <t>ChildminderDoncaster</t>
  </si>
  <si>
    <t>Childcare on domestic premisesDorset</t>
  </si>
  <si>
    <t>ChildminderDorset</t>
  </si>
  <si>
    <t>ChildminderDudley</t>
  </si>
  <si>
    <t>ChildminderDurham</t>
  </si>
  <si>
    <t>Childcare on non-domestic premisesEaling</t>
  </si>
  <si>
    <t>ChildminderEaling</t>
  </si>
  <si>
    <t>ChildminderEast Riding of Yorkshire</t>
  </si>
  <si>
    <t>Childcare on non-domestic premisesEast Sussex</t>
  </si>
  <si>
    <t>ChildminderEast Sussex</t>
  </si>
  <si>
    <t>ChildminderEnfield</t>
  </si>
  <si>
    <t>Childcare on non-domestic premisesEssex</t>
  </si>
  <si>
    <t>ChildminderEssex</t>
  </si>
  <si>
    <t>Childcare on domestic premisesGateshead</t>
  </si>
  <si>
    <t>Childcare on non-domestic premisesGateshead</t>
  </si>
  <si>
    <t>ChildminderGateshead</t>
  </si>
  <si>
    <t>Childcare on non-domestic premisesGloucestershire</t>
  </si>
  <si>
    <t>ChildminderGloucestershire</t>
  </si>
  <si>
    <t>Childcare on non-domestic premisesGreenwich</t>
  </si>
  <si>
    <t>ChildminderGreenwich</t>
  </si>
  <si>
    <t>ChildminderHackney</t>
  </si>
  <si>
    <t>Childcare on non-domestic premisesHalton</t>
  </si>
  <si>
    <t>ChildminderHalton</t>
  </si>
  <si>
    <t>Childcare on non-domestic premisesHammersmith and Fulham</t>
  </si>
  <si>
    <t>ChildminderHammersmith and Fulham</t>
  </si>
  <si>
    <t>Childcare on non-domestic premisesHampshire</t>
  </si>
  <si>
    <t>ChildminderHampshire</t>
  </si>
  <si>
    <t>Childcare on non-domestic premisesHaringey</t>
  </si>
  <si>
    <t>ChildminderHaringey</t>
  </si>
  <si>
    <t>Childcare on domestic premisesHarrow</t>
  </si>
  <si>
    <t>Childcare on non-domestic premisesHarrow</t>
  </si>
  <si>
    <t>ChildminderHarrow</t>
  </si>
  <si>
    <t>ChildminderHartlepool</t>
  </si>
  <si>
    <t>Childcare on non-domestic premisesHavering</t>
  </si>
  <si>
    <t>ChildminderHavering</t>
  </si>
  <si>
    <t>Childcare on non-domestic premisesHerefordshire</t>
  </si>
  <si>
    <t>ChildminderHerefordshire</t>
  </si>
  <si>
    <t>Childcare on non-domestic premisesHertfordshire</t>
  </si>
  <si>
    <t>ChildminderHertfordshire</t>
  </si>
  <si>
    <t>ChildminderHillingdon</t>
  </si>
  <si>
    <t>Childcare on non-domestic premisesHounslow</t>
  </si>
  <si>
    <t>ChildminderHounslow</t>
  </si>
  <si>
    <t>Childcare on non-domestic premisesIslington</t>
  </si>
  <si>
    <t>ChildminderIslington</t>
  </si>
  <si>
    <t>Childcare on non-domestic premisesKensington and Chelsea</t>
  </si>
  <si>
    <t>ChildminderKensington and Chelsea</t>
  </si>
  <si>
    <t>ChildminderKent</t>
  </si>
  <si>
    <t>ChildminderKingston upon Hull</t>
  </si>
  <si>
    <t>ChildminderKingston upon Thames</t>
  </si>
  <si>
    <t>ChildminderKirklees</t>
  </si>
  <si>
    <t>Childcare on non-domestic premisesKnowsley</t>
  </si>
  <si>
    <t>ChildminderKnowsley</t>
  </si>
  <si>
    <t>Childcare on non-domestic premisesLambeth</t>
  </si>
  <si>
    <t>ChildminderLambeth</t>
  </si>
  <si>
    <t>Childcare on non-domestic premisesLancashire</t>
  </si>
  <si>
    <t>ChildminderLancashire</t>
  </si>
  <si>
    <t>Childcare on domestic premisesLeeds</t>
  </si>
  <si>
    <t>ChildminderLeeds</t>
  </si>
  <si>
    <t>ChildminderLeicester</t>
  </si>
  <si>
    <t>ChildminderLeicestershire</t>
  </si>
  <si>
    <t>Childcare on non-domestic premisesLewisham</t>
  </si>
  <si>
    <t>ChildminderLewisham</t>
  </si>
  <si>
    <t>ChildminderLincolnshire</t>
  </si>
  <si>
    <t>Childcare on non-domestic premisesLiverpool</t>
  </si>
  <si>
    <t>ChildminderLiverpool</t>
  </si>
  <si>
    <t>ChildminderLuton</t>
  </si>
  <si>
    <t>ChildminderManchester</t>
  </si>
  <si>
    <t>ChildminderMedway</t>
  </si>
  <si>
    <t>Childcare on non-domestic premisesMerton</t>
  </si>
  <si>
    <t>ChildminderMerton</t>
  </si>
  <si>
    <t>Childcare on non-domestic premisesMiddlesbrough</t>
  </si>
  <si>
    <t>ChildminderMiddlesbrough</t>
  </si>
  <si>
    <t>Childcare on non-domestic premisesMilton Keynes</t>
  </si>
  <si>
    <t>ChildminderMilton Keynes</t>
  </si>
  <si>
    <t>ChildminderNewcastle upon Tyne</t>
  </si>
  <si>
    <t>Childcare on non-domestic premisesNewham</t>
  </si>
  <si>
    <t>ChildminderNewham</t>
  </si>
  <si>
    <t>Childcare on non-domestic premisesNorfolk</t>
  </si>
  <si>
    <t>ChildminderNorfolk</t>
  </si>
  <si>
    <t>ChildminderNorth East Lincolnshire</t>
  </si>
  <si>
    <t>ChildminderNorth Lincolnshire</t>
  </si>
  <si>
    <t>Childcare on non-domestic premisesNorth Northamptonshire</t>
  </si>
  <si>
    <t>ChildminderNorth Northamptonshire</t>
  </si>
  <si>
    <t>ChildminderNorth Somerset</t>
  </si>
  <si>
    <t>ChildminderNorth Tyneside</t>
  </si>
  <si>
    <t>Childcare on non-domestic premisesNorth Yorkshire</t>
  </si>
  <si>
    <t>ChildminderNorth Yorkshire</t>
  </si>
  <si>
    <t>ChildminderNorthumberland</t>
  </si>
  <si>
    <t>ChildminderNot Recorded</t>
  </si>
  <si>
    <t>ChildminderNottingham</t>
  </si>
  <si>
    <t>Childcare on non-domestic premisesNottinghamshire</t>
  </si>
  <si>
    <t>ChildminderNottinghamshire</t>
  </si>
  <si>
    <t>ChildminderOldham</t>
  </si>
  <si>
    <t>Childcare on non-domestic premisesOxfordshire</t>
  </si>
  <si>
    <t>ChildminderOxfordshire</t>
  </si>
  <si>
    <t>ChildminderPeterborough</t>
  </si>
  <si>
    <t>ChildminderPlymouth</t>
  </si>
  <si>
    <t>Childcare on non-domestic premisesPortsmouth</t>
  </si>
  <si>
    <t>ChildminderPortsmouth</t>
  </si>
  <si>
    <t>Childcare on non-domestic premisesReading</t>
  </si>
  <si>
    <t>ChildminderReading</t>
  </si>
  <si>
    <t>Childcare on domestic premisesRedbridge</t>
  </si>
  <si>
    <t>Childcare on non-domestic premisesRedbridge</t>
  </si>
  <si>
    <t>ChildminderRedbridge</t>
  </si>
  <si>
    <t>ChildminderRedcar and Cleveland</t>
  </si>
  <si>
    <t>Childcare on non-domestic premisesRichmond upon Thames</t>
  </si>
  <si>
    <t>ChildminderRichmond upon Thames</t>
  </si>
  <si>
    <t>ChildminderRochdale</t>
  </si>
  <si>
    <t>ChildminderRotherham</t>
  </si>
  <si>
    <t>ChildminderRutland</t>
  </si>
  <si>
    <t>ChildminderSalford</t>
  </si>
  <si>
    <t>Childcare on non-domestic premisesSandwell</t>
  </si>
  <si>
    <t>ChildminderSandwell</t>
  </si>
  <si>
    <t>ChildminderSefton</t>
  </si>
  <si>
    <t>Childcare on non-domestic premisesSheffield</t>
  </si>
  <si>
    <t>ChildminderSheffield</t>
  </si>
  <si>
    <t>ChildminderShropshire</t>
  </si>
  <si>
    <t>ChildminderSlough</t>
  </si>
  <si>
    <t>ChildminderSolihull</t>
  </si>
  <si>
    <t>ChildminderSomerset</t>
  </si>
  <si>
    <t>Childcare on non-domestic premisesSouth Gloucestershire</t>
  </si>
  <si>
    <t>ChildminderSouth Gloucestershire</t>
  </si>
  <si>
    <t>ChildminderSouth Tyneside</t>
  </si>
  <si>
    <t>ChildminderSouthampton</t>
  </si>
  <si>
    <t>ChildminderSouthend on Sea</t>
  </si>
  <si>
    <t>Childcare on non-domestic premisesSouthwark</t>
  </si>
  <si>
    <t>ChildminderSouthwark</t>
  </si>
  <si>
    <t>ChildminderSt Helens</t>
  </si>
  <si>
    <t>Childcare on non-domestic premisesStaffordshire</t>
  </si>
  <si>
    <t>ChildminderStaffordshire</t>
  </si>
  <si>
    <t>ChildminderStockport</t>
  </si>
  <si>
    <t>ChildminderStockton-on-Tees</t>
  </si>
  <si>
    <t>ChildminderStoke-on-Trent</t>
  </si>
  <si>
    <t>ChildminderSuffolk</t>
  </si>
  <si>
    <t>ChildminderSunderland</t>
  </si>
  <si>
    <t>Childcare on non-domestic premisesSurrey</t>
  </si>
  <si>
    <t>ChildminderSurrey</t>
  </si>
  <si>
    <t>ChildminderSutton</t>
  </si>
  <si>
    <t>ChildminderSwindon</t>
  </si>
  <si>
    <t>ChildminderTameside</t>
  </si>
  <si>
    <t>ChildminderTelford and Wrekin</t>
  </si>
  <si>
    <t>Childcare on non-domestic premisesThurrock</t>
  </si>
  <si>
    <t>ChildminderThurrock</t>
  </si>
  <si>
    <t>ChildminderTorbay</t>
  </si>
  <si>
    <t>ChildminderTower Hamlets</t>
  </si>
  <si>
    <t>ChildminderTrafford</t>
  </si>
  <si>
    <t>ChildminderWakefield</t>
  </si>
  <si>
    <t>Childcare on non-domestic premisesWalsall</t>
  </si>
  <si>
    <t>ChildminderWalsall</t>
  </si>
  <si>
    <t>Childcare on non-domestic premisesWaltham Forest</t>
  </si>
  <si>
    <t>ChildminderWaltham Forest</t>
  </si>
  <si>
    <t>ChildminderWandsworth</t>
  </si>
  <si>
    <t>Childcare on non-domestic premisesWarrington</t>
  </si>
  <si>
    <t>ChildminderWarrington</t>
  </si>
  <si>
    <t>Childcare on non-domestic premisesWarwickshire</t>
  </si>
  <si>
    <t>ChildminderWarwickshire</t>
  </si>
  <si>
    <t>ChildminderWest Berkshire</t>
  </si>
  <si>
    <t>Childcare on non-domestic premisesWest Northamptonshire</t>
  </si>
  <si>
    <t>ChildminderWest Northamptonshire</t>
  </si>
  <si>
    <t>Childcare on non-domestic premisesWest Sussex</t>
  </si>
  <si>
    <t>ChildminderWest Sussex</t>
  </si>
  <si>
    <t>Childcare on non-domestic premisesWestminster</t>
  </si>
  <si>
    <t>ChildminderWestminster</t>
  </si>
  <si>
    <t>ChildminderWigan</t>
  </si>
  <si>
    <t>ChildminderWiltshire</t>
  </si>
  <si>
    <t>ChildminderWindsor and Maidenhead</t>
  </si>
  <si>
    <t>Childcare on non-domestic premisesWirral</t>
  </si>
  <si>
    <t>ChildminderWirral</t>
  </si>
  <si>
    <t>Childcare on non-domestic premisesWokingham</t>
  </si>
  <si>
    <t>ChildminderWokingham</t>
  </si>
  <si>
    <t>Childcare on non-domestic premisesWolverhampton</t>
  </si>
  <si>
    <t>ChildminderWolverhampton</t>
  </si>
  <si>
    <t>Childcare on non-domestic premisesWorcestershire</t>
  </si>
  <si>
    <t>ChildminderWorcestershire</t>
  </si>
  <si>
    <t>ChildminderYork</t>
  </si>
  <si>
    <t>Total Inadequate</t>
  </si>
  <si>
    <t>All provisionIsle of Wight</t>
  </si>
  <si>
    <t>Childcare on domestic premisesBlackburn with Darwen</t>
  </si>
  <si>
    <t>Childcare on domestic premisesDevon</t>
  </si>
  <si>
    <t>Childcare on domestic premisesEssex</t>
  </si>
  <si>
    <t>Childcare on domestic premisesHampshire</t>
  </si>
  <si>
    <t>Childcare on domestic premisesNorth Lincolnshire</t>
  </si>
  <si>
    <t>Childcare on domestic premisesNorth Yorkshire</t>
  </si>
  <si>
    <t>Childcare on domestic premisesSurrey</t>
  </si>
  <si>
    <t>Childcare on non-domestic premisesBath and North East Somerset</t>
  </si>
  <si>
    <t>Childcare on non-domestic premisesBexley</t>
  </si>
  <si>
    <t>Childcare on non-domestic premisesBlackburn with Darwen</t>
  </si>
  <si>
    <t>Childcare on non-domestic premisesBlackpool</t>
  </si>
  <si>
    <t>Childcare on non-domestic premisesCalderdale</t>
  </si>
  <si>
    <t>Childcare on non-domestic premisesCentral Bedfordshire</t>
  </si>
  <si>
    <t>Childcare on non-domestic premisesCheshire West and Chester</t>
  </si>
  <si>
    <t>Childcare on non-domestic premisesCumbria</t>
  </si>
  <si>
    <t>Childcare on non-domestic premisesDerby</t>
  </si>
  <si>
    <t>Childcare on non-domestic premisesDevon</t>
  </si>
  <si>
    <t>Childcare on non-domestic premisesDurham</t>
  </si>
  <si>
    <t>Childcare on non-domestic premisesEast Riding of Yorkshire</t>
  </si>
  <si>
    <t>Childcare on non-domestic premisesEnfield</t>
  </si>
  <si>
    <t>Childcare on non-domestic premisesHillingdon</t>
  </si>
  <si>
    <t>Childcare on non-domestic premisesIsle of Wight</t>
  </si>
  <si>
    <t>Childcare on non-domestic premisesKent</t>
  </si>
  <si>
    <t>Childcare on non-domestic premisesKingston upon Thames</t>
  </si>
  <si>
    <t>Childcare on non-domestic premisesKirklees</t>
  </si>
  <si>
    <t>Childcare on non-domestic premisesLeeds</t>
  </si>
  <si>
    <t>Childcare on non-domestic premisesLeicester</t>
  </si>
  <si>
    <t>Childcare on non-domestic premisesLeicestershire</t>
  </si>
  <si>
    <t>Childcare on non-domestic premisesLincolnshire</t>
  </si>
  <si>
    <t>Childcare on non-domestic premisesLuton</t>
  </si>
  <si>
    <t>Childcare on non-domestic premisesManchester</t>
  </si>
  <si>
    <t>Childcare on non-domestic premisesMedway</t>
  </si>
  <si>
    <t>Childcare on non-domestic premisesNewcastle upon Tyne</t>
  </si>
  <si>
    <t>Childcare on non-domestic premisesNorth Lincolnshire</t>
  </si>
  <si>
    <t>Childcare on non-domestic premisesNorthumberland</t>
  </si>
  <si>
    <t>Childcare on non-domestic premisesNot Recorded</t>
  </si>
  <si>
    <t>Childcare on non-domestic premisesNottingham</t>
  </si>
  <si>
    <t>Childcare on non-domestic premisesPeterborough</t>
  </si>
  <si>
    <t>Childcare on non-domestic premisesPlymouth</t>
  </si>
  <si>
    <t>Childcare on non-domestic premisesRotherham</t>
  </si>
  <si>
    <t>Childcare on non-domestic premisesSalford</t>
  </si>
  <si>
    <t>Childcare on non-domestic premisesShropshire</t>
  </si>
  <si>
    <t>Childcare on non-domestic premisesSomerset</t>
  </si>
  <si>
    <t>Childcare on non-domestic premisesSuffolk</t>
  </si>
  <si>
    <t>Childcare on non-domestic premisesSutton</t>
  </si>
  <si>
    <t>Childcare on non-domestic premisesTower Hamlets</t>
  </si>
  <si>
    <t>Childcare on non-domestic premisesTrafford</t>
  </si>
  <si>
    <t>Childcare on non-domestic premisesWakefield</t>
  </si>
  <si>
    <t>Childcare on non-domestic premisesWandsworth</t>
  </si>
  <si>
    <t>Childcare on non-domestic premisesWigan</t>
  </si>
  <si>
    <t>Childcare on non-domestic premisesWiltshire</t>
  </si>
  <si>
    <t>Childcare on non-domestic premisesWindsor and Maidenhead</t>
  </si>
  <si>
    <t>month</t>
  </si>
  <si>
    <t>prov</t>
  </si>
  <si>
    <t>Total number of EYR providers</t>
  </si>
  <si>
    <t>Total number inspected</t>
  </si>
  <si>
    <t>Satisfactory /Requires Improvement</t>
  </si>
  <si>
    <t>Outstanding %</t>
  </si>
  <si>
    <t>Good %</t>
  </si>
  <si>
    <t>Satisfactory /Requires Improvement %</t>
  </si>
  <si>
    <t>Inadequate %</t>
  </si>
  <si>
    <t>As at 31 August 2012All provision</t>
  </si>
  <si>
    <t>As at 31 August 2012</t>
  </si>
  <si>
    <t>As at 31 August 2012Childminder</t>
  </si>
  <si>
    <t>As at 31 August 2012Childcare on non-domestic premises</t>
  </si>
  <si>
    <t>As at 31 August 2012Childcare on domestic premises</t>
  </si>
  <si>
    <t>As at 31 August 2013All provision</t>
  </si>
  <si>
    <t>As at 31 August 2013</t>
  </si>
  <si>
    <t>As at 31 August 2013Childminder</t>
  </si>
  <si>
    <t>As at 31 August 2013Childcare on non-domestic premises</t>
  </si>
  <si>
    <t>As at 31 August 2013Childcare on domestic premises</t>
  </si>
  <si>
    <t>As at 31 August 2014All provision</t>
  </si>
  <si>
    <t>As at 31 August 2014</t>
  </si>
  <si>
    <t>As at 31 August 2014Childminder</t>
  </si>
  <si>
    <t>As at 31 August 2014Childcare on non-domestic premises</t>
  </si>
  <si>
    <t>As at 31 August 2014Childcare on domestic premises</t>
  </si>
  <si>
    <t>As at 31 August 2015All provision</t>
  </si>
  <si>
    <t>As at 31 August 2015</t>
  </si>
  <si>
    <t>As at 31 August 2015Childminder</t>
  </si>
  <si>
    <t>As at 31 August 2015Childcare on non-domestic premises</t>
  </si>
  <si>
    <t>As at 31 August 2015Childcare on domestic premises</t>
  </si>
  <si>
    <t>As at 31 August 2016All provision</t>
  </si>
  <si>
    <t>As at 31 August 2016</t>
  </si>
  <si>
    <t>As at 31 August 2016Childminder</t>
  </si>
  <si>
    <t>As at 31 August 2016Childcare on non-domestic premises</t>
  </si>
  <si>
    <t>As at 31 August 2016Childcare on domestic premises</t>
  </si>
  <si>
    <t>As at 31 August 2017All provision</t>
  </si>
  <si>
    <t>As at 31 August 2017</t>
  </si>
  <si>
    <t>As at 31 August 2017Childminder</t>
  </si>
  <si>
    <t>As at 31 August 2017Childcare on non-domestic premises</t>
  </si>
  <si>
    <t>As at 31 August 2017Childcare on domestic premises</t>
  </si>
  <si>
    <t>As at 31 March 2018All provision</t>
  </si>
  <si>
    <t>As at 31 March 2018</t>
  </si>
  <si>
    <t>As at 31 March 2018Childminder</t>
  </si>
  <si>
    <t>As at 31 March 2018Childcare on non-domestic premises</t>
  </si>
  <si>
    <t>As at 31 March 2018Childcare on domestic premises</t>
  </si>
  <si>
    <t>As at 31 August 2018All provision</t>
  </si>
  <si>
    <t>As at 31 August 2018</t>
  </si>
  <si>
    <t>As at 31 August 2018Childcare on non-domestic premises</t>
  </si>
  <si>
    <t>As at 31 August 2018Childminder</t>
  </si>
  <si>
    <t>As at 31 August 2018Childcare on domestic premises</t>
  </si>
  <si>
    <t>As at 31 December 2018All provision</t>
  </si>
  <si>
    <t>As at 31 December 2018</t>
  </si>
  <si>
    <t>As at 31 December 2018Childcare on non-domestic premises</t>
  </si>
  <si>
    <t>As at 31 December 2018Childminder</t>
  </si>
  <si>
    <t>As at 31 December 2018Childcare on domestic premises</t>
  </si>
  <si>
    <t>As at 31 August 2019All provision</t>
  </si>
  <si>
    <t>As at 31 August 2019</t>
  </si>
  <si>
    <t>As at 31 August 2019Childcare on non-domestic premises</t>
  </si>
  <si>
    <t>As at 31 August 2019Childminder</t>
  </si>
  <si>
    <t>As at 31 August 2019Childcare on domestic premises</t>
  </si>
  <si>
    <t>As at 31 March 2020All provision</t>
  </si>
  <si>
    <t>As at 31 March 2020</t>
  </si>
  <si>
    <t>As at 31 March 2020Childcare on non-domestic premises</t>
  </si>
  <si>
    <t>As at 31 March 2020Childminder</t>
  </si>
  <si>
    <t>As at 31 March 2020Childcare on domestic premises</t>
  </si>
  <si>
    <t>As at 31 August 2021All provision</t>
  </si>
  <si>
    <t>As at 31 August 2021</t>
  </si>
  <si>
    <t>As at 31 August 2021Childcare on non-domestic premises</t>
  </si>
  <si>
    <t>As at 31 August 2021Childminder</t>
  </si>
  <si>
    <t>As at 31 August 2021Childcare on domestic premises</t>
  </si>
  <si>
    <t>As at 31 March 2019All provision</t>
  </si>
  <si>
    <t>As at 31 March 2019</t>
  </si>
  <si>
    <t>As at 31 March 2019Childcare on non-domestic premises</t>
  </si>
  <si>
    <t>As at 31 March 2019Childminder</t>
  </si>
  <si>
    <t>As at 31 March 2019Childcare on domestic premises</t>
  </si>
  <si>
    <t>As at 31 December 2019All provision</t>
  </si>
  <si>
    <t>As at 31 December 2019</t>
  </si>
  <si>
    <t>As at 31 December 2019Childcare on non-domestic premises</t>
  </si>
  <si>
    <t>As at 31 December 2019Childminder</t>
  </si>
  <si>
    <t>As at 31 December 2019Childcare on domestic premises</t>
  </si>
  <si>
    <t>As at 31 August 2020All provision</t>
  </si>
  <si>
    <t>As at 31 August 2020</t>
  </si>
  <si>
    <t>As at 31 August 2020Childcare on non-domestic premises</t>
  </si>
  <si>
    <t>As at 31 August 2020Childminder</t>
  </si>
  <si>
    <t>As at 31 August 2020Childcare on domestic premises</t>
  </si>
  <si>
    <t>As at 31 March 2021All provision</t>
  </si>
  <si>
    <t>As at 31 March 2021</t>
  </si>
  <si>
    <t>As at 31 March 2021Childcare on non-domestic premises</t>
  </si>
  <si>
    <t>As at 31 March 2021Childminder</t>
  </si>
  <si>
    <t>As at 31 March 2021Childcare on domestic premises</t>
  </si>
  <si>
    <t>As at 31 March 2022All provision</t>
  </si>
  <si>
    <t>As at 31 March 2022</t>
  </si>
  <si>
    <t>As at 31 March 2022Childcare on non-domestic premises</t>
  </si>
  <si>
    <t>As at 31 March 2022Childminder</t>
  </si>
  <si>
    <t>As at 31 March 2022Childcare on domestic premises</t>
  </si>
  <si>
    <t>As at 31 August 2022All provision</t>
  </si>
  <si>
    <t>As at 31 August 2022</t>
  </si>
  <si>
    <t>As at 31 August 2022Childcare on non-domestic premises</t>
  </si>
  <si>
    <t>As at 31 August 2022Childminder</t>
  </si>
  <si>
    <t>As at 31 August 2022Childcare on domestic premises</t>
  </si>
  <si>
    <r>
      <t>Table 5: Overall effectiveness of active early years registered providers at their most recent inspection, by year</t>
    </r>
    <r>
      <rPr>
        <b/>
        <vertAlign val="superscript"/>
        <sz val="15"/>
        <rFont val="Tahoma"/>
        <family val="2"/>
      </rPr>
      <t xml:space="preserve"> 1 2 3</t>
    </r>
  </si>
  <si>
    <t>Provision type:</t>
  </si>
  <si>
    <t>Percentage of inspected providers</t>
  </si>
  <si>
    <t>Source: Ofsted inspection data</t>
  </si>
  <si>
    <t xml:space="preserve">2. Percentages are rounded and may not sum to 100. 
</t>
  </si>
  <si>
    <t>3. 'Most recent inspection' refers to the provider's most recent full Early Years Register inspection.</t>
  </si>
  <si>
    <r>
      <t xml:space="preserve">Table 6: Overall effectiveness and sub-judgements of active early years registered providers at their most recent inspection </t>
    </r>
    <r>
      <rPr>
        <b/>
        <vertAlign val="superscript"/>
        <sz val="15"/>
        <rFont val="Tahoma"/>
        <family val="2"/>
      </rPr>
      <t>1 2 3 4</t>
    </r>
  </si>
  <si>
    <t>Effectiveness of leadership and management</t>
  </si>
  <si>
    <t xml:space="preserve">2. Percentages are rounded and may not sum to 100. Where the number of inspected providers is small, percentages should be treated with caution.
</t>
  </si>
  <si>
    <t>4. Since the introduction of the Education Inspection Framework on 1 September 2019, the additional judgements have changed. This has affected the number of providers with judgements for quality of education, behaviour and attitudes and personal development at their most recent inspection.</t>
  </si>
  <si>
    <t>Table 7: Overall effectiveness of active early years registered providers at their most recent inspection, by region</t>
  </si>
  <si>
    <r>
      <t xml:space="preserve">and local authority </t>
    </r>
    <r>
      <rPr>
        <b/>
        <vertAlign val="superscript"/>
        <sz val="14"/>
        <rFont val="Tahoma"/>
        <family val="2"/>
      </rPr>
      <t>1 2 3</t>
    </r>
  </si>
  <si>
    <t>Region not recorded</t>
  </si>
  <si>
    <t>Table 8: Inspection outcomes of active early years registered providers where there were no children on roll at their</t>
  </si>
  <si>
    <r>
      <t>most recent inspection</t>
    </r>
    <r>
      <rPr>
        <b/>
        <vertAlign val="superscript"/>
        <sz val="15"/>
        <rFont val="Tahoma"/>
        <family val="2"/>
      </rPr>
      <t xml:space="preserve"> 1 2</t>
    </r>
  </si>
  <si>
    <t>Number inspected</t>
  </si>
  <si>
    <t>Not met:
Actions</t>
  </si>
  <si>
    <t>Not met:
Enforcement</t>
  </si>
  <si>
    <t>The quality and standards of the early years provision</t>
  </si>
  <si>
    <t xml:space="preserve">Requirements of the compulsory part of the Childcare Register </t>
  </si>
  <si>
    <t xml:space="preserve">Requirements of the voluntary part of the Childcare Register </t>
  </si>
  <si>
    <t>Table 9: Inspection outcomes of inadequate early years registered providers where there were no children on roll at the</t>
  </si>
  <si>
    <r>
      <t>time of their re-inspection</t>
    </r>
    <r>
      <rPr>
        <b/>
        <vertAlign val="superscript"/>
        <sz val="15"/>
        <rFont val="Tahoma"/>
        <family val="2"/>
      </rPr>
      <t xml:space="preserve"> 1 2</t>
    </r>
  </si>
  <si>
    <t>Number of inadequate providers</t>
  </si>
  <si>
    <t>Number re-inspected where there were no children on roll</t>
  </si>
  <si>
    <t>All provisionAll EnglandAccident or injury</t>
  </si>
  <si>
    <t>Accident or injury</t>
  </si>
  <si>
    <t>All provisionAll EnglandArrangements for safeguarding children</t>
  </si>
  <si>
    <t>Arrangements for safeguarding children</t>
  </si>
  <si>
    <t>All provisionAll EnglandAssessment</t>
  </si>
  <si>
    <t>Assessment</t>
  </si>
  <si>
    <t>All provisionAll EnglandCertificate of registration</t>
  </si>
  <si>
    <t>Certificate of registration</t>
  </si>
  <si>
    <t>All provisionAll EnglandChanges that must be notified to Ofsted</t>
  </si>
  <si>
    <t>Changes that must be notified to Ofsted</t>
  </si>
  <si>
    <t>All provisionAll EnglandChanges to people</t>
  </si>
  <si>
    <t>Changes to people</t>
  </si>
  <si>
    <t>All provisionAll EnglandChild supervision</t>
  </si>
  <si>
    <t>Child supervision</t>
  </si>
  <si>
    <t>All provisionAll EnglandComplaints</t>
  </si>
  <si>
    <t>Complaints</t>
  </si>
  <si>
    <t>All provisionAll EnglandDisqualification</t>
  </si>
  <si>
    <t>Disqualification</t>
  </si>
  <si>
    <t>All provisionAll EnglandEducation programmes</t>
  </si>
  <si>
    <t>Education programmes</t>
  </si>
  <si>
    <t>All provisionAll EnglandEqual opportunities</t>
  </si>
  <si>
    <t>Equal opportunities</t>
  </si>
  <si>
    <t>All provisionAll EnglandFood and drink</t>
  </si>
  <si>
    <t>Food and drink</t>
  </si>
  <si>
    <t>All provisionAll EnglandGeneral information and records matters</t>
  </si>
  <si>
    <t>General information and records matters</t>
  </si>
  <si>
    <t>All provisionAll EnglandGeneral suitability people matters</t>
  </si>
  <si>
    <t>General suitability people matters</t>
  </si>
  <si>
    <t>All provisionAll EnglandHow the childcare provision is organised</t>
  </si>
  <si>
    <t>How the childcare provision is organised</t>
  </si>
  <si>
    <t>All provisionAll EnglandInformation about the child</t>
  </si>
  <si>
    <t>Information about the child</t>
  </si>
  <si>
    <t>All provisionAll EnglandInformation about the provider</t>
  </si>
  <si>
    <t>Information about the provider</t>
  </si>
  <si>
    <t>All provisionAll EnglandInformation for parents and carers</t>
  </si>
  <si>
    <t>Information for parents and carers</t>
  </si>
  <si>
    <t>All provisionAll EnglandInspection has actions</t>
  </si>
  <si>
    <t>Inspection has actions</t>
  </si>
  <si>
    <t>All provisionAll EnglandInspection has recommendations</t>
  </si>
  <si>
    <t>Inspection has recommendations</t>
  </si>
  <si>
    <t>All provisionAll EnglandInsurance</t>
  </si>
  <si>
    <t>Insurance</t>
  </si>
  <si>
    <t>All provisionAll EnglandKey persons</t>
  </si>
  <si>
    <t>Key persons</t>
  </si>
  <si>
    <t>All provisionAll EnglandManaging behaviour</t>
  </si>
  <si>
    <t>Managing behaviour</t>
  </si>
  <si>
    <t>All provisionAll EnglandMatters affecting the welfare of children</t>
  </si>
  <si>
    <t>Matters affecting the welfare of children</t>
  </si>
  <si>
    <t>All provisionAll EnglandMedicine</t>
  </si>
  <si>
    <t>Medicine</t>
  </si>
  <si>
    <t>All provisionAll EnglandNo of Inspections</t>
  </si>
  <si>
    <t>No of Inspections</t>
  </si>
  <si>
    <t>All provisionAll EnglandNo of providers</t>
  </si>
  <si>
    <t>No of providers</t>
  </si>
  <si>
    <t>All provisionAll EnglandOutings</t>
  </si>
  <si>
    <t>Outings</t>
  </si>
  <si>
    <t>All provisionAll EnglandPlanning</t>
  </si>
  <si>
    <t>Planning</t>
  </si>
  <si>
    <t>All provisionAll EnglandPremises</t>
  </si>
  <si>
    <t>Premises</t>
  </si>
  <si>
    <t>All provisionAll EnglandProcedures for dealing with complaints</t>
  </si>
  <si>
    <t>Procedures for dealing with complaints</t>
  </si>
  <si>
    <t>All provisionAll EnglandProviding information to Ofsted</t>
  </si>
  <si>
    <t>Providing information to Ofsted</t>
  </si>
  <si>
    <t>All provisionAll EnglandProviding information to parents</t>
  </si>
  <si>
    <t>Providing information to parents</t>
  </si>
  <si>
    <t>All provisionAll EnglandQualifications</t>
  </si>
  <si>
    <t>Qualifications</t>
  </si>
  <si>
    <t>All provisionAll EnglandQualifications and training</t>
  </si>
  <si>
    <t>Qualifications and training</t>
  </si>
  <si>
    <t>All provisionAll EnglandRatios</t>
  </si>
  <si>
    <t>Ratios</t>
  </si>
  <si>
    <t>All provisionAll EnglandRecords to be kept</t>
  </si>
  <si>
    <t>Records to be kept</t>
  </si>
  <si>
    <t>All provisionAll EnglandRisk assessment</t>
  </si>
  <si>
    <t>Risk assessment</t>
  </si>
  <si>
    <t>All provisionAll EnglandSafeguarding policy</t>
  </si>
  <si>
    <t>Safeguarding policy</t>
  </si>
  <si>
    <t>All provisionAll EnglandSafeguarding practice</t>
  </si>
  <si>
    <t>Safeguarding practice</t>
  </si>
  <si>
    <t>All provisionAll EnglandSafety</t>
  </si>
  <si>
    <t>Safety</t>
  </si>
  <si>
    <t>All provisionAll EnglandSmoking</t>
  </si>
  <si>
    <t>Smoking</t>
  </si>
  <si>
    <t>All provisionAll EnglandStaff deployment</t>
  </si>
  <si>
    <t>Staff deployment</t>
  </si>
  <si>
    <t>All provisionAll EnglandSuitability to care for children, or have regular contact</t>
  </si>
  <si>
    <t>Suitability to care for children, or have regular contact</t>
  </si>
  <si>
    <t>All provisionAll EnglandSuitablity and safety of premises and equipment</t>
  </si>
  <si>
    <t>Suitablity and safety of premises and equipment</t>
  </si>
  <si>
    <t>All provisionAll EnglandTraining, support and skills</t>
  </si>
  <si>
    <t>Training, support and skills</t>
  </si>
  <si>
    <t>All provisionAll EnglandWelfare of the children being cared for</t>
  </si>
  <si>
    <t>Welfare of the children being cared for</t>
  </si>
  <si>
    <t>All provisionBarking and DagenhamAssessment</t>
  </si>
  <si>
    <t>All provisionBarking and DagenhamEducation programmes</t>
  </si>
  <si>
    <t>All provisionBarking and DagenhamInspection has actions</t>
  </si>
  <si>
    <t>All provisionBarking and DagenhamInspection has recommendations</t>
  </si>
  <si>
    <t>All provisionBarking and DagenhamKey persons</t>
  </si>
  <si>
    <t>All provisionBarking and DagenhamNo of Inspections</t>
  </si>
  <si>
    <t>All provisionBarking and DagenhamNo of providers</t>
  </si>
  <si>
    <t>All provisionBarking and DagenhamPlanning</t>
  </si>
  <si>
    <t>All provisionBarking and DagenhamRisk assessment</t>
  </si>
  <si>
    <t>All provisionBarking and DagenhamStaff deployment</t>
  </si>
  <si>
    <t>All provisionBarking and DagenhamTraining, support and skills</t>
  </si>
  <si>
    <t>All provisionBarnetAssessment</t>
  </si>
  <si>
    <t>All provisionBarnetChanges that must be notified to Ofsted</t>
  </si>
  <si>
    <t>All provisionBarnetChild supervision</t>
  </si>
  <si>
    <t>All provisionBarnetEducation programmes</t>
  </si>
  <si>
    <t>All provisionBarnetEqual opportunities</t>
  </si>
  <si>
    <t>All provisionBarnetGeneral information and records matters</t>
  </si>
  <si>
    <t>All provisionBarnetGeneral suitability people matters</t>
  </si>
  <si>
    <t>All provisionBarnetInformation about the child</t>
  </si>
  <si>
    <t>All provisionBarnetInformation about the provider</t>
  </si>
  <si>
    <t>All provisionBarnetInspection has actions</t>
  </si>
  <si>
    <t>All provisionBarnetInspection has recommendations</t>
  </si>
  <si>
    <t>All provisionBarnetKey persons</t>
  </si>
  <si>
    <t>All provisionBarnetNo of Inspections</t>
  </si>
  <si>
    <t>All provisionBarnetNo of providers</t>
  </si>
  <si>
    <t>All provisionBarnetPlanning</t>
  </si>
  <si>
    <t>All provisionBarnetRisk assessment</t>
  </si>
  <si>
    <t>All provisionBarnetSafeguarding policy</t>
  </si>
  <si>
    <t>All provisionBarnetSafeguarding practice</t>
  </si>
  <si>
    <t>All provisionBarnetSafety</t>
  </si>
  <si>
    <t>All provisionBarnetStaff deployment</t>
  </si>
  <si>
    <t>All provisionBarnetTraining, support and skills</t>
  </si>
  <si>
    <t>All provisionBarnsleyInspection has recommendations</t>
  </si>
  <si>
    <t>All provisionBarnsleyNo of Inspections</t>
  </si>
  <si>
    <t>All provisionBarnsleyNo of providers</t>
  </si>
  <si>
    <t>All provisionBath and North East SomersetAssessment</t>
  </si>
  <si>
    <t>All provisionBath and North East SomersetEducation programmes</t>
  </si>
  <si>
    <t>All provisionBath and North East SomersetGeneral suitability people matters</t>
  </si>
  <si>
    <t>All provisionBath and North East SomersetInformation about the child</t>
  </si>
  <si>
    <t>All provisionBath and North East SomersetInspection has actions</t>
  </si>
  <si>
    <t>All provisionBath and North East SomersetInspection has recommendations</t>
  </si>
  <si>
    <t>All provisionBath and North East SomersetMedicine</t>
  </si>
  <si>
    <t>All provisionBath and North East SomersetNo of Inspections</t>
  </si>
  <si>
    <t>All provisionBath and North East SomersetNo of providers</t>
  </si>
  <si>
    <t>All provisionBath and North East SomersetPlanning</t>
  </si>
  <si>
    <t>All provisionBath and North East SomersetPremises</t>
  </si>
  <si>
    <t>All provisionBath and North East SomersetRisk assessment</t>
  </si>
  <si>
    <t>All provisionBath and North East SomersetSafeguarding practice</t>
  </si>
  <si>
    <t>All provisionBath and North East SomersetStaff deployment</t>
  </si>
  <si>
    <t>All provisionBedfordAssessment</t>
  </si>
  <si>
    <t>All provisionBedfordChanges that must be notified to Ofsted</t>
  </si>
  <si>
    <t>All provisionBedfordEducation programmes</t>
  </si>
  <si>
    <t>All provisionBedfordInspection has actions</t>
  </si>
  <si>
    <t>All provisionBedfordInspection has recommendations</t>
  </si>
  <si>
    <t>All provisionBedfordNo of Inspections</t>
  </si>
  <si>
    <t>All provisionBedfordNo of providers</t>
  </si>
  <si>
    <t>All provisionBedfordRisk assessment</t>
  </si>
  <si>
    <t>All provisionBedfordSuitablity and safety of premises and equipment</t>
  </si>
  <si>
    <t>All provisionBedfordTraining, support and skills</t>
  </si>
  <si>
    <t>All provisionBexleyAssessment</t>
  </si>
  <si>
    <t>All provisionBexleyEducation programmes</t>
  </si>
  <si>
    <t>All provisionBexleyGeneral suitability people matters</t>
  </si>
  <si>
    <t>All provisionBexleyInspection has actions</t>
  </si>
  <si>
    <t>All provisionBexleyInspection has recommendations</t>
  </si>
  <si>
    <t>All provisionBexleyKey persons</t>
  </si>
  <si>
    <t>All provisionBexleyManaging behaviour</t>
  </si>
  <si>
    <t>All provisionBexleyNo of Inspections</t>
  </si>
  <si>
    <t>All provisionBexleyNo of providers</t>
  </si>
  <si>
    <t>All provisionBexleyPlanning</t>
  </si>
  <si>
    <t>All provisionBexleyRisk assessment</t>
  </si>
  <si>
    <t>All provisionBexleySafeguarding policy</t>
  </si>
  <si>
    <t>All provisionBexleySafeguarding practice</t>
  </si>
  <si>
    <t>All provisionBexleyStaff deployment</t>
  </si>
  <si>
    <t>All provisionBexleyTraining, support and skills</t>
  </si>
  <si>
    <t>All provisionBirminghamAssessment</t>
  </si>
  <si>
    <t>All provisionBirminghamChanges that must be notified to Ofsted</t>
  </si>
  <si>
    <t>All provisionBirminghamChild supervision</t>
  </si>
  <si>
    <t>All provisionBirminghamComplaints</t>
  </si>
  <si>
    <t>All provisionBirminghamEducation programmes</t>
  </si>
  <si>
    <t>All provisionBirminghamEqual opportunities</t>
  </si>
  <si>
    <t>All provisionBirminghamFood and drink</t>
  </si>
  <si>
    <t>All provisionBirminghamGeneral information and records matters</t>
  </si>
  <si>
    <t>All provisionBirminghamGeneral suitability people matters</t>
  </si>
  <si>
    <t>All provisionBirminghamInformation about the child</t>
  </si>
  <si>
    <t>All provisionBirminghamInformation about the provider</t>
  </si>
  <si>
    <t>All provisionBirminghamInformation for parents and carers</t>
  </si>
  <si>
    <t>All provisionBirminghamInspection has actions</t>
  </si>
  <si>
    <t>All provisionBirminghamInspection has recommendations</t>
  </si>
  <si>
    <t>All provisionBirminghamKey persons</t>
  </si>
  <si>
    <t>All provisionBirminghamManaging behaviour</t>
  </si>
  <si>
    <t>All provisionBirminghamMedicine</t>
  </si>
  <si>
    <t>All provisionBirminghamNo of Inspections</t>
  </si>
  <si>
    <t>All provisionBirminghamNo of providers</t>
  </si>
  <si>
    <t>All provisionBirminghamPlanning</t>
  </si>
  <si>
    <t>All provisionBirminghamPremises</t>
  </si>
  <si>
    <t>All provisionBirminghamQualifications</t>
  </si>
  <si>
    <t>All provisionBirminghamRatios</t>
  </si>
  <si>
    <t>All provisionBirminghamRecords to be kept</t>
  </si>
  <si>
    <t>All provisionBirminghamRisk assessment</t>
  </si>
  <si>
    <t>All provisionBirminghamSafeguarding policy</t>
  </si>
  <si>
    <t>All provisionBirminghamSafeguarding practice</t>
  </si>
  <si>
    <t>All provisionBirminghamSafety</t>
  </si>
  <si>
    <t>All provisionBirminghamStaff deployment</t>
  </si>
  <si>
    <t>All provisionBirminghamTraining, support and skills</t>
  </si>
  <si>
    <t>All provisionBlackburn with DarwenAssessment</t>
  </si>
  <si>
    <t>All provisionBlackburn with DarwenEducation programmes</t>
  </si>
  <si>
    <t>All provisionBlackburn with DarwenFood and drink</t>
  </si>
  <si>
    <t>All provisionBlackburn with DarwenGeneral information and records matters</t>
  </si>
  <si>
    <t>All provisionBlackburn with DarwenGeneral suitability people matters</t>
  </si>
  <si>
    <t>All provisionBlackburn with DarwenInspection has actions</t>
  </si>
  <si>
    <t>All provisionBlackburn with DarwenInspection has recommendations</t>
  </si>
  <si>
    <t>All provisionBlackburn with DarwenKey persons</t>
  </si>
  <si>
    <t>All provisionBlackburn with DarwenNo of Inspections</t>
  </si>
  <si>
    <t>All provisionBlackburn with DarwenNo of providers</t>
  </si>
  <si>
    <t>All provisionBlackburn with DarwenQualifications</t>
  </si>
  <si>
    <t>All provisionBlackburn with DarwenRatios</t>
  </si>
  <si>
    <t>All provisionBlackburn with DarwenRisk assessment</t>
  </si>
  <si>
    <t>All provisionBlackburn with DarwenSafeguarding practice</t>
  </si>
  <si>
    <t>All provisionBlackburn with DarwenSafety</t>
  </si>
  <si>
    <t>All provisionBlackburn with DarwenTraining, support and skills</t>
  </si>
  <si>
    <t>All provisionBlackpoolInspection has actions</t>
  </si>
  <si>
    <t>All provisionBlackpoolInspection has recommendations</t>
  </si>
  <si>
    <t>All provisionBlackpoolNo of Inspections</t>
  </si>
  <si>
    <t>All provisionBlackpoolNo of providers</t>
  </si>
  <si>
    <t>All provisionBlackpoolQualifications and training</t>
  </si>
  <si>
    <t>All provisionBlackpoolSafeguarding practice</t>
  </si>
  <si>
    <t>All provisionBoltonArrangements for safeguarding children</t>
  </si>
  <si>
    <t>All provisionBoltonAssessment</t>
  </si>
  <si>
    <t>All provisionBoltonEducation programmes</t>
  </si>
  <si>
    <t>All provisionBoltonEqual opportunities</t>
  </si>
  <si>
    <t>All provisionBoltonFood and drink</t>
  </si>
  <si>
    <t>All provisionBoltonInformation about the provider</t>
  </si>
  <si>
    <t>All provisionBoltonInformation for parents and carers</t>
  </si>
  <si>
    <t>All provisionBoltonInspection has actions</t>
  </si>
  <si>
    <t>All provisionBoltonInspection has recommendations</t>
  </si>
  <si>
    <t>All provisionBoltonMedicine</t>
  </si>
  <si>
    <t>All provisionBoltonNo of Inspections</t>
  </si>
  <si>
    <t>All provisionBoltonNo of providers</t>
  </si>
  <si>
    <t>All provisionBoltonPlanning</t>
  </si>
  <si>
    <t>All provisionBoltonPremises</t>
  </si>
  <si>
    <t>All provisionBoltonRecords to be kept</t>
  </si>
  <si>
    <t>All provisionBoltonSafeguarding practice</t>
  </si>
  <si>
    <t>All provisionBoltonTraining, support and skills</t>
  </si>
  <si>
    <t>All provisionBournemouth, Christchurch &amp; PooleInspection has actions</t>
  </si>
  <si>
    <t>All provisionBournemouth, Christchurch &amp; PooleInspection has recommendations</t>
  </si>
  <si>
    <t>All provisionBournemouth, Christchurch &amp; PooleNo of Inspections</t>
  </si>
  <si>
    <t>All provisionBournemouth, Christchurch &amp; PooleNo of providers</t>
  </si>
  <si>
    <t>All provisionBournemouth, Christchurch &amp; PooleOutings</t>
  </si>
  <si>
    <t>All provisionBournemouth, Christchurch &amp; PooleTraining, support and skills</t>
  </si>
  <si>
    <t>All provisionBracknell ForestEqual opportunities</t>
  </si>
  <si>
    <t>All provisionBracknell ForestInspection has actions</t>
  </si>
  <si>
    <t>All provisionBracknell ForestInspection has recommendations</t>
  </si>
  <si>
    <t>All provisionBracknell ForestMedicine</t>
  </si>
  <si>
    <t>All provisionBracknell ForestNo of Inspections</t>
  </si>
  <si>
    <t>All provisionBracknell ForestNo of providers</t>
  </si>
  <si>
    <t>All provisionBracknell ForestPlanning</t>
  </si>
  <si>
    <t>All provisionBracknell ForestRisk assessment</t>
  </si>
  <si>
    <t>All provisionBradfordAssessment</t>
  </si>
  <si>
    <t>All provisionBradfordChanges that must be notified to Ofsted</t>
  </si>
  <si>
    <t>All provisionBradfordComplaints</t>
  </si>
  <si>
    <t>All provisionBradfordEducation programmes</t>
  </si>
  <si>
    <t>All provisionBradfordGeneral information and records matters</t>
  </si>
  <si>
    <t>All provisionBradfordGeneral suitability people matters</t>
  </si>
  <si>
    <t>All provisionBradfordInformation about the provider</t>
  </si>
  <si>
    <t>All provisionBradfordInformation for parents and carers</t>
  </si>
  <si>
    <t>All provisionBradfordInspection has actions</t>
  </si>
  <si>
    <t>All provisionBradfordInspection has recommendations</t>
  </si>
  <si>
    <t>All provisionBradfordNo of Inspections</t>
  </si>
  <si>
    <t>All provisionBradfordNo of providers</t>
  </si>
  <si>
    <t>All provisionBradfordPlanning</t>
  </si>
  <si>
    <t>All provisionBradfordPremises</t>
  </si>
  <si>
    <t>All provisionBradfordQualifications</t>
  </si>
  <si>
    <t>All provisionBradfordRisk assessment</t>
  </si>
  <si>
    <t>All provisionBradfordSafeguarding policy</t>
  </si>
  <si>
    <t>All provisionBradfordSafeguarding practice</t>
  </si>
  <si>
    <t>All provisionBradfordSafety</t>
  </si>
  <si>
    <t>All provisionBradfordTraining, support and skills</t>
  </si>
  <si>
    <t>All provisionBrentAssessment</t>
  </si>
  <si>
    <t>All provisionBrentEducation programmes</t>
  </si>
  <si>
    <t>All provisionBrentEqual opportunities</t>
  </si>
  <si>
    <t>All provisionBrentGeneral suitability people matters</t>
  </si>
  <si>
    <t>All provisionBrentInformation for parents and carers</t>
  </si>
  <si>
    <t>All provisionBrentInspection has actions</t>
  </si>
  <si>
    <t>All provisionBrentInspection has recommendations</t>
  </si>
  <si>
    <t>All provisionBrentManaging behaviour</t>
  </si>
  <si>
    <t>All provisionBrentNo of Inspections</t>
  </si>
  <si>
    <t>All provisionBrentNo of providers</t>
  </si>
  <si>
    <t>All provisionBrentRisk assessment</t>
  </si>
  <si>
    <t>All provisionBrentSafeguarding practice</t>
  </si>
  <si>
    <t>All provisionBrentSafety</t>
  </si>
  <si>
    <t>All provisionBrentTraining, support and skills</t>
  </si>
  <si>
    <t>All provisionBrighton and HoveAssessment</t>
  </si>
  <si>
    <t>All provisionBrighton and HoveEducation programmes</t>
  </si>
  <si>
    <t>All provisionBrighton and HoveEqual opportunities</t>
  </si>
  <si>
    <t>All provisionBrighton and HoveGeneral information and records matters</t>
  </si>
  <si>
    <t>All provisionBrighton and HoveGeneral suitability people matters</t>
  </si>
  <si>
    <t>All provisionBrighton and HoveInformation for parents and carers</t>
  </si>
  <si>
    <t>All provisionBrighton and HoveInspection has actions</t>
  </si>
  <si>
    <t>All provisionBrighton and HoveInspection has recommendations</t>
  </si>
  <si>
    <t>All provisionBrighton and HoveKey persons</t>
  </si>
  <si>
    <t>All provisionBrighton and HoveManaging behaviour</t>
  </si>
  <si>
    <t>All provisionBrighton and HoveNo of Inspections</t>
  </si>
  <si>
    <t>All provisionBrighton and HoveNo of providers</t>
  </si>
  <si>
    <t>All provisionBrighton and HoveRisk assessment</t>
  </si>
  <si>
    <t>All provisionBrighton and HoveSafeguarding practice</t>
  </si>
  <si>
    <t>All provisionBrighton and HoveStaff deployment</t>
  </si>
  <si>
    <t>All provisionBrighton and HoveTraining, support and skills</t>
  </si>
  <si>
    <t>All provisionBristolAssessment</t>
  </si>
  <si>
    <t>All provisionBristolChild supervision</t>
  </si>
  <si>
    <t>All provisionBristolEducation programmes</t>
  </si>
  <si>
    <t>All provisionBristolEqual opportunities</t>
  </si>
  <si>
    <t>All provisionBristolFood and drink</t>
  </si>
  <si>
    <t>All provisionBristolGeneral information and records matters</t>
  </si>
  <si>
    <t>All provisionBristolInformation about the child</t>
  </si>
  <si>
    <t>All provisionBristolInformation about the provider</t>
  </si>
  <si>
    <t>All provisionBristolInspection has actions</t>
  </si>
  <si>
    <t>All provisionBristolInspection has recommendations</t>
  </si>
  <si>
    <t>All provisionBristolKey persons</t>
  </si>
  <si>
    <t>All provisionBristolManaging behaviour</t>
  </si>
  <si>
    <t>All provisionBristolMedicine</t>
  </si>
  <si>
    <t>All provisionBristolNo of Inspections</t>
  </si>
  <si>
    <t>All provisionBristolNo of providers</t>
  </si>
  <si>
    <t>All provisionBristolPlanning</t>
  </si>
  <si>
    <t>All provisionBristolPremises</t>
  </si>
  <si>
    <t>All provisionBristolRisk assessment</t>
  </si>
  <si>
    <t>All provisionBristolSafeguarding practice</t>
  </si>
  <si>
    <t>All provisionBristolTraining, support and skills</t>
  </si>
  <si>
    <t>All provisionBromleyAssessment</t>
  </si>
  <si>
    <t>All provisionBromleyEducation programmes</t>
  </si>
  <si>
    <t>All provisionBromleyFood and drink</t>
  </si>
  <si>
    <t>All provisionBromleyGeneral information and records matters</t>
  </si>
  <si>
    <t>All provisionBromleyInspection has actions</t>
  </si>
  <si>
    <t>All provisionBromleyInspection has recommendations</t>
  </si>
  <si>
    <t>All provisionBromleyMedicine</t>
  </si>
  <si>
    <t>All provisionBromleyNo of Inspections</t>
  </si>
  <si>
    <t>All provisionBromleyNo of providers</t>
  </si>
  <si>
    <t>All provisionBromleyPlanning</t>
  </si>
  <si>
    <t>All provisionBromleyRecords to be kept</t>
  </si>
  <si>
    <t>All provisionBromleyTraining, support and skills</t>
  </si>
  <si>
    <t>All provisionBuckinghamshireAssessment</t>
  </si>
  <si>
    <t>All provisionBuckinghamshireChanges that must be notified to Ofsted</t>
  </si>
  <si>
    <t>All provisionBuckinghamshireChild supervision</t>
  </si>
  <si>
    <t>All provisionBuckinghamshireEducation programmes</t>
  </si>
  <si>
    <t>All provisionBuckinghamshireGeneral suitability people matters</t>
  </si>
  <si>
    <t>All provisionBuckinghamshireInformation about the provider</t>
  </si>
  <si>
    <t>All provisionBuckinghamshireInspection has actions</t>
  </si>
  <si>
    <t>All provisionBuckinghamshireInspection has recommendations</t>
  </si>
  <si>
    <t>All provisionBuckinghamshireKey persons</t>
  </si>
  <si>
    <t>All provisionBuckinghamshireMedicine</t>
  </si>
  <si>
    <t>All provisionBuckinghamshireNo of Inspections</t>
  </si>
  <si>
    <t>All provisionBuckinghamshireNo of providers</t>
  </si>
  <si>
    <t>All provisionBuckinghamshirePlanning</t>
  </si>
  <si>
    <t>All provisionBuckinghamshireRatios</t>
  </si>
  <si>
    <t>All provisionBuckinghamshireRisk assessment</t>
  </si>
  <si>
    <t>All provisionBuckinghamshireSafeguarding practice</t>
  </si>
  <si>
    <t>All provisionBuckinghamshireStaff deployment</t>
  </si>
  <si>
    <t>All provisionBuckinghamshireTraining, support and skills</t>
  </si>
  <si>
    <t>All provisionBuryEducation programmes</t>
  </si>
  <si>
    <t>All provisionBuryInspection has actions</t>
  </si>
  <si>
    <t>All provisionBuryInspection has recommendations</t>
  </si>
  <si>
    <t>All provisionBuryNo of Inspections</t>
  </si>
  <si>
    <t>All provisionBuryNo of providers</t>
  </si>
  <si>
    <t>All provisionBuryPlanning</t>
  </si>
  <si>
    <t>All provisionBuryStaff deployment</t>
  </si>
  <si>
    <t>All provisionBuryTraining, support and skills</t>
  </si>
  <si>
    <t>All provisionCalderdaleEducation programmes</t>
  </si>
  <si>
    <t>All provisionCalderdaleInspection has actions</t>
  </si>
  <si>
    <t>All provisionCalderdaleInspection has recommendations</t>
  </si>
  <si>
    <t>All provisionCalderdaleManaging behaviour</t>
  </si>
  <si>
    <t>All provisionCalderdaleNo of Inspections</t>
  </si>
  <si>
    <t>All provisionCalderdaleNo of providers</t>
  </si>
  <si>
    <t>All provisionCalderdalePlanning</t>
  </si>
  <si>
    <t>All provisionCalderdaleRisk assessment</t>
  </si>
  <si>
    <t>All provisionCalderdaleSafety</t>
  </si>
  <si>
    <t>All provisionCalderdaleTraining, support and skills</t>
  </si>
  <si>
    <t>All provisionCambridgeshireChanges that must be notified to Ofsted</t>
  </si>
  <si>
    <t>All provisionCambridgeshireChild supervision</t>
  </si>
  <si>
    <t>All provisionCambridgeshireEducation programmes</t>
  </si>
  <si>
    <t>All provisionCambridgeshireGeneral suitability people matters</t>
  </si>
  <si>
    <t>All provisionCambridgeshireInspection has actions</t>
  </si>
  <si>
    <t>All provisionCambridgeshireInspection has recommendations</t>
  </si>
  <si>
    <t>All provisionCambridgeshireKey persons</t>
  </si>
  <si>
    <t>All provisionCambridgeshireManaging behaviour</t>
  </si>
  <si>
    <t>All provisionCambridgeshireNo of Inspections</t>
  </si>
  <si>
    <t>All provisionCambridgeshireNo of providers</t>
  </si>
  <si>
    <t>All provisionCambridgeshirePlanning</t>
  </si>
  <si>
    <t>All provisionCambridgeshirePremises</t>
  </si>
  <si>
    <t>All provisionCambridgeshireQualifications</t>
  </si>
  <si>
    <t>All provisionCambridgeshireRisk assessment</t>
  </si>
  <si>
    <t>All provisionCambridgeshireSafeguarding policy</t>
  </si>
  <si>
    <t>All provisionCambridgeshireSafeguarding practice</t>
  </si>
  <si>
    <t>All provisionCambridgeshireSafety</t>
  </si>
  <si>
    <t>All provisionCambridgeshireTraining, support and skills</t>
  </si>
  <si>
    <t>All provisionCamdenEducation programmes</t>
  </si>
  <si>
    <t>All provisionCamdenInformation about the provider</t>
  </si>
  <si>
    <t>All provisionCamdenInspection has actions</t>
  </si>
  <si>
    <t>All provisionCamdenInspection has recommendations</t>
  </si>
  <si>
    <t>All provisionCamdenNo of Inspections</t>
  </si>
  <si>
    <t>All provisionCamdenNo of providers</t>
  </si>
  <si>
    <t>All provisionCamdenQualifications</t>
  </si>
  <si>
    <t>All provisionCamdenRatios</t>
  </si>
  <si>
    <t>All provisionCamdenRisk assessment</t>
  </si>
  <si>
    <t>All provisionCamdenTraining, support and skills</t>
  </si>
  <si>
    <t>All provisionCentral BedfordshireAccident or injury</t>
  </si>
  <si>
    <t>All provisionCentral BedfordshireAssessment</t>
  </si>
  <si>
    <t>All provisionCentral BedfordshireChanges that must be notified to Ofsted</t>
  </si>
  <si>
    <t>All provisionCentral BedfordshireComplaints</t>
  </si>
  <si>
    <t>All provisionCentral BedfordshireEducation programmes</t>
  </si>
  <si>
    <t>All provisionCentral BedfordshireGeneral information and records matters</t>
  </si>
  <si>
    <t>All provisionCentral BedfordshireInformation about the provider</t>
  </si>
  <si>
    <t>All provisionCentral BedfordshireInspection has actions</t>
  </si>
  <si>
    <t>All provisionCentral BedfordshireInspection has recommendations</t>
  </si>
  <si>
    <t>All provisionCentral BedfordshireMedicine</t>
  </si>
  <si>
    <t>All provisionCentral BedfordshireNo of Inspections</t>
  </si>
  <si>
    <t>All provisionCentral BedfordshireNo of providers</t>
  </si>
  <si>
    <t>All provisionCentral BedfordshirePlanning</t>
  </si>
  <si>
    <t>All provisionCentral BedfordshireSafeguarding policy</t>
  </si>
  <si>
    <t>All provisionCentral BedfordshireSafeguarding practice</t>
  </si>
  <si>
    <t>All provisionCentral BedfordshireSafety</t>
  </si>
  <si>
    <t>All provisionCentral BedfordshireStaff deployment</t>
  </si>
  <si>
    <t>All provisionCentral BedfordshireTraining, support and skills</t>
  </si>
  <si>
    <t>All provisionCheshire EastAccident or injury</t>
  </si>
  <si>
    <t>All provisionCheshire EastAssessment</t>
  </si>
  <si>
    <t>All provisionCheshire EastEducation programmes</t>
  </si>
  <si>
    <t>All provisionCheshire EastGeneral information and records matters</t>
  </si>
  <si>
    <t>All provisionCheshire EastGeneral suitability people matters</t>
  </si>
  <si>
    <t>All provisionCheshire EastInspection has actions</t>
  </si>
  <si>
    <t>All provisionCheshire EastInspection has recommendations</t>
  </si>
  <si>
    <t>All provisionCheshire EastManaging behaviour</t>
  </si>
  <si>
    <t>All provisionCheshire EastNo of Inspections</t>
  </si>
  <si>
    <t>All provisionCheshire EastNo of providers</t>
  </si>
  <si>
    <t>All provisionCheshire EastRatios</t>
  </si>
  <si>
    <t>All provisionCheshire EastRecords to be kept</t>
  </si>
  <si>
    <t>All provisionCheshire EastRisk assessment</t>
  </si>
  <si>
    <t>All provisionCheshire EastStaff deployment</t>
  </si>
  <si>
    <t>All provisionCheshire EastTraining, support and skills</t>
  </si>
  <si>
    <t>All provisionCheshire West and ChesterComplaints</t>
  </si>
  <si>
    <t>All provisionCheshire West and ChesterGeneral information and records matters</t>
  </si>
  <si>
    <t>All provisionCheshire West and ChesterInformation about the child</t>
  </si>
  <si>
    <t>All provisionCheshire West and ChesterInspection has actions</t>
  </si>
  <si>
    <t>All provisionCheshire West and ChesterInspection has recommendations</t>
  </si>
  <si>
    <t>All provisionCheshire West and ChesterMedicine</t>
  </si>
  <si>
    <t>All provisionCheshire West and ChesterNo of Inspections</t>
  </si>
  <si>
    <t>All provisionCheshire West and ChesterNo of providers</t>
  </si>
  <si>
    <t>All provisionCheshire West and ChesterPlanning</t>
  </si>
  <si>
    <t>All provisionCheshire West and ChesterPremises</t>
  </si>
  <si>
    <t>All provisionCheshire West and ChesterSafeguarding policy</t>
  </si>
  <si>
    <t>All provisionCheshire West and ChesterTraining, support and skills</t>
  </si>
  <si>
    <t>All provisionCity of LondonInspection has recommendations</t>
  </si>
  <si>
    <t>All provisionCity of LondonNo of Inspections</t>
  </si>
  <si>
    <t>All provisionCity of LondonNo of providers</t>
  </si>
  <si>
    <t>All provisionCornwallAssessment</t>
  </si>
  <si>
    <t>All provisionCornwallEducation programmes</t>
  </si>
  <si>
    <t>All provisionCornwallGeneral information and records matters</t>
  </si>
  <si>
    <t>All provisionCornwallGeneral suitability people matters</t>
  </si>
  <si>
    <t>All provisionCornwallInspection has actions</t>
  </si>
  <si>
    <t>All provisionCornwallInspection has recommendations</t>
  </si>
  <si>
    <t>All provisionCornwallManaging behaviour</t>
  </si>
  <si>
    <t>All provisionCornwallNo of Inspections</t>
  </si>
  <si>
    <t>All provisionCornwallNo of providers</t>
  </si>
  <si>
    <t>All provisionCornwallPlanning</t>
  </si>
  <si>
    <t>All provisionCornwallPremises</t>
  </si>
  <si>
    <t>All provisionCornwallRisk assessment</t>
  </si>
  <si>
    <t>All provisionCornwallSafeguarding practice</t>
  </si>
  <si>
    <t>All provisionCornwallStaff deployment</t>
  </si>
  <si>
    <t>All provisionCornwallTraining, support and skills</t>
  </si>
  <si>
    <t>All provisionCoventryAssessment</t>
  </si>
  <si>
    <t>All provisionCoventryEducation programmes</t>
  </si>
  <si>
    <t>All provisionCoventryGeneral suitability people matters</t>
  </si>
  <si>
    <t>All provisionCoventryInformation about the provider</t>
  </si>
  <si>
    <t>All provisionCoventryInspection has actions</t>
  </si>
  <si>
    <t>All provisionCoventryInspection has recommendations</t>
  </si>
  <si>
    <t>All provisionCoventryKey persons</t>
  </si>
  <si>
    <t>All provisionCoventryNo of Inspections</t>
  </si>
  <si>
    <t>All provisionCoventryNo of providers</t>
  </si>
  <si>
    <t>All provisionCoventryRatios</t>
  </si>
  <si>
    <t>All provisionCoventrySafeguarding policy</t>
  </si>
  <si>
    <t>All provisionCoventrySafeguarding practice</t>
  </si>
  <si>
    <t>All provisionCoventryTraining, support and skills</t>
  </si>
  <si>
    <t>All provisionCroydonAssessment</t>
  </si>
  <si>
    <t>All provisionCroydonChanges that must be notified to Ofsted</t>
  </si>
  <si>
    <t>All provisionCroydonChild supervision</t>
  </si>
  <si>
    <t>All provisionCroydonEducation programmes</t>
  </si>
  <si>
    <t>All provisionCroydonEqual opportunities</t>
  </si>
  <si>
    <t>All provisionCroydonFood and drink</t>
  </si>
  <si>
    <t>All provisionCroydonGeneral suitability people matters</t>
  </si>
  <si>
    <t>All provisionCroydonInformation for parents and carers</t>
  </si>
  <si>
    <t>All provisionCroydonInspection has actions</t>
  </si>
  <si>
    <t>All provisionCroydonInspection has recommendations</t>
  </si>
  <si>
    <t>All provisionCroydonManaging behaviour</t>
  </si>
  <si>
    <t>All provisionCroydonNo of Inspections</t>
  </si>
  <si>
    <t>All provisionCroydonNo of providers</t>
  </si>
  <si>
    <t>All provisionCroydonPlanning</t>
  </si>
  <si>
    <t>All provisionCroydonPremises</t>
  </si>
  <si>
    <t>All provisionCroydonRatios</t>
  </si>
  <si>
    <t>All provisionCroydonSafeguarding practice</t>
  </si>
  <si>
    <t>All provisionCroydonSafety</t>
  </si>
  <si>
    <t>All provisionCroydonStaff deployment</t>
  </si>
  <si>
    <t>All provisionCroydonTraining, support and skills</t>
  </si>
  <si>
    <t>All provisionCumbriaGeneral suitability people matters</t>
  </si>
  <si>
    <t>All provisionCumbriaInformation for parents and carers</t>
  </si>
  <si>
    <t>All provisionCumbriaInspection has actions</t>
  </si>
  <si>
    <t>All provisionCumbriaInspection has recommendations</t>
  </si>
  <si>
    <t>All provisionCumbriaNo of Inspections</t>
  </si>
  <si>
    <t>All provisionCumbriaNo of providers</t>
  </si>
  <si>
    <t>All provisionCumbriaPlanning</t>
  </si>
  <si>
    <t>All provisionCumbriaRatios</t>
  </si>
  <si>
    <t>All provisionCumbriaRisk assessment</t>
  </si>
  <si>
    <t>All provisionCumbriaTraining, support and skills</t>
  </si>
  <si>
    <t>All provisionDarlingtonEducation programmes</t>
  </si>
  <si>
    <t>All provisionDarlingtonInspection has actions</t>
  </si>
  <si>
    <t>All provisionDarlingtonInspection has recommendations</t>
  </si>
  <si>
    <t>All provisionDarlingtonNo of Inspections</t>
  </si>
  <si>
    <t>All provisionDarlingtonNo of providers</t>
  </si>
  <si>
    <t>All provisionDerbyEducation programmes</t>
  </si>
  <si>
    <t>All provisionDerbyGeneral information and records matters</t>
  </si>
  <si>
    <t>All provisionDerbyInspection has actions</t>
  </si>
  <si>
    <t>All provisionDerbyInspection has recommendations</t>
  </si>
  <si>
    <t>All provisionDerbyManaging behaviour</t>
  </si>
  <si>
    <t>All provisionDerbyNo of Inspections</t>
  </si>
  <si>
    <t>All provisionDerbyNo of providers</t>
  </si>
  <si>
    <t>All provisionDerbySafeguarding practice</t>
  </si>
  <si>
    <t>All provisionDerbyshireAssessment</t>
  </si>
  <si>
    <t>All provisionDerbyshireChanges that must be notified to Ofsted</t>
  </si>
  <si>
    <t>All provisionDerbyshireChild supervision</t>
  </si>
  <si>
    <t>All provisionDerbyshireEducation programmes</t>
  </si>
  <si>
    <t>All provisionDerbyshireGeneral suitability people matters</t>
  </si>
  <si>
    <t>All provisionDerbyshireInformation about the provider</t>
  </si>
  <si>
    <t>All provisionDerbyshireInspection has actions</t>
  </si>
  <si>
    <t>All provisionDerbyshireInspection has recommendations</t>
  </si>
  <si>
    <t>All provisionDerbyshireKey persons</t>
  </si>
  <si>
    <t>All provisionDerbyshireManaging behaviour</t>
  </si>
  <si>
    <t>All provisionDerbyshireMedicine</t>
  </si>
  <si>
    <t>All provisionDerbyshireNo of Inspections</t>
  </si>
  <si>
    <t>All provisionDerbyshireNo of providers</t>
  </si>
  <si>
    <t>All provisionDerbyshirePlanning</t>
  </si>
  <si>
    <t>All provisionDerbyshirePremises</t>
  </si>
  <si>
    <t>All provisionDerbyshireRatios</t>
  </si>
  <si>
    <t>All provisionDerbyshireRisk assessment</t>
  </si>
  <si>
    <t>All provisionDerbyshireSafeguarding practice</t>
  </si>
  <si>
    <t>All provisionDerbyshireTraining, support and skills</t>
  </si>
  <si>
    <t>All provisionDevonAssessment</t>
  </si>
  <si>
    <t>All provisionDevonChanges that must be notified to Ofsted</t>
  </si>
  <si>
    <t>All provisionDevonComplaints</t>
  </si>
  <si>
    <t>All provisionDevonEducation programmes</t>
  </si>
  <si>
    <t>All provisionDevonEqual opportunities</t>
  </si>
  <si>
    <t>All provisionDevonFood and drink</t>
  </si>
  <si>
    <t>All provisionDevonGeneral information and records matters</t>
  </si>
  <si>
    <t>All provisionDevonGeneral suitability people matters</t>
  </si>
  <si>
    <t>All provisionDevonInformation about the provider</t>
  </si>
  <si>
    <t>All provisionDevonInformation for parents and carers</t>
  </si>
  <si>
    <t>All provisionDevonInspection has actions</t>
  </si>
  <si>
    <t>All provisionDevonInspection has recommendations</t>
  </si>
  <si>
    <t>All provisionDevonKey persons</t>
  </si>
  <si>
    <t>All provisionDevonManaging behaviour</t>
  </si>
  <si>
    <t>All provisionDevonNo of Inspections</t>
  </si>
  <si>
    <t>All provisionDevonNo of providers</t>
  </si>
  <si>
    <t>All provisionDevonPlanning</t>
  </si>
  <si>
    <t>All provisionDevonQualifications</t>
  </si>
  <si>
    <t>All provisionDevonQualifications and training</t>
  </si>
  <si>
    <t>All provisionDevonRatios</t>
  </si>
  <si>
    <t>All provisionDevonRisk assessment</t>
  </si>
  <si>
    <t>All provisionDevonSafeguarding practice</t>
  </si>
  <si>
    <t>All provisionDevonStaff deployment</t>
  </si>
  <si>
    <t>All provisionDevonTraining, support and skills</t>
  </si>
  <si>
    <t>All provisionDoncasterAssessment</t>
  </si>
  <si>
    <t>All provisionDoncasterChanges that must be notified to Ofsted</t>
  </si>
  <si>
    <t>All provisionDoncasterEducation programmes</t>
  </si>
  <si>
    <t>All provisionDoncasterInformation about the provider</t>
  </si>
  <si>
    <t>All provisionDoncasterInspection has actions</t>
  </si>
  <si>
    <t>All provisionDoncasterInspection has recommendations</t>
  </si>
  <si>
    <t>All provisionDoncasterNo of Inspections</t>
  </si>
  <si>
    <t>All provisionDoncasterNo of providers</t>
  </si>
  <si>
    <t>All provisionDoncasterPlanning</t>
  </si>
  <si>
    <t>All provisionDoncasterSafeguarding policy</t>
  </si>
  <si>
    <t>All provisionDoncasterTraining, support and skills</t>
  </si>
  <si>
    <t>All provisionDorsetEducation programmes</t>
  </si>
  <si>
    <t>All provisionDorsetInspection has actions</t>
  </si>
  <si>
    <t>All provisionDorsetInspection has recommendations</t>
  </si>
  <si>
    <t>All provisionDorsetManaging behaviour</t>
  </si>
  <si>
    <t>All provisionDorsetNo of Inspections</t>
  </si>
  <si>
    <t>All provisionDorsetNo of providers</t>
  </si>
  <si>
    <t>All provisionDudleyAssessment</t>
  </si>
  <si>
    <t>All provisionDudleyEducation programmes</t>
  </si>
  <si>
    <t>All provisionDudleyEqual opportunities</t>
  </si>
  <si>
    <t>All provisionDudleyFood and drink</t>
  </si>
  <si>
    <t>All provisionDudleyGeneral information and records matters</t>
  </si>
  <si>
    <t>All provisionDudleyInformation about the provider</t>
  </si>
  <si>
    <t>All provisionDudleyInformation for parents and carers</t>
  </si>
  <si>
    <t>All provisionDudleyInspection has actions</t>
  </si>
  <si>
    <t>All provisionDudleyInspection has recommendations</t>
  </si>
  <si>
    <t>All provisionDudleyKey persons</t>
  </si>
  <si>
    <t>All provisionDudleyMedicine</t>
  </si>
  <si>
    <t>All provisionDudleyNo of Inspections</t>
  </si>
  <si>
    <t>All provisionDudleyNo of providers</t>
  </si>
  <si>
    <t>All provisionDudleyPlanning</t>
  </si>
  <si>
    <t>All provisionDudleyPremises</t>
  </si>
  <si>
    <t>All provisionDudleyRatios</t>
  </si>
  <si>
    <t>All provisionDudleyRisk assessment</t>
  </si>
  <si>
    <t>All provisionDudleySafeguarding practice</t>
  </si>
  <si>
    <t>All provisionDudleySafety</t>
  </si>
  <si>
    <t>All provisionDudleyStaff deployment</t>
  </si>
  <si>
    <t>All provisionDudleyTraining, support and skills</t>
  </si>
  <si>
    <t>All provisionDurhamAssessment</t>
  </si>
  <si>
    <t>All provisionDurhamInspection has actions</t>
  </si>
  <si>
    <t>All provisionDurhamInspection has recommendations</t>
  </si>
  <si>
    <t>All provisionDurhamNo of Inspections</t>
  </si>
  <si>
    <t>All provisionDurhamNo of providers</t>
  </si>
  <si>
    <t>All provisionDurhamPlanning</t>
  </si>
  <si>
    <t>All provisionDurhamPremises</t>
  </si>
  <si>
    <t>All provisionDurhamSafeguarding practice</t>
  </si>
  <si>
    <t>All provisionDurhamStaff deployment</t>
  </si>
  <si>
    <t>All provisionDurhamTraining, support and skills</t>
  </si>
  <si>
    <t>All provisionEalingAccident or injury</t>
  </si>
  <si>
    <t>All provisionEalingAssessment</t>
  </si>
  <si>
    <t>All provisionEalingChanges that must be notified to Ofsted</t>
  </si>
  <si>
    <t>All provisionEalingEducation programmes</t>
  </si>
  <si>
    <t>All provisionEalingEqual opportunities</t>
  </si>
  <si>
    <t>All provisionEalingFood and drink</t>
  </si>
  <si>
    <t>All provisionEalingGeneral suitability people matters</t>
  </si>
  <si>
    <t>All provisionEalingInspection has actions</t>
  </si>
  <si>
    <t>All provisionEalingInspection has recommendations</t>
  </si>
  <si>
    <t>All provisionEalingKey persons</t>
  </si>
  <si>
    <t>All provisionEalingMedicine</t>
  </si>
  <si>
    <t>All provisionEalingNo of Inspections</t>
  </si>
  <si>
    <t>All provisionEalingNo of providers</t>
  </si>
  <si>
    <t>All provisionEalingOutings</t>
  </si>
  <si>
    <t>All provisionEalingPlanning</t>
  </si>
  <si>
    <t>All provisionEalingPremises</t>
  </si>
  <si>
    <t>All provisionEalingRatios</t>
  </si>
  <si>
    <t>All provisionEalingRisk assessment</t>
  </si>
  <si>
    <t>All provisionEalingSafeguarding policy</t>
  </si>
  <si>
    <t>All provisionEalingSafeguarding practice</t>
  </si>
  <si>
    <t>All provisionEalingTraining, support and skills</t>
  </si>
  <si>
    <t>All provisionEast Riding of YorkshireAssessment</t>
  </si>
  <si>
    <t>All provisionEast Riding of YorkshireEducation programmes</t>
  </si>
  <si>
    <t>All provisionEast Riding of YorkshireGeneral information and records matters</t>
  </si>
  <si>
    <t>All provisionEast Riding of YorkshireGeneral suitability people matters</t>
  </si>
  <si>
    <t>All provisionEast Riding of YorkshireInformation about the child</t>
  </si>
  <si>
    <t>All provisionEast Riding of YorkshireInspection has actions</t>
  </si>
  <si>
    <t>All provisionEast Riding of YorkshireInspection has recommendations</t>
  </si>
  <si>
    <t>All provisionEast Riding of YorkshireManaging behaviour</t>
  </si>
  <si>
    <t>All provisionEast Riding of YorkshireNo of Inspections</t>
  </si>
  <si>
    <t>All provisionEast Riding of YorkshireNo of providers</t>
  </si>
  <si>
    <t>All provisionEast Riding of YorkshirePlanning</t>
  </si>
  <si>
    <t>All provisionEast Riding of YorkshirePremises</t>
  </si>
  <si>
    <t>All provisionEast Riding of YorkshireProviding information to Ofsted</t>
  </si>
  <si>
    <t>All provisionEast Riding of YorkshireSafeguarding practice</t>
  </si>
  <si>
    <t>All provisionEast Riding of YorkshireSuitablity and safety of premises and equipment</t>
  </si>
  <si>
    <t>All provisionEast Riding of YorkshireTraining, support and skills</t>
  </si>
  <si>
    <t>All provisionEast SussexEducation programmes</t>
  </si>
  <si>
    <t>All provisionEast SussexEqual opportunities</t>
  </si>
  <si>
    <t>All provisionEast SussexFood and drink</t>
  </si>
  <si>
    <t>All provisionEast SussexGeneral suitability people matters</t>
  </si>
  <si>
    <t>All provisionEast SussexInformation about the provider</t>
  </si>
  <si>
    <t>All provisionEast SussexInspection has actions</t>
  </si>
  <si>
    <t>All provisionEast SussexInspection has recommendations</t>
  </si>
  <si>
    <t>All provisionEast SussexManaging behaviour</t>
  </si>
  <si>
    <t>All provisionEast SussexMedicine</t>
  </si>
  <si>
    <t>All provisionEast SussexNo of Inspections</t>
  </si>
  <si>
    <t>All provisionEast SussexNo of providers</t>
  </si>
  <si>
    <t>All provisionEast SussexPlanning</t>
  </si>
  <si>
    <t>All provisionEast SussexRisk assessment</t>
  </si>
  <si>
    <t>All provisionEast SussexSafeguarding policy</t>
  </si>
  <si>
    <t>All provisionEast SussexSafeguarding practice</t>
  </si>
  <si>
    <t>All provisionEast SussexTraining, support and skills</t>
  </si>
  <si>
    <t>All provisionEnfieldAssessment</t>
  </si>
  <si>
    <t>All provisionEnfieldChanges that must be notified to Ofsted</t>
  </si>
  <si>
    <t>All provisionEnfieldDisqualification</t>
  </si>
  <si>
    <t>All provisionEnfieldEducation programmes</t>
  </si>
  <si>
    <t>All provisionEnfieldEqual opportunities</t>
  </si>
  <si>
    <t>All provisionEnfieldFood and drink</t>
  </si>
  <si>
    <t>All provisionEnfieldGeneral suitability people matters</t>
  </si>
  <si>
    <t>All provisionEnfieldInspection has actions</t>
  </si>
  <si>
    <t>All provisionEnfieldInspection has recommendations</t>
  </si>
  <si>
    <t>All provisionEnfieldNo of Inspections</t>
  </si>
  <si>
    <t>All provisionEnfieldNo of providers</t>
  </si>
  <si>
    <t>All provisionEnfieldPlanning</t>
  </si>
  <si>
    <t>All provisionEnfieldRisk assessment</t>
  </si>
  <si>
    <t>All provisionEnfieldSafeguarding practice</t>
  </si>
  <si>
    <t>All provisionEnfieldTraining, support and skills</t>
  </si>
  <si>
    <t>All provisionEssexAccident or injury</t>
  </si>
  <si>
    <t>All provisionEssexArrangements for safeguarding children</t>
  </si>
  <si>
    <t>All provisionEssexAssessment</t>
  </si>
  <si>
    <t>All provisionEssexChanges that must be notified to Ofsted</t>
  </si>
  <si>
    <t>All provisionEssexChild supervision</t>
  </si>
  <si>
    <t>All provisionEssexComplaints</t>
  </si>
  <si>
    <t>All provisionEssexEducation programmes</t>
  </si>
  <si>
    <t>All provisionEssexEqual opportunities</t>
  </si>
  <si>
    <t>All provisionEssexGeneral information and records matters</t>
  </si>
  <si>
    <t>All provisionEssexGeneral suitability people matters</t>
  </si>
  <si>
    <t>All provisionEssexInformation about the provider</t>
  </si>
  <si>
    <t>All provisionEssexInformation for parents and carers</t>
  </si>
  <si>
    <t>All provisionEssexInspection has actions</t>
  </si>
  <si>
    <t>All provisionEssexInspection has recommendations</t>
  </si>
  <si>
    <t>All provisionEssexKey persons</t>
  </si>
  <si>
    <t>All provisionEssexManaging behaviour</t>
  </si>
  <si>
    <t>All provisionEssexMatters affecting the welfare of children</t>
  </si>
  <si>
    <t>All provisionEssexMedicine</t>
  </si>
  <si>
    <t>All provisionEssexNo of Inspections</t>
  </si>
  <si>
    <t>All provisionEssexNo of providers</t>
  </si>
  <si>
    <t>All provisionEssexPlanning</t>
  </si>
  <si>
    <t>All provisionEssexPremises</t>
  </si>
  <si>
    <t>All provisionEssexProcedures for dealing with complaints</t>
  </si>
  <si>
    <t>All provisionEssexProviding information to parents</t>
  </si>
  <si>
    <t>All provisionEssexQualifications</t>
  </si>
  <si>
    <t>All provisionEssexRatios</t>
  </si>
  <si>
    <t>All provisionEssexRisk assessment</t>
  </si>
  <si>
    <t>All provisionEssexSafeguarding practice</t>
  </si>
  <si>
    <t>All provisionEssexSafety</t>
  </si>
  <si>
    <t>All provisionEssexStaff deployment</t>
  </si>
  <si>
    <t>All provisionEssexTraining, support and skills</t>
  </si>
  <si>
    <t>All provisionEssexWelfare of the children being cared for</t>
  </si>
  <si>
    <t>All provisionGatesheadAssessment</t>
  </si>
  <si>
    <t>All provisionGatesheadEducation programmes</t>
  </si>
  <si>
    <t>All provisionGatesheadInformation for parents and carers</t>
  </si>
  <si>
    <t>All provisionGatesheadInspection has actions</t>
  </si>
  <si>
    <t>All provisionGatesheadInspection has recommendations</t>
  </si>
  <si>
    <t>All provisionGatesheadManaging behaviour</t>
  </si>
  <si>
    <t>All provisionGatesheadMedicine</t>
  </si>
  <si>
    <t>All provisionGatesheadNo of Inspections</t>
  </si>
  <si>
    <t>All provisionGatesheadNo of providers</t>
  </si>
  <si>
    <t>All provisionGatesheadPlanning</t>
  </si>
  <si>
    <t>All provisionGatesheadRatios</t>
  </si>
  <si>
    <t>All provisionGatesheadRisk assessment</t>
  </si>
  <si>
    <t>All provisionGatesheadSafeguarding practice</t>
  </si>
  <si>
    <t>All provisionGatesheadTraining, support and skills</t>
  </si>
  <si>
    <t>All provisionGloucestershireAssessment</t>
  </si>
  <si>
    <t>All provisionGloucestershireChanges that must be notified to Ofsted</t>
  </si>
  <si>
    <t>All provisionGloucestershireChild supervision</t>
  </si>
  <si>
    <t>All provisionGloucestershireEducation programmes</t>
  </si>
  <si>
    <t>All provisionGloucestershireEqual opportunities</t>
  </si>
  <si>
    <t>All provisionGloucestershireFood and drink</t>
  </si>
  <si>
    <t>All provisionGloucestershireGeneral suitability people matters</t>
  </si>
  <si>
    <t>All provisionGloucestershireInformation for parents and carers</t>
  </si>
  <si>
    <t>All provisionGloucestershireInspection has actions</t>
  </si>
  <si>
    <t>All provisionGloucestershireInspection has recommendations</t>
  </si>
  <si>
    <t>All provisionGloucestershireKey persons</t>
  </si>
  <si>
    <t>All provisionGloucestershireManaging behaviour</t>
  </si>
  <si>
    <t>All provisionGloucestershireNo of Inspections</t>
  </si>
  <si>
    <t>All provisionGloucestershireNo of providers</t>
  </si>
  <si>
    <t>All provisionGloucestershireOutings</t>
  </si>
  <si>
    <t>All provisionGloucestershirePlanning</t>
  </si>
  <si>
    <t>All provisionGloucestershirePremises</t>
  </si>
  <si>
    <t>All provisionGloucestershireProviding information to Ofsted</t>
  </si>
  <si>
    <t>All provisionGloucestershireQualifications</t>
  </si>
  <si>
    <t>All provisionGloucestershireRatios</t>
  </si>
  <si>
    <t>All provisionGloucestershireRisk assessment</t>
  </si>
  <si>
    <t>All provisionGloucestershireSafeguarding policy</t>
  </si>
  <si>
    <t>All provisionGloucestershireSafeguarding practice</t>
  </si>
  <si>
    <t>All provisionGloucestershireSafety</t>
  </si>
  <si>
    <t>All provisionGloucestershireStaff deployment</t>
  </si>
  <si>
    <t>All provisionGloucestershireTraining, support and skills</t>
  </si>
  <si>
    <t>All provisionGreenwichEducation programmes</t>
  </si>
  <si>
    <t>All provisionGreenwichGeneral suitability people matters</t>
  </si>
  <si>
    <t>All provisionGreenwichInformation about the child</t>
  </si>
  <si>
    <t>All provisionGreenwichInspection has actions</t>
  </si>
  <si>
    <t>All provisionGreenwichInspection has recommendations</t>
  </si>
  <si>
    <t>All provisionGreenwichNo of Inspections</t>
  </si>
  <si>
    <t>All provisionGreenwichNo of providers</t>
  </si>
  <si>
    <t>All provisionGreenwichPlanning</t>
  </si>
  <si>
    <t>All provisionGreenwichRatios</t>
  </si>
  <si>
    <t>All provisionGreenwichRisk assessment</t>
  </si>
  <si>
    <t>All provisionGreenwichTraining, support and skills</t>
  </si>
  <si>
    <t>All provisionHackneyEducation programmes</t>
  </si>
  <si>
    <t>All provisionHackneyInspection has actions</t>
  </si>
  <si>
    <t>All provisionHackneyInspection has recommendations</t>
  </si>
  <si>
    <t>All provisionHackneyKey persons</t>
  </si>
  <si>
    <t>All provisionHackneyManaging behaviour</t>
  </si>
  <si>
    <t>All provisionHackneyNo of Inspections</t>
  </si>
  <si>
    <t>All provisionHackneyNo of providers</t>
  </si>
  <si>
    <t>All provisionHackneyPlanning</t>
  </si>
  <si>
    <t>All provisionHackneyStaff deployment</t>
  </si>
  <si>
    <t>All provisionHackneyTraining, support and skills</t>
  </si>
  <si>
    <t>All provisionHaltonAssessment</t>
  </si>
  <si>
    <t>All provisionHaltonInspection has actions</t>
  </si>
  <si>
    <t>All provisionHaltonInspection has recommendations</t>
  </si>
  <si>
    <t>All provisionHaltonMedicine</t>
  </si>
  <si>
    <t>All provisionHaltonNo of Inspections</t>
  </si>
  <si>
    <t>All provisionHaltonNo of providers</t>
  </si>
  <si>
    <t>All provisionHaltonPremises</t>
  </si>
  <si>
    <t>All provisionHaltonRisk assessment</t>
  </si>
  <si>
    <t>All provisionHaltonSafeguarding practice</t>
  </si>
  <si>
    <t>All provisionHaltonTraining, support and skills</t>
  </si>
  <si>
    <t>All provisionHammersmith and FulhamArrangements for safeguarding children</t>
  </si>
  <si>
    <t>All provisionHammersmith and FulhamAssessment</t>
  </si>
  <si>
    <t>All provisionHammersmith and FulhamChanges that must be notified to Ofsted</t>
  </si>
  <si>
    <t>All provisionHammersmith and FulhamEducation programmes</t>
  </si>
  <si>
    <t>All provisionHammersmith and FulhamEqual opportunities</t>
  </si>
  <si>
    <t>All provisionHammersmith and FulhamGeneral suitability people matters</t>
  </si>
  <si>
    <t>All provisionHammersmith and FulhamInformation about the provider</t>
  </si>
  <si>
    <t>All provisionHammersmith and FulhamInformation for parents and carers</t>
  </si>
  <si>
    <t>All provisionHammersmith and FulhamInspection has actions</t>
  </si>
  <si>
    <t>All provisionHammersmith and FulhamInspection has recommendations</t>
  </si>
  <si>
    <t>All provisionHammersmith and FulhamKey persons</t>
  </si>
  <si>
    <t>All provisionHammersmith and FulhamManaging behaviour</t>
  </si>
  <si>
    <t>All provisionHammersmith and FulhamNo of Inspections</t>
  </si>
  <si>
    <t>All provisionHammersmith and FulhamNo of providers</t>
  </si>
  <si>
    <t>All provisionHammersmith and FulhamSafeguarding practice</t>
  </si>
  <si>
    <t>All provisionHammersmith and FulhamTraining, support and skills</t>
  </si>
  <si>
    <t>All provisionHampshireAssessment</t>
  </si>
  <si>
    <t>All provisionHampshireChanges that must be notified to Ofsted</t>
  </si>
  <si>
    <t>All provisionHampshireChild supervision</t>
  </si>
  <si>
    <t>All provisionHampshireEducation programmes</t>
  </si>
  <si>
    <t>All provisionHampshireEqual opportunities</t>
  </si>
  <si>
    <t>All provisionHampshireGeneral information and records matters</t>
  </si>
  <si>
    <t>All provisionHampshireGeneral suitability people matters</t>
  </si>
  <si>
    <t>All provisionHampshireHow the childcare provision is organised</t>
  </si>
  <si>
    <t>All provisionHampshireInformation about the provider</t>
  </si>
  <si>
    <t>All provisionHampshireInformation for parents and carers</t>
  </si>
  <si>
    <t>All provisionHampshireInspection has actions</t>
  </si>
  <si>
    <t>All provisionHampshireInspection has recommendations</t>
  </si>
  <si>
    <t>All provisionHampshireKey persons</t>
  </si>
  <si>
    <t>All provisionHampshireManaging behaviour</t>
  </si>
  <si>
    <t>All provisionHampshireMedicine</t>
  </si>
  <si>
    <t>All provisionHampshireNo of Inspections</t>
  </si>
  <si>
    <t>All provisionHampshireNo of providers</t>
  </si>
  <si>
    <t>All provisionHampshirePlanning</t>
  </si>
  <si>
    <t>All provisionHampshirePremises</t>
  </si>
  <si>
    <t>All provisionHampshireQualifications</t>
  </si>
  <si>
    <t>All provisionHampshireQualifications and training</t>
  </si>
  <si>
    <t>All provisionHampshireRatios</t>
  </si>
  <si>
    <t>All provisionHampshireRecords to be kept</t>
  </si>
  <si>
    <t>All provisionHampshireRisk assessment</t>
  </si>
  <si>
    <t>All provisionHampshireSafeguarding policy</t>
  </si>
  <si>
    <t>All provisionHampshireSafeguarding practice</t>
  </si>
  <si>
    <t>All provisionHampshireSafety</t>
  </si>
  <si>
    <t>All provisionHampshireStaff deployment</t>
  </si>
  <si>
    <t>All provisionHampshireSuitablity and safety of premises and equipment</t>
  </si>
  <si>
    <t>All provisionHampshireTraining, support and skills</t>
  </si>
  <si>
    <t>All provisionHampshireWelfare of the children being cared for</t>
  </si>
  <si>
    <t>All provisionHaringeyEducation programmes</t>
  </si>
  <si>
    <t>All provisionHaringeyFood and drink</t>
  </si>
  <si>
    <t>All provisionHaringeyGeneral suitability people matters</t>
  </si>
  <si>
    <t>All provisionHaringeyInformation about the child</t>
  </si>
  <si>
    <t>All provisionHaringeyInspection has actions</t>
  </si>
  <si>
    <t>All provisionHaringeyInspection has recommendations</t>
  </si>
  <si>
    <t>All provisionHaringeyKey persons</t>
  </si>
  <si>
    <t>All provisionHaringeyNo of Inspections</t>
  </si>
  <si>
    <t>All provisionHaringeyNo of providers</t>
  </si>
  <si>
    <t>All provisionHaringeyPlanning</t>
  </si>
  <si>
    <t>All provisionHaringeyPremises</t>
  </si>
  <si>
    <t>All provisionHaringeySafeguarding practice</t>
  </si>
  <si>
    <t>All provisionHaringeySafety</t>
  </si>
  <si>
    <t>All provisionHaringeyTraining, support and skills</t>
  </si>
  <si>
    <t>All provisionHarrowAssessment</t>
  </si>
  <si>
    <t>All provisionHarrowEducation programmes</t>
  </si>
  <si>
    <t>All provisionHarrowEqual opportunities</t>
  </si>
  <si>
    <t>All provisionHarrowGeneral suitability people matters</t>
  </si>
  <si>
    <t>All provisionHarrowInformation about the provider</t>
  </si>
  <si>
    <t>All provisionHarrowInformation for parents and carers</t>
  </si>
  <si>
    <t>All provisionHarrowInspection has actions</t>
  </si>
  <si>
    <t>All provisionHarrowInspection has recommendations</t>
  </si>
  <si>
    <t>All provisionHarrowKey persons</t>
  </si>
  <si>
    <t>All provisionHarrowMedicine</t>
  </si>
  <si>
    <t>All provisionHarrowNo of Inspections</t>
  </si>
  <si>
    <t>All provisionHarrowNo of providers</t>
  </si>
  <si>
    <t>All provisionHarrowPlanning</t>
  </si>
  <si>
    <t>All provisionHarrowRatios</t>
  </si>
  <si>
    <t>All provisionHarrowRisk assessment</t>
  </si>
  <si>
    <t>All provisionHarrowSafeguarding policy</t>
  </si>
  <si>
    <t>All provisionHarrowSafeguarding practice</t>
  </si>
  <si>
    <t>All provisionHarrowStaff deployment</t>
  </si>
  <si>
    <t>All provisionHarrowTraining, support and skills</t>
  </si>
  <si>
    <t>All provisionHartlepoolInspection has actions</t>
  </si>
  <si>
    <t>All provisionHartlepoolInspection has recommendations</t>
  </si>
  <si>
    <t>All provisionHartlepoolNo of Inspections</t>
  </si>
  <si>
    <t>All provisionHartlepoolNo of providers</t>
  </si>
  <si>
    <t>All provisionHartlepoolPlanning</t>
  </si>
  <si>
    <t>All provisionHaveringEducation programmes</t>
  </si>
  <si>
    <t>All provisionHaveringGeneral information and records matters</t>
  </si>
  <si>
    <t>All provisionHaveringGeneral suitability people matters</t>
  </si>
  <si>
    <t>All provisionHaveringInspection has actions</t>
  </si>
  <si>
    <t>All provisionHaveringInspection has recommendations</t>
  </si>
  <si>
    <t>All provisionHaveringNo of Inspections</t>
  </si>
  <si>
    <t>All provisionHaveringNo of providers</t>
  </si>
  <si>
    <t>All provisionHaveringQualifications</t>
  </si>
  <si>
    <t>All provisionHaveringRisk assessment</t>
  </si>
  <si>
    <t>All provisionHaveringTraining, support and skills</t>
  </si>
  <si>
    <t>All provisionHerefordshireAssessment</t>
  </si>
  <si>
    <t>All provisionHerefordshireEducation programmes</t>
  </si>
  <si>
    <t>All provisionHerefordshireGeneral suitability people matters</t>
  </si>
  <si>
    <t>All provisionHerefordshireInspection has actions</t>
  </si>
  <si>
    <t>All provisionHerefordshireInspection has recommendations</t>
  </si>
  <si>
    <t>All provisionHerefordshireKey persons</t>
  </si>
  <si>
    <t>All provisionHerefordshireNo of Inspections</t>
  </si>
  <si>
    <t>All provisionHerefordshireNo of providers</t>
  </si>
  <si>
    <t>All provisionHerefordshirePremises</t>
  </si>
  <si>
    <t>All provisionHerefordshireRisk assessment</t>
  </si>
  <si>
    <t>All provisionHerefordshireTraining, support and skills</t>
  </si>
  <si>
    <t>All provisionHertfordshireAccident or injury</t>
  </si>
  <si>
    <t>All provisionHertfordshireAssessment</t>
  </si>
  <si>
    <t>All provisionHertfordshireCertificate of registration</t>
  </si>
  <si>
    <t>All provisionHertfordshireChanges that must be notified to Ofsted</t>
  </si>
  <si>
    <t>All provisionHertfordshireEducation programmes</t>
  </si>
  <si>
    <t>All provisionHertfordshireEqual opportunities</t>
  </si>
  <si>
    <t>All provisionHertfordshireFood and drink</t>
  </si>
  <si>
    <t>All provisionHertfordshireGeneral information and records matters</t>
  </si>
  <si>
    <t>All provisionHertfordshireGeneral suitability people matters</t>
  </si>
  <si>
    <t>All provisionHertfordshireInformation about the child</t>
  </si>
  <si>
    <t>All provisionHertfordshireInformation about the provider</t>
  </si>
  <si>
    <t>All provisionHertfordshireInspection has actions</t>
  </si>
  <si>
    <t>All provisionHertfordshireInspection has recommendations</t>
  </si>
  <si>
    <t>All provisionHertfordshireKey persons</t>
  </si>
  <si>
    <t>All provisionHertfordshireManaging behaviour</t>
  </si>
  <si>
    <t>All provisionHertfordshireNo of Inspections</t>
  </si>
  <si>
    <t>All provisionHertfordshireNo of providers</t>
  </si>
  <si>
    <t>All provisionHertfordshirePlanning</t>
  </si>
  <si>
    <t>All provisionHertfordshirePremises</t>
  </si>
  <si>
    <t>All provisionHertfordshireQualifications</t>
  </si>
  <si>
    <t>All provisionHertfordshireRatios</t>
  </si>
  <si>
    <t>All provisionHertfordshireRisk assessment</t>
  </si>
  <si>
    <t>All provisionHertfordshireSafeguarding policy</t>
  </si>
  <si>
    <t>All provisionHertfordshireSafeguarding practice</t>
  </si>
  <si>
    <t>All provisionHertfordshireSafety</t>
  </si>
  <si>
    <t>All provisionHertfordshireStaff deployment</t>
  </si>
  <si>
    <t>All provisionHertfordshireTraining, support and skills</t>
  </si>
  <si>
    <t>All provisionHillingdonAccident or injury</t>
  </si>
  <si>
    <t>All provisionHillingdonArrangements for safeguarding children</t>
  </si>
  <si>
    <t>All provisionHillingdonAssessment</t>
  </si>
  <si>
    <t>All provisionHillingdonChanges to people</t>
  </si>
  <si>
    <t>All provisionHillingdonChild supervision</t>
  </si>
  <si>
    <t>All provisionHillingdonEducation programmes</t>
  </si>
  <si>
    <t>All provisionHillingdonEqual opportunities</t>
  </si>
  <si>
    <t>All provisionHillingdonGeneral suitability people matters</t>
  </si>
  <si>
    <t>All provisionHillingdonInformation about the child</t>
  </si>
  <si>
    <t>All provisionHillingdonInformation for parents and carers</t>
  </si>
  <si>
    <t>All provisionHillingdonInspection has actions</t>
  </si>
  <si>
    <t>All provisionHillingdonInspection has recommendations</t>
  </si>
  <si>
    <t>All provisionHillingdonKey persons</t>
  </si>
  <si>
    <t>All provisionHillingdonManaging behaviour</t>
  </si>
  <si>
    <t>All provisionHillingdonNo of Inspections</t>
  </si>
  <si>
    <t>All provisionHillingdonNo of providers</t>
  </si>
  <si>
    <t>All provisionHillingdonPlanning</t>
  </si>
  <si>
    <t>All provisionHillingdonPremises</t>
  </si>
  <si>
    <t>All provisionHillingdonRatios</t>
  </si>
  <si>
    <t>All provisionHillingdonRisk assessment</t>
  </si>
  <si>
    <t>All provisionHillingdonSafeguarding practice</t>
  </si>
  <si>
    <t>All provisionHillingdonSafety</t>
  </si>
  <si>
    <t>All provisionHillingdonTraining, support and skills</t>
  </si>
  <si>
    <t>All provisionHounslowAccident or injury</t>
  </si>
  <si>
    <t>All provisionHounslowChanges that must be notified to Ofsted</t>
  </si>
  <si>
    <t>All provisionHounslowChild supervision</t>
  </si>
  <si>
    <t>All provisionHounslowEducation programmes</t>
  </si>
  <si>
    <t>All provisionHounslowEqual opportunities</t>
  </si>
  <si>
    <t>All provisionHounslowGeneral information and records matters</t>
  </si>
  <si>
    <t>All provisionHounslowInformation about the child</t>
  </si>
  <si>
    <t>All provisionHounslowInformation for parents and carers</t>
  </si>
  <si>
    <t>All provisionHounslowInspection has actions</t>
  </si>
  <si>
    <t>All provisionHounslowInspection has recommendations</t>
  </si>
  <si>
    <t>All provisionHounslowKey persons</t>
  </si>
  <si>
    <t>All provisionHounslowNo of Inspections</t>
  </si>
  <si>
    <t>All provisionHounslowNo of providers</t>
  </si>
  <si>
    <t>All provisionHounslowPlanning</t>
  </si>
  <si>
    <t>All provisionHounslowRatios</t>
  </si>
  <si>
    <t>All provisionHounslowRisk assessment</t>
  </si>
  <si>
    <t>All provisionHounslowSafeguarding policy</t>
  </si>
  <si>
    <t>All provisionHounslowSafeguarding practice</t>
  </si>
  <si>
    <t>All provisionHounslowSafety</t>
  </si>
  <si>
    <t>All provisionHounslowTraining, support and skills</t>
  </si>
  <si>
    <t>All provisionIsle of WightEducation programmes</t>
  </si>
  <si>
    <t>All provisionIsle of WightGeneral information and records matters</t>
  </si>
  <si>
    <t>All provisionIsle of WightInspection has actions</t>
  </si>
  <si>
    <t>All provisionIsle of WightInspection has recommendations</t>
  </si>
  <si>
    <t>All provisionIsle of WightManaging behaviour</t>
  </si>
  <si>
    <t>All provisionIsle of WightNo of Inspections</t>
  </si>
  <si>
    <t>All provisionIsle of WightNo of providers</t>
  </si>
  <si>
    <t>All provisionIsle of WightPlanning</t>
  </si>
  <si>
    <t>All provisionIsle of WightTraining, support and skills</t>
  </si>
  <si>
    <t>All provisionIsles of ScillyInspection has recommendations</t>
  </si>
  <si>
    <t>All provisionIsles of ScillyNo of Inspections</t>
  </si>
  <si>
    <t>All provisionIsles of ScillyNo of providers</t>
  </si>
  <si>
    <t>All provisionIslingtonChanges that must be notified to Ofsted</t>
  </si>
  <si>
    <t>All provisionIslingtonEducation programmes</t>
  </si>
  <si>
    <t>All provisionIslingtonFood and drink</t>
  </si>
  <si>
    <t>All provisionIslingtonGeneral information and records matters</t>
  </si>
  <si>
    <t>All provisionIslingtonInspection has actions</t>
  </si>
  <si>
    <t>All provisionIslingtonInspection has recommendations</t>
  </si>
  <si>
    <t>All provisionIslingtonKey persons</t>
  </si>
  <si>
    <t>All provisionIslingtonMedicine</t>
  </si>
  <si>
    <t>All provisionIslingtonNo of Inspections</t>
  </si>
  <si>
    <t>All provisionIslingtonNo of providers</t>
  </si>
  <si>
    <t>All provisionIslingtonPlanning</t>
  </si>
  <si>
    <t>All provisionIslingtonRisk assessment</t>
  </si>
  <si>
    <t>All provisionIslingtonSafety</t>
  </si>
  <si>
    <t>All provisionIslingtonStaff deployment</t>
  </si>
  <si>
    <t>All provisionIslingtonTraining, support and skills</t>
  </si>
  <si>
    <t>All provisionKensington and ChelseaInformation for parents and carers</t>
  </si>
  <si>
    <t>All provisionKensington and ChelseaInspection has actions</t>
  </si>
  <si>
    <t>All provisionKensington and ChelseaInspection has recommendations</t>
  </si>
  <si>
    <t>All provisionKensington and ChelseaManaging behaviour</t>
  </si>
  <si>
    <t>All provisionKensington and ChelseaNo of Inspections</t>
  </si>
  <si>
    <t>All provisionKensington and ChelseaNo of providers</t>
  </si>
  <si>
    <t>All provisionKensington and ChelseaPremises</t>
  </si>
  <si>
    <t>All provisionKensington and ChelseaRisk assessment</t>
  </si>
  <si>
    <t>All provisionKensington and ChelseaTraining, support and skills</t>
  </si>
  <si>
    <t>All provisionKentArrangements for safeguarding children</t>
  </si>
  <si>
    <t>All provisionKentAssessment</t>
  </si>
  <si>
    <t>All provisionKentChanges that must be notified to Ofsted</t>
  </si>
  <si>
    <t>All provisionKentChild supervision</t>
  </si>
  <si>
    <t>All provisionKentEducation programmes</t>
  </si>
  <si>
    <t>All provisionKentFood and drink</t>
  </si>
  <si>
    <t>All provisionKentGeneral information and records matters</t>
  </si>
  <si>
    <t>All provisionKentGeneral suitability people matters</t>
  </si>
  <si>
    <t>All provisionKentInformation about the child</t>
  </si>
  <si>
    <t>All provisionKentInformation about the provider</t>
  </si>
  <si>
    <t>All provisionKentInformation for parents and carers</t>
  </si>
  <si>
    <t>All provisionKentInspection has actions</t>
  </si>
  <si>
    <t>All provisionKentInspection has recommendations</t>
  </si>
  <si>
    <t>All provisionKentKey persons</t>
  </si>
  <si>
    <t>All provisionKentManaging behaviour</t>
  </si>
  <si>
    <t>All provisionKentMedicine</t>
  </si>
  <si>
    <t>All provisionKentNo of Inspections</t>
  </si>
  <si>
    <t>All provisionKentNo of providers</t>
  </si>
  <si>
    <t>All provisionKentPlanning</t>
  </si>
  <si>
    <t>All provisionKentQualifications</t>
  </si>
  <si>
    <t>All provisionKentRisk assessment</t>
  </si>
  <si>
    <t>All provisionKentSafeguarding practice</t>
  </si>
  <si>
    <t>All provisionKentSafety</t>
  </si>
  <si>
    <t>All provisionKentStaff deployment</t>
  </si>
  <si>
    <t>All provisionKentTraining, support and skills</t>
  </si>
  <si>
    <t>All provisionKentWelfare of the children being cared for</t>
  </si>
  <si>
    <t>All provisionKingston upon HullEducation programmes</t>
  </si>
  <si>
    <t>All provisionKingston upon HullInspection has actions</t>
  </si>
  <si>
    <t>All provisionKingston upon HullInspection has recommendations</t>
  </si>
  <si>
    <t>All provisionKingston upon HullManaging behaviour</t>
  </si>
  <si>
    <t>All provisionKingston upon HullNo of Inspections</t>
  </si>
  <si>
    <t>All provisionKingston upon HullNo of providers</t>
  </si>
  <si>
    <t>All provisionKingston upon HullPremises</t>
  </si>
  <si>
    <t>All provisionKingston upon HullTraining, support and skills</t>
  </si>
  <si>
    <t>All provisionKingston upon ThamesAssessment</t>
  </si>
  <si>
    <t>All provisionKingston upon ThamesChanges that must be notified to Ofsted</t>
  </si>
  <si>
    <t>All provisionKingston upon ThamesEducation programmes</t>
  </si>
  <si>
    <t>All provisionKingston upon ThamesGeneral information and records matters</t>
  </si>
  <si>
    <t>All provisionKingston upon ThamesInformation for parents and carers</t>
  </si>
  <si>
    <t>All provisionKingston upon ThamesInspection has actions</t>
  </si>
  <si>
    <t>All provisionKingston upon ThamesInspection has recommendations</t>
  </si>
  <si>
    <t>All provisionKingston upon ThamesNo of Inspections</t>
  </si>
  <si>
    <t>All provisionKingston upon ThamesNo of providers</t>
  </si>
  <si>
    <t>All provisionKingston upon ThamesPremises</t>
  </si>
  <si>
    <t>All provisionKingston upon ThamesRisk assessment</t>
  </si>
  <si>
    <t>All provisionKingston upon ThamesSafeguarding practice</t>
  </si>
  <si>
    <t>All provisionKingston upon ThamesTraining, support and skills</t>
  </si>
  <si>
    <t>All provisionKirkleesAccident or injury</t>
  </si>
  <si>
    <t>All provisionKirkleesAssessment</t>
  </si>
  <si>
    <t>All provisionKirkleesChild supervision</t>
  </si>
  <si>
    <t>All provisionKirkleesEducation programmes</t>
  </si>
  <si>
    <t>All provisionKirkleesEqual opportunities</t>
  </si>
  <si>
    <t>All provisionKirkleesFood and drink</t>
  </si>
  <si>
    <t>All provisionKirkleesGeneral information and records matters</t>
  </si>
  <si>
    <t>All provisionKirkleesGeneral suitability people matters</t>
  </si>
  <si>
    <t>All provisionKirkleesInspection has actions</t>
  </si>
  <si>
    <t>All provisionKirkleesInspection has recommendations</t>
  </si>
  <si>
    <t>All provisionKirkleesManaging behaviour</t>
  </si>
  <si>
    <t>All provisionKirkleesMedicine</t>
  </si>
  <si>
    <t>All provisionKirkleesNo of Inspections</t>
  </si>
  <si>
    <t>All provisionKirkleesNo of providers</t>
  </si>
  <si>
    <t>All provisionKirkleesPlanning</t>
  </si>
  <si>
    <t>All provisionKirkleesPremises</t>
  </si>
  <si>
    <t>All provisionKirkleesQualifications</t>
  </si>
  <si>
    <t>All provisionKirkleesRatios</t>
  </si>
  <si>
    <t>All provisionKirkleesRisk assessment</t>
  </si>
  <si>
    <t>All provisionKirkleesSafeguarding policy</t>
  </si>
  <si>
    <t>All provisionKirkleesSafeguarding practice</t>
  </si>
  <si>
    <t>All provisionKirkleesSafety</t>
  </si>
  <si>
    <t>All provisionKirkleesTraining, support and skills</t>
  </si>
  <si>
    <t>All provisionKnowsleyFood and drink</t>
  </si>
  <si>
    <t>All provisionKnowsleyInspection has actions</t>
  </si>
  <si>
    <t>All provisionKnowsleyInspection has recommendations</t>
  </si>
  <si>
    <t>All provisionKnowsleyNo of Inspections</t>
  </si>
  <si>
    <t>All provisionKnowsleyNo of providers</t>
  </si>
  <si>
    <t>All provisionKnowsleySafety</t>
  </si>
  <si>
    <t>All provisionLambethAssessment</t>
  </si>
  <si>
    <t>All provisionLambethEducation programmes</t>
  </si>
  <si>
    <t>All provisionLambethGeneral suitability people matters</t>
  </si>
  <si>
    <t>All provisionLambethInspection has actions</t>
  </si>
  <si>
    <t>All provisionLambethInspection has recommendations</t>
  </si>
  <si>
    <t>All provisionLambethInsurance</t>
  </si>
  <si>
    <t>All provisionLambethMedicine</t>
  </si>
  <si>
    <t>All provisionLambethNo of Inspections</t>
  </si>
  <si>
    <t>All provisionLambethNo of providers</t>
  </si>
  <si>
    <t>All provisionLambethPremises</t>
  </si>
  <si>
    <t>All provisionLambethQualifications and training</t>
  </si>
  <si>
    <t>All provisionLambethSafeguarding practice</t>
  </si>
  <si>
    <t>All provisionLambethStaff deployment</t>
  </si>
  <si>
    <t>All provisionLambethTraining, support and skills</t>
  </si>
  <si>
    <t>All provisionLancashireAccident or injury</t>
  </si>
  <si>
    <t>All provisionLancashireAssessment</t>
  </si>
  <si>
    <t>All provisionLancashireEducation programmes</t>
  </si>
  <si>
    <t>All provisionLancashireEqual opportunities</t>
  </si>
  <si>
    <t>All provisionLancashireFood and drink</t>
  </si>
  <si>
    <t>All provisionLancashireGeneral information and records matters</t>
  </si>
  <si>
    <t>All provisionLancashireGeneral suitability people matters</t>
  </si>
  <si>
    <t>All provisionLancashireInformation about the child</t>
  </si>
  <si>
    <t>All provisionLancashireInformation about the provider</t>
  </si>
  <si>
    <t>All provisionLancashireInformation for parents and carers</t>
  </si>
  <si>
    <t>All provisionLancashireInspection has actions</t>
  </si>
  <si>
    <t>All provisionLancashireInspection has recommendations</t>
  </si>
  <si>
    <t>All provisionLancashireInsurance</t>
  </si>
  <si>
    <t>All provisionLancashireKey persons</t>
  </si>
  <si>
    <t>All provisionLancashireManaging behaviour</t>
  </si>
  <si>
    <t>All provisionLancashireNo of Inspections</t>
  </si>
  <si>
    <t>All provisionLancashireNo of providers</t>
  </si>
  <si>
    <t>All provisionLancashirePlanning</t>
  </si>
  <si>
    <t>All provisionLancashireRatios</t>
  </si>
  <si>
    <t>All provisionLancashireRisk assessment</t>
  </si>
  <si>
    <t>All provisionLancashireSafeguarding practice</t>
  </si>
  <si>
    <t>All provisionLancashireSafety</t>
  </si>
  <si>
    <t>All provisionLancashireStaff deployment</t>
  </si>
  <si>
    <t>All provisionLancashireTraining, support and skills</t>
  </si>
  <si>
    <t>All provisionLeedsAccident or injury</t>
  </si>
  <si>
    <t>All provisionLeedsAssessment</t>
  </si>
  <si>
    <t>All provisionLeedsChanges that must be notified to Ofsted</t>
  </si>
  <si>
    <t>All provisionLeedsChild supervision</t>
  </si>
  <si>
    <t>All provisionLeedsComplaints</t>
  </si>
  <si>
    <t>All provisionLeedsEducation programmes</t>
  </si>
  <si>
    <t>All provisionLeedsFood and drink</t>
  </si>
  <si>
    <t>All provisionLeedsGeneral information and records matters</t>
  </si>
  <si>
    <t>All provisionLeedsGeneral suitability people matters</t>
  </si>
  <si>
    <t>All provisionLeedsInformation about the child</t>
  </si>
  <si>
    <t>All provisionLeedsInformation for parents and carers</t>
  </si>
  <si>
    <t>All provisionLeedsInspection has actions</t>
  </si>
  <si>
    <t>All provisionLeedsInspection has recommendations</t>
  </si>
  <si>
    <t>All provisionLeedsKey persons</t>
  </si>
  <si>
    <t>All provisionLeedsManaging behaviour</t>
  </si>
  <si>
    <t>All provisionLeedsMedicine</t>
  </si>
  <si>
    <t>All provisionLeedsNo of Inspections</t>
  </si>
  <si>
    <t>All provisionLeedsNo of providers</t>
  </si>
  <si>
    <t>All provisionLeedsOutings</t>
  </si>
  <si>
    <t>All provisionLeedsPlanning</t>
  </si>
  <si>
    <t>All provisionLeedsPremises</t>
  </si>
  <si>
    <t>All provisionLeedsQualifications</t>
  </si>
  <si>
    <t>All provisionLeedsRatios</t>
  </si>
  <si>
    <t>All provisionLeedsRisk assessment</t>
  </si>
  <si>
    <t>All provisionLeedsSafeguarding policy</t>
  </si>
  <si>
    <t>All provisionLeedsSafeguarding practice</t>
  </si>
  <si>
    <t>All provisionLeedsSafety</t>
  </si>
  <si>
    <t>All provisionLeedsStaff deployment</t>
  </si>
  <si>
    <t>All provisionLeedsTraining, support and skills</t>
  </si>
  <si>
    <t>All provisionLeicesterAssessment</t>
  </si>
  <si>
    <t>All provisionLeicesterEducation programmes</t>
  </si>
  <si>
    <t>All provisionLeicesterGeneral information and records matters</t>
  </si>
  <si>
    <t>All provisionLeicesterGeneral suitability people matters</t>
  </si>
  <si>
    <t>All provisionLeicesterInformation for parents and carers</t>
  </si>
  <si>
    <t>All provisionLeicesterInspection has actions</t>
  </si>
  <si>
    <t>All provisionLeicesterInspection has recommendations</t>
  </si>
  <si>
    <t>All provisionLeicesterInsurance</t>
  </si>
  <si>
    <t>All provisionLeicesterKey persons</t>
  </si>
  <si>
    <t>All provisionLeicesterManaging behaviour</t>
  </si>
  <si>
    <t>All provisionLeicesterMatters affecting the welfare of children</t>
  </si>
  <si>
    <t>All provisionLeicesterNo of Inspections</t>
  </si>
  <si>
    <t>All provisionLeicesterNo of providers</t>
  </si>
  <si>
    <t>All provisionLeicesterPlanning</t>
  </si>
  <si>
    <t>All provisionLeicesterPremises</t>
  </si>
  <si>
    <t>All provisionLeicesterQualifications</t>
  </si>
  <si>
    <t>All provisionLeicesterRatios</t>
  </si>
  <si>
    <t>All provisionLeicesterRisk assessment</t>
  </si>
  <si>
    <t>All provisionLeicesterSafeguarding policy</t>
  </si>
  <si>
    <t>All provisionLeicesterSafeguarding practice</t>
  </si>
  <si>
    <t>All provisionLeicestershireAssessment</t>
  </si>
  <si>
    <t>All provisionLeicestershireChanges that must be notified to Ofsted</t>
  </si>
  <si>
    <t>All provisionLeicestershireChild supervision</t>
  </si>
  <si>
    <t>All provisionLeicestershireEducation programmes</t>
  </si>
  <si>
    <t>All provisionLeicestershireInspection has actions</t>
  </si>
  <si>
    <t>All provisionLeicestershireInspection has recommendations</t>
  </si>
  <si>
    <t>All provisionLeicestershireKey persons</t>
  </si>
  <si>
    <t>All provisionLeicestershireManaging behaviour</t>
  </si>
  <si>
    <t>All provisionLeicestershireMedicine</t>
  </si>
  <si>
    <t>All provisionLeicestershireNo of Inspections</t>
  </si>
  <si>
    <t>All provisionLeicestershireNo of providers</t>
  </si>
  <si>
    <t>All provisionLeicestershirePlanning</t>
  </si>
  <si>
    <t>All provisionLeicestershireQualifications</t>
  </si>
  <si>
    <t>All provisionLeicestershireRatios</t>
  </si>
  <si>
    <t>All provisionLeicestershireRisk assessment</t>
  </si>
  <si>
    <t>All provisionLeicestershireSafeguarding policy</t>
  </si>
  <si>
    <t>All provisionLeicestershireSafeguarding practice</t>
  </si>
  <si>
    <t>All provisionLeicestershireSafety</t>
  </si>
  <si>
    <t>All provisionLeicestershireTraining, support and skills</t>
  </si>
  <si>
    <t>All provisionLeicestershireWelfare of the children being cared for</t>
  </si>
  <si>
    <t>All provisionLeicesterStaff deployment</t>
  </si>
  <si>
    <t>All provisionLeicesterTraining, support and skills</t>
  </si>
  <si>
    <t>All provisionLewishamAccident or injury</t>
  </si>
  <si>
    <t>All provisionLewishamAssessment</t>
  </si>
  <si>
    <t>All provisionLewishamChanges that must be notified to Ofsted</t>
  </si>
  <si>
    <t>All provisionLewishamEducation programmes</t>
  </si>
  <si>
    <t>All provisionLewishamGeneral information and records matters</t>
  </si>
  <si>
    <t>All provisionLewishamGeneral suitability people matters</t>
  </si>
  <si>
    <t>All provisionLewishamInformation about the provider</t>
  </si>
  <si>
    <t>All provisionLewishamInformation for parents and carers</t>
  </si>
  <si>
    <t>All provisionLewishamInspection has actions</t>
  </si>
  <si>
    <t>All provisionLewishamInspection has recommendations</t>
  </si>
  <si>
    <t>All provisionLewishamManaging behaviour</t>
  </si>
  <si>
    <t>All provisionLewishamMedicine</t>
  </si>
  <si>
    <t>All provisionLewishamNo of Inspections</t>
  </si>
  <si>
    <t>All provisionLewishamNo of providers</t>
  </si>
  <si>
    <t>All provisionLewishamPlanning</t>
  </si>
  <si>
    <t>All provisionLewishamPremises</t>
  </si>
  <si>
    <t>All provisionLewishamQualifications and training</t>
  </si>
  <si>
    <t>All provisionLewishamRatios</t>
  </si>
  <si>
    <t>All provisionLewishamRecords to be kept</t>
  </si>
  <si>
    <t>All provisionLewishamRisk assessment</t>
  </si>
  <si>
    <t>All provisionLewishamSafeguarding policy</t>
  </si>
  <si>
    <t>All provisionLewishamSafeguarding practice</t>
  </si>
  <si>
    <t>All provisionLewishamSuitablity and safety of premises and equipment</t>
  </si>
  <si>
    <t>All provisionLewishamTraining, support and skills</t>
  </si>
  <si>
    <t>All provisionLewishamWelfare of the children being cared for</t>
  </si>
  <si>
    <t>All provisionLincolnshireAssessment</t>
  </si>
  <si>
    <t>All provisionLincolnshireDisqualification</t>
  </si>
  <si>
    <t>All provisionLincolnshireEducation programmes</t>
  </si>
  <si>
    <t>All provisionLincolnshireGeneral information and records matters</t>
  </si>
  <si>
    <t>All provisionLincolnshireGeneral suitability people matters</t>
  </si>
  <si>
    <t>All provisionLincolnshireInformation about the provider</t>
  </si>
  <si>
    <t>All provisionLincolnshireInspection has actions</t>
  </si>
  <si>
    <t>All provisionLincolnshireInspection has recommendations</t>
  </si>
  <si>
    <t>All provisionLincolnshireKey persons</t>
  </si>
  <si>
    <t>All provisionLincolnshireManaging behaviour</t>
  </si>
  <si>
    <t>All provisionLincolnshireMedicine</t>
  </si>
  <si>
    <t>All provisionLincolnshireNo of Inspections</t>
  </si>
  <si>
    <t>All provisionLincolnshireNo of providers</t>
  </si>
  <si>
    <t>All provisionLincolnshirePlanning</t>
  </si>
  <si>
    <t>All provisionLincolnshireProviding information to parents</t>
  </si>
  <si>
    <t>All provisionLincolnshireQualifications</t>
  </si>
  <si>
    <t>All provisionLincolnshireRisk assessment</t>
  </si>
  <si>
    <t>All provisionLincolnshireSafeguarding practice</t>
  </si>
  <si>
    <t>All provisionLincolnshireSafety</t>
  </si>
  <si>
    <t>All provisionLincolnshireTraining, support and skills</t>
  </si>
  <si>
    <t>All provisionLiverpoolAccident or injury</t>
  </si>
  <si>
    <t>All provisionLiverpoolArrangements for safeguarding children</t>
  </si>
  <si>
    <t>All provisionLiverpoolAssessment</t>
  </si>
  <si>
    <t>All provisionLiverpoolChild supervision</t>
  </si>
  <si>
    <t>All provisionLiverpoolEducation programmes</t>
  </si>
  <si>
    <t>All provisionLiverpoolFood and drink</t>
  </si>
  <si>
    <t>All provisionLiverpoolGeneral suitability people matters</t>
  </si>
  <si>
    <t>All provisionLiverpoolInformation about the child</t>
  </si>
  <si>
    <t>All provisionLiverpoolInformation about the provider</t>
  </si>
  <si>
    <t>All provisionLiverpoolInspection has actions</t>
  </si>
  <si>
    <t>All provisionLiverpoolInspection has recommendations</t>
  </si>
  <si>
    <t>All provisionLiverpoolKey persons</t>
  </si>
  <si>
    <t>All provisionLiverpoolManaging behaviour</t>
  </si>
  <si>
    <t>All provisionLiverpoolNo of Inspections</t>
  </si>
  <si>
    <t>All provisionLiverpoolNo of providers</t>
  </si>
  <si>
    <t>All provisionLiverpoolPlanning</t>
  </si>
  <si>
    <t>All provisionLiverpoolQualifications</t>
  </si>
  <si>
    <t>All provisionLiverpoolRatios</t>
  </si>
  <si>
    <t>All provisionLiverpoolRisk assessment</t>
  </si>
  <si>
    <t>All provisionLiverpoolSafeguarding policy</t>
  </si>
  <si>
    <t>All provisionLiverpoolSafeguarding practice</t>
  </si>
  <si>
    <t>All provisionLiverpoolSafety</t>
  </si>
  <si>
    <t>All provisionLiverpoolTraining, support and skills</t>
  </si>
  <si>
    <t>All provisionLutonAssessment</t>
  </si>
  <si>
    <t>All provisionLutonChild supervision</t>
  </si>
  <si>
    <t>All provisionLutonEducation programmes</t>
  </si>
  <si>
    <t>All provisionLutonGeneral suitability people matters</t>
  </si>
  <si>
    <t>All provisionLutonInformation about the child</t>
  </si>
  <si>
    <t>All provisionLutonInformation about the provider</t>
  </si>
  <si>
    <t>All provisionLutonInspection has actions</t>
  </si>
  <si>
    <t>All provisionLutonInspection has recommendations</t>
  </si>
  <si>
    <t>All provisionLutonManaging behaviour</t>
  </si>
  <si>
    <t>All provisionLutonNo of Inspections</t>
  </si>
  <si>
    <t>All provisionLutonNo of providers</t>
  </si>
  <si>
    <t>All provisionLutonPlanning</t>
  </si>
  <si>
    <t>All provisionLutonRisk assessment</t>
  </si>
  <si>
    <t>All provisionLutonSafeguarding policy</t>
  </si>
  <si>
    <t>All provisionLutonSafeguarding practice</t>
  </si>
  <si>
    <t>All provisionLutonStaff deployment</t>
  </si>
  <si>
    <t>All provisionLutonTraining, support and skills</t>
  </si>
  <si>
    <t>All provisionManchesterAccident or injury</t>
  </si>
  <si>
    <t>All provisionManchesterAssessment</t>
  </si>
  <si>
    <t>All provisionManchesterChanges that must be notified to Ofsted</t>
  </si>
  <si>
    <t>All provisionManchesterEducation programmes</t>
  </si>
  <si>
    <t>All provisionManchesterEqual opportunities</t>
  </si>
  <si>
    <t>All provisionManchesterGeneral information and records matters</t>
  </si>
  <si>
    <t>All provisionManchesterGeneral suitability people matters</t>
  </si>
  <si>
    <t>All provisionManchesterInformation about the child</t>
  </si>
  <si>
    <t>All provisionManchesterInformation about the provider</t>
  </si>
  <si>
    <t>All provisionManchesterInformation for parents and carers</t>
  </si>
  <si>
    <t>All provisionManchesterInspection has actions</t>
  </si>
  <si>
    <t>All provisionManchesterInspection has recommendations</t>
  </si>
  <si>
    <t>All provisionManchesterKey persons</t>
  </si>
  <si>
    <t>All provisionManchesterManaging behaviour</t>
  </si>
  <si>
    <t>All provisionManchesterMedicine</t>
  </si>
  <si>
    <t>All provisionManchesterNo of Inspections</t>
  </si>
  <si>
    <t>All provisionManchesterNo of providers</t>
  </si>
  <si>
    <t>All provisionManchesterOutings</t>
  </si>
  <si>
    <t>All provisionManchesterPlanning</t>
  </si>
  <si>
    <t>All provisionManchesterPremises</t>
  </si>
  <si>
    <t>All provisionManchesterQualifications</t>
  </si>
  <si>
    <t>All provisionManchesterQualifications and training</t>
  </si>
  <si>
    <t>All provisionManchesterRisk assessment</t>
  </si>
  <si>
    <t>All provisionManchesterSafeguarding practice</t>
  </si>
  <si>
    <t>All provisionManchesterSafety</t>
  </si>
  <si>
    <t>All provisionManchesterSmoking</t>
  </si>
  <si>
    <t>All provisionManchesterStaff deployment</t>
  </si>
  <si>
    <t>All provisionManchesterTraining, support and skills</t>
  </si>
  <si>
    <t>All provisionMedwayComplaints</t>
  </si>
  <si>
    <t>All provisionMedwayEducation programmes</t>
  </si>
  <si>
    <t>All provisionMedwayFood and drink</t>
  </si>
  <si>
    <t>All provisionMedwayGeneral information and records matters</t>
  </si>
  <si>
    <t>All provisionMedwayGeneral suitability people matters</t>
  </si>
  <si>
    <t>All provisionMedwayInformation about the child</t>
  </si>
  <si>
    <t>All provisionMedwayInformation about the provider</t>
  </si>
  <si>
    <t>All provisionMedwayInformation for parents and carers</t>
  </si>
  <si>
    <t>All provisionMedwayInspection has actions</t>
  </si>
  <si>
    <t>All provisionMedwayInspection has recommendations</t>
  </si>
  <si>
    <t>All provisionMedwayKey persons</t>
  </si>
  <si>
    <t>All provisionMedwayManaging behaviour</t>
  </si>
  <si>
    <t>All provisionMedwayNo of Inspections</t>
  </si>
  <si>
    <t>All provisionMedwayNo of providers</t>
  </si>
  <si>
    <t>All provisionMedwayPlanning</t>
  </si>
  <si>
    <t>All provisionMedwayPremises</t>
  </si>
  <si>
    <t>All provisionMedwayRisk assessment</t>
  </si>
  <si>
    <t>All provisionMedwaySafeguarding policy</t>
  </si>
  <si>
    <t>All provisionMedwaySafeguarding practice</t>
  </si>
  <si>
    <t>All provisionMedwayStaff deployment</t>
  </si>
  <si>
    <t>All provisionMedwayTraining, support and skills</t>
  </si>
  <si>
    <t>All provisionMertonAccident or injury</t>
  </si>
  <si>
    <t>All provisionMertonAssessment</t>
  </si>
  <si>
    <t>All provisionMertonComplaints</t>
  </si>
  <si>
    <t>All provisionMertonEducation programmes</t>
  </si>
  <si>
    <t>All provisionMertonFood and drink</t>
  </si>
  <si>
    <t>All provisionMertonGeneral suitability people matters</t>
  </si>
  <si>
    <t>All provisionMertonInspection has actions</t>
  </si>
  <si>
    <t>All provisionMertonInspection has recommendations</t>
  </si>
  <si>
    <t>All provisionMertonKey persons</t>
  </si>
  <si>
    <t>All provisionMertonManaging behaviour</t>
  </si>
  <si>
    <t>All provisionMertonNo of Inspections</t>
  </si>
  <si>
    <t>All provisionMertonNo of providers</t>
  </si>
  <si>
    <t>All provisionMertonPlanning</t>
  </si>
  <si>
    <t>All provisionMertonPremises</t>
  </si>
  <si>
    <t>All provisionMertonRatios</t>
  </si>
  <si>
    <t>All provisionMertonRecords to be kept</t>
  </si>
  <si>
    <t>All provisionMertonRisk assessment</t>
  </si>
  <si>
    <t>All provisionMertonSafeguarding policy</t>
  </si>
  <si>
    <t>All provisionMertonSafeguarding practice</t>
  </si>
  <si>
    <t>All provisionMertonSafety</t>
  </si>
  <si>
    <t>All provisionMertonStaff deployment</t>
  </si>
  <si>
    <t>All provisionMertonTraining, support and skills</t>
  </si>
  <si>
    <t>All provisionMiddlesbroughEducation programmes</t>
  </si>
  <si>
    <t>All provisionMiddlesbroughInspection has actions</t>
  </si>
  <si>
    <t>All provisionMiddlesbroughInspection has recommendations</t>
  </si>
  <si>
    <t>All provisionMiddlesbroughMedicine</t>
  </si>
  <si>
    <t>All provisionMiddlesbroughNo of Inspections</t>
  </si>
  <si>
    <t>All provisionMiddlesbroughNo of providers</t>
  </si>
  <si>
    <t>All provisionMiddlesbroughPremises</t>
  </si>
  <si>
    <t>All provisionMiddlesbroughQualifications</t>
  </si>
  <si>
    <t>All provisionMiddlesbroughRisk assessment</t>
  </si>
  <si>
    <t>All provisionMilton KeynesAssessment</t>
  </si>
  <si>
    <t>All provisionMilton KeynesChanges that must be notified to Ofsted</t>
  </si>
  <si>
    <t>All provisionMilton KeynesComplaints</t>
  </si>
  <si>
    <t>All provisionMilton KeynesEducation programmes</t>
  </si>
  <si>
    <t>All provisionMilton KeynesGeneral information and records matters</t>
  </si>
  <si>
    <t>All provisionMilton KeynesGeneral suitability people matters</t>
  </si>
  <si>
    <t>All provisionMilton KeynesInformation about the provider</t>
  </si>
  <si>
    <t>All provisionMilton KeynesInspection has actions</t>
  </si>
  <si>
    <t>All provisionMilton KeynesInspection has recommendations</t>
  </si>
  <si>
    <t>All provisionMilton KeynesManaging behaviour</t>
  </si>
  <si>
    <t>All provisionMilton KeynesMedicine</t>
  </si>
  <si>
    <t>All provisionMilton KeynesNo of Inspections</t>
  </si>
  <si>
    <t>All provisionMilton KeynesNo of providers</t>
  </si>
  <si>
    <t>All provisionMilton KeynesPlanning</t>
  </si>
  <si>
    <t>All provisionMilton KeynesPremises</t>
  </si>
  <si>
    <t>All provisionMilton KeynesQualifications</t>
  </si>
  <si>
    <t>All provisionMilton KeynesRatios</t>
  </si>
  <si>
    <t>All provisionMilton KeynesRisk assessment</t>
  </si>
  <si>
    <t>All provisionMilton KeynesSafeguarding policy</t>
  </si>
  <si>
    <t>All provisionMilton KeynesSafeguarding practice</t>
  </si>
  <si>
    <t>All provisionMilton KeynesSafety</t>
  </si>
  <si>
    <t>All provisionMilton KeynesTraining, support and skills</t>
  </si>
  <si>
    <t>All provisionNewcastle upon TyneAssessment</t>
  </si>
  <si>
    <t>All provisionNewcastle upon TyneEducation programmes</t>
  </si>
  <si>
    <t>All provisionNewcastle upon TyneEqual opportunities</t>
  </si>
  <si>
    <t>All provisionNewcastle upon TyneGeneral information and records matters</t>
  </si>
  <si>
    <t>All provisionNewcastle upon TyneInformation about the provider</t>
  </si>
  <si>
    <t>All provisionNewcastle upon TyneInspection has actions</t>
  </si>
  <si>
    <t>All provisionNewcastle upon TyneInspection has recommendations</t>
  </si>
  <si>
    <t>All provisionNewcastle upon TyneManaging behaviour</t>
  </si>
  <si>
    <t>All provisionNewcastle upon TyneNo of Inspections</t>
  </si>
  <si>
    <t>All provisionNewcastle upon TyneNo of providers</t>
  </si>
  <si>
    <t>All provisionNewcastle upon TynePlanning</t>
  </si>
  <si>
    <t>All provisionNewcastle upon TynePremises</t>
  </si>
  <si>
    <t>All provisionNewcastle upon TyneQualifications and training</t>
  </si>
  <si>
    <t>All provisionNewcastle upon TyneRisk assessment</t>
  </si>
  <si>
    <t>All provisionNewcastle upon TyneSafeguarding policy</t>
  </si>
  <si>
    <t>All provisionNewcastle upon TyneSafeguarding practice</t>
  </si>
  <si>
    <t>All provisionNewcastle upon TyneTraining, support and skills</t>
  </si>
  <si>
    <t>All provisionNewhamArrangements for safeguarding children</t>
  </si>
  <si>
    <t>All provisionNewhamAssessment</t>
  </si>
  <si>
    <t>All provisionNewhamChanges that must be notified to Ofsted</t>
  </si>
  <si>
    <t>All provisionNewhamEducation programmes</t>
  </si>
  <si>
    <t>All provisionNewhamInformation for parents and carers</t>
  </si>
  <si>
    <t>All provisionNewhamInspection has actions</t>
  </si>
  <si>
    <t>All provisionNewhamInspection has recommendations</t>
  </si>
  <si>
    <t>All provisionNewhamKey persons</t>
  </si>
  <si>
    <t>All provisionNewhamManaging behaviour</t>
  </si>
  <si>
    <t>All provisionNewhamNo of Inspections</t>
  </si>
  <si>
    <t>All provisionNewhamNo of providers</t>
  </si>
  <si>
    <t>All provisionNewhamPremises</t>
  </si>
  <si>
    <t>All provisionNewhamRatios</t>
  </si>
  <si>
    <t>All provisionNewhamRisk assessment</t>
  </si>
  <si>
    <t>All provisionNewhamSafeguarding policy</t>
  </si>
  <si>
    <t>All provisionNewhamSafeguarding practice</t>
  </si>
  <si>
    <t>All provisionNewhamStaff deployment</t>
  </si>
  <si>
    <t>All provisionNewhamTraining, support and skills</t>
  </si>
  <si>
    <t>All provisionNewhamWelfare of the children being cared for</t>
  </si>
  <si>
    <t>All provisionNorfolkAssessment</t>
  </si>
  <si>
    <t>All provisionNorfolkChanges that must be notified to Ofsted</t>
  </si>
  <si>
    <t>All provisionNorfolkChild supervision</t>
  </si>
  <si>
    <t>All provisionNorfolkEducation programmes</t>
  </si>
  <si>
    <t>All provisionNorfolkGeneral suitability people matters</t>
  </si>
  <si>
    <t>All provisionNorfolkInspection has actions</t>
  </si>
  <si>
    <t>All provisionNorfolkInspection has recommendations</t>
  </si>
  <si>
    <t>All provisionNorfolkMedicine</t>
  </si>
  <si>
    <t>All provisionNorfolkNo of Inspections</t>
  </si>
  <si>
    <t>All provisionNorfolkNo of providers</t>
  </si>
  <si>
    <t>All provisionNorfolkPlanning</t>
  </si>
  <si>
    <t>All provisionNorfolkPremises</t>
  </si>
  <si>
    <t>All provisionNorfolkQualifications</t>
  </si>
  <si>
    <t>All provisionNorfolkRatios</t>
  </si>
  <si>
    <t>All provisionNorfolkRisk assessment</t>
  </si>
  <si>
    <t>All provisionNorfolkSafety</t>
  </si>
  <si>
    <t>All provisionNorfolkStaff deployment</t>
  </si>
  <si>
    <t>All provisionNorfolkTraining, support and skills</t>
  </si>
  <si>
    <t>All provisionNorth East LincolnshireArrangements for safeguarding children</t>
  </si>
  <si>
    <t>All provisionNorth East LincolnshireAssessment</t>
  </si>
  <si>
    <t>All provisionNorth East LincolnshireEducation programmes</t>
  </si>
  <si>
    <t>All provisionNorth East LincolnshireInformation about the provider</t>
  </si>
  <si>
    <t>All provisionNorth East LincolnshireInspection has actions</t>
  </si>
  <si>
    <t>All provisionNorth East LincolnshireInspection has recommendations</t>
  </si>
  <si>
    <t>All provisionNorth East LincolnshireNo of Inspections</t>
  </si>
  <si>
    <t>All provisionNorth East LincolnshireNo of providers</t>
  </si>
  <si>
    <t>All provisionNorth East LincolnshirePlanning</t>
  </si>
  <si>
    <t>All provisionNorth East LincolnshireQualifications and training</t>
  </si>
  <si>
    <t>All provisionNorth East LincolnshireSafeguarding policy</t>
  </si>
  <si>
    <t>All provisionNorth East LincolnshireSafeguarding practice</t>
  </si>
  <si>
    <t>All provisionNorth East LincolnshireSuitablity and safety of premises and equipment</t>
  </si>
  <si>
    <t>All provisionNorth East LincolnshireTraining, support and skills</t>
  </si>
  <si>
    <t>All provisionNorth LincolnshireAssessment</t>
  </si>
  <si>
    <t>All provisionNorth LincolnshireEducation programmes</t>
  </si>
  <si>
    <t>All provisionNorth LincolnshireEqual opportunities</t>
  </si>
  <si>
    <t>All provisionNorth LincolnshireFood and drink</t>
  </si>
  <si>
    <t>All provisionNorth LincolnshireGeneral suitability people matters</t>
  </si>
  <si>
    <t>All provisionNorth LincolnshireInformation about the child</t>
  </si>
  <si>
    <t>All provisionNorth LincolnshireInspection has actions</t>
  </si>
  <si>
    <t>All provisionNorth LincolnshireInspection has recommendations</t>
  </si>
  <si>
    <t>All provisionNorth LincolnshireKey persons</t>
  </si>
  <si>
    <t>All provisionNorth LincolnshireManaging behaviour</t>
  </si>
  <si>
    <t>All provisionNorth LincolnshireMedicine</t>
  </si>
  <si>
    <t>All provisionNorth LincolnshireNo of Inspections</t>
  </si>
  <si>
    <t>All provisionNorth LincolnshireNo of providers</t>
  </si>
  <si>
    <t>All provisionNorth LincolnshirePlanning</t>
  </si>
  <si>
    <t>All provisionNorth LincolnshireProviding information to Ofsted</t>
  </si>
  <si>
    <t>All provisionNorth LincolnshireRatios</t>
  </si>
  <si>
    <t>All provisionNorth LincolnshireRisk assessment</t>
  </si>
  <si>
    <t>All provisionNorth LincolnshireSafeguarding practice</t>
  </si>
  <si>
    <t>All provisionNorth LincolnshireTraining, support and skills</t>
  </si>
  <si>
    <t>All provisionNorth NorthamptonshireChanges that must be notified to Ofsted</t>
  </si>
  <si>
    <t>All provisionNorth NorthamptonshireEducation programmes</t>
  </si>
  <si>
    <t>All provisionNorth NorthamptonshireGeneral information and records matters</t>
  </si>
  <si>
    <t>All provisionNorth NorthamptonshireInformation for parents and carers</t>
  </si>
  <si>
    <t>All provisionNorth NorthamptonshireInspection has actions</t>
  </si>
  <si>
    <t>All provisionNorth NorthamptonshireInspection has recommendations</t>
  </si>
  <si>
    <t>All provisionNorth NorthamptonshireManaging behaviour</t>
  </si>
  <si>
    <t>All provisionNorth NorthamptonshireMedicine</t>
  </si>
  <si>
    <t>All provisionNorth NorthamptonshireNo of Inspections</t>
  </si>
  <si>
    <t>All provisionNorth NorthamptonshireNo of providers</t>
  </si>
  <si>
    <t>All provisionNorth NorthamptonshirePremises</t>
  </si>
  <si>
    <t>All provisionNorth NorthamptonshireRisk assessment</t>
  </si>
  <si>
    <t>All provisionNorth NorthamptonshireTraining, support and skills</t>
  </si>
  <si>
    <t>All provisionNorth SomersetAssessment</t>
  </si>
  <si>
    <t>All provisionNorth SomersetEducation programmes</t>
  </si>
  <si>
    <t>All provisionNorth SomersetEqual opportunities</t>
  </si>
  <si>
    <t>All provisionNorth SomersetGeneral information and records matters</t>
  </si>
  <si>
    <t>All provisionNorth SomersetInspection has actions</t>
  </si>
  <si>
    <t>All provisionNorth SomersetInspection has recommendations</t>
  </si>
  <si>
    <t>All provisionNorth SomersetManaging behaviour</t>
  </si>
  <si>
    <t>All provisionNorth SomersetNo of Inspections</t>
  </si>
  <si>
    <t>All provisionNorth SomersetNo of providers</t>
  </si>
  <si>
    <t>All provisionNorth SomersetRisk assessment</t>
  </si>
  <si>
    <t>All provisionNorth SomersetSafeguarding policy</t>
  </si>
  <si>
    <t>All provisionNorth SomersetSafeguarding practice</t>
  </si>
  <si>
    <t>All provisionNorth SomersetTraining, support and skills</t>
  </si>
  <si>
    <t>All provisionNorth TynesideAssessment</t>
  </si>
  <si>
    <t>All provisionNorth TynesideInspection has actions</t>
  </si>
  <si>
    <t>All provisionNorth TynesideInspection has recommendations</t>
  </si>
  <si>
    <t>All provisionNorth TynesideNo of Inspections</t>
  </si>
  <si>
    <t>All provisionNorth TynesideNo of providers</t>
  </si>
  <si>
    <t>All provisionNorth TynesideTraining, support and skills</t>
  </si>
  <si>
    <t>All provisionNorth YorkshireAccident or injury</t>
  </si>
  <si>
    <t>All provisionNorth YorkshireArrangements for safeguarding children</t>
  </si>
  <si>
    <t>All provisionNorth YorkshireAssessment</t>
  </si>
  <si>
    <t>All provisionNorth YorkshireChild supervision</t>
  </si>
  <si>
    <t>All provisionNorth YorkshireEducation programmes</t>
  </si>
  <si>
    <t>All provisionNorth YorkshireFood and drink</t>
  </si>
  <si>
    <t>All provisionNorth YorkshireGeneral suitability people matters</t>
  </si>
  <si>
    <t>All provisionNorth YorkshireInformation about the child</t>
  </si>
  <si>
    <t>All provisionNorth YorkshireInformation about the provider</t>
  </si>
  <si>
    <t>All provisionNorth YorkshireInformation for parents and carers</t>
  </si>
  <si>
    <t>All provisionNorth YorkshireInspection has actions</t>
  </si>
  <si>
    <t>All provisionNorth YorkshireInspection has recommendations</t>
  </si>
  <si>
    <t>All provisionNorth YorkshireKey persons</t>
  </si>
  <si>
    <t>All provisionNorth YorkshireManaging behaviour</t>
  </si>
  <si>
    <t>All provisionNorth YorkshireMedicine</t>
  </si>
  <si>
    <t>All provisionNorth YorkshireNo of Inspections</t>
  </si>
  <si>
    <t>All provisionNorth YorkshireNo of providers</t>
  </si>
  <si>
    <t>All provisionNorth YorkshireOutings</t>
  </si>
  <si>
    <t>All provisionNorth YorkshirePlanning</t>
  </si>
  <si>
    <t>All provisionNorth YorkshirePremises</t>
  </si>
  <si>
    <t>All provisionNorth YorkshireProviding information to Ofsted</t>
  </si>
  <si>
    <t>All provisionNorth YorkshireProviding information to parents</t>
  </si>
  <si>
    <t>All provisionNorth YorkshireQualifications and training</t>
  </si>
  <si>
    <t>All provisionNorth YorkshireRatios</t>
  </si>
  <si>
    <t>All provisionNorth YorkshireRisk assessment</t>
  </si>
  <si>
    <t>All provisionNorth YorkshireSafeguarding policy</t>
  </si>
  <si>
    <t>All provisionNorth YorkshireSafeguarding practice</t>
  </si>
  <si>
    <t>All provisionNorth YorkshireSafety</t>
  </si>
  <si>
    <t>All provisionNorth YorkshireStaff deployment</t>
  </si>
  <si>
    <t>All provisionNorth YorkshireSuitability to care for children, or have regular contact</t>
  </si>
  <si>
    <t>All provisionNorth YorkshireSuitablity and safety of premises and equipment</t>
  </si>
  <si>
    <t>All provisionNorth YorkshireTraining, support and skills</t>
  </si>
  <si>
    <t>All provisionNorthumberlandEducation programmes</t>
  </si>
  <si>
    <t>All provisionNorthumberlandFood and drink</t>
  </si>
  <si>
    <t>All provisionNorthumberlandInspection has actions</t>
  </si>
  <si>
    <t>All provisionNorthumberlandInspection has recommendations</t>
  </si>
  <si>
    <t>All provisionNorthumberlandNo of Inspections</t>
  </si>
  <si>
    <t>All provisionNorthumberlandNo of providers</t>
  </si>
  <si>
    <t>All provisionNorthumberlandPlanning</t>
  </si>
  <si>
    <t>All provisionNorthumberlandQualifications and training</t>
  </si>
  <si>
    <t>All provisionNorthumberlandRisk assessment</t>
  </si>
  <si>
    <t>All provisionNorthumberlandSafeguarding practice</t>
  </si>
  <si>
    <t>All provisionNorthumberlandSafety</t>
  </si>
  <si>
    <t>All provisionNorthumberlandTraining, support and skills</t>
  </si>
  <si>
    <t>All provisionNorthumberlandWelfare of the children being cared for</t>
  </si>
  <si>
    <t>All provisionNot RecordedEducation programmes</t>
  </si>
  <si>
    <t>All provisionNot RecordedGeneral suitability people matters</t>
  </si>
  <si>
    <t>All provisionNot RecordedInspection has actions</t>
  </si>
  <si>
    <t>All provisionNot RecordedInspection has recommendations</t>
  </si>
  <si>
    <t>All provisionNot RecordedKey persons</t>
  </si>
  <si>
    <t>All provisionNot RecordedNo of Inspections</t>
  </si>
  <si>
    <t>All provisionNot RecordedNo of providers</t>
  </si>
  <si>
    <t>All provisionNot RecordedTraining, support and skills</t>
  </si>
  <si>
    <t>All provisionNottinghamAccident or injury</t>
  </si>
  <si>
    <t>All provisionNottinghamAssessment</t>
  </si>
  <si>
    <t>All provisionNottinghamEducation programmes</t>
  </si>
  <si>
    <t>All provisionNottinghamEqual opportunities</t>
  </si>
  <si>
    <t>All provisionNottinghamFood and drink</t>
  </si>
  <si>
    <t>All provisionNottinghamGeneral information and records matters</t>
  </si>
  <si>
    <t>All provisionNottinghamGeneral suitability people matters</t>
  </si>
  <si>
    <t>All provisionNottinghamInformation about the provider</t>
  </si>
  <si>
    <t>All provisionNottinghamInspection has actions</t>
  </si>
  <si>
    <t>All provisionNottinghamInspection has recommendations</t>
  </si>
  <si>
    <t>All provisionNottinghamInsurance</t>
  </si>
  <si>
    <t>All provisionNottinghamManaging behaviour</t>
  </si>
  <si>
    <t>All provisionNottinghamNo of Inspections</t>
  </si>
  <si>
    <t>All provisionNottinghamNo of providers</t>
  </si>
  <si>
    <t>All provisionNottinghamPlanning</t>
  </si>
  <si>
    <t>All provisionNottinghamPremises</t>
  </si>
  <si>
    <t>All provisionNottinghamProcedures for dealing with complaints</t>
  </si>
  <si>
    <t>All provisionNottinghamRisk assessment</t>
  </si>
  <si>
    <t>All provisionNottinghamSafeguarding policy</t>
  </si>
  <si>
    <t>All provisionNottinghamSafeguarding practice</t>
  </si>
  <si>
    <t>All provisionNottinghamSafety</t>
  </si>
  <si>
    <t>All provisionNottinghamshireAssessment</t>
  </si>
  <si>
    <t>All provisionNottinghamshireChild supervision</t>
  </si>
  <si>
    <t>All provisionNottinghamshireEducation programmes</t>
  </si>
  <si>
    <t>All provisionNottinghamshireFood and drink</t>
  </si>
  <si>
    <t>All provisionNottinghamshireGeneral information and records matters</t>
  </si>
  <si>
    <t>All provisionNottinghamshireGeneral suitability people matters</t>
  </si>
  <si>
    <t>All provisionNottinghamshireInspection has actions</t>
  </si>
  <si>
    <t>All provisionNottinghamshireInspection has recommendations</t>
  </si>
  <si>
    <t>All provisionNottinghamshireKey persons</t>
  </si>
  <si>
    <t>All provisionNottinghamshireManaging behaviour</t>
  </si>
  <si>
    <t>All provisionNottinghamshireNo of Inspections</t>
  </si>
  <si>
    <t>All provisionNottinghamshireNo of providers</t>
  </si>
  <si>
    <t>All provisionNottinghamshirePlanning</t>
  </si>
  <si>
    <t>All provisionNottinghamshirePremises</t>
  </si>
  <si>
    <t>All provisionNottinghamshireQualifications</t>
  </si>
  <si>
    <t>All provisionNottinghamshireRatios</t>
  </si>
  <si>
    <t>All provisionNottinghamshireRisk assessment</t>
  </si>
  <si>
    <t>All provisionNottinghamshireSafety</t>
  </si>
  <si>
    <t>All provisionNottinghamshireTraining, support and skills</t>
  </si>
  <si>
    <t>All provisionNottinghamTraining, support and skills</t>
  </si>
  <si>
    <t>All provisionOldhamAssessment</t>
  </si>
  <si>
    <t>All provisionOldhamCertificate of registration</t>
  </si>
  <si>
    <t>All provisionOldhamEducation programmes</t>
  </si>
  <si>
    <t>All provisionOldhamFood and drink</t>
  </si>
  <si>
    <t>All provisionOldhamGeneral information and records matters</t>
  </si>
  <si>
    <t>All provisionOldhamGeneral suitability people matters</t>
  </si>
  <si>
    <t>All provisionOldhamInformation about the child</t>
  </si>
  <si>
    <t>All provisionOldhamInspection has actions</t>
  </si>
  <si>
    <t>All provisionOldhamInspection has recommendations</t>
  </si>
  <si>
    <t>All provisionOldhamManaging behaviour</t>
  </si>
  <si>
    <t>All provisionOldhamMedicine</t>
  </si>
  <si>
    <t>All provisionOldhamNo of Inspections</t>
  </si>
  <si>
    <t>All provisionOldhamNo of providers</t>
  </si>
  <si>
    <t>All provisionOldhamPlanning</t>
  </si>
  <si>
    <t>All provisionOldhamRisk assessment</t>
  </si>
  <si>
    <t>All provisionOldhamSafeguarding policy</t>
  </si>
  <si>
    <t>All provisionOldhamSafeguarding practice</t>
  </si>
  <si>
    <t>All provisionOldhamStaff deployment</t>
  </si>
  <si>
    <t>All provisionOldhamTraining, support and skills</t>
  </si>
  <si>
    <t>All provisionOxfordshireAssessment</t>
  </si>
  <si>
    <t>All provisionOxfordshireEducation programmes</t>
  </si>
  <si>
    <t>All provisionOxfordshireGeneral information and records matters</t>
  </si>
  <si>
    <t>All provisionOxfordshireGeneral suitability people matters</t>
  </si>
  <si>
    <t>All provisionOxfordshireInspection has actions</t>
  </si>
  <si>
    <t>All provisionOxfordshireInspection has recommendations</t>
  </si>
  <si>
    <t>All provisionOxfordshireKey persons</t>
  </si>
  <si>
    <t>All provisionOxfordshireManaging behaviour</t>
  </si>
  <si>
    <t>All provisionOxfordshireNo of Inspections</t>
  </si>
  <si>
    <t>All provisionOxfordshireNo of providers</t>
  </si>
  <si>
    <t>All provisionOxfordshirePlanning</t>
  </si>
  <si>
    <t>All provisionOxfordshirePremises</t>
  </si>
  <si>
    <t>All provisionOxfordshireRatios</t>
  </si>
  <si>
    <t>All provisionOxfordshireRisk assessment</t>
  </si>
  <si>
    <t>All provisionOxfordshireSafeguarding practice</t>
  </si>
  <si>
    <t>All provisionOxfordshireSafety</t>
  </si>
  <si>
    <t>All provisionOxfordshireStaff deployment</t>
  </si>
  <si>
    <t>All provisionOxfordshireTraining, support and skills</t>
  </si>
  <si>
    <t>All provisionPeterboroughAssessment</t>
  </si>
  <si>
    <t>All provisionPeterboroughChild supervision</t>
  </si>
  <si>
    <t>All provisionPeterboroughEducation programmes</t>
  </si>
  <si>
    <t>All provisionPeterboroughFood and drink</t>
  </si>
  <si>
    <t>All provisionPeterboroughGeneral information and records matters</t>
  </si>
  <si>
    <t>All provisionPeterboroughInformation about the child</t>
  </si>
  <si>
    <t>All provisionPeterboroughInformation about the provider</t>
  </si>
  <si>
    <t>All provisionPeterboroughInspection has actions</t>
  </si>
  <si>
    <t>All provisionPeterboroughInspection has recommendations</t>
  </si>
  <si>
    <t>All provisionPeterboroughKey persons</t>
  </si>
  <si>
    <t>All provisionPeterboroughNo of Inspections</t>
  </si>
  <si>
    <t>All provisionPeterboroughNo of providers</t>
  </si>
  <si>
    <t>All provisionPeterboroughPlanning</t>
  </si>
  <si>
    <t>All provisionPeterboroughPremises</t>
  </si>
  <si>
    <t>All provisionPeterboroughQualifications</t>
  </si>
  <si>
    <t>All provisionPeterboroughRatios</t>
  </si>
  <si>
    <t>All provisionPeterboroughRisk assessment</t>
  </si>
  <si>
    <t>All provisionPeterboroughSafeguarding practice</t>
  </si>
  <si>
    <t>All provisionPeterboroughSafety</t>
  </si>
  <si>
    <t>All provisionPeterboroughTraining, support and skills</t>
  </si>
  <si>
    <t>All provisionPlymouthAssessment</t>
  </si>
  <si>
    <t>All provisionPlymouthChanges that must be notified to Ofsted</t>
  </si>
  <si>
    <t>All provisionPlymouthEducation programmes</t>
  </si>
  <si>
    <t>All provisionPlymouthGeneral suitability people matters</t>
  </si>
  <si>
    <t>All provisionPlymouthInformation about the provider</t>
  </si>
  <si>
    <t>All provisionPlymouthInspection has actions</t>
  </si>
  <si>
    <t>All provisionPlymouthInspection has recommendations</t>
  </si>
  <si>
    <t>All provisionPlymouthMedicine</t>
  </si>
  <si>
    <t>All provisionPlymouthNo of Inspections</t>
  </si>
  <si>
    <t>All provisionPlymouthNo of providers</t>
  </si>
  <si>
    <t>All provisionPlymouthRatios</t>
  </si>
  <si>
    <t>All provisionPlymouthRisk assessment</t>
  </si>
  <si>
    <t>All provisionPlymouthTraining, support and skills</t>
  </si>
  <si>
    <t>All provisionPortsmouthEducation programmes</t>
  </si>
  <si>
    <t>All provisionPortsmouthInspection has actions</t>
  </si>
  <si>
    <t>All provisionPortsmouthInspection has recommendations</t>
  </si>
  <si>
    <t>All provisionPortsmouthNo of Inspections</t>
  </si>
  <si>
    <t>All provisionPortsmouthNo of providers</t>
  </si>
  <si>
    <t>All provisionPortsmouthRecords to be kept</t>
  </si>
  <si>
    <t>All provisionPortsmouthRisk assessment</t>
  </si>
  <si>
    <t>All provisionPortsmouthSafeguarding policy</t>
  </si>
  <si>
    <t>All provisionPortsmouthSafeguarding practice</t>
  </si>
  <si>
    <t>All provisionPortsmouthTraining, support and skills</t>
  </si>
  <si>
    <t>All provisionReadingChild supervision</t>
  </si>
  <si>
    <t>All provisionReadingEducation programmes</t>
  </si>
  <si>
    <t>All provisionReadingFood and drink</t>
  </si>
  <si>
    <t>All provisionReadingInformation about the child</t>
  </si>
  <si>
    <t>All provisionReadingInspection has actions</t>
  </si>
  <si>
    <t>All provisionReadingInspection has recommendations</t>
  </si>
  <si>
    <t>All provisionReadingManaging behaviour</t>
  </si>
  <si>
    <t>All provisionReadingNo of Inspections</t>
  </si>
  <si>
    <t>All provisionReadingNo of providers</t>
  </si>
  <si>
    <t>All provisionReadingPlanning</t>
  </si>
  <si>
    <t>All provisionReadingPremises</t>
  </si>
  <si>
    <t>All provisionReadingRatios</t>
  </si>
  <si>
    <t>All provisionReadingRisk assessment</t>
  </si>
  <si>
    <t>All provisionReadingSafeguarding policy</t>
  </si>
  <si>
    <t>All provisionReadingSafeguarding practice</t>
  </si>
  <si>
    <t>All provisionReadingTraining, support and skills</t>
  </si>
  <si>
    <t>All provisionRedbridgeEducation programmes</t>
  </si>
  <si>
    <t>All provisionRedbridgeFood and drink</t>
  </si>
  <si>
    <t>All provisionRedbridgeInspection has actions</t>
  </si>
  <si>
    <t>All provisionRedbridgeInspection has recommendations</t>
  </si>
  <si>
    <t>All provisionRedbridgeKey persons</t>
  </si>
  <si>
    <t>All provisionRedbridgeNo of Inspections</t>
  </si>
  <si>
    <t>All provisionRedbridgeNo of providers</t>
  </si>
  <si>
    <t>All provisionRedbridgePlanning</t>
  </si>
  <si>
    <t>All provisionRedbridgeRatios</t>
  </si>
  <si>
    <t>All provisionRedbridgeRisk assessment</t>
  </si>
  <si>
    <t>All provisionRedbridgeSafeguarding practice</t>
  </si>
  <si>
    <t>All provisionRedbridgeStaff deployment</t>
  </si>
  <si>
    <t>All provisionRedbridgeTraining, support and skills</t>
  </si>
  <si>
    <t>All provisionRedcar and ClevelandEducation programmes</t>
  </si>
  <si>
    <t>All provisionRedcar and ClevelandInspection has actions</t>
  </si>
  <si>
    <t>All provisionRedcar and ClevelandInspection has recommendations</t>
  </si>
  <si>
    <t>All provisionRedcar and ClevelandManaging behaviour</t>
  </si>
  <si>
    <t>All provisionRedcar and ClevelandNo of Inspections</t>
  </si>
  <si>
    <t>All provisionRedcar and ClevelandNo of providers</t>
  </si>
  <si>
    <t>All provisionRichmond upon ThamesChanges that must be notified to Ofsted</t>
  </si>
  <si>
    <t>All provisionRichmond upon ThamesEducation programmes</t>
  </si>
  <si>
    <t>All provisionRichmond upon ThamesInformation about the provider</t>
  </si>
  <si>
    <t>All provisionRichmond upon ThamesInformation for parents and carers</t>
  </si>
  <si>
    <t>All provisionRichmond upon ThamesInspection has actions</t>
  </si>
  <si>
    <t>All provisionRichmond upon ThamesInspection has recommendations</t>
  </si>
  <si>
    <t>All provisionRichmond upon ThamesNo of Inspections</t>
  </si>
  <si>
    <t>All provisionRichmond upon ThamesNo of providers</t>
  </si>
  <si>
    <t>All provisionRichmond upon ThamesTraining, support and skills</t>
  </si>
  <si>
    <t>All provisionRochdaleAccident or injury</t>
  </si>
  <si>
    <t>All provisionRochdaleEducation programmes</t>
  </si>
  <si>
    <t>All provisionRochdaleEqual opportunities</t>
  </si>
  <si>
    <t>All provisionRochdaleFood and drink</t>
  </si>
  <si>
    <t>All provisionRochdaleInspection has actions</t>
  </si>
  <si>
    <t>All provisionRochdaleInspection has recommendations</t>
  </si>
  <si>
    <t>All provisionRochdaleNo of Inspections</t>
  </si>
  <si>
    <t>All provisionRochdaleNo of providers</t>
  </si>
  <si>
    <t>All provisionRochdalePremises</t>
  </si>
  <si>
    <t>All provisionRochdaleStaff deployment</t>
  </si>
  <si>
    <t>All provisionRochdaleTraining, support and skills</t>
  </si>
  <si>
    <t>All provisionRotherhamAssessment</t>
  </si>
  <si>
    <t>All provisionRotherhamChild supervision</t>
  </si>
  <si>
    <t>All provisionRotherhamEducation programmes</t>
  </si>
  <si>
    <t>All provisionRotherhamEqual opportunities</t>
  </si>
  <si>
    <t>All provisionRotherhamGeneral suitability people matters</t>
  </si>
  <si>
    <t>All provisionRotherhamInspection has actions</t>
  </si>
  <si>
    <t>All provisionRotherhamInspection has recommendations</t>
  </si>
  <si>
    <t>All provisionRotherhamKey persons</t>
  </si>
  <si>
    <t>All provisionRotherhamNo of Inspections</t>
  </si>
  <si>
    <t>All provisionRotherhamNo of providers</t>
  </si>
  <si>
    <t>All provisionRotherhamPlanning</t>
  </si>
  <si>
    <t>All provisionRotherhamPremises</t>
  </si>
  <si>
    <t>All provisionRotherhamSafeguarding practice</t>
  </si>
  <si>
    <t>All provisionRotherhamStaff deployment</t>
  </si>
  <si>
    <t>All provisionRotherhamTraining, support and skills</t>
  </si>
  <si>
    <t>All provisionRutlandInspection has recommendations</t>
  </si>
  <si>
    <t>All provisionRutlandNo of Inspections</t>
  </si>
  <si>
    <t>All provisionRutlandNo of providers</t>
  </si>
  <si>
    <t>All provisionSalfordAssessment</t>
  </si>
  <si>
    <t>All provisionSalfordEducation programmes</t>
  </si>
  <si>
    <t>All provisionSalfordGeneral suitability people matters</t>
  </si>
  <si>
    <t>All provisionSalfordInspection has actions</t>
  </si>
  <si>
    <t>All provisionSalfordInspection has recommendations</t>
  </si>
  <si>
    <t>All provisionSalfordManaging behaviour</t>
  </si>
  <si>
    <t>All provisionSalfordNo of Inspections</t>
  </si>
  <si>
    <t>All provisionSalfordNo of providers</t>
  </si>
  <si>
    <t>All provisionSalfordPlanning</t>
  </si>
  <si>
    <t>All provisionSalfordPremises</t>
  </si>
  <si>
    <t>All provisionSalfordRatios</t>
  </si>
  <si>
    <t>All provisionSalfordRisk assessment</t>
  </si>
  <si>
    <t>All provisionSalfordSafeguarding policy</t>
  </si>
  <si>
    <t>All provisionSalfordSafeguarding practice</t>
  </si>
  <si>
    <t>All provisionSalfordSafety</t>
  </si>
  <si>
    <t>All provisionSalfordStaff deployment</t>
  </si>
  <si>
    <t>All provisionSalfordTraining, support and skills</t>
  </si>
  <si>
    <t>All provisionSandwellAssessment</t>
  </si>
  <si>
    <t>All provisionSandwellChanges that must be notified to Ofsted</t>
  </si>
  <si>
    <t>All provisionSandwellChild supervision</t>
  </si>
  <si>
    <t>All provisionSandwellEducation programmes</t>
  </si>
  <si>
    <t>All provisionSandwellEqual opportunities</t>
  </si>
  <si>
    <t>All provisionSandwellGeneral suitability people matters</t>
  </si>
  <si>
    <t>All provisionSandwellInformation for parents and carers</t>
  </si>
  <si>
    <t>All provisionSandwellInspection has actions</t>
  </si>
  <si>
    <t>All provisionSandwellInspection has recommendations</t>
  </si>
  <si>
    <t>All provisionSandwellKey persons</t>
  </si>
  <si>
    <t>All provisionSandwellManaging behaviour</t>
  </si>
  <si>
    <t>All provisionSandwellMedicine</t>
  </si>
  <si>
    <t>All provisionSandwellNo of Inspections</t>
  </si>
  <si>
    <t>All provisionSandwellNo of providers</t>
  </si>
  <si>
    <t>All provisionSandwellPlanning</t>
  </si>
  <si>
    <t>All provisionSandwellPremises</t>
  </si>
  <si>
    <t>All provisionSandwellRisk assessment</t>
  </si>
  <si>
    <t>All provisionSandwellSafeguarding practice</t>
  </si>
  <si>
    <t>All provisionSandwellStaff deployment</t>
  </si>
  <si>
    <t>All provisionSandwellTraining, support and skills</t>
  </si>
  <si>
    <t>All provisionSandwellWelfare of the children being cared for</t>
  </si>
  <si>
    <t>All provisionSeftonEducation programmes</t>
  </si>
  <si>
    <t>All provisionSeftonInspection has actions</t>
  </si>
  <si>
    <t>All provisionSeftonInspection has recommendations</t>
  </si>
  <si>
    <t>All provisionSeftonNo of Inspections</t>
  </si>
  <si>
    <t>All provisionSeftonNo of providers</t>
  </si>
  <si>
    <t>All provisionSeftonTraining, support and skills</t>
  </si>
  <si>
    <t>All provisionSheffieldAssessment</t>
  </si>
  <si>
    <t>All provisionSheffieldEducation programmes</t>
  </si>
  <si>
    <t>All provisionSheffieldEqual opportunities</t>
  </si>
  <si>
    <t>All provisionSheffieldGeneral information and records matters</t>
  </si>
  <si>
    <t>All provisionSheffieldInspection has actions</t>
  </si>
  <si>
    <t>All provisionSheffieldInspection has recommendations</t>
  </si>
  <si>
    <t>All provisionSheffieldKey persons</t>
  </si>
  <si>
    <t>All provisionSheffieldNo of Inspections</t>
  </si>
  <si>
    <t>All provisionSheffieldNo of providers</t>
  </si>
  <si>
    <t>All provisionSheffieldPlanning</t>
  </si>
  <si>
    <t>All provisionSheffieldPremises</t>
  </si>
  <si>
    <t>All provisionSheffieldQualifications</t>
  </si>
  <si>
    <t>All provisionSheffieldRatios</t>
  </si>
  <si>
    <t>All provisionSheffieldSafeguarding practice</t>
  </si>
  <si>
    <t>All provisionSheffieldStaff deployment</t>
  </si>
  <si>
    <t>All provisionSheffieldTraining, support and skills</t>
  </si>
  <si>
    <t>All provisionShropshireAssessment</t>
  </si>
  <si>
    <t>All provisionShropshireEducation programmes</t>
  </si>
  <si>
    <t>All provisionShropshireFood and drink</t>
  </si>
  <si>
    <t>All provisionShropshireGeneral information and records matters</t>
  </si>
  <si>
    <t>All provisionShropshireGeneral suitability people matters</t>
  </si>
  <si>
    <t>All provisionShropshireInformation about the child</t>
  </si>
  <si>
    <t>All provisionShropshireInspection has actions</t>
  </si>
  <si>
    <t>All provisionShropshireInspection has recommendations</t>
  </si>
  <si>
    <t>All provisionShropshireMedicine</t>
  </si>
  <si>
    <t>All provisionShropshireNo of Inspections</t>
  </si>
  <si>
    <t>All provisionShropshireNo of providers</t>
  </si>
  <si>
    <t>All provisionShropshirePlanning</t>
  </si>
  <si>
    <t>All provisionShropshireRecords to be kept</t>
  </si>
  <si>
    <t>All provisionShropshireRisk assessment</t>
  </si>
  <si>
    <t>All provisionShropshireSafeguarding policy</t>
  </si>
  <si>
    <t>All provisionShropshireSafeguarding practice</t>
  </si>
  <si>
    <t>All provisionShropshireTraining, support and skills</t>
  </si>
  <si>
    <t>All provisionSloughAssessment</t>
  </si>
  <si>
    <t>All provisionSloughChild supervision</t>
  </si>
  <si>
    <t>All provisionSloughEducation programmes</t>
  </si>
  <si>
    <t>All provisionSloughInspection has actions</t>
  </si>
  <si>
    <t>All provisionSloughInspection has recommendations</t>
  </si>
  <si>
    <t>All provisionSloughKey persons</t>
  </si>
  <si>
    <t>All provisionSloughManaging behaviour</t>
  </si>
  <si>
    <t>All provisionSloughNo of Inspections</t>
  </si>
  <si>
    <t>All provisionSloughNo of providers</t>
  </si>
  <si>
    <t>All provisionSloughPlanning</t>
  </si>
  <si>
    <t>All provisionSloughPremises</t>
  </si>
  <si>
    <t>All provisionSloughRisk assessment</t>
  </si>
  <si>
    <t>All provisionSloughSafeguarding practice</t>
  </si>
  <si>
    <t>All provisionSloughTraining, support and skills</t>
  </si>
  <si>
    <t>All provisionSolihullAccident or injury</t>
  </si>
  <si>
    <t>All provisionSolihullAssessment</t>
  </si>
  <si>
    <t>All provisionSolihullChanges that must be notified to Ofsted</t>
  </si>
  <si>
    <t>All provisionSolihullChild supervision</t>
  </si>
  <si>
    <t>All provisionSolihullEducation programmes</t>
  </si>
  <si>
    <t>All provisionSolihullFood and drink</t>
  </si>
  <si>
    <t>All provisionSolihullGeneral suitability people matters</t>
  </si>
  <si>
    <t>All provisionSolihullInformation about the child</t>
  </si>
  <si>
    <t>All provisionSolihullInspection has actions</t>
  </si>
  <si>
    <t>All provisionSolihullInspection has recommendations</t>
  </si>
  <si>
    <t>All provisionSolihullManaging behaviour</t>
  </si>
  <si>
    <t>All provisionSolihullNo of Inspections</t>
  </si>
  <si>
    <t>All provisionSolihullNo of providers</t>
  </si>
  <si>
    <t>All provisionSolihullPlanning</t>
  </si>
  <si>
    <t>All provisionSolihullPremises</t>
  </si>
  <si>
    <t>All provisionSolihullQualifications</t>
  </si>
  <si>
    <t>All provisionSolihullRisk assessment</t>
  </si>
  <si>
    <t>All provisionSolihullSafeguarding policy</t>
  </si>
  <si>
    <t>All provisionSolihullSafeguarding practice</t>
  </si>
  <si>
    <t>All provisionSolihullTraining, support and skills</t>
  </si>
  <si>
    <t>All provisionSomersetEducation programmes</t>
  </si>
  <si>
    <t>All provisionSomersetGeneral information and records matters</t>
  </si>
  <si>
    <t>All provisionSomersetGeneral suitability people matters</t>
  </si>
  <si>
    <t>All provisionSomersetInformation about the provider</t>
  </si>
  <si>
    <t>All provisionSomersetInformation for parents and carers</t>
  </si>
  <si>
    <t>All provisionSomersetInspection has actions</t>
  </si>
  <si>
    <t>All provisionSomersetInspection has recommendations</t>
  </si>
  <si>
    <t>All provisionSomersetKey persons</t>
  </si>
  <si>
    <t>All provisionSomersetManaging behaviour</t>
  </si>
  <si>
    <t>All provisionSomersetNo of Inspections</t>
  </si>
  <si>
    <t>All provisionSomersetNo of providers</t>
  </si>
  <si>
    <t>All provisionSomersetPlanning</t>
  </si>
  <si>
    <t>All provisionSomersetQualifications</t>
  </si>
  <si>
    <t>All provisionSomersetRisk assessment</t>
  </si>
  <si>
    <t>All provisionSomersetSafeguarding policy</t>
  </si>
  <si>
    <t>All provisionSomersetSafeguarding practice</t>
  </si>
  <si>
    <t>All provisionSomersetSafety</t>
  </si>
  <si>
    <t>All provisionSomersetStaff deployment</t>
  </si>
  <si>
    <t>All provisionSomersetTraining, support and skills</t>
  </si>
  <si>
    <t>All provisionSouth GloucestershireAssessment</t>
  </si>
  <si>
    <t>All provisionSouth GloucestershireEducation programmes</t>
  </si>
  <si>
    <t>All provisionSouth GloucestershireFood and drink</t>
  </si>
  <si>
    <t>All provisionSouth GloucestershireInspection has actions</t>
  </si>
  <si>
    <t>All provisionSouth GloucestershireInspection has recommendations</t>
  </si>
  <si>
    <t>All provisionSouth GloucestershireMedicine</t>
  </si>
  <si>
    <t>All provisionSouth GloucestershireNo of Inspections</t>
  </si>
  <si>
    <t>All provisionSouth GloucestershireNo of providers</t>
  </si>
  <si>
    <t>All provisionSouth GloucestershireTraining, support and skills</t>
  </si>
  <si>
    <t>All provisionSouth TynesideEducation programmes</t>
  </si>
  <si>
    <t>All provisionSouth TynesideInspection has actions</t>
  </si>
  <si>
    <t>All provisionSouth TynesideInspection has recommendations</t>
  </si>
  <si>
    <t>All provisionSouth TynesideNo of Inspections</t>
  </si>
  <si>
    <t>All provisionSouth TynesideNo of providers</t>
  </si>
  <si>
    <t>All provisionSouth TynesideSafety</t>
  </si>
  <si>
    <t>All provisionSouthamptonAccident or injury</t>
  </si>
  <si>
    <t>All provisionSouthamptonAssessment</t>
  </si>
  <si>
    <t>All provisionSouthamptonChanges that must be notified to Ofsted</t>
  </si>
  <si>
    <t>All provisionSouthamptonChild supervision</t>
  </si>
  <si>
    <t>All provisionSouthamptonEducation programmes</t>
  </si>
  <si>
    <t>All provisionSouthamptonGeneral information and records matters</t>
  </si>
  <si>
    <t>All provisionSouthamptonInformation about the child</t>
  </si>
  <si>
    <t>All provisionSouthamptonInspection has actions</t>
  </si>
  <si>
    <t>All provisionSouthamptonInspection has recommendations</t>
  </si>
  <si>
    <t>All provisionSouthamptonKey persons</t>
  </si>
  <si>
    <t>All provisionSouthamptonManaging behaviour</t>
  </si>
  <si>
    <t>All provisionSouthamptonNo of Inspections</t>
  </si>
  <si>
    <t>All provisionSouthamptonNo of providers</t>
  </si>
  <si>
    <t>All provisionSouthamptonPlanning</t>
  </si>
  <si>
    <t>All provisionSouthamptonRatios</t>
  </si>
  <si>
    <t>All provisionSouthamptonRisk assessment</t>
  </si>
  <si>
    <t>All provisionSouthamptonTraining, support and skills</t>
  </si>
  <si>
    <t>All provisionSouthend on SeaEducation programmes</t>
  </si>
  <si>
    <t>All provisionSouthend on SeaFood and drink</t>
  </si>
  <si>
    <t>All provisionSouthend on SeaGeneral information and records matters</t>
  </si>
  <si>
    <t>All provisionSouthend on SeaGeneral suitability people matters</t>
  </si>
  <si>
    <t>All provisionSouthend on SeaInformation about the child</t>
  </si>
  <si>
    <t>All provisionSouthend on SeaInformation about the provider</t>
  </si>
  <si>
    <t>All provisionSouthend on SeaInspection has actions</t>
  </si>
  <si>
    <t>All provisionSouthend on SeaInspection has recommendations</t>
  </si>
  <si>
    <t>All provisionSouthend on SeaManaging behaviour</t>
  </si>
  <si>
    <t>All provisionSouthend on SeaMedicine</t>
  </si>
  <si>
    <t>All provisionSouthend on SeaNo of Inspections</t>
  </si>
  <si>
    <t>All provisionSouthend on SeaNo of providers</t>
  </si>
  <si>
    <t>All provisionSouthend on SeaPlanning</t>
  </si>
  <si>
    <t>All provisionSouthend on SeaPremises</t>
  </si>
  <si>
    <t>All provisionSouthend on SeaRatios</t>
  </si>
  <si>
    <t>All provisionSouthend on SeaRisk assessment</t>
  </si>
  <si>
    <t>All provisionSouthend on SeaSafeguarding practice</t>
  </si>
  <si>
    <t>All provisionSouthend on SeaTraining, support and skills</t>
  </si>
  <si>
    <t>All provisionSouthwarkAssessment</t>
  </si>
  <si>
    <t>All provisionSouthwarkChanges that must be notified to Ofsted</t>
  </si>
  <si>
    <t>All provisionSouthwarkEducation programmes</t>
  </si>
  <si>
    <t>All provisionSouthwarkGeneral information and records matters</t>
  </si>
  <si>
    <t>All provisionSouthwarkInformation about the child</t>
  </si>
  <si>
    <t>All provisionSouthwarkInformation about the provider</t>
  </si>
  <si>
    <t>All provisionSouthwarkInformation for parents and carers</t>
  </si>
  <si>
    <t>All provisionSouthwarkInspection has actions</t>
  </si>
  <si>
    <t>All provisionSouthwarkInspection has recommendations</t>
  </si>
  <si>
    <t>All provisionSouthwarkKey persons</t>
  </si>
  <si>
    <t>All provisionSouthwarkManaging behaviour</t>
  </si>
  <si>
    <t>All provisionSouthwarkNo of Inspections</t>
  </si>
  <si>
    <t>All provisionSouthwarkNo of providers</t>
  </si>
  <si>
    <t>All provisionSouthwarkPlanning</t>
  </si>
  <si>
    <t>All provisionSouthwarkPremises</t>
  </si>
  <si>
    <t>All provisionSouthwarkRatios</t>
  </si>
  <si>
    <t>All provisionSouthwarkRecords to be kept</t>
  </si>
  <si>
    <t>All provisionSouthwarkRisk assessment</t>
  </si>
  <si>
    <t>All provisionSouthwarkSafeguarding policy</t>
  </si>
  <si>
    <t>All provisionSouthwarkSafeguarding practice</t>
  </si>
  <si>
    <t>All provisionSouthwarkSafety</t>
  </si>
  <si>
    <t>All provisionSouthwarkStaff deployment</t>
  </si>
  <si>
    <t>All provisionSouthwarkTraining, support and skills</t>
  </si>
  <si>
    <t>All provisionSt HelensInspection has actions</t>
  </si>
  <si>
    <t>All provisionSt HelensInspection has recommendations</t>
  </si>
  <si>
    <t>All provisionSt HelensNo of Inspections</t>
  </si>
  <si>
    <t>All provisionSt HelensNo of providers</t>
  </si>
  <si>
    <t>All provisionSt HelensQualifications</t>
  </si>
  <si>
    <t>All provisionStaffordshireAssessment</t>
  </si>
  <si>
    <t>All provisionStaffordshireEducation programmes</t>
  </si>
  <si>
    <t>All provisionStaffordshireGeneral information and records matters</t>
  </si>
  <si>
    <t>All provisionStaffordshireGeneral suitability people matters</t>
  </si>
  <si>
    <t>All provisionStaffordshireInformation for parents and carers</t>
  </si>
  <si>
    <t>All provisionStaffordshireInspection has actions</t>
  </si>
  <si>
    <t>All provisionStaffordshireInspection has recommendations</t>
  </si>
  <si>
    <t>All provisionStaffordshireKey persons</t>
  </si>
  <si>
    <t>All provisionStaffordshireManaging behaviour</t>
  </si>
  <si>
    <t>All provisionStaffordshireNo of Inspections</t>
  </si>
  <si>
    <t>All provisionStaffordshireNo of providers</t>
  </si>
  <si>
    <t>All provisionStaffordshirePlanning</t>
  </si>
  <si>
    <t>All provisionStaffordshireRatios</t>
  </si>
  <si>
    <t>All provisionStaffordshireRisk assessment</t>
  </si>
  <si>
    <t>All provisionStaffordshireSafeguarding policy</t>
  </si>
  <si>
    <t>All provisionStaffordshireSafeguarding practice</t>
  </si>
  <si>
    <t>All provisionStaffordshireTraining, support and skills</t>
  </si>
  <si>
    <t>All provisionStockportChanges that must be notified to Ofsted</t>
  </si>
  <si>
    <t>All provisionStockportEducation programmes</t>
  </si>
  <si>
    <t>All provisionStockportInformation about the child</t>
  </si>
  <si>
    <t>All provisionStockportInspection has actions</t>
  </si>
  <si>
    <t>All provisionStockportInspection has recommendations</t>
  </si>
  <si>
    <t>All provisionStockportNo of Inspections</t>
  </si>
  <si>
    <t>All provisionStockportNo of providers</t>
  </si>
  <si>
    <t>All provisionStockportRisk assessment</t>
  </si>
  <si>
    <t>All provisionStockportSafeguarding practice</t>
  </si>
  <si>
    <t>All provisionStockportTraining, support and skills</t>
  </si>
  <si>
    <t>All provisionStockton-on-TeesEducation programmes</t>
  </si>
  <si>
    <t>All provisionStockton-on-TeesFood and drink</t>
  </si>
  <si>
    <t>All provisionStockton-on-TeesInspection has actions</t>
  </si>
  <si>
    <t>All provisionStockton-on-TeesInspection has recommendations</t>
  </si>
  <si>
    <t>All provisionStockton-on-TeesNo of Inspections</t>
  </si>
  <si>
    <t>All provisionStockton-on-TeesNo of providers</t>
  </si>
  <si>
    <t>All provisionStockton-on-TeesSafety</t>
  </si>
  <si>
    <t>All provisionStoke-on-TrentChanges that must be notified to Ofsted</t>
  </si>
  <si>
    <t>All provisionStoke-on-TrentChild supervision</t>
  </si>
  <si>
    <t>All provisionStoke-on-TrentEducation programmes</t>
  </si>
  <si>
    <t>All provisionStoke-on-TrentInformation about the provider</t>
  </si>
  <si>
    <t>All provisionStoke-on-TrentInspection has actions</t>
  </si>
  <si>
    <t>All provisionStoke-on-TrentInspection has recommendations</t>
  </si>
  <si>
    <t>All provisionStoke-on-TrentKey persons</t>
  </si>
  <si>
    <t>All provisionStoke-on-TrentNo of Inspections</t>
  </si>
  <si>
    <t>All provisionStoke-on-TrentNo of providers</t>
  </si>
  <si>
    <t>All provisionStoke-on-TrentPlanning</t>
  </si>
  <si>
    <t>All provisionStoke-on-TrentPremises</t>
  </si>
  <si>
    <t>All provisionStoke-on-TrentRatios</t>
  </si>
  <si>
    <t>All provisionStoke-on-TrentRisk assessment</t>
  </si>
  <si>
    <t>All provisionStoke-on-TrentSafeguarding policy</t>
  </si>
  <si>
    <t>All provisionStoke-on-TrentSafeguarding practice</t>
  </si>
  <si>
    <t>All provisionSuffolkAssessment</t>
  </si>
  <si>
    <t>All provisionSuffolkChanges that must be notified to Ofsted</t>
  </si>
  <si>
    <t>All provisionSuffolkEducation programmes</t>
  </si>
  <si>
    <t>All provisionSuffolkGeneral information and records matters</t>
  </si>
  <si>
    <t>All provisionSuffolkGeneral suitability people matters</t>
  </si>
  <si>
    <t>All provisionSuffolkInspection has actions</t>
  </si>
  <si>
    <t>All provisionSuffolkInspection has recommendations</t>
  </si>
  <si>
    <t>All provisionSuffolkKey persons</t>
  </si>
  <si>
    <t>All provisionSuffolkManaging behaviour</t>
  </si>
  <si>
    <t>All provisionSuffolkNo of Inspections</t>
  </si>
  <si>
    <t>All provisionSuffolkNo of providers</t>
  </si>
  <si>
    <t>All provisionSuffolkOutings</t>
  </si>
  <si>
    <t>All provisionSuffolkPlanning</t>
  </si>
  <si>
    <t>All provisionSuffolkPremises</t>
  </si>
  <si>
    <t>All provisionSuffolkQualifications</t>
  </si>
  <si>
    <t>All provisionSuffolkQualifications and training</t>
  </si>
  <si>
    <t>All provisionSuffolkStaff deployment</t>
  </si>
  <si>
    <t>All provisionSuffolkTraining, support and skills</t>
  </si>
  <si>
    <t>All provisionSunderlandAssessment</t>
  </si>
  <si>
    <t>All provisionSunderlandFood and drink</t>
  </si>
  <si>
    <t>All provisionSunderlandInformation for parents and carers</t>
  </si>
  <si>
    <t>All provisionSunderlandInspection has actions</t>
  </si>
  <si>
    <t>All provisionSunderlandInspection has recommendations</t>
  </si>
  <si>
    <t>All provisionSunderlandNo of Inspections</t>
  </si>
  <si>
    <t>All provisionSunderlandNo of providers</t>
  </si>
  <si>
    <t>All provisionSunderlandPlanning</t>
  </si>
  <si>
    <t>All provisionSunderlandSafeguarding practice</t>
  </si>
  <si>
    <t>All provisionSunderlandTraining, support and skills</t>
  </si>
  <si>
    <t>All provisionSurreyAccident or injury</t>
  </si>
  <si>
    <t>All provisionSurreyChanges that must be notified to Ofsted</t>
  </si>
  <si>
    <t>All provisionSurreyChild supervision</t>
  </si>
  <si>
    <t>All provisionSurreyComplaints</t>
  </si>
  <si>
    <t>All provisionSurreyEducation programmes</t>
  </si>
  <si>
    <t>All provisionSurreyEqual opportunities</t>
  </si>
  <si>
    <t>All provisionSurreyFood and drink</t>
  </si>
  <si>
    <t>All provisionSurreyGeneral information and records matters</t>
  </si>
  <si>
    <t>All provisionSurreyGeneral suitability people matters</t>
  </si>
  <si>
    <t>All provisionSurreyInformation for parents and carers</t>
  </si>
  <si>
    <t>All provisionSurreyInspection has actions</t>
  </si>
  <si>
    <t>All provisionSurreyInspection has recommendations</t>
  </si>
  <si>
    <t>All provisionSurreyKey persons</t>
  </si>
  <si>
    <t>All provisionSurreyManaging behaviour</t>
  </si>
  <si>
    <t>All provisionSurreyNo of Inspections</t>
  </si>
  <si>
    <t>All provisionSurreyNo of providers</t>
  </si>
  <si>
    <t>All provisionSurreyPlanning</t>
  </si>
  <si>
    <t>All provisionSurreyPremises</t>
  </si>
  <si>
    <t>All provisionSurreyQualifications</t>
  </si>
  <si>
    <t>All provisionSurreyRatios</t>
  </si>
  <si>
    <t>All provisionSurreyRisk assessment</t>
  </si>
  <si>
    <t>All provisionSurreySafeguarding policy</t>
  </si>
  <si>
    <t>All provisionSurreySafeguarding practice</t>
  </si>
  <si>
    <t>All provisionSurreySafety</t>
  </si>
  <si>
    <t>All provisionSurreyStaff deployment</t>
  </si>
  <si>
    <t>All provisionSurreyTraining, support and skills</t>
  </si>
  <si>
    <t>All provisionSuttonAssessment</t>
  </si>
  <si>
    <t>All provisionSuttonChanges that must be notified to Ofsted</t>
  </si>
  <si>
    <t>All provisionSuttonEqual opportunities</t>
  </si>
  <si>
    <t>All provisionSuttonGeneral information and records matters</t>
  </si>
  <si>
    <t>All provisionSuttonGeneral suitability people matters</t>
  </si>
  <si>
    <t>All provisionSuttonInspection has actions</t>
  </si>
  <si>
    <t>All provisionSuttonInspection has recommendations</t>
  </si>
  <si>
    <t>All provisionSuttonKey persons</t>
  </si>
  <si>
    <t>All provisionSuttonManaging behaviour</t>
  </si>
  <si>
    <t>All provisionSuttonNo of Inspections</t>
  </si>
  <si>
    <t>All provisionSuttonNo of providers</t>
  </si>
  <si>
    <t>All provisionSuttonPlanning</t>
  </si>
  <si>
    <t>All provisionSuttonRisk assessment</t>
  </si>
  <si>
    <t>All provisionSuttonSafeguarding practice</t>
  </si>
  <si>
    <t>All provisionSuttonTraining, support and skills</t>
  </si>
  <si>
    <t>All provisionSwindonEducation programmes</t>
  </si>
  <si>
    <t>All provisionSwindonInformation about the provider</t>
  </si>
  <si>
    <t>All provisionSwindonInspection has actions</t>
  </si>
  <si>
    <t>All provisionSwindonInspection has recommendations</t>
  </si>
  <si>
    <t>All provisionSwindonManaging behaviour</t>
  </si>
  <si>
    <t>All provisionSwindonNo of Inspections</t>
  </si>
  <si>
    <t>All provisionSwindonNo of providers</t>
  </si>
  <si>
    <t>All provisionSwindonSafety</t>
  </si>
  <si>
    <t>All provisionTamesideAccident or injury</t>
  </si>
  <si>
    <t>All provisionTamesideArrangements for safeguarding children</t>
  </si>
  <si>
    <t>All provisionTamesideAssessment</t>
  </si>
  <si>
    <t>All provisionTamesideEducation programmes</t>
  </si>
  <si>
    <t>All provisionTamesideFood and drink</t>
  </si>
  <si>
    <t>All provisionTamesideGeneral information and records matters</t>
  </si>
  <si>
    <t>All provisionTamesideInspection has actions</t>
  </si>
  <si>
    <t>All provisionTamesideInspection has recommendations</t>
  </si>
  <si>
    <t>All provisionTamesideKey persons</t>
  </si>
  <si>
    <t>All provisionTamesideMedicine</t>
  </si>
  <si>
    <t>All provisionTamesideNo of Inspections</t>
  </si>
  <si>
    <t>All provisionTamesideNo of providers</t>
  </si>
  <si>
    <t>All provisionTamesidePlanning</t>
  </si>
  <si>
    <t>All provisionTamesideSafeguarding policy</t>
  </si>
  <si>
    <t>All provisionTamesideSafeguarding practice</t>
  </si>
  <si>
    <t>All provisionTamesideTraining, support and skills</t>
  </si>
  <si>
    <t>All provisionTelford and WrekinAssessment</t>
  </si>
  <si>
    <t>All provisionTelford and WrekinInspection has actions</t>
  </si>
  <si>
    <t>All provisionTelford and WrekinInspection has recommendations</t>
  </si>
  <si>
    <t>All provisionTelford and WrekinKey persons</t>
  </si>
  <si>
    <t>All provisionTelford and WrekinNo of Inspections</t>
  </si>
  <si>
    <t>All provisionTelford and WrekinNo of providers</t>
  </si>
  <si>
    <t>All provisionThurrockEducation programmes</t>
  </si>
  <si>
    <t>All provisionThurrockEqual opportunities</t>
  </si>
  <si>
    <t>All provisionThurrockInformation about the provider</t>
  </si>
  <si>
    <t>All provisionThurrockInspection has actions</t>
  </si>
  <si>
    <t>All provisionThurrockInspection has recommendations</t>
  </si>
  <si>
    <t>All provisionThurrockNo of Inspections</t>
  </si>
  <si>
    <t>All provisionThurrockNo of providers</t>
  </si>
  <si>
    <t>All provisionThurrockTraining, support and skills</t>
  </si>
  <si>
    <t>All provisionTorbayInspection has recommendations</t>
  </si>
  <si>
    <t>All provisionTorbayNo of Inspections</t>
  </si>
  <si>
    <t>All provisionTorbayNo of providers</t>
  </si>
  <si>
    <t>All provisionTower HamletsAssessment</t>
  </si>
  <si>
    <t>All provisionTower HamletsEducation programmes</t>
  </si>
  <si>
    <t>All provisionTower HamletsGeneral information and records matters</t>
  </si>
  <si>
    <t>All provisionTower HamletsGeneral suitability people matters</t>
  </si>
  <si>
    <t>All provisionTower HamletsInspection has actions</t>
  </si>
  <si>
    <t>All provisionTower HamletsInspection has recommendations</t>
  </si>
  <si>
    <t>All provisionTower HamletsKey persons</t>
  </si>
  <si>
    <t>All provisionTower HamletsManaging behaviour</t>
  </si>
  <si>
    <t>All provisionTower HamletsNo of Inspections</t>
  </si>
  <si>
    <t>All provisionTower HamletsNo of providers</t>
  </si>
  <si>
    <t>All provisionTower HamletsProcedures for dealing with complaints</t>
  </si>
  <si>
    <t>All provisionTower HamletsQualifications</t>
  </si>
  <si>
    <t>All provisionTower HamletsRisk assessment</t>
  </si>
  <si>
    <t>All provisionTower HamletsSafeguarding practice</t>
  </si>
  <si>
    <t>All provisionTower HamletsTraining, support and skills</t>
  </si>
  <si>
    <t>All provisionTraffordEducation programmes</t>
  </si>
  <si>
    <t>All provisionTraffordGeneral information and records matters</t>
  </si>
  <si>
    <t>All provisionTraffordInspection has actions</t>
  </si>
  <si>
    <t>All provisionTraffordInspection has recommendations</t>
  </si>
  <si>
    <t>All provisionTraffordKey persons</t>
  </si>
  <si>
    <t>All provisionTraffordNo of Inspections</t>
  </si>
  <si>
    <t>All provisionTraffordNo of providers</t>
  </si>
  <si>
    <t>All provisionTraffordPlanning</t>
  </si>
  <si>
    <t>All provisionTraffordRatios</t>
  </si>
  <si>
    <t>All provisionTraffordRisk assessment</t>
  </si>
  <si>
    <t>All provisionTraffordSafeguarding practice</t>
  </si>
  <si>
    <t>All provisionTraffordTraining, support and skills</t>
  </si>
  <si>
    <t>All provisionWakefieldAssessment</t>
  </si>
  <si>
    <t>All provisionWakefieldChild supervision</t>
  </si>
  <si>
    <t>All provisionWakefieldEducation programmes</t>
  </si>
  <si>
    <t>All provisionWakefieldFood and drink</t>
  </si>
  <si>
    <t>All provisionWakefieldGeneral information and records matters</t>
  </si>
  <si>
    <t>All provisionWakefieldInformation about the provider</t>
  </si>
  <si>
    <t>All provisionWakefieldInspection has actions</t>
  </si>
  <si>
    <t>All provisionWakefieldInspection has recommendations</t>
  </si>
  <si>
    <t>All provisionWakefieldKey persons</t>
  </si>
  <si>
    <t>All provisionWakefieldManaging behaviour</t>
  </si>
  <si>
    <t>All provisionWakefieldMedicine</t>
  </si>
  <si>
    <t>All provisionWakefieldNo of Inspections</t>
  </si>
  <si>
    <t>All provisionWakefieldNo of providers</t>
  </si>
  <si>
    <t>All provisionWakefieldPlanning</t>
  </si>
  <si>
    <t>All provisionWakefieldPremises</t>
  </si>
  <si>
    <t>All provisionWakefieldRisk assessment</t>
  </si>
  <si>
    <t>All provisionWakefieldSafeguarding practice</t>
  </si>
  <si>
    <t>All provisionWakefieldTraining, support and skills</t>
  </si>
  <si>
    <t>All provisionWalsallAssessment</t>
  </si>
  <si>
    <t>All provisionWalsallEducation programmes</t>
  </si>
  <si>
    <t>All provisionWalsallGeneral information and records matters</t>
  </si>
  <si>
    <t>All provisionWalsallInformation about the child</t>
  </si>
  <si>
    <t>All provisionWalsallInformation about the provider</t>
  </si>
  <si>
    <t>All provisionWalsallInformation for parents and carers</t>
  </si>
  <si>
    <t>All provisionWalsallInspection has actions</t>
  </si>
  <si>
    <t>All provisionWalsallInspection has recommendations</t>
  </si>
  <si>
    <t>All provisionWalsallManaging behaviour</t>
  </si>
  <si>
    <t>All provisionWalsallNo of Inspections</t>
  </si>
  <si>
    <t>All provisionWalsallNo of providers</t>
  </si>
  <si>
    <t>All provisionWalsallPlanning</t>
  </si>
  <si>
    <t>All provisionWalsallPremises</t>
  </si>
  <si>
    <t>All provisionWalsallRisk assessment</t>
  </si>
  <si>
    <t>All provisionWalsallSuitability to care for children, or have regular contact</t>
  </si>
  <si>
    <t>All provisionWalsallTraining, support and skills</t>
  </si>
  <si>
    <t>All provisionWaltham ForestEducation programmes</t>
  </si>
  <si>
    <t>All provisionWaltham ForestGeneral information and records matters</t>
  </si>
  <si>
    <t>All provisionWaltham ForestGeneral suitability people matters</t>
  </si>
  <si>
    <t>All provisionWaltham ForestInformation about the provider</t>
  </si>
  <si>
    <t>All provisionWaltham ForestInformation for parents and carers</t>
  </si>
  <si>
    <t>All provisionWaltham ForestInspection has actions</t>
  </si>
  <si>
    <t>All provisionWaltham ForestInspection has recommendations</t>
  </si>
  <si>
    <t>All provisionWaltham ForestKey persons</t>
  </si>
  <si>
    <t>All provisionWaltham ForestMedicine</t>
  </si>
  <si>
    <t>All provisionWaltham ForestNo of Inspections</t>
  </si>
  <si>
    <t>All provisionWaltham ForestNo of providers</t>
  </si>
  <si>
    <t>All provisionWaltham ForestPremises</t>
  </si>
  <si>
    <t>All provisionWaltham ForestQualifications</t>
  </si>
  <si>
    <t>All provisionWaltham ForestQualifications and training</t>
  </si>
  <si>
    <t>All provisionWaltham ForestRatios</t>
  </si>
  <si>
    <t>All provisionWaltham ForestRisk assessment</t>
  </si>
  <si>
    <t>All provisionWaltham ForestSafeguarding policy</t>
  </si>
  <si>
    <t>All provisionWaltham ForestSafeguarding practice</t>
  </si>
  <si>
    <t>All provisionWaltham ForestSafety</t>
  </si>
  <si>
    <t>All provisionWaltham ForestTraining, support and skills</t>
  </si>
  <si>
    <t>All provisionWandsworthAssessment</t>
  </si>
  <si>
    <t>All provisionWandsworthChild supervision</t>
  </si>
  <si>
    <t>All provisionWandsworthEducation programmes</t>
  </si>
  <si>
    <t>All provisionWandsworthFood and drink</t>
  </si>
  <si>
    <t>All provisionWandsworthGeneral information and records matters</t>
  </si>
  <si>
    <t>All provisionWandsworthGeneral suitability people matters</t>
  </si>
  <si>
    <t>All provisionWandsworthInspection has actions</t>
  </si>
  <si>
    <t>All provisionWandsworthInspection has recommendations</t>
  </si>
  <si>
    <t>All provisionWandsworthKey persons</t>
  </si>
  <si>
    <t>All provisionWandsworthManaging behaviour</t>
  </si>
  <si>
    <t>All provisionWandsworthMatters affecting the welfare of children</t>
  </si>
  <si>
    <t>All provisionWandsworthNo of Inspections</t>
  </si>
  <si>
    <t>All provisionWandsworthNo of providers</t>
  </si>
  <si>
    <t>All provisionWandsworthSafeguarding policy</t>
  </si>
  <si>
    <t>All provisionWandsworthSafeguarding practice</t>
  </si>
  <si>
    <t>All provisionWandsworthTraining, support and skills</t>
  </si>
  <si>
    <t>All provisionWarringtonAssessment</t>
  </si>
  <si>
    <t>All provisionWarringtonEducation programmes</t>
  </si>
  <si>
    <t>All provisionWarringtonGeneral information and records matters</t>
  </si>
  <si>
    <t>All provisionWarringtonGeneral suitability people matters</t>
  </si>
  <si>
    <t>All provisionWarringtonInformation about the child</t>
  </si>
  <si>
    <t>All provisionWarringtonInspection has actions</t>
  </si>
  <si>
    <t>All provisionWarringtonInspection has recommendations</t>
  </si>
  <si>
    <t>All provisionWarringtonMedicine</t>
  </si>
  <si>
    <t>All provisionWarringtonNo of Inspections</t>
  </si>
  <si>
    <t>All provisionWarringtonNo of providers</t>
  </si>
  <si>
    <t>All provisionWarringtonQualifications and training</t>
  </si>
  <si>
    <t>All provisionWarringtonSafeguarding policy</t>
  </si>
  <si>
    <t>All provisionWarringtonTraining, support and skills</t>
  </si>
  <si>
    <t>All provisionWarwickshireAssessment</t>
  </si>
  <si>
    <t>All provisionWarwickshireEducation programmes</t>
  </si>
  <si>
    <t>All provisionWarwickshireGeneral information and records matters</t>
  </si>
  <si>
    <t>All provisionWarwickshireGeneral suitability people matters</t>
  </si>
  <si>
    <t>All provisionWarwickshireInspection has actions</t>
  </si>
  <si>
    <t>All provisionWarwickshireInspection has recommendations</t>
  </si>
  <si>
    <t>All provisionWarwickshireKey persons</t>
  </si>
  <si>
    <t>All provisionWarwickshireManaging behaviour</t>
  </si>
  <si>
    <t>All provisionWarwickshireMedicine</t>
  </si>
  <si>
    <t>All provisionWarwickshireNo of Inspections</t>
  </si>
  <si>
    <t>All provisionWarwickshireNo of providers</t>
  </si>
  <si>
    <t>All provisionWarwickshirePlanning</t>
  </si>
  <si>
    <t>All provisionWarwickshirePremises</t>
  </si>
  <si>
    <t>All provisionWarwickshireQualifications</t>
  </si>
  <si>
    <t>All provisionWarwickshireRatios</t>
  </si>
  <si>
    <t>All provisionWarwickshireRisk assessment</t>
  </si>
  <si>
    <t>All provisionWarwickshireSafeguarding policy</t>
  </si>
  <si>
    <t>All provisionWarwickshireSafeguarding practice</t>
  </si>
  <si>
    <t>All provisionWarwickshireSafety</t>
  </si>
  <si>
    <t>All provisionWarwickshireStaff deployment</t>
  </si>
  <si>
    <t>All provisionWarwickshireTraining, support and skills</t>
  </si>
  <si>
    <t>All provisionWest BerkshireAssessment</t>
  </si>
  <si>
    <t>All provisionWest BerkshireChanges that must be notified to Ofsted</t>
  </si>
  <si>
    <t>All provisionWest BerkshireEducation programmes</t>
  </si>
  <si>
    <t>All provisionWest BerkshireInspection has actions</t>
  </si>
  <si>
    <t>All provisionWest BerkshireInspection has recommendations</t>
  </si>
  <si>
    <t>All provisionWest BerkshireNo of Inspections</t>
  </si>
  <si>
    <t>All provisionWest BerkshireNo of providers</t>
  </si>
  <si>
    <t>All provisionWest BerkshireTraining, support and skills</t>
  </si>
  <si>
    <t>All provisionWest NorthamptonshireAssessment</t>
  </si>
  <si>
    <t>All provisionWest NorthamptonshireChanges that must be notified to Ofsted</t>
  </si>
  <si>
    <t>All provisionWest NorthamptonshireEducation programmes</t>
  </si>
  <si>
    <t>All provisionWest NorthamptonshireGeneral information and records matters</t>
  </si>
  <si>
    <t>All provisionWest NorthamptonshireInformation about the provider</t>
  </si>
  <si>
    <t>All provisionWest NorthamptonshireInspection has actions</t>
  </si>
  <si>
    <t>All provisionWest NorthamptonshireInspection has recommendations</t>
  </si>
  <si>
    <t>All provisionWest NorthamptonshireManaging behaviour</t>
  </si>
  <si>
    <t>All provisionWest NorthamptonshireMedicine</t>
  </si>
  <si>
    <t>All provisionWest NorthamptonshireNo of Inspections</t>
  </si>
  <si>
    <t>All provisionWest NorthamptonshireNo of providers</t>
  </si>
  <si>
    <t>All provisionWest NorthamptonshirePlanning</t>
  </si>
  <si>
    <t>All provisionWest NorthamptonshirePremises</t>
  </si>
  <si>
    <t>All provisionWest NorthamptonshireQualifications</t>
  </si>
  <si>
    <t>All provisionWest NorthamptonshireRisk assessment</t>
  </si>
  <si>
    <t>All provisionWest NorthamptonshireSafeguarding policy</t>
  </si>
  <si>
    <t>All provisionWest NorthamptonshireSafeguarding practice</t>
  </si>
  <si>
    <t>All provisionWest NorthamptonshireStaff deployment</t>
  </si>
  <si>
    <t>All provisionWest NorthamptonshireTraining, support and skills</t>
  </si>
  <si>
    <t>All provisionWest SussexArrangements for safeguarding children</t>
  </si>
  <si>
    <t>All provisionWest SussexAssessment</t>
  </si>
  <si>
    <t>All provisionWest SussexCertificate of registration</t>
  </si>
  <si>
    <t>All provisionWest SussexChanges that must be notified to Ofsted</t>
  </si>
  <si>
    <t>All provisionWest SussexEducation programmes</t>
  </si>
  <si>
    <t>All provisionWest SussexEqual opportunities</t>
  </si>
  <si>
    <t>All provisionWest SussexFood and drink</t>
  </si>
  <si>
    <t>All provisionWest SussexGeneral information and records matters</t>
  </si>
  <si>
    <t>All provisionWest SussexGeneral suitability people matters</t>
  </si>
  <si>
    <t>All provisionWest SussexHow the childcare provision is organised</t>
  </si>
  <si>
    <t>All provisionWest SussexInformation about the child</t>
  </si>
  <si>
    <t>All provisionWest SussexInspection has actions</t>
  </si>
  <si>
    <t>All provisionWest SussexInspection has recommendations</t>
  </si>
  <si>
    <t>All provisionWest SussexKey persons</t>
  </si>
  <si>
    <t>All provisionWest SussexManaging behaviour</t>
  </si>
  <si>
    <t>All provisionWest SussexMedicine</t>
  </si>
  <si>
    <t>All provisionWest SussexNo of Inspections</t>
  </si>
  <si>
    <t>All provisionWest SussexNo of providers</t>
  </si>
  <si>
    <t>All provisionWest SussexPlanning</t>
  </si>
  <si>
    <t>All provisionWest SussexPremises</t>
  </si>
  <si>
    <t>All provisionWest SussexRatios</t>
  </si>
  <si>
    <t>All provisionWest SussexRisk assessment</t>
  </si>
  <si>
    <t>All provisionWest SussexSafeguarding policy</t>
  </si>
  <si>
    <t>All provisionWest SussexSafeguarding practice</t>
  </si>
  <si>
    <t>All provisionWest SussexSafety</t>
  </si>
  <si>
    <t>All provisionWest SussexSuitablity and safety of premises and equipment</t>
  </si>
  <si>
    <t>All provisionWest SussexTraining, support and skills</t>
  </si>
  <si>
    <t>All provisionWest SussexWelfare of the children being cared for</t>
  </si>
  <si>
    <t>All provisionWestminsterChanges that must be notified to Ofsted</t>
  </si>
  <si>
    <t>All provisionWestminsterEducation programmes</t>
  </si>
  <si>
    <t>All provisionWestminsterInformation about the provider</t>
  </si>
  <si>
    <t>All provisionWestminsterInspection has actions</t>
  </si>
  <si>
    <t>All provisionWestminsterInspection has recommendations</t>
  </si>
  <si>
    <t>All provisionWestminsterKey persons</t>
  </si>
  <si>
    <t>All provisionWestminsterManaging behaviour</t>
  </si>
  <si>
    <t>All provisionWestminsterNo of Inspections</t>
  </si>
  <si>
    <t>All provisionWestminsterNo of providers</t>
  </si>
  <si>
    <t>All provisionWestminsterSafeguarding policy</t>
  </si>
  <si>
    <t>All provisionWestminsterTraining, support and skills</t>
  </si>
  <si>
    <t>All provisionWiganAssessment</t>
  </si>
  <si>
    <t>All provisionWiganEducation programmes</t>
  </si>
  <si>
    <t>All provisionWiganFood and drink</t>
  </si>
  <si>
    <t>All provisionWiganGeneral information and records matters</t>
  </si>
  <si>
    <t>All provisionWiganInformation about the child</t>
  </si>
  <si>
    <t>All provisionWiganInformation for parents and carers</t>
  </si>
  <si>
    <t>All provisionWiganInspection has actions</t>
  </si>
  <si>
    <t>All provisionWiganInspection has recommendations</t>
  </si>
  <si>
    <t>All provisionWiganManaging behaviour</t>
  </si>
  <si>
    <t>All provisionWiganMedicine</t>
  </si>
  <si>
    <t>All provisionWiganNo of Inspections</t>
  </si>
  <si>
    <t>All provisionWiganNo of providers</t>
  </si>
  <si>
    <t>All provisionWiganPlanning</t>
  </si>
  <si>
    <t>All provisionWiganRisk assessment</t>
  </si>
  <si>
    <t>All provisionWiganSafeguarding policy</t>
  </si>
  <si>
    <t>All provisionWiganSafeguarding practice</t>
  </si>
  <si>
    <t>All provisionWiganSafety</t>
  </si>
  <si>
    <t>All provisionWiganStaff deployment</t>
  </si>
  <si>
    <t>All provisionWiganTraining, support and skills</t>
  </si>
  <si>
    <t>All provisionWiltshireAssessment</t>
  </si>
  <si>
    <t>All provisionWiltshireChanges that must be notified to Ofsted</t>
  </si>
  <si>
    <t>All provisionWiltshireEducation programmes</t>
  </si>
  <si>
    <t>All provisionWiltshireEqual opportunities</t>
  </si>
  <si>
    <t>All provisionWiltshireGeneral information and records matters</t>
  </si>
  <si>
    <t>All provisionWiltshireInformation for parents and carers</t>
  </si>
  <si>
    <t>All provisionWiltshireInspection has actions</t>
  </si>
  <si>
    <t>All provisionWiltshireInspection has recommendations</t>
  </si>
  <si>
    <t>All provisionWiltshireManaging behaviour</t>
  </si>
  <si>
    <t>All provisionWiltshireMedicine</t>
  </si>
  <si>
    <t>All provisionWiltshireNo of Inspections</t>
  </si>
  <si>
    <t>All provisionWiltshireNo of providers</t>
  </si>
  <si>
    <t>All provisionWiltshirePlanning</t>
  </si>
  <si>
    <t>All provisionWiltshirePremises</t>
  </si>
  <si>
    <t>All provisionWiltshireRisk assessment</t>
  </si>
  <si>
    <t>All provisionWiltshireSafeguarding practice</t>
  </si>
  <si>
    <t>All provisionWiltshireSafety</t>
  </si>
  <si>
    <t>All provisionWiltshireSuitability to care for children, or have regular contact</t>
  </si>
  <si>
    <t>All provisionWiltshireTraining, support and skills</t>
  </si>
  <si>
    <t>All provisionWindsor and MaidenheadChild supervision</t>
  </si>
  <si>
    <t>All provisionWindsor and MaidenheadEducation programmes</t>
  </si>
  <si>
    <t>All provisionWindsor and MaidenheadGeneral information and records matters</t>
  </si>
  <si>
    <t>All provisionWindsor and MaidenheadGeneral suitability people matters</t>
  </si>
  <si>
    <t>All provisionWindsor and MaidenheadInformation about the child</t>
  </si>
  <si>
    <t>All provisionWindsor and MaidenheadInspection has actions</t>
  </si>
  <si>
    <t>All provisionWindsor and MaidenheadInspection has recommendations</t>
  </si>
  <si>
    <t>All provisionWindsor and MaidenheadKey persons</t>
  </si>
  <si>
    <t>All provisionWindsor and MaidenheadManaging behaviour</t>
  </si>
  <si>
    <t>All provisionWindsor and MaidenheadMedicine</t>
  </si>
  <si>
    <t>All provisionWindsor and MaidenheadNo of Inspections</t>
  </si>
  <si>
    <t>All provisionWindsor and MaidenheadNo of providers</t>
  </si>
  <si>
    <t>All provisionWindsor and MaidenheadPlanning</t>
  </si>
  <si>
    <t>All provisionWindsor and MaidenheadPremises</t>
  </si>
  <si>
    <t>All provisionWindsor and MaidenheadRatios</t>
  </si>
  <si>
    <t>All provisionWindsor and MaidenheadRisk assessment</t>
  </si>
  <si>
    <t>All provisionWindsor and MaidenheadSafeguarding policy</t>
  </si>
  <si>
    <t>All provisionWindsor and MaidenheadSafeguarding practice</t>
  </si>
  <si>
    <t>All provisionWindsor and MaidenheadSafety</t>
  </si>
  <si>
    <t>All provisionWindsor and MaidenheadStaff deployment</t>
  </si>
  <si>
    <t>All provisionWindsor and MaidenheadTraining, support and skills</t>
  </si>
  <si>
    <t>All provisionWirralAccident or injury</t>
  </si>
  <si>
    <t>All provisionWirralAssessment</t>
  </si>
  <si>
    <t>All provisionWirralChanges that must be notified to Ofsted</t>
  </si>
  <si>
    <t>All provisionWirralChild supervision</t>
  </si>
  <si>
    <t>All provisionWirralComplaints</t>
  </si>
  <si>
    <t>All provisionWirralEducation programmes</t>
  </si>
  <si>
    <t>All provisionWirralFood and drink</t>
  </si>
  <si>
    <t>All provisionWirralGeneral information and records matters</t>
  </si>
  <si>
    <t>All provisionWirralInformation about the child</t>
  </si>
  <si>
    <t>All provisionWirralInformation about the provider</t>
  </si>
  <si>
    <t>All provisionWirralInspection has actions</t>
  </si>
  <si>
    <t>All provisionWirralInspection has recommendations</t>
  </si>
  <si>
    <t>All provisionWirralKey persons</t>
  </si>
  <si>
    <t>All provisionWirralManaging behaviour</t>
  </si>
  <si>
    <t>All provisionWirralNo of Inspections</t>
  </si>
  <si>
    <t>All provisionWirralNo of providers</t>
  </si>
  <si>
    <t>All provisionWirralPlanning</t>
  </si>
  <si>
    <t>All provisionWirralRatios</t>
  </si>
  <si>
    <t>All provisionWirralSafeguarding policy</t>
  </si>
  <si>
    <t>All provisionWirralSafeguarding practice</t>
  </si>
  <si>
    <t>All provisionWirralSafety</t>
  </si>
  <si>
    <t>All provisionWirralTraining, support and skills</t>
  </si>
  <si>
    <t>All provisionWokinghamChanges that must be notified to Ofsted</t>
  </si>
  <si>
    <t>All provisionWokinghamEducation programmes</t>
  </si>
  <si>
    <t>All provisionWokinghamInspection has actions</t>
  </si>
  <si>
    <t>All provisionWokinghamInspection has recommendations</t>
  </si>
  <si>
    <t>All provisionWokinghamNo of Inspections</t>
  </si>
  <si>
    <t>All provisionWokinghamNo of providers</t>
  </si>
  <si>
    <t>All provisionWokinghamPlanning</t>
  </si>
  <si>
    <t>All provisionWolverhamptonEducation programmes</t>
  </si>
  <si>
    <t>All provisionWolverhamptonInformation for parents and carers</t>
  </si>
  <si>
    <t>All provisionWolverhamptonInspection has actions</t>
  </si>
  <si>
    <t>All provisionWolverhamptonInspection has recommendations</t>
  </si>
  <si>
    <t>All provisionWolverhamptonNo of Inspections</t>
  </si>
  <si>
    <t>All provisionWolverhamptonNo of providers</t>
  </si>
  <si>
    <t>All provisionWolverhamptonPremises</t>
  </si>
  <si>
    <t>All provisionWolverhamptonRatios</t>
  </si>
  <si>
    <t>All provisionWolverhamptonSafeguarding practice</t>
  </si>
  <si>
    <t>All provisionWolverhamptonTraining, support and skills</t>
  </si>
  <si>
    <t>All provisionWorcestershireAssessment</t>
  </si>
  <si>
    <t>All provisionWorcestershireEducation programmes</t>
  </si>
  <si>
    <t>All provisionWorcestershireEqual opportunities</t>
  </si>
  <si>
    <t>All provisionWorcestershireGeneral information and records matters</t>
  </si>
  <si>
    <t>All provisionWorcestershireGeneral suitability people matters</t>
  </si>
  <si>
    <t>All provisionWorcestershireInformation about the provider</t>
  </si>
  <si>
    <t>All provisionWorcestershireInformation for parents and carers</t>
  </si>
  <si>
    <t>All provisionWorcestershireInspection has actions</t>
  </si>
  <si>
    <t>All provisionWorcestershireInspection has recommendations</t>
  </si>
  <si>
    <t>All provisionWorcestershireKey persons</t>
  </si>
  <si>
    <t>All provisionWorcestershireManaging behaviour</t>
  </si>
  <si>
    <t>All provisionWorcestershireMedicine</t>
  </si>
  <si>
    <t>All provisionWorcestershireNo of Inspections</t>
  </si>
  <si>
    <t>All provisionWorcestershireNo of providers</t>
  </si>
  <si>
    <t>All provisionWorcestershirePlanning</t>
  </si>
  <si>
    <t>All provisionWorcestershirePremises</t>
  </si>
  <si>
    <t>All provisionWorcestershireQualifications</t>
  </si>
  <si>
    <t>All provisionWorcestershireRisk assessment</t>
  </si>
  <si>
    <t>All provisionWorcestershireSafeguarding policy</t>
  </si>
  <si>
    <t>All provisionWorcestershireSafeguarding practice</t>
  </si>
  <si>
    <t>All provisionWorcestershireStaff deployment</t>
  </si>
  <si>
    <t>All provisionWorcestershireTraining, support and skills</t>
  </si>
  <si>
    <t>All provisionYorkChanges that must be notified to Ofsted</t>
  </si>
  <si>
    <t>All provisionYorkEducation programmes</t>
  </si>
  <si>
    <t>All provisionYorkInspection has actions</t>
  </si>
  <si>
    <t>All provisionYorkInspection has recommendations</t>
  </si>
  <si>
    <t>All provisionYorkManaging behaviour</t>
  </si>
  <si>
    <t>All provisionYorkNo of Inspections</t>
  </si>
  <si>
    <t>All provisionYorkNo of providers</t>
  </si>
  <si>
    <t>All provisionYorkTraining, support and skills</t>
  </si>
  <si>
    <t>Childcare on domestic premisesAll EnglandAssessment</t>
  </si>
  <si>
    <t>Childcare on domestic premisesAll EnglandChild supervision</t>
  </si>
  <si>
    <t>Childcare on domestic premisesAll EnglandComplaints</t>
  </si>
  <si>
    <t>Childcare on domestic premisesAll EnglandEducation programmes</t>
  </si>
  <si>
    <t>Childcare on domestic premisesAll EnglandEqual opportunities</t>
  </si>
  <si>
    <t>Childcare on domestic premisesAll EnglandFood and drink</t>
  </si>
  <si>
    <t>Childcare on domestic premisesAll EnglandGeneral information and records matters</t>
  </si>
  <si>
    <t>Childcare on domestic premisesAll EnglandGeneral suitability people matters</t>
  </si>
  <si>
    <t>Childcare on domestic premisesAll EnglandInformation about the provider</t>
  </si>
  <si>
    <t>Childcare on domestic premisesAll EnglandInformation for parents and carers</t>
  </si>
  <si>
    <t>Childcare on domestic premisesAll EnglandInspection has actions</t>
  </si>
  <si>
    <t>Childcare on domestic premisesAll EnglandInspection has recommendations</t>
  </si>
  <si>
    <t>Childcare on domestic premisesAll EnglandKey persons</t>
  </si>
  <si>
    <t>Childcare on domestic premisesAll EnglandManaging behaviour</t>
  </si>
  <si>
    <t>Childcare on domestic premisesAll EnglandMedicine</t>
  </si>
  <si>
    <t>Childcare on domestic premisesAll EnglandNo of Inspections</t>
  </si>
  <si>
    <t>Childcare on domestic premisesAll EnglandNo of providers</t>
  </si>
  <si>
    <t>Childcare on domestic premisesAll EnglandPlanning</t>
  </si>
  <si>
    <t>Childcare on domestic premisesAll EnglandPremises</t>
  </si>
  <si>
    <t>Childcare on domestic premisesAll EnglandQualifications</t>
  </si>
  <si>
    <t>Childcare on domestic premisesAll EnglandRatios</t>
  </si>
  <si>
    <t>Childcare on domestic premisesAll EnglandRisk assessment</t>
  </si>
  <si>
    <t>Childcare on domestic premisesAll EnglandSafeguarding policy</t>
  </si>
  <si>
    <t>Childcare on domestic premisesAll EnglandSafeguarding practice</t>
  </si>
  <si>
    <t>Childcare on domestic premisesAll EnglandSafety</t>
  </si>
  <si>
    <t>Childcare on domestic premisesAll EnglandStaff deployment</t>
  </si>
  <si>
    <t>Childcare on domestic premisesAll EnglandTraining, support and skills</t>
  </si>
  <si>
    <t>Childcare on domestic premisesBarnetInspection has recommendations</t>
  </si>
  <si>
    <t>Childcare on domestic premisesBarnetNo of Inspections</t>
  </si>
  <si>
    <t>Childcare on domestic premisesBarnetNo of providers</t>
  </si>
  <si>
    <t>Childcare on domestic premisesBath and North East SomersetInspection has recommendations</t>
  </si>
  <si>
    <t>Childcare on domestic premisesBath and North East SomersetNo of Inspections</t>
  </si>
  <si>
    <t>Childcare on domestic premisesBath and North East SomersetNo of providers</t>
  </si>
  <si>
    <t>Childcare on domestic premisesBexleyInspection has recommendations</t>
  </si>
  <si>
    <t>Childcare on domestic premisesBexleyNo of Inspections</t>
  </si>
  <si>
    <t>Childcare on domestic premisesBexleyNo of providers</t>
  </si>
  <si>
    <t>Childcare on domestic premisesBirminghamInspection has recommendations</t>
  </si>
  <si>
    <t>Childcare on domestic premisesBirminghamNo of Inspections</t>
  </si>
  <si>
    <t>Childcare on domestic premisesBirminghamNo of providers</t>
  </si>
  <si>
    <t>Childcare on domestic premisesBlackburn with DarwenInspection has actions</t>
  </si>
  <si>
    <t>Childcare on domestic premisesBlackburn with DarwenNo of Inspections</t>
  </si>
  <si>
    <t>Childcare on domestic premisesBlackburn with DarwenNo of providers</t>
  </si>
  <si>
    <t>Childcare on domestic premisesBlackburn with DarwenQualifications</t>
  </si>
  <si>
    <t>Childcare on domestic premisesBlackburn with DarwenRatios</t>
  </si>
  <si>
    <t>Childcare on domestic premisesBlackburn with DarwenRisk assessment</t>
  </si>
  <si>
    <t>Childcare on domestic premisesBlackburn with DarwenSafety</t>
  </si>
  <si>
    <t>Childcare on domestic premisesBlackburn with DarwenTraining, support and skills</t>
  </si>
  <si>
    <t>Childcare on domestic premisesBournemouth, Christchurch &amp; PooleInspection has recommendations</t>
  </si>
  <si>
    <t>Childcare on domestic premisesBournemouth, Christchurch &amp; PooleNo of Inspections</t>
  </si>
  <si>
    <t>Childcare on domestic premisesBournemouth, Christchurch &amp; PooleNo of providers</t>
  </si>
  <si>
    <t>Childcare on domestic premisesBradfordInspection has recommendations</t>
  </si>
  <si>
    <t>Childcare on domestic premisesBradfordNo of Inspections</t>
  </si>
  <si>
    <t>Childcare on domestic premisesBradfordNo of providers</t>
  </si>
  <si>
    <t>Childcare on domestic premisesBrentInspection has recommendations</t>
  </si>
  <si>
    <t>Childcare on domestic premisesBrentNo of Inspections</t>
  </si>
  <si>
    <t>Childcare on domestic premisesBrentNo of providers</t>
  </si>
  <si>
    <t>Childcare on domestic premisesBrighton and HoveInspection has recommendations</t>
  </si>
  <si>
    <t>Childcare on domestic premisesBrighton and HoveNo of Inspections</t>
  </si>
  <si>
    <t>Childcare on domestic premisesBrighton and HoveNo of providers</t>
  </si>
  <si>
    <t>Childcare on domestic premisesBristolInspection has actions</t>
  </si>
  <si>
    <t>Childcare on domestic premisesBristolInspection has recommendations</t>
  </si>
  <si>
    <t>Childcare on domestic premisesBristolManaging behaviour</t>
  </si>
  <si>
    <t>Childcare on domestic premisesBristolNo of Inspections</t>
  </si>
  <si>
    <t>Childcare on domestic premisesBristolNo of providers</t>
  </si>
  <si>
    <t>Childcare on domestic premisesBromleyNo of Inspections</t>
  </si>
  <si>
    <t>Childcare on domestic premisesBromleyNo of providers</t>
  </si>
  <si>
    <t>Childcare on domestic premisesCalderdaleInspection has recommendations</t>
  </si>
  <si>
    <t>Childcare on domestic premisesCalderdaleNo of Inspections</t>
  </si>
  <si>
    <t>Childcare on domestic premisesCalderdaleNo of providers</t>
  </si>
  <si>
    <t>Childcare on domestic premisesCambridgeshireInspection has recommendations</t>
  </si>
  <si>
    <t>Childcare on domestic premisesCambridgeshireNo of Inspections</t>
  </si>
  <si>
    <t>Childcare on domestic premisesCambridgeshireNo of providers</t>
  </si>
  <si>
    <t>Childcare on domestic premisesCamdenInspection has actions</t>
  </si>
  <si>
    <t>Childcare on domestic premisesCamdenInspection has recommendations</t>
  </si>
  <si>
    <t>Childcare on domestic premisesCamdenNo of Inspections</t>
  </si>
  <si>
    <t>Childcare on domestic premisesCamdenNo of providers</t>
  </si>
  <si>
    <t>Childcare on domestic premisesCamdenQualifications</t>
  </si>
  <si>
    <t>Childcare on domestic premisesCheshire EastInspection has recommendations</t>
  </si>
  <si>
    <t>Childcare on domestic premisesCheshire EastNo of Inspections</t>
  </si>
  <si>
    <t>Childcare on domestic premisesCheshire EastNo of providers</t>
  </si>
  <si>
    <t>Childcare on domestic premisesCornwallNo of Inspections</t>
  </si>
  <si>
    <t>Childcare on domestic premisesCornwallNo of providers</t>
  </si>
  <si>
    <t>Childcare on domestic premisesCroydonInspection has recommendations</t>
  </si>
  <si>
    <t>Childcare on domestic premisesCroydonNo of Inspections</t>
  </si>
  <si>
    <t>Childcare on domestic premisesCroydonNo of providers</t>
  </si>
  <si>
    <t>Childcare on domestic premisesCumbriaGeneral suitability people matters</t>
  </si>
  <si>
    <t>Childcare on domestic premisesCumbriaInspection has actions</t>
  </si>
  <si>
    <t>Childcare on domestic premisesCumbriaInspection has recommendations</t>
  </si>
  <si>
    <t>Childcare on domestic premisesCumbriaNo of Inspections</t>
  </si>
  <si>
    <t>Childcare on domestic premisesCumbriaNo of providers</t>
  </si>
  <si>
    <t>Childcare on domestic premisesDerbyInspection has recommendations</t>
  </si>
  <si>
    <t>Childcare on domestic premisesDerbyNo of Inspections</t>
  </si>
  <si>
    <t>Childcare on domestic premisesDerbyNo of providers</t>
  </si>
  <si>
    <t>Childcare on domestic premisesDevonAssessment</t>
  </si>
  <si>
    <t>Childcare on domestic premisesDevonComplaints</t>
  </si>
  <si>
    <t>Childcare on domestic premisesDevonGeneral information and records matters</t>
  </si>
  <si>
    <t>Childcare on domestic premisesDevonGeneral suitability people matters</t>
  </si>
  <si>
    <t>Childcare on domestic premisesDevonInformation about the provider</t>
  </si>
  <si>
    <t>Childcare on domestic premisesDevonInformation for parents and carers</t>
  </si>
  <si>
    <t>Childcare on domestic premisesDevonInspection has actions</t>
  </si>
  <si>
    <t>Childcare on domestic premisesDevonInspection has recommendations</t>
  </si>
  <si>
    <t>Childcare on domestic premisesDevonNo of Inspections</t>
  </si>
  <si>
    <t>Childcare on domestic premisesDevonNo of providers</t>
  </si>
  <si>
    <t>Childcare on domestic premisesDevonPlanning</t>
  </si>
  <si>
    <t>Childcare on domestic premisesDevonSafeguarding practice</t>
  </si>
  <si>
    <t>Childcare on domestic premisesDevonTraining, support and skills</t>
  </si>
  <si>
    <t>Childcare on domestic premisesDoncasterInspection has recommendations</t>
  </si>
  <si>
    <t>Childcare on domestic premisesDoncasterNo of Inspections</t>
  </si>
  <si>
    <t>Childcare on domestic premisesDoncasterNo of providers</t>
  </si>
  <si>
    <t>Childcare on domestic premisesDorsetInspection has recommendations</t>
  </si>
  <si>
    <t>Childcare on domestic premisesDorsetNo of Inspections</t>
  </si>
  <si>
    <t>Childcare on domestic premisesDorsetNo of providers</t>
  </si>
  <si>
    <t>Childcare on domestic premisesDudleyNo of providers</t>
  </si>
  <si>
    <t>Childcare on domestic premisesEalingInspection has recommendations</t>
  </si>
  <si>
    <t>Childcare on domestic premisesEalingNo of Inspections</t>
  </si>
  <si>
    <t>Childcare on domestic premisesEalingNo of providers</t>
  </si>
  <si>
    <t>Childcare on domestic premisesEast Riding of YorkshireInspection has recommendations</t>
  </si>
  <si>
    <t>Childcare on domestic premisesEast Riding of YorkshireNo of Inspections</t>
  </si>
  <si>
    <t>Childcare on domestic premisesEast Riding of YorkshireNo of providers</t>
  </si>
  <si>
    <t>Childcare on domestic premisesEast SussexInspection has recommendations</t>
  </si>
  <si>
    <t>Childcare on domestic premisesEast SussexNo of Inspections</t>
  </si>
  <si>
    <t>Childcare on domestic premisesEast SussexNo of providers</t>
  </si>
  <si>
    <t>Childcare on domestic premisesEssexInspection has actions</t>
  </si>
  <si>
    <t>Childcare on domestic premisesEssexInspection has recommendations</t>
  </si>
  <si>
    <t>Childcare on domestic premisesEssexNo of Inspections</t>
  </si>
  <si>
    <t>Childcare on domestic premisesEssexNo of providers</t>
  </si>
  <si>
    <t>Childcare on domestic premisesEssexSafeguarding practice</t>
  </si>
  <si>
    <t>Childcare on domestic premisesGatesheadAssessment</t>
  </si>
  <si>
    <t>Childcare on domestic premisesGatesheadInspection has actions</t>
  </si>
  <si>
    <t>Childcare on domestic premisesGatesheadInspection has recommendations</t>
  </si>
  <si>
    <t>Childcare on domestic premisesGatesheadMedicine</t>
  </si>
  <si>
    <t>Childcare on domestic premisesGatesheadNo of Inspections</t>
  </si>
  <si>
    <t>Childcare on domestic premisesGatesheadNo of providers</t>
  </si>
  <si>
    <t>Childcare on domestic premisesGatesheadPlanning</t>
  </si>
  <si>
    <t>Childcare on domestic premisesGatesheadRatios</t>
  </si>
  <si>
    <t>Childcare on domestic premisesGatesheadRisk assessment</t>
  </si>
  <si>
    <t>Childcare on domestic premisesGatesheadSafeguarding practice</t>
  </si>
  <si>
    <t>Childcare on domestic premisesGatesheadTraining, support and skills</t>
  </si>
  <si>
    <t>Childcare on domestic premisesGloucestershireInspection has recommendations</t>
  </si>
  <si>
    <t>Childcare on domestic premisesGloucestershireNo of Inspections</t>
  </si>
  <si>
    <t>Childcare on domestic premisesGloucestershireNo of providers</t>
  </si>
  <si>
    <t>Childcare on domestic premisesHackneyInspection has recommendations</t>
  </si>
  <si>
    <t>Childcare on domestic premisesHackneyNo of Inspections</t>
  </si>
  <si>
    <t>Childcare on domestic premisesHackneyNo of providers</t>
  </si>
  <si>
    <t>Childcare on domestic premisesHammersmith and FulhamNo of providers</t>
  </si>
  <si>
    <t>Childcare on domestic premisesHampshireChild supervision</t>
  </si>
  <si>
    <t>Childcare on domestic premisesHampshireGeneral suitability people matters</t>
  </si>
  <si>
    <t>Childcare on domestic premisesHampshireInspection has actions</t>
  </si>
  <si>
    <t>Childcare on domestic premisesHampshireInspection has recommendations</t>
  </si>
  <si>
    <t>Childcare on domestic premisesHampshireNo of Inspections</t>
  </si>
  <si>
    <t>Childcare on domestic premisesHampshireNo of providers</t>
  </si>
  <si>
    <t>Childcare on domestic premisesHampshirePlanning</t>
  </si>
  <si>
    <t>Childcare on domestic premisesHampshireSafeguarding practice</t>
  </si>
  <si>
    <t>Childcare on domestic premisesHampshireSafety</t>
  </si>
  <si>
    <t>Childcare on domestic premisesHampshireTraining, support and skills</t>
  </si>
  <si>
    <t>Childcare on domestic premisesHaringeyInspection has recommendations</t>
  </si>
  <si>
    <t>Childcare on domestic premisesHaringeyNo of Inspections</t>
  </si>
  <si>
    <t>Childcare on domestic premisesHaringeyNo of providers</t>
  </si>
  <si>
    <t>Childcare on domestic premisesHarrowInspection has recommendations</t>
  </si>
  <si>
    <t>Childcare on domestic premisesHarrowNo of Inspections</t>
  </si>
  <si>
    <t>Childcare on domestic premisesHarrowNo of providers</t>
  </si>
  <si>
    <t>Childcare on domestic premisesHaveringNo of providers</t>
  </si>
  <si>
    <t>Childcare on domestic premisesHertfordshireInspection has recommendations</t>
  </si>
  <si>
    <t>Childcare on domestic premisesHertfordshireNo of Inspections</t>
  </si>
  <si>
    <t>Childcare on domestic premisesHertfordshireNo of providers</t>
  </si>
  <si>
    <t>Childcare on domestic premisesIsle of WightInspection has recommendations</t>
  </si>
  <si>
    <t>Childcare on domestic premisesIsle of WightNo of Inspections</t>
  </si>
  <si>
    <t>Childcare on domestic premisesIsle of WightNo of providers</t>
  </si>
  <si>
    <t>Childcare on domestic premisesIslingtonNo of providers</t>
  </si>
  <si>
    <t>Childcare on domestic premisesKensington and ChelseaInspection has recommendations</t>
  </si>
  <si>
    <t>Childcare on domestic premisesKensington and ChelseaNo of Inspections</t>
  </si>
  <si>
    <t>Childcare on domestic premisesKensington and ChelseaNo of providers</t>
  </si>
  <si>
    <t>Childcare on domestic premisesKentInspection has recommendations</t>
  </si>
  <si>
    <t>Childcare on domestic premisesKentNo of Inspections</t>
  </si>
  <si>
    <t>Childcare on domestic premisesKentNo of providers</t>
  </si>
  <si>
    <t>Childcare on domestic premisesLambethEducation programmes</t>
  </si>
  <si>
    <t>Childcare on domestic premisesLambethInspection has actions</t>
  </si>
  <si>
    <t>Childcare on domestic premisesLambethInspection has recommendations</t>
  </si>
  <si>
    <t>Childcare on domestic premisesLambethNo of Inspections</t>
  </si>
  <si>
    <t>Childcare on domestic premisesLambethNo of providers</t>
  </si>
  <si>
    <t>Childcare on domestic premisesLambethTraining, support and skills</t>
  </si>
  <si>
    <t>Childcare on domestic premisesLeedsInspection has recommendations</t>
  </si>
  <si>
    <t>Childcare on domestic premisesLeedsNo of Inspections</t>
  </si>
  <si>
    <t>Childcare on domestic premisesLeedsNo of providers</t>
  </si>
  <si>
    <t>Childcare on domestic premisesLeicestershireInspection has recommendations</t>
  </si>
  <si>
    <t>Childcare on domestic premisesLeicestershireNo of Inspections</t>
  </si>
  <si>
    <t>Childcare on domestic premisesLeicestershireNo of providers</t>
  </si>
  <si>
    <t>Childcare on domestic premisesLewishamInspection has recommendations</t>
  </si>
  <si>
    <t>Childcare on domestic premisesLewishamNo of Inspections</t>
  </si>
  <si>
    <t>Childcare on domestic premisesLewishamNo of providers</t>
  </si>
  <si>
    <t>Childcare on domestic premisesLincolnshireInspection has recommendations</t>
  </si>
  <si>
    <t>Childcare on domestic premisesLincolnshireNo of Inspections</t>
  </si>
  <si>
    <t>Childcare on domestic premisesLincolnshireNo of providers</t>
  </si>
  <si>
    <t>Childcare on domestic premisesManchesterInspection has recommendations</t>
  </si>
  <si>
    <t>Childcare on domestic premisesManchesterNo of Inspections</t>
  </si>
  <si>
    <t>Childcare on domestic premisesManchesterNo of providers</t>
  </si>
  <si>
    <t>Childcare on domestic premisesMedwayInspection has recommendations</t>
  </si>
  <si>
    <t>Childcare on domestic premisesMedwayNo of Inspections</t>
  </si>
  <si>
    <t>Childcare on domestic premisesMedwayNo of providers</t>
  </si>
  <si>
    <t>Childcare on domestic premisesMertonNo of providers</t>
  </si>
  <si>
    <t>Childcare on domestic premisesMiddlesbroughNo of providers</t>
  </si>
  <si>
    <t>Childcare on domestic premisesMilton KeynesNo of Inspections</t>
  </si>
  <si>
    <t>Childcare on domestic premisesMilton KeynesNo of providers</t>
  </si>
  <si>
    <t>Childcare on domestic premisesNewhamNo of providers</t>
  </si>
  <si>
    <t>Childcare on domestic premisesNorfolkInspection has recommendations</t>
  </si>
  <si>
    <t>Childcare on domestic premisesNorfolkNo of Inspections</t>
  </si>
  <si>
    <t>Childcare on domestic premisesNorfolkNo of providers</t>
  </si>
  <si>
    <t>Childcare on domestic premisesNorth East LincolnshireInspection has recommendations</t>
  </si>
  <si>
    <t>Childcare on domestic premisesNorth East LincolnshireNo of Inspections</t>
  </si>
  <si>
    <t>Childcare on domestic premisesNorth East LincolnshireNo of providers</t>
  </si>
  <si>
    <t>Childcare on domestic premisesNorth LincolnshireAssessment</t>
  </si>
  <si>
    <t>Childcare on domestic premisesNorth LincolnshireEducation programmes</t>
  </si>
  <si>
    <t>Childcare on domestic premisesNorth LincolnshireEqual opportunities</t>
  </si>
  <si>
    <t>Childcare on domestic premisesNorth LincolnshireFood and drink</t>
  </si>
  <si>
    <t>Childcare on domestic premisesNorth LincolnshireInspection has actions</t>
  </si>
  <si>
    <t>Childcare on domestic premisesNorth LincolnshireKey persons</t>
  </si>
  <si>
    <t>Childcare on domestic premisesNorth LincolnshireManaging behaviour</t>
  </si>
  <si>
    <t>Childcare on domestic premisesNorth LincolnshireMedicine</t>
  </si>
  <si>
    <t>Childcare on domestic premisesNorth LincolnshireNo of Inspections</t>
  </si>
  <si>
    <t>Childcare on domestic premisesNorth LincolnshireNo of providers</t>
  </si>
  <si>
    <t>Childcare on domestic premisesNorth LincolnshirePlanning</t>
  </si>
  <si>
    <t>Childcare on domestic premisesNorth LincolnshireRatios</t>
  </si>
  <si>
    <t>Childcare on domestic premisesNorth LincolnshireRisk assessment</t>
  </si>
  <si>
    <t>Childcare on domestic premisesNorth LincolnshireSafeguarding practice</t>
  </si>
  <si>
    <t>Childcare on domestic premisesNorth LincolnshireTraining, support and skills</t>
  </si>
  <si>
    <t>Childcare on domestic premisesNorth SomersetNo of providers</t>
  </si>
  <si>
    <t>Childcare on domestic premisesNorth YorkshireEducation programmes</t>
  </si>
  <si>
    <t>Childcare on domestic premisesNorth YorkshireInspection has actions</t>
  </si>
  <si>
    <t>Childcare on domestic premisesNorth YorkshireInspection has recommendations</t>
  </si>
  <si>
    <t>Childcare on domestic premisesNorth YorkshireManaging behaviour</t>
  </si>
  <si>
    <t>Childcare on domestic premisesNorth YorkshireNo of Inspections</t>
  </si>
  <si>
    <t>Childcare on domestic premisesNorth YorkshireNo of providers</t>
  </si>
  <si>
    <t>Childcare on domestic premisesNorth YorkshirePremises</t>
  </si>
  <si>
    <t>Childcare on domestic premisesNorth YorkshireSafeguarding practice</t>
  </si>
  <si>
    <t>Childcare on domestic premisesNorth YorkshireStaff deployment</t>
  </si>
  <si>
    <t>Childcare on domestic premisesNorth YorkshireTraining, support and skills</t>
  </si>
  <si>
    <t>Childcare on domestic premisesNottinghamshireNo of providers</t>
  </si>
  <si>
    <t>Childcare on domestic premisesOxfordshireNo of providers</t>
  </si>
  <si>
    <t>Childcare on domestic premisesPortsmouthNo of providers</t>
  </si>
  <si>
    <t>Childcare on domestic premisesRedbridgeInspection has recommendations</t>
  </si>
  <si>
    <t>Childcare on domestic premisesRedbridgeNo of Inspections</t>
  </si>
  <si>
    <t>Childcare on domestic premisesRedbridgeNo of providers</t>
  </si>
  <si>
    <t>Childcare on domestic premisesRichmond upon ThamesInformation about the provider</t>
  </si>
  <si>
    <t>Childcare on domestic premisesRichmond upon ThamesInspection has actions</t>
  </si>
  <si>
    <t>Childcare on domestic premisesRichmond upon ThamesInspection has recommendations</t>
  </si>
  <si>
    <t>Childcare on domestic premisesRichmond upon ThamesNo of Inspections</t>
  </si>
  <si>
    <t>Childcare on domestic premisesRichmond upon ThamesNo of providers</t>
  </si>
  <si>
    <t>Childcare on domestic premisesSalfordInspection has recommendations</t>
  </si>
  <si>
    <t>Childcare on domestic premisesSalfordNo of Inspections</t>
  </si>
  <si>
    <t>Childcare on domestic premisesSalfordNo of providers</t>
  </si>
  <si>
    <t>Childcare on domestic premisesSeftonNo of providers</t>
  </si>
  <si>
    <t>Childcare on domestic premisesShropshireInspection has recommendations</t>
  </si>
  <si>
    <t>Childcare on domestic premisesShropshireNo of Inspections</t>
  </si>
  <si>
    <t>Childcare on domestic premisesShropshireNo of providers</t>
  </si>
  <si>
    <t>Childcare on domestic premisesSomersetInspection has recommendations</t>
  </si>
  <si>
    <t>Childcare on domestic premisesSomersetNo of Inspections</t>
  </si>
  <si>
    <t>Childcare on domestic premisesSomersetNo of providers</t>
  </si>
  <si>
    <t>Childcare on domestic premisesSouth GloucestershireInspection has recommendations</t>
  </si>
  <si>
    <t>Childcare on domestic premisesSouth GloucestershireNo of Inspections</t>
  </si>
  <si>
    <t>Childcare on domestic premisesSouth GloucestershireNo of providers</t>
  </si>
  <si>
    <t>Childcare on domestic premisesSouthamptonNo of providers</t>
  </si>
  <si>
    <t>Childcare on domestic premisesSouthwarkInspection has recommendations</t>
  </si>
  <si>
    <t>Childcare on domestic premisesSouthwarkNo of Inspections</t>
  </si>
  <si>
    <t>Childcare on domestic premisesSouthwarkNo of providers</t>
  </si>
  <si>
    <t>Childcare on domestic premisesStaffordshireGeneral suitability people matters</t>
  </si>
  <si>
    <t>Childcare on domestic premisesStaffordshireInspection has actions</t>
  </si>
  <si>
    <t>Childcare on domestic premisesStaffordshireInspection has recommendations</t>
  </si>
  <si>
    <t>Childcare on domestic premisesStaffordshireNo of Inspections</t>
  </si>
  <si>
    <t>Childcare on domestic premisesStaffordshireNo of providers</t>
  </si>
  <si>
    <t>Childcare on domestic premisesStockportNo of providers</t>
  </si>
  <si>
    <t>Childcare on domestic premisesStoke-on-TrentNo of providers</t>
  </si>
  <si>
    <t>Childcare on domestic premisesSuffolkEducation programmes</t>
  </si>
  <si>
    <t>Childcare on domestic premisesSuffolkInspection has actions</t>
  </si>
  <si>
    <t>Childcare on domestic premisesSuffolkNo of Inspections</t>
  </si>
  <si>
    <t>Childcare on domestic premisesSuffolkNo of providers</t>
  </si>
  <si>
    <t>Childcare on domestic premisesSuffolkTraining, support and skills</t>
  </si>
  <si>
    <t>Childcare on domestic premisesSurreyInformation for parents and carers</t>
  </si>
  <si>
    <t>Childcare on domestic premisesSurreyInspection has actions</t>
  </si>
  <si>
    <t>Childcare on domestic premisesSurreyInspection has recommendations</t>
  </si>
  <si>
    <t>Childcare on domestic premisesSurreyNo of Inspections</t>
  </si>
  <si>
    <t>Childcare on domestic premisesSurreyNo of providers</t>
  </si>
  <si>
    <t>Childcare on domestic premisesSurreySafeguarding policy</t>
  </si>
  <si>
    <t>Childcare on domestic premisesSurreySafeguarding practice</t>
  </si>
  <si>
    <t>Childcare on domestic premisesSwindonNo of providers</t>
  </si>
  <si>
    <t>Childcare on domestic premisesTraffordNo of providers</t>
  </si>
  <si>
    <t>Childcare on domestic premisesWakefieldInspection has recommendations</t>
  </si>
  <si>
    <t>Childcare on domestic premisesWakefieldNo of Inspections</t>
  </si>
  <si>
    <t>Childcare on domestic premisesWakefieldNo of providers</t>
  </si>
  <si>
    <t>Childcare on domestic premisesWaltham ForestNo of Inspections</t>
  </si>
  <si>
    <t>Childcare on domestic premisesWaltham ForestNo of providers</t>
  </si>
  <si>
    <t>Childcare on domestic premisesWandsworthNo of providers</t>
  </si>
  <si>
    <t>Childcare on domestic premisesWarwickshireInspection has recommendations</t>
  </si>
  <si>
    <t>Childcare on domestic premisesWarwickshireNo of Inspections</t>
  </si>
  <si>
    <t>Childcare on domestic premisesWarwickshireNo of providers</t>
  </si>
  <si>
    <t>Childcare on domestic premisesWest NorthamptonshireInspection has recommendations</t>
  </si>
  <si>
    <t>Childcare on domestic premisesWest NorthamptonshireNo of Inspections</t>
  </si>
  <si>
    <t>Childcare on domestic premisesWest NorthamptonshireNo of providers</t>
  </si>
  <si>
    <t>Childcare on domestic premisesWest SussexInspection has recommendations</t>
  </si>
  <si>
    <t>Childcare on domestic premisesWest SussexNo of Inspections</t>
  </si>
  <si>
    <t>Childcare on domestic premisesWest SussexNo of providers</t>
  </si>
  <si>
    <t>Childcare on domestic premisesWiltshireInspection has recommendations</t>
  </si>
  <si>
    <t>Childcare on domestic premisesWiltshireNo of Inspections</t>
  </si>
  <si>
    <t>Childcare on domestic premisesWiltshireNo of providers</t>
  </si>
  <si>
    <t>Childcare on domestic premisesWokinghamInspection has recommendations</t>
  </si>
  <si>
    <t>Childcare on domestic premisesWokinghamNo of Inspections</t>
  </si>
  <si>
    <t>Childcare on domestic premisesWokinghamNo of providers</t>
  </si>
  <si>
    <t>Childcare on domestic premisesWorcestershireNo of Inspections</t>
  </si>
  <si>
    <t>Childcare on domestic premisesWorcestershireNo of providers</t>
  </si>
  <si>
    <t>Childcare on domestic premisesYorkNo of providers</t>
  </si>
  <si>
    <t>Childcare on non-domestic premisesAll EnglandAccident or injury</t>
  </si>
  <si>
    <t>Childcare on non-domestic premisesAll EnglandArrangements for safeguarding children</t>
  </si>
  <si>
    <t>Childcare on non-domestic premisesAll EnglandAssessment</t>
  </si>
  <si>
    <t>Childcare on non-domestic premisesAll EnglandChanges that must be notified to Ofsted</t>
  </si>
  <si>
    <t>Childcare on non-domestic premisesAll EnglandChanges to people</t>
  </si>
  <si>
    <t>Childcare on non-domestic premisesAll EnglandChild supervision</t>
  </si>
  <si>
    <t>Childcare on non-domestic premisesAll EnglandComplaints</t>
  </si>
  <si>
    <t>Childcare on non-domestic premisesAll EnglandDisqualification</t>
  </si>
  <si>
    <t>Childcare on non-domestic premisesAll EnglandEducation programmes</t>
  </si>
  <si>
    <t>Childcare on non-domestic premisesAll EnglandEqual opportunities</t>
  </si>
  <si>
    <t>Childcare on non-domestic premisesAll EnglandFood and drink</t>
  </si>
  <si>
    <t>Childcare on non-domestic premisesAll EnglandGeneral information and records matters</t>
  </si>
  <si>
    <t>Childcare on non-domestic premisesAll EnglandGeneral suitability people matters</t>
  </si>
  <si>
    <t>Childcare on non-domestic premisesAll EnglandHow the childcare provision is organised</t>
  </si>
  <si>
    <t>Childcare on non-domestic premisesAll EnglandInformation about the child</t>
  </si>
  <si>
    <t>Childcare on non-domestic premisesAll EnglandInformation about the provider</t>
  </si>
  <si>
    <t>Childcare on non-domestic premisesAll EnglandInformation for parents and carers</t>
  </si>
  <si>
    <t>Childcare on non-domestic premisesAll EnglandInspection has actions</t>
  </si>
  <si>
    <t>Childcare on non-domestic premisesAll EnglandInspection has recommendations</t>
  </si>
  <si>
    <t>Childcare on non-domestic premisesAll EnglandInsurance</t>
  </si>
  <si>
    <t>Childcare on non-domestic premisesAll EnglandKey persons</t>
  </si>
  <si>
    <t>Childcare on non-domestic premisesAll EnglandManaging behaviour</t>
  </si>
  <si>
    <t>Childcare on non-domestic premisesAll EnglandMatters affecting the welfare of children</t>
  </si>
  <si>
    <t>Childcare on non-domestic premisesAll EnglandMedicine</t>
  </si>
  <si>
    <t>Childcare on non-domestic premisesAll EnglandNo of Inspections</t>
  </si>
  <si>
    <t>Childcare on non-domestic premisesAll EnglandNo of providers</t>
  </si>
  <si>
    <t>Childcare on non-domestic premisesAll EnglandOutings</t>
  </si>
  <si>
    <t>Childcare on non-domestic premisesAll EnglandPlanning</t>
  </si>
  <si>
    <t>Childcare on non-domestic premisesAll EnglandPremises</t>
  </si>
  <si>
    <t>Childcare on non-domestic premisesAll EnglandProviding information to Ofsted</t>
  </si>
  <si>
    <t>Childcare on non-domestic premisesAll EnglandProviding information to parents</t>
  </si>
  <si>
    <t>Childcare on non-domestic premisesAll EnglandQualifications</t>
  </si>
  <si>
    <t>Childcare on non-domestic premisesAll EnglandQualifications and training</t>
  </si>
  <si>
    <t>Childcare on non-domestic premisesAll EnglandRatios</t>
  </si>
  <si>
    <t>Childcare on non-domestic premisesAll EnglandRecords to be kept</t>
  </si>
  <si>
    <t>Childcare on non-domestic premisesAll EnglandRisk assessment</t>
  </si>
  <si>
    <t>Childcare on non-domestic premisesAll EnglandSafeguarding policy</t>
  </si>
  <si>
    <t>Childcare on non-domestic premisesAll EnglandSafeguarding practice</t>
  </si>
  <si>
    <t>Childcare on non-domestic premisesAll EnglandSafety</t>
  </si>
  <si>
    <t>Childcare on non-domestic premisesAll EnglandStaff deployment</t>
  </si>
  <si>
    <t>Childcare on non-domestic premisesAll EnglandSuitability to care for children, or have regular contact</t>
  </si>
  <si>
    <t>Childcare on non-domestic premisesAll EnglandSuitablity and safety of premises and equipment</t>
  </si>
  <si>
    <t>Childcare on non-domestic premisesAll EnglandTraining, support and skills</t>
  </si>
  <si>
    <t>Childcare on non-domestic premisesAll EnglandWelfare of the children being cared for</t>
  </si>
  <si>
    <t>Childcare on non-domestic premisesBarking and DagenhamEducation programmes</t>
  </si>
  <si>
    <t>Childcare on non-domestic premisesBarking and DagenhamInspection has actions</t>
  </si>
  <si>
    <t>Childcare on non-domestic premisesBarking and DagenhamInspection has recommendations</t>
  </si>
  <si>
    <t>Childcare on non-domestic premisesBarking and DagenhamKey persons</t>
  </si>
  <si>
    <t>Childcare on non-domestic premisesBarking and DagenhamNo of Inspections</t>
  </si>
  <si>
    <t>Childcare on non-domestic premisesBarking and DagenhamNo of providers</t>
  </si>
  <si>
    <t>Childcare on non-domestic premisesBarking and DagenhamPlanning</t>
  </si>
  <si>
    <t>Childcare on non-domestic premisesBarking and DagenhamStaff deployment</t>
  </si>
  <si>
    <t>Childcare on non-domestic premisesBarking and DagenhamTraining, support and skills</t>
  </si>
  <si>
    <t>Childcare on non-domestic premisesBarnetAssessment</t>
  </si>
  <si>
    <t>Childcare on non-domestic premisesBarnetEducation programmes</t>
  </si>
  <si>
    <t>Childcare on non-domestic premisesBarnetEqual opportunities</t>
  </si>
  <si>
    <t>Childcare on non-domestic premisesBarnetInspection has actions</t>
  </si>
  <si>
    <t>Childcare on non-domestic premisesBarnetInspection has recommendations</t>
  </si>
  <si>
    <t>Childcare on non-domestic premisesBarnetKey persons</t>
  </si>
  <si>
    <t>Childcare on non-domestic premisesBarnetNo of Inspections</t>
  </si>
  <si>
    <t>Childcare on non-domestic premisesBarnetNo of providers</t>
  </si>
  <si>
    <t>Childcare on non-domestic premisesBarnetPlanning</t>
  </si>
  <si>
    <t>Childcare on non-domestic premisesBarnetRisk assessment</t>
  </si>
  <si>
    <t>Childcare on non-domestic premisesBarnetSafeguarding practice</t>
  </si>
  <si>
    <t>Childcare on non-domestic premisesBarnetStaff deployment</t>
  </si>
  <si>
    <t>Childcare on non-domestic premisesBarnetTraining, support and skills</t>
  </si>
  <si>
    <t>Childcare on non-domestic premisesBarnsleyInspection has recommendations</t>
  </si>
  <si>
    <t>Childcare on non-domestic premisesBarnsleyNo of Inspections</t>
  </si>
  <si>
    <t>Childcare on non-domestic premisesBarnsleyNo of providers</t>
  </si>
  <si>
    <t>Childcare on non-domestic premisesBath and North East SomersetAssessment</t>
  </si>
  <si>
    <t>Childcare on non-domestic premisesBath and North East SomersetGeneral suitability people matters</t>
  </si>
  <si>
    <t>Childcare on non-domestic premisesBath and North East SomersetInformation about the child</t>
  </si>
  <si>
    <t>Childcare on non-domestic premisesBath and North East SomersetInspection has actions</t>
  </si>
  <si>
    <t>Childcare on non-domestic premisesBath and North East SomersetInspection has recommendations</t>
  </si>
  <si>
    <t>Childcare on non-domestic premisesBath and North East SomersetNo of Inspections</t>
  </si>
  <si>
    <t>Childcare on non-domestic premisesBath and North East SomersetNo of providers</t>
  </si>
  <si>
    <t>Childcare on non-domestic premisesBath and North East SomersetPremises</t>
  </si>
  <si>
    <t>Childcare on non-domestic premisesBath and North East SomersetRisk assessment</t>
  </si>
  <si>
    <t>Childcare on non-domestic premisesBath and North East SomersetSafeguarding practice</t>
  </si>
  <si>
    <t>Childcare on non-domestic premisesBath and North East SomersetStaff deployment</t>
  </si>
  <si>
    <t>Childcare on non-domestic premisesBedfordChanges that must be notified to Ofsted</t>
  </si>
  <si>
    <t>Childcare on non-domestic premisesBedfordInspection has actions</t>
  </si>
  <si>
    <t>Childcare on non-domestic premisesBedfordInspection has recommendations</t>
  </si>
  <si>
    <t>Childcare on non-domestic premisesBedfordNo of Inspections</t>
  </si>
  <si>
    <t>Childcare on non-domestic premisesBedfordNo of providers</t>
  </si>
  <si>
    <t>Childcare on non-domestic premisesBexleyAssessment</t>
  </si>
  <si>
    <t>Childcare on non-domestic premisesBexleyEducation programmes</t>
  </si>
  <si>
    <t>Childcare on non-domestic premisesBexleyGeneral suitability people matters</t>
  </si>
  <si>
    <t>Childcare on non-domestic premisesBexleyInspection has actions</t>
  </si>
  <si>
    <t>Childcare on non-domestic premisesBexleyInspection has recommendations</t>
  </si>
  <si>
    <t>Childcare on non-domestic premisesBexleyKey persons</t>
  </si>
  <si>
    <t>Childcare on non-domestic premisesBexleyNo of Inspections</t>
  </si>
  <si>
    <t>Childcare on non-domestic premisesBexleyNo of providers</t>
  </si>
  <si>
    <t>Childcare on non-domestic premisesBexleyPlanning</t>
  </si>
  <si>
    <t>Childcare on non-domestic premisesBexleySafeguarding policy</t>
  </si>
  <si>
    <t>Childcare on non-domestic premisesBexleyStaff deployment</t>
  </si>
  <si>
    <t>Childcare on non-domestic premisesBexleyTraining, support and skills</t>
  </si>
  <si>
    <t>Childcare on non-domestic premisesBirminghamAssessment</t>
  </si>
  <si>
    <t>Childcare on non-domestic premisesBirminghamChanges that must be notified to Ofsted</t>
  </si>
  <si>
    <t>Childcare on non-domestic premisesBirminghamChild supervision</t>
  </si>
  <si>
    <t>Childcare on non-domestic premisesBirminghamComplaints</t>
  </si>
  <si>
    <t>Childcare on non-domestic premisesBirminghamEducation programmes</t>
  </si>
  <si>
    <t>Childcare on non-domestic premisesBirminghamEqual opportunities</t>
  </si>
  <si>
    <t>Childcare on non-domestic premisesBirminghamFood and drink</t>
  </si>
  <si>
    <t>Childcare on non-domestic premisesBirminghamGeneral information and records matters</t>
  </si>
  <si>
    <t>Childcare on non-domestic premisesBirminghamGeneral suitability people matters</t>
  </si>
  <si>
    <t>Childcare on non-domestic premisesBirminghamInformation about the child</t>
  </si>
  <si>
    <t>Childcare on non-domestic premisesBirminghamInformation about the provider</t>
  </si>
  <si>
    <t>Childcare on non-domestic premisesBirminghamInformation for parents and carers</t>
  </si>
  <si>
    <t>Childcare on non-domestic premisesBirminghamInspection has actions</t>
  </si>
  <si>
    <t>Childcare on non-domestic premisesBirminghamInspection has recommendations</t>
  </si>
  <si>
    <t>Childcare on non-domestic premisesBirminghamKey persons</t>
  </si>
  <si>
    <t>Childcare on non-domestic premisesBirminghamManaging behaviour</t>
  </si>
  <si>
    <t>Childcare on non-domestic premisesBirminghamMedicine</t>
  </si>
  <si>
    <t>Childcare on non-domestic premisesBirminghamNo of Inspections</t>
  </si>
  <si>
    <t>Childcare on non-domestic premisesBirminghamNo of providers</t>
  </si>
  <si>
    <t>Childcare on non-domestic premisesBirminghamPlanning</t>
  </si>
  <si>
    <t>Childcare on non-domestic premisesBirminghamPremises</t>
  </si>
  <si>
    <t>Childcare on non-domestic premisesBirminghamQualifications</t>
  </si>
  <si>
    <t>Childcare on non-domestic premisesBirminghamRatios</t>
  </si>
  <si>
    <t>Childcare on non-domestic premisesBirminghamRisk assessment</t>
  </si>
  <si>
    <t>Childcare on non-domestic premisesBirminghamSafeguarding policy</t>
  </si>
  <si>
    <t>Childcare on non-domestic premisesBirminghamSafeguarding practice</t>
  </si>
  <si>
    <t>Childcare on non-domestic premisesBirminghamStaff deployment</t>
  </si>
  <si>
    <t>Childcare on non-domestic premisesBirminghamTraining, support and skills</t>
  </si>
  <si>
    <t>Childcare on non-domestic premisesBlackburn with DarwenAssessment</t>
  </si>
  <si>
    <t>Childcare on non-domestic premisesBlackburn with DarwenEducation programmes</t>
  </si>
  <si>
    <t>Childcare on non-domestic premisesBlackburn with DarwenFood and drink</t>
  </si>
  <si>
    <t>Childcare on non-domestic premisesBlackburn with DarwenGeneral suitability people matters</t>
  </si>
  <si>
    <t>Childcare on non-domestic premisesBlackburn with DarwenInspection has actions</t>
  </si>
  <si>
    <t>Childcare on non-domestic premisesBlackburn with DarwenInspection has recommendations</t>
  </si>
  <si>
    <t>Childcare on non-domestic premisesBlackburn with DarwenKey persons</t>
  </si>
  <si>
    <t>Childcare on non-domestic premisesBlackburn with DarwenNo of Inspections</t>
  </si>
  <si>
    <t>Childcare on non-domestic premisesBlackburn with DarwenNo of providers</t>
  </si>
  <si>
    <t>Childcare on non-domestic premisesBlackburn with DarwenRatios</t>
  </si>
  <si>
    <t>Childcare on non-domestic premisesBlackburn with DarwenRisk assessment</t>
  </si>
  <si>
    <t>Childcare on non-domestic premisesBlackburn with DarwenSafeguarding practice</t>
  </si>
  <si>
    <t>Childcare on non-domestic premisesBlackburn with DarwenTraining, support and skills</t>
  </si>
  <si>
    <t>Childcare on non-domestic premisesBlackpoolInspection has actions</t>
  </si>
  <si>
    <t>Childcare on non-domestic premisesBlackpoolInspection has recommendations</t>
  </si>
  <si>
    <t>Childcare on non-domestic premisesBlackpoolNo of Inspections</t>
  </si>
  <si>
    <t>Childcare on non-domestic premisesBlackpoolNo of providers</t>
  </si>
  <si>
    <t>Childcare on non-domestic premisesBlackpoolSafeguarding practice</t>
  </si>
  <si>
    <t>Childcare on non-domestic premisesBoltonEducation programmes</t>
  </si>
  <si>
    <t>Childcare on non-domestic premisesBoltonInformation for parents and carers</t>
  </si>
  <si>
    <t>Childcare on non-domestic premisesBoltonInspection has actions</t>
  </si>
  <si>
    <t>Childcare on non-domestic premisesBoltonInspection has recommendations</t>
  </si>
  <si>
    <t>Childcare on non-domestic premisesBoltonNo of Inspections</t>
  </si>
  <si>
    <t>Childcare on non-domestic premisesBoltonNo of providers</t>
  </si>
  <si>
    <t>Childcare on non-domestic premisesBournemouth, Christchurch &amp; PooleInspection has actions</t>
  </si>
  <si>
    <t>Childcare on non-domestic premisesBournemouth, Christchurch &amp; PooleInspection has recommendations</t>
  </si>
  <si>
    <t>Childcare on non-domestic premisesBournemouth, Christchurch &amp; PooleNo of Inspections</t>
  </si>
  <si>
    <t>Childcare on non-domestic premisesBournemouth, Christchurch &amp; PooleNo of providers</t>
  </si>
  <si>
    <t>Childcare on non-domestic premisesBournemouth, Christchurch &amp; PooleOutings</t>
  </si>
  <si>
    <t>Childcare on non-domestic premisesBournemouth, Christchurch &amp; PooleTraining, support and skills</t>
  </si>
  <si>
    <t>Childcare on non-domestic premisesBracknell ForestInspection has recommendations</t>
  </si>
  <si>
    <t>Childcare on non-domestic premisesBracknell ForestNo of Inspections</t>
  </si>
  <si>
    <t>Childcare on non-domestic premisesBracknell ForestNo of providers</t>
  </si>
  <si>
    <t>Childcare on non-domestic premisesBradfordChanges that must be notified to Ofsted</t>
  </si>
  <si>
    <t>Childcare on non-domestic premisesBradfordComplaints</t>
  </si>
  <si>
    <t>Childcare on non-domestic premisesBradfordEducation programmes</t>
  </si>
  <si>
    <t>Childcare on non-domestic premisesBradfordGeneral information and records matters</t>
  </si>
  <si>
    <t>Childcare on non-domestic premisesBradfordGeneral suitability people matters</t>
  </si>
  <si>
    <t>Childcare on non-domestic premisesBradfordInformation for parents and carers</t>
  </si>
  <si>
    <t>Childcare on non-domestic premisesBradfordInspection has actions</t>
  </si>
  <si>
    <t>Childcare on non-domestic premisesBradfordInspection has recommendations</t>
  </si>
  <si>
    <t>Childcare on non-domestic premisesBradfordNo of Inspections</t>
  </si>
  <si>
    <t>Childcare on non-domestic premisesBradfordNo of providers</t>
  </si>
  <si>
    <t>Childcare on non-domestic premisesBradfordPlanning</t>
  </si>
  <si>
    <t>Childcare on non-domestic premisesBradfordPremises</t>
  </si>
  <si>
    <t>Childcare on non-domestic premisesBradfordSafeguarding practice</t>
  </si>
  <si>
    <t>Childcare on non-domestic premisesBrentEqual opportunities</t>
  </si>
  <si>
    <t>Childcare on non-domestic premisesBrentInformation for parents and carers</t>
  </si>
  <si>
    <t>Childcare on non-domestic premisesBrentInspection has actions</t>
  </si>
  <si>
    <t>Childcare on non-domestic premisesBrentInspection has recommendations</t>
  </si>
  <si>
    <t>Childcare on non-domestic premisesBrentManaging behaviour</t>
  </si>
  <si>
    <t>Childcare on non-domestic premisesBrentNo of Inspections</t>
  </si>
  <si>
    <t>Childcare on non-domestic premisesBrentNo of providers</t>
  </si>
  <si>
    <t>Childcare on non-domestic premisesBrentRisk assessment</t>
  </si>
  <si>
    <t>Childcare on non-domestic premisesBrentTraining, support and skills</t>
  </si>
  <si>
    <t>Childcare on non-domestic premisesBrighton and HoveAssessment</t>
  </si>
  <si>
    <t>Childcare on non-domestic premisesBrighton and HoveEducation programmes</t>
  </si>
  <si>
    <t>Childcare on non-domestic premisesBrighton and HoveEqual opportunities</t>
  </si>
  <si>
    <t>Childcare on non-domestic premisesBrighton and HoveGeneral information and records matters</t>
  </si>
  <si>
    <t>Childcare on non-domestic premisesBrighton and HoveGeneral suitability people matters</t>
  </si>
  <si>
    <t>Childcare on non-domestic premisesBrighton and HoveInformation for parents and carers</t>
  </si>
  <si>
    <t>Childcare on non-domestic premisesBrighton and HoveInspection has actions</t>
  </si>
  <si>
    <t>Childcare on non-domestic premisesBrighton and HoveInspection has recommendations</t>
  </si>
  <si>
    <t>Childcare on non-domestic premisesBrighton and HoveKey persons</t>
  </si>
  <si>
    <t>Childcare on non-domestic premisesBrighton and HoveManaging behaviour</t>
  </si>
  <si>
    <t>Childcare on non-domestic premisesBrighton and HoveNo of Inspections</t>
  </si>
  <si>
    <t>Childcare on non-domestic premisesBrighton and HoveNo of providers</t>
  </si>
  <si>
    <t>Childcare on non-domestic premisesBrighton and HoveRisk assessment</t>
  </si>
  <si>
    <t>Childcare on non-domestic premisesBrighton and HoveSafeguarding practice</t>
  </si>
  <si>
    <t>Childcare on non-domestic premisesBrighton and HoveStaff deployment</t>
  </si>
  <si>
    <t>Childcare on non-domestic premisesBrighton and HoveTraining, support and skills</t>
  </si>
  <si>
    <t>Childcare on non-domestic premisesBristolAssessment</t>
  </si>
  <si>
    <t>Childcare on non-domestic premisesBristolChild supervision</t>
  </si>
  <si>
    <t>Childcare on non-domestic premisesBristolEducation programmes</t>
  </si>
  <si>
    <t>Childcare on non-domestic premisesBristolEqual opportunities</t>
  </si>
  <si>
    <t>Childcare on non-domestic premisesBristolGeneral information and records matters</t>
  </si>
  <si>
    <t>Childcare on non-domestic premisesBristolInspection has actions</t>
  </si>
  <si>
    <t>Childcare on non-domestic premisesBristolInspection has recommendations</t>
  </si>
  <si>
    <t>Childcare on non-domestic premisesBristolKey persons</t>
  </si>
  <si>
    <t>Childcare on non-domestic premisesBristolNo of Inspections</t>
  </si>
  <si>
    <t>Childcare on non-domestic premisesBristolNo of providers</t>
  </si>
  <si>
    <t>Childcare on non-domestic premisesBristolPlanning</t>
  </si>
  <si>
    <t>Childcare on non-domestic premisesBristolRisk assessment</t>
  </si>
  <si>
    <t>Childcare on non-domestic premisesBristolSafeguarding practice</t>
  </si>
  <si>
    <t>Childcare on non-domestic premisesBristolTraining, support and skills</t>
  </si>
  <si>
    <t>Childcare on non-domestic premisesBromleyEducation programmes</t>
  </si>
  <si>
    <t>Childcare on non-domestic premisesBromleyGeneral information and records matters</t>
  </si>
  <si>
    <t>Childcare on non-domestic premisesBromleyInspection has actions</t>
  </si>
  <si>
    <t>Childcare on non-domestic premisesBromleyInspection has recommendations</t>
  </si>
  <si>
    <t>Childcare on non-domestic premisesBromleyNo of Inspections</t>
  </si>
  <si>
    <t>Childcare on non-domestic premisesBromleyNo of providers</t>
  </si>
  <si>
    <t>Childcare on non-domestic premisesBromleyPlanning</t>
  </si>
  <si>
    <t>Childcare on non-domestic premisesBuckinghamshireAssessment</t>
  </si>
  <si>
    <t>Childcare on non-domestic premisesBuckinghamshireChild supervision</t>
  </si>
  <si>
    <t>Childcare on non-domestic premisesBuckinghamshireEducation programmes</t>
  </si>
  <si>
    <t>Childcare on non-domestic premisesBuckinghamshireInspection has actions</t>
  </si>
  <si>
    <t>Childcare on non-domestic premisesBuckinghamshireInspection has recommendations</t>
  </si>
  <si>
    <t>Childcare on non-domestic premisesBuckinghamshireKey persons</t>
  </si>
  <si>
    <t>Childcare on non-domestic premisesBuckinghamshireNo of Inspections</t>
  </si>
  <si>
    <t>Childcare on non-domestic premisesBuckinghamshireNo of providers</t>
  </si>
  <si>
    <t>Childcare on non-domestic premisesBuckinghamshirePlanning</t>
  </si>
  <si>
    <t>Childcare on non-domestic premisesBuckinghamshireRatios</t>
  </si>
  <si>
    <t>Childcare on non-domestic premisesBuckinghamshireRisk assessment</t>
  </si>
  <si>
    <t>Childcare on non-domestic premisesBuckinghamshireSafeguarding practice</t>
  </si>
  <si>
    <t>Childcare on non-domestic premisesBuckinghamshireStaff deployment</t>
  </si>
  <si>
    <t>Childcare on non-domestic premisesBuckinghamshireTraining, support and skills</t>
  </si>
  <si>
    <t>Childcare on non-domestic premisesBuryInspection has actions</t>
  </si>
  <si>
    <t>Childcare on non-domestic premisesBuryInspection has recommendations</t>
  </si>
  <si>
    <t>Childcare on non-domestic premisesBuryNo of Inspections</t>
  </si>
  <si>
    <t>Childcare on non-domestic premisesBuryNo of providers</t>
  </si>
  <si>
    <t>Childcare on non-domestic premisesBuryStaff deployment</t>
  </si>
  <si>
    <t>Childcare on non-domestic premisesBuryTraining, support and skills</t>
  </si>
  <si>
    <t>Childcare on non-domestic premisesCalderdaleEducation programmes</t>
  </si>
  <si>
    <t>Childcare on non-domestic premisesCalderdaleInspection has actions</t>
  </si>
  <si>
    <t>Childcare on non-domestic premisesCalderdaleInspection has recommendations</t>
  </si>
  <si>
    <t>Childcare on non-domestic premisesCalderdaleManaging behaviour</t>
  </si>
  <si>
    <t>Childcare on non-domestic premisesCalderdaleNo of Inspections</t>
  </si>
  <si>
    <t>Childcare on non-domestic premisesCalderdaleNo of providers</t>
  </si>
  <si>
    <t>Childcare on non-domestic premisesCalderdalePlanning</t>
  </si>
  <si>
    <t>Childcare on non-domestic premisesCalderdaleRisk assessment</t>
  </si>
  <si>
    <t>Childcare on non-domestic premisesCalderdaleSafety</t>
  </si>
  <si>
    <t>Childcare on non-domestic premisesCalderdaleTraining, support and skills</t>
  </si>
  <si>
    <t>Childcare on non-domestic premisesCambridgeshireChild supervision</t>
  </si>
  <si>
    <t>Childcare on non-domestic premisesCambridgeshireEducation programmes</t>
  </si>
  <si>
    <t>Childcare on non-domestic premisesCambridgeshireGeneral suitability people matters</t>
  </si>
  <si>
    <t>Childcare on non-domestic premisesCambridgeshireInspection has actions</t>
  </si>
  <si>
    <t>Childcare on non-domestic premisesCambridgeshireInspection has recommendations</t>
  </si>
  <si>
    <t>Childcare on non-domestic premisesCambridgeshireKey persons</t>
  </si>
  <si>
    <t>Childcare on non-domestic premisesCambridgeshireNo of Inspections</t>
  </si>
  <si>
    <t>Childcare on non-domestic premisesCambridgeshireNo of providers</t>
  </si>
  <si>
    <t>Childcare on non-domestic premisesCambridgeshirePlanning</t>
  </si>
  <si>
    <t>Childcare on non-domestic premisesCambridgeshirePremises</t>
  </si>
  <si>
    <t>Childcare on non-domestic premisesCambridgeshireQualifications</t>
  </si>
  <si>
    <t>Childcare on non-domestic premisesCambridgeshireRisk assessment</t>
  </si>
  <si>
    <t>Childcare on non-domestic premisesCambridgeshireSafeguarding practice</t>
  </si>
  <si>
    <t>Childcare on non-domestic premisesCambridgeshireTraining, support and skills</t>
  </si>
  <si>
    <t>Childcare on non-domestic premisesCamdenEducation programmes</t>
  </si>
  <si>
    <t>Childcare on non-domestic premisesCamdenInspection has actions</t>
  </si>
  <si>
    <t>Childcare on non-domestic premisesCamdenInspection has recommendations</t>
  </si>
  <si>
    <t>Childcare on non-domestic premisesCamdenNo of Inspections</t>
  </si>
  <si>
    <t>Childcare on non-domestic premisesCamdenNo of providers</t>
  </si>
  <si>
    <t>Childcare on non-domestic premisesCamdenRatios</t>
  </si>
  <si>
    <t>Childcare on non-domestic premisesCamdenRisk assessment</t>
  </si>
  <si>
    <t>Childcare on non-domestic premisesCamdenTraining, support and skills</t>
  </si>
  <si>
    <t>Childcare on non-domestic premisesCentral BedfordshireComplaints</t>
  </si>
  <si>
    <t>Childcare on non-domestic premisesCentral BedfordshireEducation programmes</t>
  </si>
  <si>
    <t>Childcare on non-domestic premisesCentral BedfordshireGeneral information and records matters</t>
  </si>
  <si>
    <t>Childcare on non-domestic premisesCentral BedfordshireInspection has actions</t>
  </si>
  <si>
    <t>Childcare on non-domestic premisesCentral BedfordshireInspection has recommendations</t>
  </si>
  <si>
    <t>Childcare on non-domestic premisesCentral BedfordshireMedicine</t>
  </si>
  <si>
    <t>Childcare on non-domestic premisesCentral BedfordshireNo of Inspections</t>
  </si>
  <si>
    <t>Childcare on non-domestic premisesCentral BedfordshireNo of providers</t>
  </si>
  <si>
    <t>Childcare on non-domestic premisesCentral BedfordshireSafeguarding practice</t>
  </si>
  <si>
    <t>Childcare on non-domestic premisesCentral BedfordshireStaff deployment</t>
  </si>
  <si>
    <t>Childcare on non-domestic premisesCentral BedfordshireTraining, support and skills</t>
  </si>
  <si>
    <t>Childcare on non-domestic premisesCheshire EastAssessment</t>
  </si>
  <si>
    <t>Childcare on non-domestic premisesCheshire EastEducation programmes</t>
  </si>
  <si>
    <t>Childcare on non-domestic premisesCheshire EastGeneral information and records matters</t>
  </si>
  <si>
    <t>Childcare on non-domestic premisesCheshire EastInspection has actions</t>
  </si>
  <si>
    <t>Childcare on non-domestic premisesCheshire EastInspection has recommendations</t>
  </si>
  <si>
    <t>Childcare on non-domestic premisesCheshire EastNo of Inspections</t>
  </si>
  <si>
    <t>Childcare on non-domestic premisesCheshire EastNo of providers</t>
  </si>
  <si>
    <t>Childcare on non-domestic premisesCheshire EastRatios</t>
  </si>
  <si>
    <t>Childcare on non-domestic premisesCheshire EastStaff deployment</t>
  </si>
  <si>
    <t>Childcare on non-domestic premisesCheshire EastTraining, support and skills</t>
  </si>
  <si>
    <t>Childcare on non-domestic premisesCheshire West and ChesterInspection has actions</t>
  </si>
  <si>
    <t>Childcare on non-domestic premisesCheshire West and ChesterInspection has recommendations</t>
  </si>
  <si>
    <t>Childcare on non-domestic premisesCheshire West and ChesterNo of Inspections</t>
  </si>
  <si>
    <t>Childcare on non-domestic premisesCheshire West and ChesterNo of providers</t>
  </si>
  <si>
    <t>Childcare on non-domestic premisesCheshire West and ChesterPremises</t>
  </si>
  <si>
    <t>Childcare on non-domestic premisesCheshire West and ChesterSafeguarding policy</t>
  </si>
  <si>
    <t>Childcare on non-domestic premisesCheshire West and ChesterTraining, support and skills</t>
  </si>
  <si>
    <t>Childcare on non-domestic premisesCity of LondonInspection has recommendations</t>
  </si>
  <si>
    <t>Childcare on non-domestic premisesCity of LondonNo of Inspections</t>
  </si>
  <si>
    <t>Childcare on non-domestic premisesCity of LondonNo of providers</t>
  </si>
  <si>
    <t>Childcare on non-domestic premisesCornwallAssessment</t>
  </si>
  <si>
    <t>Childcare on non-domestic premisesCornwallEducation programmes</t>
  </si>
  <si>
    <t>Childcare on non-domestic premisesCornwallInspection has actions</t>
  </si>
  <si>
    <t>Childcare on non-domestic premisesCornwallInspection has recommendations</t>
  </si>
  <si>
    <t>Childcare on non-domestic premisesCornwallManaging behaviour</t>
  </si>
  <si>
    <t>Childcare on non-domestic premisesCornwallNo of Inspections</t>
  </si>
  <si>
    <t>Childcare on non-domestic premisesCornwallNo of providers</t>
  </si>
  <si>
    <t>Childcare on non-domestic premisesCornwallPlanning</t>
  </si>
  <si>
    <t>Childcare on non-domestic premisesCornwallPremises</t>
  </si>
  <si>
    <t>Childcare on non-domestic premisesCornwallRisk assessment</t>
  </si>
  <si>
    <t>Childcare on non-domestic premisesCornwallSafeguarding practice</t>
  </si>
  <si>
    <t>Childcare on non-domestic premisesCornwallStaff deployment</t>
  </si>
  <si>
    <t>Childcare on non-domestic premisesCornwallTraining, support and skills</t>
  </si>
  <si>
    <t>Childcare on non-domestic premisesCoventryEducation programmes</t>
  </si>
  <si>
    <t>Childcare on non-domestic premisesCoventryInspection has actions</t>
  </si>
  <si>
    <t>Childcare on non-domestic premisesCoventryInspection has recommendations</t>
  </si>
  <si>
    <t>Childcare on non-domestic premisesCoventryKey persons</t>
  </si>
  <si>
    <t>Childcare on non-domestic premisesCoventryNo of Inspections</t>
  </si>
  <si>
    <t>Childcare on non-domestic premisesCoventryNo of providers</t>
  </si>
  <si>
    <t>Childcare on non-domestic premisesCoventryTraining, support and skills</t>
  </si>
  <si>
    <t>Childcare on non-domestic premisesCroydonAssessment</t>
  </si>
  <si>
    <t>Childcare on non-domestic premisesCroydonChanges that must be notified to Ofsted</t>
  </si>
  <si>
    <t>Childcare on non-domestic premisesCroydonChild supervision</t>
  </si>
  <si>
    <t>Childcare on non-domestic premisesCroydonEducation programmes</t>
  </si>
  <si>
    <t>Childcare on non-domestic premisesCroydonEqual opportunities</t>
  </si>
  <si>
    <t>Childcare on non-domestic premisesCroydonFood and drink</t>
  </si>
  <si>
    <t>Childcare on non-domestic premisesCroydonGeneral suitability people matters</t>
  </si>
  <si>
    <t>Childcare on non-domestic premisesCroydonInformation for parents and carers</t>
  </si>
  <si>
    <t>Childcare on non-domestic premisesCroydonInspection has actions</t>
  </si>
  <si>
    <t>Childcare on non-domestic premisesCroydonInspection has recommendations</t>
  </si>
  <si>
    <t>Childcare on non-domestic premisesCroydonManaging behaviour</t>
  </si>
  <si>
    <t>Childcare on non-domestic premisesCroydonNo of Inspections</t>
  </si>
  <si>
    <t>Childcare on non-domestic premisesCroydonNo of providers</t>
  </si>
  <si>
    <t>Childcare on non-domestic premisesCroydonPlanning</t>
  </si>
  <si>
    <t>Childcare on non-domestic premisesCroydonPremises</t>
  </si>
  <si>
    <t>Childcare on non-domestic premisesCroydonRatios</t>
  </si>
  <si>
    <t>Childcare on non-domestic premisesCroydonSafeguarding practice</t>
  </si>
  <si>
    <t>Childcare on non-domestic premisesCroydonStaff deployment</t>
  </si>
  <si>
    <t>Childcare on non-domestic premisesCroydonTraining, support and skills</t>
  </si>
  <si>
    <t>Childcare on non-domestic premisesCumbriaInformation for parents and carers</t>
  </si>
  <si>
    <t>Childcare on non-domestic premisesCumbriaInspection has actions</t>
  </si>
  <si>
    <t>Childcare on non-domestic premisesCumbriaInspection has recommendations</t>
  </si>
  <si>
    <t>Childcare on non-domestic premisesCumbriaNo of Inspections</t>
  </si>
  <si>
    <t>Childcare on non-domestic premisesCumbriaNo of providers</t>
  </si>
  <si>
    <t>Childcare on non-domestic premisesCumbriaPlanning</t>
  </si>
  <si>
    <t>Childcare on non-domestic premisesCumbriaRatios</t>
  </si>
  <si>
    <t>Childcare on non-domestic premisesCumbriaRisk assessment</t>
  </si>
  <si>
    <t>Childcare on non-domestic premisesCumbriaTraining, support and skills</t>
  </si>
  <si>
    <t>Childcare on non-domestic premisesDarlingtonEducation programmes</t>
  </si>
  <si>
    <t>Childcare on non-domestic premisesDarlingtonInspection has actions</t>
  </si>
  <si>
    <t>Childcare on non-domestic premisesDarlingtonInspection has recommendations</t>
  </si>
  <si>
    <t>Childcare on non-domestic premisesDarlingtonNo of Inspections</t>
  </si>
  <si>
    <t>Childcare on non-domestic premisesDarlingtonNo of providers</t>
  </si>
  <si>
    <t>Childcare on non-domestic premisesDerbyEducation programmes</t>
  </si>
  <si>
    <t>Childcare on non-domestic premisesDerbyGeneral information and records matters</t>
  </si>
  <si>
    <t>Childcare on non-domestic premisesDerbyInspection has actions</t>
  </si>
  <si>
    <t>Childcare on non-domestic premisesDerbyInspection has recommendations</t>
  </si>
  <si>
    <t>Childcare on non-domestic premisesDerbyManaging behaviour</t>
  </si>
  <si>
    <t>Childcare on non-domestic premisesDerbyNo of Inspections</t>
  </si>
  <si>
    <t>Childcare on non-domestic premisesDerbyNo of providers</t>
  </si>
  <si>
    <t>Childcare on non-domestic premisesDerbySafeguarding practice</t>
  </si>
  <si>
    <t>Childcare on non-domestic premisesDerbyshireChild supervision</t>
  </si>
  <si>
    <t>Childcare on non-domestic premisesDerbyshireEducation programmes</t>
  </si>
  <si>
    <t>Childcare on non-domestic premisesDerbyshireGeneral suitability people matters</t>
  </si>
  <si>
    <t>Childcare on non-domestic premisesDerbyshireInspection has actions</t>
  </si>
  <si>
    <t>Childcare on non-domestic premisesDerbyshireInspection has recommendations</t>
  </si>
  <si>
    <t>Childcare on non-domestic premisesDerbyshireKey persons</t>
  </si>
  <si>
    <t>Childcare on non-domestic premisesDerbyshireManaging behaviour</t>
  </si>
  <si>
    <t>Childcare on non-domestic premisesDerbyshireMedicine</t>
  </si>
  <si>
    <t>Childcare on non-domestic premisesDerbyshireNo of Inspections</t>
  </si>
  <si>
    <t>Childcare on non-domestic premisesDerbyshireNo of providers</t>
  </si>
  <si>
    <t>Childcare on non-domestic premisesDerbyshirePlanning</t>
  </si>
  <si>
    <t>Childcare on non-domestic premisesDerbyshirePremises</t>
  </si>
  <si>
    <t>Childcare on non-domestic premisesDerbyshireRatios</t>
  </si>
  <si>
    <t>Childcare on non-domestic premisesDerbyshireRisk assessment</t>
  </si>
  <si>
    <t>Childcare on non-domestic premisesDerbyshireSafeguarding practice</t>
  </si>
  <si>
    <t>Childcare on non-domestic premisesDerbyshireTraining, support and skills</t>
  </si>
  <si>
    <t>Childcare on non-domestic premisesDevonChanges that must be notified to Ofsted</t>
  </si>
  <si>
    <t>Childcare on non-domestic premisesDevonEducation programmes</t>
  </si>
  <si>
    <t>Childcare on non-domestic premisesDevonEqual opportunities</t>
  </si>
  <si>
    <t>Childcare on non-domestic premisesDevonFood and drink</t>
  </si>
  <si>
    <t>Childcare on non-domestic premisesDevonGeneral suitability people matters</t>
  </si>
  <si>
    <t>Childcare on non-domestic premisesDevonInspection has actions</t>
  </si>
  <si>
    <t>Childcare on non-domestic premisesDevonInspection has recommendations</t>
  </si>
  <si>
    <t>Childcare on non-domestic premisesDevonKey persons</t>
  </si>
  <si>
    <t>Childcare on non-domestic premisesDevonManaging behaviour</t>
  </si>
  <si>
    <t>Childcare on non-domestic premisesDevonNo of Inspections</t>
  </si>
  <si>
    <t>Childcare on non-domestic premisesDevonNo of providers</t>
  </si>
  <si>
    <t>Childcare on non-domestic premisesDevonPlanning</t>
  </si>
  <si>
    <t>Childcare on non-domestic premisesDevonRatios</t>
  </si>
  <si>
    <t>Childcare on non-domestic premisesDevonSafeguarding practice</t>
  </si>
  <si>
    <t>Childcare on non-domestic premisesDevonStaff deployment</t>
  </si>
  <si>
    <t>Childcare on non-domestic premisesDevonTraining, support and skills</t>
  </si>
  <si>
    <t>Childcare on non-domestic premisesDoncasterChanges that must be notified to Ofsted</t>
  </si>
  <si>
    <t>Childcare on non-domestic premisesDoncasterEducation programmes</t>
  </si>
  <si>
    <t>Childcare on non-domestic premisesDoncasterInspection has actions</t>
  </si>
  <si>
    <t>Childcare on non-domestic premisesDoncasterInspection has recommendations</t>
  </si>
  <si>
    <t>Childcare on non-domestic premisesDoncasterNo of Inspections</t>
  </si>
  <si>
    <t>Childcare on non-domestic premisesDoncasterNo of providers</t>
  </si>
  <si>
    <t>Childcare on non-domestic premisesDoncasterPlanning</t>
  </si>
  <si>
    <t>Childcare on non-domestic premisesDoncasterSafeguarding policy</t>
  </si>
  <si>
    <t>Childcare on non-domestic premisesDorsetInspection has recommendations</t>
  </si>
  <si>
    <t>Childcare on non-domestic premisesDorsetNo of Inspections</t>
  </si>
  <si>
    <t>Childcare on non-domestic premisesDorsetNo of providers</t>
  </si>
  <si>
    <t>Childcare on non-domestic premisesDudleyAssessment</t>
  </si>
  <si>
    <t>Childcare on non-domestic premisesDudleyEqual opportunities</t>
  </si>
  <si>
    <t>Childcare on non-domestic premisesDudleyInspection has actions</t>
  </si>
  <si>
    <t>Childcare on non-domestic premisesDudleyInspection has recommendations</t>
  </si>
  <si>
    <t>Childcare on non-domestic premisesDudleyNo of Inspections</t>
  </si>
  <si>
    <t>Childcare on non-domestic premisesDudleyNo of providers</t>
  </si>
  <si>
    <t>Childcare on non-domestic premisesDudleyPlanning</t>
  </si>
  <si>
    <t>Childcare on non-domestic premisesDudleyTraining, support and skills</t>
  </si>
  <si>
    <t>Childcare on non-domestic premisesDurhamInspection has actions</t>
  </si>
  <si>
    <t>Childcare on non-domestic premisesDurhamInspection has recommendations</t>
  </si>
  <si>
    <t>Childcare on non-domestic premisesDurhamNo of Inspections</t>
  </si>
  <si>
    <t>Childcare on non-domestic premisesDurhamNo of providers</t>
  </si>
  <si>
    <t>Childcare on non-domestic premisesDurhamPlanning</t>
  </si>
  <si>
    <t>Childcare on non-domestic premisesDurhamPremises</t>
  </si>
  <si>
    <t>Childcare on non-domestic premisesDurhamSafeguarding practice</t>
  </si>
  <si>
    <t>Childcare on non-domestic premisesDurhamStaff deployment</t>
  </si>
  <si>
    <t>Childcare on non-domestic premisesDurhamTraining, support and skills</t>
  </si>
  <si>
    <t>Childcare on non-domestic premisesEalingAccident or injury</t>
  </si>
  <si>
    <t>Childcare on non-domestic premisesEalingEducation programmes</t>
  </si>
  <si>
    <t>Childcare on non-domestic premisesEalingEqual opportunities</t>
  </si>
  <si>
    <t>Childcare on non-domestic premisesEalingFood and drink</t>
  </si>
  <si>
    <t>Childcare on non-domestic premisesEalingGeneral suitability people matters</t>
  </si>
  <si>
    <t>Childcare on non-domestic premisesEalingInspection has actions</t>
  </si>
  <si>
    <t>Childcare on non-domestic premisesEalingInspection has recommendations</t>
  </si>
  <si>
    <t>Childcare on non-domestic premisesEalingKey persons</t>
  </si>
  <si>
    <t>Childcare on non-domestic premisesEalingMedicine</t>
  </si>
  <si>
    <t>Childcare on non-domestic premisesEalingNo of Inspections</t>
  </si>
  <si>
    <t>Childcare on non-domestic premisesEalingNo of providers</t>
  </si>
  <si>
    <t>Childcare on non-domestic premisesEalingPremises</t>
  </si>
  <si>
    <t>Childcare on non-domestic premisesEalingSafeguarding practice</t>
  </si>
  <si>
    <t>Childcare on non-domestic premisesEalingTraining, support and skills</t>
  </si>
  <si>
    <t>Childcare on non-domestic premisesEast Riding of YorkshireEducation programmes</t>
  </si>
  <si>
    <t>Childcare on non-domestic premisesEast Riding of YorkshireInspection has actions</t>
  </si>
  <si>
    <t>Childcare on non-domestic premisesEast Riding of YorkshireInspection has recommendations</t>
  </si>
  <si>
    <t>Childcare on non-domestic premisesEast Riding of YorkshireManaging behaviour</t>
  </si>
  <si>
    <t>Childcare on non-domestic premisesEast Riding of YorkshireNo of Inspections</t>
  </si>
  <si>
    <t>Childcare on non-domestic premisesEast Riding of YorkshireNo of providers</t>
  </si>
  <si>
    <t>Childcare on non-domestic premisesEast Riding of YorkshirePlanning</t>
  </si>
  <si>
    <t>Childcare on non-domestic premisesEast Riding of YorkshireSafeguarding practice</t>
  </si>
  <si>
    <t>Childcare on non-domestic premisesEast Riding of YorkshireSuitablity and safety of premises and equipment</t>
  </si>
  <si>
    <t>Childcare on non-domestic premisesEast Riding of YorkshireTraining, support and skills</t>
  </si>
  <si>
    <t>Childcare on non-domestic premisesEast SussexEducation programmes</t>
  </si>
  <si>
    <t>Childcare on non-domestic premisesEast SussexEqual opportunities</t>
  </si>
  <si>
    <t>Childcare on non-domestic premisesEast SussexGeneral suitability people matters</t>
  </si>
  <si>
    <t>Childcare on non-domestic premisesEast SussexInspection has actions</t>
  </si>
  <si>
    <t>Childcare on non-domestic premisesEast SussexInspection has recommendations</t>
  </si>
  <si>
    <t>Childcare on non-domestic premisesEast SussexManaging behaviour</t>
  </si>
  <si>
    <t>Childcare on non-domestic premisesEast SussexNo of Inspections</t>
  </si>
  <si>
    <t>Childcare on non-domestic premisesEast SussexNo of providers</t>
  </si>
  <si>
    <t>Childcare on non-domestic premisesEast SussexPlanning</t>
  </si>
  <si>
    <t>Childcare on non-domestic premisesEast SussexRisk assessment</t>
  </si>
  <si>
    <t>Childcare on non-domestic premisesEast SussexSafeguarding policy</t>
  </si>
  <si>
    <t>Childcare on non-domestic premisesEast SussexSafeguarding practice</t>
  </si>
  <si>
    <t>Childcare on non-domestic premisesEast SussexTraining, support and skills</t>
  </si>
  <si>
    <t>Childcare on non-domestic premisesEnfieldAssessment</t>
  </si>
  <si>
    <t>Childcare on non-domestic premisesEnfieldEducation programmes</t>
  </si>
  <si>
    <t>Childcare on non-domestic premisesEnfieldEqual opportunities</t>
  </si>
  <si>
    <t>Childcare on non-domestic premisesEnfieldGeneral suitability people matters</t>
  </si>
  <si>
    <t>Childcare on non-domestic premisesEnfieldInspection has actions</t>
  </si>
  <si>
    <t>Childcare on non-domestic premisesEnfieldInspection has recommendations</t>
  </si>
  <si>
    <t>Childcare on non-domestic premisesEnfieldNo of Inspections</t>
  </si>
  <si>
    <t>Childcare on non-domestic premisesEnfieldNo of providers</t>
  </si>
  <si>
    <t>Childcare on non-domestic premisesEnfieldSafeguarding practice</t>
  </si>
  <si>
    <t>Childcare on non-domestic premisesEnfieldTraining, support and skills</t>
  </si>
  <si>
    <t>Childcare on non-domestic premisesEssexAccident or injury</t>
  </si>
  <si>
    <t>Childcare on non-domestic premisesEssexAssessment</t>
  </si>
  <si>
    <t>Childcare on non-domestic premisesEssexChanges that must be notified to Ofsted</t>
  </si>
  <si>
    <t>Childcare on non-domestic premisesEssexChild supervision</t>
  </si>
  <si>
    <t>Childcare on non-domestic premisesEssexComplaints</t>
  </si>
  <si>
    <t>Childcare on non-domestic premisesEssexEducation programmes</t>
  </si>
  <si>
    <t>Childcare on non-domestic premisesEssexEqual opportunities</t>
  </si>
  <si>
    <t>Childcare on non-domestic premisesEssexGeneral information and records matters</t>
  </si>
  <si>
    <t>Childcare on non-domestic premisesEssexGeneral suitability people matters</t>
  </si>
  <si>
    <t>Childcare on non-domestic premisesEssexInformation for parents and carers</t>
  </si>
  <si>
    <t>Childcare on non-domestic premisesEssexInspection has actions</t>
  </si>
  <si>
    <t>Childcare on non-domestic premisesEssexInspection has recommendations</t>
  </si>
  <si>
    <t>Childcare on non-domestic premisesEssexKey persons</t>
  </si>
  <si>
    <t>Childcare on non-domestic premisesEssexManaging behaviour</t>
  </si>
  <si>
    <t>Childcare on non-domestic premisesEssexMatters affecting the welfare of children</t>
  </si>
  <si>
    <t>Childcare on non-domestic premisesEssexMedicine</t>
  </si>
  <si>
    <t>Childcare on non-domestic premisesEssexNo of Inspections</t>
  </si>
  <si>
    <t>Childcare on non-domestic premisesEssexNo of providers</t>
  </si>
  <si>
    <t>Childcare on non-domestic premisesEssexPlanning</t>
  </si>
  <si>
    <t>Childcare on non-domestic premisesEssexPremises</t>
  </si>
  <si>
    <t>Childcare on non-domestic premisesEssexRatios</t>
  </si>
  <si>
    <t>Childcare on non-domestic premisesEssexRisk assessment</t>
  </si>
  <si>
    <t>Childcare on non-domestic premisesEssexSafeguarding practice</t>
  </si>
  <si>
    <t>Childcare on non-domestic premisesEssexSafety</t>
  </si>
  <si>
    <t>Childcare on non-domestic premisesEssexStaff deployment</t>
  </si>
  <si>
    <t>Childcare on non-domestic premisesEssexTraining, support and skills</t>
  </si>
  <si>
    <t>Childcare on non-domestic premisesGatesheadEducation programmes</t>
  </si>
  <si>
    <t>Childcare on non-domestic premisesGatesheadInformation for parents and carers</t>
  </si>
  <si>
    <t>Childcare on non-domestic premisesGatesheadInspection has actions</t>
  </si>
  <si>
    <t>Childcare on non-domestic premisesGatesheadInspection has recommendations</t>
  </si>
  <si>
    <t>Childcare on non-domestic premisesGatesheadManaging behaviour</t>
  </si>
  <si>
    <t>Childcare on non-domestic premisesGatesheadNo of Inspections</t>
  </si>
  <si>
    <t>Childcare on non-domestic premisesGatesheadNo of providers</t>
  </si>
  <si>
    <t>Childcare on non-domestic premisesGatesheadTraining, support and skills</t>
  </si>
  <si>
    <t>Childcare on non-domestic premisesGloucestershireAssessment</t>
  </si>
  <si>
    <t>Childcare on non-domestic premisesGloucestershireChanges that must be notified to Ofsted</t>
  </si>
  <si>
    <t>Childcare on non-domestic premisesGloucestershireChild supervision</t>
  </si>
  <si>
    <t>Childcare on non-domestic premisesGloucestershireEducation programmes</t>
  </si>
  <si>
    <t>Childcare on non-domestic premisesGloucestershireEqual opportunities</t>
  </si>
  <si>
    <t>Childcare on non-domestic premisesGloucestershireFood and drink</t>
  </si>
  <si>
    <t>Childcare on non-domestic premisesGloucestershireGeneral suitability people matters</t>
  </si>
  <si>
    <t>Childcare on non-domestic premisesGloucestershireInformation for parents and carers</t>
  </si>
  <si>
    <t>Childcare on non-domestic premisesGloucestershireInspection has actions</t>
  </si>
  <si>
    <t>Childcare on non-domestic premisesGloucestershireInspection has recommendations</t>
  </si>
  <si>
    <t>Childcare on non-domestic premisesGloucestershireKey persons</t>
  </si>
  <si>
    <t>Childcare on non-domestic premisesGloucestershireManaging behaviour</t>
  </si>
  <si>
    <t>Childcare on non-domestic premisesGloucestershireNo of Inspections</t>
  </si>
  <si>
    <t>Childcare on non-domestic premisesGloucestershireNo of providers</t>
  </si>
  <si>
    <t>Childcare on non-domestic premisesGloucestershireOutings</t>
  </si>
  <si>
    <t>Childcare on non-domestic premisesGloucestershirePlanning</t>
  </si>
  <si>
    <t>Childcare on non-domestic premisesGloucestershirePremises</t>
  </si>
  <si>
    <t>Childcare on non-domestic premisesGloucestershireProviding information to Ofsted</t>
  </si>
  <si>
    <t>Childcare on non-domestic premisesGloucestershireQualifications</t>
  </si>
  <si>
    <t>Childcare on non-domestic premisesGloucestershireRatios</t>
  </si>
  <si>
    <t>Childcare on non-domestic premisesGloucestershireRisk assessment</t>
  </si>
  <si>
    <t>Childcare on non-domestic premisesGloucestershireSafeguarding policy</t>
  </si>
  <si>
    <t>Childcare on non-domestic premisesGloucestershireSafeguarding practice</t>
  </si>
  <si>
    <t>Childcare on non-domestic premisesGloucestershireStaff deployment</t>
  </si>
  <si>
    <t>Childcare on non-domestic premisesGloucestershireTraining, support and skills</t>
  </si>
  <si>
    <t>Childcare on non-domestic premisesGreenwichEducation programmes</t>
  </si>
  <si>
    <t>Childcare on non-domestic premisesGreenwichGeneral suitability people matters</t>
  </si>
  <si>
    <t>Childcare on non-domestic premisesGreenwichInspection has actions</t>
  </si>
  <si>
    <t>Childcare on non-domestic premisesGreenwichInspection has recommendations</t>
  </si>
  <si>
    <t>Childcare on non-domestic premisesGreenwichNo of Inspections</t>
  </si>
  <si>
    <t>Childcare on non-domestic premisesGreenwichNo of providers</t>
  </si>
  <si>
    <t>Childcare on non-domestic premisesGreenwichTraining, support and skills</t>
  </si>
  <si>
    <t>Childcare on non-domestic premisesHackneyEducation programmes</t>
  </si>
  <si>
    <t>Childcare on non-domestic premisesHackneyInspection has actions</t>
  </si>
  <si>
    <t>Childcare on non-domestic premisesHackneyInspection has recommendations</t>
  </si>
  <si>
    <t>Childcare on non-domestic premisesHackneyManaging behaviour</t>
  </si>
  <si>
    <t>Childcare on non-domestic premisesHackneyNo of Inspections</t>
  </si>
  <si>
    <t>Childcare on non-domestic premisesHackneyNo of providers</t>
  </si>
  <si>
    <t>Childcare on non-domestic premisesHackneyStaff deployment</t>
  </si>
  <si>
    <t>Childcare on non-domestic premisesHackneyTraining, support and skills</t>
  </si>
  <si>
    <t>Childcare on non-domestic premisesHaltonInspection has actions</t>
  </si>
  <si>
    <t>Childcare on non-domestic premisesHaltonInspection has recommendations</t>
  </si>
  <si>
    <t>Childcare on non-domestic premisesHaltonNo of Inspections</t>
  </si>
  <si>
    <t>Childcare on non-domestic premisesHaltonNo of providers</t>
  </si>
  <si>
    <t>Childcare on non-domestic premisesHaltonSafeguarding practice</t>
  </si>
  <si>
    <t>Childcare on non-domestic premisesHammersmith and FulhamChanges that must be notified to Ofsted</t>
  </si>
  <si>
    <t>Childcare on non-domestic premisesHammersmith and FulhamEducation programmes</t>
  </si>
  <si>
    <t>Childcare on non-domestic premisesHammersmith and FulhamEqual opportunities</t>
  </si>
  <si>
    <t>Childcare on non-domestic premisesHammersmith and FulhamGeneral suitability people matters</t>
  </si>
  <si>
    <t>Childcare on non-domestic premisesHammersmith and FulhamInformation for parents and carers</t>
  </si>
  <si>
    <t>Childcare on non-domestic premisesHammersmith and FulhamInspection has actions</t>
  </si>
  <si>
    <t>Childcare on non-domestic premisesHammersmith and FulhamInspection has recommendations</t>
  </si>
  <si>
    <t>Childcare on non-domestic premisesHammersmith and FulhamKey persons</t>
  </si>
  <si>
    <t>Childcare on non-domestic premisesHammersmith and FulhamManaging behaviour</t>
  </si>
  <si>
    <t>Childcare on non-domestic premisesHammersmith and FulhamNo of Inspections</t>
  </si>
  <si>
    <t>Childcare on non-domestic premisesHammersmith and FulhamNo of providers</t>
  </si>
  <si>
    <t>Childcare on non-domestic premisesHammersmith and FulhamSafeguarding practice</t>
  </si>
  <si>
    <t>Childcare on non-domestic premisesHammersmith and FulhamTraining, support and skills</t>
  </si>
  <si>
    <t>Childcare on non-domestic premisesHampshireAssessment</t>
  </si>
  <si>
    <t>Childcare on non-domestic premisesHampshireChanges that must be notified to Ofsted</t>
  </si>
  <si>
    <t>Childcare on non-domestic premisesHampshireChild supervision</t>
  </si>
  <si>
    <t>Childcare on non-domestic premisesHampshireEducation programmes</t>
  </si>
  <si>
    <t>Childcare on non-domestic premisesHampshireEqual opportunities</t>
  </si>
  <si>
    <t>Childcare on non-domestic premisesHampshireGeneral information and records matters</t>
  </si>
  <si>
    <t>Childcare on non-domestic premisesHampshireGeneral suitability people matters</t>
  </si>
  <si>
    <t>Childcare on non-domestic premisesHampshireHow the childcare provision is organised</t>
  </si>
  <si>
    <t>Childcare on non-domestic premisesHampshireInformation for parents and carers</t>
  </si>
  <si>
    <t>Childcare on non-domestic premisesHampshireInspection has actions</t>
  </si>
  <si>
    <t>Childcare on non-domestic premisesHampshireInspection has recommendations</t>
  </si>
  <si>
    <t>Childcare on non-domestic premisesHampshireKey persons</t>
  </si>
  <si>
    <t>Childcare on non-domestic premisesHampshireManaging behaviour</t>
  </si>
  <si>
    <t>Childcare on non-domestic premisesHampshireMedicine</t>
  </si>
  <si>
    <t>Childcare on non-domestic premisesHampshireNo of Inspections</t>
  </si>
  <si>
    <t>Childcare on non-domestic premisesHampshireNo of providers</t>
  </si>
  <si>
    <t>Childcare on non-domestic premisesHampshirePlanning</t>
  </si>
  <si>
    <t>Childcare on non-domestic premisesHampshirePremises</t>
  </si>
  <si>
    <t>Childcare on non-domestic premisesHampshireQualifications</t>
  </si>
  <si>
    <t>Childcare on non-domestic premisesHampshireRatios</t>
  </si>
  <si>
    <t>Childcare on non-domestic premisesHampshireRecords to be kept</t>
  </si>
  <si>
    <t>Childcare on non-domestic premisesHampshireRisk assessment</t>
  </si>
  <si>
    <t>Childcare on non-domestic premisesHampshireSafeguarding policy</t>
  </si>
  <si>
    <t>Childcare on non-domestic premisesHampshireSafeguarding practice</t>
  </si>
  <si>
    <t>Childcare on non-domestic premisesHampshireStaff deployment</t>
  </si>
  <si>
    <t>Childcare on non-domestic premisesHampshireSuitablity and safety of premises and equipment</t>
  </si>
  <si>
    <t>Childcare on non-domestic premisesHampshireTraining, support and skills</t>
  </si>
  <si>
    <t>Childcare on non-domestic premisesHampshireWelfare of the children being cared for</t>
  </si>
  <si>
    <t>Childcare on non-domestic premisesHaringeyEducation programmes</t>
  </si>
  <si>
    <t>Childcare on non-domestic premisesHaringeyGeneral suitability people matters</t>
  </si>
  <si>
    <t>Childcare on non-domestic premisesHaringeyInformation about the child</t>
  </si>
  <si>
    <t>Childcare on non-domestic premisesHaringeyInspection has actions</t>
  </si>
  <si>
    <t>Childcare on non-domestic premisesHaringeyInspection has recommendations</t>
  </si>
  <si>
    <t>Childcare on non-domestic premisesHaringeyKey persons</t>
  </si>
  <si>
    <t>Childcare on non-domestic premisesHaringeyNo of Inspections</t>
  </si>
  <si>
    <t>Childcare on non-domestic premisesHaringeyNo of providers</t>
  </si>
  <si>
    <t>Childcare on non-domestic premisesHaringeyPlanning</t>
  </si>
  <si>
    <t>Childcare on non-domestic premisesHaringeyPremises</t>
  </si>
  <si>
    <t>Childcare on non-domestic premisesHaringeySafeguarding practice</t>
  </si>
  <si>
    <t>Childcare on non-domestic premisesHaringeySafety</t>
  </si>
  <si>
    <t>Childcare on non-domestic premisesHarrowAssessment</t>
  </si>
  <si>
    <t>Childcare on non-domestic premisesHarrowEducation programmes</t>
  </si>
  <si>
    <t>Childcare on non-domestic premisesHarrowEqual opportunities</t>
  </si>
  <si>
    <t>Childcare on non-domestic premisesHarrowGeneral suitability people matters</t>
  </si>
  <si>
    <t>Childcare on non-domestic premisesHarrowInformation for parents and carers</t>
  </si>
  <si>
    <t>Childcare on non-domestic premisesHarrowInspection has actions</t>
  </si>
  <si>
    <t>Childcare on non-domestic premisesHarrowInspection has recommendations</t>
  </si>
  <si>
    <t>Childcare on non-domestic premisesHarrowKey persons</t>
  </si>
  <si>
    <t>Childcare on non-domestic premisesHarrowMedicine</t>
  </si>
  <si>
    <t>Childcare on non-domestic premisesHarrowNo of Inspections</t>
  </si>
  <si>
    <t>Childcare on non-domestic premisesHarrowNo of providers</t>
  </si>
  <si>
    <t>Childcare on non-domestic premisesHarrowPlanning</t>
  </si>
  <si>
    <t>Childcare on non-domestic premisesHarrowSafeguarding policy</t>
  </si>
  <si>
    <t>Childcare on non-domestic premisesHarrowSafeguarding practice</t>
  </si>
  <si>
    <t>Childcare on non-domestic premisesHarrowStaff deployment</t>
  </si>
  <si>
    <t>Childcare on non-domestic premisesHarrowTraining, support and skills</t>
  </si>
  <si>
    <t>Childcare on non-domestic premisesHartlepoolInspection has actions</t>
  </si>
  <si>
    <t>Childcare on non-domestic premisesHartlepoolInspection has recommendations</t>
  </si>
  <si>
    <t>Childcare on non-domestic premisesHartlepoolNo of Inspections</t>
  </si>
  <si>
    <t>Childcare on non-domestic premisesHartlepoolNo of providers</t>
  </si>
  <si>
    <t>Childcare on non-domestic premisesHartlepoolPlanning</t>
  </si>
  <si>
    <t>Childcare on non-domestic premisesHaveringEducation programmes</t>
  </si>
  <si>
    <t>Childcare on non-domestic premisesHaveringGeneral information and records matters</t>
  </si>
  <si>
    <t>Childcare on non-domestic premisesHaveringGeneral suitability people matters</t>
  </si>
  <si>
    <t>Childcare on non-domestic premisesHaveringInspection has actions</t>
  </si>
  <si>
    <t>Childcare on non-domestic premisesHaveringInspection has recommendations</t>
  </si>
  <si>
    <t>Childcare on non-domestic premisesHaveringNo of Inspections</t>
  </si>
  <si>
    <t>Childcare on non-domestic premisesHaveringNo of providers</t>
  </si>
  <si>
    <t>Childcare on non-domestic premisesHaveringQualifications</t>
  </si>
  <si>
    <t>Childcare on non-domestic premisesHaveringRisk assessment</t>
  </si>
  <si>
    <t>Childcare on non-domestic premisesHaveringTraining, support and skills</t>
  </si>
  <si>
    <t>Childcare on non-domestic premisesHerefordshireAssessment</t>
  </si>
  <si>
    <t>Childcare on non-domestic premisesHerefordshireEducation programmes</t>
  </si>
  <si>
    <t>Childcare on non-domestic premisesHerefordshireGeneral suitability people matters</t>
  </si>
  <si>
    <t>Childcare on non-domestic premisesHerefordshireInspection has actions</t>
  </si>
  <si>
    <t>Childcare on non-domestic premisesHerefordshireInspection has recommendations</t>
  </si>
  <si>
    <t>Childcare on non-domestic premisesHerefordshireKey persons</t>
  </si>
  <si>
    <t>Childcare on non-domestic premisesHerefordshireNo of Inspections</t>
  </si>
  <si>
    <t>Childcare on non-domestic premisesHerefordshireNo of providers</t>
  </si>
  <si>
    <t>Childcare on non-domestic premisesHerefordshirePremises</t>
  </si>
  <si>
    <t>Childcare on non-domestic premisesHerefordshireRisk assessment</t>
  </si>
  <si>
    <t>Childcare on non-domestic premisesHerefordshireTraining, support and skills</t>
  </si>
  <si>
    <t>Childcare on non-domestic premisesHertfordshireAccident or injury</t>
  </si>
  <si>
    <t>Childcare on non-domestic premisesHertfordshireAssessment</t>
  </si>
  <si>
    <t>Childcare on non-domestic premisesHertfordshireChanges that must be notified to Ofsted</t>
  </si>
  <si>
    <t>Childcare on non-domestic premisesHertfordshireEducation programmes</t>
  </si>
  <si>
    <t>Childcare on non-domestic premisesHertfordshireEqual opportunities</t>
  </si>
  <si>
    <t>Childcare on non-domestic premisesHertfordshireFood and drink</t>
  </si>
  <si>
    <t>Childcare on non-domestic premisesHertfordshireGeneral suitability people matters</t>
  </si>
  <si>
    <t>Childcare on non-domestic premisesHertfordshireInformation about the child</t>
  </si>
  <si>
    <t>Childcare on non-domestic premisesHertfordshireInspection has actions</t>
  </si>
  <si>
    <t>Childcare on non-domestic premisesHertfordshireInspection has recommendations</t>
  </si>
  <si>
    <t>Childcare on non-domestic premisesHertfordshireKey persons</t>
  </si>
  <si>
    <t>Childcare on non-domestic premisesHertfordshireManaging behaviour</t>
  </si>
  <si>
    <t>Childcare on non-domestic premisesHertfordshireNo of Inspections</t>
  </si>
  <si>
    <t>Childcare on non-domestic premisesHertfordshireNo of providers</t>
  </si>
  <si>
    <t>Childcare on non-domestic premisesHertfordshirePlanning</t>
  </si>
  <si>
    <t>Childcare on non-domestic premisesHertfordshirePremises</t>
  </si>
  <si>
    <t>Childcare on non-domestic premisesHertfordshireQualifications</t>
  </si>
  <si>
    <t>Childcare on non-domestic premisesHertfordshireRisk assessment</t>
  </si>
  <si>
    <t>Childcare on non-domestic premisesHertfordshireSafeguarding policy</t>
  </si>
  <si>
    <t>Childcare on non-domestic premisesHertfordshireSafeguarding practice</t>
  </si>
  <si>
    <t>Childcare on non-domestic premisesHertfordshireStaff deployment</t>
  </si>
  <si>
    <t>Childcare on non-domestic premisesHertfordshireTraining, support and skills</t>
  </si>
  <si>
    <t>Childcare on non-domestic premisesHillingdonArrangements for safeguarding children</t>
  </si>
  <si>
    <t>Childcare on non-domestic premisesHillingdonAssessment</t>
  </si>
  <si>
    <t>Childcare on non-domestic premisesHillingdonChanges to people</t>
  </si>
  <si>
    <t>Childcare on non-domestic premisesHillingdonEducation programmes</t>
  </si>
  <si>
    <t>Childcare on non-domestic premisesHillingdonEqual opportunities</t>
  </si>
  <si>
    <t>Childcare on non-domestic premisesHillingdonGeneral suitability people matters</t>
  </si>
  <si>
    <t>Childcare on non-domestic premisesHillingdonInformation for parents and carers</t>
  </si>
  <si>
    <t>Childcare on non-domestic premisesHillingdonInspection has actions</t>
  </si>
  <si>
    <t>Childcare on non-domestic premisesHillingdonInspection has recommendations</t>
  </si>
  <si>
    <t>Childcare on non-domestic premisesHillingdonKey persons</t>
  </si>
  <si>
    <t>Childcare on non-domestic premisesHillingdonManaging behaviour</t>
  </si>
  <si>
    <t>Childcare on non-domestic premisesHillingdonNo of Inspections</t>
  </si>
  <si>
    <t>Childcare on non-domestic premisesHillingdonNo of providers</t>
  </si>
  <si>
    <t>Childcare on non-domestic premisesHillingdonPlanning</t>
  </si>
  <si>
    <t>Childcare on non-domestic premisesHillingdonPremises</t>
  </si>
  <si>
    <t>Childcare on non-domestic premisesHillingdonSafeguarding practice</t>
  </si>
  <si>
    <t>Childcare on non-domestic premisesHillingdonTraining, support and skills</t>
  </si>
  <si>
    <t>Childcare on non-domestic premisesHounslowAccident or injury</t>
  </si>
  <si>
    <t>Childcare on non-domestic premisesHounslowChanges that must be notified to Ofsted</t>
  </si>
  <si>
    <t>Childcare on non-domestic premisesHounslowChild supervision</t>
  </si>
  <si>
    <t>Childcare on non-domestic premisesHounslowEducation programmes</t>
  </si>
  <si>
    <t>Childcare on non-domestic premisesHounslowEqual opportunities</t>
  </si>
  <si>
    <t>Childcare on non-domestic premisesHounslowInspection has actions</t>
  </si>
  <si>
    <t>Childcare on non-domestic premisesHounslowInspection has recommendations</t>
  </si>
  <si>
    <t>Childcare on non-domestic premisesHounslowKey persons</t>
  </si>
  <si>
    <t>Childcare on non-domestic premisesHounslowNo of Inspections</t>
  </si>
  <si>
    <t>Childcare on non-domestic premisesHounslowNo of providers</t>
  </si>
  <si>
    <t>Childcare on non-domestic premisesHounslowRatios</t>
  </si>
  <si>
    <t>Childcare on non-domestic premisesHounslowRisk assessment</t>
  </si>
  <si>
    <t>Childcare on non-domestic premisesHounslowSafeguarding policy</t>
  </si>
  <si>
    <t>Childcare on non-domestic premisesHounslowSafeguarding practice</t>
  </si>
  <si>
    <t>Childcare on non-domestic premisesHounslowSafety</t>
  </si>
  <si>
    <t>Childcare on non-domestic premisesHounslowTraining, support and skills</t>
  </si>
  <si>
    <t>Childcare on non-domestic premisesIsle of WightEducation programmes</t>
  </si>
  <si>
    <t>Childcare on non-domestic premisesIsle of WightInspection has actions</t>
  </si>
  <si>
    <t>Childcare on non-domestic premisesIsle of WightInspection has recommendations</t>
  </si>
  <si>
    <t>Childcare on non-domestic premisesIsle of WightManaging behaviour</t>
  </si>
  <si>
    <t>Childcare on non-domestic premisesIsle of WightNo of Inspections</t>
  </si>
  <si>
    <t>Childcare on non-domestic premisesIsle of WightNo of providers</t>
  </si>
  <si>
    <t>Childcare on non-domestic premisesIsle of WightPlanning</t>
  </si>
  <si>
    <t>Childcare on non-domestic premisesIsle of WightTraining, support and skills</t>
  </si>
  <si>
    <t>Childcare on non-domestic premisesIsles of ScillyNo of Inspections</t>
  </si>
  <si>
    <t>Childcare on non-domestic premisesIsles of ScillyNo of providers</t>
  </si>
  <si>
    <t>Childcare on non-domestic premisesIslingtonChanges that must be notified to Ofsted</t>
  </si>
  <si>
    <t>Childcare on non-domestic premisesIslingtonEducation programmes</t>
  </si>
  <si>
    <t>Childcare on non-domestic premisesIslingtonFood and drink</t>
  </si>
  <si>
    <t>Childcare on non-domestic premisesIslingtonGeneral information and records matters</t>
  </si>
  <si>
    <t>Childcare on non-domestic premisesIslingtonInspection has actions</t>
  </si>
  <si>
    <t>Childcare on non-domestic premisesIslingtonInspection has recommendations</t>
  </si>
  <si>
    <t>Childcare on non-domestic premisesIslingtonKey persons</t>
  </si>
  <si>
    <t>Childcare on non-domestic premisesIslingtonMedicine</t>
  </si>
  <si>
    <t>Childcare on non-domestic premisesIslingtonNo of Inspections</t>
  </si>
  <si>
    <t>Childcare on non-domestic premisesIslingtonNo of providers</t>
  </si>
  <si>
    <t>Childcare on non-domestic premisesIslingtonPlanning</t>
  </si>
  <si>
    <t>Childcare on non-domestic premisesIslingtonRisk assessment</t>
  </si>
  <si>
    <t>Childcare on non-domestic premisesIslingtonSafety</t>
  </si>
  <si>
    <t>Childcare on non-domestic premisesIslingtonStaff deployment</t>
  </si>
  <si>
    <t>Childcare on non-domestic premisesIslingtonTraining, support and skills</t>
  </si>
  <si>
    <t>Childcare on non-domestic premisesKensington and ChelseaInformation for parents and carers</t>
  </si>
  <si>
    <t>Childcare on non-domestic premisesKensington and ChelseaInspection has actions</t>
  </si>
  <si>
    <t>Childcare on non-domestic premisesKensington and ChelseaInspection has recommendations</t>
  </si>
  <si>
    <t>Childcare on non-domestic premisesKensington and ChelseaManaging behaviour</t>
  </si>
  <si>
    <t>Childcare on non-domestic premisesKensington and ChelseaNo of Inspections</t>
  </si>
  <si>
    <t>Childcare on non-domestic premisesKensington and ChelseaNo of providers</t>
  </si>
  <si>
    <t>Childcare on non-domestic premisesKensington and ChelseaPremises</t>
  </si>
  <si>
    <t>Childcare on non-domestic premisesKensington and ChelseaTraining, support and skills</t>
  </si>
  <si>
    <t>Childcare on non-domestic premisesKentAssessment</t>
  </si>
  <si>
    <t>Childcare on non-domestic premisesKentChanges that must be notified to Ofsted</t>
  </si>
  <si>
    <t>Childcare on non-domestic premisesKentEducation programmes</t>
  </si>
  <si>
    <t>Childcare on non-domestic premisesKentFood and drink</t>
  </si>
  <si>
    <t>Childcare on non-domestic premisesKentGeneral suitability people matters</t>
  </si>
  <si>
    <t>Childcare on non-domestic premisesKentInformation for parents and carers</t>
  </si>
  <si>
    <t>Childcare on non-domestic premisesKentInspection has actions</t>
  </si>
  <si>
    <t>Childcare on non-domestic premisesKentInspection has recommendations</t>
  </si>
  <si>
    <t>Childcare on non-domestic premisesKentKey persons</t>
  </si>
  <si>
    <t>Childcare on non-domestic premisesKentManaging behaviour</t>
  </si>
  <si>
    <t>Childcare on non-domestic premisesKentNo of Inspections</t>
  </si>
  <si>
    <t>Childcare on non-domestic premisesKentNo of providers</t>
  </si>
  <si>
    <t>Childcare on non-domestic premisesKentPlanning</t>
  </si>
  <si>
    <t>Childcare on non-domestic premisesKentQualifications</t>
  </si>
  <si>
    <t>Childcare on non-domestic premisesKentRisk assessment</t>
  </si>
  <si>
    <t>Childcare on non-domestic premisesKentSafeguarding practice</t>
  </si>
  <si>
    <t>Childcare on non-domestic premisesKentStaff deployment</t>
  </si>
  <si>
    <t>Childcare on non-domestic premisesKentTraining, support and skills</t>
  </si>
  <si>
    <t>Childcare on non-domestic premisesKingston upon HullInspection has actions</t>
  </si>
  <si>
    <t>Childcare on non-domestic premisesKingston upon HullInspection has recommendations</t>
  </si>
  <si>
    <t>Childcare on non-domestic premisesKingston upon HullNo of Inspections</t>
  </si>
  <si>
    <t>Childcare on non-domestic premisesKingston upon HullNo of providers</t>
  </si>
  <si>
    <t>Childcare on non-domestic premisesKingston upon HullPremises</t>
  </si>
  <si>
    <t>Childcare on non-domestic premisesKingston upon HullTraining, support and skills</t>
  </si>
  <si>
    <t>Childcare on non-domestic premisesKingston upon ThamesInspection has recommendations</t>
  </si>
  <si>
    <t>Childcare on non-domestic premisesKingston upon ThamesNo of Inspections</t>
  </si>
  <si>
    <t>Childcare on non-domestic premisesKingston upon ThamesNo of providers</t>
  </si>
  <si>
    <t>Childcare on non-domestic premisesKirkleesAccident or injury</t>
  </si>
  <si>
    <t>Childcare on non-domestic premisesKirkleesAssessment</t>
  </si>
  <si>
    <t>Childcare on non-domestic premisesKirkleesEducation programmes</t>
  </si>
  <si>
    <t>Childcare on non-domestic premisesKirkleesEqual opportunities</t>
  </si>
  <si>
    <t>Childcare on non-domestic premisesKirkleesFood and drink</t>
  </si>
  <si>
    <t>Childcare on non-domestic premisesKirkleesGeneral information and records matters</t>
  </si>
  <si>
    <t>Childcare on non-domestic premisesKirkleesGeneral suitability people matters</t>
  </si>
  <si>
    <t>Childcare on non-domestic premisesKirkleesInspection has actions</t>
  </si>
  <si>
    <t>Childcare on non-domestic premisesKirkleesInspection has recommendations</t>
  </si>
  <si>
    <t>Childcare on non-domestic premisesKirkleesManaging behaviour</t>
  </si>
  <si>
    <t>Childcare on non-domestic premisesKirkleesMedicine</t>
  </si>
  <si>
    <t>Childcare on non-domestic premisesKirkleesNo of Inspections</t>
  </si>
  <si>
    <t>Childcare on non-domestic premisesKirkleesNo of providers</t>
  </si>
  <si>
    <t>Childcare on non-domestic premisesKirkleesPlanning</t>
  </si>
  <si>
    <t>Childcare on non-domestic premisesKirkleesPremises</t>
  </si>
  <si>
    <t>Childcare on non-domestic premisesKirkleesRatios</t>
  </si>
  <si>
    <t>Childcare on non-domestic premisesKirkleesRisk assessment</t>
  </si>
  <si>
    <t>Childcare on non-domestic premisesKirkleesSafeguarding policy</t>
  </si>
  <si>
    <t>Childcare on non-domestic premisesKirkleesSafeguarding practice</t>
  </si>
  <si>
    <t>Childcare on non-domestic premisesKirkleesSafety</t>
  </si>
  <si>
    <t>Childcare on non-domestic premisesKirkleesTraining, support and skills</t>
  </si>
  <si>
    <t>Childcare on non-domestic premisesKnowsleyInspection has recommendations</t>
  </si>
  <si>
    <t>Childcare on non-domestic premisesKnowsleyNo of Inspections</t>
  </si>
  <si>
    <t>Childcare on non-domestic premisesKnowsleyNo of providers</t>
  </si>
  <si>
    <t>Childcare on non-domestic premisesLambethInspection has actions</t>
  </si>
  <si>
    <t>Childcare on non-domestic premisesLambethInspection has recommendations</t>
  </si>
  <si>
    <t>Childcare on non-domestic premisesLambethNo of Inspections</t>
  </si>
  <si>
    <t>Childcare on non-domestic premisesLambethNo of providers</t>
  </si>
  <si>
    <t>Childcare on non-domestic premisesLambethStaff deployment</t>
  </si>
  <si>
    <t>Childcare on non-domestic premisesLambethTraining, support and skills</t>
  </si>
  <si>
    <t>Childcare on non-domestic premisesLancashireEducation programmes</t>
  </si>
  <si>
    <t>Childcare on non-domestic premisesLancashireEqual opportunities</t>
  </si>
  <si>
    <t>Childcare on non-domestic premisesLancashireGeneral information and records matters</t>
  </si>
  <si>
    <t>Childcare on non-domestic premisesLancashireGeneral suitability people matters</t>
  </si>
  <si>
    <t>Childcare on non-domestic premisesLancashireInformation for parents and carers</t>
  </si>
  <si>
    <t>Childcare on non-domestic premisesLancashireInspection has actions</t>
  </si>
  <si>
    <t>Childcare on non-domestic premisesLancashireInspection has recommendations</t>
  </si>
  <si>
    <t>Childcare on non-domestic premisesLancashireInsurance</t>
  </si>
  <si>
    <t>Childcare on non-domestic premisesLancashireKey persons</t>
  </si>
  <si>
    <t>Childcare on non-domestic premisesLancashireManaging behaviour</t>
  </si>
  <si>
    <t>Childcare on non-domestic premisesLancashireNo of Inspections</t>
  </si>
  <si>
    <t>Childcare on non-domestic premisesLancashireNo of providers</t>
  </si>
  <si>
    <t>Childcare on non-domestic premisesLancashirePlanning</t>
  </si>
  <si>
    <t>Childcare on non-domestic premisesLancashireRatios</t>
  </si>
  <si>
    <t>Childcare on non-domestic premisesLancashireRisk assessment</t>
  </si>
  <si>
    <t>Childcare on non-domestic premisesLancashireSafeguarding practice</t>
  </si>
  <si>
    <t>Childcare on non-domestic premisesLancashireStaff deployment</t>
  </si>
  <si>
    <t>Childcare on non-domestic premisesLancashireTraining, support and skills</t>
  </si>
  <si>
    <t>Childcare on non-domestic premisesLeedsAssessment</t>
  </si>
  <si>
    <t>Childcare on non-domestic premisesLeedsChild supervision</t>
  </si>
  <si>
    <t>Childcare on non-domestic premisesLeedsEducation programmes</t>
  </si>
  <si>
    <t>Childcare on non-domestic premisesLeedsGeneral information and records matters</t>
  </si>
  <si>
    <t>Childcare on non-domestic premisesLeedsGeneral suitability people matters</t>
  </si>
  <si>
    <t>Childcare on non-domestic premisesLeedsInformation for parents and carers</t>
  </si>
  <si>
    <t>Childcare on non-domestic premisesLeedsInspection has actions</t>
  </si>
  <si>
    <t>Childcare on non-domestic premisesLeedsInspection has recommendations</t>
  </si>
  <si>
    <t>Childcare on non-domestic premisesLeedsKey persons</t>
  </si>
  <si>
    <t>Childcare on non-domestic premisesLeedsManaging behaviour</t>
  </si>
  <si>
    <t>Childcare on non-domestic premisesLeedsMedicine</t>
  </si>
  <si>
    <t>Childcare on non-domestic premisesLeedsNo of Inspections</t>
  </si>
  <si>
    <t>Childcare on non-domestic premisesLeedsNo of providers</t>
  </si>
  <si>
    <t>Childcare on non-domestic premisesLeedsPlanning</t>
  </si>
  <si>
    <t>Childcare on non-domestic premisesLeedsRatios</t>
  </si>
  <si>
    <t>Childcare on non-domestic premisesLeedsRisk assessment</t>
  </si>
  <si>
    <t>Childcare on non-domestic premisesLeedsSafeguarding policy</t>
  </si>
  <si>
    <t>Childcare on non-domestic premisesLeedsSafeguarding practice</t>
  </si>
  <si>
    <t>Childcare on non-domestic premisesLeedsSafety</t>
  </si>
  <si>
    <t>Childcare on non-domestic premisesLeedsStaff deployment</t>
  </si>
  <si>
    <t>Childcare on non-domestic premisesLeedsTraining, support and skills</t>
  </si>
  <si>
    <t>Childcare on non-domestic premisesLeicesterAssessment</t>
  </si>
  <si>
    <t>Childcare on non-domestic premisesLeicesterEducation programmes</t>
  </si>
  <si>
    <t>Childcare on non-domestic premisesLeicesterGeneral information and records matters</t>
  </si>
  <si>
    <t>Childcare on non-domestic premisesLeicesterInformation for parents and carers</t>
  </si>
  <si>
    <t>Childcare on non-domestic premisesLeicesterInspection has actions</t>
  </si>
  <si>
    <t>Childcare on non-domestic premisesLeicesterInspection has recommendations</t>
  </si>
  <si>
    <t>Childcare on non-domestic premisesLeicesterKey persons</t>
  </si>
  <si>
    <t>Childcare on non-domestic premisesLeicesterManaging behaviour</t>
  </si>
  <si>
    <t>Childcare on non-domestic premisesLeicesterNo of Inspections</t>
  </si>
  <si>
    <t>Childcare on non-domestic premisesLeicesterNo of providers</t>
  </si>
  <si>
    <t>Childcare on non-domestic premisesLeicesterPlanning</t>
  </si>
  <si>
    <t>Childcare on non-domestic premisesLeicesterRisk assessment</t>
  </si>
  <si>
    <t>Childcare on non-domestic premisesLeicesterSafeguarding policy</t>
  </si>
  <si>
    <t>Childcare on non-domestic premisesLeicestershireAssessment</t>
  </si>
  <si>
    <t>Childcare on non-domestic premisesLeicestershireChanges that must be notified to Ofsted</t>
  </si>
  <si>
    <t>Childcare on non-domestic premisesLeicestershireEducation programmes</t>
  </si>
  <si>
    <t>Childcare on non-domestic premisesLeicestershireInspection has actions</t>
  </si>
  <si>
    <t>Childcare on non-domestic premisesLeicestershireInspection has recommendations</t>
  </si>
  <si>
    <t>Childcare on non-domestic premisesLeicestershireKey persons</t>
  </si>
  <si>
    <t>Childcare on non-domestic premisesLeicestershireNo of Inspections</t>
  </si>
  <si>
    <t>Childcare on non-domestic premisesLeicestershireNo of providers</t>
  </si>
  <si>
    <t>Childcare on non-domestic premisesLeicestershirePlanning</t>
  </si>
  <si>
    <t>Childcare on non-domestic premisesLeicestershireQualifications</t>
  </si>
  <si>
    <t>Childcare on non-domestic premisesLeicestershireSafeguarding policy</t>
  </si>
  <si>
    <t>Childcare on non-domestic premisesLeicestershireSafeguarding practice</t>
  </si>
  <si>
    <t>Childcare on non-domestic premisesLeicestershireTraining, support and skills</t>
  </si>
  <si>
    <t>Childcare on non-domestic premisesLeicestershireWelfare of the children being cared for</t>
  </si>
  <si>
    <t>Childcare on non-domestic premisesLeicesterStaff deployment</t>
  </si>
  <si>
    <t>Childcare on non-domestic premisesLeicesterTraining, support and skills</t>
  </si>
  <si>
    <t>Childcare on non-domestic premisesLewishamAccident or injury</t>
  </si>
  <si>
    <t>Childcare on non-domestic premisesLewishamChanges that must be notified to Ofsted</t>
  </si>
  <si>
    <t>Childcare on non-domestic premisesLewishamEducation programmes</t>
  </si>
  <si>
    <t>Childcare on non-domestic premisesLewishamGeneral suitability people matters</t>
  </si>
  <si>
    <t>Childcare on non-domestic premisesLewishamInspection has actions</t>
  </si>
  <si>
    <t>Childcare on non-domestic premisesLewishamInspection has recommendations</t>
  </si>
  <si>
    <t>Childcare on non-domestic premisesLewishamMedicine</t>
  </si>
  <si>
    <t>Childcare on non-domestic premisesLewishamNo of Inspections</t>
  </si>
  <si>
    <t>Childcare on non-domestic premisesLewishamNo of providers</t>
  </si>
  <si>
    <t>Childcare on non-domestic premisesLewishamPlanning</t>
  </si>
  <si>
    <t>Childcare on non-domestic premisesLewishamPremises</t>
  </si>
  <si>
    <t>Childcare on non-domestic premisesLewishamRatios</t>
  </si>
  <si>
    <t>Childcare on non-domestic premisesLewishamRisk assessment</t>
  </si>
  <si>
    <t>Childcare on non-domestic premisesLewishamSafeguarding policy</t>
  </si>
  <si>
    <t>Childcare on non-domestic premisesLewishamSafeguarding practice</t>
  </si>
  <si>
    <t>Childcare on non-domestic premisesLewishamTraining, support and skills</t>
  </si>
  <si>
    <t>Childcare on non-domestic premisesLincolnshireDisqualification</t>
  </si>
  <si>
    <t>Childcare on non-domestic premisesLincolnshireEducation programmes</t>
  </si>
  <si>
    <t>Childcare on non-domestic premisesLincolnshireGeneral suitability people matters</t>
  </si>
  <si>
    <t>Childcare on non-domestic premisesLincolnshireInspection has actions</t>
  </si>
  <si>
    <t>Childcare on non-domestic premisesLincolnshireInspection has recommendations</t>
  </si>
  <si>
    <t>Childcare on non-domestic premisesLincolnshireKey persons</t>
  </si>
  <si>
    <t>Childcare on non-domestic premisesLincolnshireManaging behaviour</t>
  </si>
  <si>
    <t>Childcare on non-domestic premisesLincolnshireMedicine</t>
  </si>
  <si>
    <t>Childcare on non-domestic premisesLincolnshireNo of Inspections</t>
  </si>
  <si>
    <t>Childcare on non-domestic premisesLincolnshireNo of providers</t>
  </si>
  <si>
    <t>Childcare on non-domestic premisesLincolnshireRisk assessment</t>
  </si>
  <si>
    <t>Childcare on non-domestic premisesLincolnshireSafeguarding practice</t>
  </si>
  <si>
    <t>Childcare on non-domestic premisesLincolnshireSafety</t>
  </si>
  <si>
    <t>Childcare on non-domestic premisesLincolnshireTraining, support and skills</t>
  </si>
  <si>
    <t>Childcare on non-domestic premisesLiverpoolAssessment</t>
  </si>
  <si>
    <t>Childcare on non-domestic premisesLiverpoolInspection has actions</t>
  </si>
  <si>
    <t>Childcare on non-domestic premisesLiverpoolInspection has recommendations</t>
  </si>
  <si>
    <t>Childcare on non-domestic premisesLiverpoolKey persons</t>
  </si>
  <si>
    <t>Childcare on non-domestic premisesLiverpoolNo of Inspections</t>
  </si>
  <si>
    <t>Childcare on non-domestic premisesLiverpoolNo of providers</t>
  </si>
  <si>
    <t>Childcare on non-domestic premisesLiverpoolPlanning</t>
  </si>
  <si>
    <t>Childcare on non-domestic premisesLiverpoolRisk assessment</t>
  </si>
  <si>
    <t>Childcare on non-domestic premisesLiverpoolSafeguarding policy</t>
  </si>
  <si>
    <t>Childcare on non-domestic premisesLiverpoolSafeguarding practice</t>
  </si>
  <si>
    <t>Childcare on non-domestic premisesLiverpoolSafety</t>
  </si>
  <si>
    <t>Childcare on non-domestic premisesLiverpoolTraining, support and skills</t>
  </si>
  <si>
    <t>Childcare on non-domestic premisesLutonEducation programmes</t>
  </si>
  <si>
    <t>Childcare on non-domestic premisesLutonInspection has actions</t>
  </si>
  <si>
    <t>Childcare on non-domestic premisesLutonInspection has recommendations</t>
  </si>
  <si>
    <t>Childcare on non-domestic premisesLutonManaging behaviour</t>
  </si>
  <si>
    <t>Childcare on non-domestic premisesLutonNo of Inspections</t>
  </si>
  <si>
    <t>Childcare on non-domestic premisesLutonNo of providers</t>
  </si>
  <si>
    <t>Childcare on non-domestic premisesLutonPlanning</t>
  </si>
  <si>
    <t>Childcare on non-domestic premisesLutonRisk assessment</t>
  </si>
  <si>
    <t>Childcare on non-domestic premisesLutonStaff deployment</t>
  </si>
  <si>
    <t>Childcare on non-domestic premisesLutonTraining, support and skills</t>
  </si>
  <si>
    <t>Childcare on non-domestic premisesManchesterAccident or injury</t>
  </si>
  <si>
    <t>Childcare on non-domestic premisesManchesterAssessment</t>
  </si>
  <si>
    <t>Childcare on non-domestic premisesManchesterEducation programmes</t>
  </si>
  <si>
    <t>Childcare on non-domestic premisesManchesterInspection has actions</t>
  </si>
  <si>
    <t>Childcare on non-domestic premisesManchesterInspection has recommendations</t>
  </si>
  <si>
    <t>Childcare on non-domestic premisesManchesterKey persons</t>
  </si>
  <si>
    <t>Childcare on non-domestic premisesManchesterMedicine</t>
  </si>
  <si>
    <t>Childcare on non-domestic premisesManchesterNo of Inspections</t>
  </si>
  <si>
    <t>Childcare on non-domestic premisesManchesterNo of providers</t>
  </si>
  <si>
    <t>Childcare on non-domestic premisesManchesterPremises</t>
  </si>
  <si>
    <t>Childcare on non-domestic premisesManchesterRisk assessment</t>
  </si>
  <si>
    <t>Childcare on non-domestic premisesManchesterSafeguarding practice</t>
  </si>
  <si>
    <t>Childcare on non-domestic premisesManchesterStaff deployment</t>
  </si>
  <si>
    <t>Childcare on non-domestic premisesManchesterTraining, support and skills</t>
  </si>
  <si>
    <t>Childcare on non-domestic premisesMedwayComplaints</t>
  </si>
  <si>
    <t>Childcare on non-domestic premisesMedwayGeneral information and records matters</t>
  </si>
  <si>
    <t>Childcare on non-domestic premisesMedwayGeneral suitability people matters</t>
  </si>
  <si>
    <t>Childcare on non-domestic premisesMedwayInformation about the child</t>
  </si>
  <si>
    <t>Childcare on non-domestic premisesMedwayInformation for parents and carers</t>
  </si>
  <si>
    <t>Childcare on non-domestic premisesMedwayInspection has actions</t>
  </si>
  <si>
    <t>Childcare on non-domestic premisesMedwayInspection has recommendations</t>
  </si>
  <si>
    <t>Childcare on non-domestic premisesMedwayKey persons</t>
  </si>
  <si>
    <t>Childcare on non-domestic premisesMedwayManaging behaviour</t>
  </si>
  <si>
    <t>Childcare on non-domestic premisesMedwayNo of Inspections</t>
  </si>
  <si>
    <t>Childcare on non-domestic premisesMedwayNo of providers</t>
  </si>
  <si>
    <t>Childcare on non-domestic premisesMedwayPlanning</t>
  </si>
  <si>
    <t>Childcare on non-domestic premisesMedwayRisk assessment</t>
  </si>
  <si>
    <t>Childcare on non-domestic premisesMedwaySafeguarding policy</t>
  </si>
  <si>
    <t>Childcare on non-domestic premisesMedwaySafeguarding practice</t>
  </si>
  <si>
    <t>Childcare on non-domestic premisesMedwayStaff deployment</t>
  </si>
  <si>
    <t>Childcare on non-domestic premisesMedwayTraining, support and skills</t>
  </si>
  <si>
    <t>Childcare on non-domestic premisesMertonAccident or injury</t>
  </si>
  <si>
    <t>Childcare on non-domestic premisesMertonAssessment</t>
  </si>
  <si>
    <t>Childcare on non-domestic premisesMertonComplaints</t>
  </si>
  <si>
    <t>Childcare on non-domestic premisesMertonEducation programmes</t>
  </si>
  <si>
    <t>Childcare on non-domestic premisesMertonFood and drink</t>
  </si>
  <si>
    <t>Childcare on non-domestic premisesMertonGeneral suitability people matters</t>
  </si>
  <si>
    <t>Childcare on non-domestic premisesMertonInspection has actions</t>
  </si>
  <si>
    <t>Childcare on non-domestic premisesMertonInspection has recommendations</t>
  </si>
  <si>
    <t>Childcare on non-domestic premisesMertonKey persons</t>
  </si>
  <si>
    <t>Childcare on non-domestic premisesMertonManaging behaviour</t>
  </si>
  <si>
    <t>Childcare on non-domestic premisesMertonNo of Inspections</t>
  </si>
  <si>
    <t>Childcare on non-domestic premisesMertonNo of providers</t>
  </si>
  <si>
    <t>Childcare on non-domestic premisesMertonPlanning</t>
  </si>
  <si>
    <t>Childcare on non-domestic premisesMertonPremises</t>
  </si>
  <si>
    <t>Childcare on non-domestic premisesMertonRatios</t>
  </si>
  <si>
    <t>Childcare on non-domestic premisesMertonRisk assessment</t>
  </si>
  <si>
    <t>Childcare on non-domestic premisesMertonSafeguarding policy</t>
  </si>
  <si>
    <t>Childcare on non-domestic premisesMertonSafeguarding practice</t>
  </si>
  <si>
    <t>Childcare on non-domestic premisesMertonSafety</t>
  </si>
  <si>
    <t>Childcare on non-domestic premisesMertonStaff deployment</t>
  </si>
  <si>
    <t>Childcare on non-domestic premisesMertonTraining, support and skills</t>
  </si>
  <si>
    <t>Childcare on non-domestic premisesMiddlesbroughEducation programmes</t>
  </si>
  <si>
    <t>Childcare on non-domestic premisesMiddlesbroughInspection has actions</t>
  </si>
  <si>
    <t>Childcare on non-domestic premisesMiddlesbroughInspection has recommendations</t>
  </si>
  <si>
    <t>Childcare on non-domestic premisesMiddlesbroughMedicine</t>
  </si>
  <si>
    <t>Childcare on non-domestic premisesMiddlesbroughNo of Inspections</t>
  </si>
  <si>
    <t>Childcare on non-domestic premisesMiddlesbroughNo of providers</t>
  </si>
  <si>
    <t>Childcare on non-domestic premisesMiddlesbroughPremises</t>
  </si>
  <si>
    <t>Childcare on non-domestic premisesMiddlesbroughRisk assessment</t>
  </si>
  <si>
    <t>Childcare on non-domestic premisesMilton KeynesEducation programmes</t>
  </si>
  <si>
    <t>Childcare on non-domestic premisesMilton KeynesGeneral suitability people matters</t>
  </si>
  <si>
    <t>Childcare on non-domestic premisesMilton KeynesInspection has actions</t>
  </si>
  <si>
    <t>Childcare on non-domestic premisesMilton KeynesInspection has recommendations</t>
  </si>
  <si>
    <t>Childcare on non-domestic premisesMilton KeynesNo of Inspections</t>
  </si>
  <si>
    <t>Childcare on non-domestic premisesMilton KeynesNo of providers</t>
  </si>
  <si>
    <t>Childcare on non-domestic premisesNewcastle upon TyneInspection has actions</t>
  </si>
  <si>
    <t>Childcare on non-domestic premisesNewcastle upon TyneInspection has recommendations</t>
  </si>
  <si>
    <t>Childcare on non-domestic premisesNewcastle upon TyneNo of Inspections</t>
  </si>
  <si>
    <t>Childcare on non-domestic premisesNewcastle upon TyneNo of providers</t>
  </si>
  <si>
    <t>Childcare on non-domestic premisesNewcastle upon TyneSafeguarding practice</t>
  </si>
  <si>
    <t>Childcare on non-domestic premisesNewhamAssessment</t>
  </si>
  <si>
    <t>Childcare on non-domestic premisesNewhamEducation programmes</t>
  </si>
  <si>
    <t>Childcare on non-domestic premisesNewhamInformation for parents and carers</t>
  </si>
  <si>
    <t>Childcare on non-domestic premisesNewhamInspection has actions</t>
  </si>
  <si>
    <t>Childcare on non-domestic premisesNewhamInspection has recommendations</t>
  </si>
  <si>
    <t>Childcare on non-domestic premisesNewhamKey persons</t>
  </si>
  <si>
    <t>Childcare on non-domestic premisesNewhamNo of Inspections</t>
  </si>
  <si>
    <t>Childcare on non-domestic premisesNewhamNo of providers</t>
  </si>
  <si>
    <t>Childcare on non-domestic premisesNewhamRatios</t>
  </si>
  <si>
    <t>Childcare on non-domestic premisesNewhamRisk assessment</t>
  </si>
  <si>
    <t>Childcare on non-domestic premisesNewhamSafeguarding practice</t>
  </si>
  <si>
    <t>Childcare on non-domestic premisesNewhamStaff deployment</t>
  </si>
  <si>
    <t>Childcare on non-domestic premisesNewhamTraining, support and skills</t>
  </si>
  <si>
    <t>Childcare on non-domestic premisesNorfolkAssessment</t>
  </si>
  <si>
    <t>Childcare on non-domestic premisesNorfolkChanges that must be notified to Ofsted</t>
  </si>
  <si>
    <t>Childcare on non-domestic premisesNorfolkEducation programmes</t>
  </si>
  <si>
    <t>Childcare on non-domestic premisesNorfolkGeneral suitability people matters</t>
  </si>
  <si>
    <t>Childcare on non-domestic premisesNorfolkInspection has actions</t>
  </si>
  <si>
    <t>Childcare on non-domestic premisesNorfolkInspection has recommendations</t>
  </si>
  <si>
    <t>Childcare on non-domestic premisesNorfolkMedicine</t>
  </si>
  <si>
    <t>Childcare on non-domestic premisesNorfolkNo of Inspections</t>
  </si>
  <si>
    <t>Childcare on non-domestic premisesNorfolkNo of providers</t>
  </si>
  <si>
    <t>Childcare on non-domestic premisesNorfolkPlanning</t>
  </si>
  <si>
    <t>Childcare on non-domestic premisesNorfolkRisk assessment</t>
  </si>
  <si>
    <t>Childcare on non-domestic premisesNorfolkStaff deployment</t>
  </si>
  <si>
    <t>Childcare on non-domestic premisesNorfolkTraining, support and skills</t>
  </si>
  <si>
    <t>Childcare on non-domestic premisesNorth East LincolnshireInspection has recommendations</t>
  </si>
  <si>
    <t>Childcare on non-domestic premisesNorth East LincolnshireNo of Inspections</t>
  </si>
  <si>
    <t>Childcare on non-domestic premisesNorth East LincolnshireNo of providers</t>
  </si>
  <si>
    <t>Childcare on non-domestic premisesNorth LincolnshireAssessment</t>
  </si>
  <si>
    <t>Childcare on non-domestic premisesNorth LincolnshireEducation programmes</t>
  </si>
  <si>
    <t>Childcare on non-domestic premisesNorth LincolnshireFood and drink</t>
  </si>
  <si>
    <t>Childcare on non-domestic premisesNorth LincolnshireInspection has actions</t>
  </si>
  <si>
    <t>Childcare on non-domestic premisesNorth LincolnshireInspection has recommendations</t>
  </si>
  <si>
    <t>Childcare on non-domestic premisesNorth LincolnshireKey persons</t>
  </si>
  <si>
    <t>Childcare on non-domestic premisesNorth LincolnshireNo of Inspections</t>
  </si>
  <si>
    <t>Childcare on non-domestic premisesNorth LincolnshireNo of providers</t>
  </si>
  <si>
    <t>Childcare on non-domestic premisesNorth LincolnshireRisk assessment</t>
  </si>
  <si>
    <t>Childcare on non-domestic premisesNorth LincolnshireSafeguarding practice</t>
  </si>
  <si>
    <t>Childcare on non-domestic premisesNorth LincolnshireTraining, support and skills</t>
  </si>
  <si>
    <t>Childcare on non-domestic premisesNorth NorthamptonshireChanges that must be notified to Ofsted</t>
  </si>
  <si>
    <t>Childcare on non-domestic premisesNorth NorthamptonshireInspection has actions</t>
  </si>
  <si>
    <t>Childcare on non-domestic premisesNorth NorthamptonshireInspection has recommendations</t>
  </si>
  <si>
    <t>Childcare on non-domestic premisesNorth NorthamptonshireNo of Inspections</t>
  </si>
  <si>
    <t>Childcare on non-domestic premisesNorth NorthamptonshireNo of providers</t>
  </si>
  <si>
    <t>Childcare on non-domestic premisesNorth SomersetAssessment</t>
  </si>
  <si>
    <t>Childcare on non-domestic premisesNorth SomersetEqual opportunities</t>
  </si>
  <si>
    <t>Childcare on non-domestic premisesNorth SomersetInspection has actions</t>
  </si>
  <si>
    <t>Childcare on non-domestic premisesNorth SomersetInspection has recommendations</t>
  </si>
  <si>
    <t>Childcare on non-domestic premisesNorth SomersetManaging behaviour</t>
  </si>
  <si>
    <t>Childcare on non-domestic premisesNorth SomersetNo of Inspections</t>
  </si>
  <si>
    <t>Childcare on non-domestic premisesNorth SomersetNo of providers</t>
  </si>
  <si>
    <t>Childcare on non-domestic premisesNorth SomersetRisk assessment</t>
  </si>
  <si>
    <t>Childcare on non-domestic premisesNorth SomersetTraining, support and skills</t>
  </si>
  <si>
    <t>Childcare on non-domestic premisesNorth TynesideAssessment</t>
  </si>
  <si>
    <t>Childcare on non-domestic premisesNorth TynesideInspection has actions</t>
  </si>
  <si>
    <t>Childcare on non-domestic premisesNorth TynesideInspection has recommendations</t>
  </si>
  <si>
    <t>Childcare on non-domestic premisesNorth TynesideNo of Inspections</t>
  </si>
  <si>
    <t>Childcare on non-domestic premisesNorth TynesideNo of providers</t>
  </si>
  <si>
    <t>Childcare on non-domestic premisesNorth TynesideTraining, support and skills</t>
  </si>
  <si>
    <t>Childcare on non-domestic premisesNorth YorkshireAccident or injury</t>
  </si>
  <si>
    <t>Childcare on non-domestic premisesNorth YorkshireArrangements for safeguarding children</t>
  </si>
  <si>
    <t>Childcare on non-domestic premisesNorth YorkshireEducation programmes</t>
  </si>
  <si>
    <t>Childcare on non-domestic premisesNorth YorkshireFood and drink</t>
  </si>
  <si>
    <t>Childcare on non-domestic premisesNorth YorkshireInformation for parents and carers</t>
  </si>
  <si>
    <t>Childcare on non-domestic premisesNorth YorkshireInspection has actions</t>
  </si>
  <si>
    <t>Childcare on non-domestic premisesNorth YorkshireInspection has recommendations</t>
  </si>
  <si>
    <t>Childcare on non-domestic premisesNorth YorkshireKey persons</t>
  </si>
  <si>
    <t>Childcare on non-domestic premisesNorth YorkshireManaging behaviour</t>
  </si>
  <si>
    <t>Childcare on non-domestic premisesNorth YorkshireNo of Inspections</t>
  </si>
  <si>
    <t>Childcare on non-domestic premisesNorth YorkshireNo of providers</t>
  </si>
  <si>
    <t>Childcare on non-domestic premisesNorth YorkshireOutings</t>
  </si>
  <si>
    <t>Childcare on non-domestic premisesNorth YorkshirePlanning</t>
  </si>
  <si>
    <t>Childcare on non-domestic premisesNorth YorkshirePremises</t>
  </si>
  <si>
    <t>Childcare on non-domestic premisesNorth YorkshireProviding information to Ofsted</t>
  </si>
  <si>
    <t>Childcare on non-domestic premisesNorth YorkshireProviding information to parents</t>
  </si>
  <si>
    <t>Childcare on non-domestic premisesNorth YorkshireQualifications and training</t>
  </si>
  <si>
    <t>Childcare on non-domestic premisesNorth YorkshireRatios</t>
  </si>
  <si>
    <t>Childcare on non-domestic premisesNorth YorkshireSafeguarding policy</t>
  </si>
  <si>
    <t>Childcare on non-domestic premisesNorth YorkshireSafeguarding practice</t>
  </si>
  <si>
    <t>Childcare on non-domestic premisesNorth YorkshireStaff deployment</t>
  </si>
  <si>
    <t>Childcare on non-domestic premisesNorth YorkshireSuitability to care for children, or have regular contact</t>
  </si>
  <si>
    <t>Childcare on non-domestic premisesNorth YorkshireSuitablity and safety of premises and equipment</t>
  </si>
  <si>
    <t>Childcare on non-domestic premisesNorth YorkshireTraining, support and skills</t>
  </si>
  <si>
    <t>Childcare on non-domestic premisesNorthumberlandEducation programmes</t>
  </si>
  <si>
    <t>Childcare on non-domestic premisesNorthumberlandFood and drink</t>
  </si>
  <si>
    <t>Childcare on non-domestic premisesNorthumberlandInspection has actions</t>
  </si>
  <si>
    <t>Childcare on non-domestic premisesNorthumberlandInspection has recommendations</t>
  </si>
  <si>
    <t>Childcare on non-domestic premisesNorthumberlandNo of Inspections</t>
  </si>
  <si>
    <t>Childcare on non-domestic premisesNorthumberlandNo of providers</t>
  </si>
  <si>
    <t>Childcare on non-domestic premisesNorthumberlandPlanning</t>
  </si>
  <si>
    <t>Childcare on non-domestic premisesNorthumberlandQualifications and training</t>
  </si>
  <si>
    <t>Childcare on non-domestic premisesNorthumberlandRisk assessment</t>
  </si>
  <si>
    <t>Childcare on non-domestic premisesNorthumberlandSafeguarding practice</t>
  </si>
  <si>
    <t>Childcare on non-domestic premisesNorthumberlandSafety</t>
  </si>
  <si>
    <t>Childcare on non-domestic premisesNorthumberlandTraining, support and skills</t>
  </si>
  <si>
    <t>Childcare on non-domestic premisesNorthumberlandWelfare of the children being cared for</t>
  </si>
  <si>
    <t>Childcare on non-domestic premisesNot RecordedEducation programmes</t>
  </si>
  <si>
    <t>Childcare on non-domestic premisesNot RecordedGeneral suitability people matters</t>
  </si>
  <si>
    <t>Childcare on non-domestic premisesNot RecordedInspection has actions</t>
  </si>
  <si>
    <t>Childcare on non-domestic premisesNot RecordedInspection has recommendations</t>
  </si>
  <si>
    <t>Childcare on non-domestic premisesNot RecordedKey persons</t>
  </si>
  <si>
    <t>Childcare on non-domestic premisesNot RecordedNo of Inspections</t>
  </si>
  <si>
    <t>Childcare on non-domestic premisesNot RecordedNo of providers</t>
  </si>
  <si>
    <t>Childcare on non-domestic premisesNot RecordedTraining, support and skills</t>
  </si>
  <si>
    <t>Childcare on non-domestic premisesNottinghamEqual opportunities</t>
  </si>
  <si>
    <t>Childcare on non-domestic premisesNottinghamFood and drink</t>
  </si>
  <si>
    <t>Childcare on non-domestic premisesNottinghamInspection has actions</t>
  </si>
  <si>
    <t>Childcare on non-domestic premisesNottinghamInspection has recommendations</t>
  </si>
  <si>
    <t>Childcare on non-domestic premisesNottinghamNo of Inspections</t>
  </si>
  <si>
    <t>Childcare on non-domestic premisesNottinghamNo of providers</t>
  </si>
  <si>
    <t>Childcare on non-domestic premisesNottinghamPlanning</t>
  </si>
  <si>
    <t>Childcare on non-domestic premisesNottinghamRisk assessment</t>
  </si>
  <si>
    <t>Childcare on non-domestic premisesNottinghamSafety</t>
  </si>
  <si>
    <t>Childcare on non-domestic premisesNottinghamshireAssessment</t>
  </si>
  <si>
    <t>Childcare on non-domestic premisesNottinghamshireChild supervision</t>
  </si>
  <si>
    <t>Childcare on non-domestic premisesNottinghamshireEducation programmes</t>
  </si>
  <si>
    <t>Childcare on non-domestic premisesNottinghamshireFood and drink</t>
  </si>
  <si>
    <t>Childcare on non-domestic premisesNottinghamshireGeneral information and records matters</t>
  </si>
  <si>
    <t>Childcare on non-domestic premisesNottinghamshireGeneral suitability people matters</t>
  </si>
  <si>
    <t>Childcare on non-domestic premisesNottinghamshireInspection has actions</t>
  </si>
  <si>
    <t>Childcare on non-domestic premisesNottinghamshireInspection has recommendations</t>
  </si>
  <si>
    <t>Childcare on non-domestic premisesNottinghamshireKey persons</t>
  </si>
  <si>
    <t>Childcare on non-domestic premisesNottinghamshireManaging behaviour</t>
  </si>
  <si>
    <t>Childcare on non-domestic premisesNottinghamshireNo of Inspections</t>
  </si>
  <si>
    <t>Childcare on non-domestic premisesNottinghamshireNo of providers</t>
  </si>
  <si>
    <t>Childcare on non-domestic premisesNottinghamshirePlanning</t>
  </si>
  <si>
    <t>Childcare on non-domestic premisesNottinghamshirePremises</t>
  </si>
  <si>
    <t>Childcare on non-domestic premisesNottinghamshireRatios</t>
  </si>
  <si>
    <t>Childcare on non-domestic premisesNottinghamshireRisk assessment</t>
  </si>
  <si>
    <t>Childcare on non-domestic premisesNottinghamshireTraining, support and skills</t>
  </si>
  <si>
    <t>Childcare on non-domestic premisesNottinghamTraining, support and skills</t>
  </si>
  <si>
    <t>Childcare on non-domestic premisesOldhamEducation programmes</t>
  </si>
  <si>
    <t>Childcare on non-domestic premisesOldhamInspection has actions</t>
  </si>
  <si>
    <t>Childcare on non-domestic premisesOldhamInspection has recommendations</t>
  </si>
  <si>
    <t>Childcare on non-domestic premisesOldhamNo of Inspections</t>
  </si>
  <si>
    <t>Childcare on non-domestic premisesOldhamNo of providers</t>
  </si>
  <si>
    <t>Childcare on non-domestic premisesOldhamStaff deployment</t>
  </si>
  <si>
    <t>Childcare on non-domestic premisesOldhamTraining, support and skills</t>
  </si>
  <si>
    <t>Childcare on non-domestic premisesOxfordshireAssessment</t>
  </si>
  <si>
    <t>Childcare on non-domestic premisesOxfordshireEducation programmes</t>
  </si>
  <si>
    <t>Childcare on non-domestic premisesOxfordshireGeneral information and records matters</t>
  </si>
  <si>
    <t>Childcare on non-domestic premisesOxfordshireInspection has actions</t>
  </si>
  <si>
    <t>Childcare on non-domestic premisesOxfordshireInspection has recommendations</t>
  </si>
  <si>
    <t>Childcare on non-domestic premisesOxfordshireKey persons</t>
  </si>
  <si>
    <t>Childcare on non-domestic premisesOxfordshireManaging behaviour</t>
  </si>
  <si>
    <t>Childcare on non-domestic premisesOxfordshireNo of Inspections</t>
  </si>
  <si>
    <t>Childcare on non-domestic premisesOxfordshireNo of providers</t>
  </si>
  <si>
    <t>Childcare on non-domestic premisesOxfordshirePlanning</t>
  </si>
  <si>
    <t>Childcare on non-domestic premisesOxfordshirePremises</t>
  </si>
  <si>
    <t>Childcare on non-domestic premisesOxfordshireRatios</t>
  </si>
  <si>
    <t>Childcare on non-domestic premisesOxfordshireSafeguarding practice</t>
  </si>
  <si>
    <t>Childcare on non-domestic premisesOxfordshireStaff deployment</t>
  </si>
  <si>
    <t>Childcare on non-domestic premisesOxfordshireTraining, support and skills</t>
  </si>
  <si>
    <t>Childcare on non-domestic premisesPeterboroughAssessment</t>
  </si>
  <si>
    <t>Childcare on non-domestic premisesPeterboroughEducation programmes</t>
  </si>
  <si>
    <t>Childcare on non-domestic premisesPeterboroughFood and drink</t>
  </si>
  <si>
    <t>Childcare on non-domestic premisesPeterboroughInspection has actions</t>
  </si>
  <si>
    <t>Childcare on non-domestic premisesPeterboroughInspection has recommendations</t>
  </si>
  <si>
    <t>Childcare on non-domestic premisesPeterboroughKey persons</t>
  </si>
  <si>
    <t>Childcare on non-domestic premisesPeterboroughNo of Inspections</t>
  </si>
  <si>
    <t>Childcare on non-domestic premisesPeterboroughNo of providers</t>
  </si>
  <si>
    <t>Childcare on non-domestic premisesPeterboroughRisk assessment</t>
  </si>
  <si>
    <t>Childcare on non-domestic premisesPeterboroughTraining, support and skills</t>
  </si>
  <si>
    <t>Childcare on non-domestic premisesPlymouthAssessment</t>
  </si>
  <si>
    <t>Childcare on non-domestic premisesPlymouthChanges that must be notified to Ofsted</t>
  </si>
  <si>
    <t>Childcare on non-domestic premisesPlymouthEducation programmes</t>
  </si>
  <si>
    <t>Childcare on non-domestic premisesPlymouthInspection has actions</t>
  </si>
  <si>
    <t>Childcare on non-domestic premisesPlymouthInspection has recommendations</t>
  </si>
  <si>
    <t>Childcare on non-domestic premisesPlymouthNo of Inspections</t>
  </si>
  <si>
    <t>Childcare on non-domestic premisesPlymouthNo of providers</t>
  </si>
  <si>
    <t>Childcare on non-domestic premisesPlymouthTraining, support and skills</t>
  </si>
  <si>
    <t>Childcare on non-domestic premisesPortsmouthEducation programmes</t>
  </si>
  <si>
    <t>Childcare on non-domestic premisesPortsmouthInspection has actions</t>
  </si>
  <si>
    <t>Childcare on non-domestic premisesPortsmouthInspection has recommendations</t>
  </si>
  <si>
    <t>Childcare on non-domestic premisesPortsmouthNo of Inspections</t>
  </si>
  <si>
    <t>Childcare on non-domestic premisesPortsmouthNo of providers</t>
  </si>
  <si>
    <t>Childcare on non-domestic premisesPortsmouthRisk assessment</t>
  </si>
  <si>
    <t>Childcare on non-domestic premisesPortsmouthSafeguarding policy</t>
  </si>
  <si>
    <t>Childcare on non-domestic premisesPortsmouthSafeguarding practice</t>
  </si>
  <si>
    <t>Childcare on non-domestic premisesPortsmouthTraining, support and skills</t>
  </si>
  <si>
    <t>Childcare on non-domestic premisesReadingChild supervision</t>
  </si>
  <si>
    <t>Childcare on non-domestic premisesReadingEducation programmes</t>
  </si>
  <si>
    <t>Childcare on non-domestic premisesReadingFood and drink</t>
  </si>
  <si>
    <t>Childcare on non-domestic premisesReadingInspection has actions</t>
  </si>
  <si>
    <t>Childcare on non-domestic premisesReadingInspection has recommendations</t>
  </si>
  <si>
    <t>Childcare on non-domestic premisesReadingManaging behaviour</t>
  </si>
  <si>
    <t>Childcare on non-domestic premisesReadingNo of Inspections</t>
  </si>
  <si>
    <t>Childcare on non-domestic premisesReadingNo of providers</t>
  </si>
  <si>
    <t>Childcare on non-domestic premisesReadingPlanning</t>
  </si>
  <si>
    <t>Childcare on non-domestic premisesReadingSafeguarding practice</t>
  </si>
  <si>
    <t>Childcare on non-domestic premisesReadingTraining, support and skills</t>
  </si>
  <si>
    <t>Childcare on non-domestic premisesRedbridgeEducation programmes</t>
  </si>
  <si>
    <t>Childcare on non-domestic premisesRedbridgeFood and drink</t>
  </si>
  <si>
    <t>Childcare on non-domestic premisesRedbridgeInspection has actions</t>
  </si>
  <si>
    <t>Childcare on non-domestic premisesRedbridgeInspection has recommendations</t>
  </si>
  <si>
    <t>Childcare on non-domestic premisesRedbridgeKey persons</t>
  </si>
  <si>
    <t>Childcare on non-domestic premisesRedbridgeNo of Inspections</t>
  </si>
  <si>
    <t>Childcare on non-domestic premisesRedbridgeNo of providers</t>
  </si>
  <si>
    <t>Childcare on non-domestic premisesRedbridgePlanning</t>
  </si>
  <si>
    <t>Childcare on non-domestic premisesRedbridgeRatios</t>
  </si>
  <si>
    <t>Childcare on non-domestic premisesRedbridgeRisk assessment</t>
  </si>
  <si>
    <t>Childcare on non-domestic premisesRedbridgeSafeguarding practice</t>
  </si>
  <si>
    <t>Childcare on non-domestic premisesRedbridgeStaff deployment</t>
  </si>
  <si>
    <t>Childcare on non-domestic premisesRedbridgeTraining, support and skills</t>
  </si>
  <si>
    <t>Childcare on non-domestic premisesRedcar and ClevelandEducation programmes</t>
  </si>
  <si>
    <t>Childcare on non-domestic premisesRedcar and ClevelandInspection has actions</t>
  </si>
  <si>
    <t>Childcare on non-domestic premisesRedcar and ClevelandInspection has recommendations</t>
  </si>
  <si>
    <t>Childcare on non-domestic premisesRedcar and ClevelandManaging behaviour</t>
  </si>
  <si>
    <t>Childcare on non-domestic premisesRedcar and ClevelandNo of Inspections</t>
  </si>
  <si>
    <t>Childcare on non-domestic premisesRedcar and ClevelandNo of providers</t>
  </si>
  <si>
    <t>Childcare on non-domestic premisesRichmond upon ThamesChanges that must be notified to Ofsted</t>
  </si>
  <si>
    <t>Childcare on non-domestic premisesRichmond upon ThamesEducation programmes</t>
  </si>
  <si>
    <t>Childcare on non-domestic premisesRichmond upon ThamesInspection has actions</t>
  </si>
  <si>
    <t>Childcare on non-domestic premisesRichmond upon ThamesInspection has recommendations</t>
  </si>
  <si>
    <t>Childcare on non-domestic premisesRichmond upon ThamesNo of Inspections</t>
  </si>
  <si>
    <t>Childcare on non-domestic premisesRichmond upon ThamesNo of providers</t>
  </si>
  <si>
    <t>Childcare on non-domestic premisesRichmond upon ThamesTraining, support and skills</t>
  </si>
  <si>
    <t>Childcare on non-domestic premisesRochdaleEducation programmes</t>
  </si>
  <si>
    <t>Childcare on non-domestic premisesRochdaleEqual opportunities</t>
  </si>
  <si>
    <t>Childcare on non-domestic premisesRochdaleInspection has actions</t>
  </si>
  <si>
    <t>Childcare on non-domestic premisesRochdaleInspection has recommendations</t>
  </si>
  <si>
    <t>Childcare on non-domestic premisesRochdaleNo of Inspections</t>
  </si>
  <si>
    <t>Childcare on non-domestic premisesRochdaleNo of providers</t>
  </si>
  <si>
    <t>Childcare on non-domestic premisesRochdaleStaff deployment</t>
  </si>
  <si>
    <t>Childcare on non-domestic premisesRochdaleTraining, support and skills</t>
  </si>
  <si>
    <t>Childcare on non-domestic premisesRotherhamAssessment</t>
  </si>
  <si>
    <t>Childcare on non-domestic premisesRotherhamChild supervision</t>
  </si>
  <si>
    <t>Childcare on non-domestic premisesRotherhamEducation programmes</t>
  </si>
  <si>
    <t>Childcare on non-domestic premisesRotherhamEqual opportunities</t>
  </si>
  <si>
    <t>Childcare on non-domestic premisesRotherhamInspection has actions</t>
  </si>
  <si>
    <t>Childcare on non-domestic premisesRotherhamInspection has recommendations</t>
  </si>
  <si>
    <t>Childcare on non-domestic premisesRotherhamKey persons</t>
  </si>
  <si>
    <t>Childcare on non-domestic premisesRotherhamNo of Inspections</t>
  </si>
  <si>
    <t>Childcare on non-domestic premisesRotherhamNo of providers</t>
  </si>
  <si>
    <t>Childcare on non-domestic premisesRotherhamPlanning</t>
  </si>
  <si>
    <t>Childcare on non-domestic premisesRotherhamPremises</t>
  </si>
  <si>
    <t>Childcare on non-domestic premisesRotherhamSafeguarding practice</t>
  </si>
  <si>
    <t>Childcare on non-domestic premisesRotherhamStaff deployment</t>
  </si>
  <si>
    <t>Childcare on non-domestic premisesRotherhamTraining, support and skills</t>
  </si>
  <si>
    <t>Childcare on non-domestic premisesRutlandInspection has recommendations</t>
  </si>
  <si>
    <t>Childcare on non-domestic premisesRutlandNo of Inspections</t>
  </si>
  <si>
    <t>Childcare on non-domestic premisesRutlandNo of providers</t>
  </si>
  <si>
    <t>Childcare on non-domestic premisesSalfordAssessment</t>
  </si>
  <si>
    <t>Childcare on non-domestic premisesSalfordEducation programmes</t>
  </si>
  <si>
    <t>Childcare on non-domestic premisesSalfordInspection has actions</t>
  </si>
  <si>
    <t>Childcare on non-domestic premisesSalfordInspection has recommendations</t>
  </si>
  <si>
    <t>Childcare on non-domestic premisesSalfordManaging behaviour</t>
  </si>
  <si>
    <t>Childcare on non-domestic premisesSalfordNo of Inspections</t>
  </si>
  <si>
    <t>Childcare on non-domestic premisesSalfordNo of providers</t>
  </si>
  <si>
    <t>Childcare on non-domestic premisesSalfordPremises</t>
  </si>
  <si>
    <t>Childcare on non-domestic premisesSalfordRisk assessment</t>
  </si>
  <si>
    <t>Childcare on non-domestic premisesSalfordSafeguarding policy</t>
  </si>
  <si>
    <t>Childcare on non-domestic premisesSalfordSafeguarding practice</t>
  </si>
  <si>
    <t>Childcare on non-domestic premisesSalfordStaff deployment</t>
  </si>
  <si>
    <t>Childcare on non-domestic premisesSalfordTraining, support and skills</t>
  </si>
  <si>
    <t>Childcare on non-domestic premisesSandwellAssessment</t>
  </si>
  <si>
    <t>Childcare on non-domestic premisesSandwellChanges that must be notified to Ofsted</t>
  </si>
  <si>
    <t>Childcare on non-domestic premisesSandwellChild supervision</t>
  </si>
  <si>
    <t>Childcare on non-domestic premisesSandwellEducation programmes</t>
  </si>
  <si>
    <t>Childcare on non-domestic premisesSandwellEqual opportunities</t>
  </si>
  <si>
    <t>Childcare on non-domestic premisesSandwellGeneral suitability people matters</t>
  </si>
  <si>
    <t>Childcare on non-domestic premisesSandwellInformation for parents and carers</t>
  </si>
  <si>
    <t>Childcare on non-domestic premisesSandwellInspection has actions</t>
  </si>
  <si>
    <t>Childcare on non-domestic premisesSandwellInspection has recommendations</t>
  </si>
  <si>
    <t>Childcare on non-domestic premisesSandwellKey persons</t>
  </si>
  <si>
    <t>Childcare on non-domestic premisesSandwellManaging behaviour</t>
  </si>
  <si>
    <t>Childcare on non-domestic premisesSandwellMedicine</t>
  </si>
  <si>
    <t>Childcare on non-domestic premisesSandwellNo of Inspections</t>
  </si>
  <si>
    <t>Childcare on non-domestic premisesSandwellNo of providers</t>
  </si>
  <si>
    <t>Childcare on non-domestic premisesSandwellPlanning</t>
  </si>
  <si>
    <t>Childcare on non-domestic premisesSandwellPremises</t>
  </si>
  <si>
    <t>Childcare on non-domestic premisesSandwellRisk assessment</t>
  </si>
  <si>
    <t>Childcare on non-domestic premisesSandwellSafeguarding practice</t>
  </si>
  <si>
    <t>Childcare on non-domestic premisesSandwellStaff deployment</t>
  </si>
  <si>
    <t>Childcare on non-domestic premisesSandwellTraining, support and skills</t>
  </si>
  <si>
    <t>Childcare on non-domestic premisesSandwellWelfare of the children being cared for</t>
  </si>
  <si>
    <t>Childcare on non-domestic premisesSeftonEducation programmes</t>
  </si>
  <si>
    <t>Childcare on non-domestic premisesSeftonInspection has actions</t>
  </si>
  <si>
    <t>Childcare on non-domestic premisesSeftonInspection has recommendations</t>
  </si>
  <si>
    <t>Childcare on non-domestic premisesSeftonNo of Inspections</t>
  </si>
  <si>
    <t>Childcare on non-domestic premisesSeftonNo of providers</t>
  </si>
  <si>
    <t>Childcare on non-domestic premisesSeftonTraining, support and skills</t>
  </si>
  <si>
    <t>Childcare on non-domestic premisesSheffieldAssessment</t>
  </si>
  <si>
    <t>Childcare on non-domestic premisesSheffieldEducation programmes</t>
  </si>
  <si>
    <t>Childcare on non-domestic premisesSheffieldEqual opportunities</t>
  </si>
  <si>
    <t>Childcare on non-domestic premisesSheffieldInspection has actions</t>
  </si>
  <si>
    <t>Childcare on non-domestic premisesSheffieldInspection has recommendations</t>
  </si>
  <si>
    <t>Childcare on non-domestic premisesSheffieldKey persons</t>
  </si>
  <si>
    <t>Childcare on non-domestic premisesSheffieldNo of Inspections</t>
  </si>
  <si>
    <t>Childcare on non-domestic premisesSheffieldNo of providers</t>
  </si>
  <si>
    <t>Childcare on non-domestic premisesSheffieldPlanning</t>
  </si>
  <si>
    <t>Childcare on non-domestic premisesSheffieldRatios</t>
  </si>
  <si>
    <t>Childcare on non-domestic premisesSheffieldSafeguarding practice</t>
  </si>
  <si>
    <t>Childcare on non-domestic premisesSheffieldStaff deployment</t>
  </si>
  <si>
    <t>Childcare on non-domestic premisesSheffieldTraining, support and skills</t>
  </si>
  <si>
    <t>Childcare on non-domestic premisesShropshireAssessment</t>
  </si>
  <si>
    <t>Childcare on non-domestic premisesShropshireEducation programmes</t>
  </si>
  <si>
    <t>Childcare on non-domestic premisesShropshireFood and drink</t>
  </si>
  <si>
    <t>Childcare on non-domestic premisesShropshireGeneral information and records matters</t>
  </si>
  <si>
    <t>Childcare on non-domestic premisesShropshireGeneral suitability people matters</t>
  </si>
  <si>
    <t>Childcare on non-domestic premisesShropshireInformation about the child</t>
  </si>
  <si>
    <t>Childcare on non-domestic premisesShropshireInspection has actions</t>
  </si>
  <si>
    <t>Childcare on non-domestic premisesShropshireInspection has recommendations</t>
  </si>
  <si>
    <t>Childcare on non-domestic premisesShropshireMedicine</t>
  </si>
  <si>
    <t>Childcare on non-domestic premisesShropshireNo of Inspections</t>
  </si>
  <si>
    <t>Childcare on non-domestic premisesShropshireNo of providers</t>
  </si>
  <si>
    <t>Childcare on non-domestic premisesShropshirePlanning</t>
  </si>
  <si>
    <t>Childcare on non-domestic premisesShropshireSafeguarding policy</t>
  </si>
  <si>
    <t>Childcare on non-domestic premisesShropshireSafeguarding practice</t>
  </si>
  <si>
    <t>Childcare on non-domestic premisesShropshireTraining, support and skills</t>
  </si>
  <si>
    <t>Childcare on non-domestic premisesSloughInspection has recommendations</t>
  </si>
  <si>
    <t>Childcare on non-domestic premisesSloughNo of Inspections</t>
  </si>
  <si>
    <t>Childcare on non-domestic premisesSloughNo of providers</t>
  </si>
  <si>
    <t>Childcare on non-domestic premisesSolihullAssessment</t>
  </si>
  <si>
    <t>Childcare on non-domestic premisesSolihullChanges that must be notified to Ofsted</t>
  </si>
  <si>
    <t>Childcare on non-domestic premisesSolihullEducation programmes</t>
  </si>
  <si>
    <t>Childcare on non-domestic premisesSolihullFood and drink</t>
  </si>
  <si>
    <t>Childcare on non-domestic premisesSolihullGeneral suitability people matters</t>
  </si>
  <si>
    <t>Childcare on non-domestic premisesSolihullInspection has actions</t>
  </si>
  <si>
    <t>Childcare on non-domestic premisesSolihullInspection has recommendations</t>
  </si>
  <si>
    <t>Childcare on non-domestic premisesSolihullNo of Inspections</t>
  </si>
  <si>
    <t>Childcare on non-domestic premisesSolihullNo of providers</t>
  </si>
  <si>
    <t>Childcare on non-domestic premisesSolihullPlanning</t>
  </si>
  <si>
    <t>Childcare on non-domestic premisesSolihullPremises</t>
  </si>
  <si>
    <t>Childcare on non-domestic premisesSolihullRisk assessment</t>
  </si>
  <si>
    <t>Childcare on non-domestic premisesSolihullTraining, support and skills</t>
  </si>
  <si>
    <t>Childcare on non-domestic premisesSomersetEducation programmes</t>
  </si>
  <si>
    <t>Childcare on non-domestic premisesSomersetGeneral suitability people matters</t>
  </si>
  <si>
    <t>Childcare on non-domestic premisesSomersetInformation for parents and carers</t>
  </si>
  <si>
    <t>Childcare on non-domestic premisesSomersetInspection has actions</t>
  </si>
  <si>
    <t>Childcare on non-domestic premisesSomersetInspection has recommendations</t>
  </si>
  <si>
    <t>Childcare on non-domestic premisesSomersetKey persons</t>
  </si>
  <si>
    <t>Childcare on non-domestic premisesSomersetNo of Inspections</t>
  </si>
  <si>
    <t>Childcare on non-domestic premisesSomersetNo of providers</t>
  </si>
  <si>
    <t>Childcare on non-domestic premisesSomersetPlanning</t>
  </si>
  <si>
    <t>Childcare on non-domestic premisesSomersetQualifications</t>
  </si>
  <si>
    <t>Childcare on non-domestic premisesSomersetRisk assessment</t>
  </si>
  <si>
    <t>Childcare on non-domestic premisesSomersetSafeguarding policy</t>
  </si>
  <si>
    <t>Childcare on non-domestic premisesSomersetSafeguarding practice</t>
  </si>
  <si>
    <t>Childcare on non-domestic premisesSomersetStaff deployment</t>
  </si>
  <si>
    <t>Childcare on non-domestic premisesSomersetTraining, support and skills</t>
  </si>
  <si>
    <t>Childcare on non-domestic premisesSouth GloucestershireAssessment</t>
  </si>
  <si>
    <t>Childcare on non-domestic premisesSouth GloucestershireEducation programmes</t>
  </si>
  <si>
    <t>Childcare on non-domestic premisesSouth GloucestershireInspection has actions</t>
  </si>
  <si>
    <t>Childcare on non-domestic premisesSouth GloucestershireInspection has recommendations</t>
  </si>
  <si>
    <t>Childcare on non-domestic premisesSouth GloucestershireNo of Inspections</t>
  </si>
  <si>
    <t>Childcare on non-domestic premisesSouth GloucestershireNo of providers</t>
  </si>
  <si>
    <t>Childcare on non-domestic premisesSouth GloucestershireTraining, support and skills</t>
  </si>
  <si>
    <t>Childcare on non-domestic premisesSouth TynesideEducation programmes</t>
  </si>
  <si>
    <t>Childcare on non-domestic premisesSouth TynesideInspection has actions</t>
  </si>
  <si>
    <t>Childcare on non-domestic premisesSouth TynesideInspection has recommendations</t>
  </si>
  <si>
    <t>Childcare on non-domestic premisesSouth TynesideNo of Inspections</t>
  </si>
  <si>
    <t>Childcare on non-domestic premisesSouth TynesideNo of providers</t>
  </si>
  <si>
    <t>Childcare on non-domestic premisesSouth TynesideSafety</t>
  </si>
  <si>
    <t>Childcare on non-domestic premisesSouthamptonAssessment</t>
  </si>
  <si>
    <t>Childcare on non-domestic premisesSouthamptonChanges that must be notified to Ofsted</t>
  </si>
  <si>
    <t>Childcare on non-domestic premisesSouthamptonEducation programmes</t>
  </si>
  <si>
    <t>Childcare on non-domestic premisesSouthamptonInspection has actions</t>
  </si>
  <si>
    <t>Childcare on non-domestic premisesSouthamptonInspection has recommendations</t>
  </si>
  <si>
    <t>Childcare on non-domestic premisesSouthamptonKey persons</t>
  </si>
  <si>
    <t>Childcare on non-domestic premisesSouthamptonNo of Inspections</t>
  </si>
  <si>
    <t>Childcare on non-domestic premisesSouthamptonNo of providers</t>
  </si>
  <si>
    <t>Childcare on non-domestic premisesSouthamptonPlanning</t>
  </si>
  <si>
    <t>Childcare on non-domestic premisesSouthamptonTraining, support and skills</t>
  </si>
  <si>
    <t>Childcare on non-domestic premisesSouthend on SeaEducation programmes</t>
  </si>
  <si>
    <t>Childcare on non-domestic premisesSouthend on SeaInspection has actions</t>
  </si>
  <si>
    <t>Childcare on non-domestic premisesSouthend on SeaInspection has recommendations</t>
  </si>
  <si>
    <t>Childcare on non-domestic premisesSouthend on SeaManaging behaviour</t>
  </si>
  <si>
    <t>Childcare on non-domestic premisesSouthend on SeaMedicine</t>
  </si>
  <si>
    <t>Childcare on non-domestic premisesSouthend on SeaNo of Inspections</t>
  </si>
  <si>
    <t>Childcare on non-domestic premisesSouthend on SeaNo of providers</t>
  </si>
  <si>
    <t>Childcare on non-domestic premisesSouthwarkAssessment</t>
  </si>
  <si>
    <t>Childcare on non-domestic premisesSouthwarkEducation programmes</t>
  </si>
  <si>
    <t>Childcare on non-domestic premisesSouthwarkGeneral information and records matters</t>
  </si>
  <si>
    <t>Childcare on non-domestic premisesSouthwarkInformation about the child</t>
  </si>
  <si>
    <t>Childcare on non-domestic premisesSouthwarkInformation about the provider</t>
  </si>
  <si>
    <t>Childcare on non-domestic premisesSouthwarkInspection has actions</t>
  </si>
  <si>
    <t>Childcare on non-domestic premisesSouthwarkInspection has recommendations</t>
  </si>
  <si>
    <t>Childcare on non-domestic premisesSouthwarkKey persons</t>
  </si>
  <si>
    <t>Childcare on non-domestic premisesSouthwarkNo of Inspections</t>
  </si>
  <si>
    <t>Childcare on non-domestic premisesSouthwarkNo of providers</t>
  </si>
  <si>
    <t>Childcare on non-domestic premisesSouthwarkPlanning</t>
  </si>
  <si>
    <t>Childcare on non-domestic premisesSouthwarkRatios</t>
  </si>
  <si>
    <t>Childcare on non-domestic premisesSouthwarkRecords to be kept</t>
  </si>
  <si>
    <t>Childcare on non-domestic premisesSouthwarkRisk assessment</t>
  </si>
  <si>
    <t>Childcare on non-domestic premisesSouthwarkSafeguarding policy</t>
  </si>
  <si>
    <t>Childcare on non-domestic premisesSouthwarkSafety</t>
  </si>
  <si>
    <t>Childcare on non-domestic premisesSouthwarkStaff deployment</t>
  </si>
  <si>
    <t>Childcare on non-domestic premisesSouthwarkTraining, support and skills</t>
  </si>
  <si>
    <t>Childcare on non-domestic premisesSt HelensInspection has recommendations</t>
  </si>
  <si>
    <t>Childcare on non-domestic premisesSt HelensNo of Inspections</t>
  </si>
  <si>
    <t>Childcare on non-domestic premisesSt HelensNo of providers</t>
  </si>
  <si>
    <t>Childcare on non-domestic premisesStaffordshireAssessment</t>
  </si>
  <si>
    <t>Childcare on non-domestic premisesStaffordshireEducation programmes</t>
  </si>
  <si>
    <t>Childcare on non-domestic premisesStaffordshireGeneral suitability people matters</t>
  </si>
  <si>
    <t>Childcare on non-domestic premisesStaffordshireInspection has actions</t>
  </si>
  <si>
    <t>Childcare on non-domestic premisesStaffordshireInspection has recommendations</t>
  </si>
  <si>
    <t>Childcare on non-domestic premisesStaffordshireKey persons</t>
  </si>
  <si>
    <t>Childcare on non-domestic premisesStaffordshireNo of Inspections</t>
  </si>
  <si>
    <t>Childcare on non-domestic premisesStaffordshireNo of providers</t>
  </si>
  <si>
    <t>Childcare on non-domestic premisesStaffordshirePlanning</t>
  </si>
  <si>
    <t>Childcare on non-domestic premisesStaffordshireRisk assessment</t>
  </si>
  <si>
    <t>Childcare on non-domestic premisesStaffordshireSafeguarding practice</t>
  </si>
  <si>
    <t>Childcare on non-domestic premisesStaffordshireTraining, support and skills</t>
  </si>
  <si>
    <t>Childcare on non-domestic premisesStockportEducation programmes</t>
  </si>
  <si>
    <t>Childcare on non-domestic premisesStockportInspection has actions</t>
  </si>
  <si>
    <t>Childcare on non-domestic premisesStockportInspection has recommendations</t>
  </si>
  <si>
    <t>Childcare on non-domestic premisesStockportNo of Inspections</t>
  </si>
  <si>
    <t>Childcare on non-domestic premisesStockportNo of providers</t>
  </si>
  <si>
    <t>Childcare on non-domestic premisesStockportRisk assessment</t>
  </si>
  <si>
    <t>Childcare on non-domestic premisesStockportTraining, support and skills</t>
  </si>
  <si>
    <t>Childcare on non-domestic premisesStockton-on-TeesEducation programmes</t>
  </si>
  <si>
    <t>Childcare on non-domestic premisesStockton-on-TeesInspection has actions</t>
  </si>
  <si>
    <t>Childcare on non-domestic premisesStockton-on-TeesInspection has recommendations</t>
  </si>
  <si>
    <t>Childcare on non-domestic premisesStockton-on-TeesNo of Inspections</t>
  </si>
  <si>
    <t>Childcare on non-domestic premisesStockton-on-TeesNo of providers</t>
  </si>
  <si>
    <t>Childcare on non-domestic premisesStockton-on-TeesSafety</t>
  </si>
  <si>
    <t>Childcare on non-domestic premisesStoke-on-TrentChanges that must be notified to Ofsted</t>
  </si>
  <si>
    <t>Childcare on non-domestic premisesStoke-on-TrentInspection has actions</t>
  </si>
  <si>
    <t>Childcare on non-domestic premisesStoke-on-TrentInspection has recommendations</t>
  </si>
  <si>
    <t>Childcare on non-domestic premisesStoke-on-TrentNo of Inspections</t>
  </si>
  <si>
    <t>Childcare on non-domestic premisesStoke-on-TrentNo of providers</t>
  </si>
  <si>
    <t>Childcare on non-domestic premisesSuffolkAssessment</t>
  </si>
  <si>
    <t>Childcare on non-domestic premisesSuffolkChanges that must be notified to Ofsted</t>
  </si>
  <si>
    <t>Childcare on non-domestic premisesSuffolkEducation programmes</t>
  </si>
  <si>
    <t>Childcare on non-domestic premisesSuffolkGeneral suitability people matters</t>
  </si>
  <si>
    <t>Childcare on non-domestic premisesSuffolkInspection has actions</t>
  </si>
  <si>
    <t>Childcare on non-domestic premisesSuffolkInspection has recommendations</t>
  </si>
  <si>
    <t>Childcare on non-domestic premisesSuffolkKey persons</t>
  </si>
  <si>
    <t>Childcare on non-domestic premisesSuffolkManaging behaviour</t>
  </si>
  <si>
    <t>Childcare on non-domestic premisesSuffolkNo of Inspections</t>
  </si>
  <si>
    <t>Childcare on non-domestic premisesSuffolkNo of providers</t>
  </si>
  <si>
    <t>Childcare on non-domestic premisesSuffolkOutings</t>
  </si>
  <si>
    <t>Childcare on non-domestic premisesSuffolkPlanning</t>
  </si>
  <si>
    <t>Childcare on non-domestic premisesSuffolkPremises</t>
  </si>
  <si>
    <t>Childcare on non-domestic premisesSuffolkQualifications and training</t>
  </si>
  <si>
    <t>Childcare on non-domestic premisesSuffolkStaff deployment</t>
  </si>
  <si>
    <t>Childcare on non-domestic premisesSuffolkTraining, support and skills</t>
  </si>
  <si>
    <t>Childcare on non-domestic premisesSunderlandInspection has actions</t>
  </si>
  <si>
    <t>Childcare on non-domestic premisesSunderlandInspection has recommendations</t>
  </si>
  <si>
    <t>Childcare on non-domestic premisesSunderlandNo of Inspections</t>
  </si>
  <si>
    <t>Childcare on non-domestic premisesSunderlandNo of providers</t>
  </si>
  <si>
    <t>Childcare on non-domestic premisesSunderlandPlanning</t>
  </si>
  <si>
    <t>Childcare on non-domestic premisesSurreyChanges that must be notified to Ofsted</t>
  </si>
  <si>
    <t>Childcare on non-domestic premisesSurreyChild supervision</t>
  </si>
  <si>
    <t>Childcare on non-domestic premisesSurreyComplaints</t>
  </si>
  <si>
    <t>Childcare on non-domestic premisesSurreyEducation programmes</t>
  </si>
  <si>
    <t>Childcare on non-domestic premisesSurreyEqual opportunities</t>
  </si>
  <si>
    <t>Childcare on non-domestic premisesSurreyFood and drink</t>
  </si>
  <si>
    <t>Childcare on non-domestic premisesSurreyGeneral information and records matters</t>
  </si>
  <si>
    <t>Childcare on non-domestic premisesSurreyGeneral suitability people matters</t>
  </si>
  <si>
    <t>Childcare on non-domestic premisesSurreyInspection has actions</t>
  </si>
  <si>
    <t>Childcare on non-domestic premisesSurreyInspection has recommendations</t>
  </si>
  <si>
    <t>Childcare on non-domestic premisesSurreyKey persons</t>
  </si>
  <si>
    <t>Childcare on non-domestic premisesSurreyManaging behaviour</t>
  </si>
  <si>
    <t>Childcare on non-domestic premisesSurreyNo of Inspections</t>
  </si>
  <si>
    <t>Childcare on non-domestic premisesSurreyNo of providers</t>
  </si>
  <si>
    <t>Childcare on non-domestic premisesSurreyPlanning</t>
  </si>
  <si>
    <t>Childcare on non-domestic premisesSurreyPremises</t>
  </si>
  <si>
    <t>Childcare on non-domestic premisesSurreyQualifications</t>
  </si>
  <si>
    <t>Childcare on non-domestic premisesSurreyRatios</t>
  </si>
  <si>
    <t>Childcare on non-domestic premisesSurreyRisk assessment</t>
  </si>
  <si>
    <t>Childcare on non-domestic premisesSurreySafeguarding policy</t>
  </si>
  <si>
    <t>Childcare on non-domestic premisesSurreySafeguarding practice</t>
  </si>
  <si>
    <t>Childcare on non-domestic premisesSurreySafety</t>
  </si>
  <si>
    <t>Childcare on non-domestic premisesSurreyStaff deployment</t>
  </si>
  <si>
    <t>Childcare on non-domestic premisesSurreyTraining, support and skills</t>
  </si>
  <si>
    <t>Childcare on non-domestic premisesSuttonAssessment</t>
  </si>
  <si>
    <t>Childcare on non-domestic premisesSuttonChanges that must be notified to Ofsted</t>
  </si>
  <si>
    <t>Childcare on non-domestic premisesSuttonEqual opportunities</t>
  </si>
  <si>
    <t>Childcare on non-domestic premisesSuttonGeneral information and records matters</t>
  </si>
  <si>
    <t>Childcare on non-domestic premisesSuttonGeneral suitability people matters</t>
  </si>
  <si>
    <t>Childcare on non-domestic premisesSuttonInspection has actions</t>
  </si>
  <si>
    <t>Childcare on non-domestic premisesSuttonInspection has recommendations</t>
  </si>
  <si>
    <t>Childcare on non-domestic premisesSuttonKey persons</t>
  </si>
  <si>
    <t>Childcare on non-domestic premisesSuttonManaging behaviour</t>
  </si>
  <si>
    <t>Childcare on non-domestic premisesSuttonNo of Inspections</t>
  </si>
  <si>
    <t>Childcare on non-domestic premisesSuttonNo of providers</t>
  </si>
  <si>
    <t>Childcare on non-domestic premisesSuttonPlanning</t>
  </si>
  <si>
    <t>Childcare on non-domestic premisesSuttonRisk assessment</t>
  </si>
  <si>
    <t>Childcare on non-domestic premisesSuttonSafeguarding practice</t>
  </si>
  <si>
    <t>Childcare on non-domestic premisesSuttonTraining, support and skills</t>
  </si>
  <si>
    <t>Childcare on non-domestic premisesSwindonEducation programmes</t>
  </si>
  <si>
    <t>Childcare on non-domestic premisesSwindonInspection has actions</t>
  </si>
  <si>
    <t>Childcare on non-domestic premisesSwindonInspection has recommendations</t>
  </si>
  <si>
    <t>Childcare on non-domestic premisesSwindonManaging behaviour</t>
  </si>
  <si>
    <t>Childcare on non-domestic premisesSwindonNo of Inspections</t>
  </si>
  <si>
    <t>Childcare on non-domestic premisesSwindonNo of providers</t>
  </si>
  <si>
    <t>Childcare on non-domestic premisesTamesideInspection has actions</t>
  </si>
  <si>
    <t>Childcare on non-domestic premisesTamesideInspection has recommendations</t>
  </si>
  <si>
    <t>Childcare on non-domestic premisesTamesideNo of Inspections</t>
  </si>
  <si>
    <t>Childcare on non-domestic premisesTamesideNo of providers</t>
  </si>
  <si>
    <t>Childcare on non-domestic premisesTamesideSafeguarding policy</t>
  </si>
  <si>
    <t>Childcare on non-domestic premisesTamesideTraining, support and skills</t>
  </si>
  <si>
    <t>Childcare on non-domestic premisesTelford and WrekinInspection has recommendations</t>
  </si>
  <si>
    <t>Childcare on non-domestic premisesTelford and WrekinNo of Inspections</t>
  </si>
  <si>
    <t>Childcare on non-domestic premisesTelford and WrekinNo of providers</t>
  </si>
  <si>
    <t>Childcare on non-domestic premisesThurrockEducation programmes</t>
  </si>
  <si>
    <t>Childcare on non-domestic premisesThurrockEqual opportunities</t>
  </si>
  <si>
    <t>Childcare on non-domestic premisesThurrockInformation about the provider</t>
  </si>
  <si>
    <t>Childcare on non-domestic premisesThurrockInspection has actions</t>
  </si>
  <si>
    <t>Childcare on non-domestic premisesThurrockInspection has recommendations</t>
  </si>
  <si>
    <t>Childcare on non-domestic premisesThurrockNo of Inspections</t>
  </si>
  <si>
    <t>Childcare on non-domestic premisesThurrockNo of providers</t>
  </si>
  <si>
    <t>Childcare on non-domestic premisesThurrockTraining, support and skills</t>
  </si>
  <si>
    <t>Childcare on non-domestic premisesTorbayInspection has recommendations</t>
  </si>
  <si>
    <t>Childcare on non-domestic premisesTorbayNo of Inspections</t>
  </si>
  <si>
    <t>Childcare on non-domestic premisesTorbayNo of providers</t>
  </si>
  <si>
    <t>Childcare on non-domestic premisesTower HamletsAssessment</t>
  </si>
  <si>
    <t>Childcare on non-domestic premisesTower HamletsEducation programmes</t>
  </si>
  <si>
    <t>Childcare on non-domestic premisesTower HamletsGeneral information and records matters</t>
  </si>
  <si>
    <t>Childcare on non-domestic premisesTower HamletsGeneral suitability people matters</t>
  </si>
  <si>
    <t>Childcare on non-domestic premisesTower HamletsInspection has actions</t>
  </si>
  <si>
    <t>Childcare on non-domestic premisesTower HamletsInspection has recommendations</t>
  </si>
  <si>
    <t>Childcare on non-domestic premisesTower HamletsKey persons</t>
  </si>
  <si>
    <t>Childcare on non-domestic premisesTower HamletsManaging behaviour</t>
  </si>
  <si>
    <t>Childcare on non-domestic premisesTower HamletsNo of Inspections</t>
  </si>
  <si>
    <t>Childcare on non-domestic premisesTower HamletsNo of providers</t>
  </si>
  <si>
    <t>Childcare on non-domestic premisesTower HamletsQualifications</t>
  </si>
  <si>
    <t>Childcare on non-domestic premisesTower HamletsRisk assessment</t>
  </si>
  <si>
    <t>Childcare on non-domestic premisesTower HamletsSafeguarding practice</t>
  </si>
  <si>
    <t>Childcare on non-domestic premisesTower HamletsTraining, support and skills</t>
  </si>
  <si>
    <t>Childcare on non-domestic premisesTraffordEducation programmes</t>
  </si>
  <si>
    <t>Childcare on non-domestic premisesTraffordGeneral information and records matters</t>
  </si>
  <si>
    <t>Childcare on non-domestic premisesTraffordInspection has actions</t>
  </si>
  <si>
    <t>Childcare on non-domestic premisesTraffordInspection has recommendations</t>
  </si>
  <si>
    <t>Childcare on non-domestic premisesTraffordKey persons</t>
  </si>
  <si>
    <t>Childcare on non-domestic premisesTraffordNo of Inspections</t>
  </si>
  <si>
    <t>Childcare on non-domestic premisesTraffordNo of providers</t>
  </si>
  <si>
    <t>Childcare on non-domestic premisesTraffordRatios</t>
  </si>
  <si>
    <t>Childcare on non-domestic premisesTraffordRisk assessment</t>
  </si>
  <si>
    <t>Childcare on non-domestic premisesTraffordSafeguarding practice</t>
  </si>
  <si>
    <t>Childcare on non-domestic premisesTraffordTraining, support and skills</t>
  </si>
  <si>
    <t>Childcare on non-domestic premisesWakefieldChild supervision</t>
  </si>
  <si>
    <t>Childcare on non-domestic premisesWakefieldEducation programmes</t>
  </si>
  <si>
    <t>Childcare on non-domestic premisesWakefieldGeneral information and records matters</t>
  </si>
  <si>
    <t>Childcare on non-domestic premisesWakefieldInspection has actions</t>
  </si>
  <si>
    <t>Childcare on non-domestic premisesWakefieldInspection has recommendations</t>
  </si>
  <si>
    <t>Childcare on non-domestic premisesWakefieldKey persons</t>
  </si>
  <si>
    <t>Childcare on non-domestic premisesWakefieldManaging behaviour</t>
  </si>
  <si>
    <t>Childcare on non-domestic premisesWakefieldMedicine</t>
  </si>
  <si>
    <t>Childcare on non-domestic premisesWakefieldNo of Inspections</t>
  </si>
  <si>
    <t>Childcare on non-domestic premisesWakefieldNo of providers</t>
  </si>
  <si>
    <t>Childcare on non-domestic premisesWakefieldPlanning</t>
  </si>
  <si>
    <t>Childcare on non-domestic premisesWakefieldPremises</t>
  </si>
  <si>
    <t>Childcare on non-domestic premisesWakefieldRisk assessment</t>
  </si>
  <si>
    <t>Childcare on non-domestic premisesWakefieldTraining, support and skills</t>
  </si>
  <si>
    <t>Childcare on non-domestic premisesWalsallEducation programmes</t>
  </si>
  <si>
    <t>Childcare on non-domestic premisesWalsallInspection has actions</t>
  </si>
  <si>
    <t>Childcare on non-domestic premisesWalsallInspection has recommendations</t>
  </si>
  <si>
    <t>Childcare on non-domestic premisesWalsallManaging behaviour</t>
  </si>
  <si>
    <t>Childcare on non-domestic premisesWalsallNo of Inspections</t>
  </si>
  <si>
    <t>Childcare on non-domestic premisesWalsallNo of providers</t>
  </si>
  <si>
    <t>Childcare on non-domestic premisesWalsallPremises</t>
  </si>
  <si>
    <t>Childcare on non-domestic premisesWaltham ForestEducation programmes</t>
  </si>
  <si>
    <t>Childcare on non-domestic premisesWaltham ForestInspection has actions</t>
  </si>
  <si>
    <t>Childcare on non-domestic premisesWaltham ForestInspection has recommendations</t>
  </si>
  <si>
    <t>Childcare on non-domestic premisesWaltham ForestKey persons</t>
  </si>
  <si>
    <t>Childcare on non-domestic premisesWaltham ForestNo of Inspections</t>
  </si>
  <si>
    <t>Childcare on non-domestic premisesWaltham ForestNo of providers</t>
  </si>
  <si>
    <t>Childcare on non-domestic premisesWaltham ForestTraining, support and skills</t>
  </si>
  <si>
    <t>Childcare on non-domestic premisesWandsworthChild supervision</t>
  </si>
  <si>
    <t>Childcare on non-domestic premisesWandsworthEducation programmes</t>
  </si>
  <si>
    <t>Childcare on non-domestic premisesWandsworthFood and drink</t>
  </si>
  <si>
    <t>Childcare on non-domestic premisesWandsworthGeneral information and records matters</t>
  </si>
  <si>
    <t>Childcare on non-domestic premisesWandsworthGeneral suitability people matters</t>
  </si>
  <si>
    <t>Childcare on non-domestic premisesWandsworthInspection has actions</t>
  </si>
  <si>
    <t>Childcare on non-domestic premisesWandsworthInspection has recommendations</t>
  </si>
  <si>
    <t>Childcare on non-domestic premisesWandsworthKey persons</t>
  </si>
  <si>
    <t>Childcare on non-domestic premisesWandsworthManaging behaviour</t>
  </si>
  <si>
    <t>Childcare on non-domestic premisesWandsworthNo of Inspections</t>
  </si>
  <si>
    <t>Childcare on non-domestic premisesWandsworthNo of providers</t>
  </si>
  <si>
    <t>Childcare on non-domestic premisesWandsworthTraining, support and skills</t>
  </si>
  <si>
    <t>Childcare on non-domestic premisesWarringtonInspection has recommendations</t>
  </si>
  <si>
    <t>Childcare on non-domestic premisesWarringtonNo of Inspections</t>
  </si>
  <si>
    <t>Childcare on non-domestic premisesWarringtonNo of providers</t>
  </si>
  <si>
    <t>Childcare on non-domestic premisesWarwickshireAssessment</t>
  </si>
  <si>
    <t>Childcare on non-domestic premisesWarwickshireEducation programmes</t>
  </si>
  <si>
    <t>Childcare on non-domestic premisesWarwickshireGeneral information and records matters</t>
  </si>
  <si>
    <t>Childcare on non-domestic premisesWarwickshireGeneral suitability people matters</t>
  </si>
  <si>
    <t>Childcare on non-domestic premisesWarwickshireInspection has actions</t>
  </si>
  <si>
    <t>Childcare on non-domestic premisesWarwickshireInspection has recommendations</t>
  </si>
  <si>
    <t>Childcare on non-domestic premisesWarwickshireKey persons</t>
  </si>
  <si>
    <t>Childcare on non-domestic premisesWarwickshireManaging behaviour</t>
  </si>
  <si>
    <t>Childcare on non-domestic premisesWarwickshireMedicine</t>
  </si>
  <si>
    <t>Childcare on non-domestic premisesWarwickshireNo of Inspections</t>
  </si>
  <si>
    <t>Childcare on non-domestic premisesWarwickshireNo of providers</t>
  </si>
  <si>
    <t>Childcare on non-domestic premisesWarwickshirePremises</t>
  </si>
  <si>
    <t>Childcare on non-domestic premisesWarwickshireRatios</t>
  </si>
  <si>
    <t>Childcare on non-domestic premisesWarwickshireRisk assessment</t>
  </si>
  <si>
    <t>Childcare on non-domestic premisesWarwickshireSafeguarding policy</t>
  </si>
  <si>
    <t>Childcare on non-domestic premisesWarwickshireSafeguarding practice</t>
  </si>
  <si>
    <t>Childcare on non-domestic premisesWarwickshireStaff deployment</t>
  </si>
  <si>
    <t>Childcare on non-domestic premisesWarwickshireTraining, support and skills</t>
  </si>
  <si>
    <t>Childcare on non-domestic premisesWest BerkshireEducation programmes</t>
  </si>
  <si>
    <t>Childcare on non-domestic premisesWest BerkshireInspection has actions</t>
  </si>
  <si>
    <t>Childcare on non-domestic premisesWest BerkshireInspection has recommendations</t>
  </si>
  <si>
    <t>Childcare on non-domestic premisesWest BerkshireNo of Inspections</t>
  </si>
  <si>
    <t>Childcare on non-domestic premisesWest BerkshireNo of providers</t>
  </si>
  <si>
    <t>Childcare on non-domestic premisesWest BerkshireTraining, support and skills</t>
  </si>
  <si>
    <t>Childcare on non-domestic premisesWest NorthamptonshireChanges that must be notified to Ofsted</t>
  </si>
  <si>
    <t>Childcare on non-domestic premisesWest NorthamptonshireEducation programmes</t>
  </si>
  <si>
    <t>Childcare on non-domestic premisesWest NorthamptonshireGeneral information and records matters</t>
  </si>
  <si>
    <t>Childcare on non-domestic premisesWest NorthamptonshireInformation about the provider</t>
  </si>
  <si>
    <t>Childcare on non-domestic premisesWest NorthamptonshireInspection has actions</t>
  </si>
  <si>
    <t>Childcare on non-domestic premisesWest NorthamptonshireInspection has recommendations</t>
  </si>
  <si>
    <t>Childcare on non-domestic premisesWest NorthamptonshireManaging behaviour</t>
  </si>
  <si>
    <t>Childcare on non-domestic premisesWest NorthamptonshireMedicine</t>
  </si>
  <si>
    <t>Childcare on non-domestic premisesWest NorthamptonshireNo of Inspections</t>
  </si>
  <si>
    <t>Childcare on non-domestic premisesWest NorthamptonshireNo of providers</t>
  </si>
  <si>
    <t>Childcare on non-domestic premisesWest NorthamptonshirePlanning</t>
  </si>
  <si>
    <t>Childcare on non-domestic premisesWest NorthamptonshirePremises</t>
  </si>
  <si>
    <t>Childcare on non-domestic premisesWest NorthamptonshireQualifications</t>
  </si>
  <si>
    <t>Childcare on non-domestic premisesWest NorthamptonshireSafeguarding policy</t>
  </si>
  <si>
    <t>Childcare on non-domestic premisesWest NorthamptonshireSafeguarding practice</t>
  </si>
  <si>
    <t>Childcare on non-domestic premisesWest NorthamptonshireStaff deployment</t>
  </si>
  <si>
    <t>Childcare on non-domestic premisesWest NorthamptonshireTraining, support and skills</t>
  </si>
  <si>
    <t>Childcare on non-domestic premisesWest SussexAssessment</t>
  </si>
  <si>
    <t>Childcare on non-domestic premisesWest SussexChanges that must be notified to Ofsted</t>
  </si>
  <si>
    <t>Childcare on non-domestic premisesWest SussexEducation programmes</t>
  </si>
  <si>
    <t>Childcare on non-domestic premisesWest SussexEqual opportunities</t>
  </si>
  <si>
    <t>Childcare on non-domestic premisesWest SussexFood and drink</t>
  </si>
  <si>
    <t>Childcare on non-domestic premisesWest SussexGeneral information and records matters</t>
  </si>
  <si>
    <t>Childcare on non-domestic premisesWest SussexGeneral suitability people matters</t>
  </si>
  <si>
    <t>Childcare on non-domestic premisesWest SussexInformation about the child</t>
  </si>
  <si>
    <t>Childcare on non-domestic premisesWest SussexInspection has actions</t>
  </si>
  <si>
    <t>Childcare on non-domestic premisesWest SussexInspection has recommendations</t>
  </si>
  <si>
    <t>Childcare on non-domestic premisesWest SussexKey persons</t>
  </si>
  <si>
    <t>Childcare on non-domestic premisesWest SussexManaging behaviour</t>
  </si>
  <si>
    <t>Childcare on non-domestic premisesWest SussexMedicine</t>
  </si>
  <si>
    <t>Childcare on non-domestic premisesWest SussexNo of Inspections</t>
  </si>
  <si>
    <t>Childcare on non-domestic premisesWest SussexNo of providers</t>
  </si>
  <si>
    <t>Childcare on non-domestic premisesWest SussexPlanning</t>
  </si>
  <si>
    <t>Childcare on non-domestic premisesWest SussexPremises</t>
  </si>
  <si>
    <t>Childcare on non-domestic premisesWest SussexRatios</t>
  </si>
  <si>
    <t>Childcare on non-domestic premisesWest SussexRisk assessment</t>
  </si>
  <si>
    <t>Childcare on non-domestic premisesWest SussexSafeguarding policy</t>
  </si>
  <si>
    <t>Childcare on non-domestic premisesWest SussexSafeguarding practice</t>
  </si>
  <si>
    <t>Childcare on non-domestic premisesWest SussexSafety</t>
  </si>
  <si>
    <t>Childcare on non-domestic premisesWest SussexTraining, support and skills</t>
  </si>
  <si>
    <t>Childcare on non-domestic premisesWestminsterChanges that must be notified to Ofsted</t>
  </si>
  <si>
    <t>Childcare on non-domestic premisesWestminsterEducation programmes</t>
  </si>
  <si>
    <t>Childcare on non-domestic premisesWestminsterInformation about the provider</t>
  </si>
  <si>
    <t>Childcare on non-domestic premisesWestminsterInspection has actions</t>
  </si>
  <si>
    <t>Childcare on non-domestic premisesWestminsterInspection has recommendations</t>
  </si>
  <si>
    <t>Childcare on non-domestic premisesWestminsterKey persons</t>
  </si>
  <si>
    <t>Childcare on non-domestic premisesWestminsterManaging behaviour</t>
  </si>
  <si>
    <t>Childcare on non-domestic premisesWestminsterNo of Inspections</t>
  </si>
  <si>
    <t>Childcare on non-domestic premisesWestminsterNo of providers</t>
  </si>
  <si>
    <t>Childcare on non-domestic premisesWestminsterSafeguarding policy</t>
  </si>
  <si>
    <t>Childcare on non-domestic premisesWestminsterTraining, support and skills</t>
  </si>
  <si>
    <t>Childcare on non-domestic premisesWiganAssessment</t>
  </si>
  <si>
    <t>Childcare on non-domestic premisesWiganEducation programmes</t>
  </si>
  <si>
    <t>Childcare on non-domestic premisesWiganInspection has actions</t>
  </si>
  <si>
    <t>Childcare on non-domestic premisesWiganInspection has recommendations</t>
  </si>
  <si>
    <t>Childcare on non-domestic premisesWiganNo of Inspections</t>
  </si>
  <si>
    <t>Childcare on non-domestic premisesWiganNo of providers</t>
  </si>
  <si>
    <t>Childcare on non-domestic premisesWiganPlanning</t>
  </si>
  <si>
    <t>Childcare on non-domestic premisesWiganRisk assessment</t>
  </si>
  <si>
    <t>Childcare on non-domestic premisesWiganSafeguarding practice</t>
  </si>
  <si>
    <t>Childcare on non-domestic premisesWiganSafety</t>
  </si>
  <si>
    <t>Childcare on non-domestic premisesWiganStaff deployment</t>
  </si>
  <si>
    <t>Childcare on non-domestic premisesWiganTraining, support and skills</t>
  </si>
  <si>
    <t>Childcare on non-domestic premisesWiltshireAssessment</t>
  </si>
  <si>
    <t>Childcare on non-domestic premisesWiltshireChanges that must be notified to Ofsted</t>
  </si>
  <si>
    <t>Childcare on non-domestic premisesWiltshireEducation programmes</t>
  </si>
  <si>
    <t>Childcare on non-domestic premisesWiltshireEqual opportunities</t>
  </si>
  <si>
    <t>Childcare on non-domestic premisesWiltshireGeneral information and records matters</t>
  </si>
  <si>
    <t>Childcare on non-domestic premisesWiltshireInformation for parents and carers</t>
  </si>
  <si>
    <t>Childcare on non-domestic premisesWiltshireInspection has actions</t>
  </si>
  <si>
    <t>Childcare on non-domestic premisesWiltshireInspection has recommendations</t>
  </si>
  <si>
    <t>Childcare on non-domestic premisesWiltshireNo of Inspections</t>
  </si>
  <si>
    <t>Childcare on non-domestic premisesWiltshireNo of providers</t>
  </si>
  <si>
    <t>Childcare on non-domestic premisesWiltshireRisk assessment</t>
  </si>
  <si>
    <t>Childcare on non-domestic premisesWiltshireSafeguarding practice</t>
  </si>
  <si>
    <t>Childcare on non-domestic premisesWiltshireTraining, support and skills</t>
  </si>
  <si>
    <t>Childcare on non-domestic premisesWindsor and MaidenheadChild supervision</t>
  </si>
  <si>
    <t>Childcare on non-domestic premisesWindsor and MaidenheadEducation programmes</t>
  </si>
  <si>
    <t>Childcare on non-domestic premisesWindsor and MaidenheadInformation about the child</t>
  </si>
  <si>
    <t>Childcare on non-domestic premisesWindsor and MaidenheadInspection has actions</t>
  </si>
  <si>
    <t>Childcare on non-domestic premisesWindsor and MaidenheadInspection has recommendations</t>
  </si>
  <si>
    <t>Childcare on non-domestic premisesWindsor and MaidenheadKey persons</t>
  </si>
  <si>
    <t>Childcare on non-domestic premisesWindsor and MaidenheadManaging behaviour</t>
  </si>
  <si>
    <t>Childcare on non-domestic premisesWindsor and MaidenheadMedicine</t>
  </si>
  <si>
    <t>Childcare on non-domestic premisesWindsor and MaidenheadNo of Inspections</t>
  </si>
  <si>
    <t>Childcare on non-domestic premisesWindsor and MaidenheadNo of providers</t>
  </si>
  <si>
    <t>Childcare on non-domestic premisesWindsor and MaidenheadPlanning</t>
  </si>
  <si>
    <t>Childcare on non-domestic premisesWindsor and MaidenheadPremises</t>
  </si>
  <si>
    <t>Childcare on non-domestic premisesWindsor and MaidenheadRisk assessment</t>
  </si>
  <si>
    <t>Childcare on non-domestic premisesWindsor and MaidenheadStaff deployment</t>
  </si>
  <si>
    <t>Childcare on non-domestic premisesWindsor and MaidenheadTraining, support and skills</t>
  </si>
  <si>
    <t>Childcare on non-domestic premisesWirralAssessment</t>
  </si>
  <si>
    <t>Childcare on non-domestic premisesWirralChild supervision</t>
  </si>
  <si>
    <t>Childcare on non-domestic premisesWirralEducation programmes</t>
  </si>
  <si>
    <t>Childcare on non-domestic premisesWirralInspection has actions</t>
  </si>
  <si>
    <t>Childcare on non-domestic premisesWirralInspection has recommendations</t>
  </si>
  <si>
    <t>Childcare on non-domestic premisesWirralKey persons</t>
  </si>
  <si>
    <t>Childcare on non-domestic premisesWirralManaging behaviour</t>
  </si>
  <si>
    <t>Childcare on non-domestic premisesWirralNo of Inspections</t>
  </si>
  <si>
    <t>Childcare on non-domestic premisesWirralNo of providers</t>
  </si>
  <si>
    <t>Childcare on non-domestic premisesWirralSafeguarding policy</t>
  </si>
  <si>
    <t>Childcare on non-domestic premisesWirralTraining, support and skills</t>
  </si>
  <si>
    <t>Childcare on non-domestic premisesWokinghamChanges that must be notified to Ofsted</t>
  </si>
  <si>
    <t>Childcare on non-domestic premisesWokinghamEducation programmes</t>
  </si>
  <si>
    <t>Childcare on non-domestic premisesWokinghamInspection has actions</t>
  </si>
  <si>
    <t>Childcare on non-domestic premisesWokinghamInspection has recommendations</t>
  </si>
  <si>
    <t>Childcare on non-domestic premisesWokinghamNo of Inspections</t>
  </si>
  <si>
    <t>Childcare on non-domestic premisesWokinghamNo of providers</t>
  </si>
  <si>
    <t>Childcare on non-domestic premisesWolverhamptonEducation programmes</t>
  </si>
  <si>
    <t>Childcare on non-domestic premisesWolverhamptonInformation for parents and carers</t>
  </si>
  <si>
    <t>Childcare on non-domestic premisesWolverhamptonInspection has actions</t>
  </si>
  <si>
    <t>Childcare on non-domestic premisesWolverhamptonInspection has recommendations</t>
  </si>
  <si>
    <t>Childcare on non-domestic premisesWolverhamptonNo of Inspections</t>
  </si>
  <si>
    <t>Childcare on non-domestic premisesWolverhamptonNo of providers</t>
  </si>
  <si>
    <t>Childcare on non-domestic premisesWolverhamptonPremises</t>
  </si>
  <si>
    <t>Childcare on non-domestic premisesWolverhamptonRatios</t>
  </si>
  <si>
    <t>Childcare on non-domestic premisesWolverhamptonSafeguarding practice</t>
  </si>
  <si>
    <t>Childcare on non-domestic premisesWolverhamptonTraining, support and skills</t>
  </si>
  <si>
    <t>Childcare on non-domestic premisesWorcestershireAssessment</t>
  </si>
  <si>
    <t>Childcare on non-domestic premisesWorcestershireEducation programmes</t>
  </si>
  <si>
    <t>Childcare on non-domestic premisesWorcestershireEqual opportunities</t>
  </si>
  <si>
    <t>Childcare on non-domestic premisesWorcestershireGeneral information and records matters</t>
  </si>
  <si>
    <t>Childcare on non-domestic premisesWorcestershireGeneral suitability people matters</t>
  </si>
  <si>
    <t>Childcare on non-domestic premisesWorcestershireInformation about the provider</t>
  </si>
  <si>
    <t>Childcare on non-domestic premisesWorcestershireInformation for parents and carers</t>
  </si>
  <si>
    <t>Childcare on non-domestic premisesWorcestershireInspection has actions</t>
  </si>
  <si>
    <t>Childcare on non-domestic premisesWorcestershireInspection has recommendations</t>
  </si>
  <si>
    <t>Childcare on non-domestic premisesWorcestershireKey persons</t>
  </si>
  <si>
    <t>Childcare on non-domestic premisesWorcestershireManaging behaviour</t>
  </si>
  <si>
    <t>Childcare on non-domestic premisesWorcestershireNo of Inspections</t>
  </si>
  <si>
    <t>Childcare on non-domestic premisesWorcestershireNo of providers</t>
  </si>
  <si>
    <t>Childcare on non-domestic premisesWorcestershirePlanning</t>
  </si>
  <si>
    <t>Childcare on non-domestic premisesWorcestershirePremises</t>
  </si>
  <si>
    <t>Childcare on non-domestic premisesWorcestershireQualifications</t>
  </si>
  <si>
    <t>Childcare on non-domestic premisesWorcestershireRisk assessment</t>
  </si>
  <si>
    <t>Childcare on non-domestic premisesWorcestershireSafeguarding policy</t>
  </si>
  <si>
    <t>Childcare on non-domestic premisesWorcestershireSafeguarding practice</t>
  </si>
  <si>
    <t>Childcare on non-domestic premisesWorcestershireStaff deployment</t>
  </si>
  <si>
    <t>Childcare on non-domestic premisesWorcestershireTraining, support and skills</t>
  </si>
  <si>
    <t>Childcare on non-domestic premisesYorkChanges that must be notified to Ofsted</t>
  </si>
  <si>
    <t>Childcare on non-domestic premisesYorkEducation programmes</t>
  </si>
  <si>
    <t>Childcare on non-domestic premisesYorkInspection has actions</t>
  </si>
  <si>
    <t>Childcare on non-domestic premisesYorkInspection has recommendations</t>
  </si>
  <si>
    <t>Childcare on non-domestic premisesYorkManaging behaviour</t>
  </si>
  <si>
    <t>Childcare on non-domestic premisesYorkNo of Inspections</t>
  </si>
  <si>
    <t>Childcare on non-domestic premisesYorkNo of providers</t>
  </si>
  <si>
    <t>Childcare on non-domestic premisesYorkTraining, support and skills</t>
  </si>
  <si>
    <t>ChildminderAll EnglandAccident or injury</t>
  </si>
  <si>
    <t>ChildminderAll EnglandArrangements for safeguarding children</t>
  </si>
  <si>
    <t>ChildminderAll EnglandAssessment</t>
  </si>
  <si>
    <t>ChildminderAll EnglandCertificate of registration</t>
  </si>
  <si>
    <t>ChildminderAll EnglandChanges that must be notified to Ofsted</t>
  </si>
  <si>
    <t>ChildminderAll EnglandChild supervision</t>
  </si>
  <si>
    <t>ChildminderAll EnglandComplaints</t>
  </si>
  <si>
    <t>ChildminderAll EnglandDisqualification</t>
  </si>
  <si>
    <t>ChildminderAll EnglandEducation programmes</t>
  </si>
  <si>
    <t>ChildminderAll EnglandEqual opportunities</t>
  </si>
  <si>
    <t>ChildminderAll EnglandFood and drink</t>
  </si>
  <si>
    <t>ChildminderAll EnglandGeneral information and records matters</t>
  </si>
  <si>
    <t>ChildminderAll EnglandGeneral suitability people matters</t>
  </si>
  <si>
    <t>ChildminderAll EnglandHow the childcare provision is organised</t>
  </si>
  <si>
    <t>ChildminderAll EnglandInformation about the child</t>
  </si>
  <si>
    <t>ChildminderAll EnglandInformation about the provider</t>
  </si>
  <si>
    <t>ChildminderAll EnglandInformation for parents and carers</t>
  </si>
  <si>
    <t>ChildminderAll EnglandInspection has actions</t>
  </si>
  <si>
    <t>ChildminderAll EnglandInspection has recommendations</t>
  </si>
  <si>
    <t>ChildminderAll EnglandInsurance</t>
  </si>
  <si>
    <t>ChildminderAll EnglandKey persons</t>
  </si>
  <si>
    <t>ChildminderAll EnglandManaging behaviour</t>
  </si>
  <si>
    <t>ChildminderAll EnglandMatters affecting the welfare of children</t>
  </si>
  <si>
    <t>ChildminderAll EnglandMedicine</t>
  </si>
  <si>
    <t>ChildminderAll EnglandNo of Inspections</t>
  </si>
  <si>
    <t>ChildminderAll EnglandNo of providers</t>
  </si>
  <si>
    <t>ChildminderAll EnglandOutings</t>
  </si>
  <si>
    <t>ChildminderAll EnglandPlanning</t>
  </si>
  <si>
    <t>ChildminderAll EnglandPremises</t>
  </si>
  <si>
    <t>ChildminderAll EnglandProcedures for dealing with complaints</t>
  </si>
  <si>
    <t>ChildminderAll EnglandProviding information to Ofsted</t>
  </si>
  <si>
    <t>ChildminderAll EnglandProviding information to parents</t>
  </si>
  <si>
    <t>ChildminderAll EnglandQualifications</t>
  </si>
  <si>
    <t>ChildminderAll EnglandQualifications and training</t>
  </si>
  <si>
    <t>ChildminderAll EnglandRatios</t>
  </si>
  <si>
    <t>ChildminderAll EnglandRecords to be kept</t>
  </si>
  <si>
    <t>ChildminderAll EnglandRisk assessment</t>
  </si>
  <si>
    <t>ChildminderAll EnglandSafeguarding policy</t>
  </si>
  <si>
    <t>ChildminderAll EnglandSafeguarding practice</t>
  </si>
  <si>
    <t>ChildminderAll EnglandSafety</t>
  </si>
  <si>
    <t>ChildminderAll EnglandSmoking</t>
  </si>
  <si>
    <t>ChildminderAll EnglandStaff deployment</t>
  </si>
  <si>
    <t>ChildminderAll EnglandSuitability to care for children, or have regular contact</t>
  </si>
  <si>
    <t>ChildminderAll EnglandSuitablity and safety of premises and equipment</t>
  </si>
  <si>
    <t>ChildminderAll EnglandTraining, support and skills</t>
  </si>
  <si>
    <t>ChildminderAll EnglandWelfare of the children being cared for</t>
  </si>
  <si>
    <t>ChildminderBarking and DagenhamAssessment</t>
  </si>
  <si>
    <t>ChildminderBarking and DagenhamEducation programmes</t>
  </si>
  <si>
    <t>ChildminderBarking and DagenhamInspection has actions</t>
  </si>
  <si>
    <t>ChildminderBarking and DagenhamInspection has recommendations</t>
  </si>
  <si>
    <t>ChildminderBarking and DagenhamNo of Inspections</t>
  </si>
  <si>
    <t>ChildminderBarking and DagenhamNo of providers</t>
  </si>
  <si>
    <t>ChildminderBarking and DagenhamPlanning</t>
  </si>
  <si>
    <t>ChildminderBarking and DagenhamRisk assessment</t>
  </si>
  <si>
    <t>ChildminderBarnetAssessment</t>
  </si>
  <si>
    <t>ChildminderBarnetChanges that must be notified to Ofsted</t>
  </si>
  <si>
    <t>ChildminderBarnetChild supervision</t>
  </si>
  <si>
    <t>ChildminderBarnetEducation programmes</t>
  </si>
  <si>
    <t>ChildminderBarnetGeneral information and records matters</t>
  </si>
  <si>
    <t>ChildminderBarnetGeneral suitability people matters</t>
  </si>
  <si>
    <t>ChildminderBarnetInformation about the child</t>
  </si>
  <si>
    <t>ChildminderBarnetInformation about the provider</t>
  </si>
  <si>
    <t>ChildminderBarnetInspection has actions</t>
  </si>
  <si>
    <t>ChildminderBarnetInspection has recommendations</t>
  </si>
  <si>
    <t>ChildminderBarnetNo of Inspections</t>
  </si>
  <si>
    <t>ChildminderBarnetNo of providers</t>
  </si>
  <si>
    <t>ChildminderBarnetPlanning</t>
  </si>
  <si>
    <t>ChildminderBarnetRisk assessment</t>
  </si>
  <si>
    <t>ChildminderBarnetSafeguarding policy</t>
  </si>
  <si>
    <t>ChildminderBarnetSafeguarding practice</t>
  </si>
  <si>
    <t>ChildminderBarnetSafety</t>
  </si>
  <si>
    <t>ChildminderBarnetTraining, support and skills</t>
  </si>
  <si>
    <t>ChildminderBarnsleyInspection has recommendations</t>
  </si>
  <si>
    <t>ChildminderBarnsleyNo of Inspections</t>
  </si>
  <si>
    <t>ChildminderBarnsleyNo of providers</t>
  </si>
  <si>
    <t>ChildminderBath and North East SomersetEducation programmes</t>
  </si>
  <si>
    <t>ChildminderBath and North East SomersetInspection has actions</t>
  </si>
  <si>
    <t>ChildminderBath and North East SomersetInspection has recommendations</t>
  </si>
  <si>
    <t>ChildminderBath and North East SomersetMedicine</t>
  </si>
  <si>
    <t>ChildminderBath and North East SomersetNo of Inspections</t>
  </si>
  <si>
    <t>ChildminderBath and North East SomersetNo of providers</t>
  </si>
  <si>
    <t>ChildminderBath and North East SomersetPlanning</t>
  </si>
  <si>
    <t>ChildminderBedfordAssessment</t>
  </si>
  <si>
    <t>ChildminderBedfordChanges that must be notified to Ofsted</t>
  </si>
  <si>
    <t>ChildminderBedfordEducation programmes</t>
  </si>
  <si>
    <t>ChildminderBedfordInspection has actions</t>
  </si>
  <si>
    <t>ChildminderBedfordInspection has recommendations</t>
  </si>
  <si>
    <t>ChildminderBedfordNo of Inspections</t>
  </si>
  <si>
    <t>ChildminderBedfordNo of providers</t>
  </si>
  <si>
    <t>ChildminderBedfordRisk assessment</t>
  </si>
  <si>
    <t>ChildminderBedfordSuitablity and safety of premises and equipment</t>
  </si>
  <si>
    <t>ChildminderBedfordTraining, support and skills</t>
  </si>
  <si>
    <t>ChildminderBexleyEducation programmes</t>
  </si>
  <si>
    <t>ChildminderBexleyGeneral suitability people matters</t>
  </si>
  <si>
    <t>ChildminderBexleyInspection has actions</t>
  </si>
  <si>
    <t>ChildminderBexleyInspection has recommendations</t>
  </si>
  <si>
    <t>ChildminderBexleyManaging behaviour</t>
  </si>
  <si>
    <t>ChildminderBexleyNo of Inspections</t>
  </si>
  <si>
    <t>ChildminderBexleyNo of providers</t>
  </si>
  <si>
    <t>ChildminderBexleyPlanning</t>
  </si>
  <si>
    <t>ChildminderBexleyRisk assessment</t>
  </si>
  <si>
    <t>ChildminderBexleySafeguarding practice</t>
  </si>
  <si>
    <t>ChildminderBexleyTraining, support and skills</t>
  </si>
  <si>
    <t>ChildminderBirminghamAssessment</t>
  </si>
  <si>
    <t>ChildminderBirminghamChanges that must be notified to Ofsted</t>
  </si>
  <si>
    <t>ChildminderBirminghamChild supervision</t>
  </si>
  <si>
    <t>ChildminderBirminghamEducation programmes</t>
  </si>
  <si>
    <t>ChildminderBirminghamEqual opportunities</t>
  </si>
  <si>
    <t>ChildminderBirminghamFood and drink</t>
  </si>
  <si>
    <t>ChildminderBirminghamGeneral suitability people matters</t>
  </si>
  <si>
    <t>ChildminderBirminghamInformation about the child</t>
  </si>
  <si>
    <t>ChildminderBirminghamInformation about the provider</t>
  </si>
  <si>
    <t>ChildminderBirminghamInspection has actions</t>
  </si>
  <si>
    <t>ChildminderBirminghamInspection has recommendations</t>
  </si>
  <si>
    <t>ChildminderBirminghamKey persons</t>
  </si>
  <si>
    <t>ChildminderBirminghamManaging behaviour</t>
  </si>
  <si>
    <t>ChildminderBirminghamNo of Inspections</t>
  </si>
  <si>
    <t>ChildminderBirminghamNo of providers</t>
  </si>
  <si>
    <t>ChildminderBirminghamPlanning</t>
  </si>
  <si>
    <t>ChildminderBirminghamPremises</t>
  </si>
  <si>
    <t>ChildminderBirminghamQualifications</t>
  </si>
  <si>
    <t>ChildminderBirminghamRecords to be kept</t>
  </si>
  <si>
    <t>ChildminderBirminghamRisk assessment</t>
  </si>
  <si>
    <t>ChildminderBirminghamSafeguarding policy</t>
  </si>
  <si>
    <t>ChildminderBirminghamSafeguarding practice</t>
  </si>
  <si>
    <t>ChildminderBirminghamSafety</t>
  </si>
  <si>
    <t>ChildminderBirminghamTraining, support and skills</t>
  </si>
  <si>
    <t>ChildminderBlackburn with DarwenAssessment</t>
  </si>
  <si>
    <t>ChildminderBlackburn with DarwenFood and drink</t>
  </si>
  <si>
    <t>ChildminderBlackburn with DarwenGeneral information and records matters</t>
  </si>
  <si>
    <t>ChildminderBlackburn with DarwenInspection has actions</t>
  </si>
  <si>
    <t>ChildminderBlackburn with DarwenInspection has recommendations</t>
  </si>
  <si>
    <t>ChildminderBlackburn with DarwenNo of Inspections</t>
  </si>
  <si>
    <t>ChildminderBlackburn with DarwenNo of providers</t>
  </si>
  <si>
    <t>ChildminderBlackburn with DarwenRisk assessment</t>
  </si>
  <si>
    <t>ChildminderBlackpoolInspection has actions</t>
  </si>
  <si>
    <t>ChildminderBlackpoolInspection has recommendations</t>
  </si>
  <si>
    <t>ChildminderBlackpoolNo of Inspections</t>
  </si>
  <si>
    <t>ChildminderBlackpoolNo of providers</t>
  </si>
  <si>
    <t>ChildminderBlackpoolQualifications and training</t>
  </si>
  <si>
    <t>ChildminderBoltonArrangements for safeguarding children</t>
  </si>
  <si>
    <t>ChildminderBoltonAssessment</t>
  </si>
  <si>
    <t>ChildminderBoltonEducation programmes</t>
  </si>
  <si>
    <t>ChildminderBoltonEqual opportunities</t>
  </si>
  <si>
    <t>ChildminderBoltonFood and drink</t>
  </si>
  <si>
    <t>ChildminderBoltonInformation about the provider</t>
  </si>
  <si>
    <t>ChildminderBoltonInformation for parents and carers</t>
  </si>
  <si>
    <t>ChildminderBoltonInspection has actions</t>
  </si>
  <si>
    <t>ChildminderBoltonInspection has recommendations</t>
  </si>
  <si>
    <t>ChildminderBoltonMedicine</t>
  </si>
  <si>
    <t>ChildminderBoltonNo of Inspections</t>
  </si>
  <si>
    <t>ChildminderBoltonNo of providers</t>
  </si>
  <si>
    <t>ChildminderBoltonPlanning</t>
  </si>
  <si>
    <t>ChildminderBoltonPremises</t>
  </si>
  <si>
    <t>ChildminderBoltonRecords to be kept</t>
  </si>
  <si>
    <t>ChildminderBoltonSafeguarding practice</t>
  </si>
  <si>
    <t>ChildminderBoltonTraining, support and skills</t>
  </si>
  <si>
    <t>ChildminderBournemouth, Christchurch &amp; PooleInspection has recommendations</t>
  </si>
  <si>
    <t>ChildminderBournemouth, Christchurch &amp; PooleNo of Inspections</t>
  </si>
  <si>
    <t>ChildminderBournemouth, Christchurch &amp; PooleNo of providers</t>
  </si>
  <si>
    <t>ChildminderBracknell ForestEqual opportunities</t>
  </si>
  <si>
    <t>ChildminderBracknell ForestInspection has actions</t>
  </si>
  <si>
    <t>ChildminderBracknell ForestInspection has recommendations</t>
  </si>
  <si>
    <t>ChildminderBracknell ForestMedicine</t>
  </si>
  <si>
    <t>ChildminderBracknell ForestNo of Inspections</t>
  </si>
  <si>
    <t>ChildminderBracknell ForestNo of providers</t>
  </si>
  <si>
    <t>ChildminderBracknell ForestPlanning</t>
  </si>
  <si>
    <t>ChildminderBracknell ForestRisk assessment</t>
  </si>
  <si>
    <t>ChildminderBradfordAssessment</t>
  </si>
  <si>
    <t>ChildminderBradfordChanges that must be notified to Ofsted</t>
  </si>
  <si>
    <t>ChildminderBradfordInformation about the provider</t>
  </si>
  <si>
    <t>ChildminderBradfordInspection has actions</t>
  </si>
  <si>
    <t>ChildminderBradfordInspection has recommendations</t>
  </si>
  <si>
    <t>ChildminderBradfordNo of Inspections</t>
  </si>
  <si>
    <t>ChildminderBradfordNo of providers</t>
  </si>
  <si>
    <t>ChildminderBradfordPlanning</t>
  </si>
  <si>
    <t>ChildminderBradfordQualifications</t>
  </si>
  <si>
    <t>ChildminderBradfordRisk assessment</t>
  </si>
  <si>
    <t>ChildminderBradfordSafeguarding policy</t>
  </si>
  <si>
    <t>ChildminderBradfordSafeguarding practice</t>
  </si>
  <si>
    <t>ChildminderBradfordSafety</t>
  </si>
  <si>
    <t>ChildminderBradfordTraining, support and skills</t>
  </si>
  <si>
    <t>ChildminderBrentAssessment</t>
  </si>
  <si>
    <t>ChildminderBrentEducation programmes</t>
  </si>
  <si>
    <t>ChildminderBrentGeneral suitability people matters</t>
  </si>
  <si>
    <t>ChildminderBrentInspection has actions</t>
  </si>
  <si>
    <t>ChildminderBrentInspection has recommendations</t>
  </si>
  <si>
    <t>ChildminderBrentManaging behaviour</t>
  </si>
  <si>
    <t>ChildminderBrentNo of Inspections</t>
  </si>
  <si>
    <t>ChildminderBrentNo of providers</t>
  </si>
  <si>
    <t>ChildminderBrentSafeguarding practice</t>
  </si>
  <si>
    <t>ChildminderBrentSafety</t>
  </si>
  <si>
    <t>ChildminderBrentTraining, support and skills</t>
  </si>
  <si>
    <t>ChildminderBrighton and HoveAssessment</t>
  </si>
  <si>
    <t>ChildminderBrighton and HoveEducation programmes</t>
  </si>
  <si>
    <t>ChildminderBrighton and HoveInspection has actions</t>
  </si>
  <si>
    <t>ChildminderBrighton and HoveInspection has recommendations</t>
  </si>
  <si>
    <t>ChildminderBrighton and HoveNo of Inspections</t>
  </si>
  <si>
    <t>ChildminderBrighton and HoveNo of providers</t>
  </si>
  <si>
    <t>ChildminderBristolAssessment</t>
  </si>
  <si>
    <t>ChildminderBristolChild supervision</t>
  </si>
  <si>
    <t>ChildminderBristolEducation programmes</t>
  </si>
  <si>
    <t>ChildminderBristolFood and drink</t>
  </si>
  <si>
    <t>ChildminderBristolInformation about the child</t>
  </si>
  <si>
    <t>ChildminderBristolInformation about the provider</t>
  </si>
  <si>
    <t>ChildminderBristolInspection has actions</t>
  </si>
  <si>
    <t>ChildminderBristolInspection has recommendations</t>
  </si>
  <si>
    <t>ChildminderBristolMedicine</t>
  </si>
  <si>
    <t>ChildminderBristolNo of Inspections</t>
  </si>
  <si>
    <t>ChildminderBristolNo of providers</t>
  </si>
  <si>
    <t>ChildminderBristolPlanning</t>
  </si>
  <si>
    <t>ChildminderBristolPremises</t>
  </si>
  <si>
    <t>ChildminderBristolSafeguarding practice</t>
  </si>
  <si>
    <t>ChildminderBristolTraining, support and skills</t>
  </si>
  <si>
    <t>ChildminderBromleyAssessment</t>
  </si>
  <si>
    <t>ChildminderBromleyEducation programmes</t>
  </si>
  <si>
    <t>ChildminderBromleyFood and drink</t>
  </si>
  <si>
    <t>ChildminderBromleyInspection has actions</t>
  </si>
  <si>
    <t>ChildminderBromleyInspection has recommendations</t>
  </si>
  <si>
    <t>ChildminderBromleyMedicine</t>
  </si>
  <si>
    <t>ChildminderBromleyNo of Inspections</t>
  </si>
  <si>
    <t>ChildminderBromleyNo of providers</t>
  </si>
  <si>
    <t>ChildminderBromleyPlanning</t>
  </si>
  <si>
    <t>ChildminderBromleyRecords to be kept</t>
  </si>
  <si>
    <t>ChildminderBromleyTraining, support and skills</t>
  </si>
  <si>
    <t>ChildminderBuckinghamshireAssessment</t>
  </si>
  <si>
    <t>ChildminderBuckinghamshireChanges that must be notified to Ofsted</t>
  </si>
  <si>
    <t>ChildminderBuckinghamshireGeneral suitability people matters</t>
  </si>
  <si>
    <t>ChildminderBuckinghamshireInformation about the provider</t>
  </si>
  <si>
    <t>ChildminderBuckinghamshireInspection has actions</t>
  </si>
  <si>
    <t>ChildminderBuckinghamshireInspection has recommendations</t>
  </si>
  <si>
    <t>ChildminderBuckinghamshireMedicine</t>
  </si>
  <si>
    <t>ChildminderBuckinghamshireNo of Inspections</t>
  </si>
  <si>
    <t>ChildminderBuckinghamshireNo of providers</t>
  </si>
  <si>
    <t>ChildminderBuckinghamshirePlanning</t>
  </si>
  <si>
    <t>ChildminderBuryEducation programmes</t>
  </si>
  <si>
    <t>ChildminderBuryInspection has actions</t>
  </si>
  <si>
    <t>ChildminderBuryInspection has recommendations</t>
  </si>
  <si>
    <t>ChildminderBuryNo of Inspections</t>
  </si>
  <si>
    <t>ChildminderBuryNo of providers</t>
  </si>
  <si>
    <t>ChildminderBuryPlanning</t>
  </si>
  <si>
    <t>ChildminderCalderdaleInspection has recommendations</t>
  </si>
  <si>
    <t>ChildminderCalderdaleNo of Inspections</t>
  </si>
  <si>
    <t>ChildminderCalderdaleNo of providers</t>
  </si>
  <si>
    <t>ChildminderCambridgeshireChanges that must be notified to Ofsted</t>
  </si>
  <si>
    <t>ChildminderCambridgeshireEducation programmes</t>
  </si>
  <si>
    <t>ChildminderCambridgeshireInspection has actions</t>
  </si>
  <si>
    <t>ChildminderCambridgeshireInspection has recommendations</t>
  </si>
  <si>
    <t>ChildminderCambridgeshireManaging behaviour</t>
  </si>
  <si>
    <t>ChildminderCambridgeshireNo of Inspections</t>
  </si>
  <si>
    <t>ChildminderCambridgeshireNo of providers</t>
  </si>
  <si>
    <t>ChildminderCambridgeshirePlanning</t>
  </si>
  <si>
    <t>ChildminderCambridgeshirePremises</t>
  </si>
  <si>
    <t>ChildminderCambridgeshireRisk assessment</t>
  </si>
  <si>
    <t>ChildminderCambridgeshireSafeguarding policy</t>
  </si>
  <si>
    <t>ChildminderCambridgeshireSafeguarding practice</t>
  </si>
  <si>
    <t>ChildminderCambridgeshireSafety</t>
  </si>
  <si>
    <t>ChildminderCambridgeshireTraining, support and skills</t>
  </si>
  <si>
    <t>ChildminderCamdenInformation about the provider</t>
  </si>
  <si>
    <t>ChildminderCamdenInspection has actions</t>
  </si>
  <si>
    <t>ChildminderCamdenInspection has recommendations</t>
  </si>
  <si>
    <t>ChildminderCamdenNo of Inspections</t>
  </si>
  <si>
    <t>ChildminderCamdenNo of providers</t>
  </si>
  <si>
    <t>ChildminderCentral BedfordshireAccident or injury</t>
  </si>
  <si>
    <t>ChildminderCentral BedfordshireAssessment</t>
  </si>
  <si>
    <t>ChildminderCentral BedfordshireChanges that must be notified to Ofsted</t>
  </si>
  <si>
    <t>ChildminderCentral BedfordshireEducation programmes</t>
  </si>
  <si>
    <t>ChildminderCentral BedfordshireInformation about the provider</t>
  </si>
  <si>
    <t>ChildminderCentral BedfordshireInspection has actions</t>
  </si>
  <si>
    <t>ChildminderCentral BedfordshireInspection has recommendations</t>
  </si>
  <si>
    <t>ChildminderCentral BedfordshireNo of Inspections</t>
  </si>
  <si>
    <t>ChildminderCentral BedfordshireNo of providers</t>
  </si>
  <si>
    <t>ChildminderCentral BedfordshirePlanning</t>
  </si>
  <si>
    <t>ChildminderCentral BedfordshireSafeguarding policy</t>
  </si>
  <si>
    <t>ChildminderCentral BedfordshireSafety</t>
  </si>
  <si>
    <t>ChildminderCentral BedfordshireTraining, support and skills</t>
  </si>
  <si>
    <t>ChildminderCheshire EastAccident or injury</t>
  </si>
  <si>
    <t>ChildminderCheshire EastEducation programmes</t>
  </si>
  <si>
    <t>ChildminderCheshire EastGeneral information and records matters</t>
  </si>
  <si>
    <t>ChildminderCheshire EastGeneral suitability people matters</t>
  </si>
  <si>
    <t>ChildminderCheshire EastInspection has actions</t>
  </si>
  <si>
    <t>ChildminderCheshire EastInspection has recommendations</t>
  </si>
  <si>
    <t>ChildminderCheshire EastManaging behaviour</t>
  </si>
  <si>
    <t>ChildminderCheshire EastNo of Inspections</t>
  </si>
  <si>
    <t>ChildminderCheshire EastNo of providers</t>
  </si>
  <si>
    <t>ChildminderCheshire EastRecords to be kept</t>
  </si>
  <si>
    <t>ChildminderCheshire EastRisk assessment</t>
  </si>
  <si>
    <t>ChildminderCheshire EastTraining, support and skills</t>
  </si>
  <si>
    <t>ChildminderCheshire West and ChesterComplaints</t>
  </si>
  <si>
    <t>ChildminderCheshire West and ChesterGeneral information and records matters</t>
  </si>
  <si>
    <t>ChildminderCheshire West and ChesterInformation about the child</t>
  </si>
  <si>
    <t>ChildminderCheshire West and ChesterInspection has actions</t>
  </si>
  <si>
    <t>ChildminderCheshire West and ChesterInspection has recommendations</t>
  </si>
  <si>
    <t>ChildminderCheshire West and ChesterMedicine</t>
  </si>
  <si>
    <t>ChildminderCheshire West and ChesterNo of Inspections</t>
  </si>
  <si>
    <t>ChildminderCheshire West and ChesterNo of providers</t>
  </si>
  <si>
    <t>ChildminderCheshire West and ChesterPlanning</t>
  </si>
  <si>
    <t>ChildminderCheshire West and ChesterTraining, support and skills</t>
  </si>
  <si>
    <t>ChildminderCornwallEducation programmes</t>
  </si>
  <si>
    <t>ChildminderCornwallGeneral information and records matters</t>
  </si>
  <si>
    <t>ChildminderCornwallGeneral suitability people matters</t>
  </si>
  <si>
    <t>ChildminderCornwallInspection has actions</t>
  </si>
  <si>
    <t>ChildminderCornwallInspection has recommendations</t>
  </si>
  <si>
    <t>ChildminderCornwallNo of Inspections</t>
  </si>
  <si>
    <t>ChildminderCornwallNo of providers</t>
  </si>
  <si>
    <t>ChildminderCornwallPremises</t>
  </si>
  <si>
    <t>ChildminderCornwallTraining, support and skills</t>
  </si>
  <si>
    <t>ChildminderCoventryAssessment</t>
  </si>
  <si>
    <t>ChildminderCoventryEducation programmes</t>
  </si>
  <si>
    <t>ChildminderCoventryGeneral suitability people matters</t>
  </si>
  <si>
    <t>ChildminderCoventryInformation about the provider</t>
  </si>
  <si>
    <t>ChildminderCoventryInspection has actions</t>
  </si>
  <si>
    <t>ChildminderCoventryInspection has recommendations</t>
  </si>
  <si>
    <t>ChildminderCoventryKey persons</t>
  </si>
  <si>
    <t>ChildminderCoventryNo of Inspections</t>
  </si>
  <si>
    <t>ChildminderCoventryNo of providers</t>
  </si>
  <si>
    <t>ChildminderCoventryRatios</t>
  </si>
  <si>
    <t>ChildminderCoventrySafeguarding policy</t>
  </si>
  <si>
    <t>ChildminderCoventrySafeguarding practice</t>
  </si>
  <si>
    <t>ChildminderCoventryTraining, support and skills</t>
  </si>
  <si>
    <t>ChildminderCroydonAssessment</t>
  </si>
  <si>
    <t>ChildminderCroydonEducation programmes</t>
  </si>
  <si>
    <t>ChildminderCroydonFood and drink</t>
  </si>
  <si>
    <t>ChildminderCroydonGeneral suitability people matters</t>
  </si>
  <si>
    <t>ChildminderCroydonInformation for parents and carers</t>
  </si>
  <si>
    <t>ChildminderCroydonInspection has actions</t>
  </si>
  <si>
    <t>ChildminderCroydonInspection has recommendations</t>
  </si>
  <si>
    <t>ChildminderCroydonNo of Inspections</t>
  </si>
  <si>
    <t>ChildminderCroydonNo of providers</t>
  </si>
  <si>
    <t>ChildminderCroydonPlanning</t>
  </si>
  <si>
    <t>ChildminderCroydonRatios</t>
  </si>
  <si>
    <t>ChildminderCroydonSafety</t>
  </si>
  <si>
    <t>ChildminderCroydonTraining, support and skills</t>
  </si>
  <si>
    <t>ChildminderCumbriaInspection has recommendations</t>
  </si>
  <si>
    <t>ChildminderCumbriaNo of Inspections</t>
  </si>
  <si>
    <t>ChildminderCumbriaNo of providers</t>
  </si>
  <si>
    <t>ChildminderDarlingtonInspection has recommendations</t>
  </si>
  <si>
    <t>ChildminderDarlingtonNo of Inspections</t>
  </si>
  <si>
    <t>ChildminderDarlingtonNo of providers</t>
  </si>
  <si>
    <t>ChildminderDerbyEducation programmes</t>
  </si>
  <si>
    <t>ChildminderDerbyInspection has actions</t>
  </si>
  <si>
    <t>ChildminderDerbyInspection has recommendations</t>
  </si>
  <si>
    <t>ChildminderDerbyNo of Inspections</t>
  </si>
  <si>
    <t>ChildminderDerbyNo of providers</t>
  </si>
  <si>
    <t>ChildminderDerbyshireAssessment</t>
  </si>
  <si>
    <t>ChildminderDerbyshireChanges that must be notified to Ofsted</t>
  </si>
  <si>
    <t>ChildminderDerbyshireInformation about the provider</t>
  </si>
  <si>
    <t>ChildminderDerbyshireInspection has actions</t>
  </si>
  <si>
    <t>ChildminderDerbyshireInspection has recommendations</t>
  </si>
  <si>
    <t>ChildminderDerbyshireNo of Inspections</t>
  </si>
  <si>
    <t>ChildminderDerbyshireNo of providers</t>
  </si>
  <si>
    <t>ChildminderDerbyshirePlanning</t>
  </si>
  <si>
    <t>ChildminderDerbyshirePremises</t>
  </si>
  <si>
    <t>ChildminderDerbyshireRatios</t>
  </si>
  <si>
    <t>ChildminderDerbyshireRisk assessment</t>
  </si>
  <si>
    <t>ChildminderDerbyshireSafeguarding practice</t>
  </si>
  <si>
    <t>ChildminderDevonInspection has actions</t>
  </si>
  <si>
    <t>ChildminderDevonInspection has recommendations</t>
  </si>
  <si>
    <t>ChildminderDevonNo of Inspections</t>
  </si>
  <si>
    <t>ChildminderDevonNo of providers</t>
  </si>
  <si>
    <t>ChildminderDevonPlanning</t>
  </si>
  <si>
    <t>ChildminderDevonQualifications</t>
  </si>
  <si>
    <t>ChildminderDevonQualifications and training</t>
  </si>
  <si>
    <t>ChildminderDevonRisk assessment</t>
  </si>
  <si>
    <t>ChildminderDevonTraining, support and skills</t>
  </si>
  <si>
    <t>ChildminderDoncasterAssessment</t>
  </si>
  <si>
    <t>ChildminderDoncasterInformation about the provider</t>
  </si>
  <si>
    <t>ChildminderDoncasterInspection has actions</t>
  </si>
  <si>
    <t>ChildminderDoncasterInspection has recommendations</t>
  </si>
  <si>
    <t>ChildminderDoncasterNo of Inspections</t>
  </si>
  <si>
    <t>ChildminderDoncasterNo of providers</t>
  </si>
  <si>
    <t>ChildminderDoncasterTraining, support and skills</t>
  </si>
  <si>
    <t>ChildminderDorsetEducation programmes</t>
  </si>
  <si>
    <t>ChildminderDorsetInspection has actions</t>
  </si>
  <si>
    <t>ChildminderDorsetInspection has recommendations</t>
  </si>
  <si>
    <t>ChildminderDorsetManaging behaviour</t>
  </si>
  <si>
    <t>ChildminderDorsetNo of Inspections</t>
  </si>
  <si>
    <t>ChildminderDorsetNo of providers</t>
  </si>
  <si>
    <t>ChildminderDudleyAssessment</t>
  </si>
  <si>
    <t>ChildminderDudleyEducation programmes</t>
  </si>
  <si>
    <t>ChildminderDudleyFood and drink</t>
  </si>
  <si>
    <t>ChildminderDudleyGeneral information and records matters</t>
  </si>
  <si>
    <t>ChildminderDudleyInformation about the provider</t>
  </si>
  <si>
    <t>ChildminderDudleyInformation for parents and carers</t>
  </si>
  <si>
    <t>ChildminderDudleyInspection has actions</t>
  </si>
  <si>
    <t>ChildminderDudleyInspection has recommendations</t>
  </si>
  <si>
    <t>ChildminderDudleyKey persons</t>
  </si>
  <si>
    <t>ChildminderDudleyMedicine</t>
  </si>
  <si>
    <t>ChildminderDudleyNo of Inspections</t>
  </si>
  <si>
    <t>ChildminderDudleyNo of providers</t>
  </si>
  <si>
    <t>ChildminderDudleyPlanning</t>
  </si>
  <si>
    <t>ChildminderDudleyPremises</t>
  </si>
  <si>
    <t>ChildminderDudleyRatios</t>
  </si>
  <si>
    <t>ChildminderDudleyRisk assessment</t>
  </si>
  <si>
    <t>ChildminderDudleySafeguarding practice</t>
  </si>
  <si>
    <t>ChildminderDudleySafety</t>
  </si>
  <si>
    <t>ChildminderDudleyStaff deployment</t>
  </si>
  <si>
    <t>ChildminderDudleyTraining, support and skills</t>
  </si>
  <si>
    <t>ChildminderDurhamAssessment</t>
  </si>
  <si>
    <t>ChildminderDurhamInspection has actions</t>
  </si>
  <si>
    <t>ChildminderDurhamInspection has recommendations</t>
  </si>
  <si>
    <t>ChildminderDurhamNo of Inspections</t>
  </si>
  <si>
    <t>ChildminderDurhamNo of providers</t>
  </si>
  <si>
    <t>ChildminderDurhamPlanning</t>
  </si>
  <si>
    <t>ChildminderEalingAssessment</t>
  </si>
  <si>
    <t>ChildminderEalingChanges that must be notified to Ofsted</t>
  </si>
  <si>
    <t>ChildminderEalingEducation programmes</t>
  </si>
  <si>
    <t>ChildminderEalingGeneral suitability people matters</t>
  </si>
  <si>
    <t>ChildminderEalingInspection has actions</t>
  </si>
  <si>
    <t>ChildminderEalingInspection has recommendations</t>
  </si>
  <si>
    <t>ChildminderEalingNo of Inspections</t>
  </si>
  <si>
    <t>ChildminderEalingNo of providers</t>
  </si>
  <si>
    <t>ChildminderEalingOutings</t>
  </si>
  <si>
    <t>ChildminderEalingPlanning</t>
  </si>
  <si>
    <t>ChildminderEalingRatios</t>
  </si>
  <si>
    <t>ChildminderEalingRisk assessment</t>
  </si>
  <si>
    <t>ChildminderEalingSafeguarding policy</t>
  </si>
  <si>
    <t>ChildminderEast Riding of YorkshireAssessment</t>
  </si>
  <si>
    <t>ChildminderEast Riding of YorkshireGeneral information and records matters</t>
  </si>
  <si>
    <t>ChildminderEast Riding of YorkshireGeneral suitability people matters</t>
  </si>
  <si>
    <t>ChildminderEast Riding of YorkshireInformation about the child</t>
  </si>
  <si>
    <t>ChildminderEast Riding of YorkshireInspection has actions</t>
  </si>
  <si>
    <t>ChildminderEast Riding of YorkshireInspection has recommendations</t>
  </si>
  <si>
    <t>ChildminderEast Riding of YorkshireNo of Inspections</t>
  </si>
  <si>
    <t>ChildminderEast Riding of YorkshireNo of providers</t>
  </si>
  <si>
    <t>ChildminderEast Riding of YorkshirePremises</t>
  </si>
  <si>
    <t>ChildminderEast Riding of YorkshireProviding information to Ofsted</t>
  </si>
  <si>
    <t>ChildminderEast Riding of YorkshireSafeguarding practice</t>
  </si>
  <si>
    <t>ChildminderEast SussexEducation programmes</t>
  </si>
  <si>
    <t>ChildminderEast SussexFood and drink</t>
  </si>
  <si>
    <t>ChildminderEast SussexInformation about the provider</t>
  </si>
  <si>
    <t>ChildminderEast SussexInspection has actions</t>
  </si>
  <si>
    <t>ChildminderEast SussexInspection has recommendations</t>
  </si>
  <si>
    <t>ChildminderEast SussexMedicine</t>
  </si>
  <si>
    <t>ChildminderEast SussexNo of Inspections</t>
  </si>
  <si>
    <t>ChildminderEast SussexNo of providers</t>
  </si>
  <si>
    <t>ChildminderEast SussexPlanning</t>
  </si>
  <si>
    <t>ChildminderEast SussexTraining, support and skills</t>
  </si>
  <si>
    <t>ChildminderEnfieldAssessment</t>
  </si>
  <si>
    <t>ChildminderEnfieldChanges that must be notified to Ofsted</t>
  </si>
  <si>
    <t>ChildminderEnfieldDisqualification</t>
  </si>
  <si>
    <t>ChildminderEnfieldEducation programmes</t>
  </si>
  <si>
    <t>ChildminderEnfieldFood and drink</t>
  </si>
  <si>
    <t>ChildminderEnfieldGeneral suitability people matters</t>
  </si>
  <si>
    <t>ChildminderEnfieldInspection has actions</t>
  </si>
  <si>
    <t>ChildminderEnfieldInspection has recommendations</t>
  </si>
  <si>
    <t>ChildminderEnfieldNo of Inspections</t>
  </si>
  <si>
    <t>ChildminderEnfieldNo of providers</t>
  </si>
  <si>
    <t>ChildminderEnfieldPlanning</t>
  </si>
  <si>
    <t>ChildminderEnfieldRisk assessment</t>
  </si>
  <si>
    <t>ChildminderEnfieldSafeguarding practice</t>
  </si>
  <si>
    <t>ChildminderEnfieldTraining, support and skills</t>
  </si>
  <si>
    <t>ChildminderEssexAccident or injury</t>
  </si>
  <si>
    <t>ChildminderEssexArrangements for safeguarding children</t>
  </si>
  <si>
    <t>ChildminderEssexAssessment</t>
  </si>
  <si>
    <t>ChildminderEssexChanges that must be notified to Ofsted</t>
  </si>
  <si>
    <t>ChildminderEssexEducation programmes</t>
  </si>
  <si>
    <t>ChildminderEssexEqual opportunities</t>
  </si>
  <si>
    <t>ChildminderEssexGeneral information and records matters</t>
  </si>
  <si>
    <t>ChildminderEssexGeneral suitability people matters</t>
  </si>
  <si>
    <t>ChildminderEssexInformation about the provider</t>
  </si>
  <si>
    <t>ChildminderEssexInformation for parents and carers</t>
  </si>
  <si>
    <t>ChildminderEssexInspection has actions</t>
  </si>
  <si>
    <t>ChildminderEssexInspection has recommendations</t>
  </si>
  <si>
    <t>ChildminderEssexManaging behaviour</t>
  </si>
  <si>
    <t>ChildminderEssexMedicine</t>
  </si>
  <si>
    <t>ChildminderEssexNo of Inspections</t>
  </si>
  <si>
    <t>ChildminderEssexNo of providers</t>
  </si>
  <si>
    <t>ChildminderEssexPlanning</t>
  </si>
  <si>
    <t>ChildminderEssexPremises</t>
  </si>
  <si>
    <t>ChildminderEssexProcedures for dealing with complaints</t>
  </si>
  <si>
    <t>ChildminderEssexProviding information to parents</t>
  </si>
  <si>
    <t>ChildminderEssexQualifications</t>
  </si>
  <si>
    <t>ChildminderEssexRisk assessment</t>
  </si>
  <si>
    <t>ChildminderEssexSafeguarding practice</t>
  </si>
  <si>
    <t>ChildminderEssexTraining, support and skills</t>
  </si>
  <si>
    <t>ChildminderEssexWelfare of the children being cared for</t>
  </si>
  <si>
    <t>ChildminderGatesheadAssessment</t>
  </si>
  <si>
    <t>ChildminderGatesheadInspection has actions</t>
  </si>
  <si>
    <t>ChildminderGatesheadInspection has recommendations</t>
  </si>
  <si>
    <t>ChildminderGatesheadNo of Inspections</t>
  </si>
  <si>
    <t>ChildminderGatesheadNo of providers</t>
  </si>
  <si>
    <t>ChildminderGatesheadPlanning</t>
  </si>
  <si>
    <t>ChildminderGloucestershireAssessment</t>
  </si>
  <si>
    <t>ChildminderGloucestershireEducation programmes</t>
  </si>
  <si>
    <t>ChildminderGloucestershireGeneral suitability people matters</t>
  </si>
  <si>
    <t>ChildminderGloucestershireInspection has actions</t>
  </si>
  <si>
    <t>ChildminderGloucestershireInspection has recommendations</t>
  </si>
  <si>
    <t>ChildminderGloucestershireNo of Inspections</t>
  </si>
  <si>
    <t>ChildminderGloucestershireNo of providers</t>
  </si>
  <si>
    <t>ChildminderGloucestershireRatios</t>
  </si>
  <si>
    <t>ChildminderGloucestershireRisk assessment</t>
  </si>
  <si>
    <t>ChildminderGloucestershireSafety</t>
  </si>
  <si>
    <t>ChildminderGloucestershireTraining, support and skills</t>
  </si>
  <si>
    <t>ChildminderGreenwichEducation programmes</t>
  </si>
  <si>
    <t>ChildminderGreenwichGeneral suitability people matters</t>
  </si>
  <si>
    <t>ChildminderGreenwichInformation about the child</t>
  </si>
  <si>
    <t>ChildminderGreenwichInspection has actions</t>
  </si>
  <si>
    <t>ChildminderGreenwichInspection has recommendations</t>
  </si>
  <si>
    <t>ChildminderGreenwichNo of Inspections</t>
  </si>
  <si>
    <t>ChildminderGreenwichNo of providers</t>
  </si>
  <si>
    <t>ChildminderGreenwichPlanning</t>
  </si>
  <si>
    <t>ChildminderGreenwichRatios</t>
  </si>
  <si>
    <t>ChildminderGreenwichRisk assessment</t>
  </si>
  <si>
    <t>ChildminderGreenwichTraining, support and skills</t>
  </si>
  <si>
    <t>ChildminderHackneyInspection has actions</t>
  </si>
  <si>
    <t>ChildminderHackneyInspection has recommendations</t>
  </si>
  <si>
    <t>ChildminderHackneyKey persons</t>
  </si>
  <si>
    <t>ChildminderHackneyNo of Inspections</t>
  </si>
  <si>
    <t>ChildminderHackneyNo of providers</t>
  </si>
  <si>
    <t>ChildminderHackneyPlanning</t>
  </si>
  <si>
    <t>ChildminderHackneyTraining, support and skills</t>
  </si>
  <si>
    <t>ChildminderHaltonAssessment</t>
  </si>
  <si>
    <t>ChildminderHaltonInspection has actions</t>
  </si>
  <si>
    <t>ChildminderHaltonInspection has recommendations</t>
  </si>
  <si>
    <t>ChildminderHaltonMedicine</t>
  </si>
  <si>
    <t>ChildminderHaltonNo of Inspections</t>
  </si>
  <si>
    <t>ChildminderHaltonNo of providers</t>
  </si>
  <si>
    <t>ChildminderHaltonPremises</t>
  </si>
  <si>
    <t>ChildminderHaltonRisk assessment</t>
  </si>
  <si>
    <t>ChildminderHaltonTraining, support and skills</t>
  </si>
  <si>
    <t>ChildminderHammersmith and FulhamArrangements for safeguarding children</t>
  </si>
  <si>
    <t>ChildminderHammersmith and FulhamAssessment</t>
  </si>
  <si>
    <t>ChildminderHammersmith and FulhamChanges that must be notified to Ofsted</t>
  </si>
  <si>
    <t>ChildminderHammersmith and FulhamGeneral suitability people matters</t>
  </si>
  <si>
    <t>ChildminderHammersmith and FulhamInformation about the provider</t>
  </si>
  <si>
    <t>ChildminderHammersmith and FulhamInspection has actions</t>
  </si>
  <si>
    <t>ChildminderHammersmith and FulhamInspection has recommendations</t>
  </si>
  <si>
    <t>ChildminderHammersmith and FulhamNo of Inspections</t>
  </si>
  <si>
    <t>ChildminderHammersmith and FulhamNo of providers</t>
  </si>
  <si>
    <t>ChildminderHammersmith and FulhamTraining, support and skills</t>
  </si>
  <si>
    <t>ChildminderHampshireAssessment</t>
  </si>
  <si>
    <t>ChildminderHampshireChanges that must be notified to Ofsted</t>
  </si>
  <si>
    <t>ChildminderHampshireChild supervision</t>
  </si>
  <si>
    <t>ChildminderHampshireEducation programmes</t>
  </si>
  <si>
    <t>ChildminderHampshireGeneral information and records matters</t>
  </si>
  <si>
    <t>ChildminderHampshireGeneral suitability people matters</t>
  </si>
  <si>
    <t>ChildminderHampshireInformation about the provider</t>
  </si>
  <si>
    <t>ChildminderHampshireInformation for parents and carers</t>
  </si>
  <si>
    <t>ChildminderHampshireInspection has actions</t>
  </si>
  <si>
    <t>ChildminderHampshireInspection has recommendations</t>
  </si>
  <si>
    <t>ChildminderHampshireNo of Inspections</t>
  </si>
  <si>
    <t>ChildminderHampshireNo of providers</t>
  </si>
  <si>
    <t>ChildminderHampshirePlanning</t>
  </si>
  <si>
    <t>ChildminderHampshireQualifications</t>
  </si>
  <si>
    <t>ChildminderHampshireQualifications and training</t>
  </si>
  <si>
    <t>ChildminderHampshireRatios</t>
  </si>
  <si>
    <t>ChildminderHampshireSafeguarding policy</t>
  </si>
  <si>
    <t>ChildminderHampshireSafeguarding practice</t>
  </si>
  <si>
    <t>ChildminderHampshireSafety</t>
  </si>
  <si>
    <t>ChildminderHampshireTraining, support and skills</t>
  </si>
  <si>
    <t>ChildminderHaringeyEducation programmes</t>
  </si>
  <si>
    <t>ChildminderHaringeyFood and drink</t>
  </si>
  <si>
    <t>ChildminderHaringeyInspection has actions</t>
  </si>
  <si>
    <t>ChildminderHaringeyInspection has recommendations</t>
  </si>
  <si>
    <t>ChildminderHaringeyNo of Inspections</t>
  </si>
  <si>
    <t>ChildminderHaringeyNo of providers</t>
  </si>
  <si>
    <t>ChildminderHaringeyTraining, support and skills</t>
  </si>
  <si>
    <t>ChildminderHarrowInformation about the provider</t>
  </si>
  <si>
    <t>ChildminderHarrowInspection has actions</t>
  </si>
  <si>
    <t>ChildminderHarrowInspection has recommendations</t>
  </si>
  <si>
    <t>ChildminderHarrowNo of Inspections</t>
  </si>
  <si>
    <t>ChildminderHarrowNo of providers</t>
  </si>
  <si>
    <t>ChildminderHarrowRatios</t>
  </si>
  <si>
    <t>ChildminderHarrowRisk assessment</t>
  </si>
  <si>
    <t>ChildminderHarrowTraining, support and skills</t>
  </si>
  <si>
    <t>ChildminderHartlepoolInspection has recommendations</t>
  </si>
  <si>
    <t>ChildminderHartlepoolNo of Inspections</t>
  </si>
  <si>
    <t>ChildminderHartlepoolNo of providers</t>
  </si>
  <si>
    <t>ChildminderHaveringEducation programmes</t>
  </si>
  <si>
    <t>ChildminderHaveringInspection has actions</t>
  </si>
  <si>
    <t>ChildminderHaveringInspection has recommendations</t>
  </si>
  <si>
    <t>ChildminderHaveringNo of Inspections</t>
  </si>
  <si>
    <t>ChildminderHaveringNo of providers</t>
  </si>
  <si>
    <t>ChildminderHaveringQualifications</t>
  </si>
  <si>
    <t>ChildminderHaveringTraining, support and skills</t>
  </si>
  <si>
    <t>ChildminderHerefordshireInspection has recommendations</t>
  </si>
  <si>
    <t>ChildminderHerefordshireNo of Inspections</t>
  </si>
  <si>
    <t>ChildminderHerefordshireNo of providers</t>
  </si>
  <si>
    <t>ChildminderHertfordshireAssessment</t>
  </si>
  <si>
    <t>ChildminderHertfordshireCertificate of registration</t>
  </si>
  <si>
    <t>ChildminderHertfordshireChanges that must be notified to Ofsted</t>
  </si>
  <si>
    <t>ChildminderHertfordshireEducation programmes</t>
  </si>
  <si>
    <t>ChildminderHertfordshireGeneral information and records matters</t>
  </si>
  <si>
    <t>ChildminderHertfordshireGeneral suitability people matters</t>
  </si>
  <si>
    <t>ChildminderHertfordshireInformation about the provider</t>
  </si>
  <si>
    <t>ChildminderHertfordshireInspection has actions</t>
  </si>
  <si>
    <t>ChildminderHertfordshireInspection has recommendations</t>
  </si>
  <si>
    <t>ChildminderHertfordshireManaging behaviour</t>
  </si>
  <si>
    <t>ChildminderHertfordshireNo of Inspections</t>
  </si>
  <si>
    <t>ChildminderHertfordshireNo of providers</t>
  </si>
  <si>
    <t>ChildminderHertfordshirePlanning</t>
  </si>
  <si>
    <t>ChildminderHertfordshirePremises</t>
  </si>
  <si>
    <t>ChildminderHertfordshireRatios</t>
  </si>
  <si>
    <t>ChildminderHertfordshireRisk assessment</t>
  </si>
  <si>
    <t>ChildminderHertfordshireSafeguarding practice</t>
  </si>
  <si>
    <t>ChildminderHertfordshireSafety</t>
  </si>
  <si>
    <t>ChildminderHertfordshireTraining, support and skills</t>
  </si>
  <si>
    <t>ChildminderHillingdonAccident or injury</t>
  </si>
  <si>
    <t>ChildminderHillingdonChild supervision</t>
  </si>
  <si>
    <t>ChildminderHillingdonInformation about the child</t>
  </si>
  <si>
    <t>ChildminderHillingdonInspection has actions</t>
  </si>
  <si>
    <t>ChildminderHillingdonInspection has recommendations</t>
  </si>
  <si>
    <t>ChildminderHillingdonNo of Inspections</t>
  </si>
  <si>
    <t>ChildminderHillingdonNo of providers</t>
  </si>
  <si>
    <t>ChildminderHillingdonPlanning</t>
  </si>
  <si>
    <t>ChildminderHillingdonRatios</t>
  </si>
  <si>
    <t>ChildminderHillingdonRisk assessment</t>
  </si>
  <si>
    <t>ChildminderHillingdonSafety</t>
  </si>
  <si>
    <t>ChildminderHillingdonTraining, support and skills</t>
  </si>
  <si>
    <t>ChildminderHounslowChanges that must be notified to Ofsted</t>
  </si>
  <si>
    <t>ChildminderHounslowEducation programmes</t>
  </si>
  <si>
    <t>ChildminderHounslowGeneral information and records matters</t>
  </si>
  <si>
    <t>ChildminderHounslowInformation about the child</t>
  </si>
  <si>
    <t>ChildminderHounslowInformation for parents and carers</t>
  </si>
  <si>
    <t>ChildminderHounslowInspection has actions</t>
  </si>
  <si>
    <t>ChildminderHounslowInspection has recommendations</t>
  </si>
  <si>
    <t>ChildminderHounslowNo of Inspections</t>
  </si>
  <si>
    <t>ChildminderHounslowNo of providers</t>
  </si>
  <si>
    <t>ChildminderHounslowPlanning</t>
  </si>
  <si>
    <t>ChildminderIsle of WightGeneral information and records matters</t>
  </si>
  <si>
    <t>ChildminderIsle of WightInspection has actions</t>
  </si>
  <si>
    <t>ChildminderIsle of WightInspection has recommendations</t>
  </si>
  <si>
    <t>ChildminderIsle of WightNo of Inspections</t>
  </si>
  <si>
    <t>ChildminderIsle of WightNo of providers</t>
  </si>
  <si>
    <t>ChildminderIsle of WightPlanning</t>
  </si>
  <si>
    <t>ChildminderIsle of WightTraining, support and skills</t>
  </si>
  <si>
    <t>ChildminderIsles of ScillyInspection has recommendations</t>
  </si>
  <si>
    <t>ChildminderIsles of ScillyNo of Inspections</t>
  </si>
  <si>
    <t>ChildminderIsles of ScillyNo of providers</t>
  </si>
  <si>
    <t>ChildminderIslingtonInspection has recommendations</t>
  </si>
  <si>
    <t>ChildminderIslingtonNo of Inspections</t>
  </si>
  <si>
    <t>ChildminderIslingtonNo of providers</t>
  </si>
  <si>
    <t>ChildminderKensington and ChelseaInspection has actions</t>
  </si>
  <si>
    <t>ChildminderKensington and ChelseaInspection has recommendations</t>
  </si>
  <si>
    <t>ChildminderKensington and ChelseaNo of Inspections</t>
  </si>
  <si>
    <t>ChildminderKensington and ChelseaNo of providers</t>
  </si>
  <si>
    <t>ChildminderKensington and ChelseaPremises</t>
  </si>
  <si>
    <t>ChildminderKensington and ChelseaRisk assessment</t>
  </si>
  <si>
    <t>ChildminderKensington and ChelseaTraining, support and skills</t>
  </si>
  <si>
    <t>ChildminderKentArrangements for safeguarding children</t>
  </si>
  <si>
    <t>ChildminderKentAssessment</t>
  </si>
  <si>
    <t>ChildminderKentChanges that must be notified to Ofsted</t>
  </si>
  <si>
    <t>ChildminderKentChild supervision</t>
  </si>
  <si>
    <t>ChildminderKentEducation programmes</t>
  </si>
  <si>
    <t>ChildminderKentGeneral information and records matters</t>
  </si>
  <si>
    <t>ChildminderKentGeneral suitability people matters</t>
  </si>
  <si>
    <t>ChildminderKentInformation about the child</t>
  </si>
  <si>
    <t>ChildminderKentInformation about the provider</t>
  </si>
  <si>
    <t>ChildminderKentInspection has actions</t>
  </si>
  <si>
    <t>ChildminderKentInspection has recommendations</t>
  </si>
  <si>
    <t>ChildminderKentManaging behaviour</t>
  </si>
  <si>
    <t>ChildminderKentMedicine</t>
  </si>
  <si>
    <t>ChildminderKentNo of Inspections</t>
  </si>
  <si>
    <t>ChildminderKentNo of providers</t>
  </si>
  <si>
    <t>ChildminderKentPlanning</t>
  </si>
  <si>
    <t>ChildminderKentRisk assessment</t>
  </si>
  <si>
    <t>ChildminderKentSafeguarding practice</t>
  </si>
  <si>
    <t>ChildminderKentSafety</t>
  </si>
  <si>
    <t>ChildminderKentTraining, support and skills</t>
  </si>
  <si>
    <t>ChildminderKentWelfare of the children being cared for</t>
  </si>
  <si>
    <t>ChildminderKingston upon HullEducation programmes</t>
  </si>
  <si>
    <t>ChildminderKingston upon HullInspection has actions</t>
  </si>
  <si>
    <t>ChildminderKingston upon HullInspection has recommendations</t>
  </si>
  <si>
    <t>ChildminderKingston upon HullManaging behaviour</t>
  </si>
  <si>
    <t>ChildminderKingston upon HullNo of Inspections</t>
  </si>
  <si>
    <t>ChildminderKingston upon HullNo of providers</t>
  </si>
  <si>
    <t>ChildminderKingston upon HullTraining, support and skills</t>
  </si>
  <si>
    <t>ChildminderKingston upon ThamesAssessment</t>
  </si>
  <si>
    <t>ChildminderKingston upon ThamesChanges that must be notified to Ofsted</t>
  </si>
  <si>
    <t>ChildminderKingston upon ThamesEducation programmes</t>
  </si>
  <si>
    <t>ChildminderKingston upon ThamesGeneral information and records matters</t>
  </si>
  <si>
    <t>ChildminderKingston upon ThamesInformation for parents and carers</t>
  </si>
  <si>
    <t>ChildminderKingston upon ThamesInspection has actions</t>
  </si>
  <si>
    <t>ChildminderKingston upon ThamesInspection has recommendations</t>
  </si>
  <si>
    <t>ChildminderKingston upon ThamesNo of Inspections</t>
  </si>
  <si>
    <t>ChildminderKingston upon ThamesNo of providers</t>
  </si>
  <si>
    <t>ChildminderKingston upon ThamesPremises</t>
  </si>
  <si>
    <t>ChildminderKingston upon ThamesRisk assessment</t>
  </si>
  <si>
    <t>ChildminderKingston upon ThamesSafeguarding practice</t>
  </si>
  <si>
    <t>ChildminderKingston upon ThamesTraining, support and skills</t>
  </si>
  <si>
    <t>ChildminderKirkleesAssessment</t>
  </si>
  <si>
    <t>ChildminderKirkleesChild supervision</t>
  </si>
  <si>
    <t>ChildminderKirkleesEducation programmes</t>
  </si>
  <si>
    <t>ChildminderKirkleesGeneral suitability people matters</t>
  </si>
  <si>
    <t>ChildminderKirkleesInspection has actions</t>
  </si>
  <si>
    <t>ChildminderKirkleesInspection has recommendations</t>
  </si>
  <si>
    <t>ChildminderKirkleesManaging behaviour</t>
  </si>
  <si>
    <t>ChildminderKirkleesNo of Inspections</t>
  </si>
  <si>
    <t>ChildminderKirkleesNo of providers</t>
  </si>
  <si>
    <t>ChildminderKirkleesPlanning</t>
  </si>
  <si>
    <t>ChildminderKirkleesPremises</t>
  </si>
  <si>
    <t>ChildminderKirkleesQualifications</t>
  </si>
  <si>
    <t>ChildminderKirkleesRisk assessment</t>
  </si>
  <si>
    <t>ChildminderKirkleesSafeguarding practice</t>
  </si>
  <si>
    <t>ChildminderKirkleesTraining, support and skills</t>
  </si>
  <si>
    <t>ChildminderKnowsleyFood and drink</t>
  </si>
  <si>
    <t>ChildminderKnowsleyInspection has actions</t>
  </si>
  <si>
    <t>ChildminderKnowsleyInspection has recommendations</t>
  </si>
  <si>
    <t>ChildminderKnowsleyNo of Inspections</t>
  </si>
  <si>
    <t>ChildminderKnowsleyNo of providers</t>
  </si>
  <si>
    <t>ChildminderKnowsleySafety</t>
  </si>
  <si>
    <t>ChildminderLambethAssessment</t>
  </si>
  <si>
    <t>ChildminderLambethEducation programmes</t>
  </si>
  <si>
    <t>ChildminderLambethGeneral suitability people matters</t>
  </si>
  <si>
    <t>ChildminderLambethInspection has actions</t>
  </si>
  <si>
    <t>ChildminderLambethInspection has recommendations</t>
  </si>
  <si>
    <t>ChildminderLambethInsurance</t>
  </si>
  <si>
    <t>ChildminderLambethMedicine</t>
  </si>
  <si>
    <t>ChildminderLambethNo of Inspections</t>
  </si>
  <si>
    <t>ChildminderLambethNo of providers</t>
  </si>
  <si>
    <t>ChildminderLambethPremises</t>
  </si>
  <si>
    <t>ChildminderLambethQualifications and training</t>
  </si>
  <si>
    <t>ChildminderLambethSafeguarding practice</t>
  </si>
  <si>
    <t>ChildminderLancashireAccident or injury</t>
  </si>
  <si>
    <t>ChildminderLancashireAssessment</t>
  </si>
  <si>
    <t>ChildminderLancashireEducation programmes</t>
  </si>
  <si>
    <t>ChildminderLancashireFood and drink</t>
  </si>
  <si>
    <t>ChildminderLancashireInformation about the child</t>
  </si>
  <si>
    <t>ChildminderLancashireInformation about the provider</t>
  </si>
  <si>
    <t>ChildminderLancashireInspection has actions</t>
  </si>
  <si>
    <t>ChildminderLancashireInspection has recommendations</t>
  </si>
  <si>
    <t>ChildminderLancashireNo of Inspections</t>
  </si>
  <si>
    <t>ChildminderLancashireNo of providers</t>
  </si>
  <si>
    <t>ChildminderLancashirePlanning</t>
  </si>
  <si>
    <t>ChildminderLancashireRisk assessment</t>
  </si>
  <si>
    <t>ChildminderLancashireSafeguarding practice</t>
  </si>
  <si>
    <t>ChildminderLancashireSafety</t>
  </si>
  <si>
    <t>ChildminderLancashireTraining, support and skills</t>
  </si>
  <si>
    <t>ChildminderLeedsAccident or injury</t>
  </si>
  <si>
    <t>ChildminderLeedsAssessment</t>
  </si>
  <si>
    <t>ChildminderLeedsChanges that must be notified to Ofsted</t>
  </si>
  <si>
    <t>ChildminderLeedsChild supervision</t>
  </si>
  <si>
    <t>ChildminderLeedsComplaints</t>
  </si>
  <si>
    <t>ChildminderLeedsEducation programmes</t>
  </si>
  <si>
    <t>ChildminderLeedsFood and drink</t>
  </si>
  <si>
    <t>ChildminderLeedsGeneral information and records matters</t>
  </si>
  <si>
    <t>ChildminderLeedsGeneral suitability people matters</t>
  </si>
  <si>
    <t>ChildminderLeedsInformation about the child</t>
  </si>
  <si>
    <t>ChildminderLeedsInformation for parents and carers</t>
  </si>
  <si>
    <t>ChildminderLeedsInspection has actions</t>
  </si>
  <si>
    <t>ChildminderLeedsInspection has recommendations</t>
  </si>
  <si>
    <t>ChildminderLeedsKey persons</t>
  </si>
  <si>
    <t>ChildminderLeedsManaging behaviour</t>
  </si>
  <si>
    <t>ChildminderLeedsMedicine</t>
  </si>
  <si>
    <t>ChildminderLeedsNo of Inspections</t>
  </si>
  <si>
    <t>ChildminderLeedsNo of providers</t>
  </si>
  <si>
    <t>ChildminderLeedsOutings</t>
  </si>
  <si>
    <t>ChildminderLeedsPlanning</t>
  </si>
  <si>
    <t>ChildminderLeedsPremises</t>
  </si>
  <si>
    <t>ChildminderLeedsQualifications</t>
  </si>
  <si>
    <t>ChildminderLeedsRisk assessment</t>
  </si>
  <si>
    <t>ChildminderLeedsSafeguarding policy</t>
  </si>
  <si>
    <t>ChildminderLeedsSafeguarding practice</t>
  </si>
  <si>
    <t>ChildminderLeedsSafety</t>
  </si>
  <si>
    <t>ChildminderLeedsTraining, support and skills</t>
  </si>
  <si>
    <t>ChildminderLeicesterAssessment</t>
  </si>
  <si>
    <t>ChildminderLeicesterEducation programmes</t>
  </si>
  <si>
    <t>ChildminderLeicesterGeneral information and records matters</t>
  </si>
  <si>
    <t>ChildminderLeicesterGeneral suitability people matters</t>
  </si>
  <si>
    <t>ChildminderLeicesterInspection has actions</t>
  </si>
  <si>
    <t>ChildminderLeicesterInspection has recommendations</t>
  </si>
  <si>
    <t>ChildminderLeicesterInsurance</t>
  </si>
  <si>
    <t>ChildminderLeicesterManaging behaviour</t>
  </si>
  <si>
    <t>ChildminderLeicesterMatters affecting the welfare of children</t>
  </si>
  <si>
    <t>ChildminderLeicesterNo of Inspections</t>
  </si>
  <si>
    <t>ChildminderLeicesterNo of providers</t>
  </si>
  <si>
    <t>ChildminderLeicesterPlanning</t>
  </si>
  <si>
    <t>ChildminderLeicesterPremises</t>
  </si>
  <si>
    <t>ChildminderLeicesterQualifications</t>
  </si>
  <si>
    <t>ChildminderLeicesterRatios</t>
  </si>
  <si>
    <t>ChildminderLeicesterRisk assessment</t>
  </si>
  <si>
    <t>ChildminderLeicesterSafeguarding practice</t>
  </si>
  <si>
    <t>ChildminderLeicestershireAssessment</t>
  </si>
  <si>
    <t>ChildminderLeicestershireChild supervision</t>
  </si>
  <si>
    <t>ChildminderLeicestershireEducation programmes</t>
  </si>
  <si>
    <t>ChildminderLeicestershireInspection has actions</t>
  </si>
  <si>
    <t>ChildminderLeicestershireInspection has recommendations</t>
  </si>
  <si>
    <t>ChildminderLeicestershireManaging behaviour</t>
  </si>
  <si>
    <t>ChildminderLeicestershireMedicine</t>
  </si>
  <si>
    <t>ChildminderLeicestershireNo of Inspections</t>
  </si>
  <si>
    <t>ChildminderLeicestershireNo of providers</t>
  </si>
  <si>
    <t>ChildminderLeicestershirePlanning</t>
  </si>
  <si>
    <t>ChildminderLeicestershireRatios</t>
  </si>
  <si>
    <t>ChildminderLeicestershireRisk assessment</t>
  </si>
  <si>
    <t>ChildminderLeicestershireSafeguarding practice</t>
  </si>
  <si>
    <t>ChildminderLeicestershireSafety</t>
  </si>
  <si>
    <t>ChildminderLeicestershireTraining, support and skills</t>
  </si>
  <si>
    <t>ChildminderLeicesterTraining, support and skills</t>
  </si>
  <si>
    <t>ChildminderLewishamAssessment</t>
  </si>
  <si>
    <t>ChildminderLewishamChanges that must be notified to Ofsted</t>
  </si>
  <si>
    <t>ChildminderLewishamEducation programmes</t>
  </si>
  <si>
    <t>ChildminderLewishamGeneral information and records matters</t>
  </si>
  <si>
    <t>ChildminderLewishamInformation about the provider</t>
  </si>
  <si>
    <t>ChildminderLewishamInformation for parents and carers</t>
  </si>
  <si>
    <t>ChildminderLewishamInspection has actions</t>
  </si>
  <si>
    <t>ChildminderLewishamInspection has recommendations</t>
  </si>
  <si>
    <t>ChildminderLewishamManaging behaviour</t>
  </si>
  <si>
    <t>ChildminderLewishamNo of Inspections</t>
  </si>
  <si>
    <t>ChildminderLewishamNo of providers</t>
  </si>
  <si>
    <t>ChildminderLewishamPlanning</t>
  </si>
  <si>
    <t>ChildminderLewishamQualifications and training</t>
  </si>
  <si>
    <t>ChildminderLewishamRecords to be kept</t>
  </si>
  <si>
    <t>ChildminderLewishamRisk assessment</t>
  </si>
  <si>
    <t>ChildminderLewishamSafeguarding practice</t>
  </si>
  <si>
    <t>ChildminderLewishamSuitablity and safety of premises and equipment</t>
  </si>
  <si>
    <t>ChildminderLewishamTraining, support and skills</t>
  </si>
  <si>
    <t>ChildminderLewishamWelfare of the children being cared for</t>
  </si>
  <si>
    <t>ChildminderLincolnshireAssessment</t>
  </si>
  <si>
    <t>ChildminderLincolnshireEducation programmes</t>
  </si>
  <si>
    <t>ChildminderLincolnshireGeneral information and records matters</t>
  </si>
  <si>
    <t>ChildminderLincolnshireInformation about the provider</t>
  </si>
  <si>
    <t>ChildminderLincolnshireInspection has actions</t>
  </si>
  <si>
    <t>ChildminderLincolnshireInspection has recommendations</t>
  </si>
  <si>
    <t>ChildminderLincolnshireMedicine</t>
  </si>
  <si>
    <t>ChildminderLincolnshireNo of Inspections</t>
  </si>
  <si>
    <t>ChildminderLincolnshireNo of providers</t>
  </si>
  <si>
    <t>ChildminderLincolnshirePlanning</t>
  </si>
  <si>
    <t>ChildminderLincolnshireProviding information to parents</t>
  </si>
  <si>
    <t>ChildminderLincolnshireQualifications</t>
  </si>
  <si>
    <t>ChildminderLincolnshireRisk assessment</t>
  </si>
  <si>
    <t>ChildminderLincolnshireSafeguarding practice</t>
  </si>
  <si>
    <t>ChildminderLincolnshireSafety</t>
  </si>
  <si>
    <t>ChildminderLincolnshireTraining, support and skills</t>
  </si>
  <si>
    <t>ChildminderLiverpoolAccident or injury</t>
  </si>
  <si>
    <t>ChildminderLiverpoolArrangements for safeguarding children</t>
  </si>
  <si>
    <t>ChildminderLiverpoolChild supervision</t>
  </si>
  <si>
    <t>ChildminderLiverpoolEducation programmes</t>
  </si>
  <si>
    <t>ChildminderLiverpoolFood and drink</t>
  </si>
  <si>
    <t>ChildminderLiverpoolGeneral suitability people matters</t>
  </si>
  <si>
    <t>ChildminderLiverpoolInformation about the child</t>
  </si>
  <si>
    <t>ChildminderLiverpoolInformation about the provider</t>
  </si>
  <si>
    <t>ChildminderLiverpoolInspection has actions</t>
  </si>
  <si>
    <t>ChildminderLiverpoolInspection has recommendations</t>
  </si>
  <si>
    <t>ChildminderLiverpoolManaging behaviour</t>
  </si>
  <si>
    <t>ChildminderLiverpoolNo of Inspections</t>
  </si>
  <si>
    <t>ChildminderLiverpoolNo of providers</t>
  </si>
  <si>
    <t>ChildminderLiverpoolQualifications</t>
  </si>
  <si>
    <t>ChildminderLiverpoolRatios</t>
  </si>
  <si>
    <t>ChildminderLiverpoolRisk assessment</t>
  </si>
  <si>
    <t>ChildminderLiverpoolSafeguarding policy</t>
  </si>
  <si>
    <t>ChildminderLiverpoolTraining, support and skills</t>
  </si>
  <si>
    <t>ChildminderLutonAssessment</t>
  </si>
  <si>
    <t>ChildminderLutonChild supervision</t>
  </si>
  <si>
    <t>ChildminderLutonEducation programmes</t>
  </si>
  <si>
    <t>ChildminderLutonGeneral suitability people matters</t>
  </si>
  <si>
    <t>ChildminderLutonInformation about the child</t>
  </si>
  <si>
    <t>ChildminderLutonInformation about the provider</t>
  </si>
  <si>
    <t>ChildminderLutonInspection has actions</t>
  </si>
  <si>
    <t>ChildminderLutonInspection has recommendations</t>
  </si>
  <si>
    <t>ChildminderLutonNo of Inspections</t>
  </si>
  <si>
    <t>ChildminderLutonNo of providers</t>
  </si>
  <si>
    <t>ChildminderLutonSafeguarding policy</t>
  </si>
  <si>
    <t>ChildminderLutonSafeguarding practice</t>
  </si>
  <si>
    <t>ChildminderManchesterAccident or injury</t>
  </si>
  <si>
    <t>ChildminderManchesterChanges that must be notified to Ofsted</t>
  </si>
  <si>
    <t>ChildminderManchesterEducation programmes</t>
  </si>
  <si>
    <t>ChildminderManchesterEqual opportunities</t>
  </si>
  <si>
    <t>ChildminderManchesterGeneral information and records matters</t>
  </si>
  <si>
    <t>ChildminderManchesterGeneral suitability people matters</t>
  </si>
  <si>
    <t>ChildminderManchesterInformation about the child</t>
  </si>
  <si>
    <t>ChildminderManchesterInformation about the provider</t>
  </si>
  <si>
    <t>ChildminderManchesterInformation for parents and carers</t>
  </si>
  <si>
    <t>ChildminderManchesterInspection has actions</t>
  </si>
  <si>
    <t>ChildminderManchesterInspection has recommendations</t>
  </si>
  <si>
    <t>ChildminderManchesterManaging behaviour</t>
  </si>
  <si>
    <t>ChildminderManchesterNo of Inspections</t>
  </si>
  <si>
    <t>ChildminderManchesterNo of providers</t>
  </si>
  <si>
    <t>ChildminderManchesterOutings</t>
  </si>
  <si>
    <t>ChildminderManchesterPlanning</t>
  </si>
  <si>
    <t>ChildminderManchesterQualifications</t>
  </si>
  <si>
    <t>ChildminderManchesterQualifications and training</t>
  </si>
  <si>
    <t>ChildminderManchesterRisk assessment</t>
  </si>
  <si>
    <t>ChildminderManchesterSafeguarding practice</t>
  </si>
  <si>
    <t>ChildminderManchesterSafety</t>
  </si>
  <si>
    <t>ChildminderManchesterSmoking</t>
  </si>
  <si>
    <t>ChildminderManchesterTraining, support and skills</t>
  </si>
  <si>
    <t>ChildminderMedwayEducation programmes</t>
  </si>
  <si>
    <t>ChildminderMedwayFood and drink</t>
  </si>
  <si>
    <t>ChildminderMedwayGeneral information and records matters</t>
  </si>
  <si>
    <t>ChildminderMedwayInformation about the child</t>
  </si>
  <si>
    <t>ChildminderMedwayInformation about the provider</t>
  </si>
  <si>
    <t>ChildminderMedwayInspection has actions</t>
  </si>
  <si>
    <t>ChildminderMedwayInspection has recommendations</t>
  </si>
  <si>
    <t>ChildminderMedwayManaging behaviour</t>
  </si>
  <si>
    <t>ChildminderMedwayNo of Inspections</t>
  </si>
  <si>
    <t>ChildminderMedwayNo of providers</t>
  </si>
  <si>
    <t>ChildminderMedwayPlanning</t>
  </si>
  <si>
    <t>ChildminderMedwayPremises</t>
  </si>
  <si>
    <t>ChildminderMedwayRisk assessment</t>
  </si>
  <si>
    <t>ChildminderMedwayTraining, support and skills</t>
  </si>
  <si>
    <t>ChildminderMertonEducation programmes</t>
  </si>
  <si>
    <t>ChildminderMertonInspection has actions</t>
  </si>
  <si>
    <t>ChildminderMertonInspection has recommendations</t>
  </si>
  <si>
    <t>ChildminderMertonNo of Inspections</t>
  </si>
  <si>
    <t>ChildminderMertonNo of providers</t>
  </si>
  <si>
    <t>ChildminderMertonPlanning</t>
  </si>
  <si>
    <t>ChildminderMertonRecords to be kept</t>
  </si>
  <si>
    <t>ChildminderMiddlesbroughEducation programmes</t>
  </si>
  <si>
    <t>ChildminderMiddlesbroughInspection has actions</t>
  </si>
  <si>
    <t>ChildminderMiddlesbroughInspection has recommendations</t>
  </si>
  <si>
    <t>ChildminderMiddlesbroughNo of Inspections</t>
  </si>
  <si>
    <t>ChildminderMiddlesbroughNo of providers</t>
  </si>
  <si>
    <t>ChildminderMiddlesbroughQualifications</t>
  </si>
  <si>
    <t>ChildminderMilton KeynesAssessment</t>
  </si>
  <si>
    <t>ChildminderMilton KeynesChanges that must be notified to Ofsted</t>
  </si>
  <si>
    <t>ChildminderMilton KeynesComplaints</t>
  </si>
  <si>
    <t>ChildminderMilton KeynesEducation programmes</t>
  </si>
  <si>
    <t>ChildminderMilton KeynesGeneral information and records matters</t>
  </si>
  <si>
    <t>ChildminderMilton KeynesGeneral suitability people matters</t>
  </si>
  <si>
    <t>ChildminderMilton KeynesInformation about the provider</t>
  </si>
  <si>
    <t>ChildminderMilton KeynesInspection has actions</t>
  </si>
  <si>
    <t>ChildminderMilton KeynesInspection has recommendations</t>
  </si>
  <si>
    <t>ChildminderMilton KeynesManaging behaviour</t>
  </si>
  <si>
    <t>ChildminderMilton KeynesMedicine</t>
  </si>
  <si>
    <t>ChildminderMilton KeynesNo of Inspections</t>
  </si>
  <si>
    <t>ChildminderMilton KeynesNo of providers</t>
  </si>
  <si>
    <t>ChildminderMilton KeynesPlanning</t>
  </si>
  <si>
    <t>ChildminderMilton KeynesPremises</t>
  </si>
  <si>
    <t>ChildminderMilton KeynesQualifications</t>
  </si>
  <si>
    <t>ChildminderMilton KeynesRatios</t>
  </si>
  <si>
    <t>ChildminderMilton KeynesRisk assessment</t>
  </si>
  <si>
    <t>ChildminderMilton KeynesSafeguarding policy</t>
  </si>
  <si>
    <t>ChildminderMilton KeynesSafeguarding practice</t>
  </si>
  <si>
    <t>ChildminderMilton KeynesSafety</t>
  </si>
  <si>
    <t>ChildminderMilton KeynesTraining, support and skills</t>
  </si>
  <si>
    <t>ChildminderNewcastle upon TyneAssessment</t>
  </si>
  <si>
    <t>ChildminderNewcastle upon TyneEducation programmes</t>
  </si>
  <si>
    <t>ChildminderNewcastle upon TyneEqual opportunities</t>
  </si>
  <si>
    <t>ChildminderNewcastle upon TyneGeneral information and records matters</t>
  </si>
  <si>
    <t>ChildminderNewcastle upon TyneInformation about the provider</t>
  </si>
  <si>
    <t>ChildminderNewcastle upon TyneInspection has actions</t>
  </si>
  <si>
    <t>ChildminderNewcastle upon TyneInspection has recommendations</t>
  </si>
  <si>
    <t>ChildminderNewcastle upon TyneManaging behaviour</t>
  </si>
  <si>
    <t>ChildminderNewcastle upon TyneNo of Inspections</t>
  </si>
  <si>
    <t>ChildminderNewcastle upon TyneNo of providers</t>
  </si>
  <si>
    <t>ChildminderNewcastle upon TynePlanning</t>
  </si>
  <si>
    <t>ChildminderNewcastle upon TynePremises</t>
  </si>
  <si>
    <t>ChildminderNewcastle upon TyneQualifications and training</t>
  </si>
  <si>
    <t>ChildminderNewcastle upon TyneRisk assessment</t>
  </si>
  <si>
    <t>ChildminderNewcastle upon TyneSafeguarding policy</t>
  </si>
  <si>
    <t>ChildminderNewcastle upon TyneSafeguarding practice</t>
  </si>
  <si>
    <t>ChildminderNewcastle upon TyneTraining, support and skills</t>
  </si>
  <si>
    <t>ChildminderNewhamArrangements for safeguarding children</t>
  </si>
  <si>
    <t>ChildminderNewhamChanges that must be notified to Ofsted</t>
  </si>
  <si>
    <t>ChildminderNewhamInspection has actions</t>
  </si>
  <si>
    <t>ChildminderNewhamInspection has recommendations</t>
  </si>
  <si>
    <t>ChildminderNewhamManaging behaviour</t>
  </si>
  <si>
    <t>ChildminderNewhamNo of Inspections</t>
  </si>
  <si>
    <t>ChildminderNewhamNo of providers</t>
  </si>
  <si>
    <t>ChildminderNewhamPremises</t>
  </si>
  <si>
    <t>ChildminderNewhamRisk assessment</t>
  </si>
  <si>
    <t>ChildminderNewhamSafeguarding policy</t>
  </si>
  <si>
    <t>ChildminderNewhamTraining, support and skills</t>
  </si>
  <si>
    <t>ChildminderNewhamWelfare of the children being cared for</t>
  </si>
  <si>
    <t>ChildminderNorfolkChild supervision</t>
  </si>
  <si>
    <t>ChildminderNorfolkEducation programmes</t>
  </si>
  <si>
    <t>ChildminderNorfolkInspection has actions</t>
  </si>
  <si>
    <t>ChildminderNorfolkInspection has recommendations</t>
  </si>
  <si>
    <t>ChildminderNorfolkNo of Inspections</t>
  </si>
  <si>
    <t>ChildminderNorfolkNo of providers</t>
  </si>
  <si>
    <t>ChildminderNorfolkPlanning</t>
  </si>
  <si>
    <t>ChildminderNorfolkPremises</t>
  </si>
  <si>
    <t>ChildminderNorfolkQualifications</t>
  </si>
  <si>
    <t>ChildminderNorfolkRatios</t>
  </si>
  <si>
    <t>ChildminderNorfolkRisk assessment</t>
  </si>
  <si>
    <t>ChildminderNorfolkSafety</t>
  </si>
  <si>
    <t>ChildminderNorfolkTraining, support and skills</t>
  </si>
  <si>
    <t>ChildminderNorth East LincolnshireArrangements for safeguarding children</t>
  </si>
  <si>
    <t>ChildminderNorth East LincolnshireAssessment</t>
  </si>
  <si>
    <t>ChildminderNorth East LincolnshireEducation programmes</t>
  </si>
  <si>
    <t>ChildminderNorth East LincolnshireInformation about the provider</t>
  </si>
  <si>
    <t>ChildminderNorth East LincolnshireInspection has actions</t>
  </si>
  <si>
    <t>ChildminderNorth East LincolnshireInspection has recommendations</t>
  </si>
  <si>
    <t>ChildminderNorth East LincolnshireNo of Inspections</t>
  </si>
  <si>
    <t>ChildminderNorth East LincolnshireNo of providers</t>
  </si>
  <si>
    <t>ChildminderNorth East LincolnshirePlanning</t>
  </si>
  <si>
    <t>ChildminderNorth East LincolnshireQualifications and training</t>
  </si>
  <si>
    <t>ChildminderNorth East LincolnshireSafeguarding policy</t>
  </si>
  <si>
    <t>ChildminderNorth East LincolnshireSafeguarding practice</t>
  </si>
  <si>
    <t>ChildminderNorth East LincolnshireSuitablity and safety of premises and equipment</t>
  </si>
  <si>
    <t>ChildminderNorth East LincolnshireTraining, support and skills</t>
  </si>
  <si>
    <t>ChildminderNorth LincolnshireAssessment</t>
  </si>
  <si>
    <t>ChildminderNorth LincolnshireGeneral suitability people matters</t>
  </si>
  <si>
    <t>ChildminderNorth LincolnshireInformation about the child</t>
  </si>
  <si>
    <t>ChildminderNorth LincolnshireInspection has actions</t>
  </si>
  <si>
    <t>ChildminderNorth LincolnshireInspection has recommendations</t>
  </si>
  <si>
    <t>ChildminderNorth LincolnshireNo of Inspections</t>
  </si>
  <si>
    <t>ChildminderNorth LincolnshireNo of providers</t>
  </si>
  <si>
    <t>ChildminderNorth LincolnshireProviding information to Ofsted</t>
  </si>
  <si>
    <t>ChildminderNorth LincolnshireRisk assessment</t>
  </si>
  <si>
    <t>ChildminderNorth LincolnshireTraining, support and skills</t>
  </si>
  <si>
    <t>ChildminderNorth NorthamptonshireEducation programmes</t>
  </si>
  <si>
    <t>ChildminderNorth NorthamptonshireGeneral information and records matters</t>
  </si>
  <si>
    <t>ChildminderNorth NorthamptonshireInformation for parents and carers</t>
  </si>
  <si>
    <t>ChildminderNorth NorthamptonshireInspection has actions</t>
  </si>
  <si>
    <t>ChildminderNorth NorthamptonshireInspection has recommendations</t>
  </si>
  <si>
    <t>ChildminderNorth NorthamptonshireManaging behaviour</t>
  </si>
  <si>
    <t>ChildminderNorth NorthamptonshireMedicine</t>
  </si>
  <si>
    <t>ChildminderNorth NorthamptonshireNo of Inspections</t>
  </si>
  <si>
    <t>ChildminderNorth NorthamptonshireNo of providers</t>
  </si>
  <si>
    <t>ChildminderNorth NorthamptonshirePremises</t>
  </si>
  <si>
    <t>ChildminderNorth NorthamptonshireRisk assessment</t>
  </si>
  <si>
    <t>ChildminderNorth NorthamptonshireTraining, support and skills</t>
  </si>
  <si>
    <t>ChildminderNorth SomersetEducation programmes</t>
  </si>
  <si>
    <t>ChildminderNorth SomersetGeneral information and records matters</t>
  </si>
  <si>
    <t>ChildminderNorth SomersetInspection has actions</t>
  </si>
  <si>
    <t>ChildminderNorth SomersetInspection has recommendations</t>
  </si>
  <si>
    <t>ChildminderNorth SomersetNo of Inspections</t>
  </si>
  <si>
    <t>ChildminderNorth SomersetNo of providers</t>
  </si>
  <si>
    <t>ChildminderNorth SomersetRisk assessment</t>
  </si>
  <si>
    <t>ChildminderNorth SomersetSafeguarding policy</t>
  </si>
  <si>
    <t>ChildminderNorth SomersetSafeguarding practice</t>
  </si>
  <si>
    <t>ChildminderNorth TynesideInspection has recommendations</t>
  </si>
  <si>
    <t>ChildminderNorth TynesideNo of Inspections</t>
  </si>
  <si>
    <t>ChildminderNorth TynesideNo of providers</t>
  </si>
  <si>
    <t>ChildminderNorth YorkshireAssessment</t>
  </si>
  <si>
    <t>ChildminderNorth YorkshireChild supervision</t>
  </si>
  <si>
    <t>ChildminderNorth YorkshireEducation programmes</t>
  </si>
  <si>
    <t>ChildminderNorth YorkshireGeneral suitability people matters</t>
  </si>
  <si>
    <t>ChildminderNorth YorkshireInformation about the child</t>
  </si>
  <si>
    <t>ChildminderNorth YorkshireInformation about the provider</t>
  </si>
  <si>
    <t>ChildminderNorth YorkshireInspection has actions</t>
  </si>
  <si>
    <t>ChildminderNorth YorkshireInspection has recommendations</t>
  </si>
  <si>
    <t>ChildminderNorth YorkshireManaging behaviour</t>
  </si>
  <si>
    <t>ChildminderNorth YorkshireMedicine</t>
  </si>
  <si>
    <t>ChildminderNorth YorkshireNo of Inspections</t>
  </si>
  <si>
    <t>ChildminderNorth YorkshireNo of providers</t>
  </si>
  <si>
    <t>ChildminderNorth YorkshirePlanning</t>
  </si>
  <si>
    <t>ChildminderNorth YorkshirePremises</t>
  </si>
  <si>
    <t>ChildminderNorth YorkshireRisk assessment</t>
  </si>
  <si>
    <t>ChildminderNorth YorkshireSafeguarding practice</t>
  </si>
  <si>
    <t>ChildminderNorth YorkshireSafety</t>
  </si>
  <si>
    <t>ChildminderNorth YorkshireStaff deployment</t>
  </si>
  <si>
    <t>ChildminderNorth YorkshireTraining, support and skills</t>
  </si>
  <si>
    <t>ChildminderNorthumberlandInspection has recommendations</t>
  </si>
  <si>
    <t>ChildminderNorthumberlandNo of Inspections</t>
  </si>
  <si>
    <t>ChildminderNorthumberlandNo of providers</t>
  </si>
  <si>
    <t>ChildminderNot RecordedNo of Inspections</t>
  </si>
  <si>
    <t>ChildminderNot RecordedNo of providers</t>
  </si>
  <si>
    <t>ChildminderNottinghamAccident or injury</t>
  </si>
  <si>
    <t>ChildminderNottinghamAssessment</t>
  </si>
  <si>
    <t>ChildminderNottinghamEducation programmes</t>
  </si>
  <si>
    <t>ChildminderNottinghamGeneral information and records matters</t>
  </si>
  <si>
    <t>ChildminderNottinghamGeneral suitability people matters</t>
  </si>
  <si>
    <t>ChildminderNottinghamInformation about the provider</t>
  </si>
  <si>
    <t>ChildminderNottinghamInspection has actions</t>
  </si>
  <si>
    <t>ChildminderNottinghamInspection has recommendations</t>
  </si>
  <si>
    <t>ChildminderNottinghamInsurance</t>
  </si>
  <si>
    <t>ChildminderNottinghamManaging behaviour</t>
  </si>
  <si>
    <t>ChildminderNottinghamNo of Inspections</t>
  </si>
  <si>
    <t>ChildminderNottinghamNo of providers</t>
  </si>
  <si>
    <t>ChildminderNottinghamPremises</t>
  </si>
  <si>
    <t>ChildminderNottinghamProcedures for dealing with complaints</t>
  </si>
  <si>
    <t>ChildminderNottinghamRisk assessment</t>
  </si>
  <si>
    <t>ChildminderNottinghamSafeguarding policy</t>
  </si>
  <si>
    <t>ChildminderNottinghamSafeguarding practice</t>
  </si>
  <si>
    <t>ChildminderNottinghamshireAssessment</t>
  </si>
  <si>
    <t>ChildminderNottinghamshireEducation programmes</t>
  </si>
  <si>
    <t>ChildminderNottinghamshireGeneral suitability people matters</t>
  </si>
  <si>
    <t>ChildminderNottinghamshireInspection has actions</t>
  </si>
  <si>
    <t>ChildminderNottinghamshireInspection has recommendations</t>
  </si>
  <si>
    <t>ChildminderNottinghamshireNo of Inspections</t>
  </si>
  <si>
    <t>ChildminderNottinghamshireNo of providers</t>
  </si>
  <si>
    <t>ChildminderNottinghamshireQualifications</t>
  </si>
  <si>
    <t>ChildminderNottinghamshireRatios</t>
  </si>
  <si>
    <t>ChildminderNottinghamshireSafety</t>
  </si>
  <si>
    <t>ChildminderNottinghamshireTraining, support and skills</t>
  </si>
  <si>
    <t>ChildminderNottinghamTraining, support and skills</t>
  </si>
  <si>
    <t>ChildminderOldhamAssessment</t>
  </si>
  <si>
    <t>ChildminderOldhamCertificate of registration</t>
  </si>
  <si>
    <t>ChildminderOldhamEducation programmes</t>
  </si>
  <si>
    <t>ChildminderOldhamFood and drink</t>
  </si>
  <si>
    <t>ChildminderOldhamGeneral information and records matters</t>
  </si>
  <si>
    <t>ChildminderOldhamGeneral suitability people matters</t>
  </si>
  <si>
    <t>ChildminderOldhamInformation about the child</t>
  </si>
  <si>
    <t>ChildminderOldhamInspection has actions</t>
  </si>
  <si>
    <t>ChildminderOldhamInspection has recommendations</t>
  </si>
  <si>
    <t>ChildminderOldhamManaging behaviour</t>
  </si>
  <si>
    <t>ChildminderOldhamMedicine</t>
  </si>
  <si>
    <t>ChildminderOldhamNo of Inspections</t>
  </si>
  <si>
    <t>ChildminderOldhamNo of providers</t>
  </si>
  <si>
    <t>ChildminderOldhamPlanning</t>
  </si>
  <si>
    <t>ChildminderOldhamRisk assessment</t>
  </si>
  <si>
    <t>ChildminderOldhamSafeguarding policy</t>
  </si>
  <si>
    <t>ChildminderOldhamSafeguarding practice</t>
  </si>
  <si>
    <t>ChildminderOldhamTraining, support and skills</t>
  </si>
  <si>
    <t>ChildminderOxfordshireAssessment</t>
  </si>
  <si>
    <t>ChildminderOxfordshireEducation programmes</t>
  </si>
  <si>
    <t>ChildminderOxfordshireGeneral suitability people matters</t>
  </si>
  <si>
    <t>ChildminderOxfordshireInspection has actions</t>
  </si>
  <si>
    <t>ChildminderOxfordshireInspection has recommendations</t>
  </si>
  <si>
    <t>ChildminderOxfordshireNo of Inspections</t>
  </si>
  <si>
    <t>ChildminderOxfordshireNo of providers</t>
  </si>
  <si>
    <t>ChildminderOxfordshirePlanning</t>
  </si>
  <si>
    <t>ChildminderOxfordshireRatios</t>
  </si>
  <si>
    <t>ChildminderOxfordshireRisk assessment</t>
  </si>
  <si>
    <t>ChildminderOxfordshireSafeguarding practice</t>
  </si>
  <si>
    <t>ChildminderOxfordshireSafety</t>
  </si>
  <si>
    <t>ChildminderOxfordshireTraining, support and skills</t>
  </si>
  <si>
    <t>ChildminderPeterboroughChild supervision</t>
  </si>
  <si>
    <t>ChildminderPeterboroughEducation programmes</t>
  </si>
  <si>
    <t>ChildminderPeterboroughFood and drink</t>
  </si>
  <si>
    <t>ChildminderPeterboroughGeneral information and records matters</t>
  </si>
  <si>
    <t>ChildminderPeterboroughInformation about the child</t>
  </si>
  <si>
    <t>ChildminderPeterboroughInformation about the provider</t>
  </si>
  <si>
    <t>ChildminderPeterboroughInspection has actions</t>
  </si>
  <si>
    <t>ChildminderPeterboroughInspection has recommendations</t>
  </si>
  <si>
    <t>ChildminderPeterboroughNo of Inspections</t>
  </si>
  <si>
    <t>ChildminderPeterboroughNo of providers</t>
  </si>
  <si>
    <t>ChildminderPeterboroughPlanning</t>
  </si>
  <si>
    <t>ChildminderPeterboroughPremises</t>
  </si>
  <si>
    <t>ChildminderPeterboroughQualifications</t>
  </si>
  <si>
    <t>ChildminderPeterboroughRatios</t>
  </si>
  <si>
    <t>ChildminderPeterboroughRisk assessment</t>
  </si>
  <si>
    <t>ChildminderPeterboroughSafeguarding practice</t>
  </si>
  <si>
    <t>ChildminderPeterboroughSafety</t>
  </si>
  <si>
    <t>ChildminderPlymouthEducation programmes</t>
  </si>
  <si>
    <t>ChildminderPlymouthGeneral suitability people matters</t>
  </si>
  <si>
    <t>ChildminderPlymouthInformation about the provider</t>
  </si>
  <si>
    <t>ChildminderPlymouthInspection has actions</t>
  </si>
  <si>
    <t>ChildminderPlymouthInspection has recommendations</t>
  </si>
  <si>
    <t>ChildminderPlymouthMedicine</t>
  </si>
  <si>
    <t>ChildminderPlymouthNo of Inspections</t>
  </si>
  <si>
    <t>ChildminderPlymouthNo of providers</t>
  </si>
  <si>
    <t>ChildminderPlymouthRatios</t>
  </si>
  <si>
    <t>ChildminderPlymouthRisk assessment</t>
  </si>
  <si>
    <t>ChildminderPlymouthTraining, support and skills</t>
  </si>
  <si>
    <t>ChildminderPortsmouthInspection has actions</t>
  </si>
  <si>
    <t>ChildminderPortsmouthInspection has recommendations</t>
  </si>
  <si>
    <t>ChildminderPortsmouthNo of Inspections</t>
  </si>
  <si>
    <t>ChildminderPortsmouthNo of providers</t>
  </si>
  <si>
    <t>ChildminderPortsmouthRecords to be kept</t>
  </si>
  <si>
    <t>ChildminderReadingEducation programmes</t>
  </si>
  <si>
    <t>ChildminderReadingInformation about the child</t>
  </si>
  <si>
    <t>ChildminderReadingInspection has actions</t>
  </si>
  <si>
    <t>ChildminderReadingInspection has recommendations</t>
  </si>
  <si>
    <t>ChildminderReadingManaging behaviour</t>
  </si>
  <si>
    <t>ChildminderReadingNo of Inspections</t>
  </si>
  <si>
    <t>ChildminderReadingNo of providers</t>
  </si>
  <si>
    <t>ChildminderReadingPremises</t>
  </si>
  <si>
    <t>ChildminderReadingRatios</t>
  </si>
  <si>
    <t>ChildminderReadingRisk assessment</t>
  </si>
  <si>
    <t>ChildminderReadingSafeguarding policy</t>
  </si>
  <si>
    <t>ChildminderReadingSafeguarding practice</t>
  </si>
  <si>
    <t>ChildminderReadingTraining, support and skills</t>
  </si>
  <si>
    <t>ChildminderRedbridgeInspection has actions</t>
  </si>
  <si>
    <t>ChildminderRedbridgeInspection has recommendations</t>
  </si>
  <si>
    <t>ChildminderRedbridgeNo of Inspections</t>
  </si>
  <si>
    <t>ChildminderRedbridgeNo of providers</t>
  </si>
  <si>
    <t>ChildminderRedbridgeSafeguarding practice</t>
  </si>
  <si>
    <t>ChildminderRedcar and ClevelandInspection has recommendations</t>
  </si>
  <si>
    <t>ChildminderRedcar and ClevelandNo of Inspections</t>
  </si>
  <si>
    <t>ChildminderRedcar and ClevelandNo of providers</t>
  </si>
  <si>
    <t>ChildminderRichmond upon ThamesInformation for parents and carers</t>
  </si>
  <si>
    <t>ChildminderRichmond upon ThamesInspection has actions</t>
  </si>
  <si>
    <t>ChildminderRichmond upon ThamesInspection has recommendations</t>
  </si>
  <si>
    <t>ChildminderRichmond upon ThamesNo of Inspections</t>
  </si>
  <si>
    <t>ChildminderRichmond upon ThamesNo of providers</t>
  </si>
  <si>
    <t>ChildminderRochdaleAccident or injury</t>
  </si>
  <si>
    <t>ChildminderRochdaleEducation programmes</t>
  </si>
  <si>
    <t>ChildminderRochdaleFood and drink</t>
  </si>
  <si>
    <t>ChildminderRochdaleInspection has actions</t>
  </si>
  <si>
    <t>ChildminderRochdaleInspection has recommendations</t>
  </si>
  <si>
    <t>ChildminderRochdaleNo of Inspections</t>
  </si>
  <si>
    <t>ChildminderRochdaleNo of providers</t>
  </si>
  <si>
    <t>ChildminderRochdalePremises</t>
  </si>
  <si>
    <t>ChildminderRochdaleTraining, support and skills</t>
  </si>
  <si>
    <t>ChildminderRotherhamGeneral suitability people matters</t>
  </si>
  <si>
    <t>ChildminderRotherhamInspection has actions</t>
  </si>
  <si>
    <t>ChildminderRotherhamInspection has recommendations</t>
  </si>
  <si>
    <t>ChildminderRotherhamNo of Inspections</t>
  </si>
  <si>
    <t>ChildminderRotherhamNo of providers</t>
  </si>
  <si>
    <t>ChildminderRotherhamSafeguarding practice</t>
  </si>
  <si>
    <t>ChildminderRutlandInspection has recommendations</t>
  </si>
  <si>
    <t>ChildminderRutlandNo of Inspections</t>
  </si>
  <si>
    <t>ChildminderRutlandNo of providers</t>
  </si>
  <si>
    <t>ChildminderSalfordAssessment</t>
  </si>
  <si>
    <t>ChildminderSalfordEducation programmes</t>
  </si>
  <si>
    <t>ChildminderSalfordGeneral suitability people matters</t>
  </si>
  <si>
    <t>ChildminderSalfordInspection has actions</t>
  </si>
  <si>
    <t>ChildminderSalfordInspection has recommendations</t>
  </si>
  <si>
    <t>ChildminderSalfordNo of Inspections</t>
  </si>
  <si>
    <t>ChildminderSalfordNo of providers</t>
  </si>
  <si>
    <t>ChildminderSalfordPlanning</t>
  </si>
  <si>
    <t>ChildminderSalfordPremises</t>
  </si>
  <si>
    <t>ChildminderSalfordRatios</t>
  </si>
  <si>
    <t>ChildminderSalfordSafeguarding practice</t>
  </si>
  <si>
    <t>ChildminderSalfordSafety</t>
  </si>
  <si>
    <t>ChildminderSandwellEducation programmes</t>
  </si>
  <si>
    <t>ChildminderSandwellInspection has actions</t>
  </si>
  <si>
    <t>ChildminderSandwellInspection has recommendations</t>
  </si>
  <si>
    <t>ChildminderSandwellNo of Inspections</t>
  </si>
  <si>
    <t>ChildminderSandwellNo of providers</t>
  </si>
  <si>
    <t>ChildminderSandwellPlanning</t>
  </si>
  <si>
    <t>ChildminderSandwellTraining, support and skills</t>
  </si>
  <si>
    <t>ChildminderSeftonInspection has recommendations</t>
  </si>
  <si>
    <t>ChildminderSeftonNo of Inspections</t>
  </si>
  <si>
    <t>ChildminderSeftonNo of providers</t>
  </si>
  <si>
    <t>ChildminderSheffieldAssessment</t>
  </si>
  <si>
    <t>ChildminderSheffieldEducation programmes</t>
  </si>
  <si>
    <t>ChildminderSheffieldGeneral information and records matters</t>
  </si>
  <si>
    <t>ChildminderSheffieldInspection has actions</t>
  </si>
  <si>
    <t>ChildminderSheffieldInspection has recommendations</t>
  </si>
  <si>
    <t>ChildminderSheffieldNo of Inspections</t>
  </si>
  <si>
    <t>ChildminderSheffieldNo of providers</t>
  </si>
  <si>
    <t>ChildminderSheffieldPremises</t>
  </si>
  <si>
    <t>ChildminderSheffieldQualifications</t>
  </si>
  <si>
    <t>ChildminderSheffieldSafeguarding practice</t>
  </si>
  <si>
    <t>ChildminderShropshireAssessment</t>
  </si>
  <si>
    <t>ChildminderShropshireGeneral information and records matters</t>
  </si>
  <si>
    <t>ChildminderShropshireInspection has actions</t>
  </si>
  <si>
    <t>ChildminderShropshireInspection has recommendations</t>
  </si>
  <si>
    <t>ChildminderShropshireNo of Inspections</t>
  </si>
  <si>
    <t>ChildminderShropshireNo of providers</t>
  </si>
  <si>
    <t>ChildminderShropshirePlanning</t>
  </si>
  <si>
    <t>ChildminderShropshireRecords to be kept</t>
  </si>
  <si>
    <t>ChildminderShropshireRisk assessment</t>
  </si>
  <si>
    <t>ChildminderShropshireTraining, support and skills</t>
  </si>
  <si>
    <t>ChildminderSloughAssessment</t>
  </si>
  <si>
    <t>ChildminderSloughChild supervision</t>
  </si>
  <si>
    <t>ChildminderSloughEducation programmes</t>
  </si>
  <si>
    <t>ChildminderSloughInspection has actions</t>
  </si>
  <si>
    <t>ChildminderSloughInspection has recommendations</t>
  </si>
  <si>
    <t>ChildminderSloughKey persons</t>
  </si>
  <si>
    <t>ChildminderSloughManaging behaviour</t>
  </si>
  <si>
    <t>ChildminderSloughNo of Inspections</t>
  </si>
  <si>
    <t>ChildminderSloughNo of providers</t>
  </si>
  <si>
    <t>ChildminderSloughPlanning</t>
  </si>
  <si>
    <t>ChildminderSloughPremises</t>
  </si>
  <si>
    <t>ChildminderSloughRisk assessment</t>
  </si>
  <si>
    <t>ChildminderSloughSafeguarding practice</t>
  </si>
  <si>
    <t>ChildminderSloughTraining, support and skills</t>
  </si>
  <si>
    <t>ChildminderSolihullAccident or injury</t>
  </si>
  <si>
    <t>ChildminderSolihullChanges that must be notified to Ofsted</t>
  </si>
  <si>
    <t>ChildminderSolihullChild supervision</t>
  </si>
  <si>
    <t>ChildminderSolihullEducation programmes</t>
  </si>
  <si>
    <t>ChildminderSolihullInformation about the child</t>
  </si>
  <si>
    <t>ChildminderSolihullInspection has actions</t>
  </si>
  <si>
    <t>ChildminderSolihullInspection has recommendations</t>
  </si>
  <si>
    <t>ChildminderSolihullManaging behaviour</t>
  </si>
  <si>
    <t>ChildminderSolihullNo of Inspections</t>
  </si>
  <si>
    <t>ChildminderSolihullNo of providers</t>
  </si>
  <si>
    <t>ChildminderSolihullQualifications</t>
  </si>
  <si>
    <t>ChildminderSolihullRisk assessment</t>
  </si>
  <si>
    <t>ChildminderSolihullSafeguarding policy</t>
  </si>
  <si>
    <t>ChildminderSolihullSafeguarding practice</t>
  </si>
  <si>
    <t>ChildminderSomersetEducation programmes</t>
  </si>
  <si>
    <t>ChildminderSomersetGeneral information and records matters</t>
  </si>
  <si>
    <t>ChildminderSomersetGeneral suitability people matters</t>
  </si>
  <si>
    <t>ChildminderSomersetInformation about the provider</t>
  </si>
  <si>
    <t>ChildminderSomersetInspection has actions</t>
  </si>
  <si>
    <t>ChildminderSomersetInspection has recommendations</t>
  </si>
  <si>
    <t>ChildminderSomersetManaging behaviour</t>
  </si>
  <si>
    <t>ChildminderSomersetNo of Inspections</t>
  </si>
  <si>
    <t>ChildminderSomersetNo of providers</t>
  </si>
  <si>
    <t>ChildminderSomersetSafety</t>
  </si>
  <si>
    <t>ChildminderSouth GloucestershireFood and drink</t>
  </si>
  <si>
    <t>ChildminderSouth GloucestershireInspection has actions</t>
  </si>
  <si>
    <t>ChildminderSouth GloucestershireInspection has recommendations</t>
  </si>
  <si>
    <t>ChildminderSouth GloucestershireMedicine</t>
  </si>
  <si>
    <t>ChildminderSouth GloucestershireNo of Inspections</t>
  </si>
  <si>
    <t>ChildminderSouth GloucestershireNo of providers</t>
  </si>
  <si>
    <t>ChildminderSouth TynesideInspection has recommendations</t>
  </si>
  <si>
    <t>ChildminderSouth TynesideNo of Inspections</t>
  </si>
  <si>
    <t>ChildminderSouth TynesideNo of providers</t>
  </si>
  <si>
    <t>ChildminderSouthamptonAccident or injury</t>
  </si>
  <si>
    <t>ChildminderSouthamptonChanges that must be notified to Ofsted</t>
  </si>
  <si>
    <t>ChildminderSouthamptonChild supervision</t>
  </si>
  <si>
    <t>ChildminderSouthamptonEducation programmes</t>
  </si>
  <si>
    <t>ChildminderSouthamptonGeneral information and records matters</t>
  </si>
  <si>
    <t>ChildminderSouthamptonInformation about the child</t>
  </si>
  <si>
    <t>ChildminderSouthamptonInspection has actions</t>
  </si>
  <si>
    <t>ChildminderSouthamptonInspection has recommendations</t>
  </si>
  <si>
    <t>ChildminderSouthamptonManaging behaviour</t>
  </si>
  <si>
    <t>ChildminderSouthamptonNo of Inspections</t>
  </si>
  <si>
    <t>ChildminderSouthamptonNo of providers</t>
  </si>
  <si>
    <t>ChildminderSouthamptonRatios</t>
  </si>
  <si>
    <t>ChildminderSouthamptonRisk assessment</t>
  </si>
  <si>
    <t>ChildminderSouthamptonTraining, support and skills</t>
  </si>
  <si>
    <t>ChildminderSouthend on SeaEducation programmes</t>
  </si>
  <si>
    <t>ChildminderSouthend on SeaFood and drink</t>
  </si>
  <si>
    <t>ChildminderSouthend on SeaGeneral information and records matters</t>
  </si>
  <si>
    <t>ChildminderSouthend on SeaGeneral suitability people matters</t>
  </si>
  <si>
    <t>ChildminderSouthend on SeaInformation about the child</t>
  </si>
  <si>
    <t>ChildminderSouthend on SeaInformation about the provider</t>
  </si>
  <si>
    <t>ChildminderSouthend on SeaInspection has actions</t>
  </si>
  <si>
    <t>ChildminderSouthend on SeaInspection has recommendations</t>
  </si>
  <si>
    <t>ChildminderSouthend on SeaMedicine</t>
  </si>
  <si>
    <t>ChildminderSouthend on SeaNo of Inspections</t>
  </si>
  <si>
    <t>ChildminderSouthend on SeaNo of providers</t>
  </si>
  <si>
    <t>ChildminderSouthend on SeaPlanning</t>
  </si>
  <si>
    <t>ChildminderSouthend on SeaPremises</t>
  </si>
  <si>
    <t>ChildminderSouthend on SeaRatios</t>
  </si>
  <si>
    <t>ChildminderSouthend on SeaRisk assessment</t>
  </si>
  <si>
    <t>ChildminderSouthend on SeaSafeguarding practice</t>
  </si>
  <si>
    <t>ChildminderSouthend on SeaTraining, support and skills</t>
  </si>
  <si>
    <t>ChildminderSouthwarkAssessment</t>
  </si>
  <si>
    <t>ChildminderSouthwarkChanges that must be notified to Ofsted</t>
  </si>
  <si>
    <t>ChildminderSouthwarkEducation programmes</t>
  </si>
  <si>
    <t>ChildminderSouthwarkInformation about the child</t>
  </si>
  <si>
    <t>ChildminderSouthwarkInformation for parents and carers</t>
  </si>
  <si>
    <t>ChildminderSouthwarkInspection has actions</t>
  </si>
  <si>
    <t>ChildminderSouthwarkInspection has recommendations</t>
  </si>
  <si>
    <t>ChildminderSouthwarkManaging behaviour</t>
  </si>
  <si>
    <t>ChildminderSouthwarkNo of Inspections</t>
  </si>
  <si>
    <t>ChildminderSouthwarkNo of providers</t>
  </si>
  <si>
    <t>ChildminderSouthwarkPlanning</t>
  </si>
  <si>
    <t>ChildminderSouthwarkPremises</t>
  </si>
  <si>
    <t>ChildminderSouthwarkRisk assessment</t>
  </si>
  <si>
    <t>ChildminderSouthwarkSafeguarding policy</t>
  </si>
  <si>
    <t>ChildminderSouthwarkSafeguarding practice</t>
  </si>
  <si>
    <t>ChildminderSouthwarkSafety</t>
  </si>
  <si>
    <t>ChildminderSouthwarkTraining, support and skills</t>
  </si>
  <si>
    <t>ChildminderSt HelensInspection has actions</t>
  </si>
  <si>
    <t>ChildminderSt HelensInspection has recommendations</t>
  </si>
  <si>
    <t>ChildminderSt HelensNo of Inspections</t>
  </si>
  <si>
    <t>ChildminderSt HelensNo of providers</t>
  </si>
  <si>
    <t>ChildminderSt HelensQualifications</t>
  </si>
  <si>
    <t>ChildminderStaffordshireAssessment</t>
  </si>
  <si>
    <t>ChildminderStaffordshireEducation programmes</t>
  </si>
  <si>
    <t>ChildminderStaffordshireGeneral information and records matters</t>
  </si>
  <si>
    <t>ChildminderStaffordshireGeneral suitability people matters</t>
  </si>
  <si>
    <t>ChildminderStaffordshireInformation for parents and carers</t>
  </si>
  <si>
    <t>ChildminderStaffordshireInspection has actions</t>
  </si>
  <si>
    <t>ChildminderStaffordshireInspection has recommendations</t>
  </si>
  <si>
    <t>ChildminderStaffordshireManaging behaviour</t>
  </si>
  <si>
    <t>ChildminderStaffordshireNo of Inspections</t>
  </si>
  <si>
    <t>ChildminderStaffordshireNo of providers</t>
  </si>
  <si>
    <t>ChildminderStaffordshirePlanning</t>
  </si>
  <si>
    <t>ChildminderStaffordshireRatios</t>
  </si>
  <si>
    <t>ChildminderStaffordshireSafeguarding policy</t>
  </si>
  <si>
    <t>ChildminderStaffordshireTraining, support and skills</t>
  </si>
  <si>
    <t>ChildminderStockportChanges that must be notified to Ofsted</t>
  </si>
  <si>
    <t>ChildminderStockportEducation programmes</t>
  </si>
  <si>
    <t>ChildminderStockportInformation about the child</t>
  </si>
  <si>
    <t>ChildminderStockportInspection has actions</t>
  </si>
  <si>
    <t>ChildminderStockportInspection has recommendations</t>
  </si>
  <si>
    <t>ChildminderStockportNo of Inspections</t>
  </si>
  <si>
    <t>ChildminderStockportNo of providers</t>
  </si>
  <si>
    <t>ChildminderStockportSafeguarding practice</t>
  </si>
  <si>
    <t>ChildminderStockton-on-TeesEducation programmes</t>
  </si>
  <si>
    <t>ChildminderStockton-on-TeesFood and drink</t>
  </si>
  <si>
    <t>ChildminderStockton-on-TeesInspection has actions</t>
  </si>
  <si>
    <t>ChildminderStockton-on-TeesInspection has recommendations</t>
  </si>
  <si>
    <t>ChildminderStockton-on-TeesNo of Inspections</t>
  </si>
  <si>
    <t>ChildminderStockton-on-TeesNo of providers</t>
  </si>
  <si>
    <t>ChildminderStoke-on-TrentChanges that must be notified to Ofsted</t>
  </si>
  <si>
    <t>ChildminderStoke-on-TrentChild supervision</t>
  </si>
  <si>
    <t>ChildminderStoke-on-TrentEducation programmes</t>
  </si>
  <si>
    <t>ChildminderStoke-on-TrentInformation about the provider</t>
  </si>
  <si>
    <t>ChildminderStoke-on-TrentInspection has actions</t>
  </si>
  <si>
    <t>ChildminderStoke-on-TrentInspection has recommendations</t>
  </si>
  <si>
    <t>ChildminderStoke-on-TrentKey persons</t>
  </si>
  <si>
    <t>ChildminderStoke-on-TrentNo of Inspections</t>
  </si>
  <si>
    <t>ChildminderStoke-on-TrentNo of providers</t>
  </si>
  <si>
    <t>ChildminderStoke-on-TrentPlanning</t>
  </si>
  <si>
    <t>ChildminderStoke-on-TrentPremises</t>
  </si>
  <si>
    <t>ChildminderStoke-on-TrentRatios</t>
  </si>
  <si>
    <t>ChildminderStoke-on-TrentRisk assessment</t>
  </si>
  <si>
    <t>ChildminderStoke-on-TrentSafeguarding policy</t>
  </si>
  <si>
    <t>ChildminderStoke-on-TrentSafeguarding practice</t>
  </si>
  <si>
    <t>ChildminderSuffolkEducation programmes</t>
  </si>
  <si>
    <t>ChildminderSuffolkGeneral information and records matters</t>
  </si>
  <si>
    <t>ChildminderSuffolkInspection has actions</t>
  </si>
  <si>
    <t>ChildminderSuffolkInspection has recommendations</t>
  </si>
  <si>
    <t>ChildminderSuffolkNo of Inspections</t>
  </si>
  <si>
    <t>ChildminderSuffolkNo of providers</t>
  </si>
  <si>
    <t>ChildminderSuffolkQualifications</t>
  </si>
  <si>
    <t>ChildminderSuffolkTraining, support and skills</t>
  </si>
  <si>
    <t>ChildminderSunderlandAssessment</t>
  </si>
  <si>
    <t>ChildminderSunderlandFood and drink</t>
  </si>
  <si>
    <t>ChildminderSunderlandInformation for parents and carers</t>
  </si>
  <si>
    <t>ChildminderSunderlandInspection has actions</t>
  </si>
  <si>
    <t>ChildminderSunderlandInspection has recommendations</t>
  </si>
  <si>
    <t>ChildminderSunderlandNo of Inspections</t>
  </si>
  <si>
    <t>ChildminderSunderlandNo of providers</t>
  </si>
  <si>
    <t>ChildminderSunderlandPlanning</t>
  </si>
  <si>
    <t>ChildminderSunderlandSafeguarding practice</t>
  </si>
  <si>
    <t>ChildminderSunderlandTraining, support and skills</t>
  </si>
  <si>
    <t>ChildminderSurreyAccident or injury</t>
  </si>
  <si>
    <t>ChildminderSurreyEducation programmes</t>
  </si>
  <si>
    <t>ChildminderSurreyInformation for parents and carers</t>
  </si>
  <si>
    <t>ChildminderSurreyInspection has actions</t>
  </si>
  <si>
    <t>ChildminderSurreyInspection has recommendations</t>
  </si>
  <si>
    <t>ChildminderSurreyNo of Inspections</t>
  </si>
  <si>
    <t>ChildminderSurreyNo of providers</t>
  </si>
  <si>
    <t>ChildminderSurreyPremises</t>
  </si>
  <si>
    <t>ChildminderSurreyQualifications</t>
  </si>
  <si>
    <t>ChildminderSurreyRisk assessment</t>
  </si>
  <si>
    <t>ChildminderSurreySafeguarding policy</t>
  </si>
  <si>
    <t>ChildminderSurreySafeguarding practice</t>
  </si>
  <si>
    <t>ChildminderSurreyTraining, support and skills</t>
  </si>
  <si>
    <t>ChildminderSuttonGeneral suitability people matters</t>
  </si>
  <si>
    <t>ChildminderSuttonInspection has actions</t>
  </si>
  <si>
    <t>ChildminderSuttonInspection has recommendations</t>
  </si>
  <si>
    <t>ChildminderSuttonNo of Inspections</t>
  </si>
  <si>
    <t>ChildminderSuttonNo of providers</t>
  </si>
  <si>
    <t>ChildminderSwindonInformation about the provider</t>
  </si>
  <si>
    <t>ChildminderSwindonInspection has actions</t>
  </si>
  <si>
    <t>ChildminderSwindonInspection has recommendations</t>
  </si>
  <si>
    <t>ChildminderSwindonNo of Inspections</t>
  </si>
  <si>
    <t>ChildminderSwindonNo of providers</t>
  </si>
  <si>
    <t>ChildminderSwindonSafety</t>
  </si>
  <si>
    <t>ChildminderTamesideAccident or injury</t>
  </si>
  <si>
    <t>ChildminderTamesideArrangements for safeguarding children</t>
  </si>
  <si>
    <t>ChildminderTamesideAssessment</t>
  </si>
  <si>
    <t>ChildminderTamesideEducation programmes</t>
  </si>
  <si>
    <t>ChildminderTamesideFood and drink</t>
  </si>
  <si>
    <t>ChildminderTamesideGeneral information and records matters</t>
  </si>
  <si>
    <t>ChildminderTamesideInspection has actions</t>
  </si>
  <si>
    <t>ChildminderTamesideInspection has recommendations</t>
  </si>
  <si>
    <t>ChildminderTamesideKey persons</t>
  </si>
  <si>
    <t>ChildminderTamesideMedicine</t>
  </si>
  <si>
    <t>ChildminderTamesideNo of Inspections</t>
  </si>
  <si>
    <t>ChildminderTamesideNo of providers</t>
  </si>
  <si>
    <t>ChildminderTamesidePlanning</t>
  </si>
  <si>
    <t>ChildminderTamesideSafeguarding policy</t>
  </si>
  <si>
    <t>ChildminderTamesideSafeguarding practice</t>
  </si>
  <si>
    <t>ChildminderTamesideTraining, support and skills</t>
  </si>
  <si>
    <t>ChildminderTelford and WrekinAssessment</t>
  </si>
  <si>
    <t>ChildminderTelford and WrekinInspection has actions</t>
  </si>
  <si>
    <t>ChildminderTelford and WrekinInspection has recommendations</t>
  </si>
  <si>
    <t>ChildminderTelford and WrekinKey persons</t>
  </si>
  <si>
    <t>ChildminderTelford and WrekinNo of Inspections</t>
  </si>
  <si>
    <t>ChildminderTelford and WrekinNo of providers</t>
  </si>
  <si>
    <t>ChildminderThurrockEducation programmes</t>
  </si>
  <si>
    <t>ChildminderThurrockInspection has actions</t>
  </si>
  <si>
    <t>ChildminderThurrockInspection has recommendations</t>
  </si>
  <si>
    <t>ChildminderThurrockNo of Inspections</t>
  </si>
  <si>
    <t>ChildminderThurrockNo of providers</t>
  </si>
  <si>
    <t>ChildminderTorbayInspection has recommendations</t>
  </si>
  <si>
    <t>ChildminderTorbayNo of Inspections</t>
  </si>
  <si>
    <t>ChildminderTorbayNo of providers</t>
  </si>
  <si>
    <t>ChildminderTower HamletsAssessment</t>
  </si>
  <si>
    <t>ChildminderTower HamletsEducation programmes</t>
  </si>
  <si>
    <t>ChildminderTower HamletsInspection has actions</t>
  </si>
  <si>
    <t>ChildminderTower HamletsInspection has recommendations</t>
  </si>
  <si>
    <t>ChildminderTower HamletsNo of Inspections</t>
  </si>
  <si>
    <t>ChildminderTower HamletsNo of providers</t>
  </si>
  <si>
    <t>ChildminderTower HamletsProcedures for dealing with complaints</t>
  </si>
  <si>
    <t>ChildminderTraffordEducation programmes</t>
  </si>
  <si>
    <t>ChildminderTraffordGeneral information and records matters</t>
  </si>
  <si>
    <t>ChildminderTraffordInspection has actions</t>
  </si>
  <si>
    <t>ChildminderTraffordInspection has recommendations</t>
  </si>
  <si>
    <t>ChildminderTraffordNo of Inspections</t>
  </si>
  <si>
    <t>ChildminderTraffordNo of providers</t>
  </si>
  <si>
    <t>ChildminderTraffordPlanning</t>
  </si>
  <si>
    <t>ChildminderWakefieldAssessment</t>
  </si>
  <si>
    <t>ChildminderWakefieldEducation programmes</t>
  </si>
  <si>
    <t>ChildminderWakefieldFood and drink</t>
  </si>
  <si>
    <t>ChildminderWakefieldInformation about the provider</t>
  </si>
  <si>
    <t>ChildminderWakefieldInspection has actions</t>
  </si>
  <si>
    <t>ChildminderWakefieldInspection has recommendations</t>
  </si>
  <si>
    <t>ChildminderWakefieldKey persons</t>
  </si>
  <si>
    <t>ChildminderWakefieldManaging behaviour</t>
  </si>
  <si>
    <t>ChildminderWakefieldNo of Inspections</t>
  </si>
  <si>
    <t>ChildminderWakefieldNo of providers</t>
  </si>
  <si>
    <t>ChildminderWakefieldPlanning</t>
  </si>
  <si>
    <t>ChildminderWakefieldSafeguarding practice</t>
  </si>
  <si>
    <t>ChildminderWakefieldTraining, support and skills</t>
  </si>
  <si>
    <t>ChildminderWalsallAssessment</t>
  </si>
  <si>
    <t>ChildminderWalsallGeneral information and records matters</t>
  </si>
  <si>
    <t>ChildminderWalsallInformation about the child</t>
  </si>
  <si>
    <t>ChildminderWalsallInformation about the provider</t>
  </si>
  <si>
    <t>ChildminderWalsallInformation for parents and carers</t>
  </si>
  <si>
    <t>ChildminderWalsallInspection has actions</t>
  </si>
  <si>
    <t>ChildminderWalsallInspection has recommendations</t>
  </si>
  <si>
    <t>ChildminderWalsallNo of Inspections</t>
  </si>
  <si>
    <t>ChildminderWalsallNo of providers</t>
  </si>
  <si>
    <t>ChildminderWalsallPlanning</t>
  </si>
  <si>
    <t>ChildminderWalsallRisk assessment</t>
  </si>
  <si>
    <t>ChildminderWalsallSuitability to care for children, or have regular contact</t>
  </si>
  <si>
    <t>ChildminderWalsallTraining, support and skills</t>
  </si>
  <si>
    <t>ChildminderWaltham ForestGeneral information and records matters</t>
  </si>
  <si>
    <t>ChildminderWaltham ForestGeneral suitability people matters</t>
  </si>
  <si>
    <t>ChildminderWaltham ForestInformation about the provider</t>
  </si>
  <si>
    <t>ChildminderWaltham ForestInformation for parents and carers</t>
  </si>
  <si>
    <t>ChildminderWaltham ForestInspection has actions</t>
  </si>
  <si>
    <t>ChildminderWaltham ForestInspection has recommendations</t>
  </si>
  <si>
    <t>ChildminderWaltham ForestMedicine</t>
  </si>
  <si>
    <t>ChildminderWaltham ForestNo of Inspections</t>
  </si>
  <si>
    <t>ChildminderWaltham ForestNo of providers</t>
  </si>
  <si>
    <t>ChildminderWaltham ForestPremises</t>
  </si>
  <si>
    <t>ChildminderWaltham ForestQualifications</t>
  </si>
  <si>
    <t>ChildminderWaltham ForestQualifications and training</t>
  </si>
  <si>
    <t>ChildminderWaltham ForestRatios</t>
  </si>
  <si>
    <t>ChildminderWaltham ForestRisk assessment</t>
  </si>
  <si>
    <t>ChildminderWaltham ForestSafeguarding policy</t>
  </si>
  <si>
    <t>ChildminderWaltham ForestSafeguarding practice</t>
  </si>
  <si>
    <t>ChildminderWaltham ForestSafety</t>
  </si>
  <si>
    <t>ChildminderWaltham ForestTraining, support and skills</t>
  </si>
  <si>
    <t>ChildminderWandsworthAssessment</t>
  </si>
  <si>
    <t>ChildminderWandsworthEducation programmes</t>
  </si>
  <si>
    <t>ChildminderWandsworthGeneral information and records matters</t>
  </si>
  <si>
    <t>ChildminderWandsworthGeneral suitability people matters</t>
  </si>
  <si>
    <t>ChildminderWandsworthInspection has actions</t>
  </si>
  <si>
    <t>ChildminderWandsworthInspection has recommendations</t>
  </si>
  <si>
    <t>ChildminderWandsworthMatters affecting the welfare of children</t>
  </si>
  <si>
    <t>ChildminderWandsworthNo of Inspections</t>
  </si>
  <si>
    <t>ChildminderWandsworthNo of providers</t>
  </si>
  <si>
    <t>ChildminderWandsworthSafeguarding policy</t>
  </si>
  <si>
    <t>ChildminderWandsworthSafeguarding practice</t>
  </si>
  <si>
    <t>ChildminderWandsworthTraining, support and skills</t>
  </si>
  <si>
    <t>ChildminderWarringtonAssessment</t>
  </si>
  <si>
    <t>ChildminderWarringtonEducation programmes</t>
  </si>
  <si>
    <t>ChildminderWarringtonGeneral information and records matters</t>
  </si>
  <si>
    <t>ChildminderWarringtonGeneral suitability people matters</t>
  </si>
  <si>
    <t>ChildminderWarringtonInformation about the child</t>
  </si>
  <si>
    <t>ChildminderWarringtonInspection has actions</t>
  </si>
  <si>
    <t>ChildminderWarringtonInspection has recommendations</t>
  </si>
  <si>
    <t>ChildminderWarringtonMedicine</t>
  </si>
  <si>
    <t>ChildminderWarringtonNo of Inspections</t>
  </si>
  <si>
    <t>ChildminderWarringtonNo of providers</t>
  </si>
  <si>
    <t>ChildminderWarringtonQualifications and training</t>
  </si>
  <si>
    <t>ChildminderWarringtonSafeguarding policy</t>
  </si>
  <si>
    <t>ChildminderWarringtonTraining, support and skills</t>
  </si>
  <si>
    <t>ChildminderWarwickshireEducation programmes</t>
  </si>
  <si>
    <t>ChildminderWarwickshireGeneral information and records matters</t>
  </si>
  <si>
    <t>ChildminderWarwickshireInspection has actions</t>
  </si>
  <si>
    <t>ChildminderWarwickshireInspection has recommendations</t>
  </si>
  <si>
    <t>ChildminderWarwickshireNo of Inspections</t>
  </si>
  <si>
    <t>ChildminderWarwickshireNo of providers</t>
  </si>
  <si>
    <t>ChildminderWarwickshirePlanning</t>
  </si>
  <si>
    <t>ChildminderWarwickshireQualifications</t>
  </si>
  <si>
    <t>ChildminderWarwickshireRisk assessment</t>
  </si>
  <si>
    <t>ChildminderWarwickshireSafeguarding policy</t>
  </si>
  <si>
    <t>ChildminderWarwickshireSafety</t>
  </si>
  <si>
    <t>ChildminderWarwickshireTraining, support and skills</t>
  </si>
  <si>
    <t>ChildminderWest BerkshireAssessment</t>
  </si>
  <si>
    <t>ChildminderWest BerkshireChanges that must be notified to Ofsted</t>
  </si>
  <si>
    <t>ChildminderWest BerkshireInspection has actions</t>
  </si>
  <si>
    <t>ChildminderWest BerkshireInspection has recommendations</t>
  </si>
  <si>
    <t>ChildminderWest BerkshireNo of Inspections</t>
  </si>
  <si>
    <t>ChildminderWest BerkshireNo of providers</t>
  </si>
  <si>
    <t>ChildminderWest NorthamptonshireAssessment</t>
  </si>
  <si>
    <t>ChildminderWest NorthamptonshireEducation programmes</t>
  </si>
  <si>
    <t>ChildminderWest NorthamptonshireInspection has actions</t>
  </si>
  <si>
    <t>ChildminderWest NorthamptonshireInspection has recommendations</t>
  </si>
  <si>
    <t>ChildminderWest NorthamptonshireNo of Inspections</t>
  </si>
  <si>
    <t>ChildminderWest NorthamptonshireNo of providers</t>
  </si>
  <si>
    <t>ChildminderWest NorthamptonshirePlanning</t>
  </si>
  <si>
    <t>ChildminderWest NorthamptonshireRisk assessment</t>
  </si>
  <si>
    <t>ChildminderWest NorthamptonshireSafeguarding practice</t>
  </si>
  <si>
    <t>ChildminderWest NorthamptonshireTraining, support and skills</t>
  </si>
  <si>
    <t>ChildminderWest SussexArrangements for safeguarding children</t>
  </si>
  <si>
    <t>ChildminderWest SussexAssessment</t>
  </si>
  <si>
    <t>ChildminderWest SussexCertificate of registration</t>
  </si>
  <si>
    <t>ChildminderWest SussexChanges that must be notified to Ofsted</t>
  </si>
  <si>
    <t>ChildminderWest SussexGeneral information and records matters</t>
  </si>
  <si>
    <t>ChildminderWest SussexGeneral suitability people matters</t>
  </si>
  <si>
    <t>ChildminderWest SussexHow the childcare provision is organised</t>
  </si>
  <si>
    <t>ChildminderWest SussexInspection has actions</t>
  </si>
  <si>
    <t>ChildminderWest SussexInspection has recommendations</t>
  </si>
  <si>
    <t>ChildminderWest SussexNo of Inspections</t>
  </si>
  <si>
    <t>ChildminderWest SussexNo of providers</t>
  </si>
  <si>
    <t>ChildminderWest SussexPlanning</t>
  </si>
  <si>
    <t>ChildminderWest SussexRisk assessment</t>
  </si>
  <si>
    <t>ChildminderWest SussexSafeguarding policy</t>
  </si>
  <si>
    <t>ChildminderWest SussexSafeguarding practice</t>
  </si>
  <si>
    <t>ChildminderWest SussexSuitablity and safety of premises and equipment</t>
  </si>
  <si>
    <t>ChildminderWest SussexTraining, support and skills</t>
  </si>
  <si>
    <t>ChildminderWest SussexWelfare of the children being cared for</t>
  </si>
  <si>
    <t>ChildminderWestminsterInspection has recommendations</t>
  </si>
  <si>
    <t>ChildminderWestminsterNo of Inspections</t>
  </si>
  <si>
    <t>ChildminderWestminsterNo of providers</t>
  </si>
  <si>
    <t>ChildminderWiganAssessment</t>
  </si>
  <si>
    <t>ChildminderWiganEducation programmes</t>
  </si>
  <si>
    <t>ChildminderWiganFood and drink</t>
  </si>
  <si>
    <t>ChildminderWiganGeneral information and records matters</t>
  </si>
  <si>
    <t>ChildminderWiganInformation about the child</t>
  </si>
  <si>
    <t>ChildminderWiganInformation for parents and carers</t>
  </si>
  <si>
    <t>ChildminderWiganInspection has actions</t>
  </si>
  <si>
    <t>ChildminderWiganInspection has recommendations</t>
  </si>
  <si>
    <t>ChildminderWiganManaging behaviour</t>
  </si>
  <si>
    <t>ChildminderWiganMedicine</t>
  </si>
  <si>
    <t>ChildminderWiganNo of Inspections</t>
  </si>
  <si>
    <t>ChildminderWiganNo of providers</t>
  </si>
  <si>
    <t>ChildminderWiganSafeguarding policy</t>
  </si>
  <si>
    <t>ChildminderWiganSafeguarding practice</t>
  </si>
  <si>
    <t>ChildminderWiganStaff deployment</t>
  </si>
  <si>
    <t>ChildminderWiltshireAssessment</t>
  </si>
  <si>
    <t>ChildminderWiltshireEducation programmes</t>
  </si>
  <si>
    <t>ChildminderWiltshireInspection has actions</t>
  </si>
  <si>
    <t>ChildminderWiltshireInspection has recommendations</t>
  </si>
  <si>
    <t>ChildminderWiltshireManaging behaviour</t>
  </si>
  <si>
    <t>ChildminderWiltshireMedicine</t>
  </si>
  <si>
    <t>ChildminderWiltshireNo of Inspections</t>
  </si>
  <si>
    <t>ChildminderWiltshireNo of providers</t>
  </si>
  <si>
    <t>ChildminderWiltshirePlanning</t>
  </si>
  <si>
    <t>ChildminderWiltshirePremises</t>
  </si>
  <si>
    <t>ChildminderWiltshireRisk assessment</t>
  </si>
  <si>
    <t>ChildminderWiltshireSafeguarding practice</t>
  </si>
  <si>
    <t>ChildminderWiltshireSafety</t>
  </si>
  <si>
    <t>ChildminderWiltshireSuitability to care for children, or have regular contact</t>
  </si>
  <si>
    <t>ChildminderWindsor and MaidenheadChild supervision</t>
  </si>
  <si>
    <t>ChildminderWindsor and MaidenheadGeneral information and records matters</t>
  </si>
  <si>
    <t>ChildminderWindsor and MaidenheadGeneral suitability people matters</t>
  </si>
  <si>
    <t>ChildminderWindsor and MaidenheadInspection has actions</t>
  </si>
  <si>
    <t>ChildminderWindsor and MaidenheadInspection has recommendations</t>
  </si>
  <si>
    <t>ChildminderWindsor and MaidenheadNo of Inspections</t>
  </si>
  <si>
    <t>ChildminderWindsor and MaidenheadNo of providers</t>
  </si>
  <si>
    <t>ChildminderWindsor and MaidenheadRatios</t>
  </si>
  <si>
    <t>ChildminderWindsor and MaidenheadRisk assessment</t>
  </si>
  <si>
    <t>ChildminderWindsor and MaidenheadSafeguarding policy</t>
  </si>
  <si>
    <t>ChildminderWindsor and MaidenheadSafeguarding practice</t>
  </si>
  <si>
    <t>ChildminderWindsor and MaidenheadSafety</t>
  </si>
  <si>
    <t>ChildminderWindsor and MaidenheadTraining, support and skills</t>
  </si>
  <si>
    <t>ChildminderWirralAccident or injury</t>
  </si>
  <si>
    <t>ChildminderWirralAssessment</t>
  </si>
  <si>
    <t>ChildminderWirralChanges that must be notified to Ofsted</t>
  </si>
  <si>
    <t>ChildminderWirralChild supervision</t>
  </si>
  <si>
    <t>ChildminderWirralComplaints</t>
  </si>
  <si>
    <t>ChildminderWirralEducation programmes</t>
  </si>
  <si>
    <t>ChildminderWirralFood and drink</t>
  </si>
  <si>
    <t>ChildminderWirralGeneral information and records matters</t>
  </si>
  <si>
    <t>ChildminderWirralInformation about the child</t>
  </si>
  <si>
    <t>ChildminderWirralInformation about the provider</t>
  </si>
  <si>
    <t>ChildminderWirralInspection has actions</t>
  </si>
  <si>
    <t>ChildminderWirralInspection has recommendations</t>
  </si>
  <si>
    <t>ChildminderWirralNo of Inspections</t>
  </si>
  <si>
    <t>ChildminderWirralNo of providers</t>
  </si>
  <si>
    <t>ChildminderWirralPlanning</t>
  </si>
  <si>
    <t>ChildminderWirralRatios</t>
  </si>
  <si>
    <t>ChildminderWirralSafeguarding policy</t>
  </si>
  <si>
    <t>ChildminderWirralSafeguarding practice</t>
  </si>
  <si>
    <t>ChildminderWirralSafety</t>
  </si>
  <si>
    <t>ChildminderWirralTraining, support and skills</t>
  </si>
  <si>
    <t>ChildminderWokinghamEducation programmes</t>
  </si>
  <si>
    <t>ChildminderWokinghamInspection has actions</t>
  </si>
  <si>
    <t>ChildminderWokinghamInspection has recommendations</t>
  </si>
  <si>
    <t>ChildminderWokinghamNo of Inspections</t>
  </si>
  <si>
    <t>ChildminderWokinghamNo of providers</t>
  </si>
  <si>
    <t>ChildminderWokinghamPlanning</t>
  </si>
  <si>
    <t>ChildminderWolverhamptonEducation programmes</t>
  </si>
  <si>
    <t>ChildminderWolverhamptonInspection has actions</t>
  </si>
  <si>
    <t>ChildminderWolverhamptonInspection has recommendations</t>
  </si>
  <si>
    <t>ChildminderWolverhamptonNo of Inspections</t>
  </si>
  <si>
    <t>ChildminderWolverhamptonNo of providers</t>
  </si>
  <si>
    <t>ChildminderWolverhamptonTraining, support and skills</t>
  </si>
  <si>
    <t>ChildminderWorcestershireAssessment</t>
  </si>
  <si>
    <t>ChildminderWorcestershireEducation programmes</t>
  </si>
  <si>
    <t>ChildminderWorcestershireInspection has actions</t>
  </si>
  <si>
    <t>ChildminderWorcestershireInspection has recommendations</t>
  </si>
  <si>
    <t>ChildminderWorcestershireManaging behaviour</t>
  </si>
  <si>
    <t>ChildminderWorcestershireMedicine</t>
  </si>
  <si>
    <t>ChildminderWorcestershireNo of Inspections</t>
  </si>
  <si>
    <t>ChildminderWorcestershireNo of providers</t>
  </si>
  <si>
    <t>ChildminderWorcestershireSafeguarding practice</t>
  </si>
  <si>
    <t>ChildminderWorcestershireTraining, support and skills</t>
  </si>
  <si>
    <t>ChildminderYorkInspection has actions</t>
  </si>
  <si>
    <t>ChildminderYorkInspection has recommendations</t>
  </si>
  <si>
    <t>ChildminderYorkNo of Inspections</t>
  </si>
  <si>
    <t>ChildminderYorkNo of providers</t>
  </si>
  <si>
    <t>ChildminderYorkTraining, support and skills</t>
  </si>
  <si>
    <t>Table 10: Actions and recommendations issued at inspections of active early years registered providers at their</t>
  </si>
  <si>
    <r>
      <t>most recent inspection since 1 September 2018, by the statutory requirements of the Early Years Register</t>
    </r>
    <r>
      <rPr>
        <b/>
        <vertAlign val="superscript"/>
        <sz val="15"/>
        <rFont val="Tahoma"/>
        <family val="2"/>
      </rPr>
      <t xml:space="preserve"> 1 2 3</t>
    </r>
  </si>
  <si>
    <t>Number with 
actions/ recommendations</t>
  </si>
  <si>
    <t>Percentage with actions/ recommendations</t>
  </si>
  <si>
    <t xml:space="preserve">Any action </t>
  </si>
  <si>
    <t>Learning and development requirements</t>
  </si>
  <si>
    <t>Education Programmes</t>
  </si>
  <si>
    <t>Safeguarding and welfare requirements</t>
  </si>
  <si>
    <t>Child Protection</t>
  </si>
  <si>
    <t>Suitable people</t>
  </si>
  <si>
    <t>Staff taking medicine / other substances</t>
  </si>
  <si>
    <t>Staff qualifications, training, support and skills</t>
  </si>
  <si>
    <t>Staff : child ratios</t>
  </si>
  <si>
    <t xml:space="preserve">Health </t>
  </si>
  <si>
    <t>Safety and suitability of premises, environment and equipment</t>
  </si>
  <si>
    <t>Risk Assessment</t>
  </si>
  <si>
    <t>Information and records</t>
  </si>
  <si>
    <t>Any recommendation</t>
  </si>
  <si>
    <t>2. Providers may receive more than one action or recommendation at inspection.</t>
  </si>
  <si>
    <t xml:space="preserve">3. Data relates to actions and recommendations given at most recent full Early Years Register inspections since 01 September 2018. Actions which are carried forward from previous inspections conducted prior to this date are not </t>
  </si>
  <si>
    <t>included in this count. For more information, please see the methodology and quality report.</t>
  </si>
  <si>
    <t>Table 11: Overall effectiveness of providers that have been inspected from 1 September 2015 and have since left</t>
  </si>
  <si>
    <r>
      <t xml:space="preserve">the Early Years Register, by provider type </t>
    </r>
    <r>
      <rPr>
        <b/>
        <vertAlign val="superscript"/>
        <sz val="15"/>
        <rFont val="Tahoma"/>
        <family val="2"/>
      </rPr>
      <t>1 2 3 4</t>
    </r>
  </si>
  <si>
    <t>Providers that have had an EYR Inspection</t>
  </si>
  <si>
    <t>3. This table shows the most recent full EYR inspections for providers that have been inspected since 1 September 2015 and have since left the Early Years Register. This includes providers that have resigned, had their</t>
  </si>
  <si>
    <t>registration cancelled, or those that remain active on the Childcare Register.</t>
  </si>
  <si>
    <t>Table 12: Early years registered providers complying with the requirements of the Childcare Register at</t>
  </si>
  <si>
    <r>
      <t>their most recent inspection, by provider type</t>
    </r>
    <r>
      <rPr>
        <b/>
        <vertAlign val="superscript"/>
        <sz val="15"/>
        <rFont val="Tahoma"/>
        <family val="2"/>
      </rPr>
      <t xml:space="preserve"> 1 2 3</t>
    </r>
  </si>
  <si>
    <t>Not met: 
actions</t>
  </si>
  <si>
    <t>Not met:
enforcement</t>
  </si>
  <si>
    <t>No of Providers</t>
  </si>
  <si>
    <t>All provisionNo of Providers</t>
  </si>
  <si>
    <t>All provisionOutcome</t>
  </si>
  <si>
    <t>Outcome</t>
  </si>
  <si>
    <t>Childcare on domestic premisesNo of Providers</t>
  </si>
  <si>
    <t>Childcare on domestic premisesOutcome</t>
  </si>
  <si>
    <t>Childcare on non-domestic premisesNo of Providers</t>
  </si>
  <si>
    <t>Childcare on non-domestic premisesOutcome</t>
  </si>
  <si>
    <t>ChildminderNo of Providers</t>
  </si>
  <si>
    <t>ChildminderOutcome</t>
  </si>
  <si>
    <t>Home childcarerNo of Providers</t>
  </si>
  <si>
    <t>Home childcarerOutcome</t>
  </si>
  <si>
    <t>Table 13: Providers on the Childcare Register only complying with the requirements of the Childcare Register at their</t>
  </si>
  <si>
    <r>
      <t>most recent inspection, by provider type</t>
    </r>
    <r>
      <rPr>
        <b/>
        <vertAlign val="superscript"/>
        <sz val="15"/>
        <rFont val="Tahoma"/>
        <family val="2"/>
      </rPr>
      <t xml:space="preserve"> 1 2 3</t>
    </r>
  </si>
  <si>
    <t>CR Only Providers</t>
  </si>
  <si>
    <t>3. 'Most recent inspection' refers to the provider's most recent Childcare Register inspection.</t>
  </si>
  <si>
    <t>Chart 2: Overall effectiveness and sub-judgements of active early years registered providers at their most recent</t>
  </si>
  <si>
    <r>
      <t xml:space="preserve">inspection, by provider type </t>
    </r>
    <r>
      <rPr>
        <b/>
        <vertAlign val="superscript"/>
        <sz val="15"/>
        <rFont val="Tahoma"/>
        <family val="2"/>
      </rPr>
      <t>1 2 3 4 5</t>
    </r>
  </si>
  <si>
    <t xml:space="preserve">3. Percentages based on a small number of inspected providers, such as with childcare on domestic premises, should be treated with caution.
</t>
  </si>
  <si>
    <t>4. 'Most recent inspection' refers to the provider's most recent full Early Years Register inspection.</t>
  </si>
  <si>
    <t>5. Since the introduction of the Education Inspection Framework on 1 September 2019, the additional judgements have changed. This has affected the number of providers with judgements for quality of education, behaviour and attitudes and personal development at their most recent inspection.</t>
  </si>
  <si>
    <t>% Outstanding</t>
  </si>
  <si>
    <t>% Good</t>
  </si>
  <si>
    <t>% Requires improvement</t>
  </si>
  <si>
    <t>% Inadequate</t>
  </si>
  <si>
    <t>Check sum to 100%</t>
  </si>
  <si>
    <t>Overall effectiveness: the quality and standards of the provision</t>
  </si>
  <si>
    <t>Event_type_grouping</t>
  </si>
  <si>
    <t>Event period</t>
  </si>
  <si>
    <t>Total No of inspections</t>
  </si>
  <si>
    <t>Early years register (No children on roll)All provisionHaringeyNCOR Inspection Outcomes1 September 2021 to 31 March 2022</t>
  </si>
  <si>
    <t>Early years register (No children on roll)</t>
  </si>
  <si>
    <t>NCOR Inspection Outcomes</t>
  </si>
  <si>
    <t>Early years register (No children on roll)All provisionHaringeyTotal No of inspections1 September 2021 to 31 March 2022</t>
  </si>
  <si>
    <t>Early years register (Out-of-school day care)All provisionHaringeyTotal No of inspections1 September 2021 to 31 March 2022</t>
  </si>
  <si>
    <t>Early years register (Out-of-school day care)</t>
  </si>
  <si>
    <t>Childcare registerAll provisionHarrowTotal No of inspections1 September 2021 to 31 March 2022</t>
  </si>
  <si>
    <t>Childcare register</t>
  </si>
  <si>
    <t>Early years register (full Inspection)All provisionHarrowBehaviour and attitudes1 April 2022 to 31 August 2022</t>
  </si>
  <si>
    <t>Early years register (full Inspection)</t>
  </si>
  <si>
    <t>Early years register (full Inspection)All provisionHarrowEffectiveness of leadership and Management1 April 2022 to 31 August 2022</t>
  </si>
  <si>
    <t>Early years register (full Inspection)All provisionHarrowOutcomes for children1 April 2022 to 31 August 2022</t>
  </si>
  <si>
    <t>Early years register (full Inspection)All provisionHarrowOverall effectiveness: The quality and standards of the provision1 April 2022 to 31 August 2022</t>
  </si>
  <si>
    <t>Early years register (full Inspection)All provisionHarrowPersonal development1 April 2022 to 31 August 2022</t>
  </si>
  <si>
    <t>Early years register (full Inspection)All provisionHarrowPersonal development, behaviour and welfare1 April 2022 to 31 August 2022</t>
  </si>
  <si>
    <t>Early years register (full Inspection)All provisionHarrowQuality of education1 April 2022 to 31 August 2022</t>
  </si>
  <si>
    <t>Early years register (full Inspection)All provisionHarrowQuality of teaching, learning and assessment1 April 2022 to 31 August 2022</t>
  </si>
  <si>
    <t>Early years register (full Inspection)All provisionHarrowRequirements of the compulsory part of the childcare register1 April 2022 to 31 August 2022</t>
  </si>
  <si>
    <t>Early years register (full Inspection)All provisionHarrowRequirements of the voluntary part of the childcare register1 April 2022 to 31 August 2022</t>
  </si>
  <si>
    <t>Early years register (full Inspection)All provisionHarrowTotal No of inspections1 April 2022 to 31 August 2022</t>
  </si>
  <si>
    <t>Early years register (full Inspection)All provisionHarrowBehaviour and attitudes1 September 2021 to 31 March 2022</t>
  </si>
  <si>
    <t>Early years register (full Inspection)All provisionHarrowEffectiveness of leadership and Management1 September 2021 to 31 March 2022</t>
  </si>
  <si>
    <t>Early years register (full Inspection)All provisionHarrowOutcomes for children1 September 2021 to 31 March 2022</t>
  </si>
  <si>
    <t>Early years register (full Inspection)All provisionHarrowOverall effectiveness: The quality and standards of the provision1 September 2021 to 31 March 2022</t>
  </si>
  <si>
    <t>Early years register (full Inspection)All provisionHarrowPersonal development1 September 2021 to 31 March 2022</t>
  </si>
  <si>
    <t>Early years register (full Inspection)All provisionHarrowPersonal development, behaviour and welfare1 September 2021 to 31 March 2022</t>
  </si>
  <si>
    <t>Early years register (full Inspection)All provisionHarrowQuality of education1 September 2021 to 31 March 2022</t>
  </si>
  <si>
    <t>Early years register (full Inspection)All provisionHarrowQuality of teaching, learning and assessment1 September 2021 to 31 March 2022</t>
  </si>
  <si>
    <t>Early years register (full Inspection)All provisionHarrowRequirements of the compulsory part of the childcare register1 September 2021 to 31 March 2022</t>
  </si>
  <si>
    <t>Early years register (full Inspection)All provisionHarrowRequirements of the voluntary part of the childcare register1 September 2021 to 31 March 2022</t>
  </si>
  <si>
    <t>Early years register (full Inspection)All provisionHarrowTotal No of inspections1 September 2021 to 31 March 2022</t>
  </si>
  <si>
    <t>Early years register (No children on roll)All provisionHarrowNCOR Inspection Outcomes1 April 2022 to 31 August 2022</t>
  </si>
  <si>
    <t>Early years register (No children on roll)All provisionHarrowTotal No of inspections1 April 2022 to 31 August 2022</t>
  </si>
  <si>
    <t>Early years register (No children on roll)All provisionHarrowNCOR Inspection Outcomes1 September 2021 to 31 March 2022</t>
  </si>
  <si>
    <t>Early years register (No children on roll)All provisionHarrowTotal No of inspections1 September 2021 to 31 March 2022</t>
  </si>
  <si>
    <t>Early years register (Out-of-school day care)All provisionHarrowTotal No of inspections1 April 2022 to 31 August 2022</t>
  </si>
  <si>
    <t>Early years register (full Inspection)All provisionHartlepoolBehaviour and attitudes1 April 2022 to 31 August 2022</t>
  </si>
  <si>
    <t>Early years register (full Inspection)All provisionHartlepoolEffectiveness of leadership and Management1 April 2022 to 31 August 2022</t>
  </si>
  <si>
    <t>Early years register (full Inspection)All provisionHartlepoolOutcomes for children1 April 2022 to 31 August 2022</t>
  </si>
  <si>
    <t>Early years register (full Inspection)All provisionHartlepoolOverall effectiveness: The quality and standards of the provision1 April 2022 to 31 August 2022</t>
  </si>
  <si>
    <t>Early years register (full Inspection)All provisionHartlepoolPersonal development1 April 2022 to 31 August 2022</t>
  </si>
  <si>
    <t>Early years register (full Inspection)All provisionHartlepoolPersonal development, behaviour and welfare1 April 2022 to 31 August 2022</t>
  </si>
  <si>
    <t>Early years register (full Inspection)All provisionHartlepoolQuality of education1 April 2022 to 31 August 2022</t>
  </si>
  <si>
    <t>Early years register (full Inspection)All provisionHartlepoolQuality of teaching, learning and assessment1 April 2022 to 31 August 2022</t>
  </si>
  <si>
    <t>Early years register (full Inspection)All provisionHartlepoolRequirements of the compulsory part of the childcare register1 April 2022 to 31 August 2022</t>
  </si>
  <si>
    <t>Early years register (full Inspection)All provisionHartlepoolRequirements of the voluntary part of the childcare register1 April 2022 to 31 August 2022</t>
  </si>
  <si>
    <t>Early years register (full Inspection)All provisionHartlepoolTotal No of inspections1 April 2022 to 31 August 2022</t>
  </si>
  <si>
    <t>Early years register (full Inspection)All provisionHartlepoolBehaviour and attitudes1 September 2021 to 31 March 2022</t>
  </si>
  <si>
    <t>Early years register (full Inspection)All provisionHartlepoolEffectiveness of leadership and Management1 September 2021 to 31 March 2022</t>
  </si>
  <si>
    <t>Early years register (full Inspection)All provisionHartlepoolOutcomes for children1 September 2021 to 31 March 2022</t>
  </si>
  <si>
    <t>Early years register (full Inspection)All provisionHartlepoolOverall effectiveness: The quality and standards of the provision1 September 2021 to 31 March 2022</t>
  </si>
  <si>
    <t>Early years register (full Inspection)All provisionHartlepoolPersonal development1 September 2021 to 31 March 2022</t>
  </si>
  <si>
    <t>Early years register (full Inspection)All provisionHartlepoolPersonal development, behaviour and welfare1 September 2021 to 31 March 2022</t>
  </si>
  <si>
    <t>Early years register (full Inspection)All provisionHartlepoolQuality of education1 September 2021 to 31 March 2022</t>
  </si>
  <si>
    <t>Early years register (full Inspection)All provisionHartlepoolQuality of teaching, learning and assessment1 September 2021 to 31 March 2022</t>
  </si>
  <si>
    <t>Early years register (full Inspection)All provisionHartlepoolRequirements of the compulsory part of the childcare register1 September 2021 to 31 March 2022</t>
  </si>
  <si>
    <t>Early years register (full Inspection)All provisionHartlepoolRequirements of the voluntary part of the childcare register1 September 2021 to 31 March 2022</t>
  </si>
  <si>
    <t>Early years register (full Inspection)All provisionHartlepoolTotal No of inspections1 September 2021 to 31 March 2022</t>
  </si>
  <si>
    <t>Childcare registerAll provisionHaveringTotal No of inspections1 September 2021 to 31 March 2022</t>
  </si>
  <si>
    <t>Early years register (full Inspection)All provisionHaveringBehaviour and attitudes1 April 2022 to 31 August 2022</t>
  </si>
  <si>
    <t>Early years register (full Inspection)All provisionHaveringEffectiveness of leadership and Management1 April 2022 to 31 August 2022</t>
  </si>
  <si>
    <t>Early years register (full Inspection)All provisionHaveringOutcomes for children1 April 2022 to 31 August 2022</t>
  </si>
  <si>
    <t>Early years register (full Inspection)All provisionHaveringOverall effectiveness: The quality and standards of the provision1 April 2022 to 31 August 2022</t>
  </si>
  <si>
    <t>Early years register (full Inspection)All provisionHaveringPersonal development1 April 2022 to 31 August 2022</t>
  </si>
  <si>
    <t>Early years register (full Inspection)All provisionHaveringPersonal development, behaviour and welfare1 April 2022 to 31 August 2022</t>
  </si>
  <si>
    <t>Early years register (full Inspection)All provisionHaveringQuality of education1 April 2022 to 31 August 2022</t>
  </si>
  <si>
    <t>Early years register (full Inspection)All provisionHaveringQuality of teaching, learning and assessment1 April 2022 to 31 August 2022</t>
  </si>
  <si>
    <t>Early years register (full Inspection)All provisionHaveringRequirements of the compulsory part of the childcare register1 April 2022 to 31 August 2022</t>
  </si>
  <si>
    <t>Early years register (full Inspection)All provisionHaveringRequirements of the voluntary part of the childcare register1 April 2022 to 31 August 2022</t>
  </si>
  <si>
    <t>Early years register (full Inspection)All provisionHaveringTotal No of inspections1 April 2022 to 31 August 2022</t>
  </si>
  <si>
    <t>Early years register (full Inspection)All provisionHaveringBehaviour and attitudes1 September 2021 to 31 March 2022</t>
  </si>
  <si>
    <t>Early years register (full Inspection)All provisionHaveringEffectiveness of leadership and Management1 September 2021 to 31 March 2022</t>
  </si>
  <si>
    <t>Early years register (full Inspection)All provisionHaveringOutcomes for children1 September 2021 to 31 March 2022</t>
  </si>
  <si>
    <t>Early years register (full Inspection)All provisionHaveringOverall effectiveness: The quality and standards of the provision1 September 2021 to 31 March 2022</t>
  </si>
  <si>
    <t>Early years register (full Inspection)All provisionHaveringPersonal development1 September 2021 to 31 March 2022</t>
  </si>
  <si>
    <t>Early years register (full Inspection)All provisionHaveringPersonal development, behaviour and welfare1 September 2021 to 31 March 2022</t>
  </si>
  <si>
    <t>Early years register (full Inspection)All provisionHaveringQuality of education1 September 2021 to 31 March 2022</t>
  </si>
  <si>
    <t>Early years register (full Inspection)All provisionHaveringQuality of teaching, learning and assessment1 September 2021 to 31 March 2022</t>
  </si>
  <si>
    <t>Early years register (full Inspection)All provisionHaveringRequirements of the compulsory part of the childcare register1 September 2021 to 31 March 2022</t>
  </si>
  <si>
    <t>Early years register (full Inspection)All provisionHaveringRequirements of the voluntary part of the childcare register1 September 2021 to 31 March 2022</t>
  </si>
  <si>
    <t>Early years register (full Inspection)All provisionHaveringTotal No of inspections1 September 2021 to 31 March 2022</t>
  </si>
  <si>
    <t>Early years register (No children on roll)All provisionHaveringNCOR Inspection Outcomes1 April 2022 to 31 August 2022</t>
  </si>
  <si>
    <t>Early years register (No children on roll)All provisionHaveringTotal No of inspections1 April 2022 to 31 August 2022</t>
  </si>
  <si>
    <t>Early years register (No children on roll)All provisionHaveringNCOR Inspection Outcomes1 September 2021 to 31 March 2022</t>
  </si>
  <si>
    <t>Early years register (No children on roll)All provisionHaveringTotal No of inspections1 September 2021 to 31 March 2022</t>
  </si>
  <si>
    <t>Early years register (Out-of-school day care)All provisionHaveringTotal No of inspections1 April 2022 to 31 August 2022</t>
  </si>
  <si>
    <t>Early years register (Out-of-school day care)All provisionHaveringTotal No of inspections1 September 2021 to 31 March 2022</t>
  </si>
  <si>
    <t>Early years register (full Inspection)All provisionHerefordshireBehaviour and attitudes1 April 2022 to 31 August 2022</t>
  </si>
  <si>
    <t>Early years register (full Inspection)All provisionHerefordshireEffectiveness of leadership and Management1 April 2022 to 31 August 2022</t>
  </si>
  <si>
    <t>Early years register (full Inspection)All provisionHerefordshireOutcomes for children1 April 2022 to 31 August 2022</t>
  </si>
  <si>
    <t>Early years register (full Inspection)All provisionHerefordshireOverall effectiveness: The quality and standards of the provision1 April 2022 to 31 August 2022</t>
  </si>
  <si>
    <t>Early years register (full Inspection)All provisionHerefordshirePersonal development1 April 2022 to 31 August 2022</t>
  </si>
  <si>
    <t>Early years register (full Inspection)All provisionHerefordshirePersonal development, behaviour and welfare1 April 2022 to 31 August 2022</t>
  </si>
  <si>
    <t>Early years register (full Inspection)All provisionHerefordshireQuality of education1 April 2022 to 31 August 2022</t>
  </si>
  <si>
    <t>Early years register (full Inspection)All provisionHerefordshireQuality of teaching, learning and assessment1 April 2022 to 31 August 2022</t>
  </si>
  <si>
    <t>Early years register (full Inspection)All provisionHerefordshireRequirements of the compulsory part of the childcare register1 April 2022 to 31 August 2022</t>
  </si>
  <si>
    <t>Early years register (full Inspection)All provisionHerefordshireRequirements of the voluntary part of the childcare register1 April 2022 to 31 August 2022</t>
  </si>
  <si>
    <t>Early years register (full Inspection)All provisionHerefordshireTotal No of inspections1 April 2022 to 31 August 2022</t>
  </si>
  <si>
    <t>Early years register (full Inspection)All provisionHerefordshireBehaviour and attitudes1 September 2021 to 31 March 2022</t>
  </si>
  <si>
    <t>Early years register (full Inspection)All provisionHerefordshireEffectiveness of leadership and Management1 September 2021 to 31 March 2022</t>
  </si>
  <si>
    <t>Early years register (full Inspection)All provisionHerefordshireOutcomes for children1 September 2021 to 31 March 2022</t>
  </si>
  <si>
    <t>Early years register (full Inspection)All provisionHerefordshireOverall effectiveness: The quality and standards of the provision1 September 2021 to 31 March 2022</t>
  </si>
  <si>
    <t>Early years register (full Inspection)All provisionHerefordshirePersonal development1 September 2021 to 31 March 2022</t>
  </si>
  <si>
    <t>Early years register (full Inspection)All provisionHerefordshirePersonal development, behaviour and welfare1 September 2021 to 31 March 2022</t>
  </si>
  <si>
    <t>Early years register (full Inspection)All provisionHerefordshireQuality of education1 September 2021 to 31 March 2022</t>
  </si>
  <si>
    <t>Early years register (full Inspection)All provisionHerefordshireQuality of teaching, learning and assessment1 September 2021 to 31 March 2022</t>
  </si>
  <si>
    <t>Early years register (full Inspection)All provisionHerefordshireRequirements of the compulsory part of the childcare register1 September 2021 to 31 March 2022</t>
  </si>
  <si>
    <t>Early years register (full Inspection)All provisionHerefordshireRequirements of the voluntary part of the childcare register1 September 2021 to 31 March 2022</t>
  </si>
  <si>
    <t>Early years register (full Inspection)All provisionHerefordshireTotal No of inspections1 September 2021 to 31 March 2022</t>
  </si>
  <si>
    <t>Early years register (No children on roll)All provisionHerefordshireNCOR Inspection Outcomes1 April 2022 to 31 August 2022</t>
  </si>
  <si>
    <t>Early years register (No children on roll)All provisionHerefordshireTotal No of inspections1 April 2022 to 31 August 2022</t>
  </si>
  <si>
    <t>Early years register (Out-of-school day care)All provisionHerefordshireTotal No of inspections1 April 2022 to 31 August 2022</t>
  </si>
  <si>
    <t>Childcare registerAll provisionHertfordshireTotal No of inspections1 April 2022 to 31 August 2022</t>
  </si>
  <si>
    <t>Childcare registerAll provisionHertfordshireTotal No of inspections1 September 2021 to 31 March 2022</t>
  </si>
  <si>
    <t>Early years register (full Inspection)All provisionHertfordshireBehaviour and attitudes1 April 2022 to 31 August 2022</t>
  </si>
  <si>
    <t>Early years register (full Inspection)All provisionHertfordshireEffectiveness of leadership and Management1 April 2022 to 31 August 2022</t>
  </si>
  <si>
    <t>Early years register (full Inspection)All provisionHertfordshireOutcomes for children1 April 2022 to 31 August 2022</t>
  </si>
  <si>
    <t>Early years register (full Inspection)All provisionHertfordshireOverall effectiveness: The quality and standards of the provision1 April 2022 to 31 August 2022</t>
  </si>
  <si>
    <t>Early years register (full Inspection)All provisionHertfordshirePersonal development1 April 2022 to 31 August 2022</t>
  </si>
  <si>
    <t>Early years register (full Inspection)All provisionHertfordshirePersonal development, behaviour and welfare1 April 2022 to 31 August 2022</t>
  </si>
  <si>
    <t>Early years register (full Inspection)All provisionHertfordshireQuality of education1 April 2022 to 31 August 2022</t>
  </si>
  <si>
    <t>Early years register (full Inspection)All provisionHertfordshireQuality of teaching, learning and assessment1 April 2022 to 31 August 2022</t>
  </si>
  <si>
    <t>Early years register (full Inspection)All provisionHertfordshireRequirements of the compulsory part of the childcare register1 April 2022 to 31 August 2022</t>
  </si>
  <si>
    <t>Early years register (full Inspection)All provisionHertfordshireRequirements of the voluntary part of the childcare register1 April 2022 to 31 August 2022</t>
  </si>
  <si>
    <t>Early years register (full Inspection)All provisionHertfordshireTotal No of inspections1 April 2022 to 31 August 2022</t>
  </si>
  <si>
    <t>Early years register (full Inspection)All provisionHertfordshireBehaviour and attitudes1 September 2021 to 31 March 2022</t>
  </si>
  <si>
    <t>Early years register (full Inspection)All provisionHertfordshireEffectiveness of leadership and Management1 September 2021 to 31 March 2022</t>
  </si>
  <si>
    <t>Early years register (full Inspection)All provisionHertfordshireOutcomes for children1 September 2021 to 31 March 2022</t>
  </si>
  <si>
    <t>Early years register (full Inspection)All provisionHertfordshireOverall effectiveness: The quality and standards of the provision1 September 2021 to 31 March 2022</t>
  </si>
  <si>
    <t>Early years register (full Inspection)All provisionHertfordshirePersonal development1 September 2021 to 31 March 2022</t>
  </si>
  <si>
    <t>Early years register (full Inspection)All provisionHertfordshirePersonal development, behaviour and welfare1 September 2021 to 31 March 2022</t>
  </si>
  <si>
    <t>Early years register (full Inspection)All provisionHertfordshireQuality of education1 September 2021 to 31 March 2022</t>
  </si>
  <si>
    <t>Early years register (full Inspection)All provisionHertfordshireQuality of teaching, learning and assessment1 September 2021 to 31 March 2022</t>
  </si>
  <si>
    <t>Early years register (full Inspection)All provisionHertfordshireRequirements of the compulsory part of the childcare register1 September 2021 to 31 March 2022</t>
  </si>
  <si>
    <t>Early years register (full Inspection)All provisionHertfordshireRequirements of the voluntary part of the childcare register1 September 2021 to 31 March 2022</t>
  </si>
  <si>
    <t>Early years register (full Inspection)All provisionHertfordshireTotal No of inspections1 September 2021 to 31 March 2022</t>
  </si>
  <si>
    <t>Early years register (No children on roll)All provisionHertfordshireNCOR Inspection Outcomes1 April 2022 to 31 August 2022</t>
  </si>
  <si>
    <t>Early years register (No children on roll)All provisionHertfordshireTotal No of inspections1 April 2022 to 31 August 2022</t>
  </si>
  <si>
    <t>Early years register (No children on roll)All provisionHertfordshireNCOR Inspection Outcomes1 September 2021 to 31 March 2022</t>
  </si>
  <si>
    <t>Early years register (No children on roll)All provisionHertfordshireTotal No of inspections1 September 2021 to 31 March 2022</t>
  </si>
  <si>
    <t>Early years register (Out-of-school day care)All provisionHertfordshireTotal No of inspections1 April 2022 to 31 August 2022</t>
  </si>
  <si>
    <t>Early years register (Out-of-school day care)All provisionHertfordshireTotal No of inspections1 September 2021 to 31 March 2022</t>
  </si>
  <si>
    <t>Childcare registerAll provisionHillingdonTotal No of inspections1 April 2022 to 31 August 2022</t>
  </si>
  <si>
    <t>Early years register (full Inspection)All provisionHillingdonBehaviour and attitudes1 April 2022 to 31 August 2022</t>
  </si>
  <si>
    <t>Early years register (full Inspection)All provisionHillingdonEffectiveness of leadership and Management1 April 2022 to 31 August 2022</t>
  </si>
  <si>
    <t>Early years register (full Inspection)All provisionHillingdonOutcomes for children1 April 2022 to 31 August 2022</t>
  </si>
  <si>
    <t>Early years register (full Inspection)All provisionHillingdonOverall effectiveness: The quality and standards of the provision1 April 2022 to 31 August 2022</t>
  </si>
  <si>
    <t>Early years register (full Inspection)All provisionHillingdonPersonal development1 April 2022 to 31 August 2022</t>
  </si>
  <si>
    <t>Early years register (full Inspection)All provisionHillingdonPersonal development, behaviour and welfare1 April 2022 to 31 August 2022</t>
  </si>
  <si>
    <t>Early years register (full Inspection)All provisionHillingdonQuality of education1 April 2022 to 31 August 2022</t>
  </si>
  <si>
    <t>Early years register (full Inspection)All provisionHillingdonQuality of teaching, learning and assessment1 April 2022 to 31 August 2022</t>
  </si>
  <si>
    <t>Early years register (full Inspection)All provisionHillingdonRequirements of the compulsory part of the childcare register1 April 2022 to 31 August 2022</t>
  </si>
  <si>
    <t>Early years register (full Inspection)All provisionHillingdonRequirements of the voluntary part of the childcare register1 April 2022 to 31 August 2022</t>
  </si>
  <si>
    <t>Early years register (full Inspection)All provisionHillingdonTotal No of inspections1 April 2022 to 31 August 2022</t>
  </si>
  <si>
    <t>Early years register (full Inspection)All provisionHillingdonBehaviour and attitudes1 September 2021 to 31 March 2022</t>
  </si>
  <si>
    <t>Early years register (full Inspection)All provisionHillingdonEffectiveness of leadership and Management1 September 2021 to 31 March 2022</t>
  </si>
  <si>
    <t>Early years register (full Inspection)All provisionHillingdonOutcomes for children1 September 2021 to 31 March 2022</t>
  </si>
  <si>
    <t>Early years register (full Inspection)All provisionHillingdonOverall effectiveness: The quality and standards of the provision1 September 2021 to 31 March 2022</t>
  </si>
  <si>
    <t>Early years register (full Inspection)All provisionHillingdonPersonal development1 September 2021 to 31 March 2022</t>
  </si>
  <si>
    <t>Early years register (full Inspection)All provisionHillingdonPersonal development, behaviour and welfare1 September 2021 to 31 March 2022</t>
  </si>
  <si>
    <t>Early years register (full Inspection)All provisionHillingdonQuality of education1 September 2021 to 31 March 2022</t>
  </si>
  <si>
    <t>Early years register (full Inspection)All provisionHillingdonQuality of teaching, learning and assessment1 September 2021 to 31 March 2022</t>
  </si>
  <si>
    <t>Early years register (full Inspection)All provisionHillingdonRequirements of the compulsory part of the childcare register1 September 2021 to 31 March 2022</t>
  </si>
  <si>
    <t>Early years register (full Inspection)All provisionHillingdonRequirements of the voluntary part of the childcare register1 September 2021 to 31 March 2022</t>
  </si>
  <si>
    <t>Early years register (full Inspection)All provisionHillingdonTotal No of inspections1 September 2021 to 31 March 2022</t>
  </si>
  <si>
    <t>Early years register (No children on roll)All provisionHillingdonNCOR Inspection Outcomes1 April 2022 to 31 August 2022</t>
  </si>
  <si>
    <t>Early years register (No children on roll)All provisionHillingdonTotal No of inspections1 April 2022 to 31 August 2022</t>
  </si>
  <si>
    <t>Early years register (No children on roll)All provisionHillingdonNCOR Inspection Outcomes1 September 2021 to 31 March 2022</t>
  </si>
  <si>
    <t>Early years register (No children on roll)All provisionHillingdonTotal No of inspections1 September 2021 to 31 March 2022</t>
  </si>
  <si>
    <t>Early years register (Out-of-school day care)All provisionHillingdonTotal No of inspections1 April 2022 to 31 August 2022</t>
  </si>
  <si>
    <t>Early years register (Out-of-school day care)All provisionHillingdonTotal No of inspections1 September 2021 to 31 March 2022</t>
  </si>
  <si>
    <t>Childcare registerAll provisionHounslowTotal No of inspections1 September 2021 to 31 March 2022</t>
  </si>
  <si>
    <t>Early years register (full Inspection)All provisionHounslowBehaviour and attitudes1 April 2022 to 31 August 2022</t>
  </si>
  <si>
    <t>Early years register (full Inspection)All provisionHounslowEffectiveness of leadership and Management1 April 2022 to 31 August 2022</t>
  </si>
  <si>
    <t>Early years register (full Inspection)All provisionHounslowOutcomes for children1 April 2022 to 31 August 2022</t>
  </si>
  <si>
    <t>Early years register (full Inspection)All provisionHounslowOverall effectiveness: The quality and standards of the provision1 April 2022 to 31 August 2022</t>
  </si>
  <si>
    <t>Early years register (full Inspection)All provisionHounslowPersonal development1 April 2022 to 31 August 2022</t>
  </si>
  <si>
    <t>Early years register (full Inspection)All provisionHounslowPersonal development, behaviour and welfare1 April 2022 to 31 August 2022</t>
  </si>
  <si>
    <t>Early years register (full Inspection)All provisionHounslowQuality of education1 April 2022 to 31 August 2022</t>
  </si>
  <si>
    <t>Early years register (full Inspection)All provisionHounslowQuality of teaching, learning and assessment1 April 2022 to 31 August 2022</t>
  </si>
  <si>
    <t>Early years register (full Inspection)All provisionHounslowRequirements of the compulsory part of the childcare register1 April 2022 to 31 August 2022</t>
  </si>
  <si>
    <t>Early years register (full Inspection)All provisionHounslowRequirements of the voluntary part of the childcare register1 April 2022 to 31 August 2022</t>
  </si>
  <si>
    <t>Early years register (full Inspection)All provisionHounslowTotal No of inspections1 April 2022 to 31 August 2022</t>
  </si>
  <si>
    <t>Early years register (full Inspection)All provisionHounslowBehaviour and attitudes1 September 2021 to 31 March 2022</t>
  </si>
  <si>
    <t>Early years register (full Inspection)All provisionHounslowEffectiveness of leadership and Management1 September 2021 to 31 March 2022</t>
  </si>
  <si>
    <t>Early years register (full Inspection)All provisionHounslowOutcomes for children1 September 2021 to 31 March 2022</t>
  </si>
  <si>
    <t>Early years register (full Inspection)All provisionHounslowOverall effectiveness: The quality and standards of the provision1 September 2021 to 31 March 2022</t>
  </si>
  <si>
    <t>Early years register (full Inspection)All provisionHounslowPersonal development1 September 2021 to 31 March 2022</t>
  </si>
  <si>
    <t>Early years register (full Inspection)All provisionHounslowPersonal development, behaviour and welfare1 September 2021 to 31 March 2022</t>
  </si>
  <si>
    <t>Early years register (full Inspection)All provisionHounslowQuality of education1 September 2021 to 31 March 2022</t>
  </si>
  <si>
    <t>Early years register (full Inspection)All provisionHounslowQuality of teaching, learning and assessment1 September 2021 to 31 March 2022</t>
  </si>
  <si>
    <t>Early years register (full Inspection)All provisionHounslowRequirements of the compulsory part of the childcare register1 September 2021 to 31 March 2022</t>
  </si>
  <si>
    <t>Early years register (full Inspection)All provisionHounslowRequirements of the voluntary part of the childcare register1 September 2021 to 31 March 2022</t>
  </si>
  <si>
    <t>Early years register (full Inspection)All provisionHounslowTotal No of inspections1 September 2021 to 31 March 2022</t>
  </si>
  <si>
    <t>Early years register (No children on roll)All provisionHounslowNCOR Inspection Outcomes1 April 2022 to 31 August 2022</t>
  </si>
  <si>
    <t>Early years register (No children on roll)All provisionHounslowTotal No of inspections1 April 2022 to 31 August 2022</t>
  </si>
  <si>
    <t>Early years register (No children on roll)All provisionHounslowNCOR Inspection Outcomes1 September 2021 to 31 March 2022</t>
  </si>
  <si>
    <t>Early years register (No children on roll)All provisionHounslowTotal No of inspections1 September 2021 to 31 March 2022</t>
  </si>
  <si>
    <t>Early years register (Out-of-school day care)All provisionHounslowTotal No of inspections1 April 2022 to 31 August 2022</t>
  </si>
  <si>
    <t>Early years register (Out-of-school day care)All provisionHounslowTotal No of inspections1 September 2021 to 31 March 2022</t>
  </si>
  <si>
    <t>Childcare registerAll provisionIsle of WightTotal No of inspections1 April 2022 to 31 August 2022</t>
  </si>
  <si>
    <t>Early years register (full Inspection)All provisionIsle of WightBehaviour and attitudes1 April 2022 to 31 August 2022</t>
  </si>
  <si>
    <t>Early years register (full Inspection)All provisionIsle of WightEffectiveness of leadership and Management1 April 2022 to 31 August 2022</t>
  </si>
  <si>
    <t>Early years register (full Inspection)All provisionIsle of WightOutcomes for children1 April 2022 to 31 August 2022</t>
  </si>
  <si>
    <t>Early years register (full Inspection)All provisionIsle of WightOverall effectiveness: The quality and standards of the provision1 April 2022 to 31 August 2022</t>
  </si>
  <si>
    <t>Early years register (full Inspection)All provisionIsle of WightPersonal development1 April 2022 to 31 August 2022</t>
  </si>
  <si>
    <t>Early years register (full Inspection)All provisionIsle of WightPersonal development, behaviour and welfare1 April 2022 to 31 August 2022</t>
  </si>
  <si>
    <t>Early years register (full Inspection)All provisionIsle of WightQuality of education1 April 2022 to 31 August 2022</t>
  </si>
  <si>
    <t>Early years register (full Inspection)All provisionIsle of WightQuality of teaching, learning and assessment1 April 2022 to 31 August 2022</t>
  </si>
  <si>
    <t>Early years register (full Inspection)All provisionIsle of WightRequirements of the compulsory part of the childcare register1 April 2022 to 31 August 2022</t>
  </si>
  <si>
    <t>Early years register (full Inspection)All provisionIsle of WightRequirements of the voluntary part of the childcare register1 April 2022 to 31 August 2022</t>
  </si>
  <si>
    <t>Early years register (full Inspection)All provisionIsle of WightTotal No of inspections1 April 2022 to 31 August 2022</t>
  </si>
  <si>
    <t>Early years register (full Inspection)All provisionIsle of WightBehaviour and attitudes1 September 2021 to 31 March 2022</t>
  </si>
  <si>
    <t>Early years register (full Inspection)All provisionIsle of WightEffectiveness of leadership and Management1 September 2021 to 31 March 2022</t>
  </si>
  <si>
    <t>Early years register (full Inspection)All provisionIsle of WightOutcomes for children1 September 2021 to 31 March 2022</t>
  </si>
  <si>
    <t>Early years register (full Inspection)All provisionIsle of WightOverall effectiveness: The quality and standards of the provision1 September 2021 to 31 March 2022</t>
  </si>
  <si>
    <t>Early years register (full Inspection)All provisionIsle of WightPersonal development1 September 2021 to 31 March 2022</t>
  </si>
  <si>
    <t>Early years register (full Inspection)All provisionIsle of WightPersonal development, behaviour and welfare1 September 2021 to 31 March 2022</t>
  </si>
  <si>
    <t>Early years register (full Inspection)All provisionIsle of WightQuality of education1 September 2021 to 31 March 2022</t>
  </si>
  <si>
    <t>Early years register (full Inspection)All provisionIsle of WightQuality of teaching, learning and assessment1 September 2021 to 31 March 2022</t>
  </si>
  <si>
    <t>Early years register (full Inspection)All provisionIsle of WightRequirements of the compulsory part of the childcare register1 September 2021 to 31 March 2022</t>
  </si>
  <si>
    <t>Early years register (full Inspection)All provisionIsle of WightRequirements of the voluntary part of the childcare register1 September 2021 to 31 March 2022</t>
  </si>
  <si>
    <t>Early years register (full Inspection)All provisionIsle of WightTotal No of inspections1 September 2021 to 31 March 2022</t>
  </si>
  <si>
    <t>Early years register (full Inspection)All provisionIsles of ScillyBehaviour and attitudes1 April 2022 to 31 August 2022</t>
  </si>
  <si>
    <t>Early years register (full Inspection)All provisionIsles of ScillyEffectiveness of leadership and Management1 April 2022 to 31 August 2022</t>
  </si>
  <si>
    <t>Early years register (full Inspection)All provisionIsles of ScillyOutcomes for children1 April 2022 to 31 August 2022</t>
  </si>
  <si>
    <t>Early years register (full Inspection)All provisionIsles of ScillyOverall effectiveness: The quality and standards of the provision1 April 2022 to 31 August 2022</t>
  </si>
  <si>
    <t>Early years register (full Inspection)All provisionIsles of ScillyPersonal development1 April 2022 to 31 August 2022</t>
  </si>
  <si>
    <t>Early years register (full Inspection)All provisionIsles of ScillyPersonal development, behaviour and welfare1 April 2022 to 31 August 2022</t>
  </si>
  <si>
    <t>Early years register (full Inspection)All provisionIsles of ScillyQuality of education1 April 2022 to 31 August 2022</t>
  </si>
  <si>
    <t>Early years register (full Inspection)All provisionIsles of ScillyQuality of teaching, learning and assessment1 April 2022 to 31 August 2022</t>
  </si>
  <si>
    <t>Early years register (full Inspection)All provisionIsles of ScillyRequirements of the compulsory part of the childcare register1 April 2022 to 31 August 2022</t>
  </si>
  <si>
    <t>Early years register (full Inspection)All provisionIsles of ScillyRequirements of the voluntary part of the childcare register1 April 2022 to 31 August 2022</t>
  </si>
  <si>
    <t>Early years register (full Inspection)All provisionIsles of ScillyTotal No of inspections1 April 2022 to 31 August 2022</t>
  </si>
  <si>
    <t>Childcare registerAll provisionIslingtonTotal No of inspections1 September 2021 to 31 March 2022</t>
  </si>
  <si>
    <t>Early years register (full Inspection)All provisionIslingtonBehaviour and attitudes1 April 2022 to 31 August 2022</t>
  </si>
  <si>
    <t>Early years register (full Inspection)All provisionIslingtonEffectiveness of leadership and Management1 April 2022 to 31 August 2022</t>
  </si>
  <si>
    <t>Early years register (full Inspection)All provisionIslingtonOutcomes for children1 April 2022 to 31 August 2022</t>
  </si>
  <si>
    <t>Early years register (full Inspection)All provisionIslingtonOverall effectiveness: The quality and standards of the provision1 April 2022 to 31 August 2022</t>
  </si>
  <si>
    <t>Early years register (full Inspection)All provisionIslingtonPersonal development1 April 2022 to 31 August 2022</t>
  </si>
  <si>
    <t>Early years register (full Inspection)All provisionIslingtonPersonal development, behaviour and welfare1 April 2022 to 31 August 2022</t>
  </si>
  <si>
    <t>Early years register (full Inspection)All provisionIslingtonQuality of education1 April 2022 to 31 August 2022</t>
  </si>
  <si>
    <t>Early years register (full Inspection)All provisionIslingtonQuality of teaching, learning and assessment1 April 2022 to 31 August 2022</t>
  </si>
  <si>
    <t>Early years register (full Inspection)All provisionIslingtonRequirements of the compulsory part of the childcare register1 April 2022 to 31 August 2022</t>
  </si>
  <si>
    <t>Early years register (full Inspection)All provisionIslingtonRequirements of the voluntary part of the childcare register1 April 2022 to 31 August 2022</t>
  </si>
  <si>
    <t>Early years register (full Inspection)All provisionIslingtonTotal No of inspections1 April 2022 to 31 August 2022</t>
  </si>
  <si>
    <t>Early years register (full Inspection)All provisionSomersetPersonal development1 April 2022 to 31 August 2022</t>
  </si>
  <si>
    <t>Early years register (full Inspection)All provisionSomersetPersonal development, behaviour and welfare1 April 2022 to 31 August 2022</t>
  </si>
  <si>
    <t>Early years register (full Inspection)All provisionSomersetQuality of education1 April 2022 to 31 August 2022</t>
  </si>
  <si>
    <t>Early years register (full Inspection)All provisionSomersetQuality of teaching, learning and assessment1 April 2022 to 31 August 2022</t>
  </si>
  <si>
    <t>Early years register (full Inspection)All provisionSomersetRequirements of the compulsory part of the childcare register1 April 2022 to 31 August 2022</t>
  </si>
  <si>
    <t>Early years register (full Inspection)All provisionSomersetRequirements of the voluntary part of the childcare register1 April 2022 to 31 August 2022</t>
  </si>
  <si>
    <t>Early years register (full Inspection)All provisionSomersetTotal No of inspections1 April 2022 to 31 August 2022</t>
  </si>
  <si>
    <t>Early years register (full Inspection)All provisionSomersetBehaviour and attitudes1 September 2021 to 31 March 2022</t>
  </si>
  <si>
    <t>Early years register (full Inspection)All provisionSomersetEffectiveness of leadership and Management1 September 2021 to 31 March 2022</t>
  </si>
  <si>
    <t>Early years register (full Inspection)All provisionSomersetOutcomes for children1 September 2021 to 31 March 2022</t>
  </si>
  <si>
    <t>Early years register (full Inspection)All provisionSomersetOverall effectiveness: The quality and standards of the provision1 September 2021 to 31 March 2022</t>
  </si>
  <si>
    <t>Early years register (full Inspection)All provisionSomersetPersonal development1 September 2021 to 31 March 2022</t>
  </si>
  <si>
    <t>Early years register (full Inspection)All provisionSomersetPersonal development, behaviour and welfare1 September 2021 to 31 March 2022</t>
  </si>
  <si>
    <t>Early years register (full Inspection)All provisionSomersetQuality of education1 September 2021 to 31 March 2022</t>
  </si>
  <si>
    <t>Early years register (full Inspection)All provisionSomersetQuality of teaching, learning and assessment1 September 2021 to 31 March 2022</t>
  </si>
  <si>
    <t>Early years register (full Inspection)All provisionSomersetRequirements of the compulsory part of the childcare register1 September 2021 to 31 March 2022</t>
  </si>
  <si>
    <t>Early years register (full Inspection)All provisionSomersetRequirements of the voluntary part of the childcare register1 September 2021 to 31 March 2022</t>
  </si>
  <si>
    <t>Early years register (full Inspection)All provisionSomersetTotal No of inspections1 September 2021 to 31 March 2022</t>
  </si>
  <si>
    <t>Early years register (No children on roll)All provisionSomersetNCOR Inspection Outcomes1 April 2022 to 31 August 2022</t>
  </si>
  <si>
    <t>Early years register (No children on roll)All provisionSomersetTotal No of inspections1 April 2022 to 31 August 2022</t>
  </si>
  <si>
    <t>Early years register (No children on roll)All provisionSomersetNCOR Inspection Outcomes1 September 2021 to 31 March 2022</t>
  </si>
  <si>
    <t>Early years register (No children on roll)All provisionSomersetTotal No of inspections1 September 2021 to 31 March 2022</t>
  </si>
  <si>
    <t>Early years register (Out-of-school day care)All provisionSomersetTotal No of inspections1 April 2022 to 31 August 2022</t>
  </si>
  <si>
    <t>Early years register (Out-of-school day care)All provisionSomersetTotal No of inspections1 September 2021 to 31 March 2022</t>
  </si>
  <si>
    <t>Childcare registerAll provisionSouth GloucestershireTotal No of inspections1 September 2021 to 31 March 2022</t>
  </si>
  <si>
    <t>Early years register (full Inspection)All provisionSouth GloucestershireBehaviour and attitudes1 April 2022 to 31 August 2022</t>
  </si>
  <si>
    <t>Early years register (full Inspection)All provisionSouth GloucestershireEffectiveness of leadership and Management1 April 2022 to 31 August 2022</t>
  </si>
  <si>
    <t>Early years register (full Inspection)All provisionSouth GloucestershireOutcomes for children1 April 2022 to 31 August 2022</t>
  </si>
  <si>
    <t>Early years register (full Inspection)All provisionSouth GloucestershireOverall effectiveness: The quality and standards of the provision1 April 2022 to 31 August 2022</t>
  </si>
  <si>
    <t>Early years register (full Inspection)All provisionSouth GloucestershirePersonal development1 April 2022 to 31 August 2022</t>
  </si>
  <si>
    <t>Early years register (full Inspection)All provisionSouth GloucestershirePersonal development, behaviour and welfare1 April 2022 to 31 August 2022</t>
  </si>
  <si>
    <t>Early years register (full Inspection)All provisionSouth GloucestershireQuality of education1 April 2022 to 31 August 2022</t>
  </si>
  <si>
    <t>Early years register (full Inspection)All provisionSouth GloucestershireQuality of teaching, learning and assessment1 April 2022 to 31 August 2022</t>
  </si>
  <si>
    <t>Early years register (full Inspection)All provisionSouth GloucestershireRequirements of the compulsory part of the childcare register1 April 2022 to 31 August 2022</t>
  </si>
  <si>
    <t>Early years register (full Inspection)All provisionSouth GloucestershireRequirements of the voluntary part of the childcare register1 April 2022 to 31 August 2022</t>
  </si>
  <si>
    <t>Early years register (full Inspection)All provisionSouth GloucestershireTotal No of inspections1 April 2022 to 31 August 2022</t>
  </si>
  <si>
    <t>Early years register (full Inspection)All provisionSouth GloucestershireBehaviour and attitudes1 September 2021 to 31 March 2022</t>
  </si>
  <si>
    <t>Early years register (full Inspection)All provisionSouth GloucestershireEffectiveness of leadership and Management1 September 2021 to 31 March 2022</t>
  </si>
  <si>
    <t>Early years register (full Inspection)All provisionSouth GloucestershireOutcomes for children1 September 2021 to 31 March 2022</t>
  </si>
  <si>
    <t>Early years register (full Inspection)All provisionSouth GloucestershireOverall effectiveness: The quality and standards of the provision1 September 2021 to 31 March 2022</t>
  </si>
  <si>
    <t>Early years register (full Inspection)All provisionSouth GloucestershirePersonal development1 September 2021 to 31 March 2022</t>
  </si>
  <si>
    <t>Early years register (full Inspection)All provisionSouth GloucestershirePersonal development, behaviour and welfare1 September 2021 to 31 March 2022</t>
  </si>
  <si>
    <t>Early years register (full Inspection)All provisionSouth GloucestershireQuality of education1 September 2021 to 31 March 2022</t>
  </si>
  <si>
    <t>Early years register (full Inspection)All provisionSouth GloucestershireQuality of teaching, learning and assessment1 September 2021 to 31 March 2022</t>
  </si>
  <si>
    <t>Early years register (full Inspection)All provisionSouth GloucestershireRequirements of the compulsory part of the childcare register1 September 2021 to 31 March 2022</t>
  </si>
  <si>
    <t>Early years register (full Inspection)All provisionSouth GloucestershireRequirements of the voluntary part of the childcare register1 September 2021 to 31 March 2022</t>
  </si>
  <si>
    <t>Early years register (full Inspection)All provisionSouth GloucestershireTotal No of inspections1 September 2021 to 31 March 2022</t>
  </si>
  <si>
    <t>Early years register (No children on roll)All provisionSouth GloucestershireNCOR Inspection Outcomes1 April 2022 to 31 August 2022</t>
  </si>
  <si>
    <t>Early years register (No children on roll)All provisionSouth GloucestershireTotal No of inspections1 April 2022 to 31 August 2022</t>
  </si>
  <si>
    <t>Early years register (No children on roll)All provisionSouth GloucestershireNCOR Inspection Outcomes1 September 2021 to 31 March 2022</t>
  </si>
  <si>
    <t>Early years register (No children on roll)All provisionSouth GloucestershireTotal No of inspections1 September 2021 to 31 March 2022</t>
  </si>
  <si>
    <t>Early years register (Out-of-school day care)All provisionSouth GloucestershireTotal No of inspections1 April 2022 to 31 August 2022</t>
  </si>
  <si>
    <t>Early years register (Out-of-school day care)All provisionSouth GloucestershireTotal No of inspections1 September 2021 to 31 March 2022</t>
  </si>
  <si>
    <t>Early years register (full Inspection)All provisionSouth TynesideBehaviour and attitudes1 April 2022 to 31 August 2022</t>
  </si>
  <si>
    <t>Early years register (full Inspection)All provisionSouth TynesideEffectiveness of leadership and Management1 April 2022 to 31 August 2022</t>
  </si>
  <si>
    <t>Early years register (full Inspection)All provisionSouth TynesideOutcomes for children1 April 2022 to 31 August 2022</t>
  </si>
  <si>
    <t>Early years register (full Inspection)All provisionSouth TynesideOverall effectiveness: The quality and standards of the provision1 April 2022 to 31 August 2022</t>
  </si>
  <si>
    <t>Early years register (full Inspection)All provisionSouth TynesidePersonal development1 April 2022 to 31 August 2022</t>
  </si>
  <si>
    <t>Early years register (full Inspection)All provisionSouth TynesidePersonal development, behaviour and welfare1 April 2022 to 31 August 2022</t>
  </si>
  <si>
    <t>Early years register (full Inspection)All provisionSouth TynesideQuality of education1 April 2022 to 31 August 2022</t>
  </si>
  <si>
    <t>Early years register (full Inspection)All provisionSouth TynesideQuality of teaching, learning and assessment1 April 2022 to 31 August 2022</t>
  </si>
  <si>
    <t>Early years register (full Inspection)All provisionSouth TynesideRequirements of the compulsory part of the childcare register1 April 2022 to 31 August 2022</t>
  </si>
  <si>
    <t>Early years register (full Inspection)All provisionSouth TynesideRequirements of the voluntary part of the childcare register1 April 2022 to 31 August 2022</t>
  </si>
  <si>
    <t>Early years register (full Inspection)All provisionSouth TynesideTotal No of inspections1 April 2022 to 31 August 2022</t>
  </si>
  <si>
    <t>Early years register (full Inspection)All provisionSouth TynesideBehaviour and attitudes1 September 2021 to 31 March 2022</t>
  </si>
  <si>
    <t>Early years register (full Inspection)All provisionSouth TynesideEffectiveness of leadership and Management1 September 2021 to 31 March 2022</t>
  </si>
  <si>
    <t>Early years register (full Inspection)All provisionSouth TynesideOutcomes for children1 September 2021 to 31 March 2022</t>
  </si>
  <si>
    <t>Early years register (full Inspection)All provisionSouth TynesideOverall effectiveness: The quality and standards of the provision1 September 2021 to 31 March 2022</t>
  </si>
  <si>
    <t>Early years register (full Inspection)All provisionSouth TynesidePersonal development1 September 2021 to 31 March 2022</t>
  </si>
  <si>
    <t>Early years register (full Inspection)All provisionSouth TynesidePersonal development, behaviour and welfare1 September 2021 to 31 March 2022</t>
  </si>
  <si>
    <t>Early years register (full Inspection)All provisionSouth TynesideQuality of education1 September 2021 to 31 March 2022</t>
  </si>
  <si>
    <t>Early years register (full Inspection)All provisionSouth TynesideQuality of teaching, learning and assessment1 September 2021 to 31 March 2022</t>
  </si>
  <si>
    <t>Early years register (full Inspection)All provisionSouth TynesideRequirements of the compulsory part of the childcare register1 September 2021 to 31 March 2022</t>
  </si>
  <si>
    <t>Early years register (full Inspection)All provisionSouth TynesideRequirements of the voluntary part of the childcare register1 September 2021 to 31 March 2022</t>
  </si>
  <si>
    <t>Early years register (full Inspection)All provisionSouth TynesideTotal No of inspections1 September 2021 to 31 March 2022</t>
  </si>
  <si>
    <t>Early years register (No children on roll)All provisionSouth TynesideNCOR Inspection Outcomes1 April 2022 to 31 August 2022</t>
  </si>
  <si>
    <t>Early years register (No children on roll)All provisionSouth TynesideTotal No of inspections1 April 2022 to 31 August 2022</t>
  </si>
  <si>
    <t>Early years register (Out-of-school day care)All provisionSouth TynesideTotal No of inspections1 April 2022 to 31 August 2022</t>
  </si>
  <si>
    <t>Childcare registerAll provisionSouthamptonTotal No of inspections1 September 2021 to 31 March 2022</t>
  </si>
  <si>
    <t>Early years register (full Inspection)All provisionSouthamptonBehaviour and attitudes1 April 2022 to 31 August 2022</t>
  </si>
  <si>
    <t>Early years register (full Inspection)All provisionSouthamptonEffectiveness of leadership and Management1 April 2022 to 31 August 2022</t>
  </si>
  <si>
    <t>Early years register (full Inspection)All provisionSouthamptonOutcomes for children1 April 2022 to 31 August 2022</t>
  </si>
  <si>
    <t>Early years register (full Inspection)All provisionSouthamptonOverall effectiveness: The quality and standards of the provision1 April 2022 to 31 August 2022</t>
  </si>
  <si>
    <t>Early years register (full Inspection)All provisionSouthamptonPersonal development1 April 2022 to 31 August 2022</t>
  </si>
  <si>
    <t>Early years register (full Inspection)All provisionSouthamptonPersonal development, behaviour and welfare1 April 2022 to 31 August 2022</t>
  </si>
  <si>
    <t>Early years register (full Inspection)All provisionSouthamptonQuality of education1 April 2022 to 31 August 2022</t>
  </si>
  <si>
    <t>Early years register (full Inspection)All provisionSouthamptonQuality of teaching, learning and assessment1 April 2022 to 31 August 2022</t>
  </si>
  <si>
    <t>Early years register (full Inspection)All provisionSouthamptonRequirements of the compulsory part of the childcare register1 April 2022 to 31 August 2022</t>
  </si>
  <si>
    <t>Early years register (full Inspection)All provisionSouthamptonRequirements of the voluntary part of the childcare register1 April 2022 to 31 August 2022</t>
  </si>
  <si>
    <t>Early years register (full Inspection)All provisionSouthamptonTotal No of inspections1 April 2022 to 31 August 2022</t>
  </si>
  <si>
    <t>Early years register (full Inspection)All provisionSouthamptonBehaviour and attitudes1 September 2021 to 31 March 2022</t>
  </si>
  <si>
    <t>Early years register (full Inspection)All provisionSouthamptonEffectiveness of leadership and Management1 September 2021 to 31 March 2022</t>
  </si>
  <si>
    <t>Early years register (full Inspection)All provisionSouthamptonOutcomes for children1 September 2021 to 31 March 2022</t>
  </si>
  <si>
    <t>Early years register (full Inspection)All provisionSouthamptonOverall effectiveness: The quality and standards of the provision1 September 2021 to 31 March 2022</t>
  </si>
  <si>
    <t>Early years register (full Inspection)All provisionSouthamptonPersonal development1 September 2021 to 31 March 2022</t>
  </si>
  <si>
    <t>Early years register (full Inspection)All provisionSouthamptonPersonal development, behaviour and welfare1 September 2021 to 31 March 2022</t>
  </si>
  <si>
    <t>Early years register (full Inspection)All provisionSouthamptonQuality of education1 September 2021 to 31 March 2022</t>
  </si>
  <si>
    <t>Early years register (full Inspection)All provisionSouthamptonQuality of teaching, learning and assessment1 September 2021 to 31 March 2022</t>
  </si>
  <si>
    <t>Early years register (full Inspection)All provisionSouthamptonRequirements of the compulsory part of the childcare register1 September 2021 to 31 March 2022</t>
  </si>
  <si>
    <t>Early years register (full Inspection)All provisionSouthamptonRequirements of the voluntary part of the childcare register1 September 2021 to 31 March 2022</t>
  </si>
  <si>
    <t>Early years register (full Inspection)All provisionSouthamptonTotal No of inspections1 September 2021 to 31 March 2022</t>
  </si>
  <si>
    <t>Early years register (No children on roll)All provisionSouthamptonNCOR Inspection Outcomes1 April 2022 to 31 August 2022</t>
  </si>
  <si>
    <t>Early years register (No children on roll)All provisionSouthamptonTotal No of inspections1 April 2022 to 31 August 2022</t>
  </si>
  <si>
    <t>Early years register (Out-of-school day care)All provisionSouthamptonTotal No of inspections1 April 2022 to 31 August 2022</t>
  </si>
  <si>
    <t>Early years register (Out-of-school day care)All provisionSouthamptonTotal No of inspections1 September 2021 to 31 March 2022</t>
  </si>
  <si>
    <t>Childcare registerAll provisionSouthend on SeaTotal No of inspections1 September 2021 to 31 March 2022</t>
  </si>
  <si>
    <t>Early years register (full Inspection)All provisionSouthend on SeaBehaviour and attitudes1 April 2022 to 31 August 2022</t>
  </si>
  <si>
    <t>Early years register (full Inspection)All provisionSouthend on SeaEffectiveness of leadership and Management1 April 2022 to 31 August 2022</t>
  </si>
  <si>
    <t>Early years register (full Inspection)All provisionSouthend on SeaOutcomes for children1 April 2022 to 31 August 2022</t>
  </si>
  <si>
    <t>Early years register (full Inspection)All provisionSouthend on SeaOverall effectiveness: The quality and standards of the provision1 April 2022 to 31 August 2022</t>
  </si>
  <si>
    <t>Early years register (full Inspection)All provisionSouthend on SeaPersonal development1 April 2022 to 31 August 2022</t>
  </si>
  <si>
    <t>Early years register (full Inspection)All provisionSouthend on SeaPersonal development, behaviour and welfare1 April 2022 to 31 August 2022</t>
  </si>
  <si>
    <t>Early years register (full Inspection)All provisionSouthend on SeaQuality of education1 April 2022 to 31 August 2022</t>
  </si>
  <si>
    <t>Early years register (full Inspection)All provisionSouthend on SeaQuality of teaching, learning and assessment1 April 2022 to 31 August 2022</t>
  </si>
  <si>
    <t>Early years register (full Inspection)All provisionSouthend on SeaRequirements of the compulsory part of the childcare register1 April 2022 to 31 August 2022</t>
  </si>
  <si>
    <t>Early years register (full Inspection)All provisionSouthend on SeaRequirements of the voluntary part of the childcare register1 April 2022 to 31 August 2022</t>
  </si>
  <si>
    <t>Early years register (full Inspection)All provisionSouthend on SeaTotal No of inspections1 April 2022 to 31 August 2022</t>
  </si>
  <si>
    <t>Early years register (full Inspection)All provisionSouthend on SeaBehaviour and attitudes1 September 2021 to 31 March 2022</t>
  </si>
  <si>
    <t>Early years register (full Inspection)All provisionSouthend on SeaEffectiveness of leadership and Management1 September 2021 to 31 March 2022</t>
  </si>
  <si>
    <t>Early years register (full Inspection)All provisionSouthend on SeaOutcomes for children1 September 2021 to 31 March 2022</t>
  </si>
  <si>
    <t>Early years register (full Inspection)All provisionSouthend on SeaOverall effectiveness: The quality and standards of the provision1 September 2021 to 31 March 2022</t>
  </si>
  <si>
    <t>Early years register (full Inspection)All provisionSouthend on SeaPersonal development1 September 2021 to 31 March 2022</t>
  </si>
  <si>
    <t>Early years register (full Inspection)All provisionSouthend on SeaPersonal development, behaviour and welfare1 September 2021 to 31 March 2022</t>
  </si>
  <si>
    <t>Early years register (full Inspection)All provisionSouthend on SeaQuality of education1 September 2021 to 31 March 2022</t>
  </si>
  <si>
    <t>Early years register (full Inspection)All provisionSouthend on SeaQuality of teaching, learning and assessment1 September 2021 to 31 March 2022</t>
  </si>
  <si>
    <t>Early years register (full Inspection)All provisionSouthend on SeaRequirements of the compulsory part of the childcare register1 September 2021 to 31 March 2022</t>
  </si>
  <si>
    <t>Early years register (full Inspection)All provisionSouthend on SeaRequirements of the voluntary part of the childcare register1 September 2021 to 31 March 2022</t>
  </si>
  <si>
    <t>Early years register (full Inspection)All provisionSouthend on SeaTotal No of inspections1 September 2021 to 31 March 2022</t>
  </si>
  <si>
    <t>Early years register (No children on roll)All provisionSouthend on SeaNCOR Inspection Outcomes1 April 2022 to 31 August 2022</t>
  </si>
  <si>
    <t>Early years register (No children on roll)All provisionSouthend on SeaTotal No of inspections1 April 2022 to 31 August 2022</t>
  </si>
  <si>
    <t>Early years register (No children on roll)All provisionSouthend on SeaNCOR Inspection Outcomes1 September 2021 to 31 March 2022</t>
  </si>
  <si>
    <t>Early years register (No children on roll)All provisionSouthend on SeaTotal No of inspections1 September 2021 to 31 March 2022</t>
  </si>
  <si>
    <t>Early years register (Out-of-school day care)All provisionSouthend on SeaTotal No of inspections1 April 2022 to 31 August 2022</t>
  </si>
  <si>
    <t>Childcare registerAll provisionSouthwarkTotal No of inspections1 September 2021 to 31 March 2022</t>
  </si>
  <si>
    <t>Early years register (full Inspection)All provisionSouthwarkBehaviour and attitudes1 April 2022 to 31 August 2022</t>
  </si>
  <si>
    <t>Early years register (full Inspection)All provisionSouthwarkEffectiveness of leadership and Management1 April 2022 to 31 August 2022</t>
  </si>
  <si>
    <t>Early years register (full Inspection)All provisionSouthwarkOutcomes for children1 April 2022 to 31 August 2022</t>
  </si>
  <si>
    <t>Early years register (full Inspection)All provisionSouthwarkOverall effectiveness: The quality and standards of the provision1 April 2022 to 31 August 2022</t>
  </si>
  <si>
    <t>Early years register (full Inspection)All provisionSouthwarkPersonal development1 April 2022 to 31 August 2022</t>
  </si>
  <si>
    <t>Early years register (full Inspection)All provisionSouthwarkPersonal development, behaviour and welfare1 April 2022 to 31 August 2022</t>
  </si>
  <si>
    <t>Early years register (full Inspection)All provisionSouthwarkQuality of education1 April 2022 to 31 August 2022</t>
  </si>
  <si>
    <t>Early years register (full Inspection)All provisionSouthwarkQuality of teaching, learning and assessment1 April 2022 to 31 August 2022</t>
  </si>
  <si>
    <t>Early years register (full Inspection)All provisionSouthwarkRequirements of the compulsory part of the childcare register1 April 2022 to 31 August 2022</t>
  </si>
  <si>
    <t>Early years register (full Inspection)All provisionSouthwarkRequirements of the voluntary part of the childcare register1 April 2022 to 31 August 2022</t>
  </si>
  <si>
    <t>Early years register (full Inspection)All provisionSouthwarkTotal No of inspections1 April 2022 to 31 August 2022</t>
  </si>
  <si>
    <t>Early years register (full Inspection)All provisionSouthwarkBehaviour and attitudes1 September 2021 to 31 March 2022</t>
  </si>
  <si>
    <t>Early years register (full Inspection)All provisionSouthwarkEffectiveness of leadership and Management1 September 2021 to 31 March 2022</t>
  </si>
  <si>
    <t>Early years register (full Inspection)All provisionSouthwarkOutcomes for children1 September 2021 to 31 March 2022</t>
  </si>
  <si>
    <t>Early years register (full Inspection)All provisionSouthwarkOverall effectiveness: The quality and standards of the provision1 September 2021 to 31 March 2022</t>
  </si>
  <si>
    <t>Early years register (full Inspection)All provisionSouthwarkPersonal development1 September 2021 to 31 March 2022</t>
  </si>
  <si>
    <t>Early years register (full Inspection)All provisionSouthwarkPersonal development, behaviour and welfare1 September 2021 to 31 March 2022</t>
  </si>
  <si>
    <t>Early years register (full Inspection)All provisionSouthwarkQuality of education1 September 2021 to 31 March 2022</t>
  </si>
  <si>
    <t>Early years register (full Inspection)All provisionSouthwarkQuality of teaching, learning and assessment1 September 2021 to 31 March 2022</t>
  </si>
  <si>
    <t>Early years register (full Inspection)All provisionSouthwarkRequirements of the compulsory part of the childcare register1 September 2021 to 31 March 2022</t>
  </si>
  <si>
    <t>Early years register (full Inspection)All provisionSouthwarkRequirements of the voluntary part of the childcare register1 September 2021 to 31 March 2022</t>
  </si>
  <si>
    <t>Early years register (full Inspection)All provisionSouthwarkTotal No of inspections1 September 2021 to 31 March 2022</t>
  </si>
  <si>
    <t>Early years register (No children on roll)All provisionSouthwarkNCOR Inspection Outcomes1 April 2022 to 31 August 2022</t>
  </si>
  <si>
    <t>Early years register (No children on roll)All provisionSouthwarkTotal No of inspections1 April 2022 to 31 August 2022</t>
  </si>
  <si>
    <t>Early years register (No children on roll)All provisionSouthwarkNCOR Inspection Outcomes1 September 2021 to 31 March 2022</t>
  </si>
  <si>
    <t>Early years register (No children on roll)All provisionSouthwarkTotal No of inspections1 September 2021 to 31 March 2022</t>
  </si>
  <si>
    <t>Early years register (Out-of-school day care)All provisionSouthwarkTotal No of inspections1 April 2022 to 31 August 2022</t>
  </si>
  <si>
    <t>Early years register (Out-of-school day care)All provisionSouthwarkTotal No of inspections1 September 2021 to 31 March 2022</t>
  </si>
  <si>
    <t>Childcare registerAll provisionSt HelensTotal No of inspections1 September 2021 to 31 March 2022</t>
  </si>
  <si>
    <t>Early years register (full Inspection)All provisionSt HelensBehaviour and attitudes1 April 2022 to 31 August 2022</t>
  </si>
  <si>
    <t>Early years register (full Inspection)All provisionSt HelensEffectiveness of leadership and Management1 April 2022 to 31 August 2022</t>
  </si>
  <si>
    <t>Early years register (full Inspection)All provisionSt HelensOutcomes for children1 April 2022 to 31 August 2022</t>
  </si>
  <si>
    <t>Early years register (full Inspection)All provisionSt HelensOverall effectiveness: The quality and standards of the provision1 April 2022 to 31 August 2022</t>
  </si>
  <si>
    <t>Early years register (full Inspection)All provisionSt HelensPersonal development1 April 2022 to 31 August 2022</t>
  </si>
  <si>
    <t>Early years register (full Inspection)All provisionSt HelensPersonal development, behaviour and welfare1 April 2022 to 31 August 2022</t>
  </si>
  <si>
    <t>Early years register (full Inspection)All provisionSt HelensQuality of education1 April 2022 to 31 August 2022</t>
  </si>
  <si>
    <t>Early years register (full Inspection)All provisionSt HelensQuality of teaching, learning and assessment1 April 2022 to 31 August 2022</t>
  </si>
  <si>
    <t>Early years register (full Inspection)All provisionSt HelensRequirements of the compulsory part of the childcare register1 April 2022 to 31 August 2022</t>
  </si>
  <si>
    <t>Early years register (full Inspection)All provisionSt HelensRequirements of the voluntary part of the childcare register1 April 2022 to 31 August 2022</t>
  </si>
  <si>
    <t>Early years register (full Inspection)All provisionSt HelensTotal No of inspections1 April 2022 to 31 August 2022</t>
  </si>
  <si>
    <t>Early years register (full Inspection)All provisionSt HelensBehaviour and attitudes1 September 2021 to 31 March 2022</t>
  </si>
  <si>
    <t>Early years register (full Inspection)All provisionSt HelensEffectiveness of leadership and Management1 September 2021 to 31 March 2022</t>
  </si>
  <si>
    <t>Early years register (full Inspection)All provisionSt HelensOutcomes for children1 September 2021 to 31 March 2022</t>
  </si>
  <si>
    <t>Early years register (full Inspection)All provisionSt HelensOverall effectiveness: The quality and standards of the provision1 September 2021 to 31 March 2022</t>
  </si>
  <si>
    <t>Early years register (full Inspection)All provisionSt HelensPersonal development1 September 2021 to 31 March 2022</t>
  </si>
  <si>
    <t>Early years register (full Inspection)All provisionSt HelensPersonal development, behaviour and welfare1 September 2021 to 31 March 2022</t>
  </si>
  <si>
    <t>Early years register (full Inspection)All provisionSt HelensQuality of education1 September 2021 to 31 March 2022</t>
  </si>
  <si>
    <t>Early years register (full Inspection)All provisionSt HelensQuality of teaching, learning and assessment1 September 2021 to 31 March 2022</t>
  </si>
  <si>
    <t>Early years register (full Inspection)All provisionSt HelensRequirements of the compulsory part of the childcare register1 September 2021 to 31 March 2022</t>
  </si>
  <si>
    <t>Early years register (full Inspection)All provisionSt HelensRequirements of the voluntary part of the childcare register1 September 2021 to 31 March 2022</t>
  </si>
  <si>
    <t>Early years register (full Inspection)All provisionSt HelensTotal No of inspections1 September 2021 to 31 March 2022</t>
  </si>
  <si>
    <t>Childcare registerAll provisionStaffordshireTotal No of inspections1 April 2022 to 31 August 2022</t>
  </si>
  <si>
    <t>Childcare registerAll provisionStaffordshireTotal No of inspections1 September 2021 to 31 March 2022</t>
  </si>
  <si>
    <t>Early years register (full Inspection)All provisionStaffordshireBehaviour and attitudes1 April 2022 to 31 August 2022</t>
  </si>
  <si>
    <t>Early years register (full Inspection)All provisionStaffordshireEffectiveness of leadership and Management1 April 2022 to 31 August 2022</t>
  </si>
  <si>
    <t>Early years register (full Inspection)All provisionStaffordshireOutcomes for children1 April 2022 to 31 August 2022</t>
  </si>
  <si>
    <t>Early years register (full Inspection)All provisionStaffordshireOverall effectiveness: The quality and standards of the provision1 April 2022 to 31 August 2022</t>
  </si>
  <si>
    <t>Early years register (full Inspection)All provisionStaffordshirePersonal development1 April 2022 to 31 August 2022</t>
  </si>
  <si>
    <t>Early years register (full Inspection)All provisionStaffordshirePersonal development, behaviour and welfare1 April 2022 to 31 August 2022</t>
  </si>
  <si>
    <t>Early years register (full Inspection)All provisionStaffordshireQuality of education1 April 2022 to 31 August 2022</t>
  </si>
  <si>
    <t>Early years register (full Inspection)All provisionStaffordshireQuality of teaching, learning and assessment1 April 2022 to 31 August 2022</t>
  </si>
  <si>
    <t>Early years register (full Inspection)All provisionStaffordshireRequirements of the compulsory part of the childcare register1 April 2022 to 31 August 2022</t>
  </si>
  <si>
    <t>Early years register (full Inspection)All provisionStaffordshireRequirements of the voluntary part of the childcare register1 April 2022 to 31 August 2022</t>
  </si>
  <si>
    <t>Early years register (full Inspection)All provisionStaffordshireTotal No of inspections1 April 2022 to 31 August 2022</t>
  </si>
  <si>
    <t>Early years register (full Inspection)All provisionStaffordshireBehaviour and attitudes1 September 2021 to 31 March 2022</t>
  </si>
  <si>
    <t>Early years register (full Inspection)All provisionStaffordshireEffectiveness of leadership and Management1 September 2021 to 31 March 2022</t>
  </si>
  <si>
    <t>Early years register (full Inspection)All provisionStaffordshireOutcomes for children1 September 2021 to 31 March 2022</t>
  </si>
  <si>
    <t>Early years register (full Inspection)All provisionStaffordshireOverall effectiveness: The quality and standards of the provision1 September 2021 to 31 March 2022</t>
  </si>
  <si>
    <t>Early years register (full Inspection)All provisionStaffordshirePersonal development1 September 2021 to 31 March 2022</t>
  </si>
  <si>
    <t>Early years register (full Inspection)All provisionStaffordshirePersonal development, behaviour and welfare1 September 2021 to 31 March 2022</t>
  </si>
  <si>
    <t>Early years register (full Inspection)All provisionStaffordshireQuality of education1 September 2021 to 31 March 2022</t>
  </si>
  <si>
    <t>Early years register (full Inspection)All provisionStaffordshireQuality of teaching, learning and assessment1 September 2021 to 31 March 2022</t>
  </si>
  <si>
    <t>Early years register (full Inspection)All provisionStaffordshireRequirements of the compulsory part of the childcare register1 September 2021 to 31 March 2022</t>
  </si>
  <si>
    <t>Early years register (full Inspection)All provisionStaffordshireRequirements of the voluntary part of the childcare register1 September 2021 to 31 March 2022</t>
  </si>
  <si>
    <t>Early years register (full Inspection)All provisionStaffordshireTotal No of inspections1 September 2021 to 31 March 2022</t>
  </si>
  <si>
    <t>Early years register (No children on roll)All provisionStaffordshireNCOR Inspection Outcomes1 September 2021 to 31 March 2022</t>
  </si>
  <si>
    <t>Early years register (No children on roll)All provisionStaffordshireTotal No of inspections1 September 2021 to 31 March 2022</t>
  </si>
  <si>
    <t>Early years register (Out-of-school day care)All provisionStaffordshireTotal No of inspections1 April 2022 to 31 August 2022</t>
  </si>
  <si>
    <t>Early years register (Out-of-school day care)All provisionStaffordshireTotal No of inspections1 September 2021 to 31 March 2022</t>
  </si>
  <si>
    <t>Childcare registerAll provisionStockportTotal No of inspections1 April 2022 to 31 August 2022</t>
  </si>
  <si>
    <t>Early years register (full Inspection)All provisionStockportBehaviour and attitudes1 April 2022 to 31 August 2022</t>
  </si>
  <si>
    <t>Early years register (full Inspection)All provisionStockportEffectiveness of leadership and Management1 April 2022 to 31 August 2022</t>
  </si>
  <si>
    <t>Early years register (full Inspection)All provisionStockportOutcomes for children1 April 2022 to 31 August 2022</t>
  </si>
  <si>
    <t>Early years register (full Inspection)All provisionStockportOverall effectiveness: The quality and standards of the provision1 April 2022 to 31 August 2022</t>
  </si>
  <si>
    <t>Early years register (full Inspection)All provisionStockportPersonal development1 April 2022 to 31 August 2022</t>
  </si>
  <si>
    <t>Early years register (full Inspection)All provisionStockportPersonal development, behaviour and welfare1 April 2022 to 31 August 2022</t>
  </si>
  <si>
    <t>Early years register (full Inspection)All provisionStockportQuality of education1 April 2022 to 31 August 2022</t>
  </si>
  <si>
    <t>Early years register (full Inspection)All provisionStockportQuality of teaching, learning and assessment1 April 2022 to 31 August 2022</t>
  </si>
  <si>
    <t>Early years register (full Inspection)All provisionStockportRequirements of the compulsory part of the childcare register1 April 2022 to 31 August 2022</t>
  </si>
  <si>
    <t>Early years register (full Inspection)All provisionStockportRequirements of the voluntary part of the childcare register1 April 2022 to 31 August 2022</t>
  </si>
  <si>
    <t>Early years register (full Inspection)All provisionStockportTotal No of inspections1 April 2022 to 31 August 2022</t>
  </si>
  <si>
    <t>Early years register (full Inspection)All provisionStockportBehaviour and attitudes1 September 2021 to 31 March 2022</t>
  </si>
  <si>
    <t>Early years register (full Inspection)All provisionStockportEffectiveness of leadership and Management1 September 2021 to 31 March 2022</t>
  </si>
  <si>
    <t>Early years register (full Inspection)All provisionStockportOutcomes for children1 September 2021 to 31 March 2022</t>
  </si>
  <si>
    <t>Early years register (full Inspection)All provisionStockportOverall effectiveness: The quality and standards of the provision1 September 2021 to 31 March 2022</t>
  </si>
  <si>
    <t>Early years register (full Inspection)All provisionStockportPersonal development1 September 2021 to 31 March 2022</t>
  </si>
  <si>
    <t>Early years register (full Inspection)All provisionStockportPersonal development, behaviour and welfare1 September 2021 to 31 March 2022</t>
  </si>
  <si>
    <t>Early years register (full Inspection)All provisionStockportQuality of education1 September 2021 to 31 March 2022</t>
  </si>
  <si>
    <t>Early years register (full Inspection)All provisionStockportQuality of teaching, learning and assessment1 September 2021 to 31 March 2022</t>
  </si>
  <si>
    <t>Early years register (full Inspection)All provisionStockportRequirements of the compulsory part of the childcare register1 September 2021 to 31 March 2022</t>
  </si>
  <si>
    <t>Early years register (full Inspection)All provisionStockportRequirements of the voluntary part of the childcare register1 September 2021 to 31 March 2022</t>
  </si>
  <si>
    <t>Early years register (full Inspection)All provisionStockportTotal No of inspections1 September 2021 to 31 March 2022</t>
  </si>
  <si>
    <t>Early years register (No children on roll)All provisionStockportNCOR Inspection Outcomes1 April 2022 to 31 August 2022</t>
  </si>
  <si>
    <t>Early years register (No children on roll)All provisionStockportTotal No of inspections1 April 2022 to 31 August 2022</t>
  </si>
  <si>
    <t>Early years register (No children on roll)All provisionStockportNCOR Inspection Outcomes1 September 2021 to 31 March 2022</t>
  </si>
  <si>
    <t>Early years register (full Inspection)Childcare on domestic premisesRedbridgeTotal No of inspections1 April 2022 to 31 August 2022</t>
  </si>
  <si>
    <t>Early years register (full Inspection)Childcare on domestic premisesShropshireBehaviour and attitudes1 April 2022 to 31 August 2022</t>
  </si>
  <si>
    <t>Early years register (full Inspection)Childcare on domestic premisesShropshireEffectiveness of leadership and Management1 April 2022 to 31 August 2022</t>
  </si>
  <si>
    <t>Early years register (full Inspection)Childcare on domestic premisesShropshireOutcomes for children1 April 2022 to 31 August 2022</t>
  </si>
  <si>
    <t>Early years register (full Inspection)Childcare on domestic premisesShropshireOverall effectiveness: The quality and standards of the provision1 April 2022 to 31 August 2022</t>
  </si>
  <si>
    <t>Early years register (full Inspection)Childcare on domestic premisesShropshirePersonal development1 April 2022 to 31 August 2022</t>
  </si>
  <si>
    <t>Early years register (full Inspection)Childcare on domestic premisesShropshirePersonal development, behaviour and welfare1 April 2022 to 31 August 2022</t>
  </si>
  <si>
    <t>Early years register (full Inspection)Childcare on domestic premisesShropshireQuality of education1 April 2022 to 31 August 2022</t>
  </si>
  <si>
    <t>Early years register (full Inspection)Childcare on domestic premisesShropshireQuality of teaching, learning and assessment1 April 2022 to 31 August 2022</t>
  </si>
  <si>
    <t>Early years register (full Inspection)Childcare on domestic premisesShropshireRequirements of the compulsory part of the childcare register1 April 2022 to 31 August 2022</t>
  </si>
  <si>
    <t>Early years register (full Inspection)Childcare on domestic premisesShropshireRequirements of the voluntary part of the childcare register1 April 2022 to 31 August 2022</t>
  </si>
  <si>
    <t>Early years register (full Inspection)Childcare on domestic premisesShropshireTotal No of inspections1 April 2022 to 31 August 2022</t>
  </si>
  <si>
    <t>Early years register (full Inspection)Childcare on domestic premisesSouth GloucestershireBehaviour and attitudes1 September 2021 to 31 March 2022</t>
  </si>
  <si>
    <t>Early years register (full Inspection)Childcare on domestic premisesSouth GloucestershireEffectiveness of leadership and Management1 September 2021 to 31 March 2022</t>
  </si>
  <si>
    <t>Early years register (full Inspection)Childcare on domestic premisesSouth GloucestershireOutcomes for children1 September 2021 to 31 March 2022</t>
  </si>
  <si>
    <t>Early years register (full Inspection)Childcare on domestic premisesSouth GloucestershireOverall effectiveness: The quality and standards of the provision1 September 2021 to 31 March 2022</t>
  </si>
  <si>
    <t>Early years register (full Inspection)Childcare on domestic premisesSouth GloucestershirePersonal development1 September 2021 to 31 March 2022</t>
  </si>
  <si>
    <t>Early years register (full Inspection)Childcare on domestic premisesSouth GloucestershirePersonal development, behaviour and welfare1 September 2021 to 31 March 2022</t>
  </si>
  <si>
    <t>Early years register (full Inspection)Childcare on domestic premisesSouth GloucestershireQuality of education1 September 2021 to 31 March 2022</t>
  </si>
  <si>
    <t>Early years register (full Inspection)Childcare on domestic premisesSouth GloucestershireQuality of teaching, learning and assessment1 September 2021 to 31 March 2022</t>
  </si>
  <si>
    <t>Early years register (full Inspection)Childcare on domestic premisesSouth GloucestershireRequirements of the compulsory part of the childcare register1 September 2021 to 31 March 2022</t>
  </si>
  <si>
    <t>Early years register (full Inspection)Childcare on domestic premisesSouth GloucestershireRequirements of the voluntary part of the childcare register1 September 2021 to 31 March 2022</t>
  </si>
  <si>
    <t>Early years register (full Inspection)Childcare on domestic premisesSouth GloucestershireTotal No of inspections1 September 2021 to 31 March 2022</t>
  </si>
  <si>
    <t>Early years register (full Inspection)Childcare on domestic premisesSouthamptonBehaviour and attitudes1 April 2022 to 31 August 2022</t>
  </si>
  <si>
    <t>Early years register (full Inspection)Childcare on domestic premisesSouthamptonEffectiveness of leadership and Management1 April 2022 to 31 August 2022</t>
  </si>
  <si>
    <t>Early years register (full Inspection)Childcare on domestic premisesSouthamptonOutcomes for children1 April 2022 to 31 August 2022</t>
  </si>
  <si>
    <t>Early years register (full Inspection)Childcare on domestic premisesSouthamptonOverall effectiveness: The quality and standards of the provision1 April 2022 to 31 August 2022</t>
  </si>
  <si>
    <t>Early years register (full Inspection)Childcare on domestic premisesSouthamptonPersonal development1 April 2022 to 31 August 2022</t>
  </si>
  <si>
    <t>Early years register (full Inspection)Childcare on domestic premisesSouthamptonPersonal development, behaviour and welfare1 April 2022 to 31 August 2022</t>
  </si>
  <si>
    <t>Early years register (full Inspection)Childcare on domestic premisesSouthamptonQuality of education1 April 2022 to 31 August 2022</t>
  </si>
  <si>
    <t>Early years register (full Inspection)Childcare on domestic premisesSouthamptonQuality of teaching, learning and assessment1 April 2022 to 31 August 2022</t>
  </si>
  <si>
    <t>Early years register (full Inspection)Childcare on domestic premisesSouthamptonRequirements of the compulsory part of the childcare register1 April 2022 to 31 August 2022</t>
  </si>
  <si>
    <t>Early years register (full Inspection)Childcare on domestic premisesSouthamptonRequirements of the voluntary part of the childcare register1 April 2022 to 31 August 2022</t>
  </si>
  <si>
    <t>Early years register (full Inspection)Childcare on domestic premisesSouthamptonTotal No of inspections1 April 2022 to 31 August 2022</t>
  </si>
  <si>
    <t>Early years register (full Inspection)Childcare on domestic premisesSouthamptonBehaviour and attitudes1 September 2021 to 31 March 2022</t>
  </si>
  <si>
    <t>Early years register (full Inspection)Childcare on domestic premisesSouthamptonEffectiveness of leadership and Management1 September 2021 to 31 March 2022</t>
  </si>
  <si>
    <t>Early years register (full Inspection)Childcare on domestic premisesSouthamptonOutcomes for children1 September 2021 to 31 March 2022</t>
  </si>
  <si>
    <t>Early years register (full Inspection)Childcare on domestic premisesSouthamptonOverall effectiveness: The quality and standards of the provision1 September 2021 to 31 March 2022</t>
  </si>
  <si>
    <t>Early years register (full Inspection)Childcare on domestic premisesSouthamptonPersonal development1 September 2021 to 31 March 2022</t>
  </si>
  <si>
    <t>Early years register (full Inspection)Childcare on domestic premisesSouthamptonPersonal development, behaviour and welfare1 September 2021 to 31 March 2022</t>
  </si>
  <si>
    <t>Early years register (full Inspection)Childcare on domestic premisesSouthamptonQuality of education1 September 2021 to 31 March 2022</t>
  </si>
  <si>
    <t>Early years register (full Inspection)Childcare on domestic premisesSouthamptonQuality of teaching, learning and assessment1 September 2021 to 31 March 2022</t>
  </si>
  <si>
    <t>Early years register (full Inspection)Childcare on domestic premisesSouthamptonRequirements of the compulsory part of the childcare register1 September 2021 to 31 March 2022</t>
  </si>
  <si>
    <t>Early years register (full Inspection)Childcare on domestic premisesSouthamptonRequirements of the voluntary part of the childcare register1 September 2021 to 31 March 2022</t>
  </si>
  <si>
    <t>Early years register (full Inspection)Childcare on domestic premisesSouthamptonTotal No of inspections1 September 2021 to 31 March 2022</t>
  </si>
  <si>
    <t>Early years register (full Inspection)Childcare on domestic premisesSouthwarkBehaviour and attitudes1 April 2022 to 31 August 2022</t>
  </si>
  <si>
    <t>Early years register (full Inspection)Childcare on domestic premisesSouthwarkEffectiveness of leadership and Management1 April 2022 to 31 August 2022</t>
  </si>
  <si>
    <t>Early years register (full Inspection)Childcare on domestic premisesSouthwarkOutcomes for children1 April 2022 to 31 August 2022</t>
  </si>
  <si>
    <t>Early years register (full Inspection)Childcare on domestic premisesSouthwarkOverall effectiveness: The quality and standards of the provision1 April 2022 to 31 August 2022</t>
  </si>
  <si>
    <t>Early years register (full Inspection)Childcare on domestic premisesSouthwarkPersonal development1 April 2022 to 31 August 2022</t>
  </si>
  <si>
    <t>Early years register (full Inspection)Childcare on domestic premisesSouthwarkPersonal development, behaviour and welfare1 April 2022 to 31 August 2022</t>
  </si>
  <si>
    <t>Early years register (full Inspection)Childcare on domestic premisesSouthwarkQuality of education1 April 2022 to 31 August 2022</t>
  </si>
  <si>
    <t>Early years register (full Inspection)Childcare on domestic premisesSouthwarkQuality of teaching, learning and assessment1 April 2022 to 31 August 2022</t>
  </si>
  <si>
    <t>Early years register (full Inspection)Childcare on domestic premisesSouthwarkRequirements of the compulsory part of the childcare register1 April 2022 to 31 August 2022</t>
  </si>
  <si>
    <t>Early years register (full Inspection)Childcare on domestic premisesSouthwarkRequirements of the voluntary part of the childcare register1 April 2022 to 31 August 2022</t>
  </si>
  <si>
    <t>Early years register (full Inspection)Childcare on domestic premisesSouthwarkTotal No of inspections1 April 2022 to 31 August 2022</t>
  </si>
  <si>
    <t>Early years register (full Inspection)Childcare on domestic premisesStaffordshireBehaviour and attitudes1 April 2022 to 31 August 2022</t>
  </si>
  <si>
    <t>Early years register (full Inspection)Childcare on domestic premisesStaffordshireEffectiveness of leadership and Management1 April 2022 to 31 August 2022</t>
  </si>
  <si>
    <t>Early years register (full Inspection)Childcare on domestic premisesStaffordshireOutcomes for children1 April 2022 to 31 August 2022</t>
  </si>
  <si>
    <t>Early years register (full Inspection)Childcare on domestic premisesStaffordshireOverall effectiveness: The quality and standards of the provision1 April 2022 to 31 August 2022</t>
  </si>
  <si>
    <t>Early years register (full Inspection)Childcare on domestic premisesStaffordshirePersonal development1 April 2022 to 31 August 2022</t>
  </si>
  <si>
    <t>Early years register (full Inspection)Childcare on domestic premisesStaffordshirePersonal development, behaviour and welfare1 April 2022 to 31 August 2022</t>
  </si>
  <si>
    <t>Early years register (full Inspection)Childcare on domestic premisesStaffordshireQuality of education1 April 2022 to 31 August 2022</t>
  </si>
  <si>
    <t>Early years register (full Inspection)Childcare on domestic premisesStaffordshireQuality of teaching, learning and assessment1 April 2022 to 31 August 2022</t>
  </si>
  <si>
    <t>Early years register (full Inspection)Childcare on domestic premisesStaffordshireRequirements of the compulsory part of the childcare register1 April 2022 to 31 August 2022</t>
  </si>
  <si>
    <t>Early years register (full Inspection)Childcare on domestic premisesStaffordshireRequirements of the voluntary part of the childcare register1 April 2022 to 31 August 2022</t>
  </si>
  <si>
    <t>Early years register (full Inspection)Childcare on domestic premisesStaffordshireTotal No of inspections1 April 2022 to 31 August 2022</t>
  </si>
  <si>
    <t>Early years register (full Inspection)Childcare on domestic premisesSuffolkBehaviour and attitudes1 April 2022 to 31 August 2022</t>
  </si>
  <si>
    <t>Early years register (full Inspection)Childcare on domestic premisesSuffolkEffectiveness of leadership and Management1 April 2022 to 31 August 2022</t>
  </si>
  <si>
    <t>Early years register (full Inspection)Childcare on domestic premisesSuffolkOutcomes for children1 April 2022 to 31 August 2022</t>
  </si>
  <si>
    <t>Early years register (full Inspection)Childcare on domestic premisesSuffolkOverall effectiveness: The quality and standards of the provision1 April 2022 to 31 August 2022</t>
  </si>
  <si>
    <t>Early years register (full Inspection)Childcare on domestic premisesSuffolkPersonal development1 April 2022 to 31 August 2022</t>
  </si>
  <si>
    <t>Early years register (full Inspection)Childcare on domestic premisesSuffolkPersonal development, behaviour and welfare1 April 2022 to 31 August 2022</t>
  </si>
  <si>
    <t>Early years register (full Inspection)Childcare on domestic premisesSuffolkQuality of education1 April 2022 to 31 August 2022</t>
  </si>
  <si>
    <t>Early years register (full Inspection)Childcare on domestic premisesSuffolkQuality of teaching, learning and assessment1 April 2022 to 31 August 2022</t>
  </si>
  <si>
    <t>Early years register (full Inspection)Childcare on domestic premisesSuffolkRequirements of the compulsory part of the childcare register1 April 2022 to 31 August 2022</t>
  </si>
  <si>
    <t>Early years register (full Inspection)Childcare on domestic premisesSuffolkRequirements of the voluntary part of the childcare register1 April 2022 to 31 August 2022</t>
  </si>
  <si>
    <t>Early years register (full Inspection)Childcare on domestic premisesSuffolkTotal No of inspections1 April 2022 to 31 August 2022</t>
  </si>
  <si>
    <t>Early years register (full Inspection)Childcare on domestic premisesSuffolkBehaviour and attitudes1 September 2021 to 31 March 2022</t>
  </si>
  <si>
    <t>Early years register (full Inspection)Childcare on domestic premisesSuffolkEffectiveness of leadership and Management1 September 2021 to 31 March 2022</t>
  </si>
  <si>
    <t>Early years register (full Inspection)Childcare on domestic premisesSuffolkOutcomes for children1 September 2021 to 31 March 2022</t>
  </si>
  <si>
    <t>Early years register (full Inspection)Childcare on domestic premisesSuffolkOverall effectiveness: The quality and standards of the provision1 September 2021 to 31 March 2022</t>
  </si>
  <si>
    <t>Early years register (full Inspection)Childcare on domestic premisesSuffolkPersonal development1 September 2021 to 31 March 2022</t>
  </si>
  <si>
    <t>Early years register (full Inspection)Childcare on domestic premisesSuffolkPersonal development, behaviour and welfare1 September 2021 to 31 March 2022</t>
  </si>
  <si>
    <t>Early years register (full Inspection)Childcare on domestic premisesSuffolkQuality of education1 September 2021 to 31 March 2022</t>
  </si>
  <si>
    <t>Early years register (full Inspection)Childcare on domestic premisesSuffolkQuality of teaching, learning and assessment1 September 2021 to 31 March 2022</t>
  </si>
  <si>
    <t>Early years register (full Inspection)Childcare on domestic premisesSuffolkRequirements of the compulsory part of the childcare register1 September 2021 to 31 March 2022</t>
  </si>
  <si>
    <t>Early years register (full Inspection)Childcare on domestic premisesSuffolkRequirements of the voluntary part of the childcare register1 September 2021 to 31 March 2022</t>
  </si>
  <si>
    <t>Early years register (full Inspection)Childcare on domestic premisesSuffolkTotal No of inspections1 September 2021 to 31 March 2022</t>
  </si>
  <si>
    <t>Early years register (full Inspection)Childcare on domestic premisesSurreyBehaviour and attitudes1 April 2022 to 31 August 2022</t>
  </si>
  <si>
    <t>Early years register (full Inspection)Childcare on domestic premisesSurreyEffectiveness of leadership and Management1 April 2022 to 31 August 2022</t>
  </si>
  <si>
    <t>Early years register (full Inspection)Childcare on domestic premisesSurreyOutcomes for children1 April 2022 to 31 August 2022</t>
  </si>
  <si>
    <t>Early years register (full Inspection)Childcare on domestic premisesSurreyOverall effectiveness: The quality and standards of the provision1 April 2022 to 31 August 2022</t>
  </si>
  <si>
    <t>Early years register (full Inspection)Childcare on domestic premisesSurreyPersonal development1 April 2022 to 31 August 2022</t>
  </si>
  <si>
    <t>Early years register (full Inspection)Childcare on domestic premisesSurreyPersonal development, behaviour and welfare1 April 2022 to 31 August 2022</t>
  </si>
  <si>
    <t>Early years register (full Inspection)Childcare on domestic premisesSurreyQuality of education1 April 2022 to 31 August 2022</t>
  </si>
  <si>
    <t>Early years register (full Inspection)Childcare on domestic premisesSurreyQuality of teaching, learning and assessment1 April 2022 to 31 August 2022</t>
  </si>
  <si>
    <t>Early years register (full Inspection)Childcare on domestic premisesSurreyRequirements of the compulsory part of the childcare register1 April 2022 to 31 August 2022</t>
  </si>
  <si>
    <t>Early years register (full Inspection)Childcare on domestic premisesSurreyRequirements of the voluntary part of the childcare register1 April 2022 to 31 August 2022</t>
  </si>
  <si>
    <t>Early years register (full Inspection)Childcare on domestic premisesSurreyTotal No of inspections1 April 2022 to 31 August 2022</t>
  </si>
  <si>
    <t>Early years register (full Inspection)Childcare on domestic premisesSurreyBehaviour and attitudes1 September 2021 to 31 March 2022</t>
  </si>
  <si>
    <t>Early years register (full Inspection)Childcare on domestic premisesSurreyEffectiveness of leadership and Management1 September 2021 to 31 March 2022</t>
  </si>
  <si>
    <t>Early years register (full Inspection)Childcare on domestic premisesSurreyOutcomes for children1 September 2021 to 31 March 2022</t>
  </si>
  <si>
    <t>Early years register (full Inspection)Childcare on domestic premisesSurreyOverall effectiveness: The quality and standards of the provision1 September 2021 to 31 March 2022</t>
  </si>
  <si>
    <t>Early years register (full Inspection)Childcare on domestic premisesSurreyPersonal development1 September 2021 to 31 March 2022</t>
  </si>
  <si>
    <t>Early years register (full Inspection)Childcare on domestic premisesSurreyPersonal development, behaviour and welfare1 September 2021 to 31 March 2022</t>
  </si>
  <si>
    <t>Early years register (full Inspection)Childcare on domestic premisesSurreyQuality of education1 September 2021 to 31 March 2022</t>
  </si>
  <si>
    <t>Early years register (full Inspection)Childcare on domestic premisesSurreyQuality of teaching, learning and assessment1 September 2021 to 31 March 2022</t>
  </si>
  <si>
    <t>Early years register (full Inspection)Childcare on domestic premisesSurreyRequirements of the compulsory part of the childcare register1 September 2021 to 31 March 2022</t>
  </si>
  <si>
    <t>Early years register (full Inspection)Childcare on domestic premisesSurreyRequirements of the voluntary part of the childcare register1 September 2021 to 31 March 2022</t>
  </si>
  <si>
    <t>Early years register (full Inspection)Childcare on domestic premisesSurreyTotal No of inspections1 September 2021 to 31 March 2022</t>
  </si>
  <si>
    <t>Early years register (full Inspection)Childcare on domestic premisesWakefieldBehaviour and attitudes1 September 2021 to 31 March 2022</t>
  </si>
  <si>
    <t>Early years register (full Inspection)Childcare on domestic premisesWakefieldEffectiveness of leadership and Management1 September 2021 to 31 March 2022</t>
  </si>
  <si>
    <t>Early years register (full Inspection)Childcare on domestic premisesWakefieldOutcomes for children1 September 2021 to 31 March 2022</t>
  </si>
  <si>
    <t>Early years register (full Inspection)Childcare on domestic premisesWakefieldOverall effectiveness: The quality and standards of the provision1 September 2021 to 31 March 2022</t>
  </si>
  <si>
    <t>Early years register (full Inspection)Childcare on domestic premisesWakefieldPersonal development1 September 2021 to 31 March 2022</t>
  </si>
  <si>
    <t>Early years register (full Inspection)Childcare on domestic premisesWakefieldPersonal development, behaviour and welfare1 September 2021 to 31 March 2022</t>
  </si>
  <si>
    <t>Early years register (full Inspection)Childcare on domestic premisesWakefieldQuality of education1 September 2021 to 31 March 2022</t>
  </si>
  <si>
    <t>Early years register (full Inspection)Childcare on domestic premisesWakefieldQuality of teaching, learning and assessment1 September 2021 to 31 March 2022</t>
  </si>
  <si>
    <t>Early years register (full Inspection)Childcare on domestic premisesWakefieldRequirements of the compulsory part of the childcare register1 September 2021 to 31 March 2022</t>
  </si>
  <si>
    <t>Early years register (full Inspection)Childcare on domestic premisesWakefieldRequirements of the voluntary part of the childcare register1 September 2021 to 31 March 2022</t>
  </si>
  <si>
    <t>Early years register (full Inspection)Childcare on domestic premisesWakefieldTotal No of inspections1 September 2021 to 31 March 2022</t>
  </si>
  <si>
    <t>Early years register (full Inspection)Childcare on domestic premisesWaltham ForestBehaviour and attitudes1 September 2021 to 31 March 2022</t>
  </si>
  <si>
    <t>Early years register (full Inspection)Childcare on domestic premisesWaltham ForestEffectiveness of leadership and Management1 September 2021 to 31 March 2022</t>
  </si>
  <si>
    <t>Early years register (full Inspection)Childcare on domestic premisesWaltham ForestOutcomes for children1 September 2021 to 31 March 2022</t>
  </si>
  <si>
    <t>Early years register (full Inspection)Childcare on domestic premisesWaltham ForestOverall effectiveness: The quality and standards of the provision1 September 2021 to 31 March 2022</t>
  </si>
  <si>
    <t>Early years register (full Inspection)Childcare on domestic premisesWaltham ForestPersonal development1 September 2021 to 31 March 2022</t>
  </si>
  <si>
    <t>Early years register (full Inspection)Childcare on domestic premisesWaltham ForestPersonal development, behaviour and welfare1 September 2021 to 31 March 2022</t>
  </si>
  <si>
    <t>Early years register (full Inspection)Childcare on domestic premisesWaltham ForestQuality of education1 September 2021 to 31 March 2022</t>
  </si>
  <si>
    <t>Early years register (full Inspection)Childcare on domestic premisesWaltham ForestQuality of teaching, learning and assessment1 September 2021 to 31 March 2022</t>
  </si>
  <si>
    <t>Early years register (full Inspection)Childcare on domestic premisesWaltham ForestRequirements of the compulsory part of the childcare register1 September 2021 to 31 March 2022</t>
  </si>
  <si>
    <t>Early years register (full Inspection)Childcare on domestic premisesWaltham ForestRequirements of the voluntary part of the childcare register1 September 2021 to 31 March 2022</t>
  </si>
  <si>
    <t>Early years register (full Inspection)Childcare on domestic premisesWaltham ForestTotal No of inspections1 September 2021 to 31 March 2022</t>
  </si>
  <si>
    <t>Early years register (full Inspection)Childcare on domestic premisesWest NorthamptonshireBehaviour and attitudes1 April 2022 to 31 August 2022</t>
  </si>
  <si>
    <t>Early years register (full Inspection)Childcare on domestic premisesWest NorthamptonshireEffectiveness of leadership and Management1 April 2022 to 31 August 2022</t>
  </si>
  <si>
    <t>Early years register (full Inspection)Childcare on domestic premisesWest NorthamptonshireOutcomes for children1 April 2022 to 31 August 2022</t>
  </si>
  <si>
    <t>Early years register (full Inspection)Childcare on domestic premisesWest NorthamptonshireOverall effectiveness: The quality and standards of the provision1 April 2022 to 31 August 2022</t>
  </si>
  <si>
    <t>Early years register (full Inspection)Childcare on domestic premisesWest NorthamptonshirePersonal development1 April 2022 to 31 August 2022</t>
  </si>
  <si>
    <t>Early years register (full Inspection)Childcare on domestic premisesWest NorthamptonshirePersonal development, behaviour and welfare1 April 2022 to 31 August 2022</t>
  </si>
  <si>
    <t>Early years register (full Inspection)Childcare on domestic premisesWest NorthamptonshireQuality of education1 April 2022 to 31 August 2022</t>
  </si>
  <si>
    <t>Early years register (full Inspection)Childcare on domestic premisesWest NorthamptonshireQuality of teaching, learning and assessment1 April 2022 to 31 August 2022</t>
  </si>
  <si>
    <t>Early years register (full Inspection)Childcare on domestic premisesWest NorthamptonshireRequirements of the compulsory part of the childcare register1 April 2022 to 31 August 2022</t>
  </si>
  <si>
    <t>Early years register (full Inspection)Childcare on domestic premisesWest NorthamptonshireRequirements of the voluntary part of the childcare register1 April 2022 to 31 August 2022</t>
  </si>
  <si>
    <t>Early years register (full Inspection)Childcare on domestic premisesWest NorthamptonshireTotal No of inspections1 April 2022 to 31 August 2022</t>
  </si>
  <si>
    <t>Early years register (full Inspection)Childcare on domestic premisesWest SussexBehaviour and attitudes1 April 2022 to 31 August 2022</t>
  </si>
  <si>
    <t>Early years register (full Inspection)Childcare on domestic premisesWest SussexEffectiveness of leadership and Management1 April 2022 to 31 August 2022</t>
  </si>
  <si>
    <t>Early years register (full Inspection)Childcare on domestic premisesWest SussexOutcomes for children1 April 2022 to 31 August 2022</t>
  </si>
  <si>
    <t>Early years register (full Inspection)Childcare on domestic premisesWest SussexOverall effectiveness: The quality and standards of the provision1 April 2022 to 31 August 2022</t>
  </si>
  <si>
    <t>Early years register (full Inspection)Childcare on domestic premisesWest SussexPersonal development1 April 2022 to 31 August 2022</t>
  </si>
  <si>
    <t>Early years register (full Inspection)Childcare on domestic premisesWest SussexPersonal development, behaviour and welfare1 April 2022 to 31 August 2022</t>
  </si>
  <si>
    <t>Early years register (full Inspection)Childcare on domestic premisesWest SussexQuality of education1 April 2022 to 31 August 2022</t>
  </si>
  <si>
    <t>Early years register (full Inspection)Childcare on domestic premisesWest SussexQuality of teaching, learning and assessment1 April 2022 to 31 August 2022</t>
  </si>
  <si>
    <t>Early years register (full Inspection)Childcare on domestic premisesWest SussexRequirements of the compulsory part of the childcare register1 April 2022 to 31 August 2022</t>
  </si>
  <si>
    <t>Early years register (full Inspection)Childcare on domestic premisesWest SussexRequirements of the voluntary part of the childcare register1 April 2022 to 31 August 2022</t>
  </si>
  <si>
    <t>Early years register (full Inspection)Childcare on domestic premisesWest SussexTotal No of inspections1 April 2022 to 31 August 2022</t>
  </si>
  <si>
    <t>Early years register (full Inspection)Childcare on domestic premisesWorcestershireBehaviour and attitudes1 April 2022 to 31 August 2022</t>
  </si>
  <si>
    <t>Early years register (full Inspection)Childcare on domestic premisesWorcestershireEffectiveness of leadership and Management1 April 2022 to 31 August 2022</t>
  </si>
  <si>
    <t>Early years register (full Inspection)Childcare on domestic premisesWorcestershireOutcomes for children1 April 2022 to 31 August 2022</t>
  </si>
  <si>
    <t>Early years register (full Inspection)Childcare on domestic premisesWorcestershireOverall effectiveness: The quality and standards of the provision1 April 2022 to 31 August 2022</t>
  </si>
  <si>
    <t>Early years register (full Inspection)Childcare on domestic premisesWorcestershirePersonal development1 April 2022 to 31 August 2022</t>
  </si>
  <si>
    <t>Early years register (full Inspection)Childcare on domestic premisesWorcestershirePersonal development, behaviour and welfare1 April 2022 to 31 August 2022</t>
  </si>
  <si>
    <t>Early years register (full Inspection)Childcare on domestic premisesWorcestershireQuality of education1 April 2022 to 31 August 2022</t>
  </si>
  <si>
    <t>Early years register (full Inspection)Childcare on domestic premisesWorcestershireQuality of teaching, learning and assessment1 April 2022 to 31 August 2022</t>
  </si>
  <si>
    <t>Early years register (full Inspection)Childcare on domestic premisesWorcestershireRequirements of the compulsory part of the childcare register1 April 2022 to 31 August 2022</t>
  </si>
  <si>
    <t>Early years register (full Inspection)Childcare on domestic premisesWorcestershireRequirements of the voluntary part of the childcare register1 April 2022 to 31 August 2022</t>
  </si>
  <si>
    <t>Early years register (full Inspection)Childcare on domestic premisesWorcestershireTotal No of inspections1 April 2022 to 31 August 2022</t>
  </si>
  <si>
    <t>Childcare registerChildcare on non-domestic premisesAll EnglandTotal No of inspections1 April 2022 to 31 August 2022</t>
  </si>
  <si>
    <t>Childcare registerChildcare on non-domestic premisesAll EnglandTotal No of inspections1 September 2021 to 31 March 2022</t>
  </si>
  <si>
    <t>Early years register (full Inspection)Childcare on non-domestic premisesAll EnglandBehaviour and attitudes1 April 2022 to 31 August 2022</t>
  </si>
  <si>
    <t>Early years register (full Inspection)Childcare on non-domestic premisesAll EnglandEffectiveness of leadership and Management1 April 2022 to 31 August 2022</t>
  </si>
  <si>
    <t>Early years register (full Inspection)Childcare on non-domestic premisesAll EnglandOutcomes for children1 April 2022 to 31 August 2022</t>
  </si>
  <si>
    <t>Early years register (full Inspection)Childcare on non-domestic premisesAll EnglandOverall effectiveness: The quality and standards of the provision1 April 2022 to 31 August 2022</t>
  </si>
  <si>
    <t>Early years register (full Inspection)Childcare on non-domestic premisesAll EnglandPersonal development1 April 2022 to 31 August 2022</t>
  </si>
  <si>
    <t>Early years register (full Inspection)Childcare on non-domestic premisesAll EnglandPersonal development, behaviour and welfare1 April 2022 to 31 August 2022</t>
  </si>
  <si>
    <t>Early years register (full Inspection)Childcare on non-domestic premisesAll EnglandQuality of education1 April 2022 to 31 August 2022</t>
  </si>
  <si>
    <t>Early years register (full Inspection)Childcare on non-domestic premisesAll EnglandQuality of teaching, learning and assessment1 April 2022 to 31 August 2022</t>
  </si>
  <si>
    <t>Early years register (full Inspection)Childcare on non-domestic premisesAll EnglandRequirements of the compulsory part of the childcare register1 April 2022 to 31 August 2022</t>
  </si>
  <si>
    <t>Early years register (full Inspection)Childcare on non-domestic premisesAll EnglandRequirements of the voluntary part of the childcare register1 April 2022 to 31 August 2022</t>
  </si>
  <si>
    <t>Early years register (full Inspection)Childcare on non-domestic premisesAll EnglandTotal No of inspections1 April 2022 to 31 August 2022</t>
  </si>
  <si>
    <t>Early years register (full Inspection)Childcare on non-domestic premisesAll EnglandBehaviour and attitudes1 September 2021 to 31 March 2022</t>
  </si>
  <si>
    <t>Early years register (full Inspection)Childcare on non-domestic premisesAll EnglandEffectiveness of leadership and Management1 September 2021 to 31 March 2022</t>
  </si>
  <si>
    <t>Early years register (full Inspection)Childcare on non-domestic premisesAll EnglandOutcomes for children1 September 2021 to 31 March 2022</t>
  </si>
  <si>
    <t>Early years register (full Inspection)Childcare on non-domestic premisesAll EnglandOverall effectiveness: The quality and standards of the provision1 September 2021 to 31 March 2022</t>
  </si>
  <si>
    <t>Early years register (full Inspection)Childcare on non-domestic premisesAll EnglandPersonal development1 September 2021 to 31 March 2022</t>
  </si>
  <si>
    <t>Early years register (full Inspection)Childcare on non-domestic premisesAll EnglandPersonal development, behaviour and welfare1 September 2021 to 31 March 2022</t>
  </si>
  <si>
    <t>Early years register (full Inspection)Childcare on non-domestic premisesAll EnglandQuality of education1 September 2021 to 31 March 2022</t>
  </si>
  <si>
    <t>Early years register (full Inspection)Childcare on non-domestic premisesAll EnglandQuality of teaching, learning and assessment1 September 2021 to 31 March 2022</t>
  </si>
  <si>
    <t>Early years register (full Inspection)Childcare on non-domestic premisesAll EnglandRequirements of the compulsory part of the childcare register1 September 2021 to 31 March 2022</t>
  </si>
  <si>
    <t>Early years register (full Inspection)Childcare on non-domestic premisesAll EnglandRequirements of the voluntary part of the childcare register1 September 2021 to 31 March 2022</t>
  </si>
  <si>
    <t>Early years register (full Inspection)Childcare on non-domestic premisesAll EnglandTotal No of inspections1 September 2021 to 31 March 2022</t>
  </si>
  <si>
    <t>Early years register (No children on roll)Childcare on non-domestic premisesAll EnglandNCOR Inspection Outcomes1 April 2022 to 31 August 2022</t>
  </si>
  <si>
    <t>Early years register (No children on roll)Childcare on non-domestic premisesAll EnglandTotal No of inspections1 April 2022 to 31 August 2022</t>
  </si>
  <si>
    <t>Early years register (No children on roll)Childcare on non-domestic premisesAll EnglandNCOR Inspection Outcomes1 September 2021 to 31 March 2022</t>
  </si>
  <si>
    <t>Early years register (No children on roll)Childcare on non-domestic premisesAll EnglandTotal No of inspections1 September 2021 to 31 March 2022</t>
  </si>
  <si>
    <t>Early years register (Out-of-school day care)Childcare on non-domestic premisesAll EnglandTotal No of inspections1 April 2022 to 31 August 2022</t>
  </si>
  <si>
    <t>Early years register (Out-of-school day care)Childcare on non-domestic premisesAll EnglandTotal No of inspections1 September 2021 to 31 March 2022</t>
  </si>
  <si>
    <t>Early years register (full Inspection)Childcare on non-domestic premisesBarking and DagenhamBehaviour and attitudes1 April 2022 to 31 August 2022</t>
  </si>
  <si>
    <t>Early years register (full Inspection)Childcare on non-domestic premisesBarking and DagenhamEffectiveness of leadership and Management1 April 2022 to 31 August 2022</t>
  </si>
  <si>
    <t>Early years register (full Inspection)Childcare on non-domestic premisesBarking and DagenhamOutcomes for children1 April 2022 to 31 August 2022</t>
  </si>
  <si>
    <t>Early years register (full Inspection)Childcare on non-domestic premisesBarking and DagenhamOverall effectiveness: The quality and standards of the provision1 April 2022 to 31 August 2022</t>
  </si>
  <si>
    <t>Early years register (full Inspection)Childcare on non-domestic premisesBarking and DagenhamPersonal development1 April 2022 to 31 August 2022</t>
  </si>
  <si>
    <t>Early years register (full Inspection)Childcare on non-domestic premisesBarking and DagenhamPersonal development, behaviour and welfare1 April 2022 to 31 August 2022</t>
  </si>
  <si>
    <t>Early years register (full Inspection)Childcare on non-domestic premisesBarking and DagenhamQuality of education1 April 2022 to 31 August 2022</t>
  </si>
  <si>
    <t>Early years register (full Inspection)Childcare on non-domestic premisesBarking and DagenhamQuality of teaching, learning and assessment1 April 2022 to 31 August 2022</t>
  </si>
  <si>
    <t>Early years register (full Inspection)Childcare on non-domestic premisesBarking and DagenhamRequirements of the compulsory part of the childcare register1 April 2022 to 31 August 2022</t>
  </si>
  <si>
    <t>Early years register (full Inspection)Childcare on non-domestic premisesBarking and DagenhamRequirements of the voluntary part of the childcare register1 April 2022 to 31 August 2022</t>
  </si>
  <si>
    <t>Early years register (full Inspection)Childcare on non-domestic premisesBarking and DagenhamTotal No of inspections1 April 2022 to 31 August 2022</t>
  </si>
  <si>
    <t>Early years register (full Inspection)Childcare on non-domestic premisesBarking and DagenhamBehaviour and attitudes1 September 2021 to 31 March 2022</t>
  </si>
  <si>
    <t>Early years register (full Inspection)Childcare on non-domestic premisesBarking and DagenhamEffectiveness of leadership and Management1 September 2021 to 31 March 2022</t>
  </si>
  <si>
    <t>Early years register (full Inspection)Childcare on non-domestic premisesBarking and DagenhamOutcomes for children1 September 2021 to 31 March 2022</t>
  </si>
  <si>
    <t>Early years register (full Inspection)Childcare on non-domestic premisesBarking and DagenhamOverall effectiveness: The quality and standards of the provision1 September 2021 to 31 March 2022</t>
  </si>
  <si>
    <t>Early years register (full Inspection)Childcare on non-domestic premisesBarking and DagenhamPersonal development1 September 2021 to 31 March 2022</t>
  </si>
  <si>
    <t>Early years register (full Inspection)Childcare on non-domestic premisesBarking and DagenhamPersonal development, behaviour and welfare1 September 2021 to 31 March 2022</t>
  </si>
  <si>
    <t>Early years register (full Inspection)Childcare on non-domestic premisesBarking and DagenhamQuality of education1 September 2021 to 31 March 2022</t>
  </si>
  <si>
    <t>Early years register (full Inspection)Childcare on non-domestic premisesBarking and DagenhamQuality of teaching, learning and assessment1 September 2021 to 31 March 2022</t>
  </si>
  <si>
    <t>Early years register (full Inspection)Childcare on non-domestic premisesBarking and DagenhamRequirements of the compulsory part of the childcare register1 September 2021 to 31 March 2022</t>
  </si>
  <si>
    <t>Early years register (full Inspection)Childcare on non-domestic premisesBarking and DagenhamRequirements of the voluntary part of the childcare register1 September 2021 to 31 March 2022</t>
  </si>
  <si>
    <t>Early years register (full Inspection)Childcare on non-domestic premisesBarking and DagenhamTotal No of inspections1 September 2021 to 31 March 2022</t>
  </si>
  <si>
    <t>Early years register (Out-of-school day care)Childcare on non-domestic premisesBarking and DagenhamTotal No of inspections1 April 2022 to 31 August 2022</t>
  </si>
  <si>
    <t>Early years register (Out-of-school day care)Childcare on non-domestic premisesBarking and DagenhamTotal No of inspections1 September 2021 to 31 March 2022</t>
  </si>
  <si>
    <t>Childcare registerChildcare on non-domestic premisesBarnetTotal No of inspections1 September 2021 to 31 March 2022</t>
  </si>
  <si>
    <t>Early years register (full Inspection)Childcare on non-domestic premisesBarnetBehaviour and attitudes1 April 2022 to 31 August 2022</t>
  </si>
  <si>
    <t>Early years register (full Inspection)Childcare on non-domestic premisesBarnetEffectiveness of leadership and Management1 April 2022 to 31 August 2022</t>
  </si>
  <si>
    <t>Early years register (full Inspection)Childcare on non-domestic premisesHillingdonOutcomes for children1 April 2022 to 31 August 2022</t>
  </si>
  <si>
    <t>Early years register (full Inspection)Childcare on non-domestic premisesHillingdonOverall effectiveness: The quality and standards of the provision1 April 2022 to 31 August 2022</t>
  </si>
  <si>
    <t>Early years register (full Inspection)Childcare on non-domestic premisesHillingdonPersonal development1 April 2022 to 31 August 2022</t>
  </si>
  <si>
    <t>Early years register (full Inspection)Childcare on non-domestic premisesHillingdonPersonal development, behaviour and welfare1 April 2022 to 31 August 2022</t>
  </si>
  <si>
    <t>Early years register (full Inspection)Childcare on non-domestic premisesHillingdonQuality of education1 April 2022 to 31 August 2022</t>
  </si>
  <si>
    <t>Early years register (full Inspection)Childcare on non-domestic premisesHillingdonQuality of teaching, learning and assessment1 April 2022 to 31 August 2022</t>
  </si>
  <si>
    <t>Early years register (full Inspection)Childcare on non-domestic premisesHillingdonRequirements of the compulsory part of the childcare register1 April 2022 to 31 August 2022</t>
  </si>
  <si>
    <t>Early years register (full Inspection)Childcare on non-domestic premisesHillingdonRequirements of the voluntary part of the childcare register1 April 2022 to 31 August 2022</t>
  </si>
  <si>
    <t>Early years register (full Inspection)Childcare on non-domestic premisesHillingdonTotal No of inspections1 April 2022 to 31 August 2022</t>
  </si>
  <si>
    <t>Early years register (full Inspection)Childcare on non-domestic premisesHillingdonBehaviour and attitudes1 September 2021 to 31 March 2022</t>
  </si>
  <si>
    <t>Early years register (full Inspection)Childcare on non-domestic premisesHillingdonEffectiveness of leadership and Management1 September 2021 to 31 March 2022</t>
  </si>
  <si>
    <t>Early years register (full Inspection)Childcare on non-domestic premisesHillingdonOutcomes for children1 September 2021 to 31 March 2022</t>
  </si>
  <si>
    <t>Early years register (full Inspection)Childcare on non-domestic premisesHillingdonOverall effectiveness: The quality and standards of the provision1 September 2021 to 31 March 2022</t>
  </si>
  <si>
    <t>Early years register (full Inspection)Childcare on non-domestic premisesHillingdonPersonal development1 September 2021 to 31 March 2022</t>
  </si>
  <si>
    <t>Early years register (full Inspection)Childcare on non-domestic premisesHillingdonPersonal development, behaviour and welfare1 September 2021 to 31 March 2022</t>
  </si>
  <si>
    <t>Early years register (full Inspection)Childcare on non-domestic premisesHillingdonQuality of education1 September 2021 to 31 March 2022</t>
  </si>
  <si>
    <t>Early years register (full Inspection)Childcare on non-domestic premisesHillingdonQuality of teaching, learning and assessment1 September 2021 to 31 March 2022</t>
  </si>
  <si>
    <t>Early years register (full Inspection)Childcare on non-domestic premisesHillingdonRequirements of the compulsory part of the childcare register1 September 2021 to 31 March 2022</t>
  </si>
  <si>
    <t>Early years register (full Inspection)Childcare on non-domestic premisesHillingdonRequirements of the voluntary part of the childcare register1 September 2021 to 31 March 2022</t>
  </si>
  <si>
    <t>Early years register (full Inspection)Childcare on non-domestic premisesHillingdonTotal No of inspections1 September 2021 to 31 March 2022</t>
  </si>
  <si>
    <t>Early years register (Out-of-school day care)Childcare on non-domestic premisesHillingdonTotal No of inspections1 April 2022 to 31 August 2022</t>
  </si>
  <si>
    <t>Early years register (Out-of-school day care)Childcare on non-domestic premisesHillingdonTotal No of inspections1 September 2021 to 31 March 2022</t>
  </si>
  <si>
    <t>Early years register (full Inspection)Childcare on non-domestic premisesHounslowBehaviour and attitudes1 April 2022 to 31 August 2022</t>
  </si>
  <si>
    <t>Early years register (full Inspection)Childcare on non-domestic premisesHounslowEffectiveness of leadership and Management1 April 2022 to 31 August 2022</t>
  </si>
  <si>
    <t>Early years register (full Inspection)Childcare on non-domestic premisesHounslowOutcomes for children1 April 2022 to 31 August 2022</t>
  </si>
  <si>
    <t>Early years register (full Inspection)Childcare on non-domestic premisesHounslowOverall effectiveness: The quality and standards of the provision1 April 2022 to 31 August 2022</t>
  </si>
  <si>
    <t>Early years register (full Inspection)Childcare on non-domestic premisesHounslowPersonal development1 April 2022 to 31 August 2022</t>
  </si>
  <si>
    <t>Early years register (full Inspection)Childcare on non-domestic premisesHounslowPersonal development, behaviour and welfare1 April 2022 to 31 August 2022</t>
  </si>
  <si>
    <t>Early years register (full Inspection)Childcare on non-domestic premisesHounslowQuality of education1 April 2022 to 31 August 2022</t>
  </si>
  <si>
    <t>Early years register (full Inspection)Childcare on non-domestic premisesHounslowQuality of teaching, learning and assessment1 April 2022 to 31 August 2022</t>
  </si>
  <si>
    <t>Early years register (full Inspection)Childcare on non-domestic premisesHounslowRequirements of the compulsory part of the childcare register1 April 2022 to 31 August 2022</t>
  </si>
  <si>
    <t>Early years register (full Inspection)Childcare on non-domestic premisesHounslowRequirements of the voluntary part of the childcare register1 April 2022 to 31 August 2022</t>
  </si>
  <si>
    <t>Early years register (full Inspection)Childcare on non-domestic premisesHounslowTotal No of inspections1 April 2022 to 31 August 2022</t>
  </si>
  <si>
    <t>Early years register (full Inspection)Childcare on non-domestic premisesHounslowBehaviour and attitudes1 September 2021 to 31 March 2022</t>
  </si>
  <si>
    <t>Early years register (full Inspection)Childcare on non-domestic premisesHounslowEffectiveness of leadership and Management1 September 2021 to 31 March 2022</t>
  </si>
  <si>
    <t>Early years register (full Inspection)Childcare on non-domestic premisesHounslowOutcomes for children1 September 2021 to 31 March 2022</t>
  </si>
  <si>
    <t>Early years register (full Inspection)Childcare on non-domestic premisesHounslowOverall effectiveness: The quality and standards of the provision1 September 2021 to 31 March 2022</t>
  </si>
  <si>
    <t>Early years register (full Inspection)Childcare on non-domestic premisesHounslowPersonal development1 September 2021 to 31 March 2022</t>
  </si>
  <si>
    <t>Early years register (full Inspection)Childcare on non-domestic premisesHounslowPersonal development, behaviour and welfare1 September 2021 to 31 March 2022</t>
  </si>
  <si>
    <t>Early years register (full Inspection)Childcare on non-domestic premisesHounslowQuality of education1 September 2021 to 31 March 2022</t>
  </si>
  <si>
    <t>Early years register (full Inspection)Childcare on non-domestic premisesHounslowQuality of teaching, learning and assessment1 September 2021 to 31 March 2022</t>
  </si>
  <si>
    <t>Early years register (full Inspection)Childcare on non-domestic premisesHounslowRequirements of the compulsory part of the childcare register1 September 2021 to 31 March 2022</t>
  </si>
  <si>
    <t>Early years register (full Inspection)Childcare on non-domestic premisesHounslowRequirements of the voluntary part of the childcare register1 September 2021 to 31 March 2022</t>
  </si>
  <si>
    <t>Early years register (full Inspection)Childcare on non-domestic premisesHounslowTotal No of inspections1 September 2021 to 31 March 2022</t>
  </si>
  <si>
    <t>Early years register (Out-of-school day care)Childcare on non-domestic premisesHounslowTotal No of inspections1 April 2022 to 31 August 2022</t>
  </si>
  <si>
    <t>Early years register (Out-of-school day care)Childcare on non-domestic premisesHounslowTotal No of inspections1 September 2021 to 31 March 2022</t>
  </si>
  <si>
    <t>Childcare registerChildcare on non-domestic premisesIsle of WightTotal No of inspections1 April 2022 to 31 August 2022</t>
  </si>
  <si>
    <t>Early years register (full Inspection)Childcare on non-domestic premisesIsle of WightBehaviour and attitudes1 April 2022 to 31 August 2022</t>
  </si>
  <si>
    <t>Early years register (full Inspection)Childcare on non-domestic premisesIsle of WightEffectiveness of leadership and Management1 April 2022 to 31 August 2022</t>
  </si>
  <si>
    <t>Early years register (full Inspection)Childcare on non-domestic premisesIsle of WightOutcomes for children1 April 2022 to 31 August 2022</t>
  </si>
  <si>
    <t>Early years register (full Inspection)Childcare on non-domestic premisesIsle of WightOverall effectiveness: The quality and standards of the provision1 April 2022 to 31 August 2022</t>
  </si>
  <si>
    <t>Early years register (full Inspection)Childcare on non-domestic premisesIsle of WightPersonal development1 April 2022 to 31 August 2022</t>
  </si>
  <si>
    <t>Early years register (full Inspection)Childcare on non-domestic premisesIsle of WightPersonal development, behaviour and welfare1 April 2022 to 31 August 2022</t>
  </si>
  <si>
    <t>Early years register (full Inspection)Childcare on non-domestic premisesIsle of WightQuality of education1 April 2022 to 31 August 2022</t>
  </si>
  <si>
    <t>Early years register (full Inspection)Childcare on non-domestic premisesIsle of WightQuality of teaching, learning and assessment1 April 2022 to 31 August 2022</t>
  </si>
  <si>
    <t>Early years register (full Inspection)Childcare on non-domestic premisesIsle of WightRequirements of the compulsory part of the childcare register1 April 2022 to 31 August 2022</t>
  </si>
  <si>
    <t>Early years register (full Inspection)Childcare on non-domestic premisesIsle of WightRequirements of the voluntary part of the childcare register1 April 2022 to 31 August 2022</t>
  </si>
  <si>
    <t>Early years register (full Inspection)Childcare on non-domestic premisesIsle of WightTotal No of inspections1 April 2022 to 31 August 2022</t>
  </si>
  <si>
    <t>Early years register (full Inspection)Childcare on non-domestic premisesIsle of WightBehaviour and attitudes1 September 2021 to 31 March 2022</t>
  </si>
  <si>
    <t>Early years register (full Inspection)Childcare on non-domestic premisesIsle of WightEffectiveness of leadership and Management1 September 2021 to 31 March 2022</t>
  </si>
  <si>
    <t>Early years register (full Inspection)Childcare on non-domestic premisesIsle of WightOutcomes for children1 September 2021 to 31 March 2022</t>
  </si>
  <si>
    <t>Early years register (full Inspection)Childcare on non-domestic premisesIsle of WightOverall effectiveness: The quality and standards of the provision1 September 2021 to 31 March 2022</t>
  </si>
  <si>
    <t>Early years register (full Inspection)Childcare on non-domestic premisesIsle of WightPersonal development1 September 2021 to 31 March 2022</t>
  </si>
  <si>
    <t>Early years register (full Inspection)Childcare on non-domestic premisesIsle of WightPersonal development, behaviour and welfare1 September 2021 to 31 March 2022</t>
  </si>
  <si>
    <t>Early years register (full Inspection)Childcare on non-domestic premisesIsle of WightQuality of education1 September 2021 to 31 March 2022</t>
  </si>
  <si>
    <t>Early years register (full Inspection)Childcare on non-domestic premisesIsle of WightQuality of teaching, learning and assessment1 September 2021 to 31 March 2022</t>
  </si>
  <si>
    <t>Early years register (full Inspection)Childcare on non-domestic premisesIsle of WightRequirements of the compulsory part of the childcare register1 September 2021 to 31 March 2022</t>
  </si>
  <si>
    <t>Early years register (full Inspection)Childcare on non-domestic premisesIsle of WightRequirements of the voluntary part of the childcare register1 September 2021 to 31 March 2022</t>
  </si>
  <si>
    <t>Early years register (full Inspection)Childcare on non-domestic premisesIsle of WightTotal No of inspections1 September 2021 to 31 March 2022</t>
  </si>
  <si>
    <t>Early years register (full Inspection)Childcare on non-domestic premisesIsles of ScillyBehaviour and attitudes1 April 2022 to 31 August 2022</t>
  </si>
  <si>
    <t>Early years register (full Inspection)Childcare on non-domestic premisesIsles of ScillyEffectiveness of leadership and Management1 April 2022 to 31 August 2022</t>
  </si>
  <si>
    <t>Early years register (full Inspection)Childcare on non-domestic premisesIsles of ScillyOutcomes for children1 April 2022 to 31 August 2022</t>
  </si>
  <si>
    <t>Early years register (full Inspection)Childcare on non-domestic premisesIsles of ScillyOverall effectiveness: The quality and standards of the provision1 April 2022 to 31 August 2022</t>
  </si>
  <si>
    <t>Early years register (full Inspection)Childcare on non-domestic premisesIsles of ScillyPersonal development1 April 2022 to 31 August 2022</t>
  </si>
  <si>
    <t>Early years register (full Inspection)Childcare on non-domestic premisesIsles of ScillyPersonal development, behaviour and welfare1 April 2022 to 31 August 2022</t>
  </si>
  <si>
    <t>Early years register (full Inspection)Childcare on non-domestic premisesIsles of ScillyQuality of education1 April 2022 to 31 August 2022</t>
  </si>
  <si>
    <t>Early years register (full Inspection)Childcare on non-domestic premisesIsles of ScillyQuality of teaching, learning and assessment1 April 2022 to 31 August 2022</t>
  </si>
  <si>
    <t>Early years register (full Inspection)Childcare on non-domestic premisesIsles of ScillyRequirements of the compulsory part of the childcare register1 April 2022 to 31 August 2022</t>
  </si>
  <si>
    <t>Early years register (full Inspection)Childcare on non-domestic premisesIsles of ScillyRequirements of the voluntary part of the childcare register1 April 2022 to 31 August 2022</t>
  </si>
  <si>
    <t>Early years register (full Inspection)Childcare on non-domestic premisesIsles of ScillyTotal No of inspections1 April 2022 to 31 August 2022</t>
  </si>
  <si>
    <t>Early years register (full Inspection)Childcare on non-domestic premisesIslingtonBehaviour and attitudes1 April 2022 to 31 August 2022</t>
  </si>
  <si>
    <t>Early years register (full Inspection)Childcare on non-domestic premisesIslingtonEffectiveness of leadership and Management1 April 2022 to 31 August 2022</t>
  </si>
  <si>
    <t>Early years register (full Inspection)Childcare on non-domestic premisesIslingtonOutcomes for children1 April 2022 to 31 August 2022</t>
  </si>
  <si>
    <t>Early years register (full Inspection)Childcare on non-domestic premisesIslingtonOverall effectiveness: The quality and standards of the provision1 April 2022 to 31 August 2022</t>
  </si>
  <si>
    <t>Early years register (full Inspection)Childcare on non-domestic premisesIslingtonPersonal development1 April 2022 to 31 August 2022</t>
  </si>
  <si>
    <t>Early years register (full Inspection)Childcare on non-domestic premisesIslingtonPersonal development, behaviour and welfare1 April 2022 to 31 August 2022</t>
  </si>
  <si>
    <t>Early years register (full Inspection)Childcare on non-domestic premisesIslingtonQuality of education1 April 2022 to 31 August 2022</t>
  </si>
  <si>
    <t>Early years register (full Inspection)Childcare on non-domestic premisesIslingtonQuality of teaching, learning and assessment1 April 2022 to 31 August 2022</t>
  </si>
  <si>
    <t>Early years register (full Inspection)Childcare on non-domestic premisesIslingtonRequirements of the compulsory part of the childcare register1 April 2022 to 31 August 2022</t>
  </si>
  <si>
    <t>Early years register (full Inspection)Childcare on non-domestic premisesIslingtonRequirements of the voluntary part of the childcare register1 April 2022 to 31 August 2022</t>
  </si>
  <si>
    <t>Early years register (full Inspection)Childcare on non-domestic premisesIslingtonTotal No of inspections1 April 2022 to 31 August 2022</t>
  </si>
  <si>
    <t>Early years register (full Inspection)Childcare on non-domestic premisesIslingtonBehaviour and attitudes1 September 2021 to 31 March 2022</t>
  </si>
  <si>
    <t>Early years register (full Inspection)Childcare on non-domestic premisesIslingtonEffectiveness of leadership and Management1 September 2021 to 31 March 2022</t>
  </si>
  <si>
    <t>Early years register (full Inspection)Childcare on non-domestic premisesIslingtonOutcomes for children1 September 2021 to 31 March 2022</t>
  </si>
  <si>
    <t>Early years register (full Inspection)Childcare on non-domestic premisesIslingtonOverall effectiveness: The quality and standards of the provision1 September 2021 to 31 March 2022</t>
  </si>
  <si>
    <t>Early years register (full Inspection)Childcare on non-domestic premisesIslingtonPersonal development1 September 2021 to 31 March 2022</t>
  </si>
  <si>
    <t>Early years register (full Inspection)Childcare on non-domestic premisesIslingtonPersonal development, behaviour and welfare1 September 2021 to 31 March 2022</t>
  </si>
  <si>
    <t>Early years register (full Inspection)Childcare on non-domestic premisesIslingtonQuality of education1 September 2021 to 31 March 2022</t>
  </si>
  <si>
    <t>Early years register (full Inspection)Childcare on non-domestic premisesIslingtonQuality of teaching, learning and assessment1 September 2021 to 31 March 2022</t>
  </si>
  <si>
    <t>Early years register (full Inspection)Childcare on non-domestic premisesIslingtonRequirements of the compulsory part of the childcare register1 September 2021 to 31 March 2022</t>
  </si>
  <si>
    <t>Early years register (full Inspection)Childcare on non-domestic premisesIslingtonRequirements of the voluntary part of the childcare register1 September 2021 to 31 March 2022</t>
  </si>
  <si>
    <t>Early years register (full Inspection)Childcare on non-domestic premisesIslingtonTotal No of inspections1 September 2021 to 31 March 2022</t>
  </si>
  <si>
    <t>Early years register (Out-of-school day care)Childcare on non-domestic premisesIslingtonTotal No of inspections1 April 2022 to 31 August 2022</t>
  </si>
  <si>
    <t>Early years register (Out-of-school day care)Childcare on non-domestic premisesIslingtonTotal No of inspections1 September 2021 to 31 March 2022</t>
  </si>
  <si>
    <t>Early years register (full Inspection)Childcare on non-domestic premisesKensington and ChelseaBehaviour and attitudes1 April 2022 to 31 August 2022</t>
  </si>
  <si>
    <t>Early years register (full Inspection)Childcare on non-domestic premisesKensington and ChelseaEffectiveness of leadership and Management1 April 2022 to 31 August 2022</t>
  </si>
  <si>
    <t>Early years register (full Inspection)Childcare on non-domestic premisesKensington and ChelseaOutcomes for children1 April 2022 to 31 August 2022</t>
  </si>
  <si>
    <t>Early years register (full Inspection)Childcare on non-domestic premisesKensington and ChelseaOverall effectiveness: The quality and standards of the provision1 April 2022 to 31 August 2022</t>
  </si>
  <si>
    <t>Early years register (full Inspection)Childcare on non-domestic premisesKensington and ChelseaPersonal development1 April 2022 to 31 August 2022</t>
  </si>
  <si>
    <t>Early years register (full Inspection)Childcare on non-domestic premisesKensington and ChelseaPersonal development, behaviour and welfare1 April 2022 to 31 August 2022</t>
  </si>
  <si>
    <t>Early years register (full Inspection)Childcare on non-domestic premisesKensington and ChelseaQuality of education1 April 2022 to 31 August 2022</t>
  </si>
  <si>
    <t>Early years register (full Inspection)Childcare on non-domestic premisesKensington and ChelseaQuality of teaching, learning and assessment1 April 2022 to 31 August 2022</t>
  </si>
  <si>
    <t>Early years register (full Inspection)Childcare on non-domestic premisesKensington and ChelseaRequirements of the compulsory part of the childcare register1 April 2022 to 31 August 2022</t>
  </si>
  <si>
    <t>Early years register (full Inspection)Childcare on non-domestic premisesKensington and ChelseaRequirements of the voluntary part of the childcare register1 April 2022 to 31 August 2022</t>
  </si>
  <si>
    <t>Early years register (full Inspection)Childcare on non-domestic premisesKensington and ChelseaTotal No of inspections1 April 2022 to 31 August 2022</t>
  </si>
  <si>
    <t>Early years register (full Inspection)Childcare on non-domestic premisesKensington and ChelseaBehaviour and attitudes1 September 2021 to 31 March 2022</t>
  </si>
  <si>
    <t>Early years register (full Inspection)Childcare on non-domestic premisesKensington and ChelseaEffectiveness of leadership and Management1 September 2021 to 31 March 2022</t>
  </si>
  <si>
    <t>Early years register (full Inspection)Childcare on non-domestic premisesKensington and ChelseaOutcomes for children1 September 2021 to 31 March 2022</t>
  </si>
  <si>
    <t>Early years register (full Inspection)Childcare on non-domestic premisesKensington and ChelseaOverall effectiveness: The quality and standards of the provision1 September 2021 to 31 March 2022</t>
  </si>
  <si>
    <t>Early years register (full Inspection)Childcare on non-domestic premisesKensington and ChelseaPersonal development1 September 2021 to 31 March 2022</t>
  </si>
  <si>
    <t>Early years register (full Inspection)Childcare on non-domestic premisesKensington and ChelseaPersonal development, behaviour and welfare1 September 2021 to 31 March 2022</t>
  </si>
  <si>
    <t>Early years register (full Inspection)Childcare on non-domestic premisesKensington and ChelseaQuality of education1 September 2021 to 31 March 2022</t>
  </si>
  <si>
    <t>Early years register (full Inspection)Childcare on non-domestic premisesKensington and ChelseaQuality of teaching, learning and assessment1 September 2021 to 31 March 2022</t>
  </si>
  <si>
    <t>Early years register (full Inspection)Childcare on non-domestic premisesKensington and ChelseaRequirements of the compulsory part of the childcare register1 September 2021 to 31 March 2022</t>
  </si>
  <si>
    <t>Early years register (full Inspection)Childcare on non-domestic premisesKensington and ChelseaRequirements of the voluntary part of the childcare register1 September 2021 to 31 March 2022</t>
  </si>
  <si>
    <t>Early years register (full Inspection)Childcare on non-domestic premisesKensington and ChelseaTotal No of inspections1 September 2021 to 31 March 2022</t>
  </si>
  <si>
    <t>Early years register (Out-of-school day care)Childcare on non-domestic premisesKensington and ChelseaTotal No of inspections1 April 2022 to 31 August 2022</t>
  </si>
  <si>
    <t>Childcare registerChildcare on non-domestic premisesKentTotal No of inspections1 September 2021 to 31 March 2022</t>
  </si>
  <si>
    <t>Early years register (full Inspection)Childcare on non-domestic premisesKentBehaviour and attitudes1 April 2022 to 31 August 2022</t>
  </si>
  <si>
    <t>Early years register (full Inspection)Childcare on non-domestic premisesKentEffectiveness of leadership and Management1 April 2022 to 31 August 2022</t>
  </si>
  <si>
    <t>Early years register (full Inspection)Childcare on non-domestic premisesKentOutcomes for children1 April 2022 to 31 August 2022</t>
  </si>
  <si>
    <t>Early years register (full Inspection)Childcare on non-domestic premisesKentOverall effectiveness: The quality and standards of the provision1 April 2022 to 31 August 2022</t>
  </si>
  <si>
    <t>Early years register (full Inspection)Childcare on non-domestic premisesKentPersonal development1 April 2022 to 31 August 2022</t>
  </si>
  <si>
    <t>Early years register (full Inspection)Childcare on non-domestic premisesKentPersonal development, behaviour and welfare1 April 2022 to 31 August 2022</t>
  </si>
  <si>
    <t>Early years register (full Inspection)Childcare on non-domestic premisesKentQuality of education1 April 2022 to 31 August 2022</t>
  </si>
  <si>
    <t>Early years register (full Inspection)Childcare on non-domestic premisesKentQuality of teaching, learning and assessment1 April 2022 to 31 August 2022</t>
  </si>
  <si>
    <t>Early years register (full Inspection)Childcare on non-domestic premisesKentRequirements of the compulsory part of the childcare register1 April 2022 to 31 August 2022</t>
  </si>
  <si>
    <t>Early years register (full Inspection)Childcare on non-domestic premisesKentRequirements of the voluntary part of the childcare register1 April 2022 to 31 August 2022</t>
  </si>
  <si>
    <t>Early years register (full Inspection)Childcare on non-domestic premisesKentTotal No of inspections1 April 2022 to 31 August 2022</t>
  </si>
  <si>
    <t>Early years register (full Inspection)Childcare on non-domestic premisesKentBehaviour and attitudes1 September 2021 to 31 March 2022</t>
  </si>
  <si>
    <t>Early years register (full Inspection)Childcare on non-domestic premisesKentEffectiveness of leadership and Management1 September 2021 to 31 March 2022</t>
  </si>
  <si>
    <t>Early years register (full Inspection)Childcare on non-domestic premisesKentOutcomes for children1 September 2021 to 31 March 2022</t>
  </si>
  <si>
    <t>Early years register (full Inspection)Childcare on non-domestic premisesKentOverall effectiveness: The quality and standards of the provision1 September 2021 to 31 March 2022</t>
  </si>
  <si>
    <t>Early years register (full Inspection)Childcare on non-domestic premisesKentPersonal development1 September 2021 to 31 March 2022</t>
  </si>
  <si>
    <t>Early years register (full Inspection)Childcare on non-domestic premisesKentPersonal development, behaviour and welfare1 September 2021 to 31 March 2022</t>
  </si>
  <si>
    <t>Early years register (full Inspection)Childcare on non-domestic premisesKentQuality of education1 September 2021 to 31 March 2022</t>
  </si>
  <si>
    <t>Early years register (full Inspection)Childcare on non-domestic premisesKentQuality of teaching, learning and assessment1 September 2021 to 31 March 2022</t>
  </si>
  <si>
    <t>Early years register (full Inspection)Childcare on non-domestic premisesKentRequirements of the compulsory part of the childcare register1 September 2021 to 31 March 2022</t>
  </si>
  <si>
    <t>Early years register (full Inspection)Childcare on non-domestic premisesKentRequirements of the voluntary part of the childcare register1 September 2021 to 31 March 2022</t>
  </si>
  <si>
    <t>Early years register (full Inspection)Childcare on non-domestic premisesKentTotal No of inspections1 September 2021 to 31 March 2022</t>
  </si>
  <si>
    <t>Early years register (Out-of-school day care)Childcare on non-domestic premisesKentTotal No of inspections1 April 2022 to 31 August 2022</t>
  </si>
  <si>
    <t>Early years register (Out-of-school day care)Childcare on non-domestic premisesKentTotal No of inspections1 September 2021 to 31 March 2022</t>
  </si>
  <si>
    <t>Early years register (full Inspection)Childcare on non-domestic premisesKingston upon HullBehaviour and attitudes1 April 2022 to 31 August 2022</t>
  </si>
  <si>
    <t>Early years register (full Inspection)Childcare on non-domestic premisesKingston upon HullEffectiveness of leadership and Management1 April 2022 to 31 August 2022</t>
  </si>
  <si>
    <t>Early years register (full Inspection)Childcare on non-domestic premisesKingston upon HullOutcomes for children1 April 2022 to 31 August 2022</t>
  </si>
  <si>
    <t>Early years register (full Inspection)Childcare on non-domestic premisesKingston upon HullOverall effectiveness: The quality and standards of the provision1 April 2022 to 31 August 2022</t>
  </si>
  <si>
    <t>Early years register (full Inspection)Childcare on non-domestic premisesKingston upon HullPersonal development1 April 2022 to 31 August 2022</t>
  </si>
  <si>
    <t>Early years register (full Inspection)Childcare on non-domestic premisesKingston upon HullPersonal development, behaviour and welfare1 April 2022 to 31 August 2022</t>
  </si>
  <si>
    <t>Early years register (full Inspection)Childcare on non-domestic premisesKingston upon HullQuality of education1 April 2022 to 31 August 2022</t>
  </si>
  <si>
    <t>Early years register (full Inspection)Childcare on non-domestic premisesKingston upon HullQuality of teaching, learning and assessment1 April 2022 to 31 August 2022</t>
  </si>
  <si>
    <t>Early years register (full Inspection)Childcare on non-domestic premisesKingston upon HullRequirements of the compulsory part of the childcare register1 April 2022 to 31 August 2022</t>
  </si>
  <si>
    <t>Early years register (full Inspection)Childcare on non-domestic premisesKingston upon HullRequirements of the voluntary part of the childcare register1 April 2022 to 31 August 2022</t>
  </si>
  <si>
    <t>Early years register (full Inspection)Childcare on non-domestic premisesKingston upon HullTotal No of inspections1 April 2022 to 31 August 2022</t>
  </si>
  <si>
    <t>Early years register (full Inspection)Childcare on non-domestic premisesKingston upon HullBehaviour and attitudes1 September 2021 to 31 March 2022</t>
  </si>
  <si>
    <t>Early years register (full Inspection)Childcare on non-domestic premisesKingston upon HullEffectiveness of leadership and Management1 September 2021 to 31 March 2022</t>
  </si>
  <si>
    <t>Early years register (full Inspection)Childcare on non-domestic premisesKingston upon HullOutcomes for children1 September 2021 to 31 March 2022</t>
  </si>
  <si>
    <t>Early years register (full Inspection)Childcare on non-domestic premisesKingston upon HullOverall effectiveness: The quality and standards of the provision1 September 2021 to 31 March 2022</t>
  </si>
  <si>
    <t>Early years register (full Inspection)Childcare on non-domestic premisesKingston upon HullPersonal development1 September 2021 to 31 March 2022</t>
  </si>
  <si>
    <t>Early years register (full Inspection)Childcare on non-domestic premisesKingston upon HullPersonal development, behaviour and welfare1 September 2021 to 31 March 2022</t>
  </si>
  <si>
    <t>Early years register (full Inspection)Childcare on non-domestic premisesKingston upon HullQuality of education1 September 2021 to 31 March 2022</t>
  </si>
  <si>
    <t>Early years register (full Inspection)Childcare on non-domestic premisesKingston upon HullQuality of teaching, learning and assessment1 September 2021 to 31 March 2022</t>
  </si>
  <si>
    <t>Early years register (full Inspection)Childcare on non-domestic premisesKingston upon HullRequirements of the compulsory part of the childcare register1 September 2021 to 31 March 2022</t>
  </si>
  <si>
    <t>Early years register (full Inspection)Childcare on non-domestic premisesKingston upon HullRequirements of the voluntary part of the childcare register1 September 2021 to 31 March 2022</t>
  </si>
  <si>
    <t>Early years register (full Inspection)Childcare on non-domestic premisesKingston upon HullTotal No of inspections1 September 2021 to 31 March 2022</t>
  </si>
  <si>
    <t>Early years register (full Inspection)Childcare on non-domestic premisesKingston upon ThamesBehaviour and attitudes1 April 2022 to 31 August 2022</t>
  </si>
  <si>
    <t>Early years register (full Inspection)Childcare on non-domestic premisesKingston upon ThamesEffectiveness of leadership and Management1 April 2022 to 31 August 2022</t>
  </si>
  <si>
    <t>Early years register (full Inspection)Childcare on non-domestic premisesKingston upon ThamesOutcomes for children1 April 2022 to 31 August 2022</t>
  </si>
  <si>
    <t>Early years register (full Inspection)Childcare on non-domestic premisesKingston upon ThamesOverall effectiveness: The quality and standards of the provision1 April 2022 to 31 August 2022</t>
  </si>
  <si>
    <t>Early years register (full Inspection)Childcare on non-domestic premisesKingston upon ThamesPersonal development1 April 2022 to 31 August 2022</t>
  </si>
  <si>
    <t>Early years register (full Inspection)Childcare on non-domestic premisesKingston upon ThamesPersonal development, behaviour and welfare1 April 2022 to 31 August 2022</t>
  </si>
  <si>
    <t>Early years register (full Inspection)Childcare on non-domestic premisesKingston upon ThamesQuality of education1 April 2022 to 31 August 2022</t>
  </si>
  <si>
    <t>Early years register (full Inspection)Childcare on non-domestic premisesKingston upon ThamesQuality of teaching, learning and assessment1 April 2022 to 31 August 2022</t>
  </si>
  <si>
    <t>Early years register (full Inspection)Childcare on non-domestic premisesKingston upon ThamesRequirements of the compulsory part of the childcare register1 April 2022 to 31 August 2022</t>
  </si>
  <si>
    <t>Early years register (full Inspection)Childcare on non-domestic premisesKingston upon ThamesRequirements of the voluntary part of the childcare register1 April 2022 to 31 August 2022</t>
  </si>
  <si>
    <t>Early years register (full Inspection)Childcare on non-domestic premisesKingston upon ThamesTotal No of inspections1 April 2022 to 31 August 2022</t>
  </si>
  <si>
    <t>Early years register (full Inspection)Childcare on non-domestic premisesKingston upon ThamesBehaviour and attitudes1 September 2021 to 31 March 2022</t>
  </si>
  <si>
    <t>Early years register (full Inspection)Childcare on non-domestic premisesKingston upon ThamesEffectiveness of leadership and Management1 September 2021 to 31 March 2022</t>
  </si>
  <si>
    <t>Early years register (full Inspection)Childcare on non-domestic premisesKingston upon ThamesOutcomes for children1 September 2021 to 31 March 2022</t>
  </si>
  <si>
    <t>Early years register (full Inspection)Childcare on non-domestic premisesKingston upon ThamesOverall effectiveness: The quality and standards of the provision1 September 2021 to 31 March 2022</t>
  </si>
  <si>
    <t>Early years register (full Inspection)Childcare on non-domestic premisesKingston upon ThamesPersonal development1 September 2021 to 31 March 2022</t>
  </si>
  <si>
    <t>Early years register (full Inspection)Childcare on non-domestic premisesKingston upon ThamesPersonal development, behaviour and welfare1 September 2021 to 31 March 2022</t>
  </si>
  <si>
    <t>Early years register (full Inspection)Childcare on non-domestic premisesKingston upon ThamesQuality of education1 September 2021 to 31 March 2022</t>
  </si>
  <si>
    <t>Early years register (full Inspection)Childcare on non-domestic premisesKingston upon ThamesQuality of teaching, learning and assessment1 September 2021 to 31 March 2022</t>
  </si>
  <si>
    <t>Early years register (full Inspection)Childcare on non-domestic premisesKingston upon ThamesRequirements of the compulsory part of the childcare register1 September 2021 to 31 March 2022</t>
  </si>
  <si>
    <t>Early years register (full Inspection)Childcare on non-domestic premisesKingston upon ThamesRequirements of the voluntary part of the childcare register1 September 2021 to 31 March 2022</t>
  </si>
  <si>
    <t>Early years register (full Inspection)Childcare on non-domestic premisesKingston upon ThamesTotal No of inspections1 September 2021 to 31 March 2022</t>
  </si>
  <si>
    <t>Early years register (Out-of-school day care)Childcare on non-domestic premisesKingston upon ThamesTotal No of inspections1 April 2022 to 31 August 2022</t>
  </si>
  <si>
    <t>Early years register (Out-of-school day care)Childcare on non-domestic premisesKingston upon ThamesTotal No of inspections1 September 2021 to 31 March 2022</t>
  </si>
  <si>
    <t>Early years register (full Inspection)Childcare on non-domestic premisesKirkleesBehaviour and attitudes1 April 2022 to 31 August 2022</t>
  </si>
  <si>
    <t>Early years register (full Inspection)Childcare on non-domestic premisesKirkleesEffectiveness of leadership and Management1 April 2022 to 31 August 2022</t>
  </si>
  <si>
    <t>Early years register (full Inspection)Childcare on non-domestic premisesKirkleesOutcomes for children1 April 2022 to 31 August 2022</t>
  </si>
  <si>
    <t>Early years register (full Inspection)Childcare on non-domestic premisesKirkleesOverall effectiveness: The quality and standards of the provision1 April 2022 to 31 August 2022</t>
  </si>
  <si>
    <t>Early years register (full Inspection)Childcare on non-domestic premisesKirkleesPersonal development1 April 2022 to 31 August 2022</t>
  </si>
  <si>
    <t>Early years register (full Inspection)Childcare on non-domestic premisesKirkleesPersonal development, behaviour and welfare1 April 2022 to 31 August 2022</t>
  </si>
  <si>
    <t>Early years register (full Inspection)Childcare on non-domestic premisesKirkleesQuality of education1 April 2022 to 31 August 2022</t>
  </si>
  <si>
    <t>Early years register (full Inspection)Childcare on non-domestic premisesKirkleesQuality of teaching, learning and assessment1 April 2022 to 31 August 2022</t>
  </si>
  <si>
    <t>Early years register (full Inspection)Childcare on non-domestic premisesKirkleesRequirements of the compulsory part of the childcare register1 April 2022 to 31 August 2022</t>
  </si>
  <si>
    <t>Early years register (full Inspection)Childcare on non-domestic premisesKirkleesRequirements of the voluntary part of the childcare register1 April 2022 to 31 August 2022</t>
  </si>
  <si>
    <t>Early years register (full Inspection)Childcare on non-domestic premisesKirkleesTotal No of inspections1 April 2022 to 31 August 2022</t>
  </si>
  <si>
    <t>Early years register (full Inspection)Childcare on non-domestic premisesKirkleesBehaviour and attitudes1 September 2021 to 31 March 2022</t>
  </si>
  <si>
    <t>Early years register (full Inspection)Childcare on non-domestic premisesKirkleesEffectiveness of leadership and Management1 September 2021 to 31 March 2022</t>
  </si>
  <si>
    <t>Early years register (full Inspection)Childcare on non-domestic premisesKirkleesOutcomes for children1 September 2021 to 31 March 2022</t>
  </si>
  <si>
    <t>Early years register (full Inspection)Childcare on non-domestic premisesKirkleesOverall effectiveness: The quality and standards of the provision1 September 2021 to 31 March 2022</t>
  </si>
  <si>
    <t>Early years register (full Inspection)Childcare on non-domestic premisesKirkleesPersonal development1 September 2021 to 31 March 2022</t>
  </si>
  <si>
    <t>Early years register (full Inspection)Childcare on non-domestic premisesKirkleesPersonal development, behaviour and welfare1 September 2021 to 31 March 2022</t>
  </si>
  <si>
    <t>Early years register (full Inspection)Childcare on non-domestic premisesKirkleesQuality of education1 September 2021 to 31 March 2022</t>
  </si>
  <si>
    <t>Early years register (full Inspection)Childcare on non-domestic premisesKirkleesQuality of teaching, learning and assessment1 September 2021 to 31 March 2022</t>
  </si>
  <si>
    <t>Early years register (full Inspection)Childcare on non-domestic premisesKirkleesRequirements of the compulsory part of the childcare register1 September 2021 to 31 March 2022</t>
  </si>
  <si>
    <t>Early years register (full Inspection)Childcare on non-domestic premisesKirkleesRequirements of the voluntary part of the childcare register1 September 2021 to 31 March 2022</t>
  </si>
  <si>
    <t>Early years register (full Inspection)Childcare on non-domestic premisesKirkleesTotal No of inspections1 September 2021 to 31 March 2022</t>
  </si>
  <si>
    <t>Early years register (Out-of-school day care)Childcare on non-domestic premisesKirkleesTotal No of inspections1 April 2022 to 31 August 2022</t>
  </si>
  <si>
    <t>Early years register (full Inspection)Childcare on non-domestic premisesStockportOverall effectiveness: The quality and standards of the provision1 April 2022 to 31 August 2022</t>
  </si>
  <si>
    <t>Early years register (full Inspection)Childcare on non-domestic premisesStockportPersonal development1 April 2022 to 31 August 2022</t>
  </si>
  <si>
    <t>Early years register (full Inspection)Childcare on non-domestic premisesStockportPersonal development, behaviour and welfare1 April 2022 to 31 August 2022</t>
  </si>
  <si>
    <t>Early years register (full Inspection)Childcare on non-domestic premisesStockportQuality of education1 April 2022 to 31 August 2022</t>
  </si>
  <si>
    <t>Early years register (full Inspection)Childcare on non-domestic premisesStockportQuality of teaching, learning and assessment1 April 2022 to 31 August 2022</t>
  </si>
  <si>
    <t>Early years register (full Inspection)Childcare on non-domestic premisesStockportRequirements of the compulsory part of the childcare register1 April 2022 to 31 August 2022</t>
  </si>
  <si>
    <t>Early years register (full Inspection)Childcare on non-domestic premisesStockportRequirements of the voluntary part of the childcare register1 April 2022 to 31 August 2022</t>
  </si>
  <si>
    <t>Early years register (full Inspection)Childcare on non-domestic premisesStockportTotal No of inspections1 April 2022 to 31 August 2022</t>
  </si>
  <si>
    <t>Early years register (full Inspection)Childcare on non-domestic premisesStockportBehaviour and attitudes1 September 2021 to 31 March 2022</t>
  </si>
  <si>
    <t>Early years register (full Inspection)Childcare on non-domestic premisesStockportEffectiveness of leadership and Management1 September 2021 to 31 March 2022</t>
  </si>
  <si>
    <t>Early years register (full Inspection)Childcare on non-domestic premisesStockportOutcomes for children1 September 2021 to 31 March 2022</t>
  </si>
  <si>
    <t>Early years register (full Inspection)Childcare on non-domestic premisesStockportOverall effectiveness: The quality and standards of the provision1 September 2021 to 31 March 2022</t>
  </si>
  <si>
    <t>Early years register (full Inspection)Childcare on non-domestic premisesStockportPersonal development1 September 2021 to 31 March 2022</t>
  </si>
  <si>
    <t>Early years register (full Inspection)Childcare on non-domestic premisesStockportPersonal development, behaviour and welfare1 September 2021 to 31 March 2022</t>
  </si>
  <si>
    <t>Early years register (full Inspection)Childcare on non-domestic premisesStockportQuality of education1 September 2021 to 31 March 2022</t>
  </si>
  <si>
    <t>Early years register (full Inspection)Childcare on non-domestic premisesStockportQuality of teaching, learning and assessment1 September 2021 to 31 March 2022</t>
  </si>
  <si>
    <t>Early years register (full Inspection)Childcare on non-domestic premisesStockportRequirements of the compulsory part of the childcare register1 September 2021 to 31 March 2022</t>
  </si>
  <si>
    <t>Early years register (full Inspection)Childcare on non-domestic premisesStockportRequirements of the voluntary part of the childcare register1 September 2021 to 31 March 2022</t>
  </si>
  <si>
    <t>Early years register (full Inspection)Childcare on non-domestic premisesStockportTotal No of inspections1 September 2021 to 31 March 2022</t>
  </si>
  <si>
    <t>Early years register (Out-of-school day care)Childcare on non-domestic premisesStockportTotal No of inspections1 April 2022 to 31 August 2022</t>
  </si>
  <si>
    <t>Early years register (Out-of-school day care)Childcare on non-domestic premisesStockportTotal No of inspections1 September 2021 to 31 March 2022</t>
  </si>
  <si>
    <t>Early years register (full Inspection)Childcare on non-domestic premisesStockton-on-TeesBehaviour and attitudes1 April 2022 to 31 August 2022</t>
  </si>
  <si>
    <t>Early years register (full Inspection)Childcare on non-domestic premisesStockton-on-TeesEffectiveness of leadership and Management1 April 2022 to 31 August 2022</t>
  </si>
  <si>
    <t>Early years register (full Inspection)Childcare on non-domestic premisesStockton-on-TeesOutcomes for children1 April 2022 to 31 August 2022</t>
  </si>
  <si>
    <t>Early years register (full Inspection)Childcare on non-domestic premisesStockton-on-TeesOverall effectiveness: The quality and standards of the provision1 April 2022 to 31 August 2022</t>
  </si>
  <si>
    <t>Early years register (full Inspection)Childcare on non-domestic premisesStockton-on-TeesPersonal development1 April 2022 to 31 August 2022</t>
  </si>
  <si>
    <t>Early years register (full Inspection)Childcare on non-domestic premisesStockton-on-TeesPersonal development, behaviour and welfare1 April 2022 to 31 August 2022</t>
  </si>
  <si>
    <t>Early years register (full Inspection)Childcare on non-domestic premisesStockton-on-TeesQuality of education1 April 2022 to 31 August 2022</t>
  </si>
  <si>
    <t>Early years register (full Inspection)Childcare on non-domestic premisesStockton-on-TeesQuality of teaching, learning and assessment1 April 2022 to 31 August 2022</t>
  </si>
  <si>
    <t>Early years register (full Inspection)Childcare on non-domestic premisesStockton-on-TeesRequirements of the compulsory part of the childcare register1 April 2022 to 31 August 2022</t>
  </si>
  <si>
    <t>Early years register (full Inspection)Childcare on non-domestic premisesStockton-on-TeesRequirements of the voluntary part of the childcare register1 April 2022 to 31 August 2022</t>
  </si>
  <si>
    <t>Early years register (full Inspection)Childcare on non-domestic premisesStockton-on-TeesTotal No of inspections1 April 2022 to 31 August 2022</t>
  </si>
  <si>
    <t>Early years register (full Inspection)Childcare on non-domestic premisesStockton-on-TeesBehaviour and attitudes1 September 2021 to 31 March 2022</t>
  </si>
  <si>
    <t>Early years register (full Inspection)Childcare on non-domestic premisesStockton-on-TeesEffectiveness of leadership and Management1 September 2021 to 31 March 2022</t>
  </si>
  <si>
    <t>Early years register (full Inspection)Childcare on non-domestic premisesStockton-on-TeesOutcomes for children1 September 2021 to 31 March 2022</t>
  </si>
  <si>
    <t>Early years register (full Inspection)Childcare on non-domestic premisesStockton-on-TeesOverall effectiveness: The quality and standards of the provision1 September 2021 to 31 March 2022</t>
  </si>
  <si>
    <t>Early years register (full Inspection)Childcare on non-domestic premisesStockton-on-TeesPersonal development1 September 2021 to 31 March 2022</t>
  </si>
  <si>
    <t>Early years register (full Inspection)Childcare on non-domestic premisesStockton-on-TeesPersonal development, behaviour and welfare1 September 2021 to 31 March 2022</t>
  </si>
  <si>
    <t>Early years register (full Inspection)Childcare on non-domestic premisesStockton-on-TeesQuality of education1 September 2021 to 31 March 2022</t>
  </si>
  <si>
    <t>Early years register (full Inspection)Childcare on non-domestic premisesStockton-on-TeesQuality of teaching, learning and assessment1 September 2021 to 31 March 2022</t>
  </si>
  <si>
    <t>Early years register (full Inspection)Childcare on non-domestic premisesStockton-on-TeesRequirements of the compulsory part of the childcare register1 September 2021 to 31 March 2022</t>
  </si>
  <si>
    <t>Early years register (full Inspection)Childcare on non-domestic premisesStockton-on-TeesRequirements of the voluntary part of the childcare register1 September 2021 to 31 March 2022</t>
  </si>
  <si>
    <t>Early years register (full Inspection)Childcare on non-domestic premisesStockton-on-TeesTotal No of inspections1 September 2021 to 31 March 2022</t>
  </si>
  <si>
    <t>Early years register (Out-of-school day care)Childcare on non-domestic premisesStockton-on-TeesTotal No of inspections1 April 2022 to 31 August 2022</t>
  </si>
  <si>
    <t>Early years register (Out-of-school day care)Childcare on non-domestic premisesStockton-on-TeesTotal No of inspections1 September 2021 to 31 March 2022</t>
  </si>
  <si>
    <t>Early years register (full Inspection)Childcare on non-domestic premisesStoke-on-TrentBehaviour and attitudes1 April 2022 to 31 August 2022</t>
  </si>
  <si>
    <t>Early years register (full Inspection)Childcare on non-domestic premisesStoke-on-TrentEffectiveness of leadership and Management1 April 2022 to 31 August 2022</t>
  </si>
  <si>
    <t>Early years register (full Inspection)Childcare on non-domestic premisesStoke-on-TrentOutcomes for children1 April 2022 to 31 August 2022</t>
  </si>
  <si>
    <t>Early years register (full Inspection)Childcare on non-domestic premisesStoke-on-TrentOverall effectiveness: The quality and standards of the provision1 April 2022 to 31 August 2022</t>
  </si>
  <si>
    <t>Early years register (full Inspection)Childcare on non-domestic premisesStoke-on-TrentPersonal development1 April 2022 to 31 August 2022</t>
  </si>
  <si>
    <t>Early years register (full Inspection)Childcare on non-domestic premisesStoke-on-TrentPersonal development, behaviour and welfare1 April 2022 to 31 August 2022</t>
  </si>
  <si>
    <t>Early years register (full Inspection)Childcare on non-domestic premisesStoke-on-TrentQuality of education1 April 2022 to 31 August 2022</t>
  </si>
  <si>
    <t>Early years register (full Inspection)Childcare on non-domestic premisesStoke-on-TrentQuality of teaching, learning and assessment1 April 2022 to 31 August 2022</t>
  </si>
  <si>
    <t>Early years register (full Inspection)Childcare on non-domestic premisesStoke-on-TrentRequirements of the compulsory part of the childcare register1 April 2022 to 31 August 2022</t>
  </si>
  <si>
    <t>Early years register (full Inspection)Childcare on non-domestic premisesStoke-on-TrentRequirements of the voluntary part of the childcare register1 April 2022 to 31 August 2022</t>
  </si>
  <si>
    <t>Early years register (full Inspection)Childcare on non-domestic premisesStoke-on-TrentTotal No of inspections1 April 2022 to 31 August 2022</t>
  </si>
  <si>
    <t>Early years register (full Inspection)Childcare on non-domestic premisesStoke-on-TrentBehaviour and attitudes1 September 2021 to 31 March 2022</t>
  </si>
  <si>
    <t>Early years register (full Inspection)Childcare on non-domestic premisesStoke-on-TrentEffectiveness of leadership and Management1 September 2021 to 31 March 2022</t>
  </si>
  <si>
    <t>Early years register (full Inspection)Childcare on non-domestic premisesStoke-on-TrentOutcomes for children1 September 2021 to 31 March 2022</t>
  </si>
  <si>
    <t>Early years register (full Inspection)Childcare on non-domestic premisesStoke-on-TrentOverall effectiveness: The quality and standards of the provision1 September 2021 to 31 March 2022</t>
  </si>
  <si>
    <t>Early years register (full Inspection)Childcare on non-domestic premisesStoke-on-TrentPersonal development1 September 2021 to 31 March 2022</t>
  </si>
  <si>
    <t>Early years register (full Inspection)Childcare on non-domestic premisesStoke-on-TrentPersonal development, behaviour and welfare1 September 2021 to 31 March 2022</t>
  </si>
  <si>
    <t>Early years register (full Inspection)Childcare on non-domestic premisesStoke-on-TrentQuality of education1 September 2021 to 31 March 2022</t>
  </si>
  <si>
    <t>Early years register (full Inspection)Childcare on non-domestic premisesStoke-on-TrentQuality of teaching, learning and assessment1 September 2021 to 31 March 2022</t>
  </si>
  <si>
    <t>Early years register (full Inspection)Childcare on non-domestic premisesStoke-on-TrentRequirements of the compulsory part of the childcare register1 September 2021 to 31 March 2022</t>
  </si>
  <si>
    <t>Early years register (full Inspection)Childcare on non-domestic premisesStoke-on-TrentRequirements of the voluntary part of the childcare register1 September 2021 to 31 March 2022</t>
  </si>
  <si>
    <t>Early years register (full Inspection)Childcare on non-domestic premisesStoke-on-TrentTotal No of inspections1 September 2021 to 31 March 2022</t>
  </si>
  <si>
    <t>Early years register (Out-of-school day care)Childcare on non-domestic premisesStoke-on-TrentTotal No of inspections1 April 2022 to 31 August 2022</t>
  </si>
  <si>
    <t>Early years register (full Inspection)Childcare on non-domestic premisesSuffolkBehaviour and attitudes1 April 2022 to 31 August 2022</t>
  </si>
  <si>
    <t>Early years register (full Inspection)Childcare on non-domestic premisesSuffolkEffectiveness of leadership and Management1 April 2022 to 31 August 2022</t>
  </si>
  <si>
    <t>Early years register (full Inspection)Childcare on non-domestic premisesSuffolkOutcomes for children1 April 2022 to 31 August 2022</t>
  </si>
  <si>
    <t>Early years register (full Inspection)Childcare on non-domestic premisesSuffolkOverall effectiveness: The quality and standards of the provision1 April 2022 to 31 August 2022</t>
  </si>
  <si>
    <t>Early years register (full Inspection)Childcare on non-domestic premisesSuffolkPersonal development1 April 2022 to 31 August 2022</t>
  </si>
  <si>
    <t>Early years register (full Inspection)Childcare on non-domestic premisesSuffolkPersonal development, behaviour and welfare1 April 2022 to 31 August 2022</t>
  </si>
  <si>
    <t>Early years register (full Inspection)Childcare on non-domestic premisesSuffolkQuality of education1 April 2022 to 31 August 2022</t>
  </si>
  <si>
    <t>Early years register (full Inspection)Childcare on non-domestic premisesSuffolkQuality of teaching, learning and assessment1 April 2022 to 31 August 2022</t>
  </si>
  <si>
    <t>Early years register (full Inspection)Childcare on non-domestic premisesSuffolkRequirements of the compulsory part of the childcare register1 April 2022 to 31 August 2022</t>
  </si>
  <si>
    <t>Early years register (full Inspection)Childcare on non-domestic premisesSuffolkRequirements of the voluntary part of the childcare register1 April 2022 to 31 August 2022</t>
  </si>
  <si>
    <t>Early years register (full Inspection)Childcare on non-domestic premisesSuffolkTotal No of inspections1 April 2022 to 31 August 2022</t>
  </si>
  <si>
    <t>Early years register (full Inspection)Childcare on non-domestic premisesSuffolkBehaviour and attitudes1 September 2021 to 31 March 2022</t>
  </si>
  <si>
    <t>Early years register (full Inspection)Childcare on non-domestic premisesSuffolkEffectiveness of leadership and Management1 September 2021 to 31 March 2022</t>
  </si>
  <si>
    <t>Early years register (full Inspection)Childcare on non-domestic premisesSuffolkOutcomes for children1 September 2021 to 31 March 2022</t>
  </si>
  <si>
    <t>Early years register (full Inspection)Childcare on non-domestic premisesSuffolkOverall effectiveness: The quality and standards of the provision1 September 2021 to 31 March 2022</t>
  </si>
  <si>
    <t>Early years register (full Inspection)Childcare on non-domestic premisesSuffolkPersonal development1 September 2021 to 31 March 2022</t>
  </si>
  <si>
    <t>Early years register (full Inspection)Childcare on non-domestic premisesSuffolkPersonal development, behaviour and welfare1 September 2021 to 31 March 2022</t>
  </si>
  <si>
    <t>Early years register (full Inspection)Childcare on non-domestic premisesSuffolkQuality of education1 September 2021 to 31 March 2022</t>
  </si>
  <si>
    <t>Early years register (full Inspection)Childcare on non-domestic premisesSuffolkQuality of teaching, learning and assessment1 September 2021 to 31 March 2022</t>
  </si>
  <si>
    <t>Early years register (full Inspection)Childcare on non-domestic premisesSuffolkRequirements of the compulsory part of the childcare register1 September 2021 to 31 March 2022</t>
  </si>
  <si>
    <t>Early years register (full Inspection)Childcare on non-domestic premisesSuffolkRequirements of the voluntary part of the childcare register1 September 2021 to 31 March 2022</t>
  </si>
  <si>
    <t>Early years register (full Inspection)Childcare on non-domestic premisesSuffolkTotal No of inspections1 September 2021 to 31 March 2022</t>
  </si>
  <si>
    <t>Early years register (Out-of-school day care)Childcare on non-domestic premisesSuffolkTotal No of inspections1 April 2022 to 31 August 2022</t>
  </si>
  <si>
    <t>Early years register (Out-of-school day care)Childcare on non-domestic premisesSuffolkTotal No of inspections1 September 2021 to 31 March 2022</t>
  </si>
  <si>
    <t>Early years register (full Inspection)Childcare on non-domestic premisesSunderlandBehaviour and attitudes1 April 2022 to 31 August 2022</t>
  </si>
  <si>
    <t>Early years register (full Inspection)Childcare on non-domestic premisesSunderlandEffectiveness of leadership and Management1 April 2022 to 31 August 2022</t>
  </si>
  <si>
    <t>Early years register (full Inspection)Childcare on non-domestic premisesSunderlandOutcomes for children1 April 2022 to 31 August 2022</t>
  </si>
  <si>
    <t>Early years register (full Inspection)Childcare on non-domestic premisesSunderlandOverall effectiveness: The quality and standards of the provision1 April 2022 to 31 August 2022</t>
  </si>
  <si>
    <t>Early years register (full Inspection)Childcare on non-domestic premisesSunderlandPersonal development1 April 2022 to 31 August 2022</t>
  </si>
  <si>
    <t>Early years register (full Inspection)Childcare on non-domestic premisesSunderlandPersonal development, behaviour and welfare1 April 2022 to 31 August 2022</t>
  </si>
  <si>
    <t>Early years register (full Inspection)Childcare on non-domestic premisesSunderlandQuality of education1 April 2022 to 31 August 2022</t>
  </si>
  <si>
    <t>Early years register (full Inspection)Childcare on non-domestic premisesSunderlandQuality of teaching, learning and assessment1 April 2022 to 31 August 2022</t>
  </si>
  <si>
    <t>Early years register (full Inspection)Childcare on non-domestic premisesSunderlandRequirements of the compulsory part of the childcare register1 April 2022 to 31 August 2022</t>
  </si>
  <si>
    <t>Early years register (full Inspection)Childcare on non-domestic premisesSunderlandRequirements of the voluntary part of the childcare register1 April 2022 to 31 August 2022</t>
  </si>
  <si>
    <t>Early years register (full Inspection)Childcare on non-domestic premisesSunderlandTotal No of inspections1 April 2022 to 31 August 2022</t>
  </si>
  <si>
    <t>Early years register (full Inspection)Childcare on non-domestic premisesSunderlandBehaviour and attitudes1 September 2021 to 31 March 2022</t>
  </si>
  <si>
    <t>Early years register (full Inspection)Childcare on non-domestic premisesSunderlandEffectiveness of leadership and Management1 September 2021 to 31 March 2022</t>
  </si>
  <si>
    <t>Early years register (full Inspection)Childcare on non-domestic premisesSunderlandOutcomes for children1 September 2021 to 31 March 2022</t>
  </si>
  <si>
    <t>Early years register (full Inspection)Childcare on non-domestic premisesSunderlandOverall effectiveness: The quality and standards of the provision1 September 2021 to 31 March 2022</t>
  </si>
  <si>
    <t>Early years register (full Inspection)Childcare on non-domestic premisesSunderlandPersonal development1 September 2021 to 31 March 2022</t>
  </si>
  <si>
    <t>Early years register (full Inspection)Childcare on non-domestic premisesSunderlandPersonal development, behaviour and welfare1 September 2021 to 31 March 2022</t>
  </si>
  <si>
    <t>Early years register (full Inspection)Childcare on non-domestic premisesSunderlandQuality of education1 September 2021 to 31 March 2022</t>
  </si>
  <si>
    <t>Early years register (full Inspection)Childcare on non-domestic premisesSunderlandQuality of teaching, learning and assessment1 September 2021 to 31 March 2022</t>
  </si>
  <si>
    <t>Early years register (full Inspection)Childcare on non-domestic premisesSunderlandRequirements of the compulsory part of the childcare register1 September 2021 to 31 March 2022</t>
  </si>
  <si>
    <t>Early years register (full Inspection)Childcare on non-domestic premisesSunderlandRequirements of the voluntary part of the childcare register1 September 2021 to 31 March 2022</t>
  </si>
  <si>
    <t>Early years register (full Inspection)Childcare on non-domestic premisesSunderlandTotal No of inspections1 September 2021 to 31 March 2022</t>
  </si>
  <si>
    <t>Early years register (Out-of-school day care)Childcare on non-domestic premisesSunderlandTotal No of inspections1 April 2022 to 31 August 2022</t>
  </si>
  <si>
    <t>Childcare registerChildcare on non-domestic premisesSurreyTotal No of inspections1 April 2022 to 31 August 2022</t>
  </si>
  <si>
    <t>Childcare registerChildcare on non-domestic premisesSurreyTotal No of inspections1 September 2021 to 31 March 2022</t>
  </si>
  <si>
    <t>Early years register (full Inspection)Childcare on non-domestic premisesSurreyBehaviour and attitudes1 April 2022 to 31 August 2022</t>
  </si>
  <si>
    <t>Early years register (full Inspection)Childcare on non-domestic premisesSurreyEffectiveness of leadership and Management1 April 2022 to 31 August 2022</t>
  </si>
  <si>
    <t>Early years register (full Inspection)Childcare on non-domestic premisesSurreyOutcomes for children1 April 2022 to 31 August 2022</t>
  </si>
  <si>
    <t>Early years register (full Inspection)Childcare on non-domestic premisesSurreyOverall effectiveness: The quality and standards of the provision1 April 2022 to 31 August 2022</t>
  </si>
  <si>
    <t>Early years register (full Inspection)Childcare on non-domestic premisesSurreyPersonal development1 April 2022 to 31 August 2022</t>
  </si>
  <si>
    <t>Early years register (full Inspection)Childcare on non-domestic premisesSurreyPersonal development, behaviour and welfare1 April 2022 to 31 August 2022</t>
  </si>
  <si>
    <t>Early years register (full Inspection)Childcare on non-domestic premisesSurreyQuality of education1 April 2022 to 31 August 2022</t>
  </si>
  <si>
    <t>Early years register (full Inspection)Childcare on non-domestic premisesSurreyQuality of teaching, learning and assessment1 April 2022 to 31 August 2022</t>
  </si>
  <si>
    <t>Early years register (full Inspection)Childcare on non-domestic premisesSurreyRequirements of the compulsory part of the childcare register1 April 2022 to 31 August 2022</t>
  </si>
  <si>
    <t>Early years register (full Inspection)Childcare on non-domestic premisesSurreyRequirements of the voluntary part of the childcare register1 April 2022 to 31 August 2022</t>
  </si>
  <si>
    <t>Early years register (full Inspection)Childcare on non-domestic premisesSurreyTotal No of inspections1 April 2022 to 31 August 2022</t>
  </si>
  <si>
    <t>Early years register (full Inspection)Childcare on non-domestic premisesSurreyBehaviour and attitudes1 September 2021 to 31 March 2022</t>
  </si>
  <si>
    <t>Early years register (full Inspection)Childcare on non-domestic premisesSurreyEffectiveness of leadership and Management1 September 2021 to 31 March 2022</t>
  </si>
  <si>
    <t>Early years register (full Inspection)Childcare on non-domestic premisesSurreyOutcomes for children1 September 2021 to 31 March 2022</t>
  </si>
  <si>
    <t>Early years register (full Inspection)Childcare on non-domestic premisesSurreyOverall effectiveness: The quality and standards of the provision1 September 2021 to 31 March 2022</t>
  </si>
  <si>
    <t>Early years register (full Inspection)Childcare on non-domestic premisesSurreyPersonal development1 September 2021 to 31 March 2022</t>
  </si>
  <si>
    <t>Early years register (full Inspection)Childcare on non-domestic premisesSurreyPersonal development, behaviour and welfare1 September 2021 to 31 March 2022</t>
  </si>
  <si>
    <t>Early years register (full Inspection)Childcare on non-domestic premisesSurreyQuality of education1 September 2021 to 31 March 2022</t>
  </si>
  <si>
    <t>Early years register (full Inspection)Childcare on non-domestic premisesSurreyQuality of teaching, learning and assessment1 September 2021 to 31 March 2022</t>
  </si>
  <si>
    <t>Early years register (full Inspection)Childcare on non-domestic premisesSurreyRequirements of the compulsory part of the childcare register1 September 2021 to 31 March 2022</t>
  </si>
  <si>
    <t>Early years register (full Inspection)Childcare on non-domestic premisesSurreyRequirements of the voluntary part of the childcare register1 September 2021 to 31 March 2022</t>
  </si>
  <si>
    <t>Early years register (full Inspection)Childcare on non-domestic premisesSurreyTotal No of inspections1 September 2021 to 31 March 2022</t>
  </si>
  <si>
    <t>Early years register (No children on roll)Childcare on non-domestic premisesSurreyNCOR Inspection Outcomes1 April 2022 to 31 August 2022</t>
  </si>
  <si>
    <t>Early years register (No children on roll)Childcare on non-domestic premisesSurreyTotal No of inspections1 April 2022 to 31 August 2022</t>
  </si>
  <si>
    <t>Early years register (Out-of-school day care)Childcare on non-domestic premisesSurreyTotal No of inspections1 April 2022 to 31 August 2022</t>
  </si>
  <si>
    <t>Early years register (Out-of-school day care)Childcare on non-domestic premisesSurreyTotal No of inspections1 September 2021 to 31 March 2022</t>
  </si>
  <si>
    <t>Early years register (full Inspection)Childcare on non-domestic premisesSuttonBehaviour and attitudes1 April 2022 to 31 August 2022</t>
  </si>
  <si>
    <t>Early years register (full Inspection)Childcare on non-domestic premisesSuttonEffectiveness of leadership and Management1 April 2022 to 31 August 2022</t>
  </si>
  <si>
    <t>Early years register (full Inspection)Childcare on non-domestic premisesSuttonOutcomes for children1 April 2022 to 31 August 2022</t>
  </si>
  <si>
    <t>Early years register (full Inspection)Childcare on non-domestic premisesSuttonOverall effectiveness: The quality and standards of the provision1 April 2022 to 31 August 2022</t>
  </si>
  <si>
    <t>Early years register (full Inspection)Childcare on non-domestic premisesSuttonPersonal development1 April 2022 to 31 August 2022</t>
  </si>
  <si>
    <t>Early years register (full Inspection)Childcare on non-domestic premisesSuttonPersonal development, behaviour and welfare1 April 2022 to 31 August 2022</t>
  </si>
  <si>
    <t>Early years register (full Inspection)Childcare on non-domestic premisesSuttonQuality of education1 April 2022 to 31 August 2022</t>
  </si>
  <si>
    <t>Early years register (full Inspection)Childcare on non-domestic premisesSuttonQuality of teaching, learning and assessment1 April 2022 to 31 August 2022</t>
  </si>
  <si>
    <t>Early years register (full Inspection)Childcare on non-domestic premisesSuttonRequirements of the compulsory part of the childcare register1 April 2022 to 31 August 2022</t>
  </si>
  <si>
    <t>Early years register (full Inspection)Childcare on non-domestic premisesSuttonRequirements of the voluntary part of the childcare register1 April 2022 to 31 August 2022</t>
  </si>
  <si>
    <t>Early years register (full Inspection)Childcare on non-domestic premisesSuttonTotal No of inspections1 April 2022 to 31 August 2022</t>
  </si>
  <si>
    <t>Early years register (full Inspection)Childcare on non-domestic premisesSuttonBehaviour and attitudes1 September 2021 to 31 March 2022</t>
  </si>
  <si>
    <t>Early years register (full Inspection)Childcare on non-domestic premisesSuttonEffectiveness of leadership and Management1 September 2021 to 31 March 2022</t>
  </si>
  <si>
    <t>Early years register (full Inspection)Childcare on non-domestic premisesSuttonOutcomes for children1 September 2021 to 31 March 2022</t>
  </si>
  <si>
    <t>Early years register (full Inspection)Childcare on non-domestic premisesSuttonOverall effectiveness: The quality and standards of the provision1 September 2021 to 31 March 2022</t>
  </si>
  <si>
    <t>Early years register (full Inspection)Childcare on non-domestic premisesSuttonPersonal development1 September 2021 to 31 March 2022</t>
  </si>
  <si>
    <t>Early years register (full Inspection)Childcare on non-domestic premisesSuttonPersonal development, behaviour and welfare1 September 2021 to 31 March 2022</t>
  </si>
  <si>
    <t>Early years register (full Inspection)Childcare on non-domestic premisesSuttonQuality of education1 September 2021 to 31 March 2022</t>
  </si>
  <si>
    <t>Early years register (full Inspection)Childcare on non-domestic premisesSuttonQuality of teaching, learning and assessment1 September 2021 to 31 March 2022</t>
  </si>
  <si>
    <t>Early years register (full Inspection)Childcare on non-domestic premisesSuttonRequirements of the compulsory part of the childcare register1 September 2021 to 31 March 2022</t>
  </si>
  <si>
    <t>Early years register (full Inspection)Childcare on non-domestic premisesSuttonRequirements of the voluntary part of the childcare register1 September 2021 to 31 March 2022</t>
  </si>
  <si>
    <t>Early years register (full Inspection)Childcare on non-domestic premisesSuttonTotal No of inspections1 September 2021 to 31 March 2022</t>
  </si>
  <si>
    <t>Early years register (Out-of-school day care)Childcare on non-domestic premisesSuttonTotal No of inspections1 September 2021 to 31 March 2022</t>
  </si>
  <si>
    <t>Childcare registerChildcare on non-domestic premisesSwindonTotal No of inspections1 April 2022 to 31 August 2022</t>
  </si>
  <si>
    <t>Childcare registerChildcare on non-domestic premisesSwindonTotal No of inspections1 September 2021 to 31 March 2022</t>
  </si>
  <si>
    <t>Early years register (full Inspection)Childcare on non-domestic premisesSwindonBehaviour and attitudes1 April 2022 to 31 August 2022</t>
  </si>
  <si>
    <t>Early years register (full Inspection)Childcare on non-domestic premisesSwindonEffectiveness of leadership and Management1 April 2022 to 31 August 2022</t>
  </si>
  <si>
    <t>Early years register (full Inspection)Childcare on non-domestic premisesSwindonOutcomes for children1 April 2022 to 31 August 2022</t>
  </si>
  <si>
    <t>Early years register (full Inspection)Childcare on non-domestic premisesSwindonOverall effectiveness: The quality and standards of the provision1 April 2022 to 31 August 2022</t>
  </si>
  <si>
    <t>Early years register (full Inspection)Childcare on non-domestic premisesSwindonPersonal development1 April 2022 to 31 August 2022</t>
  </si>
  <si>
    <t>Early years register (full Inspection)Childcare on non-domestic premisesSwindonPersonal development, behaviour and welfare1 April 2022 to 31 August 2022</t>
  </si>
  <si>
    <t>Early years register (full Inspection)Childcare on non-domestic premisesSwindonQuality of education1 April 2022 to 31 August 2022</t>
  </si>
  <si>
    <t>Early years register (full Inspection)Childcare on non-domestic premisesSwindonQuality of teaching, learning and assessment1 April 2022 to 31 August 2022</t>
  </si>
  <si>
    <t>Early years register (full Inspection)Childcare on non-domestic premisesSwindonRequirements of the compulsory part of the childcare register1 April 2022 to 31 August 2022</t>
  </si>
  <si>
    <t>Early years register (full Inspection)Childcare on non-domestic premisesSwindonRequirements of the voluntary part of the childcare register1 April 2022 to 31 August 2022</t>
  </si>
  <si>
    <t>Early years register (full Inspection)Childcare on non-domestic premisesSwindonTotal No of inspections1 April 2022 to 31 August 2022</t>
  </si>
  <si>
    <t>Early years register (full Inspection)Childcare on non-domestic premisesSwindonBehaviour and attitudes1 September 2021 to 31 March 2022</t>
  </si>
  <si>
    <t>Early years register (full Inspection)Childcare on non-domestic premisesSwindonEffectiveness of leadership and Management1 September 2021 to 31 March 2022</t>
  </si>
  <si>
    <t>Early years register (full Inspection)Childcare on non-domestic premisesSwindonOutcomes for children1 September 2021 to 31 March 2022</t>
  </si>
  <si>
    <t>Early years register (full Inspection)Childcare on non-domestic premisesSwindonOverall effectiveness: The quality and standards of the provision1 September 2021 to 31 March 2022</t>
  </si>
  <si>
    <t>Early years register (full Inspection)Childcare on non-domestic premisesSwindonPersonal development1 September 2021 to 31 March 2022</t>
  </si>
  <si>
    <t>Early years register (full Inspection)Childcare on non-domestic premisesSwindonPersonal development, behaviour and welfare1 September 2021 to 31 March 2022</t>
  </si>
  <si>
    <t>Early years register (full Inspection)Childcare on non-domestic premisesSwindonQuality of education1 September 2021 to 31 March 2022</t>
  </si>
  <si>
    <t>Early years register (full Inspection)Childcare on non-domestic premisesSwindonQuality of teaching, learning and assessment1 September 2021 to 31 March 2022</t>
  </si>
  <si>
    <t>Early years register (full Inspection)Childcare on non-domestic premisesSwindonRequirements of the compulsory part of the childcare register1 September 2021 to 31 March 2022</t>
  </si>
  <si>
    <t>Early years register (full Inspection)Childcare on non-domestic premisesSwindonRequirements of the voluntary part of the childcare register1 September 2021 to 31 March 2022</t>
  </si>
  <si>
    <t>Early years register (full Inspection)Childcare on non-domestic premisesSwindonTotal No of inspections1 September 2021 to 31 March 2022</t>
  </si>
  <si>
    <t>Early years register (Out-of-school day care)Childcare on non-domestic premisesSwindonTotal No of inspections1 April 2022 to 31 August 2022</t>
  </si>
  <si>
    <t>Early years register (Out-of-school day care)Childcare on non-domestic premisesSwindonTotal No of inspections1 September 2021 to 31 March 2022</t>
  </si>
  <si>
    <t>Early years register (full Inspection)Childcare on non-domestic premisesTamesideBehaviour and attitudes1 April 2022 to 31 August 2022</t>
  </si>
  <si>
    <t>Early years register (full Inspection)Childcare on non-domestic premisesTamesideEffectiveness of leadership and Management1 April 2022 to 31 August 2022</t>
  </si>
  <si>
    <t>Early years register (full Inspection)Childcare on non-domestic premisesTamesideOutcomes for children1 April 2022 to 31 August 2022</t>
  </si>
  <si>
    <t>Early years register (full Inspection)Childcare on non-domestic premisesTamesideOverall effectiveness: The quality and standards of the provision1 April 2022 to 31 August 2022</t>
  </si>
  <si>
    <t>Early years register (full Inspection)Childcare on non-domestic premisesTamesidePersonal development1 April 2022 to 31 August 2022</t>
  </si>
  <si>
    <t>Early years register (full Inspection)Childcare on non-domestic premisesTamesidePersonal development, behaviour and welfare1 April 2022 to 31 August 2022</t>
  </si>
  <si>
    <t>Early years register (full Inspection)Childcare on non-domestic premisesTamesideQuality of education1 April 2022 to 31 August 2022</t>
  </si>
  <si>
    <t>Early years register (full Inspection)Childcare on non-domestic premisesTamesideQuality of teaching, learning and assessment1 April 2022 to 31 August 2022</t>
  </si>
  <si>
    <t>Early years register (full Inspection)Childcare on non-domestic premisesTamesideRequirements of the compulsory part of the childcare register1 April 2022 to 31 August 2022</t>
  </si>
  <si>
    <t>Early years register (full Inspection)Childcare on non-domestic premisesTamesideRequirements of the voluntary part of the childcare register1 April 2022 to 31 August 2022</t>
  </si>
  <si>
    <t>Early years register (full Inspection)Childcare on non-domestic premisesTamesideTotal No of inspections1 April 2022 to 31 August 2022</t>
  </si>
  <si>
    <t>Early years register (full Inspection)Childcare on non-domestic premisesTamesideBehaviour and attitudes1 September 2021 to 31 March 2022</t>
  </si>
  <si>
    <t>Early years register (full Inspection)Childcare on non-domestic premisesTamesideEffectiveness of leadership and Management1 September 2021 to 31 March 2022</t>
  </si>
  <si>
    <t>Early years register (full Inspection)Childcare on non-domestic premisesTamesideOutcomes for children1 September 2021 to 31 March 2022</t>
  </si>
  <si>
    <t>Early years register (full Inspection)Childcare on non-domestic premisesTamesideOverall effectiveness: The quality and standards of the provision1 September 2021 to 31 March 2022</t>
  </si>
  <si>
    <t>Early years register (full Inspection)Childcare on non-domestic premisesTamesidePersonal development1 September 2021 to 31 March 2022</t>
  </si>
  <si>
    <t>Early years register (full Inspection)Childcare on non-domestic premisesTamesidePersonal development, behaviour and welfare1 September 2021 to 31 March 2022</t>
  </si>
  <si>
    <t>Early years register (full Inspection)Childcare on non-domestic premisesTamesideQuality of education1 September 2021 to 31 March 2022</t>
  </si>
  <si>
    <t>Early years register (full Inspection)Childcare on non-domestic premisesTamesideQuality of teaching, learning and assessment1 September 2021 to 31 March 2022</t>
  </si>
  <si>
    <t>Early years register (full Inspection)Childcare on non-domestic premisesTamesideRequirements of the compulsory part of the childcare register1 September 2021 to 31 March 2022</t>
  </si>
  <si>
    <t>Early years register (full Inspection)Childcare on non-domestic premisesTamesideRequirements of the voluntary part of the childcare register1 September 2021 to 31 March 2022</t>
  </si>
  <si>
    <t>Early years register (full Inspection)Childcare on non-domestic premisesTamesideTotal No of inspections1 September 2021 to 31 March 2022</t>
  </si>
  <si>
    <t>Early years register (Out-of-school day care)Childcare on non-domestic premisesTamesideTotal No of inspections1 April 2022 to 31 August 2022</t>
  </si>
  <si>
    <t>Early years register (Out-of-school day care)Childcare on non-domestic premisesTamesideTotal No of inspections1 September 2021 to 31 March 2022</t>
  </si>
  <si>
    <t>Childcare registerChildcare on non-domestic premisesTelford and WrekinTotal No of inspections1 April 2022 to 31 August 2022</t>
  </si>
  <si>
    <t>Early years register (full Inspection)Childcare on non-domestic premisesTelford and WrekinBehaviour and attitudes1 April 2022 to 31 August 2022</t>
  </si>
  <si>
    <t>Early years register (full Inspection)Childcare on non-domestic premisesTelford and WrekinEffectiveness of leadership and Management1 April 2022 to 31 August 2022</t>
  </si>
  <si>
    <t>Early years register (full Inspection)Childcare on non-domestic premisesTelford and WrekinOutcomes for children1 April 2022 to 31 August 2022</t>
  </si>
  <si>
    <t>Early years register (full Inspection)Childcare on non-domestic premisesTelford and WrekinOverall effectiveness: The quality and standards of the provision1 April 2022 to 31 August 2022</t>
  </si>
  <si>
    <t>Early years register (full Inspection)Childcare on non-domestic premisesTelford and WrekinPersonal development1 April 2022 to 31 August 2022</t>
  </si>
  <si>
    <t>Early years register (full Inspection)Childcare on non-domestic premisesTelford and WrekinPersonal development, behaviour and welfare1 April 2022 to 31 August 2022</t>
  </si>
  <si>
    <t>Early years register (full Inspection)Childcare on non-domestic premisesTelford and WrekinQuality of education1 April 2022 to 31 August 2022</t>
  </si>
  <si>
    <t>Early years register (full Inspection)ChildminderDerbyshireEffectiveness of leadership and Management1 September 2021 to 31 March 2022</t>
  </si>
  <si>
    <t>Early years register (full Inspection)ChildminderDerbyshireOutcomes for children1 September 2021 to 31 March 2022</t>
  </si>
  <si>
    <t>Early years register (full Inspection)ChildminderDerbyshireOverall effectiveness: The quality and standards of the provision1 September 2021 to 31 March 2022</t>
  </si>
  <si>
    <t>Early years register (full Inspection)ChildminderDerbyshirePersonal development1 September 2021 to 31 March 2022</t>
  </si>
  <si>
    <t>Early years register (full Inspection)ChildminderDerbyshirePersonal development, behaviour and welfare1 September 2021 to 31 March 2022</t>
  </si>
  <si>
    <t>Early years register (full Inspection)ChildminderDerbyshireQuality of education1 September 2021 to 31 March 2022</t>
  </si>
  <si>
    <t>Early years register (full Inspection)ChildminderDerbyshireQuality of teaching, learning and assessment1 September 2021 to 31 March 2022</t>
  </si>
  <si>
    <t>Early years register (full Inspection)ChildminderDerbyshireRequirements of the compulsory part of the childcare register1 September 2021 to 31 March 2022</t>
  </si>
  <si>
    <t>Early years register (full Inspection)ChildminderDerbyshireRequirements of the voluntary part of the childcare register1 September 2021 to 31 March 2022</t>
  </si>
  <si>
    <t>Early years register (full Inspection)ChildminderDerbyshireTotal No of inspections1 September 2021 to 31 March 2022</t>
  </si>
  <si>
    <t>Early years register (No children on roll)ChildminderDerbyshireNCOR Inspection Outcomes1 April 2022 to 31 August 2022</t>
  </si>
  <si>
    <t>Early years register (No children on roll)ChildminderDerbyshireTotal No of inspections1 April 2022 to 31 August 2022</t>
  </si>
  <si>
    <t>Early years register (No children on roll)ChildminderDerbyshireNCOR Inspection Outcomes1 September 2021 to 31 March 2022</t>
  </si>
  <si>
    <t>Early years register (No children on roll)ChildminderDerbyshireTotal No of inspections1 September 2021 to 31 March 2022</t>
  </si>
  <si>
    <t>Early years register (full Inspection)ChildminderDevonBehaviour and attitudes1 April 2022 to 31 August 2022</t>
  </si>
  <si>
    <t>Early years register (full Inspection)ChildminderDevonEffectiveness of leadership and Management1 April 2022 to 31 August 2022</t>
  </si>
  <si>
    <t>Early years register (full Inspection)ChildminderDevonOutcomes for children1 April 2022 to 31 August 2022</t>
  </si>
  <si>
    <t>Early years register (full Inspection)ChildminderDevonOverall effectiveness: The quality and standards of the provision1 April 2022 to 31 August 2022</t>
  </si>
  <si>
    <t>Early years register (full Inspection)ChildminderDevonPersonal development1 April 2022 to 31 August 2022</t>
  </si>
  <si>
    <t>Early years register (full Inspection)ChildminderDevonPersonal development, behaviour and welfare1 April 2022 to 31 August 2022</t>
  </si>
  <si>
    <t>Early years register (full Inspection)ChildminderDevonQuality of education1 April 2022 to 31 August 2022</t>
  </si>
  <si>
    <t>Early years register (full Inspection)ChildminderDevonQuality of teaching, learning and assessment1 April 2022 to 31 August 2022</t>
  </si>
  <si>
    <t>Early years register (full Inspection)ChildminderDevonRequirements of the compulsory part of the childcare register1 April 2022 to 31 August 2022</t>
  </si>
  <si>
    <t>Early years register (full Inspection)ChildminderDevonRequirements of the voluntary part of the childcare register1 April 2022 to 31 August 2022</t>
  </si>
  <si>
    <t>Early years register (full Inspection)ChildminderDevonTotal No of inspections1 April 2022 to 31 August 2022</t>
  </si>
  <si>
    <t>Early years register (full Inspection)ChildminderDevonBehaviour and attitudes1 September 2021 to 31 March 2022</t>
  </si>
  <si>
    <t>Early years register (full Inspection)ChildminderDevonEffectiveness of leadership and Management1 September 2021 to 31 March 2022</t>
  </si>
  <si>
    <t>Early years register (full Inspection)ChildminderDevonOutcomes for children1 September 2021 to 31 March 2022</t>
  </si>
  <si>
    <t>Early years register (full Inspection)ChildminderDevonOverall effectiveness: The quality and standards of the provision1 September 2021 to 31 March 2022</t>
  </si>
  <si>
    <t>Early years register (full Inspection)ChildminderDevonPersonal development1 September 2021 to 31 March 2022</t>
  </si>
  <si>
    <t>Early years register (full Inspection)ChildminderDevonPersonal development, behaviour and welfare1 September 2021 to 31 March 2022</t>
  </si>
  <si>
    <t>Early years register (full Inspection)ChildminderDevonQuality of education1 September 2021 to 31 March 2022</t>
  </si>
  <si>
    <t>Early years register (full Inspection)ChildminderDevonQuality of teaching, learning and assessment1 September 2021 to 31 March 2022</t>
  </si>
  <si>
    <t>Early years register (full Inspection)ChildminderDevonRequirements of the compulsory part of the childcare register1 September 2021 to 31 March 2022</t>
  </si>
  <si>
    <t>Early years register (full Inspection)ChildminderDevonRequirements of the voluntary part of the childcare register1 September 2021 to 31 March 2022</t>
  </si>
  <si>
    <t>Early years register (full Inspection)ChildminderDevonTotal No of inspections1 September 2021 to 31 March 2022</t>
  </si>
  <si>
    <t>Early years register (No children on roll)ChildminderDevonNCOR Inspection Outcomes1 April 2022 to 31 August 2022</t>
  </si>
  <si>
    <t>Early years register (No children on roll)ChildminderDevonTotal No of inspections1 April 2022 to 31 August 2022</t>
  </si>
  <si>
    <t>Early years register (No children on roll)ChildminderDevonNCOR Inspection Outcomes1 September 2021 to 31 March 2022</t>
  </si>
  <si>
    <t>Early years register (No children on roll)ChildminderDevonTotal No of inspections1 September 2021 to 31 March 2022</t>
  </si>
  <si>
    <t>Early years register (Out-of-school day care)ChildminderDevonTotal No of inspections1 September 2021 to 31 March 2022</t>
  </si>
  <si>
    <t>Childcare registerChildminderDoncasterTotal No of inspections1 April 2022 to 31 August 2022</t>
  </si>
  <si>
    <t>Early years register (full Inspection)ChildminderDoncasterBehaviour and attitudes1 April 2022 to 31 August 2022</t>
  </si>
  <si>
    <t>Early years register (full Inspection)ChildminderDoncasterEffectiveness of leadership and Management1 April 2022 to 31 August 2022</t>
  </si>
  <si>
    <t>Early years register (full Inspection)ChildminderDoncasterOutcomes for children1 April 2022 to 31 August 2022</t>
  </si>
  <si>
    <t>Early years register (full Inspection)ChildminderDoncasterOverall effectiveness: The quality and standards of the provision1 April 2022 to 31 August 2022</t>
  </si>
  <si>
    <t>Early years register (full Inspection)ChildminderDoncasterPersonal development1 April 2022 to 31 August 2022</t>
  </si>
  <si>
    <t>Early years register (full Inspection)ChildminderDoncasterPersonal development, behaviour and welfare1 April 2022 to 31 August 2022</t>
  </si>
  <si>
    <t>Early years register (full Inspection)ChildminderDoncasterQuality of education1 April 2022 to 31 August 2022</t>
  </si>
  <si>
    <t>Early years register (full Inspection)ChildminderDoncasterQuality of teaching, learning and assessment1 April 2022 to 31 August 2022</t>
  </si>
  <si>
    <t>Early years register (full Inspection)ChildminderDoncasterRequirements of the compulsory part of the childcare register1 April 2022 to 31 August 2022</t>
  </si>
  <si>
    <t>Early years register (full Inspection)ChildminderDoncasterRequirements of the voluntary part of the childcare register1 April 2022 to 31 August 2022</t>
  </si>
  <si>
    <t>Early years register (full Inspection)ChildminderDoncasterTotal No of inspections1 April 2022 to 31 August 2022</t>
  </si>
  <si>
    <t>Early years register (full Inspection)ChildminderDoncasterBehaviour and attitudes1 September 2021 to 31 March 2022</t>
  </si>
  <si>
    <t>Early years register (full Inspection)ChildminderDoncasterEffectiveness of leadership and Management1 September 2021 to 31 March 2022</t>
  </si>
  <si>
    <t>Early years register (full Inspection)ChildminderDoncasterOutcomes for children1 September 2021 to 31 March 2022</t>
  </si>
  <si>
    <t>Early years register (full Inspection)ChildminderDoncasterOverall effectiveness: The quality and standards of the provision1 September 2021 to 31 March 2022</t>
  </si>
  <si>
    <t>Early years register (full Inspection)ChildminderDoncasterPersonal development1 September 2021 to 31 March 2022</t>
  </si>
  <si>
    <t>Early years register (full Inspection)ChildminderDoncasterPersonal development, behaviour and welfare1 September 2021 to 31 March 2022</t>
  </si>
  <si>
    <t>Early years register (full Inspection)ChildminderDoncasterQuality of education1 September 2021 to 31 March 2022</t>
  </si>
  <si>
    <t>Early years register (full Inspection)ChildminderDoncasterQuality of teaching, learning and assessment1 September 2021 to 31 March 2022</t>
  </si>
  <si>
    <t>Early years register (full Inspection)ChildminderDoncasterRequirements of the compulsory part of the childcare register1 September 2021 to 31 March 2022</t>
  </si>
  <si>
    <t>Early years register (full Inspection)ChildminderDoncasterRequirements of the voluntary part of the childcare register1 September 2021 to 31 March 2022</t>
  </si>
  <si>
    <t>Early years register (full Inspection)ChildminderDoncasterTotal No of inspections1 September 2021 to 31 March 2022</t>
  </si>
  <si>
    <t>Early years register (No children on roll)ChildminderDoncasterNCOR Inspection Outcomes1 April 2022 to 31 August 2022</t>
  </si>
  <si>
    <t>Early years register (No children on roll)ChildminderDoncasterTotal No of inspections1 April 2022 to 31 August 2022</t>
  </si>
  <si>
    <t>Early years register (No children on roll)ChildminderDoncasterNCOR Inspection Outcomes1 September 2021 to 31 March 2022</t>
  </si>
  <si>
    <t>Early years register (No children on roll)ChildminderDoncasterTotal No of inspections1 September 2021 to 31 March 2022</t>
  </si>
  <si>
    <t>Early years register (Out-of-school day care)ChildminderDoncasterTotal No of inspections1 April 2022 to 31 August 2022</t>
  </si>
  <si>
    <t>Early years register (full Inspection)ChildminderDorsetBehaviour and attitudes1 April 2022 to 31 August 2022</t>
  </si>
  <si>
    <t>Early years register (full Inspection)ChildminderDorsetEffectiveness of leadership and Management1 April 2022 to 31 August 2022</t>
  </si>
  <si>
    <t>Early years register (full Inspection)ChildminderDorsetOutcomes for children1 April 2022 to 31 August 2022</t>
  </si>
  <si>
    <t>Early years register (full Inspection)ChildminderDorsetOverall effectiveness: The quality and standards of the provision1 April 2022 to 31 August 2022</t>
  </si>
  <si>
    <t>Early years register (full Inspection)ChildminderDorsetPersonal development1 April 2022 to 31 August 2022</t>
  </si>
  <si>
    <t>Early years register (full Inspection)ChildminderDorsetPersonal development, behaviour and welfare1 April 2022 to 31 August 2022</t>
  </si>
  <si>
    <t>Early years register (full Inspection)ChildminderDorsetQuality of education1 April 2022 to 31 August 2022</t>
  </si>
  <si>
    <t>Early years register (full Inspection)ChildminderDorsetQuality of teaching, learning and assessment1 April 2022 to 31 August 2022</t>
  </si>
  <si>
    <t>Early years register (full Inspection)ChildminderDorsetRequirements of the compulsory part of the childcare register1 April 2022 to 31 August 2022</t>
  </si>
  <si>
    <t>Early years register (full Inspection)ChildminderDorsetRequirements of the voluntary part of the childcare register1 April 2022 to 31 August 2022</t>
  </si>
  <si>
    <t>Early years register (full Inspection)ChildminderDorsetTotal No of inspections1 April 2022 to 31 August 2022</t>
  </si>
  <si>
    <t>Early years register (full Inspection)ChildminderDorsetBehaviour and attitudes1 September 2021 to 31 March 2022</t>
  </si>
  <si>
    <t>Early years register (full Inspection)ChildminderDorsetEffectiveness of leadership and Management1 September 2021 to 31 March 2022</t>
  </si>
  <si>
    <t>Early years register (full Inspection)ChildminderDorsetOutcomes for children1 September 2021 to 31 March 2022</t>
  </si>
  <si>
    <t>Early years register (full Inspection)ChildminderDorsetOverall effectiveness: The quality and standards of the provision1 September 2021 to 31 March 2022</t>
  </si>
  <si>
    <t>Early years register (full Inspection)ChildminderDorsetPersonal development1 September 2021 to 31 March 2022</t>
  </si>
  <si>
    <t>Early years register (full Inspection)ChildminderDorsetPersonal development, behaviour and welfare1 September 2021 to 31 March 2022</t>
  </si>
  <si>
    <t>Early years register (full Inspection)ChildminderDorsetQuality of education1 September 2021 to 31 March 2022</t>
  </si>
  <si>
    <t>Early years register (full Inspection)ChildminderDorsetQuality of teaching, learning and assessment1 September 2021 to 31 March 2022</t>
  </si>
  <si>
    <t>Early years register (full Inspection)ChildminderDorsetRequirements of the compulsory part of the childcare register1 September 2021 to 31 March 2022</t>
  </si>
  <si>
    <t>Early years register (full Inspection)ChildminderDorsetRequirements of the voluntary part of the childcare register1 September 2021 to 31 March 2022</t>
  </si>
  <si>
    <t>Early years register (full Inspection)ChildminderDorsetTotal No of inspections1 September 2021 to 31 March 2022</t>
  </si>
  <si>
    <t>Childcare registerChildminderDudleyTotal No of inspections1 September 2021 to 31 March 2022</t>
  </si>
  <si>
    <t>Early years register (full Inspection)ChildminderDudleyBehaviour and attitudes1 April 2022 to 31 August 2022</t>
  </si>
  <si>
    <t>Early years register (full Inspection)ChildminderDudleyEffectiveness of leadership and Management1 April 2022 to 31 August 2022</t>
  </si>
  <si>
    <t>Early years register (full Inspection)ChildminderDudleyOutcomes for children1 April 2022 to 31 August 2022</t>
  </si>
  <si>
    <t>Early years register (full Inspection)ChildminderDudleyOverall effectiveness: The quality and standards of the provision1 April 2022 to 31 August 2022</t>
  </si>
  <si>
    <t>Early years register (full Inspection)ChildminderDudleyPersonal development1 April 2022 to 31 August 2022</t>
  </si>
  <si>
    <t>Early years register (full Inspection)ChildminderDudleyPersonal development, behaviour and welfare1 April 2022 to 31 August 2022</t>
  </si>
  <si>
    <t>Early years register (full Inspection)ChildminderDudleyQuality of education1 April 2022 to 31 August 2022</t>
  </si>
  <si>
    <t>Early years register (full Inspection)ChildminderDudleyQuality of teaching, learning and assessment1 April 2022 to 31 August 2022</t>
  </si>
  <si>
    <t>Early years register (full Inspection)ChildminderDudleyRequirements of the compulsory part of the childcare register1 April 2022 to 31 August 2022</t>
  </si>
  <si>
    <t>Early years register (full Inspection)ChildminderDudleyRequirements of the voluntary part of the childcare register1 April 2022 to 31 August 2022</t>
  </si>
  <si>
    <t>Early years register (full Inspection)ChildminderDudleyTotal No of inspections1 April 2022 to 31 August 2022</t>
  </si>
  <si>
    <t>Early years register (full Inspection)ChildminderDudleyBehaviour and attitudes1 September 2021 to 31 March 2022</t>
  </si>
  <si>
    <t>Early years register (full Inspection)ChildminderDudleyEffectiveness of leadership and Management1 September 2021 to 31 March 2022</t>
  </si>
  <si>
    <t>Early years register (full Inspection)ChildminderDudleyOutcomes for children1 September 2021 to 31 March 2022</t>
  </si>
  <si>
    <t>Early years register (full Inspection)ChildminderDudleyOverall effectiveness: The quality and standards of the provision1 September 2021 to 31 March 2022</t>
  </si>
  <si>
    <t>Early years register (full Inspection)ChildminderDudleyPersonal development1 September 2021 to 31 March 2022</t>
  </si>
  <si>
    <t>Early years register (full Inspection)ChildminderDudleyPersonal development, behaviour and welfare1 September 2021 to 31 March 2022</t>
  </si>
  <si>
    <t>Early years register (full Inspection)ChildminderDudleyQuality of education1 September 2021 to 31 March 2022</t>
  </si>
  <si>
    <t>Early years register (full Inspection)ChildminderDudleyQuality of teaching, learning and assessment1 September 2021 to 31 March 2022</t>
  </si>
  <si>
    <t>Early years register (full Inspection)ChildminderDudleyRequirements of the compulsory part of the childcare register1 September 2021 to 31 March 2022</t>
  </si>
  <si>
    <t>Early years register (full Inspection)ChildminderDudleyRequirements of the voluntary part of the childcare register1 September 2021 to 31 March 2022</t>
  </si>
  <si>
    <t>Early years register (full Inspection)ChildminderDudleyTotal No of inspections1 September 2021 to 31 March 2022</t>
  </si>
  <si>
    <t>Early years register (No children on roll)ChildminderDudleyNCOR Inspection Outcomes1 September 2021 to 31 March 2022</t>
  </si>
  <si>
    <t>Early years register (No children on roll)ChildminderDudleyTotal No of inspections1 September 2021 to 31 March 2022</t>
  </si>
  <si>
    <t>Early years register (Out-of-school day care)ChildminderDudleyTotal No of inspections1 April 2022 to 31 August 2022</t>
  </si>
  <si>
    <t>Early years register (full Inspection)ChildminderDurhamBehaviour and attitudes1 April 2022 to 31 August 2022</t>
  </si>
  <si>
    <t>Early years register (full Inspection)ChildminderDurhamEffectiveness of leadership and Management1 April 2022 to 31 August 2022</t>
  </si>
  <si>
    <t>Early years register (full Inspection)ChildminderDurhamOutcomes for children1 April 2022 to 31 August 2022</t>
  </si>
  <si>
    <t>Early years register (full Inspection)ChildminderDurhamOverall effectiveness: The quality and standards of the provision1 April 2022 to 31 August 2022</t>
  </si>
  <si>
    <t>Early years register (full Inspection)ChildminderDurhamPersonal development1 April 2022 to 31 August 2022</t>
  </si>
  <si>
    <t>Early years register (full Inspection)ChildminderDurhamPersonal development, behaviour and welfare1 April 2022 to 31 August 2022</t>
  </si>
  <si>
    <t>Early years register (full Inspection)ChildminderDurhamQuality of education1 April 2022 to 31 August 2022</t>
  </si>
  <si>
    <t>Early years register (full Inspection)ChildminderDurhamQuality of teaching, learning and assessment1 April 2022 to 31 August 2022</t>
  </si>
  <si>
    <t>Early years register (full Inspection)ChildminderDurhamRequirements of the compulsory part of the childcare register1 April 2022 to 31 August 2022</t>
  </si>
  <si>
    <t>Early years register (full Inspection)ChildminderDurhamRequirements of the voluntary part of the childcare register1 April 2022 to 31 August 2022</t>
  </si>
  <si>
    <t>Early years register (full Inspection)ChildminderDurhamTotal No of inspections1 April 2022 to 31 August 2022</t>
  </si>
  <si>
    <t>Early years register (full Inspection)ChildminderDurhamBehaviour and attitudes1 September 2021 to 31 March 2022</t>
  </si>
  <si>
    <t>Early years register (full Inspection)ChildminderDurhamEffectiveness of leadership and Management1 September 2021 to 31 March 2022</t>
  </si>
  <si>
    <t>Early years register (full Inspection)ChildminderDurhamOutcomes for children1 September 2021 to 31 March 2022</t>
  </si>
  <si>
    <t>Early years register (full Inspection)ChildminderDurhamOverall effectiveness: The quality and standards of the provision1 September 2021 to 31 March 2022</t>
  </si>
  <si>
    <t>Early years register (full Inspection)ChildminderDurhamPersonal development1 September 2021 to 31 March 2022</t>
  </si>
  <si>
    <t>Early years register (full Inspection)ChildminderDurhamPersonal development, behaviour and welfare1 September 2021 to 31 March 2022</t>
  </si>
  <si>
    <t>Early years register (full Inspection)ChildminderDurhamQuality of education1 September 2021 to 31 March 2022</t>
  </si>
  <si>
    <t>Early years register (full Inspection)ChildminderDurhamQuality of teaching, learning and assessment1 September 2021 to 31 March 2022</t>
  </si>
  <si>
    <t>Early years register (full Inspection)ChildminderDurhamRequirements of the compulsory part of the childcare register1 September 2021 to 31 March 2022</t>
  </si>
  <si>
    <t>Early years register (full Inspection)ChildminderDurhamRequirements of the voluntary part of the childcare register1 September 2021 to 31 March 2022</t>
  </si>
  <si>
    <t>Early years register (full Inspection)ChildminderDurhamTotal No of inspections1 September 2021 to 31 March 2022</t>
  </si>
  <si>
    <t>Early years register (No children on roll)ChildminderDurhamNCOR Inspection Outcomes1 April 2022 to 31 August 2022</t>
  </si>
  <si>
    <t>Early years register (No children on roll)ChildminderDurhamTotal No of inspections1 April 2022 to 31 August 2022</t>
  </si>
  <si>
    <t>Early years register (No children on roll)ChildminderDurhamNCOR Inspection Outcomes1 September 2021 to 31 March 2022</t>
  </si>
  <si>
    <t>Early years register (No children on roll)ChildminderDurhamTotal No of inspections1 September 2021 to 31 March 2022</t>
  </si>
  <si>
    <t>Early years register (Out-of-school day care)ChildminderDurhamTotal No of inspections1 September 2021 to 31 March 2022</t>
  </si>
  <si>
    <t>Childcare registerChildminderEalingTotal No of inspections1 September 2021 to 31 March 2022</t>
  </si>
  <si>
    <t>Early years register (full Inspection)ChildminderEalingBehaviour and attitudes1 April 2022 to 31 August 2022</t>
  </si>
  <si>
    <t>Early years register (full Inspection)ChildminderEalingEffectiveness of leadership and Management1 April 2022 to 31 August 2022</t>
  </si>
  <si>
    <t>Early years register (full Inspection)ChildminderEalingOutcomes for children1 April 2022 to 31 August 2022</t>
  </si>
  <si>
    <t>Early years register (full Inspection)ChildminderEalingOverall effectiveness: The quality and standards of the provision1 April 2022 to 31 August 2022</t>
  </si>
  <si>
    <t>Early years register (full Inspection)ChildminderEalingPersonal development1 April 2022 to 31 August 2022</t>
  </si>
  <si>
    <t>Early years register (full Inspection)ChildminderEalingPersonal development, behaviour and welfare1 April 2022 to 31 August 2022</t>
  </si>
  <si>
    <t>Early years register (full Inspection)ChildminderEalingQuality of education1 April 2022 to 31 August 2022</t>
  </si>
  <si>
    <t>Early years register (full Inspection)ChildminderEalingQuality of teaching, learning and assessment1 April 2022 to 31 August 2022</t>
  </si>
  <si>
    <t>Early years register (full Inspection)ChildminderEalingRequirements of the compulsory part of the childcare register1 April 2022 to 31 August 2022</t>
  </si>
  <si>
    <t>Early years register (full Inspection)ChildminderEalingRequirements of the voluntary part of the childcare register1 April 2022 to 31 August 2022</t>
  </si>
  <si>
    <t>Early years register (full Inspection)ChildminderEalingTotal No of inspections1 April 2022 to 31 August 2022</t>
  </si>
  <si>
    <t>Early years register (full Inspection)ChildminderEalingBehaviour and attitudes1 September 2021 to 31 March 2022</t>
  </si>
  <si>
    <t>Early years register (full Inspection)ChildminderEalingEffectiveness of leadership and Management1 September 2021 to 31 March 2022</t>
  </si>
  <si>
    <t>Early years register (full Inspection)ChildminderEalingOutcomes for children1 September 2021 to 31 March 2022</t>
  </si>
  <si>
    <t>Early years register (full Inspection)ChildminderEalingOverall effectiveness: The quality and standards of the provision1 September 2021 to 31 March 2022</t>
  </si>
  <si>
    <t>Early years register (full Inspection)ChildminderEalingPersonal development1 September 2021 to 31 March 2022</t>
  </si>
  <si>
    <t>Early years register (full Inspection)ChildminderEalingPersonal development, behaviour and welfare1 September 2021 to 31 March 2022</t>
  </si>
  <si>
    <t>Early years register (full Inspection)ChildminderEalingQuality of education1 September 2021 to 31 March 2022</t>
  </si>
  <si>
    <t>Early years register (full Inspection)ChildminderEalingQuality of teaching, learning and assessment1 September 2021 to 31 March 2022</t>
  </si>
  <si>
    <t>Early years register (full Inspection)ChildminderEalingRequirements of the compulsory part of the childcare register1 September 2021 to 31 March 2022</t>
  </si>
  <si>
    <t>Early years register (full Inspection)ChildminderEalingRequirements of the voluntary part of the childcare register1 September 2021 to 31 March 2022</t>
  </si>
  <si>
    <t>Early years register (full Inspection)ChildminderEalingTotal No of inspections1 September 2021 to 31 March 2022</t>
  </si>
  <si>
    <t>Early years register (No children on roll)ChildminderEalingNCOR Inspection Outcomes1 April 2022 to 31 August 2022</t>
  </si>
  <si>
    <t>Early years register (No children on roll)ChildminderEalingTotal No of inspections1 April 2022 to 31 August 2022</t>
  </si>
  <si>
    <t>Early years register (No children on roll)ChildminderEalingNCOR Inspection Outcomes1 September 2021 to 31 March 2022</t>
  </si>
  <si>
    <t>Early years register (No children on roll)ChildminderEalingTotal No of inspections1 September 2021 to 31 March 2022</t>
  </si>
  <si>
    <t>Early years register (full Inspection)ChildminderEast Riding of YorkshireBehaviour and attitudes1 April 2022 to 31 August 2022</t>
  </si>
  <si>
    <t>Early years register (full Inspection)ChildminderEast Riding of YorkshireEffectiveness of leadership and Management1 April 2022 to 31 August 2022</t>
  </si>
  <si>
    <t>Early years register (full Inspection)ChildminderEast Riding of YorkshireOutcomes for children1 April 2022 to 31 August 2022</t>
  </si>
  <si>
    <t>Early years register (full Inspection)ChildminderEast Riding of YorkshireOverall effectiveness: The quality and standards of the provision1 April 2022 to 31 August 2022</t>
  </si>
  <si>
    <t>Early years register (full Inspection)ChildminderEast Riding of YorkshirePersonal development1 April 2022 to 31 August 2022</t>
  </si>
  <si>
    <t>Early years register (full Inspection)ChildminderEast Riding of YorkshirePersonal development, behaviour and welfare1 April 2022 to 31 August 2022</t>
  </si>
  <si>
    <t>Early years register (full Inspection)ChildminderEast Riding of YorkshireQuality of education1 April 2022 to 31 August 2022</t>
  </si>
  <si>
    <t>Early years register (full Inspection)ChildminderEast Riding of YorkshireQuality of teaching, learning and assessment1 April 2022 to 31 August 2022</t>
  </si>
  <si>
    <t>Early years register (full Inspection)ChildminderEast Riding of YorkshireRequirements of the compulsory part of the childcare register1 April 2022 to 31 August 2022</t>
  </si>
  <si>
    <t>Early years register (full Inspection)ChildminderEast Riding of YorkshireRequirements of the voluntary part of the childcare register1 April 2022 to 31 August 2022</t>
  </si>
  <si>
    <t>Early years register (full Inspection)ChildminderEast Riding of YorkshireTotal No of inspections1 April 2022 to 31 August 2022</t>
  </si>
  <si>
    <t>Early years register (full Inspection)ChildminderEast Riding of YorkshireBehaviour and attitudes1 September 2021 to 31 March 2022</t>
  </si>
  <si>
    <t>Early years register (full Inspection)ChildminderEast Riding of YorkshireEffectiveness of leadership and Management1 September 2021 to 31 March 2022</t>
  </si>
  <si>
    <t>Early years register (full Inspection)ChildminderEast Riding of YorkshireOutcomes for children1 September 2021 to 31 March 2022</t>
  </si>
  <si>
    <t>Early years register (full Inspection)ChildminderEast Riding of YorkshireOverall effectiveness: The quality and standards of the provision1 September 2021 to 31 March 2022</t>
  </si>
  <si>
    <t>Early years register (full Inspection)ChildminderEast Riding of YorkshirePersonal development1 September 2021 to 31 March 2022</t>
  </si>
  <si>
    <t>Early years register (full Inspection)ChildminderEast Riding of YorkshirePersonal development, behaviour and welfare1 September 2021 to 31 March 2022</t>
  </si>
  <si>
    <t>Early years register (full Inspection)ChildminderEast Riding of YorkshireQuality of education1 September 2021 to 31 March 2022</t>
  </si>
  <si>
    <t>Early years register (full Inspection)ChildminderEast Riding of YorkshireQuality of teaching, learning and assessment1 September 2021 to 31 March 2022</t>
  </si>
  <si>
    <t>Early years register (full Inspection)ChildminderEast Riding of YorkshireRequirements of the compulsory part of the childcare register1 September 2021 to 31 March 2022</t>
  </si>
  <si>
    <t>Early years register (full Inspection)ChildminderEast Riding of YorkshireRequirements of the voluntary part of the childcare register1 September 2021 to 31 March 2022</t>
  </si>
  <si>
    <t>Early years register (full Inspection)ChildminderEast Riding of YorkshireTotal No of inspections1 September 2021 to 31 March 2022</t>
  </si>
  <si>
    <t>Early years register (No children on roll)ChildminderEast Riding of YorkshireNCOR Inspection Outcomes1 April 2022 to 31 August 2022</t>
  </si>
  <si>
    <t>Early years register (No children on roll)ChildminderEast Riding of YorkshireTotal No of inspections1 April 2022 to 31 August 2022</t>
  </si>
  <si>
    <t>Early years register (full Inspection)ChildminderEast SussexBehaviour and attitudes1 April 2022 to 31 August 2022</t>
  </si>
  <si>
    <t>Early years register (full Inspection)ChildminderEast SussexEffectiveness of leadership and Management1 April 2022 to 31 August 2022</t>
  </si>
  <si>
    <t>Early years register (full Inspection)ChildminderEast SussexOutcomes for children1 April 2022 to 31 August 2022</t>
  </si>
  <si>
    <t>Early years register (full Inspection)ChildminderEast SussexOverall effectiveness: The quality and standards of the provision1 April 2022 to 31 August 2022</t>
  </si>
  <si>
    <t>Early years register (full Inspection)ChildminderEast SussexPersonal development1 April 2022 to 31 August 2022</t>
  </si>
  <si>
    <t>Early years register (full Inspection)ChildminderEast SussexPersonal development, behaviour and welfare1 April 2022 to 31 August 2022</t>
  </si>
  <si>
    <t>Early years register (full Inspection)ChildminderEast SussexQuality of education1 April 2022 to 31 August 2022</t>
  </si>
  <si>
    <t>Early years register (full Inspection)ChildminderEast SussexQuality of teaching, learning and assessment1 April 2022 to 31 August 2022</t>
  </si>
  <si>
    <t>Early years register (full Inspection)ChildminderEast SussexRequirements of the compulsory part of the childcare register1 April 2022 to 31 August 2022</t>
  </si>
  <si>
    <t>Early years register (full Inspection)ChildminderEast SussexRequirements of the voluntary part of the childcare register1 April 2022 to 31 August 2022</t>
  </si>
  <si>
    <t>Early years register (full Inspection)ChildminderEast SussexTotal No of inspections1 April 2022 to 31 August 2022</t>
  </si>
  <si>
    <t>Early years register (full Inspection)ChildminderEast SussexBehaviour and attitudes1 September 2021 to 31 March 2022</t>
  </si>
  <si>
    <t>Early years register (full Inspection)ChildminderEast SussexEffectiveness of leadership and Management1 September 2021 to 31 March 2022</t>
  </si>
  <si>
    <t>Early years register (full Inspection)ChildminderEast SussexOutcomes for children1 September 2021 to 31 March 2022</t>
  </si>
  <si>
    <t>Early years register (full Inspection)ChildminderEast SussexOverall effectiveness: The quality and standards of the provision1 September 2021 to 31 March 2022</t>
  </si>
  <si>
    <t>Early years register (full Inspection)ChildminderEast SussexPersonal development1 September 2021 to 31 March 2022</t>
  </si>
  <si>
    <t>Early years register (full Inspection)ChildminderEast SussexPersonal development, behaviour and welfare1 September 2021 to 31 March 2022</t>
  </si>
  <si>
    <t>Early years register (full Inspection)ChildminderEast SussexQuality of education1 September 2021 to 31 March 2022</t>
  </si>
  <si>
    <t>Early years register (full Inspection)ChildminderEast SussexQuality of teaching, learning and assessment1 September 2021 to 31 March 2022</t>
  </si>
  <si>
    <t>Early years register (full Inspection)ChildminderEast SussexRequirements of the compulsory part of the childcare register1 September 2021 to 31 March 2022</t>
  </si>
  <si>
    <t>Early years register (full Inspection)ChildminderEast SussexRequirements of the voluntary part of the childcare register1 September 2021 to 31 March 2022</t>
  </si>
  <si>
    <t>Early years register (full Inspection)ChildminderEast SussexTotal No of inspections1 September 2021 to 31 March 2022</t>
  </si>
  <si>
    <t>Early years register (No children on roll)ChildminderEast SussexNCOR Inspection Outcomes1 September 2021 to 31 March 2022</t>
  </si>
  <si>
    <t>Early years register (No children on roll)ChildminderEast SussexTotal No of inspections1 September 2021 to 31 March 2022</t>
  </si>
  <si>
    <t>Childcare registerChildminderEnfieldTotal No of inspections1 September 2021 to 31 March 2022</t>
  </si>
  <si>
    <t>Early years register (full Inspection)ChildminderEnfieldBehaviour and attitudes1 April 2022 to 31 August 2022</t>
  </si>
  <si>
    <t>Early years register (full Inspection)ChildminderEnfieldEffectiveness of leadership and Management1 April 2022 to 31 August 2022</t>
  </si>
  <si>
    <t>Early years register (full Inspection)ChildminderEnfieldOutcomes for children1 April 2022 to 31 August 2022</t>
  </si>
  <si>
    <t>Early years register (full Inspection)ChildminderEnfieldOverall effectiveness: The quality and standards of the provision1 April 2022 to 31 August 2022</t>
  </si>
  <si>
    <t>Early years register (full Inspection)ChildminderEnfieldPersonal development1 April 2022 to 31 August 2022</t>
  </si>
  <si>
    <t>Early years register (full Inspection)ChildminderEnfieldPersonal development, behaviour and welfare1 April 2022 to 31 August 2022</t>
  </si>
  <si>
    <t>Early years register (full Inspection)ChildminderEnfieldQuality of education1 April 2022 to 31 August 2022</t>
  </si>
  <si>
    <t>Early years register (full Inspection)ChildminderEnfieldQuality of teaching, learning and assessment1 April 2022 to 31 August 2022</t>
  </si>
  <si>
    <t>Early years register (full Inspection)ChildminderEnfieldRequirements of the compulsory part of the childcare register1 April 2022 to 31 August 2022</t>
  </si>
  <si>
    <t>Early years register (full Inspection)ChildminderEnfieldRequirements of the voluntary part of the childcare register1 April 2022 to 31 August 2022</t>
  </si>
  <si>
    <t>Early years register (full Inspection)ChildminderEnfieldTotal No of inspections1 April 2022 to 31 August 2022</t>
  </si>
  <si>
    <t>Early years register (full Inspection)ChildminderEnfieldBehaviour and attitudes1 September 2021 to 31 March 2022</t>
  </si>
  <si>
    <t>Early years register (full Inspection)ChildminderEnfieldEffectiveness of leadership and Management1 September 2021 to 31 March 2022</t>
  </si>
  <si>
    <t>Early years register (full Inspection)ChildminderEnfieldOutcomes for children1 September 2021 to 31 March 2022</t>
  </si>
  <si>
    <t>Early years register (full Inspection)ChildminderEnfieldOverall effectiveness: The quality and standards of the provision1 September 2021 to 31 March 2022</t>
  </si>
  <si>
    <t>Early years register (full Inspection)ChildminderEnfieldPersonal development1 September 2021 to 31 March 2022</t>
  </si>
  <si>
    <t>Early years register (full Inspection)ChildminderEnfieldPersonal development, behaviour and welfare1 September 2021 to 31 March 2022</t>
  </si>
  <si>
    <t>Early years register (full Inspection)ChildminderEnfieldQuality of education1 September 2021 to 31 March 2022</t>
  </si>
  <si>
    <t>Early years register (full Inspection)ChildminderEnfieldQuality of teaching, learning and assessment1 September 2021 to 31 March 2022</t>
  </si>
  <si>
    <t>Early years register (full Inspection)ChildminderEnfieldRequirements of the compulsory part of the childcare register1 September 2021 to 31 March 2022</t>
  </si>
  <si>
    <t>Early years register (full Inspection)ChildminderEnfieldRequirements of the voluntary part of the childcare register1 September 2021 to 31 March 2022</t>
  </si>
  <si>
    <t>Early years register (full Inspection)ChildminderEnfieldTotal No of inspections1 September 2021 to 31 March 2022</t>
  </si>
  <si>
    <t>Early years register (No children on roll)ChildminderEnfieldNCOR Inspection Outcomes1 April 2022 to 31 August 2022</t>
  </si>
  <si>
    <t>Early years register (No children on roll)ChildminderEnfieldTotal No of inspections1 April 2022 to 31 August 2022</t>
  </si>
  <si>
    <t>Early years register (No children on roll)ChildminderEnfieldNCOR Inspection Outcomes1 September 2021 to 31 March 2022</t>
  </si>
  <si>
    <t>Early years register (full Inspection)ChildminderReadingOutcomes for children1 April 2022 to 31 August 2022</t>
  </si>
  <si>
    <t>Early years register (full Inspection)ChildminderReadingOverall effectiveness: The quality and standards of the provision1 April 2022 to 31 August 2022</t>
  </si>
  <si>
    <t>Early years register (full Inspection)ChildminderReadingPersonal development1 April 2022 to 31 August 2022</t>
  </si>
  <si>
    <t>Early years register (full Inspection)ChildminderReadingPersonal development, behaviour and welfare1 April 2022 to 31 August 2022</t>
  </si>
  <si>
    <t>Early years register (full Inspection)ChildminderReadingQuality of education1 April 2022 to 31 August 2022</t>
  </si>
  <si>
    <t>Early years register (full Inspection)ChildminderReadingQuality of teaching, learning and assessment1 April 2022 to 31 August 2022</t>
  </si>
  <si>
    <t>Early years register (full Inspection)ChildminderReadingRequirements of the compulsory part of the childcare register1 April 2022 to 31 August 2022</t>
  </si>
  <si>
    <t>Early years register (full Inspection)ChildminderReadingRequirements of the voluntary part of the childcare register1 April 2022 to 31 August 2022</t>
  </si>
  <si>
    <t>Early years register (full Inspection)ChildminderReadingTotal No of inspections1 April 2022 to 31 August 2022</t>
  </si>
  <si>
    <t>Early years register (full Inspection)ChildminderReadingBehaviour and attitudes1 September 2021 to 31 March 2022</t>
  </si>
  <si>
    <t>Early years register (full Inspection)ChildminderReadingEffectiveness of leadership and Management1 September 2021 to 31 March 2022</t>
  </si>
  <si>
    <t>Early years register (full Inspection)ChildminderReadingOutcomes for children1 September 2021 to 31 March 2022</t>
  </si>
  <si>
    <t>Early years register (full Inspection)ChildminderReadingOverall effectiveness: The quality and standards of the provision1 September 2021 to 31 March 2022</t>
  </si>
  <si>
    <t>Early years register (full Inspection)ChildminderReadingPersonal development1 September 2021 to 31 March 2022</t>
  </si>
  <si>
    <t>Early years register (full Inspection)ChildminderReadingPersonal development, behaviour and welfare1 September 2021 to 31 March 2022</t>
  </si>
  <si>
    <t>Early years register (full Inspection)ChildminderReadingQuality of education1 September 2021 to 31 March 2022</t>
  </si>
  <si>
    <t>Early years register (full Inspection)ChildminderReadingQuality of teaching, learning and assessment1 September 2021 to 31 March 2022</t>
  </si>
  <si>
    <t>Early years register (full Inspection)ChildminderReadingRequirements of the compulsory part of the childcare register1 September 2021 to 31 March 2022</t>
  </si>
  <si>
    <t>Early years register (full Inspection)ChildminderReadingRequirements of the voluntary part of the childcare register1 September 2021 to 31 March 2022</t>
  </si>
  <si>
    <t>Early years register (full Inspection)ChildminderReadingTotal No of inspections1 September 2021 to 31 March 2022</t>
  </si>
  <si>
    <t>Early years register (No children on roll)ChildminderReadingNCOR Inspection Outcomes1 April 2022 to 31 August 2022</t>
  </si>
  <si>
    <t>Early years register (No children on roll)ChildminderReadingTotal No of inspections1 April 2022 to 31 August 2022</t>
  </si>
  <si>
    <t>Childcare registerChildminderRedbridgeTotal No of inspections1 September 2021 to 31 March 2022</t>
  </si>
  <si>
    <t>Early years register (full Inspection)ChildminderRedbridgeBehaviour and attitudes1 April 2022 to 31 August 2022</t>
  </si>
  <si>
    <t>Early years register (full Inspection)ChildminderRedbridgeEffectiveness of leadership and Management1 April 2022 to 31 August 2022</t>
  </si>
  <si>
    <t>Early years register (full Inspection)ChildminderRedbridgeOutcomes for children1 April 2022 to 31 August 2022</t>
  </si>
  <si>
    <t>Early years register (full Inspection)ChildminderRedbridgeOverall effectiveness: The quality and standards of the provision1 April 2022 to 31 August 2022</t>
  </si>
  <si>
    <t>Early years register (full Inspection)ChildminderRedbridgePersonal development1 April 2022 to 31 August 2022</t>
  </si>
  <si>
    <t>Early years register (full Inspection)ChildminderRedbridgePersonal development, behaviour and welfare1 April 2022 to 31 August 2022</t>
  </si>
  <si>
    <t>Early years register (full Inspection)ChildminderRedbridgeQuality of education1 April 2022 to 31 August 2022</t>
  </si>
  <si>
    <t>Early years register (full Inspection)ChildminderRedbridgeQuality of teaching, learning and assessment1 April 2022 to 31 August 2022</t>
  </si>
  <si>
    <t>Early years register (full Inspection)ChildminderRedbridgeRequirements of the compulsory part of the childcare register1 April 2022 to 31 August 2022</t>
  </si>
  <si>
    <t>Early years register (full Inspection)ChildminderRedbridgeRequirements of the voluntary part of the childcare register1 April 2022 to 31 August 2022</t>
  </si>
  <si>
    <t>Early years register (full Inspection)ChildminderRedbridgeTotal No of inspections1 April 2022 to 31 August 2022</t>
  </si>
  <si>
    <t>Early years register (full Inspection)ChildminderRedbridgeBehaviour and attitudes1 September 2021 to 31 March 2022</t>
  </si>
  <si>
    <t>Early years register (full Inspection)ChildminderRedbridgeEffectiveness of leadership and Management1 September 2021 to 31 March 2022</t>
  </si>
  <si>
    <t>Early years register (full Inspection)ChildminderRedbridgeOutcomes for children1 September 2021 to 31 March 2022</t>
  </si>
  <si>
    <t>Early years register (full Inspection)ChildminderRedbridgeOverall effectiveness: The quality and standards of the provision1 September 2021 to 31 March 2022</t>
  </si>
  <si>
    <t>Early years register (full Inspection)ChildminderRedbridgePersonal development1 September 2021 to 31 March 2022</t>
  </si>
  <si>
    <t>Early years register (full Inspection)ChildminderRedbridgePersonal development, behaviour and welfare1 September 2021 to 31 March 2022</t>
  </si>
  <si>
    <t>Early years register (full Inspection)ChildminderRedbridgeQuality of education1 September 2021 to 31 March 2022</t>
  </si>
  <si>
    <t>Early years register (full Inspection)ChildminderRedbridgeQuality of teaching, learning and assessment1 September 2021 to 31 March 2022</t>
  </si>
  <si>
    <t>Early years register (full Inspection)ChildminderRedbridgeRequirements of the compulsory part of the childcare register1 September 2021 to 31 March 2022</t>
  </si>
  <si>
    <t>Early years register (full Inspection)ChildminderRedbridgeRequirements of the voluntary part of the childcare register1 September 2021 to 31 March 2022</t>
  </si>
  <si>
    <t>Early years register (full Inspection)ChildminderRedbridgeTotal No of inspections1 September 2021 to 31 March 2022</t>
  </si>
  <si>
    <t>Early years register (No children on roll)ChildminderRedbridgeNCOR Inspection Outcomes1 April 2022 to 31 August 2022</t>
  </si>
  <si>
    <t>Early years register (No children on roll)ChildminderRedbridgeTotal No of inspections1 April 2022 to 31 August 2022</t>
  </si>
  <si>
    <t>Early years register (No children on roll)ChildminderRedbridgeNCOR Inspection Outcomes1 September 2021 to 31 March 2022</t>
  </si>
  <si>
    <t>Early years register (No children on roll)ChildminderRedbridgeTotal No of inspections1 September 2021 to 31 March 2022</t>
  </si>
  <si>
    <t>Childcare registerChildminderRedcar and ClevelandTotal No of inspections1 September 2021 to 31 March 2022</t>
  </si>
  <si>
    <t>Early years register (full Inspection)ChildminderRedcar and ClevelandBehaviour and attitudes1 April 2022 to 31 August 2022</t>
  </si>
  <si>
    <t>Early years register (full Inspection)ChildminderRedcar and ClevelandEffectiveness of leadership and Management1 April 2022 to 31 August 2022</t>
  </si>
  <si>
    <t>Early years register (full Inspection)ChildminderRedcar and ClevelandOutcomes for children1 April 2022 to 31 August 2022</t>
  </si>
  <si>
    <t>Early years register (full Inspection)ChildminderRedcar and ClevelandOverall effectiveness: The quality and standards of the provision1 April 2022 to 31 August 2022</t>
  </si>
  <si>
    <t>Early years register (full Inspection)ChildminderRedcar and ClevelandPersonal development1 April 2022 to 31 August 2022</t>
  </si>
  <si>
    <t>Early years register (full Inspection)ChildminderRedcar and ClevelandPersonal development, behaviour and welfare1 April 2022 to 31 August 2022</t>
  </si>
  <si>
    <t>Early years register (full Inspection)ChildminderRedcar and ClevelandQuality of education1 April 2022 to 31 August 2022</t>
  </si>
  <si>
    <t>Early years register (full Inspection)ChildminderRedcar and ClevelandQuality of teaching, learning and assessment1 April 2022 to 31 August 2022</t>
  </si>
  <si>
    <t>Early years register (full Inspection)ChildminderRedcar and ClevelandRequirements of the compulsory part of the childcare register1 April 2022 to 31 August 2022</t>
  </si>
  <si>
    <t>Early years register (full Inspection)ChildminderRedcar and ClevelandRequirements of the voluntary part of the childcare register1 April 2022 to 31 August 2022</t>
  </si>
  <si>
    <t>Early years register (full Inspection)ChildminderRedcar and ClevelandTotal No of inspections1 April 2022 to 31 August 2022</t>
  </si>
  <si>
    <t>Early years register (full Inspection)ChildminderRedcar and ClevelandBehaviour and attitudes1 September 2021 to 31 March 2022</t>
  </si>
  <si>
    <t>Early years register (full Inspection)ChildminderRedcar and ClevelandEffectiveness of leadership and Management1 September 2021 to 31 March 2022</t>
  </si>
  <si>
    <t>Early years register (full Inspection)ChildminderRedcar and ClevelandOutcomes for children1 September 2021 to 31 March 2022</t>
  </si>
  <si>
    <t>Early years register (full Inspection)ChildminderRedcar and ClevelandOverall effectiveness: The quality and standards of the provision1 September 2021 to 31 March 2022</t>
  </si>
  <si>
    <t>Early years register (full Inspection)ChildminderRedcar and ClevelandPersonal development1 September 2021 to 31 March 2022</t>
  </si>
  <si>
    <t>Early years register (full Inspection)ChildminderRedcar and ClevelandPersonal development, behaviour and welfare1 September 2021 to 31 March 2022</t>
  </si>
  <si>
    <t>Early years register (full Inspection)ChildminderRedcar and ClevelandQuality of education1 September 2021 to 31 March 2022</t>
  </si>
  <si>
    <t>Early years register (full Inspection)ChildminderRedcar and ClevelandQuality of teaching, learning and assessment1 September 2021 to 31 March 2022</t>
  </si>
  <si>
    <t>Early years register (full Inspection)ChildminderRedcar and ClevelandRequirements of the compulsory part of the childcare register1 September 2021 to 31 March 2022</t>
  </si>
  <si>
    <t>Early years register (full Inspection)ChildminderRedcar and ClevelandRequirements of the voluntary part of the childcare register1 September 2021 to 31 March 2022</t>
  </si>
  <si>
    <t>Early years register (full Inspection)ChildminderRedcar and ClevelandTotal No of inspections1 September 2021 to 31 March 2022</t>
  </si>
  <si>
    <t>Early years register (No children on roll)ChildminderRedcar and ClevelandNCOR Inspection Outcomes1 September 2021 to 31 March 2022</t>
  </si>
  <si>
    <t>Early years register (No children on roll)ChildminderRedcar and ClevelandTotal No of inspections1 September 2021 to 31 March 2022</t>
  </si>
  <si>
    <t>Early years register (full Inspection)ChildminderRichmond upon ThamesBehaviour and attitudes1 April 2022 to 31 August 2022</t>
  </si>
  <si>
    <t>Early years register (full Inspection)ChildminderRichmond upon ThamesEffectiveness of leadership and Management1 April 2022 to 31 August 2022</t>
  </si>
  <si>
    <t>Early years register (full Inspection)ChildminderRichmond upon ThamesOutcomes for children1 April 2022 to 31 August 2022</t>
  </si>
  <si>
    <t>Early years register (full Inspection)ChildminderRichmond upon ThamesOverall effectiveness: The quality and standards of the provision1 April 2022 to 31 August 2022</t>
  </si>
  <si>
    <t>Early years register (full Inspection)ChildminderRichmond upon ThamesPersonal development1 April 2022 to 31 August 2022</t>
  </si>
  <si>
    <t>Early years register (full Inspection)ChildminderRichmond upon ThamesPersonal development, behaviour and welfare1 April 2022 to 31 August 2022</t>
  </si>
  <si>
    <t>Early years register (full Inspection)ChildminderRichmond upon ThamesQuality of education1 April 2022 to 31 August 2022</t>
  </si>
  <si>
    <t>Early years register (full Inspection)ChildminderRichmond upon ThamesQuality of teaching, learning and assessment1 April 2022 to 31 August 2022</t>
  </si>
  <si>
    <t>Early years register (full Inspection)ChildminderRichmond upon ThamesRequirements of the compulsory part of the childcare register1 April 2022 to 31 August 2022</t>
  </si>
  <si>
    <t>Early years register (full Inspection)ChildminderRichmond upon ThamesRequirements of the voluntary part of the childcare register1 April 2022 to 31 August 2022</t>
  </si>
  <si>
    <t>Early years register (full Inspection)ChildminderRichmond upon ThamesTotal No of inspections1 April 2022 to 31 August 2022</t>
  </si>
  <si>
    <t>Early years register (full Inspection)ChildminderRichmond upon ThamesBehaviour and attitudes1 September 2021 to 31 March 2022</t>
  </si>
  <si>
    <t>Early years register (full Inspection)ChildminderRichmond upon ThamesEffectiveness of leadership and Management1 September 2021 to 31 March 2022</t>
  </si>
  <si>
    <t>Early years register (full Inspection)ChildminderRichmond upon ThamesOutcomes for children1 September 2021 to 31 March 2022</t>
  </si>
  <si>
    <t>Early years register (full Inspection)ChildminderRichmond upon ThamesOverall effectiveness: The quality and standards of the provision1 September 2021 to 31 March 2022</t>
  </si>
  <si>
    <t>Early years register (full Inspection)ChildminderRichmond upon ThamesPersonal development1 September 2021 to 31 March 2022</t>
  </si>
  <si>
    <t>Early years register (full Inspection)ChildminderRichmond upon ThamesPersonal development, behaviour and welfare1 September 2021 to 31 March 2022</t>
  </si>
  <si>
    <t>Early years register (full Inspection)ChildminderRichmond upon ThamesQuality of education1 September 2021 to 31 March 2022</t>
  </si>
  <si>
    <t>Early years register (full Inspection)ChildminderRichmond upon ThamesQuality of teaching, learning and assessment1 September 2021 to 31 March 2022</t>
  </si>
  <si>
    <t>Early years register (full Inspection)ChildminderRichmond upon ThamesRequirements of the compulsory part of the childcare register1 September 2021 to 31 March 2022</t>
  </si>
  <si>
    <t>Early years register (full Inspection)ChildminderRichmond upon ThamesRequirements of the voluntary part of the childcare register1 September 2021 to 31 March 2022</t>
  </si>
  <si>
    <t>Early years register (full Inspection)ChildminderRichmond upon ThamesTotal No of inspections1 September 2021 to 31 March 2022</t>
  </si>
  <si>
    <t>Early years register (No children on roll)ChildminderRichmond upon ThamesNCOR Inspection Outcomes1 April 2022 to 31 August 2022</t>
  </si>
  <si>
    <t>Early years register (No children on roll)ChildminderRichmond upon ThamesTotal No of inspections1 April 2022 to 31 August 2022</t>
  </si>
  <si>
    <t>Childcare registerChildminderRochdaleTotal No of inspections1 September 2021 to 31 March 2022</t>
  </si>
  <si>
    <t>Early years register (full Inspection)ChildminderRochdaleBehaviour and attitudes1 April 2022 to 31 August 2022</t>
  </si>
  <si>
    <t>Early years register (full Inspection)ChildminderRochdaleEffectiveness of leadership and Management1 April 2022 to 31 August 2022</t>
  </si>
  <si>
    <t>Early years register (full Inspection)ChildminderRochdaleOutcomes for children1 April 2022 to 31 August 2022</t>
  </si>
  <si>
    <t>Early years register (full Inspection)ChildminderRochdaleOverall effectiveness: The quality and standards of the provision1 April 2022 to 31 August 2022</t>
  </si>
  <si>
    <t>Early years register (full Inspection)ChildminderRochdalePersonal development1 April 2022 to 31 August 2022</t>
  </si>
  <si>
    <t>Early years register (full Inspection)ChildminderRochdalePersonal development, behaviour and welfare1 April 2022 to 31 August 2022</t>
  </si>
  <si>
    <t>Early years register (full Inspection)ChildminderRochdaleQuality of education1 April 2022 to 31 August 2022</t>
  </si>
  <si>
    <t>Early years register (full Inspection)ChildminderRochdaleQuality of teaching, learning and assessment1 April 2022 to 31 August 2022</t>
  </si>
  <si>
    <t>Early years register (full Inspection)ChildminderRochdaleRequirements of the compulsory part of the childcare register1 April 2022 to 31 August 2022</t>
  </si>
  <si>
    <t>Early years register (full Inspection)ChildminderRochdaleRequirements of the voluntary part of the childcare register1 April 2022 to 31 August 2022</t>
  </si>
  <si>
    <t>Early years register (full Inspection)ChildminderRochdaleTotal No of inspections1 April 2022 to 31 August 2022</t>
  </si>
  <si>
    <t>Early years register (full Inspection)ChildminderRochdaleBehaviour and attitudes1 September 2021 to 31 March 2022</t>
  </si>
  <si>
    <t>Early years register (full Inspection)ChildminderRochdaleEffectiveness of leadership and Management1 September 2021 to 31 March 2022</t>
  </si>
  <si>
    <t>Early years register (full Inspection)ChildminderRochdaleOutcomes for children1 September 2021 to 31 March 2022</t>
  </si>
  <si>
    <t>Early years register (full Inspection)ChildminderRochdaleOverall effectiveness: The quality and standards of the provision1 September 2021 to 31 March 2022</t>
  </si>
  <si>
    <t>Early years register (full Inspection)ChildminderRochdalePersonal development1 September 2021 to 31 March 2022</t>
  </si>
  <si>
    <t>Early years register (full Inspection)ChildminderRochdalePersonal development, behaviour and welfare1 September 2021 to 31 March 2022</t>
  </si>
  <si>
    <t>Early years register (full Inspection)ChildminderRochdaleQuality of education1 September 2021 to 31 March 2022</t>
  </si>
  <si>
    <t>Early years register (full Inspection)ChildminderRochdaleQuality of teaching, learning and assessment1 September 2021 to 31 March 2022</t>
  </si>
  <si>
    <t>Early years register (full Inspection)ChildminderRochdaleRequirements of the compulsory part of the childcare register1 September 2021 to 31 March 2022</t>
  </si>
  <si>
    <t>Early years register (full Inspection)ChildminderRochdaleRequirements of the voluntary part of the childcare register1 September 2021 to 31 March 2022</t>
  </si>
  <si>
    <t>Early years register (full Inspection)ChildminderRochdaleTotal No of inspections1 September 2021 to 31 March 2022</t>
  </si>
  <si>
    <t>Early years register (No children on roll)ChildminderRochdaleNCOR Inspection Outcomes1 April 2022 to 31 August 2022</t>
  </si>
  <si>
    <t>Early years register (No children on roll)ChildminderRochdaleTotal No of inspections1 April 2022 to 31 August 2022</t>
  </si>
  <si>
    <t>Early years register (No children on roll)ChildminderRochdaleNCOR Inspection Outcomes1 September 2021 to 31 March 2022</t>
  </si>
  <si>
    <t>Early years register (No children on roll)ChildminderRochdaleTotal No of inspections1 September 2021 to 31 March 2022</t>
  </si>
  <si>
    <t>Childcare registerChildminderRotherhamTotal No of inspections1 September 2021 to 31 March 2022</t>
  </si>
  <si>
    <t>Early years register (full Inspection)ChildminderRotherhamBehaviour and attitudes1 April 2022 to 31 August 2022</t>
  </si>
  <si>
    <t>Early years register (full Inspection)ChildminderRotherhamEffectiveness of leadership and Management1 April 2022 to 31 August 2022</t>
  </si>
  <si>
    <t>Early years register (full Inspection)ChildminderRotherhamOutcomes for children1 April 2022 to 31 August 2022</t>
  </si>
  <si>
    <t>Early years register (full Inspection)ChildminderRotherhamOverall effectiveness: The quality and standards of the provision1 April 2022 to 31 August 2022</t>
  </si>
  <si>
    <t>Early years register (full Inspection)ChildminderRotherhamPersonal development1 April 2022 to 31 August 2022</t>
  </si>
  <si>
    <t>Early years register (full Inspection)ChildminderRotherhamPersonal development, behaviour and welfare1 April 2022 to 31 August 2022</t>
  </si>
  <si>
    <t>Early years register (full Inspection)ChildminderRotherhamQuality of education1 April 2022 to 31 August 2022</t>
  </si>
  <si>
    <t>Early years register (full Inspection)ChildminderRotherhamQuality of teaching, learning and assessment1 April 2022 to 31 August 2022</t>
  </si>
  <si>
    <t>Early years register (full Inspection)ChildminderRotherhamRequirements of the compulsory part of the childcare register1 April 2022 to 31 August 2022</t>
  </si>
  <si>
    <t>Early years register (full Inspection)ChildminderRotherhamRequirements of the voluntary part of the childcare register1 April 2022 to 31 August 2022</t>
  </si>
  <si>
    <t>Early years register (full Inspection)ChildminderRotherhamTotal No of inspections1 April 2022 to 31 August 2022</t>
  </si>
  <si>
    <t>Early years register (full Inspection)ChildminderRotherhamBehaviour and attitudes1 September 2021 to 31 March 2022</t>
  </si>
  <si>
    <t>Early years register (full Inspection)ChildminderRotherhamEffectiveness of leadership and Management1 September 2021 to 31 March 2022</t>
  </si>
  <si>
    <t>Early years register (full Inspection)ChildminderRotherhamOutcomes for children1 September 2021 to 31 March 2022</t>
  </si>
  <si>
    <t>Early years register (full Inspection)ChildminderRotherhamOverall effectiveness: The quality and standards of the provision1 September 2021 to 31 March 2022</t>
  </si>
  <si>
    <t>Early years register (full Inspection)ChildminderRotherhamPersonal development1 September 2021 to 31 March 2022</t>
  </si>
  <si>
    <t>Early years register (full Inspection)ChildminderRotherhamPersonal development, behaviour and welfare1 September 2021 to 31 March 2022</t>
  </si>
  <si>
    <t>Early years register (full Inspection)ChildminderRotherhamQuality of education1 September 2021 to 31 March 2022</t>
  </si>
  <si>
    <t>Early years register (full Inspection)ChildminderRotherhamQuality of teaching, learning and assessment1 September 2021 to 31 March 2022</t>
  </si>
  <si>
    <t>Early years register (full Inspection)ChildminderRotherhamRequirements of the compulsory part of the childcare register1 September 2021 to 31 March 2022</t>
  </si>
  <si>
    <t>Early years register (full Inspection)ChildminderRotherhamRequirements of the voluntary part of the childcare register1 September 2021 to 31 March 2022</t>
  </si>
  <si>
    <t>Early years register (full Inspection)ChildminderRotherhamTotal No of inspections1 September 2021 to 31 March 2022</t>
  </si>
  <si>
    <t>Early years register (No children on roll)ChildminderRotherhamNCOR Inspection Outcomes1 April 2022 to 31 August 2022</t>
  </si>
  <si>
    <t>Early years register (No children on roll)ChildminderRotherhamTotal No of inspections1 April 2022 to 31 August 2022</t>
  </si>
  <si>
    <t>Early years register (No children on roll)ChildminderRotherhamNCOR Inspection Outcomes1 September 2021 to 31 March 2022</t>
  </si>
  <si>
    <t>Early years register (No children on roll)ChildminderRotherhamTotal No of inspections1 September 2021 to 31 March 2022</t>
  </si>
  <si>
    <t>Early years register (full Inspection)ChildminderSalfordBehaviour and attitudes1 April 2022 to 31 August 2022</t>
  </si>
  <si>
    <t>Early years register (full Inspection)ChildminderSalfordEffectiveness of leadership and Management1 April 2022 to 31 August 2022</t>
  </si>
  <si>
    <t>Early years register (full Inspection)ChildminderSalfordOutcomes for children1 April 2022 to 31 August 2022</t>
  </si>
  <si>
    <t>Early years register (full Inspection)ChildminderSalfordOverall effectiveness: The quality and standards of the provision1 April 2022 to 31 August 2022</t>
  </si>
  <si>
    <t>Early years register (full Inspection)ChildminderSalfordPersonal development1 April 2022 to 31 August 2022</t>
  </si>
  <si>
    <t>Early years register (full Inspection)ChildminderSalfordPersonal development, behaviour and welfare1 April 2022 to 31 August 2022</t>
  </si>
  <si>
    <t>Early years register (full Inspection)ChildminderSalfordQuality of education1 April 2022 to 31 August 2022</t>
  </si>
  <si>
    <t>Early years register (full Inspection)ChildminderSalfordQuality of teaching, learning and assessment1 April 2022 to 31 August 2022</t>
  </si>
  <si>
    <t>Early years register (full Inspection)ChildminderSalfordRequirements of the compulsory part of the childcare register1 April 2022 to 31 August 2022</t>
  </si>
  <si>
    <t>Early years register (full Inspection)ChildminderSalfordRequirements of the voluntary part of the childcare register1 April 2022 to 31 August 2022</t>
  </si>
  <si>
    <t>Early years register (full Inspection)ChildminderSalfordTotal No of inspections1 April 2022 to 31 August 2022</t>
  </si>
  <si>
    <t>Early years register (full Inspection)ChildminderSalfordBehaviour and attitudes1 September 2021 to 31 March 2022</t>
  </si>
  <si>
    <t>Early years register (full Inspection)ChildminderSalfordEffectiveness of leadership and Management1 September 2021 to 31 March 2022</t>
  </si>
  <si>
    <t>Early years register (full Inspection)ChildminderSalfordOutcomes for children1 September 2021 to 31 March 2022</t>
  </si>
  <si>
    <t>Early years register (full Inspection)ChildminderSalfordOverall effectiveness: The quality and standards of the provision1 September 2021 to 31 March 2022</t>
  </si>
  <si>
    <t>Early years register (full Inspection)ChildminderSalfordPersonal development1 September 2021 to 31 March 2022</t>
  </si>
  <si>
    <t>Early years register (full Inspection)ChildminderSalfordPersonal development, behaviour and welfare1 September 2021 to 31 March 2022</t>
  </si>
  <si>
    <t>Early years register (full Inspection)ChildminderSalfordQuality of education1 September 2021 to 31 March 2022</t>
  </si>
  <si>
    <t>Early years register (full Inspection)ChildminderSalfordQuality of teaching, learning and assessment1 September 2021 to 31 March 2022</t>
  </si>
  <si>
    <t>Early years register (full Inspection)ChildminderSalfordRequirements of the compulsory part of the childcare register1 September 2021 to 31 March 2022</t>
  </si>
  <si>
    <t>Early years register (full Inspection)ChildminderSalfordRequirements of the voluntary part of the childcare register1 September 2021 to 31 March 2022</t>
  </si>
  <si>
    <t>Early years register (full Inspection)ChildminderSalfordTotal No of inspections1 September 2021 to 31 March 2022</t>
  </si>
  <si>
    <t>Early years register (No children on roll)ChildminderSalfordNCOR Inspection Outcomes1 April 2022 to 31 August 2022</t>
  </si>
  <si>
    <t>Early years register (No children on roll)ChildminderSalfordTotal No of inspections1 April 2022 to 31 August 2022</t>
  </si>
  <si>
    <t>Early years register (No children on roll)ChildminderSalfordNCOR Inspection Outcomes1 September 2021 to 31 March 2022</t>
  </si>
  <si>
    <t>Early years register (No children on roll)ChildminderSalfordTotal No of inspections1 September 2021 to 31 March 2022</t>
  </si>
  <si>
    <t>Early years register (full Inspection)ChildminderSandwellBehaviour and attitudes1 April 2022 to 31 August 2022</t>
  </si>
  <si>
    <t>Early years register (full Inspection)ChildminderSandwellEffectiveness of leadership and Management1 April 2022 to 31 August 2022</t>
  </si>
  <si>
    <t>Early years register (full Inspection)ChildminderSandwellOutcomes for children1 April 2022 to 31 August 2022</t>
  </si>
  <si>
    <t>Early years register (full Inspection)ChildminderSandwellOverall effectiveness: The quality and standards of the provision1 April 2022 to 31 August 2022</t>
  </si>
  <si>
    <t>Early years register (full Inspection)ChildminderSandwellPersonal development1 April 2022 to 31 August 2022</t>
  </si>
  <si>
    <t>Early years register (full Inspection)ChildminderSandwellPersonal development, behaviour and welfare1 April 2022 to 31 August 2022</t>
  </si>
  <si>
    <t>Early years register (full Inspection)ChildminderSandwellQuality of education1 April 2022 to 31 August 2022</t>
  </si>
  <si>
    <t>Early years register (full Inspection)ChildminderSandwellQuality of teaching, learning and assessment1 April 2022 to 31 August 2022</t>
  </si>
  <si>
    <t>Early years register (full Inspection)ChildminderSandwellRequirements of the compulsory part of the childcare register1 April 2022 to 31 August 2022</t>
  </si>
  <si>
    <t>Early years register (full Inspection)ChildminderSandwellRequirements of the voluntary part of the childcare register1 April 2022 to 31 August 2022</t>
  </si>
  <si>
    <t>Early years register (full Inspection)ChildminderSandwellTotal No of inspections1 April 2022 to 31 August 2022</t>
  </si>
  <si>
    <t>Early years register (full Inspection)ChildminderSandwellBehaviour and attitudes1 September 2021 to 31 March 2022</t>
  </si>
  <si>
    <t>Early years register (full Inspection)ChildminderSandwellEffectiveness of leadership and Management1 September 2021 to 31 March 2022</t>
  </si>
  <si>
    <t>Early years register (full Inspection)ChildminderSandwellOutcomes for children1 September 2021 to 31 March 2022</t>
  </si>
  <si>
    <t>Early years register (full Inspection)ChildminderSandwellOverall effectiveness: The quality and standards of the provision1 September 2021 to 31 March 2022</t>
  </si>
  <si>
    <t>Early years register (full Inspection)ChildminderSandwellPersonal development1 September 2021 to 31 March 2022</t>
  </si>
  <si>
    <t>Early years register (full Inspection)ChildminderSandwellPersonal development, behaviour and welfare1 September 2021 to 31 March 2022</t>
  </si>
  <si>
    <t>Early years register (full Inspection)ChildminderSandwellQuality of education1 September 2021 to 31 March 2022</t>
  </si>
  <si>
    <t>Early years register (full Inspection)ChildminderSandwellQuality of teaching, learning and assessment1 September 2021 to 31 March 2022</t>
  </si>
  <si>
    <t>Early years register (full Inspection)ChildminderSandwellRequirements of the compulsory part of the childcare register1 September 2021 to 31 March 2022</t>
  </si>
  <si>
    <t>Early years register (full Inspection)ChildminderSandwellRequirements of the voluntary part of the childcare register1 September 2021 to 31 March 2022</t>
  </si>
  <si>
    <t>Early years register (full Inspection)ChildminderSandwellTotal No of inspections1 September 2021 to 31 March 2022</t>
  </si>
  <si>
    <t>Early years register (No children on roll)ChildminderSandwellNCOR Inspection Outcomes1 April 2022 to 31 August 2022</t>
  </si>
  <si>
    <t>Early years register (No children on roll)ChildminderSandwellTotal No of inspections1 April 2022 to 31 August 2022</t>
  </si>
  <si>
    <t>Early years register (full Inspection)ChildminderSeftonBehaviour and attitudes1 April 2022 to 31 August 2022</t>
  </si>
  <si>
    <t>Early years register (full Inspection)ChildminderSeftonEffectiveness of leadership and Management1 April 2022 to 31 August 2022</t>
  </si>
  <si>
    <t>Early years register (full Inspection)ChildminderSeftonOutcomes for children1 April 2022 to 31 August 2022</t>
  </si>
  <si>
    <t>Early years register (full Inspection)ChildminderSeftonOverall effectiveness: The quality and standards of the provision1 April 2022 to 31 August 2022</t>
  </si>
  <si>
    <t>Early years register (full Inspection)ChildminderSeftonPersonal development1 April 2022 to 31 August 2022</t>
  </si>
  <si>
    <t>Early years register (full Inspection)ChildminderSeftonPersonal development, behaviour and welfare1 April 2022 to 31 August 2022</t>
  </si>
  <si>
    <t>Early years register (full Inspection)ChildminderSeftonQuality of education1 April 2022 to 31 August 2022</t>
  </si>
  <si>
    <t>Early years register (full Inspection)ChildminderSeftonQuality of teaching, learning and assessment1 April 2022 to 31 August 2022</t>
  </si>
  <si>
    <t>Early years register (full Inspection)ChildminderSeftonRequirements of the compulsory part of the childcare register1 April 2022 to 31 August 2022</t>
  </si>
  <si>
    <t>Early years register (full Inspection)ChildminderSeftonRequirements of the voluntary part of the childcare register1 April 2022 to 31 August 2022</t>
  </si>
  <si>
    <t>Early years register (full Inspection)ChildminderSeftonTotal No of inspections1 April 2022 to 31 August 2022</t>
  </si>
  <si>
    <t>Early years register (full Inspection)ChildminderSeftonBehaviour and attitudes1 September 2021 to 31 March 2022</t>
  </si>
  <si>
    <t>Early years register (full Inspection)ChildminderSeftonEffectiveness of leadership and Management1 September 2021 to 31 March 2022</t>
  </si>
  <si>
    <t>Early years register (full Inspection)ChildminderSeftonOutcomes for children1 September 2021 to 31 March 2022</t>
  </si>
  <si>
    <t>Early years register (full Inspection)ChildminderSeftonOverall effectiveness: The quality and standards of the provision1 September 2021 to 31 March 2022</t>
  </si>
  <si>
    <t>Early years register (full Inspection)ChildminderSeftonPersonal development1 September 2021 to 31 March 2022</t>
  </si>
  <si>
    <t>Early years register (full Inspection)ChildminderSeftonPersonal development, behaviour and welfare1 September 2021 to 31 March 2022</t>
  </si>
  <si>
    <t>Early years register (full Inspection)ChildminderSeftonQuality of education1 September 2021 to 31 March 2022</t>
  </si>
  <si>
    <t>Early years register (full Inspection)ChildminderSeftonQuality of teaching, learning and assessment1 September 2021 to 31 March 2022</t>
  </si>
  <si>
    <t>Early years register (full Inspection)ChildminderSeftonRequirements of the compulsory part of the childcare register1 September 2021 to 31 March 2022</t>
  </si>
  <si>
    <t>Early years register (full Inspection)ChildminderSeftonRequirements of the voluntary part of the childcare register1 September 2021 to 31 March 2022</t>
  </si>
  <si>
    <t>Early years register (full Inspection)ChildminderSeftonTotal No of inspections1 September 2021 to 31 March 2022</t>
  </si>
  <si>
    <t>Early years register (full Inspection)ChildminderSheffieldBehaviour and attitudes1 April 2022 to 31 August 2022</t>
  </si>
  <si>
    <t>Early years register (full Inspection)ChildminderSheffieldEffectiveness of leadership and Management1 April 2022 to 31 August 2022</t>
  </si>
  <si>
    <t>Early years register (full Inspection)ChildminderSheffieldOutcomes for children1 April 2022 to 31 August 2022</t>
  </si>
  <si>
    <t>Early years register (full Inspection)ChildminderSheffieldOverall effectiveness: The quality and standards of the provision1 April 2022 to 31 August 2022</t>
  </si>
  <si>
    <t>Early years register (full Inspection)ChildminderSheffieldPersonal development1 April 2022 to 31 August 2022</t>
  </si>
  <si>
    <t>Early years register (full Inspection)ChildminderSheffieldPersonal development, behaviour and welfare1 April 2022 to 31 August 2022</t>
  </si>
  <si>
    <t>Early years register (full Inspection)ChildminderSheffieldQuality of education1 April 2022 to 31 August 2022</t>
  </si>
  <si>
    <t>Early years register (full Inspection)ChildminderSheffieldQuality of teaching, learning and assessment1 April 2022 to 31 August 2022</t>
  </si>
  <si>
    <t>Early years register (full Inspection)ChildminderSheffieldRequirements of the compulsory part of the childcare register1 April 2022 to 31 August 2022</t>
  </si>
  <si>
    <t>Early years register (full Inspection)ChildminderSheffieldRequirements of the voluntary part of the childcare register1 April 2022 to 31 August 2022</t>
  </si>
  <si>
    <t>Early years register (full Inspection)ChildminderSheffieldTotal No of inspections1 April 2022 to 31 August 2022</t>
  </si>
  <si>
    <t>Early years register (full Inspection)ChildminderSheffieldBehaviour and attitudes1 September 2021 to 31 March 2022</t>
  </si>
  <si>
    <t>Early years register (full Inspection)ChildminderSheffieldEffectiveness of leadership and Management1 September 2021 to 31 March 2022</t>
  </si>
  <si>
    <t>Early years register (full Inspection)ChildminderSheffieldOutcomes for children1 September 2021 to 31 March 2022</t>
  </si>
  <si>
    <t>Early years register (full Inspection)ChildminderSheffieldOverall effectiveness: The quality and standards of the provision1 September 2021 to 31 March 2022</t>
  </si>
  <si>
    <t>Early years register (full Inspection)ChildminderSheffieldPersonal development1 September 2021 to 31 March 2022</t>
  </si>
  <si>
    <t>Early years register (full Inspection)ChildminderSheffieldPersonal development, behaviour and welfare1 September 2021 to 31 March 2022</t>
  </si>
  <si>
    <t>Early years register (full Inspection)ChildminderSheffieldQuality of education1 September 2021 to 31 March 2022</t>
  </si>
  <si>
    <t>Early years register (full Inspection)ChildminderSheffieldQuality of teaching, learning and assessment1 September 2021 to 31 March 2022</t>
  </si>
  <si>
    <t>Childcare registerAll provisionAll EnglandTotal No of inspections1 April 2022 to 31 August 2022</t>
  </si>
  <si>
    <t>Childcare registerAll provisionAll EnglandTotal No of inspections1 September 2021 to 31 March 2022</t>
  </si>
  <si>
    <t>Early years register (full Inspection)All provisionAll EnglandBehaviour and attitudes1 April 2022 to 31 August 2022</t>
  </si>
  <si>
    <t>Early years register (full Inspection)All provisionAll EnglandEffectiveness of leadership and Management1 April 2022 to 31 August 2022</t>
  </si>
  <si>
    <t>Early years register (full Inspection)All provisionAll EnglandOutcomes for children1 April 2022 to 31 August 2022</t>
  </si>
  <si>
    <t>Early years register (full Inspection)All provisionAll EnglandOverall effectiveness: The quality and standards of the provision1 April 2022 to 31 August 2022</t>
  </si>
  <si>
    <t>Early years register (full Inspection)All provisionAll EnglandPersonal development1 April 2022 to 31 August 2022</t>
  </si>
  <si>
    <t>Early years register (full Inspection)All provisionAll EnglandPersonal development, behaviour and welfare1 April 2022 to 31 August 2022</t>
  </si>
  <si>
    <t>Early years register (full Inspection)All provisionAll EnglandQuality of education1 April 2022 to 31 August 2022</t>
  </si>
  <si>
    <t>Early years register (full Inspection)All provisionAll EnglandQuality of teaching, learning and assessment1 April 2022 to 31 August 2022</t>
  </si>
  <si>
    <t>Early years register (full Inspection)All provisionAll EnglandRequirements of the compulsory part of the childcare register1 April 2022 to 31 August 2022</t>
  </si>
  <si>
    <t>Early years register (full Inspection)All provisionAll EnglandRequirements of the voluntary part of the childcare register1 April 2022 to 31 August 2022</t>
  </si>
  <si>
    <t>Early years register (full Inspection)All provisionAll EnglandTotal No of inspections1 April 2022 to 31 August 2022</t>
  </si>
  <si>
    <t>Early years register (full Inspection)All provisionAll EnglandBehaviour and attitudes1 September 2021 to 31 March 2022</t>
  </si>
  <si>
    <t>Early years register (full Inspection)All provisionAll EnglandEffectiveness of leadership and Management1 September 2021 to 31 March 2022</t>
  </si>
  <si>
    <t>Early years register (full Inspection)All provisionAll EnglandOutcomes for children1 September 2021 to 31 March 2022</t>
  </si>
  <si>
    <t>Early years register (full Inspection)All provisionAll EnglandOverall effectiveness: The quality and standards of the provision1 September 2021 to 31 March 2022</t>
  </si>
  <si>
    <t>Early years register (full Inspection)All provisionAll EnglandPersonal development1 September 2021 to 31 March 2022</t>
  </si>
  <si>
    <t>Early years register (full Inspection)All provisionAll EnglandPersonal development, behaviour and welfare1 September 2021 to 31 March 2022</t>
  </si>
  <si>
    <t>Early years register (full Inspection)All provisionAll EnglandQuality of education1 September 2021 to 31 March 2022</t>
  </si>
  <si>
    <t>Early years register (full Inspection)All provisionAll EnglandQuality of teaching, learning and assessment1 September 2021 to 31 March 2022</t>
  </si>
  <si>
    <t>Early years register (full Inspection)All provisionAll EnglandRequirements of the compulsory part of the childcare register1 September 2021 to 31 March 2022</t>
  </si>
  <si>
    <t>Early years register (full Inspection)All provisionAll EnglandRequirements of the voluntary part of the childcare register1 September 2021 to 31 March 2022</t>
  </si>
  <si>
    <t>Early years register (full Inspection)All provisionAll EnglandTotal No of inspections1 September 2021 to 31 March 2022</t>
  </si>
  <si>
    <t>Early years register (No children on roll)All provisionAll EnglandNCOR Inspection Outcomes1 April 2022 to 31 August 2022</t>
  </si>
  <si>
    <t>Early years register (No children on roll)All provisionAll EnglandTotal No of inspections1 April 2022 to 31 August 2022</t>
  </si>
  <si>
    <t>Early years register (No children on roll)All provisionAll EnglandNCOR Inspection Outcomes1 September 2021 to 31 March 2022</t>
  </si>
  <si>
    <t>Early years register (No children on roll)All provisionAll EnglandTotal No of inspections1 September 2021 to 31 March 2022</t>
  </si>
  <si>
    <t>Early years register (Out-of-school day care)All provisionAll EnglandTotal No of inspections1 April 2022 to 31 August 2022</t>
  </si>
  <si>
    <t>Early years register (Out-of-school day care)All provisionAll EnglandTotal No of inspections1 September 2021 to 31 March 2022</t>
  </si>
  <si>
    <t>Childcare registerAll provisionBarking and DagenhamTotal No of inspections1 September 2021 to 31 March 2022</t>
  </si>
  <si>
    <t>Early years register (full Inspection)All provisionBarking and DagenhamBehaviour and attitudes1 April 2022 to 31 August 2022</t>
  </si>
  <si>
    <t>Early years register (full Inspection)All provisionBarking and DagenhamEffectiveness of leadership and Management1 April 2022 to 31 August 2022</t>
  </si>
  <si>
    <t>Early years register (full Inspection)All provisionBarking and DagenhamOutcomes for children1 April 2022 to 31 August 2022</t>
  </si>
  <si>
    <t>Early years register (full Inspection)All provisionBarking and DagenhamOverall effectiveness: The quality and standards of the provision1 April 2022 to 31 August 2022</t>
  </si>
  <si>
    <t>Early years register (full Inspection)All provisionBarking and DagenhamPersonal development1 April 2022 to 31 August 2022</t>
  </si>
  <si>
    <t>Early years register (full Inspection)All provisionBarking and DagenhamPersonal development, behaviour and welfare1 April 2022 to 31 August 2022</t>
  </si>
  <si>
    <t>Early years register (full Inspection)All provisionBarking and DagenhamQuality of education1 April 2022 to 31 August 2022</t>
  </si>
  <si>
    <t>Early years register (full Inspection)All provisionBarking and DagenhamQuality of teaching, learning and assessment1 April 2022 to 31 August 2022</t>
  </si>
  <si>
    <t>Early years register (full Inspection)All provisionBarking and DagenhamRequirements of the compulsory part of the childcare register1 April 2022 to 31 August 2022</t>
  </si>
  <si>
    <t>Early years register (full Inspection)All provisionBarking and DagenhamRequirements of the voluntary part of the childcare register1 April 2022 to 31 August 2022</t>
  </si>
  <si>
    <t>Early years register (full Inspection)All provisionBarking and DagenhamTotal No of inspections1 April 2022 to 31 August 2022</t>
  </si>
  <si>
    <t>Early years register (full Inspection)All provisionBarking and DagenhamBehaviour and attitudes1 September 2021 to 31 March 2022</t>
  </si>
  <si>
    <t>Early years register (full Inspection)All provisionBarking and DagenhamEffectiveness of leadership and Management1 September 2021 to 31 March 2022</t>
  </si>
  <si>
    <t>Early years register (full Inspection)All provisionBarking and DagenhamOutcomes for children1 September 2021 to 31 March 2022</t>
  </si>
  <si>
    <t>Early years register (full Inspection)All provisionBarking and DagenhamOverall effectiveness: The quality and standards of the provision1 September 2021 to 31 March 2022</t>
  </si>
  <si>
    <t>Early years register (full Inspection)All provisionBarking and DagenhamPersonal development1 September 2021 to 31 March 2022</t>
  </si>
  <si>
    <t>Early years register (full Inspection)All provisionBarking and DagenhamPersonal development, behaviour and welfare1 September 2021 to 31 March 2022</t>
  </si>
  <si>
    <t>Early years register (full Inspection)All provisionBarking and DagenhamQuality of education1 September 2021 to 31 March 2022</t>
  </si>
  <si>
    <t>Early years register (full Inspection)All provisionBarking and DagenhamQuality of teaching, learning and assessment1 September 2021 to 31 March 2022</t>
  </si>
  <si>
    <t>Early years register (full Inspection)All provisionBarking and DagenhamRequirements of the compulsory part of the childcare register1 September 2021 to 31 March 2022</t>
  </si>
  <si>
    <t>Early years register (full Inspection)All provisionBarking and DagenhamRequirements of the voluntary part of the childcare register1 September 2021 to 31 March 2022</t>
  </si>
  <si>
    <t>Early years register (full Inspection)All provisionBarking and DagenhamTotal No of inspections1 September 2021 to 31 March 2022</t>
  </si>
  <si>
    <t>Early years register (No children on roll)All provisionBarking and DagenhamNCOR Inspection Outcomes1 April 2022 to 31 August 2022</t>
  </si>
  <si>
    <t>Early years register (No children on roll)All provisionBarking and DagenhamTotal No of inspections1 April 2022 to 31 August 2022</t>
  </si>
  <si>
    <t>Early years register (No children on roll)All provisionBarking and DagenhamNCOR Inspection Outcomes1 September 2021 to 31 March 2022</t>
  </si>
  <si>
    <t>Early years register (No children on roll)All provisionBarking and DagenhamTotal No of inspections1 September 2021 to 31 March 2022</t>
  </si>
  <si>
    <t>Early years register (Out-of-school day care)All provisionBarking and DagenhamTotal No of inspections1 April 2022 to 31 August 2022</t>
  </si>
  <si>
    <t>Early years register (Out-of-school day care)All provisionBarking and DagenhamTotal No of inspections1 September 2021 to 31 March 2022</t>
  </si>
  <si>
    <t>Childcare registerAll provisionBarnetTotal No of inspections1 September 2021 to 31 March 2022</t>
  </si>
  <si>
    <t>Early years register (full Inspection)All provisionBarnetBehaviour and attitudes1 April 2022 to 31 August 2022</t>
  </si>
  <si>
    <t>Early years register (full Inspection)All provisionBarnetEffectiveness of leadership and Management1 April 2022 to 31 August 2022</t>
  </si>
  <si>
    <t>Early years register (full Inspection)All provisionBarnetOutcomes for children1 April 2022 to 31 August 2022</t>
  </si>
  <si>
    <t>Early years register (full Inspection)All provisionBarnetOverall effectiveness: The quality and standards of the provision1 April 2022 to 31 August 2022</t>
  </si>
  <si>
    <t>Early years register (full Inspection)All provisionBarnetPersonal development1 April 2022 to 31 August 2022</t>
  </si>
  <si>
    <t>Early years register (full Inspection)All provisionBarnetPersonal development, behaviour and welfare1 April 2022 to 31 August 2022</t>
  </si>
  <si>
    <t>Early years register (full Inspection)All provisionBarnetQuality of education1 April 2022 to 31 August 2022</t>
  </si>
  <si>
    <t>Early years register (full Inspection)All provisionBarnetQuality of teaching, learning and assessment1 April 2022 to 31 August 2022</t>
  </si>
  <si>
    <t>Early years register (full Inspection)All provisionBarnetRequirements of the compulsory part of the childcare register1 April 2022 to 31 August 2022</t>
  </si>
  <si>
    <t>Early years register (full Inspection)All provisionBarnetRequirements of the voluntary part of the childcare register1 April 2022 to 31 August 2022</t>
  </si>
  <si>
    <t>Early years register (full Inspection)All provisionBarnetTotal No of inspections1 April 2022 to 31 August 2022</t>
  </si>
  <si>
    <t>Early years register (full Inspection)All provisionBarnetBehaviour and attitudes1 September 2021 to 31 March 2022</t>
  </si>
  <si>
    <t>Early years register (full Inspection)All provisionBarnetEffectiveness of leadership and Management1 September 2021 to 31 March 2022</t>
  </si>
  <si>
    <t>Early years register (full Inspection)All provisionBarnetOutcomes for children1 September 2021 to 31 March 2022</t>
  </si>
  <si>
    <t>Early years register (full Inspection)All provisionBarnetOverall effectiveness: The quality and standards of the provision1 September 2021 to 31 March 2022</t>
  </si>
  <si>
    <t>Early years register (full Inspection)All provisionBarnetPersonal development1 September 2021 to 31 March 2022</t>
  </si>
  <si>
    <t>Early years register (full Inspection)All provisionBarnetPersonal development, behaviour and welfare1 September 2021 to 31 March 2022</t>
  </si>
  <si>
    <t>Early years register (full Inspection)All provisionBarnetQuality of education1 September 2021 to 31 March 2022</t>
  </si>
  <si>
    <t>Early years register (full Inspection)All provisionBarnetQuality of teaching, learning and assessment1 September 2021 to 31 March 2022</t>
  </si>
  <si>
    <t>Early years register (full Inspection)All provisionBarnetRequirements of the compulsory part of the childcare register1 September 2021 to 31 March 2022</t>
  </si>
  <si>
    <t>Early years register (full Inspection)All provisionBarnetRequirements of the voluntary part of the childcare register1 September 2021 to 31 March 2022</t>
  </si>
  <si>
    <t>Early years register (full Inspection)All provisionBarnetTotal No of inspections1 September 2021 to 31 March 2022</t>
  </si>
  <si>
    <t>Early years register (No children on roll)All provisionBarnetNCOR Inspection Outcomes1 April 2022 to 31 August 2022</t>
  </si>
  <si>
    <t>Early years register (No children on roll)All provisionBarnetTotal No of inspections1 April 2022 to 31 August 2022</t>
  </si>
  <si>
    <t>Early years register (No children on roll)All provisionBarnetNCOR Inspection Outcomes1 September 2021 to 31 March 2022</t>
  </si>
  <si>
    <t>Early years register (No children on roll)All provisionBarnetTotal No of inspections1 September 2021 to 31 March 2022</t>
  </si>
  <si>
    <t>Early years register (Out-of-school day care)All provisionBarnetTotal No of inspections1 April 2022 to 31 August 2022</t>
  </si>
  <si>
    <t>Early years register (Out-of-school day care)All provisionBarnetTotal No of inspections1 September 2021 to 31 March 2022</t>
  </si>
  <si>
    <t>Early years register (full Inspection)All provisionBarnsleyBehaviour and attitudes1 April 2022 to 31 August 2022</t>
  </si>
  <si>
    <t>Early years register (full Inspection)All provisionBarnsleyEffectiveness of leadership and Management1 April 2022 to 31 August 2022</t>
  </si>
  <si>
    <t>Early years register (full Inspection)All provisionBarnsleyOutcomes for children1 April 2022 to 31 August 2022</t>
  </si>
  <si>
    <t>Early years register (full Inspection)All provisionBarnsleyOverall effectiveness: The quality and standards of the provision1 April 2022 to 31 August 2022</t>
  </si>
  <si>
    <t>Early years register (full Inspection)All provisionBarnsleyPersonal development1 April 2022 to 31 August 2022</t>
  </si>
  <si>
    <t>Early years register (full Inspection)All provisionBarnsleyPersonal development, behaviour and welfare1 April 2022 to 31 August 2022</t>
  </si>
  <si>
    <t>Early years register (full Inspection)All provisionBarnsleyQuality of education1 April 2022 to 31 August 2022</t>
  </si>
  <si>
    <t>Early years register (full Inspection)All provisionBarnsleyQuality of teaching, learning and assessment1 April 2022 to 31 August 2022</t>
  </si>
  <si>
    <t>Early years register (full Inspection)All provisionBarnsleyRequirements of the compulsory part of the childcare register1 April 2022 to 31 August 2022</t>
  </si>
  <si>
    <t>Early years register (full Inspection)All provisionBarnsleyRequirements of the voluntary part of the childcare register1 April 2022 to 31 August 2022</t>
  </si>
  <si>
    <t>Early years register (full Inspection)All provisionBarnsleyTotal No of inspections1 April 2022 to 31 August 2022</t>
  </si>
  <si>
    <t>Early years register (full Inspection)All provisionBarnsleyBehaviour and attitudes1 September 2021 to 31 March 2022</t>
  </si>
  <si>
    <t>Early years register (full Inspection)All provisionBarnsleyEffectiveness of leadership and Management1 September 2021 to 31 March 2022</t>
  </si>
  <si>
    <t>Early years register (full Inspection)All provisionBarnsleyOutcomes for children1 September 2021 to 31 March 2022</t>
  </si>
  <si>
    <t>Early years register (full Inspection)All provisionBarnsleyOverall effectiveness: The quality and standards of the provision1 September 2021 to 31 March 2022</t>
  </si>
  <si>
    <t>Early years register (full Inspection)All provisionBarnsleyPersonal development1 September 2021 to 31 March 2022</t>
  </si>
  <si>
    <t>Early years register (full Inspection)All provisionBarnsleyPersonal development, behaviour and welfare1 September 2021 to 31 March 2022</t>
  </si>
  <si>
    <t>Early years register (full Inspection)All provisionBarnsleyQuality of education1 September 2021 to 31 March 2022</t>
  </si>
  <si>
    <t>Early years register (full Inspection)All provisionBarnsleyQuality of teaching, learning and assessment1 September 2021 to 31 March 2022</t>
  </si>
  <si>
    <t>Early years register (full Inspection)All provisionBarnsleyRequirements of the compulsory part of the childcare register1 September 2021 to 31 March 2022</t>
  </si>
  <si>
    <t>Early years register (full Inspection)All provisionBarnsleyRequirements of the voluntary part of the childcare register1 September 2021 to 31 March 2022</t>
  </si>
  <si>
    <t>Early years register (full Inspection)All provisionBarnsleyTotal No of inspections1 September 2021 to 31 March 2022</t>
  </si>
  <si>
    <t>Early years register (No children on roll)All provisionBarnsleyNCOR Inspection Outcomes1 April 2022 to 31 August 2022</t>
  </si>
  <si>
    <t>Early years register (No children on roll)All provisionBarnsleyTotal No of inspections1 April 2022 to 31 August 2022</t>
  </si>
  <si>
    <t>Early years register (No children on roll)All provisionBarnsleyNCOR Inspection Outcomes1 September 2021 to 31 March 2022</t>
  </si>
  <si>
    <t>Early years register (No children on roll)All provisionBarnsleyTotal No of inspections1 September 2021 to 31 March 2022</t>
  </si>
  <si>
    <t>Early years register (Out-of-school day care)All provisionBarnsleyTotal No of inspections1 April 2022 to 31 August 2022</t>
  </si>
  <si>
    <t>Early years register (Out-of-school day care)All provisionBarnsleyTotal No of inspections1 September 2021 to 31 March 2022</t>
  </si>
  <si>
    <t>Childcare registerAll provisionBath and North East SomersetTotal No of inspections1 September 2021 to 31 March 2022</t>
  </si>
  <si>
    <t>Early years register (full Inspection)All provisionBath and North East SomersetBehaviour and attitudes1 April 2022 to 31 August 2022</t>
  </si>
  <si>
    <t>Early years register (full Inspection)All provisionBath and North East SomersetEffectiveness of leadership and Management1 April 2022 to 31 August 2022</t>
  </si>
  <si>
    <t>Early years register (full Inspection)All provisionBath and North East SomersetOutcomes for children1 April 2022 to 31 August 2022</t>
  </si>
  <si>
    <t>Early years register (full Inspection)All provisionBath and North East SomersetOverall effectiveness: The quality and standards of the provision1 April 2022 to 31 August 2022</t>
  </si>
  <si>
    <t>Early years register (full Inspection)All provisionBath and North East SomersetPersonal development1 April 2022 to 31 August 2022</t>
  </si>
  <si>
    <t>Early years register (full Inspection)All provisionBath and North East SomersetPersonal development, behaviour and welfare1 April 2022 to 31 August 2022</t>
  </si>
  <si>
    <t>Early years register (full Inspection)All provisionBath and North East SomersetQuality of education1 April 2022 to 31 August 2022</t>
  </si>
  <si>
    <t>Early years register (full Inspection)All provisionBath and North East SomersetQuality of teaching, learning and assessment1 April 2022 to 31 August 2022</t>
  </si>
  <si>
    <t>Early years register (full Inspection)All provisionBath and North East SomersetRequirements of the compulsory part of the childcare register1 April 2022 to 31 August 2022</t>
  </si>
  <si>
    <t>Early years register (full Inspection)All provisionBath and North East SomersetRequirements of the voluntary part of the childcare register1 April 2022 to 31 August 2022</t>
  </si>
  <si>
    <t>Early years register (full Inspection)All provisionBath and North East SomersetTotal No of inspections1 April 2022 to 31 August 2022</t>
  </si>
  <si>
    <t>Early years register (full Inspection)All provisionBath and North East SomersetBehaviour and attitudes1 September 2021 to 31 March 2022</t>
  </si>
  <si>
    <t>Early years register (full Inspection)All provisionBath and North East SomersetEffectiveness of leadership and Management1 September 2021 to 31 March 2022</t>
  </si>
  <si>
    <t>Early years register (full Inspection)All provisionBath and North East SomersetOutcomes for children1 September 2021 to 31 March 2022</t>
  </si>
  <si>
    <t>Early years register (full Inspection)All provisionBath and North East SomersetOverall effectiveness: The quality and standards of the provision1 September 2021 to 31 March 2022</t>
  </si>
  <si>
    <t>Early years register (full Inspection)All provisionBath and North East SomersetPersonal development1 September 2021 to 31 March 2022</t>
  </si>
  <si>
    <t>Early years register (full Inspection)All provisionBath and North East SomersetPersonal development, behaviour and welfare1 September 2021 to 31 March 2022</t>
  </si>
  <si>
    <t>Early years register (full Inspection)All provisionBath and North East SomersetQuality of education1 September 2021 to 31 March 2022</t>
  </si>
  <si>
    <t>Early years register (full Inspection)All provisionBath and North East SomersetQuality of teaching, learning and assessment1 September 2021 to 31 March 2022</t>
  </si>
  <si>
    <t>Early years register (full Inspection)All provisionBath and North East SomersetRequirements of the compulsory part of the childcare register1 September 2021 to 31 March 2022</t>
  </si>
  <si>
    <t>Early years register (full Inspection)All provisionBath and North East SomersetRequirements of the voluntary part of the childcare register1 September 2021 to 31 March 2022</t>
  </si>
  <si>
    <t>Early years register (full Inspection)All provisionBath and North East SomersetTotal No of inspections1 September 2021 to 31 March 2022</t>
  </si>
  <si>
    <t>Early years register (No children on roll)All provisionBath and North East SomersetNCOR Inspection Outcomes1 September 2021 to 31 March 2022</t>
  </si>
  <si>
    <t>Early years register (No children on roll)All provisionBath and North East SomersetTotal No of inspections1 September 2021 to 31 March 2022</t>
  </si>
  <si>
    <t>Early years register (Out-of-school day care)All provisionBath and North East SomersetTotal No of inspections1 April 2022 to 31 August 2022</t>
  </si>
  <si>
    <t>Early years register (Out-of-school day care)All provisionBath and North East SomersetTotal No of inspections1 September 2021 to 31 March 2022</t>
  </si>
  <si>
    <t>Early years register (full Inspection)All provisionBedfordBehaviour and attitudes1 April 2022 to 31 August 2022</t>
  </si>
  <si>
    <t>Early years register (full Inspection)All provisionBedfordEffectiveness of leadership and Management1 April 2022 to 31 August 2022</t>
  </si>
  <si>
    <t>Early years register (full Inspection)All provisionBedfordOutcomes for children1 April 2022 to 31 August 2022</t>
  </si>
  <si>
    <t>Early years register (full Inspection)All provisionBedfordOverall effectiveness: The quality and standards of the provision1 April 2022 to 31 August 2022</t>
  </si>
  <si>
    <t>Early years register (full Inspection)All provisionBedfordPersonal development1 April 2022 to 31 August 2022</t>
  </si>
  <si>
    <t>Early years register (full Inspection)All provisionBedfordPersonal development, behaviour and welfare1 April 2022 to 31 August 2022</t>
  </si>
  <si>
    <t>Early years register (full Inspection)All provisionBedfordQuality of education1 April 2022 to 31 August 2022</t>
  </si>
  <si>
    <t>Early years register (full Inspection)All provisionBedfordQuality of teaching, learning and assessment1 April 2022 to 31 August 2022</t>
  </si>
  <si>
    <t>Early years register (full Inspection)All provisionBedfordRequirements of the compulsory part of the childcare register1 April 2022 to 31 August 2022</t>
  </si>
  <si>
    <t>Early years register (full Inspection)All provisionBedfordRequirements of the voluntary part of the childcare register1 April 2022 to 31 August 2022</t>
  </si>
  <si>
    <t>Early years register (full Inspection)All provisionBedfordTotal No of inspections1 April 2022 to 31 August 2022</t>
  </si>
  <si>
    <t>Early years register (full Inspection)All provisionBedfordBehaviour and attitudes1 September 2021 to 31 March 2022</t>
  </si>
  <si>
    <t>Early years register (full Inspection)All provisionBedfordEffectiveness of leadership and Management1 September 2021 to 31 March 2022</t>
  </si>
  <si>
    <t>Early years register (full Inspection)All provisionBedfordOutcomes for children1 September 2021 to 31 March 2022</t>
  </si>
  <si>
    <t>Early years register (full Inspection)All provisionBedfordOverall effectiveness: The quality and standards of the provision1 September 2021 to 31 March 2022</t>
  </si>
  <si>
    <t>Early years register (full Inspection)All provisionBedfordPersonal development1 September 2021 to 31 March 2022</t>
  </si>
  <si>
    <t>Early years register (full Inspection)All provisionBedfordPersonal development, behaviour and welfare1 September 2021 to 31 March 2022</t>
  </si>
  <si>
    <t>Early years register (full Inspection)All provisionBedfordQuality of education1 September 2021 to 31 March 2022</t>
  </si>
  <si>
    <t>Early years register (full Inspection)All provisionBedfordQuality of teaching, learning and assessment1 September 2021 to 31 March 2022</t>
  </si>
  <si>
    <t>Early years register (full Inspection)All provisionBedfordRequirements of the compulsory part of the childcare register1 September 2021 to 31 March 2022</t>
  </si>
  <si>
    <t>Early years register (full Inspection)All provisionBedfordRequirements of the voluntary part of the childcare register1 September 2021 to 31 March 2022</t>
  </si>
  <si>
    <t>Early years register (full Inspection)All provisionBedfordTotal No of inspections1 September 2021 to 31 March 2022</t>
  </si>
  <si>
    <t>Early years register (No children on roll)All provisionBedfordNCOR Inspection Outcomes1 April 2022 to 31 August 2022</t>
  </si>
  <si>
    <t>Early years register (No children on roll)All provisionBedfordTotal No of inspections1 April 2022 to 31 August 2022</t>
  </si>
  <si>
    <t>Early years register (No children on roll)All provisionBedfordNCOR Inspection Outcomes1 September 2021 to 31 March 2022</t>
  </si>
  <si>
    <t>Early years register (No children on roll)All provisionBedfordTotal No of inspections1 September 2021 to 31 March 2022</t>
  </si>
  <si>
    <t>Early years register (Out-of-school day care)All provisionBedfordTotal No of inspections1 April 2022 to 31 August 2022</t>
  </si>
  <si>
    <t>Early years register (Out-of-school day care)All provisionBedfordTotal No of inspections1 September 2021 to 31 March 2022</t>
  </si>
  <si>
    <t>Childcare registerAll provisionBexleyTotal No of inspections1 September 2021 to 31 March 2022</t>
  </si>
  <si>
    <t>Early years register (full Inspection)All provisionBexleyBehaviour and attitudes1 April 2022 to 31 August 2022</t>
  </si>
  <si>
    <t>Early years register (full Inspection)All provisionBexleyEffectiveness of leadership and Management1 April 2022 to 31 August 2022</t>
  </si>
  <si>
    <t>Early years register (full Inspection)All provisionBexleyOutcomes for children1 April 2022 to 31 August 2022</t>
  </si>
  <si>
    <t>Early years register (full Inspection)All provisionBexleyOverall effectiveness: The quality and standards of the provision1 April 2022 to 31 August 2022</t>
  </si>
  <si>
    <t>Early years register (full Inspection)All provisionBexleyPersonal development1 April 2022 to 31 August 2022</t>
  </si>
  <si>
    <t>Early years register (full Inspection)All provisionBexleyPersonal development, behaviour and welfare1 April 2022 to 31 August 2022</t>
  </si>
  <si>
    <t>Early years register (full Inspection)All provisionBexleyQuality of education1 April 2022 to 31 August 2022</t>
  </si>
  <si>
    <t>Early years register (full Inspection)All provisionBexleyQuality of teaching, learning and assessment1 April 2022 to 31 August 2022</t>
  </si>
  <si>
    <t>Early years register (full Inspection)All provisionBexleyRequirements of the compulsory part of the childcare register1 April 2022 to 31 August 2022</t>
  </si>
  <si>
    <t>Early years register (full Inspection)All provisionBexleyRequirements of the voluntary part of the childcare register1 April 2022 to 31 August 2022</t>
  </si>
  <si>
    <t>Early years register (full Inspection)All provisionBexleyTotal No of inspections1 April 2022 to 31 August 2022</t>
  </si>
  <si>
    <t>Early years register (full Inspection)All provisionBexleyBehaviour and attitudes1 September 2021 to 31 March 2022</t>
  </si>
  <si>
    <t>Early years register (full Inspection)All provisionBexleyEffectiveness of leadership and Management1 September 2021 to 31 March 2022</t>
  </si>
  <si>
    <t>Early years register (full Inspection)All provisionBexleyOutcomes for children1 September 2021 to 31 March 2022</t>
  </si>
  <si>
    <t>Early years register (full Inspection)All provisionBexleyOverall effectiveness: The quality and standards of the provision1 September 2021 to 31 March 2022</t>
  </si>
  <si>
    <t>Early years register (full Inspection)All provisionBexleyPersonal development1 September 2021 to 31 March 2022</t>
  </si>
  <si>
    <t>Early years register (full Inspection)All provisionBexleyPersonal development, behaviour and welfare1 September 2021 to 31 March 2022</t>
  </si>
  <si>
    <t>Early years register (full Inspection)All provisionBexleyQuality of education1 September 2021 to 31 March 2022</t>
  </si>
  <si>
    <t>Early years register (full Inspection)All provisionBexleyQuality of teaching, learning and assessment1 September 2021 to 31 March 2022</t>
  </si>
  <si>
    <t>Early years register (full Inspection)All provisionBexleyRequirements of the compulsory part of the childcare register1 September 2021 to 31 March 2022</t>
  </si>
  <si>
    <t>Early years register (full Inspection)All provisionBexleyRequirements of the voluntary part of the childcare register1 September 2021 to 31 March 2022</t>
  </si>
  <si>
    <t>Early years register (full Inspection)All provisionBexleyTotal No of inspections1 September 2021 to 31 March 2022</t>
  </si>
  <si>
    <t>Early years register (No children on roll)All provisionBexleyNCOR Inspection Outcomes1 April 2022 to 31 August 2022</t>
  </si>
  <si>
    <t>Early years register (No children on roll)All provisionBexleyTotal No of inspections1 April 2022 to 31 August 2022</t>
  </si>
  <si>
    <t>Early years register (No children on roll)All provisionBexleyNCOR Inspection Outcomes1 September 2021 to 31 March 2022</t>
  </si>
  <si>
    <t>Early years register (No children on roll)All provisionBexleyTotal No of inspections1 September 2021 to 31 March 2022</t>
  </si>
  <si>
    <t>Early years register (Out-of-school day care)All provisionBexleyTotal No of inspections1 April 2022 to 31 August 2022</t>
  </si>
  <si>
    <t>Early years register (Out-of-school day care)All provisionBexleyTotal No of inspections1 September 2021 to 31 March 2022</t>
  </si>
  <si>
    <t>Childcare registerAll provisionBirminghamTotal No of inspections1 April 2022 to 31 August 2022</t>
  </si>
  <si>
    <t>Childcare registerAll provisionBirminghamTotal No of inspections1 September 2021 to 31 March 2022</t>
  </si>
  <si>
    <t>Early years register (full Inspection)All provisionBirminghamBehaviour and attitudes1 April 2022 to 31 August 2022</t>
  </si>
  <si>
    <t>Early years register (full Inspection)All provisionBirminghamEffectiveness of leadership and Management1 April 2022 to 31 August 2022</t>
  </si>
  <si>
    <t>Early years register (full Inspection)All provisionBirminghamOutcomes for children1 April 2022 to 31 August 2022</t>
  </si>
  <si>
    <t>Early years register (full Inspection)All provisionBirminghamOverall effectiveness: The quality and standards of the provision1 April 2022 to 31 August 2022</t>
  </si>
  <si>
    <t>Early years register (full Inspection)All provisionBirminghamPersonal development1 April 2022 to 31 August 2022</t>
  </si>
  <si>
    <t>Early years register (full Inspection)All provisionBirminghamPersonal development, behaviour and welfare1 April 2022 to 31 August 2022</t>
  </si>
  <si>
    <t>Early years register (full Inspection)All provisionBirminghamQuality of education1 April 2022 to 31 August 2022</t>
  </si>
  <si>
    <t>Early years register (full Inspection)All provisionBirminghamQuality of teaching, learning and assessment1 April 2022 to 31 August 2022</t>
  </si>
  <si>
    <t>Early years register (full Inspection)All provisionBirminghamRequirements of the compulsory part of the childcare register1 April 2022 to 31 August 2022</t>
  </si>
  <si>
    <t>Early years register (full Inspection)All provisionBirminghamRequirements of the voluntary part of the childcare register1 April 2022 to 31 August 2022</t>
  </si>
  <si>
    <t>Early years register (full Inspection)All provisionBirminghamTotal No of inspections1 April 2022 to 31 August 2022</t>
  </si>
  <si>
    <t>Early years register (full Inspection)All provisionBirminghamBehaviour and attitudes1 September 2021 to 31 March 2022</t>
  </si>
  <si>
    <t>Early years register (full Inspection)All provisionBirminghamEffectiveness of leadership and Management1 September 2021 to 31 March 2022</t>
  </si>
  <si>
    <t>Early years register (full Inspection)All provisionBirminghamOutcomes for children1 September 2021 to 31 March 2022</t>
  </si>
  <si>
    <t>Early years register (full Inspection)All provisionBirminghamOverall effectiveness: The quality and standards of the provision1 September 2021 to 31 March 2022</t>
  </si>
  <si>
    <t>Early years register (full Inspection)All provisionBirminghamPersonal development1 September 2021 to 31 March 2022</t>
  </si>
  <si>
    <t>Early years register (full Inspection)All provisionBirminghamPersonal development, behaviour and welfare1 September 2021 to 31 March 2022</t>
  </si>
  <si>
    <t>Early years register (full Inspection)All provisionBirminghamQuality of education1 September 2021 to 31 March 2022</t>
  </si>
  <si>
    <t>Early years register (full Inspection)All provisionBirminghamQuality of teaching, learning and assessment1 September 2021 to 31 March 2022</t>
  </si>
  <si>
    <t>Early years register (full Inspection)All provisionBirminghamRequirements of the compulsory part of the childcare register1 September 2021 to 31 March 2022</t>
  </si>
  <si>
    <t>Early years register (full Inspection)All provisionBirminghamRequirements of the voluntary part of the childcare register1 September 2021 to 31 March 2022</t>
  </si>
  <si>
    <t>Early years register (full Inspection)All provisionBirminghamTotal No of inspections1 September 2021 to 31 March 2022</t>
  </si>
  <si>
    <t>Early years register (No children on roll)All provisionBirminghamNCOR Inspection Outcomes1 April 2022 to 31 August 2022</t>
  </si>
  <si>
    <t>Early years register (No children on roll)All provisionBirminghamTotal No of inspections1 April 2022 to 31 August 2022</t>
  </si>
  <si>
    <t>Early years register (No children on roll)All provisionBirminghamNCOR Inspection Outcomes1 September 2021 to 31 March 2022</t>
  </si>
  <si>
    <t>Early years register (No children on roll)All provisionBirminghamTotal No of inspections1 September 2021 to 31 March 2022</t>
  </si>
  <si>
    <t>Early years register (Out-of-school day care)All provisionBirminghamTotal No of inspections1 April 2022 to 31 August 2022</t>
  </si>
  <si>
    <t>Early years register (Out-of-school day care)All provisionBirminghamTotal No of inspections1 September 2021 to 31 March 2022</t>
  </si>
  <si>
    <t>Early years register (full Inspection)All provisionBlackburn with DarwenBehaviour and attitudes1 April 2022 to 31 August 2022</t>
  </si>
  <si>
    <t>Early years register (full Inspection)All provisionBlackburn with DarwenEffectiveness of leadership and Management1 April 2022 to 31 August 2022</t>
  </si>
  <si>
    <t>Early years register (full Inspection)All provisionBlackburn with DarwenOutcomes for children1 April 2022 to 31 August 2022</t>
  </si>
  <si>
    <t>Early years register (full Inspection)All provisionBlackburn with DarwenOverall effectiveness: The quality and standards of the provision1 April 2022 to 31 August 2022</t>
  </si>
  <si>
    <t>Early years register (full Inspection)All provisionBlackburn with DarwenPersonal development1 April 2022 to 31 August 2022</t>
  </si>
  <si>
    <t>Early years register (full Inspection)All provisionBlackburn with DarwenPersonal development, behaviour and welfare1 April 2022 to 31 August 2022</t>
  </si>
  <si>
    <t>Early years register (full Inspection)All provisionBlackburn with DarwenQuality of education1 April 2022 to 31 August 2022</t>
  </si>
  <si>
    <t>Early years register (full Inspection)All provisionBlackburn with DarwenQuality of teaching, learning and assessment1 April 2022 to 31 August 2022</t>
  </si>
  <si>
    <t>Early years register (full Inspection)All provisionBlackburn with DarwenRequirements of the compulsory part of the childcare register1 April 2022 to 31 August 2022</t>
  </si>
  <si>
    <t>Early years register (full Inspection)All provisionIslingtonBehaviour and attitudes1 September 2021 to 31 March 2022</t>
  </si>
  <si>
    <t>Early years register (full Inspection)All provisionIslingtonEffectiveness of leadership and Management1 September 2021 to 31 March 2022</t>
  </si>
  <si>
    <t>Early years register (full Inspection)All provisionIslingtonOutcomes for children1 September 2021 to 31 March 2022</t>
  </si>
  <si>
    <t>Early years register (full Inspection)All provisionIslingtonOverall effectiveness: The quality and standards of the provision1 September 2021 to 31 March 2022</t>
  </si>
  <si>
    <t>Early years register (full Inspection)All provisionIslingtonPersonal development1 September 2021 to 31 March 2022</t>
  </si>
  <si>
    <t>Early years register (full Inspection)All provisionIslingtonPersonal development, behaviour and welfare1 September 2021 to 31 March 2022</t>
  </si>
  <si>
    <t>Early years register (full Inspection)All provisionIslingtonQuality of education1 September 2021 to 31 March 2022</t>
  </si>
  <si>
    <t>Early years register (full Inspection)All provisionIslingtonQuality of teaching, learning and assessment1 September 2021 to 31 March 2022</t>
  </si>
  <si>
    <t>Early years register (full Inspection)All provisionIslingtonRequirements of the compulsory part of the childcare register1 September 2021 to 31 March 2022</t>
  </si>
  <si>
    <t>Early years register (full Inspection)All provisionIslingtonRequirements of the voluntary part of the childcare register1 September 2021 to 31 March 2022</t>
  </si>
  <si>
    <t>Early years register (full Inspection)All provisionIslingtonTotal No of inspections1 September 2021 to 31 March 2022</t>
  </si>
  <si>
    <t>Early years register (No children on roll)All provisionIslingtonNCOR Inspection Outcomes1 April 2022 to 31 August 2022</t>
  </si>
  <si>
    <t>Early years register (No children on roll)All provisionIslingtonTotal No of inspections1 April 2022 to 31 August 2022</t>
  </si>
  <si>
    <t>Early years register (No children on roll)All provisionIslingtonNCOR Inspection Outcomes1 September 2021 to 31 March 2022</t>
  </si>
  <si>
    <t>Early years register (No children on roll)All provisionIslingtonTotal No of inspections1 September 2021 to 31 March 2022</t>
  </si>
  <si>
    <t>Early years register (Out-of-school day care)All provisionIslingtonTotal No of inspections1 April 2022 to 31 August 2022</t>
  </si>
  <si>
    <t>Early years register (Out-of-school day care)All provisionIslingtonTotal No of inspections1 September 2021 to 31 March 2022</t>
  </si>
  <si>
    <t>Childcare registerAll provisionKensington and ChelseaTotal No of inspections1 September 2021 to 31 March 2022</t>
  </si>
  <si>
    <t>Early years register (full Inspection)All provisionKensington and ChelseaBehaviour and attitudes1 April 2022 to 31 August 2022</t>
  </si>
  <si>
    <t>Early years register (full Inspection)All provisionKensington and ChelseaEffectiveness of leadership and Management1 April 2022 to 31 August 2022</t>
  </si>
  <si>
    <t>Early years register (full Inspection)All provisionKensington and ChelseaOutcomes for children1 April 2022 to 31 August 2022</t>
  </si>
  <si>
    <t>Early years register (full Inspection)All provisionKensington and ChelseaOverall effectiveness: The quality and standards of the provision1 April 2022 to 31 August 2022</t>
  </si>
  <si>
    <t>Early years register (full Inspection)All provisionKensington and ChelseaPersonal development1 April 2022 to 31 August 2022</t>
  </si>
  <si>
    <t>Early years register (full Inspection)All provisionKensington and ChelseaPersonal development, behaviour and welfare1 April 2022 to 31 August 2022</t>
  </si>
  <si>
    <t>Early years register (full Inspection)All provisionKensington and ChelseaQuality of education1 April 2022 to 31 August 2022</t>
  </si>
  <si>
    <t>Early years register (full Inspection)All provisionKensington and ChelseaQuality of teaching, learning and assessment1 April 2022 to 31 August 2022</t>
  </si>
  <si>
    <t>Early years register (full Inspection)All provisionKensington and ChelseaRequirements of the compulsory part of the childcare register1 April 2022 to 31 August 2022</t>
  </si>
  <si>
    <t>Early years register (full Inspection)All provisionKensington and ChelseaRequirements of the voluntary part of the childcare register1 April 2022 to 31 August 2022</t>
  </si>
  <si>
    <t>Early years register (full Inspection)All provisionKensington and ChelseaTotal No of inspections1 April 2022 to 31 August 2022</t>
  </si>
  <si>
    <t>Early years register (full Inspection)All provisionKensington and ChelseaBehaviour and attitudes1 September 2021 to 31 March 2022</t>
  </si>
  <si>
    <t>Early years register (full Inspection)All provisionKensington and ChelseaEffectiveness of leadership and Management1 September 2021 to 31 March 2022</t>
  </si>
  <si>
    <t>Early years register (full Inspection)All provisionKensington and ChelseaOutcomes for children1 September 2021 to 31 March 2022</t>
  </si>
  <si>
    <t>Early years register (full Inspection)All provisionKensington and ChelseaOverall effectiveness: The quality and standards of the provision1 September 2021 to 31 March 2022</t>
  </si>
  <si>
    <t>Early years register (full Inspection)All provisionKensington and ChelseaPersonal development1 September 2021 to 31 March 2022</t>
  </si>
  <si>
    <t>Early years register (full Inspection)All provisionKensington and ChelseaPersonal development, behaviour and welfare1 September 2021 to 31 March 2022</t>
  </si>
  <si>
    <t>Early years register (full Inspection)All provisionKensington and ChelseaQuality of education1 September 2021 to 31 March 2022</t>
  </si>
  <si>
    <t>Early years register (full Inspection)All provisionKensington and ChelseaQuality of teaching, learning and assessment1 September 2021 to 31 March 2022</t>
  </si>
  <si>
    <t>Early years register (full Inspection)All provisionKensington and ChelseaRequirements of the compulsory part of the childcare register1 September 2021 to 31 March 2022</t>
  </si>
  <si>
    <t>Early years register (full Inspection)All provisionKensington and ChelseaRequirements of the voluntary part of the childcare register1 September 2021 to 31 March 2022</t>
  </si>
  <si>
    <t>Early years register (full Inspection)All provisionKensington and ChelseaTotal No of inspections1 September 2021 to 31 March 2022</t>
  </si>
  <si>
    <t>Early years register (No children on roll)All provisionKensington and ChelseaNCOR Inspection Outcomes1 April 2022 to 31 August 2022</t>
  </si>
  <si>
    <t>Early years register (No children on roll)All provisionKensington and ChelseaTotal No of inspections1 April 2022 to 31 August 2022</t>
  </si>
  <si>
    <t>Early years register (No children on roll)All provisionKensington and ChelseaNCOR Inspection Outcomes1 September 2021 to 31 March 2022</t>
  </si>
  <si>
    <t>Early years register (No children on roll)All provisionKensington and ChelseaTotal No of inspections1 September 2021 to 31 March 2022</t>
  </si>
  <si>
    <t>Early years register (Out-of-school day care)All provisionKensington and ChelseaTotal No of inspections1 April 2022 to 31 August 2022</t>
  </si>
  <si>
    <t>Childcare registerAll provisionKentTotal No of inspections1 April 2022 to 31 August 2022</t>
  </si>
  <si>
    <t>Childcare registerAll provisionKentTotal No of inspections1 September 2021 to 31 March 2022</t>
  </si>
  <si>
    <t>Early years register (full Inspection)All provisionKentBehaviour and attitudes1 April 2022 to 31 August 2022</t>
  </si>
  <si>
    <t>Early years register (full Inspection)All provisionKentEffectiveness of leadership and Management1 April 2022 to 31 August 2022</t>
  </si>
  <si>
    <t>Early years register (full Inspection)All provisionKentOutcomes for children1 April 2022 to 31 August 2022</t>
  </si>
  <si>
    <t>Early years register (full Inspection)All provisionKentOverall effectiveness: The quality and standards of the provision1 April 2022 to 31 August 2022</t>
  </si>
  <si>
    <t>Early years register (full Inspection)All provisionKentPersonal development1 April 2022 to 31 August 2022</t>
  </si>
  <si>
    <t>Early years register (full Inspection)All provisionKentPersonal development, behaviour and welfare1 April 2022 to 31 August 2022</t>
  </si>
  <si>
    <t>Early years register (full Inspection)All provisionKentQuality of education1 April 2022 to 31 August 2022</t>
  </si>
  <si>
    <t>Early years register (full Inspection)All provisionKentQuality of teaching, learning and assessment1 April 2022 to 31 August 2022</t>
  </si>
  <si>
    <t>Early years register (full Inspection)All provisionKentRequirements of the compulsory part of the childcare register1 April 2022 to 31 August 2022</t>
  </si>
  <si>
    <t>Early years register (full Inspection)All provisionKentRequirements of the voluntary part of the childcare register1 April 2022 to 31 August 2022</t>
  </si>
  <si>
    <t>Early years register (full Inspection)All provisionKentTotal No of inspections1 April 2022 to 31 August 2022</t>
  </si>
  <si>
    <t>Early years register (full Inspection)All provisionKentBehaviour and attitudes1 September 2021 to 31 March 2022</t>
  </si>
  <si>
    <t>Early years register (full Inspection)All provisionKentEffectiveness of leadership and Management1 September 2021 to 31 March 2022</t>
  </si>
  <si>
    <t>Early years register (full Inspection)All provisionKentOutcomes for children1 September 2021 to 31 March 2022</t>
  </si>
  <si>
    <t>Early years register (full Inspection)All provisionKentOverall effectiveness: The quality and standards of the provision1 September 2021 to 31 March 2022</t>
  </si>
  <si>
    <t>Early years register (full Inspection)All provisionKentPersonal development1 September 2021 to 31 March 2022</t>
  </si>
  <si>
    <t>Early years register (full Inspection)All provisionKentPersonal development, behaviour and welfare1 September 2021 to 31 March 2022</t>
  </si>
  <si>
    <t>Early years register (full Inspection)All provisionKentQuality of education1 September 2021 to 31 March 2022</t>
  </si>
  <si>
    <t>Early years register (full Inspection)All provisionKentQuality of teaching, learning and assessment1 September 2021 to 31 March 2022</t>
  </si>
  <si>
    <t>Early years register (full Inspection)All provisionKentRequirements of the compulsory part of the childcare register1 September 2021 to 31 March 2022</t>
  </si>
  <si>
    <t>Early years register (full Inspection)All provisionKentRequirements of the voluntary part of the childcare register1 September 2021 to 31 March 2022</t>
  </si>
  <si>
    <t>Early years register (full Inspection)All provisionKentTotal No of inspections1 September 2021 to 31 March 2022</t>
  </si>
  <si>
    <t>Early years register (No children on roll)All provisionKentNCOR Inspection Outcomes1 April 2022 to 31 August 2022</t>
  </si>
  <si>
    <t>Early years register (No children on roll)All provisionKentTotal No of inspections1 April 2022 to 31 August 2022</t>
  </si>
  <si>
    <t>Early years register (No children on roll)All provisionKentNCOR Inspection Outcomes1 September 2021 to 31 March 2022</t>
  </si>
  <si>
    <t>Early years register (No children on roll)All provisionKentTotal No of inspections1 September 2021 to 31 March 2022</t>
  </si>
  <si>
    <t>Early years register (Out-of-school day care)All provisionKentTotal No of inspections1 April 2022 to 31 August 2022</t>
  </si>
  <si>
    <t>Early years register (Out-of-school day care)All provisionKentTotal No of inspections1 September 2021 to 31 March 2022</t>
  </si>
  <si>
    <t>Early years register (full Inspection)All provisionKingston upon HullBehaviour and attitudes1 April 2022 to 31 August 2022</t>
  </si>
  <si>
    <t>Early years register (full Inspection)All provisionKingston upon HullEffectiveness of leadership and Management1 April 2022 to 31 August 2022</t>
  </si>
  <si>
    <t>Early years register (full Inspection)All provisionKingston upon HullOutcomes for children1 April 2022 to 31 August 2022</t>
  </si>
  <si>
    <t>Early years register (full Inspection)All provisionKingston upon HullOverall effectiveness: The quality and standards of the provision1 April 2022 to 31 August 2022</t>
  </si>
  <si>
    <t>Early years register (full Inspection)All provisionKingston upon HullPersonal development1 April 2022 to 31 August 2022</t>
  </si>
  <si>
    <t>Early years register (full Inspection)All provisionKingston upon HullPersonal development, behaviour and welfare1 April 2022 to 31 August 2022</t>
  </si>
  <si>
    <t>Early years register (full Inspection)All provisionKingston upon HullQuality of education1 April 2022 to 31 August 2022</t>
  </si>
  <si>
    <t>Early years register (full Inspection)All provisionKingston upon HullQuality of teaching, learning and assessment1 April 2022 to 31 August 2022</t>
  </si>
  <si>
    <t>Early years register (full Inspection)All provisionKingston upon HullRequirements of the compulsory part of the childcare register1 April 2022 to 31 August 2022</t>
  </si>
  <si>
    <t>Early years register (full Inspection)All provisionKingston upon HullRequirements of the voluntary part of the childcare register1 April 2022 to 31 August 2022</t>
  </si>
  <si>
    <t>Early years register (full Inspection)All provisionKingston upon HullTotal No of inspections1 April 2022 to 31 August 2022</t>
  </si>
  <si>
    <t>Early years register (full Inspection)All provisionKingston upon HullBehaviour and attitudes1 September 2021 to 31 March 2022</t>
  </si>
  <si>
    <t>Early years register (full Inspection)All provisionKingston upon HullEffectiveness of leadership and Management1 September 2021 to 31 March 2022</t>
  </si>
  <si>
    <t>Early years register (full Inspection)All provisionKingston upon HullOutcomes for children1 September 2021 to 31 March 2022</t>
  </si>
  <si>
    <t>Early years register (full Inspection)All provisionKingston upon HullOverall effectiveness: The quality and standards of the provision1 September 2021 to 31 March 2022</t>
  </si>
  <si>
    <t>Early years register (full Inspection)All provisionKingston upon HullPersonal development1 September 2021 to 31 March 2022</t>
  </si>
  <si>
    <t>Early years register (full Inspection)All provisionKingston upon HullPersonal development, behaviour and welfare1 September 2021 to 31 March 2022</t>
  </si>
  <si>
    <t>Early years register (full Inspection)All provisionKingston upon HullQuality of education1 September 2021 to 31 March 2022</t>
  </si>
  <si>
    <t>Early years register (full Inspection)All provisionKingston upon HullQuality of teaching, learning and assessment1 September 2021 to 31 March 2022</t>
  </si>
  <si>
    <t>Early years register (full Inspection)All provisionKingston upon HullRequirements of the compulsory part of the childcare register1 September 2021 to 31 March 2022</t>
  </si>
  <si>
    <t>Early years register (full Inspection)All provisionKingston upon HullRequirements of the voluntary part of the childcare register1 September 2021 to 31 March 2022</t>
  </si>
  <si>
    <t>Early years register (full Inspection)All provisionKingston upon HullTotal No of inspections1 September 2021 to 31 March 2022</t>
  </si>
  <si>
    <t>Early years register (No children on roll)All provisionKingston upon HullNCOR Inspection Outcomes1 April 2022 to 31 August 2022</t>
  </si>
  <si>
    <t>Early years register (No children on roll)All provisionKingston upon HullTotal No of inspections1 April 2022 to 31 August 2022</t>
  </si>
  <si>
    <t>Childcare registerAll provisionKingston upon ThamesTotal No of inspections1 September 2021 to 31 March 2022</t>
  </si>
  <si>
    <t>Early years register (full Inspection)All provisionKingston upon ThamesBehaviour and attitudes1 April 2022 to 31 August 2022</t>
  </si>
  <si>
    <t>Early years register (full Inspection)All provisionKingston upon ThamesEffectiveness of leadership and Management1 April 2022 to 31 August 2022</t>
  </si>
  <si>
    <t>Early years register (full Inspection)All provisionKingston upon ThamesOutcomes for children1 April 2022 to 31 August 2022</t>
  </si>
  <si>
    <t>Early years register (full Inspection)All provisionKingston upon ThamesOverall effectiveness: The quality and standards of the provision1 April 2022 to 31 August 2022</t>
  </si>
  <si>
    <t>Early years register (full Inspection)All provisionKingston upon ThamesPersonal development1 April 2022 to 31 August 2022</t>
  </si>
  <si>
    <t>Early years register (full Inspection)All provisionKingston upon ThamesPersonal development, behaviour and welfare1 April 2022 to 31 August 2022</t>
  </si>
  <si>
    <t>Early years register (full Inspection)All provisionKingston upon ThamesQuality of education1 April 2022 to 31 August 2022</t>
  </si>
  <si>
    <t>Early years register (full Inspection)All provisionKingston upon ThamesQuality of teaching, learning and assessment1 April 2022 to 31 August 2022</t>
  </si>
  <si>
    <t>Early years register (full Inspection)All provisionKingston upon ThamesRequirements of the compulsory part of the childcare register1 April 2022 to 31 August 2022</t>
  </si>
  <si>
    <t>Early years register (full Inspection)All provisionKingston upon ThamesRequirements of the voluntary part of the childcare register1 April 2022 to 31 August 2022</t>
  </si>
  <si>
    <t>Early years register (full Inspection)All provisionKingston upon ThamesTotal No of inspections1 April 2022 to 31 August 2022</t>
  </si>
  <si>
    <t>Early years register (full Inspection)All provisionKingston upon ThamesBehaviour and attitudes1 September 2021 to 31 March 2022</t>
  </si>
  <si>
    <t>Early years register (full Inspection)All provisionKingston upon ThamesEffectiveness of leadership and Management1 September 2021 to 31 March 2022</t>
  </si>
  <si>
    <t>Early years register (full Inspection)All provisionKingston upon ThamesOutcomes for children1 September 2021 to 31 March 2022</t>
  </si>
  <si>
    <t>Early years register (full Inspection)All provisionKingston upon ThamesOverall effectiveness: The quality and standards of the provision1 September 2021 to 31 March 2022</t>
  </si>
  <si>
    <t>Early years register (full Inspection)All provisionKingston upon ThamesPersonal development1 September 2021 to 31 March 2022</t>
  </si>
  <si>
    <t>Early years register (full Inspection)All provisionKingston upon ThamesPersonal development, behaviour and welfare1 September 2021 to 31 March 2022</t>
  </si>
  <si>
    <t>Early years register (full Inspection)All provisionKingston upon ThamesQuality of education1 September 2021 to 31 March 2022</t>
  </si>
  <si>
    <t>Early years register (full Inspection)All provisionKingston upon ThamesQuality of teaching, learning and assessment1 September 2021 to 31 March 2022</t>
  </si>
  <si>
    <t>Early years register (full Inspection)All provisionKingston upon ThamesRequirements of the compulsory part of the childcare register1 September 2021 to 31 March 2022</t>
  </si>
  <si>
    <t>Early years register (full Inspection)All provisionKingston upon ThamesRequirements of the voluntary part of the childcare register1 September 2021 to 31 March 2022</t>
  </si>
  <si>
    <t>Early years register (full Inspection)All provisionKingston upon ThamesTotal No of inspections1 September 2021 to 31 March 2022</t>
  </si>
  <si>
    <t>Early years register (No children on roll)All provisionKingston upon ThamesNCOR Inspection Outcomes1 April 2022 to 31 August 2022</t>
  </si>
  <si>
    <t>Early years register (No children on roll)All provisionKingston upon ThamesTotal No of inspections1 April 2022 to 31 August 2022</t>
  </si>
  <si>
    <t>Early years register (No children on roll)All provisionKingston upon ThamesNCOR Inspection Outcomes1 September 2021 to 31 March 2022</t>
  </si>
  <si>
    <t>Early years register (No children on roll)All provisionKingston upon ThamesTotal No of inspections1 September 2021 to 31 March 2022</t>
  </si>
  <si>
    <t>Early years register (Out-of-school day care)All provisionKingston upon ThamesTotal No of inspections1 April 2022 to 31 August 2022</t>
  </si>
  <si>
    <t>Early years register (Out-of-school day care)All provisionKingston upon ThamesTotal No of inspections1 September 2021 to 31 March 2022</t>
  </si>
  <si>
    <t>Childcare registerAll provisionKirkleesTotal No of inspections1 April 2022 to 31 August 2022</t>
  </si>
  <si>
    <t>Early years register (full Inspection)All provisionKirkleesBehaviour and attitudes1 April 2022 to 31 August 2022</t>
  </si>
  <si>
    <t>Early years register (full Inspection)All provisionKirkleesEffectiveness of leadership and Management1 April 2022 to 31 August 2022</t>
  </si>
  <si>
    <t>Early years register (full Inspection)All provisionKirkleesOutcomes for children1 April 2022 to 31 August 2022</t>
  </si>
  <si>
    <t>Early years register (full Inspection)All provisionKirkleesOverall effectiveness: The quality and standards of the provision1 April 2022 to 31 August 2022</t>
  </si>
  <si>
    <t>Early years register (full Inspection)All provisionKirkleesPersonal development1 April 2022 to 31 August 2022</t>
  </si>
  <si>
    <t>Early years register (full Inspection)All provisionKirkleesPersonal development, behaviour and welfare1 April 2022 to 31 August 2022</t>
  </si>
  <si>
    <t>Early years register (full Inspection)All provisionKirkleesQuality of education1 April 2022 to 31 August 2022</t>
  </si>
  <si>
    <t>Early years register (full Inspection)All provisionKirkleesQuality of teaching, learning and assessment1 April 2022 to 31 August 2022</t>
  </si>
  <si>
    <t>Early years register (full Inspection)All provisionKirkleesRequirements of the compulsory part of the childcare register1 April 2022 to 31 August 2022</t>
  </si>
  <si>
    <t>Early years register (full Inspection)All provisionKirkleesRequirements of the voluntary part of the childcare register1 April 2022 to 31 August 2022</t>
  </si>
  <si>
    <t>Early years register (full Inspection)All provisionKirkleesTotal No of inspections1 April 2022 to 31 August 2022</t>
  </si>
  <si>
    <t>Early years register (full Inspection)All provisionKirkleesBehaviour and attitudes1 September 2021 to 31 March 2022</t>
  </si>
  <si>
    <t>Early years register (full Inspection)All provisionKirkleesEffectiveness of leadership and Management1 September 2021 to 31 March 2022</t>
  </si>
  <si>
    <t>Early years register (full Inspection)All provisionKirkleesOutcomes for children1 September 2021 to 31 March 2022</t>
  </si>
  <si>
    <t>Early years register (full Inspection)All provisionKirkleesOverall effectiveness: The quality and standards of the provision1 September 2021 to 31 March 2022</t>
  </si>
  <si>
    <t>Early years register (full Inspection)All provisionKirkleesPersonal development1 September 2021 to 31 March 2022</t>
  </si>
  <si>
    <t>Early years register (full Inspection)All provisionKirkleesPersonal development, behaviour and welfare1 September 2021 to 31 March 2022</t>
  </si>
  <si>
    <t>Early years register (full Inspection)All provisionKirkleesQuality of education1 September 2021 to 31 March 2022</t>
  </si>
  <si>
    <t>Early years register (full Inspection)All provisionKirkleesQuality of teaching, learning and assessment1 September 2021 to 31 March 2022</t>
  </si>
  <si>
    <t>Early years register (full Inspection)All provisionKirkleesRequirements of the compulsory part of the childcare register1 September 2021 to 31 March 2022</t>
  </si>
  <si>
    <t>Early years register (full Inspection)All provisionKirkleesRequirements of the voluntary part of the childcare register1 September 2021 to 31 March 2022</t>
  </si>
  <si>
    <t>Early years register (full Inspection)All provisionKirkleesTotal No of inspections1 September 2021 to 31 March 2022</t>
  </si>
  <si>
    <t>Early years register (No children on roll)All provisionKirkleesNCOR Inspection Outcomes1 April 2022 to 31 August 2022</t>
  </si>
  <si>
    <t>Early years register (No children on roll)All provisionKirkleesTotal No of inspections1 April 2022 to 31 August 2022</t>
  </si>
  <si>
    <t>Early years register (No children on roll)All provisionKirkleesNCOR Inspection Outcomes1 September 2021 to 31 March 2022</t>
  </si>
  <si>
    <t>Early years register (No children on roll)All provisionKirkleesTotal No of inspections1 September 2021 to 31 March 2022</t>
  </si>
  <si>
    <t>Early years register (Out-of-school day care)All provisionKirkleesTotal No of inspections1 April 2022 to 31 August 2022</t>
  </si>
  <si>
    <t>Early years register (Out-of-school day care)All provisionKirkleesTotal No of inspections1 September 2021 to 31 March 2022</t>
  </si>
  <si>
    <t>Early years register (full Inspection)All provisionKnowsleyBehaviour and attitudes1 April 2022 to 31 August 2022</t>
  </si>
  <si>
    <t>Early years register (full Inspection)All provisionKnowsleyEffectiveness of leadership and Management1 April 2022 to 31 August 2022</t>
  </si>
  <si>
    <t>Early years register (full Inspection)All provisionKnowsleyOutcomes for children1 April 2022 to 31 August 2022</t>
  </si>
  <si>
    <t>Early years register (full Inspection)All provisionKnowsleyOverall effectiveness: The quality and standards of the provision1 April 2022 to 31 August 2022</t>
  </si>
  <si>
    <t>Early years register (full Inspection)All provisionKnowsleyPersonal development1 April 2022 to 31 August 2022</t>
  </si>
  <si>
    <t>Early years register (full Inspection)All provisionKnowsleyPersonal development, behaviour and welfare1 April 2022 to 31 August 2022</t>
  </si>
  <si>
    <t>Early years register (full Inspection)All provisionKnowsleyQuality of education1 April 2022 to 31 August 2022</t>
  </si>
  <si>
    <t>Early years register (full Inspection)All provisionKnowsleyQuality of teaching, learning and assessment1 April 2022 to 31 August 2022</t>
  </si>
  <si>
    <t>Early years register (full Inspection)All provisionKnowsleyRequirements of the compulsory part of the childcare register1 April 2022 to 31 August 2022</t>
  </si>
  <si>
    <t>Early years register (full Inspection)All provisionKnowsleyRequirements of the voluntary part of the childcare register1 April 2022 to 31 August 2022</t>
  </si>
  <si>
    <t>Early years register (full Inspection)All provisionKnowsleyTotal No of inspections1 April 2022 to 31 August 2022</t>
  </si>
  <si>
    <t>Early years register (full Inspection)All provisionKnowsleyBehaviour and attitudes1 September 2021 to 31 March 2022</t>
  </si>
  <si>
    <t>Early years register (full Inspection)All provisionKnowsleyEffectiveness of leadership and Management1 September 2021 to 31 March 2022</t>
  </si>
  <si>
    <t>Early years register (full Inspection)All provisionKnowsleyOutcomes for children1 September 2021 to 31 March 2022</t>
  </si>
  <si>
    <t>Early years register (full Inspection)All provisionKnowsleyOverall effectiveness: The quality and standards of the provision1 September 2021 to 31 March 2022</t>
  </si>
  <si>
    <t>Early years register (full Inspection)All provisionKnowsleyPersonal development1 September 2021 to 31 March 2022</t>
  </si>
  <si>
    <t>Early years register (full Inspection)All provisionKnowsleyPersonal development, behaviour and welfare1 September 2021 to 31 March 2022</t>
  </si>
  <si>
    <t>Early years register (full Inspection)All provisionKnowsleyQuality of education1 September 2021 to 31 March 2022</t>
  </si>
  <si>
    <t>Early years register (full Inspection)All provisionKnowsleyQuality of teaching, learning and assessment1 September 2021 to 31 March 2022</t>
  </si>
  <si>
    <t>Early years register (full Inspection)All provisionKnowsleyRequirements of the compulsory part of the childcare register1 September 2021 to 31 March 2022</t>
  </si>
  <si>
    <t>Early years register (full Inspection)All provisionKnowsleyRequirements of the voluntary part of the childcare register1 September 2021 to 31 March 2022</t>
  </si>
  <si>
    <t>Early years register (full Inspection)All provisionKnowsleyTotal No of inspections1 September 2021 to 31 March 2022</t>
  </si>
  <si>
    <t>Early years register (No children on roll)All provisionKnowsleyNCOR Inspection Outcomes1 April 2022 to 31 August 2022</t>
  </si>
  <si>
    <t>Early years register (No children on roll)All provisionKnowsleyTotal No of inspections1 April 2022 to 31 August 2022</t>
  </si>
  <si>
    <t>Early years register (Out-of-school day care)All provisionKnowsleyTotal No of inspections1 April 2022 to 31 August 2022</t>
  </si>
  <si>
    <t>Childcare registerAll provisionLambethTotal No of inspections1 April 2022 to 31 August 2022</t>
  </si>
  <si>
    <t>Childcare registerAll provisionLambethTotal No of inspections1 September 2021 to 31 March 2022</t>
  </si>
  <si>
    <t>Early years register (full Inspection)All provisionLambethBehaviour and attitudes1 April 2022 to 31 August 2022</t>
  </si>
  <si>
    <t>Early years register (full Inspection)All provisionLambethEffectiveness of leadership and Management1 April 2022 to 31 August 2022</t>
  </si>
  <si>
    <t>Early years register (full Inspection)All provisionLambethOutcomes for children1 April 2022 to 31 August 2022</t>
  </si>
  <si>
    <t>Early years register (full Inspection)All provisionLambethOverall effectiveness: The quality and standards of the provision1 April 2022 to 31 August 2022</t>
  </si>
  <si>
    <t>Early years register (full Inspection)All provisionLambethPersonal development1 April 2022 to 31 August 2022</t>
  </si>
  <si>
    <t>Early years register (full Inspection)All provisionLambethPersonal development, behaviour and welfare1 April 2022 to 31 August 2022</t>
  </si>
  <si>
    <t>Early years register (full Inspection)All provisionLambethQuality of education1 April 2022 to 31 August 2022</t>
  </si>
  <si>
    <t>Early years register (full Inspection)All provisionLambethQuality of teaching, learning and assessment1 April 2022 to 31 August 2022</t>
  </si>
  <si>
    <t>Early years register (full Inspection)All provisionLambethRequirements of the compulsory part of the childcare register1 April 2022 to 31 August 2022</t>
  </si>
  <si>
    <t>Early years register (full Inspection)All provisionLambethRequirements of the voluntary part of the childcare register1 April 2022 to 31 August 2022</t>
  </si>
  <si>
    <t>Early years register (full Inspection)All provisionLambethTotal No of inspections1 April 2022 to 31 August 2022</t>
  </si>
  <si>
    <t>Early years register (full Inspection)All provisionLambethBehaviour and attitudes1 September 2021 to 31 March 2022</t>
  </si>
  <si>
    <t>Early years register (full Inspection)All provisionLambethEffectiveness of leadership and Management1 September 2021 to 31 March 2022</t>
  </si>
  <si>
    <t>Early years register (full Inspection)All provisionLambethOutcomes for children1 September 2021 to 31 March 2022</t>
  </si>
  <si>
    <t>Early years register (full Inspection)All provisionLambethOverall effectiveness: The quality and standards of the provision1 September 2021 to 31 March 2022</t>
  </si>
  <si>
    <t>Early years register (full Inspection)All provisionLambethPersonal development1 September 2021 to 31 March 2022</t>
  </si>
  <si>
    <t>Early years register (full Inspection)All provisionLambethPersonal development, behaviour and welfare1 September 2021 to 31 March 2022</t>
  </si>
  <si>
    <t>Early years register (full Inspection)All provisionLambethQuality of education1 September 2021 to 31 March 2022</t>
  </si>
  <si>
    <t>Early years register (full Inspection)All provisionLambethQuality of teaching, learning and assessment1 September 2021 to 31 March 2022</t>
  </si>
  <si>
    <t>Early years register (full Inspection)All provisionLambethRequirements of the compulsory part of the childcare register1 September 2021 to 31 March 2022</t>
  </si>
  <si>
    <t>Early years register (full Inspection)All provisionLambethRequirements of the voluntary part of the childcare register1 September 2021 to 31 March 2022</t>
  </si>
  <si>
    <t>Early years register (full Inspection)All provisionLambethTotal No of inspections1 September 2021 to 31 March 2022</t>
  </si>
  <si>
    <t>Early years register (No children on roll)All provisionLambethNCOR Inspection Outcomes1 April 2022 to 31 August 2022</t>
  </si>
  <si>
    <t>Early years register (No children on roll)All provisionLambethTotal No of inspections1 April 2022 to 31 August 2022</t>
  </si>
  <si>
    <t>Early years register (No children on roll)All provisionLambethNCOR Inspection Outcomes1 September 2021 to 31 March 2022</t>
  </si>
  <si>
    <t>Early years register (No children on roll)All provisionLambethTotal No of inspections1 September 2021 to 31 March 2022</t>
  </si>
  <si>
    <t>Early years register (Out-of-school day care)All provisionLambethTotal No of inspections1 April 2022 to 31 August 2022</t>
  </si>
  <si>
    <t>Early years register (Out-of-school day care)All provisionLambethTotal No of inspections1 September 2021 to 31 March 2022</t>
  </si>
  <si>
    <t>Childcare registerAll provisionLancashireTotal No of inspections1 April 2022 to 31 August 2022</t>
  </si>
  <si>
    <t>Childcare registerAll provisionLancashireTotal No of inspections1 September 2021 to 31 March 2022</t>
  </si>
  <si>
    <t>Early years register (full Inspection)All provisionLancashireBehaviour and attitudes1 April 2022 to 31 August 2022</t>
  </si>
  <si>
    <t>Early years register (full Inspection)All provisionLancashireEffectiveness of leadership and Management1 April 2022 to 31 August 2022</t>
  </si>
  <si>
    <t>Early years register (full Inspection)All provisionLancashireOutcomes for children1 April 2022 to 31 August 2022</t>
  </si>
  <si>
    <t>Early years register (full Inspection)All provisionLancashireOverall effectiveness: The quality and standards of the provision1 April 2022 to 31 August 2022</t>
  </si>
  <si>
    <t>Early years register (full Inspection)All provisionLancashirePersonal development1 April 2022 to 31 August 2022</t>
  </si>
  <si>
    <t>Early years register (full Inspection)All provisionLancashirePersonal development, behaviour and welfare1 April 2022 to 31 August 2022</t>
  </si>
  <si>
    <t>Early years register (full Inspection)All provisionLancashireQuality of education1 April 2022 to 31 August 2022</t>
  </si>
  <si>
    <t>Early years register (full Inspection)All provisionLancashireQuality of teaching, learning and assessment1 April 2022 to 31 August 2022</t>
  </si>
  <si>
    <t>Early years register (full Inspection)All provisionLancashireRequirements of the compulsory part of the childcare register1 April 2022 to 31 August 2022</t>
  </si>
  <si>
    <t>Early years register (full Inspection)All provisionLancashireRequirements of the voluntary part of the childcare register1 April 2022 to 31 August 2022</t>
  </si>
  <si>
    <t>Early years register (full Inspection)All provisionLancashireTotal No of inspections1 April 2022 to 31 August 2022</t>
  </si>
  <si>
    <t>Early years register (full Inspection)All provisionLancashireBehaviour and attitudes1 September 2021 to 31 March 2022</t>
  </si>
  <si>
    <t>Early years register (full Inspection)All provisionLancashireEffectiveness of leadership and Management1 September 2021 to 31 March 2022</t>
  </si>
  <si>
    <t>Early years register (full Inspection)All provisionLancashireOutcomes for children1 September 2021 to 31 March 2022</t>
  </si>
  <si>
    <t>Early years register (full Inspection)All provisionLancashireOverall effectiveness: The quality and standards of the provision1 September 2021 to 31 March 2022</t>
  </si>
  <si>
    <t>Early years register (full Inspection)All provisionLancashirePersonal development1 September 2021 to 31 March 2022</t>
  </si>
  <si>
    <t>Early years register (full Inspection)All provisionLancashirePersonal development, behaviour and welfare1 September 2021 to 31 March 2022</t>
  </si>
  <si>
    <t>Early years register (full Inspection)All provisionLancashireQuality of education1 September 2021 to 31 March 2022</t>
  </si>
  <si>
    <t>Early years register (full Inspection)All provisionLancashireQuality of teaching, learning and assessment1 September 2021 to 31 March 2022</t>
  </si>
  <si>
    <t>Early years register (full Inspection)All provisionLancashireRequirements of the compulsory part of the childcare register1 September 2021 to 31 March 2022</t>
  </si>
  <si>
    <t>Early years register (full Inspection)All provisionLancashireRequirements of the voluntary part of the childcare register1 September 2021 to 31 March 2022</t>
  </si>
  <si>
    <t>Early years register (full Inspection)All provisionLancashireTotal No of inspections1 September 2021 to 31 March 2022</t>
  </si>
  <si>
    <t>Early years register (No children on roll)All provisionLancashireNCOR Inspection Outcomes1 April 2022 to 31 August 2022</t>
  </si>
  <si>
    <t>Early years register (No children on roll)All provisionLancashireTotal No of inspections1 April 2022 to 31 August 2022</t>
  </si>
  <si>
    <t>Early years register (No children on roll)All provisionLancashireNCOR Inspection Outcomes1 September 2021 to 31 March 2022</t>
  </si>
  <si>
    <t>Early years register (No children on roll)All provisionLancashireTotal No of inspections1 September 2021 to 31 March 2022</t>
  </si>
  <si>
    <t>Early years register (No children on roll)All provisionStockportTotal No of inspections1 September 2021 to 31 March 2022</t>
  </si>
  <si>
    <t>Early years register (Out-of-school day care)All provisionStockportTotal No of inspections1 April 2022 to 31 August 2022</t>
  </si>
  <si>
    <t>Early years register (Out-of-school day care)All provisionStockportTotal No of inspections1 September 2021 to 31 March 2022</t>
  </si>
  <si>
    <t>Early years register (full Inspection)All provisionStockton-on-TeesBehaviour and attitudes1 April 2022 to 31 August 2022</t>
  </si>
  <si>
    <t>Early years register (full Inspection)All provisionStockton-on-TeesEffectiveness of leadership and Management1 April 2022 to 31 August 2022</t>
  </si>
  <si>
    <t>Early years register (full Inspection)All provisionStockton-on-TeesOutcomes for children1 April 2022 to 31 August 2022</t>
  </si>
  <si>
    <t>Early years register (full Inspection)All provisionStockton-on-TeesOverall effectiveness: The quality and standards of the provision1 April 2022 to 31 August 2022</t>
  </si>
  <si>
    <t>Early years register (full Inspection)All provisionStockton-on-TeesPersonal development1 April 2022 to 31 August 2022</t>
  </si>
  <si>
    <t>Early years register (full Inspection)All provisionStockton-on-TeesPersonal development, behaviour and welfare1 April 2022 to 31 August 2022</t>
  </si>
  <si>
    <t>Early years register (full Inspection)All provisionStockton-on-TeesQuality of education1 April 2022 to 31 August 2022</t>
  </si>
  <si>
    <t>Early years register (full Inspection)All provisionStockton-on-TeesQuality of teaching, learning and assessment1 April 2022 to 31 August 2022</t>
  </si>
  <si>
    <t>Early years register (full Inspection)All provisionStockton-on-TeesRequirements of the compulsory part of the childcare register1 April 2022 to 31 August 2022</t>
  </si>
  <si>
    <t>Early years register (full Inspection)All provisionStockton-on-TeesRequirements of the voluntary part of the childcare register1 April 2022 to 31 August 2022</t>
  </si>
  <si>
    <t>Early years register (full Inspection)All provisionStockton-on-TeesTotal No of inspections1 April 2022 to 31 August 2022</t>
  </si>
  <si>
    <t>Early years register (full Inspection)All provisionStockton-on-TeesBehaviour and attitudes1 September 2021 to 31 March 2022</t>
  </si>
  <si>
    <t>Early years register (full Inspection)All provisionStockton-on-TeesEffectiveness of leadership and Management1 September 2021 to 31 March 2022</t>
  </si>
  <si>
    <t>Early years register (full Inspection)All provisionStockton-on-TeesOutcomes for children1 September 2021 to 31 March 2022</t>
  </si>
  <si>
    <t>Early years register (full Inspection)All provisionStockton-on-TeesOverall effectiveness: The quality and standards of the provision1 September 2021 to 31 March 2022</t>
  </si>
  <si>
    <t>Early years register (full Inspection)All provisionStockton-on-TeesPersonal development1 September 2021 to 31 March 2022</t>
  </si>
  <si>
    <t>Early years register (full Inspection)All provisionStockton-on-TeesPersonal development, behaviour and welfare1 September 2021 to 31 March 2022</t>
  </si>
  <si>
    <t>Early years register (full Inspection)All provisionStockton-on-TeesQuality of education1 September 2021 to 31 March 2022</t>
  </si>
  <si>
    <t>Early years register (full Inspection)All provisionStockton-on-TeesQuality of teaching, learning and assessment1 September 2021 to 31 March 2022</t>
  </si>
  <si>
    <t>Early years register (full Inspection)All provisionStockton-on-TeesRequirements of the compulsory part of the childcare register1 September 2021 to 31 March 2022</t>
  </si>
  <si>
    <t>Early years register (full Inspection)All provisionStockton-on-TeesRequirements of the voluntary part of the childcare register1 September 2021 to 31 March 2022</t>
  </si>
  <si>
    <t>Early years register (full Inspection)All provisionStockton-on-TeesTotal No of inspections1 September 2021 to 31 March 2022</t>
  </si>
  <si>
    <t>Early years register (No children on roll)All provisionStockton-on-TeesNCOR Inspection Outcomes1 April 2022 to 31 August 2022</t>
  </si>
  <si>
    <t>Early years register (No children on roll)All provisionStockton-on-TeesTotal No of inspections1 April 2022 to 31 August 2022</t>
  </si>
  <si>
    <t>Early years register (No children on roll)All provisionStockton-on-TeesNCOR Inspection Outcomes1 September 2021 to 31 March 2022</t>
  </si>
  <si>
    <t>Early years register (No children on roll)All provisionStockton-on-TeesTotal No of inspections1 September 2021 to 31 March 2022</t>
  </si>
  <si>
    <t>Early years register (Out-of-school day care)All provisionStockton-on-TeesTotal No of inspections1 April 2022 to 31 August 2022</t>
  </si>
  <si>
    <t>Early years register (Out-of-school day care)All provisionStockton-on-TeesTotal No of inspections1 September 2021 to 31 March 2022</t>
  </si>
  <si>
    <t>Early years register (full Inspection)All provisionStoke-on-TrentBehaviour and attitudes1 April 2022 to 31 August 2022</t>
  </si>
  <si>
    <t>Early years register (full Inspection)All provisionStoke-on-TrentEffectiveness of leadership and Management1 April 2022 to 31 August 2022</t>
  </si>
  <si>
    <t>Early years register (full Inspection)All provisionStoke-on-TrentOutcomes for children1 April 2022 to 31 August 2022</t>
  </si>
  <si>
    <t>Early years register (full Inspection)All provisionStoke-on-TrentOverall effectiveness: The quality and standards of the provision1 April 2022 to 31 August 2022</t>
  </si>
  <si>
    <t>Early years register (full Inspection)All provisionStoke-on-TrentPersonal development1 April 2022 to 31 August 2022</t>
  </si>
  <si>
    <t>Early years register (full Inspection)All provisionStoke-on-TrentPersonal development, behaviour and welfare1 April 2022 to 31 August 2022</t>
  </si>
  <si>
    <t>Early years register (full Inspection)All provisionStoke-on-TrentQuality of education1 April 2022 to 31 August 2022</t>
  </si>
  <si>
    <t>Early years register (full Inspection)All provisionStoke-on-TrentQuality of teaching, learning and assessment1 April 2022 to 31 August 2022</t>
  </si>
  <si>
    <t>Early years register (full Inspection)All provisionStoke-on-TrentRequirements of the compulsory part of the childcare register1 April 2022 to 31 August 2022</t>
  </si>
  <si>
    <t>Early years register (full Inspection)All provisionStoke-on-TrentRequirements of the voluntary part of the childcare register1 April 2022 to 31 August 2022</t>
  </si>
  <si>
    <t>Early years register (full Inspection)All provisionStoke-on-TrentTotal No of inspections1 April 2022 to 31 August 2022</t>
  </si>
  <si>
    <t>Early years register (full Inspection)All provisionStoke-on-TrentBehaviour and attitudes1 September 2021 to 31 March 2022</t>
  </si>
  <si>
    <t>Early years register (full Inspection)All provisionStoke-on-TrentEffectiveness of leadership and Management1 September 2021 to 31 March 2022</t>
  </si>
  <si>
    <t>Early years register (full Inspection)All provisionStoke-on-TrentOutcomes for children1 September 2021 to 31 March 2022</t>
  </si>
  <si>
    <t>Early years register (full Inspection)All provisionStoke-on-TrentOverall effectiveness: The quality and standards of the provision1 September 2021 to 31 March 2022</t>
  </si>
  <si>
    <t>Early years register (full Inspection)All provisionStoke-on-TrentPersonal development1 September 2021 to 31 March 2022</t>
  </si>
  <si>
    <t>Early years register (full Inspection)All provisionStoke-on-TrentPersonal development, behaviour and welfare1 September 2021 to 31 March 2022</t>
  </si>
  <si>
    <t>Early years register (full Inspection)All provisionStoke-on-TrentQuality of education1 September 2021 to 31 March 2022</t>
  </si>
  <si>
    <t>Early years register (full Inspection)All provisionStoke-on-TrentQuality of teaching, learning and assessment1 September 2021 to 31 March 2022</t>
  </si>
  <si>
    <t>Early years register (full Inspection)All provisionStoke-on-TrentRequirements of the compulsory part of the childcare register1 September 2021 to 31 March 2022</t>
  </si>
  <si>
    <t>Early years register (full Inspection)All provisionStoke-on-TrentRequirements of the voluntary part of the childcare register1 September 2021 to 31 March 2022</t>
  </si>
  <si>
    <t>Early years register (full Inspection)All provisionStoke-on-TrentTotal No of inspections1 September 2021 to 31 March 2022</t>
  </si>
  <si>
    <t>Early years register (No children on roll)All provisionStoke-on-TrentNCOR Inspection Outcomes1 April 2022 to 31 August 2022</t>
  </si>
  <si>
    <t>Early years register (No children on roll)All provisionStoke-on-TrentTotal No of inspections1 April 2022 to 31 August 2022</t>
  </si>
  <si>
    <t>Early years register (Out-of-school day care)All provisionStoke-on-TrentTotal No of inspections1 April 2022 to 31 August 2022</t>
  </si>
  <si>
    <t>Early years register (full Inspection)All provisionSuffolkBehaviour and attitudes1 April 2022 to 31 August 2022</t>
  </si>
  <si>
    <t>Early years register (full Inspection)All provisionSuffolkEffectiveness of leadership and Management1 April 2022 to 31 August 2022</t>
  </si>
  <si>
    <t>Early years register (full Inspection)All provisionSuffolkOutcomes for children1 April 2022 to 31 August 2022</t>
  </si>
  <si>
    <t>Early years register (full Inspection)All provisionSuffolkOverall effectiveness: The quality and standards of the provision1 April 2022 to 31 August 2022</t>
  </si>
  <si>
    <t>Early years register (full Inspection)All provisionSuffolkPersonal development1 April 2022 to 31 August 2022</t>
  </si>
  <si>
    <t>Early years register (full Inspection)All provisionSuffolkPersonal development, behaviour and welfare1 April 2022 to 31 August 2022</t>
  </si>
  <si>
    <t>Early years register (full Inspection)All provisionSuffolkQuality of education1 April 2022 to 31 August 2022</t>
  </si>
  <si>
    <t>Early years register (full Inspection)All provisionSuffolkQuality of teaching, learning and assessment1 April 2022 to 31 August 2022</t>
  </si>
  <si>
    <t>Early years register (full Inspection)All provisionSuffolkRequirements of the compulsory part of the childcare register1 April 2022 to 31 August 2022</t>
  </si>
  <si>
    <t>Early years register (full Inspection)All provisionSuffolkRequirements of the voluntary part of the childcare register1 April 2022 to 31 August 2022</t>
  </si>
  <si>
    <t>Early years register (full Inspection)All provisionSuffolkTotal No of inspections1 April 2022 to 31 August 2022</t>
  </si>
  <si>
    <t>Early years register (full Inspection)All provisionSuffolkBehaviour and attitudes1 September 2021 to 31 March 2022</t>
  </si>
  <si>
    <t>Early years register (full Inspection)All provisionSuffolkEffectiveness of leadership and Management1 September 2021 to 31 March 2022</t>
  </si>
  <si>
    <t>Early years register (full Inspection)All provisionSuffolkOutcomes for children1 September 2021 to 31 March 2022</t>
  </si>
  <si>
    <t>Early years register (full Inspection)All provisionSuffolkOverall effectiveness: The quality and standards of the provision1 September 2021 to 31 March 2022</t>
  </si>
  <si>
    <t>Early years register (full Inspection)All provisionSuffolkPersonal development1 September 2021 to 31 March 2022</t>
  </si>
  <si>
    <t>Early years register (full Inspection)All provisionSuffolkPersonal development, behaviour and welfare1 September 2021 to 31 March 2022</t>
  </si>
  <si>
    <t>Early years register (full Inspection)All provisionSuffolkQuality of education1 September 2021 to 31 March 2022</t>
  </si>
  <si>
    <t>Early years register (full Inspection)All provisionSuffolkQuality of teaching, learning and assessment1 September 2021 to 31 March 2022</t>
  </si>
  <si>
    <t>Early years register (full Inspection)All provisionSuffolkRequirements of the compulsory part of the childcare register1 September 2021 to 31 March 2022</t>
  </si>
  <si>
    <t>Early years register (full Inspection)All provisionSuffolkRequirements of the voluntary part of the childcare register1 September 2021 to 31 March 2022</t>
  </si>
  <si>
    <t>Early years register (full Inspection)All provisionSuffolkTotal No of inspections1 September 2021 to 31 March 2022</t>
  </si>
  <si>
    <t>Early years register (No children on roll)All provisionSuffolkNCOR Inspection Outcomes1 April 2022 to 31 August 2022</t>
  </si>
  <si>
    <t>Early years register (No children on roll)All provisionSuffolkTotal No of inspections1 April 2022 to 31 August 2022</t>
  </si>
  <si>
    <t>Early years register (No children on roll)All provisionSuffolkNCOR Inspection Outcomes1 September 2021 to 31 March 2022</t>
  </si>
  <si>
    <t>Early years register (No children on roll)All provisionSuffolkTotal No of inspections1 September 2021 to 31 March 2022</t>
  </si>
  <si>
    <t>Early years register (Out-of-school day care)All provisionSuffolkTotal No of inspections1 April 2022 to 31 August 2022</t>
  </si>
  <si>
    <t>Early years register (Out-of-school day care)All provisionSuffolkTotal No of inspections1 September 2021 to 31 March 2022</t>
  </si>
  <si>
    <t>Childcare registerAll provisionSunderlandTotal No of inspections1 September 2021 to 31 March 2022</t>
  </si>
  <si>
    <t>Early years register (full Inspection)All provisionSunderlandBehaviour and attitudes1 April 2022 to 31 August 2022</t>
  </si>
  <si>
    <t>Early years register (full Inspection)All provisionSunderlandEffectiveness of leadership and Management1 April 2022 to 31 August 2022</t>
  </si>
  <si>
    <t>Early years register (full Inspection)All provisionSunderlandOutcomes for children1 April 2022 to 31 August 2022</t>
  </si>
  <si>
    <t>Early years register (full Inspection)All provisionSunderlandOverall effectiveness: The quality and standards of the provision1 April 2022 to 31 August 2022</t>
  </si>
  <si>
    <t>Early years register (full Inspection)All provisionSunderlandPersonal development1 April 2022 to 31 August 2022</t>
  </si>
  <si>
    <t>Early years register (full Inspection)All provisionSunderlandPersonal development, behaviour and welfare1 April 2022 to 31 August 2022</t>
  </si>
  <si>
    <t>Early years register (full Inspection)All provisionSunderlandQuality of education1 April 2022 to 31 August 2022</t>
  </si>
  <si>
    <t>Early years register (full Inspection)All provisionSunderlandQuality of teaching, learning and assessment1 April 2022 to 31 August 2022</t>
  </si>
  <si>
    <t>Early years register (full Inspection)All provisionSunderlandRequirements of the compulsory part of the childcare register1 April 2022 to 31 August 2022</t>
  </si>
  <si>
    <t>Early years register (full Inspection)All provisionSunderlandRequirements of the voluntary part of the childcare register1 April 2022 to 31 August 2022</t>
  </si>
  <si>
    <t>Early years register (full Inspection)All provisionSunderlandTotal No of inspections1 April 2022 to 31 August 2022</t>
  </si>
  <si>
    <t>Early years register (full Inspection)All provisionSunderlandBehaviour and attitudes1 September 2021 to 31 March 2022</t>
  </si>
  <si>
    <t>Early years register (full Inspection)All provisionSunderlandEffectiveness of leadership and Management1 September 2021 to 31 March 2022</t>
  </si>
  <si>
    <t>Early years register (full Inspection)All provisionSunderlandOutcomes for children1 September 2021 to 31 March 2022</t>
  </si>
  <si>
    <t>Early years register (full Inspection)All provisionSunderlandOverall effectiveness: The quality and standards of the provision1 September 2021 to 31 March 2022</t>
  </si>
  <si>
    <t>Early years register (full Inspection)All provisionSunderlandPersonal development1 September 2021 to 31 March 2022</t>
  </si>
  <si>
    <t>Early years register (full Inspection)All provisionSunderlandPersonal development, behaviour and welfare1 September 2021 to 31 March 2022</t>
  </si>
  <si>
    <t>Early years register (full Inspection)All provisionSunderlandQuality of education1 September 2021 to 31 March 2022</t>
  </si>
  <si>
    <t>Early years register (full Inspection)All provisionSunderlandQuality of teaching, learning and assessment1 September 2021 to 31 March 2022</t>
  </si>
  <si>
    <t>Early years register (full Inspection)All provisionSunderlandRequirements of the compulsory part of the childcare register1 September 2021 to 31 March 2022</t>
  </si>
  <si>
    <t>Early years register (full Inspection)All provisionSunderlandRequirements of the voluntary part of the childcare register1 September 2021 to 31 March 2022</t>
  </si>
  <si>
    <t>Early years register (full Inspection)All provisionSunderlandTotal No of inspections1 September 2021 to 31 March 2022</t>
  </si>
  <si>
    <t>Early years register (No children on roll)All provisionSunderlandNCOR Inspection Outcomes1 April 2022 to 31 August 2022</t>
  </si>
  <si>
    <t>Early years register (No children on roll)All provisionSunderlandTotal No of inspections1 April 2022 to 31 August 2022</t>
  </si>
  <si>
    <t>Early years register (No children on roll)All provisionSunderlandNCOR Inspection Outcomes1 September 2021 to 31 March 2022</t>
  </si>
  <si>
    <t>Early years register (No children on roll)All provisionSunderlandTotal No of inspections1 September 2021 to 31 March 2022</t>
  </si>
  <si>
    <t>Early years register (Out-of-school day care)All provisionSunderlandTotal No of inspections1 April 2022 to 31 August 2022</t>
  </si>
  <si>
    <t>Childcare registerAll provisionSurreyTotal No of inspections1 April 2022 to 31 August 2022</t>
  </si>
  <si>
    <t>Childcare registerAll provisionSurreyTotal No of inspections1 September 2021 to 31 March 2022</t>
  </si>
  <si>
    <t>Early years register (full Inspection)All provisionSurreyBehaviour and attitudes1 April 2022 to 31 August 2022</t>
  </si>
  <si>
    <t>Early years register (full Inspection)All provisionSurreyEffectiveness of leadership and Management1 April 2022 to 31 August 2022</t>
  </si>
  <si>
    <t>Early years register (full Inspection)All provisionSurreyOutcomes for children1 April 2022 to 31 August 2022</t>
  </si>
  <si>
    <t>Early years register (full Inspection)All provisionSurreyOverall effectiveness: The quality and standards of the provision1 April 2022 to 31 August 2022</t>
  </si>
  <si>
    <t>Early years register (full Inspection)All provisionSurreyPersonal development1 April 2022 to 31 August 2022</t>
  </si>
  <si>
    <t>Early years register (full Inspection)All provisionSurreyPersonal development, behaviour and welfare1 April 2022 to 31 August 2022</t>
  </si>
  <si>
    <t>Early years register (full Inspection)All provisionSurreyQuality of education1 April 2022 to 31 August 2022</t>
  </si>
  <si>
    <t>Early years register (full Inspection)All provisionSurreyQuality of teaching, learning and assessment1 April 2022 to 31 August 2022</t>
  </si>
  <si>
    <t>Early years register (full Inspection)All provisionSurreyRequirements of the compulsory part of the childcare register1 April 2022 to 31 August 2022</t>
  </si>
  <si>
    <t>Early years register (full Inspection)All provisionSurreyRequirements of the voluntary part of the childcare register1 April 2022 to 31 August 2022</t>
  </si>
  <si>
    <t>Early years register (full Inspection)All provisionSurreyTotal No of inspections1 April 2022 to 31 August 2022</t>
  </si>
  <si>
    <t>Early years register (full Inspection)All provisionSurreyBehaviour and attitudes1 September 2021 to 31 March 2022</t>
  </si>
  <si>
    <t>Early years register (full Inspection)All provisionSurreyEffectiveness of leadership and Management1 September 2021 to 31 March 2022</t>
  </si>
  <si>
    <t>Early years register (full Inspection)All provisionSurreyOutcomes for children1 September 2021 to 31 March 2022</t>
  </si>
  <si>
    <t>Early years register (full Inspection)All provisionSurreyOverall effectiveness: The quality and standards of the provision1 September 2021 to 31 March 2022</t>
  </si>
  <si>
    <t>Early years register (full Inspection)All provisionSurreyPersonal development1 September 2021 to 31 March 2022</t>
  </si>
  <si>
    <t>Early years register (full Inspection)All provisionSurreyPersonal development, behaviour and welfare1 September 2021 to 31 March 2022</t>
  </si>
  <si>
    <t>Early years register (full Inspection)All provisionSurreyQuality of education1 September 2021 to 31 March 2022</t>
  </si>
  <si>
    <t>Early years register (full Inspection)All provisionSurreyQuality of teaching, learning and assessment1 September 2021 to 31 March 2022</t>
  </si>
  <si>
    <t>Early years register (full Inspection)All provisionSurreyRequirements of the compulsory part of the childcare register1 September 2021 to 31 March 2022</t>
  </si>
  <si>
    <t>Early years register (full Inspection)All provisionSurreyRequirements of the voluntary part of the childcare register1 September 2021 to 31 March 2022</t>
  </si>
  <si>
    <t>Early years register (full Inspection)All provisionSurreyTotal No of inspections1 September 2021 to 31 March 2022</t>
  </si>
  <si>
    <t>Early years register (No children on roll)All provisionSurreyNCOR Inspection Outcomes1 April 2022 to 31 August 2022</t>
  </si>
  <si>
    <t>Early years register (No children on roll)All provisionSurreyTotal No of inspections1 April 2022 to 31 August 2022</t>
  </si>
  <si>
    <t>Early years register (No children on roll)All provisionSurreyNCOR Inspection Outcomes1 September 2021 to 31 March 2022</t>
  </si>
  <si>
    <t>Early years register (No children on roll)All provisionSurreyTotal No of inspections1 September 2021 to 31 March 2022</t>
  </si>
  <si>
    <t>Early years register (Out-of-school day care)All provisionSurreyTotal No of inspections1 April 2022 to 31 August 2022</t>
  </si>
  <si>
    <t>Early years register (Out-of-school day care)All provisionSurreyTotal No of inspections1 September 2021 to 31 March 2022</t>
  </si>
  <si>
    <t>Childcare registerAll provisionSuttonTotal No of inspections1 April 2022 to 31 August 2022</t>
  </si>
  <si>
    <t>Childcare registerAll provisionSuttonTotal No of inspections1 September 2021 to 31 March 2022</t>
  </si>
  <si>
    <t>Early years register (full Inspection)All provisionSuttonBehaviour and attitudes1 April 2022 to 31 August 2022</t>
  </si>
  <si>
    <t>Early years register (full Inspection)All provisionSuttonEffectiveness of leadership and Management1 April 2022 to 31 August 2022</t>
  </si>
  <si>
    <t>Early years register (full Inspection)All provisionSuttonOutcomes for children1 April 2022 to 31 August 2022</t>
  </si>
  <si>
    <t>Early years register (full Inspection)All provisionSuttonOverall effectiveness: The quality and standards of the provision1 April 2022 to 31 August 2022</t>
  </si>
  <si>
    <t>Early years register (full Inspection)All provisionSuttonPersonal development1 April 2022 to 31 August 2022</t>
  </si>
  <si>
    <t>Early years register (full Inspection)All provisionSuttonPersonal development, behaviour and welfare1 April 2022 to 31 August 2022</t>
  </si>
  <si>
    <t>Early years register (full Inspection)All provisionSuttonQuality of education1 April 2022 to 31 August 2022</t>
  </si>
  <si>
    <t>Early years register (full Inspection)All provisionSuttonQuality of teaching, learning and assessment1 April 2022 to 31 August 2022</t>
  </si>
  <si>
    <t>Early years register (full Inspection)All provisionSuttonRequirements of the compulsory part of the childcare register1 April 2022 to 31 August 2022</t>
  </si>
  <si>
    <t>Early years register (full Inspection)All provisionSuttonRequirements of the voluntary part of the childcare register1 April 2022 to 31 August 2022</t>
  </si>
  <si>
    <t>Early years register (full Inspection)All provisionSuttonTotal No of inspections1 April 2022 to 31 August 2022</t>
  </si>
  <si>
    <t>Early years register (full Inspection)All provisionSuttonBehaviour and attitudes1 September 2021 to 31 March 2022</t>
  </si>
  <si>
    <t>Early years register (full Inspection)All provisionSuttonEffectiveness of leadership and Management1 September 2021 to 31 March 2022</t>
  </si>
  <si>
    <t>Early years register (full Inspection)All provisionSuttonOutcomes for children1 September 2021 to 31 March 2022</t>
  </si>
  <si>
    <t>Early years register (full Inspection)All provisionSuttonOverall effectiveness: The quality and standards of the provision1 September 2021 to 31 March 2022</t>
  </si>
  <si>
    <t>Early years register (full Inspection)All provisionSuttonPersonal development1 September 2021 to 31 March 2022</t>
  </si>
  <si>
    <t>Early years register (full Inspection)All provisionSuttonPersonal development, behaviour and welfare1 September 2021 to 31 March 2022</t>
  </si>
  <si>
    <t>Early years register (full Inspection)All provisionSuttonQuality of education1 September 2021 to 31 March 2022</t>
  </si>
  <si>
    <t>Early years register (full Inspection)All provisionSuttonQuality of teaching, learning and assessment1 September 2021 to 31 March 2022</t>
  </si>
  <si>
    <t>Early years register (full Inspection)All provisionSuttonRequirements of the compulsory part of the childcare register1 September 2021 to 31 March 2022</t>
  </si>
  <si>
    <t>Early years register (full Inspection)All provisionSuttonRequirements of the voluntary part of the childcare register1 September 2021 to 31 March 2022</t>
  </si>
  <si>
    <t>Early years register (full Inspection)All provisionSuttonTotal No of inspections1 September 2021 to 31 March 2022</t>
  </si>
  <si>
    <t>Early years register (No children on roll)All provisionSuttonNCOR Inspection Outcomes1 April 2022 to 31 August 2022</t>
  </si>
  <si>
    <t>Early years register (No children on roll)All provisionSuttonTotal No of inspections1 April 2022 to 31 August 2022</t>
  </si>
  <si>
    <t>Early years register (No children on roll)All provisionSuttonNCOR Inspection Outcomes1 September 2021 to 31 March 2022</t>
  </si>
  <si>
    <t>Early years register (No children on roll)All provisionSuttonTotal No of inspections1 September 2021 to 31 March 2022</t>
  </si>
  <si>
    <t>Early years register (Out-of-school day care)All provisionSuttonTotal No of inspections1 September 2021 to 31 March 2022</t>
  </si>
  <si>
    <t>Childcare registerAll provisionSwindonTotal No of inspections1 April 2022 to 31 August 2022</t>
  </si>
  <si>
    <t>Childcare registerAll provisionSwindonTotal No of inspections1 September 2021 to 31 March 2022</t>
  </si>
  <si>
    <t>Early years register (full Inspection)All provisionSwindonBehaviour and attitudes1 April 2022 to 31 August 2022</t>
  </si>
  <si>
    <t>Early years register (full Inspection)All provisionSwindonEffectiveness of leadership and Management1 April 2022 to 31 August 2022</t>
  </si>
  <si>
    <t>Early years register (full Inspection)All provisionSwindonOutcomes for children1 April 2022 to 31 August 2022</t>
  </si>
  <si>
    <t>Early years register (full Inspection)All provisionSwindonOverall effectiveness: The quality and standards of the provision1 April 2022 to 31 August 2022</t>
  </si>
  <si>
    <t>Early years register (full Inspection)All provisionSwindonPersonal development1 April 2022 to 31 August 2022</t>
  </si>
  <si>
    <t>Early years register (full Inspection)All provisionSwindonPersonal development, behaviour and welfare1 April 2022 to 31 August 2022</t>
  </si>
  <si>
    <t>Early years register (full Inspection)All provisionSwindonQuality of education1 April 2022 to 31 August 2022</t>
  </si>
  <si>
    <t>Early years register (full Inspection)All provisionSwindonQuality of teaching, learning and assessment1 April 2022 to 31 August 2022</t>
  </si>
  <si>
    <t>Early years register (full Inspection)All provisionSwindonRequirements of the compulsory part of the childcare register1 April 2022 to 31 August 2022</t>
  </si>
  <si>
    <t>Early years register (full Inspection)All provisionSwindonRequirements of the voluntary part of the childcare register1 April 2022 to 31 August 2022</t>
  </si>
  <si>
    <t>Early years register (full Inspection)All provisionSwindonTotal No of inspections1 April 2022 to 31 August 2022</t>
  </si>
  <si>
    <t>Early years register (full Inspection)All provisionSwindonBehaviour and attitudes1 September 2021 to 31 March 2022</t>
  </si>
  <si>
    <t>Early years register (full Inspection)All provisionSwindonEffectiveness of leadership and Management1 September 2021 to 31 March 2022</t>
  </si>
  <si>
    <t>Early years register (full Inspection)All provisionSwindonOutcomes for children1 September 2021 to 31 March 2022</t>
  </si>
  <si>
    <t>Early years register (full Inspection)All provisionSwindonOverall effectiveness: The quality and standards of the provision1 September 2021 to 31 March 2022</t>
  </si>
  <si>
    <t>Early years register (full Inspection)All provisionSwindonPersonal development1 September 2021 to 31 March 2022</t>
  </si>
  <si>
    <t>Early years register (full Inspection)All provisionSwindonPersonal development, behaviour and welfare1 September 2021 to 31 March 2022</t>
  </si>
  <si>
    <t>Early years register (full Inspection)All provisionSwindonQuality of education1 September 2021 to 31 March 2022</t>
  </si>
  <si>
    <t>Early years register (full Inspection)All provisionSwindonQuality of teaching, learning and assessment1 September 2021 to 31 March 2022</t>
  </si>
  <si>
    <t>Early years register (full Inspection)All provisionSwindonRequirements of the compulsory part of the childcare register1 September 2021 to 31 March 2022</t>
  </si>
  <si>
    <t>Early years register (full Inspection)All provisionSwindonRequirements of the voluntary part of the childcare register1 September 2021 to 31 March 2022</t>
  </si>
  <si>
    <t>Early years register (full Inspection)All provisionSwindonTotal No of inspections1 September 2021 to 31 March 2022</t>
  </si>
  <si>
    <t>Early years register (No children on roll)All provisionSwindonNCOR Inspection Outcomes1 September 2021 to 31 March 2022</t>
  </si>
  <si>
    <t>Early years register (No children on roll)All provisionSwindonTotal No of inspections1 September 2021 to 31 March 2022</t>
  </si>
  <si>
    <t>Early years register (Out-of-school day care)All provisionSwindonTotal No of inspections1 April 2022 to 31 August 2022</t>
  </si>
  <si>
    <t>Early years register (Out-of-school day care)All provisionSwindonTotal No of inspections1 September 2021 to 31 March 2022</t>
  </si>
  <si>
    <t>Childcare registerAll provisionTamesideTotal No of inspections1 April 2022 to 31 August 2022</t>
  </si>
  <si>
    <t>Early years register (full Inspection)All provisionTamesideBehaviour and attitudes1 April 2022 to 31 August 2022</t>
  </si>
  <si>
    <t>Early years register (full Inspection)All provisionTamesideEffectiveness of leadership and Management1 April 2022 to 31 August 2022</t>
  </si>
  <si>
    <t>Early years register (full Inspection)All provisionTamesideOutcomes for children1 April 2022 to 31 August 2022</t>
  </si>
  <si>
    <t>Early years register (full Inspection)All provisionTamesideOverall effectiveness: The quality and standards of the provision1 April 2022 to 31 August 2022</t>
  </si>
  <si>
    <t>Early years register (full Inspection)All provisionTamesidePersonal development1 April 2022 to 31 August 2022</t>
  </si>
  <si>
    <t>Early years register (full Inspection)All provisionTamesidePersonal development, behaviour and welfare1 April 2022 to 31 August 2022</t>
  </si>
  <si>
    <t>Early years register (full Inspection)All provisionTamesideQuality of education1 April 2022 to 31 August 2022</t>
  </si>
  <si>
    <t>Early years register (full Inspection)All provisionTamesideQuality of teaching, learning and assessment1 April 2022 to 31 August 2022</t>
  </si>
  <si>
    <t>Early years register (full Inspection)All provisionTamesideRequirements of the compulsory part of the childcare register1 April 2022 to 31 August 2022</t>
  </si>
  <si>
    <t>Early years register (full Inspection)All provisionTamesideRequirements of the voluntary part of the childcare register1 April 2022 to 31 August 2022</t>
  </si>
  <si>
    <t>Early years register (full Inspection)All provisionTamesideTotal No of inspections1 April 2022 to 31 August 2022</t>
  </si>
  <si>
    <t>Early years register (full Inspection)All provisionTamesideBehaviour and attitudes1 September 2021 to 31 March 2022</t>
  </si>
  <si>
    <t>Early years register (full Inspection)All provisionTamesideEffectiveness of leadership and Management1 September 2021 to 31 March 2022</t>
  </si>
  <si>
    <t>Early years register (full Inspection)All provisionTamesideOutcomes for children1 September 2021 to 31 March 2022</t>
  </si>
  <si>
    <t>Early years register (full Inspection)All provisionTamesideOverall effectiveness: The quality and standards of the provision1 September 2021 to 31 March 2022</t>
  </si>
  <si>
    <t>Early years register (full Inspection)All provisionTamesidePersonal development1 September 2021 to 31 March 2022</t>
  </si>
  <si>
    <t>Early years register (full Inspection)All provisionTamesidePersonal development, behaviour and welfare1 September 2021 to 31 March 2022</t>
  </si>
  <si>
    <t>Early years register (full Inspection)All provisionTamesideQuality of education1 September 2021 to 31 March 2022</t>
  </si>
  <si>
    <t>Early years register (full Inspection)All provisionTamesideQuality of teaching, learning and assessment1 September 2021 to 31 March 2022</t>
  </si>
  <si>
    <t>Early years register (full Inspection)All provisionTamesideRequirements of the compulsory part of the childcare register1 September 2021 to 31 March 2022</t>
  </si>
  <si>
    <t>Early years register (full Inspection)All provisionTamesideRequirements of the voluntary part of the childcare register1 September 2021 to 31 March 2022</t>
  </si>
  <si>
    <t>Early years register (full Inspection)All provisionTamesideTotal No of inspections1 September 2021 to 31 March 2022</t>
  </si>
  <si>
    <t>Early years register (No children on roll)All provisionTamesideNCOR Inspection Outcomes1 April 2022 to 31 August 2022</t>
  </si>
  <si>
    <t>Early years register (No children on roll)All provisionTamesideTotal No of inspections1 April 2022 to 31 August 2022</t>
  </si>
  <si>
    <t>Early years register (No children on roll)All provisionTamesideNCOR Inspection Outcomes1 September 2021 to 31 March 2022</t>
  </si>
  <si>
    <t>Early years register (No children on roll)All provisionTamesideTotal No of inspections1 September 2021 to 31 March 2022</t>
  </si>
  <si>
    <t>Early years register (Out-of-school day care)All provisionTamesideTotal No of inspections1 April 2022 to 31 August 2022</t>
  </si>
  <si>
    <t>Early years register (Out-of-school day care)All provisionTamesideTotal No of inspections1 September 2021 to 31 March 2022</t>
  </si>
  <si>
    <t>Childcare registerAll provisionTelford and WrekinTotal No of inspections1 April 2022 to 31 August 2022</t>
  </si>
  <si>
    <t>Early years register (full Inspection)All provisionTelford and WrekinBehaviour and attitudes1 April 2022 to 31 August 2022</t>
  </si>
  <si>
    <t>Early years register (full Inspection)All provisionTelford and WrekinEffectiveness of leadership and Management1 April 2022 to 31 August 2022</t>
  </si>
  <si>
    <t>Early years register (full Inspection)All provisionTelford and WrekinOutcomes for children1 April 2022 to 31 August 2022</t>
  </si>
  <si>
    <t>Early years register (full Inspection)All provisionTelford and WrekinOverall effectiveness: The quality and standards of the provision1 April 2022 to 31 August 2022</t>
  </si>
  <si>
    <t>Early years register (full Inspection)All provisionTelford and WrekinPersonal development1 April 2022 to 31 August 2022</t>
  </si>
  <si>
    <t>Early years register (full Inspection)All provisionTelford and WrekinPersonal development, behaviour and welfare1 April 2022 to 31 August 2022</t>
  </si>
  <si>
    <t>Early years register (full Inspection)All provisionTelford and WrekinQuality of education1 April 2022 to 31 August 2022</t>
  </si>
  <si>
    <t>Early years register (full Inspection)All provisionTelford and WrekinQuality of teaching, learning and assessment1 April 2022 to 31 August 2022</t>
  </si>
  <si>
    <t>Early years register (full Inspection)All provisionTelford and WrekinRequirements of the compulsory part of the childcare register1 April 2022 to 31 August 2022</t>
  </si>
  <si>
    <t>Early years register (full Inspection)All provisionTelford and WrekinRequirements of the voluntary part of the childcare register1 April 2022 to 31 August 2022</t>
  </si>
  <si>
    <t>Early years register (full Inspection)All provisionTelford and WrekinTotal No of inspections1 April 2022 to 31 August 2022</t>
  </si>
  <si>
    <t>Early years register (full Inspection)All provisionTelford and WrekinBehaviour and attitudes1 September 2021 to 31 March 2022</t>
  </si>
  <si>
    <t>Early years register (full Inspection)All provisionTelford and WrekinEffectiveness of leadership and Management1 September 2021 to 31 March 2022</t>
  </si>
  <si>
    <t>Early years register (full Inspection)Childcare on non-domestic premisesBarnetOutcomes for children1 April 2022 to 31 August 2022</t>
  </si>
  <si>
    <t>Early years register (full Inspection)Childcare on non-domestic premisesBarnetOverall effectiveness: The quality and standards of the provision1 April 2022 to 31 August 2022</t>
  </si>
  <si>
    <t>Early years register (full Inspection)Childcare on non-domestic premisesBarnetPersonal development1 April 2022 to 31 August 2022</t>
  </si>
  <si>
    <t>Early years register (full Inspection)Childcare on non-domestic premisesBarnetPersonal development, behaviour and welfare1 April 2022 to 31 August 2022</t>
  </si>
  <si>
    <t>Early years register (full Inspection)Childcare on non-domestic premisesBarnetQuality of education1 April 2022 to 31 August 2022</t>
  </si>
  <si>
    <t>Early years register (full Inspection)Childcare on non-domestic premisesBarnetQuality of teaching, learning and assessment1 April 2022 to 31 August 2022</t>
  </si>
  <si>
    <t>Early years register (full Inspection)Childcare on non-domestic premisesBarnetRequirements of the compulsory part of the childcare register1 April 2022 to 31 August 2022</t>
  </si>
  <si>
    <t>Early years register (full Inspection)Childcare on non-domestic premisesBarnetRequirements of the voluntary part of the childcare register1 April 2022 to 31 August 2022</t>
  </si>
  <si>
    <t>Early years register (full Inspection)Childcare on non-domestic premisesBarnetTotal No of inspections1 April 2022 to 31 August 2022</t>
  </si>
  <si>
    <t>Early years register (full Inspection)Childcare on non-domestic premisesBarnetBehaviour and attitudes1 September 2021 to 31 March 2022</t>
  </si>
  <si>
    <t>Early years register (full Inspection)Childcare on non-domestic premisesBarnetEffectiveness of leadership and Management1 September 2021 to 31 March 2022</t>
  </si>
  <si>
    <t>Early years register (full Inspection)Childcare on non-domestic premisesBarnetOutcomes for children1 September 2021 to 31 March 2022</t>
  </si>
  <si>
    <t>Early years register (full Inspection)Childcare on non-domestic premisesBarnetOverall effectiveness: The quality and standards of the provision1 September 2021 to 31 March 2022</t>
  </si>
  <si>
    <t>Early years register (full Inspection)Childcare on non-domestic premisesBarnetPersonal development1 September 2021 to 31 March 2022</t>
  </si>
  <si>
    <t>Early years register (full Inspection)Childcare on non-domestic premisesBarnetPersonal development, behaviour and welfare1 September 2021 to 31 March 2022</t>
  </si>
  <si>
    <t>Early years register (full Inspection)Childcare on non-domestic premisesBarnetQuality of education1 September 2021 to 31 March 2022</t>
  </si>
  <si>
    <t>Early years register (full Inspection)Childcare on non-domestic premisesBarnetQuality of teaching, learning and assessment1 September 2021 to 31 March 2022</t>
  </si>
  <si>
    <t>Early years register (full Inspection)Childcare on non-domestic premisesBarnetRequirements of the compulsory part of the childcare register1 September 2021 to 31 March 2022</t>
  </si>
  <si>
    <t>Early years register (full Inspection)Childcare on non-domestic premisesBarnetRequirements of the voluntary part of the childcare register1 September 2021 to 31 March 2022</t>
  </si>
  <si>
    <t>Early years register (full Inspection)Childcare on non-domestic premisesBarnetTotal No of inspections1 September 2021 to 31 March 2022</t>
  </si>
  <si>
    <t>Early years register (No children on roll)Childcare on non-domestic premisesBarnetNCOR Inspection Outcomes1 April 2022 to 31 August 2022</t>
  </si>
  <si>
    <t>Early years register (No children on roll)Childcare on non-domestic premisesBarnetTotal No of inspections1 April 2022 to 31 August 2022</t>
  </si>
  <si>
    <t>Early years register (Out-of-school day care)Childcare on non-domestic premisesBarnetTotal No of inspections1 April 2022 to 31 August 2022</t>
  </si>
  <si>
    <t>Early years register (Out-of-school day care)Childcare on non-domestic premisesBarnetTotal No of inspections1 September 2021 to 31 March 2022</t>
  </si>
  <si>
    <t>Early years register (full Inspection)Childcare on non-domestic premisesBarnsleyBehaviour and attitudes1 April 2022 to 31 August 2022</t>
  </si>
  <si>
    <t>Early years register (full Inspection)Childcare on non-domestic premisesBarnsleyEffectiveness of leadership and Management1 April 2022 to 31 August 2022</t>
  </si>
  <si>
    <t>Early years register (full Inspection)Childcare on non-domestic premisesBarnsleyOutcomes for children1 April 2022 to 31 August 2022</t>
  </si>
  <si>
    <t>Early years register (full Inspection)Childcare on non-domestic premisesBarnsleyOverall effectiveness: The quality and standards of the provision1 April 2022 to 31 August 2022</t>
  </si>
  <si>
    <t>Early years register (full Inspection)Childcare on non-domestic premisesBarnsleyPersonal development1 April 2022 to 31 August 2022</t>
  </si>
  <si>
    <t>Early years register (full Inspection)Childcare on non-domestic premisesBarnsleyPersonal development, behaviour and welfare1 April 2022 to 31 August 2022</t>
  </si>
  <si>
    <t>Early years register (full Inspection)Childcare on non-domestic premisesBarnsleyQuality of education1 April 2022 to 31 August 2022</t>
  </si>
  <si>
    <t>Early years register (full Inspection)Childcare on non-domestic premisesBarnsleyQuality of teaching, learning and assessment1 April 2022 to 31 August 2022</t>
  </si>
  <si>
    <t>Early years register (full Inspection)Childcare on non-domestic premisesBarnsleyRequirements of the compulsory part of the childcare register1 April 2022 to 31 August 2022</t>
  </si>
  <si>
    <t>Early years register (full Inspection)Childcare on non-domestic premisesBarnsleyRequirements of the voluntary part of the childcare register1 April 2022 to 31 August 2022</t>
  </si>
  <si>
    <t>Early years register (full Inspection)Childcare on non-domestic premisesBarnsleyTotal No of inspections1 April 2022 to 31 August 2022</t>
  </si>
  <si>
    <t>Early years register (full Inspection)Childcare on non-domestic premisesBarnsleyBehaviour and attitudes1 September 2021 to 31 March 2022</t>
  </si>
  <si>
    <t>Early years register (full Inspection)Childcare on non-domestic premisesBarnsleyEffectiveness of leadership and Management1 September 2021 to 31 March 2022</t>
  </si>
  <si>
    <t>Early years register (full Inspection)Childcare on non-domestic premisesBarnsleyOutcomes for children1 September 2021 to 31 March 2022</t>
  </si>
  <si>
    <t>Early years register (full Inspection)Childcare on non-domestic premisesBarnsleyOverall effectiveness: The quality and standards of the provision1 September 2021 to 31 March 2022</t>
  </si>
  <si>
    <t>Early years register (full Inspection)Childcare on non-domestic premisesBarnsleyPersonal development1 September 2021 to 31 March 2022</t>
  </si>
  <si>
    <t>Early years register (full Inspection)Childcare on non-domestic premisesBarnsleyPersonal development, behaviour and welfare1 September 2021 to 31 March 2022</t>
  </si>
  <si>
    <t>Early years register (full Inspection)Childcare on non-domestic premisesBarnsleyQuality of education1 September 2021 to 31 March 2022</t>
  </si>
  <si>
    <t>Early years register (full Inspection)Childcare on non-domestic premisesBarnsleyQuality of teaching, learning and assessment1 September 2021 to 31 March 2022</t>
  </si>
  <si>
    <t>Early years register (full Inspection)Childcare on non-domestic premisesBarnsleyRequirements of the compulsory part of the childcare register1 September 2021 to 31 March 2022</t>
  </si>
  <si>
    <t>Early years register (full Inspection)Childcare on non-domestic premisesBarnsleyRequirements of the voluntary part of the childcare register1 September 2021 to 31 March 2022</t>
  </si>
  <si>
    <t>Early years register (full Inspection)Childcare on non-domestic premisesBarnsleyTotal No of inspections1 September 2021 to 31 March 2022</t>
  </si>
  <si>
    <t>Early years register (Out-of-school day care)Childcare on non-domestic premisesBarnsleyTotal No of inspections1 April 2022 to 31 August 2022</t>
  </si>
  <si>
    <t>Early years register (Out-of-school day care)Childcare on non-domestic premisesBarnsleyTotal No of inspections1 September 2021 to 31 March 2022</t>
  </si>
  <si>
    <t>Childcare registerChildcare on non-domestic premisesBath and North East SomersetTotal No of inspections1 September 2021 to 31 March 2022</t>
  </si>
  <si>
    <t>Early years register (full Inspection)Childcare on non-domestic premisesBath and North East SomersetBehaviour and attitudes1 April 2022 to 31 August 2022</t>
  </si>
  <si>
    <t>Early years register (full Inspection)Childcare on non-domestic premisesBath and North East SomersetEffectiveness of leadership and Management1 April 2022 to 31 August 2022</t>
  </si>
  <si>
    <t>Early years register (full Inspection)Childcare on non-domestic premisesBath and North East SomersetOutcomes for children1 April 2022 to 31 August 2022</t>
  </si>
  <si>
    <t>Early years register (full Inspection)Childcare on non-domestic premisesBath and North East SomersetOverall effectiveness: The quality and standards of the provision1 April 2022 to 31 August 2022</t>
  </si>
  <si>
    <t>Early years register (full Inspection)Childcare on non-domestic premisesBath and North East SomersetPersonal development1 April 2022 to 31 August 2022</t>
  </si>
  <si>
    <t>Early years register (full Inspection)Childcare on non-domestic premisesBath and North East SomersetPersonal development, behaviour and welfare1 April 2022 to 31 August 2022</t>
  </si>
  <si>
    <t>Early years register (full Inspection)Childcare on non-domestic premisesBath and North East SomersetQuality of education1 April 2022 to 31 August 2022</t>
  </si>
  <si>
    <t>Early years register (full Inspection)Childcare on non-domestic premisesBath and North East SomersetQuality of teaching, learning and assessment1 April 2022 to 31 August 2022</t>
  </si>
  <si>
    <t>Early years register (full Inspection)Childcare on non-domestic premisesBath and North East SomersetRequirements of the compulsory part of the childcare register1 April 2022 to 31 August 2022</t>
  </si>
  <si>
    <t>Early years register (full Inspection)Childcare on non-domestic premisesBath and North East SomersetRequirements of the voluntary part of the childcare register1 April 2022 to 31 August 2022</t>
  </si>
  <si>
    <t>Early years register (full Inspection)Childcare on non-domestic premisesBath and North East SomersetTotal No of inspections1 April 2022 to 31 August 2022</t>
  </si>
  <si>
    <t>Early years register (full Inspection)Childcare on non-domestic premisesBath and North East SomersetBehaviour and attitudes1 September 2021 to 31 March 2022</t>
  </si>
  <si>
    <t>Early years register (full Inspection)Childcare on non-domestic premisesBath and North East SomersetEffectiveness of leadership and Management1 September 2021 to 31 March 2022</t>
  </si>
  <si>
    <t>Early years register (full Inspection)Childcare on non-domestic premisesBath and North East SomersetOutcomes for children1 September 2021 to 31 March 2022</t>
  </si>
  <si>
    <t>Early years register (full Inspection)Childcare on non-domestic premisesBath and North East SomersetOverall effectiveness: The quality and standards of the provision1 September 2021 to 31 March 2022</t>
  </si>
  <si>
    <t>Early years register (full Inspection)Childcare on non-domestic premisesBath and North East SomersetPersonal development1 September 2021 to 31 March 2022</t>
  </si>
  <si>
    <t>Early years register (full Inspection)Childcare on non-domestic premisesBath and North East SomersetPersonal development, behaviour and welfare1 September 2021 to 31 March 2022</t>
  </si>
  <si>
    <t>Early years register (full Inspection)Childcare on non-domestic premisesBath and North East SomersetQuality of education1 September 2021 to 31 March 2022</t>
  </si>
  <si>
    <t>Early years register (full Inspection)Childcare on non-domestic premisesBath and North East SomersetQuality of teaching, learning and assessment1 September 2021 to 31 March 2022</t>
  </si>
  <si>
    <t>Early years register (full Inspection)Childcare on non-domestic premisesBath and North East SomersetRequirements of the compulsory part of the childcare register1 September 2021 to 31 March 2022</t>
  </si>
  <si>
    <t>Early years register (full Inspection)Childcare on non-domestic premisesBath and North East SomersetRequirements of the voluntary part of the childcare register1 September 2021 to 31 March 2022</t>
  </si>
  <si>
    <t>Early years register (full Inspection)Childcare on non-domestic premisesBath and North East SomersetTotal No of inspections1 September 2021 to 31 March 2022</t>
  </si>
  <si>
    <t>Early years register (Out-of-school day care)Childcare on non-domestic premisesBath and North East SomersetTotal No of inspections1 April 2022 to 31 August 2022</t>
  </si>
  <si>
    <t>Early years register (Out-of-school day care)Childcare on non-domestic premisesBath and North East SomersetTotal No of inspections1 September 2021 to 31 March 2022</t>
  </si>
  <si>
    <t>Early years register (full Inspection)Childcare on non-domestic premisesBedfordBehaviour and attitudes1 April 2022 to 31 August 2022</t>
  </si>
  <si>
    <t>Early years register (full Inspection)Childcare on non-domestic premisesBedfordEffectiveness of leadership and Management1 April 2022 to 31 August 2022</t>
  </si>
  <si>
    <t>Early years register (full Inspection)Childcare on non-domestic premisesBedfordOutcomes for children1 April 2022 to 31 August 2022</t>
  </si>
  <si>
    <t>Early years register (full Inspection)Childcare on non-domestic premisesBedfordOverall effectiveness: The quality and standards of the provision1 April 2022 to 31 August 2022</t>
  </si>
  <si>
    <t>Early years register (full Inspection)Childcare on non-domestic premisesBedfordPersonal development1 April 2022 to 31 August 2022</t>
  </si>
  <si>
    <t>Early years register (full Inspection)Childcare on non-domestic premisesBedfordPersonal development, behaviour and welfare1 April 2022 to 31 August 2022</t>
  </si>
  <si>
    <t>Early years register (full Inspection)Childcare on non-domestic premisesBedfordQuality of education1 April 2022 to 31 August 2022</t>
  </si>
  <si>
    <t>Early years register (full Inspection)Childcare on non-domestic premisesBedfordQuality of teaching, learning and assessment1 April 2022 to 31 August 2022</t>
  </si>
  <si>
    <t>Early years register (full Inspection)Childcare on non-domestic premisesBedfordRequirements of the compulsory part of the childcare register1 April 2022 to 31 August 2022</t>
  </si>
  <si>
    <t>Early years register (full Inspection)Childcare on non-domestic premisesBedfordRequirements of the voluntary part of the childcare register1 April 2022 to 31 August 2022</t>
  </si>
  <si>
    <t>Early years register (full Inspection)Childcare on non-domestic premisesBedfordTotal No of inspections1 April 2022 to 31 August 2022</t>
  </si>
  <si>
    <t>Early years register (full Inspection)Childcare on non-domestic premisesBedfordBehaviour and attitudes1 September 2021 to 31 March 2022</t>
  </si>
  <si>
    <t>Early years register (full Inspection)Childcare on non-domestic premisesBedfordEffectiveness of leadership and Management1 September 2021 to 31 March 2022</t>
  </si>
  <si>
    <t>Early years register (full Inspection)Childcare on non-domestic premisesBedfordOutcomes for children1 September 2021 to 31 March 2022</t>
  </si>
  <si>
    <t>Early years register (full Inspection)Childcare on non-domestic premisesBedfordOverall effectiveness: The quality and standards of the provision1 September 2021 to 31 March 2022</t>
  </si>
  <si>
    <t>Early years register (full Inspection)Childcare on non-domestic premisesBedfordPersonal development1 September 2021 to 31 March 2022</t>
  </si>
  <si>
    <t>Early years register (full Inspection)Childcare on non-domestic premisesBedfordPersonal development, behaviour and welfare1 September 2021 to 31 March 2022</t>
  </si>
  <si>
    <t>Early years register (full Inspection)Childcare on non-domestic premisesBedfordQuality of education1 September 2021 to 31 March 2022</t>
  </si>
  <si>
    <t>Early years register (full Inspection)Childcare on non-domestic premisesBedfordQuality of teaching, learning and assessment1 September 2021 to 31 March 2022</t>
  </si>
  <si>
    <t>Early years register (full Inspection)Childcare on non-domestic premisesBedfordRequirements of the compulsory part of the childcare register1 September 2021 to 31 March 2022</t>
  </si>
  <si>
    <t>Early years register (full Inspection)Childcare on non-domestic premisesBedfordRequirements of the voluntary part of the childcare register1 September 2021 to 31 March 2022</t>
  </si>
  <si>
    <t>Early years register (full Inspection)Childcare on non-domestic premisesBedfordTotal No of inspections1 September 2021 to 31 March 2022</t>
  </si>
  <si>
    <t>Early years register (Out-of-school day care)Childcare on non-domestic premisesBedfordTotal No of inspections1 April 2022 to 31 August 2022</t>
  </si>
  <si>
    <t>Early years register (Out-of-school day care)Childcare on non-domestic premisesBedfordTotal No of inspections1 September 2021 to 31 March 2022</t>
  </si>
  <si>
    <t>Childcare registerChildcare on non-domestic premisesBexleyTotal No of inspections1 September 2021 to 31 March 2022</t>
  </si>
  <si>
    <t>Early years register (full Inspection)Childcare on non-domestic premisesBexleyBehaviour and attitudes1 April 2022 to 31 August 2022</t>
  </si>
  <si>
    <t>Early years register (full Inspection)Childcare on non-domestic premisesBexleyEffectiveness of leadership and Management1 April 2022 to 31 August 2022</t>
  </si>
  <si>
    <t>Early years register (full Inspection)Childcare on non-domestic premisesBexleyOutcomes for children1 April 2022 to 31 August 2022</t>
  </si>
  <si>
    <t>Early years register (full Inspection)Childcare on non-domestic premisesBexleyOverall effectiveness: The quality and standards of the provision1 April 2022 to 31 August 2022</t>
  </si>
  <si>
    <t>Early years register (full Inspection)Childcare on non-domestic premisesBexleyPersonal development1 April 2022 to 31 August 2022</t>
  </si>
  <si>
    <t>Early years register (full Inspection)Childcare on non-domestic premisesBexleyPersonal development, behaviour and welfare1 April 2022 to 31 August 2022</t>
  </si>
  <si>
    <t>Early years register (full Inspection)Childcare on non-domestic premisesBexleyQuality of education1 April 2022 to 31 August 2022</t>
  </si>
  <si>
    <t>Early years register (full Inspection)Childcare on non-domestic premisesBexleyQuality of teaching, learning and assessment1 April 2022 to 31 August 2022</t>
  </si>
  <si>
    <t>Early years register (full Inspection)Childcare on non-domestic premisesBexleyRequirements of the compulsory part of the childcare register1 April 2022 to 31 August 2022</t>
  </si>
  <si>
    <t>Early years register (full Inspection)Childcare on non-domestic premisesBexleyRequirements of the voluntary part of the childcare register1 April 2022 to 31 August 2022</t>
  </si>
  <si>
    <t>Early years register (full Inspection)Childcare on non-domestic premisesBexleyTotal No of inspections1 April 2022 to 31 August 2022</t>
  </si>
  <si>
    <t>Early years register (full Inspection)Childcare on non-domestic premisesBexleyBehaviour and attitudes1 September 2021 to 31 March 2022</t>
  </si>
  <si>
    <t>Early years register (full Inspection)Childcare on non-domestic premisesBexleyEffectiveness of leadership and Management1 September 2021 to 31 March 2022</t>
  </si>
  <si>
    <t>Early years register (full Inspection)Childcare on non-domestic premisesBexleyOutcomes for children1 September 2021 to 31 March 2022</t>
  </si>
  <si>
    <t>Early years register (full Inspection)Childcare on non-domestic premisesBexleyOverall effectiveness: The quality and standards of the provision1 September 2021 to 31 March 2022</t>
  </si>
  <si>
    <t>Early years register (full Inspection)Childcare on non-domestic premisesBexleyPersonal development1 September 2021 to 31 March 2022</t>
  </si>
  <si>
    <t>Early years register (full Inspection)Childcare on non-domestic premisesBexleyPersonal development, behaviour and welfare1 September 2021 to 31 March 2022</t>
  </si>
  <si>
    <t>Early years register (full Inspection)Childcare on non-domestic premisesBexleyQuality of education1 September 2021 to 31 March 2022</t>
  </si>
  <si>
    <t>Early years register (full Inspection)Childcare on non-domestic premisesBexleyQuality of teaching, learning and assessment1 September 2021 to 31 March 2022</t>
  </si>
  <si>
    <t>Early years register (full Inspection)Childcare on non-domestic premisesBexleyRequirements of the compulsory part of the childcare register1 September 2021 to 31 March 2022</t>
  </si>
  <si>
    <t>Early years register (full Inspection)Childcare on non-domestic premisesBexleyRequirements of the voluntary part of the childcare register1 September 2021 to 31 March 2022</t>
  </si>
  <si>
    <t>Early years register (full Inspection)Childcare on non-domestic premisesBexleyTotal No of inspections1 September 2021 to 31 March 2022</t>
  </si>
  <si>
    <t>Early years register (Out-of-school day care)Childcare on non-domestic premisesBexleyTotal No of inspections1 September 2021 to 31 March 2022</t>
  </si>
  <si>
    <t>Childcare registerChildcare on non-domestic premisesBirminghamTotal No of inspections1 April 2022 to 31 August 2022</t>
  </si>
  <si>
    <t>Childcare registerChildcare on non-domestic premisesBirminghamTotal No of inspections1 September 2021 to 31 March 2022</t>
  </si>
  <si>
    <t>Early years register (full Inspection)Childcare on non-domestic premisesBirminghamBehaviour and attitudes1 April 2022 to 31 August 2022</t>
  </si>
  <si>
    <t>Early years register (full Inspection)Childcare on non-domestic premisesBirminghamEffectiveness of leadership and Management1 April 2022 to 31 August 2022</t>
  </si>
  <si>
    <t>Early years register (full Inspection)Childcare on non-domestic premisesBirminghamOutcomes for children1 April 2022 to 31 August 2022</t>
  </si>
  <si>
    <t>Early years register (full Inspection)Childcare on non-domestic premisesBirminghamOverall effectiveness: The quality and standards of the provision1 April 2022 to 31 August 2022</t>
  </si>
  <si>
    <t>Early years register (full Inspection)Childcare on non-domestic premisesBirminghamPersonal development1 April 2022 to 31 August 2022</t>
  </si>
  <si>
    <t>Early years register (full Inspection)Childcare on non-domestic premisesBirminghamPersonal development, behaviour and welfare1 April 2022 to 31 August 2022</t>
  </si>
  <si>
    <t>Early years register (full Inspection)Childcare on non-domestic premisesBirminghamQuality of education1 April 2022 to 31 August 2022</t>
  </si>
  <si>
    <t>Early years register (full Inspection)Childcare on non-domestic premisesBirminghamQuality of teaching, learning and assessment1 April 2022 to 31 August 2022</t>
  </si>
  <si>
    <t>Early years register (full Inspection)Childcare on non-domestic premisesBirminghamRequirements of the compulsory part of the childcare register1 April 2022 to 31 August 2022</t>
  </si>
  <si>
    <t>Early years register (full Inspection)Childcare on non-domestic premisesBirminghamRequirements of the voluntary part of the childcare register1 April 2022 to 31 August 2022</t>
  </si>
  <si>
    <t>Early years register (full Inspection)Childcare on non-domestic premisesBirminghamTotal No of inspections1 April 2022 to 31 August 2022</t>
  </si>
  <si>
    <t>Early years register (full Inspection)Childcare on non-domestic premisesBirminghamBehaviour and attitudes1 September 2021 to 31 March 2022</t>
  </si>
  <si>
    <t>Early years register (full Inspection)Childcare on non-domestic premisesBirminghamEffectiveness of leadership and Management1 September 2021 to 31 March 2022</t>
  </si>
  <si>
    <t>Early years register (full Inspection)Childcare on non-domestic premisesBirminghamOutcomes for children1 September 2021 to 31 March 2022</t>
  </si>
  <si>
    <t>Early years register (full Inspection)Childcare on non-domestic premisesBirminghamOverall effectiveness: The quality and standards of the provision1 September 2021 to 31 March 2022</t>
  </si>
  <si>
    <t>Early years register (full Inspection)Childcare on non-domestic premisesBirminghamPersonal development1 September 2021 to 31 March 2022</t>
  </si>
  <si>
    <t>Early years register (full Inspection)Childcare on non-domestic premisesBirminghamPersonal development, behaviour and welfare1 September 2021 to 31 March 2022</t>
  </si>
  <si>
    <t>Early years register (full Inspection)Childcare on non-domestic premisesBirminghamQuality of education1 September 2021 to 31 March 2022</t>
  </si>
  <si>
    <t>Early years register (full Inspection)Childcare on non-domestic premisesBirminghamQuality of teaching, learning and assessment1 September 2021 to 31 March 2022</t>
  </si>
  <si>
    <t>Early years register (full Inspection)Childcare on non-domestic premisesBirminghamRequirements of the compulsory part of the childcare register1 September 2021 to 31 March 2022</t>
  </si>
  <si>
    <t>Early years register (full Inspection)Childcare on non-domestic premisesBirminghamRequirements of the voluntary part of the childcare register1 September 2021 to 31 March 2022</t>
  </si>
  <si>
    <t>Early years register (full Inspection)Childcare on non-domestic premisesBirminghamTotal No of inspections1 September 2021 to 31 March 2022</t>
  </si>
  <si>
    <t>Early years register (No children on roll)Childcare on non-domestic premisesBirminghamNCOR Inspection Outcomes1 April 2022 to 31 August 2022</t>
  </si>
  <si>
    <t>Early years register (No children on roll)Childcare on non-domestic premisesBirminghamTotal No of inspections1 April 2022 to 31 August 2022</t>
  </si>
  <si>
    <t>Early years register (Out-of-school day care)Childcare on non-domestic premisesBirminghamTotal No of inspections1 April 2022 to 31 August 2022</t>
  </si>
  <si>
    <t>Early years register (Out-of-school day care)Childcare on non-domestic premisesBirminghamTotal No of inspections1 September 2021 to 31 March 2022</t>
  </si>
  <si>
    <t>Early years register (full Inspection)Childcare on non-domestic premisesBlackburn with DarwenBehaviour and attitudes1 April 2022 to 31 August 2022</t>
  </si>
  <si>
    <t>Early years register (full Inspection)Childcare on non-domestic premisesBlackburn with DarwenEffectiveness of leadership and Management1 April 2022 to 31 August 2022</t>
  </si>
  <si>
    <t>Early years register (full Inspection)Childcare on non-domestic premisesBlackburn with DarwenOutcomes for children1 April 2022 to 31 August 2022</t>
  </si>
  <si>
    <t>Early years register (full Inspection)Childcare on non-domestic premisesBlackburn with DarwenOverall effectiveness: The quality and standards of the provision1 April 2022 to 31 August 2022</t>
  </si>
  <si>
    <t>Early years register (full Inspection)Childcare on non-domestic premisesBlackburn with DarwenPersonal development1 April 2022 to 31 August 2022</t>
  </si>
  <si>
    <t>Early years register (full Inspection)Childcare on non-domestic premisesBlackburn with DarwenPersonal development, behaviour and welfare1 April 2022 to 31 August 2022</t>
  </si>
  <si>
    <t>Early years register (full Inspection)Childcare on non-domestic premisesBlackburn with DarwenQuality of education1 April 2022 to 31 August 2022</t>
  </si>
  <si>
    <t>Early years register (full Inspection)Childcare on non-domestic premisesBlackburn with DarwenQuality of teaching, learning and assessment1 April 2022 to 31 August 2022</t>
  </si>
  <si>
    <t>Early years register (full Inspection)Childcare on non-domestic premisesBlackburn with DarwenRequirements of the compulsory part of the childcare register1 April 2022 to 31 August 2022</t>
  </si>
  <si>
    <t>Early years register (full Inspection)Childcare on non-domestic premisesBlackburn with DarwenRequirements of the voluntary part of the childcare register1 April 2022 to 31 August 2022</t>
  </si>
  <si>
    <t>Early years register (full Inspection)Childcare on non-domestic premisesBlackburn with DarwenTotal No of inspections1 April 2022 to 31 August 2022</t>
  </si>
  <si>
    <t>Early years register (full Inspection)Childcare on non-domestic premisesBlackburn with DarwenBehaviour and attitudes1 September 2021 to 31 March 2022</t>
  </si>
  <si>
    <t>Early years register (full Inspection)Childcare on non-domestic premisesBlackburn with DarwenEffectiveness of leadership and Management1 September 2021 to 31 March 2022</t>
  </si>
  <si>
    <t>Early years register (full Inspection)Childcare on non-domestic premisesBlackburn with DarwenOutcomes for children1 September 2021 to 31 March 2022</t>
  </si>
  <si>
    <t>Early years register (full Inspection)Childcare on non-domestic premisesBlackburn with DarwenOverall effectiveness: The quality and standards of the provision1 September 2021 to 31 March 2022</t>
  </si>
  <si>
    <t>Early years register (full Inspection)Childcare on non-domestic premisesBlackburn with DarwenPersonal development1 September 2021 to 31 March 2022</t>
  </si>
  <si>
    <t>Early years register (full Inspection)Childcare on non-domestic premisesBlackburn with DarwenPersonal development, behaviour and welfare1 September 2021 to 31 March 2022</t>
  </si>
  <si>
    <t>Early years register (full Inspection)Childcare on non-domestic premisesBlackburn with DarwenQuality of education1 September 2021 to 31 March 2022</t>
  </si>
  <si>
    <t>Early years register (full Inspection)Childcare on non-domestic premisesBlackburn with DarwenQuality of teaching, learning and assessment1 September 2021 to 31 March 2022</t>
  </si>
  <si>
    <t>Early years register (full Inspection)Childcare on non-domestic premisesBlackburn with DarwenRequirements of the compulsory part of the childcare register1 September 2021 to 31 March 2022</t>
  </si>
  <si>
    <t>Early years register (full Inspection)Childcare on non-domestic premisesBlackburn with DarwenRequirements of the voluntary part of the childcare register1 September 2021 to 31 March 2022</t>
  </si>
  <si>
    <t>Early years register (full Inspection)Childcare on non-domestic premisesBlackburn with DarwenTotal No of inspections1 September 2021 to 31 March 2022</t>
  </si>
  <si>
    <t>Early years register (Out-of-school day care)Childcare on non-domestic premisesBlackburn with DarwenTotal No of inspections1 April 2022 to 31 August 2022</t>
  </si>
  <si>
    <t>Early years register (Out-of-school day care)Childcare on non-domestic premisesBlackburn with DarwenTotal No of inspections1 September 2021 to 31 March 2022</t>
  </si>
  <si>
    <t>Early years register (full Inspection)Childcare on non-domestic premisesBlackpoolBehaviour and attitudes1 April 2022 to 31 August 2022</t>
  </si>
  <si>
    <t>Early years register (full Inspection)Childcare on non-domestic premisesBlackpoolEffectiveness of leadership and Management1 April 2022 to 31 August 2022</t>
  </si>
  <si>
    <t>Early years register (full Inspection)Childcare on non-domestic premisesBlackpoolOutcomes for children1 April 2022 to 31 August 2022</t>
  </si>
  <si>
    <t>Early years register (full Inspection)Childcare on non-domestic premisesBlackpoolOverall effectiveness: The quality and standards of the provision1 April 2022 to 31 August 2022</t>
  </si>
  <si>
    <t>Early years register (full Inspection)Childcare on non-domestic premisesBlackpoolPersonal development1 April 2022 to 31 August 2022</t>
  </si>
  <si>
    <t>Early years register (full Inspection)Childcare on non-domestic premisesBlackpoolPersonal development, behaviour and welfare1 April 2022 to 31 August 2022</t>
  </si>
  <si>
    <t>Early years register (full Inspection)Childcare on non-domestic premisesBlackpoolQuality of education1 April 2022 to 31 August 2022</t>
  </si>
  <si>
    <t>Early years register (full Inspection)Childcare on non-domestic premisesBlackpoolQuality of teaching, learning and assessment1 April 2022 to 31 August 2022</t>
  </si>
  <si>
    <t>Early years register (full Inspection)Childcare on non-domestic premisesBlackpoolRequirements of the compulsory part of the childcare register1 April 2022 to 31 August 2022</t>
  </si>
  <si>
    <t>Early years register (full Inspection)Childcare on non-domestic premisesBlackpoolRequirements of the voluntary part of the childcare register1 April 2022 to 31 August 2022</t>
  </si>
  <si>
    <t>Early years register (full Inspection)Childcare on non-domestic premisesBlackpoolTotal No of inspections1 April 2022 to 31 August 2022</t>
  </si>
  <si>
    <t>Early years register (full Inspection)Childcare on non-domestic premisesBlackpoolBehaviour and attitudes1 September 2021 to 31 March 2022</t>
  </si>
  <si>
    <t>Early years register (full Inspection)Childcare on non-domestic premisesBlackpoolEffectiveness of leadership and Management1 September 2021 to 31 March 2022</t>
  </si>
  <si>
    <t>Early years register (full Inspection)Childcare on non-domestic premisesBlackpoolOutcomes for children1 September 2021 to 31 March 2022</t>
  </si>
  <si>
    <t>Early years register (full Inspection)Childcare on non-domestic premisesBlackpoolOverall effectiveness: The quality and standards of the provision1 September 2021 to 31 March 2022</t>
  </si>
  <si>
    <t>Early years register (full Inspection)Childcare on non-domestic premisesBlackpoolPersonal development1 September 2021 to 31 March 2022</t>
  </si>
  <si>
    <t>Early years register (full Inspection)Childcare on non-domestic premisesBlackpoolPersonal development, behaviour and welfare1 September 2021 to 31 March 2022</t>
  </si>
  <si>
    <t>Early years register (full Inspection)Childcare on non-domestic premisesBlackpoolQuality of education1 September 2021 to 31 March 2022</t>
  </si>
  <si>
    <t>Early years register (full Inspection)Childcare on non-domestic premisesBlackpoolQuality of teaching, learning and assessment1 September 2021 to 31 March 2022</t>
  </si>
  <si>
    <t>Early years register (full Inspection)Childcare on non-domestic premisesBlackpoolRequirements of the compulsory part of the childcare register1 September 2021 to 31 March 2022</t>
  </si>
  <si>
    <t>Early years register (full Inspection)Childcare on non-domestic premisesBlackpoolRequirements of the voluntary part of the childcare register1 September 2021 to 31 March 2022</t>
  </si>
  <si>
    <t>Early years register (full Inspection)Childcare on non-domestic premisesBlackpoolTotal No of inspections1 September 2021 to 31 March 2022</t>
  </si>
  <si>
    <t>Childcare registerChildcare on non-domestic premisesBoltonTotal No of inspections1 September 2021 to 31 March 2022</t>
  </si>
  <si>
    <t>Early years register (full Inspection)Childcare on non-domestic premisesBoltonBehaviour and attitudes1 April 2022 to 31 August 2022</t>
  </si>
  <si>
    <t>Early years register (full Inspection)Childcare on non-domestic premisesBoltonEffectiveness of leadership and Management1 April 2022 to 31 August 2022</t>
  </si>
  <si>
    <t>Early years register (full Inspection)Childcare on non-domestic premisesBoltonOutcomes for children1 April 2022 to 31 August 2022</t>
  </si>
  <si>
    <t>Early years register (full Inspection)Childcare on non-domestic premisesBoltonOverall effectiveness: The quality and standards of the provision1 April 2022 to 31 August 2022</t>
  </si>
  <si>
    <t>Early years register (full Inspection)Childcare on non-domestic premisesBoltonPersonal development1 April 2022 to 31 August 2022</t>
  </si>
  <si>
    <t>Early years register (full Inspection)Childcare on non-domestic premisesBoltonPersonal development, behaviour and welfare1 April 2022 to 31 August 2022</t>
  </si>
  <si>
    <t>Early years register (full Inspection)Childcare on non-domestic premisesBoltonQuality of education1 April 2022 to 31 August 2022</t>
  </si>
  <si>
    <t>Early years register (full Inspection)Childcare on non-domestic premisesBoltonQuality of teaching, learning and assessment1 April 2022 to 31 August 2022</t>
  </si>
  <si>
    <t>Early years register (full Inspection)Childcare on non-domestic premisesBoltonRequirements of the compulsory part of the childcare register1 April 2022 to 31 August 2022</t>
  </si>
  <si>
    <t>Early years register (full Inspection)Childcare on non-domestic premisesBoltonRequirements of the voluntary part of the childcare register1 April 2022 to 31 August 2022</t>
  </si>
  <si>
    <t>Early years register (full Inspection)Childcare on non-domestic premisesBoltonTotal No of inspections1 April 2022 to 31 August 2022</t>
  </si>
  <si>
    <t>Early years register (full Inspection)Childcare on non-domestic premisesBoltonBehaviour and attitudes1 September 2021 to 31 March 2022</t>
  </si>
  <si>
    <t>Early years register (full Inspection)Childcare on non-domestic premisesBoltonEffectiveness of leadership and Management1 September 2021 to 31 March 2022</t>
  </si>
  <si>
    <t>Early years register (full Inspection)Childcare on non-domestic premisesBoltonOutcomes for children1 September 2021 to 31 March 2022</t>
  </si>
  <si>
    <t>Early years register (full Inspection)Childcare on non-domestic premisesBoltonOverall effectiveness: The quality and standards of the provision1 September 2021 to 31 March 2022</t>
  </si>
  <si>
    <t>Early years register (full Inspection)Childcare on non-domestic premisesBoltonPersonal development1 September 2021 to 31 March 2022</t>
  </si>
  <si>
    <t>Early years register (full Inspection)Childcare on non-domestic premisesBoltonPersonal development, behaviour and welfare1 September 2021 to 31 March 2022</t>
  </si>
  <si>
    <t>Early years register (full Inspection)Childcare on non-domestic premisesBoltonQuality of education1 September 2021 to 31 March 2022</t>
  </si>
  <si>
    <t>Early years register (full Inspection)Childcare on non-domestic premisesBoltonQuality of teaching, learning and assessment1 September 2021 to 31 March 2022</t>
  </si>
  <si>
    <t>Early years register (full Inspection)Childcare on non-domestic premisesBoltonRequirements of the compulsory part of the childcare register1 September 2021 to 31 March 2022</t>
  </si>
  <si>
    <t>Early years register (full Inspection)Childcare on non-domestic premisesBoltonRequirements of the voluntary part of the childcare register1 September 2021 to 31 March 2022</t>
  </si>
  <si>
    <t>Early years register (full Inspection)Childcare on non-domestic premisesBoltonTotal No of inspections1 September 2021 to 31 March 2022</t>
  </si>
  <si>
    <t>Early years register (Out-of-school day care)Childcare on non-domestic premisesBoltonTotal No of inspections1 April 2022 to 31 August 2022</t>
  </si>
  <si>
    <t>Early years register (Out-of-school day care)Childcare on non-domestic premisesBoltonTotal No of inspections1 September 2021 to 31 March 2022</t>
  </si>
  <si>
    <t>Early years register (full Inspection)Childcare on non-domestic premisesBournemouth, Christchurch &amp; PooleBehaviour and attitudes1 April 2022 to 31 August 2022</t>
  </si>
  <si>
    <t>Early years register (Out-of-school day care)Childcare on non-domestic premisesKirkleesTotal No of inspections1 September 2021 to 31 March 2022</t>
  </si>
  <si>
    <t>Early years register (full Inspection)Childcare on non-domestic premisesKnowsleyBehaviour and attitudes1 April 2022 to 31 August 2022</t>
  </si>
  <si>
    <t>Early years register (full Inspection)Childcare on non-domestic premisesKnowsleyEffectiveness of leadership and Management1 April 2022 to 31 August 2022</t>
  </si>
  <si>
    <t>Early years register (full Inspection)Childcare on non-domestic premisesKnowsleyOutcomes for children1 April 2022 to 31 August 2022</t>
  </si>
  <si>
    <t>Early years register (full Inspection)Childcare on non-domestic premisesKnowsleyOverall effectiveness: The quality and standards of the provision1 April 2022 to 31 August 2022</t>
  </si>
  <si>
    <t>Early years register (full Inspection)Childcare on non-domestic premisesKnowsleyPersonal development1 April 2022 to 31 August 2022</t>
  </si>
  <si>
    <t>Early years register (full Inspection)Childcare on non-domestic premisesKnowsleyPersonal development, behaviour and welfare1 April 2022 to 31 August 2022</t>
  </si>
  <si>
    <t>Early years register (full Inspection)Childcare on non-domestic premisesKnowsleyQuality of education1 April 2022 to 31 August 2022</t>
  </si>
  <si>
    <t>Early years register (full Inspection)Childcare on non-domestic premisesKnowsleyQuality of teaching, learning and assessment1 April 2022 to 31 August 2022</t>
  </si>
  <si>
    <t>Early years register (full Inspection)Childcare on non-domestic premisesKnowsleyRequirements of the compulsory part of the childcare register1 April 2022 to 31 August 2022</t>
  </si>
  <si>
    <t>Early years register (full Inspection)Childcare on non-domestic premisesKnowsleyRequirements of the voluntary part of the childcare register1 April 2022 to 31 August 2022</t>
  </si>
  <si>
    <t>Early years register (full Inspection)Childcare on non-domestic premisesKnowsleyTotal No of inspections1 April 2022 to 31 August 2022</t>
  </si>
  <si>
    <t>Early years register (full Inspection)Childcare on non-domestic premisesKnowsleyBehaviour and attitudes1 September 2021 to 31 March 2022</t>
  </si>
  <si>
    <t>Early years register (full Inspection)Childcare on non-domestic premisesKnowsleyEffectiveness of leadership and Management1 September 2021 to 31 March 2022</t>
  </si>
  <si>
    <t>Early years register (full Inspection)Childcare on non-domestic premisesKnowsleyOutcomes for children1 September 2021 to 31 March 2022</t>
  </si>
  <si>
    <t>Early years register (full Inspection)Childcare on non-domestic premisesKnowsleyOverall effectiveness: The quality and standards of the provision1 September 2021 to 31 March 2022</t>
  </si>
  <si>
    <t>Early years register (full Inspection)Childcare on non-domestic premisesKnowsleyPersonal development1 September 2021 to 31 March 2022</t>
  </si>
  <si>
    <t>Early years register (full Inspection)Childcare on non-domestic premisesKnowsleyPersonal development, behaviour and welfare1 September 2021 to 31 March 2022</t>
  </si>
  <si>
    <t>Early years register (full Inspection)Childcare on non-domestic premisesKnowsleyQuality of education1 September 2021 to 31 March 2022</t>
  </si>
  <si>
    <t>Early years register (full Inspection)Childcare on non-domestic premisesKnowsleyQuality of teaching, learning and assessment1 September 2021 to 31 March 2022</t>
  </si>
  <si>
    <t>Early years register (full Inspection)Childcare on non-domestic premisesKnowsleyRequirements of the compulsory part of the childcare register1 September 2021 to 31 March 2022</t>
  </si>
  <si>
    <t>Early years register (full Inspection)Childcare on non-domestic premisesKnowsleyRequirements of the voluntary part of the childcare register1 September 2021 to 31 March 2022</t>
  </si>
  <si>
    <t>Early years register (full Inspection)Childcare on non-domestic premisesKnowsleyTotal No of inspections1 September 2021 to 31 March 2022</t>
  </si>
  <si>
    <t>Early years register (No children on roll)Childcare on non-domestic premisesKnowsleyNCOR Inspection Outcomes1 April 2022 to 31 August 2022</t>
  </si>
  <si>
    <t>Early years register (No children on roll)Childcare on non-domestic premisesKnowsleyTotal No of inspections1 April 2022 to 31 August 2022</t>
  </si>
  <si>
    <t>Early years register (Out-of-school day care)Childcare on non-domestic premisesKnowsleyTotal No of inspections1 April 2022 to 31 August 2022</t>
  </si>
  <si>
    <t>Childcare registerChildcare on non-domestic premisesLambethTotal No of inspections1 April 2022 to 31 August 2022</t>
  </si>
  <si>
    <t>Early years register (full Inspection)Childcare on non-domestic premisesLambethBehaviour and attitudes1 April 2022 to 31 August 2022</t>
  </si>
  <si>
    <t>Early years register (full Inspection)Childcare on non-domestic premisesLambethEffectiveness of leadership and Management1 April 2022 to 31 August 2022</t>
  </si>
  <si>
    <t>Early years register (full Inspection)Childcare on non-domestic premisesLambethOutcomes for children1 April 2022 to 31 August 2022</t>
  </si>
  <si>
    <t>Early years register (full Inspection)Childcare on non-domestic premisesLambethOverall effectiveness: The quality and standards of the provision1 April 2022 to 31 August 2022</t>
  </si>
  <si>
    <t>Early years register (full Inspection)Childcare on non-domestic premisesLambethPersonal development1 April 2022 to 31 August 2022</t>
  </si>
  <si>
    <t>Early years register (full Inspection)Childcare on non-domestic premisesLambethPersonal development, behaviour and welfare1 April 2022 to 31 August 2022</t>
  </si>
  <si>
    <t>Early years register (full Inspection)Childcare on non-domestic premisesLambethQuality of education1 April 2022 to 31 August 2022</t>
  </si>
  <si>
    <t>Early years register (full Inspection)Childcare on non-domestic premisesLambethQuality of teaching, learning and assessment1 April 2022 to 31 August 2022</t>
  </si>
  <si>
    <t>Early years register (full Inspection)Childcare on non-domestic premisesLambethRequirements of the compulsory part of the childcare register1 April 2022 to 31 August 2022</t>
  </si>
  <si>
    <t>Early years register (full Inspection)Childcare on non-domestic premisesLambethRequirements of the voluntary part of the childcare register1 April 2022 to 31 August 2022</t>
  </si>
  <si>
    <t>Early years register (full Inspection)Childcare on non-domestic premisesLambethTotal No of inspections1 April 2022 to 31 August 2022</t>
  </si>
  <si>
    <t>Early years register (full Inspection)Childcare on non-domestic premisesLambethBehaviour and attitudes1 September 2021 to 31 March 2022</t>
  </si>
  <si>
    <t>Early years register (full Inspection)Childcare on non-domestic premisesLambethEffectiveness of leadership and Management1 September 2021 to 31 March 2022</t>
  </si>
  <si>
    <t>Early years register (full Inspection)Childcare on non-domestic premisesLambethOutcomes for children1 September 2021 to 31 March 2022</t>
  </si>
  <si>
    <t>Early years register (full Inspection)Childcare on non-domestic premisesLambethOverall effectiveness: The quality and standards of the provision1 September 2021 to 31 March 2022</t>
  </si>
  <si>
    <t>Early years register (full Inspection)Childcare on non-domestic premisesLambethPersonal development1 September 2021 to 31 March 2022</t>
  </si>
  <si>
    <t>Early years register (full Inspection)Childcare on non-domestic premisesLambethPersonal development, behaviour and welfare1 September 2021 to 31 March 2022</t>
  </si>
  <si>
    <t>Early years register (full Inspection)Childcare on non-domestic premisesLambethQuality of education1 September 2021 to 31 March 2022</t>
  </si>
  <si>
    <t>Early years register (full Inspection)Childcare on non-domestic premisesLambethQuality of teaching, learning and assessment1 September 2021 to 31 March 2022</t>
  </si>
  <si>
    <t>Early years register (full Inspection)Childcare on non-domestic premisesLambethRequirements of the compulsory part of the childcare register1 September 2021 to 31 March 2022</t>
  </si>
  <si>
    <t>Early years register (full Inspection)Childcare on non-domestic premisesLambethRequirements of the voluntary part of the childcare register1 September 2021 to 31 March 2022</t>
  </si>
  <si>
    <t>Early years register (full Inspection)Childcare on non-domestic premisesLambethTotal No of inspections1 September 2021 to 31 March 2022</t>
  </si>
  <si>
    <t>Early years register (Out-of-school day care)Childcare on non-domestic premisesLambethTotal No of inspections1 April 2022 to 31 August 2022</t>
  </si>
  <si>
    <t>Early years register (Out-of-school day care)Childcare on non-domestic premisesLambethTotal No of inspections1 September 2021 to 31 March 2022</t>
  </si>
  <si>
    <t>Childcare registerChildcare on non-domestic premisesLancashireTotal No of inspections1 April 2022 to 31 August 2022</t>
  </si>
  <si>
    <t>Childcare registerChildcare on non-domestic premisesLancashireTotal No of inspections1 September 2021 to 31 March 2022</t>
  </si>
  <si>
    <t>Early years register (full Inspection)Childcare on non-domestic premisesLancashireBehaviour and attitudes1 April 2022 to 31 August 2022</t>
  </si>
  <si>
    <t>Early years register (full Inspection)Childcare on non-domestic premisesLancashireEffectiveness of leadership and Management1 April 2022 to 31 August 2022</t>
  </si>
  <si>
    <t>Early years register (full Inspection)Childcare on non-domestic premisesLancashireOutcomes for children1 April 2022 to 31 August 2022</t>
  </si>
  <si>
    <t>Early years register (full Inspection)Childcare on non-domestic premisesLancashireOverall effectiveness: The quality and standards of the provision1 April 2022 to 31 August 2022</t>
  </si>
  <si>
    <t>Early years register (full Inspection)Childcare on non-domestic premisesLancashirePersonal development1 April 2022 to 31 August 2022</t>
  </si>
  <si>
    <t>Early years register (full Inspection)Childcare on non-domestic premisesLancashirePersonal development, behaviour and welfare1 April 2022 to 31 August 2022</t>
  </si>
  <si>
    <t>Early years register (full Inspection)Childcare on non-domestic premisesLancashireQuality of education1 April 2022 to 31 August 2022</t>
  </si>
  <si>
    <t>Early years register (full Inspection)Childcare on non-domestic premisesLancashireQuality of teaching, learning and assessment1 April 2022 to 31 August 2022</t>
  </si>
  <si>
    <t>Early years register (full Inspection)Childcare on non-domestic premisesLancashireRequirements of the compulsory part of the childcare register1 April 2022 to 31 August 2022</t>
  </si>
  <si>
    <t>Early years register (full Inspection)Childcare on non-domestic premisesLancashireRequirements of the voluntary part of the childcare register1 April 2022 to 31 August 2022</t>
  </si>
  <si>
    <t>Early years register (full Inspection)Childcare on non-domestic premisesLancashireTotal No of inspections1 April 2022 to 31 August 2022</t>
  </si>
  <si>
    <t>Early years register (full Inspection)Childcare on non-domestic premisesLancashireBehaviour and attitudes1 September 2021 to 31 March 2022</t>
  </si>
  <si>
    <t>Early years register (full Inspection)Childcare on non-domestic premisesLancashireEffectiveness of leadership and Management1 September 2021 to 31 March 2022</t>
  </si>
  <si>
    <t>Early years register (full Inspection)Childcare on non-domestic premisesLancashireOutcomes for children1 September 2021 to 31 March 2022</t>
  </si>
  <si>
    <t>Early years register (full Inspection)Childcare on non-domestic premisesLancashireOverall effectiveness: The quality and standards of the provision1 September 2021 to 31 March 2022</t>
  </si>
  <si>
    <t>Early years register (full Inspection)Childcare on non-domestic premisesLancashirePersonal development1 September 2021 to 31 March 2022</t>
  </si>
  <si>
    <t>Early years register (full Inspection)Childcare on non-domestic premisesLancashirePersonal development, behaviour and welfare1 September 2021 to 31 March 2022</t>
  </si>
  <si>
    <t>Early years register (full Inspection)Childcare on non-domestic premisesLancashireQuality of education1 September 2021 to 31 March 2022</t>
  </si>
  <si>
    <t>Early years register (full Inspection)Childcare on non-domestic premisesLancashireQuality of teaching, learning and assessment1 September 2021 to 31 March 2022</t>
  </si>
  <si>
    <t>Early years register (full Inspection)Childcare on non-domestic premisesLancashireRequirements of the compulsory part of the childcare register1 September 2021 to 31 March 2022</t>
  </si>
  <si>
    <t>Early years register (full Inspection)Childcare on non-domestic premisesLancashireRequirements of the voluntary part of the childcare register1 September 2021 to 31 March 2022</t>
  </si>
  <si>
    <t>Early years register (full Inspection)Childcare on non-domestic premisesLancashireTotal No of inspections1 September 2021 to 31 March 2022</t>
  </si>
  <si>
    <t>Early years register (Out-of-school day care)Childcare on non-domestic premisesLancashireTotal No of inspections1 April 2022 to 31 August 2022</t>
  </si>
  <si>
    <t>Early years register (Out-of-school day care)Childcare on non-domestic premisesLancashireTotal No of inspections1 September 2021 to 31 March 2022</t>
  </si>
  <si>
    <t>Childcare registerChildcare on non-domestic premisesLeedsTotal No of inspections1 April 2022 to 31 August 2022</t>
  </si>
  <si>
    <t>Childcare registerChildcare on non-domestic premisesLeedsTotal No of inspections1 September 2021 to 31 March 2022</t>
  </si>
  <si>
    <t>Early years register (full Inspection)Childcare on non-domestic premisesLeedsBehaviour and attitudes1 April 2022 to 31 August 2022</t>
  </si>
  <si>
    <t>Early years register (full Inspection)Childcare on non-domestic premisesLeedsEffectiveness of leadership and Management1 April 2022 to 31 August 2022</t>
  </si>
  <si>
    <t>Early years register (full Inspection)Childcare on non-domestic premisesLeedsOutcomes for children1 April 2022 to 31 August 2022</t>
  </si>
  <si>
    <t>Early years register (full Inspection)Childcare on non-domestic premisesLeedsOverall effectiveness: The quality and standards of the provision1 April 2022 to 31 August 2022</t>
  </si>
  <si>
    <t>Early years register (full Inspection)Childcare on non-domestic premisesLeedsPersonal development1 April 2022 to 31 August 2022</t>
  </si>
  <si>
    <t>Early years register (full Inspection)Childcare on non-domestic premisesLeedsPersonal development, behaviour and welfare1 April 2022 to 31 August 2022</t>
  </si>
  <si>
    <t>Early years register (full Inspection)Childcare on non-domestic premisesLeedsQuality of education1 April 2022 to 31 August 2022</t>
  </si>
  <si>
    <t>Early years register (full Inspection)Childcare on non-domestic premisesLeedsQuality of teaching, learning and assessment1 April 2022 to 31 August 2022</t>
  </si>
  <si>
    <t>Early years register (full Inspection)Childcare on non-domestic premisesLeedsRequirements of the compulsory part of the childcare register1 April 2022 to 31 August 2022</t>
  </si>
  <si>
    <t>Early years register (full Inspection)Childcare on non-domestic premisesLeedsRequirements of the voluntary part of the childcare register1 April 2022 to 31 August 2022</t>
  </si>
  <si>
    <t>Early years register (full Inspection)Childcare on non-domestic premisesLeedsTotal No of inspections1 April 2022 to 31 August 2022</t>
  </si>
  <si>
    <t>Early years register (full Inspection)Childcare on non-domestic premisesLeedsBehaviour and attitudes1 September 2021 to 31 March 2022</t>
  </si>
  <si>
    <t>Early years register (full Inspection)Childcare on non-domestic premisesLeedsEffectiveness of leadership and Management1 September 2021 to 31 March 2022</t>
  </si>
  <si>
    <t>Early years register (full Inspection)Childcare on non-domestic premisesLeedsOutcomes for children1 September 2021 to 31 March 2022</t>
  </si>
  <si>
    <t>Early years register (full Inspection)Childcare on non-domestic premisesLeedsOverall effectiveness: The quality and standards of the provision1 September 2021 to 31 March 2022</t>
  </si>
  <si>
    <t>Early years register (full Inspection)Childcare on non-domestic premisesLeedsPersonal development1 September 2021 to 31 March 2022</t>
  </si>
  <si>
    <t>Early years register (full Inspection)Childcare on non-domestic premisesLeedsPersonal development, behaviour and welfare1 September 2021 to 31 March 2022</t>
  </si>
  <si>
    <t>Early years register (full Inspection)Childcare on non-domestic premisesLeedsQuality of education1 September 2021 to 31 March 2022</t>
  </si>
  <si>
    <t>Early years register (full Inspection)Childcare on non-domestic premisesLeedsQuality of teaching, learning and assessment1 September 2021 to 31 March 2022</t>
  </si>
  <si>
    <t>Early years register (full Inspection)Childcare on non-domestic premisesLeedsRequirements of the compulsory part of the childcare register1 September 2021 to 31 March 2022</t>
  </si>
  <si>
    <t>Early years register (full Inspection)Childcare on non-domestic premisesLeedsRequirements of the voluntary part of the childcare register1 September 2021 to 31 March 2022</t>
  </si>
  <si>
    <t>Early years register (full Inspection)Childcare on non-domestic premisesLeedsTotal No of inspections1 September 2021 to 31 March 2022</t>
  </si>
  <si>
    <t>Early years register (Out-of-school day care)Childcare on non-domestic premisesLeedsTotal No of inspections1 April 2022 to 31 August 2022</t>
  </si>
  <si>
    <t>Early years register (Out-of-school day care)Childcare on non-domestic premisesLeedsTotal No of inspections1 September 2021 to 31 March 2022</t>
  </si>
  <si>
    <t>Early years register (full Inspection)Childcare on non-domestic premisesLeicesterBehaviour and attitudes1 April 2022 to 31 August 2022</t>
  </si>
  <si>
    <t>Early years register (full Inspection)Childcare on non-domestic premisesLeicesterEffectiveness of leadership and Management1 April 2022 to 31 August 2022</t>
  </si>
  <si>
    <t>Early years register (full Inspection)Childcare on non-domestic premisesLeicesterOutcomes for children1 April 2022 to 31 August 2022</t>
  </si>
  <si>
    <t>Early years register (full Inspection)Childcare on non-domestic premisesLeicesterOverall effectiveness: The quality and standards of the provision1 April 2022 to 31 August 2022</t>
  </si>
  <si>
    <t>Early years register (full Inspection)Childcare on non-domestic premisesLeicesterPersonal development1 April 2022 to 31 August 2022</t>
  </si>
  <si>
    <t>Early years register (full Inspection)Childcare on non-domestic premisesLeicesterPersonal development, behaviour and welfare1 April 2022 to 31 August 2022</t>
  </si>
  <si>
    <t>Early years register (full Inspection)Childcare on non-domestic premisesLeicesterQuality of education1 April 2022 to 31 August 2022</t>
  </si>
  <si>
    <t>Early years register (full Inspection)Childcare on non-domestic premisesLeicesterQuality of teaching, learning and assessment1 April 2022 to 31 August 2022</t>
  </si>
  <si>
    <t>Early years register (full Inspection)Childcare on non-domestic premisesLeicesterRequirements of the compulsory part of the childcare register1 April 2022 to 31 August 2022</t>
  </si>
  <si>
    <t>Early years register (full Inspection)Childcare on non-domestic premisesLeicesterRequirements of the voluntary part of the childcare register1 April 2022 to 31 August 2022</t>
  </si>
  <si>
    <t>Early years register (full Inspection)Childcare on non-domestic premisesLeicesterTotal No of inspections1 April 2022 to 31 August 2022</t>
  </si>
  <si>
    <t>Early years register (full Inspection)Childcare on non-domestic premisesLeicesterBehaviour and attitudes1 September 2021 to 31 March 2022</t>
  </si>
  <si>
    <t>Early years register (full Inspection)Childcare on non-domestic premisesLeicesterEffectiveness of leadership and Management1 September 2021 to 31 March 2022</t>
  </si>
  <si>
    <t>Early years register (full Inspection)Childcare on non-domestic premisesLeicesterOutcomes for children1 September 2021 to 31 March 2022</t>
  </si>
  <si>
    <t>Early years register (full Inspection)Childcare on non-domestic premisesLeicesterOverall effectiveness: The quality and standards of the provision1 September 2021 to 31 March 2022</t>
  </si>
  <si>
    <t>Early years register (full Inspection)Childcare on non-domestic premisesLeicesterPersonal development1 September 2021 to 31 March 2022</t>
  </si>
  <si>
    <t>Early years register (full Inspection)Childcare on non-domestic premisesLeicesterPersonal development, behaviour and welfare1 September 2021 to 31 March 2022</t>
  </si>
  <si>
    <t>Early years register (full Inspection)Childcare on non-domestic premisesLeicesterQuality of education1 September 2021 to 31 March 2022</t>
  </si>
  <si>
    <t>Early years register (full Inspection)Childcare on non-domestic premisesLeicesterQuality of teaching, learning and assessment1 September 2021 to 31 March 2022</t>
  </si>
  <si>
    <t>Early years register (full Inspection)Childcare on non-domestic premisesLeicesterRequirements of the compulsory part of the childcare register1 September 2021 to 31 March 2022</t>
  </si>
  <si>
    <t>Early years register (full Inspection)Childcare on non-domestic premisesLeicesterRequirements of the voluntary part of the childcare register1 September 2021 to 31 March 2022</t>
  </si>
  <si>
    <t>Early years register (full Inspection)Childcare on non-domestic premisesLeicesterTotal No of inspections1 September 2021 to 31 March 2022</t>
  </si>
  <si>
    <t>Childcare registerChildcare on non-domestic premisesLeicestershireTotal No of inspections1 April 2022 to 31 August 2022</t>
  </si>
  <si>
    <t>Childcare registerChildcare on non-domestic premisesLeicestershireTotal No of inspections1 September 2021 to 31 March 2022</t>
  </si>
  <si>
    <t>Early years register (full Inspection)Childcare on non-domestic premisesLeicestershireBehaviour and attitudes1 April 2022 to 31 August 2022</t>
  </si>
  <si>
    <t>Early years register (full Inspection)Childcare on non-domestic premisesLeicestershireEffectiveness of leadership and Management1 April 2022 to 31 August 2022</t>
  </si>
  <si>
    <t>Early years register (full Inspection)Childcare on non-domestic premisesLeicestershireOutcomes for children1 April 2022 to 31 August 2022</t>
  </si>
  <si>
    <t>Early years register (full Inspection)Childcare on non-domestic premisesLeicestershireOverall effectiveness: The quality and standards of the provision1 April 2022 to 31 August 2022</t>
  </si>
  <si>
    <t>Early years register (full Inspection)Childcare on non-domestic premisesLeicestershirePersonal development1 April 2022 to 31 August 2022</t>
  </si>
  <si>
    <t>Early years register (full Inspection)Childcare on non-domestic premisesLeicestershirePersonal development, behaviour and welfare1 April 2022 to 31 August 2022</t>
  </si>
  <si>
    <t>Early years register (full Inspection)Childcare on non-domestic premisesLeicestershireQuality of education1 April 2022 to 31 August 2022</t>
  </si>
  <si>
    <t>Early years register (full Inspection)Childcare on non-domestic premisesLeicestershireQuality of teaching, learning and assessment1 April 2022 to 31 August 2022</t>
  </si>
  <si>
    <t>Early years register (full Inspection)Childcare on non-domestic premisesLeicestershireRequirements of the compulsory part of the childcare register1 April 2022 to 31 August 2022</t>
  </si>
  <si>
    <t>Early years register (full Inspection)Childcare on non-domestic premisesLeicestershireRequirements of the voluntary part of the childcare register1 April 2022 to 31 August 2022</t>
  </si>
  <si>
    <t>Early years register (full Inspection)Childcare on non-domestic premisesLeicestershireTotal No of inspections1 April 2022 to 31 August 2022</t>
  </si>
  <si>
    <t>Early years register (full Inspection)Childcare on non-domestic premisesLeicestershireBehaviour and attitudes1 September 2021 to 31 March 2022</t>
  </si>
  <si>
    <t>Early years register (full Inspection)Childcare on non-domestic premisesLeicestershireEffectiveness of leadership and Management1 September 2021 to 31 March 2022</t>
  </si>
  <si>
    <t>Early years register (full Inspection)Childcare on non-domestic premisesLeicestershireOutcomes for children1 September 2021 to 31 March 2022</t>
  </si>
  <si>
    <t>Early years register (full Inspection)Childcare on non-domestic premisesLeicestershireOverall effectiveness: The quality and standards of the provision1 September 2021 to 31 March 2022</t>
  </si>
  <si>
    <t>Early years register (full Inspection)Childcare on non-domestic premisesLeicestershirePersonal development1 September 2021 to 31 March 2022</t>
  </si>
  <si>
    <t>Early years register (full Inspection)Childcare on non-domestic premisesLeicestershirePersonal development, behaviour and welfare1 September 2021 to 31 March 2022</t>
  </si>
  <si>
    <t>Early years register (full Inspection)Childcare on non-domestic premisesLeicestershireQuality of education1 September 2021 to 31 March 2022</t>
  </si>
  <si>
    <t>Early years register (full Inspection)Childcare on non-domestic premisesLeicestershireQuality of teaching, learning and assessment1 September 2021 to 31 March 2022</t>
  </si>
  <si>
    <t>Early years register (full Inspection)Childcare on non-domestic premisesLeicestershireRequirements of the compulsory part of the childcare register1 September 2021 to 31 March 2022</t>
  </si>
  <si>
    <t>Early years register (full Inspection)Childcare on non-domestic premisesLeicestershireRequirements of the voluntary part of the childcare register1 September 2021 to 31 March 2022</t>
  </si>
  <si>
    <t>Early years register (full Inspection)Childcare on non-domestic premisesLeicestershireTotal No of inspections1 September 2021 to 31 March 2022</t>
  </si>
  <si>
    <t>Early years register (Out-of-school day care)Childcare on non-domestic premisesLeicestershireTotal No of inspections1 April 2022 to 31 August 2022</t>
  </si>
  <si>
    <t>Early years register (Out-of-school day care)Childcare on non-domestic premisesLeicestershireTotal No of inspections1 September 2021 to 31 March 2022</t>
  </si>
  <si>
    <t>Childcare registerChildcare on non-domestic premisesLewishamTotal No of inspections1 September 2021 to 31 March 2022</t>
  </si>
  <si>
    <t>Early years register (full Inspection)Childcare on non-domestic premisesLewishamBehaviour and attitudes1 April 2022 to 31 August 2022</t>
  </si>
  <si>
    <t>Early years register (full Inspection)Childcare on non-domestic premisesLewishamEffectiveness of leadership and Management1 April 2022 to 31 August 2022</t>
  </si>
  <si>
    <t>Early years register (full Inspection)Childcare on non-domestic premisesLewishamOutcomes for children1 April 2022 to 31 August 2022</t>
  </si>
  <si>
    <t>Early years register (full Inspection)Childcare on non-domestic premisesLewishamOverall effectiveness: The quality and standards of the provision1 April 2022 to 31 August 2022</t>
  </si>
  <si>
    <t>Early years register (full Inspection)Childcare on non-domestic premisesLewishamPersonal development1 April 2022 to 31 August 2022</t>
  </si>
  <si>
    <t>Early years register (full Inspection)Childcare on non-domestic premisesLewishamPersonal development, behaviour and welfare1 April 2022 to 31 August 2022</t>
  </si>
  <si>
    <t>Early years register (full Inspection)Childcare on non-domestic premisesLewishamQuality of education1 April 2022 to 31 August 2022</t>
  </si>
  <si>
    <t>Early years register (full Inspection)Childcare on non-domestic premisesLewishamQuality of teaching, learning and assessment1 April 2022 to 31 August 2022</t>
  </si>
  <si>
    <t>Early years register (full Inspection)Childcare on non-domestic premisesLewishamRequirements of the compulsory part of the childcare register1 April 2022 to 31 August 2022</t>
  </si>
  <si>
    <t>Early years register (full Inspection)Childcare on non-domestic premisesLewishamRequirements of the voluntary part of the childcare register1 April 2022 to 31 August 2022</t>
  </si>
  <si>
    <t>Early years register (full Inspection)Childcare on non-domestic premisesLewishamTotal No of inspections1 April 2022 to 31 August 2022</t>
  </si>
  <si>
    <t>Early years register (full Inspection)Childcare on non-domestic premisesLewishamBehaviour and attitudes1 September 2021 to 31 March 2022</t>
  </si>
  <si>
    <t>Early years register (full Inspection)Childcare on non-domestic premisesLewishamEffectiveness of leadership and Management1 September 2021 to 31 March 2022</t>
  </si>
  <si>
    <t>Early years register (full Inspection)Childcare on non-domestic premisesLewishamOutcomes for children1 September 2021 to 31 March 2022</t>
  </si>
  <si>
    <t>Early years register (full Inspection)Childcare on non-domestic premisesLewishamOverall effectiveness: The quality and standards of the provision1 September 2021 to 31 March 2022</t>
  </si>
  <si>
    <t>Early years register (full Inspection)Childcare on non-domestic premisesLewishamPersonal development1 September 2021 to 31 March 2022</t>
  </si>
  <si>
    <t>Early years register (full Inspection)Childcare on non-domestic premisesLewishamPersonal development, behaviour and welfare1 September 2021 to 31 March 2022</t>
  </si>
  <si>
    <t>Early years register (full Inspection)Childcare on non-domestic premisesLewishamQuality of education1 September 2021 to 31 March 2022</t>
  </si>
  <si>
    <t>Early years register (full Inspection)Childcare on non-domestic premisesLewishamQuality of teaching, learning and assessment1 September 2021 to 31 March 2022</t>
  </si>
  <si>
    <t>Early years register (full Inspection)Childcare on non-domestic premisesLewishamRequirements of the compulsory part of the childcare register1 September 2021 to 31 March 2022</t>
  </si>
  <si>
    <t>Early years register (full Inspection)Childcare on non-domestic premisesLewishamRequirements of the voluntary part of the childcare register1 September 2021 to 31 March 2022</t>
  </si>
  <si>
    <t>Early years register (full Inspection)Childcare on non-domestic premisesLewishamTotal No of inspections1 September 2021 to 31 March 2022</t>
  </si>
  <si>
    <t>Early years register (Out-of-school day care)Childcare on non-domestic premisesLewishamTotal No of inspections1 April 2022 to 31 August 2022</t>
  </si>
  <si>
    <t>Early years register (Out-of-school day care)Childcare on non-domestic premisesLewishamTotal No of inspections1 September 2021 to 31 March 2022</t>
  </si>
  <si>
    <t>Childcare registerChildcare on non-domestic premisesLincolnshireTotal No of inspections1 September 2021 to 31 March 2022</t>
  </si>
  <si>
    <t>Early years register (full Inspection)Childcare on non-domestic premisesLincolnshireBehaviour and attitudes1 April 2022 to 31 August 2022</t>
  </si>
  <si>
    <t>Early years register (full Inspection)Childcare on non-domestic premisesLincolnshireEffectiveness of leadership and Management1 April 2022 to 31 August 2022</t>
  </si>
  <si>
    <t>Early years register (full Inspection)Childcare on non-domestic premisesLincolnshireOutcomes for children1 April 2022 to 31 August 2022</t>
  </si>
  <si>
    <t>Early years register (full Inspection)Childcare on non-domestic premisesLincolnshireOverall effectiveness: The quality and standards of the provision1 April 2022 to 31 August 2022</t>
  </si>
  <si>
    <t>Early years register (full Inspection)Childcare on non-domestic premisesLincolnshirePersonal development1 April 2022 to 31 August 2022</t>
  </si>
  <si>
    <t>Early years register (full Inspection)Childcare on non-domestic premisesLincolnshirePersonal development, behaviour and welfare1 April 2022 to 31 August 2022</t>
  </si>
  <si>
    <t>Early years register (full Inspection)Childcare on non-domestic premisesLincolnshireQuality of education1 April 2022 to 31 August 2022</t>
  </si>
  <si>
    <t>Early years register (full Inspection)Childcare on non-domestic premisesLincolnshireQuality of teaching, learning and assessment1 April 2022 to 31 August 2022</t>
  </si>
  <si>
    <t>Early years register (full Inspection)Childcare on non-domestic premisesLincolnshireRequirements of the compulsory part of the childcare register1 April 2022 to 31 August 2022</t>
  </si>
  <si>
    <t>Early years register (full Inspection)Childcare on non-domestic premisesLincolnshireRequirements of the voluntary part of the childcare register1 April 2022 to 31 August 2022</t>
  </si>
  <si>
    <t>Early years register (full Inspection)Childcare on non-domestic premisesLincolnshireTotal No of inspections1 April 2022 to 31 August 2022</t>
  </si>
  <si>
    <t>Early years register (full Inspection)Childcare on non-domestic premisesLincolnshireBehaviour and attitudes1 September 2021 to 31 March 2022</t>
  </si>
  <si>
    <t>Early years register (full Inspection)Childcare on non-domestic premisesLincolnshireEffectiveness of leadership and Management1 September 2021 to 31 March 2022</t>
  </si>
  <si>
    <t>Early years register (full Inspection)Childcare on non-domestic premisesLincolnshireOutcomes for children1 September 2021 to 31 March 2022</t>
  </si>
  <si>
    <t>Early years register (full Inspection)Childcare on non-domestic premisesLincolnshireOverall effectiveness: The quality and standards of the provision1 September 2021 to 31 March 2022</t>
  </si>
  <si>
    <t>Early years register (full Inspection)Childcare on non-domestic premisesLincolnshirePersonal development1 September 2021 to 31 March 2022</t>
  </si>
  <si>
    <t>Early years register (full Inspection)Childcare on non-domestic premisesLincolnshirePersonal development, behaviour and welfare1 September 2021 to 31 March 2022</t>
  </si>
  <si>
    <t>Early years register (full Inspection)Childcare on non-domestic premisesLincolnshireQuality of education1 September 2021 to 31 March 2022</t>
  </si>
  <si>
    <t>Early years register (full Inspection)Childcare on non-domestic premisesLincolnshireQuality of teaching, learning and assessment1 September 2021 to 31 March 2022</t>
  </si>
  <si>
    <t>Early years register (full Inspection)Childcare on non-domestic premisesLincolnshireRequirements of the compulsory part of the childcare register1 September 2021 to 31 March 2022</t>
  </si>
  <si>
    <t>Early years register (full Inspection)Childcare on non-domestic premisesLincolnshireRequirements of the voluntary part of the childcare register1 September 2021 to 31 March 2022</t>
  </si>
  <si>
    <t>Early years register (full Inspection)Childcare on non-domestic premisesLincolnshireTotal No of inspections1 September 2021 to 31 March 2022</t>
  </si>
  <si>
    <t>Early years register (Out-of-school day care)Childcare on non-domestic premisesLincolnshireTotal No of inspections1 April 2022 to 31 August 2022</t>
  </si>
  <si>
    <t>Early years register (Out-of-school day care)Childcare on non-domestic premisesLincolnshireTotal No of inspections1 September 2021 to 31 March 2022</t>
  </si>
  <si>
    <t>Childcare registerChildcare on non-domestic premisesLiverpoolTotal No of inspections1 September 2021 to 31 March 2022</t>
  </si>
  <si>
    <t>Early years register (full Inspection)Childcare on non-domestic premisesLiverpoolBehaviour and attitudes1 April 2022 to 31 August 2022</t>
  </si>
  <si>
    <t>Early years register (full Inspection)Childcare on non-domestic premisesLiverpoolEffectiveness of leadership and Management1 April 2022 to 31 August 2022</t>
  </si>
  <si>
    <t>Early years register (full Inspection)Childcare on non-domestic premisesLiverpoolOutcomes for children1 April 2022 to 31 August 2022</t>
  </si>
  <si>
    <t>Early years register (full Inspection)Childcare on non-domestic premisesLiverpoolOverall effectiveness: The quality and standards of the provision1 April 2022 to 31 August 2022</t>
  </si>
  <si>
    <t>Early years register (full Inspection)Childcare on non-domestic premisesLiverpoolPersonal development1 April 2022 to 31 August 2022</t>
  </si>
  <si>
    <t>Early years register (full Inspection)Childcare on non-domestic premisesLiverpoolPersonal development, behaviour and welfare1 April 2022 to 31 August 2022</t>
  </si>
  <si>
    <t>Early years register (full Inspection)Childcare on non-domestic premisesLiverpoolQuality of education1 April 2022 to 31 August 2022</t>
  </si>
  <si>
    <t>Early years register (full Inspection)Childcare on non-domestic premisesLiverpoolQuality of teaching, learning and assessment1 April 2022 to 31 August 2022</t>
  </si>
  <si>
    <t>Early years register (full Inspection)Childcare on non-domestic premisesLiverpoolRequirements of the compulsory part of the childcare register1 April 2022 to 31 August 2022</t>
  </si>
  <si>
    <t>Early years register (full Inspection)Childcare on non-domestic premisesLiverpoolRequirements of the voluntary part of the childcare register1 April 2022 to 31 August 2022</t>
  </si>
  <si>
    <t>Early years register (full Inspection)Childcare on non-domestic premisesLiverpoolTotal No of inspections1 April 2022 to 31 August 2022</t>
  </si>
  <si>
    <t>Early years register (full Inspection)Childcare on non-domestic premisesLiverpoolBehaviour and attitudes1 September 2021 to 31 March 2022</t>
  </si>
  <si>
    <t>Early years register (full Inspection)Childcare on non-domestic premisesLiverpoolEffectiveness of leadership and Management1 September 2021 to 31 March 2022</t>
  </si>
  <si>
    <t>Early years register (full Inspection)Childcare on non-domestic premisesLiverpoolOutcomes for children1 September 2021 to 31 March 2022</t>
  </si>
  <si>
    <t>Early years register (full Inspection)Childcare on non-domestic premisesLiverpoolOverall effectiveness: The quality and standards of the provision1 September 2021 to 31 March 2022</t>
  </si>
  <si>
    <t>Early years register (full Inspection)Childcare on non-domestic premisesLiverpoolPersonal development1 September 2021 to 31 March 2022</t>
  </si>
  <si>
    <t>Early years register (full Inspection)Childcare on non-domestic premisesLiverpoolPersonal development, behaviour and welfare1 September 2021 to 31 March 2022</t>
  </si>
  <si>
    <t>Early years register (full Inspection)Childcare on non-domestic premisesLiverpoolQuality of education1 September 2021 to 31 March 2022</t>
  </si>
  <si>
    <t>Early years register (full Inspection)Childcare on non-domestic premisesLiverpoolQuality of teaching, learning and assessment1 September 2021 to 31 March 2022</t>
  </si>
  <si>
    <t>Early years register (full Inspection)Childcare on non-domestic premisesLiverpoolRequirements of the compulsory part of the childcare register1 September 2021 to 31 March 2022</t>
  </si>
  <si>
    <t>Early years register (full Inspection)Childcare on non-domestic premisesLiverpoolRequirements of the voluntary part of the childcare register1 September 2021 to 31 March 2022</t>
  </si>
  <si>
    <t>Early years register (full Inspection)Childcare on non-domestic premisesLiverpoolTotal No of inspections1 September 2021 to 31 March 2022</t>
  </si>
  <si>
    <t>Early years register (full Inspection)Childcare on non-domestic premisesTelford and WrekinQuality of teaching, learning and assessment1 April 2022 to 31 August 2022</t>
  </si>
  <si>
    <t>Early years register (full Inspection)Childcare on non-domestic premisesTelford and WrekinRequirements of the compulsory part of the childcare register1 April 2022 to 31 August 2022</t>
  </si>
  <si>
    <t>Early years register (full Inspection)Childcare on non-domestic premisesTelford and WrekinRequirements of the voluntary part of the childcare register1 April 2022 to 31 August 2022</t>
  </si>
  <si>
    <t>Early years register (full Inspection)Childcare on non-domestic premisesTelford and WrekinTotal No of inspections1 April 2022 to 31 August 2022</t>
  </si>
  <si>
    <t>Early years register (full Inspection)Childcare on non-domestic premisesTelford and WrekinBehaviour and attitudes1 September 2021 to 31 March 2022</t>
  </si>
  <si>
    <t>Early years register (full Inspection)Childcare on non-domestic premisesTelford and WrekinEffectiveness of leadership and Management1 September 2021 to 31 March 2022</t>
  </si>
  <si>
    <t>Early years register (full Inspection)Childcare on non-domestic premisesTelford and WrekinOutcomes for children1 September 2021 to 31 March 2022</t>
  </si>
  <si>
    <t>Early years register (full Inspection)Childcare on non-domestic premisesTelford and WrekinOverall effectiveness: The quality and standards of the provision1 September 2021 to 31 March 2022</t>
  </si>
  <si>
    <t>Early years register (full Inspection)Childcare on non-domestic premisesTelford and WrekinPersonal development1 September 2021 to 31 March 2022</t>
  </si>
  <si>
    <t>Early years register (full Inspection)Childcare on non-domestic premisesTelford and WrekinPersonal development, behaviour and welfare1 September 2021 to 31 March 2022</t>
  </si>
  <si>
    <t>Early years register (full Inspection)Childcare on non-domestic premisesTelford and WrekinQuality of education1 September 2021 to 31 March 2022</t>
  </si>
  <si>
    <t>Early years register (full Inspection)Childcare on non-domestic premisesTelford and WrekinQuality of teaching, learning and assessment1 September 2021 to 31 March 2022</t>
  </si>
  <si>
    <t>Early years register (full Inspection)Childcare on non-domestic premisesTelford and WrekinRequirements of the compulsory part of the childcare register1 September 2021 to 31 March 2022</t>
  </si>
  <si>
    <t>Early years register (full Inspection)Childcare on non-domestic premisesTelford and WrekinRequirements of the voluntary part of the childcare register1 September 2021 to 31 March 2022</t>
  </si>
  <si>
    <t>Early years register (full Inspection)Childcare on non-domestic premisesTelford and WrekinTotal No of inspections1 September 2021 to 31 March 2022</t>
  </si>
  <si>
    <t>Early years register (full Inspection)Childcare on non-domestic premisesThurrockBehaviour and attitudes1 April 2022 to 31 August 2022</t>
  </si>
  <si>
    <t>Early years register (full Inspection)Childcare on non-domestic premisesThurrockEffectiveness of leadership and Management1 April 2022 to 31 August 2022</t>
  </si>
  <si>
    <t>Early years register (full Inspection)Childcare on non-domestic premisesThurrockOutcomes for children1 April 2022 to 31 August 2022</t>
  </si>
  <si>
    <t>Early years register (full Inspection)Childcare on non-domestic premisesThurrockOverall effectiveness: The quality and standards of the provision1 April 2022 to 31 August 2022</t>
  </si>
  <si>
    <t>Early years register (full Inspection)Childcare on non-domestic premisesThurrockPersonal development1 April 2022 to 31 August 2022</t>
  </si>
  <si>
    <t>Early years register (full Inspection)Childcare on non-domestic premisesThurrockPersonal development, behaviour and welfare1 April 2022 to 31 August 2022</t>
  </si>
  <si>
    <t>Early years register (full Inspection)Childcare on non-domestic premisesThurrockQuality of education1 April 2022 to 31 August 2022</t>
  </si>
  <si>
    <t>Early years register (full Inspection)Childcare on non-domestic premisesThurrockQuality of teaching, learning and assessment1 April 2022 to 31 August 2022</t>
  </si>
  <si>
    <t>Early years register (full Inspection)Childcare on non-domestic premisesThurrockRequirements of the compulsory part of the childcare register1 April 2022 to 31 August 2022</t>
  </si>
  <si>
    <t>Early years register (full Inspection)Childcare on non-domestic premisesThurrockRequirements of the voluntary part of the childcare register1 April 2022 to 31 August 2022</t>
  </si>
  <si>
    <t>Early years register (full Inspection)Childcare on non-domestic premisesThurrockTotal No of inspections1 April 2022 to 31 August 2022</t>
  </si>
  <si>
    <t>Early years register (full Inspection)Childcare on non-domestic premisesThurrockBehaviour and attitudes1 September 2021 to 31 March 2022</t>
  </si>
  <si>
    <t>Early years register (full Inspection)Childcare on non-domestic premisesThurrockEffectiveness of leadership and Management1 September 2021 to 31 March 2022</t>
  </si>
  <si>
    <t>Early years register (full Inspection)Childcare on non-domestic premisesThurrockOutcomes for children1 September 2021 to 31 March 2022</t>
  </si>
  <si>
    <t>Early years register (full Inspection)Childcare on non-domestic premisesThurrockOverall effectiveness: The quality and standards of the provision1 September 2021 to 31 March 2022</t>
  </si>
  <si>
    <t>Early years register (full Inspection)Childcare on non-domestic premisesThurrockPersonal development1 September 2021 to 31 March 2022</t>
  </si>
  <si>
    <t>Early years register (full Inspection)Childcare on non-domestic premisesThurrockPersonal development, behaviour and welfare1 September 2021 to 31 March 2022</t>
  </si>
  <si>
    <t>Early years register (full Inspection)Childcare on non-domestic premisesThurrockQuality of education1 September 2021 to 31 March 2022</t>
  </si>
  <si>
    <t>Early years register (full Inspection)Childcare on non-domestic premisesThurrockQuality of teaching, learning and assessment1 September 2021 to 31 March 2022</t>
  </si>
  <si>
    <t>Early years register (full Inspection)Childcare on non-domestic premisesThurrockRequirements of the compulsory part of the childcare register1 September 2021 to 31 March 2022</t>
  </si>
  <si>
    <t>Early years register (full Inspection)Childcare on non-domestic premisesThurrockRequirements of the voluntary part of the childcare register1 September 2021 to 31 March 2022</t>
  </si>
  <si>
    <t>Early years register (full Inspection)Childcare on non-domestic premisesThurrockTotal No of inspections1 September 2021 to 31 March 2022</t>
  </si>
  <si>
    <t>Early years register (Out-of-school day care)Childcare on non-domestic premisesThurrockTotal No of inspections1 April 2022 to 31 August 2022</t>
  </si>
  <si>
    <t>Early years register (full Inspection)Childcare on non-domestic premisesTorbayBehaviour and attitudes1 April 2022 to 31 August 2022</t>
  </si>
  <si>
    <t>Early years register (full Inspection)Childcare on non-domestic premisesTorbayEffectiveness of leadership and Management1 April 2022 to 31 August 2022</t>
  </si>
  <si>
    <t>Early years register (full Inspection)Childcare on non-domestic premisesTorbayOutcomes for children1 April 2022 to 31 August 2022</t>
  </si>
  <si>
    <t>Early years register (full Inspection)Childcare on non-domestic premisesTorbayOverall effectiveness: The quality and standards of the provision1 April 2022 to 31 August 2022</t>
  </si>
  <si>
    <t>Early years register (full Inspection)Childcare on non-domestic premisesTorbayPersonal development1 April 2022 to 31 August 2022</t>
  </si>
  <si>
    <t>Early years register (full Inspection)Childcare on non-domestic premisesTorbayPersonal development, behaviour and welfare1 April 2022 to 31 August 2022</t>
  </si>
  <si>
    <t>Early years register (full Inspection)Childcare on non-domestic premisesTorbayQuality of education1 April 2022 to 31 August 2022</t>
  </si>
  <si>
    <t>Early years register (full Inspection)Childcare on non-domestic premisesTorbayQuality of teaching, learning and assessment1 April 2022 to 31 August 2022</t>
  </si>
  <si>
    <t>Early years register (full Inspection)Childcare on non-domestic premisesTorbayRequirements of the compulsory part of the childcare register1 April 2022 to 31 August 2022</t>
  </si>
  <si>
    <t>Early years register (full Inspection)Childcare on non-domestic premisesTorbayRequirements of the voluntary part of the childcare register1 April 2022 to 31 August 2022</t>
  </si>
  <si>
    <t>Early years register (full Inspection)Childcare on non-domestic premisesTorbayTotal No of inspections1 April 2022 to 31 August 2022</t>
  </si>
  <si>
    <t>Early years register (full Inspection)Childcare on non-domestic premisesTorbayBehaviour and attitudes1 September 2021 to 31 March 2022</t>
  </si>
  <si>
    <t>Early years register (full Inspection)Childcare on non-domestic premisesTorbayEffectiveness of leadership and Management1 September 2021 to 31 March 2022</t>
  </si>
  <si>
    <t>Early years register (full Inspection)Childcare on non-domestic premisesTorbayOutcomes for children1 September 2021 to 31 March 2022</t>
  </si>
  <si>
    <t>Early years register (full Inspection)Childcare on non-domestic premisesTorbayOverall effectiveness: The quality and standards of the provision1 September 2021 to 31 March 2022</t>
  </si>
  <si>
    <t>Early years register (full Inspection)Childcare on non-domestic premisesTorbayPersonal development1 September 2021 to 31 March 2022</t>
  </si>
  <si>
    <t>Early years register (full Inspection)Childcare on non-domestic premisesTorbayPersonal development, behaviour and welfare1 September 2021 to 31 March 2022</t>
  </si>
  <si>
    <t>Early years register (full Inspection)Childcare on non-domestic premisesTorbayQuality of education1 September 2021 to 31 March 2022</t>
  </si>
  <si>
    <t>Early years register (full Inspection)Childcare on non-domestic premisesTorbayQuality of teaching, learning and assessment1 September 2021 to 31 March 2022</t>
  </si>
  <si>
    <t>Early years register (full Inspection)Childcare on non-domestic premisesTorbayRequirements of the compulsory part of the childcare register1 September 2021 to 31 March 2022</t>
  </si>
  <si>
    <t>Early years register (full Inspection)Childcare on non-domestic premisesTorbayRequirements of the voluntary part of the childcare register1 September 2021 to 31 March 2022</t>
  </si>
  <si>
    <t>Early years register (full Inspection)Childcare on non-domestic premisesTorbayTotal No of inspections1 September 2021 to 31 March 2022</t>
  </si>
  <si>
    <t>Childcare registerChildcare on non-domestic premisesTower HamletsTotal No of inspections1 April 2022 to 31 August 2022</t>
  </si>
  <si>
    <t>Early years register (full Inspection)Childcare on non-domestic premisesTower HamletsBehaviour and attitudes1 April 2022 to 31 August 2022</t>
  </si>
  <si>
    <t>Early years register (full Inspection)Childcare on non-domestic premisesTower HamletsEffectiveness of leadership and Management1 April 2022 to 31 August 2022</t>
  </si>
  <si>
    <t>Early years register (full Inspection)Childcare on non-domestic premisesTower HamletsOutcomes for children1 April 2022 to 31 August 2022</t>
  </si>
  <si>
    <t>Early years register (full Inspection)Childcare on non-domestic premisesTower HamletsOverall effectiveness: The quality and standards of the provision1 April 2022 to 31 August 2022</t>
  </si>
  <si>
    <t>Early years register (full Inspection)Childcare on non-domestic premisesTower HamletsPersonal development1 April 2022 to 31 August 2022</t>
  </si>
  <si>
    <t>Early years register (full Inspection)Childcare on non-domestic premisesTower HamletsPersonal development, behaviour and welfare1 April 2022 to 31 August 2022</t>
  </si>
  <si>
    <t>Early years register (full Inspection)Childcare on non-domestic premisesTower HamletsQuality of education1 April 2022 to 31 August 2022</t>
  </si>
  <si>
    <t>Early years register (full Inspection)Childcare on non-domestic premisesTower HamletsQuality of teaching, learning and assessment1 April 2022 to 31 August 2022</t>
  </si>
  <si>
    <t>Early years register (full Inspection)Childcare on non-domestic premisesTower HamletsRequirements of the compulsory part of the childcare register1 April 2022 to 31 August 2022</t>
  </si>
  <si>
    <t>Early years register (full Inspection)Childcare on non-domestic premisesTower HamletsRequirements of the voluntary part of the childcare register1 April 2022 to 31 August 2022</t>
  </si>
  <si>
    <t>Early years register (full Inspection)Childcare on non-domestic premisesTower HamletsTotal No of inspections1 April 2022 to 31 August 2022</t>
  </si>
  <si>
    <t>Early years register (full Inspection)Childcare on non-domestic premisesTower HamletsBehaviour and attitudes1 September 2021 to 31 March 2022</t>
  </si>
  <si>
    <t>Early years register (full Inspection)Childcare on non-domestic premisesTower HamletsEffectiveness of leadership and Management1 September 2021 to 31 March 2022</t>
  </si>
  <si>
    <t>Early years register (full Inspection)Childcare on non-domestic premisesTower HamletsOutcomes for children1 September 2021 to 31 March 2022</t>
  </si>
  <si>
    <t>Early years register (full Inspection)Childcare on non-domestic premisesTower HamletsOverall effectiveness: The quality and standards of the provision1 September 2021 to 31 March 2022</t>
  </si>
  <si>
    <t>Early years register (full Inspection)Childcare on non-domestic premisesTower HamletsPersonal development1 September 2021 to 31 March 2022</t>
  </si>
  <si>
    <t>Early years register (full Inspection)Childcare on non-domestic premisesTower HamletsPersonal development, behaviour and welfare1 September 2021 to 31 March 2022</t>
  </si>
  <si>
    <t>Early years register (full Inspection)Childcare on non-domestic premisesTower HamletsQuality of education1 September 2021 to 31 March 2022</t>
  </si>
  <si>
    <t>Early years register (full Inspection)Childcare on non-domestic premisesTower HamletsQuality of teaching, learning and assessment1 September 2021 to 31 March 2022</t>
  </si>
  <si>
    <t>Early years register (full Inspection)Childcare on non-domestic premisesTower HamletsRequirements of the compulsory part of the childcare register1 September 2021 to 31 March 2022</t>
  </si>
  <si>
    <t>Early years register (full Inspection)Childcare on non-domestic premisesTower HamletsRequirements of the voluntary part of the childcare register1 September 2021 to 31 March 2022</t>
  </si>
  <si>
    <t>Early years register (full Inspection)Childcare on non-domestic premisesTower HamletsTotal No of inspections1 September 2021 to 31 March 2022</t>
  </si>
  <si>
    <t>Early years register (Out-of-school day care)Childcare on non-domestic premisesTower HamletsTotal No of inspections1 April 2022 to 31 August 2022</t>
  </si>
  <si>
    <t>Early years register (Out-of-school day care)Childcare on non-domestic premisesTower HamletsTotal No of inspections1 September 2021 to 31 March 2022</t>
  </si>
  <si>
    <t>Childcare registerChildcare on non-domestic premisesTraffordTotal No of inspections1 September 2021 to 31 March 2022</t>
  </si>
  <si>
    <t>Early years register (full Inspection)Childcare on non-domestic premisesTraffordBehaviour and attitudes1 April 2022 to 31 August 2022</t>
  </si>
  <si>
    <t>Early years register (full Inspection)Childcare on non-domestic premisesTraffordEffectiveness of leadership and Management1 April 2022 to 31 August 2022</t>
  </si>
  <si>
    <t>Early years register (full Inspection)Childcare on non-domestic premisesTraffordOutcomes for children1 April 2022 to 31 August 2022</t>
  </si>
  <si>
    <t>Early years register (full Inspection)Childcare on non-domestic premisesTraffordOverall effectiveness: The quality and standards of the provision1 April 2022 to 31 August 2022</t>
  </si>
  <si>
    <t>Early years register (full Inspection)Childcare on non-domestic premisesTraffordPersonal development1 April 2022 to 31 August 2022</t>
  </si>
  <si>
    <t>Early years register (full Inspection)Childcare on non-domestic premisesTraffordPersonal development, behaviour and welfare1 April 2022 to 31 August 2022</t>
  </si>
  <si>
    <t>Early years register (full Inspection)Childcare on non-domestic premisesTraffordQuality of education1 April 2022 to 31 August 2022</t>
  </si>
  <si>
    <t>Early years register (full Inspection)Childcare on non-domestic premisesTraffordQuality of teaching, learning and assessment1 April 2022 to 31 August 2022</t>
  </si>
  <si>
    <t>Early years register (full Inspection)Childcare on non-domestic premisesTraffordRequirements of the compulsory part of the childcare register1 April 2022 to 31 August 2022</t>
  </si>
  <si>
    <t>Early years register (full Inspection)Childcare on non-domestic premisesTraffordRequirements of the voluntary part of the childcare register1 April 2022 to 31 August 2022</t>
  </si>
  <si>
    <t>Early years register (full Inspection)Childcare on non-domestic premisesTraffordTotal No of inspections1 April 2022 to 31 August 2022</t>
  </si>
  <si>
    <t>Early years register (full Inspection)Childcare on non-domestic premisesTraffordBehaviour and attitudes1 September 2021 to 31 March 2022</t>
  </si>
  <si>
    <t>Early years register (full Inspection)Childcare on non-domestic premisesTraffordEffectiveness of leadership and Management1 September 2021 to 31 March 2022</t>
  </si>
  <si>
    <t>Early years register (full Inspection)Childcare on non-domestic premisesTraffordOutcomes for children1 September 2021 to 31 March 2022</t>
  </si>
  <si>
    <t>Early years register (full Inspection)Childcare on non-domestic premisesTraffordOverall effectiveness: The quality and standards of the provision1 September 2021 to 31 March 2022</t>
  </si>
  <si>
    <t>Early years register (full Inspection)Childcare on non-domestic premisesTraffordPersonal development1 September 2021 to 31 March 2022</t>
  </si>
  <si>
    <t>Early years register (full Inspection)Childcare on non-domestic premisesTraffordPersonal development, behaviour and welfare1 September 2021 to 31 March 2022</t>
  </si>
  <si>
    <t>Early years register (full Inspection)Childcare on non-domestic premisesTraffordQuality of education1 September 2021 to 31 March 2022</t>
  </si>
  <si>
    <t>Early years register (full Inspection)Childcare on non-domestic premisesTraffordQuality of teaching, learning and assessment1 September 2021 to 31 March 2022</t>
  </si>
  <si>
    <t>Early years register (full Inspection)Childcare on non-domestic premisesTraffordRequirements of the compulsory part of the childcare register1 September 2021 to 31 March 2022</t>
  </si>
  <si>
    <t>Early years register (full Inspection)Childcare on non-domestic premisesTraffordRequirements of the voluntary part of the childcare register1 September 2021 to 31 March 2022</t>
  </si>
  <si>
    <t>Early years register (full Inspection)Childcare on non-domestic premisesTraffordTotal No of inspections1 September 2021 to 31 March 2022</t>
  </si>
  <si>
    <t>Early years register (Out-of-school day care)Childcare on non-domestic premisesTraffordTotal No of inspections1 April 2022 to 31 August 2022</t>
  </si>
  <si>
    <t>Early years register (Out-of-school day care)Childcare on non-domestic premisesTraffordTotal No of inspections1 September 2021 to 31 March 2022</t>
  </si>
  <si>
    <t>Early years register (full Inspection)Childcare on non-domestic premisesWakefieldBehaviour and attitudes1 April 2022 to 31 August 2022</t>
  </si>
  <si>
    <t>Early years register (full Inspection)Childcare on non-domestic premisesWakefieldEffectiveness of leadership and Management1 April 2022 to 31 August 2022</t>
  </si>
  <si>
    <t>Early years register (full Inspection)Childcare on non-domestic premisesWakefieldOutcomes for children1 April 2022 to 31 August 2022</t>
  </si>
  <si>
    <t>Early years register (full Inspection)Childcare on non-domestic premisesWakefieldOverall effectiveness: The quality and standards of the provision1 April 2022 to 31 August 2022</t>
  </si>
  <si>
    <t>Early years register (full Inspection)Childcare on non-domestic premisesWakefieldPersonal development1 April 2022 to 31 August 2022</t>
  </si>
  <si>
    <t>Early years register (full Inspection)Childcare on non-domestic premisesWakefieldPersonal development, behaviour and welfare1 April 2022 to 31 August 2022</t>
  </si>
  <si>
    <t>Early years register (full Inspection)Childcare on non-domestic premisesWakefieldQuality of education1 April 2022 to 31 August 2022</t>
  </si>
  <si>
    <t>Early years register (full Inspection)Childcare on non-domestic premisesWakefieldQuality of teaching, learning and assessment1 April 2022 to 31 August 2022</t>
  </si>
  <si>
    <t>Early years register (full Inspection)Childcare on non-domestic premisesWakefieldRequirements of the compulsory part of the childcare register1 April 2022 to 31 August 2022</t>
  </si>
  <si>
    <t>Early years register (full Inspection)Childcare on non-domestic premisesWakefieldRequirements of the voluntary part of the childcare register1 April 2022 to 31 August 2022</t>
  </si>
  <si>
    <t>Early years register (full Inspection)Childcare on non-domestic premisesWakefieldTotal No of inspections1 April 2022 to 31 August 2022</t>
  </si>
  <si>
    <t>Early years register (full Inspection)Childcare on non-domestic premisesWakefieldBehaviour and attitudes1 September 2021 to 31 March 2022</t>
  </si>
  <si>
    <t>Early years register (full Inspection)Childcare on non-domestic premisesWakefieldEffectiveness of leadership and Management1 September 2021 to 31 March 2022</t>
  </si>
  <si>
    <t>Early years register (full Inspection)Childcare on non-domestic premisesWakefieldOutcomes for children1 September 2021 to 31 March 2022</t>
  </si>
  <si>
    <t>Early years register (full Inspection)Childcare on non-domestic premisesWakefieldOverall effectiveness: The quality and standards of the provision1 September 2021 to 31 March 2022</t>
  </si>
  <si>
    <t>Early years register (full Inspection)Childcare on non-domestic premisesWakefieldPersonal development1 September 2021 to 31 March 2022</t>
  </si>
  <si>
    <t>Early years register (full Inspection)Childcare on non-domestic premisesWakefieldPersonal development, behaviour and welfare1 September 2021 to 31 March 2022</t>
  </si>
  <si>
    <t>Early years register (full Inspection)Childcare on non-domestic premisesWakefieldQuality of education1 September 2021 to 31 March 2022</t>
  </si>
  <si>
    <t>Early years register (full Inspection)Childcare on non-domestic premisesWakefieldQuality of teaching, learning and assessment1 September 2021 to 31 March 2022</t>
  </si>
  <si>
    <t>Early years register (full Inspection)Childcare on non-domestic premisesWakefieldRequirements of the compulsory part of the childcare register1 September 2021 to 31 March 2022</t>
  </si>
  <si>
    <t>Early years register (full Inspection)Childcare on non-domestic premisesWakefieldRequirements of the voluntary part of the childcare register1 September 2021 to 31 March 2022</t>
  </si>
  <si>
    <t>Early years register (full Inspection)Childcare on non-domestic premisesWakefieldTotal No of inspections1 September 2021 to 31 March 2022</t>
  </si>
  <si>
    <t>Early years register (Out-of-school day care)Childcare on non-domestic premisesWakefieldTotal No of inspections1 April 2022 to 31 August 2022</t>
  </si>
  <si>
    <t>Early years register (Out-of-school day care)Childcare on non-domestic premisesWakefieldTotal No of inspections1 September 2021 to 31 March 2022</t>
  </si>
  <si>
    <t>Childcare registerChildcare on non-domestic premisesWalsallTotal No of inspections1 April 2022 to 31 August 2022</t>
  </si>
  <si>
    <t>Childcare registerChildcare on non-domestic premisesWalsallTotal No of inspections1 September 2021 to 31 March 2022</t>
  </si>
  <si>
    <t>Early years register (full Inspection)Childcare on non-domestic premisesWalsallBehaviour and attitudes1 April 2022 to 31 August 2022</t>
  </si>
  <si>
    <t>Early years register (full Inspection)Childcare on non-domestic premisesWalsallEffectiveness of leadership and Management1 April 2022 to 31 August 2022</t>
  </si>
  <si>
    <t>Early years register (full Inspection)Childcare on non-domestic premisesWalsallOutcomes for children1 April 2022 to 31 August 2022</t>
  </si>
  <si>
    <t>Early years register (full Inspection)Childcare on non-domestic premisesWalsallOverall effectiveness: The quality and standards of the provision1 April 2022 to 31 August 2022</t>
  </si>
  <si>
    <t>Early years register (full Inspection)Childcare on non-domestic premisesWalsallPersonal development1 April 2022 to 31 August 2022</t>
  </si>
  <si>
    <t>Early years register (full Inspection)Childcare on non-domestic premisesWalsallPersonal development, behaviour and welfare1 April 2022 to 31 August 2022</t>
  </si>
  <si>
    <t>Early years register (full Inspection)Childcare on non-domestic premisesWalsallQuality of education1 April 2022 to 31 August 2022</t>
  </si>
  <si>
    <t>Early years register (full Inspection)Childcare on non-domestic premisesWalsallQuality of teaching, learning and assessment1 April 2022 to 31 August 2022</t>
  </si>
  <si>
    <t>Early years register (full Inspection)Childcare on non-domestic premisesWalsallRequirements of the compulsory part of the childcare register1 April 2022 to 31 August 2022</t>
  </si>
  <si>
    <t>Early years register (full Inspection)Childcare on non-domestic premisesWalsallRequirements of the voluntary part of the childcare register1 April 2022 to 31 August 2022</t>
  </si>
  <si>
    <t>Early years register (full Inspection)Childcare on non-domestic premisesWalsallTotal No of inspections1 April 2022 to 31 August 2022</t>
  </si>
  <si>
    <t>Early years register (full Inspection)Childcare on non-domestic premisesWalsallBehaviour and attitudes1 September 2021 to 31 March 2022</t>
  </si>
  <si>
    <t>Early years register (full Inspection)Childcare on non-domestic premisesWalsallEffectiveness of leadership and Management1 September 2021 to 31 March 2022</t>
  </si>
  <si>
    <t>Early years register (full Inspection)Childcare on non-domestic premisesWalsallOutcomes for children1 September 2021 to 31 March 2022</t>
  </si>
  <si>
    <t>Early years register (full Inspection)Childcare on non-domestic premisesWalsallOverall effectiveness: The quality and standards of the provision1 September 2021 to 31 March 2022</t>
  </si>
  <si>
    <t>Early years register (full Inspection)Childcare on non-domestic premisesWalsallPersonal development1 September 2021 to 31 March 2022</t>
  </si>
  <si>
    <t>Early years register (full Inspection)Childcare on non-domestic premisesWalsallPersonal development, behaviour and welfare1 September 2021 to 31 March 2022</t>
  </si>
  <si>
    <t>Early years register (full Inspection)Childcare on non-domestic premisesWalsallQuality of education1 September 2021 to 31 March 2022</t>
  </si>
  <si>
    <t>Early years register (full Inspection)Childcare on non-domestic premisesWalsallQuality of teaching, learning and assessment1 September 2021 to 31 March 2022</t>
  </si>
  <si>
    <t>Early years register (full Inspection)Childcare on non-domestic premisesWalsallRequirements of the compulsory part of the childcare register1 September 2021 to 31 March 2022</t>
  </si>
  <si>
    <t>Early years register (full Inspection)Childcare on non-domestic premisesWalsallRequirements of the voluntary part of the childcare register1 September 2021 to 31 March 2022</t>
  </si>
  <si>
    <t>Early years register (full Inspection)Childcare on non-domestic premisesWalsallTotal No of inspections1 September 2021 to 31 March 2022</t>
  </si>
  <si>
    <t>Early years register (Out-of-school day care)Childcare on non-domestic premisesWalsallTotal No of inspections1 September 2021 to 31 March 2022</t>
  </si>
  <si>
    <t>Childcare registerChildcare on non-domestic premisesWaltham ForestTotal No of inspections1 April 2022 to 31 August 2022</t>
  </si>
  <si>
    <t>Childcare registerChildcare on non-domestic premisesWaltham ForestTotal No of inspections1 September 2021 to 31 March 2022</t>
  </si>
  <si>
    <t>Early years register (full Inspection)Childcare on non-domestic premisesWaltham ForestBehaviour and attitudes1 April 2022 to 31 August 2022</t>
  </si>
  <si>
    <t>Early years register (full Inspection)Childcare on non-domestic premisesWaltham ForestEffectiveness of leadership and Management1 April 2022 to 31 August 2022</t>
  </si>
  <si>
    <t>Early years register (full Inspection)Childcare on non-domestic premisesWaltham ForestOutcomes for children1 April 2022 to 31 August 2022</t>
  </si>
  <si>
    <t>Early years register (full Inspection)Childcare on non-domestic premisesWaltham ForestOverall effectiveness: The quality and standards of the provision1 April 2022 to 31 August 2022</t>
  </si>
  <si>
    <t>Early years register (full Inspection)Childcare on non-domestic premisesWaltham ForestPersonal development1 April 2022 to 31 August 2022</t>
  </si>
  <si>
    <t>Early years register (full Inspection)Childcare on non-domestic premisesWaltham ForestPersonal development, behaviour and welfare1 April 2022 to 31 August 2022</t>
  </si>
  <si>
    <t>Early years register (full Inspection)Childcare on non-domestic premisesWaltham ForestQuality of education1 April 2022 to 31 August 2022</t>
  </si>
  <si>
    <t>Early years register (full Inspection)Childcare on non-domestic premisesWaltham ForestQuality of teaching, learning and assessment1 April 2022 to 31 August 2022</t>
  </si>
  <si>
    <t>Early years register (full Inspection)Childcare on non-domestic premisesWaltham ForestRequirements of the compulsory part of the childcare register1 April 2022 to 31 August 2022</t>
  </si>
  <si>
    <t>Early years register (full Inspection)Childcare on non-domestic premisesWaltham ForestRequirements of the voluntary part of the childcare register1 April 2022 to 31 August 2022</t>
  </si>
  <si>
    <t>Early years register (full Inspection)Childcare on non-domestic premisesWaltham ForestTotal No of inspections1 April 2022 to 31 August 2022</t>
  </si>
  <si>
    <t>Early years register (full Inspection)Childcare on non-domestic premisesWaltham ForestBehaviour and attitudes1 September 2021 to 31 March 2022</t>
  </si>
  <si>
    <t>Early years register (full Inspection)Childcare on non-domestic premisesWaltham ForestEffectiveness of leadership and Management1 September 2021 to 31 March 2022</t>
  </si>
  <si>
    <t>Early years register (full Inspection)Childcare on non-domestic premisesWaltham ForestOutcomes for children1 September 2021 to 31 March 2022</t>
  </si>
  <si>
    <t>Early years register (full Inspection)Childcare on non-domestic premisesWaltham ForestOverall effectiveness: The quality and standards of the provision1 September 2021 to 31 March 2022</t>
  </si>
  <si>
    <t>Early years register (full Inspection)Childcare on non-domestic premisesWaltham ForestPersonal development1 September 2021 to 31 March 2022</t>
  </si>
  <si>
    <t>Early years register (full Inspection)Childcare on non-domestic premisesWaltham ForestPersonal development, behaviour and welfare1 September 2021 to 31 March 2022</t>
  </si>
  <si>
    <t>Early years register (full Inspection)Childcare on non-domestic premisesWaltham ForestQuality of education1 September 2021 to 31 March 2022</t>
  </si>
  <si>
    <t>Early years register (full Inspection)Childcare on non-domestic premisesWaltham ForestQuality of teaching, learning and assessment1 September 2021 to 31 March 2022</t>
  </si>
  <si>
    <t>Early years register (full Inspection)Childcare on non-domestic premisesWaltham ForestRequirements of the compulsory part of the childcare register1 September 2021 to 31 March 2022</t>
  </si>
  <si>
    <t>Early years register (full Inspection)Childcare on non-domestic premisesWaltham ForestRequirements of the voluntary part of the childcare register1 September 2021 to 31 March 2022</t>
  </si>
  <si>
    <t>Early years register (full Inspection)Childcare on non-domestic premisesWaltham ForestTotal No of inspections1 September 2021 to 31 March 2022</t>
  </si>
  <si>
    <t>Early years register (Out-of-school day care)Childcare on non-domestic premisesWaltham ForestTotal No of inspections1 April 2022 to 31 August 2022</t>
  </si>
  <si>
    <t>Early years register (Out-of-school day care)Childcare on non-domestic premisesWaltham ForestTotal No of inspections1 September 2021 to 31 March 2022</t>
  </si>
  <si>
    <t>Early years register (full Inspection)Childcare on non-domestic premisesWandsworthBehaviour and attitudes1 April 2022 to 31 August 2022</t>
  </si>
  <si>
    <t>Early years register (full Inspection)Childcare on non-domestic premisesWandsworthEffectiveness of leadership and Management1 April 2022 to 31 August 2022</t>
  </si>
  <si>
    <t>Early years register (full Inspection)Childcare on non-domestic premisesWandsworthOutcomes for children1 April 2022 to 31 August 2022</t>
  </si>
  <si>
    <t>Early years register (full Inspection)Childcare on non-domestic premisesWandsworthOverall effectiveness: The quality and standards of the provision1 April 2022 to 31 August 2022</t>
  </si>
  <si>
    <t>Early years register (full Inspection)Childcare on non-domestic premisesWandsworthPersonal development1 April 2022 to 31 August 2022</t>
  </si>
  <si>
    <t>Early years register (full Inspection)Childcare on non-domestic premisesWandsworthPersonal development, behaviour and welfare1 April 2022 to 31 August 2022</t>
  </si>
  <si>
    <t>Early years register (full Inspection)Childcare on non-domestic premisesWandsworthQuality of education1 April 2022 to 31 August 2022</t>
  </si>
  <si>
    <t>Early years register (full Inspection)Childcare on non-domestic premisesWandsworthQuality of teaching, learning and assessment1 April 2022 to 31 August 2022</t>
  </si>
  <si>
    <t>Early years register (full Inspection)Childcare on non-domestic premisesWandsworthRequirements of the compulsory part of the childcare register1 April 2022 to 31 August 2022</t>
  </si>
  <si>
    <t>Early years register (full Inspection)Childcare on non-domestic premisesWandsworthRequirements of the voluntary part of the childcare register1 April 2022 to 31 August 2022</t>
  </si>
  <si>
    <t>Early years register (full Inspection)Childcare on non-domestic premisesWandsworthTotal No of inspections1 April 2022 to 31 August 2022</t>
  </si>
  <si>
    <t>Early years register (full Inspection)Childcare on non-domestic premisesWandsworthBehaviour and attitudes1 September 2021 to 31 March 2022</t>
  </si>
  <si>
    <t>Early years register (full Inspection)Childcare on non-domestic premisesWandsworthEffectiveness of leadership and Management1 September 2021 to 31 March 2022</t>
  </si>
  <si>
    <t>Early years register (full Inspection)Childcare on non-domestic premisesWandsworthOutcomes for children1 September 2021 to 31 March 2022</t>
  </si>
  <si>
    <t>Early years register (full Inspection)Childcare on non-domestic premisesWandsworthOverall effectiveness: The quality and standards of the provision1 September 2021 to 31 March 2022</t>
  </si>
  <si>
    <t>Early years register (full Inspection)Childcare on non-domestic premisesWandsworthPersonal development1 September 2021 to 31 March 2022</t>
  </si>
  <si>
    <t>Early years register (full Inspection)Childcare on non-domestic premisesWandsworthPersonal development, behaviour and welfare1 September 2021 to 31 March 2022</t>
  </si>
  <si>
    <t>Early years register (full Inspection)Childcare on non-domestic premisesWandsworthQuality of education1 September 2021 to 31 March 2022</t>
  </si>
  <si>
    <t>Early years register (full Inspection)Childcare on non-domestic premisesWandsworthQuality of teaching, learning and assessment1 September 2021 to 31 March 2022</t>
  </si>
  <si>
    <t>Early years register (full Inspection)Childcare on non-domestic premisesWandsworthRequirements of the compulsory part of the childcare register1 September 2021 to 31 March 2022</t>
  </si>
  <si>
    <t>Early years register (full Inspection)Childcare on non-domestic premisesWandsworthRequirements of the voluntary part of the childcare register1 September 2021 to 31 March 2022</t>
  </si>
  <si>
    <t>Early years register (full Inspection)Childcare on non-domestic premisesWandsworthTotal No of inspections1 September 2021 to 31 March 2022</t>
  </si>
  <si>
    <t>Early years register (Out-of-school day care)Childcare on non-domestic premisesWandsworthTotal No of inspections1 April 2022 to 31 August 2022</t>
  </si>
  <si>
    <t>Early years register (Out-of-school day care)Childcare on non-domestic premisesWandsworthTotal No of inspections1 September 2021 to 31 March 2022</t>
  </si>
  <si>
    <t>Early years register (full Inspection)Childcare on non-domestic premisesWarringtonBehaviour and attitudes1 April 2022 to 31 August 2022</t>
  </si>
  <si>
    <t>Early years register (full Inspection)Childcare on non-domestic premisesWarringtonEffectiveness of leadership and Management1 April 2022 to 31 August 2022</t>
  </si>
  <si>
    <t>Early years register (full Inspection)Childcare on non-domestic premisesWarringtonOutcomes for children1 April 2022 to 31 August 2022</t>
  </si>
  <si>
    <t>Early years register (full Inspection)Childcare on non-domestic premisesWarringtonOverall effectiveness: The quality and standards of the provision1 April 2022 to 31 August 2022</t>
  </si>
  <si>
    <t>Early years register (full Inspection)Childcare on non-domestic premisesWarringtonPersonal development1 April 2022 to 31 August 2022</t>
  </si>
  <si>
    <t>Early years register (full Inspection)Childcare on non-domestic premisesWarringtonPersonal development, behaviour and welfare1 April 2022 to 31 August 2022</t>
  </si>
  <si>
    <t>Early years register (full Inspection)Childcare on non-domestic premisesWarringtonQuality of education1 April 2022 to 31 August 2022</t>
  </si>
  <si>
    <t>Early years register (full Inspection)Childcare on non-domestic premisesWarringtonQuality of teaching, learning and assessment1 April 2022 to 31 August 2022</t>
  </si>
  <si>
    <t>Early years register (full Inspection)Childcare on non-domestic premisesWarringtonRequirements of the compulsory part of the childcare register1 April 2022 to 31 August 2022</t>
  </si>
  <si>
    <t>Early years register (full Inspection)Childcare on non-domestic premisesWarringtonRequirements of the voluntary part of the childcare register1 April 2022 to 31 August 2022</t>
  </si>
  <si>
    <t>Early years register (full Inspection)Childcare on non-domestic premisesWarringtonTotal No of inspections1 April 2022 to 31 August 2022</t>
  </si>
  <si>
    <t>Early years register (full Inspection)Childcare on non-domestic premisesWarringtonBehaviour and attitudes1 September 2021 to 31 March 2022</t>
  </si>
  <si>
    <t>Early years register (full Inspection)Childcare on non-domestic premisesWarringtonEffectiveness of leadership and Management1 September 2021 to 31 March 2022</t>
  </si>
  <si>
    <t>Early years register (No children on roll)ChildminderEnfieldTotal No of inspections1 September 2021 to 31 March 2022</t>
  </si>
  <si>
    <t>Childcare registerChildminderEssexTotal No of inspections1 April 2022 to 31 August 2022</t>
  </si>
  <si>
    <t>Early years register (full Inspection)ChildminderEssexBehaviour and attitudes1 April 2022 to 31 August 2022</t>
  </si>
  <si>
    <t>Early years register (full Inspection)ChildminderEssexEffectiveness of leadership and Management1 April 2022 to 31 August 2022</t>
  </si>
  <si>
    <t>Early years register (full Inspection)ChildminderEssexOutcomes for children1 April 2022 to 31 August 2022</t>
  </si>
  <si>
    <t>Early years register (full Inspection)ChildminderEssexOverall effectiveness: The quality and standards of the provision1 April 2022 to 31 August 2022</t>
  </si>
  <si>
    <t>Early years register (full Inspection)ChildminderEssexPersonal development1 April 2022 to 31 August 2022</t>
  </si>
  <si>
    <t>Early years register (full Inspection)ChildminderEssexPersonal development, behaviour and welfare1 April 2022 to 31 August 2022</t>
  </si>
  <si>
    <t>Early years register (full Inspection)ChildminderEssexQuality of education1 April 2022 to 31 August 2022</t>
  </si>
  <si>
    <t>Early years register (full Inspection)ChildminderEssexQuality of teaching, learning and assessment1 April 2022 to 31 August 2022</t>
  </si>
  <si>
    <t>Early years register (full Inspection)ChildminderEssexRequirements of the compulsory part of the childcare register1 April 2022 to 31 August 2022</t>
  </si>
  <si>
    <t>Early years register (full Inspection)ChildminderEssexRequirements of the voluntary part of the childcare register1 April 2022 to 31 August 2022</t>
  </si>
  <si>
    <t>Early years register (full Inspection)ChildminderEssexTotal No of inspections1 April 2022 to 31 August 2022</t>
  </si>
  <si>
    <t>Early years register (full Inspection)ChildminderEssexBehaviour and attitudes1 September 2021 to 31 March 2022</t>
  </si>
  <si>
    <t>Early years register (full Inspection)ChildminderEssexEffectiveness of leadership and Management1 September 2021 to 31 March 2022</t>
  </si>
  <si>
    <t>Early years register (full Inspection)ChildminderEssexOutcomes for children1 September 2021 to 31 March 2022</t>
  </si>
  <si>
    <t>Early years register (full Inspection)ChildminderEssexOverall effectiveness: The quality and standards of the provision1 September 2021 to 31 March 2022</t>
  </si>
  <si>
    <t>Early years register (full Inspection)ChildminderEssexPersonal development1 September 2021 to 31 March 2022</t>
  </si>
  <si>
    <t>Early years register (full Inspection)ChildminderEssexPersonal development, behaviour and welfare1 September 2021 to 31 March 2022</t>
  </si>
  <si>
    <t>Early years register (full Inspection)ChildminderEssexQuality of education1 September 2021 to 31 March 2022</t>
  </si>
  <si>
    <t>Early years register (full Inspection)ChildminderEssexQuality of teaching, learning and assessment1 September 2021 to 31 March 2022</t>
  </si>
  <si>
    <t>Early years register (full Inspection)ChildminderEssexRequirements of the compulsory part of the childcare register1 September 2021 to 31 March 2022</t>
  </si>
  <si>
    <t>Early years register (full Inspection)ChildminderEssexRequirements of the voluntary part of the childcare register1 September 2021 to 31 March 2022</t>
  </si>
  <si>
    <t>Early years register (full Inspection)ChildminderEssexTotal No of inspections1 September 2021 to 31 March 2022</t>
  </si>
  <si>
    <t>Early years register (No children on roll)ChildminderEssexNCOR Inspection Outcomes1 April 2022 to 31 August 2022</t>
  </si>
  <si>
    <t>Early years register (No children on roll)ChildminderEssexTotal No of inspections1 April 2022 to 31 August 2022</t>
  </si>
  <si>
    <t>Early years register (No children on roll)ChildminderEssexNCOR Inspection Outcomes1 September 2021 to 31 March 2022</t>
  </si>
  <si>
    <t>Early years register (No children on roll)ChildminderEssexTotal No of inspections1 September 2021 to 31 March 2022</t>
  </si>
  <si>
    <t>Early years register (Out-of-school day care)ChildminderEssexTotal No of inspections1 April 2022 to 31 August 2022</t>
  </si>
  <si>
    <t>Early years register (Out-of-school day care)ChildminderEssexTotal No of inspections1 September 2021 to 31 March 2022</t>
  </si>
  <si>
    <t>Early years register (full Inspection)ChildminderGatesheadBehaviour and attitudes1 April 2022 to 31 August 2022</t>
  </si>
  <si>
    <t>Early years register (full Inspection)ChildminderGatesheadEffectiveness of leadership and Management1 April 2022 to 31 August 2022</t>
  </si>
  <si>
    <t>Early years register (full Inspection)ChildminderGatesheadOutcomes for children1 April 2022 to 31 August 2022</t>
  </si>
  <si>
    <t>Early years register (full Inspection)ChildminderGatesheadOverall effectiveness: The quality and standards of the provision1 April 2022 to 31 August 2022</t>
  </si>
  <si>
    <t>Early years register (full Inspection)ChildminderGatesheadPersonal development1 April 2022 to 31 August 2022</t>
  </si>
  <si>
    <t>Early years register (full Inspection)ChildminderGatesheadPersonal development, behaviour and welfare1 April 2022 to 31 August 2022</t>
  </si>
  <si>
    <t>Early years register (full Inspection)ChildminderGatesheadQuality of education1 April 2022 to 31 August 2022</t>
  </si>
  <si>
    <t>Early years register (full Inspection)ChildminderGatesheadQuality of teaching, learning and assessment1 April 2022 to 31 August 2022</t>
  </si>
  <si>
    <t>Early years register (full Inspection)ChildminderGatesheadRequirements of the compulsory part of the childcare register1 April 2022 to 31 August 2022</t>
  </si>
  <si>
    <t>Early years register (full Inspection)ChildminderGatesheadRequirements of the voluntary part of the childcare register1 April 2022 to 31 August 2022</t>
  </si>
  <si>
    <t>Early years register (full Inspection)ChildminderGatesheadTotal No of inspections1 April 2022 to 31 August 2022</t>
  </si>
  <si>
    <t>Early years register (full Inspection)ChildminderGatesheadBehaviour and attitudes1 September 2021 to 31 March 2022</t>
  </si>
  <si>
    <t>Early years register (full Inspection)ChildminderGatesheadEffectiveness of leadership and Management1 September 2021 to 31 March 2022</t>
  </si>
  <si>
    <t>Early years register (full Inspection)ChildminderGatesheadOutcomes for children1 September 2021 to 31 March 2022</t>
  </si>
  <si>
    <t>Early years register (full Inspection)ChildminderGatesheadOverall effectiveness: The quality and standards of the provision1 September 2021 to 31 March 2022</t>
  </si>
  <si>
    <t>Early years register (full Inspection)ChildminderGatesheadPersonal development1 September 2021 to 31 March 2022</t>
  </si>
  <si>
    <t>Early years register (full Inspection)ChildminderGatesheadPersonal development, behaviour and welfare1 September 2021 to 31 March 2022</t>
  </si>
  <si>
    <t>Early years register (full Inspection)ChildminderGatesheadQuality of education1 September 2021 to 31 March 2022</t>
  </si>
  <si>
    <t>Early years register (full Inspection)ChildminderGatesheadQuality of teaching, learning and assessment1 September 2021 to 31 March 2022</t>
  </si>
  <si>
    <t>Early years register (full Inspection)ChildminderGatesheadRequirements of the compulsory part of the childcare register1 September 2021 to 31 March 2022</t>
  </si>
  <si>
    <t>Early years register (full Inspection)ChildminderGatesheadRequirements of the voluntary part of the childcare register1 September 2021 to 31 March 2022</t>
  </si>
  <si>
    <t>Early years register (full Inspection)ChildminderGatesheadTotal No of inspections1 September 2021 to 31 March 2022</t>
  </si>
  <si>
    <t>Early years register (No children on roll)ChildminderGatesheadNCOR Inspection Outcomes1 September 2021 to 31 March 2022</t>
  </si>
  <si>
    <t>Early years register (No children on roll)ChildminderGatesheadTotal No of inspections1 September 2021 to 31 March 2022</t>
  </si>
  <si>
    <t>Early years register (Out-of-school day care)ChildminderGatesheadTotal No of inspections1 April 2022 to 31 August 2022</t>
  </si>
  <si>
    <t>Early years register (full Inspection)ChildminderGloucestershireBehaviour and attitudes1 April 2022 to 31 August 2022</t>
  </si>
  <si>
    <t>Early years register (full Inspection)ChildminderGloucestershireEffectiveness of leadership and Management1 April 2022 to 31 August 2022</t>
  </si>
  <si>
    <t>Early years register (full Inspection)ChildminderGloucestershireOutcomes for children1 April 2022 to 31 August 2022</t>
  </si>
  <si>
    <t>Early years register (full Inspection)ChildminderGloucestershireOverall effectiveness: The quality and standards of the provision1 April 2022 to 31 August 2022</t>
  </si>
  <si>
    <t>Early years register (full Inspection)ChildminderGloucestershirePersonal development1 April 2022 to 31 August 2022</t>
  </si>
  <si>
    <t>Early years register (full Inspection)ChildminderGloucestershirePersonal development, behaviour and welfare1 April 2022 to 31 August 2022</t>
  </si>
  <si>
    <t>Early years register (full Inspection)ChildminderGloucestershireQuality of education1 April 2022 to 31 August 2022</t>
  </si>
  <si>
    <t>Early years register (full Inspection)ChildminderGloucestershireQuality of teaching, learning and assessment1 April 2022 to 31 August 2022</t>
  </si>
  <si>
    <t>Early years register (full Inspection)ChildminderGloucestershireRequirements of the compulsory part of the childcare register1 April 2022 to 31 August 2022</t>
  </si>
  <si>
    <t>Early years register (full Inspection)ChildminderGloucestershireRequirements of the voluntary part of the childcare register1 April 2022 to 31 August 2022</t>
  </si>
  <si>
    <t>Early years register (full Inspection)ChildminderGloucestershireTotal No of inspections1 April 2022 to 31 August 2022</t>
  </si>
  <si>
    <t>Early years register (full Inspection)ChildminderGloucestershireBehaviour and attitudes1 September 2021 to 31 March 2022</t>
  </si>
  <si>
    <t>Early years register (full Inspection)ChildminderGloucestershireEffectiveness of leadership and Management1 September 2021 to 31 March 2022</t>
  </si>
  <si>
    <t>Early years register (full Inspection)ChildminderGloucestershireOutcomes for children1 September 2021 to 31 March 2022</t>
  </si>
  <si>
    <t>Early years register (full Inspection)ChildminderGloucestershireOverall effectiveness: The quality and standards of the provision1 September 2021 to 31 March 2022</t>
  </si>
  <si>
    <t>Early years register (full Inspection)ChildminderGloucestershirePersonal development1 September 2021 to 31 March 2022</t>
  </si>
  <si>
    <t>Early years register (full Inspection)ChildminderGloucestershirePersonal development, behaviour and welfare1 September 2021 to 31 March 2022</t>
  </si>
  <si>
    <t>Early years register (full Inspection)ChildminderGloucestershireQuality of education1 September 2021 to 31 March 2022</t>
  </si>
  <si>
    <t>Early years register (full Inspection)ChildminderGloucestershireQuality of teaching, learning and assessment1 September 2021 to 31 March 2022</t>
  </si>
  <si>
    <t>Early years register (full Inspection)ChildminderGloucestershireRequirements of the compulsory part of the childcare register1 September 2021 to 31 March 2022</t>
  </si>
  <si>
    <t>Early years register (full Inspection)ChildminderGloucestershireRequirements of the voluntary part of the childcare register1 September 2021 to 31 March 2022</t>
  </si>
  <si>
    <t>Early years register (full Inspection)ChildminderGloucestershireTotal No of inspections1 September 2021 to 31 March 2022</t>
  </si>
  <si>
    <t>Early years register (No children on roll)ChildminderGloucestershireNCOR Inspection Outcomes1 April 2022 to 31 August 2022</t>
  </si>
  <si>
    <t>Early years register (No children on roll)ChildminderGloucestershireTotal No of inspections1 April 2022 to 31 August 2022</t>
  </si>
  <si>
    <t>Early years register (No children on roll)ChildminderGloucestershireNCOR Inspection Outcomes1 September 2021 to 31 March 2022</t>
  </si>
  <si>
    <t>Early years register (No children on roll)ChildminderGloucestershireTotal No of inspections1 September 2021 to 31 March 2022</t>
  </si>
  <si>
    <t>Early years register (Out-of-school day care)ChildminderGloucestershireTotal No of inspections1 April 2022 to 31 August 2022</t>
  </si>
  <si>
    <t>Early years register (Out-of-school day care)ChildminderGloucestershireTotal No of inspections1 September 2021 to 31 March 2022</t>
  </si>
  <si>
    <t>Childcare registerChildminderGreenwichTotal No of inspections1 April 2022 to 31 August 2022</t>
  </si>
  <si>
    <t>Childcare registerChildminderGreenwichTotal No of inspections1 September 2021 to 31 March 2022</t>
  </si>
  <si>
    <t>Early years register (full Inspection)ChildminderGreenwichBehaviour and attitudes1 April 2022 to 31 August 2022</t>
  </si>
  <si>
    <t>Early years register (full Inspection)ChildminderGreenwichEffectiveness of leadership and Management1 April 2022 to 31 August 2022</t>
  </si>
  <si>
    <t>Early years register (full Inspection)ChildminderGreenwichOutcomes for children1 April 2022 to 31 August 2022</t>
  </si>
  <si>
    <t>Early years register (full Inspection)ChildminderGreenwichOverall effectiveness: The quality and standards of the provision1 April 2022 to 31 August 2022</t>
  </si>
  <si>
    <t>Early years register (full Inspection)ChildminderGreenwichPersonal development1 April 2022 to 31 August 2022</t>
  </si>
  <si>
    <t>Early years register (full Inspection)ChildminderGreenwichPersonal development, behaviour and welfare1 April 2022 to 31 August 2022</t>
  </si>
  <si>
    <t>Early years register (full Inspection)ChildminderGreenwichQuality of education1 April 2022 to 31 August 2022</t>
  </si>
  <si>
    <t>Early years register (full Inspection)ChildminderGreenwichQuality of teaching, learning and assessment1 April 2022 to 31 August 2022</t>
  </si>
  <si>
    <t>Early years register (full Inspection)ChildminderGreenwichRequirements of the compulsory part of the childcare register1 April 2022 to 31 August 2022</t>
  </si>
  <si>
    <t>Early years register (full Inspection)ChildminderGreenwichRequirements of the voluntary part of the childcare register1 April 2022 to 31 August 2022</t>
  </si>
  <si>
    <t>Early years register (full Inspection)ChildminderGreenwichTotal No of inspections1 April 2022 to 31 August 2022</t>
  </si>
  <si>
    <t>Early years register (full Inspection)ChildminderGreenwichBehaviour and attitudes1 September 2021 to 31 March 2022</t>
  </si>
  <si>
    <t>Early years register (full Inspection)ChildminderGreenwichEffectiveness of leadership and Management1 September 2021 to 31 March 2022</t>
  </si>
  <si>
    <t>Early years register (full Inspection)ChildminderGreenwichOutcomes for children1 September 2021 to 31 March 2022</t>
  </si>
  <si>
    <t>Early years register (full Inspection)ChildminderGreenwichOverall effectiveness: The quality and standards of the provision1 September 2021 to 31 March 2022</t>
  </si>
  <si>
    <t>Early years register (full Inspection)ChildminderGreenwichPersonal development1 September 2021 to 31 March 2022</t>
  </si>
  <si>
    <t>Early years register (full Inspection)ChildminderGreenwichPersonal development, behaviour and welfare1 September 2021 to 31 March 2022</t>
  </si>
  <si>
    <t>Early years register (full Inspection)ChildminderGreenwichQuality of education1 September 2021 to 31 March 2022</t>
  </si>
  <si>
    <t>Early years register (full Inspection)ChildminderGreenwichQuality of teaching, learning and assessment1 September 2021 to 31 March 2022</t>
  </si>
  <si>
    <t>Early years register (full Inspection)ChildminderGreenwichRequirements of the compulsory part of the childcare register1 September 2021 to 31 March 2022</t>
  </si>
  <si>
    <t>Early years register (full Inspection)ChildminderGreenwichRequirements of the voluntary part of the childcare register1 September 2021 to 31 March 2022</t>
  </si>
  <si>
    <t>Early years register (full Inspection)ChildminderGreenwichTotal No of inspections1 September 2021 to 31 March 2022</t>
  </si>
  <si>
    <t>Early years register (No children on roll)ChildminderGreenwichNCOR Inspection Outcomes1 April 2022 to 31 August 2022</t>
  </si>
  <si>
    <t>Early years register (No children on roll)ChildminderGreenwichTotal No of inspections1 April 2022 to 31 August 2022</t>
  </si>
  <si>
    <t>Early years register (No children on roll)ChildminderGreenwichNCOR Inspection Outcomes1 September 2021 to 31 March 2022</t>
  </si>
  <si>
    <t>Early years register (No children on roll)ChildminderGreenwichTotal No of inspections1 September 2021 to 31 March 2022</t>
  </si>
  <si>
    <t>Early years register (Out-of-school day care)ChildminderGreenwichTotal No of inspections1 April 2022 to 31 August 2022</t>
  </si>
  <si>
    <t>Childcare registerChildminderHackneyTotal No of inspections1 September 2021 to 31 March 2022</t>
  </si>
  <si>
    <t>Early years register (full Inspection)ChildminderHackneyBehaviour and attitudes1 April 2022 to 31 August 2022</t>
  </si>
  <si>
    <t>Early years register (full Inspection)ChildminderHackneyEffectiveness of leadership and Management1 April 2022 to 31 August 2022</t>
  </si>
  <si>
    <t>Early years register (full Inspection)ChildminderHackneyOutcomes for children1 April 2022 to 31 August 2022</t>
  </si>
  <si>
    <t>Early years register (full Inspection)ChildminderHackneyOverall effectiveness: The quality and standards of the provision1 April 2022 to 31 August 2022</t>
  </si>
  <si>
    <t>Early years register (full Inspection)ChildminderHackneyPersonal development1 April 2022 to 31 August 2022</t>
  </si>
  <si>
    <t>Early years register (full Inspection)ChildminderHackneyPersonal development, behaviour and welfare1 April 2022 to 31 August 2022</t>
  </si>
  <si>
    <t>Early years register (full Inspection)ChildminderHackneyQuality of education1 April 2022 to 31 August 2022</t>
  </si>
  <si>
    <t>Early years register (full Inspection)ChildminderHackneyQuality of teaching, learning and assessment1 April 2022 to 31 August 2022</t>
  </si>
  <si>
    <t>Early years register (full Inspection)ChildminderHackneyRequirements of the compulsory part of the childcare register1 April 2022 to 31 August 2022</t>
  </si>
  <si>
    <t>Early years register (full Inspection)ChildminderHackneyRequirements of the voluntary part of the childcare register1 April 2022 to 31 August 2022</t>
  </si>
  <si>
    <t>Early years register (full Inspection)ChildminderHackneyTotal No of inspections1 April 2022 to 31 August 2022</t>
  </si>
  <si>
    <t>Early years register (full Inspection)ChildminderHackneyBehaviour and attitudes1 September 2021 to 31 March 2022</t>
  </si>
  <si>
    <t>Early years register (full Inspection)ChildminderHackneyEffectiveness of leadership and Management1 September 2021 to 31 March 2022</t>
  </si>
  <si>
    <t>Early years register (full Inspection)ChildminderHackneyOutcomes for children1 September 2021 to 31 March 2022</t>
  </si>
  <si>
    <t>Early years register (full Inspection)ChildminderHackneyOverall effectiveness: The quality and standards of the provision1 September 2021 to 31 March 2022</t>
  </si>
  <si>
    <t>Early years register (full Inspection)ChildminderHackneyPersonal development1 September 2021 to 31 March 2022</t>
  </si>
  <si>
    <t>Early years register (full Inspection)ChildminderHackneyPersonal development, behaviour and welfare1 September 2021 to 31 March 2022</t>
  </si>
  <si>
    <t>Early years register (full Inspection)ChildminderHackneyQuality of education1 September 2021 to 31 March 2022</t>
  </si>
  <si>
    <t>Early years register (full Inspection)ChildminderHackneyQuality of teaching, learning and assessment1 September 2021 to 31 March 2022</t>
  </si>
  <si>
    <t>Early years register (full Inspection)ChildminderHackneyRequirements of the compulsory part of the childcare register1 September 2021 to 31 March 2022</t>
  </si>
  <si>
    <t>Early years register (full Inspection)ChildminderHackneyRequirements of the voluntary part of the childcare register1 September 2021 to 31 March 2022</t>
  </si>
  <si>
    <t>Early years register (full Inspection)ChildminderHackneyTotal No of inspections1 September 2021 to 31 March 2022</t>
  </si>
  <si>
    <t>Early years register (No children on roll)ChildminderHackneyNCOR Inspection Outcomes1 April 2022 to 31 August 2022</t>
  </si>
  <si>
    <t>Early years register (No children on roll)ChildminderHackneyTotal No of inspections1 April 2022 to 31 August 2022</t>
  </si>
  <si>
    <t>Early years register (No children on roll)ChildminderHackneyNCOR Inspection Outcomes1 September 2021 to 31 March 2022</t>
  </si>
  <si>
    <t>Early years register (No children on roll)ChildminderHackneyTotal No of inspections1 September 2021 to 31 March 2022</t>
  </si>
  <si>
    <t>Early years register (full Inspection)ChildminderHaltonBehaviour and attitudes1 April 2022 to 31 August 2022</t>
  </si>
  <si>
    <t>Early years register (full Inspection)ChildminderHaltonEffectiveness of leadership and Management1 April 2022 to 31 August 2022</t>
  </si>
  <si>
    <t>Early years register (full Inspection)ChildminderHaltonOutcomes for children1 April 2022 to 31 August 2022</t>
  </si>
  <si>
    <t>Early years register (full Inspection)ChildminderHaltonOverall effectiveness: The quality and standards of the provision1 April 2022 to 31 August 2022</t>
  </si>
  <si>
    <t>Early years register (full Inspection)ChildminderHaltonPersonal development1 April 2022 to 31 August 2022</t>
  </si>
  <si>
    <t>Early years register (full Inspection)ChildminderHaltonPersonal development, behaviour and welfare1 April 2022 to 31 August 2022</t>
  </si>
  <si>
    <t>Early years register (full Inspection)ChildminderHaltonQuality of education1 April 2022 to 31 August 2022</t>
  </si>
  <si>
    <t>Early years register (full Inspection)ChildminderHaltonQuality of teaching, learning and assessment1 April 2022 to 31 August 2022</t>
  </si>
  <si>
    <t>Early years register (full Inspection)ChildminderHaltonRequirements of the compulsory part of the childcare register1 April 2022 to 31 August 2022</t>
  </si>
  <si>
    <t>Early years register (full Inspection)ChildminderHaltonRequirements of the voluntary part of the childcare register1 April 2022 to 31 August 2022</t>
  </si>
  <si>
    <t>Early years register (full Inspection)ChildminderHaltonTotal No of inspections1 April 2022 to 31 August 2022</t>
  </si>
  <si>
    <t>Early years register (full Inspection)ChildminderHaltonBehaviour and attitudes1 September 2021 to 31 March 2022</t>
  </si>
  <si>
    <t>Early years register (full Inspection)ChildminderHaltonEffectiveness of leadership and Management1 September 2021 to 31 March 2022</t>
  </si>
  <si>
    <t>Early years register (full Inspection)ChildminderHaltonOutcomes for children1 September 2021 to 31 March 2022</t>
  </si>
  <si>
    <t>Early years register (full Inspection)ChildminderHaltonOverall effectiveness: The quality and standards of the provision1 September 2021 to 31 March 2022</t>
  </si>
  <si>
    <t>Early years register (full Inspection)ChildminderHaltonPersonal development1 September 2021 to 31 March 2022</t>
  </si>
  <si>
    <t>Early years register (full Inspection)ChildminderHaltonPersonal development, behaviour and welfare1 September 2021 to 31 March 2022</t>
  </si>
  <si>
    <t>Early years register (full Inspection)ChildminderHaltonQuality of education1 September 2021 to 31 March 2022</t>
  </si>
  <si>
    <t>Early years register (full Inspection)ChildminderHaltonQuality of teaching, learning and assessment1 September 2021 to 31 March 2022</t>
  </si>
  <si>
    <t>Early years register (full Inspection)ChildminderHaltonRequirements of the compulsory part of the childcare register1 September 2021 to 31 March 2022</t>
  </si>
  <si>
    <t>Early years register (full Inspection)ChildminderHaltonRequirements of the voluntary part of the childcare register1 September 2021 to 31 March 2022</t>
  </si>
  <si>
    <t>Early years register (full Inspection)ChildminderHaltonTotal No of inspections1 September 2021 to 31 March 2022</t>
  </si>
  <si>
    <t>Early years register (No children on roll)ChildminderHaltonNCOR Inspection Outcomes1 April 2022 to 31 August 2022</t>
  </si>
  <si>
    <t>Early years register (No children on roll)ChildminderHaltonTotal No of inspections1 April 2022 to 31 August 2022</t>
  </si>
  <si>
    <t>Early years register (full Inspection)ChildminderHammersmith and FulhamBehaviour and attitudes1 April 2022 to 31 August 2022</t>
  </si>
  <si>
    <t>Early years register (full Inspection)ChildminderHammersmith and FulhamEffectiveness of leadership and Management1 April 2022 to 31 August 2022</t>
  </si>
  <si>
    <t>Early years register (full Inspection)ChildminderHammersmith and FulhamOutcomes for children1 April 2022 to 31 August 2022</t>
  </si>
  <si>
    <t>Early years register (full Inspection)ChildminderHammersmith and FulhamOverall effectiveness: The quality and standards of the provision1 April 2022 to 31 August 2022</t>
  </si>
  <si>
    <t>Early years register (full Inspection)ChildminderHammersmith and FulhamPersonal development1 April 2022 to 31 August 2022</t>
  </si>
  <si>
    <t>Early years register (full Inspection)ChildminderHammersmith and FulhamPersonal development, behaviour and welfare1 April 2022 to 31 August 2022</t>
  </si>
  <si>
    <t>Early years register (full Inspection)ChildminderHammersmith and FulhamQuality of education1 April 2022 to 31 August 2022</t>
  </si>
  <si>
    <t>Early years register (full Inspection)ChildminderHammersmith and FulhamQuality of teaching, learning and assessment1 April 2022 to 31 August 2022</t>
  </si>
  <si>
    <t>Early years register (full Inspection)ChildminderHammersmith and FulhamRequirements of the compulsory part of the childcare register1 April 2022 to 31 August 2022</t>
  </si>
  <si>
    <t>Early years register (full Inspection)ChildminderHammersmith and FulhamRequirements of the voluntary part of the childcare register1 April 2022 to 31 August 2022</t>
  </si>
  <si>
    <t>Early years register (full Inspection)ChildminderHammersmith and FulhamTotal No of inspections1 April 2022 to 31 August 2022</t>
  </si>
  <si>
    <t>Early years register (full Inspection)ChildminderHammersmith and FulhamBehaviour and attitudes1 September 2021 to 31 March 2022</t>
  </si>
  <si>
    <t>Early years register (full Inspection)ChildminderHammersmith and FulhamEffectiveness of leadership and Management1 September 2021 to 31 March 2022</t>
  </si>
  <si>
    <t>Early years register (full Inspection)ChildminderHammersmith and FulhamOutcomes for children1 September 2021 to 31 March 2022</t>
  </si>
  <si>
    <t>Early years register (full Inspection)ChildminderHammersmith and FulhamOverall effectiveness: The quality and standards of the provision1 September 2021 to 31 March 2022</t>
  </si>
  <si>
    <t>Early years register (full Inspection)ChildminderHammersmith and FulhamPersonal development1 September 2021 to 31 March 2022</t>
  </si>
  <si>
    <t>Early years register (full Inspection)ChildminderHammersmith and FulhamPersonal development, behaviour and welfare1 September 2021 to 31 March 2022</t>
  </si>
  <si>
    <t>Early years register (full Inspection)ChildminderHammersmith and FulhamQuality of education1 September 2021 to 31 March 2022</t>
  </si>
  <si>
    <t>Early years register (full Inspection)ChildminderHammersmith and FulhamQuality of teaching, learning and assessment1 September 2021 to 31 March 2022</t>
  </si>
  <si>
    <t>Early years register (full Inspection)ChildminderHammersmith and FulhamRequirements of the compulsory part of the childcare register1 September 2021 to 31 March 2022</t>
  </si>
  <si>
    <t>Early years register (full Inspection)ChildminderHammersmith and FulhamRequirements of the voluntary part of the childcare register1 September 2021 to 31 March 2022</t>
  </si>
  <si>
    <t>Early years register (full Inspection)ChildminderHammersmith and FulhamTotal No of inspections1 September 2021 to 31 March 2022</t>
  </si>
  <si>
    <t>Early years register (No children on roll)ChildminderHammersmith and FulhamNCOR Inspection Outcomes1 April 2022 to 31 August 2022</t>
  </si>
  <si>
    <t>Early years register (No children on roll)ChildminderHammersmith and FulhamTotal No of inspections1 April 2022 to 31 August 2022</t>
  </si>
  <si>
    <t>Early years register (No children on roll)ChildminderHammersmith and FulhamNCOR Inspection Outcomes1 September 2021 to 31 March 2022</t>
  </si>
  <si>
    <t>Early years register (No children on roll)ChildminderHammersmith and FulhamTotal No of inspections1 September 2021 to 31 March 2022</t>
  </si>
  <si>
    <t>Childcare registerChildminderHampshireTotal No of inspections1 September 2021 to 31 March 2022</t>
  </si>
  <si>
    <t>Early years register (full Inspection)ChildminderHampshireBehaviour and attitudes1 April 2022 to 31 August 2022</t>
  </si>
  <si>
    <t>Early years register (full Inspection)ChildminderHampshireEffectiveness of leadership and Management1 April 2022 to 31 August 2022</t>
  </si>
  <si>
    <t>Early years register (full Inspection)ChildminderHampshireOutcomes for children1 April 2022 to 31 August 2022</t>
  </si>
  <si>
    <t>Early years register (full Inspection)ChildminderHampshireOverall effectiveness: The quality and standards of the provision1 April 2022 to 31 August 2022</t>
  </si>
  <si>
    <t>Early years register (full Inspection)ChildminderHampshirePersonal development1 April 2022 to 31 August 2022</t>
  </si>
  <si>
    <t>Early years register (full Inspection)ChildminderHampshirePersonal development, behaviour and welfare1 April 2022 to 31 August 2022</t>
  </si>
  <si>
    <t>Early years register (full Inspection)ChildminderHampshireQuality of education1 April 2022 to 31 August 2022</t>
  </si>
  <si>
    <t>Early years register (full Inspection)ChildminderHampshireQuality of teaching, learning and assessment1 April 2022 to 31 August 2022</t>
  </si>
  <si>
    <t>Early years register (full Inspection)ChildminderHampshireRequirements of the compulsory part of the childcare register1 April 2022 to 31 August 2022</t>
  </si>
  <si>
    <t>Early years register (full Inspection)ChildminderHampshireRequirements of the voluntary part of the childcare register1 April 2022 to 31 August 2022</t>
  </si>
  <si>
    <t>Early years register (full Inspection)ChildminderHampshireTotal No of inspections1 April 2022 to 31 August 2022</t>
  </si>
  <si>
    <t>Early years register (full Inspection)ChildminderHampshireBehaviour and attitudes1 September 2021 to 31 March 2022</t>
  </si>
  <si>
    <t>Early years register (full Inspection)ChildminderHampshireEffectiveness of leadership and Management1 September 2021 to 31 March 2022</t>
  </si>
  <si>
    <t>Early years register (full Inspection)ChildminderHampshireOutcomes for children1 September 2021 to 31 March 2022</t>
  </si>
  <si>
    <t>Early years register (full Inspection)ChildminderHampshireOverall effectiveness: The quality and standards of the provision1 September 2021 to 31 March 2022</t>
  </si>
  <si>
    <t>Early years register (full Inspection)ChildminderHampshirePersonal development1 September 2021 to 31 March 2022</t>
  </si>
  <si>
    <t>Early years register (full Inspection)ChildminderHampshirePersonal development, behaviour and welfare1 September 2021 to 31 March 2022</t>
  </si>
  <si>
    <t>Early years register (full Inspection)ChildminderHampshireQuality of education1 September 2021 to 31 March 2022</t>
  </si>
  <si>
    <t>Early years register (full Inspection)ChildminderHampshireQuality of teaching, learning and assessment1 September 2021 to 31 March 2022</t>
  </si>
  <si>
    <t>Early years register (full Inspection)ChildminderHampshireRequirements of the compulsory part of the childcare register1 September 2021 to 31 March 2022</t>
  </si>
  <si>
    <t>Early years register (full Inspection)ChildminderHampshireRequirements of the voluntary part of the childcare register1 September 2021 to 31 March 2022</t>
  </si>
  <si>
    <t>Early years register (full Inspection)ChildminderHampshireTotal No of inspections1 September 2021 to 31 March 2022</t>
  </si>
  <si>
    <t>Early years register (No children on roll)ChildminderHampshireNCOR Inspection Outcomes1 April 2022 to 31 August 2022</t>
  </si>
  <si>
    <t>Early years register (No children on roll)ChildminderHampshireTotal No of inspections1 April 2022 to 31 August 2022</t>
  </si>
  <si>
    <t>Early years register (No children on roll)ChildminderHampshireNCOR Inspection Outcomes1 September 2021 to 31 March 2022</t>
  </si>
  <si>
    <t>Early years register (No children on roll)ChildminderHampshireTotal No of inspections1 September 2021 to 31 March 2022</t>
  </si>
  <si>
    <t>Early years register (Out-of-school day care)ChildminderHampshireTotal No of inspections1 April 2022 to 31 August 2022</t>
  </si>
  <si>
    <t>Early years register (Out-of-school day care)ChildminderHampshireTotal No of inspections1 September 2021 to 31 March 2022</t>
  </si>
  <si>
    <t>Childcare registerChildminderHaringeyTotal No of inspections1 September 2021 to 31 March 2022</t>
  </si>
  <si>
    <t>Early years register (full Inspection)ChildminderHaringeyBehaviour and attitudes1 April 2022 to 31 August 2022</t>
  </si>
  <si>
    <t>Early years register (full Inspection)ChildminderHaringeyEffectiveness of leadership and Management1 April 2022 to 31 August 2022</t>
  </si>
  <si>
    <t>Early years register (full Inspection)ChildminderHaringeyOutcomes for children1 April 2022 to 31 August 2022</t>
  </si>
  <si>
    <t>Early years register (full Inspection)ChildminderHaringeyOverall effectiveness: The quality and standards of the provision1 April 2022 to 31 August 2022</t>
  </si>
  <si>
    <t>Early years register (full Inspection)ChildminderHaringeyPersonal development1 April 2022 to 31 August 2022</t>
  </si>
  <si>
    <t>Early years register (full Inspection)ChildminderHaringeyPersonal development, behaviour and welfare1 April 2022 to 31 August 2022</t>
  </si>
  <si>
    <t>Early years register (full Inspection)ChildminderHaringeyQuality of education1 April 2022 to 31 August 2022</t>
  </si>
  <si>
    <t>Early years register (full Inspection)ChildminderHaringeyQuality of teaching, learning and assessment1 April 2022 to 31 August 2022</t>
  </si>
  <si>
    <t>Early years register (full Inspection)ChildminderHaringeyRequirements of the compulsory part of the childcare register1 April 2022 to 31 August 2022</t>
  </si>
  <si>
    <t>Early years register (full Inspection)ChildminderHaringeyRequirements of the voluntary part of the childcare register1 April 2022 to 31 August 2022</t>
  </si>
  <si>
    <t>Early years register (full Inspection)ChildminderHaringeyTotal No of inspections1 April 2022 to 31 August 2022</t>
  </si>
  <si>
    <t>Early years register (full Inspection)ChildminderHaringeyBehaviour and attitudes1 September 2021 to 31 March 2022</t>
  </si>
  <si>
    <t>Early years register (full Inspection)ChildminderHaringeyEffectiveness of leadership and Management1 September 2021 to 31 March 2022</t>
  </si>
  <si>
    <t>Early years register (full Inspection)ChildminderHaringeyOutcomes for children1 September 2021 to 31 March 2022</t>
  </si>
  <si>
    <t>Early years register (full Inspection)ChildminderHaringeyOverall effectiveness: The quality and standards of the provision1 September 2021 to 31 March 2022</t>
  </si>
  <si>
    <t>Early years register (full Inspection)ChildminderHaringeyPersonal development1 September 2021 to 31 March 2022</t>
  </si>
  <si>
    <t>Early years register (full Inspection)ChildminderHaringeyPersonal development, behaviour and welfare1 September 2021 to 31 March 2022</t>
  </si>
  <si>
    <t>Early years register (full Inspection)ChildminderHaringeyQuality of education1 September 2021 to 31 March 2022</t>
  </si>
  <si>
    <t>Early years register (full Inspection)ChildminderHaringeyQuality of teaching, learning and assessment1 September 2021 to 31 March 2022</t>
  </si>
  <si>
    <t>Early years register (full Inspection)ChildminderHaringeyRequirements of the compulsory part of the childcare register1 September 2021 to 31 March 2022</t>
  </si>
  <si>
    <t>Early years register (full Inspection)ChildminderHaringeyRequirements of the voluntary part of the childcare register1 September 2021 to 31 March 2022</t>
  </si>
  <si>
    <t>Early years register (full Inspection)ChildminderHaringeyTotal No of inspections1 September 2021 to 31 March 2022</t>
  </si>
  <si>
    <t>Early years register (No children on roll)ChildminderHaringeyNCOR Inspection Outcomes1 April 2022 to 31 August 2022</t>
  </si>
  <si>
    <t>Early years register (No children on roll)ChildminderHaringeyTotal No of inspections1 April 2022 to 31 August 2022</t>
  </si>
  <si>
    <t>Early years register (full Inspection)ChildminderSheffieldRequirements of the compulsory part of the childcare register1 September 2021 to 31 March 2022</t>
  </si>
  <si>
    <t>Early years register (full Inspection)ChildminderSheffieldRequirements of the voluntary part of the childcare register1 September 2021 to 31 March 2022</t>
  </si>
  <si>
    <t>Early years register (full Inspection)ChildminderSheffieldTotal No of inspections1 September 2021 to 31 March 2022</t>
  </si>
  <si>
    <t>Early years register (No children on roll)ChildminderSheffieldNCOR Inspection Outcomes1 April 2022 to 31 August 2022</t>
  </si>
  <si>
    <t>Early years register (No children on roll)ChildminderSheffieldTotal No of inspections1 April 2022 to 31 August 2022</t>
  </si>
  <si>
    <t>Early years register (No children on roll)ChildminderSheffieldNCOR Inspection Outcomes1 September 2021 to 31 March 2022</t>
  </si>
  <si>
    <t>Early years register (No children on roll)ChildminderSheffieldTotal No of inspections1 September 2021 to 31 March 2022</t>
  </si>
  <si>
    <t>Early years register (Out-of-school day care)ChildminderSheffieldTotal No of inspections1 April 2022 to 31 August 2022</t>
  </si>
  <si>
    <t>Early years register (Out-of-school day care)ChildminderSheffieldTotal No of inspections1 September 2021 to 31 March 2022</t>
  </si>
  <si>
    <t>Early years register (full Inspection)ChildminderShropshireBehaviour and attitudes1 April 2022 to 31 August 2022</t>
  </si>
  <si>
    <t>Early years register (full Inspection)ChildminderShropshireEffectiveness of leadership and Management1 April 2022 to 31 August 2022</t>
  </si>
  <si>
    <t>Early years register (full Inspection)ChildminderShropshireOutcomes for children1 April 2022 to 31 August 2022</t>
  </si>
  <si>
    <t>Early years register (full Inspection)ChildminderShropshireOverall effectiveness: The quality and standards of the provision1 April 2022 to 31 August 2022</t>
  </si>
  <si>
    <t>Early years register (full Inspection)ChildminderShropshirePersonal development1 April 2022 to 31 August 2022</t>
  </si>
  <si>
    <t>Early years register (full Inspection)ChildminderShropshirePersonal development, behaviour and welfare1 April 2022 to 31 August 2022</t>
  </si>
  <si>
    <t>Early years register (full Inspection)ChildminderShropshireQuality of education1 April 2022 to 31 August 2022</t>
  </si>
  <si>
    <t>Early years register (full Inspection)ChildminderShropshireQuality of teaching, learning and assessment1 April 2022 to 31 August 2022</t>
  </si>
  <si>
    <t>Early years register (full Inspection)ChildminderShropshireRequirements of the compulsory part of the childcare register1 April 2022 to 31 August 2022</t>
  </si>
  <si>
    <t>Early years register (full Inspection)ChildminderShropshireRequirements of the voluntary part of the childcare register1 April 2022 to 31 August 2022</t>
  </si>
  <si>
    <t>Early years register (full Inspection)ChildminderShropshireTotal No of inspections1 April 2022 to 31 August 2022</t>
  </si>
  <si>
    <t>Early years register (full Inspection)ChildminderShropshireBehaviour and attitudes1 September 2021 to 31 March 2022</t>
  </si>
  <si>
    <t>Early years register (full Inspection)ChildminderShropshireEffectiveness of leadership and Management1 September 2021 to 31 March 2022</t>
  </si>
  <si>
    <t>Early years register (full Inspection)ChildminderShropshireOutcomes for children1 September 2021 to 31 March 2022</t>
  </si>
  <si>
    <t>Early years register (full Inspection)ChildminderShropshireOverall effectiveness: The quality and standards of the provision1 September 2021 to 31 March 2022</t>
  </si>
  <si>
    <t>Early years register (full Inspection)ChildminderShropshirePersonal development1 September 2021 to 31 March 2022</t>
  </si>
  <si>
    <t>Early years register (full Inspection)ChildminderShropshirePersonal development, behaviour and welfare1 September 2021 to 31 March 2022</t>
  </si>
  <si>
    <t>Early years register (full Inspection)ChildminderShropshireQuality of education1 September 2021 to 31 March 2022</t>
  </si>
  <si>
    <t>Early years register (full Inspection)ChildminderShropshireQuality of teaching, learning and assessment1 September 2021 to 31 March 2022</t>
  </si>
  <si>
    <t>Early years register (full Inspection)ChildminderShropshireRequirements of the compulsory part of the childcare register1 September 2021 to 31 March 2022</t>
  </si>
  <si>
    <t>Early years register (full Inspection)ChildminderShropshireRequirements of the voluntary part of the childcare register1 September 2021 to 31 March 2022</t>
  </si>
  <si>
    <t>Early years register (full Inspection)ChildminderShropshireTotal No of inspections1 September 2021 to 31 March 2022</t>
  </si>
  <si>
    <t>Early years register (No children on roll)ChildminderShropshireNCOR Inspection Outcomes1 September 2021 to 31 March 2022</t>
  </si>
  <si>
    <t>Early years register (No children on roll)ChildminderShropshireTotal No of inspections1 September 2021 to 31 March 2022</t>
  </si>
  <si>
    <t>Early years register (full Inspection)ChildminderSloughBehaviour and attitudes1 April 2022 to 31 August 2022</t>
  </si>
  <si>
    <t>Early years register (full Inspection)ChildminderSloughEffectiveness of leadership and Management1 April 2022 to 31 August 2022</t>
  </si>
  <si>
    <t>Early years register (full Inspection)ChildminderSloughOutcomes for children1 April 2022 to 31 August 2022</t>
  </si>
  <si>
    <t>Early years register (full Inspection)ChildminderSloughOverall effectiveness: The quality and standards of the provision1 April 2022 to 31 August 2022</t>
  </si>
  <si>
    <t>Early years register (full Inspection)ChildminderSloughPersonal development1 April 2022 to 31 August 2022</t>
  </si>
  <si>
    <t>Early years register (full Inspection)ChildminderSloughPersonal development, behaviour and welfare1 April 2022 to 31 August 2022</t>
  </si>
  <si>
    <t>Early years register (full Inspection)ChildminderSloughQuality of education1 April 2022 to 31 August 2022</t>
  </si>
  <si>
    <t>Early years register (full Inspection)ChildminderSloughQuality of teaching, learning and assessment1 April 2022 to 31 August 2022</t>
  </si>
  <si>
    <t>Early years register (full Inspection)ChildminderSloughRequirements of the compulsory part of the childcare register1 April 2022 to 31 August 2022</t>
  </si>
  <si>
    <t>Early years register (full Inspection)ChildminderSloughRequirements of the voluntary part of the childcare register1 April 2022 to 31 August 2022</t>
  </si>
  <si>
    <t>Early years register (full Inspection)ChildminderSloughTotal No of inspections1 April 2022 to 31 August 2022</t>
  </si>
  <si>
    <t>Early years register (full Inspection)ChildminderSloughBehaviour and attitudes1 September 2021 to 31 March 2022</t>
  </si>
  <si>
    <t>Early years register (full Inspection)ChildminderSloughEffectiveness of leadership and Management1 September 2021 to 31 March 2022</t>
  </si>
  <si>
    <t>Early years register (full Inspection)ChildminderSloughOutcomes for children1 September 2021 to 31 March 2022</t>
  </si>
  <si>
    <t>Early years register (full Inspection)ChildminderSloughOverall effectiveness: The quality and standards of the provision1 September 2021 to 31 March 2022</t>
  </si>
  <si>
    <t>Early years register (full Inspection)ChildminderSloughPersonal development1 September 2021 to 31 March 2022</t>
  </si>
  <si>
    <t>Early years register (full Inspection)ChildminderSloughPersonal development, behaviour and welfare1 September 2021 to 31 March 2022</t>
  </si>
  <si>
    <t>Early years register (full Inspection)ChildminderSloughQuality of education1 September 2021 to 31 March 2022</t>
  </si>
  <si>
    <t>Early years register (full Inspection)ChildminderSloughQuality of teaching, learning and assessment1 September 2021 to 31 March 2022</t>
  </si>
  <si>
    <t>Early years register (full Inspection)ChildminderSloughRequirements of the compulsory part of the childcare register1 September 2021 to 31 March 2022</t>
  </si>
  <si>
    <t>Early years register (full Inspection)ChildminderSloughRequirements of the voluntary part of the childcare register1 September 2021 to 31 March 2022</t>
  </si>
  <si>
    <t>Early years register (full Inspection)ChildminderSloughTotal No of inspections1 September 2021 to 31 March 2022</t>
  </si>
  <si>
    <t>Early years register (No children on roll)ChildminderSloughNCOR Inspection Outcomes1 April 2022 to 31 August 2022</t>
  </si>
  <si>
    <t>Early years register (No children on roll)ChildminderSloughTotal No of inspections1 April 2022 to 31 August 2022</t>
  </si>
  <si>
    <t>Early years register (No children on roll)ChildminderSloughNCOR Inspection Outcomes1 September 2021 to 31 March 2022</t>
  </si>
  <si>
    <t>Early years register (No children on roll)ChildminderSloughTotal No of inspections1 September 2021 to 31 March 2022</t>
  </si>
  <si>
    <t>Early years register (full Inspection)ChildminderSolihullBehaviour and attitudes1 April 2022 to 31 August 2022</t>
  </si>
  <si>
    <t>Early years register (full Inspection)ChildminderSolihullEffectiveness of leadership and Management1 April 2022 to 31 August 2022</t>
  </si>
  <si>
    <t>Early years register (full Inspection)ChildminderSolihullOutcomes for children1 April 2022 to 31 August 2022</t>
  </si>
  <si>
    <t>Early years register (full Inspection)ChildminderSolihullOverall effectiveness: The quality and standards of the provision1 April 2022 to 31 August 2022</t>
  </si>
  <si>
    <t>Early years register (full Inspection)ChildminderSolihullPersonal development1 April 2022 to 31 August 2022</t>
  </si>
  <si>
    <t>Early years register (full Inspection)ChildminderSolihullPersonal development, behaviour and welfare1 April 2022 to 31 August 2022</t>
  </si>
  <si>
    <t>Early years register (full Inspection)ChildminderSolihullQuality of education1 April 2022 to 31 August 2022</t>
  </si>
  <si>
    <t>Early years register (full Inspection)ChildminderSolihullQuality of teaching, learning and assessment1 April 2022 to 31 August 2022</t>
  </si>
  <si>
    <t>Early years register (full Inspection)ChildminderSolihullRequirements of the compulsory part of the childcare register1 April 2022 to 31 August 2022</t>
  </si>
  <si>
    <t>Early years register (full Inspection)ChildminderSolihullRequirements of the voluntary part of the childcare register1 April 2022 to 31 August 2022</t>
  </si>
  <si>
    <t>Early years register (full Inspection)ChildminderSolihullTotal No of inspections1 April 2022 to 31 August 2022</t>
  </si>
  <si>
    <t>Early years register (full Inspection)ChildminderSolihullBehaviour and attitudes1 September 2021 to 31 March 2022</t>
  </si>
  <si>
    <t>Early years register (full Inspection)ChildminderSolihullEffectiveness of leadership and Management1 September 2021 to 31 March 2022</t>
  </si>
  <si>
    <t>Early years register (full Inspection)ChildminderSolihullOutcomes for children1 September 2021 to 31 March 2022</t>
  </si>
  <si>
    <t>Early years register (full Inspection)ChildminderSolihullOverall effectiveness: The quality and standards of the provision1 September 2021 to 31 March 2022</t>
  </si>
  <si>
    <t>Early years register (full Inspection)ChildminderSolihullPersonal development1 September 2021 to 31 March 2022</t>
  </si>
  <si>
    <t>Early years register (full Inspection)ChildminderSolihullPersonal development, behaviour and welfare1 September 2021 to 31 March 2022</t>
  </si>
  <si>
    <t>Early years register (full Inspection)ChildminderSolihullQuality of education1 September 2021 to 31 March 2022</t>
  </si>
  <si>
    <t>Early years register (full Inspection)ChildminderSolihullQuality of teaching, learning and assessment1 September 2021 to 31 March 2022</t>
  </si>
  <si>
    <t>Early years register (full Inspection)ChildminderSolihullRequirements of the compulsory part of the childcare register1 September 2021 to 31 March 2022</t>
  </si>
  <si>
    <t>Early years register (full Inspection)ChildminderSolihullRequirements of the voluntary part of the childcare register1 September 2021 to 31 March 2022</t>
  </si>
  <si>
    <t>Early years register (full Inspection)ChildminderSolihullTotal No of inspections1 September 2021 to 31 March 2022</t>
  </si>
  <si>
    <t>Early years register (No children on roll)ChildminderSolihullNCOR Inspection Outcomes1 April 2022 to 31 August 2022</t>
  </si>
  <si>
    <t>Early years register (No children on roll)ChildminderSolihullTotal No of inspections1 April 2022 to 31 August 2022</t>
  </si>
  <si>
    <t>Early years register (Out-of-school day care)ChildminderSolihullTotal No of inspections1 April 2022 to 31 August 2022</t>
  </si>
  <si>
    <t>Childcare registerChildminderSomersetTotal No of inspections1 April 2022 to 31 August 2022</t>
  </si>
  <si>
    <t>Early years register (full Inspection)ChildminderSomersetBehaviour and attitudes1 April 2022 to 31 August 2022</t>
  </si>
  <si>
    <t>Early years register (full Inspection)ChildminderSomersetEffectiveness of leadership and Management1 April 2022 to 31 August 2022</t>
  </si>
  <si>
    <t>Early years register (full Inspection)ChildminderSomersetOutcomes for children1 April 2022 to 31 August 2022</t>
  </si>
  <si>
    <t>Early years register (full Inspection)ChildminderSomersetOverall effectiveness: The quality and standards of the provision1 April 2022 to 31 August 2022</t>
  </si>
  <si>
    <t>Early years register (full Inspection)ChildminderSomersetPersonal development1 April 2022 to 31 August 2022</t>
  </si>
  <si>
    <t>Early years register (full Inspection)ChildminderSomersetPersonal development, behaviour and welfare1 April 2022 to 31 August 2022</t>
  </si>
  <si>
    <t>Early years register (full Inspection)ChildminderSomersetQuality of education1 April 2022 to 31 August 2022</t>
  </si>
  <si>
    <t>Early years register (full Inspection)ChildminderSomersetQuality of teaching, learning and assessment1 April 2022 to 31 August 2022</t>
  </si>
  <si>
    <t>Early years register (full Inspection)ChildminderSomersetRequirements of the compulsory part of the childcare register1 April 2022 to 31 August 2022</t>
  </si>
  <si>
    <t>Early years register (full Inspection)ChildminderSomersetRequirements of the voluntary part of the childcare register1 April 2022 to 31 August 2022</t>
  </si>
  <si>
    <t>Early years register (full Inspection)ChildminderSomersetTotal No of inspections1 April 2022 to 31 August 2022</t>
  </si>
  <si>
    <t>Early years register (full Inspection)ChildminderSomersetBehaviour and attitudes1 September 2021 to 31 March 2022</t>
  </si>
  <si>
    <t>Early years register (full Inspection)ChildminderSomersetEffectiveness of leadership and Management1 September 2021 to 31 March 2022</t>
  </si>
  <si>
    <t>Early years register (full Inspection)ChildminderSomersetOutcomes for children1 September 2021 to 31 March 2022</t>
  </si>
  <si>
    <t>Early years register (full Inspection)ChildminderSomersetOverall effectiveness: The quality and standards of the provision1 September 2021 to 31 March 2022</t>
  </si>
  <si>
    <t>Early years register (full Inspection)ChildminderSomersetPersonal development1 September 2021 to 31 March 2022</t>
  </si>
  <si>
    <t>Early years register (full Inspection)ChildminderSomersetPersonal development, behaviour and welfare1 September 2021 to 31 March 2022</t>
  </si>
  <si>
    <t>Early years register (full Inspection)ChildminderSomersetQuality of education1 September 2021 to 31 March 2022</t>
  </si>
  <si>
    <t>Early years register (full Inspection)ChildminderSomersetQuality of teaching, learning and assessment1 September 2021 to 31 March 2022</t>
  </si>
  <si>
    <t>Early years register (full Inspection)ChildminderSomersetRequirements of the compulsory part of the childcare register1 September 2021 to 31 March 2022</t>
  </si>
  <si>
    <t>Early years register (full Inspection)ChildminderSomersetRequirements of the voluntary part of the childcare register1 September 2021 to 31 March 2022</t>
  </si>
  <si>
    <t>Early years register (full Inspection)ChildminderSomersetTotal No of inspections1 September 2021 to 31 March 2022</t>
  </si>
  <si>
    <t>Early years register (No children on roll)ChildminderSomersetNCOR Inspection Outcomes1 April 2022 to 31 August 2022</t>
  </si>
  <si>
    <t>Early years register (No children on roll)ChildminderSomersetTotal No of inspections1 April 2022 to 31 August 2022</t>
  </si>
  <si>
    <t>Early years register (No children on roll)ChildminderSomersetNCOR Inspection Outcomes1 September 2021 to 31 March 2022</t>
  </si>
  <si>
    <t>Early years register (No children on roll)ChildminderSomersetTotal No of inspections1 September 2021 to 31 March 2022</t>
  </si>
  <si>
    <t>Early years register (Out-of-school day care)ChildminderSomersetTotal No of inspections1 April 2022 to 31 August 2022</t>
  </si>
  <si>
    <t>Early years register (Out-of-school day care)ChildminderSomersetTotal No of inspections1 September 2021 to 31 March 2022</t>
  </si>
  <si>
    <t>Early years register (full Inspection)ChildminderSouth GloucestershireBehaviour and attitudes1 April 2022 to 31 August 2022</t>
  </si>
  <si>
    <t>Early years register (full Inspection)ChildminderSouth GloucestershireEffectiveness of leadership and Management1 April 2022 to 31 August 2022</t>
  </si>
  <si>
    <t>Early years register (full Inspection)ChildminderSouth GloucestershireOutcomes for children1 April 2022 to 31 August 2022</t>
  </si>
  <si>
    <t>Early years register (full Inspection)ChildminderSouth GloucestershireOverall effectiveness: The quality and standards of the provision1 April 2022 to 31 August 2022</t>
  </si>
  <si>
    <t>Early years register (full Inspection)ChildminderSouth GloucestershirePersonal development1 April 2022 to 31 August 2022</t>
  </si>
  <si>
    <t>Early years register (full Inspection)ChildminderSouth GloucestershirePersonal development, behaviour and welfare1 April 2022 to 31 August 2022</t>
  </si>
  <si>
    <t>Early years register (full Inspection)ChildminderSouth GloucestershireQuality of education1 April 2022 to 31 August 2022</t>
  </si>
  <si>
    <t>Early years register (full Inspection)ChildminderSouth GloucestershireQuality of teaching, learning and assessment1 April 2022 to 31 August 2022</t>
  </si>
  <si>
    <t>Early years register (full Inspection)ChildminderSouth GloucestershireRequirements of the compulsory part of the childcare register1 April 2022 to 31 August 2022</t>
  </si>
  <si>
    <t>Early years register (full Inspection)ChildminderSouth GloucestershireRequirements of the voluntary part of the childcare register1 April 2022 to 31 August 2022</t>
  </si>
  <si>
    <t>Early years register (full Inspection)ChildminderSouth GloucestershireTotal No of inspections1 April 2022 to 31 August 2022</t>
  </si>
  <si>
    <t>Early years register (full Inspection)ChildminderSouth GloucestershireBehaviour and attitudes1 September 2021 to 31 March 2022</t>
  </si>
  <si>
    <t>Early years register (full Inspection)ChildminderSouth GloucestershireEffectiveness of leadership and Management1 September 2021 to 31 March 2022</t>
  </si>
  <si>
    <t>Early years register (full Inspection)ChildminderSouth GloucestershireOutcomes for children1 September 2021 to 31 March 2022</t>
  </si>
  <si>
    <t>Early years register (full Inspection)ChildminderSouth GloucestershireOverall effectiveness: The quality and standards of the provision1 September 2021 to 31 March 2022</t>
  </si>
  <si>
    <t>Early years register (full Inspection)ChildminderSouth GloucestershirePersonal development1 September 2021 to 31 March 2022</t>
  </si>
  <si>
    <t>Early years register (full Inspection)ChildminderSouth GloucestershirePersonal development, behaviour and welfare1 September 2021 to 31 March 2022</t>
  </si>
  <si>
    <t>Early years register (full Inspection)ChildminderSouth GloucestershireQuality of education1 September 2021 to 31 March 2022</t>
  </si>
  <si>
    <t>Early years register (full Inspection)ChildminderSouth GloucestershireQuality of teaching, learning and assessment1 September 2021 to 31 March 2022</t>
  </si>
  <si>
    <t>Early years register (full Inspection)ChildminderSouth GloucestershireRequirements of the compulsory part of the childcare register1 September 2021 to 31 March 2022</t>
  </si>
  <si>
    <t>Early years register (full Inspection)ChildminderSouth GloucestershireRequirements of the voluntary part of the childcare register1 September 2021 to 31 March 2022</t>
  </si>
  <si>
    <t>Early years register (full Inspection)ChildminderSouth GloucestershireTotal No of inspections1 September 2021 to 31 March 2022</t>
  </si>
  <si>
    <t>Early years register (No children on roll)ChildminderSouth GloucestershireNCOR Inspection Outcomes1 April 2022 to 31 August 2022</t>
  </si>
  <si>
    <t>Early years register (No children on roll)ChildminderSouth GloucestershireTotal No of inspections1 April 2022 to 31 August 2022</t>
  </si>
  <si>
    <t>Early years register (No children on roll)ChildminderSouth GloucestershireNCOR Inspection Outcomes1 September 2021 to 31 March 2022</t>
  </si>
  <si>
    <t>Early years register (No children on roll)ChildminderSouth GloucestershireTotal No of inspections1 September 2021 to 31 March 2022</t>
  </si>
  <si>
    <t>Early years register (Out-of-school day care)ChildminderSouth GloucestershireTotal No of inspections1 April 2022 to 31 August 2022</t>
  </si>
  <si>
    <t>Early years register (full Inspection)ChildminderSouth TynesideBehaviour and attitudes1 April 2022 to 31 August 2022</t>
  </si>
  <si>
    <t>Early years register (full Inspection)ChildminderSouth TynesideEffectiveness of leadership and Management1 April 2022 to 31 August 2022</t>
  </si>
  <si>
    <t>Early years register (full Inspection)ChildminderSouth TynesideOutcomes for children1 April 2022 to 31 August 2022</t>
  </si>
  <si>
    <t>Early years register (full Inspection)ChildminderSouth TynesideOverall effectiveness: The quality and standards of the provision1 April 2022 to 31 August 2022</t>
  </si>
  <si>
    <t>Early years register (full Inspection)ChildminderSouth TynesidePersonal development1 April 2022 to 31 August 2022</t>
  </si>
  <si>
    <t>Early years register (full Inspection)ChildminderSouth TynesidePersonal development, behaviour and welfare1 April 2022 to 31 August 2022</t>
  </si>
  <si>
    <t>Early years register (full Inspection)ChildminderSouth TynesideQuality of education1 April 2022 to 31 August 2022</t>
  </si>
  <si>
    <t>Early years register (full Inspection)ChildminderSouth TynesideQuality of teaching, learning and assessment1 April 2022 to 31 August 2022</t>
  </si>
  <si>
    <t>Early years register (full Inspection)ChildminderSouth TynesideRequirements of the compulsory part of the childcare register1 April 2022 to 31 August 2022</t>
  </si>
  <si>
    <t>Early years register (full Inspection)ChildminderSouth TynesideRequirements of the voluntary part of the childcare register1 April 2022 to 31 August 2022</t>
  </si>
  <si>
    <t>Early years register (full Inspection)ChildminderSouth TynesideTotal No of inspections1 April 2022 to 31 August 2022</t>
  </si>
  <si>
    <t>Early years register (full Inspection)ChildminderSouth TynesideBehaviour and attitudes1 September 2021 to 31 March 2022</t>
  </si>
  <si>
    <t>Early years register (full Inspection)ChildminderSouth TynesideEffectiveness of leadership and Management1 September 2021 to 31 March 2022</t>
  </si>
  <si>
    <t>Early years register (full Inspection)ChildminderSouth TynesideOutcomes for children1 September 2021 to 31 March 2022</t>
  </si>
  <si>
    <t>Early years register (full Inspection)ChildminderSouth TynesideOverall effectiveness: The quality and standards of the provision1 September 2021 to 31 March 2022</t>
  </si>
  <si>
    <t>Early years register (full Inspection)ChildminderSouth TynesidePersonal development1 September 2021 to 31 March 2022</t>
  </si>
  <si>
    <t>Early years register (full Inspection)ChildminderSouth TynesidePersonal development, behaviour and welfare1 September 2021 to 31 March 2022</t>
  </si>
  <si>
    <t>Early years register (full Inspection)ChildminderSouth TynesideQuality of education1 September 2021 to 31 March 2022</t>
  </si>
  <si>
    <t>Early years register (full Inspection)ChildminderSouth TynesideQuality of teaching, learning and assessment1 September 2021 to 31 March 2022</t>
  </si>
  <si>
    <t>Early years register (full Inspection)ChildminderSouth TynesideRequirements of the compulsory part of the childcare register1 September 2021 to 31 March 2022</t>
  </si>
  <si>
    <t>Early years register (full Inspection)ChildminderSouth TynesideRequirements of the voluntary part of the childcare register1 September 2021 to 31 March 2022</t>
  </si>
  <si>
    <t>Early years register (full Inspection)ChildminderSouth TynesideTotal No of inspections1 September 2021 to 31 March 2022</t>
  </si>
  <si>
    <t>Early years register (No children on roll)ChildminderSouth TynesideNCOR Inspection Outcomes1 April 2022 to 31 August 2022</t>
  </si>
  <si>
    <t>Early years register (No children on roll)ChildminderSouth TynesideTotal No of inspections1 April 2022 to 31 August 2022</t>
  </si>
  <si>
    <t>Childcare registerChildminderSouthamptonTotal No of inspections1 September 2021 to 31 March 2022</t>
  </si>
  <si>
    <t>Early years register (full Inspection)ChildminderSouthamptonBehaviour and attitudes1 April 2022 to 31 August 2022</t>
  </si>
  <si>
    <t>Early years register (full Inspection)ChildminderSouthamptonEffectiveness of leadership and Management1 April 2022 to 31 August 2022</t>
  </si>
  <si>
    <t>Early years register (full Inspection)ChildminderSouthamptonOutcomes for children1 April 2022 to 31 August 2022</t>
  </si>
  <si>
    <t>Early years register (full Inspection)ChildminderSouthamptonOverall effectiveness: The quality and standards of the provision1 April 2022 to 31 August 2022</t>
  </si>
  <si>
    <t>Early years register (full Inspection)ChildminderSouthamptonPersonal development1 April 2022 to 31 August 2022</t>
  </si>
  <si>
    <t>Early years register (full Inspection)ChildminderSouthamptonPersonal development, behaviour and welfare1 April 2022 to 31 August 2022</t>
  </si>
  <si>
    <t>Early years register (full Inspection)ChildminderSouthamptonQuality of education1 April 2022 to 31 August 2022</t>
  </si>
  <si>
    <t>Early years register (full Inspection)ChildminderSouthamptonQuality of teaching, learning and assessment1 April 2022 to 31 August 2022</t>
  </si>
  <si>
    <t>Early years register (full Inspection)ChildminderSouthamptonRequirements of the compulsory part of the childcare register1 April 2022 to 31 August 2022</t>
  </si>
  <si>
    <t>Early years register (full Inspection)ChildminderSouthamptonRequirements of the voluntary part of the childcare register1 April 2022 to 31 August 2022</t>
  </si>
  <si>
    <t>Early years register (full Inspection)ChildminderSouthamptonTotal No of inspections1 April 2022 to 31 August 2022</t>
  </si>
  <si>
    <t>Early years register (full Inspection)ChildminderSouthamptonBehaviour and attitudes1 September 2021 to 31 March 2022</t>
  </si>
  <si>
    <t>Early years register (full Inspection)ChildminderSouthamptonEffectiveness of leadership and Management1 September 2021 to 31 March 2022</t>
  </si>
  <si>
    <t>Early years register (full Inspection)ChildminderSouthamptonOutcomes for children1 September 2021 to 31 March 2022</t>
  </si>
  <si>
    <t>Early years register (full Inspection)ChildminderSouthamptonOverall effectiveness: The quality and standards of the provision1 September 2021 to 31 March 2022</t>
  </si>
  <si>
    <t>Early years register (full Inspection)ChildminderSouthamptonPersonal development1 September 2021 to 31 March 2022</t>
  </si>
  <si>
    <t>Early years register (full Inspection)ChildminderSouthamptonPersonal development, behaviour and welfare1 September 2021 to 31 March 2022</t>
  </si>
  <si>
    <t>Early years register (full Inspection)ChildminderSouthamptonQuality of education1 September 2021 to 31 March 2022</t>
  </si>
  <si>
    <t>Early years register (full Inspection)ChildminderSouthamptonQuality of teaching, learning and assessment1 September 2021 to 31 March 2022</t>
  </si>
  <si>
    <t>Early years register (full Inspection)ChildminderSouthamptonRequirements of the compulsory part of the childcare register1 September 2021 to 31 March 2022</t>
  </si>
  <si>
    <t>Early years register (full Inspection)ChildminderSouthamptonRequirements of the voluntary part of the childcare register1 September 2021 to 31 March 2022</t>
  </si>
  <si>
    <t>Early years register (full Inspection)ChildminderSouthamptonTotal No of inspections1 September 2021 to 31 March 2022</t>
  </si>
  <si>
    <t>Early years register (No children on roll)ChildminderSouthamptonNCOR Inspection Outcomes1 April 2022 to 31 August 2022</t>
  </si>
  <si>
    <t>Early years register (No children on roll)ChildminderSouthamptonTotal No of inspections1 April 2022 to 31 August 2022</t>
  </si>
  <si>
    <t>Childcare registerChildminderSouthend on SeaTotal No of inspections1 September 2021 to 31 March 2022</t>
  </si>
  <si>
    <t>Early years register (full Inspection)ChildminderSouthend on SeaBehaviour and attitudes1 April 2022 to 31 August 2022</t>
  </si>
  <si>
    <t>Early years register (full Inspection)ChildminderSouthend on SeaEffectiveness of leadership and Management1 April 2022 to 31 August 2022</t>
  </si>
  <si>
    <t>Early years register (full Inspection)ChildminderSouthend on SeaOutcomes for children1 April 2022 to 31 August 2022</t>
  </si>
  <si>
    <t>Early years register (full Inspection)ChildminderSouthend on SeaOverall effectiveness: The quality and standards of the provision1 April 2022 to 31 August 2022</t>
  </si>
  <si>
    <t>Early years register (full Inspection)ChildminderSouthend on SeaPersonal development1 April 2022 to 31 August 2022</t>
  </si>
  <si>
    <t>Early years register (full Inspection)ChildminderSouthend on SeaPersonal development, behaviour and welfare1 April 2022 to 31 August 2022</t>
  </si>
  <si>
    <t>Early years register (full Inspection)ChildminderSouthend on SeaQuality of education1 April 2022 to 31 August 2022</t>
  </si>
  <si>
    <t>Early years register (full Inspection)ChildminderSouthend on SeaQuality of teaching, learning and assessment1 April 2022 to 31 August 2022</t>
  </si>
  <si>
    <t>Early years register (full Inspection)ChildminderSouthend on SeaRequirements of the compulsory part of the childcare register1 April 2022 to 31 August 2022</t>
  </si>
  <si>
    <t>Early years register (full Inspection)ChildminderSouthend on SeaRequirements of the voluntary part of the childcare register1 April 2022 to 31 August 2022</t>
  </si>
  <si>
    <t>Early years register (full Inspection)ChildminderSouthend on SeaTotal No of inspections1 April 2022 to 31 August 2022</t>
  </si>
  <si>
    <t>Early years register (full Inspection)ChildminderSouthend on SeaBehaviour and attitudes1 September 2021 to 31 March 2022</t>
  </si>
  <si>
    <t>Early years register (full Inspection)ChildminderSouthend on SeaEffectiveness of leadership and Management1 September 2021 to 31 March 2022</t>
  </si>
  <si>
    <t>Early years register (full Inspection)ChildminderSouthend on SeaOutcomes for children1 September 2021 to 31 March 2022</t>
  </si>
  <si>
    <t>Early years register (full Inspection)ChildminderSouthend on SeaOverall effectiveness: The quality and standards of the provision1 September 2021 to 31 March 2022</t>
  </si>
  <si>
    <t>Early years register (full Inspection)ChildminderSouthend on SeaPersonal development1 September 2021 to 31 March 2022</t>
  </si>
  <si>
    <t>Early years register (full Inspection)ChildminderSouthend on SeaPersonal development, behaviour and welfare1 September 2021 to 31 March 2022</t>
  </si>
  <si>
    <t>Early years register (full Inspection)ChildminderSouthend on SeaQuality of education1 September 2021 to 31 March 2022</t>
  </si>
  <si>
    <t>Early years register (full Inspection)ChildminderSouthend on SeaQuality of teaching, learning and assessment1 September 2021 to 31 March 2022</t>
  </si>
  <si>
    <t>Early years register (full Inspection)ChildminderSouthend on SeaRequirements of the compulsory part of the childcare register1 September 2021 to 31 March 2022</t>
  </si>
  <si>
    <t>Early years register (full Inspection)ChildminderSouthend on SeaRequirements of the voluntary part of the childcare register1 September 2021 to 31 March 2022</t>
  </si>
  <si>
    <t>Early years register (full Inspection)ChildminderSouthend on SeaTotal No of inspections1 September 2021 to 31 March 2022</t>
  </si>
  <si>
    <t>Early years register (No children on roll)ChildminderSouthend on SeaNCOR Inspection Outcomes1 April 2022 to 31 August 2022</t>
  </si>
  <si>
    <t>Early years register (No children on roll)ChildminderSouthend on SeaTotal No of inspections1 April 2022 to 31 August 2022</t>
  </si>
  <si>
    <t>Early years register (No children on roll)ChildminderSouthend on SeaNCOR Inspection Outcomes1 September 2021 to 31 March 2022</t>
  </si>
  <si>
    <t>Early years register (No children on roll)ChildminderSouthend on SeaTotal No of inspections1 September 2021 to 31 March 2022</t>
  </si>
  <si>
    <t>Childcare registerChildminderSouthwarkTotal No of inspections1 September 2021 to 31 March 2022</t>
  </si>
  <si>
    <t>Early years register (full Inspection)ChildminderSouthwarkBehaviour and attitudes1 April 2022 to 31 August 2022</t>
  </si>
  <si>
    <t>Early years register (full Inspection)ChildminderSouthwarkEffectiveness of leadership and Management1 April 2022 to 31 August 2022</t>
  </si>
  <si>
    <t>Early years register (full Inspection)ChildminderSouthwarkOutcomes for children1 April 2022 to 31 August 2022</t>
  </si>
  <si>
    <t>Early years register (full Inspection)ChildminderSouthwarkOverall effectiveness: The quality and standards of the provision1 April 2022 to 31 August 2022</t>
  </si>
  <si>
    <t>Early years register (full Inspection)ChildminderSouthwarkPersonal development1 April 2022 to 31 August 2022</t>
  </si>
  <si>
    <t>Early years register (full Inspection)ChildminderSouthwarkPersonal development, behaviour and welfare1 April 2022 to 31 August 2022</t>
  </si>
  <si>
    <t>Early years register (full Inspection)ChildminderSouthwarkQuality of education1 April 2022 to 31 August 2022</t>
  </si>
  <si>
    <t>Early years register (full Inspection)ChildminderSouthwarkQuality of teaching, learning and assessment1 April 2022 to 31 August 2022</t>
  </si>
  <si>
    <t>Early years register (full Inspection)ChildminderSouthwarkRequirements of the compulsory part of the childcare register1 April 2022 to 31 August 2022</t>
  </si>
  <si>
    <t>Early years register (full Inspection)ChildminderSouthwarkRequirements of the voluntary part of the childcare register1 April 2022 to 31 August 2022</t>
  </si>
  <si>
    <t>Early years register (full Inspection)ChildminderSouthwarkTotal No of inspections1 April 2022 to 31 August 2022</t>
  </si>
  <si>
    <t>Early years register (full Inspection)ChildminderSouthwarkBehaviour and attitudes1 September 2021 to 31 March 2022</t>
  </si>
  <si>
    <t>Early years register (full Inspection)ChildminderSouthwarkEffectiveness of leadership and Management1 September 2021 to 31 March 2022</t>
  </si>
  <si>
    <t>Early years register (full Inspection)ChildminderSouthwarkOutcomes for children1 September 2021 to 31 March 2022</t>
  </si>
  <si>
    <t>Early years register (full Inspection)ChildminderSouthwarkOverall effectiveness: The quality and standards of the provision1 September 2021 to 31 March 2022</t>
  </si>
  <si>
    <t>Early years register (full Inspection)ChildminderSouthwarkPersonal development1 September 2021 to 31 March 2022</t>
  </si>
  <si>
    <t>Early years register (full Inspection)ChildminderSouthwarkPersonal development, behaviour and welfare1 September 2021 to 31 March 2022</t>
  </si>
  <si>
    <t>Early years register (full Inspection)ChildminderSouthwarkQuality of education1 September 2021 to 31 March 2022</t>
  </si>
  <si>
    <t>Early years register (full Inspection)ChildminderSouthwarkQuality of teaching, learning and assessment1 September 2021 to 31 March 2022</t>
  </si>
  <si>
    <t>Early years register (full Inspection)ChildminderSouthwarkRequirements of the compulsory part of the childcare register1 September 2021 to 31 March 2022</t>
  </si>
  <si>
    <t>Early years register (full Inspection)ChildminderSouthwarkRequirements of the voluntary part of the childcare register1 September 2021 to 31 March 2022</t>
  </si>
  <si>
    <t>Early years register (full Inspection)ChildminderSouthwarkTotal No of inspections1 September 2021 to 31 March 2022</t>
  </si>
  <si>
    <t>Early years register (No children on roll)ChildminderSouthwarkNCOR Inspection Outcomes1 April 2022 to 31 August 2022</t>
  </si>
  <si>
    <t>Early years register (No children on roll)ChildminderSouthwarkTotal No of inspections1 April 2022 to 31 August 2022</t>
  </si>
  <si>
    <t>Early years register (No children on roll)ChildminderSouthwarkNCOR Inspection Outcomes1 September 2021 to 31 March 2022</t>
  </si>
  <si>
    <t>Early years register (full Inspection)Childcare on non-domestic premisesWarringtonOutcomes for children1 September 2021 to 31 March 2022</t>
  </si>
  <si>
    <t>Early years register (full Inspection)Childcare on non-domestic premisesWarringtonOverall effectiveness: The quality and standards of the provision1 September 2021 to 31 March 2022</t>
  </si>
  <si>
    <t>Early years register (full Inspection)Childcare on non-domestic premisesWarringtonPersonal development1 September 2021 to 31 March 2022</t>
  </si>
  <si>
    <t>Early years register (full Inspection)Childcare on non-domestic premisesWarringtonPersonal development, behaviour and welfare1 September 2021 to 31 March 2022</t>
  </si>
  <si>
    <t>Early years register (full Inspection)Childcare on non-domestic premisesWarringtonQuality of education1 September 2021 to 31 March 2022</t>
  </si>
  <si>
    <t>Early years register (full Inspection)Childcare on non-domestic premisesWarringtonQuality of teaching, learning and assessment1 September 2021 to 31 March 2022</t>
  </si>
  <si>
    <t>Early years register (full Inspection)Childcare on non-domestic premisesWarringtonRequirements of the compulsory part of the childcare register1 September 2021 to 31 March 2022</t>
  </si>
  <si>
    <t>Early years register (full Inspection)Childcare on non-domestic premisesWarringtonRequirements of the voluntary part of the childcare register1 September 2021 to 31 March 2022</t>
  </si>
  <si>
    <t>Early years register (full Inspection)Childcare on non-domestic premisesWarringtonTotal No of inspections1 September 2021 to 31 March 2022</t>
  </si>
  <si>
    <t>Early years register (No children on roll)Childcare on non-domestic premisesWarringtonNCOR Inspection Outcomes1 April 2022 to 31 August 2022</t>
  </si>
  <si>
    <t>Early years register (No children on roll)Childcare on non-domestic premisesWarringtonTotal No of inspections1 April 2022 to 31 August 2022</t>
  </si>
  <si>
    <t>Early years register (Out-of-school day care)Childcare on non-domestic premisesWarringtonTotal No of inspections1 April 2022 to 31 August 2022</t>
  </si>
  <si>
    <t>Childcare registerChildcare on non-domestic premisesWarwickshireTotal No of inspections1 April 2022 to 31 August 2022</t>
  </si>
  <si>
    <t>Childcare registerChildcare on non-domestic premisesWarwickshireTotal No of inspections1 September 2021 to 31 March 2022</t>
  </si>
  <si>
    <t>Early years register (full Inspection)Childcare on non-domestic premisesWarwickshireBehaviour and attitudes1 April 2022 to 31 August 2022</t>
  </si>
  <si>
    <t>Early years register (full Inspection)Childcare on non-domestic premisesWarwickshireEffectiveness of leadership and Management1 April 2022 to 31 August 2022</t>
  </si>
  <si>
    <t>Early years register (full Inspection)Childcare on non-domestic premisesWarwickshireOutcomes for children1 April 2022 to 31 August 2022</t>
  </si>
  <si>
    <t>Early years register (full Inspection)Childcare on non-domestic premisesWarwickshireOverall effectiveness: The quality and standards of the provision1 April 2022 to 31 August 2022</t>
  </si>
  <si>
    <t>Early years register (full Inspection)Childcare on non-domestic premisesWarwickshirePersonal development1 April 2022 to 31 August 2022</t>
  </si>
  <si>
    <t>Early years register (full Inspection)Childcare on non-domestic premisesWarwickshirePersonal development, behaviour and welfare1 April 2022 to 31 August 2022</t>
  </si>
  <si>
    <t>Early years register (full Inspection)Childcare on non-domestic premisesWarwickshireQuality of education1 April 2022 to 31 August 2022</t>
  </si>
  <si>
    <t>Early years register (full Inspection)Childcare on non-domestic premisesWarwickshireQuality of teaching, learning and assessment1 April 2022 to 31 August 2022</t>
  </si>
  <si>
    <t>Early years register (full Inspection)Childcare on non-domestic premisesWarwickshireRequirements of the compulsory part of the childcare register1 April 2022 to 31 August 2022</t>
  </si>
  <si>
    <t>Early years register (full Inspection)Childcare on non-domestic premisesWarwickshireRequirements of the voluntary part of the childcare register1 April 2022 to 31 August 2022</t>
  </si>
  <si>
    <t>Early years register (full Inspection)Childcare on non-domestic premisesWarwickshireTotal No of inspections1 April 2022 to 31 August 2022</t>
  </si>
  <si>
    <t>Early years register (full Inspection)Childcare on non-domestic premisesWarwickshireBehaviour and attitudes1 September 2021 to 31 March 2022</t>
  </si>
  <si>
    <t>Early years register (full Inspection)Childcare on non-domestic premisesWarwickshireEffectiveness of leadership and Management1 September 2021 to 31 March 2022</t>
  </si>
  <si>
    <t>Early years register (full Inspection)Childcare on non-domestic premisesWarwickshireOutcomes for children1 September 2021 to 31 March 2022</t>
  </si>
  <si>
    <t>Early years register (full Inspection)Childcare on non-domestic premisesWarwickshireOverall effectiveness: The quality and standards of the provision1 September 2021 to 31 March 2022</t>
  </si>
  <si>
    <t>Early years register (full Inspection)Childcare on non-domestic premisesWarwickshirePersonal development1 September 2021 to 31 March 2022</t>
  </si>
  <si>
    <t>Early years register (full Inspection)Childcare on non-domestic premisesWarwickshirePersonal development, behaviour and welfare1 September 2021 to 31 March 2022</t>
  </si>
  <si>
    <t>Early years register (full Inspection)Childcare on non-domestic premisesWarwickshireQuality of education1 September 2021 to 31 March 2022</t>
  </si>
  <si>
    <t>Early years register (full Inspection)Childcare on non-domestic premisesWarwickshireQuality of teaching, learning and assessment1 September 2021 to 31 March 2022</t>
  </si>
  <si>
    <t>Early years register (full Inspection)Childcare on non-domestic premisesWarwickshireRequirements of the compulsory part of the childcare register1 September 2021 to 31 March 2022</t>
  </si>
  <si>
    <t>Early years register (full Inspection)Childcare on non-domestic premisesWarwickshireRequirements of the voluntary part of the childcare register1 September 2021 to 31 March 2022</t>
  </si>
  <si>
    <t>Early years register (full Inspection)Childcare on non-domestic premisesWarwickshireTotal No of inspections1 September 2021 to 31 March 2022</t>
  </si>
  <si>
    <t>Early years register (Out-of-school day care)Childcare on non-domestic premisesWarwickshireTotal No of inspections1 April 2022 to 31 August 2022</t>
  </si>
  <si>
    <t>Early years register (Out-of-school day care)Childcare on non-domestic premisesWarwickshireTotal No of inspections1 September 2021 to 31 March 2022</t>
  </si>
  <si>
    <t>Childcare registerChildcare on non-domestic premisesWest BerkshireTotal No of inspections1 September 2021 to 31 March 2022</t>
  </si>
  <si>
    <t>Early years register (full Inspection)Childcare on non-domestic premisesWest BerkshireBehaviour and attitudes1 April 2022 to 31 August 2022</t>
  </si>
  <si>
    <t>Early years register (full Inspection)Childcare on non-domestic premisesWest BerkshireEffectiveness of leadership and Management1 April 2022 to 31 August 2022</t>
  </si>
  <si>
    <t>Early years register (full Inspection)Childcare on non-domestic premisesWest BerkshireOutcomes for children1 April 2022 to 31 August 2022</t>
  </si>
  <si>
    <t>Early years register (full Inspection)Childcare on non-domestic premisesWest BerkshireOverall effectiveness: The quality and standards of the provision1 April 2022 to 31 August 2022</t>
  </si>
  <si>
    <t>Early years register (full Inspection)Childcare on non-domestic premisesWest BerkshirePersonal development1 April 2022 to 31 August 2022</t>
  </si>
  <si>
    <t>Early years register (full Inspection)Childcare on non-domestic premisesWest BerkshirePersonal development, behaviour and welfare1 April 2022 to 31 August 2022</t>
  </si>
  <si>
    <t>Early years register (full Inspection)Childcare on non-domestic premisesWest BerkshireQuality of education1 April 2022 to 31 August 2022</t>
  </si>
  <si>
    <t>Early years register (full Inspection)Childcare on non-domestic premisesWest BerkshireQuality of teaching, learning and assessment1 April 2022 to 31 August 2022</t>
  </si>
  <si>
    <t>Early years register (full Inspection)Childcare on non-domestic premisesWest BerkshireRequirements of the compulsory part of the childcare register1 April 2022 to 31 August 2022</t>
  </si>
  <si>
    <t>Early years register (full Inspection)Childcare on non-domestic premisesWest BerkshireRequirements of the voluntary part of the childcare register1 April 2022 to 31 August 2022</t>
  </si>
  <si>
    <t>Early years register (full Inspection)Childcare on non-domestic premisesWest BerkshireTotal No of inspections1 April 2022 to 31 August 2022</t>
  </si>
  <si>
    <t>Early years register (full Inspection)Childcare on non-domestic premisesWest BerkshireBehaviour and attitudes1 September 2021 to 31 March 2022</t>
  </si>
  <si>
    <t>Early years register (full Inspection)Childcare on non-domestic premisesWest BerkshireEffectiveness of leadership and Management1 September 2021 to 31 March 2022</t>
  </si>
  <si>
    <t>Early years register (full Inspection)Childcare on non-domestic premisesWest BerkshireOutcomes for children1 September 2021 to 31 March 2022</t>
  </si>
  <si>
    <t>Early years register (full Inspection)Childcare on non-domestic premisesWest BerkshireOverall effectiveness: The quality and standards of the provision1 September 2021 to 31 March 2022</t>
  </si>
  <si>
    <t>Early years register (full Inspection)Childcare on non-domestic premisesWest BerkshirePersonal development1 September 2021 to 31 March 2022</t>
  </si>
  <si>
    <t>Early years register (full Inspection)Childcare on non-domestic premisesWest BerkshirePersonal development, behaviour and welfare1 September 2021 to 31 March 2022</t>
  </si>
  <si>
    <t>Early years register (full Inspection)Childcare on non-domestic premisesWest BerkshireQuality of education1 September 2021 to 31 March 2022</t>
  </si>
  <si>
    <t>Early years register (full Inspection)Childcare on non-domestic premisesWest BerkshireQuality of teaching, learning and assessment1 September 2021 to 31 March 2022</t>
  </si>
  <si>
    <t>Early years register (full Inspection)Childcare on non-domestic premisesWest BerkshireRequirements of the compulsory part of the childcare register1 September 2021 to 31 March 2022</t>
  </si>
  <si>
    <t>Early years register (full Inspection)Childcare on non-domestic premisesWest BerkshireRequirements of the voluntary part of the childcare register1 September 2021 to 31 March 2022</t>
  </si>
  <si>
    <t>Early years register (full Inspection)Childcare on non-domestic premisesWest BerkshireTotal No of inspections1 September 2021 to 31 March 2022</t>
  </si>
  <si>
    <t>Early years register (Out-of-school day care)Childcare on non-domestic premisesWest BerkshireTotal No of inspections1 April 2022 to 31 August 2022</t>
  </si>
  <si>
    <t>Early years register (Out-of-school day care)Childcare on non-domestic premisesWest BerkshireTotal No of inspections1 September 2021 to 31 March 2022</t>
  </si>
  <si>
    <t>Early years register (full Inspection)Childcare on non-domestic premisesWest NorthamptonshireBehaviour and attitudes1 April 2022 to 31 August 2022</t>
  </si>
  <si>
    <t>Early years register (full Inspection)Childcare on non-domestic premisesWest NorthamptonshireEffectiveness of leadership and Management1 April 2022 to 31 August 2022</t>
  </si>
  <si>
    <t>Early years register (full Inspection)Childcare on non-domestic premisesWest NorthamptonshireOutcomes for children1 April 2022 to 31 August 2022</t>
  </si>
  <si>
    <t>Early years register (full Inspection)Childcare on non-domestic premisesWest NorthamptonshireOverall effectiveness: The quality and standards of the provision1 April 2022 to 31 August 2022</t>
  </si>
  <si>
    <t>Early years register (full Inspection)Childcare on non-domestic premisesWest NorthamptonshirePersonal development1 April 2022 to 31 August 2022</t>
  </si>
  <si>
    <t>Early years register (full Inspection)Childcare on non-domestic premisesWest NorthamptonshirePersonal development, behaviour and welfare1 April 2022 to 31 August 2022</t>
  </si>
  <si>
    <t>Early years register (full Inspection)Childcare on non-domestic premisesWest NorthamptonshireQuality of education1 April 2022 to 31 August 2022</t>
  </si>
  <si>
    <t>Early years register (full Inspection)Childcare on non-domestic premisesWest NorthamptonshireQuality of teaching, learning and assessment1 April 2022 to 31 August 2022</t>
  </si>
  <si>
    <t>Early years register (full Inspection)Childcare on non-domestic premisesWest NorthamptonshireRequirements of the compulsory part of the childcare register1 April 2022 to 31 August 2022</t>
  </si>
  <si>
    <t>Early years register (full Inspection)Childcare on non-domestic premisesWest NorthamptonshireRequirements of the voluntary part of the childcare register1 April 2022 to 31 August 2022</t>
  </si>
  <si>
    <t>Early years register (full Inspection)Childcare on non-domestic premisesWest NorthamptonshireTotal No of inspections1 April 2022 to 31 August 2022</t>
  </si>
  <si>
    <t>Early years register (full Inspection)Childcare on non-domestic premisesWest NorthamptonshireBehaviour and attitudes1 September 2021 to 31 March 2022</t>
  </si>
  <si>
    <t>Early years register (full Inspection)Childcare on non-domestic premisesWest NorthamptonshireEffectiveness of leadership and Management1 September 2021 to 31 March 2022</t>
  </si>
  <si>
    <t>Early years register (full Inspection)Childcare on non-domestic premisesWest NorthamptonshireOutcomes for children1 September 2021 to 31 March 2022</t>
  </si>
  <si>
    <t>Early years register (full Inspection)Childcare on non-domestic premisesWest NorthamptonshireOverall effectiveness: The quality and standards of the provision1 September 2021 to 31 March 2022</t>
  </si>
  <si>
    <t>Early years register (full Inspection)Childcare on non-domestic premisesWest NorthamptonshirePersonal development1 September 2021 to 31 March 2022</t>
  </si>
  <si>
    <t>Early years register (full Inspection)Childcare on non-domestic premisesWest NorthamptonshirePersonal development, behaviour and welfare1 September 2021 to 31 March 2022</t>
  </si>
  <si>
    <t>Early years register (full Inspection)Childcare on non-domestic premisesWest NorthamptonshireQuality of education1 September 2021 to 31 March 2022</t>
  </si>
  <si>
    <t>Early years register (full Inspection)Childcare on non-domestic premisesWest NorthamptonshireQuality of teaching, learning and assessment1 September 2021 to 31 March 2022</t>
  </si>
  <si>
    <t>Early years register (full Inspection)Childcare on non-domestic premisesWest NorthamptonshireRequirements of the compulsory part of the childcare register1 September 2021 to 31 March 2022</t>
  </si>
  <si>
    <t>Early years register (full Inspection)Childcare on non-domestic premisesWest NorthamptonshireRequirements of the voluntary part of the childcare register1 September 2021 to 31 March 2022</t>
  </si>
  <si>
    <t>Early years register (full Inspection)Childcare on non-domestic premisesWest NorthamptonshireTotal No of inspections1 September 2021 to 31 March 2022</t>
  </si>
  <si>
    <t>Early years register (Out-of-school day care)Childcare on non-domestic premisesWest NorthamptonshireTotal No of inspections1 April 2022 to 31 August 2022</t>
  </si>
  <si>
    <t>Early years register (Out-of-school day care)Childcare on non-domestic premisesWest NorthamptonshireTotal No of inspections1 September 2021 to 31 March 2022</t>
  </si>
  <si>
    <t>Childcare registerChildcare on non-domestic premisesWest SussexTotal No of inspections1 April 2022 to 31 August 2022</t>
  </si>
  <si>
    <t>Childcare registerChildcare on non-domestic premisesWest SussexTotal No of inspections1 September 2021 to 31 March 2022</t>
  </si>
  <si>
    <t>Early years register (full Inspection)Childcare on non-domestic premisesWest SussexBehaviour and attitudes1 April 2022 to 31 August 2022</t>
  </si>
  <si>
    <t>Early years register (full Inspection)Childcare on non-domestic premisesWest SussexEffectiveness of leadership and Management1 April 2022 to 31 August 2022</t>
  </si>
  <si>
    <t>Early years register (full Inspection)Childcare on non-domestic premisesWest SussexOutcomes for children1 April 2022 to 31 August 2022</t>
  </si>
  <si>
    <t>Early years register (full Inspection)Childcare on non-domestic premisesWest SussexOverall effectiveness: The quality and standards of the provision1 April 2022 to 31 August 2022</t>
  </si>
  <si>
    <t>Early years register (full Inspection)Childcare on non-domestic premisesWest SussexPersonal development1 April 2022 to 31 August 2022</t>
  </si>
  <si>
    <t>Early years register (full Inspection)Childcare on non-domestic premisesWest SussexPersonal development, behaviour and welfare1 April 2022 to 31 August 2022</t>
  </si>
  <si>
    <t>Early years register (full Inspection)Childcare on non-domestic premisesWest SussexQuality of education1 April 2022 to 31 August 2022</t>
  </si>
  <si>
    <t>Early years register (full Inspection)Childcare on non-domestic premisesWest SussexQuality of teaching, learning and assessment1 April 2022 to 31 August 2022</t>
  </si>
  <si>
    <t>Early years register (full Inspection)Childcare on non-domestic premisesWest SussexRequirements of the compulsory part of the childcare register1 April 2022 to 31 August 2022</t>
  </si>
  <si>
    <t>Early years register (full Inspection)Childcare on non-domestic premisesWest SussexRequirements of the voluntary part of the childcare register1 April 2022 to 31 August 2022</t>
  </si>
  <si>
    <t>Early years register (full Inspection)Childcare on non-domestic premisesWest SussexTotal No of inspections1 April 2022 to 31 August 2022</t>
  </si>
  <si>
    <t>Early years register (full Inspection)Childcare on non-domestic premisesWest SussexBehaviour and attitudes1 September 2021 to 31 March 2022</t>
  </si>
  <si>
    <t>Early years register (full Inspection)Childcare on non-domestic premisesWest SussexEffectiveness of leadership and Management1 September 2021 to 31 March 2022</t>
  </si>
  <si>
    <t>Early years register (full Inspection)Childcare on non-domestic premisesWest SussexOutcomes for children1 September 2021 to 31 March 2022</t>
  </si>
  <si>
    <t>Early years register (full Inspection)Childcare on non-domestic premisesWest SussexOverall effectiveness: The quality and standards of the provision1 September 2021 to 31 March 2022</t>
  </si>
  <si>
    <t>Early years register (full Inspection)Childcare on non-domestic premisesWest SussexPersonal development1 September 2021 to 31 March 2022</t>
  </si>
  <si>
    <t>Early years register (full Inspection)Childcare on non-domestic premisesWest SussexPersonal development, behaviour and welfare1 September 2021 to 31 March 2022</t>
  </si>
  <si>
    <t>Early years register (full Inspection)Childcare on non-domestic premisesWest SussexQuality of education1 September 2021 to 31 March 2022</t>
  </si>
  <si>
    <t>Early years register (full Inspection)Childcare on non-domestic premisesWest SussexQuality of teaching, learning and assessment1 September 2021 to 31 March 2022</t>
  </si>
  <si>
    <t>Early years register (full Inspection)Childcare on non-domestic premisesWest SussexRequirements of the compulsory part of the childcare register1 September 2021 to 31 March 2022</t>
  </si>
  <si>
    <t>Early years register (full Inspection)Childcare on non-domestic premisesWest SussexRequirements of the voluntary part of the childcare register1 September 2021 to 31 March 2022</t>
  </si>
  <si>
    <t>Early years register (full Inspection)Childcare on non-domestic premisesWest SussexTotal No of inspections1 September 2021 to 31 March 2022</t>
  </si>
  <si>
    <t>Early years register (Out-of-school day care)Childcare on non-domestic premisesWest SussexTotal No of inspections1 April 2022 to 31 August 2022</t>
  </si>
  <si>
    <t>Early years register (Out-of-school day care)Childcare on non-domestic premisesWest SussexTotal No of inspections1 September 2021 to 31 March 2022</t>
  </si>
  <si>
    <t>Early years register (full Inspection)Childcare on non-domestic premisesWestminsterBehaviour and attitudes1 April 2022 to 31 August 2022</t>
  </si>
  <si>
    <t>Early years register (full Inspection)Childcare on non-domestic premisesWestminsterEffectiveness of leadership and Management1 April 2022 to 31 August 2022</t>
  </si>
  <si>
    <t>Early years register (full Inspection)Childcare on non-domestic premisesWestminsterOutcomes for children1 April 2022 to 31 August 2022</t>
  </si>
  <si>
    <t>Early years register (full Inspection)Childcare on non-domestic premisesWestminsterOverall effectiveness: The quality and standards of the provision1 April 2022 to 31 August 2022</t>
  </si>
  <si>
    <t>Early years register (full Inspection)Childcare on non-domestic premisesWestminsterPersonal development1 April 2022 to 31 August 2022</t>
  </si>
  <si>
    <t>Early years register (full Inspection)Childcare on non-domestic premisesWestminsterPersonal development, behaviour and welfare1 April 2022 to 31 August 2022</t>
  </si>
  <si>
    <t>Early years register (full Inspection)Childcare on non-domestic premisesWestminsterQuality of education1 April 2022 to 31 August 2022</t>
  </si>
  <si>
    <t>Early years register (full Inspection)Childcare on non-domestic premisesWestminsterQuality of teaching, learning and assessment1 April 2022 to 31 August 2022</t>
  </si>
  <si>
    <t>Early years register (full Inspection)Childcare on non-domestic premisesWestminsterRequirements of the compulsory part of the childcare register1 April 2022 to 31 August 2022</t>
  </si>
  <si>
    <t>Early years register (full Inspection)Childcare on non-domestic premisesWestminsterRequirements of the voluntary part of the childcare register1 April 2022 to 31 August 2022</t>
  </si>
  <si>
    <t>Early years register (full Inspection)Childcare on non-domestic premisesWestminsterTotal No of inspections1 April 2022 to 31 August 2022</t>
  </si>
  <si>
    <t>Early years register (full Inspection)Childcare on non-domestic premisesWestminsterBehaviour and attitudes1 September 2021 to 31 March 2022</t>
  </si>
  <si>
    <t>Early years register (full Inspection)Childcare on non-domestic premisesWestminsterEffectiveness of leadership and Management1 September 2021 to 31 March 2022</t>
  </si>
  <si>
    <t>Early years register (full Inspection)Childcare on non-domestic premisesWestminsterOutcomes for children1 September 2021 to 31 March 2022</t>
  </si>
  <si>
    <t>Early years register (full Inspection)Childcare on non-domestic premisesWestminsterOverall effectiveness: The quality and standards of the provision1 September 2021 to 31 March 2022</t>
  </si>
  <si>
    <t>Early years register (full Inspection)Childcare on non-domestic premisesWestminsterPersonal development1 September 2021 to 31 March 2022</t>
  </si>
  <si>
    <t>Early years register (full Inspection)Childcare on non-domestic premisesWestminsterPersonal development, behaviour and welfare1 September 2021 to 31 March 2022</t>
  </si>
  <si>
    <t>Early years register (full Inspection)Childcare on non-domestic premisesWestminsterQuality of education1 September 2021 to 31 March 2022</t>
  </si>
  <si>
    <t>Early years register (full Inspection)Childcare on non-domestic premisesWestminsterQuality of teaching, learning and assessment1 September 2021 to 31 March 2022</t>
  </si>
  <si>
    <t>Early years register (full Inspection)Childcare on non-domestic premisesWestminsterRequirements of the compulsory part of the childcare register1 September 2021 to 31 March 2022</t>
  </si>
  <si>
    <t>Early years register (full Inspection)Childcare on non-domestic premisesWestminsterRequirements of the voluntary part of the childcare register1 September 2021 to 31 March 2022</t>
  </si>
  <si>
    <t>Early years register (full Inspection)Childcare on non-domestic premisesWestminsterTotal No of inspections1 September 2021 to 31 March 2022</t>
  </si>
  <si>
    <t>Early years register (Out-of-school day care)Childcare on non-domestic premisesWestminsterTotal No of inspections1 April 2022 to 31 August 2022</t>
  </si>
  <si>
    <t>Early years register (Out-of-school day care)Childcare on non-domestic premisesWestminsterTotal No of inspections1 September 2021 to 31 March 2022</t>
  </si>
  <si>
    <t>Early years register (full Inspection)Childcare on non-domestic premisesWiganBehaviour and attitudes1 April 2022 to 31 August 2022</t>
  </si>
  <si>
    <t>Early years register (full Inspection)Childcare on non-domestic premisesWiganEffectiveness of leadership and Management1 April 2022 to 31 August 2022</t>
  </si>
  <si>
    <t>Early years register (full Inspection)Childcare on non-domestic premisesWiganOutcomes for children1 April 2022 to 31 August 2022</t>
  </si>
  <si>
    <t>Early years register (full Inspection)Childcare on non-domestic premisesWiganOverall effectiveness: The quality and standards of the provision1 April 2022 to 31 August 2022</t>
  </si>
  <si>
    <t>Early years register (full Inspection)Childcare on non-domestic premisesWiganPersonal development1 April 2022 to 31 August 2022</t>
  </si>
  <si>
    <t>Early years register (full Inspection)Childcare on non-domestic premisesWiganPersonal development, behaviour and welfare1 April 2022 to 31 August 2022</t>
  </si>
  <si>
    <t>Early years register (full Inspection)Childcare on non-domestic premisesWiganQuality of education1 April 2022 to 31 August 2022</t>
  </si>
  <si>
    <t>Early years register (full Inspection)Childcare on non-domestic premisesWiganQuality of teaching, learning and assessment1 April 2022 to 31 August 2022</t>
  </si>
  <si>
    <t>Early years register (full Inspection)Childcare on non-domestic premisesWiganRequirements of the compulsory part of the childcare register1 April 2022 to 31 August 2022</t>
  </si>
  <si>
    <t>Early years register (full Inspection)Childcare on non-domestic premisesWiganRequirements of the voluntary part of the childcare register1 April 2022 to 31 August 2022</t>
  </si>
  <si>
    <t>Early years register (full Inspection)Childcare on non-domestic premisesWiganTotal No of inspections1 April 2022 to 31 August 2022</t>
  </si>
  <si>
    <t>Early years register (full Inspection)Childcare on non-domestic premisesWiganBehaviour and attitudes1 September 2021 to 31 March 2022</t>
  </si>
  <si>
    <t>Early years register (full Inspection)Childcare on non-domestic premisesWiganEffectiveness of leadership and Management1 September 2021 to 31 March 2022</t>
  </si>
  <si>
    <t>Early years register (full Inspection)Childcare on non-domestic premisesWiganOutcomes for children1 September 2021 to 31 March 2022</t>
  </si>
  <si>
    <t>Early years register (full Inspection)Childcare on non-domestic premisesWiganOverall effectiveness: The quality and standards of the provision1 September 2021 to 31 March 2022</t>
  </si>
  <si>
    <t>Early years register (full Inspection)Childcare on non-domestic premisesWiganPersonal development1 September 2021 to 31 March 2022</t>
  </si>
  <si>
    <t>Early years register (full Inspection)Childcare on non-domestic premisesWiganPersonal development, behaviour and welfare1 September 2021 to 31 March 2022</t>
  </si>
  <si>
    <t>Early years register (full Inspection)Childcare on non-domestic premisesWiganQuality of education1 September 2021 to 31 March 2022</t>
  </si>
  <si>
    <t>Early years register (full Inspection)Childcare on non-domestic premisesWiganQuality of teaching, learning and assessment1 September 2021 to 31 March 2022</t>
  </si>
  <si>
    <t>Early years register (full Inspection)Childcare on non-domestic premisesWiganRequirements of the compulsory part of the childcare register1 September 2021 to 31 March 2022</t>
  </si>
  <si>
    <t>Early years register (full Inspection)Childcare on non-domestic premisesWiganRequirements of the voluntary part of the childcare register1 September 2021 to 31 March 2022</t>
  </si>
  <si>
    <t>Early years register (full Inspection)Childcare on non-domestic premisesWiganTotal No of inspections1 September 2021 to 31 March 2022</t>
  </si>
  <si>
    <t>Early years register (Out-of-school day care)Childcare on non-domestic premisesWiganTotal No of inspections1 April 2022 to 31 August 2022</t>
  </si>
  <si>
    <t>Early years register (Out-of-school day care)Childcare on non-domestic premisesWiganTotal No of inspections1 September 2021 to 31 March 2022</t>
  </si>
  <si>
    <t>Early years register (full Inspection)Childcare on non-domestic premisesWiltshireBehaviour and attitudes1 April 2022 to 31 August 2022</t>
  </si>
  <si>
    <t>Early years register (full Inspection)Childcare on non-domestic premisesWiltshireEffectiveness of leadership and Management1 April 2022 to 31 August 2022</t>
  </si>
  <si>
    <t>Early years register (full Inspection)Childcare on non-domestic premisesWiltshireOutcomes for children1 April 2022 to 31 August 2022</t>
  </si>
  <si>
    <t>Early years register (full Inspection)Childcare on non-domestic premisesWiltshireOverall effectiveness: The quality and standards of the provision1 April 2022 to 31 August 2022</t>
  </si>
  <si>
    <t>Early years register (full Inspection)Childcare on non-domestic premisesWiltshirePersonal development1 April 2022 to 31 August 2022</t>
  </si>
  <si>
    <t>Early years register (full Inspection)Childcare on non-domestic premisesWiltshirePersonal development, behaviour and welfare1 April 2022 to 31 August 2022</t>
  </si>
  <si>
    <t>Early years register (full Inspection)Childcare on non-domestic premisesWiltshireQuality of education1 April 2022 to 31 August 2022</t>
  </si>
  <si>
    <t>Early years register (full Inspection)Childcare on non-domestic premisesWiltshireQuality of teaching, learning and assessment1 April 2022 to 31 August 2022</t>
  </si>
  <si>
    <t>Early years register (full Inspection)Childcare on non-domestic premisesWiltshireRequirements of the compulsory part of the childcare register1 April 2022 to 31 August 2022</t>
  </si>
  <si>
    <t>Early years register (full Inspection)Childcare on non-domestic premisesWiltshireRequirements of the voluntary part of the childcare register1 April 2022 to 31 August 2022</t>
  </si>
  <si>
    <t>Early years register (full Inspection)Childcare on non-domestic premisesWiltshireTotal No of inspections1 April 2022 to 31 August 2022</t>
  </si>
  <si>
    <t>Early years register (full Inspection)Childcare on non-domestic premisesWiltshireBehaviour and attitudes1 September 2021 to 31 March 2022</t>
  </si>
  <si>
    <t>Early years register (full Inspection)Childcare on non-domestic premisesWiltshireEffectiveness of leadership and Management1 September 2021 to 31 March 2022</t>
  </si>
  <si>
    <t>Early years register (full Inspection)Childcare on non-domestic premisesWiltshireOutcomes for children1 September 2021 to 31 March 2022</t>
  </si>
  <si>
    <t>Early years register (full Inspection)Childcare on non-domestic premisesWiltshireOverall effectiveness: The quality and standards of the provision1 September 2021 to 31 March 2022</t>
  </si>
  <si>
    <t>Early years register (full Inspection)Childcare on non-domestic premisesWiltshirePersonal development1 September 2021 to 31 March 2022</t>
  </si>
  <si>
    <t>Early years register (full Inspection)Childcare on non-domestic premisesWiltshirePersonal development, behaviour and welfare1 September 2021 to 31 March 2022</t>
  </si>
  <si>
    <t>Early years register (full Inspection)Childcare on non-domestic premisesWiltshireQuality of education1 September 2021 to 31 March 2022</t>
  </si>
  <si>
    <t>Early years register (full Inspection)Childcare on non-domestic premisesWiltshireQuality of teaching, learning and assessment1 September 2021 to 31 March 2022</t>
  </si>
  <si>
    <t>Early years register (full Inspection)Childcare on non-domestic premisesWiltshireRequirements of the compulsory part of the childcare register1 September 2021 to 31 March 2022</t>
  </si>
  <si>
    <t>Early years register (full Inspection)Childcare on non-domestic premisesWiltshireRequirements of the voluntary part of the childcare register1 September 2021 to 31 March 2022</t>
  </si>
  <si>
    <t>Early years register (full Inspection)Childcare on non-domestic premisesWiltshireTotal No of inspections1 September 2021 to 31 March 2022</t>
  </si>
  <si>
    <t>Early years register (Out-of-school day care)Childcare on non-domestic premisesWiltshireTotal No of inspections1 April 2022 to 31 August 2022</t>
  </si>
  <si>
    <t>Early years register (Out-of-school day care)Childcare on non-domestic premisesWiltshireTotal No of inspections1 September 2021 to 31 March 2022</t>
  </si>
  <si>
    <t>Childcare registerChildcare on non-domestic premisesWindsor and MaidenheadTotal No of inspections1 September 2021 to 31 March 2022</t>
  </si>
  <si>
    <t>Early years register (full Inspection)Childcare on non-domestic premisesWindsor and MaidenheadBehaviour and attitudes1 April 2022 to 31 August 2022</t>
  </si>
  <si>
    <t>Early years register (full Inspection)Childcare on non-domestic premisesWindsor and MaidenheadEffectiveness of leadership and Management1 April 2022 to 31 August 2022</t>
  </si>
  <si>
    <t>Early years register (full Inspection)Childcare on non-domestic premisesWindsor and MaidenheadOutcomes for children1 April 2022 to 31 August 2022</t>
  </si>
  <si>
    <t>Early years register (full Inspection)Childcare on non-domestic premisesWindsor and MaidenheadOverall effectiveness: The quality and standards of the provision1 April 2022 to 31 August 2022</t>
  </si>
  <si>
    <t>Early years register (full Inspection)Childcare on non-domestic premisesWindsor and MaidenheadPersonal development1 April 2022 to 31 August 2022</t>
  </si>
  <si>
    <t>Early years register (full Inspection)Childcare on non-domestic premisesWindsor and MaidenheadPersonal development, behaviour and welfare1 April 2022 to 31 August 2022</t>
  </si>
  <si>
    <t>Early years register (full Inspection)Childcare on non-domestic premisesWindsor and MaidenheadQuality of education1 April 2022 to 31 August 2022</t>
  </si>
  <si>
    <t>Early years register (full Inspection)Childcare on non-domestic premisesWindsor and MaidenheadQuality of teaching, learning and assessment1 April 2022 to 31 August 2022</t>
  </si>
  <si>
    <t>Early years register (full Inspection)Childcare on non-domestic premisesWindsor and MaidenheadRequirements of the compulsory part of the childcare register1 April 2022 to 31 August 2022</t>
  </si>
  <si>
    <t>Early years register (full Inspection)Childcare on non-domestic premisesWindsor and MaidenheadRequirements of the voluntary part of the childcare register1 April 2022 to 31 August 2022</t>
  </si>
  <si>
    <t>Early years register (full Inspection)Childcare on non-domestic premisesWindsor and MaidenheadTotal No of inspections1 April 2022 to 31 August 2022</t>
  </si>
  <si>
    <t>Early years register (full Inspection)Childcare on non-domestic premisesWindsor and MaidenheadBehaviour and attitudes1 September 2021 to 31 March 2022</t>
  </si>
  <si>
    <t>Early years register (full Inspection)Childcare on non-domestic premisesWindsor and MaidenheadEffectiveness of leadership and Management1 September 2021 to 31 March 2022</t>
  </si>
  <si>
    <t>Early years register (full Inspection)Childcare on non-domestic premisesWindsor and MaidenheadOutcomes for children1 September 2021 to 31 March 2022</t>
  </si>
  <si>
    <t>Early years register (full Inspection)Childcare on non-domestic premisesWindsor and MaidenheadOverall effectiveness: The quality and standards of the provision1 September 2021 to 31 March 2022</t>
  </si>
  <si>
    <t>Early years register (full Inspection)Childcare on non-domestic premisesWindsor and MaidenheadPersonal development1 September 2021 to 31 March 2022</t>
  </si>
  <si>
    <t>Early years register (full Inspection)Childcare on non-domestic premisesWindsor and MaidenheadPersonal development, behaviour and welfare1 September 2021 to 31 March 2022</t>
  </si>
  <si>
    <t>Early years register (full Inspection)Childcare on non-domestic premisesWindsor and MaidenheadQuality of education1 September 2021 to 31 March 2022</t>
  </si>
  <si>
    <t>Early years register (full Inspection)Childcare on non-domestic premisesWindsor and MaidenheadQuality of teaching, learning and assessment1 September 2021 to 31 March 2022</t>
  </si>
  <si>
    <t>Early years register (full Inspection)Childcare on non-domestic premisesWindsor and MaidenheadRequirements of the compulsory part of the childcare register1 September 2021 to 31 March 2022</t>
  </si>
  <si>
    <t>Early years register (full Inspection)Childcare on non-domestic premisesWindsor and MaidenheadRequirements of the voluntary part of the childcare register1 September 2021 to 31 March 2022</t>
  </si>
  <si>
    <t>Early years register (full Inspection)Childcare on non-domestic premisesWindsor and MaidenheadTotal No of inspections1 September 2021 to 31 March 2022</t>
  </si>
  <si>
    <t>Early years register (Out-of-school day care)Childcare on non-domestic premisesWindsor and MaidenheadTotal No of inspections1 April 2022 to 31 August 2022</t>
  </si>
  <si>
    <t>Early years register (Out-of-school day care)Childcare on non-domestic premisesWindsor and MaidenheadTotal No of inspections1 September 2021 to 31 March 2022</t>
  </si>
  <si>
    <t>Early years register (full Inspection)Childcare on non-domestic premisesWirralBehaviour and attitudes1 April 2022 to 31 August 2022</t>
  </si>
  <si>
    <t>Early years register (full Inspection)Childcare on non-domestic premisesWirralEffectiveness of leadership and Management1 April 2022 to 31 August 2022</t>
  </si>
  <si>
    <t>Early years register (full Inspection)Childcare on non-domestic premisesWirralOutcomes for children1 April 2022 to 31 August 2022</t>
  </si>
  <si>
    <t>Early years register (full Inspection)Childcare on non-domestic premisesWirralOverall effectiveness: The quality and standards of the provision1 April 2022 to 31 August 2022</t>
  </si>
  <si>
    <t>Early years register (full Inspection)Childcare on non-domestic premisesWirralPersonal development1 April 2022 to 31 August 2022</t>
  </si>
  <si>
    <t>Early years register (full Inspection)Childcare on non-domestic premisesWirralPersonal development, behaviour and welfare1 April 2022 to 31 August 2022</t>
  </si>
  <si>
    <t>Early years register (full Inspection)Childcare on non-domestic premisesWirralQuality of education1 April 2022 to 31 August 2022</t>
  </si>
  <si>
    <t>Early years register (full Inspection)Childcare on non-domestic premisesWirralQuality of teaching, learning and assessment1 April 2022 to 31 August 2022</t>
  </si>
  <si>
    <t>Early years register (full Inspection)Childcare on non-domestic premisesWirralRequirements of the compulsory part of the childcare register1 April 2022 to 31 August 2022</t>
  </si>
  <si>
    <t>Early years register (full Inspection)Childcare on non-domestic premisesWirralRequirements of the voluntary part of the childcare register1 April 2022 to 31 August 2022</t>
  </si>
  <si>
    <t>Early years register (full Inspection)Childcare on non-domestic premisesWirralTotal No of inspections1 April 2022 to 31 August 2022</t>
  </si>
  <si>
    <t>Early years register (No children on roll)ChildminderHaringeyNCOR Inspection Outcomes1 September 2021 to 31 March 2022</t>
  </si>
  <si>
    <t>Early years register (No children on roll)ChildminderHaringeyTotal No of inspections1 September 2021 to 31 March 2022</t>
  </si>
  <si>
    <t>Early years register (full Inspection)ChildminderHarrowBehaviour and attitudes1 April 2022 to 31 August 2022</t>
  </si>
  <si>
    <t>Early years register (full Inspection)ChildminderHarrowEffectiveness of leadership and Management1 April 2022 to 31 August 2022</t>
  </si>
  <si>
    <t>Early years register (full Inspection)ChildminderHarrowOutcomes for children1 April 2022 to 31 August 2022</t>
  </si>
  <si>
    <t>Early years register (full Inspection)ChildminderHarrowOverall effectiveness: The quality and standards of the provision1 April 2022 to 31 August 2022</t>
  </si>
  <si>
    <t>Early years register (full Inspection)ChildminderHarrowPersonal development1 April 2022 to 31 August 2022</t>
  </si>
  <si>
    <t>Early years register (full Inspection)ChildminderHarrowPersonal development, behaviour and welfare1 April 2022 to 31 August 2022</t>
  </si>
  <si>
    <t>Early years register (full Inspection)ChildminderHarrowQuality of education1 April 2022 to 31 August 2022</t>
  </si>
  <si>
    <t>Early years register (full Inspection)ChildminderHarrowQuality of teaching, learning and assessment1 April 2022 to 31 August 2022</t>
  </si>
  <si>
    <t>Early years register (full Inspection)ChildminderHarrowRequirements of the compulsory part of the childcare register1 April 2022 to 31 August 2022</t>
  </si>
  <si>
    <t>Early years register (full Inspection)ChildminderHarrowRequirements of the voluntary part of the childcare register1 April 2022 to 31 August 2022</t>
  </si>
  <si>
    <t>Early years register (full Inspection)ChildminderHarrowTotal No of inspections1 April 2022 to 31 August 2022</t>
  </si>
  <si>
    <t>Early years register (full Inspection)ChildminderHarrowBehaviour and attitudes1 September 2021 to 31 March 2022</t>
  </si>
  <si>
    <t>Early years register (full Inspection)ChildminderHarrowEffectiveness of leadership and Management1 September 2021 to 31 March 2022</t>
  </si>
  <si>
    <t>Early years register (full Inspection)ChildminderHarrowOutcomes for children1 September 2021 to 31 March 2022</t>
  </si>
  <si>
    <t>Early years register (full Inspection)ChildminderHarrowOverall effectiveness: The quality and standards of the provision1 September 2021 to 31 March 2022</t>
  </si>
  <si>
    <t>Early years register (full Inspection)ChildminderHarrowPersonal development1 September 2021 to 31 March 2022</t>
  </si>
  <si>
    <t>Early years register (full Inspection)ChildminderHarrowPersonal development, behaviour and welfare1 September 2021 to 31 March 2022</t>
  </si>
  <si>
    <t>Early years register (full Inspection)ChildminderHarrowQuality of education1 September 2021 to 31 March 2022</t>
  </si>
  <si>
    <t>Early years register (full Inspection)ChildminderHarrowQuality of teaching, learning and assessment1 September 2021 to 31 March 2022</t>
  </si>
  <si>
    <t>Early years register (full Inspection)ChildminderHarrowRequirements of the compulsory part of the childcare register1 September 2021 to 31 March 2022</t>
  </si>
  <si>
    <t>Early years register (full Inspection)ChildminderHarrowRequirements of the voluntary part of the childcare register1 September 2021 to 31 March 2022</t>
  </si>
  <si>
    <t>Early years register (full Inspection)ChildminderHarrowTotal No of inspections1 September 2021 to 31 March 2022</t>
  </si>
  <si>
    <t>Early years register (No children on roll)ChildminderHarrowNCOR Inspection Outcomes1 April 2022 to 31 August 2022</t>
  </si>
  <si>
    <t>Early years register (No children on roll)ChildminderHarrowTotal No of inspections1 April 2022 to 31 August 2022</t>
  </si>
  <si>
    <t>Early years register (No children on roll)ChildminderHarrowNCOR Inspection Outcomes1 September 2021 to 31 March 2022</t>
  </si>
  <si>
    <t>Early years register (No children on roll)ChildminderHarrowTotal No of inspections1 September 2021 to 31 March 2022</t>
  </si>
  <si>
    <t>Early years register (full Inspection)ChildminderHartlepoolBehaviour and attitudes1 April 2022 to 31 August 2022</t>
  </si>
  <si>
    <t>Early years register (full Inspection)ChildminderHartlepoolEffectiveness of leadership and Management1 April 2022 to 31 August 2022</t>
  </si>
  <si>
    <t>Early years register (full Inspection)ChildminderHartlepoolOutcomes for children1 April 2022 to 31 August 2022</t>
  </si>
  <si>
    <t>Early years register (full Inspection)ChildminderHartlepoolOverall effectiveness: The quality and standards of the provision1 April 2022 to 31 August 2022</t>
  </si>
  <si>
    <t>Early years register (full Inspection)ChildminderHartlepoolPersonal development1 April 2022 to 31 August 2022</t>
  </si>
  <si>
    <t>Early years register (full Inspection)ChildminderHartlepoolPersonal development, behaviour and welfare1 April 2022 to 31 August 2022</t>
  </si>
  <si>
    <t>Early years register (full Inspection)ChildminderHartlepoolQuality of education1 April 2022 to 31 August 2022</t>
  </si>
  <si>
    <t>Early years register (full Inspection)ChildminderHartlepoolQuality of teaching, learning and assessment1 April 2022 to 31 August 2022</t>
  </si>
  <si>
    <t>Early years register (full Inspection)ChildminderHartlepoolRequirements of the compulsory part of the childcare register1 April 2022 to 31 August 2022</t>
  </si>
  <si>
    <t>Early years register (full Inspection)ChildminderHartlepoolRequirements of the voluntary part of the childcare register1 April 2022 to 31 August 2022</t>
  </si>
  <si>
    <t>Early years register (full Inspection)ChildminderHartlepoolTotal No of inspections1 April 2022 to 31 August 2022</t>
  </si>
  <si>
    <t>Early years register (full Inspection)ChildminderHartlepoolBehaviour and attitudes1 September 2021 to 31 March 2022</t>
  </si>
  <si>
    <t>Early years register (full Inspection)ChildminderHartlepoolEffectiveness of leadership and Management1 September 2021 to 31 March 2022</t>
  </si>
  <si>
    <t>Early years register (full Inspection)ChildminderHartlepoolOutcomes for children1 September 2021 to 31 March 2022</t>
  </si>
  <si>
    <t>Early years register (full Inspection)ChildminderHartlepoolOverall effectiveness: The quality and standards of the provision1 September 2021 to 31 March 2022</t>
  </si>
  <si>
    <t>Early years register (full Inspection)ChildminderHartlepoolPersonal development1 September 2021 to 31 March 2022</t>
  </si>
  <si>
    <t>Early years register (full Inspection)ChildminderHartlepoolPersonal development, behaviour and welfare1 September 2021 to 31 March 2022</t>
  </si>
  <si>
    <t>Early years register (full Inspection)ChildminderHartlepoolQuality of education1 September 2021 to 31 March 2022</t>
  </si>
  <si>
    <t>Early years register (full Inspection)ChildminderHartlepoolQuality of teaching, learning and assessment1 September 2021 to 31 March 2022</t>
  </si>
  <si>
    <t>Early years register (full Inspection)ChildminderHartlepoolRequirements of the compulsory part of the childcare register1 September 2021 to 31 March 2022</t>
  </si>
  <si>
    <t>Early years register (full Inspection)ChildminderHartlepoolRequirements of the voluntary part of the childcare register1 September 2021 to 31 March 2022</t>
  </si>
  <si>
    <t>Early years register (full Inspection)ChildminderHartlepoolTotal No of inspections1 September 2021 to 31 March 2022</t>
  </si>
  <si>
    <t>Childcare registerChildminderHaveringTotal No of inspections1 September 2021 to 31 March 2022</t>
  </si>
  <si>
    <t>Early years register (full Inspection)ChildminderHaveringBehaviour and attitudes1 April 2022 to 31 August 2022</t>
  </si>
  <si>
    <t>Early years register (full Inspection)ChildminderHaveringEffectiveness of leadership and Management1 April 2022 to 31 August 2022</t>
  </si>
  <si>
    <t>Early years register (full Inspection)ChildminderHaveringOutcomes for children1 April 2022 to 31 August 2022</t>
  </si>
  <si>
    <t>Early years register (full Inspection)ChildminderHaveringOverall effectiveness: The quality and standards of the provision1 April 2022 to 31 August 2022</t>
  </si>
  <si>
    <t>Early years register (full Inspection)ChildminderHaveringPersonal development1 April 2022 to 31 August 2022</t>
  </si>
  <si>
    <t>Early years register (full Inspection)ChildminderHaveringPersonal development, behaviour and welfare1 April 2022 to 31 August 2022</t>
  </si>
  <si>
    <t>Early years register (full Inspection)ChildminderHaveringQuality of education1 April 2022 to 31 August 2022</t>
  </si>
  <si>
    <t>Early years register (full Inspection)ChildminderHaveringQuality of teaching, learning and assessment1 April 2022 to 31 August 2022</t>
  </si>
  <si>
    <t>Early years register (full Inspection)ChildminderHaveringRequirements of the compulsory part of the childcare register1 April 2022 to 31 August 2022</t>
  </si>
  <si>
    <t>Early years register (full Inspection)ChildminderHaveringRequirements of the voluntary part of the childcare register1 April 2022 to 31 August 2022</t>
  </si>
  <si>
    <t>Early years register (full Inspection)ChildminderHaveringTotal No of inspections1 April 2022 to 31 August 2022</t>
  </si>
  <si>
    <t>Early years register (full Inspection)ChildminderHaveringBehaviour and attitudes1 September 2021 to 31 March 2022</t>
  </si>
  <si>
    <t>Early years register (full Inspection)ChildminderHaveringEffectiveness of leadership and Management1 September 2021 to 31 March 2022</t>
  </si>
  <si>
    <t>Early years register (full Inspection)ChildminderHaveringOutcomes for children1 September 2021 to 31 March 2022</t>
  </si>
  <si>
    <t>Early years register (full Inspection)ChildminderHaveringOverall effectiveness: The quality and standards of the provision1 September 2021 to 31 March 2022</t>
  </si>
  <si>
    <t>Early years register (full Inspection)ChildminderHaveringPersonal development1 September 2021 to 31 March 2022</t>
  </si>
  <si>
    <t>Early years register (full Inspection)ChildminderHaveringPersonal development, behaviour and welfare1 September 2021 to 31 March 2022</t>
  </si>
  <si>
    <t>Early years register (full Inspection)ChildminderHaveringQuality of education1 September 2021 to 31 March 2022</t>
  </si>
  <si>
    <t>Early years register (full Inspection)ChildminderHaveringQuality of teaching, learning and assessment1 September 2021 to 31 March 2022</t>
  </si>
  <si>
    <t>Early years register (full Inspection)ChildminderHaveringRequirements of the compulsory part of the childcare register1 September 2021 to 31 March 2022</t>
  </si>
  <si>
    <t>Early years register (full Inspection)ChildminderHaveringRequirements of the voluntary part of the childcare register1 September 2021 to 31 March 2022</t>
  </si>
  <si>
    <t>Early years register (full Inspection)ChildminderHaveringTotal No of inspections1 September 2021 to 31 March 2022</t>
  </si>
  <si>
    <t>Early years register (No children on roll)ChildminderHaveringNCOR Inspection Outcomes1 April 2022 to 31 August 2022</t>
  </si>
  <si>
    <t>Early years register (No children on roll)ChildminderHaveringTotal No of inspections1 April 2022 to 31 August 2022</t>
  </si>
  <si>
    <t>Early years register (No children on roll)ChildminderHaveringNCOR Inspection Outcomes1 September 2021 to 31 March 2022</t>
  </si>
  <si>
    <t>Early years register (No children on roll)ChildminderHaveringTotal No of inspections1 September 2021 to 31 March 2022</t>
  </si>
  <si>
    <t>Early years register (Out-of-school day care)ChildminderHaveringTotal No of inspections1 September 2021 to 31 March 2022</t>
  </si>
  <si>
    <t>Early years register (full Inspection)ChildminderHerefordshireBehaviour and attitudes1 April 2022 to 31 August 2022</t>
  </si>
  <si>
    <t>Early years register (full Inspection)ChildminderHerefordshireEffectiveness of leadership and Management1 April 2022 to 31 August 2022</t>
  </si>
  <si>
    <t>Early years register (full Inspection)ChildminderHerefordshireOutcomes for children1 April 2022 to 31 August 2022</t>
  </si>
  <si>
    <t>Early years register (full Inspection)ChildminderHerefordshireOverall effectiveness: The quality and standards of the provision1 April 2022 to 31 August 2022</t>
  </si>
  <si>
    <t>Early years register (full Inspection)ChildminderHerefordshirePersonal development1 April 2022 to 31 August 2022</t>
  </si>
  <si>
    <t>Early years register (full Inspection)ChildminderHerefordshirePersonal development, behaviour and welfare1 April 2022 to 31 August 2022</t>
  </si>
  <si>
    <t>Early years register (full Inspection)ChildminderHerefordshireQuality of education1 April 2022 to 31 August 2022</t>
  </si>
  <si>
    <t>Early years register (full Inspection)ChildminderHerefordshireQuality of teaching, learning and assessment1 April 2022 to 31 August 2022</t>
  </si>
  <si>
    <t>Early years register (full Inspection)ChildminderHerefordshireRequirements of the compulsory part of the childcare register1 April 2022 to 31 August 2022</t>
  </si>
  <si>
    <t>Early years register (full Inspection)ChildminderHerefordshireRequirements of the voluntary part of the childcare register1 April 2022 to 31 August 2022</t>
  </si>
  <si>
    <t>Early years register (full Inspection)ChildminderHerefordshireTotal No of inspections1 April 2022 to 31 August 2022</t>
  </si>
  <si>
    <t>Early years register (full Inspection)ChildminderHerefordshireBehaviour and attitudes1 September 2021 to 31 March 2022</t>
  </si>
  <si>
    <t>Early years register (full Inspection)ChildminderHerefordshireEffectiveness of leadership and Management1 September 2021 to 31 March 2022</t>
  </si>
  <si>
    <t>Early years register (full Inspection)ChildminderHerefordshireOutcomes for children1 September 2021 to 31 March 2022</t>
  </si>
  <si>
    <t>Early years register (full Inspection)ChildminderHerefordshireOverall effectiveness: The quality and standards of the provision1 September 2021 to 31 March 2022</t>
  </si>
  <si>
    <t>Early years register (full Inspection)ChildminderHerefordshirePersonal development1 September 2021 to 31 March 2022</t>
  </si>
  <si>
    <t>Early years register (full Inspection)ChildminderHerefordshirePersonal development, behaviour and welfare1 September 2021 to 31 March 2022</t>
  </si>
  <si>
    <t>Early years register (full Inspection)ChildminderHerefordshireQuality of education1 September 2021 to 31 March 2022</t>
  </si>
  <si>
    <t>Early years register (full Inspection)ChildminderHerefordshireQuality of teaching, learning and assessment1 September 2021 to 31 March 2022</t>
  </si>
  <si>
    <t>Early years register (full Inspection)ChildminderHerefordshireRequirements of the compulsory part of the childcare register1 September 2021 to 31 March 2022</t>
  </si>
  <si>
    <t>Early years register (full Inspection)ChildminderHerefordshireRequirements of the voluntary part of the childcare register1 September 2021 to 31 March 2022</t>
  </si>
  <si>
    <t>Early years register (full Inspection)ChildminderHerefordshireTotal No of inspections1 September 2021 to 31 March 2022</t>
  </si>
  <si>
    <t>Childcare registerChildminderHertfordshireTotal No of inspections1 April 2022 to 31 August 2022</t>
  </si>
  <si>
    <t>Early years register (full Inspection)ChildminderHertfordshireBehaviour and attitudes1 April 2022 to 31 August 2022</t>
  </si>
  <si>
    <t>Early years register (full Inspection)ChildminderHertfordshireEffectiveness of leadership and Management1 April 2022 to 31 August 2022</t>
  </si>
  <si>
    <t>Early years register (full Inspection)ChildminderHertfordshireOutcomes for children1 April 2022 to 31 August 2022</t>
  </si>
  <si>
    <t>Early years register (full Inspection)ChildminderHertfordshireOverall effectiveness: The quality and standards of the provision1 April 2022 to 31 August 2022</t>
  </si>
  <si>
    <t>Early years register (full Inspection)ChildminderHertfordshirePersonal development1 April 2022 to 31 August 2022</t>
  </si>
  <si>
    <t>Early years register (full Inspection)ChildminderHertfordshirePersonal development, behaviour and welfare1 April 2022 to 31 August 2022</t>
  </si>
  <si>
    <t>Early years register (full Inspection)ChildminderHertfordshireQuality of education1 April 2022 to 31 August 2022</t>
  </si>
  <si>
    <t>Early years register (full Inspection)ChildminderHertfordshireQuality of teaching, learning and assessment1 April 2022 to 31 August 2022</t>
  </si>
  <si>
    <t>Early years register (full Inspection)ChildminderHertfordshireRequirements of the compulsory part of the childcare register1 April 2022 to 31 August 2022</t>
  </si>
  <si>
    <t>Early years register (full Inspection)ChildminderHertfordshireRequirements of the voluntary part of the childcare register1 April 2022 to 31 August 2022</t>
  </si>
  <si>
    <t>Early years register (full Inspection)ChildminderHertfordshireTotal No of inspections1 April 2022 to 31 August 2022</t>
  </si>
  <si>
    <t>Early years register (full Inspection)ChildminderHertfordshireBehaviour and attitudes1 September 2021 to 31 March 2022</t>
  </si>
  <si>
    <t>Early years register (full Inspection)ChildminderHertfordshireEffectiveness of leadership and Management1 September 2021 to 31 March 2022</t>
  </si>
  <si>
    <t>Early years register (full Inspection)ChildminderHertfordshireOutcomes for children1 September 2021 to 31 March 2022</t>
  </si>
  <si>
    <t>Early years register (full Inspection)ChildminderHertfordshireOverall effectiveness: The quality and standards of the provision1 September 2021 to 31 March 2022</t>
  </si>
  <si>
    <t>Early years register (full Inspection)ChildminderHertfordshirePersonal development1 September 2021 to 31 March 2022</t>
  </si>
  <si>
    <t>Early years register (full Inspection)ChildminderHertfordshirePersonal development, behaviour and welfare1 September 2021 to 31 March 2022</t>
  </si>
  <si>
    <t>Early years register (full Inspection)ChildminderHertfordshireQuality of education1 September 2021 to 31 March 2022</t>
  </si>
  <si>
    <t>Early years register (full Inspection)ChildminderHertfordshireQuality of teaching, learning and assessment1 September 2021 to 31 March 2022</t>
  </si>
  <si>
    <t>Early years register (full Inspection)ChildminderHertfordshireRequirements of the compulsory part of the childcare register1 September 2021 to 31 March 2022</t>
  </si>
  <si>
    <t>Early years register (full Inspection)ChildminderHertfordshireRequirements of the voluntary part of the childcare register1 September 2021 to 31 March 2022</t>
  </si>
  <si>
    <t>Early years register (full Inspection)ChildminderHertfordshireTotal No of inspections1 September 2021 to 31 March 2022</t>
  </si>
  <si>
    <t>Early years register (No children on roll)ChildminderHertfordshireNCOR Inspection Outcomes1 April 2022 to 31 August 2022</t>
  </si>
  <si>
    <t>Early years register (No children on roll)ChildminderHertfordshireTotal No of inspections1 April 2022 to 31 August 2022</t>
  </si>
  <si>
    <t>Early years register (No children on roll)ChildminderHertfordshireNCOR Inspection Outcomes1 September 2021 to 31 March 2022</t>
  </si>
  <si>
    <t>Early years register (No children on roll)ChildminderHertfordshireTotal No of inspections1 September 2021 to 31 March 2022</t>
  </si>
  <si>
    <t>Early years register (Out-of-school day care)ChildminderHertfordshireTotal No of inspections1 September 2021 to 31 March 2022</t>
  </si>
  <si>
    <t>Childcare registerChildminderHillingdonTotal No of inspections1 April 2022 to 31 August 2022</t>
  </si>
  <si>
    <t>Early years register (full Inspection)ChildminderHillingdonBehaviour and attitudes1 April 2022 to 31 August 2022</t>
  </si>
  <si>
    <t>Early years register (full Inspection)ChildminderHillingdonEffectiveness of leadership and Management1 April 2022 to 31 August 2022</t>
  </si>
  <si>
    <t>Early years register (full Inspection)ChildminderHillingdonOutcomes for children1 April 2022 to 31 August 2022</t>
  </si>
  <si>
    <t>Early years register (full Inspection)ChildminderHillingdonOverall effectiveness: The quality and standards of the provision1 April 2022 to 31 August 2022</t>
  </si>
  <si>
    <t>Early years register (full Inspection)ChildminderHillingdonPersonal development1 April 2022 to 31 August 2022</t>
  </si>
  <si>
    <t>Early years register (full Inspection)ChildminderHillingdonPersonal development, behaviour and welfare1 April 2022 to 31 August 2022</t>
  </si>
  <si>
    <t>Early years register (full Inspection)ChildminderHillingdonQuality of education1 April 2022 to 31 August 2022</t>
  </si>
  <si>
    <t>Early years register (full Inspection)ChildminderHillingdonQuality of teaching, learning and assessment1 April 2022 to 31 August 2022</t>
  </si>
  <si>
    <t>Early years register (full Inspection)ChildminderHillingdonRequirements of the compulsory part of the childcare register1 April 2022 to 31 August 2022</t>
  </si>
  <si>
    <t>Early years register (full Inspection)ChildminderHillingdonRequirements of the voluntary part of the childcare register1 April 2022 to 31 August 2022</t>
  </si>
  <si>
    <t>Early years register (full Inspection)ChildminderHillingdonTotal No of inspections1 April 2022 to 31 August 2022</t>
  </si>
  <si>
    <t>Early years register (full Inspection)ChildminderHillingdonBehaviour and attitudes1 September 2021 to 31 March 2022</t>
  </si>
  <si>
    <t>Early years register (full Inspection)ChildminderHillingdonEffectiveness of leadership and Management1 September 2021 to 31 March 2022</t>
  </si>
  <si>
    <t>Early years register (full Inspection)ChildminderHillingdonOutcomes for children1 September 2021 to 31 March 2022</t>
  </si>
  <si>
    <t>Early years register (full Inspection)ChildminderHillingdonOverall effectiveness: The quality and standards of the provision1 September 2021 to 31 March 2022</t>
  </si>
  <si>
    <t>Early years register (full Inspection)ChildminderHillingdonPersonal development1 September 2021 to 31 March 2022</t>
  </si>
  <si>
    <t>Early years register (full Inspection)ChildminderHillingdonPersonal development, behaviour and welfare1 September 2021 to 31 March 2022</t>
  </si>
  <si>
    <t>Early years register (full Inspection)ChildminderHillingdonQuality of education1 September 2021 to 31 March 2022</t>
  </si>
  <si>
    <t>Early years register (full Inspection)ChildminderHillingdonQuality of teaching, learning and assessment1 September 2021 to 31 March 2022</t>
  </si>
  <si>
    <t>Early years register (full Inspection)ChildminderHillingdonRequirements of the compulsory part of the childcare register1 September 2021 to 31 March 2022</t>
  </si>
  <si>
    <t>Early years register (full Inspection)ChildminderHillingdonRequirements of the voluntary part of the childcare register1 September 2021 to 31 March 2022</t>
  </si>
  <si>
    <t>Early years register (full Inspection)ChildminderHillingdonTotal No of inspections1 September 2021 to 31 March 2022</t>
  </si>
  <si>
    <t>Early years register (No children on roll)ChildminderHillingdonNCOR Inspection Outcomes1 April 2022 to 31 August 2022</t>
  </si>
  <si>
    <t>Early years register (No children on roll)ChildminderHillingdonTotal No of inspections1 April 2022 to 31 August 2022</t>
  </si>
  <si>
    <t>Early years register (No children on roll)ChildminderHillingdonNCOR Inspection Outcomes1 September 2021 to 31 March 2022</t>
  </si>
  <si>
    <t>Early years register (No children on roll)ChildminderHillingdonTotal No of inspections1 September 2021 to 31 March 2022</t>
  </si>
  <si>
    <t>Childcare registerChildminderHounslowTotal No of inspections1 September 2021 to 31 March 2022</t>
  </si>
  <si>
    <t>Early years register (full Inspection)ChildminderHounslowBehaviour and attitudes1 April 2022 to 31 August 2022</t>
  </si>
  <si>
    <t>Early years register (full Inspection)ChildminderHounslowEffectiveness of leadership and Management1 April 2022 to 31 August 2022</t>
  </si>
  <si>
    <t>Early years register (full Inspection)ChildminderHounslowOutcomes for children1 April 2022 to 31 August 2022</t>
  </si>
  <si>
    <t>Early years register (full Inspection)ChildminderHounslowOverall effectiveness: The quality and standards of the provision1 April 2022 to 31 August 2022</t>
  </si>
  <si>
    <t>Early years register (full Inspection)ChildminderHounslowPersonal development1 April 2022 to 31 August 2022</t>
  </si>
  <si>
    <t>Early years register (full Inspection)ChildminderHounslowPersonal development, behaviour and welfare1 April 2022 to 31 August 2022</t>
  </si>
  <si>
    <t>Early years register (full Inspection)ChildminderHounslowQuality of education1 April 2022 to 31 August 2022</t>
  </si>
  <si>
    <t>Early years register (full Inspection)ChildminderHounslowQuality of teaching, learning and assessment1 April 2022 to 31 August 2022</t>
  </si>
  <si>
    <t>Early years register (full Inspection)ChildminderHounslowRequirements of the compulsory part of the childcare register1 April 2022 to 31 August 2022</t>
  </si>
  <si>
    <t>Early years register (full Inspection)ChildminderHounslowRequirements of the voluntary part of the childcare register1 April 2022 to 31 August 2022</t>
  </si>
  <si>
    <t>Early years register (full Inspection)ChildminderHounslowTotal No of inspections1 April 2022 to 31 August 2022</t>
  </si>
  <si>
    <t>Early years register (full Inspection)ChildminderHounslowBehaviour and attitudes1 September 2021 to 31 March 2022</t>
  </si>
  <si>
    <t>Early years register (full Inspection)ChildminderHounslowEffectiveness of leadership and Management1 September 2021 to 31 March 2022</t>
  </si>
  <si>
    <t>Early years register (full Inspection)ChildminderHounslowOutcomes for children1 September 2021 to 31 March 2022</t>
  </si>
  <si>
    <t>Early years register (full Inspection)ChildminderHounslowOverall effectiveness: The quality and standards of the provision1 September 2021 to 31 March 2022</t>
  </si>
  <si>
    <t>Early years register (full Inspection)ChildminderHounslowPersonal development1 September 2021 to 31 March 2022</t>
  </si>
  <si>
    <t>Early years register (full Inspection)ChildminderHounslowPersonal development, behaviour and welfare1 September 2021 to 31 March 2022</t>
  </si>
  <si>
    <t>Early years register (full Inspection)ChildminderHounslowQuality of education1 September 2021 to 31 March 2022</t>
  </si>
  <si>
    <t>Early years register (full Inspection)ChildminderHounslowQuality of teaching, learning and assessment1 September 2021 to 31 March 2022</t>
  </si>
  <si>
    <t>Early years register (full Inspection)ChildminderHounslowRequirements of the compulsory part of the childcare register1 September 2021 to 31 March 2022</t>
  </si>
  <si>
    <t>Early years register (full Inspection)ChildminderHounslowRequirements of the voluntary part of the childcare register1 September 2021 to 31 March 2022</t>
  </si>
  <si>
    <t>Early years register (full Inspection)ChildminderHounslowTotal No of inspections1 September 2021 to 31 March 2022</t>
  </si>
  <si>
    <t>Early years register (No children on roll)ChildminderHounslowNCOR Inspection Outcomes1 April 2022 to 31 August 2022</t>
  </si>
  <si>
    <t>Early years register (No children on roll)ChildminderHounslowTotal No of inspections1 April 2022 to 31 August 2022</t>
  </si>
  <si>
    <t>Early years register (No children on roll)ChildminderHounslowNCOR Inspection Outcomes1 September 2021 to 31 March 2022</t>
  </si>
  <si>
    <t>Early years register (No children on roll)ChildminderHounslowTotal No of inspections1 September 2021 to 31 March 2022</t>
  </si>
  <si>
    <t>Early years register (Out-of-school day care)ChildminderHounslowTotal No of inspections1 September 2021 to 31 March 2022</t>
  </si>
  <si>
    <t>Early years register (full Inspection)ChildminderIsle of WightBehaviour and attitudes1 April 2022 to 31 August 2022</t>
  </si>
  <si>
    <t>Early years register (full Inspection)ChildminderIsle of WightEffectiveness of leadership and Management1 April 2022 to 31 August 2022</t>
  </si>
  <si>
    <t>Early years register (full Inspection)ChildminderIsle of WightOutcomes for children1 April 2022 to 31 August 2022</t>
  </si>
  <si>
    <t>Early years register (full Inspection)ChildminderIsle of WightOverall effectiveness: The quality and standards of the provision1 April 2022 to 31 August 2022</t>
  </si>
  <si>
    <t>Early years register (full Inspection)ChildminderIsle of WightPersonal development1 April 2022 to 31 August 2022</t>
  </si>
  <si>
    <t>Early years register (full Inspection)ChildminderIsle of WightPersonal development, behaviour and welfare1 April 2022 to 31 August 2022</t>
  </si>
  <si>
    <t>Early years register (full Inspection)ChildminderIsle of WightQuality of education1 April 2022 to 31 August 2022</t>
  </si>
  <si>
    <t>Early years register (full Inspection)ChildminderIsle of WightQuality of teaching, learning and assessment1 April 2022 to 31 August 2022</t>
  </si>
  <si>
    <t>Early years register (full Inspection)ChildminderIsle of WightRequirements of the compulsory part of the childcare register1 April 2022 to 31 August 2022</t>
  </si>
  <si>
    <t>Early years register (full Inspection)ChildminderIsle of WightRequirements of the voluntary part of the childcare register1 April 2022 to 31 August 2022</t>
  </si>
  <si>
    <t>Early years register (full Inspection)ChildminderIsle of WightTotal No of inspections1 April 2022 to 31 August 2022</t>
  </si>
  <si>
    <t>Early years register (full Inspection)ChildminderIsle of WightBehaviour and attitudes1 September 2021 to 31 March 2022</t>
  </si>
  <si>
    <t>Early years register (full Inspection)ChildminderIsle of WightEffectiveness of leadership and Management1 September 2021 to 31 March 2022</t>
  </si>
  <si>
    <t>Early years register (full Inspection)ChildminderIsle of WightOutcomes for children1 September 2021 to 31 March 2022</t>
  </si>
  <si>
    <t>Early years register (full Inspection)ChildminderIsle of WightOverall effectiveness: The quality and standards of the provision1 September 2021 to 31 March 2022</t>
  </si>
  <si>
    <t>Early years register (full Inspection)ChildminderIsle of WightPersonal development1 September 2021 to 31 March 2022</t>
  </si>
  <si>
    <t>Early years register (full Inspection)ChildminderIsle of WightPersonal development, behaviour and welfare1 September 2021 to 31 March 2022</t>
  </si>
  <si>
    <t>Early years register (full Inspection)ChildminderIsle of WightQuality of education1 September 2021 to 31 March 2022</t>
  </si>
  <si>
    <t>Early years register (full Inspection)ChildminderIsle of WightQuality of teaching, learning and assessment1 September 2021 to 31 March 2022</t>
  </si>
  <si>
    <t>Early years register (full Inspection)ChildminderIsle of WightRequirements of the compulsory part of the childcare register1 September 2021 to 31 March 2022</t>
  </si>
  <si>
    <t>Early years register (full Inspection)ChildminderIsle of WightRequirements of the voluntary part of the childcare register1 September 2021 to 31 March 2022</t>
  </si>
  <si>
    <t>Early years register (full Inspection)ChildminderIsle of WightTotal No of inspections1 September 2021 to 31 March 2022</t>
  </si>
  <si>
    <t>Early years register (full Inspection)ChildminderIslingtonBehaviour and attitudes1 April 2022 to 31 August 2022</t>
  </si>
  <si>
    <t>Early years register (full Inspection)ChildminderIslingtonEffectiveness of leadership and Management1 April 2022 to 31 August 2022</t>
  </si>
  <si>
    <t>Early years register (full Inspection)ChildminderIslingtonOutcomes for children1 April 2022 to 31 August 2022</t>
  </si>
  <si>
    <t>Early years register (full Inspection)ChildminderIslingtonOverall effectiveness: The quality and standards of the provision1 April 2022 to 31 August 2022</t>
  </si>
  <si>
    <t>Early years register (full Inspection)ChildminderIslingtonPersonal development1 April 2022 to 31 August 2022</t>
  </si>
  <si>
    <t>Early years register (full Inspection)ChildminderIslingtonPersonal development, behaviour and welfare1 April 2022 to 31 August 2022</t>
  </si>
  <si>
    <t>Early years register (full Inspection)ChildminderIslingtonQuality of education1 April 2022 to 31 August 2022</t>
  </si>
  <si>
    <t>Early years register (full Inspection)ChildminderIslingtonQuality of teaching, learning and assessment1 April 2022 to 31 August 2022</t>
  </si>
  <si>
    <t>Early years register (full Inspection)ChildminderIslingtonRequirements of the compulsory part of the childcare register1 April 2022 to 31 August 2022</t>
  </si>
  <si>
    <t>Early years register (full Inspection)ChildminderIslingtonRequirements of the voluntary part of the childcare register1 April 2022 to 31 August 2022</t>
  </si>
  <si>
    <t>Early years register (full Inspection)ChildminderIslingtonTotal No of inspections1 April 2022 to 31 August 2022</t>
  </si>
  <si>
    <t>Early years register (full Inspection)ChildminderIslingtonBehaviour and attitudes1 September 2021 to 31 March 2022</t>
  </si>
  <si>
    <t>Early years register (full Inspection)ChildminderIslingtonEffectiveness of leadership and Management1 September 2021 to 31 March 2022</t>
  </si>
  <si>
    <t>Early years register (full Inspection)ChildminderIslingtonOutcomes for children1 September 2021 to 31 March 2022</t>
  </si>
  <si>
    <t>Early years register (full Inspection)ChildminderIslingtonOverall effectiveness: The quality and standards of the provision1 September 2021 to 31 March 2022</t>
  </si>
  <si>
    <t>Early years register (full Inspection)ChildminderIslingtonPersonal development1 September 2021 to 31 March 2022</t>
  </si>
  <si>
    <t>Early years register (full Inspection)ChildminderIslingtonPersonal development, behaviour and welfare1 September 2021 to 31 March 2022</t>
  </si>
  <si>
    <t>Early years register (full Inspection)ChildminderIslingtonQuality of education1 September 2021 to 31 March 2022</t>
  </si>
  <si>
    <t>Early years register (full Inspection)ChildminderIslingtonQuality of teaching, learning and assessment1 September 2021 to 31 March 2022</t>
  </si>
  <si>
    <t>Early years register (full Inspection)ChildminderIslingtonRequirements of the compulsory part of the childcare register1 September 2021 to 31 March 2022</t>
  </si>
  <si>
    <t>Early years register (full Inspection)ChildminderIslingtonRequirements of the voluntary part of the childcare register1 September 2021 to 31 March 2022</t>
  </si>
  <si>
    <t>Early years register (full Inspection)ChildminderIslingtonTotal No of inspections1 September 2021 to 31 March 2022</t>
  </si>
  <si>
    <t>Early years register (No children on roll)ChildminderIslingtonNCOR Inspection Outcomes1 April 2022 to 31 August 2022</t>
  </si>
  <si>
    <t>Early years register (No children on roll)ChildminderIslingtonTotal No of inspections1 April 2022 to 31 August 2022</t>
  </si>
  <si>
    <t>Early years register (No children on roll)ChildminderIslingtonNCOR Inspection Outcomes1 September 2021 to 31 March 2022</t>
  </si>
  <si>
    <t>Early years register (No children on roll)ChildminderIslingtonTotal No of inspections1 September 2021 to 31 March 2022</t>
  </si>
  <si>
    <t>Early years register (full Inspection)ChildminderKensington and ChelseaBehaviour and attitudes1 April 2022 to 31 August 2022</t>
  </si>
  <si>
    <t>Early years register (full Inspection)ChildminderKensington and ChelseaEffectiveness of leadership and Management1 April 2022 to 31 August 2022</t>
  </si>
  <si>
    <t>Early years register (full Inspection)ChildminderKensington and ChelseaOutcomes for children1 April 2022 to 31 August 2022</t>
  </si>
  <si>
    <t>Early years register (full Inspection)ChildminderKensington and ChelseaOverall effectiveness: The quality and standards of the provision1 April 2022 to 31 August 2022</t>
  </si>
  <si>
    <t>Early years register (full Inspection)ChildminderKensington and ChelseaPersonal development1 April 2022 to 31 August 2022</t>
  </si>
  <si>
    <t>Early years register (full Inspection)ChildminderKensington and ChelseaPersonal development, behaviour and welfare1 April 2022 to 31 August 2022</t>
  </si>
  <si>
    <t>Early years register (full Inspection)ChildminderKensington and ChelseaQuality of education1 April 2022 to 31 August 2022</t>
  </si>
  <si>
    <t>Early years register (full Inspection)ChildminderKensington and ChelseaQuality of teaching, learning and assessment1 April 2022 to 31 August 2022</t>
  </si>
  <si>
    <t>Early years register (full Inspection)ChildminderKensington and ChelseaRequirements of the compulsory part of the childcare register1 April 2022 to 31 August 2022</t>
  </si>
  <si>
    <t>Early years register (full Inspection)ChildminderKensington and ChelseaRequirements of the voluntary part of the childcare register1 April 2022 to 31 August 2022</t>
  </si>
  <si>
    <t>Early years register (full Inspection)ChildminderKensington and ChelseaTotal No of inspections1 April 2022 to 31 August 2022</t>
  </si>
  <si>
    <t>Early years register (No children on roll)ChildminderSouthwarkTotal No of inspections1 September 2021 to 31 March 2022</t>
  </si>
  <si>
    <t>Early years register (Out-of-school day care)ChildminderSouthwarkTotal No of inspections1 September 2021 to 31 March 2022</t>
  </si>
  <si>
    <t>Early years register (full Inspection)ChildminderSt HelensBehaviour and attitudes1 April 2022 to 31 August 2022</t>
  </si>
  <si>
    <t>Early years register (full Inspection)ChildminderSt HelensEffectiveness of leadership and Management1 April 2022 to 31 August 2022</t>
  </si>
  <si>
    <t>Early years register (full Inspection)ChildminderSt HelensOutcomes for children1 April 2022 to 31 August 2022</t>
  </si>
  <si>
    <t>Early years register (full Inspection)ChildminderSt HelensOverall effectiveness: The quality and standards of the provision1 April 2022 to 31 August 2022</t>
  </si>
  <si>
    <t>Early years register (full Inspection)ChildminderSt HelensPersonal development1 April 2022 to 31 August 2022</t>
  </si>
  <si>
    <t>Early years register (full Inspection)ChildminderSt HelensPersonal development, behaviour and welfare1 April 2022 to 31 August 2022</t>
  </si>
  <si>
    <t>Early years register (full Inspection)ChildminderSt HelensQuality of education1 April 2022 to 31 August 2022</t>
  </si>
  <si>
    <t>Early years register (full Inspection)ChildminderSt HelensQuality of teaching, learning and assessment1 April 2022 to 31 August 2022</t>
  </si>
  <si>
    <t>Early years register (full Inspection)ChildminderSt HelensRequirements of the compulsory part of the childcare register1 April 2022 to 31 August 2022</t>
  </si>
  <si>
    <t>Early years register (full Inspection)ChildminderSt HelensRequirements of the voluntary part of the childcare register1 April 2022 to 31 August 2022</t>
  </si>
  <si>
    <t>Early years register (full Inspection)ChildminderSt HelensTotal No of inspections1 April 2022 to 31 August 2022</t>
  </si>
  <si>
    <t>Early years register (full Inspection)ChildminderSt HelensBehaviour and attitudes1 September 2021 to 31 March 2022</t>
  </si>
  <si>
    <t>Early years register (full Inspection)ChildminderSt HelensEffectiveness of leadership and Management1 September 2021 to 31 March 2022</t>
  </si>
  <si>
    <t>Early years register (full Inspection)ChildminderSt HelensOutcomes for children1 September 2021 to 31 March 2022</t>
  </si>
  <si>
    <t>Early years register (full Inspection)ChildminderSt HelensOverall effectiveness: The quality and standards of the provision1 September 2021 to 31 March 2022</t>
  </si>
  <si>
    <t>Early years register (full Inspection)ChildminderSt HelensPersonal development1 September 2021 to 31 March 2022</t>
  </si>
  <si>
    <t>Early years register (full Inspection)ChildminderSt HelensPersonal development, behaviour and welfare1 September 2021 to 31 March 2022</t>
  </si>
  <si>
    <t>Early years register (full Inspection)ChildminderSt HelensQuality of education1 September 2021 to 31 March 2022</t>
  </si>
  <si>
    <t>Early years register (full Inspection)ChildminderSt HelensQuality of teaching, learning and assessment1 September 2021 to 31 March 2022</t>
  </si>
  <si>
    <t>Early years register (full Inspection)ChildminderSt HelensRequirements of the compulsory part of the childcare register1 September 2021 to 31 March 2022</t>
  </si>
  <si>
    <t>Early years register (full Inspection)ChildminderSt HelensRequirements of the voluntary part of the childcare register1 September 2021 to 31 March 2022</t>
  </si>
  <si>
    <t>Early years register (full Inspection)ChildminderSt HelensTotal No of inspections1 September 2021 to 31 March 2022</t>
  </si>
  <si>
    <t>Early years register (full Inspection)ChildminderStaffordshireBehaviour and attitudes1 April 2022 to 31 August 2022</t>
  </si>
  <si>
    <t>Early years register (full Inspection)ChildminderStaffordshireEffectiveness of leadership and Management1 April 2022 to 31 August 2022</t>
  </si>
  <si>
    <t>Early years register (full Inspection)ChildminderStaffordshireOutcomes for children1 April 2022 to 31 August 2022</t>
  </si>
  <si>
    <t>Early years register (full Inspection)ChildminderStaffordshireOverall effectiveness: The quality and standards of the provision1 April 2022 to 31 August 2022</t>
  </si>
  <si>
    <t>Early years register (full Inspection)ChildminderStaffordshirePersonal development1 April 2022 to 31 August 2022</t>
  </si>
  <si>
    <t>Early years register (full Inspection)ChildminderStaffordshirePersonal development, behaviour and welfare1 April 2022 to 31 August 2022</t>
  </si>
  <si>
    <t>Early years register (full Inspection)ChildminderStaffordshireQuality of education1 April 2022 to 31 August 2022</t>
  </si>
  <si>
    <t>Early years register (full Inspection)ChildminderStaffordshireQuality of teaching, learning and assessment1 April 2022 to 31 August 2022</t>
  </si>
  <si>
    <t>Early years register (full Inspection)ChildminderStaffordshireRequirements of the compulsory part of the childcare register1 April 2022 to 31 August 2022</t>
  </si>
  <si>
    <t>Early years register (full Inspection)ChildminderStaffordshireRequirements of the voluntary part of the childcare register1 April 2022 to 31 August 2022</t>
  </si>
  <si>
    <t>Early years register (full Inspection)ChildminderStaffordshireTotal No of inspections1 April 2022 to 31 August 2022</t>
  </si>
  <si>
    <t>Early years register (full Inspection)ChildminderStaffordshireBehaviour and attitudes1 September 2021 to 31 March 2022</t>
  </si>
  <si>
    <t>Early years register (full Inspection)ChildminderStaffordshireEffectiveness of leadership and Management1 September 2021 to 31 March 2022</t>
  </si>
  <si>
    <t>Early years register (full Inspection)ChildminderStaffordshireOutcomes for children1 September 2021 to 31 March 2022</t>
  </si>
  <si>
    <t>Early years register (full Inspection)ChildminderStaffordshireOverall effectiveness: The quality and standards of the provision1 September 2021 to 31 March 2022</t>
  </si>
  <si>
    <t>Early years register (full Inspection)ChildminderStaffordshirePersonal development1 September 2021 to 31 March 2022</t>
  </si>
  <si>
    <t>Early years register (full Inspection)ChildminderStaffordshirePersonal development, behaviour and welfare1 September 2021 to 31 March 2022</t>
  </si>
  <si>
    <t>Early years register (full Inspection)ChildminderStaffordshireQuality of education1 September 2021 to 31 March 2022</t>
  </si>
  <si>
    <t>Early years register (full Inspection)ChildminderStaffordshireQuality of teaching, learning and assessment1 September 2021 to 31 March 2022</t>
  </si>
  <si>
    <t>Early years register (full Inspection)ChildminderStaffordshireRequirements of the compulsory part of the childcare register1 September 2021 to 31 March 2022</t>
  </si>
  <si>
    <t>Early years register (full Inspection)ChildminderStaffordshireRequirements of the voluntary part of the childcare register1 September 2021 to 31 March 2022</t>
  </si>
  <si>
    <t>Early years register (full Inspection)ChildminderStaffordshireTotal No of inspections1 September 2021 to 31 March 2022</t>
  </si>
  <si>
    <t>Early years register (No children on roll)ChildminderStaffordshireNCOR Inspection Outcomes1 September 2021 to 31 March 2022</t>
  </si>
  <si>
    <t>Early years register (No children on roll)ChildminderStaffordshireTotal No of inspections1 September 2021 to 31 March 2022</t>
  </si>
  <si>
    <t>Early years register (Out-of-school day care)ChildminderStaffordshireTotal No of inspections1 April 2022 to 31 August 2022</t>
  </si>
  <si>
    <t>Early years register (Out-of-school day care)ChildminderStaffordshireTotal No of inspections1 September 2021 to 31 March 2022</t>
  </si>
  <si>
    <t>Childcare registerChildminderStockportTotal No of inspections1 April 2022 to 31 August 2022</t>
  </si>
  <si>
    <t>Early years register (full Inspection)ChildminderStockportBehaviour and attitudes1 April 2022 to 31 August 2022</t>
  </si>
  <si>
    <t>Early years register (full Inspection)ChildminderStockportEffectiveness of leadership and Management1 April 2022 to 31 August 2022</t>
  </si>
  <si>
    <t>Early years register (full Inspection)ChildminderStockportOutcomes for children1 April 2022 to 31 August 2022</t>
  </si>
  <si>
    <t>Early years register (full Inspection)ChildminderStockportOverall effectiveness: The quality and standards of the provision1 April 2022 to 31 August 2022</t>
  </si>
  <si>
    <t>Early years register (full Inspection)ChildminderStockportPersonal development1 April 2022 to 31 August 2022</t>
  </si>
  <si>
    <t>Early years register (full Inspection)ChildminderStockportPersonal development, behaviour and welfare1 April 2022 to 31 August 2022</t>
  </si>
  <si>
    <t>Early years register (full Inspection)ChildminderStockportQuality of education1 April 2022 to 31 August 2022</t>
  </si>
  <si>
    <t>Early years register (full Inspection)ChildminderStockportQuality of teaching, learning and assessment1 April 2022 to 31 August 2022</t>
  </si>
  <si>
    <t>Early years register (full Inspection)ChildminderStockportRequirements of the compulsory part of the childcare register1 April 2022 to 31 August 2022</t>
  </si>
  <si>
    <t>Early years register (full Inspection)ChildminderStockportRequirements of the voluntary part of the childcare register1 April 2022 to 31 August 2022</t>
  </si>
  <si>
    <t>Early years register (full Inspection)ChildminderStockportTotal No of inspections1 April 2022 to 31 August 2022</t>
  </si>
  <si>
    <t>Early years register (full Inspection)ChildminderStockportBehaviour and attitudes1 September 2021 to 31 March 2022</t>
  </si>
  <si>
    <t>Early years register (full Inspection)ChildminderStockportEffectiveness of leadership and Management1 September 2021 to 31 March 2022</t>
  </si>
  <si>
    <t>Early years register (full Inspection)ChildminderStockportOutcomes for children1 September 2021 to 31 March 2022</t>
  </si>
  <si>
    <t>Early years register (full Inspection)ChildminderStockportOverall effectiveness: The quality and standards of the provision1 September 2021 to 31 March 2022</t>
  </si>
  <si>
    <t>Early years register (full Inspection)ChildminderStockportPersonal development1 September 2021 to 31 March 2022</t>
  </si>
  <si>
    <t>Early years register (full Inspection)ChildminderStockportPersonal development, behaviour and welfare1 September 2021 to 31 March 2022</t>
  </si>
  <si>
    <t>Early years register (full Inspection)ChildminderStockportQuality of education1 September 2021 to 31 March 2022</t>
  </si>
  <si>
    <t>Early years register (full Inspection)ChildminderStockportQuality of teaching, learning and assessment1 September 2021 to 31 March 2022</t>
  </si>
  <si>
    <t>Early years register (full Inspection)ChildminderStockportRequirements of the compulsory part of the childcare register1 September 2021 to 31 March 2022</t>
  </si>
  <si>
    <t>Early years register (full Inspection)ChildminderStockportRequirements of the voluntary part of the childcare register1 September 2021 to 31 March 2022</t>
  </si>
  <si>
    <t>Early years register (full Inspection)ChildminderStockportTotal No of inspections1 September 2021 to 31 March 2022</t>
  </si>
  <si>
    <t>Early years register (No children on roll)ChildminderStockportNCOR Inspection Outcomes1 April 2022 to 31 August 2022</t>
  </si>
  <si>
    <t>Early years register (No children on roll)ChildminderStockportTotal No of inspections1 April 2022 to 31 August 2022</t>
  </si>
  <si>
    <t>Early years register (No children on roll)ChildminderStockportNCOR Inspection Outcomes1 September 2021 to 31 March 2022</t>
  </si>
  <si>
    <t>Early years register (No children on roll)ChildminderStockportTotal No of inspections1 September 2021 to 31 March 2022</t>
  </si>
  <si>
    <t>Early years register (full Inspection)ChildminderStockton-on-TeesBehaviour and attitudes1 April 2022 to 31 August 2022</t>
  </si>
  <si>
    <t>Early years register (full Inspection)ChildminderStockton-on-TeesEffectiveness of leadership and Management1 April 2022 to 31 August 2022</t>
  </si>
  <si>
    <t>Early years register (full Inspection)ChildminderStockton-on-TeesOutcomes for children1 April 2022 to 31 August 2022</t>
  </si>
  <si>
    <t>Early years register (full Inspection)ChildminderStockton-on-TeesOverall effectiveness: The quality and standards of the provision1 April 2022 to 31 August 2022</t>
  </si>
  <si>
    <t>Early years register (full Inspection)ChildminderStockton-on-TeesPersonal development1 April 2022 to 31 August 2022</t>
  </si>
  <si>
    <t>Early years register (full Inspection)ChildminderStockton-on-TeesPersonal development, behaviour and welfare1 April 2022 to 31 August 2022</t>
  </si>
  <si>
    <t>Early years register (full Inspection)ChildminderStockton-on-TeesQuality of education1 April 2022 to 31 August 2022</t>
  </si>
  <si>
    <t>Early years register (full Inspection)ChildminderStockton-on-TeesQuality of teaching, learning and assessment1 April 2022 to 31 August 2022</t>
  </si>
  <si>
    <t>Early years register (full Inspection)ChildminderStockton-on-TeesRequirements of the compulsory part of the childcare register1 April 2022 to 31 August 2022</t>
  </si>
  <si>
    <t>Early years register (full Inspection)ChildminderStockton-on-TeesRequirements of the voluntary part of the childcare register1 April 2022 to 31 August 2022</t>
  </si>
  <si>
    <t>Early years register (full Inspection)ChildminderStockton-on-TeesTotal No of inspections1 April 2022 to 31 August 2022</t>
  </si>
  <si>
    <t>Early years register (full Inspection)ChildminderStockton-on-TeesBehaviour and attitudes1 September 2021 to 31 March 2022</t>
  </si>
  <si>
    <t>Early years register (full Inspection)ChildminderStockton-on-TeesEffectiveness of leadership and Management1 September 2021 to 31 March 2022</t>
  </si>
  <si>
    <t>Early years register (full Inspection)ChildminderStockton-on-TeesOutcomes for children1 September 2021 to 31 March 2022</t>
  </si>
  <si>
    <t>Early years register (full Inspection)ChildminderStockton-on-TeesOverall effectiveness: The quality and standards of the provision1 September 2021 to 31 March 2022</t>
  </si>
  <si>
    <t>Early years register (full Inspection)ChildminderStockton-on-TeesPersonal development1 September 2021 to 31 March 2022</t>
  </si>
  <si>
    <t>Early years register (full Inspection)ChildminderStockton-on-TeesPersonal development, behaviour and welfare1 September 2021 to 31 March 2022</t>
  </si>
  <si>
    <t>Early years register (full Inspection)ChildminderStockton-on-TeesQuality of education1 September 2021 to 31 March 2022</t>
  </si>
  <si>
    <t>Early years register (full Inspection)ChildminderStockton-on-TeesQuality of teaching, learning and assessment1 September 2021 to 31 March 2022</t>
  </si>
  <si>
    <t>Early years register (full Inspection)ChildminderStockton-on-TeesRequirements of the compulsory part of the childcare register1 September 2021 to 31 March 2022</t>
  </si>
  <si>
    <t>Early years register (full Inspection)ChildminderStockton-on-TeesRequirements of the voluntary part of the childcare register1 September 2021 to 31 March 2022</t>
  </si>
  <si>
    <t>Early years register (full Inspection)ChildminderStockton-on-TeesTotal No of inspections1 September 2021 to 31 March 2022</t>
  </si>
  <si>
    <t>Early years register (No children on roll)ChildminderStockton-on-TeesNCOR Inspection Outcomes1 April 2022 to 31 August 2022</t>
  </si>
  <si>
    <t>Early years register (No children on roll)ChildminderStockton-on-TeesTotal No of inspections1 April 2022 to 31 August 2022</t>
  </si>
  <si>
    <t>Early years register (No children on roll)ChildminderStockton-on-TeesNCOR Inspection Outcomes1 September 2021 to 31 March 2022</t>
  </si>
  <si>
    <t>Early years register (No children on roll)ChildminderStockton-on-TeesTotal No of inspections1 September 2021 to 31 March 2022</t>
  </si>
  <si>
    <t>Early years register (Out-of-school day care)ChildminderStockton-on-TeesTotal No of inspections1 April 2022 to 31 August 2022</t>
  </si>
  <si>
    <t>Early years register (full Inspection)ChildminderStoke-on-TrentBehaviour and attitudes1 April 2022 to 31 August 2022</t>
  </si>
  <si>
    <t>Early years register (full Inspection)ChildminderStoke-on-TrentEffectiveness of leadership and Management1 April 2022 to 31 August 2022</t>
  </si>
  <si>
    <t>Early years register (full Inspection)ChildminderStoke-on-TrentOutcomes for children1 April 2022 to 31 August 2022</t>
  </si>
  <si>
    <t>Early years register (full Inspection)ChildminderStoke-on-TrentOverall effectiveness: The quality and standards of the provision1 April 2022 to 31 August 2022</t>
  </si>
  <si>
    <t>Early years register (full Inspection)ChildminderStoke-on-TrentPersonal development1 April 2022 to 31 August 2022</t>
  </si>
  <si>
    <t>Early years register (full Inspection)ChildminderStoke-on-TrentPersonal development, behaviour and welfare1 April 2022 to 31 August 2022</t>
  </si>
  <si>
    <t>Early years register (full Inspection)ChildminderStoke-on-TrentQuality of education1 April 2022 to 31 August 2022</t>
  </si>
  <si>
    <t>Early years register (full Inspection)ChildminderStoke-on-TrentQuality of teaching, learning and assessment1 April 2022 to 31 August 2022</t>
  </si>
  <si>
    <t>Early years register (full Inspection)ChildminderStoke-on-TrentRequirements of the compulsory part of the childcare register1 April 2022 to 31 August 2022</t>
  </si>
  <si>
    <t>Early years register (full Inspection)ChildminderStoke-on-TrentRequirements of the voluntary part of the childcare register1 April 2022 to 31 August 2022</t>
  </si>
  <si>
    <t>Early years register (full Inspection)ChildminderStoke-on-TrentTotal No of inspections1 April 2022 to 31 August 2022</t>
  </si>
  <si>
    <t>Early years register (full Inspection)ChildminderStoke-on-TrentBehaviour and attitudes1 September 2021 to 31 March 2022</t>
  </si>
  <si>
    <t>Early years register (full Inspection)ChildminderStoke-on-TrentEffectiveness of leadership and Management1 September 2021 to 31 March 2022</t>
  </si>
  <si>
    <t>Early years register (full Inspection)ChildminderStoke-on-TrentOutcomes for children1 September 2021 to 31 March 2022</t>
  </si>
  <si>
    <t>Early years register (full Inspection)ChildminderStoke-on-TrentOverall effectiveness: The quality and standards of the provision1 September 2021 to 31 March 2022</t>
  </si>
  <si>
    <t>Early years register (full Inspection)ChildminderStoke-on-TrentPersonal development1 September 2021 to 31 March 2022</t>
  </si>
  <si>
    <t>Early years register (full Inspection)ChildminderStoke-on-TrentPersonal development, behaviour and welfare1 September 2021 to 31 March 2022</t>
  </si>
  <si>
    <t>Early years register (full Inspection)ChildminderStoke-on-TrentQuality of education1 September 2021 to 31 March 2022</t>
  </si>
  <si>
    <t>Early years register (full Inspection)ChildminderStoke-on-TrentQuality of teaching, learning and assessment1 September 2021 to 31 March 2022</t>
  </si>
  <si>
    <t>Early years register (full Inspection)ChildminderStoke-on-TrentRequirements of the compulsory part of the childcare register1 September 2021 to 31 March 2022</t>
  </si>
  <si>
    <t>Early years register (full Inspection)ChildminderStoke-on-TrentRequirements of the voluntary part of the childcare register1 September 2021 to 31 March 2022</t>
  </si>
  <si>
    <t>Early years register (full Inspection)ChildminderStoke-on-TrentTotal No of inspections1 September 2021 to 31 March 2022</t>
  </si>
  <si>
    <t>Early years register (No children on roll)ChildminderStoke-on-TrentNCOR Inspection Outcomes1 April 2022 to 31 August 2022</t>
  </si>
  <si>
    <t>Early years register (No children on roll)ChildminderStoke-on-TrentTotal No of inspections1 April 2022 to 31 August 2022</t>
  </si>
  <si>
    <t>Early years register (full Inspection)ChildminderSuffolkBehaviour and attitudes1 April 2022 to 31 August 2022</t>
  </si>
  <si>
    <t>Early years register (full Inspection)ChildminderSuffolkEffectiveness of leadership and Management1 April 2022 to 31 August 2022</t>
  </si>
  <si>
    <t>Early years register (full Inspection)ChildminderSuffolkOutcomes for children1 April 2022 to 31 August 2022</t>
  </si>
  <si>
    <t>Early years register (full Inspection)ChildminderSuffolkOverall effectiveness: The quality and standards of the provision1 April 2022 to 31 August 2022</t>
  </si>
  <si>
    <t>Early years register (full Inspection)ChildminderSuffolkPersonal development1 April 2022 to 31 August 2022</t>
  </si>
  <si>
    <t>Early years register (full Inspection)ChildminderSuffolkPersonal development, behaviour and welfare1 April 2022 to 31 August 2022</t>
  </si>
  <si>
    <t>Early years register (full Inspection)ChildminderSuffolkQuality of education1 April 2022 to 31 August 2022</t>
  </si>
  <si>
    <t>Early years register (full Inspection)ChildminderSuffolkQuality of teaching, learning and assessment1 April 2022 to 31 August 2022</t>
  </si>
  <si>
    <t>Early years register (full Inspection)ChildminderSuffolkRequirements of the compulsory part of the childcare register1 April 2022 to 31 August 2022</t>
  </si>
  <si>
    <t>Early years register (full Inspection)ChildminderSuffolkRequirements of the voluntary part of the childcare register1 April 2022 to 31 August 2022</t>
  </si>
  <si>
    <t>Early years register (full Inspection)ChildminderSuffolkTotal No of inspections1 April 2022 to 31 August 2022</t>
  </si>
  <si>
    <t>Early years register (full Inspection)ChildminderSuffolkBehaviour and attitudes1 September 2021 to 31 March 2022</t>
  </si>
  <si>
    <t>Early years register (full Inspection)ChildminderSuffolkEffectiveness of leadership and Management1 September 2021 to 31 March 2022</t>
  </si>
  <si>
    <t>Early years register (full Inspection)ChildminderSuffolkOutcomes for children1 September 2021 to 31 March 2022</t>
  </si>
  <si>
    <t>Early years register (full Inspection)ChildminderSuffolkOverall effectiveness: The quality and standards of the provision1 September 2021 to 31 March 2022</t>
  </si>
  <si>
    <t>Early years register (full Inspection)ChildminderSuffolkPersonal development1 September 2021 to 31 March 2022</t>
  </si>
  <si>
    <t>Early years register (full Inspection)ChildminderSuffolkPersonal development, behaviour and welfare1 September 2021 to 31 March 2022</t>
  </si>
  <si>
    <t>Early years register (full Inspection)ChildminderSuffolkQuality of education1 September 2021 to 31 March 2022</t>
  </si>
  <si>
    <t>Early years register (full Inspection)ChildminderSuffolkQuality of teaching, learning and assessment1 September 2021 to 31 March 2022</t>
  </si>
  <si>
    <t>Early years register (full Inspection)ChildminderSuffolkRequirements of the compulsory part of the childcare register1 September 2021 to 31 March 2022</t>
  </si>
  <si>
    <t>Early years register (full Inspection)ChildminderSuffolkRequirements of the voluntary part of the childcare register1 September 2021 to 31 March 2022</t>
  </si>
  <si>
    <t>Early years register (full Inspection)ChildminderSuffolkTotal No of inspections1 September 2021 to 31 March 2022</t>
  </si>
  <si>
    <t>Early years register (No children on roll)ChildminderSuffolkNCOR Inspection Outcomes1 April 2022 to 31 August 2022</t>
  </si>
  <si>
    <t>Early years register (No children on roll)ChildminderSuffolkTotal No of inspections1 April 2022 to 31 August 2022</t>
  </si>
  <si>
    <t>Early years register (No children on roll)ChildminderSuffolkNCOR Inspection Outcomes1 September 2021 to 31 March 2022</t>
  </si>
  <si>
    <t>Early years register (No children on roll)ChildminderSuffolkTotal No of inspections1 September 2021 to 31 March 2022</t>
  </si>
  <si>
    <t>Early years register (full Inspection)ChildminderSunderlandBehaviour and attitudes1 April 2022 to 31 August 2022</t>
  </si>
  <si>
    <t>Early years register (full Inspection)ChildminderSunderlandEffectiveness of leadership and Management1 April 2022 to 31 August 2022</t>
  </si>
  <si>
    <t>Early years register (full Inspection)ChildminderSunderlandOutcomes for children1 April 2022 to 31 August 2022</t>
  </si>
  <si>
    <t>Early years register (full Inspection)ChildminderSunderlandOverall effectiveness: The quality and standards of the provision1 April 2022 to 31 August 2022</t>
  </si>
  <si>
    <t>Early years register (full Inspection)ChildminderSunderlandPersonal development1 April 2022 to 31 August 2022</t>
  </si>
  <si>
    <t>Early years register (full Inspection)ChildminderSunderlandPersonal development, behaviour and welfare1 April 2022 to 31 August 2022</t>
  </si>
  <si>
    <t>Early years register (full Inspection)ChildminderSunderlandQuality of education1 April 2022 to 31 August 2022</t>
  </si>
  <si>
    <t>Early years register (full Inspection)ChildminderSunderlandQuality of teaching, learning and assessment1 April 2022 to 31 August 2022</t>
  </si>
  <si>
    <t>Early years register (full Inspection)ChildminderSunderlandRequirements of the compulsory part of the childcare register1 April 2022 to 31 August 2022</t>
  </si>
  <si>
    <t>Early years register (full Inspection)ChildminderSunderlandRequirements of the voluntary part of the childcare register1 April 2022 to 31 August 2022</t>
  </si>
  <si>
    <t>Early years register (full Inspection)ChildminderSunderlandTotal No of inspections1 April 2022 to 31 August 2022</t>
  </si>
  <si>
    <t>Early years register (full Inspection)ChildminderSunderlandBehaviour and attitudes1 September 2021 to 31 March 2022</t>
  </si>
  <si>
    <t>Early years register (full Inspection)ChildminderSunderlandEffectiveness of leadership and Management1 September 2021 to 31 March 2022</t>
  </si>
  <si>
    <t>Early years register (full Inspection)ChildminderSunderlandOutcomes for children1 September 2021 to 31 March 2022</t>
  </si>
  <si>
    <t>Early years register (full Inspection)ChildminderSunderlandOverall effectiveness: The quality and standards of the provision1 September 2021 to 31 March 2022</t>
  </si>
  <si>
    <t>Early years register (full Inspection)ChildminderSunderlandPersonal development1 September 2021 to 31 March 2022</t>
  </si>
  <si>
    <t>Early years register (full Inspection)ChildminderSunderlandPersonal development, behaviour and welfare1 September 2021 to 31 March 2022</t>
  </si>
  <si>
    <t>Early years register (full Inspection)ChildminderSunderlandQuality of education1 September 2021 to 31 March 2022</t>
  </si>
  <si>
    <t>Early years register (full Inspection)ChildminderSunderlandQuality of teaching, learning and assessment1 September 2021 to 31 March 2022</t>
  </si>
  <si>
    <t>Early years register (full Inspection)ChildminderSunderlandRequirements of the compulsory part of the childcare register1 September 2021 to 31 March 2022</t>
  </si>
  <si>
    <t>Early years register (full Inspection)ChildminderSunderlandRequirements of the voluntary part of the childcare register1 September 2021 to 31 March 2022</t>
  </si>
  <si>
    <t>Early years register (full Inspection)ChildminderSunderlandTotal No of inspections1 September 2021 to 31 March 2022</t>
  </si>
  <si>
    <t>Early years register (No children on roll)ChildminderSunderlandNCOR Inspection Outcomes1 April 2022 to 31 August 2022</t>
  </si>
  <si>
    <t>Early years register (No children on roll)ChildminderSunderlandTotal No of inspections1 April 2022 to 31 August 2022</t>
  </si>
  <si>
    <t>Early years register (No children on roll)ChildminderSunderlandNCOR Inspection Outcomes1 September 2021 to 31 March 2022</t>
  </si>
  <si>
    <t>Early years register (No children on roll)ChildminderSunderlandTotal No of inspections1 September 2021 to 31 March 2022</t>
  </si>
  <si>
    <t>Childcare registerChildminderSurreyTotal No of inspections1 September 2021 to 31 March 2022</t>
  </si>
  <si>
    <t>Early years register (full Inspection)ChildminderSurreyBehaviour and attitudes1 April 2022 to 31 August 2022</t>
  </si>
  <si>
    <t>Early years register (full Inspection)ChildminderSurreyEffectiveness of leadership and Management1 April 2022 to 31 August 2022</t>
  </si>
  <si>
    <t>Early years register (full Inspection)ChildminderSurreyOutcomes for children1 April 2022 to 31 August 2022</t>
  </si>
  <si>
    <t>Early years register (full Inspection)ChildminderSurreyOverall effectiveness: The quality and standards of the provision1 April 2022 to 31 August 2022</t>
  </si>
  <si>
    <t>Early years register (full Inspection)ChildminderSurreyPersonal development1 April 2022 to 31 August 2022</t>
  </si>
  <si>
    <t>Early years register (full Inspection)ChildminderSurreyPersonal development, behaviour and welfare1 April 2022 to 31 August 2022</t>
  </si>
  <si>
    <t>Early years register (full Inspection)ChildminderSurreyQuality of education1 April 2022 to 31 August 2022</t>
  </si>
  <si>
    <t>Early years register (full Inspection)ChildminderSurreyQuality of teaching, learning and assessment1 April 2022 to 31 August 2022</t>
  </si>
  <si>
    <t>Early years register (full Inspection)ChildminderSurreyRequirements of the compulsory part of the childcare register1 April 2022 to 31 August 2022</t>
  </si>
  <si>
    <t>Early years register (full Inspection)ChildminderSurreyRequirements of the voluntary part of the childcare register1 April 2022 to 31 August 2022</t>
  </si>
  <si>
    <t>Early years register (full Inspection)ChildminderSurreyTotal No of inspections1 April 2022 to 31 August 2022</t>
  </si>
  <si>
    <t>Early years register (full Inspection)ChildminderSurreyBehaviour and attitudes1 September 2021 to 31 March 2022</t>
  </si>
  <si>
    <t>Early years register (full Inspection)ChildminderSurreyEffectiveness of leadership and Management1 September 2021 to 31 March 2022</t>
  </si>
  <si>
    <t>Early years register (full Inspection)ChildminderSurreyOutcomes for children1 September 2021 to 31 March 2022</t>
  </si>
  <si>
    <t>Early years register (full Inspection)ChildminderSurreyOverall effectiveness: The quality and standards of the provision1 September 2021 to 31 March 2022</t>
  </si>
  <si>
    <t>Early years register (full Inspection)ChildminderSurreyPersonal development1 September 2021 to 31 March 2022</t>
  </si>
  <si>
    <t>Early years register (full Inspection)ChildminderSurreyPersonal development, behaviour and welfare1 September 2021 to 31 March 2022</t>
  </si>
  <si>
    <t>Early years register (full Inspection)ChildminderSurreyQuality of education1 September 2021 to 31 March 2022</t>
  </si>
  <si>
    <t>Early years register (full Inspection)ChildminderSurreyQuality of teaching, learning and assessment1 September 2021 to 31 March 2022</t>
  </si>
  <si>
    <t>Early years register (full Inspection)ChildminderSurreyRequirements of the compulsory part of the childcare register1 September 2021 to 31 March 2022</t>
  </si>
  <si>
    <t>Early years register (full Inspection)ChildminderSurreyRequirements of the voluntary part of the childcare register1 September 2021 to 31 March 2022</t>
  </si>
  <si>
    <t>Early years register (full Inspection)ChildminderSurreyTotal No of inspections1 September 2021 to 31 March 2022</t>
  </si>
  <si>
    <t>Early years register (No children on roll)ChildminderSurreyNCOR Inspection Outcomes1 April 2022 to 31 August 2022</t>
  </si>
  <si>
    <t>Early years register (No children on roll)ChildminderSurreyTotal No of inspections1 April 2022 to 31 August 2022</t>
  </si>
  <si>
    <t>Early years register (No children on roll)ChildminderSurreyNCOR Inspection Outcomes1 September 2021 to 31 March 2022</t>
  </si>
  <si>
    <t>Early years register (No children on roll)ChildminderSurreyTotal No of inspections1 September 2021 to 31 March 2022</t>
  </si>
  <si>
    <t>Early years register (Out-of-school day care)ChildminderSurreyTotal No of inspections1 September 2021 to 31 March 2022</t>
  </si>
  <si>
    <t>Childcare registerChildminderSuttonTotal No of inspections1 April 2022 to 31 August 2022</t>
  </si>
  <si>
    <t>Early years register (full Inspection)ChildminderSuttonBehaviour and attitudes1 April 2022 to 31 August 2022</t>
  </si>
  <si>
    <t>Early years register (full Inspection)ChildminderSuttonEffectiveness of leadership and Management1 April 2022 to 31 August 2022</t>
  </si>
  <si>
    <t>Early years register (full Inspection)ChildminderSuttonOutcomes for children1 April 2022 to 31 August 2022</t>
  </si>
  <si>
    <t>Early years register (full Inspection)ChildminderSuttonOverall effectiveness: The quality and standards of the provision1 April 2022 to 31 August 2022</t>
  </si>
  <si>
    <t>Early years register (full Inspection)ChildminderSuttonPersonal development1 April 2022 to 31 August 2022</t>
  </si>
  <si>
    <t>Early years register (full Inspection)ChildminderSuttonPersonal development, behaviour and welfare1 April 2022 to 31 August 2022</t>
  </si>
  <si>
    <t>Early years register (full Inspection)ChildminderSuttonQuality of education1 April 2022 to 31 August 2022</t>
  </si>
  <si>
    <t>Early years register (full Inspection)ChildminderSuttonQuality of teaching, learning and assessment1 April 2022 to 31 August 2022</t>
  </si>
  <si>
    <t>Early years register (full Inspection)ChildminderSuttonRequirements of the compulsory part of the childcare register1 April 2022 to 31 August 2022</t>
  </si>
  <si>
    <t>Early years register (full Inspection)ChildminderSuttonRequirements of the voluntary part of the childcare register1 April 2022 to 31 August 2022</t>
  </si>
  <si>
    <t>Early years register (full Inspection)ChildminderSuttonTotal No of inspections1 April 2022 to 31 August 2022</t>
  </si>
  <si>
    <t>Early years register (full Inspection)ChildminderSuttonBehaviour and attitudes1 September 2021 to 31 March 2022</t>
  </si>
  <si>
    <t>Early years register (full Inspection)ChildminderSuttonEffectiveness of leadership and Management1 September 2021 to 31 March 2022</t>
  </si>
  <si>
    <t>Early years register (full Inspection)ChildminderSuttonOutcomes for children1 September 2021 to 31 March 2022</t>
  </si>
  <si>
    <t>Early years register (full Inspection)ChildminderSuttonOverall effectiveness: The quality and standards of the provision1 September 2021 to 31 March 2022</t>
  </si>
  <si>
    <t>Early years register (full Inspection)ChildminderSuttonPersonal development1 September 2021 to 31 March 2022</t>
  </si>
  <si>
    <t>Early years register (full Inspection)ChildminderSuttonPersonal development, behaviour and welfare1 September 2021 to 31 March 2022</t>
  </si>
  <si>
    <t>Early years register (full Inspection)ChildminderSuttonQuality of education1 September 2021 to 31 March 2022</t>
  </si>
  <si>
    <t>Early years register (full Inspection)ChildminderSuttonQuality of teaching, learning and assessment1 September 2021 to 31 March 2022</t>
  </si>
  <si>
    <t>Early years register (full Inspection)ChildminderSuttonRequirements of the compulsory part of the childcare register1 September 2021 to 31 March 2022</t>
  </si>
  <si>
    <t>Early years register (full Inspection)ChildminderSuttonRequirements of the voluntary part of the childcare register1 September 2021 to 31 March 2022</t>
  </si>
  <si>
    <t>Early years register (full Inspection)ChildminderSuttonTotal No of inspections1 September 2021 to 31 March 2022</t>
  </si>
  <si>
    <t>Early years register (No children on roll)ChildminderSuttonNCOR Inspection Outcomes1 April 2022 to 31 August 2022</t>
  </si>
  <si>
    <t>Early years register (No children on roll)ChildminderSuttonTotal No of inspections1 April 2022 to 31 August 2022</t>
  </si>
  <si>
    <t>Early years register (No children on roll)ChildminderSuttonNCOR Inspection Outcomes1 September 2021 to 31 March 2022</t>
  </si>
  <si>
    <t>Early years register (No children on roll)ChildminderSuttonTotal No of inspections1 September 2021 to 31 March 2022</t>
  </si>
  <si>
    <t>Early years register (full Inspection)ChildminderSwindonBehaviour and attitudes1 April 2022 to 31 August 2022</t>
  </si>
  <si>
    <t>Early years register (full Inspection)ChildminderSwindonEffectiveness of leadership and Management1 April 2022 to 31 August 2022</t>
  </si>
  <si>
    <t>Early years register (full Inspection)ChildminderSwindonOutcomes for children1 April 2022 to 31 August 2022</t>
  </si>
  <si>
    <t>Early years register (full Inspection)ChildminderSwindonOverall effectiveness: The quality and standards of the provision1 April 2022 to 31 August 2022</t>
  </si>
  <si>
    <t>Early years register (full Inspection)ChildminderSwindonPersonal development1 April 2022 to 31 August 2022</t>
  </si>
  <si>
    <t>Early years register (full Inspection)ChildminderSwindonPersonal development, behaviour and welfare1 April 2022 to 31 August 2022</t>
  </si>
  <si>
    <t>Early years register (full Inspection)ChildminderSwindonQuality of education1 April 2022 to 31 August 2022</t>
  </si>
  <si>
    <t>Early years register (full Inspection)ChildminderSwindonQuality of teaching, learning and assessment1 April 2022 to 31 August 2022</t>
  </si>
  <si>
    <t>Early years register (full Inspection)All provisionBlackburn with DarwenRequirements of the voluntary part of the childcare register1 April 2022 to 31 August 2022</t>
  </si>
  <si>
    <t>Early years register (full Inspection)All provisionBlackburn with DarwenTotal No of inspections1 April 2022 to 31 August 2022</t>
  </si>
  <si>
    <t>Early years register (full Inspection)All provisionBlackburn with DarwenBehaviour and attitudes1 September 2021 to 31 March 2022</t>
  </si>
  <si>
    <t>Early years register (full Inspection)All provisionBlackburn with DarwenEffectiveness of leadership and Management1 September 2021 to 31 March 2022</t>
  </si>
  <si>
    <t>Early years register (full Inspection)All provisionBlackburn with DarwenOutcomes for children1 September 2021 to 31 March 2022</t>
  </si>
  <si>
    <t>Early years register (full Inspection)All provisionBlackburn with DarwenOverall effectiveness: The quality and standards of the provision1 September 2021 to 31 March 2022</t>
  </si>
  <si>
    <t>Early years register (full Inspection)All provisionBlackburn with DarwenPersonal development1 September 2021 to 31 March 2022</t>
  </si>
  <si>
    <t>Early years register (full Inspection)All provisionBlackburn with DarwenPersonal development, behaviour and welfare1 September 2021 to 31 March 2022</t>
  </si>
  <si>
    <t>Early years register (full Inspection)All provisionBlackburn with DarwenQuality of education1 September 2021 to 31 March 2022</t>
  </si>
  <si>
    <t>Early years register (full Inspection)All provisionBlackburn with DarwenQuality of teaching, learning and assessment1 September 2021 to 31 March 2022</t>
  </si>
  <si>
    <t>Early years register (full Inspection)All provisionBlackburn with DarwenRequirements of the compulsory part of the childcare register1 September 2021 to 31 March 2022</t>
  </si>
  <si>
    <t>Early years register (full Inspection)All provisionBlackburn with DarwenRequirements of the voluntary part of the childcare register1 September 2021 to 31 March 2022</t>
  </si>
  <si>
    <t>Early years register (full Inspection)All provisionBlackburn with DarwenTotal No of inspections1 September 2021 to 31 March 2022</t>
  </si>
  <si>
    <t>Early years register (Out-of-school day care)All provisionBlackburn with DarwenTotal No of inspections1 April 2022 to 31 August 2022</t>
  </si>
  <si>
    <t>Early years register (Out-of-school day care)All provisionBlackburn with DarwenTotal No of inspections1 September 2021 to 31 March 2022</t>
  </si>
  <si>
    <t>Early years register (full Inspection)All provisionBlackpoolBehaviour and attitudes1 April 2022 to 31 August 2022</t>
  </si>
  <si>
    <t>Early years register (full Inspection)All provisionBlackpoolEffectiveness of leadership and Management1 April 2022 to 31 August 2022</t>
  </si>
  <si>
    <t>Early years register (full Inspection)All provisionBlackpoolOutcomes for children1 April 2022 to 31 August 2022</t>
  </si>
  <si>
    <t>Early years register (full Inspection)All provisionBlackpoolOverall effectiveness: The quality and standards of the provision1 April 2022 to 31 August 2022</t>
  </si>
  <si>
    <t>Early years register (full Inspection)All provisionBlackpoolPersonal development1 April 2022 to 31 August 2022</t>
  </si>
  <si>
    <t>Early years register (full Inspection)All provisionBlackpoolPersonal development, behaviour and welfare1 April 2022 to 31 August 2022</t>
  </si>
  <si>
    <t>Early years register (full Inspection)All provisionBlackpoolQuality of education1 April 2022 to 31 August 2022</t>
  </si>
  <si>
    <t>Early years register (full Inspection)All provisionBlackpoolQuality of teaching, learning and assessment1 April 2022 to 31 August 2022</t>
  </si>
  <si>
    <t>Early years register (full Inspection)All provisionBlackpoolRequirements of the compulsory part of the childcare register1 April 2022 to 31 August 2022</t>
  </si>
  <si>
    <t>Early years register (full Inspection)All provisionBlackpoolRequirements of the voluntary part of the childcare register1 April 2022 to 31 August 2022</t>
  </si>
  <si>
    <t>Early years register (full Inspection)All provisionBlackpoolTotal No of inspections1 April 2022 to 31 August 2022</t>
  </si>
  <si>
    <t>Early years register (full Inspection)All provisionBlackpoolBehaviour and attitudes1 September 2021 to 31 March 2022</t>
  </si>
  <si>
    <t>Early years register (full Inspection)All provisionBlackpoolEffectiveness of leadership and Management1 September 2021 to 31 March 2022</t>
  </si>
  <si>
    <t>Early years register (full Inspection)All provisionBlackpoolOutcomes for children1 September 2021 to 31 March 2022</t>
  </si>
  <si>
    <t>Early years register (full Inspection)All provisionBlackpoolOverall effectiveness: The quality and standards of the provision1 September 2021 to 31 March 2022</t>
  </si>
  <si>
    <t>Early years register (full Inspection)All provisionBlackpoolPersonal development1 September 2021 to 31 March 2022</t>
  </si>
  <si>
    <t>Early years register (full Inspection)All provisionBlackpoolPersonal development, behaviour and welfare1 September 2021 to 31 March 2022</t>
  </si>
  <si>
    <t>Early years register (full Inspection)All provisionBlackpoolQuality of education1 September 2021 to 31 March 2022</t>
  </si>
  <si>
    <t>Early years register (full Inspection)All provisionBlackpoolQuality of teaching, learning and assessment1 September 2021 to 31 March 2022</t>
  </si>
  <si>
    <t>Early years register (full Inspection)All provisionBlackpoolRequirements of the compulsory part of the childcare register1 September 2021 to 31 March 2022</t>
  </si>
  <si>
    <t>Early years register (full Inspection)All provisionBlackpoolRequirements of the voluntary part of the childcare register1 September 2021 to 31 March 2022</t>
  </si>
  <si>
    <t>Early years register (full Inspection)All provisionBlackpoolTotal No of inspections1 September 2021 to 31 March 2022</t>
  </si>
  <si>
    <t>Early years register (No children on roll)All provisionBlackpoolNCOR Inspection Outcomes1 September 2021 to 31 March 2022</t>
  </si>
  <si>
    <t>Early years register (No children on roll)All provisionBlackpoolTotal No of inspections1 September 2021 to 31 March 2022</t>
  </si>
  <si>
    <t>Childcare registerAll provisionBoltonTotal No of inspections1 September 2021 to 31 March 2022</t>
  </si>
  <si>
    <t>Early years register (full Inspection)All provisionBoltonBehaviour and attitudes1 April 2022 to 31 August 2022</t>
  </si>
  <si>
    <t>Early years register (full Inspection)All provisionBoltonEffectiveness of leadership and Management1 April 2022 to 31 August 2022</t>
  </si>
  <si>
    <t>Early years register (full Inspection)All provisionBoltonOutcomes for children1 April 2022 to 31 August 2022</t>
  </si>
  <si>
    <t>Early years register (full Inspection)All provisionBoltonOverall effectiveness: The quality and standards of the provision1 April 2022 to 31 August 2022</t>
  </si>
  <si>
    <t>Early years register (full Inspection)All provisionBoltonPersonal development1 April 2022 to 31 August 2022</t>
  </si>
  <si>
    <t>Early years register (full Inspection)All provisionBoltonPersonal development, behaviour and welfare1 April 2022 to 31 August 2022</t>
  </si>
  <si>
    <t>Early years register (full Inspection)All provisionBoltonQuality of education1 April 2022 to 31 August 2022</t>
  </si>
  <si>
    <t>Early years register (full Inspection)All provisionBoltonQuality of teaching, learning and assessment1 April 2022 to 31 August 2022</t>
  </si>
  <si>
    <t>Early years register (full Inspection)All provisionBoltonRequirements of the compulsory part of the childcare register1 April 2022 to 31 August 2022</t>
  </si>
  <si>
    <t>Early years register (full Inspection)All provisionBoltonRequirements of the voluntary part of the childcare register1 April 2022 to 31 August 2022</t>
  </si>
  <si>
    <t>Early years register (full Inspection)All provisionBoltonTotal No of inspections1 April 2022 to 31 August 2022</t>
  </si>
  <si>
    <t>Early years register (full Inspection)All provisionBoltonBehaviour and attitudes1 September 2021 to 31 March 2022</t>
  </si>
  <si>
    <t>Early years register (full Inspection)All provisionBoltonEffectiveness of leadership and Management1 September 2021 to 31 March 2022</t>
  </si>
  <si>
    <t>Early years register (full Inspection)All provisionBoltonOutcomes for children1 September 2021 to 31 March 2022</t>
  </si>
  <si>
    <t>Early years register (full Inspection)All provisionBoltonOverall effectiveness: The quality and standards of the provision1 September 2021 to 31 March 2022</t>
  </si>
  <si>
    <t>Early years register (full Inspection)All provisionBoltonPersonal development1 September 2021 to 31 March 2022</t>
  </si>
  <si>
    <t>Early years register (full Inspection)All provisionBoltonPersonal development, behaviour and welfare1 September 2021 to 31 March 2022</t>
  </si>
  <si>
    <t>Early years register (full Inspection)All provisionBoltonQuality of education1 September 2021 to 31 March 2022</t>
  </si>
  <si>
    <t>Early years register (full Inspection)All provisionBoltonQuality of teaching, learning and assessment1 September 2021 to 31 March 2022</t>
  </si>
  <si>
    <t>Early years register (full Inspection)All provisionBoltonRequirements of the compulsory part of the childcare register1 September 2021 to 31 March 2022</t>
  </si>
  <si>
    <t>Early years register (full Inspection)All provisionBoltonRequirements of the voluntary part of the childcare register1 September 2021 to 31 March 2022</t>
  </si>
  <si>
    <t>Early years register (full Inspection)All provisionBoltonTotal No of inspections1 September 2021 to 31 March 2022</t>
  </si>
  <si>
    <t>Early years register (No children on roll)All provisionBoltonNCOR Inspection Outcomes1 April 2022 to 31 August 2022</t>
  </si>
  <si>
    <t>Early years register (No children on roll)All provisionBoltonTotal No of inspections1 April 2022 to 31 August 2022</t>
  </si>
  <si>
    <t>Early years register (No children on roll)All provisionBoltonNCOR Inspection Outcomes1 September 2021 to 31 March 2022</t>
  </si>
  <si>
    <t>Early years register (No children on roll)All provisionBoltonTotal No of inspections1 September 2021 to 31 March 2022</t>
  </si>
  <si>
    <t>Early years register (Out-of-school day care)All provisionBoltonTotal No of inspections1 April 2022 to 31 August 2022</t>
  </si>
  <si>
    <t>Early years register (Out-of-school day care)All provisionBoltonTotal No of inspections1 September 2021 to 31 March 2022</t>
  </si>
  <si>
    <t>Childcare registerAll provisionBournemouth, Christchurch &amp; PooleTotal No of inspections1 September 2021 to 31 March 2022</t>
  </si>
  <si>
    <t>Early years register (full Inspection)All provisionBournemouth, Christchurch &amp; PooleBehaviour and attitudes1 April 2022 to 31 August 2022</t>
  </si>
  <si>
    <t>Early years register (full Inspection)All provisionBournemouth, Christchurch &amp; PooleEffectiveness of leadership and Management1 April 2022 to 31 August 2022</t>
  </si>
  <si>
    <t>Early years register (full Inspection)All provisionBournemouth, Christchurch &amp; PooleOutcomes for children1 April 2022 to 31 August 2022</t>
  </si>
  <si>
    <t>Early years register (full Inspection)All provisionBournemouth, Christchurch &amp; PooleOverall effectiveness: The quality and standards of the provision1 April 2022 to 31 August 2022</t>
  </si>
  <si>
    <t>Early years register (full Inspection)All provisionBournemouth, Christchurch &amp; PoolePersonal development1 April 2022 to 31 August 2022</t>
  </si>
  <si>
    <t>Early years register (full Inspection)All provisionBournemouth, Christchurch &amp; PoolePersonal development, behaviour and welfare1 April 2022 to 31 August 2022</t>
  </si>
  <si>
    <t>Early years register (full Inspection)All provisionBournemouth, Christchurch &amp; PooleQuality of education1 April 2022 to 31 August 2022</t>
  </si>
  <si>
    <t>Early years register (full Inspection)All provisionBournemouth, Christchurch &amp; PooleQuality of teaching, learning and assessment1 April 2022 to 31 August 2022</t>
  </si>
  <si>
    <t>Early years register (full Inspection)All provisionBournemouth, Christchurch &amp; PooleRequirements of the compulsory part of the childcare register1 April 2022 to 31 August 2022</t>
  </si>
  <si>
    <t>Early years register (full Inspection)All provisionBournemouth, Christchurch &amp; PooleRequirements of the voluntary part of the childcare register1 April 2022 to 31 August 2022</t>
  </si>
  <si>
    <t>Early years register (full Inspection)All provisionBournemouth, Christchurch &amp; PooleTotal No of inspections1 April 2022 to 31 August 2022</t>
  </si>
  <si>
    <t>Early years register (full Inspection)All provisionBournemouth, Christchurch &amp; PooleBehaviour and attitudes1 September 2021 to 31 March 2022</t>
  </si>
  <si>
    <t>Early years register (full Inspection)All provisionBournemouth, Christchurch &amp; PooleEffectiveness of leadership and Management1 September 2021 to 31 March 2022</t>
  </si>
  <si>
    <t>Early years register (full Inspection)All provisionBournemouth, Christchurch &amp; PooleOutcomes for children1 September 2021 to 31 March 2022</t>
  </si>
  <si>
    <t>Early years register (full Inspection)All provisionBournemouth, Christchurch &amp; PooleOverall effectiveness: The quality and standards of the provision1 September 2021 to 31 March 2022</t>
  </si>
  <si>
    <t>Early years register (full Inspection)All provisionBournemouth, Christchurch &amp; PoolePersonal development1 September 2021 to 31 March 2022</t>
  </si>
  <si>
    <t>Early years register (full Inspection)All provisionBournemouth, Christchurch &amp; PoolePersonal development, behaviour and welfare1 September 2021 to 31 March 2022</t>
  </si>
  <si>
    <t>Early years register (full Inspection)All provisionBournemouth, Christchurch &amp; PooleQuality of education1 September 2021 to 31 March 2022</t>
  </si>
  <si>
    <t>Early years register (full Inspection)All provisionBournemouth, Christchurch &amp; PooleQuality of teaching, learning and assessment1 September 2021 to 31 March 2022</t>
  </si>
  <si>
    <t>Early years register (full Inspection)All provisionBournemouth, Christchurch &amp; PooleRequirements of the compulsory part of the childcare register1 September 2021 to 31 March 2022</t>
  </si>
  <si>
    <t>Early years register (full Inspection)All provisionBournemouth, Christchurch &amp; PooleRequirements of the voluntary part of the childcare register1 September 2021 to 31 March 2022</t>
  </si>
  <si>
    <t>Early years register (full Inspection)All provisionBournemouth, Christchurch &amp; PooleTotal No of inspections1 September 2021 to 31 March 2022</t>
  </si>
  <si>
    <t>Early years register (No children on roll)All provisionBournemouth, Christchurch &amp; PooleNCOR Inspection Outcomes1 April 2022 to 31 August 2022</t>
  </si>
  <si>
    <t>Early years register (No children on roll)All provisionBournemouth, Christchurch &amp; PooleTotal No of inspections1 April 2022 to 31 August 2022</t>
  </si>
  <si>
    <t>Early years register (No children on roll)All provisionBournemouth, Christchurch &amp; PooleNCOR Inspection Outcomes1 September 2021 to 31 March 2022</t>
  </si>
  <si>
    <t>Early years register (No children on roll)All provisionBournemouth, Christchurch &amp; PooleTotal No of inspections1 September 2021 to 31 March 2022</t>
  </si>
  <si>
    <t>Early years register (Out-of-school day care)All provisionBournemouth, Christchurch &amp; PooleTotal No of inspections1 April 2022 to 31 August 2022</t>
  </si>
  <si>
    <t>Early years register (Out-of-school day care)All provisionBournemouth, Christchurch &amp; PooleTotal No of inspections1 September 2021 to 31 March 2022</t>
  </si>
  <si>
    <t>Childcare registerAll provisionBracknell ForestTotal No of inspections1 September 2021 to 31 March 2022</t>
  </si>
  <si>
    <t>Early years register (full Inspection)All provisionBracknell ForestBehaviour and attitudes1 April 2022 to 31 August 2022</t>
  </si>
  <si>
    <t>Early years register (full Inspection)All provisionBracknell ForestEffectiveness of leadership and Management1 April 2022 to 31 August 2022</t>
  </si>
  <si>
    <t>Early years register (full Inspection)All provisionBracknell ForestOutcomes for children1 April 2022 to 31 August 2022</t>
  </si>
  <si>
    <t>Early years register (full Inspection)All provisionBracknell ForestOverall effectiveness: The quality and standards of the provision1 April 2022 to 31 August 2022</t>
  </si>
  <si>
    <t>Early years register (full Inspection)All provisionBracknell ForestPersonal development1 April 2022 to 31 August 2022</t>
  </si>
  <si>
    <t>Early years register (full Inspection)All provisionBracknell ForestPersonal development, behaviour and welfare1 April 2022 to 31 August 2022</t>
  </si>
  <si>
    <t>Early years register (full Inspection)All provisionBracknell ForestQuality of education1 April 2022 to 31 August 2022</t>
  </si>
  <si>
    <t>Early years register (full Inspection)All provisionBracknell ForestQuality of teaching, learning and assessment1 April 2022 to 31 August 2022</t>
  </si>
  <si>
    <t>Early years register (full Inspection)All provisionBracknell ForestRequirements of the compulsory part of the childcare register1 April 2022 to 31 August 2022</t>
  </si>
  <si>
    <t>Early years register (full Inspection)All provisionBracknell ForestRequirements of the voluntary part of the childcare register1 April 2022 to 31 August 2022</t>
  </si>
  <si>
    <t>Early years register (full Inspection)All provisionBracknell ForestTotal No of inspections1 April 2022 to 31 August 2022</t>
  </si>
  <si>
    <t>Early years register (full Inspection)All provisionBracknell ForestBehaviour and attitudes1 September 2021 to 31 March 2022</t>
  </si>
  <si>
    <t>Early years register (full Inspection)All provisionBracknell ForestEffectiveness of leadership and Management1 September 2021 to 31 March 2022</t>
  </si>
  <si>
    <t>Early years register (full Inspection)All provisionBracknell ForestOutcomes for children1 September 2021 to 31 March 2022</t>
  </si>
  <si>
    <t>Early years register (full Inspection)All provisionBracknell ForestOverall effectiveness: The quality and standards of the provision1 September 2021 to 31 March 2022</t>
  </si>
  <si>
    <t>Early years register (full Inspection)All provisionBracknell ForestPersonal development1 September 2021 to 31 March 2022</t>
  </si>
  <si>
    <t>Early years register (full Inspection)All provisionBracknell ForestPersonal development, behaviour and welfare1 September 2021 to 31 March 2022</t>
  </si>
  <si>
    <t>Early years register (full Inspection)All provisionBracknell ForestQuality of education1 September 2021 to 31 March 2022</t>
  </si>
  <si>
    <t>Early years register (full Inspection)All provisionBracknell ForestQuality of teaching, learning and assessment1 September 2021 to 31 March 2022</t>
  </si>
  <si>
    <t>Early years register (full Inspection)All provisionBracknell ForestRequirements of the compulsory part of the childcare register1 September 2021 to 31 March 2022</t>
  </si>
  <si>
    <t>Early years register (full Inspection)All provisionBracknell ForestRequirements of the voluntary part of the childcare register1 September 2021 to 31 March 2022</t>
  </si>
  <si>
    <t>Early years register (full Inspection)All provisionBracknell ForestTotal No of inspections1 September 2021 to 31 March 2022</t>
  </si>
  <si>
    <t>Early years register (No children on roll)All provisionBracknell ForestNCOR Inspection Outcomes1 April 2022 to 31 August 2022</t>
  </si>
  <si>
    <t>Early years register (No children on roll)All provisionBracknell ForestTotal No of inspections1 April 2022 to 31 August 2022</t>
  </si>
  <si>
    <t>Early years register (Out-of-school day care)All provisionBracknell ForestTotal No of inspections1 April 2022 to 31 August 2022</t>
  </si>
  <si>
    <t>Early years register (Out-of-school day care)All provisionBracknell ForestTotal No of inspections1 September 2021 to 31 March 2022</t>
  </si>
  <si>
    <t>Childcare registerAll provisionBradfordTotal No of inspections1 April 2022 to 31 August 2022</t>
  </si>
  <si>
    <t>Childcare registerAll provisionBradfordTotal No of inspections1 September 2021 to 31 March 2022</t>
  </si>
  <si>
    <t>Early years register (full Inspection)All provisionBradfordBehaviour and attitudes1 April 2022 to 31 August 2022</t>
  </si>
  <si>
    <t>Early years register (full Inspection)All provisionBradfordEffectiveness of leadership and Management1 April 2022 to 31 August 2022</t>
  </si>
  <si>
    <t>Early years register (full Inspection)All provisionBradfordOutcomes for children1 April 2022 to 31 August 2022</t>
  </si>
  <si>
    <t>Early years register (full Inspection)All provisionBradfordOverall effectiveness: The quality and standards of the provision1 April 2022 to 31 August 2022</t>
  </si>
  <si>
    <t>Early years register (full Inspection)All provisionBradfordPersonal development1 April 2022 to 31 August 2022</t>
  </si>
  <si>
    <t>Early years register (full Inspection)All provisionBradfordPersonal development, behaviour and welfare1 April 2022 to 31 August 2022</t>
  </si>
  <si>
    <t>Early years register (full Inspection)All provisionBradfordQuality of education1 April 2022 to 31 August 2022</t>
  </si>
  <si>
    <t>Early years register (full Inspection)All provisionBradfordQuality of teaching, learning and assessment1 April 2022 to 31 August 2022</t>
  </si>
  <si>
    <t>Early years register (full Inspection)All provisionBradfordRequirements of the compulsory part of the childcare register1 April 2022 to 31 August 2022</t>
  </si>
  <si>
    <t>Early years register (full Inspection)All provisionBradfordRequirements of the voluntary part of the childcare register1 April 2022 to 31 August 2022</t>
  </si>
  <si>
    <t>Early years register (full Inspection)All provisionBradfordTotal No of inspections1 April 2022 to 31 August 2022</t>
  </si>
  <si>
    <t>Early years register (full Inspection)All provisionBradfordBehaviour and attitudes1 September 2021 to 31 March 2022</t>
  </si>
  <si>
    <t>Early years register (full Inspection)All provisionBradfordEffectiveness of leadership and Management1 September 2021 to 31 March 2022</t>
  </si>
  <si>
    <t>Early years register (full Inspection)All provisionBradfordOutcomes for children1 September 2021 to 31 March 2022</t>
  </si>
  <si>
    <t>Early years register (full Inspection)All provisionBradfordOverall effectiveness: The quality and standards of the provision1 September 2021 to 31 March 2022</t>
  </si>
  <si>
    <t>Early years register (full Inspection)All provisionBradfordPersonal development1 September 2021 to 31 March 2022</t>
  </si>
  <si>
    <t>Early years register (full Inspection)All provisionBradfordPersonal development, behaviour and welfare1 September 2021 to 31 March 2022</t>
  </si>
  <si>
    <t>Early years register (full Inspection)All provisionBradfordQuality of education1 September 2021 to 31 March 2022</t>
  </si>
  <si>
    <t>Early years register (full Inspection)All provisionBradfordQuality of teaching, learning and assessment1 September 2021 to 31 March 2022</t>
  </si>
  <si>
    <t>Early years register (full Inspection)All provisionBradfordRequirements of the compulsory part of the childcare register1 September 2021 to 31 March 2022</t>
  </si>
  <si>
    <t>Early years register (full Inspection)All provisionBradfordRequirements of the voluntary part of the childcare register1 September 2021 to 31 March 2022</t>
  </si>
  <si>
    <t>Early years register (full Inspection)All provisionBradfordTotal No of inspections1 September 2021 to 31 March 2022</t>
  </si>
  <si>
    <t>Early years register (No children on roll)All provisionBradfordNCOR Inspection Outcomes1 April 2022 to 31 August 2022</t>
  </si>
  <si>
    <t>Early years register (No children on roll)All provisionBradfordTotal No of inspections1 April 2022 to 31 August 2022</t>
  </si>
  <si>
    <t>Early years register (No children on roll)All provisionBradfordNCOR Inspection Outcomes1 September 2021 to 31 March 2022</t>
  </si>
  <si>
    <t>Early years register (No children on roll)All provisionBradfordTotal No of inspections1 September 2021 to 31 March 2022</t>
  </si>
  <si>
    <t>Early years register (Out-of-school day care)All provisionBradfordTotal No of inspections1 April 2022 to 31 August 2022</t>
  </si>
  <si>
    <t>Early years register (Out-of-school day care)All provisionBradfordTotal No of inspections1 September 2021 to 31 March 2022</t>
  </si>
  <si>
    <t>Childcare registerAll provisionBrentTotal No of inspections1 April 2022 to 31 August 2022</t>
  </si>
  <si>
    <t>Childcare registerAll provisionBrentTotal No of inspections1 September 2021 to 31 March 2022</t>
  </si>
  <si>
    <t>Early years register (full Inspection)All provisionBrentBehaviour and attitudes1 April 2022 to 31 August 2022</t>
  </si>
  <si>
    <t>Early years register (full Inspection)All provisionBrentEffectiveness of leadership and Management1 April 2022 to 31 August 2022</t>
  </si>
  <si>
    <t>Early years register (full Inspection)All provisionBrentOutcomes for children1 April 2022 to 31 August 2022</t>
  </si>
  <si>
    <t>Early years register (full Inspection)All provisionBrentOverall effectiveness: The quality and standards of the provision1 April 2022 to 31 August 2022</t>
  </si>
  <si>
    <t>Early years register (full Inspection)All provisionBrentPersonal development1 April 2022 to 31 August 2022</t>
  </si>
  <si>
    <t>Early years register (full Inspection)All provisionBrentPersonal development, behaviour and welfare1 April 2022 to 31 August 2022</t>
  </si>
  <si>
    <t>Early years register (full Inspection)All provisionBrentQuality of education1 April 2022 to 31 August 2022</t>
  </si>
  <si>
    <t>Early years register (full Inspection)All provisionBrentQuality of teaching, learning and assessment1 April 2022 to 31 August 2022</t>
  </si>
  <si>
    <t>Early years register (full Inspection)All provisionBrentRequirements of the compulsory part of the childcare register1 April 2022 to 31 August 2022</t>
  </si>
  <si>
    <t>Early years register (full Inspection)All provisionBrentRequirements of the voluntary part of the childcare register1 April 2022 to 31 August 2022</t>
  </si>
  <si>
    <t>Early years register (full Inspection)All provisionBrentTotal No of inspections1 April 2022 to 31 August 2022</t>
  </si>
  <si>
    <t>Early years register (full Inspection)All provisionBrentBehaviour and attitudes1 September 2021 to 31 March 2022</t>
  </si>
  <si>
    <t>Early years register (full Inspection)All provisionBrentEffectiveness of leadership and Management1 September 2021 to 31 March 2022</t>
  </si>
  <si>
    <t>Early years register (full Inspection)All provisionBrentOutcomes for children1 September 2021 to 31 March 2022</t>
  </si>
  <si>
    <t>Early years register (full Inspection)All provisionBrentOverall effectiveness: The quality and standards of the provision1 September 2021 to 31 March 2022</t>
  </si>
  <si>
    <t>Early years register (full Inspection)All provisionBrentPersonal development1 September 2021 to 31 March 2022</t>
  </si>
  <si>
    <t>Early years register (full Inspection)All provisionBrentPersonal development, behaviour and welfare1 September 2021 to 31 March 2022</t>
  </si>
  <si>
    <t>Early years register (full Inspection)All provisionBrentQuality of education1 September 2021 to 31 March 2022</t>
  </si>
  <si>
    <t>Early years register (full Inspection)All provisionBrentQuality of teaching, learning and assessment1 September 2021 to 31 March 2022</t>
  </si>
  <si>
    <t>Early years register (full Inspection)All provisionBrentRequirements of the compulsory part of the childcare register1 September 2021 to 31 March 2022</t>
  </si>
  <si>
    <t>Early years register (full Inspection)All provisionBrentRequirements of the voluntary part of the childcare register1 September 2021 to 31 March 2022</t>
  </si>
  <si>
    <t>Early years register (full Inspection)All provisionBrentTotal No of inspections1 September 2021 to 31 March 2022</t>
  </si>
  <si>
    <t>Early years register (No children on roll)All provisionBrentNCOR Inspection Outcomes1 April 2022 to 31 August 2022</t>
  </si>
  <si>
    <t>Early years register (No children on roll)All provisionBrentTotal No of inspections1 April 2022 to 31 August 2022</t>
  </si>
  <si>
    <t>Early years register (No children on roll)All provisionBrentNCOR Inspection Outcomes1 September 2021 to 31 March 2022</t>
  </si>
  <si>
    <t>Early years register (No children on roll)All provisionBrentTotal No of inspections1 September 2021 to 31 March 2022</t>
  </si>
  <si>
    <t>Early years register (Out-of-school day care)All provisionBrentTotal No of inspections1 September 2021 to 31 March 2022</t>
  </si>
  <si>
    <t>Childcare registerAll provisionBrighton and HoveTotal No of inspections1 September 2021 to 31 March 2022</t>
  </si>
  <si>
    <t>Early years register (full Inspection)All provisionBrighton and HoveBehaviour and attitudes1 April 2022 to 31 August 2022</t>
  </si>
  <si>
    <t>Early years register (full Inspection)All provisionBrighton and HoveEffectiveness of leadership and Management1 April 2022 to 31 August 2022</t>
  </si>
  <si>
    <t>Early years register (full Inspection)All provisionBrighton and HoveOutcomes for children1 April 2022 to 31 August 2022</t>
  </si>
  <si>
    <t>Early years register (full Inspection)All provisionBrighton and HoveOverall effectiveness: The quality and standards of the provision1 April 2022 to 31 August 2022</t>
  </si>
  <si>
    <t>Early years register (full Inspection)All provisionBrighton and HovePersonal development1 April 2022 to 31 August 2022</t>
  </si>
  <si>
    <t>Early years register (full Inspection)All provisionBrighton and HovePersonal development, behaviour and welfare1 April 2022 to 31 August 2022</t>
  </si>
  <si>
    <t>Early years register (full Inspection)All provisionBrighton and HoveQuality of education1 April 2022 to 31 August 2022</t>
  </si>
  <si>
    <t>Early years register (full Inspection)All provisionBrighton and HoveQuality of teaching, learning and assessment1 April 2022 to 31 August 2022</t>
  </si>
  <si>
    <t>Early years register (full Inspection)All provisionBrighton and HoveRequirements of the compulsory part of the childcare register1 April 2022 to 31 August 2022</t>
  </si>
  <si>
    <t>Early years register (full Inspection)All provisionBrighton and HoveRequirements of the voluntary part of the childcare register1 April 2022 to 31 August 2022</t>
  </si>
  <si>
    <t>Early years register (full Inspection)All provisionBrighton and HoveTotal No of inspections1 April 2022 to 31 August 2022</t>
  </si>
  <si>
    <t>Early years register (full Inspection)All provisionBrighton and HoveBehaviour and attitudes1 September 2021 to 31 March 2022</t>
  </si>
  <si>
    <t>Early years register (full Inspection)All provisionBrighton and HoveEffectiveness of leadership and Management1 September 2021 to 31 March 2022</t>
  </si>
  <si>
    <t>Early years register (full Inspection)All provisionBrighton and HoveOutcomes for children1 September 2021 to 31 March 2022</t>
  </si>
  <si>
    <t>Early years register (full Inspection)All provisionBrighton and HoveOverall effectiveness: The quality and standards of the provision1 September 2021 to 31 March 2022</t>
  </si>
  <si>
    <t>Early years register (full Inspection)All provisionBrighton and HovePersonal development1 September 2021 to 31 March 2022</t>
  </si>
  <si>
    <t>Early years register (full Inspection)All provisionBrighton and HovePersonal development, behaviour and welfare1 September 2021 to 31 March 2022</t>
  </si>
  <si>
    <t>Early years register (full Inspection)All provisionBrighton and HoveQuality of education1 September 2021 to 31 March 2022</t>
  </si>
  <si>
    <t>Early years register (full Inspection)All provisionBrighton and HoveQuality of teaching, learning and assessment1 September 2021 to 31 March 2022</t>
  </si>
  <si>
    <t>Early years register (full Inspection)All provisionBrighton and HoveRequirements of the compulsory part of the childcare register1 September 2021 to 31 March 2022</t>
  </si>
  <si>
    <t>Early years register (full Inspection)All provisionBrighton and HoveRequirements of the voluntary part of the childcare register1 September 2021 to 31 March 2022</t>
  </si>
  <si>
    <t>Early years register (full Inspection)All provisionBrighton and HoveTotal No of inspections1 September 2021 to 31 March 2022</t>
  </si>
  <si>
    <t>Early years register (No children on roll)All provisionBrighton and HoveNCOR Inspection Outcomes1 April 2022 to 31 August 2022</t>
  </si>
  <si>
    <t>Early years register (No children on roll)All provisionBrighton and HoveTotal No of inspections1 April 2022 to 31 August 2022</t>
  </si>
  <si>
    <t>Early years register (No children on roll)All provisionBrighton and HoveNCOR Inspection Outcomes1 September 2021 to 31 March 2022</t>
  </si>
  <si>
    <t>Early years register (No children on roll)All provisionBrighton and HoveTotal No of inspections1 September 2021 to 31 March 2022</t>
  </si>
  <si>
    <t>Early years register (Out-of-school day care)All provisionBrighton and HoveTotal No of inspections1 April 2022 to 31 August 2022</t>
  </si>
  <si>
    <t>Early years register (Out-of-school day care)All provisionBrighton and HoveTotal No of inspections1 September 2021 to 31 March 2022</t>
  </si>
  <si>
    <t>Early years register (full Inspection)All provisionBristolBehaviour and attitudes1 April 2022 to 31 August 2022</t>
  </si>
  <si>
    <t>Early years register (full Inspection)All provisionBristolEffectiveness of leadership and Management1 April 2022 to 31 August 2022</t>
  </si>
  <si>
    <t>Early years register (full Inspection)All provisionBristolOutcomes for children1 April 2022 to 31 August 2022</t>
  </si>
  <si>
    <t>Early years register (full Inspection)All provisionBristolOverall effectiveness: The quality and standards of the provision1 April 2022 to 31 August 2022</t>
  </si>
  <si>
    <t>Early years register (full Inspection)All provisionBristolPersonal development1 April 2022 to 31 August 2022</t>
  </si>
  <si>
    <t>Early years register (full Inspection)All provisionBristolPersonal development, behaviour and welfare1 April 2022 to 31 August 2022</t>
  </si>
  <si>
    <t>Early years register (full Inspection)All provisionBristolQuality of education1 April 2022 to 31 August 2022</t>
  </si>
  <si>
    <t>Early years register (full Inspection)All provisionBristolQuality of teaching, learning and assessment1 April 2022 to 31 August 2022</t>
  </si>
  <si>
    <t>Early years register (full Inspection)All provisionBristolRequirements of the compulsory part of the childcare register1 April 2022 to 31 August 2022</t>
  </si>
  <si>
    <t>Early years register (full Inspection)All provisionBristolRequirements of the voluntary part of the childcare register1 April 2022 to 31 August 2022</t>
  </si>
  <si>
    <t>Early years register (full Inspection)All provisionBristolTotal No of inspections1 April 2022 to 31 August 2022</t>
  </si>
  <si>
    <t>Early years register (full Inspection)All provisionBristolBehaviour and attitudes1 September 2021 to 31 March 2022</t>
  </si>
  <si>
    <t>Early years register (full Inspection)All provisionBristolEffectiveness of leadership and Management1 September 2021 to 31 March 2022</t>
  </si>
  <si>
    <t>Early years register (full Inspection)All provisionBristolOutcomes for children1 September 2021 to 31 March 2022</t>
  </si>
  <si>
    <t>Early years register (full Inspection)All provisionBristolOverall effectiveness: The quality and standards of the provision1 September 2021 to 31 March 2022</t>
  </si>
  <si>
    <t>Early years register (full Inspection)All provisionBristolPersonal development1 September 2021 to 31 March 2022</t>
  </si>
  <si>
    <t>Early years register (full Inspection)All provisionBristolPersonal development, behaviour and welfare1 September 2021 to 31 March 2022</t>
  </si>
  <si>
    <t>Early years register (full Inspection)All provisionBristolQuality of education1 September 2021 to 31 March 2022</t>
  </si>
  <si>
    <t>Early years register (full Inspection)All provisionBristolQuality of teaching, learning and assessment1 September 2021 to 31 March 2022</t>
  </si>
  <si>
    <t>Early years register (full Inspection)All provisionBristolRequirements of the compulsory part of the childcare register1 September 2021 to 31 March 2022</t>
  </si>
  <si>
    <t>Early years register (full Inspection)All provisionBristolRequirements of the voluntary part of the childcare register1 September 2021 to 31 March 2022</t>
  </si>
  <si>
    <t>Early years register (full Inspection)All provisionBristolTotal No of inspections1 September 2021 to 31 March 2022</t>
  </si>
  <si>
    <t>Early years register (No children on roll)All provisionBristolNCOR Inspection Outcomes1 April 2022 to 31 August 2022</t>
  </si>
  <si>
    <t>Early years register (No children on roll)All provisionBristolTotal No of inspections1 April 2022 to 31 August 2022</t>
  </si>
  <si>
    <t>Early years register (No children on roll)All provisionBristolNCOR Inspection Outcomes1 September 2021 to 31 March 2022</t>
  </si>
  <si>
    <t>Early years register (No children on roll)All provisionBristolTotal No of inspections1 September 2021 to 31 March 2022</t>
  </si>
  <si>
    <t>Early years register (Out-of-school day care)All provisionLancashireTotal No of inspections1 April 2022 to 31 August 2022</t>
  </si>
  <si>
    <t>Early years register (Out-of-school day care)All provisionLancashireTotal No of inspections1 September 2021 to 31 March 2022</t>
  </si>
  <si>
    <t>Childcare registerAll provisionLeedsTotal No of inspections1 April 2022 to 31 August 2022</t>
  </si>
  <si>
    <t>Childcare registerAll provisionLeedsTotal No of inspections1 September 2021 to 31 March 2022</t>
  </si>
  <si>
    <t>Early years register (full Inspection)All provisionLeedsBehaviour and attitudes1 April 2022 to 31 August 2022</t>
  </si>
  <si>
    <t>Early years register (full Inspection)All provisionLeedsEffectiveness of leadership and Management1 April 2022 to 31 August 2022</t>
  </si>
  <si>
    <t>Early years register (full Inspection)All provisionLeedsOutcomes for children1 April 2022 to 31 August 2022</t>
  </si>
  <si>
    <t>Early years register (full Inspection)All provisionLeedsOverall effectiveness: The quality and standards of the provision1 April 2022 to 31 August 2022</t>
  </si>
  <si>
    <t>Early years register (full Inspection)All provisionLeedsPersonal development1 April 2022 to 31 August 2022</t>
  </si>
  <si>
    <t>Early years register (full Inspection)All provisionLeedsPersonal development, behaviour and welfare1 April 2022 to 31 August 2022</t>
  </si>
  <si>
    <t>Early years register (full Inspection)All provisionLeedsQuality of education1 April 2022 to 31 August 2022</t>
  </si>
  <si>
    <t>Early years register (full Inspection)All provisionLeedsQuality of teaching, learning and assessment1 April 2022 to 31 August 2022</t>
  </si>
  <si>
    <t>Early years register (full Inspection)All provisionLeedsRequirements of the compulsory part of the childcare register1 April 2022 to 31 August 2022</t>
  </si>
  <si>
    <t>Early years register (full Inspection)All provisionLeedsRequirements of the voluntary part of the childcare register1 April 2022 to 31 August 2022</t>
  </si>
  <si>
    <t>Early years register (full Inspection)All provisionLeedsTotal No of inspections1 April 2022 to 31 August 2022</t>
  </si>
  <si>
    <t>Early years register (full Inspection)All provisionLeedsBehaviour and attitudes1 September 2021 to 31 March 2022</t>
  </si>
  <si>
    <t>Early years register (full Inspection)All provisionLeedsEffectiveness of leadership and Management1 September 2021 to 31 March 2022</t>
  </si>
  <si>
    <t>Early years register (full Inspection)All provisionLeedsOutcomes for children1 September 2021 to 31 March 2022</t>
  </si>
  <si>
    <t>Early years register (full Inspection)All provisionLeedsOverall effectiveness: The quality and standards of the provision1 September 2021 to 31 March 2022</t>
  </si>
  <si>
    <t>Early years register (full Inspection)All provisionLeedsPersonal development1 September 2021 to 31 March 2022</t>
  </si>
  <si>
    <t>Early years register (full Inspection)All provisionLeedsPersonal development, behaviour and welfare1 September 2021 to 31 March 2022</t>
  </si>
  <si>
    <t>Early years register (full Inspection)All provisionLeedsQuality of education1 September 2021 to 31 March 2022</t>
  </si>
  <si>
    <t>Early years register (full Inspection)All provisionLeedsQuality of teaching, learning and assessment1 September 2021 to 31 March 2022</t>
  </si>
  <si>
    <t>Early years register (full Inspection)All provisionLeedsRequirements of the compulsory part of the childcare register1 September 2021 to 31 March 2022</t>
  </si>
  <si>
    <t>Early years register (full Inspection)All provisionLeedsRequirements of the voluntary part of the childcare register1 September 2021 to 31 March 2022</t>
  </si>
  <si>
    <t>Early years register (full Inspection)All provisionLeedsTotal No of inspections1 September 2021 to 31 March 2022</t>
  </si>
  <si>
    <t>Early years register (No children on roll)All provisionLeedsNCOR Inspection Outcomes1 April 2022 to 31 August 2022</t>
  </si>
  <si>
    <t>Early years register (No children on roll)All provisionLeedsTotal No of inspections1 April 2022 to 31 August 2022</t>
  </si>
  <si>
    <t>Early years register (No children on roll)All provisionLeedsNCOR Inspection Outcomes1 September 2021 to 31 March 2022</t>
  </si>
  <si>
    <t>Early years register (No children on roll)All provisionLeedsTotal No of inspections1 September 2021 to 31 March 2022</t>
  </si>
  <si>
    <t>Early years register (Out-of-school day care)All provisionLeedsTotal No of inspections1 April 2022 to 31 August 2022</t>
  </si>
  <si>
    <t>Early years register (Out-of-school day care)All provisionLeedsTotal No of inspections1 September 2021 to 31 March 2022</t>
  </si>
  <si>
    <t>Early years register (full Inspection)All provisionLeicesterBehaviour and attitudes1 April 2022 to 31 August 2022</t>
  </si>
  <si>
    <t>Early years register (full Inspection)All provisionLeicesterEffectiveness of leadership and Management1 April 2022 to 31 August 2022</t>
  </si>
  <si>
    <t>Early years register (full Inspection)All provisionLeicesterOutcomes for children1 April 2022 to 31 August 2022</t>
  </si>
  <si>
    <t>Early years register (full Inspection)All provisionLeicesterOverall effectiveness: The quality and standards of the provision1 April 2022 to 31 August 2022</t>
  </si>
  <si>
    <t>Early years register (full Inspection)All provisionLeicesterPersonal development1 April 2022 to 31 August 2022</t>
  </si>
  <si>
    <t>Early years register (full Inspection)All provisionLeicesterPersonal development, behaviour and welfare1 April 2022 to 31 August 2022</t>
  </si>
  <si>
    <t>Early years register (full Inspection)All provisionLeicesterQuality of education1 April 2022 to 31 August 2022</t>
  </si>
  <si>
    <t>Early years register (full Inspection)All provisionLeicesterQuality of teaching, learning and assessment1 April 2022 to 31 August 2022</t>
  </si>
  <si>
    <t>Early years register (full Inspection)All provisionLeicesterRequirements of the compulsory part of the childcare register1 April 2022 to 31 August 2022</t>
  </si>
  <si>
    <t>Early years register (full Inspection)All provisionLeicesterRequirements of the voluntary part of the childcare register1 April 2022 to 31 August 2022</t>
  </si>
  <si>
    <t>Early years register (full Inspection)All provisionLeicesterTotal No of inspections1 April 2022 to 31 August 2022</t>
  </si>
  <si>
    <t>Early years register (full Inspection)All provisionLeicesterBehaviour and attitudes1 September 2021 to 31 March 2022</t>
  </si>
  <si>
    <t>Early years register (full Inspection)All provisionLeicesterEffectiveness of leadership and Management1 September 2021 to 31 March 2022</t>
  </si>
  <si>
    <t>Early years register (full Inspection)All provisionLeicesterOutcomes for children1 September 2021 to 31 March 2022</t>
  </si>
  <si>
    <t>Early years register (full Inspection)All provisionLeicesterOverall effectiveness: The quality and standards of the provision1 September 2021 to 31 March 2022</t>
  </si>
  <si>
    <t>Early years register (full Inspection)All provisionLeicesterPersonal development1 September 2021 to 31 March 2022</t>
  </si>
  <si>
    <t>Early years register (full Inspection)All provisionLeicesterPersonal development, behaviour and welfare1 September 2021 to 31 March 2022</t>
  </si>
  <si>
    <t>Early years register (full Inspection)All provisionLeicesterQuality of education1 September 2021 to 31 March 2022</t>
  </si>
  <si>
    <t>Early years register (full Inspection)All provisionLeicesterQuality of teaching, learning and assessment1 September 2021 to 31 March 2022</t>
  </si>
  <si>
    <t>Early years register (full Inspection)All provisionLeicesterRequirements of the compulsory part of the childcare register1 September 2021 to 31 March 2022</t>
  </si>
  <si>
    <t>Early years register (full Inspection)All provisionLeicesterRequirements of the voluntary part of the childcare register1 September 2021 to 31 March 2022</t>
  </si>
  <si>
    <t>Early years register (full Inspection)All provisionLeicesterTotal No of inspections1 September 2021 to 31 March 2022</t>
  </si>
  <si>
    <t>Early years register (No children on roll)All provisionLeicesterNCOR Inspection Outcomes1 April 2022 to 31 August 2022</t>
  </si>
  <si>
    <t>Early years register (No children on roll)All provisionLeicesterTotal No of inspections1 April 2022 to 31 August 2022</t>
  </si>
  <si>
    <t>Early years register (No children on roll)All provisionLeicesterNCOR Inspection Outcomes1 September 2021 to 31 March 2022</t>
  </si>
  <si>
    <t>Early years register (No children on roll)All provisionLeicesterTotal No of inspections1 September 2021 to 31 March 2022</t>
  </si>
  <si>
    <t>Early years register (Out-of-school day care)All provisionLeicesterTotal No of inspections1 September 2021 to 31 March 2022</t>
  </si>
  <si>
    <t>Childcare registerAll provisionLeicestershireTotal No of inspections1 April 2022 to 31 August 2022</t>
  </si>
  <si>
    <t>Childcare registerAll provisionLeicestershireTotal No of inspections1 September 2021 to 31 March 2022</t>
  </si>
  <si>
    <t>Early years register (full Inspection)All provisionLeicestershireBehaviour and attitudes1 April 2022 to 31 August 2022</t>
  </si>
  <si>
    <t>Early years register (full Inspection)All provisionLeicestershireEffectiveness of leadership and Management1 April 2022 to 31 August 2022</t>
  </si>
  <si>
    <t>Early years register (full Inspection)All provisionLeicestershireOutcomes for children1 April 2022 to 31 August 2022</t>
  </si>
  <si>
    <t>Early years register (full Inspection)All provisionLeicestershireOverall effectiveness: The quality and standards of the provision1 April 2022 to 31 August 2022</t>
  </si>
  <si>
    <t>Early years register (full Inspection)All provisionLeicestershirePersonal development1 April 2022 to 31 August 2022</t>
  </si>
  <si>
    <t>Early years register (full Inspection)All provisionLeicestershirePersonal development, behaviour and welfare1 April 2022 to 31 August 2022</t>
  </si>
  <si>
    <t>Early years register (full Inspection)All provisionLeicestershireQuality of education1 April 2022 to 31 August 2022</t>
  </si>
  <si>
    <t>Early years register (full Inspection)All provisionLeicestershireQuality of teaching, learning and assessment1 April 2022 to 31 August 2022</t>
  </si>
  <si>
    <t>Early years register (full Inspection)All provisionLeicestershireRequirements of the compulsory part of the childcare register1 April 2022 to 31 August 2022</t>
  </si>
  <si>
    <t>Early years register (full Inspection)All provisionLeicestershireRequirements of the voluntary part of the childcare register1 April 2022 to 31 August 2022</t>
  </si>
  <si>
    <t>Early years register (full Inspection)All provisionLeicestershireTotal No of inspections1 April 2022 to 31 August 2022</t>
  </si>
  <si>
    <t>Early years register (full Inspection)All provisionLeicestershireBehaviour and attitudes1 September 2021 to 31 March 2022</t>
  </si>
  <si>
    <t>Early years register (full Inspection)All provisionLeicestershireEffectiveness of leadership and Management1 September 2021 to 31 March 2022</t>
  </si>
  <si>
    <t>Early years register (full Inspection)All provisionLeicestershireOutcomes for children1 September 2021 to 31 March 2022</t>
  </si>
  <si>
    <t>Early years register (full Inspection)All provisionLeicestershireOverall effectiveness: The quality and standards of the provision1 September 2021 to 31 March 2022</t>
  </si>
  <si>
    <t>Early years register (full Inspection)All provisionLeicestershirePersonal development1 September 2021 to 31 March 2022</t>
  </si>
  <si>
    <t>Early years register (full Inspection)All provisionLeicestershirePersonal development, behaviour and welfare1 September 2021 to 31 March 2022</t>
  </si>
  <si>
    <t>Early years register (full Inspection)All provisionLeicestershireQuality of education1 September 2021 to 31 March 2022</t>
  </si>
  <si>
    <t>Early years register (full Inspection)All provisionLeicestershireQuality of teaching, learning and assessment1 September 2021 to 31 March 2022</t>
  </si>
  <si>
    <t>Early years register (full Inspection)All provisionLeicestershireRequirements of the compulsory part of the childcare register1 September 2021 to 31 March 2022</t>
  </si>
  <si>
    <t>Early years register (full Inspection)All provisionLeicestershireRequirements of the voluntary part of the childcare register1 September 2021 to 31 March 2022</t>
  </si>
  <si>
    <t>Early years register (full Inspection)All provisionLeicestershireTotal No of inspections1 September 2021 to 31 March 2022</t>
  </si>
  <si>
    <t>Early years register (No children on roll)All provisionLeicestershireNCOR Inspection Outcomes1 April 2022 to 31 August 2022</t>
  </si>
  <si>
    <t>Early years register (No children on roll)All provisionLeicestershireTotal No of inspections1 April 2022 to 31 August 2022</t>
  </si>
  <si>
    <t>Early years register (No children on roll)All provisionLeicestershireNCOR Inspection Outcomes1 September 2021 to 31 March 2022</t>
  </si>
  <si>
    <t>Early years register (No children on roll)All provisionLeicestershireTotal No of inspections1 September 2021 to 31 March 2022</t>
  </si>
  <si>
    <t>Early years register (Out-of-school day care)All provisionLeicestershireTotal No of inspections1 April 2022 to 31 August 2022</t>
  </si>
  <si>
    <t>Early years register (Out-of-school day care)All provisionLeicestershireTotal No of inspections1 September 2021 to 31 March 2022</t>
  </si>
  <si>
    <t>Childcare registerAll provisionLewishamTotal No of inspections1 September 2021 to 31 March 2022</t>
  </si>
  <si>
    <t>Early years register (full Inspection)All provisionLewishamBehaviour and attitudes1 April 2022 to 31 August 2022</t>
  </si>
  <si>
    <t>Early years register (full Inspection)All provisionLewishamEffectiveness of leadership and Management1 April 2022 to 31 August 2022</t>
  </si>
  <si>
    <t>Early years register (full Inspection)All provisionLewishamOutcomes for children1 April 2022 to 31 August 2022</t>
  </si>
  <si>
    <t>Early years register (full Inspection)All provisionLewishamOverall effectiveness: The quality and standards of the provision1 April 2022 to 31 August 2022</t>
  </si>
  <si>
    <t>Early years register (full Inspection)All provisionLewishamPersonal development1 April 2022 to 31 August 2022</t>
  </si>
  <si>
    <t>Early years register (full Inspection)All provisionLewishamPersonal development, behaviour and welfare1 April 2022 to 31 August 2022</t>
  </si>
  <si>
    <t>Early years register (full Inspection)All provisionLewishamQuality of education1 April 2022 to 31 August 2022</t>
  </si>
  <si>
    <t>Early years register (full Inspection)All provisionLewishamQuality of teaching, learning and assessment1 April 2022 to 31 August 2022</t>
  </si>
  <si>
    <t>Early years register (full Inspection)All provisionLewishamRequirements of the compulsory part of the childcare register1 April 2022 to 31 August 2022</t>
  </si>
  <si>
    <t>Early years register (full Inspection)All provisionLewishamRequirements of the voluntary part of the childcare register1 April 2022 to 31 August 2022</t>
  </si>
  <si>
    <t>Early years register (full Inspection)All provisionLewishamTotal No of inspections1 April 2022 to 31 August 2022</t>
  </si>
  <si>
    <t>Early years register (full Inspection)All provisionLewishamBehaviour and attitudes1 September 2021 to 31 March 2022</t>
  </si>
  <si>
    <t>Early years register (full Inspection)All provisionLewishamEffectiveness of leadership and Management1 September 2021 to 31 March 2022</t>
  </si>
  <si>
    <t>Early years register (full Inspection)All provisionLewishamOutcomes for children1 September 2021 to 31 March 2022</t>
  </si>
  <si>
    <t>Early years register (full Inspection)All provisionLewishamOverall effectiveness: The quality and standards of the provision1 September 2021 to 31 March 2022</t>
  </si>
  <si>
    <t>Early years register (full Inspection)All provisionLewishamPersonal development1 September 2021 to 31 March 2022</t>
  </si>
  <si>
    <t>Early years register (full Inspection)All provisionLewishamPersonal development, behaviour and welfare1 September 2021 to 31 March 2022</t>
  </si>
  <si>
    <t>Early years register (full Inspection)All provisionLewishamQuality of education1 September 2021 to 31 March 2022</t>
  </si>
  <si>
    <t>Early years register (full Inspection)All provisionLewishamQuality of teaching, learning and assessment1 September 2021 to 31 March 2022</t>
  </si>
  <si>
    <t>Early years register (full Inspection)All provisionLewishamRequirements of the compulsory part of the childcare register1 September 2021 to 31 March 2022</t>
  </si>
  <si>
    <t>Early years register (full Inspection)All provisionLewishamRequirements of the voluntary part of the childcare register1 September 2021 to 31 March 2022</t>
  </si>
  <si>
    <t>Early years register (full Inspection)All provisionLewishamTotal No of inspections1 September 2021 to 31 March 2022</t>
  </si>
  <si>
    <t>Early years register (No children on roll)All provisionLewishamNCOR Inspection Outcomes1 April 2022 to 31 August 2022</t>
  </si>
  <si>
    <t>Early years register (No children on roll)All provisionLewishamTotal No of inspections1 April 2022 to 31 August 2022</t>
  </si>
  <si>
    <t>Early years register (No children on roll)All provisionLewishamNCOR Inspection Outcomes1 September 2021 to 31 March 2022</t>
  </si>
  <si>
    <t>Early years register (No children on roll)All provisionLewishamTotal No of inspections1 September 2021 to 31 March 2022</t>
  </si>
  <si>
    <t>Early years register (Out-of-school day care)All provisionLewishamTotal No of inspections1 April 2022 to 31 August 2022</t>
  </si>
  <si>
    <t>Early years register (Out-of-school day care)All provisionLewishamTotal No of inspections1 September 2021 to 31 March 2022</t>
  </si>
  <si>
    <t>Childcare registerAll provisionLincolnshireTotal No of inspections1 September 2021 to 31 March 2022</t>
  </si>
  <si>
    <t>Early years register (full Inspection)All provisionLincolnshireBehaviour and attitudes1 April 2022 to 31 August 2022</t>
  </si>
  <si>
    <t>Early years register (full Inspection)All provisionLincolnshireEffectiveness of leadership and Management1 April 2022 to 31 August 2022</t>
  </si>
  <si>
    <t>Early years register (full Inspection)All provisionLincolnshireOutcomes for children1 April 2022 to 31 August 2022</t>
  </si>
  <si>
    <t>Early years register (full Inspection)All provisionLincolnshireOverall effectiveness: The quality and standards of the provision1 April 2022 to 31 August 2022</t>
  </si>
  <si>
    <t>Early years register (full Inspection)All provisionLincolnshirePersonal development1 April 2022 to 31 August 2022</t>
  </si>
  <si>
    <t>Early years register (full Inspection)All provisionLincolnshirePersonal development, behaviour and welfare1 April 2022 to 31 August 2022</t>
  </si>
  <si>
    <t>Early years register (full Inspection)All provisionLincolnshireQuality of education1 April 2022 to 31 August 2022</t>
  </si>
  <si>
    <t>Early years register (full Inspection)All provisionLincolnshireQuality of teaching, learning and assessment1 April 2022 to 31 August 2022</t>
  </si>
  <si>
    <t>Early years register (full Inspection)All provisionLincolnshireRequirements of the compulsory part of the childcare register1 April 2022 to 31 August 2022</t>
  </si>
  <si>
    <t>Early years register (full Inspection)All provisionLincolnshireRequirements of the voluntary part of the childcare register1 April 2022 to 31 August 2022</t>
  </si>
  <si>
    <t>Early years register (full Inspection)All provisionLincolnshireTotal No of inspections1 April 2022 to 31 August 2022</t>
  </si>
  <si>
    <t>Early years register (full Inspection)All provisionLincolnshireBehaviour and attitudes1 September 2021 to 31 March 2022</t>
  </si>
  <si>
    <t>Early years register (full Inspection)All provisionLincolnshireEffectiveness of leadership and Management1 September 2021 to 31 March 2022</t>
  </si>
  <si>
    <t>Early years register (full Inspection)All provisionLincolnshireOutcomes for children1 September 2021 to 31 March 2022</t>
  </si>
  <si>
    <t>Early years register (full Inspection)All provisionLincolnshireOverall effectiveness: The quality and standards of the provision1 September 2021 to 31 March 2022</t>
  </si>
  <si>
    <t>Early years register (full Inspection)All provisionLincolnshirePersonal development1 September 2021 to 31 March 2022</t>
  </si>
  <si>
    <t>Early years register (full Inspection)All provisionLincolnshirePersonal development, behaviour and welfare1 September 2021 to 31 March 2022</t>
  </si>
  <si>
    <t>Early years register (full Inspection)All provisionLincolnshireQuality of education1 September 2021 to 31 March 2022</t>
  </si>
  <si>
    <t>Early years register (full Inspection)All provisionLincolnshireQuality of teaching, learning and assessment1 September 2021 to 31 March 2022</t>
  </si>
  <si>
    <t>Early years register (full Inspection)All provisionLincolnshireRequirements of the compulsory part of the childcare register1 September 2021 to 31 March 2022</t>
  </si>
  <si>
    <t>Early years register (full Inspection)All provisionLincolnshireRequirements of the voluntary part of the childcare register1 September 2021 to 31 March 2022</t>
  </si>
  <si>
    <t>Early years register (full Inspection)All provisionLincolnshireTotal No of inspections1 September 2021 to 31 March 2022</t>
  </si>
  <si>
    <t>Early years register (No children on roll)All provisionLincolnshireNCOR Inspection Outcomes1 September 2021 to 31 March 2022</t>
  </si>
  <si>
    <t>Early years register (No children on roll)All provisionLincolnshireTotal No of inspections1 September 2021 to 31 March 2022</t>
  </si>
  <si>
    <t>Early years register (Out-of-school day care)All provisionLincolnshireTotal No of inspections1 April 2022 to 31 August 2022</t>
  </si>
  <si>
    <t>Early years register (Out-of-school day care)All provisionLincolnshireTotal No of inspections1 September 2021 to 31 March 2022</t>
  </si>
  <si>
    <t>Childcare registerAll provisionLiverpoolTotal No of inspections1 September 2021 to 31 March 2022</t>
  </si>
  <si>
    <t>Early years register (full Inspection)All provisionLiverpoolBehaviour and attitudes1 April 2022 to 31 August 2022</t>
  </si>
  <si>
    <t>Early years register (full Inspection)All provisionLiverpoolEffectiveness of leadership and Management1 April 2022 to 31 August 2022</t>
  </si>
  <si>
    <t>Early years register (full Inspection)All provisionLiverpoolOutcomes for children1 April 2022 to 31 August 2022</t>
  </si>
  <si>
    <t>Early years register (full Inspection)All provisionLiverpoolOverall effectiveness: The quality and standards of the provision1 April 2022 to 31 August 2022</t>
  </si>
  <si>
    <t>Early years register (full Inspection)All provisionLiverpoolPersonal development1 April 2022 to 31 August 2022</t>
  </si>
  <si>
    <t>Early years register (full Inspection)All provisionLiverpoolPersonal development, behaviour and welfare1 April 2022 to 31 August 2022</t>
  </si>
  <si>
    <t>Early years register (full Inspection)All provisionLiverpoolQuality of education1 April 2022 to 31 August 2022</t>
  </si>
  <si>
    <t>Early years register (full Inspection)All provisionLiverpoolQuality of teaching, learning and assessment1 April 2022 to 31 August 2022</t>
  </si>
  <si>
    <t>Early years register (full Inspection)All provisionLiverpoolRequirements of the compulsory part of the childcare register1 April 2022 to 31 August 2022</t>
  </si>
  <si>
    <t>Early years register (full Inspection)All provisionLiverpoolRequirements of the voluntary part of the childcare register1 April 2022 to 31 August 2022</t>
  </si>
  <si>
    <t>Early years register (full Inspection)All provisionLiverpoolTotal No of inspections1 April 2022 to 31 August 2022</t>
  </si>
  <si>
    <t>Early years register (full Inspection)All provisionLiverpoolBehaviour and attitudes1 September 2021 to 31 March 2022</t>
  </si>
  <si>
    <t>Early years register (full Inspection)All provisionLiverpoolEffectiveness of leadership and Management1 September 2021 to 31 March 2022</t>
  </si>
  <si>
    <t>Early years register (full Inspection)All provisionLiverpoolOutcomes for children1 September 2021 to 31 March 2022</t>
  </si>
  <si>
    <t>Early years register (full Inspection)All provisionLiverpoolOverall effectiveness: The quality and standards of the provision1 September 2021 to 31 March 2022</t>
  </si>
  <si>
    <t>Early years register (full Inspection)All provisionLiverpoolPersonal development1 September 2021 to 31 March 2022</t>
  </si>
  <si>
    <t>Early years register (full Inspection)All provisionLiverpoolPersonal development, behaviour and welfare1 September 2021 to 31 March 2022</t>
  </si>
  <si>
    <t>Early years register (full Inspection)All provisionLiverpoolQuality of education1 September 2021 to 31 March 2022</t>
  </si>
  <si>
    <t>Early years register (full Inspection)All provisionLiverpoolQuality of teaching, learning and assessment1 September 2021 to 31 March 2022</t>
  </si>
  <si>
    <t>Early years register (full Inspection)All provisionLiverpoolRequirements of the compulsory part of the childcare register1 September 2021 to 31 March 2022</t>
  </si>
  <si>
    <t>Early years register (full Inspection)All provisionLiverpoolRequirements of the voluntary part of the childcare register1 September 2021 to 31 March 2022</t>
  </si>
  <si>
    <t>Early years register (full Inspection)All provisionLiverpoolTotal No of inspections1 September 2021 to 31 March 2022</t>
  </si>
  <si>
    <t>Early years register (No children on roll)All provisionLiverpoolNCOR Inspection Outcomes1 April 2022 to 31 August 2022</t>
  </si>
  <si>
    <t>Early years register (No children on roll)All provisionLiverpoolTotal No of inspections1 April 2022 to 31 August 2022</t>
  </si>
  <si>
    <t>Early years register (No children on roll)All provisionLiverpoolNCOR Inspection Outcomes1 September 2021 to 31 March 2022</t>
  </si>
  <si>
    <t>Early years register (No children on roll)All provisionLiverpoolTotal No of inspections1 September 2021 to 31 March 2022</t>
  </si>
  <si>
    <t>Early years register (Out-of-school day care)All provisionLiverpoolTotal No of inspections1 September 2021 to 31 March 2022</t>
  </si>
  <si>
    <t>Early years register (full Inspection)All provisionLutonBehaviour and attitudes1 April 2022 to 31 August 2022</t>
  </si>
  <si>
    <t>Early years register (full Inspection)All provisionLutonEffectiveness of leadership and Management1 April 2022 to 31 August 2022</t>
  </si>
  <si>
    <t>Early years register (full Inspection)All provisionLutonOutcomes for children1 April 2022 to 31 August 2022</t>
  </si>
  <si>
    <t>Early years register (full Inspection)All provisionLutonOverall effectiveness: The quality and standards of the provision1 April 2022 to 31 August 2022</t>
  </si>
  <si>
    <t>Early years register (full Inspection)All provisionLutonPersonal development1 April 2022 to 31 August 2022</t>
  </si>
  <si>
    <t>Early years register (full Inspection)All provisionLutonPersonal development, behaviour and welfare1 April 2022 to 31 August 2022</t>
  </si>
  <si>
    <t>Early years register (full Inspection)All provisionLutonQuality of education1 April 2022 to 31 August 2022</t>
  </si>
  <si>
    <t>Early years register (full Inspection)All provisionLutonQuality of teaching, learning and assessment1 April 2022 to 31 August 2022</t>
  </si>
  <si>
    <t>Early years register (full Inspection)All provisionLutonRequirements of the compulsory part of the childcare register1 April 2022 to 31 August 2022</t>
  </si>
  <si>
    <t>Early years register (full Inspection)All provisionLutonRequirements of the voluntary part of the childcare register1 April 2022 to 31 August 2022</t>
  </si>
  <si>
    <t>Early years register (full Inspection)All provisionLutonTotal No of inspections1 April 2022 to 31 August 2022</t>
  </si>
  <si>
    <t>Early years register (full Inspection)All provisionLutonBehaviour and attitudes1 September 2021 to 31 March 2022</t>
  </si>
  <si>
    <t>Early years register (full Inspection)All provisionLutonEffectiveness of leadership and Management1 September 2021 to 31 March 2022</t>
  </si>
  <si>
    <t>Early years register (full Inspection)All provisionLutonOutcomes for children1 September 2021 to 31 March 2022</t>
  </si>
  <si>
    <t>Early years register (full Inspection)All provisionLutonOverall effectiveness: The quality and standards of the provision1 September 2021 to 31 March 2022</t>
  </si>
  <si>
    <t>Early years register (full Inspection)All provisionLutonPersonal development1 September 2021 to 31 March 2022</t>
  </si>
  <si>
    <t>Early years register (full Inspection)All provisionLutonPersonal development, behaviour and welfare1 September 2021 to 31 March 2022</t>
  </si>
  <si>
    <t>Early years register (full Inspection)All provisionLutonQuality of education1 September 2021 to 31 March 2022</t>
  </si>
  <si>
    <t>Early years register (full Inspection)All provisionLutonQuality of teaching, learning and assessment1 September 2021 to 31 March 2022</t>
  </si>
  <si>
    <t>Early years register (full Inspection)All provisionLutonRequirements of the compulsory part of the childcare register1 September 2021 to 31 March 2022</t>
  </si>
  <si>
    <t>Early years register (full Inspection)All provisionLutonRequirements of the voluntary part of the childcare register1 September 2021 to 31 March 2022</t>
  </si>
  <si>
    <t>Early years register (full Inspection)All provisionLutonTotal No of inspections1 September 2021 to 31 March 2022</t>
  </si>
  <si>
    <t>Early years register (No children on roll)All provisionLutonNCOR Inspection Outcomes1 April 2022 to 31 August 2022</t>
  </si>
  <si>
    <t>Early years register (No children on roll)All provisionLutonTotal No of inspections1 April 2022 to 31 August 2022</t>
  </si>
  <si>
    <t>Early years register (No children on roll)All provisionLutonNCOR Inspection Outcomes1 September 2021 to 31 March 2022</t>
  </si>
  <si>
    <t>Early years register (No children on roll)All provisionLutonTotal No of inspections1 September 2021 to 31 March 2022</t>
  </si>
  <si>
    <t>Early years register (Out-of-school day care)All provisionLutonTotal No of inspections1 April 2022 to 31 August 2022</t>
  </si>
  <si>
    <t>Childcare registerAll provisionManchesterTotal No of inspections1 April 2022 to 31 August 2022</t>
  </si>
  <si>
    <t>Childcare registerAll provisionManchesterTotal No of inspections1 September 2021 to 31 March 2022</t>
  </si>
  <si>
    <t>Early years register (full Inspection)All provisionManchesterBehaviour and attitudes1 April 2022 to 31 August 2022</t>
  </si>
  <si>
    <t>Early years register (full Inspection)All provisionManchesterEffectiveness of leadership and Management1 April 2022 to 31 August 2022</t>
  </si>
  <si>
    <t>Early years register (full Inspection)All provisionManchesterOutcomes for children1 April 2022 to 31 August 2022</t>
  </si>
  <si>
    <t>Early years register (full Inspection)All provisionManchesterOverall effectiveness: The quality and standards of the provision1 April 2022 to 31 August 2022</t>
  </si>
  <si>
    <t>Early years register (full Inspection)All provisionManchesterPersonal development1 April 2022 to 31 August 2022</t>
  </si>
  <si>
    <t>Early years register (full Inspection)All provisionManchesterPersonal development, behaviour and welfare1 April 2022 to 31 August 2022</t>
  </si>
  <si>
    <t>Early years register (full Inspection)All provisionManchesterQuality of education1 April 2022 to 31 August 2022</t>
  </si>
  <si>
    <t>Early years register (full Inspection)All provisionManchesterQuality of teaching, learning and assessment1 April 2022 to 31 August 2022</t>
  </si>
  <si>
    <t>Early years register (full Inspection)All provisionManchesterRequirements of the compulsory part of the childcare register1 April 2022 to 31 August 2022</t>
  </si>
  <si>
    <t>Early years register (full Inspection)All provisionManchesterRequirements of the voluntary part of the childcare register1 April 2022 to 31 August 2022</t>
  </si>
  <si>
    <t>Early years register (full Inspection)All provisionManchesterTotal No of inspections1 April 2022 to 31 August 2022</t>
  </si>
  <si>
    <t>Early years register (full Inspection)All provisionManchesterBehaviour and attitudes1 September 2021 to 31 March 2022</t>
  </si>
  <si>
    <t>Early years register (full Inspection)All provisionManchesterEffectiveness of leadership and Management1 September 2021 to 31 March 2022</t>
  </si>
  <si>
    <t>Early years register (full Inspection)All provisionManchesterOutcomes for children1 September 2021 to 31 March 2022</t>
  </si>
  <si>
    <t>Early years register (full Inspection)All provisionManchesterOverall effectiveness: The quality and standards of the provision1 September 2021 to 31 March 2022</t>
  </si>
  <si>
    <t>Early years register (full Inspection)All provisionManchesterPersonal development1 September 2021 to 31 March 2022</t>
  </si>
  <si>
    <t>Early years register (full Inspection)All provisionManchesterPersonal development, behaviour and welfare1 September 2021 to 31 March 2022</t>
  </si>
  <si>
    <t>Early years register (full Inspection)All provisionManchesterQuality of education1 September 2021 to 31 March 2022</t>
  </si>
  <si>
    <t>Early years register (full Inspection)All provisionManchesterQuality of teaching, learning and assessment1 September 2021 to 31 March 2022</t>
  </si>
  <si>
    <t>Early years register (full Inspection)All provisionManchesterRequirements of the compulsory part of the childcare register1 September 2021 to 31 March 2022</t>
  </si>
  <si>
    <t>Early years register (full Inspection)All provisionManchesterRequirements of the voluntary part of the childcare register1 September 2021 to 31 March 2022</t>
  </si>
  <si>
    <t>Early years register (full Inspection)All provisionManchesterTotal No of inspections1 September 2021 to 31 March 2022</t>
  </si>
  <si>
    <t>Early years register (No children on roll)All provisionManchesterNCOR Inspection Outcomes1 April 2022 to 31 August 2022</t>
  </si>
  <si>
    <t>Early years register (No children on roll)All provisionManchesterTotal No of inspections1 April 2022 to 31 August 2022</t>
  </si>
  <si>
    <t>Early years register (No children on roll)All provisionManchesterNCOR Inspection Outcomes1 September 2021 to 31 March 2022</t>
  </si>
  <si>
    <t>Early years register (No children on roll)All provisionManchesterTotal No of inspections1 September 2021 to 31 March 2022</t>
  </si>
  <si>
    <t>Early years register (Out-of-school day care)All provisionManchesterTotal No of inspections1 April 2022 to 31 August 2022</t>
  </si>
  <si>
    <t>Early years register (Out-of-school day care)All provisionManchesterTotal No of inspections1 September 2021 to 31 March 2022</t>
  </si>
  <si>
    <t>Childcare registerAll provisionMedwayTotal No of inspections1 September 2021 to 31 March 2022</t>
  </si>
  <si>
    <t>Early years register (full Inspection)All provisionMedwayBehaviour and attitudes1 April 2022 to 31 August 2022</t>
  </si>
  <si>
    <t>Early years register (full Inspection)All provisionMedwayEffectiveness of leadership and Management1 April 2022 to 31 August 2022</t>
  </si>
  <si>
    <t>Early years register (full Inspection)All provisionMedwayOutcomes for children1 April 2022 to 31 August 2022</t>
  </si>
  <si>
    <t>Early years register (full Inspection)All provisionMedwayOverall effectiveness: The quality and standards of the provision1 April 2022 to 31 August 2022</t>
  </si>
  <si>
    <t>Early years register (full Inspection)All provisionMedwayPersonal development1 April 2022 to 31 August 2022</t>
  </si>
  <si>
    <t>Early years register (full Inspection)All provisionMedwayPersonal development, behaviour and welfare1 April 2022 to 31 August 2022</t>
  </si>
  <si>
    <t>Early years register (full Inspection)All provisionMedwayQuality of education1 April 2022 to 31 August 2022</t>
  </si>
  <si>
    <t>Early years register (full Inspection)All provisionMedwayQuality of teaching, learning and assessment1 April 2022 to 31 August 2022</t>
  </si>
  <si>
    <t>Early years register (full Inspection)All provisionMedwayRequirements of the compulsory part of the childcare register1 April 2022 to 31 August 2022</t>
  </si>
  <si>
    <t>Early years register (full Inspection)All provisionMedwayRequirements of the voluntary part of the childcare register1 April 2022 to 31 August 2022</t>
  </si>
  <si>
    <t>Early years register (full Inspection)All provisionMedwayTotal No of inspections1 April 2022 to 31 August 2022</t>
  </si>
  <si>
    <t>Early years register (full Inspection)All provisionMedwayBehaviour and attitudes1 September 2021 to 31 March 2022</t>
  </si>
  <si>
    <t>Early years register (full Inspection)All provisionTelford and WrekinOutcomes for children1 September 2021 to 31 March 2022</t>
  </si>
  <si>
    <t>Early years register (full Inspection)All provisionTelford and WrekinOverall effectiveness: The quality and standards of the provision1 September 2021 to 31 March 2022</t>
  </si>
  <si>
    <t>Early years register (full Inspection)All provisionTelford and WrekinPersonal development1 September 2021 to 31 March 2022</t>
  </si>
  <si>
    <t>Early years register (full Inspection)All provisionTelford and WrekinPersonal development, behaviour and welfare1 September 2021 to 31 March 2022</t>
  </si>
  <si>
    <t>Early years register (full Inspection)All provisionTelford and WrekinQuality of education1 September 2021 to 31 March 2022</t>
  </si>
  <si>
    <t>Early years register (full Inspection)All provisionTelford and WrekinQuality of teaching, learning and assessment1 September 2021 to 31 March 2022</t>
  </si>
  <si>
    <t>Early years register (full Inspection)All provisionTelford and WrekinRequirements of the compulsory part of the childcare register1 September 2021 to 31 March 2022</t>
  </si>
  <si>
    <t>Early years register (full Inspection)All provisionTelford and WrekinRequirements of the voluntary part of the childcare register1 September 2021 to 31 March 2022</t>
  </si>
  <si>
    <t>Early years register (full Inspection)All provisionTelford and WrekinTotal No of inspections1 September 2021 to 31 March 2022</t>
  </si>
  <si>
    <t>Early years register (No children on roll)All provisionTelford and WrekinNCOR Inspection Outcomes1 April 2022 to 31 August 2022</t>
  </si>
  <si>
    <t>Early years register (No children on roll)All provisionTelford and WrekinTotal No of inspections1 April 2022 to 31 August 2022</t>
  </si>
  <si>
    <t>Early years register (No children on roll)All provisionTelford and WrekinNCOR Inspection Outcomes1 September 2021 to 31 March 2022</t>
  </si>
  <si>
    <t>Early years register (No children on roll)All provisionTelford and WrekinTotal No of inspections1 September 2021 to 31 March 2022</t>
  </si>
  <si>
    <t>Early years register (Out-of-school day care)All provisionTelford and WrekinTotal No of inspections1 April 2022 to 31 August 2022</t>
  </si>
  <si>
    <t>Childcare registerAll provisionThurrockTotal No of inspections1 April 2022 to 31 August 2022</t>
  </si>
  <si>
    <t>Early years register (full Inspection)All provisionThurrockBehaviour and attitudes1 April 2022 to 31 August 2022</t>
  </si>
  <si>
    <t>Early years register (full Inspection)All provisionThurrockEffectiveness of leadership and Management1 April 2022 to 31 August 2022</t>
  </si>
  <si>
    <t>Early years register (full Inspection)All provisionThurrockOutcomes for children1 April 2022 to 31 August 2022</t>
  </si>
  <si>
    <t>Early years register (full Inspection)All provisionThurrockOverall effectiveness: The quality and standards of the provision1 April 2022 to 31 August 2022</t>
  </si>
  <si>
    <t>Early years register (full Inspection)All provisionThurrockPersonal development1 April 2022 to 31 August 2022</t>
  </si>
  <si>
    <t>Early years register (full Inspection)All provisionThurrockPersonal development, behaviour and welfare1 April 2022 to 31 August 2022</t>
  </si>
  <si>
    <t>Early years register (full Inspection)All provisionThurrockQuality of education1 April 2022 to 31 August 2022</t>
  </si>
  <si>
    <t>Early years register (full Inspection)All provisionThurrockQuality of teaching, learning and assessment1 April 2022 to 31 August 2022</t>
  </si>
  <si>
    <t>Early years register (full Inspection)All provisionThurrockRequirements of the compulsory part of the childcare register1 April 2022 to 31 August 2022</t>
  </si>
  <si>
    <t>Early years register (full Inspection)All provisionThurrockRequirements of the voluntary part of the childcare register1 April 2022 to 31 August 2022</t>
  </si>
  <si>
    <t>Early years register (full Inspection)All provisionThurrockTotal No of inspections1 April 2022 to 31 August 2022</t>
  </si>
  <si>
    <t>Early years register (full Inspection)All provisionThurrockBehaviour and attitudes1 September 2021 to 31 March 2022</t>
  </si>
  <si>
    <t>Early years register (full Inspection)All provisionThurrockEffectiveness of leadership and Management1 September 2021 to 31 March 2022</t>
  </si>
  <si>
    <t>Early years register (full Inspection)All provisionThurrockOutcomes for children1 September 2021 to 31 March 2022</t>
  </si>
  <si>
    <t>Early years register (full Inspection)All provisionThurrockOverall effectiveness: The quality and standards of the provision1 September 2021 to 31 March 2022</t>
  </si>
  <si>
    <t>Early years register (full Inspection)All provisionThurrockPersonal development1 September 2021 to 31 March 2022</t>
  </si>
  <si>
    <t>Early years register (full Inspection)All provisionThurrockPersonal development, behaviour and welfare1 September 2021 to 31 March 2022</t>
  </si>
  <si>
    <t>Early years register (full Inspection)All provisionThurrockQuality of education1 September 2021 to 31 March 2022</t>
  </si>
  <si>
    <t>Early years register (full Inspection)All provisionThurrockQuality of teaching, learning and assessment1 September 2021 to 31 March 2022</t>
  </si>
  <si>
    <t>Early years register (full Inspection)All provisionThurrockRequirements of the compulsory part of the childcare register1 September 2021 to 31 March 2022</t>
  </si>
  <si>
    <t>Early years register (full Inspection)All provisionThurrockRequirements of the voluntary part of the childcare register1 September 2021 to 31 March 2022</t>
  </si>
  <si>
    <t>Early years register (full Inspection)All provisionThurrockTotal No of inspections1 September 2021 to 31 March 2022</t>
  </si>
  <si>
    <t>Early years register (No children on roll)All provisionThurrockNCOR Inspection Outcomes1 April 2022 to 31 August 2022</t>
  </si>
  <si>
    <t>Early years register (No children on roll)All provisionThurrockTotal No of inspections1 April 2022 to 31 August 2022</t>
  </si>
  <si>
    <t>Early years register (No children on roll)All provisionThurrockNCOR Inspection Outcomes1 September 2021 to 31 March 2022</t>
  </si>
  <si>
    <t>Early years register (No children on roll)All provisionThurrockTotal No of inspections1 September 2021 to 31 March 2022</t>
  </si>
  <si>
    <t>Early years register (Out-of-school day care)All provisionThurrockTotal No of inspections1 April 2022 to 31 August 2022</t>
  </si>
  <si>
    <t>Childcare registerAll provisionTorbayTotal No of inspections1 September 2021 to 31 March 2022</t>
  </si>
  <si>
    <t>Early years register (full Inspection)All provisionTorbayBehaviour and attitudes1 April 2022 to 31 August 2022</t>
  </si>
  <si>
    <t>Early years register (full Inspection)All provisionTorbayEffectiveness of leadership and Management1 April 2022 to 31 August 2022</t>
  </si>
  <si>
    <t>Early years register (full Inspection)All provisionTorbayOutcomes for children1 April 2022 to 31 August 2022</t>
  </si>
  <si>
    <t>Early years register (full Inspection)All provisionTorbayOverall effectiveness: The quality and standards of the provision1 April 2022 to 31 August 2022</t>
  </si>
  <si>
    <t>Early years register (full Inspection)All provisionTorbayPersonal development1 April 2022 to 31 August 2022</t>
  </si>
  <si>
    <t>Early years register (full Inspection)All provisionTorbayPersonal development, behaviour and welfare1 April 2022 to 31 August 2022</t>
  </si>
  <si>
    <t>Early years register (full Inspection)All provisionTorbayQuality of education1 April 2022 to 31 August 2022</t>
  </si>
  <si>
    <t>Early years register (full Inspection)All provisionTorbayQuality of teaching, learning and assessment1 April 2022 to 31 August 2022</t>
  </si>
  <si>
    <t>Early years register (full Inspection)All provisionTorbayRequirements of the compulsory part of the childcare register1 April 2022 to 31 August 2022</t>
  </si>
  <si>
    <t>Early years register (full Inspection)All provisionTorbayRequirements of the voluntary part of the childcare register1 April 2022 to 31 August 2022</t>
  </si>
  <si>
    <t>Early years register (full Inspection)All provisionTorbayTotal No of inspections1 April 2022 to 31 August 2022</t>
  </si>
  <si>
    <t>Early years register (full Inspection)All provisionTorbayBehaviour and attitudes1 September 2021 to 31 March 2022</t>
  </si>
  <si>
    <t>Early years register (full Inspection)All provisionTorbayEffectiveness of leadership and Management1 September 2021 to 31 March 2022</t>
  </si>
  <si>
    <t>Early years register (full Inspection)All provisionTorbayOutcomes for children1 September 2021 to 31 March 2022</t>
  </si>
  <si>
    <t>Early years register (full Inspection)All provisionTorbayOverall effectiveness: The quality and standards of the provision1 September 2021 to 31 March 2022</t>
  </si>
  <si>
    <t>Early years register (full Inspection)All provisionTorbayPersonal development1 September 2021 to 31 March 2022</t>
  </si>
  <si>
    <t>Early years register (full Inspection)All provisionTorbayPersonal development, behaviour and welfare1 September 2021 to 31 March 2022</t>
  </si>
  <si>
    <t>Early years register (full Inspection)All provisionTorbayQuality of education1 September 2021 to 31 March 2022</t>
  </si>
  <si>
    <t>Early years register (full Inspection)All provisionTorbayQuality of teaching, learning and assessment1 September 2021 to 31 March 2022</t>
  </si>
  <si>
    <t>Early years register (full Inspection)All provisionTorbayRequirements of the compulsory part of the childcare register1 September 2021 to 31 March 2022</t>
  </si>
  <si>
    <t>Early years register (full Inspection)All provisionTorbayRequirements of the voluntary part of the childcare register1 September 2021 to 31 March 2022</t>
  </si>
  <si>
    <t>Early years register (full Inspection)All provisionTorbayTotal No of inspections1 September 2021 to 31 March 2022</t>
  </si>
  <si>
    <t>Early years register (No children on roll)All provisionTorbayNCOR Inspection Outcomes1 April 2022 to 31 August 2022</t>
  </si>
  <si>
    <t>Early years register (No children on roll)All provisionTorbayTotal No of inspections1 April 2022 to 31 August 2022</t>
  </si>
  <si>
    <t>Childcare registerAll provisionTower HamletsTotal No of inspections1 April 2022 to 31 August 2022</t>
  </si>
  <si>
    <t>Early years register (full Inspection)All provisionTower HamletsBehaviour and attitudes1 April 2022 to 31 August 2022</t>
  </si>
  <si>
    <t>Early years register (full Inspection)All provisionTower HamletsEffectiveness of leadership and Management1 April 2022 to 31 August 2022</t>
  </si>
  <si>
    <t>Early years register (full Inspection)All provisionTower HamletsOutcomes for children1 April 2022 to 31 August 2022</t>
  </si>
  <si>
    <t>Early years register (full Inspection)All provisionTower HamletsOverall effectiveness: The quality and standards of the provision1 April 2022 to 31 August 2022</t>
  </si>
  <si>
    <t>Early years register (full Inspection)All provisionTower HamletsPersonal development1 April 2022 to 31 August 2022</t>
  </si>
  <si>
    <t>Early years register (full Inspection)All provisionTower HamletsPersonal development, behaviour and welfare1 April 2022 to 31 August 2022</t>
  </si>
  <si>
    <t>Early years register (full Inspection)All provisionTower HamletsQuality of education1 April 2022 to 31 August 2022</t>
  </si>
  <si>
    <t>Early years register (full Inspection)All provisionTower HamletsQuality of teaching, learning and assessment1 April 2022 to 31 August 2022</t>
  </si>
  <si>
    <t>Early years register (full Inspection)All provisionTower HamletsRequirements of the compulsory part of the childcare register1 April 2022 to 31 August 2022</t>
  </si>
  <si>
    <t>Early years register (full Inspection)All provisionTower HamletsRequirements of the voluntary part of the childcare register1 April 2022 to 31 August 2022</t>
  </si>
  <si>
    <t>Early years register (full Inspection)All provisionTower HamletsTotal No of inspections1 April 2022 to 31 August 2022</t>
  </si>
  <si>
    <t>Early years register (full Inspection)All provisionTower HamletsBehaviour and attitudes1 September 2021 to 31 March 2022</t>
  </si>
  <si>
    <t>Early years register (full Inspection)All provisionTower HamletsEffectiveness of leadership and Management1 September 2021 to 31 March 2022</t>
  </si>
  <si>
    <t>Early years register (full Inspection)All provisionTower HamletsOutcomes for children1 September 2021 to 31 March 2022</t>
  </si>
  <si>
    <t>Early years register (full Inspection)All provisionTower HamletsOverall effectiveness: The quality and standards of the provision1 September 2021 to 31 March 2022</t>
  </si>
  <si>
    <t>Early years register (full Inspection)All provisionTower HamletsPersonal development1 September 2021 to 31 March 2022</t>
  </si>
  <si>
    <t>Early years register (full Inspection)All provisionTower HamletsPersonal development, behaviour and welfare1 September 2021 to 31 March 2022</t>
  </si>
  <si>
    <t>Early years register (full Inspection)All provisionTower HamletsQuality of education1 September 2021 to 31 March 2022</t>
  </si>
  <si>
    <t>Early years register (full Inspection)All provisionTower HamletsQuality of teaching, learning and assessment1 September 2021 to 31 March 2022</t>
  </si>
  <si>
    <t>Early years register (full Inspection)All provisionTower HamletsRequirements of the compulsory part of the childcare register1 September 2021 to 31 March 2022</t>
  </si>
  <si>
    <t>Early years register (full Inspection)All provisionTower HamletsRequirements of the voluntary part of the childcare register1 September 2021 to 31 March 2022</t>
  </si>
  <si>
    <t>Early years register (full Inspection)All provisionTower HamletsTotal No of inspections1 September 2021 to 31 March 2022</t>
  </si>
  <si>
    <t>Early years register (No children on roll)All provisionTower HamletsNCOR Inspection Outcomes1 April 2022 to 31 August 2022</t>
  </si>
  <si>
    <t>Early years register (No children on roll)All provisionTower HamletsTotal No of inspections1 April 2022 to 31 August 2022</t>
  </si>
  <si>
    <t>Early years register (No children on roll)All provisionTower HamletsNCOR Inspection Outcomes1 September 2021 to 31 March 2022</t>
  </si>
  <si>
    <t>Early years register (No children on roll)All provisionTower HamletsTotal No of inspections1 September 2021 to 31 March 2022</t>
  </si>
  <si>
    <t>Early years register (Out-of-school day care)All provisionTower HamletsTotal No of inspections1 April 2022 to 31 August 2022</t>
  </si>
  <si>
    <t>Early years register (Out-of-school day care)All provisionTower HamletsTotal No of inspections1 September 2021 to 31 March 2022</t>
  </si>
  <si>
    <t>Childcare registerAll provisionTraffordTotal No of inspections1 April 2022 to 31 August 2022</t>
  </si>
  <si>
    <t>Childcare registerAll provisionTraffordTotal No of inspections1 September 2021 to 31 March 2022</t>
  </si>
  <si>
    <t>Early years register (full Inspection)All provisionTraffordBehaviour and attitudes1 April 2022 to 31 August 2022</t>
  </si>
  <si>
    <t>Early years register (full Inspection)All provisionTraffordEffectiveness of leadership and Management1 April 2022 to 31 August 2022</t>
  </si>
  <si>
    <t>Early years register (full Inspection)All provisionTraffordOutcomes for children1 April 2022 to 31 August 2022</t>
  </si>
  <si>
    <t>Early years register (full Inspection)All provisionTraffordOverall effectiveness: The quality and standards of the provision1 April 2022 to 31 August 2022</t>
  </si>
  <si>
    <t>Early years register (full Inspection)All provisionTraffordPersonal development1 April 2022 to 31 August 2022</t>
  </si>
  <si>
    <t>Early years register (full Inspection)All provisionTraffordPersonal development, behaviour and welfare1 April 2022 to 31 August 2022</t>
  </si>
  <si>
    <t>Early years register (full Inspection)All provisionTraffordQuality of education1 April 2022 to 31 August 2022</t>
  </si>
  <si>
    <t>Early years register (full Inspection)All provisionTraffordQuality of teaching, learning and assessment1 April 2022 to 31 August 2022</t>
  </si>
  <si>
    <t>Early years register (full Inspection)All provisionTraffordRequirements of the compulsory part of the childcare register1 April 2022 to 31 August 2022</t>
  </si>
  <si>
    <t>Early years register (full Inspection)All provisionTraffordRequirements of the voluntary part of the childcare register1 April 2022 to 31 August 2022</t>
  </si>
  <si>
    <t>Early years register (full Inspection)All provisionTraffordTotal No of inspections1 April 2022 to 31 August 2022</t>
  </si>
  <si>
    <t>Early years register (full Inspection)All provisionTraffordBehaviour and attitudes1 September 2021 to 31 March 2022</t>
  </si>
  <si>
    <t>Early years register (full Inspection)All provisionTraffordEffectiveness of leadership and Management1 September 2021 to 31 March 2022</t>
  </si>
  <si>
    <t>Early years register (full Inspection)All provisionTraffordOutcomes for children1 September 2021 to 31 March 2022</t>
  </si>
  <si>
    <t>Early years register (full Inspection)All provisionTraffordOverall effectiveness: The quality and standards of the provision1 September 2021 to 31 March 2022</t>
  </si>
  <si>
    <t>Early years register (full Inspection)All provisionTraffordPersonal development1 September 2021 to 31 March 2022</t>
  </si>
  <si>
    <t>Early years register (full Inspection)All provisionTraffordPersonal development, behaviour and welfare1 September 2021 to 31 March 2022</t>
  </si>
  <si>
    <t>Early years register (full Inspection)All provisionTraffordQuality of education1 September 2021 to 31 March 2022</t>
  </si>
  <si>
    <t>Early years register (full Inspection)All provisionTraffordQuality of teaching, learning and assessment1 September 2021 to 31 March 2022</t>
  </si>
  <si>
    <t>Early years register (full Inspection)All provisionTraffordRequirements of the compulsory part of the childcare register1 September 2021 to 31 March 2022</t>
  </si>
  <si>
    <t>Early years register (full Inspection)All provisionTraffordRequirements of the voluntary part of the childcare register1 September 2021 to 31 March 2022</t>
  </si>
  <si>
    <t>Early years register (full Inspection)All provisionTraffordTotal No of inspections1 September 2021 to 31 March 2022</t>
  </si>
  <si>
    <t>Early years register (No children on roll)All provisionTraffordNCOR Inspection Outcomes1 April 2022 to 31 August 2022</t>
  </si>
  <si>
    <t>Early years register (No children on roll)All provisionTraffordTotal No of inspections1 April 2022 to 31 August 2022</t>
  </si>
  <si>
    <t>Early years register (Out-of-school day care)All provisionTraffordTotal No of inspections1 April 2022 to 31 August 2022</t>
  </si>
  <si>
    <t>Early years register (Out-of-school day care)All provisionTraffordTotal No of inspections1 September 2021 to 31 March 2022</t>
  </si>
  <si>
    <t>Early years register (full Inspection)All provisionWakefieldBehaviour and attitudes1 April 2022 to 31 August 2022</t>
  </si>
  <si>
    <t>Early years register (full Inspection)All provisionWakefieldEffectiveness of leadership and Management1 April 2022 to 31 August 2022</t>
  </si>
  <si>
    <t>Early years register (full Inspection)All provisionWakefieldOutcomes for children1 April 2022 to 31 August 2022</t>
  </si>
  <si>
    <t>Early years register (full Inspection)All provisionWakefieldOverall effectiveness: The quality and standards of the provision1 April 2022 to 31 August 2022</t>
  </si>
  <si>
    <t>Early years register (full Inspection)All provisionWakefieldPersonal development1 April 2022 to 31 August 2022</t>
  </si>
  <si>
    <t>Early years register (full Inspection)All provisionWakefieldPersonal development, behaviour and welfare1 April 2022 to 31 August 2022</t>
  </si>
  <si>
    <t>Early years register (full Inspection)All provisionWakefieldQuality of education1 April 2022 to 31 August 2022</t>
  </si>
  <si>
    <t>Early years register (full Inspection)All provisionWakefieldQuality of teaching, learning and assessment1 April 2022 to 31 August 2022</t>
  </si>
  <si>
    <t>Early years register (full Inspection)All provisionWakefieldRequirements of the compulsory part of the childcare register1 April 2022 to 31 August 2022</t>
  </si>
  <si>
    <t>Early years register (full Inspection)All provisionWakefieldRequirements of the voluntary part of the childcare register1 April 2022 to 31 August 2022</t>
  </si>
  <si>
    <t>Early years register (full Inspection)All provisionWakefieldTotal No of inspections1 April 2022 to 31 August 2022</t>
  </si>
  <si>
    <t>Early years register (full Inspection)All provisionWakefieldBehaviour and attitudes1 September 2021 to 31 March 2022</t>
  </si>
  <si>
    <t>Early years register (full Inspection)All provisionWakefieldEffectiveness of leadership and Management1 September 2021 to 31 March 2022</t>
  </si>
  <si>
    <t>Early years register (full Inspection)All provisionWakefieldOutcomes for children1 September 2021 to 31 March 2022</t>
  </si>
  <si>
    <t>Early years register (full Inspection)All provisionWakefieldOverall effectiveness: The quality and standards of the provision1 September 2021 to 31 March 2022</t>
  </si>
  <si>
    <t>Early years register (full Inspection)All provisionWakefieldPersonal development1 September 2021 to 31 March 2022</t>
  </si>
  <si>
    <t>Early years register (full Inspection)All provisionWakefieldPersonal development, behaviour and welfare1 September 2021 to 31 March 2022</t>
  </si>
  <si>
    <t>Early years register (full Inspection)All provisionWakefieldQuality of education1 September 2021 to 31 March 2022</t>
  </si>
  <si>
    <t>Early years register (full Inspection)All provisionWakefieldQuality of teaching, learning and assessment1 September 2021 to 31 March 2022</t>
  </si>
  <si>
    <t>Early years register (full Inspection)All provisionWakefieldRequirements of the compulsory part of the childcare register1 September 2021 to 31 March 2022</t>
  </si>
  <si>
    <t>Early years register (full Inspection)All provisionWakefieldRequirements of the voluntary part of the childcare register1 September 2021 to 31 March 2022</t>
  </si>
  <si>
    <t>Early years register (full Inspection)All provisionWakefieldTotal No of inspections1 September 2021 to 31 March 2022</t>
  </si>
  <si>
    <t>Early years register (No children on roll)All provisionWakefieldNCOR Inspection Outcomes1 April 2022 to 31 August 2022</t>
  </si>
  <si>
    <t>Early years register (No children on roll)All provisionWakefieldTotal No of inspections1 April 2022 to 31 August 2022</t>
  </si>
  <si>
    <t>Early years register (No children on roll)All provisionWakefieldNCOR Inspection Outcomes1 September 2021 to 31 March 2022</t>
  </si>
  <si>
    <t>Early years register (No children on roll)All provisionWakefieldTotal No of inspections1 September 2021 to 31 March 2022</t>
  </si>
  <si>
    <t>Early years register (Out-of-school day care)All provisionWakefieldTotal No of inspections1 April 2022 to 31 August 2022</t>
  </si>
  <si>
    <t>Early years register (Out-of-school day care)All provisionWakefieldTotal No of inspections1 September 2021 to 31 March 2022</t>
  </si>
  <si>
    <t>Childcare registerAll provisionWalsallTotal No of inspections1 April 2022 to 31 August 2022</t>
  </si>
  <si>
    <t>Childcare registerAll provisionWalsallTotal No of inspections1 September 2021 to 31 March 2022</t>
  </si>
  <si>
    <t>Early years register (full Inspection)All provisionWalsallBehaviour and attitudes1 April 2022 to 31 August 2022</t>
  </si>
  <si>
    <t>Early years register (full Inspection)All provisionWalsallEffectiveness of leadership and Management1 April 2022 to 31 August 2022</t>
  </si>
  <si>
    <t>Early years register (full Inspection)All provisionWalsallOutcomes for children1 April 2022 to 31 August 2022</t>
  </si>
  <si>
    <t>Early years register (full Inspection)All provisionWalsallOverall effectiveness: The quality and standards of the provision1 April 2022 to 31 August 2022</t>
  </si>
  <si>
    <t>Early years register (full Inspection)All provisionWalsallPersonal development1 April 2022 to 31 August 2022</t>
  </si>
  <si>
    <t>Early years register (full Inspection)All provisionWalsallPersonal development, behaviour and welfare1 April 2022 to 31 August 2022</t>
  </si>
  <si>
    <t>Early years register (full Inspection)All provisionWalsallQuality of education1 April 2022 to 31 August 2022</t>
  </si>
  <si>
    <t>Early years register (full Inspection)All provisionWalsallQuality of teaching, learning and assessment1 April 2022 to 31 August 2022</t>
  </si>
  <si>
    <t>Early years register (full Inspection)All provisionWalsallRequirements of the compulsory part of the childcare register1 April 2022 to 31 August 2022</t>
  </si>
  <si>
    <t>Early years register (full Inspection)All provisionWalsallRequirements of the voluntary part of the childcare register1 April 2022 to 31 August 2022</t>
  </si>
  <si>
    <t>Early years register (full Inspection)All provisionWalsallTotal No of inspections1 April 2022 to 31 August 2022</t>
  </si>
  <si>
    <t>Early years register (full Inspection)All provisionWalsallBehaviour and attitudes1 September 2021 to 31 March 2022</t>
  </si>
  <si>
    <t>Early years register (full Inspection)All provisionWalsallEffectiveness of leadership and Management1 September 2021 to 31 March 2022</t>
  </si>
  <si>
    <t>Early years register (full Inspection)All provisionWalsallOutcomes for children1 September 2021 to 31 March 2022</t>
  </si>
  <si>
    <t>Early years register (full Inspection)All provisionWalsallOverall effectiveness: The quality and standards of the provision1 September 2021 to 31 March 2022</t>
  </si>
  <si>
    <t>Early years register (full Inspection)All provisionWalsallPersonal development1 September 2021 to 31 March 2022</t>
  </si>
  <si>
    <t>Early years register (full Inspection)All provisionWalsallPersonal development, behaviour and welfare1 September 2021 to 31 March 2022</t>
  </si>
  <si>
    <t>Early years register (full Inspection)All provisionWalsallQuality of education1 September 2021 to 31 March 2022</t>
  </si>
  <si>
    <t>Early years register (full Inspection)All provisionWalsallQuality of teaching, learning and assessment1 September 2021 to 31 March 2022</t>
  </si>
  <si>
    <t>Early years register (full Inspection)All provisionWalsallRequirements of the compulsory part of the childcare register1 September 2021 to 31 March 2022</t>
  </si>
  <si>
    <t>Early years register (full Inspection)All provisionWalsallRequirements of the voluntary part of the childcare register1 September 2021 to 31 March 2022</t>
  </si>
  <si>
    <t>Early years register (full Inspection)All provisionWalsallTotal No of inspections1 September 2021 to 31 March 2022</t>
  </si>
  <si>
    <t>Early years register (No children on roll)All provisionWalsallNCOR Inspection Outcomes1 April 2022 to 31 August 2022</t>
  </si>
  <si>
    <t>Early years register (No children on roll)All provisionWalsallTotal No of inspections1 April 2022 to 31 August 2022</t>
  </si>
  <si>
    <t>Early years register (Out-of-school day care)All provisionWalsallTotal No of inspections1 September 2021 to 31 March 2022</t>
  </si>
  <si>
    <t>Childcare registerAll provisionWaltham ForestTotal No of inspections1 April 2022 to 31 August 2022</t>
  </si>
  <si>
    <t>Childcare registerAll provisionWaltham ForestTotal No of inspections1 September 2021 to 31 March 2022</t>
  </si>
  <si>
    <t>Early years register (full Inspection)All provisionWaltham ForestBehaviour and attitudes1 April 2022 to 31 August 2022</t>
  </si>
  <si>
    <t>Early years register (full Inspection)All provisionWaltham ForestEffectiveness of leadership and Management1 April 2022 to 31 August 2022</t>
  </si>
  <si>
    <t>Early years register (full Inspection)All provisionWaltham ForestOutcomes for children1 April 2022 to 31 August 2022</t>
  </si>
  <si>
    <t>Early years register (full Inspection)All provisionWaltham ForestOverall effectiveness: The quality and standards of the provision1 April 2022 to 31 August 2022</t>
  </si>
  <si>
    <t>Early years register (full Inspection)All provisionWaltham ForestPersonal development1 April 2022 to 31 August 2022</t>
  </si>
  <si>
    <t>Early years register (full Inspection)All provisionWaltham ForestPersonal development, behaviour and welfare1 April 2022 to 31 August 2022</t>
  </si>
  <si>
    <t>Early years register (full Inspection)All provisionWaltham ForestQuality of education1 April 2022 to 31 August 2022</t>
  </si>
  <si>
    <t>Early years register (full Inspection)All provisionWaltham ForestQuality of teaching, learning and assessment1 April 2022 to 31 August 2022</t>
  </si>
  <si>
    <t>Early years register (full Inspection)All provisionWaltham ForestRequirements of the compulsory part of the childcare register1 April 2022 to 31 August 2022</t>
  </si>
  <si>
    <t>Early years register (full Inspection)All provisionWaltham ForestRequirements of the voluntary part of the childcare register1 April 2022 to 31 August 2022</t>
  </si>
  <si>
    <t>Early years register (full Inspection)All provisionWaltham ForestTotal No of inspections1 April 2022 to 31 August 2022</t>
  </si>
  <si>
    <t>Early years register (full Inspection)All provisionWaltham ForestBehaviour and attitudes1 September 2021 to 31 March 2022</t>
  </si>
  <si>
    <t>Early years register (full Inspection)All provisionWaltham ForestEffectiveness of leadership and Management1 September 2021 to 31 March 2022</t>
  </si>
  <si>
    <t>Early years register (full Inspection)All provisionWaltham ForestOutcomes for children1 September 2021 to 31 March 2022</t>
  </si>
  <si>
    <t>Early years register (full Inspection)All provisionWaltham ForestOverall effectiveness: The quality and standards of the provision1 September 2021 to 31 March 2022</t>
  </si>
  <si>
    <t>Early years register (full Inspection)All provisionWaltham ForestPersonal development1 September 2021 to 31 March 2022</t>
  </si>
  <si>
    <t>Early years register (full Inspection)All provisionWaltham ForestPersonal development, behaviour and welfare1 September 2021 to 31 March 2022</t>
  </si>
  <si>
    <t>Early years register (full Inspection)All provisionWaltham ForestQuality of education1 September 2021 to 31 March 2022</t>
  </si>
  <si>
    <t>Early years register (full Inspection)All provisionWaltham ForestQuality of teaching, learning and assessment1 September 2021 to 31 March 2022</t>
  </si>
  <si>
    <t>Early years register (full Inspection)All provisionWaltham ForestRequirements of the compulsory part of the childcare register1 September 2021 to 31 March 2022</t>
  </si>
  <si>
    <t>Early years register (full Inspection)All provisionWaltham ForestRequirements of the voluntary part of the childcare register1 September 2021 to 31 March 2022</t>
  </si>
  <si>
    <t>Early years register (full Inspection)All provisionWaltham ForestTotal No of inspections1 September 2021 to 31 March 2022</t>
  </si>
  <si>
    <t>Early years register (No children on roll)All provisionWaltham ForestNCOR Inspection Outcomes1 April 2022 to 31 August 2022</t>
  </si>
  <si>
    <t>Early years register (No children on roll)All provisionWaltham ForestTotal No of inspections1 April 2022 to 31 August 2022</t>
  </si>
  <si>
    <t>Early years register (No children on roll)All provisionWaltham ForestNCOR Inspection Outcomes1 September 2021 to 31 March 2022</t>
  </si>
  <si>
    <t>Early years register (No children on roll)All provisionWaltham ForestTotal No of inspections1 September 2021 to 31 March 2022</t>
  </si>
  <si>
    <t>Early years register (Out-of-school day care)All provisionWaltham ForestTotal No of inspections1 April 2022 to 31 August 2022</t>
  </si>
  <si>
    <t>Early years register (Out-of-school day care)All provisionWaltham ForestTotal No of inspections1 September 2021 to 31 March 2022</t>
  </si>
  <si>
    <t>Childcare registerAll provisionWandsworthTotal No of inspections1 September 2021 to 31 March 2022</t>
  </si>
  <si>
    <t>Early years register (full Inspection)All provisionWandsworthBehaviour and attitudes1 April 2022 to 31 August 2022</t>
  </si>
  <si>
    <t>Early years register (full Inspection)All provisionWandsworthEffectiveness of leadership and Management1 April 2022 to 31 August 2022</t>
  </si>
  <si>
    <t>Early years register (full Inspection)All provisionWandsworthOutcomes for children1 April 2022 to 31 August 2022</t>
  </si>
  <si>
    <t>Early years register (full Inspection)All provisionWandsworthOverall effectiveness: The quality and standards of the provision1 April 2022 to 31 August 2022</t>
  </si>
  <si>
    <t>Early years register (full Inspection)All provisionWandsworthPersonal development1 April 2022 to 31 August 2022</t>
  </si>
  <si>
    <t>Early years register (full Inspection)All provisionWandsworthPersonal development, behaviour and welfare1 April 2022 to 31 August 2022</t>
  </si>
  <si>
    <t>Early years register (full Inspection)All provisionWandsworthQuality of education1 April 2022 to 31 August 2022</t>
  </si>
  <si>
    <t>Early years register (full Inspection)All provisionWandsworthQuality of teaching, learning and assessment1 April 2022 to 31 August 2022</t>
  </si>
  <si>
    <t>Early years register (full Inspection)All provisionWandsworthRequirements of the compulsory part of the childcare register1 April 2022 to 31 August 2022</t>
  </si>
  <si>
    <t>Early years register (full Inspection)All provisionWandsworthRequirements of the voluntary part of the childcare register1 April 2022 to 31 August 2022</t>
  </si>
  <si>
    <t>Early years register (full Inspection)All provisionWandsworthTotal No of inspections1 April 2022 to 31 August 2022</t>
  </si>
  <si>
    <t>Early years register (full Inspection)All provisionWandsworthBehaviour and attitudes1 September 2021 to 31 March 2022</t>
  </si>
  <si>
    <t>Early years register (full Inspection)All provisionWandsworthEffectiveness of leadership and Management1 September 2021 to 31 March 2022</t>
  </si>
  <si>
    <t>Early years register (full Inspection)All provisionWandsworthOutcomes for children1 September 2021 to 31 March 2022</t>
  </si>
  <si>
    <t>Early years register (full Inspection)All provisionWandsworthOverall effectiveness: The quality and standards of the provision1 September 2021 to 31 March 2022</t>
  </si>
  <si>
    <t>Early years register (full Inspection)All provisionWandsworthPersonal development1 September 2021 to 31 March 2022</t>
  </si>
  <si>
    <t>Early years register (full Inspection)All provisionWandsworthPersonal development, behaviour and welfare1 September 2021 to 31 March 2022</t>
  </si>
  <si>
    <t>Early years register (full Inspection)All provisionWandsworthQuality of education1 September 2021 to 31 March 2022</t>
  </si>
  <si>
    <t>Early years register (full Inspection)All provisionWandsworthQuality of teaching, learning and assessment1 September 2021 to 31 March 2022</t>
  </si>
  <si>
    <t>Early years register (full Inspection)All provisionWandsworthRequirements of the compulsory part of the childcare register1 September 2021 to 31 March 2022</t>
  </si>
  <si>
    <t>Early years register (full Inspection)All provisionWandsworthRequirements of the voluntary part of the childcare register1 September 2021 to 31 March 2022</t>
  </si>
  <si>
    <t>Early years register (full Inspection)All provisionWandsworthTotal No of inspections1 September 2021 to 31 March 2022</t>
  </si>
  <si>
    <t>Early years register (No children on roll)All provisionWandsworthNCOR Inspection Outcomes1 April 2022 to 31 August 2022</t>
  </si>
  <si>
    <t>Early years register (No children on roll)All provisionWandsworthTotal No of inspections1 April 2022 to 31 August 2022</t>
  </si>
  <si>
    <t>Early years register (No children on roll)All provisionWandsworthNCOR Inspection Outcomes1 September 2021 to 31 March 2022</t>
  </si>
  <si>
    <t>Early years register (No children on roll)All provisionWandsworthTotal No of inspections1 September 2021 to 31 March 2022</t>
  </si>
  <si>
    <t>Early years register (Out-of-school day care)All provisionWandsworthTotal No of inspections1 April 2022 to 31 August 2022</t>
  </si>
  <si>
    <t>Early years register (Out-of-school day care)All provisionWandsworthTotal No of inspections1 September 2021 to 31 March 2022</t>
  </si>
  <si>
    <t>Early years register (full Inspection)All provisionWarringtonBehaviour and attitudes1 April 2022 to 31 August 2022</t>
  </si>
  <si>
    <t>Early years register (full Inspection)All provisionWarringtonEffectiveness of leadership and Management1 April 2022 to 31 August 2022</t>
  </si>
  <si>
    <t>Early years register (full Inspection)All provisionWarringtonOutcomes for children1 April 2022 to 31 August 2022</t>
  </si>
  <si>
    <t>Early years register (full Inspection)All provisionWarringtonOverall effectiveness: The quality and standards of the provision1 April 2022 to 31 August 2022</t>
  </si>
  <si>
    <t>Early years register (full Inspection)All provisionWarringtonPersonal development1 April 2022 to 31 August 2022</t>
  </si>
  <si>
    <t>Early years register (full Inspection)Childcare on non-domestic premisesBournemouth, Christchurch &amp; PooleEffectiveness of leadership and Management1 April 2022 to 31 August 2022</t>
  </si>
  <si>
    <t>Early years register (full Inspection)Childcare on non-domestic premisesBournemouth, Christchurch &amp; PooleOutcomes for children1 April 2022 to 31 August 2022</t>
  </si>
  <si>
    <t>Early years register (full Inspection)Childcare on non-domestic premisesBournemouth, Christchurch &amp; PooleOverall effectiveness: The quality and standards of the provision1 April 2022 to 31 August 2022</t>
  </si>
  <si>
    <t>Early years register (full Inspection)Childcare on non-domestic premisesBournemouth, Christchurch &amp; PoolePersonal development1 April 2022 to 31 August 2022</t>
  </si>
  <si>
    <t>Early years register (full Inspection)Childcare on non-domestic premisesBournemouth, Christchurch &amp; PoolePersonal development, behaviour and welfare1 April 2022 to 31 August 2022</t>
  </si>
  <si>
    <t>Early years register (full Inspection)Childcare on non-domestic premisesBournemouth, Christchurch &amp; PooleQuality of education1 April 2022 to 31 August 2022</t>
  </si>
  <si>
    <t>Early years register (full Inspection)Childcare on non-domestic premisesBournemouth, Christchurch &amp; PooleQuality of teaching, learning and assessment1 April 2022 to 31 August 2022</t>
  </si>
  <si>
    <t>Early years register (full Inspection)Childcare on non-domestic premisesBournemouth, Christchurch &amp; PooleRequirements of the compulsory part of the childcare register1 April 2022 to 31 August 2022</t>
  </si>
  <si>
    <t>Early years register (full Inspection)Childcare on non-domestic premisesBournemouth, Christchurch &amp; PooleRequirements of the voluntary part of the childcare register1 April 2022 to 31 August 2022</t>
  </si>
  <si>
    <t>Early years register (full Inspection)Childcare on non-domestic premisesBournemouth, Christchurch &amp; PooleTotal No of inspections1 April 2022 to 31 August 2022</t>
  </si>
  <si>
    <t>Early years register (full Inspection)Childcare on non-domestic premisesBournemouth, Christchurch &amp; PooleBehaviour and attitudes1 September 2021 to 31 March 2022</t>
  </si>
  <si>
    <t>Early years register (full Inspection)Childcare on non-domestic premisesBournemouth, Christchurch &amp; PooleEffectiveness of leadership and Management1 September 2021 to 31 March 2022</t>
  </si>
  <si>
    <t>Early years register (full Inspection)Childcare on non-domestic premisesBournemouth, Christchurch &amp; PooleOutcomes for children1 September 2021 to 31 March 2022</t>
  </si>
  <si>
    <t>Early years register (full Inspection)Childcare on non-domestic premisesBournemouth, Christchurch &amp; PooleOverall effectiveness: The quality and standards of the provision1 September 2021 to 31 March 2022</t>
  </si>
  <si>
    <t>Early years register (full Inspection)Childcare on non-domestic premisesBournemouth, Christchurch &amp; PoolePersonal development1 September 2021 to 31 March 2022</t>
  </si>
  <si>
    <t>Early years register (full Inspection)Childcare on non-domestic premisesBournemouth, Christchurch &amp; PoolePersonal development, behaviour and welfare1 September 2021 to 31 March 2022</t>
  </si>
  <si>
    <t>Early years register (full Inspection)Childcare on non-domestic premisesBournemouth, Christchurch &amp; PooleQuality of education1 September 2021 to 31 March 2022</t>
  </si>
  <si>
    <t>Early years register (full Inspection)Childcare on non-domestic premisesBournemouth, Christchurch &amp; PooleQuality of teaching, learning and assessment1 September 2021 to 31 March 2022</t>
  </si>
  <si>
    <t>Early years register (full Inspection)Childcare on non-domestic premisesBournemouth, Christchurch &amp; PooleRequirements of the compulsory part of the childcare register1 September 2021 to 31 March 2022</t>
  </si>
  <si>
    <t>Early years register (full Inspection)Childcare on non-domestic premisesBournemouth, Christchurch &amp; PooleRequirements of the voluntary part of the childcare register1 September 2021 to 31 March 2022</t>
  </si>
  <si>
    <t>Early years register (full Inspection)Childcare on non-domestic premisesBournemouth, Christchurch &amp; PooleTotal No of inspections1 September 2021 to 31 March 2022</t>
  </si>
  <si>
    <t>Early years register (Out-of-school day care)Childcare on non-domestic premisesBournemouth, Christchurch &amp; PooleTotal No of inspections1 April 2022 to 31 August 2022</t>
  </si>
  <si>
    <t>Early years register (Out-of-school day care)Childcare on non-domestic premisesBournemouth, Christchurch &amp; PooleTotal No of inspections1 September 2021 to 31 March 2022</t>
  </si>
  <si>
    <t>Early years register (full Inspection)Childcare on non-domestic premisesBracknell ForestBehaviour and attitudes1 April 2022 to 31 August 2022</t>
  </si>
  <si>
    <t>Early years register (full Inspection)Childcare on non-domestic premisesBracknell ForestEffectiveness of leadership and Management1 April 2022 to 31 August 2022</t>
  </si>
  <si>
    <t>Early years register (full Inspection)Childcare on non-domestic premisesBracknell ForestOutcomes for children1 April 2022 to 31 August 2022</t>
  </si>
  <si>
    <t>Early years register (full Inspection)Childcare on non-domestic premisesBracknell ForestOverall effectiveness: The quality and standards of the provision1 April 2022 to 31 August 2022</t>
  </si>
  <si>
    <t>Early years register (full Inspection)Childcare on non-domestic premisesBracknell ForestPersonal development1 April 2022 to 31 August 2022</t>
  </si>
  <si>
    <t>Early years register (full Inspection)Childcare on non-domestic premisesBracknell ForestPersonal development, behaviour and welfare1 April 2022 to 31 August 2022</t>
  </si>
  <si>
    <t>Early years register (full Inspection)Childcare on non-domestic premisesBracknell ForestQuality of education1 April 2022 to 31 August 2022</t>
  </si>
  <si>
    <t>Early years register (full Inspection)Childcare on non-domestic premisesBracknell ForestQuality of teaching, learning and assessment1 April 2022 to 31 August 2022</t>
  </si>
  <si>
    <t>Early years register (full Inspection)Childcare on non-domestic premisesBracknell ForestRequirements of the compulsory part of the childcare register1 April 2022 to 31 August 2022</t>
  </si>
  <si>
    <t>Early years register (full Inspection)Childcare on non-domestic premisesBracknell ForestRequirements of the voluntary part of the childcare register1 April 2022 to 31 August 2022</t>
  </si>
  <si>
    <t>Early years register (full Inspection)Childcare on non-domestic premisesBracknell ForestTotal No of inspections1 April 2022 to 31 August 2022</t>
  </si>
  <si>
    <t>Early years register (full Inspection)Childcare on non-domestic premisesBracknell ForestBehaviour and attitudes1 September 2021 to 31 March 2022</t>
  </si>
  <si>
    <t>Early years register (full Inspection)Childcare on non-domestic premisesBracknell ForestEffectiveness of leadership and Management1 September 2021 to 31 March 2022</t>
  </si>
  <si>
    <t>Early years register (full Inspection)Childcare on non-domestic premisesBracknell ForestOutcomes for children1 September 2021 to 31 March 2022</t>
  </si>
  <si>
    <t>Early years register (full Inspection)Childcare on non-domestic premisesBracknell ForestOverall effectiveness: The quality and standards of the provision1 September 2021 to 31 March 2022</t>
  </si>
  <si>
    <t>Early years register (full Inspection)Childcare on non-domestic premisesBracknell ForestPersonal development1 September 2021 to 31 March 2022</t>
  </si>
  <si>
    <t>Early years register (full Inspection)Childcare on non-domestic premisesBracknell ForestPersonal development, behaviour and welfare1 September 2021 to 31 March 2022</t>
  </si>
  <si>
    <t>Early years register (full Inspection)Childcare on non-domestic premisesBracknell ForestQuality of education1 September 2021 to 31 March 2022</t>
  </si>
  <si>
    <t>Early years register (full Inspection)Childcare on non-domestic premisesBracknell ForestQuality of teaching, learning and assessment1 September 2021 to 31 March 2022</t>
  </si>
  <si>
    <t>Early years register (full Inspection)Childcare on non-domestic premisesBracknell ForestRequirements of the compulsory part of the childcare register1 September 2021 to 31 March 2022</t>
  </si>
  <si>
    <t>Early years register (full Inspection)Childcare on non-domestic premisesBracknell ForestRequirements of the voluntary part of the childcare register1 September 2021 to 31 March 2022</t>
  </si>
  <si>
    <t>Early years register (full Inspection)Childcare on non-domestic premisesBracknell ForestTotal No of inspections1 September 2021 to 31 March 2022</t>
  </si>
  <si>
    <t>Early years register (No children on roll)Childcare on non-domestic premisesBracknell ForestNCOR Inspection Outcomes1 April 2022 to 31 August 2022</t>
  </si>
  <si>
    <t>Early years register (No children on roll)Childcare on non-domestic premisesBracknell ForestTotal No of inspections1 April 2022 to 31 August 2022</t>
  </si>
  <si>
    <t>Early years register (Out-of-school day care)Childcare on non-domestic premisesBracknell ForestTotal No of inspections1 April 2022 to 31 August 2022</t>
  </si>
  <si>
    <t>Early years register (Out-of-school day care)Childcare on non-domestic premisesBracknell ForestTotal No of inspections1 September 2021 to 31 March 2022</t>
  </si>
  <si>
    <t>Childcare registerChildcare on non-domestic premisesBradfordTotal No of inspections1 April 2022 to 31 August 2022</t>
  </si>
  <si>
    <t>Childcare registerChildcare on non-domestic premisesBradfordTotal No of inspections1 September 2021 to 31 March 2022</t>
  </si>
  <si>
    <t>Early years register (full Inspection)Childcare on non-domestic premisesBradfordBehaviour and attitudes1 April 2022 to 31 August 2022</t>
  </si>
  <si>
    <t>Early years register (full Inspection)Childcare on non-domestic premisesBradfordEffectiveness of leadership and Management1 April 2022 to 31 August 2022</t>
  </si>
  <si>
    <t>Early years register (full Inspection)Childcare on non-domestic premisesBradfordOutcomes for children1 April 2022 to 31 August 2022</t>
  </si>
  <si>
    <t>Early years register (full Inspection)Childcare on non-domestic premisesBradfordOverall effectiveness: The quality and standards of the provision1 April 2022 to 31 August 2022</t>
  </si>
  <si>
    <t>Early years register (full Inspection)Childcare on non-domestic premisesBradfordPersonal development1 April 2022 to 31 August 2022</t>
  </si>
  <si>
    <t>Early years register (full Inspection)Childcare on non-domestic premisesBradfordPersonal development, behaviour and welfare1 April 2022 to 31 August 2022</t>
  </si>
  <si>
    <t>Early years register (full Inspection)Childcare on non-domestic premisesBradfordQuality of education1 April 2022 to 31 August 2022</t>
  </si>
  <si>
    <t>Early years register (full Inspection)Childcare on non-domestic premisesBradfordQuality of teaching, learning and assessment1 April 2022 to 31 August 2022</t>
  </si>
  <si>
    <t>Early years register (full Inspection)Childcare on non-domestic premisesBradfordRequirements of the compulsory part of the childcare register1 April 2022 to 31 August 2022</t>
  </si>
  <si>
    <t>Early years register (full Inspection)Childcare on non-domestic premisesBradfordRequirements of the voluntary part of the childcare register1 April 2022 to 31 August 2022</t>
  </si>
  <si>
    <t>Early years register (full Inspection)Childcare on non-domestic premisesBradfordTotal No of inspections1 April 2022 to 31 August 2022</t>
  </si>
  <si>
    <t>Early years register (full Inspection)Childcare on non-domestic premisesBradfordBehaviour and attitudes1 September 2021 to 31 March 2022</t>
  </si>
  <si>
    <t>Early years register (full Inspection)Childcare on non-domestic premisesBradfordEffectiveness of leadership and Management1 September 2021 to 31 March 2022</t>
  </si>
  <si>
    <t>Early years register (full Inspection)Childcare on non-domestic premisesBradfordOutcomes for children1 September 2021 to 31 March 2022</t>
  </si>
  <si>
    <t>Early years register (full Inspection)Childcare on non-domestic premisesBradfordOverall effectiveness: The quality and standards of the provision1 September 2021 to 31 March 2022</t>
  </si>
  <si>
    <t>Early years register (full Inspection)Childcare on non-domestic premisesBradfordPersonal development1 September 2021 to 31 March 2022</t>
  </si>
  <si>
    <t>Early years register (full Inspection)Childcare on non-domestic premisesBradfordPersonal development, behaviour and welfare1 September 2021 to 31 March 2022</t>
  </si>
  <si>
    <t>Early years register (full Inspection)Childcare on non-domestic premisesBradfordQuality of education1 September 2021 to 31 March 2022</t>
  </si>
  <si>
    <t>Early years register (full Inspection)Childcare on non-domestic premisesBradfordQuality of teaching, learning and assessment1 September 2021 to 31 March 2022</t>
  </si>
  <si>
    <t>Early years register (full Inspection)Childcare on non-domestic premisesBradfordRequirements of the compulsory part of the childcare register1 September 2021 to 31 March 2022</t>
  </si>
  <si>
    <t>Early years register (full Inspection)Childcare on non-domestic premisesBradfordRequirements of the voluntary part of the childcare register1 September 2021 to 31 March 2022</t>
  </si>
  <si>
    <t>Early years register (full Inspection)Childcare on non-domestic premisesBradfordTotal No of inspections1 September 2021 to 31 March 2022</t>
  </si>
  <si>
    <t>Early years register (No children on roll)Childcare on non-domestic premisesBradfordNCOR Inspection Outcomes1 April 2022 to 31 August 2022</t>
  </si>
  <si>
    <t>Early years register (No children on roll)Childcare on non-domestic premisesBradfordTotal No of inspections1 April 2022 to 31 August 2022</t>
  </si>
  <si>
    <t>Early years register (Out-of-school day care)Childcare on non-domestic premisesBradfordTotal No of inspections1 April 2022 to 31 August 2022</t>
  </si>
  <si>
    <t>Early years register (Out-of-school day care)Childcare on non-domestic premisesBradfordTotal No of inspections1 September 2021 to 31 March 2022</t>
  </si>
  <si>
    <t>Childcare registerChildcare on non-domestic premisesBrentTotal No of inspections1 September 2021 to 31 March 2022</t>
  </si>
  <si>
    <t>Early years register (full Inspection)Childcare on non-domestic premisesBrentBehaviour and attitudes1 April 2022 to 31 August 2022</t>
  </si>
  <si>
    <t>Early years register (full Inspection)Childcare on non-domestic premisesBrentEffectiveness of leadership and Management1 April 2022 to 31 August 2022</t>
  </si>
  <si>
    <t>Early years register (full Inspection)Childcare on non-domestic premisesBrentOutcomes for children1 April 2022 to 31 August 2022</t>
  </si>
  <si>
    <t>Early years register (full Inspection)Childcare on non-domestic premisesBrentOverall effectiveness: The quality and standards of the provision1 April 2022 to 31 August 2022</t>
  </si>
  <si>
    <t>Early years register (full Inspection)Childcare on non-domestic premisesBrentPersonal development1 April 2022 to 31 August 2022</t>
  </si>
  <si>
    <t>Early years register (full Inspection)Childcare on non-domestic premisesBrentPersonal development, behaviour and welfare1 April 2022 to 31 August 2022</t>
  </si>
  <si>
    <t>Early years register (full Inspection)Childcare on non-domestic premisesBrentQuality of education1 April 2022 to 31 August 2022</t>
  </si>
  <si>
    <t>Early years register (full Inspection)Childcare on non-domestic premisesBrentQuality of teaching, learning and assessment1 April 2022 to 31 August 2022</t>
  </si>
  <si>
    <t>Early years register (full Inspection)Childcare on non-domestic premisesBrentRequirements of the compulsory part of the childcare register1 April 2022 to 31 August 2022</t>
  </si>
  <si>
    <t>Early years register (full Inspection)Childcare on non-domestic premisesBrentRequirements of the voluntary part of the childcare register1 April 2022 to 31 August 2022</t>
  </si>
  <si>
    <t>Early years register (full Inspection)Childcare on non-domestic premisesBrentTotal No of inspections1 April 2022 to 31 August 2022</t>
  </si>
  <si>
    <t>Early years register (full Inspection)Childcare on non-domestic premisesBrentBehaviour and attitudes1 September 2021 to 31 March 2022</t>
  </si>
  <si>
    <t>Early years register (full Inspection)Childcare on non-domestic premisesBrentEffectiveness of leadership and Management1 September 2021 to 31 March 2022</t>
  </si>
  <si>
    <t>Early years register (full Inspection)Childcare on non-domestic premisesBrentOutcomes for children1 September 2021 to 31 March 2022</t>
  </si>
  <si>
    <t>Early years register (full Inspection)Childcare on non-domestic premisesBrentOverall effectiveness: The quality and standards of the provision1 September 2021 to 31 March 2022</t>
  </si>
  <si>
    <t>Early years register (full Inspection)Childcare on non-domestic premisesBrentPersonal development1 September 2021 to 31 March 2022</t>
  </si>
  <si>
    <t>Early years register (full Inspection)Childcare on non-domestic premisesBrentPersonal development, behaviour and welfare1 September 2021 to 31 March 2022</t>
  </si>
  <si>
    <t>Early years register (full Inspection)Childcare on non-domestic premisesBrentQuality of education1 September 2021 to 31 March 2022</t>
  </si>
  <si>
    <t>Early years register (full Inspection)Childcare on non-domestic premisesBrentQuality of teaching, learning and assessment1 September 2021 to 31 March 2022</t>
  </si>
  <si>
    <t>Early years register (full Inspection)Childcare on non-domestic premisesBrentRequirements of the compulsory part of the childcare register1 September 2021 to 31 March 2022</t>
  </si>
  <si>
    <t>Early years register (full Inspection)Childcare on non-domestic premisesBrentRequirements of the voluntary part of the childcare register1 September 2021 to 31 March 2022</t>
  </si>
  <si>
    <t>Early years register (full Inspection)Childcare on non-domestic premisesBrentTotal No of inspections1 September 2021 to 31 March 2022</t>
  </si>
  <si>
    <t>Early years register (Out-of-school day care)Childcare on non-domestic premisesBrentTotal No of inspections1 September 2021 to 31 March 2022</t>
  </si>
  <si>
    <t>Early years register (full Inspection)Childcare on non-domestic premisesBrighton and HoveBehaviour and attitudes1 April 2022 to 31 August 2022</t>
  </si>
  <si>
    <t>Early years register (full Inspection)Childcare on non-domestic premisesBrighton and HoveEffectiveness of leadership and Management1 April 2022 to 31 August 2022</t>
  </si>
  <si>
    <t>Early years register (full Inspection)Childcare on non-domestic premisesBrighton and HoveOutcomes for children1 April 2022 to 31 August 2022</t>
  </si>
  <si>
    <t>Early years register (full Inspection)Childcare on non-domestic premisesBrighton and HoveOverall effectiveness: The quality and standards of the provision1 April 2022 to 31 August 2022</t>
  </si>
  <si>
    <t>Early years register (full Inspection)Childcare on non-domestic premisesBrighton and HovePersonal development1 April 2022 to 31 August 2022</t>
  </si>
  <si>
    <t>Early years register (full Inspection)Childcare on non-domestic premisesBrighton and HovePersonal development, behaviour and welfare1 April 2022 to 31 August 2022</t>
  </si>
  <si>
    <t>Early years register (full Inspection)Childcare on non-domestic premisesBrighton and HoveQuality of education1 April 2022 to 31 August 2022</t>
  </si>
  <si>
    <t>Early years register (full Inspection)Childcare on non-domestic premisesBrighton and HoveQuality of teaching, learning and assessment1 April 2022 to 31 August 2022</t>
  </si>
  <si>
    <t>Early years register (full Inspection)Childcare on non-domestic premisesBrighton and HoveRequirements of the compulsory part of the childcare register1 April 2022 to 31 August 2022</t>
  </si>
  <si>
    <t>Early years register (full Inspection)Childcare on non-domestic premisesBrighton and HoveRequirements of the voluntary part of the childcare register1 April 2022 to 31 August 2022</t>
  </si>
  <si>
    <t>Early years register (full Inspection)Childcare on non-domestic premisesBrighton and HoveTotal No of inspections1 April 2022 to 31 August 2022</t>
  </si>
  <si>
    <t>Early years register (full Inspection)Childcare on non-domestic premisesBrighton and HoveBehaviour and attitudes1 September 2021 to 31 March 2022</t>
  </si>
  <si>
    <t>Early years register (full Inspection)Childcare on non-domestic premisesBrighton and HoveEffectiveness of leadership and Management1 September 2021 to 31 March 2022</t>
  </si>
  <si>
    <t>Early years register (full Inspection)Childcare on non-domestic premisesBrighton and HoveOutcomes for children1 September 2021 to 31 March 2022</t>
  </si>
  <si>
    <t>Early years register (full Inspection)Childcare on non-domestic premisesBrighton and HoveOverall effectiveness: The quality and standards of the provision1 September 2021 to 31 March 2022</t>
  </si>
  <si>
    <t>Early years register (full Inspection)Childcare on non-domestic premisesBrighton and HovePersonal development1 September 2021 to 31 March 2022</t>
  </si>
  <si>
    <t>Early years register (full Inspection)Childcare on non-domestic premisesBrighton and HovePersonal development, behaviour and welfare1 September 2021 to 31 March 2022</t>
  </si>
  <si>
    <t>Early years register (full Inspection)Childcare on non-domestic premisesBrighton and HoveQuality of education1 September 2021 to 31 March 2022</t>
  </si>
  <si>
    <t>Early years register (full Inspection)Childcare on non-domestic premisesBrighton and HoveQuality of teaching, learning and assessment1 September 2021 to 31 March 2022</t>
  </si>
  <si>
    <t>Early years register (full Inspection)Childcare on non-domestic premisesBrighton and HoveRequirements of the compulsory part of the childcare register1 September 2021 to 31 March 2022</t>
  </si>
  <si>
    <t>Early years register (full Inspection)Childcare on non-domestic premisesBrighton and HoveRequirements of the voluntary part of the childcare register1 September 2021 to 31 March 2022</t>
  </si>
  <si>
    <t>Early years register (full Inspection)Childcare on non-domestic premisesBrighton and HoveTotal No of inspections1 September 2021 to 31 March 2022</t>
  </si>
  <si>
    <t>Early years register (Out-of-school day care)Childcare on non-domestic premisesBrighton and HoveTotal No of inspections1 April 2022 to 31 August 2022</t>
  </si>
  <si>
    <t>Early years register (Out-of-school day care)Childcare on non-domestic premisesBrighton and HoveTotal No of inspections1 September 2021 to 31 March 2022</t>
  </si>
  <si>
    <t>Early years register (full Inspection)Childcare on non-domestic premisesBristolBehaviour and attitudes1 April 2022 to 31 August 2022</t>
  </si>
  <si>
    <t>Early years register (full Inspection)Childcare on non-domestic premisesBristolEffectiveness of leadership and Management1 April 2022 to 31 August 2022</t>
  </si>
  <si>
    <t>Early years register (full Inspection)Childcare on non-domestic premisesBristolOutcomes for children1 April 2022 to 31 August 2022</t>
  </si>
  <si>
    <t>Early years register (full Inspection)Childcare on non-domestic premisesBristolOverall effectiveness: The quality and standards of the provision1 April 2022 to 31 August 2022</t>
  </si>
  <si>
    <t>Early years register (full Inspection)Childcare on non-domestic premisesBristolPersonal development1 April 2022 to 31 August 2022</t>
  </si>
  <si>
    <t>Early years register (full Inspection)Childcare on non-domestic premisesBristolPersonal development, behaviour and welfare1 April 2022 to 31 August 2022</t>
  </si>
  <si>
    <t>Early years register (full Inspection)Childcare on non-domestic premisesBristolQuality of education1 April 2022 to 31 August 2022</t>
  </si>
  <si>
    <t>Early years register (full Inspection)Childcare on non-domestic premisesBristolQuality of teaching, learning and assessment1 April 2022 to 31 August 2022</t>
  </si>
  <si>
    <t>Early years register (full Inspection)Childcare on non-domestic premisesBristolRequirements of the compulsory part of the childcare register1 April 2022 to 31 August 2022</t>
  </si>
  <si>
    <t>Early years register (full Inspection)Childcare on non-domestic premisesBristolRequirements of the voluntary part of the childcare register1 April 2022 to 31 August 2022</t>
  </si>
  <si>
    <t>Early years register (full Inspection)Childcare on non-domestic premisesBristolTotal No of inspections1 April 2022 to 31 August 2022</t>
  </si>
  <si>
    <t>Early years register (full Inspection)Childcare on non-domestic premisesBristolBehaviour and attitudes1 September 2021 to 31 March 2022</t>
  </si>
  <si>
    <t>Early years register (full Inspection)Childcare on non-domestic premisesBristolEffectiveness of leadership and Management1 September 2021 to 31 March 2022</t>
  </si>
  <si>
    <t>Early years register (full Inspection)Childcare on non-domestic premisesBristolOutcomes for children1 September 2021 to 31 March 2022</t>
  </si>
  <si>
    <t>Early years register (full Inspection)Childcare on non-domestic premisesBristolOverall effectiveness: The quality and standards of the provision1 September 2021 to 31 March 2022</t>
  </si>
  <si>
    <t>Early years register (full Inspection)Childcare on non-domestic premisesBristolPersonal development1 September 2021 to 31 March 2022</t>
  </si>
  <si>
    <t>Early years register (full Inspection)Childcare on non-domestic premisesBristolPersonal development, behaviour and welfare1 September 2021 to 31 March 2022</t>
  </si>
  <si>
    <t>Early years register (full Inspection)Childcare on non-domestic premisesBristolQuality of education1 September 2021 to 31 March 2022</t>
  </si>
  <si>
    <t>Early years register (full Inspection)Childcare on non-domestic premisesBristolQuality of teaching, learning and assessment1 September 2021 to 31 March 2022</t>
  </si>
  <si>
    <t>Early years register (full Inspection)Childcare on non-domestic premisesBristolRequirements of the compulsory part of the childcare register1 September 2021 to 31 March 2022</t>
  </si>
  <si>
    <t>Early years register (full Inspection)Childcare on non-domestic premisesBristolRequirements of the voluntary part of the childcare register1 September 2021 to 31 March 2022</t>
  </si>
  <si>
    <t>Early years register (full Inspection)Childcare on non-domestic premisesBristolTotal No of inspections1 September 2021 to 31 March 2022</t>
  </si>
  <si>
    <t>Early years register (Out-of-school day care)Childcare on non-domestic premisesBristolTotal No of inspections1 April 2022 to 31 August 2022</t>
  </si>
  <si>
    <t>Early years register (Out-of-school day care)Childcare on non-domestic premisesBristolTotal No of inspections1 September 2021 to 31 March 2022</t>
  </si>
  <si>
    <t>Early years register (full Inspection)Childcare on non-domestic premisesBromleyBehaviour and attitudes1 April 2022 to 31 August 2022</t>
  </si>
  <si>
    <t>Early years register (full Inspection)Childcare on non-domestic premisesBromleyEffectiveness of leadership and Management1 April 2022 to 31 August 2022</t>
  </si>
  <si>
    <t>Early years register (full Inspection)Childcare on non-domestic premisesBromleyOutcomes for children1 April 2022 to 31 August 2022</t>
  </si>
  <si>
    <t>Early years register (full Inspection)Childcare on non-domestic premisesBromleyOverall effectiveness: The quality and standards of the provision1 April 2022 to 31 August 2022</t>
  </si>
  <si>
    <t>Early years register (full Inspection)Childcare on non-domestic premisesBromleyPersonal development1 April 2022 to 31 August 2022</t>
  </si>
  <si>
    <t>Early years register (full Inspection)Childcare on non-domestic premisesBromleyPersonal development, behaviour and welfare1 April 2022 to 31 August 2022</t>
  </si>
  <si>
    <t>Early years register (full Inspection)Childcare on non-domestic premisesBromleyQuality of education1 April 2022 to 31 August 2022</t>
  </si>
  <si>
    <t>Early years register (full Inspection)Childcare on non-domestic premisesBromleyQuality of teaching, learning and assessment1 April 2022 to 31 August 2022</t>
  </si>
  <si>
    <t>Early years register (full Inspection)Childcare on non-domestic premisesBromleyRequirements of the compulsory part of the childcare register1 April 2022 to 31 August 2022</t>
  </si>
  <si>
    <t>Early years register (full Inspection)Childcare on non-domestic premisesBromleyRequirements of the voluntary part of the childcare register1 April 2022 to 31 August 2022</t>
  </si>
  <si>
    <t>Early years register (full Inspection)Childcare on non-domestic premisesBromleyTotal No of inspections1 April 2022 to 31 August 2022</t>
  </si>
  <si>
    <t>Early years register (full Inspection)Childcare on non-domestic premisesBromleyBehaviour and attitudes1 September 2021 to 31 March 2022</t>
  </si>
  <si>
    <t>Early years register (full Inspection)Childcare on non-domestic premisesBromleyEffectiveness of leadership and Management1 September 2021 to 31 March 2022</t>
  </si>
  <si>
    <t>Early years register (full Inspection)Childcare on non-domestic premisesBromleyOutcomes for children1 September 2021 to 31 March 2022</t>
  </si>
  <si>
    <t>Early years register (full Inspection)Childcare on non-domestic premisesBromleyOverall effectiveness: The quality and standards of the provision1 September 2021 to 31 March 2022</t>
  </si>
  <si>
    <t>Early years register (full Inspection)Childcare on non-domestic premisesBromleyPersonal development1 September 2021 to 31 March 2022</t>
  </si>
  <si>
    <t>Early years register (full Inspection)Childcare on non-domestic premisesBromleyPersonal development, behaviour and welfare1 September 2021 to 31 March 2022</t>
  </si>
  <si>
    <t>Early years register (full Inspection)Childcare on non-domestic premisesBromleyQuality of education1 September 2021 to 31 March 2022</t>
  </si>
  <si>
    <t>Early years register (full Inspection)Childcare on non-domestic premisesBromleyQuality of teaching, learning and assessment1 September 2021 to 31 March 2022</t>
  </si>
  <si>
    <t>Early years register (full Inspection)Childcare on non-domestic premisesBromleyRequirements of the compulsory part of the childcare register1 September 2021 to 31 March 2022</t>
  </si>
  <si>
    <t>Early years register (full Inspection)Childcare on non-domestic premisesBromleyRequirements of the voluntary part of the childcare register1 September 2021 to 31 March 2022</t>
  </si>
  <si>
    <t>Early years register (full Inspection)Childcare on non-domestic premisesBromleyTotal No of inspections1 September 2021 to 31 March 2022</t>
  </si>
  <si>
    <t>Early years register (Out-of-school day care)Childcare on non-domestic premisesBromleyTotal No of inspections1 April 2022 to 31 August 2022</t>
  </si>
  <si>
    <t>Early years register (Out-of-school day care)Childcare on non-domestic premisesBromleyTotal No of inspections1 September 2021 to 31 March 2022</t>
  </si>
  <si>
    <t>Childcare registerChildcare on non-domestic premisesBuckinghamshireTotal No of inspections1 September 2021 to 31 March 2022</t>
  </si>
  <si>
    <t>Early years register (full Inspection)Childcare on non-domestic premisesBuckinghamshireBehaviour and attitudes1 April 2022 to 31 August 2022</t>
  </si>
  <si>
    <t>Early years register (full Inspection)Childcare on non-domestic premisesBuckinghamshireEffectiveness of leadership and Management1 April 2022 to 31 August 2022</t>
  </si>
  <si>
    <t>Early years register (full Inspection)Childcare on non-domestic premisesBuckinghamshireOutcomes for children1 April 2022 to 31 August 2022</t>
  </si>
  <si>
    <t>Early years register (full Inspection)Childcare on non-domestic premisesBuckinghamshireOverall effectiveness: The quality and standards of the provision1 April 2022 to 31 August 2022</t>
  </si>
  <si>
    <t>Early years register (full Inspection)Childcare on non-domestic premisesBuckinghamshirePersonal development1 April 2022 to 31 August 2022</t>
  </si>
  <si>
    <t>Early years register (full Inspection)Childcare on non-domestic premisesBuckinghamshirePersonal development, behaviour and welfare1 April 2022 to 31 August 2022</t>
  </si>
  <si>
    <t>Early years register (full Inspection)Childcare on non-domestic premisesBuckinghamshireQuality of education1 April 2022 to 31 August 2022</t>
  </si>
  <si>
    <t>Early years register (full Inspection)Childcare on non-domestic premisesBuckinghamshireQuality of teaching, learning and assessment1 April 2022 to 31 August 2022</t>
  </si>
  <si>
    <t>Early years register (full Inspection)Childcare on non-domestic premisesBuckinghamshireRequirements of the compulsory part of the childcare register1 April 2022 to 31 August 2022</t>
  </si>
  <si>
    <t>Early years register (full Inspection)Childcare on non-domestic premisesBuckinghamshireRequirements of the voluntary part of the childcare register1 April 2022 to 31 August 2022</t>
  </si>
  <si>
    <t>Early years register (full Inspection)Childcare on non-domestic premisesBuckinghamshireTotal No of inspections1 April 2022 to 31 August 2022</t>
  </si>
  <si>
    <t>Early years register (full Inspection)Childcare on non-domestic premisesBuckinghamshireBehaviour and attitudes1 September 2021 to 31 March 2022</t>
  </si>
  <si>
    <t>Early years register (full Inspection)Childcare on non-domestic premisesBuckinghamshireEffectiveness of leadership and Management1 September 2021 to 31 March 2022</t>
  </si>
  <si>
    <t>Early years register (full Inspection)Childcare on non-domestic premisesBuckinghamshireOutcomes for children1 September 2021 to 31 March 2022</t>
  </si>
  <si>
    <t>Early years register (full Inspection)Childcare on non-domestic premisesBuckinghamshireOverall effectiveness: The quality and standards of the provision1 September 2021 to 31 March 2022</t>
  </si>
  <si>
    <t>Early years register (full Inspection)Childcare on non-domestic premisesBuckinghamshirePersonal development1 September 2021 to 31 March 2022</t>
  </si>
  <si>
    <t>Early years register (full Inspection)Childcare on non-domestic premisesBuckinghamshirePersonal development, behaviour and welfare1 September 2021 to 31 March 2022</t>
  </si>
  <si>
    <t>Early years register (full Inspection)Childcare on non-domestic premisesBuckinghamshireQuality of education1 September 2021 to 31 March 2022</t>
  </si>
  <si>
    <t>Early years register (full Inspection)Childcare on non-domestic premisesBuckinghamshireQuality of teaching, learning and assessment1 September 2021 to 31 March 2022</t>
  </si>
  <si>
    <t>Early years register (full Inspection)Childcare on non-domestic premisesBuckinghamshireRequirements of the compulsory part of the childcare register1 September 2021 to 31 March 2022</t>
  </si>
  <si>
    <t>Early years register (full Inspection)Childcare on non-domestic premisesBuckinghamshireRequirements of the voluntary part of the childcare register1 September 2021 to 31 March 2022</t>
  </si>
  <si>
    <t>Early years register (full Inspection)Childcare on non-domestic premisesBuckinghamshireTotal No of inspections1 September 2021 to 31 March 2022</t>
  </si>
  <si>
    <t>Early years register (Out-of-school day care)Childcare on non-domestic premisesBuckinghamshireTotal No of inspections1 April 2022 to 31 August 2022</t>
  </si>
  <si>
    <t>Early years register (Out-of-school day care)Childcare on non-domestic premisesBuckinghamshireTotal No of inspections1 September 2021 to 31 March 2022</t>
  </si>
  <si>
    <t>Childcare registerChildcare on non-domestic premisesBuryTotal No of inspections1 September 2021 to 31 March 2022</t>
  </si>
  <si>
    <t>Early years register (full Inspection)Childcare on non-domestic premisesBuryBehaviour and attitudes1 April 2022 to 31 August 2022</t>
  </si>
  <si>
    <t>Early years register (full Inspection)Childcare on non-domestic premisesBuryEffectiveness of leadership and Management1 April 2022 to 31 August 2022</t>
  </si>
  <si>
    <t>Early years register (full Inspection)Childcare on non-domestic premisesBuryOutcomes for children1 April 2022 to 31 August 2022</t>
  </si>
  <si>
    <t>Early years register (full Inspection)Childcare on non-domestic premisesBuryOverall effectiveness: The quality and standards of the provision1 April 2022 to 31 August 2022</t>
  </si>
  <si>
    <t>Early years register (full Inspection)Childcare on non-domestic premisesBuryPersonal development1 April 2022 to 31 August 2022</t>
  </si>
  <si>
    <t>Early years register (full Inspection)Childcare on non-domestic premisesBuryPersonal development, behaviour and welfare1 April 2022 to 31 August 2022</t>
  </si>
  <si>
    <t>Early years register (full Inspection)Childcare on non-domestic premisesBuryQuality of education1 April 2022 to 31 August 2022</t>
  </si>
  <si>
    <t>Early years register (full Inspection)Childcare on non-domestic premisesBuryQuality of teaching, learning and assessment1 April 2022 to 31 August 2022</t>
  </si>
  <si>
    <t>Early years register (full Inspection)Childcare on non-domestic premisesBuryRequirements of the compulsory part of the childcare register1 April 2022 to 31 August 2022</t>
  </si>
  <si>
    <t>Early years register (full Inspection)Childcare on non-domestic premisesBuryRequirements of the voluntary part of the childcare register1 April 2022 to 31 August 2022</t>
  </si>
  <si>
    <t>Early years register (full Inspection)Childcare on non-domestic premisesBuryTotal No of inspections1 April 2022 to 31 August 2022</t>
  </si>
  <si>
    <t>Early years register (full Inspection)Childcare on non-domestic premisesBuryBehaviour and attitudes1 September 2021 to 31 March 2022</t>
  </si>
  <si>
    <t>Early years register (full Inspection)Childcare on non-domestic premisesBuryEffectiveness of leadership and Management1 September 2021 to 31 March 2022</t>
  </si>
  <si>
    <t>Early years register (full Inspection)Childcare on non-domestic premisesBuryOutcomes for children1 September 2021 to 31 March 2022</t>
  </si>
  <si>
    <t>Early years register (full Inspection)Childcare on non-domestic premisesBuryOverall effectiveness: The quality and standards of the provision1 September 2021 to 31 March 2022</t>
  </si>
  <si>
    <t>Early years register (full Inspection)Childcare on non-domestic premisesBuryPersonal development1 September 2021 to 31 March 2022</t>
  </si>
  <si>
    <t>Early years register (full Inspection)Childcare on non-domestic premisesBuryPersonal development, behaviour and welfare1 September 2021 to 31 March 2022</t>
  </si>
  <si>
    <t>Early years register (full Inspection)Childcare on non-domestic premisesBuryQuality of education1 September 2021 to 31 March 2022</t>
  </si>
  <si>
    <t>Early years register (full Inspection)Childcare on non-domestic premisesBuryQuality of teaching, learning and assessment1 September 2021 to 31 March 2022</t>
  </si>
  <si>
    <t>Early years register (full Inspection)Childcare on non-domestic premisesBuryRequirements of the compulsory part of the childcare register1 September 2021 to 31 March 2022</t>
  </si>
  <si>
    <t>Early years register (full Inspection)Childcare on non-domestic premisesBuryRequirements of the voluntary part of the childcare register1 September 2021 to 31 March 2022</t>
  </si>
  <si>
    <t>Early years register (full Inspection)Childcare on non-domestic premisesBuryTotal No of inspections1 September 2021 to 31 March 2022</t>
  </si>
  <si>
    <t>Early years register (Out-of-school day care)Childcare on non-domestic premisesLiverpoolTotal No of inspections1 September 2021 to 31 March 2022</t>
  </si>
  <si>
    <t>Early years register (full Inspection)Childcare on non-domestic premisesLutonBehaviour and attitudes1 April 2022 to 31 August 2022</t>
  </si>
  <si>
    <t>Early years register (full Inspection)Childcare on non-domestic premisesLutonEffectiveness of leadership and Management1 April 2022 to 31 August 2022</t>
  </si>
  <si>
    <t>Early years register (full Inspection)Childcare on non-domestic premisesLutonOutcomes for children1 April 2022 to 31 August 2022</t>
  </si>
  <si>
    <t>Early years register (full Inspection)Childcare on non-domestic premisesLutonOverall effectiveness: The quality and standards of the provision1 April 2022 to 31 August 2022</t>
  </si>
  <si>
    <t>Early years register (full Inspection)Childcare on non-domestic premisesLutonPersonal development1 April 2022 to 31 August 2022</t>
  </si>
  <si>
    <t>Early years register (full Inspection)Childcare on non-domestic premisesLutonPersonal development, behaviour and welfare1 April 2022 to 31 August 2022</t>
  </si>
  <si>
    <t>Early years register (full Inspection)Childcare on non-domestic premisesLutonQuality of education1 April 2022 to 31 August 2022</t>
  </si>
  <si>
    <t>Early years register (full Inspection)Childcare on non-domestic premisesLutonQuality of teaching, learning and assessment1 April 2022 to 31 August 2022</t>
  </si>
  <si>
    <t>Early years register (full Inspection)Childcare on non-domestic premisesLutonRequirements of the compulsory part of the childcare register1 April 2022 to 31 August 2022</t>
  </si>
  <si>
    <t>Early years register (full Inspection)Childcare on non-domestic premisesLutonRequirements of the voluntary part of the childcare register1 April 2022 to 31 August 2022</t>
  </si>
  <si>
    <t>Early years register (full Inspection)Childcare on non-domestic premisesLutonTotal No of inspections1 April 2022 to 31 August 2022</t>
  </si>
  <si>
    <t>Early years register (full Inspection)Childcare on non-domestic premisesLutonBehaviour and attitudes1 September 2021 to 31 March 2022</t>
  </si>
  <si>
    <t>Early years register (full Inspection)Childcare on non-domestic premisesLutonEffectiveness of leadership and Management1 September 2021 to 31 March 2022</t>
  </si>
  <si>
    <t>Early years register (full Inspection)Childcare on non-domestic premisesLutonOutcomes for children1 September 2021 to 31 March 2022</t>
  </si>
  <si>
    <t>Early years register (full Inspection)Childcare on non-domestic premisesLutonOverall effectiveness: The quality and standards of the provision1 September 2021 to 31 March 2022</t>
  </si>
  <si>
    <t>Early years register (full Inspection)Childcare on non-domestic premisesLutonPersonal development1 September 2021 to 31 March 2022</t>
  </si>
  <si>
    <t>Early years register (full Inspection)Childcare on non-domestic premisesLutonPersonal development, behaviour and welfare1 September 2021 to 31 March 2022</t>
  </si>
  <si>
    <t>Early years register (full Inspection)Childcare on non-domestic premisesLutonQuality of education1 September 2021 to 31 March 2022</t>
  </si>
  <si>
    <t>Early years register (full Inspection)Childcare on non-domestic premisesLutonQuality of teaching, learning and assessment1 September 2021 to 31 March 2022</t>
  </si>
  <si>
    <t>Early years register (full Inspection)Childcare on non-domestic premisesLutonRequirements of the compulsory part of the childcare register1 September 2021 to 31 March 2022</t>
  </si>
  <si>
    <t>Early years register (full Inspection)Childcare on non-domestic premisesLutonRequirements of the voluntary part of the childcare register1 September 2021 to 31 March 2022</t>
  </si>
  <si>
    <t>Early years register (full Inspection)Childcare on non-domestic premisesLutonTotal No of inspections1 September 2021 to 31 March 2022</t>
  </si>
  <si>
    <t>Early years register (Out-of-school day care)Childcare on non-domestic premisesLutonTotal No of inspections1 April 2022 to 31 August 2022</t>
  </si>
  <si>
    <t>Childcare registerChildcare on non-domestic premisesManchesterTotal No of inspections1 September 2021 to 31 March 2022</t>
  </si>
  <si>
    <t>Early years register (full Inspection)Childcare on non-domestic premisesManchesterBehaviour and attitudes1 April 2022 to 31 August 2022</t>
  </si>
  <si>
    <t>Early years register (full Inspection)Childcare on non-domestic premisesManchesterEffectiveness of leadership and Management1 April 2022 to 31 August 2022</t>
  </si>
  <si>
    <t>Early years register (full Inspection)Childcare on non-domestic premisesManchesterOutcomes for children1 April 2022 to 31 August 2022</t>
  </si>
  <si>
    <t>Early years register (full Inspection)Childcare on non-domestic premisesManchesterOverall effectiveness: The quality and standards of the provision1 April 2022 to 31 August 2022</t>
  </si>
  <si>
    <t>Early years register (full Inspection)Childcare on non-domestic premisesManchesterPersonal development1 April 2022 to 31 August 2022</t>
  </si>
  <si>
    <t>Early years register (full Inspection)Childcare on non-domestic premisesManchesterPersonal development, behaviour and welfare1 April 2022 to 31 August 2022</t>
  </si>
  <si>
    <t>Early years register (full Inspection)Childcare on non-domestic premisesManchesterQuality of education1 April 2022 to 31 August 2022</t>
  </si>
  <si>
    <t>Early years register (full Inspection)Childcare on non-domestic premisesManchesterQuality of teaching, learning and assessment1 April 2022 to 31 August 2022</t>
  </si>
  <si>
    <t>Early years register (full Inspection)Childcare on non-domestic premisesManchesterRequirements of the compulsory part of the childcare register1 April 2022 to 31 August 2022</t>
  </si>
  <si>
    <t>Early years register (full Inspection)Childcare on non-domestic premisesManchesterRequirements of the voluntary part of the childcare register1 April 2022 to 31 August 2022</t>
  </si>
  <si>
    <t>Early years register (full Inspection)Childcare on non-domestic premisesManchesterTotal No of inspections1 April 2022 to 31 August 2022</t>
  </si>
  <si>
    <t>Early years register (full Inspection)Childcare on non-domestic premisesManchesterBehaviour and attitudes1 September 2021 to 31 March 2022</t>
  </si>
  <si>
    <t>Early years register (full Inspection)Childcare on non-domestic premisesManchesterEffectiveness of leadership and Management1 September 2021 to 31 March 2022</t>
  </si>
  <si>
    <t>Early years register (full Inspection)Childcare on non-domestic premisesManchesterOutcomes for children1 September 2021 to 31 March 2022</t>
  </si>
  <si>
    <t>Early years register (full Inspection)Childcare on non-domestic premisesManchesterOverall effectiveness: The quality and standards of the provision1 September 2021 to 31 March 2022</t>
  </si>
  <si>
    <t>Early years register (full Inspection)Childcare on non-domestic premisesManchesterPersonal development1 September 2021 to 31 March 2022</t>
  </si>
  <si>
    <t>Early years register (full Inspection)Childcare on non-domestic premisesManchesterPersonal development, behaviour and welfare1 September 2021 to 31 March 2022</t>
  </si>
  <si>
    <t>Early years register (full Inspection)Childcare on non-domestic premisesManchesterQuality of education1 September 2021 to 31 March 2022</t>
  </si>
  <si>
    <t>Early years register (full Inspection)Childcare on non-domestic premisesManchesterQuality of teaching, learning and assessment1 September 2021 to 31 March 2022</t>
  </si>
  <si>
    <t>Early years register (full Inspection)Childcare on non-domestic premisesManchesterRequirements of the compulsory part of the childcare register1 September 2021 to 31 March 2022</t>
  </si>
  <si>
    <t>Early years register (full Inspection)Childcare on non-domestic premisesManchesterRequirements of the voluntary part of the childcare register1 September 2021 to 31 March 2022</t>
  </si>
  <si>
    <t>Early years register (full Inspection)Childcare on non-domestic premisesManchesterTotal No of inspections1 September 2021 to 31 March 2022</t>
  </si>
  <si>
    <t>Early years register (Out-of-school day care)Childcare on non-domestic premisesManchesterTotal No of inspections1 April 2022 to 31 August 2022</t>
  </si>
  <si>
    <t>Early years register (Out-of-school day care)Childcare on non-domestic premisesManchesterTotal No of inspections1 September 2021 to 31 March 2022</t>
  </si>
  <si>
    <t>Childcare registerChildcare on non-domestic premisesMedwayTotal No of inspections1 September 2021 to 31 March 2022</t>
  </si>
  <si>
    <t>Early years register (full Inspection)Childcare on non-domestic premisesMedwayBehaviour and attitudes1 April 2022 to 31 August 2022</t>
  </si>
  <si>
    <t>Early years register (full Inspection)Childcare on non-domestic premisesMedwayEffectiveness of leadership and Management1 April 2022 to 31 August 2022</t>
  </si>
  <si>
    <t>Early years register (full Inspection)Childcare on non-domestic premisesMedwayOutcomes for children1 April 2022 to 31 August 2022</t>
  </si>
  <si>
    <t>Early years register (full Inspection)Childcare on non-domestic premisesMedwayOverall effectiveness: The quality and standards of the provision1 April 2022 to 31 August 2022</t>
  </si>
  <si>
    <t>Early years register (full Inspection)Childcare on non-domestic premisesMedwayPersonal development1 April 2022 to 31 August 2022</t>
  </si>
  <si>
    <t>Early years register (full Inspection)Childcare on non-domestic premisesMedwayPersonal development, behaviour and welfare1 April 2022 to 31 August 2022</t>
  </si>
  <si>
    <t>Early years register (full Inspection)Childcare on non-domestic premisesMedwayQuality of education1 April 2022 to 31 August 2022</t>
  </si>
  <si>
    <t>Early years register (full Inspection)Childcare on non-domestic premisesMedwayQuality of teaching, learning and assessment1 April 2022 to 31 August 2022</t>
  </si>
  <si>
    <t>Early years register (full Inspection)Childcare on non-domestic premisesMedwayRequirements of the compulsory part of the childcare register1 April 2022 to 31 August 2022</t>
  </si>
  <si>
    <t>Early years register (full Inspection)Childcare on non-domestic premisesMedwayRequirements of the voluntary part of the childcare register1 April 2022 to 31 August 2022</t>
  </si>
  <si>
    <t>Early years register (full Inspection)Childcare on non-domestic premisesMedwayTotal No of inspections1 April 2022 to 31 August 2022</t>
  </si>
  <si>
    <t>Early years register (full Inspection)Childcare on non-domestic premisesMedwayBehaviour and attitudes1 September 2021 to 31 March 2022</t>
  </si>
  <si>
    <t>Early years register (full Inspection)Childcare on non-domestic premisesMedwayEffectiveness of leadership and Management1 September 2021 to 31 March 2022</t>
  </si>
  <si>
    <t>Early years register (full Inspection)Childcare on non-domestic premisesMedwayOutcomes for children1 September 2021 to 31 March 2022</t>
  </si>
  <si>
    <t>Early years register (full Inspection)Childcare on non-domestic premisesMedwayOverall effectiveness: The quality and standards of the provision1 September 2021 to 31 March 2022</t>
  </si>
  <si>
    <t>Early years register (full Inspection)Childcare on non-domestic premisesMedwayPersonal development1 September 2021 to 31 March 2022</t>
  </si>
  <si>
    <t>Early years register (full Inspection)Childcare on non-domestic premisesMedwayPersonal development, behaviour and welfare1 September 2021 to 31 March 2022</t>
  </si>
  <si>
    <t>Early years register (full Inspection)Childcare on non-domestic premisesMedwayQuality of education1 September 2021 to 31 March 2022</t>
  </si>
  <si>
    <t>Early years register (full Inspection)Childcare on non-domestic premisesMedwayQuality of teaching, learning and assessment1 September 2021 to 31 March 2022</t>
  </si>
  <si>
    <t>Early years register (full Inspection)Childcare on non-domestic premisesMedwayRequirements of the compulsory part of the childcare register1 September 2021 to 31 March 2022</t>
  </si>
  <si>
    <t>Early years register (full Inspection)Childcare on non-domestic premisesMedwayRequirements of the voluntary part of the childcare register1 September 2021 to 31 March 2022</t>
  </si>
  <si>
    <t>Early years register (full Inspection)Childcare on non-domestic premisesMedwayTotal No of inspections1 September 2021 to 31 March 2022</t>
  </si>
  <si>
    <t>Early years register (Out-of-school day care)Childcare on non-domestic premisesMedwayTotal No of inspections1 April 2022 to 31 August 2022</t>
  </si>
  <si>
    <t>Early years register (Out-of-school day care)Childcare on non-domestic premisesMedwayTotal No of inspections1 September 2021 to 31 March 2022</t>
  </si>
  <si>
    <t>Childcare registerChildcare on non-domestic premisesMertonTotal No of inspections1 April 2022 to 31 August 2022</t>
  </si>
  <si>
    <t>Early years register (full Inspection)Childcare on non-domestic premisesMertonBehaviour and attitudes1 April 2022 to 31 August 2022</t>
  </si>
  <si>
    <t>Early years register (full Inspection)Childcare on non-domestic premisesMertonEffectiveness of leadership and Management1 April 2022 to 31 August 2022</t>
  </si>
  <si>
    <t>Early years register (full Inspection)Childcare on non-domestic premisesMertonOutcomes for children1 April 2022 to 31 August 2022</t>
  </si>
  <si>
    <t>Early years register (full Inspection)Childcare on non-domestic premisesMertonOverall effectiveness: The quality and standards of the provision1 April 2022 to 31 August 2022</t>
  </si>
  <si>
    <t>Early years register (full Inspection)Childcare on non-domestic premisesMertonPersonal development1 April 2022 to 31 August 2022</t>
  </si>
  <si>
    <t>Early years register (full Inspection)Childcare on non-domestic premisesMertonPersonal development, behaviour and welfare1 April 2022 to 31 August 2022</t>
  </si>
  <si>
    <t>Early years register (full Inspection)Childcare on non-domestic premisesMertonQuality of education1 April 2022 to 31 August 2022</t>
  </si>
  <si>
    <t>Early years register (full Inspection)Childcare on non-domestic premisesMertonQuality of teaching, learning and assessment1 April 2022 to 31 August 2022</t>
  </si>
  <si>
    <t>Early years register (full Inspection)Childcare on non-domestic premisesMertonRequirements of the compulsory part of the childcare register1 April 2022 to 31 August 2022</t>
  </si>
  <si>
    <t>Early years register (full Inspection)Childcare on non-domestic premisesMertonRequirements of the voluntary part of the childcare register1 April 2022 to 31 August 2022</t>
  </si>
  <si>
    <t>Early years register (full Inspection)Childcare on non-domestic premisesMertonTotal No of inspections1 April 2022 to 31 August 2022</t>
  </si>
  <si>
    <t>Early years register (full Inspection)Childcare on non-domestic premisesMertonBehaviour and attitudes1 September 2021 to 31 March 2022</t>
  </si>
  <si>
    <t>Early years register (full Inspection)Childcare on non-domestic premisesMertonEffectiveness of leadership and Management1 September 2021 to 31 March 2022</t>
  </si>
  <si>
    <t>Early years register (full Inspection)Childcare on non-domestic premisesMertonOutcomes for children1 September 2021 to 31 March 2022</t>
  </si>
  <si>
    <t>Early years register (full Inspection)Childcare on non-domestic premisesMertonOverall effectiveness: The quality and standards of the provision1 September 2021 to 31 March 2022</t>
  </si>
  <si>
    <t>Early years register (full Inspection)Childcare on non-domestic premisesMertonPersonal development1 September 2021 to 31 March 2022</t>
  </si>
  <si>
    <t>Early years register (full Inspection)Childcare on non-domestic premisesMertonPersonal development, behaviour and welfare1 September 2021 to 31 March 2022</t>
  </si>
  <si>
    <t>Early years register (full Inspection)Childcare on non-domestic premisesMertonQuality of education1 September 2021 to 31 March 2022</t>
  </si>
  <si>
    <t>Early years register (full Inspection)Childcare on non-domestic premisesMertonQuality of teaching, learning and assessment1 September 2021 to 31 March 2022</t>
  </si>
  <si>
    <t>Early years register (full Inspection)Childcare on non-domestic premisesMertonRequirements of the compulsory part of the childcare register1 September 2021 to 31 March 2022</t>
  </si>
  <si>
    <t>Early years register (full Inspection)Childcare on non-domestic premisesMertonRequirements of the voluntary part of the childcare register1 September 2021 to 31 March 2022</t>
  </si>
  <si>
    <t>Early years register (full Inspection)Childcare on non-domestic premisesMertonTotal No of inspections1 September 2021 to 31 March 2022</t>
  </si>
  <si>
    <t>Early years register (No children on roll)Childcare on non-domestic premisesMertonNCOR Inspection Outcomes1 April 2022 to 31 August 2022</t>
  </si>
  <si>
    <t>Early years register (No children on roll)Childcare on non-domestic premisesMertonTotal No of inspections1 April 2022 to 31 August 2022</t>
  </si>
  <si>
    <t>Early years register (Out-of-school day care)Childcare on non-domestic premisesMertonTotal No of inspections1 April 2022 to 31 August 2022</t>
  </si>
  <si>
    <t>Early years register (Out-of-school day care)Childcare on non-domestic premisesMertonTotal No of inspections1 September 2021 to 31 March 2022</t>
  </si>
  <si>
    <t>Early years register (full Inspection)Childcare on non-domestic premisesMiddlesbroughBehaviour and attitudes1 April 2022 to 31 August 2022</t>
  </si>
  <si>
    <t>Early years register (full Inspection)Childcare on non-domestic premisesMiddlesbroughEffectiveness of leadership and Management1 April 2022 to 31 August 2022</t>
  </si>
  <si>
    <t>Early years register (full Inspection)Childcare on non-domestic premisesMiddlesbroughOutcomes for children1 April 2022 to 31 August 2022</t>
  </si>
  <si>
    <t>Early years register (full Inspection)Childcare on non-domestic premisesMiddlesbroughOverall effectiveness: The quality and standards of the provision1 April 2022 to 31 August 2022</t>
  </si>
  <si>
    <t>Early years register (full Inspection)Childcare on non-domestic premisesMiddlesbroughPersonal development1 April 2022 to 31 August 2022</t>
  </si>
  <si>
    <t>Early years register (full Inspection)Childcare on non-domestic premisesMiddlesbroughPersonal development, behaviour and welfare1 April 2022 to 31 August 2022</t>
  </si>
  <si>
    <t>Early years register (full Inspection)Childcare on non-domestic premisesMiddlesbroughQuality of education1 April 2022 to 31 August 2022</t>
  </si>
  <si>
    <t>Early years register (full Inspection)Childcare on non-domestic premisesMiddlesbroughQuality of teaching, learning and assessment1 April 2022 to 31 August 2022</t>
  </si>
  <si>
    <t>Early years register (full Inspection)Childcare on non-domestic premisesMiddlesbroughRequirements of the compulsory part of the childcare register1 April 2022 to 31 August 2022</t>
  </si>
  <si>
    <t>Early years register (full Inspection)Childcare on non-domestic premisesMiddlesbroughRequirements of the voluntary part of the childcare register1 April 2022 to 31 August 2022</t>
  </si>
  <si>
    <t>Early years register (full Inspection)Childcare on non-domestic premisesMiddlesbroughTotal No of inspections1 April 2022 to 31 August 2022</t>
  </si>
  <si>
    <t>Early years register (full Inspection)Childcare on non-domestic premisesMiddlesbroughBehaviour and attitudes1 September 2021 to 31 March 2022</t>
  </si>
  <si>
    <t>Early years register (full Inspection)Childcare on non-domestic premisesMiddlesbroughEffectiveness of leadership and Management1 September 2021 to 31 March 2022</t>
  </si>
  <si>
    <t>Early years register (full Inspection)Childcare on non-domestic premisesMiddlesbroughOutcomes for children1 September 2021 to 31 March 2022</t>
  </si>
  <si>
    <t>Early years register (full Inspection)Childcare on non-domestic premisesMiddlesbroughOverall effectiveness: The quality and standards of the provision1 September 2021 to 31 March 2022</t>
  </si>
  <si>
    <t>Early years register (full Inspection)Childcare on non-domestic premisesMiddlesbroughPersonal development1 September 2021 to 31 March 2022</t>
  </si>
  <si>
    <t>Early years register (full Inspection)Childcare on non-domestic premisesMiddlesbroughPersonal development, behaviour and welfare1 September 2021 to 31 March 2022</t>
  </si>
  <si>
    <t>Early years register (full Inspection)Childcare on non-domestic premisesMiddlesbroughQuality of education1 September 2021 to 31 March 2022</t>
  </si>
  <si>
    <t>Early years register (full Inspection)Childcare on non-domestic premisesMiddlesbroughQuality of teaching, learning and assessment1 September 2021 to 31 March 2022</t>
  </si>
  <si>
    <t>Early years register (full Inspection)Childcare on non-domestic premisesMiddlesbroughRequirements of the compulsory part of the childcare register1 September 2021 to 31 March 2022</t>
  </si>
  <si>
    <t>Early years register (full Inspection)Childcare on non-domestic premisesMiddlesbroughRequirements of the voluntary part of the childcare register1 September 2021 to 31 March 2022</t>
  </si>
  <si>
    <t>Early years register (full Inspection)Childcare on non-domestic premisesMiddlesbroughTotal No of inspections1 September 2021 to 31 March 2022</t>
  </si>
  <si>
    <t>Early years register (Out-of-school day care)Childcare on non-domestic premisesMiddlesbroughTotal No of inspections1 September 2021 to 31 March 2022</t>
  </si>
  <si>
    <t>Childcare registerChildcare on non-domestic premisesMilton KeynesTotal No of inspections1 September 2021 to 31 March 2022</t>
  </si>
  <si>
    <t>Early years register (full Inspection)Childcare on non-domestic premisesMilton KeynesBehaviour and attitudes1 April 2022 to 31 August 2022</t>
  </si>
  <si>
    <t>Early years register (full Inspection)Childcare on non-domestic premisesMilton KeynesEffectiveness of leadership and Management1 April 2022 to 31 August 2022</t>
  </si>
  <si>
    <t>Early years register (full Inspection)Childcare on non-domestic premisesMilton KeynesOutcomes for children1 April 2022 to 31 August 2022</t>
  </si>
  <si>
    <t>Early years register (full Inspection)Childcare on non-domestic premisesMilton KeynesOverall effectiveness: The quality and standards of the provision1 April 2022 to 31 August 2022</t>
  </si>
  <si>
    <t>Early years register (full Inspection)Childcare on non-domestic premisesMilton KeynesPersonal development1 April 2022 to 31 August 2022</t>
  </si>
  <si>
    <t>Early years register (full Inspection)Childcare on non-domestic premisesMilton KeynesPersonal development, behaviour and welfare1 April 2022 to 31 August 2022</t>
  </si>
  <si>
    <t>Early years register (full Inspection)Childcare on non-domestic premisesMilton KeynesQuality of education1 April 2022 to 31 August 2022</t>
  </si>
  <si>
    <t>Early years register (full Inspection)Childcare on non-domestic premisesMilton KeynesQuality of teaching, learning and assessment1 April 2022 to 31 August 2022</t>
  </si>
  <si>
    <t>Early years register (full Inspection)Childcare on non-domestic premisesMilton KeynesRequirements of the compulsory part of the childcare register1 April 2022 to 31 August 2022</t>
  </si>
  <si>
    <t>Early years register (full Inspection)Childcare on non-domestic premisesMilton KeynesRequirements of the voluntary part of the childcare register1 April 2022 to 31 August 2022</t>
  </si>
  <si>
    <t>Early years register (full Inspection)Childcare on non-domestic premisesMilton KeynesTotal No of inspections1 April 2022 to 31 August 2022</t>
  </si>
  <si>
    <t>Early years register (full Inspection)Childcare on non-domestic premisesMilton KeynesBehaviour and attitudes1 September 2021 to 31 March 2022</t>
  </si>
  <si>
    <t>Early years register (full Inspection)Childcare on non-domestic premisesMilton KeynesEffectiveness of leadership and Management1 September 2021 to 31 March 2022</t>
  </si>
  <si>
    <t>Early years register (full Inspection)Childcare on non-domestic premisesMilton KeynesOutcomes for children1 September 2021 to 31 March 2022</t>
  </si>
  <si>
    <t>Early years register (full Inspection)Childcare on non-domestic premisesMilton KeynesOverall effectiveness: The quality and standards of the provision1 September 2021 to 31 March 2022</t>
  </si>
  <si>
    <t>Early years register (full Inspection)Childcare on non-domestic premisesMilton KeynesPersonal development1 September 2021 to 31 March 2022</t>
  </si>
  <si>
    <t>Early years register (full Inspection)Childcare on non-domestic premisesMilton KeynesPersonal development, behaviour and welfare1 September 2021 to 31 March 2022</t>
  </si>
  <si>
    <t>Early years register (full Inspection)Childcare on non-domestic premisesMilton KeynesQuality of education1 September 2021 to 31 March 2022</t>
  </si>
  <si>
    <t>Early years register (full Inspection)Childcare on non-domestic premisesMilton KeynesQuality of teaching, learning and assessment1 September 2021 to 31 March 2022</t>
  </si>
  <si>
    <t>Early years register (full Inspection)Childcare on non-domestic premisesMilton KeynesRequirements of the compulsory part of the childcare register1 September 2021 to 31 March 2022</t>
  </si>
  <si>
    <t>Early years register (full Inspection)Childcare on non-domestic premisesMilton KeynesRequirements of the voluntary part of the childcare register1 September 2021 to 31 March 2022</t>
  </si>
  <si>
    <t>Early years register (full Inspection)Childcare on non-domestic premisesMilton KeynesTotal No of inspections1 September 2021 to 31 March 2022</t>
  </si>
  <si>
    <t>Early years register (Out-of-school day care)Childcare on non-domestic premisesMilton KeynesTotal No of inspections1 April 2022 to 31 August 2022</t>
  </si>
  <si>
    <t>Early years register (Out-of-school day care)Childcare on non-domestic premisesMilton KeynesTotal No of inspections1 September 2021 to 31 March 2022</t>
  </si>
  <si>
    <t>Early years register (full Inspection)Childcare on non-domestic premisesNewcastle upon TyneBehaviour and attitudes1 April 2022 to 31 August 2022</t>
  </si>
  <si>
    <t>Early years register (full Inspection)Childcare on non-domestic premisesNewcastle upon TyneEffectiveness of leadership and Management1 April 2022 to 31 August 2022</t>
  </si>
  <si>
    <t>Early years register (full Inspection)Childcare on non-domestic premisesNewcastle upon TyneOutcomes for children1 April 2022 to 31 August 2022</t>
  </si>
  <si>
    <t>Early years register (full Inspection)Childcare on non-domestic premisesNewcastle upon TyneOverall effectiveness: The quality and standards of the provision1 April 2022 to 31 August 2022</t>
  </si>
  <si>
    <t>Early years register (full Inspection)Childcare on non-domestic premisesNewcastle upon TynePersonal development1 April 2022 to 31 August 2022</t>
  </si>
  <si>
    <t>Early years register (full Inspection)Childcare on non-domestic premisesNewcastle upon TynePersonal development, behaviour and welfare1 April 2022 to 31 August 2022</t>
  </si>
  <si>
    <t>Early years register (full Inspection)Childcare on non-domestic premisesNewcastle upon TyneQuality of education1 April 2022 to 31 August 2022</t>
  </si>
  <si>
    <t>Early years register (full Inspection)Childcare on non-domestic premisesNewcastle upon TyneQuality of teaching, learning and assessment1 April 2022 to 31 August 2022</t>
  </si>
  <si>
    <t>Early years register (full Inspection)Childcare on non-domestic premisesNewcastle upon TyneRequirements of the compulsory part of the childcare register1 April 2022 to 31 August 2022</t>
  </si>
  <si>
    <t>Early years register (full Inspection)Childcare on non-domestic premisesNewcastle upon TyneRequirements of the voluntary part of the childcare register1 April 2022 to 31 August 2022</t>
  </si>
  <si>
    <t>Early years register (full Inspection)Childcare on non-domestic premisesNewcastle upon TyneTotal No of inspections1 April 2022 to 31 August 2022</t>
  </si>
  <si>
    <t>Early years register (full Inspection)Childcare on non-domestic premisesNewcastle upon TyneBehaviour and attitudes1 September 2021 to 31 March 2022</t>
  </si>
  <si>
    <t>Early years register (full Inspection)Childcare on non-domestic premisesNewcastle upon TyneEffectiveness of leadership and Management1 September 2021 to 31 March 2022</t>
  </si>
  <si>
    <t>Early years register (full Inspection)Childcare on non-domestic premisesNewcastle upon TyneOutcomes for children1 September 2021 to 31 March 2022</t>
  </si>
  <si>
    <t>Early years register (full Inspection)Childcare on non-domestic premisesNewcastle upon TyneOverall effectiveness: The quality and standards of the provision1 September 2021 to 31 March 2022</t>
  </si>
  <si>
    <t>Early years register (full Inspection)Childcare on non-domestic premisesNewcastle upon TynePersonal development1 September 2021 to 31 March 2022</t>
  </si>
  <si>
    <t>Early years register (full Inspection)Childcare on non-domestic premisesNewcastle upon TynePersonal development, behaviour and welfare1 September 2021 to 31 March 2022</t>
  </si>
  <si>
    <t>Early years register (full Inspection)Childcare on non-domestic premisesNewcastle upon TyneQuality of education1 September 2021 to 31 March 2022</t>
  </si>
  <si>
    <t>Early years register (full Inspection)Childcare on non-domestic premisesNewcastle upon TyneQuality of teaching, learning and assessment1 September 2021 to 31 March 2022</t>
  </si>
  <si>
    <t>Early years register (full Inspection)Childcare on non-domestic premisesNewcastle upon TyneRequirements of the compulsory part of the childcare register1 September 2021 to 31 March 2022</t>
  </si>
  <si>
    <t>Early years register (full Inspection)Childcare on non-domestic premisesNewcastle upon TyneRequirements of the voluntary part of the childcare register1 September 2021 to 31 March 2022</t>
  </si>
  <si>
    <t>Early years register (full Inspection)Childcare on non-domestic premisesNewcastle upon TyneTotal No of inspections1 September 2021 to 31 March 2022</t>
  </si>
  <si>
    <t>Early years register (Out-of-school day care)Childcare on non-domestic premisesNewcastle upon TyneTotal No of inspections1 April 2022 to 31 August 2022</t>
  </si>
  <si>
    <t>Early years register (Out-of-school day care)Childcare on non-domestic premisesNewcastle upon TyneTotal No of inspections1 September 2021 to 31 March 2022</t>
  </si>
  <si>
    <t>Childcare registerChildcare on non-domestic premisesNewhamTotal No of inspections1 September 2021 to 31 March 2022</t>
  </si>
  <si>
    <t>Early years register (full Inspection)Childcare on non-domestic premisesNewhamBehaviour and attitudes1 April 2022 to 31 August 2022</t>
  </si>
  <si>
    <t>Early years register (full Inspection)Childcare on non-domestic premisesNewhamEffectiveness of leadership and Management1 April 2022 to 31 August 2022</t>
  </si>
  <si>
    <t>Early years register (full Inspection)Childcare on non-domestic premisesNewhamOutcomes for children1 April 2022 to 31 August 2022</t>
  </si>
  <si>
    <t>Early years register (full Inspection)Childcare on non-domestic premisesNewhamOverall effectiveness: The quality and standards of the provision1 April 2022 to 31 August 2022</t>
  </si>
  <si>
    <t>Early years register (full Inspection)Childcare on non-domestic premisesNewhamPersonal development1 April 2022 to 31 August 2022</t>
  </si>
  <si>
    <t>Early years register (full Inspection)Childcare on non-domestic premisesNewhamPersonal development, behaviour and welfare1 April 2022 to 31 August 2022</t>
  </si>
  <si>
    <t>Early years register (full Inspection)Childcare on non-domestic premisesNewhamQuality of education1 April 2022 to 31 August 2022</t>
  </si>
  <si>
    <t>Early years register (full Inspection)Childcare on non-domestic premisesNewhamQuality of teaching, learning and assessment1 April 2022 to 31 August 2022</t>
  </si>
  <si>
    <t>Early years register (full Inspection)Childcare on non-domestic premisesNewhamRequirements of the compulsory part of the childcare register1 April 2022 to 31 August 2022</t>
  </si>
  <si>
    <t>Early years register (full Inspection)Childcare on non-domestic premisesNewhamRequirements of the voluntary part of the childcare register1 April 2022 to 31 August 2022</t>
  </si>
  <si>
    <t>Early years register (full Inspection)Childcare on non-domestic premisesNewhamTotal No of inspections1 April 2022 to 31 August 2022</t>
  </si>
  <si>
    <t>Early years register (full Inspection)Childcare on non-domestic premisesNewhamBehaviour and attitudes1 September 2021 to 31 March 2022</t>
  </si>
  <si>
    <t>Early years register (full Inspection)Childcare on non-domestic premisesNewhamEffectiveness of leadership and Management1 September 2021 to 31 March 2022</t>
  </si>
  <si>
    <t>Early years register (full Inspection)Childcare on non-domestic premisesNewhamOutcomes for children1 September 2021 to 31 March 2022</t>
  </si>
  <si>
    <t>Early years register (full Inspection)Childcare on non-domestic premisesNewhamOverall effectiveness: The quality and standards of the provision1 September 2021 to 31 March 2022</t>
  </si>
  <si>
    <t>Early years register (full Inspection)Childcare on non-domestic premisesNewhamPersonal development1 September 2021 to 31 March 2022</t>
  </si>
  <si>
    <t>Early years register (full Inspection)Childcare on non-domestic premisesNewhamPersonal development, behaviour and welfare1 September 2021 to 31 March 2022</t>
  </si>
  <si>
    <t>Early years register (full Inspection)Childcare on non-domestic premisesNewhamQuality of education1 September 2021 to 31 March 2022</t>
  </si>
  <si>
    <t>Early years register (full Inspection)Childcare on non-domestic premisesNewhamQuality of teaching, learning and assessment1 September 2021 to 31 March 2022</t>
  </si>
  <si>
    <t>Early years register (full Inspection)Childcare on non-domestic premisesNewhamRequirements of the compulsory part of the childcare register1 September 2021 to 31 March 2022</t>
  </si>
  <si>
    <t>Early years register (full Inspection)Childcare on non-domestic premisesNewhamRequirements of the voluntary part of the childcare register1 September 2021 to 31 March 2022</t>
  </si>
  <si>
    <t>Early years register (full Inspection)Childcare on non-domestic premisesNewhamTotal No of inspections1 September 2021 to 31 March 2022</t>
  </si>
  <si>
    <t>Early years register (Out-of-school day care)Childcare on non-domestic premisesNewhamTotal No of inspections1 September 2021 to 31 March 2022</t>
  </si>
  <si>
    <t>Early years register (full Inspection)Childcare on non-domestic premisesNorfolkBehaviour and attitudes1 April 2022 to 31 August 2022</t>
  </si>
  <si>
    <t>Early years register (full Inspection)Childcare on non-domestic premisesNorfolkEffectiveness of leadership and Management1 April 2022 to 31 August 2022</t>
  </si>
  <si>
    <t>Early years register (full Inspection)Childcare on non-domestic premisesNorfolkOutcomes for children1 April 2022 to 31 August 2022</t>
  </si>
  <si>
    <t>Early years register (full Inspection)Childcare on non-domestic premisesNorfolkOverall effectiveness: The quality and standards of the provision1 April 2022 to 31 August 2022</t>
  </si>
  <si>
    <t>Early years register (full Inspection)Childcare on non-domestic premisesNorfolkPersonal development1 April 2022 to 31 August 2022</t>
  </si>
  <si>
    <t>Early years register (full Inspection)Childcare on non-domestic premisesNorfolkPersonal development, behaviour and welfare1 April 2022 to 31 August 2022</t>
  </si>
  <si>
    <t>Early years register (full Inspection)Childcare on non-domestic premisesNorfolkQuality of education1 April 2022 to 31 August 2022</t>
  </si>
  <si>
    <t>Early years register (full Inspection)Childcare on non-domestic premisesNorfolkQuality of teaching, learning and assessment1 April 2022 to 31 August 2022</t>
  </si>
  <si>
    <t>Early years register (full Inspection)Childcare on non-domestic premisesNorfolkRequirements of the compulsory part of the childcare register1 April 2022 to 31 August 2022</t>
  </si>
  <si>
    <t>Early years register (full Inspection)Childcare on non-domestic premisesNorfolkRequirements of the voluntary part of the childcare register1 April 2022 to 31 August 2022</t>
  </si>
  <si>
    <t>Early years register (full Inspection)Childcare on non-domestic premisesNorfolkTotal No of inspections1 April 2022 to 31 August 2022</t>
  </si>
  <si>
    <t>Early years register (full Inspection)Childcare on non-domestic premisesNorfolkBehaviour and attitudes1 September 2021 to 31 March 2022</t>
  </si>
  <si>
    <t>Early years register (full Inspection)Childcare on non-domestic premisesNorfolkEffectiveness of leadership and Management1 September 2021 to 31 March 2022</t>
  </si>
  <si>
    <t>Early years register (full Inspection)Childcare on non-domestic premisesNorfolkOutcomes for children1 September 2021 to 31 March 2022</t>
  </si>
  <si>
    <t>Early years register (full Inspection)Childcare on non-domestic premisesNorfolkOverall effectiveness: The quality and standards of the provision1 September 2021 to 31 March 2022</t>
  </si>
  <si>
    <t>Early years register (full Inspection)Childcare on non-domestic premisesNorfolkPersonal development1 September 2021 to 31 March 2022</t>
  </si>
  <si>
    <t>Early years register (full Inspection)Childcare on non-domestic premisesNorfolkPersonal development, behaviour and welfare1 September 2021 to 31 March 2022</t>
  </si>
  <si>
    <t>Early years register (full Inspection)Childcare on non-domestic premisesNorfolkQuality of education1 September 2021 to 31 March 2022</t>
  </si>
  <si>
    <t>Early years register (full Inspection)Childcare on non-domestic premisesNorfolkQuality of teaching, learning and assessment1 September 2021 to 31 March 2022</t>
  </si>
  <si>
    <t>Early years register (full Inspection)Childcare on non-domestic premisesNorfolkRequirements of the compulsory part of the childcare register1 September 2021 to 31 March 2022</t>
  </si>
  <si>
    <t>Early years register (full Inspection)Childcare on non-domestic premisesNorfolkRequirements of the voluntary part of the childcare register1 September 2021 to 31 March 2022</t>
  </si>
  <si>
    <t>Early years register (full Inspection)Childcare on non-domestic premisesNorfolkTotal No of inspections1 September 2021 to 31 March 2022</t>
  </si>
  <si>
    <t>Early years register (Out-of-school day care)Childcare on non-domestic premisesNorfolkTotal No of inspections1 April 2022 to 31 August 2022</t>
  </si>
  <si>
    <t>Early years register (Out-of-school day care)Childcare on non-domestic premisesNorfolkTotal No of inspections1 September 2021 to 31 March 2022</t>
  </si>
  <si>
    <t>Early years register (full Inspection)Childcare on non-domestic premisesNorth East LincolnshireBehaviour and attitudes1 April 2022 to 31 August 2022</t>
  </si>
  <si>
    <t>Early years register (full Inspection)Childcare on non-domestic premisesNorth East LincolnshireEffectiveness of leadership and Management1 April 2022 to 31 August 2022</t>
  </si>
  <si>
    <t>Early years register (Out-of-school day care)All provisionBristolTotal No of inspections1 April 2022 to 31 August 2022</t>
  </si>
  <si>
    <t>Early years register (Out-of-school day care)All provisionBristolTotal No of inspections1 September 2021 to 31 March 2022</t>
  </si>
  <si>
    <t>Childcare registerAll provisionBromleyTotal No of inspections1 April 2022 to 31 August 2022</t>
  </si>
  <si>
    <t>Childcare registerAll provisionBromleyTotal No of inspections1 September 2021 to 31 March 2022</t>
  </si>
  <si>
    <t>Early years register (full Inspection)All provisionBromleyBehaviour and attitudes1 April 2022 to 31 August 2022</t>
  </si>
  <si>
    <t>Early years register (full Inspection)All provisionBromleyEffectiveness of leadership and Management1 April 2022 to 31 August 2022</t>
  </si>
  <si>
    <t>Early years register (full Inspection)All provisionBromleyOutcomes for children1 April 2022 to 31 August 2022</t>
  </si>
  <si>
    <t>Early years register (full Inspection)All provisionBromleyOverall effectiveness: The quality and standards of the provision1 April 2022 to 31 August 2022</t>
  </si>
  <si>
    <t>Early years register (full Inspection)All provisionBromleyPersonal development1 April 2022 to 31 August 2022</t>
  </si>
  <si>
    <t>Early years register (full Inspection)All provisionBromleyPersonal development, behaviour and welfare1 April 2022 to 31 August 2022</t>
  </si>
  <si>
    <t>Early years register (full Inspection)All provisionBromleyQuality of education1 April 2022 to 31 August 2022</t>
  </si>
  <si>
    <t>Early years register (full Inspection)All provisionBromleyQuality of teaching, learning and assessment1 April 2022 to 31 August 2022</t>
  </si>
  <si>
    <t>Early years register (full Inspection)All provisionBromleyRequirements of the compulsory part of the childcare register1 April 2022 to 31 August 2022</t>
  </si>
  <si>
    <t>Early years register (full Inspection)All provisionBromleyRequirements of the voluntary part of the childcare register1 April 2022 to 31 August 2022</t>
  </si>
  <si>
    <t>Early years register (full Inspection)All provisionBromleyTotal No of inspections1 April 2022 to 31 August 2022</t>
  </si>
  <si>
    <t>Early years register (full Inspection)All provisionBromleyBehaviour and attitudes1 September 2021 to 31 March 2022</t>
  </si>
  <si>
    <t>Early years register (full Inspection)All provisionBromleyEffectiveness of leadership and Management1 September 2021 to 31 March 2022</t>
  </si>
  <si>
    <t>Early years register (full Inspection)All provisionBromleyOutcomes for children1 September 2021 to 31 March 2022</t>
  </si>
  <si>
    <t>Early years register (full Inspection)All provisionBromleyOverall effectiveness: The quality and standards of the provision1 September 2021 to 31 March 2022</t>
  </si>
  <si>
    <t>Early years register (full Inspection)All provisionBromleyPersonal development1 September 2021 to 31 March 2022</t>
  </si>
  <si>
    <t>Early years register (full Inspection)All provisionBromleyPersonal development, behaviour and welfare1 September 2021 to 31 March 2022</t>
  </si>
  <si>
    <t>Early years register (full Inspection)All provisionBromleyQuality of education1 September 2021 to 31 March 2022</t>
  </si>
  <si>
    <t>Early years register (full Inspection)All provisionBromleyQuality of teaching, learning and assessment1 September 2021 to 31 March 2022</t>
  </si>
  <si>
    <t>Early years register (full Inspection)All provisionBromleyRequirements of the compulsory part of the childcare register1 September 2021 to 31 March 2022</t>
  </si>
  <si>
    <t>Early years register (full Inspection)All provisionBromleyRequirements of the voluntary part of the childcare register1 September 2021 to 31 March 2022</t>
  </si>
  <si>
    <t>Early years register (full Inspection)All provisionBromleyTotal No of inspections1 September 2021 to 31 March 2022</t>
  </si>
  <si>
    <t>Early years register (No children on roll)All provisionBromleyNCOR Inspection Outcomes1 April 2022 to 31 August 2022</t>
  </si>
  <si>
    <t>Early years register (No children on roll)All provisionBromleyTotal No of inspections1 April 2022 to 31 August 2022</t>
  </si>
  <si>
    <t>Early years register (No children on roll)All provisionBromleyNCOR Inspection Outcomes1 September 2021 to 31 March 2022</t>
  </si>
  <si>
    <t>Early years register (No children on roll)All provisionBromleyTotal No of inspections1 September 2021 to 31 March 2022</t>
  </si>
  <si>
    <t>Early years register (Out-of-school day care)All provisionBromleyTotal No of inspections1 April 2022 to 31 August 2022</t>
  </si>
  <si>
    <t>Early years register (Out-of-school day care)All provisionBromleyTotal No of inspections1 September 2021 to 31 March 2022</t>
  </si>
  <si>
    <t>Childcare registerAll provisionBuckinghamshireTotal No of inspections1 September 2021 to 31 March 2022</t>
  </si>
  <si>
    <t>Early years register (full Inspection)All provisionBuckinghamshireBehaviour and attitudes1 April 2022 to 31 August 2022</t>
  </si>
  <si>
    <t>Early years register (full Inspection)All provisionBuckinghamshireEffectiveness of leadership and Management1 April 2022 to 31 August 2022</t>
  </si>
  <si>
    <t>Early years register (full Inspection)All provisionBuckinghamshireOutcomes for children1 April 2022 to 31 August 2022</t>
  </si>
  <si>
    <t>Early years register (full Inspection)All provisionBuckinghamshireOverall effectiveness: The quality and standards of the provision1 April 2022 to 31 August 2022</t>
  </si>
  <si>
    <t>Early years register (full Inspection)All provisionBuckinghamshirePersonal development1 April 2022 to 31 August 2022</t>
  </si>
  <si>
    <t>Early years register (full Inspection)All provisionBuckinghamshirePersonal development, behaviour and welfare1 April 2022 to 31 August 2022</t>
  </si>
  <si>
    <t>Early years register (full Inspection)All provisionBuckinghamshireQuality of education1 April 2022 to 31 August 2022</t>
  </si>
  <si>
    <t>Early years register (full Inspection)All provisionBuckinghamshireQuality of teaching, learning and assessment1 April 2022 to 31 August 2022</t>
  </si>
  <si>
    <t>Early years register (full Inspection)All provisionBuckinghamshireRequirements of the compulsory part of the childcare register1 April 2022 to 31 August 2022</t>
  </si>
  <si>
    <t>Early years register (full Inspection)All provisionBuckinghamshireRequirements of the voluntary part of the childcare register1 April 2022 to 31 August 2022</t>
  </si>
  <si>
    <t>Early years register (full Inspection)All provisionBuckinghamshireTotal No of inspections1 April 2022 to 31 August 2022</t>
  </si>
  <si>
    <t>Early years register (full Inspection)All provisionBuckinghamshireBehaviour and attitudes1 September 2021 to 31 March 2022</t>
  </si>
  <si>
    <t>Early years register (full Inspection)All provisionBuckinghamshireEffectiveness of leadership and Management1 September 2021 to 31 March 2022</t>
  </si>
  <si>
    <t>Early years register (full Inspection)All provisionBuckinghamshireOutcomes for children1 September 2021 to 31 March 2022</t>
  </si>
  <si>
    <t>Early years register (full Inspection)All provisionBuckinghamshireOverall effectiveness: The quality and standards of the provision1 September 2021 to 31 March 2022</t>
  </si>
  <si>
    <t>Early years register (full Inspection)All provisionBuckinghamshirePersonal development1 September 2021 to 31 March 2022</t>
  </si>
  <si>
    <t>Early years register (full Inspection)All provisionBuckinghamshirePersonal development, behaviour and welfare1 September 2021 to 31 March 2022</t>
  </si>
  <si>
    <t>Early years register (full Inspection)All provisionBuckinghamshireQuality of education1 September 2021 to 31 March 2022</t>
  </si>
  <si>
    <t>Early years register (full Inspection)All provisionBuckinghamshireQuality of teaching, learning and assessment1 September 2021 to 31 March 2022</t>
  </si>
  <si>
    <t>Early years register (full Inspection)All provisionBuckinghamshireRequirements of the compulsory part of the childcare register1 September 2021 to 31 March 2022</t>
  </si>
  <si>
    <t>Early years register (full Inspection)All provisionBuckinghamshireRequirements of the voluntary part of the childcare register1 September 2021 to 31 March 2022</t>
  </si>
  <si>
    <t>Early years register (full Inspection)All provisionBuckinghamshireTotal No of inspections1 September 2021 to 31 March 2022</t>
  </si>
  <si>
    <t>Early years register (No children on roll)All provisionBuckinghamshireNCOR Inspection Outcomes1 April 2022 to 31 August 2022</t>
  </si>
  <si>
    <t>Early years register (No children on roll)All provisionBuckinghamshireTotal No of inspections1 April 2022 to 31 August 2022</t>
  </si>
  <si>
    <t>Early years register (No children on roll)All provisionBuckinghamshireNCOR Inspection Outcomes1 September 2021 to 31 March 2022</t>
  </si>
  <si>
    <t>Early years register (No children on roll)All provisionBuckinghamshireTotal No of inspections1 September 2021 to 31 March 2022</t>
  </si>
  <si>
    <t>Early years register (Out-of-school day care)All provisionBuckinghamshireTotal No of inspections1 April 2022 to 31 August 2022</t>
  </si>
  <si>
    <t>Early years register (Out-of-school day care)All provisionBuckinghamshireTotal No of inspections1 September 2021 to 31 March 2022</t>
  </si>
  <si>
    <t>Childcare registerAll provisionBuryTotal No of inspections1 September 2021 to 31 March 2022</t>
  </si>
  <si>
    <t>Early years register (full Inspection)All provisionBuryBehaviour and attitudes1 April 2022 to 31 August 2022</t>
  </si>
  <si>
    <t>Early years register (full Inspection)All provisionBuryEffectiveness of leadership and Management1 April 2022 to 31 August 2022</t>
  </si>
  <si>
    <t>Early years register (full Inspection)All provisionBuryOutcomes for children1 April 2022 to 31 August 2022</t>
  </si>
  <si>
    <t>Early years register (full Inspection)All provisionBuryOverall effectiveness: The quality and standards of the provision1 April 2022 to 31 August 2022</t>
  </si>
  <si>
    <t>Early years register (full Inspection)All provisionBuryPersonal development1 April 2022 to 31 August 2022</t>
  </si>
  <si>
    <t>Early years register (full Inspection)All provisionBuryPersonal development, behaviour and welfare1 April 2022 to 31 August 2022</t>
  </si>
  <si>
    <t>Early years register (full Inspection)All provisionBuryQuality of education1 April 2022 to 31 August 2022</t>
  </si>
  <si>
    <t>Early years register (full Inspection)All provisionBuryQuality of teaching, learning and assessment1 April 2022 to 31 August 2022</t>
  </si>
  <si>
    <t>Early years register (full Inspection)All provisionBuryRequirements of the compulsory part of the childcare register1 April 2022 to 31 August 2022</t>
  </si>
  <si>
    <t>Early years register (full Inspection)All provisionBuryRequirements of the voluntary part of the childcare register1 April 2022 to 31 August 2022</t>
  </si>
  <si>
    <t>Early years register (full Inspection)All provisionBuryTotal No of inspections1 April 2022 to 31 August 2022</t>
  </si>
  <si>
    <t>Early years register (full Inspection)All provisionBuryBehaviour and attitudes1 September 2021 to 31 March 2022</t>
  </si>
  <si>
    <t>Early years register (full Inspection)All provisionBuryEffectiveness of leadership and Management1 September 2021 to 31 March 2022</t>
  </si>
  <si>
    <t>Early years register (full Inspection)All provisionBuryOutcomes for children1 September 2021 to 31 March 2022</t>
  </si>
  <si>
    <t>Early years register (full Inspection)All provisionBuryOverall effectiveness: The quality and standards of the provision1 September 2021 to 31 March 2022</t>
  </si>
  <si>
    <t>Early years register (full Inspection)All provisionBuryPersonal development1 September 2021 to 31 March 2022</t>
  </si>
  <si>
    <t>Early years register (full Inspection)All provisionBuryPersonal development, behaviour and welfare1 September 2021 to 31 March 2022</t>
  </si>
  <si>
    <t>Early years register (full Inspection)All provisionBuryQuality of education1 September 2021 to 31 March 2022</t>
  </si>
  <si>
    <t>Early years register (full Inspection)All provisionBuryQuality of teaching, learning and assessment1 September 2021 to 31 March 2022</t>
  </si>
  <si>
    <t>Early years register (full Inspection)All provisionBuryRequirements of the compulsory part of the childcare register1 September 2021 to 31 March 2022</t>
  </si>
  <si>
    <t>Early years register (full Inspection)All provisionBuryRequirements of the voluntary part of the childcare register1 September 2021 to 31 March 2022</t>
  </si>
  <si>
    <t>Early years register (full Inspection)All provisionBuryTotal No of inspections1 September 2021 to 31 March 2022</t>
  </si>
  <si>
    <t>Early years register (Out-of-school day care)All provisionBuryTotal No of inspections1 April 2022 to 31 August 2022</t>
  </si>
  <si>
    <t>Early years register (Out-of-school day care)All provisionBuryTotal No of inspections1 September 2021 to 31 March 2022</t>
  </si>
  <si>
    <t>Childcare registerAll provisionCalderdaleTotal No of inspections1 April 2022 to 31 August 2022</t>
  </si>
  <si>
    <t>Early years register (full Inspection)All provisionCalderdaleBehaviour and attitudes1 April 2022 to 31 August 2022</t>
  </si>
  <si>
    <t>Early years register (full Inspection)All provisionCalderdaleEffectiveness of leadership and Management1 April 2022 to 31 August 2022</t>
  </si>
  <si>
    <t>Early years register (full Inspection)All provisionCalderdaleOutcomes for children1 April 2022 to 31 August 2022</t>
  </si>
  <si>
    <t>Early years register (full Inspection)All provisionCalderdaleOverall effectiveness: The quality and standards of the provision1 April 2022 to 31 August 2022</t>
  </si>
  <si>
    <t>Early years register (full Inspection)All provisionCalderdalePersonal development1 April 2022 to 31 August 2022</t>
  </si>
  <si>
    <t>Early years register (full Inspection)All provisionCalderdalePersonal development, behaviour and welfare1 April 2022 to 31 August 2022</t>
  </si>
  <si>
    <t>Early years register (full Inspection)All provisionCalderdaleQuality of education1 April 2022 to 31 August 2022</t>
  </si>
  <si>
    <t>Early years register (full Inspection)All provisionCalderdaleQuality of teaching, learning and assessment1 April 2022 to 31 August 2022</t>
  </si>
  <si>
    <t>Early years register (full Inspection)All provisionCalderdaleRequirements of the compulsory part of the childcare register1 April 2022 to 31 August 2022</t>
  </si>
  <si>
    <t>Early years register (full Inspection)All provisionCalderdaleRequirements of the voluntary part of the childcare register1 April 2022 to 31 August 2022</t>
  </si>
  <si>
    <t>Early years register (full Inspection)All provisionCalderdaleTotal No of inspections1 April 2022 to 31 August 2022</t>
  </si>
  <si>
    <t>Early years register (full Inspection)All provisionCalderdaleBehaviour and attitudes1 September 2021 to 31 March 2022</t>
  </si>
  <si>
    <t>Early years register (full Inspection)All provisionCalderdaleEffectiveness of leadership and Management1 September 2021 to 31 March 2022</t>
  </si>
  <si>
    <t>Early years register (full Inspection)All provisionCalderdaleOutcomes for children1 September 2021 to 31 March 2022</t>
  </si>
  <si>
    <t>Early years register (full Inspection)All provisionCalderdaleOverall effectiveness: The quality and standards of the provision1 September 2021 to 31 March 2022</t>
  </si>
  <si>
    <t>Early years register (full Inspection)All provisionCalderdalePersonal development1 September 2021 to 31 March 2022</t>
  </si>
  <si>
    <t>Early years register (full Inspection)All provisionCalderdalePersonal development, behaviour and welfare1 September 2021 to 31 March 2022</t>
  </si>
  <si>
    <t>Early years register (full Inspection)All provisionCalderdaleQuality of education1 September 2021 to 31 March 2022</t>
  </si>
  <si>
    <t>Early years register (full Inspection)All provisionCalderdaleQuality of teaching, learning and assessment1 September 2021 to 31 March 2022</t>
  </si>
  <si>
    <t>Early years register (full Inspection)All provisionCalderdaleRequirements of the compulsory part of the childcare register1 September 2021 to 31 March 2022</t>
  </si>
  <si>
    <t>Early years register (full Inspection)All provisionCalderdaleRequirements of the voluntary part of the childcare register1 September 2021 to 31 March 2022</t>
  </si>
  <si>
    <t>Early years register (full Inspection)All provisionCalderdaleTotal No of inspections1 September 2021 to 31 March 2022</t>
  </si>
  <si>
    <t>Early years register (Out-of-school day care)All provisionCalderdaleTotal No of inspections1 September 2021 to 31 March 2022</t>
  </si>
  <si>
    <t>Childcare registerAll provisionCambridgeshireTotal No of inspections1 September 2021 to 31 March 2022</t>
  </si>
  <si>
    <t>Early years register (full Inspection)All provisionCambridgeshireBehaviour and attitudes1 April 2022 to 31 August 2022</t>
  </si>
  <si>
    <t>Early years register (full Inspection)All provisionCambridgeshireEffectiveness of leadership and Management1 April 2022 to 31 August 2022</t>
  </si>
  <si>
    <t>Early years register (full Inspection)All provisionCambridgeshireOutcomes for children1 April 2022 to 31 August 2022</t>
  </si>
  <si>
    <t>Early years register (full Inspection)All provisionCambridgeshireOverall effectiveness: The quality and standards of the provision1 April 2022 to 31 August 2022</t>
  </si>
  <si>
    <t>Early years register (full Inspection)All provisionCambridgeshirePersonal development1 April 2022 to 31 August 2022</t>
  </si>
  <si>
    <t>Early years register (full Inspection)All provisionCambridgeshirePersonal development, behaviour and welfare1 April 2022 to 31 August 2022</t>
  </si>
  <si>
    <t>Early years register (full Inspection)All provisionCambridgeshireQuality of education1 April 2022 to 31 August 2022</t>
  </si>
  <si>
    <t>Early years register (full Inspection)All provisionCambridgeshireQuality of teaching, learning and assessment1 April 2022 to 31 August 2022</t>
  </si>
  <si>
    <t>Early years register (full Inspection)All provisionCambridgeshireRequirements of the compulsory part of the childcare register1 April 2022 to 31 August 2022</t>
  </si>
  <si>
    <t>Early years register (full Inspection)All provisionCambridgeshireRequirements of the voluntary part of the childcare register1 April 2022 to 31 August 2022</t>
  </si>
  <si>
    <t>Early years register (full Inspection)All provisionCambridgeshireTotal No of inspections1 April 2022 to 31 August 2022</t>
  </si>
  <si>
    <t>Early years register (full Inspection)All provisionCambridgeshireBehaviour and attitudes1 September 2021 to 31 March 2022</t>
  </si>
  <si>
    <t>Early years register (full Inspection)All provisionCambridgeshireEffectiveness of leadership and Management1 September 2021 to 31 March 2022</t>
  </si>
  <si>
    <t>Early years register (full Inspection)All provisionCambridgeshireOutcomes for children1 September 2021 to 31 March 2022</t>
  </si>
  <si>
    <t>Early years register (full Inspection)All provisionCambridgeshireOverall effectiveness: The quality and standards of the provision1 September 2021 to 31 March 2022</t>
  </si>
  <si>
    <t>Early years register (full Inspection)All provisionCambridgeshirePersonal development1 September 2021 to 31 March 2022</t>
  </si>
  <si>
    <t>Early years register (full Inspection)All provisionCambridgeshirePersonal development, behaviour and welfare1 September 2021 to 31 March 2022</t>
  </si>
  <si>
    <t>Early years register (full Inspection)All provisionCambridgeshireQuality of education1 September 2021 to 31 March 2022</t>
  </si>
  <si>
    <t>Early years register (full Inspection)All provisionCambridgeshireQuality of teaching, learning and assessment1 September 2021 to 31 March 2022</t>
  </si>
  <si>
    <t>Early years register (full Inspection)All provisionCambridgeshireRequirements of the compulsory part of the childcare register1 September 2021 to 31 March 2022</t>
  </si>
  <si>
    <t>Early years register (full Inspection)All provisionCambridgeshireRequirements of the voluntary part of the childcare register1 September 2021 to 31 March 2022</t>
  </si>
  <si>
    <t>Early years register (full Inspection)All provisionCambridgeshireTotal No of inspections1 September 2021 to 31 March 2022</t>
  </si>
  <si>
    <t>Early years register (No children on roll)All provisionCambridgeshireNCOR Inspection Outcomes1 April 2022 to 31 August 2022</t>
  </si>
  <si>
    <t>Early years register (No children on roll)All provisionCambridgeshireTotal No of inspections1 April 2022 to 31 August 2022</t>
  </si>
  <si>
    <t>Early years register (No children on roll)All provisionCambridgeshireNCOR Inspection Outcomes1 September 2021 to 31 March 2022</t>
  </si>
  <si>
    <t>Early years register (No children on roll)All provisionCambridgeshireTotal No of inspections1 September 2021 to 31 March 2022</t>
  </si>
  <si>
    <t>Early years register (Out-of-school day care)All provisionCambridgeshireTotal No of inspections1 April 2022 to 31 August 2022</t>
  </si>
  <si>
    <t>Early years register (Out-of-school day care)All provisionCambridgeshireTotal No of inspections1 September 2021 to 31 March 2022</t>
  </si>
  <si>
    <t>Early years register (full Inspection)All provisionCamdenBehaviour and attitudes1 April 2022 to 31 August 2022</t>
  </si>
  <si>
    <t>Early years register (full Inspection)All provisionCamdenEffectiveness of leadership and Management1 April 2022 to 31 August 2022</t>
  </si>
  <si>
    <t>Early years register (full Inspection)All provisionCamdenOutcomes for children1 April 2022 to 31 August 2022</t>
  </si>
  <si>
    <t>Early years register (full Inspection)All provisionCamdenOverall effectiveness: The quality and standards of the provision1 April 2022 to 31 August 2022</t>
  </si>
  <si>
    <t>Early years register (full Inspection)All provisionCamdenPersonal development1 April 2022 to 31 August 2022</t>
  </si>
  <si>
    <t>Early years register (full Inspection)All provisionCamdenPersonal development, behaviour and welfare1 April 2022 to 31 August 2022</t>
  </si>
  <si>
    <t>Early years register (full Inspection)All provisionCamdenQuality of education1 April 2022 to 31 August 2022</t>
  </si>
  <si>
    <t>Early years register (full Inspection)All provisionCamdenQuality of teaching, learning and assessment1 April 2022 to 31 August 2022</t>
  </si>
  <si>
    <t>Early years register (full Inspection)All provisionCamdenRequirements of the compulsory part of the childcare register1 April 2022 to 31 August 2022</t>
  </si>
  <si>
    <t>Early years register (full Inspection)All provisionCamdenRequirements of the voluntary part of the childcare register1 April 2022 to 31 August 2022</t>
  </si>
  <si>
    <t>Early years register (full Inspection)All provisionCamdenTotal No of inspections1 April 2022 to 31 August 2022</t>
  </si>
  <si>
    <t>Early years register (full Inspection)All provisionCamdenBehaviour and attitudes1 September 2021 to 31 March 2022</t>
  </si>
  <si>
    <t>Early years register (full Inspection)All provisionCamdenEffectiveness of leadership and Management1 September 2021 to 31 March 2022</t>
  </si>
  <si>
    <t>Early years register (full Inspection)All provisionCamdenOutcomes for children1 September 2021 to 31 March 2022</t>
  </si>
  <si>
    <t>Early years register (full Inspection)All provisionCamdenOverall effectiveness: The quality and standards of the provision1 September 2021 to 31 March 2022</t>
  </si>
  <si>
    <t>Early years register (full Inspection)All provisionCamdenPersonal development1 September 2021 to 31 March 2022</t>
  </si>
  <si>
    <t>Early years register (full Inspection)All provisionCamdenPersonal development, behaviour and welfare1 September 2021 to 31 March 2022</t>
  </si>
  <si>
    <t>Early years register (full Inspection)All provisionCamdenQuality of education1 September 2021 to 31 March 2022</t>
  </si>
  <si>
    <t>Early years register (full Inspection)All provisionCamdenQuality of teaching, learning and assessment1 September 2021 to 31 March 2022</t>
  </si>
  <si>
    <t>Early years register (full Inspection)All provisionCamdenRequirements of the compulsory part of the childcare register1 September 2021 to 31 March 2022</t>
  </si>
  <si>
    <t>Early years register (full Inspection)All provisionCamdenRequirements of the voluntary part of the childcare register1 September 2021 to 31 March 2022</t>
  </si>
  <si>
    <t>Early years register (full Inspection)All provisionCamdenTotal No of inspections1 September 2021 to 31 March 2022</t>
  </si>
  <si>
    <t>Early years register (No children on roll)All provisionCamdenNCOR Inspection Outcomes1 April 2022 to 31 August 2022</t>
  </si>
  <si>
    <t>Early years register (No children on roll)All provisionCamdenTotal No of inspections1 April 2022 to 31 August 2022</t>
  </si>
  <si>
    <t>Early years register (No children on roll)All provisionCamdenNCOR Inspection Outcomes1 September 2021 to 31 March 2022</t>
  </si>
  <si>
    <t>Early years register (No children on roll)All provisionCamdenTotal No of inspections1 September 2021 to 31 March 2022</t>
  </si>
  <si>
    <t>Early years register (Out-of-school day care)All provisionCamdenTotal No of inspections1 April 2022 to 31 August 2022</t>
  </si>
  <si>
    <t>Early years register (Out-of-school day care)All provisionCamdenTotal No of inspections1 September 2021 to 31 March 2022</t>
  </si>
  <si>
    <t>Childcare registerAll provisionCentral BedfordshireTotal No of inspections1 April 2022 to 31 August 2022</t>
  </si>
  <si>
    <t>Childcare registerAll provisionCentral BedfordshireTotal No of inspections1 September 2021 to 31 March 2022</t>
  </si>
  <si>
    <t>Early years register (full Inspection)All provisionCentral BedfordshireBehaviour and attitudes1 April 2022 to 31 August 2022</t>
  </si>
  <si>
    <t>Early years register (full Inspection)All provisionCentral BedfordshireEffectiveness of leadership and Management1 April 2022 to 31 August 2022</t>
  </si>
  <si>
    <t>Early years register (full Inspection)All provisionCentral BedfordshireOutcomes for children1 April 2022 to 31 August 2022</t>
  </si>
  <si>
    <t>Early years register (full Inspection)All provisionCentral BedfordshireOverall effectiveness: The quality and standards of the provision1 April 2022 to 31 August 2022</t>
  </si>
  <si>
    <t>Early years register (full Inspection)All provisionCentral BedfordshirePersonal development1 April 2022 to 31 August 2022</t>
  </si>
  <si>
    <t>Early years register (full Inspection)All provisionCentral BedfordshirePersonal development, behaviour and welfare1 April 2022 to 31 August 2022</t>
  </si>
  <si>
    <t>Early years register (full Inspection)All provisionCentral BedfordshireQuality of education1 April 2022 to 31 August 2022</t>
  </si>
  <si>
    <t>Early years register (full Inspection)All provisionCentral BedfordshireQuality of teaching, learning and assessment1 April 2022 to 31 August 2022</t>
  </si>
  <si>
    <t>Early years register (full Inspection)All provisionCentral BedfordshireRequirements of the compulsory part of the childcare register1 April 2022 to 31 August 2022</t>
  </si>
  <si>
    <t>Early years register (full Inspection)All provisionCentral BedfordshireRequirements of the voluntary part of the childcare register1 April 2022 to 31 August 2022</t>
  </si>
  <si>
    <t>Early years register (full Inspection)All provisionCentral BedfordshireTotal No of inspections1 April 2022 to 31 August 2022</t>
  </si>
  <si>
    <t>Early years register (full Inspection)All provisionCentral BedfordshireBehaviour and attitudes1 September 2021 to 31 March 2022</t>
  </si>
  <si>
    <t>Early years register (full Inspection)All provisionCentral BedfordshireEffectiveness of leadership and Management1 September 2021 to 31 March 2022</t>
  </si>
  <si>
    <t>Early years register (full Inspection)All provisionCentral BedfordshireOutcomes for children1 September 2021 to 31 March 2022</t>
  </si>
  <si>
    <t>Early years register (full Inspection)All provisionCentral BedfordshireOverall effectiveness: The quality and standards of the provision1 September 2021 to 31 March 2022</t>
  </si>
  <si>
    <t>Early years register (full Inspection)All provisionCentral BedfordshirePersonal development1 September 2021 to 31 March 2022</t>
  </si>
  <si>
    <t>Early years register (full Inspection)All provisionCentral BedfordshirePersonal development, behaviour and welfare1 September 2021 to 31 March 2022</t>
  </si>
  <si>
    <t>Early years register (full Inspection)All provisionCentral BedfordshireQuality of education1 September 2021 to 31 March 2022</t>
  </si>
  <si>
    <t>Early years register (full Inspection)All provisionCentral BedfordshireQuality of teaching, learning and assessment1 September 2021 to 31 March 2022</t>
  </si>
  <si>
    <t>Early years register (full Inspection)All provisionCentral BedfordshireRequirements of the compulsory part of the childcare register1 September 2021 to 31 March 2022</t>
  </si>
  <si>
    <t>Early years register (full Inspection)All provisionCentral BedfordshireRequirements of the voluntary part of the childcare register1 September 2021 to 31 March 2022</t>
  </si>
  <si>
    <t>Early years register (full Inspection)All provisionCentral BedfordshireTotal No of inspections1 September 2021 to 31 March 2022</t>
  </si>
  <si>
    <t>Early years register (No children on roll)All provisionCentral BedfordshireNCOR Inspection Outcomes1 April 2022 to 31 August 2022</t>
  </si>
  <si>
    <t>Early years register (No children on roll)All provisionCentral BedfordshireTotal No of inspections1 April 2022 to 31 August 2022</t>
  </si>
  <si>
    <t>Early years register (No children on roll)All provisionCentral BedfordshireNCOR Inspection Outcomes1 September 2021 to 31 March 2022</t>
  </si>
  <si>
    <t>Early years register (No children on roll)All provisionCentral BedfordshireTotal No of inspections1 September 2021 to 31 March 2022</t>
  </si>
  <si>
    <t>Early years register (Out-of-school day care)All provisionCentral BedfordshireTotal No of inspections1 April 2022 to 31 August 2022</t>
  </si>
  <si>
    <t>Early years register (Out-of-school day care)All provisionCentral BedfordshireTotal No of inspections1 September 2021 to 31 March 2022</t>
  </si>
  <si>
    <t>Early years register (full Inspection)All provisionCheshire EastBehaviour and attitudes1 April 2022 to 31 August 2022</t>
  </si>
  <si>
    <t>Early years register (full Inspection)All provisionCheshire EastEffectiveness of leadership and Management1 April 2022 to 31 August 2022</t>
  </si>
  <si>
    <t>Early years register (full Inspection)All provisionCheshire EastOutcomes for children1 April 2022 to 31 August 2022</t>
  </si>
  <si>
    <t>Early years register (full Inspection)All provisionCheshire EastOverall effectiveness: The quality and standards of the provision1 April 2022 to 31 August 2022</t>
  </si>
  <si>
    <t>Early years register (full Inspection)All provisionCheshire EastPersonal development1 April 2022 to 31 August 2022</t>
  </si>
  <si>
    <t>Early years register (full Inspection)All provisionCheshire EastPersonal development, behaviour and welfare1 April 2022 to 31 August 2022</t>
  </si>
  <si>
    <t>Early years register (full Inspection)All provisionCheshire EastQuality of education1 April 2022 to 31 August 2022</t>
  </si>
  <si>
    <t>Early years register (full Inspection)All provisionCheshire EastQuality of teaching, learning and assessment1 April 2022 to 31 August 2022</t>
  </si>
  <si>
    <t>Early years register (full Inspection)All provisionCheshire EastRequirements of the compulsory part of the childcare register1 April 2022 to 31 August 2022</t>
  </si>
  <si>
    <t>Early years register (full Inspection)All provisionCheshire EastRequirements of the voluntary part of the childcare register1 April 2022 to 31 August 2022</t>
  </si>
  <si>
    <t>Early years register (full Inspection)All provisionCheshire EastTotal No of inspections1 April 2022 to 31 August 2022</t>
  </si>
  <si>
    <t>Early years register (full Inspection)All provisionCheshire EastBehaviour and attitudes1 September 2021 to 31 March 2022</t>
  </si>
  <si>
    <t>Early years register (full Inspection)All provisionCheshire EastEffectiveness of leadership and Management1 September 2021 to 31 March 2022</t>
  </si>
  <si>
    <t>Early years register (full Inspection)All provisionCheshire EastOutcomes for children1 September 2021 to 31 March 2022</t>
  </si>
  <si>
    <t>Early years register (full Inspection)All provisionCheshire EastOverall effectiveness: The quality and standards of the provision1 September 2021 to 31 March 2022</t>
  </si>
  <si>
    <t>Early years register (full Inspection)All provisionCheshire EastPersonal development1 September 2021 to 31 March 2022</t>
  </si>
  <si>
    <t>Early years register (full Inspection)All provisionCheshire EastPersonal development, behaviour and welfare1 September 2021 to 31 March 2022</t>
  </si>
  <si>
    <t>Early years register (full Inspection)All provisionCheshire EastQuality of education1 September 2021 to 31 March 2022</t>
  </si>
  <si>
    <t>Early years register (full Inspection)All provisionCheshire EastQuality of teaching, learning and assessment1 September 2021 to 31 March 2022</t>
  </si>
  <si>
    <t>Early years register (full Inspection)All provisionCheshire EastRequirements of the compulsory part of the childcare register1 September 2021 to 31 March 2022</t>
  </si>
  <si>
    <t>Early years register (full Inspection)All provisionCheshire EastRequirements of the voluntary part of the childcare register1 September 2021 to 31 March 2022</t>
  </si>
  <si>
    <t>Early years register (full Inspection)All provisionCheshire EastTotal No of inspections1 September 2021 to 31 March 2022</t>
  </si>
  <si>
    <t>Early years register (No children on roll)All provisionCheshire EastNCOR Inspection Outcomes1 April 2022 to 31 August 2022</t>
  </si>
  <si>
    <t>Early years register (No children on roll)All provisionCheshire EastTotal No of inspections1 April 2022 to 31 August 2022</t>
  </si>
  <si>
    <t>Early years register (full Inspection)All provisionCheshire West and ChesterBehaviour and attitudes1 April 2022 to 31 August 2022</t>
  </si>
  <si>
    <t>Early years register (full Inspection)All provisionCheshire West and ChesterEffectiveness of leadership and Management1 April 2022 to 31 August 2022</t>
  </si>
  <si>
    <t>Early years register (full Inspection)All provisionCheshire West and ChesterOutcomes for children1 April 2022 to 31 August 2022</t>
  </si>
  <si>
    <t>Early years register (full Inspection)All provisionCheshire West and ChesterOverall effectiveness: The quality and standards of the provision1 April 2022 to 31 August 2022</t>
  </si>
  <si>
    <t>Early years register (full Inspection)All provisionCheshire West and ChesterPersonal development1 April 2022 to 31 August 2022</t>
  </si>
  <si>
    <t>Early years register (full Inspection)All provisionCheshire West and ChesterPersonal development, behaviour and welfare1 April 2022 to 31 August 2022</t>
  </si>
  <si>
    <t>Early years register (full Inspection)All provisionCheshire West and ChesterQuality of education1 April 2022 to 31 August 2022</t>
  </si>
  <si>
    <t>Early years register (full Inspection)All provisionCheshire West and ChesterQuality of teaching, learning and assessment1 April 2022 to 31 August 2022</t>
  </si>
  <si>
    <t>Early years register (full Inspection)All provisionCheshire West and ChesterRequirements of the compulsory part of the childcare register1 April 2022 to 31 August 2022</t>
  </si>
  <si>
    <t>Early years register (full Inspection)All provisionCheshire West and ChesterRequirements of the voluntary part of the childcare register1 April 2022 to 31 August 2022</t>
  </si>
  <si>
    <t>Early years register (full Inspection)All provisionCheshire West and ChesterTotal No of inspections1 April 2022 to 31 August 2022</t>
  </si>
  <si>
    <t>Early years register (full Inspection)All provisionCheshire West and ChesterBehaviour and attitudes1 September 2021 to 31 March 2022</t>
  </si>
  <si>
    <t>Early years register (full Inspection)All provisionCheshire West and ChesterEffectiveness of leadership and Management1 September 2021 to 31 March 2022</t>
  </si>
  <si>
    <t>Early years register (full Inspection)All provisionCheshire West and ChesterOutcomes for children1 September 2021 to 31 March 2022</t>
  </si>
  <si>
    <t>Early years register (full Inspection)All provisionCheshire West and ChesterOverall effectiveness: The quality and standards of the provision1 September 2021 to 31 March 2022</t>
  </si>
  <si>
    <t>Early years register (full Inspection)All provisionCheshire West and ChesterPersonal development1 September 2021 to 31 March 2022</t>
  </si>
  <si>
    <t>Early years register (full Inspection)All provisionCheshire West and ChesterPersonal development, behaviour and welfare1 September 2021 to 31 March 2022</t>
  </si>
  <si>
    <t>Early years register (full Inspection)All provisionCheshire West and ChesterQuality of education1 September 2021 to 31 March 2022</t>
  </si>
  <si>
    <t>Early years register (full Inspection)All provisionCheshire West and ChesterQuality of teaching, learning and assessment1 September 2021 to 31 March 2022</t>
  </si>
  <si>
    <t>Early years register (full Inspection)All provisionMedwayEffectiveness of leadership and Management1 September 2021 to 31 March 2022</t>
  </si>
  <si>
    <t>Early years register (full Inspection)All provisionMedwayOutcomes for children1 September 2021 to 31 March 2022</t>
  </si>
  <si>
    <t>Early years register (full Inspection)All provisionMedwayOverall effectiveness: The quality and standards of the provision1 September 2021 to 31 March 2022</t>
  </si>
  <si>
    <t>Early years register (full Inspection)All provisionMedwayPersonal development1 September 2021 to 31 March 2022</t>
  </si>
  <si>
    <t>Early years register (full Inspection)All provisionMedwayPersonal development, behaviour and welfare1 September 2021 to 31 March 2022</t>
  </si>
  <si>
    <t>Early years register (full Inspection)All provisionMedwayQuality of education1 September 2021 to 31 March 2022</t>
  </si>
  <si>
    <t>Early years register (full Inspection)All provisionMedwayQuality of teaching, learning and assessment1 September 2021 to 31 March 2022</t>
  </si>
  <si>
    <t>Early years register (full Inspection)All provisionMedwayRequirements of the compulsory part of the childcare register1 September 2021 to 31 March 2022</t>
  </si>
  <si>
    <t>Early years register (full Inspection)All provisionMedwayRequirements of the voluntary part of the childcare register1 September 2021 to 31 March 2022</t>
  </si>
  <si>
    <t>Early years register (full Inspection)All provisionMedwayTotal No of inspections1 September 2021 to 31 March 2022</t>
  </si>
  <si>
    <t>Early years register (No children on roll)All provisionMedwayNCOR Inspection Outcomes1 April 2022 to 31 August 2022</t>
  </si>
  <si>
    <t>Early years register (No children on roll)All provisionMedwayTotal No of inspections1 April 2022 to 31 August 2022</t>
  </si>
  <si>
    <t>Early years register (No children on roll)All provisionMedwayNCOR Inspection Outcomes1 September 2021 to 31 March 2022</t>
  </si>
  <si>
    <t>Early years register (No children on roll)All provisionMedwayTotal No of inspections1 September 2021 to 31 March 2022</t>
  </si>
  <si>
    <t>Early years register (Out-of-school day care)All provisionMedwayTotal No of inspections1 April 2022 to 31 August 2022</t>
  </si>
  <si>
    <t>Early years register (Out-of-school day care)All provisionMedwayTotal No of inspections1 September 2021 to 31 March 2022</t>
  </si>
  <si>
    <t>Childcare registerAll provisionMertonTotal No of inspections1 April 2022 to 31 August 2022</t>
  </si>
  <si>
    <t>Childcare registerAll provisionMertonTotal No of inspections1 September 2021 to 31 March 2022</t>
  </si>
  <si>
    <t>Early years register (full Inspection)All provisionMertonBehaviour and attitudes1 April 2022 to 31 August 2022</t>
  </si>
  <si>
    <t>Early years register (full Inspection)All provisionMertonEffectiveness of leadership and Management1 April 2022 to 31 August 2022</t>
  </si>
  <si>
    <t>Early years register (full Inspection)All provisionMertonOutcomes for children1 April 2022 to 31 August 2022</t>
  </si>
  <si>
    <t>Early years register (full Inspection)All provisionMertonOverall effectiveness: The quality and standards of the provision1 April 2022 to 31 August 2022</t>
  </si>
  <si>
    <t>Early years register (full Inspection)All provisionMertonPersonal development1 April 2022 to 31 August 2022</t>
  </si>
  <si>
    <t>Early years register (full Inspection)All provisionMertonPersonal development, behaviour and welfare1 April 2022 to 31 August 2022</t>
  </si>
  <si>
    <t>Early years register (full Inspection)All provisionMertonQuality of education1 April 2022 to 31 August 2022</t>
  </si>
  <si>
    <t>Early years register (full Inspection)All provisionMertonQuality of teaching, learning and assessment1 April 2022 to 31 August 2022</t>
  </si>
  <si>
    <t>Early years register (full Inspection)All provisionMertonRequirements of the compulsory part of the childcare register1 April 2022 to 31 August 2022</t>
  </si>
  <si>
    <t>Early years register (full Inspection)All provisionMertonRequirements of the voluntary part of the childcare register1 April 2022 to 31 August 2022</t>
  </si>
  <si>
    <t>Early years register (full Inspection)All provisionMertonTotal No of inspections1 April 2022 to 31 August 2022</t>
  </si>
  <si>
    <t>Early years register (full Inspection)All provisionMertonBehaviour and attitudes1 September 2021 to 31 March 2022</t>
  </si>
  <si>
    <t>Early years register (full Inspection)All provisionMertonEffectiveness of leadership and Management1 September 2021 to 31 March 2022</t>
  </si>
  <si>
    <t>Early years register (full Inspection)All provisionMertonOutcomes for children1 September 2021 to 31 March 2022</t>
  </si>
  <si>
    <t>Early years register (full Inspection)All provisionMertonOverall effectiveness: The quality and standards of the provision1 September 2021 to 31 March 2022</t>
  </si>
  <si>
    <t>Early years register (full Inspection)All provisionMertonPersonal development1 September 2021 to 31 March 2022</t>
  </si>
  <si>
    <t>Early years register (full Inspection)All provisionMertonPersonal development, behaviour and welfare1 September 2021 to 31 March 2022</t>
  </si>
  <si>
    <t>Early years register (full Inspection)All provisionMertonQuality of education1 September 2021 to 31 March 2022</t>
  </si>
  <si>
    <t>Early years register (full Inspection)All provisionMertonQuality of teaching, learning and assessment1 September 2021 to 31 March 2022</t>
  </si>
  <si>
    <t>Early years register (full Inspection)All provisionMertonRequirements of the compulsory part of the childcare register1 September 2021 to 31 March 2022</t>
  </si>
  <si>
    <t>Early years register (full Inspection)All provisionMertonRequirements of the voluntary part of the childcare register1 September 2021 to 31 March 2022</t>
  </si>
  <si>
    <t>Early years register (full Inspection)All provisionMertonTotal No of inspections1 September 2021 to 31 March 2022</t>
  </si>
  <si>
    <t>Early years register (No children on roll)All provisionMertonNCOR Inspection Outcomes1 April 2022 to 31 August 2022</t>
  </si>
  <si>
    <t>Early years register (No children on roll)All provisionMertonTotal No of inspections1 April 2022 to 31 August 2022</t>
  </si>
  <si>
    <t>Early years register (No children on roll)All provisionMertonNCOR Inspection Outcomes1 September 2021 to 31 March 2022</t>
  </si>
  <si>
    <t>Early years register (No children on roll)All provisionMertonTotal No of inspections1 September 2021 to 31 March 2022</t>
  </si>
  <si>
    <t>Early years register (Out-of-school day care)All provisionMertonTotal No of inspections1 April 2022 to 31 August 2022</t>
  </si>
  <si>
    <t>Early years register (Out-of-school day care)All provisionMertonTotal No of inspections1 September 2021 to 31 March 2022</t>
  </si>
  <si>
    <t>Early years register (full Inspection)All provisionMiddlesbroughBehaviour and attitudes1 April 2022 to 31 August 2022</t>
  </si>
  <si>
    <t>Early years register (full Inspection)All provisionMiddlesbroughEffectiveness of leadership and Management1 April 2022 to 31 August 2022</t>
  </si>
  <si>
    <t>Early years register (full Inspection)All provisionMiddlesbroughOutcomes for children1 April 2022 to 31 August 2022</t>
  </si>
  <si>
    <t>Early years register (full Inspection)All provisionMiddlesbroughOverall effectiveness: The quality and standards of the provision1 April 2022 to 31 August 2022</t>
  </si>
  <si>
    <t>Early years register (full Inspection)All provisionMiddlesbroughPersonal development1 April 2022 to 31 August 2022</t>
  </si>
  <si>
    <t>Early years register (full Inspection)All provisionMiddlesbroughPersonal development, behaviour and welfare1 April 2022 to 31 August 2022</t>
  </si>
  <si>
    <t>Early years register (full Inspection)All provisionMiddlesbroughQuality of education1 April 2022 to 31 August 2022</t>
  </si>
  <si>
    <t>Early years register (full Inspection)All provisionMiddlesbroughQuality of teaching, learning and assessment1 April 2022 to 31 August 2022</t>
  </si>
  <si>
    <t>Early years register (full Inspection)All provisionMiddlesbroughRequirements of the compulsory part of the childcare register1 April 2022 to 31 August 2022</t>
  </si>
  <si>
    <t>Early years register (full Inspection)All provisionMiddlesbroughRequirements of the voluntary part of the childcare register1 April 2022 to 31 August 2022</t>
  </si>
  <si>
    <t>Early years register (full Inspection)All provisionMiddlesbroughTotal No of inspections1 April 2022 to 31 August 2022</t>
  </si>
  <si>
    <t>Early years register (full Inspection)All provisionMiddlesbroughBehaviour and attitudes1 September 2021 to 31 March 2022</t>
  </si>
  <si>
    <t>Early years register (full Inspection)All provisionMiddlesbroughEffectiveness of leadership and Management1 September 2021 to 31 March 2022</t>
  </si>
  <si>
    <t>Early years register (full Inspection)All provisionMiddlesbroughOutcomes for children1 September 2021 to 31 March 2022</t>
  </si>
  <si>
    <t>Early years register (full Inspection)All provisionMiddlesbroughOverall effectiveness: The quality and standards of the provision1 September 2021 to 31 March 2022</t>
  </si>
  <si>
    <t>Early years register (full Inspection)All provisionMiddlesbroughPersonal development1 September 2021 to 31 March 2022</t>
  </si>
  <si>
    <t>Early years register (full Inspection)All provisionMiddlesbroughPersonal development, behaviour and welfare1 September 2021 to 31 March 2022</t>
  </si>
  <si>
    <t>Early years register (full Inspection)All provisionMiddlesbroughQuality of education1 September 2021 to 31 March 2022</t>
  </si>
  <si>
    <t>Early years register (full Inspection)All provisionMiddlesbroughQuality of teaching, learning and assessment1 September 2021 to 31 March 2022</t>
  </si>
  <si>
    <t>Early years register (full Inspection)All provisionMiddlesbroughRequirements of the compulsory part of the childcare register1 September 2021 to 31 March 2022</t>
  </si>
  <si>
    <t>Early years register (full Inspection)All provisionMiddlesbroughRequirements of the voluntary part of the childcare register1 September 2021 to 31 March 2022</t>
  </si>
  <si>
    <t>Early years register (full Inspection)All provisionMiddlesbroughTotal No of inspections1 September 2021 to 31 March 2022</t>
  </si>
  <si>
    <t>Early years register (No children on roll)All provisionMiddlesbroughNCOR Inspection Outcomes1 April 2022 to 31 August 2022</t>
  </si>
  <si>
    <t>Early years register (No children on roll)All provisionMiddlesbroughTotal No of inspections1 April 2022 to 31 August 2022</t>
  </si>
  <si>
    <t>Early years register (Out-of-school day care)All provisionMiddlesbroughTotal No of inspections1 September 2021 to 31 March 2022</t>
  </si>
  <si>
    <t>Childcare registerAll provisionMilton KeynesTotal No of inspections1 September 2021 to 31 March 2022</t>
  </si>
  <si>
    <t>Early years register (full Inspection)All provisionMilton KeynesBehaviour and attitudes1 April 2022 to 31 August 2022</t>
  </si>
  <si>
    <t>Early years register (full Inspection)All provisionMilton KeynesEffectiveness of leadership and Management1 April 2022 to 31 August 2022</t>
  </si>
  <si>
    <t>Early years register (full Inspection)All provisionMilton KeynesOutcomes for children1 April 2022 to 31 August 2022</t>
  </si>
  <si>
    <t>Early years register (full Inspection)All provisionMilton KeynesOverall effectiveness: The quality and standards of the provision1 April 2022 to 31 August 2022</t>
  </si>
  <si>
    <t>Early years register (full Inspection)All provisionMilton KeynesPersonal development1 April 2022 to 31 August 2022</t>
  </si>
  <si>
    <t>Early years register (full Inspection)All provisionMilton KeynesPersonal development, behaviour and welfare1 April 2022 to 31 August 2022</t>
  </si>
  <si>
    <t>Early years register (full Inspection)All provisionMilton KeynesQuality of education1 April 2022 to 31 August 2022</t>
  </si>
  <si>
    <t>Early years register (full Inspection)All provisionMilton KeynesQuality of teaching, learning and assessment1 April 2022 to 31 August 2022</t>
  </si>
  <si>
    <t>Early years register (full Inspection)All provisionMilton KeynesRequirements of the compulsory part of the childcare register1 April 2022 to 31 August 2022</t>
  </si>
  <si>
    <t>Early years register (full Inspection)All provisionMilton KeynesRequirements of the voluntary part of the childcare register1 April 2022 to 31 August 2022</t>
  </si>
  <si>
    <t>Early years register (full Inspection)All provisionMilton KeynesTotal No of inspections1 April 2022 to 31 August 2022</t>
  </si>
  <si>
    <t>Early years register (full Inspection)All provisionMilton KeynesBehaviour and attitudes1 September 2021 to 31 March 2022</t>
  </si>
  <si>
    <t>Early years register (full Inspection)All provisionMilton KeynesEffectiveness of leadership and Management1 September 2021 to 31 March 2022</t>
  </si>
  <si>
    <t>Early years register (full Inspection)All provisionMilton KeynesOutcomes for children1 September 2021 to 31 March 2022</t>
  </si>
  <si>
    <t>Early years register (full Inspection)All provisionMilton KeynesOverall effectiveness: The quality and standards of the provision1 September 2021 to 31 March 2022</t>
  </si>
  <si>
    <t>Early years register (full Inspection)All provisionMilton KeynesPersonal development1 September 2021 to 31 March 2022</t>
  </si>
  <si>
    <t>Early years register (full Inspection)All provisionMilton KeynesPersonal development, behaviour and welfare1 September 2021 to 31 March 2022</t>
  </si>
  <si>
    <t>Early years register (full Inspection)All provisionMilton KeynesQuality of education1 September 2021 to 31 March 2022</t>
  </si>
  <si>
    <t>Early years register (full Inspection)All provisionMilton KeynesQuality of teaching, learning and assessment1 September 2021 to 31 March 2022</t>
  </si>
  <si>
    <t>Early years register (full Inspection)All provisionMilton KeynesRequirements of the compulsory part of the childcare register1 September 2021 to 31 March 2022</t>
  </si>
  <si>
    <t>Early years register (full Inspection)All provisionMilton KeynesRequirements of the voluntary part of the childcare register1 September 2021 to 31 March 2022</t>
  </si>
  <si>
    <t>Early years register (full Inspection)All provisionMilton KeynesTotal No of inspections1 September 2021 to 31 March 2022</t>
  </si>
  <si>
    <t>Early years register (No children on roll)All provisionMilton KeynesNCOR Inspection Outcomes1 April 2022 to 31 August 2022</t>
  </si>
  <si>
    <t>Early years register (No children on roll)All provisionMilton KeynesTotal No of inspections1 April 2022 to 31 August 2022</t>
  </si>
  <si>
    <t>Early years register (No children on roll)All provisionMilton KeynesNCOR Inspection Outcomes1 September 2021 to 31 March 2022</t>
  </si>
  <si>
    <t>Early years register (No children on roll)All provisionMilton KeynesTotal No of inspections1 September 2021 to 31 March 2022</t>
  </si>
  <si>
    <t>Early years register (Out-of-school day care)All provisionMilton KeynesTotal No of inspections1 April 2022 to 31 August 2022</t>
  </si>
  <si>
    <t>Early years register (Out-of-school day care)All provisionMilton KeynesTotal No of inspections1 September 2021 to 31 March 2022</t>
  </si>
  <si>
    <t>Early years register (full Inspection)All provisionNewcastle upon TyneBehaviour and attitudes1 April 2022 to 31 August 2022</t>
  </si>
  <si>
    <t>Early years register (full Inspection)All provisionNewcastle upon TyneEffectiveness of leadership and Management1 April 2022 to 31 August 2022</t>
  </si>
  <si>
    <t>Early years register (full Inspection)All provisionNewcastle upon TyneOutcomes for children1 April 2022 to 31 August 2022</t>
  </si>
  <si>
    <t>Early years register (full Inspection)All provisionNewcastle upon TyneOverall effectiveness: The quality and standards of the provision1 April 2022 to 31 August 2022</t>
  </si>
  <si>
    <t>Early years register (full Inspection)All provisionNewcastle upon TynePersonal development1 April 2022 to 31 August 2022</t>
  </si>
  <si>
    <t>Early years register (full Inspection)All provisionNewcastle upon TynePersonal development, behaviour and welfare1 April 2022 to 31 August 2022</t>
  </si>
  <si>
    <t>Early years register (full Inspection)All provisionNewcastle upon TyneQuality of education1 April 2022 to 31 August 2022</t>
  </si>
  <si>
    <t>Early years register (full Inspection)All provisionNewcastle upon TyneQuality of teaching, learning and assessment1 April 2022 to 31 August 2022</t>
  </si>
  <si>
    <t>Early years register (full Inspection)All provisionNewcastle upon TyneRequirements of the compulsory part of the childcare register1 April 2022 to 31 August 2022</t>
  </si>
  <si>
    <t>Early years register (full Inspection)All provisionNewcastle upon TyneRequirements of the voluntary part of the childcare register1 April 2022 to 31 August 2022</t>
  </si>
  <si>
    <t>Early years register (full Inspection)All provisionNewcastle upon TyneTotal No of inspections1 April 2022 to 31 August 2022</t>
  </si>
  <si>
    <t>Early years register (full Inspection)All provisionNewcastle upon TyneBehaviour and attitudes1 September 2021 to 31 March 2022</t>
  </si>
  <si>
    <t>Early years register (full Inspection)All provisionNewcastle upon TyneEffectiveness of leadership and Management1 September 2021 to 31 March 2022</t>
  </si>
  <si>
    <t>Early years register (full Inspection)All provisionNewcastle upon TyneOutcomes for children1 September 2021 to 31 March 2022</t>
  </si>
  <si>
    <t>Early years register (full Inspection)All provisionNewcastle upon TyneOverall effectiveness: The quality and standards of the provision1 September 2021 to 31 March 2022</t>
  </si>
  <si>
    <t>Early years register (full Inspection)All provisionNewcastle upon TynePersonal development1 September 2021 to 31 March 2022</t>
  </si>
  <si>
    <t>Early years register (full Inspection)All provisionNewcastle upon TynePersonal development, behaviour and welfare1 September 2021 to 31 March 2022</t>
  </si>
  <si>
    <t>Early years register (full Inspection)All provisionNewcastle upon TyneQuality of education1 September 2021 to 31 March 2022</t>
  </si>
  <si>
    <t>Early years register (full Inspection)All provisionNewcastle upon TyneQuality of teaching, learning and assessment1 September 2021 to 31 March 2022</t>
  </si>
  <si>
    <t>Early years register (full Inspection)All provisionNewcastle upon TyneRequirements of the compulsory part of the childcare register1 September 2021 to 31 March 2022</t>
  </si>
  <si>
    <t>Early years register (full Inspection)All provisionNewcastle upon TyneRequirements of the voluntary part of the childcare register1 September 2021 to 31 March 2022</t>
  </si>
  <si>
    <t>Early years register (full Inspection)All provisionNewcastle upon TyneTotal No of inspections1 September 2021 to 31 March 2022</t>
  </si>
  <si>
    <t>Early years register (No children on roll)All provisionNewcastle upon TyneNCOR Inspection Outcomes1 April 2022 to 31 August 2022</t>
  </si>
  <si>
    <t>Early years register (No children on roll)All provisionNewcastle upon TyneTotal No of inspections1 April 2022 to 31 August 2022</t>
  </si>
  <si>
    <t>Early years register (No children on roll)All provisionNewcastle upon TyneNCOR Inspection Outcomes1 September 2021 to 31 March 2022</t>
  </si>
  <si>
    <t>Early years register (No children on roll)All provisionNewcastle upon TyneTotal No of inspections1 September 2021 to 31 March 2022</t>
  </si>
  <si>
    <t>Early years register (Out-of-school day care)All provisionNewcastle upon TyneTotal No of inspections1 April 2022 to 31 August 2022</t>
  </si>
  <si>
    <t>Early years register (Out-of-school day care)All provisionNewcastle upon TyneTotal No of inspections1 September 2021 to 31 March 2022</t>
  </si>
  <si>
    <t>Childcare registerAll provisionNewhamTotal No of inspections1 September 2021 to 31 March 2022</t>
  </si>
  <si>
    <t>Early years register (full Inspection)All provisionNewhamBehaviour and attitudes1 April 2022 to 31 August 2022</t>
  </si>
  <si>
    <t>Early years register (full Inspection)All provisionNewhamEffectiveness of leadership and Management1 April 2022 to 31 August 2022</t>
  </si>
  <si>
    <t>Early years register (full Inspection)All provisionNewhamOutcomes for children1 April 2022 to 31 August 2022</t>
  </si>
  <si>
    <t>Early years register (full Inspection)All provisionNewhamOverall effectiveness: The quality and standards of the provision1 April 2022 to 31 August 2022</t>
  </si>
  <si>
    <t>Early years register (full Inspection)All provisionNewhamPersonal development1 April 2022 to 31 August 2022</t>
  </si>
  <si>
    <t>Early years register (full Inspection)All provisionNewhamPersonal development, behaviour and welfare1 April 2022 to 31 August 2022</t>
  </si>
  <si>
    <t>Early years register (full Inspection)All provisionNewhamQuality of education1 April 2022 to 31 August 2022</t>
  </si>
  <si>
    <t>Early years register (full Inspection)All provisionNewhamQuality of teaching, learning and assessment1 April 2022 to 31 August 2022</t>
  </si>
  <si>
    <t>Early years register (full Inspection)All provisionNewhamRequirements of the compulsory part of the childcare register1 April 2022 to 31 August 2022</t>
  </si>
  <si>
    <t>Early years register (full Inspection)All provisionNewhamRequirements of the voluntary part of the childcare register1 April 2022 to 31 August 2022</t>
  </si>
  <si>
    <t>Early years register (full Inspection)All provisionNewhamTotal No of inspections1 April 2022 to 31 August 2022</t>
  </si>
  <si>
    <t>Early years register (full Inspection)All provisionNewhamBehaviour and attitudes1 September 2021 to 31 March 2022</t>
  </si>
  <si>
    <t>Early years register (full Inspection)All provisionNewhamEffectiveness of leadership and Management1 September 2021 to 31 March 2022</t>
  </si>
  <si>
    <t>Early years register (full Inspection)All provisionNewhamOutcomes for children1 September 2021 to 31 March 2022</t>
  </si>
  <si>
    <t>Early years register (full Inspection)All provisionNewhamOverall effectiveness: The quality and standards of the provision1 September 2021 to 31 March 2022</t>
  </si>
  <si>
    <t>Early years register (full Inspection)All provisionNewhamPersonal development1 September 2021 to 31 March 2022</t>
  </si>
  <si>
    <t>Early years register (full Inspection)All provisionNewhamPersonal development, behaviour and welfare1 September 2021 to 31 March 2022</t>
  </si>
  <si>
    <t>Early years register (full Inspection)All provisionNewhamQuality of education1 September 2021 to 31 March 2022</t>
  </si>
  <si>
    <t>Early years register (full Inspection)All provisionNewhamQuality of teaching, learning and assessment1 September 2021 to 31 March 2022</t>
  </si>
  <si>
    <t>Early years register (full Inspection)All provisionNewhamRequirements of the compulsory part of the childcare register1 September 2021 to 31 March 2022</t>
  </si>
  <si>
    <t>Early years register (full Inspection)All provisionNewhamRequirements of the voluntary part of the childcare register1 September 2021 to 31 March 2022</t>
  </si>
  <si>
    <t>Early years register (full Inspection)All provisionNewhamTotal No of inspections1 September 2021 to 31 March 2022</t>
  </si>
  <si>
    <t>Early years register (No children on roll)All provisionNewhamNCOR Inspection Outcomes1 April 2022 to 31 August 2022</t>
  </si>
  <si>
    <t>Early years register (No children on roll)All provisionNewhamTotal No of inspections1 April 2022 to 31 August 2022</t>
  </si>
  <si>
    <t>Early years register (No children on roll)All provisionNewhamNCOR Inspection Outcomes1 September 2021 to 31 March 2022</t>
  </si>
  <si>
    <t>Early years register (No children on roll)All provisionNewhamTotal No of inspections1 September 2021 to 31 March 2022</t>
  </si>
  <si>
    <t>Early years register (Out-of-school day care)All provisionNewhamTotal No of inspections1 September 2021 to 31 March 2022</t>
  </si>
  <si>
    <t>Childcare registerAll provisionNorfolkTotal No of inspections1 September 2021 to 31 March 2022</t>
  </si>
  <si>
    <t>Early years register (full Inspection)All provisionNorfolkBehaviour and attitudes1 April 2022 to 31 August 2022</t>
  </si>
  <si>
    <t>Early years register (full Inspection)All provisionNorfolkEffectiveness of leadership and Management1 April 2022 to 31 August 2022</t>
  </si>
  <si>
    <t>Early years register (full Inspection)All provisionNorfolkOutcomes for children1 April 2022 to 31 August 2022</t>
  </si>
  <si>
    <t>Early years register (full Inspection)All provisionNorfolkOverall effectiveness: The quality and standards of the provision1 April 2022 to 31 August 2022</t>
  </si>
  <si>
    <t>Early years register (full Inspection)All provisionNorfolkPersonal development1 April 2022 to 31 August 2022</t>
  </si>
  <si>
    <t>Early years register (full Inspection)All provisionNorfolkPersonal development, behaviour and welfare1 April 2022 to 31 August 2022</t>
  </si>
  <si>
    <t>Early years register (full Inspection)All provisionNorfolkQuality of education1 April 2022 to 31 August 2022</t>
  </si>
  <si>
    <t>Early years register (full Inspection)All provisionNorfolkQuality of teaching, learning and assessment1 April 2022 to 31 August 2022</t>
  </si>
  <si>
    <t>Early years register (full Inspection)All provisionNorfolkRequirements of the compulsory part of the childcare register1 April 2022 to 31 August 2022</t>
  </si>
  <si>
    <t>Early years register (full Inspection)All provisionNorfolkRequirements of the voluntary part of the childcare register1 April 2022 to 31 August 2022</t>
  </si>
  <si>
    <t>Early years register (full Inspection)All provisionNorfolkTotal No of inspections1 April 2022 to 31 August 2022</t>
  </si>
  <si>
    <t>Early years register (full Inspection)All provisionNorfolkBehaviour and attitudes1 September 2021 to 31 March 2022</t>
  </si>
  <si>
    <t>Early years register (full Inspection)All provisionNorfolkEffectiveness of leadership and Management1 September 2021 to 31 March 2022</t>
  </si>
  <si>
    <t>Early years register (full Inspection)All provisionNorfolkOutcomes for children1 September 2021 to 31 March 2022</t>
  </si>
  <si>
    <t>Early years register (full Inspection)All provisionNorfolkOverall effectiveness: The quality and standards of the provision1 September 2021 to 31 March 2022</t>
  </si>
  <si>
    <t>Early years register (full Inspection)All provisionNorfolkPersonal development1 September 2021 to 31 March 2022</t>
  </si>
  <si>
    <t>Early years register (full Inspection)All provisionNorfolkPersonal development, behaviour and welfare1 September 2021 to 31 March 2022</t>
  </si>
  <si>
    <t>Early years register (full Inspection)All provisionNorfolkQuality of education1 September 2021 to 31 March 2022</t>
  </si>
  <si>
    <t>Early years register (full Inspection)All provisionNorfolkQuality of teaching, learning and assessment1 September 2021 to 31 March 2022</t>
  </si>
  <si>
    <t>Early years register (full Inspection)All provisionNorfolkRequirements of the compulsory part of the childcare register1 September 2021 to 31 March 2022</t>
  </si>
  <si>
    <t>Early years register (full Inspection)All provisionNorfolkRequirements of the voluntary part of the childcare register1 September 2021 to 31 March 2022</t>
  </si>
  <si>
    <t>Early years register (full Inspection)All provisionNorfolkTotal No of inspections1 September 2021 to 31 March 2022</t>
  </si>
  <si>
    <t>Early years register (No children on roll)All provisionNorfolkNCOR Inspection Outcomes1 April 2022 to 31 August 2022</t>
  </si>
  <si>
    <t>Early years register (No children on roll)All provisionNorfolkTotal No of inspections1 April 2022 to 31 August 2022</t>
  </si>
  <si>
    <t>Early years register (No children on roll)All provisionNorfolkNCOR Inspection Outcomes1 September 2021 to 31 March 2022</t>
  </si>
  <si>
    <t>Early years register (No children on roll)All provisionNorfolkTotal No of inspections1 September 2021 to 31 March 2022</t>
  </si>
  <si>
    <t>Early years register (Out-of-school day care)All provisionNorfolkTotal No of inspections1 April 2022 to 31 August 2022</t>
  </si>
  <si>
    <t>Early years register (Out-of-school day care)All provisionNorfolkTotal No of inspections1 September 2021 to 31 March 2022</t>
  </si>
  <si>
    <t>Early years register (full Inspection)All provisionNorth East LincolnshireBehaviour and attitudes1 April 2022 to 31 August 2022</t>
  </si>
  <si>
    <t>Early years register (full Inspection)All provisionNorth East LincolnshireEffectiveness of leadership and Management1 April 2022 to 31 August 2022</t>
  </si>
  <si>
    <t>Early years register (full Inspection)All provisionNorth East LincolnshireOutcomes for children1 April 2022 to 31 August 2022</t>
  </si>
  <si>
    <t>Early years register (full Inspection)All provisionNorth East LincolnshireOverall effectiveness: The quality and standards of the provision1 April 2022 to 31 August 2022</t>
  </si>
  <si>
    <t>Early years register (full Inspection)All provisionNorth East LincolnshirePersonal development1 April 2022 to 31 August 2022</t>
  </si>
  <si>
    <t>Early years register (full Inspection)All provisionNorth East LincolnshirePersonal development, behaviour and welfare1 April 2022 to 31 August 2022</t>
  </si>
  <si>
    <t>Early years register (full Inspection)All provisionNorth East LincolnshireQuality of education1 April 2022 to 31 August 2022</t>
  </si>
  <si>
    <t>Early years register (full Inspection)All provisionNorth East LincolnshireQuality of teaching, learning and assessment1 April 2022 to 31 August 2022</t>
  </si>
  <si>
    <t>Early years register (full Inspection)All provisionNorth East LincolnshireRequirements of the compulsory part of the childcare register1 April 2022 to 31 August 2022</t>
  </si>
  <si>
    <t>Early years register (full Inspection)All provisionNorth East LincolnshireRequirements of the voluntary part of the childcare register1 April 2022 to 31 August 2022</t>
  </si>
  <si>
    <t>Early years register (full Inspection)All provisionNorth East LincolnshireTotal No of inspections1 April 2022 to 31 August 2022</t>
  </si>
  <si>
    <t>Early years register (full Inspection)All provisionNorth East LincolnshireBehaviour and attitudes1 September 2021 to 31 March 2022</t>
  </si>
  <si>
    <t>Early years register (full Inspection)All provisionNorth East LincolnshireEffectiveness of leadership and Management1 September 2021 to 31 March 2022</t>
  </si>
  <si>
    <t>Early years register (full Inspection)All provisionNorth East LincolnshireOutcomes for children1 September 2021 to 31 March 2022</t>
  </si>
  <si>
    <t>Early years register (full Inspection)All provisionNorth East LincolnshireOverall effectiveness: The quality and standards of the provision1 September 2021 to 31 March 2022</t>
  </si>
  <si>
    <t>Early years register (full Inspection)All provisionNorth East LincolnshirePersonal development1 September 2021 to 31 March 2022</t>
  </si>
  <si>
    <t>Early years register (full Inspection)All provisionNorth East LincolnshirePersonal development, behaviour and welfare1 September 2021 to 31 March 2022</t>
  </si>
  <si>
    <t>Early years register (full Inspection)All provisionNorth East LincolnshireQuality of education1 September 2021 to 31 March 2022</t>
  </si>
  <si>
    <t>Early years register (full Inspection)All provisionNorth East LincolnshireQuality of teaching, learning and assessment1 September 2021 to 31 March 2022</t>
  </si>
  <si>
    <t>Early years register (full Inspection)All provisionNorth East LincolnshireRequirements of the compulsory part of the childcare register1 September 2021 to 31 March 2022</t>
  </si>
  <si>
    <t>Early years register (full Inspection)All provisionNorth East LincolnshireRequirements of the voluntary part of the childcare register1 September 2021 to 31 March 2022</t>
  </si>
  <si>
    <t>Early years register (full Inspection)All provisionNorth East LincolnshireTotal No of inspections1 September 2021 to 31 March 2022</t>
  </si>
  <si>
    <t>Early years register (No children on roll)All provisionNorth East LincolnshireNCOR Inspection Outcomes1 April 2022 to 31 August 2022</t>
  </si>
  <si>
    <t>Early years register (No children on roll)All provisionNorth East LincolnshireTotal No of inspections1 April 2022 to 31 August 2022</t>
  </si>
  <si>
    <t>Early years register (Out-of-school day care)All provisionNorth East LincolnshireTotal No of inspections1 September 2021 to 31 March 2022</t>
  </si>
  <si>
    <t>Early years register (full Inspection)All provisionNorth LincolnshireBehaviour and attitudes1 April 2022 to 31 August 2022</t>
  </si>
  <si>
    <t>Early years register (full Inspection)All provisionNorth LincolnshireEffectiveness of leadership and Management1 April 2022 to 31 August 2022</t>
  </si>
  <si>
    <t>Early years register (full Inspection)All provisionNorth LincolnshireOutcomes for children1 April 2022 to 31 August 2022</t>
  </si>
  <si>
    <t>Early years register (full Inspection)All provisionNorth LincolnshireOverall effectiveness: The quality and standards of the provision1 April 2022 to 31 August 2022</t>
  </si>
  <si>
    <t>Early years register (full Inspection)All provisionNorth LincolnshirePersonal development1 April 2022 to 31 August 2022</t>
  </si>
  <si>
    <t>Early years register (full Inspection)All provisionNorth LincolnshirePersonal development, behaviour and welfare1 April 2022 to 31 August 2022</t>
  </si>
  <si>
    <t>Early years register (full Inspection)All provisionNorth LincolnshireQuality of education1 April 2022 to 31 August 2022</t>
  </si>
  <si>
    <t>Early years register (full Inspection)All provisionNorth LincolnshireQuality of teaching, learning and assessment1 April 2022 to 31 August 2022</t>
  </si>
  <si>
    <t>Early years register (full Inspection)All provisionNorth LincolnshireRequirements of the compulsory part of the childcare register1 April 2022 to 31 August 2022</t>
  </si>
  <si>
    <t>Early years register (full Inspection)All provisionNorth LincolnshireRequirements of the voluntary part of the childcare register1 April 2022 to 31 August 2022</t>
  </si>
  <si>
    <t>Early years register (full Inspection)All provisionNorth LincolnshireTotal No of inspections1 April 2022 to 31 August 2022</t>
  </si>
  <si>
    <t>Early years register (full Inspection)All provisionNorth LincolnshireBehaviour and attitudes1 September 2021 to 31 March 2022</t>
  </si>
  <si>
    <t>Early years register (full Inspection)All provisionNorth LincolnshireEffectiveness of leadership and Management1 September 2021 to 31 March 2022</t>
  </si>
  <si>
    <t>Early years register (full Inspection)All provisionNorth LincolnshireOutcomes for children1 September 2021 to 31 March 2022</t>
  </si>
  <si>
    <t>Early years register (full Inspection)All provisionNorth LincolnshireOverall effectiveness: The quality and standards of the provision1 September 2021 to 31 March 2022</t>
  </si>
  <si>
    <t>Early years register (full Inspection)All provisionNorth LincolnshirePersonal development1 September 2021 to 31 March 2022</t>
  </si>
  <si>
    <t>Early years register (full Inspection)All provisionNorth LincolnshirePersonal development, behaviour and welfare1 September 2021 to 31 March 2022</t>
  </si>
  <si>
    <t>Early years register (full Inspection)All provisionNorth LincolnshireQuality of education1 September 2021 to 31 March 2022</t>
  </si>
  <si>
    <t>Early years register (full Inspection)All provisionNorth LincolnshireQuality of teaching, learning and assessment1 September 2021 to 31 March 2022</t>
  </si>
  <si>
    <t>Early years register (full Inspection)All provisionNorth LincolnshireRequirements of the compulsory part of the childcare register1 September 2021 to 31 March 2022</t>
  </si>
  <si>
    <t>Early years register (full Inspection)All provisionNorth LincolnshireRequirements of the voluntary part of the childcare register1 September 2021 to 31 March 2022</t>
  </si>
  <si>
    <t>Early years register (full Inspection)All provisionNorth LincolnshireTotal No of inspections1 September 2021 to 31 March 2022</t>
  </si>
  <si>
    <t>Early years register (No children on roll)All provisionNorth LincolnshireNCOR Inspection Outcomes1 April 2022 to 31 August 2022</t>
  </si>
  <si>
    <t>Early years register (No children on roll)All provisionNorth LincolnshireTotal No of inspections1 April 2022 to 31 August 2022</t>
  </si>
  <si>
    <t>Early years register (Out-of-school day care)All provisionNorth LincolnshireTotal No of inspections1 April 2022 to 31 August 2022</t>
  </si>
  <si>
    <t>Childcare registerAll provisionNorth NorthamptonshireTotal No of inspections1 September 2021 to 31 March 2022</t>
  </si>
  <si>
    <t>Early years register (full Inspection)All provisionNorth NorthamptonshireBehaviour and attitudes1 April 2022 to 31 August 2022</t>
  </si>
  <si>
    <t>Early years register (full Inspection)All provisionNorth NorthamptonshireEffectiveness of leadership and Management1 April 2022 to 31 August 2022</t>
  </si>
  <si>
    <t>Early years register (full Inspection)All provisionNorth NorthamptonshireOutcomes for children1 April 2022 to 31 August 2022</t>
  </si>
  <si>
    <t>Early years register (full Inspection)All provisionWarringtonPersonal development, behaviour and welfare1 April 2022 to 31 August 2022</t>
  </si>
  <si>
    <t>Early years register (full Inspection)All provisionWarringtonQuality of education1 April 2022 to 31 August 2022</t>
  </si>
  <si>
    <t>Early years register (full Inspection)All provisionWarringtonQuality of teaching, learning and assessment1 April 2022 to 31 August 2022</t>
  </si>
  <si>
    <t>Early years register (full Inspection)All provisionWarringtonRequirements of the compulsory part of the childcare register1 April 2022 to 31 August 2022</t>
  </si>
  <si>
    <t>Early years register (full Inspection)All provisionWarringtonRequirements of the voluntary part of the childcare register1 April 2022 to 31 August 2022</t>
  </si>
  <si>
    <t>Early years register (full Inspection)All provisionWarringtonTotal No of inspections1 April 2022 to 31 August 2022</t>
  </si>
  <si>
    <t>Early years register (full Inspection)All provisionWarringtonBehaviour and attitudes1 September 2021 to 31 March 2022</t>
  </si>
  <si>
    <t>Early years register (full Inspection)All provisionWarringtonEffectiveness of leadership and Management1 September 2021 to 31 March 2022</t>
  </si>
  <si>
    <t>Early years register (full Inspection)All provisionWarringtonOutcomes for children1 September 2021 to 31 March 2022</t>
  </si>
  <si>
    <t>Early years register (full Inspection)All provisionWarringtonOverall effectiveness: The quality and standards of the provision1 September 2021 to 31 March 2022</t>
  </si>
  <si>
    <t>Early years register (full Inspection)All provisionWarringtonPersonal development1 September 2021 to 31 March 2022</t>
  </si>
  <si>
    <t>Early years register (full Inspection)All provisionWarringtonPersonal development, behaviour and welfare1 September 2021 to 31 March 2022</t>
  </si>
  <si>
    <t>Early years register (full Inspection)All provisionWarringtonQuality of education1 September 2021 to 31 March 2022</t>
  </si>
  <si>
    <t>Early years register (full Inspection)All provisionWarringtonQuality of teaching, learning and assessment1 September 2021 to 31 March 2022</t>
  </si>
  <si>
    <t>Early years register (full Inspection)All provisionWarringtonRequirements of the compulsory part of the childcare register1 September 2021 to 31 March 2022</t>
  </si>
  <si>
    <t>Early years register (full Inspection)All provisionWarringtonRequirements of the voluntary part of the childcare register1 September 2021 to 31 March 2022</t>
  </si>
  <si>
    <t>Early years register (full Inspection)All provisionWarringtonTotal No of inspections1 September 2021 to 31 March 2022</t>
  </si>
  <si>
    <t>Early years register (No children on roll)All provisionWarringtonNCOR Inspection Outcomes1 April 2022 to 31 August 2022</t>
  </si>
  <si>
    <t>Early years register (No children on roll)All provisionWarringtonTotal No of inspections1 April 2022 to 31 August 2022</t>
  </si>
  <si>
    <t>Early years register (Out-of-school day care)All provisionWarringtonTotal No of inspections1 April 2022 to 31 August 2022</t>
  </si>
  <si>
    <t>Early years register (Out-of-school day care)All provisionWarringtonTotal No of inspections1 September 2021 to 31 March 2022</t>
  </si>
  <si>
    <t>Childcare registerAll provisionWarwickshireTotal No of inspections1 April 2022 to 31 August 2022</t>
  </si>
  <si>
    <t>Childcare registerAll provisionWarwickshireTotal No of inspections1 September 2021 to 31 March 2022</t>
  </si>
  <si>
    <t>Early years register (full Inspection)All provisionWarwickshireBehaviour and attitudes1 April 2022 to 31 August 2022</t>
  </si>
  <si>
    <t>Early years register (full Inspection)All provisionWarwickshireEffectiveness of leadership and Management1 April 2022 to 31 August 2022</t>
  </si>
  <si>
    <t>Early years register (full Inspection)All provisionWarwickshireOutcomes for children1 April 2022 to 31 August 2022</t>
  </si>
  <si>
    <t>Early years register (full Inspection)All provisionWarwickshireOverall effectiveness: The quality and standards of the provision1 April 2022 to 31 August 2022</t>
  </si>
  <si>
    <t>Early years register (full Inspection)All provisionWarwickshirePersonal development1 April 2022 to 31 August 2022</t>
  </si>
  <si>
    <t>Early years register (full Inspection)All provisionWarwickshirePersonal development, behaviour and welfare1 April 2022 to 31 August 2022</t>
  </si>
  <si>
    <t>Early years register (full Inspection)All provisionWarwickshireQuality of education1 April 2022 to 31 August 2022</t>
  </si>
  <si>
    <t>Early years register (full Inspection)All provisionWarwickshireQuality of teaching, learning and assessment1 April 2022 to 31 August 2022</t>
  </si>
  <si>
    <t>Early years register (full Inspection)All provisionWarwickshireRequirements of the compulsory part of the childcare register1 April 2022 to 31 August 2022</t>
  </si>
  <si>
    <t>Early years register (full Inspection)All provisionWarwickshireRequirements of the voluntary part of the childcare register1 April 2022 to 31 August 2022</t>
  </si>
  <si>
    <t>Early years register (full Inspection)All provisionWarwickshireTotal No of inspections1 April 2022 to 31 August 2022</t>
  </si>
  <si>
    <t>Early years register (full Inspection)All provisionWarwickshireBehaviour and attitudes1 September 2021 to 31 March 2022</t>
  </si>
  <si>
    <t>Early years register (full Inspection)All provisionWarwickshireEffectiveness of leadership and Management1 September 2021 to 31 March 2022</t>
  </si>
  <si>
    <t>Early years register (full Inspection)All provisionWarwickshireOutcomes for children1 September 2021 to 31 March 2022</t>
  </si>
  <si>
    <t>Early years register (full Inspection)All provisionWarwickshireOverall effectiveness: The quality and standards of the provision1 September 2021 to 31 March 2022</t>
  </si>
  <si>
    <t>Early years register (full Inspection)All provisionWarwickshirePersonal development1 September 2021 to 31 March 2022</t>
  </si>
  <si>
    <t>Early years register (full Inspection)All provisionWarwickshirePersonal development, behaviour and welfare1 September 2021 to 31 March 2022</t>
  </si>
  <si>
    <t>Early years register (full Inspection)All provisionWarwickshireQuality of education1 September 2021 to 31 March 2022</t>
  </si>
  <si>
    <t>Early years register (full Inspection)All provisionWarwickshireQuality of teaching, learning and assessment1 September 2021 to 31 March 2022</t>
  </si>
  <si>
    <t>Early years register (full Inspection)All provisionWarwickshireRequirements of the compulsory part of the childcare register1 September 2021 to 31 March 2022</t>
  </si>
  <si>
    <t>Early years register (full Inspection)All provisionWarwickshireRequirements of the voluntary part of the childcare register1 September 2021 to 31 March 2022</t>
  </si>
  <si>
    <t>Early years register (full Inspection)All provisionWarwickshireTotal No of inspections1 September 2021 to 31 March 2022</t>
  </si>
  <si>
    <t>Early years register (No children on roll)All provisionWarwickshireNCOR Inspection Outcomes1 April 2022 to 31 August 2022</t>
  </si>
  <si>
    <t>Early years register (No children on roll)All provisionWarwickshireTotal No of inspections1 April 2022 to 31 August 2022</t>
  </si>
  <si>
    <t>Early years register (Out-of-school day care)All provisionWarwickshireTotal No of inspections1 April 2022 to 31 August 2022</t>
  </si>
  <si>
    <t>Early years register (Out-of-school day care)All provisionWarwickshireTotal No of inspections1 September 2021 to 31 March 2022</t>
  </si>
  <si>
    <t>Childcare registerAll provisionWest BerkshireTotal No of inspections1 September 2021 to 31 March 2022</t>
  </si>
  <si>
    <t>Early years register (full Inspection)All provisionWest BerkshireBehaviour and attitudes1 April 2022 to 31 August 2022</t>
  </si>
  <si>
    <t>Early years register (full Inspection)All provisionWest BerkshireEffectiveness of leadership and Management1 April 2022 to 31 August 2022</t>
  </si>
  <si>
    <t>Early years register (full Inspection)All provisionWest BerkshireOutcomes for children1 April 2022 to 31 August 2022</t>
  </si>
  <si>
    <t>Early years register (full Inspection)All provisionWest BerkshireOverall effectiveness: The quality and standards of the provision1 April 2022 to 31 August 2022</t>
  </si>
  <si>
    <t>Early years register (full Inspection)All provisionWest BerkshirePersonal development1 April 2022 to 31 August 2022</t>
  </si>
  <si>
    <t>Early years register (full Inspection)All provisionWest BerkshirePersonal development, behaviour and welfare1 April 2022 to 31 August 2022</t>
  </si>
  <si>
    <t>Early years register (full Inspection)All provisionWest BerkshireQuality of education1 April 2022 to 31 August 2022</t>
  </si>
  <si>
    <t>Early years register (full Inspection)All provisionWest BerkshireQuality of teaching, learning and assessment1 April 2022 to 31 August 2022</t>
  </si>
  <si>
    <t>Early years register (full Inspection)All provisionWest BerkshireRequirements of the compulsory part of the childcare register1 April 2022 to 31 August 2022</t>
  </si>
  <si>
    <t>Early years register (full Inspection)All provisionWest BerkshireRequirements of the voluntary part of the childcare register1 April 2022 to 31 August 2022</t>
  </si>
  <si>
    <t>Early years register (full Inspection)All provisionWest BerkshireTotal No of inspections1 April 2022 to 31 August 2022</t>
  </si>
  <si>
    <t>Early years register (full Inspection)All provisionWest BerkshireBehaviour and attitudes1 September 2021 to 31 March 2022</t>
  </si>
  <si>
    <t>Early years register (full Inspection)All provisionWest BerkshireEffectiveness of leadership and Management1 September 2021 to 31 March 2022</t>
  </si>
  <si>
    <t>Early years register (full Inspection)All provisionWest BerkshireOutcomes for children1 September 2021 to 31 March 2022</t>
  </si>
  <si>
    <t>Early years register (full Inspection)All provisionWest BerkshireOverall effectiveness: The quality and standards of the provision1 September 2021 to 31 March 2022</t>
  </si>
  <si>
    <t>Early years register (full Inspection)All provisionWest BerkshirePersonal development1 September 2021 to 31 March 2022</t>
  </si>
  <si>
    <t>Early years register (full Inspection)All provisionWest BerkshirePersonal development, behaviour and welfare1 September 2021 to 31 March 2022</t>
  </si>
  <si>
    <t>Early years register (full Inspection)All provisionWest BerkshireQuality of education1 September 2021 to 31 March 2022</t>
  </si>
  <si>
    <t>Early years register (full Inspection)All provisionWest BerkshireQuality of teaching, learning and assessment1 September 2021 to 31 March 2022</t>
  </si>
  <si>
    <t>Early years register (full Inspection)All provisionWest BerkshireRequirements of the compulsory part of the childcare register1 September 2021 to 31 March 2022</t>
  </si>
  <si>
    <t>Early years register (full Inspection)All provisionWest BerkshireRequirements of the voluntary part of the childcare register1 September 2021 to 31 March 2022</t>
  </si>
  <si>
    <t>Early years register (full Inspection)All provisionWest BerkshireTotal No of inspections1 September 2021 to 31 March 2022</t>
  </si>
  <si>
    <t>Early years register (No children on roll)All provisionWest BerkshireNCOR Inspection Outcomes1 September 2021 to 31 March 2022</t>
  </si>
  <si>
    <t>Early years register (No children on roll)All provisionWest BerkshireTotal No of inspections1 September 2021 to 31 March 2022</t>
  </si>
  <si>
    <t>Early years register (Out-of-school day care)All provisionWest BerkshireTotal No of inspections1 April 2022 to 31 August 2022</t>
  </si>
  <si>
    <t>Early years register (Out-of-school day care)All provisionWest BerkshireTotal No of inspections1 September 2021 to 31 March 2022</t>
  </si>
  <si>
    <t>Childcare registerAll provisionWest NorthamptonshireTotal No of inspections1 September 2021 to 31 March 2022</t>
  </si>
  <si>
    <t>Early years register (full Inspection)All provisionWest NorthamptonshireBehaviour and attitudes1 April 2022 to 31 August 2022</t>
  </si>
  <si>
    <t>Early years register (full Inspection)All provisionWest NorthamptonshireEffectiveness of leadership and Management1 April 2022 to 31 August 2022</t>
  </si>
  <si>
    <t>Early years register (full Inspection)All provisionWest NorthamptonshireOutcomes for children1 April 2022 to 31 August 2022</t>
  </si>
  <si>
    <t>Early years register (full Inspection)All provisionWest NorthamptonshireOverall effectiveness: The quality and standards of the provision1 April 2022 to 31 August 2022</t>
  </si>
  <si>
    <t>Early years register (full Inspection)All provisionWest NorthamptonshirePersonal development1 April 2022 to 31 August 2022</t>
  </si>
  <si>
    <t>Early years register (full Inspection)All provisionWest NorthamptonshirePersonal development, behaviour and welfare1 April 2022 to 31 August 2022</t>
  </si>
  <si>
    <t>Early years register (full Inspection)All provisionWest NorthamptonshireQuality of education1 April 2022 to 31 August 2022</t>
  </si>
  <si>
    <t>Early years register (full Inspection)All provisionWest NorthamptonshireQuality of teaching, learning and assessment1 April 2022 to 31 August 2022</t>
  </si>
  <si>
    <t>Early years register (full Inspection)All provisionWest NorthamptonshireRequirements of the compulsory part of the childcare register1 April 2022 to 31 August 2022</t>
  </si>
  <si>
    <t>Early years register (full Inspection)All provisionWest NorthamptonshireRequirements of the voluntary part of the childcare register1 April 2022 to 31 August 2022</t>
  </si>
  <si>
    <t>Early years register (full Inspection)All provisionWest NorthamptonshireTotal No of inspections1 April 2022 to 31 August 2022</t>
  </si>
  <si>
    <t>Early years register (full Inspection)All provisionWest NorthamptonshireBehaviour and attitudes1 September 2021 to 31 March 2022</t>
  </si>
  <si>
    <t>Early years register (full Inspection)All provisionWest NorthamptonshireEffectiveness of leadership and Management1 September 2021 to 31 March 2022</t>
  </si>
  <si>
    <t>Early years register (full Inspection)All provisionWest NorthamptonshireOutcomes for children1 September 2021 to 31 March 2022</t>
  </si>
  <si>
    <t>Early years register (full Inspection)All provisionWest NorthamptonshireOverall effectiveness: The quality and standards of the provision1 September 2021 to 31 March 2022</t>
  </si>
  <si>
    <t>Early years register (full Inspection)All provisionWest NorthamptonshirePersonal development1 September 2021 to 31 March 2022</t>
  </si>
  <si>
    <t>Early years register (full Inspection)All provisionWest NorthamptonshirePersonal development, behaviour and welfare1 September 2021 to 31 March 2022</t>
  </si>
  <si>
    <t>Early years register (full Inspection)All provisionWest NorthamptonshireQuality of education1 September 2021 to 31 March 2022</t>
  </si>
  <si>
    <t>Early years register (full Inspection)All provisionWest NorthamptonshireQuality of teaching, learning and assessment1 September 2021 to 31 March 2022</t>
  </si>
  <si>
    <t>Early years register (full Inspection)All provisionWest NorthamptonshireRequirements of the compulsory part of the childcare register1 September 2021 to 31 March 2022</t>
  </si>
  <si>
    <t>Early years register (full Inspection)All provisionWest NorthamptonshireRequirements of the voluntary part of the childcare register1 September 2021 to 31 March 2022</t>
  </si>
  <si>
    <t>Early years register (full Inspection)All provisionWest NorthamptonshireTotal No of inspections1 September 2021 to 31 March 2022</t>
  </si>
  <si>
    <t>Early years register (No children on roll)All provisionWest NorthamptonshireNCOR Inspection Outcomes1 April 2022 to 31 August 2022</t>
  </si>
  <si>
    <t>Early years register (No children on roll)All provisionWest NorthamptonshireTotal No of inspections1 April 2022 to 31 August 2022</t>
  </si>
  <si>
    <t>Early years register (No children on roll)All provisionWest NorthamptonshireNCOR Inspection Outcomes1 September 2021 to 31 March 2022</t>
  </si>
  <si>
    <t>Early years register (No children on roll)All provisionWest NorthamptonshireTotal No of inspections1 September 2021 to 31 March 2022</t>
  </si>
  <si>
    <t>Early years register (Out-of-school day care)All provisionWest NorthamptonshireTotal No of inspections1 April 2022 to 31 August 2022</t>
  </si>
  <si>
    <t>Early years register (Out-of-school day care)All provisionWest NorthamptonshireTotal No of inspections1 September 2021 to 31 March 2022</t>
  </si>
  <si>
    <t>Childcare registerAll provisionWest SussexTotal No of inspections1 April 2022 to 31 August 2022</t>
  </si>
  <si>
    <t>Childcare registerAll provisionWest SussexTotal No of inspections1 September 2021 to 31 March 2022</t>
  </si>
  <si>
    <t>Early years register (full Inspection)All provisionWest SussexBehaviour and attitudes1 April 2022 to 31 August 2022</t>
  </si>
  <si>
    <t>Early years register (full Inspection)All provisionWest SussexEffectiveness of leadership and Management1 April 2022 to 31 August 2022</t>
  </si>
  <si>
    <t>Early years register (full Inspection)All provisionWest SussexOutcomes for children1 April 2022 to 31 August 2022</t>
  </si>
  <si>
    <t>Early years register (full Inspection)All provisionWest SussexOverall effectiveness: The quality and standards of the provision1 April 2022 to 31 August 2022</t>
  </si>
  <si>
    <t>Early years register (full Inspection)All provisionWest SussexPersonal development1 April 2022 to 31 August 2022</t>
  </si>
  <si>
    <t>Early years register (full Inspection)All provisionWest SussexPersonal development, behaviour and welfare1 April 2022 to 31 August 2022</t>
  </si>
  <si>
    <t>Early years register (full Inspection)All provisionWest SussexQuality of education1 April 2022 to 31 August 2022</t>
  </si>
  <si>
    <t>Early years register (full Inspection)All provisionWest SussexQuality of teaching, learning and assessment1 April 2022 to 31 August 2022</t>
  </si>
  <si>
    <t>Early years register (full Inspection)All provisionWest SussexRequirements of the compulsory part of the childcare register1 April 2022 to 31 August 2022</t>
  </si>
  <si>
    <t>Early years register (full Inspection)All provisionWest SussexRequirements of the voluntary part of the childcare register1 April 2022 to 31 August 2022</t>
  </si>
  <si>
    <t>Early years register (full Inspection)All provisionWest SussexTotal No of inspections1 April 2022 to 31 August 2022</t>
  </si>
  <si>
    <t>Early years register (full Inspection)All provisionWest SussexBehaviour and attitudes1 September 2021 to 31 March 2022</t>
  </si>
  <si>
    <t>Early years register (full Inspection)All provisionWest SussexEffectiveness of leadership and Management1 September 2021 to 31 March 2022</t>
  </si>
  <si>
    <t>Early years register (full Inspection)All provisionWest SussexOutcomes for children1 September 2021 to 31 March 2022</t>
  </si>
  <si>
    <t>Early years register (full Inspection)All provisionWest SussexOverall effectiveness: The quality and standards of the provision1 September 2021 to 31 March 2022</t>
  </si>
  <si>
    <t>Early years register (full Inspection)All provisionWest SussexPersonal development1 September 2021 to 31 March 2022</t>
  </si>
  <si>
    <t>Early years register (full Inspection)All provisionWest SussexPersonal development, behaviour and welfare1 September 2021 to 31 March 2022</t>
  </si>
  <si>
    <t>Early years register (full Inspection)All provisionWest SussexQuality of education1 September 2021 to 31 March 2022</t>
  </si>
  <si>
    <t>Early years register (full Inspection)All provisionWest SussexQuality of teaching, learning and assessment1 September 2021 to 31 March 2022</t>
  </si>
  <si>
    <t>Early years register (full Inspection)All provisionWest SussexRequirements of the compulsory part of the childcare register1 September 2021 to 31 March 2022</t>
  </si>
  <si>
    <t>Early years register (full Inspection)All provisionWest SussexRequirements of the voluntary part of the childcare register1 September 2021 to 31 March 2022</t>
  </si>
  <si>
    <t>Early years register (full Inspection)All provisionWest SussexTotal No of inspections1 September 2021 to 31 March 2022</t>
  </si>
  <si>
    <t>Early years register (No children on roll)All provisionWest SussexNCOR Inspection Outcomes1 April 2022 to 31 August 2022</t>
  </si>
  <si>
    <t>Early years register (No children on roll)All provisionWest SussexTotal No of inspections1 April 2022 to 31 August 2022</t>
  </si>
  <si>
    <t>Early years register (No children on roll)All provisionWest SussexNCOR Inspection Outcomes1 September 2021 to 31 March 2022</t>
  </si>
  <si>
    <t>Early years register (No children on roll)All provisionWest SussexTotal No of inspections1 September 2021 to 31 March 2022</t>
  </si>
  <si>
    <t>Early years register (Out-of-school day care)All provisionWest SussexTotal No of inspections1 April 2022 to 31 August 2022</t>
  </si>
  <si>
    <t>Early years register (Out-of-school day care)All provisionWest SussexTotal No of inspections1 September 2021 to 31 March 2022</t>
  </si>
  <si>
    <t>Early years register (full Inspection)All provisionWestminsterBehaviour and attitudes1 April 2022 to 31 August 2022</t>
  </si>
  <si>
    <t>Early years register (full Inspection)All provisionWestminsterEffectiveness of leadership and Management1 April 2022 to 31 August 2022</t>
  </si>
  <si>
    <t>Early years register (full Inspection)All provisionWestminsterOutcomes for children1 April 2022 to 31 August 2022</t>
  </si>
  <si>
    <t>Early years register (full Inspection)All provisionWestminsterOverall effectiveness: The quality and standards of the provision1 April 2022 to 31 August 2022</t>
  </si>
  <si>
    <t>Early years register (full Inspection)All provisionWestminsterPersonal development1 April 2022 to 31 August 2022</t>
  </si>
  <si>
    <t>Early years register (full Inspection)All provisionWestminsterPersonal development, behaviour and welfare1 April 2022 to 31 August 2022</t>
  </si>
  <si>
    <t>Early years register (full Inspection)All provisionWestminsterQuality of education1 April 2022 to 31 August 2022</t>
  </si>
  <si>
    <t>Early years register (full Inspection)All provisionWestminsterQuality of teaching, learning and assessment1 April 2022 to 31 August 2022</t>
  </si>
  <si>
    <t>Early years register (full Inspection)All provisionWestminsterRequirements of the compulsory part of the childcare register1 April 2022 to 31 August 2022</t>
  </si>
  <si>
    <t>Early years register (full Inspection)All provisionWestminsterRequirements of the voluntary part of the childcare register1 April 2022 to 31 August 2022</t>
  </si>
  <si>
    <t>Early years register (full Inspection)All provisionWestminsterTotal No of inspections1 April 2022 to 31 August 2022</t>
  </si>
  <si>
    <t>Early years register (full Inspection)All provisionWestminsterBehaviour and attitudes1 September 2021 to 31 March 2022</t>
  </si>
  <si>
    <t>Early years register (full Inspection)All provisionWestminsterEffectiveness of leadership and Management1 September 2021 to 31 March 2022</t>
  </si>
  <si>
    <t>Early years register (full Inspection)All provisionWestminsterOutcomes for children1 September 2021 to 31 March 2022</t>
  </si>
  <si>
    <t>Early years register (full Inspection)All provisionWestminsterOverall effectiveness: The quality and standards of the provision1 September 2021 to 31 March 2022</t>
  </si>
  <si>
    <t>Early years register (full Inspection)All provisionWestminsterPersonal development1 September 2021 to 31 March 2022</t>
  </si>
  <si>
    <t>Early years register (full Inspection)All provisionWestminsterPersonal development, behaviour and welfare1 September 2021 to 31 March 2022</t>
  </si>
  <si>
    <t>Early years register (full Inspection)All provisionWestminsterQuality of education1 September 2021 to 31 March 2022</t>
  </si>
  <si>
    <t>Early years register (full Inspection)All provisionWestminsterQuality of teaching, learning and assessment1 September 2021 to 31 March 2022</t>
  </si>
  <si>
    <t>Early years register (full Inspection)All provisionWestminsterRequirements of the compulsory part of the childcare register1 September 2021 to 31 March 2022</t>
  </si>
  <si>
    <t>Early years register (full Inspection)All provisionWestminsterRequirements of the voluntary part of the childcare register1 September 2021 to 31 March 2022</t>
  </si>
  <si>
    <t>Early years register (full Inspection)All provisionWestminsterTotal No of inspections1 September 2021 to 31 March 2022</t>
  </si>
  <si>
    <t>Early years register (No children on roll)All provisionWestminsterNCOR Inspection Outcomes1 September 2021 to 31 March 2022</t>
  </si>
  <si>
    <t>Early years register (No children on roll)All provisionWestminsterTotal No of inspections1 September 2021 to 31 March 2022</t>
  </si>
  <si>
    <t>Early years register (Out-of-school day care)All provisionWestminsterTotal No of inspections1 April 2022 to 31 August 2022</t>
  </si>
  <si>
    <t>Early years register (Out-of-school day care)All provisionWestminsterTotal No of inspections1 September 2021 to 31 March 2022</t>
  </si>
  <si>
    <t>Early years register (full Inspection)All provisionWiganBehaviour and attitudes1 April 2022 to 31 August 2022</t>
  </si>
  <si>
    <t>Early years register (full Inspection)All provisionWiganEffectiveness of leadership and Management1 April 2022 to 31 August 2022</t>
  </si>
  <si>
    <t>Early years register (full Inspection)All provisionWiganOutcomes for children1 April 2022 to 31 August 2022</t>
  </si>
  <si>
    <t>Early years register (full Inspection)All provisionWiganOverall effectiveness: The quality and standards of the provision1 April 2022 to 31 August 2022</t>
  </si>
  <si>
    <t>Early years register (full Inspection)All provisionWiganPersonal development1 April 2022 to 31 August 2022</t>
  </si>
  <si>
    <t>Early years register (full Inspection)All provisionWiganPersonal development, behaviour and welfare1 April 2022 to 31 August 2022</t>
  </si>
  <si>
    <t>Early years register (full Inspection)All provisionWiganQuality of education1 April 2022 to 31 August 2022</t>
  </si>
  <si>
    <t>Early years register (full Inspection)All provisionWiganQuality of teaching, learning and assessment1 April 2022 to 31 August 2022</t>
  </si>
  <si>
    <t>Early years register (full Inspection)All provisionWiganRequirements of the compulsory part of the childcare register1 April 2022 to 31 August 2022</t>
  </si>
  <si>
    <t>Early years register (full Inspection)All provisionWiganRequirements of the voluntary part of the childcare register1 April 2022 to 31 August 2022</t>
  </si>
  <si>
    <t>Early years register (full Inspection)All provisionWiganTotal No of inspections1 April 2022 to 31 August 2022</t>
  </si>
  <si>
    <t>Early years register (full Inspection)All provisionWiganBehaviour and attitudes1 September 2021 to 31 March 2022</t>
  </si>
  <si>
    <t>Early years register (full Inspection)All provisionWiganEffectiveness of leadership and Management1 September 2021 to 31 March 2022</t>
  </si>
  <si>
    <t>Early years register (full Inspection)All provisionWiganOutcomes for children1 September 2021 to 31 March 2022</t>
  </si>
  <si>
    <t>Early years register (full Inspection)All provisionWiganOverall effectiveness: The quality and standards of the provision1 September 2021 to 31 March 2022</t>
  </si>
  <si>
    <t>Early years register (full Inspection)All provisionWiganPersonal development1 September 2021 to 31 March 2022</t>
  </si>
  <si>
    <t>Early years register (full Inspection)All provisionWiganPersonal development, behaviour and welfare1 September 2021 to 31 March 2022</t>
  </si>
  <si>
    <t>Early years register (full Inspection)All provisionWiganQuality of education1 September 2021 to 31 March 2022</t>
  </si>
  <si>
    <t>Early years register (full Inspection)All provisionWiganQuality of teaching, learning and assessment1 September 2021 to 31 March 2022</t>
  </si>
  <si>
    <t>Early years register (full Inspection)All provisionWiganRequirements of the compulsory part of the childcare register1 September 2021 to 31 March 2022</t>
  </si>
  <si>
    <t>Early years register (full Inspection)All provisionWiganRequirements of the voluntary part of the childcare register1 September 2021 to 31 March 2022</t>
  </si>
  <si>
    <t>Early years register (full Inspection)All provisionWiganTotal No of inspections1 September 2021 to 31 March 2022</t>
  </si>
  <si>
    <t>Early years register (No children on roll)All provisionWiganNCOR Inspection Outcomes1 April 2022 to 31 August 2022</t>
  </si>
  <si>
    <t>Early years register (No children on roll)All provisionWiganTotal No of inspections1 April 2022 to 31 August 2022</t>
  </si>
  <si>
    <t>Early years register (No children on roll)All provisionWiganNCOR Inspection Outcomes1 September 2021 to 31 March 2022</t>
  </si>
  <si>
    <t>Early years register (No children on roll)All provisionWiganTotal No of inspections1 September 2021 to 31 March 2022</t>
  </si>
  <si>
    <t>Early years register (Out-of-school day care)All provisionWiganTotal No of inspections1 April 2022 to 31 August 2022</t>
  </si>
  <si>
    <t>Early years register (Out-of-school day care)All provisionWiganTotal No of inspections1 September 2021 to 31 March 2022</t>
  </si>
  <si>
    <t>Childcare registerAll provisionWiltshireTotal No of inspections1 September 2021 to 31 March 2022</t>
  </si>
  <si>
    <t>Early years register (full Inspection)All provisionWiltshireBehaviour and attitudes1 April 2022 to 31 August 2022</t>
  </si>
  <si>
    <t>Early years register (full Inspection)All provisionWiltshireEffectiveness of leadership and Management1 April 2022 to 31 August 2022</t>
  </si>
  <si>
    <t>Early years register (full Inspection)All provisionWiltshireOutcomes for children1 April 2022 to 31 August 2022</t>
  </si>
  <si>
    <t>Early years register (full Inspection)All provisionWiltshireOverall effectiveness: The quality and standards of the provision1 April 2022 to 31 August 2022</t>
  </si>
  <si>
    <t>Early years register (full Inspection)All provisionWiltshirePersonal development1 April 2022 to 31 August 2022</t>
  </si>
  <si>
    <t>Early years register (full Inspection)All provisionWiltshirePersonal development, behaviour and welfare1 April 2022 to 31 August 2022</t>
  </si>
  <si>
    <t>Early years register (full Inspection)All provisionWiltshireQuality of education1 April 2022 to 31 August 2022</t>
  </si>
  <si>
    <t>Early years register (full Inspection)All provisionWiltshireQuality of teaching, learning and assessment1 April 2022 to 31 August 2022</t>
  </si>
  <si>
    <t>Early years register (full Inspection)All provisionWiltshireRequirements of the compulsory part of the childcare register1 April 2022 to 31 August 2022</t>
  </si>
  <si>
    <t>Early years register (full Inspection)All provisionWiltshireRequirements of the voluntary part of the childcare register1 April 2022 to 31 August 2022</t>
  </si>
  <si>
    <t>Early years register (full Inspection)All provisionWiltshireTotal No of inspections1 April 2022 to 31 August 2022</t>
  </si>
  <si>
    <t>Early years register (full Inspection)All provisionWiltshireBehaviour and attitudes1 September 2021 to 31 March 2022</t>
  </si>
  <si>
    <t>Early years register (full Inspection)All provisionWiltshireEffectiveness of leadership and Management1 September 2021 to 31 March 2022</t>
  </si>
  <si>
    <t>Early years register (full Inspection)All provisionWiltshireOutcomes for children1 September 2021 to 31 March 2022</t>
  </si>
  <si>
    <t>Early years register (full Inspection)All provisionWiltshireOverall effectiveness: The quality and standards of the provision1 September 2021 to 31 March 2022</t>
  </si>
  <si>
    <t>Early years register (full Inspection)All provisionWiltshirePersonal development1 September 2021 to 31 March 2022</t>
  </si>
  <si>
    <t>Early years register (full Inspection)All provisionWiltshirePersonal development, behaviour and welfare1 September 2021 to 31 March 2022</t>
  </si>
  <si>
    <t>Early years register (full Inspection)All provisionWiltshireQuality of education1 September 2021 to 31 March 2022</t>
  </si>
  <si>
    <t>Early years register (full Inspection)All provisionWiltshireQuality of teaching, learning and assessment1 September 2021 to 31 March 2022</t>
  </si>
  <si>
    <t>Early years register (full Inspection)All provisionWiltshireRequirements of the compulsory part of the childcare register1 September 2021 to 31 March 2022</t>
  </si>
  <si>
    <t>Early years register (full Inspection)All provisionWiltshireRequirements of the voluntary part of the childcare register1 September 2021 to 31 March 2022</t>
  </si>
  <si>
    <t>Early years register (full Inspection)All provisionWiltshireTotal No of inspections1 September 2021 to 31 March 2022</t>
  </si>
  <si>
    <t>Early years register (No children on roll)All provisionWiltshireNCOR Inspection Outcomes1 April 2022 to 31 August 2022</t>
  </si>
  <si>
    <t>Early years register (No children on roll)All provisionWiltshireTotal No of inspections1 April 2022 to 31 August 2022</t>
  </si>
  <si>
    <t>Early years register (No children on roll)All provisionWiltshireNCOR Inspection Outcomes1 September 2021 to 31 March 2022</t>
  </si>
  <si>
    <t>Early years register (No children on roll)All provisionWiltshireTotal No of inspections1 September 2021 to 31 March 2022</t>
  </si>
  <si>
    <t>Early years register (Out-of-school day care)All provisionWiltshireTotal No of inspections1 April 2022 to 31 August 2022</t>
  </si>
  <si>
    <t>Early years register (Out-of-school day care)All provisionWiltshireTotal No of inspections1 September 2021 to 31 March 2022</t>
  </si>
  <si>
    <t>Childcare registerAll provisionWindsor and MaidenheadTotal No of inspections1 September 2021 to 31 March 2022</t>
  </si>
  <si>
    <t>Early years register (full Inspection)All provisionWindsor and MaidenheadBehaviour and attitudes1 April 2022 to 31 August 2022</t>
  </si>
  <si>
    <t>Early years register (full Inspection)All provisionWindsor and MaidenheadEffectiveness of leadership and Management1 April 2022 to 31 August 2022</t>
  </si>
  <si>
    <t>Early years register (full Inspection)All provisionWindsor and MaidenheadOutcomes for children1 April 2022 to 31 August 2022</t>
  </si>
  <si>
    <t>Early years register (full Inspection)All provisionWindsor and MaidenheadOverall effectiveness: The quality and standards of the provision1 April 2022 to 31 August 2022</t>
  </si>
  <si>
    <t>Early years register (full Inspection)All provisionWindsor and MaidenheadPersonal development1 April 2022 to 31 August 2022</t>
  </si>
  <si>
    <t>Early years register (full Inspection)All provisionWindsor and MaidenheadPersonal development, behaviour and welfare1 April 2022 to 31 August 2022</t>
  </si>
  <si>
    <t>Early years register (full Inspection)All provisionWindsor and MaidenheadQuality of education1 April 2022 to 31 August 2022</t>
  </si>
  <si>
    <t>Early years register (full Inspection)All provisionWindsor and MaidenheadQuality of teaching, learning and assessment1 April 2022 to 31 August 2022</t>
  </si>
  <si>
    <t>Early years register (full Inspection)All provisionWindsor and MaidenheadRequirements of the compulsory part of the childcare register1 April 2022 to 31 August 2022</t>
  </si>
  <si>
    <t>Early years register (full Inspection)All provisionWindsor and MaidenheadRequirements of the voluntary part of the childcare register1 April 2022 to 31 August 2022</t>
  </si>
  <si>
    <t>Early years register (full Inspection)All provisionWindsor and MaidenheadTotal No of inspections1 April 2022 to 31 August 2022</t>
  </si>
  <si>
    <t>Early years register (full Inspection)All provisionWindsor and MaidenheadBehaviour and attitudes1 September 2021 to 31 March 2022</t>
  </si>
  <si>
    <t>Early years register (full Inspection)All provisionWindsor and MaidenheadEffectiveness of leadership and Management1 September 2021 to 31 March 2022</t>
  </si>
  <si>
    <t>Early years register (full Inspection)All provisionWindsor and MaidenheadOutcomes for children1 September 2021 to 31 March 2022</t>
  </si>
  <si>
    <t>Early years register (full Inspection)All provisionWindsor and MaidenheadOverall effectiveness: The quality and standards of the provision1 September 2021 to 31 March 2022</t>
  </si>
  <si>
    <t>Early years register (full Inspection)All provisionWindsor and MaidenheadPersonal development1 September 2021 to 31 March 2022</t>
  </si>
  <si>
    <t>Early years register (full Inspection)All provisionWindsor and MaidenheadPersonal development, behaviour and welfare1 September 2021 to 31 March 2022</t>
  </si>
  <si>
    <t>Early years register (full Inspection)All provisionWindsor and MaidenheadQuality of education1 September 2021 to 31 March 2022</t>
  </si>
  <si>
    <t>Early years register (full Inspection)All provisionWindsor and MaidenheadQuality of teaching, learning and assessment1 September 2021 to 31 March 2022</t>
  </si>
  <si>
    <t>Early years register (Out-of-school day care)Childcare on non-domestic premisesBuryTotal No of inspections1 April 2022 to 31 August 2022</t>
  </si>
  <si>
    <t>Early years register (Out-of-school day care)Childcare on non-domestic premisesBuryTotal No of inspections1 September 2021 to 31 March 2022</t>
  </si>
  <si>
    <t>Childcare registerChildcare on non-domestic premisesCalderdaleTotal No of inspections1 April 2022 to 31 August 2022</t>
  </si>
  <si>
    <t>Early years register (full Inspection)Childcare on non-domestic premisesCalderdaleBehaviour and attitudes1 April 2022 to 31 August 2022</t>
  </si>
  <si>
    <t>Early years register (full Inspection)Childcare on non-domestic premisesCalderdaleEffectiveness of leadership and Management1 April 2022 to 31 August 2022</t>
  </si>
  <si>
    <t>Early years register (full Inspection)Childcare on non-domestic premisesCalderdaleOutcomes for children1 April 2022 to 31 August 2022</t>
  </si>
  <si>
    <t>Early years register (full Inspection)Childcare on non-domestic premisesCalderdaleOverall effectiveness: The quality and standards of the provision1 April 2022 to 31 August 2022</t>
  </si>
  <si>
    <t>Early years register (full Inspection)Childcare on non-domestic premisesCalderdalePersonal development1 April 2022 to 31 August 2022</t>
  </si>
  <si>
    <t>Early years register (full Inspection)Childcare on non-domestic premisesCalderdalePersonal development, behaviour and welfare1 April 2022 to 31 August 2022</t>
  </si>
  <si>
    <t>Early years register (full Inspection)Childcare on non-domestic premisesCalderdaleQuality of education1 April 2022 to 31 August 2022</t>
  </si>
  <si>
    <t>Early years register (full Inspection)Childcare on non-domestic premisesCalderdaleQuality of teaching, learning and assessment1 April 2022 to 31 August 2022</t>
  </si>
  <si>
    <t>Early years register (full Inspection)Childcare on non-domestic premisesCalderdaleRequirements of the compulsory part of the childcare register1 April 2022 to 31 August 2022</t>
  </si>
  <si>
    <t>Early years register (full Inspection)Childcare on non-domestic premisesCalderdaleRequirements of the voluntary part of the childcare register1 April 2022 to 31 August 2022</t>
  </si>
  <si>
    <t>Early years register (full Inspection)Childcare on non-domestic premisesCalderdaleTotal No of inspections1 April 2022 to 31 August 2022</t>
  </si>
  <si>
    <t>Early years register (full Inspection)Childcare on non-domestic premisesCalderdaleBehaviour and attitudes1 September 2021 to 31 March 2022</t>
  </si>
  <si>
    <t>Early years register (full Inspection)Childcare on non-domestic premisesCalderdaleEffectiveness of leadership and Management1 September 2021 to 31 March 2022</t>
  </si>
  <si>
    <t>Early years register (full Inspection)Childcare on non-domestic premisesCalderdaleOutcomes for children1 September 2021 to 31 March 2022</t>
  </si>
  <si>
    <t>Early years register (full Inspection)Childcare on non-domestic premisesCalderdaleOverall effectiveness: The quality and standards of the provision1 September 2021 to 31 March 2022</t>
  </si>
  <si>
    <t>Early years register (full Inspection)Childcare on non-domestic premisesCalderdalePersonal development1 September 2021 to 31 March 2022</t>
  </si>
  <si>
    <t>Early years register (full Inspection)Childcare on non-domestic premisesCalderdalePersonal development, behaviour and welfare1 September 2021 to 31 March 2022</t>
  </si>
  <si>
    <t>Early years register (full Inspection)Childcare on non-domestic premisesCalderdaleQuality of education1 September 2021 to 31 March 2022</t>
  </si>
  <si>
    <t>Early years register (full Inspection)Childcare on non-domestic premisesCalderdaleQuality of teaching, learning and assessment1 September 2021 to 31 March 2022</t>
  </si>
  <si>
    <t>Early years register (full Inspection)Childcare on non-domestic premisesCalderdaleRequirements of the compulsory part of the childcare register1 September 2021 to 31 March 2022</t>
  </si>
  <si>
    <t>Early years register (full Inspection)Childcare on non-domestic premisesCalderdaleRequirements of the voluntary part of the childcare register1 September 2021 to 31 March 2022</t>
  </si>
  <si>
    <t>Early years register (full Inspection)Childcare on non-domestic premisesCalderdaleTotal No of inspections1 September 2021 to 31 March 2022</t>
  </si>
  <si>
    <t>Early years register (Out-of-school day care)Childcare on non-domestic premisesCalderdaleTotal No of inspections1 September 2021 to 31 March 2022</t>
  </si>
  <si>
    <t>Childcare registerChildcare on non-domestic premisesCambridgeshireTotal No of inspections1 September 2021 to 31 March 2022</t>
  </si>
  <si>
    <t>Early years register (full Inspection)Childcare on non-domestic premisesCambridgeshireBehaviour and attitudes1 April 2022 to 31 August 2022</t>
  </si>
  <si>
    <t>Early years register (full Inspection)Childcare on non-domestic premisesCambridgeshireEffectiveness of leadership and Management1 April 2022 to 31 August 2022</t>
  </si>
  <si>
    <t>Early years register (full Inspection)Childcare on non-domestic premisesCambridgeshireOutcomes for children1 April 2022 to 31 August 2022</t>
  </si>
  <si>
    <t>Early years register (full Inspection)Childcare on non-domestic premisesCambridgeshireOverall effectiveness: The quality and standards of the provision1 April 2022 to 31 August 2022</t>
  </si>
  <si>
    <t>Early years register (full Inspection)Childcare on non-domestic premisesCambridgeshirePersonal development1 April 2022 to 31 August 2022</t>
  </si>
  <si>
    <t>Early years register (full Inspection)Childcare on non-domestic premisesCambridgeshirePersonal development, behaviour and welfare1 April 2022 to 31 August 2022</t>
  </si>
  <si>
    <t>Early years register (full Inspection)Childcare on non-domestic premisesCambridgeshireQuality of education1 April 2022 to 31 August 2022</t>
  </si>
  <si>
    <t>Early years register (full Inspection)Childcare on non-domestic premisesCambridgeshireQuality of teaching, learning and assessment1 April 2022 to 31 August 2022</t>
  </si>
  <si>
    <t>Early years register (full Inspection)Childcare on non-domestic premisesCambridgeshireRequirements of the compulsory part of the childcare register1 April 2022 to 31 August 2022</t>
  </si>
  <si>
    <t>Early years register (full Inspection)Childcare on non-domestic premisesCambridgeshireRequirements of the voluntary part of the childcare register1 April 2022 to 31 August 2022</t>
  </si>
  <si>
    <t>Early years register (full Inspection)Childcare on non-domestic premisesCambridgeshireTotal No of inspections1 April 2022 to 31 August 2022</t>
  </si>
  <si>
    <t>Early years register (full Inspection)Childcare on non-domestic premisesCambridgeshireBehaviour and attitudes1 September 2021 to 31 March 2022</t>
  </si>
  <si>
    <t>Early years register (full Inspection)Childcare on non-domestic premisesCambridgeshireEffectiveness of leadership and Management1 September 2021 to 31 March 2022</t>
  </si>
  <si>
    <t>Early years register (full Inspection)Childcare on non-domestic premisesCambridgeshireOutcomes for children1 September 2021 to 31 March 2022</t>
  </si>
  <si>
    <t>Early years register (full Inspection)Childcare on non-domestic premisesCambridgeshireOverall effectiveness: The quality and standards of the provision1 September 2021 to 31 March 2022</t>
  </si>
  <si>
    <t>Early years register (full Inspection)Childcare on non-domestic premisesCambridgeshirePersonal development1 September 2021 to 31 March 2022</t>
  </si>
  <si>
    <t>Early years register (full Inspection)Childcare on non-domestic premisesCambridgeshirePersonal development, behaviour and welfare1 September 2021 to 31 March 2022</t>
  </si>
  <si>
    <t>Early years register (full Inspection)Childcare on non-domestic premisesCambridgeshireQuality of education1 September 2021 to 31 March 2022</t>
  </si>
  <si>
    <t>Early years register (full Inspection)Childcare on non-domestic premisesCambridgeshireQuality of teaching, learning and assessment1 September 2021 to 31 March 2022</t>
  </si>
  <si>
    <t>Early years register (full Inspection)Childcare on non-domestic premisesCambridgeshireRequirements of the compulsory part of the childcare register1 September 2021 to 31 March 2022</t>
  </si>
  <si>
    <t>Early years register (full Inspection)Childcare on non-domestic premisesCambridgeshireRequirements of the voluntary part of the childcare register1 September 2021 to 31 March 2022</t>
  </si>
  <si>
    <t>Early years register (full Inspection)Childcare on non-domestic premisesCambridgeshireTotal No of inspections1 September 2021 to 31 March 2022</t>
  </si>
  <si>
    <t>Early years register (Out-of-school day care)Childcare on non-domestic premisesCambridgeshireTotal No of inspections1 April 2022 to 31 August 2022</t>
  </si>
  <si>
    <t>Early years register (Out-of-school day care)Childcare on non-domestic premisesCambridgeshireTotal No of inspections1 September 2021 to 31 March 2022</t>
  </si>
  <si>
    <t>Early years register (full Inspection)Childcare on non-domestic premisesCamdenBehaviour and attitudes1 April 2022 to 31 August 2022</t>
  </si>
  <si>
    <t>Early years register (full Inspection)Childcare on non-domestic premisesCamdenEffectiveness of leadership and Management1 April 2022 to 31 August 2022</t>
  </si>
  <si>
    <t>Early years register (full Inspection)Childcare on non-domestic premisesCamdenOutcomes for children1 April 2022 to 31 August 2022</t>
  </si>
  <si>
    <t>Early years register (full Inspection)Childcare on non-domestic premisesCamdenOverall effectiveness: The quality and standards of the provision1 April 2022 to 31 August 2022</t>
  </si>
  <si>
    <t>Early years register (full Inspection)Childcare on non-domestic premisesCamdenPersonal development1 April 2022 to 31 August 2022</t>
  </si>
  <si>
    <t>Early years register (full Inspection)Childcare on non-domestic premisesCamdenPersonal development, behaviour and welfare1 April 2022 to 31 August 2022</t>
  </si>
  <si>
    <t>Early years register (full Inspection)Childcare on non-domestic premisesCamdenQuality of education1 April 2022 to 31 August 2022</t>
  </si>
  <si>
    <t>Early years register (full Inspection)Childcare on non-domestic premisesCamdenQuality of teaching, learning and assessment1 April 2022 to 31 August 2022</t>
  </si>
  <si>
    <t>Early years register (full Inspection)Childcare on non-domestic premisesCamdenRequirements of the compulsory part of the childcare register1 April 2022 to 31 August 2022</t>
  </si>
  <si>
    <t>Early years register (full Inspection)Childcare on non-domestic premisesCamdenRequirements of the voluntary part of the childcare register1 April 2022 to 31 August 2022</t>
  </si>
  <si>
    <t>Early years register (full Inspection)Childcare on non-domestic premisesCamdenTotal No of inspections1 April 2022 to 31 August 2022</t>
  </si>
  <si>
    <t>Early years register (full Inspection)Childcare on non-domestic premisesCamdenBehaviour and attitudes1 September 2021 to 31 March 2022</t>
  </si>
  <si>
    <t>Early years register (full Inspection)Childcare on non-domestic premisesCamdenEffectiveness of leadership and Management1 September 2021 to 31 March 2022</t>
  </si>
  <si>
    <t>Early years register (full Inspection)Childcare on non-domestic premisesCamdenOutcomes for children1 September 2021 to 31 March 2022</t>
  </si>
  <si>
    <t>Early years register (full Inspection)Childcare on non-domestic premisesCamdenOverall effectiveness: The quality and standards of the provision1 September 2021 to 31 March 2022</t>
  </si>
  <si>
    <t>Early years register (full Inspection)Childcare on non-domestic premisesCamdenPersonal development1 September 2021 to 31 March 2022</t>
  </si>
  <si>
    <t>Early years register (full Inspection)Childcare on non-domestic premisesCamdenPersonal development, behaviour and welfare1 September 2021 to 31 March 2022</t>
  </si>
  <si>
    <t>Early years register (full Inspection)Childcare on non-domestic premisesCamdenQuality of education1 September 2021 to 31 March 2022</t>
  </si>
  <si>
    <t>Early years register (full Inspection)Childcare on non-domestic premisesCamdenQuality of teaching, learning and assessment1 September 2021 to 31 March 2022</t>
  </si>
  <si>
    <t>Early years register (full Inspection)Childcare on non-domestic premisesCamdenRequirements of the compulsory part of the childcare register1 September 2021 to 31 March 2022</t>
  </si>
  <si>
    <t>Early years register (full Inspection)Childcare on non-domestic premisesCamdenRequirements of the voluntary part of the childcare register1 September 2021 to 31 March 2022</t>
  </si>
  <si>
    <t>Early years register (full Inspection)Childcare on non-domestic premisesCamdenTotal No of inspections1 September 2021 to 31 March 2022</t>
  </si>
  <si>
    <t>Early years register (Out-of-school day care)Childcare on non-domestic premisesCamdenTotal No of inspections1 April 2022 to 31 August 2022</t>
  </si>
  <si>
    <t>Early years register (Out-of-school day care)Childcare on non-domestic premisesCamdenTotal No of inspections1 September 2021 to 31 March 2022</t>
  </si>
  <si>
    <t>Childcare registerChildcare on non-domestic premisesCentral BedfordshireTotal No of inspections1 September 2021 to 31 March 2022</t>
  </si>
  <si>
    <t>Early years register (full Inspection)Childcare on non-domestic premisesCentral BedfordshireBehaviour and attitudes1 April 2022 to 31 August 2022</t>
  </si>
  <si>
    <t>Early years register (full Inspection)Childcare on non-domestic premisesCentral BedfordshireEffectiveness of leadership and Management1 April 2022 to 31 August 2022</t>
  </si>
  <si>
    <t>Early years register (full Inspection)Childcare on non-domestic premisesCentral BedfordshireOutcomes for children1 April 2022 to 31 August 2022</t>
  </si>
  <si>
    <t>Early years register (full Inspection)Childcare on non-domestic premisesCentral BedfordshireOverall effectiveness: The quality and standards of the provision1 April 2022 to 31 August 2022</t>
  </si>
  <si>
    <t>Early years register (full Inspection)Childcare on non-domestic premisesCentral BedfordshirePersonal development1 April 2022 to 31 August 2022</t>
  </si>
  <si>
    <t>Early years register (full Inspection)Childcare on non-domestic premisesCentral BedfordshirePersonal development, behaviour and welfare1 April 2022 to 31 August 2022</t>
  </si>
  <si>
    <t>Early years register (full Inspection)Childcare on non-domestic premisesCentral BedfordshireQuality of education1 April 2022 to 31 August 2022</t>
  </si>
  <si>
    <t>Early years register (full Inspection)Childcare on non-domestic premisesCentral BedfordshireQuality of teaching, learning and assessment1 April 2022 to 31 August 2022</t>
  </si>
  <si>
    <t>Early years register (full Inspection)Childcare on non-domestic premisesCentral BedfordshireRequirements of the compulsory part of the childcare register1 April 2022 to 31 August 2022</t>
  </si>
  <si>
    <t>Early years register (full Inspection)Childcare on non-domestic premisesCentral BedfordshireRequirements of the voluntary part of the childcare register1 April 2022 to 31 August 2022</t>
  </si>
  <si>
    <t>Early years register (full Inspection)Childcare on non-domestic premisesCentral BedfordshireTotal No of inspections1 April 2022 to 31 August 2022</t>
  </si>
  <si>
    <t>Early years register (full Inspection)Childcare on non-domestic premisesCentral BedfordshireBehaviour and attitudes1 September 2021 to 31 March 2022</t>
  </si>
  <si>
    <t>Early years register (full Inspection)Childcare on non-domestic premisesCentral BedfordshireEffectiveness of leadership and Management1 September 2021 to 31 March 2022</t>
  </si>
  <si>
    <t>Early years register (full Inspection)Childcare on non-domestic premisesCentral BedfordshireOutcomes for children1 September 2021 to 31 March 2022</t>
  </si>
  <si>
    <t>Early years register (full Inspection)Childcare on non-domestic premisesCentral BedfordshireOverall effectiveness: The quality and standards of the provision1 September 2021 to 31 March 2022</t>
  </si>
  <si>
    <t>Early years register (full Inspection)Childcare on non-domestic premisesCentral BedfordshirePersonal development1 September 2021 to 31 March 2022</t>
  </si>
  <si>
    <t>Early years register (full Inspection)Childcare on non-domestic premisesCentral BedfordshirePersonal development, behaviour and welfare1 September 2021 to 31 March 2022</t>
  </si>
  <si>
    <t>Early years register (full Inspection)Childcare on non-domestic premisesCentral BedfordshireQuality of education1 September 2021 to 31 March 2022</t>
  </si>
  <si>
    <t>Early years register (full Inspection)Childcare on non-domestic premisesCentral BedfordshireQuality of teaching, learning and assessment1 September 2021 to 31 March 2022</t>
  </si>
  <si>
    <t>Early years register (full Inspection)Childcare on non-domestic premisesCentral BedfordshireRequirements of the compulsory part of the childcare register1 September 2021 to 31 March 2022</t>
  </si>
  <si>
    <t>Early years register (full Inspection)Childcare on non-domestic premisesCentral BedfordshireRequirements of the voluntary part of the childcare register1 September 2021 to 31 March 2022</t>
  </si>
  <si>
    <t>Early years register (full Inspection)Childcare on non-domestic premisesCentral BedfordshireTotal No of inspections1 September 2021 to 31 March 2022</t>
  </si>
  <si>
    <t>Early years register (Out-of-school day care)Childcare on non-domestic premisesCentral BedfordshireTotal No of inspections1 April 2022 to 31 August 2022</t>
  </si>
  <si>
    <t>Early years register (Out-of-school day care)Childcare on non-domestic premisesCentral BedfordshireTotal No of inspections1 September 2021 to 31 March 2022</t>
  </si>
  <si>
    <t>Early years register (full Inspection)Childcare on non-domestic premisesCheshire EastBehaviour and attitudes1 April 2022 to 31 August 2022</t>
  </si>
  <si>
    <t>Early years register (full Inspection)Childcare on non-domestic premisesCheshire EastEffectiveness of leadership and Management1 April 2022 to 31 August 2022</t>
  </si>
  <si>
    <t>Early years register (full Inspection)Childcare on non-domestic premisesCheshire EastOutcomes for children1 April 2022 to 31 August 2022</t>
  </si>
  <si>
    <t>Early years register (full Inspection)Childcare on non-domestic premisesCheshire EastOverall effectiveness: The quality and standards of the provision1 April 2022 to 31 August 2022</t>
  </si>
  <si>
    <t>Early years register (full Inspection)Childcare on non-domestic premisesCheshire EastPersonal development1 April 2022 to 31 August 2022</t>
  </si>
  <si>
    <t>Early years register (full Inspection)Childcare on non-domestic premisesCheshire EastPersonal development, behaviour and welfare1 April 2022 to 31 August 2022</t>
  </si>
  <si>
    <t>Early years register (full Inspection)Childcare on non-domestic premisesCheshire EastQuality of education1 April 2022 to 31 August 2022</t>
  </si>
  <si>
    <t>Early years register (full Inspection)Childcare on non-domestic premisesCheshire EastQuality of teaching, learning and assessment1 April 2022 to 31 August 2022</t>
  </si>
  <si>
    <t>Early years register (full Inspection)Childcare on non-domestic premisesCheshire EastRequirements of the compulsory part of the childcare register1 April 2022 to 31 August 2022</t>
  </si>
  <si>
    <t>Early years register (full Inspection)Childcare on non-domestic premisesCheshire EastRequirements of the voluntary part of the childcare register1 April 2022 to 31 August 2022</t>
  </si>
  <si>
    <t>Early years register (full Inspection)Childcare on non-domestic premisesCheshire EastTotal No of inspections1 April 2022 to 31 August 2022</t>
  </si>
  <si>
    <t>Early years register (full Inspection)Childcare on non-domestic premisesCheshire EastBehaviour and attitudes1 September 2021 to 31 March 2022</t>
  </si>
  <si>
    <t>Early years register (full Inspection)Childcare on non-domestic premisesCheshire EastEffectiveness of leadership and Management1 September 2021 to 31 March 2022</t>
  </si>
  <si>
    <t>Early years register (full Inspection)Childcare on non-domestic premisesCheshire EastOutcomes for children1 September 2021 to 31 March 2022</t>
  </si>
  <si>
    <t>Early years register (full Inspection)Childcare on non-domestic premisesCheshire EastOverall effectiveness: The quality and standards of the provision1 September 2021 to 31 March 2022</t>
  </si>
  <si>
    <t>Early years register (full Inspection)Childcare on non-domestic premisesCheshire EastPersonal development1 September 2021 to 31 March 2022</t>
  </si>
  <si>
    <t>Early years register (full Inspection)Childcare on non-domestic premisesCheshire EastPersonal development, behaviour and welfare1 September 2021 to 31 March 2022</t>
  </si>
  <si>
    <t>Early years register (full Inspection)Childcare on non-domestic premisesCheshire EastQuality of education1 September 2021 to 31 March 2022</t>
  </si>
  <si>
    <t>Early years register (full Inspection)Childcare on non-domestic premisesCheshire EastQuality of teaching, learning and assessment1 September 2021 to 31 March 2022</t>
  </si>
  <si>
    <t>Early years register (full Inspection)Childcare on non-domestic premisesCheshire EastRequirements of the compulsory part of the childcare register1 September 2021 to 31 March 2022</t>
  </si>
  <si>
    <t>Early years register (full Inspection)Childcare on non-domestic premisesCheshire EastRequirements of the voluntary part of the childcare register1 September 2021 to 31 March 2022</t>
  </si>
  <si>
    <t>Early years register (full Inspection)Childcare on non-domestic premisesCheshire EastTotal No of inspections1 September 2021 to 31 March 2022</t>
  </si>
  <si>
    <t>Early years register (full Inspection)Childcare on non-domestic premisesCheshire West and ChesterBehaviour and attitudes1 April 2022 to 31 August 2022</t>
  </si>
  <si>
    <t>Early years register (full Inspection)Childcare on non-domestic premisesCheshire West and ChesterEffectiveness of leadership and Management1 April 2022 to 31 August 2022</t>
  </si>
  <si>
    <t>Early years register (full Inspection)Childcare on non-domestic premisesCheshire West and ChesterOutcomes for children1 April 2022 to 31 August 2022</t>
  </si>
  <si>
    <t>Early years register (full Inspection)Childcare on non-domestic premisesCheshire West and ChesterOverall effectiveness: The quality and standards of the provision1 April 2022 to 31 August 2022</t>
  </si>
  <si>
    <t>Early years register (full Inspection)Childcare on non-domestic premisesCheshire West and ChesterPersonal development1 April 2022 to 31 August 2022</t>
  </si>
  <si>
    <t>Early years register (full Inspection)Childcare on non-domestic premisesCheshire West and ChesterPersonal development, behaviour and welfare1 April 2022 to 31 August 2022</t>
  </si>
  <si>
    <t>Early years register (full Inspection)Childcare on non-domestic premisesCheshire West and ChesterQuality of education1 April 2022 to 31 August 2022</t>
  </si>
  <si>
    <t>Early years register (full Inspection)Childcare on non-domestic premisesCheshire West and ChesterQuality of teaching, learning and assessment1 April 2022 to 31 August 2022</t>
  </si>
  <si>
    <t>Early years register (full Inspection)Childcare on non-domestic premisesCheshire West and ChesterRequirements of the compulsory part of the childcare register1 April 2022 to 31 August 2022</t>
  </si>
  <si>
    <t>Early years register (full Inspection)Childcare on non-domestic premisesCheshire West and ChesterRequirements of the voluntary part of the childcare register1 April 2022 to 31 August 2022</t>
  </si>
  <si>
    <t>Early years register (full Inspection)Childcare on non-domestic premisesCheshire West and ChesterTotal No of inspections1 April 2022 to 31 August 2022</t>
  </si>
  <si>
    <t>Early years register (full Inspection)Childcare on non-domestic premisesCheshire West and ChesterBehaviour and attitudes1 September 2021 to 31 March 2022</t>
  </si>
  <si>
    <t>Early years register (full Inspection)Childcare on non-domestic premisesCheshire West and ChesterEffectiveness of leadership and Management1 September 2021 to 31 March 2022</t>
  </si>
  <si>
    <t>Early years register (full Inspection)Childcare on non-domestic premisesCheshire West and ChesterOutcomes for children1 September 2021 to 31 March 2022</t>
  </si>
  <si>
    <t>Early years register (full Inspection)Childcare on non-domestic premisesCheshire West and ChesterOverall effectiveness: The quality and standards of the provision1 September 2021 to 31 March 2022</t>
  </si>
  <si>
    <t>Early years register (full Inspection)Childcare on non-domestic premisesCheshire West and ChesterPersonal development1 September 2021 to 31 March 2022</t>
  </si>
  <si>
    <t>Early years register (full Inspection)Childcare on non-domestic premisesCheshire West and ChesterPersonal development, behaviour and welfare1 September 2021 to 31 March 2022</t>
  </si>
  <si>
    <t>Early years register (full Inspection)Childcare on non-domestic premisesCheshire West and ChesterQuality of education1 September 2021 to 31 March 2022</t>
  </si>
  <si>
    <t>Early years register (full Inspection)Childcare on non-domestic premisesCheshire West and ChesterQuality of teaching, learning and assessment1 September 2021 to 31 March 2022</t>
  </si>
  <si>
    <t>Early years register (full Inspection)Childcare on non-domestic premisesCheshire West and ChesterRequirements of the compulsory part of the childcare register1 September 2021 to 31 March 2022</t>
  </si>
  <si>
    <t>Early years register (full Inspection)Childcare on non-domestic premisesCheshire West and ChesterRequirements of the voluntary part of the childcare register1 September 2021 to 31 March 2022</t>
  </si>
  <si>
    <t>Early years register (full Inspection)Childcare on non-domestic premisesCheshire West and ChesterTotal No of inspections1 September 2021 to 31 March 2022</t>
  </si>
  <si>
    <t>Early years register (Out-of-school day care)Childcare on non-domestic premisesCheshire West and ChesterTotal No of inspections1 April 2022 to 31 August 2022</t>
  </si>
  <si>
    <t>Early years register (Out-of-school day care)Childcare on non-domestic premisesCheshire West and ChesterTotal No of inspections1 September 2021 to 31 March 2022</t>
  </si>
  <si>
    <t>Early years register (full Inspection)Childcare on non-domestic premisesCity of LondonBehaviour and attitudes1 April 2022 to 31 August 2022</t>
  </si>
  <si>
    <t>Early years register (full Inspection)Childcare on non-domestic premisesCity of LondonEffectiveness of leadership and Management1 April 2022 to 31 August 2022</t>
  </si>
  <si>
    <t>Early years register (full Inspection)Childcare on non-domestic premisesCity of LondonOutcomes for children1 April 2022 to 31 August 2022</t>
  </si>
  <si>
    <t>Early years register (full Inspection)Childcare on non-domestic premisesCity of LondonOverall effectiveness: The quality and standards of the provision1 April 2022 to 31 August 2022</t>
  </si>
  <si>
    <t>Early years register (full Inspection)Childcare on non-domestic premisesCity of LondonPersonal development1 April 2022 to 31 August 2022</t>
  </si>
  <si>
    <t>Early years register (full Inspection)Childcare on non-domestic premisesCity of LondonPersonal development, behaviour and welfare1 April 2022 to 31 August 2022</t>
  </si>
  <si>
    <t>Early years register (full Inspection)Childcare on non-domestic premisesCity of LondonQuality of education1 April 2022 to 31 August 2022</t>
  </si>
  <si>
    <t>Early years register (full Inspection)Childcare on non-domestic premisesCity of LondonQuality of teaching, learning and assessment1 April 2022 to 31 August 2022</t>
  </si>
  <si>
    <t>Early years register (full Inspection)Childcare on non-domestic premisesCity of LondonRequirements of the compulsory part of the childcare register1 April 2022 to 31 August 2022</t>
  </si>
  <si>
    <t>Early years register (full Inspection)Childcare on non-domestic premisesCity of LondonRequirements of the voluntary part of the childcare register1 April 2022 to 31 August 2022</t>
  </si>
  <si>
    <t>Early years register (full Inspection)Childcare on non-domestic premisesCity of LondonTotal No of inspections1 April 2022 to 31 August 2022</t>
  </si>
  <si>
    <t>Early years register (full Inspection)Childcare on non-domestic premisesCity of LondonBehaviour and attitudes1 September 2021 to 31 March 2022</t>
  </si>
  <si>
    <t>Early years register (full Inspection)Childcare on non-domestic premisesCity of LondonEffectiveness of leadership and Management1 September 2021 to 31 March 2022</t>
  </si>
  <si>
    <t>Early years register (full Inspection)Childcare on non-domestic premisesCity of LondonOutcomes for children1 September 2021 to 31 March 2022</t>
  </si>
  <si>
    <t>Early years register (full Inspection)Childcare on non-domestic premisesCity of LondonOverall effectiveness: The quality and standards of the provision1 September 2021 to 31 March 2022</t>
  </si>
  <si>
    <t>Early years register (full Inspection)Childcare on non-domestic premisesCity of LondonPersonal development1 September 2021 to 31 March 2022</t>
  </si>
  <si>
    <t>Early years register (full Inspection)Childcare on non-domestic premisesCity of LondonPersonal development, behaviour and welfare1 September 2021 to 31 March 2022</t>
  </si>
  <si>
    <t>Early years register (full Inspection)Childcare on non-domestic premisesCity of LondonQuality of education1 September 2021 to 31 March 2022</t>
  </si>
  <si>
    <t>Early years register (full Inspection)Childcare on non-domestic premisesCity of LondonQuality of teaching, learning and assessment1 September 2021 to 31 March 2022</t>
  </si>
  <si>
    <t>Early years register (full Inspection)Childcare on non-domestic premisesCity of LondonRequirements of the compulsory part of the childcare register1 September 2021 to 31 March 2022</t>
  </si>
  <si>
    <t>Early years register (full Inspection)Childcare on non-domestic premisesCity of LondonRequirements of the voluntary part of the childcare register1 September 2021 to 31 March 2022</t>
  </si>
  <si>
    <t>Early years register (full Inspection)Childcare on non-domestic premisesCity of LondonTotal No of inspections1 September 2021 to 31 March 2022</t>
  </si>
  <si>
    <t>Early years register (full Inspection)Childcare on non-domestic premisesCornwallBehaviour and attitudes1 April 2022 to 31 August 2022</t>
  </si>
  <si>
    <t>Early years register (full Inspection)Childcare on non-domestic premisesCornwallEffectiveness of leadership and Management1 April 2022 to 31 August 2022</t>
  </si>
  <si>
    <t>Early years register (full Inspection)Childcare on non-domestic premisesCornwallOutcomes for children1 April 2022 to 31 August 2022</t>
  </si>
  <si>
    <t>Early years register (full Inspection)Childcare on non-domestic premisesCornwallOverall effectiveness: The quality and standards of the provision1 April 2022 to 31 August 2022</t>
  </si>
  <si>
    <t>Early years register (full Inspection)Childcare on non-domestic premisesCornwallPersonal development1 April 2022 to 31 August 2022</t>
  </si>
  <si>
    <t>Early years register (full Inspection)Childcare on non-domestic premisesCornwallPersonal development, behaviour and welfare1 April 2022 to 31 August 2022</t>
  </si>
  <si>
    <t>Early years register (full Inspection)Childcare on non-domestic premisesCornwallQuality of education1 April 2022 to 31 August 2022</t>
  </si>
  <si>
    <t>Early years register (full Inspection)Childcare on non-domestic premisesCornwallQuality of teaching, learning and assessment1 April 2022 to 31 August 2022</t>
  </si>
  <si>
    <t>Early years register (full Inspection)Childcare on non-domestic premisesCornwallRequirements of the compulsory part of the childcare register1 April 2022 to 31 August 2022</t>
  </si>
  <si>
    <t>Early years register (full Inspection)Childcare on non-domestic premisesCornwallRequirements of the voluntary part of the childcare register1 April 2022 to 31 August 2022</t>
  </si>
  <si>
    <t>Early years register (full Inspection)Childcare on non-domestic premisesCornwallTotal No of inspections1 April 2022 to 31 August 2022</t>
  </si>
  <si>
    <t>Early years register (full Inspection)Childcare on non-domestic premisesCornwallBehaviour and attitudes1 September 2021 to 31 March 2022</t>
  </si>
  <si>
    <t>Early years register (full Inspection)Childcare on non-domestic premisesCornwallEffectiveness of leadership and Management1 September 2021 to 31 March 2022</t>
  </si>
  <si>
    <t>Early years register (full Inspection)Childcare on non-domestic premisesCornwallOutcomes for children1 September 2021 to 31 March 2022</t>
  </si>
  <si>
    <t>Early years register (full Inspection)Childcare on non-domestic premisesCornwallOverall effectiveness: The quality and standards of the provision1 September 2021 to 31 March 2022</t>
  </si>
  <si>
    <t>Early years register (full Inspection)Childcare on non-domestic premisesCornwallPersonal development1 September 2021 to 31 March 2022</t>
  </si>
  <si>
    <t>Early years register (full Inspection)Childcare on non-domestic premisesCornwallPersonal development, behaviour and welfare1 September 2021 to 31 March 2022</t>
  </si>
  <si>
    <t>Early years register (full Inspection)Childcare on non-domestic premisesCornwallQuality of education1 September 2021 to 31 March 2022</t>
  </si>
  <si>
    <t>Early years register (full Inspection)Childcare on non-domestic premisesCornwallQuality of teaching, learning and assessment1 September 2021 to 31 March 2022</t>
  </si>
  <si>
    <t>Early years register (full Inspection)Childcare on non-domestic premisesCornwallRequirements of the compulsory part of the childcare register1 September 2021 to 31 March 2022</t>
  </si>
  <si>
    <t>Early years register (full Inspection)Childcare on non-domestic premisesCornwallRequirements of the voluntary part of the childcare register1 September 2021 to 31 March 2022</t>
  </si>
  <si>
    <t>Early years register (full Inspection)Childcare on non-domestic premisesCornwallTotal No of inspections1 September 2021 to 31 March 2022</t>
  </si>
  <si>
    <t>Early years register (Out-of-school day care)Childcare on non-domestic premisesCornwallTotal No of inspections1 September 2021 to 31 March 2022</t>
  </si>
  <si>
    <t>Childcare registerChildcare on non-domestic premisesCoventryTotal No of inspections1 September 2021 to 31 March 2022</t>
  </si>
  <si>
    <t>Early years register (full Inspection)Childcare on non-domestic premisesCoventryBehaviour and attitudes1 April 2022 to 31 August 2022</t>
  </si>
  <si>
    <t>Early years register (full Inspection)Childcare on non-domestic premisesCoventryEffectiveness of leadership and Management1 April 2022 to 31 August 2022</t>
  </si>
  <si>
    <t>Early years register (full Inspection)Childcare on non-domestic premisesCoventryOutcomes for children1 April 2022 to 31 August 2022</t>
  </si>
  <si>
    <t>Early years register (full Inspection)Childcare on non-domestic premisesCoventryOverall effectiveness: The quality and standards of the provision1 April 2022 to 31 August 2022</t>
  </si>
  <si>
    <t>Early years register (full Inspection)Childcare on non-domestic premisesCoventryPersonal development1 April 2022 to 31 August 2022</t>
  </si>
  <si>
    <t>Early years register (full Inspection)Childcare on non-domestic premisesCoventryPersonal development, behaviour and welfare1 April 2022 to 31 August 2022</t>
  </si>
  <si>
    <t>Early years register (full Inspection)Childcare on non-domestic premisesCoventryQuality of education1 April 2022 to 31 August 2022</t>
  </si>
  <si>
    <t>Early years register (full Inspection)Childcare on non-domestic premisesCoventryQuality of teaching, learning and assessment1 April 2022 to 31 August 2022</t>
  </si>
  <si>
    <t>Early years register (full Inspection)Childcare on non-domestic premisesCoventryRequirements of the compulsory part of the childcare register1 April 2022 to 31 August 2022</t>
  </si>
  <si>
    <t>Early years register (full Inspection)Childcare on non-domestic premisesCoventryRequirements of the voluntary part of the childcare register1 April 2022 to 31 August 2022</t>
  </si>
  <si>
    <t>Early years register (full Inspection)Childcare on non-domestic premisesCoventryTotal No of inspections1 April 2022 to 31 August 2022</t>
  </si>
  <si>
    <t>Early years register (full Inspection)Childcare on non-domestic premisesCoventryBehaviour and attitudes1 September 2021 to 31 March 2022</t>
  </si>
  <si>
    <t>Early years register (full Inspection)Childcare on non-domestic premisesCoventryEffectiveness of leadership and Management1 September 2021 to 31 March 2022</t>
  </si>
  <si>
    <t>Early years register (full Inspection)Childcare on non-domestic premisesCoventryOutcomes for children1 September 2021 to 31 March 2022</t>
  </si>
  <si>
    <t>Early years register (full Inspection)Childcare on non-domestic premisesCoventryOverall effectiveness: The quality and standards of the provision1 September 2021 to 31 March 2022</t>
  </si>
  <si>
    <t>Early years register (full Inspection)Childcare on non-domestic premisesCoventryPersonal development1 September 2021 to 31 March 2022</t>
  </si>
  <si>
    <t>Early years register (full Inspection)Childcare on non-domestic premisesCoventryPersonal development, behaviour and welfare1 September 2021 to 31 March 2022</t>
  </si>
  <si>
    <t>Early years register (full Inspection)Childcare on non-domestic premisesCoventryQuality of education1 September 2021 to 31 March 2022</t>
  </si>
  <si>
    <t>Early years register (full Inspection)Childcare on non-domestic premisesCoventryQuality of teaching, learning and assessment1 September 2021 to 31 March 2022</t>
  </si>
  <si>
    <t>Early years register (full Inspection)Childcare on non-domestic premisesCoventryRequirements of the compulsory part of the childcare register1 September 2021 to 31 March 2022</t>
  </si>
  <si>
    <t>Early years register (full Inspection)Childcare on non-domestic premisesCoventryRequirements of the voluntary part of the childcare register1 September 2021 to 31 March 2022</t>
  </si>
  <si>
    <t>Early years register (full Inspection)Childcare on non-domestic premisesCoventryTotal No of inspections1 September 2021 to 31 March 2022</t>
  </si>
  <si>
    <t>Early years register (full Inspection)Childcare on non-domestic premisesCroydonBehaviour and attitudes1 April 2022 to 31 August 2022</t>
  </si>
  <si>
    <t>Early years register (full Inspection)Childcare on non-domestic premisesCroydonEffectiveness of leadership and Management1 April 2022 to 31 August 2022</t>
  </si>
  <si>
    <t>Early years register (full Inspection)Childcare on non-domestic premisesCroydonOutcomes for children1 April 2022 to 31 August 2022</t>
  </si>
  <si>
    <t>Early years register (full Inspection)Childcare on non-domestic premisesCroydonOverall effectiveness: The quality and standards of the provision1 April 2022 to 31 August 2022</t>
  </si>
  <si>
    <t>Early years register (full Inspection)Childcare on non-domestic premisesCroydonPersonal development1 April 2022 to 31 August 2022</t>
  </si>
  <si>
    <t>Early years register (full Inspection)Childcare on non-domestic premisesCroydonPersonal development, behaviour and welfare1 April 2022 to 31 August 2022</t>
  </si>
  <si>
    <t>Early years register (full Inspection)Childcare on non-domestic premisesNorth East LincolnshireOutcomes for children1 April 2022 to 31 August 2022</t>
  </si>
  <si>
    <t>Early years register (full Inspection)Childcare on non-domestic premisesNorth East LincolnshireOverall effectiveness: The quality and standards of the provision1 April 2022 to 31 August 2022</t>
  </si>
  <si>
    <t>Early years register (full Inspection)Childcare on non-domestic premisesNorth East LincolnshirePersonal development1 April 2022 to 31 August 2022</t>
  </si>
  <si>
    <t>Early years register (full Inspection)Childcare on non-domestic premisesNorth East LincolnshirePersonal development, behaviour and welfare1 April 2022 to 31 August 2022</t>
  </si>
  <si>
    <t>Early years register (full Inspection)Childcare on non-domestic premisesNorth East LincolnshireQuality of education1 April 2022 to 31 August 2022</t>
  </si>
  <si>
    <t>Early years register (full Inspection)Childcare on non-domestic premisesNorth East LincolnshireQuality of teaching, learning and assessment1 April 2022 to 31 August 2022</t>
  </si>
  <si>
    <t>Early years register (full Inspection)Childcare on non-domestic premisesNorth East LincolnshireRequirements of the compulsory part of the childcare register1 April 2022 to 31 August 2022</t>
  </si>
  <si>
    <t>Early years register (full Inspection)Childcare on non-domestic premisesNorth East LincolnshireRequirements of the voluntary part of the childcare register1 April 2022 to 31 August 2022</t>
  </si>
  <si>
    <t>Early years register (full Inspection)Childcare on non-domestic premisesNorth East LincolnshireTotal No of inspections1 April 2022 to 31 August 2022</t>
  </si>
  <si>
    <t>Early years register (full Inspection)Childcare on non-domestic premisesNorth East LincolnshireBehaviour and attitudes1 September 2021 to 31 March 2022</t>
  </si>
  <si>
    <t>Early years register (full Inspection)Childcare on non-domestic premisesNorth East LincolnshireEffectiveness of leadership and Management1 September 2021 to 31 March 2022</t>
  </si>
  <si>
    <t>Early years register (full Inspection)Childcare on non-domestic premisesNorth East LincolnshireOutcomes for children1 September 2021 to 31 March 2022</t>
  </si>
  <si>
    <t>Early years register (full Inspection)Childcare on non-domestic premisesNorth East LincolnshireOverall effectiveness: The quality and standards of the provision1 September 2021 to 31 March 2022</t>
  </si>
  <si>
    <t>Early years register (full Inspection)Childcare on non-domestic premisesNorth East LincolnshirePersonal development1 September 2021 to 31 March 2022</t>
  </si>
  <si>
    <t>Early years register (full Inspection)Childcare on non-domestic premisesNorth East LincolnshirePersonal development, behaviour and welfare1 September 2021 to 31 March 2022</t>
  </si>
  <si>
    <t>Early years register (full Inspection)Childcare on non-domestic premisesNorth East LincolnshireQuality of education1 September 2021 to 31 March 2022</t>
  </si>
  <si>
    <t>Early years register (full Inspection)Childcare on non-domestic premisesNorth East LincolnshireQuality of teaching, learning and assessment1 September 2021 to 31 March 2022</t>
  </si>
  <si>
    <t>Early years register (full Inspection)Childcare on non-domestic premisesNorth East LincolnshireRequirements of the compulsory part of the childcare register1 September 2021 to 31 March 2022</t>
  </si>
  <si>
    <t>Early years register (full Inspection)Childcare on non-domestic premisesNorth East LincolnshireRequirements of the voluntary part of the childcare register1 September 2021 to 31 March 2022</t>
  </si>
  <si>
    <t>Early years register (full Inspection)Childcare on non-domestic premisesNorth East LincolnshireTotal No of inspections1 September 2021 to 31 March 2022</t>
  </si>
  <si>
    <t>Early years register (Out-of-school day care)Childcare on non-domestic premisesNorth East LincolnshireTotal No of inspections1 September 2021 to 31 March 2022</t>
  </si>
  <si>
    <t>Early years register (full Inspection)Childcare on non-domestic premisesNorth LincolnshireBehaviour and attitudes1 April 2022 to 31 August 2022</t>
  </si>
  <si>
    <t>Early years register (full Inspection)Childcare on non-domestic premisesNorth LincolnshireEffectiveness of leadership and Management1 April 2022 to 31 August 2022</t>
  </si>
  <si>
    <t>Early years register (full Inspection)Childcare on non-domestic premisesNorth LincolnshireOutcomes for children1 April 2022 to 31 August 2022</t>
  </si>
  <si>
    <t>Early years register (full Inspection)Childcare on non-domestic premisesNorth LincolnshireOverall effectiveness: The quality and standards of the provision1 April 2022 to 31 August 2022</t>
  </si>
  <si>
    <t>Early years register (full Inspection)Childcare on non-domestic premisesNorth LincolnshirePersonal development1 April 2022 to 31 August 2022</t>
  </si>
  <si>
    <t>Early years register (full Inspection)Childcare on non-domestic premisesNorth LincolnshirePersonal development, behaviour and welfare1 April 2022 to 31 August 2022</t>
  </si>
  <si>
    <t>Early years register (full Inspection)Childcare on non-domestic premisesNorth LincolnshireQuality of education1 April 2022 to 31 August 2022</t>
  </si>
  <si>
    <t>Early years register (full Inspection)Childcare on non-domestic premisesNorth LincolnshireQuality of teaching, learning and assessment1 April 2022 to 31 August 2022</t>
  </si>
  <si>
    <t>Early years register (full Inspection)Childcare on non-domestic premisesNorth LincolnshireRequirements of the compulsory part of the childcare register1 April 2022 to 31 August 2022</t>
  </si>
  <si>
    <t>Early years register (full Inspection)Childcare on non-domestic premisesNorth LincolnshireRequirements of the voluntary part of the childcare register1 April 2022 to 31 August 2022</t>
  </si>
  <si>
    <t>Early years register (full Inspection)Childcare on non-domestic premisesNorth LincolnshireTotal No of inspections1 April 2022 to 31 August 2022</t>
  </si>
  <si>
    <t>Early years register (full Inspection)Childcare on non-domestic premisesNorth LincolnshireBehaviour and attitudes1 September 2021 to 31 March 2022</t>
  </si>
  <si>
    <t>Early years register (full Inspection)Childcare on non-domestic premisesNorth LincolnshireEffectiveness of leadership and Management1 September 2021 to 31 March 2022</t>
  </si>
  <si>
    <t>Early years register (full Inspection)Childcare on non-domestic premisesNorth LincolnshireOutcomes for children1 September 2021 to 31 March 2022</t>
  </si>
  <si>
    <t>Early years register (full Inspection)Childcare on non-domestic premisesNorth LincolnshireOverall effectiveness: The quality and standards of the provision1 September 2021 to 31 March 2022</t>
  </si>
  <si>
    <t>Early years register (full Inspection)Childcare on non-domestic premisesNorth LincolnshirePersonal development1 September 2021 to 31 March 2022</t>
  </si>
  <si>
    <t>Early years register (full Inspection)Childcare on non-domestic premisesNorth LincolnshirePersonal development, behaviour and welfare1 September 2021 to 31 March 2022</t>
  </si>
  <si>
    <t>Early years register (full Inspection)Childcare on non-domestic premisesNorth LincolnshireQuality of education1 September 2021 to 31 March 2022</t>
  </si>
  <si>
    <t>Early years register (full Inspection)Childcare on non-domestic premisesNorth LincolnshireQuality of teaching, learning and assessment1 September 2021 to 31 March 2022</t>
  </si>
  <si>
    <t>Early years register (full Inspection)Childcare on non-domestic premisesNorth LincolnshireRequirements of the compulsory part of the childcare register1 September 2021 to 31 March 2022</t>
  </si>
  <si>
    <t>Early years register (full Inspection)Childcare on non-domestic premisesNorth LincolnshireRequirements of the voluntary part of the childcare register1 September 2021 to 31 March 2022</t>
  </si>
  <si>
    <t>Early years register (full Inspection)Childcare on non-domestic premisesNorth LincolnshireTotal No of inspections1 September 2021 to 31 March 2022</t>
  </si>
  <si>
    <t>Early years register (Out-of-school day care)Childcare on non-domestic premisesNorth LincolnshireTotal No of inspections1 April 2022 to 31 August 2022</t>
  </si>
  <si>
    <t>Early years register (full Inspection)Childcare on non-domestic premisesNorth NorthamptonshireBehaviour and attitudes1 April 2022 to 31 August 2022</t>
  </si>
  <si>
    <t>Early years register (full Inspection)Childcare on non-domestic premisesNorth NorthamptonshireEffectiveness of leadership and Management1 April 2022 to 31 August 2022</t>
  </si>
  <si>
    <t>Early years register (full Inspection)Childcare on non-domestic premisesNorth NorthamptonshireOutcomes for children1 April 2022 to 31 August 2022</t>
  </si>
  <si>
    <t>Early years register (full Inspection)Childcare on non-domestic premisesNorth NorthamptonshireOverall effectiveness: The quality and standards of the provision1 April 2022 to 31 August 2022</t>
  </si>
  <si>
    <t>Early years register (full Inspection)Childcare on non-domestic premisesNorth NorthamptonshirePersonal development1 April 2022 to 31 August 2022</t>
  </si>
  <si>
    <t>Early years register (full Inspection)Childcare on non-domestic premisesNorth NorthamptonshirePersonal development, behaviour and welfare1 April 2022 to 31 August 2022</t>
  </si>
  <si>
    <t>Early years register (full Inspection)Childcare on non-domestic premisesNorth NorthamptonshireQuality of education1 April 2022 to 31 August 2022</t>
  </si>
  <si>
    <t>Early years register (full Inspection)Childcare on non-domestic premisesNorth NorthamptonshireQuality of teaching, learning and assessment1 April 2022 to 31 August 2022</t>
  </si>
  <si>
    <t>Early years register (full Inspection)Childcare on non-domestic premisesNorth NorthamptonshireRequirements of the compulsory part of the childcare register1 April 2022 to 31 August 2022</t>
  </si>
  <si>
    <t>Early years register (full Inspection)Childcare on non-domestic premisesNorth NorthamptonshireRequirements of the voluntary part of the childcare register1 April 2022 to 31 August 2022</t>
  </si>
  <si>
    <t>Early years register (full Inspection)Childcare on non-domestic premisesNorth NorthamptonshireTotal No of inspections1 April 2022 to 31 August 2022</t>
  </si>
  <si>
    <t>Early years register (full Inspection)Childcare on non-domestic premisesNorth NorthamptonshireBehaviour and attitudes1 September 2021 to 31 March 2022</t>
  </si>
  <si>
    <t>Early years register (full Inspection)Childcare on non-domestic premisesNorth NorthamptonshireEffectiveness of leadership and Management1 September 2021 to 31 March 2022</t>
  </si>
  <si>
    <t>Early years register (full Inspection)Childcare on non-domestic premisesNorth NorthamptonshireOutcomes for children1 September 2021 to 31 March 2022</t>
  </si>
  <si>
    <t>Early years register (full Inspection)Childcare on non-domestic premisesNorth NorthamptonshireOverall effectiveness: The quality and standards of the provision1 September 2021 to 31 March 2022</t>
  </si>
  <si>
    <t>Early years register (full Inspection)Childcare on non-domestic premisesNorth NorthamptonshirePersonal development1 September 2021 to 31 March 2022</t>
  </si>
  <si>
    <t>Early years register (full Inspection)Childcare on non-domestic premisesNorth NorthamptonshirePersonal development, behaviour and welfare1 September 2021 to 31 March 2022</t>
  </si>
  <si>
    <t>Early years register (full Inspection)Childcare on non-domestic premisesNorth NorthamptonshireQuality of education1 September 2021 to 31 March 2022</t>
  </si>
  <si>
    <t>Early years register (full Inspection)Childcare on non-domestic premisesNorth NorthamptonshireQuality of teaching, learning and assessment1 September 2021 to 31 March 2022</t>
  </si>
  <si>
    <t>Early years register (full Inspection)Childcare on non-domestic premisesNorth NorthamptonshireRequirements of the compulsory part of the childcare register1 September 2021 to 31 March 2022</t>
  </si>
  <si>
    <t>Early years register (full Inspection)Childcare on non-domestic premisesNorth NorthamptonshireRequirements of the voluntary part of the childcare register1 September 2021 to 31 March 2022</t>
  </si>
  <si>
    <t>Early years register (full Inspection)Childcare on non-domestic premisesNorth NorthamptonshireTotal No of inspections1 September 2021 to 31 March 2022</t>
  </si>
  <si>
    <t>Early years register (Out-of-school day care)Childcare on non-domestic premisesNorth NorthamptonshireTotal No of inspections1 April 2022 to 31 August 2022</t>
  </si>
  <si>
    <t>Early years register (Out-of-school day care)Childcare on non-domestic premisesNorth NorthamptonshireTotal No of inspections1 September 2021 to 31 March 2022</t>
  </si>
  <si>
    <t>Early years register (full Inspection)Childcare on non-domestic premisesNorth SomersetBehaviour and attitudes1 April 2022 to 31 August 2022</t>
  </si>
  <si>
    <t>Early years register (full Inspection)Childcare on non-domestic premisesNorth SomersetEffectiveness of leadership and Management1 April 2022 to 31 August 2022</t>
  </si>
  <si>
    <t>Early years register (full Inspection)Childcare on non-domestic premisesNorth SomersetOutcomes for children1 April 2022 to 31 August 2022</t>
  </si>
  <si>
    <t>Early years register (full Inspection)Childcare on non-domestic premisesNorth SomersetOverall effectiveness: The quality and standards of the provision1 April 2022 to 31 August 2022</t>
  </si>
  <si>
    <t>Early years register (full Inspection)Childcare on non-domestic premisesNorth SomersetPersonal development1 April 2022 to 31 August 2022</t>
  </si>
  <si>
    <t>Early years register (full Inspection)Childcare on non-domestic premisesNorth SomersetPersonal development, behaviour and welfare1 April 2022 to 31 August 2022</t>
  </si>
  <si>
    <t>Early years register (full Inspection)Childcare on non-domestic premisesNorth SomersetQuality of education1 April 2022 to 31 August 2022</t>
  </si>
  <si>
    <t>Early years register (full Inspection)Childcare on non-domestic premisesNorth SomersetQuality of teaching, learning and assessment1 April 2022 to 31 August 2022</t>
  </si>
  <si>
    <t>Early years register (full Inspection)Childcare on non-domestic premisesNorth SomersetRequirements of the compulsory part of the childcare register1 April 2022 to 31 August 2022</t>
  </si>
  <si>
    <t>Early years register (full Inspection)Childcare on non-domestic premisesNorth SomersetRequirements of the voluntary part of the childcare register1 April 2022 to 31 August 2022</t>
  </si>
  <si>
    <t>Early years register (full Inspection)Childcare on non-domestic premisesNorth SomersetTotal No of inspections1 April 2022 to 31 August 2022</t>
  </si>
  <si>
    <t>Early years register (full Inspection)Childcare on non-domestic premisesNorth SomersetBehaviour and attitudes1 September 2021 to 31 March 2022</t>
  </si>
  <si>
    <t>Early years register (full Inspection)Childcare on non-domestic premisesNorth SomersetEffectiveness of leadership and Management1 September 2021 to 31 March 2022</t>
  </si>
  <si>
    <t>Early years register (full Inspection)Childcare on non-domestic premisesNorth SomersetOutcomes for children1 September 2021 to 31 March 2022</t>
  </si>
  <si>
    <t>Early years register (full Inspection)Childcare on non-domestic premisesNorth SomersetOverall effectiveness: The quality and standards of the provision1 September 2021 to 31 March 2022</t>
  </si>
  <si>
    <t>Early years register (full Inspection)Childcare on non-domestic premisesNorth SomersetPersonal development1 September 2021 to 31 March 2022</t>
  </si>
  <si>
    <t>Early years register (full Inspection)Childcare on non-domestic premisesNorth SomersetPersonal development, behaviour and welfare1 September 2021 to 31 March 2022</t>
  </si>
  <si>
    <t>Early years register (full Inspection)Childcare on non-domestic premisesNorth SomersetQuality of education1 September 2021 to 31 March 2022</t>
  </si>
  <si>
    <t>Early years register (full Inspection)Childcare on non-domestic premisesNorth SomersetQuality of teaching, learning and assessment1 September 2021 to 31 March 2022</t>
  </si>
  <si>
    <t>Early years register (full Inspection)Childcare on non-domestic premisesNorth SomersetRequirements of the compulsory part of the childcare register1 September 2021 to 31 March 2022</t>
  </si>
  <si>
    <t>Early years register (full Inspection)Childcare on non-domestic premisesNorth SomersetRequirements of the voluntary part of the childcare register1 September 2021 to 31 March 2022</t>
  </si>
  <si>
    <t>Early years register (full Inspection)Childcare on non-domestic premisesNorth SomersetTotal No of inspections1 September 2021 to 31 March 2022</t>
  </si>
  <si>
    <t>Early years register (Out-of-school day care)Childcare on non-domestic premisesNorth SomersetTotal No of inspections1 April 2022 to 31 August 2022</t>
  </si>
  <si>
    <t>Early years register (Out-of-school day care)Childcare on non-domestic premisesNorth SomersetTotal No of inspections1 September 2021 to 31 March 2022</t>
  </si>
  <si>
    <t>Early years register (full Inspection)Childcare on non-domestic premisesNorth TynesideBehaviour and attitudes1 April 2022 to 31 August 2022</t>
  </si>
  <si>
    <t>Early years register (full Inspection)Childcare on non-domestic premisesNorth TynesideEffectiveness of leadership and Management1 April 2022 to 31 August 2022</t>
  </si>
  <si>
    <t>Early years register (full Inspection)Childcare on non-domestic premisesNorth TynesideOutcomes for children1 April 2022 to 31 August 2022</t>
  </si>
  <si>
    <t>Early years register (full Inspection)Childcare on non-domestic premisesNorth TynesideOverall effectiveness: The quality and standards of the provision1 April 2022 to 31 August 2022</t>
  </si>
  <si>
    <t>Early years register (full Inspection)Childcare on non-domestic premisesNorth TynesidePersonal development1 April 2022 to 31 August 2022</t>
  </si>
  <si>
    <t>Early years register (full Inspection)Childcare on non-domestic premisesNorth TynesidePersonal development, behaviour and welfare1 April 2022 to 31 August 2022</t>
  </si>
  <si>
    <t>Early years register (full Inspection)Childcare on non-domestic premisesNorth TynesideQuality of education1 April 2022 to 31 August 2022</t>
  </si>
  <si>
    <t>Early years register (full Inspection)Childcare on non-domestic premisesNorth TynesideQuality of teaching, learning and assessment1 April 2022 to 31 August 2022</t>
  </si>
  <si>
    <t>Early years register (full Inspection)Childcare on non-domestic premisesNorth TynesideRequirements of the compulsory part of the childcare register1 April 2022 to 31 August 2022</t>
  </si>
  <si>
    <t>Early years register (full Inspection)Childcare on non-domestic premisesNorth TynesideRequirements of the voluntary part of the childcare register1 April 2022 to 31 August 2022</t>
  </si>
  <si>
    <t>Early years register (full Inspection)Childcare on non-domestic premisesNorth TynesideTotal No of inspections1 April 2022 to 31 August 2022</t>
  </si>
  <si>
    <t>Early years register (full Inspection)Childcare on non-domestic premisesNorth TynesideBehaviour and attitudes1 September 2021 to 31 March 2022</t>
  </si>
  <si>
    <t>Early years register (full Inspection)Childcare on non-domestic premisesNorth TynesideEffectiveness of leadership and Management1 September 2021 to 31 March 2022</t>
  </si>
  <si>
    <t>Early years register (full Inspection)Childcare on non-domestic premisesNorth TynesideOutcomes for children1 September 2021 to 31 March 2022</t>
  </si>
  <si>
    <t>Early years register (full Inspection)Childcare on non-domestic premisesNorth TynesideOverall effectiveness: The quality and standards of the provision1 September 2021 to 31 March 2022</t>
  </si>
  <si>
    <t>Early years register (full Inspection)Childcare on non-domestic premisesNorth TynesidePersonal development1 September 2021 to 31 March 2022</t>
  </si>
  <si>
    <t>Early years register (full Inspection)Childcare on non-domestic premisesNorth TynesidePersonal development, behaviour and welfare1 September 2021 to 31 March 2022</t>
  </si>
  <si>
    <t>Early years register (full Inspection)Childcare on non-domestic premisesNorth TynesideQuality of education1 September 2021 to 31 March 2022</t>
  </si>
  <si>
    <t>Early years register (full Inspection)Childcare on non-domestic premisesNorth TynesideQuality of teaching, learning and assessment1 September 2021 to 31 March 2022</t>
  </si>
  <si>
    <t>Early years register (full Inspection)Childcare on non-domestic premisesNorth TynesideRequirements of the compulsory part of the childcare register1 September 2021 to 31 March 2022</t>
  </si>
  <si>
    <t>Early years register (full Inspection)Childcare on non-domestic premisesNorth TynesideRequirements of the voluntary part of the childcare register1 September 2021 to 31 March 2022</t>
  </si>
  <si>
    <t>Early years register (full Inspection)Childcare on non-domestic premisesNorth TynesideTotal No of inspections1 September 2021 to 31 March 2022</t>
  </si>
  <si>
    <t>Early years register (Out-of-school day care)Childcare on non-domestic premisesNorth TynesideTotal No of inspections1 September 2021 to 31 March 2022</t>
  </si>
  <si>
    <t>Early years register (full Inspection)Childcare on non-domestic premisesNorth YorkshireBehaviour and attitudes1 April 2022 to 31 August 2022</t>
  </si>
  <si>
    <t>Early years register (full Inspection)Childcare on non-domestic premisesNorth YorkshireEffectiveness of leadership and Management1 April 2022 to 31 August 2022</t>
  </si>
  <si>
    <t>Early years register (full Inspection)Childcare on non-domestic premisesNorth YorkshireOutcomes for children1 April 2022 to 31 August 2022</t>
  </si>
  <si>
    <t>Early years register (full Inspection)Childcare on non-domestic premisesNorth YorkshireOverall effectiveness: The quality and standards of the provision1 April 2022 to 31 August 2022</t>
  </si>
  <si>
    <t>Early years register (full Inspection)Childcare on non-domestic premisesNorth YorkshirePersonal development1 April 2022 to 31 August 2022</t>
  </si>
  <si>
    <t>Early years register (full Inspection)Childcare on non-domestic premisesNorth YorkshirePersonal development, behaviour and welfare1 April 2022 to 31 August 2022</t>
  </si>
  <si>
    <t>Early years register (full Inspection)Childcare on non-domestic premisesNorth YorkshireQuality of education1 April 2022 to 31 August 2022</t>
  </si>
  <si>
    <t>Early years register (full Inspection)Childcare on non-domestic premisesNorth YorkshireQuality of teaching, learning and assessment1 April 2022 to 31 August 2022</t>
  </si>
  <si>
    <t>Early years register (full Inspection)Childcare on non-domestic premisesNorth YorkshireRequirements of the compulsory part of the childcare register1 April 2022 to 31 August 2022</t>
  </si>
  <si>
    <t>Early years register (full Inspection)Childcare on non-domestic premisesNorth YorkshireRequirements of the voluntary part of the childcare register1 April 2022 to 31 August 2022</t>
  </si>
  <si>
    <t>Early years register (full Inspection)Childcare on non-domestic premisesNorth YorkshireTotal No of inspections1 April 2022 to 31 August 2022</t>
  </si>
  <si>
    <t>Early years register (full Inspection)Childcare on non-domestic premisesNorth YorkshireBehaviour and attitudes1 September 2021 to 31 March 2022</t>
  </si>
  <si>
    <t>Early years register (full Inspection)Childcare on non-domestic premisesNorth YorkshireEffectiveness of leadership and Management1 September 2021 to 31 March 2022</t>
  </si>
  <si>
    <t>Early years register (full Inspection)Childcare on non-domestic premisesNorth YorkshireOutcomes for children1 September 2021 to 31 March 2022</t>
  </si>
  <si>
    <t>Early years register (full Inspection)Childcare on non-domestic premisesNorth YorkshireOverall effectiveness: The quality and standards of the provision1 September 2021 to 31 March 2022</t>
  </si>
  <si>
    <t>Early years register (full Inspection)Childcare on non-domestic premisesNorth YorkshirePersonal development1 September 2021 to 31 March 2022</t>
  </si>
  <si>
    <t>Early years register (full Inspection)Childcare on non-domestic premisesNorth YorkshirePersonal development, behaviour and welfare1 September 2021 to 31 March 2022</t>
  </si>
  <si>
    <t>Early years register (full Inspection)Childcare on non-domestic premisesNorth YorkshireQuality of education1 September 2021 to 31 March 2022</t>
  </si>
  <si>
    <t>Early years register (full Inspection)Childcare on non-domestic premisesNorth YorkshireQuality of teaching, learning and assessment1 September 2021 to 31 March 2022</t>
  </si>
  <si>
    <t>Early years register (full Inspection)Childcare on non-domestic premisesNorth YorkshireRequirements of the compulsory part of the childcare register1 September 2021 to 31 March 2022</t>
  </si>
  <si>
    <t>Early years register (full Inspection)Childcare on non-domestic premisesNorth YorkshireRequirements of the voluntary part of the childcare register1 September 2021 to 31 March 2022</t>
  </si>
  <si>
    <t>Early years register (full Inspection)Childcare on non-domestic premisesNorth YorkshireTotal No of inspections1 September 2021 to 31 March 2022</t>
  </si>
  <si>
    <t>Early years register (Out-of-school day care)Childcare on non-domestic premisesNorth YorkshireTotal No of inspections1 April 2022 to 31 August 2022</t>
  </si>
  <si>
    <t>Early years register (Out-of-school day care)Childcare on non-domestic premisesNorth YorkshireTotal No of inspections1 September 2021 to 31 March 2022</t>
  </si>
  <si>
    <t>Childcare registerChildcare on non-domestic premisesNorthumberlandTotal No of inspections1 September 2021 to 31 March 2022</t>
  </si>
  <si>
    <t>Early years register (full Inspection)Childcare on non-domestic premisesNorthumberlandBehaviour and attitudes1 April 2022 to 31 August 2022</t>
  </si>
  <si>
    <t>Early years register (full Inspection)Childcare on non-domestic premisesNorthumberlandEffectiveness of leadership and Management1 April 2022 to 31 August 2022</t>
  </si>
  <si>
    <t>Early years register (full Inspection)Childcare on non-domestic premisesNorthumberlandOutcomes for children1 April 2022 to 31 August 2022</t>
  </si>
  <si>
    <t>Early years register (full Inspection)Childcare on non-domestic premisesNorthumberlandOverall effectiveness: The quality and standards of the provision1 April 2022 to 31 August 2022</t>
  </si>
  <si>
    <t>Early years register (full Inspection)Childcare on non-domestic premisesNorthumberlandPersonal development1 April 2022 to 31 August 2022</t>
  </si>
  <si>
    <t>Early years register (full Inspection)Childcare on non-domestic premisesNorthumberlandPersonal development, behaviour and welfare1 April 2022 to 31 August 2022</t>
  </si>
  <si>
    <t>Early years register (full Inspection)Childcare on non-domestic premisesNorthumberlandQuality of education1 April 2022 to 31 August 2022</t>
  </si>
  <si>
    <t>Early years register (full Inspection)Childcare on non-domestic premisesNorthumberlandQuality of teaching, learning and assessment1 April 2022 to 31 August 2022</t>
  </si>
  <si>
    <t>Early years register (full Inspection)Childcare on non-domestic premisesNorthumberlandRequirements of the compulsory part of the childcare register1 April 2022 to 31 August 2022</t>
  </si>
  <si>
    <t>Early years register (full Inspection)Childcare on non-domestic premisesNorthumberlandRequirements of the voluntary part of the childcare register1 April 2022 to 31 August 2022</t>
  </si>
  <si>
    <t>Early years register (full Inspection)Childcare on non-domestic premisesNorthumberlandTotal No of inspections1 April 2022 to 31 August 2022</t>
  </si>
  <si>
    <t>Early years register (full Inspection)Childcare on non-domestic premisesNorthumberlandBehaviour and attitudes1 September 2021 to 31 March 2022</t>
  </si>
  <si>
    <t>Early years register (full Inspection)Childcare on non-domestic premisesNorthumberlandEffectiveness of leadership and Management1 September 2021 to 31 March 2022</t>
  </si>
  <si>
    <t>Early years register (full Inspection)Childcare on non-domestic premisesNorthumberlandOutcomes for children1 September 2021 to 31 March 2022</t>
  </si>
  <si>
    <t>Early years register (full Inspection)Childcare on non-domestic premisesNorthumberlandOverall effectiveness: The quality and standards of the provision1 September 2021 to 31 March 2022</t>
  </si>
  <si>
    <t>Early years register (full Inspection)Childcare on non-domestic premisesNorthumberlandPersonal development1 September 2021 to 31 March 2022</t>
  </si>
  <si>
    <t>Early years register (full Inspection)Childcare on non-domestic premisesNorthumberlandPersonal development, behaviour and welfare1 September 2021 to 31 March 2022</t>
  </si>
  <si>
    <t>Early years register (full Inspection)Childcare on non-domestic premisesNorthumberlandQuality of education1 September 2021 to 31 March 2022</t>
  </si>
  <si>
    <t>Early years register (full Inspection)Childcare on non-domestic premisesNorthumberlandQuality of teaching, learning and assessment1 September 2021 to 31 March 2022</t>
  </si>
  <si>
    <t>Early years register (full Inspection)Childcare on non-domestic premisesNorthumberlandRequirements of the compulsory part of the childcare register1 September 2021 to 31 March 2022</t>
  </si>
  <si>
    <t>Early years register (full Inspection)Childcare on non-domestic premisesNorthumberlandRequirements of the voluntary part of the childcare register1 September 2021 to 31 March 2022</t>
  </si>
  <si>
    <t>Early years register (full Inspection)Childcare on non-domestic premisesNorthumberlandTotal No of inspections1 September 2021 to 31 March 2022</t>
  </si>
  <si>
    <t>Early years register (Out-of-school day care)Childcare on non-domestic premisesNorthumberlandTotal No of inspections1 September 2021 to 31 March 2022</t>
  </si>
  <si>
    <t>Early years register (full Inspection)Childcare on non-domestic premisesNot RecordedBehaviour and attitudes1 April 2022 to 31 August 2022</t>
  </si>
  <si>
    <t>Early years register (full Inspection)Childcare on non-domestic premisesNot RecordedEffectiveness of leadership and Management1 April 2022 to 31 August 2022</t>
  </si>
  <si>
    <t>Early years register (full Inspection)Childcare on non-domestic premisesNot RecordedOutcomes for children1 April 2022 to 31 August 2022</t>
  </si>
  <si>
    <t>Early years register (full Inspection)Childcare on non-domestic premisesNot RecordedOverall effectiveness: The quality and standards of the provision1 April 2022 to 31 August 2022</t>
  </si>
  <si>
    <t>Early years register (full Inspection)Childcare on non-domestic premisesNot RecordedPersonal development1 April 2022 to 31 August 2022</t>
  </si>
  <si>
    <t>Early years register (full Inspection)Childcare on non-domestic premisesNot RecordedPersonal development, behaviour and welfare1 April 2022 to 31 August 2022</t>
  </si>
  <si>
    <t>Early years register (full Inspection)Childcare on non-domestic premisesNot RecordedQuality of education1 April 2022 to 31 August 2022</t>
  </si>
  <si>
    <t>Early years register (full Inspection)Childcare on non-domestic premisesNot RecordedQuality of teaching, learning and assessment1 April 2022 to 31 August 2022</t>
  </si>
  <si>
    <t>Early years register (full Inspection)Childcare on non-domestic premisesNot RecordedRequirements of the compulsory part of the childcare register1 April 2022 to 31 August 2022</t>
  </si>
  <si>
    <t>Early years register (full Inspection)Childcare on non-domestic premisesNot RecordedRequirements of the voluntary part of the childcare register1 April 2022 to 31 August 2022</t>
  </si>
  <si>
    <t>Early years register (full Inspection)Childcare on non-domestic premisesNot RecordedTotal No of inspections1 April 2022 to 31 August 2022</t>
  </si>
  <si>
    <t>Early years register (full Inspection)Childcare on non-domestic premisesNot RecordedBehaviour and attitudes1 September 2021 to 31 March 2022</t>
  </si>
  <si>
    <t>Early years register (full Inspection)Childcare on non-domestic premisesNot RecordedEffectiveness of leadership and Management1 September 2021 to 31 March 2022</t>
  </si>
  <si>
    <t>Early years register (full Inspection)Childcare on non-domestic premisesNot RecordedOutcomes for children1 September 2021 to 31 March 2022</t>
  </si>
  <si>
    <t>Early years register (full Inspection)Childcare on non-domestic premisesNot RecordedOverall effectiveness: The quality and standards of the provision1 September 2021 to 31 March 2022</t>
  </si>
  <si>
    <t>Early years register (full Inspection)Childcare on non-domestic premisesNot RecordedPersonal development1 September 2021 to 31 March 2022</t>
  </si>
  <si>
    <t>Early years register (full Inspection)Childcare on non-domestic premisesNot RecordedPersonal development, behaviour and welfare1 September 2021 to 31 March 2022</t>
  </si>
  <si>
    <t>Early years register (full Inspection)Childcare on non-domestic premisesNot RecordedQuality of education1 September 2021 to 31 March 2022</t>
  </si>
  <si>
    <t>Early years register (full Inspection)Childcare on non-domestic premisesNot RecordedQuality of teaching, learning and assessment1 September 2021 to 31 March 2022</t>
  </si>
  <si>
    <t>Early years register (full Inspection)Childcare on non-domestic premisesNot RecordedRequirements of the compulsory part of the childcare register1 September 2021 to 31 March 2022</t>
  </si>
  <si>
    <t>Early years register (full Inspection)Childcare on non-domestic premisesNot RecordedRequirements of the voluntary part of the childcare register1 September 2021 to 31 March 2022</t>
  </si>
  <si>
    <t>Early years register (full Inspection)Childcare on non-domestic premisesNot RecordedTotal No of inspections1 September 2021 to 31 March 2022</t>
  </si>
  <si>
    <t>Early years register (full Inspection)Childcare on non-domestic premisesNottinghamBehaviour and attitudes1 April 2022 to 31 August 2022</t>
  </si>
  <si>
    <t>Early years register (full Inspection)Childcare on non-domestic premisesNottinghamEffectiveness of leadership and Management1 April 2022 to 31 August 2022</t>
  </si>
  <si>
    <t>Early years register (full Inspection)Childcare on non-domestic premisesNottinghamOutcomes for children1 April 2022 to 31 August 2022</t>
  </si>
  <si>
    <t>Early years register (full Inspection)Childcare on non-domestic premisesNottinghamOverall effectiveness: The quality and standards of the provision1 April 2022 to 31 August 2022</t>
  </si>
  <si>
    <t>Early years register (full Inspection)Childcare on non-domestic premisesNottinghamPersonal development1 April 2022 to 31 August 2022</t>
  </si>
  <si>
    <t>Early years register (full Inspection)Childcare on non-domestic premisesNottinghamPersonal development, behaviour and welfare1 April 2022 to 31 August 2022</t>
  </si>
  <si>
    <t>Early years register (full Inspection)Childcare on non-domestic premisesNottinghamQuality of education1 April 2022 to 31 August 2022</t>
  </si>
  <si>
    <t>Early years register (full Inspection)Childcare on non-domestic premisesNottinghamQuality of teaching, learning and assessment1 April 2022 to 31 August 2022</t>
  </si>
  <si>
    <t>Early years register (full Inspection)Childcare on non-domestic premisesNottinghamRequirements of the compulsory part of the childcare register1 April 2022 to 31 August 2022</t>
  </si>
  <si>
    <t>Early years register (full Inspection)Childcare on non-domestic premisesNottinghamRequirements of the voluntary part of the childcare register1 April 2022 to 31 August 2022</t>
  </si>
  <si>
    <t>Early years register (full Inspection)Childcare on non-domestic premisesNottinghamTotal No of inspections1 April 2022 to 31 August 2022</t>
  </si>
  <si>
    <t>Early years register (full Inspection)Childcare on non-domestic premisesNottinghamBehaviour and attitudes1 September 2021 to 31 March 2022</t>
  </si>
  <si>
    <t>Early years register (full Inspection)Childcare on non-domestic premisesNottinghamEffectiveness of leadership and Management1 September 2021 to 31 March 2022</t>
  </si>
  <si>
    <t>Early years register (full Inspection)Childcare on non-domestic premisesNottinghamOutcomes for children1 September 2021 to 31 March 2022</t>
  </si>
  <si>
    <t>Early years register (full Inspection)Childcare on non-domestic premisesNottinghamOverall effectiveness: The quality and standards of the provision1 September 2021 to 31 March 2022</t>
  </si>
  <si>
    <t>Early years register (full Inspection)Childcare on non-domestic premisesNottinghamPersonal development1 September 2021 to 31 March 2022</t>
  </si>
  <si>
    <t>Early years register (full Inspection)Childcare on non-domestic premisesNottinghamPersonal development, behaviour and welfare1 September 2021 to 31 March 2022</t>
  </si>
  <si>
    <t>Early years register (full Inspection)Childcare on non-domestic premisesNottinghamQuality of education1 September 2021 to 31 March 2022</t>
  </si>
  <si>
    <t>Early years register (full Inspection)Childcare on non-domestic premisesNottinghamQuality of teaching, learning and assessment1 September 2021 to 31 March 2022</t>
  </si>
  <si>
    <t>Early years register (full Inspection)Childcare on non-domestic premisesNottinghamRequirements of the compulsory part of the childcare register1 September 2021 to 31 March 2022</t>
  </si>
  <si>
    <t>Early years register (full Inspection)Childcare on non-domestic premisesNottinghamRequirements of the voluntary part of the childcare register1 September 2021 to 31 March 2022</t>
  </si>
  <si>
    <t>Early years register (full Inspection)Childcare on non-domestic premisesNottinghamTotal No of inspections1 September 2021 to 31 March 2022</t>
  </si>
  <si>
    <t>Early years register (Out-of-school day care)Childcare on non-domestic premisesNottinghamTotal No of inspections1 April 2022 to 31 August 2022</t>
  </si>
  <si>
    <t>Childcare registerChildcare on non-domestic premisesNottinghamshireTotal No of inspections1 September 2021 to 31 March 2022</t>
  </si>
  <si>
    <t>Early years register (full Inspection)Childcare on non-domestic premisesNottinghamshireBehaviour and attitudes1 April 2022 to 31 August 2022</t>
  </si>
  <si>
    <t>Early years register (full Inspection)Childcare on non-domestic premisesNottinghamshireEffectiveness of leadership and Management1 April 2022 to 31 August 2022</t>
  </si>
  <si>
    <t>Early years register (full Inspection)Childcare on non-domestic premisesNottinghamshireOutcomes for children1 April 2022 to 31 August 2022</t>
  </si>
  <si>
    <t>Early years register (full Inspection)Childcare on non-domestic premisesNottinghamshireOverall effectiveness: The quality and standards of the provision1 April 2022 to 31 August 2022</t>
  </si>
  <si>
    <t>Early years register (full Inspection)Childcare on non-domestic premisesNottinghamshirePersonal development1 April 2022 to 31 August 2022</t>
  </si>
  <si>
    <t>Early years register (full Inspection)Childcare on non-domestic premisesNottinghamshirePersonal development, behaviour and welfare1 April 2022 to 31 August 2022</t>
  </si>
  <si>
    <t>Early years register (full Inspection)Childcare on non-domestic premisesNottinghamshireQuality of education1 April 2022 to 31 August 2022</t>
  </si>
  <si>
    <t>Early years register (full Inspection)Childcare on non-domestic premisesNottinghamshireQuality of teaching, learning and assessment1 April 2022 to 31 August 2022</t>
  </si>
  <si>
    <t>Early years register (full Inspection)Childcare on non-domestic premisesNottinghamshireRequirements of the compulsory part of the childcare register1 April 2022 to 31 August 2022</t>
  </si>
  <si>
    <t>Early years register (full Inspection)Childcare on non-domestic premisesWirralBehaviour and attitudes1 September 2021 to 31 March 2022</t>
  </si>
  <si>
    <t>Early years register (full Inspection)Childcare on non-domestic premisesWirralEffectiveness of leadership and Management1 September 2021 to 31 March 2022</t>
  </si>
  <si>
    <t>Early years register (full Inspection)Childcare on non-domestic premisesWirralOutcomes for children1 September 2021 to 31 March 2022</t>
  </si>
  <si>
    <t>Early years register (full Inspection)Childcare on non-domestic premisesWirralOverall effectiveness: The quality and standards of the provision1 September 2021 to 31 March 2022</t>
  </si>
  <si>
    <t>Early years register (full Inspection)Childcare on non-domestic premisesWirralPersonal development1 September 2021 to 31 March 2022</t>
  </si>
  <si>
    <t>Early years register (full Inspection)Childcare on non-domestic premisesWirralPersonal development, behaviour and welfare1 September 2021 to 31 March 2022</t>
  </si>
  <si>
    <t>Early years register (full Inspection)Childcare on non-domestic premisesWirralQuality of education1 September 2021 to 31 March 2022</t>
  </si>
  <si>
    <t>Early years register (full Inspection)Childcare on non-domestic premisesWirralQuality of teaching, learning and assessment1 September 2021 to 31 March 2022</t>
  </si>
  <si>
    <t>Early years register (full Inspection)Childcare on non-domestic premisesWirralRequirements of the compulsory part of the childcare register1 September 2021 to 31 March 2022</t>
  </si>
  <si>
    <t>Early years register (full Inspection)Childcare on non-domestic premisesWirralRequirements of the voluntary part of the childcare register1 September 2021 to 31 March 2022</t>
  </si>
  <si>
    <t>Early years register (full Inspection)Childcare on non-domestic premisesWirralTotal No of inspections1 September 2021 to 31 March 2022</t>
  </si>
  <si>
    <t>Early years register (Out-of-school day care)Childcare on non-domestic premisesWirralTotal No of inspections1 April 2022 to 31 August 2022</t>
  </si>
  <si>
    <t>Early years register (Out-of-school day care)Childcare on non-domestic premisesWirralTotal No of inspections1 September 2021 to 31 March 2022</t>
  </si>
  <si>
    <t>Early years register (full Inspection)Childcare on non-domestic premisesWokinghamBehaviour and attitudes1 April 2022 to 31 August 2022</t>
  </si>
  <si>
    <t>Early years register (full Inspection)Childcare on non-domestic premisesWokinghamEffectiveness of leadership and Management1 April 2022 to 31 August 2022</t>
  </si>
  <si>
    <t>Early years register (full Inspection)Childcare on non-domestic premisesWokinghamOutcomes for children1 April 2022 to 31 August 2022</t>
  </si>
  <si>
    <t>Early years register (full Inspection)Childcare on non-domestic premisesWokinghamOverall effectiveness: The quality and standards of the provision1 April 2022 to 31 August 2022</t>
  </si>
  <si>
    <t>Early years register (full Inspection)Childcare on non-domestic premisesWokinghamPersonal development1 April 2022 to 31 August 2022</t>
  </si>
  <si>
    <t>Early years register (full Inspection)Childcare on non-domestic premisesWokinghamPersonal development, behaviour and welfare1 April 2022 to 31 August 2022</t>
  </si>
  <si>
    <t>Early years register (full Inspection)Childcare on non-domestic premisesWokinghamQuality of education1 April 2022 to 31 August 2022</t>
  </si>
  <si>
    <t>Early years register (full Inspection)Childcare on non-domestic premisesWokinghamQuality of teaching, learning and assessment1 April 2022 to 31 August 2022</t>
  </si>
  <si>
    <t>Early years register (full Inspection)Childcare on non-domestic premisesWokinghamRequirements of the compulsory part of the childcare register1 April 2022 to 31 August 2022</t>
  </si>
  <si>
    <t>Early years register (full Inspection)Childcare on non-domestic premisesWokinghamRequirements of the voluntary part of the childcare register1 April 2022 to 31 August 2022</t>
  </si>
  <si>
    <t>Early years register (full Inspection)Childcare on non-domestic premisesWokinghamTotal No of inspections1 April 2022 to 31 August 2022</t>
  </si>
  <si>
    <t>Early years register (full Inspection)Childcare on non-domestic premisesWokinghamBehaviour and attitudes1 September 2021 to 31 March 2022</t>
  </si>
  <si>
    <t>Early years register (full Inspection)Childcare on non-domestic premisesWokinghamEffectiveness of leadership and Management1 September 2021 to 31 March 2022</t>
  </si>
  <si>
    <t>Early years register (full Inspection)Childcare on non-domestic premisesWokinghamOutcomes for children1 September 2021 to 31 March 2022</t>
  </si>
  <si>
    <t>Early years register (full Inspection)Childcare on non-domestic premisesWokinghamOverall effectiveness: The quality and standards of the provision1 September 2021 to 31 March 2022</t>
  </si>
  <si>
    <t>Early years register (full Inspection)Childcare on non-domestic premisesWokinghamPersonal development1 September 2021 to 31 March 2022</t>
  </si>
  <si>
    <t>Early years register (full Inspection)Childcare on non-domestic premisesWokinghamPersonal development, behaviour and welfare1 September 2021 to 31 March 2022</t>
  </si>
  <si>
    <t>Early years register (full Inspection)Childcare on non-domestic premisesWokinghamQuality of education1 September 2021 to 31 March 2022</t>
  </si>
  <si>
    <t>Early years register (full Inspection)Childcare on non-domestic premisesWokinghamQuality of teaching, learning and assessment1 September 2021 to 31 March 2022</t>
  </si>
  <si>
    <t>Early years register (full Inspection)Childcare on non-domestic premisesWokinghamRequirements of the compulsory part of the childcare register1 September 2021 to 31 March 2022</t>
  </si>
  <si>
    <t>Early years register (full Inspection)Childcare on non-domestic premisesWokinghamRequirements of the voluntary part of the childcare register1 September 2021 to 31 March 2022</t>
  </si>
  <si>
    <t>Early years register (full Inspection)Childcare on non-domestic premisesWokinghamTotal No of inspections1 September 2021 to 31 March 2022</t>
  </si>
  <si>
    <t>Early years register (Out-of-school day care)Childcare on non-domestic premisesWokinghamTotal No of inspections1 April 2022 to 31 August 2022</t>
  </si>
  <si>
    <t>Early years register (Out-of-school day care)Childcare on non-domestic premisesWokinghamTotal No of inspections1 September 2021 to 31 March 2022</t>
  </si>
  <si>
    <t>Childcare registerChildcare on non-domestic premisesWolverhamptonTotal No of inspections1 April 2022 to 31 August 2022</t>
  </si>
  <si>
    <t>Early years register (full Inspection)Childcare on non-domestic premisesWolverhamptonBehaviour and attitudes1 April 2022 to 31 August 2022</t>
  </si>
  <si>
    <t>Early years register (full Inspection)Childcare on non-domestic premisesWolverhamptonEffectiveness of leadership and Management1 April 2022 to 31 August 2022</t>
  </si>
  <si>
    <t>Early years register (full Inspection)Childcare on non-domestic premisesWolverhamptonOutcomes for children1 April 2022 to 31 August 2022</t>
  </si>
  <si>
    <t>Early years register (full Inspection)Childcare on non-domestic premisesWolverhamptonOverall effectiveness: The quality and standards of the provision1 April 2022 to 31 August 2022</t>
  </si>
  <si>
    <t>Early years register (full Inspection)Childcare on non-domestic premisesWolverhamptonPersonal development1 April 2022 to 31 August 2022</t>
  </si>
  <si>
    <t>Early years register (full Inspection)Childcare on non-domestic premisesWolverhamptonPersonal development, behaviour and welfare1 April 2022 to 31 August 2022</t>
  </si>
  <si>
    <t>Early years register (full Inspection)Childcare on non-domestic premisesWolverhamptonQuality of education1 April 2022 to 31 August 2022</t>
  </si>
  <si>
    <t>Early years register (full Inspection)Childcare on non-domestic premisesWolverhamptonQuality of teaching, learning and assessment1 April 2022 to 31 August 2022</t>
  </si>
  <si>
    <t>Early years register (full Inspection)Childcare on non-domestic premisesWolverhamptonRequirements of the compulsory part of the childcare register1 April 2022 to 31 August 2022</t>
  </si>
  <si>
    <t>Early years register (full Inspection)Childcare on non-domestic premisesWolverhamptonRequirements of the voluntary part of the childcare register1 April 2022 to 31 August 2022</t>
  </si>
  <si>
    <t>Early years register (full Inspection)Childcare on non-domestic premisesWolverhamptonTotal No of inspections1 April 2022 to 31 August 2022</t>
  </si>
  <si>
    <t>Early years register (full Inspection)Childcare on non-domestic premisesWolverhamptonBehaviour and attitudes1 September 2021 to 31 March 2022</t>
  </si>
  <si>
    <t>Early years register (full Inspection)Childcare on non-domestic premisesWolverhamptonEffectiveness of leadership and Management1 September 2021 to 31 March 2022</t>
  </si>
  <si>
    <t>Early years register (full Inspection)Childcare on non-domestic premisesWolverhamptonOutcomes for children1 September 2021 to 31 March 2022</t>
  </si>
  <si>
    <t>Early years register (full Inspection)Childcare on non-domestic premisesWolverhamptonOverall effectiveness: The quality and standards of the provision1 September 2021 to 31 March 2022</t>
  </si>
  <si>
    <t>Early years register (full Inspection)Childcare on non-domestic premisesWolverhamptonPersonal development1 September 2021 to 31 March 2022</t>
  </si>
  <si>
    <t>Early years register (full Inspection)Childcare on non-domestic premisesWolverhamptonPersonal development, behaviour and welfare1 September 2021 to 31 March 2022</t>
  </si>
  <si>
    <t>Early years register (full Inspection)Childcare on non-domestic premisesWolverhamptonQuality of education1 September 2021 to 31 March 2022</t>
  </si>
  <si>
    <t>Early years register (full Inspection)Childcare on non-domestic premisesWolverhamptonQuality of teaching, learning and assessment1 September 2021 to 31 March 2022</t>
  </si>
  <si>
    <t>Early years register (full Inspection)Childcare on non-domestic premisesWolverhamptonRequirements of the compulsory part of the childcare register1 September 2021 to 31 March 2022</t>
  </si>
  <si>
    <t>Early years register (full Inspection)Childcare on non-domestic premisesWolverhamptonRequirements of the voluntary part of the childcare register1 September 2021 to 31 March 2022</t>
  </si>
  <si>
    <t>Early years register (full Inspection)Childcare on non-domestic premisesWolverhamptonTotal No of inspections1 September 2021 to 31 March 2022</t>
  </si>
  <si>
    <t>Early years register (Out-of-school day care)Childcare on non-domestic premisesWolverhamptonTotal No of inspections1 April 2022 to 31 August 2022</t>
  </si>
  <si>
    <t>Early years register (Out-of-school day care)Childcare on non-domestic premisesWolverhamptonTotal No of inspections1 September 2021 to 31 March 2022</t>
  </si>
  <si>
    <t>Childcare registerChildcare on non-domestic premisesWorcestershireTotal No of inspections1 April 2022 to 31 August 2022</t>
  </si>
  <si>
    <t>Early years register (full Inspection)Childcare on non-domestic premisesWorcestershireBehaviour and attitudes1 April 2022 to 31 August 2022</t>
  </si>
  <si>
    <t>Early years register (full Inspection)Childcare on non-domestic premisesWorcestershireEffectiveness of leadership and Management1 April 2022 to 31 August 2022</t>
  </si>
  <si>
    <t>Early years register (full Inspection)Childcare on non-domestic premisesWorcestershireOutcomes for children1 April 2022 to 31 August 2022</t>
  </si>
  <si>
    <t>Early years register (full Inspection)Childcare on non-domestic premisesWorcestershireOverall effectiveness: The quality and standards of the provision1 April 2022 to 31 August 2022</t>
  </si>
  <si>
    <t>Early years register (full Inspection)Childcare on non-domestic premisesWorcestershirePersonal development1 April 2022 to 31 August 2022</t>
  </si>
  <si>
    <t>Early years register (full Inspection)Childcare on non-domestic premisesWorcestershirePersonal development, behaviour and welfare1 April 2022 to 31 August 2022</t>
  </si>
  <si>
    <t>Early years register (full Inspection)Childcare on non-domestic premisesWorcestershireQuality of education1 April 2022 to 31 August 2022</t>
  </si>
  <si>
    <t>Early years register (full Inspection)Childcare on non-domestic premisesWorcestershireQuality of teaching, learning and assessment1 April 2022 to 31 August 2022</t>
  </si>
  <si>
    <t>Early years register (full Inspection)Childcare on non-domestic premisesWorcestershireRequirements of the compulsory part of the childcare register1 April 2022 to 31 August 2022</t>
  </si>
  <si>
    <t>Early years register (full Inspection)Childcare on non-domestic premisesWorcestershireRequirements of the voluntary part of the childcare register1 April 2022 to 31 August 2022</t>
  </si>
  <si>
    <t>Early years register (full Inspection)Childcare on non-domestic premisesWorcestershireTotal No of inspections1 April 2022 to 31 August 2022</t>
  </si>
  <si>
    <t>Early years register (full Inspection)Childcare on non-domestic premisesWorcestershireBehaviour and attitudes1 September 2021 to 31 March 2022</t>
  </si>
  <si>
    <t>Early years register (full Inspection)Childcare on non-domestic premisesWorcestershireEffectiveness of leadership and Management1 September 2021 to 31 March 2022</t>
  </si>
  <si>
    <t>Early years register (full Inspection)Childcare on non-domestic premisesWorcestershireOutcomes for children1 September 2021 to 31 March 2022</t>
  </si>
  <si>
    <t>Early years register (full Inspection)Childcare on non-domestic premisesWorcestershireOverall effectiveness: The quality and standards of the provision1 September 2021 to 31 March 2022</t>
  </si>
  <si>
    <t>Early years register (full Inspection)Childcare on non-domestic premisesWorcestershirePersonal development1 September 2021 to 31 March 2022</t>
  </si>
  <si>
    <t>Early years register (full Inspection)Childcare on non-domestic premisesWorcestershirePersonal development, behaviour and welfare1 September 2021 to 31 March 2022</t>
  </si>
  <si>
    <t>Early years register (full Inspection)Childcare on non-domestic premisesWorcestershireQuality of education1 September 2021 to 31 March 2022</t>
  </si>
  <si>
    <t>Early years register (full Inspection)Childcare on non-domestic premisesWorcestershireQuality of teaching, learning and assessment1 September 2021 to 31 March 2022</t>
  </si>
  <si>
    <t>Early years register (full Inspection)Childcare on non-domestic premisesWorcestershireRequirements of the compulsory part of the childcare register1 September 2021 to 31 March 2022</t>
  </si>
  <si>
    <t>Early years register (full Inspection)Childcare on non-domestic premisesWorcestershireRequirements of the voluntary part of the childcare register1 September 2021 to 31 March 2022</t>
  </si>
  <si>
    <t>Early years register (full Inspection)Childcare on non-domestic premisesWorcestershireTotal No of inspections1 September 2021 to 31 March 2022</t>
  </si>
  <si>
    <t>Early years register (No children on roll)Childcare on non-domestic premisesWorcestershireNCOR Inspection Outcomes1 April 2022 to 31 August 2022</t>
  </si>
  <si>
    <t>Early years register (No children on roll)Childcare on non-domestic premisesWorcestershireTotal No of inspections1 April 2022 to 31 August 2022</t>
  </si>
  <si>
    <t>Early years register (No children on roll)Childcare on non-domestic premisesWorcestershireNCOR Inspection Outcomes1 September 2021 to 31 March 2022</t>
  </si>
  <si>
    <t>Early years register (No children on roll)Childcare on non-domestic premisesWorcestershireTotal No of inspections1 September 2021 to 31 March 2022</t>
  </si>
  <si>
    <t>Early years register (Out-of-school day care)Childcare on non-domestic premisesWorcestershireTotal No of inspections1 April 2022 to 31 August 2022</t>
  </si>
  <si>
    <t>Early years register (Out-of-school day care)Childcare on non-domestic premisesWorcestershireTotal No of inspections1 September 2021 to 31 March 2022</t>
  </si>
  <si>
    <t>Childcare registerChildcare on non-domestic premisesYorkTotal No of inspections1 September 2021 to 31 March 2022</t>
  </si>
  <si>
    <t>Early years register (full Inspection)Childcare on non-domestic premisesYorkBehaviour and attitudes1 April 2022 to 31 August 2022</t>
  </si>
  <si>
    <t>Early years register (full Inspection)Childcare on non-domestic premisesYorkEffectiveness of leadership and Management1 April 2022 to 31 August 2022</t>
  </si>
  <si>
    <t>Early years register (full Inspection)Childcare on non-domestic premisesYorkOutcomes for children1 April 2022 to 31 August 2022</t>
  </si>
  <si>
    <t>Early years register (full Inspection)Childcare on non-domestic premisesYorkOverall effectiveness: The quality and standards of the provision1 April 2022 to 31 August 2022</t>
  </si>
  <si>
    <t>Early years register (full Inspection)Childcare on non-domestic premisesYorkPersonal development1 April 2022 to 31 August 2022</t>
  </si>
  <si>
    <t>Early years register (full Inspection)Childcare on non-domestic premisesYorkPersonal development, behaviour and welfare1 April 2022 to 31 August 2022</t>
  </si>
  <si>
    <t>Early years register (full Inspection)Childcare on non-domestic premisesYorkQuality of education1 April 2022 to 31 August 2022</t>
  </si>
  <si>
    <t>Early years register (full Inspection)Childcare on non-domestic premisesYorkQuality of teaching, learning and assessment1 April 2022 to 31 August 2022</t>
  </si>
  <si>
    <t>Early years register (full Inspection)Childcare on non-domestic premisesYorkRequirements of the compulsory part of the childcare register1 April 2022 to 31 August 2022</t>
  </si>
  <si>
    <t>Early years register (full Inspection)Childcare on non-domestic premisesYorkRequirements of the voluntary part of the childcare register1 April 2022 to 31 August 2022</t>
  </si>
  <si>
    <t>Early years register (full Inspection)Childcare on non-domestic premisesYorkTotal No of inspections1 April 2022 to 31 August 2022</t>
  </si>
  <si>
    <t>Early years register (full Inspection)Childcare on non-domestic premisesYorkBehaviour and attitudes1 September 2021 to 31 March 2022</t>
  </si>
  <si>
    <t>Early years register (full Inspection)Childcare on non-domestic premisesYorkEffectiveness of leadership and Management1 September 2021 to 31 March 2022</t>
  </si>
  <si>
    <t>Early years register (full Inspection)Childcare on non-domestic premisesYorkOutcomes for children1 September 2021 to 31 March 2022</t>
  </si>
  <si>
    <t>Early years register (full Inspection)Childcare on non-domestic premisesYorkOverall effectiveness: The quality and standards of the provision1 September 2021 to 31 March 2022</t>
  </si>
  <si>
    <t>Early years register (full Inspection)Childcare on non-domestic premisesYorkPersonal development1 September 2021 to 31 March 2022</t>
  </si>
  <si>
    <t>Early years register (full Inspection)Childcare on non-domestic premisesYorkPersonal development, behaviour and welfare1 September 2021 to 31 March 2022</t>
  </si>
  <si>
    <t>Early years register (full Inspection)Childcare on non-domestic premisesYorkQuality of education1 September 2021 to 31 March 2022</t>
  </si>
  <si>
    <t>Early years register (full Inspection)Childcare on non-domestic premisesYorkQuality of teaching, learning and assessment1 September 2021 to 31 March 2022</t>
  </si>
  <si>
    <t>Early years register (full Inspection)Childcare on non-domestic premisesYorkRequirements of the compulsory part of the childcare register1 September 2021 to 31 March 2022</t>
  </si>
  <si>
    <t>Early years register (full Inspection)Childcare on non-domestic premisesYorkRequirements of the voluntary part of the childcare register1 September 2021 to 31 March 2022</t>
  </si>
  <si>
    <t>Early years register (full Inspection)Childcare on non-domestic premisesYorkTotal No of inspections1 September 2021 to 31 March 2022</t>
  </si>
  <si>
    <t>Early years register (Out-of-school day care)Childcare on non-domestic premisesYorkTotal No of inspections1 April 2022 to 31 August 2022</t>
  </si>
  <si>
    <t>Early years register (Out-of-school day care)Childcare on non-domestic premisesYorkTotal No of inspections1 September 2021 to 31 March 2022</t>
  </si>
  <si>
    <t>Childcare registerChildminderAll EnglandTotal No of inspections1 April 2022 to 31 August 2022</t>
  </si>
  <si>
    <t>Childcare registerChildminderAll EnglandTotal No of inspections1 September 2021 to 31 March 2022</t>
  </si>
  <si>
    <t>Early years register (full Inspection)ChildminderAll EnglandBehaviour and attitudes1 April 2022 to 31 August 2022</t>
  </si>
  <si>
    <t>Early years register (full Inspection)ChildminderAll EnglandEffectiveness of leadership and Management1 April 2022 to 31 August 2022</t>
  </si>
  <si>
    <t>Early years register (full Inspection)ChildminderAll EnglandOutcomes for children1 April 2022 to 31 August 2022</t>
  </si>
  <si>
    <t>Early years register (full Inspection)ChildminderAll EnglandOverall effectiveness: The quality and standards of the provision1 April 2022 to 31 August 2022</t>
  </si>
  <si>
    <t>Early years register (full Inspection)ChildminderAll EnglandPersonal development1 April 2022 to 31 August 2022</t>
  </si>
  <si>
    <t>Early years register (full Inspection)ChildminderAll EnglandPersonal development, behaviour and welfare1 April 2022 to 31 August 2022</t>
  </si>
  <si>
    <t>Early years register (full Inspection)ChildminderAll EnglandQuality of education1 April 2022 to 31 August 2022</t>
  </si>
  <si>
    <t>Early years register (full Inspection)ChildminderAll EnglandQuality of teaching, learning and assessment1 April 2022 to 31 August 2022</t>
  </si>
  <si>
    <t>Early years register (full Inspection)ChildminderAll EnglandRequirements of the compulsory part of the childcare register1 April 2022 to 31 August 2022</t>
  </si>
  <si>
    <t>Early years register (full Inspection)ChildminderAll EnglandRequirements of the voluntary part of the childcare register1 April 2022 to 31 August 2022</t>
  </si>
  <si>
    <t>Early years register (full Inspection)ChildminderAll EnglandTotal No of inspections1 April 2022 to 31 August 2022</t>
  </si>
  <si>
    <t>Early years register (full Inspection)ChildminderAll EnglandBehaviour and attitudes1 September 2021 to 31 March 2022</t>
  </si>
  <si>
    <t>Early years register (full Inspection)ChildminderAll EnglandEffectiveness of leadership and Management1 September 2021 to 31 March 2022</t>
  </si>
  <si>
    <t>Early years register (full Inspection)ChildminderAll EnglandOutcomes for children1 September 2021 to 31 March 2022</t>
  </si>
  <si>
    <t>Early years register (full Inspection)ChildminderAll EnglandOverall effectiveness: The quality and standards of the provision1 September 2021 to 31 March 2022</t>
  </si>
  <si>
    <t>Early years register (full Inspection)ChildminderAll EnglandPersonal development1 September 2021 to 31 March 2022</t>
  </si>
  <si>
    <t>Early years register (full Inspection)ChildminderAll EnglandPersonal development, behaviour and welfare1 September 2021 to 31 March 2022</t>
  </si>
  <si>
    <t>Early years register (full Inspection)ChildminderAll EnglandQuality of education1 September 2021 to 31 March 2022</t>
  </si>
  <si>
    <t>Early years register (full Inspection)ChildminderAll EnglandQuality of teaching, learning and assessment1 September 2021 to 31 March 2022</t>
  </si>
  <si>
    <t>Early years register (full Inspection)ChildminderAll EnglandRequirements of the compulsory part of the childcare register1 September 2021 to 31 March 2022</t>
  </si>
  <si>
    <t>Early years register (full Inspection)ChildminderAll EnglandRequirements of the voluntary part of the childcare register1 September 2021 to 31 March 2022</t>
  </si>
  <si>
    <t>Early years register (full Inspection)ChildminderAll EnglandTotal No of inspections1 September 2021 to 31 March 2022</t>
  </si>
  <si>
    <t>Early years register (No children on roll)ChildminderAll EnglandNCOR Inspection Outcomes1 April 2022 to 31 August 2022</t>
  </si>
  <si>
    <t>Early years register (No children on roll)ChildminderAll EnglandTotal No of inspections1 April 2022 to 31 August 2022</t>
  </si>
  <si>
    <t>Early years register (No children on roll)ChildminderAll EnglandNCOR Inspection Outcomes1 September 2021 to 31 March 2022</t>
  </si>
  <si>
    <t>Early years register (No children on roll)ChildminderAll EnglandTotal No of inspections1 September 2021 to 31 March 2022</t>
  </si>
  <si>
    <t>Early years register (Out-of-school day care)ChildminderAll EnglandTotal No of inspections1 April 2022 to 31 August 2022</t>
  </si>
  <si>
    <t>Early years register (Out-of-school day care)ChildminderAll EnglandTotal No of inspections1 September 2021 to 31 March 2022</t>
  </si>
  <si>
    <t>Early years register (full Inspection)ChildminderBarking and DagenhamBehaviour and attitudes1 April 2022 to 31 August 2022</t>
  </si>
  <si>
    <t>Early years register (full Inspection)ChildminderBarking and DagenhamEffectiveness of leadership and Management1 April 2022 to 31 August 2022</t>
  </si>
  <si>
    <t>Early years register (full Inspection)ChildminderBarking and DagenhamOutcomes for children1 April 2022 to 31 August 2022</t>
  </si>
  <si>
    <t>Early years register (full Inspection)ChildminderBarking and DagenhamOverall effectiveness: The quality and standards of the provision1 April 2022 to 31 August 2022</t>
  </si>
  <si>
    <t>Early years register (full Inspection)ChildminderBarking and DagenhamPersonal development1 April 2022 to 31 August 2022</t>
  </si>
  <si>
    <t>Early years register (full Inspection)ChildminderBarking and DagenhamPersonal development, behaviour and welfare1 April 2022 to 31 August 2022</t>
  </si>
  <si>
    <t>Early years register (full Inspection)ChildminderBarking and DagenhamQuality of education1 April 2022 to 31 August 2022</t>
  </si>
  <si>
    <t>Early years register (full Inspection)ChildminderBarking and DagenhamQuality of teaching, learning and assessment1 April 2022 to 31 August 2022</t>
  </si>
  <si>
    <t>Early years register (full Inspection)ChildminderBarking and DagenhamRequirements of the compulsory part of the childcare register1 April 2022 to 31 August 2022</t>
  </si>
  <si>
    <t>Early years register (full Inspection)ChildminderBarking and DagenhamRequirements of the voluntary part of the childcare register1 April 2022 to 31 August 2022</t>
  </si>
  <si>
    <t>Early years register (full Inspection)ChildminderBarking and DagenhamTotal No of inspections1 April 2022 to 31 August 2022</t>
  </si>
  <si>
    <t>Early years register (full Inspection)ChildminderBarking and DagenhamBehaviour and attitudes1 September 2021 to 31 March 2022</t>
  </si>
  <si>
    <t>Early years register (full Inspection)ChildminderBarking and DagenhamEffectiveness of leadership and Management1 September 2021 to 31 March 2022</t>
  </si>
  <si>
    <t>Early years register (full Inspection)ChildminderBarking and DagenhamOutcomes for children1 September 2021 to 31 March 2022</t>
  </si>
  <si>
    <t>Early years register (full Inspection)ChildminderBarking and DagenhamOverall effectiveness: The quality and standards of the provision1 September 2021 to 31 March 2022</t>
  </si>
  <si>
    <t>Early years register (full Inspection)ChildminderBarking and DagenhamPersonal development1 September 2021 to 31 March 2022</t>
  </si>
  <si>
    <t>Early years register (full Inspection)ChildminderBarking and DagenhamPersonal development, behaviour and welfare1 September 2021 to 31 March 2022</t>
  </si>
  <si>
    <t>Early years register (full Inspection)ChildminderBarking and DagenhamQuality of education1 September 2021 to 31 March 2022</t>
  </si>
  <si>
    <t>Early years register (full Inspection)ChildminderBarking and DagenhamQuality of teaching, learning and assessment1 September 2021 to 31 March 2022</t>
  </si>
  <si>
    <t>Early years register (full Inspection)ChildminderBarking and DagenhamRequirements of the compulsory part of the childcare register1 September 2021 to 31 March 2022</t>
  </si>
  <si>
    <t>Early years register (full Inspection)ChildminderBarking and DagenhamRequirements of the voluntary part of the childcare register1 September 2021 to 31 March 2022</t>
  </si>
  <si>
    <t>Early years register (full Inspection)ChildminderBarking and DagenhamTotal No of inspections1 September 2021 to 31 March 2022</t>
  </si>
  <si>
    <t>Early years register (No children on roll)ChildminderBarking and DagenhamNCOR Inspection Outcomes1 April 2022 to 31 August 2022</t>
  </si>
  <si>
    <t>Early years register (No children on roll)ChildminderBarking and DagenhamTotal No of inspections1 April 2022 to 31 August 2022</t>
  </si>
  <si>
    <t>Early years register (No children on roll)ChildminderBarking and DagenhamNCOR Inspection Outcomes1 September 2021 to 31 March 2022</t>
  </si>
  <si>
    <t>Early years register (No children on roll)ChildminderBarking and DagenhamTotal No of inspections1 September 2021 to 31 March 2022</t>
  </si>
  <si>
    <t>Early years register (full Inspection)ChildminderBarnetBehaviour and attitudes1 April 2022 to 31 August 2022</t>
  </si>
  <si>
    <t>Early years register (full Inspection)ChildminderBarnetEffectiveness of leadership and Management1 April 2022 to 31 August 2022</t>
  </si>
  <si>
    <t>Early years register (full Inspection)ChildminderBarnetOutcomes for children1 April 2022 to 31 August 2022</t>
  </si>
  <si>
    <t>Early years register (full Inspection)ChildminderBarnetOverall effectiveness: The quality and standards of the provision1 April 2022 to 31 August 2022</t>
  </si>
  <si>
    <t>Early years register (full Inspection)ChildminderBarnetPersonal development1 April 2022 to 31 August 2022</t>
  </si>
  <si>
    <t>Early years register (full Inspection)ChildminderBarnetPersonal development, behaviour and welfare1 April 2022 to 31 August 2022</t>
  </si>
  <si>
    <t>Early years register (full Inspection)ChildminderBarnetQuality of education1 April 2022 to 31 August 2022</t>
  </si>
  <si>
    <t>Early years register (full Inspection)ChildminderBarnetQuality of teaching, learning and assessment1 April 2022 to 31 August 2022</t>
  </si>
  <si>
    <t>Early years register (full Inspection)ChildminderBarnetRequirements of the compulsory part of the childcare register1 April 2022 to 31 August 2022</t>
  </si>
  <si>
    <t>Early years register (full Inspection)ChildminderBarnetRequirements of the voluntary part of the childcare register1 April 2022 to 31 August 2022</t>
  </si>
  <si>
    <t>Early years register (full Inspection)ChildminderBarnetTotal No of inspections1 April 2022 to 31 August 2022</t>
  </si>
  <si>
    <t>Early years register (full Inspection)ChildminderBarnetBehaviour and attitudes1 September 2021 to 31 March 2022</t>
  </si>
  <si>
    <t>Early years register (full Inspection)ChildminderBarnetEffectiveness of leadership and Management1 September 2021 to 31 March 2022</t>
  </si>
  <si>
    <t>Early years register (full Inspection)ChildminderBarnetOutcomes for children1 September 2021 to 31 March 2022</t>
  </si>
  <si>
    <t>Early years register (full Inspection)ChildminderBarnetOverall effectiveness: The quality and standards of the provision1 September 2021 to 31 March 2022</t>
  </si>
  <si>
    <t>Early years register (full Inspection)ChildminderBarnetPersonal development1 September 2021 to 31 March 2022</t>
  </si>
  <si>
    <t>Early years register (full Inspection)ChildminderBarnetPersonal development, behaviour and welfare1 September 2021 to 31 March 2022</t>
  </si>
  <si>
    <t>Early years register (full Inspection)ChildminderBarnetQuality of education1 September 2021 to 31 March 2022</t>
  </si>
  <si>
    <t>Early years register (full Inspection)ChildminderBarnetQuality of teaching, learning and assessment1 September 2021 to 31 March 2022</t>
  </si>
  <si>
    <t>Early years register (full Inspection)ChildminderBarnetRequirements of the compulsory part of the childcare register1 September 2021 to 31 March 2022</t>
  </si>
  <si>
    <t>Early years register (full Inspection)ChildminderBarnetRequirements of the voluntary part of the childcare register1 September 2021 to 31 March 2022</t>
  </si>
  <si>
    <t>Early years register (full Inspection)ChildminderBarnetTotal No of inspections1 September 2021 to 31 March 2022</t>
  </si>
  <si>
    <t>Early years register (No children on roll)ChildminderBarnetNCOR Inspection Outcomes1 April 2022 to 31 August 2022</t>
  </si>
  <si>
    <t>Early years register (No children on roll)ChildminderBarnetTotal No of inspections1 April 2022 to 31 August 2022</t>
  </si>
  <si>
    <t>Early years register (No children on roll)ChildminderBarnetNCOR Inspection Outcomes1 September 2021 to 31 March 2022</t>
  </si>
  <si>
    <t>Early years register (No children on roll)ChildminderBarnetTotal No of inspections1 September 2021 to 31 March 2022</t>
  </si>
  <si>
    <t>Early years register (full Inspection)ChildminderBarnsleyBehaviour and attitudes1 April 2022 to 31 August 2022</t>
  </si>
  <si>
    <t>Early years register (full Inspection)ChildminderBarnsleyEffectiveness of leadership and Management1 April 2022 to 31 August 2022</t>
  </si>
  <si>
    <t>Early years register (full Inspection)ChildminderBarnsleyOutcomes for children1 April 2022 to 31 August 2022</t>
  </si>
  <si>
    <t>Early years register (full Inspection)ChildminderBarnsleyOverall effectiveness: The quality and standards of the provision1 April 2022 to 31 August 2022</t>
  </si>
  <si>
    <t>Early years register (full Inspection)ChildminderBarnsleyPersonal development1 April 2022 to 31 August 2022</t>
  </si>
  <si>
    <t>Early years register (full Inspection)ChildminderBarnsleyPersonal development, behaviour and welfare1 April 2022 to 31 August 2022</t>
  </si>
  <si>
    <t>Early years register (full Inspection)ChildminderBarnsleyQuality of education1 April 2022 to 31 August 2022</t>
  </si>
  <si>
    <t>Early years register (full Inspection)ChildminderBarnsleyQuality of teaching, learning and assessment1 April 2022 to 31 August 2022</t>
  </si>
  <si>
    <t>Early years register (full Inspection)ChildminderBarnsleyRequirements of the compulsory part of the childcare register1 April 2022 to 31 August 2022</t>
  </si>
  <si>
    <t>Early years register (full Inspection)ChildminderBarnsleyRequirements of the voluntary part of the childcare register1 April 2022 to 31 August 2022</t>
  </si>
  <si>
    <t>Early years register (full Inspection)ChildminderBarnsleyTotal No of inspections1 April 2022 to 31 August 2022</t>
  </si>
  <si>
    <t>Early years register (full Inspection)ChildminderBarnsleyBehaviour and attitudes1 September 2021 to 31 March 2022</t>
  </si>
  <si>
    <t>Early years register (full Inspection)ChildminderBarnsleyEffectiveness of leadership and Management1 September 2021 to 31 March 2022</t>
  </si>
  <si>
    <t>Early years register (full Inspection)ChildminderBarnsleyOutcomes for children1 September 2021 to 31 March 2022</t>
  </si>
  <si>
    <t>Early years register (full Inspection)ChildminderBarnsleyOverall effectiveness: The quality and standards of the provision1 September 2021 to 31 March 2022</t>
  </si>
  <si>
    <t>Early years register (full Inspection)ChildminderBarnsleyPersonal development1 September 2021 to 31 March 2022</t>
  </si>
  <si>
    <t>Early years register (full Inspection)ChildminderBarnsleyPersonal development, behaviour and welfare1 September 2021 to 31 March 2022</t>
  </si>
  <si>
    <t>Early years register (full Inspection)ChildminderBarnsleyQuality of education1 September 2021 to 31 March 2022</t>
  </si>
  <si>
    <t>Early years register (full Inspection)ChildminderBarnsleyQuality of teaching, learning and assessment1 September 2021 to 31 March 2022</t>
  </si>
  <si>
    <t>Early years register (full Inspection)ChildminderBarnsleyRequirements of the compulsory part of the childcare register1 September 2021 to 31 March 2022</t>
  </si>
  <si>
    <t>Early years register (full Inspection)ChildminderBarnsleyRequirements of the voluntary part of the childcare register1 September 2021 to 31 March 2022</t>
  </si>
  <si>
    <t>Early years register (full Inspection)ChildminderBarnsleyTotal No of inspections1 September 2021 to 31 March 2022</t>
  </si>
  <si>
    <t>Early years register (No children on roll)ChildminderBarnsleyNCOR Inspection Outcomes1 April 2022 to 31 August 2022</t>
  </si>
  <si>
    <t>Early years register (No children on roll)ChildminderBarnsleyTotal No of inspections1 April 2022 to 31 August 2022</t>
  </si>
  <si>
    <t>Early years register (No children on roll)ChildminderBarnsleyNCOR Inspection Outcomes1 September 2021 to 31 March 2022</t>
  </si>
  <si>
    <t>Early years register (No children on roll)ChildminderBarnsleyTotal No of inspections1 September 2021 to 31 March 2022</t>
  </si>
  <si>
    <t>Early years register (full Inspection)ChildminderBath and North East SomersetBehaviour and attitudes1 April 2022 to 31 August 2022</t>
  </si>
  <si>
    <t>Early years register (full Inspection)ChildminderBath and North East SomersetEffectiveness of leadership and Management1 April 2022 to 31 August 2022</t>
  </si>
  <si>
    <t>Early years register (full Inspection)ChildminderBath and North East SomersetOutcomes for children1 April 2022 to 31 August 2022</t>
  </si>
  <si>
    <t>Early years register (full Inspection)ChildminderBath and North East SomersetOverall effectiveness: The quality and standards of the provision1 April 2022 to 31 August 2022</t>
  </si>
  <si>
    <t>Early years register (full Inspection)ChildminderBath and North East SomersetPersonal development1 April 2022 to 31 August 2022</t>
  </si>
  <si>
    <t>Early years register (full Inspection)ChildminderBath and North East SomersetPersonal development, behaviour and welfare1 April 2022 to 31 August 2022</t>
  </si>
  <si>
    <t>Early years register (full Inspection)ChildminderBath and North East SomersetQuality of education1 April 2022 to 31 August 2022</t>
  </si>
  <si>
    <t>Early years register (No children on roll)ChildminderKensington and ChelseaNCOR Inspection Outcomes1 April 2022 to 31 August 2022</t>
  </si>
  <si>
    <t>Early years register (No children on roll)ChildminderKensington and ChelseaTotal No of inspections1 April 2022 to 31 August 2022</t>
  </si>
  <si>
    <t>Early years register (No children on roll)ChildminderKensington and ChelseaNCOR Inspection Outcomes1 September 2021 to 31 March 2022</t>
  </si>
  <si>
    <t>Early years register (No children on roll)ChildminderKensington and ChelseaTotal No of inspections1 September 2021 to 31 March 2022</t>
  </si>
  <si>
    <t>Early years register (full Inspection)ChildminderKentBehaviour and attitudes1 April 2022 to 31 August 2022</t>
  </si>
  <si>
    <t>Early years register (full Inspection)ChildminderKentEffectiveness of leadership and Management1 April 2022 to 31 August 2022</t>
  </si>
  <si>
    <t>Early years register (full Inspection)ChildminderKentOutcomes for children1 April 2022 to 31 August 2022</t>
  </si>
  <si>
    <t>Early years register (full Inspection)ChildminderKentOverall effectiveness: The quality and standards of the provision1 April 2022 to 31 August 2022</t>
  </si>
  <si>
    <t>Early years register (full Inspection)ChildminderKentPersonal development1 April 2022 to 31 August 2022</t>
  </si>
  <si>
    <t>Early years register (full Inspection)ChildminderKentPersonal development, behaviour and welfare1 April 2022 to 31 August 2022</t>
  </si>
  <si>
    <t>Early years register (full Inspection)ChildminderKentQuality of education1 April 2022 to 31 August 2022</t>
  </si>
  <si>
    <t>Early years register (full Inspection)ChildminderKentQuality of teaching, learning and assessment1 April 2022 to 31 August 2022</t>
  </si>
  <si>
    <t>Early years register (full Inspection)ChildminderKentRequirements of the compulsory part of the childcare register1 April 2022 to 31 August 2022</t>
  </si>
  <si>
    <t>Early years register (full Inspection)ChildminderKentRequirements of the voluntary part of the childcare register1 April 2022 to 31 August 2022</t>
  </si>
  <si>
    <t>Early years register (full Inspection)ChildminderKentTotal No of inspections1 April 2022 to 31 August 2022</t>
  </si>
  <si>
    <t>Early years register (full Inspection)ChildminderKentBehaviour and attitudes1 September 2021 to 31 March 2022</t>
  </si>
  <si>
    <t>Early years register (full Inspection)ChildminderKentEffectiveness of leadership and Management1 September 2021 to 31 March 2022</t>
  </si>
  <si>
    <t>Early years register (full Inspection)ChildminderKentOutcomes for children1 September 2021 to 31 March 2022</t>
  </si>
  <si>
    <t>Early years register (full Inspection)ChildminderKentOverall effectiveness: The quality and standards of the provision1 September 2021 to 31 March 2022</t>
  </si>
  <si>
    <t>Early years register (full Inspection)ChildminderKentPersonal development1 September 2021 to 31 March 2022</t>
  </si>
  <si>
    <t>Early years register (full Inspection)ChildminderKentPersonal development, behaviour and welfare1 September 2021 to 31 March 2022</t>
  </si>
  <si>
    <t>Early years register (full Inspection)ChildminderKentQuality of education1 September 2021 to 31 March 2022</t>
  </si>
  <si>
    <t>Early years register (full Inspection)ChildminderKentQuality of teaching, learning and assessment1 September 2021 to 31 March 2022</t>
  </si>
  <si>
    <t>Early years register (full Inspection)ChildminderKentRequirements of the compulsory part of the childcare register1 September 2021 to 31 March 2022</t>
  </si>
  <si>
    <t>Early years register (full Inspection)ChildminderKentRequirements of the voluntary part of the childcare register1 September 2021 to 31 March 2022</t>
  </si>
  <si>
    <t>Early years register (full Inspection)ChildminderKentTotal No of inspections1 September 2021 to 31 March 2022</t>
  </si>
  <si>
    <t>Early years register (No children on roll)ChildminderKentNCOR Inspection Outcomes1 April 2022 to 31 August 2022</t>
  </si>
  <si>
    <t>Early years register (No children on roll)ChildminderKentTotal No of inspections1 April 2022 to 31 August 2022</t>
  </si>
  <si>
    <t>Early years register (No children on roll)ChildminderKentNCOR Inspection Outcomes1 September 2021 to 31 March 2022</t>
  </si>
  <si>
    <t>Early years register (No children on roll)ChildminderKentTotal No of inspections1 September 2021 to 31 March 2022</t>
  </si>
  <si>
    <t>Early years register (Out-of-school day care)ChildminderKentTotal No of inspections1 April 2022 to 31 August 2022</t>
  </si>
  <si>
    <t>Early years register (Out-of-school day care)ChildminderKentTotal No of inspections1 September 2021 to 31 March 2022</t>
  </si>
  <si>
    <t>Early years register (full Inspection)ChildminderKingston upon HullBehaviour and attitudes1 April 2022 to 31 August 2022</t>
  </si>
  <si>
    <t>Early years register (full Inspection)ChildminderKingston upon HullEffectiveness of leadership and Management1 April 2022 to 31 August 2022</t>
  </si>
  <si>
    <t>Early years register (full Inspection)ChildminderKingston upon HullOutcomes for children1 April 2022 to 31 August 2022</t>
  </si>
  <si>
    <t>Early years register (full Inspection)ChildminderKingston upon HullOverall effectiveness: The quality and standards of the provision1 April 2022 to 31 August 2022</t>
  </si>
  <si>
    <t>Early years register (full Inspection)ChildminderKingston upon HullPersonal development1 April 2022 to 31 August 2022</t>
  </si>
  <si>
    <t>Early years register (full Inspection)ChildminderKingston upon HullPersonal development, behaviour and welfare1 April 2022 to 31 August 2022</t>
  </si>
  <si>
    <t>Early years register (full Inspection)ChildminderKingston upon HullQuality of education1 April 2022 to 31 August 2022</t>
  </si>
  <si>
    <t>Early years register (full Inspection)ChildminderKingston upon HullQuality of teaching, learning and assessment1 April 2022 to 31 August 2022</t>
  </si>
  <si>
    <t>Early years register (full Inspection)ChildminderKingston upon HullRequirements of the compulsory part of the childcare register1 April 2022 to 31 August 2022</t>
  </si>
  <si>
    <t>Early years register (full Inspection)ChildminderKingston upon HullRequirements of the voluntary part of the childcare register1 April 2022 to 31 August 2022</t>
  </si>
  <si>
    <t>Early years register (full Inspection)ChildminderKingston upon HullTotal No of inspections1 April 2022 to 31 August 2022</t>
  </si>
  <si>
    <t>Early years register (full Inspection)ChildminderKingston upon HullBehaviour and attitudes1 September 2021 to 31 March 2022</t>
  </si>
  <si>
    <t>Early years register (full Inspection)ChildminderKingston upon HullEffectiveness of leadership and Management1 September 2021 to 31 March 2022</t>
  </si>
  <si>
    <t>Early years register (full Inspection)ChildminderKingston upon HullOutcomes for children1 September 2021 to 31 March 2022</t>
  </si>
  <si>
    <t>Early years register (full Inspection)ChildminderKingston upon HullOverall effectiveness: The quality and standards of the provision1 September 2021 to 31 March 2022</t>
  </si>
  <si>
    <t>Early years register (full Inspection)ChildminderKingston upon HullPersonal development1 September 2021 to 31 March 2022</t>
  </si>
  <si>
    <t>Early years register (full Inspection)ChildminderKingston upon HullPersonal development, behaviour and welfare1 September 2021 to 31 March 2022</t>
  </si>
  <si>
    <t>Early years register (full Inspection)ChildminderKingston upon HullQuality of education1 September 2021 to 31 March 2022</t>
  </si>
  <si>
    <t>Early years register (full Inspection)ChildminderKingston upon HullQuality of teaching, learning and assessment1 September 2021 to 31 March 2022</t>
  </si>
  <si>
    <t>Early years register (full Inspection)ChildminderKingston upon HullRequirements of the compulsory part of the childcare register1 September 2021 to 31 March 2022</t>
  </si>
  <si>
    <t>Early years register (full Inspection)ChildminderKingston upon HullRequirements of the voluntary part of the childcare register1 September 2021 to 31 March 2022</t>
  </si>
  <si>
    <t>Early years register (full Inspection)ChildminderKingston upon HullTotal No of inspections1 September 2021 to 31 March 2022</t>
  </si>
  <si>
    <t>Early years register (No children on roll)ChildminderKingston upon HullNCOR Inspection Outcomes1 April 2022 to 31 August 2022</t>
  </si>
  <si>
    <t>Early years register (No children on roll)ChildminderKingston upon HullTotal No of inspections1 April 2022 to 31 August 2022</t>
  </si>
  <si>
    <t>Childcare registerChildminderKingston upon ThamesTotal No of inspections1 September 2021 to 31 March 2022</t>
  </si>
  <si>
    <t>Early years register (full Inspection)ChildminderKingston upon ThamesBehaviour and attitudes1 April 2022 to 31 August 2022</t>
  </si>
  <si>
    <t>Early years register (full Inspection)ChildminderKingston upon ThamesEffectiveness of leadership and Management1 April 2022 to 31 August 2022</t>
  </si>
  <si>
    <t>Early years register (full Inspection)ChildminderKingston upon ThamesOutcomes for children1 April 2022 to 31 August 2022</t>
  </si>
  <si>
    <t>Early years register (full Inspection)ChildminderKingston upon ThamesOverall effectiveness: The quality and standards of the provision1 April 2022 to 31 August 2022</t>
  </si>
  <si>
    <t>Early years register (full Inspection)ChildminderKingston upon ThamesPersonal development1 April 2022 to 31 August 2022</t>
  </si>
  <si>
    <t>Early years register (full Inspection)ChildminderKingston upon ThamesPersonal development, behaviour and welfare1 April 2022 to 31 August 2022</t>
  </si>
  <si>
    <t>Early years register (full Inspection)ChildminderKingston upon ThamesQuality of education1 April 2022 to 31 August 2022</t>
  </si>
  <si>
    <t>Early years register (full Inspection)ChildminderKingston upon ThamesQuality of teaching, learning and assessment1 April 2022 to 31 August 2022</t>
  </si>
  <si>
    <t>Early years register (full Inspection)ChildminderKingston upon ThamesRequirements of the compulsory part of the childcare register1 April 2022 to 31 August 2022</t>
  </si>
  <si>
    <t>Early years register (full Inspection)ChildminderKingston upon ThamesRequirements of the voluntary part of the childcare register1 April 2022 to 31 August 2022</t>
  </si>
  <si>
    <t>Early years register (full Inspection)ChildminderKingston upon ThamesTotal No of inspections1 April 2022 to 31 August 2022</t>
  </si>
  <si>
    <t>Early years register (full Inspection)ChildminderKingston upon ThamesBehaviour and attitudes1 September 2021 to 31 March 2022</t>
  </si>
  <si>
    <t>Early years register (full Inspection)ChildminderKingston upon ThamesEffectiveness of leadership and Management1 September 2021 to 31 March 2022</t>
  </si>
  <si>
    <t>Early years register (full Inspection)ChildminderKingston upon ThamesOutcomes for children1 September 2021 to 31 March 2022</t>
  </si>
  <si>
    <t>Early years register (full Inspection)ChildminderKingston upon ThamesOverall effectiveness: The quality and standards of the provision1 September 2021 to 31 March 2022</t>
  </si>
  <si>
    <t>Early years register (full Inspection)ChildminderKingston upon ThamesPersonal development1 September 2021 to 31 March 2022</t>
  </si>
  <si>
    <t>Early years register (full Inspection)ChildminderKingston upon ThamesPersonal development, behaviour and welfare1 September 2021 to 31 March 2022</t>
  </si>
  <si>
    <t>Early years register (full Inspection)ChildminderKingston upon ThamesQuality of education1 September 2021 to 31 March 2022</t>
  </si>
  <si>
    <t>Early years register (full Inspection)ChildminderKingston upon ThamesQuality of teaching, learning and assessment1 September 2021 to 31 March 2022</t>
  </si>
  <si>
    <t>Early years register (full Inspection)ChildminderKingston upon ThamesRequirements of the compulsory part of the childcare register1 September 2021 to 31 March 2022</t>
  </si>
  <si>
    <t>Early years register (full Inspection)ChildminderKingston upon ThamesRequirements of the voluntary part of the childcare register1 September 2021 to 31 March 2022</t>
  </si>
  <si>
    <t>Early years register (full Inspection)ChildminderKingston upon ThamesTotal No of inspections1 September 2021 to 31 March 2022</t>
  </si>
  <si>
    <t>Early years register (No children on roll)ChildminderKingston upon ThamesNCOR Inspection Outcomes1 April 2022 to 31 August 2022</t>
  </si>
  <si>
    <t>Early years register (No children on roll)ChildminderKingston upon ThamesTotal No of inspections1 April 2022 to 31 August 2022</t>
  </si>
  <si>
    <t>Early years register (No children on roll)ChildminderKingston upon ThamesNCOR Inspection Outcomes1 September 2021 to 31 March 2022</t>
  </si>
  <si>
    <t>Early years register (No children on roll)ChildminderKingston upon ThamesTotal No of inspections1 September 2021 to 31 March 2022</t>
  </si>
  <si>
    <t>Childcare registerChildminderKirkleesTotal No of inspections1 April 2022 to 31 August 2022</t>
  </si>
  <si>
    <t>Early years register (full Inspection)ChildminderKirkleesBehaviour and attitudes1 April 2022 to 31 August 2022</t>
  </si>
  <si>
    <t>Early years register (full Inspection)ChildminderKirkleesEffectiveness of leadership and Management1 April 2022 to 31 August 2022</t>
  </si>
  <si>
    <t>Early years register (full Inspection)ChildminderKirkleesOutcomes for children1 April 2022 to 31 August 2022</t>
  </si>
  <si>
    <t>Early years register (full Inspection)ChildminderKirkleesOverall effectiveness: The quality and standards of the provision1 April 2022 to 31 August 2022</t>
  </si>
  <si>
    <t>Early years register (full Inspection)ChildminderKirkleesPersonal development1 April 2022 to 31 August 2022</t>
  </si>
  <si>
    <t>Early years register (full Inspection)ChildminderKirkleesPersonal development, behaviour and welfare1 April 2022 to 31 August 2022</t>
  </si>
  <si>
    <t>Early years register (full Inspection)ChildminderKirkleesQuality of education1 April 2022 to 31 August 2022</t>
  </si>
  <si>
    <t>Early years register (full Inspection)ChildminderKirkleesQuality of teaching, learning and assessment1 April 2022 to 31 August 2022</t>
  </si>
  <si>
    <t>Early years register (full Inspection)ChildminderKirkleesRequirements of the compulsory part of the childcare register1 April 2022 to 31 August 2022</t>
  </si>
  <si>
    <t>Early years register (full Inspection)ChildminderKirkleesRequirements of the voluntary part of the childcare register1 April 2022 to 31 August 2022</t>
  </si>
  <si>
    <t>Early years register (full Inspection)ChildminderKirkleesTotal No of inspections1 April 2022 to 31 August 2022</t>
  </si>
  <si>
    <t>Early years register (full Inspection)ChildminderKirkleesBehaviour and attitudes1 September 2021 to 31 March 2022</t>
  </si>
  <si>
    <t>Early years register (full Inspection)ChildminderKirkleesEffectiveness of leadership and Management1 September 2021 to 31 March 2022</t>
  </si>
  <si>
    <t>Early years register (full Inspection)ChildminderKirkleesOutcomes for children1 September 2021 to 31 March 2022</t>
  </si>
  <si>
    <t>Early years register (full Inspection)ChildminderKirkleesOverall effectiveness: The quality and standards of the provision1 September 2021 to 31 March 2022</t>
  </si>
  <si>
    <t>Early years register (full Inspection)ChildminderKirkleesPersonal development1 September 2021 to 31 March 2022</t>
  </si>
  <si>
    <t>Early years register (full Inspection)ChildminderKirkleesPersonal development, behaviour and welfare1 September 2021 to 31 March 2022</t>
  </si>
  <si>
    <t>Early years register (full Inspection)ChildminderKirkleesQuality of education1 September 2021 to 31 March 2022</t>
  </si>
  <si>
    <t>Early years register (full Inspection)ChildminderKirkleesQuality of teaching, learning and assessment1 September 2021 to 31 March 2022</t>
  </si>
  <si>
    <t>Early years register (full Inspection)ChildminderKirkleesRequirements of the compulsory part of the childcare register1 September 2021 to 31 March 2022</t>
  </si>
  <si>
    <t>Early years register (full Inspection)ChildminderKirkleesRequirements of the voluntary part of the childcare register1 September 2021 to 31 March 2022</t>
  </si>
  <si>
    <t>Early years register (full Inspection)ChildminderKirkleesTotal No of inspections1 September 2021 to 31 March 2022</t>
  </si>
  <si>
    <t>Early years register (No children on roll)ChildminderKirkleesNCOR Inspection Outcomes1 April 2022 to 31 August 2022</t>
  </si>
  <si>
    <t>Early years register (No children on roll)ChildminderKirkleesTotal No of inspections1 April 2022 to 31 August 2022</t>
  </si>
  <si>
    <t>Early years register (No children on roll)ChildminderKirkleesNCOR Inspection Outcomes1 September 2021 to 31 March 2022</t>
  </si>
  <si>
    <t>Early years register (No children on roll)ChildminderKirkleesTotal No of inspections1 September 2021 to 31 March 2022</t>
  </si>
  <si>
    <t>Early years register (Out-of-school day care)ChildminderKirkleesTotal No of inspections1 April 2022 to 31 August 2022</t>
  </si>
  <si>
    <t>Early years register (Out-of-school day care)ChildminderKirkleesTotal No of inspections1 September 2021 to 31 March 2022</t>
  </si>
  <si>
    <t>Early years register (full Inspection)ChildminderKnowsleyBehaviour and attitudes1 April 2022 to 31 August 2022</t>
  </si>
  <si>
    <t>Early years register (full Inspection)ChildminderKnowsleyEffectiveness of leadership and Management1 April 2022 to 31 August 2022</t>
  </si>
  <si>
    <t>Early years register (full Inspection)ChildminderKnowsleyOutcomes for children1 April 2022 to 31 August 2022</t>
  </si>
  <si>
    <t>Early years register (full Inspection)ChildminderKnowsleyOverall effectiveness: The quality and standards of the provision1 April 2022 to 31 August 2022</t>
  </si>
  <si>
    <t>Early years register (full Inspection)ChildminderKnowsleyPersonal development1 April 2022 to 31 August 2022</t>
  </si>
  <si>
    <t>Early years register (full Inspection)ChildminderKnowsleyPersonal development, behaviour and welfare1 April 2022 to 31 August 2022</t>
  </si>
  <si>
    <t>Early years register (full Inspection)ChildminderKnowsleyQuality of education1 April 2022 to 31 August 2022</t>
  </si>
  <si>
    <t>Early years register (full Inspection)ChildminderKnowsleyQuality of teaching, learning and assessment1 April 2022 to 31 August 2022</t>
  </si>
  <si>
    <t>Early years register (full Inspection)ChildminderKnowsleyRequirements of the compulsory part of the childcare register1 April 2022 to 31 August 2022</t>
  </si>
  <si>
    <t>Early years register (full Inspection)ChildminderKnowsleyRequirements of the voluntary part of the childcare register1 April 2022 to 31 August 2022</t>
  </si>
  <si>
    <t>Early years register (full Inspection)ChildminderKnowsleyTotal No of inspections1 April 2022 to 31 August 2022</t>
  </si>
  <si>
    <t>Early years register (full Inspection)ChildminderKnowsleyBehaviour and attitudes1 September 2021 to 31 March 2022</t>
  </si>
  <si>
    <t>Early years register (full Inspection)ChildminderKnowsleyEffectiveness of leadership and Management1 September 2021 to 31 March 2022</t>
  </si>
  <si>
    <t>Early years register (full Inspection)ChildminderKnowsleyOutcomes for children1 September 2021 to 31 March 2022</t>
  </si>
  <si>
    <t>Early years register (full Inspection)ChildminderKnowsleyOverall effectiveness: The quality and standards of the provision1 September 2021 to 31 March 2022</t>
  </si>
  <si>
    <t>Early years register (full Inspection)ChildminderKnowsleyPersonal development1 September 2021 to 31 March 2022</t>
  </si>
  <si>
    <t>Early years register (full Inspection)ChildminderKnowsleyPersonal development, behaviour and welfare1 September 2021 to 31 March 2022</t>
  </si>
  <si>
    <t>Early years register (full Inspection)ChildminderKnowsleyQuality of education1 September 2021 to 31 March 2022</t>
  </si>
  <si>
    <t>Early years register (full Inspection)ChildminderKnowsleyQuality of teaching, learning and assessment1 September 2021 to 31 March 2022</t>
  </si>
  <si>
    <t>Early years register (full Inspection)ChildminderKnowsleyRequirements of the compulsory part of the childcare register1 September 2021 to 31 March 2022</t>
  </si>
  <si>
    <t>Early years register (full Inspection)ChildminderKnowsleyRequirements of the voluntary part of the childcare register1 September 2021 to 31 March 2022</t>
  </si>
  <si>
    <t>Early years register (full Inspection)ChildminderKnowsleyTotal No of inspections1 September 2021 to 31 March 2022</t>
  </si>
  <si>
    <t>Childcare registerChildminderLambethTotal No of inspections1 April 2022 to 31 August 2022</t>
  </si>
  <si>
    <t>Early years register (full Inspection)ChildminderLambethBehaviour and attitudes1 April 2022 to 31 August 2022</t>
  </si>
  <si>
    <t>Early years register (full Inspection)ChildminderLambethEffectiveness of leadership and Management1 April 2022 to 31 August 2022</t>
  </si>
  <si>
    <t>Early years register (full Inspection)ChildminderLambethOutcomes for children1 April 2022 to 31 August 2022</t>
  </si>
  <si>
    <t>Early years register (full Inspection)ChildminderLambethOverall effectiveness: The quality and standards of the provision1 April 2022 to 31 August 2022</t>
  </si>
  <si>
    <t>Early years register (full Inspection)ChildminderLambethPersonal development1 April 2022 to 31 August 2022</t>
  </si>
  <si>
    <t>Early years register (full Inspection)ChildminderLambethPersonal development, behaviour and welfare1 April 2022 to 31 August 2022</t>
  </si>
  <si>
    <t>Early years register (full Inspection)ChildminderLambethQuality of education1 April 2022 to 31 August 2022</t>
  </si>
  <si>
    <t>Early years register (full Inspection)ChildminderLambethQuality of teaching, learning and assessment1 April 2022 to 31 August 2022</t>
  </si>
  <si>
    <t>Early years register (full Inspection)ChildminderLambethRequirements of the compulsory part of the childcare register1 April 2022 to 31 August 2022</t>
  </si>
  <si>
    <t>Early years register (full Inspection)ChildminderLambethRequirements of the voluntary part of the childcare register1 April 2022 to 31 August 2022</t>
  </si>
  <si>
    <t>Early years register (full Inspection)ChildminderLambethTotal No of inspections1 April 2022 to 31 August 2022</t>
  </si>
  <si>
    <t>Early years register (full Inspection)ChildminderLambethBehaviour and attitudes1 September 2021 to 31 March 2022</t>
  </si>
  <si>
    <t>Early years register (full Inspection)ChildminderLambethEffectiveness of leadership and Management1 September 2021 to 31 March 2022</t>
  </si>
  <si>
    <t>Early years register (full Inspection)ChildminderLambethOutcomes for children1 September 2021 to 31 March 2022</t>
  </si>
  <si>
    <t>Early years register (full Inspection)ChildminderLambethOverall effectiveness: The quality and standards of the provision1 September 2021 to 31 March 2022</t>
  </si>
  <si>
    <t>Early years register (full Inspection)ChildminderLambethPersonal development1 September 2021 to 31 March 2022</t>
  </si>
  <si>
    <t>Early years register (full Inspection)ChildminderLambethPersonal development, behaviour and welfare1 September 2021 to 31 March 2022</t>
  </si>
  <si>
    <t>Early years register (full Inspection)ChildminderLambethQuality of education1 September 2021 to 31 March 2022</t>
  </si>
  <si>
    <t>Early years register (full Inspection)ChildminderLambethQuality of teaching, learning and assessment1 September 2021 to 31 March 2022</t>
  </si>
  <si>
    <t>Early years register (full Inspection)ChildminderLambethRequirements of the compulsory part of the childcare register1 September 2021 to 31 March 2022</t>
  </si>
  <si>
    <t>Early years register (full Inspection)ChildminderLambethRequirements of the voluntary part of the childcare register1 September 2021 to 31 March 2022</t>
  </si>
  <si>
    <t>Early years register (full Inspection)ChildminderLambethTotal No of inspections1 September 2021 to 31 March 2022</t>
  </si>
  <si>
    <t>Early years register (No children on roll)ChildminderLambethNCOR Inspection Outcomes1 April 2022 to 31 August 2022</t>
  </si>
  <si>
    <t>Early years register (No children on roll)ChildminderLambethTotal No of inspections1 April 2022 to 31 August 2022</t>
  </si>
  <si>
    <t>Early years register (No children on roll)ChildminderLambethNCOR Inspection Outcomes1 September 2021 to 31 March 2022</t>
  </si>
  <si>
    <t>Early years register (No children on roll)ChildminderLambethTotal No of inspections1 September 2021 to 31 March 2022</t>
  </si>
  <si>
    <t>Early years register (full Inspection)ChildminderLancashireBehaviour and attitudes1 April 2022 to 31 August 2022</t>
  </si>
  <si>
    <t>Early years register (full Inspection)ChildminderLancashireEffectiveness of leadership and Management1 April 2022 to 31 August 2022</t>
  </si>
  <si>
    <t>Early years register (full Inspection)ChildminderLancashireOutcomes for children1 April 2022 to 31 August 2022</t>
  </si>
  <si>
    <t>Early years register (full Inspection)ChildminderLancashireOverall effectiveness: The quality and standards of the provision1 April 2022 to 31 August 2022</t>
  </si>
  <si>
    <t>Early years register (full Inspection)ChildminderLancashirePersonal development1 April 2022 to 31 August 2022</t>
  </si>
  <si>
    <t>Early years register (full Inspection)ChildminderLancashirePersonal development, behaviour and welfare1 April 2022 to 31 August 2022</t>
  </si>
  <si>
    <t>Early years register (full Inspection)ChildminderLancashireQuality of education1 April 2022 to 31 August 2022</t>
  </si>
  <si>
    <t>Early years register (full Inspection)ChildminderLancashireQuality of teaching, learning and assessment1 April 2022 to 31 August 2022</t>
  </si>
  <si>
    <t>Early years register (full Inspection)ChildminderLancashireRequirements of the compulsory part of the childcare register1 April 2022 to 31 August 2022</t>
  </si>
  <si>
    <t>Early years register (full Inspection)ChildminderLancashireRequirements of the voluntary part of the childcare register1 April 2022 to 31 August 2022</t>
  </si>
  <si>
    <t>Early years register (full Inspection)ChildminderLancashireTotal No of inspections1 April 2022 to 31 August 2022</t>
  </si>
  <si>
    <t>Early years register (full Inspection)ChildminderLancashireBehaviour and attitudes1 September 2021 to 31 March 2022</t>
  </si>
  <si>
    <t>Early years register (full Inspection)ChildminderLancashireEffectiveness of leadership and Management1 September 2021 to 31 March 2022</t>
  </si>
  <si>
    <t>Early years register (full Inspection)ChildminderLancashireOutcomes for children1 September 2021 to 31 March 2022</t>
  </si>
  <si>
    <t>Early years register (full Inspection)ChildminderLancashireOverall effectiveness: The quality and standards of the provision1 September 2021 to 31 March 2022</t>
  </si>
  <si>
    <t>Early years register (full Inspection)ChildminderLancashirePersonal development1 September 2021 to 31 March 2022</t>
  </si>
  <si>
    <t>Early years register (full Inspection)ChildminderLancashirePersonal development, behaviour and welfare1 September 2021 to 31 March 2022</t>
  </si>
  <si>
    <t>Early years register (full Inspection)ChildminderLancashireQuality of education1 September 2021 to 31 March 2022</t>
  </si>
  <si>
    <t>Early years register (full Inspection)ChildminderLancashireQuality of teaching, learning and assessment1 September 2021 to 31 March 2022</t>
  </si>
  <si>
    <t>Early years register (full Inspection)ChildminderLancashireRequirements of the compulsory part of the childcare register1 September 2021 to 31 March 2022</t>
  </si>
  <si>
    <t>Early years register (full Inspection)ChildminderLancashireRequirements of the voluntary part of the childcare register1 September 2021 to 31 March 2022</t>
  </si>
  <si>
    <t>Early years register (full Inspection)ChildminderLancashireTotal No of inspections1 September 2021 to 31 March 2022</t>
  </si>
  <si>
    <t>Early years register (No children on roll)ChildminderLancashireNCOR Inspection Outcomes1 April 2022 to 31 August 2022</t>
  </si>
  <si>
    <t>Early years register (No children on roll)ChildminderLancashireTotal No of inspections1 April 2022 to 31 August 2022</t>
  </si>
  <si>
    <t>Early years register (No children on roll)ChildminderLancashireNCOR Inspection Outcomes1 September 2021 to 31 March 2022</t>
  </si>
  <si>
    <t>Early years register (No children on roll)ChildminderLancashireTotal No of inspections1 September 2021 to 31 March 2022</t>
  </si>
  <si>
    <t>Childcare registerChildminderLeedsTotal No of inspections1 September 2021 to 31 March 2022</t>
  </si>
  <si>
    <t>Early years register (full Inspection)ChildminderLeedsBehaviour and attitudes1 April 2022 to 31 August 2022</t>
  </si>
  <si>
    <t>Early years register (full Inspection)ChildminderLeedsEffectiveness of leadership and Management1 April 2022 to 31 August 2022</t>
  </si>
  <si>
    <t>Early years register (full Inspection)ChildminderLeedsOutcomes for children1 April 2022 to 31 August 2022</t>
  </si>
  <si>
    <t>Early years register (full Inspection)ChildminderLeedsOverall effectiveness: The quality and standards of the provision1 April 2022 to 31 August 2022</t>
  </si>
  <si>
    <t>Early years register (full Inspection)ChildminderLeedsPersonal development1 April 2022 to 31 August 2022</t>
  </si>
  <si>
    <t>Early years register (full Inspection)ChildminderLeedsPersonal development, behaviour and welfare1 April 2022 to 31 August 2022</t>
  </si>
  <si>
    <t>Early years register (full Inspection)ChildminderLeedsQuality of education1 April 2022 to 31 August 2022</t>
  </si>
  <si>
    <t>Early years register (full Inspection)ChildminderLeedsQuality of teaching, learning and assessment1 April 2022 to 31 August 2022</t>
  </si>
  <si>
    <t>Early years register (full Inspection)ChildminderLeedsRequirements of the compulsory part of the childcare register1 April 2022 to 31 August 2022</t>
  </si>
  <si>
    <t>Early years register (full Inspection)ChildminderLeedsRequirements of the voluntary part of the childcare register1 April 2022 to 31 August 2022</t>
  </si>
  <si>
    <t>Early years register (full Inspection)ChildminderLeedsTotal No of inspections1 April 2022 to 31 August 2022</t>
  </si>
  <si>
    <t>Early years register (full Inspection)ChildminderLeedsBehaviour and attitudes1 September 2021 to 31 March 2022</t>
  </si>
  <si>
    <t>Early years register (full Inspection)ChildminderLeedsEffectiveness of leadership and Management1 September 2021 to 31 March 2022</t>
  </si>
  <si>
    <t>Early years register (full Inspection)ChildminderLeedsOutcomes for children1 September 2021 to 31 March 2022</t>
  </si>
  <si>
    <t>Early years register (full Inspection)ChildminderLeedsOverall effectiveness: The quality and standards of the provision1 September 2021 to 31 March 2022</t>
  </si>
  <si>
    <t>Early years register (full Inspection)ChildminderLeedsPersonal development1 September 2021 to 31 March 2022</t>
  </si>
  <si>
    <t>Early years register (full Inspection)ChildminderLeedsPersonal development, behaviour and welfare1 September 2021 to 31 March 2022</t>
  </si>
  <si>
    <t>Early years register (full Inspection)ChildminderLeedsQuality of education1 September 2021 to 31 March 2022</t>
  </si>
  <si>
    <t>Early years register (full Inspection)ChildminderLeedsQuality of teaching, learning and assessment1 September 2021 to 31 March 2022</t>
  </si>
  <si>
    <t>Early years register (full Inspection)ChildminderLeedsRequirements of the compulsory part of the childcare register1 September 2021 to 31 March 2022</t>
  </si>
  <si>
    <t>Early years register (full Inspection)ChildminderLeedsRequirements of the voluntary part of the childcare register1 September 2021 to 31 March 2022</t>
  </si>
  <si>
    <t>Early years register (full Inspection)ChildminderLeedsTotal No of inspections1 September 2021 to 31 March 2022</t>
  </si>
  <si>
    <t>Early years register (No children on roll)ChildminderLeedsNCOR Inspection Outcomes1 April 2022 to 31 August 2022</t>
  </si>
  <si>
    <t>Early years register (No children on roll)ChildminderLeedsTotal No of inspections1 April 2022 to 31 August 2022</t>
  </si>
  <si>
    <t>Early years register (No children on roll)ChildminderLeedsNCOR Inspection Outcomes1 September 2021 to 31 March 2022</t>
  </si>
  <si>
    <t>Early years register (No children on roll)ChildminderLeedsTotal No of inspections1 September 2021 to 31 March 2022</t>
  </si>
  <si>
    <t>Early years register (Out-of-school day care)ChildminderLeedsTotal No of inspections1 April 2022 to 31 August 2022</t>
  </si>
  <si>
    <t>Early years register (Out-of-school day care)ChildminderLeedsTotal No of inspections1 September 2021 to 31 March 2022</t>
  </si>
  <si>
    <t>Early years register (full Inspection)ChildminderLeicesterBehaviour and attitudes1 April 2022 to 31 August 2022</t>
  </si>
  <si>
    <t>Early years register (full Inspection)ChildminderLeicesterEffectiveness of leadership and Management1 April 2022 to 31 August 2022</t>
  </si>
  <si>
    <t>Early years register (full Inspection)ChildminderLeicesterOutcomes for children1 April 2022 to 31 August 2022</t>
  </si>
  <si>
    <t>Early years register (full Inspection)ChildminderLeicesterOverall effectiveness: The quality and standards of the provision1 April 2022 to 31 August 2022</t>
  </si>
  <si>
    <t>Early years register (full Inspection)ChildminderLeicesterPersonal development1 April 2022 to 31 August 2022</t>
  </si>
  <si>
    <t>Early years register (full Inspection)ChildminderLeicesterPersonal development, behaviour and welfare1 April 2022 to 31 August 2022</t>
  </si>
  <si>
    <t>Early years register (full Inspection)ChildminderLeicesterQuality of education1 April 2022 to 31 August 2022</t>
  </si>
  <si>
    <t>Early years register (full Inspection)ChildminderLeicesterQuality of teaching, learning and assessment1 April 2022 to 31 August 2022</t>
  </si>
  <si>
    <t>Early years register (full Inspection)ChildminderLeicesterRequirements of the compulsory part of the childcare register1 April 2022 to 31 August 2022</t>
  </si>
  <si>
    <t>Early years register (full Inspection)ChildminderLeicesterRequirements of the voluntary part of the childcare register1 April 2022 to 31 August 2022</t>
  </si>
  <si>
    <t>Early years register (full Inspection)ChildminderLeicesterTotal No of inspections1 April 2022 to 31 August 2022</t>
  </si>
  <si>
    <t>Early years register (full Inspection)ChildminderLeicesterBehaviour and attitudes1 September 2021 to 31 March 2022</t>
  </si>
  <si>
    <t>Early years register (full Inspection)ChildminderLeicesterEffectiveness of leadership and Management1 September 2021 to 31 March 2022</t>
  </si>
  <si>
    <t>Early years register (full Inspection)ChildminderLeicesterOutcomes for children1 September 2021 to 31 March 2022</t>
  </si>
  <si>
    <t>Early years register (full Inspection)ChildminderLeicesterOverall effectiveness: The quality and standards of the provision1 September 2021 to 31 March 2022</t>
  </si>
  <si>
    <t>Early years register (full Inspection)ChildminderLeicesterPersonal development1 September 2021 to 31 March 2022</t>
  </si>
  <si>
    <t>Early years register (full Inspection)ChildminderLeicesterPersonal development, behaviour and welfare1 September 2021 to 31 March 2022</t>
  </si>
  <si>
    <t>Early years register (full Inspection)ChildminderLeicesterQuality of education1 September 2021 to 31 March 2022</t>
  </si>
  <si>
    <t>Early years register (full Inspection)ChildminderLeicesterQuality of teaching, learning and assessment1 September 2021 to 31 March 2022</t>
  </si>
  <si>
    <t>Early years register (full Inspection)ChildminderLeicesterRequirements of the compulsory part of the childcare register1 September 2021 to 31 March 2022</t>
  </si>
  <si>
    <t>Early years register (full Inspection)ChildminderLeicesterRequirements of the voluntary part of the childcare register1 September 2021 to 31 March 2022</t>
  </si>
  <si>
    <t>Early years register (full Inspection)ChildminderLeicesterTotal No of inspections1 September 2021 to 31 March 2022</t>
  </si>
  <si>
    <t>Early years register (No children on roll)ChildminderLeicesterNCOR Inspection Outcomes1 April 2022 to 31 August 2022</t>
  </si>
  <si>
    <t>Early years register (No children on roll)ChildminderLeicesterTotal No of inspections1 April 2022 to 31 August 2022</t>
  </si>
  <si>
    <t>Early years register (No children on roll)ChildminderLeicesterNCOR Inspection Outcomes1 September 2021 to 31 March 2022</t>
  </si>
  <si>
    <t>Early years register (No children on roll)ChildminderLeicesterTotal No of inspections1 September 2021 to 31 March 2022</t>
  </si>
  <si>
    <t>Early years register (Out-of-school day care)ChildminderLeicesterTotal No of inspections1 September 2021 to 31 March 2022</t>
  </si>
  <si>
    <t>Early years register (full Inspection)ChildminderSwindonRequirements of the compulsory part of the childcare register1 April 2022 to 31 August 2022</t>
  </si>
  <si>
    <t>Early years register (full Inspection)ChildminderSwindonRequirements of the voluntary part of the childcare register1 April 2022 to 31 August 2022</t>
  </si>
  <si>
    <t>Early years register (full Inspection)ChildminderSwindonTotal No of inspections1 April 2022 to 31 August 2022</t>
  </si>
  <si>
    <t>Early years register (full Inspection)ChildminderSwindonBehaviour and attitudes1 September 2021 to 31 March 2022</t>
  </si>
  <si>
    <t>Early years register (full Inspection)ChildminderSwindonEffectiveness of leadership and Management1 September 2021 to 31 March 2022</t>
  </si>
  <si>
    <t>Early years register (full Inspection)ChildminderSwindonOutcomes for children1 September 2021 to 31 March 2022</t>
  </si>
  <si>
    <t>Early years register (full Inspection)ChildminderSwindonOverall effectiveness: The quality and standards of the provision1 September 2021 to 31 March 2022</t>
  </si>
  <si>
    <t>Early years register (full Inspection)ChildminderSwindonPersonal development1 September 2021 to 31 March 2022</t>
  </si>
  <si>
    <t>Early years register (full Inspection)ChildminderSwindonPersonal development, behaviour and welfare1 September 2021 to 31 March 2022</t>
  </si>
  <si>
    <t>Early years register (full Inspection)ChildminderSwindonQuality of education1 September 2021 to 31 March 2022</t>
  </si>
  <si>
    <t>Early years register (full Inspection)ChildminderSwindonQuality of teaching, learning and assessment1 September 2021 to 31 March 2022</t>
  </si>
  <si>
    <t>Early years register (full Inspection)ChildminderSwindonRequirements of the compulsory part of the childcare register1 September 2021 to 31 March 2022</t>
  </si>
  <si>
    <t>Early years register (full Inspection)ChildminderSwindonRequirements of the voluntary part of the childcare register1 September 2021 to 31 March 2022</t>
  </si>
  <si>
    <t>Early years register (full Inspection)ChildminderSwindonTotal No of inspections1 September 2021 to 31 March 2022</t>
  </si>
  <si>
    <t>Early years register (No children on roll)ChildminderSwindonNCOR Inspection Outcomes1 September 2021 to 31 March 2022</t>
  </si>
  <si>
    <t>Early years register (No children on roll)ChildminderSwindonTotal No of inspections1 September 2021 to 31 March 2022</t>
  </si>
  <si>
    <t>Early years register (full Inspection)ChildminderTamesideBehaviour and attitudes1 April 2022 to 31 August 2022</t>
  </si>
  <si>
    <t>Early years register (full Inspection)ChildminderTamesideEffectiveness of leadership and Management1 April 2022 to 31 August 2022</t>
  </si>
  <si>
    <t>Early years register (full Inspection)ChildminderTamesideOutcomes for children1 April 2022 to 31 August 2022</t>
  </si>
  <si>
    <t>Early years register (full Inspection)ChildminderTamesideOverall effectiveness: The quality and standards of the provision1 April 2022 to 31 August 2022</t>
  </si>
  <si>
    <t>Early years register (full Inspection)ChildminderTamesidePersonal development1 April 2022 to 31 August 2022</t>
  </si>
  <si>
    <t>Early years register (full Inspection)ChildminderTamesidePersonal development, behaviour and welfare1 April 2022 to 31 August 2022</t>
  </si>
  <si>
    <t>Early years register (full Inspection)ChildminderTamesideQuality of education1 April 2022 to 31 August 2022</t>
  </si>
  <si>
    <t>Early years register (full Inspection)ChildminderTamesideQuality of teaching, learning and assessment1 April 2022 to 31 August 2022</t>
  </si>
  <si>
    <t>Early years register (full Inspection)ChildminderTamesideRequirements of the compulsory part of the childcare register1 April 2022 to 31 August 2022</t>
  </si>
  <si>
    <t>Early years register (full Inspection)ChildminderTamesideRequirements of the voluntary part of the childcare register1 April 2022 to 31 August 2022</t>
  </si>
  <si>
    <t>Early years register (full Inspection)ChildminderTamesideTotal No of inspections1 April 2022 to 31 August 2022</t>
  </si>
  <si>
    <t>Early years register (full Inspection)ChildminderTamesideBehaviour and attitudes1 September 2021 to 31 March 2022</t>
  </si>
  <si>
    <t>Early years register (full Inspection)ChildminderTamesideEffectiveness of leadership and Management1 September 2021 to 31 March 2022</t>
  </si>
  <si>
    <t>Early years register (full Inspection)ChildminderTamesideOutcomes for children1 September 2021 to 31 March 2022</t>
  </si>
  <si>
    <t>Early years register (full Inspection)ChildminderTamesideOverall effectiveness: The quality and standards of the provision1 September 2021 to 31 March 2022</t>
  </si>
  <si>
    <t>Early years register (full Inspection)ChildminderTamesidePersonal development1 September 2021 to 31 March 2022</t>
  </si>
  <si>
    <t>Early years register (full Inspection)ChildminderTamesidePersonal development, behaviour and welfare1 September 2021 to 31 March 2022</t>
  </si>
  <si>
    <t>Early years register (full Inspection)ChildminderTamesideQuality of education1 September 2021 to 31 March 2022</t>
  </si>
  <si>
    <t>Early years register (full Inspection)ChildminderTamesideQuality of teaching, learning and assessment1 September 2021 to 31 March 2022</t>
  </si>
  <si>
    <t>Early years register (full Inspection)ChildminderTamesideRequirements of the compulsory part of the childcare register1 September 2021 to 31 March 2022</t>
  </si>
  <si>
    <t>Early years register (full Inspection)ChildminderTamesideRequirements of the voluntary part of the childcare register1 September 2021 to 31 March 2022</t>
  </si>
  <si>
    <t>Early years register (full Inspection)ChildminderTamesideTotal No of inspections1 September 2021 to 31 March 2022</t>
  </si>
  <si>
    <t>Early years register (No children on roll)ChildminderTamesideNCOR Inspection Outcomes1 April 2022 to 31 August 2022</t>
  </si>
  <si>
    <t>Early years register (No children on roll)ChildminderTamesideTotal No of inspections1 April 2022 to 31 August 2022</t>
  </si>
  <si>
    <t>Early years register (No children on roll)ChildminderTamesideNCOR Inspection Outcomes1 September 2021 to 31 March 2022</t>
  </si>
  <si>
    <t>Early years register (No children on roll)ChildminderTamesideTotal No of inspections1 September 2021 to 31 March 2022</t>
  </si>
  <si>
    <t>Early years register (full Inspection)ChildminderTelford and WrekinBehaviour and attitudes1 April 2022 to 31 August 2022</t>
  </si>
  <si>
    <t>Early years register (full Inspection)ChildminderTelford and WrekinEffectiveness of leadership and Management1 April 2022 to 31 August 2022</t>
  </si>
  <si>
    <t>Early years register (full Inspection)ChildminderTelford and WrekinOutcomes for children1 April 2022 to 31 August 2022</t>
  </si>
  <si>
    <t>Early years register (full Inspection)ChildminderTelford and WrekinOverall effectiveness: The quality and standards of the provision1 April 2022 to 31 August 2022</t>
  </si>
  <si>
    <t>Early years register (full Inspection)ChildminderTelford and WrekinPersonal development1 April 2022 to 31 August 2022</t>
  </si>
  <si>
    <t>Early years register (full Inspection)ChildminderTelford and WrekinPersonal development, behaviour and welfare1 April 2022 to 31 August 2022</t>
  </si>
  <si>
    <t>Early years register (full Inspection)ChildminderTelford and WrekinQuality of education1 April 2022 to 31 August 2022</t>
  </si>
  <si>
    <t>Early years register (full Inspection)ChildminderTelford and WrekinQuality of teaching, learning and assessment1 April 2022 to 31 August 2022</t>
  </si>
  <si>
    <t>Early years register (full Inspection)ChildminderTelford and WrekinRequirements of the compulsory part of the childcare register1 April 2022 to 31 August 2022</t>
  </si>
  <si>
    <t>Early years register (full Inspection)ChildminderTelford and WrekinRequirements of the voluntary part of the childcare register1 April 2022 to 31 August 2022</t>
  </si>
  <si>
    <t>Early years register (full Inspection)ChildminderTelford and WrekinTotal No of inspections1 April 2022 to 31 August 2022</t>
  </si>
  <si>
    <t>Early years register (full Inspection)ChildminderTelford and WrekinBehaviour and attitudes1 September 2021 to 31 March 2022</t>
  </si>
  <si>
    <t>Early years register (full Inspection)ChildminderTelford and WrekinEffectiveness of leadership and Management1 September 2021 to 31 March 2022</t>
  </si>
  <si>
    <t>Early years register (full Inspection)ChildminderTelford and WrekinOutcomes for children1 September 2021 to 31 March 2022</t>
  </si>
  <si>
    <t>Early years register (full Inspection)ChildminderTelford and WrekinOverall effectiveness: The quality and standards of the provision1 September 2021 to 31 March 2022</t>
  </si>
  <si>
    <t>Early years register (full Inspection)ChildminderTelford and WrekinPersonal development1 September 2021 to 31 March 2022</t>
  </si>
  <si>
    <t>Early years register (full Inspection)ChildminderTelford and WrekinPersonal development, behaviour and welfare1 September 2021 to 31 March 2022</t>
  </si>
  <si>
    <t>Early years register (full Inspection)ChildminderTelford and WrekinQuality of education1 September 2021 to 31 March 2022</t>
  </si>
  <si>
    <t>Early years register (full Inspection)ChildminderTelford and WrekinQuality of teaching, learning and assessment1 September 2021 to 31 March 2022</t>
  </si>
  <si>
    <t>Early years register (full Inspection)ChildminderTelford and WrekinRequirements of the compulsory part of the childcare register1 September 2021 to 31 March 2022</t>
  </si>
  <si>
    <t>Early years register (full Inspection)ChildminderTelford and WrekinRequirements of the voluntary part of the childcare register1 September 2021 to 31 March 2022</t>
  </si>
  <si>
    <t>Early years register (full Inspection)ChildminderTelford and WrekinTotal No of inspections1 September 2021 to 31 March 2022</t>
  </si>
  <si>
    <t>Early years register (No children on roll)ChildminderTelford and WrekinNCOR Inspection Outcomes1 April 2022 to 31 August 2022</t>
  </si>
  <si>
    <t>Early years register (No children on roll)ChildminderTelford and WrekinTotal No of inspections1 April 2022 to 31 August 2022</t>
  </si>
  <si>
    <t>Early years register (No children on roll)ChildminderTelford and WrekinNCOR Inspection Outcomes1 September 2021 to 31 March 2022</t>
  </si>
  <si>
    <t>Early years register (No children on roll)ChildminderTelford and WrekinTotal No of inspections1 September 2021 to 31 March 2022</t>
  </si>
  <si>
    <t>Early years register (Out-of-school day care)ChildminderTelford and WrekinTotal No of inspections1 April 2022 to 31 August 2022</t>
  </si>
  <si>
    <t>Childcare registerChildminderThurrockTotal No of inspections1 April 2022 to 31 August 2022</t>
  </si>
  <si>
    <t>Early years register (full Inspection)ChildminderThurrockBehaviour and attitudes1 April 2022 to 31 August 2022</t>
  </si>
  <si>
    <t>Early years register (full Inspection)ChildminderThurrockEffectiveness of leadership and Management1 April 2022 to 31 August 2022</t>
  </si>
  <si>
    <t>Early years register (full Inspection)ChildminderThurrockOutcomes for children1 April 2022 to 31 August 2022</t>
  </si>
  <si>
    <t>Early years register (full Inspection)ChildminderThurrockOverall effectiveness: The quality and standards of the provision1 April 2022 to 31 August 2022</t>
  </si>
  <si>
    <t>Early years register (full Inspection)ChildminderThurrockPersonal development1 April 2022 to 31 August 2022</t>
  </si>
  <si>
    <t>Early years register (full Inspection)ChildminderThurrockPersonal development, behaviour and welfare1 April 2022 to 31 August 2022</t>
  </si>
  <si>
    <t>Early years register (full Inspection)ChildminderThurrockQuality of education1 April 2022 to 31 August 2022</t>
  </si>
  <si>
    <t>Early years register (full Inspection)ChildminderThurrockQuality of teaching, learning and assessment1 April 2022 to 31 August 2022</t>
  </si>
  <si>
    <t>Early years register (full Inspection)ChildminderThurrockRequirements of the compulsory part of the childcare register1 April 2022 to 31 August 2022</t>
  </si>
  <si>
    <t>Early years register (full Inspection)ChildminderThurrockRequirements of the voluntary part of the childcare register1 April 2022 to 31 August 2022</t>
  </si>
  <si>
    <t>Early years register (full Inspection)ChildminderThurrockTotal No of inspections1 April 2022 to 31 August 2022</t>
  </si>
  <si>
    <t>Early years register (full Inspection)ChildminderThurrockBehaviour and attitudes1 September 2021 to 31 March 2022</t>
  </si>
  <si>
    <t>Early years register (full Inspection)ChildminderThurrockEffectiveness of leadership and Management1 September 2021 to 31 March 2022</t>
  </si>
  <si>
    <t>Early years register (full Inspection)ChildminderThurrockOutcomes for children1 September 2021 to 31 March 2022</t>
  </si>
  <si>
    <t>Early years register (full Inspection)ChildminderThurrockOverall effectiveness: The quality and standards of the provision1 September 2021 to 31 March 2022</t>
  </si>
  <si>
    <t>Early years register (full Inspection)ChildminderThurrockPersonal development1 September 2021 to 31 March 2022</t>
  </si>
  <si>
    <t>Early years register (full Inspection)ChildminderThurrockPersonal development, behaviour and welfare1 September 2021 to 31 March 2022</t>
  </si>
  <si>
    <t>Early years register (full Inspection)ChildminderThurrockQuality of education1 September 2021 to 31 March 2022</t>
  </si>
  <si>
    <t>Early years register (full Inspection)ChildminderThurrockQuality of teaching, learning and assessment1 September 2021 to 31 March 2022</t>
  </si>
  <si>
    <t>Early years register (full Inspection)ChildminderThurrockRequirements of the compulsory part of the childcare register1 September 2021 to 31 March 2022</t>
  </si>
  <si>
    <t>Early years register (full Inspection)ChildminderThurrockRequirements of the voluntary part of the childcare register1 September 2021 to 31 March 2022</t>
  </si>
  <si>
    <t>Early years register (full Inspection)ChildminderThurrockTotal No of inspections1 September 2021 to 31 March 2022</t>
  </si>
  <si>
    <t>Early years register (No children on roll)ChildminderThurrockNCOR Inspection Outcomes1 April 2022 to 31 August 2022</t>
  </si>
  <si>
    <t>Early years register (No children on roll)ChildminderThurrockTotal No of inspections1 April 2022 to 31 August 2022</t>
  </si>
  <si>
    <t>Early years register (No children on roll)ChildminderThurrockNCOR Inspection Outcomes1 September 2021 to 31 March 2022</t>
  </si>
  <si>
    <t>Early years register (No children on roll)ChildminderThurrockTotal No of inspections1 September 2021 to 31 March 2022</t>
  </si>
  <si>
    <t>Early years register (full Inspection)ChildminderTorbayBehaviour and attitudes1 April 2022 to 31 August 2022</t>
  </si>
  <si>
    <t>Early years register (full Inspection)ChildminderTorbayEffectiveness of leadership and Management1 April 2022 to 31 August 2022</t>
  </si>
  <si>
    <t>Early years register (full Inspection)ChildminderTorbayOutcomes for children1 April 2022 to 31 August 2022</t>
  </si>
  <si>
    <t>Early years register (full Inspection)ChildminderTorbayOverall effectiveness: The quality and standards of the provision1 April 2022 to 31 August 2022</t>
  </si>
  <si>
    <t>Early years register (full Inspection)ChildminderTorbayPersonal development1 April 2022 to 31 August 2022</t>
  </si>
  <si>
    <t>Early years register (full Inspection)ChildminderTorbayPersonal development, behaviour and welfare1 April 2022 to 31 August 2022</t>
  </si>
  <si>
    <t>Early years register (full Inspection)ChildminderTorbayQuality of education1 April 2022 to 31 August 2022</t>
  </si>
  <si>
    <t>Early years register (full Inspection)ChildminderTorbayQuality of teaching, learning and assessment1 April 2022 to 31 August 2022</t>
  </si>
  <si>
    <t>Early years register (full Inspection)ChildminderTorbayRequirements of the compulsory part of the childcare register1 April 2022 to 31 August 2022</t>
  </si>
  <si>
    <t>Early years register (full Inspection)ChildminderTorbayRequirements of the voluntary part of the childcare register1 April 2022 to 31 August 2022</t>
  </si>
  <si>
    <t>Early years register (full Inspection)ChildminderTorbayTotal No of inspections1 April 2022 to 31 August 2022</t>
  </si>
  <si>
    <t>Early years register (full Inspection)ChildminderTorbayBehaviour and attitudes1 September 2021 to 31 March 2022</t>
  </si>
  <si>
    <t>Early years register (full Inspection)ChildminderTorbayEffectiveness of leadership and Management1 September 2021 to 31 March 2022</t>
  </si>
  <si>
    <t>Early years register (full Inspection)ChildminderTorbayOutcomes for children1 September 2021 to 31 March 2022</t>
  </si>
  <si>
    <t>Early years register (full Inspection)ChildminderTorbayOverall effectiveness: The quality and standards of the provision1 September 2021 to 31 March 2022</t>
  </si>
  <si>
    <t>Early years register (full Inspection)ChildminderTorbayPersonal development1 September 2021 to 31 March 2022</t>
  </si>
  <si>
    <t>Early years register (full Inspection)ChildminderTorbayPersonal development, behaviour and welfare1 September 2021 to 31 March 2022</t>
  </si>
  <si>
    <t>Early years register (full Inspection)ChildminderTorbayQuality of education1 September 2021 to 31 March 2022</t>
  </si>
  <si>
    <t>Early years register (full Inspection)ChildminderTorbayQuality of teaching, learning and assessment1 September 2021 to 31 March 2022</t>
  </si>
  <si>
    <t>Early years register (full Inspection)ChildminderTorbayRequirements of the compulsory part of the childcare register1 September 2021 to 31 March 2022</t>
  </si>
  <si>
    <t>Early years register (full Inspection)ChildminderTorbayRequirements of the voluntary part of the childcare register1 September 2021 to 31 March 2022</t>
  </si>
  <si>
    <t>Early years register (full Inspection)ChildminderTorbayTotal No of inspections1 September 2021 to 31 March 2022</t>
  </si>
  <si>
    <t>Early years register (No children on roll)ChildminderTorbayNCOR Inspection Outcomes1 April 2022 to 31 August 2022</t>
  </si>
  <si>
    <t>Early years register (No children on roll)ChildminderTorbayTotal No of inspections1 April 2022 to 31 August 2022</t>
  </si>
  <si>
    <t>Early years register (full Inspection)ChildminderTower HamletsBehaviour and attitudes1 April 2022 to 31 August 2022</t>
  </si>
  <si>
    <t>Early years register (full Inspection)ChildminderTower HamletsEffectiveness of leadership and Management1 April 2022 to 31 August 2022</t>
  </si>
  <si>
    <t>Early years register (full Inspection)ChildminderTower HamletsOutcomes for children1 April 2022 to 31 August 2022</t>
  </si>
  <si>
    <t>Early years register (full Inspection)ChildminderTower HamletsOverall effectiveness: The quality and standards of the provision1 April 2022 to 31 August 2022</t>
  </si>
  <si>
    <t>Early years register (full Inspection)ChildminderTower HamletsPersonal development1 April 2022 to 31 August 2022</t>
  </si>
  <si>
    <t>Early years register (full Inspection)ChildminderTower HamletsPersonal development, behaviour and welfare1 April 2022 to 31 August 2022</t>
  </si>
  <si>
    <t>Early years register (full Inspection)ChildminderTower HamletsQuality of education1 April 2022 to 31 August 2022</t>
  </si>
  <si>
    <t>Early years register (full Inspection)ChildminderTower HamletsQuality of teaching, learning and assessment1 April 2022 to 31 August 2022</t>
  </si>
  <si>
    <t>Early years register (full Inspection)ChildminderTower HamletsRequirements of the compulsory part of the childcare register1 April 2022 to 31 August 2022</t>
  </si>
  <si>
    <t>Early years register (full Inspection)ChildminderTower HamletsRequirements of the voluntary part of the childcare register1 April 2022 to 31 August 2022</t>
  </si>
  <si>
    <t>Early years register (full Inspection)ChildminderTower HamletsTotal No of inspections1 April 2022 to 31 August 2022</t>
  </si>
  <si>
    <t>Early years register (full Inspection)ChildminderTower HamletsBehaviour and attitudes1 September 2021 to 31 March 2022</t>
  </si>
  <si>
    <t>Early years register (full Inspection)ChildminderTower HamletsEffectiveness of leadership and Management1 September 2021 to 31 March 2022</t>
  </si>
  <si>
    <t>Early years register (full Inspection)ChildminderTower HamletsOutcomes for children1 September 2021 to 31 March 2022</t>
  </si>
  <si>
    <t>Early years register (full Inspection)ChildminderTower HamletsOverall effectiveness: The quality and standards of the provision1 September 2021 to 31 March 2022</t>
  </si>
  <si>
    <t>Early years register (full Inspection)ChildminderTower HamletsPersonal development1 September 2021 to 31 March 2022</t>
  </si>
  <si>
    <t>Early years register (full Inspection)ChildminderTower HamletsPersonal development, behaviour and welfare1 September 2021 to 31 March 2022</t>
  </si>
  <si>
    <t>Early years register (full Inspection)ChildminderTower HamletsQuality of education1 September 2021 to 31 March 2022</t>
  </si>
  <si>
    <t>Early years register (full Inspection)ChildminderTower HamletsQuality of teaching, learning and assessment1 September 2021 to 31 March 2022</t>
  </si>
  <si>
    <t>Early years register (full Inspection)ChildminderTower HamletsRequirements of the compulsory part of the childcare register1 September 2021 to 31 March 2022</t>
  </si>
  <si>
    <t>Early years register (full Inspection)ChildminderTower HamletsRequirements of the voluntary part of the childcare register1 September 2021 to 31 March 2022</t>
  </si>
  <si>
    <t>Early years register (full Inspection)ChildminderTower HamletsTotal No of inspections1 September 2021 to 31 March 2022</t>
  </si>
  <si>
    <t>Early years register (No children on roll)ChildminderTower HamletsNCOR Inspection Outcomes1 April 2022 to 31 August 2022</t>
  </si>
  <si>
    <t>Early years register (No children on roll)ChildminderTower HamletsTotal No of inspections1 April 2022 to 31 August 2022</t>
  </si>
  <si>
    <t>Early years register (No children on roll)ChildminderTower HamletsNCOR Inspection Outcomes1 September 2021 to 31 March 2022</t>
  </si>
  <si>
    <t>Early years register (No children on roll)ChildminderTower HamletsTotal No of inspections1 September 2021 to 31 March 2022</t>
  </si>
  <si>
    <t>Early years register (full Inspection)ChildminderTraffordBehaviour and attitudes1 April 2022 to 31 August 2022</t>
  </si>
  <si>
    <t>Early years register (full Inspection)ChildminderTraffordEffectiveness of leadership and Management1 April 2022 to 31 August 2022</t>
  </si>
  <si>
    <t>Early years register (full Inspection)ChildminderTraffordOutcomes for children1 April 2022 to 31 August 2022</t>
  </si>
  <si>
    <t>Early years register (full Inspection)ChildminderTraffordOverall effectiveness: The quality and standards of the provision1 April 2022 to 31 August 2022</t>
  </si>
  <si>
    <t>Early years register (full Inspection)ChildminderTraffordPersonal development1 April 2022 to 31 August 2022</t>
  </si>
  <si>
    <t>Early years register (full Inspection)ChildminderTraffordPersonal development, behaviour and welfare1 April 2022 to 31 August 2022</t>
  </si>
  <si>
    <t>Early years register (full Inspection)ChildminderTraffordQuality of education1 April 2022 to 31 August 2022</t>
  </si>
  <si>
    <t>Early years register (full Inspection)ChildminderTraffordQuality of teaching, learning and assessment1 April 2022 to 31 August 2022</t>
  </si>
  <si>
    <t>Early years register (full Inspection)ChildminderTraffordRequirements of the compulsory part of the childcare register1 April 2022 to 31 August 2022</t>
  </si>
  <si>
    <t>Early years register (full Inspection)ChildminderTraffordRequirements of the voluntary part of the childcare register1 April 2022 to 31 August 2022</t>
  </si>
  <si>
    <t>Early years register (full Inspection)ChildminderTraffordTotal No of inspections1 April 2022 to 31 August 2022</t>
  </si>
  <si>
    <t>Early years register (full Inspection)ChildminderTraffordBehaviour and attitudes1 September 2021 to 31 March 2022</t>
  </si>
  <si>
    <t>Early years register (full Inspection)ChildminderTraffordEffectiveness of leadership and Management1 September 2021 to 31 March 2022</t>
  </si>
  <si>
    <t>Early years register (full Inspection)ChildminderTraffordOutcomes for children1 September 2021 to 31 March 2022</t>
  </si>
  <si>
    <t>Early years register (full Inspection)ChildminderTraffordOverall effectiveness: The quality and standards of the provision1 September 2021 to 31 March 2022</t>
  </si>
  <si>
    <t>Early years register (full Inspection)ChildminderTraffordPersonal development1 September 2021 to 31 March 2022</t>
  </si>
  <si>
    <t>Early years register (full Inspection)ChildminderTraffordPersonal development, behaviour and welfare1 September 2021 to 31 March 2022</t>
  </si>
  <si>
    <t>Early years register (full Inspection)ChildminderTraffordQuality of education1 September 2021 to 31 March 2022</t>
  </si>
  <si>
    <t>Early years register (full Inspection)ChildminderTraffordQuality of teaching, learning and assessment1 September 2021 to 31 March 2022</t>
  </si>
  <si>
    <t>Early years register (full Inspection)ChildminderTraffordRequirements of the compulsory part of the childcare register1 September 2021 to 31 March 2022</t>
  </si>
  <si>
    <t>Early years register (full Inspection)ChildminderTraffordRequirements of the voluntary part of the childcare register1 September 2021 to 31 March 2022</t>
  </si>
  <si>
    <t>Early years register (full Inspection)ChildminderTraffordTotal No of inspections1 September 2021 to 31 March 2022</t>
  </si>
  <si>
    <t>Early years register (No children on roll)ChildminderTraffordNCOR Inspection Outcomes1 April 2022 to 31 August 2022</t>
  </si>
  <si>
    <t>Early years register (No children on roll)ChildminderTraffordTotal No of inspections1 April 2022 to 31 August 2022</t>
  </si>
  <si>
    <t>Early years register (full Inspection)ChildminderWakefieldBehaviour and attitudes1 April 2022 to 31 August 2022</t>
  </si>
  <si>
    <t>Early years register (full Inspection)ChildminderWakefieldEffectiveness of leadership and Management1 April 2022 to 31 August 2022</t>
  </si>
  <si>
    <t>Early years register (full Inspection)ChildminderWakefieldOutcomes for children1 April 2022 to 31 August 2022</t>
  </si>
  <si>
    <t>Early years register (full Inspection)ChildminderWakefieldOverall effectiveness: The quality and standards of the provision1 April 2022 to 31 August 2022</t>
  </si>
  <si>
    <t>Early years register (full Inspection)ChildminderWakefieldPersonal development1 April 2022 to 31 August 2022</t>
  </si>
  <si>
    <t>Early years register (full Inspection)ChildminderWakefieldPersonal development, behaviour and welfare1 April 2022 to 31 August 2022</t>
  </si>
  <si>
    <t>Early years register (full Inspection)ChildminderWakefieldQuality of education1 April 2022 to 31 August 2022</t>
  </si>
  <si>
    <t>Early years register (full Inspection)ChildminderWakefieldQuality of teaching, learning and assessment1 April 2022 to 31 August 2022</t>
  </si>
  <si>
    <t>Early years register (full Inspection)ChildminderWakefieldRequirements of the compulsory part of the childcare register1 April 2022 to 31 August 2022</t>
  </si>
  <si>
    <t>Early years register (full Inspection)ChildminderWakefieldRequirements of the voluntary part of the childcare register1 April 2022 to 31 August 2022</t>
  </si>
  <si>
    <t>Early years register (full Inspection)ChildminderWakefieldTotal No of inspections1 April 2022 to 31 August 2022</t>
  </si>
  <si>
    <t>Early years register (full Inspection)ChildminderWakefieldBehaviour and attitudes1 September 2021 to 31 March 2022</t>
  </si>
  <si>
    <t>Early years register (full Inspection)ChildminderWakefieldEffectiveness of leadership and Management1 September 2021 to 31 March 2022</t>
  </si>
  <si>
    <t>Early years register (full Inspection)ChildminderWakefieldOutcomes for children1 September 2021 to 31 March 2022</t>
  </si>
  <si>
    <t>Early years register (full Inspection)ChildminderWakefieldOverall effectiveness: The quality and standards of the provision1 September 2021 to 31 March 2022</t>
  </si>
  <si>
    <t>Early years register (full Inspection)ChildminderWakefieldPersonal development1 September 2021 to 31 March 2022</t>
  </si>
  <si>
    <t>Early years register (full Inspection)ChildminderWakefieldPersonal development, behaviour and welfare1 September 2021 to 31 March 2022</t>
  </si>
  <si>
    <t>Early years register (full Inspection)ChildminderWakefieldQuality of education1 September 2021 to 31 March 2022</t>
  </si>
  <si>
    <t>Early years register (full Inspection)ChildminderWakefieldQuality of teaching, learning and assessment1 September 2021 to 31 March 2022</t>
  </si>
  <si>
    <t>Early years register (full Inspection)ChildminderWakefieldRequirements of the compulsory part of the childcare register1 September 2021 to 31 March 2022</t>
  </si>
  <si>
    <t>Early years register (full Inspection)ChildminderWakefieldRequirements of the voluntary part of the childcare register1 September 2021 to 31 March 2022</t>
  </si>
  <si>
    <t>Early years register (full Inspection)ChildminderWakefieldTotal No of inspections1 September 2021 to 31 March 2022</t>
  </si>
  <si>
    <t>Early years register (No children on roll)ChildminderWakefieldNCOR Inspection Outcomes1 April 2022 to 31 August 2022</t>
  </si>
  <si>
    <t>Early years register (No children on roll)ChildminderWakefieldTotal No of inspections1 April 2022 to 31 August 2022</t>
  </si>
  <si>
    <t>Early years register (No children on roll)ChildminderWakefieldNCOR Inspection Outcomes1 September 2021 to 31 March 2022</t>
  </si>
  <si>
    <t>Early years register (No children on roll)ChildminderWakefieldTotal No of inspections1 September 2021 to 31 March 2022</t>
  </si>
  <si>
    <t>Early years register (Out-of-school day care)ChildminderWakefieldTotal No of inspections1 September 2021 to 31 March 2022</t>
  </si>
  <si>
    <t>Early years register (full Inspection)ChildminderWalsallBehaviour and attitudes1 April 2022 to 31 August 2022</t>
  </si>
  <si>
    <t>Early years register (full Inspection)ChildminderWalsallEffectiveness of leadership and Management1 April 2022 to 31 August 2022</t>
  </si>
  <si>
    <t>Early years register (full Inspection)ChildminderWalsallOutcomes for children1 April 2022 to 31 August 2022</t>
  </si>
  <si>
    <t>Early years register (full Inspection)ChildminderWalsallOverall effectiveness: The quality and standards of the provision1 April 2022 to 31 August 2022</t>
  </si>
  <si>
    <t>Early years register (full Inspection)ChildminderWalsallPersonal development1 April 2022 to 31 August 2022</t>
  </si>
  <si>
    <t>Early years register (full Inspection)ChildminderWalsallPersonal development, behaviour and welfare1 April 2022 to 31 August 2022</t>
  </si>
  <si>
    <t>Early years register (full Inspection)ChildminderWalsallQuality of education1 April 2022 to 31 August 2022</t>
  </si>
  <si>
    <t>Early years register (full Inspection)ChildminderWalsallQuality of teaching, learning and assessment1 April 2022 to 31 August 2022</t>
  </si>
  <si>
    <t>Early years register (full Inspection)ChildminderWalsallRequirements of the compulsory part of the childcare register1 April 2022 to 31 August 2022</t>
  </si>
  <si>
    <t>Early years register (full Inspection)ChildminderWalsallRequirements of the voluntary part of the childcare register1 April 2022 to 31 August 2022</t>
  </si>
  <si>
    <t>Early years register (full Inspection)ChildminderWalsallTotal No of inspections1 April 2022 to 31 August 2022</t>
  </si>
  <si>
    <t>Early years register (full Inspection)ChildminderWalsallBehaviour and attitudes1 September 2021 to 31 March 2022</t>
  </si>
  <si>
    <t>Early years register (full Inspection)ChildminderWalsallEffectiveness of leadership and Management1 September 2021 to 31 March 2022</t>
  </si>
  <si>
    <t>Early years register (full Inspection)ChildminderWalsallOutcomes for children1 September 2021 to 31 March 2022</t>
  </si>
  <si>
    <t>Early years register (full Inspection)ChildminderWalsallOverall effectiveness: The quality and standards of the provision1 September 2021 to 31 March 2022</t>
  </si>
  <si>
    <t>Early years register (full Inspection)ChildminderWalsallPersonal development1 September 2021 to 31 March 2022</t>
  </si>
  <si>
    <t>Early years register (full Inspection)ChildminderWalsallPersonal development, behaviour and welfare1 September 2021 to 31 March 2022</t>
  </si>
  <si>
    <t>Early years register (full Inspection)ChildminderWalsallQuality of education1 September 2021 to 31 March 2022</t>
  </si>
  <si>
    <t>Early years register (full Inspection)ChildminderWalsallQuality of teaching, learning and assessment1 September 2021 to 31 March 2022</t>
  </si>
  <si>
    <t>Early years register (full Inspection)ChildminderWalsallRequirements of the compulsory part of the childcare register1 September 2021 to 31 March 2022</t>
  </si>
  <si>
    <t>Early years register (full Inspection)ChildminderWalsallRequirements of the voluntary part of the childcare register1 September 2021 to 31 March 2022</t>
  </si>
  <si>
    <t>Early years register (full Inspection)ChildminderWalsallTotal No of inspections1 September 2021 to 31 March 2022</t>
  </si>
  <si>
    <t>Early years register (No children on roll)ChildminderWalsallNCOR Inspection Outcomes1 April 2022 to 31 August 2022</t>
  </si>
  <si>
    <t>Early years register (No children on roll)ChildminderWalsallTotal No of inspections1 April 2022 to 31 August 2022</t>
  </si>
  <si>
    <t>Early years register (full Inspection)ChildminderWaltham ForestBehaviour and attitudes1 April 2022 to 31 August 2022</t>
  </si>
  <si>
    <t>Early years register (full Inspection)ChildminderWaltham ForestEffectiveness of leadership and Management1 April 2022 to 31 August 2022</t>
  </si>
  <si>
    <t>Early years register (full Inspection)ChildminderWaltham ForestOutcomes for children1 April 2022 to 31 August 2022</t>
  </si>
  <si>
    <t>Early years register (full Inspection)ChildminderWaltham ForestOverall effectiveness: The quality and standards of the provision1 April 2022 to 31 August 2022</t>
  </si>
  <si>
    <t>Early years register (full Inspection)ChildminderWaltham ForestPersonal development1 April 2022 to 31 August 2022</t>
  </si>
  <si>
    <t>Early years register (full Inspection)ChildminderWaltham ForestPersonal development, behaviour and welfare1 April 2022 to 31 August 2022</t>
  </si>
  <si>
    <t>Early years register (full Inspection)ChildminderWaltham ForestQuality of education1 April 2022 to 31 August 2022</t>
  </si>
  <si>
    <t>Early years register (full Inspection)ChildminderWaltham ForestQuality of teaching, learning and assessment1 April 2022 to 31 August 2022</t>
  </si>
  <si>
    <t>Early years register (full Inspection)ChildminderWaltham ForestRequirements of the compulsory part of the childcare register1 April 2022 to 31 August 2022</t>
  </si>
  <si>
    <t>Early years register (full Inspection)ChildminderWaltham ForestRequirements of the voluntary part of the childcare register1 April 2022 to 31 August 2022</t>
  </si>
  <si>
    <t>Early years register (full Inspection)ChildminderWaltham ForestTotal No of inspections1 April 2022 to 31 August 2022</t>
  </si>
  <si>
    <t>Early years register (full Inspection)ChildminderWaltham ForestBehaviour and attitudes1 September 2021 to 31 March 2022</t>
  </si>
  <si>
    <t>Early years register (full Inspection)ChildminderWaltham ForestEffectiveness of leadership and Management1 September 2021 to 31 March 2022</t>
  </si>
  <si>
    <t>Early years register (full Inspection)ChildminderWaltham ForestOutcomes for children1 September 2021 to 31 March 2022</t>
  </si>
  <si>
    <t>Early years register (full Inspection)ChildminderWaltham ForestOverall effectiveness: The quality and standards of the provision1 September 2021 to 31 March 2022</t>
  </si>
  <si>
    <t>Early years register (full Inspection)ChildminderWaltham ForestPersonal development1 September 2021 to 31 March 2022</t>
  </si>
  <si>
    <t>Early years register (full Inspection)ChildminderWaltham ForestPersonal development, behaviour and welfare1 September 2021 to 31 March 2022</t>
  </si>
  <si>
    <t>Early years register (full Inspection)ChildminderWaltham ForestQuality of education1 September 2021 to 31 March 2022</t>
  </si>
  <si>
    <t>Early years register (full Inspection)ChildminderWaltham ForestQuality of teaching, learning and assessment1 September 2021 to 31 March 2022</t>
  </si>
  <si>
    <t>Early years register (full Inspection)ChildminderWaltham ForestRequirements of the compulsory part of the childcare register1 September 2021 to 31 March 2022</t>
  </si>
  <si>
    <t>Early years register (full Inspection)All provisionNorth NorthamptonshireOverall effectiveness: The quality and standards of the provision1 April 2022 to 31 August 2022</t>
  </si>
  <si>
    <t>Early years register (full Inspection)All provisionNorth NorthamptonshirePersonal development1 April 2022 to 31 August 2022</t>
  </si>
  <si>
    <t>Early years register (full Inspection)All provisionNorth NorthamptonshirePersonal development, behaviour and welfare1 April 2022 to 31 August 2022</t>
  </si>
  <si>
    <t>Early years register (full Inspection)All provisionNorth NorthamptonshireQuality of education1 April 2022 to 31 August 2022</t>
  </si>
  <si>
    <t>Early years register (full Inspection)All provisionNorth NorthamptonshireQuality of teaching, learning and assessment1 April 2022 to 31 August 2022</t>
  </si>
  <si>
    <t>Early years register (full Inspection)All provisionNorth NorthamptonshireRequirements of the compulsory part of the childcare register1 April 2022 to 31 August 2022</t>
  </si>
  <si>
    <t>Early years register (full Inspection)All provisionNorth NorthamptonshireRequirements of the voluntary part of the childcare register1 April 2022 to 31 August 2022</t>
  </si>
  <si>
    <t>Early years register (full Inspection)All provisionNorth NorthamptonshireTotal No of inspections1 April 2022 to 31 August 2022</t>
  </si>
  <si>
    <t>Early years register (full Inspection)All provisionNorth NorthamptonshireBehaviour and attitudes1 September 2021 to 31 March 2022</t>
  </si>
  <si>
    <t>Early years register (full Inspection)All provisionNorth NorthamptonshireEffectiveness of leadership and Management1 September 2021 to 31 March 2022</t>
  </si>
  <si>
    <t>Early years register (full Inspection)All provisionNorth NorthamptonshireOutcomes for children1 September 2021 to 31 March 2022</t>
  </si>
  <si>
    <t>Early years register (full Inspection)All provisionNorth NorthamptonshireOverall effectiveness: The quality and standards of the provision1 September 2021 to 31 March 2022</t>
  </si>
  <si>
    <t>Early years register (full Inspection)All provisionNorth NorthamptonshirePersonal development1 September 2021 to 31 March 2022</t>
  </si>
  <si>
    <t>Early years register (full Inspection)All provisionNorth NorthamptonshirePersonal development, behaviour and welfare1 September 2021 to 31 March 2022</t>
  </si>
  <si>
    <t>Early years register (full Inspection)All provisionNorth NorthamptonshireQuality of education1 September 2021 to 31 March 2022</t>
  </si>
  <si>
    <t>Early years register (full Inspection)All provisionNorth NorthamptonshireQuality of teaching, learning and assessment1 September 2021 to 31 March 2022</t>
  </si>
  <si>
    <t>Early years register (full Inspection)All provisionNorth NorthamptonshireRequirements of the compulsory part of the childcare register1 September 2021 to 31 March 2022</t>
  </si>
  <si>
    <t>Early years register (full Inspection)All provisionNorth NorthamptonshireRequirements of the voluntary part of the childcare register1 September 2021 to 31 March 2022</t>
  </si>
  <si>
    <t>Early years register (full Inspection)All provisionNorth NorthamptonshireTotal No of inspections1 September 2021 to 31 March 2022</t>
  </si>
  <si>
    <t>Early years register (No children on roll)All provisionNorth NorthamptonshireNCOR Inspection Outcomes1 April 2022 to 31 August 2022</t>
  </si>
  <si>
    <t>Early years register (No children on roll)All provisionNorth NorthamptonshireTotal No of inspections1 April 2022 to 31 August 2022</t>
  </si>
  <si>
    <t>Early years register (No children on roll)All provisionNorth NorthamptonshireNCOR Inspection Outcomes1 September 2021 to 31 March 2022</t>
  </si>
  <si>
    <t>Early years register (No children on roll)All provisionNorth NorthamptonshireTotal No of inspections1 September 2021 to 31 March 2022</t>
  </si>
  <si>
    <t>Early years register (Out-of-school day care)All provisionNorth NorthamptonshireTotal No of inspections1 April 2022 to 31 August 2022</t>
  </si>
  <si>
    <t>Early years register (Out-of-school day care)All provisionNorth NorthamptonshireTotal No of inspections1 September 2021 to 31 March 2022</t>
  </si>
  <si>
    <t>Early years register (full Inspection)All provisionNorth SomersetBehaviour and attitudes1 April 2022 to 31 August 2022</t>
  </si>
  <si>
    <t>Early years register (full Inspection)All provisionNorth SomersetEffectiveness of leadership and Management1 April 2022 to 31 August 2022</t>
  </si>
  <si>
    <t>Early years register (full Inspection)All provisionNorth SomersetOutcomes for children1 April 2022 to 31 August 2022</t>
  </si>
  <si>
    <t>Early years register (full Inspection)All provisionNorth SomersetOverall effectiveness: The quality and standards of the provision1 April 2022 to 31 August 2022</t>
  </si>
  <si>
    <t>Early years register (full Inspection)All provisionNorth SomersetPersonal development1 April 2022 to 31 August 2022</t>
  </si>
  <si>
    <t>Early years register (full Inspection)All provisionNorth SomersetPersonal development, behaviour and welfare1 April 2022 to 31 August 2022</t>
  </si>
  <si>
    <t>Early years register (full Inspection)All provisionNorth SomersetQuality of education1 April 2022 to 31 August 2022</t>
  </si>
  <si>
    <t>Early years register (full Inspection)All provisionNorth SomersetQuality of teaching, learning and assessment1 April 2022 to 31 August 2022</t>
  </si>
  <si>
    <t>Early years register (full Inspection)All provisionNorth SomersetRequirements of the compulsory part of the childcare register1 April 2022 to 31 August 2022</t>
  </si>
  <si>
    <t>Early years register (full Inspection)All provisionNorth SomersetRequirements of the voluntary part of the childcare register1 April 2022 to 31 August 2022</t>
  </si>
  <si>
    <t>Early years register (full Inspection)All provisionNorth SomersetTotal No of inspections1 April 2022 to 31 August 2022</t>
  </si>
  <si>
    <t>Early years register (full Inspection)All provisionNorth SomersetBehaviour and attitudes1 September 2021 to 31 March 2022</t>
  </si>
  <si>
    <t>Early years register (full Inspection)All provisionNorth SomersetEffectiveness of leadership and Management1 September 2021 to 31 March 2022</t>
  </si>
  <si>
    <t>Early years register (full Inspection)All provisionNorth SomersetOutcomes for children1 September 2021 to 31 March 2022</t>
  </si>
  <si>
    <t>Early years register (full Inspection)All provisionNorth SomersetOverall effectiveness: The quality and standards of the provision1 September 2021 to 31 March 2022</t>
  </si>
  <si>
    <t>Early years register (full Inspection)All provisionNorth SomersetPersonal development1 September 2021 to 31 March 2022</t>
  </si>
  <si>
    <t>Early years register (full Inspection)All provisionNorth SomersetPersonal development, behaviour and welfare1 September 2021 to 31 March 2022</t>
  </si>
  <si>
    <t>Early years register (full Inspection)All provisionNorth SomersetQuality of education1 September 2021 to 31 March 2022</t>
  </si>
  <si>
    <t>Early years register (full Inspection)All provisionNorth SomersetQuality of teaching, learning and assessment1 September 2021 to 31 March 2022</t>
  </si>
  <si>
    <t>Early years register (full Inspection)All provisionNorth SomersetRequirements of the compulsory part of the childcare register1 September 2021 to 31 March 2022</t>
  </si>
  <si>
    <t>Early years register (full Inspection)All provisionNorth SomersetRequirements of the voluntary part of the childcare register1 September 2021 to 31 March 2022</t>
  </si>
  <si>
    <t>Early years register (full Inspection)All provisionNorth SomersetTotal No of inspections1 September 2021 to 31 March 2022</t>
  </si>
  <si>
    <t>Early years register (No children on roll)All provisionNorth SomersetNCOR Inspection Outcomes1 September 2021 to 31 March 2022</t>
  </si>
  <si>
    <t>Early years register (No children on roll)All provisionNorth SomersetTotal No of inspections1 September 2021 to 31 March 2022</t>
  </si>
  <si>
    <t>Early years register (Out-of-school day care)All provisionNorth SomersetTotal No of inspections1 April 2022 to 31 August 2022</t>
  </si>
  <si>
    <t>Early years register (Out-of-school day care)All provisionNorth SomersetTotal No of inspections1 September 2021 to 31 March 2022</t>
  </si>
  <si>
    <t>Early years register (full Inspection)All provisionNorth TynesideBehaviour and attitudes1 April 2022 to 31 August 2022</t>
  </si>
  <si>
    <t>Early years register (full Inspection)All provisionNorth TynesideEffectiveness of leadership and Management1 April 2022 to 31 August 2022</t>
  </si>
  <si>
    <t>Early years register (full Inspection)All provisionNorth TynesideOutcomes for children1 April 2022 to 31 August 2022</t>
  </si>
  <si>
    <t>Early years register (full Inspection)All provisionNorth TynesideOverall effectiveness: The quality and standards of the provision1 April 2022 to 31 August 2022</t>
  </si>
  <si>
    <t>Early years register (full Inspection)All provisionNorth TynesidePersonal development1 April 2022 to 31 August 2022</t>
  </si>
  <si>
    <t>Early years register (full Inspection)All provisionNorth TynesidePersonal development, behaviour and welfare1 April 2022 to 31 August 2022</t>
  </si>
  <si>
    <t>Early years register (full Inspection)All provisionNorth TynesideQuality of education1 April 2022 to 31 August 2022</t>
  </si>
  <si>
    <t>Early years register (full Inspection)All provisionNorth TynesideQuality of teaching, learning and assessment1 April 2022 to 31 August 2022</t>
  </si>
  <si>
    <t>Early years register (full Inspection)All provisionNorth TynesideRequirements of the compulsory part of the childcare register1 April 2022 to 31 August 2022</t>
  </si>
  <si>
    <t>Early years register (full Inspection)All provisionNorth TynesideRequirements of the voluntary part of the childcare register1 April 2022 to 31 August 2022</t>
  </si>
  <si>
    <t>Early years register (full Inspection)All provisionNorth TynesideTotal No of inspections1 April 2022 to 31 August 2022</t>
  </si>
  <si>
    <t>Early years register (full Inspection)All provisionNorth TynesideBehaviour and attitudes1 September 2021 to 31 March 2022</t>
  </si>
  <si>
    <t>Early years register (full Inspection)All provisionNorth TynesideEffectiveness of leadership and Management1 September 2021 to 31 March 2022</t>
  </si>
  <si>
    <t>Early years register (full Inspection)All provisionNorth TynesideOutcomes for children1 September 2021 to 31 March 2022</t>
  </si>
  <si>
    <t>Early years register (full Inspection)All provisionNorth TynesideOverall effectiveness: The quality and standards of the provision1 September 2021 to 31 March 2022</t>
  </si>
  <si>
    <t>Early years register (full Inspection)All provisionNorth TynesidePersonal development1 September 2021 to 31 March 2022</t>
  </si>
  <si>
    <t>Early years register (full Inspection)All provisionNorth TynesidePersonal development, behaviour and welfare1 September 2021 to 31 March 2022</t>
  </si>
  <si>
    <t>Early years register (full Inspection)All provisionNorth TynesideQuality of education1 September 2021 to 31 March 2022</t>
  </si>
  <si>
    <t>Early years register (full Inspection)All provisionNorth TynesideQuality of teaching, learning and assessment1 September 2021 to 31 March 2022</t>
  </si>
  <si>
    <t>Early years register (full Inspection)All provisionNorth TynesideRequirements of the compulsory part of the childcare register1 September 2021 to 31 March 2022</t>
  </si>
  <si>
    <t>Early years register (full Inspection)All provisionNorth TynesideRequirements of the voluntary part of the childcare register1 September 2021 to 31 March 2022</t>
  </si>
  <si>
    <t>Early years register (full Inspection)All provisionNorth TynesideTotal No of inspections1 September 2021 to 31 March 2022</t>
  </si>
  <si>
    <t>Early years register (No children on roll)All provisionNorth TynesideNCOR Inspection Outcomes1 September 2021 to 31 March 2022</t>
  </si>
  <si>
    <t>Early years register (No children on roll)All provisionNorth TynesideTotal No of inspections1 September 2021 to 31 March 2022</t>
  </si>
  <si>
    <t>Early years register (Out-of-school day care)All provisionNorth TynesideTotal No of inspections1 September 2021 to 31 March 2022</t>
  </si>
  <si>
    <t>Childcare registerAll provisionNorth YorkshireTotal No of inspections1 September 2021 to 31 March 2022</t>
  </si>
  <si>
    <t>Early years register (full Inspection)All provisionNorth YorkshireBehaviour and attitudes1 April 2022 to 31 August 2022</t>
  </si>
  <si>
    <t>Early years register (full Inspection)All provisionNorth YorkshireEffectiveness of leadership and Management1 April 2022 to 31 August 2022</t>
  </si>
  <si>
    <t>Early years register (full Inspection)All provisionNorth YorkshireOutcomes for children1 April 2022 to 31 August 2022</t>
  </si>
  <si>
    <t>Early years register (full Inspection)All provisionNorth YorkshireOverall effectiveness: The quality and standards of the provision1 April 2022 to 31 August 2022</t>
  </si>
  <si>
    <t>Early years register (full Inspection)All provisionNorth YorkshirePersonal development1 April 2022 to 31 August 2022</t>
  </si>
  <si>
    <t>Early years register (full Inspection)All provisionNorth YorkshirePersonal development, behaviour and welfare1 April 2022 to 31 August 2022</t>
  </si>
  <si>
    <t>Early years register (full Inspection)All provisionNorth YorkshireQuality of education1 April 2022 to 31 August 2022</t>
  </si>
  <si>
    <t>Early years register (full Inspection)All provisionNorth YorkshireQuality of teaching, learning and assessment1 April 2022 to 31 August 2022</t>
  </si>
  <si>
    <t>Early years register (full Inspection)All provisionNorth YorkshireRequirements of the compulsory part of the childcare register1 April 2022 to 31 August 2022</t>
  </si>
  <si>
    <t>Early years register (full Inspection)All provisionNorth YorkshireRequirements of the voluntary part of the childcare register1 April 2022 to 31 August 2022</t>
  </si>
  <si>
    <t>Early years register (full Inspection)All provisionNorth YorkshireTotal No of inspections1 April 2022 to 31 August 2022</t>
  </si>
  <si>
    <t>Early years register (full Inspection)All provisionNorth YorkshireBehaviour and attitudes1 September 2021 to 31 March 2022</t>
  </si>
  <si>
    <t>Early years register (full Inspection)All provisionNorth YorkshireEffectiveness of leadership and Management1 September 2021 to 31 March 2022</t>
  </si>
  <si>
    <t>Early years register (full Inspection)All provisionNorth YorkshireOutcomes for children1 September 2021 to 31 March 2022</t>
  </si>
  <si>
    <t>Early years register (full Inspection)All provisionNorth YorkshireOverall effectiveness: The quality and standards of the provision1 September 2021 to 31 March 2022</t>
  </si>
  <si>
    <t>Early years register (full Inspection)All provisionNorth YorkshirePersonal development1 September 2021 to 31 March 2022</t>
  </si>
  <si>
    <t>Early years register (full Inspection)All provisionNorth YorkshirePersonal development, behaviour and welfare1 September 2021 to 31 March 2022</t>
  </si>
  <si>
    <t>Early years register (full Inspection)All provisionNorth YorkshireQuality of education1 September 2021 to 31 March 2022</t>
  </si>
  <si>
    <t>Early years register (full Inspection)All provisionNorth YorkshireQuality of teaching, learning and assessment1 September 2021 to 31 March 2022</t>
  </si>
  <si>
    <t>Early years register (full Inspection)All provisionNorth YorkshireRequirements of the compulsory part of the childcare register1 September 2021 to 31 March 2022</t>
  </si>
  <si>
    <t>Early years register (full Inspection)All provisionNorth YorkshireRequirements of the voluntary part of the childcare register1 September 2021 to 31 March 2022</t>
  </si>
  <si>
    <t>Early years register (full Inspection)All provisionNorth YorkshireTotal No of inspections1 September 2021 to 31 March 2022</t>
  </si>
  <si>
    <t>Early years register (No children on roll)All provisionNorth YorkshireNCOR Inspection Outcomes1 April 2022 to 31 August 2022</t>
  </si>
  <si>
    <t>Early years register (No children on roll)All provisionNorth YorkshireTotal No of inspections1 April 2022 to 31 August 2022</t>
  </si>
  <si>
    <t>Early years register (No children on roll)All provisionNorth YorkshireNCOR Inspection Outcomes1 September 2021 to 31 March 2022</t>
  </si>
  <si>
    <t>Early years register (No children on roll)All provisionNorth YorkshireTotal No of inspections1 September 2021 to 31 March 2022</t>
  </si>
  <si>
    <t>Early years register (Out-of-school day care)All provisionNorth YorkshireTotal No of inspections1 April 2022 to 31 August 2022</t>
  </si>
  <si>
    <t>Early years register (Out-of-school day care)All provisionNorth YorkshireTotal No of inspections1 September 2021 to 31 March 2022</t>
  </si>
  <si>
    <t>Childcare registerAll provisionNorthumberlandTotal No of inspections1 September 2021 to 31 March 2022</t>
  </si>
  <si>
    <t>Early years register (full Inspection)All provisionNorthumberlandBehaviour and attitudes1 April 2022 to 31 August 2022</t>
  </si>
  <si>
    <t>Early years register (full Inspection)All provisionNorthumberlandEffectiveness of leadership and Management1 April 2022 to 31 August 2022</t>
  </si>
  <si>
    <t>Early years register (full Inspection)All provisionNorthumberlandOutcomes for children1 April 2022 to 31 August 2022</t>
  </si>
  <si>
    <t>Early years register (full Inspection)All provisionNorthumberlandOverall effectiveness: The quality and standards of the provision1 April 2022 to 31 August 2022</t>
  </si>
  <si>
    <t>Early years register (full Inspection)All provisionNorthumberlandPersonal development1 April 2022 to 31 August 2022</t>
  </si>
  <si>
    <t>Early years register (full Inspection)All provisionNorthumberlandPersonal development, behaviour and welfare1 April 2022 to 31 August 2022</t>
  </si>
  <si>
    <t>Early years register (full Inspection)All provisionNorthumberlandQuality of education1 April 2022 to 31 August 2022</t>
  </si>
  <si>
    <t>Early years register (full Inspection)All provisionNorthumberlandQuality of teaching, learning and assessment1 April 2022 to 31 August 2022</t>
  </si>
  <si>
    <t>Early years register (full Inspection)All provisionNorthumberlandRequirements of the compulsory part of the childcare register1 April 2022 to 31 August 2022</t>
  </si>
  <si>
    <t>Early years register (full Inspection)All provisionNorthumberlandRequirements of the voluntary part of the childcare register1 April 2022 to 31 August 2022</t>
  </si>
  <si>
    <t>Early years register (full Inspection)All provisionNorthumberlandTotal No of inspections1 April 2022 to 31 August 2022</t>
  </si>
  <si>
    <t>Early years register (full Inspection)All provisionNorthumberlandBehaviour and attitudes1 September 2021 to 31 March 2022</t>
  </si>
  <si>
    <t>Early years register (full Inspection)All provisionNorthumberlandEffectiveness of leadership and Management1 September 2021 to 31 March 2022</t>
  </si>
  <si>
    <t>Early years register (full Inspection)All provisionNorthumberlandOutcomes for children1 September 2021 to 31 March 2022</t>
  </si>
  <si>
    <t>Early years register (full Inspection)All provisionNorthumberlandOverall effectiveness: The quality and standards of the provision1 September 2021 to 31 March 2022</t>
  </si>
  <si>
    <t>Early years register (full Inspection)All provisionNorthumberlandPersonal development1 September 2021 to 31 March 2022</t>
  </si>
  <si>
    <t>Early years register (full Inspection)All provisionNorthumberlandPersonal development, behaviour and welfare1 September 2021 to 31 March 2022</t>
  </si>
  <si>
    <t>Early years register (full Inspection)All provisionNorthumberlandQuality of education1 September 2021 to 31 March 2022</t>
  </si>
  <si>
    <t>Early years register (full Inspection)All provisionNorthumberlandQuality of teaching, learning and assessment1 September 2021 to 31 March 2022</t>
  </si>
  <si>
    <t>Early years register (full Inspection)All provisionNorthumberlandRequirements of the compulsory part of the childcare register1 September 2021 to 31 March 2022</t>
  </si>
  <si>
    <t>Early years register (full Inspection)All provisionNorthumberlandRequirements of the voluntary part of the childcare register1 September 2021 to 31 March 2022</t>
  </si>
  <si>
    <t>Early years register (full Inspection)All provisionNorthumberlandTotal No of inspections1 September 2021 to 31 March 2022</t>
  </si>
  <si>
    <t>Early years register (No children on roll)All provisionNorthumberlandNCOR Inspection Outcomes1 September 2021 to 31 March 2022</t>
  </si>
  <si>
    <t>Early years register (No children on roll)All provisionNorthumberlandTotal No of inspections1 September 2021 to 31 March 2022</t>
  </si>
  <si>
    <t>Early years register (Out-of-school day care)All provisionNorthumberlandTotal No of inspections1 April 2022 to 31 August 2022</t>
  </si>
  <si>
    <t>Early years register (Out-of-school day care)All provisionNorthumberlandTotal No of inspections1 September 2021 to 31 March 2022</t>
  </si>
  <si>
    <t>Early years register (full Inspection)All provisionNot RecordedBehaviour and attitudes1 April 2022 to 31 August 2022</t>
  </si>
  <si>
    <t>Early years register (full Inspection)All provisionNot RecordedEffectiveness of leadership and Management1 April 2022 to 31 August 2022</t>
  </si>
  <si>
    <t>Early years register (full Inspection)All provisionNot RecordedOutcomes for children1 April 2022 to 31 August 2022</t>
  </si>
  <si>
    <t>Early years register (full Inspection)All provisionNot RecordedOverall effectiveness: The quality and standards of the provision1 April 2022 to 31 August 2022</t>
  </si>
  <si>
    <t>Early years register (full Inspection)All provisionNot RecordedPersonal development1 April 2022 to 31 August 2022</t>
  </si>
  <si>
    <t>Early years register (full Inspection)All provisionNot RecordedPersonal development, behaviour and welfare1 April 2022 to 31 August 2022</t>
  </si>
  <si>
    <t>Early years register (full Inspection)All provisionNot RecordedQuality of education1 April 2022 to 31 August 2022</t>
  </si>
  <si>
    <t>Early years register (full Inspection)All provisionNot RecordedQuality of teaching, learning and assessment1 April 2022 to 31 August 2022</t>
  </si>
  <si>
    <t>Early years register (full Inspection)All provisionNot RecordedRequirements of the compulsory part of the childcare register1 April 2022 to 31 August 2022</t>
  </si>
  <si>
    <t>Early years register (full Inspection)All provisionNot RecordedRequirements of the voluntary part of the childcare register1 April 2022 to 31 August 2022</t>
  </si>
  <si>
    <t>Early years register (full Inspection)All provisionNot RecordedTotal No of inspections1 April 2022 to 31 August 2022</t>
  </si>
  <si>
    <t>Early years register (full Inspection)All provisionNot RecordedBehaviour and attitudes1 September 2021 to 31 March 2022</t>
  </si>
  <si>
    <t>Early years register (full Inspection)All provisionNot RecordedEffectiveness of leadership and Management1 September 2021 to 31 March 2022</t>
  </si>
  <si>
    <t>Early years register (full Inspection)All provisionNot RecordedOutcomes for children1 September 2021 to 31 March 2022</t>
  </si>
  <si>
    <t>Early years register (full Inspection)All provisionNot RecordedOverall effectiveness: The quality and standards of the provision1 September 2021 to 31 March 2022</t>
  </si>
  <si>
    <t>Early years register (full Inspection)All provisionNot RecordedPersonal development1 September 2021 to 31 March 2022</t>
  </si>
  <si>
    <t>Early years register (full Inspection)All provisionNot RecordedPersonal development, behaviour and welfare1 September 2021 to 31 March 2022</t>
  </si>
  <si>
    <t>Early years register (full Inspection)All provisionNot RecordedQuality of education1 September 2021 to 31 March 2022</t>
  </si>
  <si>
    <t>Early years register (full Inspection)All provisionNot RecordedQuality of teaching, learning and assessment1 September 2021 to 31 March 2022</t>
  </si>
  <si>
    <t>Early years register (full Inspection)All provisionNot RecordedRequirements of the compulsory part of the childcare register1 September 2021 to 31 March 2022</t>
  </si>
  <si>
    <t>Early years register (full Inspection)All provisionNot RecordedRequirements of the voluntary part of the childcare register1 September 2021 to 31 March 2022</t>
  </si>
  <si>
    <t>Early years register (full Inspection)All provisionNot RecordedTotal No of inspections1 September 2021 to 31 March 2022</t>
  </si>
  <si>
    <t>Childcare registerAll provisionNottinghamTotal No of inspections1 September 2021 to 31 March 2022</t>
  </si>
  <si>
    <t>Early years register (full Inspection)All provisionNottinghamBehaviour and attitudes1 April 2022 to 31 August 2022</t>
  </si>
  <si>
    <t>Early years register (full Inspection)All provisionNottinghamEffectiveness of leadership and Management1 April 2022 to 31 August 2022</t>
  </si>
  <si>
    <t>Early years register (full Inspection)All provisionNottinghamOutcomes for children1 April 2022 to 31 August 2022</t>
  </si>
  <si>
    <t>Early years register (full Inspection)All provisionNottinghamOverall effectiveness: The quality and standards of the provision1 April 2022 to 31 August 2022</t>
  </si>
  <si>
    <t>Early years register (full Inspection)All provisionNottinghamPersonal development1 April 2022 to 31 August 2022</t>
  </si>
  <si>
    <t>Early years register (full Inspection)All provisionNottinghamPersonal development, behaviour and welfare1 April 2022 to 31 August 2022</t>
  </si>
  <si>
    <t>Early years register (full Inspection)All provisionNottinghamQuality of education1 April 2022 to 31 August 2022</t>
  </si>
  <si>
    <t>Early years register (full Inspection)All provisionNottinghamQuality of teaching, learning and assessment1 April 2022 to 31 August 2022</t>
  </si>
  <si>
    <t>Early years register (full Inspection)All provisionNottinghamRequirements of the compulsory part of the childcare register1 April 2022 to 31 August 2022</t>
  </si>
  <si>
    <t>Early years register (full Inspection)All provisionNottinghamRequirements of the voluntary part of the childcare register1 April 2022 to 31 August 2022</t>
  </si>
  <si>
    <t>Early years register (full Inspection)All provisionNottinghamTotal No of inspections1 April 2022 to 31 August 2022</t>
  </si>
  <si>
    <t>Early years register (full Inspection)All provisionNottinghamBehaviour and attitudes1 September 2021 to 31 March 2022</t>
  </si>
  <si>
    <t>Early years register (full Inspection)All provisionNottinghamEffectiveness of leadership and Management1 September 2021 to 31 March 2022</t>
  </si>
  <si>
    <t>Early years register (full Inspection)All provisionNottinghamOutcomes for children1 September 2021 to 31 March 2022</t>
  </si>
  <si>
    <t>Early years register (full Inspection)All provisionNottinghamOverall effectiveness: The quality and standards of the provision1 September 2021 to 31 March 2022</t>
  </si>
  <si>
    <t>Early years register (full Inspection)All provisionNottinghamPersonal development1 September 2021 to 31 March 2022</t>
  </si>
  <si>
    <t>Early years register (full Inspection)All provisionNottinghamPersonal development, behaviour and welfare1 September 2021 to 31 March 2022</t>
  </si>
  <si>
    <t>Early years register (full Inspection)All provisionNottinghamQuality of education1 September 2021 to 31 March 2022</t>
  </si>
  <si>
    <t>Early years register (full Inspection)All provisionNottinghamQuality of teaching, learning and assessment1 September 2021 to 31 March 2022</t>
  </si>
  <si>
    <t>Early years register (full Inspection)All provisionNottinghamRequirements of the compulsory part of the childcare register1 September 2021 to 31 March 2022</t>
  </si>
  <si>
    <t>Early years register (full Inspection)All provisionNottinghamRequirements of the voluntary part of the childcare register1 September 2021 to 31 March 2022</t>
  </si>
  <si>
    <t>Early years register (full Inspection)All provisionNottinghamTotal No of inspections1 September 2021 to 31 March 2022</t>
  </si>
  <si>
    <t>Early years register (No children on roll)All provisionNottinghamNCOR Inspection Outcomes1 April 2022 to 31 August 2022</t>
  </si>
  <si>
    <t>Early years register (No children on roll)All provisionNottinghamTotal No of inspections1 April 2022 to 31 August 2022</t>
  </si>
  <si>
    <t>Early years register (No children on roll)All provisionNottinghamNCOR Inspection Outcomes1 September 2021 to 31 March 2022</t>
  </si>
  <si>
    <t>Early years register (No children on roll)All provisionNottinghamTotal No of inspections1 September 2021 to 31 March 2022</t>
  </si>
  <si>
    <t>Early years register (Out-of-school day care)All provisionNottinghamTotal No of inspections1 April 2022 to 31 August 2022</t>
  </si>
  <si>
    <t>Early years register (Out-of-school day care)All provisionNottinghamTotal No of inspections1 September 2021 to 31 March 2022</t>
  </si>
  <si>
    <t>Childcare registerAll provisionNottinghamshireTotal No of inspections1 September 2021 to 31 March 2022</t>
  </si>
  <si>
    <t>Early years register (full Inspection)All provisionNottinghamshireBehaviour and attitudes1 April 2022 to 31 August 2022</t>
  </si>
  <si>
    <t>Early years register (full Inspection)All provisionNottinghamshireEffectiveness of leadership and Management1 April 2022 to 31 August 2022</t>
  </si>
  <si>
    <t>Early years register (full Inspection)All provisionNottinghamshireOutcomes for children1 April 2022 to 31 August 2022</t>
  </si>
  <si>
    <t>Early years register (full Inspection)All provisionNottinghamshireOverall effectiveness: The quality and standards of the provision1 April 2022 to 31 August 2022</t>
  </si>
  <si>
    <t>Early years register (full Inspection)All provisionNottinghamshirePersonal development1 April 2022 to 31 August 2022</t>
  </si>
  <si>
    <t>Early years register (full Inspection)All provisionNottinghamshirePersonal development, behaviour and welfare1 April 2022 to 31 August 2022</t>
  </si>
  <si>
    <t>Early years register (full Inspection)All provisionNottinghamshireQuality of education1 April 2022 to 31 August 2022</t>
  </si>
  <si>
    <t>Early years register (full Inspection)All provisionNottinghamshireQuality of teaching, learning and assessment1 April 2022 to 31 August 2022</t>
  </si>
  <si>
    <t>Early years register (full Inspection)All provisionNottinghamshireRequirements of the compulsory part of the childcare register1 April 2022 to 31 August 2022</t>
  </si>
  <si>
    <t>Early years register (full Inspection)All provisionNottinghamshireRequirements of the voluntary part of the childcare register1 April 2022 to 31 August 2022</t>
  </si>
  <si>
    <t>Early years register (full Inspection)All provisionNottinghamshireTotal No of inspections1 April 2022 to 31 August 2022</t>
  </si>
  <si>
    <t>Early years register (full Inspection)All provisionNottinghamshireBehaviour and attitudes1 September 2021 to 31 March 2022</t>
  </si>
  <si>
    <t>Early years register (full Inspection)All provisionNottinghamshireEffectiveness of leadership and Management1 September 2021 to 31 March 2022</t>
  </si>
  <si>
    <t>Early years register (full Inspection)All provisionNottinghamshireOutcomes for children1 September 2021 to 31 March 2022</t>
  </si>
  <si>
    <t>Early years register (full Inspection)All provisionNottinghamshireOverall effectiveness: The quality and standards of the provision1 September 2021 to 31 March 2022</t>
  </si>
  <si>
    <t>Early years register (full Inspection)All provisionNottinghamshirePersonal development1 September 2021 to 31 March 2022</t>
  </si>
  <si>
    <t>Early years register (full Inspection)All provisionNottinghamshirePersonal development, behaviour and welfare1 September 2021 to 31 March 2022</t>
  </si>
  <si>
    <t>Early years register (full Inspection)All provisionNottinghamshireQuality of education1 September 2021 to 31 March 2022</t>
  </si>
  <si>
    <t>Early years register (full Inspection)All provisionNottinghamshireQuality of teaching, learning and assessment1 September 2021 to 31 March 2022</t>
  </si>
  <si>
    <t>Early years register (full Inspection)All provisionNottinghamshireRequirements of the compulsory part of the childcare register1 September 2021 to 31 March 2022</t>
  </si>
  <si>
    <t>Early years register (full Inspection)All provisionNottinghamshireRequirements of the voluntary part of the childcare register1 September 2021 to 31 March 2022</t>
  </si>
  <si>
    <t>Early years register (full Inspection)All provisionNottinghamshireTotal No of inspections1 September 2021 to 31 March 2022</t>
  </si>
  <si>
    <t>Early years register (No children on roll)All provisionNottinghamshireNCOR Inspection Outcomes1 April 2022 to 31 August 2022</t>
  </si>
  <si>
    <t>Early years register (No children on roll)All provisionNottinghamshireTotal No of inspections1 April 2022 to 31 August 2022</t>
  </si>
  <si>
    <t>Early years register (No children on roll)All provisionNottinghamshireNCOR Inspection Outcomes1 September 2021 to 31 March 2022</t>
  </si>
  <si>
    <t>Early years register (No children on roll)All provisionNottinghamshireTotal No of inspections1 September 2021 to 31 March 2022</t>
  </si>
  <si>
    <t>Early years register (Out-of-school day care)All provisionNottinghamshireTotal No of inspections1 April 2022 to 31 August 2022</t>
  </si>
  <si>
    <t>Early years register (Out-of-school day care)All provisionNottinghamshireTotal No of inspections1 September 2021 to 31 March 2022</t>
  </si>
  <si>
    <t>Childcare registerAll provisionOldhamTotal No of inspections1 September 2021 to 31 March 2022</t>
  </si>
  <si>
    <t>Early years register (full Inspection)All provisionOldhamBehaviour and attitudes1 April 2022 to 31 August 2022</t>
  </si>
  <si>
    <t>Early years register (full Inspection)All provisionOldhamEffectiveness of leadership and Management1 April 2022 to 31 August 2022</t>
  </si>
  <si>
    <t>Early years register (full Inspection)All provisionOldhamOutcomes for children1 April 2022 to 31 August 2022</t>
  </si>
  <si>
    <t>Early years register (full Inspection)All provisionOldhamOverall effectiveness: The quality and standards of the provision1 April 2022 to 31 August 2022</t>
  </si>
  <si>
    <t>Early years register (full Inspection)All provisionOldhamPersonal development1 April 2022 to 31 August 2022</t>
  </si>
  <si>
    <t>Early years register (full Inspection)All provisionOldhamPersonal development, behaviour and welfare1 April 2022 to 31 August 2022</t>
  </si>
  <si>
    <t>Early years register (full Inspection)All provisionOldhamQuality of education1 April 2022 to 31 August 2022</t>
  </si>
  <si>
    <t>Early years register (full Inspection)All provisionOldhamQuality of teaching, learning and assessment1 April 2022 to 31 August 2022</t>
  </si>
  <si>
    <t>Early years register (full Inspection)All provisionOldhamRequirements of the compulsory part of the childcare register1 April 2022 to 31 August 2022</t>
  </si>
  <si>
    <t>Early years register (full Inspection)All provisionOldhamRequirements of the voluntary part of the childcare register1 April 2022 to 31 August 2022</t>
  </si>
  <si>
    <t>Early years register (full Inspection)All provisionOldhamTotal No of inspections1 April 2022 to 31 August 2022</t>
  </si>
  <si>
    <t>Early years register (full Inspection)All provisionOldhamBehaviour and attitudes1 September 2021 to 31 March 2022</t>
  </si>
  <si>
    <t>Early years register (full Inspection)All provisionOldhamEffectiveness of leadership and Management1 September 2021 to 31 March 2022</t>
  </si>
  <si>
    <t>Early years register (full Inspection)All provisionOldhamOutcomes for children1 September 2021 to 31 March 2022</t>
  </si>
  <si>
    <t>Early years register (full Inspection)All provisionOldhamOverall effectiveness: The quality and standards of the provision1 September 2021 to 31 March 2022</t>
  </si>
  <si>
    <t>Early years register (full Inspection)All provisionOldhamPersonal development1 September 2021 to 31 March 2022</t>
  </si>
  <si>
    <t>Early years register (full Inspection)All provisionOldhamPersonal development, behaviour and welfare1 September 2021 to 31 March 2022</t>
  </si>
  <si>
    <t>Early years register (full Inspection)All provisionOldhamQuality of education1 September 2021 to 31 March 2022</t>
  </si>
  <si>
    <t>Early years register (full Inspection)All provisionOldhamQuality of teaching, learning and assessment1 September 2021 to 31 March 2022</t>
  </si>
  <si>
    <t>Early years register (full Inspection)All provisionOldhamRequirements of the compulsory part of the childcare register1 September 2021 to 31 March 2022</t>
  </si>
  <si>
    <t>Early years register (full Inspection)All provisionOldhamRequirements of the voluntary part of the childcare register1 September 2021 to 31 March 2022</t>
  </si>
  <si>
    <t>Early years register (full Inspection)All provisionOldhamTotal No of inspections1 September 2021 to 31 March 2022</t>
  </si>
  <si>
    <t>Early years register (No children on roll)All provisionOldhamNCOR Inspection Outcomes1 April 2022 to 31 August 2022</t>
  </si>
  <si>
    <t>Early years register (No children on roll)All provisionOldhamTotal No of inspections1 April 2022 to 31 August 2022</t>
  </si>
  <si>
    <t>Early years register (No children on roll)All provisionOldhamNCOR Inspection Outcomes1 September 2021 to 31 March 2022</t>
  </si>
  <si>
    <t>Early years register (No children on roll)All provisionOldhamTotal No of inspections1 September 2021 to 31 March 2022</t>
  </si>
  <si>
    <t>Early years register (Out-of-school day care)All provisionOldhamTotal No of inspections1 September 2021 to 31 March 2022</t>
  </si>
  <si>
    <t>Early years register (full Inspection)All provisionWindsor and MaidenheadRequirements of the compulsory part of the childcare register1 September 2021 to 31 March 2022</t>
  </si>
  <si>
    <t>Early years register (full Inspection)All provisionWindsor and MaidenheadRequirements of the voluntary part of the childcare register1 September 2021 to 31 March 2022</t>
  </si>
  <si>
    <t>Early years register (full Inspection)All provisionWindsor and MaidenheadTotal No of inspections1 September 2021 to 31 March 2022</t>
  </si>
  <si>
    <t>Early years register (No children on roll)All provisionWindsor and MaidenheadNCOR Inspection Outcomes1 April 2022 to 31 August 2022</t>
  </si>
  <si>
    <t>Early years register (No children on roll)All provisionWindsor and MaidenheadTotal No of inspections1 April 2022 to 31 August 2022</t>
  </si>
  <si>
    <t>Early years register (No children on roll)All provisionWindsor and MaidenheadNCOR Inspection Outcomes1 September 2021 to 31 March 2022</t>
  </si>
  <si>
    <t>Early years register (No children on roll)All provisionWindsor and MaidenheadTotal No of inspections1 September 2021 to 31 March 2022</t>
  </si>
  <si>
    <t>Early years register (Out-of-school day care)All provisionWindsor and MaidenheadTotal No of inspections1 April 2022 to 31 August 2022</t>
  </si>
  <si>
    <t>Early years register (Out-of-school day care)All provisionWindsor and MaidenheadTotal No of inspections1 September 2021 to 31 March 2022</t>
  </si>
  <si>
    <t>Early years register (full Inspection)All provisionWirralBehaviour and attitudes1 April 2022 to 31 August 2022</t>
  </si>
  <si>
    <t>Early years register (full Inspection)All provisionWirralEffectiveness of leadership and Management1 April 2022 to 31 August 2022</t>
  </si>
  <si>
    <t>Early years register (full Inspection)All provisionWirralOutcomes for children1 April 2022 to 31 August 2022</t>
  </si>
  <si>
    <t>Early years register (full Inspection)All provisionWirralOverall effectiveness: The quality and standards of the provision1 April 2022 to 31 August 2022</t>
  </si>
  <si>
    <t>Early years register (full Inspection)All provisionWirralPersonal development1 April 2022 to 31 August 2022</t>
  </si>
  <si>
    <t>Early years register (full Inspection)All provisionWirralPersonal development, behaviour and welfare1 April 2022 to 31 August 2022</t>
  </si>
  <si>
    <t>Early years register (full Inspection)All provisionWirralQuality of education1 April 2022 to 31 August 2022</t>
  </si>
  <si>
    <t>Early years register (full Inspection)All provisionWirralQuality of teaching, learning and assessment1 April 2022 to 31 August 2022</t>
  </si>
  <si>
    <t>Early years register (full Inspection)All provisionWirralRequirements of the compulsory part of the childcare register1 April 2022 to 31 August 2022</t>
  </si>
  <si>
    <t>Early years register (full Inspection)All provisionWirralRequirements of the voluntary part of the childcare register1 April 2022 to 31 August 2022</t>
  </si>
  <si>
    <t>Early years register (full Inspection)All provisionWirralTotal No of inspections1 April 2022 to 31 August 2022</t>
  </si>
  <si>
    <t>Early years register (full Inspection)All provisionWirralBehaviour and attitudes1 September 2021 to 31 March 2022</t>
  </si>
  <si>
    <t>Early years register (full Inspection)All provisionWirralEffectiveness of leadership and Management1 September 2021 to 31 March 2022</t>
  </si>
  <si>
    <t>Early years register (full Inspection)All provisionWirralOutcomes for children1 September 2021 to 31 March 2022</t>
  </si>
  <si>
    <t>Early years register (full Inspection)All provisionWirralOverall effectiveness: The quality and standards of the provision1 September 2021 to 31 March 2022</t>
  </si>
  <si>
    <t>Early years register (full Inspection)All provisionWirralPersonal development1 September 2021 to 31 March 2022</t>
  </si>
  <si>
    <t>Early years register (full Inspection)All provisionWirralPersonal development, behaviour and welfare1 September 2021 to 31 March 2022</t>
  </si>
  <si>
    <t>Early years register (full Inspection)All provisionWirralQuality of education1 September 2021 to 31 March 2022</t>
  </si>
  <si>
    <t>Early years register (full Inspection)All provisionWirralQuality of teaching, learning and assessment1 September 2021 to 31 March 2022</t>
  </si>
  <si>
    <t>Early years register (full Inspection)All provisionWirralRequirements of the compulsory part of the childcare register1 September 2021 to 31 March 2022</t>
  </si>
  <si>
    <t>Early years register (full Inspection)All provisionWirralRequirements of the voluntary part of the childcare register1 September 2021 to 31 March 2022</t>
  </si>
  <si>
    <t>Early years register (full Inspection)All provisionWirralTotal No of inspections1 September 2021 to 31 March 2022</t>
  </si>
  <si>
    <t>Early years register (No children on roll)All provisionWirralNCOR Inspection Outcomes1 April 2022 to 31 August 2022</t>
  </si>
  <si>
    <t>Early years register (No children on roll)All provisionWirralTotal No of inspections1 April 2022 to 31 August 2022</t>
  </si>
  <si>
    <t>Early years register (Out-of-school day care)All provisionWirralTotal No of inspections1 April 2022 to 31 August 2022</t>
  </si>
  <si>
    <t>Early years register (Out-of-school day care)All provisionWirralTotal No of inspections1 September 2021 to 31 March 2022</t>
  </si>
  <si>
    <t>Early years register (full Inspection)All provisionWokinghamBehaviour and attitudes1 April 2022 to 31 August 2022</t>
  </si>
  <si>
    <t>Early years register (full Inspection)All provisionWokinghamEffectiveness of leadership and Management1 April 2022 to 31 August 2022</t>
  </si>
  <si>
    <t>Early years register (full Inspection)All provisionWokinghamOutcomes for children1 April 2022 to 31 August 2022</t>
  </si>
  <si>
    <t>Early years register (full Inspection)All provisionWokinghamOverall effectiveness: The quality and standards of the provision1 April 2022 to 31 August 2022</t>
  </si>
  <si>
    <t>Early years register (full Inspection)All provisionWokinghamPersonal development1 April 2022 to 31 August 2022</t>
  </si>
  <si>
    <t>Early years register (full Inspection)All provisionWokinghamPersonal development, behaviour and welfare1 April 2022 to 31 August 2022</t>
  </si>
  <si>
    <t>Early years register (full Inspection)All provisionWokinghamQuality of education1 April 2022 to 31 August 2022</t>
  </si>
  <si>
    <t>Early years register (full Inspection)All provisionWokinghamQuality of teaching, learning and assessment1 April 2022 to 31 August 2022</t>
  </si>
  <si>
    <t>Early years register (full Inspection)All provisionWokinghamRequirements of the compulsory part of the childcare register1 April 2022 to 31 August 2022</t>
  </si>
  <si>
    <t>Early years register (full Inspection)All provisionWokinghamRequirements of the voluntary part of the childcare register1 April 2022 to 31 August 2022</t>
  </si>
  <si>
    <t>Early years register (full Inspection)All provisionWokinghamTotal No of inspections1 April 2022 to 31 August 2022</t>
  </si>
  <si>
    <t>Early years register (full Inspection)All provisionWokinghamBehaviour and attitudes1 September 2021 to 31 March 2022</t>
  </si>
  <si>
    <t>Early years register (full Inspection)All provisionWokinghamEffectiveness of leadership and Management1 September 2021 to 31 March 2022</t>
  </si>
  <si>
    <t>Early years register (full Inspection)All provisionWokinghamOutcomes for children1 September 2021 to 31 March 2022</t>
  </si>
  <si>
    <t>Early years register (full Inspection)All provisionWokinghamOverall effectiveness: The quality and standards of the provision1 September 2021 to 31 March 2022</t>
  </si>
  <si>
    <t>Early years register (full Inspection)All provisionWokinghamPersonal development1 September 2021 to 31 March 2022</t>
  </si>
  <si>
    <t>Early years register (full Inspection)All provisionWokinghamPersonal development, behaviour and welfare1 September 2021 to 31 March 2022</t>
  </si>
  <si>
    <t>Early years register (full Inspection)All provisionWokinghamQuality of education1 September 2021 to 31 March 2022</t>
  </si>
  <si>
    <t>Early years register (full Inspection)All provisionWokinghamQuality of teaching, learning and assessment1 September 2021 to 31 March 2022</t>
  </si>
  <si>
    <t>Early years register (full Inspection)All provisionWokinghamRequirements of the compulsory part of the childcare register1 September 2021 to 31 March 2022</t>
  </si>
  <si>
    <t>Early years register (full Inspection)All provisionWokinghamRequirements of the voluntary part of the childcare register1 September 2021 to 31 March 2022</t>
  </si>
  <si>
    <t>Early years register (full Inspection)All provisionWokinghamTotal No of inspections1 September 2021 to 31 March 2022</t>
  </si>
  <si>
    <t>Early years register (No children on roll)All provisionWokinghamNCOR Inspection Outcomes1 April 2022 to 31 August 2022</t>
  </si>
  <si>
    <t>Early years register (No children on roll)All provisionWokinghamTotal No of inspections1 April 2022 to 31 August 2022</t>
  </si>
  <si>
    <t>Early years register (No children on roll)All provisionWokinghamNCOR Inspection Outcomes1 September 2021 to 31 March 2022</t>
  </si>
  <si>
    <t>Early years register (No children on roll)All provisionWokinghamTotal No of inspections1 September 2021 to 31 March 2022</t>
  </si>
  <si>
    <t>Early years register (Out-of-school day care)All provisionWokinghamTotal No of inspections1 April 2022 to 31 August 2022</t>
  </si>
  <si>
    <t>Early years register (Out-of-school day care)All provisionWokinghamTotal No of inspections1 September 2021 to 31 March 2022</t>
  </si>
  <si>
    <t>Childcare registerAll provisionWolverhamptonTotal No of inspections1 April 2022 to 31 August 2022</t>
  </si>
  <si>
    <t>Early years register (full Inspection)All provisionWolverhamptonBehaviour and attitudes1 April 2022 to 31 August 2022</t>
  </si>
  <si>
    <t>Early years register (full Inspection)All provisionWolverhamptonEffectiveness of leadership and Management1 April 2022 to 31 August 2022</t>
  </si>
  <si>
    <t>Early years register (full Inspection)All provisionWolverhamptonOutcomes for children1 April 2022 to 31 August 2022</t>
  </si>
  <si>
    <t>Early years register (full Inspection)All provisionWolverhamptonOverall effectiveness: The quality and standards of the provision1 April 2022 to 31 August 2022</t>
  </si>
  <si>
    <t>Early years register (full Inspection)All provisionWolverhamptonPersonal development1 April 2022 to 31 August 2022</t>
  </si>
  <si>
    <t>Early years register (full Inspection)All provisionWolverhamptonPersonal development, behaviour and welfare1 April 2022 to 31 August 2022</t>
  </si>
  <si>
    <t>Early years register (full Inspection)All provisionWolverhamptonQuality of education1 April 2022 to 31 August 2022</t>
  </si>
  <si>
    <t>Early years register (full Inspection)All provisionWolverhamptonQuality of teaching, learning and assessment1 April 2022 to 31 August 2022</t>
  </si>
  <si>
    <t>Early years register (full Inspection)All provisionWolverhamptonRequirements of the compulsory part of the childcare register1 April 2022 to 31 August 2022</t>
  </si>
  <si>
    <t>Early years register (full Inspection)All provisionWolverhamptonRequirements of the voluntary part of the childcare register1 April 2022 to 31 August 2022</t>
  </si>
  <si>
    <t>Early years register (full Inspection)All provisionWolverhamptonTotal No of inspections1 April 2022 to 31 August 2022</t>
  </si>
  <si>
    <t>Early years register (full Inspection)All provisionWolverhamptonBehaviour and attitudes1 September 2021 to 31 March 2022</t>
  </si>
  <si>
    <t>Early years register (full Inspection)All provisionWolverhamptonEffectiveness of leadership and Management1 September 2021 to 31 March 2022</t>
  </si>
  <si>
    <t>Early years register (full Inspection)All provisionWolverhamptonOutcomes for children1 September 2021 to 31 March 2022</t>
  </si>
  <si>
    <t>Early years register (full Inspection)All provisionWolverhamptonOverall effectiveness: The quality and standards of the provision1 September 2021 to 31 March 2022</t>
  </si>
  <si>
    <t>Early years register (full Inspection)All provisionWolverhamptonPersonal development1 September 2021 to 31 March 2022</t>
  </si>
  <si>
    <t>Early years register (full Inspection)All provisionWolverhamptonPersonal development, behaviour and welfare1 September 2021 to 31 March 2022</t>
  </si>
  <si>
    <t>Early years register (full Inspection)All provisionWolverhamptonQuality of education1 September 2021 to 31 March 2022</t>
  </si>
  <si>
    <t>Early years register (full Inspection)All provisionWolverhamptonQuality of teaching, learning and assessment1 September 2021 to 31 March 2022</t>
  </si>
  <si>
    <t>Early years register (full Inspection)All provisionWolverhamptonRequirements of the compulsory part of the childcare register1 September 2021 to 31 March 2022</t>
  </si>
  <si>
    <t>Early years register (full Inspection)All provisionWolverhamptonRequirements of the voluntary part of the childcare register1 September 2021 to 31 March 2022</t>
  </si>
  <si>
    <t>Early years register (full Inspection)All provisionWolverhamptonTotal No of inspections1 September 2021 to 31 March 2022</t>
  </si>
  <si>
    <t>Early years register (No children on roll)All provisionWolverhamptonNCOR Inspection Outcomes1 September 2021 to 31 March 2022</t>
  </si>
  <si>
    <t>Early years register (No children on roll)All provisionWolverhamptonTotal No of inspections1 September 2021 to 31 March 2022</t>
  </si>
  <si>
    <t>Early years register (Out-of-school day care)All provisionWolverhamptonTotal No of inspections1 April 2022 to 31 August 2022</t>
  </si>
  <si>
    <t>Early years register (Out-of-school day care)All provisionWolverhamptonTotal No of inspections1 September 2021 to 31 March 2022</t>
  </si>
  <si>
    <t>Childcare registerAll provisionWorcestershireTotal No of inspections1 April 2022 to 31 August 2022</t>
  </si>
  <si>
    <t>Early years register (full Inspection)All provisionWorcestershireBehaviour and attitudes1 April 2022 to 31 August 2022</t>
  </si>
  <si>
    <t>Early years register (full Inspection)All provisionWorcestershireEffectiveness of leadership and Management1 April 2022 to 31 August 2022</t>
  </si>
  <si>
    <t>Early years register (full Inspection)All provisionWorcestershireOutcomes for children1 April 2022 to 31 August 2022</t>
  </si>
  <si>
    <t>Early years register (full Inspection)All provisionWorcestershireOverall effectiveness: The quality and standards of the provision1 April 2022 to 31 August 2022</t>
  </si>
  <si>
    <t>Early years register (full Inspection)All provisionWorcestershirePersonal development1 April 2022 to 31 August 2022</t>
  </si>
  <si>
    <t>Early years register (full Inspection)All provisionWorcestershirePersonal development, behaviour and welfare1 April 2022 to 31 August 2022</t>
  </si>
  <si>
    <t>Early years register (full Inspection)All provisionWorcestershireQuality of education1 April 2022 to 31 August 2022</t>
  </si>
  <si>
    <t>Early years register (full Inspection)All provisionWorcestershireQuality of teaching, learning and assessment1 April 2022 to 31 August 2022</t>
  </si>
  <si>
    <t>Early years register (full Inspection)All provisionWorcestershireRequirements of the compulsory part of the childcare register1 April 2022 to 31 August 2022</t>
  </si>
  <si>
    <t>Early years register (full Inspection)All provisionWorcestershireRequirements of the voluntary part of the childcare register1 April 2022 to 31 August 2022</t>
  </si>
  <si>
    <t>Early years register (full Inspection)All provisionWorcestershireTotal No of inspections1 April 2022 to 31 August 2022</t>
  </si>
  <si>
    <t>Early years register (full Inspection)All provisionWorcestershireBehaviour and attitudes1 September 2021 to 31 March 2022</t>
  </si>
  <si>
    <t>Early years register (full Inspection)All provisionWorcestershireEffectiveness of leadership and Management1 September 2021 to 31 March 2022</t>
  </si>
  <si>
    <t>Early years register (full Inspection)All provisionWorcestershireOutcomes for children1 September 2021 to 31 March 2022</t>
  </si>
  <si>
    <t>Early years register (full Inspection)All provisionWorcestershireOverall effectiveness: The quality and standards of the provision1 September 2021 to 31 March 2022</t>
  </si>
  <si>
    <t>Early years register (full Inspection)All provisionWorcestershirePersonal development1 September 2021 to 31 March 2022</t>
  </si>
  <si>
    <t>Early years register (full Inspection)All provisionWorcestershirePersonal development, behaviour and welfare1 September 2021 to 31 March 2022</t>
  </si>
  <si>
    <t>Early years register (full Inspection)All provisionWorcestershireQuality of education1 September 2021 to 31 March 2022</t>
  </si>
  <si>
    <t>Early years register (full Inspection)All provisionWorcestershireQuality of teaching, learning and assessment1 September 2021 to 31 March 2022</t>
  </si>
  <si>
    <t>Early years register (full Inspection)All provisionWorcestershireRequirements of the compulsory part of the childcare register1 September 2021 to 31 March 2022</t>
  </si>
  <si>
    <t>Early years register (full Inspection)All provisionWorcestershireRequirements of the voluntary part of the childcare register1 September 2021 to 31 March 2022</t>
  </si>
  <si>
    <t>Early years register (full Inspection)All provisionWorcestershireTotal No of inspections1 September 2021 to 31 March 2022</t>
  </si>
  <si>
    <t>Early years register (No children on roll)All provisionWorcestershireNCOR Inspection Outcomes1 April 2022 to 31 August 2022</t>
  </si>
  <si>
    <t>Early years register (No children on roll)All provisionWorcestershireTotal No of inspections1 April 2022 to 31 August 2022</t>
  </si>
  <si>
    <t>Early years register (No children on roll)All provisionWorcestershireNCOR Inspection Outcomes1 September 2021 to 31 March 2022</t>
  </si>
  <si>
    <t>Early years register (No children on roll)All provisionWorcestershireTotal No of inspections1 September 2021 to 31 March 2022</t>
  </si>
  <si>
    <t>Early years register (Out-of-school day care)All provisionWorcestershireTotal No of inspections1 April 2022 to 31 August 2022</t>
  </si>
  <si>
    <t>Early years register (Out-of-school day care)All provisionWorcestershireTotal No of inspections1 September 2021 to 31 March 2022</t>
  </si>
  <si>
    <t>Childcare registerAll provisionYorkTotal No of inspections1 September 2021 to 31 March 2022</t>
  </si>
  <si>
    <t>Early years register (full Inspection)All provisionYorkBehaviour and attitudes1 April 2022 to 31 August 2022</t>
  </si>
  <si>
    <t>Early years register (full Inspection)All provisionYorkEffectiveness of leadership and Management1 April 2022 to 31 August 2022</t>
  </si>
  <si>
    <t>Early years register (full Inspection)All provisionYorkOutcomes for children1 April 2022 to 31 August 2022</t>
  </si>
  <si>
    <t>Early years register (full Inspection)All provisionYorkOverall effectiveness: The quality and standards of the provision1 April 2022 to 31 August 2022</t>
  </si>
  <si>
    <t>Early years register (full Inspection)All provisionYorkPersonal development1 April 2022 to 31 August 2022</t>
  </si>
  <si>
    <t>Early years register (full Inspection)All provisionYorkPersonal development, behaviour and welfare1 April 2022 to 31 August 2022</t>
  </si>
  <si>
    <t>Early years register (full Inspection)All provisionYorkQuality of education1 April 2022 to 31 August 2022</t>
  </si>
  <si>
    <t>Early years register (full Inspection)All provisionYorkQuality of teaching, learning and assessment1 April 2022 to 31 August 2022</t>
  </si>
  <si>
    <t>Early years register (full Inspection)All provisionYorkRequirements of the compulsory part of the childcare register1 April 2022 to 31 August 2022</t>
  </si>
  <si>
    <t>Early years register (full Inspection)All provisionYorkRequirements of the voluntary part of the childcare register1 April 2022 to 31 August 2022</t>
  </si>
  <si>
    <t>Early years register (full Inspection)All provisionYorkTotal No of inspections1 April 2022 to 31 August 2022</t>
  </si>
  <si>
    <t>Early years register (full Inspection)All provisionYorkBehaviour and attitudes1 September 2021 to 31 March 2022</t>
  </si>
  <si>
    <t>Early years register (full Inspection)All provisionYorkEffectiveness of leadership and Management1 September 2021 to 31 March 2022</t>
  </si>
  <si>
    <t>Early years register (full Inspection)All provisionYorkOutcomes for children1 September 2021 to 31 March 2022</t>
  </si>
  <si>
    <t>Early years register (full Inspection)All provisionYorkOverall effectiveness: The quality and standards of the provision1 September 2021 to 31 March 2022</t>
  </si>
  <si>
    <t>Early years register (full Inspection)All provisionYorkPersonal development1 September 2021 to 31 March 2022</t>
  </si>
  <si>
    <t>Early years register (full Inspection)All provisionYorkPersonal development, behaviour and welfare1 September 2021 to 31 March 2022</t>
  </si>
  <si>
    <t>Early years register (full Inspection)All provisionYorkQuality of education1 September 2021 to 31 March 2022</t>
  </si>
  <si>
    <t>Early years register (full Inspection)All provisionYorkQuality of teaching, learning and assessment1 September 2021 to 31 March 2022</t>
  </si>
  <si>
    <t>Early years register (full Inspection)All provisionYorkRequirements of the compulsory part of the childcare register1 September 2021 to 31 March 2022</t>
  </si>
  <si>
    <t>Early years register (full Inspection)All provisionYorkRequirements of the voluntary part of the childcare register1 September 2021 to 31 March 2022</t>
  </si>
  <si>
    <t>Early years register (full Inspection)All provisionYorkTotal No of inspections1 September 2021 to 31 March 2022</t>
  </si>
  <si>
    <t>Early years register (No children on roll)All provisionYorkNCOR Inspection Outcomes1 April 2022 to 31 August 2022</t>
  </si>
  <si>
    <t>Early years register (No children on roll)All provisionYorkTotal No of inspections1 April 2022 to 31 August 2022</t>
  </si>
  <si>
    <t>Early years register (No children on roll)All provisionYorkNCOR Inspection Outcomes1 September 2021 to 31 March 2022</t>
  </si>
  <si>
    <t>Early years register (No children on roll)All provisionYorkTotal No of inspections1 September 2021 to 31 March 2022</t>
  </si>
  <si>
    <t>Early years register (Out-of-school day care)All provisionYorkTotal No of inspections1 April 2022 to 31 August 2022</t>
  </si>
  <si>
    <t>Early years register (Out-of-school day care)All provisionYorkTotal No of inspections1 September 2021 to 31 March 2022</t>
  </si>
  <si>
    <t>Early years register (full Inspection)Childcare on domestic premisesAll EnglandBehaviour and attitudes1 April 2022 to 31 August 2022</t>
  </si>
  <si>
    <t>Early years register (full Inspection)Childcare on domestic premisesAll EnglandEffectiveness of leadership and Management1 April 2022 to 31 August 2022</t>
  </si>
  <si>
    <t>Early years register (full Inspection)Childcare on domestic premisesAll EnglandOutcomes for children1 April 2022 to 31 August 2022</t>
  </si>
  <si>
    <t>Early years register (full Inspection)Childcare on domestic premisesAll EnglandOverall effectiveness: The quality and standards of the provision1 April 2022 to 31 August 2022</t>
  </si>
  <si>
    <t>Early years register (full Inspection)Childcare on domestic premisesAll EnglandPersonal development1 April 2022 to 31 August 2022</t>
  </si>
  <si>
    <t>Early years register (full Inspection)Childcare on domestic premisesAll EnglandPersonal development, behaviour and welfare1 April 2022 to 31 August 2022</t>
  </si>
  <si>
    <t>Early years register (full Inspection)Childcare on domestic premisesAll EnglandQuality of education1 April 2022 to 31 August 2022</t>
  </si>
  <si>
    <t>Early years register (full Inspection)Childcare on domestic premisesAll EnglandQuality of teaching, learning and assessment1 April 2022 to 31 August 2022</t>
  </si>
  <si>
    <t>Early years register (full Inspection)Childcare on domestic premisesAll EnglandRequirements of the compulsory part of the childcare register1 April 2022 to 31 August 2022</t>
  </si>
  <si>
    <t>Early years register (full Inspection)Childcare on domestic premisesAll EnglandRequirements of the voluntary part of the childcare register1 April 2022 to 31 August 2022</t>
  </si>
  <si>
    <t>Early years register (full Inspection)Childcare on domestic premisesAll EnglandTotal No of inspections1 April 2022 to 31 August 2022</t>
  </si>
  <si>
    <t>Early years register (full Inspection)Childcare on domestic premisesAll EnglandBehaviour and attitudes1 September 2021 to 31 March 2022</t>
  </si>
  <si>
    <t>Early years register (full Inspection)Childcare on domestic premisesAll EnglandEffectiveness of leadership and Management1 September 2021 to 31 March 2022</t>
  </si>
  <si>
    <t>Early years register (full Inspection)Childcare on domestic premisesAll EnglandOutcomes for children1 September 2021 to 31 March 2022</t>
  </si>
  <si>
    <t>Early years register (full Inspection)Childcare on domestic premisesAll EnglandOverall effectiveness: The quality and standards of the provision1 September 2021 to 31 March 2022</t>
  </si>
  <si>
    <t>Early years register (full Inspection)Childcare on domestic premisesAll EnglandPersonal development1 September 2021 to 31 March 2022</t>
  </si>
  <si>
    <t>Early years register (full Inspection)Childcare on domestic premisesAll EnglandPersonal development, behaviour and welfare1 September 2021 to 31 March 2022</t>
  </si>
  <si>
    <t>Early years register (full Inspection)Childcare on domestic premisesAll EnglandQuality of education1 September 2021 to 31 March 2022</t>
  </si>
  <si>
    <t>Early years register (full Inspection)Childcare on domestic premisesAll EnglandQuality of teaching, learning and assessment1 September 2021 to 31 March 2022</t>
  </si>
  <si>
    <t>Early years register (full Inspection)Childcare on domestic premisesAll EnglandRequirements of the compulsory part of the childcare register1 September 2021 to 31 March 2022</t>
  </si>
  <si>
    <t>Early years register (full Inspection)Childcare on domestic premisesAll EnglandRequirements of the voluntary part of the childcare register1 September 2021 to 31 March 2022</t>
  </si>
  <si>
    <t>Early years register (full Inspection)Childcare on domestic premisesAll EnglandTotal No of inspections1 September 2021 to 31 March 2022</t>
  </si>
  <si>
    <t>Early years register (No children on roll)Childcare on domestic premisesAll EnglandNCOR Inspection Outcomes1 April 2022 to 31 August 2022</t>
  </si>
  <si>
    <t>Early years register (No children on roll)Childcare on domestic premisesAll EnglandTotal No of inspections1 April 2022 to 31 August 2022</t>
  </si>
  <si>
    <t>Early years register (No children on roll)Childcare on domestic premisesAll EnglandNCOR Inspection Outcomes1 September 2021 to 31 March 2022</t>
  </si>
  <si>
    <t>Early years register (No children on roll)Childcare on domestic premisesAll EnglandTotal No of inspections1 September 2021 to 31 March 2022</t>
  </si>
  <si>
    <t>Early years register (full Inspection)Childcare on domestic premisesBarnetBehaviour and attitudes1 April 2022 to 31 August 2022</t>
  </si>
  <si>
    <t>Early years register (full Inspection)Childcare on domestic premisesBarnetEffectiveness of leadership and Management1 April 2022 to 31 August 2022</t>
  </si>
  <si>
    <t>Early years register (full Inspection)Childcare on domestic premisesBarnetOutcomes for children1 April 2022 to 31 August 2022</t>
  </si>
  <si>
    <t>Early years register (full Inspection)Childcare on domestic premisesBarnetOverall effectiveness: The quality and standards of the provision1 April 2022 to 31 August 2022</t>
  </si>
  <si>
    <t>Early years register (full Inspection)Childcare on domestic premisesBarnetPersonal development1 April 2022 to 31 August 2022</t>
  </si>
  <si>
    <t>Early years register (full Inspection)Childcare on domestic premisesBarnetPersonal development, behaviour and welfare1 April 2022 to 31 August 2022</t>
  </si>
  <si>
    <t>Early years register (full Inspection)Childcare on domestic premisesBarnetQuality of education1 April 2022 to 31 August 2022</t>
  </si>
  <si>
    <t>Early years register (full Inspection)Childcare on domestic premisesBarnetQuality of teaching, learning and assessment1 April 2022 to 31 August 2022</t>
  </si>
  <si>
    <t>Early years register (full Inspection)Childcare on domestic premisesBarnetRequirements of the compulsory part of the childcare register1 April 2022 to 31 August 2022</t>
  </si>
  <si>
    <t>Early years register (full Inspection)Childcare on domestic premisesBarnetRequirements of the voluntary part of the childcare register1 April 2022 to 31 August 2022</t>
  </si>
  <si>
    <t>Early years register (full Inspection)Childcare on domestic premisesBarnetTotal No of inspections1 April 2022 to 31 August 2022</t>
  </si>
  <si>
    <t>Early years register (full Inspection)Childcare on domestic premisesBath and North East SomersetBehaviour and attitudes1 September 2021 to 31 March 2022</t>
  </si>
  <si>
    <t>Early years register (full Inspection)Childcare on domestic premisesBath and North East SomersetEffectiveness of leadership and Management1 September 2021 to 31 March 2022</t>
  </si>
  <si>
    <t>Early years register (full Inspection)Childcare on domestic premisesBath and North East SomersetOutcomes for children1 September 2021 to 31 March 2022</t>
  </si>
  <si>
    <t>Early years register (full Inspection)Childcare on domestic premisesBath and North East SomersetOverall effectiveness: The quality and standards of the provision1 September 2021 to 31 March 2022</t>
  </si>
  <si>
    <t>Early years register (full Inspection)Childcare on domestic premisesBath and North East SomersetPersonal development1 September 2021 to 31 March 2022</t>
  </si>
  <si>
    <t>Early years register (full Inspection)Childcare on domestic premisesBath and North East SomersetPersonal development, behaviour and welfare1 September 2021 to 31 March 2022</t>
  </si>
  <si>
    <t>Early years register (full Inspection)Childcare on domestic premisesBath and North East SomersetQuality of education1 September 2021 to 31 March 2022</t>
  </si>
  <si>
    <t>Early years register (full Inspection)Childcare on domestic premisesBath and North East SomersetQuality of teaching, learning and assessment1 September 2021 to 31 March 2022</t>
  </si>
  <si>
    <t>Early years register (full Inspection)Childcare on domestic premisesBath and North East SomersetRequirements of the compulsory part of the childcare register1 September 2021 to 31 March 2022</t>
  </si>
  <si>
    <t>Early years register (full Inspection)Childcare on domestic premisesBath and North East SomersetRequirements of the voluntary part of the childcare register1 September 2021 to 31 March 2022</t>
  </si>
  <si>
    <t>Early years register (full Inspection)Childcare on domestic premisesBath and North East SomersetTotal No of inspections1 September 2021 to 31 March 2022</t>
  </si>
  <si>
    <t>Early years register (full Inspection)Childcare on domestic premisesBirminghamBehaviour and attitudes1 April 2022 to 31 August 2022</t>
  </si>
  <si>
    <t>Early years register (full Inspection)Childcare on domestic premisesBirminghamEffectiveness of leadership and Management1 April 2022 to 31 August 2022</t>
  </si>
  <si>
    <t>Early years register (full Inspection)Childcare on domestic premisesBirminghamOutcomes for children1 April 2022 to 31 August 2022</t>
  </si>
  <si>
    <t>Early years register (full Inspection)Childcare on domestic premisesBirminghamOverall effectiveness: The quality and standards of the provision1 April 2022 to 31 August 2022</t>
  </si>
  <si>
    <t>Early years register (full Inspection)Childcare on domestic premisesBirminghamPersonal development1 April 2022 to 31 August 2022</t>
  </si>
  <si>
    <t>Early years register (full Inspection)Childcare on domestic premisesBirminghamPersonal development, behaviour and welfare1 April 2022 to 31 August 2022</t>
  </si>
  <si>
    <t>Early years register (full Inspection)Childcare on domestic premisesBirminghamQuality of education1 April 2022 to 31 August 2022</t>
  </si>
  <si>
    <t>Early years register (full Inspection)Childcare on domestic premisesBirminghamQuality of teaching, learning and assessment1 April 2022 to 31 August 2022</t>
  </si>
  <si>
    <t>Early years register (full Inspection)Childcare on domestic premisesBirminghamRequirements of the compulsory part of the childcare register1 April 2022 to 31 August 2022</t>
  </si>
  <si>
    <t>Early years register (full Inspection)Childcare on domestic premisesBirminghamRequirements of the voluntary part of the childcare register1 April 2022 to 31 August 2022</t>
  </si>
  <si>
    <t>Early years register (full Inspection)Childcare on domestic premisesBirminghamTotal No of inspections1 April 2022 to 31 August 2022</t>
  </si>
  <si>
    <t>Early years register (full Inspection)Childcare on domestic premisesBirminghamBehaviour and attitudes1 September 2021 to 31 March 2022</t>
  </si>
  <si>
    <t>Early years register (full Inspection)Childcare on domestic premisesBirminghamEffectiveness of leadership and Management1 September 2021 to 31 March 2022</t>
  </si>
  <si>
    <t>Early years register (full Inspection)Childcare on domestic premisesBirminghamOutcomes for children1 September 2021 to 31 March 2022</t>
  </si>
  <si>
    <t>Early years register (full Inspection)Childcare on domestic premisesBirminghamOverall effectiveness: The quality and standards of the provision1 September 2021 to 31 March 2022</t>
  </si>
  <si>
    <t>Early years register (full Inspection)Childcare on domestic premisesBirminghamPersonal development1 September 2021 to 31 March 2022</t>
  </si>
  <si>
    <t>Early years register (full Inspection)Childcare on domestic premisesBirminghamPersonal development, behaviour and welfare1 September 2021 to 31 March 2022</t>
  </si>
  <si>
    <t>Early years register (full Inspection)Childcare on domestic premisesBirminghamQuality of education1 September 2021 to 31 March 2022</t>
  </si>
  <si>
    <t>Early years register (full Inspection)Childcare on domestic premisesBirminghamQuality of teaching, learning and assessment1 September 2021 to 31 March 2022</t>
  </si>
  <si>
    <t>Early years register (full Inspection)Childcare on domestic premisesBirminghamRequirements of the compulsory part of the childcare register1 September 2021 to 31 March 2022</t>
  </si>
  <si>
    <t>Early years register (full Inspection)Childcare on domestic premisesBirminghamRequirements of the voluntary part of the childcare register1 September 2021 to 31 March 2022</t>
  </si>
  <si>
    <t>Early years register (full Inspection)Childcare on domestic premisesBirminghamTotal No of inspections1 September 2021 to 31 March 2022</t>
  </si>
  <si>
    <t>Early years register (full Inspection)Childcare on domestic premisesBlackburn with DarwenBehaviour and attitudes1 April 2022 to 31 August 2022</t>
  </si>
  <si>
    <t>Early years register (full Inspection)Childcare on domestic premisesBlackburn with DarwenEffectiveness of leadership and Management1 April 2022 to 31 August 2022</t>
  </si>
  <si>
    <t>Early years register (full Inspection)Childcare on domestic premisesBlackburn with DarwenOutcomes for children1 April 2022 to 31 August 2022</t>
  </si>
  <si>
    <t>Early years register (full Inspection)Childcare on domestic premisesBlackburn with DarwenOverall effectiveness: The quality and standards of the provision1 April 2022 to 31 August 2022</t>
  </si>
  <si>
    <t>Early years register (full Inspection)Childcare on domestic premisesBlackburn with DarwenPersonal development1 April 2022 to 31 August 2022</t>
  </si>
  <si>
    <t>Early years register (full Inspection)Childcare on domestic premisesBlackburn with DarwenPersonal development, behaviour and welfare1 April 2022 to 31 August 2022</t>
  </si>
  <si>
    <t>Early years register (full Inspection)Childcare on domestic premisesBlackburn with DarwenQuality of education1 April 2022 to 31 August 2022</t>
  </si>
  <si>
    <t>Early years register (full Inspection)Childcare on domestic premisesBlackburn with DarwenQuality of teaching, learning and assessment1 April 2022 to 31 August 2022</t>
  </si>
  <si>
    <t>Early years register (full Inspection)Childcare on domestic premisesBlackburn with DarwenRequirements of the compulsory part of the childcare register1 April 2022 to 31 August 2022</t>
  </si>
  <si>
    <t>Early years register (full Inspection)Childcare on domestic premisesBlackburn with DarwenRequirements of the voluntary part of the childcare register1 April 2022 to 31 August 2022</t>
  </si>
  <si>
    <t>Early years register (full Inspection)Childcare on domestic premisesBlackburn with DarwenTotal No of inspections1 April 2022 to 31 August 2022</t>
  </si>
  <si>
    <t>Early years register (full Inspection)Childcare on domestic premisesBournemouth, Christchurch &amp; PooleBehaviour and attitudes1 September 2021 to 31 March 2022</t>
  </si>
  <si>
    <t>Early years register (full Inspection)Childcare on domestic premisesBournemouth, Christchurch &amp; PooleEffectiveness of leadership and Management1 September 2021 to 31 March 2022</t>
  </si>
  <si>
    <t>Early years register (full Inspection)Childcare on domestic premisesBournemouth, Christchurch &amp; PooleOutcomes for children1 September 2021 to 31 March 2022</t>
  </si>
  <si>
    <t>Early years register (full Inspection)Childcare on domestic premisesBournemouth, Christchurch &amp; PooleOverall effectiveness: The quality and standards of the provision1 September 2021 to 31 March 2022</t>
  </si>
  <si>
    <t>Early years register (full Inspection)Childcare on non-domestic premisesCroydonQuality of education1 April 2022 to 31 August 2022</t>
  </si>
  <si>
    <t>Early years register (full Inspection)Childcare on non-domestic premisesCroydonQuality of teaching, learning and assessment1 April 2022 to 31 August 2022</t>
  </si>
  <si>
    <t>Early years register (full Inspection)Childcare on non-domestic premisesCroydonRequirements of the compulsory part of the childcare register1 April 2022 to 31 August 2022</t>
  </si>
  <si>
    <t>Early years register (full Inspection)Childcare on non-domestic premisesCroydonRequirements of the voluntary part of the childcare register1 April 2022 to 31 August 2022</t>
  </si>
  <si>
    <t>Early years register (full Inspection)Childcare on non-domestic premisesCroydonTotal No of inspections1 April 2022 to 31 August 2022</t>
  </si>
  <si>
    <t>Early years register (full Inspection)Childcare on non-domestic premisesCroydonBehaviour and attitudes1 September 2021 to 31 March 2022</t>
  </si>
  <si>
    <t>Early years register (full Inspection)Childcare on non-domestic premisesCroydonEffectiveness of leadership and Management1 September 2021 to 31 March 2022</t>
  </si>
  <si>
    <t>Early years register (full Inspection)Childcare on non-domestic premisesCroydonOutcomes for children1 September 2021 to 31 March 2022</t>
  </si>
  <si>
    <t>Early years register (full Inspection)Childcare on non-domestic premisesCroydonOverall effectiveness: The quality and standards of the provision1 September 2021 to 31 March 2022</t>
  </si>
  <si>
    <t>Early years register (full Inspection)Childcare on non-domestic premisesCroydonPersonal development1 September 2021 to 31 March 2022</t>
  </si>
  <si>
    <t>Early years register (full Inspection)Childcare on non-domestic premisesCroydonPersonal development, behaviour and welfare1 September 2021 to 31 March 2022</t>
  </si>
  <si>
    <t>Early years register (full Inspection)Childcare on non-domestic premisesCroydonQuality of education1 September 2021 to 31 March 2022</t>
  </si>
  <si>
    <t>Early years register (full Inspection)Childcare on non-domestic premisesCroydonQuality of teaching, learning and assessment1 September 2021 to 31 March 2022</t>
  </si>
  <si>
    <t>Early years register (full Inspection)Childcare on non-domestic premisesCroydonRequirements of the compulsory part of the childcare register1 September 2021 to 31 March 2022</t>
  </si>
  <si>
    <t>Early years register (full Inspection)Childcare on non-domestic premisesCroydonRequirements of the voluntary part of the childcare register1 September 2021 to 31 March 2022</t>
  </si>
  <si>
    <t>Early years register (full Inspection)Childcare on non-domestic premisesCroydonTotal No of inspections1 September 2021 to 31 March 2022</t>
  </si>
  <si>
    <t>Early years register (Out-of-school day care)Childcare on non-domestic premisesCroydonTotal No of inspections1 April 2022 to 31 August 2022</t>
  </si>
  <si>
    <t>Early years register (Out-of-school day care)Childcare on non-domestic premisesCroydonTotal No of inspections1 September 2021 to 31 March 2022</t>
  </si>
  <si>
    <t>Early years register (full Inspection)Childcare on non-domestic premisesCumbriaBehaviour and attitudes1 April 2022 to 31 August 2022</t>
  </si>
  <si>
    <t>Early years register (full Inspection)Childcare on non-domestic premisesCumbriaEffectiveness of leadership and Management1 April 2022 to 31 August 2022</t>
  </si>
  <si>
    <t>Early years register (full Inspection)Childcare on non-domestic premisesCumbriaOutcomes for children1 April 2022 to 31 August 2022</t>
  </si>
  <si>
    <t>Early years register (full Inspection)Childcare on non-domestic premisesCumbriaOverall effectiveness: The quality and standards of the provision1 April 2022 to 31 August 2022</t>
  </si>
  <si>
    <t>Early years register (full Inspection)Childcare on non-domestic premisesCumbriaPersonal development1 April 2022 to 31 August 2022</t>
  </si>
  <si>
    <t>Early years register (full Inspection)Childcare on non-domestic premisesCumbriaPersonal development, behaviour and welfare1 April 2022 to 31 August 2022</t>
  </si>
  <si>
    <t>Early years register (full Inspection)Childcare on non-domestic premisesCumbriaQuality of education1 April 2022 to 31 August 2022</t>
  </si>
  <si>
    <t>Early years register (full Inspection)Childcare on non-domestic premisesCumbriaQuality of teaching, learning and assessment1 April 2022 to 31 August 2022</t>
  </si>
  <si>
    <t>Early years register (full Inspection)Childcare on non-domestic premisesCumbriaRequirements of the compulsory part of the childcare register1 April 2022 to 31 August 2022</t>
  </si>
  <si>
    <t>Early years register (full Inspection)Childcare on non-domestic premisesCumbriaRequirements of the voluntary part of the childcare register1 April 2022 to 31 August 2022</t>
  </si>
  <si>
    <t>Early years register (full Inspection)Childcare on non-domestic premisesCumbriaTotal No of inspections1 April 2022 to 31 August 2022</t>
  </si>
  <si>
    <t>Early years register (full Inspection)Childcare on non-domestic premisesCumbriaBehaviour and attitudes1 September 2021 to 31 March 2022</t>
  </si>
  <si>
    <t>Early years register (full Inspection)Childcare on non-domestic premisesCumbriaEffectiveness of leadership and Management1 September 2021 to 31 March 2022</t>
  </si>
  <si>
    <t>Early years register (full Inspection)Childcare on non-domestic premisesCumbriaOutcomes for children1 September 2021 to 31 March 2022</t>
  </si>
  <si>
    <t>Early years register (full Inspection)Childcare on non-domestic premisesCumbriaOverall effectiveness: The quality and standards of the provision1 September 2021 to 31 March 2022</t>
  </si>
  <si>
    <t>Early years register (full Inspection)Childcare on non-domestic premisesCumbriaPersonal development1 September 2021 to 31 March 2022</t>
  </si>
  <si>
    <t>Early years register (full Inspection)Childcare on non-domestic premisesCumbriaPersonal development, behaviour and welfare1 September 2021 to 31 March 2022</t>
  </si>
  <si>
    <t>Early years register (full Inspection)Childcare on non-domestic premisesCumbriaQuality of education1 September 2021 to 31 March 2022</t>
  </si>
  <si>
    <t>Early years register (full Inspection)Childcare on non-domestic premisesCumbriaQuality of teaching, learning and assessment1 September 2021 to 31 March 2022</t>
  </si>
  <si>
    <t>Early years register (full Inspection)Childcare on non-domestic premisesCumbriaRequirements of the compulsory part of the childcare register1 September 2021 to 31 March 2022</t>
  </si>
  <si>
    <t>Early years register (full Inspection)Childcare on non-domestic premisesCumbriaRequirements of the voluntary part of the childcare register1 September 2021 to 31 March 2022</t>
  </si>
  <si>
    <t>Early years register (full Inspection)Childcare on non-domestic premisesCumbriaTotal No of inspections1 September 2021 to 31 March 2022</t>
  </si>
  <si>
    <t>Early years register (Out-of-school day care)Childcare on non-domestic premisesCumbriaTotal No of inspections1 April 2022 to 31 August 2022</t>
  </si>
  <si>
    <t>Early years register (Out-of-school day care)Childcare on non-domestic premisesCumbriaTotal No of inspections1 September 2021 to 31 March 2022</t>
  </si>
  <si>
    <t>Early years register (full Inspection)Childcare on non-domestic premisesDarlingtonBehaviour and attitudes1 April 2022 to 31 August 2022</t>
  </si>
  <si>
    <t>Early years register (full Inspection)Childcare on non-domestic premisesDarlingtonEffectiveness of leadership and Management1 April 2022 to 31 August 2022</t>
  </si>
  <si>
    <t>Early years register (full Inspection)Childcare on non-domestic premisesDarlingtonOutcomes for children1 April 2022 to 31 August 2022</t>
  </si>
  <si>
    <t>Early years register (full Inspection)Childcare on non-domestic premisesDarlingtonOverall effectiveness: The quality and standards of the provision1 April 2022 to 31 August 2022</t>
  </si>
  <si>
    <t>Early years register (full Inspection)Childcare on non-domestic premisesDarlingtonPersonal development1 April 2022 to 31 August 2022</t>
  </si>
  <si>
    <t>Early years register (full Inspection)Childcare on non-domestic premisesDarlingtonPersonal development, behaviour and welfare1 April 2022 to 31 August 2022</t>
  </si>
  <si>
    <t>Early years register (full Inspection)Childcare on non-domestic premisesDarlingtonQuality of education1 April 2022 to 31 August 2022</t>
  </si>
  <si>
    <t>Early years register (full Inspection)Childcare on non-domestic premisesDarlingtonQuality of teaching, learning and assessment1 April 2022 to 31 August 2022</t>
  </si>
  <si>
    <t>Early years register (full Inspection)Childcare on non-domestic premisesDarlingtonRequirements of the compulsory part of the childcare register1 April 2022 to 31 August 2022</t>
  </si>
  <si>
    <t>Early years register (full Inspection)Childcare on non-domestic premisesDarlingtonRequirements of the voluntary part of the childcare register1 April 2022 to 31 August 2022</t>
  </si>
  <si>
    <t>Early years register (full Inspection)Childcare on non-domestic premisesDarlingtonTotal No of inspections1 April 2022 to 31 August 2022</t>
  </si>
  <si>
    <t>Early years register (full Inspection)Childcare on non-domestic premisesDarlingtonBehaviour and attitudes1 September 2021 to 31 March 2022</t>
  </si>
  <si>
    <t>Early years register (full Inspection)Childcare on non-domestic premisesDarlingtonEffectiveness of leadership and Management1 September 2021 to 31 March 2022</t>
  </si>
  <si>
    <t>Early years register (full Inspection)Childcare on non-domestic premisesDarlingtonOutcomes for children1 September 2021 to 31 March 2022</t>
  </si>
  <si>
    <t>Early years register (full Inspection)Childcare on non-domestic premisesDarlingtonOverall effectiveness: The quality and standards of the provision1 September 2021 to 31 March 2022</t>
  </si>
  <si>
    <t>Early years register (full Inspection)Childcare on non-domestic premisesDarlingtonPersonal development1 September 2021 to 31 March 2022</t>
  </si>
  <si>
    <t>Early years register (full Inspection)Childcare on non-domestic premisesDarlingtonPersonal development, behaviour and welfare1 September 2021 to 31 March 2022</t>
  </si>
  <si>
    <t>Early years register (full Inspection)Childcare on non-domestic premisesDarlingtonQuality of education1 September 2021 to 31 March 2022</t>
  </si>
  <si>
    <t>Early years register (full Inspection)Childcare on non-domestic premisesDarlingtonQuality of teaching, learning and assessment1 September 2021 to 31 March 2022</t>
  </si>
  <si>
    <t>Early years register (full Inspection)Childcare on non-domestic premisesDarlingtonRequirements of the compulsory part of the childcare register1 September 2021 to 31 March 2022</t>
  </si>
  <si>
    <t>Early years register (full Inspection)Childcare on non-domestic premisesDarlingtonRequirements of the voluntary part of the childcare register1 September 2021 to 31 March 2022</t>
  </si>
  <si>
    <t>Early years register (full Inspection)Childcare on non-domestic premisesDarlingtonTotal No of inspections1 September 2021 to 31 March 2022</t>
  </si>
  <si>
    <t>Early years register (Out-of-school day care)Childcare on non-domestic premisesDarlingtonTotal No of inspections1 April 2022 to 31 August 2022</t>
  </si>
  <si>
    <t>Early years register (full Inspection)Childcare on non-domestic premisesDerbyBehaviour and attitudes1 April 2022 to 31 August 2022</t>
  </si>
  <si>
    <t>Early years register (full Inspection)Childcare on non-domestic premisesDerbyEffectiveness of leadership and Management1 April 2022 to 31 August 2022</t>
  </si>
  <si>
    <t>Early years register (full Inspection)Childcare on non-domestic premisesDerbyOutcomes for children1 April 2022 to 31 August 2022</t>
  </si>
  <si>
    <t>Early years register (full Inspection)Childcare on non-domestic premisesDerbyOverall effectiveness: The quality and standards of the provision1 April 2022 to 31 August 2022</t>
  </si>
  <si>
    <t>Early years register (full Inspection)Childcare on non-domestic premisesDerbyPersonal development1 April 2022 to 31 August 2022</t>
  </si>
  <si>
    <t>Early years register (full Inspection)Childcare on non-domestic premisesDerbyPersonal development, behaviour and welfare1 April 2022 to 31 August 2022</t>
  </si>
  <si>
    <t>Early years register (full Inspection)Childcare on non-domestic premisesDerbyQuality of education1 April 2022 to 31 August 2022</t>
  </si>
  <si>
    <t>Early years register (full Inspection)Childcare on non-domestic premisesDerbyQuality of teaching, learning and assessment1 April 2022 to 31 August 2022</t>
  </si>
  <si>
    <t>Early years register (full Inspection)Childcare on non-domestic premisesDerbyRequirements of the compulsory part of the childcare register1 April 2022 to 31 August 2022</t>
  </si>
  <si>
    <t>Early years register (full Inspection)Childcare on non-domestic premisesDerbyRequirements of the voluntary part of the childcare register1 April 2022 to 31 August 2022</t>
  </si>
  <si>
    <t>Early years register (full Inspection)Childcare on non-domestic premisesDerbyTotal No of inspections1 April 2022 to 31 August 2022</t>
  </si>
  <si>
    <t>Early years register (full Inspection)Childcare on non-domestic premisesDerbyBehaviour and attitudes1 September 2021 to 31 March 2022</t>
  </si>
  <si>
    <t>Early years register (full Inspection)Childcare on non-domestic premisesDerbyEffectiveness of leadership and Management1 September 2021 to 31 March 2022</t>
  </si>
  <si>
    <t>Early years register (full Inspection)Childcare on non-domestic premisesDerbyOutcomes for children1 September 2021 to 31 March 2022</t>
  </si>
  <si>
    <t>Early years register (full Inspection)Childcare on non-domestic premisesDerbyOverall effectiveness: The quality and standards of the provision1 September 2021 to 31 March 2022</t>
  </si>
  <si>
    <t>Early years register (full Inspection)Childcare on non-domestic premisesDerbyPersonal development1 September 2021 to 31 March 2022</t>
  </si>
  <si>
    <t>Early years register (full Inspection)Childcare on non-domestic premisesDerbyPersonal development, behaviour and welfare1 September 2021 to 31 March 2022</t>
  </si>
  <si>
    <t>Early years register (full Inspection)Childcare on non-domestic premisesDerbyQuality of education1 September 2021 to 31 March 2022</t>
  </si>
  <si>
    <t>Early years register (full Inspection)Childcare on non-domestic premisesDerbyQuality of teaching, learning and assessment1 September 2021 to 31 March 2022</t>
  </si>
  <si>
    <t>Early years register (full Inspection)Childcare on non-domestic premisesDerbyRequirements of the compulsory part of the childcare register1 September 2021 to 31 March 2022</t>
  </si>
  <si>
    <t>Early years register (full Inspection)Childcare on non-domestic premisesDerbyRequirements of the voluntary part of the childcare register1 September 2021 to 31 March 2022</t>
  </si>
  <si>
    <t>Early years register (full Inspection)Childcare on non-domestic premisesDerbyTotal No of inspections1 September 2021 to 31 March 2022</t>
  </si>
  <si>
    <t>Early years register (full Inspection)Childcare on non-domestic premisesDerbyshireBehaviour and attitudes1 April 2022 to 31 August 2022</t>
  </si>
  <si>
    <t>Early years register (full Inspection)Childcare on non-domestic premisesDerbyshireEffectiveness of leadership and Management1 April 2022 to 31 August 2022</t>
  </si>
  <si>
    <t>Early years register (full Inspection)Childcare on non-domestic premisesDerbyshireOutcomes for children1 April 2022 to 31 August 2022</t>
  </si>
  <si>
    <t>Early years register (full Inspection)Childcare on non-domestic premisesDerbyshireOverall effectiveness: The quality and standards of the provision1 April 2022 to 31 August 2022</t>
  </si>
  <si>
    <t>Early years register (full Inspection)Childcare on non-domestic premisesDerbyshirePersonal development1 April 2022 to 31 August 2022</t>
  </si>
  <si>
    <t>Early years register (full Inspection)Childcare on non-domestic premisesDerbyshirePersonal development, behaviour and welfare1 April 2022 to 31 August 2022</t>
  </si>
  <si>
    <t>Early years register (full Inspection)Childcare on non-domestic premisesDerbyshireQuality of education1 April 2022 to 31 August 2022</t>
  </si>
  <si>
    <t>Early years register (full Inspection)Childcare on non-domestic premisesDerbyshireQuality of teaching, learning and assessment1 April 2022 to 31 August 2022</t>
  </si>
  <si>
    <t>Early years register (full Inspection)Childcare on non-domestic premisesDerbyshireRequirements of the compulsory part of the childcare register1 April 2022 to 31 August 2022</t>
  </si>
  <si>
    <t>Early years register (full Inspection)Childcare on non-domestic premisesDerbyshireRequirements of the voluntary part of the childcare register1 April 2022 to 31 August 2022</t>
  </si>
  <si>
    <t>Early years register (full Inspection)Childcare on non-domestic premisesDerbyshireTotal No of inspections1 April 2022 to 31 August 2022</t>
  </si>
  <si>
    <t>Early years register (full Inspection)Childcare on non-domestic premisesDerbyshireBehaviour and attitudes1 September 2021 to 31 March 2022</t>
  </si>
  <si>
    <t>Early years register (full Inspection)Childcare on non-domestic premisesDerbyshireEffectiveness of leadership and Management1 September 2021 to 31 March 2022</t>
  </si>
  <si>
    <t>Early years register (full Inspection)Childcare on non-domestic premisesDerbyshireOutcomes for children1 September 2021 to 31 March 2022</t>
  </si>
  <si>
    <t>Early years register (full Inspection)Childcare on non-domestic premisesDerbyshireOverall effectiveness: The quality and standards of the provision1 September 2021 to 31 March 2022</t>
  </si>
  <si>
    <t>Early years register (full Inspection)Childcare on non-domestic premisesDerbyshirePersonal development1 September 2021 to 31 March 2022</t>
  </si>
  <si>
    <t>Early years register (full Inspection)Childcare on non-domestic premisesDerbyshirePersonal development, behaviour and welfare1 September 2021 to 31 March 2022</t>
  </si>
  <si>
    <t>Early years register (full Inspection)Childcare on non-domestic premisesDerbyshireQuality of education1 September 2021 to 31 March 2022</t>
  </si>
  <si>
    <t>Early years register (full Inspection)Childcare on non-domestic premisesDerbyshireQuality of teaching, learning and assessment1 September 2021 to 31 March 2022</t>
  </si>
  <si>
    <t>Early years register (full Inspection)Childcare on non-domestic premisesDerbyshireRequirements of the compulsory part of the childcare register1 September 2021 to 31 March 2022</t>
  </si>
  <si>
    <t>Early years register (full Inspection)Childcare on non-domestic premisesDerbyshireRequirements of the voluntary part of the childcare register1 September 2021 to 31 March 2022</t>
  </si>
  <si>
    <t>Early years register (full Inspection)Childcare on non-domestic premisesDerbyshireTotal No of inspections1 September 2021 to 31 March 2022</t>
  </si>
  <si>
    <t>Early years register (Out-of-school day care)Childcare on non-domestic premisesDerbyshireTotal No of inspections1 April 2022 to 31 August 2022</t>
  </si>
  <si>
    <t>Early years register (Out-of-school day care)Childcare on non-domestic premisesDerbyshireTotal No of inspections1 September 2021 to 31 March 2022</t>
  </si>
  <si>
    <t>Childcare registerChildcare on non-domestic premisesDevonTotal No of inspections1 April 2022 to 31 August 2022</t>
  </si>
  <si>
    <t>Childcare registerChildcare on non-domestic premisesDevonTotal No of inspections1 September 2021 to 31 March 2022</t>
  </si>
  <si>
    <t>Early years register (full Inspection)Childcare on non-domestic premisesDevonBehaviour and attitudes1 April 2022 to 31 August 2022</t>
  </si>
  <si>
    <t>Early years register (full Inspection)Childcare on non-domestic premisesDevonEffectiveness of leadership and Management1 April 2022 to 31 August 2022</t>
  </si>
  <si>
    <t>Early years register (full Inspection)Childcare on non-domestic premisesDevonOutcomes for children1 April 2022 to 31 August 2022</t>
  </si>
  <si>
    <t>Early years register (full Inspection)Childcare on non-domestic premisesDevonOverall effectiveness: The quality and standards of the provision1 April 2022 to 31 August 2022</t>
  </si>
  <si>
    <t>Early years register (full Inspection)Childcare on non-domestic premisesDevonPersonal development1 April 2022 to 31 August 2022</t>
  </si>
  <si>
    <t>Early years register (full Inspection)Childcare on non-domestic premisesDevonPersonal development, behaviour and welfare1 April 2022 to 31 August 2022</t>
  </si>
  <si>
    <t>Early years register (full Inspection)Childcare on non-domestic premisesDevonQuality of education1 April 2022 to 31 August 2022</t>
  </si>
  <si>
    <t>Early years register (full Inspection)Childcare on non-domestic premisesDevonQuality of teaching, learning and assessment1 April 2022 to 31 August 2022</t>
  </si>
  <si>
    <t>Early years register (full Inspection)Childcare on non-domestic premisesDevonRequirements of the compulsory part of the childcare register1 April 2022 to 31 August 2022</t>
  </si>
  <si>
    <t>Early years register (full Inspection)Childcare on non-domestic premisesDevonRequirements of the voluntary part of the childcare register1 April 2022 to 31 August 2022</t>
  </si>
  <si>
    <t>Early years register (full Inspection)Childcare on non-domestic premisesDevonTotal No of inspections1 April 2022 to 31 August 2022</t>
  </si>
  <si>
    <t>Early years register (full Inspection)Childcare on non-domestic premisesDevonBehaviour and attitudes1 September 2021 to 31 March 2022</t>
  </si>
  <si>
    <t>Early years register (full Inspection)Childcare on non-domestic premisesDevonEffectiveness of leadership and Management1 September 2021 to 31 March 2022</t>
  </si>
  <si>
    <t>Early years register (full Inspection)Childcare on non-domestic premisesDevonOutcomes for children1 September 2021 to 31 March 2022</t>
  </si>
  <si>
    <t>Early years register (full Inspection)Childcare on non-domestic premisesDevonOverall effectiveness: The quality and standards of the provision1 September 2021 to 31 March 2022</t>
  </si>
  <si>
    <t>Early years register (full Inspection)Childcare on non-domestic premisesDevonPersonal development1 September 2021 to 31 March 2022</t>
  </si>
  <si>
    <t>Early years register (full Inspection)Childcare on non-domestic premisesDevonPersonal development, behaviour and welfare1 September 2021 to 31 March 2022</t>
  </si>
  <si>
    <t>Early years register (full Inspection)Childcare on non-domestic premisesDevonQuality of education1 September 2021 to 31 March 2022</t>
  </si>
  <si>
    <t>Early years register (full Inspection)Childcare on non-domestic premisesDevonQuality of teaching, learning and assessment1 September 2021 to 31 March 2022</t>
  </si>
  <si>
    <t>Early years register (full Inspection)Childcare on non-domestic premisesDevonRequirements of the compulsory part of the childcare register1 September 2021 to 31 March 2022</t>
  </si>
  <si>
    <t>Early years register (full Inspection)Childcare on non-domestic premisesDevonRequirements of the voluntary part of the childcare register1 September 2021 to 31 March 2022</t>
  </si>
  <si>
    <t>Early years register (full Inspection)Childcare on non-domestic premisesDevonTotal No of inspections1 September 2021 to 31 March 2022</t>
  </si>
  <si>
    <t>Early years register (Out-of-school day care)Childcare on non-domestic premisesDevonTotal No of inspections1 April 2022 to 31 August 2022</t>
  </si>
  <si>
    <t>Early years register (Out-of-school day care)Childcare on non-domestic premisesDevonTotal No of inspections1 September 2021 to 31 March 2022</t>
  </si>
  <si>
    <t>Early years register (full Inspection)Childcare on non-domestic premisesDoncasterBehaviour and attitudes1 April 2022 to 31 August 2022</t>
  </si>
  <si>
    <t>Early years register (full Inspection)Childcare on non-domestic premisesDoncasterEffectiveness of leadership and Management1 April 2022 to 31 August 2022</t>
  </si>
  <si>
    <t>Early years register (full Inspection)Childcare on non-domestic premisesDoncasterOutcomes for children1 April 2022 to 31 August 2022</t>
  </si>
  <si>
    <t>Early years register (full Inspection)Childcare on non-domestic premisesDoncasterOverall effectiveness: The quality and standards of the provision1 April 2022 to 31 August 2022</t>
  </si>
  <si>
    <t>Early years register (full Inspection)Childcare on non-domestic premisesDoncasterPersonal development1 April 2022 to 31 August 2022</t>
  </si>
  <si>
    <t>Early years register (full Inspection)Childcare on non-domestic premisesDoncasterPersonal development, behaviour and welfare1 April 2022 to 31 August 2022</t>
  </si>
  <si>
    <t>Early years register (full Inspection)Childcare on non-domestic premisesDoncasterQuality of education1 April 2022 to 31 August 2022</t>
  </si>
  <si>
    <t>Early years register (full Inspection)Childcare on non-domestic premisesDoncasterQuality of teaching, learning and assessment1 April 2022 to 31 August 2022</t>
  </si>
  <si>
    <t>Early years register (full Inspection)Childcare on non-domestic premisesDoncasterRequirements of the compulsory part of the childcare register1 April 2022 to 31 August 2022</t>
  </si>
  <si>
    <t>Early years register (full Inspection)Childcare on non-domestic premisesDoncasterRequirements of the voluntary part of the childcare register1 April 2022 to 31 August 2022</t>
  </si>
  <si>
    <t>Early years register (full Inspection)Childcare on non-domestic premisesDoncasterTotal No of inspections1 April 2022 to 31 August 2022</t>
  </si>
  <si>
    <t>Early years register (full Inspection)Childcare on non-domestic premisesDoncasterBehaviour and attitudes1 September 2021 to 31 March 2022</t>
  </si>
  <si>
    <t>Early years register (full Inspection)Childcare on non-domestic premisesDoncasterEffectiveness of leadership and Management1 September 2021 to 31 March 2022</t>
  </si>
  <si>
    <t>Early years register (full Inspection)Childcare on non-domestic premisesDoncasterOutcomes for children1 September 2021 to 31 March 2022</t>
  </si>
  <si>
    <t>Early years register (full Inspection)Childcare on non-domestic premisesDoncasterOverall effectiveness: The quality and standards of the provision1 September 2021 to 31 March 2022</t>
  </si>
  <si>
    <t>Early years register (full Inspection)Childcare on non-domestic premisesDoncasterPersonal development1 September 2021 to 31 March 2022</t>
  </si>
  <si>
    <t>Early years register (full Inspection)Childcare on non-domestic premisesDoncasterPersonal development, behaviour and welfare1 September 2021 to 31 March 2022</t>
  </si>
  <si>
    <t>Early years register (full Inspection)Childcare on non-domestic premisesDoncasterQuality of education1 September 2021 to 31 March 2022</t>
  </si>
  <si>
    <t>Early years register (full Inspection)Childcare on non-domestic premisesDoncasterQuality of teaching, learning and assessment1 September 2021 to 31 March 2022</t>
  </si>
  <si>
    <t>Early years register (full Inspection)Childcare on non-domestic premisesDoncasterRequirements of the compulsory part of the childcare register1 September 2021 to 31 March 2022</t>
  </si>
  <si>
    <t>Early years register (full Inspection)Childcare on non-domestic premisesDoncasterRequirements of the voluntary part of the childcare register1 September 2021 to 31 March 2022</t>
  </si>
  <si>
    <t>Early years register (full Inspection)Childcare on non-domestic premisesDoncasterTotal No of inspections1 September 2021 to 31 March 2022</t>
  </si>
  <si>
    <t>Early years register (Out-of-school day care)Childcare on non-domestic premisesDoncasterTotal No of inspections1 April 2022 to 31 August 2022</t>
  </si>
  <si>
    <t>Childcare registerChildcare on non-domestic premisesDorsetTotal No of inspections1 September 2021 to 31 March 2022</t>
  </si>
  <si>
    <t>Early years register (full Inspection)Childcare on non-domestic premisesDorsetBehaviour and attitudes1 April 2022 to 31 August 2022</t>
  </si>
  <si>
    <t>Early years register (full Inspection)Childcare on non-domestic premisesDorsetEffectiveness of leadership and Management1 April 2022 to 31 August 2022</t>
  </si>
  <si>
    <t>Early years register (full Inspection)Childcare on non-domestic premisesDorsetOutcomes for children1 April 2022 to 31 August 2022</t>
  </si>
  <si>
    <t>Early years register (full Inspection)Childcare on non-domestic premisesDorsetOverall effectiveness: The quality and standards of the provision1 April 2022 to 31 August 2022</t>
  </si>
  <si>
    <t>Early years register (full Inspection)Childcare on non-domestic premisesDorsetPersonal development1 April 2022 to 31 August 2022</t>
  </si>
  <si>
    <t>Early years register (full Inspection)Childcare on non-domestic premisesDorsetPersonal development, behaviour and welfare1 April 2022 to 31 August 2022</t>
  </si>
  <si>
    <t>Early years register (full Inspection)Childcare on non-domestic premisesDorsetQuality of education1 April 2022 to 31 August 2022</t>
  </si>
  <si>
    <t>Early years register (full Inspection)Childcare on non-domestic premisesDorsetQuality of teaching, learning and assessment1 April 2022 to 31 August 2022</t>
  </si>
  <si>
    <t>Early years register (full Inspection)Childcare on non-domestic premisesDorsetRequirements of the compulsory part of the childcare register1 April 2022 to 31 August 2022</t>
  </si>
  <si>
    <t>Early years register (full Inspection)Childcare on non-domestic premisesDorsetRequirements of the voluntary part of the childcare register1 April 2022 to 31 August 2022</t>
  </si>
  <si>
    <t>Early years register (full Inspection)Childcare on non-domestic premisesDorsetTotal No of inspections1 April 2022 to 31 August 2022</t>
  </si>
  <si>
    <t>Early years register (full Inspection)Childcare on non-domestic premisesDorsetBehaviour and attitudes1 September 2021 to 31 March 2022</t>
  </si>
  <si>
    <t>Early years register (full Inspection)Childcare on non-domestic premisesDorsetEffectiveness of leadership and Management1 September 2021 to 31 March 2022</t>
  </si>
  <si>
    <t>Early years register (full Inspection)Childcare on non-domestic premisesDorsetOutcomes for children1 September 2021 to 31 March 2022</t>
  </si>
  <si>
    <t>Early years register (full Inspection)Childcare on non-domestic premisesDorsetOverall effectiveness: The quality and standards of the provision1 September 2021 to 31 March 2022</t>
  </si>
  <si>
    <t>Early years register (full Inspection)Childcare on non-domestic premisesDorsetPersonal development1 September 2021 to 31 March 2022</t>
  </si>
  <si>
    <t>Early years register (full Inspection)Childcare on non-domestic premisesDorsetPersonal development, behaviour and welfare1 September 2021 to 31 March 2022</t>
  </si>
  <si>
    <t>Early years register (full Inspection)Childcare on non-domestic premisesDorsetQuality of education1 September 2021 to 31 March 2022</t>
  </si>
  <si>
    <t>Early years register (full Inspection)Childcare on non-domestic premisesDorsetQuality of teaching, learning and assessment1 September 2021 to 31 March 2022</t>
  </si>
  <si>
    <t>Early years register (full Inspection)Childcare on non-domestic premisesDorsetRequirements of the compulsory part of the childcare register1 September 2021 to 31 March 2022</t>
  </si>
  <si>
    <t>Early years register (full Inspection)Childcare on non-domestic premisesDorsetRequirements of the voluntary part of the childcare register1 September 2021 to 31 March 2022</t>
  </si>
  <si>
    <t>Early years register (full Inspection)Childcare on non-domestic premisesDorsetTotal No of inspections1 September 2021 to 31 March 2022</t>
  </si>
  <si>
    <t>Early years register (Out-of-school day care)Childcare on non-domestic premisesDorsetTotal No of inspections1 September 2021 to 31 March 2022</t>
  </si>
  <si>
    <t>Childcare registerChildcare on non-domestic premisesDudleyTotal No of inspections1 April 2022 to 31 August 2022</t>
  </si>
  <si>
    <t>Early years register (full Inspection)Childcare on non-domestic premisesDudleyBehaviour and attitudes1 April 2022 to 31 August 2022</t>
  </si>
  <si>
    <t>Early years register (full Inspection)Childcare on non-domestic premisesDudleyEffectiveness of leadership and Management1 April 2022 to 31 August 2022</t>
  </si>
  <si>
    <t>Early years register (full Inspection)Childcare on non-domestic premisesDudleyOutcomes for children1 April 2022 to 31 August 2022</t>
  </si>
  <si>
    <t>Early years register (full Inspection)Childcare on non-domestic premisesDudleyOverall effectiveness: The quality and standards of the provision1 April 2022 to 31 August 2022</t>
  </si>
  <si>
    <t>Early years register (full Inspection)Childcare on non-domestic premisesDudleyPersonal development1 April 2022 to 31 August 2022</t>
  </si>
  <si>
    <t>Early years register (full Inspection)Childcare on non-domestic premisesDudleyPersonal development, behaviour and welfare1 April 2022 to 31 August 2022</t>
  </si>
  <si>
    <t>Early years register (full Inspection)Childcare on non-domestic premisesDudleyQuality of education1 April 2022 to 31 August 2022</t>
  </si>
  <si>
    <t>Early years register (full Inspection)Childcare on non-domestic premisesDudleyQuality of teaching, learning and assessment1 April 2022 to 31 August 2022</t>
  </si>
  <si>
    <t>Early years register (full Inspection)Childcare on non-domestic premisesDudleyRequirements of the compulsory part of the childcare register1 April 2022 to 31 August 2022</t>
  </si>
  <si>
    <t>Early years register (full Inspection)Childcare on non-domestic premisesDudleyRequirements of the voluntary part of the childcare register1 April 2022 to 31 August 2022</t>
  </si>
  <si>
    <t>Early years register (full Inspection)Childcare on non-domestic premisesDudleyTotal No of inspections1 April 2022 to 31 August 2022</t>
  </si>
  <si>
    <t>Early years register (full Inspection)Childcare on non-domestic premisesDudleyBehaviour and attitudes1 September 2021 to 31 March 2022</t>
  </si>
  <si>
    <t>Early years register (full Inspection)Childcare on non-domestic premisesDudleyEffectiveness of leadership and Management1 September 2021 to 31 March 2022</t>
  </si>
  <si>
    <t>Early years register (full Inspection)Childcare on non-domestic premisesDudleyOutcomes for children1 September 2021 to 31 March 2022</t>
  </si>
  <si>
    <t>Early years register (full Inspection)Childcare on non-domestic premisesDudleyOverall effectiveness: The quality and standards of the provision1 September 2021 to 31 March 2022</t>
  </si>
  <si>
    <t>Early years register (full Inspection)Childcare on non-domestic premisesDudleyPersonal development1 September 2021 to 31 March 2022</t>
  </si>
  <si>
    <t>Early years register (full Inspection)Childcare on non-domestic premisesDudleyPersonal development, behaviour and welfare1 September 2021 to 31 March 2022</t>
  </si>
  <si>
    <t>Early years register (full Inspection)Childcare on non-domestic premisesDudleyQuality of education1 September 2021 to 31 March 2022</t>
  </si>
  <si>
    <t>Early years register (full Inspection)Childcare on non-domestic premisesDudleyQuality of teaching, learning and assessment1 September 2021 to 31 March 2022</t>
  </si>
  <si>
    <t>Early years register (full Inspection)Childcare on non-domestic premisesDudleyRequirements of the compulsory part of the childcare register1 September 2021 to 31 March 2022</t>
  </si>
  <si>
    <t>Early years register (full Inspection)Childcare on non-domestic premisesDudleyRequirements of the voluntary part of the childcare register1 September 2021 to 31 March 2022</t>
  </si>
  <si>
    <t>Early years register (full Inspection)Childcare on non-domestic premisesDudleyTotal No of inspections1 September 2021 to 31 March 2022</t>
  </si>
  <si>
    <t>Early years register (Out-of-school day care)Childcare on non-domestic premisesDudleyTotal No of inspections1 September 2021 to 31 March 2022</t>
  </si>
  <si>
    <t>Early years register (full Inspection)Childcare on non-domestic premisesDurhamBehaviour and attitudes1 April 2022 to 31 August 2022</t>
  </si>
  <si>
    <t>Early years register (full Inspection)Childcare on non-domestic premisesDurhamEffectiveness of leadership and Management1 April 2022 to 31 August 2022</t>
  </si>
  <si>
    <t>Early years register (full Inspection)Childcare on non-domestic premisesDurhamOutcomes for children1 April 2022 to 31 August 2022</t>
  </si>
  <si>
    <t>Early years register (full Inspection)Childcare on non-domestic premisesDurhamOverall effectiveness: The quality and standards of the provision1 April 2022 to 31 August 2022</t>
  </si>
  <si>
    <t>Early years register (full Inspection)Childcare on non-domestic premisesDurhamPersonal development1 April 2022 to 31 August 2022</t>
  </si>
  <si>
    <t>Early years register (full Inspection)Childcare on non-domestic premisesDurhamPersonal development, behaviour and welfare1 April 2022 to 31 August 2022</t>
  </si>
  <si>
    <t>Early years register (full Inspection)Childcare on non-domestic premisesDurhamQuality of education1 April 2022 to 31 August 2022</t>
  </si>
  <si>
    <t>Early years register (full Inspection)Childcare on non-domestic premisesDurhamQuality of teaching, learning and assessment1 April 2022 to 31 August 2022</t>
  </si>
  <si>
    <t>Early years register (full Inspection)Childcare on non-domestic premisesDurhamRequirements of the compulsory part of the childcare register1 April 2022 to 31 August 2022</t>
  </si>
  <si>
    <t>Early years register (full Inspection)Childcare on non-domestic premisesDurhamRequirements of the voluntary part of the childcare register1 April 2022 to 31 August 2022</t>
  </si>
  <si>
    <t>Early years register (full Inspection)Childcare on non-domestic premisesDurhamTotal No of inspections1 April 2022 to 31 August 2022</t>
  </si>
  <si>
    <t>Early years register (full Inspection)Childcare on non-domestic premisesDurhamBehaviour and attitudes1 September 2021 to 31 March 2022</t>
  </si>
  <si>
    <t>Early years register (full Inspection)Childcare on non-domestic premisesDurhamEffectiveness of leadership and Management1 September 2021 to 31 March 2022</t>
  </si>
  <si>
    <t>Early years register (full Inspection)Childcare on non-domestic premisesDurhamOutcomes for children1 September 2021 to 31 March 2022</t>
  </si>
  <si>
    <t>Early years register (full Inspection)Childcare on non-domestic premisesDurhamOverall effectiveness: The quality and standards of the provision1 September 2021 to 31 March 2022</t>
  </si>
  <si>
    <t>Early years register (full Inspection)Childcare on non-domestic premisesDurhamPersonal development1 September 2021 to 31 March 2022</t>
  </si>
  <si>
    <t>Early years register (full Inspection)Childcare on non-domestic premisesNottinghamshireRequirements of the voluntary part of the childcare register1 April 2022 to 31 August 2022</t>
  </si>
  <si>
    <t>Early years register (full Inspection)Childcare on non-domestic premisesNottinghamshireTotal No of inspections1 April 2022 to 31 August 2022</t>
  </si>
  <si>
    <t>Early years register (full Inspection)Childcare on non-domestic premisesNottinghamshireBehaviour and attitudes1 September 2021 to 31 March 2022</t>
  </si>
  <si>
    <t>Early years register (full Inspection)Childcare on non-domestic premisesNottinghamshireEffectiveness of leadership and Management1 September 2021 to 31 March 2022</t>
  </si>
  <si>
    <t>Early years register (full Inspection)Childcare on non-domestic premisesNottinghamshireOutcomes for children1 September 2021 to 31 March 2022</t>
  </si>
  <si>
    <t>Early years register (full Inspection)Childcare on non-domestic premisesNottinghamshireOverall effectiveness: The quality and standards of the provision1 September 2021 to 31 March 2022</t>
  </si>
  <si>
    <t>Early years register (full Inspection)Childcare on non-domestic premisesNottinghamshirePersonal development1 September 2021 to 31 March 2022</t>
  </si>
  <si>
    <t>Early years register (full Inspection)Childcare on non-domestic premisesNottinghamshirePersonal development, behaviour and welfare1 September 2021 to 31 March 2022</t>
  </si>
  <si>
    <t>Early years register (full Inspection)Childcare on non-domestic premisesNottinghamshireQuality of education1 September 2021 to 31 March 2022</t>
  </si>
  <si>
    <t>Early years register (full Inspection)Childcare on non-domestic premisesNottinghamshireQuality of teaching, learning and assessment1 September 2021 to 31 March 2022</t>
  </si>
  <si>
    <t>Early years register (full Inspection)Childcare on non-domestic premisesNottinghamshireRequirements of the compulsory part of the childcare register1 September 2021 to 31 March 2022</t>
  </si>
  <si>
    <t>Early years register (full Inspection)Childcare on non-domestic premisesNottinghamshireRequirements of the voluntary part of the childcare register1 September 2021 to 31 March 2022</t>
  </si>
  <si>
    <t>Early years register (full Inspection)Childcare on non-domestic premisesNottinghamshireTotal No of inspections1 September 2021 to 31 March 2022</t>
  </si>
  <si>
    <t>Early years register (Out-of-school day care)Childcare on non-domestic premisesNottinghamshireTotal No of inspections1 April 2022 to 31 August 2022</t>
  </si>
  <si>
    <t>Early years register (Out-of-school day care)Childcare on non-domestic premisesNottinghamshireTotal No of inspections1 September 2021 to 31 March 2022</t>
  </si>
  <si>
    <t>Childcare registerChildcare on non-domestic premisesOldhamTotal No of inspections1 September 2021 to 31 March 2022</t>
  </si>
  <si>
    <t>Early years register (full Inspection)Childcare on non-domestic premisesOldhamBehaviour and attitudes1 April 2022 to 31 August 2022</t>
  </si>
  <si>
    <t>Early years register (full Inspection)Childcare on non-domestic premisesOldhamEffectiveness of leadership and Management1 April 2022 to 31 August 2022</t>
  </si>
  <si>
    <t>Early years register (full Inspection)Childcare on non-domestic premisesOldhamOutcomes for children1 April 2022 to 31 August 2022</t>
  </si>
  <si>
    <t>Early years register (full Inspection)Childcare on non-domestic premisesOldhamOverall effectiveness: The quality and standards of the provision1 April 2022 to 31 August 2022</t>
  </si>
  <si>
    <t>Early years register (full Inspection)Childcare on non-domestic premisesOldhamPersonal development1 April 2022 to 31 August 2022</t>
  </si>
  <si>
    <t>Early years register (full Inspection)Childcare on non-domestic premisesOldhamPersonal development, behaviour and welfare1 April 2022 to 31 August 2022</t>
  </si>
  <si>
    <t>Early years register (full Inspection)Childcare on non-domestic premisesOldhamQuality of education1 April 2022 to 31 August 2022</t>
  </si>
  <si>
    <t>Early years register (full Inspection)Childcare on non-domestic premisesOldhamQuality of teaching, learning and assessment1 April 2022 to 31 August 2022</t>
  </si>
  <si>
    <t>Early years register (full Inspection)Childcare on non-domestic premisesOldhamRequirements of the compulsory part of the childcare register1 April 2022 to 31 August 2022</t>
  </si>
  <si>
    <t>Early years register (full Inspection)Childcare on non-domestic premisesOldhamRequirements of the voluntary part of the childcare register1 April 2022 to 31 August 2022</t>
  </si>
  <si>
    <t>Early years register (full Inspection)Childcare on non-domestic premisesOldhamTotal No of inspections1 April 2022 to 31 August 2022</t>
  </si>
  <si>
    <t>Early years register (full Inspection)Childcare on non-domestic premisesOldhamBehaviour and attitudes1 September 2021 to 31 March 2022</t>
  </si>
  <si>
    <t>Early years register (full Inspection)Childcare on non-domestic premisesOldhamEffectiveness of leadership and Management1 September 2021 to 31 March 2022</t>
  </si>
  <si>
    <t>Early years register (full Inspection)Childcare on non-domestic premisesOldhamOutcomes for children1 September 2021 to 31 March 2022</t>
  </si>
  <si>
    <t>Early years register (full Inspection)Childcare on non-domestic premisesOldhamOverall effectiveness: The quality and standards of the provision1 September 2021 to 31 March 2022</t>
  </si>
  <si>
    <t>Early years register (full Inspection)Childcare on non-domestic premisesOldhamPersonal development1 September 2021 to 31 March 2022</t>
  </si>
  <si>
    <t>Early years register (full Inspection)Childcare on non-domestic premisesOldhamPersonal development, behaviour and welfare1 September 2021 to 31 March 2022</t>
  </si>
  <si>
    <t>Early years register (full Inspection)Childcare on non-domestic premisesOldhamQuality of education1 September 2021 to 31 March 2022</t>
  </si>
  <si>
    <t>Early years register (full Inspection)Childcare on non-domestic premisesOldhamQuality of teaching, learning and assessment1 September 2021 to 31 March 2022</t>
  </si>
  <si>
    <t>Early years register (full Inspection)Childcare on non-domestic premisesOldhamRequirements of the compulsory part of the childcare register1 September 2021 to 31 March 2022</t>
  </si>
  <si>
    <t>Early years register (full Inspection)Childcare on non-domestic premisesOldhamRequirements of the voluntary part of the childcare register1 September 2021 to 31 March 2022</t>
  </si>
  <si>
    <t>Early years register (full Inspection)Childcare on non-domestic premisesOldhamTotal No of inspections1 September 2021 to 31 March 2022</t>
  </si>
  <si>
    <t>Early years register (Out-of-school day care)Childcare on non-domestic premisesOldhamTotal No of inspections1 September 2021 to 31 March 2022</t>
  </si>
  <si>
    <t>Childcare registerChildcare on non-domestic premisesOxfordshireTotal No of inspections1 April 2022 to 31 August 2022</t>
  </si>
  <si>
    <t>Childcare registerChildcare on non-domestic premisesOxfordshireTotal No of inspections1 September 2021 to 31 March 2022</t>
  </si>
  <si>
    <t>Early years register (full Inspection)Childcare on non-domestic premisesOxfordshireBehaviour and attitudes1 April 2022 to 31 August 2022</t>
  </si>
  <si>
    <t>Early years register (full Inspection)Childcare on non-domestic premisesOxfordshireEffectiveness of leadership and Management1 April 2022 to 31 August 2022</t>
  </si>
  <si>
    <t>Early years register (full Inspection)Childcare on non-domestic premisesOxfordshireOutcomes for children1 April 2022 to 31 August 2022</t>
  </si>
  <si>
    <t>Early years register (full Inspection)Childcare on non-domestic premisesOxfordshireOverall effectiveness: The quality and standards of the provision1 April 2022 to 31 August 2022</t>
  </si>
  <si>
    <t>Early years register (full Inspection)Childcare on non-domestic premisesOxfordshirePersonal development1 April 2022 to 31 August 2022</t>
  </si>
  <si>
    <t>Early years register (full Inspection)Childcare on non-domestic premisesOxfordshirePersonal development, behaviour and welfare1 April 2022 to 31 August 2022</t>
  </si>
  <si>
    <t>Early years register (full Inspection)Childcare on non-domestic premisesOxfordshireQuality of education1 April 2022 to 31 August 2022</t>
  </si>
  <si>
    <t>Early years register (full Inspection)Childcare on non-domestic premisesOxfordshireQuality of teaching, learning and assessment1 April 2022 to 31 August 2022</t>
  </si>
  <si>
    <t>Early years register (full Inspection)Childcare on non-domestic premisesOxfordshireRequirements of the compulsory part of the childcare register1 April 2022 to 31 August 2022</t>
  </si>
  <si>
    <t>Early years register (full Inspection)Childcare on non-domestic premisesOxfordshireRequirements of the voluntary part of the childcare register1 April 2022 to 31 August 2022</t>
  </si>
  <si>
    <t>Early years register (full Inspection)Childcare on non-domestic premisesOxfordshireTotal No of inspections1 April 2022 to 31 August 2022</t>
  </si>
  <si>
    <t>Early years register (full Inspection)Childcare on non-domestic premisesOxfordshireBehaviour and attitudes1 September 2021 to 31 March 2022</t>
  </si>
  <si>
    <t>Early years register (full Inspection)Childcare on non-domestic premisesOxfordshireEffectiveness of leadership and Management1 September 2021 to 31 March 2022</t>
  </si>
  <si>
    <t>Early years register (full Inspection)Childcare on non-domestic premisesOxfordshireOutcomes for children1 September 2021 to 31 March 2022</t>
  </si>
  <si>
    <t>Early years register (full Inspection)Childcare on non-domestic premisesOxfordshireOverall effectiveness: The quality and standards of the provision1 September 2021 to 31 March 2022</t>
  </si>
  <si>
    <t>Early years register (full Inspection)Childcare on non-domestic premisesOxfordshirePersonal development1 September 2021 to 31 March 2022</t>
  </si>
  <si>
    <t>Early years register (full Inspection)Childcare on non-domestic premisesOxfordshirePersonal development, behaviour and welfare1 September 2021 to 31 March 2022</t>
  </si>
  <si>
    <t>Early years register (full Inspection)Childcare on non-domestic premisesOxfordshireQuality of education1 September 2021 to 31 March 2022</t>
  </si>
  <si>
    <t>Early years register (full Inspection)Childcare on non-domestic premisesOxfordshireQuality of teaching, learning and assessment1 September 2021 to 31 March 2022</t>
  </si>
  <si>
    <t>Early years register (full Inspection)Childcare on non-domestic premisesOxfordshireRequirements of the compulsory part of the childcare register1 September 2021 to 31 March 2022</t>
  </si>
  <si>
    <t>Early years register (full Inspection)Childcare on non-domestic premisesOxfordshireRequirements of the voluntary part of the childcare register1 September 2021 to 31 March 2022</t>
  </si>
  <si>
    <t>Early years register (full Inspection)Childcare on non-domestic premisesOxfordshireTotal No of inspections1 September 2021 to 31 March 2022</t>
  </si>
  <si>
    <t>Early years register (No children on roll)Childcare on non-domestic premisesOxfordshireNCOR Inspection Outcomes1 April 2022 to 31 August 2022</t>
  </si>
  <si>
    <t>Early years register (No children on roll)Childcare on non-domestic premisesOxfordshireTotal No of inspections1 April 2022 to 31 August 2022</t>
  </si>
  <si>
    <t>Early years register (Out-of-school day care)Childcare on non-domestic premisesOxfordshireTotal No of inspections1 April 2022 to 31 August 2022</t>
  </si>
  <si>
    <t>Early years register (Out-of-school day care)Childcare on non-domestic premisesOxfordshireTotal No of inspections1 September 2021 to 31 March 2022</t>
  </si>
  <si>
    <t>Childcare registerChildcare on non-domestic premisesPeterboroughTotal No of inspections1 September 2021 to 31 March 2022</t>
  </si>
  <si>
    <t>Early years register (full Inspection)Childcare on non-domestic premisesPeterboroughBehaviour and attitudes1 April 2022 to 31 August 2022</t>
  </si>
  <si>
    <t>Early years register (full Inspection)Childcare on non-domestic premisesPeterboroughEffectiveness of leadership and Management1 April 2022 to 31 August 2022</t>
  </si>
  <si>
    <t>Early years register (full Inspection)Childcare on non-domestic premisesPeterboroughOutcomes for children1 April 2022 to 31 August 2022</t>
  </si>
  <si>
    <t>Early years register (full Inspection)Childcare on non-domestic premisesPeterboroughOverall effectiveness: The quality and standards of the provision1 April 2022 to 31 August 2022</t>
  </si>
  <si>
    <t>Early years register (full Inspection)Childcare on non-domestic premisesPeterboroughPersonal development1 April 2022 to 31 August 2022</t>
  </si>
  <si>
    <t>Early years register (full Inspection)Childcare on non-domestic premisesPeterboroughPersonal development, behaviour and welfare1 April 2022 to 31 August 2022</t>
  </si>
  <si>
    <t>Early years register (full Inspection)Childcare on non-domestic premisesPeterboroughQuality of education1 April 2022 to 31 August 2022</t>
  </si>
  <si>
    <t>Early years register (full Inspection)Childcare on non-domestic premisesPeterboroughQuality of teaching, learning and assessment1 April 2022 to 31 August 2022</t>
  </si>
  <si>
    <t>Early years register (full Inspection)Childcare on non-domestic premisesPeterboroughRequirements of the compulsory part of the childcare register1 April 2022 to 31 August 2022</t>
  </si>
  <si>
    <t>Early years register (full Inspection)Childcare on non-domestic premisesPeterboroughRequirements of the voluntary part of the childcare register1 April 2022 to 31 August 2022</t>
  </si>
  <si>
    <t>Early years register (full Inspection)Childcare on non-domestic premisesPeterboroughTotal No of inspections1 April 2022 to 31 August 2022</t>
  </si>
  <si>
    <t>Early years register (full Inspection)Childcare on non-domestic premisesPeterboroughBehaviour and attitudes1 September 2021 to 31 March 2022</t>
  </si>
  <si>
    <t>Early years register (full Inspection)Childcare on non-domestic premisesPeterboroughEffectiveness of leadership and Management1 September 2021 to 31 March 2022</t>
  </si>
  <si>
    <t>Early years register (full Inspection)Childcare on non-domestic premisesPeterboroughOutcomes for children1 September 2021 to 31 March 2022</t>
  </si>
  <si>
    <t>Early years register (full Inspection)Childcare on non-domestic premisesPeterboroughOverall effectiveness: The quality and standards of the provision1 September 2021 to 31 March 2022</t>
  </si>
  <si>
    <t>Early years register (full Inspection)Childcare on non-domestic premisesPeterboroughPersonal development1 September 2021 to 31 March 2022</t>
  </si>
  <si>
    <t>Early years register (full Inspection)Childcare on non-domestic premisesPeterboroughPersonal development, behaviour and welfare1 September 2021 to 31 March 2022</t>
  </si>
  <si>
    <t>Early years register (full Inspection)Childcare on non-domestic premisesPeterboroughQuality of education1 September 2021 to 31 March 2022</t>
  </si>
  <si>
    <t>Early years register (full Inspection)Childcare on non-domestic premisesPeterboroughQuality of teaching, learning and assessment1 September 2021 to 31 March 2022</t>
  </si>
  <si>
    <t>Early years register (full Inspection)Childcare on non-domestic premisesPeterboroughRequirements of the compulsory part of the childcare register1 September 2021 to 31 March 2022</t>
  </si>
  <si>
    <t>Early years register (full Inspection)Childcare on non-domestic premisesPeterboroughRequirements of the voluntary part of the childcare register1 September 2021 to 31 March 2022</t>
  </si>
  <si>
    <t>Early years register (full Inspection)Childcare on non-domestic premisesPeterboroughTotal No of inspections1 September 2021 to 31 March 2022</t>
  </si>
  <si>
    <t>Early years register (Out-of-school day care)Childcare on non-domestic premisesPeterboroughTotal No of inspections1 April 2022 to 31 August 2022</t>
  </si>
  <si>
    <t>Early years register (full Inspection)Childcare on non-domestic premisesPlymouthBehaviour and attitudes1 April 2022 to 31 August 2022</t>
  </si>
  <si>
    <t>Early years register (full Inspection)Childcare on non-domestic premisesPlymouthEffectiveness of leadership and Management1 April 2022 to 31 August 2022</t>
  </si>
  <si>
    <t>Early years register (full Inspection)Childcare on non-domestic premisesPlymouthOutcomes for children1 April 2022 to 31 August 2022</t>
  </si>
  <si>
    <t>Early years register (full Inspection)Childcare on non-domestic premisesPlymouthOverall effectiveness: The quality and standards of the provision1 April 2022 to 31 August 2022</t>
  </si>
  <si>
    <t>Early years register (full Inspection)Childcare on non-domestic premisesPlymouthPersonal development1 April 2022 to 31 August 2022</t>
  </si>
  <si>
    <t>Early years register (full Inspection)Childcare on non-domestic premisesPlymouthPersonal development, behaviour and welfare1 April 2022 to 31 August 2022</t>
  </si>
  <si>
    <t>Early years register (full Inspection)Childcare on non-domestic premisesPlymouthQuality of education1 April 2022 to 31 August 2022</t>
  </si>
  <si>
    <t>Early years register (full Inspection)Childcare on non-domestic premisesPlymouthQuality of teaching, learning and assessment1 April 2022 to 31 August 2022</t>
  </si>
  <si>
    <t>Early years register (full Inspection)Childcare on non-domestic premisesPlymouthRequirements of the compulsory part of the childcare register1 April 2022 to 31 August 2022</t>
  </si>
  <si>
    <t>Early years register (full Inspection)Childcare on non-domestic premisesPlymouthRequirements of the voluntary part of the childcare register1 April 2022 to 31 August 2022</t>
  </si>
  <si>
    <t>Early years register (full Inspection)Childcare on non-domestic premisesPlymouthTotal No of inspections1 April 2022 to 31 August 2022</t>
  </si>
  <si>
    <t>Early years register (full Inspection)Childcare on non-domestic premisesPlymouthBehaviour and attitudes1 September 2021 to 31 March 2022</t>
  </si>
  <si>
    <t>Early years register (full Inspection)Childcare on non-domestic premisesPlymouthEffectiveness of leadership and Management1 September 2021 to 31 March 2022</t>
  </si>
  <si>
    <t>Early years register (full Inspection)Childcare on non-domestic premisesPlymouthOutcomes for children1 September 2021 to 31 March 2022</t>
  </si>
  <si>
    <t>Early years register (full Inspection)Childcare on non-domestic premisesPlymouthOverall effectiveness: The quality and standards of the provision1 September 2021 to 31 March 2022</t>
  </si>
  <si>
    <t>Early years register (full Inspection)Childcare on non-domestic premisesPlymouthPersonal development1 September 2021 to 31 March 2022</t>
  </si>
  <si>
    <t>Early years register (full Inspection)Childcare on non-domestic premisesPlymouthPersonal development, behaviour and welfare1 September 2021 to 31 March 2022</t>
  </si>
  <si>
    <t>Early years register (full Inspection)Childcare on non-domestic premisesPlymouthQuality of education1 September 2021 to 31 March 2022</t>
  </si>
  <si>
    <t>Early years register (full Inspection)Childcare on non-domestic premisesPlymouthQuality of teaching, learning and assessment1 September 2021 to 31 March 2022</t>
  </si>
  <si>
    <t>Early years register (full Inspection)Childcare on non-domestic premisesPlymouthRequirements of the compulsory part of the childcare register1 September 2021 to 31 March 2022</t>
  </si>
  <si>
    <t>Early years register (full Inspection)Childcare on non-domestic premisesPlymouthRequirements of the voluntary part of the childcare register1 September 2021 to 31 March 2022</t>
  </si>
  <si>
    <t>Early years register (full Inspection)Childcare on non-domestic premisesPlymouthTotal No of inspections1 September 2021 to 31 March 2022</t>
  </si>
  <si>
    <t>Early years register (Out-of-school day care)Childcare on non-domestic premisesPlymouthTotal No of inspections1 September 2021 to 31 March 2022</t>
  </si>
  <si>
    <t>Early years register (full Inspection)Childcare on non-domestic premisesPortsmouthBehaviour and attitudes1 April 2022 to 31 August 2022</t>
  </si>
  <si>
    <t>Early years register (full Inspection)Childcare on non-domestic premisesPortsmouthEffectiveness of leadership and Management1 April 2022 to 31 August 2022</t>
  </si>
  <si>
    <t>Early years register (full Inspection)Childcare on non-domestic premisesPortsmouthOutcomes for children1 April 2022 to 31 August 2022</t>
  </si>
  <si>
    <t>Early years register (full Inspection)Childcare on non-domestic premisesPortsmouthOverall effectiveness: The quality and standards of the provision1 April 2022 to 31 August 2022</t>
  </si>
  <si>
    <t>Early years register (full Inspection)Childcare on non-domestic premisesPortsmouthPersonal development1 April 2022 to 31 August 2022</t>
  </si>
  <si>
    <t>Early years register (full Inspection)Childcare on non-domestic premisesPortsmouthPersonal development, behaviour and welfare1 April 2022 to 31 August 2022</t>
  </si>
  <si>
    <t>Early years register (full Inspection)Childcare on non-domestic premisesPortsmouthQuality of education1 April 2022 to 31 August 2022</t>
  </si>
  <si>
    <t>Early years register (full Inspection)Childcare on non-domestic premisesPortsmouthQuality of teaching, learning and assessment1 April 2022 to 31 August 2022</t>
  </si>
  <si>
    <t>Early years register (full Inspection)Childcare on non-domestic premisesPortsmouthRequirements of the compulsory part of the childcare register1 April 2022 to 31 August 2022</t>
  </si>
  <si>
    <t>Early years register (full Inspection)Childcare on non-domestic premisesPortsmouthRequirements of the voluntary part of the childcare register1 April 2022 to 31 August 2022</t>
  </si>
  <si>
    <t>Early years register (full Inspection)Childcare on non-domestic premisesPortsmouthTotal No of inspections1 April 2022 to 31 August 2022</t>
  </si>
  <si>
    <t>Early years register (full Inspection)Childcare on non-domestic premisesPortsmouthBehaviour and attitudes1 September 2021 to 31 March 2022</t>
  </si>
  <si>
    <t>Early years register (full Inspection)Childcare on non-domestic premisesPortsmouthEffectiveness of leadership and Management1 September 2021 to 31 March 2022</t>
  </si>
  <si>
    <t>Early years register (full Inspection)Childcare on non-domestic premisesPortsmouthOutcomes for children1 September 2021 to 31 March 2022</t>
  </si>
  <si>
    <t>Early years register (full Inspection)Childcare on non-domestic premisesPortsmouthOverall effectiveness: The quality and standards of the provision1 September 2021 to 31 March 2022</t>
  </si>
  <si>
    <t>Early years register (full Inspection)Childcare on non-domestic premisesPortsmouthPersonal development1 September 2021 to 31 March 2022</t>
  </si>
  <si>
    <t>Early years register (full Inspection)Childcare on non-domestic premisesPortsmouthPersonal development, behaviour and welfare1 September 2021 to 31 March 2022</t>
  </si>
  <si>
    <t>Early years register (full Inspection)Childcare on non-domestic premisesPortsmouthQuality of education1 September 2021 to 31 March 2022</t>
  </si>
  <si>
    <t>Early years register (full Inspection)Childcare on non-domestic premisesPortsmouthQuality of teaching, learning and assessment1 September 2021 to 31 March 2022</t>
  </si>
  <si>
    <t>Early years register (full Inspection)Childcare on non-domestic premisesPortsmouthRequirements of the compulsory part of the childcare register1 September 2021 to 31 March 2022</t>
  </si>
  <si>
    <t>Early years register (full Inspection)Childcare on non-domestic premisesPortsmouthRequirements of the voluntary part of the childcare register1 September 2021 to 31 March 2022</t>
  </si>
  <si>
    <t>Early years register (full Inspection)Childcare on non-domestic premisesPortsmouthTotal No of inspections1 September 2021 to 31 March 2022</t>
  </si>
  <si>
    <t>Childcare registerChildcare on non-domestic premisesReadingTotal No of inspections1 September 2021 to 31 March 2022</t>
  </si>
  <si>
    <t>Early years register (full Inspection)Childcare on non-domestic premisesReadingBehaviour and attitudes1 April 2022 to 31 August 2022</t>
  </si>
  <si>
    <t>Early years register (full Inspection)Childcare on non-domestic premisesReadingEffectiveness of leadership and Management1 April 2022 to 31 August 2022</t>
  </si>
  <si>
    <t>Early years register (full Inspection)Childcare on non-domestic premisesReadingOutcomes for children1 April 2022 to 31 August 2022</t>
  </si>
  <si>
    <t>Early years register (full Inspection)Childcare on non-domestic premisesReadingOverall effectiveness: The quality and standards of the provision1 April 2022 to 31 August 2022</t>
  </si>
  <si>
    <t>Early years register (full Inspection)Childcare on non-domestic premisesReadingPersonal development1 April 2022 to 31 August 2022</t>
  </si>
  <si>
    <t>Early years register (full Inspection)Childcare on non-domestic premisesReadingPersonal development, behaviour and welfare1 April 2022 to 31 August 2022</t>
  </si>
  <si>
    <t>Early years register (full Inspection)Childcare on non-domestic premisesReadingQuality of education1 April 2022 to 31 August 2022</t>
  </si>
  <si>
    <t>Early years register (full Inspection)Childcare on non-domestic premisesReadingQuality of teaching, learning and assessment1 April 2022 to 31 August 2022</t>
  </si>
  <si>
    <t>Early years register (full Inspection)Childcare on non-domestic premisesReadingRequirements of the compulsory part of the childcare register1 April 2022 to 31 August 2022</t>
  </si>
  <si>
    <t>Early years register (full Inspection)Childcare on non-domestic premisesReadingRequirements of the voluntary part of the childcare register1 April 2022 to 31 August 2022</t>
  </si>
  <si>
    <t>Early years register (full Inspection)Childcare on non-domestic premisesReadingTotal No of inspections1 April 2022 to 31 August 2022</t>
  </si>
  <si>
    <t>Early years register (full Inspection)Childcare on non-domestic premisesReadingBehaviour and attitudes1 September 2021 to 31 March 2022</t>
  </si>
  <si>
    <t>Early years register (full Inspection)Childcare on non-domestic premisesReadingEffectiveness of leadership and Management1 September 2021 to 31 March 2022</t>
  </si>
  <si>
    <t>Early years register (full Inspection)Childcare on non-domestic premisesReadingOutcomes for children1 September 2021 to 31 March 2022</t>
  </si>
  <si>
    <t>Early years register (full Inspection)Childcare on non-domestic premisesReadingOverall effectiveness: The quality and standards of the provision1 September 2021 to 31 March 2022</t>
  </si>
  <si>
    <t>Early years register (full Inspection)Childcare on non-domestic premisesReadingPersonal development1 September 2021 to 31 March 2022</t>
  </si>
  <si>
    <t>Early years register (full Inspection)Childcare on non-domestic premisesReadingPersonal development, behaviour and welfare1 September 2021 to 31 March 2022</t>
  </si>
  <si>
    <t>Early years register (full Inspection)Childcare on non-domestic premisesReadingQuality of education1 September 2021 to 31 March 2022</t>
  </si>
  <si>
    <t>Early years register (full Inspection)Childcare on non-domestic premisesReadingQuality of teaching, learning and assessment1 September 2021 to 31 March 2022</t>
  </si>
  <si>
    <t>Early years register (full Inspection)Childcare on non-domestic premisesReadingRequirements of the compulsory part of the childcare register1 September 2021 to 31 March 2022</t>
  </si>
  <si>
    <t>Early years register (full Inspection)Childcare on non-domestic premisesReadingRequirements of the voluntary part of the childcare register1 September 2021 to 31 March 2022</t>
  </si>
  <si>
    <t>Early years register (full Inspection)Childcare on non-domestic premisesReadingTotal No of inspections1 September 2021 to 31 March 2022</t>
  </si>
  <si>
    <t>Early years register (No children on roll)Childcare on non-domestic premisesReadingNCOR Inspection Outcomes1 September 2021 to 31 March 2022</t>
  </si>
  <si>
    <t>Early years register (No children on roll)Childcare on non-domestic premisesReadingTotal No of inspections1 September 2021 to 31 March 2022</t>
  </si>
  <si>
    <t>Early years register (Out-of-school day care)Childcare on non-domestic premisesReadingTotal No of inspections1 April 2022 to 31 August 2022</t>
  </si>
  <si>
    <t>Early years register (Out-of-school day care)Childcare on non-domestic premisesReadingTotal No of inspections1 September 2021 to 31 March 2022</t>
  </si>
  <si>
    <t>Childcare registerChildcare on non-domestic premisesRedbridgeTotal No of inspections1 April 2022 to 31 August 2022</t>
  </si>
  <si>
    <t>Childcare registerChildcare on non-domestic premisesRedbridgeTotal No of inspections1 September 2021 to 31 March 2022</t>
  </si>
  <si>
    <t>Early years register (full Inspection)Childcare on non-domestic premisesRedbridgeBehaviour and attitudes1 April 2022 to 31 August 2022</t>
  </si>
  <si>
    <t>Early years register (full Inspection)Childcare on non-domestic premisesRedbridgeEffectiveness of leadership and Management1 April 2022 to 31 August 2022</t>
  </si>
  <si>
    <t>Early years register (full Inspection)Childcare on non-domestic premisesRedbridgeOutcomes for children1 April 2022 to 31 August 2022</t>
  </si>
  <si>
    <t>Early years register (full Inspection)Childcare on non-domestic premisesRedbridgeOverall effectiveness: The quality and standards of the provision1 April 2022 to 31 August 2022</t>
  </si>
  <si>
    <t>Early years register (full Inspection)Childcare on non-domestic premisesRedbridgePersonal development1 April 2022 to 31 August 2022</t>
  </si>
  <si>
    <t>Early years register (full Inspection)Childcare on non-domestic premisesRedbridgePersonal development, behaviour and welfare1 April 2022 to 31 August 2022</t>
  </si>
  <si>
    <t>Early years register (full Inspection)Childcare on non-domestic premisesRedbridgeQuality of education1 April 2022 to 31 August 2022</t>
  </si>
  <si>
    <t>Early years register (full Inspection)Childcare on non-domestic premisesRedbridgeQuality of teaching, learning and assessment1 April 2022 to 31 August 2022</t>
  </si>
  <si>
    <t>Early years register (full Inspection)Childcare on non-domestic premisesRedbridgeRequirements of the compulsory part of the childcare register1 April 2022 to 31 August 2022</t>
  </si>
  <si>
    <t>Early years register (full Inspection)Childcare on non-domestic premisesRedbridgeRequirements of the voluntary part of the childcare register1 April 2022 to 31 August 2022</t>
  </si>
  <si>
    <t>Early years register (full Inspection)Childcare on non-domestic premisesRedbridgeTotal No of inspections1 April 2022 to 31 August 2022</t>
  </si>
  <si>
    <t>Early years register (full Inspection)Childcare on non-domestic premisesRedbridgeBehaviour and attitudes1 September 2021 to 31 March 2022</t>
  </si>
  <si>
    <t>Early years register (full Inspection)Childcare on non-domestic premisesRedbridgeEffectiveness of leadership and Management1 September 2021 to 31 March 2022</t>
  </si>
  <si>
    <t>Early years register (full Inspection)Childcare on non-domestic premisesRedbridgeOutcomes for children1 September 2021 to 31 March 2022</t>
  </si>
  <si>
    <t>Early years register (full Inspection)Childcare on non-domestic premisesRedbridgeOverall effectiveness: The quality and standards of the provision1 September 2021 to 31 March 2022</t>
  </si>
  <si>
    <t>Early years register (full Inspection)Childcare on non-domestic premisesRedbridgePersonal development1 September 2021 to 31 March 2022</t>
  </si>
  <si>
    <t>Early years register (full Inspection)Childcare on non-domestic premisesRedbridgePersonal development, behaviour and welfare1 September 2021 to 31 March 2022</t>
  </si>
  <si>
    <t>Early years register (full Inspection)Childcare on non-domestic premisesRedbridgeQuality of education1 September 2021 to 31 March 2022</t>
  </si>
  <si>
    <t>Early years register (full Inspection)Childcare on non-domestic premisesRedbridgeQuality of teaching, learning and assessment1 September 2021 to 31 March 2022</t>
  </si>
  <si>
    <t>Early years register (full Inspection)Childcare on non-domestic premisesRedbridgeRequirements of the compulsory part of the childcare register1 September 2021 to 31 March 2022</t>
  </si>
  <si>
    <t>Early years register (full Inspection)Childcare on non-domestic premisesRedbridgeRequirements of the voluntary part of the childcare register1 September 2021 to 31 March 2022</t>
  </si>
  <si>
    <t>Early years register (full Inspection)Childcare on non-domestic premisesRedbridgeTotal No of inspections1 September 2021 to 31 March 2022</t>
  </si>
  <si>
    <t>Early years register (Out-of-school day care)Childcare on non-domestic premisesRedbridgeTotal No of inspections1 April 2022 to 31 August 2022</t>
  </si>
  <si>
    <t>Early years register (Out-of-school day care)Childcare on non-domestic premisesRedbridgeTotal No of inspections1 September 2021 to 31 March 2022</t>
  </si>
  <si>
    <t>Childcare registerChildcare on non-domestic premisesRedcar and ClevelandTotal No of inspections1 April 2022 to 31 August 2022</t>
  </si>
  <si>
    <t>Early years register (full Inspection)Childcare on non-domestic premisesRedcar and ClevelandBehaviour and attitudes1 April 2022 to 31 August 2022</t>
  </si>
  <si>
    <t>Early years register (full Inspection)Childcare on non-domestic premisesRedcar and ClevelandEffectiveness of leadership and Management1 April 2022 to 31 August 2022</t>
  </si>
  <si>
    <t>Early years register (full Inspection)Childcare on non-domestic premisesRedcar and ClevelandOutcomes for children1 April 2022 to 31 August 2022</t>
  </si>
  <si>
    <t>Early years register (full Inspection)Childcare on non-domestic premisesRedcar and ClevelandOverall effectiveness: The quality and standards of the provision1 April 2022 to 31 August 2022</t>
  </si>
  <si>
    <t>Early years register (full Inspection)Childcare on non-domestic premisesRedcar and ClevelandPersonal development1 April 2022 to 31 August 2022</t>
  </si>
  <si>
    <t>Early years register (full Inspection)Childcare on non-domestic premisesRedcar and ClevelandPersonal development, behaviour and welfare1 April 2022 to 31 August 2022</t>
  </si>
  <si>
    <t>Early years register (full Inspection)Childcare on non-domestic premisesRedcar and ClevelandQuality of education1 April 2022 to 31 August 2022</t>
  </si>
  <si>
    <t>Early years register (full Inspection)Childcare on non-domestic premisesRedcar and ClevelandQuality of teaching, learning and assessment1 April 2022 to 31 August 2022</t>
  </si>
  <si>
    <t>Early years register (full Inspection)Childcare on non-domestic premisesRedcar and ClevelandRequirements of the compulsory part of the childcare register1 April 2022 to 31 August 2022</t>
  </si>
  <si>
    <t>Early years register (full Inspection)Childcare on non-domestic premisesRedcar and ClevelandRequirements of the voluntary part of the childcare register1 April 2022 to 31 August 2022</t>
  </si>
  <si>
    <t>Early years register (full Inspection)Childcare on non-domestic premisesRedcar and ClevelandTotal No of inspections1 April 2022 to 31 August 2022</t>
  </si>
  <si>
    <t>Early years register (full Inspection)Childcare on non-domestic premisesRedcar and ClevelandBehaviour and attitudes1 September 2021 to 31 March 2022</t>
  </si>
  <si>
    <t>Early years register (full Inspection)Childcare on non-domestic premisesRedcar and ClevelandEffectiveness of leadership and Management1 September 2021 to 31 March 2022</t>
  </si>
  <si>
    <t>Early years register (full Inspection)Childcare on non-domestic premisesRedcar and ClevelandOutcomes for children1 September 2021 to 31 March 2022</t>
  </si>
  <si>
    <t>Early years register (full Inspection)Childcare on non-domestic premisesRedcar and ClevelandOverall effectiveness: The quality and standards of the provision1 September 2021 to 31 March 2022</t>
  </si>
  <si>
    <t>Early years register (full Inspection)Childcare on non-domestic premisesRedcar and ClevelandPersonal development1 September 2021 to 31 March 2022</t>
  </si>
  <si>
    <t>Early years register (full Inspection)Childcare on non-domestic premisesRedcar and ClevelandPersonal development, behaviour and welfare1 September 2021 to 31 March 2022</t>
  </si>
  <si>
    <t>Early years register (full Inspection)Childcare on non-domestic premisesRedcar and ClevelandQuality of education1 September 2021 to 31 March 2022</t>
  </si>
  <si>
    <t>Early years register (full Inspection)Childcare on non-domestic premisesRedcar and ClevelandQuality of teaching, learning and assessment1 September 2021 to 31 March 2022</t>
  </si>
  <si>
    <t>Early years register (full Inspection)Childcare on non-domestic premisesRedcar and ClevelandRequirements of the compulsory part of the childcare register1 September 2021 to 31 March 2022</t>
  </si>
  <si>
    <t>Early years register (full Inspection)Childcare on non-domestic premisesRedcar and ClevelandRequirements of the voluntary part of the childcare register1 September 2021 to 31 March 2022</t>
  </si>
  <si>
    <t>Early years register (full Inspection)Childcare on non-domestic premisesRedcar and ClevelandTotal No of inspections1 September 2021 to 31 March 2022</t>
  </si>
  <si>
    <t>Childcare registerChildcare on non-domestic premisesRichmond upon ThamesTotal No of inspections1 September 2021 to 31 March 2022</t>
  </si>
  <si>
    <t>Early years register (full Inspection)Childcare on non-domestic premisesRichmond upon ThamesBehaviour and attitudes1 April 2022 to 31 August 2022</t>
  </si>
  <si>
    <t>Early years register (full Inspection)Childcare on non-domestic premisesRichmond upon ThamesEffectiveness of leadership and Management1 April 2022 to 31 August 2022</t>
  </si>
  <si>
    <t>Early years register (full Inspection)Childcare on non-domestic premisesRichmond upon ThamesOutcomes for children1 April 2022 to 31 August 2022</t>
  </si>
  <si>
    <t>Early years register (full Inspection)Childcare on non-domestic premisesRichmond upon ThamesOverall effectiveness: The quality and standards of the provision1 April 2022 to 31 August 2022</t>
  </si>
  <si>
    <t>Early years register (full Inspection)Childcare on non-domestic premisesRichmond upon ThamesPersonal development1 April 2022 to 31 August 2022</t>
  </si>
  <si>
    <t>Early years register (full Inspection)Childcare on non-domestic premisesRichmond upon ThamesPersonal development, behaviour and welfare1 April 2022 to 31 August 2022</t>
  </si>
  <si>
    <t>Early years register (full Inspection)Childcare on non-domestic premisesRichmond upon ThamesQuality of education1 April 2022 to 31 August 2022</t>
  </si>
  <si>
    <t>Early years register (full Inspection)Childcare on non-domestic premisesRichmond upon ThamesQuality of teaching, learning and assessment1 April 2022 to 31 August 2022</t>
  </si>
  <si>
    <t>Early years register (full Inspection)Childcare on non-domestic premisesRichmond upon ThamesRequirements of the compulsory part of the childcare register1 April 2022 to 31 August 2022</t>
  </si>
  <si>
    <t>Early years register (full Inspection)Childcare on non-domestic premisesRichmond upon ThamesRequirements of the voluntary part of the childcare register1 April 2022 to 31 August 2022</t>
  </si>
  <si>
    <t>Early years register (full Inspection)ChildminderBath and North East SomersetQuality of teaching, learning and assessment1 April 2022 to 31 August 2022</t>
  </si>
  <si>
    <t>Early years register (full Inspection)ChildminderBath and North East SomersetRequirements of the compulsory part of the childcare register1 April 2022 to 31 August 2022</t>
  </si>
  <si>
    <t>Early years register (full Inspection)ChildminderBath and North East SomersetRequirements of the voluntary part of the childcare register1 April 2022 to 31 August 2022</t>
  </si>
  <si>
    <t>Early years register (full Inspection)ChildminderBath and North East SomersetTotal No of inspections1 April 2022 to 31 August 2022</t>
  </si>
  <si>
    <t>Early years register (full Inspection)ChildminderBath and North East SomersetBehaviour and attitudes1 September 2021 to 31 March 2022</t>
  </si>
  <si>
    <t>Early years register (full Inspection)ChildminderBath and North East SomersetEffectiveness of leadership and Management1 September 2021 to 31 March 2022</t>
  </si>
  <si>
    <t>Early years register (full Inspection)ChildminderBath and North East SomersetOutcomes for children1 September 2021 to 31 March 2022</t>
  </si>
  <si>
    <t>Early years register (full Inspection)ChildminderBath and North East SomersetOverall effectiveness: The quality and standards of the provision1 September 2021 to 31 March 2022</t>
  </si>
  <si>
    <t>Early years register (full Inspection)ChildminderBath and North East SomersetPersonal development1 September 2021 to 31 March 2022</t>
  </si>
  <si>
    <t>Early years register (full Inspection)ChildminderBath and North East SomersetPersonal development, behaviour and welfare1 September 2021 to 31 March 2022</t>
  </si>
  <si>
    <t>Early years register (full Inspection)ChildminderBath and North East SomersetQuality of education1 September 2021 to 31 March 2022</t>
  </si>
  <si>
    <t>Early years register (full Inspection)ChildminderBath and North East SomersetQuality of teaching, learning and assessment1 September 2021 to 31 March 2022</t>
  </si>
  <si>
    <t>Early years register (full Inspection)ChildminderBath and North East SomersetRequirements of the compulsory part of the childcare register1 September 2021 to 31 March 2022</t>
  </si>
  <si>
    <t>Early years register (full Inspection)ChildminderBath and North East SomersetRequirements of the voluntary part of the childcare register1 September 2021 to 31 March 2022</t>
  </si>
  <si>
    <t>Early years register (full Inspection)ChildminderBath and North East SomersetTotal No of inspections1 September 2021 to 31 March 2022</t>
  </si>
  <si>
    <t>Early years register (No children on roll)ChildminderBath and North East SomersetNCOR Inspection Outcomes1 September 2021 to 31 March 2022</t>
  </si>
  <si>
    <t>Early years register (No children on roll)ChildminderBath and North East SomersetTotal No of inspections1 September 2021 to 31 March 2022</t>
  </si>
  <si>
    <t>Early years register (full Inspection)ChildminderBedfordBehaviour and attitudes1 April 2022 to 31 August 2022</t>
  </si>
  <si>
    <t>Early years register (full Inspection)ChildminderBedfordEffectiveness of leadership and Management1 April 2022 to 31 August 2022</t>
  </si>
  <si>
    <t>Early years register (full Inspection)ChildminderBedfordOutcomes for children1 April 2022 to 31 August 2022</t>
  </si>
  <si>
    <t>Early years register (full Inspection)ChildminderBedfordOverall effectiveness: The quality and standards of the provision1 April 2022 to 31 August 2022</t>
  </si>
  <si>
    <t>Early years register (full Inspection)ChildminderBedfordPersonal development1 April 2022 to 31 August 2022</t>
  </si>
  <si>
    <t>Early years register (full Inspection)ChildminderBedfordPersonal development, behaviour and welfare1 April 2022 to 31 August 2022</t>
  </si>
  <si>
    <t>Early years register (full Inspection)ChildminderBedfordQuality of education1 April 2022 to 31 August 2022</t>
  </si>
  <si>
    <t>Early years register (full Inspection)ChildminderBedfordQuality of teaching, learning and assessment1 April 2022 to 31 August 2022</t>
  </si>
  <si>
    <t>Early years register (full Inspection)ChildminderBedfordRequirements of the compulsory part of the childcare register1 April 2022 to 31 August 2022</t>
  </si>
  <si>
    <t>Early years register (full Inspection)ChildminderBedfordRequirements of the voluntary part of the childcare register1 April 2022 to 31 August 2022</t>
  </si>
  <si>
    <t>Early years register (full Inspection)ChildminderBedfordTotal No of inspections1 April 2022 to 31 August 2022</t>
  </si>
  <si>
    <t>Early years register (full Inspection)ChildminderBedfordBehaviour and attitudes1 September 2021 to 31 March 2022</t>
  </si>
  <si>
    <t>Early years register (full Inspection)ChildminderBedfordEffectiveness of leadership and Management1 September 2021 to 31 March 2022</t>
  </si>
  <si>
    <t>Early years register (full Inspection)ChildminderBedfordOutcomes for children1 September 2021 to 31 March 2022</t>
  </si>
  <si>
    <t>Early years register (full Inspection)ChildminderBedfordOverall effectiveness: The quality and standards of the provision1 September 2021 to 31 March 2022</t>
  </si>
  <si>
    <t>Early years register (full Inspection)ChildminderBedfordPersonal development1 September 2021 to 31 March 2022</t>
  </si>
  <si>
    <t>Early years register (full Inspection)ChildminderBedfordPersonal development, behaviour and welfare1 September 2021 to 31 March 2022</t>
  </si>
  <si>
    <t>Early years register (full Inspection)ChildminderBedfordQuality of education1 September 2021 to 31 March 2022</t>
  </si>
  <si>
    <t>Early years register (full Inspection)ChildminderBedfordQuality of teaching, learning and assessment1 September 2021 to 31 March 2022</t>
  </si>
  <si>
    <t>Early years register (full Inspection)ChildminderBedfordRequirements of the compulsory part of the childcare register1 September 2021 to 31 March 2022</t>
  </si>
  <si>
    <t>Early years register (full Inspection)ChildminderBedfordRequirements of the voluntary part of the childcare register1 September 2021 to 31 March 2022</t>
  </si>
  <si>
    <t>Early years register (full Inspection)ChildminderBedfordTotal No of inspections1 September 2021 to 31 March 2022</t>
  </si>
  <si>
    <t>Early years register (No children on roll)ChildminderBedfordNCOR Inspection Outcomes1 April 2022 to 31 August 2022</t>
  </si>
  <si>
    <t>Early years register (No children on roll)ChildminderBedfordTotal No of inspections1 April 2022 to 31 August 2022</t>
  </si>
  <si>
    <t>Early years register (No children on roll)ChildminderBedfordNCOR Inspection Outcomes1 September 2021 to 31 March 2022</t>
  </si>
  <si>
    <t>Early years register (No children on roll)ChildminderBedfordTotal No of inspections1 September 2021 to 31 March 2022</t>
  </si>
  <si>
    <t>Childcare registerChildminderBexleyTotal No of inspections1 September 2021 to 31 March 2022</t>
  </si>
  <si>
    <t>Early years register (full Inspection)ChildminderBexleyBehaviour and attitudes1 April 2022 to 31 August 2022</t>
  </si>
  <si>
    <t>Early years register (full Inspection)ChildminderBexleyEffectiveness of leadership and Management1 April 2022 to 31 August 2022</t>
  </si>
  <si>
    <t>Early years register (full Inspection)ChildminderBexleyOutcomes for children1 April 2022 to 31 August 2022</t>
  </si>
  <si>
    <t>Early years register (full Inspection)ChildminderBexleyOverall effectiveness: The quality and standards of the provision1 April 2022 to 31 August 2022</t>
  </si>
  <si>
    <t>Early years register (full Inspection)ChildminderBexleyPersonal development1 April 2022 to 31 August 2022</t>
  </si>
  <si>
    <t>Early years register (full Inspection)ChildminderBexleyPersonal development, behaviour and welfare1 April 2022 to 31 August 2022</t>
  </si>
  <si>
    <t>Early years register (full Inspection)ChildminderBexleyQuality of education1 April 2022 to 31 August 2022</t>
  </si>
  <si>
    <t>Early years register (full Inspection)ChildminderBexleyQuality of teaching, learning and assessment1 April 2022 to 31 August 2022</t>
  </si>
  <si>
    <t>Early years register (full Inspection)ChildminderBexleyRequirements of the compulsory part of the childcare register1 April 2022 to 31 August 2022</t>
  </si>
  <si>
    <t>Early years register (full Inspection)ChildminderBexleyRequirements of the voluntary part of the childcare register1 April 2022 to 31 August 2022</t>
  </si>
  <si>
    <t>Early years register (full Inspection)ChildminderBexleyTotal No of inspections1 April 2022 to 31 August 2022</t>
  </si>
  <si>
    <t>Early years register (full Inspection)ChildminderBexleyBehaviour and attitudes1 September 2021 to 31 March 2022</t>
  </si>
  <si>
    <t>Early years register (full Inspection)ChildminderBexleyEffectiveness of leadership and Management1 September 2021 to 31 March 2022</t>
  </si>
  <si>
    <t>Early years register (full Inspection)ChildminderBexleyOutcomes for children1 September 2021 to 31 March 2022</t>
  </si>
  <si>
    <t>Early years register (full Inspection)ChildminderBexleyOverall effectiveness: The quality and standards of the provision1 September 2021 to 31 March 2022</t>
  </si>
  <si>
    <t>Early years register (full Inspection)ChildminderBexleyPersonal development1 September 2021 to 31 March 2022</t>
  </si>
  <si>
    <t>Early years register (full Inspection)ChildminderBexleyPersonal development, behaviour and welfare1 September 2021 to 31 March 2022</t>
  </si>
  <si>
    <t>Early years register (full Inspection)ChildminderBexleyQuality of education1 September 2021 to 31 March 2022</t>
  </si>
  <si>
    <t>Early years register (full Inspection)ChildminderBexleyQuality of teaching, learning and assessment1 September 2021 to 31 March 2022</t>
  </si>
  <si>
    <t>Early years register (full Inspection)ChildminderBexleyRequirements of the compulsory part of the childcare register1 September 2021 to 31 March 2022</t>
  </si>
  <si>
    <t>Early years register (full Inspection)ChildminderBexleyRequirements of the voluntary part of the childcare register1 September 2021 to 31 March 2022</t>
  </si>
  <si>
    <t>Early years register (full Inspection)ChildminderBexleyTotal No of inspections1 September 2021 to 31 March 2022</t>
  </si>
  <si>
    <t>Early years register (No children on roll)ChildminderBexleyNCOR Inspection Outcomes1 April 2022 to 31 August 2022</t>
  </si>
  <si>
    <t>Early years register (No children on roll)ChildminderBexleyTotal No of inspections1 April 2022 to 31 August 2022</t>
  </si>
  <si>
    <t>Early years register (No children on roll)ChildminderBexleyNCOR Inspection Outcomes1 September 2021 to 31 March 2022</t>
  </si>
  <si>
    <t>Early years register (No children on roll)ChildminderBexleyTotal No of inspections1 September 2021 to 31 March 2022</t>
  </si>
  <si>
    <t>Early years register (Out-of-school day care)ChildminderBexleyTotal No of inspections1 April 2022 to 31 August 2022</t>
  </si>
  <si>
    <t>Early years register (Out-of-school day care)ChildminderBexleyTotal No of inspections1 September 2021 to 31 March 2022</t>
  </si>
  <si>
    <t>Early years register (full Inspection)ChildminderBirminghamBehaviour and attitudes1 April 2022 to 31 August 2022</t>
  </si>
  <si>
    <t>Early years register (full Inspection)ChildminderBirminghamEffectiveness of leadership and Management1 April 2022 to 31 August 2022</t>
  </si>
  <si>
    <t>Early years register (full Inspection)ChildminderBirminghamOutcomes for children1 April 2022 to 31 August 2022</t>
  </si>
  <si>
    <t>Early years register (full Inspection)ChildminderBirminghamOverall effectiveness: The quality and standards of the provision1 April 2022 to 31 August 2022</t>
  </si>
  <si>
    <t>Early years register (full Inspection)ChildminderBirminghamPersonal development1 April 2022 to 31 August 2022</t>
  </si>
  <si>
    <t>Early years register (full Inspection)ChildminderBirminghamPersonal development, behaviour and welfare1 April 2022 to 31 August 2022</t>
  </si>
  <si>
    <t>Early years register (full Inspection)ChildminderBirminghamQuality of education1 April 2022 to 31 August 2022</t>
  </si>
  <si>
    <t>Early years register (full Inspection)ChildminderBirminghamQuality of teaching, learning and assessment1 April 2022 to 31 August 2022</t>
  </si>
  <si>
    <t>Early years register (full Inspection)ChildminderBirminghamRequirements of the compulsory part of the childcare register1 April 2022 to 31 August 2022</t>
  </si>
  <si>
    <t>Early years register (full Inspection)ChildminderBirminghamRequirements of the voluntary part of the childcare register1 April 2022 to 31 August 2022</t>
  </si>
  <si>
    <t>Early years register (full Inspection)ChildminderBirminghamTotal No of inspections1 April 2022 to 31 August 2022</t>
  </si>
  <si>
    <t>Early years register (full Inspection)ChildminderBirminghamBehaviour and attitudes1 September 2021 to 31 March 2022</t>
  </si>
  <si>
    <t>Early years register (full Inspection)ChildminderBirminghamEffectiveness of leadership and Management1 September 2021 to 31 March 2022</t>
  </si>
  <si>
    <t>Early years register (full Inspection)ChildminderBirminghamOutcomes for children1 September 2021 to 31 March 2022</t>
  </si>
  <si>
    <t>Early years register (full Inspection)ChildminderBirminghamOverall effectiveness: The quality and standards of the provision1 September 2021 to 31 March 2022</t>
  </si>
  <si>
    <t>Early years register (full Inspection)ChildminderBirminghamPersonal development1 September 2021 to 31 March 2022</t>
  </si>
  <si>
    <t>Early years register (full Inspection)ChildminderBirminghamPersonal development, behaviour and welfare1 September 2021 to 31 March 2022</t>
  </si>
  <si>
    <t>Early years register (full Inspection)ChildminderBirminghamQuality of education1 September 2021 to 31 March 2022</t>
  </si>
  <si>
    <t>Early years register (full Inspection)ChildminderBirminghamQuality of teaching, learning and assessment1 September 2021 to 31 March 2022</t>
  </si>
  <si>
    <t>Early years register (full Inspection)ChildminderBirminghamRequirements of the compulsory part of the childcare register1 September 2021 to 31 March 2022</t>
  </si>
  <si>
    <t>Early years register (full Inspection)ChildminderBirminghamRequirements of the voluntary part of the childcare register1 September 2021 to 31 March 2022</t>
  </si>
  <si>
    <t>Early years register (full Inspection)ChildminderBirminghamTotal No of inspections1 September 2021 to 31 March 2022</t>
  </si>
  <si>
    <t>Early years register (No children on roll)ChildminderBirminghamNCOR Inspection Outcomes1 April 2022 to 31 August 2022</t>
  </si>
  <si>
    <t>Early years register (No children on roll)ChildminderBirminghamTotal No of inspections1 April 2022 to 31 August 2022</t>
  </si>
  <si>
    <t>Early years register (No children on roll)ChildminderBirminghamNCOR Inspection Outcomes1 September 2021 to 31 March 2022</t>
  </si>
  <si>
    <t>Early years register (No children on roll)ChildminderBirminghamTotal No of inspections1 September 2021 to 31 March 2022</t>
  </si>
  <si>
    <t>Early years register (full Inspection)ChildminderBlackburn with DarwenBehaviour and attitudes1 April 2022 to 31 August 2022</t>
  </si>
  <si>
    <t>Early years register (full Inspection)ChildminderBlackburn with DarwenEffectiveness of leadership and Management1 April 2022 to 31 August 2022</t>
  </si>
  <si>
    <t>Early years register (full Inspection)ChildminderBlackburn with DarwenOutcomes for children1 April 2022 to 31 August 2022</t>
  </si>
  <si>
    <t>Early years register (full Inspection)ChildminderBlackburn with DarwenOverall effectiveness: The quality and standards of the provision1 April 2022 to 31 August 2022</t>
  </si>
  <si>
    <t>Early years register (full Inspection)ChildminderBlackburn with DarwenPersonal development1 April 2022 to 31 August 2022</t>
  </si>
  <si>
    <t>Early years register (full Inspection)ChildminderBlackburn with DarwenPersonal development, behaviour and welfare1 April 2022 to 31 August 2022</t>
  </si>
  <si>
    <t>Early years register (full Inspection)ChildminderBlackburn with DarwenQuality of education1 April 2022 to 31 August 2022</t>
  </si>
  <si>
    <t>Early years register (full Inspection)ChildminderBlackburn with DarwenQuality of teaching, learning and assessment1 April 2022 to 31 August 2022</t>
  </si>
  <si>
    <t>Early years register (full Inspection)ChildminderBlackburn with DarwenRequirements of the compulsory part of the childcare register1 April 2022 to 31 August 2022</t>
  </si>
  <si>
    <t>Early years register (full Inspection)ChildminderBlackburn with DarwenRequirements of the voluntary part of the childcare register1 April 2022 to 31 August 2022</t>
  </si>
  <si>
    <t>Early years register (full Inspection)ChildminderBlackburn with DarwenTotal No of inspections1 April 2022 to 31 August 2022</t>
  </si>
  <si>
    <t>Early years register (full Inspection)ChildminderBlackburn with DarwenBehaviour and attitudes1 September 2021 to 31 March 2022</t>
  </si>
  <si>
    <t>Early years register (full Inspection)ChildminderBlackburn with DarwenEffectiveness of leadership and Management1 September 2021 to 31 March 2022</t>
  </si>
  <si>
    <t>Early years register (full Inspection)ChildminderBlackburn with DarwenOutcomes for children1 September 2021 to 31 March 2022</t>
  </si>
  <si>
    <t>Early years register (full Inspection)ChildminderBlackburn with DarwenOverall effectiveness: The quality and standards of the provision1 September 2021 to 31 March 2022</t>
  </si>
  <si>
    <t>Early years register (full Inspection)ChildminderBlackburn with DarwenPersonal development1 September 2021 to 31 March 2022</t>
  </si>
  <si>
    <t>Early years register (full Inspection)ChildminderBlackburn with DarwenPersonal development, behaviour and welfare1 September 2021 to 31 March 2022</t>
  </si>
  <si>
    <t>Early years register (full Inspection)ChildminderBlackburn with DarwenQuality of education1 September 2021 to 31 March 2022</t>
  </si>
  <si>
    <t>Early years register (full Inspection)ChildminderBlackburn with DarwenQuality of teaching, learning and assessment1 September 2021 to 31 March 2022</t>
  </si>
  <si>
    <t>Early years register (full Inspection)ChildminderBlackburn with DarwenRequirements of the compulsory part of the childcare register1 September 2021 to 31 March 2022</t>
  </si>
  <si>
    <t>Early years register (full Inspection)ChildminderBlackburn with DarwenRequirements of the voluntary part of the childcare register1 September 2021 to 31 March 2022</t>
  </si>
  <si>
    <t>Early years register (full Inspection)ChildminderBlackburn with DarwenTotal No of inspections1 September 2021 to 31 March 2022</t>
  </si>
  <si>
    <t>Early years register (full Inspection)ChildminderBlackpoolBehaviour and attitudes1 April 2022 to 31 August 2022</t>
  </si>
  <si>
    <t>Early years register (full Inspection)ChildminderBlackpoolEffectiveness of leadership and Management1 April 2022 to 31 August 2022</t>
  </si>
  <si>
    <t>Early years register (full Inspection)ChildminderBlackpoolOutcomes for children1 April 2022 to 31 August 2022</t>
  </si>
  <si>
    <t>Early years register (full Inspection)ChildminderBlackpoolOverall effectiveness: The quality and standards of the provision1 April 2022 to 31 August 2022</t>
  </si>
  <si>
    <t>Early years register (full Inspection)ChildminderBlackpoolPersonal development1 April 2022 to 31 August 2022</t>
  </si>
  <si>
    <t>Early years register (full Inspection)ChildminderBlackpoolPersonal development, behaviour and welfare1 April 2022 to 31 August 2022</t>
  </si>
  <si>
    <t>Early years register (full Inspection)ChildminderBlackpoolQuality of education1 April 2022 to 31 August 2022</t>
  </si>
  <si>
    <t>Early years register (full Inspection)ChildminderBlackpoolQuality of teaching, learning and assessment1 April 2022 to 31 August 2022</t>
  </si>
  <si>
    <t>Early years register (full Inspection)ChildminderBlackpoolRequirements of the compulsory part of the childcare register1 April 2022 to 31 August 2022</t>
  </si>
  <si>
    <t>Early years register (full Inspection)ChildminderBlackpoolRequirements of the voluntary part of the childcare register1 April 2022 to 31 August 2022</t>
  </si>
  <si>
    <t>Early years register (full Inspection)ChildminderBlackpoolTotal No of inspections1 April 2022 to 31 August 2022</t>
  </si>
  <si>
    <t>Early years register (full Inspection)ChildminderBlackpoolBehaviour and attitudes1 September 2021 to 31 March 2022</t>
  </si>
  <si>
    <t>Early years register (full Inspection)ChildminderBlackpoolEffectiveness of leadership and Management1 September 2021 to 31 March 2022</t>
  </si>
  <si>
    <t>Early years register (full Inspection)ChildminderBlackpoolOutcomes for children1 September 2021 to 31 March 2022</t>
  </si>
  <si>
    <t>Early years register (full Inspection)ChildminderBlackpoolOverall effectiveness: The quality and standards of the provision1 September 2021 to 31 March 2022</t>
  </si>
  <si>
    <t>Early years register (full Inspection)ChildminderBlackpoolPersonal development1 September 2021 to 31 March 2022</t>
  </si>
  <si>
    <t>Early years register (full Inspection)ChildminderBlackpoolPersonal development, behaviour and welfare1 September 2021 to 31 March 2022</t>
  </si>
  <si>
    <t>Early years register (full Inspection)ChildminderBlackpoolQuality of education1 September 2021 to 31 March 2022</t>
  </si>
  <si>
    <t>Early years register (full Inspection)ChildminderBlackpoolQuality of teaching, learning and assessment1 September 2021 to 31 March 2022</t>
  </si>
  <si>
    <t>Early years register (full Inspection)ChildminderBlackpoolRequirements of the compulsory part of the childcare register1 September 2021 to 31 March 2022</t>
  </si>
  <si>
    <t>Early years register (full Inspection)ChildminderBlackpoolRequirements of the voluntary part of the childcare register1 September 2021 to 31 March 2022</t>
  </si>
  <si>
    <t>Early years register (full Inspection)ChildminderBlackpoolTotal No of inspections1 September 2021 to 31 March 2022</t>
  </si>
  <si>
    <t>Early years register (No children on roll)ChildminderBlackpoolNCOR Inspection Outcomes1 September 2021 to 31 March 2022</t>
  </si>
  <si>
    <t>Early years register (No children on roll)ChildminderBlackpoolTotal No of inspections1 September 2021 to 31 March 2022</t>
  </si>
  <si>
    <t>Early years register (full Inspection)ChildminderBoltonBehaviour and attitudes1 April 2022 to 31 August 2022</t>
  </si>
  <si>
    <t>Early years register (full Inspection)ChildminderBoltonEffectiveness of leadership and Management1 April 2022 to 31 August 2022</t>
  </si>
  <si>
    <t>Early years register (full Inspection)ChildminderBoltonOutcomes for children1 April 2022 to 31 August 2022</t>
  </si>
  <si>
    <t>Early years register (full Inspection)ChildminderBoltonOverall effectiveness: The quality and standards of the provision1 April 2022 to 31 August 2022</t>
  </si>
  <si>
    <t>Early years register (full Inspection)ChildminderBoltonPersonal development1 April 2022 to 31 August 2022</t>
  </si>
  <si>
    <t>Early years register (full Inspection)ChildminderBoltonPersonal development, behaviour and welfare1 April 2022 to 31 August 2022</t>
  </si>
  <si>
    <t>Early years register (full Inspection)ChildminderBoltonQuality of education1 April 2022 to 31 August 2022</t>
  </si>
  <si>
    <t>Early years register (full Inspection)ChildminderBoltonQuality of teaching, learning and assessment1 April 2022 to 31 August 2022</t>
  </si>
  <si>
    <t>Early years register (full Inspection)ChildminderBoltonRequirements of the compulsory part of the childcare register1 April 2022 to 31 August 2022</t>
  </si>
  <si>
    <t>Early years register (full Inspection)ChildminderBoltonRequirements of the voluntary part of the childcare register1 April 2022 to 31 August 2022</t>
  </si>
  <si>
    <t>Early years register (full Inspection)ChildminderBoltonTotal No of inspections1 April 2022 to 31 August 2022</t>
  </si>
  <si>
    <t>Early years register (full Inspection)ChildminderBoltonBehaviour and attitudes1 September 2021 to 31 March 2022</t>
  </si>
  <si>
    <t>Early years register (full Inspection)ChildminderBoltonEffectiveness of leadership and Management1 September 2021 to 31 March 2022</t>
  </si>
  <si>
    <t>Early years register (full Inspection)ChildminderBoltonOutcomes for children1 September 2021 to 31 March 2022</t>
  </si>
  <si>
    <t>Early years register (full Inspection)ChildminderBoltonOverall effectiveness: The quality and standards of the provision1 September 2021 to 31 March 2022</t>
  </si>
  <si>
    <t>Early years register (full Inspection)ChildminderBoltonPersonal development1 September 2021 to 31 March 2022</t>
  </si>
  <si>
    <t>Early years register (full Inspection)ChildminderBoltonPersonal development, behaviour and welfare1 September 2021 to 31 March 2022</t>
  </si>
  <si>
    <t>Early years register (full Inspection)ChildminderBoltonQuality of education1 September 2021 to 31 March 2022</t>
  </si>
  <si>
    <t>Early years register (full Inspection)ChildminderBoltonQuality of teaching, learning and assessment1 September 2021 to 31 March 2022</t>
  </si>
  <si>
    <t>Early years register (full Inspection)ChildminderBoltonRequirements of the compulsory part of the childcare register1 September 2021 to 31 March 2022</t>
  </si>
  <si>
    <t>Early years register (full Inspection)ChildminderBoltonRequirements of the voluntary part of the childcare register1 September 2021 to 31 March 2022</t>
  </si>
  <si>
    <t>Early years register (full Inspection)ChildminderBoltonTotal No of inspections1 September 2021 to 31 March 2022</t>
  </si>
  <si>
    <t>Early years register (No children on roll)ChildminderBoltonNCOR Inspection Outcomes1 April 2022 to 31 August 2022</t>
  </si>
  <si>
    <t>Early years register (No children on roll)ChildminderBoltonTotal No of inspections1 April 2022 to 31 August 2022</t>
  </si>
  <si>
    <t>Early years register (No children on roll)ChildminderBoltonNCOR Inspection Outcomes1 September 2021 to 31 March 2022</t>
  </si>
  <si>
    <t>Early years register (No children on roll)ChildminderBoltonTotal No of inspections1 September 2021 to 31 March 2022</t>
  </si>
  <si>
    <t>Early years register (full Inspection)ChildminderBournemouth, Christchurch &amp; PooleBehaviour and attitudes1 April 2022 to 31 August 2022</t>
  </si>
  <si>
    <t>Early years register (full Inspection)ChildminderBournemouth, Christchurch &amp; PooleEffectiveness of leadership and Management1 April 2022 to 31 August 2022</t>
  </si>
  <si>
    <t>Early years register (full Inspection)ChildminderBournemouth, Christchurch &amp; PooleOutcomes for children1 April 2022 to 31 August 2022</t>
  </si>
  <si>
    <t>Early years register (full Inspection)ChildminderBournemouth, Christchurch &amp; PooleOverall effectiveness: The quality and standards of the provision1 April 2022 to 31 August 2022</t>
  </si>
  <si>
    <t>Early years register (full Inspection)ChildminderBournemouth, Christchurch &amp; PoolePersonal development1 April 2022 to 31 August 2022</t>
  </si>
  <si>
    <t>Early years register (full Inspection)ChildminderBournemouth, Christchurch &amp; PoolePersonal development, behaviour and welfare1 April 2022 to 31 August 2022</t>
  </si>
  <si>
    <t>Early years register (full Inspection)ChildminderBournemouth, Christchurch &amp; PooleQuality of education1 April 2022 to 31 August 2022</t>
  </si>
  <si>
    <t>Early years register (full Inspection)ChildminderBournemouth, Christchurch &amp; PooleQuality of teaching, learning and assessment1 April 2022 to 31 August 2022</t>
  </si>
  <si>
    <t>Early years register (full Inspection)ChildminderBournemouth, Christchurch &amp; PooleRequirements of the compulsory part of the childcare register1 April 2022 to 31 August 2022</t>
  </si>
  <si>
    <t>Early years register (full Inspection)ChildminderBournemouth, Christchurch &amp; PooleRequirements of the voluntary part of the childcare register1 April 2022 to 31 August 2022</t>
  </si>
  <si>
    <t>Early years register (full Inspection)ChildminderBournemouth, Christchurch &amp; PooleTotal No of inspections1 April 2022 to 31 August 2022</t>
  </si>
  <si>
    <t>Early years register (full Inspection)ChildminderBournemouth, Christchurch &amp; PooleBehaviour and attitudes1 September 2021 to 31 March 2022</t>
  </si>
  <si>
    <t>Early years register (full Inspection)ChildminderBournemouth, Christchurch &amp; PooleEffectiveness of leadership and Management1 September 2021 to 31 March 2022</t>
  </si>
  <si>
    <t>Early years register (full Inspection)ChildminderBournemouth, Christchurch &amp; PooleOutcomes for children1 September 2021 to 31 March 2022</t>
  </si>
  <si>
    <t>Early years register (full Inspection)ChildminderBournemouth, Christchurch &amp; PooleOverall effectiveness: The quality and standards of the provision1 September 2021 to 31 March 2022</t>
  </si>
  <si>
    <t>Early years register (full Inspection)ChildminderBournemouth, Christchurch &amp; PoolePersonal development1 September 2021 to 31 March 2022</t>
  </si>
  <si>
    <t>Early years register (full Inspection)ChildminderBournemouth, Christchurch &amp; PoolePersonal development, behaviour and welfare1 September 2021 to 31 March 2022</t>
  </si>
  <si>
    <t>Early years register (full Inspection)ChildminderBournemouth, Christchurch &amp; PooleQuality of education1 September 2021 to 31 March 2022</t>
  </si>
  <si>
    <t>Early years register (full Inspection)ChildminderBournemouth, Christchurch &amp; PooleQuality of teaching, learning and assessment1 September 2021 to 31 March 2022</t>
  </si>
  <si>
    <t>Early years register (full Inspection)ChildminderBournemouth, Christchurch &amp; PooleRequirements of the compulsory part of the childcare register1 September 2021 to 31 March 2022</t>
  </si>
  <si>
    <t>Early years register (full Inspection)ChildminderBournemouth, Christchurch &amp; PooleRequirements of the voluntary part of the childcare register1 September 2021 to 31 March 2022</t>
  </si>
  <si>
    <t>Early years register (full Inspection)ChildminderBournemouth, Christchurch &amp; PooleTotal No of inspections1 September 2021 to 31 March 2022</t>
  </si>
  <si>
    <t>Early years register (No children on roll)ChildminderBournemouth, Christchurch &amp; PooleNCOR Inspection Outcomes1 April 2022 to 31 August 2022</t>
  </si>
  <si>
    <t>Early years register (No children on roll)ChildminderBournemouth, Christchurch &amp; PooleTotal No of inspections1 April 2022 to 31 August 2022</t>
  </si>
  <si>
    <t>Early years register (No children on roll)ChildminderBournemouth, Christchurch &amp; PooleNCOR Inspection Outcomes1 September 2021 to 31 March 2022</t>
  </si>
  <si>
    <t>Early years register (No children on roll)ChildminderBournemouth, Christchurch &amp; PooleTotal No of inspections1 September 2021 to 31 March 2022</t>
  </si>
  <si>
    <t>Early years register (Out-of-school day care)ChildminderBournemouth, Christchurch &amp; PooleTotal No of inspections1 September 2021 to 31 March 2022</t>
  </si>
  <si>
    <t>Early years register (full Inspection)ChildminderBracknell ForestBehaviour and attitudes1 April 2022 to 31 August 2022</t>
  </si>
  <si>
    <t>Early years register (full Inspection)ChildminderBracknell ForestEffectiveness of leadership and Management1 April 2022 to 31 August 2022</t>
  </si>
  <si>
    <t>Early years register (full Inspection)ChildminderBracknell ForestOutcomes for children1 April 2022 to 31 August 2022</t>
  </si>
  <si>
    <t>Early years register (full Inspection)ChildminderBracknell ForestOverall effectiveness: The quality and standards of the provision1 April 2022 to 31 August 2022</t>
  </si>
  <si>
    <t>Early years register (full Inspection)ChildminderBracknell ForestPersonal development1 April 2022 to 31 August 2022</t>
  </si>
  <si>
    <t>Early years register (full Inspection)ChildminderBracknell ForestPersonal development, behaviour and welfare1 April 2022 to 31 August 2022</t>
  </si>
  <si>
    <t>Early years register (full Inspection)ChildminderBracknell ForestQuality of education1 April 2022 to 31 August 2022</t>
  </si>
  <si>
    <t>Early years register (full Inspection)ChildminderBracknell ForestQuality of teaching, learning and assessment1 April 2022 to 31 August 2022</t>
  </si>
  <si>
    <t>Early years register (full Inspection)ChildminderBracknell ForestRequirements of the compulsory part of the childcare register1 April 2022 to 31 August 2022</t>
  </si>
  <si>
    <t>Early years register (full Inspection)ChildminderBracknell ForestRequirements of the voluntary part of the childcare register1 April 2022 to 31 August 2022</t>
  </si>
  <si>
    <t>Early years register (full Inspection)ChildminderBracknell ForestTotal No of inspections1 April 2022 to 31 August 2022</t>
  </si>
  <si>
    <t>Early years register (full Inspection)ChildminderBracknell ForestBehaviour and attitudes1 September 2021 to 31 March 2022</t>
  </si>
  <si>
    <t>Early years register (full Inspection)ChildminderBracknell ForestEffectiveness of leadership and Management1 September 2021 to 31 March 2022</t>
  </si>
  <si>
    <t>Early years register (full Inspection)ChildminderBracknell ForestOutcomes for children1 September 2021 to 31 March 2022</t>
  </si>
  <si>
    <t>Early years register (full Inspection)ChildminderBracknell ForestOverall effectiveness: The quality and standards of the provision1 September 2021 to 31 March 2022</t>
  </si>
  <si>
    <t>Early years register (full Inspection)ChildminderBracknell ForestPersonal development1 September 2021 to 31 March 2022</t>
  </si>
  <si>
    <t>Early years register (full Inspection)ChildminderBracknell ForestPersonal development, behaviour and welfare1 September 2021 to 31 March 2022</t>
  </si>
  <si>
    <t>Early years register (full Inspection)ChildminderBracknell ForestQuality of education1 September 2021 to 31 March 2022</t>
  </si>
  <si>
    <t>Early years register (full Inspection)ChildminderBracknell ForestQuality of teaching, learning and assessment1 September 2021 to 31 March 2022</t>
  </si>
  <si>
    <t>Early years register (full Inspection)ChildminderBracknell ForestRequirements of the compulsory part of the childcare register1 September 2021 to 31 March 2022</t>
  </si>
  <si>
    <t>Early years register (full Inspection)ChildminderBracknell ForestRequirements of the voluntary part of the childcare register1 September 2021 to 31 March 2022</t>
  </si>
  <si>
    <t>Early years register (full Inspection)ChildminderBracknell ForestTotal No of inspections1 September 2021 to 31 March 2022</t>
  </si>
  <si>
    <t>Early years register (Out-of-school day care)ChildminderBracknell ForestTotal No of inspections1 September 2021 to 31 March 2022</t>
  </si>
  <si>
    <t>Childcare registerChildminderBradfordTotal No of inspections1 September 2021 to 31 March 2022</t>
  </si>
  <si>
    <t>Early years register (full Inspection)ChildminderBradfordBehaviour and attitudes1 April 2022 to 31 August 2022</t>
  </si>
  <si>
    <t>Early years register (full Inspection)ChildminderBradfordEffectiveness of leadership and Management1 April 2022 to 31 August 2022</t>
  </si>
  <si>
    <t>Early years register (full Inspection)ChildminderBradfordOutcomes for children1 April 2022 to 31 August 2022</t>
  </si>
  <si>
    <t>Early years register (full Inspection)ChildminderBradfordOverall effectiveness: The quality and standards of the provision1 April 2022 to 31 August 2022</t>
  </si>
  <si>
    <t>Early years register (full Inspection)ChildminderBradfordPersonal development1 April 2022 to 31 August 2022</t>
  </si>
  <si>
    <t>Early years register (full Inspection)ChildminderBradfordPersonal development, behaviour and welfare1 April 2022 to 31 August 2022</t>
  </si>
  <si>
    <t>Early years register (full Inspection)ChildminderBradfordQuality of education1 April 2022 to 31 August 2022</t>
  </si>
  <si>
    <t>Early years register (full Inspection)ChildminderBradfordQuality of teaching, learning and assessment1 April 2022 to 31 August 2022</t>
  </si>
  <si>
    <t>Early years register (full Inspection)ChildminderBradfordRequirements of the compulsory part of the childcare register1 April 2022 to 31 August 2022</t>
  </si>
  <si>
    <t>Early years register (full Inspection)ChildminderBradfordRequirements of the voluntary part of the childcare register1 April 2022 to 31 August 2022</t>
  </si>
  <si>
    <t>Early years register (full Inspection)ChildminderBradfordTotal No of inspections1 April 2022 to 31 August 2022</t>
  </si>
  <si>
    <t>Early years register (full Inspection)ChildminderBradfordBehaviour and attitudes1 September 2021 to 31 March 2022</t>
  </si>
  <si>
    <t>Early years register (full Inspection)ChildminderBradfordEffectiveness of leadership and Management1 September 2021 to 31 March 2022</t>
  </si>
  <si>
    <t>Early years register (full Inspection)ChildminderBradfordOutcomes for children1 September 2021 to 31 March 2022</t>
  </si>
  <si>
    <t>Early years register (full Inspection)ChildminderBradfordOverall effectiveness: The quality and standards of the provision1 September 2021 to 31 March 2022</t>
  </si>
  <si>
    <t>Early years register (full Inspection)ChildminderBradfordPersonal development1 September 2021 to 31 March 2022</t>
  </si>
  <si>
    <t>Early years register (full Inspection)ChildminderLeicestershireBehaviour and attitudes1 April 2022 to 31 August 2022</t>
  </si>
  <si>
    <t>Early years register (full Inspection)ChildminderLeicestershireEffectiveness of leadership and Management1 April 2022 to 31 August 2022</t>
  </si>
  <si>
    <t>Early years register (full Inspection)ChildminderLeicestershireOutcomes for children1 April 2022 to 31 August 2022</t>
  </si>
  <si>
    <t>Early years register (full Inspection)ChildminderLeicestershireOverall effectiveness: The quality and standards of the provision1 April 2022 to 31 August 2022</t>
  </si>
  <si>
    <t>Early years register (full Inspection)ChildminderLeicestershirePersonal development1 April 2022 to 31 August 2022</t>
  </si>
  <si>
    <t>Early years register (full Inspection)ChildminderLeicestershirePersonal development, behaviour and welfare1 April 2022 to 31 August 2022</t>
  </si>
  <si>
    <t>Early years register (full Inspection)ChildminderLeicestershireQuality of education1 April 2022 to 31 August 2022</t>
  </si>
  <si>
    <t>Early years register (full Inspection)ChildminderLeicestershireQuality of teaching, learning and assessment1 April 2022 to 31 August 2022</t>
  </si>
  <si>
    <t>Early years register (full Inspection)ChildminderLeicestershireRequirements of the compulsory part of the childcare register1 April 2022 to 31 August 2022</t>
  </si>
  <si>
    <t>Early years register (full Inspection)ChildminderLeicestershireRequirements of the voluntary part of the childcare register1 April 2022 to 31 August 2022</t>
  </si>
  <si>
    <t>Early years register (full Inspection)ChildminderLeicestershireTotal No of inspections1 April 2022 to 31 August 2022</t>
  </si>
  <si>
    <t>Early years register (full Inspection)ChildminderLeicestershireBehaviour and attitudes1 September 2021 to 31 March 2022</t>
  </si>
  <si>
    <t>Early years register (full Inspection)ChildminderLeicestershireEffectiveness of leadership and Management1 September 2021 to 31 March 2022</t>
  </si>
  <si>
    <t>Early years register (full Inspection)ChildminderLeicestershireOutcomes for children1 September 2021 to 31 March 2022</t>
  </si>
  <si>
    <t>Early years register (full Inspection)ChildminderLeicestershireOverall effectiveness: The quality and standards of the provision1 September 2021 to 31 March 2022</t>
  </si>
  <si>
    <t>Early years register (full Inspection)ChildminderLeicestershirePersonal development1 September 2021 to 31 March 2022</t>
  </si>
  <si>
    <t>Early years register (full Inspection)ChildminderLeicestershirePersonal development, behaviour and welfare1 September 2021 to 31 March 2022</t>
  </si>
  <si>
    <t>Early years register (full Inspection)ChildminderLeicestershireQuality of education1 September 2021 to 31 March 2022</t>
  </si>
  <si>
    <t>Early years register (full Inspection)ChildminderLeicestershireQuality of teaching, learning and assessment1 September 2021 to 31 March 2022</t>
  </si>
  <si>
    <t>Early years register (full Inspection)ChildminderLeicestershireRequirements of the compulsory part of the childcare register1 September 2021 to 31 March 2022</t>
  </si>
  <si>
    <t>Early years register (full Inspection)ChildminderLeicestershireRequirements of the voluntary part of the childcare register1 September 2021 to 31 March 2022</t>
  </si>
  <si>
    <t>Early years register (full Inspection)ChildminderLeicestershireTotal No of inspections1 September 2021 to 31 March 2022</t>
  </si>
  <si>
    <t>Early years register (No children on roll)ChildminderLeicestershireNCOR Inspection Outcomes1 April 2022 to 31 August 2022</t>
  </si>
  <si>
    <t>Early years register (No children on roll)ChildminderLeicestershireTotal No of inspections1 April 2022 to 31 August 2022</t>
  </si>
  <si>
    <t>Early years register (No children on roll)ChildminderLeicestershireNCOR Inspection Outcomes1 September 2021 to 31 March 2022</t>
  </si>
  <si>
    <t>Early years register (No children on roll)ChildminderLeicestershireTotal No of inspections1 September 2021 to 31 March 2022</t>
  </si>
  <si>
    <t>Early years register (Out-of-school day care)ChildminderLeicestershireTotal No of inspections1 April 2022 to 31 August 2022</t>
  </si>
  <si>
    <t>Early years register (Out-of-school day care)ChildminderLeicestershireTotal No of inspections1 September 2021 to 31 March 2022</t>
  </si>
  <si>
    <t>Early years register (full Inspection)ChildminderLewishamBehaviour and attitudes1 April 2022 to 31 August 2022</t>
  </si>
  <si>
    <t>Early years register (full Inspection)ChildminderLewishamEffectiveness of leadership and Management1 April 2022 to 31 August 2022</t>
  </si>
  <si>
    <t>Early years register (full Inspection)ChildminderLewishamOutcomes for children1 April 2022 to 31 August 2022</t>
  </si>
  <si>
    <t>Early years register (full Inspection)ChildminderLewishamOverall effectiveness: The quality and standards of the provision1 April 2022 to 31 August 2022</t>
  </si>
  <si>
    <t>Early years register (full Inspection)ChildminderLewishamPersonal development1 April 2022 to 31 August 2022</t>
  </si>
  <si>
    <t>Early years register (full Inspection)ChildminderLewishamPersonal development, behaviour and welfare1 April 2022 to 31 August 2022</t>
  </si>
  <si>
    <t>Early years register (full Inspection)ChildminderLewishamQuality of education1 April 2022 to 31 August 2022</t>
  </si>
  <si>
    <t>Early years register (full Inspection)ChildminderLewishamQuality of teaching, learning and assessment1 April 2022 to 31 August 2022</t>
  </si>
  <si>
    <t>Early years register (full Inspection)ChildminderLewishamRequirements of the compulsory part of the childcare register1 April 2022 to 31 August 2022</t>
  </si>
  <si>
    <t>Early years register (full Inspection)ChildminderLewishamRequirements of the voluntary part of the childcare register1 April 2022 to 31 August 2022</t>
  </si>
  <si>
    <t>Early years register (full Inspection)ChildminderLewishamTotal No of inspections1 April 2022 to 31 August 2022</t>
  </si>
  <si>
    <t>Early years register (full Inspection)ChildminderLewishamBehaviour and attitudes1 September 2021 to 31 March 2022</t>
  </si>
  <si>
    <t>Early years register (full Inspection)ChildminderLewishamEffectiveness of leadership and Management1 September 2021 to 31 March 2022</t>
  </si>
  <si>
    <t>Early years register (full Inspection)ChildminderLewishamOutcomes for children1 September 2021 to 31 March 2022</t>
  </si>
  <si>
    <t>Early years register (full Inspection)ChildminderLewishamOverall effectiveness: The quality and standards of the provision1 September 2021 to 31 March 2022</t>
  </si>
  <si>
    <t>Early years register (full Inspection)ChildminderLewishamPersonal development1 September 2021 to 31 March 2022</t>
  </si>
  <si>
    <t>Early years register (full Inspection)ChildminderLewishamPersonal development, behaviour and welfare1 September 2021 to 31 March 2022</t>
  </si>
  <si>
    <t>Early years register (full Inspection)ChildminderLewishamQuality of education1 September 2021 to 31 March 2022</t>
  </si>
  <si>
    <t>Early years register (full Inspection)ChildminderLewishamQuality of teaching, learning and assessment1 September 2021 to 31 March 2022</t>
  </si>
  <si>
    <t>Early years register (full Inspection)ChildminderLewishamRequirements of the compulsory part of the childcare register1 September 2021 to 31 March 2022</t>
  </si>
  <si>
    <t>Early years register (full Inspection)ChildminderLewishamRequirements of the voluntary part of the childcare register1 September 2021 to 31 March 2022</t>
  </si>
  <si>
    <t>Early years register (full Inspection)ChildminderLewishamTotal No of inspections1 September 2021 to 31 March 2022</t>
  </si>
  <si>
    <t>Early years register (No children on roll)ChildminderLewishamNCOR Inspection Outcomes1 April 2022 to 31 August 2022</t>
  </si>
  <si>
    <t>Early years register (No children on roll)ChildminderLewishamTotal No of inspections1 April 2022 to 31 August 2022</t>
  </si>
  <si>
    <t>Early years register (No children on roll)ChildminderLewishamNCOR Inspection Outcomes1 September 2021 to 31 March 2022</t>
  </si>
  <si>
    <t>Early years register (No children on roll)ChildminderLewishamTotal No of inspections1 September 2021 to 31 March 2022</t>
  </si>
  <si>
    <t>Early years register (Out-of-school day care)ChildminderLewishamTotal No of inspections1 April 2022 to 31 August 2022</t>
  </si>
  <si>
    <t>Early years register (Out-of-school day care)ChildminderLewishamTotal No of inspections1 September 2021 to 31 March 2022</t>
  </si>
  <si>
    <t>Early years register (full Inspection)ChildminderLincolnshireBehaviour and attitudes1 April 2022 to 31 August 2022</t>
  </si>
  <si>
    <t>Early years register (full Inspection)ChildminderLincolnshireEffectiveness of leadership and Management1 April 2022 to 31 August 2022</t>
  </si>
  <si>
    <t>Early years register (full Inspection)ChildminderLincolnshireOutcomes for children1 April 2022 to 31 August 2022</t>
  </si>
  <si>
    <t>Early years register (full Inspection)ChildminderLincolnshireOverall effectiveness: The quality and standards of the provision1 April 2022 to 31 August 2022</t>
  </si>
  <si>
    <t>Early years register (full Inspection)ChildminderLincolnshirePersonal development1 April 2022 to 31 August 2022</t>
  </si>
  <si>
    <t>Early years register (full Inspection)ChildminderLincolnshirePersonal development, behaviour and welfare1 April 2022 to 31 August 2022</t>
  </si>
  <si>
    <t>Early years register (full Inspection)ChildminderLincolnshireQuality of education1 April 2022 to 31 August 2022</t>
  </si>
  <si>
    <t>Early years register (full Inspection)ChildminderLincolnshireQuality of teaching, learning and assessment1 April 2022 to 31 August 2022</t>
  </si>
  <si>
    <t>Early years register (full Inspection)ChildminderLincolnshireRequirements of the compulsory part of the childcare register1 April 2022 to 31 August 2022</t>
  </si>
  <si>
    <t>Early years register (full Inspection)ChildminderLincolnshireRequirements of the voluntary part of the childcare register1 April 2022 to 31 August 2022</t>
  </si>
  <si>
    <t>Early years register (full Inspection)ChildminderLincolnshireTotal No of inspections1 April 2022 to 31 August 2022</t>
  </si>
  <si>
    <t>Early years register (full Inspection)ChildminderLincolnshireBehaviour and attitudes1 September 2021 to 31 March 2022</t>
  </si>
  <si>
    <t>Early years register (full Inspection)ChildminderLincolnshireEffectiveness of leadership and Management1 September 2021 to 31 March 2022</t>
  </si>
  <si>
    <t>Early years register (full Inspection)ChildminderLincolnshireOutcomes for children1 September 2021 to 31 March 2022</t>
  </si>
  <si>
    <t>Early years register (full Inspection)ChildminderLincolnshireOverall effectiveness: The quality and standards of the provision1 September 2021 to 31 March 2022</t>
  </si>
  <si>
    <t>Early years register (full Inspection)ChildminderLincolnshirePersonal development1 September 2021 to 31 March 2022</t>
  </si>
  <si>
    <t>Early years register (full Inspection)ChildminderLincolnshirePersonal development, behaviour and welfare1 September 2021 to 31 March 2022</t>
  </si>
  <si>
    <t>Early years register (full Inspection)ChildminderLincolnshireQuality of education1 September 2021 to 31 March 2022</t>
  </si>
  <si>
    <t>Early years register (full Inspection)ChildminderLincolnshireQuality of teaching, learning and assessment1 September 2021 to 31 March 2022</t>
  </si>
  <si>
    <t>Early years register (full Inspection)ChildminderLincolnshireRequirements of the compulsory part of the childcare register1 September 2021 to 31 March 2022</t>
  </si>
  <si>
    <t>Early years register (full Inspection)ChildminderLincolnshireRequirements of the voluntary part of the childcare register1 September 2021 to 31 March 2022</t>
  </si>
  <si>
    <t>Early years register (full Inspection)ChildminderLincolnshireTotal No of inspections1 September 2021 to 31 March 2022</t>
  </si>
  <si>
    <t>Early years register (No children on roll)ChildminderLincolnshireNCOR Inspection Outcomes1 September 2021 to 31 March 2022</t>
  </si>
  <si>
    <t>Early years register (No children on roll)ChildminderLincolnshireTotal No of inspections1 September 2021 to 31 March 2022</t>
  </si>
  <si>
    <t>Early years register (full Inspection)ChildminderLiverpoolBehaviour and attitudes1 April 2022 to 31 August 2022</t>
  </si>
  <si>
    <t>Early years register (full Inspection)ChildminderLiverpoolEffectiveness of leadership and Management1 April 2022 to 31 August 2022</t>
  </si>
  <si>
    <t>Early years register (full Inspection)ChildminderLiverpoolOutcomes for children1 April 2022 to 31 August 2022</t>
  </si>
  <si>
    <t>Early years register (full Inspection)ChildminderLiverpoolOverall effectiveness: The quality and standards of the provision1 April 2022 to 31 August 2022</t>
  </si>
  <si>
    <t>Early years register (full Inspection)ChildminderLiverpoolPersonal development1 April 2022 to 31 August 2022</t>
  </si>
  <si>
    <t>Early years register (full Inspection)ChildminderLiverpoolPersonal development, behaviour and welfare1 April 2022 to 31 August 2022</t>
  </si>
  <si>
    <t>Early years register (full Inspection)ChildminderLiverpoolQuality of education1 April 2022 to 31 August 2022</t>
  </si>
  <si>
    <t>Early years register (full Inspection)ChildminderLiverpoolQuality of teaching, learning and assessment1 April 2022 to 31 August 2022</t>
  </si>
  <si>
    <t>Early years register (full Inspection)ChildminderLiverpoolRequirements of the compulsory part of the childcare register1 April 2022 to 31 August 2022</t>
  </si>
  <si>
    <t>Early years register (full Inspection)ChildminderLiverpoolRequirements of the voluntary part of the childcare register1 April 2022 to 31 August 2022</t>
  </si>
  <si>
    <t>Early years register (full Inspection)ChildminderLiverpoolTotal No of inspections1 April 2022 to 31 August 2022</t>
  </si>
  <si>
    <t>Early years register (full Inspection)ChildminderLiverpoolBehaviour and attitudes1 September 2021 to 31 March 2022</t>
  </si>
  <si>
    <t>Early years register (full Inspection)ChildminderLiverpoolEffectiveness of leadership and Management1 September 2021 to 31 March 2022</t>
  </si>
  <si>
    <t>Early years register (full Inspection)ChildminderLiverpoolOutcomes for children1 September 2021 to 31 March 2022</t>
  </si>
  <si>
    <t>Early years register (full Inspection)ChildminderLiverpoolOverall effectiveness: The quality and standards of the provision1 September 2021 to 31 March 2022</t>
  </si>
  <si>
    <t>Early years register (full Inspection)ChildminderLiverpoolPersonal development1 September 2021 to 31 March 2022</t>
  </si>
  <si>
    <t>Early years register (full Inspection)ChildminderLiverpoolPersonal development, behaviour and welfare1 September 2021 to 31 March 2022</t>
  </si>
  <si>
    <t>Early years register (full Inspection)ChildminderLiverpoolQuality of education1 September 2021 to 31 March 2022</t>
  </si>
  <si>
    <t>Early years register (full Inspection)ChildminderLiverpoolQuality of teaching, learning and assessment1 September 2021 to 31 March 2022</t>
  </si>
  <si>
    <t>Early years register (full Inspection)ChildminderLiverpoolRequirements of the compulsory part of the childcare register1 September 2021 to 31 March 2022</t>
  </si>
  <si>
    <t>Early years register (full Inspection)ChildminderLiverpoolRequirements of the voluntary part of the childcare register1 September 2021 to 31 March 2022</t>
  </si>
  <si>
    <t>Early years register (full Inspection)ChildminderLiverpoolTotal No of inspections1 September 2021 to 31 March 2022</t>
  </si>
  <si>
    <t>Early years register (No children on roll)ChildminderLiverpoolNCOR Inspection Outcomes1 April 2022 to 31 August 2022</t>
  </si>
  <si>
    <t>Early years register (No children on roll)ChildminderLiverpoolTotal No of inspections1 April 2022 to 31 August 2022</t>
  </si>
  <si>
    <t>Early years register (No children on roll)ChildminderLiverpoolNCOR Inspection Outcomes1 September 2021 to 31 March 2022</t>
  </si>
  <si>
    <t>Early years register (No children on roll)ChildminderLiverpoolTotal No of inspections1 September 2021 to 31 March 2022</t>
  </si>
  <si>
    <t>Early years register (full Inspection)ChildminderLutonBehaviour and attitudes1 April 2022 to 31 August 2022</t>
  </si>
  <si>
    <t>Early years register (full Inspection)ChildminderLutonEffectiveness of leadership and Management1 April 2022 to 31 August 2022</t>
  </si>
  <si>
    <t>Early years register (full Inspection)ChildminderLutonOutcomes for children1 April 2022 to 31 August 2022</t>
  </si>
  <si>
    <t>Early years register (full Inspection)ChildminderLutonOverall effectiveness: The quality and standards of the provision1 April 2022 to 31 August 2022</t>
  </si>
  <si>
    <t>Early years register (full Inspection)ChildminderLutonPersonal development1 April 2022 to 31 August 2022</t>
  </si>
  <si>
    <t>Early years register (full Inspection)ChildminderLutonPersonal development, behaviour and welfare1 April 2022 to 31 August 2022</t>
  </si>
  <si>
    <t>Early years register (full Inspection)ChildminderLutonQuality of education1 April 2022 to 31 August 2022</t>
  </si>
  <si>
    <t>Early years register (full Inspection)ChildminderLutonQuality of teaching, learning and assessment1 April 2022 to 31 August 2022</t>
  </si>
  <si>
    <t>Early years register (full Inspection)ChildminderLutonRequirements of the compulsory part of the childcare register1 April 2022 to 31 August 2022</t>
  </si>
  <si>
    <t>Early years register (full Inspection)ChildminderLutonRequirements of the voluntary part of the childcare register1 April 2022 to 31 August 2022</t>
  </si>
  <si>
    <t>Early years register (full Inspection)ChildminderLutonTotal No of inspections1 April 2022 to 31 August 2022</t>
  </si>
  <si>
    <t>Early years register (full Inspection)ChildminderLutonBehaviour and attitudes1 September 2021 to 31 March 2022</t>
  </si>
  <si>
    <t>Early years register (full Inspection)ChildminderLutonEffectiveness of leadership and Management1 September 2021 to 31 March 2022</t>
  </si>
  <si>
    <t>Early years register (full Inspection)ChildminderLutonOutcomes for children1 September 2021 to 31 March 2022</t>
  </si>
  <si>
    <t>Early years register (full Inspection)ChildminderLutonOverall effectiveness: The quality and standards of the provision1 September 2021 to 31 March 2022</t>
  </si>
  <si>
    <t>Early years register (full Inspection)ChildminderLutonPersonal development1 September 2021 to 31 March 2022</t>
  </si>
  <si>
    <t>Early years register (full Inspection)ChildminderLutonPersonal development, behaviour and welfare1 September 2021 to 31 March 2022</t>
  </si>
  <si>
    <t>Early years register (full Inspection)ChildminderLutonQuality of education1 September 2021 to 31 March 2022</t>
  </si>
  <si>
    <t>Early years register (full Inspection)ChildminderLutonQuality of teaching, learning and assessment1 September 2021 to 31 March 2022</t>
  </si>
  <si>
    <t>Early years register (full Inspection)ChildminderLutonRequirements of the compulsory part of the childcare register1 September 2021 to 31 March 2022</t>
  </si>
  <si>
    <t>Early years register (full Inspection)ChildminderLutonRequirements of the voluntary part of the childcare register1 September 2021 to 31 March 2022</t>
  </si>
  <si>
    <t>Early years register (full Inspection)ChildminderLutonTotal No of inspections1 September 2021 to 31 March 2022</t>
  </si>
  <si>
    <t>Early years register (No children on roll)ChildminderLutonNCOR Inspection Outcomes1 April 2022 to 31 August 2022</t>
  </si>
  <si>
    <t>Early years register (No children on roll)ChildminderLutonTotal No of inspections1 April 2022 to 31 August 2022</t>
  </si>
  <si>
    <t>Early years register (No children on roll)ChildminderLutonNCOR Inspection Outcomes1 September 2021 to 31 March 2022</t>
  </si>
  <si>
    <t>Early years register (No children on roll)ChildminderLutonTotal No of inspections1 September 2021 to 31 March 2022</t>
  </si>
  <si>
    <t>Childcare registerChildminderManchesterTotal No of inspections1 September 2021 to 31 March 2022</t>
  </si>
  <si>
    <t>Early years register (full Inspection)ChildminderManchesterBehaviour and attitudes1 April 2022 to 31 August 2022</t>
  </si>
  <si>
    <t>Early years register (full Inspection)ChildminderManchesterEffectiveness of leadership and Management1 April 2022 to 31 August 2022</t>
  </si>
  <si>
    <t>Early years register (full Inspection)ChildminderManchesterOutcomes for children1 April 2022 to 31 August 2022</t>
  </si>
  <si>
    <t>Early years register (full Inspection)ChildminderManchesterOverall effectiveness: The quality and standards of the provision1 April 2022 to 31 August 2022</t>
  </si>
  <si>
    <t>Early years register (full Inspection)ChildminderManchesterPersonal development1 April 2022 to 31 August 2022</t>
  </si>
  <si>
    <t>Early years register (full Inspection)ChildminderManchesterPersonal development, behaviour and welfare1 April 2022 to 31 August 2022</t>
  </si>
  <si>
    <t>Early years register (full Inspection)ChildminderManchesterQuality of education1 April 2022 to 31 August 2022</t>
  </si>
  <si>
    <t>Early years register (full Inspection)ChildminderManchesterQuality of teaching, learning and assessment1 April 2022 to 31 August 2022</t>
  </si>
  <si>
    <t>Early years register (full Inspection)ChildminderManchesterRequirements of the compulsory part of the childcare register1 April 2022 to 31 August 2022</t>
  </si>
  <si>
    <t>Early years register (full Inspection)ChildminderManchesterRequirements of the voluntary part of the childcare register1 April 2022 to 31 August 2022</t>
  </si>
  <si>
    <t>Early years register (full Inspection)ChildminderManchesterTotal No of inspections1 April 2022 to 31 August 2022</t>
  </si>
  <si>
    <t>Early years register (full Inspection)ChildminderManchesterBehaviour and attitudes1 September 2021 to 31 March 2022</t>
  </si>
  <si>
    <t>Early years register (full Inspection)ChildminderManchesterEffectiveness of leadership and Management1 September 2021 to 31 March 2022</t>
  </si>
  <si>
    <t>Early years register (full Inspection)ChildminderManchesterOutcomes for children1 September 2021 to 31 March 2022</t>
  </si>
  <si>
    <t>Early years register (full Inspection)ChildminderManchesterOverall effectiveness: The quality and standards of the provision1 September 2021 to 31 March 2022</t>
  </si>
  <si>
    <t>Early years register (full Inspection)ChildminderManchesterPersonal development1 September 2021 to 31 March 2022</t>
  </si>
  <si>
    <t>Early years register (full Inspection)ChildminderManchesterPersonal development, behaviour and welfare1 September 2021 to 31 March 2022</t>
  </si>
  <si>
    <t>Early years register (full Inspection)ChildminderManchesterQuality of education1 September 2021 to 31 March 2022</t>
  </si>
  <si>
    <t>Early years register (full Inspection)ChildminderManchesterQuality of teaching, learning and assessment1 September 2021 to 31 March 2022</t>
  </si>
  <si>
    <t>Early years register (full Inspection)ChildminderManchesterRequirements of the compulsory part of the childcare register1 September 2021 to 31 March 2022</t>
  </si>
  <si>
    <t>Early years register (full Inspection)ChildminderManchesterRequirements of the voluntary part of the childcare register1 September 2021 to 31 March 2022</t>
  </si>
  <si>
    <t>Early years register (full Inspection)ChildminderManchesterTotal No of inspections1 September 2021 to 31 March 2022</t>
  </si>
  <si>
    <t>Early years register (No children on roll)ChildminderManchesterNCOR Inspection Outcomes1 April 2022 to 31 August 2022</t>
  </si>
  <si>
    <t>Early years register (No children on roll)ChildminderManchesterTotal No of inspections1 April 2022 to 31 August 2022</t>
  </si>
  <si>
    <t>Early years register (No children on roll)ChildminderManchesterNCOR Inspection Outcomes1 September 2021 to 31 March 2022</t>
  </si>
  <si>
    <t>Early years register (No children on roll)ChildminderManchesterTotal No of inspections1 September 2021 to 31 March 2022</t>
  </si>
  <si>
    <t>Early years register (Out-of-school day care)ChildminderManchesterTotal No of inspections1 September 2021 to 31 March 2022</t>
  </si>
  <si>
    <t>Childcare registerChildminderMedwayTotal No of inspections1 September 2021 to 31 March 2022</t>
  </si>
  <si>
    <t>Early years register (full Inspection)ChildminderMedwayBehaviour and attitudes1 April 2022 to 31 August 2022</t>
  </si>
  <si>
    <t>Early years register (full Inspection)ChildminderMedwayEffectiveness of leadership and Management1 April 2022 to 31 August 2022</t>
  </si>
  <si>
    <t>Early years register (full Inspection)ChildminderMedwayOutcomes for children1 April 2022 to 31 August 2022</t>
  </si>
  <si>
    <t>Early years register (full Inspection)ChildminderMedwayOverall effectiveness: The quality and standards of the provision1 April 2022 to 31 August 2022</t>
  </si>
  <si>
    <t>Early years register (full Inspection)ChildminderMedwayPersonal development1 April 2022 to 31 August 2022</t>
  </si>
  <si>
    <t>Early years register (full Inspection)ChildminderMedwayPersonal development, behaviour and welfare1 April 2022 to 31 August 2022</t>
  </si>
  <si>
    <t>Early years register (full Inspection)ChildminderMedwayQuality of education1 April 2022 to 31 August 2022</t>
  </si>
  <si>
    <t>Early years register (full Inspection)ChildminderMedwayQuality of teaching, learning and assessment1 April 2022 to 31 August 2022</t>
  </si>
  <si>
    <t>Early years register (full Inspection)ChildminderMedwayRequirements of the compulsory part of the childcare register1 April 2022 to 31 August 2022</t>
  </si>
  <si>
    <t>Early years register (full Inspection)ChildminderMedwayRequirements of the voluntary part of the childcare register1 April 2022 to 31 August 2022</t>
  </si>
  <si>
    <t>Early years register (full Inspection)ChildminderMedwayTotal No of inspections1 April 2022 to 31 August 2022</t>
  </si>
  <si>
    <t>Early years register (full Inspection)ChildminderMedwayBehaviour and attitudes1 September 2021 to 31 March 2022</t>
  </si>
  <si>
    <t>Early years register (full Inspection)ChildminderMedwayEffectiveness of leadership and Management1 September 2021 to 31 March 2022</t>
  </si>
  <si>
    <t>Early years register (full Inspection)ChildminderMedwayOutcomes for children1 September 2021 to 31 March 2022</t>
  </si>
  <si>
    <t>Early years register (full Inspection)ChildminderMedwayOverall effectiveness: The quality and standards of the provision1 September 2021 to 31 March 2022</t>
  </si>
  <si>
    <t>Early years register (full Inspection)ChildminderMedwayPersonal development1 September 2021 to 31 March 2022</t>
  </si>
  <si>
    <t>Early years register (full Inspection)ChildminderMedwayPersonal development, behaviour and welfare1 September 2021 to 31 March 2022</t>
  </si>
  <si>
    <t>Early years register (full Inspection)ChildminderMedwayQuality of education1 September 2021 to 31 March 2022</t>
  </si>
  <si>
    <t>Early years register (full Inspection)ChildminderMedwayQuality of teaching, learning and assessment1 September 2021 to 31 March 2022</t>
  </si>
  <si>
    <t>Early years register (full Inspection)ChildminderMedwayRequirements of the compulsory part of the childcare register1 September 2021 to 31 March 2022</t>
  </si>
  <si>
    <t>Early years register (full Inspection)ChildminderMedwayRequirements of the voluntary part of the childcare register1 September 2021 to 31 March 2022</t>
  </si>
  <si>
    <t>Early years register (full Inspection)ChildminderMedwayTotal No of inspections1 September 2021 to 31 March 2022</t>
  </si>
  <si>
    <t>Early years register (No children on roll)ChildminderMedwayNCOR Inspection Outcomes1 April 2022 to 31 August 2022</t>
  </si>
  <si>
    <t>Early years register (No children on roll)ChildminderMedwayTotal No of inspections1 April 2022 to 31 August 2022</t>
  </si>
  <si>
    <t>Early years register (No children on roll)ChildminderMedwayNCOR Inspection Outcomes1 September 2021 to 31 March 2022</t>
  </si>
  <si>
    <t>Early years register (No children on roll)ChildminderMedwayTotal No of inspections1 September 2021 to 31 March 2022</t>
  </si>
  <si>
    <t>Early years register (full Inspection)ChildminderMertonBehaviour and attitudes1 April 2022 to 31 August 2022</t>
  </si>
  <si>
    <t>Early years register (full Inspection)ChildminderMertonEffectiveness of leadership and Management1 April 2022 to 31 August 2022</t>
  </si>
  <si>
    <t>Early years register (full Inspection)ChildminderMertonOutcomes for children1 April 2022 to 31 August 2022</t>
  </si>
  <si>
    <t>Early years register (full Inspection)ChildminderMertonOverall effectiveness: The quality and standards of the provision1 April 2022 to 31 August 2022</t>
  </si>
  <si>
    <t>Early years register (full Inspection)ChildminderMertonPersonal development1 April 2022 to 31 August 2022</t>
  </si>
  <si>
    <t>Early years register (full Inspection)ChildminderMertonPersonal development, behaviour and welfare1 April 2022 to 31 August 2022</t>
  </si>
  <si>
    <t>Early years register (full Inspection)ChildminderMertonQuality of education1 April 2022 to 31 August 2022</t>
  </si>
  <si>
    <t>Early years register (full Inspection)ChildminderMertonQuality of teaching, learning and assessment1 April 2022 to 31 August 2022</t>
  </si>
  <si>
    <t>Early years register (full Inspection)ChildminderMertonRequirements of the compulsory part of the childcare register1 April 2022 to 31 August 2022</t>
  </si>
  <si>
    <t>Early years register (full Inspection)ChildminderMertonRequirements of the voluntary part of the childcare register1 April 2022 to 31 August 2022</t>
  </si>
  <si>
    <t>Early years register (full Inspection)ChildminderMertonTotal No of inspections1 April 2022 to 31 August 2022</t>
  </si>
  <si>
    <t>Early years register (full Inspection)ChildminderMertonBehaviour and attitudes1 September 2021 to 31 March 2022</t>
  </si>
  <si>
    <t>Early years register (full Inspection)ChildminderMertonEffectiveness of leadership and Management1 September 2021 to 31 March 2022</t>
  </si>
  <si>
    <t>Early years register (full Inspection)ChildminderMertonOutcomes for children1 September 2021 to 31 March 2022</t>
  </si>
  <si>
    <t>Early years register (full Inspection)ChildminderMertonOverall effectiveness: The quality and standards of the provision1 September 2021 to 31 March 2022</t>
  </si>
  <si>
    <t>Early years register (full Inspection)ChildminderMertonPersonal development1 September 2021 to 31 March 2022</t>
  </si>
  <si>
    <t>Early years register (full Inspection)ChildminderMertonPersonal development, behaviour and welfare1 September 2021 to 31 March 2022</t>
  </si>
  <si>
    <t>Early years register (full Inspection)ChildminderMertonQuality of education1 September 2021 to 31 March 2022</t>
  </si>
  <si>
    <t>Early years register (full Inspection)ChildminderMertonQuality of teaching, learning and assessment1 September 2021 to 31 March 2022</t>
  </si>
  <si>
    <t>Early years register (full Inspection)ChildminderMertonRequirements of the compulsory part of the childcare register1 September 2021 to 31 March 2022</t>
  </si>
  <si>
    <t>Early years register (full Inspection)ChildminderMertonRequirements of the voluntary part of the childcare register1 September 2021 to 31 March 2022</t>
  </si>
  <si>
    <t>Early years register (full Inspection)ChildminderMertonTotal No of inspections1 September 2021 to 31 March 2022</t>
  </si>
  <si>
    <t>Early years register (No children on roll)ChildminderMertonNCOR Inspection Outcomes1 April 2022 to 31 August 2022</t>
  </si>
  <si>
    <t>Early years register (No children on roll)ChildminderMertonTotal No of inspections1 April 2022 to 31 August 2022</t>
  </si>
  <si>
    <t>Early years register (No children on roll)ChildminderMertonNCOR Inspection Outcomes1 September 2021 to 31 March 2022</t>
  </si>
  <si>
    <t>Early years register (No children on roll)ChildminderMertonTotal No of inspections1 September 2021 to 31 March 2022</t>
  </si>
  <si>
    <t>Early years register (Out-of-school day care)ChildminderMertonTotal No of inspections1 September 2021 to 31 March 2022</t>
  </si>
  <si>
    <t>Early years register (full Inspection)ChildminderMiddlesbroughBehaviour and attitudes1 April 2022 to 31 August 2022</t>
  </si>
  <si>
    <t>Early years register (full Inspection)ChildminderMiddlesbroughEffectiveness of leadership and Management1 April 2022 to 31 August 2022</t>
  </si>
  <si>
    <t>Early years register (full Inspection)ChildminderMiddlesbroughOutcomes for children1 April 2022 to 31 August 2022</t>
  </si>
  <si>
    <t>Early years register (full Inspection)ChildminderMiddlesbroughOverall effectiveness: The quality and standards of the provision1 April 2022 to 31 August 2022</t>
  </si>
  <si>
    <t>Early years register (full Inspection)ChildminderMiddlesbroughPersonal development1 April 2022 to 31 August 2022</t>
  </si>
  <si>
    <t>Early years register (full Inspection)ChildminderMiddlesbroughPersonal development, behaviour and welfare1 April 2022 to 31 August 2022</t>
  </si>
  <si>
    <t>Early years register (full Inspection)ChildminderMiddlesbroughQuality of education1 April 2022 to 31 August 2022</t>
  </si>
  <si>
    <t>Early years register (full Inspection)ChildminderMiddlesbroughQuality of teaching, learning and assessment1 April 2022 to 31 August 2022</t>
  </si>
  <si>
    <t>Early years register (full Inspection)ChildminderMiddlesbroughRequirements of the compulsory part of the childcare register1 April 2022 to 31 August 2022</t>
  </si>
  <si>
    <t>Early years register (full Inspection)ChildminderMiddlesbroughRequirements of the voluntary part of the childcare register1 April 2022 to 31 August 2022</t>
  </si>
  <si>
    <t>Early years register (full Inspection)ChildminderMiddlesbroughTotal No of inspections1 April 2022 to 31 August 2022</t>
  </si>
  <si>
    <t>Early years register (full Inspection)ChildminderMiddlesbroughBehaviour and attitudes1 September 2021 to 31 March 2022</t>
  </si>
  <si>
    <t>Early years register (full Inspection)ChildminderMiddlesbroughEffectiveness of leadership and Management1 September 2021 to 31 March 2022</t>
  </si>
  <si>
    <t>Early years register (full Inspection)ChildminderMiddlesbroughOutcomes for children1 September 2021 to 31 March 2022</t>
  </si>
  <si>
    <t>Early years register (full Inspection)ChildminderMiddlesbroughOverall effectiveness: The quality and standards of the provision1 September 2021 to 31 March 2022</t>
  </si>
  <si>
    <t>Early years register (full Inspection)ChildminderMiddlesbroughPersonal development1 September 2021 to 31 March 2022</t>
  </si>
  <si>
    <t>Early years register (full Inspection)ChildminderMiddlesbroughPersonal development, behaviour and welfare1 September 2021 to 31 March 2022</t>
  </si>
  <si>
    <t>Early years register (full Inspection)ChildminderMiddlesbroughQuality of education1 September 2021 to 31 March 2022</t>
  </si>
  <si>
    <t>Early years register (full Inspection)ChildminderMiddlesbroughQuality of teaching, learning and assessment1 September 2021 to 31 March 2022</t>
  </si>
  <si>
    <t>Early years register (full Inspection)ChildminderMiddlesbroughRequirements of the compulsory part of the childcare register1 September 2021 to 31 March 2022</t>
  </si>
  <si>
    <t>Early years register (full Inspection)ChildminderMiddlesbroughRequirements of the voluntary part of the childcare register1 September 2021 to 31 March 2022</t>
  </si>
  <si>
    <t>Early years register (full Inspection)ChildminderMiddlesbroughTotal No of inspections1 September 2021 to 31 March 2022</t>
  </si>
  <si>
    <t>Early years register (No children on roll)ChildminderMiddlesbroughNCOR Inspection Outcomes1 April 2022 to 31 August 2022</t>
  </si>
  <si>
    <t>Early years register (No children on roll)ChildminderMiddlesbroughTotal No of inspections1 April 2022 to 31 August 2022</t>
  </si>
  <si>
    <t>Early years register (full Inspection)ChildminderMilton KeynesBehaviour and attitudes1 April 2022 to 31 August 2022</t>
  </si>
  <si>
    <t>Early years register (full Inspection)ChildminderMilton KeynesEffectiveness of leadership and Management1 April 2022 to 31 August 2022</t>
  </si>
  <si>
    <t>Early years register (full Inspection)ChildminderMilton KeynesOutcomes for children1 April 2022 to 31 August 2022</t>
  </si>
  <si>
    <t>Early years register (full Inspection)ChildminderMilton KeynesOverall effectiveness: The quality and standards of the provision1 April 2022 to 31 August 2022</t>
  </si>
  <si>
    <t>Early years register (full Inspection)ChildminderMilton KeynesPersonal development1 April 2022 to 31 August 2022</t>
  </si>
  <si>
    <t>Early years register (full Inspection)ChildminderMilton KeynesPersonal development, behaviour and welfare1 April 2022 to 31 August 2022</t>
  </si>
  <si>
    <t>Early years register (full Inspection)ChildminderWaltham ForestRequirements of the voluntary part of the childcare register1 September 2021 to 31 March 2022</t>
  </si>
  <si>
    <t>Early years register (full Inspection)ChildminderWaltham ForestTotal No of inspections1 September 2021 to 31 March 2022</t>
  </si>
  <si>
    <t>Early years register (No children on roll)ChildminderWaltham ForestNCOR Inspection Outcomes1 April 2022 to 31 August 2022</t>
  </si>
  <si>
    <t>Early years register (No children on roll)ChildminderWaltham ForestTotal No of inspections1 April 2022 to 31 August 2022</t>
  </si>
  <si>
    <t>Early years register (No children on roll)ChildminderWaltham ForestNCOR Inspection Outcomes1 September 2021 to 31 March 2022</t>
  </si>
  <si>
    <t>Early years register (No children on roll)ChildminderWaltham ForestTotal No of inspections1 September 2021 to 31 March 2022</t>
  </si>
  <si>
    <t>Childcare registerChildminderWandsworthTotal No of inspections1 September 2021 to 31 March 2022</t>
  </si>
  <si>
    <t>Early years register (full Inspection)ChildminderWandsworthBehaviour and attitudes1 April 2022 to 31 August 2022</t>
  </si>
  <si>
    <t>Early years register (full Inspection)ChildminderWandsworthEffectiveness of leadership and Management1 April 2022 to 31 August 2022</t>
  </si>
  <si>
    <t>Early years register (full Inspection)ChildminderWandsworthOutcomes for children1 April 2022 to 31 August 2022</t>
  </si>
  <si>
    <t>Early years register (full Inspection)ChildminderWandsworthOverall effectiveness: The quality and standards of the provision1 April 2022 to 31 August 2022</t>
  </si>
  <si>
    <t>Early years register (full Inspection)ChildminderWandsworthPersonal development1 April 2022 to 31 August 2022</t>
  </si>
  <si>
    <t>Early years register (full Inspection)ChildminderWandsworthPersonal development, behaviour and welfare1 April 2022 to 31 August 2022</t>
  </si>
  <si>
    <t>Early years register (full Inspection)ChildminderWandsworthQuality of education1 April 2022 to 31 August 2022</t>
  </si>
  <si>
    <t>Early years register (full Inspection)ChildminderWandsworthQuality of teaching, learning and assessment1 April 2022 to 31 August 2022</t>
  </si>
  <si>
    <t>Early years register (full Inspection)ChildminderWandsworthRequirements of the compulsory part of the childcare register1 April 2022 to 31 August 2022</t>
  </si>
  <si>
    <t>Early years register (full Inspection)ChildminderWandsworthRequirements of the voluntary part of the childcare register1 April 2022 to 31 August 2022</t>
  </si>
  <si>
    <t>Early years register (full Inspection)ChildminderWandsworthTotal No of inspections1 April 2022 to 31 August 2022</t>
  </si>
  <si>
    <t>Early years register (full Inspection)ChildminderWandsworthBehaviour and attitudes1 September 2021 to 31 March 2022</t>
  </si>
  <si>
    <t>Early years register (full Inspection)ChildminderWandsworthEffectiveness of leadership and Management1 September 2021 to 31 March 2022</t>
  </si>
  <si>
    <t>Early years register (full Inspection)ChildminderWandsworthOutcomes for children1 September 2021 to 31 March 2022</t>
  </si>
  <si>
    <t>Early years register (full Inspection)ChildminderWandsworthOverall effectiveness: The quality and standards of the provision1 September 2021 to 31 March 2022</t>
  </si>
  <si>
    <t>Early years register (full Inspection)ChildminderWandsworthPersonal development1 September 2021 to 31 March 2022</t>
  </si>
  <si>
    <t>Early years register (full Inspection)ChildminderWandsworthPersonal development, behaviour and welfare1 September 2021 to 31 March 2022</t>
  </si>
  <si>
    <t>Early years register (full Inspection)ChildminderWandsworthQuality of education1 September 2021 to 31 March 2022</t>
  </si>
  <si>
    <t>Early years register (full Inspection)ChildminderWandsworthQuality of teaching, learning and assessment1 September 2021 to 31 March 2022</t>
  </si>
  <si>
    <t>Early years register (full Inspection)ChildminderWandsworthRequirements of the compulsory part of the childcare register1 September 2021 to 31 March 2022</t>
  </si>
  <si>
    <t>Early years register (full Inspection)ChildminderWandsworthRequirements of the voluntary part of the childcare register1 September 2021 to 31 March 2022</t>
  </si>
  <si>
    <t>Early years register (full Inspection)ChildminderWandsworthTotal No of inspections1 September 2021 to 31 March 2022</t>
  </si>
  <si>
    <t>Early years register (No children on roll)ChildminderWandsworthNCOR Inspection Outcomes1 April 2022 to 31 August 2022</t>
  </si>
  <si>
    <t>Early years register (No children on roll)ChildminderWandsworthTotal No of inspections1 April 2022 to 31 August 2022</t>
  </si>
  <si>
    <t>Early years register (No children on roll)ChildminderWandsworthNCOR Inspection Outcomes1 September 2021 to 31 March 2022</t>
  </si>
  <si>
    <t>Early years register (No children on roll)ChildminderWandsworthTotal No of inspections1 September 2021 to 31 March 2022</t>
  </si>
  <si>
    <t>Early years register (full Inspection)ChildminderWarringtonBehaviour and attitudes1 April 2022 to 31 August 2022</t>
  </si>
  <si>
    <t>Early years register (full Inspection)ChildminderWarringtonEffectiveness of leadership and Management1 April 2022 to 31 August 2022</t>
  </si>
  <si>
    <t>Early years register (full Inspection)ChildminderWarringtonOutcomes for children1 April 2022 to 31 August 2022</t>
  </si>
  <si>
    <t>Early years register (full Inspection)ChildminderWarringtonOverall effectiveness: The quality and standards of the provision1 April 2022 to 31 August 2022</t>
  </si>
  <si>
    <t>Early years register (full Inspection)ChildminderWarringtonPersonal development1 April 2022 to 31 August 2022</t>
  </si>
  <si>
    <t>Early years register (full Inspection)ChildminderWarringtonPersonal development, behaviour and welfare1 April 2022 to 31 August 2022</t>
  </si>
  <si>
    <t>Early years register (full Inspection)ChildminderWarringtonQuality of education1 April 2022 to 31 August 2022</t>
  </si>
  <si>
    <t>Early years register (full Inspection)ChildminderWarringtonQuality of teaching, learning and assessment1 April 2022 to 31 August 2022</t>
  </si>
  <si>
    <t>Early years register (full Inspection)ChildminderWarringtonRequirements of the compulsory part of the childcare register1 April 2022 to 31 August 2022</t>
  </si>
  <si>
    <t>Early years register (full Inspection)ChildminderWarringtonRequirements of the voluntary part of the childcare register1 April 2022 to 31 August 2022</t>
  </si>
  <si>
    <t>Early years register (full Inspection)ChildminderWarringtonTotal No of inspections1 April 2022 to 31 August 2022</t>
  </si>
  <si>
    <t>Early years register (full Inspection)ChildminderWarringtonBehaviour and attitudes1 September 2021 to 31 March 2022</t>
  </si>
  <si>
    <t>Early years register (full Inspection)ChildminderWarringtonEffectiveness of leadership and Management1 September 2021 to 31 March 2022</t>
  </si>
  <si>
    <t>Early years register (full Inspection)ChildminderWarringtonOutcomes for children1 September 2021 to 31 March 2022</t>
  </si>
  <si>
    <t>Early years register (full Inspection)ChildminderWarringtonOverall effectiveness: The quality and standards of the provision1 September 2021 to 31 March 2022</t>
  </si>
  <si>
    <t>Early years register (full Inspection)ChildminderWarringtonPersonal development1 September 2021 to 31 March 2022</t>
  </si>
  <si>
    <t>Early years register (full Inspection)ChildminderWarringtonPersonal development, behaviour and welfare1 September 2021 to 31 March 2022</t>
  </si>
  <si>
    <t>Early years register (full Inspection)ChildminderWarringtonQuality of education1 September 2021 to 31 March 2022</t>
  </si>
  <si>
    <t>Early years register (full Inspection)ChildminderWarringtonQuality of teaching, learning and assessment1 September 2021 to 31 March 2022</t>
  </si>
  <si>
    <t>Early years register (full Inspection)ChildminderWarringtonRequirements of the compulsory part of the childcare register1 September 2021 to 31 March 2022</t>
  </si>
  <si>
    <t>Early years register (full Inspection)ChildminderWarringtonRequirements of the voluntary part of the childcare register1 September 2021 to 31 March 2022</t>
  </si>
  <si>
    <t>Early years register (full Inspection)ChildminderWarringtonTotal No of inspections1 September 2021 to 31 March 2022</t>
  </si>
  <si>
    <t>Early years register (No children on roll)ChildminderWarringtonNCOR Inspection Outcomes1 April 2022 to 31 August 2022</t>
  </si>
  <si>
    <t>Early years register (No children on roll)ChildminderWarringtonTotal No of inspections1 April 2022 to 31 August 2022</t>
  </si>
  <si>
    <t>Early years register (Out-of-school day care)ChildminderWarringtonTotal No of inspections1 April 2022 to 31 August 2022</t>
  </si>
  <si>
    <t>Early years register (Out-of-school day care)ChildminderWarringtonTotal No of inspections1 September 2021 to 31 March 2022</t>
  </si>
  <si>
    <t>Childcare registerChildminderWarwickshireTotal No of inspections1 September 2021 to 31 March 2022</t>
  </si>
  <si>
    <t>Early years register (full Inspection)ChildminderWarwickshireBehaviour and attitudes1 April 2022 to 31 August 2022</t>
  </si>
  <si>
    <t>Early years register (full Inspection)ChildminderWarwickshireEffectiveness of leadership and Management1 April 2022 to 31 August 2022</t>
  </si>
  <si>
    <t>Early years register (full Inspection)ChildminderWarwickshireOutcomes for children1 April 2022 to 31 August 2022</t>
  </si>
  <si>
    <t>Early years register (full Inspection)ChildminderWarwickshireOverall effectiveness: The quality and standards of the provision1 April 2022 to 31 August 2022</t>
  </si>
  <si>
    <t>Early years register (full Inspection)ChildminderWarwickshirePersonal development1 April 2022 to 31 August 2022</t>
  </si>
  <si>
    <t>Early years register (full Inspection)ChildminderWarwickshirePersonal development, behaviour and welfare1 April 2022 to 31 August 2022</t>
  </si>
  <si>
    <t>Early years register (full Inspection)ChildminderWarwickshireQuality of education1 April 2022 to 31 August 2022</t>
  </si>
  <si>
    <t>Early years register (full Inspection)ChildminderWarwickshireQuality of teaching, learning and assessment1 April 2022 to 31 August 2022</t>
  </si>
  <si>
    <t>Early years register (full Inspection)ChildminderWarwickshireRequirements of the compulsory part of the childcare register1 April 2022 to 31 August 2022</t>
  </si>
  <si>
    <t>Early years register (full Inspection)ChildminderWarwickshireRequirements of the voluntary part of the childcare register1 April 2022 to 31 August 2022</t>
  </si>
  <si>
    <t>Early years register (full Inspection)ChildminderWarwickshireTotal No of inspections1 April 2022 to 31 August 2022</t>
  </si>
  <si>
    <t>Early years register (full Inspection)ChildminderWarwickshireBehaviour and attitudes1 September 2021 to 31 March 2022</t>
  </si>
  <si>
    <t>Early years register (full Inspection)ChildminderWarwickshireEffectiveness of leadership and Management1 September 2021 to 31 March 2022</t>
  </si>
  <si>
    <t>Early years register (full Inspection)ChildminderWarwickshireOutcomes for children1 September 2021 to 31 March 2022</t>
  </si>
  <si>
    <t>Early years register (full Inspection)ChildminderWarwickshireOverall effectiveness: The quality and standards of the provision1 September 2021 to 31 March 2022</t>
  </si>
  <si>
    <t>Early years register (full Inspection)ChildminderWarwickshirePersonal development1 September 2021 to 31 March 2022</t>
  </si>
  <si>
    <t>Early years register (full Inspection)ChildminderWarwickshirePersonal development, behaviour and welfare1 September 2021 to 31 March 2022</t>
  </si>
  <si>
    <t>Early years register (full Inspection)ChildminderWarwickshireQuality of education1 September 2021 to 31 March 2022</t>
  </si>
  <si>
    <t>Early years register (full Inspection)ChildminderWarwickshireQuality of teaching, learning and assessment1 September 2021 to 31 March 2022</t>
  </si>
  <si>
    <t>Early years register (full Inspection)ChildminderWarwickshireRequirements of the compulsory part of the childcare register1 September 2021 to 31 March 2022</t>
  </si>
  <si>
    <t>Early years register (full Inspection)ChildminderWarwickshireRequirements of the voluntary part of the childcare register1 September 2021 to 31 March 2022</t>
  </si>
  <si>
    <t>Early years register (full Inspection)ChildminderWarwickshireTotal No of inspections1 September 2021 to 31 March 2022</t>
  </si>
  <si>
    <t>Early years register (No children on roll)ChildminderWarwickshireNCOR Inspection Outcomes1 April 2022 to 31 August 2022</t>
  </si>
  <si>
    <t>Early years register (No children on roll)ChildminderWarwickshireTotal No of inspections1 April 2022 to 31 August 2022</t>
  </si>
  <si>
    <t>Childcare registerChildminderWest BerkshireTotal No of inspections1 September 2021 to 31 March 2022</t>
  </si>
  <si>
    <t>Early years register (full Inspection)ChildminderWest BerkshireBehaviour and attitudes1 April 2022 to 31 August 2022</t>
  </si>
  <si>
    <t>Early years register (full Inspection)ChildminderWest BerkshireEffectiveness of leadership and Management1 April 2022 to 31 August 2022</t>
  </si>
  <si>
    <t>Early years register (full Inspection)ChildminderWest BerkshireOutcomes for children1 April 2022 to 31 August 2022</t>
  </si>
  <si>
    <t>Early years register (full Inspection)ChildminderWest BerkshireOverall effectiveness: The quality and standards of the provision1 April 2022 to 31 August 2022</t>
  </si>
  <si>
    <t>Early years register (full Inspection)ChildminderWest BerkshirePersonal development1 April 2022 to 31 August 2022</t>
  </si>
  <si>
    <t>Early years register (full Inspection)ChildminderWest BerkshirePersonal development, behaviour and welfare1 April 2022 to 31 August 2022</t>
  </si>
  <si>
    <t>Early years register (full Inspection)ChildminderWest BerkshireQuality of education1 April 2022 to 31 August 2022</t>
  </si>
  <si>
    <t>Early years register (full Inspection)ChildminderWest BerkshireQuality of teaching, learning and assessment1 April 2022 to 31 August 2022</t>
  </si>
  <si>
    <t>Early years register (full Inspection)ChildminderWest BerkshireRequirements of the compulsory part of the childcare register1 April 2022 to 31 August 2022</t>
  </si>
  <si>
    <t>Early years register (full Inspection)ChildminderWest BerkshireRequirements of the voluntary part of the childcare register1 April 2022 to 31 August 2022</t>
  </si>
  <si>
    <t>Early years register (full Inspection)ChildminderWest BerkshireTotal No of inspections1 April 2022 to 31 August 2022</t>
  </si>
  <si>
    <t>Early years register (full Inspection)ChildminderWest BerkshireBehaviour and attitudes1 September 2021 to 31 March 2022</t>
  </si>
  <si>
    <t>Early years register (full Inspection)ChildminderWest BerkshireEffectiveness of leadership and Management1 September 2021 to 31 March 2022</t>
  </si>
  <si>
    <t>Early years register (full Inspection)ChildminderWest BerkshireOutcomes for children1 September 2021 to 31 March 2022</t>
  </si>
  <si>
    <t>Early years register (full Inspection)ChildminderWest BerkshireOverall effectiveness: The quality and standards of the provision1 September 2021 to 31 March 2022</t>
  </si>
  <si>
    <t>Early years register (full Inspection)ChildminderWest BerkshirePersonal development1 September 2021 to 31 March 2022</t>
  </si>
  <si>
    <t>Early years register (full Inspection)ChildminderWest BerkshirePersonal development, behaviour and welfare1 September 2021 to 31 March 2022</t>
  </si>
  <si>
    <t>Early years register (full Inspection)ChildminderWest BerkshireQuality of education1 September 2021 to 31 March 2022</t>
  </si>
  <si>
    <t>Early years register (full Inspection)ChildminderWest BerkshireQuality of teaching, learning and assessment1 September 2021 to 31 March 2022</t>
  </si>
  <si>
    <t>Early years register (full Inspection)ChildminderWest BerkshireRequirements of the compulsory part of the childcare register1 September 2021 to 31 March 2022</t>
  </si>
  <si>
    <t>Early years register (full Inspection)ChildminderWest BerkshireRequirements of the voluntary part of the childcare register1 September 2021 to 31 March 2022</t>
  </si>
  <si>
    <t>Early years register (full Inspection)ChildminderWest BerkshireTotal No of inspections1 September 2021 to 31 March 2022</t>
  </si>
  <si>
    <t>Early years register (No children on roll)ChildminderWest BerkshireNCOR Inspection Outcomes1 September 2021 to 31 March 2022</t>
  </si>
  <si>
    <t>Early years register (No children on roll)ChildminderWest BerkshireTotal No of inspections1 September 2021 to 31 March 2022</t>
  </si>
  <si>
    <t>Early years register (Out-of-school day care)ChildminderWest BerkshireTotal No of inspections1 April 2022 to 31 August 2022</t>
  </si>
  <si>
    <t>Early years register (Out-of-school day care)ChildminderWest BerkshireTotal No of inspections1 September 2021 to 31 March 2022</t>
  </si>
  <si>
    <t>Early years register (full Inspection)ChildminderWest NorthamptonshireBehaviour and attitudes1 April 2022 to 31 August 2022</t>
  </si>
  <si>
    <t>Early years register (full Inspection)ChildminderWest NorthamptonshireEffectiveness of leadership and Management1 April 2022 to 31 August 2022</t>
  </si>
  <si>
    <t>Early years register (full Inspection)ChildminderWest NorthamptonshireOutcomes for children1 April 2022 to 31 August 2022</t>
  </si>
  <si>
    <t>Early years register (full Inspection)ChildminderWest NorthamptonshireOverall effectiveness: The quality and standards of the provision1 April 2022 to 31 August 2022</t>
  </si>
  <si>
    <t>Early years register (full Inspection)ChildminderWest NorthamptonshirePersonal development1 April 2022 to 31 August 2022</t>
  </si>
  <si>
    <t>Early years register (full Inspection)ChildminderWest NorthamptonshirePersonal development, behaviour and welfare1 April 2022 to 31 August 2022</t>
  </si>
  <si>
    <t>Early years register (full Inspection)ChildminderWest NorthamptonshireQuality of education1 April 2022 to 31 August 2022</t>
  </si>
  <si>
    <t>Early years register (full Inspection)ChildminderWest NorthamptonshireQuality of teaching, learning and assessment1 April 2022 to 31 August 2022</t>
  </si>
  <si>
    <t>Early years register (full Inspection)ChildminderWest NorthamptonshireRequirements of the compulsory part of the childcare register1 April 2022 to 31 August 2022</t>
  </si>
  <si>
    <t>Early years register (full Inspection)ChildminderWest NorthamptonshireRequirements of the voluntary part of the childcare register1 April 2022 to 31 August 2022</t>
  </si>
  <si>
    <t>Early years register (full Inspection)ChildminderWest NorthamptonshireTotal No of inspections1 April 2022 to 31 August 2022</t>
  </si>
  <si>
    <t>Early years register (full Inspection)ChildminderWest NorthamptonshireBehaviour and attitudes1 September 2021 to 31 March 2022</t>
  </si>
  <si>
    <t>Early years register (full Inspection)ChildminderWest NorthamptonshireEffectiveness of leadership and Management1 September 2021 to 31 March 2022</t>
  </si>
  <si>
    <t>Early years register (full Inspection)ChildminderWest NorthamptonshireOutcomes for children1 September 2021 to 31 March 2022</t>
  </si>
  <si>
    <t>Early years register (full Inspection)ChildminderWest NorthamptonshireOverall effectiveness: The quality and standards of the provision1 September 2021 to 31 March 2022</t>
  </si>
  <si>
    <t>Early years register (full Inspection)ChildminderWest NorthamptonshirePersonal development1 September 2021 to 31 March 2022</t>
  </si>
  <si>
    <t>Early years register (full Inspection)ChildminderWest NorthamptonshirePersonal development, behaviour and welfare1 September 2021 to 31 March 2022</t>
  </si>
  <si>
    <t>Early years register (full Inspection)ChildminderWest NorthamptonshireQuality of education1 September 2021 to 31 March 2022</t>
  </si>
  <si>
    <t>Early years register (full Inspection)ChildminderWest NorthamptonshireQuality of teaching, learning and assessment1 September 2021 to 31 March 2022</t>
  </si>
  <si>
    <t>Early years register (full Inspection)ChildminderWest NorthamptonshireRequirements of the compulsory part of the childcare register1 September 2021 to 31 March 2022</t>
  </si>
  <si>
    <t>Early years register (full Inspection)ChildminderWest NorthamptonshireRequirements of the voluntary part of the childcare register1 September 2021 to 31 March 2022</t>
  </si>
  <si>
    <t>Early years register (full Inspection)ChildminderWest NorthamptonshireTotal No of inspections1 September 2021 to 31 March 2022</t>
  </si>
  <si>
    <t>Early years register (No children on roll)ChildminderWest NorthamptonshireNCOR Inspection Outcomes1 April 2022 to 31 August 2022</t>
  </si>
  <si>
    <t>Early years register (No children on roll)ChildminderWest NorthamptonshireTotal No of inspections1 April 2022 to 31 August 2022</t>
  </si>
  <si>
    <t>Early years register (No children on roll)ChildminderWest NorthamptonshireNCOR Inspection Outcomes1 September 2021 to 31 March 2022</t>
  </si>
  <si>
    <t>Early years register (No children on roll)ChildminderWest NorthamptonshireTotal No of inspections1 September 2021 to 31 March 2022</t>
  </si>
  <si>
    <t>Early years register (Out-of-school day care)ChildminderWest NorthamptonshireTotal No of inspections1 April 2022 to 31 August 2022</t>
  </si>
  <si>
    <t>Early years register (Out-of-school day care)ChildminderWest NorthamptonshireTotal No of inspections1 September 2021 to 31 March 2022</t>
  </si>
  <si>
    <t>Early years register (full Inspection)ChildminderWest SussexBehaviour and attitudes1 April 2022 to 31 August 2022</t>
  </si>
  <si>
    <t>Early years register (full Inspection)ChildminderWest SussexEffectiveness of leadership and Management1 April 2022 to 31 August 2022</t>
  </si>
  <si>
    <t>Early years register (full Inspection)ChildminderWest SussexOutcomes for children1 April 2022 to 31 August 2022</t>
  </si>
  <si>
    <t>Early years register (full Inspection)ChildminderWest SussexOverall effectiveness: The quality and standards of the provision1 April 2022 to 31 August 2022</t>
  </si>
  <si>
    <t>Early years register (full Inspection)ChildminderWest SussexPersonal development1 April 2022 to 31 August 2022</t>
  </si>
  <si>
    <t>Early years register (full Inspection)ChildminderWest SussexPersonal development, behaviour and welfare1 April 2022 to 31 August 2022</t>
  </si>
  <si>
    <t>Early years register (full Inspection)ChildminderWest SussexQuality of education1 April 2022 to 31 August 2022</t>
  </si>
  <si>
    <t>Early years register (full Inspection)ChildminderWest SussexQuality of teaching, learning and assessment1 April 2022 to 31 August 2022</t>
  </si>
  <si>
    <t>Early years register (full Inspection)ChildminderWest SussexRequirements of the compulsory part of the childcare register1 April 2022 to 31 August 2022</t>
  </si>
  <si>
    <t>Early years register (full Inspection)ChildminderWest SussexRequirements of the voluntary part of the childcare register1 April 2022 to 31 August 2022</t>
  </si>
  <si>
    <t>Early years register (full Inspection)ChildminderWest SussexTotal No of inspections1 April 2022 to 31 August 2022</t>
  </si>
  <si>
    <t>Early years register (full Inspection)ChildminderWest SussexBehaviour and attitudes1 September 2021 to 31 March 2022</t>
  </si>
  <si>
    <t>Early years register (full Inspection)ChildminderWest SussexEffectiveness of leadership and Management1 September 2021 to 31 March 2022</t>
  </si>
  <si>
    <t>Early years register (full Inspection)ChildminderWest SussexOutcomes for children1 September 2021 to 31 March 2022</t>
  </si>
  <si>
    <t>Early years register (full Inspection)ChildminderWest SussexOverall effectiveness: The quality and standards of the provision1 September 2021 to 31 March 2022</t>
  </si>
  <si>
    <t>Early years register (full Inspection)ChildminderWest SussexPersonal development1 September 2021 to 31 March 2022</t>
  </si>
  <si>
    <t>Early years register (full Inspection)ChildminderWest SussexPersonal development, behaviour and welfare1 September 2021 to 31 March 2022</t>
  </si>
  <si>
    <t>Early years register (full Inspection)ChildminderWest SussexQuality of education1 September 2021 to 31 March 2022</t>
  </si>
  <si>
    <t>Early years register (full Inspection)ChildminderWest SussexQuality of teaching, learning and assessment1 September 2021 to 31 March 2022</t>
  </si>
  <si>
    <t>Early years register (full Inspection)ChildminderWest SussexRequirements of the compulsory part of the childcare register1 September 2021 to 31 March 2022</t>
  </si>
  <si>
    <t>Early years register (full Inspection)ChildminderWest SussexRequirements of the voluntary part of the childcare register1 September 2021 to 31 March 2022</t>
  </si>
  <si>
    <t>Early years register (full Inspection)ChildminderWest SussexTotal No of inspections1 September 2021 to 31 March 2022</t>
  </si>
  <si>
    <t>Early years register (No children on roll)ChildminderWest SussexNCOR Inspection Outcomes1 April 2022 to 31 August 2022</t>
  </si>
  <si>
    <t>Early years register (No children on roll)ChildminderWest SussexTotal No of inspections1 April 2022 to 31 August 2022</t>
  </si>
  <si>
    <t>Early years register (No children on roll)ChildminderWest SussexNCOR Inspection Outcomes1 September 2021 to 31 March 2022</t>
  </si>
  <si>
    <t>Early years register (No children on roll)ChildminderWest SussexTotal No of inspections1 September 2021 to 31 March 2022</t>
  </si>
  <si>
    <t>Early years register (Out-of-school day care)ChildminderWest SussexTotal No of inspections1 September 2021 to 31 March 2022</t>
  </si>
  <si>
    <t>Early years register (full Inspection)ChildminderWestminsterBehaviour and attitudes1 April 2022 to 31 August 2022</t>
  </si>
  <si>
    <t>Early years register (full Inspection)ChildminderWestminsterEffectiveness of leadership and Management1 April 2022 to 31 August 2022</t>
  </si>
  <si>
    <t>Early years register (full Inspection)ChildminderWestminsterOutcomes for children1 April 2022 to 31 August 2022</t>
  </si>
  <si>
    <t>Early years register (full Inspection)ChildminderWestminsterOverall effectiveness: The quality and standards of the provision1 April 2022 to 31 August 2022</t>
  </si>
  <si>
    <t>Early years register (full Inspection)ChildminderWestminsterPersonal development1 April 2022 to 31 August 2022</t>
  </si>
  <si>
    <t>Early years register (full Inspection)ChildminderWestminsterPersonal development, behaviour and welfare1 April 2022 to 31 August 2022</t>
  </si>
  <si>
    <t>Early years register (full Inspection)ChildminderWestminsterQuality of education1 April 2022 to 31 August 2022</t>
  </si>
  <si>
    <t>Early years register (full Inspection)ChildminderWestminsterQuality of teaching, learning and assessment1 April 2022 to 31 August 2022</t>
  </si>
  <si>
    <t>Early years register (full Inspection)ChildminderWestminsterRequirements of the compulsory part of the childcare register1 April 2022 to 31 August 2022</t>
  </si>
  <si>
    <t>Early years register (full Inspection)ChildminderWestminsterRequirements of the voluntary part of the childcare register1 April 2022 to 31 August 2022</t>
  </si>
  <si>
    <t>Early years register (full Inspection)ChildminderWestminsterTotal No of inspections1 April 2022 to 31 August 2022</t>
  </si>
  <si>
    <t>Early years register (full Inspection)ChildminderWestminsterBehaviour and attitudes1 September 2021 to 31 March 2022</t>
  </si>
  <si>
    <t>Early years register (full Inspection)ChildminderWestminsterEffectiveness of leadership and Management1 September 2021 to 31 March 2022</t>
  </si>
  <si>
    <t>Early years register (full Inspection)ChildminderWestminsterOutcomes for children1 September 2021 to 31 March 2022</t>
  </si>
  <si>
    <t>Early years register (full Inspection)ChildminderWestminsterOverall effectiveness: The quality and standards of the provision1 September 2021 to 31 March 2022</t>
  </si>
  <si>
    <t>Early years register (full Inspection)ChildminderWestminsterPersonal development1 September 2021 to 31 March 2022</t>
  </si>
  <si>
    <t>Early years register (full Inspection)ChildminderWestminsterPersonal development, behaviour and welfare1 September 2021 to 31 March 2022</t>
  </si>
  <si>
    <t>Early years register (full Inspection)ChildminderWestminsterQuality of education1 September 2021 to 31 March 2022</t>
  </si>
  <si>
    <t>Early years register (full Inspection)ChildminderWestminsterQuality of teaching, learning and assessment1 September 2021 to 31 March 2022</t>
  </si>
  <si>
    <t>Early years register (full Inspection)ChildminderWestminsterRequirements of the compulsory part of the childcare register1 September 2021 to 31 March 2022</t>
  </si>
  <si>
    <t>Early years register (full Inspection)ChildminderWestminsterRequirements of the voluntary part of the childcare register1 September 2021 to 31 March 2022</t>
  </si>
  <si>
    <t>Early years register (full Inspection)ChildminderWestminsterTotal No of inspections1 September 2021 to 31 March 2022</t>
  </si>
  <si>
    <t>Early years register (No children on roll)ChildminderWestminsterNCOR Inspection Outcomes1 September 2021 to 31 March 2022</t>
  </si>
  <si>
    <t>Early years register (No children on roll)ChildminderWestminsterTotal No of inspections1 September 2021 to 31 March 2022</t>
  </si>
  <si>
    <t>Early years register (full Inspection)ChildminderWiganBehaviour and attitudes1 April 2022 to 31 August 2022</t>
  </si>
  <si>
    <t>Early years register (full Inspection)ChildminderWiganEffectiveness of leadership and Management1 April 2022 to 31 August 2022</t>
  </si>
  <si>
    <t>Early years register (full Inspection)ChildminderWiganOutcomes for children1 April 2022 to 31 August 2022</t>
  </si>
  <si>
    <t>Early years register (full Inspection)ChildminderWiganOverall effectiveness: The quality and standards of the provision1 April 2022 to 31 August 2022</t>
  </si>
  <si>
    <t>Early years register (full Inspection)ChildminderWiganPersonal development1 April 2022 to 31 August 2022</t>
  </si>
  <si>
    <t>Early years register (full Inspection)ChildminderWiganPersonal development, behaviour and welfare1 April 2022 to 31 August 2022</t>
  </si>
  <si>
    <t>Early years register (full Inspection)ChildminderWiganQuality of education1 April 2022 to 31 August 2022</t>
  </si>
  <si>
    <t>Early years register (full Inspection)ChildminderWiganQuality of teaching, learning and assessment1 April 2022 to 31 August 2022</t>
  </si>
  <si>
    <t>Early years register (full Inspection)ChildminderWiganRequirements of the compulsory part of the childcare register1 April 2022 to 31 August 2022</t>
  </si>
  <si>
    <t>Early years register (full Inspection)ChildminderWiganRequirements of the voluntary part of the childcare register1 April 2022 to 31 August 2022</t>
  </si>
  <si>
    <t>Early years register (full Inspection)ChildminderWiganTotal No of inspections1 April 2022 to 31 August 2022</t>
  </si>
  <si>
    <t>Early years register (full Inspection)ChildminderWiganBehaviour and attitudes1 September 2021 to 31 March 2022</t>
  </si>
  <si>
    <t>Early years register (full Inspection)ChildminderWiganEffectiveness of leadership and Management1 September 2021 to 31 March 2022</t>
  </si>
  <si>
    <t>Early years register (full Inspection)ChildminderWiganOutcomes for children1 September 2021 to 31 March 2022</t>
  </si>
  <si>
    <t>Early years register (full Inspection)ChildminderWiganOverall effectiveness: The quality and standards of the provision1 September 2021 to 31 March 2022</t>
  </si>
  <si>
    <t>Early years register (full Inspection)ChildminderWiganPersonal development1 September 2021 to 31 March 2022</t>
  </si>
  <si>
    <t>Early years register (full Inspection)ChildminderWiganPersonal development, behaviour and welfare1 September 2021 to 31 March 2022</t>
  </si>
  <si>
    <t>Early years register (full Inspection)ChildminderWiganQuality of education1 September 2021 to 31 March 2022</t>
  </si>
  <si>
    <t>Early years register (full Inspection)ChildminderWiganQuality of teaching, learning and assessment1 September 2021 to 31 March 2022</t>
  </si>
  <si>
    <t>Early years register (full Inspection)ChildminderWiganRequirements of the compulsory part of the childcare register1 September 2021 to 31 March 2022</t>
  </si>
  <si>
    <t>Early years register (full Inspection)ChildminderWiganRequirements of the voluntary part of the childcare register1 September 2021 to 31 March 2022</t>
  </si>
  <si>
    <t>Early years register (full Inspection)ChildminderWiganTotal No of inspections1 September 2021 to 31 March 2022</t>
  </si>
  <si>
    <t>Early years register (No children on roll)ChildminderWiganNCOR Inspection Outcomes1 April 2022 to 31 August 2022</t>
  </si>
  <si>
    <t>Early years register (No children on roll)ChildminderWiganTotal No of inspections1 April 2022 to 31 August 2022</t>
  </si>
  <si>
    <t>Early years register (No children on roll)ChildminderWiganNCOR Inspection Outcomes1 September 2021 to 31 March 2022</t>
  </si>
  <si>
    <t>Early years register (No children on roll)ChildminderWiganTotal No of inspections1 September 2021 to 31 March 2022</t>
  </si>
  <si>
    <t>Early years register (full Inspection)ChildminderWiltshireBehaviour and attitudes1 April 2022 to 31 August 2022</t>
  </si>
  <si>
    <t>Early years register (full Inspection)ChildminderWiltshireEffectiveness of leadership and Management1 April 2022 to 31 August 2022</t>
  </si>
  <si>
    <t>Early years register (full Inspection)ChildminderWiltshireOutcomes for children1 April 2022 to 31 August 2022</t>
  </si>
  <si>
    <t>Early years register (full Inspection)ChildminderWiltshireOverall effectiveness: The quality and standards of the provision1 April 2022 to 31 August 2022</t>
  </si>
  <si>
    <t>Early years register (full Inspection)ChildminderWiltshirePersonal development1 April 2022 to 31 August 2022</t>
  </si>
  <si>
    <t>Early years register (full Inspection)ChildminderWiltshirePersonal development, behaviour and welfare1 April 2022 to 31 August 2022</t>
  </si>
  <si>
    <t>Early years register (full Inspection)ChildminderWiltshireQuality of education1 April 2022 to 31 August 2022</t>
  </si>
  <si>
    <t>Early years register (full Inspection)ChildminderWiltshireQuality of teaching, learning and assessment1 April 2022 to 31 August 2022</t>
  </si>
  <si>
    <t>Early years register (full Inspection)ChildminderWiltshireRequirements of the compulsory part of the childcare register1 April 2022 to 31 August 2022</t>
  </si>
  <si>
    <t>Early years register (full Inspection)ChildminderWiltshireRequirements of the voluntary part of the childcare register1 April 2022 to 31 August 2022</t>
  </si>
  <si>
    <t>Early years register (full Inspection)ChildminderWiltshireTotal No of inspections1 April 2022 to 31 August 2022</t>
  </si>
  <si>
    <t>Early years register (full Inspection)ChildminderWiltshireBehaviour and attitudes1 September 2021 to 31 March 2022</t>
  </si>
  <si>
    <t>Early years register (full Inspection)ChildminderWiltshireEffectiveness of leadership and Management1 September 2021 to 31 March 2022</t>
  </si>
  <si>
    <t>Early years register (full Inspection)ChildminderWiltshireOutcomes for children1 September 2021 to 31 March 2022</t>
  </si>
  <si>
    <t>Early years register (full Inspection)ChildminderWiltshireOverall effectiveness: The quality and standards of the provision1 September 2021 to 31 March 2022</t>
  </si>
  <si>
    <t>Early years register (full Inspection)ChildminderWiltshirePersonal development1 September 2021 to 31 March 2022</t>
  </si>
  <si>
    <t>Early years register (full Inspection)ChildminderWiltshirePersonal development, behaviour and welfare1 September 2021 to 31 March 2022</t>
  </si>
  <si>
    <t>Early years register (full Inspection)ChildminderWiltshireQuality of education1 September 2021 to 31 March 2022</t>
  </si>
  <si>
    <t>Early years register (full Inspection)ChildminderWiltshireQuality of teaching, learning and assessment1 September 2021 to 31 March 2022</t>
  </si>
  <si>
    <t>Early years register (full Inspection)ChildminderWiltshireRequirements of the compulsory part of the childcare register1 September 2021 to 31 March 2022</t>
  </si>
  <si>
    <t>Early years register (full Inspection)ChildminderWiltshireRequirements of the voluntary part of the childcare register1 September 2021 to 31 March 2022</t>
  </si>
  <si>
    <t>Early years register (full Inspection)ChildminderWiltshireTotal No of inspections1 September 2021 to 31 March 2022</t>
  </si>
  <si>
    <t>Early years register (No children on roll)ChildminderWiltshireNCOR Inspection Outcomes1 April 2022 to 31 August 2022</t>
  </si>
  <si>
    <t>Early years register (full Inspection)All provisionCheshire West and ChesterRequirements of the compulsory part of the childcare register1 September 2021 to 31 March 2022</t>
  </si>
  <si>
    <t>Early years register (full Inspection)All provisionCheshire West and ChesterRequirements of the voluntary part of the childcare register1 September 2021 to 31 March 2022</t>
  </si>
  <si>
    <t>Early years register (full Inspection)All provisionCheshire West and ChesterTotal No of inspections1 September 2021 to 31 March 2022</t>
  </si>
  <si>
    <t>Early years register (No children on roll)All provisionCheshire West and ChesterNCOR Inspection Outcomes1 April 2022 to 31 August 2022</t>
  </si>
  <si>
    <t>Early years register (No children on roll)All provisionCheshire West and ChesterTotal No of inspections1 April 2022 to 31 August 2022</t>
  </si>
  <si>
    <t>Early years register (No children on roll)All provisionCheshire West and ChesterNCOR Inspection Outcomes1 September 2021 to 31 March 2022</t>
  </si>
  <si>
    <t>Early years register (No children on roll)All provisionCheshire West and ChesterTotal No of inspections1 September 2021 to 31 March 2022</t>
  </si>
  <si>
    <t>Early years register (Out-of-school day care)All provisionCheshire West and ChesterTotal No of inspections1 April 2022 to 31 August 2022</t>
  </si>
  <si>
    <t>Early years register (Out-of-school day care)All provisionCheshire West and ChesterTotal No of inspections1 September 2021 to 31 March 2022</t>
  </si>
  <si>
    <t>Early years register (full Inspection)All provisionCity of LondonBehaviour and attitudes1 April 2022 to 31 August 2022</t>
  </si>
  <si>
    <t>Early years register (full Inspection)All provisionCity of LondonEffectiveness of leadership and Management1 April 2022 to 31 August 2022</t>
  </si>
  <si>
    <t>Early years register (full Inspection)All provisionCity of LondonOutcomes for children1 April 2022 to 31 August 2022</t>
  </si>
  <si>
    <t>Early years register (full Inspection)All provisionCity of LondonOverall effectiveness: The quality and standards of the provision1 April 2022 to 31 August 2022</t>
  </si>
  <si>
    <t>Early years register (full Inspection)All provisionCity of LondonPersonal development1 April 2022 to 31 August 2022</t>
  </si>
  <si>
    <t>Early years register (full Inspection)All provisionCity of LondonPersonal development, behaviour and welfare1 April 2022 to 31 August 2022</t>
  </si>
  <si>
    <t>Early years register (full Inspection)All provisionCity of LondonQuality of education1 April 2022 to 31 August 2022</t>
  </si>
  <si>
    <t>Early years register (full Inspection)All provisionCity of LondonQuality of teaching, learning and assessment1 April 2022 to 31 August 2022</t>
  </si>
  <si>
    <t>Early years register (full Inspection)All provisionCity of LondonRequirements of the compulsory part of the childcare register1 April 2022 to 31 August 2022</t>
  </si>
  <si>
    <t>Early years register (full Inspection)All provisionCity of LondonRequirements of the voluntary part of the childcare register1 April 2022 to 31 August 2022</t>
  </si>
  <si>
    <t>Early years register (full Inspection)All provisionCity of LondonTotal No of inspections1 April 2022 to 31 August 2022</t>
  </si>
  <si>
    <t>Early years register (full Inspection)All provisionCity of LondonBehaviour and attitudes1 September 2021 to 31 March 2022</t>
  </si>
  <si>
    <t>Early years register (full Inspection)All provisionCity of LondonEffectiveness of leadership and Management1 September 2021 to 31 March 2022</t>
  </si>
  <si>
    <t>Early years register (full Inspection)All provisionCity of LondonOutcomes for children1 September 2021 to 31 March 2022</t>
  </si>
  <si>
    <t>Early years register (full Inspection)All provisionCity of LondonOverall effectiveness: The quality and standards of the provision1 September 2021 to 31 March 2022</t>
  </si>
  <si>
    <t>Early years register (full Inspection)All provisionCity of LondonPersonal development1 September 2021 to 31 March 2022</t>
  </si>
  <si>
    <t>Early years register (full Inspection)All provisionCity of LondonPersonal development, behaviour and welfare1 September 2021 to 31 March 2022</t>
  </si>
  <si>
    <t>Early years register (full Inspection)All provisionCity of LondonQuality of education1 September 2021 to 31 March 2022</t>
  </si>
  <si>
    <t>Early years register (full Inspection)All provisionCity of LondonQuality of teaching, learning and assessment1 September 2021 to 31 March 2022</t>
  </si>
  <si>
    <t>Early years register (full Inspection)All provisionCity of LondonRequirements of the compulsory part of the childcare register1 September 2021 to 31 March 2022</t>
  </si>
  <si>
    <t>Early years register (full Inspection)All provisionCity of LondonRequirements of the voluntary part of the childcare register1 September 2021 to 31 March 2022</t>
  </si>
  <si>
    <t>Early years register (full Inspection)All provisionCity of LondonTotal No of inspections1 September 2021 to 31 March 2022</t>
  </si>
  <si>
    <t>Childcare registerAll provisionCornwallTotal No of inspections1 April 2022 to 31 August 2022</t>
  </si>
  <si>
    <t>Early years register (full Inspection)All provisionCornwallBehaviour and attitudes1 April 2022 to 31 August 2022</t>
  </si>
  <si>
    <t>Early years register (full Inspection)All provisionCornwallEffectiveness of leadership and Management1 April 2022 to 31 August 2022</t>
  </si>
  <si>
    <t>Early years register (full Inspection)All provisionCornwallOutcomes for children1 April 2022 to 31 August 2022</t>
  </si>
  <si>
    <t>Early years register (full Inspection)All provisionCornwallOverall effectiveness: The quality and standards of the provision1 April 2022 to 31 August 2022</t>
  </si>
  <si>
    <t>Early years register (full Inspection)All provisionCornwallPersonal development1 April 2022 to 31 August 2022</t>
  </si>
  <si>
    <t>Early years register (full Inspection)All provisionCornwallPersonal development, behaviour and welfare1 April 2022 to 31 August 2022</t>
  </si>
  <si>
    <t>Early years register (full Inspection)All provisionCornwallQuality of education1 April 2022 to 31 August 2022</t>
  </si>
  <si>
    <t>Early years register (full Inspection)All provisionCornwallQuality of teaching, learning and assessment1 April 2022 to 31 August 2022</t>
  </si>
  <si>
    <t>Early years register (full Inspection)All provisionCornwallRequirements of the compulsory part of the childcare register1 April 2022 to 31 August 2022</t>
  </si>
  <si>
    <t>Early years register (full Inspection)All provisionCornwallRequirements of the voluntary part of the childcare register1 April 2022 to 31 August 2022</t>
  </si>
  <si>
    <t>Early years register (full Inspection)All provisionCornwallTotal No of inspections1 April 2022 to 31 August 2022</t>
  </si>
  <si>
    <t>Early years register (full Inspection)All provisionCornwallBehaviour and attitudes1 September 2021 to 31 March 2022</t>
  </si>
  <si>
    <t>Early years register (full Inspection)All provisionCornwallEffectiveness of leadership and Management1 September 2021 to 31 March 2022</t>
  </si>
  <si>
    <t>Early years register (full Inspection)All provisionCornwallOutcomes for children1 September 2021 to 31 March 2022</t>
  </si>
  <si>
    <t>Early years register (full Inspection)All provisionCornwallOverall effectiveness: The quality and standards of the provision1 September 2021 to 31 March 2022</t>
  </si>
  <si>
    <t>Early years register (full Inspection)All provisionCornwallPersonal development1 September 2021 to 31 March 2022</t>
  </si>
  <si>
    <t>Early years register (full Inspection)All provisionCornwallPersonal development, behaviour and welfare1 September 2021 to 31 March 2022</t>
  </si>
  <si>
    <t>Early years register (full Inspection)All provisionCornwallQuality of education1 September 2021 to 31 March 2022</t>
  </si>
  <si>
    <t>Early years register (full Inspection)All provisionCornwallQuality of teaching, learning and assessment1 September 2021 to 31 March 2022</t>
  </si>
  <si>
    <t>Early years register (full Inspection)All provisionCornwallRequirements of the compulsory part of the childcare register1 September 2021 to 31 March 2022</t>
  </si>
  <si>
    <t>Early years register (full Inspection)All provisionCornwallRequirements of the voluntary part of the childcare register1 September 2021 to 31 March 2022</t>
  </si>
  <si>
    <t>Early years register (full Inspection)All provisionCornwallTotal No of inspections1 September 2021 to 31 March 2022</t>
  </si>
  <si>
    <t>Early years register (No children on roll)All provisionCornwallNCOR Inspection Outcomes1 April 2022 to 31 August 2022</t>
  </si>
  <si>
    <t>Early years register (No children on roll)All provisionCornwallTotal No of inspections1 April 2022 to 31 August 2022</t>
  </si>
  <si>
    <t>Early years register (No children on roll)All provisionCornwallNCOR Inspection Outcomes1 September 2021 to 31 March 2022</t>
  </si>
  <si>
    <t>Early years register (No children on roll)All provisionCornwallTotal No of inspections1 September 2021 to 31 March 2022</t>
  </si>
  <si>
    <t>Early years register (Out-of-school day care)All provisionCornwallTotal No of inspections1 September 2021 to 31 March 2022</t>
  </si>
  <si>
    <t>Childcare registerAll provisionCoventryTotal No of inspections1 September 2021 to 31 March 2022</t>
  </si>
  <si>
    <t>Early years register (full Inspection)All provisionCoventryBehaviour and attitudes1 April 2022 to 31 August 2022</t>
  </si>
  <si>
    <t>Early years register (full Inspection)All provisionCoventryEffectiveness of leadership and Management1 April 2022 to 31 August 2022</t>
  </si>
  <si>
    <t>Early years register (full Inspection)All provisionCoventryOutcomes for children1 April 2022 to 31 August 2022</t>
  </si>
  <si>
    <t>Early years register (full Inspection)All provisionCoventryOverall effectiveness: The quality and standards of the provision1 April 2022 to 31 August 2022</t>
  </si>
  <si>
    <t>Early years register (full Inspection)All provisionCoventryPersonal development1 April 2022 to 31 August 2022</t>
  </si>
  <si>
    <t>Early years register (full Inspection)All provisionCoventryPersonal development, behaviour and welfare1 April 2022 to 31 August 2022</t>
  </si>
  <si>
    <t>Early years register (full Inspection)All provisionCoventryQuality of education1 April 2022 to 31 August 2022</t>
  </si>
  <si>
    <t>Early years register (full Inspection)All provisionCoventryQuality of teaching, learning and assessment1 April 2022 to 31 August 2022</t>
  </si>
  <si>
    <t>Early years register (full Inspection)All provisionCoventryRequirements of the compulsory part of the childcare register1 April 2022 to 31 August 2022</t>
  </si>
  <si>
    <t>Early years register (full Inspection)All provisionCoventryRequirements of the voluntary part of the childcare register1 April 2022 to 31 August 2022</t>
  </si>
  <si>
    <t>Early years register (full Inspection)All provisionCoventryTotal No of inspections1 April 2022 to 31 August 2022</t>
  </si>
  <si>
    <t>Early years register (full Inspection)All provisionCoventryBehaviour and attitudes1 September 2021 to 31 March 2022</t>
  </si>
  <si>
    <t>Early years register (full Inspection)All provisionCoventryEffectiveness of leadership and Management1 September 2021 to 31 March 2022</t>
  </si>
  <si>
    <t>Early years register (full Inspection)All provisionCoventryOutcomes for children1 September 2021 to 31 March 2022</t>
  </si>
  <si>
    <t>Early years register (full Inspection)All provisionCoventryOverall effectiveness: The quality and standards of the provision1 September 2021 to 31 March 2022</t>
  </si>
  <si>
    <t>Early years register (full Inspection)All provisionCoventryPersonal development1 September 2021 to 31 March 2022</t>
  </si>
  <si>
    <t>Early years register (full Inspection)All provisionCoventryPersonal development, behaviour and welfare1 September 2021 to 31 March 2022</t>
  </si>
  <si>
    <t>Early years register (full Inspection)All provisionCoventryQuality of education1 September 2021 to 31 March 2022</t>
  </si>
  <si>
    <t>Early years register (full Inspection)All provisionCoventryQuality of teaching, learning and assessment1 September 2021 to 31 March 2022</t>
  </si>
  <si>
    <t>Early years register (full Inspection)All provisionCoventryRequirements of the compulsory part of the childcare register1 September 2021 to 31 March 2022</t>
  </si>
  <si>
    <t>Early years register (full Inspection)All provisionCoventryRequirements of the voluntary part of the childcare register1 September 2021 to 31 March 2022</t>
  </si>
  <si>
    <t>Early years register (full Inspection)All provisionCoventryTotal No of inspections1 September 2021 to 31 March 2022</t>
  </si>
  <si>
    <t>Early years register (No children on roll)All provisionCoventryNCOR Inspection Outcomes1 April 2022 to 31 August 2022</t>
  </si>
  <si>
    <t>Early years register (No children on roll)All provisionCoventryTotal No of inspections1 April 2022 to 31 August 2022</t>
  </si>
  <si>
    <t>Early years register (No children on roll)All provisionCoventryNCOR Inspection Outcomes1 September 2021 to 31 March 2022</t>
  </si>
  <si>
    <t>Early years register (No children on roll)All provisionCoventryTotal No of inspections1 September 2021 to 31 March 2022</t>
  </si>
  <si>
    <t>Childcare registerAll provisionCroydonTotal No of inspections1 September 2021 to 31 March 2022</t>
  </si>
  <si>
    <t>Early years register (full Inspection)All provisionCroydonBehaviour and attitudes1 April 2022 to 31 August 2022</t>
  </si>
  <si>
    <t>Early years register (full Inspection)All provisionCroydonEffectiveness of leadership and Management1 April 2022 to 31 August 2022</t>
  </si>
  <si>
    <t>Early years register (full Inspection)All provisionCroydonOutcomes for children1 April 2022 to 31 August 2022</t>
  </si>
  <si>
    <t>Early years register (full Inspection)All provisionCroydonOverall effectiveness: The quality and standards of the provision1 April 2022 to 31 August 2022</t>
  </si>
  <si>
    <t>Early years register (full Inspection)All provisionCroydonPersonal development1 April 2022 to 31 August 2022</t>
  </si>
  <si>
    <t>Early years register (full Inspection)All provisionCroydonPersonal development, behaviour and welfare1 April 2022 to 31 August 2022</t>
  </si>
  <si>
    <t>Early years register (full Inspection)All provisionCroydonQuality of education1 April 2022 to 31 August 2022</t>
  </si>
  <si>
    <t>Early years register (full Inspection)All provisionCroydonQuality of teaching, learning and assessment1 April 2022 to 31 August 2022</t>
  </si>
  <si>
    <t>Early years register (full Inspection)All provisionCroydonRequirements of the compulsory part of the childcare register1 April 2022 to 31 August 2022</t>
  </si>
  <si>
    <t>Early years register (full Inspection)All provisionCroydonRequirements of the voluntary part of the childcare register1 April 2022 to 31 August 2022</t>
  </si>
  <si>
    <t>Early years register (full Inspection)All provisionCroydonTotal No of inspections1 April 2022 to 31 August 2022</t>
  </si>
  <si>
    <t>Early years register (full Inspection)All provisionCroydonBehaviour and attitudes1 September 2021 to 31 March 2022</t>
  </si>
  <si>
    <t>Early years register (full Inspection)All provisionCroydonEffectiveness of leadership and Management1 September 2021 to 31 March 2022</t>
  </si>
  <si>
    <t>Early years register (full Inspection)All provisionCroydonOutcomes for children1 September 2021 to 31 March 2022</t>
  </si>
  <si>
    <t>Early years register (full Inspection)All provisionCroydonOverall effectiveness: The quality and standards of the provision1 September 2021 to 31 March 2022</t>
  </si>
  <si>
    <t>Early years register (full Inspection)All provisionCroydonPersonal development1 September 2021 to 31 March 2022</t>
  </si>
  <si>
    <t>Early years register (full Inspection)All provisionCroydonPersonal development, behaviour and welfare1 September 2021 to 31 March 2022</t>
  </si>
  <si>
    <t>Early years register (full Inspection)All provisionCroydonQuality of education1 September 2021 to 31 March 2022</t>
  </si>
  <si>
    <t>Early years register (full Inspection)All provisionCroydonQuality of teaching, learning and assessment1 September 2021 to 31 March 2022</t>
  </si>
  <si>
    <t>Early years register (full Inspection)All provisionCroydonRequirements of the compulsory part of the childcare register1 September 2021 to 31 March 2022</t>
  </si>
  <si>
    <t>Early years register (full Inspection)All provisionCroydonRequirements of the voluntary part of the childcare register1 September 2021 to 31 March 2022</t>
  </si>
  <si>
    <t>Early years register (full Inspection)All provisionCroydonTotal No of inspections1 September 2021 to 31 March 2022</t>
  </si>
  <si>
    <t>Early years register (No children on roll)All provisionCroydonNCOR Inspection Outcomes1 April 2022 to 31 August 2022</t>
  </si>
  <si>
    <t>Early years register (No children on roll)All provisionCroydonTotal No of inspections1 April 2022 to 31 August 2022</t>
  </si>
  <si>
    <t>Early years register (No children on roll)All provisionCroydonNCOR Inspection Outcomes1 September 2021 to 31 March 2022</t>
  </si>
  <si>
    <t>Early years register (No children on roll)All provisionCroydonTotal No of inspections1 September 2021 to 31 March 2022</t>
  </si>
  <si>
    <t>Early years register (Out-of-school day care)All provisionCroydonTotal No of inspections1 April 2022 to 31 August 2022</t>
  </si>
  <si>
    <t>Early years register (Out-of-school day care)All provisionCroydonTotal No of inspections1 September 2021 to 31 March 2022</t>
  </si>
  <si>
    <t>Early years register (full Inspection)All provisionCumbriaBehaviour and attitudes1 April 2022 to 31 August 2022</t>
  </si>
  <si>
    <t>Early years register (full Inspection)All provisionCumbriaEffectiveness of leadership and Management1 April 2022 to 31 August 2022</t>
  </si>
  <si>
    <t>Early years register (full Inspection)All provisionCumbriaOutcomes for children1 April 2022 to 31 August 2022</t>
  </si>
  <si>
    <t>Early years register (full Inspection)All provisionCumbriaOverall effectiveness: The quality and standards of the provision1 April 2022 to 31 August 2022</t>
  </si>
  <si>
    <t>Early years register (full Inspection)All provisionCumbriaPersonal development1 April 2022 to 31 August 2022</t>
  </si>
  <si>
    <t>Early years register (full Inspection)All provisionCumbriaPersonal development, behaviour and welfare1 April 2022 to 31 August 2022</t>
  </si>
  <si>
    <t>Early years register (full Inspection)All provisionCumbriaQuality of education1 April 2022 to 31 August 2022</t>
  </si>
  <si>
    <t>Early years register (full Inspection)All provisionCumbriaQuality of teaching, learning and assessment1 April 2022 to 31 August 2022</t>
  </si>
  <si>
    <t>Early years register (full Inspection)All provisionCumbriaRequirements of the compulsory part of the childcare register1 April 2022 to 31 August 2022</t>
  </si>
  <si>
    <t>Early years register (full Inspection)All provisionCumbriaRequirements of the voluntary part of the childcare register1 April 2022 to 31 August 2022</t>
  </si>
  <si>
    <t>Early years register (full Inspection)All provisionCumbriaTotal No of inspections1 April 2022 to 31 August 2022</t>
  </si>
  <si>
    <t>Early years register (full Inspection)All provisionCumbriaBehaviour and attitudes1 September 2021 to 31 March 2022</t>
  </si>
  <si>
    <t>Early years register (full Inspection)All provisionCumbriaEffectiveness of leadership and Management1 September 2021 to 31 March 2022</t>
  </si>
  <si>
    <t>Early years register (full Inspection)All provisionCumbriaOutcomes for children1 September 2021 to 31 March 2022</t>
  </si>
  <si>
    <t>Early years register (full Inspection)All provisionCumbriaOverall effectiveness: The quality and standards of the provision1 September 2021 to 31 March 2022</t>
  </si>
  <si>
    <t>Early years register (full Inspection)All provisionCumbriaPersonal development1 September 2021 to 31 March 2022</t>
  </si>
  <si>
    <t>Early years register (full Inspection)All provisionCumbriaPersonal development, behaviour and welfare1 September 2021 to 31 March 2022</t>
  </si>
  <si>
    <t>Early years register (full Inspection)All provisionCumbriaQuality of education1 September 2021 to 31 March 2022</t>
  </si>
  <si>
    <t>Early years register (full Inspection)All provisionCumbriaQuality of teaching, learning and assessment1 September 2021 to 31 March 2022</t>
  </si>
  <si>
    <t>Early years register (full Inspection)All provisionCumbriaRequirements of the compulsory part of the childcare register1 September 2021 to 31 March 2022</t>
  </si>
  <si>
    <t>Early years register (full Inspection)All provisionCumbriaRequirements of the voluntary part of the childcare register1 September 2021 to 31 March 2022</t>
  </si>
  <si>
    <t>Early years register (full Inspection)All provisionCumbriaTotal No of inspections1 September 2021 to 31 March 2022</t>
  </si>
  <si>
    <t>Early years register (No children on roll)All provisionCumbriaNCOR Inspection Outcomes1 April 2022 to 31 August 2022</t>
  </si>
  <si>
    <t>Early years register (No children on roll)All provisionCumbriaTotal No of inspections1 April 2022 to 31 August 2022</t>
  </si>
  <si>
    <t>Early years register (No children on roll)All provisionCumbriaNCOR Inspection Outcomes1 September 2021 to 31 March 2022</t>
  </si>
  <si>
    <t>Early years register (No children on roll)All provisionCumbriaTotal No of inspections1 September 2021 to 31 March 2022</t>
  </si>
  <si>
    <t>Early years register (Out-of-school day care)All provisionCumbriaTotal No of inspections1 April 2022 to 31 August 2022</t>
  </si>
  <si>
    <t>Early years register (Out-of-school day care)All provisionCumbriaTotal No of inspections1 September 2021 to 31 March 2022</t>
  </si>
  <si>
    <t>Early years register (full Inspection)All provisionDarlingtonBehaviour and attitudes1 April 2022 to 31 August 2022</t>
  </si>
  <si>
    <t>Early years register (full Inspection)All provisionDarlingtonEffectiveness of leadership and Management1 April 2022 to 31 August 2022</t>
  </si>
  <si>
    <t>Early years register (full Inspection)All provisionDarlingtonOutcomes for children1 April 2022 to 31 August 2022</t>
  </si>
  <si>
    <t>Early years register (full Inspection)All provisionDarlingtonOverall effectiveness: The quality and standards of the provision1 April 2022 to 31 August 2022</t>
  </si>
  <si>
    <t>Early years register (full Inspection)All provisionDarlingtonPersonal development1 April 2022 to 31 August 2022</t>
  </si>
  <si>
    <t>Early years register (full Inspection)All provisionDarlingtonPersonal development, behaviour and welfare1 April 2022 to 31 August 2022</t>
  </si>
  <si>
    <t>Early years register (full Inspection)All provisionDarlingtonQuality of education1 April 2022 to 31 August 2022</t>
  </si>
  <si>
    <t>Early years register (full Inspection)All provisionDarlingtonQuality of teaching, learning and assessment1 April 2022 to 31 August 2022</t>
  </si>
  <si>
    <t>Early years register (full Inspection)All provisionDarlingtonRequirements of the compulsory part of the childcare register1 April 2022 to 31 August 2022</t>
  </si>
  <si>
    <t>Early years register (full Inspection)All provisionDarlingtonRequirements of the voluntary part of the childcare register1 April 2022 to 31 August 2022</t>
  </si>
  <si>
    <t>Early years register (full Inspection)All provisionDarlingtonTotal No of inspections1 April 2022 to 31 August 2022</t>
  </si>
  <si>
    <t>Early years register (full Inspection)All provisionDarlingtonBehaviour and attitudes1 September 2021 to 31 March 2022</t>
  </si>
  <si>
    <t>Early years register (full Inspection)All provisionDarlingtonEffectiveness of leadership and Management1 September 2021 to 31 March 2022</t>
  </si>
  <si>
    <t>Early years register (full Inspection)All provisionDarlingtonOutcomes for children1 September 2021 to 31 March 2022</t>
  </si>
  <si>
    <t>Early years register (full Inspection)All provisionDarlingtonOverall effectiveness: The quality and standards of the provision1 September 2021 to 31 March 2022</t>
  </si>
  <si>
    <t>Early years register (full Inspection)All provisionDarlingtonPersonal development1 September 2021 to 31 March 2022</t>
  </si>
  <si>
    <t>Early years register (full Inspection)All provisionDarlingtonPersonal development, behaviour and welfare1 September 2021 to 31 March 2022</t>
  </si>
  <si>
    <t>Early years register (full Inspection)All provisionDarlingtonQuality of education1 September 2021 to 31 March 2022</t>
  </si>
  <si>
    <t>Early years register (full Inspection)All provisionDarlingtonQuality of teaching, learning and assessment1 September 2021 to 31 March 2022</t>
  </si>
  <si>
    <t>Early years register (full Inspection)All provisionDarlingtonRequirements of the compulsory part of the childcare register1 September 2021 to 31 March 2022</t>
  </si>
  <si>
    <t>Early years register (full Inspection)All provisionDarlingtonRequirements of the voluntary part of the childcare register1 September 2021 to 31 March 2022</t>
  </si>
  <si>
    <t>Early years register (full Inspection)All provisionDarlingtonTotal No of inspections1 September 2021 to 31 March 2022</t>
  </si>
  <si>
    <t>Early years register (No children on roll)All provisionDarlingtonNCOR Inspection Outcomes1 April 2022 to 31 August 2022</t>
  </si>
  <si>
    <t>Early years register (No children on roll)All provisionDarlingtonTotal No of inspections1 April 2022 to 31 August 2022</t>
  </si>
  <si>
    <t>Early years register (No children on roll)All provisionDarlingtonNCOR Inspection Outcomes1 September 2021 to 31 March 2022</t>
  </si>
  <si>
    <t>Early years register (No children on roll)All provisionDarlingtonTotal No of inspections1 September 2021 to 31 March 2022</t>
  </si>
  <si>
    <t>Early years register (Out-of-school day care)All provisionDarlingtonTotal No of inspections1 April 2022 to 31 August 2022</t>
  </si>
  <si>
    <t>Early years register (full Inspection)All provisionDerbyBehaviour and attitudes1 April 2022 to 31 August 2022</t>
  </si>
  <si>
    <t>Early years register (full Inspection)All provisionDerbyEffectiveness of leadership and Management1 April 2022 to 31 August 2022</t>
  </si>
  <si>
    <t>Early years register (full Inspection)All provisionDerbyOutcomes for children1 April 2022 to 31 August 2022</t>
  </si>
  <si>
    <t>Early years register (full Inspection)All provisionDerbyOverall effectiveness: The quality and standards of the provision1 April 2022 to 31 August 2022</t>
  </si>
  <si>
    <t>Early years register (full Inspection)All provisionDerbyPersonal development1 April 2022 to 31 August 2022</t>
  </si>
  <si>
    <t>Early years register (full Inspection)All provisionDerbyPersonal development, behaviour and welfare1 April 2022 to 31 August 2022</t>
  </si>
  <si>
    <t>Early years register (full Inspection)All provisionDerbyQuality of education1 April 2022 to 31 August 2022</t>
  </si>
  <si>
    <t>Early years register (full Inspection)All provisionDerbyQuality of teaching, learning and assessment1 April 2022 to 31 August 2022</t>
  </si>
  <si>
    <t>Early years register (full Inspection)All provisionDerbyRequirements of the compulsory part of the childcare register1 April 2022 to 31 August 2022</t>
  </si>
  <si>
    <t>Early years register (full Inspection)All provisionDerbyRequirements of the voluntary part of the childcare register1 April 2022 to 31 August 2022</t>
  </si>
  <si>
    <t>Early years register (full Inspection)All provisionDerbyTotal No of inspections1 April 2022 to 31 August 2022</t>
  </si>
  <si>
    <t>Early years register (full Inspection)All provisionDerbyBehaviour and attitudes1 September 2021 to 31 March 2022</t>
  </si>
  <si>
    <t>Early years register (full Inspection)All provisionDerbyEffectiveness of leadership and Management1 September 2021 to 31 March 2022</t>
  </si>
  <si>
    <t>Early years register (full Inspection)All provisionDerbyOutcomes for children1 September 2021 to 31 March 2022</t>
  </si>
  <si>
    <t>Early years register (full Inspection)All provisionDerbyOverall effectiveness: The quality and standards of the provision1 September 2021 to 31 March 2022</t>
  </si>
  <si>
    <t>Early years register (full Inspection)All provisionDerbyPersonal development1 September 2021 to 31 March 2022</t>
  </si>
  <si>
    <t>Early years register (full Inspection)All provisionDerbyPersonal development, behaviour and welfare1 September 2021 to 31 March 2022</t>
  </si>
  <si>
    <t>Early years register (full Inspection)All provisionDerbyQuality of education1 September 2021 to 31 March 2022</t>
  </si>
  <si>
    <t>Early years register (full Inspection)All provisionDerbyQuality of teaching, learning and assessment1 September 2021 to 31 March 2022</t>
  </si>
  <si>
    <t>Early years register (full Inspection)All provisionDerbyRequirements of the compulsory part of the childcare register1 September 2021 to 31 March 2022</t>
  </si>
  <si>
    <t>Early years register (full Inspection)All provisionDerbyRequirements of the voluntary part of the childcare register1 September 2021 to 31 March 2022</t>
  </si>
  <si>
    <t>Early years register (full Inspection)All provisionDerbyTotal No of inspections1 September 2021 to 31 March 2022</t>
  </si>
  <si>
    <t>Childcare registerAll provisionDerbyshireTotal No of inspections1 September 2021 to 31 March 2022</t>
  </si>
  <si>
    <t>Early years register (full Inspection)All provisionDerbyshireBehaviour and attitudes1 April 2022 to 31 August 2022</t>
  </si>
  <si>
    <t>Early years register (full Inspection)All provisionDerbyshireEffectiveness of leadership and Management1 April 2022 to 31 August 2022</t>
  </si>
  <si>
    <t>Early years register (full Inspection)All provisionDerbyshireOutcomes for children1 April 2022 to 31 August 2022</t>
  </si>
  <si>
    <t>Early years register (full Inspection)All provisionDerbyshireOverall effectiveness: The quality and standards of the provision1 April 2022 to 31 August 2022</t>
  </si>
  <si>
    <t>Early years register (full Inspection)All provisionDerbyshirePersonal development1 April 2022 to 31 August 2022</t>
  </si>
  <si>
    <t>Early years register (full Inspection)All provisionDerbyshirePersonal development, behaviour and welfare1 April 2022 to 31 August 2022</t>
  </si>
  <si>
    <t>Early years register (full Inspection)All provisionDerbyshireQuality of education1 April 2022 to 31 August 2022</t>
  </si>
  <si>
    <t>Early years register (full Inspection)All provisionDerbyshireQuality of teaching, learning and assessment1 April 2022 to 31 August 2022</t>
  </si>
  <si>
    <t>Early years register (full Inspection)All provisionDerbyshireRequirements of the compulsory part of the childcare register1 April 2022 to 31 August 2022</t>
  </si>
  <si>
    <t>Early years register (full Inspection)All provisionDerbyshireRequirements of the voluntary part of the childcare register1 April 2022 to 31 August 2022</t>
  </si>
  <si>
    <t>Early years register (full Inspection)All provisionDerbyshireTotal No of inspections1 April 2022 to 31 August 2022</t>
  </si>
  <si>
    <t>Early years register (full Inspection)All provisionDerbyshireBehaviour and attitudes1 September 2021 to 31 March 2022</t>
  </si>
  <si>
    <t>Early years register (full Inspection)All provisionDerbyshireEffectiveness of leadership and Management1 September 2021 to 31 March 2022</t>
  </si>
  <si>
    <t>Early years register (full Inspection)All provisionDerbyshireOutcomes for children1 September 2021 to 31 March 2022</t>
  </si>
  <si>
    <t>Early years register (full Inspection)All provisionDerbyshireOverall effectiveness: The quality and standards of the provision1 September 2021 to 31 March 2022</t>
  </si>
  <si>
    <t>Early years register (full Inspection)All provisionDerbyshirePersonal development1 September 2021 to 31 March 2022</t>
  </si>
  <si>
    <t>Early years register (full Inspection)All provisionDerbyshirePersonal development, behaviour and welfare1 September 2021 to 31 March 2022</t>
  </si>
  <si>
    <t>Early years register (full Inspection)All provisionDerbyshireQuality of education1 September 2021 to 31 March 2022</t>
  </si>
  <si>
    <t>Early years register (full Inspection)All provisionDerbyshireQuality of teaching, learning and assessment1 September 2021 to 31 March 2022</t>
  </si>
  <si>
    <t>Early years register (full Inspection)All provisionDerbyshireRequirements of the compulsory part of the childcare register1 September 2021 to 31 March 2022</t>
  </si>
  <si>
    <t>Early years register (full Inspection)All provisionDerbyshireRequirements of the voluntary part of the childcare register1 September 2021 to 31 March 2022</t>
  </si>
  <si>
    <t>Early years register (full Inspection)All provisionDerbyshireTotal No of inspections1 September 2021 to 31 March 2022</t>
  </si>
  <si>
    <t>Early years register (No children on roll)All provisionDerbyshireNCOR Inspection Outcomes1 April 2022 to 31 August 2022</t>
  </si>
  <si>
    <t>Early years register (No children on roll)All provisionDerbyshireTotal No of inspections1 April 2022 to 31 August 2022</t>
  </si>
  <si>
    <t>Early years register (No children on roll)All provisionDerbyshireNCOR Inspection Outcomes1 September 2021 to 31 March 2022</t>
  </si>
  <si>
    <t>Early years register (No children on roll)All provisionDerbyshireTotal No of inspections1 September 2021 to 31 March 2022</t>
  </si>
  <si>
    <t>Early years register (Out-of-school day care)All provisionDerbyshireTotal No of inspections1 April 2022 to 31 August 2022</t>
  </si>
  <si>
    <t>Early years register (Out-of-school day care)All provisionDerbyshireTotal No of inspections1 September 2021 to 31 March 2022</t>
  </si>
  <si>
    <t>Childcare registerAll provisionDevonTotal No of inspections1 April 2022 to 31 August 2022</t>
  </si>
  <si>
    <t>Childcare registerAll provisionDevonTotal No of inspections1 September 2021 to 31 March 2022</t>
  </si>
  <si>
    <t>Early years register (full Inspection)All provisionDevonBehaviour and attitudes1 April 2022 to 31 August 2022</t>
  </si>
  <si>
    <t>Early years register (full Inspection)All provisionDevonEffectiveness of leadership and Management1 April 2022 to 31 August 2022</t>
  </si>
  <si>
    <t>Early years register (full Inspection)All provisionDevonOutcomes for children1 April 2022 to 31 August 2022</t>
  </si>
  <si>
    <t>Early years register (full Inspection)All provisionDevonOverall effectiveness: The quality and standards of the provision1 April 2022 to 31 August 2022</t>
  </si>
  <si>
    <t>Early years register (full Inspection)All provisionDevonPersonal development1 April 2022 to 31 August 2022</t>
  </si>
  <si>
    <t>Early years register (full Inspection)All provisionDevonPersonal development, behaviour and welfare1 April 2022 to 31 August 2022</t>
  </si>
  <si>
    <t>Early years register (full Inspection)All provisionDevonQuality of education1 April 2022 to 31 August 2022</t>
  </si>
  <si>
    <t>Early years register (full Inspection)All provisionDevonQuality of teaching, learning and assessment1 April 2022 to 31 August 2022</t>
  </si>
  <si>
    <t>Early years register (full Inspection)All provisionDevonRequirements of the compulsory part of the childcare register1 April 2022 to 31 August 2022</t>
  </si>
  <si>
    <t>Early years register (full Inspection)All provisionDevonRequirements of the voluntary part of the childcare register1 April 2022 to 31 August 2022</t>
  </si>
  <si>
    <t>Early years register (full Inspection)All provisionDevonTotal No of inspections1 April 2022 to 31 August 2022</t>
  </si>
  <si>
    <t>Early years register (full Inspection)All provisionDevonBehaviour and attitudes1 September 2021 to 31 March 2022</t>
  </si>
  <si>
    <t>Early years register (full Inspection)All provisionDevonEffectiveness of leadership and Management1 September 2021 to 31 March 2022</t>
  </si>
  <si>
    <t>Early years register (full Inspection)All provisionDevonOutcomes for children1 September 2021 to 31 March 2022</t>
  </si>
  <si>
    <t>Early years register (full Inspection)All provisionDevonOverall effectiveness: The quality and standards of the provision1 September 2021 to 31 March 2022</t>
  </si>
  <si>
    <t>Early years register (full Inspection)All provisionDevonPersonal development1 September 2021 to 31 March 2022</t>
  </si>
  <si>
    <t>Early years register (full Inspection)All provisionDevonPersonal development, behaviour and welfare1 September 2021 to 31 March 2022</t>
  </si>
  <si>
    <t>Early years register (full Inspection)All provisionDevonQuality of education1 September 2021 to 31 March 2022</t>
  </si>
  <si>
    <t>Early years register (full Inspection)All provisionDevonQuality of teaching, learning and assessment1 September 2021 to 31 March 2022</t>
  </si>
  <si>
    <t>Early years register (full Inspection)All provisionDevonRequirements of the compulsory part of the childcare register1 September 2021 to 31 March 2022</t>
  </si>
  <si>
    <t>Early years register (full Inspection)All provisionDevonRequirements of the voluntary part of the childcare register1 September 2021 to 31 March 2022</t>
  </si>
  <si>
    <t>Early years register (full Inspection)All provisionDevonTotal No of inspections1 September 2021 to 31 March 2022</t>
  </si>
  <si>
    <t>Early years register (No children on roll)All provisionDevonNCOR Inspection Outcomes1 April 2022 to 31 August 2022</t>
  </si>
  <si>
    <t>Early years register (No children on roll)All provisionDevonTotal No of inspections1 April 2022 to 31 August 2022</t>
  </si>
  <si>
    <t>Early years register (No children on roll)All provisionDevonNCOR Inspection Outcomes1 September 2021 to 31 March 2022</t>
  </si>
  <si>
    <t>Early years register (No children on roll)All provisionDevonTotal No of inspections1 September 2021 to 31 March 2022</t>
  </si>
  <si>
    <t>Early years register (Out-of-school day care)All provisionDevonTotal No of inspections1 April 2022 to 31 August 2022</t>
  </si>
  <si>
    <t>Early years register (Out-of-school day care)All provisionDevonTotal No of inspections1 September 2021 to 31 March 2022</t>
  </si>
  <si>
    <t>Childcare registerAll provisionDoncasterTotal No of inspections1 April 2022 to 31 August 2022</t>
  </si>
  <si>
    <t>Early years register (full Inspection)All provisionDoncasterBehaviour and attitudes1 April 2022 to 31 August 2022</t>
  </si>
  <si>
    <t>Early years register (full Inspection)All provisionDoncasterEffectiveness of leadership and Management1 April 2022 to 31 August 2022</t>
  </si>
  <si>
    <t>Early years register (full Inspection)All provisionDoncasterOutcomes for children1 April 2022 to 31 August 2022</t>
  </si>
  <si>
    <t>Early years register (full Inspection)All provisionDoncasterOverall effectiveness: The quality and standards of the provision1 April 2022 to 31 August 2022</t>
  </si>
  <si>
    <t>Early years register (full Inspection)All provisionDoncasterPersonal development1 April 2022 to 31 August 2022</t>
  </si>
  <si>
    <t>Early years register (full Inspection)All provisionDoncasterPersonal development, behaviour and welfare1 April 2022 to 31 August 2022</t>
  </si>
  <si>
    <t>Early years register (full Inspection)All provisionDoncasterQuality of education1 April 2022 to 31 August 2022</t>
  </si>
  <si>
    <t>Early years register (full Inspection)All provisionDoncasterQuality of teaching, learning and assessment1 April 2022 to 31 August 2022</t>
  </si>
  <si>
    <t>Early years register (full Inspection)All provisionDoncasterRequirements of the compulsory part of the childcare register1 April 2022 to 31 August 2022</t>
  </si>
  <si>
    <t>Early years register (full Inspection)All provisionDoncasterRequirements of the voluntary part of the childcare register1 April 2022 to 31 August 2022</t>
  </si>
  <si>
    <t>Early years register (full Inspection)All provisionDoncasterTotal No of inspections1 April 2022 to 31 August 2022</t>
  </si>
  <si>
    <t>Early years register (full Inspection)All provisionDoncasterBehaviour and attitudes1 September 2021 to 31 March 2022</t>
  </si>
  <si>
    <t>Early years register (full Inspection)All provisionDoncasterEffectiveness of leadership and Management1 September 2021 to 31 March 2022</t>
  </si>
  <si>
    <t>Early years register (full Inspection)All provisionDoncasterOutcomes for children1 September 2021 to 31 March 2022</t>
  </si>
  <si>
    <t>Early years register (full Inspection)All provisionDoncasterOverall effectiveness: The quality and standards of the provision1 September 2021 to 31 March 2022</t>
  </si>
  <si>
    <t>Early years register (full Inspection)All provisionDoncasterPersonal development1 September 2021 to 31 March 2022</t>
  </si>
  <si>
    <t>Early years register (full Inspection)All provisionDoncasterPersonal development, behaviour and welfare1 September 2021 to 31 March 2022</t>
  </si>
  <si>
    <t>Early years register (full Inspection)All provisionDoncasterQuality of education1 September 2021 to 31 March 2022</t>
  </si>
  <si>
    <t>Early years register (full Inspection)All provisionDoncasterQuality of teaching, learning and assessment1 September 2021 to 31 March 2022</t>
  </si>
  <si>
    <t>Early years register (full Inspection)All provisionDoncasterRequirements of the compulsory part of the childcare register1 September 2021 to 31 March 2022</t>
  </si>
  <si>
    <t>Early years register (full Inspection)All provisionDoncasterRequirements of the voluntary part of the childcare register1 September 2021 to 31 March 2022</t>
  </si>
  <si>
    <t>Early years register (full Inspection)All provisionDoncasterTotal No of inspections1 September 2021 to 31 March 2022</t>
  </si>
  <si>
    <t>Early years register (No children on roll)All provisionDoncasterNCOR Inspection Outcomes1 April 2022 to 31 August 2022</t>
  </si>
  <si>
    <t>Early years register (No children on roll)All provisionDoncasterTotal No of inspections1 April 2022 to 31 August 2022</t>
  </si>
  <si>
    <t>Early years register (No children on roll)All provisionDoncasterNCOR Inspection Outcomes1 September 2021 to 31 March 2022</t>
  </si>
  <si>
    <t>Early years register (No children on roll)All provisionDoncasterTotal No of inspections1 September 2021 to 31 March 2022</t>
  </si>
  <si>
    <t>Early years register (Out-of-school day care)All provisionDoncasterTotal No of inspections1 April 2022 to 31 August 2022</t>
  </si>
  <si>
    <t>Childcare registerAll provisionDorsetTotal No of inspections1 September 2021 to 31 March 2022</t>
  </si>
  <si>
    <t>Early years register (full Inspection)All provisionDorsetBehaviour and attitudes1 April 2022 to 31 August 2022</t>
  </si>
  <si>
    <t>Early years register (full Inspection)All provisionDorsetEffectiveness of leadership and Management1 April 2022 to 31 August 2022</t>
  </si>
  <si>
    <t>Early years register (full Inspection)All provisionDorsetOutcomes for children1 April 2022 to 31 August 2022</t>
  </si>
  <si>
    <t>Early years register (full Inspection)All provisionDorsetOverall effectiveness: The quality and standards of the provision1 April 2022 to 31 August 2022</t>
  </si>
  <si>
    <t>Early years register (full Inspection)All provisionDorsetPersonal development1 April 2022 to 31 August 2022</t>
  </si>
  <si>
    <t>Early years register (full Inspection)All provisionDorsetPersonal development, behaviour and welfare1 April 2022 to 31 August 2022</t>
  </si>
  <si>
    <t>Early years register (full Inspection)All provisionDorsetQuality of education1 April 2022 to 31 August 2022</t>
  </si>
  <si>
    <t>Early years register (full Inspection)All provisionDorsetQuality of teaching, learning and assessment1 April 2022 to 31 August 2022</t>
  </si>
  <si>
    <t>Early years register (full Inspection)All provisionDorsetRequirements of the compulsory part of the childcare register1 April 2022 to 31 August 2022</t>
  </si>
  <si>
    <t>Early years register (full Inspection)All provisionDorsetRequirements of the voluntary part of the childcare register1 April 2022 to 31 August 2022</t>
  </si>
  <si>
    <t>Early years register (full Inspection)All provisionDorsetTotal No of inspections1 April 2022 to 31 August 2022</t>
  </si>
  <si>
    <t>Early years register (full Inspection)All provisionDorsetBehaviour and attitudes1 September 2021 to 31 March 2022</t>
  </si>
  <si>
    <t>Early years register (full Inspection)All provisionDorsetEffectiveness of leadership and Management1 September 2021 to 31 March 2022</t>
  </si>
  <si>
    <t>Early years register (full Inspection)All provisionDorsetOutcomes for children1 September 2021 to 31 March 2022</t>
  </si>
  <si>
    <t>Early years register (full Inspection)All provisionDorsetOverall effectiveness: The quality and standards of the provision1 September 2021 to 31 March 2022</t>
  </si>
  <si>
    <t>Early years register (full Inspection)All provisionDorsetPersonal development1 September 2021 to 31 March 2022</t>
  </si>
  <si>
    <t>Early years register (full Inspection)All provisionDorsetPersonal development, behaviour and welfare1 September 2021 to 31 March 2022</t>
  </si>
  <si>
    <t>Early years register (full Inspection)All provisionDorsetQuality of education1 September 2021 to 31 March 2022</t>
  </si>
  <si>
    <t>Early years register (full Inspection)All provisionDorsetQuality of teaching, learning and assessment1 September 2021 to 31 March 2022</t>
  </si>
  <si>
    <t>Early years register (full Inspection)All provisionDorsetRequirements of the compulsory part of the childcare register1 September 2021 to 31 March 2022</t>
  </si>
  <si>
    <t>Early years register (full Inspection)All provisionDorsetRequirements of the voluntary part of the childcare register1 September 2021 to 31 March 2022</t>
  </si>
  <si>
    <t>Early years register (full Inspection)All provisionDorsetTotal No of inspections1 September 2021 to 31 March 2022</t>
  </si>
  <si>
    <t>Early years register (No children on roll)All provisionDorsetNCOR Inspection Outcomes1 September 2021 to 31 March 2022</t>
  </si>
  <si>
    <t>Early years register (No children on roll)All provisionDorsetTotal No of inspections1 September 2021 to 31 March 2022</t>
  </si>
  <si>
    <t>Early years register (Out-of-school day care)All provisionDorsetTotal No of inspections1 September 2021 to 31 March 2022</t>
  </si>
  <si>
    <t>Childcare registerAll provisionDudleyTotal No of inspections1 April 2022 to 31 August 2022</t>
  </si>
  <si>
    <t>Childcare registerAll provisionDudleyTotal No of inspections1 September 2021 to 31 March 2022</t>
  </si>
  <si>
    <t>Early years register (full Inspection)All provisionDudleyBehaviour and attitudes1 April 2022 to 31 August 2022</t>
  </si>
  <si>
    <t>Early years register (full Inspection)All provisionDudleyEffectiveness of leadership and Management1 April 2022 to 31 August 2022</t>
  </si>
  <si>
    <t>Early years register (full Inspection)All provisionDudleyOutcomes for children1 April 2022 to 31 August 2022</t>
  </si>
  <si>
    <t>Early years register (full Inspection)All provisionDudleyOverall effectiveness: The quality and standards of the provision1 April 2022 to 31 August 2022</t>
  </si>
  <si>
    <t>Early years register (full Inspection)All provisionDudleyPersonal development1 April 2022 to 31 August 2022</t>
  </si>
  <si>
    <t>Early years register (full Inspection)All provisionDudleyPersonal development, behaviour and welfare1 April 2022 to 31 August 2022</t>
  </si>
  <si>
    <t>Early years register (full Inspection)All provisionDudleyQuality of education1 April 2022 to 31 August 2022</t>
  </si>
  <si>
    <t>Early years register (full Inspection)All provisionDudleyQuality of teaching, learning and assessment1 April 2022 to 31 August 2022</t>
  </si>
  <si>
    <t>Early years register (full Inspection)All provisionDudleyRequirements of the compulsory part of the childcare register1 April 2022 to 31 August 2022</t>
  </si>
  <si>
    <t>Early years register (full Inspection)All provisionDudleyRequirements of the voluntary part of the childcare register1 April 2022 to 31 August 2022</t>
  </si>
  <si>
    <t>Early years register (full Inspection)All provisionDudleyTotal No of inspections1 April 2022 to 31 August 2022</t>
  </si>
  <si>
    <t>Early years register (full Inspection)All provisionDudleyBehaviour and attitudes1 September 2021 to 31 March 2022</t>
  </si>
  <si>
    <t>Early years register (full Inspection)All provisionDudleyEffectiveness of leadership and Management1 September 2021 to 31 March 2022</t>
  </si>
  <si>
    <t>Early years register (full Inspection)All provisionDudleyOutcomes for children1 September 2021 to 31 March 2022</t>
  </si>
  <si>
    <t>Early years register (full Inspection)All provisionDudleyOverall effectiveness: The quality and standards of the provision1 September 2021 to 31 March 2022</t>
  </si>
  <si>
    <t>Early years register (full Inspection)All provisionDudleyPersonal development1 September 2021 to 31 March 2022</t>
  </si>
  <si>
    <t>Early years register (full Inspection)All provisionDudleyPersonal development, behaviour and welfare1 September 2021 to 31 March 2022</t>
  </si>
  <si>
    <t>Early years register (full Inspection)All provisionDudleyQuality of education1 September 2021 to 31 March 2022</t>
  </si>
  <si>
    <t>Early years register (full Inspection)All provisionDudleyQuality of teaching, learning and assessment1 September 2021 to 31 March 2022</t>
  </si>
  <si>
    <t>Early years register (full Inspection)All provisionDudleyRequirements of the compulsory part of the childcare register1 September 2021 to 31 March 2022</t>
  </si>
  <si>
    <t>Early years register (full Inspection)All provisionDudleyRequirements of the voluntary part of the childcare register1 September 2021 to 31 March 2022</t>
  </si>
  <si>
    <t>Early years register (full Inspection)All provisionDudleyTotal No of inspections1 September 2021 to 31 March 2022</t>
  </si>
  <si>
    <t>Early years register (No children on roll)All provisionDudleyNCOR Inspection Outcomes1 September 2021 to 31 March 2022</t>
  </si>
  <si>
    <t>Early years register (No children on roll)All provisionDudleyTotal No of inspections1 September 2021 to 31 March 2022</t>
  </si>
  <si>
    <t>Early years register (Out-of-school day care)All provisionDudleyTotal No of inspections1 April 2022 to 31 August 2022</t>
  </si>
  <si>
    <t>Early years register (Out-of-school day care)All provisionDudleyTotal No of inspections1 September 2021 to 31 March 2022</t>
  </si>
  <si>
    <t>Childcare registerAll provisionDurhamTotal No of inspections1 September 2021 to 31 March 2022</t>
  </si>
  <si>
    <t>Early years register (full Inspection)All provisionDurhamBehaviour and attitudes1 April 2022 to 31 August 2022</t>
  </si>
  <si>
    <t>Early years register (full Inspection)All provisionDurhamEffectiveness of leadership and Management1 April 2022 to 31 August 2022</t>
  </si>
  <si>
    <t>Early years register (full Inspection)All provisionDurhamOutcomes for children1 April 2022 to 31 August 2022</t>
  </si>
  <si>
    <t>Early years register (full Inspection)All provisionDurhamOverall effectiveness: The quality and standards of the provision1 April 2022 to 31 August 2022</t>
  </si>
  <si>
    <t>Early years register (full Inspection)All provisionDurhamPersonal development1 April 2022 to 31 August 2022</t>
  </si>
  <si>
    <t>Early years register (full Inspection)All provisionDurhamPersonal development, behaviour and welfare1 April 2022 to 31 August 2022</t>
  </si>
  <si>
    <t>Early years register (full Inspection)All provisionDurhamQuality of education1 April 2022 to 31 August 2022</t>
  </si>
  <si>
    <t>Early years register (full Inspection)All provisionDurhamQuality of teaching, learning and assessment1 April 2022 to 31 August 2022</t>
  </si>
  <si>
    <t>Early years register (full Inspection)All provisionDurhamRequirements of the compulsory part of the childcare register1 April 2022 to 31 August 2022</t>
  </si>
  <si>
    <t>Early years register (full Inspection)All provisionDurhamRequirements of the voluntary part of the childcare register1 April 2022 to 31 August 2022</t>
  </si>
  <si>
    <t>Early years register (full Inspection)All provisionDurhamTotal No of inspections1 April 2022 to 31 August 2022</t>
  </si>
  <si>
    <t>Early years register (full Inspection)All provisionDurhamBehaviour and attitudes1 September 2021 to 31 March 2022</t>
  </si>
  <si>
    <t>Early years register (full Inspection)All provisionDurhamEffectiveness of leadership and Management1 September 2021 to 31 March 2022</t>
  </si>
  <si>
    <t>Early years register (full Inspection)All provisionDurhamOutcomes for children1 September 2021 to 31 March 2022</t>
  </si>
  <si>
    <t>Early years register (full Inspection)All provisionDurhamOverall effectiveness: The quality and standards of the provision1 September 2021 to 31 March 2022</t>
  </si>
  <si>
    <t>Early years register (full Inspection)All provisionDurhamPersonal development1 September 2021 to 31 March 2022</t>
  </si>
  <si>
    <t>Early years register (full Inspection)All provisionDurhamPersonal development, behaviour and welfare1 September 2021 to 31 March 2022</t>
  </si>
  <si>
    <t>Early years register (full Inspection)All provisionDurhamQuality of education1 September 2021 to 31 March 2022</t>
  </si>
  <si>
    <t>Early years register (full Inspection)All provisionDurhamQuality of teaching, learning and assessment1 September 2021 to 31 March 2022</t>
  </si>
  <si>
    <t>Early years register (full Inspection)All provisionDurhamRequirements of the compulsory part of the childcare register1 September 2021 to 31 March 2022</t>
  </si>
  <si>
    <t>Early years register (full Inspection)All provisionDurhamRequirements of the voluntary part of the childcare register1 September 2021 to 31 March 2022</t>
  </si>
  <si>
    <t>Early years register (full Inspection)All provisionDurhamTotal No of inspections1 September 2021 to 31 March 2022</t>
  </si>
  <si>
    <t>Early years register (No children on roll)All provisionDurhamNCOR Inspection Outcomes1 April 2022 to 31 August 2022</t>
  </si>
  <si>
    <t>Early years register (No children on roll)All provisionDurhamTotal No of inspections1 April 2022 to 31 August 2022</t>
  </si>
  <si>
    <t>Early years register (No children on roll)All provisionDurhamNCOR Inspection Outcomes1 September 2021 to 31 March 2022</t>
  </si>
  <si>
    <t>Early years register (No children on roll)All provisionDurhamTotal No of inspections1 September 2021 to 31 March 2022</t>
  </si>
  <si>
    <t>Early years register (Out-of-school day care)All provisionDurhamTotal No of inspections1 April 2022 to 31 August 2022</t>
  </si>
  <si>
    <t>Early years register (Out-of-school day care)All provisionDurhamTotal No of inspections1 September 2021 to 31 March 2022</t>
  </si>
  <si>
    <t>Childcare registerAll provisionEalingTotal No of inspections1 September 2021 to 31 March 2022</t>
  </si>
  <si>
    <t>Early years register (full Inspection)All provisionEalingBehaviour and attitudes1 April 2022 to 31 August 2022</t>
  </si>
  <si>
    <t>Early years register (full Inspection)All provisionEalingEffectiveness of leadership and Management1 April 2022 to 31 August 2022</t>
  </si>
  <si>
    <t>Early years register (full Inspection)All provisionEalingOutcomes for children1 April 2022 to 31 August 2022</t>
  </si>
  <si>
    <t>Early years register (full Inspection)All provisionEalingOverall effectiveness: The quality and standards of the provision1 April 2022 to 31 August 2022</t>
  </si>
  <si>
    <t>Early years register (full Inspection)All provisionEalingPersonal development1 April 2022 to 31 August 2022</t>
  </si>
  <si>
    <t>Early years register (full Inspection)All provisionEalingPersonal development, behaviour and welfare1 April 2022 to 31 August 2022</t>
  </si>
  <si>
    <t>Early years register (full Inspection)All provisionEalingQuality of education1 April 2022 to 31 August 2022</t>
  </si>
  <si>
    <t>Early years register (full Inspection)All provisionEalingQuality of teaching, learning and assessment1 April 2022 to 31 August 2022</t>
  </si>
  <si>
    <t>Early years register (full Inspection)All provisionEalingRequirements of the compulsory part of the childcare register1 April 2022 to 31 August 2022</t>
  </si>
  <si>
    <t>Early years register (full Inspection)All provisionEalingRequirements of the voluntary part of the childcare register1 April 2022 to 31 August 2022</t>
  </si>
  <si>
    <t>Early years register (full Inspection)All provisionEalingTotal No of inspections1 April 2022 to 31 August 2022</t>
  </si>
  <si>
    <t>Early years register (full Inspection)All provisionEalingBehaviour and attitudes1 September 2021 to 31 March 2022</t>
  </si>
  <si>
    <t>Early years register (full Inspection)All provisionEalingEffectiveness of leadership and Management1 September 2021 to 31 March 2022</t>
  </si>
  <si>
    <t>Early years register (full Inspection)All provisionEalingOutcomes for children1 September 2021 to 31 March 2022</t>
  </si>
  <si>
    <t>Early years register (full Inspection)All provisionEalingOverall effectiveness: The quality and standards of the provision1 September 2021 to 31 March 2022</t>
  </si>
  <si>
    <t>Early years register (full Inspection)All provisionEalingPersonal development1 September 2021 to 31 March 2022</t>
  </si>
  <si>
    <t>Early years register (full Inspection)All provisionEalingPersonal development, behaviour and welfare1 September 2021 to 31 March 2022</t>
  </si>
  <si>
    <t>Early years register (full Inspection)All provisionEalingQuality of education1 September 2021 to 31 March 2022</t>
  </si>
  <si>
    <t>Early years register (full Inspection)All provisionEalingQuality of teaching, learning and assessment1 September 2021 to 31 March 2022</t>
  </si>
  <si>
    <t>Early years register (full Inspection)All provisionEalingRequirements of the compulsory part of the childcare register1 September 2021 to 31 March 2022</t>
  </si>
  <si>
    <t>Early years register (full Inspection)All provisionEalingRequirements of the voluntary part of the childcare register1 September 2021 to 31 March 2022</t>
  </si>
  <si>
    <t>Early years register (full Inspection)All provisionEalingTotal No of inspections1 September 2021 to 31 March 2022</t>
  </si>
  <si>
    <t>Early years register (No children on roll)All provisionEalingNCOR Inspection Outcomes1 April 2022 to 31 August 2022</t>
  </si>
  <si>
    <t>Early years register (No children on roll)All provisionEalingTotal No of inspections1 April 2022 to 31 August 2022</t>
  </si>
  <si>
    <t>Early years register (No children on roll)All provisionEalingNCOR Inspection Outcomes1 September 2021 to 31 March 2022</t>
  </si>
  <si>
    <t>Early years register (No children on roll)All provisionEalingTotal No of inspections1 September 2021 to 31 March 2022</t>
  </si>
  <si>
    <t>Early years register (Out-of-school day care)All provisionEalingTotal No of inspections1 April 2022 to 31 August 2022</t>
  </si>
  <si>
    <t>Early years register (Out-of-school day care)All provisionEalingTotal No of inspections1 September 2021 to 31 March 2022</t>
  </si>
  <si>
    <t>Early years register (full Inspection)All provisionEast Riding of YorkshireBehaviour and attitudes1 April 2022 to 31 August 2022</t>
  </si>
  <si>
    <t>Early years register (full Inspection)All provisionEast Riding of YorkshireEffectiveness of leadership and Management1 April 2022 to 31 August 2022</t>
  </si>
  <si>
    <t>Early years register (full Inspection)All provisionEast Riding of YorkshireOutcomes for children1 April 2022 to 31 August 2022</t>
  </si>
  <si>
    <t>Early years register (full Inspection)All provisionEast Riding of YorkshireOverall effectiveness: The quality and standards of the provision1 April 2022 to 31 August 2022</t>
  </si>
  <si>
    <t>Early years register (full Inspection)All provisionEast Riding of YorkshirePersonal development1 April 2022 to 31 August 2022</t>
  </si>
  <si>
    <t>Early years register (full Inspection)All provisionEast Riding of YorkshirePersonal development, behaviour and welfare1 April 2022 to 31 August 2022</t>
  </si>
  <si>
    <t>Early years register (full Inspection)All provisionEast Riding of YorkshireQuality of education1 April 2022 to 31 August 2022</t>
  </si>
  <si>
    <t>Early years register (full Inspection)All provisionEast Riding of YorkshireQuality of teaching, learning and assessment1 April 2022 to 31 August 2022</t>
  </si>
  <si>
    <t>Early years register (full Inspection)All provisionEast Riding of YorkshireRequirements of the compulsory part of the childcare register1 April 2022 to 31 August 2022</t>
  </si>
  <si>
    <t>Early years register (full Inspection)All provisionEast Riding of YorkshireRequirements of the voluntary part of the childcare register1 April 2022 to 31 August 2022</t>
  </si>
  <si>
    <t>Early years register (full Inspection)All provisionEast Riding of YorkshireTotal No of inspections1 April 2022 to 31 August 2022</t>
  </si>
  <si>
    <t>Early years register (full Inspection)All provisionEast Riding of YorkshireBehaviour and attitudes1 September 2021 to 31 March 2022</t>
  </si>
  <si>
    <t>Early years register (full Inspection)All provisionEast Riding of YorkshireEffectiveness of leadership and Management1 September 2021 to 31 March 2022</t>
  </si>
  <si>
    <t>Early years register (full Inspection)All provisionEast Riding of YorkshireOutcomes for children1 September 2021 to 31 March 2022</t>
  </si>
  <si>
    <t>Early years register (full Inspection)All provisionEast Riding of YorkshireOverall effectiveness: The quality and standards of the provision1 September 2021 to 31 March 2022</t>
  </si>
  <si>
    <t>Early years register (full Inspection)All provisionEast Riding of YorkshirePersonal development1 September 2021 to 31 March 2022</t>
  </si>
  <si>
    <t>Early years register (full Inspection)All provisionEast Riding of YorkshirePersonal development, behaviour and welfare1 September 2021 to 31 March 2022</t>
  </si>
  <si>
    <t>Early years register (full Inspection)All provisionEast Riding of YorkshireQuality of education1 September 2021 to 31 March 2022</t>
  </si>
  <si>
    <t>Early years register (full Inspection)All provisionEast Riding of YorkshireQuality of teaching, learning and assessment1 September 2021 to 31 March 2022</t>
  </si>
  <si>
    <t>Early years register (full Inspection)All provisionEast Riding of YorkshireRequirements of the compulsory part of the childcare register1 September 2021 to 31 March 2022</t>
  </si>
  <si>
    <t>Early years register (full Inspection)All provisionEast Riding of YorkshireRequirements of the voluntary part of the childcare register1 September 2021 to 31 March 2022</t>
  </si>
  <si>
    <t>Early years register (full Inspection)All provisionEast Riding of YorkshireTotal No of inspections1 September 2021 to 31 March 2022</t>
  </si>
  <si>
    <t>Early years register (No children on roll)All provisionEast Riding of YorkshireNCOR Inspection Outcomes1 April 2022 to 31 August 2022</t>
  </si>
  <si>
    <t>Early years register (No children on roll)All provisionEast Riding of YorkshireTotal No of inspections1 April 2022 to 31 August 2022</t>
  </si>
  <si>
    <t>Early years register (Out-of-school day care)All provisionEast Riding of YorkshireTotal No of inspections1 April 2022 to 31 August 2022</t>
  </si>
  <si>
    <t>Early years register (Out-of-school day care)All provisionEast Riding of YorkshireTotal No of inspections1 September 2021 to 31 March 2022</t>
  </si>
  <si>
    <t>Childcare registerAll provisionEast SussexTotal No of inspections1 September 2021 to 31 March 2022</t>
  </si>
  <si>
    <t>Early years register (full Inspection)All provisionEast SussexBehaviour and attitudes1 April 2022 to 31 August 2022</t>
  </si>
  <si>
    <t>Early years register (full Inspection)All provisionEast SussexEffectiveness of leadership and Management1 April 2022 to 31 August 2022</t>
  </si>
  <si>
    <t>Early years register (full Inspection)All provisionEast SussexOutcomes for children1 April 2022 to 31 August 2022</t>
  </si>
  <si>
    <t>Early years register (full Inspection)All provisionEast SussexOverall effectiveness: The quality and standards of the provision1 April 2022 to 31 August 2022</t>
  </si>
  <si>
    <t>Early years register (full Inspection)All provisionEast SussexPersonal development1 April 2022 to 31 August 2022</t>
  </si>
  <si>
    <t>Early years register (full Inspection)All provisionEast SussexPersonal development, behaviour and welfare1 April 2022 to 31 August 2022</t>
  </si>
  <si>
    <t>Early years register (full Inspection)All provisionEast SussexQuality of education1 April 2022 to 31 August 2022</t>
  </si>
  <si>
    <t>Early years register (full Inspection)All provisionEast SussexQuality of teaching, learning and assessment1 April 2022 to 31 August 2022</t>
  </si>
  <si>
    <t>Early years register (full Inspection)All provisionEast SussexRequirements of the compulsory part of the childcare register1 April 2022 to 31 August 2022</t>
  </si>
  <si>
    <t>Early years register (full Inspection)All provisionEast SussexRequirements of the voluntary part of the childcare register1 April 2022 to 31 August 2022</t>
  </si>
  <si>
    <t>Early years register (full Inspection)All provisionEast SussexTotal No of inspections1 April 2022 to 31 August 2022</t>
  </si>
  <si>
    <t>Early years register (full Inspection)All provisionEast SussexBehaviour and attitudes1 September 2021 to 31 March 2022</t>
  </si>
  <si>
    <t>Early years register (full Inspection)All provisionEast SussexEffectiveness of leadership and Management1 September 2021 to 31 March 2022</t>
  </si>
  <si>
    <t>Early years register (full Inspection)All provisionEast SussexOutcomes for children1 September 2021 to 31 March 2022</t>
  </si>
  <si>
    <t>Early years register (full Inspection)All provisionEast SussexOverall effectiveness: The quality and standards of the provision1 September 2021 to 31 March 2022</t>
  </si>
  <si>
    <t>Early years register (full Inspection)All provisionEast SussexPersonal development1 September 2021 to 31 March 2022</t>
  </si>
  <si>
    <t>Early years register (full Inspection)All provisionEast SussexPersonal development, behaviour and welfare1 September 2021 to 31 March 2022</t>
  </si>
  <si>
    <t>Early years register (full Inspection)All provisionEast SussexQuality of education1 September 2021 to 31 March 2022</t>
  </si>
  <si>
    <t>Early years register (full Inspection)All provisionEast SussexQuality of teaching, learning and assessment1 September 2021 to 31 March 2022</t>
  </si>
  <si>
    <t>Early years register (full Inspection)All provisionEast SussexRequirements of the compulsory part of the childcare register1 September 2021 to 31 March 2022</t>
  </si>
  <si>
    <t>Early years register (full Inspection)All provisionEast SussexRequirements of the voluntary part of the childcare register1 September 2021 to 31 March 2022</t>
  </si>
  <si>
    <t>Early years register (full Inspection)All provisionEast SussexTotal No of inspections1 September 2021 to 31 March 2022</t>
  </si>
  <si>
    <t>Early years register (No children on roll)All provisionEast SussexNCOR Inspection Outcomes1 April 2022 to 31 August 2022</t>
  </si>
  <si>
    <t>Early years register (No children on roll)All provisionEast SussexTotal No of inspections1 April 2022 to 31 August 2022</t>
  </si>
  <si>
    <t>Early years register (No children on roll)All provisionEast SussexNCOR Inspection Outcomes1 September 2021 to 31 March 2022</t>
  </si>
  <si>
    <t>Early years register (No children on roll)All provisionEast SussexTotal No of inspections1 September 2021 to 31 March 2022</t>
  </si>
  <si>
    <t>Early years register (Out-of-school day care)All provisionEast SussexTotal No of inspections1 April 2022 to 31 August 2022</t>
  </si>
  <si>
    <t>Childcare registerAll provisionEnfieldTotal No of inspections1 April 2022 to 31 August 2022</t>
  </si>
  <si>
    <t>Childcare registerAll provisionEnfieldTotal No of inspections1 September 2021 to 31 March 2022</t>
  </si>
  <si>
    <t>Early years register (full Inspection)All provisionEnfieldBehaviour and attitudes1 April 2022 to 31 August 2022</t>
  </si>
  <si>
    <t>Early years register (full Inspection)All provisionEnfieldEffectiveness of leadership and Management1 April 2022 to 31 August 2022</t>
  </si>
  <si>
    <t>Early years register (full Inspection)All provisionEnfieldOutcomes for children1 April 2022 to 31 August 2022</t>
  </si>
  <si>
    <t>Early years register (full Inspection)All provisionEnfieldOverall effectiveness: The quality and standards of the provision1 April 2022 to 31 August 2022</t>
  </si>
  <si>
    <t>Early years register (full Inspection)All provisionEnfieldPersonal development1 April 2022 to 31 August 2022</t>
  </si>
  <si>
    <t>Early years register (full Inspection)All provisionEnfieldPersonal development, behaviour and welfare1 April 2022 to 31 August 2022</t>
  </si>
  <si>
    <t>Early years register (full Inspection)All provisionEnfieldQuality of education1 April 2022 to 31 August 2022</t>
  </si>
  <si>
    <t>Early years register (full Inspection)All provisionEnfieldQuality of teaching, learning and assessment1 April 2022 to 31 August 2022</t>
  </si>
  <si>
    <t>Early years register (full Inspection)All provisionEnfieldRequirements of the compulsory part of the childcare register1 April 2022 to 31 August 2022</t>
  </si>
  <si>
    <t>Early years register (full Inspection)All provisionEnfieldRequirements of the voluntary part of the childcare register1 April 2022 to 31 August 2022</t>
  </si>
  <si>
    <t>Early years register (full Inspection)All provisionEnfieldTotal No of inspections1 April 2022 to 31 August 2022</t>
  </si>
  <si>
    <t>Early years register (full Inspection)All provisionEnfieldBehaviour and attitudes1 September 2021 to 31 March 2022</t>
  </si>
  <si>
    <t>Early years register (full Inspection)All provisionEnfieldEffectiveness of leadership and Management1 September 2021 to 31 March 2022</t>
  </si>
  <si>
    <t>Early years register (full Inspection)All provisionEnfieldOutcomes for children1 September 2021 to 31 March 2022</t>
  </si>
  <si>
    <t>Early years register (full Inspection)All provisionEnfieldOverall effectiveness: The quality and standards of the provision1 September 2021 to 31 March 2022</t>
  </si>
  <si>
    <t>Early years register (full Inspection)All provisionEnfieldPersonal development1 September 2021 to 31 March 2022</t>
  </si>
  <si>
    <t>Early years register (full Inspection)All provisionEnfieldPersonal development, behaviour and welfare1 September 2021 to 31 March 2022</t>
  </si>
  <si>
    <t>Early years register (full Inspection)All provisionEnfieldQuality of education1 September 2021 to 31 March 2022</t>
  </si>
  <si>
    <t>Early years register (full Inspection)All provisionEnfieldQuality of teaching, learning and assessment1 September 2021 to 31 March 2022</t>
  </si>
  <si>
    <t>Early years register (full Inspection)All provisionEnfieldRequirements of the compulsory part of the childcare register1 September 2021 to 31 March 2022</t>
  </si>
  <si>
    <t>Early years register (full Inspection)All provisionEnfieldRequirements of the voluntary part of the childcare register1 September 2021 to 31 March 2022</t>
  </si>
  <si>
    <t>Early years register (full Inspection)All provisionEnfieldTotal No of inspections1 September 2021 to 31 March 2022</t>
  </si>
  <si>
    <t>Early years register (No children on roll)All provisionEnfieldNCOR Inspection Outcomes1 April 2022 to 31 August 2022</t>
  </si>
  <si>
    <t>Early years register (No children on roll)All provisionEnfieldTotal No of inspections1 April 2022 to 31 August 2022</t>
  </si>
  <si>
    <t>Early years register (No children on roll)All provisionEnfieldNCOR Inspection Outcomes1 September 2021 to 31 March 2022</t>
  </si>
  <si>
    <t>Early years register (No children on roll)All provisionEnfieldTotal No of inspections1 September 2021 to 31 March 2022</t>
  </si>
  <si>
    <t>Early years register (Out-of-school day care)All provisionEnfieldTotal No of inspections1 April 2022 to 31 August 2022</t>
  </si>
  <si>
    <t>Early years register (Out-of-school day care)All provisionEnfieldTotal No of inspections1 September 2021 to 31 March 2022</t>
  </si>
  <si>
    <t>Childcare registerAll provisionEssexTotal No of inspections1 April 2022 to 31 August 2022</t>
  </si>
  <si>
    <t>Childcare registerAll provisionEssexTotal No of inspections1 September 2021 to 31 March 2022</t>
  </si>
  <si>
    <t>Early years register (full Inspection)All provisionEssexBehaviour and attitudes1 April 2022 to 31 August 2022</t>
  </si>
  <si>
    <t>Early years register (full Inspection)All provisionEssexEffectiveness of leadership and Management1 April 2022 to 31 August 2022</t>
  </si>
  <si>
    <t>Early years register (full Inspection)All provisionEssexOutcomes for children1 April 2022 to 31 August 2022</t>
  </si>
  <si>
    <t>Early years register (full Inspection)All provisionEssexOverall effectiveness: The quality and standards of the provision1 April 2022 to 31 August 2022</t>
  </si>
  <si>
    <t>Early years register (full Inspection)All provisionEssexPersonal development1 April 2022 to 31 August 2022</t>
  </si>
  <si>
    <t>Early years register (full Inspection)All provisionEssexPersonal development, behaviour and welfare1 April 2022 to 31 August 2022</t>
  </si>
  <si>
    <t>Early years register (full Inspection)All provisionEssexQuality of education1 April 2022 to 31 August 2022</t>
  </si>
  <si>
    <t>Early years register (full Inspection)All provisionEssexQuality of teaching, learning and assessment1 April 2022 to 31 August 2022</t>
  </si>
  <si>
    <t>Early years register (full Inspection)All provisionEssexRequirements of the compulsory part of the childcare register1 April 2022 to 31 August 2022</t>
  </si>
  <si>
    <t>Childcare registerAll provisionOxfordshireTotal No of inspections1 April 2022 to 31 August 2022</t>
  </si>
  <si>
    <t>Childcare registerAll provisionOxfordshireTotal No of inspections1 September 2021 to 31 March 2022</t>
  </si>
  <si>
    <t>Early years register (full Inspection)All provisionOxfordshireBehaviour and attitudes1 April 2022 to 31 August 2022</t>
  </si>
  <si>
    <t>Early years register (full Inspection)All provisionOxfordshireEffectiveness of leadership and Management1 April 2022 to 31 August 2022</t>
  </si>
  <si>
    <t>Early years register (full Inspection)All provisionOxfordshireOutcomes for children1 April 2022 to 31 August 2022</t>
  </si>
  <si>
    <t>Early years register (full Inspection)All provisionOxfordshireOverall effectiveness: The quality and standards of the provision1 April 2022 to 31 August 2022</t>
  </si>
  <si>
    <t>Early years register (full Inspection)All provisionOxfordshirePersonal development1 April 2022 to 31 August 2022</t>
  </si>
  <si>
    <t>Early years register (full Inspection)All provisionOxfordshirePersonal development, behaviour and welfare1 April 2022 to 31 August 2022</t>
  </si>
  <si>
    <t>Early years register (full Inspection)All provisionOxfordshireQuality of education1 April 2022 to 31 August 2022</t>
  </si>
  <si>
    <t>Early years register (full Inspection)All provisionOxfordshireQuality of teaching, learning and assessment1 April 2022 to 31 August 2022</t>
  </si>
  <si>
    <t>Early years register (full Inspection)All provisionOxfordshireRequirements of the compulsory part of the childcare register1 April 2022 to 31 August 2022</t>
  </si>
  <si>
    <t>Early years register (full Inspection)All provisionOxfordshireRequirements of the voluntary part of the childcare register1 April 2022 to 31 August 2022</t>
  </si>
  <si>
    <t>Early years register (full Inspection)All provisionOxfordshireTotal No of inspections1 April 2022 to 31 August 2022</t>
  </si>
  <si>
    <t>Early years register (full Inspection)All provisionOxfordshireBehaviour and attitudes1 September 2021 to 31 March 2022</t>
  </si>
  <si>
    <t>Early years register (full Inspection)All provisionOxfordshireEffectiveness of leadership and Management1 September 2021 to 31 March 2022</t>
  </si>
  <si>
    <t>Early years register (full Inspection)All provisionOxfordshireOutcomes for children1 September 2021 to 31 March 2022</t>
  </si>
  <si>
    <t>Early years register (full Inspection)All provisionOxfordshireOverall effectiveness: The quality and standards of the provision1 September 2021 to 31 March 2022</t>
  </si>
  <si>
    <t>Early years register (full Inspection)All provisionOxfordshirePersonal development1 September 2021 to 31 March 2022</t>
  </si>
  <si>
    <t>Early years register (full Inspection)All provisionOxfordshirePersonal development, behaviour and welfare1 September 2021 to 31 March 2022</t>
  </si>
  <si>
    <t>Early years register (full Inspection)All provisionOxfordshireQuality of education1 September 2021 to 31 March 2022</t>
  </si>
  <si>
    <t>Early years register (full Inspection)All provisionOxfordshireQuality of teaching, learning and assessment1 September 2021 to 31 March 2022</t>
  </si>
  <si>
    <t>Early years register (full Inspection)All provisionOxfordshireRequirements of the compulsory part of the childcare register1 September 2021 to 31 March 2022</t>
  </si>
  <si>
    <t>Early years register (full Inspection)All provisionOxfordshireRequirements of the voluntary part of the childcare register1 September 2021 to 31 March 2022</t>
  </si>
  <si>
    <t>Early years register (full Inspection)All provisionOxfordshireTotal No of inspections1 September 2021 to 31 March 2022</t>
  </si>
  <si>
    <t>Early years register (No children on roll)All provisionOxfordshireNCOR Inspection Outcomes1 April 2022 to 31 August 2022</t>
  </si>
  <si>
    <t>Early years register (No children on roll)All provisionOxfordshireTotal No of inspections1 April 2022 to 31 August 2022</t>
  </si>
  <si>
    <t>Early years register (No children on roll)All provisionOxfordshireNCOR Inspection Outcomes1 September 2021 to 31 March 2022</t>
  </si>
  <si>
    <t>Early years register (No children on roll)All provisionOxfordshireTotal No of inspections1 September 2021 to 31 March 2022</t>
  </si>
  <si>
    <t>Early years register (Out-of-school day care)All provisionOxfordshireTotal No of inspections1 April 2022 to 31 August 2022</t>
  </si>
  <si>
    <t>Early years register (Out-of-school day care)All provisionOxfordshireTotal No of inspections1 September 2021 to 31 March 2022</t>
  </si>
  <si>
    <t>Childcare registerAll provisionPeterboroughTotal No of inspections1 September 2021 to 31 March 2022</t>
  </si>
  <si>
    <t>Early years register (full Inspection)All provisionPeterboroughBehaviour and attitudes1 April 2022 to 31 August 2022</t>
  </si>
  <si>
    <t>Early years register (full Inspection)All provisionPeterboroughEffectiveness of leadership and Management1 April 2022 to 31 August 2022</t>
  </si>
  <si>
    <t>Early years register (full Inspection)All provisionPeterboroughOutcomes for children1 April 2022 to 31 August 2022</t>
  </si>
  <si>
    <t>Early years register (full Inspection)All provisionPeterboroughOverall effectiveness: The quality and standards of the provision1 April 2022 to 31 August 2022</t>
  </si>
  <si>
    <t>Early years register (full Inspection)All provisionPeterboroughPersonal development1 April 2022 to 31 August 2022</t>
  </si>
  <si>
    <t>Early years register (full Inspection)All provisionPeterboroughPersonal development, behaviour and welfare1 April 2022 to 31 August 2022</t>
  </si>
  <si>
    <t>Early years register (full Inspection)All provisionPeterboroughQuality of education1 April 2022 to 31 August 2022</t>
  </si>
  <si>
    <t>Early years register (full Inspection)All provisionPeterboroughQuality of teaching, learning and assessment1 April 2022 to 31 August 2022</t>
  </si>
  <si>
    <t>Early years register (full Inspection)All provisionPeterboroughRequirements of the compulsory part of the childcare register1 April 2022 to 31 August 2022</t>
  </si>
  <si>
    <t>Early years register (full Inspection)All provisionPeterboroughRequirements of the voluntary part of the childcare register1 April 2022 to 31 August 2022</t>
  </si>
  <si>
    <t>Early years register (full Inspection)All provisionPeterboroughTotal No of inspections1 April 2022 to 31 August 2022</t>
  </si>
  <si>
    <t>Early years register (full Inspection)All provisionPeterboroughBehaviour and attitudes1 September 2021 to 31 March 2022</t>
  </si>
  <si>
    <t>Early years register (full Inspection)All provisionPeterboroughEffectiveness of leadership and Management1 September 2021 to 31 March 2022</t>
  </si>
  <si>
    <t>Early years register (full Inspection)All provisionPeterboroughOutcomes for children1 September 2021 to 31 March 2022</t>
  </si>
  <si>
    <t>Early years register (full Inspection)All provisionPeterboroughOverall effectiveness: The quality and standards of the provision1 September 2021 to 31 March 2022</t>
  </si>
  <si>
    <t>Early years register (full Inspection)All provisionPeterboroughPersonal development1 September 2021 to 31 March 2022</t>
  </si>
  <si>
    <t>Early years register (full Inspection)All provisionPeterboroughPersonal development, behaviour and welfare1 September 2021 to 31 March 2022</t>
  </si>
  <si>
    <t>Early years register (full Inspection)All provisionPeterboroughQuality of education1 September 2021 to 31 March 2022</t>
  </si>
  <si>
    <t>Early years register (full Inspection)All provisionPeterboroughQuality of teaching, learning and assessment1 September 2021 to 31 March 2022</t>
  </si>
  <si>
    <t>Early years register (full Inspection)All provisionPeterboroughRequirements of the compulsory part of the childcare register1 September 2021 to 31 March 2022</t>
  </si>
  <si>
    <t>Early years register (full Inspection)All provisionPeterboroughRequirements of the voluntary part of the childcare register1 September 2021 to 31 March 2022</t>
  </si>
  <si>
    <t>Early years register (full Inspection)All provisionPeterboroughTotal No of inspections1 September 2021 to 31 March 2022</t>
  </si>
  <si>
    <t>Early years register (No children on roll)All provisionPeterboroughNCOR Inspection Outcomes1 September 2021 to 31 March 2022</t>
  </si>
  <si>
    <t>Early years register (No children on roll)All provisionPeterboroughTotal No of inspections1 September 2021 to 31 March 2022</t>
  </si>
  <si>
    <t>Early years register (Out-of-school day care)All provisionPeterboroughTotal No of inspections1 April 2022 to 31 August 2022</t>
  </si>
  <si>
    <t>Early years register (Out-of-school day care)All provisionPeterboroughTotal No of inspections1 September 2021 to 31 March 2022</t>
  </si>
  <si>
    <t>Childcare registerAll provisionPlymouthTotal No of inspections1 September 2021 to 31 March 2022</t>
  </si>
  <si>
    <t>Early years register (full Inspection)All provisionPlymouthBehaviour and attitudes1 April 2022 to 31 August 2022</t>
  </si>
  <si>
    <t>Early years register (full Inspection)All provisionPlymouthEffectiveness of leadership and Management1 April 2022 to 31 August 2022</t>
  </si>
  <si>
    <t>Early years register (full Inspection)All provisionPlymouthOutcomes for children1 April 2022 to 31 August 2022</t>
  </si>
  <si>
    <t>Early years register (full Inspection)All provisionPlymouthOverall effectiveness: The quality and standards of the provision1 April 2022 to 31 August 2022</t>
  </si>
  <si>
    <t>Early years register (full Inspection)All provisionPlymouthPersonal development1 April 2022 to 31 August 2022</t>
  </si>
  <si>
    <t>Early years register (full Inspection)All provisionPlymouthPersonal development, behaviour and welfare1 April 2022 to 31 August 2022</t>
  </si>
  <si>
    <t>Early years register (full Inspection)All provisionPlymouthQuality of education1 April 2022 to 31 August 2022</t>
  </si>
  <si>
    <t>Early years register (full Inspection)All provisionPlymouthQuality of teaching, learning and assessment1 April 2022 to 31 August 2022</t>
  </si>
  <si>
    <t>Early years register (full Inspection)All provisionPlymouthRequirements of the compulsory part of the childcare register1 April 2022 to 31 August 2022</t>
  </si>
  <si>
    <t>Early years register (full Inspection)All provisionPlymouthRequirements of the voluntary part of the childcare register1 April 2022 to 31 August 2022</t>
  </si>
  <si>
    <t>Early years register (full Inspection)All provisionPlymouthTotal No of inspections1 April 2022 to 31 August 2022</t>
  </si>
  <si>
    <t>Early years register (full Inspection)All provisionPlymouthBehaviour and attitudes1 September 2021 to 31 March 2022</t>
  </si>
  <si>
    <t>Early years register (full Inspection)All provisionPlymouthEffectiveness of leadership and Management1 September 2021 to 31 March 2022</t>
  </si>
  <si>
    <t>Early years register (full Inspection)All provisionPlymouthOutcomes for children1 September 2021 to 31 March 2022</t>
  </si>
  <si>
    <t>Early years register (full Inspection)All provisionPlymouthOverall effectiveness: The quality and standards of the provision1 September 2021 to 31 March 2022</t>
  </si>
  <si>
    <t>Early years register (full Inspection)All provisionPlymouthPersonal development1 September 2021 to 31 March 2022</t>
  </si>
  <si>
    <t>Early years register (full Inspection)All provisionPlymouthPersonal development, behaviour and welfare1 September 2021 to 31 March 2022</t>
  </si>
  <si>
    <t>Early years register (full Inspection)All provisionPlymouthQuality of education1 September 2021 to 31 March 2022</t>
  </si>
  <si>
    <t>Early years register (full Inspection)All provisionPlymouthQuality of teaching, learning and assessment1 September 2021 to 31 March 2022</t>
  </si>
  <si>
    <t>Early years register (full Inspection)All provisionPlymouthRequirements of the compulsory part of the childcare register1 September 2021 to 31 March 2022</t>
  </si>
  <si>
    <t>Early years register (full Inspection)All provisionPlymouthRequirements of the voluntary part of the childcare register1 September 2021 to 31 March 2022</t>
  </si>
  <si>
    <t>Early years register (full Inspection)All provisionPlymouthTotal No of inspections1 September 2021 to 31 March 2022</t>
  </si>
  <si>
    <t>Early years register (No children on roll)All provisionPlymouthNCOR Inspection Outcomes1 April 2022 to 31 August 2022</t>
  </si>
  <si>
    <t>Early years register (No children on roll)All provisionPlymouthTotal No of inspections1 April 2022 to 31 August 2022</t>
  </si>
  <si>
    <t>Early years register (Out-of-school day care)All provisionPlymouthTotal No of inspections1 September 2021 to 31 March 2022</t>
  </si>
  <si>
    <t>Early years register (full Inspection)All provisionPortsmouthBehaviour and attitudes1 April 2022 to 31 August 2022</t>
  </si>
  <si>
    <t>Early years register (full Inspection)All provisionPortsmouthEffectiveness of leadership and Management1 April 2022 to 31 August 2022</t>
  </si>
  <si>
    <t>Early years register (full Inspection)All provisionPortsmouthOutcomes for children1 April 2022 to 31 August 2022</t>
  </si>
  <si>
    <t>Early years register (full Inspection)All provisionPortsmouthOverall effectiveness: The quality and standards of the provision1 April 2022 to 31 August 2022</t>
  </si>
  <si>
    <t>Early years register (full Inspection)All provisionPortsmouthPersonal development1 April 2022 to 31 August 2022</t>
  </si>
  <si>
    <t>Early years register (full Inspection)All provisionPortsmouthPersonal development, behaviour and welfare1 April 2022 to 31 August 2022</t>
  </si>
  <si>
    <t>Early years register (full Inspection)All provisionPortsmouthQuality of education1 April 2022 to 31 August 2022</t>
  </si>
  <si>
    <t>Early years register (full Inspection)All provisionPortsmouthQuality of teaching, learning and assessment1 April 2022 to 31 August 2022</t>
  </si>
  <si>
    <t>Early years register (full Inspection)All provisionPortsmouthRequirements of the compulsory part of the childcare register1 April 2022 to 31 August 2022</t>
  </si>
  <si>
    <t>Early years register (full Inspection)All provisionPortsmouthRequirements of the voluntary part of the childcare register1 April 2022 to 31 August 2022</t>
  </si>
  <si>
    <t>Early years register (full Inspection)All provisionPortsmouthTotal No of inspections1 April 2022 to 31 August 2022</t>
  </si>
  <si>
    <t>Early years register (full Inspection)All provisionPortsmouthBehaviour and attitudes1 September 2021 to 31 March 2022</t>
  </si>
  <si>
    <t>Early years register (full Inspection)All provisionPortsmouthEffectiveness of leadership and Management1 September 2021 to 31 March 2022</t>
  </si>
  <si>
    <t>Early years register (full Inspection)All provisionPortsmouthOutcomes for children1 September 2021 to 31 March 2022</t>
  </si>
  <si>
    <t>Early years register (full Inspection)All provisionPortsmouthOverall effectiveness: The quality and standards of the provision1 September 2021 to 31 March 2022</t>
  </si>
  <si>
    <t>Early years register (full Inspection)All provisionPortsmouthPersonal development1 September 2021 to 31 March 2022</t>
  </si>
  <si>
    <t>Early years register (full Inspection)All provisionPortsmouthPersonal development, behaviour and welfare1 September 2021 to 31 March 2022</t>
  </si>
  <si>
    <t>Early years register (full Inspection)All provisionPortsmouthQuality of education1 September 2021 to 31 March 2022</t>
  </si>
  <si>
    <t>Early years register (full Inspection)All provisionPortsmouthQuality of teaching, learning and assessment1 September 2021 to 31 March 2022</t>
  </si>
  <si>
    <t>Early years register (full Inspection)All provisionPortsmouthRequirements of the compulsory part of the childcare register1 September 2021 to 31 March 2022</t>
  </si>
  <si>
    <t>Early years register (full Inspection)All provisionPortsmouthRequirements of the voluntary part of the childcare register1 September 2021 to 31 March 2022</t>
  </si>
  <si>
    <t>Early years register (full Inspection)All provisionPortsmouthTotal No of inspections1 September 2021 to 31 March 2022</t>
  </si>
  <si>
    <t>Early years register (No children on roll)All provisionPortsmouthNCOR Inspection Outcomes1 September 2021 to 31 March 2022</t>
  </si>
  <si>
    <t>Early years register (No children on roll)All provisionPortsmouthTotal No of inspections1 September 2021 to 31 March 2022</t>
  </si>
  <si>
    <t>Childcare registerAll provisionReadingTotal No of inspections1 September 2021 to 31 March 2022</t>
  </si>
  <si>
    <t>Early years register (full Inspection)All provisionReadingBehaviour and attitudes1 April 2022 to 31 August 2022</t>
  </si>
  <si>
    <t>Early years register (full Inspection)All provisionReadingEffectiveness of leadership and Management1 April 2022 to 31 August 2022</t>
  </si>
  <si>
    <t>Early years register (full Inspection)All provisionReadingOutcomes for children1 April 2022 to 31 August 2022</t>
  </si>
  <si>
    <t>Early years register (full Inspection)All provisionReadingOverall effectiveness: The quality and standards of the provision1 April 2022 to 31 August 2022</t>
  </si>
  <si>
    <t>Early years register (full Inspection)All provisionReadingPersonal development1 April 2022 to 31 August 2022</t>
  </si>
  <si>
    <t>Early years register (full Inspection)All provisionReadingPersonal development, behaviour and welfare1 April 2022 to 31 August 2022</t>
  </si>
  <si>
    <t>Early years register (full Inspection)All provisionReadingQuality of education1 April 2022 to 31 August 2022</t>
  </si>
  <si>
    <t>Early years register (full Inspection)All provisionReadingQuality of teaching, learning and assessment1 April 2022 to 31 August 2022</t>
  </si>
  <si>
    <t>Early years register (full Inspection)All provisionReadingRequirements of the compulsory part of the childcare register1 April 2022 to 31 August 2022</t>
  </si>
  <si>
    <t>Early years register (full Inspection)All provisionReadingRequirements of the voluntary part of the childcare register1 April 2022 to 31 August 2022</t>
  </si>
  <si>
    <t>Early years register (full Inspection)All provisionReadingTotal No of inspections1 April 2022 to 31 August 2022</t>
  </si>
  <si>
    <t>Early years register (full Inspection)All provisionReadingBehaviour and attitudes1 September 2021 to 31 March 2022</t>
  </si>
  <si>
    <t>Early years register (full Inspection)All provisionReadingEffectiveness of leadership and Management1 September 2021 to 31 March 2022</t>
  </si>
  <si>
    <t>Early years register (full Inspection)All provisionReadingOutcomes for children1 September 2021 to 31 March 2022</t>
  </si>
  <si>
    <t>Early years register (full Inspection)All provisionReadingOverall effectiveness: The quality and standards of the provision1 September 2021 to 31 March 2022</t>
  </si>
  <si>
    <t>Early years register (full Inspection)All provisionReadingPersonal development1 September 2021 to 31 March 2022</t>
  </si>
  <si>
    <t>Early years register (full Inspection)All provisionReadingPersonal development, behaviour and welfare1 September 2021 to 31 March 2022</t>
  </si>
  <si>
    <t>Early years register (full Inspection)All provisionReadingQuality of education1 September 2021 to 31 March 2022</t>
  </si>
  <si>
    <t>Early years register (full Inspection)All provisionReadingQuality of teaching, learning and assessment1 September 2021 to 31 March 2022</t>
  </si>
  <si>
    <t>Early years register (full Inspection)All provisionReadingRequirements of the compulsory part of the childcare register1 September 2021 to 31 March 2022</t>
  </si>
  <si>
    <t>Early years register (full Inspection)All provisionReadingRequirements of the voluntary part of the childcare register1 September 2021 to 31 March 2022</t>
  </si>
  <si>
    <t>Early years register (full Inspection)All provisionReadingTotal No of inspections1 September 2021 to 31 March 2022</t>
  </si>
  <si>
    <t>Early years register (No children on roll)All provisionReadingNCOR Inspection Outcomes1 April 2022 to 31 August 2022</t>
  </si>
  <si>
    <t>Early years register (No children on roll)All provisionReadingTotal No of inspections1 April 2022 to 31 August 2022</t>
  </si>
  <si>
    <t>Early years register (No children on roll)All provisionReadingNCOR Inspection Outcomes1 September 2021 to 31 March 2022</t>
  </si>
  <si>
    <t>Early years register (No children on roll)All provisionReadingTotal No of inspections1 September 2021 to 31 March 2022</t>
  </si>
  <si>
    <t>Early years register (Out-of-school day care)All provisionReadingTotal No of inspections1 April 2022 to 31 August 2022</t>
  </si>
  <si>
    <t>Early years register (Out-of-school day care)All provisionReadingTotal No of inspections1 September 2021 to 31 March 2022</t>
  </si>
  <si>
    <t>Childcare registerAll provisionRedbridgeTotal No of inspections1 April 2022 to 31 August 2022</t>
  </si>
  <si>
    <t>Childcare registerAll provisionRedbridgeTotal No of inspections1 September 2021 to 31 March 2022</t>
  </si>
  <si>
    <t>Early years register (full Inspection)All provisionRedbridgeBehaviour and attitudes1 April 2022 to 31 August 2022</t>
  </si>
  <si>
    <t>Early years register (full Inspection)All provisionRedbridgeEffectiveness of leadership and Management1 April 2022 to 31 August 2022</t>
  </si>
  <si>
    <t>Early years register (full Inspection)All provisionRedbridgeOutcomes for children1 April 2022 to 31 August 2022</t>
  </si>
  <si>
    <t>Early years register (full Inspection)All provisionRedbridgeOverall effectiveness: The quality and standards of the provision1 April 2022 to 31 August 2022</t>
  </si>
  <si>
    <t>Early years register (full Inspection)All provisionRedbridgePersonal development1 April 2022 to 31 August 2022</t>
  </si>
  <si>
    <t>Early years register (full Inspection)All provisionRedbridgePersonal development, behaviour and welfare1 April 2022 to 31 August 2022</t>
  </si>
  <si>
    <t>Early years register (full Inspection)All provisionRedbridgeQuality of education1 April 2022 to 31 August 2022</t>
  </si>
  <si>
    <t>Early years register (full Inspection)All provisionRedbridgeQuality of teaching, learning and assessment1 April 2022 to 31 August 2022</t>
  </si>
  <si>
    <t>Early years register (full Inspection)All provisionRedbridgeRequirements of the compulsory part of the childcare register1 April 2022 to 31 August 2022</t>
  </si>
  <si>
    <t>Early years register (full Inspection)All provisionRedbridgeRequirements of the voluntary part of the childcare register1 April 2022 to 31 August 2022</t>
  </si>
  <si>
    <t>Early years register (full Inspection)All provisionRedbridgeTotal No of inspections1 April 2022 to 31 August 2022</t>
  </si>
  <si>
    <t>Early years register (full Inspection)All provisionRedbridgeBehaviour and attitudes1 September 2021 to 31 March 2022</t>
  </si>
  <si>
    <t>Early years register (full Inspection)All provisionRedbridgeEffectiveness of leadership and Management1 September 2021 to 31 March 2022</t>
  </si>
  <si>
    <t>Early years register (full Inspection)All provisionRedbridgeOutcomes for children1 September 2021 to 31 March 2022</t>
  </si>
  <si>
    <t>Early years register (full Inspection)All provisionRedbridgeOverall effectiveness: The quality and standards of the provision1 September 2021 to 31 March 2022</t>
  </si>
  <si>
    <t>Early years register (full Inspection)All provisionRedbridgePersonal development1 September 2021 to 31 March 2022</t>
  </si>
  <si>
    <t>Early years register (full Inspection)All provisionRedbridgePersonal development, behaviour and welfare1 September 2021 to 31 March 2022</t>
  </si>
  <si>
    <t>Early years register (full Inspection)All provisionRedbridgeQuality of education1 September 2021 to 31 March 2022</t>
  </si>
  <si>
    <t>Early years register (full Inspection)All provisionRedbridgeQuality of teaching, learning and assessment1 September 2021 to 31 March 2022</t>
  </si>
  <si>
    <t>Early years register (full Inspection)All provisionRedbridgeRequirements of the compulsory part of the childcare register1 September 2021 to 31 March 2022</t>
  </si>
  <si>
    <t>Early years register (full Inspection)All provisionRedbridgeRequirements of the voluntary part of the childcare register1 September 2021 to 31 March 2022</t>
  </si>
  <si>
    <t>Early years register (full Inspection)All provisionRedbridgeTotal No of inspections1 September 2021 to 31 March 2022</t>
  </si>
  <si>
    <t>Early years register (No children on roll)All provisionRedbridgeNCOR Inspection Outcomes1 April 2022 to 31 August 2022</t>
  </si>
  <si>
    <t>Early years register (No children on roll)All provisionRedbridgeTotal No of inspections1 April 2022 to 31 August 2022</t>
  </si>
  <si>
    <t>Early years register (No children on roll)All provisionRedbridgeNCOR Inspection Outcomes1 September 2021 to 31 March 2022</t>
  </si>
  <si>
    <t>Early years register (No children on roll)All provisionRedbridgeTotal No of inspections1 September 2021 to 31 March 2022</t>
  </si>
  <si>
    <t>Early years register (Out-of-school day care)All provisionRedbridgeTotal No of inspections1 April 2022 to 31 August 2022</t>
  </si>
  <si>
    <t>Early years register (Out-of-school day care)All provisionRedbridgeTotal No of inspections1 September 2021 to 31 March 2022</t>
  </si>
  <si>
    <t>Childcare registerAll provisionRedcar and ClevelandTotal No of inspections1 April 2022 to 31 August 2022</t>
  </si>
  <si>
    <t>Childcare registerAll provisionRedcar and ClevelandTotal No of inspections1 September 2021 to 31 March 2022</t>
  </si>
  <si>
    <t>Early years register (full Inspection)All provisionRedcar and ClevelandBehaviour and attitudes1 April 2022 to 31 August 2022</t>
  </si>
  <si>
    <t>Early years register (full Inspection)All provisionRedcar and ClevelandEffectiveness of leadership and Management1 April 2022 to 31 August 2022</t>
  </si>
  <si>
    <t>Early years register (full Inspection)All provisionRedcar and ClevelandOutcomes for children1 April 2022 to 31 August 2022</t>
  </si>
  <si>
    <t>Early years register (full Inspection)All provisionRedcar and ClevelandOverall effectiveness: The quality and standards of the provision1 April 2022 to 31 August 2022</t>
  </si>
  <si>
    <t>Early years register (full Inspection)All provisionRedcar and ClevelandPersonal development1 April 2022 to 31 August 2022</t>
  </si>
  <si>
    <t>Early years register (full Inspection)All provisionRedcar and ClevelandPersonal development, behaviour and welfare1 April 2022 to 31 August 2022</t>
  </si>
  <si>
    <t>Early years register (full Inspection)All provisionRedcar and ClevelandQuality of education1 April 2022 to 31 August 2022</t>
  </si>
  <si>
    <t>Early years register (full Inspection)All provisionRedcar and ClevelandQuality of teaching, learning and assessment1 April 2022 to 31 August 2022</t>
  </si>
  <si>
    <t>Early years register (full Inspection)All provisionRedcar and ClevelandRequirements of the compulsory part of the childcare register1 April 2022 to 31 August 2022</t>
  </si>
  <si>
    <t>Early years register (full Inspection)All provisionRedcar and ClevelandRequirements of the voluntary part of the childcare register1 April 2022 to 31 August 2022</t>
  </si>
  <si>
    <t>Early years register (full Inspection)All provisionRedcar and ClevelandTotal No of inspections1 April 2022 to 31 August 2022</t>
  </si>
  <si>
    <t>Early years register (full Inspection)All provisionRedcar and ClevelandBehaviour and attitudes1 September 2021 to 31 March 2022</t>
  </si>
  <si>
    <t>Early years register (full Inspection)All provisionRedcar and ClevelandEffectiveness of leadership and Management1 September 2021 to 31 March 2022</t>
  </si>
  <si>
    <t>Early years register (full Inspection)All provisionRedcar and ClevelandOutcomes for children1 September 2021 to 31 March 2022</t>
  </si>
  <si>
    <t>Early years register (full Inspection)All provisionRedcar and ClevelandOverall effectiveness: The quality and standards of the provision1 September 2021 to 31 March 2022</t>
  </si>
  <si>
    <t>Early years register (full Inspection)All provisionRedcar and ClevelandPersonal development1 September 2021 to 31 March 2022</t>
  </si>
  <si>
    <t>Early years register (full Inspection)All provisionRedcar and ClevelandPersonal development, behaviour and welfare1 September 2021 to 31 March 2022</t>
  </si>
  <si>
    <t>Early years register (full Inspection)All provisionRedcar and ClevelandQuality of education1 September 2021 to 31 March 2022</t>
  </si>
  <si>
    <t>Early years register (full Inspection)All provisionRedcar and ClevelandQuality of teaching, learning and assessment1 September 2021 to 31 March 2022</t>
  </si>
  <si>
    <t>Early years register (full Inspection)All provisionRedcar and ClevelandRequirements of the compulsory part of the childcare register1 September 2021 to 31 March 2022</t>
  </si>
  <si>
    <t>Early years register (full Inspection)All provisionRedcar and ClevelandRequirements of the voluntary part of the childcare register1 September 2021 to 31 March 2022</t>
  </si>
  <si>
    <t>Early years register (full Inspection)All provisionRedcar and ClevelandTotal No of inspections1 September 2021 to 31 March 2022</t>
  </si>
  <si>
    <t>Early years register (No children on roll)All provisionRedcar and ClevelandNCOR Inspection Outcomes1 September 2021 to 31 March 2022</t>
  </si>
  <si>
    <t>Early years register (No children on roll)All provisionRedcar and ClevelandTotal No of inspections1 September 2021 to 31 March 2022</t>
  </si>
  <si>
    <t>Childcare registerAll provisionRichmond upon ThamesTotal No of inspections1 September 2021 to 31 March 2022</t>
  </si>
  <si>
    <t>Early years register (full Inspection)All provisionRichmond upon ThamesBehaviour and attitudes1 April 2022 to 31 August 2022</t>
  </si>
  <si>
    <t>Early years register (full Inspection)All provisionRichmond upon ThamesEffectiveness of leadership and Management1 April 2022 to 31 August 2022</t>
  </si>
  <si>
    <t>Early years register (full Inspection)All provisionRichmond upon ThamesOutcomes for children1 April 2022 to 31 August 2022</t>
  </si>
  <si>
    <t>Early years register (full Inspection)All provisionRichmond upon ThamesOverall effectiveness: The quality and standards of the provision1 April 2022 to 31 August 2022</t>
  </si>
  <si>
    <t>Early years register (full Inspection)All provisionRichmond upon ThamesPersonal development1 April 2022 to 31 August 2022</t>
  </si>
  <si>
    <t>Early years register (full Inspection)All provisionRichmond upon ThamesPersonal development, behaviour and welfare1 April 2022 to 31 August 2022</t>
  </si>
  <si>
    <t>Early years register (full Inspection)All provisionRichmond upon ThamesQuality of education1 April 2022 to 31 August 2022</t>
  </si>
  <si>
    <t>Early years register (full Inspection)All provisionRichmond upon ThamesQuality of teaching, learning and assessment1 April 2022 to 31 August 2022</t>
  </si>
  <si>
    <t>Early years register (full Inspection)All provisionRichmond upon ThamesRequirements of the compulsory part of the childcare register1 April 2022 to 31 August 2022</t>
  </si>
  <si>
    <t>Early years register (full Inspection)All provisionRichmond upon ThamesRequirements of the voluntary part of the childcare register1 April 2022 to 31 August 2022</t>
  </si>
  <si>
    <t>Early years register (full Inspection)All provisionRichmond upon ThamesTotal No of inspections1 April 2022 to 31 August 2022</t>
  </si>
  <si>
    <t>Early years register (full Inspection)All provisionRichmond upon ThamesBehaviour and attitudes1 September 2021 to 31 March 2022</t>
  </si>
  <si>
    <t>Early years register (full Inspection)All provisionRichmond upon ThamesEffectiveness of leadership and Management1 September 2021 to 31 March 2022</t>
  </si>
  <si>
    <t>Early years register (full Inspection)All provisionRichmond upon ThamesOutcomes for children1 September 2021 to 31 March 2022</t>
  </si>
  <si>
    <t>Early years register (full Inspection)All provisionRichmond upon ThamesOverall effectiveness: The quality and standards of the provision1 September 2021 to 31 March 2022</t>
  </si>
  <si>
    <t>Early years register (full Inspection)All provisionRichmond upon ThamesPersonal development1 September 2021 to 31 March 2022</t>
  </si>
  <si>
    <t>Early years register (full Inspection)All provisionRichmond upon ThamesPersonal development, behaviour and welfare1 September 2021 to 31 March 2022</t>
  </si>
  <si>
    <t>Early years register (full Inspection)All provisionRichmond upon ThamesQuality of education1 September 2021 to 31 March 2022</t>
  </si>
  <si>
    <t>Early years register (full Inspection)All provisionRichmond upon ThamesQuality of teaching, learning and assessment1 September 2021 to 31 March 2022</t>
  </si>
  <si>
    <t>Early years register (full Inspection)All provisionRichmond upon ThamesRequirements of the compulsory part of the childcare register1 September 2021 to 31 March 2022</t>
  </si>
  <si>
    <t>Early years register (full Inspection)All provisionRichmond upon ThamesRequirements of the voluntary part of the childcare register1 September 2021 to 31 March 2022</t>
  </si>
  <si>
    <t>Early years register (full Inspection)All provisionRichmond upon ThamesTotal No of inspections1 September 2021 to 31 March 2022</t>
  </si>
  <si>
    <t>Early years register (No children on roll)All provisionRichmond upon ThamesNCOR Inspection Outcomes1 April 2022 to 31 August 2022</t>
  </si>
  <si>
    <t>Early years register (No children on roll)All provisionRichmond upon ThamesTotal No of inspections1 April 2022 to 31 August 2022</t>
  </si>
  <si>
    <t>Early years register (Out-of-school day care)All provisionRichmond upon ThamesTotal No of inspections1 April 2022 to 31 August 2022</t>
  </si>
  <si>
    <t>Early years register (Out-of-school day care)All provisionRichmond upon ThamesTotal No of inspections1 September 2021 to 31 March 2022</t>
  </si>
  <si>
    <t>Childcare registerAll provisionRochdaleTotal No of inspections1 April 2022 to 31 August 2022</t>
  </si>
  <si>
    <t>Childcare registerAll provisionRochdaleTotal No of inspections1 September 2021 to 31 March 2022</t>
  </si>
  <si>
    <t>Early years register (full Inspection)All provisionRochdaleBehaviour and attitudes1 April 2022 to 31 August 2022</t>
  </si>
  <si>
    <t>Early years register (full Inspection)All provisionRochdaleEffectiveness of leadership and Management1 April 2022 to 31 August 2022</t>
  </si>
  <si>
    <t>Early years register (full Inspection)All provisionRochdaleOutcomes for children1 April 2022 to 31 August 2022</t>
  </si>
  <si>
    <t>Early years register (full Inspection)All provisionRochdaleOverall effectiveness: The quality and standards of the provision1 April 2022 to 31 August 2022</t>
  </si>
  <si>
    <t>Early years register (full Inspection)All provisionRochdalePersonal development1 April 2022 to 31 August 2022</t>
  </si>
  <si>
    <t>Early years register (full Inspection)All provisionRochdalePersonal development, behaviour and welfare1 April 2022 to 31 August 2022</t>
  </si>
  <si>
    <t>Early years register (full Inspection)All provisionRochdaleQuality of education1 April 2022 to 31 August 2022</t>
  </si>
  <si>
    <t>Early years register (full Inspection)All provisionRochdaleQuality of teaching, learning and assessment1 April 2022 to 31 August 2022</t>
  </si>
  <si>
    <t>Early years register (full Inspection)All provisionRochdaleRequirements of the compulsory part of the childcare register1 April 2022 to 31 August 2022</t>
  </si>
  <si>
    <t>Early years register (full Inspection)All provisionRochdaleRequirements of the voluntary part of the childcare register1 April 2022 to 31 August 2022</t>
  </si>
  <si>
    <t>Early years register (full Inspection)All provisionRochdaleTotal No of inspections1 April 2022 to 31 August 2022</t>
  </si>
  <si>
    <t>Early years register (full Inspection)All provisionRochdaleBehaviour and attitudes1 September 2021 to 31 March 2022</t>
  </si>
  <si>
    <t>Early years register (full Inspection)All provisionRochdaleEffectiveness of leadership and Management1 September 2021 to 31 March 2022</t>
  </si>
  <si>
    <t>Early years register (full Inspection)All provisionRochdaleOutcomes for children1 September 2021 to 31 March 2022</t>
  </si>
  <si>
    <t>Early years register (full Inspection)All provisionRochdaleOverall effectiveness: The quality and standards of the provision1 September 2021 to 31 March 2022</t>
  </si>
  <si>
    <t>Early years register (full Inspection)All provisionRochdalePersonal development1 September 2021 to 31 March 2022</t>
  </si>
  <si>
    <t>Early years register (full Inspection)All provisionRochdalePersonal development, behaviour and welfare1 September 2021 to 31 March 2022</t>
  </si>
  <si>
    <t>Early years register (full Inspection)All provisionRochdaleQuality of education1 September 2021 to 31 March 2022</t>
  </si>
  <si>
    <t>Early years register (full Inspection)All provisionRochdaleQuality of teaching, learning and assessment1 September 2021 to 31 March 2022</t>
  </si>
  <si>
    <t>Early years register (full Inspection)All provisionRochdaleRequirements of the compulsory part of the childcare register1 September 2021 to 31 March 2022</t>
  </si>
  <si>
    <t>Early years register (full Inspection)Childcare on domestic premisesBournemouth, Christchurch &amp; PoolePersonal development1 September 2021 to 31 March 2022</t>
  </si>
  <si>
    <t>Early years register (full Inspection)Childcare on domestic premisesBournemouth, Christchurch &amp; PoolePersonal development, behaviour and welfare1 September 2021 to 31 March 2022</t>
  </si>
  <si>
    <t>Early years register (full Inspection)Childcare on domestic premisesBournemouth, Christchurch &amp; PooleQuality of education1 September 2021 to 31 March 2022</t>
  </si>
  <si>
    <t>Early years register (full Inspection)Childcare on domestic premisesBournemouth, Christchurch &amp; PooleQuality of teaching, learning and assessment1 September 2021 to 31 March 2022</t>
  </si>
  <si>
    <t>Early years register (full Inspection)Childcare on domestic premisesBournemouth, Christchurch &amp; PooleRequirements of the compulsory part of the childcare register1 September 2021 to 31 March 2022</t>
  </si>
  <si>
    <t>Early years register (full Inspection)Childcare on domestic premisesBournemouth, Christchurch &amp; PooleRequirements of the voluntary part of the childcare register1 September 2021 to 31 March 2022</t>
  </si>
  <si>
    <t>Early years register (full Inspection)Childcare on domestic premisesBournemouth, Christchurch &amp; PooleTotal No of inspections1 September 2021 to 31 March 2022</t>
  </si>
  <si>
    <t>Early years register (full Inspection)Childcare on domestic premisesBradfordBehaviour and attitudes1 April 2022 to 31 August 2022</t>
  </si>
  <si>
    <t>Early years register (full Inspection)Childcare on domestic premisesBradfordEffectiveness of leadership and Management1 April 2022 to 31 August 2022</t>
  </si>
  <si>
    <t>Early years register (full Inspection)Childcare on domestic premisesBradfordOutcomes for children1 April 2022 to 31 August 2022</t>
  </si>
  <si>
    <t>Early years register (full Inspection)Childcare on domestic premisesBradfordOverall effectiveness: The quality and standards of the provision1 April 2022 to 31 August 2022</t>
  </si>
  <si>
    <t>Early years register (full Inspection)Childcare on domestic premisesBradfordPersonal development1 April 2022 to 31 August 2022</t>
  </si>
  <si>
    <t>Early years register (full Inspection)Childcare on domestic premisesBradfordPersonal development, behaviour and welfare1 April 2022 to 31 August 2022</t>
  </si>
  <si>
    <t>Early years register (full Inspection)Childcare on domestic premisesBradfordQuality of education1 April 2022 to 31 August 2022</t>
  </si>
  <si>
    <t>Early years register (full Inspection)Childcare on domestic premisesBradfordQuality of teaching, learning and assessment1 April 2022 to 31 August 2022</t>
  </si>
  <si>
    <t>Early years register (full Inspection)Childcare on domestic premisesBradfordRequirements of the compulsory part of the childcare register1 April 2022 to 31 August 2022</t>
  </si>
  <si>
    <t>Early years register (full Inspection)Childcare on domestic premisesBradfordRequirements of the voluntary part of the childcare register1 April 2022 to 31 August 2022</t>
  </si>
  <si>
    <t>Early years register (full Inspection)Childcare on domestic premisesBradfordTotal No of inspections1 April 2022 to 31 August 2022</t>
  </si>
  <si>
    <t>Early years register (full Inspection)Childcare on domestic premisesBradfordBehaviour and attitudes1 September 2021 to 31 March 2022</t>
  </si>
  <si>
    <t>Early years register (full Inspection)Childcare on domestic premisesBradfordEffectiveness of leadership and Management1 September 2021 to 31 March 2022</t>
  </si>
  <si>
    <t>Early years register (full Inspection)Childcare on domestic premisesBradfordOutcomes for children1 September 2021 to 31 March 2022</t>
  </si>
  <si>
    <t>Early years register (full Inspection)Childcare on domestic premisesBradfordOverall effectiveness: The quality and standards of the provision1 September 2021 to 31 March 2022</t>
  </si>
  <si>
    <t>Early years register (full Inspection)Childcare on domestic premisesBradfordPersonal development1 September 2021 to 31 March 2022</t>
  </si>
  <si>
    <t>Early years register (full Inspection)Childcare on domestic premisesBradfordPersonal development, behaviour and welfare1 September 2021 to 31 March 2022</t>
  </si>
  <si>
    <t>Early years register (full Inspection)Childcare on domestic premisesBradfordQuality of education1 September 2021 to 31 March 2022</t>
  </si>
  <si>
    <t>Early years register (full Inspection)Childcare on domestic premisesBradfordQuality of teaching, learning and assessment1 September 2021 to 31 March 2022</t>
  </si>
  <si>
    <t>Early years register (full Inspection)Childcare on domestic premisesBradfordRequirements of the compulsory part of the childcare register1 September 2021 to 31 March 2022</t>
  </si>
  <si>
    <t>Early years register (full Inspection)Childcare on domestic premisesBradfordRequirements of the voluntary part of the childcare register1 September 2021 to 31 March 2022</t>
  </si>
  <si>
    <t>Early years register (full Inspection)Childcare on domestic premisesBradfordTotal No of inspections1 September 2021 to 31 March 2022</t>
  </si>
  <si>
    <t>Early years register (full Inspection)Childcare on domestic premisesBrentBehaviour and attitudes1 April 2022 to 31 August 2022</t>
  </si>
  <si>
    <t>Early years register (full Inspection)Childcare on domestic premisesBrentEffectiveness of leadership and Management1 April 2022 to 31 August 2022</t>
  </si>
  <si>
    <t>Early years register (full Inspection)Childcare on domestic premisesBrentOutcomes for children1 April 2022 to 31 August 2022</t>
  </si>
  <si>
    <t>Early years register (full Inspection)Childcare on domestic premisesBrentOverall effectiveness: The quality and standards of the provision1 April 2022 to 31 August 2022</t>
  </si>
  <si>
    <t>Early years register (full Inspection)Childcare on domestic premisesBrentPersonal development1 April 2022 to 31 August 2022</t>
  </si>
  <si>
    <t>Early years register (full Inspection)Childcare on domestic premisesBrentPersonal development, behaviour and welfare1 April 2022 to 31 August 2022</t>
  </si>
  <si>
    <t>Early years register (full Inspection)Childcare on domestic premisesBrentQuality of education1 April 2022 to 31 August 2022</t>
  </si>
  <si>
    <t>Early years register (full Inspection)Childcare on domestic premisesBrentQuality of teaching, learning and assessment1 April 2022 to 31 August 2022</t>
  </si>
  <si>
    <t>Early years register (full Inspection)Childcare on domestic premisesBrentRequirements of the compulsory part of the childcare register1 April 2022 to 31 August 2022</t>
  </si>
  <si>
    <t>Early years register (full Inspection)Childcare on domestic premisesBrentRequirements of the voluntary part of the childcare register1 April 2022 to 31 August 2022</t>
  </si>
  <si>
    <t>Early years register (full Inspection)Childcare on domestic premisesBrentTotal No of inspections1 April 2022 to 31 August 2022</t>
  </si>
  <si>
    <t>Early years register (full Inspection)Childcare on domestic premisesBrentBehaviour and attitudes1 September 2021 to 31 March 2022</t>
  </si>
  <si>
    <t>Early years register (full Inspection)Childcare on domestic premisesBrentEffectiveness of leadership and Management1 September 2021 to 31 March 2022</t>
  </si>
  <si>
    <t>Early years register (full Inspection)Childcare on domestic premisesBrentOutcomes for children1 September 2021 to 31 March 2022</t>
  </si>
  <si>
    <t>Early years register (full Inspection)Childcare on domestic premisesBrentOverall effectiveness: The quality and standards of the provision1 September 2021 to 31 March 2022</t>
  </si>
  <si>
    <t>Early years register (full Inspection)Childcare on domestic premisesBrentPersonal development1 September 2021 to 31 March 2022</t>
  </si>
  <si>
    <t>Early years register (full Inspection)Childcare on domestic premisesBrentPersonal development, behaviour and welfare1 September 2021 to 31 March 2022</t>
  </si>
  <si>
    <t>Early years register (full Inspection)Childcare on domestic premisesBrentQuality of education1 September 2021 to 31 March 2022</t>
  </si>
  <si>
    <t>Early years register (full Inspection)Childcare on domestic premisesBrentQuality of teaching, learning and assessment1 September 2021 to 31 March 2022</t>
  </si>
  <si>
    <t>Early years register (full Inspection)Childcare on domestic premisesBrentRequirements of the compulsory part of the childcare register1 September 2021 to 31 March 2022</t>
  </si>
  <si>
    <t>Early years register (full Inspection)Childcare on domestic premisesBrentRequirements of the voluntary part of the childcare register1 September 2021 to 31 March 2022</t>
  </si>
  <si>
    <t>Early years register (full Inspection)Childcare on domestic premisesBrentTotal No of inspections1 September 2021 to 31 March 2022</t>
  </si>
  <si>
    <t>Early years register (full Inspection)Childcare on domestic premisesBrighton and HoveBehaviour and attitudes1 April 2022 to 31 August 2022</t>
  </si>
  <si>
    <t>Early years register (full Inspection)Childcare on domestic premisesBrighton and HoveEffectiveness of leadership and Management1 April 2022 to 31 August 2022</t>
  </si>
  <si>
    <t>Early years register (full Inspection)Childcare on domestic premisesBrighton and HoveOutcomes for children1 April 2022 to 31 August 2022</t>
  </si>
  <si>
    <t>Early years register (full Inspection)Childcare on domestic premisesBrighton and HoveOverall effectiveness: The quality and standards of the provision1 April 2022 to 31 August 2022</t>
  </si>
  <si>
    <t>Early years register (full Inspection)Childcare on domestic premisesBrighton and HovePersonal development1 April 2022 to 31 August 2022</t>
  </si>
  <si>
    <t>Early years register (full Inspection)Childcare on domestic premisesBrighton and HovePersonal development, behaviour and welfare1 April 2022 to 31 August 2022</t>
  </si>
  <si>
    <t>Early years register (full Inspection)Childcare on domestic premisesBrighton and HoveQuality of education1 April 2022 to 31 August 2022</t>
  </si>
  <si>
    <t>Early years register (full Inspection)Childcare on domestic premisesBrighton and HoveQuality of teaching, learning and assessment1 April 2022 to 31 August 2022</t>
  </si>
  <si>
    <t>Early years register (full Inspection)Childcare on domestic premisesBrighton and HoveRequirements of the compulsory part of the childcare register1 April 2022 to 31 August 2022</t>
  </si>
  <si>
    <t>Early years register (full Inspection)Childcare on domestic premisesBrighton and HoveRequirements of the voluntary part of the childcare register1 April 2022 to 31 August 2022</t>
  </si>
  <si>
    <t>Early years register (full Inspection)Childcare on domestic premisesBrighton and HoveTotal No of inspections1 April 2022 to 31 August 2022</t>
  </si>
  <si>
    <t>Early years register (full Inspection)Childcare on domestic premisesBrighton and HoveBehaviour and attitudes1 September 2021 to 31 March 2022</t>
  </si>
  <si>
    <t>Early years register (full Inspection)Childcare on domestic premisesBrighton and HoveEffectiveness of leadership and Management1 September 2021 to 31 March 2022</t>
  </si>
  <si>
    <t>Early years register (full Inspection)Childcare on domestic premisesBrighton and HoveOutcomes for children1 September 2021 to 31 March 2022</t>
  </si>
  <si>
    <t>Early years register (full Inspection)Childcare on domestic premisesBrighton and HoveOverall effectiveness: The quality and standards of the provision1 September 2021 to 31 March 2022</t>
  </si>
  <si>
    <t>Early years register (full Inspection)Childcare on domestic premisesBrighton and HovePersonal development1 September 2021 to 31 March 2022</t>
  </si>
  <si>
    <t>Early years register (full Inspection)Childcare on domestic premisesBrighton and HovePersonal development, behaviour and welfare1 September 2021 to 31 March 2022</t>
  </si>
  <si>
    <t>Early years register (full Inspection)Childcare on domestic premisesBrighton and HoveQuality of education1 September 2021 to 31 March 2022</t>
  </si>
  <si>
    <t>Early years register (full Inspection)Childcare on domestic premisesBrighton and HoveQuality of teaching, learning and assessment1 September 2021 to 31 March 2022</t>
  </si>
  <si>
    <t>Early years register (full Inspection)Childcare on domestic premisesBrighton and HoveRequirements of the compulsory part of the childcare register1 September 2021 to 31 March 2022</t>
  </si>
  <si>
    <t>Early years register (full Inspection)Childcare on domestic premisesBrighton and HoveRequirements of the voluntary part of the childcare register1 September 2021 to 31 March 2022</t>
  </si>
  <si>
    <t>Early years register (full Inspection)Childcare on domestic premisesBrighton and HoveTotal No of inspections1 September 2021 to 31 March 2022</t>
  </si>
  <si>
    <t>Early years register (full Inspection)Childcare on domestic premisesBristolBehaviour and attitudes1 April 2022 to 31 August 2022</t>
  </si>
  <si>
    <t>Early years register (full Inspection)Childcare on domestic premisesBristolEffectiveness of leadership and Management1 April 2022 to 31 August 2022</t>
  </si>
  <si>
    <t>Early years register (full Inspection)Childcare on domestic premisesBristolOutcomes for children1 April 2022 to 31 August 2022</t>
  </si>
  <si>
    <t>Early years register (full Inspection)Childcare on domestic premisesBristolOverall effectiveness: The quality and standards of the provision1 April 2022 to 31 August 2022</t>
  </si>
  <si>
    <t>Early years register (full Inspection)Childcare on domestic premisesBristolPersonal development1 April 2022 to 31 August 2022</t>
  </si>
  <si>
    <t>Early years register (full Inspection)Childcare on domestic premisesBristolPersonal development, behaviour and welfare1 April 2022 to 31 August 2022</t>
  </si>
  <si>
    <t>Early years register (full Inspection)Childcare on domestic premisesBristolQuality of education1 April 2022 to 31 August 2022</t>
  </si>
  <si>
    <t>Early years register (full Inspection)Childcare on domestic premisesBristolQuality of teaching, learning and assessment1 April 2022 to 31 August 2022</t>
  </si>
  <si>
    <t>Early years register (full Inspection)Childcare on domestic premisesBristolRequirements of the compulsory part of the childcare register1 April 2022 to 31 August 2022</t>
  </si>
  <si>
    <t>Early years register (full Inspection)Childcare on domestic premisesBristolRequirements of the voluntary part of the childcare register1 April 2022 to 31 August 2022</t>
  </si>
  <si>
    <t>Early years register (full Inspection)Childcare on domestic premisesBristolTotal No of inspections1 April 2022 to 31 August 2022</t>
  </si>
  <si>
    <t>Early years register (full Inspection)Childcare on domestic premisesBromleyBehaviour and attitudes1 April 2022 to 31 August 2022</t>
  </si>
  <si>
    <t>Early years register (full Inspection)Childcare on domestic premisesBromleyEffectiveness of leadership and Management1 April 2022 to 31 August 2022</t>
  </si>
  <si>
    <t>Early years register (full Inspection)Childcare on domestic premisesBromleyOutcomes for children1 April 2022 to 31 August 2022</t>
  </si>
  <si>
    <t>Early years register (full Inspection)Childcare on domestic premisesBromleyOverall effectiveness: The quality and standards of the provision1 April 2022 to 31 August 2022</t>
  </si>
  <si>
    <t>Early years register (full Inspection)Childcare on domestic premisesBromleyPersonal development1 April 2022 to 31 August 2022</t>
  </si>
  <si>
    <t>Early years register (full Inspection)Childcare on domestic premisesBromleyPersonal development, behaviour and welfare1 April 2022 to 31 August 2022</t>
  </si>
  <si>
    <t>Early years register (full Inspection)Childcare on domestic premisesBromleyQuality of education1 April 2022 to 31 August 2022</t>
  </si>
  <si>
    <t>Early years register (full Inspection)Childcare on domestic premisesBromleyQuality of teaching, learning and assessment1 April 2022 to 31 August 2022</t>
  </si>
  <si>
    <t>Early years register (full Inspection)Childcare on domestic premisesBromleyRequirements of the compulsory part of the childcare register1 April 2022 to 31 August 2022</t>
  </si>
  <si>
    <t>Early years register (full Inspection)Childcare on domestic premisesBromleyRequirements of the voluntary part of the childcare register1 April 2022 to 31 August 2022</t>
  </si>
  <si>
    <t>Early years register (full Inspection)Childcare on domestic premisesBromleyTotal No of inspections1 April 2022 to 31 August 2022</t>
  </si>
  <si>
    <t>Early years register (full Inspection)Childcare on domestic premisesCambridgeshireBehaviour and attitudes1 April 2022 to 31 August 2022</t>
  </si>
  <si>
    <t>Early years register (full Inspection)Childcare on domestic premisesCambridgeshireEffectiveness of leadership and Management1 April 2022 to 31 August 2022</t>
  </si>
  <si>
    <t>Early years register (full Inspection)Childcare on domestic premisesCambridgeshireOutcomes for children1 April 2022 to 31 August 2022</t>
  </si>
  <si>
    <t>Early years register (full Inspection)Childcare on domestic premisesCambridgeshireOverall effectiveness: The quality and standards of the provision1 April 2022 to 31 August 2022</t>
  </si>
  <si>
    <t>Early years register (full Inspection)Childcare on domestic premisesCambridgeshirePersonal development1 April 2022 to 31 August 2022</t>
  </si>
  <si>
    <t>Early years register (full Inspection)Childcare on domestic premisesCambridgeshirePersonal development, behaviour and welfare1 April 2022 to 31 August 2022</t>
  </si>
  <si>
    <t>Early years register (full Inspection)Childcare on domestic premisesCambridgeshireQuality of education1 April 2022 to 31 August 2022</t>
  </si>
  <si>
    <t>Early years register (full Inspection)Childcare on domestic premisesCambridgeshireQuality of teaching, learning and assessment1 April 2022 to 31 August 2022</t>
  </si>
  <si>
    <t>Early years register (full Inspection)Childcare on domestic premisesCambridgeshireRequirements of the compulsory part of the childcare register1 April 2022 to 31 August 2022</t>
  </si>
  <si>
    <t>Early years register (full Inspection)Childcare on domestic premisesCambridgeshireRequirements of the voluntary part of the childcare register1 April 2022 to 31 August 2022</t>
  </si>
  <si>
    <t>Early years register (full Inspection)Childcare on domestic premisesCambridgeshireTotal No of inspections1 April 2022 to 31 August 2022</t>
  </si>
  <si>
    <t>Early years register (full Inspection)Childcare on domestic premisesCambridgeshireBehaviour and attitudes1 September 2021 to 31 March 2022</t>
  </si>
  <si>
    <t>Early years register (full Inspection)Childcare on domestic premisesCambridgeshireEffectiveness of leadership and Management1 September 2021 to 31 March 2022</t>
  </si>
  <si>
    <t>Early years register (full Inspection)Childcare on domestic premisesCambridgeshireOutcomes for children1 September 2021 to 31 March 2022</t>
  </si>
  <si>
    <t>Early years register (full Inspection)Childcare on domestic premisesCambridgeshireOverall effectiveness: The quality and standards of the provision1 September 2021 to 31 March 2022</t>
  </si>
  <si>
    <t>Early years register (full Inspection)Childcare on domestic premisesCambridgeshirePersonal development1 September 2021 to 31 March 2022</t>
  </si>
  <si>
    <t>Early years register (full Inspection)Childcare on domestic premisesCambridgeshirePersonal development, behaviour and welfare1 September 2021 to 31 March 2022</t>
  </si>
  <si>
    <t>Early years register (full Inspection)Childcare on domestic premisesCambridgeshireQuality of education1 September 2021 to 31 March 2022</t>
  </si>
  <si>
    <t>Early years register (full Inspection)Childcare on domestic premisesCambridgeshireQuality of teaching, learning and assessment1 September 2021 to 31 March 2022</t>
  </si>
  <si>
    <t>Early years register (full Inspection)Childcare on domestic premisesCambridgeshireRequirements of the compulsory part of the childcare register1 September 2021 to 31 March 2022</t>
  </si>
  <si>
    <t>Early years register (full Inspection)Childcare on domestic premisesCambridgeshireRequirements of the voluntary part of the childcare register1 September 2021 to 31 March 2022</t>
  </si>
  <si>
    <t>Early years register (full Inspection)Childcare on domestic premisesCambridgeshireTotal No of inspections1 September 2021 to 31 March 2022</t>
  </si>
  <si>
    <t>Early years register (full Inspection)Childcare on domestic premisesCamdenBehaviour and attitudes1 April 2022 to 31 August 2022</t>
  </si>
  <si>
    <t>Early years register (full Inspection)Childcare on domestic premisesCamdenEffectiveness of leadership and Management1 April 2022 to 31 August 2022</t>
  </si>
  <si>
    <t>Early years register (full Inspection)Childcare on domestic premisesCamdenOutcomes for children1 April 2022 to 31 August 2022</t>
  </si>
  <si>
    <t>Early years register (full Inspection)Childcare on domestic premisesCamdenOverall effectiveness: The quality and standards of the provision1 April 2022 to 31 August 2022</t>
  </si>
  <si>
    <t>Early years register (full Inspection)Childcare on domestic premisesCamdenPersonal development1 April 2022 to 31 August 2022</t>
  </si>
  <si>
    <t>Early years register (full Inspection)Childcare on domestic premisesCamdenPersonal development, behaviour and welfare1 April 2022 to 31 August 2022</t>
  </si>
  <si>
    <t>Early years register (full Inspection)Childcare on domestic premisesCamdenQuality of education1 April 2022 to 31 August 2022</t>
  </si>
  <si>
    <t>Early years register (full Inspection)Childcare on domestic premisesCamdenQuality of teaching, learning and assessment1 April 2022 to 31 August 2022</t>
  </si>
  <si>
    <t>Early years register (full Inspection)Childcare on domestic premisesCamdenRequirements of the compulsory part of the childcare register1 April 2022 to 31 August 2022</t>
  </si>
  <si>
    <t>Early years register (full Inspection)Childcare on domestic premisesCamdenRequirements of the voluntary part of the childcare register1 April 2022 to 31 August 2022</t>
  </si>
  <si>
    <t>Early years register (full Inspection)Childcare on domestic premisesCamdenTotal No of inspections1 April 2022 to 31 August 2022</t>
  </si>
  <si>
    <t>Early years register (full Inspection)Childcare on domestic premisesCornwallBehaviour and attitudes1 April 2022 to 31 August 2022</t>
  </si>
  <si>
    <t>Early years register (full Inspection)Childcare on domestic premisesCornwallEffectiveness of leadership and Management1 April 2022 to 31 August 2022</t>
  </si>
  <si>
    <t>Early years register (full Inspection)Childcare on domestic premisesCornwallOutcomes for children1 April 2022 to 31 August 2022</t>
  </si>
  <si>
    <t>Early years register (full Inspection)Childcare on domestic premisesCornwallOverall effectiveness: The quality and standards of the provision1 April 2022 to 31 August 2022</t>
  </si>
  <si>
    <t>Early years register (full Inspection)Childcare on domestic premisesCornwallPersonal development1 April 2022 to 31 August 2022</t>
  </si>
  <si>
    <t>Early years register (full Inspection)Childcare on domestic premisesCornwallPersonal development, behaviour and welfare1 April 2022 to 31 August 2022</t>
  </si>
  <si>
    <t>Early years register (full Inspection)Childcare on domestic premisesCornwallQuality of education1 April 2022 to 31 August 2022</t>
  </si>
  <si>
    <t>Early years register (full Inspection)Childcare on domestic premisesCornwallQuality of teaching, learning and assessment1 April 2022 to 31 August 2022</t>
  </si>
  <si>
    <t>Early years register (full Inspection)Childcare on domestic premisesCornwallRequirements of the compulsory part of the childcare register1 April 2022 to 31 August 2022</t>
  </si>
  <si>
    <t>Early years register (full Inspection)Childcare on domestic premisesCornwallRequirements of the voluntary part of the childcare register1 April 2022 to 31 August 2022</t>
  </si>
  <si>
    <t>Early years register (full Inspection)Childcare on domestic premisesCornwallTotal No of inspections1 April 2022 to 31 August 2022</t>
  </si>
  <si>
    <t>Early years register (full Inspection)Childcare on domestic premisesCroydonBehaviour and attitudes1 April 2022 to 31 August 2022</t>
  </si>
  <si>
    <t>Early years register (full Inspection)Childcare on domestic premisesCroydonEffectiveness of leadership and Management1 April 2022 to 31 August 2022</t>
  </si>
  <si>
    <t>Early years register (full Inspection)Childcare on domestic premisesCroydonOutcomes for children1 April 2022 to 31 August 2022</t>
  </si>
  <si>
    <t>Early years register (full Inspection)Childcare on domestic premisesCroydonOverall effectiveness: The quality and standards of the provision1 April 2022 to 31 August 2022</t>
  </si>
  <si>
    <t>Early years register (full Inspection)Childcare on domestic premisesCroydonPersonal development1 April 2022 to 31 August 2022</t>
  </si>
  <si>
    <t>Early years register (full Inspection)Childcare on domestic premisesCroydonPersonal development, behaviour and welfare1 April 2022 to 31 August 2022</t>
  </si>
  <si>
    <t>Early years register (full Inspection)Childcare on domestic premisesCroydonQuality of education1 April 2022 to 31 August 2022</t>
  </si>
  <si>
    <t>Early years register (full Inspection)Childcare on domestic premisesCroydonQuality of teaching, learning and assessment1 April 2022 to 31 August 2022</t>
  </si>
  <si>
    <t>Early years register (full Inspection)Childcare on domestic premisesCroydonRequirements of the compulsory part of the childcare register1 April 2022 to 31 August 2022</t>
  </si>
  <si>
    <t>Early years register (full Inspection)Childcare on domestic premisesCroydonRequirements of the voluntary part of the childcare register1 April 2022 to 31 August 2022</t>
  </si>
  <si>
    <t>Early years register (full Inspection)Childcare on domestic premisesCroydonTotal No of inspections1 April 2022 to 31 August 2022</t>
  </si>
  <si>
    <t>Early years register (full Inspection)Childcare on domestic premisesCumbriaBehaviour and attitudes1 September 2021 to 31 March 2022</t>
  </si>
  <si>
    <t>Early years register (full Inspection)Childcare on domestic premisesCumbriaEffectiveness of leadership and Management1 September 2021 to 31 March 2022</t>
  </si>
  <si>
    <t>Early years register (full Inspection)Childcare on domestic premisesCumbriaOutcomes for children1 September 2021 to 31 March 2022</t>
  </si>
  <si>
    <t>Early years register (full Inspection)Childcare on domestic premisesCumbriaOverall effectiveness: The quality and standards of the provision1 September 2021 to 31 March 2022</t>
  </si>
  <si>
    <t>Early years register (full Inspection)Childcare on domestic premisesCumbriaPersonal development1 September 2021 to 31 March 2022</t>
  </si>
  <si>
    <t>Early years register (full Inspection)Childcare on domestic premisesCumbriaPersonal development, behaviour and welfare1 September 2021 to 31 March 2022</t>
  </si>
  <si>
    <t>Early years register (full Inspection)Childcare on domestic premisesCumbriaQuality of education1 September 2021 to 31 March 2022</t>
  </si>
  <si>
    <t>Early years register (full Inspection)Childcare on domestic premisesCumbriaQuality of teaching, learning and assessment1 September 2021 to 31 March 2022</t>
  </si>
  <si>
    <t>Early years register (full Inspection)Childcare on domestic premisesCumbriaRequirements of the compulsory part of the childcare register1 September 2021 to 31 March 2022</t>
  </si>
  <si>
    <t>Early years register (full Inspection)Childcare on domestic premisesCumbriaRequirements of the voluntary part of the childcare register1 September 2021 to 31 March 2022</t>
  </si>
  <si>
    <t>Early years register (full Inspection)Childcare on domestic premisesCumbriaTotal No of inspections1 September 2021 to 31 March 2022</t>
  </si>
  <si>
    <t>Early years register (full Inspection)Childcare on domestic premisesDerbyBehaviour and attitudes1 April 2022 to 31 August 2022</t>
  </si>
  <si>
    <t>Early years register (full Inspection)Childcare on domestic premisesDerbyEffectiveness of leadership and Management1 April 2022 to 31 August 2022</t>
  </si>
  <si>
    <t>Early years register (full Inspection)Childcare on domestic premisesDerbyOutcomes for children1 April 2022 to 31 August 2022</t>
  </si>
  <si>
    <t>Early years register (full Inspection)Childcare on domestic premisesDerbyOverall effectiveness: The quality and standards of the provision1 April 2022 to 31 August 2022</t>
  </si>
  <si>
    <t>Early years register (full Inspection)Childcare on domestic premisesDerbyPersonal development1 April 2022 to 31 August 2022</t>
  </si>
  <si>
    <t>Early years register (full Inspection)Childcare on domestic premisesDerbyPersonal development, behaviour and welfare1 April 2022 to 31 August 2022</t>
  </si>
  <si>
    <t>Early years register (full Inspection)Childcare on domestic premisesDerbyQuality of education1 April 2022 to 31 August 2022</t>
  </si>
  <si>
    <t>Early years register (full Inspection)Childcare on domestic premisesDerbyQuality of teaching, learning and assessment1 April 2022 to 31 August 2022</t>
  </si>
  <si>
    <t>Early years register (full Inspection)Childcare on domestic premisesDerbyRequirements of the compulsory part of the childcare register1 April 2022 to 31 August 2022</t>
  </si>
  <si>
    <t>Early years register (full Inspection)Childcare on domestic premisesDerbyRequirements of the voluntary part of the childcare register1 April 2022 to 31 August 2022</t>
  </si>
  <si>
    <t>Early years register (full Inspection)Childcare on domestic premisesDerbyTotal No of inspections1 April 2022 to 31 August 2022</t>
  </si>
  <si>
    <t>Early years register (full Inspection)Childcare on domestic premisesDerbyBehaviour and attitudes1 September 2021 to 31 March 2022</t>
  </si>
  <si>
    <t>Early years register (full Inspection)Childcare on domestic premisesDerbyEffectiveness of leadership and Management1 September 2021 to 31 March 2022</t>
  </si>
  <si>
    <t>Early years register (full Inspection)Childcare on domestic premisesDerbyOutcomes for children1 September 2021 to 31 March 2022</t>
  </si>
  <si>
    <t>Early years register (full Inspection)Childcare on domestic premisesDerbyOverall effectiveness: The quality and standards of the provision1 September 2021 to 31 March 2022</t>
  </si>
  <si>
    <t>Early years register (full Inspection)Childcare on domestic premisesDerbyPersonal development1 September 2021 to 31 March 2022</t>
  </si>
  <si>
    <t>Early years register (full Inspection)Childcare on domestic premisesDerbyPersonal development, behaviour and welfare1 September 2021 to 31 March 2022</t>
  </si>
  <si>
    <t>Early years register (full Inspection)Childcare on domestic premisesDerbyQuality of education1 September 2021 to 31 March 2022</t>
  </si>
  <si>
    <t>Early years register (full Inspection)Childcare on domestic premisesDerbyQuality of teaching, learning and assessment1 September 2021 to 31 March 2022</t>
  </si>
  <si>
    <t>Early years register (full Inspection)Childcare on domestic premisesDerbyRequirements of the compulsory part of the childcare register1 September 2021 to 31 March 2022</t>
  </si>
  <si>
    <t>Early years register (full Inspection)Childcare on domestic premisesDerbyRequirements of the voluntary part of the childcare register1 September 2021 to 31 March 2022</t>
  </si>
  <si>
    <t>Early years register (full Inspection)Childcare on domestic premisesDerbyTotal No of inspections1 September 2021 to 31 March 2022</t>
  </si>
  <si>
    <t>Early years register (full Inspection)Childcare on domestic premisesDevonBehaviour and attitudes1 April 2022 to 31 August 2022</t>
  </si>
  <si>
    <t>Early years register (full Inspection)Childcare on domestic premisesDevonEffectiveness of leadership and Management1 April 2022 to 31 August 2022</t>
  </si>
  <si>
    <t>Early years register (full Inspection)Childcare on domestic premisesDevonOutcomes for children1 April 2022 to 31 August 2022</t>
  </si>
  <si>
    <t>Early years register (full Inspection)Childcare on domestic premisesDevonOverall effectiveness: The quality and standards of the provision1 April 2022 to 31 August 2022</t>
  </si>
  <si>
    <t>Early years register (full Inspection)Childcare on domestic premisesDevonPersonal development1 April 2022 to 31 August 2022</t>
  </si>
  <si>
    <t>Early years register (full Inspection)Childcare on domestic premisesDevonPersonal development, behaviour and welfare1 April 2022 to 31 August 2022</t>
  </si>
  <si>
    <t>Early years register (full Inspection)Childcare on domestic premisesDevonQuality of education1 April 2022 to 31 August 2022</t>
  </si>
  <si>
    <t>Early years register (full Inspection)Childcare on domestic premisesDevonQuality of teaching, learning and assessment1 April 2022 to 31 August 2022</t>
  </si>
  <si>
    <t>Early years register (full Inspection)Childcare on domestic premisesDevonRequirements of the compulsory part of the childcare register1 April 2022 to 31 August 2022</t>
  </si>
  <si>
    <t>Early years register (full Inspection)Childcare on domestic premisesDevonRequirements of the voluntary part of the childcare register1 April 2022 to 31 August 2022</t>
  </si>
  <si>
    <t>Early years register (full Inspection)Childcare on domestic premisesDevonTotal No of inspections1 April 2022 to 31 August 2022</t>
  </si>
  <si>
    <t>Early years register (No children on roll)Childcare on domestic premisesDorsetNCOR Inspection Outcomes1 September 2021 to 31 March 2022</t>
  </si>
  <si>
    <t>Early years register (No children on roll)Childcare on domestic premisesDorsetTotal No of inspections1 September 2021 to 31 March 2022</t>
  </si>
  <si>
    <t>Early years register (full Inspection)Childcare on domestic premisesEalingBehaviour and attitudes1 April 2022 to 31 August 2022</t>
  </si>
  <si>
    <t>Early years register (full Inspection)Childcare on domestic premisesEalingEffectiveness of leadership and Management1 April 2022 to 31 August 2022</t>
  </si>
  <si>
    <t>Early years register (full Inspection)Childcare on domestic premisesEalingOutcomes for children1 April 2022 to 31 August 2022</t>
  </si>
  <si>
    <t>Early years register (full Inspection)Childcare on domestic premisesEalingOverall effectiveness: The quality and standards of the provision1 April 2022 to 31 August 2022</t>
  </si>
  <si>
    <t>Early years register (full Inspection)Childcare on domestic premisesEalingPersonal development1 April 2022 to 31 August 2022</t>
  </si>
  <si>
    <t>Early years register (full Inspection)Childcare on domestic premisesEalingPersonal development, behaviour and welfare1 April 2022 to 31 August 2022</t>
  </si>
  <si>
    <t>Early years register (full Inspection)Childcare on domestic premisesEalingQuality of education1 April 2022 to 31 August 2022</t>
  </si>
  <si>
    <t>Early years register (full Inspection)Childcare on domestic premisesEalingQuality of teaching, learning and assessment1 April 2022 to 31 August 2022</t>
  </si>
  <si>
    <t>Early years register (full Inspection)Childcare on domestic premisesEalingRequirements of the compulsory part of the childcare register1 April 2022 to 31 August 2022</t>
  </si>
  <si>
    <t>Early years register (full Inspection)Childcare on domestic premisesEalingRequirements of the voluntary part of the childcare register1 April 2022 to 31 August 2022</t>
  </si>
  <si>
    <t>Early years register (full Inspection)Childcare on domestic premisesEalingTotal No of inspections1 April 2022 to 31 August 2022</t>
  </si>
  <si>
    <t>Early years register (full Inspection)Childcare on domestic premisesEssexBehaviour and attitudes1 April 2022 to 31 August 2022</t>
  </si>
  <si>
    <t>Early years register (full Inspection)Childcare on domestic premisesEssexEffectiveness of leadership and Management1 April 2022 to 31 August 2022</t>
  </si>
  <si>
    <t>Early years register (full Inspection)Childcare on domestic premisesEssexOutcomes for children1 April 2022 to 31 August 2022</t>
  </si>
  <si>
    <t>Early years register (full Inspection)Childcare on domestic premisesEssexOverall effectiveness: The quality and standards of the provision1 April 2022 to 31 August 2022</t>
  </si>
  <si>
    <t>Early years register (full Inspection)Childcare on domestic premisesEssexPersonal development1 April 2022 to 31 August 2022</t>
  </si>
  <si>
    <t>Early years register (full Inspection)Childcare on domestic premisesEssexPersonal development, behaviour and welfare1 April 2022 to 31 August 2022</t>
  </si>
  <si>
    <t>Early years register (full Inspection)Childcare on domestic premisesEssexQuality of education1 April 2022 to 31 August 2022</t>
  </si>
  <si>
    <t>Early years register (full Inspection)Childcare on domestic premisesEssexQuality of teaching, learning and assessment1 April 2022 to 31 August 2022</t>
  </si>
  <si>
    <t>Early years register (full Inspection)Childcare on domestic premisesEssexRequirements of the compulsory part of the childcare register1 April 2022 to 31 August 2022</t>
  </si>
  <si>
    <t>Early years register (full Inspection)Childcare on domestic premisesEssexRequirements of the voluntary part of the childcare register1 April 2022 to 31 August 2022</t>
  </si>
  <si>
    <t>Early years register (full Inspection)Childcare on domestic premisesEssexTotal No of inspections1 April 2022 to 31 August 2022</t>
  </si>
  <si>
    <t>Early years register (full Inspection)Childcare on domestic premisesEssexBehaviour and attitudes1 September 2021 to 31 March 2022</t>
  </si>
  <si>
    <t>Early years register (full Inspection)Childcare on domestic premisesEssexEffectiveness of leadership and Management1 September 2021 to 31 March 2022</t>
  </si>
  <si>
    <t>Early years register (full Inspection)Childcare on domestic premisesEssexOutcomes for children1 September 2021 to 31 March 2022</t>
  </si>
  <si>
    <t>Early years register (full Inspection)Childcare on domestic premisesEssexOverall effectiveness: The quality and standards of the provision1 September 2021 to 31 March 2022</t>
  </si>
  <si>
    <t>Early years register (full Inspection)Childcare on domestic premisesEssexPersonal development1 September 2021 to 31 March 2022</t>
  </si>
  <si>
    <t>Early years register (full Inspection)Childcare on domestic premisesEssexPersonal development, behaviour and welfare1 September 2021 to 31 March 2022</t>
  </si>
  <si>
    <t>Early years register (full Inspection)Childcare on domestic premisesEssexQuality of education1 September 2021 to 31 March 2022</t>
  </si>
  <si>
    <t>Early years register (full Inspection)Childcare on domestic premisesEssexQuality of teaching, learning and assessment1 September 2021 to 31 March 2022</t>
  </si>
  <si>
    <t>Early years register (full Inspection)Childcare on domestic premisesEssexRequirements of the compulsory part of the childcare register1 September 2021 to 31 March 2022</t>
  </si>
  <si>
    <t>Early years register (full Inspection)Childcare on non-domestic premisesDurhamPersonal development, behaviour and welfare1 September 2021 to 31 March 2022</t>
  </si>
  <si>
    <t>Early years register (full Inspection)Childcare on non-domestic premisesDurhamQuality of education1 September 2021 to 31 March 2022</t>
  </si>
  <si>
    <t>Early years register (full Inspection)Childcare on non-domestic premisesDurhamQuality of teaching, learning and assessment1 September 2021 to 31 March 2022</t>
  </si>
  <si>
    <t>Early years register (full Inspection)Childcare on non-domestic premisesDurhamRequirements of the compulsory part of the childcare register1 September 2021 to 31 March 2022</t>
  </si>
  <si>
    <t>Early years register (full Inspection)Childcare on non-domestic premisesDurhamRequirements of the voluntary part of the childcare register1 September 2021 to 31 March 2022</t>
  </si>
  <si>
    <t>Early years register (full Inspection)Childcare on non-domestic premisesDurhamTotal No of inspections1 September 2021 to 31 March 2022</t>
  </si>
  <si>
    <t>Early years register (Out-of-school day care)Childcare on non-domestic premisesDurhamTotal No of inspections1 April 2022 to 31 August 2022</t>
  </si>
  <si>
    <t>Early years register (Out-of-school day care)Childcare on non-domestic premisesDurhamTotal No of inspections1 September 2021 to 31 March 2022</t>
  </si>
  <si>
    <t>Early years register (full Inspection)Childcare on non-domestic premisesEalingBehaviour and attitudes1 April 2022 to 31 August 2022</t>
  </si>
  <si>
    <t>Early years register (full Inspection)Childcare on non-domestic premisesEalingEffectiveness of leadership and Management1 April 2022 to 31 August 2022</t>
  </si>
  <si>
    <t>Early years register (full Inspection)Childcare on non-domestic premisesEalingOutcomes for children1 April 2022 to 31 August 2022</t>
  </si>
  <si>
    <t>Early years register (full Inspection)Childcare on non-domestic premisesEalingOverall effectiveness: The quality and standards of the provision1 April 2022 to 31 August 2022</t>
  </si>
  <si>
    <t>Early years register (full Inspection)Childcare on non-domestic premisesEalingPersonal development1 April 2022 to 31 August 2022</t>
  </si>
  <si>
    <t>Early years register (full Inspection)Childcare on non-domestic premisesEalingPersonal development, behaviour and welfare1 April 2022 to 31 August 2022</t>
  </si>
  <si>
    <t>Early years register (full Inspection)Childcare on non-domestic premisesEalingQuality of education1 April 2022 to 31 August 2022</t>
  </si>
  <si>
    <t>Early years register (full Inspection)Childcare on non-domestic premisesEalingQuality of teaching, learning and assessment1 April 2022 to 31 August 2022</t>
  </si>
  <si>
    <t>Early years register (full Inspection)Childcare on non-domestic premisesEalingRequirements of the compulsory part of the childcare register1 April 2022 to 31 August 2022</t>
  </si>
  <si>
    <t>Early years register (full Inspection)Childcare on non-domestic premisesEalingRequirements of the voluntary part of the childcare register1 April 2022 to 31 August 2022</t>
  </si>
  <si>
    <t>Early years register (full Inspection)Childcare on non-domestic premisesEalingTotal No of inspections1 April 2022 to 31 August 2022</t>
  </si>
  <si>
    <t>Early years register (full Inspection)Childcare on non-domestic premisesEalingBehaviour and attitudes1 September 2021 to 31 March 2022</t>
  </si>
  <si>
    <t>Early years register (full Inspection)Childcare on non-domestic premisesEalingEffectiveness of leadership and Management1 September 2021 to 31 March 2022</t>
  </si>
  <si>
    <t>Early years register (full Inspection)Childcare on non-domestic premisesEalingOutcomes for children1 September 2021 to 31 March 2022</t>
  </si>
  <si>
    <t>Early years register (full Inspection)Childcare on non-domestic premisesEalingOverall effectiveness: The quality and standards of the provision1 September 2021 to 31 March 2022</t>
  </si>
  <si>
    <t>Early years register (full Inspection)Childcare on non-domestic premisesEalingPersonal development1 September 2021 to 31 March 2022</t>
  </si>
  <si>
    <t>Early years register (full Inspection)Childcare on non-domestic premisesEalingPersonal development, behaviour and welfare1 September 2021 to 31 March 2022</t>
  </si>
  <si>
    <t>Early years register (full Inspection)Childcare on non-domestic premisesEalingQuality of education1 September 2021 to 31 March 2022</t>
  </si>
  <si>
    <t>Early years register (full Inspection)Childcare on non-domestic premisesEalingQuality of teaching, learning and assessment1 September 2021 to 31 March 2022</t>
  </si>
  <si>
    <t>Early years register (full Inspection)Childcare on non-domestic premisesEalingRequirements of the compulsory part of the childcare register1 September 2021 to 31 March 2022</t>
  </si>
  <si>
    <t>Early years register (full Inspection)Childcare on non-domestic premisesEalingRequirements of the voluntary part of the childcare register1 September 2021 to 31 March 2022</t>
  </si>
  <si>
    <t>Early years register (full Inspection)Childcare on non-domestic premisesEalingTotal No of inspections1 September 2021 to 31 March 2022</t>
  </si>
  <si>
    <t>Early years register (Out-of-school day care)Childcare on non-domestic premisesEalingTotal No of inspections1 April 2022 to 31 August 2022</t>
  </si>
  <si>
    <t>Early years register (Out-of-school day care)Childcare on non-domestic premisesEalingTotal No of inspections1 September 2021 to 31 March 2022</t>
  </si>
  <si>
    <t>Early years register (full Inspection)Childcare on non-domestic premisesEast Riding of YorkshireBehaviour and attitudes1 April 2022 to 31 August 2022</t>
  </si>
  <si>
    <t>Early years register (full Inspection)Childcare on non-domestic premisesEast Riding of YorkshireEffectiveness of leadership and Management1 April 2022 to 31 August 2022</t>
  </si>
  <si>
    <t>Early years register (full Inspection)Childcare on non-domestic premisesEast Riding of YorkshireOutcomes for children1 April 2022 to 31 August 2022</t>
  </si>
  <si>
    <t>Early years register (full Inspection)Childcare on non-domestic premisesEast Riding of YorkshireOverall effectiveness: The quality and standards of the provision1 April 2022 to 31 August 2022</t>
  </si>
  <si>
    <t>Early years register (full Inspection)Childcare on non-domestic premisesEast Riding of YorkshirePersonal development1 April 2022 to 31 August 2022</t>
  </si>
  <si>
    <t>Early years register (full Inspection)Childcare on non-domestic premisesEast Riding of YorkshirePersonal development, behaviour and welfare1 April 2022 to 31 August 2022</t>
  </si>
  <si>
    <t>Early years register (full Inspection)Childcare on non-domestic premisesEast Riding of YorkshireQuality of education1 April 2022 to 31 August 2022</t>
  </si>
  <si>
    <t>Early years register (full Inspection)Childcare on non-domestic premisesEast Riding of YorkshireQuality of teaching, learning and assessment1 April 2022 to 31 August 2022</t>
  </si>
  <si>
    <t>Early years register (full Inspection)Childcare on non-domestic premisesEast Riding of YorkshireRequirements of the compulsory part of the childcare register1 April 2022 to 31 August 2022</t>
  </si>
  <si>
    <t>Early years register (full Inspection)Childcare on non-domestic premisesEast Riding of YorkshireRequirements of the voluntary part of the childcare register1 April 2022 to 31 August 2022</t>
  </si>
  <si>
    <t>Early years register (full Inspection)Childcare on non-domestic premisesEast Riding of YorkshireTotal No of inspections1 April 2022 to 31 August 2022</t>
  </si>
  <si>
    <t>Early years register (full Inspection)Childcare on non-domestic premisesEast Riding of YorkshireBehaviour and attitudes1 September 2021 to 31 March 2022</t>
  </si>
  <si>
    <t>Early years register (full Inspection)Childcare on non-domestic premisesEast Riding of YorkshireEffectiveness of leadership and Management1 September 2021 to 31 March 2022</t>
  </si>
  <si>
    <t>Early years register (full Inspection)Childcare on non-domestic premisesEast Riding of YorkshireOutcomes for children1 September 2021 to 31 March 2022</t>
  </si>
  <si>
    <t>Early years register (full Inspection)Childcare on non-domestic premisesEast Riding of YorkshireOverall effectiveness: The quality and standards of the provision1 September 2021 to 31 March 2022</t>
  </si>
  <si>
    <t>Early years register (full Inspection)Childcare on non-domestic premisesEast Riding of YorkshirePersonal development1 September 2021 to 31 March 2022</t>
  </si>
  <si>
    <t>Early years register (full Inspection)Childcare on non-domestic premisesEast Riding of YorkshirePersonal development, behaviour and welfare1 September 2021 to 31 March 2022</t>
  </si>
  <si>
    <t>Early years register (full Inspection)Childcare on non-domestic premisesEast Riding of YorkshireQuality of education1 September 2021 to 31 March 2022</t>
  </si>
  <si>
    <t>Early years register (full Inspection)Childcare on non-domestic premisesEast Riding of YorkshireQuality of teaching, learning and assessment1 September 2021 to 31 March 2022</t>
  </si>
  <si>
    <t>Early years register (full Inspection)Childcare on non-domestic premisesEast Riding of YorkshireRequirements of the compulsory part of the childcare register1 September 2021 to 31 March 2022</t>
  </si>
  <si>
    <t>Early years register (full Inspection)Childcare on non-domestic premisesEast Riding of YorkshireRequirements of the voluntary part of the childcare register1 September 2021 to 31 March 2022</t>
  </si>
  <si>
    <t>Early years register (full Inspection)Childcare on non-domestic premisesEast Riding of YorkshireTotal No of inspections1 September 2021 to 31 March 2022</t>
  </si>
  <si>
    <t>Early years register (Out-of-school day care)Childcare on non-domestic premisesEast Riding of YorkshireTotal No of inspections1 April 2022 to 31 August 2022</t>
  </si>
  <si>
    <t>Early years register (Out-of-school day care)Childcare on non-domestic premisesEast Riding of YorkshireTotal No of inspections1 September 2021 to 31 March 2022</t>
  </si>
  <si>
    <t>Childcare registerChildcare on non-domestic premisesEast SussexTotal No of inspections1 September 2021 to 31 March 2022</t>
  </si>
  <si>
    <t>Early years register (full Inspection)Childcare on non-domestic premisesEast SussexBehaviour and attitudes1 April 2022 to 31 August 2022</t>
  </si>
  <si>
    <t>Early years register (full Inspection)Childcare on non-domestic premisesEast SussexEffectiveness of leadership and Management1 April 2022 to 31 August 2022</t>
  </si>
  <si>
    <t>Early years register (full Inspection)Childcare on non-domestic premisesEast SussexOutcomes for children1 April 2022 to 31 August 2022</t>
  </si>
  <si>
    <t>Early years register (full Inspection)Childcare on non-domestic premisesEast SussexOverall effectiveness: The quality and standards of the provision1 April 2022 to 31 August 2022</t>
  </si>
  <si>
    <t>Early years register (full Inspection)Childcare on non-domestic premisesEast SussexPersonal development1 April 2022 to 31 August 2022</t>
  </si>
  <si>
    <t>Early years register (full Inspection)Childcare on non-domestic premisesEast SussexPersonal development, behaviour and welfare1 April 2022 to 31 August 2022</t>
  </si>
  <si>
    <t>Early years register (full Inspection)Childcare on non-domestic premisesEast SussexQuality of education1 April 2022 to 31 August 2022</t>
  </si>
  <si>
    <t>Early years register (full Inspection)Childcare on non-domestic premisesEast SussexQuality of teaching, learning and assessment1 April 2022 to 31 August 2022</t>
  </si>
  <si>
    <t>Early years register (full Inspection)Childcare on non-domestic premisesEast SussexRequirements of the compulsory part of the childcare register1 April 2022 to 31 August 2022</t>
  </si>
  <si>
    <t>Early years register (full Inspection)Childcare on non-domestic premisesEast SussexRequirements of the voluntary part of the childcare register1 April 2022 to 31 August 2022</t>
  </si>
  <si>
    <t>Early years register (full Inspection)Childcare on non-domestic premisesEast SussexTotal No of inspections1 April 2022 to 31 August 2022</t>
  </si>
  <si>
    <t>Early years register (full Inspection)Childcare on non-domestic premisesEast SussexBehaviour and attitudes1 September 2021 to 31 March 2022</t>
  </si>
  <si>
    <t>Early years register (full Inspection)Childcare on non-domestic premisesEast SussexEffectiveness of leadership and Management1 September 2021 to 31 March 2022</t>
  </si>
  <si>
    <t>Early years register (full Inspection)Childcare on non-domestic premisesEast SussexOutcomes for children1 September 2021 to 31 March 2022</t>
  </si>
  <si>
    <t>Early years register (full Inspection)Childcare on non-domestic premisesEast SussexOverall effectiveness: The quality and standards of the provision1 September 2021 to 31 March 2022</t>
  </si>
  <si>
    <t>Early years register (full Inspection)Childcare on non-domestic premisesEast SussexPersonal development1 September 2021 to 31 March 2022</t>
  </si>
  <si>
    <t>Early years register (full Inspection)Childcare on non-domestic premisesEast SussexPersonal development, behaviour and welfare1 September 2021 to 31 March 2022</t>
  </si>
  <si>
    <t>Early years register (full Inspection)Childcare on non-domestic premisesEast SussexQuality of education1 September 2021 to 31 March 2022</t>
  </si>
  <si>
    <t>Early years register (full Inspection)Childcare on non-domestic premisesEast SussexQuality of teaching, learning and assessment1 September 2021 to 31 March 2022</t>
  </si>
  <si>
    <t>Early years register (full Inspection)Childcare on non-domestic premisesEast SussexRequirements of the compulsory part of the childcare register1 September 2021 to 31 March 2022</t>
  </si>
  <si>
    <t>Early years register (full Inspection)Childcare on non-domestic premisesEast SussexRequirements of the voluntary part of the childcare register1 September 2021 to 31 March 2022</t>
  </si>
  <si>
    <t>Early years register (full Inspection)Childcare on non-domestic premisesEast SussexTotal No of inspections1 September 2021 to 31 March 2022</t>
  </si>
  <si>
    <t>Early years register (No children on roll)Childcare on non-domestic premisesEast SussexNCOR Inspection Outcomes1 April 2022 to 31 August 2022</t>
  </si>
  <si>
    <t>Early years register (No children on roll)Childcare on non-domestic premisesEast SussexTotal No of inspections1 April 2022 to 31 August 2022</t>
  </si>
  <si>
    <t>Early years register (Out-of-school day care)Childcare on non-domestic premisesEast SussexTotal No of inspections1 April 2022 to 31 August 2022</t>
  </si>
  <si>
    <t>Childcare registerChildcare on non-domestic premisesEnfieldTotal No of inspections1 April 2022 to 31 August 2022</t>
  </si>
  <si>
    <t>Early years register (full Inspection)Childcare on non-domestic premisesEnfieldBehaviour and attitudes1 April 2022 to 31 August 2022</t>
  </si>
  <si>
    <t>Early years register (full Inspection)Childcare on non-domestic premisesEnfieldEffectiveness of leadership and Management1 April 2022 to 31 August 2022</t>
  </si>
  <si>
    <t>Early years register (full Inspection)Childcare on non-domestic premisesEnfieldOutcomes for children1 April 2022 to 31 August 2022</t>
  </si>
  <si>
    <t>Early years register (full Inspection)Childcare on non-domestic premisesEnfieldOverall effectiveness: The quality and standards of the provision1 April 2022 to 31 August 2022</t>
  </si>
  <si>
    <t>Early years register (full Inspection)Childcare on non-domestic premisesEnfieldPersonal development1 April 2022 to 31 August 2022</t>
  </si>
  <si>
    <t>Early years register (full Inspection)Childcare on non-domestic premisesEnfieldPersonal development, behaviour and welfare1 April 2022 to 31 August 2022</t>
  </si>
  <si>
    <t>Early years register (full Inspection)Childcare on non-domestic premisesEnfieldQuality of education1 April 2022 to 31 August 2022</t>
  </si>
  <si>
    <t>Early years register (full Inspection)Childcare on non-domestic premisesEnfieldQuality of teaching, learning and assessment1 April 2022 to 31 August 2022</t>
  </si>
  <si>
    <t>Early years register (full Inspection)Childcare on non-domestic premisesEnfieldRequirements of the compulsory part of the childcare register1 April 2022 to 31 August 2022</t>
  </si>
  <si>
    <t>Early years register (full Inspection)Childcare on non-domestic premisesEnfieldRequirements of the voluntary part of the childcare register1 April 2022 to 31 August 2022</t>
  </si>
  <si>
    <t>Early years register (full Inspection)Childcare on non-domestic premisesEnfieldTotal No of inspections1 April 2022 to 31 August 2022</t>
  </si>
  <si>
    <t>Early years register (full Inspection)Childcare on non-domestic premisesEnfieldBehaviour and attitudes1 September 2021 to 31 March 2022</t>
  </si>
  <si>
    <t>Early years register (full Inspection)Childcare on non-domestic premisesEnfieldEffectiveness of leadership and Management1 September 2021 to 31 March 2022</t>
  </si>
  <si>
    <t>Early years register (full Inspection)Childcare on non-domestic premisesEnfieldOutcomes for children1 September 2021 to 31 March 2022</t>
  </si>
  <si>
    <t>Early years register (full Inspection)Childcare on non-domestic premisesEnfieldOverall effectiveness: The quality and standards of the provision1 September 2021 to 31 March 2022</t>
  </si>
  <si>
    <t>Early years register (full Inspection)Childcare on non-domestic premisesEnfieldPersonal development1 September 2021 to 31 March 2022</t>
  </si>
  <si>
    <t>Early years register (full Inspection)Childcare on non-domestic premisesEnfieldPersonal development, behaviour and welfare1 September 2021 to 31 March 2022</t>
  </si>
  <si>
    <t>Early years register (full Inspection)Childcare on non-domestic premisesEnfieldQuality of education1 September 2021 to 31 March 2022</t>
  </si>
  <si>
    <t>Early years register (full Inspection)Childcare on non-domestic premisesEnfieldQuality of teaching, learning and assessment1 September 2021 to 31 March 2022</t>
  </si>
  <si>
    <t>Early years register (full Inspection)Childcare on non-domestic premisesEnfieldRequirements of the compulsory part of the childcare register1 September 2021 to 31 March 2022</t>
  </si>
  <si>
    <t>Early years register (full Inspection)Childcare on non-domestic premisesEnfieldRequirements of the voluntary part of the childcare register1 September 2021 to 31 March 2022</t>
  </si>
  <si>
    <t>Early years register (full Inspection)Childcare on non-domestic premisesEnfieldTotal No of inspections1 September 2021 to 31 March 2022</t>
  </si>
  <si>
    <t>Early years register (Out-of-school day care)Childcare on non-domestic premisesEnfieldTotal No of inspections1 April 2022 to 31 August 2022</t>
  </si>
  <si>
    <t>Early years register (Out-of-school day care)Childcare on non-domestic premisesEnfieldTotal No of inspections1 September 2021 to 31 March 2022</t>
  </si>
  <si>
    <t>Childcare registerChildcare on non-domestic premisesEssexTotal No of inspections1 April 2022 to 31 August 2022</t>
  </si>
  <si>
    <t>Childcare registerChildcare on non-domestic premisesEssexTotal No of inspections1 September 2021 to 31 March 2022</t>
  </si>
  <si>
    <t>Early years register (full Inspection)Childcare on non-domestic premisesEssexBehaviour and attitudes1 April 2022 to 31 August 2022</t>
  </si>
  <si>
    <t>Early years register (full Inspection)Childcare on non-domestic premisesEssexEffectiveness of leadership and Management1 April 2022 to 31 August 2022</t>
  </si>
  <si>
    <t>Early years register (full Inspection)Childcare on non-domestic premisesEssexOutcomes for children1 April 2022 to 31 August 2022</t>
  </si>
  <si>
    <t>Early years register (full Inspection)Childcare on non-domestic premisesEssexOverall effectiveness: The quality and standards of the provision1 April 2022 to 31 August 2022</t>
  </si>
  <si>
    <t>Early years register (full Inspection)Childcare on non-domestic premisesEssexPersonal development1 April 2022 to 31 August 2022</t>
  </si>
  <si>
    <t>Early years register (full Inspection)Childcare on non-domestic premisesEssexPersonal development, behaviour and welfare1 April 2022 to 31 August 2022</t>
  </si>
  <si>
    <t>Early years register (full Inspection)Childcare on non-domestic premisesEssexQuality of education1 April 2022 to 31 August 2022</t>
  </si>
  <si>
    <t>Early years register (full Inspection)Childcare on non-domestic premisesEssexQuality of teaching, learning and assessment1 April 2022 to 31 August 2022</t>
  </si>
  <si>
    <t>Early years register (full Inspection)Childcare on non-domestic premisesEssexRequirements of the compulsory part of the childcare register1 April 2022 to 31 August 2022</t>
  </si>
  <si>
    <t>Early years register (full Inspection)Childcare on non-domestic premisesEssexRequirements of the voluntary part of the childcare register1 April 2022 to 31 August 2022</t>
  </si>
  <si>
    <t>Early years register (full Inspection)Childcare on non-domestic premisesEssexTotal No of inspections1 April 2022 to 31 August 2022</t>
  </si>
  <si>
    <t>Early years register (full Inspection)Childcare on non-domestic premisesEssexBehaviour and attitudes1 September 2021 to 31 March 2022</t>
  </si>
  <si>
    <t>Early years register (full Inspection)Childcare on non-domestic premisesEssexEffectiveness of leadership and Management1 September 2021 to 31 March 2022</t>
  </si>
  <si>
    <t>Early years register (full Inspection)Childcare on non-domestic premisesEssexOutcomes for children1 September 2021 to 31 March 2022</t>
  </si>
  <si>
    <t>Early years register (full Inspection)Childcare on non-domestic premisesEssexOverall effectiveness: The quality and standards of the provision1 September 2021 to 31 March 2022</t>
  </si>
  <si>
    <t>Early years register (full Inspection)Childcare on non-domestic premisesEssexPersonal development1 September 2021 to 31 March 2022</t>
  </si>
  <si>
    <t>Early years register (full Inspection)Childcare on non-domestic premisesEssexPersonal development, behaviour and welfare1 September 2021 to 31 March 2022</t>
  </si>
  <si>
    <t>Early years register (full Inspection)Childcare on non-domestic premisesEssexQuality of education1 September 2021 to 31 March 2022</t>
  </si>
  <si>
    <t>Early years register (full Inspection)Childcare on non-domestic premisesEssexQuality of teaching, learning and assessment1 September 2021 to 31 March 2022</t>
  </si>
  <si>
    <t>Early years register (full Inspection)Childcare on non-domestic premisesEssexRequirements of the compulsory part of the childcare register1 September 2021 to 31 March 2022</t>
  </si>
  <si>
    <t>Early years register (full Inspection)Childcare on non-domestic premisesEssexRequirements of the voluntary part of the childcare register1 September 2021 to 31 March 2022</t>
  </si>
  <si>
    <t>Early years register (full Inspection)Childcare on non-domestic premisesEssexTotal No of inspections1 September 2021 to 31 March 2022</t>
  </si>
  <si>
    <t>Early years register (Out-of-school day care)Childcare on non-domestic premisesEssexTotal No of inspections1 April 2022 to 31 August 2022</t>
  </si>
  <si>
    <t>Early years register (Out-of-school day care)Childcare on non-domestic premisesEssexTotal No of inspections1 September 2021 to 31 March 2022</t>
  </si>
  <si>
    <t>Early years register (full Inspection)Childcare on non-domestic premisesGatesheadBehaviour and attitudes1 April 2022 to 31 August 2022</t>
  </si>
  <si>
    <t>Early years register (full Inspection)Childcare on non-domestic premisesGatesheadEffectiveness of leadership and Management1 April 2022 to 31 August 2022</t>
  </si>
  <si>
    <t>Early years register (full Inspection)Childcare on non-domestic premisesGatesheadOutcomes for children1 April 2022 to 31 August 2022</t>
  </si>
  <si>
    <t>Early years register (full Inspection)Childcare on non-domestic premisesGatesheadOverall effectiveness: The quality and standards of the provision1 April 2022 to 31 August 2022</t>
  </si>
  <si>
    <t>Early years register (full Inspection)Childcare on non-domestic premisesGatesheadPersonal development1 April 2022 to 31 August 2022</t>
  </si>
  <si>
    <t>Early years register (full Inspection)Childcare on non-domestic premisesGatesheadPersonal development, behaviour and welfare1 April 2022 to 31 August 2022</t>
  </si>
  <si>
    <t>Early years register (full Inspection)Childcare on non-domestic premisesGatesheadQuality of education1 April 2022 to 31 August 2022</t>
  </si>
  <si>
    <t>Early years register (full Inspection)Childcare on non-domestic premisesGatesheadQuality of teaching, learning and assessment1 April 2022 to 31 August 2022</t>
  </si>
  <si>
    <t>Early years register (full Inspection)Childcare on non-domestic premisesGatesheadRequirements of the compulsory part of the childcare register1 April 2022 to 31 August 2022</t>
  </si>
  <si>
    <t>Early years register (full Inspection)Childcare on non-domestic premisesGatesheadRequirements of the voluntary part of the childcare register1 April 2022 to 31 August 2022</t>
  </si>
  <si>
    <t>Early years register (full Inspection)Childcare on non-domestic premisesGatesheadTotal No of inspections1 April 2022 to 31 August 2022</t>
  </si>
  <si>
    <t>Early years register (full Inspection)Childcare on non-domestic premisesGatesheadBehaviour and attitudes1 September 2021 to 31 March 2022</t>
  </si>
  <si>
    <t>Early years register (full Inspection)Childcare on non-domestic premisesGatesheadEffectiveness of leadership and Management1 September 2021 to 31 March 2022</t>
  </si>
  <si>
    <t>Early years register (full Inspection)Childcare on non-domestic premisesGatesheadOutcomes for children1 September 2021 to 31 March 2022</t>
  </si>
  <si>
    <t>Early years register (full Inspection)Childcare on non-domestic premisesGatesheadOverall effectiveness: The quality and standards of the provision1 September 2021 to 31 March 2022</t>
  </si>
  <si>
    <t>Early years register (full Inspection)Childcare on non-domestic premisesGatesheadPersonal development1 September 2021 to 31 March 2022</t>
  </si>
  <si>
    <t>Early years register (full Inspection)Childcare on non-domestic premisesGatesheadPersonal development, behaviour and welfare1 September 2021 to 31 March 2022</t>
  </si>
  <si>
    <t>Early years register (full Inspection)Childcare on non-domestic premisesGatesheadQuality of education1 September 2021 to 31 March 2022</t>
  </si>
  <si>
    <t>Early years register (full Inspection)Childcare on non-domestic premisesGatesheadQuality of teaching, learning and assessment1 September 2021 to 31 March 2022</t>
  </si>
  <si>
    <t>Early years register (full Inspection)Childcare on non-domestic premisesGatesheadRequirements of the compulsory part of the childcare register1 September 2021 to 31 March 2022</t>
  </si>
  <si>
    <t>Early years register (full Inspection)Childcare on non-domestic premisesGatesheadRequirements of the voluntary part of the childcare register1 September 2021 to 31 March 2022</t>
  </si>
  <si>
    <t>Early years register (full Inspection)Childcare on non-domestic premisesGatesheadTotal No of inspections1 September 2021 to 31 March 2022</t>
  </si>
  <si>
    <t>Early years register (Out-of-school day care)Childcare on non-domestic premisesGatesheadTotal No of inspections1 April 2022 to 31 August 2022</t>
  </si>
  <si>
    <t>Early years register (Out-of-school day care)Childcare on non-domestic premisesGatesheadTotal No of inspections1 September 2021 to 31 March 2022</t>
  </si>
  <si>
    <t>Childcare registerChildcare on non-domestic premisesGloucestershireTotal No of inspections1 September 2021 to 31 March 2022</t>
  </si>
  <si>
    <t>Early years register (full Inspection)Childcare on non-domestic premisesGloucestershireBehaviour and attitudes1 April 2022 to 31 August 2022</t>
  </si>
  <si>
    <t>Early years register (full Inspection)Childcare on non-domestic premisesGloucestershireEffectiveness of leadership and Management1 April 2022 to 31 August 2022</t>
  </si>
  <si>
    <t>Early years register (full Inspection)Childcare on non-domestic premisesGloucestershireOutcomes for children1 April 2022 to 31 August 2022</t>
  </si>
  <si>
    <t>Early years register (full Inspection)Childcare on non-domestic premisesGloucestershireOverall effectiveness: The quality and standards of the provision1 April 2022 to 31 August 2022</t>
  </si>
  <si>
    <t>Early years register (full Inspection)Childcare on non-domestic premisesGloucestershirePersonal development1 April 2022 to 31 August 2022</t>
  </si>
  <si>
    <t>Early years register (full Inspection)Childcare on non-domestic premisesGloucestershirePersonal development, behaviour and welfare1 April 2022 to 31 August 2022</t>
  </si>
  <si>
    <t>Early years register (full Inspection)Childcare on non-domestic premisesGloucestershireQuality of education1 April 2022 to 31 August 2022</t>
  </si>
  <si>
    <t>Early years register (full Inspection)Childcare on non-domestic premisesGloucestershireQuality of teaching, learning and assessment1 April 2022 to 31 August 2022</t>
  </si>
  <si>
    <t>Early years register (full Inspection)Childcare on non-domestic premisesGloucestershireRequirements of the compulsory part of the childcare register1 April 2022 to 31 August 2022</t>
  </si>
  <si>
    <t>Early years register (full Inspection)Childcare on non-domestic premisesGloucestershireRequirements of the voluntary part of the childcare register1 April 2022 to 31 August 2022</t>
  </si>
  <si>
    <t>Early years register (full Inspection)Childcare on non-domestic premisesGloucestershireTotal No of inspections1 April 2022 to 31 August 2022</t>
  </si>
  <si>
    <t>Early years register (full Inspection)Childcare on non-domestic premisesGloucestershireBehaviour and attitudes1 September 2021 to 31 March 2022</t>
  </si>
  <si>
    <t>Early years register (full Inspection)Childcare on non-domestic premisesGloucestershireEffectiveness of leadership and Management1 September 2021 to 31 March 2022</t>
  </si>
  <si>
    <t>Early years register (full Inspection)Childcare on non-domestic premisesGloucestershireOutcomes for children1 September 2021 to 31 March 2022</t>
  </si>
  <si>
    <t>Early years register (full Inspection)Childcare on non-domestic premisesGloucestershireOverall effectiveness: The quality and standards of the provision1 September 2021 to 31 March 2022</t>
  </si>
  <si>
    <t>Early years register (full Inspection)Childcare on non-domestic premisesGloucestershirePersonal development1 September 2021 to 31 March 2022</t>
  </si>
  <si>
    <t>Early years register (full Inspection)Childcare on non-domestic premisesGloucestershirePersonal development, behaviour and welfare1 September 2021 to 31 March 2022</t>
  </si>
  <si>
    <t>Early years register (full Inspection)Childcare on non-domestic premisesGloucestershireQuality of education1 September 2021 to 31 March 2022</t>
  </si>
  <si>
    <t>Early years register (full Inspection)Childcare on non-domestic premisesGloucestershireQuality of teaching, learning and assessment1 September 2021 to 31 March 2022</t>
  </si>
  <si>
    <t>Early years register (full Inspection)Childcare on non-domestic premisesGloucestershireRequirements of the compulsory part of the childcare register1 September 2021 to 31 March 2022</t>
  </si>
  <si>
    <t>Early years register (full Inspection)Childcare on non-domestic premisesGloucestershireRequirements of the voluntary part of the childcare register1 September 2021 to 31 March 2022</t>
  </si>
  <si>
    <t>Early years register (full Inspection)Childcare on non-domestic premisesGloucestershireTotal No of inspections1 September 2021 to 31 March 2022</t>
  </si>
  <si>
    <t>Early years register (Out-of-school day care)Childcare on non-domestic premisesGloucestershireTotal No of inspections1 April 2022 to 31 August 2022</t>
  </si>
  <si>
    <t>Early years register (Out-of-school day care)Childcare on non-domestic premisesGloucestershireTotal No of inspections1 September 2021 to 31 March 2022</t>
  </si>
  <si>
    <t>Early years register (full Inspection)Childcare on non-domestic premisesGreenwichBehaviour and attitudes1 April 2022 to 31 August 2022</t>
  </si>
  <si>
    <t>Early years register (full Inspection)Childcare on non-domestic premisesGreenwichEffectiveness of leadership and Management1 April 2022 to 31 August 2022</t>
  </si>
  <si>
    <t>Early years register (full Inspection)Childcare on non-domestic premisesGreenwichOutcomes for children1 April 2022 to 31 August 2022</t>
  </si>
  <si>
    <t>Early years register (full Inspection)Childcare on non-domestic premisesGreenwichOverall effectiveness: The quality and standards of the provision1 April 2022 to 31 August 2022</t>
  </si>
  <si>
    <t>Early years register (full Inspection)Childcare on non-domestic premisesGreenwichPersonal development1 April 2022 to 31 August 2022</t>
  </si>
  <si>
    <t>Early years register (full Inspection)Childcare on non-domestic premisesGreenwichPersonal development, behaviour and welfare1 April 2022 to 31 August 2022</t>
  </si>
  <si>
    <t>Early years register (full Inspection)Childcare on non-domestic premisesGreenwichQuality of education1 April 2022 to 31 August 2022</t>
  </si>
  <si>
    <t>Early years register (full Inspection)Childcare on non-domestic premisesGreenwichQuality of teaching, learning and assessment1 April 2022 to 31 August 2022</t>
  </si>
  <si>
    <t>Early years register (full Inspection)Childcare on non-domestic premisesGreenwichRequirements of the compulsory part of the childcare register1 April 2022 to 31 August 2022</t>
  </si>
  <si>
    <t>Early years register (full Inspection)Childcare on non-domestic premisesGreenwichRequirements of the voluntary part of the childcare register1 April 2022 to 31 August 2022</t>
  </si>
  <si>
    <t>Early years register (full Inspection)Childcare on non-domestic premisesGreenwichTotal No of inspections1 April 2022 to 31 August 2022</t>
  </si>
  <si>
    <t>Early years register (full Inspection)Childcare on non-domestic premisesGreenwichBehaviour and attitudes1 September 2021 to 31 March 2022</t>
  </si>
  <si>
    <t>Early years register (full Inspection)Childcare on non-domestic premisesGreenwichEffectiveness of leadership and Management1 September 2021 to 31 March 2022</t>
  </si>
  <si>
    <t>Early years register (full Inspection)Childcare on non-domestic premisesGreenwichOutcomes for children1 September 2021 to 31 March 2022</t>
  </si>
  <si>
    <t>Early years register (full Inspection)Childcare on non-domestic premisesGreenwichOverall effectiveness: The quality and standards of the provision1 September 2021 to 31 March 2022</t>
  </si>
  <si>
    <t>Early years register (full Inspection)Childcare on non-domestic premisesGreenwichPersonal development1 September 2021 to 31 March 2022</t>
  </si>
  <si>
    <t>Early years register (full Inspection)Childcare on non-domestic premisesGreenwichPersonal development, behaviour and welfare1 September 2021 to 31 March 2022</t>
  </si>
  <si>
    <t>Early years register (full Inspection)Childcare on non-domestic premisesGreenwichQuality of education1 September 2021 to 31 March 2022</t>
  </si>
  <si>
    <t>Early years register (full Inspection)Childcare on non-domestic premisesGreenwichQuality of teaching, learning and assessment1 September 2021 to 31 March 2022</t>
  </si>
  <si>
    <t>Early years register (full Inspection)Childcare on non-domestic premisesGreenwichRequirements of the compulsory part of the childcare register1 September 2021 to 31 March 2022</t>
  </si>
  <si>
    <t>Early years register (full Inspection)Childcare on non-domestic premisesGreenwichRequirements of the voluntary part of the childcare register1 September 2021 to 31 March 2022</t>
  </si>
  <si>
    <t>Early years register (full Inspection)Childcare on non-domestic premisesGreenwichTotal No of inspections1 September 2021 to 31 March 2022</t>
  </si>
  <si>
    <t>Early years register (Out-of-school day care)Childcare on non-domestic premisesGreenwichTotal No of inspections1 April 2022 to 31 August 2022</t>
  </si>
  <si>
    <t>Early years register (Out-of-school day care)Childcare on non-domestic premisesGreenwichTotal No of inspections1 September 2021 to 31 March 2022</t>
  </si>
  <si>
    <t>Childcare registerChildcare on non-domestic premisesHackneyTotal No of inspections1 April 2022 to 31 August 2022</t>
  </si>
  <si>
    <t>Early years register (full Inspection)Childcare on non-domestic premisesHackneyBehaviour and attitudes1 April 2022 to 31 August 2022</t>
  </si>
  <si>
    <t>Early years register (full Inspection)Childcare on non-domestic premisesHackneyEffectiveness of leadership and Management1 April 2022 to 31 August 2022</t>
  </si>
  <si>
    <t>Early years register (full Inspection)Childcare on non-domestic premisesHackneyOutcomes for children1 April 2022 to 31 August 2022</t>
  </si>
  <si>
    <t>Early years register (full Inspection)Childcare on non-domestic premisesHackneyOverall effectiveness: The quality and standards of the provision1 April 2022 to 31 August 2022</t>
  </si>
  <si>
    <t>Early years register (full Inspection)Childcare on non-domestic premisesHackneyPersonal development1 April 2022 to 31 August 2022</t>
  </si>
  <si>
    <t>Early years register (full Inspection)Childcare on non-domestic premisesHackneyPersonal development, behaviour and welfare1 April 2022 to 31 August 2022</t>
  </si>
  <si>
    <t>Early years register (full Inspection)Childcare on non-domestic premisesHackneyQuality of education1 April 2022 to 31 August 2022</t>
  </si>
  <si>
    <t>Early years register (full Inspection)Childcare on non-domestic premisesHackneyQuality of teaching, learning and assessment1 April 2022 to 31 August 2022</t>
  </si>
  <si>
    <t>Early years register (full Inspection)Childcare on non-domestic premisesHackneyRequirements of the compulsory part of the childcare register1 April 2022 to 31 August 2022</t>
  </si>
  <si>
    <t>Early years register (full Inspection)Childcare on non-domestic premisesHackneyRequirements of the voluntary part of the childcare register1 April 2022 to 31 August 2022</t>
  </si>
  <si>
    <t>Early years register (full Inspection)Childcare on non-domestic premisesHackneyTotal No of inspections1 April 2022 to 31 August 2022</t>
  </si>
  <si>
    <t>Early years register (full Inspection)Childcare on non-domestic premisesHackneyBehaviour and attitudes1 September 2021 to 31 March 2022</t>
  </si>
  <si>
    <t>Early years register (full Inspection)Childcare on non-domestic premisesHackneyEffectiveness of leadership and Management1 September 2021 to 31 March 2022</t>
  </si>
  <si>
    <t>Early years register (full Inspection)Childcare on non-domestic premisesHackneyOutcomes for children1 September 2021 to 31 March 2022</t>
  </si>
  <si>
    <t>Early years register (full Inspection)Childcare on non-domestic premisesHackneyOverall effectiveness: The quality and standards of the provision1 September 2021 to 31 March 2022</t>
  </si>
  <si>
    <t>Early years register (full Inspection)Childcare on non-domestic premisesHackneyPersonal development1 September 2021 to 31 March 2022</t>
  </si>
  <si>
    <t>Early years register (full Inspection)Childcare on non-domestic premisesHackneyPersonal development, behaviour and welfare1 September 2021 to 31 March 2022</t>
  </si>
  <si>
    <t>Early years register (full Inspection)Childcare on non-domestic premisesRichmond upon ThamesTotal No of inspections1 April 2022 to 31 August 2022</t>
  </si>
  <si>
    <t>Early years register (full Inspection)Childcare on non-domestic premisesRichmond upon ThamesBehaviour and attitudes1 September 2021 to 31 March 2022</t>
  </si>
  <si>
    <t>Early years register (full Inspection)Childcare on non-domestic premisesRichmond upon ThamesEffectiveness of leadership and Management1 September 2021 to 31 March 2022</t>
  </si>
  <si>
    <t>Early years register (full Inspection)Childcare on non-domestic premisesRichmond upon ThamesOutcomes for children1 September 2021 to 31 March 2022</t>
  </si>
  <si>
    <t>Early years register (full Inspection)Childcare on non-domestic premisesRichmond upon ThamesOverall effectiveness: The quality and standards of the provision1 September 2021 to 31 March 2022</t>
  </si>
  <si>
    <t>Early years register (full Inspection)Childcare on non-domestic premisesRichmond upon ThamesPersonal development1 September 2021 to 31 March 2022</t>
  </si>
  <si>
    <t>Early years register (full Inspection)Childcare on non-domestic premisesRichmond upon ThamesPersonal development, behaviour and welfare1 September 2021 to 31 March 2022</t>
  </si>
  <si>
    <t>Early years register (full Inspection)Childcare on non-domestic premisesRichmond upon ThamesQuality of education1 September 2021 to 31 March 2022</t>
  </si>
  <si>
    <t>Early years register (full Inspection)Childcare on non-domestic premisesRichmond upon ThamesQuality of teaching, learning and assessment1 September 2021 to 31 March 2022</t>
  </si>
  <si>
    <t>Early years register (full Inspection)Childcare on non-domestic premisesRichmond upon ThamesRequirements of the compulsory part of the childcare register1 September 2021 to 31 March 2022</t>
  </si>
  <si>
    <t>Early years register (full Inspection)Childcare on non-domestic premisesRichmond upon ThamesRequirements of the voluntary part of the childcare register1 September 2021 to 31 March 2022</t>
  </si>
  <si>
    <t>Early years register (full Inspection)Childcare on non-domestic premisesRichmond upon ThamesTotal No of inspections1 September 2021 to 31 March 2022</t>
  </si>
  <si>
    <t>Early years register (Out-of-school day care)Childcare on non-domestic premisesRichmond upon ThamesTotal No of inspections1 April 2022 to 31 August 2022</t>
  </si>
  <si>
    <t>Early years register (Out-of-school day care)Childcare on non-domestic premisesRichmond upon ThamesTotal No of inspections1 September 2021 to 31 March 2022</t>
  </si>
  <si>
    <t>Childcare registerChildcare on non-domestic premisesRochdaleTotal No of inspections1 April 2022 to 31 August 2022</t>
  </si>
  <si>
    <t>Early years register (full Inspection)Childcare on non-domestic premisesRochdaleBehaviour and attitudes1 April 2022 to 31 August 2022</t>
  </si>
  <si>
    <t>Early years register (full Inspection)Childcare on non-domestic premisesRochdaleEffectiveness of leadership and Management1 April 2022 to 31 August 2022</t>
  </si>
  <si>
    <t>Early years register (full Inspection)Childcare on non-domestic premisesRochdaleOutcomes for children1 April 2022 to 31 August 2022</t>
  </si>
  <si>
    <t>Early years register (full Inspection)Childcare on non-domestic premisesRochdaleOverall effectiveness: The quality and standards of the provision1 April 2022 to 31 August 2022</t>
  </si>
  <si>
    <t>Early years register (full Inspection)Childcare on non-domestic premisesRochdalePersonal development1 April 2022 to 31 August 2022</t>
  </si>
  <si>
    <t>Early years register (full Inspection)Childcare on non-domestic premisesRochdalePersonal development, behaviour and welfare1 April 2022 to 31 August 2022</t>
  </si>
  <si>
    <t>Early years register (full Inspection)Childcare on non-domestic premisesRochdaleQuality of education1 April 2022 to 31 August 2022</t>
  </si>
  <si>
    <t>Early years register (full Inspection)Childcare on non-domestic premisesRochdaleQuality of teaching, learning and assessment1 April 2022 to 31 August 2022</t>
  </si>
  <si>
    <t>Early years register (full Inspection)Childcare on non-domestic premisesRochdaleRequirements of the compulsory part of the childcare register1 April 2022 to 31 August 2022</t>
  </si>
  <si>
    <t>Early years register (full Inspection)Childcare on non-domestic premisesRochdaleRequirements of the voluntary part of the childcare register1 April 2022 to 31 August 2022</t>
  </si>
  <si>
    <t>Early years register (full Inspection)Childcare on non-domestic premisesRochdaleTotal No of inspections1 April 2022 to 31 August 2022</t>
  </si>
  <si>
    <t>Early years register (full Inspection)Childcare on non-domestic premisesRochdaleBehaviour and attitudes1 September 2021 to 31 March 2022</t>
  </si>
  <si>
    <t>Early years register (full Inspection)Childcare on non-domestic premisesRochdaleEffectiveness of leadership and Management1 September 2021 to 31 March 2022</t>
  </si>
  <si>
    <t>Early years register (full Inspection)Childcare on non-domestic premisesRochdaleOutcomes for children1 September 2021 to 31 March 2022</t>
  </si>
  <si>
    <t>Early years register (full Inspection)Childcare on non-domestic premisesRochdaleOverall effectiveness: The quality and standards of the provision1 September 2021 to 31 March 2022</t>
  </si>
  <si>
    <t>Early years register (full Inspection)Childcare on non-domestic premisesRochdalePersonal development1 September 2021 to 31 March 2022</t>
  </si>
  <si>
    <t>Early years register (full Inspection)Childcare on non-domestic premisesRochdalePersonal development, behaviour and welfare1 September 2021 to 31 March 2022</t>
  </si>
  <si>
    <t>Early years register (full Inspection)Childcare on non-domestic premisesRochdaleQuality of education1 September 2021 to 31 March 2022</t>
  </si>
  <si>
    <t>Early years register (full Inspection)Childcare on non-domestic premisesRochdaleQuality of teaching, learning and assessment1 September 2021 to 31 March 2022</t>
  </si>
  <si>
    <t>Early years register (full Inspection)Childcare on non-domestic premisesRochdaleRequirements of the compulsory part of the childcare register1 September 2021 to 31 March 2022</t>
  </si>
  <si>
    <t>Early years register (full Inspection)Childcare on non-domestic premisesRochdaleRequirements of the voluntary part of the childcare register1 September 2021 to 31 March 2022</t>
  </si>
  <si>
    <t>Early years register (full Inspection)Childcare on non-domestic premisesRochdaleTotal No of inspections1 September 2021 to 31 March 2022</t>
  </si>
  <si>
    <t>Early years register (Out-of-school day care)Childcare on non-domestic premisesRochdaleTotal No of inspections1 April 2022 to 31 August 2022</t>
  </si>
  <si>
    <t>Early years register (Out-of-school day care)Childcare on non-domestic premisesRochdaleTotal No of inspections1 September 2021 to 31 March 2022</t>
  </si>
  <si>
    <t>Early years register (full Inspection)Childcare on non-domestic premisesRotherhamBehaviour and attitudes1 April 2022 to 31 August 2022</t>
  </si>
  <si>
    <t>Early years register (full Inspection)Childcare on non-domestic premisesRotherhamEffectiveness of leadership and Management1 April 2022 to 31 August 2022</t>
  </si>
  <si>
    <t>Early years register (full Inspection)Childcare on non-domestic premisesRotherhamOutcomes for children1 April 2022 to 31 August 2022</t>
  </si>
  <si>
    <t>Early years register (full Inspection)Childcare on non-domestic premisesRotherhamOverall effectiveness: The quality and standards of the provision1 April 2022 to 31 August 2022</t>
  </si>
  <si>
    <t>Early years register (full Inspection)Childcare on non-domestic premisesRotherhamPersonal development1 April 2022 to 31 August 2022</t>
  </si>
  <si>
    <t>Early years register (full Inspection)Childcare on non-domestic premisesRotherhamPersonal development, behaviour and welfare1 April 2022 to 31 August 2022</t>
  </si>
  <si>
    <t>Early years register (full Inspection)Childcare on non-domestic premisesRotherhamQuality of education1 April 2022 to 31 August 2022</t>
  </si>
  <si>
    <t>Early years register (full Inspection)Childcare on non-domestic premisesRotherhamQuality of teaching, learning and assessment1 April 2022 to 31 August 2022</t>
  </si>
  <si>
    <t>Early years register (full Inspection)Childcare on non-domestic premisesRotherhamRequirements of the compulsory part of the childcare register1 April 2022 to 31 August 2022</t>
  </si>
  <si>
    <t>Early years register (full Inspection)Childcare on non-domestic premisesRotherhamRequirements of the voluntary part of the childcare register1 April 2022 to 31 August 2022</t>
  </si>
  <si>
    <t>Early years register (full Inspection)Childcare on non-domestic premisesRotherhamTotal No of inspections1 April 2022 to 31 August 2022</t>
  </si>
  <si>
    <t>Early years register (full Inspection)Childcare on non-domestic premisesRotherhamBehaviour and attitudes1 September 2021 to 31 March 2022</t>
  </si>
  <si>
    <t>Early years register (full Inspection)Childcare on non-domestic premisesRotherhamEffectiveness of leadership and Management1 September 2021 to 31 March 2022</t>
  </si>
  <si>
    <t>Early years register (full Inspection)Childcare on non-domestic premisesRotherhamOutcomes for children1 September 2021 to 31 March 2022</t>
  </si>
  <si>
    <t>Early years register (full Inspection)Childcare on non-domestic premisesRotherhamOverall effectiveness: The quality and standards of the provision1 September 2021 to 31 March 2022</t>
  </si>
  <si>
    <t>Early years register (full Inspection)Childcare on non-domestic premisesRotherhamPersonal development1 September 2021 to 31 March 2022</t>
  </si>
  <si>
    <t>Early years register (full Inspection)Childcare on non-domestic premisesRotherhamPersonal development, behaviour and welfare1 September 2021 to 31 March 2022</t>
  </si>
  <si>
    <t>Early years register (full Inspection)Childcare on non-domestic premisesRotherhamQuality of education1 September 2021 to 31 March 2022</t>
  </si>
  <si>
    <t>Early years register (full Inspection)Childcare on non-domestic premisesRotherhamQuality of teaching, learning and assessment1 September 2021 to 31 March 2022</t>
  </si>
  <si>
    <t>Early years register (full Inspection)Childcare on non-domestic premisesRotherhamRequirements of the compulsory part of the childcare register1 September 2021 to 31 March 2022</t>
  </si>
  <si>
    <t>Early years register (full Inspection)Childcare on non-domestic premisesRotherhamRequirements of the voluntary part of the childcare register1 September 2021 to 31 March 2022</t>
  </si>
  <si>
    <t>Early years register (full Inspection)Childcare on non-domestic premisesRotherhamTotal No of inspections1 September 2021 to 31 March 2022</t>
  </si>
  <si>
    <t>Early years register (Out-of-school day care)Childcare on non-domestic premisesRotherhamTotal No of inspections1 April 2022 to 31 August 2022</t>
  </si>
  <si>
    <t>Early years register (full Inspection)Childcare on non-domestic premisesRutlandBehaviour and attitudes1 September 2021 to 31 March 2022</t>
  </si>
  <si>
    <t>Early years register (full Inspection)Childcare on non-domestic premisesRutlandEffectiveness of leadership and Management1 September 2021 to 31 March 2022</t>
  </si>
  <si>
    <t>Early years register (full Inspection)Childcare on non-domestic premisesRutlandOutcomes for children1 September 2021 to 31 March 2022</t>
  </si>
  <si>
    <t>Early years register (full Inspection)Childcare on non-domestic premisesRutlandOverall effectiveness: The quality and standards of the provision1 September 2021 to 31 March 2022</t>
  </si>
  <si>
    <t>Early years register (full Inspection)Childcare on non-domestic premisesRutlandPersonal development1 September 2021 to 31 March 2022</t>
  </si>
  <si>
    <t>Early years register (full Inspection)Childcare on non-domestic premisesRutlandPersonal development, behaviour and welfare1 September 2021 to 31 March 2022</t>
  </si>
  <si>
    <t>Early years register (full Inspection)Childcare on non-domestic premisesRutlandQuality of education1 September 2021 to 31 March 2022</t>
  </si>
  <si>
    <t>Early years register (full Inspection)Childcare on non-domestic premisesRutlandQuality of teaching, learning and assessment1 September 2021 to 31 March 2022</t>
  </si>
  <si>
    <t>Early years register (full Inspection)Childcare on non-domestic premisesRutlandRequirements of the compulsory part of the childcare register1 September 2021 to 31 March 2022</t>
  </si>
  <si>
    <t>Early years register (full Inspection)Childcare on non-domestic premisesRutlandRequirements of the voluntary part of the childcare register1 September 2021 to 31 March 2022</t>
  </si>
  <si>
    <t>Early years register (full Inspection)Childcare on non-domestic premisesRutlandTotal No of inspections1 September 2021 to 31 March 2022</t>
  </si>
  <si>
    <t>Childcare registerChildcare on non-domestic premisesSalfordTotal No of inspections1 April 2022 to 31 August 2022</t>
  </si>
  <si>
    <t>Early years register (full Inspection)Childcare on non-domestic premisesSalfordBehaviour and attitudes1 April 2022 to 31 August 2022</t>
  </si>
  <si>
    <t>Early years register (full Inspection)Childcare on non-domestic premisesSalfordEffectiveness of leadership and Management1 April 2022 to 31 August 2022</t>
  </si>
  <si>
    <t>Early years register (full Inspection)Childcare on non-domestic premisesSalfordOutcomes for children1 April 2022 to 31 August 2022</t>
  </si>
  <si>
    <t>Early years register (full Inspection)Childcare on non-domestic premisesSalfordOverall effectiveness: The quality and standards of the provision1 April 2022 to 31 August 2022</t>
  </si>
  <si>
    <t>Early years register (full Inspection)Childcare on non-domestic premisesSalfordPersonal development1 April 2022 to 31 August 2022</t>
  </si>
  <si>
    <t>Early years register (full Inspection)Childcare on non-domestic premisesSalfordPersonal development, behaviour and welfare1 April 2022 to 31 August 2022</t>
  </si>
  <si>
    <t>Early years register (full Inspection)Childcare on non-domestic premisesSalfordQuality of education1 April 2022 to 31 August 2022</t>
  </si>
  <si>
    <t>Early years register (full Inspection)Childcare on non-domestic premisesSalfordQuality of teaching, learning and assessment1 April 2022 to 31 August 2022</t>
  </si>
  <si>
    <t>Early years register (full Inspection)Childcare on non-domestic premisesSalfordRequirements of the compulsory part of the childcare register1 April 2022 to 31 August 2022</t>
  </si>
  <si>
    <t>Early years register (full Inspection)Childcare on non-domestic premisesSalfordRequirements of the voluntary part of the childcare register1 April 2022 to 31 August 2022</t>
  </si>
  <si>
    <t>Early years register (full Inspection)Childcare on non-domestic premisesSalfordTotal No of inspections1 April 2022 to 31 August 2022</t>
  </si>
  <si>
    <t>Early years register (full Inspection)Childcare on non-domestic premisesSalfordBehaviour and attitudes1 September 2021 to 31 March 2022</t>
  </si>
  <si>
    <t>Early years register (full Inspection)Childcare on non-domestic premisesSalfordEffectiveness of leadership and Management1 September 2021 to 31 March 2022</t>
  </si>
  <si>
    <t>Early years register (full Inspection)Childcare on non-domestic premisesSalfordOutcomes for children1 September 2021 to 31 March 2022</t>
  </si>
  <si>
    <t>Early years register (full Inspection)Childcare on non-domestic premisesSalfordOverall effectiveness: The quality and standards of the provision1 September 2021 to 31 March 2022</t>
  </si>
  <si>
    <t>Early years register (full Inspection)Childcare on non-domestic premisesSalfordPersonal development1 September 2021 to 31 March 2022</t>
  </si>
  <si>
    <t>Early years register (full Inspection)Childcare on non-domestic premisesSalfordPersonal development, behaviour and welfare1 September 2021 to 31 March 2022</t>
  </si>
  <si>
    <t>Early years register (full Inspection)Childcare on non-domestic premisesSalfordQuality of education1 September 2021 to 31 March 2022</t>
  </si>
  <si>
    <t>Early years register (full Inspection)Childcare on non-domestic premisesSalfordQuality of teaching, learning and assessment1 September 2021 to 31 March 2022</t>
  </si>
  <si>
    <t>Early years register (full Inspection)Childcare on non-domestic premisesSalfordRequirements of the compulsory part of the childcare register1 September 2021 to 31 March 2022</t>
  </si>
  <si>
    <t>Early years register (full Inspection)Childcare on non-domestic premisesSalfordRequirements of the voluntary part of the childcare register1 September 2021 to 31 March 2022</t>
  </si>
  <si>
    <t>Early years register (full Inspection)Childcare on non-domestic premisesSalfordTotal No of inspections1 September 2021 to 31 March 2022</t>
  </si>
  <si>
    <t>Early years register (Out-of-school day care)Childcare on non-domestic premisesSalfordTotal No of inspections1 April 2022 to 31 August 2022</t>
  </si>
  <si>
    <t>Early years register (Out-of-school day care)Childcare on non-domestic premisesSalfordTotal No of inspections1 September 2021 to 31 March 2022</t>
  </si>
  <si>
    <t>Childcare registerChildcare on non-domestic premisesSandwellTotal No of inspections1 April 2022 to 31 August 2022</t>
  </si>
  <si>
    <t>Early years register (full Inspection)Childcare on non-domestic premisesSandwellBehaviour and attitudes1 April 2022 to 31 August 2022</t>
  </si>
  <si>
    <t>Early years register (full Inspection)Childcare on non-domestic premisesSandwellEffectiveness of leadership and Management1 April 2022 to 31 August 2022</t>
  </si>
  <si>
    <t>Early years register (full Inspection)Childcare on non-domestic premisesSandwellOutcomes for children1 April 2022 to 31 August 2022</t>
  </si>
  <si>
    <t>Early years register (full Inspection)Childcare on non-domestic premisesSandwellOverall effectiveness: The quality and standards of the provision1 April 2022 to 31 August 2022</t>
  </si>
  <si>
    <t>Early years register (full Inspection)Childcare on non-domestic premisesSandwellPersonal development1 April 2022 to 31 August 2022</t>
  </si>
  <si>
    <t>Early years register (full Inspection)Childcare on non-domestic premisesSandwellPersonal development, behaviour and welfare1 April 2022 to 31 August 2022</t>
  </si>
  <si>
    <t>Early years register (full Inspection)Childcare on non-domestic premisesSandwellQuality of education1 April 2022 to 31 August 2022</t>
  </si>
  <si>
    <t>Early years register (full Inspection)Childcare on non-domestic premisesSandwellQuality of teaching, learning and assessment1 April 2022 to 31 August 2022</t>
  </si>
  <si>
    <t>Early years register (full Inspection)Childcare on non-domestic premisesSandwellRequirements of the compulsory part of the childcare register1 April 2022 to 31 August 2022</t>
  </si>
  <si>
    <t>Early years register (full Inspection)Childcare on non-domestic premisesSandwellRequirements of the voluntary part of the childcare register1 April 2022 to 31 August 2022</t>
  </si>
  <si>
    <t>Early years register (full Inspection)Childcare on non-domestic premisesSandwellTotal No of inspections1 April 2022 to 31 August 2022</t>
  </si>
  <si>
    <t>Early years register (full Inspection)Childcare on non-domestic premisesSandwellBehaviour and attitudes1 September 2021 to 31 March 2022</t>
  </si>
  <si>
    <t>Early years register (full Inspection)Childcare on non-domestic premisesSandwellEffectiveness of leadership and Management1 September 2021 to 31 March 2022</t>
  </si>
  <si>
    <t>Early years register (full Inspection)Childcare on non-domestic premisesSandwellOutcomes for children1 September 2021 to 31 March 2022</t>
  </si>
  <si>
    <t>Early years register (full Inspection)Childcare on non-domestic premisesSandwellOverall effectiveness: The quality and standards of the provision1 September 2021 to 31 March 2022</t>
  </si>
  <si>
    <t>Early years register (full Inspection)Childcare on non-domestic premisesSandwellPersonal development1 September 2021 to 31 March 2022</t>
  </si>
  <si>
    <t>Early years register (full Inspection)Childcare on non-domestic premisesSandwellPersonal development, behaviour and welfare1 September 2021 to 31 March 2022</t>
  </si>
  <si>
    <t>Early years register (full Inspection)Childcare on non-domestic premisesSandwellQuality of education1 September 2021 to 31 March 2022</t>
  </si>
  <si>
    <t>Early years register (full Inspection)Childcare on non-domestic premisesSandwellQuality of teaching, learning and assessment1 September 2021 to 31 March 2022</t>
  </si>
  <si>
    <t>Early years register (full Inspection)Childcare on non-domestic premisesSandwellRequirements of the compulsory part of the childcare register1 September 2021 to 31 March 2022</t>
  </si>
  <si>
    <t>Early years register (full Inspection)Childcare on non-domestic premisesSandwellRequirements of the voluntary part of the childcare register1 September 2021 to 31 March 2022</t>
  </si>
  <si>
    <t>Early years register (full Inspection)Childcare on non-domestic premisesSandwellTotal No of inspections1 September 2021 to 31 March 2022</t>
  </si>
  <si>
    <t>Early years register (No children on roll)Childcare on non-domestic premisesSandwellNCOR Inspection Outcomes1 April 2022 to 31 August 2022</t>
  </si>
  <si>
    <t>Early years register (No children on roll)Childcare on non-domestic premisesSandwellTotal No of inspections1 April 2022 to 31 August 2022</t>
  </si>
  <si>
    <t>Early years register (Out-of-school day care)Childcare on non-domestic premisesSandwellTotal No of inspections1 April 2022 to 31 August 2022</t>
  </si>
  <si>
    <t>Early years register (Out-of-school day care)Childcare on non-domestic premisesSandwellTotal No of inspections1 September 2021 to 31 March 2022</t>
  </si>
  <si>
    <t>Early years register (full Inspection)Childcare on non-domestic premisesSeftonBehaviour and attitudes1 April 2022 to 31 August 2022</t>
  </si>
  <si>
    <t>Early years register (full Inspection)Childcare on non-domestic premisesSeftonEffectiveness of leadership and Management1 April 2022 to 31 August 2022</t>
  </si>
  <si>
    <t>Early years register (full Inspection)Childcare on non-domestic premisesSeftonOutcomes for children1 April 2022 to 31 August 2022</t>
  </si>
  <si>
    <t>Early years register (full Inspection)Childcare on non-domestic premisesSeftonOverall effectiveness: The quality and standards of the provision1 April 2022 to 31 August 2022</t>
  </si>
  <si>
    <t>Early years register (full Inspection)Childcare on non-domestic premisesSeftonPersonal development1 April 2022 to 31 August 2022</t>
  </si>
  <si>
    <t>Early years register (full Inspection)Childcare on non-domestic premisesSeftonPersonal development, behaviour and welfare1 April 2022 to 31 August 2022</t>
  </si>
  <si>
    <t>Early years register (full Inspection)Childcare on non-domestic premisesSeftonQuality of education1 April 2022 to 31 August 2022</t>
  </si>
  <si>
    <t>Early years register (full Inspection)Childcare on non-domestic premisesSeftonQuality of teaching, learning and assessment1 April 2022 to 31 August 2022</t>
  </si>
  <si>
    <t>Early years register (full Inspection)Childcare on non-domestic premisesSeftonRequirements of the compulsory part of the childcare register1 April 2022 to 31 August 2022</t>
  </si>
  <si>
    <t>Early years register (full Inspection)Childcare on non-domestic premisesSeftonRequirements of the voluntary part of the childcare register1 April 2022 to 31 August 2022</t>
  </si>
  <si>
    <t>Early years register (full Inspection)Childcare on non-domestic premisesSeftonTotal No of inspections1 April 2022 to 31 August 2022</t>
  </si>
  <si>
    <t>Early years register (full Inspection)Childcare on non-domestic premisesSeftonBehaviour and attitudes1 September 2021 to 31 March 2022</t>
  </si>
  <si>
    <t>Early years register (full Inspection)Childcare on non-domestic premisesSeftonEffectiveness of leadership and Management1 September 2021 to 31 March 2022</t>
  </si>
  <si>
    <t>Early years register (full Inspection)Childcare on non-domestic premisesSeftonOutcomes for children1 September 2021 to 31 March 2022</t>
  </si>
  <si>
    <t>Early years register (full Inspection)Childcare on non-domestic premisesSeftonOverall effectiveness: The quality and standards of the provision1 September 2021 to 31 March 2022</t>
  </si>
  <si>
    <t>Early years register (full Inspection)Childcare on non-domestic premisesSeftonPersonal development1 September 2021 to 31 March 2022</t>
  </si>
  <si>
    <t>Early years register (full Inspection)Childcare on non-domestic premisesSeftonPersonal development, behaviour and welfare1 September 2021 to 31 March 2022</t>
  </si>
  <si>
    <t>Early years register (full Inspection)Childcare on non-domestic premisesSeftonQuality of education1 September 2021 to 31 March 2022</t>
  </si>
  <si>
    <t>Early years register (full Inspection)Childcare on non-domestic premisesSeftonQuality of teaching, learning and assessment1 September 2021 to 31 March 2022</t>
  </si>
  <si>
    <t>Early years register (full Inspection)Childcare on non-domestic premisesSeftonRequirements of the compulsory part of the childcare register1 September 2021 to 31 March 2022</t>
  </si>
  <si>
    <t>Early years register (full Inspection)Childcare on non-domestic premisesSeftonRequirements of the voluntary part of the childcare register1 September 2021 to 31 March 2022</t>
  </si>
  <si>
    <t>Early years register (full Inspection)Childcare on non-domestic premisesSeftonTotal No of inspections1 September 2021 to 31 March 2022</t>
  </si>
  <si>
    <t>Early years register (Out-of-school day care)Childcare on non-domestic premisesSeftonTotal No of inspections1 April 2022 to 31 August 2022</t>
  </si>
  <si>
    <t>Early years register (Out-of-school day care)Childcare on non-domestic premisesSeftonTotal No of inspections1 September 2021 to 31 March 2022</t>
  </si>
  <si>
    <t>Childcare registerChildcare on non-domestic premisesSheffieldTotal No of inspections1 April 2022 to 31 August 2022</t>
  </si>
  <si>
    <t>Early years register (full Inspection)Childcare on non-domestic premisesSheffieldBehaviour and attitudes1 April 2022 to 31 August 2022</t>
  </si>
  <si>
    <t>Early years register (full Inspection)Childcare on non-domestic premisesSheffieldEffectiveness of leadership and Management1 April 2022 to 31 August 2022</t>
  </si>
  <si>
    <t>Early years register (full Inspection)Childcare on non-domestic premisesSheffieldOutcomes for children1 April 2022 to 31 August 2022</t>
  </si>
  <si>
    <t>Early years register (full Inspection)Childcare on non-domestic premisesSheffieldOverall effectiveness: The quality and standards of the provision1 April 2022 to 31 August 2022</t>
  </si>
  <si>
    <t>Early years register (full Inspection)Childcare on non-domestic premisesSheffieldPersonal development1 April 2022 to 31 August 2022</t>
  </si>
  <si>
    <t>Early years register (full Inspection)Childcare on non-domestic premisesSheffieldPersonal development, behaviour and welfare1 April 2022 to 31 August 2022</t>
  </si>
  <si>
    <t>Early years register (full Inspection)Childcare on non-domestic premisesSheffieldQuality of education1 April 2022 to 31 August 2022</t>
  </si>
  <si>
    <t>Early years register (full Inspection)Childcare on non-domestic premisesSheffieldQuality of teaching, learning and assessment1 April 2022 to 31 August 2022</t>
  </si>
  <si>
    <t>Early years register (full Inspection)Childcare on non-domestic premisesSheffieldRequirements of the compulsory part of the childcare register1 April 2022 to 31 August 2022</t>
  </si>
  <si>
    <t>Early years register (full Inspection)Childcare on non-domestic premisesSheffieldRequirements of the voluntary part of the childcare register1 April 2022 to 31 August 2022</t>
  </si>
  <si>
    <t>Early years register (full Inspection)Childcare on non-domestic premisesSheffieldTotal No of inspections1 April 2022 to 31 August 2022</t>
  </si>
  <si>
    <t>Early years register (full Inspection)Childcare on non-domestic premisesSheffieldBehaviour and attitudes1 September 2021 to 31 March 2022</t>
  </si>
  <si>
    <t>Early years register (full Inspection)Childcare on non-domestic premisesSheffieldEffectiveness of leadership and Management1 September 2021 to 31 March 2022</t>
  </si>
  <si>
    <t>Early years register (full Inspection)Childcare on non-domestic premisesSheffieldOutcomes for children1 September 2021 to 31 March 2022</t>
  </si>
  <si>
    <t>Early years register (full Inspection)Childcare on non-domestic premisesSheffieldOverall effectiveness: The quality and standards of the provision1 September 2021 to 31 March 2022</t>
  </si>
  <si>
    <t>Early years register (full Inspection)Childcare on non-domestic premisesSheffieldPersonal development1 September 2021 to 31 March 2022</t>
  </si>
  <si>
    <t>Early years register (full Inspection)Childcare on non-domestic premisesSheffieldPersonal development, behaviour and welfare1 September 2021 to 31 March 2022</t>
  </si>
  <si>
    <t>Early years register (full Inspection)Childcare on non-domestic premisesSheffieldQuality of education1 September 2021 to 31 March 2022</t>
  </si>
  <si>
    <t>Early years register (full Inspection)Childcare on non-domestic premisesSheffieldQuality of teaching, learning and assessment1 September 2021 to 31 March 2022</t>
  </si>
  <si>
    <t>Early years register (full Inspection)Childcare on non-domestic premisesSheffieldRequirements of the compulsory part of the childcare register1 September 2021 to 31 March 2022</t>
  </si>
  <si>
    <t>Early years register (full Inspection)Childcare on non-domestic premisesSheffieldRequirements of the voluntary part of the childcare register1 September 2021 to 31 March 2022</t>
  </si>
  <si>
    <t>Early years register (full Inspection)Childcare on non-domestic premisesSheffieldTotal No of inspections1 September 2021 to 31 March 2022</t>
  </si>
  <si>
    <t>Early years register (Out-of-school day care)Childcare on non-domestic premisesSheffieldTotal No of inspections1 April 2022 to 31 August 2022</t>
  </si>
  <si>
    <t>Early years register (Out-of-school day care)Childcare on non-domestic premisesSheffieldTotal No of inspections1 September 2021 to 31 March 2022</t>
  </si>
  <si>
    <t>Childcare registerChildcare on non-domestic premisesShropshireTotal No of inspections1 April 2022 to 31 August 2022</t>
  </si>
  <si>
    <t>Childcare registerChildcare on non-domestic premisesShropshireTotal No of inspections1 September 2021 to 31 March 2022</t>
  </si>
  <si>
    <t>Early years register (full Inspection)Childcare on non-domestic premisesShropshireBehaviour and attitudes1 April 2022 to 31 August 2022</t>
  </si>
  <si>
    <t>Early years register (full Inspection)Childcare on non-domestic premisesShropshireEffectiveness of leadership and Management1 April 2022 to 31 August 2022</t>
  </si>
  <si>
    <t>Early years register (full Inspection)Childcare on non-domestic premisesShropshireOutcomes for children1 April 2022 to 31 August 2022</t>
  </si>
  <si>
    <t>Early years register (full Inspection)Childcare on non-domestic premisesShropshireOverall effectiveness: The quality and standards of the provision1 April 2022 to 31 August 2022</t>
  </si>
  <si>
    <t>Early years register (full Inspection)Childcare on non-domestic premisesShropshirePersonal development1 April 2022 to 31 August 2022</t>
  </si>
  <si>
    <t>Early years register (full Inspection)Childcare on non-domestic premisesShropshirePersonal development, behaviour and welfare1 April 2022 to 31 August 2022</t>
  </si>
  <si>
    <t>Early years register (full Inspection)Childcare on non-domestic premisesShropshireQuality of education1 April 2022 to 31 August 2022</t>
  </si>
  <si>
    <t>Early years register (full Inspection)Childcare on non-domestic premisesShropshireQuality of teaching, learning and assessment1 April 2022 to 31 August 2022</t>
  </si>
  <si>
    <t>Early years register (full Inspection)Childcare on non-domestic premisesShropshireRequirements of the compulsory part of the childcare register1 April 2022 to 31 August 2022</t>
  </si>
  <si>
    <t>Early years register (full Inspection)Childcare on non-domestic premisesShropshireRequirements of the voluntary part of the childcare register1 April 2022 to 31 August 2022</t>
  </si>
  <si>
    <t>Early years register (full Inspection)Childcare on non-domestic premisesShropshireTotal No of inspections1 April 2022 to 31 August 2022</t>
  </si>
  <si>
    <t>Early years register (full Inspection)Childcare on non-domestic premisesShropshireBehaviour and attitudes1 September 2021 to 31 March 2022</t>
  </si>
  <si>
    <t>Early years register (full Inspection)Childcare on non-domestic premisesShropshireEffectiveness of leadership and Management1 September 2021 to 31 March 2022</t>
  </si>
  <si>
    <t>Early years register (full Inspection)Childcare on non-domestic premisesShropshireOutcomes for children1 September 2021 to 31 March 2022</t>
  </si>
  <si>
    <t>Early years register (full Inspection)Childcare on non-domestic premisesShropshireOverall effectiveness: The quality and standards of the provision1 September 2021 to 31 March 2022</t>
  </si>
  <si>
    <t>Early years register (full Inspection)Childcare on non-domestic premisesShropshirePersonal development1 September 2021 to 31 March 2022</t>
  </si>
  <si>
    <t>Early years register (full Inspection)Childcare on non-domestic premisesShropshirePersonal development, behaviour and welfare1 September 2021 to 31 March 2022</t>
  </si>
  <si>
    <t>Early years register (full Inspection)Childcare on non-domestic premisesShropshireQuality of education1 September 2021 to 31 March 2022</t>
  </si>
  <si>
    <t>Early years register (full Inspection)Childcare on non-domestic premisesShropshireQuality of teaching, learning and assessment1 September 2021 to 31 March 2022</t>
  </si>
  <si>
    <t>Early years register (full Inspection)Childcare on non-domestic premisesShropshireRequirements of the compulsory part of the childcare register1 September 2021 to 31 March 2022</t>
  </si>
  <si>
    <t>Early years register (full Inspection)Childcare on non-domestic premisesShropshireRequirements of the voluntary part of the childcare register1 September 2021 to 31 March 2022</t>
  </si>
  <si>
    <t>Early years register (full Inspection)Childcare on non-domestic premisesShropshireTotal No of inspections1 September 2021 to 31 March 2022</t>
  </si>
  <si>
    <t>Early years register (Out-of-school day care)Childcare on non-domestic premisesShropshireTotal No of inspections1 April 2022 to 31 August 2022</t>
  </si>
  <si>
    <t>Childcare registerChildcare on non-domestic premisesSloughTotal No of inspections1 September 2021 to 31 March 2022</t>
  </si>
  <si>
    <t>Early years register (full Inspection)Childcare on non-domestic premisesSloughBehaviour and attitudes1 April 2022 to 31 August 2022</t>
  </si>
  <si>
    <t>Early years register (full Inspection)Childcare on non-domestic premisesSloughEffectiveness of leadership and Management1 April 2022 to 31 August 2022</t>
  </si>
  <si>
    <t>Early years register (full Inspection)Childcare on non-domestic premisesSloughOutcomes for children1 April 2022 to 31 August 2022</t>
  </si>
  <si>
    <t>Early years register (full Inspection)Childcare on non-domestic premisesSloughOverall effectiveness: The quality and standards of the provision1 April 2022 to 31 August 2022</t>
  </si>
  <si>
    <t>Early years register (full Inspection)Childcare on non-domestic premisesSloughPersonal development1 April 2022 to 31 August 2022</t>
  </si>
  <si>
    <t>Early years register (full Inspection)Childcare on non-domestic premisesSloughPersonal development, behaviour and welfare1 April 2022 to 31 August 2022</t>
  </si>
  <si>
    <t>Early years register (full Inspection)Childcare on non-domestic premisesSloughQuality of education1 April 2022 to 31 August 2022</t>
  </si>
  <si>
    <t>Early years register (full Inspection)Childcare on non-domestic premisesSloughQuality of teaching, learning and assessment1 April 2022 to 31 August 2022</t>
  </si>
  <si>
    <t>Early years register (full Inspection)Childcare on non-domestic premisesSloughRequirements of the compulsory part of the childcare register1 April 2022 to 31 August 2022</t>
  </si>
  <si>
    <t>Early years register (full Inspection)Childcare on non-domestic premisesSloughRequirements of the voluntary part of the childcare register1 April 2022 to 31 August 2022</t>
  </si>
  <si>
    <t>Early years register (full Inspection)Childcare on non-domestic premisesSloughTotal No of inspections1 April 2022 to 31 August 2022</t>
  </si>
  <si>
    <t>Early years register (full Inspection)Childcare on non-domestic premisesSloughBehaviour and attitudes1 September 2021 to 31 March 2022</t>
  </si>
  <si>
    <t>Early years register (full Inspection)Childcare on non-domestic premisesSloughEffectiveness of leadership and Management1 September 2021 to 31 March 2022</t>
  </si>
  <si>
    <t>Early years register (full Inspection)Childcare on non-domestic premisesSloughOutcomes for children1 September 2021 to 31 March 2022</t>
  </si>
  <si>
    <t>Early years register (full Inspection)Childcare on non-domestic premisesSloughOverall effectiveness: The quality and standards of the provision1 September 2021 to 31 March 2022</t>
  </si>
  <si>
    <t>Early years register (full Inspection)Childcare on non-domestic premisesSloughPersonal development1 September 2021 to 31 March 2022</t>
  </si>
  <si>
    <t>Early years register (full Inspection)Childcare on non-domestic premisesSloughPersonal development, behaviour and welfare1 September 2021 to 31 March 2022</t>
  </si>
  <si>
    <t>Early years register (full Inspection)Childcare on non-domestic premisesSloughQuality of education1 September 2021 to 31 March 2022</t>
  </si>
  <si>
    <t>Early years register (full Inspection)Childcare on non-domestic premisesSloughQuality of teaching, learning and assessment1 September 2021 to 31 March 2022</t>
  </si>
  <si>
    <t>Early years register (full Inspection)Childcare on non-domestic premisesSloughRequirements of the compulsory part of the childcare register1 September 2021 to 31 March 2022</t>
  </si>
  <si>
    <t>Early years register (full Inspection)Childcare on non-domestic premisesSloughRequirements of the voluntary part of the childcare register1 September 2021 to 31 March 2022</t>
  </si>
  <si>
    <t>Early years register (full Inspection)Childcare on non-domestic premisesSloughTotal No of inspections1 September 2021 to 31 March 2022</t>
  </si>
  <si>
    <t>Early years register (Out-of-school day care)Childcare on non-domestic premisesSloughTotal No of inspections1 April 2022 to 31 August 2022</t>
  </si>
  <si>
    <t>Childcare registerChildcare on non-domestic premisesSolihullTotal No of inspections1 September 2021 to 31 March 2022</t>
  </si>
  <si>
    <t>Early years register (full Inspection)ChildminderBradfordPersonal development, behaviour and welfare1 September 2021 to 31 March 2022</t>
  </si>
  <si>
    <t>Early years register (full Inspection)ChildminderBradfordQuality of education1 September 2021 to 31 March 2022</t>
  </si>
  <si>
    <t>Early years register (full Inspection)ChildminderBradfordQuality of teaching, learning and assessment1 September 2021 to 31 March 2022</t>
  </si>
  <si>
    <t>Early years register (full Inspection)ChildminderBradfordRequirements of the compulsory part of the childcare register1 September 2021 to 31 March 2022</t>
  </si>
  <si>
    <t>Early years register (full Inspection)ChildminderBradfordRequirements of the voluntary part of the childcare register1 September 2021 to 31 March 2022</t>
  </si>
  <si>
    <t>Early years register (full Inspection)ChildminderBradfordTotal No of inspections1 September 2021 to 31 March 2022</t>
  </si>
  <si>
    <t>Early years register (No children on roll)ChildminderBradfordNCOR Inspection Outcomes1 April 2022 to 31 August 2022</t>
  </si>
  <si>
    <t>Early years register (No children on roll)ChildminderBradfordTotal No of inspections1 April 2022 to 31 August 2022</t>
  </si>
  <si>
    <t>Early years register (No children on roll)ChildminderBradfordNCOR Inspection Outcomes1 September 2021 to 31 March 2022</t>
  </si>
  <si>
    <t>Early years register (No children on roll)ChildminderBradfordTotal No of inspections1 September 2021 to 31 March 2022</t>
  </si>
  <si>
    <t>Early years register (full Inspection)ChildminderBrentBehaviour and attitudes1 April 2022 to 31 August 2022</t>
  </si>
  <si>
    <t>Early years register (full Inspection)ChildminderBrentEffectiveness of leadership and Management1 April 2022 to 31 August 2022</t>
  </si>
  <si>
    <t>Early years register (full Inspection)ChildminderBrentOutcomes for children1 April 2022 to 31 August 2022</t>
  </si>
  <si>
    <t>Early years register (full Inspection)ChildminderBrentOverall effectiveness: The quality and standards of the provision1 April 2022 to 31 August 2022</t>
  </si>
  <si>
    <t>Early years register (full Inspection)ChildminderBrentPersonal development1 April 2022 to 31 August 2022</t>
  </si>
  <si>
    <t>Early years register (full Inspection)ChildminderBrentPersonal development, behaviour and welfare1 April 2022 to 31 August 2022</t>
  </si>
  <si>
    <t>Early years register (full Inspection)ChildminderBrentQuality of education1 April 2022 to 31 August 2022</t>
  </si>
  <si>
    <t>Early years register (full Inspection)ChildminderBrentQuality of teaching, learning and assessment1 April 2022 to 31 August 2022</t>
  </si>
  <si>
    <t>Early years register (full Inspection)ChildminderBrentRequirements of the compulsory part of the childcare register1 April 2022 to 31 August 2022</t>
  </si>
  <si>
    <t>Early years register (full Inspection)ChildminderBrentRequirements of the voluntary part of the childcare register1 April 2022 to 31 August 2022</t>
  </si>
  <si>
    <t>Early years register (full Inspection)ChildminderBrentTotal No of inspections1 April 2022 to 31 August 2022</t>
  </si>
  <si>
    <t>Early years register (full Inspection)ChildminderBrentBehaviour and attitudes1 September 2021 to 31 March 2022</t>
  </si>
  <si>
    <t>Early years register (full Inspection)ChildminderBrentEffectiveness of leadership and Management1 September 2021 to 31 March 2022</t>
  </si>
  <si>
    <t>Early years register (full Inspection)ChildminderBrentOutcomes for children1 September 2021 to 31 March 2022</t>
  </si>
  <si>
    <t>Early years register (full Inspection)ChildminderBrentOverall effectiveness: The quality and standards of the provision1 September 2021 to 31 March 2022</t>
  </si>
  <si>
    <t>Early years register (full Inspection)ChildminderBrentPersonal development1 September 2021 to 31 March 2022</t>
  </si>
  <si>
    <t>Early years register (full Inspection)ChildminderBrentPersonal development, behaviour and welfare1 September 2021 to 31 March 2022</t>
  </si>
  <si>
    <t>Early years register (full Inspection)ChildminderBrentQuality of education1 September 2021 to 31 March 2022</t>
  </si>
  <si>
    <t>Early years register (full Inspection)ChildminderBrentQuality of teaching, learning and assessment1 September 2021 to 31 March 2022</t>
  </si>
  <si>
    <t>Early years register (full Inspection)ChildminderBrentRequirements of the compulsory part of the childcare register1 September 2021 to 31 March 2022</t>
  </si>
  <si>
    <t>Early years register (full Inspection)ChildminderBrentRequirements of the voluntary part of the childcare register1 September 2021 to 31 March 2022</t>
  </si>
  <si>
    <t>Early years register (full Inspection)ChildminderBrentTotal No of inspections1 September 2021 to 31 March 2022</t>
  </si>
  <si>
    <t>Early years register (No children on roll)ChildminderBrentNCOR Inspection Outcomes1 April 2022 to 31 August 2022</t>
  </si>
  <si>
    <t>Early years register (No children on roll)ChildminderBrentTotal No of inspections1 April 2022 to 31 August 2022</t>
  </si>
  <si>
    <t>Early years register (No children on roll)ChildminderBrentNCOR Inspection Outcomes1 September 2021 to 31 March 2022</t>
  </si>
  <si>
    <t>Early years register (No children on roll)ChildminderBrentTotal No of inspections1 September 2021 to 31 March 2022</t>
  </si>
  <si>
    <t>Early years register (full Inspection)ChildminderBrighton and HoveBehaviour and attitudes1 April 2022 to 31 August 2022</t>
  </si>
  <si>
    <t>Early years register (full Inspection)ChildminderBrighton and HoveEffectiveness of leadership and Management1 April 2022 to 31 August 2022</t>
  </si>
  <si>
    <t>Early years register (full Inspection)ChildminderBrighton and HoveOutcomes for children1 April 2022 to 31 August 2022</t>
  </si>
  <si>
    <t>Early years register (full Inspection)ChildminderBrighton and HoveOverall effectiveness: The quality and standards of the provision1 April 2022 to 31 August 2022</t>
  </si>
  <si>
    <t>Early years register (full Inspection)ChildminderBrighton and HovePersonal development1 April 2022 to 31 August 2022</t>
  </si>
  <si>
    <t>Early years register (full Inspection)ChildminderBrighton and HovePersonal development, behaviour and welfare1 April 2022 to 31 August 2022</t>
  </si>
  <si>
    <t>Early years register (full Inspection)ChildminderBrighton and HoveQuality of education1 April 2022 to 31 August 2022</t>
  </si>
  <si>
    <t>Early years register (full Inspection)ChildminderBrighton and HoveQuality of teaching, learning and assessment1 April 2022 to 31 August 2022</t>
  </si>
  <si>
    <t>Early years register (full Inspection)ChildminderBrighton and HoveRequirements of the compulsory part of the childcare register1 April 2022 to 31 August 2022</t>
  </si>
  <si>
    <t>Early years register (full Inspection)ChildminderBrighton and HoveRequirements of the voluntary part of the childcare register1 April 2022 to 31 August 2022</t>
  </si>
  <si>
    <t>Early years register (full Inspection)ChildminderBrighton and HoveTotal No of inspections1 April 2022 to 31 August 2022</t>
  </si>
  <si>
    <t>Early years register (full Inspection)ChildminderBrighton and HoveBehaviour and attitudes1 September 2021 to 31 March 2022</t>
  </si>
  <si>
    <t>Early years register (full Inspection)ChildminderBrighton and HoveEffectiveness of leadership and Management1 September 2021 to 31 March 2022</t>
  </si>
  <si>
    <t>Early years register (full Inspection)ChildminderBrighton and HoveOutcomes for children1 September 2021 to 31 March 2022</t>
  </si>
  <si>
    <t>Early years register (full Inspection)ChildminderBrighton and HoveOverall effectiveness: The quality and standards of the provision1 September 2021 to 31 March 2022</t>
  </si>
  <si>
    <t>Early years register (full Inspection)ChildminderBrighton and HovePersonal development1 September 2021 to 31 March 2022</t>
  </si>
  <si>
    <t>Early years register (full Inspection)ChildminderBrighton and HovePersonal development, behaviour and welfare1 September 2021 to 31 March 2022</t>
  </si>
  <si>
    <t>Early years register (full Inspection)ChildminderBrighton and HoveQuality of education1 September 2021 to 31 March 2022</t>
  </si>
  <si>
    <t>Early years register (full Inspection)ChildminderBrighton and HoveQuality of teaching, learning and assessment1 September 2021 to 31 March 2022</t>
  </si>
  <si>
    <t>Early years register (full Inspection)ChildminderBrighton and HoveRequirements of the compulsory part of the childcare register1 September 2021 to 31 March 2022</t>
  </si>
  <si>
    <t>Early years register (full Inspection)ChildminderBrighton and HoveRequirements of the voluntary part of the childcare register1 September 2021 to 31 March 2022</t>
  </si>
  <si>
    <t>Early years register (full Inspection)ChildminderBrighton and HoveTotal No of inspections1 September 2021 to 31 March 2022</t>
  </si>
  <si>
    <t>Early years register (No children on roll)ChildminderBrighton and HoveNCOR Inspection Outcomes1 April 2022 to 31 August 2022</t>
  </si>
  <si>
    <t>Early years register (No children on roll)ChildminderBrighton and HoveTotal No of inspections1 April 2022 to 31 August 2022</t>
  </si>
  <si>
    <t>Early years register (No children on roll)ChildminderBrighton and HoveNCOR Inspection Outcomes1 September 2021 to 31 March 2022</t>
  </si>
  <si>
    <t>Early years register (No children on roll)ChildminderBrighton and HoveTotal No of inspections1 September 2021 to 31 March 2022</t>
  </si>
  <si>
    <t>Early years register (full Inspection)ChildminderBristolBehaviour and attitudes1 April 2022 to 31 August 2022</t>
  </si>
  <si>
    <t>Early years register (full Inspection)ChildminderBristolEffectiveness of leadership and Management1 April 2022 to 31 August 2022</t>
  </si>
  <si>
    <t>Early years register (full Inspection)ChildminderBristolOutcomes for children1 April 2022 to 31 August 2022</t>
  </si>
  <si>
    <t>Early years register (full Inspection)ChildminderBristolOverall effectiveness: The quality and standards of the provision1 April 2022 to 31 August 2022</t>
  </si>
  <si>
    <t>Early years register (full Inspection)ChildminderBristolPersonal development1 April 2022 to 31 August 2022</t>
  </si>
  <si>
    <t>Early years register (full Inspection)ChildminderBristolPersonal development, behaviour and welfare1 April 2022 to 31 August 2022</t>
  </si>
  <si>
    <t>Early years register (full Inspection)ChildminderBristolQuality of education1 April 2022 to 31 August 2022</t>
  </si>
  <si>
    <t>Early years register (full Inspection)ChildminderBristolQuality of teaching, learning and assessment1 April 2022 to 31 August 2022</t>
  </si>
  <si>
    <t>Early years register (full Inspection)ChildminderBristolRequirements of the compulsory part of the childcare register1 April 2022 to 31 August 2022</t>
  </si>
  <si>
    <t>Early years register (full Inspection)ChildminderBristolRequirements of the voluntary part of the childcare register1 April 2022 to 31 August 2022</t>
  </si>
  <si>
    <t>Early years register (full Inspection)ChildminderBristolTotal No of inspections1 April 2022 to 31 August 2022</t>
  </si>
  <si>
    <t>Early years register (full Inspection)ChildminderBristolBehaviour and attitudes1 September 2021 to 31 March 2022</t>
  </si>
  <si>
    <t>Early years register (full Inspection)ChildminderBristolEffectiveness of leadership and Management1 September 2021 to 31 March 2022</t>
  </si>
  <si>
    <t>Early years register (full Inspection)ChildminderBristolOutcomes for children1 September 2021 to 31 March 2022</t>
  </si>
  <si>
    <t>Early years register (full Inspection)ChildminderBristolOverall effectiveness: The quality and standards of the provision1 September 2021 to 31 March 2022</t>
  </si>
  <si>
    <t>Early years register (full Inspection)ChildminderBristolPersonal development1 September 2021 to 31 March 2022</t>
  </si>
  <si>
    <t>Early years register (full Inspection)ChildminderBristolPersonal development, behaviour and welfare1 September 2021 to 31 March 2022</t>
  </si>
  <si>
    <t>Early years register (full Inspection)ChildminderBristolQuality of education1 September 2021 to 31 March 2022</t>
  </si>
  <si>
    <t>Early years register (full Inspection)ChildminderBristolQuality of teaching, learning and assessment1 September 2021 to 31 March 2022</t>
  </si>
  <si>
    <t>Early years register (full Inspection)ChildminderBristolRequirements of the compulsory part of the childcare register1 September 2021 to 31 March 2022</t>
  </si>
  <si>
    <t>Early years register (full Inspection)ChildminderBristolRequirements of the voluntary part of the childcare register1 September 2021 to 31 March 2022</t>
  </si>
  <si>
    <t>Early years register (full Inspection)ChildminderBristolTotal No of inspections1 September 2021 to 31 March 2022</t>
  </si>
  <si>
    <t>Early years register (No children on roll)ChildminderBristolNCOR Inspection Outcomes1 April 2022 to 31 August 2022</t>
  </si>
  <si>
    <t>Early years register (No children on roll)ChildminderBristolTotal No of inspections1 April 2022 to 31 August 2022</t>
  </si>
  <si>
    <t>Early years register (No children on roll)ChildminderBristolNCOR Inspection Outcomes1 September 2021 to 31 March 2022</t>
  </si>
  <si>
    <t>Early years register (No children on roll)ChildminderBristolTotal No of inspections1 September 2021 to 31 March 2022</t>
  </si>
  <si>
    <t>Childcare registerChildminderBromleyTotal No of inspections1 April 2022 to 31 August 2022</t>
  </si>
  <si>
    <t>Childcare registerChildminderBromleyTotal No of inspections1 September 2021 to 31 March 2022</t>
  </si>
  <si>
    <t>Early years register (full Inspection)ChildminderBromleyBehaviour and attitudes1 April 2022 to 31 August 2022</t>
  </si>
  <si>
    <t>Early years register (full Inspection)ChildminderBromleyEffectiveness of leadership and Management1 April 2022 to 31 August 2022</t>
  </si>
  <si>
    <t>Early years register (full Inspection)ChildminderBromleyOutcomes for children1 April 2022 to 31 August 2022</t>
  </si>
  <si>
    <t>Early years register (full Inspection)ChildminderBromleyOverall effectiveness: The quality and standards of the provision1 April 2022 to 31 August 2022</t>
  </si>
  <si>
    <t>Early years register (full Inspection)ChildminderBromleyPersonal development1 April 2022 to 31 August 2022</t>
  </si>
  <si>
    <t>Early years register (full Inspection)ChildminderBromleyPersonal development, behaviour and welfare1 April 2022 to 31 August 2022</t>
  </si>
  <si>
    <t>Early years register (full Inspection)ChildminderBromleyQuality of education1 April 2022 to 31 August 2022</t>
  </si>
  <si>
    <t>Early years register (full Inspection)ChildminderBromleyQuality of teaching, learning and assessment1 April 2022 to 31 August 2022</t>
  </si>
  <si>
    <t>Early years register (full Inspection)ChildminderBromleyRequirements of the compulsory part of the childcare register1 April 2022 to 31 August 2022</t>
  </si>
  <si>
    <t>Early years register (full Inspection)ChildminderBromleyRequirements of the voluntary part of the childcare register1 April 2022 to 31 August 2022</t>
  </si>
  <si>
    <t>Early years register (full Inspection)ChildminderBromleyTotal No of inspections1 April 2022 to 31 August 2022</t>
  </si>
  <si>
    <t>Early years register (full Inspection)ChildminderBromleyBehaviour and attitudes1 September 2021 to 31 March 2022</t>
  </si>
  <si>
    <t>Early years register (full Inspection)ChildminderBromleyEffectiveness of leadership and Management1 September 2021 to 31 March 2022</t>
  </si>
  <si>
    <t>Early years register (full Inspection)ChildminderBromleyOutcomes for children1 September 2021 to 31 March 2022</t>
  </si>
  <si>
    <t>Early years register (full Inspection)ChildminderBromleyOverall effectiveness: The quality and standards of the provision1 September 2021 to 31 March 2022</t>
  </si>
  <si>
    <t>Early years register (full Inspection)ChildminderBromleyPersonal development1 September 2021 to 31 March 2022</t>
  </si>
  <si>
    <t>Early years register (full Inspection)ChildminderBromleyPersonal development, behaviour and welfare1 September 2021 to 31 March 2022</t>
  </si>
  <si>
    <t>Early years register (full Inspection)ChildminderBromleyQuality of education1 September 2021 to 31 March 2022</t>
  </si>
  <si>
    <t>Early years register (full Inspection)ChildminderBromleyQuality of teaching, learning and assessment1 September 2021 to 31 March 2022</t>
  </si>
  <si>
    <t>Early years register (full Inspection)ChildminderBromleyRequirements of the compulsory part of the childcare register1 September 2021 to 31 March 2022</t>
  </si>
  <si>
    <t>Early years register (full Inspection)ChildminderBromleyRequirements of the voluntary part of the childcare register1 September 2021 to 31 March 2022</t>
  </si>
  <si>
    <t>Early years register (full Inspection)ChildminderBromleyTotal No of inspections1 September 2021 to 31 March 2022</t>
  </si>
  <si>
    <t>Early years register (No children on roll)ChildminderBromleyNCOR Inspection Outcomes1 April 2022 to 31 August 2022</t>
  </si>
  <si>
    <t>Early years register (No children on roll)ChildminderBromleyTotal No of inspections1 April 2022 to 31 August 2022</t>
  </si>
  <si>
    <t>Early years register (No children on roll)ChildminderBromleyNCOR Inspection Outcomes1 September 2021 to 31 March 2022</t>
  </si>
  <si>
    <t>Early years register (No children on roll)ChildminderBromleyTotal No of inspections1 September 2021 to 31 March 2022</t>
  </si>
  <si>
    <t>Early years register (Out-of-school day care)ChildminderBromleyTotal No of inspections1 September 2021 to 31 March 2022</t>
  </si>
  <si>
    <t>Early years register (full Inspection)ChildminderBuckinghamshireBehaviour and attitudes1 April 2022 to 31 August 2022</t>
  </si>
  <si>
    <t>Early years register (full Inspection)ChildminderBuckinghamshireEffectiveness of leadership and Management1 April 2022 to 31 August 2022</t>
  </si>
  <si>
    <t>Early years register (full Inspection)ChildminderBuckinghamshireOutcomes for children1 April 2022 to 31 August 2022</t>
  </si>
  <si>
    <t>Early years register (full Inspection)ChildminderBuckinghamshireOverall effectiveness: The quality and standards of the provision1 April 2022 to 31 August 2022</t>
  </si>
  <si>
    <t>Early years register (full Inspection)ChildminderBuckinghamshirePersonal development1 April 2022 to 31 August 2022</t>
  </si>
  <si>
    <t>Early years register (full Inspection)ChildminderBuckinghamshirePersonal development, behaviour and welfare1 April 2022 to 31 August 2022</t>
  </si>
  <si>
    <t>Early years register (full Inspection)ChildminderBuckinghamshireQuality of education1 April 2022 to 31 August 2022</t>
  </si>
  <si>
    <t>Early years register (full Inspection)ChildminderBuckinghamshireQuality of teaching, learning and assessment1 April 2022 to 31 August 2022</t>
  </si>
  <si>
    <t>Early years register (full Inspection)ChildminderBuckinghamshireRequirements of the compulsory part of the childcare register1 April 2022 to 31 August 2022</t>
  </si>
  <si>
    <t>Early years register (full Inspection)ChildminderBuckinghamshireRequirements of the voluntary part of the childcare register1 April 2022 to 31 August 2022</t>
  </si>
  <si>
    <t>Early years register (full Inspection)ChildminderBuckinghamshireTotal No of inspections1 April 2022 to 31 August 2022</t>
  </si>
  <si>
    <t>Early years register (full Inspection)ChildminderBuckinghamshireBehaviour and attitudes1 September 2021 to 31 March 2022</t>
  </si>
  <si>
    <t>Early years register (full Inspection)ChildminderBuckinghamshireEffectiveness of leadership and Management1 September 2021 to 31 March 2022</t>
  </si>
  <si>
    <t>Early years register (full Inspection)ChildminderBuckinghamshireOutcomes for children1 September 2021 to 31 March 2022</t>
  </si>
  <si>
    <t>Early years register (full Inspection)ChildminderBuckinghamshireOverall effectiveness: The quality and standards of the provision1 September 2021 to 31 March 2022</t>
  </si>
  <si>
    <t>Early years register (full Inspection)ChildminderBuckinghamshirePersonal development1 September 2021 to 31 March 2022</t>
  </si>
  <si>
    <t>Early years register (full Inspection)ChildminderBuckinghamshirePersonal development, behaviour and welfare1 September 2021 to 31 March 2022</t>
  </si>
  <si>
    <t>Early years register (full Inspection)ChildminderBuckinghamshireQuality of education1 September 2021 to 31 March 2022</t>
  </si>
  <si>
    <t>Early years register (full Inspection)ChildminderBuckinghamshireQuality of teaching, learning and assessment1 September 2021 to 31 March 2022</t>
  </si>
  <si>
    <t>Early years register (full Inspection)ChildminderBuckinghamshireRequirements of the compulsory part of the childcare register1 September 2021 to 31 March 2022</t>
  </si>
  <si>
    <t>Early years register (full Inspection)ChildminderBuckinghamshireRequirements of the voluntary part of the childcare register1 September 2021 to 31 March 2022</t>
  </si>
  <si>
    <t>Early years register (full Inspection)ChildminderBuckinghamshireTotal No of inspections1 September 2021 to 31 March 2022</t>
  </si>
  <si>
    <t>Early years register (No children on roll)ChildminderBuckinghamshireNCOR Inspection Outcomes1 April 2022 to 31 August 2022</t>
  </si>
  <si>
    <t>Early years register (No children on roll)ChildminderBuckinghamshireTotal No of inspections1 April 2022 to 31 August 2022</t>
  </si>
  <si>
    <t>Early years register (No children on roll)ChildminderBuckinghamshireNCOR Inspection Outcomes1 September 2021 to 31 March 2022</t>
  </si>
  <si>
    <t>Early years register (No children on roll)ChildminderBuckinghamshireTotal No of inspections1 September 2021 to 31 March 2022</t>
  </si>
  <si>
    <t>Early years register (Out-of-school day care)ChildminderBuckinghamshireTotal No of inspections1 April 2022 to 31 August 2022</t>
  </si>
  <si>
    <t>Early years register (Out-of-school day care)ChildminderBuckinghamshireTotal No of inspections1 September 2021 to 31 March 2022</t>
  </si>
  <si>
    <t>Early years register (full Inspection)ChildminderBuryBehaviour and attitudes1 April 2022 to 31 August 2022</t>
  </si>
  <si>
    <t>Early years register (full Inspection)ChildminderBuryEffectiveness of leadership and Management1 April 2022 to 31 August 2022</t>
  </si>
  <si>
    <t>Early years register (full Inspection)ChildminderBuryOutcomes for children1 April 2022 to 31 August 2022</t>
  </si>
  <si>
    <t>Early years register (full Inspection)ChildminderBuryOverall effectiveness: The quality and standards of the provision1 April 2022 to 31 August 2022</t>
  </si>
  <si>
    <t>Early years register (full Inspection)ChildminderBuryPersonal development1 April 2022 to 31 August 2022</t>
  </si>
  <si>
    <t>Early years register (full Inspection)ChildminderBuryPersonal development, behaviour and welfare1 April 2022 to 31 August 2022</t>
  </si>
  <si>
    <t>Early years register (full Inspection)ChildminderBuryQuality of education1 April 2022 to 31 August 2022</t>
  </si>
  <si>
    <t>Early years register (full Inspection)ChildminderBuryQuality of teaching, learning and assessment1 April 2022 to 31 August 2022</t>
  </si>
  <si>
    <t>Early years register (full Inspection)ChildminderBuryRequirements of the compulsory part of the childcare register1 April 2022 to 31 August 2022</t>
  </si>
  <si>
    <t>Early years register (full Inspection)ChildminderBuryRequirements of the voluntary part of the childcare register1 April 2022 to 31 August 2022</t>
  </si>
  <si>
    <t>Early years register (full Inspection)ChildminderBuryTotal No of inspections1 April 2022 to 31 August 2022</t>
  </si>
  <si>
    <t>Early years register (full Inspection)ChildminderBuryBehaviour and attitudes1 September 2021 to 31 March 2022</t>
  </si>
  <si>
    <t>Early years register (full Inspection)ChildminderBuryEffectiveness of leadership and Management1 September 2021 to 31 March 2022</t>
  </si>
  <si>
    <t>Early years register (full Inspection)ChildminderBuryOutcomes for children1 September 2021 to 31 March 2022</t>
  </si>
  <si>
    <t>Early years register (full Inspection)ChildminderBuryOverall effectiveness: The quality and standards of the provision1 September 2021 to 31 March 2022</t>
  </si>
  <si>
    <t>Early years register (full Inspection)ChildminderBuryPersonal development1 September 2021 to 31 March 2022</t>
  </si>
  <si>
    <t>Early years register (full Inspection)ChildminderBuryPersonal development, behaviour and welfare1 September 2021 to 31 March 2022</t>
  </si>
  <si>
    <t>Early years register (full Inspection)ChildminderBuryQuality of education1 September 2021 to 31 March 2022</t>
  </si>
  <si>
    <t>Early years register (full Inspection)ChildminderBuryQuality of teaching, learning and assessment1 September 2021 to 31 March 2022</t>
  </si>
  <si>
    <t>Early years register (full Inspection)ChildminderBuryRequirements of the compulsory part of the childcare register1 September 2021 to 31 March 2022</t>
  </si>
  <si>
    <t>Early years register (full Inspection)ChildminderBuryRequirements of the voluntary part of the childcare register1 September 2021 to 31 March 2022</t>
  </si>
  <si>
    <t>Early years register (full Inspection)ChildminderBuryTotal No of inspections1 September 2021 to 31 March 2022</t>
  </si>
  <si>
    <t>Early years register (full Inspection)ChildminderCalderdaleBehaviour and attitudes1 April 2022 to 31 August 2022</t>
  </si>
  <si>
    <t>Early years register (full Inspection)ChildminderCalderdaleEffectiveness of leadership and Management1 April 2022 to 31 August 2022</t>
  </si>
  <si>
    <t>Early years register (full Inspection)ChildminderCalderdaleOutcomes for children1 April 2022 to 31 August 2022</t>
  </si>
  <si>
    <t>Early years register (full Inspection)ChildminderCalderdaleOverall effectiveness: The quality and standards of the provision1 April 2022 to 31 August 2022</t>
  </si>
  <si>
    <t>Early years register (full Inspection)ChildminderCalderdalePersonal development1 April 2022 to 31 August 2022</t>
  </si>
  <si>
    <t>Early years register (full Inspection)ChildminderCalderdalePersonal development, behaviour and welfare1 April 2022 to 31 August 2022</t>
  </si>
  <si>
    <t>Early years register (full Inspection)ChildminderCalderdaleQuality of education1 April 2022 to 31 August 2022</t>
  </si>
  <si>
    <t>Early years register (full Inspection)ChildminderCalderdaleQuality of teaching, learning and assessment1 April 2022 to 31 August 2022</t>
  </si>
  <si>
    <t>Early years register (full Inspection)ChildminderCalderdaleRequirements of the compulsory part of the childcare register1 April 2022 to 31 August 2022</t>
  </si>
  <si>
    <t>Early years register (full Inspection)ChildminderCalderdaleRequirements of the voluntary part of the childcare register1 April 2022 to 31 August 2022</t>
  </si>
  <si>
    <t>Early years register (full Inspection)ChildminderCalderdaleTotal No of inspections1 April 2022 to 31 August 2022</t>
  </si>
  <si>
    <t>Early years register (full Inspection)ChildminderCalderdaleBehaviour and attitudes1 September 2021 to 31 March 2022</t>
  </si>
  <si>
    <t>Early years register (full Inspection)ChildminderCalderdaleEffectiveness of leadership and Management1 September 2021 to 31 March 2022</t>
  </si>
  <si>
    <t>Early years register (full Inspection)ChildminderCalderdaleOutcomes for children1 September 2021 to 31 March 2022</t>
  </si>
  <si>
    <t>Early years register (full Inspection)ChildminderCalderdaleOverall effectiveness: The quality and standards of the provision1 September 2021 to 31 March 2022</t>
  </si>
  <si>
    <t>Early years register (full Inspection)ChildminderCalderdalePersonal development1 September 2021 to 31 March 2022</t>
  </si>
  <si>
    <t>Early years register (full Inspection)ChildminderCalderdalePersonal development, behaviour and welfare1 September 2021 to 31 March 2022</t>
  </si>
  <si>
    <t>Early years register (full Inspection)ChildminderCalderdaleQuality of education1 September 2021 to 31 March 2022</t>
  </si>
  <si>
    <t>Early years register (full Inspection)ChildminderCalderdaleQuality of teaching, learning and assessment1 September 2021 to 31 March 2022</t>
  </si>
  <si>
    <t>Early years register (full Inspection)ChildminderCalderdaleRequirements of the compulsory part of the childcare register1 September 2021 to 31 March 2022</t>
  </si>
  <si>
    <t>Early years register (full Inspection)ChildminderCalderdaleRequirements of the voluntary part of the childcare register1 September 2021 to 31 March 2022</t>
  </si>
  <si>
    <t>Early years register (full Inspection)ChildminderCalderdaleTotal No of inspections1 September 2021 to 31 March 2022</t>
  </si>
  <si>
    <t>Early years register (full Inspection)ChildminderCambridgeshireBehaviour and attitudes1 April 2022 to 31 August 2022</t>
  </si>
  <si>
    <t>Early years register (full Inspection)ChildminderCambridgeshireEffectiveness of leadership and Management1 April 2022 to 31 August 2022</t>
  </si>
  <si>
    <t>Early years register (full Inspection)ChildminderCambridgeshireOutcomes for children1 April 2022 to 31 August 2022</t>
  </si>
  <si>
    <t>Early years register (full Inspection)ChildminderCambridgeshireOverall effectiveness: The quality and standards of the provision1 April 2022 to 31 August 2022</t>
  </si>
  <si>
    <t>Early years register (full Inspection)ChildminderCambridgeshirePersonal development1 April 2022 to 31 August 2022</t>
  </si>
  <si>
    <t>Early years register (full Inspection)ChildminderCambridgeshirePersonal development, behaviour and welfare1 April 2022 to 31 August 2022</t>
  </si>
  <si>
    <t>Early years register (full Inspection)ChildminderCambridgeshireQuality of education1 April 2022 to 31 August 2022</t>
  </si>
  <si>
    <t>Early years register (full Inspection)ChildminderCambridgeshireQuality of teaching, learning and assessment1 April 2022 to 31 August 2022</t>
  </si>
  <si>
    <t>Early years register (full Inspection)ChildminderCambridgeshireRequirements of the compulsory part of the childcare register1 April 2022 to 31 August 2022</t>
  </si>
  <si>
    <t>Early years register (full Inspection)ChildminderCambridgeshireRequirements of the voluntary part of the childcare register1 April 2022 to 31 August 2022</t>
  </si>
  <si>
    <t>Early years register (full Inspection)ChildminderCambridgeshireTotal No of inspections1 April 2022 to 31 August 2022</t>
  </si>
  <si>
    <t>Early years register (full Inspection)ChildminderCambridgeshireBehaviour and attitudes1 September 2021 to 31 March 2022</t>
  </si>
  <si>
    <t>Early years register (full Inspection)ChildminderCambridgeshireEffectiveness of leadership and Management1 September 2021 to 31 March 2022</t>
  </si>
  <si>
    <t>Early years register (full Inspection)ChildminderCambridgeshireOutcomes for children1 September 2021 to 31 March 2022</t>
  </si>
  <si>
    <t>Early years register (full Inspection)ChildminderCambridgeshireOverall effectiveness: The quality and standards of the provision1 September 2021 to 31 March 2022</t>
  </si>
  <si>
    <t>Early years register (full Inspection)ChildminderCambridgeshirePersonal development1 September 2021 to 31 March 2022</t>
  </si>
  <si>
    <t>Early years register (full Inspection)ChildminderCambridgeshirePersonal development, behaviour and welfare1 September 2021 to 31 March 2022</t>
  </si>
  <si>
    <t>Early years register (full Inspection)ChildminderCambridgeshireQuality of education1 September 2021 to 31 March 2022</t>
  </si>
  <si>
    <t>Early years register (full Inspection)ChildminderCambridgeshireQuality of teaching, learning and assessment1 September 2021 to 31 March 2022</t>
  </si>
  <si>
    <t>Early years register (full Inspection)ChildminderCambridgeshireRequirements of the compulsory part of the childcare register1 September 2021 to 31 March 2022</t>
  </si>
  <si>
    <t>Early years register (full Inspection)ChildminderCambridgeshireRequirements of the voluntary part of the childcare register1 September 2021 to 31 March 2022</t>
  </si>
  <si>
    <t>Early years register (full Inspection)ChildminderCambridgeshireTotal No of inspections1 September 2021 to 31 March 2022</t>
  </si>
  <si>
    <t>Early years register (No children on roll)ChildminderCambridgeshireNCOR Inspection Outcomes1 April 2022 to 31 August 2022</t>
  </si>
  <si>
    <t>Early years register (No children on roll)ChildminderCambridgeshireTotal No of inspections1 April 2022 to 31 August 2022</t>
  </si>
  <si>
    <t>Early years register (No children on roll)ChildminderCambridgeshireNCOR Inspection Outcomes1 September 2021 to 31 March 2022</t>
  </si>
  <si>
    <t>Early years register (No children on roll)ChildminderCambridgeshireTotal No of inspections1 September 2021 to 31 March 2022</t>
  </si>
  <si>
    <t>Early years register (Out-of-school day care)ChildminderCambridgeshireTotal No of inspections1 September 2021 to 31 March 2022</t>
  </si>
  <si>
    <t>Early years register (full Inspection)ChildminderCamdenBehaviour and attitudes1 April 2022 to 31 August 2022</t>
  </si>
  <si>
    <t>Early years register (full Inspection)ChildminderCamdenEffectiveness of leadership and Management1 April 2022 to 31 August 2022</t>
  </si>
  <si>
    <t>Early years register (full Inspection)ChildminderCamdenOutcomes for children1 April 2022 to 31 August 2022</t>
  </si>
  <si>
    <t>Early years register (full Inspection)ChildminderCamdenOverall effectiveness: The quality and standards of the provision1 April 2022 to 31 August 2022</t>
  </si>
  <si>
    <t>Early years register (full Inspection)ChildminderCamdenPersonal development1 April 2022 to 31 August 2022</t>
  </si>
  <si>
    <t>Early years register (full Inspection)ChildminderCamdenPersonal development, behaviour and welfare1 April 2022 to 31 August 2022</t>
  </si>
  <si>
    <t>Early years register (full Inspection)ChildminderCamdenQuality of education1 April 2022 to 31 August 2022</t>
  </si>
  <si>
    <t>Early years register (full Inspection)ChildminderCamdenQuality of teaching, learning and assessment1 April 2022 to 31 August 2022</t>
  </si>
  <si>
    <t>Early years register (full Inspection)ChildminderCamdenRequirements of the compulsory part of the childcare register1 April 2022 to 31 August 2022</t>
  </si>
  <si>
    <t>Early years register (full Inspection)ChildminderCamdenRequirements of the voluntary part of the childcare register1 April 2022 to 31 August 2022</t>
  </si>
  <si>
    <t>Early years register (full Inspection)ChildminderCamdenTotal No of inspections1 April 2022 to 31 August 2022</t>
  </si>
  <si>
    <t>Early years register (full Inspection)ChildminderCamdenBehaviour and attitudes1 September 2021 to 31 March 2022</t>
  </si>
  <si>
    <t>Early years register (full Inspection)ChildminderCamdenEffectiveness of leadership and Management1 September 2021 to 31 March 2022</t>
  </si>
  <si>
    <t>Early years register (full Inspection)ChildminderCamdenOutcomes for children1 September 2021 to 31 March 2022</t>
  </si>
  <si>
    <t>Early years register (full Inspection)ChildminderCamdenOverall effectiveness: The quality and standards of the provision1 September 2021 to 31 March 2022</t>
  </si>
  <si>
    <t>Early years register (full Inspection)ChildminderCamdenPersonal development1 September 2021 to 31 March 2022</t>
  </si>
  <si>
    <t>Early years register (full Inspection)ChildminderCamdenPersonal development, behaviour and welfare1 September 2021 to 31 March 2022</t>
  </si>
  <si>
    <t>Early years register (full Inspection)ChildminderCamdenQuality of education1 September 2021 to 31 March 2022</t>
  </si>
  <si>
    <t>Early years register (full Inspection)ChildminderCamdenQuality of teaching, learning and assessment1 September 2021 to 31 March 2022</t>
  </si>
  <si>
    <t>Early years register (full Inspection)ChildminderCamdenRequirements of the compulsory part of the childcare register1 September 2021 to 31 March 2022</t>
  </si>
  <si>
    <t>Early years register (full Inspection)ChildminderCamdenRequirements of the voluntary part of the childcare register1 September 2021 to 31 March 2022</t>
  </si>
  <si>
    <t>Early years register (full Inspection)ChildminderCamdenTotal No of inspections1 September 2021 to 31 March 2022</t>
  </si>
  <si>
    <t>Early years register (No children on roll)ChildminderCamdenNCOR Inspection Outcomes1 April 2022 to 31 August 2022</t>
  </si>
  <si>
    <t>Early years register (No children on roll)ChildminderCamdenTotal No of inspections1 April 2022 to 31 August 2022</t>
  </si>
  <si>
    <t>Early years register (No children on roll)ChildminderCamdenNCOR Inspection Outcomes1 September 2021 to 31 March 2022</t>
  </si>
  <si>
    <t>Early years register (No children on roll)ChildminderCamdenTotal No of inspections1 September 2021 to 31 March 2022</t>
  </si>
  <si>
    <t>Childcare registerChildminderCentral BedfordshireTotal No of inspections1 April 2022 to 31 August 2022</t>
  </si>
  <si>
    <t>Early years register (full Inspection)ChildminderMilton KeynesQuality of education1 April 2022 to 31 August 2022</t>
  </si>
  <si>
    <t>Early years register (full Inspection)ChildminderMilton KeynesQuality of teaching, learning and assessment1 April 2022 to 31 August 2022</t>
  </si>
  <si>
    <t>Early years register (full Inspection)ChildminderMilton KeynesRequirements of the compulsory part of the childcare register1 April 2022 to 31 August 2022</t>
  </si>
  <si>
    <t>Early years register (full Inspection)ChildminderMilton KeynesRequirements of the voluntary part of the childcare register1 April 2022 to 31 August 2022</t>
  </si>
  <si>
    <t>Early years register (full Inspection)ChildminderMilton KeynesTotal No of inspections1 April 2022 to 31 August 2022</t>
  </si>
  <si>
    <t>Early years register (full Inspection)ChildminderMilton KeynesBehaviour and attitudes1 September 2021 to 31 March 2022</t>
  </si>
  <si>
    <t>Early years register (full Inspection)ChildminderMilton KeynesEffectiveness of leadership and Management1 September 2021 to 31 March 2022</t>
  </si>
  <si>
    <t>Early years register (full Inspection)ChildminderMilton KeynesOutcomes for children1 September 2021 to 31 March 2022</t>
  </si>
  <si>
    <t>Early years register (full Inspection)ChildminderMilton KeynesOverall effectiveness: The quality and standards of the provision1 September 2021 to 31 March 2022</t>
  </si>
  <si>
    <t>Early years register (full Inspection)ChildminderMilton KeynesPersonal development1 September 2021 to 31 March 2022</t>
  </si>
  <si>
    <t>Early years register (full Inspection)ChildminderMilton KeynesPersonal development, behaviour and welfare1 September 2021 to 31 March 2022</t>
  </si>
  <si>
    <t>Early years register (full Inspection)ChildminderMilton KeynesQuality of education1 September 2021 to 31 March 2022</t>
  </si>
  <si>
    <t>Early years register (full Inspection)ChildminderMilton KeynesQuality of teaching, learning and assessment1 September 2021 to 31 March 2022</t>
  </si>
  <si>
    <t>Early years register (full Inspection)ChildminderMilton KeynesRequirements of the compulsory part of the childcare register1 September 2021 to 31 March 2022</t>
  </si>
  <si>
    <t>Early years register (full Inspection)ChildminderMilton KeynesRequirements of the voluntary part of the childcare register1 September 2021 to 31 March 2022</t>
  </si>
  <si>
    <t>Early years register (full Inspection)ChildminderMilton KeynesTotal No of inspections1 September 2021 to 31 March 2022</t>
  </si>
  <si>
    <t>Early years register (No children on roll)ChildminderMilton KeynesNCOR Inspection Outcomes1 April 2022 to 31 August 2022</t>
  </si>
  <si>
    <t>Early years register (No children on roll)ChildminderMilton KeynesTotal No of inspections1 April 2022 to 31 August 2022</t>
  </si>
  <si>
    <t>Early years register (No children on roll)ChildminderMilton KeynesNCOR Inspection Outcomes1 September 2021 to 31 March 2022</t>
  </si>
  <si>
    <t>Early years register (No children on roll)ChildminderMilton KeynesTotal No of inspections1 September 2021 to 31 March 2022</t>
  </si>
  <si>
    <t>Early years register (Out-of-school day care)ChildminderMilton KeynesTotal No of inspections1 April 2022 to 31 August 2022</t>
  </si>
  <si>
    <t>Early years register (Out-of-school day care)ChildminderMilton KeynesTotal No of inspections1 September 2021 to 31 March 2022</t>
  </si>
  <si>
    <t>Early years register (full Inspection)ChildminderNewcastle upon TyneBehaviour and attitudes1 April 2022 to 31 August 2022</t>
  </si>
  <si>
    <t>Early years register (full Inspection)ChildminderNewcastle upon TyneEffectiveness of leadership and Management1 April 2022 to 31 August 2022</t>
  </si>
  <si>
    <t>Early years register (full Inspection)ChildminderNewcastle upon TyneOutcomes for children1 April 2022 to 31 August 2022</t>
  </si>
  <si>
    <t>Early years register (full Inspection)ChildminderNewcastle upon TyneOverall effectiveness: The quality and standards of the provision1 April 2022 to 31 August 2022</t>
  </si>
  <si>
    <t>Early years register (full Inspection)ChildminderNewcastle upon TynePersonal development1 April 2022 to 31 August 2022</t>
  </si>
  <si>
    <t>Early years register (full Inspection)ChildminderNewcastle upon TynePersonal development, behaviour and welfare1 April 2022 to 31 August 2022</t>
  </si>
  <si>
    <t>Early years register (full Inspection)ChildminderNewcastle upon TyneQuality of education1 April 2022 to 31 August 2022</t>
  </si>
  <si>
    <t>Early years register (full Inspection)ChildminderNewcastle upon TyneQuality of teaching, learning and assessment1 April 2022 to 31 August 2022</t>
  </si>
  <si>
    <t>Early years register (full Inspection)ChildminderNewcastle upon TyneRequirements of the compulsory part of the childcare register1 April 2022 to 31 August 2022</t>
  </si>
  <si>
    <t>Early years register (full Inspection)ChildminderNewcastle upon TyneRequirements of the voluntary part of the childcare register1 April 2022 to 31 August 2022</t>
  </si>
  <si>
    <t>Early years register (full Inspection)ChildminderNewcastle upon TyneTotal No of inspections1 April 2022 to 31 August 2022</t>
  </si>
  <si>
    <t>Early years register (full Inspection)ChildminderNewcastle upon TyneBehaviour and attitudes1 September 2021 to 31 March 2022</t>
  </si>
  <si>
    <t>Early years register (full Inspection)ChildminderNewcastle upon TyneEffectiveness of leadership and Management1 September 2021 to 31 March 2022</t>
  </si>
  <si>
    <t>Early years register (full Inspection)ChildminderNewcastle upon TyneOutcomes for children1 September 2021 to 31 March 2022</t>
  </si>
  <si>
    <t>Early years register (full Inspection)ChildminderNewcastle upon TyneOverall effectiveness: The quality and standards of the provision1 September 2021 to 31 March 2022</t>
  </si>
  <si>
    <t>Early years register (full Inspection)ChildminderNewcastle upon TynePersonal development1 September 2021 to 31 March 2022</t>
  </si>
  <si>
    <t>Early years register (full Inspection)ChildminderNewcastle upon TynePersonal development, behaviour and welfare1 September 2021 to 31 March 2022</t>
  </si>
  <si>
    <t>Early years register (full Inspection)ChildminderNewcastle upon TyneQuality of education1 September 2021 to 31 March 2022</t>
  </si>
  <si>
    <t>Early years register (full Inspection)ChildminderNewcastle upon TyneQuality of teaching, learning and assessment1 September 2021 to 31 March 2022</t>
  </si>
  <si>
    <t>Early years register (full Inspection)ChildminderNewcastle upon TyneRequirements of the compulsory part of the childcare register1 September 2021 to 31 March 2022</t>
  </si>
  <si>
    <t>Early years register (full Inspection)ChildminderNewcastle upon TyneRequirements of the voluntary part of the childcare register1 September 2021 to 31 March 2022</t>
  </si>
  <si>
    <t>Early years register (full Inspection)ChildminderNewcastle upon TyneTotal No of inspections1 September 2021 to 31 March 2022</t>
  </si>
  <si>
    <t>Early years register (No children on roll)ChildminderNewcastle upon TyneNCOR Inspection Outcomes1 April 2022 to 31 August 2022</t>
  </si>
  <si>
    <t>Early years register (No children on roll)ChildminderNewcastle upon TyneTotal No of inspections1 April 2022 to 31 August 2022</t>
  </si>
  <si>
    <t>Early years register (No children on roll)ChildminderNewcastle upon TyneNCOR Inspection Outcomes1 September 2021 to 31 March 2022</t>
  </si>
  <si>
    <t>Early years register (No children on roll)ChildminderNewcastle upon TyneTotal No of inspections1 September 2021 to 31 March 2022</t>
  </si>
  <si>
    <t>Childcare registerChildminderNewhamTotal No of inspections1 September 2021 to 31 March 2022</t>
  </si>
  <si>
    <t>Early years register (full Inspection)ChildminderNewhamBehaviour and attitudes1 April 2022 to 31 August 2022</t>
  </si>
  <si>
    <t>Early years register (full Inspection)ChildminderNewhamEffectiveness of leadership and Management1 April 2022 to 31 August 2022</t>
  </si>
  <si>
    <t>Early years register (full Inspection)ChildminderNewhamOutcomes for children1 April 2022 to 31 August 2022</t>
  </si>
  <si>
    <t>Early years register (full Inspection)ChildminderNewhamOverall effectiveness: The quality and standards of the provision1 April 2022 to 31 August 2022</t>
  </si>
  <si>
    <t>Early years register (full Inspection)ChildminderNewhamPersonal development1 April 2022 to 31 August 2022</t>
  </si>
  <si>
    <t>Early years register (full Inspection)ChildminderNewhamPersonal development, behaviour and welfare1 April 2022 to 31 August 2022</t>
  </si>
  <si>
    <t>Early years register (full Inspection)ChildminderNewhamQuality of education1 April 2022 to 31 August 2022</t>
  </si>
  <si>
    <t>Early years register (full Inspection)ChildminderNewhamQuality of teaching, learning and assessment1 April 2022 to 31 August 2022</t>
  </si>
  <si>
    <t>Early years register (full Inspection)ChildminderNewhamRequirements of the compulsory part of the childcare register1 April 2022 to 31 August 2022</t>
  </si>
  <si>
    <t>Early years register (full Inspection)ChildminderNewhamRequirements of the voluntary part of the childcare register1 April 2022 to 31 August 2022</t>
  </si>
  <si>
    <t>Early years register (full Inspection)ChildminderNewhamTotal No of inspections1 April 2022 to 31 August 2022</t>
  </si>
  <si>
    <t>Early years register (full Inspection)ChildminderNewhamBehaviour and attitudes1 September 2021 to 31 March 2022</t>
  </si>
  <si>
    <t>Early years register (full Inspection)ChildminderNewhamEffectiveness of leadership and Management1 September 2021 to 31 March 2022</t>
  </si>
  <si>
    <t>Early years register (full Inspection)ChildminderNewhamOutcomes for children1 September 2021 to 31 March 2022</t>
  </si>
  <si>
    <t>Early years register (full Inspection)ChildminderNewhamOverall effectiveness: The quality and standards of the provision1 September 2021 to 31 March 2022</t>
  </si>
  <si>
    <t>Early years register (full Inspection)ChildminderNewhamPersonal development1 September 2021 to 31 March 2022</t>
  </si>
  <si>
    <t>Early years register (full Inspection)ChildminderNewhamPersonal development, behaviour and welfare1 September 2021 to 31 March 2022</t>
  </si>
  <si>
    <t>Early years register (full Inspection)ChildminderNewhamQuality of education1 September 2021 to 31 March 2022</t>
  </si>
  <si>
    <t>Early years register (full Inspection)ChildminderNewhamQuality of teaching, learning and assessment1 September 2021 to 31 March 2022</t>
  </si>
  <si>
    <t>Early years register (full Inspection)ChildminderNewhamRequirements of the compulsory part of the childcare register1 September 2021 to 31 March 2022</t>
  </si>
  <si>
    <t>Early years register (full Inspection)ChildminderNewhamRequirements of the voluntary part of the childcare register1 September 2021 to 31 March 2022</t>
  </si>
  <si>
    <t>Early years register (full Inspection)ChildminderNewhamTotal No of inspections1 September 2021 to 31 March 2022</t>
  </si>
  <si>
    <t>Early years register (No children on roll)ChildminderNewhamNCOR Inspection Outcomes1 April 2022 to 31 August 2022</t>
  </si>
  <si>
    <t>Early years register (No children on roll)ChildminderNewhamTotal No of inspections1 April 2022 to 31 August 2022</t>
  </si>
  <si>
    <t>Early years register (No children on roll)ChildminderNewhamNCOR Inspection Outcomes1 September 2021 to 31 March 2022</t>
  </si>
  <si>
    <t>Early years register (No children on roll)ChildminderNewhamTotal No of inspections1 September 2021 to 31 March 2022</t>
  </si>
  <si>
    <t>Early years register (full Inspection)ChildminderNorfolkBehaviour and attitudes1 April 2022 to 31 August 2022</t>
  </si>
  <si>
    <t>Early years register (full Inspection)ChildminderNorfolkEffectiveness of leadership and Management1 April 2022 to 31 August 2022</t>
  </si>
  <si>
    <t>Early years register (full Inspection)ChildminderNorfolkOutcomes for children1 April 2022 to 31 August 2022</t>
  </si>
  <si>
    <t>Early years register (full Inspection)ChildminderNorfolkOverall effectiveness: The quality and standards of the provision1 April 2022 to 31 August 2022</t>
  </si>
  <si>
    <t>Early years register (full Inspection)ChildminderNorfolkPersonal development1 April 2022 to 31 August 2022</t>
  </si>
  <si>
    <t>Early years register (full Inspection)ChildminderNorfolkPersonal development, behaviour and welfare1 April 2022 to 31 August 2022</t>
  </si>
  <si>
    <t>Early years register (full Inspection)ChildminderNorfolkQuality of education1 April 2022 to 31 August 2022</t>
  </si>
  <si>
    <t>Early years register (full Inspection)ChildminderNorfolkQuality of teaching, learning and assessment1 April 2022 to 31 August 2022</t>
  </si>
  <si>
    <t>Early years register (full Inspection)ChildminderNorfolkRequirements of the compulsory part of the childcare register1 April 2022 to 31 August 2022</t>
  </si>
  <si>
    <t>Early years register (full Inspection)ChildminderNorfolkRequirements of the voluntary part of the childcare register1 April 2022 to 31 August 2022</t>
  </si>
  <si>
    <t>Early years register (full Inspection)ChildminderNorfolkTotal No of inspections1 April 2022 to 31 August 2022</t>
  </si>
  <si>
    <t>Early years register (full Inspection)ChildminderNorfolkBehaviour and attitudes1 September 2021 to 31 March 2022</t>
  </si>
  <si>
    <t>Early years register (full Inspection)ChildminderNorfolkEffectiveness of leadership and Management1 September 2021 to 31 March 2022</t>
  </si>
  <si>
    <t>Early years register (full Inspection)ChildminderNorfolkOutcomes for children1 September 2021 to 31 March 2022</t>
  </si>
  <si>
    <t>Early years register (full Inspection)ChildminderNorfolkOverall effectiveness: The quality and standards of the provision1 September 2021 to 31 March 2022</t>
  </si>
  <si>
    <t>Early years register (full Inspection)ChildminderNorfolkPersonal development1 September 2021 to 31 March 2022</t>
  </si>
  <si>
    <t>Early years register (full Inspection)ChildminderNorfolkPersonal development, behaviour and welfare1 September 2021 to 31 March 2022</t>
  </si>
  <si>
    <t>Early years register (full Inspection)ChildminderNorfolkQuality of education1 September 2021 to 31 March 2022</t>
  </si>
  <si>
    <t>Early years register (full Inspection)ChildminderNorfolkQuality of teaching, learning and assessment1 September 2021 to 31 March 2022</t>
  </si>
  <si>
    <t>Early years register (full Inspection)ChildminderNorfolkRequirements of the compulsory part of the childcare register1 September 2021 to 31 March 2022</t>
  </si>
  <si>
    <t>Early years register (full Inspection)ChildminderNorfolkRequirements of the voluntary part of the childcare register1 September 2021 to 31 March 2022</t>
  </si>
  <si>
    <t>Early years register (full Inspection)ChildminderNorfolkTotal No of inspections1 September 2021 to 31 March 2022</t>
  </si>
  <si>
    <t>Early years register (No children on roll)ChildminderNorfolkNCOR Inspection Outcomes1 April 2022 to 31 August 2022</t>
  </si>
  <si>
    <t>Early years register (No children on roll)ChildminderNorfolkTotal No of inspections1 April 2022 to 31 August 2022</t>
  </si>
  <si>
    <t>Early years register (No children on roll)ChildminderNorfolkNCOR Inspection Outcomes1 September 2021 to 31 March 2022</t>
  </si>
  <si>
    <t>Early years register (No children on roll)ChildminderNorfolkTotal No of inspections1 September 2021 to 31 March 2022</t>
  </si>
  <si>
    <t>Early years register (Out-of-school day care)ChildminderNorfolkTotal No of inspections1 September 2021 to 31 March 2022</t>
  </si>
  <si>
    <t>Early years register (full Inspection)ChildminderNorth East LincolnshireBehaviour and attitudes1 April 2022 to 31 August 2022</t>
  </si>
  <si>
    <t>Early years register (full Inspection)ChildminderNorth East LincolnshireEffectiveness of leadership and Management1 April 2022 to 31 August 2022</t>
  </si>
  <si>
    <t>Early years register (full Inspection)ChildminderNorth East LincolnshireOutcomes for children1 April 2022 to 31 August 2022</t>
  </si>
  <si>
    <t>Early years register (full Inspection)ChildminderNorth East LincolnshireOverall effectiveness: The quality and standards of the provision1 April 2022 to 31 August 2022</t>
  </si>
  <si>
    <t>Early years register (full Inspection)ChildminderNorth East LincolnshirePersonal development1 April 2022 to 31 August 2022</t>
  </si>
  <si>
    <t>Early years register (full Inspection)ChildminderNorth East LincolnshirePersonal development, behaviour and welfare1 April 2022 to 31 August 2022</t>
  </si>
  <si>
    <t>Early years register (full Inspection)ChildminderNorth East LincolnshireQuality of education1 April 2022 to 31 August 2022</t>
  </si>
  <si>
    <t>Early years register (full Inspection)ChildminderNorth East LincolnshireQuality of teaching, learning and assessment1 April 2022 to 31 August 2022</t>
  </si>
  <si>
    <t>Early years register (full Inspection)ChildminderNorth East LincolnshireRequirements of the compulsory part of the childcare register1 April 2022 to 31 August 2022</t>
  </si>
  <si>
    <t>Early years register (full Inspection)ChildminderNorth East LincolnshireRequirements of the voluntary part of the childcare register1 April 2022 to 31 August 2022</t>
  </si>
  <si>
    <t>Early years register (full Inspection)ChildminderNorth East LincolnshireTotal No of inspections1 April 2022 to 31 August 2022</t>
  </si>
  <si>
    <t>Early years register (full Inspection)ChildminderNorth East LincolnshireBehaviour and attitudes1 September 2021 to 31 March 2022</t>
  </si>
  <si>
    <t>Early years register (full Inspection)ChildminderNorth East LincolnshireEffectiveness of leadership and Management1 September 2021 to 31 March 2022</t>
  </si>
  <si>
    <t>Early years register (full Inspection)ChildminderNorth East LincolnshireOutcomes for children1 September 2021 to 31 March 2022</t>
  </si>
  <si>
    <t>Early years register (full Inspection)ChildminderNorth East LincolnshireOverall effectiveness: The quality and standards of the provision1 September 2021 to 31 March 2022</t>
  </si>
  <si>
    <t>Early years register (full Inspection)ChildminderNorth East LincolnshirePersonal development1 September 2021 to 31 March 2022</t>
  </si>
  <si>
    <t>Early years register (full Inspection)ChildminderNorth East LincolnshirePersonal development, behaviour and welfare1 September 2021 to 31 March 2022</t>
  </si>
  <si>
    <t>Early years register (full Inspection)ChildminderNorth East LincolnshireQuality of education1 September 2021 to 31 March 2022</t>
  </si>
  <si>
    <t>Early years register (full Inspection)ChildminderNorth East LincolnshireQuality of teaching, learning and assessment1 September 2021 to 31 March 2022</t>
  </si>
  <si>
    <t>Early years register (full Inspection)ChildminderNorth East LincolnshireRequirements of the compulsory part of the childcare register1 September 2021 to 31 March 2022</t>
  </si>
  <si>
    <t>Early years register (full Inspection)ChildminderNorth East LincolnshireRequirements of the voluntary part of the childcare register1 September 2021 to 31 March 2022</t>
  </si>
  <si>
    <t>Early years register (full Inspection)ChildminderNorth East LincolnshireTotal No of inspections1 September 2021 to 31 March 2022</t>
  </si>
  <si>
    <t>Early years register (No children on roll)ChildminderNorth East LincolnshireNCOR Inspection Outcomes1 April 2022 to 31 August 2022</t>
  </si>
  <si>
    <t>Early years register (No children on roll)ChildminderNorth East LincolnshireTotal No of inspections1 April 2022 to 31 August 2022</t>
  </si>
  <si>
    <t>Early years register (full Inspection)ChildminderNorth LincolnshireBehaviour and attitudes1 April 2022 to 31 August 2022</t>
  </si>
  <si>
    <t>Early years register (full Inspection)ChildminderNorth LincolnshireEffectiveness of leadership and Management1 April 2022 to 31 August 2022</t>
  </si>
  <si>
    <t>Early years register (full Inspection)ChildminderNorth LincolnshireOutcomes for children1 April 2022 to 31 August 2022</t>
  </si>
  <si>
    <t>Early years register (full Inspection)ChildminderNorth LincolnshireOverall effectiveness: The quality and standards of the provision1 April 2022 to 31 August 2022</t>
  </si>
  <si>
    <t>Early years register (full Inspection)ChildminderNorth LincolnshirePersonal development1 April 2022 to 31 August 2022</t>
  </si>
  <si>
    <t>Early years register (full Inspection)ChildminderNorth LincolnshirePersonal development, behaviour and welfare1 April 2022 to 31 August 2022</t>
  </si>
  <si>
    <t>Early years register (full Inspection)ChildminderNorth LincolnshireQuality of education1 April 2022 to 31 August 2022</t>
  </si>
  <si>
    <t>Early years register (full Inspection)ChildminderNorth LincolnshireQuality of teaching, learning and assessment1 April 2022 to 31 August 2022</t>
  </si>
  <si>
    <t>Early years register (full Inspection)ChildminderNorth LincolnshireRequirements of the compulsory part of the childcare register1 April 2022 to 31 August 2022</t>
  </si>
  <si>
    <t>Early years register (full Inspection)ChildminderNorth LincolnshireRequirements of the voluntary part of the childcare register1 April 2022 to 31 August 2022</t>
  </si>
  <si>
    <t>Early years register (full Inspection)ChildminderNorth LincolnshireTotal No of inspections1 April 2022 to 31 August 2022</t>
  </si>
  <si>
    <t>Early years register (full Inspection)ChildminderNorth LincolnshireBehaviour and attitudes1 September 2021 to 31 March 2022</t>
  </si>
  <si>
    <t>Early years register (full Inspection)ChildminderNorth LincolnshireEffectiveness of leadership and Management1 September 2021 to 31 March 2022</t>
  </si>
  <si>
    <t>Early years register (full Inspection)ChildminderNorth LincolnshireOutcomes for children1 September 2021 to 31 March 2022</t>
  </si>
  <si>
    <t>Early years register (full Inspection)ChildminderNorth LincolnshireOverall effectiveness: The quality and standards of the provision1 September 2021 to 31 March 2022</t>
  </si>
  <si>
    <t>Early years register (full Inspection)ChildminderNorth LincolnshirePersonal development1 September 2021 to 31 March 2022</t>
  </si>
  <si>
    <t>Early years register (full Inspection)ChildminderNorth LincolnshirePersonal development, behaviour and welfare1 September 2021 to 31 March 2022</t>
  </si>
  <si>
    <t>Early years register (full Inspection)ChildminderNorth LincolnshireQuality of education1 September 2021 to 31 March 2022</t>
  </si>
  <si>
    <t>Early years register (full Inspection)ChildminderNorth LincolnshireQuality of teaching, learning and assessment1 September 2021 to 31 March 2022</t>
  </si>
  <si>
    <t>Early years register (full Inspection)ChildminderNorth LincolnshireRequirements of the compulsory part of the childcare register1 September 2021 to 31 March 2022</t>
  </si>
  <si>
    <t>Early years register (full Inspection)ChildminderNorth LincolnshireRequirements of the voluntary part of the childcare register1 September 2021 to 31 March 2022</t>
  </si>
  <si>
    <t>Early years register (full Inspection)ChildminderNorth LincolnshireTotal No of inspections1 September 2021 to 31 March 2022</t>
  </si>
  <si>
    <t>Early years register (No children on roll)ChildminderNorth LincolnshireNCOR Inspection Outcomes1 April 2022 to 31 August 2022</t>
  </si>
  <si>
    <t>Early years register (No children on roll)ChildminderNorth LincolnshireTotal No of inspections1 April 2022 to 31 August 2022</t>
  </si>
  <si>
    <t>Childcare registerChildminderNorth NorthamptonshireTotal No of inspections1 September 2021 to 31 March 2022</t>
  </si>
  <si>
    <t>Early years register (full Inspection)ChildminderNorth NorthamptonshireBehaviour and attitudes1 April 2022 to 31 August 2022</t>
  </si>
  <si>
    <t>Early years register (full Inspection)ChildminderNorth NorthamptonshireEffectiveness of leadership and Management1 April 2022 to 31 August 2022</t>
  </si>
  <si>
    <t>Early years register (full Inspection)ChildminderNorth NorthamptonshireOutcomes for children1 April 2022 to 31 August 2022</t>
  </si>
  <si>
    <t>Early years register (full Inspection)ChildminderNorth NorthamptonshireOverall effectiveness: The quality and standards of the provision1 April 2022 to 31 August 2022</t>
  </si>
  <si>
    <t>Early years register (full Inspection)ChildminderNorth NorthamptonshirePersonal development1 April 2022 to 31 August 2022</t>
  </si>
  <si>
    <t>Early years register (full Inspection)ChildminderNorth NorthamptonshirePersonal development, behaviour and welfare1 April 2022 to 31 August 2022</t>
  </si>
  <si>
    <t>Early years register (full Inspection)ChildminderNorth NorthamptonshireQuality of education1 April 2022 to 31 August 2022</t>
  </si>
  <si>
    <t>Early years register (full Inspection)ChildminderNorth NorthamptonshireQuality of teaching, learning and assessment1 April 2022 to 31 August 2022</t>
  </si>
  <si>
    <t>Early years register (full Inspection)ChildminderNorth NorthamptonshireRequirements of the compulsory part of the childcare register1 April 2022 to 31 August 2022</t>
  </si>
  <si>
    <t>Early years register (full Inspection)ChildminderNorth NorthamptonshireRequirements of the voluntary part of the childcare register1 April 2022 to 31 August 2022</t>
  </si>
  <si>
    <t>Early years register (full Inspection)ChildminderNorth NorthamptonshireTotal No of inspections1 April 2022 to 31 August 2022</t>
  </si>
  <si>
    <t>Early years register (full Inspection)ChildminderNorth NorthamptonshireBehaviour and attitudes1 September 2021 to 31 March 2022</t>
  </si>
  <si>
    <t>Early years register (full Inspection)ChildminderNorth NorthamptonshireEffectiveness of leadership and Management1 September 2021 to 31 March 2022</t>
  </si>
  <si>
    <t>Early years register (full Inspection)ChildminderNorth NorthamptonshireOutcomes for children1 September 2021 to 31 March 2022</t>
  </si>
  <si>
    <t>Early years register (full Inspection)ChildminderNorth NorthamptonshireOverall effectiveness: The quality and standards of the provision1 September 2021 to 31 March 2022</t>
  </si>
  <si>
    <t>Early years register (full Inspection)ChildminderNorth NorthamptonshirePersonal development1 September 2021 to 31 March 2022</t>
  </si>
  <si>
    <t>Early years register (full Inspection)ChildminderNorth NorthamptonshirePersonal development, behaviour and welfare1 September 2021 to 31 March 2022</t>
  </si>
  <si>
    <t>Early years register (full Inspection)ChildminderNorth NorthamptonshireQuality of education1 September 2021 to 31 March 2022</t>
  </si>
  <si>
    <t>Early years register (full Inspection)ChildminderNorth NorthamptonshireQuality of teaching, learning and assessment1 September 2021 to 31 March 2022</t>
  </si>
  <si>
    <t>Early years register (full Inspection)ChildminderNorth NorthamptonshireRequirements of the compulsory part of the childcare register1 September 2021 to 31 March 2022</t>
  </si>
  <si>
    <t>Early years register (full Inspection)ChildminderNorth NorthamptonshireRequirements of the voluntary part of the childcare register1 September 2021 to 31 March 2022</t>
  </si>
  <si>
    <t>Early years register (full Inspection)ChildminderNorth NorthamptonshireTotal No of inspections1 September 2021 to 31 March 2022</t>
  </si>
  <si>
    <t>Early years register (No children on roll)ChildminderNorth NorthamptonshireNCOR Inspection Outcomes1 April 2022 to 31 August 2022</t>
  </si>
  <si>
    <t>Early years register (No children on roll)ChildminderNorth NorthamptonshireTotal No of inspections1 April 2022 to 31 August 2022</t>
  </si>
  <si>
    <t>Early years register (No children on roll)ChildminderNorth NorthamptonshireNCOR Inspection Outcomes1 September 2021 to 31 March 2022</t>
  </si>
  <si>
    <t>Early years register (No children on roll)ChildminderNorth NorthamptonshireTotal No of inspections1 September 2021 to 31 March 2022</t>
  </si>
  <si>
    <t>Early years register (Out-of-school day care)ChildminderNorth NorthamptonshireTotal No of inspections1 April 2022 to 31 August 2022</t>
  </si>
  <si>
    <t>Early years register (Out-of-school day care)ChildminderNorth NorthamptonshireTotal No of inspections1 September 2021 to 31 March 2022</t>
  </si>
  <si>
    <t>Early years register (full Inspection)ChildminderNorth SomersetBehaviour and attitudes1 April 2022 to 31 August 2022</t>
  </si>
  <si>
    <t>Early years register (full Inspection)ChildminderNorth SomersetEffectiveness of leadership and Management1 April 2022 to 31 August 2022</t>
  </si>
  <si>
    <t>Early years register (full Inspection)ChildminderNorth SomersetOutcomes for children1 April 2022 to 31 August 2022</t>
  </si>
  <si>
    <t>Early years register (full Inspection)ChildminderNorth SomersetOverall effectiveness: The quality and standards of the provision1 April 2022 to 31 August 2022</t>
  </si>
  <si>
    <t>Early years register (full Inspection)ChildminderNorth SomersetPersonal development1 April 2022 to 31 August 2022</t>
  </si>
  <si>
    <t>Early years register (full Inspection)ChildminderNorth SomersetPersonal development, behaviour and welfare1 April 2022 to 31 August 2022</t>
  </si>
  <si>
    <t>Early years register (full Inspection)ChildminderNorth SomersetQuality of education1 April 2022 to 31 August 2022</t>
  </si>
  <si>
    <t>Early years register (full Inspection)ChildminderNorth SomersetQuality of teaching, learning and assessment1 April 2022 to 31 August 2022</t>
  </si>
  <si>
    <t>Early years register (full Inspection)ChildminderNorth SomersetRequirements of the compulsory part of the childcare register1 April 2022 to 31 August 2022</t>
  </si>
  <si>
    <t>Early years register (full Inspection)ChildminderNorth SomersetRequirements of the voluntary part of the childcare register1 April 2022 to 31 August 2022</t>
  </si>
  <si>
    <t>Early years register (full Inspection)ChildminderNorth SomersetTotal No of inspections1 April 2022 to 31 August 2022</t>
  </si>
  <si>
    <t>Early years register (full Inspection)ChildminderNorth SomersetBehaviour and attitudes1 September 2021 to 31 March 2022</t>
  </si>
  <si>
    <t>Early years register (full Inspection)ChildminderNorth SomersetEffectiveness of leadership and Management1 September 2021 to 31 March 2022</t>
  </si>
  <si>
    <t>Early years register (full Inspection)ChildminderNorth SomersetOutcomes for children1 September 2021 to 31 March 2022</t>
  </si>
  <si>
    <t>Early years register (full Inspection)ChildminderNorth SomersetOverall effectiveness: The quality and standards of the provision1 September 2021 to 31 March 2022</t>
  </si>
  <si>
    <t>Early years register (full Inspection)ChildminderNorth SomersetPersonal development1 September 2021 to 31 March 2022</t>
  </si>
  <si>
    <t>Early years register (full Inspection)ChildminderNorth SomersetPersonal development, behaviour and welfare1 September 2021 to 31 March 2022</t>
  </si>
  <si>
    <t>Early years register (full Inspection)ChildminderNorth SomersetQuality of education1 September 2021 to 31 March 2022</t>
  </si>
  <si>
    <t>Early years register (full Inspection)ChildminderNorth SomersetQuality of teaching, learning and assessment1 September 2021 to 31 March 2022</t>
  </si>
  <si>
    <t>Early years register (full Inspection)ChildminderNorth SomersetRequirements of the compulsory part of the childcare register1 September 2021 to 31 March 2022</t>
  </si>
  <si>
    <t>Early years register (full Inspection)ChildminderNorth SomersetRequirements of the voluntary part of the childcare register1 September 2021 to 31 March 2022</t>
  </si>
  <si>
    <t>Early years register (full Inspection)ChildminderNorth SomersetTotal No of inspections1 September 2021 to 31 March 2022</t>
  </si>
  <si>
    <t>Early years register (No children on roll)ChildminderNorth SomersetNCOR Inspection Outcomes1 September 2021 to 31 March 2022</t>
  </si>
  <si>
    <t>Early years register (No children on roll)ChildminderNorth SomersetTotal No of inspections1 September 2021 to 31 March 2022</t>
  </si>
  <si>
    <t>Early years register (full Inspection)ChildminderNorth TynesideBehaviour and attitudes1 April 2022 to 31 August 2022</t>
  </si>
  <si>
    <t>Early years register (full Inspection)ChildminderNorth TynesideEffectiveness of leadership and Management1 April 2022 to 31 August 2022</t>
  </si>
  <si>
    <t>Early years register (full Inspection)ChildminderNorth TynesideOutcomes for children1 April 2022 to 31 August 2022</t>
  </si>
  <si>
    <t>Early years register (full Inspection)ChildminderNorth TynesideOverall effectiveness: The quality and standards of the provision1 April 2022 to 31 August 2022</t>
  </si>
  <si>
    <t>Early years register (full Inspection)ChildminderNorth TynesidePersonal development1 April 2022 to 31 August 2022</t>
  </si>
  <si>
    <t>Early years register (full Inspection)ChildminderNorth TynesidePersonal development, behaviour and welfare1 April 2022 to 31 August 2022</t>
  </si>
  <si>
    <t>Early years register (full Inspection)ChildminderNorth TynesideQuality of education1 April 2022 to 31 August 2022</t>
  </si>
  <si>
    <t>Early years register (full Inspection)ChildminderNorth TynesideQuality of teaching, learning and assessment1 April 2022 to 31 August 2022</t>
  </si>
  <si>
    <t>Early years register (full Inspection)ChildminderNorth TynesideRequirements of the compulsory part of the childcare register1 April 2022 to 31 August 2022</t>
  </si>
  <si>
    <t>Early years register (full Inspection)ChildminderNorth TynesideRequirements of the voluntary part of the childcare register1 April 2022 to 31 August 2022</t>
  </si>
  <si>
    <t>Early years register (full Inspection)ChildminderNorth TynesideTotal No of inspections1 April 2022 to 31 August 2022</t>
  </si>
  <si>
    <t>Early years register (full Inspection)ChildminderNorth TynesideBehaviour and attitudes1 September 2021 to 31 March 2022</t>
  </si>
  <si>
    <t>Early years register (full Inspection)ChildminderNorth TynesideEffectiveness of leadership and Management1 September 2021 to 31 March 2022</t>
  </si>
  <si>
    <t>Early years register (full Inspection)ChildminderNorth TynesideOutcomes for children1 September 2021 to 31 March 2022</t>
  </si>
  <si>
    <t>Early years register (full Inspection)ChildminderNorth TynesideOverall effectiveness: The quality and standards of the provision1 September 2021 to 31 March 2022</t>
  </si>
  <si>
    <t>Early years register (full Inspection)ChildminderNorth TynesidePersonal development1 September 2021 to 31 March 2022</t>
  </si>
  <si>
    <t>Early years register (full Inspection)ChildminderNorth TynesidePersonal development, behaviour and welfare1 September 2021 to 31 March 2022</t>
  </si>
  <si>
    <t>Early years register (full Inspection)ChildminderNorth TynesideQuality of education1 September 2021 to 31 March 2022</t>
  </si>
  <si>
    <t>Early years register (full Inspection)ChildminderNorth TynesideQuality of teaching, learning and assessment1 September 2021 to 31 March 2022</t>
  </si>
  <si>
    <t>Early years register (full Inspection)ChildminderNorth TynesideRequirements of the compulsory part of the childcare register1 September 2021 to 31 March 2022</t>
  </si>
  <si>
    <t>Early years register (full Inspection)ChildminderNorth TynesideRequirements of the voluntary part of the childcare register1 September 2021 to 31 March 2022</t>
  </si>
  <si>
    <t>Early years register (full Inspection)ChildminderNorth TynesideTotal No of inspections1 September 2021 to 31 March 2022</t>
  </si>
  <si>
    <t>Early years register (No children on roll)ChildminderNorth TynesideNCOR Inspection Outcomes1 September 2021 to 31 March 2022</t>
  </si>
  <si>
    <t>Early years register (No children on roll)ChildminderNorth TynesideTotal No of inspections1 September 2021 to 31 March 2022</t>
  </si>
  <si>
    <t>Childcare registerChildminderNorth YorkshireTotal No of inspections1 September 2021 to 31 March 2022</t>
  </si>
  <si>
    <t>Early years register (full Inspection)ChildminderNorth YorkshireBehaviour and attitudes1 April 2022 to 31 August 2022</t>
  </si>
  <si>
    <t>Early years register (full Inspection)ChildminderNorth YorkshireEffectiveness of leadership and Management1 April 2022 to 31 August 2022</t>
  </si>
  <si>
    <t>Early years register (full Inspection)ChildminderNorth YorkshireOutcomes for children1 April 2022 to 31 August 2022</t>
  </si>
  <si>
    <t>Early years register (full Inspection)ChildminderNorth YorkshireOverall effectiveness: The quality and standards of the provision1 April 2022 to 31 August 2022</t>
  </si>
  <si>
    <t>Early years register (full Inspection)ChildminderNorth YorkshirePersonal development1 April 2022 to 31 August 2022</t>
  </si>
  <si>
    <t>Early years register (full Inspection)ChildminderNorth YorkshirePersonal development, behaviour and welfare1 April 2022 to 31 August 2022</t>
  </si>
  <si>
    <t>Early years register (full Inspection)ChildminderNorth YorkshireQuality of education1 April 2022 to 31 August 2022</t>
  </si>
  <si>
    <t>Early years register (full Inspection)ChildminderNorth YorkshireQuality of teaching, learning and assessment1 April 2022 to 31 August 2022</t>
  </si>
  <si>
    <t>Early years register (full Inspection)ChildminderNorth YorkshireRequirements of the compulsory part of the childcare register1 April 2022 to 31 August 2022</t>
  </si>
  <si>
    <t>Early years register (full Inspection)ChildminderNorth YorkshireRequirements of the voluntary part of the childcare register1 April 2022 to 31 August 2022</t>
  </si>
  <si>
    <t>Early years register (No children on roll)ChildminderWiltshireTotal No of inspections1 April 2022 to 31 August 2022</t>
  </si>
  <si>
    <t>Early years register (No children on roll)ChildminderWiltshireNCOR Inspection Outcomes1 September 2021 to 31 March 2022</t>
  </si>
  <si>
    <t>Early years register (No children on roll)ChildminderWiltshireTotal No of inspections1 September 2021 to 31 March 2022</t>
  </si>
  <si>
    <t>Early years register (full Inspection)ChildminderWindsor and MaidenheadBehaviour and attitudes1 April 2022 to 31 August 2022</t>
  </si>
  <si>
    <t>Early years register (full Inspection)ChildminderWindsor and MaidenheadEffectiveness of leadership and Management1 April 2022 to 31 August 2022</t>
  </si>
  <si>
    <t>Early years register (full Inspection)ChildminderWindsor and MaidenheadOutcomes for children1 April 2022 to 31 August 2022</t>
  </si>
  <si>
    <t>Early years register (full Inspection)ChildminderWindsor and MaidenheadOverall effectiveness: The quality and standards of the provision1 April 2022 to 31 August 2022</t>
  </si>
  <si>
    <t>Early years register (full Inspection)ChildminderWindsor and MaidenheadPersonal development1 April 2022 to 31 August 2022</t>
  </si>
  <si>
    <t>Early years register (full Inspection)ChildminderWindsor and MaidenheadPersonal development, behaviour and welfare1 April 2022 to 31 August 2022</t>
  </si>
  <si>
    <t>Early years register (full Inspection)ChildminderWindsor and MaidenheadQuality of education1 April 2022 to 31 August 2022</t>
  </si>
  <si>
    <t>Early years register (full Inspection)ChildminderWindsor and MaidenheadQuality of teaching, learning and assessment1 April 2022 to 31 August 2022</t>
  </si>
  <si>
    <t>Early years register (full Inspection)ChildminderWindsor and MaidenheadRequirements of the compulsory part of the childcare register1 April 2022 to 31 August 2022</t>
  </si>
  <si>
    <t>Early years register (full Inspection)ChildminderWindsor and MaidenheadRequirements of the voluntary part of the childcare register1 April 2022 to 31 August 2022</t>
  </si>
  <si>
    <t>Early years register (full Inspection)ChildminderWindsor and MaidenheadTotal No of inspections1 April 2022 to 31 August 2022</t>
  </si>
  <si>
    <t>Early years register (full Inspection)ChildminderWindsor and MaidenheadBehaviour and attitudes1 September 2021 to 31 March 2022</t>
  </si>
  <si>
    <t>Early years register (full Inspection)ChildminderWindsor and MaidenheadEffectiveness of leadership and Management1 September 2021 to 31 March 2022</t>
  </si>
  <si>
    <t>Early years register (full Inspection)ChildminderWindsor and MaidenheadOutcomes for children1 September 2021 to 31 March 2022</t>
  </si>
  <si>
    <t>Early years register (full Inspection)ChildminderWindsor and MaidenheadOverall effectiveness: The quality and standards of the provision1 September 2021 to 31 March 2022</t>
  </si>
  <si>
    <t>Early years register (full Inspection)ChildminderWindsor and MaidenheadPersonal development1 September 2021 to 31 March 2022</t>
  </si>
  <si>
    <t>Early years register (full Inspection)ChildminderWindsor and MaidenheadPersonal development, behaviour and welfare1 September 2021 to 31 March 2022</t>
  </si>
  <si>
    <t>Early years register (full Inspection)ChildminderWindsor and MaidenheadQuality of education1 September 2021 to 31 March 2022</t>
  </si>
  <si>
    <t>Early years register (full Inspection)ChildminderWindsor and MaidenheadQuality of teaching, learning and assessment1 September 2021 to 31 March 2022</t>
  </si>
  <si>
    <t>Early years register (full Inspection)ChildminderWindsor and MaidenheadRequirements of the compulsory part of the childcare register1 September 2021 to 31 March 2022</t>
  </si>
  <si>
    <t>Early years register (full Inspection)ChildminderWindsor and MaidenheadRequirements of the voluntary part of the childcare register1 September 2021 to 31 March 2022</t>
  </si>
  <si>
    <t>Early years register (full Inspection)ChildminderWindsor and MaidenheadTotal No of inspections1 September 2021 to 31 March 2022</t>
  </si>
  <si>
    <t>Early years register (No children on roll)ChildminderWindsor and MaidenheadNCOR Inspection Outcomes1 April 2022 to 31 August 2022</t>
  </si>
  <si>
    <t>Early years register (No children on roll)ChildminderWindsor and MaidenheadTotal No of inspections1 April 2022 to 31 August 2022</t>
  </si>
  <si>
    <t>Early years register (No children on roll)ChildminderWindsor and MaidenheadNCOR Inspection Outcomes1 September 2021 to 31 March 2022</t>
  </si>
  <si>
    <t>Early years register (No children on roll)ChildminderWindsor and MaidenheadTotal No of inspections1 September 2021 to 31 March 2022</t>
  </si>
  <si>
    <t>Early years register (full Inspection)ChildminderWirralBehaviour and attitudes1 April 2022 to 31 August 2022</t>
  </si>
  <si>
    <t>Early years register (full Inspection)ChildminderWirralEffectiveness of leadership and Management1 April 2022 to 31 August 2022</t>
  </si>
  <si>
    <t>Early years register (full Inspection)ChildminderWirralOutcomes for children1 April 2022 to 31 August 2022</t>
  </si>
  <si>
    <t>Early years register (full Inspection)ChildminderWirralOverall effectiveness: The quality and standards of the provision1 April 2022 to 31 August 2022</t>
  </si>
  <si>
    <t>Early years register (full Inspection)ChildminderWirralPersonal development1 April 2022 to 31 August 2022</t>
  </si>
  <si>
    <t>Early years register (full Inspection)ChildminderWirralPersonal development, behaviour and welfare1 April 2022 to 31 August 2022</t>
  </si>
  <si>
    <t>Early years register (full Inspection)ChildminderWirralQuality of education1 April 2022 to 31 August 2022</t>
  </si>
  <si>
    <t>Early years register (full Inspection)ChildminderWirralQuality of teaching, learning and assessment1 April 2022 to 31 August 2022</t>
  </si>
  <si>
    <t>Early years register (full Inspection)ChildminderWirralRequirements of the compulsory part of the childcare register1 April 2022 to 31 August 2022</t>
  </si>
  <si>
    <t>Early years register (full Inspection)ChildminderWirralRequirements of the voluntary part of the childcare register1 April 2022 to 31 August 2022</t>
  </si>
  <si>
    <t>Early years register (full Inspection)ChildminderWirralTotal No of inspections1 April 2022 to 31 August 2022</t>
  </si>
  <si>
    <t>Early years register (full Inspection)ChildminderWirralBehaviour and attitudes1 September 2021 to 31 March 2022</t>
  </si>
  <si>
    <t>Early years register (full Inspection)ChildminderWirralEffectiveness of leadership and Management1 September 2021 to 31 March 2022</t>
  </si>
  <si>
    <t>Early years register (full Inspection)ChildminderWirralOutcomes for children1 September 2021 to 31 March 2022</t>
  </si>
  <si>
    <t>Early years register (full Inspection)ChildminderWirralOverall effectiveness: The quality and standards of the provision1 September 2021 to 31 March 2022</t>
  </si>
  <si>
    <t>Early years register (full Inspection)ChildminderWirralPersonal development1 September 2021 to 31 March 2022</t>
  </si>
  <si>
    <t>Early years register (full Inspection)ChildminderWirralPersonal development, behaviour and welfare1 September 2021 to 31 March 2022</t>
  </si>
  <si>
    <t>Early years register (full Inspection)ChildminderWirralQuality of education1 September 2021 to 31 March 2022</t>
  </si>
  <si>
    <t>Early years register (full Inspection)ChildminderWirralQuality of teaching, learning and assessment1 September 2021 to 31 March 2022</t>
  </si>
  <si>
    <t>Early years register (full Inspection)ChildminderWirralRequirements of the compulsory part of the childcare register1 September 2021 to 31 March 2022</t>
  </si>
  <si>
    <t>Early years register (full Inspection)ChildminderWirralRequirements of the voluntary part of the childcare register1 September 2021 to 31 March 2022</t>
  </si>
  <si>
    <t>Early years register (full Inspection)ChildminderWirralTotal No of inspections1 September 2021 to 31 March 2022</t>
  </si>
  <si>
    <t>Early years register (No children on roll)ChildminderWirralNCOR Inspection Outcomes1 April 2022 to 31 August 2022</t>
  </si>
  <si>
    <t>Early years register (No children on roll)ChildminderWirralTotal No of inspections1 April 2022 to 31 August 2022</t>
  </si>
  <si>
    <t>Early years register (Out-of-school day care)ChildminderWirralTotal No of inspections1 September 2021 to 31 March 2022</t>
  </si>
  <si>
    <t>Early years register (full Inspection)ChildminderWokinghamBehaviour and attitudes1 April 2022 to 31 August 2022</t>
  </si>
  <si>
    <t>Early years register (full Inspection)ChildminderWokinghamEffectiveness of leadership and Management1 April 2022 to 31 August 2022</t>
  </si>
  <si>
    <t>Early years register (full Inspection)ChildminderWokinghamOutcomes for children1 April 2022 to 31 August 2022</t>
  </si>
  <si>
    <t>Early years register (full Inspection)ChildminderWokinghamOverall effectiveness: The quality and standards of the provision1 April 2022 to 31 August 2022</t>
  </si>
  <si>
    <t>Early years register (full Inspection)ChildminderWokinghamPersonal development1 April 2022 to 31 August 2022</t>
  </si>
  <si>
    <t>Early years register (full Inspection)ChildminderWokinghamPersonal development, behaviour and welfare1 April 2022 to 31 August 2022</t>
  </si>
  <si>
    <t>Early years register (full Inspection)ChildminderWokinghamQuality of education1 April 2022 to 31 August 2022</t>
  </si>
  <si>
    <t>Early years register (full Inspection)ChildminderWokinghamQuality of teaching, learning and assessment1 April 2022 to 31 August 2022</t>
  </si>
  <si>
    <t>Early years register (full Inspection)ChildminderWokinghamRequirements of the compulsory part of the childcare register1 April 2022 to 31 August 2022</t>
  </si>
  <si>
    <t>Early years register (full Inspection)ChildminderWokinghamRequirements of the voluntary part of the childcare register1 April 2022 to 31 August 2022</t>
  </si>
  <si>
    <t>Early years register (full Inspection)ChildminderWokinghamTotal No of inspections1 April 2022 to 31 August 2022</t>
  </si>
  <si>
    <t>Early years register (full Inspection)ChildminderWokinghamBehaviour and attitudes1 September 2021 to 31 March 2022</t>
  </si>
  <si>
    <t>Early years register (full Inspection)ChildminderWokinghamEffectiveness of leadership and Management1 September 2021 to 31 March 2022</t>
  </si>
  <si>
    <t>Early years register (full Inspection)ChildminderWokinghamOutcomes for children1 September 2021 to 31 March 2022</t>
  </si>
  <si>
    <t>Early years register (full Inspection)ChildminderWokinghamOverall effectiveness: The quality and standards of the provision1 September 2021 to 31 March 2022</t>
  </si>
  <si>
    <t>Early years register (full Inspection)ChildminderWokinghamPersonal development1 September 2021 to 31 March 2022</t>
  </si>
  <si>
    <t>Early years register (full Inspection)ChildminderWokinghamPersonal development, behaviour and welfare1 September 2021 to 31 March 2022</t>
  </si>
  <si>
    <t>Early years register (full Inspection)ChildminderWokinghamQuality of education1 September 2021 to 31 March 2022</t>
  </si>
  <si>
    <t>Early years register (full Inspection)ChildminderWokinghamQuality of teaching, learning and assessment1 September 2021 to 31 March 2022</t>
  </si>
  <si>
    <t>Early years register (full Inspection)ChildminderWokinghamRequirements of the compulsory part of the childcare register1 September 2021 to 31 March 2022</t>
  </si>
  <si>
    <t>Early years register (full Inspection)ChildminderWokinghamRequirements of the voluntary part of the childcare register1 September 2021 to 31 March 2022</t>
  </si>
  <si>
    <t>Early years register (full Inspection)ChildminderWokinghamTotal No of inspections1 September 2021 to 31 March 2022</t>
  </si>
  <si>
    <t>Early years register (No children on roll)ChildminderWokinghamNCOR Inspection Outcomes1 April 2022 to 31 August 2022</t>
  </si>
  <si>
    <t>Early years register (No children on roll)ChildminderWokinghamTotal No of inspections1 April 2022 to 31 August 2022</t>
  </si>
  <si>
    <t>Early years register (No children on roll)ChildminderWokinghamNCOR Inspection Outcomes1 September 2021 to 31 March 2022</t>
  </si>
  <si>
    <t>Early years register (No children on roll)ChildminderWokinghamTotal No of inspections1 September 2021 to 31 March 2022</t>
  </si>
  <si>
    <t>Early years register (full Inspection)ChildminderWolverhamptonBehaviour and attitudes1 April 2022 to 31 August 2022</t>
  </si>
  <si>
    <t>Early years register (full Inspection)ChildminderWolverhamptonEffectiveness of leadership and Management1 April 2022 to 31 August 2022</t>
  </si>
  <si>
    <t>Early years register (full Inspection)ChildminderWolverhamptonOutcomes for children1 April 2022 to 31 August 2022</t>
  </si>
  <si>
    <t>Early years register (full Inspection)ChildminderWolverhamptonOverall effectiveness: The quality and standards of the provision1 April 2022 to 31 August 2022</t>
  </si>
  <si>
    <t>Early years register (full Inspection)ChildminderWolverhamptonPersonal development1 April 2022 to 31 August 2022</t>
  </si>
  <si>
    <t>Early years register (full Inspection)ChildminderWolverhamptonPersonal development, behaviour and welfare1 April 2022 to 31 August 2022</t>
  </si>
  <si>
    <t>Early years register (full Inspection)ChildminderWolverhamptonQuality of education1 April 2022 to 31 August 2022</t>
  </si>
  <si>
    <t>Early years register (full Inspection)ChildminderWolverhamptonQuality of teaching, learning and assessment1 April 2022 to 31 August 2022</t>
  </si>
  <si>
    <t>Early years register (full Inspection)ChildminderWolverhamptonRequirements of the compulsory part of the childcare register1 April 2022 to 31 August 2022</t>
  </si>
  <si>
    <t>Early years register (full Inspection)ChildminderWolverhamptonRequirements of the voluntary part of the childcare register1 April 2022 to 31 August 2022</t>
  </si>
  <si>
    <t>Early years register (full Inspection)ChildminderWolverhamptonTotal No of inspections1 April 2022 to 31 August 2022</t>
  </si>
  <si>
    <t>Early years register (full Inspection)ChildminderWolverhamptonBehaviour and attitudes1 September 2021 to 31 March 2022</t>
  </si>
  <si>
    <t>Early years register (full Inspection)ChildminderWolverhamptonEffectiveness of leadership and Management1 September 2021 to 31 March 2022</t>
  </si>
  <si>
    <t>Early years register (full Inspection)ChildminderWolverhamptonOutcomes for children1 September 2021 to 31 March 2022</t>
  </si>
  <si>
    <t>Early years register (full Inspection)ChildminderWolverhamptonOverall effectiveness: The quality and standards of the provision1 September 2021 to 31 March 2022</t>
  </si>
  <si>
    <t>Early years register (full Inspection)ChildminderWolverhamptonPersonal development1 September 2021 to 31 March 2022</t>
  </si>
  <si>
    <t>Early years register (full Inspection)ChildminderWolverhamptonPersonal development, behaviour and welfare1 September 2021 to 31 March 2022</t>
  </si>
  <si>
    <t>Early years register (full Inspection)ChildminderWolverhamptonQuality of education1 September 2021 to 31 March 2022</t>
  </si>
  <si>
    <t>Early years register (full Inspection)ChildminderWolverhamptonQuality of teaching, learning and assessment1 September 2021 to 31 March 2022</t>
  </si>
  <si>
    <t>Early years register (full Inspection)ChildminderWolverhamptonRequirements of the compulsory part of the childcare register1 September 2021 to 31 March 2022</t>
  </si>
  <si>
    <t>Early years register (full Inspection)ChildminderWolverhamptonRequirements of the voluntary part of the childcare register1 September 2021 to 31 March 2022</t>
  </si>
  <si>
    <t>Early years register (full Inspection)ChildminderWolverhamptonTotal No of inspections1 September 2021 to 31 March 2022</t>
  </si>
  <si>
    <t>Early years register (No children on roll)ChildminderWolverhamptonNCOR Inspection Outcomes1 September 2021 to 31 March 2022</t>
  </si>
  <si>
    <t>Early years register (No children on roll)ChildminderWolverhamptonTotal No of inspections1 September 2021 to 31 March 2022</t>
  </si>
  <si>
    <t>Early years register (full Inspection)ChildminderWorcestershireBehaviour and attitudes1 April 2022 to 31 August 2022</t>
  </si>
  <si>
    <t>Early years register (full Inspection)ChildminderWorcestershireEffectiveness of leadership and Management1 April 2022 to 31 August 2022</t>
  </si>
  <si>
    <t>Early years register (full Inspection)ChildminderWorcestershireOutcomes for children1 April 2022 to 31 August 2022</t>
  </si>
  <si>
    <t>Early years register (full Inspection)ChildminderWorcestershireOverall effectiveness: The quality and standards of the provision1 April 2022 to 31 August 2022</t>
  </si>
  <si>
    <t>Early years register (full Inspection)ChildminderWorcestershirePersonal development1 April 2022 to 31 August 2022</t>
  </si>
  <si>
    <t>Early years register (full Inspection)ChildminderWorcestershirePersonal development, behaviour and welfare1 April 2022 to 31 August 2022</t>
  </si>
  <si>
    <t>Early years register (full Inspection)ChildminderWorcestershireQuality of education1 April 2022 to 31 August 2022</t>
  </si>
  <si>
    <t>Early years register (full Inspection)ChildminderWorcestershireQuality of teaching, learning and assessment1 April 2022 to 31 August 2022</t>
  </si>
  <si>
    <t>Early years register (full Inspection)ChildminderWorcestershireRequirements of the compulsory part of the childcare register1 April 2022 to 31 August 2022</t>
  </si>
  <si>
    <t>Early years register (full Inspection)ChildminderWorcestershireRequirements of the voluntary part of the childcare register1 April 2022 to 31 August 2022</t>
  </si>
  <si>
    <t>Early years register (full Inspection)ChildminderWorcestershireTotal No of inspections1 April 2022 to 31 August 2022</t>
  </si>
  <si>
    <t>Early years register (full Inspection)ChildminderWorcestershireBehaviour and attitudes1 September 2021 to 31 March 2022</t>
  </si>
  <si>
    <t>Early years register (full Inspection)ChildminderWorcestershireEffectiveness of leadership and Management1 September 2021 to 31 March 2022</t>
  </si>
  <si>
    <t>Early years register (full Inspection)ChildminderWorcestershireOutcomes for children1 September 2021 to 31 March 2022</t>
  </si>
  <si>
    <t>Early years register (full Inspection)ChildminderWorcestershireOverall effectiveness: The quality and standards of the provision1 September 2021 to 31 March 2022</t>
  </si>
  <si>
    <t>Early years register (full Inspection)ChildminderWorcestershirePersonal development1 September 2021 to 31 March 2022</t>
  </si>
  <si>
    <t>Early years register (full Inspection)ChildminderWorcestershirePersonal development, behaviour and welfare1 September 2021 to 31 March 2022</t>
  </si>
  <si>
    <t>Early years register (full Inspection)ChildminderWorcestershireQuality of education1 September 2021 to 31 March 2022</t>
  </si>
  <si>
    <t>Early years register (full Inspection)ChildminderWorcestershireQuality of teaching, learning and assessment1 September 2021 to 31 March 2022</t>
  </si>
  <si>
    <t>Early years register (full Inspection)ChildminderWorcestershireRequirements of the compulsory part of the childcare register1 September 2021 to 31 March 2022</t>
  </si>
  <si>
    <t>Early years register (full Inspection)ChildminderWorcestershireRequirements of the voluntary part of the childcare register1 September 2021 to 31 March 2022</t>
  </si>
  <si>
    <t>Early years register (full Inspection)ChildminderWorcestershireTotal No of inspections1 September 2021 to 31 March 2022</t>
  </si>
  <si>
    <t>Early years register (No children on roll)ChildminderWorcestershireNCOR Inspection Outcomes1 April 2022 to 31 August 2022</t>
  </si>
  <si>
    <t>Early years register (No children on roll)ChildminderWorcestershireTotal No of inspections1 April 2022 to 31 August 2022</t>
  </si>
  <si>
    <t>Early years register (No children on roll)ChildminderWorcestershireNCOR Inspection Outcomes1 September 2021 to 31 March 2022</t>
  </si>
  <si>
    <t>Early years register (No children on roll)ChildminderWorcestershireTotal No of inspections1 September 2021 to 31 March 2022</t>
  </si>
  <si>
    <t>Early years register (full Inspection)ChildminderYorkBehaviour and attitudes1 April 2022 to 31 August 2022</t>
  </si>
  <si>
    <t>Early years register (full Inspection)ChildminderYorkEffectiveness of leadership and Management1 April 2022 to 31 August 2022</t>
  </si>
  <si>
    <t>Early years register (full Inspection)ChildminderYorkOutcomes for children1 April 2022 to 31 August 2022</t>
  </si>
  <si>
    <t>Early years register (full Inspection)ChildminderYorkOverall effectiveness: The quality and standards of the provision1 April 2022 to 31 August 2022</t>
  </si>
  <si>
    <t>Early years register (full Inspection)ChildminderYorkPersonal development1 April 2022 to 31 August 2022</t>
  </si>
  <si>
    <t>Early years register (full Inspection)ChildminderYorkPersonal development, behaviour and welfare1 April 2022 to 31 August 2022</t>
  </si>
  <si>
    <t>Early years register (full Inspection)ChildminderYorkQuality of education1 April 2022 to 31 August 2022</t>
  </si>
  <si>
    <t>Early years register (full Inspection)ChildminderYorkQuality of teaching, learning and assessment1 April 2022 to 31 August 2022</t>
  </si>
  <si>
    <t>Early years register (full Inspection)ChildminderYorkRequirements of the compulsory part of the childcare register1 April 2022 to 31 August 2022</t>
  </si>
  <si>
    <t>Early years register (full Inspection)ChildminderYorkRequirements of the voluntary part of the childcare register1 April 2022 to 31 August 2022</t>
  </si>
  <si>
    <t>Early years register (full Inspection)ChildminderYorkTotal No of inspections1 April 2022 to 31 August 2022</t>
  </si>
  <si>
    <t>Early years register (full Inspection)ChildminderYorkBehaviour and attitudes1 September 2021 to 31 March 2022</t>
  </si>
  <si>
    <t>Early years register (full Inspection)ChildminderYorkEffectiveness of leadership and Management1 September 2021 to 31 March 2022</t>
  </si>
  <si>
    <t>Early years register (full Inspection)ChildminderYorkOutcomes for children1 September 2021 to 31 March 2022</t>
  </si>
  <si>
    <t>Early years register (full Inspection)ChildminderYorkOverall effectiveness: The quality and standards of the provision1 September 2021 to 31 March 2022</t>
  </si>
  <si>
    <t>Early years register (full Inspection)ChildminderYorkPersonal development1 September 2021 to 31 March 2022</t>
  </si>
  <si>
    <t>Early years register (full Inspection)ChildminderYorkPersonal development, behaviour and welfare1 September 2021 to 31 March 2022</t>
  </si>
  <si>
    <t>Early years register (full Inspection)ChildminderYorkQuality of education1 September 2021 to 31 March 2022</t>
  </si>
  <si>
    <t>Early years register (full Inspection)ChildminderYorkQuality of teaching, learning and assessment1 September 2021 to 31 March 2022</t>
  </si>
  <si>
    <t>Early years register (full Inspection)ChildminderYorkRequirements of the compulsory part of the childcare register1 September 2021 to 31 March 2022</t>
  </si>
  <si>
    <t>Early years register (full Inspection)ChildminderYorkRequirements of the voluntary part of the childcare register1 September 2021 to 31 March 2022</t>
  </si>
  <si>
    <t>Early years register (full Inspection)ChildminderYorkTotal No of inspections1 September 2021 to 31 March 2022</t>
  </si>
  <si>
    <t>Early years register (No children on roll)ChildminderYorkNCOR Inspection Outcomes1 April 2022 to 31 August 2022</t>
  </si>
  <si>
    <t>Early years register (No children on roll)ChildminderYorkTotal No of inspections1 April 2022 to 31 August 2022</t>
  </si>
  <si>
    <t>Early years register (No children on roll)ChildminderYorkNCOR Inspection Outcomes1 September 2021 to 31 March 2022</t>
  </si>
  <si>
    <t>Early years register (No children on roll)ChildminderYorkTotal No of inspections1 September 2021 to 31 March 2022</t>
  </si>
  <si>
    <t>Childcare registerHome childcarerAll EnglandTotal No of inspections1 April 2022 to 31 August 2022</t>
  </si>
  <si>
    <t>Childcare registerHome childcarerAll EnglandTotal No of inspections1 September 2021 to 31 March 2022</t>
  </si>
  <si>
    <t>Early years register (full Inspection)Home childcarerAll EnglandBehaviour and attitudes1 April 2022 to 31 August 2022</t>
  </si>
  <si>
    <t>Early years register (full Inspection)Home childcarerAll EnglandEffectiveness of leadership and Management1 April 2022 to 31 August 2022</t>
  </si>
  <si>
    <t>Early years register (full Inspection)Home childcarerAll EnglandOutcomes for children1 April 2022 to 31 August 2022</t>
  </si>
  <si>
    <t>Early years register (full Inspection)Home childcarerAll EnglandOverall effectiveness: The quality and standards of the provision1 April 2022 to 31 August 2022</t>
  </si>
  <si>
    <t>Early years register (full Inspection)Home childcarerAll EnglandPersonal development1 April 2022 to 31 August 2022</t>
  </si>
  <si>
    <t>Early years register (full Inspection)Home childcarerAll EnglandPersonal development, behaviour and welfare1 April 2022 to 31 August 2022</t>
  </si>
  <si>
    <t>Early years register (full Inspection)Home childcarerAll EnglandQuality of education1 April 2022 to 31 August 2022</t>
  </si>
  <si>
    <t>Early years register (full Inspection)Home childcarerAll EnglandQuality of teaching, learning and assessment1 April 2022 to 31 August 2022</t>
  </si>
  <si>
    <t>Early years register (full Inspection)Home childcarerAll EnglandRequirements of the compulsory part of the childcare register1 April 2022 to 31 August 2022</t>
  </si>
  <si>
    <t>Early years register (full Inspection)Home childcarerAll EnglandRequirements of the voluntary part of the childcare register1 April 2022 to 31 August 2022</t>
  </si>
  <si>
    <t>Early years register (full Inspection)Home childcarerAll EnglandTotal No of inspections1 April 2022 to 31 August 2022</t>
  </si>
  <si>
    <t>Early years register (No children on roll)Home childcarerAll EnglandNCOR Inspection Outcomes1 April 2022 to 31 August 2022</t>
  </si>
  <si>
    <t>Early years register (No children on roll)Home childcarerAll EnglandTotal No of inspections1 April 2022 to 31 August 2022</t>
  </si>
  <si>
    <t>Early years register (No children on roll)Home childcarerAll EnglandNCOR Inspection Outcomes1 September 2021 to 31 March 2022</t>
  </si>
  <si>
    <t>Early years register (No children on roll)Home childcarerAll EnglandTotal No of inspections1 September 2021 to 31 March 2022</t>
  </si>
  <si>
    <t>Childcare registerHome childcarerBarking and DagenhamTotal No of inspections1 September 2021 to 31 March 2022</t>
  </si>
  <si>
    <t>Childcare registerHome childcarerBarnetTotal No of inspections1 September 2021 to 31 March 2022</t>
  </si>
  <si>
    <t>Childcare registerHome childcarerBath and North East SomersetTotal No of inspections1 September 2021 to 31 March 2022</t>
  </si>
  <si>
    <t>Childcare registerHome childcarerBournemouth, Christchurch &amp; PooleTotal No of inspections1 September 2021 to 31 March 2022</t>
  </si>
  <si>
    <t>Childcare registerHome childcarerBracknell ForestTotal No of inspections1 September 2021 to 31 March 2022</t>
  </si>
  <si>
    <t>Childcare registerHome childcarerBradfordTotal No of inspections1 September 2021 to 31 March 2022</t>
  </si>
  <si>
    <t>Childcare registerHome childcarerBrentTotal No of inspections1 April 2022 to 31 August 2022</t>
  </si>
  <si>
    <t>Childcare registerHome childcarerBrentTotal No of inspections1 September 2021 to 31 March 2022</t>
  </si>
  <si>
    <t>Childcare registerHome childcarerBrighton and HoveTotal No of inspections1 September 2021 to 31 March 2022</t>
  </si>
  <si>
    <t>Childcare registerHome childcarerBromleyTotal No of inspections1 September 2021 to 31 March 2022</t>
  </si>
  <si>
    <t>Early years register (No children on roll)Home childcarerBromleyNCOR Inspection Outcomes1 April 2022 to 31 August 2022</t>
  </si>
  <si>
    <t>Early years register (No children on roll)Home childcarerBromleyTotal No of inspections1 April 2022 to 31 August 2022</t>
  </si>
  <si>
    <t>Childcare registerHome childcarerBuckinghamshireTotal No of inspections1 September 2021 to 31 March 2022</t>
  </si>
  <si>
    <t>Early years register (full Inspection)Home childcarerBuckinghamshireBehaviour and attitudes1 April 2022 to 31 August 2022</t>
  </si>
  <si>
    <t>Early years register (full Inspection)Home childcarerBuckinghamshireEffectiveness of leadership and Management1 April 2022 to 31 August 2022</t>
  </si>
  <si>
    <t>Early years register (full Inspection)Home childcarerBuckinghamshireOutcomes for children1 April 2022 to 31 August 2022</t>
  </si>
  <si>
    <t>Early years register (full Inspection)Home childcarerBuckinghamshireOverall effectiveness: The quality and standards of the provision1 April 2022 to 31 August 2022</t>
  </si>
  <si>
    <t>Early years register (full Inspection)Home childcarerBuckinghamshirePersonal development1 April 2022 to 31 August 2022</t>
  </si>
  <si>
    <t>Early years register (full Inspection)Home childcarerBuckinghamshirePersonal development, behaviour and welfare1 April 2022 to 31 August 2022</t>
  </si>
  <si>
    <t>Early years register (full Inspection)Home childcarerBuckinghamshireQuality of education1 April 2022 to 31 August 2022</t>
  </si>
  <si>
    <t>Early years register (full Inspection)Home childcarerBuckinghamshireQuality of teaching, learning and assessment1 April 2022 to 31 August 2022</t>
  </si>
  <si>
    <t>Early years register (full Inspection)Home childcarerBuckinghamshireRequirements of the compulsory part of the childcare register1 April 2022 to 31 August 2022</t>
  </si>
  <si>
    <t>Early years register (full Inspection)Home childcarerBuckinghamshireRequirements of the voluntary part of the childcare register1 April 2022 to 31 August 2022</t>
  </si>
  <si>
    <t>Early years register (full Inspection)Home childcarerBuckinghamshireTotal No of inspections1 April 2022 to 31 August 2022</t>
  </si>
  <si>
    <t>Early years register (No children on roll)Home childcarerCheshire EastNCOR Inspection Outcomes1 April 2022 to 31 August 2022</t>
  </si>
  <si>
    <t>Early years register (No children on roll)Home childcarerCheshire EastTotal No of inspections1 April 2022 to 31 August 2022</t>
  </si>
  <si>
    <t>Childcare registerHome childcarerCoventryTotal No of inspections1 September 2021 to 31 March 2022</t>
  </si>
  <si>
    <t>Childcare registerHome childcarerCroydonTotal No of inspections1 September 2021 to 31 March 2022</t>
  </si>
  <si>
    <t>Childcare registerHome childcarerDerbyshireTotal No of inspections1 September 2021 to 31 March 2022</t>
  </si>
  <si>
    <t>Childcare registerHome childcarerDevonTotal No of inspections1 September 2021 to 31 March 2022</t>
  </si>
  <si>
    <t>Childcare registerHome childcarerDorsetTotal No of inspections1 September 2021 to 31 March 2022</t>
  </si>
  <si>
    <t>Childcare registerHome childcarerDurhamTotal No of inspections1 September 2021 to 31 March 2022</t>
  </si>
  <si>
    <t>Childcare registerHome childcarerEalingTotal No of inspections1 September 2021 to 31 March 2022</t>
  </si>
  <si>
    <t>Early years register (No children on roll)Home childcarerEalingNCOR Inspection Outcomes1 September 2021 to 31 March 2022</t>
  </si>
  <si>
    <t>Early years register (No children on roll)Home childcarerEalingTotal No of inspections1 September 2021 to 31 March 2022</t>
  </si>
  <si>
    <t>Childcare registerHome childcarerEnfieldTotal No of inspections1 April 2022 to 31 August 2022</t>
  </si>
  <si>
    <t>Childcare registerHome childcarerEnfieldTotal No of inspections1 September 2021 to 31 March 2022</t>
  </si>
  <si>
    <t>Childcare registerHome childcarerEssexTotal No of inspections1 September 2021 to 31 March 2022</t>
  </si>
  <si>
    <t>Childcare registerHome childcarerGloucestershireTotal No of inspections1 September 2021 to 31 March 2022</t>
  </si>
  <si>
    <t>Childcare registerHome childcarerGreenwichTotal No of inspections1 September 2021 to 31 March 2022</t>
  </si>
  <si>
    <t>Childcare registerHome childcarerHackneyTotal No of inspections1 April 2022 to 31 August 2022</t>
  </si>
  <si>
    <t>Childcare registerHome childcarerHackneyTotal No of inspections1 September 2021 to 31 March 2022</t>
  </si>
  <si>
    <t>Childcare registerHome childcarerHammersmith and FulhamTotal No of inspections1 September 2021 to 31 March 2022</t>
  </si>
  <si>
    <t>Childcare registerHome childcarerHampshireTotal No of inspections1 September 2021 to 31 March 2022</t>
  </si>
  <si>
    <t>Childcare registerHome childcarerHaringeyTotal No of inspections1 September 2021 to 31 March 2022</t>
  </si>
  <si>
    <t>Childcare registerHome childcarerHarrowTotal No of inspections1 September 2021 to 31 March 2022</t>
  </si>
  <si>
    <t>Childcare registerHome childcarerHaveringTotal No of inspections1 September 2021 to 31 March 2022</t>
  </si>
  <si>
    <t>Childcare registerHome childcarerHertfordshireTotal No of inspections1 April 2022 to 31 August 2022</t>
  </si>
  <si>
    <t>Childcare registerHome childcarerHertfordshireTotal No of inspections1 September 2021 to 31 March 2022</t>
  </si>
  <si>
    <t>Childcare registerHome childcarerHounslowTotal No of inspections1 September 2021 to 31 March 2022</t>
  </si>
  <si>
    <t>Childcare registerHome childcarerIslingtonTotal No of inspections1 September 2021 to 31 March 2022</t>
  </si>
  <si>
    <t>Childcare registerHome childcarerKensington and ChelseaTotal No of inspections1 September 2021 to 31 March 2022</t>
  </si>
  <si>
    <t>Childcare registerHome childcarerKentTotal No of inspections1 April 2022 to 31 August 2022</t>
  </si>
  <si>
    <t>Childcare registerHome childcarerKentTotal No of inspections1 September 2021 to 31 March 2022</t>
  </si>
  <si>
    <t>Childcare registerHome childcarerKingston upon ThamesTotal No of inspections1 September 2021 to 31 March 2022</t>
  </si>
  <si>
    <t>Childcare registerHome childcarerLambethTotal No of inspections1 September 2021 to 31 March 2022</t>
  </si>
  <si>
    <t>Childcare registerHome childcarerLancashireTotal No of inspections1 April 2022 to 31 August 2022</t>
  </si>
  <si>
    <t>Childcare registerHome childcarerLeedsTotal No of inspections1 September 2021 to 31 March 2022</t>
  </si>
  <si>
    <t>Childcare registerHome childcarerLewishamTotal No of inspections1 September 2021 to 31 March 2022</t>
  </si>
  <si>
    <t>Childcare registerHome childcarerLincolnshireTotal No of inspections1 September 2021 to 31 March 2022</t>
  </si>
  <si>
    <t>Childcare registerHome childcarerLiverpoolTotal No of inspections1 September 2021 to 31 March 2022</t>
  </si>
  <si>
    <t>Childcare registerHome childcarerManchesterTotal No of inspections1 April 2022 to 31 August 2022</t>
  </si>
  <si>
    <t>Childcare registerHome childcarerManchesterTotal No of inspections1 September 2021 to 31 March 2022</t>
  </si>
  <si>
    <t>Childcare registerHome childcarerMedwayTotal No of inspections1 September 2021 to 31 March 2022</t>
  </si>
  <si>
    <t>Childcare registerHome childcarerMertonTotal No of inspections1 September 2021 to 31 March 2022</t>
  </si>
  <si>
    <t>Childcare registerHome childcarerNorfolkTotal No of inspections1 September 2021 to 31 March 2022</t>
  </si>
  <si>
    <t>Childcare registerHome childcarerNorth NorthamptonshireTotal No of inspections1 September 2021 to 31 March 2022</t>
  </si>
  <si>
    <t>Childcare registerHome childcarerNorth YorkshireTotal No of inspections1 September 2021 to 31 March 2022</t>
  </si>
  <si>
    <t>Childcare registerHome childcarerNottinghamTotal No of inspections1 September 2021 to 31 March 2022</t>
  </si>
  <si>
    <t>Childcare registerHome childcarerNottinghamshireTotal No of inspections1 September 2021 to 31 March 2022</t>
  </si>
  <si>
    <t>Childcare registerHome childcarerOxfordshireTotal No of inspections1 April 2022 to 31 August 2022</t>
  </si>
  <si>
    <t>Childcare registerHome childcarerPlymouthTotal No of inspections1 September 2021 to 31 March 2022</t>
  </si>
  <si>
    <t>Childcare registerHome childcarerRedbridgeTotal No of inspections1 September 2021 to 31 March 2022</t>
  </si>
  <si>
    <t>Childcare registerHome childcarerRichmond upon ThamesTotal No of inspections1 September 2021 to 31 March 2022</t>
  </si>
  <si>
    <t>Childcare registerHome childcarerSheffieldTotal No of inspections1 April 2022 to 31 August 2022</t>
  </si>
  <si>
    <t>Childcare registerHome childcarerSomersetTotal No of inspections1 September 2021 to 31 March 2022</t>
  </si>
  <si>
    <t>Childcare registerHome childcarerSouth GloucestershireTotal No of inspections1 September 2021 to 31 March 2022</t>
  </si>
  <si>
    <t>Early years register (No children on roll)Home childcarerSouthamptonNCOR Inspection Outcomes1 April 2022 to 31 August 2022</t>
  </si>
  <si>
    <t>Early years register (No children on roll)Home childcarerSouthamptonTotal No of inspections1 April 2022 to 31 August 2022</t>
  </si>
  <si>
    <t>Early years register (full Inspection)All provisionEssexRequirements of the voluntary part of the childcare register1 April 2022 to 31 August 2022</t>
  </si>
  <si>
    <t>Early years register (full Inspection)All provisionEssexTotal No of inspections1 April 2022 to 31 August 2022</t>
  </si>
  <si>
    <t>Early years register (full Inspection)All provisionEssexBehaviour and attitudes1 September 2021 to 31 March 2022</t>
  </si>
  <si>
    <t>Early years register (full Inspection)All provisionEssexEffectiveness of leadership and Management1 September 2021 to 31 March 2022</t>
  </si>
  <si>
    <t>Early years register (full Inspection)All provisionEssexOutcomes for children1 September 2021 to 31 March 2022</t>
  </si>
  <si>
    <t>Early years register (full Inspection)All provisionEssexOverall effectiveness: The quality and standards of the provision1 September 2021 to 31 March 2022</t>
  </si>
  <si>
    <t>Early years register (full Inspection)All provisionEssexPersonal development1 September 2021 to 31 March 2022</t>
  </si>
  <si>
    <t>Early years register (full Inspection)All provisionEssexPersonal development, behaviour and welfare1 September 2021 to 31 March 2022</t>
  </si>
  <si>
    <t>Early years register (full Inspection)All provisionEssexQuality of education1 September 2021 to 31 March 2022</t>
  </si>
  <si>
    <t>Early years register (full Inspection)All provisionEssexQuality of teaching, learning and assessment1 September 2021 to 31 March 2022</t>
  </si>
  <si>
    <t>Early years register (full Inspection)All provisionEssexRequirements of the compulsory part of the childcare register1 September 2021 to 31 March 2022</t>
  </si>
  <si>
    <t>Early years register (full Inspection)All provisionEssexRequirements of the voluntary part of the childcare register1 September 2021 to 31 March 2022</t>
  </si>
  <si>
    <t>Early years register (full Inspection)All provisionEssexTotal No of inspections1 September 2021 to 31 March 2022</t>
  </si>
  <si>
    <t>Early years register (No children on roll)All provisionEssexNCOR Inspection Outcomes1 April 2022 to 31 August 2022</t>
  </si>
  <si>
    <t>Early years register (No children on roll)All provisionEssexTotal No of inspections1 April 2022 to 31 August 2022</t>
  </si>
  <si>
    <t>Early years register (No children on roll)All provisionEssexNCOR Inspection Outcomes1 September 2021 to 31 March 2022</t>
  </si>
  <si>
    <t>Early years register (No children on roll)All provisionEssexTotal No of inspections1 September 2021 to 31 March 2022</t>
  </si>
  <si>
    <t>Early years register (Out-of-school day care)All provisionEssexTotal No of inspections1 April 2022 to 31 August 2022</t>
  </si>
  <si>
    <t>Early years register (Out-of-school day care)All provisionEssexTotal No of inspections1 September 2021 to 31 March 2022</t>
  </si>
  <si>
    <t>Early years register (full Inspection)All provisionGatesheadBehaviour and attitudes1 April 2022 to 31 August 2022</t>
  </si>
  <si>
    <t>Early years register (full Inspection)All provisionGatesheadEffectiveness of leadership and Management1 April 2022 to 31 August 2022</t>
  </si>
  <si>
    <t>Early years register (full Inspection)All provisionGatesheadOutcomes for children1 April 2022 to 31 August 2022</t>
  </si>
  <si>
    <t>Early years register (full Inspection)All provisionGatesheadOverall effectiveness: The quality and standards of the provision1 April 2022 to 31 August 2022</t>
  </si>
  <si>
    <t>Early years register (full Inspection)All provisionGatesheadPersonal development1 April 2022 to 31 August 2022</t>
  </si>
  <si>
    <t>Early years register (full Inspection)All provisionGatesheadPersonal development, behaviour and welfare1 April 2022 to 31 August 2022</t>
  </si>
  <si>
    <t>Early years register (full Inspection)All provisionGatesheadQuality of education1 April 2022 to 31 August 2022</t>
  </si>
  <si>
    <t>Early years register (full Inspection)All provisionGatesheadQuality of teaching, learning and assessment1 April 2022 to 31 August 2022</t>
  </si>
  <si>
    <t>Early years register (full Inspection)All provisionGatesheadRequirements of the compulsory part of the childcare register1 April 2022 to 31 August 2022</t>
  </si>
  <si>
    <t>Early years register (full Inspection)All provisionGatesheadRequirements of the voluntary part of the childcare register1 April 2022 to 31 August 2022</t>
  </si>
  <si>
    <t>Early years register (full Inspection)All provisionGatesheadTotal No of inspections1 April 2022 to 31 August 2022</t>
  </si>
  <si>
    <t>Early years register (full Inspection)All provisionGatesheadBehaviour and attitudes1 September 2021 to 31 March 2022</t>
  </si>
  <si>
    <t>Early years register (full Inspection)All provisionGatesheadEffectiveness of leadership and Management1 September 2021 to 31 March 2022</t>
  </si>
  <si>
    <t>Early years register (full Inspection)All provisionGatesheadOutcomes for children1 September 2021 to 31 March 2022</t>
  </si>
  <si>
    <t>Early years register (full Inspection)All provisionGatesheadOverall effectiveness: The quality and standards of the provision1 September 2021 to 31 March 2022</t>
  </si>
  <si>
    <t>Early years register (full Inspection)All provisionGatesheadPersonal development1 September 2021 to 31 March 2022</t>
  </si>
  <si>
    <t>Early years register (full Inspection)All provisionGatesheadPersonal development, behaviour and welfare1 September 2021 to 31 March 2022</t>
  </si>
  <si>
    <t>Early years register (full Inspection)All provisionGatesheadQuality of education1 September 2021 to 31 March 2022</t>
  </si>
  <si>
    <t>Early years register (full Inspection)All provisionGatesheadQuality of teaching, learning and assessment1 September 2021 to 31 March 2022</t>
  </si>
  <si>
    <t>Early years register (full Inspection)All provisionGatesheadRequirements of the compulsory part of the childcare register1 September 2021 to 31 March 2022</t>
  </si>
  <si>
    <t>Early years register (full Inspection)All provisionGatesheadRequirements of the voluntary part of the childcare register1 September 2021 to 31 March 2022</t>
  </si>
  <si>
    <t>Early years register (full Inspection)All provisionGatesheadTotal No of inspections1 September 2021 to 31 March 2022</t>
  </si>
  <si>
    <t>Early years register (No children on roll)All provisionGatesheadNCOR Inspection Outcomes1 September 2021 to 31 March 2022</t>
  </si>
  <si>
    <t>Early years register (No children on roll)All provisionGatesheadTotal No of inspections1 September 2021 to 31 March 2022</t>
  </si>
  <si>
    <t>Early years register (Out-of-school day care)All provisionGatesheadTotal No of inspections1 April 2022 to 31 August 2022</t>
  </si>
  <si>
    <t>Early years register (Out-of-school day care)All provisionGatesheadTotal No of inspections1 September 2021 to 31 March 2022</t>
  </si>
  <si>
    <t>Childcare registerAll provisionGloucestershireTotal No of inspections1 September 2021 to 31 March 2022</t>
  </si>
  <si>
    <t>Early years register (full Inspection)All provisionGloucestershireBehaviour and attitudes1 April 2022 to 31 August 2022</t>
  </si>
  <si>
    <t>Early years register (full Inspection)All provisionGloucestershireEffectiveness of leadership and Management1 April 2022 to 31 August 2022</t>
  </si>
  <si>
    <t>Early years register (full Inspection)All provisionGloucestershireOutcomes for children1 April 2022 to 31 August 2022</t>
  </si>
  <si>
    <t>Early years register (full Inspection)All provisionGloucestershireOverall effectiveness: The quality and standards of the provision1 April 2022 to 31 August 2022</t>
  </si>
  <si>
    <t>Early years register (full Inspection)All provisionGloucestershirePersonal development1 April 2022 to 31 August 2022</t>
  </si>
  <si>
    <t>Early years register (full Inspection)All provisionGloucestershirePersonal development, behaviour and welfare1 April 2022 to 31 August 2022</t>
  </si>
  <si>
    <t>Early years register (full Inspection)All provisionGloucestershireQuality of education1 April 2022 to 31 August 2022</t>
  </si>
  <si>
    <t>Early years register (full Inspection)All provisionGloucestershireQuality of teaching, learning and assessment1 April 2022 to 31 August 2022</t>
  </si>
  <si>
    <t>Early years register (full Inspection)All provisionGloucestershireRequirements of the compulsory part of the childcare register1 April 2022 to 31 August 2022</t>
  </si>
  <si>
    <t>Early years register (full Inspection)All provisionGloucestershireRequirements of the voluntary part of the childcare register1 April 2022 to 31 August 2022</t>
  </si>
  <si>
    <t>Early years register (full Inspection)All provisionGloucestershireTotal No of inspections1 April 2022 to 31 August 2022</t>
  </si>
  <si>
    <t>Early years register (full Inspection)All provisionGloucestershireBehaviour and attitudes1 September 2021 to 31 March 2022</t>
  </si>
  <si>
    <t>Early years register (full Inspection)All provisionGloucestershireEffectiveness of leadership and Management1 September 2021 to 31 March 2022</t>
  </si>
  <si>
    <t>Early years register (full Inspection)All provisionGloucestershireOutcomes for children1 September 2021 to 31 March 2022</t>
  </si>
  <si>
    <t>Early years register (full Inspection)All provisionGloucestershireOverall effectiveness: The quality and standards of the provision1 September 2021 to 31 March 2022</t>
  </si>
  <si>
    <t>Early years register (full Inspection)All provisionGloucestershirePersonal development1 September 2021 to 31 March 2022</t>
  </si>
  <si>
    <t>Early years register (full Inspection)All provisionGloucestershirePersonal development, behaviour and welfare1 September 2021 to 31 March 2022</t>
  </si>
  <si>
    <t>Early years register (full Inspection)All provisionGloucestershireQuality of education1 September 2021 to 31 March 2022</t>
  </si>
  <si>
    <t>Early years register (full Inspection)All provisionGloucestershireQuality of teaching, learning and assessment1 September 2021 to 31 March 2022</t>
  </si>
  <si>
    <t>Early years register (full Inspection)All provisionGloucestershireRequirements of the compulsory part of the childcare register1 September 2021 to 31 March 2022</t>
  </si>
  <si>
    <t>Early years register (full Inspection)All provisionGloucestershireRequirements of the voluntary part of the childcare register1 September 2021 to 31 March 2022</t>
  </si>
  <si>
    <t>Early years register (full Inspection)All provisionGloucestershireTotal No of inspections1 September 2021 to 31 March 2022</t>
  </si>
  <si>
    <t>Early years register (No children on roll)All provisionGloucestershireNCOR Inspection Outcomes1 April 2022 to 31 August 2022</t>
  </si>
  <si>
    <t>Early years register (No children on roll)All provisionGloucestershireTotal No of inspections1 April 2022 to 31 August 2022</t>
  </si>
  <si>
    <t>Early years register (No children on roll)All provisionGloucestershireNCOR Inspection Outcomes1 September 2021 to 31 March 2022</t>
  </si>
  <si>
    <t>Early years register (No children on roll)All provisionGloucestershireTotal No of inspections1 September 2021 to 31 March 2022</t>
  </si>
  <si>
    <t>Early years register (Out-of-school day care)All provisionGloucestershireTotal No of inspections1 April 2022 to 31 August 2022</t>
  </si>
  <si>
    <t>Early years register (Out-of-school day care)All provisionGloucestershireTotal No of inspections1 September 2021 to 31 March 2022</t>
  </si>
  <si>
    <t>Childcare registerAll provisionGreenwichTotal No of inspections1 April 2022 to 31 August 2022</t>
  </si>
  <si>
    <t>Childcare registerAll provisionGreenwichTotal No of inspections1 September 2021 to 31 March 2022</t>
  </si>
  <si>
    <t>Early years register (full Inspection)All provisionGreenwichBehaviour and attitudes1 April 2022 to 31 August 2022</t>
  </si>
  <si>
    <t>Early years register (full Inspection)All provisionGreenwichEffectiveness of leadership and Management1 April 2022 to 31 August 2022</t>
  </si>
  <si>
    <t>Early years register (full Inspection)All provisionGreenwichOutcomes for children1 April 2022 to 31 August 2022</t>
  </si>
  <si>
    <t>Early years register (full Inspection)All provisionGreenwichOverall effectiveness: The quality and standards of the provision1 April 2022 to 31 August 2022</t>
  </si>
  <si>
    <t>Early years register (full Inspection)All provisionGreenwichPersonal development1 April 2022 to 31 August 2022</t>
  </si>
  <si>
    <t>Early years register (full Inspection)All provisionGreenwichPersonal development, behaviour and welfare1 April 2022 to 31 August 2022</t>
  </si>
  <si>
    <t>Early years register (full Inspection)All provisionGreenwichQuality of education1 April 2022 to 31 August 2022</t>
  </si>
  <si>
    <t>Early years register (full Inspection)All provisionGreenwichQuality of teaching, learning and assessment1 April 2022 to 31 August 2022</t>
  </si>
  <si>
    <t>Early years register (full Inspection)All provisionGreenwichRequirements of the compulsory part of the childcare register1 April 2022 to 31 August 2022</t>
  </si>
  <si>
    <t>Early years register (full Inspection)All provisionGreenwichRequirements of the voluntary part of the childcare register1 April 2022 to 31 August 2022</t>
  </si>
  <si>
    <t>Early years register (full Inspection)All provisionGreenwichTotal No of inspections1 April 2022 to 31 August 2022</t>
  </si>
  <si>
    <t>Early years register (full Inspection)All provisionGreenwichBehaviour and attitudes1 September 2021 to 31 March 2022</t>
  </si>
  <si>
    <t>Early years register (full Inspection)All provisionGreenwichEffectiveness of leadership and Management1 September 2021 to 31 March 2022</t>
  </si>
  <si>
    <t>Early years register (full Inspection)All provisionGreenwichOutcomes for children1 September 2021 to 31 March 2022</t>
  </si>
  <si>
    <t>Early years register (full Inspection)All provisionGreenwichOverall effectiveness: The quality and standards of the provision1 September 2021 to 31 March 2022</t>
  </si>
  <si>
    <t>Early years register (full Inspection)All provisionGreenwichPersonal development1 September 2021 to 31 March 2022</t>
  </si>
  <si>
    <t>Early years register (full Inspection)All provisionGreenwichPersonal development, behaviour and welfare1 September 2021 to 31 March 2022</t>
  </si>
  <si>
    <t>Early years register (full Inspection)All provisionGreenwichQuality of education1 September 2021 to 31 March 2022</t>
  </si>
  <si>
    <t>Early years register (full Inspection)All provisionGreenwichQuality of teaching, learning and assessment1 September 2021 to 31 March 2022</t>
  </si>
  <si>
    <t>Early years register (full Inspection)All provisionGreenwichRequirements of the compulsory part of the childcare register1 September 2021 to 31 March 2022</t>
  </si>
  <si>
    <t>Early years register (full Inspection)All provisionGreenwichRequirements of the voluntary part of the childcare register1 September 2021 to 31 March 2022</t>
  </si>
  <si>
    <t>Early years register (full Inspection)All provisionGreenwichTotal No of inspections1 September 2021 to 31 March 2022</t>
  </si>
  <si>
    <t>Early years register (No children on roll)All provisionGreenwichNCOR Inspection Outcomes1 April 2022 to 31 August 2022</t>
  </si>
  <si>
    <t>Early years register (No children on roll)All provisionGreenwichTotal No of inspections1 April 2022 to 31 August 2022</t>
  </si>
  <si>
    <t>Early years register (No children on roll)All provisionGreenwichNCOR Inspection Outcomes1 September 2021 to 31 March 2022</t>
  </si>
  <si>
    <t>Early years register (No children on roll)All provisionGreenwichTotal No of inspections1 September 2021 to 31 March 2022</t>
  </si>
  <si>
    <t>Early years register (Out-of-school day care)All provisionGreenwichTotal No of inspections1 April 2022 to 31 August 2022</t>
  </si>
  <si>
    <t>Early years register (Out-of-school day care)All provisionGreenwichTotal No of inspections1 September 2021 to 31 March 2022</t>
  </si>
  <si>
    <t>Childcare registerAll provisionHackneyTotal No of inspections1 April 2022 to 31 August 2022</t>
  </si>
  <si>
    <t>Childcare registerAll provisionHackneyTotal No of inspections1 September 2021 to 31 March 2022</t>
  </si>
  <si>
    <t>Early years register (full Inspection)All provisionHackneyBehaviour and attitudes1 April 2022 to 31 August 2022</t>
  </si>
  <si>
    <t>Early years register (full Inspection)All provisionHackneyEffectiveness of leadership and Management1 April 2022 to 31 August 2022</t>
  </si>
  <si>
    <t>Early years register (full Inspection)All provisionHackneyOutcomes for children1 April 2022 to 31 August 2022</t>
  </si>
  <si>
    <t>Early years register (full Inspection)All provisionHackneyOverall effectiveness: The quality and standards of the provision1 April 2022 to 31 August 2022</t>
  </si>
  <si>
    <t>Early years register (full Inspection)All provisionHackneyPersonal development1 April 2022 to 31 August 2022</t>
  </si>
  <si>
    <t>Early years register (full Inspection)All provisionHackneyPersonal development, behaviour and welfare1 April 2022 to 31 August 2022</t>
  </si>
  <si>
    <t>Early years register (full Inspection)All provisionHackneyQuality of education1 April 2022 to 31 August 2022</t>
  </si>
  <si>
    <t>Early years register (full Inspection)All provisionHackneyQuality of teaching, learning and assessment1 April 2022 to 31 August 2022</t>
  </si>
  <si>
    <t>Early years register (full Inspection)All provisionHackneyRequirements of the compulsory part of the childcare register1 April 2022 to 31 August 2022</t>
  </si>
  <si>
    <t>Early years register (full Inspection)All provisionHackneyRequirements of the voluntary part of the childcare register1 April 2022 to 31 August 2022</t>
  </si>
  <si>
    <t>Early years register (full Inspection)All provisionHackneyTotal No of inspections1 April 2022 to 31 August 2022</t>
  </si>
  <si>
    <t>Early years register (full Inspection)All provisionHackneyBehaviour and attitudes1 September 2021 to 31 March 2022</t>
  </si>
  <si>
    <t>Early years register (full Inspection)All provisionHackneyEffectiveness of leadership and Management1 September 2021 to 31 March 2022</t>
  </si>
  <si>
    <t>Early years register (full Inspection)All provisionHackneyOutcomes for children1 September 2021 to 31 March 2022</t>
  </si>
  <si>
    <t>Early years register (full Inspection)All provisionHackneyOverall effectiveness: The quality and standards of the provision1 September 2021 to 31 March 2022</t>
  </si>
  <si>
    <t>Early years register (full Inspection)All provisionHackneyPersonal development1 September 2021 to 31 March 2022</t>
  </si>
  <si>
    <t>Early years register (full Inspection)All provisionHackneyPersonal development, behaviour and welfare1 September 2021 to 31 March 2022</t>
  </si>
  <si>
    <t>Early years register (full Inspection)All provisionHackneyQuality of education1 September 2021 to 31 March 2022</t>
  </si>
  <si>
    <t>Early years register (full Inspection)All provisionHackneyQuality of teaching, learning and assessment1 September 2021 to 31 March 2022</t>
  </si>
  <si>
    <t>Early years register (full Inspection)All provisionHackneyRequirements of the compulsory part of the childcare register1 September 2021 to 31 March 2022</t>
  </si>
  <si>
    <t>Early years register (full Inspection)All provisionHackneyRequirements of the voluntary part of the childcare register1 September 2021 to 31 March 2022</t>
  </si>
  <si>
    <t>Early years register (full Inspection)All provisionHackneyTotal No of inspections1 September 2021 to 31 March 2022</t>
  </si>
  <si>
    <t>Early years register (No children on roll)All provisionHackneyNCOR Inspection Outcomes1 April 2022 to 31 August 2022</t>
  </si>
  <si>
    <t>Early years register (No children on roll)All provisionHackneyTotal No of inspections1 April 2022 to 31 August 2022</t>
  </si>
  <si>
    <t>Early years register (No children on roll)All provisionHackneyNCOR Inspection Outcomes1 September 2021 to 31 March 2022</t>
  </si>
  <si>
    <t>Early years register (No children on roll)All provisionHackneyTotal No of inspections1 September 2021 to 31 March 2022</t>
  </si>
  <si>
    <t>Early years register (Out-of-school day care)All provisionHackneyTotal No of inspections1 April 2022 to 31 August 2022</t>
  </si>
  <si>
    <t>Early years register (full Inspection)All provisionHaltonBehaviour and attitudes1 April 2022 to 31 August 2022</t>
  </si>
  <si>
    <t>Early years register (full Inspection)All provisionHaltonEffectiveness of leadership and Management1 April 2022 to 31 August 2022</t>
  </si>
  <si>
    <t>Early years register (full Inspection)All provisionHaltonOutcomes for children1 April 2022 to 31 August 2022</t>
  </si>
  <si>
    <t>Early years register (full Inspection)All provisionHaltonOverall effectiveness: The quality and standards of the provision1 April 2022 to 31 August 2022</t>
  </si>
  <si>
    <t>Early years register (full Inspection)All provisionHaltonPersonal development1 April 2022 to 31 August 2022</t>
  </si>
  <si>
    <t>Early years register (full Inspection)All provisionHaltonPersonal development, behaviour and welfare1 April 2022 to 31 August 2022</t>
  </si>
  <si>
    <t>Early years register (full Inspection)All provisionHaltonQuality of education1 April 2022 to 31 August 2022</t>
  </si>
  <si>
    <t>Early years register (full Inspection)All provisionHaltonQuality of teaching, learning and assessment1 April 2022 to 31 August 2022</t>
  </si>
  <si>
    <t>Early years register (full Inspection)All provisionHaltonRequirements of the compulsory part of the childcare register1 April 2022 to 31 August 2022</t>
  </si>
  <si>
    <t>Early years register (full Inspection)All provisionHaltonRequirements of the voluntary part of the childcare register1 April 2022 to 31 August 2022</t>
  </si>
  <si>
    <t>Early years register (full Inspection)All provisionHaltonTotal No of inspections1 April 2022 to 31 August 2022</t>
  </si>
  <si>
    <t>Early years register (full Inspection)All provisionHaltonBehaviour and attitudes1 September 2021 to 31 March 2022</t>
  </si>
  <si>
    <t>Early years register (full Inspection)All provisionHaltonEffectiveness of leadership and Management1 September 2021 to 31 March 2022</t>
  </si>
  <si>
    <t>Early years register (full Inspection)All provisionHaltonOutcomes for children1 September 2021 to 31 March 2022</t>
  </si>
  <si>
    <t>Early years register (full Inspection)All provisionHaltonOverall effectiveness: The quality and standards of the provision1 September 2021 to 31 March 2022</t>
  </si>
  <si>
    <t>Early years register (full Inspection)All provisionHaltonPersonal development1 September 2021 to 31 March 2022</t>
  </si>
  <si>
    <t>Early years register (full Inspection)All provisionHaltonPersonal development, behaviour and welfare1 September 2021 to 31 March 2022</t>
  </si>
  <si>
    <t>Early years register (full Inspection)All provisionHaltonQuality of education1 September 2021 to 31 March 2022</t>
  </si>
  <si>
    <t>Early years register (full Inspection)All provisionHaltonQuality of teaching, learning and assessment1 September 2021 to 31 March 2022</t>
  </si>
  <si>
    <t>Early years register (full Inspection)All provisionHaltonRequirements of the compulsory part of the childcare register1 September 2021 to 31 March 2022</t>
  </si>
  <si>
    <t>Early years register (full Inspection)All provisionHaltonRequirements of the voluntary part of the childcare register1 September 2021 to 31 March 2022</t>
  </si>
  <si>
    <t>Early years register (full Inspection)All provisionHaltonTotal No of inspections1 September 2021 to 31 March 2022</t>
  </si>
  <si>
    <t>Early years register (No children on roll)All provisionHaltonNCOR Inspection Outcomes1 April 2022 to 31 August 2022</t>
  </si>
  <si>
    <t>Early years register (No children on roll)All provisionHaltonTotal No of inspections1 April 2022 to 31 August 2022</t>
  </si>
  <si>
    <t>Early years register (Out-of-school day care)All provisionHaltonTotal No of inspections1 April 2022 to 31 August 2022</t>
  </si>
  <si>
    <t>Childcare registerAll provisionHammersmith and FulhamTotal No of inspections1 September 2021 to 31 March 2022</t>
  </si>
  <si>
    <t>Early years register (full Inspection)All provisionHammersmith and FulhamBehaviour and attitudes1 April 2022 to 31 August 2022</t>
  </si>
  <si>
    <t>Early years register (full Inspection)All provisionHammersmith and FulhamEffectiveness of leadership and Management1 April 2022 to 31 August 2022</t>
  </si>
  <si>
    <t>Early years register (full Inspection)All provisionHammersmith and FulhamOutcomes for children1 April 2022 to 31 August 2022</t>
  </si>
  <si>
    <t>Early years register (full Inspection)All provisionHammersmith and FulhamOverall effectiveness: The quality and standards of the provision1 April 2022 to 31 August 2022</t>
  </si>
  <si>
    <t>Early years register (full Inspection)All provisionHammersmith and FulhamPersonal development1 April 2022 to 31 August 2022</t>
  </si>
  <si>
    <t>Early years register (full Inspection)All provisionHammersmith and FulhamPersonal development, behaviour and welfare1 April 2022 to 31 August 2022</t>
  </si>
  <si>
    <t>Early years register (full Inspection)All provisionHammersmith and FulhamQuality of education1 April 2022 to 31 August 2022</t>
  </si>
  <si>
    <t>Early years register (full Inspection)All provisionHammersmith and FulhamQuality of teaching, learning and assessment1 April 2022 to 31 August 2022</t>
  </si>
  <si>
    <t>Early years register (full Inspection)All provisionHammersmith and FulhamRequirements of the compulsory part of the childcare register1 April 2022 to 31 August 2022</t>
  </si>
  <si>
    <t>Early years register (full Inspection)All provisionHammersmith and FulhamRequirements of the voluntary part of the childcare register1 April 2022 to 31 August 2022</t>
  </si>
  <si>
    <t>Early years register (full Inspection)All provisionHammersmith and FulhamTotal No of inspections1 April 2022 to 31 August 2022</t>
  </si>
  <si>
    <t>Early years register (full Inspection)All provisionHammersmith and FulhamBehaviour and attitudes1 September 2021 to 31 March 2022</t>
  </si>
  <si>
    <t>Early years register (full Inspection)All provisionHammersmith and FulhamEffectiveness of leadership and Management1 September 2021 to 31 March 2022</t>
  </si>
  <si>
    <t>Early years register (full Inspection)All provisionHammersmith and FulhamOutcomes for children1 September 2021 to 31 March 2022</t>
  </si>
  <si>
    <t>Early years register (full Inspection)All provisionHammersmith and FulhamOverall effectiveness: The quality and standards of the provision1 September 2021 to 31 March 2022</t>
  </si>
  <si>
    <t>Early years register (full Inspection)All provisionHammersmith and FulhamPersonal development1 September 2021 to 31 March 2022</t>
  </si>
  <si>
    <t>Early years register (full Inspection)All provisionHammersmith and FulhamPersonal development, behaviour and welfare1 September 2021 to 31 March 2022</t>
  </si>
  <si>
    <t>Early years register (full Inspection)All provisionHammersmith and FulhamQuality of education1 September 2021 to 31 March 2022</t>
  </si>
  <si>
    <t>Early years register (full Inspection)All provisionHammersmith and FulhamQuality of teaching, learning and assessment1 September 2021 to 31 March 2022</t>
  </si>
  <si>
    <t>Early years register (full Inspection)All provisionHammersmith and FulhamRequirements of the compulsory part of the childcare register1 September 2021 to 31 March 2022</t>
  </si>
  <si>
    <t>Early years register (full Inspection)All provisionHammersmith and FulhamRequirements of the voluntary part of the childcare register1 September 2021 to 31 March 2022</t>
  </si>
  <si>
    <t>Early years register (full Inspection)All provisionHammersmith and FulhamTotal No of inspections1 September 2021 to 31 March 2022</t>
  </si>
  <si>
    <t>Early years register (No children on roll)All provisionHammersmith and FulhamNCOR Inspection Outcomes1 April 2022 to 31 August 2022</t>
  </si>
  <si>
    <t>Early years register (No children on roll)All provisionHammersmith and FulhamTotal No of inspections1 April 2022 to 31 August 2022</t>
  </si>
  <si>
    <t>Early years register (No children on roll)All provisionHammersmith and FulhamNCOR Inspection Outcomes1 September 2021 to 31 March 2022</t>
  </si>
  <si>
    <t>Early years register (No children on roll)All provisionHammersmith and FulhamTotal No of inspections1 September 2021 to 31 March 2022</t>
  </si>
  <si>
    <t>Early years register (Out-of-school day care)All provisionHammersmith and FulhamTotal No of inspections1 April 2022 to 31 August 2022</t>
  </si>
  <si>
    <t>Childcare registerAll provisionHampshireTotal No of inspections1 September 2021 to 31 March 2022</t>
  </si>
  <si>
    <t>Early years register (full Inspection)All provisionHampshireBehaviour and attitudes1 April 2022 to 31 August 2022</t>
  </si>
  <si>
    <t>Early years register (full Inspection)All provisionHampshireEffectiveness of leadership and Management1 April 2022 to 31 August 2022</t>
  </si>
  <si>
    <t>Early years register (full Inspection)All provisionHampshireOutcomes for children1 April 2022 to 31 August 2022</t>
  </si>
  <si>
    <t>Early years register (full Inspection)All provisionHampshireOverall effectiveness: The quality and standards of the provision1 April 2022 to 31 August 2022</t>
  </si>
  <si>
    <t>Early years register (full Inspection)All provisionHampshirePersonal development1 April 2022 to 31 August 2022</t>
  </si>
  <si>
    <t>Early years register (full Inspection)All provisionHampshirePersonal development, behaviour and welfare1 April 2022 to 31 August 2022</t>
  </si>
  <si>
    <t>Early years register (full Inspection)All provisionHampshireQuality of education1 April 2022 to 31 August 2022</t>
  </si>
  <si>
    <t>Early years register (full Inspection)All provisionHampshireQuality of teaching, learning and assessment1 April 2022 to 31 August 2022</t>
  </si>
  <si>
    <t>Early years register (full Inspection)All provisionHampshireRequirements of the compulsory part of the childcare register1 April 2022 to 31 August 2022</t>
  </si>
  <si>
    <t>Early years register (full Inspection)All provisionHampshireRequirements of the voluntary part of the childcare register1 April 2022 to 31 August 2022</t>
  </si>
  <si>
    <t>Early years register (full Inspection)All provisionHampshireTotal No of inspections1 April 2022 to 31 August 2022</t>
  </si>
  <si>
    <t>Early years register (full Inspection)All provisionHampshireBehaviour and attitudes1 September 2021 to 31 March 2022</t>
  </si>
  <si>
    <t>Early years register (full Inspection)All provisionHampshireEffectiveness of leadership and Management1 September 2021 to 31 March 2022</t>
  </si>
  <si>
    <t>Early years register (full Inspection)All provisionHampshireOutcomes for children1 September 2021 to 31 March 2022</t>
  </si>
  <si>
    <t>Early years register (full Inspection)All provisionHampshireOverall effectiveness: The quality and standards of the provision1 September 2021 to 31 March 2022</t>
  </si>
  <si>
    <t>Early years register (full Inspection)All provisionHampshirePersonal development1 September 2021 to 31 March 2022</t>
  </si>
  <si>
    <t>Early years register (full Inspection)All provisionHampshirePersonal development, behaviour and welfare1 September 2021 to 31 March 2022</t>
  </si>
  <si>
    <t>Early years register (full Inspection)All provisionHampshireQuality of education1 September 2021 to 31 March 2022</t>
  </si>
  <si>
    <t>Early years register (full Inspection)All provisionHampshireQuality of teaching, learning and assessment1 September 2021 to 31 March 2022</t>
  </si>
  <si>
    <t>Early years register (full Inspection)All provisionHampshireRequirements of the compulsory part of the childcare register1 September 2021 to 31 March 2022</t>
  </si>
  <si>
    <t>Early years register (full Inspection)All provisionHampshireRequirements of the voluntary part of the childcare register1 September 2021 to 31 March 2022</t>
  </si>
  <si>
    <t>Early years register (full Inspection)All provisionHampshireTotal No of inspections1 September 2021 to 31 March 2022</t>
  </si>
  <si>
    <t>Early years register (No children on roll)All provisionHampshireNCOR Inspection Outcomes1 April 2022 to 31 August 2022</t>
  </si>
  <si>
    <t>Early years register (No children on roll)All provisionHampshireTotal No of inspections1 April 2022 to 31 August 2022</t>
  </si>
  <si>
    <t>Early years register (No children on roll)All provisionHampshireNCOR Inspection Outcomes1 September 2021 to 31 March 2022</t>
  </si>
  <si>
    <t>Early years register (No children on roll)All provisionHampshireTotal No of inspections1 September 2021 to 31 March 2022</t>
  </si>
  <si>
    <t>Early years register (Out-of-school day care)All provisionHampshireTotal No of inspections1 April 2022 to 31 August 2022</t>
  </si>
  <si>
    <t>Early years register (Out-of-school day care)All provisionHampshireTotal No of inspections1 September 2021 to 31 March 2022</t>
  </si>
  <si>
    <t>Childcare registerAll provisionHaringeyTotal No of inspections1 September 2021 to 31 March 2022</t>
  </si>
  <si>
    <t>Early years register (full Inspection)All provisionHaringeyBehaviour and attitudes1 April 2022 to 31 August 2022</t>
  </si>
  <si>
    <t>Early years register (full Inspection)All provisionHaringeyEffectiveness of leadership and Management1 April 2022 to 31 August 2022</t>
  </si>
  <si>
    <t>Early years register (full Inspection)All provisionHaringeyOutcomes for children1 April 2022 to 31 August 2022</t>
  </si>
  <si>
    <t>Early years register (full Inspection)All provisionHaringeyOverall effectiveness: The quality and standards of the provision1 April 2022 to 31 August 2022</t>
  </si>
  <si>
    <t>Early years register (full Inspection)All provisionHaringeyPersonal development1 April 2022 to 31 August 2022</t>
  </si>
  <si>
    <t>Early years register (full Inspection)All provisionHaringeyPersonal development, behaviour and welfare1 April 2022 to 31 August 2022</t>
  </si>
  <si>
    <t>Early years register (full Inspection)All provisionHaringeyQuality of education1 April 2022 to 31 August 2022</t>
  </si>
  <si>
    <t>Early years register (full Inspection)All provisionHaringeyQuality of teaching, learning and assessment1 April 2022 to 31 August 2022</t>
  </si>
  <si>
    <t>Early years register (full Inspection)All provisionHaringeyRequirements of the compulsory part of the childcare register1 April 2022 to 31 August 2022</t>
  </si>
  <si>
    <t>Early years register (full Inspection)All provisionHaringeyRequirements of the voluntary part of the childcare register1 April 2022 to 31 August 2022</t>
  </si>
  <si>
    <t>Early years register (full Inspection)All provisionHaringeyTotal No of inspections1 April 2022 to 31 August 2022</t>
  </si>
  <si>
    <t>Early years register (full Inspection)All provisionHaringeyBehaviour and attitudes1 September 2021 to 31 March 2022</t>
  </si>
  <si>
    <t>Early years register (full Inspection)All provisionHaringeyEffectiveness of leadership and Management1 September 2021 to 31 March 2022</t>
  </si>
  <si>
    <t>Early years register (full Inspection)All provisionHaringeyOutcomes for children1 September 2021 to 31 March 2022</t>
  </si>
  <si>
    <t>Early years register (full Inspection)All provisionHaringeyOverall effectiveness: The quality and standards of the provision1 September 2021 to 31 March 2022</t>
  </si>
  <si>
    <t>Early years register (full Inspection)All provisionHaringeyPersonal development1 September 2021 to 31 March 2022</t>
  </si>
  <si>
    <t>Early years register (full Inspection)All provisionHaringeyPersonal development, behaviour and welfare1 September 2021 to 31 March 2022</t>
  </si>
  <si>
    <t>Early years register (full Inspection)All provisionHaringeyQuality of education1 September 2021 to 31 March 2022</t>
  </si>
  <si>
    <t>Early years register (full Inspection)All provisionHaringeyQuality of teaching, learning and assessment1 September 2021 to 31 March 2022</t>
  </si>
  <si>
    <t>Early years register (full Inspection)All provisionHaringeyRequirements of the compulsory part of the childcare register1 September 2021 to 31 March 2022</t>
  </si>
  <si>
    <t>Early years register (full Inspection)All provisionHaringeyRequirements of the voluntary part of the childcare register1 September 2021 to 31 March 2022</t>
  </si>
  <si>
    <t>Early years register (full Inspection)All provisionHaringeyTotal No of inspections1 September 2021 to 31 March 2022</t>
  </si>
  <si>
    <t>Early years register (No children on roll)All provisionHaringeyNCOR Inspection Outcomes1 April 2022 to 31 August 2022</t>
  </si>
  <si>
    <t>Early years register (No children on roll)All provisionHaringeyTotal No of inspections1 April 2022 to 31 August 2022</t>
  </si>
  <si>
    <t>Early years register (full Inspection)All provisionRochdaleRequirements of the voluntary part of the childcare register1 September 2021 to 31 March 2022</t>
  </si>
  <si>
    <t>Early years register (full Inspection)All provisionRochdaleTotal No of inspections1 September 2021 to 31 March 2022</t>
  </si>
  <si>
    <t>Early years register (No children on roll)All provisionRochdaleNCOR Inspection Outcomes1 April 2022 to 31 August 2022</t>
  </si>
  <si>
    <t>Early years register (No children on roll)All provisionRochdaleTotal No of inspections1 April 2022 to 31 August 2022</t>
  </si>
  <si>
    <t>Early years register (No children on roll)All provisionRochdaleNCOR Inspection Outcomes1 September 2021 to 31 March 2022</t>
  </si>
  <si>
    <t>Early years register (No children on roll)All provisionRochdaleTotal No of inspections1 September 2021 to 31 March 2022</t>
  </si>
  <si>
    <t>Early years register (Out-of-school day care)All provisionRochdaleTotal No of inspections1 April 2022 to 31 August 2022</t>
  </si>
  <si>
    <t>Early years register (Out-of-school day care)All provisionRochdaleTotal No of inspections1 September 2021 to 31 March 2022</t>
  </si>
  <si>
    <t>Childcare registerAll provisionRotherhamTotal No of inspections1 September 2021 to 31 March 2022</t>
  </si>
  <si>
    <t>Early years register (full Inspection)All provisionRotherhamBehaviour and attitudes1 April 2022 to 31 August 2022</t>
  </si>
  <si>
    <t>Early years register (full Inspection)All provisionRotherhamEffectiveness of leadership and Management1 April 2022 to 31 August 2022</t>
  </si>
  <si>
    <t>Early years register (full Inspection)All provisionRotherhamOutcomes for children1 April 2022 to 31 August 2022</t>
  </si>
  <si>
    <t>Early years register (full Inspection)All provisionRotherhamOverall effectiveness: The quality and standards of the provision1 April 2022 to 31 August 2022</t>
  </si>
  <si>
    <t>Early years register (full Inspection)All provisionRotherhamPersonal development1 April 2022 to 31 August 2022</t>
  </si>
  <si>
    <t>Early years register (full Inspection)All provisionRotherhamPersonal development, behaviour and welfare1 April 2022 to 31 August 2022</t>
  </si>
  <si>
    <t>Early years register (full Inspection)All provisionRotherhamQuality of education1 April 2022 to 31 August 2022</t>
  </si>
  <si>
    <t>Early years register (full Inspection)All provisionRotherhamQuality of teaching, learning and assessment1 April 2022 to 31 August 2022</t>
  </si>
  <si>
    <t>Early years register (full Inspection)All provisionRotherhamRequirements of the compulsory part of the childcare register1 April 2022 to 31 August 2022</t>
  </si>
  <si>
    <t>Early years register (full Inspection)All provisionRotherhamRequirements of the voluntary part of the childcare register1 April 2022 to 31 August 2022</t>
  </si>
  <si>
    <t>Early years register (full Inspection)All provisionRotherhamTotal No of inspections1 April 2022 to 31 August 2022</t>
  </si>
  <si>
    <t>Early years register (full Inspection)All provisionRotherhamBehaviour and attitudes1 September 2021 to 31 March 2022</t>
  </si>
  <si>
    <t>Early years register (full Inspection)All provisionRotherhamEffectiveness of leadership and Management1 September 2021 to 31 March 2022</t>
  </si>
  <si>
    <t>Early years register (full Inspection)All provisionRotherhamOutcomes for children1 September 2021 to 31 March 2022</t>
  </si>
  <si>
    <t>Early years register (full Inspection)All provisionRotherhamOverall effectiveness: The quality and standards of the provision1 September 2021 to 31 March 2022</t>
  </si>
  <si>
    <t>Early years register (full Inspection)All provisionRotherhamPersonal development1 September 2021 to 31 March 2022</t>
  </si>
  <si>
    <t>Early years register (full Inspection)All provisionRotherhamPersonal development, behaviour and welfare1 September 2021 to 31 March 2022</t>
  </si>
  <si>
    <t>Early years register (full Inspection)All provisionRotherhamQuality of education1 September 2021 to 31 March 2022</t>
  </si>
  <si>
    <t>Early years register (full Inspection)All provisionRotherhamQuality of teaching, learning and assessment1 September 2021 to 31 March 2022</t>
  </si>
  <si>
    <t>Early years register (full Inspection)All provisionRotherhamRequirements of the compulsory part of the childcare register1 September 2021 to 31 March 2022</t>
  </si>
  <si>
    <t>Early years register (full Inspection)All provisionRotherhamRequirements of the voluntary part of the childcare register1 September 2021 to 31 March 2022</t>
  </si>
  <si>
    <t>Early years register (full Inspection)All provisionRotherhamTotal No of inspections1 September 2021 to 31 March 2022</t>
  </si>
  <si>
    <t>Early years register (No children on roll)All provisionRotherhamNCOR Inspection Outcomes1 April 2022 to 31 August 2022</t>
  </si>
  <si>
    <t>Early years register (No children on roll)All provisionRotherhamTotal No of inspections1 April 2022 to 31 August 2022</t>
  </si>
  <si>
    <t>Early years register (No children on roll)All provisionRotherhamNCOR Inspection Outcomes1 September 2021 to 31 March 2022</t>
  </si>
  <si>
    <t>Early years register (No children on roll)All provisionRotherhamTotal No of inspections1 September 2021 to 31 March 2022</t>
  </si>
  <si>
    <t>Early years register (Out-of-school day care)All provisionRotherhamTotal No of inspections1 April 2022 to 31 August 2022</t>
  </si>
  <si>
    <t>Early years register (full Inspection)All provisionRutlandBehaviour and attitudes1 September 2021 to 31 March 2022</t>
  </si>
  <si>
    <t>Early years register (full Inspection)All provisionRutlandEffectiveness of leadership and Management1 September 2021 to 31 March 2022</t>
  </si>
  <si>
    <t>Early years register (full Inspection)All provisionRutlandOutcomes for children1 September 2021 to 31 March 2022</t>
  </si>
  <si>
    <t>Early years register (full Inspection)All provisionRutlandOverall effectiveness: The quality and standards of the provision1 September 2021 to 31 March 2022</t>
  </si>
  <si>
    <t>Early years register (full Inspection)All provisionRutlandPersonal development1 September 2021 to 31 March 2022</t>
  </si>
  <si>
    <t>Early years register (full Inspection)All provisionRutlandPersonal development, behaviour and welfare1 September 2021 to 31 March 2022</t>
  </si>
  <si>
    <t>Early years register (full Inspection)All provisionRutlandQuality of education1 September 2021 to 31 March 2022</t>
  </si>
  <si>
    <t>Early years register (full Inspection)All provisionRutlandQuality of teaching, learning and assessment1 September 2021 to 31 March 2022</t>
  </si>
  <si>
    <t>Early years register (full Inspection)All provisionRutlandRequirements of the compulsory part of the childcare register1 September 2021 to 31 March 2022</t>
  </si>
  <si>
    <t>Early years register (full Inspection)All provisionRutlandRequirements of the voluntary part of the childcare register1 September 2021 to 31 March 2022</t>
  </si>
  <si>
    <t>Early years register (full Inspection)All provisionRutlandTotal No of inspections1 September 2021 to 31 March 2022</t>
  </si>
  <si>
    <t>Childcare registerAll provisionSalfordTotal No of inspections1 April 2022 to 31 August 2022</t>
  </si>
  <si>
    <t>Early years register (full Inspection)All provisionSalfordBehaviour and attitudes1 April 2022 to 31 August 2022</t>
  </si>
  <si>
    <t>Early years register (full Inspection)All provisionSalfordEffectiveness of leadership and Management1 April 2022 to 31 August 2022</t>
  </si>
  <si>
    <t>Early years register (full Inspection)All provisionSalfordOutcomes for children1 April 2022 to 31 August 2022</t>
  </si>
  <si>
    <t>Early years register (full Inspection)All provisionSalfordOverall effectiveness: The quality and standards of the provision1 April 2022 to 31 August 2022</t>
  </si>
  <si>
    <t>Early years register (full Inspection)All provisionSalfordPersonal development1 April 2022 to 31 August 2022</t>
  </si>
  <si>
    <t>Early years register (full Inspection)All provisionSalfordPersonal development, behaviour and welfare1 April 2022 to 31 August 2022</t>
  </si>
  <si>
    <t>Early years register (full Inspection)All provisionSalfordQuality of education1 April 2022 to 31 August 2022</t>
  </si>
  <si>
    <t>Early years register (full Inspection)All provisionSalfordQuality of teaching, learning and assessment1 April 2022 to 31 August 2022</t>
  </si>
  <si>
    <t>Early years register (full Inspection)All provisionSalfordRequirements of the compulsory part of the childcare register1 April 2022 to 31 August 2022</t>
  </si>
  <si>
    <t>Early years register (full Inspection)All provisionSalfordRequirements of the voluntary part of the childcare register1 April 2022 to 31 August 2022</t>
  </si>
  <si>
    <t>Early years register (full Inspection)All provisionSalfordTotal No of inspections1 April 2022 to 31 August 2022</t>
  </si>
  <si>
    <t>Early years register (full Inspection)All provisionSalfordBehaviour and attitudes1 September 2021 to 31 March 2022</t>
  </si>
  <si>
    <t>Early years register (full Inspection)All provisionSalfordEffectiveness of leadership and Management1 September 2021 to 31 March 2022</t>
  </si>
  <si>
    <t>Early years register (full Inspection)All provisionSalfordOutcomes for children1 September 2021 to 31 March 2022</t>
  </si>
  <si>
    <t>Early years register (full Inspection)All provisionSalfordOverall effectiveness: The quality and standards of the provision1 September 2021 to 31 March 2022</t>
  </si>
  <si>
    <t>Early years register (full Inspection)All provisionSalfordPersonal development1 September 2021 to 31 March 2022</t>
  </si>
  <si>
    <t>Early years register (full Inspection)All provisionSalfordPersonal development, behaviour and welfare1 September 2021 to 31 March 2022</t>
  </si>
  <si>
    <t>Early years register (full Inspection)All provisionSalfordQuality of education1 September 2021 to 31 March 2022</t>
  </si>
  <si>
    <t>Early years register (full Inspection)All provisionSalfordQuality of teaching, learning and assessment1 September 2021 to 31 March 2022</t>
  </si>
  <si>
    <t>Early years register (full Inspection)All provisionSalfordRequirements of the compulsory part of the childcare register1 September 2021 to 31 March 2022</t>
  </si>
  <si>
    <t>Early years register (full Inspection)All provisionSalfordRequirements of the voluntary part of the childcare register1 September 2021 to 31 March 2022</t>
  </si>
  <si>
    <t>Early years register (full Inspection)All provisionSalfordTotal No of inspections1 September 2021 to 31 March 2022</t>
  </si>
  <si>
    <t>Early years register (No children on roll)All provisionSalfordNCOR Inspection Outcomes1 April 2022 to 31 August 2022</t>
  </si>
  <si>
    <t>Early years register (No children on roll)All provisionSalfordTotal No of inspections1 April 2022 to 31 August 2022</t>
  </si>
  <si>
    <t>Early years register (No children on roll)All provisionSalfordNCOR Inspection Outcomes1 September 2021 to 31 March 2022</t>
  </si>
  <si>
    <t>Early years register (No children on roll)All provisionSalfordTotal No of inspections1 September 2021 to 31 March 2022</t>
  </si>
  <si>
    <t>Early years register (Out-of-school day care)All provisionSalfordTotal No of inspections1 April 2022 to 31 August 2022</t>
  </si>
  <si>
    <t>Early years register (Out-of-school day care)All provisionSalfordTotal No of inspections1 September 2021 to 31 March 2022</t>
  </si>
  <si>
    <t>Childcare registerAll provisionSandwellTotal No of inspections1 April 2022 to 31 August 2022</t>
  </si>
  <si>
    <t>Early years register (full Inspection)All provisionSandwellBehaviour and attitudes1 April 2022 to 31 August 2022</t>
  </si>
  <si>
    <t>Early years register (full Inspection)All provisionSandwellEffectiveness of leadership and Management1 April 2022 to 31 August 2022</t>
  </si>
  <si>
    <t>Early years register (full Inspection)All provisionSandwellOutcomes for children1 April 2022 to 31 August 2022</t>
  </si>
  <si>
    <t>Early years register (full Inspection)All provisionSandwellOverall effectiveness: The quality and standards of the provision1 April 2022 to 31 August 2022</t>
  </si>
  <si>
    <t>Early years register (full Inspection)All provisionSandwellPersonal development1 April 2022 to 31 August 2022</t>
  </si>
  <si>
    <t>Early years register (full Inspection)All provisionSandwellPersonal development, behaviour and welfare1 April 2022 to 31 August 2022</t>
  </si>
  <si>
    <t>Early years register (full Inspection)All provisionSandwellQuality of education1 April 2022 to 31 August 2022</t>
  </si>
  <si>
    <t>Early years register (full Inspection)All provisionSandwellQuality of teaching, learning and assessment1 April 2022 to 31 August 2022</t>
  </si>
  <si>
    <t>Early years register (full Inspection)All provisionSandwellRequirements of the compulsory part of the childcare register1 April 2022 to 31 August 2022</t>
  </si>
  <si>
    <t>Early years register (full Inspection)All provisionSandwellRequirements of the voluntary part of the childcare register1 April 2022 to 31 August 2022</t>
  </si>
  <si>
    <t>Early years register (full Inspection)All provisionSandwellTotal No of inspections1 April 2022 to 31 August 2022</t>
  </si>
  <si>
    <t>Early years register (full Inspection)All provisionSandwellBehaviour and attitudes1 September 2021 to 31 March 2022</t>
  </si>
  <si>
    <t>Early years register (full Inspection)All provisionSandwellEffectiveness of leadership and Management1 September 2021 to 31 March 2022</t>
  </si>
  <si>
    <t>Early years register (full Inspection)All provisionSandwellOutcomes for children1 September 2021 to 31 March 2022</t>
  </si>
  <si>
    <t>Early years register (full Inspection)All provisionSandwellOverall effectiveness: The quality and standards of the provision1 September 2021 to 31 March 2022</t>
  </si>
  <si>
    <t>Early years register (full Inspection)All provisionSandwellPersonal development1 September 2021 to 31 March 2022</t>
  </si>
  <si>
    <t>Early years register (full Inspection)All provisionSandwellPersonal development, behaviour and welfare1 September 2021 to 31 March 2022</t>
  </si>
  <si>
    <t>Early years register (full Inspection)All provisionSandwellQuality of education1 September 2021 to 31 March 2022</t>
  </si>
  <si>
    <t>Early years register (full Inspection)All provisionSandwellQuality of teaching, learning and assessment1 September 2021 to 31 March 2022</t>
  </si>
  <si>
    <t>Early years register (full Inspection)All provisionSandwellRequirements of the compulsory part of the childcare register1 September 2021 to 31 March 2022</t>
  </si>
  <si>
    <t>Early years register (full Inspection)All provisionSandwellRequirements of the voluntary part of the childcare register1 September 2021 to 31 March 2022</t>
  </si>
  <si>
    <t>Early years register (full Inspection)All provisionSandwellTotal No of inspections1 September 2021 to 31 March 2022</t>
  </si>
  <si>
    <t>Early years register (No children on roll)All provisionSandwellNCOR Inspection Outcomes1 April 2022 to 31 August 2022</t>
  </si>
  <si>
    <t>Early years register (No children on roll)All provisionSandwellTotal No of inspections1 April 2022 to 31 August 2022</t>
  </si>
  <si>
    <t>Early years register (Out-of-school day care)All provisionSandwellTotal No of inspections1 April 2022 to 31 August 2022</t>
  </si>
  <si>
    <t>Early years register (Out-of-school day care)All provisionSandwellTotal No of inspections1 September 2021 to 31 March 2022</t>
  </si>
  <si>
    <t>Early years register (full Inspection)All provisionSeftonBehaviour and attitudes1 April 2022 to 31 August 2022</t>
  </si>
  <si>
    <t>Early years register (full Inspection)All provisionSeftonEffectiveness of leadership and Management1 April 2022 to 31 August 2022</t>
  </si>
  <si>
    <t>Early years register (full Inspection)All provisionSeftonOutcomes for children1 April 2022 to 31 August 2022</t>
  </si>
  <si>
    <t>Early years register (full Inspection)All provisionSeftonOverall effectiveness: The quality and standards of the provision1 April 2022 to 31 August 2022</t>
  </si>
  <si>
    <t>Early years register (full Inspection)All provisionSeftonPersonal development1 April 2022 to 31 August 2022</t>
  </si>
  <si>
    <t>Early years register (full Inspection)All provisionSeftonPersonal development, behaviour and welfare1 April 2022 to 31 August 2022</t>
  </si>
  <si>
    <t>Early years register (full Inspection)All provisionSeftonQuality of education1 April 2022 to 31 August 2022</t>
  </si>
  <si>
    <t>Early years register (full Inspection)All provisionSeftonQuality of teaching, learning and assessment1 April 2022 to 31 August 2022</t>
  </si>
  <si>
    <t>Early years register (full Inspection)All provisionSeftonRequirements of the compulsory part of the childcare register1 April 2022 to 31 August 2022</t>
  </si>
  <si>
    <t>Early years register (full Inspection)All provisionSeftonRequirements of the voluntary part of the childcare register1 April 2022 to 31 August 2022</t>
  </si>
  <si>
    <t>Early years register (full Inspection)All provisionSeftonTotal No of inspections1 April 2022 to 31 August 2022</t>
  </si>
  <si>
    <t>Early years register (full Inspection)All provisionSeftonBehaviour and attitudes1 September 2021 to 31 March 2022</t>
  </si>
  <si>
    <t>Early years register (full Inspection)All provisionSeftonEffectiveness of leadership and Management1 September 2021 to 31 March 2022</t>
  </si>
  <si>
    <t>Early years register (full Inspection)All provisionSeftonOutcomes for children1 September 2021 to 31 March 2022</t>
  </si>
  <si>
    <t>Early years register (full Inspection)All provisionSeftonOverall effectiveness: The quality and standards of the provision1 September 2021 to 31 March 2022</t>
  </si>
  <si>
    <t>Early years register (full Inspection)All provisionSeftonPersonal development1 September 2021 to 31 March 2022</t>
  </si>
  <si>
    <t>Early years register (full Inspection)All provisionSeftonPersonal development, behaviour and welfare1 September 2021 to 31 March 2022</t>
  </si>
  <si>
    <t>Early years register (full Inspection)All provisionSeftonQuality of education1 September 2021 to 31 March 2022</t>
  </si>
  <si>
    <t>Early years register (full Inspection)All provisionSeftonQuality of teaching, learning and assessment1 September 2021 to 31 March 2022</t>
  </si>
  <si>
    <t>Early years register (full Inspection)All provisionSeftonRequirements of the compulsory part of the childcare register1 September 2021 to 31 March 2022</t>
  </si>
  <si>
    <t>Early years register (full Inspection)All provisionSeftonRequirements of the voluntary part of the childcare register1 September 2021 to 31 March 2022</t>
  </si>
  <si>
    <t>Early years register (full Inspection)All provisionSeftonTotal No of inspections1 September 2021 to 31 March 2022</t>
  </si>
  <si>
    <t>Early years register (Out-of-school day care)All provisionSeftonTotal No of inspections1 April 2022 to 31 August 2022</t>
  </si>
  <si>
    <t>Early years register (Out-of-school day care)All provisionSeftonTotal No of inspections1 September 2021 to 31 March 2022</t>
  </si>
  <si>
    <t>Childcare registerAll provisionSheffieldTotal No of inspections1 April 2022 to 31 August 2022</t>
  </si>
  <si>
    <t>Early years register (full Inspection)All provisionSheffieldBehaviour and attitudes1 April 2022 to 31 August 2022</t>
  </si>
  <si>
    <t>Early years register (full Inspection)All provisionSheffieldEffectiveness of leadership and Management1 April 2022 to 31 August 2022</t>
  </si>
  <si>
    <t>Early years register (full Inspection)All provisionSheffieldOutcomes for children1 April 2022 to 31 August 2022</t>
  </si>
  <si>
    <t>Early years register (full Inspection)All provisionSheffieldOverall effectiveness: The quality and standards of the provision1 April 2022 to 31 August 2022</t>
  </si>
  <si>
    <t>Early years register (full Inspection)All provisionSheffieldPersonal development1 April 2022 to 31 August 2022</t>
  </si>
  <si>
    <t>Early years register (full Inspection)All provisionSheffieldPersonal development, behaviour and welfare1 April 2022 to 31 August 2022</t>
  </si>
  <si>
    <t>Early years register (full Inspection)All provisionSheffieldQuality of education1 April 2022 to 31 August 2022</t>
  </si>
  <si>
    <t>Early years register (full Inspection)All provisionSheffieldQuality of teaching, learning and assessment1 April 2022 to 31 August 2022</t>
  </si>
  <si>
    <t>Early years register (full Inspection)All provisionSheffieldRequirements of the compulsory part of the childcare register1 April 2022 to 31 August 2022</t>
  </si>
  <si>
    <t>Early years register (full Inspection)All provisionSheffieldRequirements of the voluntary part of the childcare register1 April 2022 to 31 August 2022</t>
  </si>
  <si>
    <t>Early years register (full Inspection)All provisionSheffieldTotal No of inspections1 April 2022 to 31 August 2022</t>
  </si>
  <si>
    <t>Early years register (full Inspection)All provisionSheffieldBehaviour and attitudes1 September 2021 to 31 March 2022</t>
  </si>
  <si>
    <t>Early years register (full Inspection)All provisionSheffieldEffectiveness of leadership and Management1 September 2021 to 31 March 2022</t>
  </si>
  <si>
    <t>Early years register (full Inspection)All provisionSheffieldOutcomes for children1 September 2021 to 31 March 2022</t>
  </si>
  <si>
    <t>Early years register (full Inspection)All provisionSheffieldOverall effectiveness: The quality and standards of the provision1 September 2021 to 31 March 2022</t>
  </si>
  <si>
    <t>Early years register (full Inspection)All provisionSheffieldPersonal development1 September 2021 to 31 March 2022</t>
  </si>
  <si>
    <t>Early years register (full Inspection)All provisionSheffieldPersonal development, behaviour and welfare1 September 2021 to 31 March 2022</t>
  </si>
  <si>
    <t>Early years register (full Inspection)All provisionSheffieldQuality of education1 September 2021 to 31 March 2022</t>
  </si>
  <si>
    <t>Early years register (full Inspection)All provisionSheffieldQuality of teaching, learning and assessment1 September 2021 to 31 March 2022</t>
  </si>
  <si>
    <t>Early years register (full Inspection)All provisionSheffieldRequirements of the compulsory part of the childcare register1 September 2021 to 31 March 2022</t>
  </si>
  <si>
    <t>Early years register (full Inspection)All provisionSheffieldRequirements of the voluntary part of the childcare register1 September 2021 to 31 March 2022</t>
  </si>
  <si>
    <t>Early years register (full Inspection)All provisionSheffieldTotal No of inspections1 September 2021 to 31 March 2022</t>
  </si>
  <si>
    <t>Early years register (No children on roll)All provisionSheffieldNCOR Inspection Outcomes1 April 2022 to 31 August 2022</t>
  </si>
  <si>
    <t>Early years register (No children on roll)All provisionSheffieldTotal No of inspections1 April 2022 to 31 August 2022</t>
  </si>
  <si>
    <t>Early years register (No children on roll)All provisionSheffieldNCOR Inspection Outcomes1 September 2021 to 31 March 2022</t>
  </si>
  <si>
    <t>Early years register (No children on roll)All provisionSheffieldTotal No of inspections1 September 2021 to 31 March 2022</t>
  </si>
  <si>
    <t>Early years register (Out-of-school day care)All provisionSheffieldTotal No of inspections1 April 2022 to 31 August 2022</t>
  </si>
  <si>
    <t>Early years register (Out-of-school day care)All provisionSheffieldTotal No of inspections1 September 2021 to 31 March 2022</t>
  </si>
  <si>
    <t>Childcare registerAll provisionShropshireTotal No of inspections1 April 2022 to 31 August 2022</t>
  </si>
  <si>
    <t>Childcare registerAll provisionShropshireTotal No of inspections1 September 2021 to 31 March 2022</t>
  </si>
  <si>
    <t>Early years register (full Inspection)All provisionShropshireBehaviour and attitudes1 April 2022 to 31 August 2022</t>
  </si>
  <si>
    <t>Early years register (full Inspection)All provisionShropshireEffectiveness of leadership and Management1 April 2022 to 31 August 2022</t>
  </si>
  <si>
    <t>Early years register (full Inspection)All provisionShropshireOutcomes for children1 April 2022 to 31 August 2022</t>
  </si>
  <si>
    <t>Early years register (full Inspection)All provisionShropshireOverall effectiveness: The quality and standards of the provision1 April 2022 to 31 August 2022</t>
  </si>
  <si>
    <t>Early years register (full Inspection)All provisionShropshirePersonal development1 April 2022 to 31 August 2022</t>
  </si>
  <si>
    <t>Early years register (full Inspection)All provisionShropshirePersonal development, behaviour and welfare1 April 2022 to 31 August 2022</t>
  </si>
  <si>
    <t>Early years register (full Inspection)All provisionShropshireQuality of education1 April 2022 to 31 August 2022</t>
  </si>
  <si>
    <t>Early years register (full Inspection)All provisionShropshireQuality of teaching, learning and assessment1 April 2022 to 31 August 2022</t>
  </si>
  <si>
    <t>Early years register (full Inspection)All provisionShropshireRequirements of the compulsory part of the childcare register1 April 2022 to 31 August 2022</t>
  </si>
  <si>
    <t>Early years register (full Inspection)All provisionShropshireRequirements of the voluntary part of the childcare register1 April 2022 to 31 August 2022</t>
  </si>
  <si>
    <t>Early years register (full Inspection)All provisionShropshireTotal No of inspections1 April 2022 to 31 August 2022</t>
  </si>
  <si>
    <t>Early years register (full Inspection)All provisionShropshireBehaviour and attitudes1 September 2021 to 31 March 2022</t>
  </si>
  <si>
    <t>Early years register (full Inspection)All provisionShropshireEffectiveness of leadership and Management1 September 2021 to 31 March 2022</t>
  </si>
  <si>
    <t>Early years register (full Inspection)All provisionShropshireOutcomes for children1 September 2021 to 31 March 2022</t>
  </si>
  <si>
    <t>Early years register (full Inspection)All provisionShropshireOverall effectiveness: The quality and standards of the provision1 September 2021 to 31 March 2022</t>
  </si>
  <si>
    <t>Early years register (full Inspection)All provisionShropshirePersonal development1 September 2021 to 31 March 2022</t>
  </si>
  <si>
    <t>Early years register (full Inspection)All provisionShropshirePersonal development, behaviour and welfare1 September 2021 to 31 March 2022</t>
  </si>
  <si>
    <t>Early years register (full Inspection)All provisionShropshireQuality of education1 September 2021 to 31 March 2022</t>
  </si>
  <si>
    <t>Early years register (full Inspection)All provisionShropshireQuality of teaching, learning and assessment1 September 2021 to 31 March 2022</t>
  </si>
  <si>
    <t>Early years register (full Inspection)All provisionShropshireRequirements of the compulsory part of the childcare register1 September 2021 to 31 March 2022</t>
  </si>
  <si>
    <t>Early years register (full Inspection)All provisionShropshireRequirements of the voluntary part of the childcare register1 September 2021 to 31 March 2022</t>
  </si>
  <si>
    <t>Early years register (full Inspection)All provisionShropshireTotal No of inspections1 September 2021 to 31 March 2022</t>
  </si>
  <si>
    <t>Early years register (No children on roll)All provisionShropshireNCOR Inspection Outcomes1 September 2021 to 31 March 2022</t>
  </si>
  <si>
    <t>Early years register (No children on roll)All provisionShropshireTotal No of inspections1 September 2021 to 31 March 2022</t>
  </si>
  <si>
    <t>Early years register (Out-of-school day care)All provisionShropshireTotal No of inspections1 April 2022 to 31 August 2022</t>
  </si>
  <si>
    <t>Childcare registerAll provisionSloughTotal No of inspections1 September 2021 to 31 March 2022</t>
  </si>
  <si>
    <t>Early years register (full Inspection)All provisionSloughBehaviour and attitudes1 April 2022 to 31 August 2022</t>
  </si>
  <si>
    <t>Early years register (full Inspection)All provisionSloughEffectiveness of leadership and Management1 April 2022 to 31 August 2022</t>
  </si>
  <si>
    <t>Early years register (full Inspection)All provisionSloughOutcomes for children1 April 2022 to 31 August 2022</t>
  </si>
  <si>
    <t>Early years register (full Inspection)All provisionSloughOverall effectiveness: The quality and standards of the provision1 April 2022 to 31 August 2022</t>
  </si>
  <si>
    <t>Early years register (full Inspection)All provisionSloughPersonal development1 April 2022 to 31 August 2022</t>
  </si>
  <si>
    <t>Early years register (full Inspection)All provisionSloughPersonal development, behaviour and welfare1 April 2022 to 31 August 2022</t>
  </si>
  <si>
    <t>Early years register (full Inspection)All provisionSloughQuality of education1 April 2022 to 31 August 2022</t>
  </si>
  <si>
    <t>Early years register (full Inspection)All provisionSloughQuality of teaching, learning and assessment1 April 2022 to 31 August 2022</t>
  </si>
  <si>
    <t>Early years register (full Inspection)All provisionSloughRequirements of the compulsory part of the childcare register1 April 2022 to 31 August 2022</t>
  </si>
  <si>
    <t>Early years register (full Inspection)All provisionSloughRequirements of the voluntary part of the childcare register1 April 2022 to 31 August 2022</t>
  </si>
  <si>
    <t>Early years register (full Inspection)All provisionSloughTotal No of inspections1 April 2022 to 31 August 2022</t>
  </si>
  <si>
    <t>Early years register (full Inspection)All provisionSloughBehaviour and attitudes1 September 2021 to 31 March 2022</t>
  </si>
  <si>
    <t>Early years register (full Inspection)All provisionSloughEffectiveness of leadership and Management1 September 2021 to 31 March 2022</t>
  </si>
  <si>
    <t>Early years register (full Inspection)All provisionSloughOutcomes for children1 September 2021 to 31 March 2022</t>
  </si>
  <si>
    <t>Early years register (full Inspection)All provisionSloughOverall effectiveness: The quality and standards of the provision1 September 2021 to 31 March 2022</t>
  </si>
  <si>
    <t>Early years register (full Inspection)All provisionSloughPersonal development1 September 2021 to 31 March 2022</t>
  </si>
  <si>
    <t>Early years register (full Inspection)All provisionSloughPersonal development, behaviour and welfare1 September 2021 to 31 March 2022</t>
  </si>
  <si>
    <t>Early years register (full Inspection)All provisionSloughQuality of education1 September 2021 to 31 March 2022</t>
  </si>
  <si>
    <t>Early years register (full Inspection)All provisionSloughQuality of teaching, learning and assessment1 September 2021 to 31 March 2022</t>
  </si>
  <si>
    <t>Early years register (full Inspection)All provisionSloughRequirements of the compulsory part of the childcare register1 September 2021 to 31 March 2022</t>
  </si>
  <si>
    <t>Early years register (full Inspection)All provisionSloughRequirements of the voluntary part of the childcare register1 September 2021 to 31 March 2022</t>
  </si>
  <si>
    <t>Early years register (full Inspection)All provisionSloughTotal No of inspections1 September 2021 to 31 March 2022</t>
  </si>
  <si>
    <t>Early years register (No children on roll)All provisionSloughNCOR Inspection Outcomes1 April 2022 to 31 August 2022</t>
  </si>
  <si>
    <t>Early years register (No children on roll)All provisionSloughTotal No of inspections1 April 2022 to 31 August 2022</t>
  </si>
  <si>
    <t>Early years register (No children on roll)All provisionSloughNCOR Inspection Outcomes1 September 2021 to 31 March 2022</t>
  </si>
  <si>
    <t>Early years register (No children on roll)All provisionSloughTotal No of inspections1 September 2021 to 31 March 2022</t>
  </si>
  <si>
    <t>Early years register (Out-of-school day care)All provisionSloughTotal No of inspections1 April 2022 to 31 August 2022</t>
  </si>
  <si>
    <t>Childcare registerAll provisionSolihullTotal No of inspections1 September 2021 to 31 March 2022</t>
  </si>
  <si>
    <t>Early years register (full Inspection)All provisionSolihullBehaviour and attitudes1 April 2022 to 31 August 2022</t>
  </si>
  <si>
    <t>Early years register (full Inspection)All provisionSolihullEffectiveness of leadership and Management1 April 2022 to 31 August 2022</t>
  </si>
  <si>
    <t>Early years register (full Inspection)All provisionSolihullOutcomes for children1 April 2022 to 31 August 2022</t>
  </si>
  <si>
    <t>Early years register (full Inspection)All provisionSolihullOverall effectiveness: The quality and standards of the provision1 April 2022 to 31 August 2022</t>
  </si>
  <si>
    <t>Early years register (full Inspection)All provisionSolihullPersonal development1 April 2022 to 31 August 2022</t>
  </si>
  <si>
    <t>Early years register (full Inspection)All provisionSolihullPersonal development, behaviour and welfare1 April 2022 to 31 August 2022</t>
  </si>
  <si>
    <t>Early years register (full Inspection)All provisionSolihullQuality of education1 April 2022 to 31 August 2022</t>
  </si>
  <si>
    <t>Early years register (full Inspection)All provisionSolihullQuality of teaching, learning and assessment1 April 2022 to 31 August 2022</t>
  </si>
  <si>
    <t>Early years register (full Inspection)All provisionSolihullRequirements of the compulsory part of the childcare register1 April 2022 to 31 August 2022</t>
  </si>
  <si>
    <t>Early years register (full Inspection)All provisionSolihullRequirements of the voluntary part of the childcare register1 April 2022 to 31 August 2022</t>
  </si>
  <si>
    <t>Early years register (full Inspection)All provisionSolihullTotal No of inspections1 April 2022 to 31 August 2022</t>
  </si>
  <si>
    <t>Early years register (full Inspection)All provisionSolihullBehaviour and attitudes1 September 2021 to 31 March 2022</t>
  </si>
  <si>
    <t>Early years register (full Inspection)All provisionSolihullEffectiveness of leadership and Management1 September 2021 to 31 March 2022</t>
  </si>
  <si>
    <t>Early years register (full Inspection)All provisionSolihullOutcomes for children1 September 2021 to 31 March 2022</t>
  </si>
  <si>
    <t>Early years register (full Inspection)All provisionSolihullOverall effectiveness: The quality and standards of the provision1 September 2021 to 31 March 2022</t>
  </si>
  <si>
    <t>Early years register (full Inspection)All provisionSolihullPersonal development1 September 2021 to 31 March 2022</t>
  </si>
  <si>
    <t>Early years register (full Inspection)All provisionSolihullPersonal development, behaviour and welfare1 September 2021 to 31 March 2022</t>
  </si>
  <si>
    <t>Early years register (full Inspection)All provisionSolihullQuality of education1 September 2021 to 31 March 2022</t>
  </si>
  <si>
    <t>Early years register (full Inspection)All provisionSolihullQuality of teaching, learning and assessment1 September 2021 to 31 March 2022</t>
  </si>
  <si>
    <t>Early years register (full Inspection)All provisionSolihullRequirements of the compulsory part of the childcare register1 September 2021 to 31 March 2022</t>
  </si>
  <si>
    <t>Early years register (full Inspection)All provisionSolihullRequirements of the voluntary part of the childcare register1 September 2021 to 31 March 2022</t>
  </si>
  <si>
    <t>Early years register (full Inspection)All provisionSolihullTotal No of inspections1 September 2021 to 31 March 2022</t>
  </si>
  <si>
    <t>Early years register (No children on roll)All provisionSolihullNCOR Inspection Outcomes1 April 2022 to 31 August 2022</t>
  </si>
  <si>
    <t>Early years register (No children on roll)All provisionSolihullTotal No of inspections1 April 2022 to 31 August 2022</t>
  </si>
  <si>
    <t>Early years register (Out-of-school day care)All provisionSolihullTotal No of inspections1 April 2022 to 31 August 2022</t>
  </si>
  <si>
    <t>Childcare registerAll provisionSomersetTotal No of inspections1 April 2022 to 31 August 2022</t>
  </si>
  <si>
    <t>Childcare registerAll provisionSomersetTotal No of inspections1 September 2021 to 31 March 2022</t>
  </si>
  <si>
    <t>Early years register (full Inspection)All provisionSomersetBehaviour and attitudes1 April 2022 to 31 August 2022</t>
  </si>
  <si>
    <t>Early years register (full Inspection)All provisionSomersetEffectiveness of leadership and Management1 April 2022 to 31 August 2022</t>
  </si>
  <si>
    <t>Early years register (full Inspection)All provisionSomersetOutcomes for children1 April 2022 to 31 August 2022</t>
  </si>
  <si>
    <t>Early years register (full Inspection)All provisionSomersetOverall effectiveness: The quality and standards of the provision1 April 2022 to 31 August 2022</t>
  </si>
  <si>
    <t>Early years register (full Inspection)Childcare on domestic premisesEssexRequirements of the voluntary part of the childcare register1 September 2021 to 31 March 2022</t>
  </si>
  <si>
    <t>Early years register (full Inspection)Childcare on domestic premisesEssexTotal No of inspections1 September 2021 to 31 March 2022</t>
  </si>
  <si>
    <t>Early years register (full Inspection)Childcare on domestic premisesGatesheadBehaviour and attitudes1 April 2022 to 31 August 2022</t>
  </si>
  <si>
    <t>Early years register (full Inspection)Childcare on domestic premisesGatesheadEffectiveness of leadership and Management1 April 2022 to 31 August 2022</t>
  </si>
  <si>
    <t>Early years register (full Inspection)Childcare on domestic premisesGatesheadOutcomes for children1 April 2022 to 31 August 2022</t>
  </si>
  <si>
    <t>Early years register (full Inspection)Childcare on domestic premisesGatesheadOverall effectiveness: The quality and standards of the provision1 April 2022 to 31 August 2022</t>
  </si>
  <si>
    <t>Early years register (full Inspection)Childcare on domestic premisesGatesheadPersonal development1 April 2022 to 31 August 2022</t>
  </si>
  <si>
    <t>Early years register (full Inspection)Childcare on domestic premisesGatesheadPersonal development, behaviour and welfare1 April 2022 to 31 August 2022</t>
  </si>
  <si>
    <t>Early years register (full Inspection)Childcare on domestic premisesGatesheadQuality of education1 April 2022 to 31 August 2022</t>
  </si>
  <si>
    <t>Early years register (full Inspection)Childcare on domestic premisesGatesheadQuality of teaching, learning and assessment1 April 2022 to 31 August 2022</t>
  </si>
  <si>
    <t>Early years register (full Inspection)Childcare on domestic premisesGatesheadRequirements of the compulsory part of the childcare register1 April 2022 to 31 August 2022</t>
  </si>
  <si>
    <t>Early years register (full Inspection)Childcare on domestic premisesGatesheadRequirements of the voluntary part of the childcare register1 April 2022 to 31 August 2022</t>
  </si>
  <si>
    <t>Early years register (full Inspection)Childcare on domestic premisesGatesheadTotal No of inspections1 April 2022 to 31 August 2022</t>
  </si>
  <si>
    <t>Early years register (full Inspection)Childcare on domestic premisesGatesheadBehaviour and attitudes1 September 2021 to 31 March 2022</t>
  </si>
  <si>
    <t>Early years register (full Inspection)Childcare on domestic premisesGatesheadEffectiveness of leadership and Management1 September 2021 to 31 March 2022</t>
  </si>
  <si>
    <t>Early years register (full Inspection)Childcare on domestic premisesGatesheadOutcomes for children1 September 2021 to 31 March 2022</t>
  </si>
  <si>
    <t>Early years register (full Inspection)Childcare on domestic premisesGatesheadOverall effectiveness: The quality and standards of the provision1 September 2021 to 31 March 2022</t>
  </si>
  <si>
    <t>Early years register (full Inspection)Childcare on domestic premisesGatesheadPersonal development1 September 2021 to 31 March 2022</t>
  </si>
  <si>
    <t>Early years register (full Inspection)Childcare on domestic premisesGatesheadPersonal development, behaviour and welfare1 September 2021 to 31 March 2022</t>
  </si>
  <si>
    <t>Early years register (full Inspection)Childcare on domestic premisesGatesheadQuality of education1 September 2021 to 31 March 2022</t>
  </si>
  <si>
    <t>Early years register (full Inspection)Childcare on domestic premisesGatesheadQuality of teaching, learning and assessment1 September 2021 to 31 March 2022</t>
  </si>
  <si>
    <t>Early years register (full Inspection)Childcare on domestic premisesGatesheadRequirements of the compulsory part of the childcare register1 September 2021 to 31 March 2022</t>
  </si>
  <si>
    <t>Early years register (full Inspection)Childcare on domestic premisesGatesheadRequirements of the voluntary part of the childcare register1 September 2021 to 31 March 2022</t>
  </si>
  <si>
    <t>Early years register (full Inspection)Childcare on domestic premisesGatesheadTotal No of inspections1 September 2021 to 31 March 2022</t>
  </si>
  <si>
    <t>Early years register (full Inspection)Childcare on domestic premisesHampshireBehaviour and attitudes1 April 2022 to 31 August 2022</t>
  </si>
  <si>
    <t>Early years register (full Inspection)Childcare on domestic premisesHampshireEffectiveness of leadership and Management1 April 2022 to 31 August 2022</t>
  </si>
  <si>
    <t>Early years register (full Inspection)Childcare on domestic premisesHampshireOutcomes for children1 April 2022 to 31 August 2022</t>
  </si>
  <si>
    <t>Early years register (full Inspection)Childcare on domestic premisesHampshireOverall effectiveness: The quality and standards of the provision1 April 2022 to 31 August 2022</t>
  </si>
  <si>
    <t>Early years register (full Inspection)Childcare on domestic premisesHampshirePersonal development1 April 2022 to 31 August 2022</t>
  </si>
  <si>
    <t>Early years register (full Inspection)Childcare on domestic premisesHampshirePersonal development, behaviour and welfare1 April 2022 to 31 August 2022</t>
  </si>
  <si>
    <t>Early years register (full Inspection)Childcare on domestic premisesHampshireQuality of education1 April 2022 to 31 August 2022</t>
  </si>
  <si>
    <t>Early years register (full Inspection)Childcare on domestic premisesHampshireQuality of teaching, learning and assessment1 April 2022 to 31 August 2022</t>
  </si>
  <si>
    <t>Early years register (full Inspection)Childcare on domestic premisesHampshireRequirements of the compulsory part of the childcare register1 April 2022 to 31 August 2022</t>
  </si>
  <si>
    <t>Early years register (full Inspection)Childcare on domestic premisesHampshireRequirements of the voluntary part of the childcare register1 April 2022 to 31 August 2022</t>
  </si>
  <si>
    <t>Early years register (full Inspection)Childcare on domestic premisesHampshireTotal No of inspections1 April 2022 to 31 August 2022</t>
  </si>
  <si>
    <t>Early years register (No children on roll)Childcare on domestic premisesHarrowNCOR Inspection Outcomes1 April 2022 to 31 August 2022</t>
  </si>
  <si>
    <t>Early years register (No children on roll)Childcare on domestic premisesHarrowTotal No of inspections1 April 2022 to 31 August 2022</t>
  </si>
  <si>
    <t>Early years register (full Inspection)Childcare on domestic premisesHertfordshireBehaviour and attitudes1 September 2021 to 31 March 2022</t>
  </si>
  <si>
    <t>Early years register (full Inspection)Childcare on domestic premisesHertfordshireEffectiveness of leadership and Management1 September 2021 to 31 March 2022</t>
  </si>
  <si>
    <t>Early years register (full Inspection)Childcare on domestic premisesHertfordshireOutcomes for children1 September 2021 to 31 March 2022</t>
  </si>
  <si>
    <t>Early years register (full Inspection)Childcare on domestic premisesHertfordshireOverall effectiveness: The quality and standards of the provision1 September 2021 to 31 March 2022</t>
  </si>
  <si>
    <t>Early years register (full Inspection)Childcare on domestic premisesHertfordshirePersonal development1 September 2021 to 31 March 2022</t>
  </si>
  <si>
    <t>Early years register (full Inspection)Childcare on domestic premisesHertfordshirePersonal development, behaviour and welfare1 September 2021 to 31 March 2022</t>
  </si>
  <si>
    <t>Early years register (full Inspection)Childcare on domestic premisesHertfordshireQuality of education1 September 2021 to 31 March 2022</t>
  </si>
  <si>
    <t>Early years register (full Inspection)Childcare on domestic premisesHertfordshireQuality of teaching, learning and assessment1 September 2021 to 31 March 2022</t>
  </si>
  <si>
    <t>Early years register (full Inspection)Childcare on domestic premisesHertfordshireRequirements of the compulsory part of the childcare register1 September 2021 to 31 March 2022</t>
  </si>
  <si>
    <t>Early years register (full Inspection)Childcare on domestic premisesHertfordshireRequirements of the voluntary part of the childcare register1 September 2021 to 31 March 2022</t>
  </si>
  <si>
    <t>Early years register (full Inspection)Childcare on domestic premisesHertfordshireTotal No of inspections1 September 2021 to 31 March 2022</t>
  </si>
  <si>
    <t>Early years register (full Inspection)Childcare on domestic premisesIsle of WightBehaviour and attitudes1 April 2022 to 31 August 2022</t>
  </si>
  <si>
    <t>Early years register (full Inspection)Childcare on domestic premisesIsle of WightEffectiveness of leadership and Management1 April 2022 to 31 August 2022</t>
  </si>
  <si>
    <t>Early years register (full Inspection)Childcare on domestic premisesIsle of WightOutcomes for children1 April 2022 to 31 August 2022</t>
  </si>
  <si>
    <t>Early years register (full Inspection)Childcare on domestic premisesIsle of WightOverall effectiveness: The quality and standards of the provision1 April 2022 to 31 August 2022</t>
  </si>
  <si>
    <t>Early years register (full Inspection)Childcare on domestic premisesIsle of WightPersonal development1 April 2022 to 31 August 2022</t>
  </si>
  <si>
    <t>Early years register (full Inspection)Childcare on domestic premisesIsle of WightPersonal development, behaviour and welfare1 April 2022 to 31 August 2022</t>
  </si>
  <si>
    <t>Early years register (full Inspection)Childcare on domestic premisesIsle of WightQuality of education1 April 2022 to 31 August 2022</t>
  </si>
  <si>
    <t>Early years register (full Inspection)Childcare on domestic premisesIsle of WightQuality of teaching, learning and assessment1 April 2022 to 31 August 2022</t>
  </si>
  <si>
    <t>Early years register (full Inspection)Childcare on domestic premisesIsle of WightRequirements of the compulsory part of the childcare register1 April 2022 to 31 August 2022</t>
  </si>
  <si>
    <t>Early years register (full Inspection)Childcare on domestic premisesIsle of WightRequirements of the voluntary part of the childcare register1 April 2022 to 31 August 2022</t>
  </si>
  <si>
    <t>Early years register (full Inspection)Childcare on domestic premisesIsle of WightTotal No of inspections1 April 2022 to 31 August 2022</t>
  </si>
  <si>
    <t>Early years register (full Inspection)Childcare on domestic premisesKentBehaviour and attitudes1 April 2022 to 31 August 2022</t>
  </si>
  <si>
    <t>Early years register (full Inspection)Childcare on domestic premisesKentEffectiveness of leadership and Management1 April 2022 to 31 August 2022</t>
  </si>
  <si>
    <t>Early years register (full Inspection)Childcare on domestic premisesKentOutcomes for children1 April 2022 to 31 August 2022</t>
  </si>
  <si>
    <t>Early years register (full Inspection)Childcare on domestic premisesKentOverall effectiveness: The quality and standards of the provision1 April 2022 to 31 August 2022</t>
  </si>
  <si>
    <t>Early years register (full Inspection)Childcare on domestic premisesKentPersonal development1 April 2022 to 31 August 2022</t>
  </si>
  <si>
    <t>Early years register (full Inspection)Childcare on domestic premisesKentPersonal development, behaviour and welfare1 April 2022 to 31 August 2022</t>
  </si>
  <si>
    <t>Early years register (full Inspection)Childcare on domestic premisesKentQuality of education1 April 2022 to 31 August 2022</t>
  </si>
  <si>
    <t>Early years register (full Inspection)Childcare on domestic premisesKentQuality of teaching, learning and assessment1 April 2022 to 31 August 2022</t>
  </si>
  <si>
    <t>Early years register (full Inspection)Childcare on domestic premisesKentRequirements of the compulsory part of the childcare register1 April 2022 to 31 August 2022</t>
  </si>
  <si>
    <t>Early years register (full Inspection)Childcare on domestic premisesKentRequirements of the voluntary part of the childcare register1 April 2022 to 31 August 2022</t>
  </si>
  <si>
    <t>Early years register (full Inspection)Childcare on domestic premisesKentTotal No of inspections1 April 2022 to 31 August 2022</t>
  </si>
  <si>
    <t>Early years register (full Inspection)Childcare on domestic premisesKentBehaviour and attitudes1 September 2021 to 31 March 2022</t>
  </si>
  <si>
    <t>Early years register (full Inspection)Childcare on domestic premisesKentEffectiveness of leadership and Management1 September 2021 to 31 March 2022</t>
  </si>
  <si>
    <t>Early years register (full Inspection)Childcare on domestic premisesKentOutcomes for children1 September 2021 to 31 March 2022</t>
  </si>
  <si>
    <t>Early years register (full Inspection)Childcare on domestic premisesKentOverall effectiveness: The quality and standards of the provision1 September 2021 to 31 March 2022</t>
  </si>
  <si>
    <t>Early years register (full Inspection)Childcare on domestic premisesKentPersonal development1 September 2021 to 31 March 2022</t>
  </si>
  <si>
    <t>Early years register (full Inspection)Childcare on domestic premisesKentPersonal development, behaviour and welfare1 September 2021 to 31 March 2022</t>
  </si>
  <si>
    <t>Early years register (full Inspection)Childcare on domestic premisesKentQuality of education1 September 2021 to 31 March 2022</t>
  </si>
  <si>
    <t>Early years register (full Inspection)Childcare on domestic premisesKentQuality of teaching, learning and assessment1 September 2021 to 31 March 2022</t>
  </si>
  <si>
    <t>Early years register (full Inspection)Childcare on domestic premisesKentRequirements of the compulsory part of the childcare register1 September 2021 to 31 March 2022</t>
  </si>
  <si>
    <t>Early years register (full Inspection)Childcare on domestic premisesKentRequirements of the voluntary part of the childcare register1 September 2021 to 31 March 2022</t>
  </si>
  <si>
    <t>Early years register (full Inspection)Childcare on domestic premisesKentTotal No of inspections1 September 2021 to 31 March 2022</t>
  </si>
  <si>
    <t>Early years register (full Inspection)Childcare on domestic premisesLambethBehaviour and attitudes1 April 2022 to 31 August 2022</t>
  </si>
  <si>
    <t>Early years register (full Inspection)Childcare on domestic premisesLambethEffectiveness of leadership and Management1 April 2022 to 31 August 2022</t>
  </si>
  <si>
    <t>Early years register (full Inspection)Childcare on domestic premisesLambethOutcomes for children1 April 2022 to 31 August 2022</t>
  </si>
  <si>
    <t>Early years register (full Inspection)Childcare on domestic premisesLambethOverall effectiveness: The quality and standards of the provision1 April 2022 to 31 August 2022</t>
  </si>
  <si>
    <t>Early years register (full Inspection)Childcare on domestic premisesLambethPersonal development1 April 2022 to 31 August 2022</t>
  </si>
  <si>
    <t>Early years register (full Inspection)Childcare on domestic premisesLambethPersonal development, behaviour and welfare1 April 2022 to 31 August 2022</t>
  </si>
  <si>
    <t>Early years register (full Inspection)Childcare on domestic premisesLambethQuality of education1 April 2022 to 31 August 2022</t>
  </si>
  <si>
    <t>Early years register (full Inspection)Childcare on domestic premisesLambethQuality of teaching, learning and assessment1 April 2022 to 31 August 2022</t>
  </si>
  <si>
    <t>Early years register (full Inspection)Childcare on domestic premisesLambethRequirements of the compulsory part of the childcare register1 April 2022 to 31 August 2022</t>
  </si>
  <si>
    <t>Early years register (full Inspection)Childcare on domestic premisesLambethRequirements of the voluntary part of the childcare register1 April 2022 to 31 August 2022</t>
  </si>
  <si>
    <t>Early years register (full Inspection)Childcare on domestic premisesLambethTotal No of inspections1 April 2022 to 31 August 2022</t>
  </si>
  <si>
    <t>Early years register (full Inspection)Childcare on domestic premisesLeedsBehaviour and attitudes1 April 2022 to 31 August 2022</t>
  </si>
  <si>
    <t>Early years register (full Inspection)Childcare on domestic premisesLeedsEffectiveness of leadership and Management1 April 2022 to 31 August 2022</t>
  </si>
  <si>
    <t>Early years register (full Inspection)Childcare on domestic premisesLeedsOutcomes for children1 April 2022 to 31 August 2022</t>
  </si>
  <si>
    <t>Early years register (full Inspection)Childcare on domestic premisesLeedsOverall effectiveness: The quality and standards of the provision1 April 2022 to 31 August 2022</t>
  </si>
  <si>
    <t>Early years register (full Inspection)Childcare on domestic premisesLeedsPersonal development1 April 2022 to 31 August 2022</t>
  </si>
  <si>
    <t>Early years register (full Inspection)Childcare on domestic premisesLeedsPersonal development, behaviour and welfare1 April 2022 to 31 August 2022</t>
  </si>
  <si>
    <t>Early years register (full Inspection)Childcare on domestic premisesLeedsQuality of education1 April 2022 to 31 August 2022</t>
  </si>
  <si>
    <t>Early years register (full Inspection)Childcare on domestic premisesLeedsQuality of teaching, learning and assessment1 April 2022 to 31 August 2022</t>
  </si>
  <si>
    <t>Early years register (full Inspection)Childcare on domestic premisesLeedsRequirements of the compulsory part of the childcare register1 April 2022 to 31 August 2022</t>
  </si>
  <si>
    <t>Early years register (full Inspection)Childcare on domestic premisesLeedsRequirements of the voluntary part of the childcare register1 April 2022 to 31 August 2022</t>
  </si>
  <si>
    <t>Early years register (full Inspection)Childcare on domestic premisesLeedsTotal No of inspections1 April 2022 to 31 August 2022</t>
  </si>
  <si>
    <t>Early years register (full Inspection)Childcare on domestic premisesLeedsBehaviour and attitudes1 September 2021 to 31 March 2022</t>
  </si>
  <si>
    <t>Early years register (full Inspection)Childcare on domestic premisesLeedsEffectiveness of leadership and Management1 September 2021 to 31 March 2022</t>
  </si>
  <si>
    <t>Early years register (full Inspection)Childcare on domestic premisesLeedsOutcomes for children1 September 2021 to 31 March 2022</t>
  </si>
  <si>
    <t>Early years register (full Inspection)Childcare on domestic premisesLeedsOverall effectiveness: The quality and standards of the provision1 September 2021 to 31 March 2022</t>
  </si>
  <si>
    <t>Early years register (full Inspection)Childcare on domestic premisesLeedsPersonal development1 September 2021 to 31 March 2022</t>
  </si>
  <si>
    <t>Early years register (full Inspection)Childcare on domestic premisesLeedsPersonal development, behaviour and welfare1 September 2021 to 31 March 2022</t>
  </si>
  <si>
    <t>Early years register (full Inspection)Childcare on domestic premisesLeedsQuality of education1 September 2021 to 31 March 2022</t>
  </si>
  <si>
    <t>Early years register (full Inspection)Childcare on domestic premisesLeedsQuality of teaching, learning and assessment1 September 2021 to 31 March 2022</t>
  </si>
  <si>
    <t>Early years register (full Inspection)Childcare on domestic premisesLeedsRequirements of the compulsory part of the childcare register1 September 2021 to 31 March 2022</t>
  </si>
  <si>
    <t>Early years register (full Inspection)Childcare on domestic premisesLeedsRequirements of the voluntary part of the childcare register1 September 2021 to 31 March 2022</t>
  </si>
  <si>
    <t>Early years register (full Inspection)Childcare on domestic premisesLeedsTotal No of inspections1 September 2021 to 31 March 2022</t>
  </si>
  <si>
    <t>Early years register (No children on roll)Childcare on domestic premisesLeedsNCOR Inspection Outcomes1 April 2022 to 31 August 2022</t>
  </si>
  <si>
    <t>Early years register (No children on roll)Childcare on domestic premisesLeedsTotal No of inspections1 April 2022 to 31 August 2022</t>
  </si>
  <si>
    <t>Early years register (full Inspection)Childcare on domestic premisesLincolnshireBehaviour and attitudes1 September 2021 to 31 March 2022</t>
  </si>
  <si>
    <t>Early years register (full Inspection)Childcare on domestic premisesLincolnshireEffectiveness of leadership and Management1 September 2021 to 31 March 2022</t>
  </si>
  <si>
    <t>Early years register (full Inspection)Childcare on domestic premisesLincolnshireOutcomes for children1 September 2021 to 31 March 2022</t>
  </si>
  <si>
    <t>Early years register (full Inspection)Childcare on domestic premisesLincolnshireOverall effectiveness: The quality and standards of the provision1 September 2021 to 31 March 2022</t>
  </si>
  <si>
    <t>Early years register (full Inspection)Childcare on domestic premisesLincolnshirePersonal development1 September 2021 to 31 March 2022</t>
  </si>
  <si>
    <t>Early years register (full Inspection)Childcare on domestic premisesLincolnshirePersonal development, behaviour and welfare1 September 2021 to 31 March 2022</t>
  </si>
  <si>
    <t>Early years register (full Inspection)Childcare on domestic premisesLincolnshireQuality of education1 September 2021 to 31 March 2022</t>
  </si>
  <si>
    <t>Early years register (full Inspection)Childcare on domestic premisesLincolnshireQuality of teaching, learning and assessment1 September 2021 to 31 March 2022</t>
  </si>
  <si>
    <t>Early years register (full Inspection)Childcare on domestic premisesLincolnshireRequirements of the compulsory part of the childcare register1 September 2021 to 31 March 2022</t>
  </si>
  <si>
    <t>Early years register (full Inspection)Childcare on domestic premisesLincolnshireRequirements of the voluntary part of the childcare register1 September 2021 to 31 March 2022</t>
  </si>
  <si>
    <t>Early years register (full Inspection)Childcare on domestic premisesLincolnshireTotal No of inspections1 September 2021 to 31 March 2022</t>
  </si>
  <si>
    <t>Early years register (full Inspection)Childcare on domestic premisesManchesterBehaviour and attitudes1 April 2022 to 31 August 2022</t>
  </si>
  <si>
    <t>Early years register (full Inspection)Childcare on domestic premisesManchesterEffectiveness of leadership and Management1 April 2022 to 31 August 2022</t>
  </si>
  <si>
    <t>Early years register (full Inspection)Childcare on domestic premisesManchesterOutcomes for children1 April 2022 to 31 August 2022</t>
  </si>
  <si>
    <t>Early years register (full Inspection)Childcare on domestic premisesManchesterOverall effectiveness: The quality and standards of the provision1 April 2022 to 31 August 2022</t>
  </si>
  <si>
    <t>Early years register (full Inspection)Childcare on domestic premisesManchesterPersonal development1 April 2022 to 31 August 2022</t>
  </si>
  <si>
    <t>Early years register (full Inspection)Childcare on domestic premisesManchesterPersonal development, behaviour and welfare1 April 2022 to 31 August 2022</t>
  </si>
  <si>
    <t>Early years register (full Inspection)Childcare on domestic premisesManchesterQuality of education1 April 2022 to 31 August 2022</t>
  </si>
  <si>
    <t>Early years register (full Inspection)Childcare on domestic premisesManchesterQuality of teaching, learning and assessment1 April 2022 to 31 August 2022</t>
  </si>
  <si>
    <t>Early years register (full Inspection)Childcare on domestic premisesManchesterRequirements of the compulsory part of the childcare register1 April 2022 to 31 August 2022</t>
  </si>
  <si>
    <t>Early years register (full Inspection)Childcare on domestic premisesManchesterRequirements of the voluntary part of the childcare register1 April 2022 to 31 August 2022</t>
  </si>
  <si>
    <t>Early years register (full Inspection)Childcare on domestic premisesManchesterTotal No of inspections1 April 2022 to 31 August 2022</t>
  </si>
  <si>
    <t>Early years register (full Inspection)Childcare on domestic premisesMedwayBehaviour and attitudes1 April 2022 to 31 August 2022</t>
  </si>
  <si>
    <t>Early years register (full Inspection)Childcare on domestic premisesMedwayEffectiveness of leadership and Management1 April 2022 to 31 August 2022</t>
  </si>
  <si>
    <t>Early years register (full Inspection)Childcare on domestic premisesMedwayOutcomes for children1 April 2022 to 31 August 2022</t>
  </si>
  <si>
    <t>Early years register (full Inspection)Childcare on domestic premisesMedwayOverall effectiveness: The quality and standards of the provision1 April 2022 to 31 August 2022</t>
  </si>
  <si>
    <t>Early years register (full Inspection)Childcare on domestic premisesMedwayPersonal development1 April 2022 to 31 August 2022</t>
  </si>
  <si>
    <t>Early years register (full Inspection)Childcare on domestic premisesMedwayPersonal development, behaviour and welfare1 April 2022 to 31 August 2022</t>
  </si>
  <si>
    <t>Early years register (full Inspection)Childcare on domestic premisesMedwayQuality of education1 April 2022 to 31 August 2022</t>
  </si>
  <si>
    <t>Early years register (full Inspection)Childcare on domestic premisesMedwayQuality of teaching, learning and assessment1 April 2022 to 31 August 2022</t>
  </si>
  <si>
    <t>Early years register (full Inspection)Childcare on domestic premisesMedwayRequirements of the compulsory part of the childcare register1 April 2022 to 31 August 2022</t>
  </si>
  <si>
    <t>Early years register (full Inspection)Childcare on domestic premisesMedwayRequirements of the voluntary part of the childcare register1 April 2022 to 31 August 2022</t>
  </si>
  <si>
    <t>Early years register (full Inspection)Childcare on domestic premisesMedwayTotal No of inspections1 April 2022 to 31 August 2022</t>
  </si>
  <si>
    <t>Early years register (full Inspection)Childcare on domestic premisesMilton KeynesBehaviour and attitudes1 September 2021 to 31 March 2022</t>
  </si>
  <si>
    <t>Early years register (full Inspection)Childcare on domestic premisesMilton KeynesEffectiveness of leadership and Management1 September 2021 to 31 March 2022</t>
  </si>
  <si>
    <t>Early years register (full Inspection)Childcare on domestic premisesMilton KeynesOutcomes for children1 September 2021 to 31 March 2022</t>
  </si>
  <si>
    <t>Early years register (full Inspection)Childcare on domestic premisesMilton KeynesOverall effectiveness: The quality and standards of the provision1 September 2021 to 31 March 2022</t>
  </si>
  <si>
    <t>Early years register (full Inspection)Childcare on domestic premisesMilton KeynesPersonal development1 September 2021 to 31 March 2022</t>
  </si>
  <si>
    <t>Early years register (full Inspection)Childcare on domestic premisesMilton KeynesPersonal development, behaviour and welfare1 September 2021 to 31 March 2022</t>
  </si>
  <si>
    <t>Early years register (full Inspection)Childcare on domestic premisesMilton KeynesQuality of education1 September 2021 to 31 March 2022</t>
  </si>
  <si>
    <t>Early years register (full Inspection)Childcare on domestic premisesMilton KeynesQuality of teaching, learning and assessment1 September 2021 to 31 March 2022</t>
  </si>
  <si>
    <t>Early years register (full Inspection)Childcare on domestic premisesMilton KeynesRequirements of the compulsory part of the childcare register1 September 2021 to 31 March 2022</t>
  </si>
  <si>
    <t>Early years register (full Inspection)Childcare on domestic premisesMilton KeynesRequirements of the voluntary part of the childcare register1 September 2021 to 31 March 2022</t>
  </si>
  <si>
    <t>Early years register (full Inspection)Childcare on domestic premisesMilton KeynesTotal No of inspections1 September 2021 to 31 March 2022</t>
  </si>
  <si>
    <t>Early years register (full Inspection)Childcare on domestic premisesNorth East LincolnshireBehaviour and attitudes1 April 2022 to 31 August 2022</t>
  </si>
  <si>
    <t>Early years register (full Inspection)Childcare on domestic premisesNorth East LincolnshireEffectiveness of leadership and Management1 April 2022 to 31 August 2022</t>
  </si>
  <si>
    <t>Early years register (full Inspection)Childcare on domestic premisesNorth East LincolnshireOutcomes for children1 April 2022 to 31 August 2022</t>
  </si>
  <si>
    <t>Early years register (full Inspection)Childcare on domestic premisesNorth East LincolnshireOverall effectiveness: The quality and standards of the provision1 April 2022 to 31 August 2022</t>
  </si>
  <si>
    <t>Early years register (full Inspection)Childcare on domestic premisesNorth East LincolnshirePersonal development1 April 2022 to 31 August 2022</t>
  </si>
  <si>
    <t>Early years register (full Inspection)Childcare on domestic premisesNorth East LincolnshirePersonal development, behaviour and welfare1 April 2022 to 31 August 2022</t>
  </si>
  <si>
    <t>Early years register (full Inspection)Childcare on domestic premisesNorth East LincolnshireQuality of education1 April 2022 to 31 August 2022</t>
  </si>
  <si>
    <t>Early years register (full Inspection)Childcare on domestic premisesNorth East LincolnshireQuality of teaching, learning and assessment1 April 2022 to 31 August 2022</t>
  </si>
  <si>
    <t>Early years register (full Inspection)Childcare on domestic premisesNorth East LincolnshireRequirements of the compulsory part of the childcare register1 April 2022 to 31 August 2022</t>
  </si>
  <si>
    <t>Early years register (full Inspection)Childcare on domestic premisesNorth East LincolnshireRequirements of the voluntary part of the childcare register1 April 2022 to 31 August 2022</t>
  </si>
  <si>
    <t>Early years register (full Inspection)Childcare on domestic premisesNorth East LincolnshireTotal No of inspections1 April 2022 to 31 August 2022</t>
  </si>
  <si>
    <t>Early years register (full Inspection)Childcare on domestic premisesNorth East LincolnshireBehaviour and attitudes1 September 2021 to 31 March 2022</t>
  </si>
  <si>
    <t>Early years register (full Inspection)Childcare on domestic premisesNorth East LincolnshireEffectiveness of leadership and Management1 September 2021 to 31 March 2022</t>
  </si>
  <si>
    <t>Early years register (full Inspection)Childcare on domestic premisesNorth East LincolnshireOutcomes for children1 September 2021 to 31 March 2022</t>
  </si>
  <si>
    <t>Early years register (full Inspection)Childcare on domestic premisesNorth East LincolnshireOverall effectiveness: The quality and standards of the provision1 September 2021 to 31 March 2022</t>
  </si>
  <si>
    <t>Early years register (full Inspection)Childcare on domestic premisesNorth East LincolnshirePersonal development1 September 2021 to 31 March 2022</t>
  </si>
  <si>
    <t>Early years register (full Inspection)Childcare on domestic premisesNorth East LincolnshirePersonal development, behaviour and welfare1 September 2021 to 31 March 2022</t>
  </si>
  <si>
    <t>Early years register (full Inspection)Childcare on domestic premisesNorth East LincolnshireQuality of education1 September 2021 to 31 March 2022</t>
  </si>
  <si>
    <t>Early years register (full Inspection)Childcare on domestic premisesNorth East LincolnshireQuality of teaching, learning and assessment1 September 2021 to 31 March 2022</t>
  </si>
  <si>
    <t>Early years register (full Inspection)Childcare on domestic premisesNorth East LincolnshireRequirements of the compulsory part of the childcare register1 September 2021 to 31 March 2022</t>
  </si>
  <si>
    <t>Early years register (full Inspection)Childcare on domestic premisesNorth East LincolnshireRequirements of the voluntary part of the childcare register1 September 2021 to 31 March 2022</t>
  </si>
  <si>
    <t>Early years register (full Inspection)Childcare on domestic premisesNorth East LincolnshireTotal No of inspections1 September 2021 to 31 March 2022</t>
  </si>
  <si>
    <t>Early years register (full Inspection)Childcare on domestic premisesNorth LincolnshireBehaviour and attitudes1 April 2022 to 31 August 2022</t>
  </si>
  <si>
    <t>Early years register (full Inspection)Childcare on domestic premisesNorth LincolnshireEffectiveness of leadership and Management1 April 2022 to 31 August 2022</t>
  </si>
  <si>
    <t>Early years register (full Inspection)Childcare on domestic premisesNorth LincolnshireOutcomes for children1 April 2022 to 31 August 2022</t>
  </si>
  <si>
    <t>Early years register (full Inspection)Childcare on domestic premisesNorth LincolnshireOverall effectiveness: The quality and standards of the provision1 April 2022 to 31 August 2022</t>
  </si>
  <si>
    <t>Early years register (full Inspection)Childcare on domestic premisesNorth LincolnshirePersonal development1 April 2022 to 31 August 2022</t>
  </si>
  <si>
    <t>Early years register (full Inspection)Childcare on domestic premisesNorth LincolnshirePersonal development, behaviour and welfare1 April 2022 to 31 August 2022</t>
  </si>
  <si>
    <t>Early years register (full Inspection)Childcare on domestic premisesNorth LincolnshireQuality of education1 April 2022 to 31 August 2022</t>
  </si>
  <si>
    <t>Early years register (full Inspection)Childcare on domestic premisesNorth LincolnshireQuality of teaching, learning and assessment1 April 2022 to 31 August 2022</t>
  </si>
  <si>
    <t>Early years register (full Inspection)Childcare on domestic premisesNorth LincolnshireRequirements of the compulsory part of the childcare register1 April 2022 to 31 August 2022</t>
  </si>
  <si>
    <t>Early years register (full Inspection)Childcare on domestic premisesNorth LincolnshireRequirements of the voluntary part of the childcare register1 April 2022 to 31 August 2022</t>
  </si>
  <si>
    <t>Early years register (full Inspection)Childcare on domestic premisesNorth LincolnshireTotal No of inspections1 April 2022 to 31 August 2022</t>
  </si>
  <si>
    <t>Early years register (full Inspection)Childcare on domestic premisesNorth LincolnshireBehaviour and attitudes1 September 2021 to 31 March 2022</t>
  </si>
  <si>
    <t>Early years register (full Inspection)Childcare on domestic premisesNorth LincolnshireEffectiveness of leadership and Management1 September 2021 to 31 March 2022</t>
  </si>
  <si>
    <t>Early years register (full Inspection)Childcare on domestic premisesNorth LincolnshireOutcomes for children1 September 2021 to 31 March 2022</t>
  </si>
  <si>
    <t>Early years register (full Inspection)Childcare on domestic premisesNorth LincolnshireOverall effectiveness: The quality and standards of the provision1 September 2021 to 31 March 2022</t>
  </si>
  <si>
    <t>Early years register (full Inspection)Childcare on domestic premisesNorth LincolnshirePersonal development1 September 2021 to 31 March 2022</t>
  </si>
  <si>
    <t>Early years register (full Inspection)Childcare on domestic premisesNorth LincolnshirePersonal development, behaviour and welfare1 September 2021 to 31 March 2022</t>
  </si>
  <si>
    <t>Early years register (full Inspection)Childcare on domestic premisesNorth LincolnshireQuality of education1 September 2021 to 31 March 2022</t>
  </si>
  <si>
    <t>Early years register (full Inspection)Childcare on domestic premisesNorth LincolnshireQuality of teaching, learning and assessment1 September 2021 to 31 March 2022</t>
  </si>
  <si>
    <t>Early years register (full Inspection)Childcare on domestic premisesNorth LincolnshireRequirements of the compulsory part of the childcare register1 September 2021 to 31 March 2022</t>
  </si>
  <si>
    <t>Early years register (full Inspection)Childcare on domestic premisesNorth LincolnshireRequirements of the voluntary part of the childcare register1 September 2021 to 31 March 2022</t>
  </si>
  <si>
    <t>Early years register (full Inspection)Childcare on domestic premisesNorth LincolnshireTotal No of inspections1 September 2021 to 31 March 2022</t>
  </si>
  <si>
    <t>Early years register (full Inspection)Childcare on domestic premisesNorth YorkshireBehaviour and attitudes1 September 2021 to 31 March 2022</t>
  </si>
  <si>
    <t>Early years register (full Inspection)Childcare on domestic premisesNorth YorkshireEffectiveness of leadership and Management1 September 2021 to 31 March 2022</t>
  </si>
  <si>
    <t>Early years register (full Inspection)Childcare on domestic premisesNorth YorkshireOutcomes for children1 September 2021 to 31 March 2022</t>
  </si>
  <si>
    <t>Early years register (full Inspection)Childcare on domestic premisesNorth YorkshireOverall effectiveness: The quality and standards of the provision1 September 2021 to 31 March 2022</t>
  </si>
  <si>
    <t>Early years register (full Inspection)Childcare on domestic premisesNorth YorkshirePersonal development1 September 2021 to 31 March 2022</t>
  </si>
  <si>
    <t>Early years register (full Inspection)Childcare on domestic premisesNorth YorkshirePersonal development, behaviour and welfare1 September 2021 to 31 March 2022</t>
  </si>
  <si>
    <t>Early years register (full Inspection)Childcare on domestic premisesNorth YorkshireQuality of education1 September 2021 to 31 March 2022</t>
  </si>
  <si>
    <t>Early years register (full Inspection)Childcare on domestic premisesNorth YorkshireQuality of teaching, learning and assessment1 September 2021 to 31 March 2022</t>
  </si>
  <si>
    <t>Early years register (full Inspection)Childcare on domestic premisesNorth YorkshireRequirements of the compulsory part of the childcare register1 September 2021 to 31 March 2022</t>
  </si>
  <si>
    <t>Early years register (full Inspection)Childcare on domestic premisesNorth YorkshireRequirements of the voluntary part of the childcare register1 September 2021 to 31 March 2022</t>
  </si>
  <si>
    <t>Early years register (full Inspection)Childcare on domestic premisesNorth YorkshireTotal No of inspections1 September 2021 to 31 March 2022</t>
  </si>
  <si>
    <t>Early years register (full Inspection)Childcare on domestic premisesRedbridgeBehaviour and attitudes1 April 2022 to 31 August 2022</t>
  </si>
  <si>
    <t>Early years register (full Inspection)Childcare on domestic premisesRedbridgeEffectiveness of leadership and Management1 April 2022 to 31 August 2022</t>
  </si>
  <si>
    <t>Early years register (full Inspection)Childcare on domestic premisesRedbridgeOutcomes for children1 April 2022 to 31 August 2022</t>
  </si>
  <si>
    <t>Early years register (full Inspection)Childcare on domestic premisesRedbridgeOverall effectiveness: The quality and standards of the provision1 April 2022 to 31 August 2022</t>
  </si>
  <si>
    <t>Early years register (full Inspection)Childcare on domestic premisesRedbridgePersonal development1 April 2022 to 31 August 2022</t>
  </si>
  <si>
    <t>Early years register (full Inspection)Childcare on domestic premisesRedbridgePersonal development, behaviour and welfare1 April 2022 to 31 August 2022</t>
  </si>
  <si>
    <t>Early years register (full Inspection)Childcare on domestic premisesRedbridgeQuality of education1 April 2022 to 31 August 2022</t>
  </si>
  <si>
    <t>Early years register (full Inspection)Childcare on domestic premisesRedbridgeQuality of teaching, learning and assessment1 April 2022 to 31 August 2022</t>
  </si>
  <si>
    <t>Early years register (full Inspection)Childcare on domestic premisesRedbridgeRequirements of the compulsory part of the childcare register1 April 2022 to 31 August 2022</t>
  </si>
  <si>
    <t>Early years register (full Inspection)Childcare on domestic premisesRedbridgeRequirements of the voluntary part of the childcare register1 April 2022 to 31 August 2022</t>
  </si>
  <si>
    <t>Early years register (full Inspection)Childcare on non-domestic premisesHackneyQuality of education1 September 2021 to 31 March 2022</t>
  </si>
  <si>
    <t>Early years register (full Inspection)Childcare on non-domestic premisesHackneyQuality of teaching, learning and assessment1 September 2021 to 31 March 2022</t>
  </si>
  <si>
    <t>Early years register (full Inspection)Childcare on non-domestic premisesHackneyRequirements of the compulsory part of the childcare register1 September 2021 to 31 March 2022</t>
  </si>
  <si>
    <t>Early years register (full Inspection)Childcare on non-domestic premisesHackneyRequirements of the voluntary part of the childcare register1 September 2021 to 31 March 2022</t>
  </si>
  <si>
    <t>Early years register (full Inspection)Childcare on non-domestic premisesHackneyTotal No of inspections1 September 2021 to 31 March 2022</t>
  </si>
  <si>
    <t>Early years register (Out-of-school day care)Childcare on non-domestic premisesHackneyTotal No of inspections1 April 2022 to 31 August 2022</t>
  </si>
  <si>
    <t>Early years register (full Inspection)Childcare on non-domestic premisesHaltonBehaviour and attitudes1 April 2022 to 31 August 2022</t>
  </si>
  <si>
    <t>Early years register (full Inspection)Childcare on non-domestic premisesHaltonEffectiveness of leadership and Management1 April 2022 to 31 August 2022</t>
  </si>
  <si>
    <t>Early years register (full Inspection)Childcare on non-domestic premisesHaltonOutcomes for children1 April 2022 to 31 August 2022</t>
  </si>
  <si>
    <t>Early years register (full Inspection)Childcare on non-domestic premisesHaltonOverall effectiveness: The quality and standards of the provision1 April 2022 to 31 August 2022</t>
  </si>
  <si>
    <t>Early years register (full Inspection)Childcare on non-domestic premisesHaltonPersonal development1 April 2022 to 31 August 2022</t>
  </si>
  <si>
    <t>Early years register (full Inspection)Childcare on non-domestic premisesHaltonPersonal development, behaviour and welfare1 April 2022 to 31 August 2022</t>
  </si>
  <si>
    <t>Early years register (full Inspection)Childcare on non-domestic premisesHaltonQuality of education1 April 2022 to 31 August 2022</t>
  </si>
  <si>
    <t>Early years register (full Inspection)Childcare on non-domestic premisesHaltonQuality of teaching, learning and assessment1 April 2022 to 31 August 2022</t>
  </si>
  <si>
    <t>Early years register (full Inspection)Childcare on non-domestic premisesHaltonRequirements of the compulsory part of the childcare register1 April 2022 to 31 August 2022</t>
  </si>
  <si>
    <t>Early years register (full Inspection)Childcare on non-domestic premisesHaltonRequirements of the voluntary part of the childcare register1 April 2022 to 31 August 2022</t>
  </si>
  <si>
    <t>Early years register (full Inspection)Childcare on non-domestic premisesHaltonTotal No of inspections1 April 2022 to 31 August 2022</t>
  </si>
  <si>
    <t>Early years register (full Inspection)Childcare on non-domestic premisesHaltonBehaviour and attitudes1 September 2021 to 31 March 2022</t>
  </si>
  <si>
    <t>Early years register (full Inspection)Childcare on non-domestic premisesHaltonEffectiveness of leadership and Management1 September 2021 to 31 March 2022</t>
  </si>
  <si>
    <t>Early years register (full Inspection)Childcare on non-domestic premisesHaltonOutcomes for children1 September 2021 to 31 March 2022</t>
  </si>
  <si>
    <t>Early years register (full Inspection)Childcare on non-domestic premisesHaltonOverall effectiveness: The quality and standards of the provision1 September 2021 to 31 March 2022</t>
  </si>
  <si>
    <t>Early years register (full Inspection)Childcare on non-domestic premisesHaltonPersonal development1 September 2021 to 31 March 2022</t>
  </si>
  <si>
    <t>Early years register (full Inspection)Childcare on non-domestic premisesHaltonPersonal development, behaviour and welfare1 September 2021 to 31 March 2022</t>
  </si>
  <si>
    <t>Early years register (full Inspection)Childcare on non-domestic premisesHaltonQuality of education1 September 2021 to 31 March 2022</t>
  </si>
  <si>
    <t>Early years register (full Inspection)Childcare on non-domestic premisesHaltonQuality of teaching, learning and assessment1 September 2021 to 31 March 2022</t>
  </si>
  <si>
    <t>Early years register (full Inspection)Childcare on non-domestic premisesHaltonRequirements of the compulsory part of the childcare register1 September 2021 to 31 March 2022</t>
  </si>
  <si>
    <t>Early years register (full Inspection)Childcare on non-domestic premisesHaltonRequirements of the voluntary part of the childcare register1 September 2021 to 31 March 2022</t>
  </si>
  <si>
    <t>Early years register (full Inspection)Childcare on non-domestic premisesHaltonTotal No of inspections1 September 2021 to 31 March 2022</t>
  </si>
  <si>
    <t>Early years register (Out-of-school day care)Childcare on non-domestic premisesHaltonTotal No of inspections1 April 2022 to 31 August 2022</t>
  </si>
  <si>
    <t>Early years register (full Inspection)Childcare on non-domestic premisesHammersmith and FulhamBehaviour and attitudes1 April 2022 to 31 August 2022</t>
  </si>
  <si>
    <t>Early years register (full Inspection)Childcare on non-domestic premisesHammersmith and FulhamEffectiveness of leadership and Management1 April 2022 to 31 August 2022</t>
  </si>
  <si>
    <t>Early years register (full Inspection)Childcare on non-domestic premisesHammersmith and FulhamOutcomes for children1 April 2022 to 31 August 2022</t>
  </si>
  <si>
    <t>Early years register (full Inspection)Childcare on non-domestic premisesHammersmith and FulhamOverall effectiveness: The quality and standards of the provision1 April 2022 to 31 August 2022</t>
  </si>
  <si>
    <t>Early years register (full Inspection)Childcare on non-domestic premisesHammersmith and FulhamPersonal development1 April 2022 to 31 August 2022</t>
  </si>
  <si>
    <t>Early years register (full Inspection)Childcare on non-domestic premisesHammersmith and FulhamPersonal development, behaviour and welfare1 April 2022 to 31 August 2022</t>
  </si>
  <si>
    <t>Early years register (full Inspection)Childcare on non-domestic premisesHammersmith and FulhamQuality of education1 April 2022 to 31 August 2022</t>
  </si>
  <si>
    <t>Early years register (full Inspection)Childcare on non-domestic premisesHammersmith and FulhamQuality of teaching, learning and assessment1 April 2022 to 31 August 2022</t>
  </si>
  <si>
    <t>Early years register (full Inspection)Childcare on non-domestic premisesHammersmith and FulhamRequirements of the compulsory part of the childcare register1 April 2022 to 31 August 2022</t>
  </si>
  <si>
    <t>Early years register (full Inspection)Childcare on non-domestic premisesHammersmith and FulhamRequirements of the voluntary part of the childcare register1 April 2022 to 31 August 2022</t>
  </si>
  <si>
    <t>Early years register (full Inspection)Childcare on non-domestic premisesHammersmith and FulhamTotal No of inspections1 April 2022 to 31 August 2022</t>
  </si>
  <si>
    <t>Early years register (full Inspection)Childcare on non-domestic premisesHammersmith and FulhamBehaviour and attitudes1 September 2021 to 31 March 2022</t>
  </si>
  <si>
    <t>Early years register (full Inspection)Childcare on non-domestic premisesHammersmith and FulhamEffectiveness of leadership and Management1 September 2021 to 31 March 2022</t>
  </si>
  <si>
    <t>Early years register (full Inspection)Childcare on non-domestic premisesHammersmith and FulhamOutcomes for children1 September 2021 to 31 March 2022</t>
  </si>
  <si>
    <t>Early years register (full Inspection)Childcare on non-domestic premisesHammersmith and FulhamOverall effectiveness: The quality and standards of the provision1 September 2021 to 31 March 2022</t>
  </si>
  <si>
    <t>Early years register (full Inspection)Childcare on non-domestic premisesHammersmith and FulhamPersonal development1 September 2021 to 31 March 2022</t>
  </si>
  <si>
    <t>Early years register (full Inspection)Childcare on non-domestic premisesHammersmith and FulhamPersonal development, behaviour and welfare1 September 2021 to 31 March 2022</t>
  </si>
  <si>
    <t>Early years register (full Inspection)Childcare on non-domestic premisesHammersmith and FulhamQuality of education1 September 2021 to 31 March 2022</t>
  </si>
  <si>
    <t>Early years register (full Inspection)Childcare on non-domestic premisesHammersmith and FulhamQuality of teaching, learning and assessment1 September 2021 to 31 March 2022</t>
  </si>
  <si>
    <t>Early years register (full Inspection)Childcare on non-domestic premisesHammersmith and FulhamRequirements of the compulsory part of the childcare register1 September 2021 to 31 March 2022</t>
  </si>
  <si>
    <t>Early years register (full Inspection)Childcare on non-domestic premisesHammersmith and FulhamRequirements of the voluntary part of the childcare register1 September 2021 to 31 March 2022</t>
  </si>
  <si>
    <t>Early years register (full Inspection)Childcare on non-domestic premisesHammersmith and FulhamTotal No of inspections1 September 2021 to 31 March 2022</t>
  </si>
  <si>
    <t>Early years register (Out-of-school day care)Childcare on non-domestic premisesHammersmith and FulhamTotal No of inspections1 April 2022 to 31 August 2022</t>
  </si>
  <si>
    <t>Childcare registerChildcare on non-domestic premisesHampshireTotal No of inspections1 September 2021 to 31 March 2022</t>
  </si>
  <si>
    <t>Early years register (full Inspection)Childcare on non-domestic premisesHampshireBehaviour and attitudes1 April 2022 to 31 August 2022</t>
  </si>
  <si>
    <t>Early years register (full Inspection)Childcare on non-domestic premisesHampshireEffectiveness of leadership and Management1 April 2022 to 31 August 2022</t>
  </si>
  <si>
    <t>Early years register (full Inspection)Childcare on non-domestic premisesHampshireOutcomes for children1 April 2022 to 31 August 2022</t>
  </si>
  <si>
    <t>Early years register (full Inspection)Childcare on non-domestic premisesHampshireOverall effectiveness: The quality and standards of the provision1 April 2022 to 31 August 2022</t>
  </si>
  <si>
    <t>Early years register (full Inspection)Childcare on non-domestic premisesHampshirePersonal development1 April 2022 to 31 August 2022</t>
  </si>
  <si>
    <t>Early years register (full Inspection)Childcare on non-domestic premisesHampshirePersonal development, behaviour and welfare1 April 2022 to 31 August 2022</t>
  </si>
  <si>
    <t>Early years register (full Inspection)Childcare on non-domestic premisesHampshireQuality of education1 April 2022 to 31 August 2022</t>
  </si>
  <si>
    <t>Early years register (full Inspection)Childcare on non-domestic premisesHampshireQuality of teaching, learning and assessment1 April 2022 to 31 August 2022</t>
  </si>
  <si>
    <t>Early years register (full Inspection)Childcare on non-domestic premisesHampshireRequirements of the compulsory part of the childcare register1 April 2022 to 31 August 2022</t>
  </si>
  <si>
    <t>Early years register (full Inspection)Childcare on non-domestic premisesHampshireRequirements of the voluntary part of the childcare register1 April 2022 to 31 August 2022</t>
  </si>
  <si>
    <t>Early years register (full Inspection)Childcare on non-domestic premisesHampshireTotal No of inspections1 April 2022 to 31 August 2022</t>
  </si>
  <si>
    <t>Early years register (full Inspection)Childcare on non-domestic premisesHampshireBehaviour and attitudes1 September 2021 to 31 March 2022</t>
  </si>
  <si>
    <t>Early years register (full Inspection)Childcare on non-domestic premisesHampshireEffectiveness of leadership and Management1 September 2021 to 31 March 2022</t>
  </si>
  <si>
    <t>Early years register (full Inspection)Childcare on non-domestic premisesHampshireOutcomes for children1 September 2021 to 31 March 2022</t>
  </si>
  <si>
    <t>Early years register (full Inspection)Childcare on non-domestic premisesHampshireOverall effectiveness: The quality and standards of the provision1 September 2021 to 31 March 2022</t>
  </si>
  <si>
    <t>Early years register (full Inspection)Childcare on non-domestic premisesHampshirePersonal development1 September 2021 to 31 March 2022</t>
  </si>
  <si>
    <t>Early years register (full Inspection)Childcare on non-domestic premisesHampshirePersonal development, behaviour and welfare1 September 2021 to 31 March 2022</t>
  </si>
  <si>
    <t>Early years register (full Inspection)Childcare on non-domestic premisesHampshireQuality of education1 September 2021 to 31 March 2022</t>
  </si>
  <si>
    <t>Early years register (full Inspection)Childcare on non-domestic premisesHampshireQuality of teaching, learning and assessment1 September 2021 to 31 March 2022</t>
  </si>
  <si>
    <t>Early years register (full Inspection)Childcare on non-domestic premisesHampshireRequirements of the compulsory part of the childcare register1 September 2021 to 31 March 2022</t>
  </si>
  <si>
    <t>Early years register (full Inspection)Childcare on non-domestic premisesHampshireRequirements of the voluntary part of the childcare register1 September 2021 to 31 March 2022</t>
  </si>
  <si>
    <t>Early years register (full Inspection)Childcare on non-domestic premisesHampshireTotal No of inspections1 September 2021 to 31 March 2022</t>
  </si>
  <si>
    <t>Early years register (Out-of-school day care)Childcare on non-domestic premisesHampshireTotal No of inspections1 April 2022 to 31 August 2022</t>
  </si>
  <si>
    <t>Early years register (Out-of-school day care)Childcare on non-domestic premisesHampshireTotal No of inspections1 September 2021 to 31 March 2022</t>
  </si>
  <si>
    <t>Childcare registerChildcare on non-domestic premisesHaringeyTotal No of inspections1 September 2021 to 31 March 2022</t>
  </si>
  <si>
    <t>Early years register (full Inspection)Childcare on non-domestic premisesHaringeyBehaviour and attitudes1 April 2022 to 31 August 2022</t>
  </si>
  <si>
    <t>Early years register (full Inspection)Childcare on non-domestic premisesHaringeyEffectiveness of leadership and Management1 April 2022 to 31 August 2022</t>
  </si>
  <si>
    <t>Early years register (full Inspection)Childcare on non-domestic premisesHaringeyOutcomes for children1 April 2022 to 31 August 2022</t>
  </si>
  <si>
    <t>Early years register (full Inspection)Childcare on non-domestic premisesHaringeyOverall effectiveness: The quality and standards of the provision1 April 2022 to 31 August 2022</t>
  </si>
  <si>
    <t>Early years register (full Inspection)Childcare on non-domestic premisesHaringeyPersonal development1 April 2022 to 31 August 2022</t>
  </si>
  <si>
    <t>Early years register (full Inspection)Childcare on non-domestic premisesHaringeyPersonal development, behaviour and welfare1 April 2022 to 31 August 2022</t>
  </si>
  <si>
    <t>Early years register (full Inspection)Childcare on non-domestic premisesHaringeyQuality of education1 April 2022 to 31 August 2022</t>
  </si>
  <si>
    <t>Early years register (full Inspection)Childcare on non-domestic premisesHaringeyQuality of teaching, learning and assessment1 April 2022 to 31 August 2022</t>
  </si>
  <si>
    <t>Early years register (full Inspection)Childcare on non-domestic premisesHaringeyRequirements of the compulsory part of the childcare register1 April 2022 to 31 August 2022</t>
  </si>
  <si>
    <t>Early years register (full Inspection)Childcare on non-domestic premisesHaringeyRequirements of the voluntary part of the childcare register1 April 2022 to 31 August 2022</t>
  </si>
  <si>
    <t>Early years register (full Inspection)Childcare on non-domestic premisesHaringeyTotal No of inspections1 April 2022 to 31 August 2022</t>
  </si>
  <si>
    <t>Early years register (full Inspection)Childcare on non-domestic premisesHaringeyBehaviour and attitudes1 September 2021 to 31 March 2022</t>
  </si>
  <si>
    <t>Early years register (full Inspection)Childcare on non-domestic premisesHaringeyEffectiveness of leadership and Management1 September 2021 to 31 March 2022</t>
  </si>
  <si>
    <t>Early years register (full Inspection)Childcare on non-domestic premisesHaringeyOutcomes for children1 September 2021 to 31 March 2022</t>
  </si>
  <si>
    <t>Early years register (full Inspection)Childcare on non-domestic premisesHaringeyOverall effectiveness: The quality and standards of the provision1 September 2021 to 31 March 2022</t>
  </si>
  <si>
    <t>Early years register (full Inspection)Childcare on non-domestic premisesHaringeyPersonal development1 September 2021 to 31 March 2022</t>
  </si>
  <si>
    <t>Early years register (full Inspection)Childcare on non-domestic premisesHaringeyPersonal development, behaviour and welfare1 September 2021 to 31 March 2022</t>
  </si>
  <si>
    <t>Early years register (full Inspection)Childcare on non-domestic premisesHaringeyQuality of education1 September 2021 to 31 March 2022</t>
  </si>
  <si>
    <t>Early years register (full Inspection)Childcare on non-domestic premisesHaringeyQuality of teaching, learning and assessment1 September 2021 to 31 March 2022</t>
  </si>
  <si>
    <t>Early years register (full Inspection)Childcare on non-domestic premisesHaringeyRequirements of the compulsory part of the childcare register1 September 2021 to 31 March 2022</t>
  </si>
  <si>
    <t>Early years register (full Inspection)Childcare on non-domestic premisesHaringeyRequirements of the voluntary part of the childcare register1 September 2021 to 31 March 2022</t>
  </si>
  <si>
    <t>Early years register (full Inspection)Childcare on non-domestic premisesHaringeyTotal No of inspections1 September 2021 to 31 March 2022</t>
  </si>
  <si>
    <t>Early years register (Out-of-school day care)Childcare on non-domestic premisesHaringeyTotal No of inspections1 September 2021 to 31 March 2022</t>
  </si>
  <si>
    <t>Early years register (full Inspection)Childcare on non-domestic premisesHarrowBehaviour and attitudes1 April 2022 to 31 August 2022</t>
  </si>
  <si>
    <t>Early years register (full Inspection)Childcare on non-domestic premisesHarrowEffectiveness of leadership and Management1 April 2022 to 31 August 2022</t>
  </si>
  <si>
    <t>Early years register (full Inspection)Childcare on non-domestic premisesHarrowOutcomes for children1 April 2022 to 31 August 2022</t>
  </si>
  <si>
    <t>Early years register (full Inspection)Childcare on non-domestic premisesHarrowOverall effectiveness: The quality and standards of the provision1 April 2022 to 31 August 2022</t>
  </si>
  <si>
    <t>Early years register (full Inspection)Childcare on non-domestic premisesHarrowPersonal development1 April 2022 to 31 August 2022</t>
  </si>
  <si>
    <t>Early years register (full Inspection)Childcare on non-domestic premisesHarrowPersonal development, behaviour and welfare1 April 2022 to 31 August 2022</t>
  </si>
  <si>
    <t>Early years register (full Inspection)Childcare on non-domestic premisesHarrowQuality of education1 April 2022 to 31 August 2022</t>
  </si>
  <si>
    <t>Early years register (full Inspection)Childcare on non-domestic premisesHarrowQuality of teaching, learning and assessment1 April 2022 to 31 August 2022</t>
  </si>
  <si>
    <t>Early years register (full Inspection)Childcare on non-domestic premisesHarrowRequirements of the compulsory part of the childcare register1 April 2022 to 31 August 2022</t>
  </si>
  <si>
    <t>Early years register (full Inspection)Childcare on non-domestic premisesHarrowRequirements of the voluntary part of the childcare register1 April 2022 to 31 August 2022</t>
  </si>
  <si>
    <t>Early years register (full Inspection)Childcare on non-domestic premisesHarrowTotal No of inspections1 April 2022 to 31 August 2022</t>
  </si>
  <si>
    <t>Early years register (full Inspection)Childcare on non-domestic premisesHarrowBehaviour and attitudes1 September 2021 to 31 March 2022</t>
  </si>
  <si>
    <t>Early years register (full Inspection)Childcare on non-domestic premisesHarrowEffectiveness of leadership and Management1 September 2021 to 31 March 2022</t>
  </si>
  <si>
    <t>Early years register (full Inspection)Childcare on non-domestic premisesHarrowOutcomes for children1 September 2021 to 31 March 2022</t>
  </si>
  <si>
    <t>Early years register (full Inspection)Childcare on non-domestic premisesHarrowOverall effectiveness: The quality and standards of the provision1 September 2021 to 31 March 2022</t>
  </si>
  <si>
    <t>Early years register (full Inspection)Childcare on non-domestic premisesHarrowPersonal development1 September 2021 to 31 March 2022</t>
  </si>
  <si>
    <t>Early years register (full Inspection)Childcare on non-domestic premisesHarrowPersonal development, behaviour and welfare1 September 2021 to 31 March 2022</t>
  </si>
  <si>
    <t>Early years register (full Inspection)Childcare on non-domestic premisesHarrowQuality of education1 September 2021 to 31 March 2022</t>
  </si>
  <si>
    <t>Early years register (full Inspection)Childcare on non-domestic premisesHarrowQuality of teaching, learning and assessment1 September 2021 to 31 March 2022</t>
  </si>
  <si>
    <t>Early years register (full Inspection)Childcare on non-domestic premisesHarrowRequirements of the compulsory part of the childcare register1 September 2021 to 31 March 2022</t>
  </si>
  <si>
    <t>Early years register (full Inspection)Childcare on non-domestic premisesHarrowRequirements of the voluntary part of the childcare register1 September 2021 to 31 March 2022</t>
  </si>
  <si>
    <t>Early years register (full Inspection)Childcare on non-domestic premisesHarrowTotal No of inspections1 September 2021 to 31 March 2022</t>
  </si>
  <si>
    <t>Early years register (Out-of-school day care)Childcare on non-domestic premisesHarrowTotal No of inspections1 April 2022 to 31 August 2022</t>
  </si>
  <si>
    <t>Early years register (full Inspection)Childcare on non-domestic premisesHartlepoolBehaviour and attitudes1 April 2022 to 31 August 2022</t>
  </si>
  <si>
    <t>Early years register (full Inspection)Childcare on non-domestic premisesHartlepoolEffectiveness of leadership and Management1 April 2022 to 31 August 2022</t>
  </si>
  <si>
    <t>Early years register (full Inspection)Childcare on non-domestic premisesHartlepoolOutcomes for children1 April 2022 to 31 August 2022</t>
  </si>
  <si>
    <t>Early years register (full Inspection)Childcare on non-domestic premisesHartlepoolOverall effectiveness: The quality and standards of the provision1 April 2022 to 31 August 2022</t>
  </si>
  <si>
    <t>Early years register (full Inspection)Childcare on non-domestic premisesHartlepoolPersonal development1 April 2022 to 31 August 2022</t>
  </si>
  <si>
    <t>Early years register (full Inspection)Childcare on non-domestic premisesHartlepoolPersonal development, behaviour and welfare1 April 2022 to 31 August 2022</t>
  </si>
  <si>
    <t>Early years register (full Inspection)Childcare on non-domestic premisesHartlepoolQuality of education1 April 2022 to 31 August 2022</t>
  </si>
  <si>
    <t>Early years register (full Inspection)Childcare on non-domestic premisesHartlepoolQuality of teaching, learning and assessment1 April 2022 to 31 August 2022</t>
  </si>
  <si>
    <t>Early years register (full Inspection)Childcare on non-domestic premisesHartlepoolRequirements of the compulsory part of the childcare register1 April 2022 to 31 August 2022</t>
  </si>
  <si>
    <t>Early years register (full Inspection)Childcare on non-domestic premisesHartlepoolRequirements of the voluntary part of the childcare register1 April 2022 to 31 August 2022</t>
  </si>
  <si>
    <t>Early years register (full Inspection)Childcare on non-domestic premisesHartlepoolTotal No of inspections1 April 2022 to 31 August 2022</t>
  </si>
  <si>
    <t>Early years register (full Inspection)Childcare on non-domestic premisesHartlepoolBehaviour and attitudes1 September 2021 to 31 March 2022</t>
  </si>
  <si>
    <t>Early years register (full Inspection)Childcare on non-domestic premisesHartlepoolEffectiveness of leadership and Management1 September 2021 to 31 March 2022</t>
  </si>
  <si>
    <t>Early years register (full Inspection)Childcare on non-domestic premisesHartlepoolOutcomes for children1 September 2021 to 31 March 2022</t>
  </si>
  <si>
    <t>Early years register (full Inspection)Childcare on non-domestic premisesHartlepoolOverall effectiveness: The quality and standards of the provision1 September 2021 to 31 March 2022</t>
  </si>
  <si>
    <t>Early years register (full Inspection)Childcare on non-domestic premisesHartlepoolPersonal development1 September 2021 to 31 March 2022</t>
  </si>
  <si>
    <t>Early years register (full Inspection)Childcare on non-domestic premisesHartlepoolPersonal development, behaviour and welfare1 September 2021 to 31 March 2022</t>
  </si>
  <si>
    <t>Early years register (full Inspection)Childcare on non-domestic premisesHartlepoolQuality of education1 September 2021 to 31 March 2022</t>
  </si>
  <si>
    <t>Early years register (full Inspection)Childcare on non-domestic premisesHartlepoolQuality of teaching, learning and assessment1 September 2021 to 31 March 2022</t>
  </si>
  <si>
    <t>Early years register (full Inspection)Childcare on non-domestic premisesHartlepoolRequirements of the compulsory part of the childcare register1 September 2021 to 31 March 2022</t>
  </si>
  <si>
    <t>Early years register (full Inspection)Childcare on non-domestic premisesHartlepoolRequirements of the voluntary part of the childcare register1 September 2021 to 31 March 2022</t>
  </si>
  <si>
    <t>Early years register (full Inspection)Childcare on non-domestic premisesHartlepoolTotal No of inspections1 September 2021 to 31 March 2022</t>
  </si>
  <si>
    <t>Early years register (full Inspection)Childcare on non-domestic premisesHaveringBehaviour and attitudes1 April 2022 to 31 August 2022</t>
  </si>
  <si>
    <t>Early years register (full Inspection)Childcare on non-domestic premisesHaveringEffectiveness of leadership and Management1 April 2022 to 31 August 2022</t>
  </si>
  <si>
    <t>Early years register (full Inspection)Childcare on non-domestic premisesHaveringOutcomes for children1 April 2022 to 31 August 2022</t>
  </si>
  <si>
    <t>Early years register (full Inspection)Childcare on non-domestic premisesHaveringOverall effectiveness: The quality and standards of the provision1 April 2022 to 31 August 2022</t>
  </si>
  <si>
    <t>Early years register (full Inspection)Childcare on non-domestic premisesHaveringPersonal development1 April 2022 to 31 August 2022</t>
  </si>
  <si>
    <t>Early years register (full Inspection)Childcare on non-domestic premisesHaveringPersonal development, behaviour and welfare1 April 2022 to 31 August 2022</t>
  </si>
  <si>
    <t>Early years register (full Inspection)Childcare on non-domestic premisesHaveringQuality of education1 April 2022 to 31 August 2022</t>
  </si>
  <si>
    <t>Early years register (full Inspection)Childcare on non-domestic premisesHaveringQuality of teaching, learning and assessment1 April 2022 to 31 August 2022</t>
  </si>
  <si>
    <t>Early years register (full Inspection)Childcare on non-domestic premisesHaveringRequirements of the compulsory part of the childcare register1 April 2022 to 31 August 2022</t>
  </si>
  <si>
    <t>Early years register (full Inspection)Childcare on non-domestic premisesHaveringRequirements of the voluntary part of the childcare register1 April 2022 to 31 August 2022</t>
  </si>
  <si>
    <t>Early years register (full Inspection)Childcare on non-domestic premisesHaveringTotal No of inspections1 April 2022 to 31 August 2022</t>
  </si>
  <si>
    <t>Early years register (full Inspection)Childcare on non-domestic premisesHaveringBehaviour and attitudes1 September 2021 to 31 March 2022</t>
  </si>
  <si>
    <t>Early years register (full Inspection)Childcare on non-domestic premisesHaveringEffectiveness of leadership and Management1 September 2021 to 31 March 2022</t>
  </si>
  <si>
    <t>Early years register (full Inspection)Childcare on non-domestic premisesHaveringOutcomes for children1 September 2021 to 31 March 2022</t>
  </si>
  <si>
    <t>Early years register (full Inspection)Childcare on non-domestic premisesHaveringOverall effectiveness: The quality and standards of the provision1 September 2021 to 31 March 2022</t>
  </si>
  <si>
    <t>Early years register (full Inspection)Childcare on non-domestic premisesHaveringPersonal development1 September 2021 to 31 March 2022</t>
  </si>
  <si>
    <t>Early years register (full Inspection)Childcare on non-domestic premisesHaveringPersonal development, behaviour and welfare1 September 2021 to 31 March 2022</t>
  </si>
  <si>
    <t>Early years register (full Inspection)Childcare on non-domestic premisesHaveringQuality of education1 September 2021 to 31 March 2022</t>
  </si>
  <si>
    <t>Early years register (full Inspection)Childcare on non-domestic premisesHaveringQuality of teaching, learning and assessment1 September 2021 to 31 March 2022</t>
  </si>
  <si>
    <t>Early years register (full Inspection)Childcare on non-domestic premisesHaveringRequirements of the compulsory part of the childcare register1 September 2021 to 31 March 2022</t>
  </si>
  <si>
    <t>Early years register (full Inspection)Childcare on non-domestic premisesHaveringRequirements of the voluntary part of the childcare register1 September 2021 to 31 March 2022</t>
  </si>
  <si>
    <t>Early years register (full Inspection)Childcare on non-domestic premisesHaveringTotal No of inspections1 September 2021 to 31 March 2022</t>
  </si>
  <si>
    <t>Early years register (Out-of-school day care)Childcare on non-domestic premisesHaveringTotal No of inspections1 April 2022 to 31 August 2022</t>
  </si>
  <si>
    <t>Early years register (Out-of-school day care)Childcare on non-domestic premisesHaveringTotal No of inspections1 September 2021 to 31 March 2022</t>
  </si>
  <si>
    <t>Early years register (full Inspection)Childcare on non-domestic premisesHerefordshireBehaviour and attitudes1 April 2022 to 31 August 2022</t>
  </si>
  <si>
    <t>Early years register (full Inspection)Childcare on non-domestic premisesHerefordshireEffectiveness of leadership and Management1 April 2022 to 31 August 2022</t>
  </si>
  <si>
    <t>Early years register (full Inspection)Childcare on non-domestic premisesHerefordshireOutcomes for children1 April 2022 to 31 August 2022</t>
  </si>
  <si>
    <t>Early years register (full Inspection)Childcare on non-domestic premisesHerefordshireOverall effectiveness: The quality and standards of the provision1 April 2022 to 31 August 2022</t>
  </si>
  <si>
    <t>Early years register (full Inspection)Childcare on non-domestic premisesHerefordshirePersonal development1 April 2022 to 31 August 2022</t>
  </si>
  <si>
    <t>Early years register (full Inspection)Childcare on non-domestic premisesHerefordshirePersonal development, behaviour and welfare1 April 2022 to 31 August 2022</t>
  </si>
  <si>
    <t>Early years register (full Inspection)Childcare on non-domestic premisesHerefordshireQuality of education1 April 2022 to 31 August 2022</t>
  </si>
  <si>
    <t>Early years register (full Inspection)Childcare on non-domestic premisesHerefordshireQuality of teaching, learning and assessment1 April 2022 to 31 August 2022</t>
  </si>
  <si>
    <t>Early years register (full Inspection)Childcare on non-domestic premisesHerefordshireRequirements of the compulsory part of the childcare register1 April 2022 to 31 August 2022</t>
  </si>
  <si>
    <t>Early years register (full Inspection)Childcare on non-domestic premisesHerefordshireRequirements of the voluntary part of the childcare register1 April 2022 to 31 August 2022</t>
  </si>
  <si>
    <t>Early years register (full Inspection)Childcare on non-domestic premisesHerefordshireTotal No of inspections1 April 2022 to 31 August 2022</t>
  </si>
  <si>
    <t>Early years register (full Inspection)Childcare on non-domestic premisesHerefordshireBehaviour and attitudes1 September 2021 to 31 March 2022</t>
  </si>
  <si>
    <t>Early years register (full Inspection)Childcare on non-domestic premisesHerefordshireEffectiveness of leadership and Management1 September 2021 to 31 March 2022</t>
  </si>
  <si>
    <t>Early years register (full Inspection)Childcare on non-domestic premisesHerefordshireOutcomes for children1 September 2021 to 31 March 2022</t>
  </si>
  <si>
    <t>Early years register (full Inspection)Childcare on non-domestic premisesHerefordshireOverall effectiveness: The quality and standards of the provision1 September 2021 to 31 March 2022</t>
  </si>
  <si>
    <t>Early years register (full Inspection)Childcare on non-domestic premisesHerefordshirePersonal development1 September 2021 to 31 March 2022</t>
  </si>
  <si>
    <t>Early years register (full Inspection)Childcare on non-domestic premisesHerefordshirePersonal development, behaviour and welfare1 September 2021 to 31 March 2022</t>
  </si>
  <si>
    <t>Early years register (full Inspection)Childcare on non-domestic premisesHerefordshireQuality of education1 September 2021 to 31 March 2022</t>
  </si>
  <si>
    <t>Early years register (full Inspection)Childcare on non-domestic premisesHerefordshireQuality of teaching, learning and assessment1 September 2021 to 31 March 2022</t>
  </si>
  <si>
    <t>Early years register (full Inspection)Childcare on non-domestic premisesHerefordshireRequirements of the compulsory part of the childcare register1 September 2021 to 31 March 2022</t>
  </si>
  <si>
    <t>Early years register (full Inspection)Childcare on non-domestic premisesHerefordshireRequirements of the voluntary part of the childcare register1 September 2021 to 31 March 2022</t>
  </si>
  <si>
    <t>Early years register (full Inspection)Childcare on non-domestic premisesHerefordshireTotal No of inspections1 September 2021 to 31 March 2022</t>
  </si>
  <si>
    <t>Early years register (No children on roll)Childcare on non-domestic premisesHerefordshireNCOR Inspection Outcomes1 April 2022 to 31 August 2022</t>
  </si>
  <si>
    <t>Early years register (No children on roll)Childcare on non-domestic premisesHerefordshireTotal No of inspections1 April 2022 to 31 August 2022</t>
  </si>
  <si>
    <t>Early years register (Out-of-school day care)Childcare on non-domestic premisesHerefordshireTotal No of inspections1 April 2022 to 31 August 2022</t>
  </si>
  <si>
    <t>Childcare registerChildcare on non-domestic premisesHertfordshireTotal No of inspections1 April 2022 to 31 August 2022</t>
  </si>
  <si>
    <t>Childcare registerChildcare on non-domestic premisesHertfordshireTotal No of inspections1 September 2021 to 31 March 2022</t>
  </si>
  <si>
    <t>Early years register (full Inspection)Childcare on non-domestic premisesHertfordshireBehaviour and attitudes1 April 2022 to 31 August 2022</t>
  </si>
  <si>
    <t>Early years register (full Inspection)Childcare on non-domestic premisesHertfordshireEffectiveness of leadership and Management1 April 2022 to 31 August 2022</t>
  </si>
  <si>
    <t>Early years register (full Inspection)Childcare on non-domestic premisesHertfordshireOutcomes for children1 April 2022 to 31 August 2022</t>
  </si>
  <si>
    <t>Early years register (full Inspection)Childcare on non-domestic premisesHertfordshireOverall effectiveness: The quality and standards of the provision1 April 2022 to 31 August 2022</t>
  </si>
  <si>
    <t>Early years register (full Inspection)Childcare on non-domestic premisesHertfordshirePersonal development1 April 2022 to 31 August 2022</t>
  </si>
  <si>
    <t>Early years register (full Inspection)Childcare on non-domestic premisesHertfordshirePersonal development, behaviour and welfare1 April 2022 to 31 August 2022</t>
  </si>
  <si>
    <t>Early years register (full Inspection)Childcare on non-domestic premisesHertfordshireQuality of education1 April 2022 to 31 August 2022</t>
  </si>
  <si>
    <t>Early years register (full Inspection)Childcare on non-domestic premisesHertfordshireQuality of teaching, learning and assessment1 April 2022 to 31 August 2022</t>
  </si>
  <si>
    <t>Early years register (full Inspection)Childcare on non-domestic premisesHertfordshireRequirements of the compulsory part of the childcare register1 April 2022 to 31 August 2022</t>
  </si>
  <si>
    <t>Early years register (full Inspection)Childcare on non-domestic premisesHertfordshireRequirements of the voluntary part of the childcare register1 April 2022 to 31 August 2022</t>
  </si>
  <si>
    <t>Early years register (full Inspection)Childcare on non-domestic premisesHertfordshireTotal No of inspections1 April 2022 to 31 August 2022</t>
  </si>
  <si>
    <t>Early years register (full Inspection)Childcare on non-domestic premisesHertfordshireBehaviour and attitudes1 September 2021 to 31 March 2022</t>
  </si>
  <si>
    <t>Early years register (full Inspection)Childcare on non-domestic premisesHertfordshireEffectiveness of leadership and Management1 September 2021 to 31 March 2022</t>
  </si>
  <si>
    <t>Early years register (full Inspection)Childcare on non-domestic premisesHertfordshireOutcomes for children1 September 2021 to 31 March 2022</t>
  </si>
  <si>
    <t>Early years register (full Inspection)Childcare on non-domestic premisesHertfordshireOverall effectiveness: The quality and standards of the provision1 September 2021 to 31 March 2022</t>
  </si>
  <si>
    <t>Early years register (full Inspection)Childcare on non-domestic premisesHertfordshirePersonal development1 September 2021 to 31 March 2022</t>
  </si>
  <si>
    <t>Early years register (full Inspection)Childcare on non-domestic premisesHertfordshirePersonal development, behaviour and welfare1 September 2021 to 31 March 2022</t>
  </si>
  <si>
    <t>Early years register (full Inspection)Childcare on non-domestic premisesHertfordshireQuality of education1 September 2021 to 31 March 2022</t>
  </si>
  <si>
    <t>Early years register (full Inspection)Childcare on non-domestic premisesHertfordshireQuality of teaching, learning and assessment1 September 2021 to 31 March 2022</t>
  </si>
  <si>
    <t>Early years register (full Inspection)Childcare on non-domestic premisesHertfordshireRequirements of the compulsory part of the childcare register1 September 2021 to 31 March 2022</t>
  </si>
  <si>
    <t>Early years register (full Inspection)Childcare on non-domestic premisesHertfordshireRequirements of the voluntary part of the childcare register1 September 2021 to 31 March 2022</t>
  </si>
  <si>
    <t>Early years register (full Inspection)Childcare on non-domestic premisesHertfordshireTotal No of inspections1 September 2021 to 31 March 2022</t>
  </si>
  <si>
    <t>Early years register (Out-of-school day care)Childcare on non-domestic premisesHertfordshireTotal No of inspections1 April 2022 to 31 August 2022</t>
  </si>
  <si>
    <t>Early years register (Out-of-school day care)Childcare on non-domestic premisesHertfordshireTotal No of inspections1 September 2021 to 31 March 2022</t>
  </si>
  <si>
    <t>Early years register (full Inspection)Childcare on non-domestic premisesHillingdonBehaviour and attitudes1 April 2022 to 31 August 2022</t>
  </si>
  <si>
    <t>Early years register (full Inspection)Childcare on non-domestic premisesHillingdonEffectiveness of leadership and Management1 April 2022 to 31 August 2022</t>
  </si>
  <si>
    <t>Early years register (full Inspection)Childcare on non-domestic premisesSolihullBehaviour and attitudes1 April 2022 to 31 August 2022</t>
  </si>
  <si>
    <t>Early years register (full Inspection)Childcare on non-domestic premisesSolihullEffectiveness of leadership and Management1 April 2022 to 31 August 2022</t>
  </si>
  <si>
    <t>Early years register (full Inspection)Childcare on non-domestic premisesSolihullOutcomes for children1 April 2022 to 31 August 2022</t>
  </si>
  <si>
    <t>Early years register (full Inspection)Childcare on non-domestic premisesSolihullOverall effectiveness: The quality and standards of the provision1 April 2022 to 31 August 2022</t>
  </si>
  <si>
    <t>Early years register (full Inspection)Childcare on non-domestic premisesSolihullPersonal development1 April 2022 to 31 August 2022</t>
  </si>
  <si>
    <t>Early years register (full Inspection)Childcare on non-domestic premisesSolihullPersonal development, behaviour and welfare1 April 2022 to 31 August 2022</t>
  </si>
  <si>
    <t>Early years register (full Inspection)Childcare on non-domestic premisesSolihullQuality of education1 April 2022 to 31 August 2022</t>
  </si>
  <si>
    <t>Early years register (full Inspection)Childcare on non-domestic premisesSolihullQuality of teaching, learning and assessment1 April 2022 to 31 August 2022</t>
  </si>
  <si>
    <t>Early years register (full Inspection)Childcare on non-domestic premisesSolihullRequirements of the compulsory part of the childcare register1 April 2022 to 31 August 2022</t>
  </si>
  <si>
    <t>Early years register (full Inspection)Childcare on non-domestic premisesSolihullRequirements of the voluntary part of the childcare register1 April 2022 to 31 August 2022</t>
  </si>
  <si>
    <t>Early years register (full Inspection)Childcare on non-domestic premisesSolihullTotal No of inspections1 April 2022 to 31 August 2022</t>
  </si>
  <si>
    <t>Early years register (full Inspection)Childcare on non-domestic premisesSolihullBehaviour and attitudes1 September 2021 to 31 March 2022</t>
  </si>
  <si>
    <t>Early years register (full Inspection)Childcare on non-domestic premisesSolihullEffectiveness of leadership and Management1 September 2021 to 31 March 2022</t>
  </si>
  <si>
    <t>Early years register (full Inspection)Childcare on non-domestic premisesSolihullOutcomes for children1 September 2021 to 31 March 2022</t>
  </si>
  <si>
    <t>Early years register (full Inspection)Childcare on non-domestic premisesSolihullOverall effectiveness: The quality and standards of the provision1 September 2021 to 31 March 2022</t>
  </si>
  <si>
    <t>Early years register (full Inspection)Childcare on non-domestic premisesSolihullPersonal development1 September 2021 to 31 March 2022</t>
  </si>
  <si>
    <t>Early years register (full Inspection)Childcare on non-domestic premisesSolihullPersonal development, behaviour and welfare1 September 2021 to 31 March 2022</t>
  </si>
  <si>
    <t>Early years register (full Inspection)Childcare on non-domestic premisesSolihullQuality of education1 September 2021 to 31 March 2022</t>
  </si>
  <si>
    <t>Early years register (full Inspection)Childcare on non-domestic premisesSolihullQuality of teaching, learning and assessment1 September 2021 to 31 March 2022</t>
  </si>
  <si>
    <t>Early years register (full Inspection)Childcare on non-domestic premisesSolihullRequirements of the compulsory part of the childcare register1 September 2021 to 31 March 2022</t>
  </si>
  <si>
    <t>Early years register (full Inspection)Childcare on non-domestic premisesSolihullRequirements of the voluntary part of the childcare register1 September 2021 to 31 March 2022</t>
  </si>
  <si>
    <t>Early years register (full Inspection)Childcare on non-domestic premisesSolihullTotal No of inspections1 September 2021 to 31 March 2022</t>
  </si>
  <si>
    <t>Early years register (Out-of-school day care)Childcare on non-domestic premisesSolihullTotal No of inspections1 April 2022 to 31 August 2022</t>
  </si>
  <si>
    <t>Early years register (full Inspection)Childcare on non-domestic premisesSomersetBehaviour and attitudes1 April 2022 to 31 August 2022</t>
  </si>
  <si>
    <t>Early years register (full Inspection)Childcare on non-domestic premisesSomersetEffectiveness of leadership and Management1 April 2022 to 31 August 2022</t>
  </si>
  <si>
    <t>Early years register (full Inspection)Childcare on non-domestic premisesSomersetOutcomes for children1 April 2022 to 31 August 2022</t>
  </si>
  <si>
    <t>Early years register (full Inspection)Childcare on non-domestic premisesSomersetOverall effectiveness: The quality and standards of the provision1 April 2022 to 31 August 2022</t>
  </si>
  <si>
    <t>Early years register (full Inspection)Childcare on non-domestic premisesSomersetPersonal development1 April 2022 to 31 August 2022</t>
  </si>
  <si>
    <t>Early years register (full Inspection)Childcare on non-domestic premisesSomersetPersonal development, behaviour and welfare1 April 2022 to 31 August 2022</t>
  </si>
  <si>
    <t>Early years register (full Inspection)Childcare on non-domestic premisesSomersetQuality of education1 April 2022 to 31 August 2022</t>
  </si>
  <si>
    <t>Early years register (full Inspection)Childcare on non-domestic premisesSomersetQuality of teaching, learning and assessment1 April 2022 to 31 August 2022</t>
  </si>
  <si>
    <t>Early years register (full Inspection)Childcare on non-domestic premisesSomersetRequirements of the compulsory part of the childcare register1 April 2022 to 31 August 2022</t>
  </si>
  <si>
    <t>Early years register (full Inspection)Childcare on non-domestic premisesSomersetRequirements of the voluntary part of the childcare register1 April 2022 to 31 August 2022</t>
  </si>
  <si>
    <t>Early years register (full Inspection)Childcare on non-domestic premisesSomersetTotal No of inspections1 April 2022 to 31 August 2022</t>
  </si>
  <si>
    <t>Early years register (full Inspection)Childcare on non-domestic premisesSomersetBehaviour and attitudes1 September 2021 to 31 March 2022</t>
  </si>
  <si>
    <t>Early years register (full Inspection)Childcare on non-domestic premisesSomersetEffectiveness of leadership and Management1 September 2021 to 31 March 2022</t>
  </si>
  <si>
    <t>Early years register (full Inspection)Childcare on non-domestic premisesSomersetOutcomes for children1 September 2021 to 31 March 2022</t>
  </si>
  <si>
    <t>Early years register (full Inspection)Childcare on non-domestic premisesSomersetOverall effectiveness: The quality and standards of the provision1 September 2021 to 31 March 2022</t>
  </si>
  <si>
    <t>Early years register (full Inspection)Childcare on non-domestic premisesSomersetPersonal development1 September 2021 to 31 March 2022</t>
  </si>
  <si>
    <t>Early years register (full Inspection)Childcare on non-domestic premisesSomersetPersonal development, behaviour and welfare1 September 2021 to 31 March 2022</t>
  </si>
  <si>
    <t>Early years register (full Inspection)Childcare on non-domestic premisesSomersetQuality of education1 September 2021 to 31 March 2022</t>
  </si>
  <si>
    <t>Early years register (full Inspection)Childcare on non-domestic premisesSomersetQuality of teaching, learning and assessment1 September 2021 to 31 March 2022</t>
  </si>
  <si>
    <t>Early years register (full Inspection)Childcare on non-domestic premisesSomersetRequirements of the compulsory part of the childcare register1 September 2021 to 31 March 2022</t>
  </si>
  <si>
    <t>Early years register (full Inspection)Childcare on non-domestic premisesSomersetRequirements of the voluntary part of the childcare register1 September 2021 to 31 March 2022</t>
  </si>
  <si>
    <t>Early years register (full Inspection)Childcare on non-domestic premisesSomersetTotal No of inspections1 September 2021 to 31 March 2022</t>
  </si>
  <si>
    <t>Early years register (Out-of-school day care)Childcare on non-domestic premisesSomersetTotal No of inspections1 April 2022 to 31 August 2022</t>
  </si>
  <si>
    <t>Early years register (Out-of-school day care)Childcare on non-domestic premisesSomersetTotal No of inspections1 September 2021 to 31 March 2022</t>
  </si>
  <si>
    <t>Childcare registerChildcare on non-domestic premisesSouth GloucestershireTotal No of inspections1 September 2021 to 31 March 2022</t>
  </si>
  <si>
    <t>Early years register (full Inspection)Childcare on non-domestic premisesSouth GloucestershireBehaviour and attitudes1 April 2022 to 31 August 2022</t>
  </si>
  <si>
    <t>Early years register (full Inspection)Childcare on non-domestic premisesSouth GloucestershireEffectiveness of leadership and Management1 April 2022 to 31 August 2022</t>
  </si>
  <si>
    <t>Early years register (full Inspection)Childcare on non-domestic premisesSouth GloucestershireOutcomes for children1 April 2022 to 31 August 2022</t>
  </si>
  <si>
    <t>Early years register (full Inspection)Childcare on non-domestic premisesSouth GloucestershireOverall effectiveness: The quality and standards of the provision1 April 2022 to 31 August 2022</t>
  </si>
  <si>
    <t>Early years register (full Inspection)Childcare on non-domestic premisesSouth GloucestershirePersonal development1 April 2022 to 31 August 2022</t>
  </si>
  <si>
    <t>Early years register (full Inspection)Childcare on non-domestic premisesSouth GloucestershirePersonal development, behaviour and welfare1 April 2022 to 31 August 2022</t>
  </si>
  <si>
    <t>Early years register (full Inspection)Childcare on non-domestic premisesSouth GloucestershireQuality of education1 April 2022 to 31 August 2022</t>
  </si>
  <si>
    <t>Early years register (full Inspection)Childcare on non-domestic premisesSouth GloucestershireQuality of teaching, learning and assessment1 April 2022 to 31 August 2022</t>
  </si>
  <si>
    <t>Early years register (full Inspection)Childcare on non-domestic premisesSouth GloucestershireRequirements of the compulsory part of the childcare register1 April 2022 to 31 August 2022</t>
  </si>
  <si>
    <t>Early years register (full Inspection)Childcare on non-domestic premisesSouth GloucestershireRequirements of the voluntary part of the childcare register1 April 2022 to 31 August 2022</t>
  </si>
  <si>
    <t>Early years register (full Inspection)Childcare on non-domestic premisesSouth GloucestershireTotal No of inspections1 April 2022 to 31 August 2022</t>
  </si>
  <si>
    <t>Early years register (full Inspection)Childcare on non-domestic premisesSouth GloucestershireBehaviour and attitudes1 September 2021 to 31 March 2022</t>
  </si>
  <si>
    <t>Early years register (full Inspection)Childcare on non-domestic premisesSouth GloucestershireEffectiveness of leadership and Management1 September 2021 to 31 March 2022</t>
  </si>
  <si>
    <t>Early years register (full Inspection)Childcare on non-domestic premisesSouth GloucestershireOutcomes for children1 September 2021 to 31 March 2022</t>
  </si>
  <si>
    <t>Early years register (full Inspection)Childcare on non-domestic premisesSouth GloucestershireOverall effectiveness: The quality and standards of the provision1 September 2021 to 31 March 2022</t>
  </si>
  <si>
    <t>Early years register (full Inspection)Childcare on non-domestic premisesSouth GloucestershirePersonal development1 September 2021 to 31 March 2022</t>
  </si>
  <si>
    <t>Early years register (full Inspection)Childcare on non-domestic premisesSouth GloucestershirePersonal development, behaviour and welfare1 September 2021 to 31 March 2022</t>
  </si>
  <si>
    <t>Early years register (full Inspection)Childcare on non-domestic premisesSouth GloucestershireQuality of education1 September 2021 to 31 March 2022</t>
  </si>
  <si>
    <t>Early years register (full Inspection)Childcare on non-domestic premisesSouth GloucestershireQuality of teaching, learning and assessment1 September 2021 to 31 March 2022</t>
  </si>
  <si>
    <t>Early years register (full Inspection)Childcare on non-domestic premisesSouth GloucestershireRequirements of the compulsory part of the childcare register1 September 2021 to 31 March 2022</t>
  </si>
  <si>
    <t>Early years register (full Inspection)Childcare on non-domestic premisesSouth GloucestershireRequirements of the voluntary part of the childcare register1 September 2021 to 31 March 2022</t>
  </si>
  <si>
    <t>Early years register (full Inspection)Childcare on non-domestic premisesSouth GloucestershireTotal No of inspections1 September 2021 to 31 March 2022</t>
  </si>
  <si>
    <t>Early years register (Out-of-school day care)Childcare on non-domestic premisesSouth GloucestershireTotal No of inspections1 April 2022 to 31 August 2022</t>
  </si>
  <si>
    <t>Early years register (Out-of-school day care)Childcare on non-domestic premisesSouth GloucestershireTotal No of inspections1 September 2021 to 31 March 2022</t>
  </si>
  <si>
    <t>Early years register (full Inspection)Childcare on non-domestic premisesSouth TynesideBehaviour and attitudes1 April 2022 to 31 August 2022</t>
  </si>
  <si>
    <t>Early years register (full Inspection)Childcare on non-domestic premisesSouth TynesideEffectiveness of leadership and Management1 April 2022 to 31 August 2022</t>
  </si>
  <si>
    <t>Early years register (full Inspection)Childcare on non-domestic premisesSouth TynesideOutcomes for children1 April 2022 to 31 August 2022</t>
  </si>
  <si>
    <t>Early years register (full Inspection)Childcare on non-domestic premisesSouth TynesideOverall effectiveness: The quality and standards of the provision1 April 2022 to 31 August 2022</t>
  </si>
  <si>
    <t>Early years register (full Inspection)Childcare on non-domestic premisesSouth TynesidePersonal development1 April 2022 to 31 August 2022</t>
  </si>
  <si>
    <t>Early years register (full Inspection)Childcare on non-domestic premisesSouth TynesidePersonal development, behaviour and welfare1 April 2022 to 31 August 2022</t>
  </si>
  <si>
    <t>Early years register (full Inspection)Childcare on non-domestic premisesSouth TynesideQuality of education1 April 2022 to 31 August 2022</t>
  </si>
  <si>
    <t>Early years register (full Inspection)Childcare on non-domestic premisesSouth TynesideQuality of teaching, learning and assessment1 April 2022 to 31 August 2022</t>
  </si>
  <si>
    <t>Early years register (full Inspection)Childcare on non-domestic premisesSouth TynesideRequirements of the compulsory part of the childcare register1 April 2022 to 31 August 2022</t>
  </si>
  <si>
    <t>Early years register (full Inspection)Childcare on non-domestic premisesSouth TynesideRequirements of the voluntary part of the childcare register1 April 2022 to 31 August 2022</t>
  </si>
  <si>
    <t>Early years register (full Inspection)Childcare on non-domestic premisesSouth TynesideTotal No of inspections1 April 2022 to 31 August 2022</t>
  </si>
  <si>
    <t>Early years register (full Inspection)Childcare on non-domestic premisesSouth TynesideBehaviour and attitudes1 September 2021 to 31 March 2022</t>
  </si>
  <si>
    <t>Early years register (full Inspection)Childcare on non-domestic premisesSouth TynesideEffectiveness of leadership and Management1 September 2021 to 31 March 2022</t>
  </si>
  <si>
    <t>Early years register (full Inspection)Childcare on non-domestic premisesSouth TynesideOutcomes for children1 September 2021 to 31 March 2022</t>
  </si>
  <si>
    <t>Early years register (full Inspection)Childcare on non-domestic premisesSouth TynesideOverall effectiveness: The quality and standards of the provision1 September 2021 to 31 March 2022</t>
  </si>
  <si>
    <t>Early years register (full Inspection)Childcare on non-domestic premisesSouth TynesidePersonal development1 September 2021 to 31 March 2022</t>
  </si>
  <si>
    <t>Early years register (full Inspection)Childcare on non-domestic premisesSouth TynesidePersonal development, behaviour and welfare1 September 2021 to 31 March 2022</t>
  </si>
  <si>
    <t>Early years register (full Inspection)Childcare on non-domestic premisesSouth TynesideQuality of education1 September 2021 to 31 March 2022</t>
  </si>
  <si>
    <t>Early years register (full Inspection)Childcare on non-domestic premisesSouth TynesideQuality of teaching, learning and assessment1 September 2021 to 31 March 2022</t>
  </si>
  <si>
    <t>Early years register (full Inspection)Childcare on non-domestic premisesSouth TynesideRequirements of the compulsory part of the childcare register1 September 2021 to 31 March 2022</t>
  </si>
  <si>
    <t>Early years register (full Inspection)Childcare on non-domestic premisesSouth TynesideRequirements of the voluntary part of the childcare register1 September 2021 to 31 March 2022</t>
  </si>
  <si>
    <t>Early years register (full Inspection)Childcare on non-domestic premisesSouth TynesideTotal No of inspections1 September 2021 to 31 March 2022</t>
  </si>
  <si>
    <t>Early years register (Out-of-school day care)Childcare on non-domestic premisesSouth TynesideTotal No of inspections1 April 2022 to 31 August 2022</t>
  </si>
  <si>
    <t>Early years register (full Inspection)Childcare on non-domestic premisesSouthamptonBehaviour and attitudes1 April 2022 to 31 August 2022</t>
  </si>
  <si>
    <t>Early years register (full Inspection)Childcare on non-domestic premisesSouthamptonEffectiveness of leadership and Management1 April 2022 to 31 August 2022</t>
  </si>
  <si>
    <t>Early years register (full Inspection)Childcare on non-domestic premisesSouthamptonOutcomes for children1 April 2022 to 31 August 2022</t>
  </si>
  <si>
    <t>Early years register (full Inspection)Childcare on non-domestic premisesSouthamptonOverall effectiveness: The quality and standards of the provision1 April 2022 to 31 August 2022</t>
  </si>
  <si>
    <t>Early years register (full Inspection)Childcare on non-domestic premisesSouthamptonPersonal development1 April 2022 to 31 August 2022</t>
  </si>
  <si>
    <t>Early years register (full Inspection)Childcare on non-domestic premisesSouthamptonPersonal development, behaviour and welfare1 April 2022 to 31 August 2022</t>
  </si>
  <si>
    <t>Early years register (full Inspection)Childcare on non-domestic premisesSouthamptonQuality of education1 April 2022 to 31 August 2022</t>
  </si>
  <si>
    <t>Early years register (full Inspection)Childcare on non-domestic premisesSouthamptonQuality of teaching, learning and assessment1 April 2022 to 31 August 2022</t>
  </si>
  <si>
    <t>Early years register (full Inspection)Childcare on non-domestic premisesSouthamptonRequirements of the compulsory part of the childcare register1 April 2022 to 31 August 2022</t>
  </si>
  <si>
    <t>Early years register (full Inspection)Childcare on non-domestic premisesSouthamptonRequirements of the voluntary part of the childcare register1 April 2022 to 31 August 2022</t>
  </si>
  <si>
    <t>Early years register (full Inspection)Childcare on non-domestic premisesSouthamptonTotal No of inspections1 April 2022 to 31 August 2022</t>
  </si>
  <si>
    <t>Early years register (full Inspection)Childcare on non-domestic premisesSouthamptonBehaviour and attitudes1 September 2021 to 31 March 2022</t>
  </si>
  <si>
    <t>Early years register (full Inspection)Childcare on non-domestic premisesSouthamptonEffectiveness of leadership and Management1 September 2021 to 31 March 2022</t>
  </si>
  <si>
    <t>Early years register (full Inspection)Childcare on non-domestic premisesSouthamptonOutcomes for children1 September 2021 to 31 March 2022</t>
  </si>
  <si>
    <t>Early years register (full Inspection)Childcare on non-domestic premisesSouthamptonOverall effectiveness: The quality and standards of the provision1 September 2021 to 31 March 2022</t>
  </si>
  <si>
    <t>Early years register (full Inspection)Childcare on non-domestic premisesSouthamptonPersonal development1 September 2021 to 31 March 2022</t>
  </si>
  <si>
    <t>Early years register (full Inspection)Childcare on non-domestic premisesSouthamptonPersonal development, behaviour and welfare1 September 2021 to 31 March 2022</t>
  </si>
  <si>
    <t>Early years register (full Inspection)Childcare on non-domestic premisesSouthamptonQuality of education1 September 2021 to 31 March 2022</t>
  </si>
  <si>
    <t>Early years register (full Inspection)Childcare on non-domestic premisesSouthamptonQuality of teaching, learning and assessment1 September 2021 to 31 March 2022</t>
  </si>
  <si>
    <t>Early years register (full Inspection)Childcare on non-domestic premisesSouthamptonRequirements of the compulsory part of the childcare register1 September 2021 to 31 March 2022</t>
  </si>
  <si>
    <t>Early years register (full Inspection)Childcare on non-domestic premisesSouthamptonRequirements of the voluntary part of the childcare register1 September 2021 to 31 March 2022</t>
  </si>
  <si>
    <t>Early years register (full Inspection)Childcare on non-domestic premisesSouthamptonTotal No of inspections1 September 2021 to 31 March 2022</t>
  </si>
  <si>
    <t>Early years register (Out-of-school day care)Childcare on non-domestic premisesSouthamptonTotal No of inspections1 April 2022 to 31 August 2022</t>
  </si>
  <si>
    <t>Early years register (Out-of-school day care)Childcare on non-domestic premisesSouthamptonTotal No of inspections1 September 2021 to 31 March 2022</t>
  </si>
  <si>
    <t>Childcare registerChildcare on non-domestic premisesSouthend on SeaTotal No of inspections1 September 2021 to 31 March 2022</t>
  </si>
  <si>
    <t>Early years register (full Inspection)Childcare on non-domestic premisesSouthend on SeaBehaviour and attitudes1 April 2022 to 31 August 2022</t>
  </si>
  <si>
    <t>Early years register (full Inspection)Childcare on non-domestic premisesSouthend on SeaEffectiveness of leadership and Management1 April 2022 to 31 August 2022</t>
  </si>
  <si>
    <t>Early years register (full Inspection)Childcare on non-domestic premisesSouthend on SeaOutcomes for children1 April 2022 to 31 August 2022</t>
  </si>
  <si>
    <t>Early years register (full Inspection)Childcare on non-domestic premisesSouthend on SeaOverall effectiveness: The quality and standards of the provision1 April 2022 to 31 August 2022</t>
  </si>
  <si>
    <t>Early years register (full Inspection)Childcare on non-domestic premisesSouthend on SeaPersonal development1 April 2022 to 31 August 2022</t>
  </si>
  <si>
    <t>Early years register (full Inspection)Childcare on non-domestic premisesSouthend on SeaPersonal development, behaviour and welfare1 April 2022 to 31 August 2022</t>
  </si>
  <si>
    <t>Early years register (full Inspection)Childcare on non-domestic premisesSouthend on SeaQuality of education1 April 2022 to 31 August 2022</t>
  </si>
  <si>
    <t>Early years register (full Inspection)Childcare on non-domestic premisesSouthend on SeaQuality of teaching, learning and assessment1 April 2022 to 31 August 2022</t>
  </si>
  <si>
    <t>Early years register (full Inspection)Childcare on non-domestic premisesSouthend on SeaRequirements of the compulsory part of the childcare register1 April 2022 to 31 August 2022</t>
  </si>
  <si>
    <t>Early years register (full Inspection)Childcare on non-domestic premisesSouthend on SeaRequirements of the voluntary part of the childcare register1 April 2022 to 31 August 2022</t>
  </si>
  <si>
    <t>Early years register (full Inspection)Childcare on non-domestic premisesSouthend on SeaTotal No of inspections1 April 2022 to 31 August 2022</t>
  </si>
  <si>
    <t>Early years register (full Inspection)Childcare on non-domestic premisesSouthend on SeaBehaviour and attitudes1 September 2021 to 31 March 2022</t>
  </si>
  <si>
    <t>Early years register (full Inspection)Childcare on non-domestic premisesSouthend on SeaEffectiveness of leadership and Management1 September 2021 to 31 March 2022</t>
  </si>
  <si>
    <t>Early years register (full Inspection)Childcare on non-domestic premisesSouthend on SeaOutcomes for children1 September 2021 to 31 March 2022</t>
  </si>
  <si>
    <t>Early years register (full Inspection)Childcare on non-domestic premisesSouthend on SeaOverall effectiveness: The quality and standards of the provision1 September 2021 to 31 March 2022</t>
  </si>
  <si>
    <t>Early years register (full Inspection)Childcare on non-domestic premisesSouthend on SeaPersonal development1 September 2021 to 31 March 2022</t>
  </si>
  <si>
    <t>Early years register (full Inspection)Childcare on non-domestic premisesSouthend on SeaPersonal development, behaviour and welfare1 September 2021 to 31 March 2022</t>
  </si>
  <si>
    <t>Early years register (full Inspection)Childcare on non-domestic premisesSouthend on SeaQuality of education1 September 2021 to 31 March 2022</t>
  </si>
  <si>
    <t>Early years register (full Inspection)Childcare on non-domestic premisesSouthend on SeaQuality of teaching, learning and assessment1 September 2021 to 31 March 2022</t>
  </si>
  <si>
    <t>Early years register (full Inspection)Childcare on non-domestic premisesSouthend on SeaRequirements of the compulsory part of the childcare register1 September 2021 to 31 March 2022</t>
  </si>
  <si>
    <t>Early years register (full Inspection)Childcare on non-domestic premisesSouthend on SeaRequirements of the voluntary part of the childcare register1 September 2021 to 31 March 2022</t>
  </si>
  <si>
    <t>Early years register (full Inspection)Childcare on non-domestic premisesSouthend on SeaTotal No of inspections1 September 2021 to 31 March 2022</t>
  </si>
  <si>
    <t>Early years register (Out-of-school day care)Childcare on non-domestic premisesSouthend on SeaTotal No of inspections1 April 2022 to 31 August 2022</t>
  </si>
  <si>
    <t>Childcare registerChildcare on non-domestic premisesSouthwarkTotal No of inspections1 September 2021 to 31 March 2022</t>
  </si>
  <si>
    <t>Early years register (full Inspection)Childcare on non-domestic premisesSouthwarkBehaviour and attitudes1 April 2022 to 31 August 2022</t>
  </si>
  <si>
    <t>Early years register (full Inspection)Childcare on non-domestic premisesSouthwarkEffectiveness of leadership and Management1 April 2022 to 31 August 2022</t>
  </si>
  <si>
    <t>Early years register (full Inspection)Childcare on non-domestic premisesSouthwarkOutcomes for children1 April 2022 to 31 August 2022</t>
  </si>
  <si>
    <t>Early years register (full Inspection)Childcare on non-domestic premisesSouthwarkOverall effectiveness: The quality and standards of the provision1 April 2022 to 31 August 2022</t>
  </si>
  <si>
    <t>Early years register (full Inspection)Childcare on non-domestic premisesSouthwarkPersonal development1 April 2022 to 31 August 2022</t>
  </si>
  <si>
    <t>Early years register (full Inspection)Childcare on non-domestic premisesSouthwarkPersonal development, behaviour and welfare1 April 2022 to 31 August 2022</t>
  </si>
  <si>
    <t>Early years register (full Inspection)Childcare on non-domestic premisesSouthwarkQuality of education1 April 2022 to 31 August 2022</t>
  </si>
  <si>
    <t>Early years register (full Inspection)Childcare on non-domestic premisesSouthwarkQuality of teaching, learning and assessment1 April 2022 to 31 August 2022</t>
  </si>
  <si>
    <t>Early years register (full Inspection)Childcare on non-domestic premisesSouthwarkRequirements of the compulsory part of the childcare register1 April 2022 to 31 August 2022</t>
  </si>
  <si>
    <t>Early years register (full Inspection)Childcare on non-domestic premisesSouthwarkRequirements of the voluntary part of the childcare register1 April 2022 to 31 August 2022</t>
  </si>
  <si>
    <t>Early years register (full Inspection)Childcare on non-domestic premisesSouthwarkTotal No of inspections1 April 2022 to 31 August 2022</t>
  </si>
  <si>
    <t>Early years register (full Inspection)Childcare on non-domestic premisesSouthwarkBehaviour and attitudes1 September 2021 to 31 March 2022</t>
  </si>
  <si>
    <t>Early years register (full Inspection)Childcare on non-domestic premisesSouthwarkEffectiveness of leadership and Management1 September 2021 to 31 March 2022</t>
  </si>
  <si>
    <t>Early years register (full Inspection)Childcare on non-domestic premisesSouthwarkOutcomes for children1 September 2021 to 31 March 2022</t>
  </si>
  <si>
    <t>Early years register (full Inspection)Childcare on non-domestic premisesSouthwarkOverall effectiveness: The quality and standards of the provision1 September 2021 to 31 March 2022</t>
  </si>
  <si>
    <t>Early years register (full Inspection)Childcare on non-domestic premisesSouthwarkPersonal development1 September 2021 to 31 March 2022</t>
  </si>
  <si>
    <t>Early years register (full Inspection)Childcare on non-domestic premisesSouthwarkPersonal development, behaviour and welfare1 September 2021 to 31 March 2022</t>
  </si>
  <si>
    <t>Early years register (full Inspection)Childcare on non-domestic premisesSouthwarkQuality of education1 September 2021 to 31 March 2022</t>
  </si>
  <si>
    <t>Early years register (full Inspection)Childcare on non-domestic premisesSouthwarkQuality of teaching, learning and assessment1 September 2021 to 31 March 2022</t>
  </si>
  <si>
    <t>Early years register (full Inspection)Childcare on non-domestic premisesSouthwarkRequirements of the compulsory part of the childcare register1 September 2021 to 31 March 2022</t>
  </si>
  <si>
    <t>Early years register (full Inspection)Childcare on non-domestic premisesSouthwarkRequirements of the voluntary part of the childcare register1 September 2021 to 31 March 2022</t>
  </si>
  <si>
    <t>Early years register (full Inspection)Childcare on non-domestic premisesSouthwarkTotal No of inspections1 September 2021 to 31 March 2022</t>
  </si>
  <si>
    <t>Early years register (Out-of-school day care)Childcare on non-domestic premisesSouthwarkTotal No of inspections1 April 2022 to 31 August 2022</t>
  </si>
  <si>
    <t>Early years register (Out-of-school day care)Childcare on non-domestic premisesSouthwarkTotal No of inspections1 September 2021 to 31 March 2022</t>
  </si>
  <si>
    <t>Childcare registerChildcare on non-domestic premisesSt HelensTotal No of inspections1 September 2021 to 31 March 2022</t>
  </si>
  <si>
    <t>Early years register (full Inspection)Childcare on non-domestic premisesSt HelensBehaviour and attitudes1 April 2022 to 31 August 2022</t>
  </si>
  <si>
    <t>Early years register (full Inspection)Childcare on non-domestic premisesSt HelensEffectiveness of leadership and Management1 April 2022 to 31 August 2022</t>
  </si>
  <si>
    <t>Early years register (full Inspection)Childcare on non-domestic premisesSt HelensOutcomes for children1 April 2022 to 31 August 2022</t>
  </si>
  <si>
    <t>Early years register (full Inspection)Childcare on non-domestic premisesSt HelensOverall effectiveness: The quality and standards of the provision1 April 2022 to 31 August 2022</t>
  </si>
  <si>
    <t>Early years register (full Inspection)Childcare on non-domestic premisesSt HelensPersonal development1 April 2022 to 31 August 2022</t>
  </si>
  <si>
    <t>Early years register (full Inspection)Childcare on non-domestic premisesSt HelensPersonal development, behaviour and welfare1 April 2022 to 31 August 2022</t>
  </si>
  <si>
    <t>Early years register (full Inspection)Childcare on non-domestic premisesSt HelensQuality of education1 April 2022 to 31 August 2022</t>
  </si>
  <si>
    <t>Early years register (full Inspection)Childcare on non-domestic premisesSt HelensQuality of teaching, learning and assessment1 April 2022 to 31 August 2022</t>
  </si>
  <si>
    <t>Early years register (full Inspection)Childcare on non-domestic premisesSt HelensRequirements of the compulsory part of the childcare register1 April 2022 to 31 August 2022</t>
  </si>
  <si>
    <t>Early years register (full Inspection)Childcare on non-domestic premisesSt HelensRequirements of the voluntary part of the childcare register1 April 2022 to 31 August 2022</t>
  </si>
  <si>
    <t>Early years register (full Inspection)Childcare on non-domestic premisesSt HelensTotal No of inspections1 April 2022 to 31 August 2022</t>
  </si>
  <si>
    <t>Early years register (full Inspection)Childcare on non-domestic premisesSt HelensBehaviour and attitudes1 September 2021 to 31 March 2022</t>
  </si>
  <si>
    <t>Early years register (full Inspection)Childcare on non-domestic premisesSt HelensEffectiveness of leadership and Management1 September 2021 to 31 March 2022</t>
  </si>
  <si>
    <t>Early years register (full Inspection)Childcare on non-domestic premisesSt HelensOutcomes for children1 September 2021 to 31 March 2022</t>
  </si>
  <si>
    <t>Early years register (full Inspection)Childcare on non-domestic premisesSt HelensOverall effectiveness: The quality and standards of the provision1 September 2021 to 31 March 2022</t>
  </si>
  <si>
    <t>Early years register (full Inspection)Childcare on non-domestic premisesSt HelensPersonal development1 September 2021 to 31 March 2022</t>
  </si>
  <si>
    <t>Early years register (full Inspection)Childcare on non-domestic premisesSt HelensPersonal development, behaviour and welfare1 September 2021 to 31 March 2022</t>
  </si>
  <si>
    <t>Early years register (full Inspection)Childcare on non-domestic premisesSt HelensQuality of education1 September 2021 to 31 March 2022</t>
  </si>
  <si>
    <t>Early years register (full Inspection)Childcare on non-domestic premisesSt HelensQuality of teaching, learning and assessment1 September 2021 to 31 March 2022</t>
  </si>
  <si>
    <t>Early years register (full Inspection)Childcare on non-domestic premisesSt HelensRequirements of the compulsory part of the childcare register1 September 2021 to 31 March 2022</t>
  </si>
  <si>
    <t>Early years register (full Inspection)Childcare on non-domestic premisesSt HelensRequirements of the voluntary part of the childcare register1 September 2021 to 31 March 2022</t>
  </si>
  <si>
    <t>Early years register (full Inspection)Childcare on non-domestic premisesSt HelensTotal No of inspections1 September 2021 to 31 March 2022</t>
  </si>
  <si>
    <t>Childcare registerChildcare on non-domestic premisesStaffordshireTotal No of inspections1 April 2022 to 31 August 2022</t>
  </si>
  <si>
    <t>Childcare registerChildcare on non-domestic premisesStaffordshireTotal No of inspections1 September 2021 to 31 March 2022</t>
  </si>
  <si>
    <t>Early years register (full Inspection)Childcare on non-domestic premisesStaffordshireBehaviour and attitudes1 April 2022 to 31 August 2022</t>
  </si>
  <si>
    <t>Early years register (full Inspection)Childcare on non-domestic premisesStaffordshireEffectiveness of leadership and Management1 April 2022 to 31 August 2022</t>
  </si>
  <si>
    <t>Early years register (full Inspection)Childcare on non-domestic premisesStaffordshireOutcomes for children1 April 2022 to 31 August 2022</t>
  </si>
  <si>
    <t>Early years register (full Inspection)Childcare on non-domestic premisesStaffordshireOverall effectiveness: The quality and standards of the provision1 April 2022 to 31 August 2022</t>
  </si>
  <si>
    <t>Early years register (full Inspection)Childcare on non-domestic premisesStaffordshirePersonal development1 April 2022 to 31 August 2022</t>
  </si>
  <si>
    <t>Early years register (full Inspection)Childcare on non-domestic premisesStaffordshirePersonal development, behaviour and welfare1 April 2022 to 31 August 2022</t>
  </si>
  <si>
    <t>Early years register (full Inspection)Childcare on non-domestic premisesStaffordshireQuality of education1 April 2022 to 31 August 2022</t>
  </si>
  <si>
    <t>Early years register (full Inspection)Childcare on non-domestic premisesStaffordshireQuality of teaching, learning and assessment1 April 2022 to 31 August 2022</t>
  </si>
  <si>
    <t>Early years register (full Inspection)Childcare on non-domestic premisesStaffordshireRequirements of the compulsory part of the childcare register1 April 2022 to 31 August 2022</t>
  </si>
  <si>
    <t>Early years register (full Inspection)Childcare on non-domestic premisesStaffordshireRequirements of the voluntary part of the childcare register1 April 2022 to 31 August 2022</t>
  </si>
  <si>
    <t>Early years register (full Inspection)Childcare on non-domestic premisesStaffordshireTotal No of inspections1 April 2022 to 31 August 2022</t>
  </si>
  <si>
    <t>Early years register (full Inspection)Childcare on non-domestic premisesStaffordshireBehaviour and attitudes1 September 2021 to 31 March 2022</t>
  </si>
  <si>
    <t>Early years register (full Inspection)Childcare on non-domestic premisesStaffordshireEffectiveness of leadership and Management1 September 2021 to 31 March 2022</t>
  </si>
  <si>
    <t>Early years register (full Inspection)Childcare on non-domestic premisesStaffordshireOutcomes for children1 September 2021 to 31 March 2022</t>
  </si>
  <si>
    <t>Early years register (full Inspection)Childcare on non-domestic premisesStaffordshireOverall effectiveness: The quality and standards of the provision1 September 2021 to 31 March 2022</t>
  </si>
  <si>
    <t>Early years register (full Inspection)Childcare on non-domestic premisesStaffordshirePersonal development1 September 2021 to 31 March 2022</t>
  </si>
  <si>
    <t>Early years register (full Inspection)Childcare on non-domestic premisesStaffordshirePersonal development, behaviour and welfare1 September 2021 to 31 March 2022</t>
  </si>
  <si>
    <t>Early years register (full Inspection)Childcare on non-domestic premisesStaffordshireQuality of education1 September 2021 to 31 March 2022</t>
  </si>
  <si>
    <t>Early years register (full Inspection)Childcare on non-domestic premisesStaffordshireQuality of teaching, learning and assessment1 September 2021 to 31 March 2022</t>
  </si>
  <si>
    <t>Early years register (full Inspection)Childcare on non-domestic premisesStaffordshireRequirements of the compulsory part of the childcare register1 September 2021 to 31 March 2022</t>
  </si>
  <si>
    <t>Early years register (full Inspection)Childcare on non-domestic premisesStaffordshireRequirements of the voluntary part of the childcare register1 September 2021 to 31 March 2022</t>
  </si>
  <si>
    <t>Early years register (full Inspection)Childcare on non-domestic premisesStaffordshireTotal No of inspections1 September 2021 to 31 March 2022</t>
  </si>
  <si>
    <t>Early years register (No children on roll)Childcare on non-domestic premisesStaffordshireNCOR Inspection Outcomes1 September 2021 to 31 March 2022</t>
  </si>
  <si>
    <t>Early years register (No children on roll)Childcare on non-domestic premisesStaffordshireTotal No of inspections1 September 2021 to 31 March 2022</t>
  </si>
  <si>
    <t>Early years register (Out-of-school day care)Childcare on non-domestic premisesStaffordshireTotal No of inspections1 April 2022 to 31 August 2022</t>
  </si>
  <si>
    <t>Early years register (Out-of-school day care)Childcare on non-domestic premisesStaffordshireTotal No of inspections1 September 2021 to 31 March 2022</t>
  </si>
  <si>
    <t>Early years register (full Inspection)Childcare on non-domestic premisesStockportBehaviour and attitudes1 April 2022 to 31 August 2022</t>
  </si>
  <si>
    <t>Early years register (full Inspection)Childcare on non-domestic premisesStockportEffectiveness of leadership and Management1 April 2022 to 31 August 2022</t>
  </si>
  <si>
    <t>Early years register (full Inspection)Childcare on non-domestic premisesStockportOutcomes for children1 April 2022 to 31 August 2022</t>
  </si>
  <si>
    <t>Early years register (full Inspection)ChildminderCentral BedfordshireBehaviour and attitudes1 April 2022 to 31 August 2022</t>
  </si>
  <si>
    <t>Early years register (full Inspection)ChildminderCentral BedfordshireEffectiveness of leadership and Management1 April 2022 to 31 August 2022</t>
  </si>
  <si>
    <t>Early years register (full Inspection)ChildminderCentral BedfordshireOutcomes for children1 April 2022 to 31 August 2022</t>
  </si>
  <si>
    <t>Early years register (full Inspection)ChildminderCentral BedfordshireOverall effectiveness: The quality and standards of the provision1 April 2022 to 31 August 2022</t>
  </si>
  <si>
    <t>Early years register (full Inspection)ChildminderCentral BedfordshirePersonal development1 April 2022 to 31 August 2022</t>
  </si>
  <si>
    <t>Early years register (full Inspection)ChildminderCentral BedfordshirePersonal development, behaviour and welfare1 April 2022 to 31 August 2022</t>
  </si>
  <si>
    <t>Early years register (full Inspection)ChildminderCentral BedfordshireQuality of education1 April 2022 to 31 August 2022</t>
  </si>
  <si>
    <t>Early years register (full Inspection)ChildminderCentral BedfordshireQuality of teaching, learning and assessment1 April 2022 to 31 August 2022</t>
  </si>
  <si>
    <t>Early years register (full Inspection)ChildminderCentral BedfordshireRequirements of the compulsory part of the childcare register1 April 2022 to 31 August 2022</t>
  </si>
  <si>
    <t>Early years register (full Inspection)ChildminderCentral BedfordshireRequirements of the voluntary part of the childcare register1 April 2022 to 31 August 2022</t>
  </si>
  <si>
    <t>Early years register (full Inspection)ChildminderCentral BedfordshireTotal No of inspections1 April 2022 to 31 August 2022</t>
  </si>
  <si>
    <t>Early years register (full Inspection)ChildminderCentral BedfordshireBehaviour and attitudes1 September 2021 to 31 March 2022</t>
  </si>
  <si>
    <t>Early years register (full Inspection)ChildminderCentral BedfordshireEffectiveness of leadership and Management1 September 2021 to 31 March 2022</t>
  </si>
  <si>
    <t>Early years register (full Inspection)ChildminderCentral BedfordshireOutcomes for children1 September 2021 to 31 March 2022</t>
  </si>
  <si>
    <t>Early years register (full Inspection)ChildminderCentral BedfordshireOverall effectiveness: The quality and standards of the provision1 September 2021 to 31 March 2022</t>
  </si>
  <si>
    <t>Early years register (full Inspection)ChildminderCentral BedfordshirePersonal development1 September 2021 to 31 March 2022</t>
  </si>
  <si>
    <t>Early years register (full Inspection)ChildminderCentral BedfordshirePersonal development, behaviour and welfare1 September 2021 to 31 March 2022</t>
  </si>
  <si>
    <t>Early years register (full Inspection)ChildminderCentral BedfordshireQuality of education1 September 2021 to 31 March 2022</t>
  </si>
  <si>
    <t>Early years register (full Inspection)ChildminderCentral BedfordshireQuality of teaching, learning and assessment1 September 2021 to 31 March 2022</t>
  </si>
  <si>
    <t>Early years register (full Inspection)ChildminderCentral BedfordshireRequirements of the compulsory part of the childcare register1 September 2021 to 31 March 2022</t>
  </si>
  <si>
    <t>Early years register (full Inspection)ChildminderCentral BedfordshireRequirements of the voluntary part of the childcare register1 September 2021 to 31 March 2022</t>
  </si>
  <si>
    <t>Early years register (full Inspection)ChildminderCentral BedfordshireTotal No of inspections1 September 2021 to 31 March 2022</t>
  </si>
  <si>
    <t>Early years register (No children on roll)ChildminderCentral BedfordshireNCOR Inspection Outcomes1 April 2022 to 31 August 2022</t>
  </si>
  <si>
    <t>Early years register (No children on roll)ChildminderCentral BedfordshireTotal No of inspections1 April 2022 to 31 August 2022</t>
  </si>
  <si>
    <t>Early years register (No children on roll)ChildminderCentral BedfordshireNCOR Inspection Outcomes1 September 2021 to 31 March 2022</t>
  </si>
  <si>
    <t>Early years register (No children on roll)ChildminderCentral BedfordshireTotal No of inspections1 September 2021 to 31 March 2022</t>
  </si>
  <si>
    <t>Early years register (full Inspection)ChildminderCheshire EastBehaviour and attitudes1 April 2022 to 31 August 2022</t>
  </si>
  <si>
    <t>Early years register (full Inspection)ChildminderCheshire EastEffectiveness of leadership and Management1 April 2022 to 31 August 2022</t>
  </si>
  <si>
    <t>Early years register (full Inspection)ChildminderCheshire EastOutcomes for children1 April 2022 to 31 August 2022</t>
  </si>
  <si>
    <t>Early years register (full Inspection)ChildminderCheshire EastOverall effectiveness: The quality and standards of the provision1 April 2022 to 31 August 2022</t>
  </si>
  <si>
    <t>Early years register (full Inspection)ChildminderCheshire EastPersonal development1 April 2022 to 31 August 2022</t>
  </si>
  <si>
    <t>Early years register (full Inspection)ChildminderCheshire EastPersonal development, behaviour and welfare1 April 2022 to 31 August 2022</t>
  </si>
  <si>
    <t>Early years register (full Inspection)ChildminderCheshire EastQuality of education1 April 2022 to 31 August 2022</t>
  </si>
  <si>
    <t>Early years register (full Inspection)ChildminderCheshire EastQuality of teaching, learning and assessment1 April 2022 to 31 August 2022</t>
  </si>
  <si>
    <t>Early years register (full Inspection)ChildminderCheshire EastRequirements of the compulsory part of the childcare register1 April 2022 to 31 August 2022</t>
  </si>
  <si>
    <t>Early years register (full Inspection)ChildminderCheshire EastRequirements of the voluntary part of the childcare register1 April 2022 to 31 August 2022</t>
  </si>
  <si>
    <t>Early years register (full Inspection)ChildminderCheshire EastTotal No of inspections1 April 2022 to 31 August 2022</t>
  </si>
  <si>
    <t>Early years register (full Inspection)ChildminderCheshire EastBehaviour and attitudes1 September 2021 to 31 March 2022</t>
  </si>
  <si>
    <t>Early years register (full Inspection)ChildminderCheshire EastEffectiveness of leadership and Management1 September 2021 to 31 March 2022</t>
  </si>
  <si>
    <t>Early years register (full Inspection)ChildminderCheshire EastOutcomes for children1 September 2021 to 31 March 2022</t>
  </si>
  <si>
    <t>Early years register (full Inspection)ChildminderCheshire EastOverall effectiveness: The quality and standards of the provision1 September 2021 to 31 March 2022</t>
  </si>
  <si>
    <t>Early years register (full Inspection)ChildminderCheshire EastPersonal development1 September 2021 to 31 March 2022</t>
  </si>
  <si>
    <t>Early years register (full Inspection)ChildminderCheshire EastPersonal development, behaviour and welfare1 September 2021 to 31 March 2022</t>
  </si>
  <si>
    <t>Early years register (full Inspection)ChildminderCheshire EastQuality of education1 September 2021 to 31 March 2022</t>
  </si>
  <si>
    <t>Early years register (full Inspection)ChildminderCheshire EastQuality of teaching, learning and assessment1 September 2021 to 31 March 2022</t>
  </si>
  <si>
    <t>Early years register (full Inspection)ChildminderCheshire EastRequirements of the compulsory part of the childcare register1 September 2021 to 31 March 2022</t>
  </si>
  <si>
    <t>Early years register (full Inspection)ChildminderCheshire EastRequirements of the voluntary part of the childcare register1 September 2021 to 31 March 2022</t>
  </si>
  <si>
    <t>Early years register (full Inspection)ChildminderCheshire EastTotal No of inspections1 September 2021 to 31 March 2022</t>
  </si>
  <si>
    <t>Early years register (full Inspection)ChildminderCheshire West and ChesterBehaviour and attitudes1 April 2022 to 31 August 2022</t>
  </si>
  <si>
    <t>Early years register (full Inspection)ChildminderCheshire West and ChesterEffectiveness of leadership and Management1 April 2022 to 31 August 2022</t>
  </si>
  <si>
    <t>Early years register (full Inspection)ChildminderCheshire West and ChesterOutcomes for children1 April 2022 to 31 August 2022</t>
  </si>
  <si>
    <t>Early years register (full Inspection)ChildminderCheshire West and ChesterOverall effectiveness: The quality and standards of the provision1 April 2022 to 31 August 2022</t>
  </si>
  <si>
    <t>Early years register (full Inspection)ChildminderCheshire West and ChesterPersonal development1 April 2022 to 31 August 2022</t>
  </si>
  <si>
    <t>Early years register (full Inspection)ChildminderCheshire West and ChesterPersonal development, behaviour and welfare1 April 2022 to 31 August 2022</t>
  </si>
  <si>
    <t>Early years register (full Inspection)ChildminderCheshire West and ChesterQuality of education1 April 2022 to 31 August 2022</t>
  </si>
  <si>
    <t>Early years register (full Inspection)ChildminderCheshire West and ChesterQuality of teaching, learning and assessment1 April 2022 to 31 August 2022</t>
  </si>
  <si>
    <t>Early years register (full Inspection)ChildminderCheshire West and ChesterRequirements of the compulsory part of the childcare register1 April 2022 to 31 August 2022</t>
  </si>
  <si>
    <t>Early years register (full Inspection)ChildminderCheshire West and ChesterRequirements of the voluntary part of the childcare register1 April 2022 to 31 August 2022</t>
  </si>
  <si>
    <t>Early years register (full Inspection)ChildminderCheshire West and ChesterTotal No of inspections1 April 2022 to 31 August 2022</t>
  </si>
  <si>
    <t>Early years register (full Inspection)ChildminderCheshire West and ChesterBehaviour and attitudes1 September 2021 to 31 March 2022</t>
  </si>
  <si>
    <t>Early years register (full Inspection)ChildminderCheshire West and ChesterEffectiveness of leadership and Management1 September 2021 to 31 March 2022</t>
  </si>
  <si>
    <t>Early years register (full Inspection)ChildminderCheshire West and ChesterOutcomes for children1 September 2021 to 31 March 2022</t>
  </si>
  <si>
    <t>Early years register (full Inspection)ChildminderCheshire West and ChesterOverall effectiveness: The quality and standards of the provision1 September 2021 to 31 March 2022</t>
  </si>
  <si>
    <t>Early years register (full Inspection)ChildminderCheshire West and ChesterPersonal development1 September 2021 to 31 March 2022</t>
  </si>
  <si>
    <t>Early years register (full Inspection)ChildminderCheshire West and ChesterPersonal development, behaviour and welfare1 September 2021 to 31 March 2022</t>
  </si>
  <si>
    <t>Early years register (full Inspection)ChildminderCheshire West and ChesterQuality of education1 September 2021 to 31 March 2022</t>
  </si>
  <si>
    <t>Early years register (full Inspection)ChildminderCheshire West and ChesterQuality of teaching, learning and assessment1 September 2021 to 31 March 2022</t>
  </si>
  <si>
    <t>Early years register (full Inspection)ChildminderCheshire West and ChesterRequirements of the compulsory part of the childcare register1 September 2021 to 31 March 2022</t>
  </si>
  <si>
    <t>Early years register (full Inspection)ChildminderCheshire West and ChesterRequirements of the voluntary part of the childcare register1 September 2021 to 31 March 2022</t>
  </si>
  <si>
    <t>Early years register (full Inspection)ChildminderCheshire West and ChesterTotal No of inspections1 September 2021 to 31 March 2022</t>
  </si>
  <si>
    <t>Early years register (No children on roll)ChildminderCheshire West and ChesterNCOR Inspection Outcomes1 April 2022 to 31 August 2022</t>
  </si>
  <si>
    <t>Early years register (No children on roll)ChildminderCheshire West and ChesterTotal No of inspections1 April 2022 to 31 August 2022</t>
  </si>
  <si>
    <t>Early years register (No children on roll)ChildminderCheshire West and ChesterNCOR Inspection Outcomes1 September 2021 to 31 March 2022</t>
  </si>
  <si>
    <t>Early years register (No children on roll)ChildminderCheshire West and ChesterTotal No of inspections1 September 2021 to 31 March 2022</t>
  </si>
  <si>
    <t>Childcare registerChildminderCornwallTotal No of inspections1 April 2022 to 31 August 2022</t>
  </si>
  <si>
    <t>Early years register (full Inspection)ChildminderCornwallBehaviour and attitudes1 April 2022 to 31 August 2022</t>
  </si>
  <si>
    <t>Early years register (full Inspection)ChildminderCornwallEffectiveness of leadership and Management1 April 2022 to 31 August 2022</t>
  </si>
  <si>
    <t>Early years register (full Inspection)ChildminderCornwallOutcomes for children1 April 2022 to 31 August 2022</t>
  </si>
  <si>
    <t>Early years register (full Inspection)ChildminderCornwallOverall effectiveness: The quality and standards of the provision1 April 2022 to 31 August 2022</t>
  </si>
  <si>
    <t>Early years register (full Inspection)ChildminderCornwallPersonal development1 April 2022 to 31 August 2022</t>
  </si>
  <si>
    <t>Early years register (full Inspection)ChildminderCornwallPersonal development, behaviour and welfare1 April 2022 to 31 August 2022</t>
  </si>
  <si>
    <t>Early years register (full Inspection)ChildminderCornwallQuality of education1 April 2022 to 31 August 2022</t>
  </si>
  <si>
    <t>Early years register (full Inspection)ChildminderCornwallQuality of teaching, learning and assessment1 April 2022 to 31 August 2022</t>
  </si>
  <si>
    <t>Early years register (full Inspection)ChildminderCornwallRequirements of the compulsory part of the childcare register1 April 2022 to 31 August 2022</t>
  </si>
  <si>
    <t>Early years register (full Inspection)ChildminderCornwallRequirements of the voluntary part of the childcare register1 April 2022 to 31 August 2022</t>
  </si>
  <si>
    <t>Early years register (full Inspection)ChildminderCornwallTotal No of inspections1 April 2022 to 31 August 2022</t>
  </si>
  <si>
    <t>Early years register (full Inspection)ChildminderCornwallBehaviour and attitudes1 September 2021 to 31 March 2022</t>
  </si>
  <si>
    <t>Early years register (full Inspection)ChildminderCornwallEffectiveness of leadership and Management1 September 2021 to 31 March 2022</t>
  </si>
  <si>
    <t>Early years register (full Inspection)ChildminderCornwallOutcomes for children1 September 2021 to 31 March 2022</t>
  </si>
  <si>
    <t>Early years register (full Inspection)ChildminderCornwallOverall effectiveness: The quality and standards of the provision1 September 2021 to 31 March 2022</t>
  </si>
  <si>
    <t>Early years register (full Inspection)ChildminderCornwallPersonal development1 September 2021 to 31 March 2022</t>
  </si>
  <si>
    <t>Early years register (full Inspection)ChildminderCornwallPersonal development, behaviour and welfare1 September 2021 to 31 March 2022</t>
  </si>
  <si>
    <t>Early years register (full Inspection)ChildminderCornwallQuality of education1 September 2021 to 31 March 2022</t>
  </si>
  <si>
    <t>Early years register (full Inspection)ChildminderCornwallQuality of teaching, learning and assessment1 September 2021 to 31 March 2022</t>
  </si>
  <si>
    <t>Early years register (full Inspection)ChildminderCornwallRequirements of the compulsory part of the childcare register1 September 2021 to 31 March 2022</t>
  </si>
  <si>
    <t>Early years register (full Inspection)ChildminderCornwallRequirements of the voluntary part of the childcare register1 September 2021 to 31 March 2022</t>
  </si>
  <si>
    <t>Early years register (full Inspection)ChildminderCornwallTotal No of inspections1 September 2021 to 31 March 2022</t>
  </si>
  <si>
    <t>Early years register (No children on roll)ChildminderCornwallNCOR Inspection Outcomes1 April 2022 to 31 August 2022</t>
  </si>
  <si>
    <t>Early years register (No children on roll)ChildminderCornwallTotal No of inspections1 April 2022 to 31 August 2022</t>
  </si>
  <si>
    <t>Early years register (No children on roll)ChildminderCornwallNCOR Inspection Outcomes1 September 2021 to 31 March 2022</t>
  </si>
  <si>
    <t>Early years register (No children on roll)ChildminderCornwallTotal No of inspections1 September 2021 to 31 March 2022</t>
  </si>
  <si>
    <t>Childcare registerChildminderCoventryTotal No of inspections1 September 2021 to 31 March 2022</t>
  </si>
  <si>
    <t>Early years register (full Inspection)ChildminderCoventryBehaviour and attitudes1 April 2022 to 31 August 2022</t>
  </si>
  <si>
    <t>Early years register (full Inspection)ChildminderCoventryEffectiveness of leadership and Management1 April 2022 to 31 August 2022</t>
  </si>
  <si>
    <t>Early years register (full Inspection)ChildminderCoventryOutcomes for children1 April 2022 to 31 August 2022</t>
  </si>
  <si>
    <t>Early years register (full Inspection)ChildminderCoventryOverall effectiveness: The quality and standards of the provision1 April 2022 to 31 August 2022</t>
  </si>
  <si>
    <t>Early years register (full Inspection)ChildminderCoventryPersonal development1 April 2022 to 31 August 2022</t>
  </si>
  <si>
    <t>Early years register (full Inspection)ChildminderCoventryPersonal development, behaviour and welfare1 April 2022 to 31 August 2022</t>
  </si>
  <si>
    <t>Early years register (full Inspection)ChildminderCoventryQuality of education1 April 2022 to 31 August 2022</t>
  </si>
  <si>
    <t>Early years register (full Inspection)ChildminderCoventryQuality of teaching, learning and assessment1 April 2022 to 31 August 2022</t>
  </si>
  <si>
    <t>Early years register (full Inspection)ChildminderCoventryRequirements of the compulsory part of the childcare register1 April 2022 to 31 August 2022</t>
  </si>
  <si>
    <t>Early years register (full Inspection)ChildminderCoventryRequirements of the voluntary part of the childcare register1 April 2022 to 31 August 2022</t>
  </si>
  <si>
    <t>Early years register (full Inspection)ChildminderCoventryTotal No of inspections1 April 2022 to 31 August 2022</t>
  </si>
  <si>
    <t>Early years register (full Inspection)ChildminderCoventryBehaviour and attitudes1 September 2021 to 31 March 2022</t>
  </si>
  <si>
    <t>Early years register (full Inspection)ChildminderCoventryEffectiveness of leadership and Management1 September 2021 to 31 March 2022</t>
  </si>
  <si>
    <t>Early years register (full Inspection)ChildminderCoventryOutcomes for children1 September 2021 to 31 March 2022</t>
  </si>
  <si>
    <t>Early years register (full Inspection)ChildminderCoventryOverall effectiveness: The quality and standards of the provision1 September 2021 to 31 March 2022</t>
  </si>
  <si>
    <t>Early years register (full Inspection)ChildminderCoventryPersonal development1 September 2021 to 31 March 2022</t>
  </si>
  <si>
    <t>Early years register (full Inspection)ChildminderCoventryPersonal development, behaviour and welfare1 September 2021 to 31 March 2022</t>
  </si>
  <si>
    <t>Early years register (full Inspection)ChildminderCoventryQuality of education1 September 2021 to 31 March 2022</t>
  </si>
  <si>
    <t>Early years register (full Inspection)ChildminderCoventryQuality of teaching, learning and assessment1 September 2021 to 31 March 2022</t>
  </si>
  <si>
    <t>Early years register (full Inspection)ChildminderCoventryRequirements of the compulsory part of the childcare register1 September 2021 to 31 March 2022</t>
  </si>
  <si>
    <t>Early years register (full Inspection)ChildminderCoventryRequirements of the voluntary part of the childcare register1 September 2021 to 31 March 2022</t>
  </si>
  <si>
    <t>Early years register (full Inspection)ChildminderCoventryTotal No of inspections1 September 2021 to 31 March 2022</t>
  </si>
  <si>
    <t>Early years register (No children on roll)ChildminderCoventryNCOR Inspection Outcomes1 April 2022 to 31 August 2022</t>
  </si>
  <si>
    <t>Early years register (No children on roll)ChildminderCoventryTotal No of inspections1 April 2022 to 31 August 2022</t>
  </si>
  <si>
    <t>Early years register (No children on roll)ChildminderCoventryNCOR Inspection Outcomes1 September 2021 to 31 March 2022</t>
  </si>
  <si>
    <t>Early years register (No children on roll)ChildminderCoventryTotal No of inspections1 September 2021 to 31 March 2022</t>
  </si>
  <si>
    <t>Childcare registerChildminderCroydonTotal No of inspections1 September 2021 to 31 March 2022</t>
  </si>
  <si>
    <t>Early years register (full Inspection)ChildminderCroydonBehaviour and attitudes1 April 2022 to 31 August 2022</t>
  </si>
  <si>
    <t>Early years register (full Inspection)ChildminderCroydonEffectiveness of leadership and Management1 April 2022 to 31 August 2022</t>
  </si>
  <si>
    <t>Early years register (full Inspection)ChildminderCroydonOutcomes for children1 April 2022 to 31 August 2022</t>
  </si>
  <si>
    <t>Early years register (full Inspection)ChildminderCroydonOverall effectiveness: The quality and standards of the provision1 April 2022 to 31 August 2022</t>
  </si>
  <si>
    <t>Early years register (full Inspection)ChildminderCroydonPersonal development1 April 2022 to 31 August 2022</t>
  </si>
  <si>
    <t>Early years register (full Inspection)ChildminderCroydonPersonal development, behaviour and welfare1 April 2022 to 31 August 2022</t>
  </si>
  <si>
    <t>Early years register (full Inspection)ChildminderCroydonQuality of education1 April 2022 to 31 August 2022</t>
  </si>
  <si>
    <t>Early years register (full Inspection)ChildminderCroydonQuality of teaching, learning and assessment1 April 2022 to 31 August 2022</t>
  </si>
  <si>
    <t>Early years register (full Inspection)ChildminderCroydonRequirements of the compulsory part of the childcare register1 April 2022 to 31 August 2022</t>
  </si>
  <si>
    <t>Early years register (full Inspection)ChildminderCroydonRequirements of the voluntary part of the childcare register1 April 2022 to 31 August 2022</t>
  </si>
  <si>
    <t>Early years register (full Inspection)ChildminderCroydonTotal No of inspections1 April 2022 to 31 August 2022</t>
  </si>
  <si>
    <t>Early years register (full Inspection)ChildminderCroydonBehaviour and attitudes1 September 2021 to 31 March 2022</t>
  </si>
  <si>
    <t>Early years register (full Inspection)ChildminderCroydonEffectiveness of leadership and Management1 September 2021 to 31 March 2022</t>
  </si>
  <si>
    <t>Early years register (full Inspection)ChildminderCroydonOutcomes for children1 September 2021 to 31 March 2022</t>
  </si>
  <si>
    <t>Early years register (full Inspection)ChildminderCroydonOverall effectiveness: The quality and standards of the provision1 September 2021 to 31 March 2022</t>
  </si>
  <si>
    <t>Early years register (full Inspection)ChildminderCroydonPersonal development1 September 2021 to 31 March 2022</t>
  </si>
  <si>
    <t>Early years register (full Inspection)ChildminderCroydonPersonal development, behaviour and welfare1 September 2021 to 31 March 2022</t>
  </si>
  <si>
    <t>Early years register (full Inspection)ChildminderCroydonQuality of education1 September 2021 to 31 March 2022</t>
  </si>
  <si>
    <t>Early years register (full Inspection)ChildminderCroydonQuality of teaching, learning and assessment1 September 2021 to 31 March 2022</t>
  </si>
  <si>
    <t>Early years register (full Inspection)ChildminderCroydonRequirements of the compulsory part of the childcare register1 September 2021 to 31 March 2022</t>
  </si>
  <si>
    <t>Early years register (full Inspection)ChildminderCroydonRequirements of the voluntary part of the childcare register1 September 2021 to 31 March 2022</t>
  </si>
  <si>
    <t>Early years register (full Inspection)ChildminderCroydonTotal No of inspections1 September 2021 to 31 March 2022</t>
  </si>
  <si>
    <t>Early years register (No children on roll)ChildminderCroydonNCOR Inspection Outcomes1 April 2022 to 31 August 2022</t>
  </si>
  <si>
    <t>Early years register (No children on roll)ChildminderCroydonTotal No of inspections1 April 2022 to 31 August 2022</t>
  </si>
  <si>
    <t>Early years register (No children on roll)ChildminderCroydonNCOR Inspection Outcomes1 September 2021 to 31 March 2022</t>
  </si>
  <si>
    <t>Early years register (No children on roll)ChildminderCroydonTotal No of inspections1 September 2021 to 31 March 2022</t>
  </si>
  <si>
    <t>Early years register (Out-of-school day care)ChildminderCroydonTotal No of inspections1 September 2021 to 31 March 2022</t>
  </si>
  <si>
    <t>Early years register (full Inspection)ChildminderCumbriaBehaviour and attitudes1 April 2022 to 31 August 2022</t>
  </si>
  <si>
    <t>Early years register (full Inspection)ChildminderCumbriaEffectiveness of leadership and Management1 April 2022 to 31 August 2022</t>
  </si>
  <si>
    <t>Early years register (full Inspection)ChildminderCumbriaOutcomes for children1 April 2022 to 31 August 2022</t>
  </si>
  <si>
    <t>Early years register (full Inspection)ChildminderCumbriaOverall effectiveness: The quality and standards of the provision1 April 2022 to 31 August 2022</t>
  </si>
  <si>
    <t>Early years register (full Inspection)ChildminderCumbriaPersonal development1 April 2022 to 31 August 2022</t>
  </si>
  <si>
    <t>Early years register (full Inspection)ChildminderCumbriaPersonal development, behaviour and welfare1 April 2022 to 31 August 2022</t>
  </si>
  <si>
    <t>Early years register (full Inspection)ChildminderCumbriaQuality of education1 April 2022 to 31 August 2022</t>
  </si>
  <si>
    <t>Early years register (full Inspection)ChildminderCumbriaQuality of teaching, learning and assessment1 April 2022 to 31 August 2022</t>
  </si>
  <si>
    <t>Early years register (full Inspection)ChildminderCumbriaRequirements of the compulsory part of the childcare register1 April 2022 to 31 August 2022</t>
  </si>
  <si>
    <t>Early years register (full Inspection)ChildminderCumbriaRequirements of the voluntary part of the childcare register1 April 2022 to 31 August 2022</t>
  </si>
  <si>
    <t>Early years register (full Inspection)ChildminderCumbriaTotal No of inspections1 April 2022 to 31 August 2022</t>
  </si>
  <si>
    <t>Early years register (full Inspection)ChildminderCumbriaBehaviour and attitudes1 September 2021 to 31 March 2022</t>
  </si>
  <si>
    <t>Early years register (full Inspection)ChildminderCumbriaEffectiveness of leadership and Management1 September 2021 to 31 March 2022</t>
  </si>
  <si>
    <t>Early years register (full Inspection)ChildminderCumbriaOutcomes for children1 September 2021 to 31 March 2022</t>
  </si>
  <si>
    <t>Early years register (full Inspection)ChildminderCumbriaOverall effectiveness: The quality and standards of the provision1 September 2021 to 31 March 2022</t>
  </si>
  <si>
    <t>Early years register (full Inspection)ChildminderCumbriaPersonal development1 September 2021 to 31 March 2022</t>
  </si>
  <si>
    <t>Early years register (full Inspection)ChildminderCumbriaPersonal development, behaviour and welfare1 September 2021 to 31 March 2022</t>
  </si>
  <si>
    <t>Early years register (full Inspection)ChildminderCumbriaQuality of education1 September 2021 to 31 March 2022</t>
  </si>
  <si>
    <t>Early years register (full Inspection)ChildminderCumbriaQuality of teaching, learning and assessment1 September 2021 to 31 March 2022</t>
  </si>
  <si>
    <t>Early years register (full Inspection)ChildminderCumbriaRequirements of the compulsory part of the childcare register1 September 2021 to 31 March 2022</t>
  </si>
  <si>
    <t>Early years register (full Inspection)ChildminderCumbriaRequirements of the voluntary part of the childcare register1 September 2021 to 31 March 2022</t>
  </si>
  <si>
    <t>Early years register (full Inspection)ChildminderCumbriaTotal No of inspections1 September 2021 to 31 March 2022</t>
  </si>
  <si>
    <t>Early years register (No children on roll)ChildminderCumbriaNCOR Inspection Outcomes1 April 2022 to 31 August 2022</t>
  </si>
  <si>
    <t>Early years register (No children on roll)ChildminderCumbriaTotal No of inspections1 April 2022 to 31 August 2022</t>
  </si>
  <si>
    <t>Early years register (No children on roll)ChildminderCumbriaNCOR Inspection Outcomes1 September 2021 to 31 March 2022</t>
  </si>
  <si>
    <t>Early years register (No children on roll)ChildminderCumbriaTotal No of inspections1 September 2021 to 31 March 2022</t>
  </si>
  <si>
    <t>Early years register (full Inspection)ChildminderDarlingtonBehaviour and attitudes1 April 2022 to 31 August 2022</t>
  </si>
  <si>
    <t>Early years register (full Inspection)ChildminderDarlingtonEffectiveness of leadership and Management1 April 2022 to 31 August 2022</t>
  </si>
  <si>
    <t>Early years register (full Inspection)ChildminderDarlingtonOutcomes for children1 April 2022 to 31 August 2022</t>
  </si>
  <si>
    <t>Early years register (full Inspection)ChildminderDarlingtonOverall effectiveness: The quality and standards of the provision1 April 2022 to 31 August 2022</t>
  </si>
  <si>
    <t>Early years register (full Inspection)ChildminderDarlingtonPersonal development1 April 2022 to 31 August 2022</t>
  </si>
  <si>
    <t>Early years register (full Inspection)ChildminderDarlingtonPersonal development, behaviour and welfare1 April 2022 to 31 August 2022</t>
  </si>
  <si>
    <t>Early years register (full Inspection)ChildminderDarlingtonQuality of education1 April 2022 to 31 August 2022</t>
  </si>
  <si>
    <t>Early years register (full Inspection)ChildminderDarlingtonQuality of teaching, learning and assessment1 April 2022 to 31 August 2022</t>
  </si>
  <si>
    <t>Early years register (full Inspection)ChildminderDarlingtonRequirements of the compulsory part of the childcare register1 April 2022 to 31 August 2022</t>
  </si>
  <si>
    <t>Early years register (full Inspection)ChildminderDarlingtonRequirements of the voluntary part of the childcare register1 April 2022 to 31 August 2022</t>
  </si>
  <si>
    <t>Early years register (full Inspection)ChildminderDarlingtonTotal No of inspections1 April 2022 to 31 August 2022</t>
  </si>
  <si>
    <t>Early years register (full Inspection)ChildminderDarlingtonBehaviour and attitudes1 September 2021 to 31 March 2022</t>
  </si>
  <si>
    <t>Early years register (full Inspection)ChildminderDarlingtonEffectiveness of leadership and Management1 September 2021 to 31 March 2022</t>
  </si>
  <si>
    <t>Early years register (full Inspection)ChildminderDarlingtonOutcomes for children1 September 2021 to 31 March 2022</t>
  </si>
  <si>
    <t>Early years register (full Inspection)ChildminderDarlingtonOverall effectiveness: The quality and standards of the provision1 September 2021 to 31 March 2022</t>
  </si>
  <si>
    <t>Early years register (full Inspection)ChildminderDarlingtonPersonal development1 September 2021 to 31 March 2022</t>
  </si>
  <si>
    <t>Early years register (full Inspection)ChildminderDarlingtonPersonal development, behaviour and welfare1 September 2021 to 31 March 2022</t>
  </si>
  <si>
    <t>Early years register (full Inspection)ChildminderDarlingtonQuality of education1 September 2021 to 31 March 2022</t>
  </si>
  <si>
    <t>Early years register (full Inspection)ChildminderDarlingtonQuality of teaching, learning and assessment1 September 2021 to 31 March 2022</t>
  </si>
  <si>
    <t>Early years register (full Inspection)ChildminderDarlingtonRequirements of the compulsory part of the childcare register1 September 2021 to 31 March 2022</t>
  </si>
  <si>
    <t>Early years register (full Inspection)ChildminderDarlingtonRequirements of the voluntary part of the childcare register1 September 2021 to 31 March 2022</t>
  </si>
  <si>
    <t>Early years register (full Inspection)ChildminderDarlingtonTotal No of inspections1 September 2021 to 31 March 2022</t>
  </si>
  <si>
    <t>Early years register (No children on roll)ChildminderDarlingtonNCOR Inspection Outcomes1 April 2022 to 31 August 2022</t>
  </si>
  <si>
    <t>Early years register (No children on roll)ChildminderDarlingtonTotal No of inspections1 April 2022 to 31 August 2022</t>
  </si>
  <si>
    <t>Early years register (No children on roll)ChildminderDarlingtonNCOR Inspection Outcomes1 September 2021 to 31 March 2022</t>
  </si>
  <si>
    <t>Early years register (No children on roll)ChildminderDarlingtonTotal No of inspections1 September 2021 to 31 March 2022</t>
  </si>
  <si>
    <t>Early years register (full Inspection)ChildminderDerbyBehaviour and attitudes1 April 2022 to 31 August 2022</t>
  </si>
  <si>
    <t>Early years register (full Inspection)ChildminderDerbyEffectiveness of leadership and Management1 April 2022 to 31 August 2022</t>
  </si>
  <si>
    <t>Early years register (full Inspection)ChildminderDerbyOutcomes for children1 April 2022 to 31 August 2022</t>
  </si>
  <si>
    <t>Early years register (full Inspection)ChildminderDerbyOverall effectiveness: The quality and standards of the provision1 April 2022 to 31 August 2022</t>
  </si>
  <si>
    <t>Early years register (full Inspection)ChildminderDerbyPersonal development1 April 2022 to 31 August 2022</t>
  </si>
  <si>
    <t>Early years register (full Inspection)ChildminderDerbyPersonal development, behaviour and welfare1 April 2022 to 31 August 2022</t>
  </si>
  <si>
    <t>Early years register (full Inspection)ChildminderDerbyQuality of education1 April 2022 to 31 August 2022</t>
  </si>
  <si>
    <t>Early years register (full Inspection)ChildminderDerbyQuality of teaching, learning and assessment1 April 2022 to 31 August 2022</t>
  </si>
  <si>
    <t>Early years register (full Inspection)ChildminderDerbyRequirements of the compulsory part of the childcare register1 April 2022 to 31 August 2022</t>
  </si>
  <si>
    <t>Early years register (full Inspection)ChildminderDerbyRequirements of the voluntary part of the childcare register1 April 2022 to 31 August 2022</t>
  </si>
  <si>
    <t>Early years register (full Inspection)ChildminderDerbyTotal No of inspections1 April 2022 to 31 August 2022</t>
  </si>
  <si>
    <t>Early years register (full Inspection)ChildminderDerbyBehaviour and attitudes1 September 2021 to 31 March 2022</t>
  </si>
  <si>
    <t>Early years register (full Inspection)ChildminderDerbyEffectiveness of leadership and Management1 September 2021 to 31 March 2022</t>
  </si>
  <si>
    <t>Early years register (full Inspection)ChildminderDerbyOutcomes for children1 September 2021 to 31 March 2022</t>
  </si>
  <si>
    <t>Early years register (full Inspection)ChildminderDerbyOverall effectiveness: The quality and standards of the provision1 September 2021 to 31 March 2022</t>
  </si>
  <si>
    <t>Early years register (full Inspection)ChildminderDerbyPersonal development1 September 2021 to 31 March 2022</t>
  </si>
  <si>
    <t>Early years register (full Inspection)ChildminderDerbyPersonal development, behaviour and welfare1 September 2021 to 31 March 2022</t>
  </si>
  <si>
    <t>Early years register (full Inspection)ChildminderDerbyQuality of education1 September 2021 to 31 March 2022</t>
  </si>
  <si>
    <t>Early years register (full Inspection)ChildminderDerbyQuality of teaching, learning and assessment1 September 2021 to 31 March 2022</t>
  </si>
  <si>
    <t>Early years register (full Inspection)ChildminderDerbyRequirements of the compulsory part of the childcare register1 September 2021 to 31 March 2022</t>
  </si>
  <si>
    <t>Early years register (full Inspection)ChildminderDerbyRequirements of the voluntary part of the childcare register1 September 2021 to 31 March 2022</t>
  </si>
  <si>
    <t>Early years register (full Inspection)ChildminderDerbyTotal No of inspections1 September 2021 to 31 March 2022</t>
  </si>
  <si>
    <t>Early years register (full Inspection)ChildminderDerbyshireBehaviour and attitudes1 April 2022 to 31 August 2022</t>
  </si>
  <si>
    <t>Early years register (full Inspection)ChildminderDerbyshireEffectiveness of leadership and Management1 April 2022 to 31 August 2022</t>
  </si>
  <si>
    <t>Early years register (full Inspection)ChildminderDerbyshireOutcomes for children1 April 2022 to 31 August 2022</t>
  </si>
  <si>
    <t>Early years register (full Inspection)ChildminderDerbyshireOverall effectiveness: The quality and standards of the provision1 April 2022 to 31 August 2022</t>
  </si>
  <si>
    <t>Early years register (full Inspection)ChildminderDerbyshirePersonal development1 April 2022 to 31 August 2022</t>
  </si>
  <si>
    <t>Early years register (full Inspection)ChildminderDerbyshirePersonal development, behaviour and welfare1 April 2022 to 31 August 2022</t>
  </si>
  <si>
    <t>Early years register (full Inspection)ChildminderDerbyshireQuality of education1 April 2022 to 31 August 2022</t>
  </si>
  <si>
    <t>Early years register (full Inspection)ChildminderDerbyshireQuality of teaching, learning and assessment1 April 2022 to 31 August 2022</t>
  </si>
  <si>
    <t>Early years register (full Inspection)ChildminderDerbyshireRequirements of the compulsory part of the childcare register1 April 2022 to 31 August 2022</t>
  </si>
  <si>
    <t>Early years register (full Inspection)ChildminderDerbyshireRequirements of the voluntary part of the childcare register1 April 2022 to 31 August 2022</t>
  </si>
  <si>
    <t>Early years register (full Inspection)ChildminderDerbyshireTotal No of inspections1 April 2022 to 31 August 2022</t>
  </si>
  <si>
    <t>Early years register (full Inspection)ChildminderDerbyshireBehaviour and attitudes1 September 2021 to 31 March 2022</t>
  </si>
  <si>
    <t>Early years register (full Inspection)ChildminderNorth YorkshireTotal No of inspections1 April 2022 to 31 August 2022</t>
  </si>
  <si>
    <t>Early years register (full Inspection)ChildminderNorth YorkshireBehaviour and attitudes1 September 2021 to 31 March 2022</t>
  </si>
  <si>
    <t>Early years register (full Inspection)ChildminderNorth YorkshireEffectiveness of leadership and Management1 September 2021 to 31 March 2022</t>
  </si>
  <si>
    <t>Early years register (full Inspection)ChildminderNorth YorkshireOutcomes for children1 September 2021 to 31 March 2022</t>
  </si>
  <si>
    <t>Early years register (full Inspection)ChildminderNorth YorkshireOverall effectiveness: The quality and standards of the provision1 September 2021 to 31 March 2022</t>
  </si>
  <si>
    <t>Early years register (full Inspection)ChildminderNorth YorkshirePersonal development1 September 2021 to 31 March 2022</t>
  </si>
  <si>
    <t>Early years register (full Inspection)ChildminderNorth YorkshirePersonal development, behaviour and welfare1 September 2021 to 31 March 2022</t>
  </si>
  <si>
    <t>Early years register (full Inspection)ChildminderNorth YorkshireQuality of education1 September 2021 to 31 March 2022</t>
  </si>
  <si>
    <t>Early years register (full Inspection)ChildminderNorth YorkshireQuality of teaching, learning and assessment1 September 2021 to 31 March 2022</t>
  </si>
  <si>
    <t>Early years register (full Inspection)ChildminderNorth YorkshireRequirements of the compulsory part of the childcare register1 September 2021 to 31 March 2022</t>
  </si>
  <si>
    <t>Early years register (full Inspection)ChildminderNorth YorkshireRequirements of the voluntary part of the childcare register1 September 2021 to 31 March 2022</t>
  </si>
  <si>
    <t>Early years register (full Inspection)ChildminderNorth YorkshireTotal No of inspections1 September 2021 to 31 March 2022</t>
  </si>
  <si>
    <t>Early years register (No children on roll)ChildminderNorth YorkshireNCOR Inspection Outcomes1 April 2022 to 31 August 2022</t>
  </si>
  <si>
    <t>Early years register (No children on roll)ChildminderNorth YorkshireTotal No of inspections1 April 2022 to 31 August 2022</t>
  </si>
  <si>
    <t>Early years register (No children on roll)ChildminderNorth YorkshireNCOR Inspection Outcomes1 September 2021 to 31 March 2022</t>
  </si>
  <si>
    <t>Early years register (No children on roll)ChildminderNorth YorkshireTotal No of inspections1 September 2021 to 31 March 2022</t>
  </si>
  <si>
    <t>Early years register (Out-of-school day care)ChildminderNorth YorkshireTotal No of inspections1 September 2021 to 31 March 2022</t>
  </si>
  <si>
    <t>Early years register (full Inspection)ChildminderNorthumberlandBehaviour and attitudes1 April 2022 to 31 August 2022</t>
  </si>
  <si>
    <t>Early years register (full Inspection)ChildminderNorthumberlandEffectiveness of leadership and Management1 April 2022 to 31 August 2022</t>
  </si>
  <si>
    <t>Early years register (full Inspection)ChildminderNorthumberlandOutcomes for children1 April 2022 to 31 August 2022</t>
  </si>
  <si>
    <t>Early years register (full Inspection)ChildminderNorthumberlandOverall effectiveness: The quality and standards of the provision1 April 2022 to 31 August 2022</t>
  </si>
  <si>
    <t>Early years register (full Inspection)ChildminderNorthumberlandPersonal development1 April 2022 to 31 August 2022</t>
  </si>
  <si>
    <t>Early years register (full Inspection)ChildminderNorthumberlandPersonal development, behaviour and welfare1 April 2022 to 31 August 2022</t>
  </si>
  <si>
    <t>Early years register (full Inspection)ChildminderNorthumberlandQuality of education1 April 2022 to 31 August 2022</t>
  </si>
  <si>
    <t>Early years register (full Inspection)ChildminderNorthumberlandQuality of teaching, learning and assessment1 April 2022 to 31 August 2022</t>
  </si>
  <si>
    <t>Early years register (full Inspection)ChildminderNorthumberlandRequirements of the compulsory part of the childcare register1 April 2022 to 31 August 2022</t>
  </si>
  <si>
    <t>Early years register (full Inspection)ChildminderNorthumberlandRequirements of the voluntary part of the childcare register1 April 2022 to 31 August 2022</t>
  </si>
  <si>
    <t>Early years register (full Inspection)ChildminderNorthumberlandTotal No of inspections1 April 2022 to 31 August 2022</t>
  </si>
  <si>
    <t>Early years register (full Inspection)ChildminderNorthumberlandBehaviour and attitudes1 September 2021 to 31 March 2022</t>
  </si>
  <si>
    <t>Early years register (full Inspection)ChildminderNorthumberlandEffectiveness of leadership and Management1 September 2021 to 31 March 2022</t>
  </si>
  <si>
    <t>Early years register (full Inspection)ChildminderNorthumberlandOutcomes for children1 September 2021 to 31 March 2022</t>
  </si>
  <si>
    <t>Early years register (full Inspection)ChildminderNorthumberlandOverall effectiveness: The quality and standards of the provision1 September 2021 to 31 March 2022</t>
  </si>
  <si>
    <t>Early years register (full Inspection)ChildminderNorthumberlandPersonal development1 September 2021 to 31 March 2022</t>
  </si>
  <si>
    <t>Early years register (full Inspection)ChildminderNorthumberlandPersonal development, behaviour and welfare1 September 2021 to 31 March 2022</t>
  </si>
  <si>
    <t>Early years register (full Inspection)ChildminderNorthumberlandQuality of education1 September 2021 to 31 March 2022</t>
  </si>
  <si>
    <t>Early years register (full Inspection)ChildminderNorthumberlandQuality of teaching, learning and assessment1 September 2021 to 31 March 2022</t>
  </si>
  <si>
    <t>Early years register (full Inspection)ChildminderNorthumberlandRequirements of the compulsory part of the childcare register1 September 2021 to 31 March 2022</t>
  </si>
  <si>
    <t>Early years register (full Inspection)ChildminderNorthumberlandRequirements of the voluntary part of the childcare register1 September 2021 to 31 March 2022</t>
  </si>
  <si>
    <t>Early years register (full Inspection)ChildminderNorthumberlandTotal No of inspections1 September 2021 to 31 March 2022</t>
  </si>
  <si>
    <t>Early years register (No children on roll)ChildminderNorthumberlandNCOR Inspection Outcomes1 September 2021 to 31 March 2022</t>
  </si>
  <si>
    <t>Early years register (No children on roll)ChildminderNorthumberlandTotal No of inspections1 September 2021 to 31 March 2022</t>
  </si>
  <si>
    <t>Early years register (Out-of-school day care)ChildminderNorthumberlandTotal No of inspections1 April 2022 to 31 August 2022</t>
  </si>
  <si>
    <t>Early years register (full Inspection)ChildminderNot RecordedBehaviour and attitudes1 September 2021 to 31 March 2022</t>
  </si>
  <si>
    <t>Early years register (full Inspection)ChildminderNot RecordedEffectiveness of leadership and Management1 September 2021 to 31 March 2022</t>
  </si>
  <si>
    <t>Early years register (full Inspection)ChildminderNot RecordedOutcomes for children1 September 2021 to 31 March 2022</t>
  </si>
  <si>
    <t>Early years register (full Inspection)ChildminderNot RecordedOverall effectiveness: The quality and standards of the provision1 September 2021 to 31 March 2022</t>
  </si>
  <si>
    <t>Early years register (full Inspection)ChildminderNot RecordedPersonal development1 September 2021 to 31 March 2022</t>
  </si>
  <si>
    <t>Early years register (full Inspection)ChildminderNot RecordedPersonal development, behaviour and welfare1 September 2021 to 31 March 2022</t>
  </si>
  <si>
    <t>Early years register (full Inspection)ChildminderNot RecordedQuality of education1 September 2021 to 31 March 2022</t>
  </si>
  <si>
    <t>Early years register (full Inspection)ChildminderNot RecordedQuality of teaching, learning and assessment1 September 2021 to 31 March 2022</t>
  </si>
  <si>
    <t>Early years register (full Inspection)ChildminderNot RecordedRequirements of the compulsory part of the childcare register1 September 2021 to 31 March 2022</t>
  </si>
  <si>
    <t>Early years register (full Inspection)ChildminderNot RecordedRequirements of the voluntary part of the childcare register1 September 2021 to 31 March 2022</t>
  </si>
  <si>
    <t>Early years register (full Inspection)ChildminderNot RecordedTotal No of inspections1 September 2021 to 31 March 2022</t>
  </si>
  <si>
    <t>Childcare registerChildminderNottinghamTotal No of inspections1 September 2021 to 31 March 2022</t>
  </si>
  <si>
    <t>Early years register (full Inspection)ChildminderNottinghamBehaviour and attitudes1 April 2022 to 31 August 2022</t>
  </si>
  <si>
    <t>Early years register (full Inspection)ChildminderNottinghamEffectiveness of leadership and Management1 April 2022 to 31 August 2022</t>
  </si>
  <si>
    <t>Early years register (full Inspection)ChildminderNottinghamOutcomes for children1 April 2022 to 31 August 2022</t>
  </si>
  <si>
    <t>Early years register (full Inspection)ChildminderNottinghamOverall effectiveness: The quality and standards of the provision1 April 2022 to 31 August 2022</t>
  </si>
  <si>
    <t>Early years register (full Inspection)ChildminderNottinghamPersonal development1 April 2022 to 31 August 2022</t>
  </si>
  <si>
    <t>Early years register (full Inspection)ChildminderNottinghamPersonal development, behaviour and welfare1 April 2022 to 31 August 2022</t>
  </si>
  <si>
    <t>Early years register (full Inspection)ChildminderNottinghamQuality of education1 April 2022 to 31 August 2022</t>
  </si>
  <si>
    <t>Early years register (full Inspection)ChildminderNottinghamQuality of teaching, learning and assessment1 April 2022 to 31 August 2022</t>
  </si>
  <si>
    <t>Early years register (full Inspection)ChildminderNottinghamRequirements of the compulsory part of the childcare register1 April 2022 to 31 August 2022</t>
  </si>
  <si>
    <t>Early years register (full Inspection)ChildminderNottinghamRequirements of the voluntary part of the childcare register1 April 2022 to 31 August 2022</t>
  </si>
  <si>
    <t>Early years register (full Inspection)ChildminderNottinghamTotal No of inspections1 April 2022 to 31 August 2022</t>
  </si>
  <si>
    <t>Early years register (full Inspection)ChildminderNottinghamBehaviour and attitudes1 September 2021 to 31 March 2022</t>
  </si>
  <si>
    <t>Early years register (full Inspection)ChildminderNottinghamEffectiveness of leadership and Management1 September 2021 to 31 March 2022</t>
  </si>
  <si>
    <t>Early years register (full Inspection)ChildminderNottinghamOutcomes for children1 September 2021 to 31 March 2022</t>
  </si>
  <si>
    <t>Early years register (full Inspection)ChildminderNottinghamOverall effectiveness: The quality and standards of the provision1 September 2021 to 31 March 2022</t>
  </si>
  <si>
    <t>Early years register (full Inspection)ChildminderNottinghamPersonal development1 September 2021 to 31 March 2022</t>
  </si>
  <si>
    <t>Early years register (full Inspection)ChildminderNottinghamPersonal development, behaviour and welfare1 September 2021 to 31 March 2022</t>
  </si>
  <si>
    <t>Early years register (full Inspection)ChildminderNottinghamQuality of education1 September 2021 to 31 March 2022</t>
  </si>
  <si>
    <t>Early years register (full Inspection)ChildminderNottinghamQuality of teaching, learning and assessment1 September 2021 to 31 March 2022</t>
  </si>
  <si>
    <t>Early years register (full Inspection)ChildminderNottinghamRequirements of the compulsory part of the childcare register1 September 2021 to 31 March 2022</t>
  </si>
  <si>
    <t>Early years register (full Inspection)ChildminderNottinghamRequirements of the voluntary part of the childcare register1 September 2021 to 31 March 2022</t>
  </si>
  <si>
    <t>Early years register (full Inspection)ChildminderNottinghamTotal No of inspections1 September 2021 to 31 March 2022</t>
  </si>
  <si>
    <t>Early years register (No children on roll)ChildminderNottinghamNCOR Inspection Outcomes1 April 2022 to 31 August 2022</t>
  </si>
  <si>
    <t>Early years register (No children on roll)ChildminderNottinghamTotal No of inspections1 April 2022 to 31 August 2022</t>
  </si>
  <si>
    <t>Early years register (No children on roll)ChildminderNottinghamNCOR Inspection Outcomes1 September 2021 to 31 March 2022</t>
  </si>
  <si>
    <t>Early years register (No children on roll)ChildminderNottinghamTotal No of inspections1 September 2021 to 31 March 2022</t>
  </si>
  <si>
    <t>Early years register (Out-of-school day care)ChildminderNottinghamTotal No of inspections1 April 2022 to 31 August 2022</t>
  </si>
  <si>
    <t>Early years register (Out-of-school day care)ChildminderNottinghamTotal No of inspections1 September 2021 to 31 March 2022</t>
  </si>
  <si>
    <t>Early years register (full Inspection)ChildminderNottinghamshireBehaviour and attitudes1 April 2022 to 31 August 2022</t>
  </si>
  <si>
    <t>Early years register (full Inspection)ChildminderNottinghamshireEffectiveness of leadership and Management1 April 2022 to 31 August 2022</t>
  </si>
  <si>
    <t>Early years register (full Inspection)ChildminderNottinghamshireOutcomes for children1 April 2022 to 31 August 2022</t>
  </si>
  <si>
    <t>Early years register (full Inspection)ChildminderNottinghamshireOverall effectiveness: The quality and standards of the provision1 April 2022 to 31 August 2022</t>
  </si>
  <si>
    <t>Early years register (full Inspection)ChildminderNottinghamshirePersonal development1 April 2022 to 31 August 2022</t>
  </si>
  <si>
    <t>Early years register (full Inspection)ChildminderNottinghamshirePersonal development, behaviour and welfare1 April 2022 to 31 August 2022</t>
  </si>
  <si>
    <t>Early years register (full Inspection)ChildminderNottinghamshireQuality of education1 April 2022 to 31 August 2022</t>
  </si>
  <si>
    <t>Early years register (full Inspection)ChildminderNottinghamshireQuality of teaching, learning and assessment1 April 2022 to 31 August 2022</t>
  </si>
  <si>
    <t>Early years register (full Inspection)ChildminderNottinghamshireRequirements of the compulsory part of the childcare register1 April 2022 to 31 August 2022</t>
  </si>
  <si>
    <t>Early years register (full Inspection)ChildminderNottinghamshireRequirements of the voluntary part of the childcare register1 April 2022 to 31 August 2022</t>
  </si>
  <si>
    <t>Early years register (full Inspection)ChildminderNottinghamshireTotal No of inspections1 April 2022 to 31 August 2022</t>
  </si>
  <si>
    <t>Early years register (full Inspection)ChildminderNottinghamshireBehaviour and attitudes1 September 2021 to 31 March 2022</t>
  </si>
  <si>
    <t>Early years register (full Inspection)ChildminderNottinghamshireEffectiveness of leadership and Management1 September 2021 to 31 March 2022</t>
  </si>
  <si>
    <t>Early years register (full Inspection)ChildminderNottinghamshireOutcomes for children1 September 2021 to 31 March 2022</t>
  </si>
  <si>
    <t>Early years register (full Inspection)ChildminderNottinghamshireOverall effectiveness: The quality and standards of the provision1 September 2021 to 31 March 2022</t>
  </si>
  <si>
    <t>Early years register (full Inspection)ChildminderNottinghamshirePersonal development1 September 2021 to 31 March 2022</t>
  </si>
  <si>
    <t>Early years register (full Inspection)ChildminderNottinghamshirePersonal development, behaviour and welfare1 September 2021 to 31 March 2022</t>
  </si>
  <si>
    <t>Early years register (full Inspection)ChildminderNottinghamshireQuality of education1 September 2021 to 31 March 2022</t>
  </si>
  <si>
    <t>Early years register (full Inspection)ChildminderNottinghamshireQuality of teaching, learning and assessment1 September 2021 to 31 March 2022</t>
  </si>
  <si>
    <t>Early years register (full Inspection)ChildminderNottinghamshireRequirements of the compulsory part of the childcare register1 September 2021 to 31 March 2022</t>
  </si>
  <si>
    <t>Early years register (full Inspection)ChildminderNottinghamshireRequirements of the voluntary part of the childcare register1 September 2021 to 31 March 2022</t>
  </si>
  <si>
    <t>Early years register (full Inspection)ChildminderNottinghamshireTotal No of inspections1 September 2021 to 31 March 2022</t>
  </si>
  <si>
    <t>Early years register (No children on roll)ChildminderNottinghamshireNCOR Inspection Outcomes1 April 2022 to 31 August 2022</t>
  </si>
  <si>
    <t>Early years register (No children on roll)ChildminderNottinghamshireTotal No of inspections1 April 2022 to 31 August 2022</t>
  </si>
  <si>
    <t>Early years register (No children on roll)ChildminderNottinghamshireNCOR Inspection Outcomes1 September 2021 to 31 March 2022</t>
  </si>
  <si>
    <t>Early years register (No children on roll)ChildminderNottinghamshireTotal No of inspections1 September 2021 to 31 March 2022</t>
  </si>
  <si>
    <t>Early years register (Out-of-school day care)ChildminderNottinghamshireTotal No of inspections1 April 2022 to 31 August 2022</t>
  </si>
  <si>
    <t>Early years register (Out-of-school day care)ChildminderNottinghamshireTotal No of inspections1 September 2021 to 31 March 2022</t>
  </si>
  <si>
    <t>Early years register (full Inspection)ChildminderOldhamBehaviour and attitudes1 April 2022 to 31 August 2022</t>
  </si>
  <si>
    <t>Early years register (full Inspection)ChildminderOldhamEffectiveness of leadership and Management1 April 2022 to 31 August 2022</t>
  </si>
  <si>
    <t>Early years register (full Inspection)ChildminderOldhamOutcomes for children1 April 2022 to 31 August 2022</t>
  </si>
  <si>
    <t>Early years register (full Inspection)ChildminderOldhamOverall effectiveness: The quality and standards of the provision1 April 2022 to 31 August 2022</t>
  </si>
  <si>
    <t>Early years register (full Inspection)ChildminderOldhamPersonal development1 April 2022 to 31 August 2022</t>
  </si>
  <si>
    <t>Early years register (full Inspection)ChildminderOldhamPersonal development, behaviour and welfare1 April 2022 to 31 August 2022</t>
  </si>
  <si>
    <t>Early years register (full Inspection)ChildminderOldhamQuality of education1 April 2022 to 31 August 2022</t>
  </si>
  <si>
    <t>Early years register (full Inspection)ChildminderOldhamQuality of teaching, learning and assessment1 April 2022 to 31 August 2022</t>
  </si>
  <si>
    <t>Early years register (full Inspection)ChildminderOldhamRequirements of the compulsory part of the childcare register1 April 2022 to 31 August 2022</t>
  </si>
  <si>
    <t>Early years register (full Inspection)ChildminderOldhamRequirements of the voluntary part of the childcare register1 April 2022 to 31 August 2022</t>
  </si>
  <si>
    <t>Early years register (full Inspection)ChildminderOldhamTotal No of inspections1 April 2022 to 31 August 2022</t>
  </si>
  <si>
    <t>Early years register (full Inspection)ChildminderOldhamBehaviour and attitudes1 September 2021 to 31 March 2022</t>
  </si>
  <si>
    <t>Early years register (full Inspection)ChildminderOldhamEffectiveness of leadership and Management1 September 2021 to 31 March 2022</t>
  </si>
  <si>
    <t>Early years register (full Inspection)ChildminderOldhamOutcomes for children1 September 2021 to 31 March 2022</t>
  </si>
  <si>
    <t>Early years register (full Inspection)ChildminderOldhamOverall effectiveness: The quality and standards of the provision1 September 2021 to 31 March 2022</t>
  </si>
  <si>
    <t>Early years register (full Inspection)ChildminderOldhamPersonal development1 September 2021 to 31 March 2022</t>
  </si>
  <si>
    <t>Early years register (full Inspection)ChildminderOldhamPersonal development, behaviour and welfare1 September 2021 to 31 March 2022</t>
  </si>
  <si>
    <t>Early years register (full Inspection)ChildminderOldhamQuality of education1 September 2021 to 31 March 2022</t>
  </si>
  <si>
    <t>Early years register (full Inspection)ChildminderOldhamQuality of teaching, learning and assessment1 September 2021 to 31 March 2022</t>
  </si>
  <si>
    <t>Early years register (full Inspection)ChildminderOldhamRequirements of the compulsory part of the childcare register1 September 2021 to 31 March 2022</t>
  </si>
  <si>
    <t>Early years register (full Inspection)ChildminderOldhamRequirements of the voluntary part of the childcare register1 September 2021 to 31 March 2022</t>
  </si>
  <si>
    <t>Early years register (full Inspection)ChildminderOldhamTotal No of inspections1 September 2021 to 31 March 2022</t>
  </si>
  <si>
    <t>Early years register (No children on roll)ChildminderOldhamNCOR Inspection Outcomes1 April 2022 to 31 August 2022</t>
  </si>
  <si>
    <t>Early years register (No children on roll)ChildminderOldhamTotal No of inspections1 April 2022 to 31 August 2022</t>
  </si>
  <si>
    <t>Early years register (No children on roll)ChildminderOldhamNCOR Inspection Outcomes1 September 2021 to 31 March 2022</t>
  </si>
  <si>
    <t>Early years register (No children on roll)ChildminderOldhamTotal No of inspections1 September 2021 to 31 March 2022</t>
  </si>
  <si>
    <t>Early years register (full Inspection)ChildminderOxfordshireBehaviour and attitudes1 April 2022 to 31 August 2022</t>
  </si>
  <si>
    <t>Early years register (full Inspection)ChildminderOxfordshireEffectiveness of leadership and Management1 April 2022 to 31 August 2022</t>
  </si>
  <si>
    <t>Early years register (full Inspection)ChildminderOxfordshireOutcomes for children1 April 2022 to 31 August 2022</t>
  </si>
  <si>
    <t>Early years register (full Inspection)ChildminderOxfordshireOverall effectiveness: The quality and standards of the provision1 April 2022 to 31 August 2022</t>
  </si>
  <si>
    <t>Early years register (full Inspection)ChildminderOxfordshirePersonal development1 April 2022 to 31 August 2022</t>
  </si>
  <si>
    <t>Early years register (full Inspection)ChildminderOxfordshirePersonal development, behaviour and welfare1 April 2022 to 31 August 2022</t>
  </si>
  <si>
    <t>Early years register (full Inspection)ChildminderOxfordshireQuality of education1 April 2022 to 31 August 2022</t>
  </si>
  <si>
    <t>Early years register (full Inspection)ChildminderOxfordshireQuality of teaching, learning and assessment1 April 2022 to 31 August 2022</t>
  </si>
  <si>
    <t>Early years register (full Inspection)ChildminderOxfordshireRequirements of the compulsory part of the childcare register1 April 2022 to 31 August 2022</t>
  </si>
  <si>
    <t>Early years register (full Inspection)ChildminderOxfordshireRequirements of the voluntary part of the childcare register1 April 2022 to 31 August 2022</t>
  </si>
  <si>
    <t>Early years register (full Inspection)ChildminderOxfordshireTotal No of inspections1 April 2022 to 31 August 2022</t>
  </si>
  <si>
    <t>Early years register (full Inspection)ChildminderOxfordshireBehaviour and attitudes1 September 2021 to 31 March 2022</t>
  </si>
  <si>
    <t>Early years register (full Inspection)ChildminderOxfordshireEffectiveness of leadership and Management1 September 2021 to 31 March 2022</t>
  </si>
  <si>
    <t>Early years register (full Inspection)ChildminderOxfordshireOutcomes for children1 September 2021 to 31 March 2022</t>
  </si>
  <si>
    <t>Early years register (full Inspection)ChildminderOxfordshireOverall effectiveness: The quality and standards of the provision1 September 2021 to 31 March 2022</t>
  </si>
  <si>
    <t>Early years register (full Inspection)ChildminderOxfordshirePersonal development1 September 2021 to 31 March 2022</t>
  </si>
  <si>
    <t>Early years register (full Inspection)ChildminderOxfordshirePersonal development, behaviour and welfare1 September 2021 to 31 March 2022</t>
  </si>
  <si>
    <t>Early years register (full Inspection)ChildminderOxfordshireQuality of education1 September 2021 to 31 March 2022</t>
  </si>
  <si>
    <t>Early years register (full Inspection)ChildminderOxfordshireQuality of teaching, learning and assessment1 September 2021 to 31 March 2022</t>
  </si>
  <si>
    <t>Early years register (full Inspection)ChildminderOxfordshireRequirements of the compulsory part of the childcare register1 September 2021 to 31 March 2022</t>
  </si>
  <si>
    <t>Early years register (full Inspection)ChildminderOxfordshireRequirements of the voluntary part of the childcare register1 September 2021 to 31 March 2022</t>
  </si>
  <si>
    <t>Early years register (full Inspection)ChildminderOxfordshireTotal No of inspections1 September 2021 to 31 March 2022</t>
  </si>
  <si>
    <t>Early years register (No children on roll)ChildminderOxfordshireNCOR Inspection Outcomes1 April 2022 to 31 August 2022</t>
  </si>
  <si>
    <t>Early years register (No children on roll)ChildminderOxfordshireTotal No of inspections1 April 2022 to 31 August 2022</t>
  </si>
  <si>
    <t>Early years register (No children on roll)ChildminderOxfordshireNCOR Inspection Outcomes1 September 2021 to 31 March 2022</t>
  </si>
  <si>
    <t>Early years register (No children on roll)ChildminderOxfordshireTotal No of inspections1 September 2021 to 31 March 2022</t>
  </si>
  <si>
    <t>Early years register (Out-of-school day care)ChildminderOxfordshireTotal No of inspections1 April 2022 to 31 August 2022</t>
  </si>
  <si>
    <t>Early years register (Out-of-school day care)ChildminderOxfordshireTotal No of inspections1 September 2021 to 31 March 2022</t>
  </si>
  <si>
    <t>Early years register (full Inspection)ChildminderPeterboroughBehaviour and attitudes1 April 2022 to 31 August 2022</t>
  </si>
  <si>
    <t>Early years register (full Inspection)ChildminderPeterboroughEffectiveness of leadership and Management1 April 2022 to 31 August 2022</t>
  </si>
  <si>
    <t>Early years register (full Inspection)ChildminderPeterboroughOutcomes for children1 April 2022 to 31 August 2022</t>
  </si>
  <si>
    <t>Early years register (full Inspection)ChildminderPeterboroughOverall effectiveness: The quality and standards of the provision1 April 2022 to 31 August 2022</t>
  </si>
  <si>
    <t>Early years register (full Inspection)ChildminderPeterboroughPersonal development1 April 2022 to 31 August 2022</t>
  </si>
  <si>
    <t>Early years register (full Inspection)ChildminderPeterboroughPersonal development, behaviour and welfare1 April 2022 to 31 August 2022</t>
  </si>
  <si>
    <t>Early years register (full Inspection)ChildminderPeterboroughQuality of education1 April 2022 to 31 August 2022</t>
  </si>
  <si>
    <t>Early years register (full Inspection)ChildminderPeterboroughQuality of teaching, learning and assessment1 April 2022 to 31 August 2022</t>
  </si>
  <si>
    <t>Early years register (full Inspection)ChildminderPeterboroughRequirements of the compulsory part of the childcare register1 April 2022 to 31 August 2022</t>
  </si>
  <si>
    <t>Early years register (full Inspection)ChildminderPeterboroughRequirements of the voluntary part of the childcare register1 April 2022 to 31 August 2022</t>
  </si>
  <si>
    <t>Early years register (full Inspection)ChildminderPeterboroughTotal No of inspections1 April 2022 to 31 August 2022</t>
  </si>
  <si>
    <t>Early years register (full Inspection)ChildminderPeterboroughBehaviour and attitudes1 September 2021 to 31 March 2022</t>
  </si>
  <si>
    <t>Early years register (full Inspection)ChildminderPeterboroughEffectiveness of leadership and Management1 September 2021 to 31 March 2022</t>
  </si>
  <si>
    <t>Early years register (full Inspection)ChildminderPeterboroughOutcomes for children1 September 2021 to 31 March 2022</t>
  </si>
  <si>
    <t>Early years register (full Inspection)ChildminderPeterboroughOverall effectiveness: The quality and standards of the provision1 September 2021 to 31 March 2022</t>
  </si>
  <si>
    <t>Early years register (full Inspection)ChildminderPeterboroughPersonal development1 September 2021 to 31 March 2022</t>
  </si>
  <si>
    <t>Early years register (full Inspection)ChildminderPeterboroughPersonal development, behaviour and welfare1 September 2021 to 31 March 2022</t>
  </si>
  <si>
    <t>Early years register (full Inspection)ChildminderPeterboroughQuality of education1 September 2021 to 31 March 2022</t>
  </si>
  <si>
    <t>Early years register (full Inspection)ChildminderPeterboroughQuality of teaching, learning and assessment1 September 2021 to 31 March 2022</t>
  </si>
  <si>
    <t>Early years register (full Inspection)ChildminderPeterboroughRequirements of the compulsory part of the childcare register1 September 2021 to 31 March 2022</t>
  </si>
  <si>
    <t>Early years register (full Inspection)ChildminderPeterboroughRequirements of the voluntary part of the childcare register1 September 2021 to 31 March 2022</t>
  </si>
  <si>
    <t>Early years register (full Inspection)ChildminderPeterboroughTotal No of inspections1 September 2021 to 31 March 2022</t>
  </si>
  <si>
    <t>Early years register (No children on roll)ChildminderPeterboroughNCOR Inspection Outcomes1 September 2021 to 31 March 2022</t>
  </si>
  <si>
    <t>Early years register (No children on roll)ChildminderPeterboroughTotal No of inspections1 September 2021 to 31 March 2022</t>
  </si>
  <si>
    <t>Early years register (Out-of-school day care)ChildminderPeterboroughTotal No of inspections1 September 2021 to 31 March 2022</t>
  </si>
  <si>
    <t>Childcare registerChildminderPlymouthTotal No of inspections1 September 2021 to 31 March 2022</t>
  </si>
  <si>
    <t>Early years register (full Inspection)ChildminderPlymouthBehaviour and attitudes1 April 2022 to 31 August 2022</t>
  </si>
  <si>
    <t>Early years register (full Inspection)ChildminderPlymouthEffectiveness of leadership and Management1 April 2022 to 31 August 2022</t>
  </si>
  <si>
    <t>Early years register (full Inspection)ChildminderPlymouthOutcomes for children1 April 2022 to 31 August 2022</t>
  </si>
  <si>
    <t>Early years register (full Inspection)ChildminderPlymouthOverall effectiveness: The quality and standards of the provision1 April 2022 to 31 August 2022</t>
  </si>
  <si>
    <t>Early years register (full Inspection)ChildminderPlymouthPersonal development1 April 2022 to 31 August 2022</t>
  </si>
  <si>
    <t>Early years register (full Inspection)ChildminderPlymouthPersonal development, behaviour and welfare1 April 2022 to 31 August 2022</t>
  </si>
  <si>
    <t>Early years register (full Inspection)ChildminderPlymouthQuality of education1 April 2022 to 31 August 2022</t>
  </si>
  <si>
    <t>Early years register (full Inspection)ChildminderPlymouthQuality of teaching, learning and assessment1 April 2022 to 31 August 2022</t>
  </si>
  <si>
    <t>Early years register (full Inspection)ChildminderPlymouthRequirements of the compulsory part of the childcare register1 April 2022 to 31 August 2022</t>
  </si>
  <si>
    <t>Early years register (full Inspection)ChildminderPlymouthRequirements of the voluntary part of the childcare register1 April 2022 to 31 August 2022</t>
  </si>
  <si>
    <t>Early years register (full Inspection)ChildminderPlymouthTotal No of inspections1 April 2022 to 31 August 2022</t>
  </si>
  <si>
    <t>Early years register (full Inspection)ChildminderPlymouthBehaviour and attitudes1 September 2021 to 31 March 2022</t>
  </si>
  <si>
    <t>Early years register (full Inspection)ChildminderPlymouthEffectiveness of leadership and Management1 September 2021 to 31 March 2022</t>
  </si>
  <si>
    <t>Early years register (full Inspection)ChildminderPlymouthOutcomes for children1 September 2021 to 31 March 2022</t>
  </si>
  <si>
    <t>Early years register (full Inspection)ChildminderPlymouthOverall effectiveness: The quality and standards of the provision1 September 2021 to 31 March 2022</t>
  </si>
  <si>
    <t>Early years register (full Inspection)ChildminderPlymouthPersonal development1 September 2021 to 31 March 2022</t>
  </si>
  <si>
    <t>Early years register (full Inspection)ChildminderPlymouthPersonal development, behaviour and welfare1 September 2021 to 31 March 2022</t>
  </si>
  <si>
    <t>Early years register (full Inspection)ChildminderPlymouthQuality of education1 September 2021 to 31 March 2022</t>
  </si>
  <si>
    <t>Early years register (full Inspection)ChildminderPlymouthQuality of teaching, learning and assessment1 September 2021 to 31 March 2022</t>
  </si>
  <si>
    <t>Early years register (full Inspection)ChildminderPlymouthRequirements of the compulsory part of the childcare register1 September 2021 to 31 March 2022</t>
  </si>
  <si>
    <t>Early years register (full Inspection)ChildminderPlymouthRequirements of the voluntary part of the childcare register1 September 2021 to 31 March 2022</t>
  </si>
  <si>
    <t>Early years register (full Inspection)ChildminderPlymouthTotal No of inspections1 September 2021 to 31 March 2022</t>
  </si>
  <si>
    <t>Early years register (No children on roll)ChildminderPlymouthNCOR Inspection Outcomes1 April 2022 to 31 August 2022</t>
  </si>
  <si>
    <t>Early years register (No children on roll)ChildminderPlymouthTotal No of inspections1 April 2022 to 31 August 2022</t>
  </si>
  <si>
    <t>Early years register (full Inspection)ChildminderPortsmouthBehaviour and attitudes1 April 2022 to 31 August 2022</t>
  </si>
  <si>
    <t>Early years register (full Inspection)ChildminderPortsmouthEffectiveness of leadership and Management1 April 2022 to 31 August 2022</t>
  </si>
  <si>
    <t>Early years register (full Inspection)ChildminderPortsmouthOutcomes for children1 April 2022 to 31 August 2022</t>
  </si>
  <si>
    <t>Early years register (full Inspection)ChildminderPortsmouthOverall effectiveness: The quality and standards of the provision1 April 2022 to 31 August 2022</t>
  </si>
  <si>
    <t>Early years register (full Inspection)ChildminderPortsmouthPersonal development1 April 2022 to 31 August 2022</t>
  </si>
  <si>
    <t>Early years register (full Inspection)ChildminderPortsmouthPersonal development, behaviour and welfare1 April 2022 to 31 August 2022</t>
  </si>
  <si>
    <t>Early years register (full Inspection)ChildminderPortsmouthQuality of education1 April 2022 to 31 August 2022</t>
  </si>
  <si>
    <t>Early years register (full Inspection)ChildminderPortsmouthQuality of teaching, learning and assessment1 April 2022 to 31 August 2022</t>
  </si>
  <si>
    <t>Early years register (full Inspection)ChildminderPortsmouthRequirements of the compulsory part of the childcare register1 April 2022 to 31 August 2022</t>
  </si>
  <si>
    <t>Early years register (full Inspection)ChildminderPortsmouthRequirements of the voluntary part of the childcare register1 April 2022 to 31 August 2022</t>
  </si>
  <si>
    <t>Early years register (full Inspection)ChildminderPortsmouthTotal No of inspections1 April 2022 to 31 August 2022</t>
  </si>
  <si>
    <t>Early years register (full Inspection)ChildminderPortsmouthBehaviour and attitudes1 September 2021 to 31 March 2022</t>
  </si>
  <si>
    <t>Early years register (full Inspection)ChildminderPortsmouthEffectiveness of leadership and Management1 September 2021 to 31 March 2022</t>
  </si>
  <si>
    <t>Early years register (full Inspection)ChildminderPortsmouthOutcomes for children1 September 2021 to 31 March 2022</t>
  </si>
  <si>
    <t>Early years register (full Inspection)ChildminderPortsmouthOverall effectiveness: The quality and standards of the provision1 September 2021 to 31 March 2022</t>
  </si>
  <si>
    <t>Early years register (full Inspection)ChildminderPortsmouthPersonal development1 September 2021 to 31 March 2022</t>
  </si>
  <si>
    <t>Early years register (full Inspection)ChildminderPortsmouthPersonal development, behaviour and welfare1 September 2021 to 31 March 2022</t>
  </si>
  <si>
    <t>Early years register (full Inspection)ChildminderPortsmouthQuality of education1 September 2021 to 31 March 2022</t>
  </si>
  <si>
    <t>Early years register (full Inspection)ChildminderPortsmouthQuality of teaching, learning and assessment1 September 2021 to 31 March 2022</t>
  </si>
  <si>
    <t>Early years register (full Inspection)ChildminderPortsmouthRequirements of the compulsory part of the childcare register1 September 2021 to 31 March 2022</t>
  </si>
  <si>
    <t>Early years register (full Inspection)ChildminderPortsmouthRequirements of the voluntary part of the childcare register1 September 2021 to 31 March 2022</t>
  </si>
  <si>
    <t>Early years register (full Inspection)ChildminderPortsmouthTotal No of inspections1 September 2021 to 31 March 2022</t>
  </si>
  <si>
    <t>Early years register (No children on roll)ChildminderPortsmouthNCOR Inspection Outcomes1 September 2021 to 31 March 2022</t>
  </si>
  <si>
    <t>Early years register (No children on roll)ChildminderPortsmouthTotal No of inspections1 September 2021 to 31 March 2022</t>
  </si>
  <si>
    <t>Early years register (full Inspection)ChildminderReadingBehaviour and attitudes1 April 2022 to 31 August 2022</t>
  </si>
  <si>
    <t>Early years register (full Inspection)ChildminderReadingEffectiveness of leadership and Management1 April 2022 to 31 August 2022</t>
  </si>
  <si>
    <t>Childcare registerHome childcarerSouthend on SeaTotal No of inspections1 September 2021 to 31 March 2022</t>
  </si>
  <si>
    <t>Childcare registerHome childcarerSouthwarkTotal No of inspections1 September 2021 to 31 March 2022</t>
  </si>
  <si>
    <t>Childcare registerHome childcarerSunderlandTotal No of inspections1 September 2021 to 31 March 2022</t>
  </si>
  <si>
    <t>Childcare registerHome childcarerSurreyTotal No of inspections1 September 2021 to 31 March 2022</t>
  </si>
  <si>
    <t>Childcare registerHome childcarerSuttonTotal No of inspections1 September 2021 to 31 March 2022</t>
  </si>
  <si>
    <t>Childcare registerHome childcarerTamesideTotal No of inspections1 April 2022 to 31 August 2022</t>
  </si>
  <si>
    <t>Childcare registerHome childcarerTorbayTotal No of inspections1 September 2021 to 31 March 2022</t>
  </si>
  <si>
    <t>Childcare registerHome childcarerTraffordTotal No of inspections1 April 2022 to 31 August 2022</t>
  </si>
  <si>
    <t>Childcare registerHome childcarerWaltham ForestTotal No of inspections1 September 2021 to 31 March 2022</t>
  </si>
  <si>
    <t>Childcare registerHome childcarerWandsworthTotal No of inspections1 September 2021 to 31 March 2022</t>
  </si>
  <si>
    <t>Childcare registerHome childcarerWest NorthamptonshireTotal No of inspections1 September 2021 to 31 March 2022</t>
  </si>
  <si>
    <t>Childcare registerHome childcarerWest SussexTotal No of inspections1 September 2021 to 31 March 2022</t>
  </si>
  <si>
    <t>Childcare registerHome childcarerWiltshireTotal No of inspections1 September 2021 to 31 March 2022</t>
  </si>
  <si>
    <t>Childcare registerHome childcarerYorkTotal No of inspections1 September 2021 to 31 March 2022</t>
  </si>
  <si>
    <r>
      <t xml:space="preserve">Table 14: Number of early years and childcare provider inspections, by inspection type </t>
    </r>
    <r>
      <rPr>
        <b/>
        <vertAlign val="superscript"/>
        <sz val="15"/>
        <rFont val="Tahoma"/>
        <family val="2"/>
      </rPr>
      <t>1 2 3</t>
    </r>
  </si>
  <si>
    <t>Select date range:</t>
  </si>
  <si>
    <t>All inspections</t>
  </si>
  <si>
    <t>Early years register (full inspection)</t>
  </si>
  <si>
    <t>Early years register (no children on roll)</t>
  </si>
  <si>
    <t>2. Since the introduction of the Education Inspection Framework on 1 September 2019, providers on the Early Years Register (EYR), who only offer care before and after school or during the school holidays</t>
  </si>
  <si>
    <t xml:space="preserve">    (‘out-of-school day care’ providers) will no longer receive a full EYR inspection.</t>
  </si>
  <si>
    <t>3. Provider type relates to that as at the end of the reporting period. Providers can change type within a reporting period and so a small number of providers may have been registered as a different provider type at</t>
  </si>
  <si>
    <t xml:space="preserve">    the time of inspection.</t>
  </si>
  <si>
    <t>All provisionOutcome1 April 2022 to 31 August 2022</t>
  </si>
  <si>
    <t>All provisionOutcome1 September 2021 to 31 March 2022</t>
  </si>
  <si>
    <t>Childcare on non-domestic premisesOutcome1 April 2022 to 31 August 2022</t>
  </si>
  <si>
    <t>Childcare on non-domestic premisesOutcome1 September 2021 to 31 March 2022</t>
  </si>
  <si>
    <t>ChildminderOutcome1 April 2022 to 31 August 2022</t>
  </si>
  <si>
    <t>ChildminderOutcome1 September 2021 to 31 March 2022</t>
  </si>
  <si>
    <t>Home childcarerOutcome1 April 2022 to 31 August 2022</t>
  </si>
  <si>
    <t>Home childcarerOutcome1 September 2021 to 31 March 2022</t>
  </si>
  <si>
    <r>
      <t xml:space="preserve">Table 15: Overall effectiveness and sub-judgements of full Early Years Register inspections </t>
    </r>
    <r>
      <rPr>
        <b/>
        <vertAlign val="superscript"/>
        <sz val="15"/>
        <rFont val="Tahoma"/>
        <family val="2"/>
      </rPr>
      <t>1 2 3 4 5</t>
    </r>
  </si>
  <si>
    <t>Number of inspections</t>
  </si>
  <si>
    <t>Percentage of inspections</t>
  </si>
  <si>
    <t xml:space="preserve">2. Percentages are rounded and may not sum to 100. Where the number of inspections is small, percentages should be treated with caution.
</t>
  </si>
  <si>
    <t>3. Provider details relate to those as at the end of the reporting period. Providers can change type or register within a reporting period and so a small number of providers may have been registered as a different provider</t>
  </si>
  <si>
    <t>type, or on a different register, at the time of inspection.</t>
  </si>
  <si>
    <t>5. Since the introduction of the Education Inspection Framework on 1 September 2019, the additional judgements have been changed to quality of education, behaviour and attitudes, personal development and leadership</t>
  </si>
  <si>
    <t xml:space="preserve"> and management. These are not directly comparable to the previous key judgements.</t>
  </si>
  <si>
    <r>
      <t xml:space="preserve">Table 16: Overall effectiveness at full Early Years Register inspections, by region and local authority </t>
    </r>
    <r>
      <rPr>
        <b/>
        <vertAlign val="superscript"/>
        <sz val="15"/>
        <rFont val="Tahoma"/>
        <family val="2"/>
      </rPr>
      <t>1 2 3 4</t>
    </r>
  </si>
  <si>
    <t xml:space="preserve">3. Provider details relate to those as at the end of the reporting period. Providers can change type or register within a reporting period and so a small number of providers may have been registered as a different provider type, </t>
  </si>
  <si>
    <t>or on a different register, at the time of inspection.</t>
  </si>
  <si>
    <r>
      <t xml:space="preserve">Table 17:  Inspection outcomes of early years registered providers where there were no children on roll, by provider type </t>
    </r>
    <r>
      <rPr>
        <b/>
        <vertAlign val="superscript"/>
        <sz val="15"/>
        <rFont val="Tahoma"/>
        <family val="2"/>
      </rPr>
      <t>1 2</t>
    </r>
  </si>
  <si>
    <t>2. Provider details relate to those as at the end of the reporting period. Providers can change type or register within a reporting period and so a small number of providers may have been registered as a different provider type,</t>
  </si>
  <si>
    <t>3. All provision' data includes providers that were childminders at the time of inspection, but have since become home childcarers. Therefore, the total number of inspections may not add up.</t>
  </si>
  <si>
    <t xml:space="preserve">Table 18: Early years registered providers complying with the requirements of the Childcare Register at their full </t>
  </si>
  <si>
    <r>
      <t>Early Years Register inspection, by provider type</t>
    </r>
    <r>
      <rPr>
        <b/>
        <vertAlign val="superscript"/>
        <sz val="15"/>
        <rFont val="Tahoma"/>
        <family val="2"/>
      </rPr>
      <t xml:space="preserve"> 1 2 3 4</t>
    </r>
  </si>
  <si>
    <t>Number of Inspections</t>
  </si>
  <si>
    <t>Requirements of the compulsory part of the Childcare Register</t>
  </si>
  <si>
    <t>Requirements of the voluntary part of the Childcare Register</t>
  </si>
  <si>
    <t>3. Provider details relate to those as at the end of the reporting period. Providers can change type or register within a reporting period and so a small number of providers may have been registered as a different provider type,</t>
  </si>
  <si>
    <r>
      <t xml:space="preserve">Table 19: Inspections of providers registered only on the Childcare Register, by provider type </t>
    </r>
    <r>
      <rPr>
        <b/>
        <vertAlign val="superscript"/>
        <sz val="15"/>
        <rFont val="Tahoma"/>
        <family val="2"/>
      </rPr>
      <t>1 2 3 4</t>
    </r>
  </si>
  <si>
    <t>4. Data refers to Childcare Register inspections.</t>
  </si>
  <si>
    <r>
      <t>Chart 3: Overall effectiveness and sub-judgements of full Early Years Register inspections, by provider type</t>
    </r>
    <r>
      <rPr>
        <b/>
        <vertAlign val="superscript"/>
        <sz val="15"/>
        <rFont val="Tahoma"/>
        <family val="2"/>
      </rPr>
      <t xml:space="preserve"> 1 2 3 4</t>
    </r>
  </si>
  <si>
    <t>4. Since the introduction of the Education Inspection Framework on 1 September 2019, the additional judgements have been changed to quality of education, behaviour and attitudes, personal development and leadership</t>
  </si>
  <si>
    <t>and management. These are not directly comparable to the previous key judgements.</t>
  </si>
  <si>
    <t>All Regulatory visits</t>
  </si>
  <si>
    <t>Regulatory (Early Years Register)</t>
  </si>
  <si>
    <t>Regulatory (Childcare Register)</t>
  </si>
  <si>
    <t>Registration visits</t>
  </si>
  <si>
    <t>1. Regulatory visits do not include visits to unregistered providers.</t>
  </si>
  <si>
    <t xml:space="preserve">2. The regulatory events include face-to-face visits as well as remote visits via telephone call. </t>
  </si>
  <si>
    <t>Event type</t>
  </si>
  <si>
    <t>Home childcarerRegulatory (Early Years Register)1 September 2021 to 31 March 2022</t>
  </si>
  <si>
    <t>All provisionRegistration visits1 September 2021 to 31 March 2022</t>
  </si>
  <si>
    <t>All provisionRegulatory (Childcare Register)1 September 2021 to 31 March 2022</t>
  </si>
  <si>
    <t>ChildminderRegulatory (Early Years Register)1 September 2021 to 31 March 2022</t>
  </si>
  <si>
    <t>ChildminderRegulatory (Early Years Register)1 April 2022 to 31 August 2022</t>
  </si>
  <si>
    <t>Childcare on non-domestic premisesRegistration visits1 April 2022 to 31 August 2022</t>
  </si>
  <si>
    <t>Childcare on non-domestic premisesInterim visits1 September 2021 to 31 March 2022</t>
  </si>
  <si>
    <t>Interim visits</t>
  </si>
  <si>
    <t>Childcare on non-domestic premisesRegulatory (Childcare Register)1 April 2022 to 31 August 2022</t>
  </si>
  <si>
    <t>Childcare on domestic premisesRegistration visits1 September 2021 to 31 March 2022</t>
  </si>
  <si>
    <t>Childcare on domestic premisesRegulatory (Early Years Register)1 April 2022 to 31 August 2022</t>
  </si>
  <si>
    <t>Childcare on domestic premisesRegulatory (Early Years Register)1 September 2021 to 31 March 2022</t>
  </si>
  <si>
    <t>Childcare on non-domestic premisesRegulatory (Early Years Register)1 April 2022 to 31 August 2022</t>
  </si>
  <si>
    <t>All provisionInterim visits1 April 2022 to 31 August 2022</t>
  </si>
  <si>
    <t>Home childcarerRegulatory (Childcare Register)1 September 2021 to 31 March 2022</t>
  </si>
  <si>
    <t>All provisionRegulatory (Early Years Register)1 April 2022 to 31 August 2022</t>
  </si>
  <si>
    <t>All provisionRegulatory (Early Years Register)1 September 2021 to 31 March 2022</t>
  </si>
  <si>
    <t>Childcare on domestic premisesRegulatory (Childcare Register)1 September 2021 to 31 March 2022</t>
  </si>
  <si>
    <t>Home childcarerRegistration visits1 September 2021 to 31 March 2022</t>
  </si>
  <si>
    <t>Childcare on non-domestic premisesRegulatory (Early Years Register)1 September 2021 to 31 March 2022</t>
  </si>
  <si>
    <t>Home childcarerRegulatory (Childcare Register)1 April 2022 to 31 August 2022</t>
  </si>
  <si>
    <t>All provisionInterim visits1 September 2021 to 31 March 2022</t>
  </si>
  <si>
    <t>All provisionRegulatory (Childcare Register)1 April 2022 to 31 August 2022</t>
  </si>
  <si>
    <t>ChildminderRegulatory (Childcare Register)1 September 2021 to 31 March 2022</t>
  </si>
  <si>
    <t>ChildminderRegistration visits1 September 2021 to 31 March 2022</t>
  </si>
  <si>
    <t>ChildminderRegulatory (Childcare Register)1 April 2022 to 31 August 2022</t>
  </si>
  <si>
    <t>Home childcarerRegulatory (Early Years Register)1 April 2022 to 31 August 2022</t>
  </si>
  <si>
    <t>ChildminderRegistration visits1 April 2022 to 31 August 2022</t>
  </si>
  <si>
    <t>Childcare on non-domestic premisesRegistration visits1 September 2021 to 31 March 2022</t>
  </si>
  <si>
    <t>Home childcarerRegistration visits1 April 2022 to 31 August 2022</t>
  </si>
  <si>
    <t>ChildminderInterim visits1 April 2022 to 31 August 2022</t>
  </si>
  <si>
    <t>Childcare on non-domestic premisesRegulatory (Childcare Register)1 September 2021 to 31 March 2022</t>
  </si>
  <si>
    <t>ChildminderInterim visits1 September 2021 to 31 March 2022</t>
  </si>
  <si>
    <t>Childcare on non-domestic premisesInterim visits1 April 2022 to 31 August 2022</t>
  </si>
  <si>
    <t>All provisionRegistration visits1 April 2022 to 31 August 2022</t>
  </si>
  <si>
    <t>Childcare on domestic premisesRegistration visits1 April 2022 to 31 August 2022</t>
  </si>
  <si>
    <t>CHART 3 Data: Overall effectiveness and sub-judgements of full Early Years Register inspections (showing All England for current period only CHART 3)</t>
  </si>
  <si>
    <t>Number of regulatory visits and registration visits to childcare providers</t>
  </si>
  <si>
    <t xml:space="preserve">The provisional data in the previous release related to inspections that took place between 1 September 2021 to 31 March 2022 and were published by 30 April 2022. A revised list of inspections in this period is provided in Tables 14-19 of this document. This revised data includes 373 inspections that were published by 30 September 2022 (that were not published by 30 April 2022).
We publish revisions to data in this publication in line with our revisions policy for official statistics, which can be found here: </t>
  </si>
  <si>
    <r>
      <t>Table 20: Number of regulatory visits and registration visits to childcare providers</t>
    </r>
    <r>
      <rPr>
        <b/>
        <vertAlign val="superscript"/>
        <sz val="14"/>
        <rFont val="Tahoma"/>
        <family val="2"/>
      </rPr>
      <t xml:space="preserve"> 1 2 3</t>
    </r>
  </si>
  <si>
    <r>
      <t>Table 3b: Movement in the childcare sector in the previous 12 months (All England)</t>
    </r>
    <r>
      <rPr>
        <b/>
        <vertAlign val="superscript"/>
        <sz val="14"/>
        <rFont val="Tahoma"/>
        <family val="2"/>
      </rPr>
      <t xml:space="preserve"> 1 2 3</t>
    </r>
  </si>
  <si>
    <t>30 June 2022 to 31 August 2022</t>
  </si>
  <si>
    <t>31 March 2022 to 30 June 2022</t>
  </si>
  <si>
    <t>4. Provisional 'All provision' data includes one provider that was a childminder at the time of inspection, but has since become a home childcarer.</t>
  </si>
  <si>
    <t>30 June 2022 to 31 August 2022All provisionN</t>
  </si>
  <si>
    <t>30 June 2022 to 31 August 2022All provisionY</t>
  </si>
  <si>
    <t>30 June 2022 to 31 August 2022Childcare on domestic premisesN</t>
  </si>
  <si>
    <t>30 June 2022 to 31 August 2022Childcare on domestic premisesY</t>
  </si>
  <si>
    <t>30 June 2022 to 31 August 2022Childcare on non-domestic premisesN</t>
  </si>
  <si>
    <t>30 June 2022 to 31 August 2022Childcare on non-domestic premisesY</t>
  </si>
  <si>
    <t>30 June 2022 to 31 August 2022ChildminderN</t>
  </si>
  <si>
    <t>30 June 2022 to 31 August 2022ChildminderY</t>
  </si>
  <si>
    <t>30 June 2022 to 31 August 2022Home childcarerN</t>
  </si>
  <si>
    <t>30 June 2022 to 31 August 2022Home childcarerY</t>
  </si>
  <si>
    <t>31 March 2022 to 30 June 2022All provisionN</t>
  </si>
  <si>
    <t>31 March 2022 to 30 June 2022All provisionY</t>
  </si>
  <si>
    <t>31 March 2022 to 30 June 2022Childcare on domestic premisesN</t>
  </si>
  <si>
    <t>31 March 2022 to 30 June 2022Childcare on domestic premisesY</t>
  </si>
  <si>
    <t>31 March 2022 to 30 June 2022Childcare on non-domestic premisesN</t>
  </si>
  <si>
    <t>31 March 2022 to 30 June 2022Childcare on non-domestic premisesY</t>
  </si>
  <si>
    <t>31 March 2022 to 30 June 2022ChildminderN</t>
  </si>
  <si>
    <t>31 March 2022 to 30 June 2022ChildminderY</t>
  </si>
  <si>
    <t>31 March 2022 to 30 June 2022Home childcarerN</t>
  </si>
  <si>
    <t>31 March 2022 to 30 June 2022Home childcarerY</t>
  </si>
  <si>
    <t>31 December 2021 to 31 March 2022All provisionN</t>
  </si>
  <si>
    <t>31 December 2021 to 31 March 2022All provisionY</t>
  </si>
  <si>
    <t>31 December 2021 to 31 March 2022Childcare on domestic premisesN</t>
  </si>
  <si>
    <t>31 December 2021 to 31 March 2022Childcare on domestic premisesY</t>
  </si>
  <si>
    <t>31 December 2021 to 31 March 2022Childcare on non-domestic premisesN</t>
  </si>
  <si>
    <t>31 December 2021 to 31 March 2022Childcare on non-domestic premisesY</t>
  </si>
  <si>
    <t>31 December 2021 to 31 March 2022ChildminderN</t>
  </si>
  <si>
    <t>31 December 2021 to 31 March 2022ChildminderY</t>
  </si>
  <si>
    <t>31 December 2021 to 31 March 2022Home childcarerN</t>
  </si>
  <si>
    <t>31 December 2021 to 31 March 2022Home childcarerY</t>
  </si>
  <si>
    <t>31 August 2021 to 31 December 2021All provisionN</t>
  </si>
  <si>
    <t>31 August 2021 to 31 December 2021All provisionY</t>
  </si>
  <si>
    <t>31 August 2021 to 31 December 2021Childcare on domestic premisesN</t>
  </si>
  <si>
    <t>31 August 2021 to 31 December 2021Childcare on domestic premisesY</t>
  </si>
  <si>
    <t>31 August 2021 to 31 December 2021Childcare on non-domestic premisesN</t>
  </si>
  <si>
    <t>31 August 2021 to 31 December 2021Childcare on non-domestic premisesY</t>
  </si>
  <si>
    <t>31 August 2021 to 31 December 2021ChildminderN</t>
  </si>
  <si>
    <t>31 August 2021 to 31 December 2021ChildminderY</t>
  </si>
  <si>
    <t>31 August 2021 to 31 December 2021Home childcarerN</t>
  </si>
  <si>
    <t>31 August 2021 to 31 December 2021Home childcarerY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</si>
</sst>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quot;£&quot;* #,##0.00_-;_-&quot;£&quot;* &quot;-&quot;??_-;_-@_-"/>
    <numFmt numFmtId="164" formatCode="[$-809]dd\ mmmm\ yyyy;@"/>
    <numFmt numFmtId="165" formatCode="\(0\)"/>
    <numFmt numFmtId="166" formatCode="General_)"/>
    <numFmt numFmtId="167" formatCode="[$-809]d\ mmmm\ yyyy;@"/>
    <numFmt numFmtId="168" formatCode=";;;"/>
  </numFmts>
  <fonts count="53" x14ac:knownFonts="1">
    <font>
      <sz val="10"/>
      <color theme="1"/>
      <name val="Tahoma"/>
      <family val="2"/>
    </font>
    <font>
      <sz val="10"/>
      <color theme="1"/>
      <name val="Tahoma"/>
      <family val="2"/>
    </font>
    <font>
      <b/>
      <sz val="10"/>
      <color theme="1"/>
      <name val="Tahoma"/>
      <family val="2"/>
    </font>
    <font>
      <b/>
      <sz val="11"/>
      <color theme="1"/>
      <name val="Tahoma"/>
      <family val="2"/>
    </font>
    <font>
      <sz val="10"/>
      <name val="Arial"/>
      <family val="2"/>
    </font>
    <font>
      <sz val="11"/>
      <color theme="1"/>
      <name val="Tahoma"/>
      <family val="2"/>
    </font>
    <font>
      <sz val="9"/>
      <color theme="1"/>
      <name val="Tahoma"/>
      <family val="2"/>
    </font>
    <font>
      <sz val="8"/>
      <color theme="1"/>
      <name val="Tahoma"/>
      <family val="2"/>
    </font>
    <font>
      <sz val="10"/>
      <name val="Tahoma"/>
      <family val="2"/>
    </font>
    <font>
      <b/>
      <sz val="9"/>
      <color indexed="81"/>
      <name val="Tahoma"/>
      <family val="2"/>
    </font>
    <font>
      <sz val="8"/>
      <color indexed="8"/>
      <name val="Tahoma"/>
      <family val="2"/>
    </font>
    <font>
      <sz val="9"/>
      <color indexed="81"/>
      <name val="Tahoma"/>
      <family val="2"/>
    </font>
    <font>
      <sz val="10"/>
      <color rgb="FFFF0000"/>
      <name val="Tahoma"/>
      <family val="2"/>
    </font>
    <font>
      <u/>
      <sz val="10"/>
      <color indexed="12"/>
      <name val="Tahoma"/>
      <family val="2"/>
    </font>
    <font>
      <b/>
      <sz val="10"/>
      <name val="Tahoma"/>
      <family val="2"/>
    </font>
    <font>
      <b/>
      <sz val="10"/>
      <color rgb="FFFF0000"/>
      <name val="Tahoma"/>
      <family val="2"/>
    </font>
    <font>
      <sz val="8.5"/>
      <color theme="1"/>
      <name val="Tahoma"/>
      <family val="2"/>
    </font>
    <font>
      <sz val="8"/>
      <name val="Tahoma"/>
      <family val="2"/>
    </font>
    <font>
      <sz val="11"/>
      <name val="Tahoma"/>
      <family val="2"/>
    </font>
    <font>
      <sz val="9"/>
      <name val="Tahoma"/>
      <family val="2"/>
    </font>
    <font>
      <b/>
      <vertAlign val="superscript"/>
      <sz val="8"/>
      <name val="Tahoma"/>
      <family val="2"/>
    </font>
    <font>
      <sz val="10"/>
      <name val="Courier"/>
      <family val="3"/>
    </font>
    <font>
      <b/>
      <sz val="8"/>
      <name val="Tahoma"/>
      <family val="2"/>
    </font>
    <font>
      <sz val="10"/>
      <color indexed="9"/>
      <name val="Tahoma"/>
      <family val="2"/>
    </font>
    <font>
      <sz val="8.5"/>
      <name val="Tahoma"/>
      <family val="2"/>
    </font>
    <font>
      <sz val="8"/>
      <color rgb="FFFF0000"/>
      <name val="Tahoma"/>
      <family val="2"/>
    </font>
    <font>
      <b/>
      <sz val="8"/>
      <color rgb="FFFF0000"/>
      <name val="Tahoma"/>
      <family val="2"/>
    </font>
    <font>
      <sz val="10"/>
      <color indexed="10"/>
      <name val="Tahoma"/>
      <family val="2"/>
    </font>
    <font>
      <sz val="8"/>
      <color indexed="9"/>
      <name val="Tahoma"/>
      <family val="2"/>
    </font>
    <font>
      <i/>
      <sz val="10"/>
      <name val="Tahoma"/>
      <family val="2"/>
    </font>
    <font>
      <sz val="7"/>
      <name val="Tahoma"/>
      <family val="2"/>
    </font>
    <font>
      <b/>
      <sz val="11"/>
      <name val="Tahoma"/>
      <family val="2"/>
    </font>
    <font>
      <b/>
      <sz val="16"/>
      <name val="Tahoma"/>
      <family val="2"/>
    </font>
    <font>
      <sz val="10"/>
      <name val="Tahoma"/>
      <family val="2"/>
    </font>
    <font>
      <b/>
      <u/>
      <sz val="14"/>
      <name val="Tahoma"/>
      <family val="2"/>
    </font>
    <font>
      <b/>
      <u/>
      <sz val="10"/>
      <color indexed="12"/>
      <name val="Tahoma"/>
      <family val="2"/>
    </font>
    <font>
      <sz val="9"/>
      <color rgb="FFFF0000"/>
      <name val="Tahoma"/>
      <family val="2"/>
    </font>
    <font>
      <sz val="10"/>
      <color rgb="FF000000"/>
      <name val="Tahoma"/>
      <family val="2"/>
    </font>
    <font>
      <u/>
      <sz val="10"/>
      <color rgb="FF0563C1"/>
      <name val="Tahoma"/>
      <family val="2"/>
    </font>
    <font>
      <u/>
      <sz val="10"/>
      <color rgb="FF0000FF"/>
      <name val="Tahoma"/>
      <family val="2"/>
    </font>
    <font>
      <b/>
      <sz val="11"/>
      <color theme="3"/>
      <name val="Tahoma"/>
      <family val="2"/>
    </font>
    <font>
      <b/>
      <sz val="15"/>
      <name val="Tahoma"/>
      <family val="2"/>
    </font>
    <font>
      <sz val="12"/>
      <name val="Tahoma"/>
      <family val="2"/>
    </font>
    <font>
      <u/>
      <sz val="12"/>
      <color indexed="12"/>
      <name val="Tahoma"/>
      <family val="2"/>
    </font>
    <font>
      <b/>
      <sz val="16"/>
      <name val="Wingdings"/>
      <charset val="2"/>
    </font>
    <font>
      <b/>
      <sz val="16"/>
      <name val="Wingdings 2"/>
      <family val="1"/>
      <charset val="2"/>
    </font>
    <font>
      <sz val="16"/>
      <name val="Wingdings"/>
      <charset val="2"/>
    </font>
    <font>
      <sz val="10"/>
      <color theme="0"/>
      <name val="Tahoma"/>
      <family val="2"/>
    </font>
    <font>
      <i/>
      <sz val="8"/>
      <name val="Tahoma"/>
      <family val="2"/>
    </font>
    <font>
      <b/>
      <sz val="14"/>
      <name val="Tahoma"/>
      <family val="2"/>
    </font>
    <font>
      <b/>
      <sz val="12"/>
      <name val="Tahoma"/>
      <family val="2"/>
    </font>
    <font>
      <b/>
      <vertAlign val="superscript"/>
      <sz val="15"/>
      <name val="Tahoma"/>
      <family val="2"/>
    </font>
    <font>
      <b/>
      <vertAlign val="superscript"/>
      <sz val="14"/>
      <name val="Tahoma"/>
      <family val="2"/>
    </font>
  </fonts>
  <fills count="12">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C000"/>
        <bgColor indexed="64"/>
      </patternFill>
    </fill>
    <fill>
      <patternFill patternType="solid">
        <fgColor indexed="9"/>
        <bgColor indexed="64"/>
      </patternFill>
    </fill>
    <fill>
      <patternFill patternType="solid">
        <fgColor rgb="FFFF0000"/>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8" tint="0.79998168889431442"/>
        <bgColor indexed="64"/>
      </patternFill>
    </fill>
  </fills>
  <borders count="74">
    <border>
      <left/>
      <right/>
      <top/>
      <bottom/>
      <diagonal/>
    </border>
    <border>
      <left/>
      <right/>
      <top/>
      <bottom style="thin">
        <color theme="1" tint="0.34998626667073579"/>
      </bottom>
      <diagonal/>
    </border>
    <border>
      <left style="thin">
        <color theme="1" tint="0.34998626667073579"/>
      </left>
      <right/>
      <top style="thin">
        <color theme="1" tint="0.34998626667073579"/>
      </top>
      <bottom style="thin">
        <color theme="1" tint="0.34998626667073579"/>
      </bottom>
      <diagonal/>
    </border>
    <border>
      <left/>
      <right/>
      <top style="thin">
        <color theme="1" tint="0.34998626667073579"/>
      </top>
      <bottom style="thin">
        <color theme="1" tint="0.34998626667073579"/>
      </bottom>
      <diagonal/>
    </border>
    <border>
      <left style="thin">
        <color theme="1" tint="0.34998626667073579"/>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theme="1" tint="0.34998626667073579"/>
      </top>
      <bottom/>
      <diagonal/>
    </border>
    <border>
      <left/>
      <right/>
      <top/>
      <bottom style="thin">
        <color indexed="64"/>
      </bottom>
      <diagonal/>
    </border>
    <border>
      <left/>
      <right style="thin">
        <color theme="1" tint="0.34998626667073579"/>
      </right>
      <top style="thin">
        <color theme="1" tint="0.34998626667073579"/>
      </top>
      <bottom style="thin">
        <color theme="1" tint="0.34998626667073579"/>
      </bottom>
      <diagonal/>
    </border>
    <border>
      <left/>
      <right style="thin">
        <color theme="1" tint="0.34998626667073579"/>
      </right>
      <top/>
      <bottom/>
      <diagonal/>
    </border>
    <border>
      <left style="thin">
        <color indexed="64"/>
      </left>
      <right/>
      <top style="thin">
        <color theme="1" tint="0.34998626667073579"/>
      </top>
      <bottom style="thin">
        <color theme="1" tint="0.34998626667073579"/>
      </bottom>
      <diagonal/>
    </border>
    <border>
      <left style="thin">
        <color indexed="64"/>
      </left>
      <right/>
      <top/>
      <bottom/>
      <diagonal/>
    </border>
    <border>
      <left/>
      <right/>
      <top style="thin">
        <color theme="1" tint="0.34998626667073579"/>
      </top>
      <bottom style="thin">
        <color indexed="64"/>
      </bottom>
      <diagonal/>
    </border>
    <border>
      <left/>
      <right style="thin">
        <color indexed="64"/>
      </right>
      <top style="thin">
        <color theme="1" tint="0.34998626667073579"/>
      </top>
      <bottom style="thin">
        <color indexed="64"/>
      </bottom>
      <diagonal/>
    </border>
    <border>
      <left/>
      <right style="thin">
        <color indexed="64"/>
      </right>
      <top/>
      <bottom/>
      <diagonal/>
    </border>
    <border>
      <left/>
      <right style="thin">
        <color theme="1" tint="0.34998626667073579"/>
      </right>
      <top style="thin">
        <color theme="1" tint="0.34998626667073579"/>
      </top>
      <bottom/>
      <diagonal/>
    </border>
    <border>
      <left/>
      <right/>
      <top style="thin">
        <color indexed="64"/>
      </top>
      <bottom/>
      <diagonal/>
    </border>
    <border>
      <left/>
      <right style="thin">
        <color indexed="64"/>
      </right>
      <top style="thin">
        <color indexed="64"/>
      </top>
      <bottom/>
      <diagonal/>
    </border>
    <border>
      <left/>
      <right style="thin">
        <color theme="1" tint="0.34998626667073579"/>
      </right>
      <top style="thin">
        <color theme="1" tint="0.34998626667073579"/>
      </top>
      <bottom style="thin">
        <color indexed="64"/>
      </bottom>
      <diagonal/>
    </border>
    <border>
      <left/>
      <right style="thin">
        <color theme="1" tint="0.34998626667073579"/>
      </right>
      <top/>
      <bottom style="thin">
        <color theme="1" tint="0.34998626667073579"/>
      </bottom>
      <diagonal/>
    </border>
    <border>
      <left/>
      <right style="thin">
        <color indexed="64"/>
      </right>
      <top style="thin">
        <color theme="1" tint="0.34998626667073579"/>
      </top>
      <bottom/>
      <diagonal/>
    </border>
    <border>
      <left style="thin">
        <color theme="0"/>
      </left>
      <right style="thin">
        <color theme="0"/>
      </right>
      <top/>
      <bottom/>
      <diagonal/>
    </border>
    <border>
      <left style="thin">
        <color theme="0"/>
      </left>
      <right style="thin">
        <color theme="0"/>
      </right>
      <top style="thin">
        <color theme="0"/>
      </top>
      <bottom style="thin">
        <color theme="0"/>
      </bottom>
      <diagonal/>
    </border>
    <border>
      <left/>
      <right style="thin">
        <color theme="0"/>
      </right>
      <top/>
      <bottom style="thin">
        <color theme="0"/>
      </bottom>
      <diagonal/>
    </border>
    <border>
      <left style="thin">
        <color theme="0" tint="-0.249977111117893"/>
      </left>
      <right/>
      <top/>
      <bottom/>
      <diagonal/>
    </border>
    <border>
      <left/>
      <right/>
      <top/>
      <bottom style="thin">
        <color theme="0" tint="-0.249977111117893"/>
      </bottom>
      <diagonal/>
    </border>
    <border>
      <left/>
      <right style="thin">
        <color theme="0"/>
      </right>
      <top style="thin">
        <color theme="0"/>
      </top>
      <bottom style="thin">
        <color theme="0"/>
      </bottom>
      <diagonal/>
    </border>
    <border>
      <left/>
      <right style="thin">
        <color theme="0"/>
      </right>
      <top style="thin">
        <color theme="0" tint="-0.249977111117893"/>
      </top>
      <bottom style="thin">
        <color theme="0" tint="-0.14999847407452621"/>
      </bottom>
      <diagonal/>
    </border>
    <border>
      <left style="thin">
        <color theme="0"/>
      </left>
      <right style="thin">
        <color theme="0" tint="-0.249977111117893"/>
      </right>
      <top style="thin">
        <color theme="0" tint="-0.249977111117893"/>
      </top>
      <bottom style="thin">
        <color theme="0" tint="-0.14999847407452621"/>
      </bottom>
      <diagonal/>
    </border>
    <border>
      <left style="thin">
        <color theme="0" tint="-0.249977111117893"/>
      </left>
      <right style="thin">
        <color theme="0"/>
      </right>
      <top style="thin">
        <color theme="0" tint="-0.249977111117893"/>
      </top>
      <bottom style="thin">
        <color theme="0" tint="-0.14999847407452621"/>
      </bottom>
      <diagonal/>
    </border>
    <border>
      <left style="thin">
        <color theme="0"/>
      </left>
      <right style="thin">
        <color theme="0"/>
      </right>
      <top style="thin">
        <color theme="0" tint="-0.249977111117893"/>
      </top>
      <bottom style="thin">
        <color theme="0" tint="-0.14999847407452621"/>
      </bottom>
      <diagonal/>
    </border>
    <border>
      <left style="thin">
        <color theme="0" tint="-0.249977111117893"/>
      </left>
      <right/>
      <top style="thin">
        <color theme="0" tint="-0.249977111117893"/>
      </top>
      <bottom/>
      <diagonal/>
    </border>
    <border>
      <left/>
      <right/>
      <top style="thin">
        <color theme="0" tint="-0.249977111117893"/>
      </top>
      <bottom/>
      <diagonal/>
    </border>
    <border>
      <left/>
      <right style="thin">
        <color theme="0" tint="-0.249977111117893"/>
      </right>
      <top style="thin">
        <color theme="0" tint="-0.249977111117893"/>
      </top>
      <bottom/>
      <diagonal/>
    </border>
    <border>
      <left/>
      <right style="thin">
        <color theme="0"/>
      </right>
      <top style="thin">
        <color theme="0" tint="-0.14999847407452621"/>
      </top>
      <bottom style="thin">
        <color theme="0" tint="-0.14999847407452621"/>
      </bottom>
      <diagonal/>
    </border>
    <border>
      <left style="thin">
        <color theme="0"/>
      </left>
      <right style="thin">
        <color theme="0" tint="-0.249977111117893"/>
      </right>
      <top style="thin">
        <color theme="0" tint="-0.14999847407452621"/>
      </top>
      <bottom style="thin">
        <color theme="0" tint="-0.14999847407452621"/>
      </bottom>
      <diagonal/>
    </border>
    <border>
      <left style="thin">
        <color theme="0" tint="-0.249977111117893"/>
      </left>
      <right style="thin">
        <color theme="0"/>
      </right>
      <top style="thin">
        <color theme="0" tint="-0.14999847407452621"/>
      </top>
      <bottom style="thin">
        <color theme="0" tint="-0.14999847407452621"/>
      </bottom>
      <diagonal/>
    </border>
    <border>
      <left style="thin">
        <color theme="0"/>
      </left>
      <right style="thin">
        <color theme="0"/>
      </right>
      <top style="thin">
        <color theme="0" tint="-0.14999847407452621"/>
      </top>
      <bottom style="thin">
        <color theme="0" tint="-0.14999847407452621"/>
      </bottom>
      <diagonal/>
    </border>
    <border>
      <left/>
      <right style="thin">
        <color theme="0" tint="-0.249977111117893"/>
      </right>
      <top/>
      <bottom/>
      <diagonal/>
    </border>
    <border>
      <left/>
      <right style="thin">
        <color theme="0"/>
      </right>
      <top style="thin">
        <color theme="0" tint="-0.14999847407452621"/>
      </top>
      <bottom style="thin">
        <color theme="0" tint="-0.249977111117893"/>
      </bottom>
      <diagonal/>
    </border>
    <border>
      <left style="thin">
        <color theme="0"/>
      </left>
      <right style="thin">
        <color theme="0" tint="-0.249977111117893"/>
      </right>
      <top style="thin">
        <color theme="0" tint="-0.14999847407452621"/>
      </top>
      <bottom style="thin">
        <color theme="0" tint="-0.249977111117893"/>
      </bottom>
      <diagonal/>
    </border>
    <border>
      <left style="thin">
        <color theme="0" tint="-0.249977111117893"/>
      </left>
      <right style="thin">
        <color theme="0"/>
      </right>
      <top style="thin">
        <color theme="0" tint="-0.14999847407452621"/>
      </top>
      <bottom style="thin">
        <color theme="0" tint="-0.249977111117893"/>
      </bottom>
      <diagonal/>
    </border>
    <border>
      <left style="thin">
        <color theme="0"/>
      </left>
      <right style="thin">
        <color theme="0"/>
      </right>
      <top style="thin">
        <color theme="0" tint="-0.14999847407452621"/>
      </top>
      <bottom style="thin">
        <color theme="0" tint="-0.249977111117893"/>
      </bottom>
      <diagonal/>
    </border>
    <border>
      <left style="thin">
        <color theme="0" tint="-0.249977111117893"/>
      </left>
      <right/>
      <top/>
      <bottom style="thin">
        <color theme="0" tint="-0.249977111117893"/>
      </bottom>
      <diagonal/>
    </border>
    <border>
      <left/>
      <right style="thin">
        <color theme="0" tint="-0.249977111117893"/>
      </right>
      <top/>
      <bottom style="thin">
        <color theme="0" tint="-0.249977111117893"/>
      </bottom>
      <diagonal/>
    </border>
    <border>
      <left style="thin">
        <color theme="0"/>
      </left>
      <right style="thin">
        <color theme="0" tint="-0.24994659260841701"/>
      </right>
      <top style="thin">
        <color theme="0" tint="-0.249977111117893"/>
      </top>
      <bottom style="thin">
        <color theme="0" tint="-0.14999847407452621"/>
      </bottom>
      <diagonal/>
    </border>
    <border>
      <left style="thin">
        <color theme="0"/>
      </left>
      <right style="thin">
        <color theme="0" tint="-0.14999847407452621"/>
      </right>
      <top style="thin">
        <color theme="0" tint="-0.249977111117893"/>
      </top>
      <bottom style="thin">
        <color theme="0" tint="-0.14999847407452621"/>
      </bottom>
      <diagonal/>
    </border>
    <border>
      <left style="thin">
        <color theme="0" tint="-0.14999847407452621"/>
      </left>
      <right style="thin">
        <color theme="0"/>
      </right>
      <top style="thin">
        <color theme="0" tint="-0.249977111117893"/>
      </top>
      <bottom style="thin">
        <color theme="0" tint="-0.14999847407452621"/>
      </bottom>
      <diagonal/>
    </border>
    <border>
      <left style="thin">
        <color theme="0"/>
      </left>
      <right/>
      <top style="thin">
        <color theme="0" tint="-0.249977111117893"/>
      </top>
      <bottom style="thin">
        <color theme="0" tint="-0.14999847407452621"/>
      </bottom>
      <diagonal/>
    </border>
    <border>
      <left style="thin">
        <color theme="0"/>
      </left>
      <right style="thin">
        <color theme="0" tint="-0.24994659260841701"/>
      </right>
      <top style="thin">
        <color theme="0" tint="-0.14999847407452621"/>
      </top>
      <bottom style="thin">
        <color theme="0" tint="-0.14999847407452621"/>
      </bottom>
      <diagonal/>
    </border>
    <border>
      <left style="thin">
        <color theme="0"/>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right>
      <top style="thin">
        <color theme="0" tint="-0.14999847407452621"/>
      </top>
      <bottom style="thin">
        <color theme="0" tint="-0.14999847407452621"/>
      </bottom>
      <diagonal/>
    </border>
    <border>
      <left style="thin">
        <color theme="0"/>
      </left>
      <right/>
      <top style="thin">
        <color theme="0" tint="-0.14999847407452621"/>
      </top>
      <bottom style="thin">
        <color theme="0" tint="-0.14999847407452621"/>
      </bottom>
      <diagonal/>
    </border>
    <border>
      <left style="thin">
        <color theme="0"/>
      </left>
      <right style="thin">
        <color theme="0" tint="-0.24994659260841701"/>
      </right>
      <top style="thin">
        <color theme="0" tint="-0.14999847407452621"/>
      </top>
      <bottom style="thin">
        <color theme="0" tint="-0.249977111117893"/>
      </bottom>
      <diagonal/>
    </border>
    <border>
      <left style="thin">
        <color theme="0"/>
      </left>
      <right style="thin">
        <color theme="0" tint="-0.14999847407452621"/>
      </right>
      <top style="thin">
        <color theme="0" tint="-0.14999847407452621"/>
      </top>
      <bottom style="thin">
        <color theme="0" tint="-0.249977111117893"/>
      </bottom>
      <diagonal/>
    </border>
    <border>
      <left style="thin">
        <color theme="0" tint="-0.14999847407452621"/>
      </left>
      <right style="thin">
        <color theme="0"/>
      </right>
      <top style="thin">
        <color theme="0" tint="-0.14999847407452621"/>
      </top>
      <bottom style="thin">
        <color theme="0" tint="-0.249977111117893"/>
      </bottom>
      <diagonal/>
    </border>
    <border>
      <left style="thin">
        <color theme="0"/>
      </left>
      <right/>
      <top style="thin">
        <color theme="0" tint="-0.14999847407452621"/>
      </top>
      <bottom style="thin">
        <color theme="0" tint="-0.249977111117893"/>
      </bottom>
      <diagonal/>
    </border>
    <border>
      <left style="thin">
        <color theme="0"/>
      </left>
      <right style="thin">
        <color theme="0"/>
      </right>
      <top/>
      <bottom style="thin">
        <color theme="0"/>
      </bottom>
      <diagonal/>
    </border>
    <border>
      <left style="thin">
        <color theme="0"/>
      </left>
      <right style="thin">
        <color theme="0" tint="-0.24994659260841701"/>
      </right>
      <top/>
      <bottom style="thin">
        <color theme="0" tint="-0.249977111117893"/>
      </bottom>
      <diagonal/>
    </border>
    <border>
      <left/>
      <right/>
      <top style="thin">
        <color theme="0" tint="-0.14999847407452621"/>
      </top>
      <bottom style="thin">
        <color theme="0" tint="-0.14999847407452621"/>
      </bottom>
      <diagonal/>
    </border>
    <border>
      <left/>
      <right/>
      <top/>
      <bottom style="medium">
        <color theme="4" tint="0.39997558519241921"/>
      </bottom>
      <diagonal/>
    </border>
    <border>
      <left/>
      <right style="thin">
        <color indexed="64"/>
      </right>
      <top/>
      <bottom style="thin">
        <color indexed="64"/>
      </bottom>
      <diagonal/>
    </border>
    <border>
      <left/>
      <right style="thin">
        <color theme="1" tint="0.34998626667073579"/>
      </right>
      <top/>
      <bottom style="thin">
        <color indexed="64"/>
      </bottom>
      <diagonal/>
    </border>
    <border>
      <left/>
      <right style="thin">
        <color theme="0"/>
      </right>
      <top style="thin">
        <color theme="0" tint="-0.14999847407452621"/>
      </top>
      <bottom/>
      <diagonal/>
    </border>
    <border>
      <left style="thin">
        <color theme="0"/>
      </left>
      <right style="thin">
        <color theme="0" tint="-0.24994659260841701"/>
      </right>
      <top/>
      <bottom/>
      <diagonal/>
    </border>
    <border>
      <left/>
      <right style="thin">
        <color theme="0"/>
      </right>
      <top style="thin">
        <color theme="0" tint="-0.249977111117893"/>
      </top>
      <bottom/>
      <diagonal/>
    </border>
    <border>
      <left style="thin">
        <color theme="0"/>
      </left>
      <right style="thin">
        <color theme="0" tint="-0.14999847407452621"/>
      </right>
      <top/>
      <bottom/>
      <diagonal/>
    </border>
    <border>
      <left style="thin">
        <color theme="0" tint="-0.14999847407452621"/>
      </left>
      <right style="thin">
        <color theme="0"/>
      </right>
      <top/>
      <bottom/>
      <diagonal/>
    </border>
    <border>
      <left style="thin">
        <color theme="0"/>
      </left>
      <right/>
      <top/>
      <bottom/>
      <diagonal/>
    </border>
    <border>
      <left style="thin">
        <color indexed="64"/>
      </left>
      <right/>
      <top/>
      <bottom style="thin">
        <color indexed="64"/>
      </bottom>
      <diagonal/>
    </border>
    <border>
      <left/>
      <right style="thin">
        <color indexed="64"/>
      </right>
      <top style="thin">
        <color theme="1" tint="0.34998626667073579"/>
      </top>
      <bottom style="thin">
        <color theme="1" tint="0.34998626667073579"/>
      </bottom>
      <diagonal/>
    </border>
    <border>
      <left style="thin">
        <color indexed="64"/>
      </left>
      <right/>
      <top style="thin">
        <color theme="1" tint="0.34998626667073579"/>
      </top>
      <bottom/>
      <diagonal/>
    </border>
  </borders>
  <cellStyleXfs count="15">
    <xf numFmtId="0" fontId="0" fillId="0" borderId="0"/>
    <xf numFmtId="0" fontId="4" fillId="0" borderId="0"/>
    <xf numFmtId="0" fontId="13" fillId="0" borderId="0" applyNumberFormat="0" applyFill="0" applyBorder="0" applyAlignment="0" applyProtection="0">
      <alignment vertical="top"/>
      <protection locked="0"/>
    </xf>
    <xf numFmtId="44" fontId="8" fillId="0" borderId="0" applyFont="0" applyFill="0" applyBorder="0" applyAlignment="0" applyProtection="0"/>
    <xf numFmtId="0" fontId="21" fillId="0" borderId="0"/>
    <xf numFmtId="166" fontId="21" fillId="0" borderId="0"/>
    <xf numFmtId="0" fontId="8" fillId="0" borderId="0"/>
    <xf numFmtId="0" fontId="8" fillId="0" borderId="0"/>
    <xf numFmtId="0" fontId="33" fillId="0" borderId="0"/>
    <xf numFmtId="0" fontId="8" fillId="0" borderId="0"/>
    <xf numFmtId="0" fontId="37" fillId="0" borderId="0"/>
    <xf numFmtId="0" fontId="38" fillId="0" borderId="0" applyNumberFormat="0" applyFill="0" applyBorder="0" applyAlignment="0" applyProtection="0"/>
    <xf numFmtId="0" fontId="49" fillId="0" borderId="0" applyNumberFormat="0" applyFill="0" applyAlignment="0" applyProtection="0"/>
    <xf numFmtId="0" fontId="50" fillId="0" borderId="0" applyNumberFormat="0" applyFill="0" applyAlignment="0" applyProtection="0"/>
    <xf numFmtId="0" fontId="40" fillId="0" borderId="62" applyNumberFormat="0" applyFill="0" applyAlignment="0" applyProtection="0"/>
  </cellStyleXfs>
  <cellXfs count="873">
    <xf numFmtId="0" fontId="0" fillId="0" borderId="0" xfId="0"/>
    <xf numFmtId="0" fontId="1" fillId="0" borderId="0" xfId="0" applyFont="1"/>
    <xf numFmtId="0" fontId="1" fillId="0" borderId="0" xfId="0" applyFont="1" applyAlignment="1" applyProtection="1">
      <alignment horizontal="center" vertical="top"/>
      <protection hidden="1"/>
    </xf>
    <xf numFmtId="0" fontId="1" fillId="0" borderId="0" xfId="1" applyFont="1"/>
    <xf numFmtId="0" fontId="1" fillId="0" borderId="0" xfId="0" applyFont="1" applyAlignment="1" applyProtection="1">
      <alignment vertical="top"/>
      <protection hidden="1"/>
    </xf>
    <xf numFmtId="0" fontId="1" fillId="0" borderId="1" xfId="0" applyFont="1" applyBorder="1"/>
    <xf numFmtId="0" fontId="7" fillId="0" borderId="0" xfId="0" applyFont="1" applyAlignment="1" applyProtection="1">
      <alignment vertical="top"/>
      <protection hidden="1"/>
    </xf>
    <xf numFmtId="0" fontId="8" fillId="0" borderId="0" xfId="1" applyFont="1"/>
    <xf numFmtId="0" fontId="8" fillId="3" borderId="0" xfId="1" applyFont="1" applyFill="1"/>
    <xf numFmtId="164" fontId="8" fillId="3" borderId="0" xfId="1" applyNumberFormat="1" applyFont="1" applyFill="1"/>
    <xf numFmtId="164" fontId="8" fillId="0" borderId="0" xfId="1" applyNumberFormat="1" applyFont="1"/>
    <xf numFmtId="0" fontId="10" fillId="0" borderId="0" xfId="0" applyFont="1" applyAlignment="1" applyProtection="1">
      <alignment horizontal="left" wrapText="1" readingOrder="1"/>
      <protection locked="0"/>
    </xf>
    <xf numFmtId="0" fontId="8" fillId="0" borderId="0" xfId="0" applyFont="1"/>
    <xf numFmtId="0" fontId="8" fillId="0" borderId="0" xfId="1" quotePrefix="1" applyFont="1"/>
    <xf numFmtId="0" fontId="8" fillId="4" borderId="0" xfId="1" applyFont="1" applyFill="1"/>
    <xf numFmtId="0" fontId="8" fillId="4" borderId="0" xfId="1" quotePrefix="1" applyFont="1" applyFill="1"/>
    <xf numFmtId="0" fontId="0" fillId="4" borderId="0" xfId="0" applyFill="1"/>
    <xf numFmtId="0" fontId="8" fillId="0" borderId="0" xfId="0" applyFont="1" applyAlignment="1">
      <alignment vertical="top"/>
    </xf>
    <xf numFmtId="0" fontId="14" fillId="0" borderId="0" xfId="0" applyFont="1" applyAlignment="1" applyProtection="1">
      <alignment vertical="top"/>
      <protection hidden="1"/>
    </xf>
    <xf numFmtId="0" fontId="8" fillId="0" borderId="0" xfId="0" applyFont="1" applyAlignment="1" applyProtection="1">
      <alignment horizontal="center" vertical="top"/>
      <protection hidden="1"/>
    </xf>
    <xf numFmtId="0" fontId="8" fillId="0" borderId="0" xfId="0" applyFont="1" applyAlignment="1" applyProtection="1">
      <alignment vertical="top"/>
      <protection hidden="1"/>
    </xf>
    <xf numFmtId="1" fontId="16" fillId="0" borderId="0" xfId="0" applyNumberFormat="1" applyFont="1" applyAlignment="1">
      <alignment horizontal="left" vertical="center"/>
    </xf>
    <xf numFmtId="0" fontId="0" fillId="6" borderId="0" xfId="0" applyFill="1"/>
    <xf numFmtId="0" fontId="14" fillId="0" borderId="0" xfId="0" applyFont="1" applyAlignment="1" applyProtection="1">
      <alignment horizontal="right" vertical="top"/>
      <protection hidden="1"/>
    </xf>
    <xf numFmtId="0" fontId="8" fillId="0" borderId="0" xfId="0" applyFont="1" applyAlignment="1" applyProtection="1">
      <alignment horizontal="right" vertical="top"/>
      <protection hidden="1"/>
    </xf>
    <xf numFmtId="0" fontId="19" fillId="5" borderId="0" xfId="0" applyFont="1" applyFill="1" applyAlignment="1" applyProtection="1">
      <alignment horizontal="right" indent="1"/>
      <protection hidden="1"/>
    </xf>
    <xf numFmtId="0" fontId="19" fillId="5" borderId="0" xfId="0" applyFont="1" applyFill="1" applyAlignment="1" applyProtection="1">
      <alignment horizontal="left" indent="1"/>
      <protection locked="0" hidden="1"/>
    </xf>
    <xf numFmtId="0" fontId="19" fillId="5" borderId="1" xfId="0" applyFont="1" applyFill="1" applyBorder="1" applyAlignment="1" applyProtection="1">
      <alignment horizontal="left" indent="1"/>
      <protection hidden="1"/>
    </xf>
    <xf numFmtId="0" fontId="19" fillId="5" borderId="1" xfId="0" applyFont="1" applyFill="1" applyBorder="1" applyAlignment="1" applyProtection="1">
      <alignment horizontal="left" indent="1"/>
      <protection locked="0" hidden="1"/>
    </xf>
    <xf numFmtId="0" fontId="19" fillId="0" borderId="0" xfId="0" applyFont="1" applyAlignment="1">
      <alignment horizontal="left" indent="1"/>
    </xf>
    <xf numFmtId="0" fontId="8" fillId="0" borderId="1" xfId="0" applyFont="1" applyBorder="1" applyAlignment="1">
      <alignment horizontal="right"/>
    </xf>
    <xf numFmtId="0" fontId="8" fillId="5" borderId="0" xfId="0" applyFont="1" applyFill="1" applyAlignment="1" applyProtection="1">
      <alignment horizontal="center" wrapText="1"/>
      <protection hidden="1"/>
    </xf>
    <xf numFmtId="49" fontId="14" fillId="0" borderId="3" xfId="1" applyNumberFormat="1" applyFont="1" applyBorder="1" applyAlignment="1">
      <alignment horizontal="center" vertical="center" wrapText="1"/>
    </xf>
    <xf numFmtId="0" fontId="19" fillId="0" borderId="0" xfId="0" applyFont="1" applyAlignment="1">
      <alignment wrapText="1"/>
    </xf>
    <xf numFmtId="3" fontId="8" fillId="5" borderId="0" xfId="0" applyNumberFormat="1" applyFont="1" applyFill="1" applyAlignment="1" applyProtection="1">
      <alignment horizontal="right"/>
      <protection hidden="1"/>
    </xf>
    <xf numFmtId="0" fontId="20" fillId="0" borderId="0" xfId="0" applyFont="1" applyAlignment="1" applyProtection="1">
      <alignment vertical="top"/>
      <protection hidden="1"/>
    </xf>
    <xf numFmtId="3" fontId="14" fillId="5" borderId="0" xfId="0" applyNumberFormat="1" applyFont="1" applyFill="1" applyAlignment="1" applyProtection="1">
      <alignment horizontal="left" indent="1"/>
      <protection hidden="1"/>
    </xf>
    <xf numFmtId="0" fontId="8" fillId="5" borderId="0" xfId="0" applyFont="1" applyFill="1" applyProtection="1">
      <protection hidden="1"/>
    </xf>
    <xf numFmtId="0" fontId="8" fillId="5" borderId="0" xfId="0" applyFont="1" applyFill="1" applyAlignment="1" applyProtection="1">
      <alignment horizontal="right"/>
      <protection hidden="1"/>
    </xf>
    <xf numFmtId="0" fontId="17" fillId="0" borderId="0" xfId="0" applyFont="1" applyAlignment="1" applyProtection="1">
      <alignment vertical="top"/>
      <protection hidden="1"/>
    </xf>
    <xf numFmtId="0" fontId="0" fillId="5" borderId="0" xfId="0" applyFill="1" applyProtection="1">
      <protection hidden="1"/>
    </xf>
    <xf numFmtId="9" fontId="8" fillId="5" borderId="0" xfId="0" applyNumberFormat="1" applyFont="1" applyFill="1" applyProtection="1">
      <protection hidden="1"/>
    </xf>
    <xf numFmtId="0" fontId="8" fillId="0" borderId="1" xfId="0" applyFont="1" applyBorder="1"/>
    <xf numFmtId="0" fontId="8" fillId="5" borderId="0" xfId="0" applyFont="1" applyFill="1" applyAlignment="1" applyProtection="1">
      <alignment horizontal="center"/>
      <protection hidden="1"/>
    </xf>
    <xf numFmtId="3" fontId="14" fillId="5" borderId="0" xfId="0" applyNumberFormat="1" applyFont="1" applyFill="1" applyAlignment="1" applyProtection="1">
      <alignment horizontal="right" indent="1"/>
      <protection hidden="1"/>
    </xf>
    <xf numFmtId="3" fontId="14" fillId="5" borderId="13" xfId="0" applyNumberFormat="1" applyFont="1" applyFill="1" applyBorder="1" applyAlignment="1" applyProtection="1">
      <alignment horizontal="right" indent="1"/>
      <protection hidden="1"/>
    </xf>
    <xf numFmtId="3" fontId="14" fillId="5" borderId="0" xfId="0" applyNumberFormat="1" applyFont="1" applyFill="1" applyAlignment="1" applyProtection="1">
      <alignment horizontal="right" vertical="center" indent="1"/>
      <protection hidden="1"/>
    </xf>
    <xf numFmtId="3" fontId="14" fillId="5" borderId="13" xfId="0" applyNumberFormat="1" applyFont="1" applyFill="1" applyBorder="1" applyAlignment="1" applyProtection="1">
      <alignment horizontal="right" vertical="center" indent="1"/>
      <protection hidden="1"/>
    </xf>
    <xf numFmtId="3" fontId="8" fillId="5" borderId="0" xfId="0" applyNumberFormat="1" applyFont="1" applyFill="1" applyAlignment="1" applyProtection="1">
      <alignment horizontal="right" indent="1"/>
      <protection hidden="1"/>
    </xf>
    <xf numFmtId="3" fontId="8" fillId="5" borderId="13" xfId="0" applyNumberFormat="1" applyFont="1" applyFill="1" applyBorder="1" applyAlignment="1" applyProtection="1">
      <alignment horizontal="right" indent="1"/>
      <protection hidden="1"/>
    </xf>
    <xf numFmtId="1" fontId="8" fillId="5" borderId="0" xfId="0" applyNumberFormat="1" applyFont="1" applyFill="1" applyAlignment="1" applyProtection="1">
      <alignment horizontal="center"/>
      <protection hidden="1"/>
    </xf>
    <xf numFmtId="0" fontId="23" fillId="5" borderId="0" xfId="0" applyFont="1" applyFill="1" applyProtection="1">
      <protection hidden="1"/>
    </xf>
    <xf numFmtId="9" fontId="8" fillId="5" borderId="0" xfId="0" applyNumberFormat="1" applyFont="1" applyFill="1" applyAlignment="1" applyProtection="1">
      <alignment horizontal="center"/>
      <protection hidden="1"/>
    </xf>
    <xf numFmtId="3" fontId="22" fillId="5" borderId="0" xfId="0" applyNumberFormat="1" applyFont="1" applyFill="1" applyAlignment="1" applyProtection="1">
      <alignment vertical="center"/>
      <protection hidden="1"/>
    </xf>
    <xf numFmtId="0" fontId="0" fillId="0" borderId="0" xfId="0" applyAlignment="1">
      <alignment vertical="center"/>
    </xf>
    <xf numFmtId="0" fontId="14" fillId="5" borderId="0" xfId="6" applyFont="1" applyFill="1" applyAlignment="1" applyProtection="1">
      <alignment vertical="center"/>
      <protection hidden="1"/>
    </xf>
    <xf numFmtId="0" fontId="17" fillId="5" borderId="0" xfId="6" applyFont="1" applyFill="1" applyAlignment="1" applyProtection="1">
      <alignment horizontal="center" vertical="center" wrapText="1"/>
      <protection hidden="1"/>
    </xf>
    <xf numFmtId="0" fontId="8" fillId="0" borderId="0" xfId="0" applyFont="1" applyAlignment="1" applyProtection="1">
      <alignment horizontal="right" vertical="top"/>
      <protection locked="0"/>
    </xf>
    <xf numFmtId="3" fontId="17" fillId="0" borderId="0" xfId="1" applyNumberFormat="1" applyFont="1" applyAlignment="1" applyProtection="1">
      <alignment horizontal="center"/>
      <protection hidden="1"/>
    </xf>
    <xf numFmtId="0" fontId="19" fillId="0" borderId="0" xfId="0" applyFont="1"/>
    <xf numFmtId="0" fontId="19" fillId="0" borderId="0" xfId="0" applyFont="1" applyAlignment="1" applyProtection="1">
      <alignment horizontal="left"/>
      <protection hidden="1"/>
    </xf>
    <xf numFmtId="0" fontId="19" fillId="5" borderId="0" xfId="0" applyFont="1" applyFill="1" applyAlignment="1" applyProtection="1">
      <alignment horizontal="center"/>
      <protection hidden="1"/>
    </xf>
    <xf numFmtId="0" fontId="19" fillId="0" borderId="0" xfId="0" applyFont="1" applyAlignment="1" applyProtection="1">
      <alignment horizontal="center" vertical="center" wrapText="1"/>
      <protection hidden="1"/>
    </xf>
    <xf numFmtId="0" fontId="19" fillId="0" borderId="0" xfId="0" applyFont="1" applyAlignment="1" applyProtection="1">
      <alignment horizontal="left" wrapText="1" indent="2"/>
      <protection hidden="1"/>
    </xf>
    <xf numFmtId="0" fontId="19" fillId="0" borderId="0" xfId="0" applyFont="1" applyAlignment="1" applyProtection="1">
      <alignment horizontal="center"/>
      <protection hidden="1"/>
    </xf>
    <xf numFmtId="0" fontId="19" fillId="5" borderId="0" xfId="0" applyFont="1" applyFill="1" applyProtection="1">
      <protection hidden="1"/>
    </xf>
    <xf numFmtId="0" fontId="17" fillId="5" borderId="0" xfId="0" applyFont="1" applyFill="1" applyAlignment="1" applyProtection="1">
      <alignment horizontal="center" vertical="center" wrapText="1"/>
      <protection hidden="1"/>
    </xf>
    <xf numFmtId="3" fontId="8" fillId="5" borderId="0" xfId="0" applyNumberFormat="1" applyFont="1" applyFill="1" applyAlignment="1" applyProtection="1">
      <alignment horizontal="center" wrapText="1"/>
      <protection hidden="1"/>
    </xf>
    <xf numFmtId="3" fontId="8" fillId="5" borderId="16" xfId="0" applyNumberFormat="1" applyFont="1" applyFill="1" applyBorder="1" applyAlignment="1" applyProtection="1">
      <alignment horizontal="center" wrapText="1"/>
      <protection hidden="1"/>
    </xf>
    <xf numFmtId="0" fontId="22" fillId="5" borderId="0" xfId="0" applyFont="1" applyFill="1" applyAlignment="1" applyProtection="1">
      <alignment horizontal="center"/>
      <protection hidden="1"/>
    </xf>
    <xf numFmtId="3" fontId="14" fillId="5" borderId="16" xfId="0" applyNumberFormat="1" applyFont="1" applyFill="1" applyBorder="1" applyAlignment="1" applyProtection="1">
      <alignment horizontal="right" indent="1"/>
      <protection hidden="1"/>
    </xf>
    <xf numFmtId="3" fontId="8" fillId="0" borderId="0" xfId="0" applyNumberFormat="1" applyFont="1" applyAlignment="1" applyProtection="1">
      <alignment horizontal="right" indent="1"/>
      <protection hidden="1"/>
    </xf>
    <xf numFmtId="3" fontId="8" fillId="5" borderId="16" xfId="0" applyNumberFormat="1" applyFont="1" applyFill="1" applyBorder="1" applyAlignment="1" applyProtection="1">
      <alignment horizontal="right" indent="1"/>
      <protection hidden="1"/>
    </xf>
    <xf numFmtId="0" fontId="17" fillId="5" borderId="0" xfId="0" applyFont="1" applyFill="1" applyAlignment="1" applyProtection="1">
      <alignment horizontal="right" indent="1"/>
      <protection hidden="1"/>
    </xf>
    <xf numFmtId="0" fontId="0" fillId="0" borderId="0" xfId="0" applyAlignment="1">
      <alignment vertical="top"/>
    </xf>
    <xf numFmtId="3" fontId="8" fillId="5" borderId="0" xfId="0" applyNumberFormat="1" applyFont="1" applyFill="1" applyAlignment="1" applyProtection="1">
      <alignment horizontal="right" vertical="center" indent="1"/>
      <protection hidden="1"/>
    </xf>
    <xf numFmtId="3" fontId="8" fillId="0" borderId="0" xfId="0" applyNumberFormat="1" applyFont="1" applyAlignment="1" applyProtection="1">
      <alignment horizontal="right" vertical="center" indent="1"/>
      <protection hidden="1"/>
    </xf>
    <xf numFmtId="3" fontId="8" fillId="5" borderId="16" xfId="0" applyNumberFormat="1" applyFont="1" applyFill="1" applyBorder="1" applyAlignment="1" applyProtection="1">
      <alignment horizontal="right" vertical="center" indent="1"/>
      <protection hidden="1"/>
    </xf>
    <xf numFmtId="1" fontId="17" fillId="5" borderId="0" xfId="0" applyNumberFormat="1" applyFont="1" applyFill="1" applyAlignment="1" applyProtection="1">
      <alignment vertical="center"/>
      <protection hidden="1"/>
    </xf>
    <xf numFmtId="3" fontId="8" fillId="5" borderId="1" xfId="0" applyNumberFormat="1" applyFont="1" applyFill="1" applyBorder="1" applyAlignment="1" applyProtection="1">
      <alignment horizontal="center" vertical="center"/>
      <protection hidden="1"/>
    </xf>
    <xf numFmtId="3" fontId="8" fillId="5" borderId="0" xfId="0" applyNumberFormat="1" applyFont="1" applyFill="1" applyAlignment="1" applyProtection="1">
      <alignment horizontal="center"/>
      <protection hidden="1"/>
    </xf>
    <xf numFmtId="1" fontId="24" fillId="0" borderId="0" xfId="0" applyNumberFormat="1" applyFont="1" applyAlignment="1">
      <alignment horizontal="left" vertical="center"/>
    </xf>
    <xf numFmtId="0" fontId="0" fillId="0" borderId="0" xfId="0" applyAlignment="1" applyProtection="1">
      <alignment horizontal="center"/>
      <protection hidden="1"/>
    </xf>
    <xf numFmtId="9" fontId="0" fillId="0" borderId="0" xfId="0" applyNumberFormat="1" applyAlignment="1" applyProtection="1">
      <alignment horizontal="center"/>
      <protection hidden="1"/>
    </xf>
    <xf numFmtId="164" fontId="0" fillId="3" borderId="0" xfId="0" applyNumberFormat="1" applyFill="1"/>
    <xf numFmtId="0" fontId="14" fillId="5" borderId="0" xfId="0" applyFont="1" applyFill="1" applyAlignment="1" applyProtection="1">
      <alignment horizontal="left" vertical="center"/>
      <protection hidden="1"/>
    </xf>
    <xf numFmtId="1" fontId="22" fillId="5" borderId="0" xfId="0" applyNumberFormat="1" applyFont="1" applyFill="1" applyAlignment="1" applyProtection="1">
      <alignment vertical="center"/>
      <protection hidden="1"/>
    </xf>
    <xf numFmtId="9" fontId="14" fillId="5" borderId="0" xfId="0" applyNumberFormat="1" applyFont="1" applyFill="1" applyProtection="1">
      <protection hidden="1"/>
    </xf>
    <xf numFmtId="0" fontId="19" fillId="5" borderId="11" xfId="0" applyFont="1" applyFill="1" applyBorder="1" applyAlignment="1" applyProtection="1">
      <alignment horizontal="right" indent="1"/>
      <protection hidden="1"/>
    </xf>
    <xf numFmtId="0" fontId="19" fillId="0" borderId="0" xfId="0" applyFont="1" applyAlignment="1">
      <alignment horizontal="center"/>
    </xf>
    <xf numFmtId="3" fontId="8" fillId="5" borderId="19" xfId="0" applyNumberFormat="1" applyFont="1" applyFill="1" applyBorder="1" applyAlignment="1" applyProtection="1">
      <alignment horizontal="center"/>
      <protection hidden="1"/>
    </xf>
    <xf numFmtId="3" fontId="2" fillId="5" borderId="0" xfId="0" applyNumberFormat="1" applyFont="1" applyFill="1" applyAlignment="1" applyProtection="1">
      <alignment horizontal="right" indent="1"/>
      <protection hidden="1"/>
    </xf>
    <xf numFmtId="3" fontId="14" fillId="5" borderId="11" xfId="0" applyNumberFormat="1" applyFont="1" applyFill="1" applyBorder="1" applyAlignment="1" applyProtection="1">
      <alignment horizontal="right" indent="1"/>
      <protection hidden="1"/>
    </xf>
    <xf numFmtId="2" fontId="22" fillId="5" borderId="0" xfId="0" applyNumberFormat="1" applyFont="1" applyFill="1" applyAlignment="1" applyProtection="1">
      <alignment horizontal="right" indent="1"/>
      <protection hidden="1"/>
    </xf>
    <xf numFmtId="3" fontId="14" fillId="5" borderId="16" xfId="0" applyNumberFormat="1" applyFont="1" applyFill="1" applyBorder="1" applyAlignment="1" applyProtection="1">
      <alignment horizontal="right" vertical="center" indent="1"/>
      <protection hidden="1"/>
    </xf>
    <xf numFmtId="2" fontId="22" fillId="5" borderId="0" xfId="0" applyNumberFormat="1" applyFont="1" applyFill="1" applyAlignment="1" applyProtection="1">
      <alignment horizontal="center" vertical="center"/>
      <protection hidden="1"/>
    </xf>
    <xf numFmtId="3" fontId="1" fillId="5" borderId="0" xfId="0" applyNumberFormat="1" applyFont="1" applyFill="1" applyAlignment="1" applyProtection="1">
      <alignment horizontal="right" indent="1"/>
      <protection hidden="1"/>
    </xf>
    <xf numFmtId="3" fontId="8" fillId="5" borderId="11" xfId="0" applyNumberFormat="1" applyFont="1" applyFill="1" applyBorder="1" applyAlignment="1" applyProtection="1">
      <alignment horizontal="right" indent="1"/>
      <protection hidden="1"/>
    </xf>
    <xf numFmtId="9" fontId="0" fillId="5" borderId="0" xfId="0" applyNumberFormat="1" applyFill="1" applyAlignment="1" applyProtection="1">
      <alignment horizontal="center"/>
      <protection hidden="1"/>
    </xf>
    <xf numFmtId="1" fontId="17" fillId="0" borderId="0" xfId="0" applyNumberFormat="1" applyFont="1" applyAlignment="1" applyProtection="1">
      <alignment vertical="center"/>
      <protection hidden="1"/>
    </xf>
    <xf numFmtId="1" fontId="17" fillId="0" borderId="0" xfId="0" applyNumberFormat="1" applyFont="1" applyAlignment="1" applyProtection="1">
      <alignment horizontal="center" vertical="center"/>
      <protection hidden="1"/>
    </xf>
    <xf numFmtId="0" fontId="25" fillId="0" borderId="0" xfId="0" applyFont="1" applyAlignment="1" applyProtection="1">
      <alignment vertical="center"/>
      <protection hidden="1"/>
    </xf>
    <xf numFmtId="3" fontId="8" fillId="0" borderId="0" xfId="0" applyNumberFormat="1" applyFont="1" applyAlignment="1" applyProtection="1">
      <alignment horizontal="center"/>
      <protection hidden="1"/>
    </xf>
    <xf numFmtId="0" fontId="8" fillId="0" borderId="0" xfId="0" applyFont="1" applyProtection="1">
      <protection hidden="1"/>
    </xf>
    <xf numFmtId="3" fontId="8" fillId="0" borderId="11" xfId="0" applyNumberFormat="1" applyFont="1" applyBorder="1" applyAlignment="1" applyProtection="1">
      <alignment horizontal="right" vertical="center" indent="1"/>
      <protection hidden="1"/>
    </xf>
    <xf numFmtId="3" fontId="8" fillId="0" borderId="16" xfId="0" applyNumberFormat="1" applyFont="1" applyBorder="1" applyAlignment="1" applyProtection="1">
      <alignment horizontal="right" vertical="center" indent="1"/>
      <protection hidden="1"/>
    </xf>
    <xf numFmtId="3" fontId="14" fillId="0" borderId="0" xfId="0" applyNumberFormat="1" applyFont="1" applyAlignment="1" applyProtection="1">
      <alignment horizontal="right" indent="1"/>
      <protection hidden="1"/>
    </xf>
    <xf numFmtId="3" fontId="14" fillId="0" borderId="16" xfId="0" applyNumberFormat="1" applyFont="1" applyBorder="1" applyAlignment="1" applyProtection="1">
      <alignment horizontal="right" indent="1"/>
      <protection hidden="1"/>
    </xf>
    <xf numFmtId="1" fontId="17" fillId="0" borderId="0" xfId="0" applyNumberFormat="1" applyFont="1" applyAlignment="1" applyProtection="1">
      <alignment vertical="top"/>
      <protection hidden="1"/>
    </xf>
    <xf numFmtId="1" fontId="17" fillId="0" borderId="0" xfId="0" applyNumberFormat="1" applyFont="1" applyAlignment="1" applyProtection="1">
      <alignment horizontal="center" vertical="top"/>
      <protection hidden="1"/>
    </xf>
    <xf numFmtId="0" fontId="8" fillId="0" borderId="0" xfId="0" applyFont="1" applyAlignment="1" applyProtection="1">
      <alignment vertical="top" wrapText="1"/>
      <protection hidden="1"/>
    </xf>
    <xf numFmtId="0" fontId="14" fillId="0" borderId="16" xfId="0" applyFont="1" applyBorder="1" applyAlignment="1" applyProtection="1">
      <alignment vertical="top" wrapText="1"/>
      <protection hidden="1"/>
    </xf>
    <xf numFmtId="0" fontId="14" fillId="0" borderId="0" xfId="0" applyFont="1" applyAlignment="1" applyProtection="1">
      <alignment vertical="top" wrapText="1"/>
      <protection hidden="1"/>
    </xf>
    <xf numFmtId="0" fontId="8" fillId="0" borderId="0" xfId="0" applyFont="1" applyAlignment="1" applyProtection="1">
      <alignment horizontal="left" vertical="top" wrapText="1"/>
      <protection hidden="1"/>
    </xf>
    <xf numFmtId="9" fontId="22" fillId="0" borderId="0" xfId="0" applyNumberFormat="1" applyFont="1" applyAlignment="1" applyProtection="1">
      <alignment horizontal="center" vertical="center"/>
      <protection hidden="1"/>
    </xf>
    <xf numFmtId="0" fontId="22" fillId="0" borderId="0" xfId="0" applyFont="1" applyAlignment="1" applyProtection="1">
      <alignment horizontal="center" vertical="center"/>
      <protection hidden="1"/>
    </xf>
    <xf numFmtId="3" fontId="8" fillId="0" borderId="0" xfId="0" applyNumberFormat="1" applyFont="1" applyAlignment="1" applyProtection="1">
      <alignment horizontal="center" wrapText="1"/>
      <protection hidden="1"/>
    </xf>
    <xf numFmtId="3" fontId="8" fillId="0" borderId="11" xfId="0" applyNumberFormat="1" applyFont="1" applyBorder="1" applyAlignment="1" applyProtection="1">
      <alignment horizontal="center" wrapText="1"/>
      <protection hidden="1"/>
    </xf>
    <xf numFmtId="0" fontId="17" fillId="0" borderId="0" xfId="0" applyFont="1" applyAlignment="1" applyProtection="1">
      <alignment horizontal="center" vertical="center" wrapText="1"/>
      <protection hidden="1"/>
    </xf>
    <xf numFmtId="0" fontId="8" fillId="0" borderId="0" xfId="0" applyFont="1" applyAlignment="1" applyProtection="1">
      <alignment vertical="center"/>
      <protection hidden="1"/>
    </xf>
    <xf numFmtId="9" fontId="8" fillId="0" borderId="0" xfId="0" applyNumberFormat="1" applyFont="1" applyAlignment="1" applyProtection="1">
      <alignment horizontal="left" vertical="top" wrapText="1"/>
      <protection hidden="1"/>
    </xf>
    <xf numFmtId="0" fontId="19" fillId="0" borderId="0" xfId="0" applyFont="1" applyAlignment="1" applyProtection="1">
      <alignment horizontal="right" indent="1"/>
      <protection hidden="1"/>
    </xf>
    <xf numFmtId="0" fontId="19" fillId="0" borderId="0" xfId="0" applyFont="1" applyAlignment="1" applyProtection="1">
      <alignment wrapText="1"/>
      <protection locked="0" hidden="1"/>
    </xf>
    <xf numFmtId="0" fontId="14" fillId="0" borderId="0" xfId="0" applyFont="1" applyAlignment="1" applyProtection="1">
      <alignment horizontal="left" vertical="center"/>
      <protection hidden="1"/>
    </xf>
    <xf numFmtId="3" fontId="8" fillId="0" borderId="16" xfId="0" applyNumberFormat="1" applyFont="1" applyBorder="1" applyAlignment="1" applyProtection="1">
      <alignment horizontal="center" wrapText="1"/>
      <protection hidden="1"/>
    </xf>
    <xf numFmtId="0" fontId="8" fillId="0" borderId="0" xfId="0" applyFont="1" applyAlignment="1" applyProtection="1">
      <alignment horizontal="right" indent="1"/>
      <protection hidden="1"/>
    </xf>
    <xf numFmtId="3" fontId="17" fillId="5" borderId="0" xfId="0" applyNumberFormat="1" applyFont="1" applyFill="1" applyAlignment="1" applyProtection="1">
      <alignment horizontal="right" indent="1"/>
      <protection hidden="1"/>
    </xf>
    <xf numFmtId="9" fontId="22" fillId="0" borderId="0" xfId="0" applyNumberFormat="1" applyFont="1" applyAlignment="1" applyProtection="1">
      <alignment horizontal="right" indent="1"/>
      <protection hidden="1"/>
    </xf>
    <xf numFmtId="0" fontId="8" fillId="0" borderId="0" xfId="0" applyFont="1" applyAlignment="1" applyProtection="1">
      <alignment horizontal="left" vertical="center" indent="1"/>
      <protection hidden="1"/>
    </xf>
    <xf numFmtId="3" fontId="17" fillId="5" borderId="0" xfId="0" applyNumberFormat="1" applyFont="1" applyFill="1" applyAlignment="1" applyProtection="1">
      <alignment horizontal="right" vertical="center" indent="1"/>
      <protection hidden="1"/>
    </xf>
    <xf numFmtId="0" fontId="8" fillId="0" borderId="0" xfId="0" applyFont="1" applyAlignment="1" applyProtection="1">
      <alignment horizontal="center"/>
      <protection hidden="1"/>
    </xf>
    <xf numFmtId="9" fontId="8" fillId="0" borderId="0" xfId="0" applyNumberFormat="1" applyFont="1" applyAlignment="1" applyProtection="1">
      <alignment horizontal="center"/>
      <protection hidden="1"/>
    </xf>
    <xf numFmtId="0" fontId="26" fillId="0" borderId="0" xfId="0" applyFont="1" applyAlignment="1" applyProtection="1">
      <alignment horizontal="left" vertical="center"/>
      <protection hidden="1"/>
    </xf>
    <xf numFmtId="0" fontId="26" fillId="0" borderId="0" xfId="0" applyFont="1" applyAlignment="1" applyProtection="1">
      <alignment horizontal="center" vertical="center"/>
      <protection hidden="1"/>
    </xf>
    <xf numFmtId="9" fontId="26" fillId="0" borderId="0" xfId="0" applyNumberFormat="1" applyFont="1" applyAlignment="1" applyProtection="1">
      <alignment horizontal="center" vertical="center"/>
      <protection hidden="1"/>
    </xf>
    <xf numFmtId="3" fontId="25" fillId="5" borderId="0" xfId="0" applyNumberFormat="1" applyFont="1" applyFill="1" applyAlignment="1" applyProtection="1">
      <alignment horizontal="right" vertical="center" indent="2"/>
      <protection hidden="1"/>
    </xf>
    <xf numFmtId="3" fontId="25" fillId="5" borderId="0" xfId="0" applyNumberFormat="1" applyFont="1" applyFill="1" applyAlignment="1" applyProtection="1">
      <alignment horizontal="right" vertical="center" indent="1"/>
      <protection hidden="1"/>
    </xf>
    <xf numFmtId="1" fontId="25" fillId="0" borderId="0" xfId="0" applyNumberFormat="1" applyFont="1" applyAlignment="1" applyProtection="1">
      <alignment horizontal="center" vertical="center"/>
      <protection hidden="1"/>
    </xf>
    <xf numFmtId="0" fontId="12" fillId="0" borderId="0" xfId="0" applyFont="1" applyProtection="1">
      <protection hidden="1"/>
    </xf>
    <xf numFmtId="0" fontId="25" fillId="0" borderId="0" xfId="0" applyFont="1" applyAlignment="1" applyProtection="1">
      <alignment horizontal="center"/>
      <protection hidden="1"/>
    </xf>
    <xf numFmtId="0" fontId="14" fillId="5" borderId="0" xfId="0" applyFont="1" applyFill="1" applyAlignment="1" applyProtection="1">
      <alignment vertical="top" wrapText="1"/>
      <protection hidden="1"/>
    </xf>
    <xf numFmtId="0" fontId="27" fillId="5" borderId="0" xfId="0" applyFont="1" applyFill="1" applyProtection="1">
      <protection hidden="1"/>
    </xf>
    <xf numFmtId="0" fontId="28" fillId="5" borderId="0" xfId="0" applyFont="1" applyFill="1" applyAlignment="1" applyProtection="1">
      <alignment horizontal="left"/>
      <protection hidden="1"/>
    </xf>
    <xf numFmtId="0" fontId="8" fillId="0" borderId="0" xfId="0" applyFont="1" applyAlignment="1" applyProtection="1">
      <alignment horizontal="left" indent="1"/>
      <protection hidden="1"/>
    </xf>
    <xf numFmtId="0" fontId="8" fillId="0" borderId="0" xfId="0" applyFont="1" applyAlignment="1">
      <alignment horizontal="left" wrapText="1" indent="1"/>
    </xf>
    <xf numFmtId="3" fontId="0" fillId="5" borderId="0" xfId="0" applyNumberFormat="1" applyFill="1" applyAlignment="1" applyProtection="1">
      <alignment horizontal="center"/>
      <protection hidden="1"/>
    </xf>
    <xf numFmtId="3" fontId="0" fillId="0" borderId="0" xfId="0" applyNumberFormat="1" applyAlignment="1" applyProtection="1">
      <alignment horizontal="center"/>
      <protection hidden="1"/>
    </xf>
    <xf numFmtId="3" fontId="14" fillId="0" borderId="1" xfId="0" applyNumberFormat="1" applyFont="1" applyBorder="1" applyAlignment="1" applyProtection="1">
      <alignment horizontal="center" vertical="center" wrapText="1"/>
      <protection hidden="1"/>
    </xf>
    <xf numFmtId="0" fontId="14" fillId="0" borderId="1" xfId="0" applyFont="1" applyBorder="1" applyAlignment="1" applyProtection="1">
      <alignment horizontal="center" vertical="center" wrapText="1"/>
      <protection hidden="1"/>
    </xf>
    <xf numFmtId="3" fontId="14" fillId="0" borderId="0" xfId="0" applyNumberFormat="1" applyFont="1" applyAlignment="1" applyProtection="1">
      <alignment horizontal="right" wrapText="1" indent="1"/>
      <protection hidden="1"/>
    </xf>
    <xf numFmtId="3" fontId="8" fillId="0" borderId="0" xfId="0" applyNumberFormat="1" applyFont="1" applyAlignment="1" applyProtection="1">
      <alignment horizontal="right" wrapText="1" indent="1"/>
      <protection hidden="1"/>
    </xf>
    <xf numFmtId="3" fontId="8" fillId="0" borderId="0" xfId="0" applyNumberFormat="1" applyFont="1" applyAlignment="1" applyProtection="1">
      <alignment horizontal="right"/>
      <protection hidden="1"/>
    </xf>
    <xf numFmtId="3" fontId="8" fillId="0" borderId="0" xfId="0" applyNumberFormat="1" applyFont="1" applyProtection="1">
      <protection hidden="1"/>
    </xf>
    <xf numFmtId="0" fontId="17" fillId="0" borderId="0" xfId="0" applyFont="1" applyAlignment="1" applyProtection="1">
      <alignment horizontal="right"/>
      <protection hidden="1"/>
    </xf>
    <xf numFmtId="3" fontId="8" fillId="5" borderId="8" xfId="0" applyNumberFormat="1" applyFont="1" applyFill="1" applyBorder="1" applyAlignment="1" applyProtection="1">
      <alignment horizontal="center" wrapText="1"/>
      <protection hidden="1"/>
    </xf>
    <xf numFmtId="3" fontId="14" fillId="0" borderId="11" xfId="0" applyNumberFormat="1" applyFont="1" applyBorder="1" applyAlignment="1" applyProtection="1">
      <alignment horizontal="right" indent="1"/>
      <protection hidden="1"/>
    </xf>
    <xf numFmtId="3" fontId="8" fillId="5" borderId="17" xfId="0" applyNumberFormat="1" applyFont="1" applyFill="1" applyBorder="1" applyAlignment="1" applyProtection="1">
      <alignment horizontal="center"/>
      <protection hidden="1"/>
    </xf>
    <xf numFmtId="9" fontId="0" fillId="5" borderId="0" xfId="0" applyNumberFormat="1" applyFill="1" applyProtection="1">
      <protection hidden="1"/>
    </xf>
    <xf numFmtId="0" fontId="2" fillId="0" borderId="0" xfId="0" applyFont="1" applyAlignment="1" applyProtection="1">
      <alignment vertical="top" wrapText="1"/>
      <protection hidden="1"/>
    </xf>
    <xf numFmtId="1" fontId="14" fillId="7" borderId="0" xfId="0" applyNumberFormat="1" applyFont="1" applyFill="1" applyAlignment="1">
      <alignment horizontal="right" vertical="top" wrapText="1"/>
    </xf>
    <xf numFmtId="0" fontId="8" fillId="7" borderId="0" xfId="0" applyFont="1" applyFill="1" applyAlignment="1">
      <alignment wrapText="1"/>
    </xf>
    <xf numFmtId="1" fontId="8" fillId="7" borderId="0" xfId="0" applyNumberFormat="1" applyFont="1" applyFill="1" applyAlignment="1">
      <alignment horizontal="right" vertical="top" wrapText="1"/>
    </xf>
    <xf numFmtId="0" fontId="31" fillId="0" borderId="0" xfId="0" applyFont="1" applyAlignment="1" applyProtection="1">
      <alignment vertical="top" wrapText="1"/>
      <protection hidden="1"/>
    </xf>
    <xf numFmtId="3" fontId="8" fillId="0" borderId="0" xfId="0" applyNumberFormat="1" applyFont="1" applyAlignment="1" applyProtection="1">
      <alignment horizontal="center" vertical="center" wrapText="1"/>
      <protection hidden="1"/>
    </xf>
    <xf numFmtId="0" fontId="8" fillId="0" borderId="0" xfId="0" applyFont="1" applyAlignment="1">
      <alignment horizontal="left" vertical="center" wrapText="1" indent="1"/>
    </xf>
    <xf numFmtId="3" fontId="8" fillId="5" borderId="0" xfId="0" applyNumberFormat="1" applyFont="1" applyFill="1" applyProtection="1">
      <protection hidden="1"/>
    </xf>
    <xf numFmtId="0" fontId="2" fillId="0" borderId="0" xfId="0" applyFont="1"/>
    <xf numFmtId="0" fontId="0" fillId="3" borderId="0" xfId="0" applyFill="1"/>
    <xf numFmtId="0" fontId="0" fillId="2" borderId="0" xfId="0" applyFill="1"/>
    <xf numFmtId="0" fontId="2" fillId="2" borderId="0" xfId="0" applyFont="1" applyFill="1" applyAlignment="1" applyProtection="1">
      <alignment wrapText="1"/>
      <protection hidden="1"/>
    </xf>
    <xf numFmtId="3" fontId="14" fillId="2" borderId="0" xfId="0" applyNumberFormat="1" applyFont="1" applyFill="1" applyAlignment="1" applyProtection="1">
      <alignment horizontal="right" indent="1"/>
      <protection hidden="1"/>
    </xf>
    <xf numFmtId="0" fontId="17" fillId="2" borderId="0" xfId="0" applyFont="1" applyFill="1" applyAlignment="1" applyProtection="1">
      <alignment vertical="top"/>
      <protection hidden="1"/>
    </xf>
    <xf numFmtId="0" fontId="2" fillId="2" borderId="0" xfId="0" applyFont="1" applyFill="1" applyAlignment="1" applyProtection="1">
      <alignment vertical="top"/>
      <protection hidden="1"/>
    </xf>
    <xf numFmtId="0" fontId="1" fillId="2" borderId="0" xfId="0" applyFont="1" applyFill="1" applyAlignment="1" applyProtection="1">
      <alignment horizontal="center" vertical="top"/>
      <protection hidden="1"/>
    </xf>
    <xf numFmtId="0" fontId="1" fillId="2" borderId="0" xfId="0" applyFont="1" applyFill="1"/>
    <xf numFmtId="0" fontId="1" fillId="2" borderId="0" xfId="1" applyFont="1" applyFill="1"/>
    <xf numFmtId="0" fontId="7" fillId="2" borderId="0" xfId="0" applyFont="1" applyFill="1" applyAlignment="1" applyProtection="1">
      <alignment horizontal="center"/>
      <protection hidden="1"/>
    </xf>
    <xf numFmtId="0" fontId="15" fillId="2" borderId="0" xfId="0" applyFont="1" applyFill="1"/>
    <xf numFmtId="3" fontId="1" fillId="2" borderId="0" xfId="0" applyNumberFormat="1" applyFont="1" applyFill="1" applyAlignment="1" applyProtection="1">
      <alignment horizontal="center" wrapText="1"/>
      <protection hidden="1"/>
    </xf>
    <xf numFmtId="3" fontId="1" fillId="2" borderId="0" xfId="0" applyNumberFormat="1" applyFont="1" applyFill="1" applyAlignment="1" applyProtection="1">
      <alignment horizontal="center"/>
      <protection hidden="1"/>
    </xf>
    <xf numFmtId="0" fontId="7" fillId="2" borderId="0" xfId="0" applyFont="1" applyFill="1" applyAlignment="1" applyProtection="1">
      <alignment horizontal="left"/>
      <protection hidden="1"/>
    </xf>
    <xf numFmtId="1" fontId="7" fillId="2" borderId="0" xfId="0" applyNumberFormat="1" applyFont="1" applyFill="1" applyAlignment="1" applyProtection="1">
      <alignment horizontal="center" vertical="center"/>
      <protection hidden="1"/>
    </xf>
    <xf numFmtId="3" fontId="2" fillId="2" borderId="0" xfId="0" applyNumberFormat="1" applyFont="1" applyFill="1" applyAlignment="1" applyProtection="1">
      <alignment horizontal="right" indent="1"/>
      <protection hidden="1"/>
    </xf>
    <xf numFmtId="3" fontId="7" fillId="2" borderId="0" xfId="0" applyNumberFormat="1" applyFont="1" applyFill="1" applyAlignment="1" applyProtection="1">
      <alignment horizontal="left" vertical="center"/>
      <protection hidden="1"/>
    </xf>
    <xf numFmtId="0" fontId="1" fillId="2" borderId="0" xfId="0" applyFont="1" applyFill="1" applyAlignment="1" applyProtection="1">
      <alignment horizontal="left" wrapText="1" indent="1"/>
      <protection hidden="1"/>
    </xf>
    <xf numFmtId="3" fontId="1" fillId="2" borderId="0" xfId="0" applyNumberFormat="1" applyFont="1" applyFill="1" applyAlignment="1" applyProtection="1">
      <alignment horizontal="right" indent="1"/>
      <protection hidden="1"/>
    </xf>
    <xf numFmtId="0" fontId="1" fillId="2" borderId="0" xfId="0" applyFont="1" applyFill="1" applyAlignment="1">
      <alignment horizontal="left" wrapText="1" indent="1"/>
    </xf>
    <xf numFmtId="1" fontId="2" fillId="2" borderId="0" xfId="0" applyNumberFormat="1" applyFont="1" applyFill="1" applyAlignment="1" applyProtection="1">
      <alignment horizontal="center" vertical="center"/>
      <protection hidden="1"/>
    </xf>
    <xf numFmtId="1" fontId="2" fillId="2" borderId="0" xfId="0" applyNumberFormat="1" applyFont="1" applyFill="1" applyAlignment="1" applyProtection="1">
      <alignment horizontal="right" vertical="center"/>
      <protection hidden="1"/>
    </xf>
    <xf numFmtId="1" fontId="2" fillId="2" borderId="0" xfId="0" applyNumberFormat="1" applyFont="1" applyFill="1" applyAlignment="1" applyProtection="1">
      <alignment horizontal="right"/>
      <protection hidden="1"/>
    </xf>
    <xf numFmtId="0" fontId="1" fillId="2" borderId="0" xfId="0" applyFont="1" applyFill="1" applyProtection="1">
      <protection hidden="1"/>
    </xf>
    <xf numFmtId="0" fontId="7" fillId="2" borderId="0" xfId="0" applyFont="1" applyFill="1" applyAlignment="1" applyProtection="1">
      <alignment horizontal="right"/>
      <protection hidden="1"/>
    </xf>
    <xf numFmtId="0" fontId="7" fillId="2" borderId="0" xfId="0" applyFont="1" applyFill="1" applyAlignment="1" applyProtection="1">
      <alignment vertical="top"/>
      <protection hidden="1"/>
    </xf>
    <xf numFmtId="0" fontId="14" fillId="0" borderId="0" xfId="0" applyFont="1" applyAlignment="1" applyProtection="1">
      <alignment horizontal="left" wrapText="1" indent="1"/>
      <protection hidden="1"/>
    </xf>
    <xf numFmtId="3" fontId="17" fillId="5" borderId="0" xfId="0" applyNumberFormat="1" applyFont="1" applyFill="1" applyAlignment="1" applyProtection="1">
      <alignment horizontal="right"/>
      <protection hidden="1"/>
    </xf>
    <xf numFmtId="0" fontId="8" fillId="0" borderId="0" xfId="0" applyFont="1" applyAlignment="1" applyProtection="1">
      <alignment horizontal="center" wrapText="1"/>
      <protection hidden="1"/>
    </xf>
    <xf numFmtId="0" fontId="14" fillId="0" borderId="0" xfId="0" applyFont="1" applyAlignment="1" applyProtection="1">
      <alignment horizontal="left" vertical="top" wrapText="1"/>
      <protection hidden="1"/>
    </xf>
    <xf numFmtId="0" fontId="0" fillId="9" borderId="0" xfId="0" applyFill="1"/>
    <xf numFmtId="3" fontId="8" fillId="9" borderId="0" xfId="0" applyNumberFormat="1" applyFont="1" applyFill="1" applyAlignment="1">
      <alignment wrapText="1"/>
    </xf>
    <xf numFmtId="0" fontId="19" fillId="5" borderId="0" xfId="0" applyFont="1" applyFill="1" applyAlignment="1" applyProtection="1">
      <alignment horizontal="left" indent="1"/>
      <protection hidden="1"/>
    </xf>
    <xf numFmtId="3" fontId="19" fillId="0" borderId="0" xfId="0" applyNumberFormat="1" applyFont="1" applyAlignment="1" applyProtection="1">
      <alignment horizontal="left" indent="1"/>
      <protection hidden="1"/>
    </xf>
    <xf numFmtId="3" fontId="0" fillId="0" borderId="0" xfId="0" applyNumberFormat="1" applyAlignment="1" applyProtection="1">
      <alignment horizontal="left" wrapText="1" indent="1"/>
      <protection hidden="1"/>
    </xf>
    <xf numFmtId="3" fontId="23" fillId="0" borderId="0" xfId="0" applyNumberFormat="1" applyFont="1" applyAlignment="1" applyProtection="1">
      <alignment horizontal="center" wrapText="1"/>
      <protection hidden="1"/>
    </xf>
    <xf numFmtId="3" fontId="0" fillId="5" borderId="0" xfId="0" applyNumberFormat="1" applyFill="1" applyAlignment="1" applyProtection="1">
      <alignment horizontal="left"/>
      <protection hidden="1"/>
    </xf>
    <xf numFmtId="3" fontId="36" fillId="5" borderId="0" xfId="0" applyNumberFormat="1" applyFont="1" applyFill="1" applyAlignment="1" applyProtection="1">
      <alignment horizontal="left"/>
      <protection hidden="1"/>
    </xf>
    <xf numFmtId="3" fontId="8" fillId="5" borderId="17" xfId="0" applyNumberFormat="1" applyFont="1" applyFill="1" applyBorder="1" applyAlignment="1" applyProtection="1">
      <alignment horizontal="center" wrapText="1"/>
      <protection hidden="1"/>
    </xf>
    <xf numFmtId="0" fontId="22" fillId="5" borderId="0" xfId="0" applyFont="1" applyFill="1" applyAlignment="1" applyProtection="1">
      <alignment horizontal="center" vertical="center"/>
      <protection hidden="1"/>
    </xf>
    <xf numFmtId="0" fontId="14" fillId="5" borderId="0" xfId="0" applyFont="1" applyFill="1" applyAlignment="1" applyProtection="1">
      <alignment horizontal="left" wrapText="1"/>
      <protection hidden="1"/>
    </xf>
    <xf numFmtId="1" fontId="22" fillId="0" borderId="0" xfId="0" applyNumberFormat="1" applyFont="1" applyAlignment="1" applyProtection="1">
      <alignment vertical="top"/>
      <protection hidden="1"/>
    </xf>
    <xf numFmtId="1" fontId="17" fillId="5" borderId="0" xfId="0" applyNumberFormat="1" applyFont="1" applyFill="1" applyAlignment="1" applyProtection="1">
      <alignment vertical="top"/>
      <protection hidden="1"/>
    </xf>
    <xf numFmtId="3" fontId="14" fillId="5" borderId="4" xfId="0" applyNumberFormat="1" applyFont="1" applyFill="1" applyBorder="1" applyAlignment="1" applyProtection="1">
      <alignment horizontal="right" indent="1"/>
      <protection hidden="1"/>
    </xf>
    <xf numFmtId="3" fontId="8" fillId="5" borderId="4" xfId="0" applyNumberFormat="1" applyFont="1" applyFill="1" applyBorder="1" applyAlignment="1" applyProtection="1">
      <alignment horizontal="right" indent="1"/>
      <protection hidden="1"/>
    </xf>
    <xf numFmtId="3" fontId="8" fillId="5" borderId="21" xfId="0" applyNumberFormat="1" applyFont="1" applyFill="1" applyBorder="1" applyAlignment="1" applyProtection="1">
      <alignment horizontal="center" vertical="center"/>
      <protection hidden="1"/>
    </xf>
    <xf numFmtId="3" fontId="17" fillId="5" borderId="0" xfId="0" applyNumberFormat="1" applyFont="1" applyFill="1" applyProtection="1">
      <protection hidden="1"/>
    </xf>
    <xf numFmtId="9" fontId="12" fillId="5" borderId="0" xfId="0" applyNumberFormat="1" applyFont="1" applyFill="1" applyAlignment="1" applyProtection="1">
      <alignment wrapText="1"/>
      <protection hidden="1"/>
    </xf>
    <xf numFmtId="9" fontId="14" fillId="5" borderId="0" xfId="0" applyNumberFormat="1" applyFont="1" applyFill="1" applyAlignment="1" applyProtection="1">
      <alignment horizontal="center" vertical="center"/>
      <protection hidden="1"/>
    </xf>
    <xf numFmtId="0" fontId="14" fillId="5" borderId="0" xfId="0" applyFont="1" applyFill="1" applyProtection="1">
      <protection hidden="1"/>
    </xf>
    <xf numFmtId="0" fontId="8" fillId="0" borderId="0" xfId="0" applyFont="1" applyAlignment="1">
      <alignment horizontal="right"/>
    </xf>
    <xf numFmtId="1" fontId="8" fillId="5" borderId="0" xfId="0" applyNumberFormat="1" applyFont="1" applyFill="1" applyAlignment="1" applyProtection="1">
      <alignment vertical="center"/>
      <protection hidden="1"/>
    </xf>
    <xf numFmtId="0" fontId="8" fillId="5" borderId="0" xfId="0" applyFont="1" applyFill="1" applyAlignment="1" applyProtection="1">
      <alignment horizontal="left" indent="1"/>
      <protection hidden="1"/>
    </xf>
    <xf numFmtId="0" fontId="17" fillId="5" borderId="0" xfId="0" applyFont="1" applyFill="1" applyAlignment="1" applyProtection="1">
      <alignment horizontal="right"/>
      <protection hidden="1"/>
    </xf>
    <xf numFmtId="3" fontId="0" fillId="5" borderId="0" xfId="0" applyNumberFormat="1" applyFill="1" applyAlignment="1" applyProtection="1">
      <alignment horizontal="left" indent="1"/>
      <protection hidden="1"/>
    </xf>
    <xf numFmtId="9" fontId="1" fillId="0" borderId="0" xfId="0" applyNumberFormat="1" applyFont="1" applyAlignment="1" applyProtection="1">
      <alignment horizontal="center" vertical="top"/>
      <protection hidden="1"/>
    </xf>
    <xf numFmtId="3" fontId="1" fillId="0" borderId="0" xfId="0" applyNumberFormat="1" applyFont="1" applyAlignment="1" applyProtection="1">
      <alignment horizontal="center"/>
      <protection hidden="1"/>
    </xf>
    <xf numFmtId="0" fontId="2" fillId="5" borderId="0" xfId="0" applyFont="1" applyFill="1" applyProtection="1">
      <protection hidden="1"/>
    </xf>
    <xf numFmtId="0" fontId="1" fillId="0" borderId="0" xfId="0" applyFont="1" applyAlignment="1">
      <alignment vertical="center" wrapText="1"/>
    </xf>
    <xf numFmtId="0" fontId="1" fillId="5" borderId="0" xfId="0" applyFont="1" applyFill="1" applyAlignment="1" applyProtection="1">
      <alignment horizontal="right" indent="1"/>
      <protection hidden="1"/>
    </xf>
    <xf numFmtId="0" fontId="1" fillId="5" borderId="0" xfId="0" applyFont="1" applyFill="1" applyAlignment="1" applyProtection="1">
      <alignment horizontal="left" indent="1"/>
      <protection hidden="1"/>
    </xf>
    <xf numFmtId="3" fontId="1" fillId="0" borderId="0" xfId="0" applyNumberFormat="1" applyFont="1" applyAlignment="1" applyProtection="1">
      <alignment horizontal="left" indent="1"/>
      <protection hidden="1"/>
    </xf>
    <xf numFmtId="3" fontId="1" fillId="0" borderId="0" xfId="0" applyNumberFormat="1" applyFont="1" applyAlignment="1" applyProtection="1">
      <alignment horizontal="left" wrapText="1" indent="1"/>
      <protection hidden="1"/>
    </xf>
    <xf numFmtId="0" fontId="1" fillId="5" borderId="0" xfId="0" applyFont="1" applyFill="1" applyAlignment="1" applyProtection="1">
      <alignment horizontal="center"/>
      <protection hidden="1"/>
    </xf>
    <xf numFmtId="3" fontId="1" fillId="0" borderId="0" xfId="0" applyNumberFormat="1" applyFont="1" applyAlignment="1" applyProtection="1">
      <alignment horizontal="center" wrapText="1"/>
      <protection hidden="1"/>
    </xf>
    <xf numFmtId="3" fontId="1" fillId="5" borderId="0" xfId="0" applyNumberFormat="1" applyFont="1" applyFill="1" applyAlignment="1" applyProtection="1">
      <alignment horizontal="left"/>
      <protection hidden="1"/>
    </xf>
    <xf numFmtId="3" fontId="1" fillId="5" borderId="0" xfId="0" applyNumberFormat="1" applyFont="1" applyFill="1" applyAlignment="1" applyProtection="1">
      <alignment horizontal="center"/>
      <protection hidden="1"/>
    </xf>
    <xf numFmtId="0" fontId="2" fillId="0" borderId="0" xfId="0" applyFont="1" applyAlignment="1" applyProtection="1">
      <alignment horizontal="center" vertical="center"/>
      <protection hidden="1"/>
    </xf>
    <xf numFmtId="0" fontId="1" fillId="0" borderId="0" xfId="0" applyFont="1" applyAlignment="1" applyProtection="1">
      <alignment horizontal="center" vertical="center" wrapText="1"/>
      <protection hidden="1"/>
    </xf>
    <xf numFmtId="3" fontId="1" fillId="5" borderId="8" xfId="0" applyNumberFormat="1" applyFont="1" applyFill="1" applyBorder="1" applyAlignment="1" applyProtection="1">
      <alignment horizontal="center" wrapText="1"/>
      <protection hidden="1"/>
    </xf>
    <xf numFmtId="3" fontId="1" fillId="0" borderId="8" xfId="0" applyNumberFormat="1" applyFont="1" applyBorder="1" applyAlignment="1" applyProtection="1">
      <alignment horizontal="center"/>
      <protection hidden="1"/>
    </xf>
    <xf numFmtId="3" fontId="1" fillId="0" borderId="8" xfId="0" applyNumberFormat="1" applyFont="1" applyBorder="1" applyAlignment="1" applyProtection="1">
      <alignment horizontal="center" wrapText="1"/>
      <protection hidden="1"/>
    </xf>
    <xf numFmtId="3" fontId="1" fillId="0" borderId="22" xfId="0" applyNumberFormat="1" applyFont="1" applyBorder="1" applyAlignment="1" applyProtection="1">
      <alignment horizontal="center" wrapText="1"/>
      <protection hidden="1"/>
    </xf>
    <xf numFmtId="9" fontId="2" fillId="0" borderId="0" xfId="0" applyNumberFormat="1" applyFont="1" applyAlignment="1" applyProtection="1">
      <alignment horizontal="center" vertical="center"/>
      <protection hidden="1"/>
    </xf>
    <xf numFmtId="3" fontId="1" fillId="0" borderId="0" xfId="0" applyNumberFormat="1" applyFont="1" applyAlignment="1" applyProtection="1">
      <alignment horizontal="right" vertical="center" indent="1"/>
      <protection hidden="1"/>
    </xf>
    <xf numFmtId="3" fontId="1" fillId="0" borderId="16" xfId="0" applyNumberFormat="1" applyFont="1" applyBorder="1" applyAlignment="1" applyProtection="1">
      <alignment horizontal="right" vertical="center" indent="1"/>
      <protection hidden="1"/>
    </xf>
    <xf numFmtId="1" fontId="1" fillId="0" borderId="0" xfId="0" applyNumberFormat="1" applyFont="1" applyAlignment="1" applyProtection="1">
      <alignment vertical="center"/>
      <protection hidden="1"/>
    </xf>
    <xf numFmtId="3" fontId="2" fillId="0" borderId="0" xfId="0" applyNumberFormat="1" applyFont="1" applyAlignment="1" applyProtection="1">
      <alignment horizontal="right" indent="1"/>
      <protection hidden="1"/>
    </xf>
    <xf numFmtId="3" fontId="2" fillId="0" borderId="16" xfId="0" applyNumberFormat="1" applyFont="1" applyBorder="1" applyAlignment="1" applyProtection="1">
      <alignment horizontal="right" indent="1"/>
      <protection hidden="1"/>
    </xf>
    <xf numFmtId="1" fontId="1" fillId="0" borderId="0" xfId="0" applyNumberFormat="1" applyFont="1" applyProtection="1">
      <protection hidden="1"/>
    </xf>
    <xf numFmtId="3" fontId="1" fillId="0" borderId="0" xfId="0" applyNumberFormat="1" applyFont="1" applyAlignment="1" applyProtection="1">
      <alignment horizontal="right" indent="1"/>
      <protection hidden="1"/>
    </xf>
    <xf numFmtId="3" fontId="1" fillId="0" borderId="16" xfId="0" applyNumberFormat="1" applyFont="1" applyBorder="1" applyAlignment="1" applyProtection="1">
      <alignment horizontal="right" indent="1"/>
      <protection hidden="1"/>
    </xf>
    <xf numFmtId="44" fontId="1" fillId="0" borderId="0" xfId="3" applyFont="1" applyProtection="1">
      <protection hidden="1"/>
    </xf>
    <xf numFmtId="44" fontId="1" fillId="0" borderId="0" xfId="3" applyFont="1" applyAlignment="1" applyProtection="1">
      <alignment horizontal="center"/>
      <protection hidden="1"/>
    </xf>
    <xf numFmtId="44" fontId="1" fillId="0" borderId="0" xfId="3" applyFont="1" applyAlignment="1" applyProtection="1">
      <alignment vertical="center"/>
      <protection hidden="1"/>
    </xf>
    <xf numFmtId="9" fontId="1" fillId="0" borderId="0" xfId="0" applyNumberFormat="1" applyFont="1" applyAlignment="1" applyProtection="1">
      <alignment horizontal="center"/>
      <protection hidden="1"/>
    </xf>
    <xf numFmtId="0" fontId="7" fillId="0" borderId="0" xfId="0" applyFont="1" applyAlignment="1">
      <alignment vertical="center" wrapText="1"/>
    </xf>
    <xf numFmtId="0" fontId="1" fillId="0" borderId="0" xfId="0" applyFont="1" applyAlignment="1" applyProtection="1">
      <alignment horizontal="center"/>
      <protection hidden="1"/>
    </xf>
    <xf numFmtId="0" fontId="17" fillId="0" borderId="0" xfId="0" applyFont="1" applyAlignment="1" applyProtection="1">
      <alignment vertical="top" wrapText="1"/>
      <protection hidden="1"/>
    </xf>
    <xf numFmtId="0" fontId="8" fillId="0" borderId="0" xfId="0" applyFont="1" applyAlignment="1">
      <alignment horizontal="left" indent="1"/>
    </xf>
    <xf numFmtId="0" fontId="42" fillId="0" borderId="0" xfId="0" applyFont="1" applyAlignment="1">
      <alignment horizontal="left" wrapText="1" indent="1"/>
    </xf>
    <xf numFmtId="0" fontId="42" fillId="0" borderId="0" xfId="0" applyFont="1" applyAlignment="1">
      <alignment horizontal="left" indent="1"/>
    </xf>
    <xf numFmtId="0" fontId="43" fillId="0" borderId="0" xfId="2" applyFont="1" applyFill="1" applyAlignment="1" applyProtection="1">
      <alignment horizontal="left" indent="1"/>
    </xf>
    <xf numFmtId="3" fontId="13" fillId="0" borderId="0" xfId="2" applyNumberFormat="1" applyFill="1" applyBorder="1" applyAlignment="1" applyProtection="1">
      <alignment horizontal="left" indent="1"/>
      <protection hidden="1"/>
    </xf>
    <xf numFmtId="0" fontId="35" fillId="10" borderId="41" xfId="2" applyFont="1" applyFill="1" applyBorder="1" applyAlignment="1" applyProtection="1">
      <alignment horizontal="center" vertical="center" wrapText="1"/>
      <protection hidden="1"/>
    </xf>
    <xf numFmtId="0" fontId="8" fillId="0" borderId="30" xfId="9" applyBorder="1" applyAlignment="1" applyProtection="1">
      <alignment horizontal="left" vertical="center" wrapText="1" indent="1"/>
      <protection hidden="1"/>
    </xf>
    <xf numFmtId="0" fontId="44" fillId="0" borderId="31" xfId="9" applyFont="1" applyBorder="1" applyAlignment="1">
      <alignment horizontal="center" vertical="center" wrapText="1"/>
    </xf>
    <xf numFmtId="0" fontId="44" fillId="0" borderId="32" xfId="9" applyFont="1" applyBorder="1" applyAlignment="1">
      <alignment horizontal="center" vertical="center" wrapText="1"/>
    </xf>
    <xf numFmtId="0" fontId="45" fillId="0" borderId="30" xfId="9" applyFont="1" applyBorder="1" applyAlignment="1">
      <alignment horizontal="center" vertical="center" wrapText="1"/>
    </xf>
    <xf numFmtId="0" fontId="8" fillId="0" borderId="37" xfId="9" applyBorder="1" applyAlignment="1" applyProtection="1">
      <alignment horizontal="left" vertical="center" wrapText="1" indent="1"/>
      <protection hidden="1"/>
    </xf>
    <xf numFmtId="0" fontId="44" fillId="0" borderId="38" xfId="9" applyFont="1" applyBorder="1" applyAlignment="1">
      <alignment horizontal="center" vertical="center" wrapText="1"/>
    </xf>
    <xf numFmtId="0" fontId="44" fillId="0" borderId="39" xfId="9" applyFont="1" applyBorder="1" applyAlignment="1">
      <alignment horizontal="center" vertical="center" wrapText="1"/>
    </xf>
    <xf numFmtId="0" fontId="45" fillId="0" borderId="37" xfId="9" applyFont="1" applyBorder="1" applyAlignment="1">
      <alignment horizontal="center" vertical="center" wrapText="1"/>
    </xf>
    <xf numFmtId="0" fontId="44" fillId="0" borderId="37" xfId="9" applyFont="1" applyBorder="1" applyAlignment="1">
      <alignment horizontal="center" vertical="center" wrapText="1"/>
    </xf>
    <xf numFmtId="0" fontId="8" fillId="0" borderId="42" xfId="9" applyBorder="1" applyAlignment="1" applyProtection="1">
      <alignment horizontal="left" vertical="center" wrapText="1" indent="1"/>
      <protection hidden="1"/>
    </xf>
    <xf numFmtId="0" fontId="44" fillId="0" borderId="43" xfId="9" applyFont="1" applyBorder="1" applyAlignment="1">
      <alignment horizontal="center" vertical="center" wrapText="1"/>
    </xf>
    <xf numFmtId="0" fontId="45" fillId="0" borderId="44" xfId="9" applyFont="1" applyBorder="1" applyAlignment="1">
      <alignment horizontal="center" vertical="center" wrapText="1"/>
    </xf>
    <xf numFmtId="0" fontId="44" fillId="0" borderId="44" xfId="9" applyFont="1" applyBorder="1" applyAlignment="1">
      <alignment horizontal="center" vertical="center" wrapText="1"/>
    </xf>
    <xf numFmtId="0" fontId="44" fillId="0" borderId="42" xfId="9" applyFont="1" applyBorder="1" applyAlignment="1">
      <alignment horizontal="center" vertical="center" wrapText="1"/>
    </xf>
    <xf numFmtId="0" fontId="8" fillId="0" borderId="47" xfId="9" applyBorder="1" applyAlignment="1" applyProtection="1">
      <alignment horizontal="left" vertical="center" wrapText="1" indent="1"/>
      <protection hidden="1"/>
    </xf>
    <xf numFmtId="0" fontId="44" fillId="0" borderId="29" xfId="9" applyFont="1" applyBorder="1" applyAlignment="1">
      <alignment horizontal="center" vertical="center" wrapText="1"/>
    </xf>
    <xf numFmtId="0" fontId="45" fillId="0" borderId="32" xfId="9" applyFont="1" applyBorder="1" applyAlignment="1">
      <alignment horizontal="center" vertical="center" wrapText="1"/>
    </xf>
    <xf numFmtId="0" fontId="45" fillId="0" borderId="48" xfId="9" applyFont="1" applyBorder="1" applyAlignment="1">
      <alignment horizontal="center" vertical="center" wrapText="1"/>
    </xf>
    <xf numFmtId="0" fontId="32" fillId="0" borderId="49" xfId="7" applyFont="1" applyBorder="1"/>
    <xf numFmtId="0" fontId="45" fillId="0" borderId="50" xfId="9" applyFont="1" applyBorder="1" applyAlignment="1">
      <alignment horizontal="center" vertical="center" wrapText="1"/>
    </xf>
    <xf numFmtId="0" fontId="8" fillId="0" borderId="51" xfId="9" applyBorder="1" applyAlignment="1" applyProtection="1">
      <alignment horizontal="left" vertical="center" wrapText="1" indent="1"/>
      <protection hidden="1"/>
    </xf>
    <xf numFmtId="0" fontId="44" fillId="0" borderId="36" xfId="9" applyFont="1" applyBorder="1" applyAlignment="1">
      <alignment horizontal="center" vertical="center" wrapText="1"/>
    </xf>
    <xf numFmtId="0" fontId="45" fillId="0" borderId="39" xfId="9" applyFont="1" applyBorder="1" applyAlignment="1">
      <alignment horizontal="center" vertical="center" wrapText="1"/>
    </xf>
    <xf numFmtId="0" fontId="45" fillId="0" borderId="52" xfId="9" applyFont="1" applyBorder="1" applyAlignment="1">
      <alignment horizontal="center" vertical="center" wrapText="1"/>
    </xf>
    <xf numFmtId="0" fontId="32" fillId="0" borderId="53" xfId="7" applyFont="1" applyBorder="1"/>
    <xf numFmtId="0" fontId="45" fillId="0" borderId="54" xfId="9" applyFont="1" applyBorder="1" applyAlignment="1">
      <alignment horizontal="center" vertical="center" wrapText="1"/>
    </xf>
    <xf numFmtId="0" fontId="44" fillId="0" borderId="53" xfId="9" applyFont="1" applyBorder="1" applyAlignment="1">
      <alignment horizontal="center" vertical="center" wrapText="1"/>
    </xf>
    <xf numFmtId="0" fontId="44" fillId="0" borderId="54" xfId="9" applyFont="1" applyBorder="1" applyAlignment="1">
      <alignment horizontal="center" vertical="center" wrapText="1"/>
    </xf>
    <xf numFmtId="0" fontId="8" fillId="0" borderId="55" xfId="9" applyBorder="1" applyAlignment="1" applyProtection="1">
      <alignment horizontal="left" vertical="center" wrapText="1" indent="1"/>
      <protection hidden="1"/>
    </xf>
    <xf numFmtId="0" fontId="44" fillId="0" borderId="41" xfId="9" applyFont="1" applyBorder="1" applyAlignment="1">
      <alignment horizontal="center" vertical="center" wrapText="1"/>
    </xf>
    <xf numFmtId="0" fontId="45" fillId="0" borderId="56" xfId="9" applyFont="1" applyBorder="1" applyAlignment="1">
      <alignment horizontal="center" vertical="center" wrapText="1"/>
    </xf>
    <xf numFmtId="0" fontId="44" fillId="0" borderId="57" xfId="9" applyFont="1" applyBorder="1" applyAlignment="1">
      <alignment horizontal="center" vertical="center" wrapText="1"/>
    </xf>
    <xf numFmtId="0" fontId="45" fillId="0" borderId="58" xfId="9" applyFont="1" applyBorder="1" applyAlignment="1">
      <alignment horizontal="center" vertical="center" wrapText="1"/>
    </xf>
    <xf numFmtId="0" fontId="44" fillId="0" borderId="49" xfId="9" applyFont="1" applyBorder="1" applyAlignment="1">
      <alignment horizontal="center" vertical="center" wrapText="1"/>
    </xf>
    <xf numFmtId="0" fontId="8" fillId="0" borderId="60" xfId="9" applyBorder="1" applyAlignment="1" applyProtection="1">
      <alignment horizontal="left" vertical="center" wrapText="1" indent="1"/>
      <protection hidden="1"/>
    </xf>
    <xf numFmtId="0" fontId="35" fillId="8" borderId="29" xfId="2" applyFont="1" applyFill="1" applyBorder="1" applyAlignment="1" applyProtection="1">
      <alignment horizontal="center" vertical="center" wrapText="1"/>
      <protection hidden="1"/>
    </xf>
    <xf numFmtId="0" fontId="35" fillId="8" borderId="36" xfId="2" applyFont="1" applyFill="1" applyBorder="1" applyAlignment="1" applyProtection="1">
      <alignment horizontal="center" vertical="center" wrapText="1"/>
      <protection hidden="1"/>
    </xf>
    <xf numFmtId="0" fontId="35" fillId="8" borderId="36" xfId="2" quotePrefix="1" applyFont="1" applyFill="1" applyBorder="1" applyAlignment="1" applyProtection="1">
      <alignment horizontal="center" vertical="center" wrapText="1"/>
      <protection hidden="1"/>
    </xf>
    <xf numFmtId="0" fontId="35" fillId="10" borderId="41" xfId="2" quotePrefix="1" applyFont="1" applyFill="1" applyBorder="1" applyAlignment="1" applyProtection="1">
      <alignment horizontal="center" vertical="center" wrapText="1"/>
      <protection hidden="1"/>
    </xf>
    <xf numFmtId="0" fontId="35" fillId="7" borderId="36" xfId="2" quotePrefix="1" applyFont="1" applyFill="1" applyBorder="1" applyAlignment="1" applyProtection="1">
      <alignment horizontal="center" vertical="center" wrapText="1"/>
      <protection hidden="1"/>
    </xf>
    <xf numFmtId="3" fontId="8" fillId="0" borderId="0" xfId="0" applyNumberFormat="1" applyFont="1" applyAlignment="1" applyProtection="1">
      <alignment horizontal="left" wrapText="1" indent="1"/>
      <protection hidden="1"/>
    </xf>
    <xf numFmtId="3" fontId="8" fillId="0" borderId="0" xfId="0" applyNumberFormat="1" applyFont="1" applyAlignment="1" applyProtection="1">
      <alignment horizontal="left" indent="1"/>
      <protection hidden="1"/>
    </xf>
    <xf numFmtId="0" fontId="37" fillId="0" borderId="0" xfId="0" applyFont="1" applyAlignment="1">
      <alignment horizontal="left" wrapText="1" indent="1"/>
    </xf>
    <xf numFmtId="0" fontId="50" fillId="0" borderId="0" xfId="13" applyFill="1" applyAlignment="1">
      <alignment horizontal="left" indent="1"/>
    </xf>
    <xf numFmtId="0" fontId="41" fillId="0" borderId="0" xfId="12" applyFont="1" applyFill="1" applyAlignment="1">
      <alignment horizontal="left" vertical="center" indent="1"/>
    </xf>
    <xf numFmtId="0" fontId="34" fillId="0" borderId="0" xfId="7" applyFont="1" applyAlignment="1">
      <alignment vertical="center"/>
    </xf>
    <xf numFmtId="0" fontId="8" fillId="0" borderId="23" xfId="7" applyBorder="1" applyAlignment="1">
      <alignment vertical="center"/>
    </xf>
    <xf numFmtId="0" fontId="8" fillId="0" borderId="59" xfId="7" applyBorder="1"/>
    <xf numFmtId="0" fontId="8" fillId="0" borderId="24" xfId="7" applyBorder="1"/>
    <xf numFmtId="0" fontId="8" fillId="0" borderId="0" xfId="8" applyFont="1"/>
    <xf numFmtId="0" fontId="49" fillId="0" borderId="0" xfId="12" applyFill="1" applyAlignment="1">
      <alignment horizontal="left" vertical="center" indent="1"/>
    </xf>
    <xf numFmtId="0" fontId="8" fillId="0" borderId="0" xfId="10" applyFont="1"/>
    <xf numFmtId="0" fontId="8" fillId="0" borderId="0" xfId="10" applyFont="1" applyAlignment="1">
      <alignment horizontal="left" indent="1"/>
    </xf>
    <xf numFmtId="0" fontId="8" fillId="0" borderId="0" xfId="10" applyFont="1" applyAlignment="1">
      <alignment horizontal="left" vertical="top" wrapText="1" indent="1"/>
    </xf>
    <xf numFmtId="0" fontId="31" fillId="0" borderId="0" xfId="0" applyFont="1" applyAlignment="1" applyProtection="1">
      <alignment horizontal="left" vertical="top"/>
      <protection hidden="1"/>
    </xf>
    <xf numFmtId="0" fontId="18" fillId="0" borderId="0" xfId="0" applyFont="1" applyAlignment="1" applyProtection="1">
      <alignment horizontal="left" vertical="top"/>
      <protection hidden="1"/>
    </xf>
    <xf numFmtId="0" fontId="8" fillId="0" borderId="4" xfId="0" applyFont="1" applyBorder="1"/>
    <xf numFmtId="0" fontId="8" fillId="0" borderId="0" xfId="0" applyFont="1" applyAlignment="1">
      <alignment horizontal="left"/>
    </xf>
    <xf numFmtId="0" fontId="8" fillId="0" borderId="0" xfId="0" applyFont="1" applyAlignment="1" applyProtection="1">
      <alignment horizontal="right" vertical="center" wrapText="1" indent="1" readingOrder="1"/>
      <protection locked="0"/>
    </xf>
    <xf numFmtId="0" fontId="8" fillId="0" borderId="0" xfId="0" applyFont="1" applyAlignment="1">
      <alignment horizontal="right" indent="1" readingOrder="1"/>
    </xf>
    <xf numFmtId="0" fontId="8" fillId="0" borderId="0" xfId="0" applyFont="1" applyAlignment="1">
      <alignment horizontal="left" indent="1" readingOrder="1"/>
    </xf>
    <xf numFmtId="0" fontId="8" fillId="0" borderId="0" xfId="0" applyFont="1" applyAlignment="1" applyProtection="1">
      <alignment horizontal="left" vertical="center" wrapText="1" indent="1" readingOrder="1"/>
      <protection locked="0"/>
    </xf>
    <xf numFmtId="0" fontId="14" fillId="0" borderId="0" xfId="0" applyFont="1" applyAlignment="1">
      <alignment wrapText="1"/>
    </xf>
    <xf numFmtId="0" fontId="14" fillId="0" borderId="0" xfId="0" applyFont="1" applyAlignment="1" applyProtection="1">
      <alignment horizontal="center" wrapText="1" readingOrder="1"/>
      <protection locked="0"/>
    </xf>
    <xf numFmtId="0" fontId="14" fillId="0" borderId="0" xfId="0" applyFont="1" applyAlignment="1" applyProtection="1">
      <alignment horizontal="center" vertical="center" wrapText="1" readingOrder="1"/>
      <protection locked="0"/>
    </xf>
    <xf numFmtId="0" fontId="8" fillId="0" borderId="0" xfId="0" applyFont="1" applyAlignment="1" applyProtection="1">
      <alignment horizontal="center"/>
      <protection locked="0"/>
    </xf>
    <xf numFmtId="0" fontId="22" fillId="0" borderId="0" xfId="0" applyFont="1" applyAlignment="1">
      <alignment horizontal="right"/>
    </xf>
    <xf numFmtId="0" fontId="14" fillId="0" borderId="0" xfId="0" applyFont="1" applyAlignment="1" applyProtection="1">
      <alignment horizontal="left"/>
      <protection locked="0"/>
    </xf>
    <xf numFmtId="3" fontId="14" fillId="0" borderId="0" xfId="0" applyNumberFormat="1" applyFont="1" applyAlignment="1">
      <alignment horizontal="right" wrapText="1"/>
    </xf>
    <xf numFmtId="0" fontId="14" fillId="0" borderId="0" xfId="0" applyFont="1" applyAlignment="1">
      <alignment horizontal="right"/>
    </xf>
    <xf numFmtId="0" fontId="14" fillId="0" borderId="0" xfId="0" applyFont="1" applyAlignment="1" applyProtection="1">
      <alignment horizontal="left" wrapText="1" indent="1"/>
      <protection locked="0"/>
    </xf>
    <xf numFmtId="0" fontId="8" fillId="0" borderId="0" xfId="0" applyFont="1" applyAlignment="1" applyProtection="1">
      <alignment horizontal="right" vertical="top" wrapText="1"/>
      <protection locked="0"/>
    </xf>
    <xf numFmtId="0" fontId="17" fillId="0" borderId="0" xfId="0" applyFont="1" applyAlignment="1">
      <alignment horizontal="right"/>
    </xf>
    <xf numFmtId="0" fontId="8" fillId="0" borderId="0" xfId="0" applyFont="1" applyAlignment="1" applyProtection="1">
      <alignment horizontal="left" wrapText="1" indent="2"/>
      <protection locked="0"/>
    </xf>
    <xf numFmtId="3" fontId="8" fillId="0" borderId="0" xfId="0" applyNumberFormat="1" applyFont="1" applyAlignment="1">
      <alignment horizontal="right" vertical="top" wrapText="1" readingOrder="1"/>
    </xf>
    <xf numFmtId="3" fontId="14" fillId="0" borderId="0" xfId="0" applyNumberFormat="1" applyFont="1" applyAlignment="1">
      <alignment horizontal="right" vertical="top" wrapText="1" readingOrder="1"/>
    </xf>
    <xf numFmtId="0" fontId="8" fillId="0" borderId="8" xfId="0" applyFont="1" applyBorder="1"/>
    <xf numFmtId="0" fontId="29" fillId="0" borderId="0" xfId="0" applyFont="1" applyAlignment="1" applyProtection="1">
      <alignment vertical="center" wrapText="1" readingOrder="1"/>
      <protection locked="0"/>
    </xf>
    <xf numFmtId="0" fontId="8" fillId="0" borderId="0" xfId="0" applyFont="1" applyAlignment="1">
      <alignment vertical="center"/>
    </xf>
    <xf numFmtId="1" fontId="17" fillId="0" borderId="0" xfId="0" applyNumberFormat="1" applyFont="1" applyAlignment="1">
      <alignment horizontal="left" vertical="center"/>
    </xf>
    <xf numFmtId="1" fontId="8" fillId="0" borderId="0" xfId="0" applyNumberFormat="1" applyFont="1" applyAlignment="1">
      <alignment horizontal="left" vertical="center"/>
    </xf>
    <xf numFmtId="0" fontId="8" fillId="0" borderId="9" xfId="0" applyFont="1" applyBorder="1"/>
    <xf numFmtId="0" fontId="8" fillId="0" borderId="0" xfId="0" applyFont="1" applyAlignment="1">
      <alignment vertical="center" wrapText="1" readingOrder="1"/>
    </xf>
    <xf numFmtId="0" fontId="8" fillId="0" borderId="0" xfId="0" applyFont="1" applyAlignment="1">
      <alignment horizontal="right" vertical="center" indent="1" readingOrder="1"/>
    </xf>
    <xf numFmtId="0" fontId="14" fillId="0" borderId="0" xfId="0" applyFont="1" applyAlignment="1" applyProtection="1">
      <alignment horizontal="left" indent="1"/>
      <protection locked="0"/>
    </xf>
    <xf numFmtId="0" fontId="8" fillId="0" borderId="0" xfId="0" applyFont="1" applyAlignment="1" applyProtection="1">
      <alignment horizontal="left" wrapText="1" indent="1"/>
      <protection locked="0"/>
    </xf>
    <xf numFmtId="0" fontId="49" fillId="0" borderId="0" xfId="12" applyFill="1" applyAlignment="1" applyProtection="1">
      <alignment horizontal="left" indent="1"/>
      <protection hidden="1"/>
    </xf>
    <xf numFmtId="168" fontId="8" fillId="0" borderId="0" xfId="0" applyNumberFormat="1" applyFont="1"/>
    <xf numFmtId="168" fontId="8" fillId="0" borderId="0" xfId="0" applyNumberFormat="1" applyFont="1" applyAlignment="1">
      <alignment horizontal="left"/>
    </xf>
    <xf numFmtId="0" fontId="17" fillId="0" borderId="8" xfId="0" applyFont="1" applyBorder="1" applyAlignment="1" applyProtection="1">
      <alignment horizontal="right" readingOrder="1"/>
      <protection locked="0"/>
    </xf>
    <xf numFmtId="0" fontId="20" fillId="0" borderId="0" xfId="0" applyFont="1" applyAlignment="1" applyProtection="1">
      <alignment vertical="top" wrapText="1"/>
      <protection hidden="1"/>
    </xf>
    <xf numFmtId="0" fontId="29" fillId="0" borderId="8" xfId="0" applyFont="1" applyBorder="1" applyAlignment="1" applyProtection="1">
      <alignment vertical="center" wrapText="1" readingOrder="1"/>
      <protection locked="0"/>
    </xf>
    <xf numFmtId="0" fontId="19" fillId="0" borderId="0" xfId="0" applyFont="1" applyAlignment="1" applyProtection="1">
      <alignment horizontal="left" vertical="top" indent="1"/>
      <protection hidden="1"/>
    </xf>
    <xf numFmtId="0" fontId="19" fillId="0" borderId="0" xfId="0" applyFont="1" applyAlignment="1" applyProtection="1">
      <alignment horizontal="left" vertical="top" wrapText="1" indent="1"/>
      <protection hidden="1"/>
    </xf>
    <xf numFmtId="0" fontId="19" fillId="0" borderId="8" xfId="0" applyFont="1" applyBorder="1" applyAlignment="1" applyProtection="1">
      <alignment wrapText="1" readingOrder="1"/>
      <protection locked="0"/>
    </xf>
    <xf numFmtId="0" fontId="17" fillId="0" borderId="0" xfId="0" applyFont="1" applyAlignment="1" applyProtection="1">
      <alignment horizontal="left" vertical="top" wrapText="1"/>
      <protection hidden="1"/>
    </xf>
    <xf numFmtId="0" fontId="8" fillId="0" borderId="0" xfId="0" applyFont="1" applyAlignment="1">
      <alignment horizontal="right" vertical="top"/>
    </xf>
    <xf numFmtId="3" fontId="14" fillId="5" borderId="0" xfId="0" applyNumberFormat="1" applyFont="1" applyFill="1" applyAlignment="1" applyProtection="1">
      <alignment horizontal="right"/>
      <protection hidden="1"/>
    </xf>
    <xf numFmtId="0" fontId="17" fillId="0" borderId="0" xfId="0" applyFont="1" applyAlignment="1" applyProtection="1">
      <alignment wrapText="1" readingOrder="1"/>
      <protection locked="0"/>
    </xf>
    <xf numFmtId="0" fontId="17" fillId="0" borderId="0" xfId="0" applyFont="1" applyAlignment="1" applyProtection="1">
      <alignment horizontal="right" readingOrder="1"/>
      <protection locked="0"/>
    </xf>
    <xf numFmtId="0" fontId="14" fillId="0" borderId="0" xfId="0" applyFont="1" applyAlignment="1" applyProtection="1">
      <alignment horizontal="right"/>
      <protection hidden="1"/>
    </xf>
    <xf numFmtId="0" fontId="8" fillId="0" borderId="0" xfId="0" applyFont="1" applyAlignment="1" applyProtection="1">
      <alignment horizontal="right"/>
      <protection hidden="1"/>
    </xf>
    <xf numFmtId="0" fontId="49" fillId="0" borderId="0" xfId="12" applyAlignment="1" applyProtection="1">
      <alignment horizontal="left" indent="1"/>
      <protection hidden="1"/>
    </xf>
    <xf numFmtId="0" fontId="18" fillId="0" borderId="0" xfId="0" applyFont="1" applyAlignment="1" applyProtection="1">
      <alignment horizontal="left" vertical="top" indent="1"/>
      <protection hidden="1"/>
    </xf>
    <xf numFmtId="0" fontId="8" fillId="5" borderId="0" xfId="0" applyFont="1" applyFill="1" applyAlignment="1" applyProtection="1">
      <alignment horizontal="left" wrapText="1" indent="1"/>
      <protection hidden="1"/>
    </xf>
    <xf numFmtId="3" fontId="8" fillId="0" borderId="9" xfId="0" applyNumberFormat="1" applyFont="1" applyBorder="1" applyAlignment="1">
      <alignment horizontal="right" vertical="top" wrapText="1" readingOrder="1"/>
    </xf>
    <xf numFmtId="0" fontId="8" fillId="0" borderId="0" xfId="0" applyFont="1" applyAlignment="1" applyProtection="1">
      <alignment horizontal="left" vertical="top" wrapText="1" indent="1"/>
      <protection locked="0"/>
    </xf>
    <xf numFmtId="3" fontId="14" fillId="5" borderId="9" xfId="0" applyNumberFormat="1" applyFont="1" applyFill="1" applyBorder="1" applyAlignment="1" applyProtection="1">
      <alignment horizontal="right" vertical="top"/>
      <protection hidden="1"/>
    </xf>
    <xf numFmtId="0" fontId="8" fillId="0" borderId="0" xfId="1" applyFont="1" applyAlignment="1">
      <alignment horizontal="left" indent="1"/>
    </xf>
    <xf numFmtId="0" fontId="19" fillId="0" borderId="0" xfId="1" applyFont="1" applyAlignment="1" applyProtection="1">
      <alignment horizontal="left" vertical="center" indent="1" readingOrder="1"/>
      <protection locked="0"/>
    </xf>
    <xf numFmtId="0" fontId="19" fillId="0" borderId="0" xfId="1" applyFont="1" applyAlignment="1" applyProtection="1">
      <alignment vertical="center" readingOrder="1"/>
      <protection locked="0"/>
    </xf>
    <xf numFmtId="0" fontId="19" fillId="0" borderId="0" xfId="1" applyFont="1" applyAlignment="1" applyProtection="1">
      <alignment horizontal="left" vertical="center" wrapText="1" indent="1" readingOrder="1"/>
      <protection locked="0"/>
    </xf>
    <xf numFmtId="0" fontId="8" fillId="0" borderId="0" xfId="1" applyFont="1" applyAlignment="1" applyProtection="1">
      <alignment horizontal="left" vertical="center" wrapText="1" indent="1" readingOrder="1"/>
      <protection locked="0"/>
    </xf>
    <xf numFmtId="0" fontId="19" fillId="0" borderId="0" xfId="1" applyFont="1" applyAlignment="1" applyProtection="1">
      <alignment horizontal="right" vertical="center" wrapText="1" indent="1" readingOrder="1"/>
      <protection locked="0"/>
    </xf>
    <xf numFmtId="0" fontId="19" fillId="0" borderId="0" xfId="1" applyFont="1" applyAlignment="1">
      <alignment horizontal="left" indent="1" readingOrder="1"/>
    </xf>
    <xf numFmtId="0" fontId="8" fillId="0" borderId="0" xfId="0" applyFont="1" applyAlignment="1">
      <alignment horizontal="center" vertical="center"/>
    </xf>
    <xf numFmtId="0" fontId="8" fillId="0" borderId="0" xfId="1" applyFont="1" applyAlignment="1">
      <alignment horizontal="right" vertical="top"/>
    </xf>
    <xf numFmtId="0" fontId="8" fillId="0" borderId="0" xfId="1" applyFont="1" applyAlignment="1" applyProtection="1">
      <alignment horizontal="center" wrapText="1" readingOrder="1"/>
      <protection locked="0"/>
    </xf>
    <xf numFmtId="2" fontId="8" fillId="0" borderId="0" xfId="1" applyNumberFormat="1" applyFont="1" applyAlignment="1" applyProtection="1">
      <alignment horizontal="center" wrapText="1" readingOrder="1"/>
      <protection locked="0"/>
    </xf>
    <xf numFmtId="44" fontId="8" fillId="0" borderId="0" xfId="3" applyFont="1"/>
    <xf numFmtId="44" fontId="8" fillId="0" borderId="0" xfId="3" applyFont="1" applyAlignment="1">
      <alignment horizontal="right" readingOrder="1"/>
    </xf>
    <xf numFmtId="44" fontId="8" fillId="0" borderId="0" xfId="3" applyFont="1" applyAlignment="1">
      <alignment horizontal="right" vertical="top" wrapText="1" readingOrder="1"/>
    </xf>
    <xf numFmtId="3" fontId="8" fillId="0" borderId="0" xfId="1" applyNumberFormat="1" applyFont="1" applyAlignment="1">
      <alignment horizontal="right" vertical="center" wrapText="1" readingOrder="1"/>
    </xf>
    <xf numFmtId="3" fontId="8" fillId="0" borderId="0" xfId="1" quotePrefix="1" applyNumberFormat="1" applyFont="1" applyAlignment="1">
      <alignment horizontal="right" vertical="center" wrapText="1" readingOrder="1"/>
    </xf>
    <xf numFmtId="3" fontId="8" fillId="0" borderId="0" xfId="1" applyNumberFormat="1" applyFont="1" applyAlignment="1">
      <alignment vertical="center"/>
    </xf>
    <xf numFmtId="3" fontId="8" fillId="0" borderId="0" xfId="1" applyNumberFormat="1" applyFont="1" applyAlignment="1">
      <alignment horizontal="right" vertical="top" wrapText="1" readingOrder="1"/>
    </xf>
    <xf numFmtId="0" fontId="8" fillId="0" borderId="0" xfId="1" applyFont="1" applyAlignment="1">
      <alignment horizontal="center"/>
    </xf>
    <xf numFmtId="0" fontId="8" fillId="0" borderId="0" xfId="1" applyFont="1" applyAlignment="1" applyProtection="1">
      <alignment horizontal="center" wrapText="1"/>
      <protection locked="0"/>
    </xf>
    <xf numFmtId="3" fontId="8" fillId="0" borderId="0" xfId="1" quotePrefix="1" applyNumberFormat="1" applyFont="1" applyAlignment="1">
      <alignment horizontal="right" vertical="top" wrapText="1" readingOrder="1"/>
    </xf>
    <xf numFmtId="3" fontId="17" fillId="0" borderId="0" xfId="1" applyNumberFormat="1" applyFont="1" applyAlignment="1">
      <alignment horizontal="right" wrapText="1" readingOrder="1"/>
    </xf>
    <xf numFmtId="0" fontId="8" fillId="0" borderId="0" xfId="0" applyFont="1" applyAlignment="1" applyProtection="1">
      <alignment wrapText="1" readingOrder="1"/>
      <protection locked="0"/>
    </xf>
    <xf numFmtId="0" fontId="14" fillId="0" borderId="0" xfId="0" applyFont="1" applyProtection="1">
      <protection hidden="1"/>
    </xf>
    <xf numFmtId="0" fontId="17" fillId="0" borderId="0" xfId="1" applyFont="1"/>
    <xf numFmtId="168" fontId="8" fillId="0" borderId="0" xfId="0" applyNumberFormat="1" applyFont="1" applyAlignment="1">
      <alignment vertical="top"/>
    </xf>
    <xf numFmtId="168" fontId="8" fillId="2" borderId="0" xfId="1" applyNumberFormat="1" applyFont="1" applyFill="1" applyAlignment="1">
      <alignment horizontal="left" indent="1"/>
    </xf>
    <xf numFmtId="168" fontId="19" fillId="0" borderId="0" xfId="1" applyNumberFormat="1" applyFont="1" applyAlignment="1">
      <alignment vertical="center" readingOrder="1"/>
    </xf>
    <xf numFmtId="168" fontId="19" fillId="0" borderId="0" xfId="1" applyNumberFormat="1" applyFont="1" applyAlignment="1">
      <alignment horizontal="left" vertical="center" wrapText="1" indent="1" readingOrder="1"/>
    </xf>
    <xf numFmtId="0" fontId="19" fillId="0" borderId="0" xfId="1" applyFont="1" applyAlignment="1" applyProtection="1">
      <alignment horizontal="right" vertical="center" indent="1" readingOrder="1"/>
      <protection locked="0"/>
    </xf>
    <xf numFmtId="3" fontId="8" fillId="0" borderId="9" xfId="1" applyNumberFormat="1" applyFont="1" applyBorder="1" applyAlignment="1">
      <alignment horizontal="right" vertical="top" wrapText="1" readingOrder="1"/>
    </xf>
    <xf numFmtId="0" fontId="8" fillId="0" borderId="0" xfId="1" applyFont="1" applyAlignment="1">
      <alignment vertical="top"/>
    </xf>
    <xf numFmtId="0" fontId="14" fillId="0" borderId="0" xfId="0" applyFont="1" applyAlignment="1" applyProtection="1">
      <alignment horizontal="left" vertical="center" wrapText="1" indent="1" readingOrder="1"/>
      <protection locked="0"/>
    </xf>
    <xf numFmtId="0" fontId="14" fillId="0" borderId="0" xfId="1" applyFont="1" applyAlignment="1" applyProtection="1">
      <alignment horizontal="left" vertical="top" wrapText="1" indent="1" readingOrder="1"/>
      <protection locked="0"/>
    </xf>
    <xf numFmtId="44" fontId="14" fillId="0" borderId="0" xfId="3" applyFont="1" applyAlignment="1" applyProtection="1">
      <alignment horizontal="left" wrapText="1" indent="1" readingOrder="1"/>
      <protection locked="0"/>
    </xf>
    <xf numFmtId="0" fontId="14" fillId="0" borderId="0" xfId="1" applyFont="1" applyAlignment="1" applyProtection="1">
      <alignment horizontal="left" wrapText="1" indent="1"/>
      <protection locked="0"/>
    </xf>
    <xf numFmtId="0" fontId="14" fillId="0" borderId="0" xfId="1" applyFont="1" applyAlignment="1" applyProtection="1">
      <alignment horizontal="left" wrapText="1" indent="1" readingOrder="1"/>
      <protection locked="0"/>
    </xf>
    <xf numFmtId="0" fontId="22" fillId="0" borderId="0" xfId="1" applyFont="1" applyAlignment="1" applyProtection="1">
      <alignment horizontal="left" wrapText="1" indent="1" readingOrder="1"/>
      <protection locked="0"/>
    </xf>
    <xf numFmtId="0" fontId="8" fillId="0" borderId="0" xfId="1" applyFont="1" applyAlignment="1" applyProtection="1">
      <alignment horizontal="left" vertical="center" wrapText="1" indent="2" readingOrder="1"/>
      <protection locked="0"/>
    </xf>
    <xf numFmtId="0" fontId="8" fillId="0" borderId="9" xfId="1" applyFont="1" applyBorder="1" applyAlignment="1" applyProtection="1">
      <alignment horizontal="left" vertical="top" wrapText="1" indent="2" readingOrder="1"/>
      <protection locked="0"/>
    </xf>
    <xf numFmtId="0" fontId="8" fillId="0" borderId="0" xfId="1" applyFont="1" applyAlignment="1" applyProtection="1">
      <alignment horizontal="left" vertical="top" wrapText="1" indent="3" readingOrder="1"/>
      <protection locked="0"/>
    </xf>
    <xf numFmtId="9" fontId="8" fillId="0" borderId="0" xfId="0" applyNumberFormat="1" applyFont="1" applyProtection="1">
      <protection hidden="1"/>
    </xf>
    <xf numFmtId="49" fontId="8" fillId="0" borderId="0" xfId="1" applyNumberFormat="1" applyFont="1" applyAlignment="1">
      <alignment horizontal="center" wrapText="1"/>
    </xf>
    <xf numFmtId="3" fontId="17" fillId="0" borderId="0" xfId="0" applyNumberFormat="1" applyFont="1" applyAlignment="1" applyProtection="1">
      <alignment horizontal="right"/>
      <protection hidden="1"/>
    </xf>
    <xf numFmtId="3" fontId="14" fillId="0" borderId="0" xfId="0" applyNumberFormat="1" applyFont="1" applyAlignment="1" applyProtection="1">
      <alignment horizontal="left" indent="1"/>
      <protection hidden="1"/>
    </xf>
    <xf numFmtId="1" fontId="8" fillId="0" borderId="0" xfId="0" applyNumberFormat="1" applyFont="1" applyAlignment="1" applyProtection="1">
      <alignment horizontal="center"/>
      <protection hidden="1"/>
    </xf>
    <xf numFmtId="0" fontId="23" fillId="0" borderId="0" xfId="0" applyFont="1" applyProtection="1">
      <protection hidden="1"/>
    </xf>
    <xf numFmtId="0" fontId="17" fillId="0" borderId="0" xfId="0" applyFont="1" applyAlignment="1" applyProtection="1">
      <alignment horizontal="left" vertical="top"/>
      <protection hidden="1"/>
    </xf>
    <xf numFmtId="0" fontId="19" fillId="0" borderId="0" xfId="0" applyFont="1" applyAlignment="1" applyProtection="1">
      <alignment vertical="top"/>
      <protection hidden="1"/>
    </xf>
    <xf numFmtId="1" fontId="19" fillId="0" borderId="0" xfId="0" applyNumberFormat="1" applyFont="1" applyAlignment="1">
      <alignment horizontal="left" vertical="center"/>
    </xf>
    <xf numFmtId="165" fontId="19" fillId="0" borderId="0" xfId="0" applyNumberFormat="1" applyFont="1" applyAlignment="1">
      <alignment horizontal="left" vertical="center"/>
    </xf>
    <xf numFmtId="0" fontId="19" fillId="0" borderId="0" xfId="0" applyFont="1" applyAlignment="1">
      <alignment horizontal="left" vertical="top" indent="1"/>
    </xf>
    <xf numFmtId="0" fontId="19" fillId="0" borderId="0" xfId="0" applyFont="1" applyAlignment="1" applyProtection="1">
      <alignment vertical="top" wrapText="1"/>
      <protection hidden="1"/>
    </xf>
    <xf numFmtId="165" fontId="19" fillId="0" borderId="0" xfId="0" applyNumberFormat="1" applyFont="1" applyAlignment="1">
      <alignment horizontal="left" vertical="center" indent="1"/>
    </xf>
    <xf numFmtId="0" fontId="19" fillId="0" borderId="0" xfId="0" applyFont="1" applyAlignment="1">
      <alignment horizontal="left"/>
    </xf>
    <xf numFmtId="9" fontId="8" fillId="0" borderId="0" xfId="0" applyNumberFormat="1" applyFont="1" applyAlignment="1" applyProtection="1">
      <alignment horizontal="left"/>
      <protection hidden="1"/>
    </xf>
    <xf numFmtId="3" fontId="14" fillId="0" borderId="0" xfId="0" applyNumberFormat="1" applyFont="1" applyAlignment="1" applyProtection="1">
      <alignment horizontal="center" vertical="center"/>
      <protection hidden="1"/>
    </xf>
    <xf numFmtId="0" fontId="41" fillId="0" borderId="0" xfId="12" applyFont="1" applyFill="1" applyAlignment="1" applyProtection="1">
      <alignment vertical="center"/>
      <protection hidden="1"/>
    </xf>
    <xf numFmtId="0" fontId="41" fillId="0" borderId="0" xfId="12" applyFont="1" applyFill="1" applyAlignment="1" applyProtection="1">
      <alignment horizontal="center" vertical="center"/>
      <protection hidden="1"/>
    </xf>
    <xf numFmtId="0" fontId="41" fillId="0" borderId="0" xfId="12" applyFont="1" applyFill="1" applyAlignment="1">
      <alignment vertical="center"/>
    </xf>
    <xf numFmtId="3" fontId="14" fillId="5" borderId="0" xfId="0" applyNumberFormat="1" applyFont="1" applyFill="1" applyAlignment="1" applyProtection="1">
      <alignment horizontal="left" vertical="center" indent="2"/>
      <protection hidden="1"/>
    </xf>
    <xf numFmtId="3" fontId="14" fillId="5" borderId="9" xfId="0" applyNumberFormat="1" applyFont="1" applyFill="1" applyBorder="1" applyAlignment="1" applyProtection="1">
      <alignment horizontal="left" vertical="top" indent="2"/>
      <protection hidden="1"/>
    </xf>
    <xf numFmtId="3" fontId="8" fillId="5" borderId="0" xfId="0" applyNumberFormat="1" applyFont="1" applyFill="1" applyAlignment="1" applyProtection="1">
      <alignment horizontal="left" indent="3"/>
      <protection hidden="1"/>
    </xf>
    <xf numFmtId="3" fontId="8" fillId="5" borderId="0" xfId="4" applyNumberFormat="1" applyFont="1" applyFill="1" applyAlignment="1" applyProtection="1">
      <alignment horizontal="left" indent="3"/>
      <protection hidden="1"/>
    </xf>
    <xf numFmtId="166" fontId="8" fillId="5" borderId="0" xfId="5" applyFont="1" applyFill="1" applyAlignment="1" applyProtection="1">
      <alignment horizontal="left" indent="3"/>
      <protection hidden="1"/>
    </xf>
    <xf numFmtId="3" fontId="14" fillId="0" borderId="9" xfId="0" applyNumberFormat="1" applyFont="1" applyBorder="1" applyAlignment="1" applyProtection="1">
      <alignment horizontal="right" vertical="center" indent="1"/>
      <protection hidden="1"/>
    </xf>
    <xf numFmtId="0" fontId="4" fillId="0" borderId="0" xfId="1"/>
    <xf numFmtId="0" fontId="8" fillId="5" borderId="0" xfId="6" applyFill="1" applyAlignment="1" applyProtection="1">
      <alignment horizontal="center" wrapText="1"/>
      <protection hidden="1"/>
    </xf>
    <xf numFmtId="3" fontId="8" fillId="0" borderId="0" xfId="0" applyNumberFormat="1" applyFont="1" applyAlignment="1">
      <alignment horizontal="right" indent="1"/>
    </xf>
    <xf numFmtId="3" fontId="4" fillId="0" borderId="0" xfId="1" applyNumberFormat="1"/>
    <xf numFmtId="3" fontId="8" fillId="0" borderId="0" xfId="0" applyNumberFormat="1" applyFont="1" applyAlignment="1">
      <alignment horizontal="right" vertical="top" indent="1"/>
    </xf>
    <xf numFmtId="3" fontId="8" fillId="0" borderId="0" xfId="0" applyNumberFormat="1" applyFont="1"/>
    <xf numFmtId="0" fontId="14" fillId="0" borderId="1" xfId="0" applyFont="1" applyBorder="1" applyAlignment="1" applyProtection="1">
      <alignment vertical="top" wrapText="1" readingOrder="1"/>
      <protection locked="0"/>
    </xf>
    <xf numFmtId="0" fontId="14" fillId="0" borderId="1" xfId="0" applyFont="1" applyBorder="1" applyAlignment="1" applyProtection="1">
      <alignment horizontal="right" vertical="top" wrapText="1" indent="2" readingOrder="1"/>
      <protection locked="0"/>
    </xf>
    <xf numFmtId="0" fontId="8" fillId="5" borderId="0" xfId="6" applyFill="1" applyAlignment="1" applyProtection="1">
      <alignment horizontal="right"/>
      <protection hidden="1"/>
    </xf>
    <xf numFmtId="17" fontId="18" fillId="0" borderId="0" xfId="0" applyNumberFormat="1" applyFont="1" applyAlignment="1" applyProtection="1">
      <alignment horizontal="left" vertical="top" indent="1"/>
      <protection hidden="1"/>
    </xf>
    <xf numFmtId="0" fontId="14" fillId="5" borderId="0" xfId="6" applyFont="1" applyFill="1" applyAlignment="1" applyProtection="1">
      <alignment horizontal="left" vertical="center" indent="1"/>
      <protection hidden="1"/>
    </xf>
    <xf numFmtId="167" fontId="8" fillId="0" borderId="0" xfId="0" applyNumberFormat="1" applyFont="1" applyAlignment="1">
      <alignment horizontal="left" indent="1"/>
    </xf>
    <xf numFmtId="167" fontId="8" fillId="0" borderId="0" xfId="0" applyNumberFormat="1" applyFont="1" applyAlignment="1">
      <alignment horizontal="left" vertical="top" indent="1"/>
    </xf>
    <xf numFmtId="0" fontId="14" fillId="0" borderId="1" xfId="0" applyFont="1" applyBorder="1" applyAlignment="1" applyProtection="1">
      <alignment horizontal="left" vertical="top" wrapText="1" indent="1" readingOrder="1"/>
      <protection locked="0"/>
    </xf>
    <xf numFmtId="0" fontId="17" fillId="0" borderId="8" xfId="0" applyFont="1" applyBorder="1" applyAlignment="1" applyProtection="1">
      <alignment wrapText="1" readingOrder="1"/>
      <protection locked="0"/>
    </xf>
    <xf numFmtId="3" fontId="8" fillId="5" borderId="9" xfId="0" applyNumberFormat="1" applyFont="1" applyFill="1" applyBorder="1" applyAlignment="1" applyProtection="1">
      <alignment horizontal="right" vertical="top" indent="1"/>
      <protection hidden="1"/>
    </xf>
    <xf numFmtId="3" fontId="8" fillId="0" borderId="9" xfId="0" applyNumberFormat="1" applyFont="1" applyBorder="1" applyAlignment="1" applyProtection="1">
      <alignment horizontal="right" vertical="top" indent="1"/>
      <protection hidden="1"/>
    </xf>
    <xf numFmtId="3" fontId="8" fillId="5" borderId="63" xfId="0" applyNumberFormat="1" applyFont="1" applyFill="1" applyBorder="1" applyAlignment="1" applyProtection="1">
      <alignment horizontal="right" vertical="top" indent="1"/>
      <protection hidden="1"/>
    </xf>
    <xf numFmtId="0" fontId="17" fillId="0" borderId="0" xfId="0" applyFont="1" applyAlignment="1">
      <alignment horizontal="left" vertical="center"/>
    </xf>
    <xf numFmtId="3" fontId="8" fillId="0" borderId="0" xfId="0" applyNumberFormat="1" applyFont="1" applyAlignment="1" applyProtection="1">
      <alignment horizontal="left"/>
      <protection hidden="1"/>
    </xf>
    <xf numFmtId="0" fontId="17" fillId="0" borderId="0" xfId="0" applyFont="1" applyAlignment="1">
      <alignment vertical="center" wrapText="1"/>
    </xf>
    <xf numFmtId="9" fontId="8" fillId="0" borderId="0" xfId="0" applyNumberFormat="1" applyFont="1" applyAlignment="1" applyProtection="1">
      <alignment horizontal="left" indent="2"/>
      <protection hidden="1"/>
    </xf>
    <xf numFmtId="0" fontId="19" fillId="5" borderId="11" xfId="0" applyFont="1" applyFill="1" applyBorder="1" applyAlignment="1" applyProtection="1">
      <alignment horizontal="left" vertical="center" wrapText="1" indent="1"/>
      <protection hidden="1"/>
    </xf>
    <xf numFmtId="0" fontId="8" fillId="5" borderId="0" xfId="0" applyFont="1" applyFill="1" applyAlignment="1" applyProtection="1">
      <alignment horizontal="left" vertical="center" indent="1"/>
      <protection hidden="1"/>
    </xf>
    <xf numFmtId="0" fontId="14" fillId="5" borderId="0" xfId="0" applyFont="1" applyFill="1" applyAlignment="1" applyProtection="1">
      <alignment horizontal="left" indent="1"/>
      <protection hidden="1"/>
    </xf>
    <xf numFmtId="0" fontId="8" fillId="0" borderId="9" xfId="0" applyFont="1" applyBorder="1" applyAlignment="1">
      <alignment horizontal="left" vertical="top" wrapText="1" indent="1"/>
    </xf>
    <xf numFmtId="0" fontId="17" fillId="0" borderId="0" xfId="0" applyFont="1" applyAlignment="1">
      <alignment horizontal="left" vertical="center" wrapText="1" indent="1"/>
    </xf>
    <xf numFmtId="0" fontId="19" fillId="0" borderId="0" xfId="0" applyFont="1" applyProtection="1">
      <protection hidden="1"/>
    </xf>
    <xf numFmtId="3" fontId="8" fillId="0" borderId="18" xfId="0" applyNumberFormat="1" applyFont="1" applyBorder="1" applyAlignment="1" applyProtection="1">
      <alignment horizontal="center" wrapText="1"/>
      <protection hidden="1"/>
    </xf>
    <xf numFmtId="3" fontId="8" fillId="0" borderId="19" xfId="0" applyNumberFormat="1" applyFont="1" applyBorder="1" applyAlignment="1" applyProtection="1">
      <alignment horizontal="center" wrapText="1"/>
      <protection hidden="1"/>
    </xf>
    <xf numFmtId="3" fontId="14" fillId="0" borderId="16" xfId="0" applyNumberFormat="1" applyFont="1" applyBorder="1" applyAlignment="1" applyProtection="1">
      <alignment horizontal="center" vertical="center"/>
      <protection hidden="1"/>
    </xf>
    <xf numFmtId="0" fontId="14" fillId="0" borderId="0" xfId="0" applyFont="1" applyAlignment="1" applyProtection="1">
      <alignment horizontal="left" indent="1"/>
      <protection hidden="1"/>
    </xf>
    <xf numFmtId="3" fontId="14" fillId="0" borderId="0" xfId="0" applyNumberFormat="1" applyFont="1" applyAlignment="1">
      <alignment horizontal="right" indent="1"/>
    </xf>
    <xf numFmtId="3" fontId="8" fillId="0" borderId="16" xfId="0" applyNumberFormat="1" applyFont="1" applyBorder="1" applyAlignment="1" applyProtection="1">
      <alignment horizontal="right" indent="1"/>
      <protection hidden="1"/>
    </xf>
    <xf numFmtId="3" fontId="14" fillId="0" borderId="0" xfId="0" applyNumberFormat="1" applyFont="1"/>
    <xf numFmtId="1" fontId="22" fillId="0" borderId="0" xfId="0" applyNumberFormat="1" applyFont="1" applyAlignment="1" applyProtection="1">
      <alignment vertical="center"/>
      <protection hidden="1"/>
    </xf>
    <xf numFmtId="9" fontId="14" fillId="0" borderId="0" xfId="0" applyNumberFormat="1" applyFont="1" applyProtection="1">
      <protection hidden="1"/>
    </xf>
    <xf numFmtId="3" fontId="8" fillId="0" borderId="9" xfId="0" applyNumberFormat="1" applyFont="1" applyBorder="1" applyAlignment="1" applyProtection="1">
      <alignment horizontal="right" indent="1"/>
      <protection hidden="1"/>
    </xf>
    <xf numFmtId="3" fontId="8" fillId="0" borderId="63" xfId="0" applyNumberFormat="1" applyFont="1" applyBorder="1" applyAlignment="1" applyProtection="1">
      <alignment horizontal="right" indent="1"/>
      <protection hidden="1"/>
    </xf>
    <xf numFmtId="3" fontId="17" fillId="0" borderId="0" xfId="0" applyNumberFormat="1" applyFont="1" applyProtection="1">
      <protection hidden="1"/>
    </xf>
    <xf numFmtId="0" fontId="17" fillId="0" borderId="0" xfId="0" applyFont="1" applyAlignment="1">
      <alignment vertical="top" wrapText="1"/>
    </xf>
    <xf numFmtId="0" fontId="17" fillId="0" borderId="0" xfId="0" applyFont="1" applyAlignment="1">
      <alignment vertical="center"/>
    </xf>
    <xf numFmtId="0" fontId="19" fillId="0" borderId="11" xfId="0" applyFont="1" applyBorder="1" applyAlignment="1" applyProtection="1">
      <alignment horizontal="left" vertical="center" wrapText="1" indent="1"/>
      <protection hidden="1"/>
    </xf>
    <xf numFmtId="0" fontId="14" fillId="0" borderId="0" xfId="0" applyFont="1" applyAlignment="1" applyProtection="1">
      <alignment horizontal="left" vertical="center" indent="1"/>
      <protection hidden="1"/>
    </xf>
    <xf numFmtId="0" fontId="19" fillId="0" borderId="0" xfId="0" applyFont="1" applyAlignment="1">
      <alignment horizontal="left" vertical="center" indent="1"/>
    </xf>
    <xf numFmtId="0" fontId="14" fillId="0" borderId="0" xfId="0" applyFont="1" applyAlignment="1" applyProtection="1">
      <alignment horizontal="left" indent="2"/>
      <protection hidden="1"/>
    </xf>
    <xf numFmtId="0" fontId="8" fillId="0" borderId="0" xfId="0" applyFont="1" applyAlignment="1" applyProtection="1">
      <alignment horizontal="left" indent="3"/>
      <protection hidden="1"/>
    </xf>
    <xf numFmtId="0" fontId="8" fillId="0" borderId="0" xfId="0" applyFont="1" applyAlignment="1">
      <alignment horizontal="left" vertical="top" wrapText="1" indent="3"/>
    </xf>
    <xf numFmtId="0" fontId="8" fillId="0" borderId="9" xfId="0" applyFont="1" applyBorder="1" applyAlignment="1">
      <alignment horizontal="left" vertical="top" wrapText="1" indent="3"/>
    </xf>
    <xf numFmtId="0" fontId="8" fillId="0" borderId="0" xfId="0" applyFont="1" applyAlignment="1" applyProtection="1">
      <alignment horizontal="left" vertical="top" indent="3"/>
      <protection hidden="1"/>
    </xf>
    <xf numFmtId="2" fontId="8" fillId="5" borderId="0" xfId="0" applyNumberFormat="1" applyFont="1" applyFill="1" applyProtection="1">
      <protection hidden="1"/>
    </xf>
    <xf numFmtId="0" fontId="14" fillId="0" borderId="0" xfId="0" applyFont="1" applyAlignment="1" applyProtection="1">
      <alignment horizontal="left" vertical="top" indent="1"/>
      <protection hidden="1"/>
    </xf>
    <xf numFmtId="0" fontId="8" fillId="0" borderId="0" xfId="0" applyFont="1" applyAlignment="1" applyProtection="1">
      <alignment horizontal="left" vertical="top" indent="1"/>
      <protection hidden="1"/>
    </xf>
    <xf numFmtId="2" fontId="8" fillId="0" borderId="0" xfId="0" applyNumberFormat="1" applyFont="1" applyAlignment="1">
      <alignment horizontal="left" indent="1"/>
    </xf>
    <xf numFmtId="9" fontId="19" fillId="5" borderId="0" xfId="0" applyNumberFormat="1" applyFont="1" applyFill="1" applyAlignment="1" applyProtection="1">
      <alignment horizontal="left" indent="1"/>
      <protection hidden="1"/>
    </xf>
    <xf numFmtId="3" fontId="14" fillId="5" borderId="9" xfId="0" applyNumberFormat="1" applyFont="1" applyFill="1" applyBorder="1" applyAlignment="1" applyProtection="1">
      <alignment horizontal="left" vertical="center" indent="1"/>
      <protection hidden="1"/>
    </xf>
    <xf numFmtId="3" fontId="14" fillId="5" borderId="9" xfId="0" applyNumberFormat="1" applyFont="1" applyFill="1" applyBorder="1" applyAlignment="1" applyProtection="1">
      <alignment horizontal="right" vertical="center" indent="1"/>
      <protection hidden="1"/>
    </xf>
    <xf numFmtId="3" fontId="14" fillId="5" borderId="64" xfId="0" applyNumberFormat="1" applyFont="1" applyFill="1" applyBorder="1" applyAlignment="1" applyProtection="1">
      <alignment horizontal="right" vertical="center" indent="1"/>
      <protection hidden="1"/>
    </xf>
    <xf numFmtId="0" fontId="49" fillId="0" borderId="0" xfId="12" applyFill="1" applyAlignment="1" applyProtection="1">
      <alignment wrapText="1"/>
      <protection hidden="1"/>
    </xf>
    <xf numFmtId="0" fontId="17" fillId="0" borderId="0" xfId="0" applyFont="1" applyAlignment="1">
      <alignment horizontal="center" vertical="center"/>
    </xf>
    <xf numFmtId="0" fontId="17" fillId="0" borderId="0" xfId="0" applyFont="1" applyAlignment="1">
      <alignment horizontal="left" vertical="center" wrapText="1"/>
    </xf>
    <xf numFmtId="0" fontId="8" fillId="0" borderId="9" xfId="0" applyFont="1" applyBorder="1" applyProtection="1">
      <protection hidden="1"/>
    </xf>
    <xf numFmtId="0" fontId="17" fillId="0" borderId="18" xfId="0" applyFont="1" applyBorder="1" applyAlignment="1" applyProtection="1">
      <alignment horizontal="right"/>
      <protection hidden="1"/>
    </xf>
    <xf numFmtId="0" fontId="49" fillId="0" borderId="0" xfId="12" applyFill="1" applyAlignment="1" applyProtection="1">
      <alignment vertical="top" wrapText="1"/>
      <protection hidden="1"/>
    </xf>
    <xf numFmtId="0" fontId="3" fillId="0" borderId="0" xfId="0" applyFont="1" applyAlignment="1" applyProtection="1">
      <alignment vertical="top" wrapText="1"/>
      <protection hidden="1"/>
    </xf>
    <xf numFmtId="0" fontId="0" fillId="0" borderId="0" xfId="0" applyAlignment="1">
      <alignment horizontal="left" indent="1"/>
    </xf>
    <xf numFmtId="0" fontId="1" fillId="0" borderId="0" xfId="0" applyFont="1" applyAlignment="1">
      <alignment horizontal="left" indent="1"/>
    </xf>
    <xf numFmtId="0" fontId="6" fillId="0" borderId="0" xfId="0" applyFont="1" applyAlignment="1" applyProtection="1">
      <alignment horizontal="left" vertical="top" indent="1"/>
      <protection hidden="1"/>
    </xf>
    <xf numFmtId="0" fontId="26" fillId="0" borderId="0" xfId="0" applyFont="1" applyAlignment="1" applyProtection="1">
      <alignment horizontal="left" vertical="center" indent="1"/>
      <protection hidden="1"/>
    </xf>
    <xf numFmtId="0" fontId="25" fillId="0" borderId="0" xfId="0" applyFont="1" applyAlignment="1" applyProtection="1">
      <alignment horizontal="left" indent="1"/>
      <protection hidden="1"/>
    </xf>
    <xf numFmtId="0" fontId="12" fillId="0" borderId="0" xfId="0" applyFont="1" applyAlignment="1" applyProtection="1">
      <alignment horizontal="left" indent="1"/>
      <protection hidden="1"/>
    </xf>
    <xf numFmtId="0" fontId="8" fillId="0" borderId="9" xfId="0" applyFont="1" applyBorder="1" applyAlignment="1" applyProtection="1">
      <alignment vertical="top"/>
      <protection hidden="1"/>
    </xf>
    <xf numFmtId="0" fontId="8" fillId="0" borderId="9" xfId="0" applyFont="1" applyBorder="1" applyAlignment="1" applyProtection="1">
      <alignment horizontal="left" vertical="top" indent="1"/>
      <protection hidden="1"/>
    </xf>
    <xf numFmtId="0" fontId="3" fillId="5" borderId="0" xfId="0" applyFont="1" applyFill="1" applyAlignment="1" applyProtection="1">
      <alignment vertical="top" wrapText="1"/>
      <protection hidden="1"/>
    </xf>
    <xf numFmtId="0" fontId="8" fillId="0" borderId="18" xfId="0" applyFont="1" applyBorder="1" applyAlignment="1" applyProtection="1">
      <alignment horizontal="center" wrapText="1"/>
      <protection hidden="1"/>
    </xf>
    <xf numFmtId="3" fontId="8" fillId="0" borderId="18" xfId="0" applyNumberFormat="1" applyFont="1" applyBorder="1" applyAlignment="1" applyProtection="1">
      <alignment horizontal="center"/>
      <protection hidden="1"/>
    </xf>
    <xf numFmtId="1" fontId="14" fillId="0" borderId="0" xfId="0" applyNumberFormat="1" applyFont="1" applyAlignment="1" applyProtection="1">
      <alignment horizontal="right" indent="1"/>
      <protection hidden="1"/>
    </xf>
    <xf numFmtId="1" fontId="14" fillId="0" borderId="16" xfId="0" applyNumberFormat="1" applyFont="1" applyBorder="1" applyAlignment="1" applyProtection="1">
      <alignment horizontal="right" indent="1"/>
      <protection hidden="1"/>
    </xf>
    <xf numFmtId="1" fontId="8" fillId="0" borderId="0" xfId="0" applyNumberFormat="1" applyFont="1" applyAlignment="1" applyProtection="1">
      <alignment horizontal="right" indent="1"/>
      <protection hidden="1"/>
    </xf>
    <xf numFmtId="1" fontId="8" fillId="0" borderId="16" xfId="0" applyNumberFormat="1" applyFont="1" applyBorder="1" applyAlignment="1" applyProtection="1">
      <alignment horizontal="right" indent="1"/>
      <protection hidden="1"/>
    </xf>
    <xf numFmtId="0" fontId="8" fillId="0" borderId="0" xfId="0" applyFont="1" applyAlignment="1" applyProtection="1">
      <alignment horizontal="center" vertical="center" wrapText="1"/>
      <protection hidden="1"/>
    </xf>
    <xf numFmtId="0" fontId="17" fillId="0" borderId="0" xfId="0" applyFont="1" applyAlignment="1" applyProtection="1">
      <alignment horizontal="left"/>
      <protection hidden="1"/>
    </xf>
    <xf numFmtId="0" fontId="8" fillId="0" borderId="11" xfId="0" applyFont="1" applyBorder="1" applyAlignment="1" applyProtection="1">
      <alignment horizontal="left" vertical="center" wrapText="1" indent="1"/>
      <protection hidden="1"/>
    </xf>
    <xf numFmtId="1" fontId="14" fillId="0" borderId="0" xfId="0" applyNumberFormat="1" applyFont="1" applyAlignment="1" applyProtection="1">
      <alignment horizontal="center" vertical="center"/>
      <protection hidden="1"/>
    </xf>
    <xf numFmtId="0" fontId="29" fillId="0" borderId="0" xfId="0" applyFont="1" applyAlignment="1" applyProtection="1">
      <alignment horizontal="right" vertical="center"/>
      <protection hidden="1"/>
    </xf>
    <xf numFmtId="0" fontId="17" fillId="0" borderId="0" xfId="0" applyFont="1" applyAlignment="1" applyProtection="1">
      <alignment horizontal="right" vertical="center"/>
      <protection hidden="1"/>
    </xf>
    <xf numFmtId="0" fontId="17" fillId="0" borderId="0" xfId="0" applyFont="1" applyAlignment="1" applyProtection="1">
      <alignment horizontal="left" vertical="top" indent="1"/>
      <protection hidden="1"/>
    </xf>
    <xf numFmtId="0" fontId="28" fillId="5" borderId="0" xfId="0" applyFont="1" applyFill="1" applyAlignment="1" applyProtection="1">
      <alignment horizontal="left" vertical="top"/>
      <protection hidden="1"/>
    </xf>
    <xf numFmtId="1" fontId="8" fillId="0" borderId="9" xfId="0" applyNumberFormat="1" applyFont="1" applyBorder="1" applyAlignment="1" applyProtection="1">
      <alignment horizontal="right" vertical="top" indent="1"/>
      <protection hidden="1"/>
    </xf>
    <xf numFmtId="1" fontId="8" fillId="0" borderId="63" xfId="0" applyNumberFormat="1" applyFont="1" applyBorder="1" applyAlignment="1" applyProtection="1">
      <alignment horizontal="right" vertical="top" indent="1"/>
      <protection hidden="1"/>
    </xf>
    <xf numFmtId="3" fontId="8" fillId="0" borderId="0" xfId="0" applyNumberFormat="1" applyFont="1" applyAlignment="1" applyProtection="1">
      <alignment horizontal="center" vertical="top"/>
      <protection hidden="1"/>
    </xf>
    <xf numFmtId="0" fontId="8" fillId="0" borderId="1" xfId="0" applyFont="1" applyBorder="1" applyAlignment="1" applyProtection="1">
      <alignment vertical="top"/>
      <protection hidden="1"/>
    </xf>
    <xf numFmtId="0" fontId="19" fillId="0" borderId="11" xfId="0" applyFont="1" applyBorder="1" applyAlignment="1" applyProtection="1">
      <alignment horizontal="right" indent="1"/>
      <protection hidden="1"/>
    </xf>
    <xf numFmtId="0" fontId="19" fillId="0" borderId="3" xfId="0" applyFont="1" applyBorder="1" applyAlignment="1" applyProtection="1">
      <alignment horizontal="left" indent="1"/>
      <protection hidden="1"/>
    </xf>
    <xf numFmtId="3" fontId="19" fillId="0" borderId="3" xfId="0" applyNumberFormat="1" applyFont="1" applyBorder="1" applyAlignment="1" applyProtection="1">
      <alignment horizontal="left" indent="1"/>
      <protection hidden="1"/>
    </xf>
    <xf numFmtId="0" fontId="19" fillId="0" borderId="11" xfId="0" applyFont="1" applyBorder="1" applyAlignment="1" applyProtection="1">
      <alignment horizontal="right" vertical="center" wrapText="1" indent="1"/>
      <protection hidden="1"/>
    </xf>
    <xf numFmtId="3" fontId="8" fillId="0" borderId="8" xfId="0" applyNumberFormat="1" applyFont="1" applyBorder="1" applyAlignment="1" applyProtection="1">
      <alignment horizontal="center" wrapText="1"/>
      <protection hidden="1"/>
    </xf>
    <xf numFmtId="0" fontId="8" fillId="0" borderId="0" xfId="0" applyFont="1" applyAlignment="1">
      <alignment horizontal="right" indent="1"/>
    </xf>
    <xf numFmtId="0" fontId="8" fillId="0" borderId="0" xfId="0" applyFont="1" applyAlignment="1" applyProtection="1">
      <alignment horizontal="right" vertical="center" indent="1"/>
      <protection hidden="1"/>
    </xf>
    <xf numFmtId="3" fontId="17" fillId="0" borderId="0" xfId="0" applyNumberFormat="1" applyFont="1" applyAlignment="1" applyProtection="1">
      <alignment horizontal="center" vertical="center"/>
      <protection hidden="1"/>
    </xf>
    <xf numFmtId="0" fontId="14" fillId="0" borderId="0" xfId="0" applyFont="1" applyAlignment="1" applyProtection="1">
      <alignment horizontal="left" wrapText="1" indent="2"/>
      <protection hidden="1"/>
    </xf>
    <xf numFmtId="3" fontId="17" fillId="0" borderId="0" xfId="0" applyNumberFormat="1" applyFont="1" applyAlignment="1" applyProtection="1">
      <alignment horizontal="center"/>
      <protection hidden="1"/>
    </xf>
    <xf numFmtId="3" fontId="17" fillId="0" borderId="0" xfId="0" applyNumberFormat="1" applyFont="1" applyAlignment="1" applyProtection="1">
      <alignment horizontal="left"/>
      <protection hidden="1"/>
    </xf>
    <xf numFmtId="0" fontId="19" fillId="0" borderId="0" xfId="0" applyFont="1" applyAlignment="1" applyProtection="1">
      <alignment horizontal="left" indent="1"/>
      <protection hidden="1"/>
    </xf>
    <xf numFmtId="3" fontId="22" fillId="0" borderId="0" xfId="0" applyNumberFormat="1" applyFont="1" applyAlignment="1" applyProtection="1">
      <alignment horizontal="center"/>
      <protection hidden="1"/>
    </xf>
    <xf numFmtId="0" fontId="14" fillId="0" borderId="0" xfId="0" applyFont="1" applyAlignment="1" applyProtection="1">
      <alignment horizontal="left" vertical="center" indent="2"/>
      <protection hidden="1"/>
    </xf>
    <xf numFmtId="0" fontId="14" fillId="0" borderId="9" xfId="0" applyFont="1" applyBorder="1" applyAlignment="1" applyProtection="1">
      <alignment horizontal="left" vertical="center" indent="1"/>
      <protection hidden="1"/>
    </xf>
    <xf numFmtId="3" fontId="8" fillId="0" borderId="17" xfId="0" applyNumberFormat="1" applyFont="1" applyBorder="1" applyAlignment="1" applyProtection="1">
      <alignment horizontal="center"/>
      <protection hidden="1"/>
    </xf>
    <xf numFmtId="3" fontId="8" fillId="0" borderId="11" xfId="0" applyNumberFormat="1" applyFont="1" applyBorder="1" applyAlignment="1" applyProtection="1">
      <alignment horizontal="right" indent="1"/>
      <protection hidden="1"/>
    </xf>
    <xf numFmtId="0" fontId="8" fillId="0" borderId="0" xfId="0" applyFont="1" applyAlignment="1" applyProtection="1">
      <alignment horizontal="left"/>
      <protection hidden="1"/>
    </xf>
    <xf numFmtId="0" fontId="31" fillId="0" borderId="0" xfId="0" applyFont="1" applyAlignment="1" applyProtection="1">
      <alignment vertical="top"/>
      <protection hidden="1"/>
    </xf>
    <xf numFmtId="0" fontId="40" fillId="0" borderId="0" xfId="14" applyFill="1" applyBorder="1" applyAlignment="1" applyProtection="1">
      <alignment vertical="top"/>
      <protection hidden="1"/>
    </xf>
    <xf numFmtId="0" fontId="40" fillId="0" borderId="0" xfId="14" applyFill="1" applyBorder="1" applyAlignment="1" applyProtection="1">
      <alignment horizontal="center" vertical="top"/>
      <protection hidden="1"/>
    </xf>
    <xf numFmtId="0" fontId="40" fillId="0" borderId="0" xfId="14" applyFill="1" applyBorder="1"/>
    <xf numFmtId="3" fontId="8" fillId="0" borderId="64" xfId="0" applyNumberFormat="1" applyFont="1" applyBorder="1" applyAlignment="1" applyProtection="1">
      <alignment horizontal="right" vertical="top" indent="1"/>
      <protection hidden="1"/>
    </xf>
    <xf numFmtId="3" fontId="17" fillId="0" borderId="0" xfId="0" applyNumberFormat="1" applyFont="1" applyAlignment="1" applyProtection="1">
      <alignment horizontal="right" vertical="center" indent="2"/>
      <protection hidden="1"/>
    </xf>
    <xf numFmtId="3" fontId="17" fillId="0" borderId="0" xfId="0" applyNumberFormat="1" applyFont="1" applyAlignment="1" applyProtection="1">
      <alignment horizontal="right" vertical="center" indent="1"/>
      <protection hidden="1"/>
    </xf>
    <xf numFmtId="0" fontId="17" fillId="0" borderId="0" xfId="0" applyFont="1" applyAlignment="1" applyProtection="1">
      <alignment vertical="center"/>
      <protection hidden="1"/>
    </xf>
    <xf numFmtId="0" fontId="8" fillId="0" borderId="0" xfId="0" applyFont="1" applyAlignment="1" applyProtection="1">
      <alignment horizontal="left" vertical="center" indent="3"/>
      <protection hidden="1"/>
    </xf>
    <xf numFmtId="0" fontId="8" fillId="0" borderId="0" xfId="0" applyFont="1" applyAlignment="1">
      <alignment horizontal="left" vertical="center" wrapText="1" indent="3"/>
    </xf>
    <xf numFmtId="3" fontId="8" fillId="0" borderId="17" xfId="0" applyNumberFormat="1" applyFont="1" applyBorder="1" applyAlignment="1" applyProtection="1">
      <alignment horizontal="center" wrapText="1"/>
      <protection hidden="1"/>
    </xf>
    <xf numFmtId="0" fontId="17" fillId="0" borderId="0" xfId="0" applyFont="1" applyAlignment="1" applyProtection="1">
      <alignment horizontal="center"/>
      <protection hidden="1"/>
    </xf>
    <xf numFmtId="0" fontId="17" fillId="0" borderId="0" xfId="0" applyFont="1" applyAlignment="1">
      <alignment horizontal="left" indent="1"/>
    </xf>
    <xf numFmtId="0" fontId="17" fillId="0" borderId="0" xfId="0" applyFont="1" applyAlignment="1" applyProtection="1">
      <alignment horizontal="left" vertical="center" indent="1"/>
      <protection hidden="1"/>
    </xf>
    <xf numFmtId="0" fontId="8" fillId="0" borderId="0" xfId="0" applyFont="1" applyAlignment="1" applyProtection="1">
      <alignment horizontal="left" indent="2"/>
      <protection hidden="1"/>
    </xf>
    <xf numFmtId="0" fontId="8" fillId="0" borderId="0" xfId="0" applyFont="1" applyAlignment="1">
      <alignment horizontal="left" wrapText="1" indent="2"/>
    </xf>
    <xf numFmtId="3" fontId="8" fillId="0" borderId="0" xfId="0" applyNumberFormat="1" applyFont="1" applyAlignment="1" applyProtection="1">
      <alignment horizontal="right" vertical="top"/>
      <protection hidden="1"/>
    </xf>
    <xf numFmtId="0" fontId="8" fillId="0" borderId="9" xfId="0" applyFont="1" applyBorder="1" applyAlignment="1">
      <alignment horizontal="left" vertical="top" wrapText="1" indent="2"/>
    </xf>
    <xf numFmtId="0" fontId="17" fillId="0" borderId="18" xfId="0" applyFont="1" applyBorder="1" applyProtection="1">
      <protection hidden="1"/>
    </xf>
    <xf numFmtId="0" fontId="17" fillId="0" borderId="0" xfId="0" applyFont="1" applyAlignment="1" applyProtection="1">
      <alignment wrapText="1"/>
      <protection hidden="1"/>
    </xf>
    <xf numFmtId="0" fontId="17" fillId="0" borderId="0" xfId="0" applyFont="1" applyAlignment="1">
      <alignment horizontal="left" vertical="center" indent="1"/>
    </xf>
    <xf numFmtId="0" fontId="17" fillId="0" borderId="0" xfId="0" applyFont="1" applyAlignment="1" applyProtection="1">
      <alignment horizontal="left" wrapText="1" indent="1"/>
      <protection hidden="1"/>
    </xf>
    <xf numFmtId="0" fontId="8" fillId="0" borderId="9" xfId="0" applyFont="1" applyBorder="1" applyAlignment="1" applyProtection="1">
      <alignment horizontal="left" indent="1"/>
      <protection hidden="1"/>
    </xf>
    <xf numFmtId="0" fontId="49" fillId="0" borderId="0" xfId="12" applyFill="1" applyAlignment="1" applyProtection="1">
      <alignment horizontal="left" wrapText="1" indent="1"/>
      <protection hidden="1"/>
    </xf>
    <xf numFmtId="0" fontId="31" fillId="0" borderId="0" xfId="0" applyFont="1" applyAlignment="1" applyProtection="1">
      <alignment horizontal="left" wrapText="1" indent="1"/>
      <protection hidden="1"/>
    </xf>
    <xf numFmtId="3" fontId="19" fillId="5" borderId="0" xfId="0" applyNumberFormat="1" applyFont="1" applyFill="1" applyAlignment="1" applyProtection="1">
      <alignment horizontal="left" indent="1"/>
      <protection hidden="1"/>
    </xf>
    <xf numFmtId="3" fontId="8" fillId="0" borderId="1" xfId="0" applyNumberFormat="1" applyFont="1" applyBorder="1" applyAlignment="1" applyProtection="1">
      <alignment horizontal="center" vertical="center" wrapText="1"/>
      <protection hidden="1"/>
    </xf>
    <xf numFmtId="3" fontId="8" fillId="0" borderId="1" xfId="0" applyNumberFormat="1" applyFont="1" applyBorder="1"/>
    <xf numFmtId="3" fontId="8" fillId="0" borderId="0" xfId="0" applyNumberFormat="1" applyFont="1" applyAlignment="1" applyProtection="1">
      <alignment vertical="center"/>
      <protection hidden="1"/>
    </xf>
    <xf numFmtId="3" fontId="30" fillId="0" borderId="0" xfId="0" applyNumberFormat="1" applyFont="1" applyAlignment="1" applyProtection="1">
      <alignment vertical="center"/>
      <protection hidden="1"/>
    </xf>
    <xf numFmtId="0" fontId="19" fillId="5" borderId="11" xfId="0" applyFont="1" applyFill="1" applyBorder="1" applyAlignment="1" applyProtection="1">
      <alignment horizontal="left" indent="1"/>
      <protection hidden="1"/>
    </xf>
    <xf numFmtId="0" fontId="8" fillId="0" borderId="0" xfId="0" applyFont="1" applyAlignment="1" applyProtection="1">
      <alignment horizontal="left" wrapText="1" indent="2"/>
      <protection hidden="1"/>
    </xf>
    <xf numFmtId="0" fontId="8" fillId="0" borderId="9" xfId="0" applyFont="1" applyBorder="1" applyAlignment="1" applyProtection="1">
      <alignment horizontal="left" vertical="center" wrapText="1" indent="2"/>
      <protection hidden="1"/>
    </xf>
    <xf numFmtId="3" fontId="8" fillId="5" borderId="0" xfId="0" applyNumberFormat="1" applyFont="1" applyFill="1" applyAlignment="1" applyProtection="1">
      <alignment horizontal="left"/>
      <protection hidden="1"/>
    </xf>
    <xf numFmtId="3" fontId="19" fillId="5" borderId="0" xfId="0" applyNumberFormat="1" applyFont="1" applyFill="1" applyAlignment="1" applyProtection="1">
      <alignment horizontal="left"/>
      <protection hidden="1"/>
    </xf>
    <xf numFmtId="9" fontId="8" fillId="5" borderId="0" xfId="0" applyNumberFormat="1" applyFont="1" applyFill="1" applyAlignment="1" applyProtection="1">
      <alignment horizontal="left" indent="2"/>
      <protection hidden="1"/>
    </xf>
    <xf numFmtId="9" fontId="8" fillId="0" borderId="0" xfId="0" applyNumberFormat="1" applyFont="1" applyAlignment="1" applyProtection="1">
      <alignment vertical="top"/>
      <protection hidden="1"/>
    </xf>
    <xf numFmtId="0" fontId="19" fillId="5" borderId="0" xfId="0" applyFont="1" applyFill="1" applyAlignment="1" applyProtection="1">
      <alignment horizontal="left" vertical="center" wrapText="1" indent="1"/>
      <protection hidden="1"/>
    </xf>
    <xf numFmtId="0" fontId="8" fillId="0" borderId="0" xfId="0" applyFont="1" applyAlignment="1" applyProtection="1">
      <alignment horizontal="left" vertical="center" wrapText="1" indent="1"/>
      <protection hidden="1"/>
    </xf>
    <xf numFmtId="168" fontId="8" fillId="0" borderId="0" xfId="0" applyNumberFormat="1" applyFont="1" applyAlignment="1">
      <alignment horizontal="left" indent="1"/>
    </xf>
    <xf numFmtId="0" fontId="14" fillId="5" borderId="0" xfId="0" applyFont="1" applyFill="1" applyAlignment="1" applyProtection="1">
      <alignment horizontal="left" wrapText="1" indent="1"/>
      <protection hidden="1"/>
    </xf>
    <xf numFmtId="0" fontId="8" fillId="5" borderId="1" xfId="0" applyFont="1" applyFill="1" applyBorder="1" applyAlignment="1" applyProtection="1">
      <alignment horizontal="left" indent="1"/>
      <protection hidden="1"/>
    </xf>
    <xf numFmtId="0" fontId="8" fillId="0" borderId="0" xfId="0" applyFont="1" applyAlignment="1">
      <alignment horizontal="left" wrapText="1" indent="3"/>
    </xf>
    <xf numFmtId="0" fontId="14" fillId="5" borderId="0" xfId="0" applyFont="1" applyFill="1" applyAlignment="1" applyProtection="1">
      <alignment vertical="center"/>
      <protection hidden="1"/>
    </xf>
    <xf numFmtId="9" fontId="14" fillId="5" borderId="0" xfId="0" applyNumberFormat="1" applyFont="1" applyFill="1" applyAlignment="1" applyProtection="1">
      <alignment vertical="center"/>
      <protection hidden="1"/>
    </xf>
    <xf numFmtId="0" fontId="31" fillId="2" borderId="0" xfId="0" applyFont="1" applyFill="1" applyAlignment="1" applyProtection="1">
      <alignment wrapText="1"/>
      <protection hidden="1"/>
    </xf>
    <xf numFmtId="0" fontId="0" fillId="5" borderId="0" xfId="0" applyFill="1" applyAlignment="1" applyProtection="1">
      <alignment horizontal="left" indent="1"/>
      <protection hidden="1"/>
    </xf>
    <xf numFmtId="0" fontId="6" fillId="5" borderId="0" xfId="0" applyFont="1" applyFill="1" applyAlignment="1" applyProtection="1">
      <alignment horizontal="left" indent="1"/>
      <protection hidden="1"/>
    </xf>
    <xf numFmtId="3" fontId="19" fillId="0" borderId="0" xfId="0" applyNumberFormat="1" applyFont="1" applyAlignment="1" applyProtection="1">
      <alignment horizontal="left"/>
      <protection hidden="1"/>
    </xf>
    <xf numFmtId="0" fontId="2" fillId="0" borderId="0" xfId="0" applyFont="1" applyAlignment="1" applyProtection="1">
      <alignment vertical="center" wrapText="1"/>
      <protection hidden="1"/>
    </xf>
    <xf numFmtId="0" fontId="7" fillId="0" borderId="0" xfId="0" applyFont="1" applyAlignment="1" applyProtection="1">
      <alignment vertical="top" wrapText="1"/>
      <protection hidden="1"/>
    </xf>
    <xf numFmtId="44" fontId="7" fillId="0" borderId="0" xfId="3" applyFont="1" applyBorder="1" applyAlignment="1" applyProtection="1">
      <protection hidden="1"/>
    </xf>
    <xf numFmtId="1" fontId="1" fillId="0" borderId="0" xfId="0" applyNumberFormat="1" applyFont="1" applyAlignment="1" applyProtection="1">
      <alignment vertical="top"/>
      <protection hidden="1"/>
    </xf>
    <xf numFmtId="3" fontId="1" fillId="0" borderId="9" xfId="0" applyNumberFormat="1" applyFont="1" applyBorder="1" applyAlignment="1" applyProtection="1">
      <alignment horizontal="right" vertical="top" indent="1"/>
      <protection hidden="1"/>
    </xf>
    <xf numFmtId="3" fontId="1" fillId="0" borderId="63" xfId="0" applyNumberFormat="1" applyFont="1" applyBorder="1" applyAlignment="1" applyProtection="1">
      <alignment horizontal="right" vertical="top" indent="1"/>
      <protection hidden="1"/>
    </xf>
    <xf numFmtId="3" fontId="1" fillId="5" borderId="9" xfId="0" applyNumberFormat="1" applyFont="1" applyFill="1" applyBorder="1" applyAlignment="1" applyProtection="1">
      <alignment horizontal="right" vertical="top" indent="1"/>
      <protection hidden="1"/>
    </xf>
    <xf numFmtId="0" fontId="2" fillId="0" borderId="0" xfId="0" applyFont="1" applyAlignment="1" applyProtection="1">
      <alignment horizontal="left" wrapText="1" indent="1"/>
      <protection hidden="1"/>
    </xf>
    <xf numFmtId="44" fontId="1" fillId="0" borderId="0" xfId="3" applyFont="1" applyAlignment="1" applyProtection="1">
      <alignment horizontal="left" indent="1"/>
      <protection hidden="1"/>
    </xf>
    <xf numFmtId="0" fontId="7" fillId="0" borderId="0" xfId="0" applyFont="1" applyAlignment="1">
      <alignment horizontal="left" vertical="center" wrapText="1" indent="1"/>
    </xf>
    <xf numFmtId="0" fontId="6" fillId="0" borderId="0" xfId="0" applyFont="1" applyAlignment="1">
      <alignment horizontal="left" vertical="center" indent="1"/>
    </xf>
    <xf numFmtId="0" fontId="2" fillId="0" borderId="0" xfId="0" applyFont="1" applyAlignment="1">
      <alignment horizontal="left" wrapText="1" indent="2"/>
    </xf>
    <xf numFmtId="0" fontId="1" fillId="0" borderId="0" xfId="0" applyFont="1" applyAlignment="1" applyProtection="1">
      <alignment horizontal="left" indent="3"/>
      <protection hidden="1"/>
    </xf>
    <xf numFmtId="0" fontId="1" fillId="0" borderId="0" xfId="0" applyFont="1" applyAlignment="1">
      <alignment horizontal="left" wrapText="1" indent="3"/>
    </xf>
    <xf numFmtId="0" fontId="1" fillId="0" borderId="9" xfId="0" applyFont="1" applyBorder="1" applyAlignment="1">
      <alignment horizontal="left" vertical="top" wrapText="1" indent="3"/>
    </xf>
    <xf numFmtId="0" fontId="1" fillId="0" borderId="0" xfId="0" applyFont="1" applyAlignment="1" applyProtection="1">
      <alignment horizontal="right" vertical="center" indent="1"/>
      <protection hidden="1"/>
    </xf>
    <xf numFmtId="0" fontId="8" fillId="0" borderId="11" xfId="0" applyFont="1" applyBorder="1" applyAlignment="1" applyProtection="1">
      <alignment horizontal="left" indent="1"/>
      <protection hidden="1"/>
    </xf>
    <xf numFmtId="0" fontId="7" fillId="2" borderId="0" xfId="0" applyFont="1" applyFill="1" applyAlignment="1" applyProtection="1">
      <alignment vertical="top" wrapText="1"/>
      <protection hidden="1"/>
    </xf>
    <xf numFmtId="0" fontId="17" fillId="2" borderId="0" xfId="0" applyFont="1" applyFill="1" applyAlignment="1" applyProtection="1">
      <alignment vertical="top" wrapText="1"/>
      <protection hidden="1"/>
    </xf>
    <xf numFmtId="3" fontId="2" fillId="2" borderId="0" xfId="0" applyNumberFormat="1" applyFont="1" applyFill="1" applyAlignment="1" applyProtection="1">
      <alignment vertical="center"/>
      <protection hidden="1"/>
    </xf>
    <xf numFmtId="0" fontId="1" fillId="2" borderId="0" xfId="0" applyFont="1" applyFill="1" applyAlignment="1">
      <alignment vertical="center"/>
    </xf>
    <xf numFmtId="0" fontId="14" fillId="2" borderId="0" xfId="0" applyFont="1" applyFill="1" applyAlignment="1" applyProtection="1">
      <alignment vertical="top"/>
      <protection hidden="1"/>
    </xf>
    <xf numFmtId="0" fontId="8" fillId="2" borderId="0" xfId="0" applyFont="1" applyFill="1" applyAlignment="1" applyProtection="1">
      <alignment horizontal="center" vertical="top"/>
      <protection hidden="1"/>
    </xf>
    <xf numFmtId="0" fontId="8" fillId="2" borderId="0" xfId="0" applyFont="1" applyFill="1"/>
    <xf numFmtId="0" fontId="8" fillId="2" borderId="0" xfId="1" applyFont="1" applyFill="1"/>
    <xf numFmtId="3" fontId="8" fillId="2" borderId="0" xfId="0" applyNumberFormat="1" applyFont="1" applyFill="1" applyAlignment="1" applyProtection="1">
      <alignment horizontal="center"/>
      <protection hidden="1"/>
    </xf>
    <xf numFmtId="0" fontId="8" fillId="2" borderId="1" xfId="0" applyFont="1" applyFill="1" applyBorder="1"/>
    <xf numFmtId="0" fontId="17" fillId="2" borderId="0" xfId="0" applyFont="1" applyFill="1" applyAlignment="1" applyProtection="1">
      <alignment horizontal="center"/>
      <protection hidden="1"/>
    </xf>
    <xf numFmtId="3" fontId="8" fillId="2" borderId="8" xfId="0" applyNumberFormat="1" applyFont="1" applyFill="1" applyBorder="1" applyAlignment="1" applyProtection="1">
      <alignment horizontal="center" wrapText="1"/>
      <protection hidden="1"/>
    </xf>
    <xf numFmtId="3" fontId="8" fillId="2" borderId="8" xfId="0" applyNumberFormat="1" applyFont="1" applyFill="1" applyBorder="1" applyAlignment="1" applyProtection="1">
      <alignment horizontal="center"/>
      <protection hidden="1"/>
    </xf>
    <xf numFmtId="3" fontId="8" fillId="2" borderId="17" xfId="0" applyNumberFormat="1" applyFont="1" applyFill="1" applyBorder="1" applyAlignment="1" applyProtection="1">
      <alignment horizontal="center" wrapText="1"/>
      <protection hidden="1"/>
    </xf>
    <xf numFmtId="0" fontId="17" fillId="2" borderId="0" xfId="0" applyFont="1" applyFill="1" applyAlignment="1" applyProtection="1">
      <alignment horizontal="left"/>
      <protection hidden="1"/>
    </xf>
    <xf numFmtId="1" fontId="17" fillId="2" borderId="0" xfId="0" applyNumberFormat="1" applyFont="1" applyFill="1" applyAlignment="1" applyProtection="1">
      <alignment horizontal="center" vertical="center"/>
      <protection hidden="1"/>
    </xf>
    <xf numFmtId="3" fontId="14" fillId="2" borderId="16" xfId="0" applyNumberFormat="1" applyFont="1" applyFill="1" applyBorder="1" applyAlignment="1" applyProtection="1">
      <alignment horizontal="right" indent="1"/>
      <protection hidden="1"/>
    </xf>
    <xf numFmtId="3" fontId="17" fillId="2" borderId="0" xfId="0" applyNumberFormat="1" applyFont="1" applyFill="1" applyAlignment="1" applyProtection="1">
      <alignment horizontal="left" vertical="center"/>
      <protection hidden="1"/>
    </xf>
    <xf numFmtId="3" fontId="8" fillId="2" borderId="0" xfId="0" applyNumberFormat="1" applyFont="1" applyFill="1" applyAlignment="1" applyProtection="1">
      <alignment horizontal="right" indent="1"/>
      <protection hidden="1"/>
    </xf>
    <xf numFmtId="3" fontId="8" fillId="2" borderId="16" xfId="0" applyNumberFormat="1" applyFont="1" applyFill="1" applyBorder="1" applyAlignment="1" applyProtection="1">
      <alignment horizontal="right" indent="1"/>
      <protection hidden="1"/>
    </xf>
    <xf numFmtId="0" fontId="8" fillId="2" borderId="0" xfId="0" applyFont="1" applyFill="1" applyAlignment="1">
      <alignment horizontal="left" wrapText="1" indent="1"/>
    </xf>
    <xf numFmtId="3" fontId="8" fillId="2" borderId="11" xfId="0" applyNumberFormat="1" applyFont="1" applyFill="1" applyBorder="1" applyAlignment="1" applyProtection="1">
      <alignment horizontal="right" indent="1"/>
      <protection hidden="1"/>
    </xf>
    <xf numFmtId="0" fontId="8" fillId="2" borderId="0" xfId="0" applyFont="1" applyFill="1" applyProtection="1">
      <protection hidden="1"/>
    </xf>
    <xf numFmtId="0" fontId="31" fillId="2" borderId="0" xfId="0" applyFont="1" applyFill="1" applyAlignment="1" applyProtection="1">
      <alignment vertical="top" wrapText="1"/>
      <protection hidden="1"/>
    </xf>
    <xf numFmtId="0" fontId="14" fillId="2" borderId="0" xfId="0" applyFont="1" applyFill="1" applyAlignment="1" applyProtection="1">
      <alignment vertical="top" wrapText="1"/>
      <protection hidden="1"/>
    </xf>
    <xf numFmtId="0" fontId="3" fillId="0" borderId="0" xfId="0" applyFont="1" applyAlignment="1" applyProtection="1">
      <alignment wrapText="1"/>
      <protection hidden="1"/>
    </xf>
    <xf numFmtId="1" fontId="14" fillId="2" borderId="0" xfId="0" applyNumberFormat="1" applyFont="1" applyFill="1" applyAlignment="1" applyProtection="1">
      <alignment horizontal="center" vertical="center"/>
      <protection hidden="1"/>
    </xf>
    <xf numFmtId="0" fontId="17" fillId="2" borderId="0" xfId="0" applyFont="1" applyFill="1" applyAlignment="1" applyProtection="1">
      <alignment horizontal="right"/>
      <protection hidden="1"/>
    </xf>
    <xf numFmtId="3" fontId="17" fillId="2" borderId="0" xfId="0" applyNumberFormat="1" applyFont="1" applyFill="1" applyAlignment="1" applyProtection="1">
      <alignment horizontal="left" vertical="top"/>
      <protection hidden="1"/>
    </xf>
    <xf numFmtId="1" fontId="17" fillId="2" borderId="0" xfId="0" applyNumberFormat="1" applyFont="1" applyFill="1" applyAlignment="1" applyProtection="1">
      <alignment horizontal="center" vertical="top"/>
      <protection hidden="1"/>
    </xf>
    <xf numFmtId="0" fontId="8" fillId="2" borderId="0" xfId="0" applyFont="1" applyFill="1" applyAlignment="1">
      <alignment vertical="top"/>
    </xf>
    <xf numFmtId="0" fontId="0" fillId="2" borderId="0" xfId="0" applyFill="1" applyAlignment="1">
      <alignment vertical="top"/>
    </xf>
    <xf numFmtId="3" fontId="8" fillId="2" borderId="9" xfId="0" applyNumberFormat="1" applyFont="1" applyFill="1" applyBorder="1" applyAlignment="1" applyProtection="1">
      <alignment horizontal="right" vertical="top" indent="1"/>
      <protection hidden="1"/>
    </xf>
    <xf numFmtId="3" fontId="8" fillId="2" borderId="64" xfId="0" applyNumberFormat="1" applyFont="1" applyFill="1" applyBorder="1" applyAlignment="1" applyProtection="1">
      <alignment horizontal="right" vertical="top" indent="1"/>
      <protection hidden="1"/>
    </xf>
    <xf numFmtId="0" fontId="19" fillId="2" borderId="11" xfId="0" applyFont="1" applyFill="1" applyBorder="1" applyAlignment="1" applyProtection="1">
      <alignment horizontal="left" wrapText="1" indent="1"/>
      <protection hidden="1"/>
    </xf>
    <xf numFmtId="0" fontId="14" fillId="2" borderId="0" xfId="0" applyFont="1" applyFill="1" applyAlignment="1" applyProtection="1">
      <alignment horizontal="left" wrapText="1" indent="1"/>
      <protection hidden="1"/>
    </xf>
    <xf numFmtId="0" fontId="8" fillId="2" borderId="0" xfId="0" applyFont="1" applyFill="1" applyAlignment="1" applyProtection="1">
      <alignment horizontal="left" wrapText="1" indent="1"/>
      <protection hidden="1"/>
    </xf>
    <xf numFmtId="0" fontId="19" fillId="2" borderId="0" xfId="0" applyFont="1" applyFill="1" applyAlignment="1" applyProtection="1">
      <alignment horizontal="left" vertical="top" indent="1"/>
      <protection hidden="1"/>
    </xf>
    <xf numFmtId="0" fontId="31" fillId="2" borderId="0" xfId="0" applyFont="1" applyFill="1" applyAlignment="1" applyProtection="1">
      <alignment horizontal="left" vertical="top" wrapText="1" indent="1"/>
      <protection hidden="1"/>
    </xf>
    <xf numFmtId="0" fontId="5" fillId="2" borderId="0" xfId="0" applyFont="1" applyFill="1" applyAlignment="1" applyProtection="1">
      <alignment horizontal="left" vertical="top" indent="1"/>
      <protection hidden="1"/>
    </xf>
    <xf numFmtId="0" fontId="2" fillId="2" borderId="0" xfId="0" applyFont="1" applyFill="1" applyAlignment="1" applyProtection="1">
      <alignment horizontal="left" wrapText="1" indent="1"/>
      <protection hidden="1"/>
    </xf>
    <xf numFmtId="0" fontId="7" fillId="2" borderId="0" xfId="0" applyFont="1" applyFill="1" applyAlignment="1" applyProtection="1">
      <alignment horizontal="left" vertical="top" indent="1"/>
      <protection hidden="1"/>
    </xf>
    <xf numFmtId="0" fontId="7" fillId="2" borderId="0" xfId="0" applyFont="1" applyFill="1" applyAlignment="1" applyProtection="1">
      <alignment horizontal="left" vertical="top" wrapText="1" indent="1"/>
      <protection hidden="1"/>
    </xf>
    <xf numFmtId="0" fontId="17" fillId="2" borderId="0" xfId="0" applyFont="1" applyFill="1" applyAlignment="1" applyProtection="1">
      <alignment horizontal="left" vertical="top" wrapText="1" indent="1"/>
      <protection hidden="1"/>
    </xf>
    <xf numFmtId="0" fontId="0" fillId="2" borderId="0" xfId="0" applyFill="1" applyAlignment="1">
      <alignment horizontal="left" indent="1"/>
    </xf>
    <xf numFmtId="0" fontId="8" fillId="2" borderId="0" xfId="0" applyFont="1" applyFill="1" applyAlignment="1" applyProtection="1">
      <alignment horizontal="left" wrapText="1" indent="2"/>
      <protection hidden="1"/>
    </xf>
    <xf numFmtId="0" fontId="8" fillId="2" borderId="0" xfId="0" applyFont="1" applyFill="1" applyAlignment="1">
      <alignment horizontal="left" wrapText="1" indent="2"/>
    </xf>
    <xf numFmtId="0" fontId="8" fillId="2" borderId="9" xfId="0" applyFont="1" applyFill="1" applyBorder="1" applyAlignment="1">
      <alignment horizontal="left" vertical="top" wrapText="1" indent="2"/>
    </xf>
    <xf numFmtId="0" fontId="8" fillId="0" borderId="0" xfId="0" applyFont="1" applyAlignment="1" applyProtection="1">
      <alignment horizontal="left" wrapText="1" indent="1"/>
      <protection hidden="1"/>
    </xf>
    <xf numFmtId="3" fontId="8" fillId="0" borderId="0" xfId="0" applyNumberFormat="1" applyFont="1" applyAlignment="1" applyProtection="1">
      <alignment horizontal="right" wrapText="1"/>
      <protection hidden="1"/>
    </xf>
    <xf numFmtId="3" fontId="14" fillId="0" borderId="9" xfId="0" applyNumberFormat="1" applyFont="1" applyBorder="1" applyAlignment="1" applyProtection="1">
      <alignment vertical="center" wrapText="1"/>
      <protection hidden="1"/>
    </xf>
    <xf numFmtId="0" fontId="17" fillId="0" borderId="0" xfId="0" applyFont="1" applyAlignment="1" applyProtection="1">
      <alignment horizontal="left" vertical="top" wrapText="1" indent="1"/>
      <protection hidden="1"/>
    </xf>
    <xf numFmtId="0" fontId="14" fillId="0" borderId="0" xfId="0" applyFont="1"/>
    <xf numFmtId="0" fontId="17" fillId="0" borderId="0" xfId="0" applyFont="1" applyAlignment="1" applyProtection="1">
      <alignment horizontal="center" vertical="center"/>
      <protection hidden="1"/>
    </xf>
    <xf numFmtId="3" fontId="17" fillId="0" borderId="0" xfId="0" applyNumberFormat="1" applyFont="1" applyAlignment="1" applyProtection="1">
      <alignment horizontal="left" vertical="center"/>
      <protection hidden="1"/>
    </xf>
    <xf numFmtId="1" fontId="14" fillId="0" borderId="0" xfId="0" applyNumberFormat="1" applyFont="1" applyAlignment="1" applyProtection="1">
      <alignment horizontal="right" vertical="center"/>
      <protection hidden="1"/>
    </xf>
    <xf numFmtId="1" fontId="14" fillId="0" borderId="0" xfId="0" applyNumberFormat="1" applyFont="1" applyAlignment="1" applyProtection="1">
      <alignment horizontal="right"/>
      <protection hidden="1"/>
    </xf>
    <xf numFmtId="0" fontId="14" fillId="0" borderId="9" xfId="0" applyFont="1" applyBorder="1" applyAlignment="1" applyProtection="1">
      <alignment horizontal="left" vertical="center" wrapText="1" indent="1"/>
      <protection hidden="1"/>
    </xf>
    <xf numFmtId="0" fontId="17" fillId="0" borderId="0" xfId="0" applyFont="1" applyAlignment="1" applyProtection="1">
      <alignment horizontal="right" vertical="top"/>
      <protection hidden="1"/>
    </xf>
    <xf numFmtId="0" fontId="50" fillId="0" borderId="0" xfId="13" applyFill="1" applyAlignment="1" applyProtection="1">
      <alignment horizontal="left" vertical="top" indent="1"/>
      <protection hidden="1"/>
    </xf>
    <xf numFmtId="0" fontId="50" fillId="0" borderId="0" xfId="13" applyAlignment="1" applyProtection="1">
      <alignment horizontal="left" vertical="top" indent="1"/>
      <protection hidden="1"/>
    </xf>
    <xf numFmtId="17" fontId="50" fillId="0" borderId="0" xfId="13" applyNumberFormat="1" applyFill="1" applyAlignment="1" applyProtection="1">
      <alignment horizontal="left" vertical="top" indent="1"/>
      <protection hidden="1"/>
    </xf>
    <xf numFmtId="0" fontId="50" fillId="0" borderId="0" xfId="13" applyAlignment="1" applyProtection="1">
      <alignment vertical="top"/>
      <protection hidden="1"/>
    </xf>
    <xf numFmtId="0" fontId="50" fillId="0" borderId="0" xfId="13" applyAlignment="1" applyProtection="1">
      <alignment horizontal="center" vertical="top"/>
      <protection hidden="1"/>
    </xf>
    <xf numFmtId="0" fontId="50" fillId="0" borderId="0" xfId="13"/>
    <xf numFmtId="0" fontId="50" fillId="0" borderId="0" xfId="13" applyFill="1" applyAlignment="1" applyProtection="1">
      <alignment vertical="top"/>
      <protection hidden="1"/>
    </xf>
    <xf numFmtId="0" fontId="50" fillId="0" borderId="0" xfId="13" applyFill="1" applyAlignment="1" applyProtection="1">
      <alignment horizontal="center" vertical="top"/>
      <protection hidden="1"/>
    </xf>
    <xf numFmtId="0" fontId="50" fillId="0" borderId="0" xfId="13" applyFill="1"/>
    <xf numFmtId="17" fontId="50" fillId="0" borderId="0" xfId="13" applyNumberFormat="1" applyAlignment="1" applyProtection="1">
      <alignment horizontal="left" vertical="top" indent="1"/>
      <protection hidden="1"/>
    </xf>
    <xf numFmtId="164" fontId="50" fillId="0" borderId="0" xfId="13" applyNumberFormat="1" applyFill="1" applyAlignment="1" applyProtection="1">
      <alignment horizontal="left" vertical="top" indent="1"/>
      <protection hidden="1"/>
    </xf>
    <xf numFmtId="0" fontId="50" fillId="2" borderId="0" xfId="13" applyFill="1" applyAlignment="1" applyProtection="1">
      <alignment horizontal="left" vertical="top" indent="1"/>
      <protection hidden="1"/>
    </xf>
    <xf numFmtId="0" fontId="0" fillId="0" borderId="0" xfId="0" applyProtection="1">
      <protection hidden="1"/>
    </xf>
    <xf numFmtId="9" fontId="0" fillId="0" borderId="0" xfId="0" applyNumberFormat="1" applyProtection="1">
      <protection hidden="1"/>
    </xf>
    <xf numFmtId="44" fontId="17" fillId="0" borderId="0" xfId="3" applyFont="1" applyProtection="1">
      <protection hidden="1"/>
    </xf>
    <xf numFmtId="44" fontId="8" fillId="0" borderId="0" xfId="3" applyAlignment="1" applyProtection="1">
      <alignment horizontal="center"/>
      <protection hidden="1"/>
    </xf>
    <xf numFmtId="44" fontId="17" fillId="0" borderId="0" xfId="3" applyFont="1" applyAlignment="1" applyProtection="1">
      <alignment horizontal="center"/>
      <protection hidden="1"/>
    </xf>
    <xf numFmtId="44" fontId="48" fillId="0" borderId="0" xfId="3" applyFont="1" applyAlignment="1" applyProtection="1">
      <alignment horizontal="right" vertical="center"/>
      <protection hidden="1"/>
    </xf>
    <xf numFmtId="44" fontId="17" fillId="0" borderId="0" xfId="3" applyFont="1" applyAlignment="1" applyProtection="1">
      <alignment vertical="center"/>
      <protection hidden="1"/>
    </xf>
    <xf numFmtId="44" fontId="0" fillId="0" borderId="0" xfId="3" applyFont="1" applyAlignment="1" applyProtection="1">
      <alignment horizontal="center"/>
      <protection hidden="1"/>
    </xf>
    <xf numFmtId="0" fontId="8" fillId="5" borderId="0" xfId="0" applyFont="1" applyFill="1" applyAlignment="1" applyProtection="1">
      <alignment vertical="center"/>
      <protection hidden="1"/>
    </xf>
    <xf numFmtId="3" fontId="17" fillId="0" borderId="0" xfId="0" applyNumberFormat="1" applyFont="1" applyAlignment="1">
      <alignment horizontal="left" vertical="center"/>
    </xf>
    <xf numFmtId="3" fontId="0" fillId="0" borderId="9" xfId="0" applyNumberFormat="1" applyBorder="1" applyAlignment="1" applyProtection="1">
      <alignment horizontal="center"/>
      <protection hidden="1"/>
    </xf>
    <xf numFmtId="3" fontId="14" fillId="0" borderId="0" xfId="0" applyNumberFormat="1" applyFont="1" applyAlignment="1" applyProtection="1">
      <alignment horizontal="center" vertical="center" wrapText="1"/>
      <protection hidden="1"/>
    </xf>
    <xf numFmtId="0" fontId="14" fillId="7" borderId="0" xfId="0" applyFont="1" applyFill="1" applyAlignment="1">
      <alignment wrapText="1"/>
    </xf>
    <xf numFmtId="0" fontId="12" fillId="0" borderId="0" xfId="1" applyFont="1"/>
    <xf numFmtId="0" fontId="0" fillId="0" borderId="0" xfId="0" applyAlignment="1" applyProtection="1">
      <alignment horizontal="right" vertical="center" wrapText="1"/>
      <protection hidden="1"/>
    </xf>
    <xf numFmtId="3" fontId="0" fillId="0" borderId="1" xfId="0" applyNumberFormat="1" applyBorder="1" applyAlignment="1" applyProtection="1">
      <alignment horizontal="center" vertical="center" wrapText="1"/>
      <protection hidden="1"/>
    </xf>
    <xf numFmtId="3" fontId="0" fillId="0" borderId="1" xfId="0" applyNumberFormat="1" applyBorder="1"/>
    <xf numFmtId="3" fontId="0" fillId="0" borderId="0" xfId="0" applyNumberFormat="1" applyProtection="1">
      <protection hidden="1"/>
    </xf>
    <xf numFmtId="0" fontId="47" fillId="0" borderId="0" xfId="0" applyFont="1"/>
    <xf numFmtId="0" fontId="8" fillId="5" borderId="1" xfId="0" applyFont="1" applyFill="1" applyBorder="1" applyProtection="1">
      <protection hidden="1"/>
    </xf>
    <xf numFmtId="3" fontId="17" fillId="0" borderId="18" xfId="0" applyNumberFormat="1" applyFont="1" applyBorder="1" applyAlignment="1" applyProtection="1">
      <alignment horizontal="right"/>
      <protection hidden="1"/>
    </xf>
    <xf numFmtId="3" fontId="17" fillId="0" borderId="18" xfId="0" applyNumberFormat="1" applyFont="1" applyBorder="1" applyProtection="1">
      <protection hidden="1"/>
    </xf>
    <xf numFmtId="0" fontId="31" fillId="0" borderId="0" xfId="0" applyFont="1" applyAlignment="1" applyProtection="1">
      <alignment wrapText="1"/>
      <protection hidden="1"/>
    </xf>
    <xf numFmtId="0" fontId="0" fillId="0" borderId="0" xfId="0" applyAlignment="1" applyProtection="1">
      <alignment horizontal="left" indent="1"/>
      <protection hidden="1"/>
    </xf>
    <xf numFmtId="0" fontId="10" fillId="0" borderId="0" xfId="0" applyFont="1" applyAlignment="1">
      <alignment horizontal="left" vertical="center" wrapText="1" indent="1"/>
    </xf>
    <xf numFmtId="44" fontId="17" fillId="0" borderId="0" xfId="3" applyFont="1" applyAlignment="1" applyProtection="1">
      <alignment horizontal="left" indent="1"/>
      <protection hidden="1"/>
    </xf>
    <xf numFmtId="0" fontId="0" fillId="0" borderId="9" xfId="0" applyBorder="1" applyAlignment="1" applyProtection="1">
      <alignment horizontal="left" indent="1"/>
      <protection hidden="1"/>
    </xf>
    <xf numFmtId="0" fontId="6" fillId="0" borderId="0" xfId="0" applyFont="1" applyAlignment="1" applyProtection="1">
      <alignment horizontal="left" indent="1"/>
      <protection hidden="1"/>
    </xf>
    <xf numFmtId="0" fontId="35" fillId="10" borderId="36" xfId="2" quotePrefix="1" applyFont="1" applyFill="1" applyBorder="1" applyAlignment="1" applyProtection="1">
      <alignment horizontal="center" vertical="center" wrapText="1"/>
      <protection hidden="1"/>
    </xf>
    <xf numFmtId="0" fontId="14" fillId="0" borderId="33" xfId="7" applyFont="1" applyBorder="1" applyAlignment="1">
      <alignment horizontal="center" vertical="center" wrapText="1"/>
    </xf>
    <xf numFmtId="0" fontId="14" fillId="0" borderId="34" xfId="7" applyFont="1" applyBorder="1" applyAlignment="1">
      <alignment horizontal="center" vertical="center" wrapText="1"/>
    </xf>
    <xf numFmtId="0" fontId="14" fillId="0" borderId="35" xfId="7" applyFont="1" applyBorder="1" applyAlignment="1">
      <alignment horizontal="center" vertical="center" wrapText="1"/>
    </xf>
    <xf numFmtId="0" fontId="14" fillId="0" borderId="26" xfId="7" applyFont="1" applyBorder="1" applyAlignment="1">
      <alignment horizontal="center" vertical="center" wrapText="1"/>
    </xf>
    <xf numFmtId="0" fontId="14" fillId="0" borderId="0" xfId="7" applyFont="1" applyAlignment="1">
      <alignment horizontal="center" vertical="center" wrapText="1"/>
    </xf>
    <xf numFmtId="0" fontId="14" fillId="0" borderId="40" xfId="7" applyFont="1" applyBorder="1" applyAlignment="1">
      <alignment horizontal="center" vertical="center" wrapText="1"/>
    </xf>
    <xf numFmtId="0" fontId="14" fillId="0" borderId="45" xfId="7" applyFont="1" applyBorder="1" applyAlignment="1">
      <alignment horizontal="center" vertical="center" wrapText="1"/>
    </xf>
    <xf numFmtId="0" fontId="14" fillId="0" borderId="27" xfId="7" applyFont="1" applyBorder="1" applyAlignment="1">
      <alignment horizontal="center" vertical="center" wrapText="1"/>
    </xf>
    <xf numFmtId="0" fontId="14" fillId="0" borderId="46" xfId="7" applyFont="1" applyBorder="1" applyAlignment="1">
      <alignment horizontal="center" vertical="center" wrapText="1"/>
    </xf>
    <xf numFmtId="0" fontId="46" fillId="0" borderId="61" xfId="9" applyFont="1" applyBorder="1" applyAlignment="1">
      <alignment horizontal="center" vertical="center" wrapText="1"/>
    </xf>
    <xf numFmtId="0" fontId="49" fillId="0" borderId="0" xfId="12" applyFill="1" applyAlignment="1" applyProtection="1">
      <alignment horizontal="left" vertical="top" indent="1"/>
      <protection hidden="1"/>
    </xf>
    <xf numFmtId="0" fontId="49" fillId="0" borderId="0" xfId="12" applyAlignment="1" applyProtection="1">
      <alignment horizontal="left" vertical="top" indent="1"/>
      <protection hidden="1"/>
    </xf>
    <xf numFmtId="0" fontId="49" fillId="2" borderId="0" xfId="12" applyFill="1" applyAlignment="1" applyProtection="1">
      <alignment horizontal="left" indent="1"/>
      <protection hidden="1"/>
    </xf>
    <xf numFmtId="0" fontId="8" fillId="0" borderId="0" xfId="1" applyFont="1" applyAlignment="1">
      <alignment horizontal="center" vertical="center" wrapText="1"/>
    </xf>
    <xf numFmtId="0" fontId="8" fillId="0" borderId="16" xfId="1" applyFont="1" applyBorder="1" applyAlignment="1">
      <alignment horizontal="center" vertical="center" wrapText="1"/>
    </xf>
    <xf numFmtId="0" fontId="8" fillId="0" borderId="0" xfId="9" applyAlignment="1" applyProtection="1">
      <alignment horizontal="center" vertical="center" wrapText="1"/>
      <protection hidden="1"/>
    </xf>
    <xf numFmtId="0" fontId="8" fillId="0" borderId="0" xfId="9" applyAlignment="1">
      <alignment horizontal="center" vertical="center" wrapText="1"/>
    </xf>
    <xf numFmtId="0" fontId="8" fillId="0" borderId="16" xfId="9" applyBorder="1" applyAlignment="1" applyProtection="1">
      <alignment horizontal="center" vertical="center" wrapText="1"/>
      <protection hidden="1"/>
    </xf>
    <xf numFmtId="0" fontId="8" fillId="0" borderId="0" xfId="7" applyAlignment="1">
      <alignment horizontal="center" vertical="center" wrapText="1"/>
    </xf>
    <xf numFmtId="0" fontId="8" fillId="0" borderId="66" xfId="9" applyBorder="1" applyAlignment="1" applyProtection="1">
      <alignment horizontal="left" vertical="center" wrapText="1" indent="1"/>
      <protection hidden="1"/>
    </xf>
    <xf numFmtId="0" fontId="44" fillId="0" borderId="67" xfId="9" applyFont="1" applyBorder="1" applyAlignment="1">
      <alignment horizontal="center" vertical="center" wrapText="1"/>
    </xf>
    <xf numFmtId="0" fontId="45" fillId="0" borderId="23" xfId="9" applyFont="1" applyBorder="1" applyAlignment="1">
      <alignment horizontal="center" vertical="center" wrapText="1"/>
    </xf>
    <xf numFmtId="0" fontId="45" fillId="0" borderId="68" xfId="9" applyFont="1" applyBorder="1" applyAlignment="1">
      <alignment horizontal="center" vertical="center" wrapText="1"/>
    </xf>
    <xf numFmtId="0" fontId="44" fillId="0" borderId="69" xfId="9" applyFont="1" applyBorder="1" applyAlignment="1">
      <alignment horizontal="center" vertical="center" wrapText="1"/>
    </xf>
    <xf numFmtId="0" fontId="44" fillId="0" borderId="23" xfId="9" applyFont="1" applyBorder="1" applyAlignment="1">
      <alignment horizontal="center" vertical="center" wrapText="1"/>
    </xf>
    <xf numFmtId="0" fontId="45" fillId="0" borderId="70" xfId="9" applyFont="1" applyBorder="1" applyAlignment="1">
      <alignment horizontal="center" vertical="center" wrapText="1"/>
    </xf>
    <xf numFmtId="0" fontId="49" fillId="0" borderId="0" xfId="12" applyFill="1" applyAlignment="1">
      <alignment horizontal="left" vertical="center" indent="1" readingOrder="1"/>
    </xf>
    <xf numFmtId="3" fontId="8" fillId="0" borderId="9" xfId="0" applyNumberFormat="1" applyFont="1" applyBorder="1" applyAlignment="1" applyProtection="1">
      <alignment horizontal="right" wrapText="1" indent="1"/>
      <protection hidden="1"/>
    </xf>
    <xf numFmtId="0" fontId="8" fillId="0" borderId="24" xfId="7" applyBorder="1" applyAlignment="1">
      <alignment vertical="center"/>
    </xf>
    <xf numFmtId="0" fontId="33" fillId="0" borderId="0" xfId="8" applyAlignment="1">
      <alignment vertical="center"/>
    </xf>
    <xf numFmtId="0" fontId="8" fillId="0" borderId="25" xfId="7" applyBorder="1"/>
    <xf numFmtId="0" fontId="33" fillId="0" borderId="0" xfId="8"/>
    <xf numFmtId="0" fontId="8" fillId="0" borderId="0" xfId="7"/>
    <xf numFmtId="0" fontId="8" fillId="0" borderId="28" xfId="7" applyBorder="1"/>
    <xf numFmtId="0" fontId="35" fillId="11" borderId="29" xfId="2" applyFont="1" applyFill="1" applyBorder="1" applyAlignment="1" applyProtection="1">
      <alignment horizontal="center" vertical="center" wrapText="1"/>
      <protection hidden="1"/>
    </xf>
    <xf numFmtId="0" fontId="35" fillId="11" borderId="36" xfId="2" applyFont="1" applyFill="1" applyBorder="1" applyAlignment="1" applyProtection="1">
      <alignment horizontal="center" vertical="center" wrapText="1"/>
      <protection hidden="1"/>
    </xf>
    <xf numFmtId="3" fontId="14" fillId="5" borderId="9" xfId="0" applyNumberFormat="1" applyFont="1" applyFill="1" applyBorder="1" applyAlignment="1" applyProtection="1">
      <alignment horizontal="left" vertical="center" indent="2"/>
      <protection hidden="1"/>
    </xf>
    <xf numFmtId="3" fontId="14" fillId="5" borderId="71" xfId="0" applyNumberFormat="1" applyFont="1" applyFill="1" applyBorder="1" applyAlignment="1" applyProtection="1">
      <alignment horizontal="right" vertical="center" indent="1"/>
      <protection hidden="1"/>
    </xf>
    <xf numFmtId="168" fontId="8" fillId="0" borderId="0" xfId="0" applyNumberFormat="1" applyFont="1" applyAlignment="1">
      <alignment horizontal="left" wrapText="1" indent="1"/>
    </xf>
    <xf numFmtId="49" fontId="8" fillId="0" borderId="16" xfId="1" applyNumberFormat="1" applyFont="1" applyBorder="1" applyAlignment="1">
      <alignment horizontal="center" wrapText="1"/>
    </xf>
    <xf numFmtId="49" fontId="8" fillId="0" borderId="8" xfId="1" applyNumberFormat="1" applyFont="1" applyBorder="1" applyAlignment="1">
      <alignment horizontal="center" wrapText="1"/>
    </xf>
    <xf numFmtId="3" fontId="8" fillId="0" borderId="0" xfId="0" applyNumberFormat="1" applyFont="1" applyAlignment="1" applyProtection="1">
      <alignment horizontal="left" indent="2"/>
      <protection hidden="1"/>
    </xf>
    <xf numFmtId="3" fontId="8" fillId="0" borderId="9" xfId="0" applyNumberFormat="1" applyFont="1" applyBorder="1" applyAlignment="1" applyProtection="1">
      <alignment horizontal="left" vertical="top" indent="2"/>
      <protection hidden="1"/>
    </xf>
    <xf numFmtId="3" fontId="8" fillId="0" borderId="63" xfId="0" applyNumberFormat="1" applyFont="1" applyBorder="1" applyAlignment="1" applyProtection="1">
      <alignment horizontal="right" vertical="top" indent="1"/>
      <protection hidden="1"/>
    </xf>
    <xf numFmtId="0" fontId="32" fillId="0" borderId="0" xfId="12" applyFont="1" applyFill="1" applyAlignment="1">
      <alignment horizontal="left" vertical="center" wrapText="1" indent="1"/>
    </xf>
    <xf numFmtId="0" fontId="50" fillId="0" borderId="0" xfId="13" applyFill="1" applyAlignment="1">
      <alignment horizontal="left" vertical="top" wrapText="1" indent="1"/>
    </xf>
    <xf numFmtId="0" fontId="39" fillId="0" borderId="0" xfId="11" applyFont="1" applyFill="1" applyBorder="1" applyAlignment="1" applyProtection="1">
      <alignment horizontal="left" vertical="top" wrapText="1" indent="1"/>
      <protection locked="0" hidden="1"/>
    </xf>
    <xf numFmtId="0" fontId="13" fillId="0" borderId="0" xfId="2" applyFill="1" applyBorder="1" applyAlignment="1" applyProtection="1">
      <alignment horizontal="left" vertical="top" wrapText="1" indent="1"/>
    </xf>
    <xf numFmtId="0" fontId="50" fillId="0" borderId="0" xfId="12" applyFont="1" applyAlignment="1">
      <alignment horizontal="left" vertical="center" wrapText="1" indent="1"/>
    </xf>
    <xf numFmtId="0" fontId="50" fillId="0" borderId="0" xfId="13" applyAlignment="1">
      <alignment horizontal="left" vertical="center" wrapText="1" indent="1"/>
    </xf>
    <xf numFmtId="0" fontId="50" fillId="0" borderId="0" xfId="13" applyFill="1" applyAlignment="1">
      <alignment horizontal="left" vertical="center" wrapText="1" indent="1"/>
    </xf>
    <xf numFmtId="0" fontId="41" fillId="0" borderId="0" xfId="13" applyFont="1" applyFill="1" applyAlignment="1">
      <alignment horizontal="left" vertical="center" wrapText="1" indent="1"/>
    </xf>
    <xf numFmtId="0" fontId="50" fillId="0" borderId="0" xfId="14" applyFont="1" applyFill="1" applyBorder="1" applyAlignment="1">
      <alignment horizontal="left" vertical="center" wrapText="1" indent="1"/>
    </xf>
    <xf numFmtId="0" fontId="19" fillId="0" borderId="0" xfId="0" applyFont="1" applyAlignment="1" applyProtection="1">
      <alignment horizontal="right" vertical="center" indent="1"/>
      <protection hidden="1"/>
    </xf>
    <xf numFmtId="49" fontId="8" fillId="0" borderId="73" xfId="1" applyNumberFormat="1" applyFont="1" applyBorder="1" applyAlignment="1">
      <alignment horizontal="center" wrapText="1"/>
    </xf>
    <xf numFmtId="3" fontId="14" fillId="0" borderId="13" xfId="0" applyNumberFormat="1" applyFont="1" applyBorder="1" applyAlignment="1" applyProtection="1">
      <alignment horizontal="right" indent="1"/>
      <protection hidden="1"/>
    </xf>
    <xf numFmtId="3" fontId="22" fillId="0" borderId="0" xfId="0" applyNumberFormat="1" applyFont="1" applyAlignment="1" applyProtection="1">
      <alignment horizontal="right" indent="1"/>
      <protection hidden="1"/>
    </xf>
    <xf numFmtId="3" fontId="14" fillId="0" borderId="0" xfId="0" applyNumberFormat="1" applyFont="1" applyAlignment="1" applyProtection="1">
      <alignment horizontal="left" vertical="center" indent="2"/>
      <protection hidden="1"/>
    </xf>
    <xf numFmtId="3" fontId="14" fillId="0" borderId="0" xfId="0" applyNumberFormat="1" applyFont="1" applyAlignment="1" applyProtection="1">
      <alignment horizontal="right" vertical="center" indent="1"/>
      <protection hidden="1"/>
    </xf>
    <xf numFmtId="3" fontId="14" fillId="0" borderId="13" xfId="0" applyNumberFormat="1" applyFont="1" applyBorder="1" applyAlignment="1" applyProtection="1">
      <alignment horizontal="right" vertical="center" indent="1"/>
      <protection hidden="1"/>
    </xf>
    <xf numFmtId="3" fontId="22" fillId="0" borderId="0" xfId="0" applyNumberFormat="1" applyFont="1" applyAlignment="1" applyProtection="1">
      <alignment horizontal="right" vertical="center"/>
      <protection hidden="1"/>
    </xf>
    <xf numFmtId="3" fontId="8" fillId="0" borderId="0" xfId="0" applyNumberFormat="1" applyFont="1" applyAlignment="1" applyProtection="1">
      <alignment horizontal="left" indent="3"/>
      <protection hidden="1"/>
    </xf>
    <xf numFmtId="3" fontId="8" fillId="0" borderId="13" xfId="0" applyNumberFormat="1" applyFont="1" applyBorder="1" applyAlignment="1" applyProtection="1">
      <alignment horizontal="right" indent="1"/>
      <protection hidden="1"/>
    </xf>
    <xf numFmtId="3" fontId="14" fillId="0" borderId="0" xfId="0" applyNumberFormat="1" applyFont="1" applyAlignment="1" applyProtection="1">
      <alignment horizontal="left" vertical="center" wrapText="1" indent="2"/>
      <protection hidden="1"/>
    </xf>
    <xf numFmtId="3" fontId="8" fillId="0" borderId="0" xfId="4" applyNumberFormat="1" applyFont="1" applyAlignment="1" applyProtection="1">
      <alignment horizontal="left" indent="3"/>
      <protection hidden="1"/>
    </xf>
    <xf numFmtId="166" fontId="8" fillId="0" borderId="0" xfId="5" applyFont="1" applyAlignment="1" applyProtection="1">
      <alignment horizontal="left" indent="3"/>
      <protection hidden="1"/>
    </xf>
    <xf numFmtId="3" fontId="14" fillId="0" borderId="9" xfId="0" applyNumberFormat="1" applyFont="1" applyBorder="1" applyAlignment="1" applyProtection="1">
      <alignment horizontal="left" vertical="center" indent="1"/>
      <protection hidden="1"/>
    </xf>
    <xf numFmtId="3" fontId="14" fillId="0" borderId="63" xfId="0" applyNumberFormat="1" applyFont="1" applyBorder="1" applyAlignment="1" applyProtection="1">
      <alignment horizontal="right" vertical="center" indent="1"/>
      <protection hidden="1"/>
    </xf>
    <xf numFmtId="3" fontId="17" fillId="0" borderId="8" xfId="0" applyNumberFormat="1" applyFont="1" applyBorder="1" applyProtection="1">
      <protection hidden="1"/>
    </xf>
    <xf numFmtId="3" fontId="17" fillId="0" borderId="8" xfId="0" applyNumberFormat="1" applyFont="1" applyBorder="1" applyAlignment="1" applyProtection="1">
      <alignment horizontal="right"/>
      <protection hidden="1"/>
    </xf>
    <xf numFmtId="0" fontId="35" fillId="7" borderId="65" xfId="2" quotePrefix="1" applyFont="1" applyFill="1" applyBorder="1" applyAlignment="1" applyProtection="1">
      <alignment horizontal="center" vertical="center" wrapText="1"/>
      <protection hidden="1"/>
    </xf>
    <xf numFmtId="0" fontId="19" fillId="0" borderId="2" xfId="0" applyFont="1" applyBorder="1" applyAlignment="1" applyProtection="1">
      <alignment horizontal="left" vertical="center" wrapText="1" indent="1" readingOrder="1"/>
      <protection locked="0"/>
    </xf>
    <xf numFmtId="0" fontId="19" fillId="0" borderId="3" xfId="0" applyFont="1" applyBorder="1" applyAlignment="1" applyProtection="1">
      <alignment horizontal="left" vertical="center" wrapText="1" indent="1" readingOrder="1"/>
      <protection locked="0"/>
    </xf>
    <xf numFmtId="0" fontId="19" fillId="0" borderId="5" xfId="0" applyFont="1" applyBorder="1" applyAlignment="1" applyProtection="1">
      <alignment horizontal="left" vertical="center" wrapText="1" indent="1" readingOrder="1"/>
      <protection locked="0"/>
    </xf>
    <xf numFmtId="0" fontId="19" fillId="0" borderId="6" xfId="0" applyFont="1" applyBorder="1" applyAlignment="1" applyProtection="1">
      <alignment horizontal="left" vertical="center" wrapText="1" indent="1" readingOrder="1"/>
      <protection locked="0"/>
    </xf>
    <xf numFmtId="0" fontId="19" fillId="0" borderId="7" xfId="0" applyFont="1" applyBorder="1" applyAlignment="1" applyProtection="1">
      <alignment horizontal="left" vertical="center" wrapText="1" indent="1" readingOrder="1"/>
      <protection locked="0"/>
    </xf>
    <xf numFmtId="0" fontId="14" fillId="0" borderId="1" xfId="0" applyFont="1" applyBorder="1" applyAlignment="1" applyProtection="1">
      <alignment horizontal="center" vertical="center" wrapText="1" readingOrder="1"/>
      <protection locked="0"/>
    </xf>
    <xf numFmtId="0" fontId="14" fillId="0" borderId="3" xfId="0" applyFont="1" applyBorder="1" applyAlignment="1" applyProtection="1">
      <alignment horizontal="center" vertical="center" wrapText="1" readingOrder="1"/>
      <protection locked="0"/>
    </xf>
    <xf numFmtId="0" fontId="19" fillId="5" borderId="5" xfId="0" applyFont="1" applyFill="1" applyBorder="1" applyAlignment="1" applyProtection="1">
      <alignment horizontal="left" indent="1"/>
      <protection locked="0" hidden="1"/>
    </xf>
    <xf numFmtId="0" fontId="19" fillId="5" borderId="7" xfId="0" applyFont="1" applyFill="1" applyBorder="1" applyAlignment="1" applyProtection="1">
      <alignment horizontal="left" indent="1"/>
      <protection locked="0" hidden="1"/>
    </xf>
    <xf numFmtId="0" fontId="19" fillId="5" borderId="2" xfId="0" applyFont="1" applyFill="1" applyBorder="1" applyAlignment="1" applyProtection="1">
      <alignment horizontal="left" indent="1"/>
      <protection locked="0" hidden="1"/>
    </xf>
    <xf numFmtId="0" fontId="19" fillId="5" borderId="10" xfId="0" applyFont="1" applyFill="1" applyBorder="1" applyAlignment="1" applyProtection="1">
      <alignment horizontal="left" indent="1"/>
      <protection locked="0" hidden="1"/>
    </xf>
    <xf numFmtId="0" fontId="17" fillId="0" borderId="0" xfId="0" applyFont="1" applyAlignment="1" applyProtection="1">
      <alignment horizontal="right" wrapText="1" readingOrder="1"/>
      <protection locked="0"/>
    </xf>
    <xf numFmtId="0" fontId="19" fillId="0" borderId="5" xfId="1" applyFont="1" applyBorder="1" applyAlignment="1" applyProtection="1">
      <alignment horizontal="left" vertical="center" wrapText="1" indent="1" readingOrder="1"/>
      <protection locked="0"/>
    </xf>
    <xf numFmtId="0" fontId="19" fillId="0" borderId="6" xfId="1" applyFont="1" applyBorder="1" applyAlignment="1" applyProtection="1">
      <alignment horizontal="left" vertical="center" wrapText="1" indent="1" readingOrder="1"/>
      <protection locked="0"/>
    </xf>
    <xf numFmtId="0" fontId="19" fillId="0" borderId="7" xfId="1" applyFont="1" applyBorder="1" applyAlignment="1" applyProtection="1">
      <alignment horizontal="left" vertical="center" wrapText="1" indent="1" readingOrder="1"/>
      <protection locked="0"/>
    </xf>
    <xf numFmtId="0" fontId="14" fillId="0" borderId="3" xfId="0" applyFont="1" applyBorder="1" applyAlignment="1" applyProtection="1">
      <alignment horizontal="center" vertical="center"/>
      <protection hidden="1"/>
    </xf>
    <xf numFmtId="0" fontId="14" fillId="0" borderId="72" xfId="0" applyFont="1" applyBorder="1" applyAlignment="1" applyProtection="1">
      <alignment horizontal="center" vertical="center"/>
      <protection hidden="1"/>
    </xf>
    <xf numFmtId="49" fontId="14" fillId="0" borderId="12" xfId="1" applyNumberFormat="1" applyFont="1" applyBorder="1" applyAlignment="1">
      <alignment horizontal="center" vertical="center" wrapText="1"/>
    </xf>
    <xf numFmtId="49" fontId="14" fillId="0" borderId="3" xfId="1" applyNumberFormat="1" applyFont="1" applyBorder="1" applyAlignment="1">
      <alignment horizontal="center" vertical="center" wrapText="1"/>
    </xf>
    <xf numFmtId="49" fontId="14" fillId="0" borderId="72" xfId="1" applyNumberFormat="1" applyFont="1" applyBorder="1" applyAlignment="1">
      <alignment horizontal="center" vertical="center" wrapText="1"/>
    </xf>
    <xf numFmtId="0" fontId="14" fillId="0" borderId="5" xfId="0" applyFont="1" applyBorder="1" applyAlignment="1" applyProtection="1">
      <alignment horizontal="center" vertical="center"/>
      <protection hidden="1"/>
    </xf>
    <xf numFmtId="0" fontId="14" fillId="0" borderId="6" xfId="0" applyFont="1" applyBorder="1" applyAlignment="1" applyProtection="1">
      <alignment horizontal="center" vertical="center"/>
      <protection hidden="1"/>
    </xf>
    <xf numFmtId="0" fontId="19" fillId="0" borderId="5" xfId="0" applyFont="1" applyBorder="1" applyAlignment="1" applyProtection="1">
      <alignment horizontal="left" vertical="center" indent="1"/>
      <protection locked="0" hidden="1"/>
    </xf>
    <xf numFmtId="0" fontId="19" fillId="0" borderId="6" xfId="0" applyFont="1" applyBorder="1" applyAlignment="1" applyProtection="1">
      <alignment horizontal="left" vertical="center" indent="1"/>
      <protection locked="0" hidden="1"/>
    </xf>
    <xf numFmtId="0" fontId="19" fillId="0" borderId="7" xfId="0" applyFont="1" applyBorder="1" applyAlignment="1" applyProtection="1">
      <alignment horizontal="left" vertical="center" indent="1"/>
      <protection locked="0" hidden="1"/>
    </xf>
    <xf numFmtId="3" fontId="14" fillId="5" borderId="14" xfId="0" applyNumberFormat="1" applyFont="1" applyFill="1" applyBorder="1" applyAlignment="1" applyProtection="1">
      <alignment horizontal="center" vertical="center"/>
      <protection hidden="1"/>
    </xf>
    <xf numFmtId="0" fontId="19" fillId="5" borderId="2" xfId="0" applyFont="1" applyFill="1" applyBorder="1" applyAlignment="1" applyProtection="1">
      <alignment horizontal="left" vertical="center" wrapText="1" indent="1"/>
      <protection locked="0" hidden="1"/>
    </xf>
    <xf numFmtId="0" fontId="19" fillId="5" borderId="3" xfId="0" applyFont="1" applyFill="1" applyBorder="1" applyAlignment="1" applyProtection="1">
      <alignment horizontal="left" vertical="center" wrapText="1" indent="1"/>
      <protection locked="0" hidden="1"/>
    </xf>
    <xf numFmtId="0" fontId="19" fillId="5" borderId="10" xfId="0" applyFont="1" applyFill="1" applyBorder="1" applyAlignment="1" applyProtection="1">
      <alignment horizontal="left" vertical="center" wrapText="1" indent="1"/>
      <protection locked="0" hidden="1"/>
    </xf>
    <xf numFmtId="3" fontId="14" fillId="5" borderId="15" xfId="0" applyNumberFormat="1" applyFont="1" applyFill="1" applyBorder="1" applyAlignment="1" applyProtection="1">
      <alignment horizontal="center" vertical="center"/>
      <protection hidden="1"/>
    </xf>
    <xf numFmtId="0" fontId="19" fillId="0" borderId="2" xfId="0" applyFont="1" applyBorder="1" applyAlignment="1" applyProtection="1">
      <alignment horizontal="left" vertical="center" wrapText="1" indent="1"/>
      <protection locked="0" hidden="1"/>
    </xf>
    <xf numFmtId="0" fontId="19" fillId="0" borderId="3" xfId="0" applyFont="1" applyBorder="1" applyAlignment="1" applyProtection="1">
      <alignment horizontal="left" vertical="center" wrapText="1" indent="1"/>
      <protection locked="0" hidden="1"/>
    </xf>
    <xf numFmtId="0" fontId="19" fillId="0" borderId="10" xfId="0" applyFont="1" applyBorder="1" applyAlignment="1" applyProtection="1">
      <alignment horizontal="left" vertical="center" wrapText="1" indent="1"/>
      <protection locked="0" hidden="1"/>
    </xf>
    <xf numFmtId="3" fontId="14" fillId="0" borderId="8" xfId="0" applyNumberFormat="1" applyFont="1" applyBorder="1" applyAlignment="1" applyProtection="1">
      <alignment horizontal="center" vertical="center"/>
      <protection hidden="1"/>
    </xf>
    <xf numFmtId="3" fontId="14" fillId="0" borderId="17" xfId="0" applyNumberFormat="1" applyFont="1" applyBorder="1" applyAlignment="1" applyProtection="1">
      <alignment horizontal="center" vertical="center"/>
      <protection hidden="1"/>
    </xf>
    <xf numFmtId="0" fontId="19" fillId="5" borderId="3" xfId="0" applyFont="1" applyFill="1" applyBorder="1" applyAlignment="1" applyProtection="1">
      <alignment horizontal="left" vertical="center" indent="1"/>
      <protection locked="0" hidden="1"/>
    </xf>
    <xf numFmtId="0" fontId="19" fillId="5" borderId="10" xfId="0" applyFont="1" applyFill="1" applyBorder="1" applyAlignment="1" applyProtection="1">
      <alignment horizontal="left" vertical="center" indent="1"/>
      <protection locked="0" hidden="1"/>
    </xf>
    <xf numFmtId="3" fontId="14" fillId="5" borderId="20" xfId="0" applyNumberFormat="1" applyFont="1" applyFill="1" applyBorder="1" applyAlignment="1" applyProtection="1">
      <alignment horizontal="center" vertical="center"/>
      <protection hidden="1"/>
    </xf>
    <xf numFmtId="3" fontId="14" fillId="5" borderId="14" xfId="0" applyNumberFormat="1" applyFont="1" applyFill="1" applyBorder="1" applyAlignment="1" applyProtection="1">
      <alignment horizontal="center" vertical="center" wrapText="1"/>
      <protection hidden="1"/>
    </xf>
    <xf numFmtId="0" fontId="8" fillId="0" borderId="14" xfId="0" applyFont="1" applyBorder="1" applyAlignment="1">
      <alignment horizontal="center" vertical="center" wrapText="1"/>
    </xf>
    <xf numFmtId="0" fontId="19" fillId="0" borderId="12" xfId="0" applyFont="1" applyBorder="1" applyAlignment="1" applyProtection="1">
      <alignment horizontal="left" vertical="center" wrapText="1" indent="1"/>
      <protection locked="0" hidden="1"/>
    </xf>
    <xf numFmtId="3" fontId="14" fillId="0" borderId="14" xfId="0" applyNumberFormat="1" applyFont="1" applyBorder="1" applyAlignment="1" applyProtection="1">
      <alignment horizontal="center" vertical="center"/>
      <protection hidden="1"/>
    </xf>
    <xf numFmtId="3" fontId="14" fillId="0" borderId="15" xfId="0" applyNumberFormat="1" applyFont="1" applyBorder="1" applyAlignment="1" applyProtection="1">
      <alignment horizontal="center" vertical="center"/>
      <protection hidden="1"/>
    </xf>
    <xf numFmtId="0" fontId="8" fillId="0" borderId="14" xfId="0" applyFont="1" applyBorder="1" applyAlignment="1">
      <alignment horizontal="center" vertical="center"/>
    </xf>
    <xf numFmtId="3" fontId="14" fillId="0" borderId="22" xfId="0" applyNumberFormat="1" applyFont="1" applyBorder="1" applyAlignment="1" applyProtection="1">
      <alignment horizontal="center" vertical="center"/>
      <protection hidden="1"/>
    </xf>
    <xf numFmtId="0" fontId="19" fillId="0" borderId="2" xfId="0" applyFont="1" applyBorder="1" applyAlignment="1" applyProtection="1">
      <alignment horizontal="left" wrapText="1" indent="1"/>
      <protection locked="0" hidden="1"/>
    </xf>
    <xf numFmtId="0" fontId="19" fillId="0" borderId="3" xfId="0" applyFont="1" applyBorder="1" applyAlignment="1" applyProtection="1">
      <alignment horizontal="left" wrapText="1" indent="1"/>
      <protection locked="0" hidden="1"/>
    </xf>
    <xf numFmtId="0" fontId="19" fillId="0" borderId="10" xfId="0" applyFont="1" applyBorder="1" applyAlignment="1" applyProtection="1">
      <alignment horizontal="left" wrapText="1" indent="1"/>
      <protection locked="0" hidden="1"/>
    </xf>
    <xf numFmtId="3" fontId="14" fillId="0" borderId="3" xfId="0" applyNumberFormat="1" applyFont="1" applyBorder="1" applyAlignment="1" applyProtection="1">
      <alignment horizontal="center" vertical="center"/>
      <protection hidden="1"/>
    </xf>
    <xf numFmtId="3" fontId="14" fillId="0" borderId="1" xfId="0" applyNumberFormat="1" applyFont="1" applyBorder="1" applyAlignment="1" applyProtection="1">
      <alignment horizontal="center" vertical="center"/>
      <protection hidden="1"/>
    </xf>
    <xf numFmtId="3" fontId="14" fillId="0" borderId="21" xfId="0" applyNumberFormat="1" applyFont="1" applyBorder="1" applyAlignment="1" applyProtection="1">
      <alignment horizontal="center" vertical="center"/>
      <protection hidden="1"/>
    </xf>
    <xf numFmtId="3" fontId="14" fillId="0" borderId="1" xfId="0" applyNumberFormat="1" applyFont="1" applyBorder="1" applyAlignment="1" applyProtection="1">
      <alignment horizontal="center" vertical="center" wrapText="1"/>
      <protection hidden="1"/>
    </xf>
    <xf numFmtId="3" fontId="14" fillId="5" borderId="1" xfId="0" applyNumberFormat="1" applyFont="1" applyFill="1" applyBorder="1" applyAlignment="1" applyProtection="1">
      <alignment horizontal="center" vertical="center"/>
      <protection hidden="1"/>
    </xf>
    <xf numFmtId="3" fontId="14" fillId="5" borderId="21" xfId="0" applyNumberFormat="1" applyFont="1" applyFill="1" applyBorder="1" applyAlignment="1" applyProtection="1">
      <alignment horizontal="center" vertical="center"/>
      <protection hidden="1"/>
    </xf>
    <xf numFmtId="0" fontId="8" fillId="0" borderId="1" xfId="0" applyFont="1" applyBorder="1" applyAlignment="1">
      <alignment horizontal="center" vertical="center"/>
    </xf>
    <xf numFmtId="3" fontId="14" fillId="0" borderId="10" xfId="0" applyNumberFormat="1" applyFont="1" applyBorder="1" applyAlignment="1" applyProtection="1">
      <alignment horizontal="center" vertical="center"/>
      <protection hidden="1"/>
    </xf>
    <xf numFmtId="0" fontId="14" fillId="0" borderId="0" xfId="0" applyFont="1" applyAlignment="1">
      <alignment horizontal="left" vertical="top" wrapText="1"/>
    </xf>
    <xf numFmtId="0" fontId="32" fillId="0" borderId="0" xfId="0" applyFont="1" applyAlignment="1" applyProtection="1">
      <alignment horizontal="center" vertical="center"/>
      <protection hidden="1"/>
    </xf>
    <xf numFmtId="0" fontId="14" fillId="0" borderId="0" xfId="0" applyFont="1" applyAlignment="1" applyProtection="1">
      <alignment horizontal="left" vertical="top" wrapText="1"/>
      <protection hidden="1"/>
    </xf>
    <xf numFmtId="0" fontId="19" fillId="5" borderId="2" xfId="0" applyFont="1" applyFill="1" applyBorder="1" applyAlignment="1" applyProtection="1">
      <alignment horizontal="left" wrapText="1" indent="1"/>
      <protection locked="0" hidden="1"/>
    </xf>
    <xf numFmtId="0" fontId="19" fillId="5" borderId="10" xfId="0" applyFont="1" applyFill="1" applyBorder="1" applyAlignment="1" applyProtection="1">
      <alignment horizontal="left" wrapText="1" indent="1"/>
      <protection locked="0" hidden="1"/>
    </xf>
    <xf numFmtId="0" fontId="19" fillId="5" borderId="5" xfId="0" applyFont="1" applyFill="1" applyBorder="1" applyAlignment="1" applyProtection="1">
      <alignment horizontal="left" vertical="center" wrapText="1" indent="1"/>
      <protection locked="0" hidden="1"/>
    </xf>
    <xf numFmtId="0" fontId="19" fillId="5" borderId="6" xfId="0" applyFont="1" applyFill="1" applyBorder="1" applyAlignment="1" applyProtection="1">
      <alignment horizontal="left" vertical="center" wrapText="1" indent="1"/>
      <protection locked="0" hidden="1"/>
    </xf>
    <xf numFmtId="0" fontId="19" fillId="5" borderId="7" xfId="0" applyFont="1" applyFill="1" applyBorder="1" applyAlignment="1" applyProtection="1">
      <alignment horizontal="left" vertical="center" wrapText="1" indent="1"/>
      <protection locked="0" hidden="1"/>
    </xf>
    <xf numFmtId="3" fontId="14" fillId="5" borderId="3" xfId="0" applyNumberFormat="1" applyFont="1" applyFill="1" applyBorder="1" applyAlignment="1" applyProtection="1">
      <alignment horizontal="center" vertical="center"/>
      <protection hidden="1"/>
    </xf>
    <xf numFmtId="3" fontId="14" fillId="5" borderId="10" xfId="0" applyNumberFormat="1" applyFont="1" applyFill="1" applyBorder="1" applyAlignment="1" applyProtection="1">
      <alignment horizontal="center" vertical="center"/>
      <protection hidden="1"/>
    </xf>
    <xf numFmtId="3" fontId="19" fillId="5" borderId="5" xfId="0" applyNumberFormat="1" applyFont="1" applyFill="1" applyBorder="1" applyAlignment="1" applyProtection="1">
      <alignment horizontal="left" indent="1"/>
      <protection locked="0" hidden="1"/>
    </xf>
    <xf numFmtId="3" fontId="19" fillId="5" borderId="6" xfId="0" applyNumberFormat="1" applyFont="1" applyFill="1" applyBorder="1" applyAlignment="1" applyProtection="1">
      <alignment horizontal="left" indent="1"/>
      <protection locked="0" hidden="1"/>
    </xf>
    <xf numFmtId="3" fontId="19" fillId="5" borderId="7" xfId="0" applyNumberFormat="1" applyFont="1" applyFill="1" applyBorder="1" applyAlignment="1" applyProtection="1">
      <alignment horizontal="left" indent="1"/>
      <protection locked="0" hidden="1"/>
    </xf>
    <xf numFmtId="3" fontId="14" fillId="5" borderId="3" xfId="0" applyNumberFormat="1" applyFont="1" applyFill="1" applyBorder="1" applyAlignment="1" applyProtection="1">
      <alignment horizontal="center" vertical="center" wrapText="1"/>
      <protection hidden="1"/>
    </xf>
    <xf numFmtId="0" fontId="8" fillId="0" borderId="3" xfId="0" applyFont="1" applyBorder="1" applyAlignment="1">
      <alignment horizontal="center" vertical="center" wrapText="1"/>
    </xf>
    <xf numFmtId="0" fontId="19" fillId="0" borderId="5" xfId="0" applyFont="1" applyBorder="1" applyAlignment="1" applyProtection="1">
      <alignment horizontal="left" vertical="center" wrapText="1" indent="1"/>
      <protection locked="0" hidden="1"/>
    </xf>
    <xf numFmtId="0" fontId="19" fillId="0" borderId="7" xfId="0" applyFont="1" applyBorder="1" applyAlignment="1" applyProtection="1">
      <alignment horizontal="left" vertical="center" wrapText="1" indent="1"/>
      <protection locked="0" hidden="1"/>
    </xf>
    <xf numFmtId="0" fontId="6" fillId="0" borderId="5" xfId="0" applyFont="1" applyBorder="1" applyAlignment="1" applyProtection="1">
      <alignment horizontal="left" vertical="center" wrapText="1" indent="1"/>
      <protection locked="0" hidden="1"/>
    </xf>
    <xf numFmtId="0" fontId="6" fillId="0" borderId="6" xfId="0" applyFont="1" applyBorder="1" applyAlignment="1" applyProtection="1">
      <alignment horizontal="left" vertical="center" wrapText="1" indent="1"/>
      <protection locked="0" hidden="1"/>
    </xf>
    <xf numFmtId="0" fontId="6" fillId="0" borderId="7" xfId="0" applyFont="1" applyBorder="1" applyAlignment="1" applyProtection="1">
      <alignment horizontal="left" vertical="center" wrapText="1" indent="1"/>
      <protection locked="0" hidden="1"/>
    </xf>
    <xf numFmtId="0" fontId="6" fillId="5" borderId="5" xfId="0" applyFont="1" applyFill="1" applyBorder="1" applyAlignment="1" applyProtection="1">
      <alignment horizontal="left" vertical="center" wrapText="1" indent="1"/>
      <protection locked="0" hidden="1"/>
    </xf>
    <xf numFmtId="0" fontId="6" fillId="5" borderId="6" xfId="0" applyFont="1" applyFill="1" applyBorder="1" applyAlignment="1" applyProtection="1">
      <alignment horizontal="left" vertical="center" wrapText="1" indent="1"/>
      <protection locked="0" hidden="1"/>
    </xf>
    <xf numFmtId="0" fontId="6" fillId="5" borderId="7" xfId="0" applyFont="1" applyFill="1" applyBorder="1" applyAlignment="1" applyProtection="1">
      <alignment horizontal="left" vertical="center" wrapText="1" indent="1"/>
      <protection locked="0" hidden="1"/>
    </xf>
    <xf numFmtId="3" fontId="2" fillId="0" borderId="3" xfId="0" applyNumberFormat="1" applyFont="1" applyBorder="1" applyAlignment="1" applyProtection="1">
      <alignment horizontal="center" vertical="center"/>
      <protection hidden="1"/>
    </xf>
    <xf numFmtId="3" fontId="2" fillId="0" borderId="10" xfId="0" applyNumberFormat="1" applyFont="1" applyBorder="1" applyAlignment="1" applyProtection="1">
      <alignment horizontal="center" vertical="center"/>
      <protection hidden="1"/>
    </xf>
    <xf numFmtId="0" fontId="1" fillId="0" borderId="3" xfId="0" applyFont="1" applyBorder="1" applyAlignment="1">
      <alignment horizontal="center" vertical="center"/>
    </xf>
    <xf numFmtId="0" fontId="19" fillId="2" borderId="5" xfId="0" applyFont="1" applyFill="1" applyBorder="1" applyAlignment="1" applyProtection="1">
      <alignment horizontal="left" vertical="center" wrapText="1" indent="1"/>
      <protection locked="0" hidden="1"/>
    </xf>
    <xf numFmtId="0" fontId="19" fillId="2" borderId="6" xfId="0" applyFont="1" applyFill="1" applyBorder="1" applyAlignment="1" applyProtection="1">
      <alignment horizontal="left" vertical="center" wrapText="1" indent="1"/>
      <protection locked="0" hidden="1"/>
    </xf>
    <xf numFmtId="0" fontId="19" fillId="2" borderId="7" xfId="0" applyFont="1" applyFill="1" applyBorder="1" applyAlignment="1" applyProtection="1">
      <alignment horizontal="left" vertical="center" wrapText="1" indent="1"/>
      <protection locked="0" hidden="1"/>
    </xf>
    <xf numFmtId="3" fontId="14" fillId="2" borderId="3" xfId="0" applyNumberFormat="1" applyFont="1" applyFill="1" applyBorder="1" applyAlignment="1" applyProtection="1">
      <alignment horizontal="center" vertical="center"/>
      <protection hidden="1"/>
    </xf>
    <xf numFmtId="3" fontId="14" fillId="2" borderId="10" xfId="0" applyNumberFormat="1" applyFont="1" applyFill="1" applyBorder="1" applyAlignment="1" applyProtection="1">
      <alignment horizontal="center" vertical="center"/>
      <protection hidden="1"/>
    </xf>
    <xf numFmtId="0" fontId="8" fillId="2" borderId="3" xfId="0" applyFont="1" applyFill="1" applyBorder="1" applyAlignment="1">
      <alignment horizontal="center" vertical="center"/>
    </xf>
    <xf numFmtId="0" fontId="12" fillId="0" borderId="0" xfId="0" applyFont="1" applyAlignment="1">
      <alignment vertical="center" wrapText="1"/>
    </xf>
    <xf numFmtId="0" fontId="32" fillId="0" borderId="0" xfId="0" applyFont="1" applyAlignment="1" applyProtection="1">
      <alignment horizontal="center" vertical="center" wrapText="1"/>
      <protection hidden="1"/>
    </xf>
  </cellXfs>
  <cellStyles count="15">
    <cellStyle name="Currency 2" xfId="3" xr:uid="{00000000-0005-0000-0000-000000000000}"/>
    <cellStyle name="Heading 1" xfId="12" builtinId="16" customBuiltin="1"/>
    <cellStyle name="Heading 2" xfId="13" builtinId="17" customBuiltin="1"/>
    <cellStyle name="Heading 3" xfId="14" builtinId="18"/>
    <cellStyle name="Hyperlink" xfId="2" builtinId="8"/>
    <cellStyle name="Hyperlink 2" xfId="11" xr:uid="{D420BC87-B19D-4FA0-A001-961F8F37BA7F}"/>
    <cellStyle name="Normal" xfId="0" builtinId="0"/>
    <cellStyle name="Normal 2" xfId="7" xr:uid="{00000000-0005-0000-0000-000003000000}"/>
    <cellStyle name="Normal 3" xfId="1" xr:uid="{00000000-0005-0000-0000-000004000000}"/>
    <cellStyle name="Normal 4" xfId="8" xr:uid="{00000000-0005-0000-0000-000005000000}"/>
    <cellStyle name="Normal 4 2" xfId="9" xr:uid="{00000000-0005-0000-0000-000006000000}"/>
    <cellStyle name="Normal 5" xfId="10" xr:uid="{E77CD953-DDC2-4841-8DEE-A0C9EEB22834}"/>
    <cellStyle name="Normal_Copy of Statistical First Release Template (Excel)" xfId="6" xr:uid="{00000000-0005-0000-0000-000007000000}"/>
    <cellStyle name="Normal_Table12" xfId="5" xr:uid="{00000000-0005-0000-0000-000008000000}"/>
    <cellStyle name="Normal_Table17_LATablesWeb" xfId="4" xr:uid="{00000000-0005-0000-0000-000009000000}"/>
  </cellStyles>
  <dxfs count="24">
    <dxf>
      <numFmt numFmtId="0" formatCode="General"/>
    </dxf>
    <dxf>
      <numFmt numFmtId="0" formatCode="General"/>
    </dxf>
    <dxf>
      <numFmt numFmtId="0" formatCode="General"/>
    </dxf>
    <dxf>
      <numFmt numFmtId="0" formatCode="General"/>
    </dxf>
    <dxf>
      <numFmt numFmtId="0" formatCode="General"/>
    </dxf>
    <dxf>
      <numFmt numFmtId="0" formatCode="General"/>
    </dxf>
    <dxf>
      <font>
        <color rgb="FFC00000"/>
      </font>
    </dxf>
    <dxf>
      <font>
        <b val="0"/>
        <i val="0"/>
        <strike val="0"/>
        <condense val="0"/>
        <extend val="0"/>
        <outline val="0"/>
        <shadow val="0"/>
        <u val="none"/>
        <vertAlign val="baseline"/>
        <sz val="16"/>
        <color auto="1"/>
        <name val="Wingdings"/>
        <charset val="2"/>
        <scheme val="none"/>
      </font>
      <fill>
        <patternFill patternType="none">
          <fgColor indexed="64"/>
          <bgColor auto="1"/>
        </patternFill>
      </fill>
      <alignment horizontal="center" vertical="center" textRotation="0" wrapText="1" indent="0" justifyLastLine="0" shrinkToFit="0" readingOrder="0"/>
      <border diagonalUp="0" diagonalDown="0" outline="0">
        <left/>
        <right/>
        <top style="thin">
          <color theme="0" tint="-0.14999847407452621"/>
        </top>
        <bottom style="thin">
          <color theme="0" tint="-0.14999847407452621"/>
        </bottom>
      </border>
    </dxf>
    <dxf>
      <font>
        <b val="0"/>
        <i val="0"/>
        <strike val="0"/>
        <condense val="0"/>
        <extend val="0"/>
        <outline val="0"/>
        <shadow val="0"/>
        <u val="none"/>
        <vertAlign val="baseline"/>
        <sz val="16"/>
        <color auto="1"/>
        <name val="Wingdings"/>
        <charset val="2"/>
        <scheme val="none"/>
      </font>
      <fill>
        <patternFill patternType="none">
          <fgColor indexed="64"/>
          <bgColor auto="1"/>
        </patternFill>
      </fill>
      <alignment horizontal="center" vertical="center" textRotation="0" wrapText="1" indent="0" justifyLastLine="0" shrinkToFit="0" readingOrder="0"/>
      <border diagonalUp="0" diagonalDown="0" outline="0">
        <left/>
        <right/>
        <top style="thin">
          <color theme="0" tint="-0.14999847407452621"/>
        </top>
        <bottom style="thin">
          <color theme="0" tint="-0.14999847407452621"/>
        </bottom>
      </border>
    </dxf>
    <dxf>
      <font>
        <b val="0"/>
        <i val="0"/>
        <strike val="0"/>
        <condense val="0"/>
        <extend val="0"/>
        <outline val="0"/>
        <shadow val="0"/>
        <u val="none"/>
        <vertAlign val="baseline"/>
        <sz val="16"/>
        <color auto="1"/>
        <name val="Wingdings"/>
        <charset val="2"/>
        <scheme val="none"/>
      </font>
      <fill>
        <patternFill patternType="none">
          <fgColor indexed="64"/>
          <bgColor auto="1"/>
        </patternFill>
      </fill>
      <alignment horizontal="center" vertical="center" textRotation="0" wrapText="1" indent="0" justifyLastLine="0" shrinkToFit="0" readingOrder="0"/>
      <border diagonalUp="0" diagonalDown="0" outline="0">
        <left/>
        <right/>
        <top style="thin">
          <color theme="0" tint="-0.14999847407452621"/>
        </top>
        <bottom style="thin">
          <color theme="0" tint="-0.14999847407452621"/>
        </bottom>
      </border>
    </dxf>
    <dxf>
      <font>
        <b val="0"/>
        <i val="0"/>
        <strike val="0"/>
        <condense val="0"/>
        <extend val="0"/>
        <outline val="0"/>
        <shadow val="0"/>
        <u val="none"/>
        <vertAlign val="baseline"/>
        <sz val="16"/>
        <color auto="1"/>
        <name val="Wingdings"/>
        <charset val="2"/>
        <scheme val="none"/>
      </font>
      <fill>
        <patternFill patternType="none">
          <fgColor indexed="64"/>
          <bgColor auto="1"/>
        </patternFill>
      </fill>
      <alignment horizontal="center" vertical="center" textRotation="0" wrapText="1" indent="0" justifyLastLine="0" shrinkToFit="0" readingOrder="0"/>
      <border diagonalUp="0" diagonalDown="0" outline="0">
        <left/>
        <right/>
        <top style="thin">
          <color theme="0" tint="-0.14999847407452621"/>
        </top>
        <bottom style="thin">
          <color theme="0" tint="-0.14999847407452621"/>
        </bottom>
      </border>
    </dxf>
    <dxf>
      <font>
        <b val="0"/>
        <i val="0"/>
        <strike val="0"/>
        <condense val="0"/>
        <extend val="0"/>
        <outline val="0"/>
        <shadow val="0"/>
        <u val="none"/>
        <vertAlign val="baseline"/>
        <sz val="16"/>
        <color auto="1"/>
        <name val="Wingdings"/>
        <charset val="2"/>
        <scheme val="none"/>
      </font>
      <fill>
        <patternFill patternType="none">
          <fgColor indexed="64"/>
          <bgColor auto="1"/>
        </patternFill>
      </fill>
      <alignment horizontal="center" vertical="center" textRotation="0" wrapText="1" indent="0" justifyLastLine="0" shrinkToFit="0" readingOrder="0"/>
      <border diagonalUp="0" diagonalDown="0" outline="0">
        <left/>
        <right/>
        <top style="thin">
          <color theme="0" tint="-0.14999847407452621"/>
        </top>
        <bottom style="thin">
          <color theme="0" tint="-0.14999847407452621"/>
        </bottom>
      </border>
    </dxf>
    <dxf>
      <font>
        <b val="0"/>
        <i val="0"/>
        <strike val="0"/>
        <condense val="0"/>
        <extend val="0"/>
        <outline val="0"/>
        <shadow val="0"/>
        <u val="none"/>
        <vertAlign val="baseline"/>
        <sz val="16"/>
        <color auto="1"/>
        <name val="Wingdings"/>
        <charset val="2"/>
        <scheme val="none"/>
      </font>
      <fill>
        <patternFill patternType="none">
          <fgColor indexed="64"/>
          <bgColor auto="1"/>
        </patternFill>
      </fill>
      <alignment horizontal="center" vertical="center" textRotation="0" wrapText="1" indent="0" justifyLastLine="0" shrinkToFit="0" readingOrder="0"/>
      <border diagonalUp="0" diagonalDown="0" outline="0">
        <left/>
        <right/>
        <top style="thin">
          <color theme="0" tint="-0.14999847407452621"/>
        </top>
        <bottom style="thin">
          <color theme="0" tint="-0.14999847407452621"/>
        </bottom>
      </border>
    </dxf>
    <dxf>
      <font>
        <b val="0"/>
        <i val="0"/>
        <strike val="0"/>
        <condense val="0"/>
        <extend val="0"/>
        <outline val="0"/>
        <shadow val="0"/>
        <u val="none"/>
        <vertAlign val="baseline"/>
        <sz val="16"/>
        <color auto="1"/>
        <name val="Wingdings"/>
        <charset val="2"/>
        <scheme val="none"/>
      </font>
      <fill>
        <patternFill patternType="none">
          <fgColor indexed="64"/>
          <bgColor auto="1"/>
        </patternFill>
      </fill>
      <alignment horizontal="center" vertical="center" textRotation="0" wrapText="1" indent="0" justifyLastLine="0" shrinkToFit="0" readingOrder="0"/>
      <border diagonalUp="0" diagonalDown="0" outline="0">
        <left/>
        <right/>
        <top style="thin">
          <color theme="0" tint="-0.14999847407452621"/>
        </top>
        <bottom style="thin">
          <color theme="0" tint="-0.14999847407452621"/>
        </bottom>
      </border>
    </dxf>
    <dxf>
      <font>
        <b val="0"/>
        <i val="0"/>
        <strike val="0"/>
        <condense val="0"/>
        <extend val="0"/>
        <outline val="0"/>
        <shadow val="0"/>
        <u val="none"/>
        <vertAlign val="baseline"/>
        <sz val="16"/>
        <color auto="1"/>
        <name val="Wingdings"/>
        <charset val="2"/>
        <scheme val="none"/>
      </font>
      <fill>
        <patternFill patternType="none">
          <fgColor indexed="64"/>
          <bgColor auto="1"/>
        </patternFill>
      </fill>
      <alignment horizontal="center" vertical="center" textRotation="0" wrapText="1" indent="0" justifyLastLine="0" shrinkToFit="0" readingOrder="0"/>
      <border diagonalUp="0" diagonalDown="0" outline="0">
        <left/>
        <right/>
        <top style="thin">
          <color theme="0" tint="-0.14999847407452621"/>
        </top>
        <bottom style="thin">
          <color theme="0" tint="-0.14999847407452621"/>
        </bottom>
      </border>
    </dxf>
    <dxf>
      <font>
        <b val="0"/>
        <i val="0"/>
        <strike val="0"/>
        <condense val="0"/>
        <extend val="0"/>
        <outline val="0"/>
        <shadow val="0"/>
        <u val="none"/>
        <vertAlign val="baseline"/>
        <sz val="16"/>
        <color auto="1"/>
        <name val="Wingdings"/>
        <charset val="2"/>
        <scheme val="none"/>
      </font>
      <fill>
        <patternFill patternType="none">
          <fgColor indexed="64"/>
          <bgColor auto="1"/>
        </patternFill>
      </fill>
      <alignment horizontal="center" vertical="center" textRotation="0" wrapText="1" indent="0" justifyLastLine="0" shrinkToFit="0" readingOrder="0"/>
      <border diagonalUp="0" diagonalDown="0" outline="0">
        <left/>
        <right/>
        <top style="thin">
          <color theme="0" tint="-0.14999847407452621"/>
        </top>
        <bottom style="thin">
          <color theme="0" tint="-0.14999847407452621"/>
        </bottom>
      </border>
    </dxf>
    <dxf>
      <font>
        <b val="0"/>
        <i val="0"/>
        <strike val="0"/>
        <condense val="0"/>
        <extend val="0"/>
        <outline val="0"/>
        <shadow val="0"/>
        <u val="none"/>
        <vertAlign val="baseline"/>
        <sz val="16"/>
        <color auto="1"/>
        <name val="Wingdings"/>
        <charset val="2"/>
        <scheme val="none"/>
      </font>
      <fill>
        <patternFill patternType="none">
          <fgColor indexed="64"/>
          <bgColor auto="1"/>
        </patternFill>
      </fill>
      <alignment horizontal="center" vertical="center" textRotation="0" wrapText="1" indent="0" justifyLastLine="0" shrinkToFit="0" readingOrder="0"/>
      <border diagonalUp="0" diagonalDown="0" outline="0">
        <left/>
        <right/>
        <top style="thin">
          <color theme="0" tint="-0.14999847407452621"/>
        </top>
        <bottom style="thin">
          <color theme="0" tint="-0.14999847407452621"/>
        </bottom>
      </border>
    </dxf>
    <dxf>
      <font>
        <b val="0"/>
        <i val="0"/>
        <strike val="0"/>
        <condense val="0"/>
        <extend val="0"/>
        <outline val="0"/>
        <shadow val="0"/>
        <u val="none"/>
        <vertAlign val="baseline"/>
        <sz val="16"/>
        <color auto="1"/>
        <name val="Wingdings"/>
        <charset val="2"/>
        <scheme val="none"/>
      </font>
      <fill>
        <patternFill patternType="none">
          <fgColor indexed="64"/>
          <bgColor auto="1"/>
        </patternFill>
      </fill>
      <alignment horizontal="center" vertical="center" textRotation="0" wrapText="1" indent="0" justifyLastLine="0" shrinkToFit="0" readingOrder="0"/>
      <border diagonalUp="0" diagonalDown="0" outline="0">
        <left/>
        <right/>
        <top style="thin">
          <color theme="0" tint="-0.14999847407452621"/>
        </top>
        <bottom style="thin">
          <color theme="0" tint="-0.14999847407452621"/>
        </bottom>
      </border>
    </dxf>
    <dxf>
      <font>
        <b val="0"/>
        <i val="0"/>
        <strike val="0"/>
        <condense val="0"/>
        <extend val="0"/>
        <outline val="0"/>
        <shadow val="0"/>
        <u val="none"/>
        <vertAlign val="baseline"/>
        <sz val="10"/>
        <color auto="1"/>
        <name val="Tahoma"/>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tint="-0.24994659260841701"/>
        </left>
        <right/>
        <top style="thin">
          <color theme="0" tint="-0.14999847407452621"/>
        </top>
        <bottom style="thin">
          <color theme="0" tint="-0.14999847407452621"/>
        </bottom>
      </border>
    </dxf>
    <dxf>
      <font>
        <b val="0"/>
        <i val="0"/>
        <strike val="0"/>
        <condense val="0"/>
        <extend val="0"/>
        <outline val="0"/>
        <shadow val="0"/>
        <u val="none"/>
        <vertAlign val="baseline"/>
        <sz val="10"/>
        <color auto="1"/>
        <name val="Tahoma"/>
        <family val="2"/>
        <scheme val="none"/>
      </font>
      <fill>
        <patternFill patternType="none">
          <fgColor indexed="64"/>
          <bgColor auto="1"/>
        </patternFill>
      </fill>
      <alignment horizontal="left" vertical="center" textRotation="0" wrapText="1" indent="1" justifyLastLine="0" shrinkToFit="0" readingOrder="0"/>
      <border diagonalUp="0" diagonalDown="0" outline="0">
        <left style="thin">
          <color theme="0"/>
        </left>
        <right style="thin">
          <color theme="0" tint="-0.24994659260841701"/>
        </right>
        <top/>
        <bottom style="thin">
          <color theme="0" tint="-0.249977111117893"/>
        </bottom>
      </border>
      <protection locked="1" hidden="1"/>
    </dxf>
    <dxf>
      <font>
        <b/>
        <i val="0"/>
        <strike val="0"/>
        <condense val="0"/>
        <extend val="0"/>
        <outline val="0"/>
        <shadow val="0"/>
        <u/>
        <vertAlign val="baseline"/>
        <sz val="10"/>
        <color indexed="12"/>
        <name val="Tahoma"/>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right style="thin">
          <color theme="0"/>
        </right>
        <top style="thin">
          <color theme="0" tint="-0.14999847407452621"/>
        </top>
        <bottom style="thin">
          <color theme="0" tint="-0.14999847407452621"/>
        </bottom>
      </border>
      <protection locked="1" hidden="1"/>
    </dxf>
    <dxf>
      <border outline="0">
        <top style="thin">
          <color indexed="64"/>
        </top>
        <bottom style="thin">
          <color theme="0" tint="-0.14999847407452621"/>
        </bottom>
      </border>
    </dxf>
    <dxf>
      <font>
        <b val="0"/>
        <i val="0"/>
        <strike val="0"/>
        <condense val="0"/>
        <extend val="0"/>
        <outline val="0"/>
        <shadow val="0"/>
        <u val="none"/>
        <vertAlign val="baseline"/>
        <sz val="16"/>
        <color auto="1"/>
        <name val="Wingdings"/>
        <charset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Tahoma"/>
        <family val="2"/>
        <scheme val="none"/>
      </font>
      <fill>
        <patternFill patternType="none">
          <fgColor indexed="64"/>
          <bgColor auto="1"/>
        </patternFill>
      </fill>
      <alignment horizontal="center" vertical="center" textRotation="0" wrapText="1" indent="0" justifyLastLine="0" shrinkToFit="0" readingOrder="0"/>
    </dxf>
  </dxfs>
  <tableStyles count="0" defaultTableStyle="TableStyleMedium2" defaultPivotStyle="PivotStyleLight16"/>
  <colors>
    <mruColors>
      <color rgb="FFB1A0C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onnections" Target="connections.xml"/><Relationship Id="rId50" Type="http://schemas.openxmlformats.org/officeDocument/2006/relationships/calcChain" Target="calcChain.xml"/><Relationship Id="rId55" Type="http://schemas.openxmlformats.org/officeDocument/2006/relationships/customXml" Target="../customXml/item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3"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475395764208721"/>
          <c:y val="5.2457844302481058E-2"/>
          <c:w val="0.78228274429472389"/>
          <c:h val="0.73036649382241858"/>
        </c:manualLayout>
      </c:layout>
      <c:barChart>
        <c:barDir val="col"/>
        <c:grouping val="clustered"/>
        <c:varyColors val="0"/>
        <c:ser>
          <c:idx val="0"/>
          <c:order val="0"/>
          <c:tx>
            <c:strRef>
              <c:f>'Chart 1'!$A$25</c:f>
              <c:strCache>
                <c:ptCount val="1"/>
                <c:pt idx="0">
                  <c:v>Joiners</c:v>
                </c:pt>
              </c:strCache>
            </c:strRef>
          </c:tx>
          <c:spPr>
            <a:solidFill>
              <a:srgbClr val="2B2B6E"/>
            </a:solidFill>
          </c:spPr>
          <c:invertIfNegative val="0"/>
          <c:cat>
            <c:strRef>
              <c:f>'Chart 1'!$B$24:$E$24</c:f>
              <c:strCache>
                <c:ptCount val="4"/>
                <c:pt idx="0">
                  <c:v>Childminder</c:v>
                </c:pt>
                <c:pt idx="1">
                  <c:v>Childcare on non-domestic premises</c:v>
                </c:pt>
                <c:pt idx="2">
                  <c:v>Childcare on domestic premises</c:v>
                </c:pt>
                <c:pt idx="3">
                  <c:v>Home childcarer</c:v>
                </c:pt>
              </c:strCache>
            </c:strRef>
          </c:cat>
          <c:val>
            <c:numRef>
              <c:f>'Chart 1'!$B$25:$E$25</c:f>
              <c:numCache>
                <c:formatCode>#,##0</c:formatCode>
                <c:ptCount val="4"/>
                <c:pt idx="0">
                  <c:v>650</c:v>
                </c:pt>
                <c:pt idx="1">
                  <c:v>1218</c:v>
                </c:pt>
                <c:pt idx="2">
                  <c:v>6</c:v>
                </c:pt>
                <c:pt idx="3">
                  <c:v>605</c:v>
                </c:pt>
              </c:numCache>
            </c:numRef>
          </c:val>
          <c:extLst>
            <c:ext xmlns:c16="http://schemas.microsoft.com/office/drawing/2014/chart" uri="{C3380CC4-5D6E-409C-BE32-E72D297353CC}">
              <c16:uniqueId val="{00000000-9BA2-4C04-B5F3-D053F4BFDE38}"/>
            </c:ext>
          </c:extLst>
        </c:ser>
        <c:ser>
          <c:idx val="1"/>
          <c:order val="1"/>
          <c:tx>
            <c:strRef>
              <c:f>'Chart 1'!$A$26</c:f>
              <c:strCache>
                <c:ptCount val="1"/>
                <c:pt idx="0">
                  <c:v>Leavers</c:v>
                </c:pt>
              </c:strCache>
            </c:strRef>
          </c:tx>
          <c:spPr>
            <a:solidFill>
              <a:srgbClr val="2093B8"/>
            </a:solidFill>
          </c:spPr>
          <c:invertIfNegative val="0"/>
          <c:cat>
            <c:strRef>
              <c:f>'Chart 1'!$B$24:$E$24</c:f>
              <c:strCache>
                <c:ptCount val="4"/>
                <c:pt idx="0">
                  <c:v>Childminder</c:v>
                </c:pt>
                <c:pt idx="1">
                  <c:v>Childcare on non-domestic premises</c:v>
                </c:pt>
                <c:pt idx="2">
                  <c:v>Childcare on domestic premises</c:v>
                </c:pt>
                <c:pt idx="3">
                  <c:v>Home childcarer</c:v>
                </c:pt>
              </c:strCache>
            </c:strRef>
          </c:cat>
          <c:val>
            <c:numRef>
              <c:f>'Chart 1'!$B$26:$E$26</c:f>
              <c:numCache>
                <c:formatCode>#,##0</c:formatCode>
                <c:ptCount val="4"/>
                <c:pt idx="0">
                  <c:v>2398</c:v>
                </c:pt>
                <c:pt idx="1">
                  <c:v>1447</c:v>
                </c:pt>
                <c:pt idx="2">
                  <c:v>20</c:v>
                </c:pt>
                <c:pt idx="3">
                  <c:v>1066</c:v>
                </c:pt>
              </c:numCache>
            </c:numRef>
          </c:val>
          <c:extLst>
            <c:ext xmlns:c16="http://schemas.microsoft.com/office/drawing/2014/chart" uri="{C3380CC4-5D6E-409C-BE32-E72D297353CC}">
              <c16:uniqueId val="{00000001-9BA2-4C04-B5F3-D053F4BFDE38}"/>
            </c:ext>
          </c:extLst>
        </c:ser>
        <c:dLbls>
          <c:showLegendKey val="0"/>
          <c:showVal val="0"/>
          <c:showCatName val="0"/>
          <c:showSerName val="0"/>
          <c:showPercent val="0"/>
          <c:showBubbleSize val="0"/>
        </c:dLbls>
        <c:gapWidth val="50"/>
        <c:axId val="171491016"/>
        <c:axId val="238888272"/>
      </c:barChart>
      <c:catAx>
        <c:axId val="171491016"/>
        <c:scaling>
          <c:orientation val="minMax"/>
        </c:scaling>
        <c:delete val="0"/>
        <c:axPos val="b"/>
        <c:numFmt formatCode="General" sourceLinked="1"/>
        <c:majorTickMark val="none"/>
        <c:minorTickMark val="none"/>
        <c:tickLblPos val="nextTo"/>
        <c:txPr>
          <a:bodyPr rot="0" vert="horz"/>
          <a:lstStyle/>
          <a:p>
            <a:pPr>
              <a:defRPr sz="1100" b="0" i="0" u="none" strike="noStrike" baseline="0">
                <a:solidFill>
                  <a:srgbClr val="000000"/>
                </a:solidFill>
                <a:latin typeface="Tahoma"/>
                <a:ea typeface="Tahoma"/>
                <a:cs typeface="Tahoma"/>
              </a:defRPr>
            </a:pPr>
            <a:endParaRPr lang="en-US"/>
          </a:p>
        </c:txPr>
        <c:crossAx val="238888272"/>
        <c:crosses val="autoZero"/>
        <c:auto val="0"/>
        <c:lblAlgn val="ctr"/>
        <c:lblOffset val="100"/>
        <c:noMultiLvlLbl val="0"/>
      </c:catAx>
      <c:valAx>
        <c:axId val="238888272"/>
        <c:scaling>
          <c:orientation val="minMax"/>
          <c:min val="0"/>
        </c:scaling>
        <c:delete val="0"/>
        <c:axPos val="l"/>
        <c:numFmt formatCode="#,##0" sourceLinked="1"/>
        <c:majorTickMark val="none"/>
        <c:minorTickMark val="none"/>
        <c:tickLblPos val="nextTo"/>
        <c:txPr>
          <a:bodyPr rot="0" vert="horz"/>
          <a:lstStyle/>
          <a:p>
            <a:pPr>
              <a:defRPr sz="1100" b="0" i="0" u="none" strike="noStrike" baseline="0">
                <a:solidFill>
                  <a:srgbClr val="000000"/>
                </a:solidFill>
                <a:latin typeface="Tahoma"/>
                <a:ea typeface="Tahoma"/>
                <a:cs typeface="Tahoma"/>
              </a:defRPr>
            </a:pPr>
            <a:endParaRPr lang="en-US"/>
          </a:p>
        </c:txPr>
        <c:crossAx val="171491016"/>
        <c:crosses val="autoZero"/>
        <c:crossBetween val="between"/>
        <c:majorUnit val="1000"/>
      </c:valAx>
    </c:plotArea>
    <c:legend>
      <c:legendPos val="r"/>
      <c:layout>
        <c:manualLayout>
          <c:xMode val="edge"/>
          <c:yMode val="edge"/>
          <c:x val="0.16150464286418392"/>
          <c:y val="0.93246311357367839"/>
          <c:w val="0.67809826079277213"/>
          <c:h val="5.6644955497466447E-2"/>
        </c:manualLayout>
      </c:layout>
      <c:overlay val="0"/>
      <c:txPr>
        <a:bodyPr/>
        <a:lstStyle/>
        <a:p>
          <a:pPr>
            <a:defRPr sz="1100" b="0" i="0" u="none" strike="noStrike" baseline="0">
              <a:solidFill>
                <a:srgbClr val="000000"/>
              </a:solidFill>
              <a:latin typeface="Tahoma"/>
              <a:ea typeface="Tahoma"/>
              <a:cs typeface="Tahoma"/>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Tahoma"/>
          <a:ea typeface="Tahoma"/>
          <a:cs typeface="Tahoma"/>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509833293170862"/>
          <c:y val="7.7181408511702793E-3"/>
          <c:w val="0.58553734552025216"/>
          <c:h val="0.90760520155464208"/>
        </c:manualLayout>
      </c:layout>
      <c:barChart>
        <c:barDir val="bar"/>
        <c:grouping val="percentStacked"/>
        <c:varyColors val="0"/>
        <c:ser>
          <c:idx val="0"/>
          <c:order val="0"/>
          <c:tx>
            <c:strRef>
              <c:f>Chart2_Data!$C$1</c:f>
              <c:strCache>
                <c:ptCount val="1"/>
                <c:pt idx="0">
                  <c:v>% Outstanding</c:v>
                </c:pt>
              </c:strCache>
            </c:strRef>
          </c:tx>
          <c:spPr>
            <a:solidFill>
              <a:srgbClr val="2C2A5A"/>
            </a:solidFill>
            <a:ln w="3175">
              <a:solidFill>
                <a:schemeClr val="bg1"/>
              </a:solidFill>
              <a:prstDash val="solid"/>
            </a:ln>
          </c:spPr>
          <c:invertIfNegative val="0"/>
          <c:dLbls>
            <c:numFmt formatCode="0" sourceLinked="0"/>
            <c:spPr>
              <a:noFill/>
              <a:ln w="25400">
                <a:noFill/>
              </a:ln>
            </c:spPr>
            <c:txPr>
              <a:bodyPr/>
              <a:lstStyle/>
              <a:p>
                <a:pPr>
                  <a:defRPr sz="10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Chart2_Data!$A$2:$B$21</c:f>
              <c:multiLvlStrCache>
                <c:ptCount val="20"/>
                <c:lvl>
                  <c:pt idx="0">
                    <c:v>All provision (39,928)</c:v>
                  </c:pt>
                  <c:pt idx="1">
                    <c:v>Childminder (23,443)</c:v>
                  </c:pt>
                  <c:pt idx="2">
                    <c:v>Childcare on non-domestic premises (16,319)</c:v>
                  </c:pt>
                  <c:pt idx="3">
                    <c:v>Childcare on domestic premises (166)</c:v>
                  </c:pt>
                  <c:pt idx="4">
                    <c:v>All provision (15,917)</c:v>
                  </c:pt>
                  <c:pt idx="5">
                    <c:v>Childminder (8,878)</c:v>
                  </c:pt>
                  <c:pt idx="6">
                    <c:v>Childcare on non-domestic premises (6,947)</c:v>
                  </c:pt>
                  <c:pt idx="7">
                    <c:v>Childcare on domestic premises (92)</c:v>
                  </c:pt>
                  <c:pt idx="8">
                    <c:v>All provision (15,917)</c:v>
                  </c:pt>
                  <c:pt idx="9">
                    <c:v>Childminder (8,878)</c:v>
                  </c:pt>
                  <c:pt idx="10">
                    <c:v>Childcare on non-domestic premises (6,947)</c:v>
                  </c:pt>
                  <c:pt idx="11">
                    <c:v>Childcare on domestic premises (92)</c:v>
                  </c:pt>
                  <c:pt idx="12">
                    <c:v>All provision (15,917)</c:v>
                  </c:pt>
                  <c:pt idx="13">
                    <c:v>Childminder (8,878)</c:v>
                  </c:pt>
                  <c:pt idx="14">
                    <c:v>Childcare on non-domestic premises (6,947)</c:v>
                  </c:pt>
                  <c:pt idx="15">
                    <c:v>Childcare on domestic premises (92)</c:v>
                  </c:pt>
                  <c:pt idx="16">
                    <c:v>All provision (39,928)</c:v>
                  </c:pt>
                  <c:pt idx="17">
                    <c:v>Childminder (23,443)</c:v>
                  </c:pt>
                  <c:pt idx="18">
                    <c:v>Childcare on non-domestic premises (16,319)</c:v>
                  </c:pt>
                  <c:pt idx="19">
                    <c:v>Childcare on domestic premises (166)</c:v>
                  </c:pt>
                </c:lvl>
                <c:lvl>
                  <c:pt idx="0">
                    <c:v>Overall effectiveness: the quality and standards of the provision</c:v>
                  </c:pt>
                  <c:pt idx="4">
                    <c:v>Quality of education</c:v>
                  </c:pt>
                  <c:pt idx="8">
                    <c:v>Behaviour and attitudes</c:v>
                  </c:pt>
                  <c:pt idx="12">
                    <c:v>Personal development</c:v>
                  </c:pt>
                  <c:pt idx="16">
                    <c:v>Effectiveness of leadership and management</c:v>
                  </c:pt>
                </c:lvl>
              </c:multiLvlStrCache>
            </c:multiLvlStrRef>
          </c:cat>
          <c:val>
            <c:numRef>
              <c:f>Chart2_Data!$C$2:$C$21</c:f>
              <c:numCache>
                <c:formatCode>0</c:formatCode>
                <c:ptCount val="20"/>
                <c:pt idx="0">
                  <c:v>14.521138048487277</c:v>
                </c:pt>
                <c:pt idx="1">
                  <c:v>12.19127244806552</c:v>
                </c:pt>
                <c:pt idx="2">
                  <c:v>17.807463692628225</c:v>
                </c:pt>
                <c:pt idx="3">
                  <c:v>20.481927710843372</c:v>
                </c:pt>
                <c:pt idx="4">
                  <c:v>16.246780172142991</c:v>
                </c:pt>
                <c:pt idx="5">
                  <c:v>15.442667267402568</c:v>
                </c:pt>
                <c:pt idx="6">
                  <c:v>17.302432704764648</c:v>
                </c:pt>
                <c:pt idx="7">
                  <c:v>14.130434782608695</c:v>
                </c:pt>
                <c:pt idx="8">
                  <c:v>20.412137965697053</c:v>
                </c:pt>
                <c:pt idx="9">
                  <c:v>19.32867763009687</c:v>
                </c:pt>
                <c:pt idx="10">
                  <c:v>21.764790557074996</c:v>
                </c:pt>
                <c:pt idx="11">
                  <c:v>22.826086956521738</c:v>
                </c:pt>
                <c:pt idx="12">
                  <c:v>18.79751209398756</c:v>
                </c:pt>
                <c:pt idx="13">
                  <c:v>17.763009686866411</c:v>
                </c:pt>
                <c:pt idx="14">
                  <c:v>20.109399740895352</c:v>
                </c:pt>
                <c:pt idx="15">
                  <c:v>19.565217391304348</c:v>
                </c:pt>
                <c:pt idx="16">
                  <c:v>14.616309356842317</c:v>
                </c:pt>
                <c:pt idx="17">
                  <c:v>12.238194770293905</c:v>
                </c:pt>
                <c:pt idx="18">
                  <c:v>17.972915007047</c:v>
                </c:pt>
                <c:pt idx="19">
                  <c:v>20.481927710843372</c:v>
                </c:pt>
              </c:numCache>
            </c:numRef>
          </c:val>
          <c:extLst>
            <c:ext xmlns:c16="http://schemas.microsoft.com/office/drawing/2014/chart" uri="{C3380CC4-5D6E-409C-BE32-E72D297353CC}">
              <c16:uniqueId val="{00000000-9722-40C6-BC03-BF23E5C11823}"/>
            </c:ext>
          </c:extLst>
        </c:ser>
        <c:ser>
          <c:idx val="1"/>
          <c:order val="1"/>
          <c:tx>
            <c:strRef>
              <c:f>Chart2_Data!$D$1</c:f>
              <c:strCache>
                <c:ptCount val="1"/>
                <c:pt idx="0">
                  <c:v>% Good</c:v>
                </c:pt>
              </c:strCache>
            </c:strRef>
          </c:tx>
          <c:spPr>
            <a:solidFill>
              <a:srgbClr val="4570B2"/>
            </a:solidFill>
            <a:ln w="3175">
              <a:solidFill>
                <a:schemeClr val="bg1"/>
              </a:solidFill>
              <a:prstDash val="solid"/>
            </a:ln>
          </c:spPr>
          <c:invertIfNegative val="0"/>
          <c:dLbls>
            <c:numFmt formatCode="0" sourceLinked="0"/>
            <c:spPr>
              <a:noFill/>
              <a:ln w="25400">
                <a:noFill/>
              </a:ln>
            </c:spPr>
            <c:txPr>
              <a:bodyPr/>
              <a:lstStyle/>
              <a:p>
                <a:pPr>
                  <a:defRPr sz="10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Chart2_Data!$A$2:$B$21</c:f>
              <c:multiLvlStrCache>
                <c:ptCount val="20"/>
                <c:lvl>
                  <c:pt idx="0">
                    <c:v>All provision (39,928)</c:v>
                  </c:pt>
                  <c:pt idx="1">
                    <c:v>Childminder (23,443)</c:v>
                  </c:pt>
                  <c:pt idx="2">
                    <c:v>Childcare on non-domestic premises (16,319)</c:v>
                  </c:pt>
                  <c:pt idx="3">
                    <c:v>Childcare on domestic premises (166)</c:v>
                  </c:pt>
                  <c:pt idx="4">
                    <c:v>All provision (15,917)</c:v>
                  </c:pt>
                  <c:pt idx="5">
                    <c:v>Childminder (8,878)</c:v>
                  </c:pt>
                  <c:pt idx="6">
                    <c:v>Childcare on non-domestic premises (6,947)</c:v>
                  </c:pt>
                  <c:pt idx="7">
                    <c:v>Childcare on domestic premises (92)</c:v>
                  </c:pt>
                  <c:pt idx="8">
                    <c:v>All provision (15,917)</c:v>
                  </c:pt>
                  <c:pt idx="9">
                    <c:v>Childminder (8,878)</c:v>
                  </c:pt>
                  <c:pt idx="10">
                    <c:v>Childcare on non-domestic premises (6,947)</c:v>
                  </c:pt>
                  <c:pt idx="11">
                    <c:v>Childcare on domestic premises (92)</c:v>
                  </c:pt>
                  <c:pt idx="12">
                    <c:v>All provision (15,917)</c:v>
                  </c:pt>
                  <c:pt idx="13">
                    <c:v>Childminder (8,878)</c:v>
                  </c:pt>
                  <c:pt idx="14">
                    <c:v>Childcare on non-domestic premises (6,947)</c:v>
                  </c:pt>
                  <c:pt idx="15">
                    <c:v>Childcare on domestic premises (92)</c:v>
                  </c:pt>
                  <c:pt idx="16">
                    <c:v>All provision (39,928)</c:v>
                  </c:pt>
                  <c:pt idx="17">
                    <c:v>Childminder (23,443)</c:v>
                  </c:pt>
                  <c:pt idx="18">
                    <c:v>Childcare on non-domestic premises (16,319)</c:v>
                  </c:pt>
                  <c:pt idx="19">
                    <c:v>Childcare on domestic premises (166)</c:v>
                  </c:pt>
                </c:lvl>
                <c:lvl>
                  <c:pt idx="0">
                    <c:v>Overall effectiveness: the quality and standards of the provision</c:v>
                  </c:pt>
                  <c:pt idx="4">
                    <c:v>Quality of education</c:v>
                  </c:pt>
                  <c:pt idx="8">
                    <c:v>Behaviour and attitudes</c:v>
                  </c:pt>
                  <c:pt idx="12">
                    <c:v>Personal development</c:v>
                  </c:pt>
                  <c:pt idx="16">
                    <c:v>Effectiveness of leadership and management</c:v>
                  </c:pt>
                </c:lvl>
              </c:multiLvlStrCache>
            </c:multiLvlStrRef>
          </c:cat>
          <c:val>
            <c:numRef>
              <c:f>Chart2_Data!$D$2:$D$21</c:f>
              <c:numCache>
                <c:formatCode>0</c:formatCode>
                <c:ptCount val="20"/>
                <c:pt idx="0">
                  <c:v>81.81476657984372</c:v>
                </c:pt>
                <c:pt idx="1">
                  <c:v>84.336475707034083</c:v>
                </c:pt>
                <c:pt idx="2">
                  <c:v>78.307494331760523</c:v>
                </c:pt>
                <c:pt idx="3">
                  <c:v>70.481927710843379</c:v>
                </c:pt>
                <c:pt idx="4">
                  <c:v>77.910410253188417</c:v>
                </c:pt>
                <c:pt idx="5">
                  <c:v>80.299617030862805</c:v>
                </c:pt>
                <c:pt idx="6">
                  <c:v>74.910033107816318</c:v>
                </c:pt>
                <c:pt idx="7">
                  <c:v>73.913043478260875</c:v>
                </c:pt>
                <c:pt idx="8">
                  <c:v>74.436137463089779</c:v>
                </c:pt>
                <c:pt idx="9">
                  <c:v>76.864158594277995</c:v>
                </c:pt>
                <c:pt idx="10">
                  <c:v>71.426515042464374</c:v>
                </c:pt>
                <c:pt idx="11">
                  <c:v>67.391304347826093</c:v>
                </c:pt>
                <c:pt idx="12">
                  <c:v>74.970157693032604</c:v>
                </c:pt>
                <c:pt idx="13">
                  <c:v>77.663888263122331</c:v>
                </c:pt>
                <c:pt idx="14">
                  <c:v>71.656830286454579</c:v>
                </c:pt>
                <c:pt idx="15">
                  <c:v>65.217391304347828</c:v>
                </c:pt>
                <c:pt idx="16">
                  <c:v>81.697054698457222</c:v>
                </c:pt>
                <c:pt idx="17">
                  <c:v>84.272490722177196</c:v>
                </c:pt>
                <c:pt idx="18">
                  <c:v>78.117531711501925</c:v>
                </c:pt>
                <c:pt idx="19">
                  <c:v>69.879518072289159</c:v>
                </c:pt>
              </c:numCache>
            </c:numRef>
          </c:val>
          <c:extLst>
            <c:ext xmlns:c16="http://schemas.microsoft.com/office/drawing/2014/chart" uri="{C3380CC4-5D6E-409C-BE32-E72D297353CC}">
              <c16:uniqueId val="{00000001-9722-40C6-BC03-BF23E5C11823}"/>
            </c:ext>
          </c:extLst>
        </c:ser>
        <c:ser>
          <c:idx val="2"/>
          <c:order val="2"/>
          <c:tx>
            <c:strRef>
              <c:f>Chart2_Data!$E$1</c:f>
              <c:strCache>
                <c:ptCount val="1"/>
                <c:pt idx="0">
                  <c:v>% Requires improvement</c:v>
                </c:pt>
              </c:strCache>
            </c:strRef>
          </c:tx>
          <c:spPr>
            <a:solidFill>
              <a:srgbClr val="69A6DC"/>
            </a:solidFill>
            <a:ln w="3175">
              <a:solidFill>
                <a:schemeClr val="bg1"/>
              </a:solidFill>
              <a:prstDash val="solid"/>
            </a:ln>
          </c:spPr>
          <c:invertIfNegative val="0"/>
          <c:dLbls>
            <c:dLbl>
              <c:idx val="2"/>
              <c:layout>
                <c:manualLayout>
                  <c:x val="-4.164457622348329E-3"/>
                  <c:y val="-5.995248345456906E-5"/>
                </c:manualLayout>
              </c:layout>
              <c:numFmt formatCode="0" sourceLinked="0"/>
              <c:spPr>
                <a:noFill/>
                <a:ln w="25400">
                  <a:noFill/>
                </a:ln>
              </c:spPr>
              <c:txPr>
                <a:bodyPr anchor="ctr" anchorCtr="0"/>
                <a:lstStyle/>
                <a:p>
                  <a:pPr algn="ctr">
                    <a:defRPr sz="1000" b="1">
                      <a:solidFill>
                        <a:schemeClr val="bg1"/>
                      </a:solidFill>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722-40C6-BC03-BF23E5C11823}"/>
                </c:ext>
              </c:extLst>
            </c:dLbl>
            <c:numFmt formatCode="0" sourceLinked="0"/>
            <c:spPr>
              <a:noFill/>
              <a:ln w="25400">
                <a:noFill/>
              </a:ln>
            </c:spPr>
            <c:txPr>
              <a:bodyPr/>
              <a:lstStyle/>
              <a:p>
                <a:pPr>
                  <a:defRPr sz="10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Chart2_Data!$A$2:$B$21</c:f>
              <c:multiLvlStrCache>
                <c:ptCount val="20"/>
                <c:lvl>
                  <c:pt idx="0">
                    <c:v>All provision (39,928)</c:v>
                  </c:pt>
                  <c:pt idx="1">
                    <c:v>Childminder (23,443)</c:v>
                  </c:pt>
                  <c:pt idx="2">
                    <c:v>Childcare on non-domestic premises (16,319)</c:v>
                  </c:pt>
                  <c:pt idx="3">
                    <c:v>Childcare on domestic premises (166)</c:v>
                  </c:pt>
                  <c:pt idx="4">
                    <c:v>All provision (15,917)</c:v>
                  </c:pt>
                  <c:pt idx="5">
                    <c:v>Childminder (8,878)</c:v>
                  </c:pt>
                  <c:pt idx="6">
                    <c:v>Childcare on non-domestic premises (6,947)</c:v>
                  </c:pt>
                  <c:pt idx="7">
                    <c:v>Childcare on domestic premises (92)</c:v>
                  </c:pt>
                  <c:pt idx="8">
                    <c:v>All provision (15,917)</c:v>
                  </c:pt>
                  <c:pt idx="9">
                    <c:v>Childminder (8,878)</c:v>
                  </c:pt>
                  <c:pt idx="10">
                    <c:v>Childcare on non-domestic premises (6,947)</c:v>
                  </c:pt>
                  <c:pt idx="11">
                    <c:v>Childcare on domestic premises (92)</c:v>
                  </c:pt>
                  <c:pt idx="12">
                    <c:v>All provision (15,917)</c:v>
                  </c:pt>
                  <c:pt idx="13">
                    <c:v>Childminder (8,878)</c:v>
                  </c:pt>
                  <c:pt idx="14">
                    <c:v>Childcare on non-domestic premises (6,947)</c:v>
                  </c:pt>
                  <c:pt idx="15">
                    <c:v>Childcare on domestic premises (92)</c:v>
                  </c:pt>
                  <c:pt idx="16">
                    <c:v>All provision (39,928)</c:v>
                  </c:pt>
                  <c:pt idx="17">
                    <c:v>Childminder (23,443)</c:v>
                  </c:pt>
                  <c:pt idx="18">
                    <c:v>Childcare on non-domestic premises (16,319)</c:v>
                  </c:pt>
                  <c:pt idx="19">
                    <c:v>Childcare on domestic premises (166)</c:v>
                  </c:pt>
                </c:lvl>
                <c:lvl>
                  <c:pt idx="0">
                    <c:v>Overall effectiveness: the quality and standards of the provision</c:v>
                  </c:pt>
                  <c:pt idx="4">
                    <c:v>Quality of education</c:v>
                  </c:pt>
                  <c:pt idx="8">
                    <c:v>Behaviour and attitudes</c:v>
                  </c:pt>
                  <c:pt idx="12">
                    <c:v>Personal development</c:v>
                  </c:pt>
                  <c:pt idx="16">
                    <c:v>Effectiveness of leadership and management</c:v>
                  </c:pt>
                </c:lvl>
              </c:multiLvlStrCache>
            </c:multiLvlStrRef>
          </c:cat>
          <c:val>
            <c:numRef>
              <c:f>Chart2_Data!$E$2:$E$21</c:f>
              <c:numCache>
                <c:formatCode>0</c:formatCode>
                <c:ptCount val="20"/>
                <c:pt idx="0">
                  <c:v>2.4719495091164094</c:v>
                </c:pt>
                <c:pt idx="1">
                  <c:v>2.3973040993046966</c:v>
                </c:pt>
                <c:pt idx="2">
                  <c:v>2.567559286721</c:v>
                </c:pt>
                <c:pt idx="3">
                  <c:v>3.6144578313253013</c:v>
                </c:pt>
                <c:pt idx="4">
                  <c:v>4.3915310674122008</c:v>
                </c:pt>
                <c:pt idx="5">
                  <c:v>2.9849065104753323</c:v>
                </c:pt>
                <c:pt idx="6">
                  <c:v>6.1465380739887721</c:v>
                </c:pt>
                <c:pt idx="7">
                  <c:v>7.6086956521739131</c:v>
                </c:pt>
                <c:pt idx="8">
                  <c:v>3.7192938367782875</c:v>
                </c:pt>
                <c:pt idx="9">
                  <c:v>2.5568821806713222</c:v>
                </c:pt>
                <c:pt idx="10">
                  <c:v>5.1820929897797612</c:v>
                </c:pt>
                <c:pt idx="11">
                  <c:v>5.4347826086956523</c:v>
                </c:pt>
                <c:pt idx="12">
                  <c:v>3.7507067914808068</c:v>
                </c:pt>
                <c:pt idx="13">
                  <c:v>2.5681459788240595</c:v>
                </c:pt>
                <c:pt idx="14">
                  <c:v>5.2252770980279255</c:v>
                </c:pt>
                <c:pt idx="15">
                  <c:v>6.5217391304347823</c:v>
                </c:pt>
                <c:pt idx="16">
                  <c:v>2.4944900821478662</c:v>
                </c:pt>
                <c:pt idx="17">
                  <c:v>2.4143667619331999</c:v>
                </c:pt>
                <c:pt idx="18">
                  <c:v>2.5920705925608187</c:v>
                </c:pt>
                <c:pt idx="19">
                  <c:v>4.2168674698795181</c:v>
                </c:pt>
              </c:numCache>
            </c:numRef>
          </c:val>
          <c:extLst>
            <c:ext xmlns:c16="http://schemas.microsoft.com/office/drawing/2014/chart" uri="{C3380CC4-5D6E-409C-BE32-E72D297353CC}">
              <c16:uniqueId val="{00000003-9722-40C6-BC03-BF23E5C11823}"/>
            </c:ext>
          </c:extLst>
        </c:ser>
        <c:ser>
          <c:idx val="3"/>
          <c:order val="3"/>
          <c:tx>
            <c:strRef>
              <c:f>Chart2_Data!$F$1</c:f>
              <c:strCache>
                <c:ptCount val="1"/>
                <c:pt idx="0">
                  <c:v>% Inadequate</c:v>
                </c:pt>
              </c:strCache>
            </c:strRef>
          </c:tx>
          <c:spPr>
            <a:solidFill>
              <a:srgbClr val="9BCCF2"/>
            </a:solidFill>
            <a:ln w="3175">
              <a:solidFill>
                <a:schemeClr val="bg1"/>
              </a:solidFill>
            </a:ln>
          </c:spPr>
          <c:invertIfNegative val="0"/>
          <c:dLbls>
            <c:dLbl>
              <c:idx val="17"/>
              <c:layout>
                <c:manualLayout>
                  <c:x val="-2.0808122827183568E-16"/>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722-40C6-BC03-BF23E5C11823}"/>
                </c:ext>
              </c:extLst>
            </c:dLbl>
            <c:spPr>
              <a:noFill/>
              <a:ln w="25400">
                <a:noFill/>
              </a:ln>
            </c:spPr>
            <c:txPr>
              <a:bodyPr/>
              <a:lstStyle/>
              <a:p>
                <a:pPr>
                  <a:defRPr sz="1000" b="1">
                    <a:solidFill>
                      <a:srgbClr val="2C2A5A"/>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Chart2_Data!$A$2:$B$21</c:f>
              <c:multiLvlStrCache>
                <c:ptCount val="20"/>
                <c:lvl>
                  <c:pt idx="0">
                    <c:v>All provision (39,928)</c:v>
                  </c:pt>
                  <c:pt idx="1">
                    <c:v>Childminder (23,443)</c:v>
                  </c:pt>
                  <c:pt idx="2">
                    <c:v>Childcare on non-domestic premises (16,319)</c:v>
                  </c:pt>
                  <c:pt idx="3">
                    <c:v>Childcare on domestic premises (166)</c:v>
                  </c:pt>
                  <c:pt idx="4">
                    <c:v>All provision (15,917)</c:v>
                  </c:pt>
                  <c:pt idx="5">
                    <c:v>Childminder (8,878)</c:v>
                  </c:pt>
                  <c:pt idx="6">
                    <c:v>Childcare on non-domestic premises (6,947)</c:v>
                  </c:pt>
                  <c:pt idx="7">
                    <c:v>Childcare on domestic premises (92)</c:v>
                  </c:pt>
                  <c:pt idx="8">
                    <c:v>All provision (15,917)</c:v>
                  </c:pt>
                  <c:pt idx="9">
                    <c:v>Childminder (8,878)</c:v>
                  </c:pt>
                  <c:pt idx="10">
                    <c:v>Childcare on non-domestic premises (6,947)</c:v>
                  </c:pt>
                  <c:pt idx="11">
                    <c:v>Childcare on domestic premises (92)</c:v>
                  </c:pt>
                  <c:pt idx="12">
                    <c:v>All provision (15,917)</c:v>
                  </c:pt>
                  <c:pt idx="13">
                    <c:v>Childminder (8,878)</c:v>
                  </c:pt>
                  <c:pt idx="14">
                    <c:v>Childcare on non-domestic premises (6,947)</c:v>
                  </c:pt>
                  <c:pt idx="15">
                    <c:v>Childcare on domestic premises (92)</c:v>
                  </c:pt>
                  <c:pt idx="16">
                    <c:v>All provision (39,928)</c:v>
                  </c:pt>
                  <c:pt idx="17">
                    <c:v>Childminder (23,443)</c:v>
                  </c:pt>
                  <c:pt idx="18">
                    <c:v>Childcare on non-domestic premises (16,319)</c:v>
                  </c:pt>
                  <c:pt idx="19">
                    <c:v>Childcare on domestic premises (166)</c:v>
                  </c:pt>
                </c:lvl>
                <c:lvl>
                  <c:pt idx="0">
                    <c:v>Overall effectiveness: the quality and standards of the provision</c:v>
                  </c:pt>
                  <c:pt idx="4">
                    <c:v>Quality of education</c:v>
                  </c:pt>
                  <c:pt idx="8">
                    <c:v>Behaviour and attitudes</c:v>
                  </c:pt>
                  <c:pt idx="12">
                    <c:v>Personal development</c:v>
                  </c:pt>
                  <c:pt idx="16">
                    <c:v>Effectiveness of leadership and management</c:v>
                  </c:pt>
                </c:lvl>
              </c:multiLvlStrCache>
            </c:multiLvlStrRef>
          </c:cat>
          <c:val>
            <c:numRef>
              <c:f>Chart2_Data!$F$2:$F$21</c:f>
              <c:numCache>
                <c:formatCode>0</c:formatCode>
                <c:ptCount val="20"/>
                <c:pt idx="0">
                  <c:v>1.1921458625525947</c:v>
                </c:pt>
                <c:pt idx="1">
                  <c:v>1.0749477455957002</c:v>
                </c:pt>
                <c:pt idx="2">
                  <c:v>1.3174826888902507</c:v>
                </c:pt>
                <c:pt idx="3">
                  <c:v>5.4216867469879517</c:v>
                </c:pt>
                <c:pt idx="4">
                  <c:v>1.4512785072563925</c:v>
                </c:pt>
                <c:pt idx="5">
                  <c:v>1.2728091912592927</c:v>
                </c:pt>
                <c:pt idx="6">
                  <c:v>1.6409961134302578</c:v>
                </c:pt>
                <c:pt idx="7">
                  <c:v>4.3478260869565215</c:v>
                </c:pt>
                <c:pt idx="8">
                  <c:v>1.432430734434881</c:v>
                </c:pt>
                <c:pt idx="9">
                  <c:v>1.2502815949538184</c:v>
                </c:pt>
                <c:pt idx="10">
                  <c:v>1.6266014106808695</c:v>
                </c:pt>
                <c:pt idx="11">
                  <c:v>4.3478260869565215</c:v>
                </c:pt>
                <c:pt idx="12">
                  <c:v>2.4816234214990263</c:v>
                </c:pt>
                <c:pt idx="13">
                  <c:v>2.0049560711872045</c:v>
                </c:pt>
                <c:pt idx="14">
                  <c:v>3.0084928746221391</c:v>
                </c:pt>
                <c:pt idx="15">
                  <c:v>8.695652173913043</c:v>
                </c:pt>
                <c:pt idx="16">
                  <c:v>1.1921458625525947</c:v>
                </c:pt>
                <c:pt idx="17">
                  <c:v>1.0749477455957002</c:v>
                </c:pt>
                <c:pt idx="18">
                  <c:v>1.3174826888902507</c:v>
                </c:pt>
                <c:pt idx="19">
                  <c:v>5.4216867469879517</c:v>
                </c:pt>
              </c:numCache>
            </c:numRef>
          </c:val>
          <c:extLst>
            <c:ext xmlns:c16="http://schemas.microsoft.com/office/drawing/2014/chart" uri="{C3380CC4-5D6E-409C-BE32-E72D297353CC}">
              <c16:uniqueId val="{00000005-9722-40C6-BC03-BF23E5C11823}"/>
            </c:ext>
          </c:extLst>
        </c:ser>
        <c:dLbls>
          <c:showLegendKey val="0"/>
          <c:showVal val="0"/>
          <c:showCatName val="0"/>
          <c:showSerName val="0"/>
          <c:showPercent val="0"/>
          <c:showBubbleSize val="0"/>
        </c:dLbls>
        <c:gapWidth val="70"/>
        <c:overlap val="100"/>
        <c:axId val="238886312"/>
        <c:axId val="238886704"/>
      </c:barChart>
      <c:catAx>
        <c:axId val="238886312"/>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a:pPr>
            <a:endParaRPr lang="en-US"/>
          </a:p>
        </c:txPr>
        <c:crossAx val="238886704"/>
        <c:crossesAt val="0"/>
        <c:auto val="1"/>
        <c:lblAlgn val="ctr"/>
        <c:lblOffset val="100"/>
        <c:tickLblSkip val="1"/>
        <c:tickMarkSkip val="1"/>
        <c:noMultiLvlLbl val="0"/>
      </c:catAx>
      <c:valAx>
        <c:axId val="238886704"/>
        <c:scaling>
          <c:orientation val="minMax"/>
          <c:max val="1"/>
          <c:min val="0"/>
        </c:scaling>
        <c:delete val="1"/>
        <c:axPos val="t"/>
        <c:numFmt formatCode="0%" sourceLinked="1"/>
        <c:majorTickMark val="out"/>
        <c:minorTickMark val="none"/>
        <c:tickLblPos val="nextTo"/>
        <c:crossAx val="238886312"/>
        <c:crosses val="autoZero"/>
        <c:crossBetween val="between"/>
        <c:majorUnit val="1"/>
        <c:minorUnit val="1"/>
      </c:valAx>
      <c:spPr>
        <a:noFill/>
        <a:ln w="25400">
          <a:noFill/>
        </a:ln>
      </c:spPr>
    </c:plotArea>
    <c:legend>
      <c:legendPos val="r"/>
      <c:layout>
        <c:manualLayout>
          <c:xMode val="edge"/>
          <c:yMode val="edge"/>
          <c:x val="0.21808097262874696"/>
          <c:y val="0.94263346532690306"/>
          <c:w val="0.75574969787343937"/>
          <c:h val="3.7120410925761106E-2"/>
        </c:manualLayout>
      </c:layout>
      <c:overlay val="0"/>
      <c:spPr>
        <a:solidFill>
          <a:srgbClr val="FFFFFF"/>
        </a:solidFill>
        <a:ln w="25400">
          <a:noFill/>
        </a:ln>
      </c:spPr>
      <c:txPr>
        <a:bodyPr/>
        <a:lstStyle/>
        <a:p>
          <a:pPr>
            <a:defRPr sz="1100"/>
          </a:pPr>
          <a:endParaRPr lang="en-US"/>
        </a:p>
      </c:txPr>
    </c:legend>
    <c:plotVisOnly val="1"/>
    <c:dispBlanksAs val="gap"/>
    <c:showDLblsOverMax val="0"/>
  </c:chart>
  <c:spPr>
    <a:noFill/>
    <a:ln w="9525">
      <a:solidFill>
        <a:schemeClr val="bg1"/>
      </a:solidFill>
    </a:ln>
  </c:spPr>
  <c:txPr>
    <a:bodyPr/>
    <a:lstStyle/>
    <a:p>
      <a:pPr>
        <a:defRPr sz="1100" b="0" i="0" u="none" strike="noStrike" baseline="0">
          <a:solidFill>
            <a:srgbClr val="000000"/>
          </a:solidFill>
          <a:latin typeface="Tahoma"/>
          <a:ea typeface="Tahoma"/>
          <a:cs typeface="Tahoma"/>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509833293170862"/>
          <c:y val="7.7181408511702793E-3"/>
          <c:w val="0.5882040508683869"/>
          <c:h val="0.90760520155464208"/>
        </c:manualLayout>
      </c:layout>
      <c:barChart>
        <c:barDir val="bar"/>
        <c:grouping val="percentStacked"/>
        <c:varyColors val="0"/>
        <c:ser>
          <c:idx val="0"/>
          <c:order val="0"/>
          <c:tx>
            <c:strRef>
              <c:f>Chart3_data!$C$1</c:f>
              <c:strCache>
                <c:ptCount val="1"/>
                <c:pt idx="0">
                  <c:v>% Outstanding</c:v>
                </c:pt>
              </c:strCache>
            </c:strRef>
          </c:tx>
          <c:spPr>
            <a:solidFill>
              <a:srgbClr val="2C2A5A"/>
            </a:solidFill>
            <a:ln w="3175">
              <a:solidFill>
                <a:schemeClr val="bg1"/>
              </a:solidFill>
              <a:prstDash val="solid"/>
            </a:ln>
          </c:spPr>
          <c:invertIfNegative val="0"/>
          <c:dLbls>
            <c:spPr>
              <a:noFill/>
              <a:ln w="25400">
                <a:noFill/>
              </a:ln>
            </c:spPr>
            <c:txPr>
              <a:bodyPr wrap="square" lIns="38100" tIns="19050" rIns="38100" bIns="19050" anchor="ctr">
                <a:spAutoFit/>
              </a:bodyPr>
              <a:lstStyle/>
              <a:p>
                <a:pPr>
                  <a:defRPr sz="1000" b="1" i="0" u="none" strike="noStrike" baseline="0">
                    <a:solidFill>
                      <a:srgbClr val="FFFFFF"/>
                    </a:solidFill>
                    <a:latin typeface="Tahoma"/>
                    <a:ea typeface="Tahoma"/>
                    <a:cs typeface="Tahoma"/>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Chart3_data!$A$2:$B$21</c:f>
              <c:multiLvlStrCache>
                <c:ptCount val="20"/>
                <c:lvl>
                  <c:pt idx="0">
                    <c:v>All provision (5,041)</c:v>
                  </c:pt>
                  <c:pt idx="1">
                    <c:v>Childminder (2,572)</c:v>
                  </c:pt>
                  <c:pt idx="2">
                    <c:v>Childcare on non-domestic premises (2,424)</c:v>
                  </c:pt>
                  <c:pt idx="3">
                    <c:v>Childcare on domestic premises (44)</c:v>
                  </c:pt>
                  <c:pt idx="4">
                    <c:v>All provision (5,041)</c:v>
                  </c:pt>
                  <c:pt idx="5">
                    <c:v>Childminder (2,572)</c:v>
                  </c:pt>
                  <c:pt idx="6">
                    <c:v>Childcare on non-domestic premises (2,424)</c:v>
                  </c:pt>
                  <c:pt idx="7">
                    <c:v>Childcare on domestic premises (44)</c:v>
                  </c:pt>
                  <c:pt idx="8">
                    <c:v>All provision (5,041)</c:v>
                  </c:pt>
                  <c:pt idx="9">
                    <c:v>Childminder (2,572)</c:v>
                  </c:pt>
                  <c:pt idx="10">
                    <c:v>Childcare on non-domestic premises (2,424)</c:v>
                  </c:pt>
                  <c:pt idx="11">
                    <c:v>Childcare on domestic premises (44)</c:v>
                  </c:pt>
                  <c:pt idx="12">
                    <c:v>All provision (5,041)</c:v>
                  </c:pt>
                  <c:pt idx="13">
                    <c:v>Childminder (2,572)</c:v>
                  </c:pt>
                  <c:pt idx="14">
                    <c:v>Childcare on non-domestic premises (2,424)</c:v>
                  </c:pt>
                  <c:pt idx="15">
                    <c:v>Childcare on domestic premises (44)</c:v>
                  </c:pt>
                  <c:pt idx="16">
                    <c:v>All provision (5,041)</c:v>
                  </c:pt>
                  <c:pt idx="17">
                    <c:v>Childminder (2,572)</c:v>
                  </c:pt>
                  <c:pt idx="18">
                    <c:v>Childcare on non-domestic premises (2,424)</c:v>
                  </c:pt>
                  <c:pt idx="19">
                    <c:v>Childcare on domestic premises (44)</c:v>
                  </c:pt>
                </c:lvl>
                <c:lvl>
                  <c:pt idx="0">
                    <c:v>Overall effectiveness: the quality and standards of the provision</c:v>
                  </c:pt>
                  <c:pt idx="4">
                    <c:v>Quality of education</c:v>
                  </c:pt>
                  <c:pt idx="8">
                    <c:v>Behaviour and attitudes</c:v>
                  </c:pt>
                  <c:pt idx="12">
                    <c:v>Personal development</c:v>
                  </c:pt>
                  <c:pt idx="16">
                    <c:v>Effectiveness of leadership and management</c:v>
                  </c:pt>
                </c:lvl>
              </c:multiLvlStrCache>
            </c:multiLvlStrRef>
          </c:cat>
          <c:val>
            <c:numRef>
              <c:f>Chart3_data!$C$2:$C$21</c:f>
              <c:numCache>
                <c:formatCode>0</c:formatCode>
                <c:ptCount val="20"/>
                <c:pt idx="0">
                  <c:v>15.731005752826821</c:v>
                </c:pt>
                <c:pt idx="1">
                  <c:v>14.891135303265941</c:v>
                </c:pt>
                <c:pt idx="2">
                  <c:v>16.584158415841586</c:v>
                </c:pt>
                <c:pt idx="3">
                  <c:v>18.181818181818183</c:v>
                </c:pt>
                <c:pt idx="4">
                  <c:v>15.830192422138465</c:v>
                </c:pt>
                <c:pt idx="5">
                  <c:v>14.930015552099535</c:v>
                </c:pt>
                <c:pt idx="6">
                  <c:v>16.74917491749175</c:v>
                </c:pt>
                <c:pt idx="7">
                  <c:v>18.181818181818183</c:v>
                </c:pt>
                <c:pt idx="8">
                  <c:v>18.508232493552867</c:v>
                </c:pt>
                <c:pt idx="9">
                  <c:v>17.14618973561431</c:v>
                </c:pt>
                <c:pt idx="10">
                  <c:v>19.801980198019802</c:v>
                </c:pt>
                <c:pt idx="11">
                  <c:v>27.27272727272727</c:v>
                </c:pt>
                <c:pt idx="12">
                  <c:v>17.040269787740527</c:v>
                </c:pt>
                <c:pt idx="13">
                  <c:v>15.863141524105753</c:v>
                </c:pt>
                <c:pt idx="14">
                  <c:v>18.234323432343231</c:v>
                </c:pt>
                <c:pt idx="15">
                  <c:v>20.454545454545457</c:v>
                </c:pt>
                <c:pt idx="16">
                  <c:v>15.889704423725451</c:v>
                </c:pt>
                <c:pt idx="17">
                  <c:v>14.968895800933128</c:v>
                </c:pt>
                <c:pt idx="18">
                  <c:v>16.831683168316832</c:v>
                </c:pt>
                <c:pt idx="19">
                  <c:v>18.181818181818183</c:v>
                </c:pt>
              </c:numCache>
            </c:numRef>
          </c:val>
          <c:extLst>
            <c:ext xmlns:c16="http://schemas.microsoft.com/office/drawing/2014/chart" uri="{C3380CC4-5D6E-409C-BE32-E72D297353CC}">
              <c16:uniqueId val="{00000000-84BF-4E42-9BB5-93ED7695A318}"/>
            </c:ext>
          </c:extLst>
        </c:ser>
        <c:ser>
          <c:idx val="1"/>
          <c:order val="1"/>
          <c:tx>
            <c:strRef>
              <c:f>Chart3_data!$D$1</c:f>
              <c:strCache>
                <c:ptCount val="1"/>
                <c:pt idx="0">
                  <c:v>% Good</c:v>
                </c:pt>
              </c:strCache>
            </c:strRef>
          </c:tx>
          <c:spPr>
            <a:solidFill>
              <a:srgbClr val="4570B2"/>
            </a:solidFill>
            <a:ln w="3175">
              <a:solidFill>
                <a:schemeClr val="bg1"/>
              </a:solidFill>
              <a:prstDash val="solid"/>
            </a:ln>
          </c:spPr>
          <c:invertIfNegative val="0"/>
          <c:dLbls>
            <c:spPr>
              <a:noFill/>
              <a:ln w="25400">
                <a:noFill/>
              </a:ln>
            </c:spPr>
            <c:txPr>
              <a:bodyPr wrap="square" lIns="38100" tIns="19050" rIns="38100" bIns="19050" anchor="ctr">
                <a:spAutoFit/>
              </a:bodyPr>
              <a:lstStyle/>
              <a:p>
                <a:pPr>
                  <a:defRPr sz="1000" b="1" i="0" u="none" strike="noStrike" baseline="0">
                    <a:solidFill>
                      <a:srgbClr val="FFFFFF"/>
                    </a:solidFill>
                    <a:latin typeface="Tahoma"/>
                    <a:ea typeface="Tahoma"/>
                    <a:cs typeface="Tahoma"/>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Chart3_data!$A$2:$B$21</c:f>
              <c:multiLvlStrCache>
                <c:ptCount val="20"/>
                <c:lvl>
                  <c:pt idx="0">
                    <c:v>All provision (5,041)</c:v>
                  </c:pt>
                  <c:pt idx="1">
                    <c:v>Childminder (2,572)</c:v>
                  </c:pt>
                  <c:pt idx="2">
                    <c:v>Childcare on non-domestic premises (2,424)</c:v>
                  </c:pt>
                  <c:pt idx="3">
                    <c:v>Childcare on domestic premises (44)</c:v>
                  </c:pt>
                  <c:pt idx="4">
                    <c:v>All provision (5,041)</c:v>
                  </c:pt>
                  <c:pt idx="5">
                    <c:v>Childminder (2,572)</c:v>
                  </c:pt>
                  <c:pt idx="6">
                    <c:v>Childcare on non-domestic premises (2,424)</c:v>
                  </c:pt>
                  <c:pt idx="7">
                    <c:v>Childcare on domestic premises (44)</c:v>
                  </c:pt>
                  <c:pt idx="8">
                    <c:v>All provision (5,041)</c:v>
                  </c:pt>
                  <c:pt idx="9">
                    <c:v>Childminder (2,572)</c:v>
                  </c:pt>
                  <c:pt idx="10">
                    <c:v>Childcare on non-domestic premises (2,424)</c:v>
                  </c:pt>
                  <c:pt idx="11">
                    <c:v>Childcare on domestic premises (44)</c:v>
                  </c:pt>
                  <c:pt idx="12">
                    <c:v>All provision (5,041)</c:v>
                  </c:pt>
                  <c:pt idx="13">
                    <c:v>Childminder (2,572)</c:v>
                  </c:pt>
                  <c:pt idx="14">
                    <c:v>Childcare on non-domestic premises (2,424)</c:v>
                  </c:pt>
                  <c:pt idx="15">
                    <c:v>Childcare on domestic premises (44)</c:v>
                  </c:pt>
                  <c:pt idx="16">
                    <c:v>All provision (5,041)</c:v>
                  </c:pt>
                  <c:pt idx="17">
                    <c:v>Childminder (2,572)</c:v>
                  </c:pt>
                  <c:pt idx="18">
                    <c:v>Childcare on non-domestic premises (2,424)</c:v>
                  </c:pt>
                  <c:pt idx="19">
                    <c:v>Childcare on domestic premises (44)</c:v>
                  </c:pt>
                </c:lvl>
                <c:lvl>
                  <c:pt idx="0">
                    <c:v>Overall effectiveness: the quality and standards of the provision</c:v>
                  </c:pt>
                  <c:pt idx="4">
                    <c:v>Quality of education</c:v>
                  </c:pt>
                  <c:pt idx="8">
                    <c:v>Behaviour and attitudes</c:v>
                  </c:pt>
                  <c:pt idx="12">
                    <c:v>Personal development</c:v>
                  </c:pt>
                  <c:pt idx="16">
                    <c:v>Effectiveness of leadership and management</c:v>
                  </c:pt>
                </c:lvl>
              </c:multiLvlStrCache>
            </c:multiLvlStrRef>
          </c:cat>
          <c:val>
            <c:numRef>
              <c:f>Chart3_data!$D$2:$D$21</c:f>
              <c:numCache>
                <c:formatCode>0</c:formatCode>
                <c:ptCount val="20"/>
                <c:pt idx="0">
                  <c:v>70.620908549890899</c:v>
                </c:pt>
                <c:pt idx="1">
                  <c:v>74.300155520995332</c:v>
                </c:pt>
                <c:pt idx="2">
                  <c:v>66.914191419141915</c:v>
                </c:pt>
                <c:pt idx="3">
                  <c:v>61.363636363636367</c:v>
                </c:pt>
                <c:pt idx="4">
                  <c:v>72.703828605435433</c:v>
                </c:pt>
                <c:pt idx="5">
                  <c:v>76.049766718507001</c:v>
                </c:pt>
                <c:pt idx="6">
                  <c:v>69.348184818481855</c:v>
                </c:pt>
                <c:pt idx="7">
                  <c:v>63.636363636363633</c:v>
                </c:pt>
                <c:pt idx="8">
                  <c:v>70.779607220789529</c:v>
                </c:pt>
                <c:pt idx="9">
                  <c:v>74.41679626749611</c:v>
                </c:pt>
                <c:pt idx="10">
                  <c:v>67.202970297029708</c:v>
                </c:pt>
                <c:pt idx="11">
                  <c:v>56.81818181818182</c:v>
                </c:pt>
                <c:pt idx="12">
                  <c:v>70.025788534021032</c:v>
                </c:pt>
                <c:pt idx="13">
                  <c:v>74.144634525660962</c:v>
                </c:pt>
                <c:pt idx="14">
                  <c:v>65.882838283828377</c:v>
                </c:pt>
                <c:pt idx="15">
                  <c:v>59.090909090909093</c:v>
                </c:pt>
                <c:pt idx="16">
                  <c:v>70.462209878992269</c:v>
                </c:pt>
                <c:pt idx="17">
                  <c:v>74.222395023328147</c:v>
                </c:pt>
                <c:pt idx="18">
                  <c:v>66.666666666666657</c:v>
                </c:pt>
                <c:pt idx="19">
                  <c:v>61.363636363636367</c:v>
                </c:pt>
              </c:numCache>
            </c:numRef>
          </c:val>
          <c:extLst>
            <c:ext xmlns:c16="http://schemas.microsoft.com/office/drawing/2014/chart" uri="{C3380CC4-5D6E-409C-BE32-E72D297353CC}">
              <c16:uniqueId val="{00000001-84BF-4E42-9BB5-93ED7695A318}"/>
            </c:ext>
          </c:extLst>
        </c:ser>
        <c:ser>
          <c:idx val="2"/>
          <c:order val="2"/>
          <c:tx>
            <c:strRef>
              <c:f>Chart3_data!$E$1</c:f>
              <c:strCache>
                <c:ptCount val="1"/>
                <c:pt idx="0">
                  <c:v>% Requires improvement</c:v>
                </c:pt>
              </c:strCache>
            </c:strRef>
          </c:tx>
          <c:spPr>
            <a:solidFill>
              <a:srgbClr val="69A6DC"/>
            </a:solidFill>
            <a:ln w="3175">
              <a:solidFill>
                <a:schemeClr val="bg1"/>
              </a:solidFill>
              <a:prstDash val="solid"/>
            </a:ln>
          </c:spPr>
          <c:invertIfNegative val="0"/>
          <c:dLbls>
            <c:spPr>
              <a:noFill/>
              <a:ln w="25400">
                <a:noFill/>
              </a:ln>
            </c:spPr>
            <c:txPr>
              <a:bodyPr wrap="square" lIns="38100" tIns="19050" rIns="38100" bIns="19050" anchor="ctr">
                <a:spAutoFit/>
              </a:bodyPr>
              <a:lstStyle/>
              <a:p>
                <a:pPr>
                  <a:defRPr sz="1000" b="1" i="0" u="none" strike="noStrike" baseline="0">
                    <a:solidFill>
                      <a:srgbClr val="FFFFFF"/>
                    </a:solidFill>
                    <a:latin typeface="Tahoma"/>
                    <a:ea typeface="Tahoma"/>
                    <a:cs typeface="Tahoma"/>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Chart3_data!$A$2:$B$21</c:f>
              <c:multiLvlStrCache>
                <c:ptCount val="20"/>
                <c:lvl>
                  <c:pt idx="0">
                    <c:v>All provision (5,041)</c:v>
                  </c:pt>
                  <c:pt idx="1">
                    <c:v>Childminder (2,572)</c:v>
                  </c:pt>
                  <c:pt idx="2">
                    <c:v>Childcare on non-domestic premises (2,424)</c:v>
                  </c:pt>
                  <c:pt idx="3">
                    <c:v>Childcare on domestic premises (44)</c:v>
                  </c:pt>
                  <c:pt idx="4">
                    <c:v>All provision (5,041)</c:v>
                  </c:pt>
                  <c:pt idx="5">
                    <c:v>Childminder (2,572)</c:v>
                  </c:pt>
                  <c:pt idx="6">
                    <c:v>Childcare on non-domestic premises (2,424)</c:v>
                  </c:pt>
                  <c:pt idx="7">
                    <c:v>Childcare on domestic premises (44)</c:v>
                  </c:pt>
                  <c:pt idx="8">
                    <c:v>All provision (5,041)</c:v>
                  </c:pt>
                  <c:pt idx="9">
                    <c:v>Childminder (2,572)</c:v>
                  </c:pt>
                  <c:pt idx="10">
                    <c:v>Childcare on non-domestic premises (2,424)</c:v>
                  </c:pt>
                  <c:pt idx="11">
                    <c:v>Childcare on domestic premises (44)</c:v>
                  </c:pt>
                  <c:pt idx="12">
                    <c:v>All provision (5,041)</c:v>
                  </c:pt>
                  <c:pt idx="13">
                    <c:v>Childminder (2,572)</c:v>
                  </c:pt>
                  <c:pt idx="14">
                    <c:v>Childcare on non-domestic premises (2,424)</c:v>
                  </c:pt>
                  <c:pt idx="15">
                    <c:v>Childcare on domestic premises (44)</c:v>
                  </c:pt>
                  <c:pt idx="16">
                    <c:v>All provision (5,041)</c:v>
                  </c:pt>
                  <c:pt idx="17">
                    <c:v>Childminder (2,572)</c:v>
                  </c:pt>
                  <c:pt idx="18">
                    <c:v>Childcare on non-domestic premises (2,424)</c:v>
                  </c:pt>
                  <c:pt idx="19">
                    <c:v>Childcare on domestic premises (44)</c:v>
                  </c:pt>
                </c:lvl>
                <c:lvl>
                  <c:pt idx="0">
                    <c:v>Overall effectiveness: the quality and standards of the provision</c:v>
                  </c:pt>
                  <c:pt idx="4">
                    <c:v>Quality of education</c:v>
                  </c:pt>
                  <c:pt idx="8">
                    <c:v>Behaviour and attitudes</c:v>
                  </c:pt>
                  <c:pt idx="12">
                    <c:v>Personal development</c:v>
                  </c:pt>
                  <c:pt idx="16">
                    <c:v>Effectiveness of leadership and management</c:v>
                  </c:pt>
                </c:lvl>
              </c:multiLvlStrCache>
            </c:multiLvlStrRef>
          </c:cat>
          <c:val>
            <c:numRef>
              <c:f>Chart3_data!$E$2:$E$21</c:f>
              <c:numCache>
                <c:formatCode>0</c:formatCode>
                <c:ptCount val="20"/>
                <c:pt idx="0">
                  <c:v>6.5066455068438804</c:v>
                </c:pt>
                <c:pt idx="1">
                  <c:v>5.2488335925349929</c:v>
                </c:pt>
                <c:pt idx="2">
                  <c:v>7.8382838283828384</c:v>
                </c:pt>
                <c:pt idx="3">
                  <c:v>6.8181818181818175</c:v>
                </c:pt>
                <c:pt idx="4">
                  <c:v>7.4191628645110104</c:v>
                </c:pt>
                <c:pt idx="5">
                  <c:v>5.598755832037325</c:v>
                </c:pt>
                <c:pt idx="6">
                  <c:v>9.282178217821782</c:v>
                </c:pt>
                <c:pt idx="7">
                  <c:v>11.363636363636363</c:v>
                </c:pt>
                <c:pt idx="8">
                  <c:v>6.7050188454671682</c:v>
                </c:pt>
                <c:pt idx="9">
                  <c:v>5.0544323483670297</c:v>
                </c:pt>
                <c:pt idx="10">
                  <c:v>8.4158415841584162</c:v>
                </c:pt>
                <c:pt idx="11">
                  <c:v>9.0909090909090917</c:v>
                </c:pt>
                <c:pt idx="12">
                  <c:v>5.9512001586986711</c:v>
                </c:pt>
                <c:pt idx="13">
                  <c:v>4.6267496111975115</c:v>
                </c:pt>
                <c:pt idx="14">
                  <c:v>7.3432343234323429</c:v>
                </c:pt>
                <c:pt idx="15">
                  <c:v>6.8181818181818175</c:v>
                </c:pt>
                <c:pt idx="16">
                  <c:v>6.5066455068438804</c:v>
                </c:pt>
                <c:pt idx="17">
                  <c:v>5.2488335925349929</c:v>
                </c:pt>
                <c:pt idx="18">
                  <c:v>7.8382838283828384</c:v>
                </c:pt>
                <c:pt idx="19">
                  <c:v>6.8181818181818175</c:v>
                </c:pt>
              </c:numCache>
            </c:numRef>
          </c:val>
          <c:extLst>
            <c:ext xmlns:c16="http://schemas.microsoft.com/office/drawing/2014/chart" uri="{C3380CC4-5D6E-409C-BE32-E72D297353CC}">
              <c16:uniqueId val="{00000002-84BF-4E42-9BB5-93ED7695A318}"/>
            </c:ext>
          </c:extLst>
        </c:ser>
        <c:ser>
          <c:idx val="3"/>
          <c:order val="3"/>
          <c:tx>
            <c:strRef>
              <c:f>Chart3_data!$F$1</c:f>
              <c:strCache>
                <c:ptCount val="1"/>
                <c:pt idx="0">
                  <c:v>% Inadequate</c:v>
                </c:pt>
              </c:strCache>
            </c:strRef>
          </c:tx>
          <c:spPr>
            <a:solidFill>
              <a:srgbClr val="9BCCF2"/>
            </a:solidFill>
            <a:ln w="3175">
              <a:solidFill>
                <a:schemeClr val="bg1"/>
              </a:solidFill>
            </a:ln>
          </c:spPr>
          <c:invertIfNegative val="0"/>
          <c:dLbls>
            <c:spPr>
              <a:noFill/>
              <a:ln w="25400">
                <a:noFill/>
              </a:ln>
            </c:spPr>
            <c:txPr>
              <a:bodyPr wrap="square" lIns="38100" tIns="19050" rIns="38100" bIns="19050" anchor="ctr">
                <a:spAutoFit/>
              </a:bodyPr>
              <a:lstStyle/>
              <a:p>
                <a:pPr>
                  <a:defRPr sz="1000" b="1" i="0" u="none" strike="noStrike" baseline="0">
                    <a:solidFill>
                      <a:srgbClr val="2C2A5A"/>
                    </a:solidFill>
                    <a:latin typeface="Tahoma"/>
                    <a:ea typeface="Tahoma"/>
                    <a:cs typeface="Tahoma"/>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Chart3_data!$A$2:$B$21</c:f>
              <c:multiLvlStrCache>
                <c:ptCount val="20"/>
                <c:lvl>
                  <c:pt idx="0">
                    <c:v>All provision (5,041)</c:v>
                  </c:pt>
                  <c:pt idx="1">
                    <c:v>Childminder (2,572)</c:v>
                  </c:pt>
                  <c:pt idx="2">
                    <c:v>Childcare on non-domestic premises (2,424)</c:v>
                  </c:pt>
                  <c:pt idx="3">
                    <c:v>Childcare on domestic premises (44)</c:v>
                  </c:pt>
                  <c:pt idx="4">
                    <c:v>All provision (5,041)</c:v>
                  </c:pt>
                  <c:pt idx="5">
                    <c:v>Childminder (2,572)</c:v>
                  </c:pt>
                  <c:pt idx="6">
                    <c:v>Childcare on non-domestic premises (2,424)</c:v>
                  </c:pt>
                  <c:pt idx="7">
                    <c:v>Childcare on domestic premises (44)</c:v>
                  </c:pt>
                  <c:pt idx="8">
                    <c:v>All provision (5,041)</c:v>
                  </c:pt>
                  <c:pt idx="9">
                    <c:v>Childminder (2,572)</c:v>
                  </c:pt>
                  <c:pt idx="10">
                    <c:v>Childcare on non-domestic premises (2,424)</c:v>
                  </c:pt>
                  <c:pt idx="11">
                    <c:v>Childcare on domestic premises (44)</c:v>
                  </c:pt>
                  <c:pt idx="12">
                    <c:v>All provision (5,041)</c:v>
                  </c:pt>
                  <c:pt idx="13">
                    <c:v>Childminder (2,572)</c:v>
                  </c:pt>
                  <c:pt idx="14">
                    <c:v>Childcare on non-domestic premises (2,424)</c:v>
                  </c:pt>
                  <c:pt idx="15">
                    <c:v>Childcare on domestic premises (44)</c:v>
                  </c:pt>
                  <c:pt idx="16">
                    <c:v>All provision (5,041)</c:v>
                  </c:pt>
                  <c:pt idx="17">
                    <c:v>Childminder (2,572)</c:v>
                  </c:pt>
                  <c:pt idx="18">
                    <c:v>Childcare on non-domestic premises (2,424)</c:v>
                  </c:pt>
                  <c:pt idx="19">
                    <c:v>Childcare on domestic premises (44)</c:v>
                  </c:pt>
                </c:lvl>
                <c:lvl>
                  <c:pt idx="0">
                    <c:v>Overall effectiveness: the quality and standards of the provision</c:v>
                  </c:pt>
                  <c:pt idx="4">
                    <c:v>Quality of education</c:v>
                  </c:pt>
                  <c:pt idx="8">
                    <c:v>Behaviour and attitudes</c:v>
                  </c:pt>
                  <c:pt idx="12">
                    <c:v>Personal development</c:v>
                  </c:pt>
                  <c:pt idx="16">
                    <c:v>Effectiveness of leadership and management</c:v>
                  </c:pt>
                </c:lvl>
              </c:multiLvlStrCache>
            </c:multiLvlStrRef>
          </c:cat>
          <c:val>
            <c:numRef>
              <c:f>Chart3_data!$F$2:$F$21</c:f>
              <c:numCache>
                <c:formatCode>0</c:formatCode>
                <c:ptCount val="20"/>
                <c:pt idx="0">
                  <c:v>7.1414401904384057</c:v>
                </c:pt>
                <c:pt idx="1">
                  <c:v>5.5598755832037323</c:v>
                </c:pt>
                <c:pt idx="2">
                  <c:v>8.6633663366336631</c:v>
                </c:pt>
                <c:pt idx="3">
                  <c:v>13.636363636363635</c:v>
                </c:pt>
                <c:pt idx="4">
                  <c:v>4.0468161079150962</c:v>
                </c:pt>
                <c:pt idx="5">
                  <c:v>3.421461897356143</c:v>
                </c:pt>
                <c:pt idx="6">
                  <c:v>4.6204620462046204</c:v>
                </c:pt>
                <c:pt idx="7">
                  <c:v>6.8181818181818175</c:v>
                </c:pt>
                <c:pt idx="8">
                  <c:v>4.0071414401904386</c:v>
                </c:pt>
                <c:pt idx="9">
                  <c:v>3.3825816485225508</c:v>
                </c:pt>
                <c:pt idx="10">
                  <c:v>4.5792079207920793</c:v>
                </c:pt>
                <c:pt idx="11">
                  <c:v>6.8181818181818175</c:v>
                </c:pt>
                <c:pt idx="12">
                  <c:v>6.9827415195397746</c:v>
                </c:pt>
                <c:pt idx="13">
                  <c:v>5.3654743390357691</c:v>
                </c:pt>
                <c:pt idx="14">
                  <c:v>8.5396039603960396</c:v>
                </c:pt>
                <c:pt idx="15">
                  <c:v>13.636363636363635</c:v>
                </c:pt>
                <c:pt idx="16">
                  <c:v>7.1414401904384057</c:v>
                </c:pt>
                <c:pt idx="17">
                  <c:v>5.5598755832037323</c:v>
                </c:pt>
                <c:pt idx="18">
                  <c:v>8.6633663366336631</c:v>
                </c:pt>
                <c:pt idx="19">
                  <c:v>13.636363636363635</c:v>
                </c:pt>
              </c:numCache>
            </c:numRef>
          </c:val>
          <c:extLst>
            <c:ext xmlns:c16="http://schemas.microsoft.com/office/drawing/2014/chart" uri="{C3380CC4-5D6E-409C-BE32-E72D297353CC}">
              <c16:uniqueId val="{00000003-84BF-4E42-9BB5-93ED7695A318}"/>
            </c:ext>
          </c:extLst>
        </c:ser>
        <c:dLbls>
          <c:showLegendKey val="0"/>
          <c:showVal val="0"/>
          <c:showCatName val="0"/>
          <c:showSerName val="0"/>
          <c:showPercent val="0"/>
          <c:showBubbleSize val="0"/>
        </c:dLbls>
        <c:gapWidth val="70"/>
        <c:overlap val="100"/>
        <c:axId val="238887880"/>
        <c:axId val="238882392"/>
      </c:barChart>
      <c:catAx>
        <c:axId val="238887880"/>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ahoma"/>
                <a:ea typeface="Tahoma"/>
                <a:cs typeface="Tahoma"/>
              </a:defRPr>
            </a:pPr>
            <a:endParaRPr lang="en-US"/>
          </a:p>
        </c:txPr>
        <c:crossAx val="238882392"/>
        <c:crossesAt val="0"/>
        <c:auto val="1"/>
        <c:lblAlgn val="ctr"/>
        <c:lblOffset val="100"/>
        <c:tickLblSkip val="1"/>
        <c:tickMarkSkip val="1"/>
        <c:noMultiLvlLbl val="0"/>
      </c:catAx>
      <c:valAx>
        <c:axId val="238882392"/>
        <c:scaling>
          <c:orientation val="minMax"/>
          <c:max val="1"/>
          <c:min val="0"/>
        </c:scaling>
        <c:delete val="1"/>
        <c:axPos val="t"/>
        <c:numFmt formatCode="0%" sourceLinked="1"/>
        <c:majorTickMark val="out"/>
        <c:minorTickMark val="none"/>
        <c:tickLblPos val="nextTo"/>
        <c:crossAx val="238887880"/>
        <c:crosses val="autoZero"/>
        <c:crossBetween val="between"/>
        <c:majorUnit val="1"/>
        <c:minorUnit val="1"/>
      </c:valAx>
      <c:spPr>
        <a:noFill/>
        <a:ln w="25400">
          <a:noFill/>
        </a:ln>
      </c:spPr>
    </c:plotArea>
    <c:legend>
      <c:legendPos val="r"/>
      <c:layout>
        <c:manualLayout>
          <c:xMode val="edge"/>
          <c:yMode val="edge"/>
          <c:x val="0.29763800194267054"/>
          <c:y val="0.937944131164827"/>
          <c:w val="0.67515458697584063"/>
          <c:h val="4.4280274880804271E-2"/>
        </c:manualLayout>
      </c:layout>
      <c:overlay val="0"/>
      <c:spPr>
        <a:solidFill>
          <a:srgbClr val="FFFFFF"/>
        </a:solidFill>
        <a:ln w="25400">
          <a:noFill/>
        </a:ln>
      </c:spPr>
      <c:txPr>
        <a:bodyPr/>
        <a:lstStyle/>
        <a:p>
          <a:pPr>
            <a:defRPr sz="1100" b="0" i="0" u="none" strike="noStrike" baseline="0">
              <a:solidFill>
                <a:srgbClr val="000000"/>
              </a:solidFill>
              <a:latin typeface="Tahoma"/>
              <a:ea typeface="Tahoma"/>
              <a:cs typeface="Tahoma"/>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Tahoma"/>
          <a:ea typeface="Tahoma"/>
          <a:cs typeface="Tahoma"/>
        </a:defRPr>
      </a:pPr>
      <a:endParaRPr lang="en-US"/>
    </a:p>
  </c:txPr>
  <c:printSettings>
    <c:headerFooter alignWithMargins="0"/>
    <c:pageMargins b="1" l="0.75" r="0.75"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0</xdr:col>
      <xdr:colOff>5038725</xdr:colOff>
      <xdr:row>0</xdr:row>
      <xdr:rowOff>0</xdr:rowOff>
    </xdr:from>
    <xdr:to>
      <xdr:col>1</xdr:col>
      <xdr:colOff>521970</xdr:colOff>
      <xdr:row>2</xdr:row>
      <xdr:rowOff>114298</xdr:rowOff>
    </xdr:to>
    <xdr:pic>
      <xdr:nvPicPr>
        <xdr:cNvPr id="8" name="Picture 1" descr="ofsted_logo">
          <a:extLst>
            <a:ext uri="{FF2B5EF4-FFF2-40B4-BE49-F238E27FC236}">
              <a16:creationId xmlns:a16="http://schemas.microsoft.com/office/drawing/2014/main" id="{00000000-0008-0000-0000-000008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8275" y="60958"/>
          <a:ext cx="1102995" cy="1043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22860</xdr:colOff>
      <xdr:row>2</xdr:row>
      <xdr:rowOff>0</xdr:rowOff>
    </xdr:from>
    <xdr:to>
      <xdr:col>6</xdr:col>
      <xdr:colOff>121920</xdr:colOff>
      <xdr:row>21</xdr:row>
      <xdr:rowOff>7620</xdr:rowOff>
    </xdr:to>
    <xdr:graphicFrame macro="">
      <xdr:nvGraphicFramePr>
        <xdr:cNvPr id="2" name="Chart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160020</xdr:colOff>
      <xdr:row>3</xdr:row>
      <xdr:rowOff>60960</xdr:rowOff>
    </xdr:from>
    <xdr:to>
      <xdr:col>10</xdr:col>
      <xdr:colOff>579120</xdr:colOff>
      <xdr:row>43</xdr:row>
      <xdr:rowOff>99060</xdr:rowOff>
    </xdr:to>
    <xdr:graphicFrame macro="">
      <xdr:nvGraphicFramePr>
        <xdr:cNvPr id="2" name="Chart 2">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68580</xdr:colOff>
      <xdr:row>2</xdr:row>
      <xdr:rowOff>0</xdr:rowOff>
    </xdr:from>
    <xdr:to>
      <xdr:col>10</xdr:col>
      <xdr:colOff>449580</xdr:colOff>
      <xdr:row>43</xdr:row>
      <xdr:rowOff>106680</xdr:rowOff>
    </xdr:to>
    <xdr:graphicFrame macro="">
      <xdr:nvGraphicFramePr>
        <xdr:cNvPr id="2" name="Chart 3">
          <a:extLst>
            <a:ext uri="{FF2B5EF4-FFF2-40B4-BE49-F238E27FC236}">
              <a16:creationId xmlns:a16="http://schemas.microsoft.com/office/drawing/2014/main" id="{3DD9B778-386C-4AD8-834B-FA84187994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ites/IN0075/Early%20years%20remit/External%20Products/Official%20Statistics/2022-03/3.%20QA/QA%20copy%20Functional_Childcare_providers_and_inspections_charts_and_tables%20as%20at%2031%20March%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Ranges"/>
      <sheetName val="Drop down Values"/>
      <sheetName val="ProvidersandPlaces"/>
      <sheetName val="JoinersandLeavers"/>
      <sheetName val="Notes"/>
      <sheetName val="Table 1"/>
      <sheetName val="Table 2"/>
      <sheetName val="Table 3"/>
      <sheetName val="Table 4"/>
      <sheetName val="Chart 1"/>
      <sheetName val="EYR_most_recent_outcomes"/>
      <sheetName val="EYR_NCOR_MR"/>
      <sheetName val="EYR_INADQ_NCOR"/>
      <sheetName val="HistoricEYROE"/>
      <sheetName val="Table 5"/>
      <sheetName val="Table 6"/>
      <sheetName val="Table 7"/>
      <sheetName val="Table 8"/>
      <sheetName val="Table 9"/>
      <sheetName val="EYR_actions_and_recommendations"/>
      <sheetName val="Table 10"/>
      <sheetName val="LeftEYRRegister_insp_only"/>
      <sheetName val="Table 11"/>
      <sheetName val="Table 12"/>
      <sheetName val="CR_most_recent_outcome"/>
      <sheetName val="Table 13"/>
      <sheetName val="Chart 2"/>
      <sheetName val="Chart2_Data"/>
      <sheetName val="EYFULL_in_period"/>
      <sheetName val="Table 14"/>
      <sheetName val="CR_insp_in_period"/>
      <sheetName val="Table 15"/>
      <sheetName val="Table 16"/>
      <sheetName val="Table 17"/>
      <sheetName val="Table 18"/>
      <sheetName val="Table 19"/>
      <sheetName val="Table 20"/>
      <sheetName val="Reg_events_in_period"/>
      <sheetName val="Chart 3"/>
      <sheetName val="Chart3_data"/>
      <sheetName val="QA copy Functional_Childcare_pr"/>
    </sheetNames>
    <sheetDataSet>
      <sheetData sheetId="0" refreshError="1"/>
      <sheetData sheetId="1" refreshError="1"/>
      <sheetData sheetId="2"/>
      <sheetData sheetId="3"/>
      <sheetData sheetId="4"/>
      <sheetData sheetId="5"/>
      <sheetData sheetId="6" refreshError="1"/>
      <sheetData sheetId="7"/>
      <sheetData sheetId="8" refreshError="1"/>
      <sheetData sheetId="9"/>
      <sheetData sheetId="10" refreshError="1"/>
      <sheetData sheetId="11" refreshError="1"/>
      <sheetData sheetId="12"/>
      <sheetData sheetId="13"/>
      <sheetData sheetId="14"/>
      <sheetData sheetId="15"/>
      <sheetData sheetId="16" refreshError="1"/>
      <sheetData sheetId="17" refreshError="1"/>
      <sheetData sheetId="18" refreshError="1"/>
      <sheetData sheetId="19" refreshError="1"/>
      <sheetData sheetId="20" refreshError="1"/>
      <sheetData sheetId="21"/>
      <sheetData sheetId="22" refreshError="1"/>
      <sheetData sheetId="23"/>
      <sheetData sheetId="24" refreshError="1"/>
      <sheetData sheetId="25" refreshError="1"/>
      <sheetData sheetId="26"/>
      <sheetData sheetId="27" refreshError="1"/>
      <sheetData sheetId="28" refreshError="1"/>
      <sheetData sheetId="29" refreshError="1"/>
      <sheetData sheetId="30"/>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providers_and_places_agg" connectionId="10" xr16:uid="{00000000-0016-0000-0500-000000000000}" autoFormatId="16" applyNumberFormats="0" applyBorderFormats="0" applyFontFormats="0" applyPatternFormats="0" applyAlignmentFormats="0" applyWidthHeightFormats="0">
  <queryTableRefresh nextId="12">
    <queryTableFields count="11">
      <queryTableField id="1" name="vlookup" tableColumnId="1"/>
      <queryTableField id="2" name="Provision Type" tableColumnId="2"/>
      <queryTableField id="3" name="Register summary" tableColumnId="3"/>
      <queryTableField id="4" name="GOR" tableColumnId="4"/>
      <queryTableField id="5" name="LA" tableColumnId="5"/>
      <queryTableField id="6" name="EYR providers" tableColumnId="6"/>
      <queryTableField id="7" name="EYR places" tableColumnId="7"/>
      <queryTableField id="8" name="Non EYR providers" tableColumnId="8"/>
      <queryTableField id="9" name="Non EYR places" tableColumnId="9"/>
      <queryTableField id="10" name="All Providers" tableColumnId="10"/>
      <queryTableField id="11" name="All providers places" tableColumnId="11"/>
    </queryTableFields>
  </queryTableRefresh>
</queryTable>
</file>

<file path=xl/queryTables/queryTable10.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CR_inspections_in_period_agg" connectionId="1" xr16:uid="{00000000-0016-0000-2400-00000A000000}" autoFormatId="16" applyNumberFormats="0" applyBorderFormats="0" applyFontFormats="0" applyPatternFormats="0" applyAlignmentFormats="0" applyWidthHeightFormats="0">
  <queryTableRefresh nextId="11">
    <queryTableFields count="9">
      <queryTableField id="1" name="lookup" tableColumnId="1"/>
      <queryTableField id="2" name="Provision Type" tableColumnId="2"/>
      <queryTableField id="3" name="Event_type_grouping" tableColumnId="3"/>
      <queryTableField id="4" name="Event period" tableColumnId="4"/>
      <queryTableField id="5" name="Question" tableColumnId="5"/>
      <queryTableField id="7" name="Total - requirements suitabilty" tableColumnId="7"/>
      <queryTableField id="8" name="Met" tableColumnId="8"/>
      <queryTableField id="9" name="Not met: actions" tableColumnId="9"/>
      <queryTableField id="10" name="Not met: enforcement" tableColumnId="10"/>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joiners_and_leavers_agg" connectionId="9" xr16:uid="{00000000-0016-0000-0600-000001000000}" autoFormatId="16" applyNumberFormats="0" applyBorderFormats="0" applyFontFormats="0" applyPatternFormats="0" applyAlignmentFormats="0" applyWidthHeightFormats="0">
  <queryTableRefresh nextId="19">
    <queryTableFields count="18">
      <queryTableField id="1" name="vlookup" tableColumnId="1"/>
      <queryTableField id="2" name="Provision Type" tableColumnId="2"/>
      <queryTableField id="3" name="GOR" tableColumnId="3"/>
      <queryTableField id="4" name="LA" tableColumnId="4"/>
      <queryTableField id="5" name="Period" tableColumnId="5"/>
      <queryTableField id="6" name="EYR_prov_at_start" tableColumnId="6"/>
      <queryTableField id="7" name="EYR_places_at_start" tableColumnId="7"/>
      <queryTableField id="8" name="EYR_joiners" tableColumnId="8"/>
      <queryTableField id="9" name="EYR_joiners_places" tableColumnId="9"/>
      <queryTableField id="10" name="EYR_leavers" tableColumnId="10"/>
      <queryTableField id="11" name="EYR_leavers_places" tableColumnId="11"/>
      <queryTableField id="12" name="steady_state_change" tableColumnId="12"/>
      <queryTableField id="13" name="EYR_prov_at_end" tableColumnId="13"/>
      <queryTableField id="14" name="EYR_places_at_end" tableColumnId="14"/>
      <queryTableField id="15" name="Non_EYR_prov_at_start" tableColumnId="15"/>
      <queryTableField id="16" name="Non_EYR_joiners" tableColumnId="16"/>
      <queryTableField id="17" name="Non_EYR_leavers" tableColumnId="17"/>
      <queryTableField id="18" name="Non_EYR_prov_at_end" tableColumnId="18"/>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EYR_most_recent_agg" connectionId="6" xr16:uid="{00000000-0016-0000-0C00-000002000000}" autoFormatId="16" applyNumberFormats="0" applyBorderFormats="0" applyFontFormats="0" applyPatternFormats="0" applyAlignmentFormats="0" applyWidthHeightFormats="0">
  <queryTableRefresh nextId="16">
    <queryTableFields count="14">
      <queryTableField id="1" name="lookup" tableColumnId="1"/>
      <queryTableField id="2" name="Provision Type" tableColumnId="2"/>
      <queryTableField id="3" name="LA Name" tableColumnId="3"/>
      <queryTableField id="4" name="Question" tableColumnId="4"/>
      <queryTableField id="5" name="Total" tableColumnId="5"/>
      <queryTableField id="6" name="Outstanding" tableColumnId="6"/>
      <queryTableField id="7" name="Good" tableColumnId="7"/>
      <queryTableField id="8" name="Requires Improvement" tableColumnId="8"/>
      <queryTableField id="9" name="Inadequate" tableColumnId="9"/>
      <queryTableField id="10" name="No response" tableColumnId="10"/>
      <queryTableField id="14" name="Total - requirements suitabilty" tableColumnId="14"/>
      <queryTableField id="11" name="Met" tableColumnId="11"/>
      <queryTableField id="12" name="Not met: actions" tableColumnId="12"/>
      <queryTableField id="13" name="Not met: enforcement" tableColumnId="13"/>
    </queryTableFields>
  </queryTableRefresh>
</queryTable>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EYR_most_recent_NCOR_agg" connectionId="7" xr16:uid="{00000000-0016-0000-0D00-000003000000}" autoFormatId="16" applyNumberFormats="0" applyBorderFormats="0" applyFontFormats="0" applyPatternFormats="0" applyAlignmentFormats="0" applyWidthHeightFormats="0">
  <queryTableRefresh nextId="19">
    <queryTableFields count="18">
      <queryTableField id="1" name="lookup" tableColumnId="1"/>
      <queryTableField id="2" name="Provision Type" tableColumnId="2"/>
      <queryTableField id="3" name="LA Name" tableColumnId="3"/>
      <queryTableField id="4" name="Total" tableColumnId="4"/>
      <queryTableField id="5" name="Met" tableColumnId="5"/>
      <queryTableField id="6" name="Not Met (with actions)" tableColumnId="6"/>
      <queryTableField id="7" name="Not Met (enforcement)" tableColumnId="7"/>
      <queryTableField id="8" name="CCR_Total" tableColumnId="8"/>
      <queryTableField id="9" name="CCR_Met" tableColumnId="9"/>
      <queryTableField id="10" name="CCR_Not Met (with actions)" tableColumnId="10"/>
      <queryTableField id="11" name="CCR_Not Met (enforcement)" tableColumnId="11"/>
      <queryTableField id="12" name="VCR_Total" tableColumnId="12"/>
      <queryTableField id="13" name="VCR_Met" tableColumnId="13"/>
      <queryTableField id="14" name="VCR_Not Met (with actions)" tableColumnId="14"/>
      <queryTableField id="15" name="VCR_Not Met (enforcement)" tableColumnId="15"/>
      <queryTableField id="16" name="CCR_No response" tableColumnId="16"/>
      <queryTableField id="17" name="VCR_No response" tableColumnId="17"/>
      <queryTableField id="18" name="No response" tableColumnId="18"/>
    </queryTableFields>
  </queryTableRefresh>
</queryTable>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EYR_inadequate_NCOR_agg" connectionId="5" xr16:uid="{00000000-0016-0000-0E00-000004000000}" autoFormatId="16" applyNumberFormats="0" applyBorderFormats="0" applyFontFormats="0" applyPatternFormats="0" applyAlignmentFormats="0" applyWidthHeightFormats="0">
  <queryTableRefresh nextId="23">
    <queryTableFields count="18">
      <queryTableField id="1" name="lookup" tableColumnId="1"/>
      <queryTableField id="2" name="Provision Type" tableColumnId="2"/>
      <queryTableField id="3" name="LA Name" tableColumnId="3"/>
      <queryTableField id="4" name="Total Inadequate" tableColumnId="4"/>
      <queryTableField id="15" name="Total" tableColumnId="15"/>
      <queryTableField id="16" name="Met" tableColumnId="16"/>
      <queryTableField id="17" name="Not Met (with actions)" tableColumnId="17"/>
      <queryTableField id="18" name="Not Met (enforcement)" tableColumnId="18"/>
      <queryTableField id="5" name="CCR_Total" tableColumnId="5"/>
      <queryTableField id="6" name="CCR_Met" tableColumnId="6"/>
      <queryTableField id="7" name="CCR_Not Met (with actions)" tableColumnId="7"/>
      <queryTableField id="8" name="CCR_Not Met (enforcement)" tableColumnId="8"/>
      <queryTableField id="9" name="VCR_Total" tableColumnId="9"/>
      <queryTableField id="10" name="VCR_Met" tableColumnId="10"/>
      <queryTableField id="11" name="VCR_Not Met (with actions)" tableColumnId="11"/>
      <queryTableField id="12" name="VCR_Not Met (enforcement)" tableColumnId="12"/>
      <queryTableField id="13" name="CCR_No response" tableColumnId="13"/>
      <queryTableField id="14" name="VCR_No response" tableColumnId="14"/>
    </queryTableFields>
  </queryTableRefresh>
</queryTable>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historic_EYR_OE_outcome" connectionId="8" xr16:uid="{00000000-0016-0000-0F00-000005000000}" autoFormatId="16" applyNumberFormats="0" applyBorderFormats="0" applyFontFormats="0" applyPatternFormats="0" applyAlignmentFormats="0" applyWidthHeightFormats="0">
  <queryTableRefresh nextId="14">
    <queryTableFields count="13">
      <queryTableField id="1" name="lookup" tableColumnId="1"/>
      <queryTableField id="2" name="month" tableColumnId="2"/>
      <queryTableField id="3" name="prov" tableColumnId="3"/>
      <queryTableField id="4" name="Total number of EYR providers" tableColumnId="4"/>
      <queryTableField id="5" name="Total number inspected" tableColumnId="5"/>
      <queryTableField id="6" name="Outstanding" tableColumnId="6"/>
      <queryTableField id="7" name="Good" tableColumnId="7"/>
      <queryTableField id="8" name="Satisfactory /Requires Improvement" tableColumnId="8"/>
      <queryTableField id="9" name="Inadequate" tableColumnId="9"/>
      <queryTableField id="10" name="Outstanding %" tableColumnId="10"/>
      <queryTableField id="11" name="Good %" tableColumnId="11"/>
      <queryTableField id="12" name="Satisfactory /Requires Improvement %" tableColumnId="12"/>
      <queryTableField id="13" name="Inadequate %" tableColumnId="13"/>
    </queryTableFields>
  </queryTableRefresh>
</queryTable>
</file>

<file path=xl/queryTables/queryTable7.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EYR_actions_and_recommendations_agg" connectionId="4" xr16:uid="{00000000-0016-0000-1500-000006000000}" autoFormatId="16" applyNumberFormats="0" applyBorderFormats="0" applyFontFormats="0" applyPatternFormats="0" applyAlignmentFormats="0" applyWidthHeightFormats="0">
  <queryTableRefresh nextId="6">
    <queryTableFields count="5">
      <queryTableField id="1" name="lookup" tableColumnId="1"/>
      <queryTableField id="2" name="Provision Type" tableColumnId="2"/>
      <queryTableField id="3" name="LA Name" tableColumnId="3"/>
      <queryTableField id="4" name="Question" tableColumnId="4"/>
      <queryTableField id="5" name="Total" tableColumnId="5"/>
    </queryTableFields>
  </queryTableRefresh>
</queryTable>
</file>

<file path=xl/queryTables/queryTable8.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CR_most_recent_agg" connectionId="2" xr16:uid="{00000000-0016-0000-1A00-000008000000}" autoFormatId="16" applyNumberFormats="0" applyBorderFormats="0" applyFontFormats="0" applyPatternFormats="0" applyAlignmentFormats="0" applyWidthHeightFormats="0">
  <queryTableRefresh nextId="13">
    <queryTableFields count="8">
      <queryTableField id="1" name="lookup" tableColumnId="1"/>
      <queryTableField id="9" name="Question" tableColumnId="9"/>
      <queryTableField id="2" name="Provision Type" tableColumnId="2"/>
      <queryTableField id="11" name="No of Providers" tableColumnId="10"/>
      <queryTableField id="5" name="Total" tableColumnId="5"/>
      <queryTableField id="6" name="Met" tableColumnId="6"/>
      <queryTableField id="7" name="Not met: actions" tableColumnId="7"/>
      <queryTableField id="8" name="Not met: enforcement" tableColumnId="8"/>
    </queryTableFields>
  </queryTableRefresh>
</queryTable>
</file>

<file path=xl/queryTables/queryTable9.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EY_inspections_in_period_agg" connectionId="3" xr16:uid="{00000000-0016-0000-1E00-000009000000}" autoFormatId="16" applyNumberFormats="0" applyBorderFormats="0" applyFontFormats="0" applyPatternFormats="0" applyAlignmentFormats="0" applyWidthHeightFormats="0">
  <queryTableRefresh nextId="19">
    <queryTableFields count="17">
      <queryTableField id="1" name="lookup" tableColumnId="1"/>
      <queryTableField id="2" name="Provision Type" tableColumnId="2"/>
      <queryTableField id="3" name="LA Name" tableColumnId="3"/>
      <queryTableField id="4" name="Event_type_grouping" tableColumnId="4"/>
      <queryTableField id="5" name="Event period" tableColumnId="5"/>
      <queryTableField id="6" name="Question" tableColumnId="6"/>
      <queryTableField id="13" name="Total No of inspections" tableColumnId="13"/>
      <queryTableField id="7" name="Total" tableColumnId="7"/>
      <queryTableField id="8" name="Outstanding" tableColumnId="8"/>
      <queryTableField id="9" name="Good" tableColumnId="9"/>
      <queryTableField id="10" name="Requires Improvement" tableColumnId="10"/>
      <queryTableField id="11" name="Inadequate" tableColumnId="11"/>
      <queryTableField id="12" name="No response" tableColumnId="12"/>
      <queryTableField id="14" name="Total - requirements suitabilty" tableColumnId="14"/>
      <queryTableField id="15" name="Met" tableColumnId="15"/>
      <queryTableField id="16" name="Not met: actions" tableColumnId="16"/>
      <queryTableField id="17" name="Not met: enforcement" tableColumnId="17"/>
    </queryTableFields>
  </queryTableRefresh>
</queryTable>
</file>

<file path=xl/tables/_rels/table10.xml.rels><?xml version="1.0" encoding="UTF-8" standalone="yes"?>
<Relationships xmlns="http://schemas.openxmlformats.org/package/2006/relationships"><Relationship Id="rId1" Type="http://schemas.openxmlformats.org/officeDocument/2006/relationships/queryTable" Target="../queryTables/queryTable8.xml"/></Relationships>
</file>

<file path=xl/tables/_rels/table11.xml.rels><?xml version="1.0" encoding="UTF-8" standalone="yes"?>
<Relationships xmlns="http://schemas.openxmlformats.org/package/2006/relationships"><Relationship Id="rId1" Type="http://schemas.openxmlformats.org/officeDocument/2006/relationships/queryTable" Target="../queryTables/queryTable9.xml"/></Relationships>
</file>

<file path=xl/tables/_rels/table12.xml.rels><?xml version="1.0" encoding="UTF-8" standalone="yes"?>
<Relationships xmlns="http://schemas.openxmlformats.org/package/2006/relationships"><Relationship Id="rId1" Type="http://schemas.openxmlformats.org/officeDocument/2006/relationships/queryTable" Target="../queryTables/queryTable10.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5.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_rels/table6.xml.rels><?xml version="1.0" encoding="UTF-8" standalone="yes"?>
<Relationships xmlns="http://schemas.openxmlformats.org/package/2006/relationships"><Relationship Id="rId1" Type="http://schemas.openxmlformats.org/officeDocument/2006/relationships/queryTable" Target="../queryTables/queryTable5.xml"/></Relationships>
</file>

<file path=xl/tables/_rels/table7.xml.rels><?xml version="1.0" encoding="UTF-8" standalone="yes"?>
<Relationships xmlns="http://schemas.openxmlformats.org/package/2006/relationships"><Relationship Id="rId1" Type="http://schemas.openxmlformats.org/officeDocument/2006/relationships/queryTable" Target="../queryTables/queryTable6.xml"/></Relationships>
</file>

<file path=xl/tables/_rels/table8.xml.rels><?xml version="1.0" encoding="UTF-8" standalone="yes"?>
<Relationships xmlns="http://schemas.openxmlformats.org/package/2006/relationships"><Relationship Id="rId1" Type="http://schemas.openxmlformats.org/officeDocument/2006/relationships/queryTable" Target="../queryTables/queryTable7.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261787DF-C104-4F69-A78C-8450482DE876}" name="Contents" displayName="Contents" ref="A2:N26" totalsRowShown="0" headerRowDxfId="23" dataDxfId="22" tableBorderDxfId="21" headerRowCellStyle="Normal 4 2" dataCellStyle="Normal 4 2">
  <autoFilter ref="A2:N26" xr:uid="{0D768B40-611F-42DD-8F28-29261999F58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9EE46F21-9DE7-4C06-B62A-115E47DF854B}" name="Table or _x000a_Chart" dataDxfId="20" dataCellStyle="Hyperlink"/>
    <tableColumn id="2" xr3:uid="{D41B1C3E-D700-4204-BB67-5F78E05AE8C3}" name="Description" dataDxfId="19" dataCellStyle="Normal 4 2"/>
    <tableColumn id="3" xr3:uid="{435CFA44-4C29-4D92-BA0E-C6AB703CEEDA}" name="National" dataDxfId="18" dataCellStyle="Normal 4 2"/>
    <tableColumn id="4" xr3:uid="{E86FE698-FF6F-49BB-8374-FBD247BEAC9A}" name="Local Authority" dataDxfId="17" dataCellStyle="Normal 4 2"/>
    <tableColumn id="5" xr3:uid="{2C60DBE3-F0E4-4D6F-9A3A-220C63D80AF1}" name="Providers" dataDxfId="16" dataCellStyle="Normal 4 2"/>
    <tableColumn id="6" xr3:uid="{6FCF0586-C2C9-4A01-88AD-4EA33B132E94}" name="Places" dataDxfId="15" dataCellStyle="Normal 4 2"/>
    <tableColumn id="7" xr3:uid="{C21C218E-B768-42DA-9769-8D078EB4507B}" name="Early Years Register" dataDxfId="14" dataCellStyle="Normal 4 2"/>
    <tableColumn id="8" xr3:uid="{57F2F536-1499-4D80-83CD-B2D164B567B6}" name="Childcare Register (CCR and VCR)" dataDxfId="13" dataCellStyle="Normal 4 2"/>
    <tableColumn id="9" xr3:uid="{466E7FE3-28AE-4CC0-8609-B6B26E642FC0}" name="Joiners _x000a_and leavers" dataDxfId="12" dataCellStyle="Normal 4 2"/>
    <tableColumn id="10" xr3:uid="{A4B52117-74E6-4EEF-A957-BED8DBED6C5B}" name="Number of inspections / providers inspected" dataDxfId="11" dataCellStyle="Normal 4 2"/>
    <tableColumn id="11" xr3:uid="{B63A1811-85D9-4721-8F59-0E9CBF25DA52}" name="Overall effectiveness" dataDxfId="10" dataCellStyle="Normal 4 2"/>
    <tableColumn id="12" xr3:uid="{D55DAD28-CC37-4690-BCBD-930A7D1A7619}" name="Inspection sub-judgements" dataDxfId="9" dataCellStyle="Normal 4 2"/>
    <tableColumn id="13" xr3:uid="{2F218FE9-8ABC-41F8-AFEB-8513B8B646A8}" name="No children on roll" dataDxfId="8" dataCellStyle="Normal 4 2"/>
    <tableColumn id="14" xr3:uid="{803409A7-06C1-4C7C-AE37-85AE97A08512}" name="Actions and recommendations" dataDxfId="7" dataCellStyle="Normal 4 2"/>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8000000}" name="Table_clu7sql1_ssdb_DATAMART_EARLY_YEARS_tbl_CR_most_recent_agg" displayName="Table_clu7sql1_ssdb_DATAMART_EARLY_YEARS_tbl_CR_most_recent_agg" ref="A1:H11" tableType="queryTable" totalsRowShown="0">
  <autoFilter ref="A1:H11" xr:uid="{00000000-0009-0000-0100-00000A000000}"/>
  <sortState xmlns:xlrd2="http://schemas.microsoft.com/office/spreadsheetml/2017/richdata2" ref="A2:H11">
    <sortCondition ref="A1:A17"/>
  </sortState>
  <tableColumns count="8">
    <tableColumn id="1" xr3:uid="{00000000-0010-0000-0800-000001000000}" uniqueName="1" name="lookup" queryTableFieldId="1"/>
    <tableColumn id="9" xr3:uid="{00000000-0010-0000-0800-000009000000}" uniqueName="9" name="Question" queryTableFieldId="9"/>
    <tableColumn id="2" xr3:uid="{00000000-0010-0000-0800-000002000000}" uniqueName="2" name="Provision Type" queryTableFieldId="2"/>
    <tableColumn id="10" xr3:uid="{00000000-0010-0000-0800-00000A000000}" uniqueName="10" name="No of Providers" queryTableFieldId="11"/>
    <tableColumn id="5" xr3:uid="{00000000-0010-0000-0800-000005000000}" uniqueName="5" name="Total" queryTableFieldId="5"/>
    <tableColumn id="6" xr3:uid="{00000000-0010-0000-0800-000006000000}" uniqueName="6" name="Met" queryTableFieldId="6"/>
    <tableColumn id="7" xr3:uid="{00000000-0010-0000-0800-000007000000}" uniqueName="7" name="Not met: actions" queryTableFieldId="7"/>
    <tableColumn id="8" xr3:uid="{00000000-0010-0000-0800-000008000000}" uniqueName="8" name="Not met: enforcement" queryTableFieldId="8"/>
  </tableColumns>
  <tableStyleInfo name="TableStyleLight13"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9000000}" name="Table_clu7sql1_ssdb_DATAMART_EARLY_YEARS_tbl_EY_inspections_in_period_agg" displayName="Table_clu7sql1_ssdb_DATAMART_EARLY_YEARS_tbl_EY_inspections_in_period_agg" ref="A1:Q12678" tableType="queryTable" totalsRowShown="0">
  <autoFilter ref="A1:Q12678" xr:uid="{505C0C86-7BDE-416D-B1E7-BCC25DC96CF3}"/>
  <tableColumns count="17">
    <tableColumn id="1" xr3:uid="{00000000-0010-0000-0900-000001000000}" uniqueName="1" name="lookup" queryTableFieldId="1"/>
    <tableColumn id="2" xr3:uid="{00000000-0010-0000-0900-000002000000}" uniqueName="2" name="Provision Type" queryTableFieldId="2"/>
    <tableColumn id="3" xr3:uid="{00000000-0010-0000-0900-000003000000}" uniqueName="3" name="LA Name" queryTableFieldId="3"/>
    <tableColumn id="4" xr3:uid="{00000000-0010-0000-0900-000004000000}" uniqueName="4" name="Event_type_grouping" queryTableFieldId="4"/>
    <tableColumn id="5" xr3:uid="{00000000-0010-0000-0900-000005000000}" uniqueName="5" name="Event period" queryTableFieldId="5"/>
    <tableColumn id="6" xr3:uid="{00000000-0010-0000-0900-000006000000}" uniqueName="6" name="Question" queryTableFieldId="6"/>
    <tableColumn id="13" xr3:uid="{00000000-0010-0000-0900-00000D000000}" uniqueName="13" name="Total No of inspections" queryTableFieldId="13"/>
    <tableColumn id="7" xr3:uid="{00000000-0010-0000-0900-000007000000}" uniqueName="7" name="Total" queryTableFieldId="7"/>
    <tableColumn id="8" xr3:uid="{00000000-0010-0000-0900-000008000000}" uniqueName="8" name="Outstanding" queryTableFieldId="8"/>
    <tableColumn id="9" xr3:uid="{00000000-0010-0000-0900-000009000000}" uniqueName="9" name="Good" queryTableFieldId="9"/>
    <tableColumn id="10" xr3:uid="{00000000-0010-0000-0900-00000A000000}" uniqueName="10" name="Requires Improvement" queryTableFieldId="10"/>
    <tableColumn id="11" xr3:uid="{00000000-0010-0000-0900-00000B000000}" uniqueName="11" name="Inadequate" queryTableFieldId="11"/>
    <tableColumn id="12" xr3:uid="{00000000-0010-0000-0900-00000C000000}" uniqueName="12" name="No response" queryTableFieldId="12"/>
    <tableColumn id="14" xr3:uid="{00000000-0010-0000-0900-00000E000000}" uniqueName="14" name="Total - requirements suitabilty" queryTableFieldId="14"/>
    <tableColumn id="15" xr3:uid="{00000000-0010-0000-0900-00000F000000}" uniqueName="15" name="Met" queryTableFieldId="15"/>
    <tableColumn id="16" xr3:uid="{00000000-0010-0000-0900-000010000000}" uniqueName="16" name="Not met: actions" queryTableFieldId="16"/>
    <tableColumn id="17" xr3:uid="{00000000-0010-0000-0900-000011000000}" uniqueName="17" name="Not met: enforcement" queryTableFieldId="17"/>
  </tableColumns>
  <tableStyleInfo name="TableStyleLight13"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A000000}" name="Table_clu7sql1_ssdb_DATAMART_EARLY_YEARS_tbl_CR_inspections_in_period_agg" displayName="Table_clu7sql1_ssdb_DATAMART_EARLY_YEARS_tbl_CR_inspections_in_period_agg" ref="A1:I9" tableType="queryTable" totalsRowShown="0">
  <autoFilter ref="A1:I9" xr:uid="{00000000-0009-0000-0100-00000B000000}"/>
  <tableColumns count="9">
    <tableColumn id="1" xr3:uid="{00000000-0010-0000-0A00-000001000000}" uniqueName="1" name="lookup" queryTableFieldId="1"/>
    <tableColumn id="2" xr3:uid="{00000000-0010-0000-0A00-000002000000}" uniqueName="2" name="Provision Type" queryTableFieldId="2"/>
    <tableColumn id="3" xr3:uid="{00000000-0010-0000-0A00-000003000000}" uniqueName="3" name="Event_type_grouping" queryTableFieldId="3"/>
    <tableColumn id="4" xr3:uid="{00000000-0010-0000-0A00-000004000000}" uniqueName="4" name="Event period" queryTableFieldId="4"/>
    <tableColumn id="5" xr3:uid="{00000000-0010-0000-0A00-000005000000}" uniqueName="5" name="Question" queryTableFieldId="5"/>
    <tableColumn id="7" xr3:uid="{00000000-0010-0000-0A00-000007000000}" uniqueName="7" name="Total - requirements suitabilty" queryTableFieldId="7"/>
    <tableColumn id="8" xr3:uid="{00000000-0010-0000-0A00-000008000000}" uniqueName="8" name="Met" queryTableFieldId="8"/>
    <tableColumn id="9" xr3:uid="{00000000-0010-0000-0A00-000009000000}" uniqueName="9" name="Not met: actions" queryTableFieldId="9"/>
    <tableColumn id="10" xr3:uid="{00000000-0010-0000-0A00-00000A000000}" uniqueName="10" name="Not met: enforcement" queryTableFieldId="10"/>
  </tableColumns>
  <tableStyleInfo name="TableStyleLight13"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2B0D9C24-BA29-41E7-A88A-539C5E6091B7}" name="eyos_tbl_Regs_Interim_inspections_in_period_agg" displayName="eyos_tbl_Regs_Interim_inspections_in_period_agg" ref="A1:E36" totalsRowShown="0">
  <autoFilter ref="A1:E36" xr:uid="{2B0D9C24-BA29-41E7-A88A-539C5E6091B7}"/>
  <tableColumns count="5">
    <tableColumn id="1" xr3:uid="{9974E2CB-2CA7-4A9D-AF2B-9CF686A59914}" name="Lookup" dataDxfId="3"/>
    <tableColumn id="2" xr3:uid="{D2237AC0-5FCE-444C-8BA5-175266400873}" name="Provision Type" dataDxfId="2"/>
    <tableColumn id="3" xr3:uid="{21C7E79B-01DE-4949-AD24-AA05B9122E60}" name="Event type" dataDxfId="1"/>
    <tableColumn id="4" xr3:uid="{3B64A1BD-B402-4097-89E7-8E5753D0DDA3}" name="Event period" dataDxfId="0"/>
    <tableColumn id="5" xr3:uid="{3BF8163E-E859-48FC-BBFF-0266ED46FC1A}" name="Total"/>
  </tableColumns>
  <tableStyleInfo name="TableStyleLight13"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CLU7sql1_ssdb_DATAMART_EARLY_YEARS_tbl_providers_and_places_agg" displayName="Table_CLU7sql1_ssdb_DATAMART_EARLY_YEARS_tbl_providers_and_places_agg" ref="A1:K3674" tableType="queryTable" totalsRowShown="0">
  <autoFilter ref="A1:K3674" xr:uid="{00000000-0009-0000-0100-000001000000}"/>
  <sortState xmlns:xlrd2="http://schemas.microsoft.com/office/spreadsheetml/2017/richdata2" ref="A2:K3674">
    <sortCondition ref="A1:A7403"/>
  </sortState>
  <tableColumns count="11">
    <tableColumn id="1" xr3:uid="{00000000-0010-0000-0000-000001000000}" uniqueName="1" name="vlookup" queryTableFieldId="1"/>
    <tableColumn id="2" xr3:uid="{00000000-0010-0000-0000-000002000000}" uniqueName="2" name="Provision Type" queryTableFieldId="2"/>
    <tableColumn id="3" xr3:uid="{00000000-0010-0000-0000-000003000000}" uniqueName="3" name="Register summary" queryTableFieldId="3"/>
    <tableColumn id="4" xr3:uid="{00000000-0010-0000-0000-000004000000}" uniqueName="4" name="GOR" queryTableFieldId="4"/>
    <tableColumn id="5" xr3:uid="{00000000-0010-0000-0000-000005000000}" uniqueName="5" name="LA" queryTableFieldId="5"/>
    <tableColumn id="6" xr3:uid="{00000000-0010-0000-0000-000006000000}" uniqueName="6" name="EYR providers" queryTableFieldId="6"/>
    <tableColumn id="7" xr3:uid="{00000000-0010-0000-0000-000007000000}" uniqueName="7" name="EYR places" queryTableFieldId="7"/>
    <tableColumn id="8" xr3:uid="{00000000-0010-0000-0000-000008000000}" uniqueName="8" name="Non EYR providers" queryTableFieldId="8"/>
    <tableColumn id="9" xr3:uid="{00000000-0010-0000-0000-000009000000}" uniqueName="9" name="Non EYR places" queryTableFieldId="9"/>
    <tableColumn id="10" xr3:uid="{00000000-0010-0000-0000-00000A000000}" uniqueName="10" name="All Providers" queryTableFieldId="10"/>
    <tableColumn id="11" xr3:uid="{00000000-0010-0000-0000-00000B000000}" uniqueName="11" name="All providers places" queryTableFieldId="11"/>
  </tableColumns>
  <tableStyleInfo name="TableStyleLight1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clu7sql1_ssdb_DATAMART_EARLY_YEARS_tbl_joiners_and_leavers_agg" displayName="Table_clu7sql1_ssdb_DATAMART_EARLY_YEARS_tbl_joiners_and_leavers_agg" ref="A1:R753" tableType="queryTable" totalsRowShown="0">
  <autoFilter ref="A1:R753" xr:uid="{00000000-0009-0000-0100-000002000000}"/>
  <tableColumns count="18">
    <tableColumn id="1" xr3:uid="{00000000-0010-0000-0100-000001000000}" uniqueName="1" name="vlookup" queryTableFieldId="1"/>
    <tableColumn id="2" xr3:uid="{00000000-0010-0000-0100-000002000000}" uniqueName="2" name="Provision Type" queryTableFieldId="2"/>
    <tableColumn id="3" xr3:uid="{00000000-0010-0000-0100-000003000000}" uniqueName="3" name="GOR" queryTableFieldId="3"/>
    <tableColumn id="4" xr3:uid="{00000000-0010-0000-0100-000004000000}" uniqueName="4" name="LA" queryTableFieldId="4"/>
    <tableColumn id="5" xr3:uid="{00000000-0010-0000-0100-000005000000}" uniqueName="5" name="Period" queryTableFieldId="5"/>
    <tableColumn id="6" xr3:uid="{00000000-0010-0000-0100-000006000000}" uniqueName="6" name="EYR_prov_at_start" queryTableFieldId="6"/>
    <tableColumn id="7" xr3:uid="{00000000-0010-0000-0100-000007000000}" uniqueName="7" name="EYR_places_at_start" queryTableFieldId="7"/>
    <tableColumn id="8" xr3:uid="{00000000-0010-0000-0100-000008000000}" uniqueName="8" name="EYR_joiners" queryTableFieldId="8"/>
    <tableColumn id="9" xr3:uid="{00000000-0010-0000-0100-000009000000}" uniqueName="9" name="EYR_joiners_places" queryTableFieldId="9"/>
    <tableColumn id="10" xr3:uid="{00000000-0010-0000-0100-00000A000000}" uniqueName="10" name="EYR_leavers" queryTableFieldId="10"/>
    <tableColumn id="11" xr3:uid="{00000000-0010-0000-0100-00000B000000}" uniqueName="11" name="EYR_leavers_places" queryTableFieldId="11"/>
    <tableColumn id="12" xr3:uid="{00000000-0010-0000-0100-00000C000000}" uniqueName="12" name="steady_state_change" queryTableFieldId="12"/>
    <tableColumn id="13" xr3:uid="{00000000-0010-0000-0100-00000D000000}" uniqueName="13" name="EYR_prov_at_end" queryTableFieldId="13"/>
    <tableColumn id="14" xr3:uid="{00000000-0010-0000-0100-00000E000000}" uniqueName="14" name="EYR_places_at_end" queryTableFieldId="14"/>
    <tableColumn id="15" xr3:uid="{00000000-0010-0000-0100-00000F000000}" uniqueName="15" name="Non_EYR_prov_at_start" queryTableFieldId="15"/>
    <tableColumn id="16" xr3:uid="{00000000-0010-0000-0100-000010000000}" uniqueName="16" name="Non_EYR_joiners" queryTableFieldId="16"/>
    <tableColumn id="17" xr3:uid="{00000000-0010-0000-0100-000011000000}" uniqueName="17" name="Non_EYR_leavers" queryTableFieldId="17"/>
    <tableColumn id="18" xr3:uid="{00000000-0010-0000-0100-000012000000}" uniqueName="18" name="Non_EYR_prov_at_end" queryTableFieldId="18"/>
  </tableColumns>
  <tableStyleInfo name="TableStyleLight13"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le_clu7sql1_ssdb_DATAMART_EARLY_YEARS_tbl_EYR_most_recent_agg" displayName="Table_clu7sql1_ssdb_DATAMART_EARLY_YEARS_tbl_EYR_most_recent_agg" ref="A1:N5401" tableType="queryTable" totalsRowShown="0">
  <autoFilter ref="A1:N5401" xr:uid="{2B03331A-AB67-4B33-821B-D63A6BA90513}"/>
  <tableColumns count="14">
    <tableColumn id="1" xr3:uid="{00000000-0010-0000-0200-000001000000}" uniqueName="1" name="lookup" queryTableFieldId="1"/>
    <tableColumn id="2" xr3:uid="{00000000-0010-0000-0200-000002000000}" uniqueName="2" name="Provision Type" queryTableFieldId="2"/>
    <tableColumn id="3" xr3:uid="{00000000-0010-0000-0200-000003000000}" uniqueName="3" name="LA Name" queryTableFieldId="3"/>
    <tableColumn id="4" xr3:uid="{00000000-0010-0000-0200-000004000000}" uniqueName="4" name="Question" queryTableFieldId="4"/>
    <tableColumn id="5" xr3:uid="{00000000-0010-0000-0200-000005000000}" uniqueName="5" name="Total" queryTableFieldId="5"/>
    <tableColumn id="6" xr3:uid="{00000000-0010-0000-0200-000006000000}" uniqueName="6" name="Outstanding" queryTableFieldId="6"/>
    <tableColumn id="7" xr3:uid="{00000000-0010-0000-0200-000007000000}" uniqueName="7" name="Good" queryTableFieldId="7"/>
    <tableColumn id="8" xr3:uid="{00000000-0010-0000-0200-000008000000}" uniqueName="8" name="Requires Improvement" queryTableFieldId="8"/>
    <tableColumn id="9" xr3:uid="{00000000-0010-0000-0200-000009000000}" uniqueName="9" name="Inadequate" queryTableFieldId="9"/>
    <tableColumn id="10" xr3:uid="{00000000-0010-0000-0200-00000A000000}" uniqueName="10" name="No response" queryTableFieldId="10"/>
    <tableColumn id="14" xr3:uid="{00000000-0010-0000-0200-00000E000000}" uniqueName="14" name="Total - requirements suitabilty" queryTableFieldId="14"/>
    <tableColumn id="11" xr3:uid="{00000000-0010-0000-0200-00000B000000}" uniqueName="11" name="Met" queryTableFieldId="11"/>
    <tableColumn id="12" xr3:uid="{00000000-0010-0000-0200-00000C000000}" uniqueName="12" name="Not met: actions" queryTableFieldId="12"/>
    <tableColumn id="13" xr3:uid="{00000000-0010-0000-0200-00000D000000}" uniqueName="13" name="Not met: enforcement" queryTableFieldId="13"/>
  </tableColumns>
  <tableStyleInfo name="TableStyleLight13"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3000000}" name="Table_clu7sql1_ssdb_DATAMART_EARLY_YEARS_tbl_EYR_most_recent_NCOR_agg" displayName="Table_clu7sql1_ssdb_DATAMART_EARLY_YEARS_tbl_EYR_most_recent_NCOR_agg" ref="A1:R381" tableType="queryTable" totalsRowShown="0">
  <autoFilter ref="A1:R381" xr:uid="{00000000-0009-0000-0100-000005000000}"/>
  <tableColumns count="18">
    <tableColumn id="1" xr3:uid="{00000000-0010-0000-0300-000001000000}" uniqueName="1" name="lookup" queryTableFieldId="1"/>
    <tableColumn id="2" xr3:uid="{00000000-0010-0000-0300-000002000000}" uniqueName="2" name="Provision Type" queryTableFieldId="2"/>
    <tableColumn id="3" xr3:uid="{00000000-0010-0000-0300-000003000000}" uniqueName="3" name="LA Name" queryTableFieldId="3"/>
    <tableColumn id="4" xr3:uid="{00000000-0010-0000-0300-000004000000}" uniqueName="4" name="Total" queryTableFieldId="4"/>
    <tableColumn id="5" xr3:uid="{00000000-0010-0000-0300-000005000000}" uniqueName="5" name="Met" queryTableFieldId="5"/>
    <tableColumn id="6" xr3:uid="{00000000-0010-0000-0300-000006000000}" uniqueName="6" name="Not Met (with actions)" queryTableFieldId="6"/>
    <tableColumn id="7" xr3:uid="{00000000-0010-0000-0300-000007000000}" uniqueName="7" name="Not Met (enforcement)" queryTableFieldId="7"/>
    <tableColumn id="8" xr3:uid="{00000000-0010-0000-0300-000008000000}" uniqueName="8" name="CCR_Total" queryTableFieldId="8"/>
    <tableColumn id="9" xr3:uid="{00000000-0010-0000-0300-000009000000}" uniqueName="9" name="CCR_Met" queryTableFieldId="9"/>
    <tableColumn id="10" xr3:uid="{00000000-0010-0000-0300-00000A000000}" uniqueName="10" name="CCR_Not Met (with actions)" queryTableFieldId="10"/>
    <tableColumn id="11" xr3:uid="{00000000-0010-0000-0300-00000B000000}" uniqueName="11" name="CCR_Not Met (enforcement)" queryTableFieldId="11"/>
    <tableColumn id="12" xr3:uid="{00000000-0010-0000-0300-00000C000000}" uniqueName="12" name="VCR_Total" queryTableFieldId="12"/>
    <tableColumn id="13" xr3:uid="{00000000-0010-0000-0300-00000D000000}" uniqueName="13" name="VCR_Met" queryTableFieldId="13"/>
    <tableColumn id="14" xr3:uid="{00000000-0010-0000-0300-00000E000000}" uniqueName="14" name="VCR_Not Met (with actions)" queryTableFieldId="14"/>
    <tableColumn id="15" xr3:uid="{00000000-0010-0000-0300-00000F000000}" uniqueName="15" name="VCR_Not Met (enforcement)" queryTableFieldId="15"/>
    <tableColumn id="16" xr3:uid="{00000000-0010-0000-0300-000010000000}" uniqueName="16" name="CCR_No response" queryTableFieldId="16"/>
    <tableColumn id="17" xr3:uid="{00000000-0010-0000-0300-000011000000}" uniqueName="17" name="VCR_No response" queryTableFieldId="17"/>
    <tableColumn id="18" xr3:uid="{00000000-0010-0000-0300-000012000000}" uniqueName="18" name="No response" queryTableFieldId="18"/>
  </tableColumns>
  <tableStyleInfo name="TableStyleLight13"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4000000}" name="Table_clu7sql1_ssdb_DATAMART_EARLY_YEARS_tbl_EYR_inadequate_NCOR_agg" displayName="Table_clu7sql1_ssdb_DATAMART_EARLY_YEARS_tbl_EYR_inadequate_NCOR_agg" ref="A1:R332" tableType="queryTable" totalsRowShown="0">
  <autoFilter ref="A1:R332" xr:uid="{00000000-0009-0000-0100-000006000000}"/>
  <tableColumns count="18">
    <tableColumn id="1" xr3:uid="{00000000-0010-0000-0400-000001000000}" uniqueName="1" name="lookup" queryTableFieldId="1"/>
    <tableColumn id="2" xr3:uid="{00000000-0010-0000-0400-000002000000}" uniqueName="2" name="Provision Type" queryTableFieldId="2"/>
    <tableColumn id="3" xr3:uid="{00000000-0010-0000-0400-000003000000}" uniqueName="3" name="LA Name" queryTableFieldId="3"/>
    <tableColumn id="4" xr3:uid="{00000000-0010-0000-0400-000004000000}" uniqueName="4" name="Total Inadequate" queryTableFieldId="4"/>
    <tableColumn id="15" xr3:uid="{00000000-0010-0000-0400-00000F000000}" uniqueName="15" name="Total" queryTableFieldId="15"/>
    <tableColumn id="16" xr3:uid="{00000000-0010-0000-0400-000010000000}" uniqueName="16" name="Met" queryTableFieldId="16"/>
    <tableColumn id="17" xr3:uid="{00000000-0010-0000-0400-000011000000}" uniqueName="17" name="Not Met (with actions)" queryTableFieldId="17"/>
    <tableColumn id="18" xr3:uid="{00000000-0010-0000-0400-000012000000}" uniqueName="18" name="Not Met (enforcement)" queryTableFieldId="18"/>
    <tableColumn id="5" xr3:uid="{00000000-0010-0000-0400-000005000000}" uniqueName="5" name="CCR_Total" queryTableFieldId="5"/>
    <tableColumn id="6" xr3:uid="{00000000-0010-0000-0400-000006000000}" uniqueName="6" name="CCR_Met" queryTableFieldId="6"/>
    <tableColumn id="7" xr3:uid="{00000000-0010-0000-0400-000007000000}" uniqueName="7" name="CCR_Not Met (with actions)" queryTableFieldId="7"/>
    <tableColumn id="8" xr3:uid="{00000000-0010-0000-0400-000008000000}" uniqueName="8" name="CCR_Not Met (enforcement)" queryTableFieldId="8"/>
    <tableColumn id="9" xr3:uid="{00000000-0010-0000-0400-000009000000}" uniqueName="9" name="VCR_Total" queryTableFieldId="9"/>
    <tableColumn id="10" xr3:uid="{00000000-0010-0000-0400-00000A000000}" uniqueName="10" name="VCR_Met" queryTableFieldId="10"/>
    <tableColumn id="11" xr3:uid="{00000000-0010-0000-0400-00000B000000}" uniqueName="11" name="VCR_Not Met (with actions)" queryTableFieldId="11"/>
    <tableColumn id="12" xr3:uid="{00000000-0010-0000-0400-00000C000000}" uniqueName="12" name="VCR_Not Met (enforcement)" queryTableFieldId="12"/>
    <tableColumn id="13" xr3:uid="{00000000-0010-0000-0400-00000D000000}" uniqueName="13" name="CCR_No response" queryTableFieldId="13"/>
    <tableColumn id="14" xr3:uid="{00000000-0010-0000-0400-00000E000000}" uniqueName="14" name="VCR_No response" queryTableFieldId="14"/>
  </tableColumns>
  <tableStyleInfo name="TableStyleLight13"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5000000}" name="Table_clu7sql1_ssdb_DATAMART_EARLY_YEARS_tbl_historic_EYR_OE_outcome" displayName="Table_clu7sql1_ssdb_DATAMART_EARLY_YEARS_tbl_historic_EYR_OE_outcome" ref="A1:M73" tableType="queryTable" totalsRowShown="0">
  <autoFilter ref="A1:M73" xr:uid="{00000000-0009-0000-0100-000003000000}"/>
  <tableColumns count="13">
    <tableColumn id="1" xr3:uid="{00000000-0010-0000-0500-000001000000}" uniqueName="1" name="lookup" queryTableFieldId="1"/>
    <tableColumn id="2" xr3:uid="{00000000-0010-0000-0500-000002000000}" uniqueName="2" name="month" queryTableFieldId="2"/>
    <tableColumn id="3" xr3:uid="{00000000-0010-0000-0500-000003000000}" uniqueName="3" name="prov" queryTableFieldId="3"/>
    <tableColumn id="4" xr3:uid="{00000000-0010-0000-0500-000004000000}" uniqueName="4" name="Total number of EYR providers" queryTableFieldId="4"/>
    <tableColumn id="5" xr3:uid="{00000000-0010-0000-0500-000005000000}" uniqueName="5" name="Total number inspected" queryTableFieldId="5"/>
    <tableColumn id="6" xr3:uid="{00000000-0010-0000-0500-000006000000}" uniqueName="6" name="Outstanding" queryTableFieldId="6"/>
    <tableColumn id="7" xr3:uid="{00000000-0010-0000-0500-000007000000}" uniqueName="7" name="Good" queryTableFieldId="7"/>
    <tableColumn id="8" xr3:uid="{00000000-0010-0000-0500-000008000000}" uniqueName="8" name="Satisfactory /Requires Improvement" queryTableFieldId="8"/>
    <tableColumn id="9" xr3:uid="{00000000-0010-0000-0500-000009000000}" uniqueName="9" name="Inadequate" queryTableFieldId="9"/>
    <tableColumn id="10" xr3:uid="{00000000-0010-0000-0500-00000A000000}" uniqueName="10" name="Outstanding %" queryTableFieldId="10"/>
    <tableColumn id="11" xr3:uid="{00000000-0010-0000-0500-00000B000000}" uniqueName="11" name="Good %" queryTableFieldId="11"/>
    <tableColumn id="12" xr3:uid="{00000000-0010-0000-0500-00000C000000}" uniqueName="12" name="Satisfactory /Requires Improvement %" queryTableFieldId="12"/>
    <tableColumn id="13" xr3:uid="{00000000-0010-0000-0500-00000D000000}" uniqueName="13" name="Inadequate %" queryTableFieldId="13"/>
  </tableColumns>
  <tableStyleInfo name="TableStyleLight13"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6000000}" name="Table_clu7sql1_ssdb_DATAMART_EARLY_YEARS_tbl_EYR_actions_and_recommendations_agg" displayName="Table_clu7sql1_ssdb_DATAMART_EARLY_YEARS_tbl_EYR_actions_and_recommendations_agg" ref="A1:E6064" tableType="queryTable" totalsRowShown="0">
  <autoFilter ref="A1:E6064" xr:uid="{00000000-0009-0000-0100-000009000000}"/>
  <sortState xmlns:xlrd2="http://schemas.microsoft.com/office/spreadsheetml/2017/richdata2" ref="A2:E6064">
    <sortCondition ref="A1:A13287"/>
  </sortState>
  <tableColumns count="5">
    <tableColumn id="1" xr3:uid="{00000000-0010-0000-0600-000001000000}" uniqueName="1" name="lookup" queryTableFieldId="1"/>
    <tableColumn id="2" xr3:uid="{00000000-0010-0000-0600-000002000000}" uniqueName="2" name="Provision Type" queryTableFieldId="2"/>
    <tableColumn id="3" xr3:uid="{00000000-0010-0000-0600-000003000000}" uniqueName="3" name="LA Name" queryTableFieldId="3"/>
    <tableColumn id="4" xr3:uid="{00000000-0010-0000-0600-000004000000}" uniqueName="4" name="Question" queryTableFieldId="4"/>
    <tableColumn id="5" xr3:uid="{00000000-0010-0000-0600-000005000000}" uniqueName="5" name="Total" queryTableFieldId="5"/>
  </tableColumns>
  <tableStyleInfo name="TableStyleLight13"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FEE302DC-5F52-47A3-A18A-938F28A656CA}" name="eyos_tbl_EY_all_Reg_full_insp_since_2015_agg" displayName="eyos_tbl_EY_all_Reg_full_insp_since_2015_agg" ref="A1:H6" totalsRowShown="0">
  <autoFilter ref="A1:H6" xr:uid="{02D47933-B59C-4A7D-992F-5AA888ECD16D}"/>
  <tableColumns count="8">
    <tableColumn id="1" xr3:uid="{49887A6B-F791-4608-BA49-267FB285B93A}" name="lookup" dataDxfId="5"/>
    <tableColumn id="2" xr3:uid="{E5027903-9B00-4D9F-843C-61DF36B54E41}" name="Provision Type" dataDxfId="4"/>
    <tableColumn id="3" xr3:uid="{313B5163-5135-4A8B-9600-45B57C51B868}" name="Total"/>
    <tableColumn id="4" xr3:uid="{C9AEA0E4-1B8D-4239-942A-1C1C8175BA2B}" name="Outstanding"/>
    <tableColumn id="5" xr3:uid="{2BC4BA4B-B6FF-4102-BCAE-54C42D4FDBCD}" name="Good"/>
    <tableColumn id="6" xr3:uid="{F1E167F6-B38F-424E-A0F5-266CFA71E0F0}" name="Requires Improvement"/>
    <tableColumn id="7" xr3:uid="{F3D6823F-DA7B-4AA5-A271-2D76C31F76EE}" name="Inadequate"/>
    <tableColumn id="8" xr3:uid="{5B5D99AE-9523-4986-8DD7-C82B95BA672C}" name="No response"/>
  </tableColumns>
  <tableStyleInfo name="TableStyleLight13"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psi@nationalarchives.gsi.gov.uk" TargetMode="External"/><Relationship Id="rId2" Type="http://schemas.openxmlformats.org/officeDocument/2006/relationships/hyperlink" Target="http://www.nationalarchives.gov.uk/doc/open-government-licence/" TargetMode="External"/><Relationship Id="rId1" Type="http://schemas.openxmlformats.org/officeDocument/2006/relationships/hyperlink" Target="mailto:anita.patel@ofsted.gov.u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table" Target="../tables/table3.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4.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5.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6.xml"/></Relationships>
</file>

<file path=xl/worksheets/_rels/sheet18.xml.rels><?xml version="1.0" encoding="UTF-8" standalone="yes"?>
<Relationships xmlns="http://schemas.openxmlformats.org/package/2006/relationships"><Relationship Id="rId1" Type="http://schemas.openxmlformats.org/officeDocument/2006/relationships/table" Target="../tables/table7.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table" Target="../tables/table8.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table" Target="../tables/table9.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6.bin"/></Relationships>
</file>

<file path=xl/worksheets/_rels/sheet33.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5.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3.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5.xml.rels><?xml version="1.0" encoding="UTF-8" standalone="yes"?>
<Relationships xmlns="http://schemas.openxmlformats.org/package/2006/relationships"><Relationship Id="rId1" Type="http://schemas.openxmlformats.org/officeDocument/2006/relationships/table" Target="../tables/table2.xml"/></Relationships>
</file>

<file path=xl/worksheets/_rels/sheet6.xml.rels><?xml version="1.0" encoding="UTF-8" standalone="yes"?>
<Relationships xmlns="http://schemas.openxmlformats.org/package/2006/relationships"><Relationship Id="rId3" Type="http://schemas.openxmlformats.org/officeDocument/2006/relationships/hyperlink" Target="http://www.gov.uk/government/collections/early-years-and-childcare-statistics" TargetMode="External"/><Relationship Id="rId2" Type="http://schemas.openxmlformats.org/officeDocument/2006/relationships/hyperlink" Target="http://www.gov.uk/government/publications/framework-for-the-regulation-of-provision-on-the-childcare-register" TargetMode="External"/><Relationship Id="rId1" Type="http://schemas.openxmlformats.org/officeDocument/2006/relationships/hyperlink" Target="http://www.gov.uk/government/publications/education-inspection-framework" TargetMode="External"/><Relationship Id="rId5" Type="http://schemas.openxmlformats.org/officeDocument/2006/relationships/printerSettings" Target="../printerSettings/printerSettings4.bin"/><Relationship Id="rId4" Type="http://schemas.openxmlformats.org/officeDocument/2006/relationships/hyperlink" Target="https://www.gov.uk/government/publications/ofsted-standards-for-official-statistics"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A1:A34"/>
  <sheetViews>
    <sheetView showGridLines="0" tabSelected="1" workbookViewId="0"/>
  </sheetViews>
  <sheetFormatPr defaultColWidth="8.85546875" defaultRowHeight="12.75" x14ac:dyDescent="0.2"/>
  <cols>
    <col min="1" max="1" width="82" style="256" customWidth="1"/>
    <col min="2" max="29" width="9.140625" style="12" customWidth="1"/>
    <col min="30" max="16384" width="8.85546875" style="12"/>
  </cols>
  <sheetData>
    <row r="1" spans="1:1" ht="45" customHeight="1" x14ac:dyDescent="0.2">
      <c r="A1" s="738" t="s">
        <v>0</v>
      </c>
    </row>
    <row r="2" spans="1:1" ht="22.35" customHeight="1" x14ac:dyDescent="0.2">
      <c r="A2" s="305" t="s">
        <v>1</v>
      </c>
    </row>
    <row r="3" spans="1:1" ht="100.35" customHeight="1" x14ac:dyDescent="0.2">
      <c r="A3" s="257" t="s">
        <v>2</v>
      </c>
    </row>
    <row r="4" spans="1:1" ht="26.45" customHeight="1" x14ac:dyDescent="0.2">
      <c r="A4" s="258" t="s">
        <v>3</v>
      </c>
    </row>
    <row r="5" spans="1:1" ht="26.45" customHeight="1" x14ac:dyDescent="0.2">
      <c r="A5" s="258" t="s">
        <v>4</v>
      </c>
    </row>
    <row r="6" spans="1:1" ht="41.45" customHeight="1" x14ac:dyDescent="0.2">
      <c r="A6" s="257" t="s">
        <v>5</v>
      </c>
    </row>
    <row r="7" spans="1:1" ht="26.45" customHeight="1" x14ac:dyDescent="0.2">
      <c r="A7" s="258" t="s">
        <v>6</v>
      </c>
    </row>
    <row r="8" spans="1:1" ht="15" customHeight="1" x14ac:dyDescent="0.2">
      <c r="A8" s="258" t="s">
        <v>7</v>
      </c>
    </row>
    <row r="9" spans="1:1" ht="15" customHeight="1" x14ac:dyDescent="0.2">
      <c r="A9" s="259" t="s">
        <v>8</v>
      </c>
    </row>
    <row r="10" spans="1:1" customFormat="1" ht="41.45" customHeight="1" x14ac:dyDescent="0.2">
      <c r="A10" s="304" t="s">
        <v>9</v>
      </c>
    </row>
    <row r="11" spans="1:1" customFormat="1" ht="15" customHeight="1" x14ac:dyDescent="0.2">
      <c r="A11" s="302" t="s">
        <v>10</v>
      </c>
    </row>
    <row r="12" spans="1:1" customFormat="1" ht="15" customHeight="1" x14ac:dyDescent="0.2">
      <c r="A12" s="260" t="s">
        <v>11</v>
      </c>
    </row>
    <row r="13" spans="1:1" customFormat="1" ht="22.7" customHeight="1" x14ac:dyDescent="0.2">
      <c r="A13" s="303" t="s">
        <v>12</v>
      </c>
    </row>
    <row r="14" spans="1:1" customFormat="1" ht="22.7" customHeight="1" x14ac:dyDescent="0.2">
      <c r="A14" s="303" t="s">
        <v>13</v>
      </c>
    </row>
    <row r="15" spans="1:1" customFormat="1" ht="15" customHeight="1" x14ac:dyDescent="0.2">
      <c r="A15" s="260" t="s">
        <v>14</v>
      </c>
    </row>
    <row r="16" spans="1:1"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ht="15" customHeight="1" x14ac:dyDescent="0.2"/>
    <row r="34" ht="15" customHeight="1" x14ac:dyDescent="0.2"/>
  </sheetData>
  <hyperlinks>
    <hyperlink ref="A9" r:id="rId1" display="Email: Link to public enquiries email" xr:uid="{00D19367-4175-42B2-9D1E-E4D5089F81F8}"/>
    <hyperlink ref="A12" r:id="rId2" xr:uid="{BBC6A61E-BDCD-4AB2-9726-DAC6FE615C77}"/>
    <hyperlink ref="A15" r:id="rId3" xr:uid="{67F87639-CE74-4000-806F-10986E9007AD}"/>
  </hyperlinks>
  <pageMargins left="0.7" right="0.7" top="0.75" bottom="0.75" header="0.3" footer="0.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sheetPr>
  <dimension ref="A1:R753"/>
  <sheetViews>
    <sheetView workbookViewId="0"/>
  </sheetViews>
  <sheetFormatPr defaultRowHeight="12.75" x14ac:dyDescent="0.2"/>
  <cols>
    <col min="1" max="1" width="81.140625" bestFit="1" customWidth="1"/>
    <col min="2" max="2" width="31.42578125" bestFit="1" customWidth="1"/>
    <col min="3" max="3" width="23.28515625" bestFit="1" customWidth="1"/>
    <col min="4" max="4" width="30.7109375" bestFit="1" customWidth="1"/>
    <col min="5" max="5" width="29.140625" bestFit="1" customWidth="1"/>
    <col min="6" max="6" width="21.5703125" bestFit="1" customWidth="1"/>
    <col min="7" max="7" width="23.140625" bestFit="1" customWidth="1"/>
    <col min="8" max="8" width="14.28515625" bestFit="1" customWidth="1"/>
    <col min="9" max="9" width="21.5703125" bestFit="1" customWidth="1"/>
    <col min="10" max="10" width="14.85546875" bestFit="1" customWidth="1"/>
    <col min="11" max="11" width="22.140625" bestFit="1" customWidth="1"/>
    <col min="12" max="12" width="24.140625" bestFit="1" customWidth="1"/>
    <col min="13" max="13" width="20.28515625" bestFit="1" customWidth="1"/>
    <col min="14" max="14" width="21.85546875" bestFit="1" customWidth="1"/>
    <col min="15" max="15" width="26.28515625" bestFit="1" customWidth="1"/>
    <col min="16" max="16" width="19" bestFit="1" customWidth="1"/>
    <col min="17" max="17" width="19.7109375" bestFit="1" customWidth="1"/>
    <col min="18" max="18" width="25" bestFit="1" customWidth="1"/>
  </cols>
  <sheetData>
    <row r="1" spans="1:18" x14ac:dyDescent="0.2">
      <c r="A1" t="s">
        <v>298</v>
      </c>
      <c r="B1" t="s">
        <v>299</v>
      </c>
      <c r="C1" t="s">
        <v>301</v>
      </c>
      <c r="D1" t="s">
        <v>302</v>
      </c>
      <c r="E1" t="s">
        <v>258</v>
      </c>
      <c r="F1" t="s">
        <v>4056</v>
      </c>
      <c r="G1" t="s">
        <v>4057</v>
      </c>
      <c r="H1" t="s">
        <v>4058</v>
      </c>
      <c r="I1" t="s">
        <v>4059</v>
      </c>
      <c r="J1" t="s">
        <v>4060</v>
      </c>
      <c r="K1" t="s">
        <v>4061</v>
      </c>
      <c r="L1" t="s">
        <v>4062</v>
      </c>
      <c r="M1" t="s">
        <v>4063</v>
      </c>
      <c r="N1" t="s">
        <v>4064</v>
      </c>
      <c r="O1" t="s">
        <v>4065</v>
      </c>
      <c r="P1" t="s">
        <v>4066</v>
      </c>
      <c r="Q1" t="s">
        <v>4067</v>
      </c>
      <c r="R1" t="s">
        <v>4068</v>
      </c>
    </row>
    <row r="2" spans="1:18" x14ac:dyDescent="0.2">
      <c r="A2" t="s">
        <v>4069</v>
      </c>
      <c r="B2" t="s">
        <v>89</v>
      </c>
      <c r="C2" t="s">
        <v>265</v>
      </c>
      <c r="D2" t="s">
        <v>147</v>
      </c>
      <c r="E2" t="s">
        <v>94</v>
      </c>
      <c r="F2">
        <v>6</v>
      </c>
      <c r="G2">
        <v>114</v>
      </c>
      <c r="H2">
        <v>0</v>
      </c>
      <c r="I2">
        <v>0</v>
      </c>
      <c r="J2">
        <v>0</v>
      </c>
      <c r="K2">
        <v>0</v>
      </c>
      <c r="L2">
        <v>29</v>
      </c>
      <c r="M2">
        <v>6</v>
      </c>
      <c r="N2">
        <v>143</v>
      </c>
      <c r="O2">
        <v>0</v>
      </c>
      <c r="P2">
        <v>0</v>
      </c>
      <c r="Q2">
        <v>0</v>
      </c>
      <c r="R2">
        <v>0</v>
      </c>
    </row>
    <row r="3" spans="1:18" x14ac:dyDescent="0.2">
      <c r="A3" t="s">
        <v>4070</v>
      </c>
      <c r="B3" t="s">
        <v>89</v>
      </c>
      <c r="C3" t="s">
        <v>266</v>
      </c>
      <c r="D3" t="s">
        <v>183</v>
      </c>
      <c r="E3" t="s">
        <v>94</v>
      </c>
      <c r="F3">
        <v>1</v>
      </c>
      <c r="G3">
        <v>9</v>
      </c>
      <c r="H3">
        <v>0</v>
      </c>
      <c r="I3">
        <v>0</v>
      </c>
      <c r="J3">
        <v>0</v>
      </c>
      <c r="K3">
        <v>0</v>
      </c>
      <c r="L3">
        <v>0</v>
      </c>
      <c r="M3">
        <v>1</v>
      </c>
      <c r="N3">
        <v>9</v>
      </c>
      <c r="O3">
        <v>0</v>
      </c>
      <c r="P3">
        <v>0</v>
      </c>
      <c r="Q3">
        <v>0</v>
      </c>
      <c r="R3">
        <v>0</v>
      </c>
    </row>
    <row r="4" spans="1:18" x14ac:dyDescent="0.2">
      <c r="A4" t="s">
        <v>4071</v>
      </c>
      <c r="B4" t="s">
        <v>84</v>
      </c>
      <c r="C4" t="s">
        <v>268</v>
      </c>
      <c r="D4" t="s">
        <v>243</v>
      </c>
      <c r="E4" t="s">
        <v>94</v>
      </c>
      <c r="F4">
        <v>228</v>
      </c>
      <c r="G4">
        <v>6389.68</v>
      </c>
      <c r="H4">
        <v>8</v>
      </c>
      <c r="I4">
        <v>314</v>
      </c>
      <c r="J4">
        <v>16</v>
      </c>
      <c r="K4">
        <v>389</v>
      </c>
      <c r="L4">
        <v>111.8</v>
      </c>
      <c r="M4">
        <v>220</v>
      </c>
      <c r="N4">
        <v>6426.48</v>
      </c>
      <c r="O4">
        <v>36</v>
      </c>
      <c r="P4">
        <v>1</v>
      </c>
      <c r="Q4">
        <v>4</v>
      </c>
      <c r="R4">
        <v>33</v>
      </c>
    </row>
    <row r="5" spans="1:18" x14ac:dyDescent="0.2">
      <c r="A5" t="s">
        <v>4072</v>
      </c>
      <c r="B5" t="s">
        <v>86</v>
      </c>
      <c r="C5" t="s">
        <v>271</v>
      </c>
      <c r="D5" t="s">
        <v>216</v>
      </c>
      <c r="E5" t="s">
        <v>94</v>
      </c>
      <c r="F5">
        <v>136</v>
      </c>
      <c r="G5">
        <v>880</v>
      </c>
      <c r="H5">
        <v>0</v>
      </c>
      <c r="I5">
        <v>0</v>
      </c>
      <c r="J5">
        <v>11</v>
      </c>
      <c r="K5">
        <v>66</v>
      </c>
      <c r="L5">
        <v>10</v>
      </c>
      <c r="M5">
        <v>125</v>
      </c>
      <c r="N5">
        <v>824</v>
      </c>
      <c r="O5">
        <v>7</v>
      </c>
      <c r="P5">
        <v>1</v>
      </c>
      <c r="Q5">
        <v>1</v>
      </c>
      <c r="R5">
        <v>7</v>
      </c>
    </row>
    <row r="6" spans="1:18" x14ac:dyDescent="0.2">
      <c r="A6" t="s">
        <v>4073</v>
      </c>
      <c r="B6" t="s">
        <v>86</v>
      </c>
      <c r="C6" t="s">
        <v>266</v>
      </c>
      <c r="D6" t="s">
        <v>166</v>
      </c>
      <c r="E6" t="s">
        <v>94</v>
      </c>
      <c r="F6">
        <v>23</v>
      </c>
      <c r="G6">
        <v>130.47999999999999</v>
      </c>
      <c r="H6">
        <v>0</v>
      </c>
      <c r="I6">
        <v>0</v>
      </c>
      <c r="J6">
        <v>1</v>
      </c>
      <c r="K6">
        <v>4</v>
      </c>
      <c r="L6">
        <v>0.02</v>
      </c>
      <c r="M6">
        <v>22</v>
      </c>
      <c r="N6">
        <v>126.5</v>
      </c>
      <c r="O6">
        <v>2</v>
      </c>
      <c r="P6">
        <v>0</v>
      </c>
      <c r="Q6">
        <v>0</v>
      </c>
      <c r="R6">
        <v>2</v>
      </c>
    </row>
    <row r="7" spans="1:18" x14ac:dyDescent="0.2">
      <c r="A7" t="s">
        <v>4074</v>
      </c>
      <c r="B7" t="s">
        <v>91</v>
      </c>
      <c r="C7" t="s">
        <v>266</v>
      </c>
      <c r="D7" t="s">
        <v>162</v>
      </c>
      <c r="E7" t="s">
        <v>94</v>
      </c>
      <c r="F7">
        <v>0</v>
      </c>
      <c r="G7">
        <v>0</v>
      </c>
      <c r="H7">
        <v>0</v>
      </c>
      <c r="I7">
        <v>0</v>
      </c>
      <c r="J7">
        <v>0</v>
      </c>
      <c r="K7">
        <v>0</v>
      </c>
      <c r="L7">
        <v>0</v>
      </c>
      <c r="M7">
        <v>0</v>
      </c>
      <c r="N7">
        <v>0</v>
      </c>
      <c r="O7">
        <v>146</v>
      </c>
      <c r="P7">
        <v>8</v>
      </c>
      <c r="Q7">
        <v>17</v>
      </c>
      <c r="R7">
        <v>137</v>
      </c>
    </row>
    <row r="8" spans="1:18" x14ac:dyDescent="0.2">
      <c r="A8" t="s">
        <v>4075</v>
      </c>
      <c r="B8" t="s">
        <v>89</v>
      </c>
      <c r="C8" t="s">
        <v>266</v>
      </c>
      <c r="D8" t="s">
        <v>121</v>
      </c>
      <c r="E8" t="s">
        <v>94</v>
      </c>
      <c r="F8">
        <v>2</v>
      </c>
      <c r="G8">
        <v>37</v>
      </c>
      <c r="H8">
        <v>0</v>
      </c>
      <c r="I8">
        <v>0</v>
      </c>
      <c r="J8">
        <v>0</v>
      </c>
      <c r="K8">
        <v>0</v>
      </c>
      <c r="L8">
        <v>0</v>
      </c>
      <c r="M8">
        <v>2</v>
      </c>
      <c r="N8">
        <v>37</v>
      </c>
      <c r="O8">
        <v>0</v>
      </c>
      <c r="P8">
        <v>0</v>
      </c>
      <c r="Q8">
        <v>0</v>
      </c>
      <c r="R8">
        <v>0</v>
      </c>
    </row>
    <row r="9" spans="1:18" x14ac:dyDescent="0.2">
      <c r="A9" t="s">
        <v>4076</v>
      </c>
      <c r="B9" t="s">
        <v>87</v>
      </c>
      <c r="C9" t="s">
        <v>268</v>
      </c>
      <c r="D9" t="s">
        <v>128</v>
      </c>
      <c r="E9" t="s">
        <v>94</v>
      </c>
      <c r="F9">
        <v>174</v>
      </c>
      <c r="G9">
        <v>8702.0400000000009</v>
      </c>
      <c r="H9">
        <v>6</v>
      </c>
      <c r="I9">
        <v>426</v>
      </c>
      <c r="J9">
        <v>7</v>
      </c>
      <c r="K9">
        <v>301</v>
      </c>
      <c r="L9">
        <v>123.92</v>
      </c>
      <c r="M9">
        <v>173</v>
      </c>
      <c r="N9">
        <v>8950.9599999999991</v>
      </c>
      <c r="O9">
        <v>21</v>
      </c>
      <c r="P9">
        <v>1</v>
      </c>
      <c r="Q9">
        <v>2</v>
      </c>
      <c r="R9">
        <v>20</v>
      </c>
    </row>
    <row r="10" spans="1:18" x14ac:dyDescent="0.2">
      <c r="A10" t="s">
        <v>4077</v>
      </c>
      <c r="B10" t="s">
        <v>89</v>
      </c>
      <c r="C10" t="s">
        <v>272</v>
      </c>
      <c r="D10" t="s">
        <v>189</v>
      </c>
      <c r="E10" t="s">
        <v>94</v>
      </c>
      <c r="F10">
        <v>1</v>
      </c>
      <c r="G10">
        <v>53</v>
      </c>
      <c r="H10">
        <v>0</v>
      </c>
      <c r="I10">
        <v>0</v>
      </c>
      <c r="J10">
        <v>0</v>
      </c>
      <c r="K10">
        <v>0</v>
      </c>
      <c r="L10">
        <v>0</v>
      </c>
      <c r="M10">
        <v>1</v>
      </c>
      <c r="N10">
        <v>53</v>
      </c>
      <c r="O10">
        <v>0</v>
      </c>
      <c r="P10">
        <v>0</v>
      </c>
      <c r="Q10">
        <v>0</v>
      </c>
      <c r="R10">
        <v>0</v>
      </c>
    </row>
    <row r="11" spans="1:18" x14ac:dyDescent="0.2">
      <c r="A11" t="s">
        <v>4078</v>
      </c>
      <c r="B11" t="s">
        <v>86</v>
      </c>
      <c r="C11" t="s">
        <v>265</v>
      </c>
      <c r="D11" t="s">
        <v>180</v>
      </c>
      <c r="E11" t="s">
        <v>94</v>
      </c>
      <c r="F11">
        <v>102</v>
      </c>
      <c r="G11">
        <v>641.48</v>
      </c>
      <c r="H11">
        <v>3</v>
      </c>
      <c r="I11">
        <v>14</v>
      </c>
      <c r="J11">
        <v>10</v>
      </c>
      <c r="K11">
        <v>72</v>
      </c>
      <c r="L11">
        <v>0.02</v>
      </c>
      <c r="M11">
        <v>95</v>
      </c>
      <c r="N11">
        <v>583.5</v>
      </c>
      <c r="O11">
        <v>3</v>
      </c>
      <c r="P11">
        <v>0</v>
      </c>
      <c r="Q11">
        <v>0</v>
      </c>
      <c r="R11">
        <v>3</v>
      </c>
    </row>
    <row r="12" spans="1:18" x14ac:dyDescent="0.2">
      <c r="A12" t="s">
        <v>4079</v>
      </c>
      <c r="B12" t="s">
        <v>84</v>
      </c>
      <c r="C12" t="s">
        <v>266</v>
      </c>
      <c r="D12" t="s">
        <v>150</v>
      </c>
      <c r="E12" t="s">
        <v>94</v>
      </c>
      <c r="F12">
        <v>447</v>
      </c>
      <c r="G12">
        <v>8812.52</v>
      </c>
      <c r="H12">
        <v>12</v>
      </c>
      <c r="I12">
        <v>363</v>
      </c>
      <c r="J12">
        <v>34</v>
      </c>
      <c r="K12">
        <v>573</v>
      </c>
      <c r="L12">
        <v>66.92</v>
      </c>
      <c r="M12">
        <v>425</v>
      </c>
      <c r="N12">
        <v>8669.44</v>
      </c>
      <c r="O12">
        <v>244</v>
      </c>
      <c r="P12">
        <v>19</v>
      </c>
      <c r="Q12">
        <v>22</v>
      </c>
      <c r="R12">
        <v>241</v>
      </c>
    </row>
    <row r="13" spans="1:18" x14ac:dyDescent="0.2">
      <c r="A13" t="s">
        <v>4080</v>
      </c>
      <c r="B13" t="s">
        <v>91</v>
      </c>
      <c r="C13" t="s">
        <v>268</v>
      </c>
      <c r="D13" t="s">
        <v>129</v>
      </c>
      <c r="E13" t="s">
        <v>94</v>
      </c>
      <c r="F13">
        <v>0</v>
      </c>
      <c r="G13">
        <v>0</v>
      </c>
      <c r="H13">
        <v>0</v>
      </c>
      <c r="I13">
        <v>0</v>
      </c>
      <c r="J13">
        <v>0</v>
      </c>
      <c r="K13">
        <v>0</v>
      </c>
      <c r="L13">
        <v>0</v>
      </c>
      <c r="M13">
        <v>0</v>
      </c>
      <c r="N13">
        <v>0</v>
      </c>
      <c r="O13">
        <v>22</v>
      </c>
      <c r="P13">
        <v>2</v>
      </c>
      <c r="Q13">
        <v>1</v>
      </c>
      <c r="R13">
        <v>23</v>
      </c>
    </row>
    <row r="14" spans="1:18" x14ac:dyDescent="0.2">
      <c r="A14" t="s">
        <v>4081</v>
      </c>
      <c r="B14" t="s">
        <v>87</v>
      </c>
      <c r="C14" t="s">
        <v>268</v>
      </c>
      <c r="D14" t="s">
        <v>225</v>
      </c>
      <c r="E14" t="s">
        <v>94</v>
      </c>
      <c r="F14">
        <v>123</v>
      </c>
      <c r="G14">
        <v>6372.84</v>
      </c>
      <c r="H14">
        <v>3</v>
      </c>
      <c r="I14">
        <v>148</v>
      </c>
      <c r="J14">
        <v>9</v>
      </c>
      <c r="K14">
        <v>391</v>
      </c>
      <c r="L14">
        <v>50.16</v>
      </c>
      <c r="M14">
        <v>117</v>
      </c>
      <c r="N14">
        <v>6180</v>
      </c>
      <c r="O14">
        <v>14</v>
      </c>
      <c r="P14">
        <v>3</v>
      </c>
      <c r="Q14">
        <v>1</v>
      </c>
      <c r="R14">
        <v>16</v>
      </c>
    </row>
    <row r="15" spans="1:18" x14ac:dyDescent="0.2">
      <c r="A15" t="s">
        <v>4082</v>
      </c>
      <c r="B15" t="s">
        <v>86</v>
      </c>
      <c r="C15" t="s">
        <v>268</v>
      </c>
      <c r="D15" t="s">
        <v>238</v>
      </c>
      <c r="E15" t="s">
        <v>94</v>
      </c>
      <c r="F15">
        <v>173</v>
      </c>
      <c r="G15">
        <v>1243.96</v>
      </c>
      <c r="H15">
        <v>1</v>
      </c>
      <c r="I15">
        <v>6</v>
      </c>
      <c r="J15">
        <v>12</v>
      </c>
      <c r="K15">
        <v>90</v>
      </c>
      <c r="L15">
        <v>-7.46</v>
      </c>
      <c r="M15">
        <v>162</v>
      </c>
      <c r="N15">
        <v>1152.5</v>
      </c>
      <c r="O15">
        <v>9</v>
      </c>
      <c r="P15">
        <v>1</v>
      </c>
      <c r="Q15">
        <v>0</v>
      </c>
      <c r="R15">
        <v>10</v>
      </c>
    </row>
    <row r="16" spans="1:18" x14ac:dyDescent="0.2">
      <c r="A16" t="s">
        <v>4083</v>
      </c>
      <c r="B16" t="s">
        <v>87</v>
      </c>
      <c r="C16" t="s">
        <v>266</v>
      </c>
      <c r="D16" t="s">
        <v>280</v>
      </c>
      <c r="E16" t="s">
        <v>94</v>
      </c>
      <c r="F16">
        <v>4043</v>
      </c>
      <c r="G16">
        <v>190474.96</v>
      </c>
      <c r="H16">
        <v>143</v>
      </c>
      <c r="I16">
        <v>6559.48</v>
      </c>
      <c r="J16">
        <v>188</v>
      </c>
      <c r="K16">
        <v>7273.36</v>
      </c>
      <c r="L16">
        <v>1520.4</v>
      </c>
      <c r="M16">
        <v>3998</v>
      </c>
      <c r="N16">
        <v>191281.48</v>
      </c>
      <c r="O16">
        <v>1115</v>
      </c>
      <c r="P16">
        <v>96</v>
      </c>
      <c r="Q16">
        <v>93</v>
      </c>
      <c r="R16">
        <v>1118</v>
      </c>
    </row>
    <row r="17" spans="1:18" x14ac:dyDescent="0.2">
      <c r="A17" t="s">
        <v>4084</v>
      </c>
      <c r="B17" t="s">
        <v>89</v>
      </c>
      <c r="C17" t="s">
        <v>269</v>
      </c>
      <c r="D17" t="s">
        <v>185</v>
      </c>
      <c r="E17" t="s">
        <v>94</v>
      </c>
      <c r="F17">
        <v>1</v>
      </c>
      <c r="G17">
        <v>24</v>
      </c>
      <c r="H17">
        <v>0</v>
      </c>
      <c r="I17">
        <v>0</v>
      </c>
      <c r="J17">
        <v>0</v>
      </c>
      <c r="K17">
        <v>0</v>
      </c>
      <c r="L17">
        <v>0</v>
      </c>
      <c r="M17">
        <v>1</v>
      </c>
      <c r="N17">
        <v>24</v>
      </c>
      <c r="O17">
        <v>0</v>
      </c>
      <c r="P17">
        <v>0</v>
      </c>
      <c r="Q17">
        <v>0</v>
      </c>
      <c r="R17">
        <v>0</v>
      </c>
    </row>
    <row r="18" spans="1:18" x14ac:dyDescent="0.2">
      <c r="A18" t="s">
        <v>4085</v>
      </c>
      <c r="B18" t="s">
        <v>84</v>
      </c>
      <c r="C18" t="s">
        <v>267</v>
      </c>
      <c r="D18" t="s">
        <v>193</v>
      </c>
      <c r="E18" t="s">
        <v>94</v>
      </c>
      <c r="F18">
        <v>171</v>
      </c>
      <c r="G18">
        <v>4056.84</v>
      </c>
      <c r="H18">
        <v>4</v>
      </c>
      <c r="I18">
        <v>98</v>
      </c>
      <c r="J18">
        <v>5</v>
      </c>
      <c r="K18">
        <v>40</v>
      </c>
      <c r="L18">
        <v>108.16</v>
      </c>
      <c r="M18">
        <v>170</v>
      </c>
      <c r="N18">
        <v>4223</v>
      </c>
      <c r="O18">
        <v>26</v>
      </c>
      <c r="P18">
        <v>2</v>
      </c>
      <c r="Q18">
        <v>5</v>
      </c>
      <c r="R18">
        <v>23</v>
      </c>
    </row>
    <row r="19" spans="1:18" x14ac:dyDescent="0.2">
      <c r="A19" t="s">
        <v>4086</v>
      </c>
      <c r="B19" t="s">
        <v>91</v>
      </c>
      <c r="C19" t="s">
        <v>268</v>
      </c>
      <c r="D19" t="s">
        <v>152</v>
      </c>
      <c r="E19" t="s">
        <v>94</v>
      </c>
      <c r="F19">
        <v>0</v>
      </c>
      <c r="G19">
        <v>0</v>
      </c>
      <c r="H19">
        <v>0</v>
      </c>
      <c r="I19">
        <v>0</v>
      </c>
      <c r="J19">
        <v>0</v>
      </c>
      <c r="K19">
        <v>0</v>
      </c>
      <c r="L19">
        <v>0</v>
      </c>
      <c r="M19">
        <v>0</v>
      </c>
      <c r="N19">
        <v>0</v>
      </c>
      <c r="O19">
        <v>2</v>
      </c>
      <c r="P19">
        <v>1</v>
      </c>
      <c r="Q19">
        <v>0</v>
      </c>
      <c r="R19">
        <v>3</v>
      </c>
    </row>
    <row r="20" spans="1:18" x14ac:dyDescent="0.2">
      <c r="A20" t="s">
        <v>4087</v>
      </c>
      <c r="B20" t="s">
        <v>86</v>
      </c>
      <c r="C20" t="s">
        <v>269</v>
      </c>
      <c r="D20" t="s">
        <v>251</v>
      </c>
      <c r="E20" t="s">
        <v>94</v>
      </c>
      <c r="F20">
        <v>113</v>
      </c>
      <c r="G20">
        <v>683</v>
      </c>
      <c r="H20">
        <v>1</v>
      </c>
      <c r="I20">
        <v>6</v>
      </c>
      <c r="J20">
        <v>8</v>
      </c>
      <c r="K20">
        <v>62</v>
      </c>
      <c r="L20">
        <v>2</v>
      </c>
      <c r="M20">
        <v>106</v>
      </c>
      <c r="N20">
        <v>629</v>
      </c>
      <c r="O20">
        <v>4</v>
      </c>
      <c r="P20">
        <v>0</v>
      </c>
      <c r="Q20">
        <v>0</v>
      </c>
      <c r="R20">
        <v>4</v>
      </c>
    </row>
    <row r="21" spans="1:18" x14ac:dyDescent="0.2">
      <c r="A21" t="s">
        <v>4088</v>
      </c>
      <c r="B21" t="s">
        <v>86</v>
      </c>
      <c r="C21" t="s">
        <v>271</v>
      </c>
      <c r="D21" t="s">
        <v>234</v>
      </c>
      <c r="E21" t="s">
        <v>94</v>
      </c>
      <c r="F21">
        <v>96</v>
      </c>
      <c r="G21">
        <v>659.48</v>
      </c>
      <c r="H21">
        <v>3</v>
      </c>
      <c r="I21">
        <v>13</v>
      </c>
      <c r="J21">
        <v>13</v>
      </c>
      <c r="K21">
        <v>90</v>
      </c>
      <c r="L21">
        <v>-2.98</v>
      </c>
      <c r="M21">
        <v>86</v>
      </c>
      <c r="N21">
        <v>579.5</v>
      </c>
      <c r="O21">
        <v>2</v>
      </c>
      <c r="P21">
        <v>0</v>
      </c>
      <c r="Q21">
        <v>0</v>
      </c>
      <c r="R21">
        <v>2</v>
      </c>
    </row>
    <row r="22" spans="1:18" x14ac:dyDescent="0.2">
      <c r="A22" t="s">
        <v>4089</v>
      </c>
      <c r="B22" t="s">
        <v>84</v>
      </c>
      <c r="C22" t="s">
        <v>271</v>
      </c>
      <c r="D22" t="s">
        <v>159</v>
      </c>
      <c r="E22" t="s">
        <v>94</v>
      </c>
      <c r="F22">
        <v>131</v>
      </c>
      <c r="G22">
        <v>3466</v>
      </c>
      <c r="H22">
        <v>2</v>
      </c>
      <c r="I22">
        <v>9</v>
      </c>
      <c r="J22">
        <v>9</v>
      </c>
      <c r="K22">
        <v>87</v>
      </c>
      <c r="L22">
        <v>-18</v>
      </c>
      <c r="M22">
        <v>124</v>
      </c>
      <c r="N22">
        <v>3370</v>
      </c>
      <c r="O22">
        <v>12</v>
      </c>
      <c r="P22">
        <v>2</v>
      </c>
      <c r="Q22">
        <v>3</v>
      </c>
      <c r="R22">
        <v>11</v>
      </c>
    </row>
    <row r="23" spans="1:18" x14ac:dyDescent="0.2">
      <c r="A23" t="s">
        <v>4090</v>
      </c>
      <c r="B23" t="s">
        <v>84</v>
      </c>
      <c r="C23" t="s">
        <v>270</v>
      </c>
      <c r="D23" t="s">
        <v>192</v>
      </c>
      <c r="E23" t="s">
        <v>94</v>
      </c>
      <c r="F23">
        <v>222</v>
      </c>
      <c r="G23">
        <v>4785</v>
      </c>
      <c r="H23">
        <v>8</v>
      </c>
      <c r="I23">
        <v>218</v>
      </c>
      <c r="J23">
        <v>17</v>
      </c>
      <c r="K23">
        <v>305</v>
      </c>
      <c r="L23">
        <v>62</v>
      </c>
      <c r="M23">
        <v>213</v>
      </c>
      <c r="N23">
        <v>4760</v>
      </c>
      <c r="O23">
        <v>63</v>
      </c>
      <c r="P23">
        <v>6</v>
      </c>
      <c r="Q23">
        <v>2</v>
      </c>
      <c r="R23">
        <v>67</v>
      </c>
    </row>
    <row r="24" spans="1:18" x14ac:dyDescent="0.2">
      <c r="A24" t="s">
        <v>4091</v>
      </c>
      <c r="B24" t="s">
        <v>87</v>
      </c>
      <c r="C24" t="s">
        <v>268</v>
      </c>
      <c r="D24" t="s">
        <v>252</v>
      </c>
      <c r="E24" t="s">
        <v>94</v>
      </c>
      <c r="F24">
        <v>121</v>
      </c>
      <c r="G24">
        <v>6013</v>
      </c>
      <c r="H24">
        <v>7</v>
      </c>
      <c r="I24">
        <v>486</v>
      </c>
      <c r="J24">
        <v>10</v>
      </c>
      <c r="K24">
        <v>547</v>
      </c>
      <c r="L24">
        <v>-6</v>
      </c>
      <c r="M24">
        <v>118</v>
      </c>
      <c r="N24">
        <v>5946</v>
      </c>
      <c r="O24">
        <v>12</v>
      </c>
      <c r="P24">
        <v>1</v>
      </c>
      <c r="Q24">
        <v>1</v>
      </c>
      <c r="R24">
        <v>12</v>
      </c>
    </row>
    <row r="25" spans="1:18" x14ac:dyDescent="0.2">
      <c r="A25" t="s">
        <v>4092</v>
      </c>
      <c r="B25" t="s">
        <v>89</v>
      </c>
      <c r="C25" t="s">
        <v>271</v>
      </c>
      <c r="D25" t="s">
        <v>227</v>
      </c>
      <c r="E25" t="s">
        <v>94</v>
      </c>
      <c r="F25">
        <v>1</v>
      </c>
      <c r="G25">
        <v>20</v>
      </c>
      <c r="H25">
        <v>0</v>
      </c>
      <c r="I25">
        <v>0</v>
      </c>
      <c r="J25">
        <v>0</v>
      </c>
      <c r="K25">
        <v>0</v>
      </c>
      <c r="L25">
        <v>0</v>
      </c>
      <c r="M25">
        <v>1</v>
      </c>
      <c r="N25">
        <v>20</v>
      </c>
      <c r="O25">
        <v>0</v>
      </c>
      <c r="P25">
        <v>0</v>
      </c>
      <c r="Q25">
        <v>0</v>
      </c>
      <c r="R25">
        <v>0</v>
      </c>
    </row>
    <row r="26" spans="1:18" x14ac:dyDescent="0.2">
      <c r="A26" t="s">
        <v>4093</v>
      </c>
      <c r="B26" t="s">
        <v>91</v>
      </c>
      <c r="C26" t="s">
        <v>271</v>
      </c>
      <c r="D26" t="s">
        <v>216</v>
      </c>
      <c r="E26" t="s">
        <v>94</v>
      </c>
      <c r="F26">
        <v>0</v>
      </c>
      <c r="G26">
        <v>0</v>
      </c>
      <c r="H26">
        <v>0</v>
      </c>
      <c r="I26">
        <v>0</v>
      </c>
      <c r="J26">
        <v>0</v>
      </c>
      <c r="K26">
        <v>0</v>
      </c>
      <c r="L26">
        <v>0</v>
      </c>
      <c r="M26">
        <v>0</v>
      </c>
      <c r="N26">
        <v>0</v>
      </c>
      <c r="O26">
        <v>16</v>
      </c>
      <c r="P26">
        <v>1</v>
      </c>
      <c r="Q26">
        <v>2</v>
      </c>
      <c r="R26">
        <v>15</v>
      </c>
    </row>
    <row r="27" spans="1:18" x14ac:dyDescent="0.2">
      <c r="A27" t="s">
        <v>4094</v>
      </c>
      <c r="B27" t="s">
        <v>86</v>
      </c>
      <c r="C27" t="s">
        <v>265</v>
      </c>
      <c r="D27" t="s">
        <v>188</v>
      </c>
      <c r="E27" t="s">
        <v>94</v>
      </c>
      <c r="F27">
        <v>335</v>
      </c>
      <c r="G27">
        <v>2402.48</v>
      </c>
      <c r="H27">
        <v>6</v>
      </c>
      <c r="I27">
        <v>29.5</v>
      </c>
      <c r="J27">
        <v>34</v>
      </c>
      <c r="K27">
        <v>213</v>
      </c>
      <c r="L27">
        <v>2.02</v>
      </c>
      <c r="M27">
        <v>307</v>
      </c>
      <c r="N27">
        <v>2221</v>
      </c>
      <c r="O27">
        <v>10</v>
      </c>
      <c r="P27">
        <v>2</v>
      </c>
      <c r="Q27">
        <v>1</v>
      </c>
      <c r="R27">
        <v>11</v>
      </c>
    </row>
    <row r="28" spans="1:18" x14ac:dyDescent="0.2">
      <c r="A28" t="s">
        <v>4095</v>
      </c>
      <c r="B28" t="s">
        <v>91</v>
      </c>
      <c r="C28" t="s">
        <v>272</v>
      </c>
      <c r="D28" t="s">
        <v>194</v>
      </c>
      <c r="E28" t="s">
        <v>94</v>
      </c>
      <c r="F28">
        <v>0</v>
      </c>
      <c r="G28">
        <v>0</v>
      </c>
      <c r="H28">
        <v>0</v>
      </c>
      <c r="I28">
        <v>0</v>
      </c>
      <c r="J28">
        <v>0</v>
      </c>
      <c r="K28">
        <v>0</v>
      </c>
      <c r="L28">
        <v>0</v>
      </c>
      <c r="M28">
        <v>0</v>
      </c>
      <c r="N28">
        <v>0</v>
      </c>
      <c r="O28">
        <v>54</v>
      </c>
      <c r="P28">
        <v>3</v>
      </c>
      <c r="Q28">
        <v>6</v>
      </c>
      <c r="R28">
        <v>51</v>
      </c>
    </row>
    <row r="29" spans="1:18" x14ac:dyDescent="0.2">
      <c r="A29" t="s">
        <v>4096</v>
      </c>
      <c r="B29" t="s">
        <v>84</v>
      </c>
      <c r="C29" t="s">
        <v>266</v>
      </c>
      <c r="D29" t="s">
        <v>231</v>
      </c>
      <c r="E29" t="s">
        <v>94</v>
      </c>
      <c r="F29">
        <v>276</v>
      </c>
      <c r="G29">
        <v>5264.32</v>
      </c>
      <c r="H29">
        <v>12</v>
      </c>
      <c r="I29">
        <v>306</v>
      </c>
      <c r="J29">
        <v>12</v>
      </c>
      <c r="K29">
        <v>158</v>
      </c>
      <c r="L29">
        <v>12.66</v>
      </c>
      <c r="M29">
        <v>276</v>
      </c>
      <c r="N29">
        <v>5424.98</v>
      </c>
      <c r="O29">
        <v>153</v>
      </c>
      <c r="P29">
        <v>8</v>
      </c>
      <c r="Q29">
        <v>16</v>
      </c>
      <c r="R29">
        <v>145</v>
      </c>
    </row>
    <row r="30" spans="1:18" x14ac:dyDescent="0.2">
      <c r="A30" t="s">
        <v>4097</v>
      </c>
      <c r="B30" t="s">
        <v>87</v>
      </c>
      <c r="C30" t="s">
        <v>268</v>
      </c>
      <c r="D30" t="s">
        <v>114</v>
      </c>
      <c r="E30" t="s">
        <v>94</v>
      </c>
      <c r="F30">
        <v>113</v>
      </c>
      <c r="G30">
        <v>6304</v>
      </c>
      <c r="H30">
        <v>3</v>
      </c>
      <c r="I30">
        <v>172</v>
      </c>
      <c r="J30">
        <v>7</v>
      </c>
      <c r="K30">
        <v>396</v>
      </c>
      <c r="L30">
        <v>10</v>
      </c>
      <c r="M30">
        <v>109</v>
      </c>
      <c r="N30">
        <v>6090</v>
      </c>
      <c r="O30">
        <v>17</v>
      </c>
      <c r="P30">
        <v>0</v>
      </c>
      <c r="Q30">
        <v>0</v>
      </c>
      <c r="R30">
        <v>17</v>
      </c>
    </row>
    <row r="31" spans="1:18" x14ac:dyDescent="0.2">
      <c r="A31" t="s">
        <v>4098</v>
      </c>
      <c r="B31" t="s">
        <v>91</v>
      </c>
      <c r="C31" t="s">
        <v>269</v>
      </c>
      <c r="D31" t="s">
        <v>247</v>
      </c>
      <c r="E31" t="s">
        <v>94</v>
      </c>
      <c r="F31">
        <v>0</v>
      </c>
      <c r="G31">
        <v>0</v>
      </c>
      <c r="H31">
        <v>0</v>
      </c>
      <c r="I31">
        <v>0</v>
      </c>
      <c r="J31">
        <v>0</v>
      </c>
      <c r="K31">
        <v>0</v>
      </c>
      <c r="L31">
        <v>0</v>
      </c>
      <c r="M31">
        <v>0</v>
      </c>
      <c r="N31">
        <v>0</v>
      </c>
      <c r="O31">
        <v>141</v>
      </c>
      <c r="P31">
        <v>10</v>
      </c>
      <c r="Q31">
        <v>29</v>
      </c>
      <c r="R31">
        <v>122</v>
      </c>
    </row>
    <row r="32" spans="1:18" x14ac:dyDescent="0.2">
      <c r="A32" t="s">
        <v>4099</v>
      </c>
      <c r="B32" t="s">
        <v>86</v>
      </c>
      <c r="C32" t="s">
        <v>267</v>
      </c>
      <c r="D32" t="s">
        <v>195</v>
      </c>
      <c r="E32" t="s">
        <v>94</v>
      </c>
      <c r="F32">
        <v>133</v>
      </c>
      <c r="G32">
        <v>943</v>
      </c>
      <c r="H32">
        <v>1</v>
      </c>
      <c r="I32">
        <v>5</v>
      </c>
      <c r="J32">
        <v>12</v>
      </c>
      <c r="K32">
        <v>90</v>
      </c>
      <c r="L32">
        <v>6</v>
      </c>
      <c r="M32">
        <v>122</v>
      </c>
      <c r="N32">
        <v>864</v>
      </c>
      <c r="O32">
        <v>6</v>
      </c>
      <c r="P32">
        <v>1</v>
      </c>
      <c r="Q32">
        <v>0</v>
      </c>
      <c r="R32">
        <v>7</v>
      </c>
    </row>
    <row r="33" spans="1:18" x14ac:dyDescent="0.2">
      <c r="A33" t="s">
        <v>4100</v>
      </c>
      <c r="B33" t="s">
        <v>86</v>
      </c>
      <c r="C33" t="s">
        <v>264</v>
      </c>
      <c r="D33" t="s">
        <v>196</v>
      </c>
      <c r="E33" t="s">
        <v>94</v>
      </c>
      <c r="F33">
        <v>127</v>
      </c>
      <c r="G33">
        <v>786</v>
      </c>
      <c r="H33">
        <v>4</v>
      </c>
      <c r="I33">
        <v>27</v>
      </c>
      <c r="J33">
        <v>9</v>
      </c>
      <c r="K33">
        <v>53</v>
      </c>
      <c r="L33">
        <v>10</v>
      </c>
      <c r="M33">
        <v>122</v>
      </c>
      <c r="N33">
        <v>770</v>
      </c>
      <c r="O33">
        <v>17</v>
      </c>
      <c r="P33">
        <v>0</v>
      </c>
      <c r="Q33">
        <v>1</v>
      </c>
      <c r="R33">
        <v>16</v>
      </c>
    </row>
    <row r="34" spans="1:18" x14ac:dyDescent="0.2">
      <c r="A34" t="s">
        <v>4101</v>
      </c>
      <c r="B34" t="s">
        <v>87</v>
      </c>
      <c r="C34" t="s">
        <v>266</v>
      </c>
      <c r="D34" t="s">
        <v>105</v>
      </c>
      <c r="E34" t="s">
        <v>94</v>
      </c>
      <c r="F34">
        <v>85</v>
      </c>
      <c r="G34">
        <v>4063</v>
      </c>
      <c r="H34">
        <v>1</v>
      </c>
      <c r="I34">
        <v>44</v>
      </c>
      <c r="J34">
        <v>3</v>
      </c>
      <c r="K34">
        <v>94</v>
      </c>
      <c r="L34">
        <v>9</v>
      </c>
      <c r="M34">
        <v>83</v>
      </c>
      <c r="N34">
        <v>4022</v>
      </c>
      <c r="O34">
        <v>29</v>
      </c>
      <c r="P34">
        <v>3</v>
      </c>
      <c r="Q34">
        <v>1</v>
      </c>
      <c r="R34">
        <v>31</v>
      </c>
    </row>
    <row r="35" spans="1:18" x14ac:dyDescent="0.2">
      <c r="A35" t="s">
        <v>4102</v>
      </c>
      <c r="B35" t="s">
        <v>84</v>
      </c>
      <c r="C35" t="s">
        <v>268</v>
      </c>
      <c r="D35" t="s">
        <v>252</v>
      </c>
      <c r="E35" t="s">
        <v>94</v>
      </c>
      <c r="F35">
        <v>267</v>
      </c>
      <c r="G35">
        <v>7002</v>
      </c>
      <c r="H35">
        <v>10</v>
      </c>
      <c r="I35">
        <v>503</v>
      </c>
      <c r="J35">
        <v>25</v>
      </c>
      <c r="K35">
        <v>644</v>
      </c>
      <c r="L35">
        <v>-6</v>
      </c>
      <c r="M35">
        <v>252</v>
      </c>
      <c r="N35">
        <v>6855</v>
      </c>
      <c r="O35">
        <v>43</v>
      </c>
      <c r="P35">
        <v>1</v>
      </c>
      <c r="Q35">
        <v>4</v>
      </c>
      <c r="R35">
        <v>40</v>
      </c>
    </row>
    <row r="36" spans="1:18" x14ac:dyDescent="0.2">
      <c r="A36" t="s">
        <v>4103</v>
      </c>
      <c r="B36" t="s">
        <v>86</v>
      </c>
      <c r="C36" t="s">
        <v>266</v>
      </c>
      <c r="D36" t="s">
        <v>146</v>
      </c>
      <c r="E36" t="s">
        <v>94</v>
      </c>
      <c r="F36">
        <v>196</v>
      </c>
      <c r="G36">
        <v>1244.96</v>
      </c>
      <c r="H36">
        <v>2</v>
      </c>
      <c r="I36">
        <v>10</v>
      </c>
      <c r="J36">
        <v>13</v>
      </c>
      <c r="K36">
        <v>81.48</v>
      </c>
      <c r="L36">
        <v>25.02</v>
      </c>
      <c r="M36">
        <v>185</v>
      </c>
      <c r="N36">
        <v>1198.5</v>
      </c>
      <c r="O36">
        <v>14</v>
      </c>
      <c r="P36">
        <v>2</v>
      </c>
      <c r="Q36">
        <v>1</v>
      </c>
      <c r="R36">
        <v>15</v>
      </c>
    </row>
    <row r="37" spans="1:18" x14ac:dyDescent="0.2">
      <c r="A37" t="s">
        <v>4104</v>
      </c>
      <c r="B37" t="s">
        <v>84</v>
      </c>
      <c r="C37" t="s">
        <v>269</v>
      </c>
      <c r="D37" t="s">
        <v>119</v>
      </c>
      <c r="E37" t="s">
        <v>94</v>
      </c>
      <c r="F37">
        <v>227</v>
      </c>
      <c r="G37">
        <v>7354</v>
      </c>
      <c r="H37">
        <v>10</v>
      </c>
      <c r="I37">
        <v>235</v>
      </c>
      <c r="J37">
        <v>19</v>
      </c>
      <c r="K37">
        <v>331</v>
      </c>
      <c r="L37">
        <v>196</v>
      </c>
      <c r="M37">
        <v>218</v>
      </c>
      <c r="N37">
        <v>7454</v>
      </c>
      <c r="O37">
        <v>68</v>
      </c>
      <c r="P37">
        <v>5</v>
      </c>
      <c r="Q37">
        <v>2</v>
      </c>
      <c r="R37">
        <v>71</v>
      </c>
    </row>
    <row r="38" spans="1:18" x14ac:dyDescent="0.2">
      <c r="A38" t="s">
        <v>4105</v>
      </c>
      <c r="B38" t="s">
        <v>91</v>
      </c>
      <c r="C38" t="s">
        <v>265</v>
      </c>
      <c r="D38" t="s">
        <v>188</v>
      </c>
      <c r="E38" t="s">
        <v>94</v>
      </c>
      <c r="F38">
        <v>0</v>
      </c>
      <c r="G38">
        <v>0</v>
      </c>
      <c r="H38">
        <v>0</v>
      </c>
      <c r="I38">
        <v>0</v>
      </c>
      <c r="J38">
        <v>0</v>
      </c>
      <c r="K38">
        <v>0</v>
      </c>
      <c r="L38">
        <v>0</v>
      </c>
      <c r="M38">
        <v>0</v>
      </c>
      <c r="N38">
        <v>0</v>
      </c>
      <c r="O38">
        <v>63</v>
      </c>
      <c r="P38">
        <v>3</v>
      </c>
      <c r="Q38">
        <v>2</v>
      </c>
      <c r="R38">
        <v>64</v>
      </c>
    </row>
    <row r="39" spans="1:18" x14ac:dyDescent="0.2">
      <c r="A39" t="s">
        <v>4106</v>
      </c>
      <c r="B39" t="s">
        <v>87</v>
      </c>
      <c r="C39" t="s">
        <v>267</v>
      </c>
      <c r="D39" t="s">
        <v>226</v>
      </c>
      <c r="E39" t="s">
        <v>94</v>
      </c>
      <c r="F39">
        <v>57</v>
      </c>
      <c r="G39">
        <v>3063</v>
      </c>
      <c r="H39">
        <v>0</v>
      </c>
      <c r="I39">
        <v>0</v>
      </c>
      <c r="J39">
        <v>3</v>
      </c>
      <c r="K39">
        <v>92</v>
      </c>
      <c r="L39">
        <v>4</v>
      </c>
      <c r="M39">
        <v>54</v>
      </c>
      <c r="N39">
        <v>2975</v>
      </c>
      <c r="O39">
        <v>3</v>
      </c>
      <c r="P39">
        <v>0</v>
      </c>
      <c r="Q39">
        <v>0</v>
      </c>
      <c r="R39">
        <v>3</v>
      </c>
    </row>
    <row r="40" spans="1:18" x14ac:dyDescent="0.2">
      <c r="A40" t="s">
        <v>4107</v>
      </c>
      <c r="B40" t="s">
        <v>91</v>
      </c>
      <c r="C40" t="s">
        <v>267</v>
      </c>
      <c r="D40" t="s">
        <v>229</v>
      </c>
      <c r="E40" t="s">
        <v>94</v>
      </c>
      <c r="F40">
        <v>0</v>
      </c>
      <c r="G40">
        <v>0</v>
      </c>
      <c r="H40">
        <v>0</v>
      </c>
      <c r="I40">
        <v>0</v>
      </c>
      <c r="J40">
        <v>0</v>
      </c>
      <c r="K40">
        <v>0</v>
      </c>
      <c r="L40">
        <v>0</v>
      </c>
      <c r="M40">
        <v>0</v>
      </c>
      <c r="N40">
        <v>0</v>
      </c>
      <c r="O40">
        <v>6</v>
      </c>
      <c r="P40">
        <v>0</v>
      </c>
      <c r="Q40">
        <v>1</v>
      </c>
      <c r="R40">
        <v>5</v>
      </c>
    </row>
    <row r="41" spans="1:18" x14ac:dyDescent="0.2">
      <c r="A41" t="s">
        <v>4108</v>
      </c>
      <c r="B41" t="s">
        <v>84</v>
      </c>
      <c r="C41" t="s">
        <v>264</v>
      </c>
      <c r="D41" t="s">
        <v>197</v>
      </c>
      <c r="E41" t="s">
        <v>94</v>
      </c>
      <c r="F41">
        <v>780</v>
      </c>
      <c r="G41">
        <v>19112.68</v>
      </c>
      <c r="H41">
        <v>16</v>
      </c>
      <c r="I41">
        <v>465</v>
      </c>
      <c r="J41">
        <v>50</v>
      </c>
      <c r="K41">
        <v>626</v>
      </c>
      <c r="L41">
        <v>15.28</v>
      </c>
      <c r="M41">
        <v>746</v>
      </c>
      <c r="N41">
        <v>18966.96</v>
      </c>
      <c r="O41">
        <v>83</v>
      </c>
      <c r="P41">
        <v>8</v>
      </c>
      <c r="Q41">
        <v>12</v>
      </c>
      <c r="R41">
        <v>79</v>
      </c>
    </row>
    <row r="42" spans="1:18" x14ac:dyDescent="0.2">
      <c r="A42" t="s">
        <v>4109</v>
      </c>
      <c r="B42" t="s">
        <v>86</v>
      </c>
      <c r="C42" t="s">
        <v>264</v>
      </c>
      <c r="D42" t="s">
        <v>137</v>
      </c>
      <c r="E42" t="s">
        <v>94</v>
      </c>
      <c r="F42">
        <v>342</v>
      </c>
      <c r="G42">
        <v>2446</v>
      </c>
      <c r="H42">
        <v>7</v>
      </c>
      <c r="I42">
        <v>40</v>
      </c>
      <c r="J42">
        <v>33</v>
      </c>
      <c r="K42">
        <v>237</v>
      </c>
      <c r="L42">
        <v>6</v>
      </c>
      <c r="M42">
        <v>316</v>
      </c>
      <c r="N42">
        <v>2255</v>
      </c>
      <c r="O42">
        <v>7</v>
      </c>
      <c r="P42">
        <v>1</v>
      </c>
      <c r="Q42">
        <v>2</v>
      </c>
      <c r="R42">
        <v>6</v>
      </c>
    </row>
    <row r="43" spans="1:18" x14ac:dyDescent="0.2">
      <c r="A43" t="s">
        <v>4110</v>
      </c>
      <c r="B43" t="s">
        <v>87</v>
      </c>
      <c r="C43" t="s">
        <v>271</v>
      </c>
      <c r="D43" t="s">
        <v>216</v>
      </c>
      <c r="E43" t="s">
        <v>94</v>
      </c>
      <c r="F43">
        <v>84</v>
      </c>
      <c r="G43">
        <v>4196</v>
      </c>
      <c r="H43">
        <v>1</v>
      </c>
      <c r="I43">
        <v>72</v>
      </c>
      <c r="J43">
        <v>3</v>
      </c>
      <c r="K43">
        <v>151</v>
      </c>
      <c r="L43">
        <v>6</v>
      </c>
      <c r="M43">
        <v>82</v>
      </c>
      <c r="N43">
        <v>4123</v>
      </c>
      <c r="O43">
        <v>31</v>
      </c>
      <c r="P43">
        <v>4</v>
      </c>
      <c r="Q43">
        <v>4</v>
      </c>
      <c r="R43">
        <v>31</v>
      </c>
    </row>
    <row r="44" spans="1:18" x14ac:dyDescent="0.2">
      <c r="A44" t="s">
        <v>4111</v>
      </c>
      <c r="B44" t="s">
        <v>87</v>
      </c>
      <c r="C44" t="s">
        <v>268</v>
      </c>
      <c r="D44" t="s">
        <v>179</v>
      </c>
      <c r="E44" t="s">
        <v>94</v>
      </c>
      <c r="F44">
        <v>157</v>
      </c>
      <c r="G44">
        <v>8649.84</v>
      </c>
      <c r="H44">
        <v>3</v>
      </c>
      <c r="I44">
        <v>120</v>
      </c>
      <c r="J44">
        <v>2</v>
      </c>
      <c r="K44">
        <v>86</v>
      </c>
      <c r="L44">
        <v>34.159999999999997</v>
      </c>
      <c r="M44">
        <v>158</v>
      </c>
      <c r="N44">
        <v>8718</v>
      </c>
      <c r="O44">
        <v>23</v>
      </c>
      <c r="P44">
        <v>3</v>
      </c>
      <c r="Q44">
        <v>2</v>
      </c>
      <c r="R44">
        <v>24</v>
      </c>
    </row>
    <row r="45" spans="1:18" x14ac:dyDescent="0.2">
      <c r="A45" t="s">
        <v>4112</v>
      </c>
      <c r="B45" t="s">
        <v>86</v>
      </c>
      <c r="C45" t="s">
        <v>268</v>
      </c>
      <c r="D45" t="s">
        <v>181</v>
      </c>
      <c r="E45" t="s">
        <v>94</v>
      </c>
      <c r="F45">
        <v>320</v>
      </c>
      <c r="G45">
        <v>2210.48</v>
      </c>
      <c r="H45">
        <v>5</v>
      </c>
      <c r="I45">
        <v>30</v>
      </c>
      <c r="J45">
        <v>19</v>
      </c>
      <c r="K45">
        <v>143</v>
      </c>
      <c r="L45">
        <v>-6.98</v>
      </c>
      <c r="M45">
        <v>306</v>
      </c>
      <c r="N45">
        <v>2090.5</v>
      </c>
      <c r="O45">
        <v>35</v>
      </c>
      <c r="P45">
        <v>4</v>
      </c>
      <c r="Q45">
        <v>5</v>
      </c>
      <c r="R45">
        <v>34</v>
      </c>
    </row>
    <row r="46" spans="1:18" x14ac:dyDescent="0.2">
      <c r="A46" t="s">
        <v>4113</v>
      </c>
      <c r="B46" t="s">
        <v>89</v>
      </c>
      <c r="C46" t="s">
        <v>267</v>
      </c>
      <c r="D46" t="s">
        <v>281</v>
      </c>
      <c r="E46" t="s">
        <v>94</v>
      </c>
      <c r="F46">
        <v>4</v>
      </c>
      <c r="G46">
        <v>62</v>
      </c>
      <c r="H46">
        <v>0</v>
      </c>
      <c r="I46">
        <v>0</v>
      </c>
      <c r="J46">
        <v>0</v>
      </c>
      <c r="K46">
        <v>0</v>
      </c>
      <c r="L46">
        <v>0</v>
      </c>
      <c r="M46">
        <v>4</v>
      </c>
      <c r="N46">
        <v>62</v>
      </c>
      <c r="O46">
        <v>0</v>
      </c>
      <c r="P46">
        <v>0</v>
      </c>
      <c r="Q46">
        <v>0</v>
      </c>
      <c r="R46">
        <v>0</v>
      </c>
    </row>
    <row r="47" spans="1:18" x14ac:dyDescent="0.2">
      <c r="A47" t="s">
        <v>4114</v>
      </c>
      <c r="B47" t="s">
        <v>84</v>
      </c>
      <c r="C47" t="s">
        <v>266</v>
      </c>
      <c r="D47" t="s">
        <v>206</v>
      </c>
      <c r="E47" t="s">
        <v>94</v>
      </c>
      <c r="F47">
        <v>283</v>
      </c>
      <c r="G47">
        <v>8072.96</v>
      </c>
      <c r="H47">
        <v>12</v>
      </c>
      <c r="I47">
        <v>362.5</v>
      </c>
      <c r="J47">
        <v>18</v>
      </c>
      <c r="K47">
        <v>388.48</v>
      </c>
      <c r="L47">
        <v>300.89999999999998</v>
      </c>
      <c r="M47">
        <v>277</v>
      </c>
      <c r="N47">
        <v>8347.8799999999992</v>
      </c>
      <c r="O47">
        <v>167</v>
      </c>
      <c r="P47">
        <v>10</v>
      </c>
      <c r="Q47">
        <v>20</v>
      </c>
      <c r="R47">
        <v>157</v>
      </c>
    </row>
    <row r="48" spans="1:18" x14ac:dyDescent="0.2">
      <c r="A48" t="s">
        <v>4115</v>
      </c>
      <c r="B48" t="s">
        <v>87</v>
      </c>
      <c r="C48" t="s">
        <v>265</v>
      </c>
      <c r="D48" t="s">
        <v>127</v>
      </c>
      <c r="E48" t="s">
        <v>94</v>
      </c>
      <c r="F48">
        <v>96</v>
      </c>
      <c r="G48">
        <v>4794</v>
      </c>
      <c r="H48">
        <v>4</v>
      </c>
      <c r="I48">
        <v>108</v>
      </c>
      <c r="J48">
        <v>5</v>
      </c>
      <c r="K48">
        <v>182</v>
      </c>
      <c r="L48">
        <v>2.48</v>
      </c>
      <c r="M48">
        <v>95</v>
      </c>
      <c r="N48">
        <v>4722.4799999999996</v>
      </c>
      <c r="O48">
        <v>31</v>
      </c>
      <c r="P48">
        <v>5</v>
      </c>
      <c r="Q48">
        <v>2</v>
      </c>
      <c r="R48">
        <v>34</v>
      </c>
    </row>
    <row r="49" spans="1:18" x14ac:dyDescent="0.2">
      <c r="A49" t="s">
        <v>4116</v>
      </c>
      <c r="B49" t="s">
        <v>91</v>
      </c>
      <c r="C49" t="s">
        <v>265</v>
      </c>
      <c r="D49" t="s">
        <v>180</v>
      </c>
      <c r="E49" t="s">
        <v>94</v>
      </c>
      <c r="F49">
        <v>0</v>
      </c>
      <c r="G49">
        <v>0</v>
      </c>
      <c r="H49">
        <v>0</v>
      </c>
      <c r="I49">
        <v>0</v>
      </c>
      <c r="J49">
        <v>0</v>
      </c>
      <c r="K49">
        <v>0</v>
      </c>
      <c r="L49">
        <v>0</v>
      </c>
      <c r="M49">
        <v>0</v>
      </c>
      <c r="N49">
        <v>0</v>
      </c>
      <c r="O49">
        <v>34</v>
      </c>
      <c r="P49">
        <v>3</v>
      </c>
      <c r="Q49">
        <v>6</v>
      </c>
      <c r="R49">
        <v>31</v>
      </c>
    </row>
    <row r="50" spans="1:18" x14ac:dyDescent="0.2">
      <c r="A50" t="s">
        <v>4117</v>
      </c>
      <c r="B50" t="s">
        <v>89</v>
      </c>
      <c r="C50" t="s">
        <v>269</v>
      </c>
      <c r="D50" t="s">
        <v>220</v>
      </c>
      <c r="E50" t="s">
        <v>94</v>
      </c>
      <c r="F50">
        <v>2</v>
      </c>
      <c r="G50">
        <v>52</v>
      </c>
      <c r="H50">
        <v>0</v>
      </c>
      <c r="I50">
        <v>0</v>
      </c>
      <c r="J50">
        <v>1</v>
      </c>
      <c r="K50">
        <v>28</v>
      </c>
      <c r="L50">
        <v>0</v>
      </c>
      <c r="M50">
        <v>1</v>
      </c>
      <c r="N50">
        <v>24</v>
      </c>
      <c r="O50">
        <v>0</v>
      </c>
      <c r="P50">
        <v>0</v>
      </c>
      <c r="Q50">
        <v>0</v>
      </c>
      <c r="R50">
        <v>0</v>
      </c>
    </row>
    <row r="51" spans="1:18" x14ac:dyDescent="0.2">
      <c r="A51" t="s">
        <v>4118</v>
      </c>
      <c r="B51" t="s">
        <v>87</v>
      </c>
      <c r="C51" t="s">
        <v>267</v>
      </c>
      <c r="D51" t="s">
        <v>205</v>
      </c>
      <c r="E51" t="s">
        <v>94</v>
      </c>
      <c r="F51">
        <v>31</v>
      </c>
      <c r="G51">
        <v>1362</v>
      </c>
      <c r="H51">
        <v>1</v>
      </c>
      <c r="I51">
        <v>50</v>
      </c>
      <c r="J51">
        <v>0</v>
      </c>
      <c r="K51">
        <v>0</v>
      </c>
      <c r="L51">
        <v>36</v>
      </c>
      <c r="M51">
        <v>32</v>
      </c>
      <c r="N51">
        <v>1448</v>
      </c>
      <c r="O51">
        <v>4</v>
      </c>
      <c r="P51">
        <v>0</v>
      </c>
      <c r="Q51">
        <v>0</v>
      </c>
      <c r="R51">
        <v>4</v>
      </c>
    </row>
    <row r="52" spans="1:18" x14ac:dyDescent="0.2">
      <c r="A52" t="s">
        <v>4119</v>
      </c>
      <c r="B52" t="s">
        <v>89</v>
      </c>
      <c r="C52" t="s">
        <v>266</v>
      </c>
      <c r="D52" t="s">
        <v>126</v>
      </c>
      <c r="E52" t="s">
        <v>94</v>
      </c>
      <c r="F52">
        <v>5</v>
      </c>
      <c r="G52">
        <v>85</v>
      </c>
      <c r="H52">
        <v>0</v>
      </c>
      <c r="I52">
        <v>0</v>
      </c>
      <c r="J52">
        <v>0</v>
      </c>
      <c r="K52">
        <v>0</v>
      </c>
      <c r="L52">
        <v>0</v>
      </c>
      <c r="M52">
        <v>5</v>
      </c>
      <c r="N52">
        <v>85</v>
      </c>
      <c r="O52">
        <v>0</v>
      </c>
      <c r="P52">
        <v>0</v>
      </c>
      <c r="Q52">
        <v>0</v>
      </c>
      <c r="R52">
        <v>0</v>
      </c>
    </row>
    <row r="53" spans="1:18" x14ac:dyDescent="0.2">
      <c r="A53" t="s">
        <v>4120</v>
      </c>
      <c r="B53" t="s">
        <v>91</v>
      </c>
      <c r="C53" t="s">
        <v>270</v>
      </c>
      <c r="D53" t="s">
        <v>236</v>
      </c>
      <c r="E53" t="s">
        <v>94</v>
      </c>
      <c r="F53">
        <v>0</v>
      </c>
      <c r="G53">
        <v>0</v>
      </c>
      <c r="H53">
        <v>0</v>
      </c>
      <c r="I53">
        <v>0</v>
      </c>
      <c r="J53">
        <v>0</v>
      </c>
      <c r="K53">
        <v>0</v>
      </c>
      <c r="L53">
        <v>0</v>
      </c>
      <c r="M53">
        <v>0</v>
      </c>
      <c r="N53">
        <v>0</v>
      </c>
      <c r="O53">
        <v>10</v>
      </c>
      <c r="P53">
        <v>0</v>
      </c>
      <c r="Q53">
        <v>1</v>
      </c>
      <c r="R53">
        <v>9</v>
      </c>
    </row>
    <row r="54" spans="1:18" x14ac:dyDescent="0.2">
      <c r="A54" t="s">
        <v>4121</v>
      </c>
      <c r="B54" t="s">
        <v>84</v>
      </c>
      <c r="C54" t="s">
        <v>265</v>
      </c>
      <c r="D54" t="s">
        <v>125</v>
      </c>
      <c r="E54" t="s">
        <v>94</v>
      </c>
      <c r="F54">
        <v>819</v>
      </c>
      <c r="G54">
        <v>18605.400000000001</v>
      </c>
      <c r="H54">
        <v>30</v>
      </c>
      <c r="I54">
        <v>515</v>
      </c>
      <c r="J54">
        <v>61</v>
      </c>
      <c r="K54">
        <v>765.32</v>
      </c>
      <c r="L54">
        <v>137.91999999999999</v>
      </c>
      <c r="M54">
        <v>788</v>
      </c>
      <c r="N54">
        <v>18493</v>
      </c>
      <c r="O54">
        <v>200</v>
      </c>
      <c r="P54">
        <v>18</v>
      </c>
      <c r="Q54">
        <v>20</v>
      </c>
      <c r="R54">
        <v>198</v>
      </c>
    </row>
    <row r="55" spans="1:18" x14ac:dyDescent="0.2">
      <c r="A55" t="s">
        <v>4122</v>
      </c>
      <c r="B55" t="s">
        <v>87</v>
      </c>
      <c r="C55" t="s">
        <v>269</v>
      </c>
      <c r="D55" t="s">
        <v>167</v>
      </c>
      <c r="E55" t="s">
        <v>94</v>
      </c>
      <c r="F55">
        <v>732</v>
      </c>
      <c r="G55">
        <v>30357.52</v>
      </c>
      <c r="H55">
        <v>19</v>
      </c>
      <c r="I55">
        <v>810</v>
      </c>
      <c r="J55">
        <v>25</v>
      </c>
      <c r="K55">
        <v>898</v>
      </c>
      <c r="L55">
        <v>17.920000000000002</v>
      </c>
      <c r="M55">
        <v>726</v>
      </c>
      <c r="N55">
        <v>30287.439999999999</v>
      </c>
      <c r="O55">
        <v>71</v>
      </c>
      <c r="P55">
        <v>11</v>
      </c>
      <c r="Q55">
        <v>5</v>
      </c>
      <c r="R55">
        <v>77</v>
      </c>
    </row>
    <row r="56" spans="1:18" x14ac:dyDescent="0.2">
      <c r="A56" t="s">
        <v>4123</v>
      </c>
      <c r="B56" t="s">
        <v>91</v>
      </c>
      <c r="C56" t="s">
        <v>266</v>
      </c>
      <c r="D56" t="s">
        <v>187</v>
      </c>
      <c r="E56" t="s">
        <v>94</v>
      </c>
      <c r="F56">
        <v>0</v>
      </c>
      <c r="G56">
        <v>0</v>
      </c>
      <c r="H56">
        <v>0</v>
      </c>
      <c r="I56">
        <v>0</v>
      </c>
      <c r="J56">
        <v>0</v>
      </c>
      <c r="K56">
        <v>0</v>
      </c>
      <c r="L56">
        <v>0</v>
      </c>
      <c r="M56">
        <v>0</v>
      </c>
      <c r="N56">
        <v>0</v>
      </c>
      <c r="O56">
        <v>108</v>
      </c>
      <c r="P56">
        <v>19</v>
      </c>
      <c r="Q56">
        <v>17</v>
      </c>
      <c r="R56">
        <v>110</v>
      </c>
    </row>
    <row r="57" spans="1:18" x14ac:dyDescent="0.2">
      <c r="A57" t="s">
        <v>4124</v>
      </c>
      <c r="B57" t="s">
        <v>86</v>
      </c>
      <c r="C57" t="s">
        <v>268</v>
      </c>
      <c r="D57" t="s">
        <v>123</v>
      </c>
      <c r="E57" t="s">
        <v>94</v>
      </c>
      <c r="F57">
        <v>86</v>
      </c>
      <c r="G57">
        <v>663.48</v>
      </c>
      <c r="H57">
        <v>1</v>
      </c>
      <c r="I57">
        <v>3</v>
      </c>
      <c r="J57">
        <v>6</v>
      </c>
      <c r="K57">
        <v>44</v>
      </c>
      <c r="L57">
        <v>-2.98</v>
      </c>
      <c r="M57">
        <v>81</v>
      </c>
      <c r="N57">
        <v>619.5</v>
      </c>
      <c r="O57">
        <v>3</v>
      </c>
      <c r="P57">
        <v>0</v>
      </c>
      <c r="Q57">
        <v>0</v>
      </c>
      <c r="R57">
        <v>3</v>
      </c>
    </row>
    <row r="58" spans="1:18" x14ac:dyDescent="0.2">
      <c r="A58" t="s">
        <v>4125</v>
      </c>
      <c r="B58" t="s">
        <v>89</v>
      </c>
      <c r="C58" t="s">
        <v>266</v>
      </c>
      <c r="D58" t="s">
        <v>172</v>
      </c>
      <c r="E58" t="s">
        <v>94</v>
      </c>
      <c r="F58">
        <v>3</v>
      </c>
      <c r="G58">
        <v>61</v>
      </c>
      <c r="H58">
        <v>0</v>
      </c>
      <c r="I58">
        <v>0</v>
      </c>
      <c r="J58">
        <v>0</v>
      </c>
      <c r="K58">
        <v>0</v>
      </c>
      <c r="L58">
        <v>0</v>
      </c>
      <c r="M58">
        <v>3</v>
      </c>
      <c r="N58">
        <v>61</v>
      </c>
      <c r="O58">
        <v>0</v>
      </c>
      <c r="P58">
        <v>0</v>
      </c>
      <c r="Q58">
        <v>0</v>
      </c>
      <c r="R58">
        <v>0</v>
      </c>
    </row>
    <row r="59" spans="1:18" x14ac:dyDescent="0.2">
      <c r="A59" t="s">
        <v>4126</v>
      </c>
      <c r="B59" t="s">
        <v>86</v>
      </c>
      <c r="C59" t="s">
        <v>268</v>
      </c>
      <c r="D59" t="s">
        <v>249</v>
      </c>
      <c r="E59" t="s">
        <v>94</v>
      </c>
      <c r="F59">
        <v>130</v>
      </c>
      <c r="G59">
        <v>855.48</v>
      </c>
      <c r="H59">
        <v>2</v>
      </c>
      <c r="I59">
        <v>12</v>
      </c>
      <c r="J59">
        <v>9</v>
      </c>
      <c r="K59">
        <v>58</v>
      </c>
      <c r="L59">
        <v>-7.98</v>
      </c>
      <c r="M59">
        <v>123</v>
      </c>
      <c r="N59">
        <v>801.5</v>
      </c>
      <c r="O59">
        <v>9</v>
      </c>
      <c r="P59">
        <v>0</v>
      </c>
      <c r="Q59">
        <v>2</v>
      </c>
      <c r="R59">
        <v>7</v>
      </c>
    </row>
    <row r="60" spans="1:18" x14ac:dyDescent="0.2">
      <c r="A60" t="s">
        <v>4127</v>
      </c>
      <c r="B60" t="s">
        <v>89</v>
      </c>
      <c r="C60" t="s">
        <v>268</v>
      </c>
      <c r="D60" t="s">
        <v>181</v>
      </c>
      <c r="E60" t="s">
        <v>94</v>
      </c>
      <c r="F60">
        <v>1</v>
      </c>
      <c r="G60">
        <v>12</v>
      </c>
      <c r="H60">
        <v>0</v>
      </c>
      <c r="I60">
        <v>0</v>
      </c>
      <c r="J60">
        <v>0</v>
      </c>
      <c r="K60">
        <v>0</v>
      </c>
      <c r="L60">
        <v>20</v>
      </c>
      <c r="M60">
        <v>1</v>
      </c>
      <c r="N60">
        <v>32</v>
      </c>
      <c r="O60">
        <v>0</v>
      </c>
      <c r="P60">
        <v>0</v>
      </c>
      <c r="Q60">
        <v>0</v>
      </c>
      <c r="R60">
        <v>0</v>
      </c>
    </row>
    <row r="61" spans="1:18" x14ac:dyDescent="0.2">
      <c r="A61" t="s">
        <v>4128</v>
      </c>
      <c r="B61" t="s">
        <v>84</v>
      </c>
      <c r="C61" t="s">
        <v>266</v>
      </c>
      <c r="D61" t="s">
        <v>204</v>
      </c>
      <c r="E61" t="s">
        <v>94</v>
      </c>
      <c r="F61">
        <v>292</v>
      </c>
      <c r="G61">
        <v>8186.84</v>
      </c>
      <c r="H61">
        <v>4</v>
      </c>
      <c r="I61">
        <v>122</v>
      </c>
      <c r="J61">
        <v>12</v>
      </c>
      <c r="K61">
        <v>239</v>
      </c>
      <c r="L61">
        <v>62.64</v>
      </c>
      <c r="M61">
        <v>284</v>
      </c>
      <c r="N61">
        <v>8132.48</v>
      </c>
      <c r="O61">
        <v>147</v>
      </c>
      <c r="P61">
        <v>13</v>
      </c>
      <c r="Q61">
        <v>10</v>
      </c>
      <c r="R61">
        <v>150</v>
      </c>
    </row>
    <row r="62" spans="1:18" x14ac:dyDescent="0.2">
      <c r="A62" t="s">
        <v>4129</v>
      </c>
      <c r="B62" t="s">
        <v>91</v>
      </c>
      <c r="C62" t="s">
        <v>266</v>
      </c>
      <c r="D62" t="s">
        <v>222</v>
      </c>
      <c r="E62" t="s">
        <v>94</v>
      </c>
      <c r="F62">
        <v>0</v>
      </c>
      <c r="G62">
        <v>0</v>
      </c>
      <c r="H62">
        <v>0</v>
      </c>
      <c r="I62">
        <v>0</v>
      </c>
      <c r="J62">
        <v>0</v>
      </c>
      <c r="K62">
        <v>0</v>
      </c>
      <c r="L62">
        <v>0</v>
      </c>
      <c r="M62">
        <v>0</v>
      </c>
      <c r="N62">
        <v>0</v>
      </c>
      <c r="O62">
        <v>152</v>
      </c>
      <c r="P62">
        <v>7</v>
      </c>
      <c r="Q62">
        <v>16</v>
      </c>
      <c r="R62">
        <v>143</v>
      </c>
    </row>
    <row r="63" spans="1:18" x14ac:dyDescent="0.2">
      <c r="A63" t="s">
        <v>4130</v>
      </c>
      <c r="B63" t="s">
        <v>86</v>
      </c>
      <c r="C63" t="s">
        <v>272</v>
      </c>
      <c r="D63" t="s">
        <v>124</v>
      </c>
      <c r="E63" t="s">
        <v>94</v>
      </c>
      <c r="F63">
        <v>102</v>
      </c>
      <c r="G63">
        <v>734</v>
      </c>
      <c r="H63">
        <v>1</v>
      </c>
      <c r="I63">
        <v>6</v>
      </c>
      <c r="J63">
        <v>9</v>
      </c>
      <c r="K63">
        <v>61</v>
      </c>
      <c r="L63">
        <v>-6</v>
      </c>
      <c r="M63">
        <v>94</v>
      </c>
      <c r="N63">
        <v>673</v>
      </c>
      <c r="O63">
        <v>5</v>
      </c>
      <c r="P63">
        <v>0</v>
      </c>
      <c r="Q63">
        <v>0</v>
      </c>
      <c r="R63">
        <v>5</v>
      </c>
    </row>
    <row r="64" spans="1:18" x14ac:dyDescent="0.2">
      <c r="A64" t="s">
        <v>4131</v>
      </c>
      <c r="B64" t="s">
        <v>84</v>
      </c>
      <c r="C64" t="s">
        <v>269</v>
      </c>
      <c r="D64" t="s">
        <v>251</v>
      </c>
      <c r="E64" t="s">
        <v>94</v>
      </c>
      <c r="F64">
        <v>201</v>
      </c>
      <c r="G64">
        <v>4533</v>
      </c>
      <c r="H64">
        <v>4</v>
      </c>
      <c r="I64">
        <v>90</v>
      </c>
      <c r="J64">
        <v>13</v>
      </c>
      <c r="K64">
        <v>191</v>
      </c>
      <c r="L64">
        <v>3</v>
      </c>
      <c r="M64">
        <v>192</v>
      </c>
      <c r="N64">
        <v>4435</v>
      </c>
      <c r="O64">
        <v>86</v>
      </c>
      <c r="P64">
        <v>4</v>
      </c>
      <c r="Q64">
        <v>8</v>
      </c>
      <c r="R64">
        <v>82</v>
      </c>
    </row>
    <row r="65" spans="1:18" x14ac:dyDescent="0.2">
      <c r="A65" t="s">
        <v>4132</v>
      </c>
      <c r="B65" t="s">
        <v>91</v>
      </c>
      <c r="C65" t="s">
        <v>271</v>
      </c>
      <c r="D65" t="s">
        <v>159</v>
      </c>
      <c r="E65" t="s">
        <v>94</v>
      </c>
      <c r="F65">
        <v>0</v>
      </c>
      <c r="G65">
        <v>0</v>
      </c>
      <c r="H65">
        <v>0</v>
      </c>
      <c r="I65">
        <v>0</v>
      </c>
      <c r="J65">
        <v>0</v>
      </c>
      <c r="K65">
        <v>0</v>
      </c>
      <c r="L65">
        <v>0</v>
      </c>
      <c r="M65">
        <v>0</v>
      </c>
      <c r="N65">
        <v>0</v>
      </c>
      <c r="O65">
        <v>9</v>
      </c>
      <c r="P65">
        <v>2</v>
      </c>
      <c r="Q65">
        <v>3</v>
      </c>
      <c r="R65">
        <v>8</v>
      </c>
    </row>
    <row r="66" spans="1:18" x14ac:dyDescent="0.2">
      <c r="A66" t="s">
        <v>4133</v>
      </c>
      <c r="B66" t="s">
        <v>86</v>
      </c>
      <c r="C66" t="s">
        <v>266</v>
      </c>
      <c r="D66" t="s">
        <v>242</v>
      </c>
      <c r="E66" t="s">
        <v>94</v>
      </c>
      <c r="F66">
        <v>160</v>
      </c>
      <c r="G66">
        <v>930.44</v>
      </c>
      <c r="H66">
        <v>1</v>
      </c>
      <c r="I66">
        <v>3</v>
      </c>
      <c r="J66">
        <v>15</v>
      </c>
      <c r="K66">
        <v>84.48</v>
      </c>
      <c r="L66">
        <v>17.04</v>
      </c>
      <c r="M66">
        <v>146</v>
      </c>
      <c r="N66">
        <v>866</v>
      </c>
      <c r="O66">
        <v>17</v>
      </c>
      <c r="P66">
        <v>1</v>
      </c>
      <c r="Q66">
        <v>2</v>
      </c>
      <c r="R66">
        <v>16</v>
      </c>
    </row>
    <row r="67" spans="1:18" x14ac:dyDescent="0.2">
      <c r="A67" t="s">
        <v>4134</v>
      </c>
      <c r="B67" t="s">
        <v>84</v>
      </c>
      <c r="C67" t="s">
        <v>264</v>
      </c>
      <c r="D67" t="s">
        <v>175</v>
      </c>
      <c r="E67" t="s">
        <v>94</v>
      </c>
      <c r="F67">
        <v>183</v>
      </c>
      <c r="G67">
        <v>5884.52</v>
      </c>
      <c r="H67">
        <v>5</v>
      </c>
      <c r="I67">
        <v>176</v>
      </c>
      <c r="J67">
        <v>10</v>
      </c>
      <c r="K67">
        <v>313.83999999999997</v>
      </c>
      <c r="L67">
        <v>24.32</v>
      </c>
      <c r="M67">
        <v>178</v>
      </c>
      <c r="N67">
        <v>5771</v>
      </c>
      <c r="O67">
        <v>73</v>
      </c>
      <c r="P67">
        <v>5</v>
      </c>
      <c r="Q67">
        <v>4</v>
      </c>
      <c r="R67">
        <v>74</v>
      </c>
    </row>
    <row r="68" spans="1:18" x14ac:dyDescent="0.2">
      <c r="A68" t="s">
        <v>4135</v>
      </c>
      <c r="B68" t="s">
        <v>86</v>
      </c>
      <c r="C68" t="s">
        <v>266</v>
      </c>
      <c r="D68" t="s">
        <v>280</v>
      </c>
      <c r="E68" t="s">
        <v>94</v>
      </c>
      <c r="F68">
        <v>5465</v>
      </c>
      <c r="G68">
        <v>32696.48</v>
      </c>
      <c r="H68">
        <v>78</v>
      </c>
      <c r="I68">
        <v>350.5</v>
      </c>
      <c r="J68">
        <v>335</v>
      </c>
      <c r="K68">
        <v>1894.36</v>
      </c>
      <c r="L68">
        <v>245.38</v>
      </c>
      <c r="M68">
        <v>5208</v>
      </c>
      <c r="N68">
        <v>31398</v>
      </c>
      <c r="O68">
        <v>647</v>
      </c>
      <c r="P68">
        <v>54</v>
      </c>
      <c r="Q68">
        <v>50</v>
      </c>
      <c r="R68">
        <v>651</v>
      </c>
    </row>
    <row r="69" spans="1:18" x14ac:dyDescent="0.2">
      <c r="A69" t="s">
        <v>4136</v>
      </c>
      <c r="B69" t="s">
        <v>87</v>
      </c>
      <c r="C69" t="s">
        <v>264</v>
      </c>
      <c r="D69" t="s">
        <v>176</v>
      </c>
      <c r="E69" t="s">
        <v>94</v>
      </c>
      <c r="F69">
        <v>351</v>
      </c>
      <c r="G69">
        <v>16058.52</v>
      </c>
      <c r="H69">
        <v>8</v>
      </c>
      <c r="I69">
        <v>312</v>
      </c>
      <c r="J69">
        <v>15</v>
      </c>
      <c r="K69">
        <v>529</v>
      </c>
      <c r="L69">
        <v>224.96</v>
      </c>
      <c r="M69">
        <v>344</v>
      </c>
      <c r="N69">
        <v>16066.48</v>
      </c>
      <c r="O69">
        <v>38</v>
      </c>
      <c r="P69">
        <v>0</v>
      </c>
      <c r="Q69">
        <v>1</v>
      </c>
      <c r="R69">
        <v>37</v>
      </c>
    </row>
    <row r="70" spans="1:18" x14ac:dyDescent="0.2">
      <c r="A70" t="s">
        <v>4137</v>
      </c>
      <c r="B70" t="s">
        <v>87</v>
      </c>
      <c r="C70" t="s">
        <v>272</v>
      </c>
      <c r="D70" t="s">
        <v>124</v>
      </c>
      <c r="E70" t="s">
        <v>94</v>
      </c>
      <c r="F70">
        <v>93</v>
      </c>
      <c r="G70">
        <v>4637.68</v>
      </c>
      <c r="H70">
        <v>1</v>
      </c>
      <c r="I70">
        <v>61</v>
      </c>
      <c r="J70">
        <v>5</v>
      </c>
      <c r="K70">
        <v>175.84</v>
      </c>
      <c r="L70">
        <v>82.64</v>
      </c>
      <c r="M70">
        <v>89</v>
      </c>
      <c r="N70">
        <v>4605.4799999999996</v>
      </c>
      <c r="O70">
        <v>18</v>
      </c>
      <c r="P70">
        <v>0</v>
      </c>
      <c r="Q70">
        <v>1</v>
      </c>
      <c r="R70">
        <v>17</v>
      </c>
    </row>
    <row r="71" spans="1:18" x14ac:dyDescent="0.2">
      <c r="A71" t="s">
        <v>4138</v>
      </c>
      <c r="B71" t="s">
        <v>87</v>
      </c>
      <c r="C71" t="s">
        <v>270</v>
      </c>
      <c r="D71" t="s">
        <v>149</v>
      </c>
      <c r="E71" t="s">
        <v>94</v>
      </c>
      <c r="F71">
        <v>354</v>
      </c>
      <c r="G71">
        <v>14258</v>
      </c>
      <c r="H71">
        <v>7</v>
      </c>
      <c r="I71">
        <v>324</v>
      </c>
      <c r="J71">
        <v>10</v>
      </c>
      <c r="K71">
        <v>401</v>
      </c>
      <c r="L71">
        <v>42.48</v>
      </c>
      <c r="M71">
        <v>351</v>
      </c>
      <c r="N71">
        <v>14223.48</v>
      </c>
      <c r="O71">
        <v>35</v>
      </c>
      <c r="P71">
        <v>5</v>
      </c>
      <c r="Q71">
        <v>4</v>
      </c>
      <c r="R71">
        <v>36</v>
      </c>
    </row>
    <row r="72" spans="1:18" x14ac:dyDescent="0.2">
      <c r="A72" t="s">
        <v>4139</v>
      </c>
      <c r="B72" t="s">
        <v>87</v>
      </c>
      <c r="C72" t="s">
        <v>271</v>
      </c>
      <c r="D72" t="s">
        <v>255</v>
      </c>
      <c r="E72" t="s">
        <v>94</v>
      </c>
      <c r="F72">
        <v>257</v>
      </c>
      <c r="G72">
        <v>11147.68</v>
      </c>
      <c r="H72">
        <v>4</v>
      </c>
      <c r="I72">
        <v>171</v>
      </c>
      <c r="J72">
        <v>12</v>
      </c>
      <c r="K72">
        <v>388</v>
      </c>
      <c r="L72">
        <v>208.32</v>
      </c>
      <c r="M72">
        <v>249</v>
      </c>
      <c r="N72">
        <v>11139</v>
      </c>
      <c r="O72">
        <v>31</v>
      </c>
      <c r="P72">
        <v>2</v>
      </c>
      <c r="Q72">
        <v>1</v>
      </c>
      <c r="R72">
        <v>32</v>
      </c>
    </row>
    <row r="73" spans="1:18" x14ac:dyDescent="0.2">
      <c r="A73" t="s">
        <v>4140</v>
      </c>
      <c r="B73" t="s">
        <v>91</v>
      </c>
      <c r="C73" t="s">
        <v>268</v>
      </c>
      <c r="D73" t="s">
        <v>225</v>
      </c>
      <c r="E73" t="s">
        <v>94</v>
      </c>
      <c r="F73">
        <v>0</v>
      </c>
      <c r="G73">
        <v>0</v>
      </c>
      <c r="H73">
        <v>0</v>
      </c>
      <c r="I73">
        <v>0</v>
      </c>
      <c r="J73">
        <v>0</v>
      </c>
      <c r="K73">
        <v>0</v>
      </c>
      <c r="L73">
        <v>0</v>
      </c>
      <c r="M73">
        <v>0</v>
      </c>
      <c r="N73">
        <v>0</v>
      </c>
      <c r="O73">
        <v>28</v>
      </c>
      <c r="P73">
        <v>1</v>
      </c>
      <c r="Q73">
        <v>2</v>
      </c>
      <c r="R73">
        <v>27</v>
      </c>
    </row>
    <row r="74" spans="1:18" x14ac:dyDescent="0.2">
      <c r="A74" t="s">
        <v>4141</v>
      </c>
      <c r="B74" t="s">
        <v>84</v>
      </c>
      <c r="C74" t="s">
        <v>266</v>
      </c>
      <c r="D74" t="s">
        <v>237</v>
      </c>
      <c r="E74" t="s">
        <v>94</v>
      </c>
      <c r="F74">
        <v>183</v>
      </c>
      <c r="G74">
        <v>5330.84</v>
      </c>
      <c r="H74">
        <v>5</v>
      </c>
      <c r="I74">
        <v>87</v>
      </c>
      <c r="J74">
        <v>5</v>
      </c>
      <c r="K74">
        <v>131</v>
      </c>
      <c r="L74">
        <v>16.62</v>
      </c>
      <c r="M74">
        <v>183</v>
      </c>
      <c r="N74">
        <v>5303.46</v>
      </c>
      <c r="O74">
        <v>98</v>
      </c>
      <c r="P74">
        <v>11</v>
      </c>
      <c r="Q74">
        <v>19</v>
      </c>
      <c r="R74">
        <v>90</v>
      </c>
    </row>
    <row r="75" spans="1:18" x14ac:dyDescent="0.2">
      <c r="A75" t="s">
        <v>4142</v>
      </c>
      <c r="B75" t="s">
        <v>84</v>
      </c>
      <c r="C75" t="s">
        <v>266</v>
      </c>
      <c r="D75" t="s">
        <v>133</v>
      </c>
      <c r="E75" t="s">
        <v>94</v>
      </c>
      <c r="F75">
        <v>493</v>
      </c>
      <c r="G75">
        <v>10811.44</v>
      </c>
      <c r="H75">
        <v>15</v>
      </c>
      <c r="I75">
        <v>502.48</v>
      </c>
      <c r="J75">
        <v>20</v>
      </c>
      <c r="K75">
        <v>261.48</v>
      </c>
      <c r="L75">
        <v>-57.98</v>
      </c>
      <c r="M75">
        <v>488</v>
      </c>
      <c r="N75">
        <v>10994.46</v>
      </c>
      <c r="O75">
        <v>235</v>
      </c>
      <c r="P75">
        <v>13</v>
      </c>
      <c r="Q75">
        <v>16</v>
      </c>
      <c r="R75">
        <v>232</v>
      </c>
    </row>
    <row r="76" spans="1:18" x14ac:dyDescent="0.2">
      <c r="A76" t="s">
        <v>4143</v>
      </c>
      <c r="B76" t="s">
        <v>86</v>
      </c>
      <c r="C76" t="s">
        <v>268</v>
      </c>
      <c r="D76" t="s">
        <v>223</v>
      </c>
      <c r="E76" t="s">
        <v>94</v>
      </c>
      <c r="F76">
        <v>48</v>
      </c>
      <c r="G76">
        <v>326</v>
      </c>
      <c r="H76">
        <v>0</v>
      </c>
      <c r="I76">
        <v>0</v>
      </c>
      <c r="J76">
        <v>1</v>
      </c>
      <c r="K76">
        <v>6</v>
      </c>
      <c r="L76">
        <v>1</v>
      </c>
      <c r="M76">
        <v>47</v>
      </c>
      <c r="N76">
        <v>321</v>
      </c>
      <c r="O76">
        <v>2</v>
      </c>
      <c r="P76">
        <v>0</v>
      </c>
      <c r="Q76">
        <v>1</v>
      </c>
      <c r="R76">
        <v>1</v>
      </c>
    </row>
    <row r="77" spans="1:18" x14ac:dyDescent="0.2">
      <c r="A77" t="s">
        <v>4144</v>
      </c>
      <c r="B77" t="s">
        <v>84</v>
      </c>
      <c r="C77" t="s">
        <v>264</v>
      </c>
      <c r="D77" t="s">
        <v>246</v>
      </c>
      <c r="E77" t="s">
        <v>94</v>
      </c>
      <c r="F77">
        <v>443</v>
      </c>
      <c r="G77">
        <v>10554.64</v>
      </c>
      <c r="H77">
        <v>12</v>
      </c>
      <c r="I77">
        <v>424</v>
      </c>
      <c r="J77">
        <v>25</v>
      </c>
      <c r="K77">
        <v>426</v>
      </c>
      <c r="L77">
        <v>76.84</v>
      </c>
      <c r="M77">
        <v>430</v>
      </c>
      <c r="N77">
        <v>10629.48</v>
      </c>
      <c r="O77">
        <v>70</v>
      </c>
      <c r="P77">
        <v>3</v>
      </c>
      <c r="Q77">
        <v>3</v>
      </c>
      <c r="R77">
        <v>70</v>
      </c>
    </row>
    <row r="78" spans="1:18" x14ac:dyDescent="0.2">
      <c r="A78" t="s">
        <v>4145</v>
      </c>
      <c r="B78" t="s">
        <v>91</v>
      </c>
      <c r="C78" t="s">
        <v>271</v>
      </c>
      <c r="D78" t="s">
        <v>254</v>
      </c>
      <c r="E78" t="s">
        <v>94</v>
      </c>
      <c r="F78">
        <v>0</v>
      </c>
      <c r="G78">
        <v>0</v>
      </c>
      <c r="H78">
        <v>0</v>
      </c>
      <c r="I78">
        <v>0</v>
      </c>
      <c r="J78">
        <v>0</v>
      </c>
      <c r="K78">
        <v>0</v>
      </c>
      <c r="L78">
        <v>0</v>
      </c>
      <c r="M78">
        <v>0</v>
      </c>
      <c r="N78">
        <v>0</v>
      </c>
      <c r="O78">
        <v>7</v>
      </c>
      <c r="P78">
        <v>4</v>
      </c>
      <c r="Q78">
        <v>0</v>
      </c>
      <c r="R78">
        <v>11</v>
      </c>
    </row>
    <row r="79" spans="1:18" x14ac:dyDescent="0.2">
      <c r="A79" t="s">
        <v>4146</v>
      </c>
      <c r="B79" t="s">
        <v>86</v>
      </c>
      <c r="C79" t="s">
        <v>271</v>
      </c>
      <c r="D79" t="s">
        <v>227</v>
      </c>
      <c r="E79" t="s">
        <v>94</v>
      </c>
      <c r="F79">
        <v>65</v>
      </c>
      <c r="G79">
        <v>469</v>
      </c>
      <c r="H79">
        <v>1</v>
      </c>
      <c r="I79">
        <v>6</v>
      </c>
      <c r="J79">
        <v>3</v>
      </c>
      <c r="K79">
        <v>24</v>
      </c>
      <c r="L79">
        <v>-4</v>
      </c>
      <c r="M79">
        <v>63</v>
      </c>
      <c r="N79">
        <v>447</v>
      </c>
      <c r="O79">
        <v>4</v>
      </c>
      <c r="P79">
        <v>0</v>
      </c>
      <c r="Q79">
        <v>1</v>
      </c>
      <c r="R79">
        <v>3</v>
      </c>
    </row>
    <row r="80" spans="1:18" x14ac:dyDescent="0.2">
      <c r="A80" t="s">
        <v>4147</v>
      </c>
      <c r="B80" t="s">
        <v>87</v>
      </c>
      <c r="C80" t="s">
        <v>266</v>
      </c>
      <c r="D80" t="s">
        <v>248</v>
      </c>
      <c r="E80" t="s">
        <v>94</v>
      </c>
      <c r="F80">
        <v>78</v>
      </c>
      <c r="G80">
        <v>3663.84</v>
      </c>
      <c r="H80">
        <v>4</v>
      </c>
      <c r="I80">
        <v>158</v>
      </c>
      <c r="J80">
        <v>7</v>
      </c>
      <c r="K80">
        <v>262</v>
      </c>
      <c r="L80">
        <v>38.64</v>
      </c>
      <c r="M80">
        <v>75</v>
      </c>
      <c r="N80">
        <v>3598.48</v>
      </c>
      <c r="O80">
        <v>18</v>
      </c>
      <c r="P80">
        <v>4</v>
      </c>
      <c r="Q80">
        <v>3</v>
      </c>
      <c r="R80">
        <v>19</v>
      </c>
    </row>
    <row r="81" spans="1:18" x14ac:dyDescent="0.2">
      <c r="A81" t="s">
        <v>4148</v>
      </c>
      <c r="B81" t="s">
        <v>86</v>
      </c>
      <c r="C81" t="s">
        <v>266</v>
      </c>
      <c r="D81" t="s">
        <v>162</v>
      </c>
      <c r="E81" t="s">
        <v>94</v>
      </c>
      <c r="F81">
        <v>161</v>
      </c>
      <c r="G81">
        <v>883.96</v>
      </c>
      <c r="H81">
        <v>5</v>
      </c>
      <c r="I81">
        <v>24</v>
      </c>
      <c r="J81">
        <v>10</v>
      </c>
      <c r="K81">
        <v>57</v>
      </c>
      <c r="L81">
        <v>20.04</v>
      </c>
      <c r="M81">
        <v>156</v>
      </c>
      <c r="N81">
        <v>871</v>
      </c>
      <c r="O81">
        <v>2</v>
      </c>
      <c r="P81">
        <v>0</v>
      </c>
      <c r="Q81">
        <v>0</v>
      </c>
      <c r="R81">
        <v>2</v>
      </c>
    </row>
    <row r="82" spans="1:18" x14ac:dyDescent="0.2">
      <c r="A82" t="s">
        <v>4149</v>
      </c>
      <c r="B82" t="s">
        <v>91</v>
      </c>
      <c r="C82" t="s">
        <v>270</v>
      </c>
      <c r="D82" t="s">
        <v>149</v>
      </c>
      <c r="E82" t="s">
        <v>94</v>
      </c>
      <c r="F82">
        <v>0</v>
      </c>
      <c r="G82">
        <v>0</v>
      </c>
      <c r="H82">
        <v>0</v>
      </c>
      <c r="I82">
        <v>0</v>
      </c>
      <c r="J82">
        <v>0</v>
      </c>
      <c r="K82">
        <v>0</v>
      </c>
      <c r="L82">
        <v>0</v>
      </c>
      <c r="M82">
        <v>0</v>
      </c>
      <c r="N82">
        <v>0</v>
      </c>
      <c r="O82">
        <v>72</v>
      </c>
      <c r="P82">
        <v>11</v>
      </c>
      <c r="Q82">
        <v>12</v>
      </c>
      <c r="R82">
        <v>71</v>
      </c>
    </row>
    <row r="83" spans="1:18" x14ac:dyDescent="0.2">
      <c r="A83" t="s">
        <v>4150</v>
      </c>
      <c r="B83" t="s">
        <v>89</v>
      </c>
      <c r="C83" t="s">
        <v>266</v>
      </c>
      <c r="D83" t="s">
        <v>165</v>
      </c>
      <c r="E83" t="s">
        <v>94</v>
      </c>
      <c r="F83">
        <v>1</v>
      </c>
      <c r="G83">
        <v>20</v>
      </c>
      <c r="H83">
        <v>0</v>
      </c>
      <c r="I83">
        <v>0</v>
      </c>
      <c r="J83">
        <v>0</v>
      </c>
      <c r="K83">
        <v>0</v>
      </c>
      <c r="L83">
        <v>0</v>
      </c>
      <c r="M83">
        <v>1</v>
      </c>
      <c r="N83">
        <v>20</v>
      </c>
      <c r="O83">
        <v>0</v>
      </c>
      <c r="P83">
        <v>0</v>
      </c>
      <c r="Q83">
        <v>0</v>
      </c>
      <c r="R83">
        <v>0</v>
      </c>
    </row>
    <row r="84" spans="1:18" x14ac:dyDescent="0.2">
      <c r="A84" t="s">
        <v>4151</v>
      </c>
      <c r="B84" t="s">
        <v>87</v>
      </c>
      <c r="C84" t="s">
        <v>264</v>
      </c>
      <c r="D84" t="s">
        <v>278</v>
      </c>
      <c r="E84" t="s">
        <v>94</v>
      </c>
      <c r="F84">
        <v>1932</v>
      </c>
      <c r="G84">
        <v>91906.6</v>
      </c>
      <c r="H84">
        <v>51</v>
      </c>
      <c r="I84">
        <v>2017.48</v>
      </c>
      <c r="J84">
        <v>79</v>
      </c>
      <c r="K84">
        <v>3064.84</v>
      </c>
      <c r="L84">
        <v>627.08000000000004</v>
      </c>
      <c r="M84">
        <v>1904</v>
      </c>
      <c r="N84">
        <v>91486.32</v>
      </c>
      <c r="O84">
        <v>204</v>
      </c>
      <c r="P84">
        <v>18</v>
      </c>
      <c r="Q84">
        <v>7</v>
      </c>
      <c r="R84">
        <v>215</v>
      </c>
    </row>
    <row r="85" spans="1:18" x14ac:dyDescent="0.2">
      <c r="A85" t="s">
        <v>4152</v>
      </c>
      <c r="B85" t="s">
        <v>86</v>
      </c>
      <c r="C85" t="s">
        <v>264</v>
      </c>
      <c r="D85" t="s">
        <v>209</v>
      </c>
      <c r="E85" t="s">
        <v>94</v>
      </c>
      <c r="F85">
        <v>10</v>
      </c>
      <c r="G85">
        <v>68</v>
      </c>
      <c r="H85">
        <v>0</v>
      </c>
      <c r="I85">
        <v>0</v>
      </c>
      <c r="J85">
        <v>2</v>
      </c>
      <c r="K85">
        <v>20</v>
      </c>
      <c r="L85">
        <v>0</v>
      </c>
      <c r="M85">
        <v>8</v>
      </c>
      <c r="N85">
        <v>48</v>
      </c>
      <c r="O85">
        <v>0</v>
      </c>
      <c r="P85">
        <v>0</v>
      </c>
      <c r="Q85">
        <v>0</v>
      </c>
      <c r="R85">
        <v>0</v>
      </c>
    </row>
    <row r="86" spans="1:18" x14ac:dyDescent="0.2">
      <c r="A86" t="s">
        <v>4153</v>
      </c>
      <c r="B86" t="s">
        <v>86</v>
      </c>
      <c r="C86" t="s">
        <v>265</v>
      </c>
      <c r="D86" t="s">
        <v>160</v>
      </c>
      <c r="E86" t="s">
        <v>94</v>
      </c>
      <c r="F86">
        <v>997</v>
      </c>
      <c r="G86">
        <v>6436.96</v>
      </c>
      <c r="H86">
        <v>20</v>
      </c>
      <c r="I86">
        <v>110.5</v>
      </c>
      <c r="J86">
        <v>66</v>
      </c>
      <c r="K86">
        <v>402</v>
      </c>
      <c r="L86">
        <v>-19.96</v>
      </c>
      <c r="M86">
        <v>951</v>
      </c>
      <c r="N86">
        <v>6125.5</v>
      </c>
      <c r="O86">
        <v>42</v>
      </c>
      <c r="P86">
        <v>2</v>
      </c>
      <c r="Q86">
        <v>4</v>
      </c>
      <c r="R86">
        <v>40</v>
      </c>
    </row>
    <row r="87" spans="1:18" x14ac:dyDescent="0.2">
      <c r="A87" t="s">
        <v>4154</v>
      </c>
      <c r="B87" t="s">
        <v>91</v>
      </c>
      <c r="C87" t="s">
        <v>268</v>
      </c>
      <c r="D87" t="s">
        <v>207</v>
      </c>
      <c r="E87" t="s">
        <v>94</v>
      </c>
      <c r="F87">
        <v>0</v>
      </c>
      <c r="G87">
        <v>0</v>
      </c>
      <c r="H87">
        <v>0</v>
      </c>
      <c r="I87">
        <v>0</v>
      </c>
      <c r="J87">
        <v>0</v>
      </c>
      <c r="K87">
        <v>0</v>
      </c>
      <c r="L87">
        <v>0</v>
      </c>
      <c r="M87">
        <v>0</v>
      </c>
      <c r="N87">
        <v>0</v>
      </c>
      <c r="O87">
        <v>11</v>
      </c>
      <c r="P87">
        <v>5</v>
      </c>
      <c r="Q87">
        <v>0</v>
      </c>
      <c r="R87">
        <v>16</v>
      </c>
    </row>
    <row r="88" spans="1:18" x14ac:dyDescent="0.2">
      <c r="A88" t="s">
        <v>4155</v>
      </c>
      <c r="B88" t="s">
        <v>91</v>
      </c>
      <c r="C88" t="s">
        <v>268</v>
      </c>
      <c r="D88" t="s">
        <v>114</v>
      </c>
      <c r="E88" t="s">
        <v>94</v>
      </c>
      <c r="F88">
        <v>0</v>
      </c>
      <c r="G88">
        <v>0</v>
      </c>
      <c r="H88">
        <v>0</v>
      </c>
      <c r="I88">
        <v>0</v>
      </c>
      <c r="J88">
        <v>0</v>
      </c>
      <c r="K88">
        <v>0</v>
      </c>
      <c r="L88">
        <v>0</v>
      </c>
      <c r="M88">
        <v>0</v>
      </c>
      <c r="N88">
        <v>0</v>
      </c>
      <c r="O88">
        <v>13</v>
      </c>
      <c r="P88">
        <v>1</v>
      </c>
      <c r="Q88">
        <v>0</v>
      </c>
      <c r="R88">
        <v>14</v>
      </c>
    </row>
    <row r="89" spans="1:18" x14ac:dyDescent="0.2">
      <c r="A89" t="s">
        <v>4156</v>
      </c>
      <c r="B89" t="s">
        <v>87</v>
      </c>
      <c r="C89" t="s">
        <v>266</v>
      </c>
      <c r="D89" t="s">
        <v>150</v>
      </c>
      <c r="E89" t="s">
        <v>94</v>
      </c>
      <c r="F89">
        <v>165</v>
      </c>
      <c r="G89">
        <v>7140.52</v>
      </c>
      <c r="H89">
        <v>7</v>
      </c>
      <c r="I89">
        <v>343</v>
      </c>
      <c r="J89">
        <v>12</v>
      </c>
      <c r="K89">
        <v>449</v>
      </c>
      <c r="L89">
        <v>57.92</v>
      </c>
      <c r="M89">
        <v>160</v>
      </c>
      <c r="N89">
        <v>7092.44</v>
      </c>
      <c r="O89">
        <v>33</v>
      </c>
      <c r="P89">
        <v>5</v>
      </c>
      <c r="Q89">
        <v>4</v>
      </c>
      <c r="R89">
        <v>34</v>
      </c>
    </row>
    <row r="90" spans="1:18" x14ac:dyDescent="0.2">
      <c r="A90" t="s">
        <v>4157</v>
      </c>
      <c r="B90" t="s">
        <v>86</v>
      </c>
      <c r="C90" t="s">
        <v>269</v>
      </c>
      <c r="D90" t="s">
        <v>167</v>
      </c>
      <c r="E90" t="s">
        <v>94</v>
      </c>
      <c r="F90">
        <v>836</v>
      </c>
      <c r="G90">
        <v>5035.96</v>
      </c>
      <c r="H90">
        <v>21</v>
      </c>
      <c r="I90">
        <v>101</v>
      </c>
      <c r="J90">
        <v>57</v>
      </c>
      <c r="K90">
        <v>310</v>
      </c>
      <c r="L90">
        <v>46.04</v>
      </c>
      <c r="M90">
        <v>800</v>
      </c>
      <c r="N90">
        <v>4873</v>
      </c>
      <c r="O90">
        <v>62</v>
      </c>
      <c r="P90">
        <v>9</v>
      </c>
      <c r="Q90">
        <v>4</v>
      </c>
      <c r="R90">
        <v>67</v>
      </c>
    </row>
    <row r="91" spans="1:18" x14ac:dyDescent="0.2">
      <c r="A91" t="s">
        <v>4158</v>
      </c>
      <c r="B91" t="s">
        <v>84</v>
      </c>
      <c r="C91" t="s">
        <v>270</v>
      </c>
      <c r="D91" t="s">
        <v>250</v>
      </c>
      <c r="E91" t="s">
        <v>94</v>
      </c>
      <c r="F91">
        <v>626</v>
      </c>
      <c r="G91">
        <v>13581.16</v>
      </c>
      <c r="H91">
        <v>14</v>
      </c>
      <c r="I91">
        <v>234</v>
      </c>
      <c r="J91">
        <v>49</v>
      </c>
      <c r="K91">
        <v>554</v>
      </c>
      <c r="L91">
        <v>-24.7</v>
      </c>
      <c r="M91">
        <v>591</v>
      </c>
      <c r="N91">
        <v>13236.46</v>
      </c>
      <c r="O91">
        <v>103</v>
      </c>
      <c r="P91">
        <v>10</v>
      </c>
      <c r="Q91">
        <v>10</v>
      </c>
      <c r="R91">
        <v>103</v>
      </c>
    </row>
    <row r="92" spans="1:18" x14ac:dyDescent="0.2">
      <c r="A92" t="s">
        <v>4159</v>
      </c>
      <c r="B92" t="s">
        <v>87</v>
      </c>
      <c r="C92" t="s">
        <v>268</v>
      </c>
      <c r="D92" t="s">
        <v>282</v>
      </c>
      <c r="E92" t="s">
        <v>94</v>
      </c>
      <c r="F92">
        <v>2887</v>
      </c>
      <c r="G92">
        <v>153006.84</v>
      </c>
      <c r="H92">
        <v>107</v>
      </c>
      <c r="I92">
        <v>5589</v>
      </c>
      <c r="J92">
        <v>153</v>
      </c>
      <c r="K92">
        <v>6887.84</v>
      </c>
      <c r="L92">
        <v>1247.8</v>
      </c>
      <c r="M92">
        <v>2841</v>
      </c>
      <c r="N92">
        <v>152955.79999999999</v>
      </c>
      <c r="O92">
        <v>341</v>
      </c>
      <c r="P92">
        <v>31</v>
      </c>
      <c r="Q92">
        <v>19</v>
      </c>
      <c r="R92">
        <v>353</v>
      </c>
    </row>
    <row r="93" spans="1:18" x14ac:dyDescent="0.2">
      <c r="A93" t="s">
        <v>4160</v>
      </c>
      <c r="B93" t="s">
        <v>87</v>
      </c>
      <c r="C93" t="s">
        <v>268</v>
      </c>
      <c r="D93" t="s">
        <v>207</v>
      </c>
      <c r="E93" t="s">
        <v>94</v>
      </c>
      <c r="F93">
        <v>94</v>
      </c>
      <c r="G93">
        <v>4686</v>
      </c>
      <c r="H93">
        <v>3</v>
      </c>
      <c r="I93">
        <v>87</v>
      </c>
      <c r="J93">
        <v>5</v>
      </c>
      <c r="K93">
        <v>202</v>
      </c>
      <c r="L93">
        <v>24</v>
      </c>
      <c r="M93">
        <v>92</v>
      </c>
      <c r="N93">
        <v>4595</v>
      </c>
      <c r="O93">
        <v>5</v>
      </c>
      <c r="P93">
        <v>0</v>
      </c>
      <c r="Q93">
        <v>0</v>
      </c>
      <c r="R93">
        <v>5</v>
      </c>
    </row>
    <row r="94" spans="1:18" x14ac:dyDescent="0.2">
      <c r="A94" t="s">
        <v>4161</v>
      </c>
      <c r="B94" t="s">
        <v>84</v>
      </c>
      <c r="C94" t="s">
        <v>268</v>
      </c>
      <c r="D94" t="s">
        <v>212</v>
      </c>
      <c r="E94" t="s">
        <v>94</v>
      </c>
      <c r="F94">
        <v>153</v>
      </c>
      <c r="G94">
        <v>4898.32</v>
      </c>
      <c r="H94">
        <v>5</v>
      </c>
      <c r="I94">
        <v>88.5</v>
      </c>
      <c r="J94">
        <v>9</v>
      </c>
      <c r="K94">
        <v>100</v>
      </c>
      <c r="L94">
        <v>39.659999999999997</v>
      </c>
      <c r="M94">
        <v>149</v>
      </c>
      <c r="N94">
        <v>4926.4799999999996</v>
      </c>
      <c r="O94">
        <v>15</v>
      </c>
      <c r="P94">
        <v>0</v>
      </c>
      <c r="Q94">
        <v>1</v>
      </c>
      <c r="R94">
        <v>14</v>
      </c>
    </row>
    <row r="95" spans="1:18" x14ac:dyDescent="0.2">
      <c r="A95" t="s">
        <v>4162</v>
      </c>
      <c r="B95" t="s">
        <v>84</v>
      </c>
      <c r="C95" t="s">
        <v>266</v>
      </c>
      <c r="D95" t="s">
        <v>248</v>
      </c>
      <c r="E95" t="s">
        <v>94</v>
      </c>
      <c r="F95">
        <v>127</v>
      </c>
      <c r="G95">
        <v>3940.84</v>
      </c>
      <c r="H95">
        <v>6</v>
      </c>
      <c r="I95">
        <v>169</v>
      </c>
      <c r="J95">
        <v>10</v>
      </c>
      <c r="K95">
        <v>276</v>
      </c>
      <c r="L95">
        <v>38.64</v>
      </c>
      <c r="M95">
        <v>123</v>
      </c>
      <c r="N95">
        <v>3872.48</v>
      </c>
      <c r="O95">
        <v>63</v>
      </c>
      <c r="P95">
        <v>5</v>
      </c>
      <c r="Q95">
        <v>10</v>
      </c>
      <c r="R95">
        <v>58</v>
      </c>
    </row>
    <row r="96" spans="1:18" x14ac:dyDescent="0.2">
      <c r="A96" t="s">
        <v>4163</v>
      </c>
      <c r="B96" t="s">
        <v>87</v>
      </c>
      <c r="C96" t="s">
        <v>266</v>
      </c>
      <c r="D96" t="s">
        <v>143</v>
      </c>
      <c r="E96" t="s">
        <v>94</v>
      </c>
      <c r="F96">
        <v>179</v>
      </c>
      <c r="G96">
        <v>7633.36</v>
      </c>
      <c r="H96">
        <v>2</v>
      </c>
      <c r="I96">
        <v>120</v>
      </c>
      <c r="J96">
        <v>7</v>
      </c>
      <c r="K96">
        <v>220</v>
      </c>
      <c r="L96">
        <v>-47.4</v>
      </c>
      <c r="M96">
        <v>174</v>
      </c>
      <c r="N96">
        <v>7485.96</v>
      </c>
      <c r="O96">
        <v>61</v>
      </c>
      <c r="P96">
        <v>5</v>
      </c>
      <c r="Q96">
        <v>3</v>
      </c>
      <c r="R96">
        <v>63</v>
      </c>
    </row>
    <row r="97" spans="1:18" x14ac:dyDescent="0.2">
      <c r="A97" t="s">
        <v>4164</v>
      </c>
      <c r="B97" t="s">
        <v>87</v>
      </c>
      <c r="C97" t="s">
        <v>272</v>
      </c>
      <c r="D97" t="s">
        <v>286</v>
      </c>
      <c r="E97" t="s">
        <v>94</v>
      </c>
      <c r="F97">
        <v>1858</v>
      </c>
      <c r="G97">
        <v>90342.8</v>
      </c>
      <c r="H97">
        <v>64</v>
      </c>
      <c r="I97">
        <v>3284</v>
      </c>
      <c r="J97">
        <v>81</v>
      </c>
      <c r="K97">
        <v>3340.68</v>
      </c>
      <c r="L97">
        <v>380.12</v>
      </c>
      <c r="M97">
        <v>1841</v>
      </c>
      <c r="N97">
        <v>90666.240000000005</v>
      </c>
      <c r="O97">
        <v>285</v>
      </c>
      <c r="P97">
        <v>21</v>
      </c>
      <c r="Q97">
        <v>34</v>
      </c>
      <c r="R97">
        <v>272</v>
      </c>
    </row>
    <row r="98" spans="1:18" x14ac:dyDescent="0.2">
      <c r="A98" t="s">
        <v>4165</v>
      </c>
      <c r="B98" t="s">
        <v>86</v>
      </c>
      <c r="C98" t="s">
        <v>265</v>
      </c>
      <c r="D98" t="s">
        <v>200</v>
      </c>
      <c r="E98" t="s">
        <v>94</v>
      </c>
      <c r="F98">
        <v>129</v>
      </c>
      <c r="G98">
        <v>809</v>
      </c>
      <c r="H98">
        <v>3</v>
      </c>
      <c r="I98">
        <v>20</v>
      </c>
      <c r="J98">
        <v>6</v>
      </c>
      <c r="K98">
        <v>30</v>
      </c>
      <c r="L98">
        <v>2</v>
      </c>
      <c r="M98">
        <v>126</v>
      </c>
      <c r="N98">
        <v>801</v>
      </c>
      <c r="O98">
        <v>7</v>
      </c>
      <c r="P98">
        <v>0</v>
      </c>
      <c r="Q98">
        <v>1</v>
      </c>
      <c r="R98">
        <v>6</v>
      </c>
    </row>
    <row r="99" spans="1:18" x14ac:dyDescent="0.2">
      <c r="A99" t="s">
        <v>4166</v>
      </c>
      <c r="B99" t="s">
        <v>86</v>
      </c>
      <c r="C99" t="s">
        <v>269</v>
      </c>
      <c r="D99" t="s">
        <v>283</v>
      </c>
      <c r="E99" t="s">
        <v>94</v>
      </c>
      <c r="F99">
        <v>5653</v>
      </c>
      <c r="G99">
        <v>33811.08</v>
      </c>
      <c r="H99">
        <v>124</v>
      </c>
      <c r="I99">
        <v>606</v>
      </c>
      <c r="J99">
        <v>426</v>
      </c>
      <c r="K99">
        <v>2535.92</v>
      </c>
      <c r="L99">
        <v>221.34</v>
      </c>
      <c r="M99">
        <v>5351</v>
      </c>
      <c r="N99">
        <v>32102.5</v>
      </c>
      <c r="O99">
        <v>276</v>
      </c>
      <c r="P99">
        <v>34</v>
      </c>
      <c r="Q99">
        <v>28</v>
      </c>
      <c r="R99">
        <v>282</v>
      </c>
    </row>
    <row r="100" spans="1:18" x14ac:dyDescent="0.2">
      <c r="A100" t="s">
        <v>4167</v>
      </c>
      <c r="B100" t="s">
        <v>84</v>
      </c>
      <c r="C100" t="s">
        <v>270</v>
      </c>
      <c r="D100" t="s">
        <v>201</v>
      </c>
      <c r="E100" t="s">
        <v>94</v>
      </c>
      <c r="F100">
        <v>174</v>
      </c>
      <c r="G100">
        <v>4726</v>
      </c>
      <c r="H100">
        <v>8</v>
      </c>
      <c r="I100">
        <v>185</v>
      </c>
      <c r="J100">
        <v>7</v>
      </c>
      <c r="K100">
        <v>102</v>
      </c>
      <c r="L100">
        <v>6</v>
      </c>
      <c r="M100">
        <v>175</v>
      </c>
      <c r="N100">
        <v>4815</v>
      </c>
      <c r="O100">
        <v>28</v>
      </c>
      <c r="P100">
        <v>0</v>
      </c>
      <c r="Q100">
        <v>5</v>
      </c>
      <c r="R100">
        <v>23</v>
      </c>
    </row>
    <row r="101" spans="1:18" x14ac:dyDescent="0.2">
      <c r="A101" t="s">
        <v>4168</v>
      </c>
      <c r="B101" t="s">
        <v>86</v>
      </c>
      <c r="C101" t="s">
        <v>268</v>
      </c>
      <c r="D101" t="s">
        <v>129</v>
      </c>
      <c r="E101" t="s">
        <v>94</v>
      </c>
      <c r="F101">
        <v>130</v>
      </c>
      <c r="G101">
        <v>953</v>
      </c>
      <c r="H101">
        <v>3</v>
      </c>
      <c r="I101">
        <v>18</v>
      </c>
      <c r="J101">
        <v>5</v>
      </c>
      <c r="K101">
        <v>36</v>
      </c>
      <c r="L101">
        <v>1</v>
      </c>
      <c r="M101">
        <v>128</v>
      </c>
      <c r="N101">
        <v>936</v>
      </c>
      <c r="O101">
        <v>6</v>
      </c>
      <c r="P101">
        <v>0</v>
      </c>
      <c r="Q101">
        <v>0</v>
      </c>
      <c r="R101">
        <v>6</v>
      </c>
    </row>
    <row r="102" spans="1:18" x14ac:dyDescent="0.2">
      <c r="A102" t="s">
        <v>4169</v>
      </c>
      <c r="B102" t="s">
        <v>87</v>
      </c>
      <c r="C102" t="s">
        <v>269</v>
      </c>
      <c r="D102" t="s">
        <v>119</v>
      </c>
      <c r="E102" t="s">
        <v>94</v>
      </c>
      <c r="F102">
        <v>143</v>
      </c>
      <c r="G102">
        <v>6764</v>
      </c>
      <c r="H102">
        <v>8</v>
      </c>
      <c r="I102">
        <v>223</v>
      </c>
      <c r="J102">
        <v>6</v>
      </c>
      <c r="K102">
        <v>250</v>
      </c>
      <c r="L102">
        <v>190</v>
      </c>
      <c r="M102">
        <v>145</v>
      </c>
      <c r="N102">
        <v>6927</v>
      </c>
      <c r="O102">
        <v>17</v>
      </c>
      <c r="P102">
        <v>3</v>
      </c>
      <c r="Q102">
        <v>0</v>
      </c>
      <c r="R102">
        <v>20</v>
      </c>
    </row>
    <row r="103" spans="1:18" x14ac:dyDescent="0.2">
      <c r="A103" t="s">
        <v>4170</v>
      </c>
      <c r="B103" t="s">
        <v>86</v>
      </c>
      <c r="C103" t="s">
        <v>266</v>
      </c>
      <c r="D103" t="s">
        <v>231</v>
      </c>
      <c r="E103" t="s">
        <v>94</v>
      </c>
      <c r="F103">
        <v>181</v>
      </c>
      <c r="G103">
        <v>1072.48</v>
      </c>
      <c r="H103">
        <v>7</v>
      </c>
      <c r="I103">
        <v>26</v>
      </c>
      <c r="J103">
        <v>9</v>
      </c>
      <c r="K103">
        <v>47</v>
      </c>
      <c r="L103">
        <v>7.02</v>
      </c>
      <c r="M103">
        <v>179</v>
      </c>
      <c r="N103">
        <v>1058.5</v>
      </c>
      <c r="O103">
        <v>12</v>
      </c>
      <c r="P103">
        <v>2</v>
      </c>
      <c r="Q103">
        <v>1</v>
      </c>
      <c r="R103">
        <v>13</v>
      </c>
    </row>
    <row r="104" spans="1:18" x14ac:dyDescent="0.2">
      <c r="A104" t="s">
        <v>4171</v>
      </c>
      <c r="B104" t="s">
        <v>87</v>
      </c>
      <c r="C104" t="s">
        <v>264</v>
      </c>
      <c r="D104" t="s">
        <v>137</v>
      </c>
      <c r="E104" t="s">
        <v>94</v>
      </c>
      <c r="F104">
        <v>321</v>
      </c>
      <c r="G104">
        <v>13999</v>
      </c>
      <c r="H104">
        <v>8</v>
      </c>
      <c r="I104">
        <v>261</v>
      </c>
      <c r="J104">
        <v>13</v>
      </c>
      <c r="K104">
        <v>466</v>
      </c>
      <c r="L104">
        <v>-6</v>
      </c>
      <c r="M104">
        <v>316</v>
      </c>
      <c r="N104">
        <v>13788</v>
      </c>
      <c r="O104">
        <v>31</v>
      </c>
      <c r="P104">
        <v>8</v>
      </c>
      <c r="Q104">
        <v>1</v>
      </c>
      <c r="R104">
        <v>38</v>
      </c>
    </row>
    <row r="105" spans="1:18" x14ac:dyDescent="0.2">
      <c r="A105" t="s">
        <v>4172</v>
      </c>
      <c r="B105" t="s">
        <v>84</v>
      </c>
      <c r="C105" t="s">
        <v>266</v>
      </c>
      <c r="D105" t="s">
        <v>222</v>
      </c>
      <c r="E105" t="s">
        <v>94</v>
      </c>
      <c r="F105">
        <v>397</v>
      </c>
      <c r="G105">
        <v>7545.32</v>
      </c>
      <c r="H105">
        <v>9</v>
      </c>
      <c r="I105">
        <v>148</v>
      </c>
      <c r="J105">
        <v>24</v>
      </c>
      <c r="K105">
        <v>238</v>
      </c>
      <c r="L105">
        <v>95.66</v>
      </c>
      <c r="M105">
        <v>382</v>
      </c>
      <c r="N105">
        <v>7550.98</v>
      </c>
      <c r="O105">
        <v>227</v>
      </c>
      <c r="P105">
        <v>12</v>
      </c>
      <c r="Q105">
        <v>20</v>
      </c>
      <c r="R105">
        <v>219</v>
      </c>
    </row>
    <row r="106" spans="1:18" x14ac:dyDescent="0.2">
      <c r="A106" t="s">
        <v>4173</v>
      </c>
      <c r="B106" t="s">
        <v>89</v>
      </c>
      <c r="C106" t="s">
        <v>268</v>
      </c>
      <c r="D106" t="s">
        <v>238</v>
      </c>
      <c r="E106" t="s">
        <v>94</v>
      </c>
      <c r="F106">
        <v>3</v>
      </c>
      <c r="G106">
        <v>146</v>
      </c>
      <c r="H106">
        <v>0</v>
      </c>
      <c r="I106">
        <v>0</v>
      </c>
      <c r="J106">
        <v>1</v>
      </c>
      <c r="K106">
        <v>24</v>
      </c>
      <c r="L106">
        <v>0</v>
      </c>
      <c r="M106">
        <v>2</v>
      </c>
      <c r="N106">
        <v>122</v>
      </c>
      <c r="O106">
        <v>0</v>
      </c>
      <c r="P106">
        <v>0</v>
      </c>
      <c r="Q106">
        <v>0</v>
      </c>
      <c r="R106">
        <v>0</v>
      </c>
    </row>
    <row r="107" spans="1:18" x14ac:dyDescent="0.2">
      <c r="A107" t="s">
        <v>4174</v>
      </c>
      <c r="B107" t="s">
        <v>87</v>
      </c>
      <c r="C107" t="s">
        <v>270</v>
      </c>
      <c r="D107" t="s">
        <v>217</v>
      </c>
      <c r="E107" t="s">
        <v>94</v>
      </c>
      <c r="F107">
        <v>215</v>
      </c>
      <c r="G107">
        <v>7877.84</v>
      </c>
      <c r="H107">
        <v>5</v>
      </c>
      <c r="I107">
        <v>276</v>
      </c>
      <c r="J107">
        <v>11</v>
      </c>
      <c r="K107">
        <v>323</v>
      </c>
      <c r="L107">
        <v>87.64</v>
      </c>
      <c r="M107">
        <v>209</v>
      </c>
      <c r="N107">
        <v>7918.48</v>
      </c>
      <c r="O107">
        <v>33</v>
      </c>
      <c r="P107">
        <v>13</v>
      </c>
      <c r="Q107">
        <v>7</v>
      </c>
      <c r="R107">
        <v>39</v>
      </c>
    </row>
    <row r="108" spans="1:18" x14ac:dyDescent="0.2">
      <c r="A108" t="s">
        <v>4175</v>
      </c>
      <c r="B108" t="s">
        <v>91</v>
      </c>
      <c r="C108" t="s">
        <v>264</v>
      </c>
      <c r="D108" t="s">
        <v>191</v>
      </c>
      <c r="E108" t="s">
        <v>94</v>
      </c>
      <c r="F108">
        <v>0</v>
      </c>
      <c r="G108">
        <v>0</v>
      </c>
      <c r="H108">
        <v>0</v>
      </c>
      <c r="I108">
        <v>0</v>
      </c>
      <c r="J108">
        <v>0</v>
      </c>
      <c r="K108">
        <v>0</v>
      </c>
      <c r="L108">
        <v>0</v>
      </c>
      <c r="M108">
        <v>0</v>
      </c>
      <c r="N108">
        <v>0</v>
      </c>
      <c r="O108">
        <v>36</v>
      </c>
      <c r="P108">
        <v>5</v>
      </c>
      <c r="Q108">
        <v>7</v>
      </c>
      <c r="R108">
        <v>34</v>
      </c>
    </row>
    <row r="109" spans="1:18" x14ac:dyDescent="0.2">
      <c r="A109" t="s">
        <v>4176</v>
      </c>
      <c r="B109" t="s">
        <v>89</v>
      </c>
      <c r="C109" t="s">
        <v>266</v>
      </c>
      <c r="D109" t="s">
        <v>105</v>
      </c>
      <c r="E109" t="s">
        <v>94</v>
      </c>
      <c r="F109">
        <v>0</v>
      </c>
      <c r="G109">
        <v>0</v>
      </c>
      <c r="H109">
        <v>0</v>
      </c>
      <c r="I109">
        <v>0</v>
      </c>
      <c r="J109">
        <v>0</v>
      </c>
      <c r="K109">
        <v>0</v>
      </c>
      <c r="L109">
        <v>0</v>
      </c>
      <c r="M109">
        <v>0</v>
      </c>
      <c r="N109">
        <v>0</v>
      </c>
      <c r="O109">
        <v>1</v>
      </c>
      <c r="P109">
        <v>0</v>
      </c>
      <c r="Q109">
        <v>0</v>
      </c>
      <c r="R109">
        <v>1</v>
      </c>
    </row>
    <row r="110" spans="1:18" x14ac:dyDescent="0.2">
      <c r="A110" t="s">
        <v>4177</v>
      </c>
      <c r="B110" t="s">
        <v>86</v>
      </c>
      <c r="C110" t="s">
        <v>272</v>
      </c>
      <c r="D110" t="s">
        <v>286</v>
      </c>
      <c r="E110" t="s">
        <v>94</v>
      </c>
      <c r="F110">
        <v>2919</v>
      </c>
      <c r="G110">
        <v>20709.919999999998</v>
      </c>
      <c r="H110">
        <v>42</v>
      </c>
      <c r="I110">
        <v>212</v>
      </c>
      <c r="J110">
        <v>211</v>
      </c>
      <c r="K110">
        <v>1456</v>
      </c>
      <c r="L110">
        <v>66.58</v>
      </c>
      <c r="M110">
        <v>2750</v>
      </c>
      <c r="N110">
        <v>19532.5</v>
      </c>
      <c r="O110">
        <v>126</v>
      </c>
      <c r="P110">
        <v>11</v>
      </c>
      <c r="Q110">
        <v>22</v>
      </c>
      <c r="R110">
        <v>115</v>
      </c>
    </row>
    <row r="111" spans="1:18" x14ac:dyDescent="0.2">
      <c r="A111" t="s">
        <v>4178</v>
      </c>
      <c r="B111" t="s">
        <v>91</v>
      </c>
      <c r="C111" t="s">
        <v>269</v>
      </c>
      <c r="D111" t="s">
        <v>202</v>
      </c>
      <c r="E111" t="s">
        <v>94</v>
      </c>
      <c r="F111">
        <v>0</v>
      </c>
      <c r="G111">
        <v>0</v>
      </c>
      <c r="H111">
        <v>0</v>
      </c>
      <c r="I111">
        <v>0</v>
      </c>
      <c r="J111">
        <v>0</v>
      </c>
      <c r="K111">
        <v>0</v>
      </c>
      <c r="L111">
        <v>0</v>
      </c>
      <c r="M111">
        <v>0</v>
      </c>
      <c r="N111">
        <v>0</v>
      </c>
      <c r="O111">
        <v>9</v>
      </c>
      <c r="P111">
        <v>0</v>
      </c>
      <c r="Q111">
        <v>1</v>
      </c>
      <c r="R111">
        <v>8</v>
      </c>
    </row>
    <row r="112" spans="1:18" x14ac:dyDescent="0.2">
      <c r="A112" t="s">
        <v>4179</v>
      </c>
      <c r="B112" t="s">
        <v>89</v>
      </c>
      <c r="C112" t="s">
        <v>268</v>
      </c>
      <c r="D112" t="s">
        <v>134</v>
      </c>
      <c r="E112" t="s">
        <v>94</v>
      </c>
      <c r="F112">
        <v>3</v>
      </c>
      <c r="G112">
        <v>82</v>
      </c>
      <c r="H112">
        <v>0</v>
      </c>
      <c r="I112">
        <v>0</v>
      </c>
      <c r="J112">
        <v>0</v>
      </c>
      <c r="K112">
        <v>0</v>
      </c>
      <c r="L112">
        <v>0</v>
      </c>
      <c r="M112">
        <v>3</v>
      </c>
      <c r="N112">
        <v>82</v>
      </c>
      <c r="O112">
        <v>0</v>
      </c>
      <c r="P112">
        <v>0</v>
      </c>
      <c r="Q112">
        <v>0</v>
      </c>
      <c r="R112">
        <v>0</v>
      </c>
    </row>
    <row r="113" spans="1:18" x14ac:dyDescent="0.2">
      <c r="A113" t="s">
        <v>4180</v>
      </c>
      <c r="B113" t="s">
        <v>84</v>
      </c>
      <c r="C113" t="s">
        <v>272</v>
      </c>
      <c r="D113" t="s">
        <v>189</v>
      </c>
      <c r="E113" t="s">
        <v>94</v>
      </c>
      <c r="F113">
        <v>104</v>
      </c>
      <c r="G113">
        <v>2519.84</v>
      </c>
      <c r="H113">
        <v>2</v>
      </c>
      <c r="I113">
        <v>9</v>
      </c>
      <c r="J113">
        <v>5</v>
      </c>
      <c r="K113">
        <v>30</v>
      </c>
      <c r="L113">
        <v>65.64</v>
      </c>
      <c r="M113">
        <v>101</v>
      </c>
      <c r="N113">
        <v>2564.48</v>
      </c>
      <c r="O113">
        <v>7</v>
      </c>
      <c r="P113">
        <v>2</v>
      </c>
      <c r="Q113">
        <v>1</v>
      </c>
      <c r="R113">
        <v>8</v>
      </c>
    </row>
    <row r="114" spans="1:18" x14ac:dyDescent="0.2">
      <c r="A114" t="s">
        <v>4181</v>
      </c>
      <c r="B114" t="s">
        <v>86</v>
      </c>
      <c r="C114" t="s">
        <v>268</v>
      </c>
      <c r="D114" t="s">
        <v>152</v>
      </c>
      <c r="E114" t="s">
        <v>94</v>
      </c>
      <c r="F114">
        <v>60</v>
      </c>
      <c r="G114">
        <v>448</v>
      </c>
      <c r="H114">
        <v>1</v>
      </c>
      <c r="I114">
        <v>6</v>
      </c>
      <c r="J114">
        <v>3</v>
      </c>
      <c r="K114">
        <v>24</v>
      </c>
      <c r="L114">
        <v>-1</v>
      </c>
      <c r="M114">
        <v>58</v>
      </c>
      <c r="N114">
        <v>429</v>
      </c>
      <c r="O114">
        <v>2</v>
      </c>
      <c r="P114">
        <v>0</v>
      </c>
      <c r="Q114">
        <v>0</v>
      </c>
      <c r="R114">
        <v>2</v>
      </c>
    </row>
    <row r="115" spans="1:18" x14ac:dyDescent="0.2">
      <c r="A115" t="s">
        <v>4182</v>
      </c>
      <c r="B115" t="s">
        <v>87</v>
      </c>
      <c r="C115" t="s">
        <v>268</v>
      </c>
      <c r="D115" t="s">
        <v>210</v>
      </c>
      <c r="E115" t="s">
        <v>94</v>
      </c>
      <c r="F115">
        <v>112</v>
      </c>
      <c r="G115">
        <v>6548.84</v>
      </c>
      <c r="H115">
        <v>5</v>
      </c>
      <c r="I115">
        <v>251</v>
      </c>
      <c r="J115">
        <v>5</v>
      </c>
      <c r="K115">
        <v>255</v>
      </c>
      <c r="L115">
        <v>15.64</v>
      </c>
      <c r="M115">
        <v>112</v>
      </c>
      <c r="N115">
        <v>6560.48</v>
      </c>
      <c r="O115">
        <v>14</v>
      </c>
      <c r="P115">
        <v>1</v>
      </c>
      <c r="Q115">
        <v>3</v>
      </c>
      <c r="R115">
        <v>12</v>
      </c>
    </row>
    <row r="116" spans="1:18" x14ac:dyDescent="0.2">
      <c r="A116" t="s">
        <v>4183</v>
      </c>
      <c r="B116" t="s">
        <v>86</v>
      </c>
      <c r="C116" t="s">
        <v>270</v>
      </c>
      <c r="D116" t="s">
        <v>284</v>
      </c>
      <c r="E116" t="s">
        <v>94</v>
      </c>
      <c r="F116">
        <v>2718</v>
      </c>
      <c r="G116">
        <v>16922.2</v>
      </c>
      <c r="H116">
        <v>60</v>
      </c>
      <c r="I116">
        <v>259</v>
      </c>
      <c r="J116">
        <v>272</v>
      </c>
      <c r="K116">
        <v>1661.48</v>
      </c>
      <c r="L116">
        <v>33.78</v>
      </c>
      <c r="M116">
        <v>2506</v>
      </c>
      <c r="N116">
        <v>15553.5</v>
      </c>
      <c r="O116">
        <v>80</v>
      </c>
      <c r="P116">
        <v>9</v>
      </c>
      <c r="Q116">
        <v>11</v>
      </c>
      <c r="R116">
        <v>78</v>
      </c>
    </row>
    <row r="117" spans="1:18" x14ac:dyDescent="0.2">
      <c r="A117" t="s">
        <v>4184</v>
      </c>
      <c r="B117" t="s">
        <v>86</v>
      </c>
      <c r="C117" t="s">
        <v>264</v>
      </c>
      <c r="D117" t="s">
        <v>175</v>
      </c>
      <c r="E117" t="s">
        <v>94</v>
      </c>
      <c r="F117">
        <v>75</v>
      </c>
      <c r="G117">
        <v>481</v>
      </c>
      <c r="H117">
        <v>1</v>
      </c>
      <c r="I117">
        <v>6</v>
      </c>
      <c r="J117">
        <v>4</v>
      </c>
      <c r="K117">
        <v>21</v>
      </c>
      <c r="L117">
        <v>9</v>
      </c>
      <c r="M117">
        <v>72</v>
      </c>
      <c r="N117">
        <v>475</v>
      </c>
      <c r="O117">
        <v>12</v>
      </c>
      <c r="P117">
        <v>0</v>
      </c>
      <c r="Q117">
        <v>0</v>
      </c>
      <c r="R117">
        <v>12</v>
      </c>
    </row>
    <row r="118" spans="1:18" x14ac:dyDescent="0.2">
      <c r="A118" t="s">
        <v>4185</v>
      </c>
      <c r="B118" t="s">
        <v>91</v>
      </c>
      <c r="C118" t="s">
        <v>271</v>
      </c>
      <c r="D118" t="s">
        <v>132</v>
      </c>
      <c r="E118" t="s">
        <v>94</v>
      </c>
      <c r="F118">
        <v>0</v>
      </c>
      <c r="G118">
        <v>0</v>
      </c>
      <c r="H118">
        <v>0</v>
      </c>
      <c r="I118">
        <v>0</v>
      </c>
      <c r="J118">
        <v>0</v>
      </c>
      <c r="K118">
        <v>0</v>
      </c>
      <c r="L118">
        <v>0</v>
      </c>
      <c r="M118">
        <v>0</v>
      </c>
      <c r="N118">
        <v>0</v>
      </c>
      <c r="O118">
        <v>15</v>
      </c>
      <c r="P118">
        <v>0</v>
      </c>
      <c r="Q118">
        <v>1</v>
      </c>
      <c r="R118">
        <v>14</v>
      </c>
    </row>
    <row r="119" spans="1:18" x14ac:dyDescent="0.2">
      <c r="A119" t="s">
        <v>4186</v>
      </c>
      <c r="B119" t="s">
        <v>86</v>
      </c>
      <c r="C119" t="s">
        <v>266</v>
      </c>
      <c r="D119" t="s">
        <v>237</v>
      </c>
      <c r="E119" t="s">
        <v>94</v>
      </c>
      <c r="F119">
        <v>87</v>
      </c>
      <c r="G119">
        <v>521.48</v>
      </c>
      <c r="H119">
        <v>2</v>
      </c>
      <c r="I119">
        <v>11</v>
      </c>
      <c r="J119">
        <v>1</v>
      </c>
      <c r="K119">
        <v>5</v>
      </c>
      <c r="L119">
        <v>-1.98</v>
      </c>
      <c r="M119">
        <v>88</v>
      </c>
      <c r="N119">
        <v>525.5</v>
      </c>
      <c r="O119">
        <v>6</v>
      </c>
      <c r="P119">
        <v>0</v>
      </c>
      <c r="Q119">
        <v>1</v>
      </c>
      <c r="R119">
        <v>5</v>
      </c>
    </row>
    <row r="120" spans="1:18" x14ac:dyDescent="0.2">
      <c r="A120" t="s">
        <v>4187</v>
      </c>
      <c r="B120" t="s">
        <v>91</v>
      </c>
      <c r="C120" t="s">
        <v>268</v>
      </c>
      <c r="D120" t="s">
        <v>128</v>
      </c>
      <c r="E120" t="s">
        <v>94</v>
      </c>
      <c r="F120">
        <v>0</v>
      </c>
      <c r="G120">
        <v>0</v>
      </c>
      <c r="H120">
        <v>0</v>
      </c>
      <c r="I120">
        <v>0</v>
      </c>
      <c r="J120">
        <v>0</v>
      </c>
      <c r="K120">
        <v>0</v>
      </c>
      <c r="L120">
        <v>0</v>
      </c>
      <c r="M120">
        <v>0</v>
      </c>
      <c r="N120">
        <v>0</v>
      </c>
      <c r="O120">
        <v>19</v>
      </c>
      <c r="P120">
        <v>1</v>
      </c>
      <c r="Q120">
        <v>2</v>
      </c>
      <c r="R120">
        <v>18</v>
      </c>
    </row>
    <row r="121" spans="1:18" x14ac:dyDescent="0.2">
      <c r="A121" t="s">
        <v>4188</v>
      </c>
      <c r="B121" t="s">
        <v>84</v>
      </c>
      <c r="C121" t="s">
        <v>269</v>
      </c>
      <c r="D121" t="s">
        <v>202</v>
      </c>
      <c r="E121" t="s">
        <v>94</v>
      </c>
      <c r="F121">
        <v>175</v>
      </c>
      <c r="G121">
        <v>5006.68</v>
      </c>
      <c r="H121">
        <v>6</v>
      </c>
      <c r="I121">
        <v>217</v>
      </c>
      <c r="J121">
        <v>20</v>
      </c>
      <c r="K121">
        <v>403</v>
      </c>
      <c r="L121">
        <v>38.28</v>
      </c>
      <c r="M121">
        <v>161</v>
      </c>
      <c r="N121">
        <v>4858.96</v>
      </c>
      <c r="O121">
        <v>23</v>
      </c>
      <c r="P121">
        <v>2</v>
      </c>
      <c r="Q121">
        <v>1</v>
      </c>
      <c r="R121">
        <v>24</v>
      </c>
    </row>
    <row r="122" spans="1:18" x14ac:dyDescent="0.2">
      <c r="A122" t="s">
        <v>4189</v>
      </c>
      <c r="B122" t="s">
        <v>91</v>
      </c>
      <c r="C122" t="s">
        <v>267</v>
      </c>
      <c r="D122" t="s">
        <v>157</v>
      </c>
      <c r="E122" t="s">
        <v>94</v>
      </c>
      <c r="F122">
        <v>0</v>
      </c>
      <c r="G122">
        <v>0</v>
      </c>
      <c r="H122">
        <v>0</v>
      </c>
      <c r="I122">
        <v>0</v>
      </c>
      <c r="J122">
        <v>0</v>
      </c>
      <c r="K122">
        <v>0</v>
      </c>
      <c r="L122">
        <v>0</v>
      </c>
      <c r="M122">
        <v>0</v>
      </c>
      <c r="N122">
        <v>0</v>
      </c>
      <c r="O122">
        <v>2</v>
      </c>
      <c r="P122">
        <v>0</v>
      </c>
      <c r="Q122">
        <v>0</v>
      </c>
      <c r="R122">
        <v>2</v>
      </c>
    </row>
    <row r="123" spans="1:18" x14ac:dyDescent="0.2">
      <c r="A123" t="s">
        <v>4190</v>
      </c>
      <c r="B123" t="s">
        <v>87</v>
      </c>
      <c r="C123" t="s">
        <v>266</v>
      </c>
      <c r="D123" t="s">
        <v>156</v>
      </c>
      <c r="E123" t="s">
        <v>94</v>
      </c>
      <c r="F123">
        <v>118</v>
      </c>
      <c r="G123">
        <v>5667.52</v>
      </c>
      <c r="H123">
        <v>3</v>
      </c>
      <c r="I123">
        <v>206</v>
      </c>
      <c r="J123">
        <v>9</v>
      </c>
      <c r="K123">
        <v>302.68</v>
      </c>
      <c r="L123">
        <v>88.64</v>
      </c>
      <c r="M123">
        <v>112</v>
      </c>
      <c r="N123">
        <v>5659.48</v>
      </c>
      <c r="O123">
        <v>36</v>
      </c>
      <c r="P123">
        <v>6</v>
      </c>
      <c r="Q123">
        <v>2</v>
      </c>
      <c r="R123">
        <v>40</v>
      </c>
    </row>
    <row r="124" spans="1:18" x14ac:dyDescent="0.2">
      <c r="A124" t="s">
        <v>4191</v>
      </c>
      <c r="B124" t="s">
        <v>91</v>
      </c>
      <c r="C124" t="s">
        <v>268</v>
      </c>
      <c r="D124" t="s">
        <v>173</v>
      </c>
      <c r="E124" t="s">
        <v>94</v>
      </c>
      <c r="F124">
        <v>0</v>
      </c>
      <c r="G124">
        <v>0</v>
      </c>
      <c r="H124">
        <v>0</v>
      </c>
      <c r="I124">
        <v>0</v>
      </c>
      <c r="J124">
        <v>0</v>
      </c>
      <c r="K124">
        <v>0</v>
      </c>
      <c r="L124">
        <v>0</v>
      </c>
      <c r="M124">
        <v>0</v>
      </c>
      <c r="N124">
        <v>0</v>
      </c>
      <c r="O124">
        <v>22</v>
      </c>
      <c r="P124">
        <v>2</v>
      </c>
      <c r="Q124">
        <v>2</v>
      </c>
      <c r="R124">
        <v>22</v>
      </c>
    </row>
    <row r="125" spans="1:18" x14ac:dyDescent="0.2">
      <c r="A125" t="s">
        <v>4192</v>
      </c>
      <c r="B125" t="s">
        <v>87</v>
      </c>
      <c r="C125" t="s">
        <v>266</v>
      </c>
      <c r="D125" t="s">
        <v>161</v>
      </c>
      <c r="E125" t="s">
        <v>94</v>
      </c>
      <c r="F125">
        <v>125</v>
      </c>
      <c r="G125">
        <v>6191.84</v>
      </c>
      <c r="H125">
        <v>2</v>
      </c>
      <c r="I125">
        <v>95</v>
      </c>
      <c r="J125">
        <v>7</v>
      </c>
      <c r="K125">
        <v>311</v>
      </c>
      <c r="L125">
        <v>26.64</v>
      </c>
      <c r="M125">
        <v>120</v>
      </c>
      <c r="N125">
        <v>6002.48</v>
      </c>
      <c r="O125">
        <v>31</v>
      </c>
      <c r="P125">
        <v>5</v>
      </c>
      <c r="Q125">
        <v>2</v>
      </c>
      <c r="R125">
        <v>34</v>
      </c>
    </row>
    <row r="126" spans="1:18" x14ac:dyDescent="0.2">
      <c r="A126" t="s">
        <v>4193</v>
      </c>
      <c r="B126" t="s">
        <v>84</v>
      </c>
      <c r="C126" t="s">
        <v>270</v>
      </c>
      <c r="D126" t="s">
        <v>218</v>
      </c>
      <c r="E126" t="s">
        <v>94</v>
      </c>
      <c r="F126">
        <v>330</v>
      </c>
      <c r="G126">
        <v>8933.7999999999993</v>
      </c>
      <c r="H126">
        <v>13</v>
      </c>
      <c r="I126">
        <v>295</v>
      </c>
      <c r="J126">
        <v>28</v>
      </c>
      <c r="K126">
        <v>557</v>
      </c>
      <c r="L126">
        <v>37.68</v>
      </c>
      <c r="M126">
        <v>315</v>
      </c>
      <c r="N126">
        <v>8709.48</v>
      </c>
      <c r="O126">
        <v>69</v>
      </c>
      <c r="P126">
        <v>5</v>
      </c>
      <c r="Q126">
        <v>5</v>
      </c>
      <c r="R126">
        <v>69</v>
      </c>
    </row>
    <row r="127" spans="1:18" x14ac:dyDescent="0.2">
      <c r="A127" t="s">
        <v>4194</v>
      </c>
      <c r="B127" t="s">
        <v>89</v>
      </c>
      <c r="C127" t="s">
        <v>266</v>
      </c>
      <c r="D127" t="s">
        <v>177</v>
      </c>
      <c r="E127" t="s">
        <v>94</v>
      </c>
      <c r="F127">
        <v>3</v>
      </c>
      <c r="G127">
        <v>70</v>
      </c>
      <c r="H127">
        <v>1</v>
      </c>
      <c r="I127">
        <v>24</v>
      </c>
      <c r="J127">
        <v>0</v>
      </c>
      <c r="K127">
        <v>0</v>
      </c>
      <c r="L127">
        <v>0</v>
      </c>
      <c r="M127">
        <v>4</v>
      </c>
      <c r="N127">
        <v>94</v>
      </c>
      <c r="O127">
        <v>0</v>
      </c>
      <c r="P127">
        <v>0</v>
      </c>
      <c r="Q127">
        <v>0</v>
      </c>
      <c r="R127">
        <v>0</v>
      </c>
    </row>
    <row r="128" spans="1:18" x14ac:dyDescent="0.2">
      <c r="A128" t="s">
        <v>4195</v>
      </c>
      <c r="B128" t="s">
        <v>91</v>
      </c>
      <c r="C128" t="s">
        <v>272</v>
      </c>
      <c r="D128" t="s">
        <v>139</v>
      </c>
      <c r="E128" t="s">
        <v>94</v>
      </c>
      <c r="F128">
        <v>0</v>
      </c>
      <c r="G128">
        <v>0</v>
      </c>
      <c r="H128">
        <v>0</v>
      </c>
      <c r="I128">
        <v>0</v>
      </c>
      <c r="J128">
        <v>0</v>
      </c>
      <c r="K128">
        <v>0</v>
      </c>
      <c r="L128">
        <v>0</v>
      </c>
      <c r="M128">
        <v>0</v>
      </c>
      <c r="N128">
        <v>0</v>
      </c>
      <c r="O128">
        <v>5</v>
      </c>
      <c r="P128">
        <v>0</v>
      </c>
      <c r="Q128">
        <v>3</v>
      </c>
      <c r="R128">
        <v>2</v>
      </c>
    </row>
    <row r="129" spans="1:18" x14ac:dyDescent="0.2">
      <c r="A129" t="s">
        <v>4196</v>
      </c>
      <c r="B129" t="s">
        <v>84</v>
      </c>
      <c r="C129" t="s">
        <v>270</v>
      </c>
      <c r="D129" t="s">
        <v>108</v>
      </c>
      <c r="E129" t="s">
        <v>94</v>
      </c>
      <c r="F129">
        <v>188</v>
      </c>
      <c r="G129">
        <v>4255</v>
      </c>
      <c r="H129">
        <v>5</v>
      </c>
      <c r="I129">
        <v>104</v>
      </c>
      <c r="J129">
        <v>18</v>
      </c>
      <c r="K129">
        <v>398</v>
      </c>
      <c r="L129">
        <v>49</v>
      </c>
      <c r="M129">
        <v>175</v>
      </c>
      <c r="N129">
        <v>4010</v>
      </c>
      <c r="O129">
        <v>51</v>
      </c>
      <c r="P129">
        <v>10</v>
      </c>
      <c r="Q129">
        <v>1</v>
      </c>
      <c r="R129">
        <v>60</v>
      </c>
    </row>
    <row r="130" spans="1:18" x14ac:dyDescent="0.2">
      <c r="A130" t="s">
        <v>4197</v>
      </c>
      <c r="B130" t="s">
        <v>84</v>
      </c>
      <c r="C130" t="s">
        <v>267</v>
      </c>
      <c r="D130" t="s">
        <v>229</v>
      </c>
      <c r="E130" t="s">
        <v>94</v>
      </c>
      <c r="F130">
        <v>139</v>
      </c>
      <c r="G130">
        <v>3159</v>
      </c>
      <c r="H130">
        <v>4</v>
      </c>
      <c r="I130">
        <v>216</v>
      </c>
      <c r="J130">
        <v>12</v>
      </c>
      <c r="K130">
        <v>289</v>
      </c>
      <c r="L130">
        <v>-28</v>
      </c>
      <c r="M130">
        <v>131</v>
      </c>
      <c r="N130">
        <v>3058</v>
      </c>
      <c r="O130">
        <v>14</v>
      </c>
      <c r="P130">
        <v>1</v>
      </c>
      <c r="Q130">
        <v>1</v>
      </c>
      <c r="R130">
        <v>14</v>
      </c>
    </row>
    <row r="131" spans="1:18" x14ac:dyDescent="0.2">
      <c r="A131" t="s">
        <v>4198</v>
      </c>
      <c r="B131" t="s">
        <v>84</v>
      </c>
      <c r="C131" t="s">
        <v>264</v>
      </c>
      <c r="D131" t="s">
        <v>178</v>
      </c>
      <c r="E131" t="s">
        <v>94</v>
      </c>
      <c r="F131">
        <v>648</v>
      </c>
      <c r="G131">
        <v>17661.48</v>
      </c>
      <c r="H131">
        <v>13</v>
      </c>
      <c r="I131">
        <v>228</v>
      </c>
      <c r="J131">
        <v>44</v>
      </c>
      <c r="K131">
        <v>726</v>
      </c>
      <c r="L131">
        <v>31.96</v>
      </c>
      <c r="M131">
        <v>617</v>
      </c>
      <c r="N131">
        <v>17195.439999999999</v>
      </c>
      <c r="O131">
        <v>69</v>
      </c>
      <c r="P131">
        <v>2</v>
      </c>
      <c r="Q131">
        <v>3</v>
      </c>
      <c r="R131">
        <v>68</v>
      </c>
    </row>
    <row r="132" spans="1:18" x14ac:dyDescent="0.2">
      <c r="A132" t="s">
        <v>4199</v>
      </c>
      <c r="B132" t="s">
        <v>91</v>
      </c>
      <c r="C132" t="s">
        <v>266</v>
      </c>
      <c r="D132" t="s">
        <v>165</v>
      </c>
      <c r="E132" t="s">
        <v>94</v>
      </c>
      <c r="F132">
        <v>0</v>
      </c>
      <c r="G132">
        <v>0</v>
      </c>
      <c r="H132">
        <v>0</v>
      </c>
      <c r="I132">
        <v>0</v>
      </c>
      <c r="J132">
        <v>0</v>
      </c>
      <c r="K132">
        <v>0</v>
      </c>
      <c r="L132">
        <v>0</v>
      </c>
      <c r="M132">
        <v>0</v>
      </c>
      <c r="N132">
        <v>0</v>
      </c>
      <c r="O132">
        <v>104</v>
      </c>
      <c r="P132">
        <v>9</v>
      </c>
      <c r="Q132">
        <v>11</v>
      </c>
      <c r="R132">
        <v>102</v>
      </c>
    </row>
    <row r="133" spans="1:18" x14ac:dyDescent="0.2">
      <c r="A133" t="s">
        <v>4200</v>
      </c>
      <c r="B133" t="s">
        <v>87</v>
      </c>
      <c r="C133" t="s">
        <v>266</v>
      </c>
      <c r="D133" t="s">
        <v>241</v>
      </c>
      <c r="E133" t="s">
        <v>94</v>
      </c>
      <c r="F133">
        <v>111</v>
      </c>
      <c r="G133">
        <v>5831.52</v>
      </c>
      <c r="H133">
        <v>5</v>
      </c>
      <c r="I133">
        <v>211</v>
      </c>
      <c r="J133">
        <v>3</v>
      </c>
      <c r="K133">
        <v>108</v>
      </c>
      <c r="L133">
        <v>-82.04</v>
      </c>
      <c r="M133">
        <v>113</v>
      </c>
      <c r="N133">
        <v>5852.48</v>
      </c>
      <c r="O133">
        <v>29</v>
      </c>
      <c r="P133">
        <v>2</v>
      </c>
      <c r="Q133">
        <v>3</v>
      </c>
      <c r="R133">
        <v>28</v>
      </c>
    </row>
    <row r="134" spans="1:18" x14ac:dyDescent="0.2">
      <c r="A134" t="s">
        <v>4201</v>
      </c>
      <c r="B134" t="s">
        <v>91</v>
      </c>
      <c r="C134" t="s">
        <v>266</v>
      </c>
      <c r="D134" t="s">
        <v>155</v>
      </c>
      <c r="E134" t="s">
        <v>94</v>
      </c>
      <c r="F134">
        <v>0</v>
      </c>
      <c r="G134">
        <v>0</v>
      </c>
      <c r="H134">
        <v>0</v>
      </c>
      <c r="I134">
        <v>0</v>
      </c>
      <c r="J134">
        <v>0</v>
      </c>
      <c r="K134">
        <v>0</v>
      </c>
      <c r="L134">
        <v>0</v>
      </c>
      <c r="M134">
        <v>0</v>
      </c>
      <c r="N134">
        <v>0</v>
      </c>
      <c r="O134">
        <v>230</v>
      </c>
      <c r="P134">
        <v>11</v>
      </c>
      <c r="Q134">
        <v>18</v>
      </c>
      <c r="R134">
        <v>223</v>
      </c>
    </row>
    <row r="135" spans="1:18" x14ac:dyDescent="0.2">
      <c r="A135" t="s">
        <v>4202</v>
      </c>
      <c r="B135" t="s">
        <v>87</v>
      </c>
      <c r="C135" t="s">
        <v>269</v>
      </c>
      <c r="D135" t="s">
        <v>199</v>
      </c>
      <c r="E135" t="s">
        <v>94</v>
      </c>
      <c r="F135">
        <v>325</v>
      </c>
      <c r="G135">
        <v>15019.84</v>
      </c>
      <c r="H135">
        <v>6</v>
      </c>
      <c r="I135">
        <v>329</v>
      </c>
      <c r="J135">
        <v>17</v>
      </c>
      <c r="K135">
        <v>701</v>
      </c>
      <c r="L135">
        <v>39.64</v>
      </c>
      <c r="M135">
        <v>314</v>
      </c>
      <c r="N135">
        <v>14687.48</v>
      </c>
      <c r="O135">
        <v>81</v>
      </c>
      <c r="P135">
        <v>11</v>
      </c>
      <c r="Q135">
        <v>2</v>
      </c>
      <c r="R135">
        <v>90</v>
      </c>
    </row>
    <row r="136" spans="1:18" x14ac:dyDescent="0.2">
      <c r="A136" t="s">
        <v>4203</v>
      </c>
      <c r="B136" t="s">
        <v>87</v>
      </c>
      <c r="C136" t="s">
        <v>268</v>
      </c>
      <c r="D136" t="s">
        <v>173</v>
      </c>
      <c r="E136" t="s">
        <v>94</v>
      </c>
      <c r="F136">
        <v>551</v>
      </c>
      <c r="G136">
        <v>27974.68</v>
      </c>
      <c r="H136">
        <v>28</v>
      </c>
      <c r="I136">
        <v>1271</v>
      </c>
      <c r="J136">
        <v>38</v>
      </c>
      <c r="K136">
        <v>1425.84</v>
      </c>
      <c r="L136">
        <v>194.64</v>
      </c>
      <c r="M136">
        <v>541</v>
      </c>
      <c r="N136">
        <v>28014.48</v>
      </c>
      <c r="O136">
        <v>43</v>
      </c>
      <c r="P136">
        <v>6</v>
      </c>
      <c r="Q136">
        <v>2</v>
      </c>
      <c r="R136">
        <v>47</v>
      </c>
    </row>
    <row r="137" spans="1:18" x14ac:dyDescent="0.2">
      <c r="A137" t="s">
        <v>4204</v>
      </c>
      <c r="B137" t="s">
        <v>87</v>
      </c>
      <c r="C137" t="s">
        <v>272</v>
      </c>
      <c r="D137" t="s">
        <v>107</v>
      </c>
      <c r="E137" t="s">
        <v>94</v>
      </c>
      <c r="F137">
        <v>68</v>
      </c>
      <c r="G137">
        <v>3275</v>
      </c>
      <c r="H137">
        <v>2</v>
      </c>
      <c r="I137">
        <v>55</v>
      </c>
      <c r="J137">
        <v>3</v>
      </c>
      <c r="K137">
        <v>214</v>
      </c>
      <c r="L137">
        <v>35.479999999999997</v>
      </c>
      <c r="M137">
        <v>67</v>
      </c>
      <c r="N137">
        <v>3151.48</v>
      </c>
      <c r="O137">
        <v>13</v>
      </c>
      <c r="P137">
        <v>0</v>
      </c>
      <c r="Q137">
        <v>9</v>
      </c>
      <c r="R137">
        <v>4</v>
      </c>
    </row>
    <row r="138" spans="1:18" x14ac:dyDescent="0.2">
      <c r="A138" t="s">
        <v>4205</v>
      </c>
      <c r="B138" t="s">
        <v>91</v>
      </c>
      <c r="C138" t="s">
        <v>269</v>
      </c>
      <c r="D138" t="s">
        <v>167</v>
      </c>
      <c r="E138" t="s">
        <v>94</v>
      </c>
      <c r="F138">
        <v>0</v>
      </c>
      <c r="G138">
        <v>0</v>
      </c>
      <c r="H138">
        <v>0</v>
      </c>
      <c r="I138">
        <v>0</v>
      </c>
      <c r="J138">
        <v>0</v>
      </c>
      <c r="K138">
        <v>0</v>
      </c>
      <c r="L138">
        <v>0</v>
      </c>
      <c r="M138">
        <v>0</v>
      </c>
      <c r="N138">
        <v>0</v>
      </c>
      <c r="O138">
        <v>306</v>
      </c>
      <c r="P138">
        <v>14</v>
      </c>
      <c r="Q138">
        <v>45</v>
      </c>
      <c r="R138">
        <v>275</v>
      </c>
    </row>
    <row r="139" spans="1:18" x14ac:dyDescent="0.2">
      <c r="A139" t="s">
        <v>4206</v>
      </c>
      <c r="B139" t="s">
        <v>86</v>
      </c>
      <c r="C139" t="s">
        <v>264</v>
      </c>
      <c r="D139" t="s">
        <v>136</v>
      </c>
      <c r="E139" t="s">
        <v>94</v>
      </c>
      <c r="F139">
        <v>112</v>
      </c>
      <c r="G139">
        <v>842.48</v>
      </c>
      <c r="H139">
        <v>2</v>
      </c>
      <c r="I139">
        <v>9</v>
      </c>
      <c r="J139">
        <v>7</v>
      </c>
      <c r="K139">
        <v>48</v>
      </c>
      <c r="L139">
        <v>1.02</v>
      </c>
      <c r="M139">
        <v>107</v>
      </c>
      <c r="N139">
        <v>804.5</v>
      </c>
      <c r="O139">
        <v>6</v>
      </c>
      <c r="P139">
        <v>1</v>
      </c>
      <c r="Q139">
        <v>2</v>
      </c>
      <c r="R139">
        <v>5</v>
      </c>
    </row>
    <row r="140" spans="1:18" x14ac:dyDescent="0.2">
      <c r="A140" t="s">
        <v>4207</v>
      </c>
      <c r="B140" t="s">
        <v>89</v>
      </c>
      <c r="C140" t="s">
        <v>269</v>
      </c>
      <c r="D140" t="s">
        <v>145</v>
      </c>
      <c r="E140" t="s">
        <v>94</v>
      </c>
      <c r="F140">
        <v>2</v>
      </c>
      <c r="G140">
        <v>37</v>
      </c>
      <c r="H140">
        <v>0</v>
      </c>
      <c r="I140">
        <v>0</v>
      </c>
      <c r="J140">
        <v>1</v>
      </c>
      <c r="K140">
        <v>12</v>
      </c>
      <c r="L140">
        <v>0</v>
      </c>
      <c r="M140">
        <v>1</v>
      </c>
      <c r="N140">
        <v>25</v>
      </c>
      <c r="O140">
        <v>0</v>
      </c>
      <c r="P140">
        <v>0</v>
      </c>
      <c r="Q140">
        <v>0</v>
      </c>
      <c r="R140">
        <v>0</v>
      </c>
    </row>
    <row r="141" spans="1:18" x14ac:dyDescent="0.2">
      <c r="A141" t="s">
        <v>4208</v>
      </c>
      <c r="B141" t="s">
        <v>87</v>
      </c>
      <c r="C141" t="s">
        <v>264</v>
      </c>
      <c r="D141" t="s">
        <v>209</v>
      </c>
      <c r="E141" t="s">
        <v>94</v>
      </c>
      <c r="F141">
        <v>20</v>
      </c>
      <c r="G141">
        <v>887</v>
      </c>
      <c r="H141">
        <v>0</v>
      </c>
      <c r="I141">
        <v>0</v>
      </c>
      <c r="J141">
        <v>2</v>
      </c>
      <c r="K141">
        <v>96</v>
      </c>
      <c r="L141">
        <v>0</v>
      </c>
      <c r="M141">
        <v>18</v>
      </c>
      <c r="N141">
        <v>791</v>
      </c>
      <c r="O141">
        <v>1</v>
      </c>
      <c r="P141">
        <v>0</v>
      </c>
      <c r="Q141">
        <v>0</v>
      </c>
      <c r="R141">
        <v>1</v>
      </c>
    </row>
    <row r="142" spans="1:18" x14ac:dyDescent="0.2">
      <c r="A142" t="s">
        <v>4209</v>
      </c>
      <c r="B142" t="s">
        <v>86</v>
      </c>
      <c r="C142" t="s">
        <v>272</v>
      </c>
      <c r="D142" t="s">
        <v>107</v>
      </c>
      <c r="E142" t="s">
        <v>94</v>
      </c>
      <c r="F142">
        <v>135</v>
      </c>
      <c r="G142">
        <v>992</v>
      </c>
      <c r="H142">
        <v>2</v>
      </c>
      <c r="I142">
        <v>10</v>
      </c>
      <c r="J142">
        <v>6</v>
      </c>
      <c r="K142">
        <v>42</v>
      </c>
      <c r="L142">
        <v>7</v>
      </c>
      <c r="M142">
        <v>131</v>
      </c>
      <c r="N142">
        <v>967</v>
      </c>
      <c r="O142">
        <v>2</v>
      </c>
      <c r="P142">
        <v>0</v>
      </c>
      <c r="Q142">
        <v>1</v>
      </c>
      <c r="R142">
        <v>1</v>
      </c>
    </row>
    <row r="143" spans="1:18" x14ac:dyDescent="0.2">
      <c r="A143" t="s">
        <v>4210</v>
      </c>
      <c r="B143" t="s">
        <v>86</v>
      </c>
      <c r="C143" t="s">
        <v>104</v>
      </c>
      <c r="D143" t="s">
        <v>277</v>
      </c>
      <c r="E143" t="s">
        <v>94</v>
      </c>
      <c r="F143">
        <v>29619</v>
      </c>
      <c r="G143">
        <v>191811.4</v>
      </c>
      <c r="H143">
        <v>479</v>
      </c>
      <c r="I143">
        <v>2359.5</v>
      </c>
      <c r="J143">
        <v>2210</v>
      </c>
      <c r="K143">
        <v>13888.2</v>
      </c>
      <c r="L143">
        <v>948.3</v>
      </c>
      <c r="M143">
        <v>27888</v>
      </c>
      <c r="N143">
        <v>181231</v>
      </c>
      <c r="O143">
        <v>1754</v>
      </c>
      <c r="P143">
        <v>171</v>
      </c>
      <c r="Q143">
        <v>188</v>
      </c>
      <c r="R143">
        <v>1737</v>
      </c>
    </row>
    <row r="144" spans="1:18" x14ac:dyDescent="0.2">
      <c r="A144" t="s">
        <v>4211</v>
      </c>
      <c r="B144" t="s">
        <v>87</v>
      </c>
      <c r="C144" t="s">
        <v>270</v>
      </c>
      <c r="D144" t="s">
        <v>232</v>
      </c>
      <c r="E144" t="s">
        <v>94</v>
      </c>
      <c r="F144">
        <v>77</v>
      </c>
      <c r="G144">
        <v>3895.84</v>
      </c>
      <c r="H144">
        <v>3</v>
      </c>
      <c r="I144">
        <v>116</v>
      </c>
      <c r="J144">
        <v>4</v>
      </c>
      <c r="K144">
        <v>101</v>
      </c>
      <c r="L144">
        <v>150.16</v>
      </c>
      <c r="M144">
        <v>76</v>
      </c>
      <c r="N144">
        <v>4061</v>
      </c>
      <c r="O144">
        <v>19</v>
      </c>
      <c r="P144">
        <v>4</v>
      </c>
      <c r="Q144">
        <v>4</v>
      </c>
      <c r="R144">
        <v>19</v>
      </c>
    </row>
    <row r="145" spans="1:18" x14ac:dyDescent="0.2">
      <c r="A145" t="s">
        <v>4212</v>
      </c>
      <c r="B145" t="s">
        <v>84</v>
      </c>
      <c r="C145" t="s">
        <v>268</v>
      </c>
      <c r="D145" t="s">
        <v>223</v>
      </c>
      <c r="E145" t="s">
        <v>94</v>
      </c>
      <c r="F145">
        <v>100</v>
      </c>
      <c r="G145">
        <v>3726</v>
      </c>
      <c r="H145">
        <v>1</v>
      </c>
      <c r="I145">
        <v>72</v>
      </c>
      <c r="J145">
        <v>2</v>
      </c>
      <c r="K145">
        <v>122</v>
      </c>
      <c r="L145">
        <v>5</v>
      </c>
      <c r="M145">
        <v>99</v>
      </c>
      <c r="N145">
        <v>3681</v>
      </c>
      <c r="O145">
        <v>8</v>
      </c>
      <c r="P145">
        <v>1</v>
      </c>
      <c r="Q145">
        <v>1</v>
      </c>
      <c r="R145">
        <v>8</v>
      </c>
    </row>
    <row r="146" spans="1:18" x14ac:dyDescent="0.2">
      <c r="A146" t="s">
        <v>4213</v>
      </c>
      <c r="B146" t="s">
        <v>91</v>
      </c>
      <c r="C146" t="s">
        <v>267</v>
      </c>
      <c r="D146" t="s">
        <v>193</v>
      </c>
      <c r="E146" t="s">
        <v>94</v>
      </c>
      <c r="F146">
        <v>0</v>
      </c>
      <c r="G146">
        <v>0</v>
      </c>
      <c r="H146">
        <v>0</v>
      </c>
      <c r="I146">
        <v>0</v>
      </c>
      <c r="J146">
        <v>0</v>
      </c>
      <c r="K146">
        <v>0</v>
      </c>
      <c r="L146">
        <v>0</v>
      </c>
      <c r="M146">
        <v>0</v>
      </c>
      <c r="N146">
        <v>0</v>
      </c>
      <c r="O146">
        <v>14</v>
      </c>
      <c r="P146">
        <v>0</v>
      </c>
      <c r="Q146">
        <v>3</v>
      </c>
      <c r="R146">
        <v>11</v>
      </c>
    </row>
    <row r="147" spans="1:18" x14ac:dyDescent="0.2">
      <c r="A147" t="s">
        <v>4214</v>
      </c>
      <c r="B147" t="s">
        <v>91</v>
      </c>
      <c r="C147" t="s">
        <v>266</v>
      </c>
      <c r="D147" t="s">
        <v>156</v>
      </c>
      <c r="E147" t="s">
        <v>94</v>
      </c>
      <c r="F147">
        <v>0</v>
      </c>
      <c r="G147">
        <v>0</v>
      </c>
      <c r="H147">
        <v>0</v>
      </c>
      <c r="I147">
        <v>0</v>
      </c>
      <c r="J147">
        <v>0</v>
      </c>
      <c r="K147">
        <v>0</v>
      </c>
      <c r="L147">
        <v>0</v>
      </c>
      <c r="M147">
        <v>0</v>
      </c>
      <c r="N147">
        <v>0</v>
      </c>
      <c r="O147">
        <v>49</v>
      </c>
      <c r="P147">
        <v>4</v>
      </c>
      <c r="Q147">
        <v>8</v>
      </c>
      <c r="R147">
        <v>45</v>
      </c>
    </row>
    <row r="148" spans="1:18" x14ac:dyDescent="0.2">
      <c r="A148" t="s">
        <v>4215</v>
      </c>
      <c r="B148" t="s">
        <v>89</v>
      </c>
      <c r="C148" t="s">
        <v>266</v>
      </c>
      <c r="D148" t="s">
        <v>241</v>
      </c>
      <c r="E148" t="s">
        <v>94</v>
      </c>
      <c r="F148">
        <v>1</v>
      </c>
      <c r="G148">
        <v>37</v>
      </c>
      <c r="H148">
        <v>0</v>
      </c>
      <c r="I148">
        <v>0</v>
      </c>
      <c r="J148">
        <v>0</v>
      </c>
      <c r="K148">
        <v>0</v>
      </c>
      <c r="L148">
        <v>0</v>
      </c>
      <c r="M148">
        <v>1</v>
      </c>
      <c r="N148">
        <v>37</v>
      </c>
      <c r="O148">
        <v>0</v>
      </c>
      <c r="P148">
        <v>0</v>
      </c>
      <c r="Q148">
        <v>0</v>
      </c>
      <c r="R148">
        <v>0</v>
      </c>
    </row>
    <row r="149" spans="1:18" x14ac:dyDescent="0.2">
      <c r="A149" t="s">
        <v>4216</v>
      </c>
      <c r="B149" t="s">
        <v>84</v>
      </c>
      <c r="C149" t="s">
        <v>270</v>
      </c>
      <c r="D149" t="s">
        <v>138</v>
      </c>
      <c r="E149" t="s">
        <v>94</v>
      </c>
      <c r="F149">
        <v>662</v>
      </c>
      <c r="G149">
        <v>13161.44</v>
      </c>
      <c r="H149">
        <v>24</v>
      </c>
      <c r="I149">
        <v>725</v>
      </c>
      <c r="J149">
        <v>54</v>
      </c>
      <c r="K149">
        <v>931</v>
      </c>
      <c r="L149">
        <v>97.06</v>
      </c>
      <c r="M149">
        <v>632</v>
      </c>
      <c r="N149">
        <v>13052.5</v>
      </c>
      <c r="O149">
        <v>156</v>
      </c>
      <c r="P149">
        <v>19</v>
      </c>
      <c r="Q149">
        <v>16</v>
      </c>
      <c r="R149">
        <v>159</v>
      </c>
    </row>
    <row r="150" spans="1:18" x14ac:dyDescent="0.2">
      <c r="A150" t="s">
        <v>4217</v>
      </c>
      <c r="B150" t="s">
        <v>86</v>
      </c>
      <c r="C150" t="s">
        <v>269</v>
      </c>
      <c r="D150" t="s">
        <v>154</v>
      </c>
      <c r="E150" t="s">
        <v>94</v>
      </c>
      <c r="F150">
        <v>908</v>
      </c>
      <c r="G150">
        <v>5361.92</v>
      </c>
      <c r="H150">
        <v>24</v>
      </c>
      <c r="I150">
        <v>118.5</v>
      </c>
      <c r="J150">
        <v>76</v>
      </c>
      <c r="K150">
        <v>454.96</v>
      </c>
      <c r="L150">
        <v>43.54</v>
      </c>
      <c r="M150">
        <v>856</v>
      </c>
      <c r="N150">
        <v>5069</v>
      </c>
      <c r="O150">
        <v>31</v>
      </c>
      <c r="P150">
        <v>4</v>
      </c>
      <c r="Q150">
        <v>2</v>
      </c>
      <c r="R150">
        <v>33</v>
      </c>
    </row>
    <row r="151" spans="1:18" x14ac:dyDescent="0.2">
      <c r="A151" t="s">
        <v>4218</v>
      </c>
      <c r="B151" t="s">
        <v>87</v>
      </c>
      <c r="C151" t="s">
        <v>266</v>
      </c>
      <c r="D151" t="s">
        <v>187</v>
      </c>
      <c r="E151" t="s">
        <v>94</v>
      </c>
      <c r="F151">
        <v>98</v>
      </c>
      <c r="G151">
        <v>5185</v>
      </c>
      <c r="H151">
        <v>6</v>
      </c>
      <c r="I151">
        <v>220</v>
      </c>
      <c r="J151">
        <v>4</v>
      </c>
      <c r="K151">
        <v>147</v>
      </c>
      <c r="L151">
        <v>24</v>
      </c>
      <c r="M151">
        <v>100</v>
      </c>
      <c r="N151">
        <v>5282</v>
      </c>
      <c r="O151">
        <v>71</v>
      </c>
      <c r="P151">
        <v>4</v>
      </c>
      <c r="Q151">
        <v>11</v>
      </c>
      <c r="R151">
        <v>64</v>
      </c>
    </row>
    <row r="152" spans="1:18" x14ac:dyDescent="0.2">
      <c r="A152" t="s">
        <v>4219</v>
      </c>
      <c r="B152" t="s">
        <v>86</v>
      </c>
      <c r="C152" t="s">
        <v>265</v>
      </c>
      <c r="D152" t="s">
        <v>221</v>
      </c>
      <c r="E152" t="s">
        <v>94</v>
      </c>
      <c r="F152">
        <v>112</v>
      </c>
      <c r="G152">
        <v>735</v>
      </c>
      <c r="H152">
        <v>0</v>
      </c>
      <c r="I152">
        <v>0</v>
      </c>
      <c r="J152">
        <v>4</v>
      </c>
      <c r="K152">
        <v>24</v>
      </c>
      <c r="L152">
        <v>24</v>
      </c>
      <c r="M152">
        <v>108</v>
      </c>
      <c r="N152">
        <v>735</v>
      </c>
      <c r="O152">
        <v>6</v>
      </c>
      <c r="P152">
        <v>0</v>
      </c>
      <c r="Q152">
        <v>0</v>
      </c>
      <c r="R152">
        <v>6</v>
      </c>
    </row>
    <row r="153" spans="1:18" x14ac:dyDescent="0.2">
      <c r="A153" t="s">
        <v>4220</v>
      </c>
      <c r="B153" t="s">
        <v>87</v>
      </c>
      <c r="C153" t="s">
        <v>272</v>
      </c>
      <c r="D153" t="s">
        <v>117</v>
      </c>
      <c r="E153" t="s">
        <v>94</v>
      </c>
      <c r="F153">
        <v>170</v>
      </c>
      <c r="G153">
        <v>8693.68</v>
      </c>
      <c r="H153">
        <v>4</v>
      </c>
      <c r="I153">
        <v>295</v>
      </c>
      <c r="J153">
        <v>8</v>
      </c>
      <c r="K153">
        <v>401.84</v>
      </c>
      <c r="L153">
        <v>-6.36</v>
      </c>
      <c r="M153">
        <v>166</v>
      </c>
      <c r="N153">
        <v>8580.48</v>
      </c>
      <c r="O153">
        <v>42</v>
      </c>
      <c r="P153">
        <v>3</v>
      </c>
      <c r="Q153">
        <v>1</v>
      </c>
      <c r="R153">
        <v>44</v>
      </c>
    </row>
    <row r="154" spans="1:18" x14ac:dyDescent="0.2">
      <c r="A154" t="s">
        <v>4221</v>
      </c>
      <c r="B154" t="s">
        <v>86</v>
      </c>
      <c r="C154" t="s">
        <v>272</v>
      </c>
      <c r="D154" t="s">
        <v>117</v>
      </c>
      <c r="E154" t="s">
        <v>94</v>
      </c>
      <c r="F154">
        <v>302</v>
      </c>
      <c r="G154">
        <v>2234</v>
      </c>
      <c r="H154">
        <v>5</v>
      </c>
      <c r="I154">
        <v>22</v>
      </c>
      <c r="J154">
        <v>23</v>
      </c>
      <c r="K154">
        <v>162</v>
      </c>
      <c r="L154">
        <v>-0.5</v>
      </c>
      <c r="M154">
        <v>284</v>
      </c>
      <c r="N154">
        <v>2093.5</v>
      </c>
      <c r="O154">
        <v>21</v>
      </c>
      <c r="P154">
        <v>0</v>
      </c>
      <c r="Q154">
        <v>1</v>
      </c>
      <c r="R154">
        <v>20</v>
      </c>
    </row>
    <row r="155" spans="1:18" x14ac:dyDescent="0.2">
      <c r="A155" t="s">
        <v>4222</v>
      </c>
      <c r="B155" t="s">
        <v>86</v>
      </c>
      <c r="C155" t="s">
        <v>266</v>
      </c>
      <c r="D155" t="s">
        <v>155</v>
      </c>
      <c r="E155" t="s">
        <v>94</v>
      </c>
      <c r="F155">
        <v>130</v>
      </c>
      <c r="G155">
        <v>921.44</v>
      </c>
      <c r="H155">
        <v>1</v>
      </c>
      <c r="I155">
        <v>3</v>
      </c>
      <c r="J155">
        <v>5</v>
      </c>
      <c r="K155">
        <v>34</v>
      </c>
      <c r="L155">
        <v>-2.44</v>
      </c>
      <c r="M155">
        <v>126</v>
      </c>
      <c r="N155">
        <v>888</v>
      </c>
      <c r="O155">
        <v>21</v>
      </c>
      <c r="P155">
        <v>0</v>
      </c>
      <c r="Q155">
        <v>3</v>
      </c>
      <c r="R155">
        <v>18</v>
      </c>
    </row>
    <row r="156" spans="1:18" x14ac:dyDescent="0.2">
      <c r="A156" t="s">
        <v>4223</v>
      </c>
      <c r="B156" t="s">
        <v>86</v>
      </c>
      <c r="C156" t="s">
        <v>270</v>
      </c>
      <c r="D156" t="s">
        <v>120</v>
      </c>
      <c r="E156" t="s">
        <v>94</v>
      </c>
      <c r="F156">
        <v>298</v>
      </c>
      <c r="G156">
        <v>1872.92</v>
      </c>
      <c r="H156">
        <v>8</v>
      </c>
      <c r="I156">
        <v>44</v>
      </c>
      <c r="J156">
        <v>41</v>
      </c>
      <c r="K156">
        <v>227</v>
      </c>
      <c r="L156">
        <v>-4.92</v>
      </c>
      <c r="M156">
        <v>265</v>
      </c>
      <c r="N156">
        <v>1685</v>
      </c>
      <c r="O156">
        <v>8</v>
      </c>
      <c r="P156">
        <v>1</v>
      </c>
      <c r="Q156">
        <v>1</v>
      </c>
      <c r="R156">
        <v>8</v>
      </c>
    </row>
    <row r="157" spans="1:18" x14ac:dyDescent="0.2">
      <c r="A157" t="s">
        <v>4224</v>
      </c>
      <c r="B157" t="s">
        <v>87</v>
      </c>
      <c r="C157" t="s">
        <v>272</v>
      </c>
      <c r="D157" t="s">
        <v>194</v>
      </c>
      <c r="E157" t="s">
        <v>94</v>
      </c>
      <c r="F157">
        <v>275</v>
      </c>
      <c r="G157">
        <v>11618.68</v>
      </c>
      <c r="H157">
        <v>12</v>
      </c>
      <c r="I157">
        <v>607</v>
      </c>
      <c r="J157">
        <v>10</v>
      </c>
      <c r="K157">
        <v>373</v>
      </c>
      <c r="L157">
        <v>81.8</v>
      </c>
      <c r="M157">
        <v>277</v>
      </c>
      <c r="N157">
        <v>11934.48</v>
      </c>
      <c r="O157">
        <v>27</v>
      </c>
      <c r="P157">
        <v>3</v>
      </c>
      <c r="Q157">
        <v>7</v>
      </c>
      <c r="R157">
        <v>23</v>
      </c>
    </row>
    <row r="158" spans="1:18" x14ac:dyDescent="0.2">
      <c r="A158" t="s">
        <v>4225</v>
      </c>
      <c r="B158" t="s">
        <v>86</v>
      </c>
      <c r="C158" t="s">
        <v>270</v>
      </c>
      <c r="D158" t="s">
        <v>149</v>
      </c>
      <c r="E158" t="s">
        <v>94</v>
      </c>
      <c r="F158">
        <v>281</v>
      </c>
      <c r="G158">
        <v>1842.48</v>
      </c>
      <c r="H158">
        <v>2</v>
      </c>
      <c r="I158">
        <v>8</v>
      </c>
      <c r="J158">
        <v>28</v>
      </c>
      <c r="K158">
        <v>195</v>
      </c>
      <c r="L158">
        <v>-5.98</v>
      </c>
      <c r="M158">
        <v>255</v>
      </c>
      <c r="N158">
        <v>1649.5</v>
      </c>
      <c r="O158">
        <v>11</v>
      </c>
      <c r="P158">
        <v>1</v>
      </c>
      <c r="Q158">
        <v>0</v>
      </c>
      <c r="R158">
        <v>12</v>
      </c>
    </row>
    <row r="159" spans="1:18" x14ac:dyDescent="0.2">
      <c r="A159" t="s">
        <v>4226</v>
      </c>
      <c r="B159" t="s">
        <v>86</v>
      </c>
      <c r="C159" t="s">
        <v>272</v>
      </c>
      <c r="D159" t="s">
        <v>194</v>
      </c>
      <c r="E159" t="s">
        <v>94</v>
      </c>
      <c r="F159">
        <v>259</v>
      </c>
      <c r="G159">
        <v>1874</v>
      </c>
      <c r="H159">
        <v>7</v>
      </c>
      <c r="I159">
        <v>31</v>
      </c>
      <c r="J159">
        <v>19</v>
      </c>
      <c r="K159">
        <v>119</v>
      </c>
      <c r="L159">
        <v>0</v>
      </c>
      <c r="M159">
        <v>247</v>
      </c>
      <c r="N159">
        <v>1786</v>
      </c>
      <c r="O159">
        <v>7</v>
      </c>
      <c r="P159">
        <v>0</v>
      </c>
      <c r="Q159">
        <v>2</v>
      </c>
      <c r="R159">
        <v>5</v>
      </c>
    </row>
    <row r="160" spans="1:18" x14ac:dyDescent="0.2">
      <c r="A160" t="s">
        <v>4227</v>
      </c>
      <c r="B160" t="s">
        <v>84</v>
      </c>
      <c r="C160" t="s">
        <v>272</v>
      </c>
      <c r="D160" t="s">
        <v>170</v>
      </c>
      <c r="E160" t="s">
        <v>94</v>
      </c>
      <c r="F160">
        <v>416</v>
      </c>
      <c r="G160">
        <v>10858</v>
      </c>
      <c r="H160">
        <v>5</v>
      </c>
      <c r="I160">
        <v>258</v>
      </c>
      <c r="J160">
        <v>21</v>
      </c>
      <c r="K160">
        <v>268</v>
      </c>
      <c r="L160">
        <v>31.98</v>
      </c>
      <c r="M160">
        <v>400</v>
      </c>
      <c r="N160">
        <v>10879.98</v>
      </c>
      <c r="O160">
        <v>51</v>
      </c>
      <c r="P160">
        <v>7</v>
      </c>
      <c r="Q160">
        <v>8</v>
      </c>
      <c r="R160">
        <v>50</v>
      </c>
    </row>
    <row r="161" spans="1:18" x14ac:dyDescent="0.2">
      <c r="A161" t="s">
        <v>4228</v>
      </c>
      <c r="B161" t="s">
        <v>91</v>
      </c>
      <c r="C161" t="s">
        <v>266</v>
      </c>
      <c r="D161" t="s">
        <v>153</v>
      </c>
      <c r="E161" t="s">
        <v>94</v>
      </c>
      <c r="F161">
        <v>0</v>
      </c>
      <c r="G161">
        <v>0</v>
      </c>
      <c r="H161">
        <v>0</v>
      </c>
      <c r="I161">
        <v>0</v>
      </c>
      <c r="J161">
        <v>0</v>
      </c>
      <c r="K161">
        <v>0</v>
      </c>
      <c r="L161">
        <v>0</v>
      </c>
      <c r="M161">
        <v>0</v>
      </c>
      <c r="N161">
        <v>0</v>
      </c>
      <c r="O161">
        <v>94</v>
      </c>
      <c r="P161">
        <v>6</v>
      </c>
      <c r="Q161">
        <v>15</v>
      </c>
      <c r="R161">
        <v>85</v>
      </c>
    </row>
    <row r="162" spans="1:18" x14ac:dyDescent="0.2">
      <c r="A162" t="s">
        <v>4229</v>
      </c>
      <c r="B162" t="s">
        <v>87</v>
      </c>
      <c r="C162" t="s">
        <v>266</v>
      </c>
      <c r="D162" t="s">
        <v>106</v>
      </c>
      <c r="E162" t="s">
        <v>94</v>
      </c>
      <c r="F162">
        <v>171</v>
      </c>
      <c r="G162">
        <v>8867.68</v>
      </c>
      <c r="H162">
        <v>6</v>
      </c>
      <c r="I162">
        <v>286</v>
      </c>
      <c r="J162">
        <v>10</v>
      </c>
      <c r="K162">
        <v>397</v>
      </c>
      <c r="L162">
        <v>210.28</v>
      </c>
      <c r="M162">
        <v>167</v>
      </c>
      <c r="N162">
        <v>8966.9599999999991</v>
      </c>
      <c r="O162">
        <v>45</v>
      </c>
      <c r="P162">
        <v>8</v>
      </c>
      <c r="Q162">
        <v>2</v>
      </c>
      <c r="R162">
        <v>51</v>
      </c>
    </row>
    <row r="163" spans="1:18" x14ac:dyDescent="0.2">
      <c r="A163" t="s">
        <v>4230</v>
      </c>
      <c r="B163" t="s">
        <v>89</v>
      </c>
      <c r="C163" t="s">
        <v>264</v>
      </c>
      <c r="D163" t="s">
        <v>197</v>
      </c>
      <c r="E163" t="s">
        <v>94</v>
      </c>
      <c r="F163">
        <v>1</v>
      </c>
      <c r="G163">
        <v>40</v>
      </c>
      <c r="H163">
        <v>0</v>
      </c>
      <c r="I163">
        <v>0</v>
      </c>
      <c r="J163">
        <v>0</v>
      </c>
      <c r="K163">
        <v>0</v>
      </c>
      <c r="L163">
        <v>0</v>
      </c>
      <c r="M163">
        <v>1</v>
      </c>
      <c r="N163">
        <v>40</v>
      </c>
      <c r="O163">
        <v>0</v>
      </c>
      <c r="P163">
        <v>0</v>
      </c>
      <c r="Q163">
        <v>0</v>
      </c>
      <c r="R163">
        <v>0</v>
      </c>
    </row>
    <row r="164" spans="1:18" x14ac:dyDescent="0.2">
      <c r="A164" t="s">
        <v>4231</v>
      </c>
      <c r="B164" t="s">
        <v>86</v>
      </c>
      <c r="C164" t="s">
        <v>267</v>
      </c>
      <c r="D164" t="s">
        <v>148</v>
      </c>
      <c r="E164" t="s">
        <v>94</v>
      </c>
      <c r="F164">
        <v>76</v>
      </c>
      <c r="G164">
        <v>518</v>
      </c>
      <c r="H164">
        <v>1</v>
      </c>
      <c r="I164">
        <v>6</v>
      </c>
      <c r="J164">
        <v>6</v>
      </c>
      <c r="K164">
        <v>36</v>
      </c>
      <c r="L164">
        <v>0</v>
      </c>
      <c r="M164">
        <v>71</v>
      </c>
      <c r="N164">
        <v>488</v>
      </c>
      <c r="O164">
        <v>3</v>
      </c>
      <c r="P164">
        <v>0</v>
      </c>
      <c r="Q164">
        <v>0</v>
      </c>
      <c r="R164">
        <v>3</v>
      </c>
    </row>
    <row r="165" spans="1:18" x14ac:dyDescent="0.2">
      <c r="A165" t="s">
        <v>4232</v>
      </c>
      <c r="B165" t="s">
        <v>84</v>
      </c>
      <c r="C165" t="s">
        <v>270</v>
      </c>
      <c r="D165" t="s">
        <v>131</v>
      </c>
      <c r="E165" t="s">
        <v>94</v>
      </c>
      <c r="F165">
        <v>423</v>
      </c>
      <c r="G165">
        <v>8996.16</v>
      </c>
      <c r="H165">
        <v>12</v>
      </c>
      <c r="I165">
        <v>450</v>
      </c>
      <c r="J165">
        <v>41</v>
      </c>
      <c r="K165">
        <v>555</v>
      </c>
      <c r="L165">
        <v>70.819999999999993</v>
      </c>
      <c r="M165">
        <v>394</v>
      </c>
      <c r="N165">
        <v>8961.98</v>
      </c>
      <c r="O165">
        <v>54</v>
      </c>
      <c r="P165">
        <v>8</v>
      </c>
      <c r="Q165">
        <v>8</v>
      </c>
      <c r="R165">
        <v>54</v>
      </c>
    </row>
    <row r="166" spans="1:18" x14ac:dyDescent="0.2">
      <c r="A166" t="s">
        <v>4233</v>
      </c>
      <c r="B166" t="s">
        <v>86</v>
      </c>
      <c r="C166" t="s">
        <v>272</v>
      </c>
      <c r="D166" t="s">
        <v>190</v>
      </c>
      <c r="E166" t="s">
        <v>94</v>
      </c>
      <c r="F166">
        <v>69</v>
      </c>
      <c r="G166">
        <v>493</v>
      </c>
      <c r="H166">
        <v>3</v>
      </c>
      <c r="I166">
        <v>18</v>
      </c>
      <c r="J166">
        <v>5</v>
      </c>
      <c r="K166">
        <v>34</v>
      </c>
      <c r="L166">
        <v>38</v>
      </c>
      <c r="M166">
        <v>67</v>
      </c>
      <c r="N166">
        <v>515</v>
      </c>
      <c r="O166">
        <v>6</v>
      </c>
      <c r="P166">
        <v>1</v>
      </c>
      <c r="Q166">
        <v>1</v>
      </c>
      <c r="R166">
        <v>6</v>
      </c>
    </row>
    <row r="167" spans="1:18" x14ac:dyDescent="0.2">
      <c r="A167" t="s">
        <v>4234</v>
      </c>
      <c r="B167" t="s">
        <v>89</v>
      </c>
      <c r="C167" t="s">
        <v>266</v>
      </c>
      <c r="D167" t="s">
        <v>150</v>
      </c>
      <c r="E167" t="s">
        <v>94</v>
      </c>
      <c r="F167">
        <v>1</v>
      </c>
      <c r="G167">
        <v>18</v>
      </c>
      <c r="H167">
        <v>0</v>
      </c>
      <c r="I167">
        <v>0</v>
      </c>
      <c r="J167">
        <v>1</v>
      </c>
      <c r="K167">
        <v>18</v>
      </c>
      <c r="L167">
        <v>0</v>
      </c>
      <c r="M167">
        <v>0</v>
      </c>
      <c r="N167">
        <v>0</v>
      </c>
      <c r="O167">
        <v>0</v>
      </c>
      <c r="P167">
        <v>0</v>
      </c>
      <c r="Q167">
        <v>0</v>
      </c>
      <c r="R167">
        <v>0</v>
      </c>
    </row>
    <row r="168" spans="1:18" x14ac:dyDescent="0.2">
      <c r="A168" t="s">
        <v>4235</v>
      </c>
      <c r="B168" t="s">
        <v>84</v>
      </c>
      <c r="C168" t="s">
        <v>266</v>
      </c>
      <c r="D168" t="s">
        <v>172</v>
      </c>
      <c r="E168" t="s">
        <v>94</v>
      </c>
      <c r="F168">
        <v>351</v>
      </c>
      <c r="G168">
        <v>8522.9599999999991</v>
      </c>
      <c r="H168">
        <v>12</v>
      </c>
      <c r="I168">
        <v>276</v>
      </c>
      <c r="J168">
        <v>20</v>
      </c>
      <c r="K168">
        <v>247</v>
      </c>
      <c r="L168">
        <v>40.520000000000003</v>
      </c>
      <c r="M168">
        <v>343</v>
      </c>
      <c r="N168">
        <v>8592.48</v>
      </c>
      <c r="O168">
        <v>253</v>
      </c>
      <c r="P168">
        <v>18</v>
      </c>
      <c r="Q168">
        <v>34</v>
      </c>
      <c r="R168">
        <v>237</v>
      </c>
    </row>
    <row r="169" spans="1:18" x14ac:dyDescent="0.2">
      <c r="A169" t="s">
        <v>4236</v>
      </c>
      <c r="B169" t="s">
        <v>91</v>
      </c>
      <c r="C169" t="s">
        <v>266</v>
      </c>
      <c r="D169" t="s">
        <v>231</v>
      </c>
      <c r="E169" t="s">
        <v>94</v>
      </c>
      <c r="F169">
        <v>0</v>
      </c>
      <c r="G169">
        <v>0</v>
      </c>
      <c r="H169">
        <v>0</v>
      </c>
      <c r="I169">
        <v>0</v>
      </c>
      <c r="J169">
        <v>0</v>
      </c>
      <c r="K169">
        <v>0</v>
      </c>
      <c r="L169">
        <v>0</v>
      </c>
      <c r="M169">
        <v>0</v>
      </c>
      <c r="N169">
        <v>0</v>
      </c>
      <c r="O169">
        <v>124</v>
      </c>
      <c r="P169">
        <v>6</v>
      </c>
      <c r="Q169">
        <v>14</v>
      </c>
      <c r="R169">
        <v>116</v>
      </c>
    </row>
    <row r="170" spans="1:18" x14ac:dyDescent="0.2">
      <c r="A170" t="s">
        <v>4237</v>
      </c>
      <c r="B170" t="s">
        <v>91</v>
      </c>
      <c r="C170" t="s">
        <v>268</v>
      </c>
      <c r="D170" t="s">
        <v>282</v>
      </c>
      <c r="E170" t="s">
        <v>94</v>
      </c>
      <c r="F170">
        <v>0</v>
      </c>
      <c r="G170">
        <v>0</v>
      </c>
      <c r="H170">
        <v>0</v>
      </c>
      <c r="I170">
        <v>0</v>
      </c>
      <c r="J170">
        <v>0</v>
      </c>
      <c r="K170">
        <v>0</v>
      </c>
      <c r="L170">
        <v>0</v>
      </c>
      <c r="M170">
        <v>0</v>
      </c>
      <c r="N170">
        <v>0</v>
      </c>
      <c r="O170">
        <v>363</v>
      </c>
      <c r="P170">
        <v>33</v>
      </c>
      <c r="Q170">
        <v>25</v>
      </c>
      <c r="R170">
        <v>371</v>
      </c>
    </row>
    <row r="171" spans="1:18" x14ac:dyDescent="0.2">
      <c r="A171" t="s">
        <v>4238</v>
      </c>
      <c r="B171" t="s">
        <v>87</v>
      </c>
      <c r="C171" t="s">
        <v>266</v>
      </c>
      <c r="D171" t="s">
        <v>169</v>
      </c>
      <c r="E171" t="s">
        <v>94</v>
      </c>
      <c r="F171">
        <v>68</v>
      </c>
      <c r="G171">
        <v>3712.84</v>
      </c>
      <c r="H171">
        <v>3</v>
      </c>
      <c r="I171">
        <v>133</v>
      </c>
      <c r="J171">
        <v>2</v>
      </c>
      <c r="K171">
        <v>65</v>
      </c>
      <c r="L171">
        <v>60.16</v>
      </c>
      <c r="M171">
        <v>69</v>
      </c>
      <c r="N171">
        <v>3841</v>
      </c>
      <c r="O171">
        <v>20</v>
      </c>
      <c r="P171">
        <v>1</v>
      </c>
      <c r="Q171">
        <v>1</v>
      </c>
      <c r="R171">
        <v>20</v>
      </c>
    </row>
    <row r="172" spans="1:18" x14ac:dyDescent="0.2">
      <c r="A172" t="s">
        <v>4239</v>
      </c>
      <c r="B172" t="s">
        <v>84</v>
      </c>
      <c r="C172" t="s">
        <v>268</v>
      </c>
      <c r="D172" t="s">
        <v>181</v>
      </c>
      <c r="E172" t="s">
        <v>94</v>
      </c>
      <c r="F172">
        <v>474</v>
      </c>
      <c r="G172">
        <v>11424.32</v>
      </c>
      <c r="H172">
        <v>13</v>
      </c>
      <c r="I172">
        <v>310</v>
      </c>
      <c r="J172">
        <v>27</v>
      </c>
      <c r="K172">
        <v>477</v>
      </c>
      <c r="L172">
        <v>22.66</v>
      </c>
      <c r="M172">
        <v>460</v>
      </c>
      <c r="N172">
        <v>11279.98</v>
      </c>
      <c r="O172">
        <v>154</v>
      </c>
      <c r="P172">
        <v>14</v>
      </c>
      <c r="Q172">
        <v>16</v>
      </c>
      <c r="R172">
        <v>152</v>
      </c>
    </row>
    <row r="173" spans="1:18" x14ac:dyDescent="0.2">
      <c r="A173" t="s">
        <v>4240</v>
      </c>
      <c r="B173" t="s">
        <v>84</v>
      </c>
      <c r="C173" t="s">
        <v>268</v>
      </c>
      <c r="D173" t="s">
        <v>134</v>
      </c>
      <c r="E173" t="s">
        <v>94</v>
      </c>
      <c r="F173">
        <v>265</v>
      </c>
      <c r="G173">
        <v>6946.84</v>
      </c>
      <c r="H173">
        <v>3</v>
      </c>
      <c r="I173">
        <v>61</v>
      </c>
      <c r="J173">
        <v>17</v>
      </c>
      <c r="K173">
        <v>388</v>
      </c>
      <c r="L173">
        <v>44.64</v>
      </c>
      <c r="M173">
        <v>251</v>
      </c>
      <c r="N173">
        <v>6664.48</v>
      </c>
      <c r="O173">
        <v>29</v>
      </c>
      <c r="P173">
        <v>4</v>
      </c>
      <c r="Q173">
        <v>2</v>
      </c>
      <c r="R173">
        <v>31</v>
      </c>
    </row>
    <row r="174" spans="1:18" x14ac:dyDescent="0.2">
      <c r="A174" t="s">
        <v>4241</v>
      </c>
      <c r="B174" t="s">
        <v>91</v>
      </c>
      <c r="C174" t="s">
        <v>266</v>
      </c>
      <c r="D174" t="s">
        <v>172</v>
      </c>
      <c r="E174" t="s">
        <v>94</v>
      </c>
      <c r="F174">
        <v>0</v>
      </c>
      <c r="G174">
        <v>0</v>
      </c>
      <c r="H174">
        <v>0</v>
      </c>
      <c r="I174">
        <v>0</v>
      </c>
      <c r="J174">
        <v>0</v>
      </c>
      <c r="K174">
        <v>0</v>
      </c>
      <c r="L174">
        <v>0</v>
      </c>
      <c r="M174">
        <v>0</v>
      </c>
      <c r="N174">
        <v>0</v>
      </c>
      <c r="O174">
        <v>192</v>
      </c>
      <c r="P174">
        <v>9</v>
      </c>
      <c r="Q174">
        <v>25</v>
      </c>
      <c r="R174">
        <v>176</v>
      </c>
    </row>
    <row r="175" spans="1:18" x14ac:dyDescent="0.2">
      <c r="A175" t="s">
        <v>4242</v>
      </c>
      <c r="B175" t="s">
        <v>89</v>
      </c>
      <c r="C175" t="s">
        <v>266</v>
      </c>
      <c r="D175" t="s">
        <v>222</v>
      </c>
      <c r="E175" t="s">
        <v>94</v>
      </c>
      <c r="F175">
        <v>4</v>
      </c>
      <c r="G175">
        <v>111</v>
      </c>
      <c r="H175">
        <v>0</v>
      </c>
      <c r="I175">
        <v>0</v>
      </c>
      <c r="J175">
        <v>0</v>
      </c>
      <c r="K175">
        <v>0</v>
      </c>
      <c r="L175">
        <v>8</v>
      </c>
      <c r="M175">
        <v>4</v>
      </c>
      <c r="N175">
        <v>119</v>
      </c>
      <c r="O175">
        <v>0</v>
      </c>
      <c r="P175">
        <v>0</v>
      </c>
      <c r="Q175">
        <v>0</v>
      </c>
      <c r="R175">
        <v>0</v>
      </c>
    </row>
    <row r="176" spans="1:18" x14ac:dyDescent="0.2">
      <c r="A176" t="s">
        <v>4243</v>
      </c>
      <c r="B176" t="s">
        <v>86</v>
      </c>
      <c r="C176" t="s">
        <v>265</v>
      </c>
      <c r="D176" t="s">
        <v>109</v>
      </c>
      <c r="E176" t="s">
        <v>94</v>
      </c>
      <c r="F176">
        <v>113</v>
      </c>
      <c r="G176">
        <v>732.48</v>
      </c>
      <c r="H176">
        <v>1</v>
      </c>
      <c r="I176">
        <v>6</v>
      </c>
      <c r="J176">
        <v>6</v>
      </c>
      <c r="K176">
        <v>33</v>
      </c>
      <c r="L176">
        <v>6.02</v>
      </c>
      <c r="M176">
        <v>108</v>
      </c>
      <c r="N176">
        <v>711.5</v>
      </c>
      <c r="O176">
        <v>3</v>
      </c>
      <c r="P176">
        <v>0</v>
      </c>
      <c r="Q176">
        <v>0</v>
      </c>
      <c r="R176">
        <v>3</v>
      </c>
    </row>
    <row r="177" spans="1:18" x14ac:dyDescent="0.2">
      <c r="A177" t="s">
        <v>4244</v>
      </c>
      <c r="B177" t="s">
        <v>91</v>
      </c>
      <c r="C177" t="s">
        <v>264</v>
      </c>
      <c r="D177" t="s">
        <v>176</v>
      </c>
      <c r="E177" t="s">
        <v>94</v>
      </c>
      <c r="F177">
        <v>0</v>
      </c>
      <c r="G177">
        <v>0</v>
      </c>
      <c r="H177">
        <v>0</v>
      </c>
      <c r="I177">
        <v>0</v>
      </c>
      <c r="J177">
        <v>0</v>
      </c>
      <c r="K177">
        <v>0</v>
      </c>
      <c r="L177">
        <v>0</v>
      </c>
      <c r="M177">
        <v>0</v>
      </c>
      <c r="N177">
        <v>0</v>
      </c>
      <c r="O177">
        <v>32</v>
      </c>
      <c r="P177">
        <v>1</v>
      </c>
      <c r="Q177">
        <v>5</v>
      </c>
      <c r="R177">
        <v>28</v>
      </c>
    </row>
    <row r="178" spans="1:18" x14ac:dyDescent="0.2">
      <c r="A178" t="s">
        <v>4245</v>
      </c>
      <c r="B178" t="s">
        <v>89</v>
      </c>
      <c r="C178" t="s">
        <v>104</v>
      </c>
      <c r="D178" t="s">
        <v>277</v>
      </c>
      <c r="E178" t="s">
        <v>94</v>
      </c>
      <c r="F178">
        <v>232</v>
      </c>
      <c r="G178">
        <v>5382.4</v>
      </c>
      <c r="H178">
        <v>6</v>
      </c>
      <c r="I178">
        <v>118</v>
      </c>
      <c r="J178">
        <v>19</v>
      </c>
      <c r="K178">
        <v>422</v>
      </c>
      <c r="L178">
        <v>150.36000000000001</v>
      </c>
      <c r="M178">
        <v>219</v>
      </c>
      <c r="N178">
        <v>5228.76</v>
      </c>
      <c r="O178">
        <v>7</v>
      </c>
      <c r="P178">
        <v>0</v>
      </c>
      <c r="Q178">
        <v>1</v>
      </c>
      <c r="R178">
        <v>6</v>
      </c>
    </row>
    <row r="179" spans="1:18" x14ac:dyDescent="0.2">
      <c r="A179" t="s">
        <v>4246</v>
      </c>
      <c r="B179" t="s">
        <v>86</v>
      </c>
      <c r="C179" t="s">
        <v>266</v>
      </c>
      <c r="D179" t="s">
        <v>241</v>
      </c>
      <c r="E179" t="s">
        <v>94</v>
      </c>
      <c r="F179">
        <v>170</v>
      </c>
      <c r="G179">
        <v>1035.44</v>
      </c>
      <c r="H179">
        <v>3</v>
      </c>
      <c r="I179">
        <v>20</v>
      </c>
      <c r="J179">
        <v>8</v>
      </c>
      <c r="K179">
        <v>42</v>
      </c>
      <c r="L179">
        <v>4.0599999999999996</v>
      </c>
      <c r="M179">
        <v>165</v>
      </c>
      <c r="N179">
        <v>1017.5</v>
      </c>
      <c r="O179">
        <v>17</v>
      </c>
      <c r="P179">
        <v>2</v>
      </c>
      <c r="Q179">
        <v>1</v>
      </c>
      <c r="R179">
        <v>18</v>
      </c>
    </row>
    <row r="180" spans="1:18" x14ac:dyDescent="0.2">
      <c r="A180" t="s">
        <v>4247</v>
      </c>
      <c r="B180" t="s">
        <v>87</v>
      </c>
      <c r="C180" t="s">
        <v>271</v>
      </c>
      <c r="D180" t="s">
        <v>224</v>
      </c>
      <c r="E180" t="s">
        <v>94</v>
      </c>
      <c r="F180">
        <v>351</v>
      </c>
      <c r="G180">
        <v>16770.68</v>
      </c>
      <c r="H180">
        <v>12</v>
      </c>
      <c r="I180">
        <v>536</v>
      </c>
      <c r="J180">
        <v>24</v>
      </c>
      <c r="K180">
        <v>1041</v>
      </c>
      <c r="L180">
        <v>22.32</v>
      </c>
      <c r="M180">
        <v>339</v>
      </c>
      <c r="N180">
        <v>16288</v>
      </c>
      <c r="O180">
        <v>47</v>
      </c>
      <c r="P180">
        <v>2</v>
      </c>
      <c r="Q180">
        <v>6</v>
      </c>
      <c r="R180">
        <v>43</v>
      </c>
    </row>
    <row r="181" spans="1:18" x14ac:dyDescent="0.2">
      <c r="A181" t="s">
        <v>4248</v>
      </c>
      <c r="B181" t="s">
        <v>86</v>
      </c>
      <c r="C181" t="s">
        <v>270</v>
      </c>
      <c r="D181" t="s">
        <v>164</v>
      </c>
      <c r="E181" t="s">
        <v>94</v>
      </c>
      <c r="F181">
        <v>3</v>
      </c>
      <c r="G181">
        <v>17</v>
      </c>
      <c r="H181">
        <v>1</v>
      </c>
      <c r="I181">
        <v>6</v>
      </c>
      <c r="J181">
        <v>0</v>
      </c>
      <c r="K181">
        <v>0</v>
      </c>
      <c r="L181">
        <v>0</v>
      </c>
      <c r="M181">
        <v>4</v>
      </c>
      <c r="N181">
        <v>23</v>
      </c>
      <c r="O181">
        <v>0</v>
      </c>
      <c r="P181">
        <v>0</v>
      </c>
      <c r="Q181">
        <v>0</v>
      </c>
      <c r="R181">
        <v>0</v>
      </c>
    </row>
    <row r="182" spans="1:18" x14ac:dyDescent="0.2">
      <c r="A182" t="s">
        <v>4249</v>
      </c>
      <c r="B182" t="s">
        <v>89</v>
      </c>
      <c r="C182" t="s">
        <v>271</v>
      </c>
      <c r="D182" t="s">
        <v>255</v>
      </c>
      <c r="E182" t="s">
        <v>94</v>
      </c>
      <c r="F182">
        <v>4</v>
      </c>
      <c r="G182">
        <v>94</v>
      </c>
      <c r="H182">
        <v>0</v>
      </c>
      <c r="I182">
        <v>0</v>
      </c>
      <c r="J182">
        <v>0</v>
      </c>
      <c r="K182">
        <v>0</v>
      </c>
      <c r="L182">
        <v>0</v>
      </c>
      <c r="M182">
        <v>4</v>
      </c>
      <c r="N182">
        <v>94</v>
      </c>
      <c r="O182">
        <v>0</v>
      </c>
      <c r="P182">
        <v>0</v>
      </c>
      <c r="Q182">
        <v>0</v>
      </c>
      <c r="R182">
        <v>0</v>
      </c>
    </row>
    <row r="183" spans="1:18" x14ac:dyDescent="0.2">
      <c r="A183" t="s">
        <v>4250</v>
      </c>
      <c r="B183" t="s">
        <v>86</v>
      </c>
      <c r="C183" t="s">
        <v>268</v>
      </c>
      <c r="D183" t="s">
        <v>243</v>
      </c>
      <c r="E183" t="s">
        <v>94</v>
      </c>
      <c r="F183">
        <v>121</v>
      </c>
      <c r="G183">
        <v>792</v>
      </c>
      <c r="H183">
        <v>3</v>
      </c>
      <c r="I183">
        <v>18</v>
      </c>
      <c r="J183">
        <v>10</v>
      </c>
      <c r="K183">
        <v>72</v>
      </c>
      <c r="L183">
        <v>9</v>
      </c>
      <c r="M183">
        <v>114</v>
      </c>
      <c r="N183">
        <v>747</v>
      </c>
      <c r="O183">
        <v>10</v>
      </c>
      <c r="P183">
        <v>0</v>
      </c>
      <c r="Q183">
        <v>2</v>
      </c>
      <c r="R183">
        <v>8</v>
      </c>
    </row>
    <row r="184" spans="1:18" x14ac:dyDescent="0.2">
      <c r="A184" t="s">
        <v>4251</v>
      </c>
      <c r="B184" t="s">
        <v>87</v>
      </c>
      <c r="C184" t="s">
        <v>269</v>
      </c>
      <c r="D184" t="s">
        <v>283</v>
      </c>
      <c r="E184" t="s">
        <v>94</v>
      </c>
      <c r="F184">
        <v>4595</v>
      </c>
      <c r="G184">
        <v>205890.16</v>
      </c>
      <c r="H184">
        <v>184</v>
      </c>
      <c r="I184">
        <v>7152.48</v>
      </c>
      <c r="J184">
        <v>217</v>
      </c>
      <c r="K184">
        <v>7742.68</v>
      </c>
      <c r="L184">
        <v>719.68</v>
      </c>
      <c r="M184">
        <v>4562</v>
      </c>
      <c r="N184">
        <v>206019.64</v>
      </c>
      <c r="O184">
        <v>853</v>
      </c>
      <c r="P184">
        <v>83</v>
      </c>
      <c r="Q184">
        <v>60</v>
      </c>
      <c r="R184">
        <v>876</v>
      </c>
    </row>
    <row r="185" spans="1:18" x14ac:dyDescent="0.2">
      <c r="A185" t="s">
        <v>4252</v>
      </c>
      <c r="B185" t="s">
        <v>84</v>
      </c>
      <c r="C185" t="s">
        <v>266</v>
      </c>
      <c r="D185" t="s">
        <v>166</v>
      </c>
      <c r="E185" t="s">
        <v>94</v>
      </c>
      <c r="F185">
        <v>96</v>
      </c>
      <c r="G185">
        <v>3072.16</v>
      </c>
      <c r="H185">
        <v>3</v>
      </c>
      <c r="I185">
        <v>144</v>
      </c>
      <c r="J185">
        <v>5</v>
      </c>
      <c r="K185">
        <v>142</v>
      </c>
      <c r="L185">
        <v>19.34</v>
      </c>
      <c r="M185">
        <v>94</v>
      </c>
      <c r="N185">
        <v>3093.5</v>
      </c>
      <c r="O185">
        <v>63</v>
      </c>
      <c r="P185">
        <v>4</v>
      </c>
      <c r="Q185">
        <v>12</v>
      </c>
      <c r="R185">
        <v>55</v>
      </c>
    </row>
    <row r="186" spans="1:18" x14ac:dyDescent="0.2">
      <c r="A186" t="s">
        <v>4253</v>
      </c>
      <c r="B186" t="s">
        <v>84</v>
      </c>
      <c r="C186" t="s">
        <v>264</v>
      </c>
      <c r="D186" t="s">
        <v>278</v>
      </c>
      <c r="E186" t="s">
        <v>94</v>
      </c>
      <c r="F186">
        <v>4284</v>
      </c>
      <c r="G186">
        <v>108417.4</v>
      </c>
      <c r="H186">
        <v>91</v>
      </c>
      <c r="I186">
        <v>2230.48</v>
      </c>
      <c r="J186">
        <v>273</v>
      </c>
      <c r="K186">
        <v>4341.84</v>
      </c>
      <c r="L186">
        <v>701.28</v>
      </c>
      <c r="M186">
        <v>4102</v>
      </c>
      <c r="N186">
        <v>107007.32</v>
      </c>
      <c r="O186">
        <v>637</v>
      </c>
      <c r="P186">
        <v>46</v>
      </c>
      <c r="Q186">
        <v>68</v>
      </c>
      <c r="R186">
        <v>615</v>
      </c>
    </row>
    <row r="187" spans="1:18" x14ac:dyDescent="0.2">
      <c r="A187" t="s">
        <v>4254</v>
      </c>
      <c r="B187" t="s">
        <v>87</v>
      </c>
      <c r="C187" t="s">
        <v>266</v>
      </c>
      <c r="D187" t="s">
        <v>204</v>
      </c>
      <c r="E187" t="s">
        <v>94</v>
      </c>
      <c r="F187">
        <v>156</v>
      </c>
      <c r="G187">
        <v>7298.84</v>
      </c>
      <c r="H187">
        <v>2</v>
      </c>
      <c r="I187">
        <v>110</v>
      </c>
      <c r="J187">
        <v>4</v>
      </c>
      <c r="K187">
        <v>192</v>
      </c>
      <c r="L187">
        <v>39.64</v>
      </c>
      <c r="M187">
        <v>154</v>
      </c>
      <c r="N187">
        <v>7256.48</v>
      </c>
      <c r="O187">
        <v>52</v>
      </c>
      <c r="P187">
        <v>2</v>
      </c>
      <c r="Q187">
        <v>3</v>
      </c>
      <c r="R187">
        <v>51</v>
      </c>
    </row>
    <row r="188" spans="1:18" x14ac:dyDescent="0.2">
      <c r="A188" t="s">
        <v>4255</v>
      </c>
      <c r="B188" t="s">
        <v>84</v>
      </c>
      <c r="C188" t="s">
        <v>271</v>
      </c>
      <c r="D188" t="s">
        <v>255</v>
      </c>
      <c r="E188" t="s">
        <v>94</v>
      </c>
      <c r="F188">
        <v>502</v>
      </c>
      <c r="G188">
        <v>12864.68</v>
      </c>
      <c r="H188">
        <v>15</v>
      </c>
      <c r="I188">
        <v>232</v>
      </c>
      <c r="J188">
        <v>37</v>
      </c>
      <c r="K188">
        <v>538</v>
      </c>
      <c r="L188">
        <v>228.32</v>
      </c>
      <c r="M188">
        <v>480</v>
      </c>
      <c r="N188">
        <v>12787</v>
      </c>
      <c r="O188">
        <v>83</v>
      </c>
      <c r="P188">
        <v>8</v>
      </c>
      <c r="Q188">
        <v>10</v>
      </c>
      <c r="R188">
        <v>81</v>
      </c>
    </row>
    <row r="189" spans="1:18" x14ac:dyDescent="0.2">
      <c r="A189" t="s">
        <v>4256</v>
      </c>
      <c r="B189" t="s">
        <v>86</v>
      </c>
      <c r="C189" t="s">
        <v>268</v>
      </c>
      <c r="D189" t="s">
        <v>134</v>
      </c>
      <c r="E189" t="s">
        <v>94</v>
      </c>
      <c r="F189">
        <v>120</v>
      </c>
      <c r="G189">
        <v>971</v>
      </c>
      <c r="H189">
        <v>1</v>
      </c>
      <c r="I189">
        <v>3</v>
      </c>
      <c r="J189">
        <v>6</v>
      </c>
      <c r="K189">
        <v>48</v>
      </c>
      <c r="L189">
        <v>0</v>
      </c>
      <c r="M189">
        <v>115</v>
      </c>
      <c r="N189">
        <v>926</v>
      </c>
      <c r="O189">
        <v>2</v>
      </c>
      <c r="P189">
        <v>0</v>
      </c>
      <c r="Q189">
        <v>1</v>
      </c>
      <c r="R189">
        <v>1</v>
      </c>
    </row>
    <row r="190" spans="1:18" x14ac:dyDescent="0.2">
      <c r="A190" t="s">
        <v>4257</v>
      </c>
      <c r="B190" t="s">
        <v>89</v>
      </c>
      <c r="C190" t="s">
        <v>269</v>
      </c>
      <c r="D190" t="s">
        <v>163</v>
      </c>
      <c r="E190" t="s">
        <v>94</v>
      </c>
      <c r="F190">
        <v>1</v>
      </c>
      <c r="G190">
        <v>20</v>
      </c>
      <c r="H190">
        <v>0</v>
      </c>
      <c r="I190">
        <v>0</v>
      </c>
      <c r="J190">
        <v>0</v>
      </c>
      <c r="K190">
        <v>0</v>
      </c>
      <c r="L190">
        <v>-8</v>
      </c>
      <c r="M190">
        <v>1</v>
      </c>
      <c r="N190">
        <v>12</v>
      </c>
      <c r="O190">
        <v>0</v>
      </c>
      <c r="P190">
        <v>0</v>
      </c>
      <c r="Q190">
        <v>0</v>
      </c>
      <c r="R190">
        <v>0</v>
      </c>
    </row>
    <row r="191" spans="1:18" x14ac:dyDescent="0.2">
      <c r="A191" t="s">
        <v>4258</v>
      </c>
      <c r="B191" t="s">
        <v>84</v>
      </c>
      <c r="C191" t="s">
        <v>272</v>
      </c>
      <c r="D191" t="s">
        <v>213</v>
      </c>
      <c r="E191" t="s">
        <v>94</v>
      </c>
      <c r="F191">
        <v>410</v>
      </c>
      <c r="G191">
        <v>10693.48</v>
      </c>
      <c r="H191">
        <v>17</v>
      </c>
      <c r="I191">
        <v>468</v>
      </c>
      <c r="J191">
        <v>33</v>
      </c>
      <c r="K191">
        <v>552</v>
      </c>
      <c r="L191">
        <v>11.52</v>
      </c>
      <c r="M191">
        <v>394</v>
      </c>
      <c r="N191">
        <v>10621</v>
      </c>
      <c r="O191">
        <v>101</v>
      </c>
      <c r="P191">
        <v>9</v>
      </c>
      <c r="Q191">
        <v>9</v>
      </c>
      <c r="R191">
        <v>101</v>
      </c>
    </row>
    <row r="192" spans="1:18" x14ac:dyDescent="0.2">
      <c r="A192" t="s">
        <v>4259</v>
      </c>
      <c r="B192" t="s">
        <v>84</v>
      </c>
      <c r="C192" t="s">
        <v>270</v>
      </c>
      <c r="D192" t="s">
        <v>232</v>
      </c>
      <c r="E192" t="s">
        <v>94</v>
      </c>
      <c r="F192">
        <v>249</v>
      </c>
      <c r="G192">
        <v>5045.84</v>
      </c>
      <c r="H192">
        <v>6</v>
      </c>
      <c r="I192">
        <v>131</v>
      </c>
      <c r="J192">
        <v>17</v>
      </c>
      <c r="K192">
        <v>182</v>
      </c>
      <c r="L192">
        <v>156.16</v>
      </c>
      <c r="M192">
        <v>238</v>
      </c>
      <c r="N192">
        <v>5151</v>
      </c>
      <c r="O192">
        <v>39</v>
      </c>
      <c r="P192">
        <v>5</v>
      </c>
      <c r="Q192">
        <v>10</v>
      </c>
      <c r="R192">
        <v>34</v>
      </c>
    </row>
    <row r="193" spans="1:18" x14ac:dyDescent="0.2">
      <c r="A193" t="s">
        <v>4260</v>
      </c>
      <c r="B193" t="s">
        <v>86</v>
      </c>
      <c r="C193" t="s">
        <v>265</v>
      </c>
      <c r="D193" t="s">
        <v>125</v>
      </c>
      <c r="E193" t="s">
        <v>94</v>
      </c>
      <c r="F193">
        <v>475</v>
      </c>
      <c r="G193">
        <v>3078.88</v>
      </c>
      <c r="H193">
        <v>17</v>
      </c>
      <c r="I193">
        <v>95</v>
      </c>
      <c r="J193">
        <v>48</v>
      </c>
      <c r="K193">
        <v>320.48</v>
      </c>
      <c r="L193">
        <v>31.6</v>
      </c>
      <c r="M193">
        <v>444</v>
      </c>
      <c r="N193">
        <v>2885</v>
      </c>
      <c r="O193">
        <v>13</v>
      </c>
      <c r="P193">
        <v>3</v>
      </c>
      <c r="Q193">
        <v>3</v>
      </c>
      <c r="R193">
        <v>13</v>
      </c>
    </row>
    <row r="194" spans="1:18" x14ac:dyDescent="0.2">
      <c r="A194" t="s">
        <v>4261</v>
      </c>
      <c r="B194" t="s">
        <v>87</v>
      </c>
      <c r="C194" t="s">
        <v>267</v>
      </c>
      <c r="D194" t="s">
        <v>219</v>
      </c>
      <c r="E194" t="s">
        <v>94</v>
      </c>
      <c r="F194">
        <v>39</v>
      </c>
      <c r="G194">
        <v>1963.84</v>
      </c>
      <c r="H194">
        <v>0</v>
      </c>
      <c r="I194">
        <v>0</v>
      </c>
      <c r="J194">
        <v>1</v>
      </c>
      <c r="K194">
        <v>30</v>
      </c>
      <c r="L194">
        <v>42.16</v>
      </c>
      <c r="M194">
        <v>38</v>
      </c>
      <c r="N194">
        <v>1976</v>
      </c>
      <c r="O194">
        <v>4</v>
      </c>
      <c r="P194">
        <v>0</v>
      </c>
      <c r="Q194">
        <v>1</v>
      </c>
      <c r="R194">
        <v>3</v>
      </c>
    </row>
    <row r="195" spans="1:18" x14ac:dyDescent="0.2">
      <c r="A195" t="s">
        <v>4262</v>
      </c>
      <c r="B195" t="s">
        <v>91</v>
      </c>
      <c r="C195" t="s">
        <v>264</v>
      </c>
      <c r="D195" t="s">
        <v>278</v>
      </c>
      <c r="E195" t="s">
        <v>94</v>
      </c>
      <c r="F195">
        <v>0</v>
      </c>
      <c r="G195">
        <v>0</v>
      </c>
      <c r="H195">
        <v>0</v>
      </c>
      <c r="I195">
        <v>0</v>
      </c>
      <c r="J195">
        <v>0</v>
      </c>
      <c r="K195">
        <v>0</v>
      </c>
      <c r="L195">
        <v>0</v>
      </c>
      <c r="M195">
        <v>0</v>
      </c>
      <c r="N195">
        <v>0</v>
      </c>
      <c r="O195">
        <v>311</v>
      </c>
      <c r="P195">
        <v>23</v>
      </c>
      <c r="Q195">
        <v>45</v>
      </c>
      <c r="R195">
        <v>289</v>
      </c>
    </row>
    <row r="196" spans="1:18" x14ac:dyDescent="0.2">
      <c r="A196" t="s">
        <v>4263</v>
      </c>
      <c r="B196" t="s">
        <v>84</v>
      </c>
      <c r="C196" t="s">
        <v>270</v>
      </c>
      <c r="D196" t="s">
        <v>140</v>
      </c>
      <c r="E196" t="s">
        <v>94</v>
      </c>
      <c r="F196">
        <v>282</v>
      </c>
      <c r="G196">
        <v>6449.32</v>
      </c>
      <c r="H196">
        <v>9</v>
      </c>
      <c r="I196">
        <v>131</v>
      </c>
      <c r="J196">
        <v>22</v>
      </c>
      <c r="K196">
        <v>294.48</v>
      </c>
      <c r="L196">
        <v>-24.84</v>
      </c>
      <c r="M196">
        <v>269</v>
      </c>
      <c r="N196">
        <v>6261</v>
      </c>
      <c r="O196">
        <v>39</v>
      </c>
      <c r="P196">
        <v>4</v>
      </c>
      <c r="Q196">
        <v>4</v>
      </c>
      <c r="R196">
        <v>39</v>
      </c>
    </row>
    <row r="197" spans="1:18" x14ac:dyDescent="0.2">
      <c r="A197" t="s">
        <v>4264</v>
      </c>
      <c r="B197" t="s">
        <v>84</v>
      </c>
      <c r="C197" t="s">
        <v>269</v>
      </c>
      <c r="D197" t="s">
        <v>253</v>
      </c>
      <c r="E197" t="s">
        <v>94</v>
      </c>
      <c r="F197">
        <v>277</v>
      </c>
      <c r="G197">
        <v>7151.32</v>
      </c>
      <c r="H197">
        <v>13</v>
      </c>
      <c r="I197">
        <v>386</v>
      </c>
      <c r="J197">
        <v>20</v>
      </c>
      <c r="K197">
        <v>461</v>
      </c>
      <c r="L197">
        <v>29.18</v>
      </c>
      <c r="M197">
        <v>270</v>
      </c>
      <c r="N197">
        <v>7105.5</v>
      </c>
      <c r="O197">
        <v>80</v>
      </c>
      <c r="P197">
        <v>6</v>
      </c>
      <c r="Q197">
        <v>15</v>
      </c>
      <c r="R197">
        <v>71</v>
      </c>
    </row>
    <row r="198" spans="1:18" x14ac:dyDescent="0.2">
      <c r="A198" t="s">
        <v>4265</v>
      </c>
      <c r="B198" t="s">
        <v>86</v>
      </c>
      <c r="C198" t="s">
        <v>265</v>
      </c>
      <c r="D198" t="s">
        <v>228</v>
      </c>
      <c r="E198" t="s">
        <v>94</v>
      </c>
      <c r="F198">
        <v>267</v>
      </c>
      <c r="G198">
        <v>1749</v>
      </c>
      <c r="H198">
        <v>4</v>
      </c>
      <c r="I198">
        <v>23</v>
      </c>
      <c r="J198">
        <v>21</v>
      </c>
      <c r="K198">
        <v>150</v>
      </c>
      <c r="L198">
        <v>41</v>
      </c>
      <c r="M198">
        <v>250</v>
      </c>
      <c r="N198">
        <v>1663</v>
      </c>
      <c r="O198">
        <v>8</v>
      </c>
      <c r="P198">
        <v>1</v>
      </c>
      <c r="Q198">
        <v>1</v>
      </c>
      <c r="R198">
        <v>8</v>
      </c>
    </row>
    <row r="199" spans="1:18" x14ac:dyDescent="0.2">
      <c r="A199" t="s">
        <v>4266</v>
      </c>
      <c r="B199" t="s">
        <v>89</v>
      </c>
      <c r="C199" t="s">
        <v>264</v>
      </c>
      <c r="D199" t="s">
        <v>278</v>
      </c>
      <c r="E199" t="s">
        <v>94</v>
      </c>
      <c r="F199">
        <v>8</v>
      </c>
      <c r="G199">
        <v>176</v>
      </c>
      <c r="H199">
        <v>0</v>
      </c>
      <c r="I199">
        <v>0</v>
      </c>
      <c r="J199">
        <v>0</v>
      </c>
      <c r="K199">
        <v>0</v>
      </c>
      <c r="L199">
        <v>17</v>
      </c>
      <c r="M199">
        <v>8</v>
      </c>
      <c r="N199">
        <v>193</v>
      </c>
      <c r="O199">
        <v>0</v>
      </c>
      <c r="P199">
        <v>0</v>
      </c>
      <c r="Q199">
        <v>0</v>
      </c>
      <c r="R199">
        <v>0</v>
      </c>
    </row>
    <row r="200" spans="1:18" x14ac:dyDescent="0.2">
      <c r="A200" t="s">
        <v>4267</v>
      </c>
      <c r="B200" t="s">
        <v>87</v>
      </c>
      <c r="C200" t="s">
        <v>266</v>
      </c>
      <c r="D200" t="s">
        <v>177</v>
      </c>
      <c r="E200" t="s">
        <v>94</v>
      </c>
      <c r="F200">
        <v>164</v>
      </c>
      <c r="G200">
        <v>7457.84</v>
      </c>
      <c r="H200">
        <v>4</v>
      </c>
      <c r="I200">
        <v>187</v>
      </c>
      <c r="J200">
        <v>4</v>
      </c>
      <c r="K200">
        <v>165</v>
      </c>
      <c r="L200">
        <v>34.64</v>
      </c>
      <c r="M200">
        <v>164</v>
      </c>
      <c r="N200">
        <v>7514.48</v>
      </c>
      <c r="O200">
        <v>39</v>
      </c>
      <c r="P200">
        <v>3</v>
      </c>
      <c r="Q200">
        <v>3</v>
      </c>
      <c r="R200">
        <v>39</v>
      </c>
    </row>
    <row r="201" spans="1:18" x14ac:dyDescent="0.2">
      <c r="A201" t="s">
        <v>4268</v>
      </c>
      <c r="B201" t="s">
        <v>91</v>
      </c>
      <c r="C201" t="s">
        <v>271</v>
      </c>
      <c r="D201" t="s">
        <v>214</v>
      </c>
      <c r="E201" t="s">
        <v>94</v>
      </c>
      <c r="F201">
        <v>0</v>
      </c>
      <c r="G201">
        <v>0</v>
      </c>
      <c r="H201">
        <v>0</v>
      </c>
      <c r="I201">
        <v>0</v>
      </c>
      <c r="J201">
        <v>0</v>
      </c>
      <c r="K201">
        <v>0</v>
      </c>
      <c r="L201">
        <v>0</v>
      </c>
      <c r="M201">
        <v>0</v>
      </c>
      <c r="N201">
        <v>0</v>
      </c>
      <c r="O201">
        <v>15</v>
      </c>
      <c r="P201">
        <v>1</v>
      </c>
      <c r="Q201">
        <v>2</v>
      </c>
      <c r="R201">
        <v>14</v>
      </c>
    </row>
    <row r="202" spans="1:18" x14ac:dyDescent="0.2">
      <c r="A202" t="s">
        <v>4269</v>
      </c>
      <c r="B202" t="s">
        <v>84</v>
      </c>
      <c r="C202" t="s">
        <v>265</v>
      </c>
      <c r="D202" t="s">
        <v>180</v>
      </c>
      <c r="E202" t="s">
        <v>94</v>
      </c>
      <c r="F202">
        <v>187</v>
      </c>
      <c r="G202">
        <v>4764.32</v>
      </c>
      <c r="H202">
        <v>7</v>
      </c>
      <c r="I202">
        <v>161</v>
      </c>
      <c r="J202">
        <v>14</v>
      </c>
      <c r="K202">
        <v>177</v>
      </c>
      <c r="L202">
        <v>59.14</v>
      </c>
      <c r="M202">
        <v>180</v>
      </c>
      <c r="N202">
        <v>4807.46</v>
      </c>
      <c r="O202">
        <v>53</v>
      </c>
      <c r="P202">
        <v>3</v>
      </c>
      <c r="Q202">
        <v>7</v>
      </c>
      <c r="R202">
        <v>49</v>
      </c>
    </row>
    <row r="203" spans="1:18" x14ac:dyDescent="0.2">
      <c r="A203" t="s">
        <v>4270</v>
      </c>
      <c r="B203" t="s">
        <v>91</v>
      </c>
      <c r="C203" t="s">
        <v>266</v>
      </c>
      <c r="D203" t="s">
        <v>161</v>
      </c>
      <c r="E203" t="s">
        <v>94</v>
      </c>
      <c r="F203">
        <v>0</v>
      </c>
      <c r="G203">
        <v>0</v>
      </c>
      <c r="H203">
        <v>0</v>
      </c>
      <c r="I203">
        <v>0</v>
      </c>
      <c r="J203">
        <v>0</v>
      </c>
      <c r="K203">
        <v>0</v>
      </c>
      <c r="L203">
        <v>0</v>
      </c>
      <c r="M203">
        <v>0</v>
      </c>
      <c r="N203">
        <v>0</v>
      </c>
      <c r="O203">
        <v>56</v>
      </c>
      <c r="P203">
        <v>10</v>
      </c>
      <c r="Q203">
        <v>3</v>
      </c>
      <c r="R203">
        <v>63</v>
      </c>
    </row>
    <row r="204" spans="1:18" x14ac:dyDescent="0.2">
      <c r="A204" t="s">
        <v>4271</v>
      </c>
      <c r="B204" t="s">
        <v>91</v>
      </c>
      <c r="C204" t="s">
        <v>272</v>
      </c>
      <c r="D204" t="s">
        <v>174</v>
      </c>
      <c r="E204" t="s">
        <v>94</v>
      </c>
      <c r="F204">
        <v>0</v>
      </c>
      <c r="G204">
        <v>0</v>
      </c>
      <c r="H204">
        <v>0</v>
      </c>
      <c r="I204">
        <v>0</v>
      </c>
      <c r="J204">
        <v>0</v>
      </c>
      <c r="K204">
        <v>0</v>
      </c>
      <c r="L204">
        <v>0</v>
      </c>
      <c r="M204">
        <v>0</v>
      </c>
      <c r="N204">
        <v>0</v>
      </c>
      <c r="O204">
        <v>49</v>
      </c>
      <c r="P204">
        <v>4</v>
      </c>
      <c r="Q204">
        <v>6</v>
      </c>
      <c r="R204">
        <v>47</v>
      </c>
    </row>
    <row r="205" spans="1:18" x14ac:dyDescent="0.2">
      <c r="A205" t="s">
        <v>4272</v>
      </c>
      <c r="B205" t="s">
        <v>89</v>
      </c>
      <c r="C205" t="s">
        <v>266</v>
      </c>
      <c r="D205" t="s">
        <v>151</v>
      </c>
      <c r="E205" t="s">
        <v>94</v>
      </c>
      <c r="F205">
        <v>2</v>
      </c>
      <c r="G205">
        <v>30</v>
      </c>
      <c r="H205">
        <v>0</v>
      </c>
      <c r="I205">
        <v>0</v>
      </c>
      <c r="J205">
        <v>0</v>
      </c>
      <c r="K205">
        <v>0</v>
      </c>
      <c r="L205">
        <v>0</v>
      </c>
      <c r="M205">
        <v>2</v>
      </c>
      <c r="N205">
        <v>30</v>
      </c>
      <c r="O205">
        <v>0</v>
      </c>
      <c r="P205">
        <v>0</v>
      </c>
      <c r="Q205">
        <v>0</v>
      </c>
      <c r="R205">
        <v>0</v>
      </c>
    </row>
    <row r="206" spans="1:18" x14ac:dyDescent="0.2">
      <c r="A206" t="s">
        <v>4273</v>
      </c>
      <c r="B206" t="s">
        <v>91</v>
      </c>
      <c r="C206" t="s">
        <v>270</v>
      </c>
      <c r="D206" t="s">
        <v>284</v>
      </c>
      <c r="E206" t="s">
        <v>94</v>
      </c>
      <c r="F206">
        <v>0</v>
      </c>
      <c r="G206">
        <v>0</v>
      </c>
      <c r="H206">
        <v>0</v>
      </c>
      <c r="I206">
        <v>0</v>
      </c>
      <c r="J206">
        <v>0</v>
      </c>
      <c r="K206">
        <v>0</v>
      </c>
      <c r="L206">
        <v>0</v>
      </c>
      <c r="M206">
        <v>0</v>
      </c>
      <c r="N206">
        <v>0</v>
      </c>
      <c r="O206">
        <v>643</v>
      </c>
      <c r="P206">
        <v>70</v>
      </c>
      <c r="Q206">
        <v>85</v>
      </c>
      <c r="R206">
        <v>628</v>
      </c>
    </row>
    <row r="207" spans="1:18" x14ac:dyDescent="0.2">
      <c r="A207" t="s">
        <v>4274</v>
      </c>
      <c r="B207" t="s">
        <v>84</v>
      </c>
      <c r="C207" t="s">
        <v>268</v>
      </c>
      <c r="D207" t="s">
        <v>210</v>
      </c>
      <c r="E207" t="s">
        <v>94</v>
      </c>
      <c r="F207">
        <v>266</v>
      </c>
      <c r="G207">
        <v>7675.8</v>
      </c>
      <c r="H207">
        <v>5</v>
      </c>
      <c r="I207">
        <v>251</v>
      </c>
      <c r="J207">
        <v>14</v>
      </c>
      <c r="K207">
        <v>333</v>
      </c>
      <c r="L207">
        <v>40.68</v>
      </c>
      <c r="M207">
        <v>257</v>
      </c>
      <c r="N207">
        <v>7634.48</v>
      </c>
      <c r="O207">
        <v>38</v>
      </c>
      <c r="P207">
        <v>3</v>
      </c>
      <c r="Q207">
        <v>4</v>
      </c>
      <c r="R207">
        <v>37</v>
      </c>
    </row>
    <row r="208" spans="1:18" x14ac:dyDescent="0.2">
      <c r="A208" t="s">
        <v>4275</v>
      </c>
      <c r="B208" t="s">
        <v>86</v>
      </c>
      <c r="C208" t="s">
        <v>271</v>
      </c>
      <c r="D208" t="s">
        <v>211</v>
      </c>
      <c r="E208" t="s">
        <v>94</v>
      </c>
      <c r="F208">
        <v>96</v>
      </c>
      <c r="G208">
        <v>669</v>
      </c>
      <c r="H208">
        <v>4</v>
      </c>
      <c r="I208">
        <v>21.5</v>
      </c>
      <c r="J208">
        <v>8</v>
      </c>
      <c r="K208">
        <v>58</v>
      </c>
      <c r="L208">
        <v>14</v>
      </c>
      <c r="M208">
        <v>92</v>
      </c>
      <c r="N208">
        <v>646.5</v>
      </c>
      <c r="O208">
        <v>5</v>
      </c>
      <c r="P208">
        <v>1</v>
      </c>
      <c r="Q208">
        <v>1</v>
      </c>
      <c r="R208">
        <v>5</v>
      </c>
    </row>
    <row r="209" spans="1:18" x14ac:dyDescent="0.2">
      <c r="A209" t="s">
        <v>4276</v>
      </c>
      <c r="B209" t="s">
        <v>86</v>
      </c>
      <c r="C209" t="s">
        <v>266</v>
      </c>
      <c r="D209" t="s">
        <v>183</v>
      </c>
      <c r="E209" t="s">
        <v>94</v>
      </c>
      <c r="F209">
        <v>211</v>
      </c>
      <c r="G209">
        <v>1287</v>
      </c>
      <c r="H209">
        <v>5</v>
      </c>
      <c r="I209">
        <v>23</v>
      </c>
      <c r="J209">
        <v>9</v>
      </c>
      <c r="K209">
        <v>46</v>
      </c>
      <c r="L209">
        <v>0.5</v>
      </c>
      <c r="M209">
        <v>207</v>
      </c>
      <c r="N209">
        <v>1264.5</v>
      </c>
      <c r="O209">
        <v>9</v>
      </c>
      <c r="P209">
        <v>2</v>
      </c>
      <c r="Q209">
        <v>0</v>
      </c>
      <c r="R209">
        <v>11</v>
      </c>
    </row>
    <row r="210" spans="1:18" x14ac:dyDescent="0.2">
      <c r="A210" t="s">
        <v>4277</v>
      </c>
      <c r="B210" t="s">
        <v>86</v>
      </c>
      <c r="C210" t="s">
        <v>266</v>
      </c>
      <c r="D210" t="s">
        <v>151</v>
      </c>
      <c r="E210" t="s">
        <v>94</v>
      </c>
      <c r="F210">
        <v>136</v>
      </c>
      <c r="G210">
        <v>764.96</v>
      </c>
      <c r="H210">
        <v>6</v>
      </c>
      <c r="I210">
        <v>24.5</v>
      </c>
      <c r="J210">
        <v>10</v>
      </c>
      <c r="K210">
        <v>57</v>
      </c>
      <c r="L210">
        <v>3.04</v>
      </c>
      <c r="M210">
        <v>132</v>
      </c>
      <c r="N210">
        <v>735.5</v>
      </c>
      <c r="O210">
        <v>29</v>
      </c>
      <c r="P210">
        <v>2</v>
      </c>
      <c r="Q210">
        <v>2</v>
      </c>
      <c r="R210">
        <v>29</v>
      </c>
    </row>
    <row r="211" spans="1:18" x14ac:dyDescent="0.2">
      <c r="A211" t="s">
        <v>4278</v>
      </c>
      <c r="B211" t="s">
        <v>86</v>
      </c>
      <c r="C211" t="s">
        <v>267</v>
      </c>
      <c r="D211" t="s">
        <v>229</v>
      </c>
      <c r="E211" t="s">
        <v>94</v>
      </c>
      <c r="F211">
        <v>93</v>
      </c>
      <c r="G211">
        <v>692</v>
      </c>
      <c r="H211">
        <v>2</v>
      </c>
      <c r="I211">
        <v>12</v>
      </c>
      <c r="J211">
        <v>9</v>
      </c>
      <c r="K211">
        <v>65</v>
      </c>
      <c r="L211">
        <v>-5</v>
      </c>
      <c r="M211">
        <v>86</v>
      </c>
      <c r="N211">
        <v>634</v>
      </c>
      <c r="O211">
        <v>4</v>
      </c>
      <c r="P211">
        <v>0</v>
      </c>
      <c r="Q211">
        <v>0</v>
      </c>
      <c r="R211">
        <v>4</v>
      </c>
    </row>
    <row r="212" spans="1:18" x14ac:dyDescent="0.2">
      <c r="A212" t="s">
        <v>4279</v>
      </c>
      <c r="B212" t="s">
        <v>91</v>
      </c>
      <c r="C212" t="s">
        <v>266</v>
      </c>
      <c r="D212" t="s">
        <v>237</v>
      </c>
      <c r="E212" t="s">
        <v>94</v>
      </c>
      <c r="F212">
        <v>0</v>
      </c>
      <c r="G212">
        <v>0</v>
      </c>
      <c r="H212">
        <v>0</v>
      </c>
      <c r="I212">
        <v>0</v>
      </c>
      <c r="J212">
        <v>0</v>
      </c>
      <c r="K212">
        <v>0</v>
      </c>
      <c r="L212">
        <v>0</v>
      </c>
      <c r="M212">
        <v>0</v>
      </c>
      <c r="N212">
        <v>0</v>
      </c>
      <c r="O212">
        <v>67</v>
      </c>
      <c r="P212">
        <v>8</v>
      </c>
      <c r="Q212">
        <v>16</v>
      </c>
      <c r="R212">
        <v>59</v>
      </c>
    </row>
    <row r="213" spans="1:18" x14ac:dyDescent="0.2">
      <c r="A213" t="s">
        <v>4280</v>
      </c>
      <c r="B213" t="s">
        <v>87</v>
      </c>
      <c r="C213" t="s">
        <v>269</v>
      </c>
      <c r="D213" t="s">
        <v>253</v>
      </c>
      <c r="E213" t="s">
        <v>94</v>
      </c>
      <c r="F213">
        <v>113</v>
      </c>
      <c r="G213">
        <v>6155.84</v>
      </c>
      <c r="H213">
        <v>7</v>
      </c>
      <c r="I213">
        <v>357</v>
      </c>
      <c r="J213">
        <v>9</v>
      </c>
      <c r="K213">
        <v>382</v>
      </c>
      <c r="L213">
        <v>31.16</v>
      </c>
      <c r="M213">
        <v>111</v>
      </c>
      <c r="N213">
        <v>6162</v>
      </c>
      <c r="O213">
        <v>34</v>
      </c>
      <c r="P213">
        <v>2</v>
      </c>
      <c r="Q213">
        <v>9</v>
      </c>
      <c r="R213">
        <v>27</v>
      </c>
    </row>
    <row r="214" spans="1:18" x14ac:dyDescent="0.2">
      <c r="A214" t="s">
        <v>4281</v>
      </c>
      <c r="B214" t="s">
        <v>91</v>
      </c>
      <c r="C214" t="s">
        <v>271</v>
      </c>
      <c r="D214" t="s">
        <v>244</v>
      </c>
      <c r="E214" t="s">
        <v>94</v>
      </c>
      <c r="F214">
        <v>0</v>
      </c>
      <c r="G214">
        <v>0</v>
      </c>
      <c r="H214">
        <v>0</v>
      </c>
      <c r="I214">
        <v>0</v>
      </c>
      <c r="J214">
        <v>0</v>
      </c>
      <c r="K214">
        <v>0</v>
      </c>
      <c r="L214">
        <v>0</v>
      </c>
      <c r="M214">
        <v>0</v>
      </c>
      <c r="N214">
        <v>0</v>
      </c>
      <c r="O214">
        <v>42</v>
      </c>
      <c r="P214">
        <v>2</v>
      </c>
      <c r="Q214">
        <v>7</v>
      </c>
      <c r="R214">
        <v>37</v>
      </c>
    </row>
    <row r="215" spans="1:18" x14ac:dyDescent="0.2">
      <c r="A215" t="s">
        <v>4282</v>
      </c>
      <c r="B215" t="s">
        <v>84</v>
      </c>
      <c r="C215" t="s">
        <v>266</v>
      </c>
      <c r="D215" t="s">
        <v>165</v>
      </c>
      <c r="E215" t="s">
        <v>94</v>
      </c>
      <c r="F215">
        <v>236</v>
      </c>
      <c r="G215">
        <v>5584.32</v>
      </c>
      <c r="H215">
        <v>5</v>
      </c>
      <c r="I215">
        <v>260</v>
      </c>
      <c r="J215">
        <v>17</v>
      </c>
      <c r="K215">
        <v>242</v>
      </c>
      <c r="L215">
        <v>57.18</v>
      </c>
      <c r="M215">
        <v>224</v>
      </c>
      <c r="N215">
        <v>5659.5</v>
      </c>
      <c r="O215">
        <v>145</v>
      </c>
      <c r="P215">
        <v>14</v>
      </c>
      <c r="Q215">
        <v>14</v>
      </c>
      <c r="R215">
        <v>145</v>
      </c>
    </row>
    <row r="216" spans="1:18" x14ac:dyDescent="0.2">
      <c r="A216" t="s">
        <v>4283</v>
      </c>
      <c r="B216" t="s">
        <v>87</v>
      </c>
      <c r="C216" t="s">
        <v>270</v>
      </c>
      <c r="D216" t="s">
        <v>236</v>
      </c>
      <c r="E216" t="s">
        <v>94</v>
      </c>
      <c r="F216">
        <v>29</v>
      </c>
      <c r="G216">
        <v>1302.8399999999999</v>
      </c>
      <c r="H216">
        <v>0</v>
      </c>
      <c r="I216">
        <v>0</v>
      </c>
      <c r="J216">
        <v>0</v>
      </c>
      <c r="K216">
        <v>0</v>
      </c>
      <c r="L216">
        <v>0.64</v>
      </c>
      <c r="M216">
        <v>29</v>
      </c>
      <c r="N216">
        <v>1303.48</v>
      </c>
      <c r="O216">
        <v>4</v>
      </c>
      <c r="P216">
        <v>0</v>
      </c>
      <c r="Q216">
        <v>1</v>
      </c>
      <c r="R216">
        <v>3</v>
      </c>
    </row>
    <row r="217" spans="1:18" x14ac:dyDescent="0.2">
      <c r="A217" t="s">
        <v>4284</v>
      </c>
      <c r="B217" t="s">
        <v>89</v>
      </c>
      <c r="C217" t="s">
        <v>270</v>
      </c>
      <c r="D217" t="s">
        <v>138</v>
      </c>
      <c r="E217" t="s">
        <v>94</v>
      </c>
      <c r="F217">
        <v>4</v>
      </c>
      <c r="G217">
        <v>124</v>
      </c>
      <c r="H217">
        <v>0</v>
      </c>
      <c r="I217">
        <v>0</v>
      </c>
      <c r="J217">
        <v>0</v>
      </c>
      <c r="K217">
        <v>0</v>
      </c>
      <c r="L217">
        <v>0</v>
      </c>
      <c r="M217">
        <v>4</v>
      </c>
      <c r="N217">
        <v>124</v>
      </c>
      <c r="O217">
        <v>0</v>
      </c>
      <c r="P217">
        <v>0</v>
      </c>
      <c r="Q217">
        <v>0</v>
      </c>
      <c r="R217">
        <v>0</v>
      </c>
    </row>
    <row r="218" spans="1:18" x14ac:dyDescent="0.2">
      <c r="A218" t="s">
        <v>4285</v>
      </c>
      <c r="B218" t="s">
        <v>87</v>
      </c>
      <c r="C218" t="s">
        <v>272</v>
      </c>
      <c r="D218" t="s">
        <v>144</v>
      </c>
      <c r="E218" t="s">
        <v>94</v>
      </c>
      <c r="F218">
        <v>127</v>
      </c>
      <c r="G218">
        <v>5726.68</v>
      </c>
      <c r="H218">
        <v>7</v>
      </c>
      <c r="I218">
        <v>333</v>
      </c>
      <c r="J218">
        <v>4</v>
      </c>
      <c r="K218">
        <v>94</v>
      </c>
      <c r="L218">
        <v>51.32</v>
      </c>
      <c r="M218">
        <v>130</v>
      </c>
      <c r="N218">
        <v>6017</v>
      </c>
      <c r="O218">
        <v>10</v>
      </c>
      <c r="P218">
        <v>0</v>
      </c>
      <c r="Q218">
        <v>2</v>
      </c>
      <c r="R218">
        <v>8</v>
      </c>
    </row>
    <row r="219" spans="1:18" x14ac:dyDescent="0.2">
      <c r="A219" t="s">
        <v>4286</v>
      </c>
      <c r="B219" t="s">
        <v>84</v>
      </c>
      <c r="C219" t="s">
        <v>268</v>
      </c>
      <c r="D219" t="s">
        <v>171</v>
      </c>
      <c r="E219" t="s">
        <v>94</v>
      </c>
      <c r="F219">
        <v>105</v>
      </c>
      <c r="G219">
        <v>3079</v>
      </c>
      <c r="H219">
        <v>1</v>
      </c>
      <c r="I219">
        <v>6</v>
      </c>
      <c r="J219">
        <v>6</v>
      </c>
      <c r="K219">
        <v>85</v>
      </c>
      <c r="L219">
        <v>-15</v>
      </c>
      <c r="M219">
        <v>100</v>
      </c>
      <c r="N219">
        <v>2985</v>
      </c>
      <c r="O219">
        <v>8</v>
      </c>
      <c r="P219">
        <v>0</v>
      </c>
      <c r="Q219">
        <v>0</v>
      </c>
      <c r="R219">
        <v>8</v>
      </c>
    </row>
    <row r="220" spans="1:18" x14ac:dyDescent="0.2">
      <c r="A220" t="s">
        <v>4287</v>
      </c>
      <c r="B220" t="s">
        <v>86</v>
      </c>
      <c r="C220" t="s">
        <v>272</v>
      </c>
      <c r="D220" t="s">
        <v>144</v>
      </c>
      <c r="E220" t="s">
        <v>94</v>
      </c>
      <c r="F220">
        <v>167</v>
      </c>
      <c r="G220">
        <v>1108</v>
      </c>
      <c r="H220">
        <v>3</v>
      </c>
      <c r="I220">
        <v>14</v>
      </c>
      <c r="J220">
        <v>16</v>
      </c>
      <c r="K220">
        <v>112</v>
      </c>
      <c r="L220">
        <v>-5</v>
      </c>
      <c r="M220">
        <v>154</v>
      </c>
      <c r="N220">
        <v>1005</v>
      </c>
      <c r="O220">
        <v>6</v>
      </c>
      <c r="P220">
        <v>2</v>
      </c>
      <c r="Q220">
        <v>1</v>
      </c>
      <c r="R220">
        <v>7</v>
      </c>
    </row>
    <row r="221" spans="1:18" x14ac:dyDescent="0.2">
      <c r="A221" t="s">
        <v>4288</v>
      </c>
      <c r="B221" t="s">
        <v>91</v>
      </c>
      <c r="C221" t="s">
        <v>272</v>
      </c>
      <c r="D221" t="s">
        <v>256</v>
      </c>
      <c r="E221" t="s">
        <v>94</v>
      </c>
      <c r="F221">
        <v>0</v>
      </c>
      <c r="G221">
        <v>0</v>
      </c>
      <c r="H221">
        <v>0</v>
      </c>
      <c r="I221">
        <v>0</v>
      </c>
      <c r="J221">
        <v>0</v>
      </c>
      <c r="K221">
        <v>0</v>
      </c>
      <c r="L221">
        <v>0</v>
      </c>
      <c r="M221">
        <v>0</v>
      </c>
      <c r="N221">
        <v>0</v>
      </c>
      <c r="O221">
        <v>18</v>
      </c>
      <c r="P221">
        <v>1</v>
      </c>
      <c r="Q221">
        <v>2</v>
      </c>
      <c r="R221">
        <v>17</v>
      </c>
    </row>
    <row r="222" spans="1:18" x14ac:dyDescent="0.2">
      <c r="A222" t="s">
        <v>4289</v>
      </c>
      <c r="B222" t="s">
        <v>86</v>
      </c>
      <c r="C222" t="s">
        <v>270</v>
      </c>
      <c r="D222" t="s">
        <v>131</v>
      </c>
      <c r="E222" t="s">
        <v>94</v>
      </c>
      <c r="F222">
        <v>204</v>
      </c>
      <c r="G222">
        <v>1337.48</v>
      </c>
      <c r="H222">
        <v>3</v>
      </c>
      <c r="I222">
        <v>16</v>
      </c>
      <c r="J222">
        <v>30</v>
      </c>
      <c r="K222">
        <v>186</v>
      </c>
      <c r="L222">
        <v>-3.98</v>
      </c>
      <c r="M222">
        <v>177</v>
      </c>
      <c r="N222">
        <v>1163.5</v>
      </c>
      <c r="O222">
        <v>6</v>
      </c>
      <c r="P222">
        <v>1</v>
      </c>
      <c r="Q222">
        <v>1</v>
      </c>
      <c r="R222">
        <v>6</v>
      </c>
    </row>
    <row r="223" spans="1:18" x14ac:dyDescent="0.2">
      <c r="A223" t="s">
        <v>4290</v>
      </c>
      <c r="B223" t="s">
        <v>87</v>
      </c>
      <c r="C223" t="s">
        <v>267</v>
      </c>
      <c r="D223" t="s">
        <v>193</v>
      </c>
      <c r="E223" t="s">
        <v>94</v>
      </c>
      <c r="F223">
        <v>63</v>
      </c>
      <c r="G223">
        <v>3342.84</v>
      </c>
      <c r="H223">
        <v>2</v>
      </c>
      <c r="I223">
        <v>88</v>
      </c>
      <c r="J223">
        <v>2</v>
      </c>
      <c r="K223">
        <v>22</v>
      </c>
      <c r="L223">
        <v>108.16</v>
      </c>
      <c r="M223">
        <v>63</v>
      </c>
      <c r="N223">
        <v>3517</v>
      </c>
      <c r="O223">
        <v>9</v>
      </c>
      <c r="P223">
        <v>2</v>
      </c>
      <c r="Q223">
        <v>2</v>
      </c>
      <c r="R223">
        <v>9</v>
      </c>
    </row>
    <row r="224" spans="1:18" x14ac:dyDescent="0.2">
      <c r="A224" t="s">
        <v>4291</v>
      </c>
      <c r="B224" t="s">
        <v>91</v>
      </c>
      <c r="C224" t="s">
        <v>104</v>
      </c>
      <c r="D224" t="s">
        <v>277</v>
      </c>
      <c r="E224" t="s">
        <v>94</v>
      </c>
      <c r="F224">
        <v>0</v>
      </c>
      <c r="G224">
        <v>0</v>
      </c>
      <c r="H224">
        <v>0</v>
      </c>
      <c r="I224">
        <v>0</v>
      </c>
      <c r="J224">
        <v>0</v>
      </c>
      <c r="K224">
        <v>0</v>
      </c>
      <c r="L224">
        <v>0</v>
      </c>
      <c r="M224">
        <v>0</v>
      </c>
      <c r="N224">
        <v>0</v>
      </c>
      <c r="O224">
        <v>9122</v>
      </c>
      <c r="P224">
        <v>605</v>
      </c>
      <c r="Q224">
        <v>1066</v>
      </c>
      <c r="R224">
        <v>8661</v>
      </c>
    </row>
    <row r="225" spans="1:18" x14ac:dyDescent="0.2">
      <c r="A225" t="s">
        <v>4292</v>
      </c>
      <c r="B225" t="s">
        <v>87</v>
      </c>
      <c r="C225" t="s">
        <v>272</v>
      </c>
      <c r="D225" t="s">
        <v>170</v>
      </c>
      <c r="E225" t="s">
        <v>94</v>
      </c>
      <c r="F225">
        <v>205</v>
      </c>
      <c r="G225">
        <v>9384.52</v>
      </c>
      <c r="H225">
        <v>5</v>
      </c>
      <c r="I225">
        <v>258</v>
      </c>
      <c r="J225">
        <v>4</v>
      </c>
      <c r="K225">
        <v>137</v>
      </c>
      <c r="L225">
        <v>25.96</v>
      </c>
      <c r="M225">
        <v>206</v>
      </c>
      <c r="N225">
        <v>9531.48</v>
      </c>
      <c r="O225">
        <v>26</v>
      </c>
      <c r="P225">
        <v>2</v>
      </c>
      <c r="Q225">
        <v>2</v>
      </c>
      <c r="R225">
        <v>26</v>
      </c>
    </row>
    <row r="226" spans="1:18" x14ac:dyDescent="0.2">
      <c r="A226" t="s">
        <v>4293</v>
      </c>
      <c r="B226" t="s">
        <v>84</v>
      </c>
      <c r="C226" t="s">
        <v>267</v>
      </c>
      <c r="D226" t="s">
        <v>142</v>
      </c>
      <c r="E226" t="s">
        <v>94</v>
      </c>
      <c r="F226">
        <v>344</v>
      </c>
      <c r="G226">
        <v>7799</v>
      </c>
      <c r="H226">
        <v>7</v>
      </c>
      <c r="I226">
        <v>196</v>
      </c>
      <c r="J226">
        <v>29</v>
      </c>
      <c r="K226">
        <v>578</v>
      </c>
      <c r="L226">
        <v>-45</v>
      </c>
      <c r="M226">
        <v>322</v>
      </c>
      <c r="N226">
        <v>7372</v>
      </c>
      <c r="O226">
        <v>27</v>
      </c>
      <c r="P226">
        <v>4</v>
      </c>
      <c r="Q226">
        <v>1</v>
      </c>
      <c r="R226">
        <v>30</v>
      </c>
    </row>
    <row r="227" spans="1:18" x14ac:dyDescent="0.2">
      <c r="A227" t="s">
        <v>4294</v>
      </c>
      <c r="B227" t="s">
        <v>86</v>
      </c>
      <c r="C227" t="s">
        <v>270</v>
      </c>
      <c r="D227" t="s">
        <v>115</v>
      </c>
      <c r="E227" t="s">
        <v>94</v>
      </c>
      <c r="F227">
        <v>178</v>
      </c>
      <c r="G227">
        <v>1156.96</v>
      </c>
      <c r="H227">
        <v>3</v>
      </c>
      <c r="I227">
        <v>7</v>
      </c>
      <c r="J227">
        <v>14</v>
      </c>
      <c r="K227">
        <v>97</v>
      </c>
      <c r="L227">
        <v>12.04</v>
      </c>
      <c r="M227">
        <v>167</v>
      </c>
      <c r="N227">
        <v>1079</v>
      </c>
      <c r="O227">
        <v>2</v>
      </c>
      <c r="P227">
        <v>0</v>
      </c>
      <c r="Q227">
        <v>0</v>
      </c>
      <c r="R227">
        <v>2</v>
      </c>
    </row>
    <row r="228" spans="1:18" x14ac:dyDescent="0.2">
      <c r="A228" t="s">
        <v>4295</v>
      </c>
      <c r="B228" t="s">
        <v>91</v>
      </c>
      <c r="C228" t="s">
        <v>272</v>
      </c>
      <c r="D228" t="s">
        <v>144</v>
      </c>
      <c r="E228" t="s">
        <v>94</v>
      </c>
      <c r="F228">
        <v>0</v>
      </c>
      <c r="G228">
        <v>0</v>
      </c>
      <c r="H228">
        <v>0</v>
      </c>
      <c r="I228">
        <v>0</v>
      </c>
      <c r="J228">
        <v>0</v>
      </c>
      <c r="K228">
        <v>0</v>
      </c>
      <c r="L228">
        <v>0</v>
      </c>
      <c r="M228">
        <v>0</v>
      </c>
      <c r="N228">
        <v>0</v>
      </c>
      <c r="O228">
        <v>13</v>
      </c>
      <c r="P228">
        <v>1</v>
      </c>
      <c r="Q228">
        <v>0</v>
      </c>
      <c r="R228">
        <v>14</v>
      </c>
    </row>
    <row r="229" spans="1:18" x14ac:dyDescent="0.2">
      <c r="A229" t="s">
        <v>4296</v>
      </c>
      <c r="B229" t="s">
        <v>84</v>
      </c>
      <c r="C229" t="s">
        <v>270</v>
      </c>
      <c r="D229" t="s">
        <v>236</v>
      </c>
      <c r="E229" t="s">
        <v>94</v>
      </c>
      <c r="F229">
        <v>89</v>
      </c>
      <c r="G229">
        <v>1637.84</v>
      </c>
      <c r="H229">
        <v>0</v>
      </c>
      <c r="I229">
        <v>0</v>
      </c>
      <c r="J229">
        <v>4</v>
      </c>
      <c r="K229">
        <v>22</v>
      </c>
      <c r="L229">
        <v>2.14</v>
      </c>
      <c r="M229">
        <v>85</v>
      </c>
      <c r="N229">
        <v>1617.98</v>
      </c>
      <c r="O229">
        <v>16</v>
      </c>
      <c r="P229">
        <v>0</v>
      </c>
      <c r="Q229">
        <v>2</v>
      </c>
      <c r="R229">
        <v>14</v>
      </c>
    </row>
    <row r="230" spans="1:18" x14ac:dyDescent="0.2">
      <c r="A230" t="s">
        <v>4297</v>
      </c>
      <c r="B230" t="s">
        <v>86</v>
      </c>
      <c r="C230" t="s">
        <v>271</v>
      </c>
      <c r="D230" t="s">
        <v>111</v>
      </c>
      <c r="E230" t="s">
        <v>94</v>
      </c>
      <c r="F230">
        <v>378</v>
      </c>
      <c r="G230">
        <v>2588</v>
      </c>
      <c r="H230">
        <v>5</v>
      </c>
      <c r="I230">
        <v>30</v>
      </c>
      <c r="J230">
        <v>44</v>
      </c>
      <c r="K230">
        <v>267</v>
      </c>
      <c r="L230">
        <v>26</v>
      </c>
      <c r="M230">
        <v>339</v>
      </c>
      <c r="N230">
        <v>2377</v>
      </c>
      <c r="O230">
        <v>47</v>
      </c>
      <c r="P230">
        <v>10</v>
      </c>
      <c r="Q230">
        <v>2</v>
      </c>
      <c r="R230">
        <v>55</v>
      </c>
    </row>
    <row r="231" spans="1:18" x14ac:dyDescent="0.2">
      <c r="A231" t="s">
        <v>4298</v>
      </c>
      <c r="B231" t="s">
        <v>86</v>
      </c>
      <c r="C231" t="s">
        <v>267</v>
      </c>
      <c r="D231" t="s">
        <v>184</v>
      </c>
      <c r="E231" t="s">
        <v>94</v>
      </c>
      <c r="F231">
        <v>55</v>
      </c>
      <c r="G231">
        <v>424.48</v>
      </c>
      <c r="H231">
        <v>1</v>
      </c>
      <c r="I231">
        <v>12</v>
      </c>
      <c r="J231">
        <v>5</v>
      </c>
      <c r="K231">
        <v>30</v>
      </c>
      <c r="L231">
        <v>1.02</v>
      </c>
      <c r="M231">
        <v>51</v>
      </c>
      <c r="N231">
        <v>407.5</v>
      </c>
      <c r="O231">
        <v>4</v>
      </c>
      <c r="P231">
        <v>0</v>
      </c>
      <c r="Q231">
        <v>2</v>
      </c>
      <c r="R231">
        <v>2</v>
      </c>
    </row>
    <row r="232" spans="1:18" x14ac:dyDescent="0.2">
      <c r="A232" t="s">
        <v>4299</v>
      </c>
      <c r="B232" t="s">
        <v>84</v>
      </c>
      <c r="C232" t="s">
        <v>267</v>
      </c>
      <c r="D232" t="s">
        <v>186</v>
      </c>
      <c r="E232" t="s">
        <v>94</v>
      </c>
      <c r="F232">
        <v>213</v>
      </c>
      <c r="G232">
        <v>5646.84</v>
      </c>
      <c r="H232">
        <v>3</v>
      </c>
      <c r="I232">
        <v>82</v>
      </c>
      <c r="J232">
        <v>7</v>
      </c>
      <c r="K232">
        <v>110</v>
      </c>
      <c r="L232">
        <v>76.64</v>
      </c>
      <c r="M232">
        <v>209</v>
      </c>
      <c r="N232">
        <v>5695.48</v>
      </c>
      <c r="O232">
        <v>44</v>
      </c>
      <c r="P232">
        <v>2</v>
      </c>
      <c r="Q232">
        <v>6</v>
      </c>
      <c r="R232">
        <v>40</v>
      </c>
    </row>
    <row r="233" spans="1:18" x14ac:dyDescent="0.2">
      <c r="A233" t="s">
        <v>4300</v>
      </c>
      <c r="B233" t="s">
        <v>87</v>
      </c>
      <c r="C233" t="s">
        <v>271</v>
      </c>
      <c r="D233" t="s">
        <v>111</v>
      </c>
      <c r="E233" t="s">
        <v>94</v>
      </c>
      <c r="F233">
        <v>432</v>
      </c>
      <c r="G233">
        <v>22737.68</v>
      </c>
      <c r="H233">
        <v>8</v>
      </c>
      <c r="I233">
        <v>412</v>
      </c>
      <c r="J233">
        <v>23</v>
      </c>
      <c r="K233">
        <v>1105</v>
      </c>
      <c r="L233">
        <v>306.32</v>
      </c>
      <c r="M233">
        <v>417</v>
      </c>
      <c r="N233">
        <v>22351</v>
      </c>
      <c r="O233">
        <v>87</v>
      </c>
      <c r="P233">
        <v>8</v>
      </c>
      <c r="Q233">
        <v>15</v>
      </c>
      <c r="R233">
        <v>80</v>
      </c>
    </row>
    <row r="234" spans="1:18" x14ac:dyDescent="0.2">
      <c r="A234" t="s">
        <v>4301</v>
      </c>
      <c r="B234" t="s">
        <v>91</v>
      </c>
      <c r="C234" t="s">
        <v>268</v>
      </c>
      <c r="D234" t="s">
        <v>243</v>
      </c>
      <c r="E234" t="s">
        <v>94</v>
      </c>
      <c r="F234">
        <v>0</v>
      </c>
      <c r="G234">
        <v>0</v>
      </c>
      <c r="H234">
        <v>0</v>
      </c>
      <c r="I234">
        <v>0</v>
      </c>
      <c r="J234">
        <v>0</v>
      </c>
      <c r="K234">
        <v>0</v>
      </c>
      <c r="L234">
        <v>0</v>
      </c>
      <c r="M234">
        <v>0</v>
      </c>
      <c r="N234">
        <v>0</v>
      </c>
      <c r="O234">
        <v>15</v>
      </c>
      <c r="P234">
        <v>0</v>
      </c>
      <c r="Q234">
        <v>2</v>
      </c>
      <c r="R234">
        <v>13</v>
      </c>
    </row>
    <row r="235" spans="1:18" x14ac:dyDescent="0.2">
      <c r="A235" t="s">
        <v>4302</v>
      </c>
      <c r="B235" t="s">
        <v>86</v>
      </c>
      <c r="C235" t="s">
        <v>265</v>
      </c>
      <c r="D235" t="s">
        <v>279</v>
      </c>
      <c r="E235" t="s">
        <v>94</v>
      </c>
      <c r="F235">
        <v>3661</v>
      </c>
      <c r="G235">
        <v>24102.240000000002</v>
      </c>
      <c r="H235">
        <v>79</v>
      </c>
      <c r="I235">
        <v>422</v>
      </c>
      <c r="J235">
        <v>285</v>
      </c>
      <c r="K235">
        <v>1814.44</v>
      </c>
      <c r="L235">
        <v>116.7</v>
      </c>
      <c r="M235">
        <v>3455</v>
      </c>
      <c r="N235">
        <v>22826.5</v>
      </c>
      <c r="O235">
        <v>162</v>
      </c>
      <c r="P235">
        <v>19</v>
      </c>
      <c r="Q235">
        <v>20</v>
      </c>
      <c r="R235">
        <v>161</v>
      </c>
    </row>
    <row r="236" spans="1:18" x14ac:dyDescent="0.2">
      <c r="A236" t="s">
        <v>4303</v>
      </c>
      <c r="B236" t="s">
        <v>87</v>
      </c>
      <c r="C236" t="s">
        <v>268</v>
      </c>
      <c r="D236" t="s">
        <v>233</v>
      </c>
      <c r="E236" t="s">
        <v>94</v>
      </c>
      <c r="F236">
        <v>91</v>
      </c>
      <c r="G236">
        <v>5784</v>
      </c>
      <c r="H236">
        <v>6</v>
      </c>
      <c r="I236">
        <v>903</v>
      </c>
      <c r="J236">
        <v>7</v>
      </c>
      <c r="K236">
        <v>399</v>
      </c>
      <c r="L236">
        <v>75</v>
      </c>
      <c r="M236">
        <v>90</v>
      </c>
      <c r="N236">
        <v>6363</v>
      </c>
      <c r="O236">
        <v>7</v>
      </c>
      <c r="P236">
        <v>0</v>
      </c>
      <c r="Q236">
        <v>1</v>
      </c>
      <c r="R236">
        <v>6</v>
      </c>
    </row>
    <row r="237" spans="1:18" x14ac:dyDescent="0.2">
      <c r="A237" t="s">
        <v>4304</v>
      </c>
      <c r="B237" t="s">
        <v>89</v>
      </c>
      <c r="C237" t="s">
        <v>272</v>
      </c>
      <c r="D237" t="s">
        <v>286</v>
      </c>
      <c r="E237" t="s">
        <v>94</v>
      </c>
      <c r="F237">
        <v>24</v>
      </c>
      <c r="G237">
        <v>693</v>
      </c>
      <c r="H237">
        <v>1</v>
      </c>
      <c r="I237">
        <v>24</v>
      </c>
      <c r="J237">
        <v>2</v>
      </c>
      <c r="K237">
        <v>36</v>
      </c>
      <c r="L237">
        <v>2</v>
      </c>
      <c r="M237">
        <v>23</v>
      </c>
      <c r="N237">
        <v>683</v>
      </c>
      <c r="O237">
        <v>0</v>
      </c>
      <c r="P237">
        <v>0</v>
      </c>
      <c r="Q237">
        <v>0</v>
      </c>
      <c r="R237">
        <v>0</v>
      </c>
    </row>
    <row r="238" spans="1:18" x14ac:dyDescent="0.2">
      <c r="A238" t="s">
        <v>4305</v>
      </c>
      <c r="B238" t="s">
        <v>84</v>
      </c>
      <c r="C238" t="s">
        <v>266</v>
      </c>
      <c r="D238" t="s">
        <v>162</v>
      </c>
      <c r="E238" t="s">
        <v>94</v>
      </c>
      <c r="F238">
        <v>272</v>
      </c>
      <c r="G238">
        <v>6177.48</v>
      </c>
      <c r="H238">
        <v>7</v>
      </c>
      <c r="I238">
        <v>127</v>
      </c>
      <c r="J238">
        <v>15</v>
      </c>
      <c r="K238">
        <v>272</v>
      </c>
      <c r="L238">
        <v>14.48</v>
      </c>
      <c r="M238">
        <v>264</v>
      </c>
      <c r="N238">
        <v>6046.96</v>
      </c>
      <c r="O238">
        <v>173</v>
      </c>
      <c r="P238">
        <v>9</v>
      </c>
      <c r="Q238">
        <v>19</v>
      </c>
      <c r="R238">
        <v>163</v>
      </c>
    </row>
    <row r="239" spans="1:18" x14ac:dyDescent="0.2">
      <c r="A239" t="s">
        <v>4306</v>
      </c>
      <c r="B239" t="s">
        <v>87</v>
      </c>
      <c r="C239" t="s">
        <v>269</v>
      </c>
      <c r="D239" t="s">
        <v>145</v>
      </c>
      <c r="E239" t="s">
        <v>94</v>
      </c>
      <c r="F239">
        <v>198</v>
      </c>
      <c r="G239">
        <v>7855.84</v>
      </c>
      <c r="H239">
        <v>5</v>
      </c>
      <c r="I239">
        <v>195</v>
      </c>
      <c r="J239">
        <v>8</v>
      </c>
      <c r="K239">
        <v>294</v>
      </c>
      <c r="L239">
        <v>5.16</v>
      </c>
      <c r="M239">
        <v>195</v>
      </c>
      <c r="N239">
        <v>7762</v>
      </c>
      <c r="O239">
        <v>12</v>
      </c>
      <c r="P239">
        <v>5</v>
      </c>
      <c r="Q239">
        <v>2</v>
      </c>
      <c r="R239">
        <v>15</v>
      </c>
    </row>
    <row r="240" spans="1:18" x14ac:dyDescent="0.2">
      <c r="A240" t="s">
        <v>4307</v>
      </c>
      <c r="B240" t="s">
        <v>91</v>
      </c>
      <c r="C240" t="s">
        <v>269</v>
      </c>
      <c r="D240" t="s">
        <v>253</v>
      </c>
      <c r="E240" t="s">
        <v>94</v>
      </c>
      <c r="F240">
        <v>0</v>
      </c>
      <c r="G240">
        <v>0</v>
      </c>
      <c r="H240">
        <v>0</v>
      </c>
      <c r="I240">
        <v>0</v>
      </c>
      <c r="J240">
        <v>0</v>
      </c>
      <c r="K240">
        <v>0</v>
      </c>
      <c r="L240">
        <v>0</v>
      </c>
      <c r="M240">
        <v>0</v>
      </c>
      <c r="N240">
        <v>0</v>
      </c>
      <c r="O240">
        <v>39</v>
      </c>
      <c r="P240">
        <v>3</v>
      </c>
      <c r="Q240">
        <v>5</v>
      </c>
      <c r="R240">
        <v>37</v>
      </c>
    </row>
    <row r="241" spans="1:18" x14ac:dyDescent="0.2">
      <c r="A241" t="s">
        <v>4308</v>
      </c>
      <c r="B241" t="s">
        <v>87</v>
      </c>
      <c r="C241" t="s">
        <v>270</v>
      </c>
      <c r="D241" t="s">
        <v>284</v>
      </c>
      <c r="E241" t="s">
        <v>94</v>
      </c>
      <c r="F241">
        <v>2382</v>
      </c>
      <c r="G241">
        <v>98215.92</v>
      </c>
      <c r="H241">
        <v>74</v>
      </c>
      <c r="I241">
        <v>3252</v>
      </c>
      <c r="J241">
        <v>114</v>
      </c>
      <c r="K241">
        <v>3848</v>
      </c>
      <c r="L241">
        <v>1241.8800000000001</v>
      </c>
      <c r="M241">
        <v>2342</v>
      </c>
      <c r="N241">
        <v>98861.8</v>
      </c>
      <c r="O241">
        <v>333</v>
      </c>
      <c r="P241">
        <v>50</v>
      </c>
      <c r="Q241">
        <v>31</v>
      </c>
      <c r="R241">
        <v>352</v>
      </c>
    </row>
    <row r="242" spans="1:18" x14ac:dyDescent="0.2">
      <c r="A242" t="s">
        <v>4309</v>
      </c>
      <c r="B242" t="s">
        <v>87</v>
      </c>
      <c r="C242" t="s">
        <v>266</v>
      </c>
      <c r="D242" t="s">
        <v>118</v>
      </c>
      <c r="E242" t="s">
        <v>94</v>
      </c>
      <c r="F242">
        <v>114</v>
      </c>
      <c r="G242">
        <v>5112</v>
      </c>
      <c r="H242">
        <v>4</v>
      </c>
      <c r="I242">
        <v>229</v>
      </c>
      <c r="J242">
        <v>4</v>
      </c>
      <c r="K242">
        <v>191</v>
      </c>
      <c r="L242">
        <v>0</v>
      </c>
      <c r="M242">
        <v>114</v>
      </c>
      <c r="N242">
        <v>5150</v>
      </c>
      <c r="O242">
        <v>45</v>
      </c>
      <c r="P242">
        <v>5</v>
      </c>
      <c r="Q242">
        <v>5</v>
      </c>
      <c r="R242">
        <v>45</v>
      </c>
    </row>
    <row r="243" spans="1:18" x14ac:dyDescent="0.2">
      <c r="A243" t="s">
        <v>4310</v>
      </c>
      <c r="B243" t="s">
        <v>87</v>
      </c>
      <c r="C243" t="s">
        <v>266</v>
      </c>
      <c r="D243" t="s">
        <v>110</v>
      </c>
      <c r="E243" t="s">
        <v>94</v>
      </c>
      <c r="F243">
        <v>116</v>
      </c>
      <c r="G243">
        <v>5449.68</v>
      </c>
      <c r="H243">
        <v>7</v>
      </c>
      <c r="I243">
        <v>154</v>
      </c>
      <c r="J243">
        <v>4</v>
      </c>
      <c r="K243">
        <v>240</v>
      </c>
      <c r="L243">
        <v>-50.2</v>
      </c>
      <c r="M243">
        <v>119</v>
      </c>
      <c r="N243">
        <v>5313.48</v>
      </c>
      <c r="O243">
        <v>21</v>
      </c>
      <c r="P243">
        <v>2</v>
      </c>
      <c r="Q243">
        <v>2</v>
      </c>
      <c r="R243">
        <v>21</v>
      </c>
    </row>
    <row r="244" spans="1:18" x14ac:dyDescent="0.2">
      <c r="A244" t="s">
        <v>4311</v>
      </c>
      <c r="B244" t="s">
        <v>86</v>
      </c>
      <c r="C244" t="s">
        <v>267</v>
      </c>
      <c r="D244" t="s">
        <v>281</v>
      </c>
      <c r="E244" t="s">
        <v>94</v>
      </c>
      <c r="F244">
        <v>1190</v>
      </c>
      <c r="G244">
        <v>8457.48</v>
      </c>
      <c r="H244">
        <v>16</v>
      </c>
      <c r="I244">
        <v>97</v>
      </c>
      <c r="J244">
        <v>80</v>
      </c>
      <c r="K244">
        <v>552</v>
      </c>
      <c r="L244">
        <v>-3.98</v>
      </c>
      <c r="M244">
        <v>1126</v>
      </c>
      <c r="N244">
        <v>7998.5</v>
      </c>
      <c r="O244">
        <v>48</v>
      </c>
      <c r="P244">
        <v>3</v>
      </c>
      <c r="Q244">
        <v>8</v>
      </c>
      <c r="R244">
        <v>43</v>
      </c>
    </row>
    <row r="245" spans="1:18" x14ac:dyDescent="0.2">
      <c r="A245" t="s">
        <v>4312</v>
      </c>
      <c r="B245" t="s">
        <v>86</v>
      </c>
      <c r="C245" t="s">
        <v>266</v>
      </c>
      <c r="D245" t="s">
        <v>206</v>
      </c>
      <c r="E245" t="s">
        <v>94</v>
      </c>
      <c r="F245">
        <v>133</v>
      </c>
      <c r="G245">
        <v>794.92</v>
      </c>
      <c r="H245">
        <v>7</v>
      </c>
      <c r="I245">
        <v>34.5</v>
      </c>
      <c r="J245">
        <v>9</v>
      </c>
      <c r="K245">
        <v>56.48</v>
      </c>
      <c r="L245">
        <v>4.0599999999999996</v>
      </c>
      <c r="M245">
        <v>131</v>
      </c>
      <c r="N245">
        <v>777</v>
      </c>
      <c r="O245">
        <v>8</v>
      </c>
      <c r="P245">
        <v>0</v>
      </c>
      <c r="Q245">
        <v>1</v>
      </c>
      <c r="R245">
        <v>7</v>
      </c>
    </row>
    <row r="246" spans="1:18" x14ac:dyDescent="0.2">
      <c r="A246" t="s">
        <v>4313</v>
      </c>
      <c r="B246" t="s">
        <v>87</v>
      </c>
      <c r="C246" t="s">
        <v>266</v>
      </c>
      <c r="D246" t="s">
        <v>126</v>
      </c>
      <c r="E246" t="s">
        <v>94</v>
      </c>
      <c r="F246">
        <v>106</v>
      </c>
      <c r="G246">
        <v>4562.84</v>
      </c>
      <c r="H246">
        <v>5</v>
      </c>
      <c r="I246">
        <v>182</v>
      </c>
      <c r="J246">
        <v>7</v>
      </c>
      <c r="K246">
        <v>304</v>
      </c>
      <c r="L246">
        <v>13.16</v>
      </c>
      <c r="M246">
        <v>104</v>
      </c>
      <c r="N246">
        <v>4454</v>
      </c>
      <c r="O246">
        <v>25</v>
      </c>
      <c r="P246">
        <v>1</v>
      </c>
      <c r="Q246">
        <v>4</v>
      </c>
      <c r="R246">
        <v>22</v>
      </c>
    </row>
    <row r="247" spans="1:18" x14ac:dyDescent="0.2">
      <c r="A247" t="s">
        <v>4314</v>
      </c>
      <c r="B247" t="s">
        <v>91</v>
      </c>
      <c r="C247" t="s">
        <v>268</v>
      </c>
      <c r="D247" t="s">
        <v>112</v>
      </c>
      <c r="E247" t="s">
        <v>94</v>
      </c>
      <c r="F247">
        <v>0</v>
      </c>
      <c r="G247">
        <v>0</v>
      </c>
      <c r="H247">
        <v>0</v>
      </c>
      <c r="I247">
        <v>0</v>
      </c>
      <c r="J247">
        <v>0</v>
      </c>
      <c r="K247">
        <v>0</v>
      </c>
      <c r="L247">
        <v>0</v>
      </c>
      <c r="M247">
        <v>0</v>
      </c>
      <c r="N247">
        <v>0</v>
      </c>
      <c r="O247">
        <v>3</v>
      </c>
      <c r="P247">
        <v>0</v>
      </c>
      <c r="Q247">
        <v>0</v>
      </c>
      <c r="R247">
        <v>3</v>
      </c>
    </row>
    <row r="248" spans="1:18" x14ac:dyDescent="0.2">
      <c r="A248" t="s">
        <v>4315</v>
      </c>
      <c r="B248" t="s">
        <v>84</v>
      </c>
      <c r="C248" t="s">
        <v>267</v>
      </c>
      <c r="D248" t="s">
        <v>195</v>
      </c>
      <c r="E248" t="s">
        <v>94</v>
      </c>
      <c r="F248">
        <v>231</v>
      </c>
      <c r="G248">
        <v>5118.84</v>
      </c>
      <c r="H248">
        <v>5</v>
      </c>
      <c r="I248">
        <v>111</v>
      </c>
      <c r="J248">
        <v>14</v>
      </c>
      <c r="K248">
        <v>230</v>
      </c>
      <c r="L248">
        <v>-93.36</v>
      </c>
      <c r="M248">
        <v>222</v>
      </c>
      <c r="N248">
        <v>4906.4799999999996</v>
      </c>
      <c r="O248">
        <v>37</v>
      </c>
      <c r="P248">
        <v>7</v>
      </c>
      <c r="Q248">
        <v>2</v>
      </c>
      <c r="R248">
        <v>42</v>
      </c>
    </row>
    <row r="249" spans="1:18" x14ac:dyDescent="0.2">
      <c r="A249" t="s">
        <v>4316</v>
      </c>
      <c r="B249" t="s">
        <v>84</v>
      </c>
      <c r="C249" t="s">
        <v>268</v>
      </c>
      <c r="D249" t="s">
        <v>198</v>
      </c>
      <c r="E249" t="s">
        <v>94</v>
      </c>
      <c r="F249">
        <v>246</v>
      </c>
      <c r="G249">
        <v>6785.48</v>
      </c>
      <c r="H249">
        <v>4</v>
      </c>
      <c r="I249">
        <v>129</v>
      </c>
      <c r="J249">
        <v>23</v>
      </c>
      <c r="K249">
        <v>380</v>
      </c>
      <c r="L249">
        <v>-3.98</v>
      </c>
      <c r="M249">
        <v>227</v>
      </c>
      <c r="N249">
        <v>6530.5</v>
      </c>
      <c r="O249">
        <v>62</v>
      </c>
      <c r="P249">
        <v>10</v>
      </c>
      <c r="Q249">
        <v>4</v>
      </c>
      <c r="R249">
        <v>68</v>
      </c>
    </row>
    <row r="250" spans="1:18" x14ac:dyDescent="0.2">
      <c r="A250" t="s">
        <v>4317</v>
      </c>
      <c r="B250" t="s">
        <v>91</v>
      </c>
      <c r="C250" t="s">
        <v>271</v>
      </c>
      <c r="D250" t="s">
        <v>240</v>
      </c>
      <c r="E250" t="s">
        <v>94</v>
      </c>
      <c r="F250">
        <v>0</v>
      </c>
      <c r="G250">
        <v>0</v>
      </c>
      <c r="H250">
        <v>0</v>
      </c>
      <c r="I250">
        <v>0</v>
      </c>
      <c r="J250">
        <v>0</v>
      </c>
      <c r="K250">
        <v>0</v>
      </c>
      <c r="L250">
        <v>0</v>
      </c>
      <c r="M250">
        <v>0</v>
      </c>
      <c r="N250">
        <v>0</v>
      </c>
      <c r="O250">
        <v>7</v>
      </c>
      <c r="P250">
        <v>1</v>
      </c>
      <c r="Q250">
        <v>1</v>
      </c>
      <c r="R250">
        <v>7</v>
      </c>
    </row>
    <row r="251" spans="1:18" x14ac:dyDescent="0.2">
      <c r="A251" t="s">
        <v>4318</v>
      </c>
      <c r="B251" t="s">
        <v>91</v>
      </c>
      <c r="C251" t="s">
        <v>268</v>
      </c>
      <c r="D251" t="s">
        <v>198</v>
      </c>
      <c r="E251" t="s">
        <v>94</v>
      </c>
      <c r="F251">
        <v>0</v>
      </c>
      <c r="G251">
        <v>0</v>
      </c>
      <c r="H251">
        <v>0</v>
      </c>
      <c r="I251">
        <v>0</v>
      </c>
      <c r="J251">
        <v>0</v>
      </c>
      <c r="K251">
        <v>0</v>
      </c>
      <c r="L251">
        <v>0</v>
      </c>
      <c r="M251">
        <v>0</v>
      </c>
      <c r="N251">
        <v>0</v>
      </c>
      <c r="O251">
        <v>22</v>
      </c>
      <c r="P251">
        <v>2</v>
      </c>
      <c r="Q251">
        <v>1</v>
      </c>
      <c r="R251">
        <v>23</v>
      </c>
    </row>
    <row r="252" spans="1:18" x14ac:dyDescent="0.2">
      <c r="A252" t="s">
        <v>4319</v>
      </c>
      <c r="B252" t="s">
        <v>91</v>
      </c>
      <c r="C252" t="s">
        <v>266</v>
      </c>
      <c r="D252" t="s">
        <v>130</v>
      </c>
      <c r="E252" t="s">
        <v>94</v>
      </c>
      <c r="F252">
        <v>0</v>
      </c>
      <c r="G252">
        <v>0</v>
      </c>
      <c r="H252">
        <v>0</v>
      </c>
      <c r="I252">
        <v>0</v>
      </c>
      <c r="J252">
        <v>0</v>
      </c>
      <c r="K252">
        <v>0</v>
      </c>
      <c r="L252">
        <v>0</v>
      </c>
      <c r="M252">
        <v>0</v>
      </c>
      <c r="N252">
        <v>0</v>
      </c>
      <c r="O252">
        <v>2</v>
      </c>
      <c r="P252">
        <v>0</v>
      </c>
      <c r="Q252">
        <v>0</v>
      </c>
      <c r="R252">
        <v>2</v>
      </c>
    </row>
    <row r="253" spans="1:18" x14ac:dyDescent="0.2">
      <c r="A253" t="s">
        <v>4320</v>
      </c>
      <c r="B253" t="s">
        <v>86</v>
      </c>
      <c r="C253" t="s">
        <v>264</v>
      </c>
      <c r="D253" t="s">
        <v>246</v>
      </c>
      <c r="E253" t="s">
        <v>94</v>
      </c>
      <c r="F253">
        <v>233</v>
      </c>
      <c r="G253">
        <v>1592.96</v>
      </c>
      <c r="H253">
        <v>3</v>
      </c>
      <c r="I253">
        <v>10</v>
      </c>
      <c r="J253">
        <v>15</v>
      </c>
      <c r="K253">
        <v>96</v>
      </c>
      <c r="L253">
        <v>-13.96</v>
      </c>
      <c r="M253">
        <v>221</v>
      </c>
      <c r="N253">
        <v>1493</v>
      </c>
      <c r="O253">
        <v>13</v>
      </c>
      <c r="P253">
        <v>0</v>
      </c>
      <c r="Q253">
        <v>0</v>
      </c>
      <c r="R253">
        <v>13</v>
      </c>
    </row>
    <row r="254" spans="1:18" x14ac:dyDescent="0.2">
      <c r="A254" t="s">
        <v>4321</v>
      </c>
      <c r="B254" t="s">
        <v>91</v>
      </c>
      <c r="C254" t="s">
        <v>270</v>
      </c>
      <c r="D254" t="s">
        <v>192</v>
      </c>
      <c r="E254" t="s">
        <v>94</v>
      </c>
      <c r="F254">
        <v>0</v>
      </c>
      <c r="G254">
        <v>0</v>
      </c>
      <c r="H254">
        <v>0</v>
      </c>
      <c r="I254">
        <v>0</v>
      </c>
      <c r="J254">
        <v>0</v>
      </c>
      <c r="K254">
        <v>0</v>
      </c>
      <c r="L254">
        <v>0</v>
      </c>
      <c r="M254">
        <v>0</v>
      </c>
      <c r="N254">
        <v>0</v>
      </c>
      <c r="O254">
        <v>43</v>
      </c>
      <c r="P254">
        <v>3</v>
      </c>
      <c r="Q254">
        <v>2</v>
      </c>
      <c r="R254">
        <v>44</v>
      </c>
    </row>
    <row r="255" spans="1:18" x14ac:dyDescent="0.2">
      <c r="A255" t="s">
        <v>4322</v>
      </c>
      <c r="B255" t="s">
        <v>87</v>
      </c>
      <c r="C255" t="s">
        <v>269</v>
      </c>
      <c r="D255" t="s">
        <v>245</v>
      </c>
      <c r="E255" t="s">
        <v>94</v>
      </c>
      <c r="F255">
        <v>94</v>
      </c>
      <c r="G255">
        <v>4389</v>
      </c>
      <c r="H255">
        <v>2</v>
      </c>
      <c r="I255">
        <v>100</v>
      </c>
      <c r="J255">
        <v>9</v>
      </c>
      <c r="K255">
        <v>297</v>
      </c>
      <c r="L255">
        <v>2</v>
      </c>
      <c r="M255">
        <v>87</v>
      </c>
      <c r="N255">
        <v>4194</v>
      </c>
      <c r="O255">
        <v>10</v>
      </c>
      <c r="P255">
        <v>3</v>
      </c>
      <c r="Q255">
        <v>0</v>
      </c>
      <c r="R255">
        <v>13</v>
      </c>
    </row>
    <row r="256" spans="1:18" x14ac:dyDescent="0.2">
      <c r="A256" t="s">
        <v>4323</v>
      </c>
      <c r="B256" t="s">
        <v>87</v>
      </c>
      <c r="C256" t="s">
        <v>268</v>
      </c>
      <c r="D256" t="s">
        <v>129</v>
      </c>
      <c r="E256" t="s">
        <v>94</v>
      </c>
      <c r="F256">
        <v>166</v>
      </c>
      <c r="G256">
        <v>8068.36</v>
      </c>
      <c r="H256">
        <v>10</v>
      </c>
      <c r="I256">
        <v>408</v>
      </c>
      <c r="J256">
        <v>10</v>
      </c>
      <c r="K256">
        <v>380</v>
      </c>
      <c r="L256">
        <v>146.63999999999999</v>
      </c>
      <c r="M256">
        <v>166</v>
      </c>
      <c r="N256">
        <v>8243</v>
      </c>
      <c r="O256">
        <v>10</v>
      </c>
      <c r="P256">
        <v>5</v>
      </c>
      <c r="Q256">
        <v>1</v>
      </c>
      <c r="R256">
        <v>14</v>
      </c>
    </row>
    <row r="257" spans="1:18" x14ac:dyDescent="0.2">
      <c r="A257" t="s">
        <v>4324</v>
      </c>
      <c r="B257" t="s">
        <v>84</v>
      </c>
      <c r="C257" t="s">
        <v>271</v>
      </c>
      <c r="D257" t="s">
        <v>216</v>
      </c>
      <c r="E257" t="s">
        <v>94</v>
      </c>
      <c r="F257">
        <v>220</v>
      </c>
      <c r="G257">
        <v>5076</v>
      </c>
      <c r="H257">
        <v>1</v>
      </c>
      <c r="I257">
        <v>72</v>
      </c>
      <c r="J257">
        <v>14</v>
      </c>
      <c r="K257">
        <v>217</v>
      </c>
      <c r="L257">
        <v>16</v>
      </c>
      <c r="M257">
        <v>207</v>
      </c>
      <c r="N257">
        <v>4947</v>
      </c>
      <c r="O257">
        <v>54</v>
      </c>
      <c r="P257">
        <v>6</v>
      </c>
      <c r="Q257">
        <v>7</v>
      </c>
      <c r="R257">
        <v>53</v>
      </c>
    </row>
    <row r="258" spans="1:18" x14ac:dyDescent="0.2">
      <c r="A258" t="s">
        <v>4325</v>
      </c>
      <c r="B258" t="s">
        <v>91</v>
      </c>
      <c r="C258" t="s">
        <v>269</v>
      </c>
      <c r="D258" t="s">
        <v>154</v>
      </c>
      <c r="E258" t="s">
        <v>94</v>
      </c>
      <c r="F258">
        <v>0</v>
      </c>
      <c r="G258">
        <v>0</v>
      </c>
      <c r="H258">
        <v>0</v>
      </c>
      <c r="I258">
        <v>0</v>
      </c>
      <c r="J258">
        <v>0</v>
      </c>
      <c r="K258">
        <v>0</v>
      </c>
      <c r="L258">
        <v>0</v>
      </c>
      <c r="M258">
        <v>0</v>
      </c>
      <c r="N258">
        <v>0</v>
      </c>
      <c r="O258">
        <v>266</v>
      </c>
      <c r="P258">
        <v>20</v>
      </c>
      <c r="Q258">
        <v>37</v>
      </c>
      <c r="R258">
        <v>249</v>
      </c>
    </row>
    <row r="259" spans="1:18" x14ac:dyDescent="0.2">
      <c r="A259" t="s">
        <v>4326</v>
      </c>
      <c r="B259" t="s">
        <v>87</v>
      </c>
      <c r="C259" t="s">
        <v>269</v>
      </c>
      <c r="D259" t="s">
        <v>182</v>
      </c>
      <c r="E259" t="s">
        <v>94</v>
      </c>
      <c r="F259">
        <v>104</v>
      </c>
      <c r="G259">
        <v>4916</v>
      </c>
      <c r="H259">
        <v>3</v>
      </c>
      <c r="I259">
        <v>163</v>
      </c>
      <c r="J259">
        <v>3</v>
      </c>
      <c r="K259">
        <v>82</v>
      </c>
      <c r="L259">
        <v>-14</v>
      </c>
      <c r="M259">
        <v>104</v>
      </c>
      <c r="N259">
        <v>4983</v>
      </c>
      <c r="O259">
        <v>4</v>
      </c>
      <c r="P259">
        <v>0</v>
      </c>
      <c r="Q259">
        <v>0</v>
      </c>
      <c r="R259">
        <v>4</v>
      </c>
    </row>
    <row r="260" spans="1:18" x14ac:dyDescent="0.2">
      <c r="A260" t="s">
        <v>4327</v>
      </c>
      <c r="B260" t="s">
        <v>87</v>
      </c>
      <c r="C260" t="s">
        <v>265</v>
      </c>
      <c r="D260" t="s">
        <v>180</v>
      </c>
      <c r="E260" t="s">
        <v>94</v>
      </c>
      <c r="F260">
        <v>85</v>
      </c>
      <c r="G260">
        <v>4122.84</v>
      </c>
      <c r="H260">
        <v>4</v>
      </c>
      <c r="I260">
        <v>147</v>
      </c>
      <c r="J260">
        <v>4</v>
      </c>
      <c r="K260">
        <v>105</v>
      </c>
      <c r="L260">
        <v>59.12</v>
      </c>
      <c r="M260">
        <v>85</v>
      </c>
      <c r="N260">
        <v>4223.96</v>
      </c>
      <c r="O260">
        <v>16</v>
      </c>
      <c r="P260">
        <v>0</v>
      </c>
      <c r="Q260">
        <v>1</v>
      </c>
      <c r="R260">
        <v>15</v>
      </c>
    </row>
    <row r="261" spans="1:18" x14ac:dyDescent="0.2">
      <c r="A261" t="s">
        <v>4328</v>
      </c>
      <c r="B261" t="s">
        <v>87</v>
      </c>
      <c r="C261" t="s">
        <v>268</v>
      </c>
      <c r="D261" t="s">
        <v>243</v>
      </c>
      <c r="E261" t="s">
        <v>94</v>
      </c>
      <c r="F261">
        <v>107</v>
      </c>
      <c r="G261">
        <v>5597.68</v>
      </c>
      <c r="H261">
        <v>5</v>
      </c>
      <c r="I261">
        <v>296</v>
      </c>
      <c r="J261">
        <v>6</v>
      </c>
      <c r="K261">
        <v>317</v>
      </c>
      <c r="L261">
        <v>102.8</v>
      </c>
      <c r="M261">
        <v>106</v>
      </c>
      <c r="N261">
        <v>5679.48</v>
      </c>
      <c r="O261">
        <v>11</v>
      </c>
      <c r="P261">
        <v>1</v>
      </c>
      <c r="Q261">
        <v>0</v>
      </c>
      <c r="R261">
        <v>12</v>
      </c>
    </row>
    <row r="262" spans="1:18" x14ac:dyDescent="0.2">
      <c r="A262" t="s">
        <v>4329</v>
      </c>
      <c r="B262" t="s">
        <v>86</v>
      </c>
      <c r="C262" t="s">
        <v>269</v>
      </c>
      <c r="D262" t="s">
        <v>253</v>
      </c>
      <c r="E262" t="s">
        <v>94</v>
      </c>
      <c r="F262">
        <v>163</v>
      </c>
      <c r="G262">
        <v>966.48</v>
      </c>
      <c r="H262">
        <v>6</v>
      </c>
      <c r="I262">
        <v>29</v>
      </c>
      <c r="J262">
        <v>11</v>
      </c>
      <c r="K262">
        <v>79</v>
      </c>
      <c r="L262">
        <v>-1.98</v>
      </c>
      <c r="M262">
        <v>158</v>
      </c>
      <c r="N262">
        <v>914.5</v>
      </c>
      <c r="O262">
        <v>7</v>
      </c>
      <c r="P262">
        <v>1</v>
      </c>
      <c r="Q262">
        <v>1</v>
      </c>
      <c r="R262">
        <v>7</v>
      </c>
    </row>
    <row r="263" spans="1:18" x14ac:dyDescent="0.2">
      <c r="A263" t="s">
        <v>4330</v>
      </c>
      <c r="B263" t="s">
        <v>89</v>
      </c>
      <c r="C263" t="s">
        <v>265</v>
      </c>
      <c r="D263" t="s">
        <v>160</v>
      </c>
      <c r="E263" t="s">
        <v>94</v>
      </c>
      <c r="F263">
        <v>6</v>
      </c>
      <c r="G263">
        <v>131</v>
      </c>
      <c r="H263">
        <v>0</v>
      </c>
      <c r="I263">
        <v>0</v>
      </c>
      <c r="J263">
        <v>0</v>
      </c>
      <c r="K263">
        <v>0</v>
      </c>
      <c r="L263">
        <v>0</v>
      </c>
      <c r="M263">
        <v>6</v>
      </c>
      <c r="N263">
        <v>131</v>
      </c>
      <c r="O263">
        <v>0</v>
      </c>
      <c r="P263">
        <v>0</v>
      </c>
      <c r="Q263">
        <v>0</v>
      </c>
      <c r="R263">
        <v>0</v>
      </c>
    </row>
    <row r="264" spans="1:18" x14ac:dyDescent="0.2">
      <c r="A264" t="s">
        <v>4331</v>
      </c>
      <c r="B264" t="s">
        <v>91</v>
      </c>
      <c r="C264" t="s">
        <v>268</v>
      </c>
      <c r="D264" t="s">
        <v>252</v>
      </c>
      <c r="E264" t="s">
        <v>94</v>
      </c>
      <c r="F264">
        <v>0</v>
      </c>
      <c r="G264">
        <v>0</v>
      </c>
      <c r="H264">
        <v>0</v>
      </c>
      <c r="I264">
        <v>0</v>
      </c>
      <c r="J264">
        <v>0</v>
      </c>
      <c r="K264">
        <v>0</v>
      </c>
      <c r="L264">
        <v>0</v>
      </c>
      <c r="M264">
        <v>0</v>
      </c>
      <c r="N264">
        <v>0</v>
      </c>
      <c r="O264">
        <v>25</v>
      </c>
      <c r="P264">
        <v>0</v>
      </c>
      <c r="Q264">
        <v>2</v>
      </c>
      <c r="R264">
        <v>23</v>
      </c>
    </row>
    <row r="265" spans="1:18" x14ac:dyDescent="0.2">
      <c r="A265" t="s">
        <v>4332</v>
      </c>
      <c r="B265" t="s">
        <v>91</v>
      </c>
      <c r="C265" t="s">
        <v>268</v>
      </c>
      <c r="D265" t="s">
        <v>134</v>
      </c>
      <c r="E265" t="s">
        <v>94</v>
      </c>
      <c r="F265">
        <v>0</v>
      </c>
      <c r="G265">
        <v>0</v>
      </c>
      <c r="H265">
        <v>0</v>
      </c>
      <c r="I265">
        <v>0</v>
      </c>
      <c r="J265">
        <v>0</v>
      </c>
      <c r="K265">
        <v>0</v>
      </c>
      <c r="L265">
        <v>0</v>
      </c>
      <c r="M265">
        <v>0</v>
      </c>
      <c r="N265">
        <v>0</v>
      </c>
      <c r="O265">
        <v>8</v>
      </c>
      <c r="P265">
        <v>1</v>
      </c>
      <c r="Q265">
        <v>1</v>
      </c>
      <c r="R265">
        <v>8</v>
      </c>
    </row>
    <row r="266" spans="1:18" x14ac:dyDescent="0.2">
      <c r="A266" t="s">
        <v>4333</v>
      </c>
      <c r="B266" t="s">
        <v>91</v>
      </c>
      <c r="C266" t="s">
        <v>268</v>
      </c>
      <c r="D266" t="s">
        <v>181</v>
      </c>
      <c r="E266" t="s">
        <v>94</v>
      </c>
      <c r="F266">
        <v>0</v>
      </c>
      <c r="G266">
        <v>0</v>
      </c>
      <c r="H266">
        <v>0</v>
      </c>
      <c r="I266">
        <v>0</v>
      </c>
      <c r="J266">
        <v>0</v>
      </c>
      <c r="K266">
        <v>0</v>
      </c>
      <c r="L266">
        <v>0</v>
      </c>
      <c r="M266">
        <v>0</v>
      </c>
      <c r="N266">
        <v>0</v>
      </c>
      <c r="O266">
        <v>75</v>
      </c>
      <c r="P266">
        <v>9</v>
      </c>
      <c r="Q266">
        <v>9</v>
      </c>
      <c r="R266">
        <v>75</v>
      </c>
    </row>
    <row r="267" spans="1:18" x14ac:dyDescent="0.2">
      <c r="A267" t="s">
        <v>4334</v>
      </c>
      <c r="B267" t="s">
        <v>89</v>
      </c>
      <c r="C267" t="s">
        <v>272</v>
      </c>
      <c r="D267" t="s">
        <v>194</v>
      </c>
      <c r="E267" t="s">
        <v>94</v>
      </c>
      <c r="F267">
        <v>4</v>
      </c>
      <c r="G267">
        <v>92</v>
      </c>
      <c r="H267">
        <v>0</v>
      </c>
      <c r="I267">
        <v>0</v>
      </c>
      <c r="J267">
        <v>1</v>
      </c>
      <c r="K267">
        <v>12</v>
      </c>
      <c r="L267">
        <v>0</v>
      </c>
      <c r="M267">
        <v>3</v>
      </c>
      <c r="N267">
        <v>80</v>
      </c>
      <c r="O267">
        <v>0</v>
      </c>
      <c r="P267">
        <v>0</v>
      </c>
      <c r="Q267">
        <v>0</v>
      </c>
      <c r="R267">
        <v>0</v>
      </c>
    </row>
    <row r="268" spans="1:18" x14ac:dyDescent="0.2">
      <c r="A268" t="s">
        <v>4335</v>
      </c>
      <c r="B268" t="s">
        <v>84</v>
      </c>
      <c r="C268" t="s">
        <v>271</v>
      </c>
      <c r="D268" t="s">
        <v>214</v>
      </c>
      <c r="E268" t="s">
        <v>94</v>
      </c>
      <c r="F268">
        <v>231</v>
      </c>
      <c r="G268">
        <v>6064</v>
      </c>
      <c r="H268">
        <v>8</v>
      </c>
      <c r="I268">
        <v>297</v>
      </c>
      <c r="J268">
        <v>11</v>
      </c>
      <c r="K268">
        <v>235</v>
      </c>
      <c r="L268">
        <v>-65.5</v>
      </c>
      <c r="M268">
        <v>228</v>
      </c>
      <c r="N268">
        <v>6060.5</v>
      </c>
      <c r="O268">
        <v>31</v>
      </c>
      <c r="P268">
        <v>3</v>
      </c>
      <c r="Q268">
        <v>4</v>
      </c>
      <c r="R268">
        <v>30</v>
      </c>
    </row>
    <row r="269" spans="1:18" x14ac:dyDescent="0.2">
      <c r="A269" t="s">
        <v>4336</v>
      </c>
      <c r="B269" t="s">
        <v>84</v>
      </c>
      <c r="C269" t="s">
        <v>270</v>
      </c>
      <c r="D269" t="s">
        <v>149</v>
      </c>
      <c r="E269" t="s">
        <v>94</v>
      </c>
      <c r="F269">
        <v>639</v>
      </c>
      <c r="G269">
        <v>16182.48</v>
      </c>
      <c r="H269">
        <v>9</v>
      </c>
      <c r="I269">
        <v>332</v>
      </c>
      <c r="J269">
        <v>39</v>
      </c>
      <c r="K269">
        <v>617</v>
      </c>
      <c r="L269">
        <v>36.5</v>
      </c>
      <c r="M269">
        <v>609</v>
      </c>
      <c r="N269">
        <v>15933.98</v>
      </c>
      <c r="O269">
        <v>118</v>
      </c>
      <c r="P269">
        <v>17</v>
      </c>
      <c r="Q269">
        <v>16</v>
      </c>
      <c r="R269">
        <v>119</v>
      </c>
    </row>
    <row r="270" spans="1:18" x14ac:dyDescent="0.2">
      <c r="A270" t="s">
        <v>4337</v>
      </c>
      <c r="B270" t="s">
        <v>91</v>
      </c>
      <c r="C270" t="s">
        <v>269</v>
      </c>
      <c r="D270" t="s">
        <v>145</v>
      </c>
      <c r="E270" t="s">
        <v>94</v>
      </c>
      <c r="F270">
        <v>0</v>
      </c>
      <c r="G270">
        <v>0</v>
      </c>
      <c r="H270">
        <v>0</v>
      </c>
      <c r="I270">
        <v>0</v>
      </c>
      <c r="J270">
        <v>0</v>
      </c>
      <c r="K270">
        <v>0</v>
      </c>
      <c r="L270">
        <v>0</v>
      </c>
      <c r="M270">
        <v>0</v>
      </c>
      <c r="N270">
        <v>0</v>
      </c>
      <c r="O270">
        <v>71</v>
      </c>
      <c r="P270">
        <v>3</v>
      </c>
      <c r="Q270">
        <v>11</v>
      </c>
      <c r="R270">
        <v>63</v>
      </c>
    </row>
    <row r="271" spans="1:18" x14ac:dyDescent="0.2">
      <c r="A271" t="s">
        <v>4338</v>
      </c>
      <c r="B271" t="s">
        <v>91</v>
      </c>
      <c r="C271" t="s">
        <v>270</v>
      </c>
      <c r="D271" t="s">
        <v>250</v>
      </c>
      <c r="E271" t="s">
        <v>94</v>
      </c>
      <c r="F271">
        <v>0</v>
      </c>
      <c r="G271">
        <v>0</v>
      </c>
      <c r="H271">
        <v>0</v>
      </c>
      <c r="I271">
        <v>0</v>
      </c>
      <c r="J271">
        <v>0</v>
      </c>
      <c r="K271">
        <v>0</v>
      </c>
      <c r="L271">
        <v>0</v>
      </c>
      <c r="M271">
        <v>0</v>
      </c>
      <c r="N271">
        <v>0</v>
      </c>
      <c r="O271">
        <v>71</v>
      </c>
      <c r="P271">
        <v>7</v>
      </c>
      <c r="Q271">
        <v>9</v>
      </c>
      <c r="R271">
        <v>69</v>
      </c>
    </row>
    <row r="272" spans="1:18" x14ac:dyDescent="0.2">
      <c r="A272" t="s">
        <v>4339</v>
      </c>
      <c r="B272" t="s">
        <v>89</v>
      </c>
      <c r="C272" t="s">
        <v>264</v>
      </c>
      <c r="D272" t="s">
        <v>246</v>
      </c>
      <c r="E272" t="s">
        <v>94</v>
      </c>
      <c r="F272">
        <v>2</v>
      </c>
      <c r="G272">
        <v>37</v>
      </c>
      <c r="H272">
        <v>0</v>
      </c>
      <c r="I272">
        <v>0</v>
      </c>
      <c r="J272">
        <v>0</v>
      </c>
      <c r="K272">
        <v>0</v>
      </c>
      <c r="L272">
        <v>15</v>
      </c>
      <c r="M272">
        <v>2</v>
      </c>
      <c r="N272">
        <v>52</v>
      </c>
      <c r="O272">
        <v>0</v>
      </c>
      <c r="P272">
        <v>0</v>
      </c>
      <c r="Q272">
        <v>0</v>
      </c>
      <c r="R272">
        <v>0</v>
      </c>
    </row>
    <row r="273" spans="1:18" x14ac:dyDescent="0.2">
      <c r="A273" t="s">
        <v>4340</v>
      </c>
      <c r="B273" t="s">
        <v>87</v>
      </c>
      <c r="C273" t="s">
        <v>266</v>
      </c>
      <c r="D273" t="s">
        <v>172</v>
      </c>
      <c r="E273" t="s">
        <v>94</v>
      </c>
      <c r="F273">
        <v>156</v>
      </c>
      <c r="G273">
        <v>7329</v>
      </c>
      <c r="H273">
        <v>5</v>
      </c>
      <c r="I273">
        <v>240</v>
      </c>
      <c r="J273">
        <v>7</v>
      </c>
      <c r="K273">
        <v>180</v>
      </c>
      <c r="L273">
        <v>36.479999999999997</v>
      </c>
      <c r="M273">
        <v>154</v>
      </c>
      <c r="N273">
        <v>7425.48</v>
      </c>
      <c r="O273">
        <v>44</v>
      </c>
      <c r="P273">
        <v>6</v>
      </c>
      <c r="Q273">
        <v>6</v>
      </c>
      <c r="R273">
        <v>44</v>
      </c>
    </row>
    <row r="274" spans="1:18" x14ac:dyDescent="0.2">
      <c r="A274" t="s">
        <v>4341</v>
      </c>
      <c r="B274" t="s">
        <v>87</v>
      </c>
      <c r="C274" t="s">
        <v>266</v>
      </c>
      <c r="D274" t="s">
        <v>231</v>
      </c>
      <c r="E274" t="s">
        <v>94</v>
      </c>
      <c r="F274">
        <v>95</v>
      </c>
      <c r="G274">
        <v>4191.84</v>
      </c>
      <c r="H274">
        <v>5</v>
      </c>
      <c r="I274">
        <v>280</v>
      </c>
      <c r="J274">
        <v>3</v>
      </c>
      <c r="K274">
        <v>111</v>
      </c>
      <c r="L274">
        <v>5.64</v>
      </c>
      <c r="M274">
        <v>97</v>
      </c>
      <c r="N274">
        <v>4366.4799999999996</v>
      </c>
      <c r="O274">
        <v>17</v>
      </c>
      <c r="P274">
        <v>0</v>
      </c>
      <c r="Q274">
        <v>1</v>
      </c>
      <c r="R274">
        <v>16</v>
      </c>
    </row>
    <row r="275" spans="1:18" x14ac:dyDescent="0.2">
      <c r="A275" t="s">
        <v>4342</v>
      </c>
      <c r="B275" t="s">
        <v>84</v>
      </c>
      <c r="C275" t="s">
        <v>265</v>
      </c>
      <c r="D275" t="s">
        <v>235</v>
      </c>
      <c r="E275" t="s">
        <v>94</v>
      </c>
      <c r="F275">
        <v>181</v>
      </c>
      <c r="G275">
        <v>3332</v>
      </c>
      <c r="H275">
        <v>5</v>
      </c>
      <c r="I275">
        <v>66</v>
      </c>
      <c r="J275">
        <v>12</v>
      </c>
      <c r="K275">
        <v>252</v>
      </c>
      <c r="L275">
        <v>32</v>
      </c>
      <c r="M275">
        <v>174</v>
      </c>
      <c r="N275">
        <v>3178</v>
      </c>
      <c r="O275">
        <v>58</v>
      </c>
      <c r="P275">
        <v>5</v>
      </c>
      <c r="Q275">
        <v>1</v>
      </c>
      <c r="R275">
        <v>62</v>
      </c>
    </row>
    <row r="276" spans="1:18" x14ac:dyDescent="0.2">
      <c r="A276" t="s">
        <v>4343</v>
      </c>
      <c r="B276" t="s">
        <v>91</v>
      </c>
      <c r="C276" t="s">
        <v>265</v>
      </c>
      <c r="D276" t="s">
        <v>147</v>
      </c>
      <c r="E276" t="s">
        <v>94</v>
      </c>
      <c r="F276">
        <v>0</v>
      </c>
      <c r="G276">
        <v>0</v>
      </c>
      <c r="H276">
        <v>0</v>
      </c>
      <c r="I276">
        <v>0</v>
      </c>
      <c r="J276">
        <v>0</v>
      </c>
      <c r="K276">
        <v>0</v>
      </c>
      <c r="L276">
        <v>0</v>
      </c>
      <c r="M276">
        <v>0</v>
      </c>
      <c r="N276">
        <v>0</v>
      </c>
      <c r="O276">
        <v>249</v>
      </c>
      <c r="P276">
        <v>18</v>
      </c>
      <c r="Q276">
        <v>34</v>
      </c>
      <c r="R276">
        <v>233</v>
      </c>
    </row>
    <row r="277" spans="1:18" x14ac:dyDescent="0.2">
      <c r="A277" t="s">
        <v>4344</v>
      </c>
      <c r="B277" t="s">
        <v>89</v>
      </c>
      <c r="C277" t="s">
        <v>266</v>
      </c>
      <c r="D277" t="s">
        <v>156</v>
      </c>
      <c r="E277" t="s">
        <v>94</v>
      </c>
      <c r="F277">
        <v>2</v>
      </c>
      <c r="G277">
        <v>50</v>
      </c>
      <c r="H277">
        <v>0</v>
      </c>
      <c r="I277">
        <v>0</v>
      </c>
      <c r="J277">
        <v>0</v>
      </c>
      <c r="K277">
        <v>0</v>
      </c>
      <c r="L277">
        <v>0</v>
      </c>
      <c r="M277">
        <v>2</v>
      </c>
      <c r="N277">
        <v>50</v>
      </c>
      <c r="O277">
        <v>0</v>
      </c>
      <c r="P277">
        <v>0</v>
      </c>
      <c r="Q277">
        <v>0</v>
      </c>
      <c r="R277">
        <v>0</v>
      </c>
    </row>
    <row r="278" spans="1:18" x14ac:dyDescent="0.2">
      <c r="A278" t="s">
        <v>4345</v>
      </c>
      <c r="B278" t="s">
        <v>86</v>
      </c>
      <c r="C278" t="s">
        <v>272</v>
      </c>
      <c r="D278" t="s">
        <v>168</v>
      </c>
      <c r="E278" t="s">
        <v>94</v>
      </c>
      <c r="F278">
        <v>55</v>
      </c>
      <c r="G278">
        <v>412</v>
      </c>
      <c r="H278">
        <v>3</v>
      </c>
      <c r="I278">
        <v>16</v>
      </c>
      <c r="J278">
        <v>5</v>
      </c>
      <c r="K278">
        <v>37</v>
      </c>
      <c r="L278">
        <v>1</v>
      </c>
      <c r="M278">
        <v>53</v>
      </c>
      <c r="N278">
        <v>392</v>
      </c>
      <c r="O278">
        <v>2</v>
      </c>
      <c r="P278">
        <v>0</v>
      </c>
      <c r="Q278">
        <v>0</v>
      </c>
      <c r="R278">
        <v>2</v>
      </c>
    </row>
    <row r="279" spans="1:18" x14ac:dyDescent="0.2">
      <c r="A279" t="s">
        <v>4346</v>
      </c>
      <c r="B279" t="s">
        <v>89</v>
      </c>
      <c r="C279" t="s">
        <v>266</v>
      </c>
      <c r="D279" t="s">
        <v>242</v>
      </c>
      <c r="E279" t="s">
        <v>94</v>
      </c>
      <c r="F279">
        <v>1</v>
      </c>
      <c r="G279">
        <v>16</v>
      </c>
      <c r="H279">
        <v>0</v>
      </c>
      <c r="I279">
        <v>0</v>
      </c>
      <c r="J279">
        <v>0</v>
      </c>
      <c r="K279">
        <v>0</v>
      </c>
      <c r="L279">
        <v>0</v>
      </c>
      <c r="M279">
        <v>1</v>
      </c>
      <c r="N279">
        <v>16</v>
      </c>
      <c r="O279">
        <v>0</v>
      </c>
      <c r="P279">
        <v>0</v>
      </c>
      <c r="Q279">
        <v>0</v>
      </c>
      <c r="R279">
        <v>0</v>
      </c>
    </row>
    <row r="280" spans="1:18" x14ac:dyDescent="0.2">
      <c r="A280" t="s">
        <v>4347</v>
      </c>
      <c r="B280" t="s">
        <v>86</v>
      </c>
      <c r="C280" t="s">
        <v>272</v>
      </c>
      <c r="D280" t="s">
        <v>174</v>
      </c>
      <c r="E280" t="s">
        <v>94</v>
      </c>
      <c r="F280">
        <v>603</v>
      </c>
      <c r="G280">
        <v>4156</v>
      </c>
      <c r="H280">
        <v>5</v>
      </c>
      <c r="I280">
        <v>33</v>
      </c>
      <c r="J280">
        <v>32</v>
      </c>
      <c r="K280">
        <v>199</v>
      </c>
      <c r="L280">
        <v>-2</v>
      </c>
      <c r="M280">
        <v>576</v>
      </c>
      <c r="N280">
        <v>3988</v>
      </c>
      <c r="O280">
        <v>22</v>
      </c>
      <c r="P280">
        <v>0</v>
      </c>
      <c r="Q280">
        <v>6</v>
      </c>
      <c r="R280">
        <v>16</v>
      </c>
    </row>
    <row r="281" spans="1:18" x14ac:dyDescent="0.2">
      <c r="A281" t="s">
        <v>4348</v>
      </c>
      <c r="B281" t="s">
        <v>91</v>
      </c>
      <c r="C281" t="s">
        <v>270</v>
      </c>
      <c r="D281" t="s">
        <v>120</v>
      </c>
      <c r="E281" t="s">
        <v>94</v>
      </c>
      <c r="F281">
        <v>0</v>
      </c>
      <c r="G281">
        <v>0</v>
      </c>
      <c r="H281">
        <v>0</v>
      </c>
      <c r="I281">
        <v>0</v>
      </c>
      <c r="J281">
        <v>0</v>
      </c>
      <c r="K281">
        <v>0</v>
      </c>
      <c r="L281">
        <v>0</v>
      </c>
      <c r="M281">
        <v>0</v>
      </c>
      <c r="N281">
        <v>0</v>
      </c>
      <c r="O281">
        <v>109</v>
      </c>
      <c r="P281">
        <v>15</v>
      </c>
      <c r="Q281">
        <v>16</v>
      </c>
      <c r="R281">
        <v>108</v>
      </c>
    </row>
    <row r="282" spans="1:18" x14ac:dyDescent="0.2">
      <c r="A282" t="s">
        <v>4349</v>
      </c>
      <c r="B282" t="s">
        <v>89</v>
      </c>
      <c r="C282" t="s">
        <v>264</v>
      </c>
      <c r="D282" t="s">
        <v>136</v>
      </c>
      <c r="E282" t="s">
        <v>94</v>
      </c>
      <c r="F282">
        <v>2</v>
      </c>
      <c r="G282">
        <v>26</v>
      </c>
      <c r="H282">
        <v>0</v>
      </c>
      <c r="I282">
        <v>0</v>
      </c>
      <c r="J282">
        <v>0</v>
      </c>
      <c r="K282">
        <v>0</v>
      </c>
      <c r="L282">
        <v>2</v>
      </c>
      <c r="M282">
        <v>2</v>
      </c>
      <c r="N282">
        <v>28</v>
      </c>
      <c r="O282">
        <v>0</v>
      </c>
      <c r="P282">
        <v>0</v>
      </c>
      <c r="Q282">
        <v>0</v>
      </c>
      <c r="R282">
        <v>0</v>
      </c>
    </row>
    <row r="283" spans="1:18" x14ac:dyDescent="0.2">
      <c r="A283" t="s">
        <v>4350</v>
      </c>
      <c r="B283" t="s">
        <v>86</v>
      </c>
      <c r="C283" t="s">
        <v>269</v>
      </c>
      <c r="D283" t="s">
        <v>245</v>
      </c>
      <c r="E283" t="s">
        <v>94</v>
      </c>
      <c r="F283">
        <v>120</v>
      </c>
      <c r="G283">
        <v>704</v>
      </c>
      <c r="H283">
        <v>3</v>
      </c>
      <c r="I283">
        <v>10</v>
      </c>
      <c r="J283">
        <v>9</v>
      </c>
      <c r="K283">
        <v>51</v>
      </c>
      <c r="L283">
        <v>4</v>
      </c>
      <c r="M283">
        <v>114</v>
      </c>
      <c r="N283">
        <v>667</v>
      </c>
      <c r="O283">
        <v>2</v>
      </c>
      <c r="P283">
        <v>0</v>
      </c>
      <c r="Q283">
        <v>0</v>
      </c>
      <c r="R283">
        <v>2</v>
      </c>
    </row>
    <row r="284" spans="1:18" x14ac:dyDescent="0.2">
      <c r="A284" t="s">
        <v>4351</v>
      </c>
      <c r="B284" t="s">
        <v>91</v>
      </c>
      <c r="C284" t="s">
        <v>269</v>
      </c>
      <c r="D284" t="s">
        <v>119</v>
      </c>
      <c r="E284" t="s">
        <v>94</v>
      </c>
      <c r="F284">
        <v>0</v>
      </c>
      <c r="G284">
        <v>0</v>
      </c>
      <c r="H284">
        <v>0</v>
      </c>
      <c r="I284">
        <v>0</v>
      </c>
      <c r="J284">
        <v>0</v>
      </c>
      <c r="K284">
        <v>0</v>
      </c>
      <c r="L284">
        <v>0</v>
      </c>
      <c r="M284">
        <v>0</v>
      </c>
      <c r="N284">
        <v>0</v>
      </c>
      <c r="O284">
        <v>43</v>
      </c>
      <c r="P284">
        <v>2</v>
      </c>
      <c r="Q284">
        <v>2</v>
      </c>
      <c r="R284">
        <v>43</v>
      </c>
    </row>
    <row r="285" spans="1:18" x14ac:dyDescent="0.2">
      <c r="A285" t="s">
        <v>4352</v>
      </c>
      <c r="B285" t="s">
        <v>86</v>
      </c>
      <c r="C285" t="s">
        <v>273</v>
      </c>
      <c r="D285" t="s">
        <v>273</v>
      </c>
      <c r="E285" t="s">
        <v>94</v>
      </c>
      <c r="F285">
        <v>3</v>
      </c>
      <c r="G285">
        <v>24</v>
      </c>
      <c r="H285">
        <v>3</v>
      </c>
      <c r="I285">
        <v>15</v>
      </c>
      <c r="J285">
        <v>3</v>
      </c>
      <c r="K285">
        <v>24</v>
      </c>
      <c r="L285">
        <v>0</v>
      </c>
      <c r="M285">
        <v>3</v>
      </c>
      <c r="N285">
        <v>15</v>
      </c>
      <c r="O285">
        <v>1</v>
      </c>
      <c r="P285">
        <v>1</v>
      </c>
      <c r="Q285">
        <v>1</v>
      </c>
      <c r="R285">
        <v>1</v>
      </c>
    </row>
    <row r="286" spans="1:18" x14ac:dyDescent="0.2">
      <c r="A286" t="s">
        <v>4353</v>
      </c>
      <c r="B286" t="s">
        <v>89</v>
      </c>
      <c r="C286" t="s">
        <v>266</v>
      </c>
      <c r="D286" t="s">
        <v>187</v>
      </c>
      <c r="E286" t="s">
        <v>94</v>
      </c>
      <c r="F286">
        <v>2</v>
      </c>
      <c r="G286">
        <v>41</v>
      </c>
      <c r="H286">
        <v>0</v>
      </c>
      <c r="I286">
        <v>0</v>
      </c>
      <c r="J286">
        <v>0</v>
      </c>
      <c r="K286">
        <v>0</v>
      </c>
      <c r="L286">
        <v>0</v>
      </c>
      <c r="M286">
        <v>2</v>
      </c>
      <c r="N286">
        <v>41</v>
      </c>
      <c r="O286">
        <v>0</v>
      </c>
      <c r="P286">
        <v>0</v>
      </c>
      <c r="Q286">
        <v>0</v>
      </c>
      <c r="R286">
        <v>0</v>
      </c>
    </row>
    <row r="287" spans="1:18" x14ac:dyDescent="0.2">
      <c r="A287" t="s">
        <v>4354</v>
      </c>
      <c r="B287" t="s">
        <v>87</v>
      </c>
      <c r="C287" t="s">
        <v>269</v>
      </c>
      <c r="D287" t="s">
        <v>247</v>
      </c>
      <c r="E287" t="s">
        <v>94</v>
      </c>
      <c r="F287">
        <v>461</v>
      </c>
      <c r="G287">
        <v>18937.84</v>
      </c>
      <c r="H287">
        <v>22</v>
      </c>
      <c r="I287">
        <v>883</v>
      </c>
      <c r="J287">
        <v>29</v>
      </c>
      <c r="K287">
        <v>989</v>
      </c>
      <c r="L287">
        <v>104.64</v>
      </c>
      <c r="M287">
        <v>454</v>
      </c>
      <c r="N287">
        <v>18936.48</v>
      </c>
      <c r="O287">
        <v>66</v>
      </c>
      <c r="P287">
        <v>3</v>
      </c>
      <c r="Q287">
        <v>2</v>
      </c>
      <c r="R287">
        <v>67</v>
      </c>
    </row>
    <row r="288" spans="1:18" x14ac:dyDescent="0.2">
      <c r="A288" t="s">
        <v>4355</v>
      </c>
      <c r="B288" t="s">
        <v>84</v>
      </c>
      <c r="C288" t="s">
        <v>268</v>
      </c>
      <c r="D288" t="s">
        <v>112</v>
      </c>
      <c r="E288" t="s">
        <v>94</v>
      </c>
      <c r="F288">
        <v>132</v>
      </c>
      <c r="G288">
        <v>4207.32</v>
      </c>
      <c r="H288">
        <v>4</v>
      </c>
      <c r="I288">
        <v>106</v>
      </c>
      <c r="J288">
        <v>15</v>
      </c>
      <c r="K288">
        <v>493</v>
      </c>
      <c r="L288">
        <v>100.18</v>
      </c>
      <c r="M288">
        <v>121</v>
      </c>
      <c r="N288">
        <v>3920.5</v>
      </c>
      <c r="O288">
        <v>15</v>
      </c>
      <c r="P288">
        <v>1</v>
      </c>
      <c r="Q288">
        <v>0</v>
      </c>
      <c r="R288">
        <v>16</v>
      </c>
    </row>
    <row r="289" spans="1:18" x14ac:dyDescent="0.2">
      <c r="A289" t="s">
        <v>4356</v>
      </c>
      <c r="B289" t="s">
        <v>86</v>
      </c>
      <c r="C289" t="s">
        <v>270</v>
      </c>
      <c r="D289" t="s">
        <v>140</v>
      </c>
      <c r="E289" t="s">
        <v>94</v>
      </c>
      <c r="F289">
        <v>138</v>
      </c>
      <c r="G289">
        <v>824.48</v>
      </c>
      <c r="H289">
        <v>6</v>
      </c>
      <c r="I289">
        <v>20</v>
      </c>
      <c r="J289">
        <v>15</v>
      </c>
      <c r="K289">
        <v>80.48</v>
      </c>
      <c r="L289">
        <v>-5</v>
      </c>
      <c r="M289">
        <v>129</v>
      </c>
      <c r="N289">
        <v>759</v>
      </c>
      <c r="O289">
        <v>2</v>
      </c>
      <c r="P289">
        <v>0</v>
      </c>
      <c r="Q289">
        <v>1</v>
      </c>
      <c r="R289">
        <v>1</v>
      </c>
    </row>
    <row r="290" spans="1:18" x14ac:dyDescent="0.2">
      <c r="A290" t="s">
        <v>4357</v>
      </c>
      <c r="B290" t="s">
        <v>87</v>
      </c>
      <c r="C290" t="s">
        <v>272</v>
      </c>
      <c r="D290" t="s">
        <v>174</v>
      </c>
      <c r="E290" t="s">
        <v>94</v>
      </c>
      <c r="F290">
        <v>267</v>
      </c>
      <c r="G290">
        <v>15035.84</v>
      </c>
      <c r="H290">
        <v>11</v>
      </c>
      <c r="I290">
        <v>608</v>
      </c>
      <c r="J290">
        <v>13</v>
      </c>
      <c r="K290">
        <v>723</v>
      </c>
      <c r="L290">
        <v>76.12</v>
      </c>
      <c r="M290">
        <v>265</v>
      </c>
      <c r="N290">
        <v>14996.96</v>
      </c>
      <c r="O290">
        <v>50</v>
      </c>
      <c r="P290">
        <v>1</v>
      </c>
      <c r="Q290">
        <v>4</v>
      </c>
      <c r="R290">
        <v>47</v>
      </c>
    </row>
    <row r="291" spans="1:18" x14ac:dyDescent="0.2">
      <c r="A291" t="s">
        <v>4358</v>
      </c>
      <c r="B291" t="s">
        <v>91</v>
      </c>
      <c r="C291" t="s">
        <v>270</v>
      </c>
      <c r="D291" t="s">
        <v>138</v>
      </c>
      <c r="E291" t="s">
        <v>94</v>
      </c>
      <c r="F291">
        <v>0</v>
      </c>
      <c r="G291">
        <v>0</v>
      </c>
      <c r="H291">
        <v>0</v>
      </c>
      <c r="I291">
        <v>0</v>
      </c>
      <c r="J291">
        <v>0</v>
      </c>
      <c r="K291">
        <v>0</v>
      </c>
      <c r="L291">
        <v>0</v>
      </c>
      <c r="M291">
        <v>0</v>
      </c>
      <c r="N291">
        <v>0</v>
      </c>
      <c r="O291">
        <v>95</v>
      </c>
      <c r="P291">
        <v>9</v>
      </c>
      <c r="Q291">
        <v>12</v>
      </c>
      <c r="R291">
        <v>92</v>
      </c>
    </row>
    <row r="292" spans="1:18" x14ac:dyDescent="0.2">
      <c r="A292" t="s">
        <v>4359</v>
      </c>
      <c r="B292" t="s">
        <v>84</v>
      </c>
      <c r="C292" t="s">
        <v>267</v>
      </c>
      <c r="D292" t="s">
        <v>226</v>
      </c>
      <c r="E292" t="s">
        <v>94</v>
      </c>
      <c r="F292">
        <v>172</v>
      </c>
      <c r="G292">
        <v>3882</v>
      </c>
      <c r="H292">
        <v>2</v>
      </c>
      <c r="I292">
        <v>7</v>
      </c>
      <c r="J292">
        <v>7</v>
      </c>
      <c r="K292">
        <v>122</v>
      </c>
      <c r="L292">
        <v>4</v>
      </c>
      <c r="M292">
        <v>167</v>
      </c>
      <c r="N292">
        <v>3771</v>
      </c>
      <c r="O292">
        <v>13</v>
      </c>
      <c r="P292">
        <v>0</v>
      </c>
      <c r="Q292">
        <v>2</v>
      </c>
      <c r="R292">
        <v>11</v>
      </c>
    </row>
    <row r="293" spans="1:18" x14ac:dyDescent="0.2">
      <c r="A293" t="s">
        <v>4360</v>
      </c>
      <c r="B293" t="s">
        <v>87</v>
      </c>
      <c r="C293" t="s">
        <v>272</v>
      </c>
      <c r="D293" t="s">
        <v>213</v>
      </c>
      <c r="E293" t="s">
        <v>94</v>
      </c>
      <c r="F293">
        <v>168</v>
      </c>
      <c r="G293">
        <v>9095</v>
      </c>
      <c r="H293">
        <v>11</v>
      </c>
      <c r="I293">
        <v>432</v>
      </c>
      <c r="J293">
        <v>11</v>
      </c>
      <c r="K293">
        <v>418</v>
      </c>
      <c r="L293">
        <v>24</v>
      </c>
      <c r="M293">
        <v>168</v>
      </c>
      <c r="N293">
        <v>9133</v>
      </c>
      <c r="O293">
        <v>42</v>
      </c>
      <c r="P293">
        <v>5</v>
      </c>
      <c r="Q293">
        <v>2</v>
      </c>
      <c r="R293">
        <v>45</v>
      </c>
    </row>
    <row r="294" spans="1:18" x14ac:dyDescent="0.2">
      <c r="A294" t="s">
        <v>4361</v>
      </c>
      <c r="B294" t="s">
        <v>91</v>
      </c>
      <c r="C294" t="s">
        <v>267</v>
      </c>
      <c r="D294" t="s">
        <v>148</v>
      </c>
      <c r="E294" t="s">
        <v>94</v>
      </c>
      <c r="F294">
        <v>0</v>
      </c>
      <c r="G294">
        <v>0</v>
      </c>
      <c r="H294">
        <v>0</v>
      </c>
      <c r="I294">
        <v>0</v>
      </c>
      <c r="J294">
        <v>0</v>
      </c>
      <c r="K294">
        <v>0</v>
      </c>
      <c r="L294">
        <v>0</v>
      </c>
      <c r="M294">
        <v>0</v>
      </c>
      <c r="N294">
        <v>0</v>
      </c>
      <c r="O294">
        <v>13</v>
      </c>
      <c r="P294">
        <v>0</v>
      </c>
      <c r="Q294">
        <v>0</v>
      </c>
      <c r="R294">
        <v>13</v>
      </c>
    </row>
    <row r="295" spans="1:18" x14ac:dyDescent="0.2">
      <c r="A295" t="s">
        <v>4362</v>
      </c>
      <c r="B295" t="s">
        <v>84</v>
      </c>
      <c r="C295" t="s">
        <v>268</v>
      </c>
      <c r="D295" t="s">
        <v>249</v>
      </c>
      <c r="E295" t="s">
        <v>94</v>
      </c>
      <c r="F295">
        <v>255</v>
      </c>
      <c r="G295">
        <v>7949.48</v>
      </c>
      <c r="H295">
        <v>4</v>
      </c>
      <c r="I295">
        <v>72</v>
      </c>
      <c r="J295">
        <v>12</v>
      </c>
      <c r="K295">
        <v>152</v>
      </c>
      <c r="L295">
        <v>63.02</v>
      </c>
      <c r="M295">
        <v>247</v>
      </c>
      <c r="N295">
        <v>7932.5</v>
      </c>
      <c r="O295">
        <v>23</v>
      </c>
      <c r="P295">
        <v>2</v>
      </c>
      <c r="Q295">
        <v>3</v>
      </c>
      <c r="R295">
        <v>22</v>
      </c>
    </row>
    <row r="296" spans="1:18" x14ac:dyDescent="0.2">
      <c r="A296" t="s">
        <v>4363</v>
      </c>
      <c r="B296" t="s">
        <v>87</v>
      </c>
      <c r="C296" t="s">
        <v>265</v>
      </c>
      <c r="D296" t="s">
        <v>147</v>
      </c>
      <c r="E296" t="s">
        <v>94</v>
      </c>
      <c r="F296">
        <v>711</v>
      </c>
      <c r="G296">
        <v>30695.88</v>
      </c>
      <c r="H296">
        <v>23</v>
      </c>
      <c r="I296">
        <v>972</v>
      </c>
      <c r="J296">
        <v>37</v>
      </c>
      <c r="K296">
        <v>1271</v>
      </c>
      <c r="L296">
        <v>198.56</v>
      </c>
      <c r="M296">
        <v>697</v>
      </c>
      <c r="N296">
        <v>30595.439999999999</v>
      </c>
      <c r="O296">
        <v>93</v>
      </c>
      <c r="P296">
        <v>11</v>
      </c>
      <c r="Q296">
        <v>7</v>
      </c>
      <c r="R296">
        <v>97</v>
      </c>
    </row>
    <row r="297" spans="1:18" x14ac:dyDescent="0.2">
      <c r="A297" t="s">
        <v>4364</v>
      </c>
      <c r="B297" t="s">
        <v>86</v>
      </c>
      <c r="C297" t="s">
        <v>272</v>
      </c>
      <c r="D297" t="s">
        <v>213</v>
      </c>
      <c r="E297" t="s">
        <v>94</v>
      </c>
      <c r="F297">
        <v>242</v>
      </c>
      <c r="G297">
        <v>1598.48</v>
      </c>
      <c r="H297">
        <v>6</v>
      </c>
      <c r="I297">
        <v>36</v>
      </c>
      <c r="J297">
        <v>22</v>
      </c>
      <c r="K297">
        <v>134</v>
      </c>
      <c r="L297">
        <v>-12.48</v>
      </c>
      <c r="M297">
        <v>226</v>
      </c>
      <c r="N297">
        <v>1488</v>
      </c>
      <c r="O297">
        <v>20</v>
      </c>
      <c r="P297">
        <v>3</v>
      </c>
      <c r="Q297">
        <v>3</v>
      </c>
      <c r="R297">
        <v>20</v>
      </c>
    </row>
    <row r="298" spans="1:18" x14ac:dyDescent="0.2">
      <c r="A298" t="s">
        <v>4365</v>
      </c>
      <c r="B298" t="s">
        <v>89</v>
      </c>
      <c r="C298" t="s">
        <v>271</v>
      </c>
      <c r="D298" t="s">
        <v>111</v>
      </c>
      <c r="E298" t="s">
        <v>94</v>
      </c>
      <c r="F298">
        <v>2</v>
      </c>
      <c r="G298">
        <v>49</v>
      </c>
      <c r="H298">
        <v>0</v>
      </c>
      <c r="I298">
        <v>0</v>
      </c>
      <c r="J298">
        <v>0</v>
      </c>
      <c r="K298">
        <v>0</v>
      </c>
      <c r="L298">
        <v>-3</v>
      </c>
      <c r="M298">
        <v>2</v>
      </c>
      <c r="N298">
        <v>46</v>
      </c>
      <c r="O298">
        <v>1</v>
      </c>
      <c r="P298">
        <v>0</v>
      </c>
      <c r="Q298">
        <v>1</v>
      </c>
      <c r="R298">
        <v>0</v>
      </c>
    </row>
    <row r="299" spans="1:18" x14ac:dyDescent="0.2">
      <c r="A299" t="s">
        <v>4366</v>
      </c>
      <c r="B299" t="s">
        <v>91</v>
      </c>
      <c r="C299" t="s">
        <v>269</v>
      </c>
      <c r="D299" t="s">
        <v>230</v>
      </c>
      <c r="E299" t="s">
        <v>94</v>
      </c>
      <c r="F299">
        <v>0</v>
      </c>
      <c r="G299">
        <v>0</v>
      </c>
      <c r="H299">
        <v>0</v>
      </c>
      <c r="I299">
        <v>0</v>
      </c>
      <c r="J299">
        <v>0</v>
      </c>
      <c r="K299">
        <v>0</v>
      </c>
      <c r="L299">
        <v>0</v>
      </c>
      <c r="M299">
        <v>0</v>
      </c>
      <c r="N299">
        <v>0</v>
      </c>
      <c r="O299">
        <v>442</v>
      </c>
      <c r="P299">
        <v>19</v>
      </c>
      <c r="Q299">
        <v>73</v>
      </c>
      <c r="R299">
        <v>388</v>
      </c>
    </row>
    <row r="300" spans="1:18" x14ac:dyDescent="0.2">
      <c r="A300" t="s">
        <v>4367</v>
      </c>
      <c r="B300" t="s">
        <v>87</v>
      </c>
      <c r="C300" t="s">
        <v>270</v>
      </c>
      <c r="D300" t="s">
        <v>138</v>
      </c>
      <c r="E300" t="s">
        <v>94</v>
      </c>
      <c r="F300">
        <v>284</v>
      </c>
      <c r="G300">
        <v>10754</v>
      </c>
      <c r="H300">
        <v>16</v>
      </c>
      <c r="I300">
        <v>693</v>
      </c>
      <c r="J300">
        <v>18</v>
      </c>
      <c r="K300">
        <v>717</v>
      </c>
      <c r="L300">
        <v>87</v>
      </c>
      <c r="M300">
        <v>282</v>
      </c>
      <c r="N300">
        <v>10817</v>
      </c>
      <c r="O300">
        <v>45</v>
      </c>
      <c r="P300">
        <v>7</v>
      </c>
      <c r="Q300">
        <v>2</v>
      </c>
      <c r="R300">
        <v>50</v>
      </c>
    </row>
    <row r="301" spans="1:18" x14ac:dyDescent="0.2">
      <c r="A301" t="s">
        <v>4368</v>
      </c>
      <c r="B301" t="s">
        <v>84</v>
      </c>
      <c r="C301" t="s">
        <v>266</v>
      </c>
      <c r="D301" t="s">
        <v>187</v>
      </c>
      <c r="E301" t="s">
        <v>94</v>
      </c>
      <c r="F301">
        <v>224</v>
      </c>
      <c r="G301">
        <v>5930</v>
      </c>
      <c r="H301">
        <v>8</v>
      </c>
      <c r="I301">
        <v>227</v>
      </c>
      <c r="J301">
        <v>12</v>
      </c>
      <c r="K301">
        <v>190</v>
      </c>
      <c r="L301">
        <v>28</v>
      </c>
      <c r="M301">
        <v>220</v>
      </c>
      <c r="N301">
        <v>5995</v>
      </c>
      <c r="O301">
        <v>213</v>
      </c>
      <c r="P301">
        <v>26</v>
      </c>
      <c r="Q301">
        <v>32</v>
      </c>
      <c r="R301">
        <v>207</v>
      </c>
    </row>
    <row r="302" spans="1:18" x14ac:dyDescent="0.2">
      <c r="A302" t="s">
        <v>4369</v>
      </c>
      <c r="B302" t="s">
        <v>89</v>
      </c>
      <c r="C302" t="s">
        <v>269</v>
      </c>
      <c r="D302" t="s">
        <v>122</v>
      </c>
      <c r="E302" t="s">
        <v>94</v>
      </c>
      <c r="F302">
        <v>1</v>
      </c>
      <c r="G302">
        <v>12</v>
      </c>
      <c r="H302">
        <v>0</v>
      </c>
      <c r="I302">
        <v>0</v>
      </c>
      <c r="J302">
        <v>1</v>
      </c>
      <c r="K302">
        <v>12</v>
      </c>
      <c r="L302">
        <v>0</v>
      </c>
      <c r="M302">
        <v>0</v>
      </c>
      <c r="N302">
        <v>0</v>
      </c>
      <c r="O302">
        <v>0</v>
      </c>
      <c r="P302">
        <v>0</v>
      </c>
      <c r="Q302">
        <v>0</v>
      </c>
      <c r="R302">
        <v>0</v>
      </c>
    </row>
    <row r="303" spans="1:18" x14ac:dyDescent="0.2">
      <c r="A303" t="s">
        <v>4370</v>
      </c>
      <c r="B303" t="s">
        <v>91</v>
      </c>
      <c r="C303" t="s">
        <v>266</v>
      </c>
      <c r="D303" t="s">
        <v>248</v>
      </c>
      <c r="E303" t="s">
        <v>94</v>
      </c>
      <c r="F303">
        <v>0</v>
      </c>
      <c r="G303">
        <v>0</v>
      </c>
      <c r="H303">
        <v>0</v>
      </c>
      <c r="I303">
        <v>0</v>
      </c>
      <c r="J303">
        <v>0</v>
      </c>
      <c r="K303">
        <v>0</v>
      </c>
      <c r="L303">
        <v>0</v>
      </c>
      <c r="M303">
        <v>0</v>
      </c>
      <c r="N303">
        <v>0</v>
      </c>
      <c r="O303">
        <v>39</v>
      </c>
      <c r="P303">
        <v>1</v>
      </c>
      <c r="Q303">
        <v>6</v>
      </c>
      <c r="R303">
        <v>34</v>
      </c>
    </row>
    <row r="304" spans="1:18" x14ac:dyDescent="0.2">
      <c r="A304" t="s">
        <v>4371</v>
      </c>
      <c r="B304" t="s">
        <v>91</v>
      </c>
      <c r="C304" t="s">
        <v>266</v>
      </c>
      <c r="D304" t="s">
        <v>143</v>
      </c>
      <c r="E304" t="s">
        <v>94</v>
      </c>
      <c r="F304">
        <v>0</v>
      </c>
      <c r="G304">
        <v>0</v>
      </c>
      <c r="H304">
        <v>0</v>
      </c>
      <c r="I304">
        <v>0</v>
      </c>
      <c r="J304">
        <v>0</v>
      </c>
      <c r="K304">
        <v>0</v>
      </c>
      <c r="L304">
        <v>0</v>
      </c>
      <c r="M304">
        <v>0</v>
      </c>
      <c r="N304">
        <v>0</v>
      </c>
      <c r="O304">
        <v>173</v>
      </c>
      <c r="P304">
        <v>15</v>
      </c>
      <c r="Q304">
        <v>22</v>
      </c>
      <c r="R304">
        <v>166</v>
      </c>
    </row>
    <row r="305" spans="1:18" x14ac:dyDescent="0.2">
      <c r="A305" t="s">
        <v>4372</v>
      </c>
      <c r="B305" t="s">
        <v>86</v>
      </c>
      <c r="C305" t="s">
        <v>265</v>
      </c>
      <c r="D305" t="s">
        <v>235</v>
      </c>
      <c r="E305" t="s">
        <v>94</v>
      </c>
      <c r="F305">
        <v>125</v>
      </c>
      <c r="G305">
        <v>861</v>
      </c>
      <c r="H305">
        <v>4</v>
      </c>
      <c r="I305">
        <v>15</v>
      </c>
      <c r="J305">
        <v>7</v>
      </c>
      <c r="K305">
        <v>40</v>
      </c>
      <c r="L305">
        <v>3</v>
      </c>
      <c r="M305">
        <v>122</v>
      </c>
      <c r="N305">
        <v>839</v>
      </c>
      <c r="O305">
        <v>21</v>
      </c>
      <c r="P305">
        <v>3</v>
      </c>
      <c r="Q305">
        <v>0</v>
      </c>
      <c r="R305">
        <v>24</v>
      </c>
    </row>
    <row r="306" spans="1:18" x14ac:dyDescent="0.2">
      <c r="A306" t="s">
        <v>4373</v>
      </c>
      <c r="B306" t="s">
        <v>84</v>
      </c>
      <c r="C306" t="s">
        <v>266</v>
      </c>
      <c r="D306" t="s">
        <v>110</v>
      </c>
      <c r="E306" t="s">
        <v>94</v>
      </c>
      <c r="F306">
        <v>405</v>
      </c>
      <c r="G306">
        <v>7143.64</v>
      </c>
      <c r="H306">
        <v>14</v>
      </c>
      <c r="I306">
        <v>184.5</v>
      </c>
      <c r="J306">
        <v>25</v>
      </c>
      <c r="K306">
        <v>352</v>
      </c>
      <c r="L306">
        <v>-41.16</v>
      </c>
      <c r="M306">
        <v>394</v>
      </c>
      <c r="N306">
        <v>6934.98</v>
      </c>
      <c r="O306">
        <v>162</v>
      </c>
      <c r="P306">
        <v>10</v>
      </c>
      <c r="Q306">
        <v>10</v>
      </c>
      <c r="R306">
        <v>162</v>
      </c>
    </row>
    <row r="307" spans="1:18" x14ac:dyDescent="0.2">
      <c r="A307" t="s">
        <v>4374</v>
      </c>
      <c r="B307" t="s">
        <v>87</v>
      </c>
      <c r="C307" t="s">
        <v>270</v>
      </c>
      <c r="D307" t="s">
        <v>140</v>
      </c>
      <c r="E307" t="s">
        <v>94</v>
      </c>
      <c r="F307">
        <v>142</v>
      </c>
      <c r="G307">
        <v>5585.84</v>
      </c>
      <c r="H307">
        <v>3</v>
      </c>
      <c r="I307">
        <v>111</v>
      </c>
      <c r="J307">
        <v>7</v>
      </c>
      <c r="K307">
        <v>214</v>
      </c>
      <c r="L307">
        <v>-19.84</v>
      </c>
      <c r="M307">
        <v>138</v>
      </c>
      <c r="N307">
        <v>5463</v>
      </c>
      <c r="O307">
        <v>13</v>
      </c>
      <c r="P307">
        <v>2</v>
      </c>
      <c r="Q307">
        <v>1</v>
      </c>
      <c r="R307">
        <v>14</v>
      </c>
    </row>
    <row r="308" spans="1:18" x14ac:dyDescent="0.2">
      <c r="A308" t="s">
        <v>4375</v>
      </c>
      <c r="B308" t="s">
        <v>89</v>
      </c>
      <c r="C308" t="s">
        <v>269</v>
      </c>
      <c r="D308" t="s">
        <v>247</v>
      </c>
      <c r="E308" t="s">
        <v>94</v>
      </c>
      <c r="F308">
        <v>5</v>
      </c>
      <c r="G308">
        <v>143</v>
      </c>
      <c r="H308">
        <v>0</v>
      </c>
      <c r="I308">
        <v>0</v>
      </c>
      <c r="J308">
        <v>0</v>
      </c>
      <c r="K308">
        <v>0</v>
      </c>
      <c r="L308">
        <v>0</v>
      </c>
      <c r="M308">
        <v>5</v>
      </c>
      <c r="N308">
        <v>143</v>
      </c>
      <c r="O308">
        <v>0</v>
      </c>
      <c r="P308">
        <v>0</v>
      </c>
      <c r="Q308">
        <v>0</v>
      </c>
      <c r="R308">
        <v>0</v>
      </c>
    </row>
    <row r="309" spans="1:18" x14ac:dyDescent="0.2">
      <c r="A309" t="s">
        <v>4376</v>
      </c>
      <c r="B309" t="s">
        <v>87</v>
      </c>
      <c r="C309" t="s">
        <v>266</v>
      </c>
      <c r="D309" t="s">
        <v>183</v>
      </c>
      <c r="E309" t="s">
        <v>94</v>
      </c>
      <c r="F309">
        <v>103</v>
      </c>
      <c r="G309">
        <v>5139</v>
      </c>
      <c r="H309">
        <v>3</v>
      </c>
      <c r="I309">
        <v>128</v>
      </c>
      <c r="J309">
        <v>3</v>
      </c>
      <c r="K309">
        <v>108</v>
      </c>
      <c r="L309">
        <v>153</v>
      </c>
      <c r="M309">
        <v>103</v>
      </c>
      <c r="N309">
        <v>5312</v>
      </c>
      <c r="O309">
        <v>28</v>
      </c>
      <c r="P309">
        <v>5</v>
      </c>
      <c r="Q309">
        <v>3</v>
      </c>
      <c r="R309">
        <v>30</v>
      </c>
    </row>
    <row r="310" spans="1:18" x14ac:dyDescent="0.2">
      <c r="A310" t="s">
        <v>4377</v>
      </c>
      <c r="B310" t="s">
        <v>91</v>
      </c>
      <c r="C310" t="s">
        <v>266</v>
      </c>
      <c r="D310" t="s">
        <v>204</v>
      </c>
      <c r="E310" t="s">
        <v>94</v>
      </c>
      <c r="F310">
        <v>0</v>
      </c>
      <c r="G310">
        <v>0</v>
      </c>
      <c r="H310">
        <v>0</v>
      </c>
      <c r="I310">
        <v>0</v>
      </c>
      <c r="J310">
        <v>0</v>
      </c>
      <c r="K310">
        <v>0</v>
      </c>
      <c r="L310">
        <v>0</v>
      </c>
      <c r="M310">
        <v>0</v>
      </c>
      <c r="N310">
        <v>0</v>
      </c>
      <c r="O310">
        <v>76</v>
      </c>
      <c r="P310">
        <v>9</v>
      </c>
      <c r="Q310">
        <v>6</v>
      </c>
      <c r="R310">
        <v>79</v>
      </c>
    </row>
    <row r="311" spans="1:18" x14ac:dyDescent="0.2">
      <c r="A311" t="s">
        <v>4378</v>
      </c>
      <c r="B311" t="s">
        <v>91</v>
      </c>
      <c r="C311" t="s">
        <v>271</v>
      </c>
      <c r="D311" t="s">
        <v>111</v>
      </c>
      <c r="E311" t="s">
        <v>94</v>
      </c>
      <c r="F311">
        <v>0</v>
      </c>
      <c r="G311">
        <v>0</v>
      </c>
      <c r="H311">
        <v>0</v>
      </c>
      <c r="I311">
        <v>0</v>
      </c>
      <c r="J311">
        <v>0</v>
      </c>
      <c r="K311">
        <v>0</v>
      </c>
      <c r="L311">
        <v>0</v>
      </c>
      <c r="M311">
        <v>0</v>
      </c>
      <c r="N311">
        <v>0</v>
      </c>
      <c r="O311">
        <v>86</v>
      </c>
      <c r="P311">
        <v>9</v>
      </c>
      <c r="Q311">
        <v>13</v>
      </c>
      <c r="R311">
        <v>82</v>
      </c>
    </row>
    <row r="312" spans="1:18" x14ac:dyDescent="0.2">
      <c r="A312" t="s">
        <v>4379</v>
      </c>
      <c r="B312" t="s">
        <v>84</v>
      </c>
      <c r="C312" t="s">
        <v>266</v>
      </c>
      <c r="D312" t="s">
        <v>156</v>
      </c>
      <c r="E312" t="s">
        <v>94</v>
      </c>
      <c r="F312">
        <v>228</v>
      </c>
      <c r="G312">
        <v>6354</v>
      </c>
      <c r="H312">
        <v>4</v>
      </c>
      <c r="I312">
        <v>212</v>
      </c>
      <c r="J312">
        <v>17</v>
      </c>
      <c r="K312">
        <v>340.68</v>
      </c>
      <c r="L312">
        <v>89.66</v>
      </c>
      <c r="M312">
        <v>215</v>
      </c>
      <c r="N312">
        <v>6314.98</v>
      </c>
      <c r="O312">
        <v>93</v>
      </c>
      <c r="P312">
        <v>10</v>
      </c>
      <c r="Q312">
        <v>11</v>
      </c>
      <c r="R312">
        <v>92</v>
      </c>
    </row>
    <row r="313" spans="1:18" x14ac:dyDescent="0.2">
      <c r="A313" t="s">
        <v>4380</v>
      </c>
      <c r="B313" t="s">
        <v>84</v>
      </c>
      <c r="C313" t="s">
        <v>266</v>
      </c>
      <c r="D313" t="s">
        <v>169</v>
      </c>
      <c r="E313" t="s">
        <v>94</v>
      </c>
      <c r="F313">
        <v>211</v>
      </c>
      <c r="G313">
        <v>4534.32</v>
      </c>
      <c r="H313">
        <v>3</v>
      </c>
      <c r="I313">
        <v>133</v>
      </c>
      <c r="J313">
        <v>12</v>
      </c>
      <c r="K313">
        <v>122</v>
      </c>
      <c r="L313">
        <v>55.18</v>
      </c>
      <c r="M313">
        <v>202</v>
      </c>
      <c r="N313">
        <v>4600.5</v>
      </c>
      <c r="O313">
        <v>108</v>
      </c>
      <c r="P313">
        <v>3</v>
      </c>
      <c r="Q313">
        <v>11</v>
      </c>
      <c r="R313">
        <v>100</v>
      </c>
    </row>
    <row r="314" spans="1:18" x14ac:dyDescent="0.2">
      <c r="A314" t="s">
        <v>4381</v>
      </c>
      <c r="B314" t="s">
        <v>86</v>
      </c>
      <c r="C314" t="s">
        <v>269</v>
      </c>
      <c r="D314" t="s">
        <v>119</v>
      </c>
      <c r="E314" t="s">
        <v>94</v>
      </c>
      <c r="F314">
        <v>80</v>
      </c>
      <c r="G314">
        <v>499</v>
      </c>
      <c r="H314">
        <v>2</v>
      </c>
      <c r="I314">
        <v>12</v>
      </c>
      <c r="J314">
        <v>13</v>
      </c>
      <c r="K314">
        <v>81</v>
      </c>
      <c r="L314">
        <v>-1</v>
      </c>
      <c r="M314">
        <v>69</v>
      </c>
      <c r="N314">
        <v>429</v>
      </c>
      <c r="O314">
        <v>8</v>
      </c>
      <c r="P314">
        <v>0</v>
      </c>
      <c r="Q314">
        <v>0</v>
      </c>
      <c r="R314">
        <v>8</v>
      </c>
    </row>
    <row r="315" spans="1:18" x14ac:dyDescent="0.2">
      <c r="A315" t="s">
        <v>4382</v>
      </c>
      <c r="B315" t="s">
        <v>87</v>
      </c>
      <c r="C315" t="s">
        <v>267</v>
      </c>
      <c r="D315" t="s">
        <v>142</v>
      </c>
      <c r="E315" t="s">
        <v>94</v>
      </c>
      <c r="F315">
        <v>119</v>
      </c>
      <c r="G315">
        <v>6202</v>
      </c>
      <c r="H315">
        <v>3</v>
      </c>
      <c r="I315">
        <v>169</v>
      </c>
      <c r="J315">
        <v>9</v>
      </c>
      <c r="K315">
        <v>453</v>
      </c>
      <c r="L315">
        <v>-39</v>
      </c>
      <c r="M315">
        <v>113</v>
      </c>
      <c r="N315">
        <v>5879</v>
      </c>
      <c r="O315">
        <v>5</v>
      </c>
      <c r="P315">
        <v>0</v>
      </c>
      <c r="Q315">
        <v>0</v>
      </c>
      <c r="R315">
        <v>5</v>
      </c>
    </row>
    <row r="316" spans="1:18" x14ac:dyDescent="0.2">
      <c r="A316" t="s">
        <v>4383</v>
      </c>
      <c r="B316" t="s">
        <v>84</v>
      </c>
      <c r="C316" t="s">
        <v>268</v>
      </c>
      <c r="D316" t="s">
        <v>152</v>
      </c>
      <c r="E316" t="s">
        <v>94</v>
      </c>
      <c r="F316">
        <v>116</v>
      </c>
      <c r="G316">
        <v>3027.84</v>
      </c>
      <c r="H316">
        <v>4</v>
      </c>
      <c r="I316">
        <v>132</v>
      </c>
      <c r="J316">
        <v>4</v>
      </c>
      <c r="K316">
        <v>43</v>
      </c>
      <c r="L316">
        <v>72.64</v>
      </c>
      <c r="M316">
        <v>116</v>
      </c>
      <c r="N316">
        <v>3189.48</v>
      </c>
      <c r="O316">
        <v>9</v>
      </c>
      <c r="P316">
        <v>1</v>
      </c>
      <c r="Q316">
        <v>0</v>
      </c>
      <c r="R316">
        <v>10</v>
      </c>
    </row>
    <row r="317" spans="1:18" x14ac:dyDescent="0.2">
      <c r="A317" t="s">
        <v>4384</v>
      </c>
      <c r="B317" t="s">
        <v>86</v>
      </c>
      <c r="C317" t="s">
        <v>266</v>
      </c>
      <c r="D317" t="s">
        <v>187</v>
      </c>
      <c r="E317" t="s">
        <v>94</v>
      </c>
      <c r="F317">
        <v>124</v>
      </c>
      <c r="G317">
        <v>704</v>
      </c>
      <c r="H317">
        <v>2</v>
      </c>
      <c r="I317">
        <v>7</v>
      </c>
      <c r="J317">
        <v>8</v>
      </c>
      <c r="K317">
        <v>43</v>
      </c>
      <c r="L317">
        <v>4</v>
      </c>
      <c r="M317">
        <v>118</v>
      </c>
      <c r="N317">
        <v>672</v>
      </c>
      <c r="O317">
        <v>34</v>
      </c>
      <c r="P317">
        <v>3</v>
      </c>
      <c r="Q317">
        <v>4</v>
      </c>
      <c r="R317">
        <v>33</v>
      </c>
    </row>
    <row r="318" spans="1:18" x14ac:dyDescent="0.2">
      <c r="A318" t="s">
        <v>4385</v>
      </c>
      <c r="B318" t="s">
        <v>91</v>
      </c>
      <c r="C318" t="s">
        <v>266</v>
      </c>
      <c r="D318" t="s">
        <v>133</v>
      </c>
      <c r="E318" t="s">
        <v>94</v>
      </c>
      <c r="F318">
        <v>0</v>
      </c>
      <c r="G318">
        <v>0</v>
      </c>
      <c r="H318">
        <v>0</v>
      </c>
      <c r="I318">
        <v>0</v>
      </c>
      <c r="J318">
        <v>0</v>
      </c>
      <c r="K318">
        <v>0</v>
      </c>
      <c r="L318">
        <v>0</v>
      </c>
      <c r="M318">
        <v>0</v>
      </c>
      <c r="N318">
        <v>0</v>
      </c>
      <c r="O318">
        <v>151</v>
      </c>
      <c r="P318">
        <v>9</v>
      </c>
      <c r="Q318">
        <v>12</v>
      </c>
      <c r="R318">
        <v>148</v>
      </c>
    </row>
    <row r="319" spans="1:18" x14ac:dyDescent="0.2">
      <c r="A319" t="s">
        <v>4386</v>
      </c>
      <c r="B319" t="s">
        <v>91</v>
      </c>
      <c r="C319" t="s">
        <v>268</v>
      </c>
      <c r="D319" t="s">
        <v>179</v>
      </c>
      <c r="E319" t="s">
        <v>94</v>
      </c>
      <c r="F319">
        <v>0</v>
      </c>
      <c r="G319">
        <v>0</v>
      </c>
      <c r="H319">
        <v>0</v>
      </c>
      <c r="I319">
        <v>0</v>
      </c>
      <c r="J319">
        <v>0</v>
      </c>
      <c r="K319">
        <v>0</v>
      </c>
      <c r="L319">
        <v>0</v>
      </c>
      <c r="M319">
        <v>0</v>
      </c>
      <c r="N319">
        <v>0</v>
      </c>
      <c r="O319">
        <v>17</v>
      </c>
      <c r="P319">
        <v>0</v>
      </c>
      <c r="Q319">
        <v>2</v>
      </c>
      <c r="R319">
        <v>15</v>
      </c>
    </row>
    <row r="320" spans="1:18" x14ac:dyDescent="0.2">
      <c r="A320" t="s">
        <v>4387</v>
      </c>
      <c r="B320" t="s">
        <v>91</v>
      </c>
      <c r="C320" t="s">
        <v>270</v>
      </c>
      <c r="D320" t="s">
        <v>201</v>
      </c>
      <c r="E320" t="s">
        <v>94</v>
      </c>
      <c r="F320">
        <v>0</v>
      </c>
      <c r="G320">
        <v>0</v>
      </c>
      <c r="H320">
        <v>0</v>
      </c>
      <c r="I320">
        <v>0</v>
      </c>
      <c r="J320">
        <v>0</v>
      </c>
      <c r="K320">
        <v>0</v>
      </c>
      <c r="L320">
        <v>0</v>
      </c>
      <c r="M320">
        <v>0</v>
      </c>
      <c r="N320">
        <v>0</v>
      </c>
      <c r="O320">
        <v>13</v>
      </c>
      <c r="P320">
        <v>0</v>
      </c>
      <c r="Q320">
        <v>3</v>
      </c>
      <c r="R320">
        <v>10</v>
      </c>
    </row>
    <row r="321" spans="1:18" x14ac:dyDescent="0.2">
      <c r="A321" t="s">
        <v>4388</v>
      </c>
      <c r="B321" t="s">
        <v>89</v>
      </c>
      <c r="C321" t="s">
        <v>266</v>
      </c>
      <c r="D321" t="s">
        <v>143</v>
      </c>
      <c r="E321" t="s">
        <v>94</v>
      </c>
      <c r="F321">
        <v>1</v>
      </c>
      <c r="G321">
        <v>12</v>
      </c>
      <c r="H321">
        <v>0</v>
      </c>
      <c r="I321">
        <v>0</v>
      </c>
      <c r="J321">
        <v>0</v>
      </c>
      <c r="K321">
        <v>0</v>
      </c>
      <c r="L321">
        <v>0</v>
      </c>
      <c r="M321">
        <v>1</v>
      </c>
      <c r="N321">
        <v>12</v>
      </c>
      <c r="O321">
        <v>0</v>
      </c>
      <c r="P321">
        <v>0</v>
      </c>
      <c r="Q321">
        <v>0</v>
      </c>
      <c r="R321">
        <v>0</v>
      </c>
    </row>
    <row r="322" spans="1:18" x14ac:dyDescent="0.2">
      <c r="A322" t="s">
        <v>4389</v>
      </c>
      <c r="B322" t="s">
        <v>87</v>
      </c>
      <c r="C322" t="s">
        <v>270</v>
      </c>
      <c r="D322" t="s">
        <v>218</v>
      </c>
      <c r="E322" t="s">
        <v>94</v>
      </c>
      <c r="F322">
        <v>178</v>
      </c>
      <c r="G322">
        <v>8012.84</v>
      </c>
      <c r="H322">
        <v>6</v>
      </c>
      <c r="I322">
        <v>263</v>
      </c>
      <c r="J322">
        <v>14</v>
      </c>
      <c r="K322">
        <v>471</v>
      </c>
      <c r="L322">
        <v>37.64</v>
      </c>
      <c r="M322">
        <v>170</v>
      </c>
      <c r="N322">
        <v>7842.48</v>
      </c>
      <c r="O322">
        <v>27</v>
      </c>
      <c r="P322">
        <v>1</v>
      </c>
      <c r="Q322">
        <v>2</v>
      </c>
      <c r="R322">
        <v>26</v>
      </c>
    </row>
    <row r="323" spans="1:18" x14ac:dyDescent="0.2">
      <c r="A323" t="s">
        <v>4390</v>
      </c>
      <c r="B323" t="s">
        <v>91</v>
      </c>
      <c r="C323" t="s">
        <v>270</v>
      </c>
      <c r="D323" t="s">
        <v>108</v>
      </c>
      <c r="E323" t="s">
        <v>94</v>
      </c>
      <c r="F323">
        <v>0</v>
      </c>
      <c r="G323">
        <v>0</v>
      </c>
      <c r="H323">
        <v>0</v>
      </c>
      <c r="I323">
        <v>0</v>
      </c>
      <c r="J323">
        <v>0</v>
      </c>
      <c r="K323">
        <v>0</v>
      </c>
      <c r="L323">
        <v>0</v>
      </c>
      <c r="M323">
        <v>0</v>
      </c>
      <c r="N323">
        <v>0</v>
      </c>
      <c r="O323">
        <v>29</v>
      </c>
      <c r="P323">
        <v>3</v>
      </c>
      <c r="Q323">
        <v>0</v>
      </c>
      <c r="R323">
        <v>32</v>
      </c>
    </row>
    <row r="324" spans="1:18" x14ac:dyDescent="0.2">
      <c r="A324" t="s">
        <v>4391</v>
      </c>
      <c r="B324" t="s">
        <v>89</v>
      </c>
      <c r="C324" t="s">
        <v>272</v>
      </c>
      <c r="D324" t="s">
        <v>190</v>
      </c>
      <c r="E324" t="s">
        <v>94</v>
      </c>
      <c r="F324">
        <v>1</v>
      </c>
      <c r="G324">
        <v>18</v>
      </c>
      <c r="H324">
        <v>0</v>
      </c>
      <c r="I324">
        <v>0</v>
      </c>
      <c r="J324">
        <v>0</v>
      </c>
      <c r="K324">
        <v>0</v>
      </c>
      <c r="L324">
        <v>2</v>
      </c>
      <c r="M324">
        <v>1</v>
      </c>
      <c r="N324">
        <v>20</v>
      </c>
      <c r="O324">
        <v>0</v>
      </c>
      <c r="P324">
        <v>0</v>
      </c>
      <c r="Q324">
        <v>0</v>
      </c>
      <c r="R324">
        <v>0</v>
      </c>
    </row>
    <row r="325" spans="1:18" x14ac:dyDescent="0.2">
      <c r="A325" t="s">
        <v>4392</v>
      </c>
      <c r="B325" t="s">
        <v>86</v>
      </c>
      <c r="C325" t="s">
        <v>268</v>
      </c>
      <c r="D325" t="s">
        <v>128</v>
      </c>
      <c r="E325" t="s">
        <v>94</v>
      </c>
      <c r="F325">
        <v>142</v>
      </c>
      <c r="G325">
        <v>989.48</v>
      </c>
      <c r="H325">
        <v>3</v>
      </c>
      <c r="I325">
        <v>18</v>
      </c>
      <c r="J325">
        <v>19</v>
      </c>
      <c r="K325">
        <v>104</v>
      </c>
      <c r="L325">
        <v>0.52</v>
      </c>
      <c r="M325">
        <v>126</v>
      </c>
      <c r="N325">
        <v>904</v>
      </c>
      <c r="O325">
        <v>1</v>
      </c>
      <c r="P325">
        <v>0</v>
      </c>
      <c r="Q325">
        <v>0</v>
      </c>
      <c r="R325">
        <v>1</v>
      </c>
    </row>
    <row r="326" spans="1:18" x14ac:dyDescent="0.2">
      <c r="A326" t="s">
        <v>4393</v>
      </c>
      <c r="B326" t="s">
        <v>89</v>
      </c>
      <c r="C326" t="s">
        <v>272</v>
      </c>
      <c r="D326" t="s">
        <v>174</v>
      </c>
      <c r="E326" t="s">
        <v>94</v>
      </c>
      <c r="F326">
        <v>6</v>
      </c>
      <c r="G326">
        <v>171</v>
      </c>
      <c r="H326">
        <v>0</v>
      </c>
      <c r="I326">
        <v>0</v>
      </c>
      <c r="J326">
        <v>0</v>
      </c>
      <c r="K326">
        <v>0</v>
      </c>
      <c r="L326">
        <v>0</v>
      </c>
      <c r="M326">
        <v>6</v>
      </c>
      <c r="N326">
        <v>171</v>
      </c>
      <c r="O326">
        <v>0</v>
      </c>
      <c r="P326">
        <v>0</v>
      </c>
      <c r="Q326">
        <v>0</v>
      </c>
      <c r="R326">
        <v>0</v>
      </c>
    </row>
    <row r="327" spans="1:18" x14ac:dyDescent="0.2">
      <c r="A327" t="s">
        <v>4394</v>
      </c>
      <c r="B327" t="s">
        <v>86</v>
      </c>
      <c r="C327" t="s">
        <v>268</v>
      </c>
      <c r="D327" t="s">
        <v>282</v>
      </c>
      <c r="E327" t="s">
        <v>94</v>
      </c>
      <c r="F327">
        <v>3381</v>
      </c>
      <c r="G327">
        <v>23345.759999999998</v>
      </c>
      <c r="H327">
        <v>40</v>
      </c>
      <c r="I327">
        <v>229.5</v>
      </c>
      <c r="J327">
        <v>256</v>
      </c>
      <c r="K327">
        <v>1734</v>
      </c>
      <c r="L327">
        <v>82.24</v>
      </c>
      <c r="M327">
        <v>3165</v>
      </c>
      <c r="N327">
        <v>21923.5</v>
      </c>
      <c r="O327">
        <v>165</v>
      </c>
      <c r="P327">
        <v>17</v>
      </c>
      <c r="Q327">
        <v>17</v>
      </c>
      <c r="R327">
        <v>165</v>
      </c>
    </row>
    <row r="328" spans="1:18" x14ac:dyDescent="0.2">
      <c r="A328" t="s">
        <v>4395</v>
      </c>
      <c r="B328" t="s">
        <v>86</v>
      </c>
      <c r="C328" t="s">
        <v>271</v>
      </c>
      <c r="D328" t="s">
        <v>159</v>
      </c>
      <c r="E328" t="s">
        <v>94</v>
      </c>
      <c r="F328">
        <v>56</v>
      </c>
      <c r="G328">
        <v>345</v>
      </c>
      <c r="H328">
        <v>2</v>
      </c>
      <c r="I328">
        <v>9</v>
      </c>
      <c r="J328">
        <v>7</v>
      </c>
      <c r="K328">
        <v>42</v>
      </c>
      <c r="L328">
        <v>4</v>
      </c>
      <c r="M328">
        <v>51</v>
      </c>
      <c r="N328">
        <v>316</v>
      </c>
      <c r="O328">
        <v>0</v>
      </c>
      <c r="P328">
        <v>0</v>
      </c>
      <c r="Q328">
        <v>0</v>
      </c>
      <c r="R328">
        <v>0</v>
      </c>
    </row>
    <row r="329" spans="1:18" x14ac:dyDescent="0.2">
      <c r="A329" t="s">
        <v>4396</v>
      </c>
      <c r="B329" t="s">
        <v>84</v>
      </c>
      <c r="C329" t="s">
        <v>266</v>
      </c>
      <c r="D329" t="s">
        <v>177</v>
      </c>
      <c r="E329" t="s">
        <v>94</v>
      </c>
      <c r="F329">
        <v>449</v>
      </c>
      <c r="G329">
        <v>9186.24</v>
      </c>
      <c r="H329">
        <v>12</v>
      </c>
      <c r="I329">
        <v>240</v>
      </c>
      <c r="J329">
        <v>23</v>
      </c>
      <c r="K329">
        <v>273</v>
      </c>
      <c r="L329">
        <v>47.74</v>
      </c>
      <c r="M329">
        <v>438</v>
      </c>
      <c r="N329">
        <v>9200.98</v>
      </c>
      <c r="O329">
        <v>254</v>
      </c>
      <c r="P329">
        <v>21</v>
      </c>
      <c r="Q329">
        <v>22</v>
      </c>
      <c r="R329">
        <v>253</v>
      </c>
    </row>
    <row r="330" spans="1:18" x14ac:dyDescent="0.2">
      <c r="A330" t="s">
        <v>4397</v>
      </c>
      <c r="B330" t="s">
        <v>86</v>
      </c>
      <c r="C330" t="s">
        <v>266</v>
      </c>
      <c r="D330" t="s">
        <v>158</v>
      </c>
      <c r="E330" t="s">
        <v>94</v>
      </c>
      <c r="F330">
        <v>161</v>
      </c>
      <c r="G330">
        <v>993</v>
      </c>
      <c r="H330">
        <v>3</v>
      </c>
      <c r="I330">
        <v>18</v>
      </c>
      <c r="J330">
        <v>6</v>
      </c>
      <c r="K330">
        <v>33</v>
      </c>
      <c r="L330">
        <v>26</v>
      </c>
      <c r="M330">
        <v>158</v>
      </c>
      <c r="N330">
        <v>1004</v>
      </c>
      <c r="O330">
        <v>30</v>
      </c>
      <c r="P330">
        <v>2</v>
      </c>
      <c r="Q330">
        <v>1</v>
      </c>
      <c r="R330">
        <v>31</v>
      </c>
    </row>
    <row r="331" spans="1:18" x14ac:dyDescent="0.2">
      <c r="A331" t="s">
        <v>4398</v>
      </c>
      <c r="B331" t="s">
        <v>91</v>
      </c>
      <c r="C331" t="s">
        <v>271</v>
      </c>
      <c r="D331" t="s">
        <v>255</v>
      </c>
      <c r="E331" t="s">
        <v>94</v>
      </c>
      <c r="F331">
        <v>0</v>
      </c>
      <c r="G331">
        <v>0</v>
      </c>
      <c r="H331">
        <v>0</v>
      </c>
      <c r="I331">
        <v>0</v>
      </c>
      <c r="J331">
        <v>0</v>
      </c>
      <c r="K331">
        <v>0</v>
      </c>
      <c r="L331">
        <v>0</v>
      </c>
      <c r="M331">
        <v>0</v>
      </c>
      <c r="N331">
        <v>0</v>
      </c>
      <c r="O331">
        <v>46</v>
      </c>
      <c r="P331">
        <v>5</v>
      </c>
      <c r="Q331">
        <v>7</v>
      </c>
      <c r="R331">
        <v>44</v>
      </c>
    </row>
    <row r="332" spans="1:18" x14ac:dyDescent="0.2">
      <c r="A332" t="s">
        <v>4399</v>
      </c>
      <c r="B332" t="s">
        <v>87</v>
      </c>
      <c r="C332" t="s">
        <v>265</v>
      </c>
      <c r="D332" t="s">
        <v>221</v>
      </c>
      <c r="E332" t="s">
        <v>94</v>
      </c>
      <c r="F332">
        <v>70</v>
      </c>
      <c r="G332">
        <v>3215.84</v>
      </c>
      <c r="H332">
        <v>2</v>
      </c>
      <c r="I332">
        <v>136</v>
      </c>
      <c r="J332">
        <v>10</v>
      </c>
      <c r="K332">
        <v>439</v>
      </c>
      <c r="L332">
        <v>122.16</v>
      </c>
      <c r="M332">
        <v>62</v>
      </c>
      <c r="N332">
        <v>3035</v>
      </c>
      <c r="O332">
        <v>11</v>
      </c>
      <c r="P332">
        <v>3</v>
      </c>
      <c r="Q332">
        <v>2</v>
      </c>
      <c r="R332">
        <v>12</v>
      </c>
    </row>
    <row r="333" spans="1:18" x14ac:dyDescent="0.2">
      <c r="A333" t="s">
        <v>4400</v>
      </c>
      <c r="B333" t="s">
        <v>87</v>
      </c>
      <c r="C333" t="s">
        <v>267</v>
      </c>
      <c r="D333" t="s">
        <v>229</v>
      </c>
      <c r="E333" t="s">
        <v>94</v>
      </c>
      <c r="F333">
        <v>46</v>
      </c>
      <c r="G333">
        <v>2467</v>
      </c>
      <c r="H333">
        <v>2</v>
      </c>
      <c r="I333">
        <v>204</v>
      </c>
      <c r="J333">
        <v>3</v>
      </c>
      <c r="K333">
        <v>224</v>
      </c>
      <c r="L333">
        <v>-23</v>
      </c>
      <c r="M333">
        <v>45</v>
      </c>
      <c r="N333">
        <v>2424</v>
      </c>
      <c r="O333">
        <v>4</v>
      </c>
      <c r="P333">
        <v>1</v>
      </c>
      <c r="Q333">
        <v>0</v>
      </c>
      <c r="R333">
        <v>5</v>
      </c>
    </row>
    <row r="334" spans="1:18" x14ac:dyDescent="0.2">
      <c r="A334" t="s">
        <v>4401</v>
      </c>
      <c r="B334" t="s">
        <v>86</v>
      </c>
      <c r="C334" t="s">
        <v>271</v>
      </c>
      <c r="D334" t="s">
        <v>240</v>
      </c>
      <c r="E334" t="s">
        <v>94</v>
      </c>
      <c r="F334">
        <v>78</v>
      </c>
      <c r="G334">
        <v>530</v>
      </c>
      <c r="H334">
        <v>1</v>
      </c>
      <c r="I334">
        <v>3</v>
      </c>
      <c r="J334">
        <v>5</v>
      </c>
      <c r="K334">
        <v>30</v>
      </c>
      <c r="L334">
        <v>-2</v>
      </c>
      <c r="M334">
        <v>74</v>
      </c>
      <c r="N334">
        <v>501</v>
      </c>
      <c r="O334">
        <v>4</v>
      </c>
      <c r="P334">
        <v>1</v>
      </c>
      <c r="Q334">
        <v>2</v>
      </c>
      <c r="R334">
        <v>3</v>
      </c>
    </row>
    <row r="335" spans="1:18" x14ac:dyDescent="0.2">
      <c r="A335" t="s">
        <v>4402</v>
      </c>
      <c r="B335" t="s">
        <v>87</v>
      </c>
      <c r="C335" t="s">
        <v>266</v>
      </c>
      <c r="D335" t="s">
        <v>222</v>
      </c>
      <c r="E335" t="s">
        <v>94</v>
      </c>
      <c r="F335">
        <v>135</v>
      </c>
      <c r="G335">
        <v>5880.84</v>
      </c>
      <c r="H335">
        <v>4</v>
      </c>
      <c r="I335">
        <v>123</v>
      </c>
      <c r="J335">
        <v>4</v>
      </c>
      <c r="K335">
        <v>130</v>
      </c>
      <c r="L335">
        <v>90.64</v>
      </c>
      <c r="M335">
        <v>135</v>
      </c>
      <c r="N335">
        <v>5964.48</v>
      </c>
      <c r="O335">
        <v>38</v>
      </c>
      <c r="P335">
        <v>1</v>
      </c>
      <c r="Q335">
        <v>2</v>
      </c>
      <c r="R335">
        <v>37</v>
      </c>
    </row>
    <row r="336" spans="1:18" x14ac:dyDescent="0.2">
      <c r="A336" t="s">
        <v>4403</v>
      </c>
      <c r="B336" t="s">
        <v>87</v>
      </c>
      <c r="C336" t="s">
        <v>271</v>
      </c>
      <c r="D336" t="s">
        <v>159</v>
      </c>
      <c r="E336" t="s">
        <v>94</v>
      </c>
      <c r="F336">
        <v>75</v>
      </c>
      <c r="G336">
        <v>3121</v>
      </c>
      <c r="H336">
        <v>0</v>
      </c>
      <c r="I336">
        <v>0</v>
      </c>
      <c r="J336">
        <v>2</v>
      </c>
      <c r="K336">
        <v>45</v>
      </c>
      <c r="L336">
        <v>-22</v>
      </c>
      <c r="M336">
        <v>73</v>
      </c>
      <c r="N336">
        <v>3054</v>
      </c>
      <c r="O336">
        <v>3</v>
      </c>
      <c r="P336">
        <v>0</v>
      </c>
      <c r="Q336">
        <v>0</v>
      </c>
      <c r="R336">
        <v>3</v>
      </c>
    </row>
    <row r="337" spans="1:18" x14ac:dyDescent="0.2">
      <c r="A337" t="s">
        <v>4404</v>
      </c>
      <c r="B337" t="s">
        <v>91</v>
      </c>
      <c r="C337" t="s">
        <v>272</v>
      </c>
      <c r="D337" t="s">
        <v>107</v>
      </c>
      <c r="E337" t="s">
        <v>94</v>
      </c>
      <c r="F337">
        <v>0</v>
      </c>
      <c r="G337">
        <v>0</v>
      </c>
      <c r="H337">
        <v>0</v>
      </c>
      <c r="I337">
        <v>0</v>
      </c>
      <c r="J337">
        <v>0</v>
      </c>
      <c r="K337">
        <v>0</v>
      </c>
      <c r="L337">
        <v>0</v>
      </c>
      <c r="M337">
        <v>0</v>
      </c>
      <c r="N337">
        <v>0</v>
      </c>
      <c r="O337">
        <v>7</v>
      </c>
      <c r="P337">
        <v>0</v>
      </c>
      <c r="Q337">
        <v>1</v>
      </c>
      <c r="R337">
        <v>6</v>
      </c>
    </row>
    <row r="338" spans="1:18" x14ac:dyDescent="0.2">
      <c r="A338" t="s">
        <v>4405</v>
      </c>
      <c r="B338" t="s">
        <v>91</v>
      </c>
      <c r="C338" t="s">
        <v>269</v>
      </c>
      <c r="D338" t="s">
        <v>122</v>
      </c>
      <c r="E338" t="s">
        <v>94</v>
      </c>
      <c r="F338">
        <v>0</v>
      </c>
      <c r="G338">
        <v>0</v>
      </c>
      <c r="H338">
        <v>0</v>
      </c>
      <c r="I338">
        <v>0</v>
      </c>
      <c r="J338">
        <v>0</v>
      </c>
      <c r="K338">
        <v>0</v>
      </c>
      <c r="L338">
        <v>0</v>
      </c>
      <c r="M338">
        <v>0</v>
      </c>
      <c r="N338">
        <v>0</v>
      </c>
      <c r="O338">
        <v>187</v>
      </c>
      <c r="P338">
        <v>6</v>
      </c>
      <c r="Q338">
        <v>18</v>
      </c>
      <c r="R338">
        <v>175</v>
      </c>
    </row>
    <row r="339" spans="1:18" x14ac:dyDescent="0.2">
      <c r="A339" t="s">
        <v>4406</v>
      </c>
      <c r="B339" t="s">
        <v>87</v>
      </c>
      <c r="C339" t="s">
        <v>270</v>
      </c>
      <c r="D339" t="s">
        <v>201</v>
      </c>
      <c r="E339" t="s">
        <v>94</v>
      </c>
      <c r="F339">
        <v>85</v>
      </c>
      <c r="G339">
        <v>4179</v>
      </c>
      <c r="H339">
        <v>2</v>
      </c>
      <c r="I339">
        <v>156</v>
      </c>
      <c r="J339">
        <v>3</v>
      </c>
      <c r="K339">
        <v>82</v>
      </c>
      <c r="L339">
        <v>0</v>
      </c>
      <c r="M339">
        <v>84</v>
      </c>
      <c r="N339">
        <v>4253</v>
      </c>
      <c r="O339">
        <v>12</v>
      </c>
      <c r="P339">
        <v>0</v>
      </c>
      <c r="Q339">
        <v>0</v>
      </c>
      <c r="R339">
        <v>12</v>
      </c>
    </row>
    <row r="340" spans="1:18" x14ac:dyDescent="0.2">
      <c r="A340" t="s">
        <v>4407</v>
      </c>
      <c r="B340" t="s">
        <v>91</v>
      </c>
      <c r="C340" t="s">
        <v>266</v>
      </c>
      <c r="D340" t="s">
        <v>206</v>
      </c>
      <c r="E340" t="s">
        <v>94</v>
      </c>
      <c r="F340">
        <v>0</v>
      </c>
      <c r="G340">
        <v>0</v>
      </c>
      <c r="H340">
        <v>0</v>
      </c>
      <c r="I340">
        <v>0</v>
      </c>
      <c r="J340">
        <v>0</v>
      </c>
      <c r="K340">
        <v>0</v>
      </c>
      <c r="L340">
        <v>0</v>
      </c>
      <c r="M340">
        <v>0</v>
      </c>
      <c r="N340">
        <v>0</v>
      </c>
      <c r="O340">
        <v>110</v>
      </c>
      <c r="P340">
        <v>7</v>
      </c>
      <c r="Q340">
        <v>17</v>
      </c>
      <c r="R340">
        <v>100</v>
      </c>
    </row>
    <row r="341" spans="1:18" x14ac:dyDescent="0.2">
      <c r="A341" t="s">
        <v>4408</v>
      </c>
      <c r="B341" t="s">
        <v>91</v>
      </c>
      <c r="C341" t="s">
        <v>267</v>
      </c>
      <c r="D341" t="s">
        <v>186</v>
      </c>
      <c r="E341" t="s">
        <v>94</v>
      </c>
      <c r="F341">
        <v>0</v>
      </c>
      <c r="G341">
        <v>0</v>
      </c>
      <c r="H341">
        <v>0</v>
      </c>
      <c r="I341">
        <v>0</v>
      </c>
      <c r="J341">
        <v>0</v>
      </c>
      <c r="K341">
        <v>0</v>
      </c>
      <c r="L341">
        <v>0</v>
      </c>
      <c r="M341">
        <v>0</v>
      </c>
      <c r="N341">
        <v>0</v>
      </c>
      <c r="O341">
        <v>20</v>
      </c>
      <c r="P341">
        <v>1</v>
      </c>
      <c r="Q341">
        <v>1</v>
      </c>
      <c r="R341">
        <v>20</v>
      </c>
    </row>
    <row r="342" spans="1:18" x14ac:dyDescent="0.2">
      <c r="A342" t="s">
        <v>4409</v>
      </c>
      <c r="B342" t="s">
        <v>91</v>
      </c>
      <c r="C342" t="s">
        <v>273</v>
      </c>
      <c r="D342" t="s">
        <v>287</v>
      </c>
      <c r="E342" t="s">
        <v>94</v>
      </c>
      <c r="F342">
        <v>0</v>
      </c>
      <c r="G342">
        <v>0</v>
      </c>
      <c r="H342">
        <v>0</v>
      </c>
      <c r="I342">
        <v>0</v>
      </c>
      <c r="J342">
        <v>0</v>
      </c>
      <c r="K342">
        <v>0</v>
      </c>
      <c r="L342">
        <v>0</v>
      </c>
      <c r="M342">
        <v>0</v>
      </c>
      <c r="N342">
        <v>0</v>
      </c>
      <c r="O342">
        <v>18</v>
      </c>
      <c r="P342">
        <v>2</v>
      </c>
      <c r="Q342">
        <v>2</v>
      </c>
      <c r="R342">
        <v>18</v>
      </c>
    </row>
    <row r="343" spans="1:18" x14ac:dyDescent="0.2">
      <c r="A343" t="s">
        <v>4410</v>
      </c>
      <c r="B343" t="s">
        <v>86</v>
      </c>
      <c r="C343" t="s">
        <v>265</v>
      </c>
      <c r="D343" t="s">
        <v>147</v>
      </c>
      <c r="E343" t="s">
        <v>94</v>
      </c>
      <c r="F343">
        <v>716</v>
      </c>
      <c r="G343">
        <v>4849.96</v>
      </c>
      <c r="H343">
        <v>12</v>
      </c>
      <c r="I343">
        <v>73</v>
      </c>
      <c r="J343">
        <v>71</v>
      </c>
      <c r="K343">
        <v>451.96</v>
      </c>
      <c r="L343">
        <v>15</v>
      </c>
      <c r="M343">
        <v>657</v>
      </c>
      <c r="N343">
        <v>4486</v>
      </c>
      <c r="O343">
        <v>44</v>
      </c>
      <c r="P343">
        <v>7</v>
      </c>
      <c r="Q343">
        <v>9</v>
      </c>
      <c r="R343">
        <v>42</v>
      </c>
    </row>
    <row r="344" spans="1:18" x14ac:dyDescent="0.2">
      <c r="A344" t="s">
        <v>4411</v>
      </c>
      <c r="B344" t="s">
        <v>86</v>
      </c>
      <c r="C344" t="s">
        <v>268</v>
      </c>
      <c r="D344" t="s">
        <v>252</v>
      </c>
      <c r="E344" t="s">
        <v>94</v>
      </c>
      <c r="F344">
        <v>146</v>
      </c>
      <c r="G344">
        <v>989</v>
      </c>
      <c r="H344">
        <v>3</v>
      </c>
      <c r="I344">
        <v>17</v>
      </c>
      <c r="J344">
        <v>15</v>
      </c>
      <c r="K344">
        <v>97</v>
      </c>
      <c r="L344">
        <v>0</v>
      </c>
      <c r="M344">
        <v>134</v>
      </c>
      <c r="N344">
        <v>909</v>
      </c>
      <c r="O344">
        <v>6</v>
      </c>
      <c r="P344">
        <v>0</v>
      </c>
      <c r="Q344">
        <v>1</v>
      </c>
      <c r="R344">
        <v>5</v>
      </c>
    </row>
    <row r="345" spans="1:18" x14ac:dyDescent="0.2">
      <c r="A345" t="s">
        <v>4412</v>
      </c>
      <c r="B345" t="s">
        <v>89</v>
      </c>
      <c r="C345" t="s">
        <v>269</v>
      </c>
      <c r="D345" t="s">
        <v>199</v>
      </c>
      <c r="E345" t="s">
        <v>94</v>
      </c>
      <c r="F345">
        <v>2</v>
      </c>
      <c r="G345">
        <v>60</v>
      </c>
      <c r="H345">
        <v>0</v>
      </c>
      <c r="I345">
        <v>0</v>
      </c>
      <c r="J345">
        <v>0</v>
      </c>
      <c r="K345">
        <v>0</v>
      </c>
      <c r="L345">
        <v>0</v>
      </c>
      <c r="M345">
        <v>2</v>
      </c>
      <c r="N345">
        <v>60</v>
      </c>
      <c r="O345">
        <v>0</v>
      </c>
      <c r="P345">
        <v>0</v>
      </c>
      <c r="Q345">
        <v>0</v>
      </c>
      <c r="R345">
        <v>0</v>
      </c>
    </row>
    <row r="346" spans="1:18" x14ac:dyDescent="0.2">
      <c r="A346" t="s">
        <v>4413</v>
      </c>
      <c r="B346" t="s">
        <v>86</v>
      </c>
      <c r="C346" t="s">
        <v>272</v>
      </c>
      <c r="D346" t="s">
        <v>189</v>
      </c>
      <c r="E346" t="s">
        <v>94</v>
      </c>
      <c r="F346">
        <v>62</v>
      </c>
      <c r="G346">
        <v>455</v>
      </c>
      <c r="H346">
        <v>2</v>
      </c>
      <c r="I346">
        <v>9</v>
      </c>
      <c r="J346">
        <v>5</v>
      </c>
      <c r="K346">
        <v>30</v>
      </c>
      <c r="L346">
        <v>9</v>
      </c>
      <c r="M346">
        <v>59</v>
      </c>
      <c r="N346">
        <v>443</v>
      </c>
      <c r="O346">
        <v>1</v>
      </c>
      <c r="P346">
        <v>1</v>
      </c>
      <c r="Q346">
        <v>0</v>
      </c>
      <c r="R346">
        <v>2</v>
      </c>
    </row>
    <row r="347" spans="1:18" x14ac:dyDescent="0.2">
      <c r="A347" t="s">
        <v>4414</v>
      </c>
      <c r="B347" t="s">
        <v>84</v>
      </c>
      <c r="C347" t="s">
        <v>270</v>
      </c>
      <c r="D347" t="s">
        <v>217</v>
      </c>
      <c r="E347" t="s">
        <v>94</v>
      </c>
      <c r="F347">
        <v>435</v>
      </c>
      <c r="G347">
        <v>9349.84</v>
      </c>
      <c r="H347">
        <v>11</v>
      </c>
      <c r="I347">
        <v>324</v>
      </c>
      <c r="J347">
        <v>34</v>
      </c>
      <c r="K347">
        <v>493</v>
      </c>
      <c r="L347">
        <v>88.64</v>
      </c>
      <c r="M347">
        <v>412</v>
      </c>
      <c r="N347">
        <v>9269.48</v>
      </c>
      <c r="O347">
        <v>89</v>
      </c>
      <c r="P347">
        <v>18</v>
      </c>
      <c r="Q347">
        <v>20</v>
      </c>
      <c r="R347">
        <v>87</v>
      </c>
    </row>
    <row r="348" spans="1:18" x14ac:dyDescent="0.2">
      <c r="A348" t="s">
        <v>4415</v>
      </c>
      <c r="B348" t="s">
        <v>84</v>
      </c>
      <c r="C348" t="s">
        <v>267</v>
      </c>
      <c r="D348" t="s">
        <v>148</v>
      </c>
      <c r="E348" t="s">
        <v>94</v>
      </c>
      <c r="F348">
        <v>144</v>
      </c>
      <c r="G348">
        <v>3932</v>
      </c>
      <c r="H348">
        <v>2</v>
      </c>
      <c r="I348">
        <v>41</v>
      </c>
      <c r="J348">
        <v>7</v>
      </c>
      <c r="K348">
        <v>60</v>
      </c>
      <c r="L348">
        <v>-20</v>
      </c>
      <c r="M348">
        <v>139</v>
      </c>
      <c r="N348">
        <v>3893</v>
      </c>
      <c r="O348">
        <v>24</v>
      </c>
      <c r="P348">
        <v>0</v>
      </c>
      <c r="Q348">
        <v>0</v>
      </c>
      <c r="R348">
        <v>24</v>
      </c>
    </row>
    <row r="349" spans="1:18" x14ac:dyDescent="0.2">
      <c r="A349" t="s">
        <v>4416</v>
      </c>
      <c r="B349" t="s">
        <v>91</v>
      </c>
      <c r="C349" t="s">
        <v>266</v>
      </c>
      <c r="D349" t="s">
        <v>118</v>
      </c>
      <c r="E349" t="s">
        <v>94</v>
      </c>
      <c r="F349">
        <v>0</v>
      </c>
      <c r="G349">
        <v>0</v>
      </c>
      <c r="H349">
        <v>0</v>
      </c>
      <c r="I349">
        <v>0</v>
      </c>
      <c r="J349">
        <v>0</v>
      </c>
      <c r="K349">
        <v>0</v>
      </c>
      <c r="L349">
        <v>0</v>
      </c>
      <c r="M349">
        <v>0</v>
      </c>
      <c r="N349">
        <v>0</v>
      </c>
      <c r="O349">
        <v>143</v>
      </c>
      <c r="P349">
        <v>4</v>
      </c>
      <c r="Q349">
        <v>13</v>
      </c>
      <c r="R349">
        <v>134</v>
      </c>
    </row>
    <row r="350" spans="1:18" x14ac:dyDescent="0.2">
      <c r="A350" t="s">
        <v>4417</v>
      </c>
      <c r="B350" t="s">
        <v>91</v>
      </c>
      <c r="C350" t="s">
        <v>265</v>
      </c>
      <c r="D350" t="s">
        <v>200</v>
      </c>
      <c r="E350" t="s">
        <v>94</v>
      </c>
      <c r="F350">
        <v>0</v>
      </c>
      <c r="G350">
        <v>0</v>
      </c>
      <c r="H350">
        <v>0</v>
      </c>
      <c r="I350">
        <v>0</v>
      </c>
      <c r="J350">
        <v>0</v>
      </c>
      <c r="K350">
        <v>0</v>
      </c>
      <c r="L350">
        <v>0</v>
      </c>
      <c r="M350">
        <v>0</v>
      </c>
      <c r="N350">
        <v>0</v>
      </c>
      <c r="O350">
        <v>9</v>
      </c>
      <c r="P350">
        <v>1</v>
      </c>
      <c r="Q350">
        <v>2</v>
      </c>
      <c r="R350">
        <v>8</v>
      </c>
    </row>
    <row r="351" spans="1:18" x14ac:dyDescent="0.2">
      <c r="A351" t="s">
        <v>4418</v>
      </c>
      <c r="B351" t="s">
        <v>89</v>
      </c>
      <c r="C351" t="s">
        <v>264</v>
      </c>
      <c r="D351" t="s">
        <v>178</v>
      </c>
      <c r="E351" t="s">
        <v>94</v>
      </c>
      <c r="F351">
        <v>2</v>
      </c>
      <c r="G351">
        <v>40</v>
      </c>
      <c r="H351">
        <v>0</v>
      </c>
      <c r="I351">
        <v>0</v>
      </c>
      <c r="J351">
        <v>0</v>
      </c>
      <c r="K351">
        <v>0</v>
      </c>
      <c r="L351">
        <v>0</v>
      </c>
      <c r="M351">
        <v>2</v>
      </c>
      <c r="N351">
        <v>40</v>
      </c>
      <c r="O351">
        <v>0</v>
      </c>
      <c r="P351">
        <v>0</v>
      </c>
      <c r="Q351">
        <v>0</v>
      </c>
      <c r="R351">
        <v>0</v>
      </c>
    </row>
    <row r="352" spans="1:18" x14ac:dyDescent="0.2">
      <c r="A352" t="s">
        <v>4419</v>
      </c>
      <c r="B352" t="s">
        <v>91</v>
      </c>
      <c r="C352" t="s">
        <v>269</v>
      </c>
      <c r="D352" t="s">
        <v>220</v>
      </c>
      <c r="E352" t="s">
        <v>94</v>
      </c>
      <c r="F352">
        <v>0</v>
      </c>
      <c r="G352">
        <v>0</v>
      </c>
      <c r="H352">
        <v>0</v>
      </c>
      <c r="I352">
        <v>0</v>
      </c>
      <c r="J352">
        <v>0</v>
      </c>
      <c r="K352">
        <v>0</v>
      </c>
      <c r="L352">
        <v>0</v>
      </c>
      <c r="M352">
        <v>0</v>
      </c>
      <c r="N352">
        <v>0</v>
      </c>
      <c r="O352">
        <v>20</v>
      </c>
      <c r="P352">
        <v>3</v>
      </c>
      <c r="Q352">
        <v>2</v>
      </c>
      <c r="R352">
        <v>21</v>
      </c>
    </row>
    <row r="353" spans="1:18" x14ac:dyDescent="0.2">
      <c r="A353" t="s">
        <v>4420</v>
      </c>
      <c r="B353" t="s">
        <v>89</v>
      </c>
      <c r="C353" t="s">
        <v>265</v>
      </c>
      <c r="D353" t="s">
        <v>125</v>
      </c>
      <c r="E353" t="s">
        <v>94</v>
      </c>
      <c r="F353">
        <v>4</v>
      </c>
      <c r="G353">
        <v>91</v>
      </c>
      <c r="H353">
        <v>1</v>
      </c>
      <c r="I353">
        <v>16</v>
      </c>
      <c r="J353">
        <v>0</v>
      </c>
      <c r="K353">
        <v>0</v>
      </c>
      <c r="L353">
        <v>0</v>
      </c>
      <c r="M353">
        <v>5</v>
      </c>
      <c r="N353">
        <v>107</v>
      </c>
      <c r="O353">
        <v>0</v>
      </c>
      <c r="P353">
        <v>0</v>
      </c>
      <c r="Q353">
        <v>0</v>
      </c>
      <c r="R353">
        <v>0</v>
      </c>
    </row>
    <row r="354" spans="1:18" x14ac:dyDescent="0.2">
      <c r="A354" t="s">
        <v>4421</v>
      </c>
      <c r="B354" t="s">
        <v>87</v>
      </c>
      <c r="C354" t="s">
        <v>270</v>
      </c>
      <c r="D354" t="s">
        <v>115</v>
      </c>
      <c r="E354" t="s">
        <v>94</v>
      </c>
      <c r="F354">
        <v>159</v>
      </c>
      <c r="G354">
        <v>7082.68</v>
      </c>
      <c r="H354">
        <v>4</v>
      </c>
      <c r="I354">
        <v>126</v>
      </c>
      <c r="J354">
        <v>3</v>
      </c>
      <c r="K354">
        <v>80</v>
      </c>
      <c r="L354">
        <v>57.28</v>
      </c>
      <c r="M354">
        <v>160</v>
      </c>
      <c r="N354">
        <v>7185.96</v>
      </c>
      <c r="O354">
        <v>20</v>
      </c>
      <c r="P354">
        <v>1</v>
      </c>
      <c r="Q354">
        <v>3</v>
      </c>
      <c r="R354">
        <v>18</v>
      </c>
    </row>
    <row r="355" spans="1:18" x14ac:dyDescent="0.2">
      <c r="A355" t="s">
        <v>4422</v>
      </c>
      <c r="B355" t="s">
        <v>87</v>
      </c>
      <c r="C355" t="s">
        <v>271</v>
      </c>
      <c r="D355" t="s">
        <v>240</v>
      </c>
      <c r="E355" t="s">
        <v>94</v>
      </c>
      <c r="F355">
        <v>62</v>
      </c>
      <c r="G355">
        <v>2853</v>
      </c>
      <c r="H355">
        <v>1</v>
      </c>
      <c r="I355">
        <v>18</v>
      </c>
      <c r="J355">
        <v>2</v>
      </c>
      <c r="K355">
        <v>48</v>
      </c>
      <c r="L355">
        <v>0</v>
      </c>
      <c r="M355">
        <v>61</v>
      </c>
      <c r="N355">
        <v>2823</v>
      </c>
      <c r="O355">
        <v>10</v>
      </c>
      <c r="P355">
        <v>2</v>
      </c>
      <c r="Q355">
        <v>1</v>
      </c>
      <c r="R355">
        <v>11</v>
      </c>
    </row>
    <row r="356" spans="1:18" x14ac:dyDescent="0.2">
      <c r="A356" t="s">
        <v>4423</v>
      </c>
      <c r="B356" t="s">
        <v>84</v>
      </c>
      <c r="C356" t="s">
        <v>268</v>
      </c>
      <c r="D356" t="s">
        <v>123</v>
      </c>
      <c r="E356" t="s">
        <v>94</v>
      </c>
      <c r="F356">
        <v>167</v>
      </c>
      <c r="G356">
        <v>5178</v>
      </c>
      <c r="H356">
        <v>2</v>
      </c>
      <c r="I356">
        <v>12</v>
      </c>
      <c r="J356">
        <v>12</v>
      </c>
      <c r="K356">
        <v>425</v>
      </c>
      <c r="L356">
        <v>157.97999999999999</v>
      </c>
      <c r="M356">
        <v>157</v>
      </c>
      <c r="N356">
        <v>4922.9799999999996</v>
      </c>
      <c r="O356">
        <v>27</v>
      </c>
      <c r="P356">
        <v>4</v>
      </c>
      <c r="Q356">
        <v>1</v>
      </c>
      <c r="R356">
        <v>30</v>
      </c>
    </row>
    <row r="357" spans="1:18" x14ac:dyDescent="0.2">
      <c r="A357" t="s">
        <v>4424</v>
      </c>
      <c r="B357" t="s">
        <v>87</v>
      </c>
      <c r="C357" t="s">
        <v>268</v>
      </c>
      <c r="D357" t="s">
        <v>113</v>
      </c>
      <c r="E357" t="s">
        <v>94</v>
      </c>
      <c r="F357">
        <v>37</v>
      </c>
      <c r="G357">
        <v>2094</v>
      </c>
      <c r="H357">
        <v>2</v>
      </c>
      <c r="I357">
        <v>117</v>
      </c>
      <c r="J357">
        <v>1</v>
      </c>
      <c r="K357">
        <v>78</v>
      </c>
      <c r="L357">
        <v>-10</v>
      </c>
      <c r="M357">
        <v>38</v>
      </c>
      <c r="N357">
        <v>2123</v>
      </c>
      <c r="O357">
        <v>2</v>
      </c>
      <c r="P357">
        <v>1</v>
      </c>
      <c r="Q357">
        <v>1</v>
      </c>
      <c r="R357">
        <v>2</v>
      </c>
    </row>
    <row r="358" spans="1:18" x14ac:dyDescent="0.2">
      <c r="A358" t="s">
        <v>4425</v>
      </c>
      <c r="B358" t="s">
        <v>91</v>
      </c>
      <c r="C358" t="s">
        <v>272</v>
      </c>
      <c r="D358" t="s">
        <v>124</v>
      </c>
      <c r="E358" t="s">
        <v>94</v>
      </c>
      <c r="F358">
        <v>0</v>
      </c>
      <c r="G358">
        <v>0</v>
      </c>
      <c r="H358">
        <v>0</v>
      </c>
      <c r="I358">
        <v>0</v>
      </c>
      <c r="J358">
        <v>0</v>
      </c>
      <c r="K358">
        <v>0</v>
      </c>
      <c r="L358">
        <v>0</v>
      </c>
      <c r="M358">
        <v>0</v>
      </c>
      <c r="N358">
        <v>0</v>
      </c>
      <c r="O358">
        <v>3</v>
      </c>
      <c r="P358">
        <v>1</v>
      </c>
      <c r="Q358">
        <v>0</v>
      </c>
      <c r="R358">
        <v>4</v>
      </c>
    </row>
    <row r="359" spans="1:18" x14ac:dyDescent="0.2">
      <c r="A359" t="s">
        <v>4426</v>
      </c>
      <c r="B359" t="s">
        <v>86</v>
      </c>
      <c r="C359" t="s">
        <v>266</v>
      </c>
      <c r="D359" t="s">
        <v>121</v>
      </c>
      <c r="E359" t="s">
        <v>94</v>
      </c>
      <c r="F359">
        <v>398</v>
      </c>
      <c r="G359">
        <v>2317.92</v>
      </c>
      <c r="H359">
        <v>7</v>
      </c>
      <c r="I359">
        <v>24</v>
      </c>
      <c r="J359">
        <v>24</v>
      </c>
      <c r="K359">
        <v>140.96</v>
      </c>
      <c r="L359">
        <v>7.04</v>
      </c>
      <c r="M359">
        <v>381</v>
      </c>
      <c r="N359">
        <v>2208</v>
      </c>
      <c r="O359">
        <v>29</v>
      </c>
      <c r="P359">
        <v>0</v>
      </c>
      <c r="Q359">
        <v>5</v>
      </c>
      <c r="R359">
        <v>24</v>
      </c>
    </row>
    <row r="360" spans="1:18" x14ac:dyDescent="0.2">
      <c r="A360" t="s">
        <v>4427</v>
      </c>
      <c r="B360" t="s">
        <v>86</v>
      </c>
      <c r="C360" t="s">
        <v>271</v>
      </c>
      <c r="D360" t="s">
        <v>255</v>
      </c>
      <c r="E360" t="s">
        <v>94</v>
      </c>
      <c r="F360">
        <v>241</v>
      </c>
      <c r="G360">
        <v>1623</v>
      </c>
      <c r="H360">
        <v>11</v>
      </c>
      <c r="I360">
        <v>61</v>
      </c>
      <c r="J360">
        <v>25</v>
      </c>
      <c r="K360">
        <v>150</v>
      </c>
      <c r="L360">
        <v>20</v>
      </c>
      <c r="M360">
        <v>227</v>
      </c>
      <c r="N360">
        <v>1554</v>
      </c>
      <c r="O360">
        <v>6</v>
      </c>
      <c r="P360">
        <v>1</v>
      </c>
      <c r="Q360">
        <v>2</v>
      </c>
      <c r="R360">
        <v>5</v>
      </c>
    </row>
    <row r="361" spans="1:18" x14ac:dyDescent="0.2">
      <c r="A361" t="s">
        <v>4428</v>
      </c>
      <c r="B361" t="s">
        <v>89</v>
      </c>
      <c r="C361" t="s">
        <v>269</v>
      </c>
      <c r="D361" t="s">
        <v>202</v>
      </c>
      <c r="E361" t="s">
        <v>94</v>
      </c>
      <c r="F361">
        <v>1</v>
      </c>
      <c r="G361">
        <v>15</v>
      </c>
      <c r="H361">
        <v>0</v>
      </c>
      <c r="I361">
        <v>0</v>
      </c>
      <c r="J361">
        <v>0</v>
      </c>
      <c r="K361">
        <v>0</v>
      </c>
      <c r="L361">
        <v>0</v>
      </c>
      <c r="M361">
        <v>1</v>
      </c>
      <c r="N361">
        <v>15</v>
      </c>
      <c r="O361">
        <v>0</v>
      </c>
      <c r="P361">
        <v>0</v>
      </c>
      <c r="Q361">
        <v>0</v>
      </c>
      <c r="R361">
        <v>0</v>
      </c>
    </row>
    <row r="362" spans="1:18" x14ac:dyDescent="0.2">
      <c r="A362" t="s">
        <v>4429</v>
      </c>
      <c r="B362" t="s">
        <v>91</v>
      </c>
      <c r="C362" t="s">
        <v>266</v>
      </c>
      <c r="D362" t="s">
        <v>126</v>
      </c>
      <c r="E362" t="s">
        <v>94</v>
      </c>
      <c r="F362">
        <v>0</v>
      </c>
      <c r="G362">
        <v>0</v>
      </c>
      <c r="H362">
        <v>0</v>
      </c>
      <c r="I362">
        <v>0</v>
      </c>
      <c r="J362">
        <v>0</v>
      </c>
      <c r="K362">
        <v>0</v>
      </c>
      <c r="L362">
        <v>0</v>
      </c>
      <c r="M362">
        <v>0</v>
      </c>
      <c r="N362">
        <v>0</v>
      </c>
      <c r="O362">
        <v>94</v>
      </c>
      <c r="P362">
        <v>3</v>
      </c>
      <c r="Q362">
        <v>14</v>
      </c>
      <c r="R362">
        <v>83</v>
      </c>
    </row>
    <row r="363" spans="1:18" x14ac:dyDescent="0.2">
      <c r="A363" t="s">
        <v>4430</v>
      </c>
      <c r="B363" t="s">
        <v>86</v>
      </c>
      <c r="C363" t="s">
        <v>269</v>
      </c>
      <c r="D363" t="s">
        <v>182</v>
      </c>
      <c r="E363" t="s">
        <v>94</v>
      </c>
      <c r="F363">
        <v>167</v>
      </c>
      <c r="G363">
        <v>967.48</v>
      </c>
      <c r="H363">
        <v>5</v>
      </c>
      <c r="I363">
        <v>27</v>
      </c>
      <c r="J363">
        <v>10</v>
      </c>
      <c r="K363">
        <v>52.48</v>
      </c>
      <c r="L363">
        <v>4</v>
      </c>
      <c r="M363">
        <v>162</v>
      </c>
      <c r="N363">
        <v>946</v>
      </c>
      <c r="O363">
        <v>24</v>
      </c>
      <c r="P363">
        <v>2</v>
      </c>
      <c r="Q363">
        <v>4</v>
      </c>
      <c r="R363">
        <v>22</v>
      </c>
    </row>
    <row r="364" spans="1:18" x14ac:dyDescent="0.2">
      <c r="A364" t="s">
        <v>4431</v>
      </c>
      <c r="B364" t="s">
        <v>89</v>
      </c>
      <c r="C364" t="s">
        <v>271</v>
      </c>
      <c r="D364" t="s">
        <v>224</v>
      </c>
      <c r="E364" t="s">
        <v>94</v>
      </c>
      <c r="F364">
        <v>4</v>
      </c>
      <c r="G364">
        <v>101</v>
      </c>
      <c r="H364">
        <v>0</v>
      </c>
      <c r="I364">
        <v>0</v>
      </c>
      <c r="J364">
        <v>1</v>
      </c>
      <c r="K364">
        <v>34</v>
      </c>
      <c r="L364">
        <v>3</v>
      </c>
      <c r="M364">
        <v>3</v>
      </c>
      <c r="N364">
        <v>70</v>
      </c>
      <c r="O364">
        <v>0</v>
      </c>
      <c r="P364">
        <v>0</v>
      </c>
      <c r="Q364">
        <v>0</v>
      </c>
      <c r="R364">
        <v>0</v>
      </c>
    </row>
    <row r="365" spans="1:18" x14ac:dyDescent="0.2">
      <c r="A365" t="s">
        <v>4432</v>
      </c>
      <c r="B365" t="s">
        <v>86</v>
      </c>
      <c r="C365" t="s">
        <v>268</v>
      </c>
      <c r="D365" t="s">
        <v>171</v>
      </c>
      <c r="E365" t="s">
        <v>94</v>
      </c>
      <c r="F365">
        <v>58</v>
      </c>
      <c r="G365">
        <v>428</v>
      </c>
      <c r="H365">
        <v>1</v>
      </c>
      <c r="I365">
        <v>6</v>
      </c>
      <c r="J365">
        <v>5</v>
      </c>
      <c r="K365">
        <v>30</v>
      </c>
      <c r="L365">
        <v>12</v>
      </c>
      <c r="M365">
        <v>54</v>
      </c>
      <c r="N365">
        <v>416</v>
      </c>
      <c r="O365">
        <v>0</v>
      </c>
      <c r="P365">
        <v>0</v>
      </c>
      <c r="Q365">
        <v>0</v>
      </c>
      <c r="R365">
        <v>0</v>
      </c>
    </row>
    <row r="366" spans="1:18" x14ac:dyDescent="0.2">
      <c r="A366" t="s">
        <v>4433</v>
      </c>
      <c r="B366" t="s">
        <v>86</v>
      </c>
      <c r="C366" t="s">
        <v>266</v>
      </c>
      <c r="D366" t="s">
        <v>150</v>
      </c>
      <c r="E366" t="s">
        <v>94</v>
      </c>
      <c r="F366">
        <v>281</v>
      </c>
      <c r="G366">
        <v>1654</v>
      </c>
      <c r="H366">
        <v>5</v>
      </c>
      <c r="I366">
        <v>20</v>
      </c>
      <c r="J366">
        <v>21</v>
      </c>
      <c r="K366">
        <v>106</v>
      </c>
      <c r="L366">
        <v>9</v>
      </c>
      <c r="M366">
        <v>265</v>
      </c>
      <c r="N366">
        <v>1577</v>
      </c>
      <c r="O366">
        <v>82</v>
      </c>
      <c r="P366">
        <v>7</v>
      </c>
      <c r="Q366">
        <v>2</v>
      </c>
      <c r="R366">
        <v>87</v>
      </c>
    </row>
    <row r="367" spans="1:18" x14ac:dyDescent="0.2">
      <c r="A367" t="s">
        <v>4434</v>
      </c>
      <c r="B367" t="s">
        <v>89</v>
      </c>
      <c r="C367" t="s">
        <v>268</v>
      </c>
      <c r="D367" t="s">
        <v>210</v>
      </c>
      <c r="E367" t="s">
        <v>94</v>
      </c>
      <c r="F367">
        <v>2</v>
      </c>
      <c r="G367">
        <v>38</v>
      </c>
      <c r="H367">
        <v>0</v>
      </c>
      <c r="I367">
        <v>0</v>
      </c>
      <c r="J367">
        <v>0</v>
      </c>
      <c r="K367">
        <v>0</v>
      </c>
      <c r="L367">
        <v>0</v>
      </c>
      <c r="M367">
        <v>2</v>
      </c>
      <c r="N367">
        <v>38</v>
      </c>
      <c r="O367">
        <v>0</v>
      </c>
      <c r="P367">
        <v>0</v>
      </c>
      <c r="Q367">
        <v>0</v>
      </c>
      <c r="R367">
        <v>0</v>
      </c>
    </row>
    <row r="368" spans="1:18" x14ac:dyDescent="0.2">
      <c r="A368" t="s">
        <v>4435</v>
      </c>
      <c r="B368" t="s">
        <v>89</v>
      </c>
      <c r="C368" t="s">
        <v>271</v>
      </c>
      <c r="D368" t="s">
        <v>244</v>
      </c>
      <c r="E368" t="s">
        <v>94</v>
      </c>
      <c r="F368">
        <v>1</v>
      </c>
      <c r="G368">
        <v>16</v>
      </c>
      <c r="H368">
        <v>0</v>
      </c>
      <c r="I368">
        <v>0</v>
      </c>
      <c r="J368">
        <v>0</v>
      </c>
      <c r="K368">
        <v>0</v>
      </c>
      <c r="L368">
        <v>0</v>
      </c>
      <c r="M368">
        <v>1</v>
      </c>
      <c r="N368">
        <v>16</v>
      </c>
      <c r="O368">
        <v>0</v>
      </c>
      <c r="P368">
        <v>0</v>
      </c>
      <c r="Q368">
        <v>0</v>
      </c>
      <c r="R368">
        <v>0</v>
      </c>
    </row>
    <row r="369" spans="1:18" x14ac:dyDescent="0.2">
      <c r="A369" t="s">
        <v>4436</v>
      </c>
      <c r="B369" t="s">
        <v>84</v>
      </c>
      <c r="C369" t="s">
        <v>271</v>
      </c>
      <c r="D369" t="s">
        <v>111</v>
      </c>
      <c r="E369" t="s">
        <v>94</v>
      </c>
      <c r="F369">
        <v>812</v>
      </c>
      <c r="G369">
        <v>25374.68</v>
      </c>
      <c r="H369">
        <v>13</v>
      </c>
      <c r="I369">
        <v>442</v>
      </c>
      <c r="J369">
        <v>67</v>
      </c>
      <c r="K369">
        <v>1372</v>
      </c>
      <c r="L369">
        <v>329.32</v>
      </c>
      <c r="M369">
        <v>758</v>
      </c>
      <c r="N369">
        <v>24774</v>
      </c>
      <c r="O369">
        <v>221</v>
      </c>
      <c r="P369">
        <v>27</v>
      </c>
      <c r="Q369">
        <v>31</v>
      </c>
      <c r="R369">
        <v>217</v>
      </c>
    </row>
    <row r="370" spans="1:18" x14ac:dyDescent="0.2">
      <c r="A370" t="s">
        <v>4437</v>
      </c>
      <c r="B370" t="s">
        <v>86</v>
      </c>
      <c r="C370" t="s">
        <v>266</v>
      </c>
      <c r="D370" t="s">
        <v>248</v>
      </c>
      <c r="E370" t="s">
        <v>94</v>
      </c>
      <c r="F370">
        <v>49</v>
      </c>
      <c r="G370">
        <v>277</v>
      </c>
      <c r="H370">
        <v>2</v>
      </c>
      <c r="I370">
        <v>11</v>
      </c>
      <c r="J370">
        <v>3</v>
      </c>
      <c r="K370">
        <v>14</v>
      </c>
      <c r="L370">
        <v>0</v>
      </c>
      <c r="M370">
        <v>48</v>
      </c>
      <c r="N370">
        <v>274</v>
      </c>
      <c r="O370">
        <v>6</v>
      </c>
      <c r="P370">
        <v>0</v>
      </c>
      <c r="Q370">
        <v>1</v>
      </c>
      <c r="R370">
        <v>5</v>
      </c>
    </row>
    <row r="371" spans="1:18" x14ac:dyDescent="0.2">
      <c r="A371" t="s">
        <v>4438</v>
      </c>
      <c r="B371" t="s">
        <v>91</v>
      </c>
      <c r="C371" t="s">
        <v>264</v>
      </c>
      <c r="D371" t="s">
        <v>136</v>
      </c>
      <c r="E371" t="s">
        <v>94</v>
      </c>
      <c r="F371">
        <v>0</v>
      </c>
      <c r="G371">
        <v>0</v>
      </c>
      <c r="H371">
        <v>0</v>
      </c>
      <c r="I371">
        <v>0</v>
      </c>
      <c r="J371">
        <v>0</v>
      </c>
      <c r="K371">
        <v>0</v>
      </c>
      <c r="L371">
        <v>0</v>
      </c>
      <c r="M371">
        <v>0</v>
      </c>
      <c r="N371">
        <v>0</v>
      </c>
      <c r="O371">
        <v>15</v>
      </c>
      <c r="P371">
        <v>1</v>
      </c>
      <c r="Q371">
        <v>5</v>
      </c>
      <c r="R371">
        <v>11</v>
      </c>
    </row>
    <row r="372" spans="1:18" x14ac:dyDescent="0.2">
      <c r="A372" t="s">
        <v>4439</v>
      </c>
      <c r="B372" t="s">
        <v>91</v>
      </c>
      <c r="C372" t="s">
        <v>268</v>
      </c>
      <c r="D372" t="s">
        <v>249</v>
      </c>
      <c r="E372" t="s">
        <v>94</v>
      </c>
      <c r="F372">
        <v>0</v>
      </c>
      <c r="G372">
        <v>0</v>
      </c>
      <c r="H372">
        <v>0</v>
      </c>
      <c r="I372">
        <v>0</v>
      </c>
      <c r="J372">
        <v>0</v>
      </c>
      <c r="K372">
        <v>0</v>
      </c>
      <c r="L372">
        <v>0</v>
      </c>
      <c r="M372">
        <v>0</v>
      </c>
      <c r="N372">
        <v>0</v>
      </c>
      <c r="O372">
        <v>8</v>
      </c>
      <c r="P372">
        <v>2</v>
      </c>
      <c r="Q372">
        <v>1</v>
      </c>
      <c r="R372">
        <v>9</v>
      </c>
    </row>
    <row r="373" spans="1:18" x14ac:dyDescent="0.2">
      <c r="A373" t="s">
        <v>4440</v>
      </c>
      <c r="B373" t="s">
        <v>91</v>
      </c>
      <c r="C373" t="s">
        <v>272</v>
      </c>
      <c r="D373" t="s">
        <v>170</v>
      </c>
      <c r="E373" t="s">
        <v>94</v>
      </c>
      <c r="F373">
        <v>0</v>
      </c>
      <c r="G373">
        <v>0</v>
      </c>
      <c r="H373">
        <v>0</v>
      </c>
      <c r="I373">
        <v>0</v>
      </c>
      <c r="J373">
        <v>0</v>
      </c>
      <c r="K373">
        <v>0</v>
      </c>
      <c r="L373">
        <v>0</v>
      </c>
      <c r="M373">
        <v>0</v>
      </c>
      <c r="N373">
        <v>0</v>
      </c>
      <c r="O373">
        <v>15</v>
      </c>
      <c r="P373">
        <v>3</v>
      </c>
      <c r="Q373">
        <v>4</v>
      </c>
      <c r="R373">
        <v>14</v>
      </c>
    </row>
    <row r="374" spans="1:18" x14ac:dyDescent="0.2">
      <c r="A374" t="s">
        <v>4441</v>
      </c>
      <c r="B374" t="s">
        <v>87</v>
      </c>
      <c r="C374" t="s">
        <v>272</v>
      </c>
      <c r="D374" t="s">
        <v>139</v>
      </c>
      <c r="E374" t="s">
        <v>94</v>
      </c>
      <c r="F374">
        <v>77</v>
      </c>
      <c r="G374">
        <v>3674.68</v>
      </c>
      <c r="H374">
        <v>2</v>
      </c>
      <c r="I374">
        <v>64</v>
      </c>
      <c r="J374">
        <v>4</v>
      </c>
      <c r="K374">
        <v>133</v>
      </c>
      <c r="L374">
        <v>-13.2</v>
      </c>
      <c r="M374">
        <v>75</v>
      </c>
      <c r="N374">
        <v>3592.48</v>
      </c>
      <c r="O374">
        <v>11</v>
      </c>
      <c r="P374">
        <v>0</v>
      </c>
      <c r="Q374">
        <v>2</v>
      </c>
      <c r="R374">
        <v>9</v>
      </c>
    </row>
    <row r="375" spans="1:18" x14ac:dyDescent="0.2">
      <c r="A375" t="s">
        <v>4442</v>
      </c>
      <c r="B375" t="s">
        <v>86</v>
      </c>
      <c r="C375" t="s">
        <v>270</v>
      </c>
      <c r="D375" t="s">
        <v>250</v>
      </c>
      <c r="E375" t="s">
        <v>94</v>
      </c>
      <c r="F375">
        <v>343</v>
      </c>
      <c r="G375">
        <v>1995.48</v>
      </c>
      <c r="H375">
        <v>6</v>
      </c>
      <c r="I375">
        <v>21</v>
      </c>
      <c r="J375">
        <v>37</v>
      </c>
      <c r="K375">
        <v>198</v>
      </c>
      <c r="L375">
        <v>9.02</v>
      </c>
      <c r="M375">
        <v>312</v>
      </c>
      <c r="N375">
        <v>1827.5</v>
      </c>
      <c r="O375">
        <v>11</v>
      </c>
      <c r="P375">
        <v>0</v>
      </c>
      <c r="Q375">
        <v>0</v>
      </c>
      <c r="R375">
        <v>11</v>
      </c>
    </row>
    <row r="376" spans="1:18" x14ac:dyDescent="0.2">
      <c r="A376" t="s">
        <v>4443</v>
      </c>
      <c r="B376" t="s">
        <v>84</v>
      </c>
      <c r="C376" t="s">
        <v>269</v>
      </c>
      <c r="D376" t="s">
        <v>245</v>
      </c>
      <c r="E376" t="s">
        <v>94</v>
      </c>
      <c r="F376">
        <v>214</v>
      </c>
      <c r="G376">
        <v>5093</v>
      </c>
      <c r="H376">
        <v>5</v>
      </c>
      <c r="I376">
        <v>110</v>
      </c>
      <c r="J376">
        <v>18</v>
      </c>
      <c r="K376">
        <v>348</v>
      </c>
      <c r="L376">
        <v>6</v>
      </c>
      <c r="M376">
        <v>201</v>
      </c>
      <c r="N376">
        <v>4861</v>
      </c>
      <c r="O376">
        <v>45</v>
      </c>
      <c r="P376">
        <v>6</v>
      </c>
      <c r="Q376">
        <v>6</v>
      </c>
      <c r="R376">
        <v>45</v>
      </c>
    </row>
    <row r="377" spans="1:18" x14ac:dyDescent="0.2">
      <c r="A377" t="s">
        <v>4444</v>
      </c>
      <c r="B377" t="s">
        <v>84</v>
      </c>
      <c r="C377" t="s">
        <v>269</v>
      </c>
      <c r="D377" t="s">
        <v>145</v>
      </c>
      <c r="E377" t="s">
        <v>94</v>
      </c>
      <c r="F377">
        <v>363</v>
      </c>
      <c r="G377">
        <v>8913.84</v>
      </c>
      <c r="H377">
        <v>12</v>
      </c>
      <c r="I377">
        <v>226</v>
      </c>
      <c r="J377">
        <v>19</v>
      </c>
      <c r="K377">
        <v>376</v>
      </c>
      <c r="L377">
        <v>5.16</v>
      </c>
      <c r="M377">
        <v>356</v>
      </c>
      <c r="N377">
        <v>8769</v>
      </c>
      <c r="O377">
        <v>97</v>
      </c>
      <c r="P377">
        <v>9</v>
      </c>
      <c r="Q377">
        <v>14</v>
      </c>
      <c r="R377">
        <v>92</v>
      </c>
    </row>
    <row r="378" spans="1:18" x14ac:dyDescent="0.2">
      <c r="A378" t="s">
        <v>4445</v>
      </c>
      <c r="B378" t="s">
        <v>84</v>
      </c>
      <c r="C378" t="s">
        <v>266</v>
      </c>
      <c r="D378" t="s">
        <v>118</v>
      </c>
      <c r="E378" t="s">
        <v>94</v>
      </c>
      <c r="F378">
        <v>250</v>
      </c>
      <c r="G378">
        <v>6046.2</v>
      </c>
      <c r="H378">
        <v>5</v>
      </c>
      <c r="I378">
        <v>241</v>
      </c>
      <c r="J378">
        <v>14</v>
      </c>
      <c r="K378">
        <v>250</v>
      </c>
      <c r="L378">
        <v>8.68</v>
      </c>
      <c r="M378">
        <v>241</v>
      </c>
      <c r="N378">
        <v>6045.88</v>
      </c>
      <c r="O378">
        <v>197</v>
      </c>
      <c r="P378">
        <v>10</v>
      </c>
      <c r="Q378">
        <v>19</v>
      </c>
      <c r="R378">
        <v>188</v>
      </c>
    </row>
    <row r="379" spans="1:18" x14ac:dyDescent="0.2">
      <c r="A379" t="s">
        <v>4446</v>
      </c>
      <c r="B379" t="s">
        <v>91</v>
      </c>
      <c r="C379" t="s">
        <v>265</v>
      </c>
      <c r="D379" t="s">
        <v>279</v>
      </c>
      <c r="E379" t="s">
        <v>94</v>
      </c>
      <c r="F379">
        <v>0</v>
      </c>
      <c r="G379">
        <v>0</v>
      </c>
      <c r="H379">
        <v>0</v>
      </c>
      <c r="I379">
        <v>0</v>
      </c>
      <c r="J379">
        <v>0</v>
      </c>
      <c r="K379">
        <v>0</v>
      </c>
      <c r="L379">
        <v>0</v>
      </c>
      <c r="M379">
        <v>0</v>
      </c>
      <c r="N379">
        <v>0</v>
      </c>
      <c r="O379">
        <v>1116</v>
      </c>
      <c r="P379">
        <v>82</v>
      </c>
      <c r="Q379">
        <v>156</v>
      </c>
      <c r="R379">
        <v>1042</v>
      </c>
    </row>
    <row r="380" spans="1:18" x14ac:dyDescent="0.2">
      <c r="A380" t="s">
        <v>4447</v>
      </c>
      <c r="B380" t="s">
        <v>87</v>
      </c>
      <c r="C380" t="s">
        <v>273</v>
      </c>
      <c r="D380" t="s">
        <v>273</v>
      </c>
      <c r="E380" t="s">
        <v>94</v>
      </c>
      <c r="F380">
        <v>8</v>
      </c>
      <c r="G380">
        <v>262</v>
      </c>
      <c r="H380">
        <v>2</v>
      </c>
      <c r="I380">
        <v>92</v>
      </c>
      <c r="J380">
        <v>2</v>
      </c>
      <c r="K380">
        <v>64</v>
      </c>
      <c r="L380">
        <v>0</v>
      </c>
      <c r="M380">
        <v>8</v>
      </c>
      <c r="N380">
        <v>290</v>
      </c>
      <c r="O380">
        <v>6</v>
      </c>
      <c r="P380">
        <v>1</v>
      </c>
      <c r="Q380">
        <v>0</v>
      </c>
      <c r="R380">
        <v>7</v>
      </c>
    </row>
    <row r="381" spans="1:18" x14ac:dyDescent="0.2">
      <c r="A381" t="s">
        <v>4448</v>
      </c>
      <c r="B381" t="s">
        <v>89</v>
      </c>
      <c r="C381" t="s">
        <v>269</v>
      </c>
      <c r="D381" t="s">
        <v>283</v>
      </c>
      <c r="E381" t="s">
        <v>94</v>
      </c>
      <c r="F381">
        <v>51</v>
      </c>
      <c r="G381">
        <v>1134</v>
      </c>
      <c r="H381">
        <v>0</v>
      </c>
      <c r="I381">
        <v>0</v>
      </c>
      <c r="J381">
        <v>6</v>
      </c>
      <c r="K381">
        <v>157</v>
      </c>
      <c r="L381">
        <v>39</v>
      </c>
      <c r="M381">
        <v>45</v>
      </c>
      <c r="N381">
        <v>1016</v>
      </c>
      <c r="O381">
        <v>0</v>
      </c>
      <c r="P381">
        <v>0</v>
      </c>
      <c r="Q381">
        <v>0</v>
      </c>
      <c r="R381">
        <v>0</v>
      </c>
    </row>
    <row r="382" spans="1:18" x14ac:dyDescent="0.2">
      <c r="A382" t="s">
        <v>4449</v>
      </c>
      <c r="B382" t="s">
        <v>89</v>
      </c>
      <c r="C382" t="s">
        <v>270</v>
      </c>
      <c r="D382" t="s">
        <v>217</v>
      </c>
      <c r="E382" t="s">
        <v>94</v>
      </c>
      <c r="F382">
        <v>3</v>
      </c>
      <c r="G382">
        <v>78</v>
      </c>
      <c r="H382">
        <v>2</v>
      </c>
      <c r="I382">
        <v>30</v>
      </c>
      <c r="J382">
        <v>1</v>
      </c>
      <c r="K382">
        <v>18</v>
      </c>
      <c r="L382">
        <v>0</v>
      </c>
      <c r="M382">
        <v>4</v>
      </c>
      <c r="N382">
        <v>90</v>
      </c>
      <c r="O382">
        <v>0</v>
      </c>
      <c r="P382">
        <v>0</v>
      </c>
      <c r="Q382">
        <v>0</v>
      </c>
      <c r="R382">
        <v>0</v>
      </c>
    </row>
    <row r="383" spans="1:18" x14ac:dyDescent="0.2">
      <c r="A383" t="s">
        <v>4450</v>
      </c>
      <c r="B383" t="s">
        <v>87</v>
      </c>
      <c r="C383" t="s">
        <v>266</v>
      </c>
      <c r="D383" t="s">
        <v>237</v>
      </c>
      <c r="E383" t="s">
        <v>94</v>
      </c>
      <c r="F383">
        <v>96</v>
      </c>
      <c r="G383">
        <v>4809.3599999999997</v>
      </c>
      <c r="H383">
        <v>3</v>
      </c>
      <c r="I383">
        <v>76</v>
      </c>
      <c r="J383">
        <v>4</v>
      </c>
      <c r="K383">
        <v>126</v>
      </c>
      <c r="L383">
        <v>18.600000000000001</v>
      </c>
      <c r="M383">
        <v>95</v>
      </c>
      <c r="N383">
        <v>4777.96</v>
      </c>
      <c r="O383">
        <v>25</v>
      </c>
      <c r="P383">
        <v>3</v>
      </c>
      <c r="Q383">
        <v>2</v>
      </c>
      <c r="R383">
        <v>26</v>
      </c>
    </row>
    <row r="384" spans="1:18" x14ac:dyDescent="0.2">
      <c r="A384" t="s">
        <v>4451</v>
      </c>
      <c r="B384" t="s">
        <v>87</v>
      </c>
      <c r="C384" t="s">
        <v>266</v>
      </c>
      <c r="D384" t="s">
        <v>153</v>
      </c>
      <c r="E384" t="s">
        <v>94</v>
      </c>
      <c r="F384">
        <v>81</v>
      </c>
      <c r="G384">
        <v>4137.68</v>
      </c>
      <c r="H384">
        <v>1</v>
      </c>
      <c r="I384">
        <v>54</v>
      </c>
      <c r="J384">
        <v>1</v>
      </c>
      <c r="K384">
        <v>45</v>
      </c>
      <c r="L384">
        <v>-28.2</v>
      </c>
      <c r="M384">
        <v>81</v>
      </c>
      <c r="N384">
        <v>4118.4799999999996</v>
      </c>
      <c r="O384">
        <v>24</v>
      </c>
      <c r="P384">
        <v>1</v>
      </c>
      <c r="Q384">
        <v>2</v>
      </c>
      <c r="R384">
        <v>23</v>
      </c>
    </row>
    <row r="385" spans="1:18" x14ac:dyDescent="0.2">
      <c r="A385" t="s">
        <v>4452</v>
      </c>
      <c r="B385" t="s">
        <v>84</v>
      </c>
      <c r="C385" t="s">
        <v>266</v>
      </c>
      <c r="D385" t="s">
        <v>146</v>
      </c>
      <c r="E385" t="s">
        <v>94</v>
      </c>
      <c r="F385">
        <v>335</v>
      </c>
      <c r="G385">
        <v>6923.64</v>
      </c>
      <c r="H385">
        <v>8</v>
      </c>
      <c r="I385">
        <v>275</v>
      </c>
      <c r="J385">
        <v>21</v>
      </c>
      <c r="K385">
        <v>412.32</v>
      </c>
      <c r="L385">
        <v>155.18</v>
      </c>
      <c r="M385">
        <v>322</v>
      </c>
      <c r="N385">
        <v>6941.5</v>
      </c>
      <c r="O385">
        <v>342</v>
      </c>
      <c r="P385">
        <v>25</v>
      </c>
      <c r="Q385">
        <v>22</v>
      </c>
      <c r="R385">
        <v>345</v>
      </c>
    </row>
    <row r="386" spans="1:18" x14ac:dyDescent="0.2">
      <c r="A386" t="s">
        <v>4453</v>
      </c>
      <c r="B386" t="s">
        <v>84</v>
      </c>
      <c r="C386" t="s">
        <v>264</v>
      </c>
      <c r="D386" t="s">
        <v>136</v>
      </c>
      <c r="E386" t="s">
        <v>94</v>
      </c>
      <c r="F386">
        <v>196</v>
      </c>
      <c r="G386">
        <v>5247.48</v>
      </c>
      <c r="H386">
        <v>4</v>
      </c>
      <c r="I386">
        <v>76</v>
      </c>
      <c r="J386">
        <v>12</v>
      </c>
      <c r="K386">
        <v>369</v>
      </c>
      <c r="L386">
        <v>128.02000000000001</v>
      </c>
      <c r="M386">
        <v>188</v>
      </c>
      <c r="N386">
        <v>5082.5</v>
      </c>
      <c r="O386">
        <v>43</v>
      </c>
      <c r="P386">
        <v>4</v>
      </c>
      <c r="Q386">
        <v>8</v>
      </c>
      <c r="R386">
        <v>39</v>
      </c>
    </row>
    <row r="387" spans="1:18" x14ac:dyDescent="0.2">
      <c r="A387" t="s">
        <v>4454</v>
      </c>
      <c r="B387" t="s">
        <v>84</v>
      </c>
      <c r="C387" t="s">
        <v>268</v>
      </c>
      <c r="D387" t="s">
        <v>113</v>
      </c>
      <c r="E387" t="s">
        <v>94</v>
      </c>
      <c r="F387">
        <v>87</v>
      </c>
      <c r="G387">
        <v>2420</v>
      </c>
      <c r="H387">
        <v>2</v>
      </c>
      <c r="I387">
        <v>117</v>
      </c>
      <c r="J387">
        <v>7</v>
      </c>
      <c r="K387">
        <v>119</v>
      </c>
      <c r="L387">
        <v>-16</v>
      </c>
      <c r="M387">
        <v>82</v>
      </c>
      <c r="N387">
        <v>2402</v>
      </c>
      <c r="O387">
        <v>2</v>
      </c>
      <c r="P387">
        <v>2</v>
      </c>
      <c r="Q387">
        <v>1</v>
      </c>
      <c r="R387">
        <v>3</v>
      </c>
    </row>
    <row r="388" spans="1:18" x14ac:dyDescent="0.2">
      <c r="A388" t="s">
        <v>4455</v>
      </c>
      <c r="B388" t="s">
        <v>87</v>
      </c>
      <c r="C388" t="s">
        <v>271</v>
      </c>
      <c r="D388" t="s">
        <v>214</v>
      </c>
      <c r="E388" t="s">
        <v>94</v>
      </c>
      <c r="F388">
        <v>115</v>
      </c>
      <c r="G388">
        <v>5060</v>
      </c>
      <c r="H388">
        <v>4</v>
      </c>
      <c r="I388">
        <v>273</v>
      </c>
      <c r="J388">
        <v>7</v>
      </c>
      <c r="K388">
        <v>211</v>
      </c>
      <c r="L388">
        <v>-57</v>
      </c>
      <c r="M388">
        <v>112</v>
      </c>
      <c r="N388">
        <v>5065</v>
      </c>
      <c r="O388">
        <v>12</v>
      </c>
      <c r="P388">
        <v>1</v>
      </c>
      <c r="Q388">
        <v>2</v>
      </c>
      <c r="R388">
        <v>11</v>
      </c>
    </row>
    <row r="389" spans="1:18" x14ac:dyDescent="0.2">
      <c r="A389" t="s">
        <v>4456</v>
      </c>
      <c r="B389" t="s">
        <v>89</v>
      </c>
      <c r="C389" t="s">
        <v>270</v>
      </c>
      <c r="D389" t="s">
        <v>140</v>
      </c>
      <c r="E389" t="s">
        <v>94</v>
      </c>
      <c r="F389">
        <v>2</v>
      </c>
      <c r="G389">
        <v>39</v>
      </c>
      <c r="H389">
        <v>0</v>
      </c>
      <c r="I389">
        <v>0</v>
      </c>
      <c r="J389">
        <v>0</v>
      </c>
      <c r="K389">
        <v>0</v>
      </c>
      <c r="L389">
        <v>0</v>
      </c>
      <c r="M389">
        <v>2</v>
      </c>
      <c r="N389">
        <v>39</v>
      </c>
      <c r="O389">
        <v>0</v>
      </c>
      <c r="P389">
        <v>0</v>
      </c>
      <c r="Q389">
        <v>0</v>
      </c>
      <c r="R389">
        <v>0</v>
      </c>
    </row>
    <row r="390" spans="1:18" x14ac:dyDescent="0.2">
      <c r="A390" t="s">
        <v>4457</v>
      </c>
      <c r="B390" t="s">
        <v>86</v>
      </c>
      <c r="C390" t="s">
        <v>268</v>
      </c>
      <c r="D390" t="s">
        <v>114</v>
      </c>
      <c r="E390" t="s">
        <v>94</v>
      </c>
      <c r="F390">
        <v>112</v>
      </c>
      <c r="G390">
        <v>809</v>
      </c>
      <c r="H390">
        <v>1</v>
      </c>
      <c r="I390">
        <v>6</v>
      </c>
      <c r="J390">
        <v>6</v>
      </c>
      <c r="K390">
        <v>35</v>
      </c>
      <c r="L390">
        <v>5</v>
      </c>
      <c r="M390">
        <v>107</v>
      </c>
      <c r="N390">
        <v>785</v>
      </c>
      <c r="O390">
        <v>3</v>
      </c>
      <c r="P390">
        <v>2</v>
      </c>
      <c r="Q390">
        <v>0</v>
      </c>
      <c r="R390">
        <v>5</v>
      </c>
    </row>
    <row r="391" spans="1:18" x14ac:dyDescent="0.2">
      <c r="A391" t="s">
        <v>4458</v>
      </c>
      <c r="B391" t="s">
        <v>87</v>
      </c>
      <c r="C391" t="s">
        <v>269</v>
      </c>
      <c r="D391" t="s">
        <v>203</v>
      </c>
      <c r="E391" t="s">
        <v>94</v>
      </c>
      <c r="F391">
        <v>82</v>
      </c>
      <c r="G391">
        <v>3904.68</v>
      </c>
      <c r="H391">
        <v>1</v>
      </c>
      <c r="I391">
        <v>40</v>
      </c>
      <c r="J391">
        <v>3</v>
      </c>
      <c r="K391">
        <v>94</v>
      </c>
      <c r="L391">
        <v>-27.68</v>
      </c>
      <c r="M391">
        <v>80</v>
      </c>
      <c r="N391">
        <v>3823</v>
      </c>
      <c r="O391">
        <v>20</v>
      </c>
      <c r="P391">
        <v>0</v>
      </c>
      <c r="Q391">
        <v>0</v>
      </c>
      <c r="R391">
        <v>20</v>
      </c>
    </row>
    <row r="392" spans="1:18" x14ac:dyDescent="0.2">
      <c r="A392" t="s">
        <v>4459</v>
      </c>
      <c r="B392" t="s">
        <v>91</v>
      </c>
      <c r="C392" t="s">
        <v>264</v>
      </c>
      <c r="D392" t="s">
        <v>137</v>
      </c>
      <c r="E392" t="s">
        <v>94</v>
      </c>
      <c r="F392">
        <v>0</v>
      </c>
      <c r="G392">
        <v>0</v>
      </c>
      <c r="H392">
        <v>0</v>
      </c>
      <c r="I392">
        <v>0</v>
      </c>
      <c r="J392">
        <v>0</v>
      </c>
      <c r="K392">
        <v>0</v>
      </c>
      <c r="L392">
        <v>0</v>
      </c>
      <c r="M392">
        <v>0</v>
      </c>
      <c r="N392">
        <v>0</v>
      </c>
      <c r="O392">
        <v>59</v>
      </c>
      <c r="P392">
        <v>5</v>
      </c>
      <c r="Q392">
        <v>10</v>
      </c>
      <c r="R392">
        <v>54</v>
      </c>
    </row>
    <row r="393" spans="1:18" x14ac:dyDescent="0.2">
      <c r="A393" t="s">
        <v>4460</v>
      </c>
      <c r="B393" t="s">
        <v>87</v>
      </c>
      <c r="C393" t="s">
        <v>264</v>
      </c>
      <c r="D393" t="s">
        <v>191</v>
      </c>
      <c r="E393" t="s">
        <v>94</v>
      </c>
      <c r="F393">
        <v>129</v>
      </c>
      <c r="G393">
        <v>6264.84</v>
      </c>
      <c r="H393">
        <v>4</v>
      </c>
      <c r="I393">
        <v>102</v>
      </c>
      <c r="J393">
        <v>4</v>
      </c>
      <c r="K393">
        <v>114</v>
      </c>
      <c r="L393">
        <v>105.64</v>
      </c>
      <c r="M393">
        <v>129</v>
      </c>
      <c r="N393">
        <v>6358.48</v>
      </c>
      <c r="O393">
        <v>10</v>
      </c>
      <c r="P393">
        <v>2</v>
      </c>
      <c r="Q393">
        <v>1</v>
      </c>
      <c r="R393">
        <v>11</v>
      </c>
    </row>
    <row r="394" spans="1:18" x14ac:dyDescent="0.2">
      <c r="A394" t="s">
        <v>4461</v>
      </c>
      <c r="B394" t="s">
        <v>86</v>
      </c>
      <c r="C394" t="s">
        <v>266</v>
      </c>
      <c r="D394" t="s">
        <v>110</v>
      </c>
      <c r="E394" t="s">
        <v>94</v>
      </c>
      <c r="F394">
        <v>288</v>
      </c>
      <c r="G394">
        <v>1677.96</v>
      </c>
      <c r="H394">
        <v>7</v>
      </c>
      <c r="I394">
        <v>30.5</v>
      </c>
      <c r="J394">
        <v>21</v>
      </c>
      <c r="K394">
        <v>112</v>
      </c>
      <c r="L394">
        <v>9.0399999999999991</v>
      </c>
      <c r="M394">
        <v>274</v>
      </c>
      <c r="N394">
        <v>1605.5</v>
      </c>
      <c r="O394">
        <v>39</v>
      </c>
      <c r="P394">
        <v>4</v>
      </c>
      <c r="Q394">
        <v>1</v>
      </c>
      <c r="R394">
        <v>42</v>
      </c>
    </row>
    <row r="395" spans="1:18" x14ac:dyDescent="0.2">
      <c r="A395" t="s">
        <v>4462</v>
      </c>
      <c r="B395" t="s">
        <v>84</v>
      </c>
      <c r="C395" t="s">
        <v>272</v>
      </c>
      <c r="D395" t="s">
        <v>190</v>
      </c>
      <c r="E395" t="s">
        <v>94</v>
      </c>
      <c r="F395">
        <v>140</v>
      </c>
      <c r="G395">
        <v>3105</v>
      </c>
      <c r="H395">
        <v>4</v>
      </c>
      <c r="I395">
        <v>56</v>
      </c>
      <c r="J395">
        <v>12</v>
      </c>
      <c r="K395">
        <v>272</v>
      </c>
      <c r="L395">
        <v>30</v>
      </c>
      <c r="M395">
        <v>132</v>
      </c>
      <c r="N395">
        <v>2919</v>
      </c>
      <c r="O395">
        <v>14</v>
      </c>
      <c r="P395">
        <v>1</v>
      </c>
      <c r="Q395">
        <v>1</v>
      </c>
      <c r="R395">
        <v>14</v>
      </c>
    </row>
    <row r="396" spans="1:18" x14ac:dyDescent="0.2">
      <c r="A396" t="s">
        <v>4463</v>
      </c>
      <c r="B396" t="s">
        <v>87</v>
      </c>
      <c r="C396" t="s">
        <v>268</v>
      </c>
      <c r="D396" t="s">
        <v>112</v>
      </c>
      <c r="E396" t="s">
        <v>94</v>
      </c>
      <c r="F396">
        <v>63</v>
      </c>
      <c r="G396">
        <v>3715.84</v>
      </c>
      <c r="H396">
        <v>3</v>
      </c>
      <c r="I396">
        <v>100</v>
      </c>
      <c r="J396">
        <v>7</v>
      </c>
      <c r="K396">
        <v>448</v>
      </c>
      <c r="L396">
        <v>45.16</v>
      </c>
      <c r="M396">
        <v>59</v>
      </c>
      <c r="N396">
        <v>3413</v>
      </c>
      <c r="O396">
        <v>7</v>
      </c>
      <c r="P396">
        <v>0</v>
      </c>
      <c r="Q396">
        <v>0</v>
      </c>
      <c r="R396">
        <v>7</v>
      </c>
    </row>
    <row r="397" spans="1:18" x14ac:dyDescent="0.2">
      <c r="A397" t="s">
        <v>4464</v>
      </c>
      <c r="B397" t="s">
        <v>89</v>
      </c>
      <c r="C397" t="s">
        <v>264</v>
      </c>
      <c r="D397" t="s">
        <v>176</v>
      </c>
      <c r="E397" t="s">
        <v>94</v>
      </c>
      <c r="F397">
        <v>1</v>
      </c>
      <c r="G397">
        <v>33</v>
      </c>
      <c r="H397">
        <v>0</v>
      </c>
      <c r="I397">
        <v>0</v>
      </c>
      <c r="J397">
        <v>0</v>
      </c>
      <c r="K397">
        <v>0</v>
      </c>
      <c r="L397">
        <v>0</v>
      </c>
      <c r="M397">
        <v>1</v>
      </c>
      <c r="N397">
        <v>33</v>
      </c>
      <c r="O397">
        <v>0</v>
      </c>
      <c r="P397">
        <v>0</v>
      </c>
      <c r="Q397">
        <v>0</v>
      </c>
      <c r="R397">
        <v>0</v>
      </c>
    </row>
    <row r="398" spans="1:18" x14ac:dyDescent="0.2">
      <c r="A398" t="s">
        <v>4465</v>
      </c>
      <c r="B398" t="s">
        <v>91</v>
      </c>
      <c r="C398" t="s">
        <v>267</v>
      </c>
      <c r="D398" t="s">
        <v>195</v>
      </c>
      <c r="E398" t="s">
        <v>94</v>
      </c>
      <c r="F398">
        <v>0</v>
      </c>
      <c r="G398">
        <v>0</v>
      </c>
      <c r="H398">
        <v>0</v>
      </c>
      <c r="I398">
        <v>0</v>
      </c>
      <c r="J398">
        <v>0</v>
      </c>
      <c r="K398">
        <v>0</v>
      </c>
      <c r="L398">
        <v>0</v>
      </c>
      <c r="M398">
        <v>0</v>
      </c>
      <c r="N398">
        <v>0</v>
      </c>
      <c r="O398">
        <v>25</v>
      </c>
      <c r="P398">
        <v>5</v>
      </c>
      <c r="Q398">
        <v>1</v>
      </c>
      <c r="R398">
        <v>29</v>
      </c>
    </row>
    <row r="399" spans="1:18" x14ac:dyDescent="0.2">
      <c r="A399" t="s">
        <v>4466</v>
      </c>
      <c r="B399" t="s">
        <v>86</v>
      </c>
      <c r="C399" t="s">
        <v>271</v>
      </c>
      <c r="D399" t="s">
        <v>224</v>
      </c>
      <c r="E399" t="s">
        <v>94</v>
      </c>
      <c r="F399">
        <v>366</v>
      </c>
      <c r="G399">
        <v>2434</v>
      </c>
      <c r="H399">
        <v>0</v>
      </c>
      <c r="I399">
        <v>0</v>
      </c>
      <c r="J399">
        <v>27</v>
      </c>
      <c r="K399">
        <v>182</v>
      </c>
      <c r="L399">
        <v>2</v>
      </c>
      <c r="M399">
        <v>339</v>
      </c>
      <c r="N399">
        <v>2254</v>
      </c>
      <c r="O399">
        <v>12</v>
      </c>
      <c r="P399">
        <v>2</v>
      </c>
      <c r="Q399">
        <v>2</v>
      </c>
      <c r="R399">
        <v>12</v>
      </c>
    </row>
    <row r="400" spans="1:18" x14ac:dyDescent="0.2">
      <c r="A400" t="s">
        <v>4467</v>
      </c>
      <c r="B400" t="s">
        <v>86</v>
      </c>
      <c r="C400" t="s">
        <v>264</v>
      </c>
      <c r="D400" t="s">
        <v>278</v>
      </c>
      <c r="E400" t="s">
        <v>94</v>
      </c>
      <c r="F400">
        <v>2344</v>
      </c>
      <c r="G400">
        <v>16334.8</v>
      </c>
      <c r="H400">
        <v>40</v>
      </c>
      <c r="I400">
        <v>213</v>
      </c>
      <c r="J400">
        <v>194</v>
      </c>
      <c r="K400">
        <v>1277</v>
      </c>
      <c r="L400">
        <v>57.2</v>
      </c>
      <c r="M400">
        <v>2190</v>
      </c>
      <c r="N400">
        <v>15328</v>
      </c>
      <c r="O400">
        <v>122</v>
      </c>
      <c r="P400">
        <v>5</v>
      </c>
      <c r="Q400">
        <v>16</v>
      </c>
      <c r="R400">
        <v>111</v>
      </c>
    </row>
    <row r="401" spans="1:18" x14ac:dyDescent="0.2">
      <c r="A401" t="s">
        <v>4468</v>
      </c>
      <c r="B401" t="s">
        <v>91</v>
      </c>
      <c r="C401" t="s">
        <v>271</v>
      </c>
      <c r="D401" t="s">
        <v>227</v>
      </c>
      <c r="E401" t="s">
        <v>94</v>
      </c>
      <c r="F401">
        <v>0</v>
      </c>
      <c r="G401">
        <v>0</v>
      </c>
      <c r="H401">
        <v>0</v>
      </c>
      <c r="I401">
        <v>0</v>
      </c>
      <c r="J401">
        <v>0</v>
      </c>
      <c r="K401">
        <v>0</v>
      </c>
      <c r="L401">
        <v>0</v>
      </c>
      <c r="M401">
        <v>0</v>
      </c>
      <c r="N401">
        <v>0</v>
      </c>
      <c r="O401">
        <v>3</v>
      </c>
      <c r="P401">
        <v>1</v>
      </c>
      <c r="Q401">
        <v>0</v>
      </c>
      <c r="R401">
        <v>4</v>
      </c>
    </row>
    <row r="402" spans="1:18" x14ac:dyDescent="0.2">
      <c r="A402" t="s">
        <v>4469</v>
      </c>
      <c r="B402" t="s">
        <v>87</v>
      </c>
      <c r="C402" t="s">
        <v>264</v>
      </c>
      <c r="D402" t="s">
        <v>196</v>
      </c>
      <c r="E402" t="s">
        <v>94</v>
      </c>
      <c r="F402">
        <v>87</v>
      </c>
      <c r="G402">
        <v>4989.84</v>
      </c>
      <c r="H402">
        <v>2</v>
      </c>
      <c r="I402">
        <v>77.48</v>
      </c>
      <c r="J402">
        <v>2</v>
      </c>
      <c r="K402">
        <v>60</v>
      </c>
      <c r="L402">
        <v>51.16</v>
      </c>
      <c r="M402">
        <v>87</v>
      </c>
      <c r="N402">
        <v>5058.4799999999996</v>
      </c>
      <c r="O402">
        <v>8</v>
      </c>
      <c r="P402">
        <v>0</v>
      </c>
      <c r="Q402">
        <v>0</v>
      </c>
      <c r="R402">
        <v>8</v>
      </c>
    </row>
    <row r="403" spans="1:18" x14ac:dyDescent="0.2">
      <c r="A403" t="s">
        <v>4470</v>
      </c>
      <c r="B403" t="s">
        <v>87</v>
      </c>
      <c r="C403" t="s">
        <v>266</v>
      </c>
      <c r="D403" t="s">
        <v>162</v>
      </c>
      <c r="E403" t="s">
        <v>94</v>
      </c>
      <c r="F403">
        <v>111</v>
      </c>
      <c r="G403">
        <v>5293.52</v>
      </c>
      <c r="H403">
        <v>2</v>
      </c>
      <c r="I403">
        <v>103</v>
      </c>
      <c r="J403">
        <v>5</v>
      </c>
      <c r="K403">
        <v>215</v>
      </c>
      <c r="L403">
        <v>-5.56</v>
      </c>
      <c r="M403">
        <v>108</v>
      </c>
      <c r="N403">
        <v>5175.96</v>
      </c>
      <c r="O403">
        <v>25</v>
      </c>
      <c r="P403">
        <v>1</v>
      </c>
      <c r="Q403">
        <v>2</v>
      </c>
      <c r="R403">
        <v>24</v>
      </c>
    </row>
    <row r="404" spans="1:18" x14ac:dyDescent="0.2">
      <c r="A404" t="s">
        <v>4471</v>
      </c>
      <c r="B404" t="s">
        <v>84</v>
      </c>
      <c r="C404" t="s">
        <v>269</v>
      </c>
      <c r="D404" t="s">
        <v>116</v>
      </c>
      <c r="E404" t="s">
        <v>94</v>
      </c>
      <c r="F404">
        <v>210</v>
      </c>
      <c r="G404">
        <v>3721</v>
      </c>
      <c r="H404">
        <v>7</v>
      </c>
      <c r="I404">
        <v>153.5</v>
      </c>
      <c r="J404">
        <v>8</v>
      </c>
      <c r="K404">
        <v>90</v>
      </c>
      <c r="L404">
        <v>11</v>
      </c>
      <c r="M404">
        <v>209</v>
      </c>
      <c r="N404">
        <v>3795.5</v>
      </c>
      <c r="O404">
        <v>56</v>
      </c>
      <c r="P404">
        <v>2</v>
      </c>
      <c r="Q404">
        <v>16</v>
      </c>
      <c r="R404">
        <v>42</v>
      </c>
    </row>
    <row r="405" spans="1:18" x14ac:dyDescent="0.2">
      <c r="A405" t="s">
        <v>4472</v>
      </c>
      <c r="B405" t="s">
        <v>87</v>
      </c>
      <c r="C405" t="s">
        <v>266</v>
      </c>
      <c r="D405" t="s">
        <v>146</v>
      </c>
      <c r="E405" t="s">
        <v>94</v>
      </c>
      <c r="F405">
        <v>139</v>
      </c>
      <c r="G405">
        <v>5678.68</v>
      </c>
      <c r="H405">
        <v>6</v>
      </c>
      <c r="I405">
        <v>265</v>
      </c>
      <c r="J405">
        <v>8</v>
      </c>
      <c r="K405">
        <v>330.84</v>
      </c>
      <c r="L405">
        <v>130.16</v>
      </c>
      <c r="M405">
        <v>137</v>
      </c>
      <c r="N405">
        <v>5743</v>
      </c>
      <c r="O405">
        <v>39</v>
      </c>
      <c r="P405">
        <v>3</v>
      </c>
      <c r="Q405">
        <v>2</v>
      </c>
      <c r="R405">
        <v>40</v>
      </c>
    </row>
    <row r="406" spans="1:18" x14ac:dyDescent="0.2">
      <c r="A406" t="s">
        <v>4473</v>
      </c>
      <c r="B406" t="s">
        <v>89</v>
      </c>
      <c r="C406" t="s">
        <v>270</v>
      </c>
      <c r="D406" t="s">
        <v>131</v>
      </c>
      <c r="E406" t="s">
        <v>94</v>
      </c>
      <c r="F406">
        <v>4</v>
      </c>
      <c r="G406">
        <v>92</v>
      </c>
      <c r="H406">
        <v>1</v>
      </c>
      <c r="I406">
        <v>24</v>
      </c>
      <c r="J406">
        <v>2</v>
      </c>
      <c r="K406">
        <v>36</v>
      </c>
      <c r="L406">
        <v>0</v>
      </c>
      <c r="M406">
        <v>3</v>
      </c>
      <c r="N406">
        <v>80</v>
      </c>
      <c r="O406">
        <v>0</v>
      </c>
      <c r="P406">
        <v>0</v>
      </c>
      <c r="Q406">
        <v>0</v>
      </c>
      <c r="R406">
        <v>0</v>
      </c>
    </row>
    <row r="407" spans="1:18" x14ac:dyDescent="0.2">
      <c r="A407" t="s">
        <v>4474</v>
      </c>
      <c r="B407" t="s">
        <v>86</v>
      </c>
      <c r="C407" t="s">
        <v>273</v>
      </c>
      <c r="D407" t="s">
        <v>287</v>
      </c>
      <c r="E407" t="s">
        <v>94</v>
      </c>
      <c r="F407">
        <v>3</v>
      </c>
      <c r="G407">
        <v>24</v>
      </c>
      <c r="H407">
        <v>3</v>
      </c>
      <c r="I407">
        <v>15</v>
      </c>
      <c r="J407">
        <v>3</v>
      </c>
      <c r="K407">
        <v>24</v>
      </c>
      <c r="L407">
        <v>0</v>
      </c>
      <c r="M407">
        <v>3</v>
      </c>
      <c r="N407">
        <v>15</v>
      </c>
      <c r="O407">
        <v>1</v>
      </c>
      <c r="P407">
        <v>1</v>
      </c>
      <c r="Q407">
        <v>1</v>
      </c>
      <c r="R407">
        <v>1</v>
      </c>
    </row>
    <row r="408" spans="1:18" x14ac:dyDescent="0.2">
      <c r="A408" t="s">
        <v>4475</v>
      </c>
      <c r="B408" t="s">
        <v>86</v>
      </c>
      <c r="C408" t="s">
        <v>271</v>
      </c>
      <c r="D408" t="s">
        <v>214</v>
      </c>
      <c r="E408" t="s">
        <v>94</v>
      </c>
      <c r="F408">
        <v>112</v>
      </c>
      <c r="G408">
        <v>911</v>
      </c>
      <c r="H408">
        <v>4</v>
      </c>
      <c r="I408">
        <v>24</v>
      </c>
      <c r="J408">
        <v>4</v>
      </c>
      <c r="K408">
        <v>24</v>
      </c>
      <c r="L408">
        <v>-8.5</v>
      </c>
      <c r="M408">
        <v>112</v>
      </c>
      <c r="N408">
        <v>902.5</v>
      </c>
      <c r="O408">
        <v>4</v>
      </c>
      <c r="P408">
        <v>1</v>
      </c>
      <c r="Q408">
        <v>0</v>
      </c>
      <c r="R408">
        <v>5</v>
      </c>
    </row>
    <row r="409" spans="1:18" x14ac:dyDescent="0.2">
      <c r="A409" t="s">
        <v>4476</v>
      </c>
      <c r="B409" t="s">
        <v>87</v>
      </c>
      <c r="C409" t="s">
        <v>266</v>
      </c>
      <c r="D409" t="s">
        <v>242</v>
      </c>
      <c r="E409" t="s">
        <v>94</v>
      </c>
      <c r="F409">
        <v>182</v>
      </c>
      <c r="G409">
        <v>8908</v>
      </c>
      <c r="H409">
        <v>7</v>
      </c>
      <c r="I409">
        <v>318</v>
      </c>
      <c r="J409">
        <v>7</v>
      </c>
      <c r="K409">
        <v>356</v>
      </c>
      <c r="L409">
        <v>100</v>
      </c>
      <c r="M409">
        <v>182</v>
      </c>
      <c r="N409">
        <v>8970</v>
      </c>
      <c r="O409">
        <v>44</v>
      </c>
      <c r="P409">
        <v>4</v>
      </c>
      <c r="Q409">
        <v>0</v>
      </c>
      <c r="R409">
        <v>48</v>
      </c>
    </row>
    <row r="410" spans="1:18" x14ac:dyDescent="0.2">
      <c r="A410" t="s">
        <v>4477</v>
      </c>
      <c r="B410" t="s">
        <v>86</v>
      </c>
      <c r="C410" t="s">
        <v>267</v>
      </c>
      <c r="D410" t="s">
        <v>205</v>
      </c>
      <c r="E410" t="s">
        <v>94</v>
      </c>
      <c r="F410">
        <v>98</v>
      </c>
      <c r="G410">
        <v>743</v>
      </c>
      <c r="H410">
        <v>0</v>
      </c>
      <c r="I410">
        <v>0</v>
      </c>
      <c r="J410">
        <v>2</v>
      </c>
      <c r="K410">
        <v>30</v>
      </c>
      <c r="L410">
        <v>6</v>
      </c>
      <c r="M410">
        <v>96</v>
      </c>
      <c r="N410">
        <v>719</v>
      </c>
      <c r="O410">
        <v>2</v>
      </c>
      <c r="P410">
        <v>0</v>
      </c>
      <c r="Q410">
        <v>1</v>
      </c>
      <c r="R410">
        <v>1</v>
      </c>
    </row>
    <row r="411" spans="1:18" x14ac:dyDescent="0.2">
      <c r="A411" t="s">
        <v>4478</v>
      </c>
      <c r="B411" t="s">
        <v>91</v>
      </c>
      <c r="C411" t="s">
        <v>268</v>
      </c>
      <c r="D411" t="s">
        <v>238</v>
      </c>
      <c r="E411" t="s">
        <v>94</v>
      </c>
      <c r="F411">
        <v>0</v>
      </c>
      <c r="G411">
        <v>0</v>
      </c>
      <c r="H411">
        <v>0</v>
      </c>
      <c r="I411">
        <v>0</v>
      </c>
      <c r="J411">
        <v>0</v>
      </c>
      <c r="K411">
        <v>0</v>
      </c>
      <c r="L411">
        <v>0</v>
      </c>
      <c r="M411">
        <v>0</v>
      </c>
      <c r="N411">
        <v>0</v>
      </c>
      <c r="O411">
        <v>26</v>
      </c>
      <c r="P411">
        <v>4</v>
      </c>
      <c r="Q411">
        <v>2</v>
      </c>
      <c r="R411">
        <v>28</v>
      </c>
    </row>
    <row r="412" spans="1:18" x14ac:dyDescent="0.2">
      <c r="A412" t="s">
        <v>4479</v>
      </c>
      <c r="B412" t="s">
        <v>89</v>
      </c>
      <c r="C412" t="s">
        <v>271</v>
      </c>
      <c r="D412" t="s">
        <v>214</v>
      </c>
      <c r="E412" t="s">
        <v>94</v>
      </c>
      <c r="F412">
        <v>4</v>
      </c>
      <c r="G412">
        <v>93</v>
      </c>
      <c r="H412">
        <v>0</v>
      </c>
      <c r="I412">
        <v>0</v>
      </c>
      <c r="J412">
        <v>0</v>
      </c>
      <c r="K412">
        <v>0</v>
      </c>
      <c r="L412">
        <v>0</v>
      </c>
      <c r="M412">
        <v>4</v>
      </c>
      <c r="N412">
        <v>93</v>
      </c>
      <c r="O412">
        <v>0</v>
      </c>
      <c r="P412">
        <v>0</v>
      </c>
      <c r="Q412">
        <v>0</v>
      </c>
      <c r="R412">
        <v>0</v>
      </c>
    </row>
    <row r="413" spans="1:18" x14ac:dyDescent="0.2">
      <c r="A413" t="s">
        <v>4480</v>
      </c>
      <c r="B413" t="s">
        <v>91</v>
      </c>
      <c r="C413" t="s">
        <v>268</v>
      </c>
      <c r="D413" t="s">
        <v>233</v>
      </c>
      <c r="E413" t="s">
        <v>94</v>
      </c>
      <c r="F413">
        <v>0</v>
      </c>
      <c r="G413">
        <v>0</v>
      </c>
      <c r="H413">
        <v>0</v>
      </c>
      <c r="I413">
        <v>0</v>
      </c>
      <c r="J413">
        <v>0</v>
      </c>
      <c r="K413">
        <v>0</v>
      </c>
      <c r="L413">
        <v>0</v>
      </c>
      <c r="M413">
        <v>0</v>
      </c>
      <c r="N413">
        <v>0</v>
      </c>
      <c r="O413">
        <v>10</v>
      </c>
      <c r="P413">
        <v>1</v>
      </c>
      <c r="Q413">
        <v>0</v>
      </c>
      <c r="R413">
        <v>11</v>
      </c>
    </row>
    <row r="414" spans="1:18" x14ac:dyDescent="0.2">
      <c r="A414" t="s">
        <v>4481</v>
      </c>
      <c r="B414" t="s">
        <v>89</v>
      </c>
      <c r="C414" t="s">
        <v>266</v>
      </c>
      <c r="D414" t="s">
        <v>206</v>
      </c>
      <c r="E414" t="s">
        <v>94</v>
      </c>
      <c r="F414">
        <v>2</v>
      </c>
      <c r="G414">
        <v>48.2</v>
      </c>
      <c r="H414">
        <v>0</v>
      </c>
      <c r="I414">
        <v>0</v>
      </c>
      <c r="J414">
        <v>0</v>
      </c>
      <c r="K414">
        <v>0</v>
      </c>
      <c r="L414">
        <v>0.68</v>
      </c>
      <c r="M414">
        <v>2</v>
      </c>
      <c r="N414">
        <v>48.88</v>
      </c>
      <c r="O414">
        <v>0</v>
      </c>
      <c r="P414">
        <v>0</v>
      </c>
      <c r="Q414">
        <v>0</v>
      </c>
      <c r="R414">
        <v>0</v>
      </c>
    </row>
    <row r="415" spans="1:18" x14ac:dyDescent="0.2">
      <c r="A415" t="s">
        <v>4482</v>
      </c>
      <c r="B415" t="s">
        <v>84</v>
      </c>
      <c r="C415" t="s">
        <v>264</v>
      </c>
      <c r="D415" t="s">
        <v>209</v>
      </c>
      <c r="E415" t="s">
        <v>94</v>
      </c>
      <c r="F415">
        <v>30</v>
      </c>
      <c r="G415">
        <v>955</v>
      </c>
      <c r="H415">
        <v>0</v>
      </c>
      <c r="I415">
        <v>0</v>
      </c>
      <c r="J415">
        <v>4</v>
      </c>
      <c r="K415">
        <v>116</v>
      </c>
      <c r="L415">
        <v>0</v>
      </c>
      <c r="M415">
        <v>26</v>
      </c>
      <c r="N415">
        <v>839</v>
      </c>
      <c r="O415">
        <v>5</v>
      </c>
      <c r="P415">
        <v>1</v>
      </c>
      <c r="Q415">
        <v>1</v>
      </c>
      <c r="R415">
        <v>5</v>
      </c>
    </row>
    <row r="416" spans="1:18" x14ac:dyDescent="0.2">
      <c r="A416" t="s">
        <v>4483</v>
      </c>
      <c r="B416" t="s">
        <v>84</v>
      </c>
      <c r="C416" t="s">
        <v>271</v>
      </c>
      <c r="D416" t="s">
        <v>244</v>
      </c>
      <c r="E416" t="s">
        <v>94</v>
      </c>
      <c r="F416">
        <v>528</v>
      </c>
      <c r="G416">
        <v>14051.16</v>
      </c>
      <c r="H416">
        <v>18</v>
      </c>
      <c r="I416">
        <v>687</v>
      </c>
      <c r="J416">
        <v>30</v>
      </c>
      <c r="K416">
        <v>622.84</v>
      </c>
      <c r="L416">
        <v>118.16</v>
      </c>
      <c r="M416">
        <v>516</v>
      </c>
      <c r="N416">
        <v>14233.48</v>
      </c>
      <c r="O416">
        <v>108</v>
      </c>
      <c r="P416">
        <v>9</v>
      </c>
      <c r="Q416">
        <v>16</v>
      </c>
      <c r="R416">
        <v>101</v>
      </c>
    </row>
    <row r="417" spans="1:18" x14ac:dyDescent="0.2">
      <c r="A417" t="s">
        <v>4484</v>
      </c>
      <c r="B417" t="s">
        <v>91</v>
      </c>
      <c r="C417" t="s">
        <v>265</v>
      </c>
      <c r="D417" t="s">
        <v>228</v>
      </c>
      <c r="E417" t="s">
        <v>94</v>
      </c>
      <c r="F417">
        <v>0</v>
      </c>
      <c r="G417">
        <v>0</v>
      </c>
      <c r="H417">
        <v>0</v>
      </c>
      <c r="I417">
        <v>0</v>
      </c>
      <c r="J417">
        <v>0</v>
      </c>
      <c r="K417">
        <v>0</v>
      </c>
      <c r="L417">
        <v>0</v>
      </c>
      <c r="M417">
        <v>0</v>
      </c>
      <c r="N417">
        <v>0</v>
      </c>
      <c r="O417">
        <v>53</v>
      </c>
      <c r="P417">
        <v>5</v>
      </c>
      <c r="Q417">
        <v>9</v>
      </c>
      <c r="R417">
        <v>49</v>
      </c>
    </row>
    <row r="418" spans="1:18" x14ac:dyDescent="0.2">
      <c r="A418" t="s">
        <v>4485</v>
      </c>
      <c r="B418" t="s">
        <v>91</v>
      </c>
      <c r="C418" t="s">
        <v>272</v>
      </c>
      <c r="D418" t="s">
        <v>286</v>
      </c>
      <c r="E418" t="s">
        <v>94</v>
      </c>
      <c r="F418">
        <v>0</v>
      </c>
      <c r="G418">
        <v>0</v>
      </c>
      <c r="H418">
        <v>0</v>
      </c>
      <c r="I418">
        <v>0</v>
      </c>
      <c r="J418">
        <v>0</v>
      </c>
      <c r="K418">
        <v>0</v>
      </c>
      <c r="L418">
        <v>0</v>
      </c>
      <c r="M418">
        <v>0</v>
      </c>
      <c r="N418">
        <v>0</v>
      </c>
      <c r="O418">
        <v>256</v>
      </c>
      <c r="P418">
        <v>22</v>
      </c>
      <c r="Q418">
        <v>34</v>
      </c>
      <c r="R418">
        <v>244</v>
      </c>
    </row>
    <row r="419" spans="1:18" x14ac:dyDescent="0.2">
      <c r="A419" t="s">
        <v>4486</v>
      </c>
      <c r="B419" t="s">
        <v>84</v>
      </c>
      <c r="C419" t="s">
        <v>271</v>
      </c>
      <c r="D419" t="s">
        <v>234</v>
      </c>
      <c r="E419" t="s">
        <v>94</v>
      </c>
      <c r="F419">
        <v>158</v>
      </c>
      <c r="G419">
        <v>4146.4799999999996</v>
      </c>
      <c r="H419">
        <v>4</v>
      </c>
      <c r="I419">
        <v>37</v>
      </c>
      <c r="J419">
        <v>17</v>
      </c>
      <c r="K419">
        <v>244</v>
      </c>
      <c r="L419">
        <v>0.02</v>
      </c>
      <c r="M419">
        <v>145</v>
      </c>
      <c r="N419">
        <v>3939.5</v>
      </c>
      <c r="O419">
        <v>12</v>
      </c>
      <c r="P419">
        <v>8</v>
      </c>
      <c r="Q419">
        <v>0</v>
      </c>
      <c r="R419">
        <v>20</v>
      </c>
    </row>
    <row r="420" spans="1:18" x14ac:dyDescent="0.2">
      <c r="A420" t="s">
        <v>4487</v>
      </c>
      <c r="B420" t="s">
        <v>84</v>
      </c>
      <c r="C420" t="s">
        <v>266</v>
      </c>
      <c r="D420" t="s">
        <v>153</v>
      </c>
      <c r="E420" t="s">
        <v>94</v>
      </c>
      <c r="F420">
        <v>156</v>
      </c>
      <c r="G420">
        <v>4561.68</v>
      </c>
      <c r="H420">
        <v>1</v>
      </c>
      <c r="I420">
        <v>54</v>
      </c>
      <c r="J420">
        <v>8</v>
      </c>
      <c r="K420">
        <v>85</v>
      </c>
      <c r="L420">
        <v>-24.2</v>
      </c>
      <c r="M420">
        <v>149</v>
      </c>
      <c r="N420">
        <v>4506.4799999999996</v>
      </c>
      <c r="O420">
        <v>122</v>
      </c>
      <c r="P420">
        <v>9</v>
      </c>
      <c r="Q420">
        <v>17</v>
      </c>
      <c r="R420">
        <v>114</v>
      </c>
    </row>
    <row r="421" spans="1:18" x14ac:dyDescent="0.2">
      <c r="A421" t="s">
        <v>4488</v>
      </c>
      <c r="B421" t="s">
        <v>91</v>
      </c>
      <c r="C421" t="s">
        <v>272</v>
      </c>
      <c r="D421" t="s">
        <v>189</v>
      </c>
      <c r="E421" t="s">
        <v>94</v>
      </c>
      <c r="F421">
        <v>0</v>
      </c>
      <c r="G421">
        <v>0</v>
      </c>
      <c r="H421">
        <v>0</v>
      </c>
      <c r="I421">
        <v>0</v>
      </c>
      <c r="J421">
        <v>0</v>
      </c>
      <c r="K421">
        <v>0</v>
      </c>
      <c r="L421">
        <v>0</v>
      </c>
      <c r="M421">
        <v>0</v>
      </c>
      <c r="N421">
        <v>0</v>
      </c>
      <c r="O421">
        <v>3</v>
      </c>
      <c r="P421">
        <v>1</v>
      </c>
      <c r="Q421">
        <v>1</v>
      </c>
      <c r="R421">
        <v>3</v>
      </c>
    </row>
    <row r="422" spans="1:18" x14ac:dyDescent="0.2">
      <c r="A422" t="s">
        <v>4489</v>
      </c>
      <c r="B422" t="s">
        <v>89</v>
      </c>
      <c r="C422" t="s">
        <v>270</v>
      </c>
      <c r="D422" t="s">
        <v>192</v>
      </c>
      <c r="E422" t="s">
        <v>94</v>
      </c>
      <c r="F422">
        <v>1</v>
      </c>
      <c r="G422">
        <v>30</v>
      </c>
      <c r="H422">
        <v>0</v>
      </c>
      <c r="I422">
        <v>0</v>
      </c>
      <c r="J422">
        <v>0</v>
      </c>
      <c r="K422">
        <v>0</v>
      </c>
      <c r="L422">
        <v>0</v>
      </c>
      <c r="M422">
        <v>1</v>
      </c>
      <c r="N422">
        <v>30</v>
      </c>
      <c r="O422">
        <v>1</v>
      </c>
      <c r="P422">
        <v>0</v>
      </c>
      <c r="Q422">
        <v>0</v>
      </c>
      <c r="R422">
        <v>1</v>
      </c>
    </row>
    <row r="423" spans="1:18" x14ac:dyDescent="0.2">
      <c r="A423" t="s">
        <v>4490</v>
      </c>
      <c r="B423" t="s">
        <v>91</v>
      </c>
      <c r="C423" t="s">
        <v>269</v>
      </c>
      <c r="D423" t="s">
        <v>203</v>
      </c>
      <c r="E423" t="s">
        <v>94</v>
      </c>
      <c r="F423">
        <v>0</v>
      </c>
      <c r="G423">
        <v>0</v>
      </c>
      <c r="H423">
        <v>0</v>
      </c>
      <c r="I423">
        <v>0</v>
      </c>
      <c r="J423">
        <v>0</v>
      </c>
      <c r="K423">
        <v>0</v>
      </c>
      <c r="L423">
        <v>0</v>
      </c>
      <c r="M423">
        <v>0</v>
      </c>
      <c r="N423">
        <v>0</v>
      </c>
      <c r="O423">
        <v>30</v>
      </c>
      <c r="P423">
        <v>1</v>
      </c>
      <c r="Q423">
        <v>5</v>
      </c>
      <c r="R423">
        <v>26</v>
      </c>
    </row>
    <row r="424" spans="1:18" x14ac:dyDescent="0.2">
      <c r="A424" t="s">
        <v>4491</v>
      </c>
      <c r="B424" t="s">
        <v>84</v>
      </c>
      <c r="C424" t="s">
        <v>266</v>
      </c>
      <c r="D424" t="s">
        <v>158</v>
      </c>
      <c r="E424" t="s">
        <v>94</v>
      </c>
      <c r="F424">
        <v>317</v>
      </c>
      <c r="G424">
        <v>7368</v>
      </c>
      <c r="H424">
        <v>7</v>
      </c>
      <c r="I424">
        <v>207</v>
      </c>
      <c r="J424">
        <v>9</v>
      </c>
      <c r="K424">
        <v>101</v>
      </c>
      <c r="L424">
        <v>107</v>
      </c>
      <c r="M424">
        <v>315</v>
      </c>
      <c r="N424">
        <v>7581</v>
      </c>
      <c r="O424">
        <v>110</v>
      </c>
      <c r="P424">
        <v>11</v>
      </c>
      <c r="Q424">
        <v>5</v>
      </c>
      <c r="R424">
        <v>116</v>
      </c>
    </row>
    <row r="425" spans="1:18" x14ac:dyDescent="0.2">
      <c r="A425" t="s">
        <v>4492</v>
      </c>
      <c r="B425" t="s">
        <v>89</v>
      </c>
      <c r="C425" t="s">
        <v>270</v>
      </c>
      <c r="D425" t="s">
        <v>115</v>
      </c>
      <c r="E425" t="s">
        <v>94</v>
      </c>
      <c r="F425">
        <v>2</v>
      </c>
      <c r="G425">
        <v>54</v>
      </c>
      <c r="H425">
        <v>0</v>
      </c>
      <c r="I425">
        <v>0</v>
      </c>
      <c r="J425">
        <v>1</v>
      </c>
      <c r="K425">
        <v>30</v>
      </c>
      <c r="L425">
        <v>0</v>
      </c>
      <c r="M425">
        <v>1</v>
      </c>
      <c r="N425">
        <v>24</v>
      </c>
      <c r="O425">
        <v>0</v>
      </c>
      <c r="P425">
        <v>0</v>
      </c>
      <c r="Q425">
        <v>0</v>
      </c>
      <c r="R425">
        <v>0</v>
      </c>
    </row>
    <row r="426" spans="1:18" x14ac:dyDescent="0.2">
      <c r="A426" t="s">
        <v>4493</v>
      </c>
      <c r="B426" t="s">
        <v>84</v>
      </c>
      <c r="C426" t="s">
        <v>264</v>
      </c>
      <c r="D426" t="s">
        <v>191</v>
      </c>
      <c r="E426" t="s">
        <v>94</v>
      </c>
      <c r="F426">
        <v>367</v>
      </c>
      <c r="G426">
        <v>7957.32</v>
      </c>
      <c r="H426">
        <v>9</v>
      </c>
      <c r="I426">
        <v>126</v>
      </c>
      <c r="J426">
        <v>19</v>
      </c>
      <c r="K426">
        <v>213</v>
      </c>
      <c r="L426">
        <v>102.66</v>
      </c>
      <c r="M426">
        <v>357</v>
      </c>
      <c r="N426">
        <v>7972.98</v>
      </c>
      <c r="O426">
        <v>61</v>
      </c>
      <c r="P426">
        <v>7</v>
      </c>
      <c r="Q426">
        <v>10</v>
      </c>
      <c r="R426">
        <v>58</v>
      </c>
    </row>
    <row r="427" spans="1:18" x14ac:dyDescent="0.2">
      <c r="A427" t="s">
        <v>4494</v>
      </c>
      <c r="B427" t="s">
        <v>89</v>
      </c>
      <c r="C427" t="s">
        <v>269</v>
      </c>
      <c r="D427" t="s">
        <v>230</v>
      </c>
      <c r="E427" t="s">
        <v>94</v>
      </c>
      <c r="F427">
        <v>12</v>
      </c>
      <c r="G427">
        <v>257</v>
      </c>
      <c r="H427">
        <v>0</v>
      </c>
      <c r="I427">
        <v>0</v>
      </c>
      <c r="J427">
        <v>1</v>
      </c>
      <c r="K427">
        <v>55</v>
      </c>
      <c r="L427">
        <v>10</v>
      </c>
      <c r="M427">
        <v>11</v>
      </c>
      <c r="N427">
        <v>212</v>
      </c>
      <c r="O427">
        <v>0</v>
      </c>
      <c r="P427">
        <v>0</v>
      </c>
      <c r="Q427">
        <v>0</v>
      </c>
      <c r="R427">
        <v>0</v>
      </c>
    </row>
    <row r="428" spans="1:18" x14ac:dyDescent="0.2">
      <c r="A428" t="s">
        <v>4495</v>
      </c>
      <c r="B428" t="s">
        <v>84</v>
      </c>
      <c r="C428" t="s">
        <v>266</v>
      </c>
      <c r="D428" t="s">
        <v>106</v>
      </c>
      <c r="E428" t="s">
        <v>94</v>
      </c>
      <c r="F428">
        <v>413</v>
      </c>
      <c r="G428">
        <v>10551.6</v>
      </c>
      <c r="H428">
        <v>8</v>
      </c>
      <c r="I428">
        <v>295</v>
      </c>
      <c r="J428">
        <v>26</v>
      </c>
      <c r="K428">
        <v>508.48</v>
      </c>
      <c r="L428">
        <v>235.34</v>
      </c>
      <c r="M428">
        <v>395</v>
      </c>
      <c r="N428">
        <v>10573.46</v>
      </c>
      <c r="O428">
        <v>216</v>
      </c>
      <c r="P428">
        <v>18</v>
      </c>
      <c r="Q428">
        <v>17</v>
      </c>
      <c r="R428">
        <v>217</v>
      </c>
    </row>
    <row r="429" spans="1:18" x14ac:dyDescent="0.2">
      <c r="A429" t="s">
        <v>4496</v>
      </c>
      <c r="B429" t="s">
        <v>89</v>
      </c>
      <c r="C429" t="s">
        <v>272</v>
      </c>
      <c r="D429" t="s">
        <v>117</v>
      </c>
      <c r="E429" t="s">
        <v>94</v>
      </c>
      <c r="F429">
        <v>5</v>
      </c>
      <c r="G429">
        <v>161</v>
      </c>
      <c r="H429">
        <v>1</v>
      </c>
      <c r="I429">
        <v>24</v>
      </c>
      <c r="J429">
        <v>1</v>
      </c>
      <c r="K429">
        <v>24</v>
      </c>
      <c r="L429">
        <v>0</v>
      </c>
      <c r="M429">
        <v>5</v>
      </c>
      <c r="N429">
        <v>161</v>
      </c>
      <c r="O429">
        <v>0</v>
      </c>
      <c r="P429">
        <v>0</v>
      </c>
      <c r="Q429">
        <v>0</v>
      </c>
      <c r="R429">
        <v>0</v>
      </c>
    </row>
    <row r="430" spans="1:18" x14ac:dyDescent="0.2">
      <c r="A430" t="s">
        <v>4497</v>
      </c>
      <c r="B430" t="s">
        <v>84</v>
      </c>
      <c r="C430" t="s">
        <v>265</v>
      </c>
      <c r="D430" t="s">
        <v>188</v>
      </c>
      <c r="E430" t="s">
        <v>94</v>
      </c>
      <c r="F430">
        <v>639</v>
      </c>
      <c r="G430">
        <v>14939.32</v>
      </c>
      <c r="H430">
        <v>15</v>
      </c>
      <c r="I430">
        <v>388.5</v>
      </c>
      <c r="J430">
        <v>53</v>
      </c>
      <c r="K430">
        <v>858</v>
      </c>
      <c r="L430">
        <v>-81.819999999999993</v>
      </c>
      <c r="M430">
        <v>601</v>
      </c>
      <c r="N430">
        <v>14388</v>
      </c>
      <c r="O430">
        <v>89</v>
      </c>
      <c r="P430">
        <v>6</v>
      </c>
      <c r="Q430">
        <v>6</v>
      </c>
      <c r="R430">
        <v>89</v>
      </c>
    </row>
    <row r="431" spans="1:18" x14ac:dyDescent="0.2">
      <c r="A431" t="s">
        <v>4498</v>
      </c>
      <c r="B431" t="s">
        <v>84</v>
      </c>
      <c r="C431" t="s">
        <v>272</v>
      </c>
      <c r="D431" t="s">
        <v>117</v>
      </c>
      <c r="E431" t="s">
        <v>94</v>
      </c>
      <c r="F431">
        <v>477</v>
      </c>
      <c r="G431">
        <v>11088.68</v>
      </c>
      <c r="H431">
        <v>10</v>
      </c>
      <c r="I431">
        <v>341</v>
      </c>
      <c r="J431">
        <v>32</v>
      </c>
      <c r="K431">
        <v>587.84</v>
      </c>
      <c r="L431">
        <v>-6.86</v>
      </c>
      <c r="M431">
        <v>455</v>
      </c>
      <c r="N431">
        <v>10834.98</v>
      </c>
      <c r="O431">
        <v>85</v>
      </c>
      <c r="P431">
        <v>5</v>
      </c>
      <c r="Q431">
        <v>5</v>
      </c>
      <c r="R431">
        <v>85</v>
      </c>
    </row>
    <row r="432" spans="1:18" x14ac:dyDescent="0.2">
      <c r="A432" t="s">
        <v>4499</v>
      </c>
      <c r="B432" t="s">
        <v>87</v>
      </c>
      <c r="C432" t="s">
        <v>269</v>
      </c>
      <c r="D432" t="s">
        <v>163</v>
      </c>
      <c r="E432" t="s">
        <v>94</v>
      </c>
      <c r="F432">
        <v>41</v>
      </c>
      <c r="G432">
        <v>2283</v>
      </c>
      <c r="H432">
        <v>2</v>
      </c>
      <c r="I432">
        <v>26</v>
      </c>
      <c r="J432">
        <v>4</v>
      </c>
      <c r="K432">
        <v>214</v>
      </c>
      <c r="L432">
        <v>-6</v>
      </c>
      <c r="M432">
        <v>39</v>
      </c>
      <c r="N432">
        <v>2089</v>
      </c>
      <c r="O432">
        <v>3</v>
      </c>
      <c r="P432">
        <v>0</v>
      </c>
      <c r="Q432">
        <v>1</v>
      </c>
      <c r="R432">
        <v>2</v>
      </c>
    </row>
    <row r="433" spans="1:18" x14ac:dyDescent="0.2">
      <c r="A433" t="s">
        <v>4500</v>
      </c>
      <c r="B433" t="s">
        <v>87</v>
      </c>
      <c r="C433" t="s">
        <v>266</v>
      </c>
      <c r="D433" t="s">
        <v>165</v>
      </c>
      <c r="E433" t="s">
        <v>94</v>
      </c>
      <c r="F433">
        <v>96</v>
      </c>
      <c r="G433">
        <v>4743.84</v>
      </c>
      <c r="H433">
        <v>5</v>
      </c>
      <c r="I433">
        <v>260</v>
      </c>
      <c r="J433">
        <v>4</v>
      </c>
      <c r="K433">
        <v>166</v>
      </c>
      <c r="L433">
        <v>52.16</v>
      </c>
      <c r="M433">
        <v>97</v>
      </c>
      <c r="N433">
        <v>4890</v>
      </c>
      <c r="O433">
        <v>29</v>
      </c>
      <c r="P433">
        <v>1</v>
      </c>
      <c r="Q433">
        <v>1</v>
      </c>
      <c r="R433">
        <v>29</v>
      </c>
    </row>
    <row r="434" spans="1:18" x14ac:dyDescent="0.2">
      <c r="A434" t="s">
        <v>4501</v>
      </c>
      <c r="B434" t="s">
        <v>91</v>
      </c>
      <c r="C434" t="s">
        <v>266</v>
      </c>
      <c r="D434" t="s">
        <v>241</v>
      </c>
      <c r="E434" t="s">
        <v>94</v>
      </c>
      <c r="F434">
        <v>0</v>
      </c>
      <c r="G434">
        <v>0</v>
      </c>
      <c r="H434">
        <v>0</v>
      </c>
      <c r="I434">
        <v>0</v>
      </c>
      <c r="J434">
        <v>0</v>
      </c>
      <c r="K434">
        <v>0</v>
      </c>
      <c r="L434">
        <v>0</v>
      </c>
      <c r="M434">
        <v>0</v>
      </c>
      <c r="N434">
        <v>0</v>
      </c>
      <c r="O434">
        <v>131</v>
      </c>
      <c r="P434">
        <v>17</v>
      </c>
      <c r="Q434">
        <v>17</v>
      </c>
      <c r="R434">
        <v>131</v>
      </c>
    </row>
    <row r="435" spans="1:18" x14ac:dyDescent="0.2">
      <c r="A435" t="s">
        <v>4502</v>
      </c>
      <c r="B435" t="s">
        <v>89</v>
      </c>
      <c r="C435" t="s">
        <v>266</v>
      </c>
      <c r="D435" t="s">
        <v>133</v>
      </c>
      <c r="E435" t="s">
        <v>94</v>
      </c>
      <c r="F435">
        <v>4</v>
      </c>
      <c r="G435">
        <v>75</v>
      </c>
      <c r="H435">
        <v>0</v>
      </c>
      <c r="I435">
        <v>0</v>
      </c>
      <c r="J435">
        <v>0</v>
      </c>
      <c r="K435">
        <v>0</v>
      </c>
      <c r="L435">
        <v>0</v>
      </c>
      <c r="M435">
        <v>4</v>
      </c>
      <c r="N435">
        <v>75</v>
      </c>
      <c r="O435">
        <v>1</v>
      </c>
      <c r="P435">
        <v>0</v>
      </c>
      <c r="Q435">
        <v>0</v>
      </c>
      <c r="R435">
        <v>1</v>
      </c>
    </row>
    <row r="436" spans="1:18" x14ac:dyDescent="0.2">
      <c r="A436" t="s">
        <v>4503</v>
      </c>
      <c r="B436" t="s">
        <v>91</v>
      </c>
      <c r="C436" t="s">
        <v>267</v>
      </c>
      <c r="D436" t="s">
        <v>226</v>
      </c>
      <c r="E436" t="s">
        <v>94</v>
      </c>
      <c r="F436">
        <v>0</v>
      </c>
      <c r="G436">
        <v>0</v>
      </c>
      <c r="H436">
        <v>0</v>
      </c>
      <c r="I436">
        <v>0</v>
      </c>
      <c r="J436">
        <v>0</v>
      </c>
      <c r="K436">
        <v>0</v>
      </c>
      <c r="L436">
        <v>0</v>
      </c>
      <c r="M436">
        <v>0</v>
      </c>
      <c r="N436">
        <v>0</v>
      </c>
      <c r="O436">
        <v>5</v>
      </c>
      <c r="P436">
        <v>0</v>
      </c>
      <c r="Q436">
        <v>0</v>
      </c>
      <c r="R436">
        <v>5</v>
      </c>
    </row>
    <row r="437" spans="1:18" x14ac:dyDescent="0.2">
      <c r="A437" t="s">
        <v>4504</v>
      </c>
      <c r="B437" t="s">
        <v>87</v>
      </c>
      <c r="C437" t="s">
        <v>265</v>
      </c>
      <c r="D437" t="s">
        <v>160</v>
      </c>
      <c r="E437" t="s">
        <v>94</v>
      </c>
      <c r="F437">
        <v>665</v>
      </c>
      <c r="G437">
        <v>30730.36</v>
      </c>
      <c r="H437">
        <v>47</v>
      </c>
      <c r="I437">
        <v>1922</v>
      </c>
      <c r="J437">
        <v>47</v>
      </c>
      <c r="K437">
        <v>1618</v>
      </c>
      <c r="L437">
        <v>18.04</v>
      </c>
      <c r="M437">
        <v>665</v>
      </c>
      <c r="N437">
        <v>31052.400000000001</v>
      </c>
      <c r="O437">
        <v>115</v>
      </c>
      <c r="P437">
        <v>27</v>
      </c>
      <c r="Q437">
        <v>17</v>
      </c>
      <c r="R437">
        <v>125</v>
      </c>
    </row>
    <row r="438" spans="1:18" x14ac:dyDescent="0.2">
      <c r="A438" t="s">
        <v>4505</v>
      </c>
      <c r="B438" t="s">
        <v>87</v>
      </c>
      <c r="C438" t="s">
        <v>271</v>
      </c>
      <c r="D438" t="s">
        <v>227</v>
      </c>
      <c r="E438" t="s">
        <v>94</v>
      </c>
      <c r="F438">
        <v>79</v>
      </c>
      <c r="G438">
        <v>4339.84</v>
      </c>
      <c r="H438">
        <v>3</v>
      </c>
      <c r="I438">
        <v>203</v>
      </c>
      <c r="J438">
        <v>0</v>
      </c>
      <c r="K438">
        <v>0</v>
      </c>
      <c r="L438">
        <v>72.16</v>
      </c>
      <c r="M438">
        <v>82</v>
      </c>
      <c r="N438">
        <v>4615</v>
      </c>
      <c r="O438">
        <v>11</v>
      </c>
      <c r="P438">
        <v>1</v>
      </c>
      <c r="Q438">
        <v>0</v>
      </c>
      <c r="R438">
        <v>12</v>
      </c>
    </row>
    <row r="439" spans="1:18" x14ac:dyDescent="0.2">
      <c r="A439" t="s">
        <v>4506</v>
      </c>
      <c r="B439" t="s">
        <v>87</v>
      </c>
      <c r="C439" t="s">
        <v>268</v>
      </c>
      <c r="D439" t="s">
        <v>238</v>
      </c>
      <c r="E439" t="s">
        <v>94</v>
      </c>
      <c r="F439">
        <v>127</v>
      </c>
      <c r="G439">
        <v>6939.84</v>
      </c>
      <c r="H439">
        <v>0</v>
      </c>
      <c r="I439">
        <v>0</v>
      </c>
      <c r="J439">
        <v>0</v>
      </c>
      <c r="K439">
        <v>0</v>
      </c>
      <c r="L439">
        <v>65.16</v>
      </c>
      <c r="M439">
        <v>127</v>
      </c>
      <c r="N439">
        <v>7005</v>
      </c>
      <c r="O439">
        <v>28</v>
      </c>
      <c r="P439">
        <v>0</v>
      </c>
      <c r="Q439">
        <v>2</v>
      </c>
      <c r="R439">
        <v>26</v>
      </c>
    </row>
    <row r="440" spans="1:18" x14ac:dyDescent="0.2">
      <c r="A440" t="s">
        <v>4507</v>
      </c>
      <c r="B440" t="s">
        <v>89</v>
      </c>
      <c r="C440" t="s">
        <v>268</v>
      </c>
      <c r="D440" t="s">
        <v>112</v>
      </c>
      <c r="E440" t="s">
        <v>94</v>
      </c>
      <c r="F440">
        <v>1</v>
      </c>
      <c r="G440">
        <v>36</v>
      </c>
      <c r="H440">
        <v>0</v>
      </c>
      <c r="I440">
        <v>0</v>
      </c>
      <c r="J440">
        <v>0</v>
      </c>
      <c r="K440">
        <v>0</v>
      </c>
      <c r="L440">
        <v>36</v>
      </c>
      <c r="M440">
        <v>1</v>
      </c>
      <c r="N440">
        <v>72</v>
      </c>
      <c r="O440">
        <v>0</v>
      </c>
      <c r="P440">
        <v>0</v>
      </c>
      <c r="Q440">
        <v>0</v>
      </c>
      <c r="R440">
        <v>0</v>
      </c>
    </row>
    <row r="441" spans="1:18" x14ac:dyDescent="0.2">
      <c r="A441" t="s">
        <v>4508</v>
      </c>
      <c r="B441" t="s">
        <v>87</v>
      </c>
      <c r="C441" t="s">
        <v>265</v>
      </c>
      <c r="D441" t="s">
        <v>188</v>
      </c>
      <c r="E441" t="s">
        <v>94</v>
      </c>
      <c r="F441">
        <v>299</v>
      </c>
      <c r="G441">
        <v>12454.84</v>
      </c>
      <c r="H441">
        <v>9</v>
      </c>
      <c r="I441">
        <v>359</v>
      </c>
      <c r="J441">
        <v>18</v>
      </c>
      <c r="K441">
        <v>635</v>
      </c>
      <c r="L441">
        <v>-83.84</v>
      </c>
      <c r="M441">
        <v>290</v>
      </c>
      <c r="N441">
        <v>12095</v>
      </c>
      <c r="O441">
        <v>16</v>
      </c>
      <c r="P441">
        <v>1</v>
      </c>
      <c r="Q441">
        <v>3</v>
      </c>
      <c r="R441">
        <v>14</v>
      </c>
    </row>
    <row r="442" spans="1:18" x14ac:dyDescent="0.2">
      <c r="A442" t="s">
        <v>4509</v>
      </c>
      <c r="B442" t="s">
        <v>84</v>
      </c>
      <c r="C442" t="s">
        <v>264</v>
      </c>
      <c r="D442" t="s">
        <v>196</v>
      </c>
      <c r="E442" t="s">
        <v>94</v>
      </c>
      <c r="F442">
        <v>214</v>
      </c>
      <c r="G442">
        <v>5775.84</v>
      </c>
      <c r="H442">
        <v>6</v>
      </c>
      <c r="I442">
        <v>104.48</v>
      </c>
      <c r="J442">
        <v>11</v>
      </c>
      <c r="K442">
        <v>113</v>
      </c>
      <c r="L442">
        <v>61.16</v>
      </c>
      <c r="M442">
        <v>209</v>
      </c>
      <c r="N442">
        <v>5828.48</v>
      </c>
      <c r="O442">
        <v>41</v>
      </c>
      <c r="P442">
        <v>0</v>
      </c>
      <c r="Q442">
        <v>4</v>
      </c>
      <c r="R442">
        <v>37</v>
      </c>
    </row>
    <row r="443" spans="1:18" x14ac:dyDescent="0.2">
      <c r="A443" t="s">
        <v>4510</v>
      </c>
      <c r="B443" t="s">
        <v>87</v>
      </c>
      <c r="C443" t="s">
        <v>269</v>
      </c>
      <c r="D443" t="s">
        <v>230</v>
      </c>
      <c r="E443" t="s">
        <v>94</v>
      </c>
      <c r="F443">
        <v>653</v>
      </c>
      <c r="G443">
        <v>30877.360000000001</v>
      </c>
      <c r="H443">
        <v>39</v>
      </c>
      <c r="I443">
        <v>1421.48</v>
      </c>
      <c r="J443">
        <v>30</v>
      </c>
      <c r="K443">
        <v>1079</v>
      </c>
      <c r="L443">
        <v>36.08</v>
      </c>
      <c r="M443">
        <v>662</v>
      </c>
      <c r="N443">
        <v>31255.919999999998</v>
      </c>
      <c r="O443">
        <v>156</v>
      </c>
      <c r="P443">
        <v>5</v>
      </c>
      <c r="Q443">
        <v>11</v>
      </c>
      <c r="R443">
        <v>150</v>
      </c>
    </row>
    <row r="444" spans="1:18" x14ac:dyDescent="0.2">
      <c r="A444" t="s">
        <v>4511</v>
      </c>
      <c r="B444" t="s">
        <v>86</v>
      </c>
      <c r="C444" t="s">
        <v>269</v>
      </c>
      <c r="D444" t="s">
        <v>185</v>
      </c>
      <c r="E444" t="s">
        <v>94</v>
      </c>
      <c r="F444">
        <v>179</v>
      </c>
      <c r="G444">
        <v>1158.48</v>
      </c>
      <c r="H444">
        <v>3</v>
      </c>
      <c r="I444">
        <v>18.5</v>
      </c>
      <c r="J444">
        <v>16</v>
      </c>
      <c r="K444">
        <v>125</v>
      </c>
      <c r="L444">
        <v>8.02</v>
      </c>
      <c r="M444">
        <v>166</v>
      </c>
      <c r="N444">
        <v>1060</v>
      </c>
      <c r="O444">
        <v>13</v>
      </c>
      <c r="P444">
        <v>2</v>
      </c>
      <c r="Q444">
        <v>1</v>
      </c>
      <c r="R444">
        <v>14</v>
      </c>
    </row>
    <row r="445" spans="1:18" x14ac:dyDescent="0.2">
      <c r="A445" t="s">
        <v>4512</v>
      </c>
      <c r="B445" t="s">
        <v>91</v>
      </c>
      <c r="C445" t="s">
        <v>264</v>
      </c>
      <c r="D445" t="s">
        <v>209</v>
      </c>
      <c r="E445" t="s">
        <v>94</v>
      </c>
      <c r="F445">
        <v>0</v>
      </c>
      <c r="G445">
        <v>0</v>
      </c>
      <c r="H445">
        <v>0</v>
      </c>
      <c r="I445">
        <v>0</v>
      </c>
      <c r="J445">
        <v>0</v>
      </c>
      <c r="K445">
        <v>0</v>
      </c>
      <c r="L445">
        <v>0</v>
      </c>
      <c r="M445">
        <v>0</v>
      </c>
      <c r="N445">
        <v>0</v>
      </c>
      <c r="O445">
        <v>4</v>
      </c>
      <c r="P445">
        <v>1</v>
      </c>
      <c r="Q445">
        <v>1</v>
      </c>
      <c r="R445">
        <v>4</v>
      </c>
    </row>
    <row r="446" spans="1:18" x14ac:dyDescent="0.2">
      <c r="A446" t="s">
        <v>4513</v>
      </c>
      <c r="B446" t="s">
        <v>91</v>
      </c>
      <c r="C446" t="s">
        <v>271</v>
      </c>
      <c r="D446" t="s">
        <v>211</v>
      </c>
      <c r="E446" t="s">
        <v>94</v>
      </c>
      <c r="F446">
        <v>0</v>
      </c>
      <c r="G446">
        <v>0</v>
      </c>
      <c r="H446">
        <v>0</v>
      </c>
      <c r="I446">
        <v>0</v>
      </c>
      <c r="J446">
        <v>0</v>
      </c>
      <c r="K446">
        <v>0</v>
      </c>
      <c r="L446">
        <v>0</v>
      </c>
      <c r="M446">
        <v>0</v>
      </c>
      <c r="N446">
        <v>0</v>
      </c>
      <c r="O446">
        <v>13</v>
      </c>
      <c r="P446">
        <v>1</v>
      </c>
      <c r="Q446">
        <v>2</v>
      </c>
      <c r="R446">
        <v>12</v>
      </c>
    </row>
    <row r="447" spans="1:18" x14ac:dyDescent="0.2">
      <c r="A447" t="s">
        <v>4514</v>
      </c>
      <c r="B447" t="s">
        <v>86</v>
      </c>
      <c r="C447" t="s">
        <v>266</v>
      </c>
      <c r="D447" t="s">
        <v>169</v>
      </c>
      <c r="E447" t="s">
        <v>94</v>
      </c>
      <c r="F447">
        <v>143</v>
      </c>
      <c r="G447">
        <v>821.48</v>
      </c>
      <c r="H447">
        <v>0</v>
      </c>
      <c r="I447">
        <v>0</v>
      </c>
      <c r="J447">
        <v>10</v>
      </c>
      <c r="K447">
        <v>57</v>
      </c>
      <c r="L447">
        <v>-4.9800000000000004</v>
      </c>
      <c r="M447">
        <v>133</v>
      </c>
      <c r="N447">
        <v>759.5</v>
      </c>
      <c r="O447">
        <v>7</v>
      </c>
      <c r="P447">
        <v>0</v>
      </c>
      <c r="Q447">
        <v>1</v>
      </c>
      <c r="R447">
        <v>6</v>
      </c>
    </row>
    <row r="448" spans="1:18" x14ac:dyDescent="0.2">
      <c r="A448" t="s">
        <v>4515</v>
      </c>
      <c r="B448" t="s">
        <v>87</v>
      </c>
      <c r="C448" t="s">
        <v>269</v>
      </c>
      <c r="D448" t="s">
        <v>185</v>
      </c>
      <c r="E448" t="s">
        <v>94</v>
      </c>
      <c r="F448">
        <v>139</v>
      </c>
      <c r="G448">
        <v>7032</v>
      </c>
      <c r="H448">
        <v>9</v>
      </c>
      <c r="I448">
        <v>351</v>
      </c>
      <c r="J448">
        <v>8</v>
      </c>
      <c r="K448">
        <v>338</v>
      </c>
      <c r="L448">
        <v>-92</v>
      </c>
      <c r="M448">
        <v>140</v>
      </c>
      <c r="N448">
        <v>6953</v>
      </c>
      <c r="O448">
        <v>31</v>
      </c>
      <c r="P448">
        <v>6</v>
      </c>
      <c r="Q448">
        <v>3</v>
      </c>
      <c r="R448">
        <v>34</v>
      </c>
    </row>
    <row r="449" spans="1:18" x14ac:dyDescent="0.2">
      <c r="A449" t="s">
        <v>4516</v>
      </c>
      <c r="B449" t="s">
        <v>87</v>
      </c>
      <c r="C449" t="s">
        <v>268</v>
      </c>
      <c r="D449" t="s">
        <v>171</v>
      </c>
      <c r="E449" t="s">
        <v>94</v>
      </c>
      <c r="F449">
        <v>47</v>
      </c>
      <c r="G449">
        <v>2651</v>
      </c>
      <c r="H449">
        <v>0</v>
      </c>
      <c r="I449">
        <v>0</v>
      </c>
      <c r="J449">
        <v>1</v>
      </c>
      <c r="K449">
        <v>55</v>
      </c>
      <c r="L449">
        <v>-27</v>
      </c>
      <c r="M449">
        <v>46</v>
      </c>
      <c r="N449">
        <v>2569</v>
      </c>
      <c r="O449">
        <v>4</v>
      </c>
      <c r="P449">
        <v>0</v>
      </c>
      <c r="Q449">
        <v>0</v>
      </c>
      <c r="R449">
        <v>4</v>
      </c>
    </row>
    <row r="450" spans="1:18" x14ac:dyDescent="0.2">
      <c r="A450" t="s">
        <v>4517</v>
      </c>
      <c r="B450" t="s">
        <v>86</v>
      </c>
      <c r="C450" t="s">
        <v>268</v>
      </c>
      <c r="D450" t="s">
        <v>212</v>
      </c>
      <c r="E450" t="s">
        <v>94</v>
      </c>
      <c r="F450">
        <v>64</v>
      </c>
      <c r="G450">
        <v>455.48</v>
      </c>
      <c r="H450">
        <v>3</v>
      </c>
      <c r="I450">
        <v>18.5</v>
      </c>
      <c r="J450">
        <v>7</v>
      </c>
      <c r="K450">
        <v>40</v>
      </c>
      <c r="L450">
        <v>0.02</v>
      </c>
      <c r="M450">
        <v>60</v>
      </c>
      <c r="N450">
        <v>434</v>
      </c>
      <c r="O450">
        <v>2</v>
      </c>
      <c r="P450">
        <v>0</v>
      </c>
      <c r="Q450">
        <v>0</v>
      </c>
      <c r="R450">
        <v>2</v>
      </c>
    </row>
    <row r="451" spans="1:18" x14ac:dyDescent="0.2">
      <c r="A451" t="s">
        <v>4518</v>
      </c>
      <c r="B451" t="s">
        <v>84</v>
      </c>
      <c r="C451" t="s">
        <v>266</v>
      </c>
      <c r="D451" t="s">
        <v>151</v>
      </c>
      <c r="E451" t="s">
        <v>94</v>
      </c>
      <c r="F451">
        <v>259</v>
      </c>
      <c r="G451">
        <v>7006.64</v>
      </c>
      <c r="H451">
        <v>10</v>
      </c>
      <c r="I451">
        <v>380.5</v>
      </c>
      <c r="J451">
        <v>16</v>
      </c>
      <c r="K451">
        <v>263</v>
      </c>
      <c r="L451">
        <v>76.84</v>
      </c>
      <c r="M451">
        <v>253</v>
      </c>
      <c r="N451">
        <v>7200.98</v>
      </c>
      <c r="O451">
        <v>202</v>
      </c>
      <c r="P451">
        <v>14</v>
      </c>
      <c r="Q451">
        <v>28</v>
      </c>
      <c r="R451">
        <v>188</v>
      </c>
    </row>
    <row r="452" spans="1:18" x14ac:dyDescent="0.2">
      <c r="A452" t="s">
        <v>4519</v>
      </c>
      <c r="B452" t="s">
        <v>91</v>
      </c>
      <c r="C452" t="s">
        <v>272</v>
      </c>
      <c r="D452" t="s">
        <v>208</v>
      </c>
      <c r="E452" t="s">
        <v>94</v>
      </c>
      <c r="F452">
        <v>0</v>
      </c>
      <c r="G452">
        <v>0</v>
      </c>
      <c r="H452">
        <v>0</v>
      </c>
      <c r="I452">
        <v>0</v>
      </c>
      <c r="J452">
        <v>0</v>
      </c>
      <c r="K452">
        <v>0</v>
      </c>
      <c r="L452">
        <v>0</v>
      </c>
      <c r="M452">
        <v>0</v>
      </c>
      <c r="N452">
        <v>0</v>
      </c>
      <c r="O452">
        <v>6</v>
      </c>
      <c r="P452">
        <v>0</v>
      </c>
      <c r="Q452">
        <v>1</v>
      </c>
      <c r="R452">
        <v>5</v>
      </c>
    </row>
    <row r="453" spans="1:18" x14ac:dyDescent="0.2">
      <c r="A453" t="s">
        <v>4520</v>
      </c>
      <c r="B453" t="s">
        <v>84</v>
      </c>
      <c r="C453" t="s">
        <v>265</v>
      </c>
      <c r="D453" t="s">
        <v>109</v>
      </c>
      <c r="E453" t="s">
        <v>94</v>
      </c>
      <c r="F453">
        <v>179</v>
      </c>
      <c r="G453">
        <v>4271.4799999999996</v>
      </c>
      <c r="H453">
        <v>6</v>
      </c>
      <c r="I453">
        <v>152</v>
      </c>
      <c r="J453">
        <v>8</v>
      </c>
      <c r="K453">
        <v>66</v>
      </c>
      <c r="L453">
        <v>8.02</v>
      </c>
      <c r="M453">
        <v>177</v>
      </c>
      <c r="N453">
        <v>4365.5</v>
      </c>
      <c r="O453">
        <v>33</v>
      </c>
      <c r="P453">
        <v>3</v>
      </c>
      <c r="Q453">
        <v>5</v>
      </c>
      <c r="R453">
        <v>31</v>
      </c>
    </row>
    <row r="454" spans="1:18" x14ac:dyDescent="0.2">
      <c r="A454" t="s">
        <v>4521</v>
      </c>
      <c r="B454" t="s">
        <v>91</v>
      </c>
      <c r="C454" t="s">
        <v>265</v>
      </c>
      <c r="D454" t="s">
        <v>127</v>
      </c>
      <c r="E454" t="s">
        <v>94</v>
      </c>
      <c r="F454">
        <v>0</v>
      </c>
      <c r="G454">
        <v>0</v>
      </c>
      <c r="H454">
        <v>0</v>
      </c>
      <c r="I454">
        <v>0</v>
      </c>
      <c r="J454">
        <v>0</v>
      </c>
      <c r="K454">
        <v>0</v>
      </c>
      <c r="L454">
        <v>0</v>
      </c>
      <c r="M454">
        <v>0</v>
      </c>
      <c r="N454">
        <v>0</v>
      </c>
      <c r="O454">
        <v>83</v>
      </c>
      <c r="P454">
        <v>8</v>
      </c>
      <c r="Q454">
        <v>11</v>
      </c>
      <c r="R454">
        <v>80</v>
      </c>
    </row>
    <row r="455" spans="1:18" x14ac:dyDescent="0.2">
      <c r="A455" t="s">
        <v>4522</v>
      </c>
      <c r="B455" t="s">
        <v>84</v>
      </c>
      <c r="C455" t="s">
        <v>269</v>
      </c>
      <c r="D455" t="s">
        <v>215</v>
      </c>
      <c r="E455" t="s">
        <v>94</v>
      </c>
      <c r="F455">
        <v>131</v>
      </c>
      <c r="G455">
        <v>2601.84</v>
      </c>
      <c r="H455">
        <v>2</v>
      </c>
      <c r="I455">
        <v>30.5</v>
      </c>
      <c r="J455">
        <v>7</v>
      </c>
      <c r="K455">
        <v>97.84</v>
      </c>
      <c r="L455">
        <v>11</v>
      </c>
      <c r="M455">
        <v>126</v>
      </c>
      <c r="N455">
        <v>2545.5</v>
      </c>
      <c r="O455">
        <v>45</v>
      </c>
      <c r="P455">
        <v>1</v>
      </c>
      <c r="Q455">
        <v>1</v>
      </c>
      <c r="R455">
        <v>45</v>
      </c>
    </row>
    <row r="456" spans="1:18" x14ac:dyDescent="0.2">
      <c r="A456" t="s">
        <v>4523</v>
      </c>
      <c r="B456" t="s">
        <v>91</v>
      </c>
      <c r="C456" t="s">
        <v>267</v>
      </c>
      <c r="D456" t="s">
        <v>184</v>
      </c>
      <c r="E456" t="s">
        <v>94</v>
      </c>
      <c r="F456">
        <v>0</v>
      </c>
      <c r="G456">
        <v>0</v>
      </c>
      <c r="H456">
        <v>0</v>
      </c>
      <c r="I456">
        <v>0</v>
      </c>
      <c r="J456">
        <v>0</v>
      </c>
      <c r="K456">
        <v>0</v>
      </c>
      <c r="L456">
        <v>0</v>
      </c>
      <c r="M456">
        <v>0</v>
      </c>
      <c r="N456">
        <v>0</v>
      </c>
      <c r="O456">
        <v>2</v>
      </c>
      <c r="P456">
        <v>1</v>
      </c>
      <c r="Q456">
        <v>0</v>
      </c>
      <c r="R456">
        <v>3</v>
      </c>
    </row>
    <row r="457" spans="1:18" x14ac:dyDescent="0.2">
      <c r="A457" t="s">
        <v>4524</v>
      </c>
      <c r="B457" t="s">
        <v>86</v>
      </c>
      <c r="C457" t="s">
        <v>267</v>
      </c>
      <c r="D457" t="s">
        <v>142</v>
      </c>
      <c r="E457" t="s">
        <v>94</v>
      </c>
      <c r="F457">
        <v>225</v>
      </c>
      <c r="G457">
        <v>1597</v>
      </c>
      <c r="H457">
        <v>4</v>
      </c>
      <c r="I457">
        <v>27</v>
      </c>
      <c r="J457">
        <v>20</v>
      </c>
      <c r="K457">
        <v>125</v>
      </c>
      <c r="L457">
        <v>-6</v>
      </c>
      <c r="M457">
        <v>209</v>
      </c>
      <c r="N457">
        <v>1493</v>
      </c>
      <c r="O457">
        <v>7</v>
      </c>
      <c r="P457">
        <v>1</v>
      </c>
      <c r="Q457">
        <v>0</v>
      </c>
      <c r="R457">
        <v>8</v>
      </c>
    </row>
    <row r="458" spans="1:18" x14ac:dyDescent="0.2">
      <c r="A458" t="s">
        <v>4525</v>
      </c>
      <c r="B458" t="s">
        <v>86</v>
      </c>
      <c r="C458" t="s">
        <v>266</v>
      </c>
      <c r="D458" t="s">
        <v>161</v>
      </c>
      <c r="E458" t="s">
        <v>94</v>
      </c>
      <c r="F458">
        <v>211</v>
      </c>
      <c r="G458">
        <v>1277.96</v>
      </c>
      <c r="H458">
        <v>1</v>
      </c>
      <c r="I458">
        <v>5</v>
      </c>
      <c r="J458">
        <v>15</v>
      </c>
      <c r="K458">
        <v>94</v>
      </c>
      <c r="L458">
        <v>11.04</v>
      </c>
      <c r="M458">
        <v>197</v>
      </c>
      <c r="N458">
        <v>1200</v>
      </c>
      <c r="O458">
        <v>21</v>
      </c>
      <c r="P458">
        <v>1</v>
      </c>
      <c r="Q458">
        <v>4</v>
      </c>
      <c r="R458">
        <v>18</v>
      </c>
    </row>
    <row r="459" spans="1:18" x14ac:dyDescent="0.2">
      <c r="A459" t="s">
        <v>4526</v>
      </c>
      <c r="B459" t="s">
        <v>86</v>
      </c>
      <c r="C459" t="s">
        <v>267</v>
      </c>
      <c r="D459" t="s">
        <v>186</v>
      </c>
      <c r="E459" t="s">
        <v>94</v>
      </c>
      <c r="F459">
        <v>114</v>
      </c>
      <c r="G459">
        <v>822</v>
      </c>
      <c r="H459">
        <v>1</v>
      </c>
      <c r="I459">
        <v>6</v>
      </c>
      <c r="J459">
        <v>4</v>
      </c>
      <c r="K459">
        <v>30</v>
      </c>
      <c r="L459">
        <v>-6</v>
      </c>
      <c r="M459">
        <v>111</v>
      </c>
      <c r="N459">
        <v>792</v>
      </c>
      <c r="O459">
        <v>6</v>
      </c>
      <c r="P459">
        <v>0</v>
      </c>
      <c r="Q459">
        <v>2</v>
      </c>
      <c r="R459">
        <v>4</v>
      </c>
    </row>
    <row r="460" spans="1:18" x14ac:dyDescent="0.2">
      <c r="A460" t="s">
        <v>4527</v>
      </c>
      <c r="B460" t="s">
        <v>91</v>
      </c>
      <c r="C460" t="s">
        <v>266</v>
      </c>
      <c r="D460" t="s">
        <v>106</v>
      </c>
      <c r="E460" t="s">
        <v>94</v>
      </c>
      <c r="F460">
        <v>0</v>
      </c>
      <c r="G460">
        <v>0</v>
      </c>
      <c r="H460">
        <v>0</v>
      </c>
      <c r="I460">
        <v>0</v>
      </c>
      <c r="J460">
        <v>0</v>
      </c>
      <c r="K460">
        <v>0</v>
      </c>
      <c r="L460">
        <v>0</v>
      </c>
      <c r="M460">
        <v>0</v>
      </c>
      <c r="N460">
        <v>0</v>
      </c>
      <c r="O460">
        <v>155</v>
      </c>
      <c r="P460">
        <v>9</v>
      </c>
      <c r="Q460">
        <v>14</v>
      </c>
      <c r="R460">
        <v>150</v>
      </c>
    </row>
    <row r="461" spans="1:18" x14ac:dyDescent="0.2">
      <c r="A461" t="s">
        <v>4528</v>
      </c>
      <c r="B461" t="s">
        <v>86</v>
      </c>
      <c r="C461" t="s">
        <v>268</v>
      </c>
      <c r="D461" t="s">
        <v>112</v>
      </c>
      <c r="E461" t="s">
        <v>94</v>
      </c>
      <c r="F461">
        <v>68</v>
      </c>
      <c r="G461">
        <v>455.48</v>
      </c>
      <c r="H461">
        <v>1</v>
      </c>
      <c r="I461">
        <v>6</v>
      </c>
      <c r="J461">
        <v>8</v>
      </c>
      <c r="K461">
        <v>45</v>
      </c>
      <c r="L461">
        <v>19.02</v>
      </c>
      <c r="M461">
        <v>61</v>
      </c>
      <c r="N461">
        <v>435.5</v>
      </c>
      <c r="O461">
        <v>5</v>
      </c>
      <c r="P461">
        <v>1</v>
      </c>
      <c r="Q461">
        <v>0</v>
      </c>
      <c r="R461">
        <v>6</v>
      </c>
    </row>
    <row r="462" spans="1:18" x14ac:dyDescent="0.2">
      <c r="A462" t="s">
        <v>4529</v>
      </c>
      <c r="B462" t="s">
        <v>91</v>
      </c>
      <c r="C462" t="s">
        <v>272</v>
      </c>
      <c r="D462" t="s">
        <v>168</v>
      </c>
      <c r="E462" t="s">
        <v>94</v>
      </c>
      <c r="F462">
        <v>0</v>
      </c>
      <c r="G462">
        <v>0</v>
      </c>
      <c r="H462">
        <v>0</v>
      </c>
      <c r="I462">
        <v>0</v>
      </c>
      <c r="J462">
        <v>0</v>
      </c>
      <c r="K462">
        <v>0</v>
      </c>
      <c r="L462">
        <v>0</v>
      </c>
      <c r="M462">
        <v>0</v>
      </c>
      <c r="N462">
        <v>0</v>
      </c>
      <c r="O462">
        <v>4</v>
      </c>
      <c r="P462">
        <v>3</v>
      </c>
      <c r="Q462">
        <v>1</v>
      </c>
      <c r="R462">
        <v>6</v>
      </c>
    </row>
    <row r="463" spans="1:18" x14ac:dyDescent="0.2">
      <c r="A463" t="s">
        <v>4530</v>
      </c>
      <c r="B463" t="s">
        <v>84</v>
      </c>
      <c r="C463" t="s">
        <v>264</v>
      </c>
      <c r="D463" t="s">
        <v>137</v>
      </c>
      <c r="E463" t="s">
        <v>94</v>
      </c>
      <c r="F463">
        <v>663</v>
      </c>
      <c r="G463">
        <v>16445</v>
      </c>
      <c r="H463">
        <v>15</v>
      </c>
      <c r="I463">
        <v>301</v>
      </c>
      <c r="J463">
        <v>46</v>
      </c>
      <c r="K463">
        <v>703</v>
      </c>
      <c r="L463">
        <v>0</v>
      </c>
      <c r="M463">
        <v>632</v>
      </c>
      <c r="N463">
        <v>16043</v>
      </c>
      <c r="O463">
        <v>97</v>
      </c>
      <c r="P463">
        <v>14</v>
      </c>
      <c r="Q463">
        <v>13</v>
      </c>
      <c r="R463">
        <v>98</v>
      </c>
    </row>
    <row r="464" spans="1:18" x14ac:dyDescent="0.2">
      <c r="A464" t="s">
        <v>4531</v>
      </c>
      <c r="B464" t="s">
        <v>84</v>
      </c>
      <c r="C464" t="s">
        <v>266</v>
      </c>
      <c r="D464" t="s">
        <v>121</v>
      </c>
      <c r="E464" t="s">
        <v>94</v>
      </c>
      <c r="F464">
        <v>611</v>
      </c>
      <c r="G464">
        <v>12331.76</v>
      </c>
      <c r="H464">
        <v>15</v>
      </c>
      <c r="I464">
        <v>351</v>
      </c>
      <c r="J464">
        <v>43</v>
      </c>
      <c r="K464">
        <v>1024.96</v>
      </c>
      <c r="L464">
        <v>142.68</v>
      </c>
      <c r="M464">
        <v>583</v>
      </c>
      <c r="N464">
        <v>11800.48</v>
      </c>
      <c r="O464">
        <v>205</v>
      </c>
      <c r="P464">
        <v>11</v>
      </c>
      <c r="Q464">
        <v>31</v>
      </c>
      <c r="R464">
        <v>185</v>
      </c>
    </row>
    <row r="465" spans="1:18" x14ac:dyDescent="0.2">
      <c r="A465" t="s">
        <v>4532</v>
      </c>
      <c r="B465" t="s">
        <v>89</v>
      </c>
      <c r="C465" t="s">
        <v>265</v>
      </c>
      <c r="D465" t="s">
        <v>228</v>
      </c>
      <c r="E465" t="s">
        <v>94</v>
      </c>
      <c r="F465">
        <v>2</v>
      </c>
      <c r="G465">
        <v>52</v>
      </c>
      <c r="H465">
        <v>0</v>
      </c>
      <c r="I465">
        <v>0</v>
      </c>
      <c r="J465">
        <v>1</v>
      </c>
      <c r="K465">
        <v>22</v>
      </c>
      <c r="L465">
        <v>0</v>
      </c>
      <c r="M465">
        <v>1</v>
      </c>
      <c r="N465">
        <v>30</v>
      </c>
      <c r="O465">
        <v>0</v>
      </c>
      <c r="P465">
        <v>0</v>
      </c>
      <c r="Q465">
        <v>0</v>
      </c>
      <c r="R465">
        <v>0</v>
      </c>
    </row>
    <row r="466" spans="1:18" x14ac:dyDescent="0.2">
      <c r="A466" t="s">
        <v>4533</v>
      </c>
      <c r="B466" t="s">
        <v>91</v>
      </c>
      <c r="C466" t="s">
        <v>266</v>
      </c>
      <c r="D466" t="s">
        <v>150</v>
      </c>
      <c r="E466" t="s">
        <v>94</v>
      </c>
      <c r="F466">
        <v>0</v>
      </c>
      <c r="G466">
        <v>0</v>
      </c>
      <c r="H466">
        <v>0</v>
      </c>
      <c r="I466">
        <v>0</v>
      </c>
      <c r="J466">
        <v>0</v>
      </c>
      <c r="K466">
        <v>0</v>
      </c>
      <c r="L466">
        <v>0</v>
      </c>
      <c r="M466">
        <v>0</v>
      </c>
      <c r="N466">
        <v>0</v>
      </c>
      <c r="O466">
        <v>129</v>
      </c>
      <c r="P466">
        <v>7</v>
      </c>
      <c r="Q466">
        <v>16</v>
      </c>
      <c r="R466">
        <v>120</v>
      </c>
    </row>
    <row r="467" spans="1:18" x14ac:dyDescent="0.2">
      <c r="A467" t="s">
        <v>4534</v>
      </c>
      <c r="B467" t="s">
        <v>84</v>
      </c>
      <c r="C467" t="s">
        <v>271</v>
      </c>
      <c r="D467" t="s">
        <v>254</v>
      </c>
      <c r="E467" t="s">
        <v>94</v>
      </c>
      <c r="F467">
        <v>133</v>
      </c>
      <c r="G467">
        <v>3788.52</v>
      </c>
      <c r="H467">
        <v>3</v>
      </c>
      <c r="I467">
        <v>43</v>
      </c>
      <c r="J467">
        <v>7</v>
      </c>
      <c r="K467">
        <v>96</v>
      </c>
      <c r="L467">
        <v>63.92</v>
      </c>
      <c r="M467">
        <v>129</v>
      </c>
      <c r="N467">
        <v>3799.44</v>
      </c>
      <c r="O467">
        <v>22</v>
      </c>
      <c r="P467">
        <v>5</v>
      </c>
      <c r="Q467">
        <v>2</v>
      </c>
      <c r="R467">
        <v>25</v>
      </c>
    </row>
    <row r="468" spans="1:18" x14ac:dyDescent="0.2">
      <c r="A468" t="s">
        <v>4535</v>
      </c>
      <c r="B468" t="s">
        <v>87</v>
      </c>
      <c r="C468" t="s">
        <v>265</v>
      </c>
      <c r="D468" t="s">
        <v>109</v>
      </c>
      <c r="E468" t="s">
        <v>94</v>
      </c>
      <c r="F468">
        <v>66</v>
      </c>
      <c r="G468">
        <v>3539</v>
      </c>
      <c r="H468">
        <v>5</v>
      </c>
      <c r="I468">
        <v>146</v>
      </c>
      <c r="J468">
        <v>2</v>
      </c>
      <c r="K468">
        <v>33</v>
      </c>
      <c r="L468">
        <v>2</v>
      </c>
      <c r="M468">
        <v>69</v>
      </c>
      <c r="N468">
        <v>3654</v>
      </c>
      <c r="O468">
        <v>14</v>
      </c>
      <c r="P468">
        <v>2</v>
      </c>
      <c r="Q468">
        <v>0</v>
      </c>
      <c r="R468">
        <v>16</v>
      </c>
    </row>
    <row r="469" spans="1:18" x14ac:dyDescent="0.2">
      <c r="A469" t="s">
        <v>4536</v>
      </c>
      <c r="B469" t="s">
        <v>89</v>
      </c>
      <c r="C469" t="s">
        <v>270</v>
      </c>
      <c r="D469" t="s">
        <v>284</v>
      </c>
      <c r="E469" t="s">
        <v>94</v>
      </c>
      <c r="F469">
        <v>28</v>
      </c>
      <c r="G469">
        <v>739</v>
      </c>
      <c r="H469">
        <v>3</v>
      </c>
      <c r="I469">
        <v>54</v>
      </c>
      <c r="J469">
        <v>5</v>
      </c>
      <c r="K469">
        <v>105</v>
      </c>
      <c r="L469">
        <v>-2</v>
      </c>
      <c r="M469">
        <v>26</v>
      </c>
      <c r="N469">
        <v>686</v>
      </c>
      <c r="O469">
        <v>1</v>
      </c>
      <c r="P469">
        <v>0</v>
      </c>
      <c r="Q469">
        <v>0</v>
      </c>
      <c r="R469">
        <v>1</v>
      </c>
    </row>
    <row r="470" spans="1:18" x14ac:dyDescent="0.2">
      <c r="A470" t="s">
        <v>4537</v>
      </c>
      <c r="B470" t="s">
        <v>91</v>
      </c>
      <c r="C470" t="s">
        <v>264</v>
      </c>
      <c r="D470" t="s">
        <v>196</v>
      </c>
      <c r="E470" t="s">
        <v>94</v>
      </c>
      <c r="F470">
        <v>0</v>
      </c>
      <c r="G470">
        <v>0</v>
      </c>
      <c r="H470">
        <v>0</v>
      </c>
      <c r="I470">
        <v>0</v>
      </c>
      <c r="J470">
        <v>0</v>
      </c>
      <c r="K470">
        <v>0</v>
      </c>
      <c r="L470">
        <v>0</v>
      </c>
      <c r="M470">
        <v>0</v>
      </c>
      <c r="N470">
        <v>0</v>
      </c>
      <c r="O470">
        <v>16</v>
      </c>
      <c r="P470">
        <v>0</v>
      </c>
      <c r="Q470">
        <v>3</v>
      </c>
      <c r="R470">
        <v>13</v>
      </c>
    </row>
    <row r="471" spans="1:18" x14ac:dyDescent="0.2">
      <c r="A471" t="s">
        <v>4538</v>
      </c>
      <c r="B471" t="s">
        <v>86</v>
      </c>
      <c r="C471" t="s">
        <v>266</v>
      </c>
      <c r="D471" t="s">
        <v>143</v>
      </c>
      <c r="E471" t="s">
        <v>94</v>
      </c>
      <c r="F471">
        <v>164</v>
      </c>
      <c r="G471">
        <v>1061.48</v>
      </c>
      <c r="H471">
        <v>3</v>
      </c>
      <c r="I471">
        <v>16</v>
      </c>
      <c r="J471">
        <v>19</v>
      </c>
      <c r="K471">
        <v>110</v>
      </c>
      <c r="L471">
        <v>-5.98</v>
      </c>
      <c r="M471">
        <v>148</v>
      </c>
      <c r="N471">
        <v>961.5</v>
      </c>
      <c r="O471">
        <v>15</v>
      </c>
      <c r="P471">
        <v>0</v>
      </c>
      <c r="Q471">
        <v>3</v>
      </c>
      <c r="R471">
        <v>12</v>
      </c>
    </row>
    <row r="472" spans="1:18" x14ac:dyDescent="0.2">
      <c r="A472" t="s">
        <v>4539</v>
      </c>
      <c r="B472" t="s">
        <v>84</v>
      </c>
      <c r="C472" t="s">
        <v>267</v>
      </c>
      <c r="D472" t="s">
        <v>157</v>
      </c>
      <c r="E472" t="s">
        <v>94</v>
      </c>
      <c r="F472">
        <v>67</v>
      </c>
      <c r="G472">
        <v>1296</v>
      </c>
      <c r="H472">
        <v>1</v>
      </c>
      <c r="I472">
        <v>6</v>
      </c>
      <c r="J472">
        <v>4</v>
      </c>
      <c r="K472">
        <v>30</v>
      </c>
      <c r="L472">
        <v>27.48</v>
      </c>
      <c r="M472">
        <v>64</v>
      </c>
      <c r="N472">
        <v>1299.48</v>
      </c>
      <c r="O472">
        <v>4</v>
      </c>
      <c r="P472">
        <v>0</v>
      </c>
      <c r="Q472">
        <v>0</v>
      </c>
      <c r="R472">
        <v>4</v>
      </c>
    </row>
    <row r="473" spans="1:18" x14ac:dyDescent="0.2">
      <c r="A473" t="s">
        <v>4540</v>
      </c>
      <c r="B473" t="s">
        <v>86</v>
      </c>
      <c r="C473" t="s">
        <v>268</v>
      </c>
      <c r="D473" t="s">
        <v>210</v>
      </c>
      <c r="E473" t="s">
        <v>94</v>
      </c>
      <c r="F473">
        <v>152</v>
      </c>
      <c r="G473">
        <v>1088.96</v>
      </c>
      <c r="H473">
        <v>0</v>
      </c>
      <c r="I473">
        <v>0</v>
      </c>
      <c r="J473">
        <v>9</v>
      </c>
      <c r="K473">
        <v>78</v>
      </c>
      <c r="L473">
        <v>25.04</v>
      </c>
      <c r="M473">
        <v>143</v>
      </c>
      <c r="N473">
        <v>1036</v>
      </c>
      <c r="O473">
        <v>8</v>
      </c>
      <c r="P473">
        <v>0</v>
      </c>
      <c r="Q473">
        <v>0</v>
      </c>
      <c r="R473">
        <v>8</v>
      </c>
    </row>
    <row r="474" spans="1:18" x14ac:dyDescent="0.2">
      <c r="A474" t="s">
        <v>4541</v>
      </c>
      <c r="B474" t="s">
        <v>84</v>
      </c>
      <c r="C474" t="s">
        <v>268</v>
      </c>
      <c r="D474" t="s">
        <v>129</v>
      </c>
      <c r="E474" t="s">
        <v>94</v>
      </c>
      <c r="F474">
        <v>296</v>
      </c>
      <c r="G474">
        <v>9021.36</v>
      </c>
      <c r="H474">
        <v>13</v>
      </c>
      <c r="I474">
        <v>426</v>
      </c>
      <c r="J474">
        <v>15</v>
      </c>
      <c r="K474">
        <v>416</v>
      </c>
      <c r="L474">
        <v>147.63999999999999</v>
      </c>
      <c r="M474">
        <v>294</v>
      </c>
      <c r="N474">
        <v>9179</v>
      </c>
      <c r="O474">
        <v>38</v>
      </c>
      <c r="P474">
        <v>7</v>
      </c>
      <c r="Q474">
        <v>2</v>
      </c>
      <c r="R474">
        <v>43</v>
      </c>
    </row>
    <row r="475" spans="1:18" x14ac:dyDescent="0.2">
      <c r="A475" t="s">
        <v>4542</v>
      </c>
      <c r="B475" t="s">
        <v>89</v>
      </c>
      <c r="C475" t="s">
        <v>268</v>
      </c>
      <c r="D475" t="s">
        <v>128</v>
      </c>
      <c r="E475" t="s">
        <v>94</v>
      </c>
      <c r="F475">
        <v>3</v>
      </c>
      <c r="G475">
        <v>52</v>
      </c>
      <c r="H475">
        <v>0</v>
      </c>
      <c r="I475">
        <v>0</v>
      </c>
      <c r="J475">
        <v>0</v>
      </c>
      <c r="K475">
        <v>0</v>
      </c>
      <c r="L475">
        <v>0</v>
      </c>
      <c r="M475">
        <v>3</v>
      </c>
      <c r="N475">
        <v>52</v>
      </c>
      <c r="O475">
        <v>0</v>
      </c>
      <c r="P475">
        <v>0</v>
      </c>
      <c r="Q475">
        <v>0</v>
      </c>
      <c r="R475">
        <v>0</v>
      </c>
    </row>
    <row r="476" spans="1:18" x14ac:dyDescent="0.2">
      <c r="A476" t="s">
        <v>4543</v>
      </c>
      <c r="B476" t="s">
        <v>84</v>
      </c>
      <c r="C476" t="s">
        <v>271</v>
      </c>
      <c r="D476" t="s">
        <v>132</v>
      </c>
      <c r="E476" t="s">
        <v>94</v>
      </c>
      <c r="F476">
        <v>305</v>
      </c>
      <c r="G476">
        <v>6353.84</v>
      </c>
      <c r="H476">
        <v>5</v>
      </c>
      <c r="I476">
        <v>199</v>
      </c>
      <c r="J476">
        <v>19</v>
      </c>
      <c r="K476">
        <v>350</v>
      </c>
      <c r="L476">
        <v>39.14</v>
      </c>
      <c r="M476">
        <v>291</v>
      </c>
      <c r="N476">
        <v>6241.98</v>
      </c>
      <c r="O476">
        <v>49</v>
      </c>
      <c r="P476">
        <v>2</v>
      </c>
      <c r="Q476">
        <v>2</v>
      </c>
      <c r="R476">
        <v>49</v>
      </c>
    </row>
    <row r="477" spans="1:18" x14ac:dyDescent="0.2">
      <c r="A477" t="s">
        <v>4544</v>
      </c>
      <c r="B477" t="s">
        <v>86</v>
      </c>
      <c r="C477" t="s">
        <v>270</v>
      </c>
      <c r="D477" t="s">
        <v>232</v>
      </c>
      <c r="E477" t="s">
        <v>94</v>
      </c>
      <c r="F477">
        <v>170</v>
      </c>
      <c r="G477">
        <v>1060</v>
      </c>
      <c r="H477">
        <v>3</v>
      </c>
      <c r="I477">
        <v>15</v>
      </c>
      <c r="J477">
        <v>13</v>
      </c>
      <c r="K477">
        <v>81</v>
      </c>
      <c r="L477">
        <v>6</v>
      </c>
      <c r="M477">
        <v>160</v>
      </c>
      <c r="N477">
        <v>1000</v>
      </c>
      <c r="O477">
        <v>3</v>
      </c>
      <c r="P477">
        <v>1</v>
      </c>
      <c r="Q477">
        <v>0</v>
      </c>
      <c r="R477">
        <v>4</v>
      </c>
    </row>
    <row r="478" spans="1:18" x14ac:dyDescent="0.2">
      <c r="A478" t="s">
        <v>4545</v>
      </c>
      <c r="B478" t="s">
        <v>89</v>
      </c>
      <c r="C478" t="s">
        <v>270</v>
      </c>
      <c r="D478" t="s">
        <v>218</v>
      </c>
      <c r="E478" t="s">
        <v>94</v>
      </c>
      <c r="F478">
        <v>1</v>
      </c>
      <c r="G478">
        <v>28</v>
      </c>
      <c r="H478">
        <v>0</v>
      </c>
      <c r="I478">
        <v>0</v>
      </c>
      <c r="J478">
        <v>0</v>
      </c>
      <c r="K478">
        <v>0</v>
      </c>
      <c r="L478">
        <v>0</v>
      </c>
      <c r="M478">
        <v>1</v>
      </c>
      <c r="N478">
        <v>28</v>
      </c>
      <c r="O478">
        <v>0</v>
      </c>
      <c r="P478">
        <v>0</v>
      </c>
      <c r="Q478">
        <v>0</v>
      </c>
      <c r="R478">
        <v>0</v>
      </c>
    </row>
    <row r="479" spans="1:18" x14ac:dyDescent="0.2">
      <c r="A479" t="s">
        <v>4546</v>
      </c>
      <c r="B479" t="s">
        <v>84</v>
      </c>
      <c r="C479" t="s">
        <v>265</v>
      </c>
      <c r="D479" t="s">
        <v>147</v>
      </c>
      <c r="E479" t="s">
        <v>94</v>
      </c>
      <c r="F479">
        <v>1433</v>
      </c>
      <c r="G479">
        <v>35659.839999999997</v>
      </c>
      <c r="H479">
        <v>35</v>
      </c>
      <c r="I479">
        <v>1045</v>
      </c>
      <c r="J479">
        <v>108</v>
      </c>
      <c r="K479">
        <v>1722.96</v>
      </c>
      <c r="L479">
        <v>242.56</v>
      </c>
      <c r="M479">
        <v>1360</v>
      </c>
      <c r="N479">
        <v>35224.44</v>
      </c>
      <c r="O479">
        <v>386</v>
      </c>
      <c r="P479">
        <v>36</v>
      </c>
      <c r="Q479">
        <v>50</v>
      </c>
      <c r="R479">
        <v>372</v>
      </c>
    </row>
    <row r="480" spans="1:18" x14ac:dyDescent="0.2">
      <c r="A480" t="s">
        <v>4547</v>
      </c>
      <c r="B480" t="s">
        <v>84</v>
      </c>
      <c r="C480" t="s">
        <v>269</v>
      </c>
      <c r="D480" t="s">
        <v>199</v>
      </c>
      <c r="E480" t="s">
        <v>94</v>
      </c>
      <c r="F480">
        <v>717</v>
      </c>
      <c r="G480">
        <v>17412.32</v>
      </c>
      <c r="H480">
        <v>14</v>
      </c>
      <c r="I480">
        <v>375</v>
      </c>
      <c r="J480">
        <v>45</v>
      </c>
      <c r="K480">
        <v>863</v>
      </c>
      <c r="L480">
        <v>51.16</v>
      </c>
      <c r="M480">
        <v>686</v>
      </c>
      <c r="N480">
        <v>16975.48</v>
      </c>
      <c r="O480">
        <v>271</v>
      </c>
      <c r="P480">
        <v>25</v>
      </c>
      <c r="Q480">
        <v>28</v>
      </c>
      <c r="R480">
        <v>268</v>
      </c>
    </row>
    <row r="481" spans="1:18" x14ac:dyDescent="0.2">
      <c r="A481" t="s">
        <v>4548</v>
      </c>
      <c r="B481" t="s">
        <v>86</v>
      </c>
      <c r="C481" t="s">
        <v>267</v>
      </c>
      <c r="D481" t="s">
        <v>226</v>
      </c>
      <c r="E481" t="s">
        <v>94</v>
      </c>
      <c r="F481">
        <v>115</v>
      </c>
      <c r="G481">
        <v>819</v>
      </c>
      <c r="H481">
        <v>2</v>
      </c>
      <c r="I481">
        <v>7</v>
      </c>
      <c r="J481">
        <v>4</v>
      </c>
      <c r="K481">
        <v>30</v>
      </c>
      <c r="L481">
        <v>0</v>
      </c>
      <c r="M481">
        <v>113</v>
      </c>
      <c r="N481">
        <v>796</v>
      </c>
      <c r="O481">
        <v>5</v>
      </c>
      <c r="P481">
        <v>0</v>
      </c>
      <c r="Q481">
        <v>2</v>
      </c>
      <c r="R481">
        <v>3</v>
      </c>
    </row>
    <row r="482" spans="1:18" x14ac:dyDescent="0.2">
      <c r="A482" t="s">
        <v>4549</v>
      </c>
      <c r="B482" t="s">
        <v>84</v>
      </c>
      <c r="C482" t="s">
        <v>271</v>
      </c>
      <c r="D482" t="s">
        <v>240</v>
      </c>
      <c r="E482" t="s">
        <v>94</v>
      </c>
      <c r="F482">
        <v>140</v>
      </c>
      <c r="G482">
        <v>3383</v>
      </c>
      <c r="H482">
        <v>2</v>
      </c>
      <c r="I482">
        <v>21</v>
      </c>
      <c r="J482">
        <v>7</v>
      </c>
      <c r="K482">
        <v>78</v>
      </c>
      <c r="L482">
        <v>-2</v>
      </c>
      <c r="M482">
        <v>135</v>
      </c>
      <c r="N482">
        <v>3324</v>
      </c>
      <c r="O482">
        <v>21</v>
      </c>
      <c r="P482">
        <v>4</v>
      </c>
      <c r="Q482">
        <v>4</v>
      </c>
      <c r="R482">
        <v>21</v>
      </c>
    </row>
    <row r="483" spans="1:18" x14ac:dyDescent="0.2">
      <c r="A483" t="s">
        <v>4550</v>
      </c>
      <c r="B483" t="s">
        <v>89</v>
      </c>
      <c r="C483" t="s">
        <v>272</v>
      </c>
      <c r="D483" t="s">
        <v>139</v>
      </c>
      <c r="E483" t="s">
        <v>94</v>
      </c>
      <c r="F483">
        <v>1</v>
      </c>
      <c r="G483">
        <v>18</v>
      </c>
      <c r="H483">
        <v>0</v>
      </c>
      <c r="I483">
        <v>0</v>
      </c>
      <c r="J483">
        <v>0</v>
      </c>
      <c r="K483">
        <v>0</v>
      </c>
      <c r="L483">
        <v>0</v>
      </c>
      <c r="M483">
        <v>1</v>
      </c>
      <c r="N483">
        <v>18</v>
      </c>
      <c r="O483">
        <v>0</v>
      </c>
      <c r="P483">
        <v>0</v>
      </c>
      <c r="Q483">
        <v>0</v>
      </c>
      <c r="R483">
        <v>0</v>
      </c>
    </row>
    <row r="484" spans="1:18" x14ac:dyDescent="0.2">
      <c r="A484" t="s">
        <v>4551</v>
      </c>
      <c r="B484" t="s">
        <v>89</v>
      </c>
      <c r="C484" t="s">
        <v>272</v>
      </c>
      <c r="D484" t="s">
        <v>124</v>
      </c>
      <c r="E484" t="s">
        <v>94</v>
      </c>
      <c r="F484">
        <v>2</v>
      </c>
      <c r="G484">
        <v>54</v>
      </c>
      <c r="H484">
        <v>0</v>
      </c>
      <c r="I484">
        <v>0</v>
      </c>
      <c r="J484">
        <v>0</v>
      </c>
      <c r="K484">
        <v>0</v>
      </c>
      <c r="L484">
        <v>0</v>
      </c>
      <c r="M484">
        <v>2</v>
      </c>
      <c r="N484">
        <v>54</v>
      </c>
      <c r="O484">
        <v>0</v>
      </c>
      <c r="P484">
        <v>0</v>
      </c>
      <c r="Q484">
        <v>0</v>
      </c>
      <c r="R484">
        <v>0</v>
      </c>
    </row>
    <row r="485" spans="1:18" x14ac:dyDescent="0.2">
      <c r="A485" t="s">
        <v>4552</v>
      </c>
      <c r="B485" t="s">
        <v>89</v>
      </c>
      <c r="C485" t="s">
        <v>266</v>
      </c>
      <c r="D485" t="s">
        <v>280</v>
      </c>
      <c r="E485" t="s">
        <v>94</v>
      </c>
      <c r="F485">
        <v>61</v>
      </c>
      <c r="G485">
        <v>1275.4000000000001</v>
      </c>
      <c r="H485">
        <v>1</v>
      </c>
      <c r="I485">
        <v>24</v>
      </c>
      <c r="J485">
        <v>1</v>
      </c>
      <c r="K485">
        <v>18</v>
      </c>
      <c r="L485">
        <v>9.36</v>
      </c>
      <c r="M485">
        <v>61</v>
      </c>
      <c r="N485">
        <v>1290.76</v>
      </c>
      <c r="O485">
        <v>4</v>
      </c>
      <c r="P485">
        <v>0</v>
      </c>
      <c r="Q485">
        <v>0</v>
      </c>
      <c r="R485">
        <v>4</v>
      </c>
    </row>
    <row r="486" spans="1:18" x14ac:dyDescent="0.2">
      <c r="A486" t="s">
        <v>4553</v>
      </c>
      <c r="B486" t="s">
        <v>91</v>
      </c>
      <c r="C486" t="s">
        <v>271</v>
      </c>
      <c r="D486" t="s">
        <v>141</v>
      </c>
      <c r="E486" t="s">
        <v>94</v>
      </c>
      <c r="F486">
        <v>0</v>
      </c>
      <c r="G486">
        <v>0</v>
      </c>
      <c r="H486">
        <v>0</v>
      </c>
      <c r="I486">
        <v>0</v>
      </c>
      <c r="J486">
        <v>0</v>
      </c>
      <c r="K486">
        <v>0</v>
      </c>
      <c r="L486">
        <v>0</v>
      </c>
      <c r="M486">
        <v>0</v>
      </c>
      <c r="N486">
        <v>0</v>
      </c>
      <c r="O486">
        <v>10</v>
      </c>
      <c r="P486">
        <v>0</v>
      </c>
      <c r="Q486">
        <v>1</v>
      </c>
      <c r="R486">
        <v>9</v>
      </c>
    </row>
    <row r="487" spans="1:18" x14ac:dyDescent="0.2">
      <c r="A487" t="s">
        <v>4554</v>
      </c>
      <c r="B487" t="s">
        <v>91</v>
      </c>
      <c r="C487" t="s">
        <v>266</v>
      </c>
      <c r="D487" t="s">
        <v>146</v>
      </c>
      <c r="E487" t="s">
        <v>94</v>
      </c>
      <c r="F487">
        <v>0</v>
      </c>
      <c r="G487">
        <v>0</v>
      </c>
      <c r="H487">
        <v>0</v>
      </c>
      <c r="I487">
        <v>0</v>
      </c>
      <c r="J487">
        <v>0</v>
      </c>
      <c r="K487">
        <v>0</v>
      </c>
      <c r="L487">
        <v>0</v>
      </c>
      <c r="M487">
        <v>0</v>
      </c>
      <c r="N487">
        <v>0</v>
      </c>
      <c r="O487">
        <v>289</v>
      </c>
      <c r="P487">
        <v>20</v>
      </c>
      <c r="Q487">
        <v>19</v>
      </c>
      <c r="R487">
        <v>290</v>
      </c>
    </row>
    <row r="488" spans="1:18" x14ac:dyDescent="0.2">
      <c r="A488" t="s">
        <v>4555</v>
      </c>
      <c r="B488" t="s">
        <v>86</v>
      </c>
      <c r="C488" t="s">
        <v>266</v>
      </c>
      <c r="D488" t="s">
        <v>105</v>
      </c>
      <c r="E488" t="s">
        <v>94</v>
      </c>
      <c r="F488">
        <v>98</v>
      </c>
      <c r="G488">
        <v>562.48</v>
      </c>
      <c r="H488">
        <v>1</v>
      </c>
      <c r="I488">
        <v>6</v>
      </c>
      <c r="J488">
        <v>8</v>
      </c>
      <c r="K488">
        <v>36</v>
      </c>
      <c r="L488">
        <v>-0.98</v>
      </c>
      <c r="M488">
        <v>91</v>
      </c>
      <c r="N488">
        <v>531.5</v>
      </c>
      <c r="O488">
        <v>40</v>
      </c>
      <c r="P488">
        <v>3</v>
      </c>
      <c r="Q488">
        <v>2</v>
      </c>
      <c r="R488">
        <v>41</v>
      </c>
    </row>
    <row r="489" spans="1:18" x14ac:dyDescent="0.2">
      <c r="A489" t="s">
        <v>4556</v>
      </c>
      <c r="B489" t="s">
        <v>86</v>
      </c>
      <c r="C489" t="s">
        <v>271</v>
      </c>
      <c r="D489" t="s">
        <v>244</v>
      </c>
      <c r="E489" t="s">
        <v>94</v>
      </c>
      <c r="F489">
        <v>287</v>
      </c>
      <c r="G489">
        <v>1904.96</v>
      </c>
      <c r="H489">
        <v>2</v>
      </c>
      <c r="I489">
        <v>9</v>
      </c>
      <c r="J489">
        <v>18</v>
      </c>
      <c r="K489">
        <v>103</v>
      </c>
      <c r="L489">
        <v>45.04</v>
      </c>
      <c r="M489">
        <v>271</v>
      </c>
      <c r="N489">
        <v>1856</v>
      </c>
      <c r="O489">
        <v>12</v>
      </c>
      <c r="P489">
        <v>1</v>
      </c>
      <c r="Q489">
        <v>2</v>
      </c>
      <c r="R489">
        <v>11</v>
      </c>
    </row>
    <row r="490" spans="1:18" x14ac:dyDescent="0.2">
      <c r="A490" t="s">
        <v>4557</v>
      </c>
      <c r="B490" t="s">
        <v>91</v>
      </c>
      <c r="C490" t="s">
        <v>266</v>
      </c>
      <c r="D490" t="s">
        <v>280</v>
      </c>
      <c r="E490" t="s">
        <v>94</v>
      </c>
      <c r="F490">
        <v>0</v>
      </c>
      <c r="G490">
        <v>0</v>
      </c>
      <c r="H490">
        <v>0</v>
      </c>
      <c r="I490">
        <v>0</v>
      </c>
      <c r="J490">
        <v>0</v>
      </c>
      <c r="K490">
        <v>0</v>
      </c>
      <c r="L490">
        <v>0</v>
      </c>
      <c r="M490">
        <v>0</v>
      </c>
      <c r="N490">
        <v>0</v>
      </c>
      <c r="O490">
        <v>4030</v>
      </c>
      <c r="P490">
        <v>248</v>
      </c>
      <c r="Q490">
        <v>417</v>
      </c>
      <c r="R490">
        <v>3861</v>
      </c>
    </row>
    <row r="491" spans="1:18" x14ac:dyDescent="0.2">
      <c r="A491" t="s">
        <v>4558</v>
      </c>
      <c r="B491" t="s">
        <v>86</v>
      </c>
      <c r="C491" t="s">
        <v>270</v>
      </c>
      <c r="D491" t="s">
        <v>192</v>
      </c>
      <c r="E491" t="s">
        <v>94</v>
      </c>
      <c r="F491">
        <v>120</v>
      </c>
      <c r="G491">
        <v>828</v>
      </c>
      <c r="H491">
        <v>5</v>
      </c>
      <c r="I491">
        <v>22</v>
      </c>
      <c r="J491">
        <v>10</v>
      </c>
      <c r="K491">
        <v>64</v>
      </c>
      <c r="L491">
        <v>0</v>
      </c>
      <c r="M491">
        <v>115</v>
      </c>
      <c r="N491">
        <v>786</v>
      </c>
      <c r="O491">
        <v>5</v>
      </c>
      <c r="P491">
        <v>0</v>
      </c>
      <c r="Q491">
        <v>0</v>
      </c>
      <c r="R491">
        <v>5</v>
      </c>
    </row>
    <row r="492" spans="1:18" x14ac:dyDescent="0.2">
      <c r="A492" t="s">
        <v>4559</v>
      </c>
      <c r="B492" t="s">
        <v>89</v>
      </c>
      <c r="C492" t="s">
        <v>269</v>
      </c>
      <c r="D492" t="s">
        <v>167</v>
      </c>
      <c r="E492" t="s">
        <v>94</v>
      </c>
      <c r="F492">
        <v>12</v>
      </c>
      <c r="G492">
        <v>257</v>
      </c>
      <c r="H492">
        <v>0</v>
      </c>
      <c r="I492">
        <v>0</v>
      </c>
      <c r="J492">
        <v>1</v>
      </c>
      <c r="K492">
        <v>30</v>
      </c>
      <c r="L492">
        <v>18</v>
      </c>
      <c r="M492">
        <v>11</v>
      </c>
      <c r="N492">
        <v>245</v>
      </c>
      <c r="O492">
        <v>0</v>
      </c>
      <c r="P492">
        <v>0</v>
      </c>
      <c r="Q492">
        <v>0</v>
      </c>
      <c r="R492">
        <v>0</v>
      </c>
    </row>
    <row r="493" spans="1:18" x14ac:dyDescent="0.2">
      <c r="A493" t="s">
        <v>4560</v>
      </c>
      <c r="B493" t="s">
        <v>87</v>
      </c>
      <c r="C493" t="s">
        <v>267</v>
      </c>
      <c r="D493" t="s">
        <v>186</v>
      </c>
      <c r="E493" t="s">
        <v>94</v>
      </c>
      <c r="F493">
        <v>99</v>
      </c>
      <c r="G493">
        <v>4824.84</v>
      </c>
      <c r="H493">
        <v>2</v>
      </c>
      <c r="I493">
        <v>76</v>
      </c>
      <c r="J493">
        <v>3</v>
      </c>
      <c r="K493">
        <v>80</v>
      </c>
      <c r="L493">
        <v>82.64</v>
      </c>
      <c r="M493">
        <v>98</v>
      </c>
      <c r="N493">
        <v>4903.4799999999996</v>
      </c>
      <c r="O493">
        <v>18</v>
      </c>
      <c r="P493">
        <v>1</v>
      </c>
      <c r="Q493">
        <v>3</v>
      </c>
      <c r="R493">
        <v>16</v>
      </c>
    </row>
    <row r="494" spans="1:18" x14ac:dyDescent="0.2">
      <c r="A494" t="s">
        <v>4561</v>
      </c>
      <c r="B494" t="s">
        <v>87</v>
      </c>
      <c r="C494" t="s">
        <v>266</v>
      </c>
      <c r="D494" t="s">
        <v>133</v>
      </c>
      <c r="E494" t="s">
        <v>94</v>
      </c>
      <c r="F494">
        <v>180</v>
      </c>
      <c r="G494">
        <v>8924</v>
      </c>
      <c r="H494">
        <v>10</v>
      </c>
      <c r="I494">
        <v>473.48</v>
      </c>
      <c r="J494">
        <v>5</v>
      </c>
      <c r="K494">
        <v>180</v>
      </c>
      <c r="L494">
        <v>-81.52</v>
      </c>
      <c r="M494">
        <v>185</v>
      </c>
      <c r="N494">
        <v>9135.9599999999991</v>
      </c>
      <c r="O494">
        <v>47</v>
      </c>
      <c r="P494">
        <v>1</v>
      </c>
      <c r="Q494">
        <v>4</v>
      </c>
      <c r="R494">
        <v>44</v>
      </c>
    </row>
    <row r="495" spans="1:18" x14ac:dyDescent="0.2">
      <c r="A495" t="s">
        <v>4562</v>
      </c>
      <c r="B495" t="s">
        <v>89</v>
      </c>
      <c r="C495" t="s">
        <v>266</v>
      </c>
      <c r="D495" t="s">
        <v>155</v>
      </c>
      <c r="E495" t="s">
        <v>94</v>
      </c>
      <c r="F495">
        <v>3</v>
      </c>
      <c r="G495">
        <v>41</v>
      </c>
      <c r="H495">
        <v>0</v>
      </c>
      <c r="I495">
        <v>0</v>
      </c>
      <c r="J495">
        <v>0</v>
      </c>
      <c r="K495">
        <v>0</v>
      </c>
      <c r="L495">
        <v>0</v>
      </c>
      <c r="M495">
        <v>3</v>
      </c>
      <c r="N495">
        <v>41</v>
      </c>
      <c r="O495">
        <v>0</v>
      </c>
      <c r="P495">
        <v>0</v>
      </c>
      <c r="Q495">
        <v>0</v>
      </c>
      <c r="R495">
        <v>0</v>
      </c>
    </row>
    <row r="496" spans="1:18" x14ac:dyDescent="0.2">
      <c r="A496" t="s">
        <v>4563</v>
      </c>
      <c r="B496" t="s">
        <v>87</v>
      </c>
      <c r="C496" t="s">
        <v>268</v>
      </c>
      <c r="D496" t="s">
        <v>198</v>
      </c>
      <c r="E496" t="s">
        <v>94</v>
      </c>
      <c r="F496">
        <v>107</v>
      </c>
      <c r="G496">
        <v>5816</v>
      </c>
      <c r="H496">
        <v>4</v>
      </c>
      <c r="I496">
        <v>129</v>
      </c>
      <c r="J496">
        <v>6</v>
      </c>
      <c r="K496">
        <v>263</v>
      </c>
      <c r="L496">
        <v>0</v>
      </c>
      <c r="M496">
        <v>105</v>
      </c>
      <c r="N496">
        <v>5682</v>
      </c>
      <c r="O496">
        <v>23</v>
      </c>
      <c r="P496">
        <v>4</v>
      </c>
      <c r="Q496">
        <v>1</v>
      </c>
      <c r="R496">
        <v>26</v>
      </c>
    </row>
    <row r="497" spans="1:18" x14ac:dyDescent="0.2">
      <c r="A497" t="s">
        <v>4564</v>
      </c>
      <c r="B497" t="s">
        <v>91</v>
      </c>
      <c r="C497" t="s">
        <v>266</v>
      </c>
      <c r="D497" t="s">
        <v>151</v>
      </c>
      <c r="E497" t="s">
        <v>94</v>
      </c>
      <c r="F497">
        <v>0</v>
      </c>
      <c r="G497">
        <v>0</v>
      </c>
      <c r="H497">
        <v>0</v>
      </c>
      <c r="I497">
        <v>0</v>
      </c>
      <c r="J497">
        <v>0</v>
      </c>
      <c r="K497">
        <v>0</v>
      </c>
      <c r="L497">
        <v>0</v>
      </c>
      <c r="M497">
        <v>0</v>
      </c>
      <c r="N497">
        <v>0</v>
      </c>
      <c r="O497">
        <v>135</v>
      </c>
      <c r="P497">
        <v>10</v>
      </c>
      <c r="Q497">
        <v>19</v>
      </c>
      <c r="R497">
        <v>126</v>
      </c>
    </row>
    <row r="498" spans="1:18" x14ac:dyDescent="0.2">
      <c r="A498" t="s">
        <v>4565</v>
      </c>
      <c r="B498" t="s">
        <v>84</v>
      </c>
      <c r="C498" t="s">
        <v>269</v>
      </c>
      <c r="D498" t="s">
        <v>230</v>
      </c>
      <c r="E498" t="s">
        <v>94</v>
      </c>
      <c r="F498">
        <v>1753</v>
      </c>
      <c r="G498">
        <v>37518.32</v>
      </c>
      <c r="H498">
        <v>59</v>
      </c>
      <c r="I498">
        <v>1517.98</v>
      </c>
      <c r="J498">
        <v>113</v>
      </c>
      <c r="K498">
        <v>1602.48</v>
      </c>
      <c r="L498">
        <v>100.6</v>
      </c>
      <c r="M498">
        <v>1699</v>
      </c>
      <c r="N498">
        <v>37534.42</v>
      </c>
      <c r="O498">
        <v>633</v>
      </c>
      <c r="P498">
        <v>28</v>
      </c>
      <c r="Q498">
        <v>92</v>
      </c>
      <c r="R498">
        <v>569</v>
      </c>
    </row>
    <row r="499" spans="1:18" x14ac:dyDescent="0.2">
      <c r="A499" t="s">
        <v>4566</v>
      </c>
      <c r="B499" t="s">
        <v>89</v>
      </c>
      <c r="C499" t="s">
        <v>269</v>
      </c>
      <c r="D499" t="s">
        <v>154</v>
      </c>
      <c r="E499" t="s">
        <v>94</v>
      </c>
      <c r="F499">
        <v>6</v>
      </c>
      <c r="G499">
        <v>122</v>
      </c>
      <c r="H499">
        <v>0</v>
      </c>
      <c r="I499">
        <v>0</v>
      </c>
      <c r="J499">
        <v>1</v>
      </c>
      <c r="K499">
        <v>20</v>
      </c>
      <c r="L499">
        <v>12</v>
      </c>
      <c r="M499">
        <v>5</v>
      </c>
      <c r="N499">
        <v>114</v>
      </c>
      <c r="O499">
        <v>0</v>
      </c>
      <c r="P499">
        <v>0</v>
      </c>
      <c r="Q499">
        <v>0</v>
      </c>
      <c r="R499">
        <v>0</v>
      </c>
    </row>
    <row r="500" spans="1:18" x14ac:dyDescent="0.2">
      <c r="A500" t="s">
        <v>4567</v>
      </c>
      <c r="B500" t="s">
        <v>87</v>
      </c>
      <c r="C500" t="s">
        <v>267</v>
      </c>
      <c r="D500" t="s">
        <v>195</v>
      </c>
      <c r="E500" t="s">
        <v>94</v>
      </c>
      <c r="F500">
        <v>98</v>
      </c>
      <c r="G500">
        <v>4175.84</v>
      </c>
      <c r="H500">
        <v>4</v>
      </c>
      <c r="I500">
        <v>106</v>
      </c>
      <c r="J500">
        <v>2</v>
      </c>
      <c r="K500">
        <v>140</v>
      </c>
      <c r="L500">
        <v>-99.36</v>
      </c>
      <c r="M500">
        <v>100</v>
      </c>
      <c r="N500">
        <v>4042.48</v>
      </c>
      <c r="O500">
        <v>6</v>
      </c>
      <c r="P500">
        <v>1</v>
      </c>
      <c r="Q500">
        <v>1</v>
      </c>
      <c r="R500">
        <v>6</v>
      </c>
    </row>
    <row r="501" spans="1:18" x14ac:dyDescent="0.2">
      <c r="A501" t="s">
        <v>4568</v>
      </c>
      <c r="B501" t="s">
        <v>86</v>
      </c>
      <c r="C501" t="s">
        <v>264</v>
      </c>
      <c r="D501" t="s">
        <v>176</v>
      </c>
      <c r="E501" t="s">
        <v>94</v>
      </c>
      <c r="F501">
        <v>408</v>
      </c>
      <c r="G501">
        <v>2731.92</v>
      </c>
      <c r="H501">
        <v>4</v>
      </c>
      <c r="I501">
        <v>24</v>
      </c>
      <c r="J501">
        <v>38</v>
      </c>
      <c r="K501">
        <v>213</v>
      </c>
      <c r="L501">
        <v>36.08</v>
      </c>
      <c r="M501">
        <v>374</v>
      </c>
      <c r="N501">
        <v>2579</v>
      </c>
      <c r="O501">
        <v>25</v>
      </c>
      <c r="P501">
        <v>2</v>
      </c>
      <c r="Q501">
        <v>5</v>
      </c>
      <c r="R501">
        <v>22</v>
      </c>
    </row>
    <row r="502" spans="1:18" x14ac:dyDescent="0.2">
      <c r="A502" t="s">
        <v>4569</v>
      </c>
      <c r="B502" t="s">
        <v>87</v>
      </c>
      <c r="C502" t="s">
        <v>268</v>
      </c>
      <c r="D502" t="s">
        <v>212</v>
      </c>
      <c r="E502" t="s">
        <v>94</v>
      </c>
      <c r="F502">
        <v>88</v>
      </c>
      <c r="G502">
        <v>4404.84</v>
      </c>
      <c r="H502">
        <v>2</v>
      </c>
      <c r="I502">
        <v>70</v>
      </c>
      <c r="J502">
        <v>2</v>
      </c>
      <c r="K502">
        <v>60</v>
      </c>
      <c r="L502">
        <v>39.64</v>
      </c>
      <c r="M502">
        <v>88</v>
      </c>
      <c r="N502">
        <v>4454.4799999999996</v>
      </c>
      <c r="O502">
        <v>7</v>
      </c>
      <c r="P502">
        <v>0</v>
      </c>
      <c r="Q502">
        <v>0</v>
      </c>
      <c r="R502">
        <v>7</v>
      </c>
    </row>
    <row r="503" spans="1:18" x14ac:dyDescent="0.2">
      <c r="A503" t="s">
        <v>4570</v>
      </c>
      <c r="B503" t="s">
        <v>91</v>
      </c>
      <c r="C503" t="s">
        <v>270</v>
      </c>
      <c r="D503" t="s">
        <v>131</v>
      </c>
      <c r="E503" t="s">
        <v>94</v>
      </c>
      <c r="F503">
        <v>0</v>
      </c>
      <c r="G503">
        <v>0</v>
      </c>
      <c r="H503">
        <v>0</v>
      </c>
      <c r="I503">
        <v>0</v>
      </c>
      <c r="J503">
        <v>0</v>
      </c>
      <c r="K503">
        <v>0</v>
      </c>
      <c r="L503">
        <v>0</v>
      </c>
      <c r="M503">
        <v>0</v>
      </c>
      <c r="N503">
        <v>0</v>
      </c>
      <c r="O503">
        <v>33</v>
      </c>
      <c r="P503">
        <v>5</v>
      </c>
      <c r="Q503">
        <v>6</v>
      </c>
      <c r="R503">
        <v>32</v>
      </c>
    </row>
    <row r="504" spans="1:18" x14ac:dyDescent="0.2">
      <c r="A504" t="s">
        <v>4571</v>
      </c>
      <c r="B504" t="s">
        <v>87</v>
      </c>
      <c r="C504" t="s">
        <v>269</v>
      </c>
      <c r="D504" t="s">
        <v>202</v>
      </c>
      <c r="E504" t="s">
        <v>94</v>
      </c>
      <c r="F504">
        <v>93</v>
      </c>
      <c r="G504">
        <v>4501.68</v>
      </c>
      <c r="H504">
        <v>6</v>
      </c>
      <c r="I504">
        <v>217</v>
      </c>
      <c r="J504">
        <v>10</v>
      </c>
      <c r="K504">
        <v>349</v>
      </c>
      <c r="L504">
        <v>33.28</v>
      </c>
      <c r="M504">
        <v>89</v>
      </c>
      <c r="N504">
        <v>4402.96</v>
      </c>
      <c r="O504">
        <v>12</v>
      </c>
      <c r="P504">
        <v>2</v>
      </c>
      <c r="Q504">
        <v>0</v>
      </c>
      <c r="R504">
        <v>14</v>
      </c>
    </row>
    <row r="505" spans="1:18" x14ac:dyDescent="0.2">
      <c r="A505" t="s">
        <v>4572</v>
      </c>
      <c r="B505" t="s">
        <v>91</v>
      </c>
      <c r="C505" t="s">
        <v>269</v>
      </c>
      <c r="D505" t="s">
        <v>283</v>
      </c>
      <c r="E505" t="s">
        <v>94</v>
      </c>
      <c r="F505">
        <v>0</v>
      </c>
      <c r="G505">
        <v>0</v>
      </c>
      <c r="H505">
        <v>0</v>
      </c>
      <c r="I505">
        <v>0</v>
      </c>
      <c r="J505">
        <v>0</v>
      </c>
      <c r="K505">
        <v>0</v>
      </c>
      <c r="L505">
        <v>0</v>
      </c>
      <c r="M505">
        <v>0</v>
      </c>
      <c r="N505">
        <v>0</v>
      </c>
      <c r="O505">
        <v>1973</v>
      </c>
      <c r="P505">
        <v>109</v>
      </c>
      <c r="Q505">
        <v>282</v>
      </c>
      <c r="R505">
        <v>1800</v>
      </c>
    </row>
    <row r="506" spans="1:18" x14ac:dyDescent="0.2">
      <c r="A506" t="s">
        <v>4573</v>
      </c>
      <c r="B506" t="s">
        <v>87</v>
      </c>
      <c r="C506" t="s">
        <v>268</v>
      </c>
      <c r="D506" t="s">
        <v>181</v>
      </c>
      <c r="E506" t="s">
        <v>94</v>
      </c>
      <c r="F506">
        <v>153</v>
      </c>
      <c r="G506">
        <v>9201.84</v>
      </c>
      <c r="H506">
        <v>8</v>
      </c>
      <c r="I506">
        <v>280</v>
      </c>
      <c r="J506">
        <v>8</v>
      </c>
      <c r="K506">
        <v>334</v>
      </c>
      <c r="L506">
        <v>9.64</v>
      </c>
      <c r="M506">
        <v>153</v>
      </c>
      <c r="N506">
        <v>9157.48</v>
      </c>
      <c r="O506">
        <v>44</v>
      </c>
      <c r="P506">
        <v>1</v>
      </c>
      <c r="Q506">
        <v>2</v>
      </c>
      <c r="R506">
        <v>43</v>
      </c>
    </row>
    <row r="507" spans="1:18" x14ac:dyDescent="0.2">
      <c r="A507" t="s">
        <v>4574</v>
      </c>
      <c r="B507" t="s">
        <v>87</v>
      </c>
      <c r="C507" t="s">
        <v>266</v>
      </c>
      <c r="D507" t="s">
        <v>206</v>
      </c>
      <c r="E507" t="s">
        <v>94</v>
      </c>
      <c r="F507">
        <v>148</v>
      </c>
      <c r="G507">
        <v>7229.84</v>
      </c>
      <c r="H507">
        <v>5</v>
      </c>
      <c r="I507">
        <v>328</v>
      </c>
      <c r="J507">
        <v>9</v>
      </c>
      <c r="K507">
        <v>332</v>
      </c>
      <c r="L507">
        <v>296.16000000000003</v>
      </c>
      <c r="M507">
        <v>144</v>
      </c>
      <c r="N507">
        <v>7522</v>
      </c>
      <c r="O507">
        <v>49</v>
      </c>
      <c r="P507">
        <v>3</v>
      </c>
      <c r="Q507">
        <v>2</v>
      </c>
      <c r="R507">
        <v>50</v>
      </c>
    </row>
    <row r="508" spans="1:18" x14ac:dyDescent="0.2">
      <c r="A508" t="s">
        <v>4575</v>
      </c>
      <c r="B508" t="s">
        <v>87</v>
      </c>
      <c r="C508" t="s">
        <v>270</v>
      </c>
      <c r="D508" t="s">
        <v>164</v>
      </c>
      <c r="E508" t="s">
        <v>94</v>
      </c>
      <c r="F508">
        <v>1</v>
      </c>
      <c r="G508">
        <v>32</v>
      </c>
      <c r="H508">
        <v>0</v>
      </c>
      <c r="I508">
        <v>0</v>
      </c>
      <c r="J508">
        <v>0</v>
      </c>
      <c r="K508">
        <v>0</v>
      </c>
      <c r="L508">
        <v>0</v>
      </c>
      <c r="M508">
        <v>1</v>
      </c>
      <c r="N508">
        <v>32</v>
      </c>
      <c r="O508">
        <v>0</v>
      </c>
      <c r="P508">
        <v>0</v>
      </c>
      <c r="Q508">
        <v>0</v>
      </c>
      <c r="R508">
        <v>0</v>
      </c>
    </row>
    <row r="509" spans="1:18" x14ac:dyDescent="0.2">
      <c r="A509" t="s">
        <v>4576</v>
      </c>
      <c r="B509" t="s">
        <v>84</v>
      </c>
      <c r="C509" t="s">
        <v>272</v>
      </c>
      <c r="D509" t="s">
        <v>208</v>
      </c>
      <c r="E509" t="s">
        <v>94</v>
      </c>
      <c r="F509">
        <v>228</v>
      </c>
      <c r="G509">
        <v>4326.5200000000004</v>
      </c>
      <c r="H509">
        <v>5</v>
      </c>
      <c r="I509">
        <v>102</v>
      </c>
      <c r="J509">
        <v>18</v>
      </c>
      <c r="K509">
        <v>273</v>
      </c>
      <c r="L509">
        <v>-54.06</v>
      </c>
      <c r="M509">
        <v>215</v>
      </c>
      <c r="N509">
        <v>4101.46</v>
      </c>
      <c r="O509">
        <v>18</v>
      </c>
      <c r="P509">
        <v>3</v>
      </c>
      <c r="Q509">
        <v>2</v>
      </c>
      <c r="R509">
        <v>19</v>
      </c>
    </row>
    <row r="510" spans="1:18" x14ac:dyDescent="0.2">
      <c r="A510" t="s">
        <v>4577</v>
      </c>
      <c r="B510" t="s">
        <v>87</v>
      </c>
      <c r="C510" t="s">
        <v>271</v>
      </c>
      <c r="D510" t="s">
        <v>244</v>
      </c>
      <c r="E510" t="s">
        <v>94</v>
      </c>
      <c r="F510">
        <v>240</v>
      </c>
      <c r="G510">
        <v>12130.2</v>
      </c>
      <c r="H510">
        <v>16</v>
      </c>
      <c r="I510">
        <v>678</v>
      </c>
      <c r="J510">
        <v>12</v>
      </c>
      <c r="K510">
        <v>519.84</v>
      </c>
      <c r="L510">
        <v>73.12</v>
      </c>
      <c r="M510">
        <v>244</v>
      </c>
      <c r="N510">
        <v>12361.48</v>
      </c>
      <c r="O510">
        <v>54</v>
      </c>
      <c r="P510">
        <v>6</v>
      </c>
      <c r="Q510">
        <v>7</v>
      </c>
      <c r="R510">
        <v>53</v>
      </c>
    </row>
    <row r="511" spans="1:18" x14ac:dyDescent="0.2">
      <c r="A511" t="s">
        <v>4578</v>
      </c>
      <c r="B511" t="s">
        <v>86</v>
      </c>
      <c r="C511" t="s">
        <v>269</v>
      </c>
      <c r="D511" t="s">
        <v>202</v>
      </c>
      <c r="E511" t="s">
        <v>94</v>
      </c>
      <c r="F511">
        <v>81</v>
      </c>
      <c r="G511">
        <v>490</v>
      </c>
      <c r="H511">
        <v>0</v>
      </c>
      <c r="I511">
        <v>0</v>
      </c>
      <c r="J511">
        <v>10</v>
      </c>
      <c r="K511">
        <v>54</v>
      </c>
      <c r="L511">
        <v>5</v>
      </c>
      <c r="M511">
        <v>71</v>
      </c>
      <c r="N511">
        <v>441</v>
      </c>
      <c r="O511">
        <v>2</v>
      </c>
      <c r="P511">
        <v>0</v>
      </c>
      <c r="Q511">
        <v>0</v>
      </c>
      <c r="R511">
        <v>2</v>
      </c>
    </row>
    <row r="512" spans="1:18" x14ac:dyDescent="0.2">
      <c r="A512" t="s">
        <v>4579</v>
      </c>
      <c r="B512" t="s">
        <v>84</v>
      </c>
      <c r="C512" t="s">
        <v>272</v>
      </c>
      <c r="D512" t="s">
        <v>256</v>
      </c>
      <c r="E512" t="s">
        <v>94</v>
      </c>
      <c r="F512">
        <v>203</v>
      </c>
      <c r="G512">
        <v>4642.4799999999996</v>
      </c>
      <c r="H512">
        <v>4</v>
      </c>
      <c r="I512">
        <v>25</v>
      </c>
      <c r="J512">
        <v>14</v>
      </c>
      <c r="K512">
        <v>206</v>
      </c>
      <c r="L512">
        <v>-10.98</v>
      </c>
      <c r="M512">
        <v>193</v>
      </c>
      <c r="N512">
        <v>4450.5</v>
      </c>
      <c r="O512">
        <v>33</v>
      </c>
      <c r="P512">
        <v>5</v>
      </c>
      <c r="Q512">
        <v>3</v>
      </c>
      <c r="R512">
        <v>35</v>
      </c>
    </row>
    <row r="513" spans="1:18" x14ac:dyDescent="0.2">
      <c r="A513" t="s">
        <v>4580</v>
      </c>
      <c r="B513" t="s">
        <v>89</v>
      </c>
      <c r="C513" t="s">
        <v>269</v>
      </c>
      <c r="D513" t="s">
        <v>253</v>
      </c>
      <c r="E513" t="s">
        <v>94</v>
      </c>
      <c r="F513">
        <v>1</v>
      </c>
      <c r="G513">
        <v>29</v>
      </c>
      <c r="H513">
        <v>0</v>
      </c>
      <c r="I513">
        <v>0</v>
      </c>
      <c r="J513">
        <v>0</v>
      </c>
      <c r="K513">
        <v>0</v>
      </c>
      <c r="L513">
        <v>0</v>
      </c>
      <c r="M513">
        <v>1</v>
      </c>
      <c r="N513">
        <v>29</v>
      </c>
      <c r="O513">
        <v>0</v>
      </c>
      <c r="P513">
        <v>0</v>
      </c>
      <c r="Q513">
        <v>0</v>
      </c>
      <c r="R513">
        <v>0</v>
      </c>
    </row>
    <row r="514" spans="1:18" x14ac:dyDescent="0.2">
      <c r="A514" t="s">
        <v>4581</v>
      </c>
      <c r="B514" t="s">
        <v>91</v>
      </c>
      <c r="C514" t="s">
        <v>265</v>
      </c>
      <c r="D514" t="s">
        <v>221</v>
      </c>
      <c r="E514" t="s">
        <v>94</v>
      </c>
      <c r="F514">
        <v>0</v>
      </c>
      <c r="G514">
        <v>0</v>
      </c>
      <c r="H514">
        <v>0</v>
      </c>
      <c r="I514">
        <v>0</v>
      </c>
      <c r="J514">
        <v>0</v>
      </c>
      <c r="K514">
        <v>0</v>
      </c>
      <c r="L514">
        <v>0</v>
      </c>
      <c r="M514">
        <v>0</v>
      </c>
      <c r="N514">
        <v>0</v>
      </c>
      <c r="O514">
        <v>21</v>
      </c>
      <c r="P514">
        <v>0</v>
      </c>
      <c r="Q514">
        <v>2</v>
      </c>
      <c r="R514">
        <v>19</v>
      </c>
    </row>
    <row r="515" spans="1:18" x14ac:dyDescent="0.2">
      <c r="A515" t="s">
        <v>4582</v>
      </c>
      <c r="B515" t="s">
        <v>89</v>
      </c>
      <c r="C515" t="s">
        <v>270</v>
      </c>
      <c r="D515" t="s">
        <v>250</v>
      </c>
      <c r="E515" t="s">
        <v>94</v>
      </c>
      <c r="F515">
        <v>2</v>
      </c>
      <c r="G515">
        <v>57</v>
      </c>
      <c r="H515">
        <v>0</v>
      </c>
      <c r="I515">
        <v>0</v>
      </c>
      <c r="J515">
        <v>0</v>
      </c>
      <c r="K515">
        <v>0</v>
      </c>
      <c r="L515">
        <v>0</v>
      </c>
      <c r="M515">
        <v>2</v>
      </c>
      <c r="N515">
        <v>57</v>
      </c>
      <c r="O515">
        <v>0</v>
      </c>
      <c r="P515">
        <v>0</v>
      </c>
      <c r="Q515">
        <v>0</v>
      </c>
      <c r="R515">
        <v>0</v>
      </c>
    </row>
    <row r="516" spans="1:18" x14ac:dyDescent="0.2">
      <c r="A516" t="s">
        <v>4583</v>
      </c>
      <c r="B516" t="s">
        <v>89</v>
      </c>
      <c r="C516" t="s">
        <v>267</v>
      </c>
      <c r="D516" t="s">
        <v>148</v>
      </c>
      <c r="E516" t="s">
        <v>94</v>
      </c>
      <c r="F516">
        <v>3</v>
      </c>
      <c r="G516">
        <v>46</v>
      </c>
      <c r="H516">
        <v>0</v>
      </c>
      <c r="I516">
        <v>0</v>
      </c>
      <c r="J516">
        <v>0</v>
      </c>
      <c r="K516">
        <v>0</v>
      </c>
      <c r="L516">
        <v>0</v>
      </c>
      <c r="M516">
        <v>3</v>
      </c>
      <c r="N516">
        <v>46</v>
      </c>
      <c r="O516">
        <v>0</v>
      </c>
      <c r="P516">
        <v>0</v>
      </c>
      <c r="Q516">
        <v>0</v>
      </c>
      <c r="R516">
        <v>0</v>
      </c>
    </row>
    <row r="517" spans="1:18" x14ac:dyDescent="0.2">
      <c r="A517" t="s">
        <v>4584</v>
      </c>
      <c r="B517" t="s">
        <v>87</v>
      </c>
      <c r="C517" t="s">
        <v>264</v>
      </c>
      <c r="D517" t="s">
        <v>197</v>
      </c>
      <c r="E517" t="s">
        <v>94</v>
      </c>
      <c r="F517">
        <v>324</v>
      </c>
      <c r="G517">
        <v>15948.68</v>
      </c>
      <c r="H517">
        <v>8</v>
      </c>
      <c r="I517">
        <v>420</v>
      </c>
      <c r="J517">
        <v>8</v>
      </c>
      <c r="K517">
        <v>352</v>
      </c>
      <c r="L517">
        <v>14.28</v>
      </c>
      <c r="M517">
        <v>324</v>
      </c>
      <c r="N517">
        <v>16030.96</v>
      </c>
      <c r="O517">
        <v>30</v>
      </c>
      <c r="P517">
        <v>5</v>
      </c>
      <c r="Q517">
        <v>2</v>
      </c>
      <c r="R517">
        <v>33</v>
      </c>
    </row>
    <row r="518" spans="1:18" x14ac:dyDescent="0.2">
      <c r="A518" t="s">
        <v>4585</v>
      </c>
      <c r="B518" t="s">
        <v>84</v>
      </c>
      <c r="C518" t="s">
        <v>266</v>
      </c>
      <c r="D518" t="s">
        <v>155</v>
      </c>
      <c r="E518" t="s">
        <v>94</v>
      </c>
      <c r="F518">
        <v>236</v>
      </c>
      <c r="G518">
        <v>5552.44</v>
      </c>
      <c r="H518">
        <v>7</v>
      </c>
      <c r="I518">
        <v>160</v>
      </c>
      <c r="J518">
        <v>13</v>
      </c>
      <c r="K518">
        <v>237</v>
      </c>
      <c r="L518">
        <v>17.559999999999999</v>
      </c>
      <c r="M518">
        <v>230</v>
      </c>
      <c r="N518">
        <v>5493</v>
      </c>
      <c r="O518">
        <v>287</v>
      </c>
      <c r="P518">
        <v>12</v>
      </c>
      <c r="Q518">
        <v>22</v>
      </c>
      <c r="R518">
        <v>277</v>
      </c>
    </row>
    <row r="519" spans="1:18" x14ac:dyDescent="0.2">
      <c r="A519" t="s">
        <v>4586</v>
      </c>
      <c r="B519" t="s">
        <v>84</v>
      </c>
      <c r="C519" t="s">
        <v>273</v>
      </c>
      <c r="D519" t="s">
        <v>287</v>
      </c>
      <c r="E519" t="s">
        <v>94</v>
      </c>
      <c r="F519">
        <v>11</v>
      </c>
      <c r="G519">
        <v>286</v>
      </c>
      <c r="H519">
        <v>5</v>
      </c>
      <c r="I519">
        <v>107</v>
      </c>
      <c r="J519">
        <v>5</v>
      </c>
      <c r="K519">
        <v>88</v>
      </c>
      <c r="L519">
        <v>0</v>
      </c>
      <c r="M519">
        <v>11</v>
      </c>
      <c r="N519">
        <v>305</v>
      </c>
      <c r="O519">
        <v>25</v>
      </c>
      <c r="P519">
        <v>4</v>
      </c>
      <c r="Q519">
        <v>3</v>
      </c>
      <c r="R519">
        <v>26</v>
      </c>
    </row>
    <row r="520" spans="1:18" x14ac:dyDescent="0.2">
      <c r="A520" t="s">
        <v>4587</v>
      </c>
      <c r="B520" t="s">
        <v>84</v>
      </c>
      <c r="C520" t="s">
        <v>265</v>
      </c>
      <c r="D520" t="s">
        <v>160</v>
      </c>
      <c r="E520" t="s">
        <v>94</v>
      </c>
      <c r="F520">
        <v>1668</v>
      </c>
      <c r="G520">
        <v>37298.32</v>
      </c>
      <c r="H520">
        <v>67</v>
      </c>
      <c r="I520">
        <v>2032.5</v>
      </c>
      <c r="J520">
        <v>113</v>
      </c>
      <c r="K520">
        <v>2020</v>
      </c>
      <c r="L520">
        <v>-1.92</v>
      </c>
      <c r="M520">
        <v>1622</v>
      </c>
      <c r="N520">
        <v>37308.9</v>
      </c>
      <c r="O520">
        <v>570</v>
      </c>
      <c r="P520">
        <v>67</v>
      </c>
      <c r="Q520">
        <v>91</v>
      </c>
      <c r="R520">
        <v>546</v>
      </c>
    </row>
    <row r="521" spans="1:18" x14ac:dyDescent="0.2">
      <c r="A521" t="s">
        <v>4588</v>
      </c>
      <c r="B521" t="s">
        <v>86</v>
      </c>
      <c r="C521" t="s">
        <v>266</v>
      </c>
      <c r="D521" t="s">
        <v>106</v>
      </c>
      <c r="E521" t="s">
        <v>94</v>
      </c>
      <c r="F521">
        <v>234</v>
      </c>
      <c r="G521">
        <v>1523.92</v>
      </c>
      <c r="H521">
        <v>2</v>
      </c>
      <c r="I521">
        <v>9</v>
      </c>
      <c r="J521">
        <v>16</v>
      </c>
      <c r="K521">
        <v>111.48</v>
      </c>
      <c r="L521">
        <v>25.06</v>
      </c>
      <c r="M521">
        <v>220</v>
      </c>
      <c r="N521">
        <v>1446.5</v>
      </c>
      <c r="O521">
        <v>16</v>
      </c>
      <c r="P521">
        <v>1</v>
      </c>
      <c r="Q521">
        <v>1</v>
      </c>
      <c r="R521">
        <v>16</v>
      </c>
    </row>
    <row r="522" spans="1:18" x14ac:dyDescent="0.2">
      <c r="A522" t="s">
        <v>4589</v>
      </c>
      <c r="B522" t="s">
        <v>84</v>
      </c>
      <c r="C522" t="s">
        <v>272</v>
      </c>
      <c r="D522" t="s">
        <v>144</v>
      </c>
      <c r="E522" t="s">
        <v>94</v>
      </c>
      <c r="F522">
        <v>296</v>
      </c>
      <c r="G522">
        <v>6926.68</v>
      </c>
      <c r="H522">
        <v>10</v>
      </c>
      <c r="I522">
        <v>347</v>
      </c>
      <c r="J522">
        <v>20</v>
      </c>
      <c r="K522">
        <v>206</v>
      </c>
      <c r="L522">
        <v>46.32</v>
      </c>
      <c r="M522">
        <v>286</v>
      </c>
      <c r="N522">
        <v>7114</v>
      </c>
      <c r="O522">
        <v>29</v>
      </c>
      <c r="P522">
        <v>3</v>
      </c>
      <c r="Q522">
        <v>3</v>
      </c>
      <c r="R522">
        <v>29</v>
      </c>
    </row>
    <row r="523" spans="1:18" x14ac:dyDescent="0.2">
      <c r="A523" t="s">
        <v>4590</v>
      </c>
      <c r="B523" t="s">
        <v>91</v>
      </c>
      <c r="C523" t="s">
        <v>269</v>
      </c>
      <c r="D523" t="s">
        <v>245</v>
      </c>
      <c r="E523" t="s">
        <v>94</v>
      </c>
      <c r="F523">
        <v>0</v>
      </c>
      <c r="G523">
        <v>0</v>
      </c>
      <c r="H523">
        <v>0</v>
      </c>
      <c r="I523">
        <v>0</v>
      </c>
      <c r="J523">
        <v>0</v>
      </c>
      <c r="K523">
        <v>0</v>
      </c>
      <c r="L523">
        <v>0</v>
      </c>
      <c r="M523">
        <v>0</v>
      </c>
      <c r="N523">
        <v>0</v>
      </c>
      <c r="O523">
        <v>33</v>
      </c>
      <c r="P523">
        <v>3</v>
      </c>
      <c r="Q523">
        <v>6</v>
      </c>
      <c r="R523">
        <v>30</v>
      </c>
    </row>
    <row r="524" spans="1:18" x14ac:dyDescent="0.2">
      <c r="A524" t="s">
        <v>4591</v>
      </c>
      <c r="B524" t="s">
        <v>87</v>
      </c>
      <c r="C524" t="s">
        <v>269</v>
      </c>
      <c r="D524" t="s">
        <v>215</v>
      </c>
      <c r="E524" t="s">
        <v>94</v>
      </c>
      <c r="F524">
        <v>43</v>
      </c>
      <c r="G524">
        <v>2010.84</v>
      </c>
      <c r="H524">
        <v>1</v>
      </c>
      <c r="I524">
        <v>24</v>
      </c>
      <c r="J524">
        <v>2</v>
      </c>
      <c r="K524">
        <v>69.84</v>
      </c>
      <c r="L524">
        <v>6</v>
      </c>
      <c r="M524">
        <v>42</v>
      </c>
      <c r="N524">
        <v>1971</v>
      </c>
      <c r="O524">
        <v>17</v>
      </c>
      <c r="P524">
        <v>1</v>
      </c>
      <c r="Q524">
        <v>1</v>
      </c>
      <c r="R524">
        <v>17</v>
      </c>
    </row>
    <row r="525" spans="1:18" x14ac:dyDescent="0.2">
      <c r="A525" t="s">
        <v>4592</v>
      </c>
      <c r="B525" t="s">
        <v>84</v>
      </c>
      <c r="C525" t="s">
        <v>264</v>
      </c>
      <c r="D525" t="s">
        <v>176</v>
      </c>
      <c r="E525" t="s">
        <v>94</v>
      </c>
      <c r="F525">
        <v>760</v>
      </c>
      <c r="G525">
        <v>18823.439999999999</v>
      </c>
      <c r="H525">
        <v>12</v>
      </c>
      <c r="I525">
        <v>336</v>
      </c>
      <c r="J525">
        <v>53</v>
      </c>
      <c r="K525">
        <v>742</v>
      </c>
      <c r="L525">
        <v>261.04000000000002</v>
      </c>
      <c r="M525">
        <v>719</v>
      </c>
      <c r="N525">
        <v>18678.48</v>
      </c>
      <c r="O525">
        <v>95</v>
      </c>
      <c r="P525">
        <v>3</v>
      </c>
      <c r="Q525">
        <v>11</v>
      </c>
      <c r="R525">
        <v>87</v>
      </c>
    </row>
    <row r="526" spans="1:18" x14ac:dyDescent="0.2">
      <c r="A526" t="s">
        <v>4593</v>
      </c>
      <c r="B526" t="s">
        <v>91</v>
      </c>
      <c r="C526" t="s">
        <v>272</v>
      </c>
      <c r="D526" t="s">
        <v>117</v>
      </c>
      <c r="E526" t="s">
        <v>94</v>
      </c>
      <c r="F526">
        <v>0</v>
      </c>
      <c r="G526">
        <v>0</v>
      </c>
      <c r="H526">
        <v>0</v>
      </c>
      <c r="I526">
        <v>0</v>
      </c>
      <c r="J526">
        <v>0</v>
      </c>
      <c r="K526">
        <v>0</v>
      </c>
      <c r="L526">
        <v>0</v>
      </c>
      <c r="M526">
        <v>0</v>
      </c>
      <c r="N526">
        <v>0</v>
      </c>
      <c r="O526">
        <v>22</v>
      </c>
      <c r="P526">
        <v>2</v>
      </c>
      <c r="Q526">
        <v>3</v>
      </c>
      <c r="R526">
        <v>21</v>
      </c>
    </row>
    <row r="527" spans="1:18" x14ac:dyDescent="0.2">
      <c r="A527" t="s">
        <v>4594</v>
      </c>
      <c r="B527" t="s">
        <v>86</v>
      </c>
      <c r="C527" t="s">
        <v>269</v>
      </c>
      <c r="D527" t="s">
        <v>215</v>
      </c>
      <c r="E527" t="s">
        <v>94</v>
      </c>
      <c r="F527">
        <v>88</v>
      </c>
      <c r="G527">
        <v>591</v>
      </c>
      <c r="H527">
        <v>1</v>
      </c>
      <c r="I527">
        <v>6.5</v>
      </c>
      <c r="J527">
        <v>5</v>
      </c>
      <c r="K527">
        <v>28</v>
      </c>
      <c r="L527">
        <v>5</v>
      </c>
      <c r="M527">
        <v>84</v>
      </c>
      <c r="N527">
        <v>574.5</v>
      </c>
      <c r="O527">
        <v>4</v>
      </c>
      <c r="P527">
        <v>0</v>
      </c>
      <c r="Q527">
        <v>0</v>
      </c>
      <c r="R527">
        <v>4</v>
      </c>
    </row>
    <row r="528" spans="1:18" x14ac:dyDescent="0.2">
      <c r="A528" t="s">
        <v>4595</v>
      </c>
      <c r="B528" t="s">
        <v>91</v>
      </c>
      <c r="C528" t="s">
        <v>270</v>
      </c>
      <c r="D528" t="s">
        <v>140</v>
      </c>
      <c r="E528" t="s">
        <v>94</v>
      </c>
      <c r="F528">
        <v>0</v>
      </c>
      <c r="G528">
        <v>0</v>
      </c>
      <c r="H528">
        <v>0</v>
      </c>
      <c r="I528">
        <v>0</v>
      </c>
      <c r="J528">
        <v>0</v>
      </c>
      <c r="K528">
        <v>0</v>
      </c>
      <c r="L528">
        <v>0</v>
      </c>
      <c r="M528">
        <v>0</v>
      </c>
      <c r="N528">
        <v>0</v>
      </c>
      <c r="O528">
        <v>24</v>
      </c>
      <c r="P528">
        <v>2</v>
      </c>
      <c r="Q528">
        <v>2</v>
      </c>
      <c r="R528">
        <v>24</v>
      </c>
    </row>
    <row r="529" spans="1:18" x14ac:dyDescent="0.2">
      <c r="A529" t="s">
        <v>4596</v>
      </c>
      <c r="B529" t="s">
        <v>91</v>
      </c>
      <c r="C529" t="s">
        <v>266</v>
      </c>
      <c r="D529" t="s">
        <v>105</v>
      </c>
      <c r="E529" t="s">
        <v>94</v>
      </c>
      <c r="F529">
        <v>0</v>
      </c>
      <c r="G529">
        <v>0</v>
      </c>
      <c r="H529">
        <v>0</v>
      </c>
      <c r="I529">
        <v>0</v>
      </c>
      <c r="J529">
        <v>0</v>
      </c>
      <c r="K529">
        <v>0</v>
      </c>
      <c r="L529">
        <v>0</v>
      </c>
      <c r="M529">
        <v>0</v>
      </c>
      <c r="N529">
        <v>0</v>
      </c>
      <c r="O529">
        <v>148</v>
      </c>
      <c r="P529">
        <v>17</v>
      </c>
      <c r="Q529">
        <v>7</v>
      </c>
      <c r="R529">
        <v>158</v>
      </c>
    </row>
    <row r="530" spans="1:18" x14ac:dyDescent="0.2">
      <c r="A530" t="s">
        <v>4597</v>
      </c>
      <c r="B530" t="s">
        <v>86</v>
      </c>
      <c r="C530" t="s">
        <v>269</v>
      </c>
      <c r="D530" t="s">
        <v>230</v>
      </c>
      <c r="E530" t="s">
        <v>94</v>
      </c>
      <c r="F530">
        <v>1088</v>
      </c>
      <c r="G530">
        <v>6383.96</v>
      </c>
      <c r="H530">
        <v>20</v>
      </c>
      <c r="I530">
        <v>96.5</v>
      </c>
      <c r="J530">
        <v>82</v>
      </c>
      <c r="K530">
        <v>468.48</v>
      </c>
      <c r="L530">
        <v>54.52</v>
      </c>
      <c r="M530">
        <v>1026</v>
      </c>
      <c r="N530">
        <v>6066.5</v>
      </c>
      <c r="O530">
        <v>35</v>
      </c>
      <c r="P530">
        <v>4</v>
      </c>
      <c r="Q530">
        <v>8</v>
      </c>
      <c r="R530">
        <v>31</v>
      </c>
    </row>
    <row r="531" spans="1:18" x14ac:dyDescent="0.2">
      <c r="A531" t="s">
        <v>4598</v>
      </c>
      <c r="B531" t="s">
        <v>84</v>
      </c>
      <c r="C531" t="s">
        <v>268</v>
      </c>
      <c r="D531" t="s">
        <v>114</v>
      </c>
      <c r="E531" t="s">
        <v>94</v>
      </c>
      <c r="F531">
        <v>226</v>
      </c>
      <c r="G531">
        <v>7129</v>
      </c>
      <c r="H531">
        <v>4</v>
      </c>
      <c r="I531">
        <v>178</v>
      </c>
      <c r="J531">
        <v>14</v>
      </c>
      <c r="K531">
        <v>447</v>
      </c>
      <c r="L531">
        <v>15</v>
      </c>
      <c r="M531">
        <v>216</v>
      </c>
      <c r="N531">
        <v>6875</v>
      </c>
      <c r="O531">
        <v>33</v>
      </c>
      <c r="P531">
        <v>3</v>
      </c>
      <c r="Q531">
        <v>0</v>
      </c>
      <c r="R531">
        <v>36</v>
      </c>
    </row>
    <row r="532" spans="1:18" x14ac:dyDescent="0.2">
      <c r="A532" t="s">
        <v>4599</v>
      </c>
      <c r="B532" t="s">
        <v>87</v>
      </c>
      <c r="C532" t="s">
        <v>267</v>
      </c>
      <c r="D532" t="s">
        <v>135</v>
      </c>
      <c r="E532" t="s">
        <v>94</v>
      </c>
      <c r="F532">
        <v>33</v>
      </c>
      <c r="G532">
        <v>1604</v>
      </c>
      <c r="H532">
        <v>0</v>
      </c>
      <c r="I532">
        <v>0</v>
      </c>
      <c r="J532">
        <v>0</v>
      </c>
      <c r="K532">
        <v>0</v>
      </c>
      <c r="L532">
        <v>35</v>
      </c>
      <c r="M532">
        <v>33</v>
      </c>
      <c r="N532">
        <v>1639</v>
      </c>
      <c r="O532">
        <v>6</v>
      </c>
      <c r="P532">
        <v>0</v>
      </c>
      <c r="Q532">
        <v>0</v>
      </c>
      <c r="R532">
        <v>6</v>
      </c>
    </row>
    <row r="533" spans="1:18" x14ac:dyDescent="0.2">
      <c r="A533" t="s">
        <v>4600</v>
      </c>
      <c r="B533" t="s">
        <v>84</v>
      </c>
      <c r="C533" t="s">
        <v>268</v>
      </c>
      <c r="D533" t="s">
        <v>173</v>
      </c>
      <c r="E533" t="s">
        <v>94</v>
      </c>
      <c r="F533">
        <v>1088</v>
      </c>
      <c r="G533">
        <v>31466.68</v>
      </c>
      <c r="H533">
        <v>37</v>
      </c>
      <c r="I533">
        <v>1322</v>
      </c>
      <c r="J533">
        <v>84</v>
      </c>
      <c r="K533">
        <v>1730.84</v>
      </c>
      <c r="L533">
        <v>208.64</v>
      </c>
      <c r="M533">
        <v>1041</v>
      </c>
      <c r="N533">
        <v>31266.48</v>
      </c>
      <c r="O533">
        <v>77</v>
      </c>
      <c r="P533">
        <v>9</v>
      </c>
      <c r="Q533">
        <v>4</v>
      </c>
      <c r="R533">
        <v>82</v>
      </c>
    </row>
    <row r="534" spans="1:18" x14ac:dyDescent="0.2">
      <c r="A534" t="s">
        <v>4601</v>
      </c>
      <c r="B534" t="s">
        <v>84</v>
      </c>
      <c r="C534" t="s">
        <v>268</v>
      </c>
      <c r="D534" t="s">
        <v>238</v>
      </c>
      <c r="E534" t="s">
        <v>94</v>
      </c>
      <c r="F534">
        <v>303</v>
      </c>
      <c r="G534">
        <v>8329.7999999999993</v>
      </c>
      <c r="H534">
        <v>1</v>
      </c>
      <c r="I534">
        <v>6</v>
      </c>
      <c r="J534">
        <v>13</v>
      </c>
      <c r="K534">
        <v>114</v>
      </c>
      <c r="L534">
        <v>57.7</v>
      </c>
      <c r="M534">
        <v>291</v>
      </c>
      <c r="N534">
        <v>8279.5</v>
      </c>
      <c r="O534">
        <v>63</v>
      </c>
      <c r="P534">
        <v>5</v>
      </c>
      <c r="Q534">
        <v>4</v>
      </c>
      <c r="R534">
        <v>64</v>
      </c>
    </row>
    <row r="535" spans="1:18" x14ac:dyDescent="0.2">
      <c r="A535" t="s">
        <v>4602</v>
      </c>
      <c r="B535" t="s">
        <v>86</v>
      </c>
      <c r="C535" t="s">
        <v>270</v>
      </c>
      <c r="D535" t="s">
        <v>236</v>
      </c>
      <c r="E535" t="s">
        <v>94</v>
      </c>
      <c r="F535">
        <v>60</v>
      </c>
      <c r="G535">
        <v>335</v>
      </c>
      <c r="H535">
        <v>0</v>
      </c>
      <c r="I535">
        <v>0</v>
      </c>
      <c r="J535">
        <v>4</v>
      </c>
      <c r="K535">
        <v>22</v>
      </c>
      <c r="L535">
        <v>1.5</v>
      </c>
      <c r="M535">
        <v>56</v>
      </c>
      <c r="N535">
        <v>314.5</v>
      </c>
      <c r="O535">
        <v>2</v>
      </c>
      <c r="P535">
        <v>0</v>
      </c>
      <c r="Q535">
        <v>0</v>
      </c>
      <c r="R535">
        <v>2</v>
      </c>
    </row>
    <row r="536" spans="1:18" x14ac:dyDescent="0.2">
      <c r="A536" t="s">
        <v>4603</v>
      </c>
      <c r="B536" t="s">
        <v>87</v>
      </c>
      <c r="C536" t="s">
        <v>272</v>
      </c>
      <c r="D536" t="s">
        <v>168</v>
      </c>
      <c r="E536" t="s">
        <v>94</v>
      </c>
      <c r="F536">
        <v>68</v>
      </c>
      <c r="G536">
        <v>3375.84</v>
      </c>
      <c r="H536">
        <v>1</v>
      </c>
      <c r="I536">
        <v>73</v>
      </c>
      <c r="J536">
        <v>0</v>
      </c>
      <c r="K536">
        <v>0</v>
      </c>
      <c r="L536">
        <v>-6.36</v>
      </c>
      <c r="M536">
        <v>69</v>
      </c>
      <c r="N536">
        <v>3442.48</v>
      </c>
      <c r="O536">
        <v>6</v>
      </c>
      <c r="P536">
        <v>1</v>
      </c>
      <c r="Q536">
        <v>2</v>
      </c>
      <c r="R536">
        <v>5</v>
      </c>
    </row>
    <row r="537" spans="1:18" x14ac:dyDescent="0.2">
      <c r="A537" t="s">
        <v>4604</v>
      </c>
      <c r="B537" t="s">
        <v>86</v>
      </c>
      <c r="C537" t="s">
        <v>270</v>
      </c>
      <c r="D537" t="s">
        <v>108</v>
      </c>
      <c r="E537" t="s">
        <v>94</v>
      </c>
      <c r="F537">
        <v>92</v>
      </c>
      <c r="G537">
        <v>535</v>
      </c>
      <c r="H537">
        <v>2</v>
      </c>
      <c r="I537">
        <v>12</v>
      </c>
      <c r="J537">
        <v>8</v>
      </c>
      <c r="K537">
        <v>62</v>
      </c>
      <c r="L537">
        <v>8</v>
      </c>
      <c r="M537">
        <v>86</v>
      </c>
      <c r="N537">
        <v>493</v>
      </c>
      <c r="O537">
        <v>2</v>
      </c>
      <c r="P537">
        <v>2</v>
      </c>
      <c r="Q537">
        <v>0</v>
      </c>
      <c r="R537">
        <v>4</v>
      </c>
    </row>
    <row r="538" spans="1:18" x14ac:dyDescent="0.2">
      <c r="A538" t="s">
        <v>4605</v>
      </c>
      <c r="B538" t="s">
        <v>87</v>
      </c>
      <c r="C538" t="s">
        <v>268</v>
      </c>
      <c r="D538" t="s">
        <v>152</v>
      </c>
      <c r="E538" t="s">
        <v>94</v>
      </c>
      <c r="F538">
        <v>56</v>
      </c>
      <c r="G538">
        <v>2579.84</v>
      </c>
      <c r="H538">
        <v>3</v>
      </c>
      <c r="I538">
        <v>126</v>
      </c>
      <c r="J538">
        <v>1</v>
      </c>
      <c r="K538">
        <v>19</v>
      </c>
      <c r="L538">
        <v>73.64</v>
      </c>
      <c r="M538">
        <v>58</v>
      </c>
      <c r="N538">
        <v>2760.48</v>
      </c>
      <c r="O538">
        <v>5</v>
      </c>
      <c r="P538">
        <v>0</v>
      </c>
      <c r="Q538">
        <v>0</v>
      </c>
      <c r="R538">
        <v>5</v>
      </c>
    </row>
    <row r="539" spans="1:18" x14ac:dyDescent="0.2">
      <c r="A539" t="s">
        <v>4606</v>
      </c>
      <c r="B539" t="s">
        <v>86</v>
      </c>
      <c r="C539" t="s">
        <v>266</v>
      </c>
      <c r="D539" t="s">
        <v>156</v>
      </c>
      <c r="E539" t="s">
        <v>94</v>
      </c>
      <c r="F539">
        <v>108</v>
      </c>
      <c r="G539">
        <v>636.48</v>
      </c>
      <c r="H539">
        <v>1</v>
      </c>
      <c r="I539">
        <v>6</v>
      </c>
      <c r="J539">
        <v>8</v>
      </c>
      <c r="K539">
        <v>38</v>
      </c>
      <c r="L539">
        <v>1.02</v>
      </c>
      <c r="M539">
        <v>101</v>
      </c>
      <c r="N539">
        <v>605.5</v>
      </c>
      <c r="O539">
        <v>8</v>
      </c>
      <c r="P539">
        <v>0</v>
      </c>
      <c r="Q539">
        <v>1</v>
      </c>
      <c r="R539">
        <v>7</v>
      </c>
    </row>
    <row r="540" spans="1:18" x14ac:dyDescent="0.2">
      <c r="A540" t="s">
        <v>4607</v>
      </c>
      <c r="B540" t="s">
        <v>84</v>
      </c>
      <c r="C540" t="s">
        <v>268</v>
      </c>
      <c r="D540" t="s">
        <v>128</v>
      </c>
      <c r="E540" t="s">
        <v>94</v>
      </c>
      <c r="F540">
        <v>319</v>
      </c>
      <c r="G540">
        <v>9743.52</v>
      </c>
      <c r="H540">
        <v>9</v>
      </c>
      <c r="I540">
        <v>444</v>
      </c>
      <c r="J540">
        <v>26</v>
      </c>
      <c r="K540">
        <v>405</v>
      </c>
      <c r="L540">
        <v>124.44</v>
      </c>
      <c r="M540">
        <v>302</v>
      </c>
      <c r="N540">
        <v>9906.9599999999991</v>
      </c>
      <c r="O540">
        <v>41</v>
      </c>
      <c r="P540">
        <v>2</v>
      </c>
      <c r="Q540">
        <v>4</v>
      </c>
      <c r="R540">
        <v>39</v>
      </c>
    </row>
    <row r="541" spans="1:18" x14ac:dyDescent="0.2">
      <c r="A541" t="s">
        <v>4608</v>
      </c>
      <c r="B541" t="s">
        <v>84</v>
      </c>
      <c r="C541" t="s">
        <v>271</v>
      </c>
      <c r="D541" t="s">
        <v>227</v>
      </c>
      <c r="E541" t="s">
        <v>94</v>
      </c>
      <c r="F541">
        <v>145</v>
      </c>
      <c r="G541">
        <v>4828.84</v>
      </c>
      <c r="H541">
        <v>4</v>
      </c>
      <c r="I541">
        <v>209</v>
      </c>
      <c r="J541">
        <v>3</v>
      </c>
      <c r="K541">
        <v>24</v>
      </c>
      <c r="L541">
        <v>68.16</v>
      </c>
      <c r="M541">
        <v>146</v>
      </c>
      <c r="N541">
        <v>5082</v>
      </c>
      <c r="O541">
        <v>18</v>
      </c>
      <c r="P541">
        <v>2</v>
      </c>
      <c r="Q541">
        <v>1</v>
      </c>
      <c r="R541">
        <v>19</v>
      </c>
    </row>
    <row r="542" spans="1:18" x14ac:dyDescent="0.2">
      <c r="A542" t="s">
        <v>4609</v>
      </c>
      <c r="B542" t="s">
        <v>91</v>
      </c>
      <c r="C542" t="s">
        <v>264</v>
      </c>
      <c r="D542" t="s">
        <v>175</v>
      </c>
      <c r="E542" t="s">
        <v>94</v>
      </c>
      <c r="F542">
        <v>0</v>
      </c>
      <c r="G542">
        <v>0</v>
      </c>
      <c r="H542">
        <v>0</v>
      </c>
      <c r="I542">
        <v>0</v>
      </c>
      <c r="J542">
        <v>0</v>
      </c>
      <c r="K542">
        <v>0</v>
      </c>
      <c r="L542">
        <v>0</v>
      </c>
      <c r="M542">
        <v>0</v>
      </c>
      <c r="N542">
        <v>0</v>
      </c>
      <c r="O542">
        <v>42</v>
      </c>
      <c r="P542">
        <v>5</v>
      </c>
      <c r="Q542">
        <v>4</v>
      </c>
      <c r="R542">
        <v>43</v>
      </c>
    </row>
    <row r="543" spans="1:18" x14ac:dyDescent="0.2">
      <c r="A543" t="s">
        <v>4610</v>
      </c>
      <c r="B543" t="s">
        <v>84</v>
      </c>
      <c r="C543" t="s">
        <v>270</v>
      </c>
      <c r="D543" t="s">
        <v>284</v>
      </c>
      <c r="E543" t="s">
        <v>94</v>
      </c>
      <c r="F543">
        <v>5128</v>
      </c>
      <c r="G543">
        <v>115877.12</v>
      </c>
      <c r="H543">
        <v>137</v>
      </c>
      <c r="I543">
        <v>3565</v>
      </c>
      <c r="J543">
        <v>391</v>
      </c>
      <c r="K543">
        <v>5614.48</v>
      </c>
      <c r="L543">
        <v>1273.6600000000001</v>
      </c>
      <c r="M543">
        <v>4874</v>
      </c>
      <c r="N543">
        <v>115101.3</v>
      </c>
      <c r="O543">
        <v>1057</v>
      </c>
      <c r="P543">
        <v>129</v>
      </c>
      <c r="Q543">
        <v>127</v>
      </c>
      <c r="R543">
        <v>1059</v>
      </c>
    </row>
    <row r="544" spans="1:18" x14ac:dyDescent="0.2">
      <c r="A544" t="s">
        <v>4611</v>
      </c>
      <c r="B544" t="s">
        <v>86</v>
      </c>
      <c r="C544" t="s">
        <v>272</v>
      </c>
      <c r="D544" t="s">
        <v>239</v>
      </c>
      <c r="E544" t="s">
        <v>94</v>
      </c>
      <c r="F544">
        <v>214</v>
      </c>
      <c r="G544">
        <v>1665.48</v>
      </c>
      <c r="H544">
        <v>4</v>
      </c>
      <c r="I544">
        <v>21</v>
      </c>
      <c r="J544">
        <v>19</v>
      </c>
      <c r="K544">
        <v>159</v>
      </c>
      <c r="L544">
        <v>-11.98</v>
      </c>
      <c r="M544">
        <v>199</v>
      </c>
      <c r="N544">
        <v>1515.5</v>
      </c>
      <c r="O544">
        <v>3</v>
      </c>
      <c r="P544">
        <v>0</v>
      </c>
      <c r="Q544">
        <v>0</v>
      </c>
      <c r="R544">
        <v>3</v>
      </c>
    </row>
    <row r="545" spans="1:18" x14ac:dyDescent="0.2">
      <c r="A545" t="s">
        <v>4612</v>
      </c>
      <c r="B545" t="s">
        <v>86</v>
      </c>
      <c r="C545" t="s">
        <v>269</v>
      </c>
      <c r="D545" t="s">
        <v>220</v>
      </c>
      <c r="E545" t="s">
        <v>94</v>
      </c>
      <c r="F545">
        <v>110</v>
      </c>
      <c r="G545">
        <v>650.48</v>
      </c>
      <c r="H545">
        <v>1</v>
      </c>
      <c r="I545">
        <v>2</v>
      </c>
      <c r="J545">
        <v>7</v>
      </c>
      <c r="K545">
        <v>39</v>
      </c>
      <c r="L545">
        <v>4.0199999999999996</v>
      </c>
      <c r="M545">
        <v>104</v>
      </c>
      <c r="N545">
        <v>617.5</v>
      </c>
      <c r="O545">
        <v>12</v>
      </c>
      <c r="P545">
        <v>1</v>
      </c>
      <c r="Q545">
        <v>0</v>
      </c>
      <c r="R545">
        <v>13</v>
      </c>
    </row>
    <row r="546" spans="1:18" x14ac:dyDescent="0.2">
      <c r="A546" t="s">
        <v>4613</v>
      </c>
      <c r="B546" t="s">
        <v>84</v>
      </c>
      <c r="C546" t="s">
        <v>269</v>
      </c>
      <c r="D546" t="s">
        <v>154</v>
      </c>
      <c r="E546" t="s">
        <v>94</v>
      </c>
      <c r="F546">
        <v>1688</v>
      </c>
      <c r="G546">
        <v>40200.800000000003</v>
      </c>
      <c r="H546">
        <v>52</v>
      </c>
      <c r="I546">
        <v>1126.5</v>
      </c>
      <c r="J546">
        <v>103</v>
      </c>
      <c r="K546">
        <v>1317.8</v>
      </c>
      <c r="L546">
        <v>285.38</v>
      </c>
      <c r="M546">
        <v>1637</v>
      </c>
      <c r="N546">
        <v>40294.879999999997</v>
      </c>
      <c r="O546">
        <v>471</v>
      </c>
      <c r="P546">
        <v>48</v>
      </c>
      <c r="Q546">
        <v>50</v>
      </c>
      <c r="R546">
        <v>469</v>
      </c>
    </row>
    <row r="547" spans="1:18" x14ac:dyDescent="0.2">
      <c r="A547" t="s">
        <v>4614</v>
      </c>
      <c r="B547" t="s">
        <v>84</v>
      </c>
      <c r="C547" t="s">
        <v>272</v>
      </c>
      <c r="D547" t="s">
        <v>107</v>
      </c>
      <c r="E547" t="s">
        <v>94</v>
      </c>
      <c r="F547">
        <v>203</v>
      </c>
      <c r="G547">
        <v>4267</v>
      </c>
      <c r="H547">
        <v>4</v>
      </c>
      <c r="I547">
        <v>65</v>
      </c>
      <c r="J547">
        <v>9</v>
      </c>
      <c r="K547">
        <v>256</v>
      </c>
      <c r="L547">
        <v>42.48</v>
      </c>
      <c r="M547">
        <v>198</v>
      </c>
      <c r="N547">
        <v>4118.4799999999996</v>
      </c>
      <c r="O547">
        <v>22</v>
      </c>
      <c r="P547">
        <v>0</v>
      </c>
      <c r="Q547">
        <v>11</v>
      </c>
      <c r="R547">
        <v>11</v>
      </c>
    </row>
    <row r="548" spans="1:18" x14ac:dyDescent="0.2">
      <c r="A548" t="s">
        <v>4615</v>
      </c>
      <c r="B548" t="s">
        <v>86</v>
      </c>
      <c r="C548" t="s">
        <v>268</v>
      </c>
      <c r="D548" t="s">
        <v>207</v>
      </c>
      <c r="E548" t="s">
        <v>94</v>
      </c>
      <c r="F548">
        <v>137</v>
      </c>
      <c r="G548">
        <v>897</v>
      </c>
      <c r="H548">
        <v>3</v>
      </c>
      <c r="I548">
        <v>11</v>
      </c>
      <c r="J548">
        <v>8</v>
      </c>
      <c r="K548">
        <v>63</v>
      </c>
      <c r="L548">
        <v>5</v>
      </c>
      <c r="M548">
        <v>132</v>
      </c>
      <c r="N548">
        <v>850</v>
      </c>
      <c r="O548">
        <v>12</v>
      </c>
      <c r="P548">
        <v>1</v>
      </c>
      <c r="Q548">
        <v>0</v>
      </c>
      <c r="R548">
        <v>13</v>
      </c>
    </row>
    <row r="549" spans="1:18" x14ac:dyDescent="0.2">
      <c r="A549" t="s">
        <v>4616</v>
      </c>
      <c r="B549" t="s">
        <v>84</v>
      </c>
      <c r="C549" t="s">
        <v>266</v>
      </c>
      <c r="D549" t="s">
        <v>161</v>
      </c>
      <c r="E549" t="s">
        <v>94</v>
      </c>
      <c r="F549">
        <v>336</v>
      </c>
      <c r="G549">
        <v>7469.8</v>
      </c>
      <c r="H549">
        <v>3</v>
      </c>
      <c r="I549">
        <v>100</v>
      </c>
      <c r="J549">
        <v>22</v>
      </c>
      <c r="K549">
        <v>405</v>
      </c>
      <c r="L549">
        <v>37.68</v>
      </c>
      <c r="M549">
        <v>317</v>
      </c>
      <c r="N549">
        <v>7202.48</v>
      </c>
      <c r="O549">
        <v>108</v>
      </c>
      <c r="P549">
        <v>16</v>
      </c>
      <c r="Q549">
        <v>9</v>
      </c>
      <c r="R549">
        <v>115</v>
      </c>
    </row>
    <row r="550" spans="1:18" x14ac:dyDescent="0.2">
      <c r="A550" t="s">
        <v>4617</v>
      </c>
      <c r="B550" t="s">
        <v>86</v>
      </c>
      <c r="C550" t="s">
        <v>266</v>
      </c>
      <c r="D550" t="s">
        <v>165</v>
      </c>
      <c r="E550" t="s">
        <v>94</v>
      </c>
      <c r="F550">
        <v>139</v>
      </c>
      <c r="G550">
        <v>820.48</v>
      </c>
      <c r="H550">
        <v>0</v>
      </c>
      <c r="I550">
        <v>0</v>
      </c>
      <c r="J550">
        <v>13</v>
      </c>
      <c r="K550">
        <v>76</v>
      </c>
      <c r="L550">
        <v>5.0199999999999996</v>
      </c>
      <c r="M550">
        <v>126</v>
      </c>
      <c r="N550">
        <v>749.5</v>
      </c>
      <c r="O550">
        <v>12</v>
      </c>
      <c r="P550">
        <v>4</v>
      </c>
      <c r="Q550">
        <v>2</v>
      </c>
      <c r="R550">
        <v>14</v>
      </c>
    </row>
    <row r="551" spans="1:18" x14ac:dyDescent="0.2">
      <c r="A551" t="s">
        <v>4618</v>
      </c>
      <c r="B551" t="s">
        <v>91</v>
      </c>
      <c r="C551" t="s">
        <v>272</v>
      </c>
      <c r="D551" t="s">
        <v>190</v>
      </c>
      <c r="E551" t="s">
        <v>94</v>
      </c>
      <c r="F551">
        <v>0</v>
      </c>
      <c r="G551">
        <v>0</v>
      </c>
      <c r="H551">
        <v>0</v>
      </c>
      <c r="I551">
        <v>0</v>
      </c>
      <c r="J551">
        <v>0</v>
      </c>
      <c r="K551">
        <v>0</v>
      </c>
      <c r="L551">
        <v>0</v>
      </c>
      <c r="M551">
        <v>0</v>
      </c>
      <c r="N551">
        <v>0</v>
      </c>
      <c r="O551">
        <v>2</v>
      </c>
      <c r="P551">
        <v>0</v>
      </c>
      <c r="Q551">
        <v>0</v>
      </c>
      <c r="R551">
        <v>2</v>
      </c>
    </row>
    <row r="552" spans="1:18" x14ac:dyDescent="0.2">
      <c r="A552" t="s">
        <v>4619</v>
      </c>
      <c r="B552" t="s">
        <v>84</v>
      </c>
      <c r="C552" t="s">
        <v>265</v>
      </c>
      <c r="D552" t="s">
        <v>200</v>
      </c>
      <c r="E552" t="s">
        <v>94</v>
      </c>
      <c r="F552">
        <v>233</v>
      </c>
      <c r="G552">
        <v>5681.84</v>
      </c>
      <c r="H552">
        <v>8</v>
      </c>
      <c r="I552">
        <v>264</v>
      </c>
      <c r="J552">
        <v>6</v>
      </c>
      <c r="K552">
        <v>30</v>
      </c>
      <c r="L552">
        <v>198.16</v>
      </c>
      <c r="M552">
        <v>235</v>
      </c>
      <c r="N552">
        <v>6114</v>
      </c>
      <c r="O552">
        <v>28</v>
      </c>
      <c r="P552">
        <v>2</v>
      </c>
      <c r="Q552">
        <v>4</v>
      </c>
      <c r="R552">
        <v>26</v>
      </c>
    </row>
    <row r="553" spans="1:18" x14ac:dyDescent="0.2">
      <c r="A553" t="s">
        <v>4620</v>
      </c>
      <c r="B553" t="s">
        <v>87</v>
      </c>
      <c r="C553" t="s">
        <v>271</v>
      </c>
      <c r="D553" t="s">
        <v>254</v>
      </c>
      <c r="E553" t="s">
        <v>94</v>
      </c>
      <c r="F553">
        <v>61</v>
      </c>
      <c r="G553">
        <v>3330.52</v>
      </c>
      <c r="H553">
        <v>1</v>
      </c>
      <c r="I553">
        <v>34</v>
      </c>
      <c r="J553">
        <v>2</v>
      </c>
      <c r="K553">
        <v>69</v>
      </c>
      <c r="L553">
        <v>62.92</v>
      </c>
      <c r="M553">
        <v>60</v>
      </c>
      <c r="N553">
        <v>3358.44</v>
      </c>
      <c r="O553">
        <v>13</v>
      </c>
      <c r="P553">
        <v>1</v>
      </c>
      <c r="Q553">
        <v>1</v>
      </c>
      <c r="R553">
        <v>13</v>
      </c>
    </row>
    <row r="554" spans="1:18" x14ac:dyDescent="0.2">
      <c r="A554" t="s">
        <v>4621</v>
      </c>
      <c r="B554" t="s">
        <v>91</v>
      </c>
      <c r="C554" t="s">
        <v>264</v>
      </c>
      <c r="D554" t="s">
        <v>246</v>
      </c>
      <c r="E554" t="s">
        <v>94</v>
      </c>
      <c r="F554">
        <v>0</v>
      </c>
      <c r="G554">
        <v>0</v>
      </c>
      <c r="H554">
        <v>0</v>
      </c>
      <c r="I554">
        <v>0</v>
      </c>
      <c r="J554">
        <v>0</v>
      </c>
      <c r="K554">
        <v>0</v>
      </c>
      <c r="L554">
        <v>0</v>
      </c>
      <c r="M554">
        <v>0</v>
      </c>
      <c r="N554">
        <v>0</v>
      </c>
      <c r="O554">
        <v>36</v>
      </c>
      <c r="P554">
        <v>3</v>
      </c>
      <c r="Q554">
        <v>3</v>
      </c>
      <c r="R554">
        <v>36</v>
      </c>
    </row>
    <row r="555" spans="1:18" x14ac:dyDescent="0.2">
      <c r="A555" t="s">
        <v>4622</v>
      </c>
      <c r="B555" t="s">
        <v>84</v>
      </c>
      <c r="C555" t="s">
        <v>269</v>
      </c>
      <c r="D555" t="s">
        <v>185</v>
      </c>
      <c r="E555" t="s">
        <v>94</v>
      </c>
      <c r="F555">
        <v>319</v>
      </c>
      <c r="G555">
        <v>8214.48</v>
      </c>
      <c r="H555">
        <v>12</v>
      </c>
      <c r="I555">
        <v>369.5</v>
      </c>
      <c r="J555">
        <v>24</v>
      </c>
      <c r="K555">
        <v>463</v>
      </c>
      <c r="L555">
        <v>-83.98</v>
      </c>
      <c r="M555">
        <v>307</v>
      </c>
      <c r="N555">
        <v>8037</v>
      </c>
      <c r="O555">
        <v>93</v>
      </c>
      <c r="P555">
        <v>15</v>
      </c>
      <c r="Q555">
        <v>4</v>
      </c>
      <c r="R555">
        <v>104</v>
      </c>
    </row>
    <row r="556" spans="1:18" x14ac:dyDescent="0.2">
      <c r="A556" t="s">
        <v>4623</v>
      </c>
      <c r="B556" t="s">
        <v>87</v>
      </c>
      <c r="C556" t="s">
        <v>269</v>
      </c>
      <c r="D556" t="s">
        <v>220</v>
      </c>
      <c r="E556" t="s">
        <v>94</v>
      </c>
      <c r="F556">
        <v>107</v>
      </c>
      <c r="G556">
        <v>5100</v>
      </c>
      <c r="H556">
        <v>2</v>
      </c>
      <c r="I556">
        <v>140</v>
      </c>
      <c r="J556">
        <v>5</v>
      </c>
      <c r="K556">
        <v>215</v>
      </c>
      <c r="L556">
        <v>0</v>
      </c>
      <c r="M556">
        <v>104</v>
      </c>
      <c r="N556">
        <v>5025</v>
      </c>
      <c r="O556">
        <v>29</v>
      </c>
      <c r="P556">
        <v>2</v>
      </c>
      <c r="Q556">
        <v>1</v>
      </c>
      <c r="R556">
        <v>30</v>
      </c>
    </row>
    <row r="557" spans="1:18" x14ac:dyDescent="0.2">
      <c r="A557" t="s">
        <v>4624</v>
      </c>
      <c r="B557" t="s">
        <v>91</v>
      </c>
      <c r="C557" t="s">
        <v>271</v>
      </c>
      <c r="D557" t="s">
        <v>234</v>
      </c>
      <c r="E557" t="s">
        <v>94</v>
      </c>
      <c r="F557">
        <v>0</v>
      </c>
      <c r="G557">
        <v>0</v>
      </c>
      <c r="H557">
        <v>0</v>
      </c>
      <c r="I557">
        <v>0</v>
      </c>
      <c r="J557">
        <v>0</v>
      </c>
      <c r="K557">
        <v>0</v>
      </c>
      <c r="L557">
        <v>0</v>
      </c>
      <c r="M557">
        <v>0</v>
      </c>
      <c r="N557">
        <v>0</v>
      </c>
      <c r="O557">
        <v>6</v>
      </c>
      <c r="P557">
        <v>7</v>
      </c>
      <c r="Q557">
        <v>0</v>
      </c>
      <c r="R557">
        <v>13</v>
      </c>
    </row>
    <row r="558" spans="1:18" x14ac:dyDescent="0.2">
      <c r="A558" t="s">
        <v>4625</v>
      </c>
      <c r="B558" t="s">
        <v>91</v>
      </c>
      <c r="C558" t="s">
        <v>269</v>
      </c>
      <c r="D558" t="s">
        <v>199</v>
      </c>
      <c r="E558" t="s">
        <v>94</v>
      </c>
      <c r="F558">
        <v>0</v>
      </c>
      <c r="G558">
        <v>0</v>
      </c>
      <c r="H558">
        <v>0</v>
      </c>
      <c r="I558">
        <v>0</v>
      </c>
      <c r="J558">
        <v>0</v>
      </c>
      <c r="K558">
        <v>0</v>
      </c>
      <c r="L558">
        <v>0</v>
      </c>
      <c r="M558">
        <v>0</v>
      </c>
      <c r="N558">
        <v>0</v>
      </c>
      <c r="O558">
        <v>182</v>
      </c>
      <c r="P558">
        <v>12</v>
      </c>
      <c r="Q558">
        <v>26</v>
      </c>
      <c r="R558">
        <v>168</v>
      </c>
    </row>
    <row r="559" spans="1:18" x14ac:dyDescent="0.2">
      <c r="A559" t="s">
        <v>4626</v>
      </c>
      <c r="B559" t="s">
        <v>87</v>
      </c>
      <c r="C559" t="s">
        <v>270</v>
      </c>
      <c r="D559" t="s">
        <v>192</v>
      </c>
      <c r="E559" t="s">
        <v>94</v>
      </c>
      <c r="F559">
        <v>101</v>
      </c>
      <c r="G559">
        <v>3927</v>
      </c>
      <c r="H559">
        <v>3</v>
      </c>
      <c r="I559">
        <v>196</v>
      </c>
      <c r="J559">
        <v>7</v>
      </c>
      <c r="K559">
        <v>241</v>
      </c>
      <c r="L559">
        <v>62</v>
      </c>
      <c r="M559">
        <v>97</v>
      </c>
      <c r="N559">
        <v>3944</v>
      </c>
      <c r="O559">
        <v>14</v>
      </c>
      <c r="P559">
        <v>3</v>
      </c>
      <c r="Q559">
        <v>0</v>
      </c>
      <c r="R559">
        <v>17</v>
      </c>
    </row>
    <row r="560" spans="1:18" x14ac:dyDescent="0.2">
      <c r="A560" t="s">
        <v>4627</v>
      </c>
      <c r="B560" t="s">
        <v>86</v>
      </c>
      <c r="C560" t="s">
        <v>271</v>
      </c>
      <c r="D560" t="s">
        <v>141</v>
      </c>
      <c r="E560" t="s">
        <v>94</v>
      </c>
      <c r="F560">
        <v>97</v>
      </c>
      <c r="G560">
        <v>607</v>
      </c>
      <c r="H560">
        <v>3</v>
      </c>
      <c r="I560">
        <v>14</v>
      </c>
      <c r="J560">
        <v>7</v>
      </c>
      <c r="K560">
        <v>48</v>
      </c>
      <c r="L560">
        <v>15</v>
      </c>
      <c r="M560">
        <v>93</v>
      </c>
      <c r="N560">
        <v>588</v>
      </c>
      <c r="O560">
        <v>5</v>
      </c>
      <c r="P560">
        <v>1</v>
      </c>
      <c r="Q560">
        <v>2</v>
      </c>
      <c r="R560">
        <v>4</v>
      </c>
    </row>
    <row r="561" spans="1:18" x14ac:dyDescent="0.2">
      <c r="A561" t="s">
        <v>4628</v>
      </c>
      <c r="B561" t="s">
        <v>91</v>
      </c>
      <c r="C561" t="s">
        <v>270</v>
      </c>
      <c r="D561" t="s">
        <v>115</v>
      </c>
      <c r="E561" t="s">
        <v>94</v>
      </c>
      <c r="F561">
        <v>0</v>
      </c>
      <c r="G561">
        <v>0</v>
      </c>
      <c r="H561">
        <v>0</v>
      </c>
      <c r="I561">
        <v>0</v>
      </c>
      <c r="J561">
        <v>0</v>
      </c>
      <c r="K561">
        <v>0</v>
      </c>
      <c r="L561">
        <v>0</v>
      </c>
      <c r="M561">
        <v>0</v>
      </c>
      <c r="N561">
        <v>0</v>
      </c>
      <c r="O561">
        <v>38</v>
      </c>
      <c r="P561">
        <v>6</v>
      </c>
      <c r="Q561">
        <v>4</v>
      </c>
      <c r="R561">
        <v>40</v>
      </c>
    </row>
    <row r="562" spans="1:18" x14ac:dyDescent="0.2">
      <c r="A562" t="s">
        <v>4629</v>
      </c>
      <c r="B562" t="s">
        <v>84</v>
      </c>
      <c r="C562" t="s">
        <v>271</v>
      </c>
      <c r="D562" t="s">
        <v>141</v>
      </c>
      <c r="E562" t="s">
        <v>94</v>
      </c>
      <c r="F562">
        <v>197</v>
      </c>
      <c r="G562">
        <v>5018.84</v>
      </c>
      <c r="H562">
        <v>7</v>
      </c>
      <c r="I562">
        <v>196</v>
      </c>
      <c r="J562">
        <v>13</v>
      </c>
      <c r="K562">
        <v>232</v>
      </c>
      <c r="L562">
        <v>33.64</v>
      </c>
      <c r="M562">
        <v>191</v>
      </c>
      <c r="N562">
        <v>5016.4799999999996</v>
      </c>
      <c r="O562">
        <v>28</v>
      </c>
      <c r="P562">
        <v>3</v>
      </c>
      <c r="Q562">
        <v>5</v>
      </c>
      <c r="R562">
        <v>26</v>
      </c>
    </row>
    <row r="563" spans="1:18" x14ac:dyDescent="0.2">
      <c r="A563" t="s">
        <v>4630</v>
      </c>
      <c r="B563" t="s">
        <v>87</v>
      </c>
      <c r="C563" t="s">
        <v>268</v>
      </c>
      <c r="D563" t="s">
        <v>223</v>
      </c>
      <c r="E563" t="s">
        <v>94</v>
      </c>
      <c r="F563">
        <v>52</v>
      </c>
      <c r="G563">
        <v>3400</v>
      </c>
      <c r="H563">
        <v>1</v>
      </c>
      <c r="I563">
        <v>72</v>
      </c>
      <c r="J563">
        <v>1</v>
      </c>
      <c r="K563">
        <v>116</v>
      </c>
      <c r="L563">
        <v>4</v>
      </c>
      <c r="M563">
        <v>52</v>
      </c>
      <c r="N563">
        <v>3360</v>
      </c>
      <c r="O563">
        <v>3</v>
      </c>
      <c r="P563">
        <v>0</v>
      </c>
      <c r="Q563">
        <v>0</v>
      </c>
      <c r="R563">
        <v>3</v>
      </c>
    </row>
    <row r="564" spans="1:18" x14ac:dyDescent="0.2">
      <c r="A564" t="s">
        <v>4631</v>
      </c>
      <c r="B564" t="s">
        <v>84</v>
      </c>
      <c r="C564" t="s">
        <v>272</v>
      </c>
      <c r="D564" t="s">
        <v>139</v>
      </c>
      <c r="E564" t="s">
        <v>94</v>
      </c>
      <c r="F564">
        <v>297</v>
      </c>
      <c r="G564">
        <v>5322.68</v>
      </c>
      <c r="H564">
        <v>4</v>
      </c>
      <c r="I564">
        <v>81</v>
      </c>
      <c r="J564">
        <v>20</v>
      </c>
      <c r="K564">
        <v>265</v>
      </c>
      <c r="L564">
        <v>36.799999999999997</v>
      </c>
      <c r="M564">
        <v>281</v>
      </c>
      <c r="N564">
        <v>5175.4799999999996</v>
      </c>
      <c r="O564">
        <v>29</v>
      </c>
      <c r="P564">
        <v>0</v>
      </c>
      <c r="Q564">
        <v>9</v>
      </c>
      <c r="R564">
        <v>20</v>
      </c>
    </row>
    <row r="565" spans="1:18" x14ac:dyDescent="0.2">
      <c r="A565" t="s">
        <v>4632</v>
      </c>
      <c r="B565" t="s">
        <v>86</v>
      </c>
      <c r="C565" t="s">
        <v>269</v>
      </c>
      <c r="D565" t="s">
        <v>199</v>
      </c>
      <c r="E565" t="s">
        <v>94</v>
      </c>
      <c r="F565">
        <v>390</v>
      </c>
      <c r="G565">
        <v>2332.48</v>
      </c>
      <c r="H565">
        <v>8</v>
      </c>
      <c r="I565">
        <v>46</v>
      </c>
      <c r="J565">
        <v>28</v>
      </c>
      <c r="K565">
        <v>162</v>
      </c>
      <c r="L565">
        <v>11.52</v>
      </c>
      <c r="M565">
        <v>370</v>
      </c>
      <c r="N565">
        <v>2228</v>
      </c>
      <c r="O565">
        <v>8</v>
      </c>
      <c r="P565">
        <v>2</v>
      </c>
      <c r="Q565">
        <v>0</v>
      </c>
      <c r="R565">
        <v>10</v>
      </c>
    </row>
    <row r="566" spans="1:18" x14ac:dyDescent="0.2">
      <c r="A566" t="s">
        <v>4633</v>
      </c>
      <c r="B566" t="s">
        <v>87</v>
      </c>
      <c r="C566" t="s">
        <v>271</v>
      </c>
      <c r="D566" t="s">
        <v>141</v>
      </c>
      <c r="E566" t="s">
        <v>94</v>
      </c>
      <c r="F566">
        <v>99</v>
      </c>
      <c r="G566">
        <v>4386.84</v>
      </c>
      <c r="H566">
        <v>4</v>
      </c>
      <c r="I566">
        <v>182</v>
      </c>
      <c r="J566">
        <v>6</v>
      </c>
      <c r="K566">
        <v>184</v>
      </c>
      <c r="L566">
        <v>18.64</v>
      </c>
      <c r="M566">
        <v>97</v>
      </c>
      <c r="N566">
        <v>4403.4799999999996</v>
      </c>
      <c r="O566">
        <v>13</v>
      </c>
      <c r="P566">
        <v>2</v>
      </c>
      <c r="Q566">
        <v>2</v>
      </c>
      <c r="R566">
        <v>13</v>
      </c>
    </row>
    <row r="567" spans="1:18" x14ac:dyDescent="0.2">
      <c r="A567" t="s">
        <v>4634</v>
      </c>
      <c r="B567" t="s">
        <v>89</v>
      </c>
      <c r="C567" t="s">
        <v>272</v>
      </c>
      <c r="D567" t="s">
        <v>144</v>
      </c>
      <c r="E567" t="s">
        <v>94</v>
      </c>
      <c r="F567">
        <v>2</v>
      </c>
      <c r="G567">
        <v>92</v>
      </c>
      <c r="H567">
        <v>0</v>
      </c>
      <c r="I567">
        <v>0</v>
      </c>
      <c r="J567">
        <v>0</v>
      </c>
      <c r="K567">
        <v>0</v>
      </c>
      <c r="L567">
        <v>0</v>
      </c>
      <c r="M567">
        <v>2</v>
      </c>
      <c r="N567">
        <v>92</v>
      </c>
      <c r="O567">
        <v>0</v>
      </c>
      <c r="P567">
        <v>0</v>
      </c>
      <c r="Q567">
        <v>0</v>
      </c>
      <c r="R567">
        <v>0</v>
      </c>
    </row>
    <row r="568" spans="1:18" x14ac:dyDescent="0.2">
      <c r="A568" t="s">
        <v>4635</v>
      </c>
      <c r="B568" t="s">
        <v>91</v>
      </c>
      <c r="C568" t="s">
        <v>265</v>
      </c>
      <c r="D568" t="s">
        <v>235</v>
      </c>
      <c r="E568" t="s">
        <v>94</v>
      </c>
      <c r="F568">
        <v>0</v>
      </c>
      <c r="G568">
        <v>0</v>
      </c>
      <c r="H568">
        <v>0</v>
      </c>
      <c r="I568">
        <v>0</v>
      </c>
      <c r="J568">
        <v>0</v>
      </c>
      <c r="K568">
        <v>0</v>
      </c>
      <c r="L568">
        <v>0</v>
      </c>
      <c r="M568">
        <v>0</v>
      </c>
      <c r="N568">
        <v>0</v>
      </c>
      <c r="O568">
        <v>30</v>
      </c>
      <c r="P568">
        <v>2</v>
      </c>
      <c r="Q568">
        <v>1</v>
      </c>
      <c r="R568">
        <v>31</v>
      </c>
    </row>
    <row r="569" spans="1:18" x14ac:dyDescent="0.2">
      <c r="A569" t="s">
        <v>4636</v>
      </c>
      <c r="B569" t="s">
        <v>84</v>
      </c>
      <c r="C569" t="s">
        <v>267</v>
      </c>
      <c r="D569" t="s">
        <v>281</v>
      </c>
      <c r="E569" t="s">
        <v>94</v>
      </c>
      <c r="F569">
        <v>1901</v>
      </c>
      <c r="G569">
        <v>44065.84</v>
      </c>
      <c r="H569">
        <v>31</v>
      </c>
      <c r="I569">
        <v>825</v>
      </c>
      <c r="J569">
        <v>106</v>
      </c>
      <c r="K569">
        <v>1747</v>
      </c>
      <c r="L569">
        <v>150.1</v>
      </c>
      <c r="M569">
        <v>1826</v>
      </c>
      <c r="N569">
        <v>43293.94</v>
      </c>
      <c r="O569">
        <v>237</v>
      </c>
      <c r="P569">
        <v>19</v>
      </c>
      <c r="Q569">
        <v>22</v>
      </c>
      <c r="R569">
        <v>234</v>
      </c>
    </row>
    <row r="570" spans="1:18" x14ac:dyDescent="0.2">
      <c r="A570" t="s">
        <v>4637</v>
      </c>
      <c r="B570" t="s">
        <v>86</v>
      </c>
      <c r="C570" t="s">
        <v>271</v>
      </c>
      <c r="D570" t="s">
        <v>254</v>
      </c>
      <c r="E570" t="s">
        <v>94</v>
      </c>
      <c r="F570">
        <v>72</v>
      </c>
      <c r="G570">
        <v>458</v>
      </c>
      <c r="H570">
        <v>2</v>
      </c>
      <c r="I570">
        <v>9</v>
      </c>
      <c r="J570">
        <v>5</v>
      </c>
      <c r="K570">
        <v>27</v>
      </c>
      <c r="L570">
        <v>1</v>
      </c>
      <c r="M570">
        <v>69</v>
      </c>
      <c r="N570">
        <v>441</v>
      </c>
      <c r="O570">
        <v>2</v>
      </c>
      <c r="P570">
        <v>0</v>
      </c>
      <c r="Q570">
        <v>1</v>
      </c>
      <c r="R570">
        <v>1</v>
      </c>
    </row>
    <row r="571" spans="1:18" x14ac:dyDescent="0.2">
      <c r="A571" t="s">
        <v>4638</v>
      </c>
      <c r="B571" t="s">
        <v>89</v>
      </c>
      <c r="C571" t="s">
        <v>272</v>
      </c>
      <c r="D571" t="s">
        <v>256</v>
      </c>
      <c r="E571" t="s">
        <v>94</v>
      </c>
      <c r="F571">
        <v>1</v>
      </c>
      <c r="G571">
        <v>14</v>
      </c>
      <c r="H571">
        <v>0</v>
      </c>
      <c r="I571">
        <v>0</v>
      </c>
      <c r="J571">
        <v>0</v>
      </c>
      <c r="K571">
        <v>0</v>
      </c>
      <c r="L571">
        <v>0</v>
      </c>
      <c r="M571">
        <v>1</v>
      </c>
      <c r="N571">
        <v>14</v>
      </c>
      <c r="O571">
        <v>0</v>
      </c>
      <c r="P571">
        <v>0</v>
      </c>
      <c r="Q571">
        <v>0</v>
      </c>
      <c r="R571">
        <v>0</v>
      </c>
    </row>
    <row r="572" spans="1:18" x14ac:dyDescent="0.2">
      <c r="A572" t="s">
        <v>4639</v>
      </c>
      <c r="B572" t="s">
        <v>84</v>
      </c>
      <c r="C572" t="s">
        <v>270</v>
      </c>
      <c r="D572" t="s">
        <v>115</v>
      </c>
      <c r="E572" t="s">
        <v>94</v>
      </c>
      <c r="F572">
        <v>339</v>
      </c>
      <c r="G572">
        <v>8293.64</v>
      </c>
      <c r="H572">
        <v>7</v>
      </c>
      <c r="I572">
        <v>133</v>
      </c>
      <c r="J572">
        <v>18</v>
      </c>
      <c r="K572">
        <v>207</v>
      </c>
      <c r="L572">
        <v>69.319999999999993</v>
      </c>
      <c r="M572">
        <v>328</v>
      </c>
      <c r="N572">
        <v>8288.9599999999991</v>
      </c>
      <c r="O572">
        <v>60</v>
      </c>
      <c r="P572">
        <v>7</v>
      </c>
      <c r="Q572">
        <v>7</v>
      </c>
      <c r="R572">
        <v>60</v>
      </c>
    </row>
    <row r="573" spans="1:18" x14ac:dyDescent="0.2">
      <c r="A573" t="s">
        <v>4640</v>
      </c>
      <c r="B573" t="s">
        <v>89</v>
      </c>
      <c r="C573" t="s">
        <v>266</v>
      </c>
      <c r="D573" t="s">
        <v>153</v>
      </c>
      <c r="E573" t="s">
        <v>94</v>
      </c>
      <c r="F573">
        <v>1</v>
      </c>
      <c r="G573">
        <v>12</v>
      </c>
      <c r="H573">
        <v>0</v>
      </c>
      <c r="I573">
        <v>0</v>
      </c>
      <c r="J573">
        <v>0</v>
      </c>
      <c r="K573">
        <v>0</v>
      </c>
      <c r="L573">
        <v>0</v>
      </c>
      <c r="M573">
        <v>1</v>
      </c>
      <c r="N573">
        <v>12</v>
      </c>
      <c r="O573">
        <v>0</v>
      </c>
      <c r="P573">
        <v>0</v>
      </c>
      <c r="Q573">
        <v>0</v>
      </c>
      <c r="R573">
        <v>0</v>
      </c>
    </row>
    <row r="574" spans="1:18" x14ac:dyDescent="0.2">
      <c r="A574" t="s">
        <v>4641</v>
      </c>
      <c r="B574" t="s">
        <v>86</v>
      </c>
      <c r="C574" t="s">
        <v>272</v>
      </c>
      <c r="D574" t="s">
        <v>139</v>
      </c>
      <c r="E574" t="s">
        <v>94</v>
      </c>
      <c r="F574">
        <v>219</v>
      </c>
      <c r="G574">
        <v>1630</v>
      </c>
      <c r="H574">
        <v>2</v>
      </c>
      <c r="I574">
        <v>17</v>
      </c>
      <c r="J574">
        <v>16</v>
      </c>
      <c r="K574">
        <v>132</v>
      </c>
      <c r="L574">
        <v>50</v>
      </c>
      <c r="M574">
        <v>205</v>
      </c>
      <c r="N574">
        <v>1565</v>
      </c>
      <c r="O574">
        <v>13</v>
      </c>
      <c r="P574">
        <v>0</v>
      </c>
      <c r="Q574">
        <v>4</v>
      </c>
      <c r="R574">
        <v>9</v>
      </c>
    </row>
    <row r="575" spans="1:18" x14ac:dyDescent="0.2">
      <c r="A575" t="s">
        <v>4642</v>
      </c>
      <c r="B575" t="s">
        <v>89</v>
      </c>
      <c r="C575" t="s">
        <v>270</v>
      </c>
      <c r="D575" t="s">
        <v>108</v>
      </c>
      <c r="E575" t="s">
        <v>94</v>
      </c>
      <c r="F575">
        <v>1</v>
      </c>
      <c r="G575">
        <v>35</v>
      </c>
      <c r="H575">
        <v>0</v>
      </c>
      <c r="I575">
        <v>0</v>
      </c>
      <c r="J575">
        <v>0</v>
      </c>
      <c r="K575">
        <v>0</v>
      </c>
      <c r="L575">
        <v>0</v>
      </c>
      <c r="M575">
        <v>1</v>
      </c>
      <c r="N575">
        <v>35</v>
      </c>
      <c r="O575">
        <v>0</v>
      </c>
      <c r="P575">
        <v>0</v>
      </c>
      <c r="Q575">
        <v>0</v>
      </c>
      <c r="R575">
        <v>0</v>
      </c>
    </row>
    <row r="576" spans="1:18" x14ac:dyDescent="0.2">
      <c r="A576" t="s">
        <v>4643</v>
      </c>
      <c r="B576" t="s">
        <v>91</v>
      </c>
      <c r="C576" t="s">
        <v>273</v>
      </c>
      <c r="D576" t="s">
        <v>273</v>
      </c>
      <c r="E576" t="s">
        <v>94</v>
      </c>
      <c r="F576">
        <v>0</v>
      </c>
      <c r="G576">
        <v>0</v>
      </c>
      <c r="H576">
        <v>0</v>
      </c>
      <c r="I576">
        <v>0</v>
      </c>
      <c r="J576">
        <v>0</v>
      </c>
      <c r="K576">
        <v>0</v>
      </c>
      <c r="L576">
        <v>0</v>
      </c>
      <c r="M576">
        <v>0</v>
      </c>
      <c r="N576">
        <v>0</v>
      </c>
      <c r="O576">
        <v>18</v>
      </c>
      <c r="P576">
        <v>2</v>
      </c>
      <c r="Q576">
        <v>2</v>
      </c>
      <c r="R576">
        <v>18</v>
      </c>
    </row>
    <row r="577" spans="1:18" x14ac:dyDescent="0.2">
      <c r="A577" t="s">
        <v>4644</v>
      </c>
      <c r="B577" t="s">
        <v>87</v>
      </c>
      <c r="C577" t="s">
        <v>264</v>
      </c>
      <c r="D577" t="s">
        <v>175</v>
      </c>
      <c r="E577" t="s">
        <v>94</v>
      </c>
      <c r="F577">
        <v>108</v>
      </c>
      <c r="G577">
        <v>5403.52</v>
      </c>
      <c r="H577">
        <v>4</v>
      </c>
      <c r="I577">
        <v>170</v>
      </c>
      <c r="J577">
        <v>6</v>
      </c>
      <c r="K577">
        <v>292.83999999999997</v>
      </c>
      <c r="L577">
        <v>15.32</v>
      </c>
      <c r="M577">
        <v>106</v>
      </c>
      <c r="N577">
        <v>5296</v>
      </c>
      <c r="O577">
        <v>19</v>
      </c>
      <c r="P577">
        <v>0</v>
      </c>
      <c r="Q577">
        <v>0</v>
      </c>
      <c r="R577">
        <v>19</v>
      </c>
    </row>
    <row r="578" spans="1:18" x14ac:dyDescent="0.2">
      <c r="A578" t="s">
        <v>4645</v>
      </c>
      <c r="B578" t="s">
        <v>84</v>
      </c>
      <c r="C578" t="s">
        <v>265</v>
      </c>
      <c r="D578" t="s">
        <v>221</v>
      </c>
      <c r="E578" t="s">
        <v>94</v>
      </c>
      <c r="F578">
        <v>182</v>
      </c>
      <c r="G578">
        <v>3950.84</v>
      </c>
      <c r="H578">
        <v>2</v>
      </c>
      <c r="I578">
        <v>136</v>
      </c>
      <c r="J578">
        <v>14</v>
      </c>
      <c r="K578">
        <v>463</v>
      </c>
      <c r="L578">
        <v>146.16</v>
      </c>
      <c r="M578">
        <v>170</v>
      </c>
      <c r="N578">
        <v>3770</v>
      </c>
      <c r="O578">
        <v>38</v>
      </c>
      <c r="P578">
        <v>3</v>
      </c>
      <c r="Q578">
        <v>4</v>
      </c>
      <c r="R578">
        <v>37</v>
      </c>
    </row>
    <row r="579" spans="1:18" x14ac:dyDescent="0.2">
      <c r="A579" t="s">
        <v>4646</v>
      </c>
      <c r="B579" t="s">
        <v>87</v>
      </c>
      <c r="C579" t="s">
        <v>266</v>
      </c>
      <c r="D579" t="s">
        <v>151</v>
      </c>
      <c r="E579" t="s">
        <v>94</v>
      </c>
      <c r="F579">
        <v>121</v>
      </c>
      <c r="G579">
        <v>6211.68</v>
      </c>
      <c r="H579">
        <v>4</v>
      </c>
      <c r="I579">
        <v>356</v>
      </c>
      <c r="J579">
        <v>6</v>
      </c>
      <c r="K579">
        <v>206</v>
      </c>
      <c r="L579">
        <v>73.8</v>
      </c>
      <c r="M579">
        <v>119</v>
      </c>
      <c r="N579">
        <v>6435.48</v>
      </c>
      <c r="O579">
        <v>38</v>
      </c>
      <c r="P579">
        <v>2</v>
      </c>
      <c r="Q579">
        <v>7</v>
      </c>
      <c r="R579">
        <v>33</v>
      </c>
    </row>
    <row r="580" spans="1:18" x14ac:dyDescent="0.2">
      <c r="A580" t="s">
        <v>4647</v>
      </c>
      <c r="B580" t="s">
        <v>86</v>
      </c>
      <c r="C580" t="s">
        <v>266</v>
      </c>
      <c r="D580" t="s">
        <v>172</v>
      </c>
      <c r="E580" t="s">
        <v>94</v>
      </c>
      <c r="F580">
        <v>192</v>
      </c>
      <c r="G580">
        <v>1132.96</v>
      </c>
      <c r="H580">
        <v>7</v>
      </c>
      <c r="I580">
        <v>36</v>
      </c>
      <c r="J580">
        <v>13</v>
      </c>
      <c r="K580">
        <v>67</v>
      </c>
      <c r="L580">
        <v>4.04</v>
      </c>
      <c r="M580">
        <v>186</v>
      </c>
      <c r="N580">
        <v>1106</v>
      </c>
      <c r="O580">
        <v>17</v>
      </c>
      <c r="P580">
        <v>3</v>
      </c>
      <c r="Q580">
        <v>3</v>
      </c>
      <c r="R580">
        <v>17</v>
      </c>
    </row>
    <row r="581" spans="1:18" x14ac:dyDescent="0.2">
      <c r="A581" t="s">
        <v>4648</v>
      </c>
      <c r="B581" t="s">
        <v>86</v>
      </c>
      <c r="C581" t="s">
        <v>266</v>
      </c>
      <c r="D581" t="s">
        <v>177</v>
      </c>
      <c r="E581" t="s">
        <v>94</v>
      </c>
      <c r="F581">
        <v>282</v>
      </c>
      <c r="G581">
        <v>1658.4</v>
      </c>
      <c r="H581">
        <v>7</v>
      </c>
      <c r="I581">
        <v>29</v>
      </c>
      <c r="J581">
        <v>19</v>
      </c>
      <c r="K581">
        <v>108</v>
      </c>
      <c r="L581">
        <v>13.1</v>
      </c>
      <c r="M581">
        <v>270</v>
      </c>
      <c r="N581">
        <v>1592.5</v>
      </c>
      <c r="O581">
        <v>44</v>
      </c>
      <c r="P581">
        <v>5</v>
      </c>
      <c r="Q581">
        <v>5</v>
      </c>
      <c r="R581">
        <v>44</v>
      </c>
    </row>
    <row r="582" spans="1:18" x14ac:dyDescent="0.2">
      <c r="A582" t="s">
        <v>4649</v>
      </c>
      <c r="B582" t="s">
        <v>87</v>
      </c>
      <c r="C582" t="s">
        <v>264</v>
      </c>
      <c r="D582" t="s">
        <v>136</v>
      </c>
      <c r="E582" t="s">
        <v>94</v>
      </c>
      <c r="F582">
        <v>82</v>
      </c>
      <c r="G582">
        <v>4379</v>
      </c>
      <c r="H582">
        <v>2</v>
      </c>
      <c r="I582">
        <v>67</v>
      </c>
      <c r="J582">
        <v>5</v>
      </c>
      <c r="K582">
        <v>321</v>
      </c>
      <c r="L582">
        <v>125</v>
      </c>
      <c r="M582">
        <v>79</v>
      </c>
      <c r="N582">
        <v>4250</v>
      </c>
      <c r="O582">
        <v>22</v>
      </c>
      <c r="P582">
        <v>2</v>
      </c>
      <c r="Q582">
        <v>1</v>
      </c>
      <c r="R582">
        <v>23</v>
      </c>
    </row>
    <row r="583" spans="1:18" x14ac:dyDescent="0.2">
      <c r="A583" t="s">
        <v>4650</v>
      </c>
      <c r="B583" t="s">
        <v>84</v>
      </c>
      <c r="C583" t="s">
        <v>273</v>
      </c>
      <c r="D583" t="s">
        <v>273</v>
      </c>
      <c r="E583" t="s">
        <v>94</v>
      </c>
      <c r="F583">
        <v>11</v>
      </c>
      <c r="G583">
        <v>286</v>
      </c>
      <c r="H583">
        <v>5</v>
      </c>
      <c r="I583">
        <v>107</v>
      </c>
      <c r="J583">
        <v>5</v>
      </c>
      <c r="K583">
        <v>88</v>
      </c>
      <c r="L583">
        <v>0</v>
      </c>
      <c r="M583">
        <v>11</v>
      </c>
      <c r="N583">
        <v>305</v>
      </c>
      <c r="O583">
        <v>25</v>
      </c>
      <c r="P583">
        <v>4</v>
      </c>
      <c r="Q583">
        <v>3</v>
      </c>
      <c r="R583">
        <v>26</v>
      </c>
    </row>
    <row r="584" spans="1:18" x14ac:dyDescent="0.2">
      <c r="A584" t="s">
        <v>4651</v>
      </c>
      <c r="B584" t="s">
        <v>87</v>
      </c>
      <c r="C584" t="s">
        <v>265</v>
      </c>
      <c r="D584" t="s">
        <v>279</v>
      </c>
      <c r="E584" t="s">
        <v>94</v>
      </c>
      <c r="F584">
        <v>2797</v>
      </c>
      <c r="G584">
        <v>124186.32</v>
      </c>
      <c r="H584">
        <v>117</v>
      </c>
      <c r="I584">
        <v>4641</v>
      </c>
      <c r="J584">
        <v>154</v>
      </c>
      <c r="K584">
        <v>5288.84</v>
      </c>
      <c r="L584">
        <v>755.2</v>
      </c>
      <c r="M584">
        <v>2760</v>
      </c>
      <c r="N584">
        <v>124293.68</v>
      </c>
      <c r="O584">
        <v>386</v>
      </c>
      <c r="P584">
        <v>64</v>
      </c>
      <c r="Q584">
        <v>36</v>
      </c>
      <c r="R584">
        <v>414</v>
      </c>
    </row>
    <row r="585" spans="1:18" x14ac:dyDescent="0.2">
      <c r="A585" t="s">
        <v>4652</v>
      </c>
      <c r="B585" t="s">
        <v>86</v>
      </c>
      <c r="C585" t="s">
        <v>266</v>
      </c>
      <c r="D585" t="s">
        <v>153</v>
      </c>
      <c r="E585" t="s">
        <v>94</v>
      </c>
      <c r="F585">
        <v>74</v>
      </c>
      <c r="G585">
        <v>412</v>
      </c>
      <c r="H585">
        <v>0</v>
      </c>
      <c r="I585">
        <v>0</v>
      </c>
      <c r="J585">
        <v>7</v>
      </c>
      <c r="K585">
        <v>40</v>
      </c>
      <c r="L585">
        <v>4</v>
      </c>
      <c r="M585">
        <v>67</v>
      </c>
      <c r="N585">
        <v>376</v>
      </c>
      <c r="O585">
        <v>4</v>
      </c>
      <c r="P585">
        <v>2</v>
      </c>
      <c r="Q585">
        <v>0</v>
      </c>
      <c r="R585">
        <v>6</v>
      </c>
    </row>
    <row r="586" spans="1:18" x14ac:dyDescent="0.2">
      <c r="A586" t="s">
        <v>4653</v>
      </c>
      <c r="B586" t="s">
        <v>86</v>
      </c>
      <c r="C586" t="s">
        <v>264</v>
      </c>
      <c r="D586" t="s">
        <v>191</v>
      </c>
      <c r="E586" t="s">
        <v>94</v>
      </c>
      <c r="F586">
        <v>238</v>
      </c>
      <c r="G586">
        <v>1692.48</v>
      </c>
      <c r="H586">
        <v>5</v>
      </c>
      <c r="I586">
        <v>24</v>
      </c>
      <c r="J586">
        <v>15</v>
      </c>
      <c r="K586">
        <v>99</v>
      </c>
      <c r="L586">
        <v>-2.98</v>
      </c>
      <c r="M586">
        <v>228</v>
      </c>
      <c r="N586">
        <v>1614.5</v>
      </c>
      <c r="O586">
        <v>15</v>
      </c>
      <c r="P586">
        <v>0</v>
      </c>
      <c r="Q586">
        <v>2</v>
      </c>
      <c r="R586">
        <v>13</v>
      </c>
    </row>
    <row r="587" spans="1:18" x14ac:dyDescent="0.2">
      <c r="A587" t="s">
        <v>4654</v>
      </c>
      <c r="B587" t="s">
        <v>91</v>
      </c>
      <c r="C587" t="s">
        <v>270</v>
      </c>
      <c r="D587" t="s">
        <v>218</v>
      </c>
      <c r="E587" t="s">
        <v>94</v>
      </c>
      <c r="F587">
        <v>0</v>
      </c>
      <c r="G587">
        <v>0</v>
      </c>
      <c r="H587">
        <v>0</v>
      </c>
      <c r="I587">
        <v>0</v>
      </c>
      <c r="J587">
        <v>0</v>
      </c>
      <c r="K587">
        <v>0</v>
      </c>
      <c r="L587">
        <v>0</v>
      </c>
      <c r="M587">
        <v>0</v>
      </c>
      <c r="N587">
        <v>0</v>
      </c>
      <c r="O587">
        <v>40</v>
      </c>
      <c r="P587">
        <v>4</v>
      </c>
      <c r="Q587">
        <v>2</v>
      </c>
      <c r="R587">
        <v>42</v>
      </c>
    </row>
    <row r="588" spans="1:18" x14ac:dyDescent="0.2">
      <c r="A588" t="s">
        <v>4655</v>
      </c>
      <c r="B588" t="s">
        <v>91</v>
      </c>
      <c r="C588" t="s">
        <v>266</v>
      </c>
      <c r="D588" t="s">
        <v>177</v>
      </c>
      <c r="E588" t="s">
        <v>94</v>
      </c>
      <c r="F588">
        <v>0</v>
      </c>
      <c r="G588">
        <v>0</v>
      </c>
      <c r="H588">
        <v>0</v>
      </c>
      <c r="I588">
        <v>0</v>
      </c>
      <c r="J588">
        <v>0</v>
      </c>
      <c r="K588">
        <v>0</v>
      </c>
      <c r="L588">
        <v>0</v>
      </c>
      <c r="M588">
        <v>0</v>
      </c>
      <c r="N588">
        <v>0</v>
      </c>
      <c r="O588">
        <v>171</v>
      </c>
      <c r="P588">
        <v>13</v>
      </c>
      <c r="Q588">
        <v>14</v>
      </c>
      <c r="R588">
        <v>170</v>
      </c>
    </row>
    <row r="589" spans="1:18" x14ac:dyDescent="0.2">
      <c r="A589" t="s">
        <v>4656</v>
      </c>
      <c r="B589" t="s">
        <v>89</v>
      </c>
      <c r="C589" t="s">
        <v>268</v>
      </c>
      <c r="D589" t="s">
        <v>114</v>
      </c>
      <c r="E589" t="s">
        <v>94</v>
      </c>
      <c r="F589">
        <v>1</v>
      </c>
      <c r="G589">
        <v>16</v>
      </c>
      <c r="H589">
        <v>0</v>
      </c>
      <c r="I589">
        <v>0</v>
      </c>
      <c r="J589">
        <v>1</v>
      </c>
      <c r="K589">
        <v>16</v>
      </c>
      <c r="L589">
        <v>0</v>
      </c>
      <c r="M589">
        <v>0</v>
      </c>
      <c r="N589">
        <v>0</v>
      </c>
      <c r="O589">
        <v>0</v>
      </c>
      <c r="P589">
        <v>0</v>
      </c>
      <c r="Q589">
        <v>0</v>
      </c>
      <c r="R589">
        <v>0</v>
      </c>
    </row>
    <row r="590" spans="1:18" x14ac:dyDescent="0.2">
      <c r="A590" t="s">
        <v>4657</v>
      </c>
      <c r="B590" t="s">
        <v>84</v>
      </c>
      <c r="C590" t="s">
        <v>271</v>
      </c>
      <c r="D590" t="s">
        <v>224</v>
      </c>
      <c r="E590" t="s">
        <v>94</v>
      </c>
      <c r="F590">
        <v>721</v>
      </c>
      <c r="G590">
        <v>19305.68</v>
      </c>
      <c r="H590">
        <v>12</v>
      </c>
      <c r="I590">
        <v>536</v>
      </c>
      <c r="J590">
        <v>52</v>
      </c>
      <c r="K590">
        <v>1257</v>
      </c>
      <c r="L590">
        <v>27.32</v>
      </c>
      <c r="M590">
        <v>681</v>
      </c>
      <c r="N590">
        <v>18612</v>
      </c>
      <c r="O590">
        <v>83</v>
      </c>
      <c r="P590">
        <v>8</v>
      </c>
      <c r="Q590">
        <v>15</v>
      </c>
      <c r="R590">
        <v>76</v>
      </c>
    </row>
    <row r="591" spans="1:18" x14ac:dyDescent="0.2">
      <c r="A591" t="s">
        <v>4658</v>
      </c>
      <c r="B591" t="s">
        <v>86</v>
      </c>
      <c r="C591" t="s">
        <v>266</v>
      </c>
      <c r="D591" t="s">
        <v>133</v>
      </c>
      <c r="E591" t="s">
        <v>94</v>
      </c>
      <c r="F591">
        <v>309</v>
      </c>
      <c r="G591">
        <v>1812.44</v>
      </c>
      <c r="H591">
        <v>5</v>
      </c>
      <c r="I591">
        <v>29</v>
      </c>
      <c r="J591">
        <v>15</v>
      </c>
      <c r="K591">
        <v>81.48</v>
      </c>
      <c r="L591">
        <v>23.54</v>
      </c>
      <c r="M591">
        <v>299</v>
      </c>
      <c r="N591">
        <v>1783.5</v>
      </c>
      <c r="O591">
        <v>36</v>
      </c>
      <c r="P591">
        <v>3</v>
      </c>
      <c r="Q591">
        <v>0</v>
      </c>
      <c r="R591">
        <v>39</v>
      </c>
    </row>
    <row r="592" spans="1:18" x14ac:dyDescent="0.2">
      <c r="A592" t="s">
        <v>4659</v>
      </c>
      <c r="B592" t="s">
        <v>89</v>
      </c>
      <c r="C592" t="s">
        <v>270</v>
      </c>
      <c r="D592" t="s">
        <v>232</v>
      </c>
      <c r="E592" t="s">
        <v>94</v>
      </c>
      <c r="F592">
        <v>2</v>
      </c>
      <c r="G592">
        <v>90</v>
      </c>
      <c r="H592">
        <v>0</v>
      </c>
      <c r="I592">
        <v>0</v>
      </c>
      <c r="J592">
        <v>0</v>
      </c>
      <c r="K592">
        <v>0</v>
      </c>
      <c r="L592">
        <v>0</v>
      </c>
      <c r="M592">
        <v>2</v>
      </c>
      <c r="N592">
        <v>90</v>
      </c>
      <c r="O592">
        <v>0</v>
      </c>
      <c r="P592">
        <v>0</v>
      </c>
      <c r="Q592">
        <v>0</v>
      </c>
      <c r="R592">
        <v>0</v>
      </c>
    </row>
    <row r="593" spans="1:18" x14ac:dyDescent="0.2">
      <c r="A593" t="s">
        <v>4660</v>
      </c>
      <c r="B593" t="s">
        <v>89</v>
      </c>
      <c r="C593" t="s">
        <v>268</v>
      </c>
      <c r="D593" t="s">
        <v>225</v>
      </c>
      <c r="E593" t="s">
        <v>94</v>
      </c>
      <c r="F593">
        <v>1</v>
      </c>
      <c r="G593">
        <v>15</v>
      </c>
      <c r="H593">
        <v>0</v>
      </c>
      <c r="I593">
        <v>0</v>
      </c>
      <c r="J593">
        <v>0</v>
      </c>
      <c r="K593">
        <v>0</v>
      </c>
      <c r="L593">
        <v>0</v>
      </c>
      <c r="M593">
        <v>1</v>
      </c>
      <c r="N593">
        <v>15</v>
      </c>
      <c r="O593">
        <v>0</v>
      </c>
      <c r="P593">
        <v>0</v>
      </c>
      <c r="Q593">
        <v>0</v>
      </c>
      <c r="R593">
        <v>0</v>
      </c>
    </row>
    <row r="594" spans="1:18" x14ac:dyDescent="0.2">
      <c r="A594" t="s">
        <v>4661</v>
      </c>
      <c r="B594" t="s">
        <v>86</v>
      </c>
      <c r="C594" t="s">
        <v>271</v>
      </c>
      <c r="D594" t="s">
        <v>285</v>
      </c>
      <c r="E594" t="s">
        <v>94</v>
      </c>
      <c r="F594">
        <v>2285</v>
      </c>
      <c r="G594">
        <v>15407.44</v>
      </c>
      <c r="H594">
        <v>38</v>
      </c>
      <c r="I594">
        <v>199.5</v>
      </c>
      <c r="J594">
        <v>189</v>
      </c>
      <c r="K594">
        <v>1179</v>
      </c>
      <c r="L594">
        <v>125.06</v>
      </c>
      <c r="M594">
        <v>2134</v>
      </c>
      <c r="N594">
        <v>14553</v>
      </c>
      <c r="O594">
        <v>127</v>
      </c>
      <c r="P594">
        <v>20</v>
      </c>
      <c r="Q594">
        <v>17</v>
      </c>
      <c r="R594">
        <v>130</v>
      </c>
    </row>
    <row r="595" spans="1:18" x14ac:dyDescent="0.2">
      <c r="A595" t="s">
        <v>4662</v>
      </c>
      <c r="B595" t="s">
        <v>86</v>
      </c>
      <c r="C595" t="s">
        <v>264</v>
      </c>
      <c r="D595" t="s">
        <v>178</v>
      </c>
      <c r="E595" t="s">
        <v>94</v>
      </c>
      <c r="F595">
        <v>344</v>
      </c>
      <c r="G595">
        <v>2569.96</v>
      </c>
      <c r="H595">
        <v>7</v>
      </c>
      <c r="I595">
        <v>34</v>
      </c>
      <c r="J595">
        <v>30</v>
      </c>
      <c r="K595">
        <v>222</v>
      </c>
      <c r="L595">
        <v>11.04</v>
      </c>
      <c r="M595">
        <v>321</v>
      </c>
      <c r="N595">
        <v>2393</v>
      </c>
      <c r="O595">
        <v>13</v>
      </c>
      <c r="P595">
        <v>0</v>
      </c>
      <c r="Q595">
        <v>0</v>
      </c>
      <c r="R595">
        <v>13</v>
      </c>
    </row>
    <row r="596" spans="1:18" x14ac:dyDescent="0.2">
      <c r="A596" t="s">
        <v>4663</v>
      </c>
      <c r="B596" t="s">
        <v>87</v>
      </c>
      <c r="C596" t="s">
        <v>264</v>
      </c>
      <c r="D596" t="s">
        <v>246</v>
      </c>
      <c r="E596" t="s">
        <v>94</v>
      </c>
      <c r="F596">
        <v>208</v>
      </c>
      <c r="G596">
        <v>8924.68</v>
      </c>
      <c r="H596">
        <v>9</v>
      </c>
      <c r="I596">
        <v>414</v>
      </c>
      <c r="J596">
        <v>10</v>
      </c>
      <c r="K596">
        <v>330</v>
      </c>
      <c r="L596">
        <v>75.8</v>
      </c>
      <c r="M596">
        <v>207</v>
      </c>
      <c r="N596">
        <v>9084.48</v>
      </c>
      <c r="O596">
        <v>21</v>
      </c>
      <c r="P596">
        <v>0</v>
      </c>
      <c r="Q596">
        <v>0</v>
      </c>
      <c r="R596">
        <v>21</v>
      </c>
    </row>
    <row r="597" spans="1:18" x14ac:dyDescent="0.2">
      <c r="A597" t="s">
        <v>4664</v>
      </c>
      <c r="B597" t="s">
        <v>84</v>
      </c>
      <c r="C597" t="s">
        <v>268</v>
      </c>
      <c r="D597" t="s">
        <v>179</v>
      </c>
      <c r="E597" t="s">
        <v>94</v>
      </c>
      <c r="F597">
        <v>315</v>
      </c>
      <c r="G597">
        <v>9717.32</v>
      </c>
      <c r="H597">
        <v>3</v>
      </c>
      <c r="I597">
        <v>120</v>
      </c>
      <c r="J597">
        <v>13</v>
      </c>
      <c r="K597">
        <v>158</v>
      </c>
      <c r="L597">
        <v>30.18</v>
      </c>
      <c r="M597">
        <v>305</v>
      </c>
      <c r="N597">
        <v>9709.5</v>
      </c>
      <c r="O597">
        <v>44</v>
      </c>
      <c r="P597">
        <v>4</v>
      </c>
      <c r="Q597">
        <v>4</v>
      </c>
      <c r="R597">
        <v>44</v>
      </c>
    </row>
    <row r="598" spans="1:18" x14ac:dyDescent="0.2">
      <c r="A598" t="s">
        <v>4665</v>
      </c>
      <c r="B598" t="s">
        <v>86</v>
      </c>
      <c r="C598" t="s">
        <v>266</v>
      </c>
      <c r="D598" t="s">
        <v>126</v>
      </c>
      <c r="E598" t="s">
        <v>94</v>
      </c>
      <c r="F598">
        <v>101</v>
      </c>
      <c r="G598">
        <v>600.48</v>
      </c>
      <c r="H598">
        <v>1</v>
      </c>
      <c r="I598">
        <v>3</v>
      </c>
      <c r="J598">
        <v>4</v>
      </c>
      <c r="K598">
        <v>24</v>
      </c>
      <c r="L598">
        <v>10.02</v>
      </c>
      <c r="M598">
        <v>98</v>
      </c>
      <c r="N598">
        <v>589.5</v>
      </c>
      <c r="O598">
        <v>6</v>
      </c>
      <c r="P598">
        <v>0</v>
      </c>
      <c r="Q598">
        <v>0</v>
      </c>
      <c r="R598">
        <v>6</v>
      </c>
    </row>
    <row r="599" spans="1:18" x14ac:dyDescent="0.2">
      <c r="A599" t="s">
        <v>4666</v>
      </c>
      <c r="B599" t="s">
        <v>84</v>
      </c>
      <c r="C599" t="s">
        <v>266</v>
      </c>
      <c r="D599" t="s">
        <v>241</v>
      </c>
      <c r="E599" t="s">
        <v>94</v>
      </c>
      <c r="F599">
        <v>282</v>
      </c>
      <c r="G599">
        <v>6903.96</v>
      </c>
      <c r="H599">
        <v>8</v>
      </c>
      <c r="I599">
        <v>231</v>
      </c>
      <c r="J599">
        <v>11</v>
      </c>
      <c r="K599">
        <v>150</v>
      </c>
      <c r="L599">
        <v>-77.98</v>
      </c>
      <c r="M599">
        <v>279</v>
      </c>
      <c r="N599">
        <v>6906.98</v>
      </c>
      <c r="O599">
        <v>177</v>
      </c>
      <c r="P599">
        <v>21</v>
      </c>
      <c r="Q599">
        <v>21</v>
      </c>
      <c r="R599">
        <v>177</v>
      </c>
    </row>
    <row r="600" spans="1:18" x14ac:dyDescent="0.2">
      <c r="A600" t="s">
        <v>4667</v>
      </c>
      <c r="B600" t="s">
        <v>91</v>
      </c>
      <c r="C600" t="s">
        <v>266</v>
      </c>
      <c r="D600" t="s">
        <v>242</v>
      </c>
      <c r="E600" t="s">
        <v>94</v>
      </c>
      <c r="F600">
        <v>0</v>
      </c>
      <c r="G600">
        <v>0</v>
      </c>
      <c r="H600">
        <v>0</v>
      </c>
      <c r="I600">
        <v>0</v>
      </c>
      <c r="J600">
        <v>0</v>
      </c>
      <c r="K600">
        <v>0</v>
      </c>
      <c r="L600">
        <v>0</v>
      </c>
      <c r="M600">
        <v>0</v>
      </c>
      <c r="N600">
        <v>0</v>
      </c>
      <c r="O600">
        <v>194</v>
      </c>
      <c r="P600">
        <v>9</v>
      </c>
      <c r="Q600">
        <v>24</v>
      </c>
      <c r="R600">
        <v>179</v>
      </c>
    </row>
    <row r="601" spans="1:18" x14ac:dyDescent="0.2">
      <c r="A601" t="s">
        <v>4668</v>
      </c>
      <c r="B601" t="s">
        <v>87</v>
      </c>
      <c r="C601" t="s">
        <v>271</v>
      </c>
      <c r="D601" t="s">
        <v>285</v>
      </c>
      <c r="E601" t="s">
        <v>94</v>
      </c>
      <c r="F601">
        <v>2133</v>
      </c>
      <c r="G601">
        <v>104236.28</v>
      </c>
      <c r="H601">
        <v>62</v>
      </c>
      <c r="I601">
        <v>2942</v>
      </c>
      <c r="J601">
        <v>107</v>
      </c>
      <c r="K601">
        <v>4377.84</v>
      </c>
      <c r="L601">
        <v>678.44</v>
      </c>
      <c r="M601">
        <v>2088</v>
      </c>
      <c r="N601">
        <v>103478.88</v>
      </c>
      <c r="O601">
        <v>350</v>
      </c>
      <c r="P601">
        <v>32</v>
      </c>
      <c r="Q601">
        <v>41</v>
      </c>
      <c r="R601">
        <v>341</v>
      </c>
    </row>
    <row r="602" spans="1:18" x14ac:dyDescent="0.2">
      <c r="A602" t="s">
        <v>4669</v>
      </c>
      <c r="B602" t="s">
        <v>84</v>
      </c>
      <c r="C602" t="s">
        <v>269</v>
      </c>
      <c r="D602" t="s">
        <v>167</v>
      </c>
      <c r="E602" t="s">
        <v>94</v>
      </c>
      <c r="F602">
        <v>1580</v>
      </c>
      <c r="G602">
        <v>35650.480000000003</v>
      </c>
      <c r="H602">
        <v>40</v>
      </c>
      <c r="I602">
        <v>911</v>
      </c>
      <c r="J602">
        <v>83</v>
      </c>
      <c r="K602">
        <v>1238</v>
      </c>
      <c r="L602">
        <v>81.96</v>
      </c>
      <c r="M602">
        <v>1537</v>
      </c>
      <c r="N602">
        <v>35405.440000000002</v>
      </c>
      <c r="O602">
        <v>439</v>
      </c>
      <c r="P602">
        <v>34</v>
      </c>
      <c r="Q602">
        <v>54</v>
      </c>
      <c r="R602">
        <v>419</v>
      </c>
    </row>
    <row r="603" spans="1:18" x14ac:dyDescent="0.2">
      <c r="A603" t="s">
        <v>4670</v>
      </c>
      <c r="B603" t="s">
        <v>86</v>
      </c>
      <c r="C603" t="s">
        <v>267</v>
      </c>
      <c r="D603" t="s">
        <v>157</v>
      </c>
      <c r="E603" t="s">
        <v>94</v>
      </c>
      <c r="F603">
        <v>51</v>
      </c>
      <c r="G603">
        <v>334</v>
      </c>
      <c r="H603">
        <v>1</v>
      </c>
      <c r="I603">
        <v>6</v>
      </c>
      <c r="J603">
        <v>4</v>
      </c>
      <c r="K603">
        <v>30</v>
      </c>
      <c r="L603">
        <v>0</v>
      </c>
      <c r="M603">
        <v>48</v>
      </c>
      <c r="N603">
        <v>310</v>
      </c>
      <c r="O603">
        <v>1</v>
      </c>
      <c r="P603">
        <v>0</v>
      </c>
      <c r="Q603">
        <v>0</v>
      </c>
      <c r="R603">
        <v>1</v>
      </c>
    </row>
    <row r="604" spans="1:18" x14ac:dyDescent="0.2">
      <c r="A604" t="s">
        <v>4671</v>
      </c>
      <c r="B604" t="s">
        <v>87</v>
      </c>
      <c r="C604" t="s">
        <v>266</v>
      </c>
      <c r="D604" t="s">
        <v>166</v>
      </c>
      <c r="E604" t="s">
        <v>94</v>
      </c>
      <c r="F604">
        <v>70</v>
      </c>
      <c r="G604">
        <v>2884.68</v>
      </c>
      <c r="H604">
        <v>3</v>
      </c>
      <c r="I604">
        <v>144</v>
      </c>
      <c r="J604">
        <v>4</v>
      </c>
      <c r="K604">
        <v>138</v>
      </c>
      <c r="L604">
        <v>19.32</v>
      </c>
      <c r="M604">
        <v>69</v>
      </c>
      <c r="N604">
        <v>2910</v>
      </c>
      <c r="O604">
        <v>24</v>
      </c>
      <c r="P604">
        <v>2</v>
      </c>
      <c r="Q604">
        <v>3</v>
      </c>
      <c r="R604">
        <v>23</v>
      </c>
    </row>
    <row r="605" spans="1:18" x14ac:dyDescent="0.2">
      <c r="A605" t="s">
        <v>4672</v>
      </c>
      <c r="B605" t="s">
        <v>89</v>
      </c>
      <c r="C605" t="s">
        <v>268</v>
      </c>
      <c r="D605" t="s">
        <v>282</v>
      </c>
      <c r="E605" t="s">
        <v>94</v>
      </c>
      <c r="F605">
        <v>16</v>
      </c>
      <c r="G605">
        <v>435</v>
      </c>
      <c r="H605">
        <v>0</v>
      </c>
      <c r="I605">
        <v>0</v>
      </c>
      <c r="J605">
        <v>2</v>
      </c>
      <c r="K605">
        <v>40</v>
      </c>
      <c r="L605">
        <v>56</v>
      </c>
      <c r="M605">
        <v>14</v>
      </c>
      <c r="N605">
        <v>451</v>
      </c>
      <c r="O605">
        <v>0</v>
      </c>
      <c r="P605">
        <v>0</v>
      </c>
      <c r="Q605">
        <v>0</v>
      </c>
      <c r="R605">
        <v>0</v>
      </c>
    </row>
    <row r="606" spans="1:18" x14ac:dyDescent="0.2">
      <c r="A606" t="s">
        <v>4673</v>
      </c>
      <c r="B606" t="s">
        <v>86</v>
      </c>
      <c r="C606" t="s">
        <v>269</v>
      </c>
      <c r="D606" t="s">
        <v>116</v>
      </c>
      <c r="E606" t="s">
        <v>94</v>
      </c>
      <c r="F606">
        <v>144</v>
      </c>
      <c r="G606">
        <v>848</v>
      </c>
      <c r="H606">
        <v>4</v>
      </c>
      <c r="I606">
        <v>23.5</v>
      </c>
      <c r="J606">
        <v>7</v>
      </c>
      <c r="K606">
        <v>40</v>
      </c>
      <c r="L606">
        <v>-4</v>
      </c>
      <c r="M606">
        <v>141</v>
      </c>
      <c r="N606">
        <v>827.5</v>
      </c>
      <c r="O606">
        <v>3</v>
      </c>
      <c r="P606">
        <v>0</v>
      </c>
      <c r="Q606">
        <v>1</v>
      </c>
      <c r="R606">
        <v>2</v>
      </c>
    </row>
    <row r="607" spans="1:18" x14ac:dyDescent="0.2">
      <c r="A607" t="s">
        <v>4674</v>
      </c>
      <c r="B607" t="s">
        <v>84</v>
      </c>
      <c r="C607" t="s">
        <v>269</v>
      </c>
      <c r="D607" t="s">
        <v>203</v>
      </c>
      <c r="E607" t="s">
        <v>94</v>
      </c>
      <c r="F607">
        <v>171</v>
      </c>
      <c r="G607">
        <v>4409.68</v>
      </c>
      <c r="H607">
        <v>1</v>
      </c>
      <c r="I607">
        <v>40</v>
      </c>
      <c r="J607">
        <v>11</v>
      </c>
      <c r="K607">
        <v>138</v>
      </c>
      <c r="L607">
        <v>-22.68</v>
      </c>
      <c r="M607">
        <v>161</v>
      </c>
      <c r="N607">
        <v>4289</v>
      </c>
      <c r="O607">
        <v>57</v>
      </c>
      <c r="P607">
        <v>3</v>
      </c>
      <c r="Q607">
        <v>6</v>
      </c>
      <c r="R607">
        <v>54</v>
      </c>
    </row>
    <row r="608" spans="1:18" x14ac:dyDescent="0.2">
      <c r="A608" t="s">
        <v>4675</v>
      </c>
      <c r="B608" t="s">
        <v>87</v>
      </c>
      <c r="C608" t="s">
        <v>265</v>
      </c>
      <c r="D608" t="s">
        <v>125</v>
      </c>
      <c r="E608" t="s">
        <v>94</v>
      </c>
      <c r="F608">
        <v>340</v>
      </c>
      <c r="G608">
        <v>15435.52</v>
      </c>
      <c r="H608">
        <v>12</v>
      </c>
      <c r="I608">
        <v>404</v>
      </c>
      <c r="J608">
        <v>13</v>
      </c>
      <c r="K608">
        <v>444.84</v>
      </c>
      <c r="L608">
        <v>106.32</v>
      </c>
      <c r="M608">
        <v>339</v>
      </c>
      <c r="N608">
        <v>15501</v>
      </c>
      <c r="O608">
        <v>42</v>
      </c>
      <c r="P608">
        <v>9</v>
      </c>
      <c r="Q608">
        <v>0</v>
      </c>
      <c r="R608">
        <v>51</v>
      </c>
    </row>
    <row r="609" spans="1:18" x14ac:dyDescent="0.2">
      <c r="A609" t="s">
        <v>4676</v>
      </c>
      <c r="B609" t="s">
        <v>87</v>
      </c>
      <c r="C609" t="s">
        <v>270</v>
      </c>
      <c r="D609" t="s">
        <v>108</v>
      </c>
      <c r="E609" t="s">
        <v>94</v>
      </c>
      <c r="F609">
        <v>95</v>
      </c>
      <c r="G609">
        <v>3685</v>
      </c>
      <c r="H609">
        <v>3</v>
      </c>
      <c r="I609">
        <v>92</v>
      </c>
      <c r="J609">
        <v>10</v>
      </c>
      <c r="K609">
        <v>336</v>
      </c>
      <c r="L609">
        <v>41</v>
      </c>
      <c r="M609">
        <v>88</v>
      </c>
      <c r="N609">
        <v>3482</v>
      </c>
      <c r="O609">
        <v>20</v>
      </c>
      <c r="P609">
        <v>5</v>
      </c>
      <c r="Q609">
        <v>1</v>
      </c>
      <c r="R609">
        <v>24</v>
      </c>
    </row>
    <row r="610" spans="1:18" x14ac:dyDescent="0.2">
      <c r="A610" t="s">
        <v>4677</v>
      </c>
      <c r="B610" t="s">
        <v>87</v>
      </c>
      <c r="C610" t="s">
        <v>266</v>
      </c>
      <c r="D610" t="s">
        <v>130</v>
      </c>
      <c r="E610" t="s">
        <v>94</v>
      </c>
      <c r="F610">
        <v>7</v>
      </c>
      <c r="G610">
        <v>390.84</v>
      </c>
      <c r="H610">
        <v>1</v>
      </c>
      <c r="I610">
        <v>60</v>
      </c>
      <c r="J610">
        <v>1</v>
      </c>
      <c r="K610">
        <v>46.84</v>
      </c>
      <c r="L610">
        <v>0</v>
      </c>
      <c r="M610">
        <v>7</v>
      </c>
      <c r="N610">
        <v>404</v>
      </c>
      <c r="O610">
        <v>4</v>
      </c>
      <c r="P610">
        <v>1</v>
      </c>
      <c r="Q610">
        <v>3</v>
      </c>
      <c r="R610">
        <v>2</v>
      </c>
    </row>
    <row r="611" spans="1:18" x14ac:dyDescent="0.2">
      <c r="A611" t="s">
        <v>4678</v>
      </c>
      <c r="B611" t="s">
        <v>89</v>
      </c>
      <c r="C611" t="s">
        <v>266</v>
      </c>
      <c r="D611" t="s">
        <v>166</v>
      </c>
      <c r="E611" t="s">
        <v>94</v>
      </c>
      <c r="F611">
        <v>3</v>
      </c>
      <c r="G611">
        <v>57</v>
      </c>
      <c r="H611">
        <v>0</v>
      </c>
      <c r="I611">
        <v>0</v>
      </c>
      <c r="J611">
        <v>0</v>
      </c>
      <c r="K611">
        <v>0</v>
      </c>
      <c r="L611">
        <v>0</v>
      </c>
      <c r="M611">
        <v>3</v>
      </c>
      <c r="N611">
        <v>57</v>
      </c>
      <c r="O611">
        <v>0</v>
      </c>
      <c r="P611">
        <v>0</v>
      </c>
      <c r="Q611">
        <v>0</v>
      </c>
      <c r="R611">
        <v>0</v>
      </c>
    </row>
    <row r="612" spans="1:18" x14ac:dyDescent="0.2">
      <c r="A612" t="s">
        <v>4679</v>
      </c>
      <c r="B612" t="s">
        <v>91</v>
      </c>
      <c r="C612" t="s">
        <v>266</v>
      </c>
      <c r="D612" t="s">
        <v>121</v>
      </c>
      <c r="E612" t="s">
        <v>94</v>
      </c>
      <c r="F612">
        <v>0</v>
      </c>
      <c r="G612">
        <v>0</v>
      </c>
      <c r="H612">
        <v>0</v>
      </c>
      <c r="I612">
        <v>0</v>
      </c>
      <c r="J612">
        <v>0</v>
      </c>
      <c r="K612">
        <v>0</v>
      </c>
      <c r="L612">
        <v>0</v>
      </c>
      <c r="M612">
        <v>0</v>
      </c>
      <c r="N612">
        <v>0</v>
      </c>
      <c r="O612">
        <v>150</v>
      </c>
      <c r="P612">
        <v>9</v>
      </c>
      <c r="Q612">
        <v>25</v>
      </c>
      <c r="R612">
        <v>134</v>
      </c>
    </row>
    <row r="613" spans="1:18" x14ac:dyDescent="0.2">
      <c r="A613" t="s">
        <v>4680</v>
      </c>
      <c r="B613" t="s">
        <v>89</v>
      </c>
      <c r="C613" t="s">
        <v>271</v>
      </c>
      <c r="D613" t="s">
        <v>141</v>
      </c>
      <c r="E613" t="s">
        <v>94</v>
      </c>
      <c r="F613">
        <v>1</v>
      </c>
      <c r="G613">
        <v>25</v>
      </c>
      <c r="H613">
        <v>0</v>
      </c>
      <c r="I613">
        <v>0</v>
      </c>
      <c r="J613">
        <v>0</v>
      </c>
      <c r="K613">
        <v>0</v>
      </c>
      <c r="L613">
        <v>0</v>
      </c>
      <c r="M613">
        <v>1</v>
      </c>
      <c r="N613">
        <v>25</v>
      </c>
      <c r="O613">
        <v>0</v>
      </c>
      <c r="P613">
        <v>0</v>
      </c>
      <c r="Q613">
        <v>0</v>
      </c>
      <c r="R613">
        <v>0</v>
      </c>
    </row>
    <row r="614" spans="1:18" x14ac:dyDescent="0.2">
      <c r="A614" t="s">
        <v>4681</v>
      </c>
      <c r="B614" t="s">
        <v>87</v>
      </c>
      <c r="C614" t="s">
        <v>269</v>
      </c>
      <c r="D614" t="s">
        <v>116</v>
      </c>
      <c r="E614" t="s">
        <v>94</v>
      </c>
      <c r="F614">
        <v>66</v>
      </c>
      <c r="G614">
        <v>2873</v>
      </c>
      <c r="H614">
        <v>3</v>
      </c>
      <c r="I614">
        <v>130</v>
      </c>
      <c r="J614">
        <v>1</v>
      </c>
      <c r="K614">
        <v>50</v>
      </c>
      <c r="L614">
        <v>15</v>
      </c>
      <c r="M614">
        <v>68</v>
      </c>
      <c r="N614">
        <v>2968</v>
      </c>
      <c r="O614">
        <v>19</v>
      </c>
      <c r="P614">
        <v>0</v>
      </c>
      <c r="Q614">
        <v>5</v>
      </c>
      <c r="R614">
        <v>14</v>
      </c>
    </row>
    <row r="615" spans="1:18" x14ac:dyDescent="0.2">
      <c r="A615" t="s">
        <v>4682</v>
      </c>
      <c r="B615" t="s">
        <v>91</v>
      </c>
      <c r="C615" t="s">
        <v>265</v>
      </c>
      <c r="D615" t="s">
        <v>109</v>
      </c>
      <c r="E615" t="s">
        <v>94</v>
      </c>
      <c r="F615">
        <v>0</v>
      </c>
      <c r="G615">
        <v>0</v>
      </c>
      <c r="H615">
        <v>0</v>
      </c>
      <c r="I615">
        <v>0</v>
      </c>
      <c r="J615">
        <v>0</v>
      </c>
      <c r="K615">
        <v>0</v>
      </c>
      <c r="L615">
        <v>0</v>
      </c>
      <c r="M615">
        <v>0</v>
      </c>
      <c r="N615">
        <v>0</v>
      </c>
      <c r="O615">
        <v>16</v>
      </c>
      <c r="P615">
        <v>1</v>
      </c>
      <c r="Q615">
        <v>5</v>
      </c>
      <c r="R615">
        <v>12</v>
      </c>
    </row>
    <row r="616" spans="1:18" x14ac:dyDescent="0.2">
      <c r="A616" t="s">
        <v>4683</v>
      </c>
      <c r="B616" t="s">
        <v>87</v>
      </c>
      <c r="C616" t="s">
        <v>272</v>
      </c>
      <c r="D616" t="s">
        <v>208</v>
      </c>
      <c r="E616" t="s">
        <v>94</v>
      </c>
      <c r="F616">
        <v>63</v>
      </c>
      <c r="G616">
        <v>3202.52</v>
      </c>
      <c r="H616">
        <v>3</v>
      </c>
      <c r="I616">
        <v>94</v>
      </c>
      <c r="J616">
        <v>3</v>
      </c>
      <c r="K616">
        <v>170</v>
      </c>
      <c r="L616">
        <v>-61.56</v>
      </c>
      <c r="M616">
        <v>63</v>
      </c>
      <c r="N616">
        <v>3064.96</v>
      </c>
      <c r="O616">
        <v>5</v>
      </c>
      <c r="P616">
        <v>1</v>
      </c>
      <c r="Q616">
        <v>0</v>
      </c>
      <c r="R616">
        <v>6</v>
      </c>
    </row>
    <row r="617" spans="1:18" x14ac:dyDescent="0.2">
      <c r="A617" t="s">
        <v>4684</v>
      </c>
      <c r="B617" t="s">
        <v>86</v>
      </c>
      <c r="C617" t="s">
        <v>268</v>
      </c>
      <c r="D617" t="s">
        <v>233</v>
      </c>
      <c r="E617" t="s">
        <v>94</v>
      </c>
      <c r="F617">
        <v>182</v>
      </c>
      <c r="G617">
        <v>1231</v>
      </c>
      <c r="H617">
        <v>1</v>
      </c>
      <c r="I617">
        <v>6</v>
      </c>
      <c r="J617">
        <v>14</v>
      </c>
      <c r="K617">
        <v>90</v>
      </c>
      <c r="L617">
        <v>1</v>
      </c>
      <c r="M617">
        <v>169</v>
      </c>
      <c r="N617">
        <v>1148</v>
      </c>
      <c r="O617">
        <v>9</v>
      </c>
      <c r="P617">
        <v>0</v>
      </c>
      <c r="Q617">
        <v>1</v>
      </c>
      <c r="R617">
        <v>8</v>
      </c>
    </row>
    <row r="618" spans="1:18" x14ac:dyDescent="0.2">
      <c r="A618" t="s">
        <v>4685</v>
      </c>
      <c r="B618" t="s">
        <v>86</v>
      </c>
      <c r="C618" t="s">
        <v>270</v>
      </c>
      <c r="D618" t="s">
        <v>138</v>
      </c>
      <c r="E618" t="s">
        <v>94</v>
      </c>
      <c r="F618">
        <v>374</v>
      </c>
      <c r="G618">
        <v>2283.44</v>
      </c>
      <c r="H618">
        <v>8</v>
      </c>
      <c r="I618">
        <v>32</v>
      </c>
      <c r="J618">
        <v>36</v>
      </c>
      <c r="K618">
        <v>214</v>
      </c>
      <c r="L618">
        <v>10.06</v>
      </c>
      <c r="M618">
        <v>346</v>
      </c>
      <c r="N618">
        <v>2111.5</v>
      </c>
      <c r="O618">
        <v>16</v>
      </c>
      <c r="P618">
        <v>3</v>
      </c>
      <c r="Q618">
        <v>2</v>
      </c>
      <c r="R618">
        <v>17</v>
      </c>
    </row>
    <row r="619" spans="1:18" x14ac:dyDescent="0.2">
      <c r="A619" t="s">
        <v>4686</v>
      </c>
      <c r="B619" t="s">
        <v>86</v>
      </c>
      <c r="C619" t="s">
        <v>272</v>
      </c>
      <c r="D619" t="s">
        <v>208</v>
      </c>
      <c r="E619" t="s">
        <v>94</v>
      </c>
      <c r="F619">
        <v>165</v>
      </c>
      <c r="G619">
        <v>1124</v>
      </c>
      <c r="H619">
        <v>2</v>
      </c>
      <c r="I619">
        <v>8</v>
      </c>
      <c r="J619">
        <v>15</v>
      </c>
      <c r="K619">
        <v>103</v>
      </c>
      <c r="L619">
        <v>7.5</v>
      </c>
      <c r="M619">
        <v>152</v>
      </c>
      <c r="N619">
        <v>1036.5</v>
      </c>
      <c r="O619">
        <v>7</v>
      </c>
      <c r="P619">
        <v>2</v>
      </c>
      <c r="Q619">
        <v>1</v>
      </c>
      <c r="R619">
        <v>8</v>
      </c>
    </row>
    <row r="620" spans="1:18" x14ac:dyDescent="0.2">
      <c r="A620" t="s">
        <v>4687</v>
      </c>
      <c r="B620" t="s">
        <v>84</v>
      </c>
      <c r="C620" t="s">
        <v>266</v>
      </c>
      <c r="D620" t="s">
        <v>143</v>
      </c>
      <c r="E620" t="s">
        <v>94</v>
      </c>
      <c r="F620">
        <v>344</v>
      </c>
      <c r="G620">
        <v>8706.84</v>
      </c>
      <c r="H620">
        <v>5</v>
      </c>
      <c r="I620">
        <v>136</v>
      </c>
      <c r="J620">
        <v>26</v>
      </c>
      <c r="K620">
        <v>330</v>
      </c>
      <c r="L620">
        <v>-53.38</v>
      </c>
      <c r="M620">
        <v>323</v>
      </c>
      <c r="N620">
        <v>8459.4599999999991</v>
      </c>
      <c r="O620">
        <v>249</v>
      </c>
      <c r="P620">
        <v>20</v>
      </c>
      <c r="Q620">
        <v>28</v>
      </c>
      <c r="R620">
        <v>241</v>
      </c>
    </row>
    <row r="621" spans="1:18" x14ac:dyDescent="0.2">
      <c r="A621" t="s">
        <v>4688</v>
      </c>
      <c r="B621" t="s">
        <v>89</v>
      </c>
      <c r="C621" t="s">
        <v>266</v>
      </c>
      <c r="D621" t="s">
        <v>118</v>
      </c>
      <c r="E621" t="s">
        <v>94</v>
      </c>
      <c r="F621">
        <v>6</v>
      </c>
      <c r="G621">
        <v>126.2</v>
      </c>
      <c r="H621">
        <v>0</v>
      </c>
      <c r="I621">
        <v>0</v>
      </c>
      <c r="J621">
        <v>0</v>
      </c>
      <c r="K621">
        <v>0</v>
      </c>
      <c r="L621">
        <v>0.68</v>
      </c>
      <c r="M621">
        <v>6</v>
      </c>
      <c r="N621">
        <v>126.88</v>
      </c>
      <c r="O621">
        <v>1</v>
      </c>
      <c r="P621">
        <v>0</v>
      </c>
      <c r="Q621">
        <v>0</v>
      </c>
      <c r="R621">
        <v>1</v>
      </c>
    </row>
    <row r="622" spans="1:18" x14ac:dyDescent="0.2">
      <c r="A622" t="s">
        <v>4689</v>
      </c>
      <c r="B622" t="s">
        <v>91</v>
      </c>
      <c r="C622" t="s">
        <v>268</v>
      </c>
      <c r="D622" t="s">
        <v>123</v>
      </c>
      <c r="E622" t="s">
        <v>94</v>
      </c>
      <c r="F622">
        <v>0</v>
      </c>
      <c r="G622">
        <v>0</v>
      </c>
      <c r="H622">
        <v>0</v>
      </c>
      <c r="I622">
        <v>0</v>
      </c>
      <c r="J622">
        <v>0</v>
      </c>
      <c r="K622">
        <v>0</v>
      </c>
      <c r="L622">
        <v>0</v>
      </c>
      <c r="M622">
        <v>0</v>
      </c>
      <c r="N622">
        <v>0</v>
      </c>
      <c r="O622">
        <v>8</v>
      </c>
      <c r="P622">
        <v>3</v>
      </c>
      <c r="Q622">
        <v>1</v>
      </c>
      <c r="R622">
        <v>10</v>
      </c>
    </row>
    <row r="623" spans="1:18" x14ac:dyDescent="0.2">
      <c r="A623" t="s">
        <v>4690</v>
      </c>
      <c r="B623" t="s">
        <v>84</v>
      </c>
      <c r="C623" t="s">
        <v>266</v>
      </c>
      <c r="D623" t="s">
        <v>105</v>
      </c>
      <c r="E623" t="s">
        <v>94</v>
      </c>
      <c r="F623">
        <v>183</v>
      </c>
      <c r="G623">
        <v>4625.4799999999996</v>
      </c>
      <c r="H623">
        <v>2</v>
      </c>
      <c r="I623">
        <v>50</v>
      </c>
      <c r="J623">
        <v>11</v>
      </c>
      <c r="K623">
        <v>130</v>
      </c>
      <c r="L623">
        <v>8.02</v>
      </c>
      <c r="M623">
        <v>174</v>
      </c>
      <c r="N623">
        <v>4553.5</v>
      </c>
      <c r="O623">
        <v>218</v>
      </c>
      <c r="P623">
        <v>23</v>
      </c>
      <c r="Q623">
        <v>10</v>
      </c>
      <c r="R623">
        <v>231</v>
      </c>
    </row>
    <row r="624" spans="1:18" x14ac:dyDescent="0.2">
      <c r="A624" t="s">
        <v>4691</v>
      </c>
      <c r="B624" t="s">
        <v>84</v>
      </c>
      <c r="C624" t="s">
        <v>267</v>
      </c>
      <c r="D624" t="s">
        <v>219</v>
      </c>
      <c r="E624" t="s">
        <v>94</v>
      </c>
      <c r="F624">
        <v>104</v>
      </c>
      <c r="G624">
        <v>2429.84</v>
      </c>
      <c r="H624">
        <v>0</v>
      </c>
      <c r="I624">
        <v>0</v>
      </c>
      <c r="J624">
        <v>8</v>
      </c>
      <c r="K624">
        <v>72</v>
      </c>
      <c r="L624">
        <v>42.16</v>
      </c>
      <c r="M624">
        <v>96</v>
      </c>
      <c r="N624">
        <v>2400</v>
      </c>
      <c r="O624">
        <v>9</v>
      </c>
      <c r="P624">
        <v>1</v>
      </c>
      <c r="Q624">
        <v>1</v>
      </c>
      <c r="R624">
        <v>9</v>
      </c>
    </row>
    <row r="625" spans="1:18" x14ac:dyDescent="0.2">
      <c r="A625" t="s">
        <v>4692</v>
      </c>
      <c r="B625" t="s">
        <v>84</v>
      </c>
      <c r="C625" t="s">
        <v>269</v>
      </c>
      <c r="D625" t="s">
        <v>220</v>
      </c>
      <c r="E625" t="s">
        <v>94</v>
      </c>
      <c r="F625">
        <v>219</v>
      </c>
      <c r="G625">
        <v>5802.48</v>
      </c>
      <c r="H625">
        <v>3</v>
      </c>
      <c r="I625">
        <v>142</v>
      </c>
      <c r="J625">
        <v>13</v>
      </c>
      <c r="K625">
        <v>282</v>
      </c>
      <c r="L625">
        <v>4.0199999999999996</v>
      </c>
      <c r="M625">
        <v>209</v>
      </c>
      <c r="N625">
        <v>5666.5</v>
      </c>
      <c r="O625">
        <v>61</v>
      </c>
      <c r="P625">
        <v>6</v>
      </c>
      <c r="Q625">
        <v>3</v>
      </c>
      <c r="R625">
        <v>64</v>
      </c>
    </row>
    <row r="626" spans="1:18" x14ac:dyDescent="0.2">
      <c r="A626" t="s">
        <v>4693</v>
      </c>
      <c r="B626" t="s">
        <v>89</v>
      </c>
      <c r="C626" t="s">
        <v>266</v>
      </c>
      <c r="D626" t="s">
        <v>110</v>
      </c>
      <c r="E626" t="s">
        <v>94</v>
      </c>
      <c r="F626">
        <v>1</v>
      </c>
      <c r="G626">
        <v>16</v>
      </c>
      <c r="H626">
        <v>0</v>
      </c>
      <c r="I626">
        <v>0</v>
      </c>
      <c r="J626">
        <v>0</v>
      </c>
      <c r="K626">
        <v>0</v>
      </c>
      <c r="L626">
        <v>0</v>
      </c>
      <c r="M626">
        <v>1</v>
      </c>
      <c r="N626">
        <v>16</v>
      </c>
      <c r="O626">
        <v>0</v>
      </c>
      <c r="P626">
        <v>0</v>
      </c>
      <c r="Q626">
        <v>0</v>
      </c>
      <c r="R626">
        <v>0</v>
      </c>
    </row>
    <row r="627" spans="1:18" x14ac:dyDescent="0.2">
      <c r="A627" t="s">
        <v>4694</v>
      </c>
      <c r="B627" t="s">
        <v>84</v>
      </c>
      <c r="C627" t="s">
        <v>271</v>
      </c>
      <c r="D627" t="s">
        <v>211</v>
      </c>
      <c r="E627" t="s">
        <v>94</v>
      </c>
      <c r="F627">
        <v>212</v>
      </c>
      <c r="G627">
        <v>6320</v>
      </c>
      <c r="H627">
        <v>8</v>
      </c>
      <c r="I627">
        <v>173.5</v>
      </c>
      <c r="J627">
        <v>13</v>
      </c>
      <c r="K627">
        <v>250</v>
      </c>
      <c r="L627">
        <v>-35</v>
      </c>
      <c r="M627">
        <v>207</v>
      </c>
      <c r="N627">
        <v>6208.5</v>
      </c>
      <c r="O627">
        <v>35</v>
      </c>
      <c r="P627">
        <v>3</v>
      </c>
      <c r="Q627">
        <v>5</v>
      </c>
      <c r="R627">
        <v>33</v>
      </c>
    </row>
    <row r="628" spans="1:18" x14ac:dyDescent="0.2">
      <c r="A628" t="s">
        <v>4695</v>
      </c>
      <c r="B628" t="s">
        <v>87</v>
      </c>
      <c r="C628" t="s">
        <v>270</v>
      </c>
      <c r="D628" t="s">
        <v>250</v>
      </c>
      <c r="E628" t="s">
        <v>94</v>
      </c>
      <c r="F628">
        <v>281</v>
      </c>
      <c r="G628">
        <v>11528.68</v>
      </c>
      <c r="H628">
        <v>8</v>
      </c>
      <c r="I628">
        <v>213</v>
      </c>
      <c r="J628">
        <v>12</v>
      </c>
      <c r="K628">
        <v>356</v>
      </c>
      <c r="L628">
        <v>-33.72</v>
      </c>
      <c r="M628">
        <v>277</v>
      </c>
      <c r="N628">
        <v>11351.96</v>
      </c>
      <c r="O628">
        <v>21</v>
      </c>
      <c r="P628">
        <v>3</v>
      </c>
      <c r="Q628">
        <v>1</v>
      </c>
      <c r="R628">
        <v>23</v>
      </c>
    </row>
    <row r="629" spans="1:18" x14ac:dyDescent="0.2">
      <c r="A629" t="s">
        <v>4696</v>
      </c>
      <c r="B629" t="s">
        <v>91</v>
      </c>
      <c r="C629" t="s">
        <v>272</v>
      </c>
      <c r="D629" t="s">
        <v>239</v>
      </c>
      <c r="E629" t="s">
        <v>94</v>
      </c>
      <c r="F629">
        <v>0</v>
      </c>
      <c r="G629">
        <v>0</v>
      </c>
      <c r="H629">
        <v>0</v>
      </c>
      <c r="I629">
        <v>0</v>
      </c>
      <c r="J629">
        <v>0</v>
      </c>
      <c r="K629">
        <v>0</v>
      </c>
      <c r="L629">
        <v>0</v>
      </c>
      <c r="M629">
        <v>0</v>
      </c>
      <c r="N629">
        <v>0</v>
      </c>
      <c r="O629">
        <v>16</v>
      </c>
      <c r="P629">
        <v>2</v>
      </c>
      <c r="Q629">
        <v>2</v>
      </c>
      <c r="R629">
        <v>16</v>
      </c>
    </row>
    <row r="630" spans="1:18" x14ac:dyDescent="0.2">
      <c r="A630" t="s">
        <v>4697</v>
      </c>
      <c r="B630" t="s">
        <v>84</v>
      </c>
      <c r="C630" t="s">
        <v>266</v>
      </c>
      <c r="D630" t="s">
        <v>280</v>
      </c>
      <c r="E630" t="s">
        <v>94</v>
      </c>
      <c r="F630">
        <v>9569</v>
      </c>
      <c r="G630">
        <v>224446.84</v>
      </c>
      <c r="H630">
        <v>222</v>
      </c>
      <c r="I630">
        <v>6933.98</v>
      </c>
      <c r="J630">
        <v>524</v>
      </c>
      <c r="K630">
        <v>9185.7199999999993</v>
      </c>
      <c r="L630">
        <v>1775.14</v>
      </c>
      <c r="M630">
        <v>9267</v>
      </c>
      <c r="N630">
        <v>223970.24</v>
      </c>
      <c r="O630">
        <v>5796</v>
      </c>
      <c r="P630">
        <v>398</v>
      </c>
      <c r="Q630">
        <v>560</v>
      </c>
      <c r="R630">
        <v>5634</v>
      </c>
    </row>
    <row r="631" spans="1:18" x14ac:dyDescent="0.2">
      <c r="A631" t="s">
        <v>4698</v>
      </c>
      <c r="B631" t="s">
        <v>84</v>
      </c>
      <c r="C631" t="s">
        <v>265</v>
      </c>
      <c r="D631" t="s">
        <v>127</v>
      </c>
      <c r="E631" t="s">
        <v>94</v>
      </c>
      <c r="F631">
        <v>386</v>
      </c>
      <c r="G631">
        <v>6600</v>
      </c>
      <c r="H631">
        <v>14</v>
      </c>
      <c r="I631">
        <v>150</v>
      </c>
      <c r="J631">
        <v>18</v>
      </c>
      <c r="K631">
        <v>266</v>
      </c>
      <c r="L631">
        <v>14.48</v>
      </c>
      <c r="M631">
        <v>382</v>
      </c>
      <c r="N631">
        <v>6498.48</v>
      </c>
      <c r="O631">
        <v>120</v>
      </c>
      <c r="P631">
        <v>14</v>
      </c>
      <c r="Q631">
        <v>14</v>
      </c>
      <c r="R631">
        <v>120</v>
      </c>
    </row>
    <row r="632" spans="1:18" x14ac:dyDescent="0.2">
      <c r="A632" t="s">
        <v>4699</v>
      </c>
      <c r="B632" t="s">
        <v>91</v>
      </c>
      <c r="C632" t="s">
        <v>268</v>
      </c>
      <c r="D632" t="s">
        <v>210</v>
      </c>
      <c r="E632" t="s">
        <v>94</v>
      </c>
      <c r="F632">
        <v>0</v>
      </c>
      <c r="G632">
        <v>0</v>
      </c>
      <c r="H632">
        <v>0</v>
      </c>
      <c r="I632">
        <v>0</v>
      </c>
      <c r="J632">
        <v>0</v>
      </c>
      <c r="K632">
        <v>0</v>
      </c>
      <c r="L632">
        <v>0</v>
      </c>
      <c r="M632">
        <v>0</v>
      </c>
      <c r="N632">
        <v>0</v>
      </c>
      <c r="O632">
        <v>16</v>
      </c>
      <c r="P632">
        <v>2</v>
      </c>
      <c r="Q632">
        <v>1</v>
      </c>
      <c r="R632">
        <v>17</v>
      </c>
    </row>
    <row r="633" spans="1:18" x14ac:dyDescent="0.2">
      <c r="A633" t="s">
        <v>4700</v>
      </c>
      <c r="B633" t="s">
        <v>84</v>
      </c>
      <c r="C633" t="s">
        <v>266</v>
      </c>
      <c r="D633" t="s">
        <v>242</v>
      </c>
      <c r="E633" t="s">
        <v>94</v>
      </c>
      <c r="F633">
        <v>343</v>
      </c>
      <c r="G633">
        <v>9854.44</v>
      </c>
      <c r="H633">
        <v>8</v>
      </c>
      <c r="I633">
        <v>321</v>
      </c>
      <c r="J633">
        <v>22</v>
      </c>
      <c r="K633">
        <v>440.48</v>
      </c>
      <c r="L633">
        <v>117.04</v>
      </c>
      <c r="M633">
        <v>329</v>
      </c>
      <c r="N633">
        <v>9852</v>
      </c>
      <c r="O633">
        <v>255</v>
      </c>
      <c r="P633">
        <v>14</v>
      </c>
      <c r="Q633">
        <v>26</v>
      </c>
      <c r="R633">
        <v>243</v>
      </c>
    </row>
    <row r="634" spans="1:18" x14ac:dyDescent="0.2">
      <c r="A634" t="s">
        <v>4701</v>
      </c>
      <c r="B634" t="s">
        <v>86</v>
      </c>
      <c r="C634" t="s">
        <v>264</v>
      </c>
      <c r="D634" t="s">
        <v>197</v>
      </c>
      <c r="E634" t="s">
        <v>94</v>
      </c>
      <c r="F634">
        <v>455</v>
      </c>
      <c r="G634">
        <v>3124</v>
      </c>
      <c r="H634">
        <v>8</v>
      </c>
      <c r="I634">
        <v>45</v>
      </c>
      <c r="J634">
        <v>42</v>
      </c>
      <c r="K634">
        <v>274</v>
      </c>
      <c r="L634">
        <v>1</v>
      </c>
      <c r="M634">
        <v>421</v>
      </c>
      <c r="N634">
        <v>2896</v>
      </c>
      <c r="O634">
        <v>14</v>
      </c>
      <c r="P634">
        <v>1</v>
      </c>
      <c r="Q634">
        <v>4</v>
      </c>
      <c r="R634">
        <v>11</v>
      </c>
    </row>
    <row r="635" spans="1:18" x14ac:dyDescent="0.2">
      <c r="A635" t="s">
        <v>4702</v>
      </c>
      <c r="B635" t="s">
        <v>86</v>
      </c>
      <c r="C635" t="s">
        <v>266</v>
      </c>
      <c r="D635" t="s">
        <v>204</v>
      </c>
      <c r="E635" t="s">
        <v>94</v>
      </c>
      <c r="F635">
        <v>133</v>
      </c>
      <c r="G635">
        <v>803</v>
      </c>
      <c r="H635">
        <v>2</v>
      </c>
      <c r="I635">
        <v>12</v>
      </c>
      <c r="J635">
        <v>8</v>
      </c>
      <c r="K635">
        <v>47</v>
      </c>
      <c r="L635">
        <v>23</v>
      </c>
      <c r="M635">
        <v>127</v>
      </c>
      <c r="N635">
        <v>791</v>
      </c>
      <c r="O635">
        <v>19</v>
      </c>
      <c r="P635">
        <v>2</v>
      </c>
      <c r="Q635">
        <v>1</v>
      </c>
      <c r="R635">
        <v>20</v>
      </c>
    </row>
    <row r="636" spans="1:18" x14ac:dyDescent="0.2">
      <c r="A636" t="s">
        <v>4703</v>
      </c>
      <c r="B636" t="s">
        <v>84</v>
      </c>
      <c r="C636" t="s">
        <v>272</v>
      </c>
      <c r="D636" t="s">
        <v>194</v>
      </c>
      <c r="E636" t="s">
        <v>94</v>
      </c>
      <c r="F636">
        <v>538</v>
      </c>
      <c r="G636">
        <v>13584.68</v>
      </c>
      <c r="H636">
        <v>19</v>
      </c>
      <c r="I636">
        <v>638</v>
      </c>
      <c r="J636">
        <v>30</v>
      </c>
      <c r="K636">
        <v>504</v>
      </c>
      <c r="L636">
        <v>81.8</v>
      </c>
      <c r="M636">
        <v>527</v>
      </c>
      <c r="N636">
        <v>13800.48</v>
      </c>
      <c r="O636">
        <v>88</v>
      </c>
      <c r="P636">
        <v>6</v>
      </c>
      <c r="Q636">
        <v>15</v>
      </c>
      <c r="R636">
        <v>79</v>
      </c>
    </row>
    <row r="637" spans="1:18" x14ac:dyDescent="0.2">
      <c r="A637" t="s">
        <v>4704</v>
      </c>
      <c r="B637" t="s">
        <v>87</v>
      </c>
      <c r="C637" t="s">
        <v>267</v>
      </c>
      <c r="D637" t="s">
        <v>184</v>
      </c>
      <c r="E637" t="s">
        <v>94</v>
      </c>
      <c r="F637">
        <v>41</v>
      </c>
      <c r="G637">
        <v>2211</v>
      </c>
      <c r="H637">
        <v>0</v>
      </c>
      <c r="I637">
        <v>0</v>
      </c>
      <c r="J637">
        <v>2</v>
      </c>
      <c r="K637">
        <v>130</v>
      </c>
      <c r="L637">
        <v>0</v>
      </c>
      <c r="M637">
        <v>39</v>
      </c>
      <c r="N637">
        <v>2081</v>
      </c>
      <c r="O637">
        <v>8</v>
      </c>
      <c r="P637">
        <v>0</v>
      </c>
      <c r="Q637">
        <v>0</v>
      </c>
      <c r="R637">
        <v>8</v>
      </c>
    </row>
    <row r="638" spans="1:18" x14ac:dyDescent="0.2">
      <c r="A638" t="s">
        <v>4705</v>
      </c>
      <c r="B638" t="s">
        <v>84</v>
      </c>
      <c r="C638" t="s">
        <v>267</v>
      </c>
      <c r="D638" t="s">
        <v>205</v>
      </c>
      <c r="E638" t="s">
        <v>94</v>
      </c>
      <c r="F638">
        <v>129</v>
      </c>
      <c r="G638">
        <v>2105</v>
      </c>
      <c r="H638">
        <v>1</v>
      </c>
      <c r="I638">
        <v>50</v>
      </c>
      <c r="J638">
        <v>2</v>
      </c>
      <c r="K638">
        <v>30</v>
      </c>
      <c r="L638">
        <v>42</v>
      </c>
      <c r="M638">
        <v>128</v>
      </c>
      <c r="N638">
        <v>2167</v>
      </c>
      <c r="O638">
        <v>7</v>
      </c>
      <c r="P638">
        <v>1</v>
      </c>
      <c r="Q638">
        <v>1</v>
      </c>
      <c r="R638">
        <v>7</v>
      </c>
    </row>
    <row r="639" spans="1:18" x14ac:dyDescent="0.2">
      <c r="A639" t="s">
        <v>4706</v>
      </c>
      <c r="B639" t="s">
        <v>91</v>
      </c>
      <c r="C639" t="s">
        <v>271</v>
      </c>
      <c r="D639" t="s">
        <v>224</v>
      </c>
      <c r="E639" t="s">
        <v>94</v>
      </c>
      <c r="F639">
        <v>0</v>
      </c>
      <c r="G639">
        <v>0</v>
      </c>
      <c r="H639">
        <v>0</v>
      </c>
      <c r="I639">
        <v>0</v>
      </c>
      <c r="J639">
        <v>0</v>
      </c>
      <c r="K639">
        <v>0</v>
      </c>
      <c r="L639">
        <v>0</v>
      </c>
      <c r="M639">
        <v>0</v>
      </c>
      <c r="N639">
        <v>0</v>
      </c>
      <c r="O639">
        <v>24</v>
      </c>
      <c r="P639">
        <v>4</v>
      </c>
      <c r="Q639">
        <v>7</v>
      </c>
      <c r="R639">
        <v>21</v>
      </c>
    </row>
    <row r="640" spans="1:18" x14ac:dyDescent="0.2">
      <c r="A640" t="s">
        <v>4707</v>
      </c>
      <c r="B640" t="s">
        <v>87</v>
      </c>
      <c r="C640" t="s">
        <v>272</v>
      </c>
      <c r="D640" t="s">
        <v>239</v>
      </c>
      <c r="E640" t="s">
        <v>94</v>
      </c>
      <c r="F640">
        <v>78</v>
      </c>
      <c r="G640">
        <v>4148.84</v>
      </c>
      <c r="H640">
        <v>3</v>
      </c>
      <c r="I640">
        <v>354</v>
      </c>
      <c r="J640">
        <v>3</v>
      </c>
      <c r="K640">
        <v>100</v>
      </c>
      <c r="L640">
        <v>40.64</v>
      </c>
      <c r="M640">
        <v>78</v>
      </c>
      <c r="N640">
        <v>4443.4799999999996</v>
      </c>
      <c r="O640">
        <v>12</v>
      </c>
      <c r="P640">
        <v>1</v>
      </c>
      <c r="Q640">
        <v>1</v>
      </c>
      <c r="R640">
        <v>12</v>
      </c>
    </row>
    <row r="641" spans="1:18" x14ac:dyDescent="0.2">
      <c r="A641" t="s">
        <v>4708</v>
      </c>
      <c r="B641" t="s">
        <v>89</v>
      </c>
      <c r="C641" t="s">
        <v>265</v>
      </c>
      <c r="D641" t="s">
        <v>127</v>
      </c>
      <c r="E641" t="s">
        <v>94</v>
      </c>
      <c r="F641">
        <v>0</v>
      </c>
      <c r="G641">
        <v>0</v>
      </c>
      <c r="H641">
        <v>0</v>
      </c>
      <c r="I641">
        <v>0</v>
      </c>
      <c r="J641">
        <v>0</v>
      </c>
      <c r="K641">
        <v>0</v>
      </c>
      <c r="L641">
        <v>0</v>
      </c>
      <c r="M641">
        <v>0</v>
      </c>
      <c r="N641">
        <v>0</v>
      </c>
      <c r="O641">
        <v>1</v>
      </c>
      <c r="P641">
        <v>0</v>
      </c>
      <c r="Q641">
        <v>0</v>
      </c>
      <c r="R641">
        <v>1</v>
      </c>
    </row>
    <row r="642" spans="1:18" x14ac:dyDescent="0.2">
      <c r="A642" t="s">
        <v>4709</v>
      </c>
      <c r="B642" t="s">
        <v>84</v>
      </c>
      <c r="C642" t="s">
        <v>268</v>
      </c>
      <c r="D642" t="s">
        <v>225</v>
      </c>
      <c r="E642" t="s">
        <v>94</v>
      </c>
      <c r="F642">
        <v>372</v>
      </c>
      <c r="G642">
        <v>8071.84</v>
      </c>
      <c r="H642">
        <v>6</v>
      </c>
      <c r="I642">
        <v>172</v>
      </c>
      <c r="J642">
        <v>28</v>
      </c>
      <c r="K642">
        <v>517</v>
      </c>
      <c r="L642">
        <v>80.16</v>
      </c>
      <c r="M642">
        <v>350</v>
      </c>
      <c r="N642">
        <v>7807</v>
      </c>
      <c r="O642">
        <v>50</v>
      </c>
      <c r="P642">
        <v>5</v>
      </c>
      <c r="Q642">
        <v>5</v>
      </c>
      <c r="R642">
        <v>50</v>
      </c>
    </row>
    <row r="643" spans="1:18" x14ac:dyDescent="0.2">
      <c r="A643" t="s">
        <v>4710</v>
      </c>
      <c r="B643" t="s">
        <v>86</v>
      </c>
      <c r="C643" t="s">
        <v>269</v>
      </c>
      <c r="D643" t="s">
        <v>203</v>
      </c>
      <c r="E643" t="s">
        <v>94</v>
      </c>
      <c r="F643">
        <v>89</v>
      </c>
      <c r="G643">
        <v>505</v>
      </c>
      <c r="H643">
        <v>0</v>
      </c>
      <c r="I643">
        <v>0</v>
      </c>
      <c r="J643">
        <v>8</v>
      </c>
      <c r="K643">
        <v>44</v>
      </c>
      <c r="L643">
        <v>5</v>
      </c>
      <c r="M643">
        <v>81</v>
      </c>
      <c r="N643">
        <v>466</v>
      </c>
      <c r="O643">
        <v>7</v>
      </c>
      <c r="P643">
        <v>2</v>
      </c>
      <c r="Q643">
        <v>1</v>
      </c>
      <c r="R643">
        <v>8</v>
      </c>
    </row>
    <row r="644" spans="1:18" x14ac:dyDescent="0.2">
      <c r="A644" t="s">
        <v>4711</v>
      </c>
      <c r="B644" t="s">
        <v>91</v>
      </c>
      <c r="C644" t="s">
        <v>269</v>
      </c>
      <c r="D644" t="s">
        <v>215</v>
      </c>
      <c r="E644" t="s">
        <v>94</v>
      </c>
      <c r="F644">
        <v>0</v>
      </c>
      <c r="G644">
        <v>0</v>
      </c>
      <c r="H644">
        <v>0</v>
      </c>
      <c r="I644">
        <v>0</v>
      </c>
      <c r="J644">
        <v>0</v>
      </c>
      <c r="K644">
        <v>0</v>
      </c>
      <c r="L644">
        <v>0</v>
      </c>
      <c r="M644">
        <v>0</v>
      </c>
      <c r="N644">
        <v>0</v>
      </c>
      <c r="O644">
        <v>24</v>
      </c>
      <c r="P644">
        <v>0</v>
      </c>
      <c r="Q644">
        <v>0</v>
      </c>
      <c r="R644">
        <v>24</v>
      </c>
    </row>
    <row r="645" spans="1:18" x14ac:dyDescent="0.2">
      <c r="A645" t="s">
        <v>4712</v>
      </c>
      <c r="B645" t="s">
        <v>84</v>
      </c>
      <c r="C645" t="s">
        <v>265</v>
      </c>
      <c r="D645" t="s">
        <v>228</v>
      </c>
      <c r="E645" t="s">
        <v>94</v>
      </c>
      <c r="F645">
        <v>574</v>
      </c>
      <c r="G645">
        <v>13655.2</v>
      </c>
      <c r="H645">
        <v>9</v>
      </c>
      <c r="I645">
        <v>175</v>
      </c>
      <c r="J645">
        <v>35</v>
      </c>
      <c r="K645">
        <v>521</v>
      </c>
      <c r="L645">
        <v>146.19999999999999</v>
      </c>
      <c r="M645">
        <v>548</v>
      </c>
      <c r="N645">
        <v>13455.4</v>
      </c>
      <c r="O645">
        <v>90</v>
      </c>
      <c r="P645">
        <v>11</v>
      </c>
      <c r="Q645">
        <v>13</v>
      </c>
      <c r="R645">
        <v>88</v>
      </c>
    </row>
    <row r="646" spans="1:18" x14ac:dyDescent="0.2">
      <c r="A646" t="s">
        <v>4713</v>
      </c>
      <c r="B646" t="s">
        <v>87</v>
      </c>
      <c r="C646" t="s">
        <v>269</v>
      </c>
      <c r="D646" t="s">
        <v>122</v>
      </c>
      <c r="E646" t="s">
        <v>94</v>
      </c>
      <c r="F646">
        <v>339</v>
      </c>
      <c r="G646">
        <v>14344.84</v>
      </c>
      <c r="H646">
        <v>19</v>
      </c>
      <c r="I646">
        <v>734</v>
      </c>
      <c r="J646">
        <v>18</v>
      </c>
      <c r="K646">
        <v>552</v>
      </c>
      <c r="L646">
        <v>147.63999999999999</v>
      </c>
      <c r="M646">
        <v>340</v>
      </c>
      <c r="N646">
        <v>14674.48</v>
      </c>
      <c r="O646">
        <v>66</v>
      </c>
      <c r="P646">
        <v>5</v>
      </c>
      <c r="Q646">
        <v>6</v>
      </c>
      <c r="R646">
        <v>65</v>
      </c>
    </row>
    <row r="647" spans="1:18" x14ac:dyDescent="0.2">
      <c r="A647" t="s">
        <v>4714</v>
      </c>
      <c r="B647" t="s">
        <v>89</v>
      </c>
      <c r="C647" t="s">
        <v>265</v>
      </c>
      <c r="D647" t="s">
        <v>279</v>
      </c>
      <c r="E647" t="s">
        <v>94</v>
      </c>
      <c r="F647">
        <v>23</v>
      </c>
      <c r="G647">
        <v>470</v>
      </c>
      <c r="H647">
        <v>1</v>
      </c>
      <c r="I647">
        <v>16</v>
      </c>
      <c r="J647">
        <v>2</v>
      </c>
      <c r="K647">
        <v>32</v>
      </c>
      <c r="L647">
        <v>29</v>
      </c>
      <c r="M647">
        <v>22</v>
      </c>
      <c r="N647">
        <v>483</v>
      </c>
      <c r="O647">
        <v>1</v>
      </c>
      <c r="P647">
        <v>0</v>
      </c>
      <c r="Q647">
        <v>0</v>
      </c>
      <c r="R647">
        <v>1</v>
      </c>
    </row>
    <row r="648" spans="1:18" x14ac:dyDescent="0.2">
      <c r="A648" t="s">
        <v>4715</v>
      </c>
      <c r="B648" t="s">
        <v>89</v>
      </c>
      <c r="C648" t="s">
        <v>265</v>
      </c>
      <c r="D648" t="s">
        <v>188</v>
      </c>
      <c r="E648" t="s">
        <v>94</v>
      </c>
      <c r="F648">
        <v>5</v>
      </c>
      <c r="G648">
        <v>82</v>
      </c>
      <c r="H648">
        <v>0</v>
      </c>
      <c r="I648">
        <v>0</v>
      </c>
      <c r="J648">
        <v>1</v>
      </c>
      <c r="K648">
        <v>10</v>
      </c>
      <c r="L648">
        <v>0</v>
      </c>
      <c r="M648">
        <v>4</v>
      </c>
      <c r="N648">
        <v>72</v>
      </c>
      <c r="O648">
        <v>0</v>
      </c>
      <c r="P648">
        <v>0</v>
      </c>
      <c r="Q648">
        <v>0</v>
      </c>
      <c r="R648">
        <v>0</v>
      </c>
    </row>
    <row r="649" spans="1:18" x14ac:dyDescent="0.2">
      <c r="A649" t="s">
        <v>4716</v>
      </c>
      <c r="B649" t="s">
        <v>89</v>
      </c>
      <c r="C649" t="s">
        <v>267</v>
      </c>
      <c r="D649" t="s">
        <v>184</v>
      </c>
      <c r="E649" t="s">
        <v>94</v>
      </c>
      <c r="F649">
        <v>1</v>
      </c>
      <c r="G649">
        <v>16</v>
      </c>
      <c r="H649">
        <v>0</v>
      </c>
      <c r="I649">
        <v>0</v>
      </c>
      <c r="J649">
        <v>0</v>
      </c>
      <c r="K649">
        <v>0</v>
      </c>
      <c r="L649">
        <v>0</v>
      </c>
      <c r="M649">
        <v>1</v>
      </c>
      <c r="N649">
        <v>16</v>
      </c>
      <c r="O649">
        <v>0</v>
      </c>
      <c r="P649">
        <v>0</v>
      </c>
      <c r="Q649">
        <v>0</v>
      </c>
      <c r="R649">
        <v>0</v>
      </c>
    </row>
    <row r="650" spans="1:18" x14ac:dyDescent="0.2">
      <c r="A650" t="s">
        <v>4717</v>
      </c>
      <c r="B650" t="s">
        <v>91</v>
      </c>
      <c r="C650" t="s">
        <v>267</v>
      </c>
      <c r="D650" t="s">
        <v>281</v>
      </c>
      <c r="E650" t="s">
        <v>94</v>
      </c>
      <c r="F650">
        <v>0</v>
      </c>
      <c r="G650">
        <v>0</v>
      </c>
      <c r="H650">
        <v>0</v>
      </c>
      <c r="I650">
        <v>0</v>
      </c>
      <c r="J650">
        <v>0</v>
      </c>
      <c r="K650">
        <v>0</v>
      </c>
      <c r="L650">
        <v>0</v>
      </c>
      <c r="M650">
        <v>0</v>
      </c>
      <c r="N650">
        <v>0</v>
      </c>
      <c r="O650">
        <v>113</v>
      </c>
      <c r="P650">
        <v>11</v>
      </c>
      <c r="Q650">
        <v>7</v>
      </c>
      <c r="R650">
        <v>117</v>
      </c>
    </row>
    <row r="651" spans="1:18" x14ac:dyDescent="0.2">
      <c r="A651" t="s">
        <v>4718</v>
      </c>
      <c r="B651" t="s">
        <v>91</v>
      </c>
      <c r="C651" t="s">
        <v>270</v>
      </c>
      <c r="D651" t="s">
        <v>217</v>
      </c>
      <c r="E651" t="s">
        <v>94</v>
      </c>
      <c r="F651">
        <v>0</v>
      </c>
      <c r="G651">
        <v>0</v>
      </c>
      <c r="H651">
        <v>0</v>
      </c>
      <c r="I651">
        <v>0</v>
      </c>
      <c r="J651">
        <v>0</v>
      </c>
      <c r="K651">
        <v>0</v>
      </c>
      <c r="L651">
        <v>0</v>
      </c>
      <c r="M651">
        <v>0</v>
      </c>
      <c r="N651">
        <v>0</v>
      </c>
      <c r="O651">
        <v>49</v>
      </c>
      <c r="P651">
        <v>5</v>
      </c>
      <c r="Q651">
        <v>10</v>
      </c>
      <c r="R651">
        <v>44</v>
      </c>
    </row>
    <row r="652" spans="1:18" x14ac:dyDescent="0.2">
      <c r="A652" t="s">
        <v>4719</v>
      </c>
      <c r="B652" t="s">
        <v>84</v>
      </c>
      <c r="C652" t="s">
        <v>272</v>
      </c>
      <c r="D652" t="s">
        <v>174</v>
      </c>
      <c r="E652" t="s">
        <v>94</v>
      </c>
      <c r="F652">
        <v>876</v>
      </c>
      <c r="G652">
        <v>19362.84</v>
      </c>
      <c r="H652">
        <v>16</v>
      </c>
      <c r="I652">
        <v>641</v>
      </c>
      <c r="J652">
        <v>45</v>
      </c>
      <c r="K652">
        <v>922</v>
      </c>
      <c r="L652">
        <v>74.12</v>
      </c>
      <c r="M652">
        <v>847</v>
      </c>
      <c r="N652">
        <v>19155.96</v>
      </c>
      <c r="O652">
        <v>121</v>
      </c>
      <c r="P652">
        <v>5</v>
      </c>
      <c r="Q652">
        <v>16</v>
      </c>
      <c r="R652">
        <v>110</v>
      </c>
    </row>
    <row r="653" spans="1:18" x14ac:dyDescent="0.2">
      <c r="A653" t="s">
        <v>4720</v>
      </c>
      <c r="B653" t="s">
        <v>91</v>
      </c>
      <c r="C653" t="s">
        <v>266</v>
      </c>
      <c r="D653" t="s">
        <v>166</v>
      </c>
      <c r="E653" t="s">
        <v>94</v>
      </c>
      <c r="F653">
        <v>0</v>
      </c>
      <c r="G653">
        <v>0</v>
      </c>
      <c r="H653">
        <v>0</v>
      </c>
      <c r="I653">
        <v>0</v>
      </c>
      <c r="J653">
        <v>0</v>
      </c>
      <c r="K653">
        <v>0</v>
      </c>
      <c r="L653">
        <v>0</v>
      </c>
      <c r="M653">
        <v>0</v>
      </c>
      <c r="N653">
        <v>0</v>
      </c>
      <c r="O653">
        <v>37</v>
      </c>
      <c r="P653">
        <v>2</v>
      </c>
      <c r="Q653">
        <v>9</v>
      </c>
      <c r="R653">
        <v>30</v>
      </c>
    </row>
    <row r="654" spans="1:18" x14ac:dyDescent="0.2">
      <c r="A654" t="s">
        <v>4721</v>
      </c>
      <c r="B654" t="s">
        <v>86</v>
      </c>
      <c r="C654" t="s">
        <v>268</v>
      </c>
      <c r="D654" t="s">
        <v>198</v>
      </c>
      <c r="E654" t="s">
        <v>94</v>
      </c>
      <c r="F654">
        <v>139</v>
      </c>
      <c r="G654">
        <v>969.48</v>
      </c>
      <c r="H654">
        <v>0</v>
      </c>
      <c r="I654">
        <v>0</v>
      </c>
      <c r="J654">
        <v>17</v>
      </c>
      <c r="K654">
        <v>117</v>
      </c>
      <c r="L654">
        <v>-3.98</v>
      </c>
      <c r="M654">
        <v>122</v>
      </c>
      <c r="N654">
        <v>848.5</v>
      </c>
      <c r="O654">
        <v>17</v>
      </c>
      <c r="P654">
        <v>4</v>
      </c>
      <c r="Q654">
        <v>2</v>
      </c>
      <c r="R654">
        <v>19</v>
      </c>
    </row>
    <row r="655" spans="1:18" x14ac:dyDescent="0.2">
      <c r="A655" t="s">
        <v>4722</v>
      </c>
      <c r="B655" t="s">
        <v>86</v>
      </c>
      <c r="C655" t="s">
        <v>267</v>
      </c>
      <c r="D655" t="s">
        <v>193</v>
      </c>
      <c r="E655" t="s">
        <v>94</v>
      </c>
      <c r="F655">
        <v>108</v>
      </c>
      <c r="G655">
        <v>714</v>
      </c>
      <c r="H655">
        <v>2</v>
      </c>
      <c r="I655">
        <v>10</v>
      </c>
      <c r="J655">
        <v>3</v>
      </c>
      <c r="K655">
        <v>18</v>
      </c>
      <c r="L655">
        <v>0</v>
      </c>
      <c r="M655">
        <v>107</v>
      </c>
      <c r="N655">
        <v>706</v>
      </c>
      <c r="O655">
        <v>3</v>
      </c>
      <c r="P655">
        <v>0</v>
      </c>
      <c r="Q655">
        <v>0</v>
      </c>
      <c r="R655">
        <v>3</v>
      </c>
    </row>
    <row r="656" spans="1:18" x14ac:dyDescent="0.2">
      <c r="A656" t="s">
        <v>4723</v>
      </c>
      <c r="B656" t="s">
        <v>91</v>
      </c>
      <c r="C656" t="s">
        <v>272</v>
      </c>
      <c r="D656" t="s">
        <v>213</v>
      </c>
      <c r="E656" t="s">
        <v>94</v>
      </c>
      <c r="F656">
        <v>0</v>
      </c>
      <c r="G656">
        <v>0</v>
      </c>
      <c r="H656">
        <v>0</v>
      </c>
      <c r="I656">
        <v>0</v>
      </c>
      <c r="J656">
        <v>0</v>
      </c>
      <c r="K656">
        <v>0</v>
      </c>
      <c r="L656">
        <v>0</v>
      </c>
      <c r="M656">
        <v>0</v>
      </c>
      <c r="N656">
        <v>0</v>
      </c>
      <c r="O656">
        <v>39</v>
      </c>
      <c r="P656">
        <v>1</v>
      </c>
      <c r="Q656">
        <v>4</v>
      </c>
      <c r="R656">
        <v>36</v>
      </c>
    </row>
    <row r="657" spans="1:18" x14ac:dyDescent="0.2">
      <c r="A657" t="s">
        <v>4724</v>
      </c>
      <c r="B657" t="s">
        <v>86</v>
      </c>
      <c r="C657" t="s">
        <v>266</v>
      </c>
      <c r="D657" t="s">
        <v>118</v>
      </c>
      <c r="E657" t="s">
        <v>94</v>
      </c>
      <c r="F657">
        <v>130</v>
      </c>
      <c r="G657">
        <v>808</v>
      </c>
      <c r="H657">
        <v>1</v>
      </c>
      <c r="I657">
        <v>12</v>
      </c>
      <c r="J657">
        <v>10</v>
      </c>
      <c r="K657">
        <v>59</v>
      </c>
      <c r="L657">
        <v>8</v>
      </c>
      <c r="M657">
        <v>121</v>
      </c>
      <c r="N657">
        <v>769</v>
      </c>
      <c r="O657">
        <v>8</v>
      </c>
      <c r="P657">
        <v>1</v>
      </c>
      <c r="Q657">
        <v>1</v>
      </c>
      <c r="R657">
        <v>8</v>
      </c>
    </row>
    <row r="658" spans="1:18" x14ac:dyDescent="0.2">
      <c r="A658" t="s">
        <v>4725</v>
      </c>
      <c r="B658" t="s">
        <v>91</v>
      </c>
      <c r="C658" t="s">
        <v>269</v>
      </c>
      <c r="D658" t="s">
        <v>116</v>
      </c>
      <c r="E658" t="s">
        <v>94</v>
      </c>
      <c r="F658">
        <v>0</v>
      </c>
      <c r="G658">
        <v>0</v>
      </c>
      <c r="H658">
        <v>0</v>
      </c>
      <c r="I658">
        <v>0</v>
      </c>
      <c r="J658">
        <v>0</v>
      </c>
      <c r="K658">
        <v>0</v>
      </c>
      <c r="L658">
        <v>0</v>
      </c>
      <c r="M658">
        <v>0</v>
      </c>
      <c r="N658">
        <v>0</v>
      </c>
      <c r="O658">
        <v>34</v>
      </c>
      <c r="P658">
        <v>2</v>
      </c>
      <c r="Q658">
        <v>10</v>
      </c>
      <c r="R658">
        <v>26</v>
      </c>
    </row>
    <row r="659" spans="1:18" x14ac:dyDescent="0.2">
      <c r="A659" t="s">
        <v>4726</v>
      </c>
      <c r="B659" t="s">
        <v>87</v>
      </c>
      <c r="C659" t="s">
        <v>270</v>
      </c>
      <c r="D659" t="s">
        <v>120</v>
      </c>
      <c r="E659" t="s">
        <v>94</v>
      </c>
      <c r="F659">
        <v>166</v>
      </c>
      <c r="G659">
        <v>8527.68</v>
      </c>
      <c r="H659">
        <v>6</v>
      </c>
      <c r="I659">
        <v>276</v>
      </c>
      <c r="J659">
        <v>6</v>
      </c>
      <c r="K659">
        <v>193</v>
      </c>
      <c r="L659">
        <v>654.79999999999995</v>
      </c>
      <c r="M659">
        <v>166</v>
      </c>
      <c r="N659">
        <v>9265.48</v>
      </c>
      <c r="O659">
        <v>55</v>
      </c>
      <c r="P659">
        <v>4</v>
      </c>
      <c r="Q659">
        <v>4</v>
      </c>
      <c r="R659">
        <v>55</v>
      </c>
    </row>
    <row r="660" spans="1:18" x14ac:dyDescent="0.2">
      <c r="A660" t="s">
        <v>4727</v>
      </c>
      <c r="B660" t="s">
        <v>86</v>
      </c>
      <c r="C660" t="s">
        <v>267</v>
      </c>
      <c r="D660" t="s">
        <v>219</v>
      </c>
      <c r="E660" t="s">
        <v>94</v>
      </c>
      <c r="F660">
        <v>65</v>
      </c>
      <c r="G660">
        <v>466</v>
      </c>
      <c r="H660">
        <v>0</v>
      </c>
      <c r="I660">
        <v>0</v>
      </c>
      <c r="J660">
        <v>7</v>
      </c>
      <c r="K660">
        <v>42</v>
      </c>
      <c r="L660">
        <v>0</v>
      </c>
      <c r="M660">
        <v>58</v>
      </c>
      <c r="N660">
        <v>424</v>
      </c>
      <c r="O660">
        <v>5</v>
      </c>
      <c r="P660">
        <v>1</v>
      </c>
      <c r="Q660">
        <v>0</v>
      </c>
      <c r="R660">
        <v>6</v>
      </c>
    </row>
    <row r="661" spans="1:18" x14ac:dyDescent="0.2">
      <c r="A661" t="s">
        <v>4728</v>
      </c>
      <c r="B661" t="s">
        <v>84</v>
      </c>
      <c r="C661" t="s">
        <v>104</v>
      </c>
      <c r="D661" t="s">
        <v>277</v>
      </c>
      <c r="E661" t="s">
        <v>94</v>
      </c>
      <c r="F661">
        <v>53193</v>
      </c>
      <c r="G661">
        <v>1291262.04</v>
      </c>
      <c r="H661">
        <v>1302</v>
      </c>
      <c r="I661">
        <v>38644.94</v>
      </c>
      <c r="J661">
        <v>3348</v>
      </c>
      <c r="K661">
        <v>57329.279999999999</v>
      </c>
      <c r="L661">
        <v>8449.34</v>
      </c>
      <c r="M661">
        <v>51147</v>
      </c>
      <c r="N661">
        <v>1281027.04</v>
      </c>
      <c r="O661">
        <v>14832</v>
      </c>
      <c r="P661">
        <v>1177</v>
      </c>
      <c r="Q661">
        <v>1583</v>
      </c>
      <c r="R661">
        <v>14426</v>
      </c>
    </row>
    <row r="662" spans="1:18" x14ac:dyDescent="0.2">
      <c r="A662" t="s">
        <v>4729</v>
      </c>
      <c r="B662" t="s">
        <v>86</v>
      </c>
      <c r="C662" t="s">
        <v>269</v>
      </c>
      <c r="D662" t="s">
        <v>122</v>
      </c>
      <c r="E662" t="s">
        <v>94</v>
      </c>
      <c r="F662">
        <v>410</v>
      </c>
      <c r="G662">
        <v>2513.44</v>
      </c>
      <c r="H662">
        <v>10</v>
      </c>
      <c r="I662">
        <v>51</v>
      </c>
      <c r="J662">
        <v>33</v>
      </c>
      <c r="K662">
        <v>205</v>
      </c>
      <c r="L662">
        <v>2.06</v>
      </c>
      <c r="M662">
        <v>387</v>
      </c>
      <c r="N662">
        <v>2361.5</v>
      </c>
      <c r="O662">
        <v>15</v>
      </c>
      <c r="P662">
        <v>3</v>
      </c>
      <c r="Q662">
        <v>0</v>
      </c>
      <c r="R662">
        <v>18</v>
      </c>
    </row>
    <row r="663" spans="1:18" x14ac:dyDescent="0.2">
      <c r="A663" t="s">
        <v>4730</v>
      </c>
      <c r="B663" t="s">
        <v>91</v>
      </c>
      <c r="C663" t="s">
        <v>266</v>
      </c>
      <c r="D663" t="s">
        <v>110</v>
      </c>
      <c r="E663" t="s">
        <v>94</v>
      </c>
      <c r="F663">
        <v>0</v>
      </c>
      <c r="G663">
        <v>0</v>
      </c>
      <c r="H663">
        <v>0</v>
      </c>
      <c r="I663">
        <v>0</v>
      </c>
      <c r="J663">
        <v>0</v>
      </c>
      <c r="K663">
        <v>0</v>
      </c>
      <c r="L663">
        <v>0</v>
      </c>
      <c r="M663">
        <v>0</v>
      </c>
      <c r="N663">
        <v>0</v>
      </c>
      <c r="O663">
        <v>102</v>
      </c>
      <c r="P663">
        <v>4</v>
      </c>
      <c r="Q663">
        <v>7</v>
      </c>
      <c r="R663">
        <v>99</v>
      </c>
    </row>
    <row r="664" spans="1:18" x14ac:dyDescent="0.2">
      <c r="A664" t="s">
        <v>4731</v>
      </c>
      <c r="B664" t="s">
        <v>87</v>
      </c>
      <c r="C664" t="s">
        <v>265</v>
      </c>
      <c r="D664" t="s">
        <v>200</v>
      </c>
      <c r="E664" t="s">
        <v>94</v>
      </c>
      <c r="F664">
        <v>104</v>
      </c>
      <c r="G664">
        <v>4872.84</v>
      </c>
      <c r="H664">
        <v>5</v>
      </c>
      <c r="I664">
        <v>244</v>
      </c>
      <c r="J664">
        <v>0</v>
      </c>
      <c r="K664">
        <v>0</v>
      </c>
      <c r="L664">
        <v>196.16</v>
      </c>
      <c r="M664">
        <v>109</v>
      </c>
      <c r="N664">
        <v>5313</v>
      </c>
      <c r="O664">
        <v>12</v>
      </c>
      <c r="P664">
        <v>1</v>
      </c>
      <c r="Q664">
        <v>1</v>
      </c>
      <c r="R664">
        <v>12</v>
      </c>
    </row>
    <row r="665" spans="1:18" x14ac:dyDescent="0.2">
      <c r="A665" t="s">
        <v>4732</v>
      </c>
      <c r="B665" t="s">
        <v>89</v>
      </c>
      <c r="C665" t="s">
        <v>268</v>
      </c>
      <c r="D665" t="s">
        <v>212</v>
      </c>
      <c r="E665" t="s">
        <v>94</v>
      </c>
      <c r="F665">
        <v>1</v>
      </c>
      <c r="G665">
        <v>38</v>
      </c>
      <c r="H665">
        <v>0</v>
      </c>
      <c r="I665">
        <v>0</v>
      </c>
      <c r="J665">
        <v>0</v>
      </c>
      <c r="K665">
        <v>0</v>
      </c>
      <c r="L665">
        <v>0</v>
      </c>
      <c r="M665">
        <v>1</v>
      </c>
      <c r="N665">
        <v>38</v>
      </c>
      <c r="O665">
        <v>0</v>
      </c>
      <c r="P665">
        <v>0</v>
      </c>
      <c r="Q665">
        <v>0</v>
      </c>
      <c r="R665">
        <v>0</v>
      </c>
    </row>
    <row r="666" spans="1:18" x14ac:dyDescent="0.2">
      <c r="A666" t="s">
        <v>4733</v>
      </c>
      <c r="B666" t="s">
        <v>84</v>
      </c>
      <c r="C666" t="s">
        <v>272</v>
      </c>
      <c r="D666" t="s">
        <v>286</v>
      </c>
      <c r="E666" t="s">
        <v>94</v>
      </c>
      <c r="F666">
        <v>4801</v>
      </c>
      <c r="G666">
        <v>111745.72</v>
      </c>
      <c r="H666">
        <v>107</v>
      </c>
      <c r="I666">
        <v>3520</v>
      </c>
      <c r="J666">
        <v>294</v>
      </c>
      <c r="K666">
        <v>4832.68</v>
      </c>
      <c r="L666">
        <v>448.7</v>
      </c>
      <c r="M666">
        <v>4614</v>
      </c>
      <c r="N666">
        <v>110881.74</v>
      </c>
      <c r="O666">
        <v>667</v>
      </c>
      <c r="P666">
        <v>54</v>
      </c>
      <c r="Q666">
        <v>90</v>
      </c>
      <c r="R666">
        <v>631</v>
      </c>
    </row>
    <row r="667" spans="1:18" x14ac:dyDescent="0.2">
      <c r="A667" t="s">
        <v>4734</v>
      </c>
      <c r="B667" t="s">
        <v>86</v>
      </c>
      <c r="C667" t="s">
        <v>272</v>
      </c>
      <c r="D667" t="s">
        <v>170</v>
      </c>
      <c r="E667" t="s">
        <v>94</v>
      </c>
      <c r="F667">
        <v>211</v>
      </c>
      <c r="G667">
        <v>1473.48</v>
      </c>
      <c r="H667">
        <v>0</v>
      </c>
      <c r="I667">
        <v>0</v>
      </c>
      <c r="J667">
        <v>17</v>
      </c>
      <c r="K667">
        <v>131</v>
      </c>
      <c r="L667">
        <v>6.02</v>
      </c>
      <c r="M667">
        <v>194</v>
      </c>
      <c r="N667">
        <v>1348.5</v>
      </c>
      <c r="O667">
        <v>10</v>
      </c>
      <c r="P667">
        <v>2</v>
      </c>
      <c r="Q667">
        <v>2</v>
      </c>
      <c r="R667">
        <v>10</v>
      </c>
    </row>
    <row r="668" spans="1:18" x14ac:dyDescent="0.2">
      <c r="A668" t="s">
        <v>4735</v>
      </c>
      <c r="B668" t="s">
        <v>87</v>
      </c>
      <c r="C668" t="s">
        <v>271</v>
      </c>
      <c r="D668" t="s">
        <v>211</v>
      </c>
      <c r="E668" t="s">
        <v>94</v>
      </c>
      <c r="F668">
        <v>116</v>
      </c>
      <c r="G668">
        <v>5651</v>
      </c>
      <c r="H668">
        <v>4</v>
      </c>
      <c r="I668">
        <v>152</v>
      </c>
      <c r="J668">
        <v>5</v>
      </c>
      <c r="K668">
        <v>192</v>
      </c>
      <c r="L668">
        <v>-49</v>
      </c>
      <c r="M668">
        <v>115</v>
      </c>
      <c r="N668">
        <v>5562</v>
      </c>
      <c r="O668">
        <v>17</v>
      </c>
      <c r="P668">
        <v>1</v>
      </c>
      <c r="Q668">
        <v>2</v>
      </c>
      <c r="R668">
        <v>16</v>
      </c>
    </row>
    <row r="669" spans="1:18" x14ac:dyDescent="0.2">
      <c r="A669" t="s">
        <v>4736</v>
      </c>
      <c r="B669" t="s">
        <v>86</v>
      </c>
      <c r="C669" t="s">
        <v>266</v>
      </c>
      <c r="D669" t="s">
        <v>222</v>
      </c>
      <c r="E669" t="s">
        <v>94</v>
      </c>
      <c r="F669">
        <v>258</v>
      </c>
      <c r="G669">
        <v>1553.48</v>
      </c>
      <c r="H669">
        <v>5</v>
      </c>
      <c r="I669">
        <v>25</v>
      </c>
      <c r="J669">
        <v>20</v>
      </c>
      <c r="K669">
        <v>108</v>
      </c>
      <c r="L669">
        <v>-2.98</v>
      </c>
      <c r="M669">
        <v>243</v>
      </c>
      <c r="N669">
        <v>1467.5</v>
      </c>
      <c r="O669">
        <v>37</v>
      </c>
      <c r="P669">
        <v>4</v>
      </c>
      <c r="Q669">
        <v>2</v>
      </c>
      <c r="R669">
        <v>39</v>
      </c>
    </row>
    <row r="670" spans="1:18" x14ac:dyDescent="0.2">
      <c r="A670" t="s">
        <v>4737</v>
      </c>
      <c r="B670" t="s">
        <v>89</v>
      </c>
      <c r="C670" t="s">
        <v>266</v>
      </c>
      <c r="D670" t="s">
        <v>204</v>
      </c>
      <c r="E670" t="s">
        <v>94</v>
      </c>
      <c r="F670">
        <v>3</v>
      </c>
      <c r="G670">
        <v>85</v>
      </c>
      <c r="H670">
        <v>0</v>
      </c>
      <c r="I670">
        <v>0</v>
      </c>
      <c r="J670">
        <v>0</v>
      </c>
      <c r="K670">
        <v>0</v>
      </c>
      <c r="L670">
        <v>0</v>
      </c>
      <c r="M670">
        <v>3</v>
      </c>
      <c r="N670">
        <v>85</v>
      </c>
      <c r="O670">
        <v>0</v>
      </c>
      <c r="P670">
        <v>0</v>
      </c>
      <c r="Q670">
        <v>0</v>
      </c>
      <c r="R670">
        <v>0</v>
      </c>
    </row>
    <row r="671" spans="1:18" x14ac:dyDescent="0.2">
      <c r="A671" t="s">
        <v>4738</v>
      </c>
      <c r="B671" t="s">
        <v>87</v>
      </c>
      <c r="C671" t="s">
        <v>273</v>
      </c>
      <c r="D671" t="s">
        <v>287</v>
      </c>
      <c r="E671" t="s">
        <v>94</v>
      </c>
      <c r="F671">
        <v>8</v>
      </c>
      <c r="G671">
        <v>262</v>
      </c>
      <c r="H671">
        <v>2</v>
      </c>
      <c r="I671">
        <v>92</v>
      </c>
      <c r="J671">
        <v>2</v>
      </c>
      <c r="K671">
        <v>64</v>
      </c>
      <c r="L671">
        <v>0</v>
      </c>
      <c r="M671">
        <v>8</v>
      </c>
      <c r="N671">
        <v>290</v>
      </c>
      <c r="O671">
        <v>6</v>
      </c>
      <c r="P671">
        <v>1</v>
      </c>
      <c r="Q671">
        <v>0</v>
      </c>
      <c r="R671">
        <v>7</v>
      </c>
    </row>
    <row r="672" spans="1:18" x14ac:dyDescent="0.2">
      <c r="A672" t="s">
        <v>4739</v>
      </c>
      <c r="B672" t="s">
        <v>87</v>
      </c>
      <c r="C672" t="s">
        <v>266</v>
      </c>
      <c r="D672" t="s">
        <v>121</v>
      </c>
      <c r="E672" t="s">
        <v>94</v>
      </c>
      <c r="F672">
        <v>211</v>
      </c>
      <c r="G672">
        <v>9976.84</v>
      </c>
      <c r="H672">
        <v>8</v>
      </c>
      <c r="I672">
        <v>327</v>
      </c>
      <c r="J672">
        <v>19</v>
      </c>
      <c r="K672">
        <v>884</v>
      </c>
      <c r="L672">
        <v>135.63999999999999</v>
      </c>
      <c r="M672">
        <v>200</v>
      </c>
      <c r="N672">
        <v>9555.48</v>
      </c>
      <c r="O672">
        <v>26</v>
      </c>
      <c r="P672">
        <v>2</v>
      </c>
      <c r="Q672">
        <v>1</v>
      </c>
      <c r="R672">
        <v>27</v>
      </c>
    </row>
    <row r="673" spans="1:18" x14ac:dyDescent="0.2">
      <c r="A673" t="s">
        <v>4740</v>
      </c>
      <c r="B673" t="s">
        <v>89</v>
      </c>
      <c r="C673" t="s">
        <v>271</v>
      </c>
      <c r="D673" t="s">
        <v>285</v>
      </c>
      <c r="E673" t="s">
        <v>94</v>
      </c>
      <c r="F673">
        <v>17</v>
      </c>
      <c r="G673">
        <v>398</v>
      </c>
      <c r="H673">
        <v>0</v>
      </c>
      <c r="I673">
        <v>0</v>
      </c>
      <c r="J673">
        <v>1</v>
      </c>
      <c r="K673">
        <v>34</v>
      </c>
      <c r="L673">
        <v>0</v>
      </c>
      <c r="M673">
        <v>16</v>
      </c>
      <c r="N673">
        <v>364</v>
      </c>
      <c r="O673">
        <v>1</v>
      </c>
      <c r="P673">
        <v>0</v>
      </c>
      <c r="Q673">
        <v>1</v>
      </c>
      <c r="R673">
        <v>0</v>
      </c>
    </row>
    <row r="674" spans="1:18" x14ac:dyDescent="0.2">
      <c r="A674" t="s">
        <v>4741</v>
      </c>
      <c r="B674" t="s">
        <v>84</v>
      </c>
      <c r="C674" t="s">
        <v>266</v>
      </c>
      <c r="D674" t="s">
        <v>130</v>
      </c>
      <c r="E674" t="s">
        <v>94</v>
      </c>
      <c r="F674">
        <v>7</v>
      </c>
      <c r="G674">
        <v>390.84</v>
      </c>
      <c r="H674">
        <v>1</v>
      </c>
      <c r="I674">
        <v>60</v>
      </c>
      <c r="J674">
        <v>1</v>
      </c>
      <c r="K674">
        <v>46.84</v>
      </c>
      <c r="L674">
        <v>0</v>
      </c>
      <c r="M674">
        <v>7</v>
      </c>
      <c r="N674">
        <v>404</v>
      </c>
      <c r="O674">
        <v>6</v>
      </c>
      <c r="P674">
        <v>1</v>
      </c>
      <c r="Q674">
        <v>3</v>
      </c>
      <c r="R674">
        <v>4</v>
      </c>
    </row>
    <row r="675" spans="1:18" x14ac:dyDescent="0.2">
      <c r="A675" t="s">
        <v>4742</v>
      </c>
      <c r="B675" t="s">
        <v>84</v>
      </c>
      <c r="C675" t="s">
        <v>270</v>
      </c>
      <c r="D675" t="s">
        <v>120</v>
      </c>
      <c r="E675" t="s">
        <v>94</v>
      </c>
      <c r="F675">
        <v>466</v>
      </c>
      <c r="G675">
        <v>10430.6</v>
      </c>
      <c r="H675">
        <v>14</v>
      </c>
      <c r="I675">
        <v>320</v>
      </c>
      <c r="J675">
        <v>47</v>
      </c>
      <c r="K675">
        <v>420</v>
      </c>
      <c r="L675">
        <v>647.88</v>
      </c>
      <c r="M675">
        <v>433</v>
      </c>
      <c r="N675">
        <v>10978.48</v>
      </c>
      <c r="O675">
        <v>172</v>
      </c>
      <c r="P675">
        <v>20</v>
      </c>
      <c r="Q675">
        <v>21</v>
      </c>
      <c r="R675">
        <v>171</v>
      </c>
    </row>
    <row r="676" spans="1:18" x14ac:dyDescent="0.2">
      <c r="A676" t="s">
        <v>4743</v>
      </c>
      <c r="B676" t="s">
        <v>87</v>
      </c>
      <c r="C676" t="s">
        <v>266</v>
      </c>
      <c r="D676" t="s">
        <v>155</v>
      </c>
      <c r="E676" t="s">
        <v>94</v>
      </c>
      <c r="F676">
        <v>103</v>
      </c>
      <c r="G676">
        <v>4590</v>
      </c>
      <c r="H676">
        <v>6</v>
      </c>
      <c r="I676">
        <v>157</v>
      </c>
      <c r="J676">
        <v>8</v>
      </c>
      <c r="K676">
        <v>203</v>
      </c>
      <c r="L676">
        <v>20</v>
      </c>
      <c r="M676">
        <v>101</v>
      </c>
      <c r="N676">
        <v>4564</v>
      </c>
      <c r="O676">
        <v>36</v>
      </c>
      <c r="P676">
        <v>1</v>
      </c>
      <c r="Q676">
        <v>1</v>
      </c>
      <c r="R676">
        <v>36</v>
      </c>
    </row>
    <row r="677" spans="1:18" x14ac:dyDescent="0.2">
      <c r="A677" t="s">
        <v>4744</v>
      </c>
      <c r="B677" t="s">
        <v>91</v>
      </c>
      <c r="C677" t="s">
        <v>269</v>
      </c>
      <c r="D677" t="s">
        <v>251</v>
      </c>
      <c r="E677" t="s">
        <v>94</v>
      </c>
      <c r="F677">
        <v>0</v>
      </c>
      <c r="G677">
        <v>0</v>
      </c>
      <c r="H677">
        <v>0</v>
      </c>
      <c r="I677">
        <v>0</v>
      </c>
      <c r="J677">
        <v>0</v>
      </c>
      <c r="K677">
        <v>0</v>
      </c>
      <c r="L677">
        <v>0</v>
      </c>
      <c r="M677">
        <v>0</v>
      </c>
      <c r="N677">
        <v>0</v>
      </c>
      <c r="O677">
        <v>51</v>
      </c>
      <c r="P677">
        <v>4</v>
      </c>
      <c r="Q677">
        <v>7</v>
      </c>
      <c r="R677">
        <v>48</v>
      </c>
    </row>
    <row r="678" spans="1:18" x14ac:dyDescent="0.2">
      <c r="A678" t="s">
        <v>4745</v>
      </c>
      <c r="B678" t="s">
        <v>84</v>
      </c>
      <c r="C678" t="s">
        <v>268</v>
      </c>
      <c r="D678" t="s">
        <v>207</v>
      </c>
      <c r="E678" t="s">
        <v>94</v>
      </c>
      <c r="F678">
        <v>231</v>
      </c>
      <c r="G678">
        <v>5583</v>
      </c>
      <c r="H678">
        <v>6</v>
      </c>
      <c r="I678">
        <v>98</v>
      </c>
      <c r="J678">
        <v>13</v>
      </c>
      <c r="K678">
        <v>265</v>
      </c>
      <c r="L678">
        <v>29</v>
      </c>
      <c r="M678">
        <v>224</v>
      </c>
      <c r="N678">
        <v>5445</v>
      </c>
      <c r="O678">
        <v>28</v>
      </c>
      <c r="P678">
        <v>6</v>
      </c>
      <c r="Q678">
        <v>0</v>
      </c>
      <c r="R678">
        <v>34</v>
      </c>
    </row>
    <row r="679" spans="1:18" x14ac:dyDescent="0.2">
      <c r="A679" t="s">
        <v>4746</v>
      </c>
      <c r="B679" t="s">
        <v>89</v>
      </c>
      <c r="C679" t="s">
        <v>266</v>
      </c>
      <c r="D679" t="s">
        <v>106</v>
      </c>
      <c r="E679" t="s">
        <v>94</v>
      </c>
      <c r="F679">
        <v>8</v>
      </c>
      <c r="G679">
        <v>160</v>
      </c>
      <c r="H679">
        <v>0</v>
      </c>
      <c r="I679">
        <v>0</v>
      </c>
      <c r="J679">
        <v>0</v>
      </c>
      <c r="K679">
        <v>0</v>
      </c>
      <c r="L679">
        <v>0</v>
      </c>
      <c r="M679">
        <v>8</v>
      </c>
      <c r="N679">
        <v>160</v>
      </c>
      <c r="O679">
        <v>0</v>
      </c>
      <c r="P679">
        <v>0</v>
      </c>
      <c r="Q679">
        <v>0</v>
      </c>
      <c r="R679">
        <v>0</v>
      </c>
    </row>
    <row r="680" spans="1:18" x14ac:dyDescent="0.2">
      <c r="A680" t="s">
        <v>4747</v>
      </c>
      <c r="B680" t="s">
        <v>91</v>
      </c>
      <c r="C680" t="s">
        <v>264</v>
      </c>
      <c r="D680" t="s">
        <v>197</v>
      </c>
      <c r="E680" t="s">
        <v>94</v>
      </c>
      <c r="F680">
        <v>0</v>
      </c>
      <c r="G680">
        <v>0</v>
      </c>
      <c r="H680">
        <v>0</v>
      </c>
      <c r="I680">
        <v>0</v>
      </c>
      <c r="J680">
        <v>0</v>
      </c>
      <c r="K680">
        <v>0</v>
      </c>
      <c r="L680">
        <v>0</v>
      </c>
      <c r="M680">
        <v>0</v>
      </c>
      <c r="N680">
        <v>0</v>
      </c>
      <c r="O680">
        <v>39</v>
      </c>
      <c r="P680">
        <v>2</v>
      </c>
      <c r="Q680">
        <v>6</v>
      </c>
      <c r="R680">
        <v>35</v>
      </c>
    </row>
    <row r="681" spans="1:18" x14ac:dyDescent="0.2">
      <c r="A681" t="s">
        <v>4748</v>
      </c>
      <c r="B681" t="s">
        <v>84</v>
      </c>
      <c r="C681" t="s">
        <v>269</v>
      </c>
      <c r="D681" t="s">
        <v>182</v>
      </c>
      <c r="E681" t="s">
        <v>94</v>
      </c>
      <c r="F681">
        <v>272</v>
      </c>
      <c r="G681">
        <v>5898.48</v>
      </c>
      <c r="H681">
        <v>8</v>
      </c>
      <c r="I681">
        <v>190</v>
      </c>
      <c r="J681">
        <v>13</v>
      </c>
      <c r="K681">
        <v>134.47999999999999</v>
      </c>
      <c r="L681">
        <v>-10</v>
      </c>
      <c r="M681">
        <v>267</v>
      </c>
      <c r="N681">
        <v>5944</v>
      </c>
      <c r="O681">
        <v>63</v>
      </c>
      <c r="P681">
        <v>6</v>
      </c>
      <c r="Q681">
        <v>14</v>
      </c>
      <c r="R681">
        <v>55</v>
      </c>
    </row>
    <row r="682" spans="1:18" x14ac:dyDescent="0.2">
      <c r="A682" t="s">
        <v>4749</v>
      </c>
      <c r="B682" t="s">
        <v>84</v>
      </c>
      <c r="C682" t="s">
        <v>267</v>
      </c>
      <c r="D682" t="s">
        <v>135</v>
      </c>
      <c r="E682" t="s">
        <v>94</v>
      </c>
      <c r="F682">
        <v>90</v>
      </c>
      <c r="G682">
        <v>1989</v>
      </c>
      <c r="H682">
        <v>3</v>
      </c>
      <c r="I682">
        <v>18</v>
      </c>
      <c r="J682">
        <v>6</v>
      </c>
      <c r="K682">
        <v>38</v>
      </c>
      <c r="L682">
        <v>35</v>
      </c>
      <c r="M682">
        <v>87</v>
      </c>
      <c r="N682">
        <v>2004</v>
      </c>
      <c r="O682">
        <v>18</v>
      </c>
      <c r="P682">
        <v>0</v>
      </c>
      <c r="Q682">
        <v>1</v>
      </c>
      <c r="R682">
        <v>17</v>
      </c>
    </row>
    <row r="683" spans="1:18" x14ac:dyDescent="0.2">
      <c r="A683" t="s">
        <v>4750</v>
      </c>
      <c r="B683" t="s">
        <v>84</v>
      </c>
      <c r="C683" t="s">
        <v>266</v>
      </c>
      <c r="D683" t="s">
        <v>183</v>
      </c>
      <c r="E683" t="s">
        <v>94</v>
      </c>
      <c r="F683">
        <v>315</v>
      </c>
      <c r="G683">
        <v>6435</v>
      </c>
      <c r="H683">
        <v>8</v>
      </c>
      <c r="I683">
        <v>151</v>
      </c>
      <c r="J683">
        <v>12</v>
      </c>
      <c r="K683">
        <v>154</v>
      </c>
      <c r="L683">
        <v>153.5</v>
      </c>
      <c r="M683">
        <v>311</v>
      </c>
      <c r="N683">
        <v>6585.5</v>
      </c>
      <c r="O683">
        <v>179</v>
      </c>
      <c r="P683">
        <v>20</v>
      </c>
      <c r="Q683">
        <v>23</v>
      </c>
      <c r="R683">
        <v>176</v>
      </c>
    </row>
    <row r="684" spans="1:18" x14ac:dyDescent="0.2">
      <c r="A684" t="s">
        <v>4751</v>
      </c>
      <c r="B684" t="s">
        <v>87</v>
      </c>
      <c r="C684" t="s">
        <v>267</v>
      </c>
      <c r="D684" t="s">
        <v>281</v>
      </c>
      <c r="E684" t="s">
        <v>94</v>
      </c>
      <c r="F684">
        <v>707</v>
      </c>
      <c r="G684">
        <v>35546.36</v>
      </c>
      <c r="H684">
        <v>15</v>
      </c>
      <c r="I684">
        <v>728</v>
      </c>
      <c r="J684">
        <v>26</v>
      </c>
      <c r="K684">
        <v>1195</v>
      </c>
      <c r="L684">
        <v>154.08000000000001</v>
      </c>
      <c r="M684">
        <v>696</v>
      </c>
      <c r="N684">
        <v>35233.440000000002</v>
      </c>
      <c r="O684">
        <v>76</v>
      </c>
      <c r="P684">
        <v>5</v>
      </c>
      <c r="Q684">
        <v>7</v>
      </c>
      <c r="R684">
        <v>74</v>
      </c>
    </row>
    <row r="685" spans="1:18" x14ac:dyDescent="0.2">
      <c r="A685" t="s">
        <v>4752</v>
      </c>
      <c r="B685" t="s">
        <v>86</v>
      </c>
      <c r="C685" t="s">
        <v>268</v>
      </c>
      <c r="D685" t="s">
        <v>179</v>
      </c>
      <c r="E685" t="s">
        <v>94</v>
      </c>
      <c r="F685">
        <v>158</v>
      </c>
      <c r="G685">
        <v>1067.48</v>
      </c>
      <c r="H685">
        <v>0</v>
      </c>
      <c r="I685">
        <v>0</v>
      </c>
      <c r="J685">
        <v>11</v>
      </c>
      <c r="K685">
        <v>72</v>
      </c>
      <c r="L685">
        <v>-3.98</v>
      </c>
      <c r="M685">
        <v>147</v>
      </c>
      <c r="N685">
        <v>991.5</v>
      </c>
      <c r="O685">
        <v>4</v>
      </c>
      <c r="P685">
        <v>1</v>
      </c>
      <c r="Q685">
        <v>0</v>
      </c>
      <c r="R685">
        <v>5</v>
      </c>
    </row>
    <row r="686" spans="1:18" x14ac:dyDescent="0.2">
      <c r="A686" t="s">
        <v>4753</v>
      </c>
      <c r="B686" t="s">
        <v>87</v>
      </c>
      <c r="C686" t="s">
        <v>268</v>
      </c>
      <c r="D686" t="s">
        <v>134</v>
      </c>
      <c r="E686" t="s">
        <v>94</v>
      </c>
      <c r="F686">
        <v>142</v>
      </c>
      <c r="G686">
        <v>5893.84</v>
      </c>
      <c r="H686">
        <v>2</v>
      </c>
      <c r="I686">
        <v>58</v>
      </c>
      <c r="J686">
        <v>11</v>
      </c>
      <c r="K686">
        <v>340</v>
      </c>
      <c r="L686">
        <v>44.64</v>
      </c>
      <c r="M686">
        <v>133</v>
      </c>
      <c r="N686">
        <v>5656.48</v>
      </c>
      <c r="O686">
        <v>19</v>
      </c>
      <c r="P686">
        <v>3</v>
      </c>
      <c r="Q686">
        <v>0</v>
      </c>
      <c r="R686">
        <v>22</v>
      </c>
    </row>
    <row r="687" spans="1:18" x14ac:dyDescent="0.2">
      <c r="A687" t="s">
        <v>4754</v>
      </c>
      <c r="B687" t="s">
        <v>87</v>
      </c>
      <c r="C687" t="s">
        <v>264</v>
      </c>
      <c r="D687" t="s">
        <v>178</v>
      </c>
      <c r="E687" t="s">
        <v>94</v>
      </c>
      <c r="F687">
        <v>302</v>
      </c>
      <c r="G687">
        <v>15051.52</v>
      </c>
      <c r="H687">
        <v>6</v>
      </c>
      <c r="I687">
        <v>194</v>
      </c>
      <c r="J687">
        <v>14</v>
      </c>
      <c r="K687">
        <v>504</v>
      </c>
      <c r="L687">
        <v>20.92</v>
      </c>
      <c r="M687">
        <v>294</v>
      </c>
      <c r="N687">
        <v>14762.44</v>
      </c>
      <c r="O687">
        <v>24</v>
      </c>
      <c r="P687">
        <v>1</v>
      </c>
      <c r="Q687">
        <v>1</v>
      </c>
      <c r="R687">
        <v>24</v>
      </c>
    </row>
    <row r="688" spans="1:18" x14ac:dyDescent="0.2">
      <c r="A688" t="s">
        <v>4755</v>
      </c>
      <c r="B688" t="s">
        <v>86</v>
      </c>
      <c r="C688" t="s">
        <v>269</v>
      </c>
      <c r="D688" t="s">
        <v>163</v>
      </c>
      <c r="E688" t="s">
        <v>94</v>
      </c>
      <c r="F688">
        <v>37</v>
      </c>
      <c r="G688">
        <v>207.48</v>
      </c>
      <c r="H688">
        <v>1</v>
      </c>
      <c r="I688">
        <v>3</v>
      </c>
      <c r="J688">
        <v>3</v>
      </c>
      <c r="K688">
        <v>18</v>
      </c>
      <c r="L688">
        <v>17.02</v>
      </c>
      <c r="M688">
        <v>35</v>
      </c>
      <c r="N688">
        <v>209.5</v>
      </c>
      <c r="O688">
        <v>2</v>
      </c>
      <c r="P688">
        <v>0</v>
      </c>
      <c r="Q688">
        <v>0</v>
      </c>
      <c r="R688">
        <v>2</v>
      </c>
    </row>
    <row r="689" spans="1:18" x14ac:dyDescent="0.2">
      <c r="A689" t="s">
        <v>4756</v>
      </c>
      <c r="B689" t="s">
        <v>91</v>
      </c>
      <c r="C689" t="s">
        <v>267</v>
      </c>
      <c r="D689" t="s">
        <v>142</v>
      </c>
      <c r="E689" t="s">
        <v>94</v>
      </c>
      <c r="F689">
        <v>0</v>
      </c>
      <c r="G689">
        <v>0</v>
      </c>
      <c r="H689">
        <v>0</v>
      </c>
      <c r="I689">
        <v>0</v>
      </c>
      <c r="J689">
        <v>0</v>
      </c>
      <c r="K689">
        <v>0</v>
      </c>
      <c r="L689">
        <v>0</v>
      </c>
      <c r="M689">
        <v>0</v>
      </c>
      <c r="N689">
        <v>0</v>
      </c>
      <c r="O689">
        <v>15</v>
      </c>
      <c r="P689">
        <v>3</v>
      </c>
      <c r="Q689">
        <v>1</v>
      </c>
      <c r="R689">
        <v>17</v>
      </c>
    </row>
    <row r="690" spans="1:18" x14ac:dyDescent="0.2">
      <c r="A690" t="s">
        <v>4757</v>
      </c>
      <c r="B690" t="s">
        <v>86</v>
      </c>
      <c r="C690" t="s">
        <v>268</v>
      </c>
      <c r="D690" t="s">
        <v>113</v>
      </c>
      <c r="E690" t="s">
        <v>94</v>
      </c>
      <c r="F690">
        <v>50</v>
      </c>
      <c r="G690">
        <v>326</v>
      </c>
      <c r="H690">
        <v>0</v>
      </c>
      <c r="I690">
        <v>0</v>
      </c>
      <c r="J690">
        <v>6</v>
      </c>
      <c r="K690">
        <v>41</v>
      </c>
      <c r="L690">
        <v>-6</v>
      </c>
      <c r="M690">
        <v>44</v>
      </c>
      <c r="N690">
        <v>279</v>
      </c>
      <c r="O690">
        <v>0</v>
      </c>
      <c r="P690">
        <v>1</v>
      </c>
      <c r="Q690">
        <v>0</v>
      </c>
      <c r="R690">
        <v>1</v>
      </c>
    </row>
    <row r="691" spans="1:18" x14ac:dyDescent="0.2">
      <c r="A691" t="s">
        <v>4758</v>
      </c>
      <c r="B691" t="s">
        <v>86</v>
      </c>
      <c r="C691" t="s">
        <v>267</v>
      </c>
      <c r="D691" t="s">
        <v>135</v>
      </c>
      <c r="E691" t="s">
        <v>94</v>
      </c>
      <c r="F691">
        <v>57</v>
      </c>
      <c r="G691">
        <v>385</v>
      </c>
      <c r="H691">
        <v>3</v>
      </c>
      <c r="I691">
        <v>18</v>
      </c>
      <c r="J691">
        <v>6</v>
      </c>
      <c r="K691">
        <v>38</v>
      </c>
      <c r="L691">
        <v>0</v>
      </c>
      <c r="M691">
        <v>54</v>
      </c>
      <c r="N691">
        <v>365</v>
      </c>
      <c r="O691">
        <v>2</v>
      </c>
      <c r="P691">
        <v>0</v>
      </c>
      <c r="Q691">
        <v>1</v>
      </c>
      <c r="R691">
        <v>1</v>
      </c>
    </row>
    <row r="692" spans="1:18" x14ac:dyDescent="0.2">
      <c r="A692" t="s">
        <v>4759</v>
      </c>
      <c r="B692" t="s">
        <v>86</v>
      </c>
      <c r="C692" t="s">
        <v>269</v>
      </c>
      <c r="D692" t="s">
        <v>145</v>
      </c>
      <c r="E692" t="s">
        <v>94</v>
      </c>
      <c r="F692">
        <v>163</v>
      </c>
      <c r="G692">
        <v>1021</v>
      </c>
      <c r="H692">
        <v>7</v>
      </c>
      <c r="I692">
        <v>31</v>
      </c>
      <c r="J692">
        <v>10</v>
      </c>
      <c r="K692">
        <v>70</v>
      </c>
      <c r="L692">
        <v>0</v>
      </c>
      <c r="M692">
        <v>160</v>
      </c>
      <c r="N692">
        <v>982</v>
      </c>
      <c r="O692">
        <v>14</v>
      </c>
      <c r="P692">
        <v>1</v>
      </c>
      <c r="Q692">
        <v>1</v>
      </c>
      <c r="R692">
        <v>14</v>
      </c>
    </row>
    <row r="693" spans="1:18" x14ac:dyDescent="0.2">
      <c r="A693" t="s">
        <v>4760</v>
      </c>
      <c r="B693" t="s">
        <v>84</v>
      </c>
      <c r="C693" t="s">
        <v>270</v>
      </c>
      <c r="D693" t="s">
        <v>164</v>
      </c>
      <c r="E693" t="s">
        <v>94</v>
      </c>
      <c r="F693">
        <v>4</v>
      </c>
      <c r="G693">
        <v>49</v>
      </c>
      <c r="H693">
        <v>1</v>
      </c>
      <c r="I693">
        <v>6</v>
      </c>
      <c r="J693">
        <v>0</v>
      </c>
      <c r="K693">
        <v>0</v>
      </c>
      <c r="L693">
        <v>0</v>
      </c>
      <c r="M693">
        <v>5</v>
      </c>
      <c r="N693">
        <v>55</v>
      </c>
      <c r="O693">
        <v>0</v>
      </c>
      <c r="P693">
        <v>0</v>
      </c>
      <c r="Q693">
        <v>0</v>
      </c>
      <c r="R693">
        <v>0</v>
      </c>
    </row>
    <row r="694" spans="1:18" x14ac:dyDescent="0.2">
      <c r="A694" t="s">
        <v>4761</v>
      </c>
      <c r="B694" t="s">
        <v>89</v>
      </c>
      <c r="C694" t="s">
        <v>266</v>
      </c>
      <c r="D694" t="s">
        <v>158</v>
      </c>
      <c r="E694" t="s">
        <v>94</v>
      </c>
      <c r="F694">
        <v>1</v>
      </c>
      <c r="G694">
        <v>58</v>
      </c>
      <c r="H694">
        <v>0</v>
      </c>
      <c r="I694">
        <v>0</v>
      </c>
      <c r="J694">
        <v>0</v>
      </c>
      <c r="K694">
        <v>0</v>
      </c>
      <c r="L694">
        <v>0</v>
      </c>
      <c r="M694">
        <v>1</v>
      </c>
      <c r="N694">
        <v>58</v>
      </c>
      <c r="O694">
        <v>1</v>
      </c>
      <c r="P694">
        <v>0</v>
      </c>
      <c r="Q694">
        <v>0</v>
      </c>
      <c r="R694">
        <v>1</v>
      </c>
    </row>
    <row r="695" spans="1:18" x14ac:dyDescent="0.2">
      <c r="A695" t="s">
        <v>4762</v>
      </c>
      <c r="B695" t="s">
        <v>91</v>
      </c>
      <c r="C695" t="s">
        <v>268</v>
      </c>
      <c r="D695" t="s">
        <v>212</v>
      </c>
      <c r="E695" t="s">
        <v>94</v>
      </c>
      <c r="F695">
        <v>0</v>
      </c>
      <c r="G695">
        <v>0</v>
      </c>
      <c r="H695">
        <v>0</v>
      </c>
      <c r="I695">
        <v>0</v>
      </c>
      <c r="J695">
        <v>0</v>
      </c>
      <c r="K695">
        <v>0</v>
      </c>
      <c r="L695">
        <v>0</v>
      </c>
      <c r="M695">
        <v>0</v>
      </c>
      <c r="N695">
        <v>0</v>
      </c>
      <c r="O695">
        <v>6</v>
      </c>
      <c r="P695">
        <v>0</v>
      </c>
      <c r="Q695">
        <v>1</v>
      </c>
      <c r="R695">
        <v>5</v>
      </c>
    </row>
    <row r="696" spans="1:18" x14ac:dyDescent="0.2">
      <c r="A696" t="s">
        <v>4763</v>
      </c>
      <c r="B696" t="s">
        <v>87</v>
      </c>
      <c r="C696" t="s">
        <v>269</v>
      </c>
      <c r="D696" t="s">
        <v>251</v>
      </c>
      <c r="E696" t="s">
        <v>94</v>
      </c>
      <c r="F696">
        <v>88</v>
      </c>
      <c r="G696">
        <v>3850</v>
      </c>
      <c r="H696">
        <v>3</v>
      </c>
      <c r="I696">
        <v>84</v>
      </c>
      <c r="J696">
        <v>5</v>
      </c>
      <c r="K696">
        <v>129</v>
      </c>
      <c r="L696">
        <v>1</v>
      </c>
      <c r="M696">
        <v>86</v>
      </c>
      <c r="N696">
        <v>3806</v>
      </c>
      <c r="O696">
        <v>31</v>
      </c>
      <c r="P696">
        <v>0</v>
      </c>
      <c r="Q696">
        <v>1</v>
      </c>
      <c r="R696">
        <v>30</v>
      </c>
    </row>
    <row r="697" spans="1:18" x14ac:dyDescent="0.2">
      <c r="A697" t="s">
        <v>4764</v>
      </c>
      <c r="B697" t="s">
        <v>91</v>
      </c>
      <c r="C697" t="s">
        <v>267</v>
      </c>
      <c r="D697" t="s">
        <v>205</v>
      </c>
      <c r="E697" t="s">
        <v>94</v>
      </c>
      <c r="F697">
        <v>0</v>
      </c>
      <c r="G697">
        <v>0</v>
      </c>
      <c r="H697">
        <v>0</v>
      </c>
      <c r="I697">
        <v>0</v>
      </c>
      <c r="J697">
        <v>0</v>
      </c>
      <c r="K697">
        <v>0</v>
      </c>
      <c r="L697">
        <v>0</v>
      </c>
      <c r="M697">
        <v>0</v>
      </c>
      <c r="N697">
        <v>0</v>
      </c>
      <c r="O697">
        <v>1</v>
      </c>
      <c r="P697">
        <v>1</v>
      </c>
      <c r="Q697">
        <v>0</v>
      </c>
      <c r="R697">
        <v>2</v>
      </c>
    </row>
    <row r="698" spans="1:18" x14ac:dyDescent="0.2">
      <c r="A698" t="s">
        <v>4765</v>
      </c>
      <c r="B698" t="s">
        <v>87</v>
      </c>
      <c r="C698" t="s">
        <v>272</v>
      </c>
      <c r="D698" t="s">
        <v>189</v>
      </c>
      <c r="E698" t="s">
        <v>94</v>
      </c>
      <c r="F698">
        <v>41</v>
      </c>
      <c r="G698">
        <v>2011.84</v>
      </c>
      <c r="H698">
        <v>0</v>
      </c>
      <c r="I698">
        <v>0</v>
      </c>
      <c r="J698">
        <v>0</v>
      </c>
      <c r="K698">
        <v>0</v>
      </c>
      <c r="L698">
        <v>56.64</v>
      </c>
      <c r="M698">
        <v>41</v>
      </c>
      <c r="N698">
        <v>2068.48</v>
      </c>
      <c r="O698">
        <v>3</v>
      </c>
      <c r="P698">
        <v>0</v>
      </c>
      <c r="Q698">
        <v>0</v>
      </c>
      <c r="R698">
        <v>3</v>
      </c>
    </row>
    <row r="699" spans="1:18" x14ac:dyDescent="0.2">
      <c r="A699" t="s">
        <v>4766</v>
      </c>
      <c r="B699" t="s">
        <v>89</v>
      </c>
      <c r="C699" t="s">
        <v>270</v>
      </c>
      <c r="D699" t="s">
        <v>120</v>
      </c>
      <c r="E699" t="s">
        <v>94</v>
      </c>
      <c r="F699">
        <v>2</v>
      </c>
      <c r="G699">
        <v>30</v>
      </c>
      <c r="H699">
        <v>0</v>
      </c>
      <c r="I699">
        <v>0</v>
      </c>
      <c r="J699">
        <v>0</v>
      </c>
      <c r="K699">
        <v>0</v>
      </c>
      <c r="L699">
        <v>-2</v>
      </c>
      <c r="M699">
        <v>2</v>
      </c>
      <c r="N699">
        <v>28</v>
      </c>
      <c r="O699">
        <v>0</v>
      </c>
      <c r="P699">
        <v>0</v>
      </c>
      <c r="Q699">
        <v>0</v>
      </c>
      <c r="R699">
        <v>0</v>
      </c>
    </row>
    <row r="700" spans="1:18" x14ac:dyDescent="0.2">
      <c r="A700" t="s">
        <v>4767</v>
      </c>
      <c r="B700" t="s">
        <v>84</v>
      </c>
      <c r="C700" t="s">
        <v>267</v>
      </c>
      <c r="D700" t="s">
        <v>184</v>
      </c>
      <c r="E700" t="s">
        <v>94</v>
      </c>
      <c r="F700">
        <v>97</v>
      </c>
      <c r="G700">
        <v>2651.48</v>
      </c>
      <c r="H700">
        <v>1</v>
      </c>
      <c r="I700">
        <v>12</v>
      </c>
      <c r="J700">
        <v>7</v>
      </c>
      <c r="K700">
        <v>160</v>
      </c>
      <c r="L700">
        <v>1.02</v>
      </c>
      <c r="M700">
        <v>91</v>
      </c>
      <c r="N700">
        <v>2504.5</v>
      </c>
      <c r="O700">
        <v>14</v>
      </c>
      <c r="P700">
        <v>1</v>
      </c>
      <c r="Q700">
        <v>2</v>
      </c>
      <c r="R700">
        <v>13</v>
      </c>
    </row>
    <row r="701" spans="1:18" x14ac:dyDescent="0.2">
      <c r="A701" t="s">
        <v>4768</v>
      </c>
      <c r="B701" t="s">
        <v>87</v>
      </c>
      <c r="C701" t="s">
        <v>272</v>
      </c>
      <c r="D701" t="s">
        <v>190</v>
      </c>
      <c r="E701" t="s">
        <v>94</v>
      </c>
      <c r="F701">
        <v>70</v>
      </c>
      <c r="G701">
        <v>2594</v>
      </c>
      <c r="H701">
        <v>1</v>
      </c>
      <c r="I701">
        <v>38</v>
      </c>
      <c r="J701">
        <v>7</v>
      </c>
      <c r="K701">
        <v>238</v>
      </c>
      <c r="L701">
        <v>-10</v>
      </c>
      <c r="M701">
        <v>64</v>
      </c>
      <c r="N701">
        <v>2384</v>
      </c>
      <c r="O701">
        <v>6</v>
      </c>
      <c r="P701">
        <v>0</v>
      </c>
      <c r="Q701">
        <v>0</v>
      </c>
      <c r="R701">
        <v>6</v>
      </c>
    </row>
    <row r="702" spans="1:18" x14ac:dyDescent="0.2">
      <c r="A702" t="s">
        <v>4769</v>
      </c>
      <c r="B702" t="s">
        <v>91</v>
      </c>
      <c r="C702" t="s">
        <v>265</v>
      </c>
      <c r="D702" t="s">
        <v>125</v>
      </c>
      <c r="E702" t="s">
        <v>94</v>
      </c>
      <c r="F702">
        <v>0</v>
      </c>
      <c r="G702">
        <v>0</v>
      </c>
      <c r="H702">
        <v>0</v>
      </c>
      <c r="I702">
        <v>0</v>
      </c>
      <c r="J702">
        <v>0</v>
      </c>
      <c r="K702">
        <v>0</v>
      </c>
      <c r="L702">
        <v>0</v>
      </c>
      <c r="M702">
        <v>0</v>
      </c>
      <c r="N702">
        <v>0</v>
      </c>
      <c r="O702">
        <v>145</v>
      </c>
      <c r="P702">
        <v>6</v>
      </c>
      <c r="Q702">
        <v>17</v>
      </c>
      <c r="R702">
        <v>134</v>
      </c>
    </row>
    <row r="703" spans="1:18" x14ac:dyDescent="0.2">
      <c r="A703" t="s">
        <v>4770</v>
      </c>
      <c r="B703" t="s">
        <v>84</v>
      </c>
      <c r="C703" t="s">
        <v>272</v>
      </c>
      <c r="D703" t="s">
        <v>239</v>
      </c>
      <c r="E703" t="s">
        <v>94</v>
      </c>
      <c r="F703">
        <v>293</v>
      </c>
      <c r="G703">
        <v>5834.32</v>
      </c>
      <c r="H703">
        <v>7</v>
      </c>
      <c r="I703">
        <v>375</v>
      </c>
      <c r="J703">
        <v>22</v>
      </c>
      <c r="K703">
        <v>259</v>
      </c>
      <c r="L703">
        <v>28.66</v>
      </c>
      <c r="M703">
        <v>278</v>
      </c>
      <c r="N703">
        <v>5978.98</v>
      </c>
      <c r="O703">
        <v>31</v>
      </c>
      <c r="P703">
        <v>3</v>
      </c>
      <c r="Q703">
        <v>3</v>
      </c>
      <c r="R703">
        <v>31</v>
      </c>
    </row>
    <row r="704" spans="1:18" x14ac:dyDescent="0.2">
      <c r="A704" t="s">
        <v>4771</v>
      </c>
      <c r="B704" t="s">
        <v>86</v>
      </c>
      <c r="C704" t="s">
        <v>269</v>
      </c>
      <c r="D704" t="s">
        <v>247</v>
      </c>
      <c r="E704" t="s">
        <v>94</v>
      </c>
      <c r="F704">
        <v>487</v>
      </c>
      <c r="G704">
        <v>2891.92</v>
      </c>
      <c r="H704">
        <v>12</v>
      </c>
      <c r="I704">
        <v>51</v>
      </c>
      <c r="J704">
        <v>38</v>
      </c>
      <c r="K704">
        <v>215</v>
      </c>
      <c r="L704">
        <v>13.08</v>
      </c>
      <c r="M704">
        <v>461</v>
      </c>
      <c r="N704">
        <v>2741</v>
      </c>
      <c r="O704">
        <v>23</v>
      </c>
      <c r="P704">
        <v>3</v>
      </c>
      <c r="Q704">
        <v>5</v>
      </c>
      <c r="R704">
        <v>21</v>
      </c>
    </row>
    <row r="705" spans="1:18" x14ac:dyDescent="0.2">
      <c r="A705" t="s">
        <v>4772</v>
      </c>
      <c r="B705" t="s">
        <v>89</v>
      </c>
      <c r="C705" t="s">
        <v>269</v>
      </c>
      <c r="D705" t="s">
        <v>182</v>
      </c>
      <c r="E705" t="s">
        <v>94</v>
      </c>
      <c r="F705">
        <v>1</v>
      </c>
      <c r="G705">
        <v>15</v>
      </c>
      <c r="H705">
        <v>0</v>
      </c>
      <c r="I705">
        <v>0</v>
      </c>
      <c r="J705">
        <v>0</v>
      </c>
      <c r="K705">
        <v>0</v>
      </c>
      <c r="L705">
        <v>0</v>
      </c>
      <c r="M705">
        <v>1</v>
      </c>
      <c r="N705">
        <v>15</v>
      </c>
      <c r="O705">
        <v>0</v>
      </c>
      <c r="P705">
        <v>0</v>
      </c>
      <c r="Q705">
        <v>0</v>
      </c>
      <c r="R705">
        <v>0</v>
      </c>
    </row>
    <row r="706" spans="1:18" x14ac:dyDescent="0.2">
      <c r="A706" t="s">
        <v>4773</v>
      </c>
      <c r="B706" t="s">
        <v>84</v>
      </c>
      <c r="C706" t="s">
        <v>269</v>
      </c>
      <c r="D706" t="s">
        <v>283</v>
      </c>
      <c r="E706" t="s">
        <v>94</v>
      </c>
      <c r="F706">
        <v>10299</v>
      </c>
      <c r="G706">
        <v>240835.24</v>
      </c>
      <c r="H706">
        <v>308</v>
      </c>
      <c r="I706">
        <v>7758.48</v>
      </c>
      <c r="J706">
        <v>649</v>
      </c>
      <c r="K706">
        <v>10435.6</v>
      </c>
      <c r="L706">
        <v>980.02</v>
      </c>
      <c r="M706">
        <v>9958</v>
      </c>
      <c r="N706">
        <v>239138.14</v>
      </c>
      <c r="O706">
        <v>3102</v>
      </c>
      <c r="P706">
        <v>226</v>
      </c>
      <c r="Q706">
        <v>370</v>
      </c>
      <c r="R706">
        <v>2958</v>
      </c>
    </row>
    <row r="707" spans="1:18" x14ac:dyDescent="0.2">
      <c r="A707" t="s">
        <v>4774</v>
      </c>
      <c r="B707" t="s">
        <v>84</v>
      </c>
      <c r="C707" t="s">
        <v>268</v>
      </c>
      <c r="D707" t="s">
        <v>233</v>
      </c>
      <c r="E707" t="s">
        <v>94</v>
      </c>
      <c r="F707">
        <v>273</v>
      </c>
      <c r="G707">
        <v>7015</v>
      </c>
      <c r="H707">
        <v>7</v>
      </c>
      <c r="I707">
        <v>909</v>
      </c>
      <c r="J707">
        <v>21</v>
      </c>
      <c r="K707">
        <v>489</v>
      </c>
      <c r="L707">
        <v>76</v>
      </c>
      <c r="M707">
        <v>259</v>
      </c>
      <c r="N707">
        <v>7511</v>
      </c>
      <c r="O707">
        <v>26</v>
      </c>
      <c r="P707">
        <v>1</v>
      </c>
      <c r="Q707">
        <v>2</v>
      </c>
      <c r="R707">
        <v>25</v>
      </c>
    </row>
    <row r="708" spans="1:18" x14ac:dyDescent="0.2">
      <c r="A708" t="s">
        <v>4775</v>
      </c>
      <c r="B708" t="s">
        <v>87</v>
      </c>
      <c r="C708" t="s">
        <v>272</v>
      </c>
      <c r="D708" t="s">
        <v>256</v>
      </c>
      <c r="E708" t="s">
        <v>94</v>
      </c>
      <c r="F708">
        <v>88</v>
      </c>
      <c r="G708">
        <v>3868</v>
      </c>
      <c r="H708">
        <v>1</v>
      </c>
      <c r="I708">
        <v>12</v>
      </c>
      <c r="J708">
        <v>6</v>
      </c>
      <c r="K708">
        <v>163</v>
      </c>
      <c r="L708">
        <v>3</v>
      </c>
      <c r="M708">
        <v>83</v>
      </c>
      <c r="N708">
        <v>3720</v>
      </c>
      <c r="O708">
        <v>14</v>
      </c>
      <c r="P708">
        <v>4</v>
      </c>
      <c r="Q708">
        <v>1</v>
      </c>
      <c r="R708">
        <v>17</v>
      </c>
    </row>
    <row r="709" spans="1:18" x14ac:dyDescent="0.2">
      <c r="A709" t="s">
        <v>4776</v>
      </c>
      <c r="B709" t="s">
        <v>91</v>
      </c>
      <c r="C709" t="s">
        <v>268</v>
      </c>
      <c r="D709" t="s">
        <v>171</v>
      </c>
      <c r="E709" t="s">
        <v>94</v>
      </c>
      <c r="F709">
        <v>0</v>
      </c>
      <c r="G709">
        <v>0</v>
      </c>
      <c r="H709">
        <v>0</v>
      </c>
      <c r="I709">
        <v>0</v>
      </c>
      <c r="J709">
        <v>0</v>
      </c>
      <c r="K709">
        <v>0</v>
      </c>
      <c r="L709">
        <v>0</v>
      </c>
      <c r="M709">
        <v>0</v>
      </c>
      <c r="N709">
        <v>0</v>
      </c>
      <c r="O709">
        <v>4</v>
      </c>
      <c r="P709">
        <v>0</v>
      </c>
      <c r="Q709">
        <v>0</v>
      </c>
      <c r="R709">
        <v>4</v>
      </c>
    </row>
    <row r="710" spans="1:18" x14ac:dyDescent="0.2">
      <c r="A710" t="s">
        <v>4777</v>
      </c>
      <c r="B710" t="s">
        <v>91</v>
      </c>
      <c r="C710" t="s">
        <v>268</v>
      </c>
      <c r="D710" t="s">
        <v>223</v>
      </c>
      <c r="E710" t="s">
        <v>94</v>
      </c>
      <c r="F710">
        <v>0</v>
      </c>
      <c r="G710">
        <v>0</v>
      </c>
      <c r="H710">
        <v>0</v>
      </c>
      <c r="I710">
        <v>0</v>
      </c>
      <c r="J710">
        <v>0</v>
      </c>
      <c r="K710">
        <v>0</v>
      </c>
      <c r="L710">
        <v>0</v>
      </c>
      <c r="M710">
        <v>0</v>
      </c>
      <c r="N710">
        <v>0</v>
      </c>
      <c r="O710">
        <v>3</v>
      </c>
      <c r="P710">
        <v>1</v>
      </c>
      <c r="Q710">
        <v>0</v>
      </c>
      <c r="R710">
        <v>4</v>
      </c>
    </row>
    <row r="711" spans="1:18" x14ac:dyDescent="0.2">
      <c r="A711" t="s">
        <v>4778</v>
      </c>
      <c r="B711" t="s">
        <v>91</v>
      </c>
      <c r="C711" t="s">
        <v>267</v>
      </c>
      <c r="D711" t="s">
        <v>135</v>
      </c>
      <c r="E711" t="s">
        <v>94</v>
      </c>
      <c r="F711">
        <v>0</v>
      </c>
      <c r="G711">
        <v>0</v>
      </c>
      <c r="H711">
        <v>0</v>
      </c>
      <c r="I711">
        <v>0</v>
      </c>
      <c r="J711">
        <v>0</v>
      </c>
      <c r="K711">
        <v>0</v>
      </c>
      <c r="L711">
        <v>0</v>
      </c>
      <c r="M711">
        <v>0</v>
      </c>
      <c r="N711">
        <v>0</v>
      </c>
      <c r="O711">
        <v>10</v>
      </c>
      <c r="P711">
        <v>0</v>
      </c>
      <c r="Q711">
        <v>0</v>
      </c>
      <c r="R711">
        <v>10</v>
      </c>
    </row>
    <row r="712" spans="1:18" x14ac:dyDescent="0.2">
      <c r="A712" t="s">
        <v>4779</v>
      </c>
      <c r="B712" t="s">
        <v>87</v>
      </c>
      <c r="C712" t="s">
        <v>266</v>
      </c>
      <c r="D712" t="s">
        <v>158</v>
      </c>
      <c r="E712" t="s">
        <v>94</v>
      </c>
      <c r="F712">
        <v>155</v>
      </c>
      <c r="G712">
        <v>6317</v>
      </c>
      <c r="H712">
        <v>4</v>
      </c>
      <c r="I712">
        <v>189</v>
      </c>
      <c r="J712">
        <v>3</v>
      </c>
      <c r="K712">
        <v>68</v>
      </c>
      <c r="L712">
        <v>81</v>
      </c>
      <c r="M712">
        <v>156</v>
      </c>
      <c r="N712">
        <v>6519</v>
      </c>
      <c r="O712">
        <v>23</v>
      </c>
      <c r="P712">
        <v>3</v>
      </c>
      <c r="Q712">
        <v>2</v>
      </c>
      <c r="R712">
        <v>24</v>
      </c>
    </row>
    <row r="713" spans="1:18" x14ac:dyDescent="0.2">
      <c r="A713" t="s">
        <v>4780</v>
      </c>
      <c r="B713" t="s">
        <v>86</v>
      </c>
      <c r="C713" t="s">
        <v>272</v>
      </c>
      <c r="D713" t="s">
        <v>256</v>
      </c>
      <c r="E713" t="s">
        <v>94</v>
      </c>
      <c r="F713">
        <v>114</v>
      </c>
      <c r="G713">
        <v>760.48</v>
      </c>
      <c r="H713">
        <v>3</v>
      </c>
      <c r="I713">
        <v>13</v>
      </c>
      <c r="J713">
        <v>8</v>
      </c>
      <c r="K713">
        <v>43</v>
      </c>
      <c r="L713">
        <v>-13.98</v>
      </c>
      <c r="M713">
        <v>109</v>
      </c>
      <c r="N713">
        <v>716.5</v>
      </c>
      <c r="O713">
        <v>1</v>
      </c>
      <c r="P713">
        <v>0</v>
      </c>
      <c r="Q713">
        <v>0</v>
      </c>
      <c r="R713">
        <v>1</v>
      </c>
    </row>
    <row r="714" spans="1:18" x14ac:dyDescent="0.2">
      <c r="A714" t="s">
        <v>4781</v>
      </c>
      <c r="B714" t="s">
        <v>84</v>
      </c>
      <c r="C714" t="s">
        <v>269</v>
      </c>
      <c r="D714" t="s">
        <v>247</v>
      </c>
      <c r="E714" t="s">
        <v>94</v>
      </c>
      <c r="F714">
        <v>953</v>
      </c>
      <c r="G714">
        <v>21972.76</v>
      </c>
      <c r="H714">
        <v>34</v>
      </c>
      <c r="I714">
        <v>934</v>
      </c>
      <c r="J714">
        <v>67</v>
      </c>
      <c r="K714">
        <v>1204</v>
      </c>
      <c r="L714">
        <v>117.72</v>
      </c>
      <c r="M714">
        <v>920</v>
      </c>
      <c r="N714">
        <v>21820.48</v>
      </c>
      <c r="O714">
        <v>230</v>
      </c>
      <c r="P714">
        <v>16</v>
      </c>
      <c r="Q714">
        <v>36</v>
      </c>
      <c r="R714">
        <v>210</v>
      </c>
    </row>
    <row r="715" spans="1:18" x14ac:dyDescent="0.2">
      <c r="A715" t="s">
        <v>4782</v>
      </c>
      <c r="B715" t="s">
        <v>89</v>
      </c>
      <c r="C715" t="s">
        <v>272</v>
      </c>
      <c r="D715" t="s">
        <v>239</v>
      </c>
      <c r="E715" t="s">
        <v>94</v>
      </c>
      <c r="F715">
        <v>1</v>
      </c>
      <c r="G715">
        <v>20</v>
      </c>
      <c r="H715">
        <v>0</v>
      </c>
      <c r="I715">
        <v>0</v>
      </c>
      <c r="J715">
        <v>0</v>
      </c>
      <c r="K715">
        <v>0</v>
      </c>
      <c r="L715">
        <v>0</v>
      </c>
      <c r="M715">
        <v>1</v>
      </c>
      <c r="N715">
        <v>20</v>
      </c>
      <c r="O715">
        <v>0</v>
      </c>
      <c r="P715">
        <v>0</v>
      </c>
      <c r="Q715">
        <v>0</v>
      </c>
      <c r="R715">
        <v>0</v>
      </c>
    </row>
    <row r="716" spans="1:18" x14ac:dyDescent="0.2">
      <c r="A716" t="s">
        <v>4783</v>
      </c>
      <c r="B716" t="s">
        <v>84</v>
      </c>
      <c r="C716" t="s">
        <v>269</v>
      </c>
      <c r="D716" t="s">
        <v>122</v>
      </c>
      <c r="E716" t="s">
        <v>94</v>
      </c>
      <c r="F716">
        <v>750</v>
      </c>
      <c r="G716">
        <v>16870.28</v>
      </c>
      <c r="H716">
        <v>29</v>
      </c>
      <c r="I716">
        <v>785</v>
      </c>
      <c r="J716">
        <v>52</v>
      </c>
      <c r="K716">
        <v>769</v>
      </c>
      <c r="L716">
        <v>149.69999999999999</v>
      </c>
      <c r="M716">
        <v>727</v>
      </c>
      <c r="N716">
        <v>17035.98</v>
      </c>
      <c r="O716">
        <v>268</v>
      </c>
      <c r="P716">
        <v>14</v>
      </c>
      <c r="Q716">
        <v>24</v>
      </c>
      <c r="R716">
        <v>258</v>
      </c>
    </row>
    <row r="717" spans="1:18" x14ac:dyDescent="0.2">
      <c r="A717" t="s">
        <v>4784</v>
      </c>
      <c r="B717" t="s">
        <v>87</v>
      </c>
      <c r="C717" t="s">
        <v>269</v>
      </c>
      <c r="D717" t="s">
        <v>154</v>
      </c>
      <c r="E717" t="s">
        <v>94</v>
      </c>
      <c r="F717">
        <v>774</v>
      </c>
      <c r="G717">
        <v>34716.879999999997</v>
      </c>
      <c r="H717">
        <v>28</v>
      </c>
      <c r="I717">
        <v>1008</v>
      </c>
      <c r="J717">
        <v>26</v>
      </c>
      <c r="K717">
        <v>842.84</v>
      </c>
      <c r="L717">
        <v>229.84</v>
      </c>
      <c r="M717">
        <v>776</v>
      </c>
      <c r="N717">
        <v>35111.879999999997</v>
      </c>
      <c r="O717">
        <v>174</v>
      </c>
      <c r="P717">
        <v>24</v>
      </c>
      <c r="Q717">
        <v>11</v>
      </c>
      <c r="R717">
        <v>187</v>
      </c>
    </row>
    <row r="718" spans="1:18" x14ac:dyDescent="0.2">
      <c r="A718" t="s">
        <v>4785</v>
      </c>
      <c r="B718" t="s">
        <v>84</v>
      </c>
      <c r="C718" t="s">
        <v>268</v>
      </c>
      <c r="D718" t="s">
        <v>282</v>
      </c>
      <c r="E718" t="s">
        <v>94</v>
      </c>
      <c r="F718">
        <v>6284</v>
      </c>
      <c r="G718">
        <v>176787.6</v>
      </c>
      <c r="H718">
        <v>147</v>
      </c>
      <c r="I718">
        <v>5818.5</v>
      </c>
      <c r="J718">
        <v>411</v>
      </c>
      <c r="K718">
        <v>8661.84</v>
      </c>
      <c r="L718">
        <v>1386.04</v>
      </c>
      <c r="M718">
        <v>6020</v>
      </c>
      <c r="N718">
        <v>175330.3</v>
      </c>
      <c r="O718">
        <v>869</v>
      </c>
      <c r="P718">
        <v>81</v>
      </c>
      <c r="Q718">
        <v>61</v>
      </c>
      <c r="R718">
        <v>889</v>
      </c>
    </row>
    <row r="719" spans="1:18" x14ac:dyDescent="0.2">
      <c r="A719" t="s">
        <v>4786</v>
      </c>
      <c r="B719" t="s">
        <v>91</v>
      </c>
      <c r="C719" t="s">
        <v>265</v>
      </c>
      <c r="D719" t="s">
        <v>160</v>
      </c>
      <c r="E719" t="s">
        <v>94</v>
      </c>
      <c r="F719">
        <v>0</v>
      </c>
      <c r="G719">
        <v>0</v>
      </c>
      <c r="H719">
        <v>0</v>
      </c>
      <c r="I719">
        <v>0</v>
      </c>
      <c r="J719">
        <v>0</v>
      </c>
      <c r="K719">
        <v>0</v>
      </c>
      <c r="L719">
        <v>0</v>
      </c>
      <c r="M719">
        <v>0</v>
      </c>
      <c r="N719">
        <v>0</v>
      </c>
      <c r="O719">
        <v>413</v>
      </c>
      <c r="P719">
        <v>38</v>
      </c>
      <c r="Q719">
        <v>70</v>
      </c>
      <c r="R719">
        <v>381</v>
      </c>
    </row>
    <row r="720" spans="1:18" x14ac:dyDescent="0.2">
      <c r="A720" t="s">
        <v>4787</v>
      </c>
      <c r="B720" t="s">
        <v>89</v>
      </c>
      <c r="C720" t="s">
        <v>269</v>
      </c>
      <c r="D720" t="s">
        <v>119</v>
      </c>
      <c r="E720" t="s">
        <v>94</v>
      </c>
      <c r="F720">
        <v>4</v>
      </c>
      <c r="G720">
        <v>91</v>
      </c>
      <c r="H720">
        <v>0</v>
      </c>
      <c r="I720">
        <v>0</v>
      </c>
      <c r="J720">
        <v>0</v>
      </c>
      <c r="K720">
        <v>0</v>
      </c>
      <c r="L720">
        <v>7</v>
      </c>
      <c r="M720">
        <v>4</v>
      </c>
      <c r="N720">
        <v>98</v>
      </c>
      <c r="O720">
        <v>0</v>
      </c>
      <c r="P720">
        <v>0</v>
      </c>
      <c r="Q720">
        <v>0</v>
      </c>
      <c r="R720">
        <v>0</v>
      </c>
    </row>
    <row r="721" spans="1:18" x14ac:dyDescent="0.2">
      <c r="A721" t="s">
        <v>4788</v>
      </c>
      <c r="B721" t="s">
        <v>91</v>
      </c>
      <c r="C721" t="s">
        <v>266</v>
      </c>
      <c r="D721" t="s">
        <v>158</v>
      </c>
      <c r="E721" t="s">
        <v>94</v>
      </c>
      <c r="F721">
        <v>0</v>
      </c>
      <c r="G721">
        <v>0</v>
      </c>
      <c r="H721">
        <v>0</v>
      </c>
      <c r="I721">
        <v>0</v>
      </c>
      <c r="J721">
        <v>0</v>
      </c>
      <c r="K721">
        <v>0</v>
      </c>
      <c r="L721">
        <v>0</v>
      </c>
      <c r="M721">
        <v>0</v>
      </c>
      <c r="N721">
        <v>0</v>
      </c>
      <c r="O721">
        <v>56</v>
      </c>
      <c r="P721">
        <v>6</v>
      </c>
      <c r="Q721">
        <v>2</v>
      </c>
      <c r="R721">
        <v>60</v>
      </c>
    </row>
    <row r="722" spans="1:18" x14ac:dyDescent="0.2">
      <c r="A722" t="s">
        <v>4789</v>
      </c>
      <c r="B722" t="s">
        <v>86</v>
      </c>
      <c r="C722" t="s">
        <v>265</v>
      </c>
      <c r="D722" t="s">
        <v>127</v>
      </c>
      <c r="E722" t="s">
        <v>94</v>
      </c>
      <c r="F722">
        <v>290</v>
      </c>
      <c r="G722">
        <v>1806</v>
      </c>
      <c r="H722">
        <v>10</v>
      </c>
      <c r="I722">
        <v>42</v>
      </c>
      <c r="J722">
        <v>13</v>
      </c>
      <c r="K722">
        <v>84</v>
      </c>
      <c r="L722">
        <v>12</v>
      </c>
      <c r="M722">
        <v>287</v>
      </c>
      <c r="N722">
        <v>1776</v>
      </c>
      <c r="O722">
        <v>5</v>
      </c>
      <c r="P722">
        <v>1</v>
      </c>
      <c r="Q722">
        <v>1</v>
      </c>
      <c r="R722">
        <v>5</v>
      </c>
    </row>
    <row r="723" spans="1:18" x14ac:dyDescent="0.2">
      <c r="A723" t="s">
        <v>4790</v>
      </c>
      <c r="B723" t="s">
        <v>91</v>
      </c>
      <c r="C723" t="s">
        <v>270</v>
      </c>
      <c r="D723" t="s">
        <v>232</v>
      </c>
      <c r="E723" t="s">
        <v>94</v>
      </c>
      <c r="F723">
        <v>0</v>
      </c>
      <c r="G723">
        <v>0</v>
      </c>
      <c r="H723">
        <v>0</v>
      </c>
      <c r="I723">
        <v>0</v>
      </c>
      <c r="J723">
        <v>0</v>
      </c>
      <c r="K723">
        <v>0</v>
      </c>
      <c r="L723">
        <v>0</v>
      </c>
      <c r="M723">
        <v>0</v>
      </c>
      <c r="N723">
        <v>0</v>
      </c>
      <c r="O723">
        <v>17</v>
      </c>
      <c r="P723">
        <v>0</v>
      </c>
      <c r="Q723">
        <v>6</v>
      </c>
      <c r="R723">
        <v>11</v>
      </c>
    </row>
    <row r="724" spans="1:18" x14ac:dyDescent="0.2">
      <c r="A724" t="s">
        <v>4791</v>
      </c>
      <c r="B724" t="s">
        <v>84</v>
      </c>
      <c r="C724" t="s">
        <v>272</v>
      </c>
      <c r="D724" t="s">
        <v>124</v>
      </c>
      <c r="E724" t="s">
        <v>94</v>
      </c>
      <c r="F724">
        <v>197</v>
      </c>
      <c r="G724">
        <v>5425.68</v>
      </c>
      <c r="H724">
        <v>2</v>
      </c>
      <c r="I724">
        <v>67</v>
      </c>
      <c r="J724">
        <v>14</v>
      </c>
      <c r="K724">
        <v>236.84</v>
      </c>
      <c r="L724">
        <v>76.64</v>
      </c>
      <c r="M724">
        <v>185</v>
      </c>
      <c r="N724">
        <v>5332.48</v>
      </c>
      <c r="O724">
        <v>26</v>
      </c>
      <c r="P724">
        <v>1</v>
      </c>
      <c r="Q724">
        <v>1</v>
      </c>
      <c r="R724">
        <v>26</v>
      </c>
    </row>
    <row r="725" spans="1:18" x14ac:dyDescent="0.2">
      <c r="A725" t="s">
        <v>4792</v>
      </c>
      <c r="B725" t="s">
        <v>84</v>
      </c>
      <c r="C725" t="s">
        <v>266</v>
      </c>
      <c r="D725" t="s">
        <v>126</v>
      </c>
      <c r="E725" t="s">
        <v>94</v>
      </c>
      <c r="F725">
        <v>212</v>
      </c>
      <c r="G725">
        <v>5248.32</v>
      </c>
      <c r="H725">
        <v>6</v>
      </c>
      <c r="I725">
        <v>185</v>
      </c>
      <c r="J725">
        <v>11</v>
      </c>
      <c r="K725">
        <v>328</v>
      </c>
      <c r="L725">
        <v>23.18</v>
      </c>
      <c r="M725">
        <v>207</v>
      </c>
      <c r="N725">
        <v>5128.5</v>
      </c>
      <c r="O725">
        <v>125</v>
      </c>
      <c r="P725">
        <v>4</v>
      </c>
      <c r="Q725">
        <v>18</v>
      </c>
      <c r="R725">
        <v>111</v>
      </c>
    </row>
    <row r="726" spans="1:18" x14ac:dyDescent="0.2">
      <c r="A726" t="s">
        <v>4793</v>
      </c>
      <c r="B726" t="s">
        <v>87</v>
      </c>
      <c r="C726" t="s">
        <v>268</v>
      </c>
      <c r="D726" t="s">
        <v>249</v>
      </c>
      <c r="E726" t="s">
        <v>94</v>
      </c>
      <c r="F726">
        <v>125</v>
      </c>
      <c r="G726">
        <v>7094</v>
      </c>
      <c r="H726">
        <v>2</v>
      </c>
      <c r="I726">
        <v>60</v>
      </c>
      <c r="J726">
        <v>3</v>
      </c>
      <c r="K726">
        <v>94</v>
      </c>
      <c r="L726">
        <v>71</v>
      </c>
      <c r="M726">
        <v>124</v>
      </c>
      <c r="N726">
        <v>7131</v>
      </c>
      <c r="O726">
        <v>6</v>
      </c>
      <c r="P726">
        <v>0</v>
      </c>
      <c r="Q726">
        <v>0</v>
      </c>
      <c r="R726">
        <v>6</v>
      </c>
    </row>
    <row r="727" spans="1:18" x14ac:dyDescent="0.2">
      <c r="A727" t="s">
        <v>4794</v>
      </c>
      <c r="B727" t="s">
        <v>87</v>
      </c>
      <c r="C727" t="s">
        <v>104</v>
      </c>
      <c r="D727" t="s">
        <v>277</v>
      </c>
      <c r="E727" t="s">
        <v>94</v>
      </c>
      <c r="F727">
        <v>23342</v>
      </c>
      <c r="G727">
        <v>1094068.24</v>
      </c>
      <c r="H727">
        <v>817</v>
      </c>
      <c r="I727">
        <v>36167.440000000002</v>
      </c>
      <c r="J727">
        <v>1119</v>
      </c>
      <c r="K727">
        <v>43019.08</v>
      </c>
      <c r="L727">
        <v>7350.68</v>
      </c>
      <c r="M727">
        <v>23040</v>
      </c>
      <c r="N727">
        <v>1094567.28</v>
      </c>
      <c r="O727">
        <v>3949</v>
      </c>
      <c r="P727">
        <v>401</v>
      </c>
      <c r="Q727">
        <v>328</v>
      </c>
      <c r="R727">
        <v>4022</v>
      </c>
    </row>
    <row r="728" spans="1:18" x14ac:dyDescent="0.2">
      <c r="A728" t="s">
        <v>4795</v>
      </c>
      <c r="B728" t="s">
        <v>86</v>
      </c>
      <c r="C728" t="s">
        <v>270</v>
      </c>
      <c r="D728" t="s">
        <v>201</v>
      </c>
      <c r="E728" t="s">
        <v>94</v>
      </c>
      <c r="F728">
        <v>89</v>
      </c>
      <c r="G728">
        <v>547</v>
      </c>
      <c r="H728">
        <v>6</v>
      </c>
      <c r="I728">
        <v>29</v>
      </c>
      <c r="J728">
        <v>4</v>
      </c>
      <c r="K728">
        <v>20</v>
      </c>
      <c r="L728">
        <v>6</v>
      </c>
      <c r="M728">
        <v>91</v>
      </c>
      <c r="N728">
        <v>562</v>
      </c>
      <c r="O728">
        <v>3</v>
      </c>
      <c r="P728">
        <v>0</v>
      </c>
      <c r="Q728">
        <v>2</v>
      </c>
      <c r="R728">
        <v>1</v>
      </c>
    </row>
    <row r="729" spans="1:18" x14ac:dyDescent="0.2">
      <c r="A729" t="s">
        <v>4796</v>
      </c>
      <c r="B729" t="s">
        <v>86</v>
      </c>
      <c r="C729" t="s">
        <v>268</v>
      </c>
      <c r="D729" t="s">
        <v>225</v>
      </c>
      <c r="E729" t="s">
        <v>94</v>
      </c>
      <c r="F729">
        <v>248</v>
      </c>
      <c r="G729">
        <v>1684</v>
      </c>
      <c r="H729">
        <v>3</v>
      </c>
      <c r="I729">
        <v>24</v>
      </c>
      <c r="J729">
        <v>19</v>
      </c>
      <c r="K729">
        <v>126</v>
      </c>
      <c r="L729">
        <v>30</v>
      </c>
      <c r="M729">
        <v>232</v>
      </c>
      <c r="N729">
        <v>1612</v>
      </c>
      <c r="O729">
        <v>8</v>
      </c>
      <c r="P729">
        <v>1</v>
      </c>
      <c r="Q729">
        <v>2</v>
      </c>
      <c r="R729">
        <v>7</v>
      </c>
    </row>
    <row r="730" spans="1:18" x14ac:dyDescent="0.2">
      <c r="A730" t="s">
        <v>4797</v>
      </c>
      <c r="B730" t="s">
        <v>89</v>
      </c>
      <c r="C730" t="s">
        <v>270</v>
      </c>
      <c r="D730" t="s">
        <v>149</v>
      </c>
      <c r="E730" t="s">
        <v>94</v>
      </c>
      <c r="F730">
        <v>4</v>
      </c>
      <c r="G730">
        <v>82</v>
      </c>
      <c r="H730">
        <v>0</v>
      </c>
      <c r="I730">
        <v>0</v>
      </c>
      <c r="J730">
        <v>1</v>
      </c>
      <c r="K730">
        <v>21</v>
      </c>
      <c r="L730">
        <v>0</v>
      </c>
      <c r="M730">
        <v>3</v>
      </c>
      <c r="N730">
        <v>61</v>
      </c>
      <c r="O730">
        <v>0</v>
      </c>
      <c r="P730">
        <v>0</v>
      </c>
      <c r="Q730">
        <v>0</v>
      </c>
      <c r="R730">
        <v>0</v>
      </c>
    </row>
    <row r="731" spans="1:18" x14ac:dyDescent="0.2">
      <c r="A731" t="s">
        <v>4798</v>
      </c>
      <c r="B731" t="s">
        <v>86</v>
      </c>
      <c r="C731" t="s">
        <v>268</v>
      </c>
      <c r="D731" t="s">
        <v>173</v>
      </c>
      <c r="E731" t="s">
        <v>94</v>
      </c>
      <c r="F731">
        <v>537</v>
      </c>
      <c r="G731">
        <v>3492</v>
      </c>
      <c r="H731">
        <v>9</v>
      </c>
      <c r="I731">
        <v>51</v>
      </c>
      <c r="J731">
        <v>46</v>
      </c>
      <c r="K731">
        <v>305</v>
      </c>
      <c r="L731">
        <v>14</v>
      </c>
      <c r="M731">
        <v>500</v>
      </c>
      <c r="N731">
        <v>3252</v>
      </c>
      <c r="O731">
        <v>12</v>
      </c>
      <c r="P731">
        <v>1</v>
      </c>
      <c r="Q731">
        <v>0</v>
      </c>
      <c r="R731">
        <v>13</v>
      </c>
    </row>
    <row r="732" spans="1:18" x14ac:dyDescent="0.2">
      <c r="A732" t="s">
        <v>4799</v>
      </c>
      <c r="B732" t="s">
        <v>91</v>
      </c>
      <c r="C732" t="s">
        <v>271</v>
      </c>
      <c r="D732" t="s">
        <v>285</v>
      </c>
      <c r="E732" t="s">
        <v>94</v>
      </c>
      <c r="F732">
        <v>0</v>
      </c>
      <c r="G732">
        <v>0</v>
      </c>
      <c r="H732">
        <v>0</v>
      </c>
      <c r="I732">
        <v>0</v>
      </c>
      <c r="J732">
        <v>0</v>
      </c>
      <c r="K732">
        <v>0</v>
      </c>
      <c r="L732">
        <v>0</v>
      </c>
      <c r="M732">
        <v>0</v>
      </c>
      <c r="N732">
        <v>0</v>
      </c>
      <c r="O732">
        <v>299</v>
      </c>
      <c r="P732">
        <v>36</v>
      </c>
      <c r="Q732">
        <v>44</v>
      </c>
      <c r="R732">
        <v>291</v>
      </c>
    </row>
    <row r="733" spans="1:18" x14ac:dyDescent="0.2">
      <c r="A733" t="s">
        <v>4800</v>
      </c>
      <c r="B733" t="s">
        <v>87</v>
      </c>
      <c r="C733" t="s">
        <v>265</v>
      </c>
      <c r="D733" t="s">
        <v>228</v>
      </c>
      <c r="E733" t="s">
        <v>94</v>
      </c>
      <c r="F733">
        <v>305</v>
      </c>
      <c r="G733">
        <v>11854.2</v>
      </c>
      <c r="H733">
        <v>5</v>
      </c>
      <c r="I733">
        <v>152</v>
      </c>
      <c r="J733">
        <v>13</v>
      </c>
      <c r="K733">
        <v>349</v>
      </c>
      <c r="L733">
        <v>105.2</v>
      </c>
      <c r="M733">
        <v>297</v>
      </c>
      <c r="N733">
        <v>11762.4</v>
      </c>
      <c r="O733">
        <v>29</v>
      </c>
      <c r="P733">
        <v>5</v>
      </c>
      <c r="Q733">
        <v>3</v>
      </c>
      <c r="R733">
        <v>31</v>
      </c>
    </row>
    <row r="734" spans="1:18" x14ac:dyDescent="0.2">
      <c r="A734" t="s">
        <v>4801</v>
      </c>
      <c r="B734" t="s">
        <v>87</v>
      </c>
      <c r="C734" t="s">
        <v>268</v>
      </c>
      <c r="D734" t="s">
        <v>123</v>
      </c>
      <c r="E734" t="s">
        <v>94</v>
      </c>
      <c r="F734">
        <v>81</v>
      </c>
      <c r="G734">
        <v>4514.5200000000004</v>
      </c>
      <c r="H734">
        <v>1</v>
      </c>
      <c r="I734">
        <v>9</v>
      </c>
      <c r="J734">
        <v>6</v>
      </c>
      <c r="K734">
        <v>381</v>
      </c>
      <c r="L734">
        <v>160.96</v>
      </c>
      <c r="M734">
        <v>76</v>
      </c>
      <c r="N734">
        <v>4303.4799999999996</v>
      </c>
      <c r="O734">
        <v>16</v>
      </c>
      <c r="P734">
        <v>1</v>
      </c>
      <c r="Q734">
        <v>0</v>
      </c>
      <c r="R734">
        <v>17</v>
      </c>
    </row>
    <row r="735" spans="1:18" x14ac:dyDescent="0.2">
      <c r="A735" t="s">
        <v>4802</v>
      </c>
      <c r="B735" t="s">
        <v>86</v>
      </c>
      <c r="C735" t="s">
        <v>271</v>
      </c>
      <c r="D735" t="s">
        <v>132</v>
      </c>
      <c r="E735" t="s">
        <v>94</v>
      </c>
      <c r="F735">
        <v>205</v>
      </c>
      <c r="G735">
        <v>1329</v>
      </c>
      <c r="H735">
        <v>2</v>
      </c>
      <c r="I735">
        <v>12</v>
      </c>
      <c r="J735">
        <v>14</v>
      </c>
      <c r="K735">
        <v>80</v>
      </c>
      <c r="L735">
        <v>5.5</v>
      </c>
      <c r="M735">
        <v>193</v>
      </c>
      <c r="N735">
        <v>1266.5</v>
      </c>
      <c r="O735">
        <v>17</v>
      </c>
      <c r="P735">
        <v>1</v>
      </c>
      <c r="Q735">
        <v>1</v>
      </c>
      <c r="R735">
        <v>17</v>
      </c>
    </row>
    <row r="736" spans="1:18" x14ac:dyDescent="0.2">
      <c r="A736" t="s">
        <v>4803</v>
      </c>
      <c r="B736" t="s">
        <v>86</v>
      </c>
      <c r="C736" t="s">
        <v>270</v>
      </c>
      <c r="D736" t="s">
        <v>217</v>
      </c>
      <c r="E736" t="s">
        <v>94</v>
      </c>
      <c r="F736">
        <v>217</v>
      </c>
      <c r="G736">
        <v>1394</v>
      </c>
      <c r="H736">
        <v>4</v>
      </c>
      <c r="I736">
        <v>18</v>
      </c>
      <c r="J736">
        <v>22</v>
      </c>
      <c r="K736">
        <v>152</v>
      </c>
      <c r="L736">
        <v>1</v>
      </c>
      <c r="M736">
        <v>199</v>
      </c>
      <c r="N736">
        <v>1261</v>
      </c>
      <c r="O736">
        <v>7</v>
      </c>
      <c r="P736">
        <v>0</v>
      </c>
      <c r="Q736">
        <v>3</v>
      </c>
      <c r="R736">
        <v>4</v>
      </c>
    </row>
    <row r="737" spans="1:18" x14ac:dyDescent="0.2">
      <c r="A737" t="s">
        <v>4804</v>
      </c>
      <c r="B737" t="s">
        <v>91</v>
      </c>
      <c r="C737" t="s">
        <v>269</v>
      </c>
      <c r="D737" t="s">
        <v>163</v>
      </c>
      <c r="E737" t="s">
        <v>94</v>
      </c>
      <c r="F737">
        <v>0</v>
      </c>
      <c r="G737">
        <v>0</v>
      </c>
      <c r="H737">
        <v>0</v>
      </c>
      <c r="I737">
        <v>0</v>
      </c>
      <c r="J737">
        <v>0</v>
      </c>
      <c r="K737">
        <v>0</v>
      </c>
      <c r="L737">
        <v>0</v>
      </c>
      <c r="M737">
        <v>0</v>
      </c>
      <c r="N737">
        <v>0</v>
      </c>
      <c r="O737">
        <v>11</v>
      </c>
      <c r="P737">
        <v>1</v>
      </c>
      <c r="Q737">
        <v>0</v>
      </c>
      <c r="R737">
        <v>12</v>
      </c>
    </row>
    <row r="738" spans="1:18" x14ac:dyDescent="0.2">
      <c r="A738" t="s">
        <v>4805</v>
      </c>
      <c r="B738" t="s">
        <v>91</v>
      </c>
      <c r="C738" t="s">
        <v>269</v>
      </c>
      <c r="D738" t="s">
        <v>182</v>
      </c>
      <c r="E738" t="s">
        <v>94</v>
      </c>
      <c r="F738">
        <v>0</v>
      </c>
      <c r="G738">
        <v>0</v>
      </c>
      <c r="H738">
        <v>0</v>
      </c>
      <c r="I738">
        <v>0</v>
      </c>
      <c r="J738">
        <v>0</v>
      </c>
      <c r="K738">
        <v>0</v>
      </c>
      <c r="L738">
        <v>0</v>
      </c>
      <c r="M738">
        <v>0</v>
      </c>
      <c r="N738">
        <v>0</v>
      </c>
      <c r="O738">
        <v>35</v>
      </c>
      <c r="P738">
        <v>4</v>
      </c>
      <c r="Q738">
        <v>10</v>
      </c>
      <c r="R738">
        <v>29</v>
      </c>
    </row>
    <row r="739" spans="1:18" x14ac:dyDescent="0.2">
      <c r="A739" t="s">
        <v>4806</v>
      </c>
      <c r="B739" t="s">
        <v>84</v>
      </c>
      <c r="C739" t="s">
        <v>272</v>
      </c>
      <c r="D739" t="s">
        <v>168</v>
      </c>
      <c r="E739" t="s">
        <v>94</v>
      </c>
      <c r="F739">
        <v>123</v>
      </c>
      <c r="G739">
        <v>3787.84</v>
      </c>
      <c r="H739">
        <v>4</v>
      </c>
      <c r="I739">
        <v>89</v>
      </c>
      <c r="J739">
        <v>5</v>
      </c>
      <c r="K739">
        <v>37</v>
      </c>
      <c r="L739">
        <v>-5.36</v>
      </c>
      <c r="M739">
        <v>122</v>
      </c>
      <c r="N739">
        <v>3834.48</v>
      </c>
      <c r="O739">
        <v>12</v>
      </c>
      <c r="P739">
        <v>4</v>
      </c>
      <c r="Q739">
        <v>3</v>
      </c>
      <c r="R739">
        <v>13</v>
      </c>
    </row>
    <row r="740" spans="1:18" x14ac:dyDescent="0.2">
      <c r="A740" t="s">
        <v>4807</v>
      </c>
      <c r="B740" t="s">
        <v>91</v>
      </c>
      <c r="C740" t="s">
        <v>266</v>
      </c>
      <c r="D740" t="s">
        <v>183</v>
      </c>
      <c r="E740" t="s">
        <v>94</v>
      </c>
      <c r="F740">
        <v>0</v>
      </c>
      <c r="G740">
        <v>0</v>
      </c>
      <c r="H740">
        <v>0</v>
      </c>
      <c r="I740">
        <v>0</v>
      </c>
      <c r="J740">
        <v>0</v>
      </c>
      <c r="K740">
        <v>0</v>
      </c>
      <c r="L740">
        <v>0</v>
      </c>
      <c r="M740">
        <v>0</v>
      </c>
      <c r="N740">
        <v>0</v>
      </c>
      <c r="O740">
        <v>142</v>
      </c>
      <c r="P740">
        <v>13</v>
      </c>
      <c r="Q740">
        <v>20</v>
      </c>
      <c r="R740">
        <v>135</v>
      </c>
    </row>
    <row r="741" spans="1:18" x14ac:dyDescent="0.2">
      <c r="A741" t="s">
        <v>4808</v>
      </c>
      <c r="B741" t="s">
        <v>87</v>
      </c>
      <c r="C741" t="s">
        <v>270</v>
      </c>
      <c r="D741" t="s">
        <v>131</v>
      </c>
      <c r="E741" t="s">
        <v>94</v>
      </c>
      <c r="F741">
        <v>215</v>
      </c>
      <c r="G741">
        <v>7566.68</v>
      </c>
      <c r="H741">
        <v>8</v>
      </c>
      <c r="I741">
        <v>410</v>
      </c>
      <c r="J741">
        <v>9</v>
      </c>
      <c r="K741">
        <v>333</v>
      </c>
      <c r="L741">
        <v>74.8</v>
      </c>
      <c r="M741">
        <v>214</v>
      </c>
      <c r="N741">
        <v>7718.48</v>
      </c>
      <c r="O741">
        <v>15</v>
      </c>
      <c r="P741">
        <v>2</v>
      </c>
      <c r="Q741">
        <v>1</v>
      </c>
      <c r="R741">
        <v>16</v>
      </c>
    </row>
    <row r="742" spans="1:18" x14ac:dyDescent="0.2">
      <c r="A742" t="s">
        <v>4809</v>
      </c>
      <c r="B742" t="s">
        <v>84</v>
      </c>
      <c r="C742" t="s">
        <v>271</v>
      </c>
      <c r="D742" t="s">
        <v>285</v>
      </c>
      <c r="E742" t="s">
        <v>94</v>
      </c>
      <c r="F742">
        <v>4435</v>
      </c>
      <c r="G742">
        <v>120041.72</v>
      </c>
      <c r="H742">
        <v>100</v>
      </c>
      <c r="I742">
        <v>3141.5</v>
      </c>
      <c r="J742">
        <v>297</v>
      </c>
      <c r="K742">
        <v>5590.84</v>
      </c>
      <c r="L742">
        <v>803.5</v>
      </c>
      <c r="M742">
        <v>4238</v>
      </c>
      <c r="N742">
        <v>118395.88</v>
      </c>
      <c r="O742">
        <v>777</v>
      </c>
      <c r="P742">
        <v>88</v>
      </c>
      <c r="Q742">
        <v>103</v>
      </c>
      <c r="R742">
        <v>762</v>
      </c>
    </row>
    <row r="743" spans="1:18" x14ac:dyDescent="0.2">
      <c r="A743" t="s">
        <v>4810</v>
      </c>
      <c r="B743" t="s">
        <v>91</v>
      </c>
      <c r="C743" t="s">
        <v>269</v>
      </c>
      <c r="D743" t="s">
        <v>185</v>
      </c>
      <c r="E743" t="s">
        <v>94</v>
      </c>
      <c r="F743">
        <v>0</v>
      </c>
      <c r="G743">
        <v>0</v>
      </c>
      <c r="H743">
        <v>0</v>
      </c>
      <c r="I743">
        <v>0</v>
      </c>
      <c r="J743">
        <v>0</v>
      </c>
      <c r="K743">
        <v>0</v>
      </c>
      <c r="L743">
        <v>0</v>
      </c>
      <c r="M743">
        <v>0</v>
      </c>
      <c r="N743">
        <v>0</v>
      </c>
      <c r="O743">
        <v>49</v>
      </c>
      <c r="P743">
        <v>7</v>
      </c>
      <c r="Q743">
        <v>0</v>
      </c>
      <c r="R743">
        <v>56</v>
      </c>
    </row>
    <row r="744" spans="1:18" x14ac:dyDescent="0.2">
      <c r="A744" t="s">
        <v>4811</v>
      </c>
      <c r="B744" t="s">
        <v>84</v>
      </c>
      <c r="C744" t="s">
        <v>269</v>
      </c>
      <c r="D744" t="s">
        <v>163</v>
      </c>
      <c r="E744" t="s">
        <v>94</v>
      </c>
      <c r="F744">
        <v>79</v>
      </c>
      <c r="G744">
        <v>2510.48</v>
      </c>
      <c r="H744">
        <v>3</v>
      </c>
      <c r="I744">
        <v>29</v>
      </c>
      <c r="J744">
        <v>7</v>
      </c>
      <c r="K744">
        <v>232</v>
      </c>
      <c r="L744">
        <v>3.02</v>
      </c>
      <c r="M744">
        <v>75</v>
      </c>
      <c r="N744">
        <v>2310.5</v>
      </c>
      <c r="O744">
        <v>16</v>
      </c>
      <c r="P744">
        <v>1</v>
      </c>
      <c r="Q744">
        <v>1</v>
      </c>
      <c r="R744">
        <v>16</v>
      </c>
    </row>
    <row r="745" spans="1:18" x14ac:dyDescent="0.2">
      <c r="A745" t="s">
        <v>4812</v>
      </c>
      <c r="B745" t="s">
        <v>87</v>
      </c>
      <c r="C745" t="s">
        <v>265</v>
      </c>
      <c r="D745" t="s">
        <v>235</v>
      </c>
      <c r="E745" t="s">
        <v>94</v>
      </c>
      <c r="F745">
        <v>56</v>
      </c>
      <c r="G745">
        <v>2471</v>
      </c>
      <c r="H745">
        <v>1</v>
      </c>
      <c r="I745">
        <v>51</v>
      </c>
      <c r="J745">
        <v>5</v>
      </c>
      <c r="K745">
        <v>212</v>
      </c>
      <c r="L745">
        <v>29</v>
      </c>
      <c r="M745">
        <v>52</v>
      </c>
      <c r="N745">
        <v>2339</v>
      </c>
      <c r="O745">
        <v>7</v>
      </c>
      <c r="P745">
        <v>0</v>
      </c>
      <c r="Q745">
        <v>0</v>
      </c>
      <c r="R745">
        <v>7</v>
      </c>
    </row>
    <row r="746" spans="1:18" x14ac:dyDescent="0.2">
      <c r="A746" t="s">
        <v>4813</v>
      </c>
      <c r="B746" t="s">
        <v>87</v>
      </c>
      <c r="C746" t="s">
        <v>267</v>
      </c>
      <c r="D746" t="s">
        <v>157</v>
      </c>
      <c r="E746" t="s">
        <v>94</v>
      </c>
      <c r="F746">
        <v>16</v>
      </c>
      <c r="G746">
        <v>962</v>
      </c>
      <c r="H746">
        <v>0</v>
      </c>
      <c r="I746">
        <v>0</v>
      </c>
      <c r="J746">
        <v>0</v>
      </c>
      <c r="K746">
        <v>0</v>
      </c>
      <c r="L746">
        <v>27.48</v>
      </c>
      <c r="M746">
        <v>16</v>
      </c>
      <c r="N746">
        <v>989.48</v>
      </c>
      <c r="O746">
        <v>1</v>
      </c>
      <c r="P746">
        <v>0</v>
      </c>
      <c r="Q746">
        <v>0</v>
      </c>
      <c r="R746">
        <v>1</v>
      </c>
    </row>
    <row r="747" spans="1:18" x14ac:dyDescent="0.2">
      <c r="A747" t="s">
        <v>4814</v>
      </c>
      <c r="B747" t="s">
        <v>84</v>
      </c>
      <c r="C747" t="s">
        <v>265</v>
      </c>
      <c r="D747" t="s">
        <v>279</v>
      </c>
      <c r="E747" t="s">
        <v>94</v>
      </c>
      <c r="F747">
        <v>6481</v>
      </c>
      <c r="G747">
        <v>148758.56</v>
      </c>
      <c r="H747">
        <v>197</v>
      </c>
      <c r="I747">
        <v>5079</v>
      </c>
      <c r="J747">
        <v>441</v>
      </c>
      <c r="K747">
        <v>7135.28</v>
      </c>
      <c r="L747">
        <v>900.9</v>
      </c>
      <c r="M747">
        <v>6237</v>
      </c>
      <c r="N747">
        <v>147603.18</v>
      </c>
      <c r="O747">
        <v>1665</v>
      </c>
      <c r="P747">
        <v>165</v>
      </c>
      <c r="Q747">
        <v>212</v>
      </c>
      <c r="R747">
        <v>1618</v>
      </c>
    </row>
    <row r="748" spans="1:18" x14ac:dyDescent="0.2">
      <c r="A748" t="s">
        <v>4815</v>
      </c>
      <c r="B748" t="s">
        <v>87</v>
      </c>
      <c r="C748" t="s">
        <v>267</v>
      </c>
      <c r="D748" t="s">
        <v>148</v>
      </c>
      <c r="E748" t="s">
        <v>94</v>
      </c>
      <c r="F748">
        <v>65</v>
      </c>
      <c r="G748">
        <v>3368</v>
      </c>
      <c r="H748">
        <v>1</v>
      </c>
      <c r="I748">
        <v>35</v>
      </c>
      <c r="J748">
        <v>1</v>
      </c>
      <c r="K748">
        <v>24</v>
      </c>
      <c r="L748">
        <v>-20</v>
      </c>
      <c r="M748">
        <v>65</v>
      </c>
      <c r="N748">
        <v>3359</v>
      </c>
      <c r="O748">
        <v>8</v>
      </c>
      <c r="P748">
        <v>0</v>
      </c>
      <c r="Q748">
        <v>0</v>
      </c>
      <c r="R748">
        <v>8</v>
      </c>
    </row>
    <row r="749" spans="1:18" x14ac:dyDescent="0.2">
      <c r="A749" t="s">
        <v>4816</v>
      </c>
      <c r="B749" t="s">
        <v>91</v>
      </c>
      <c r="C749" t="s">
        <v>264</v>
      </c>
      <c r="D749" t="s">
        <v>178</v>
      </c>
      <c r="E749" t="s">
        <v>94</v>
      </c>
      <c r="F749">
        <v>0</v>
      </c>
      <c r="G749">
        <v>0</v>
      </c>
      <c r="H749">
        <v>0</v>
      </c>
      <c r="I749">
        <v>0</v>
      </c>
      <c r="J749">
        <v>0</v>
      </c>
      <c r="K749">
        <v>0</v>
      </c>
      <c r="L749">
        <v>0</v>
      </c>
      <c r="M749">
        <v>0</v>
      </c>
      <c r="N749">
        <v>0</v>
      </c>
      <c r="O749">
        <v>32</v>
      </c>
      <c r="P749">
        <v>1</v>
      </c>
      <c r="Q749">
        <v>2</v>
      </c>
      <c r="R749">
        <v>31</v>
      </c>
    </row>
    <row r="750" spans="1:18" x14ac:dyDescent="0.2">
      <c r="A750" t="s">
        <v>4817</v>
      </c>
      <c r="B750" t="s">
        <v>87</v>
      </c>
      <c r="C750" t="s">
        <v>271</v>
      </c>
      <c r="D750" t="s">
        <v>132</v>
      </c>
      <c r="E750" t="s">
        <v>94</v>
      </c>
      <c r="F750">
        <v>100</v>
      </c>
      <c r="G750">
        <v>5024.84</v>
      </c>
      <c r="H750">
        <v>3</v>
      </c>
      <c r="I750">
        <v>187</v>
      </c>
      <c r="J750">
        <v>5</v>
      </c>
      <c r="K750">
        <v>270</v>
      </c>
      <c r="L750">
        <v>33.64</v>
      </c>
      <c r="M750">
        <v>98</v>
      </c>
      <c r="N750">
        <v>4975.4799999999996</v>
      </c>
      <c r="O750">
        <v>17</v>
      </c>
      <c r="P750">
        <v>1</v>
      </c>
      <c r="Q750">
        <v>0</v>
      </c>
      <c r="R750">
        <v>18</v>
      </c>
    </row>
    <row r="751" spans="1:18" x14ac:dyDescent="0.2">
      <c r="A751" t="s">
        <v>4818</v>
      </c>
      <c r="B751" t="s">
        <v>91</v>
      </c>
      <c r="C751" t="s">
        <v>266</v>
      </c>
      <c r="D751" t="s">
        <v>169</v>
      </c>
      <c r="E751" t="s">
        <v>94</v>
      </c>
      <c r="F751">
        <v>0</v>
      </c>
      <c r="G751">
        <v>0</v>
      </c>
      <c r="H751">
        <v>0</v>
      </c>
      <c r="I751">
        <v>0</v>
      </c>
      <c r="J751">
        <v>0</v>
      </c>
      <c r="K751">
        <v>0</v>
      </c>
      <c r="L751">
        <v>0</v>
      </c>
      <c r="M751">
        <v>0</v>
      </c>
      <c r="N751">
        <v>0</v>
      </c>
      <c r="O751">
        <v>81</v>
      </c>
      <c r="P751">
        <v>2</v>
      </c>
      <c r="Q751">
        <v>9</v>
      </c>
      <c r="R751">
        <v>74</v>
      </c>
    </row>
    <row r="752" spans="1:18" x14ac:dyDescent="0.2">
      <c r="A752" t="s">
        <v>4819</v>
      </c>
      <c r="B752" t="s">
        <v>86</v>
      </c>
      <c r="C752" t="s">
        <v>270</v>
      </c>
      <c r="D752" t="s">
        <v>218</v>
      </c>
      <c r="E752" t="s">
        <v>94</v>
      </c>
      <c r="F752">
        <v>151</v>
      </c>
      <c r="G752">
        <v>892.96</v>
      </c>
      <c r="H752">
        <v>7</v>
      </c>
      <c r="I752">
        <v>32</v>
      </c>
      <c r="J752">
        <v>14</v>
      </c>
      <c r="K752">
        <v>86</v>
      </c>
      <c r="L752">
        <v>0.04</v>
      </c>
      <c r="M752">
        <v>144</v>
      </c>
      <c r="N752">
        <v>839</v>
      </c>
      <c r="O752">
        <v>2</v>
      </c>
      <c r="P752">
        <v>0</v>
      </c>
      <c r="Q752">
        <v>1</v>
      </c>
      <c r="R752">
        <v>1</v>
      </c>
    </row>
    <row r="753" spans="1:18" x14ac:dyDescent="0.2">
      <c r="A753" t="s">
        <v>4820</v>
      </c>
      <c r="B753" t="s">
        <v>87</v>
      </c>
      <c r="C753" t="s">
        <v>271</v>
      </c>
      <c r="D753" t="s">
        <v>234</v>
      </c>
      <c r="E753" t="s">
        <v>94</v>
      </c>
      <c r="F753">
        <v>62</v>
      </c>
      <c r="G753">
        <v>3487</v>
      </c>
      <c r="H753">
        <v>1</v>
      </c>
      <c r="I753">
        <v>24</v>
      </c>
      <c r="J753">
        <v>4</v>
      </c>
      <c r="K753">
        <v>154</v>
      </c>
      <c r="L753">
        <v>3</v>
      </c>
      <c r="M753">
        <v>59</v>
      </c>
      <c r="N753">
        <v>3360</v>
      </c>
      <c r="O753">
        <v>4</v>
      </c>
      <c r="P753">
        <v>1</v>
      </c>
      <c r="Q753">
        <v>0</v>
      </c>
      <c r="R753">
        <v>5</v>
      </c>
    </row>
  </sheetData>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DFE7F-AF6F-401B-BED0-1D7E6F0A69F7}">
  <sheetPr>
    <tabColor theme="4" tint="0.59999389629810485"/>
  </sheetPr>
  <dimension ref="A1:N32"/>
  <sheetViews>
    <sheetView showGridLines="0" zoomScaleNormal="100" workbookViewId="0"/>
  </sheetViews>
  <sheetFormatPr defaultColWidth="8.85546875" defaultRowHeight="12.75" x14ac:dyDescent="0.2"/>
  <cols>
    <col min="1" max="1" width="39.85546875" style="256" customWidth="1"/>
    <col min="2" max="14" width="12.5703125" style="12" customWidth="1"/>
    <col min="15" max="16384" width="8.85546875" style="12"/>
  </cols>
  <sheetData>
    <row r="1" spans="1:14" s="429" customFormat="1" ht="34.35" customHeight="1" x14ac:dyDescent="0.25">
      <c r="A1" s="348" t="s">
        <v>29791</v>
      </c>
      <c r="B1" s="427"/>
      <c r="C1" s="427"/>
      <c r="D1" s="428"/>
      <c r="J1" s="427"/>
      <c r="K1" s="428"/>
    </row>
    <row r="2" spans="1:14" s="679" customFormat="1" ht="27.6" customHeight="1" x14ac:dyDescent="0.2">
      <c r="A2" s="673" t="s">
        <v>4821</v>
      </c>
      <c r="B2" s="677"/>
      <c r="C2" s="677"/>
      <c r="D2" s="678"/>
      <c r="J2" s="677"/>
      <c r="K2" s="678"/>
    </row>
    <row r="3" spans="1:14" ht="12.75" customHeight="1" x14ac:dyDescent="0.2">
      <c r="A3" s="128"/>
      <c r="B3" s="798" t="s">
        <v>303</v>
      </c>
      <c r="C3" s="798"/>
      <c r="D3" s="798"/>
      <c r="E3" s="799"/>
      <c r="F3" s="800" t="s">
        <v>4038</v>
      </c>
      <c r="G3" s="801"/>
      <c r="H3" s="801"/>
      <c r="I3" s="802"/>
      <c r="J3" s="803" t="s">
        <v>304</v>
      </c>
      <c r="K3" s="804"/>
      <c r="L3" s="804"/>
      <c r="M3" s="804"/>
      <c r="N3" s="804"/>
    </row>
    <row r="4" spans="1:14" ht="26.45" customHeight="1" x14ac:dyDescent="0.2">
      <c r="A4" s="143"/>
      <c r="B4" s="412" t="s">
        <v>4822</v>
      </c>
      <c r="C4" s="412" t="s">
        <v>4823</v>
      </c>
      <c r="D4" s="412" t="s">
        <v>4824</v>
      </c>
      <c r="E4" s="751" t="s">
        <v>4825</v>
      </c>
      <c r="F4" s="752" t="s">
        <v>4822</v>
      </c>
      <c r="G4" s="412" t="s">
        <v>4823</v>
      </c>
      <c r="H4" s="412" t="s">
        <v>4824</v>
      </c>
      <c r="I4" s="751" t="s">
        <v>4826</v>
      </c>
      <c r="J4" s="412" t="s">
        <v>4827</v>
      </c>
      <c r="K4" s="412" t="s">
        <v>4828</v>
      </c>
      <c r="L4" s="412" t="s">
        <v>4829</v>
      </c>
      <c r="M4" s="412" t="s">
        <v>4830</v>
      </c>
      <c r="N4" s="412" t="s">
        <v>4831</v>
      </c>
    </row>
    <row r="5" spans="1:14" ht="25.35" customHeight="1" x14ac:dyDescent="0.2">
      <c r="A5" s="414" t="s">
        <v>29792</v>
      </c>
      <c r="B5" s="106"/>
      <c r="C5" s="106"/>
      <c r="D5" s="106"/>
      <c r="E5" s="107"/>
      <c r="F5" s="106"/>
      <c r="G5" s="106"/>
      <c r="H5" s="106"/>
      <c r="I5" s="107"/>
      <c r="J5" s="106"/>
      <c r="K5" s="106"/>
      <c r="L5" s="106"/>
      <c r="M5" s="106"/>
      <c r="N5" s="106"/>
    </row>
    <row r="6" spans="1:14" x14ac:dyDescent="0.2">
      <c r="A6" s="753" t="s">
        <v>84</v>
      </c>
      <c r="B6" s="71">
        <f>VLOOKUP(CONCATENATE($A$5,$A6,"Y"), HistoricJandL,COLUMN()+3, FALSE)</f>
        <v>52202</v>
      </c>
      <c r="C6" s="71">
        <f>VLOOKUP(CONCATENATE($A$5,$A6,"Y"), HistoricJandL,COLUMN()+4, FALSE)</f>
        <v>613</v>
      </c>
      <c r="D6" s="71">
        <f>VLOOKUP(CONCATENATE($A$5,$A6,"Y"), HistoricJandL,COLUMN()+5, FALSE)</f>
        <v>1668</v>
      </c>
      <c r="E6" s="469">
        <f>VLOOKUP(CONCATENATE($A$5,$A6,"Y"), HistoricJandL,COLUMN()+8, FALSE)</f>
        <v>51147</v>
      </c>
      <c r="F6" s="71">
        <f>VLOOKUP(CONCATENATE($A$5,$A6,"N"), HistoricJandL,COLUMN()-1, FALSE)</f>
        <v>14552</v>
      </c>
      <c r="G6" s="71">
        <f>VLOOKUP(CONCATENATE($A$5,$A6,"N"), HistoricJandL,COLUMN(), FALSE)</f>
        <v>506</v>
      </c>
      <c r="H6" s="71">
        <f>VLOOKUP(CONCATENATE($A$5,$A6,"N"), HistoricJandL,COLUMN()+1, FALSE)</f>
        <v>632</v>
      </c>
      <c r="I6" s="469">
        <f>VLOOKUP(CONCATENATE($A$5,$A6,"N"), HistoricJandL,COLUMN()+4, FALSE)</f>
        <v>14426</v>
      </c>
      <c r="J6" s="71">
        <f>VLOOKUP(CONCATENATE($A$5,$A6,"Y"), HistoricJandL,COLUMN()-4, FALSE)</f>
        <v>1290036.7</v>
      </c>
      <c r="K6" s="71">
        <f>VLOOKUP(CONCATENATE($A$5,$A6,"Y"), HistoricJandL,COLUMN()-3, FALSE)</f>
        <v>18223.48</v>
      </c>
      <c r="L6" s="71">
        <f t="shared" ref="L6:M9" si="0">VLOOKUP(CONCATENATE($A$5,$A6,"Y"), HistoricJandL,COLUMN()-2, FALSE)</f>
        <v>30348.74</v>
      </c>
      <c r="M6" s="71">
        <f t="shared" si="0"/>
        <v>3115.6000000000699</v>
      </c>
      <c r="N6" s="71">
        <f>VLOOKUP(CONCATENATE($A$5,$A6,"Y"), HistoricJandL,COLUMN(), FALSE)</f>
        <v>1281027.04</v>
      </c>
    </row>
    <row r="7" spans="1:14" x14ac:dyDescent="0.2">
      <c r="A7" s="753" t="s">
        <v>86</v>
      </c>
      <c r="B7" s="71">
        <f>VLOOKUP(CONCATENATE($A$5,$A7,"Y"), HistoricJandL,COLUMN()+3, FALSE)</f>
        <v>28710</v>
      </c>
      <c r="C7" s="71">
        <f>VLOOKUP(CONCATENATE($A$5,$A7,"Y"), HistoricJandL,COLUMN()+4, FALSE)</f>
        <v>200</v>
      </c>
      <c r="D7" s="71">
        <f>VLOOKUP(CONCATENATE($A$5,$A7,"Y"), HistoricJandL,COLUMN()+5, FALSE)</f>
        <v>1022</v>
      </c>
      <c r="E7" s="469">
        <f>VLOOKUP(CONCATENATE($A$5,$A7,"Y"), HistoricJandL,COLUMN()+8, FALSE)</f>
        <v>27888</v>
      </c>
      <c r="F7" s="71">
        <f>VLOOKUP(CONCATENATE($A$5,$A7,"N"), HistoricJandL,COLUMN()-1, FALSE)</f>
        <v>1761</v>
      </c>
      <c r="G7" s="71">
        <f>VLOOKUP(CONCATENATE($A$5,$A7,"N"), HistoricJandL,COLUMN(), FALSE)</f>
        <v>72</v>
      </c>
      <c r="H7" s="71">
        <f>VLOOKUP(CONCATENATE($A$5,$A7,"N"), HistoricJandL,COLUMN()+1, FALSE)</f>
        <v>96</v>
      </c>
      <c r="I7" s="469">
        <f>VLOOKUP(CONCATENATE($A$5,$A7,"N"), HistoricJandL,COLUMN()+4, FALSE)</f>
        <v>1737</v>
      </c>
      <c r="J7" s="71">
        <f>VLOOKUP(CONCATENATE($A$5,$A7,"Y"), HistoricJandL,COLUMN()-4, FALSE)</f>
        <v>186167.72</v>
      </c>
      <c r="K7" s="71">
        <f>VLOOKUP(CONCATENATE($A$5,$A7,"Y"), HistoricJandL,COLUMN()-3, FALSE)</f>
        <v>1021</v>
      </c>
      <c r="L7" s="71">
        <f t="shared" si="0"/>
        <v>6429.36</v>
      </c>
      <c r="M7" s="71">
        <f t="shared" si="0"/>
        <v>471.640000000013</v>
      </c>
      <c r="N7" s="71">
        <f>VLOOKUP(CONCATENATE($A$5,$A7,"Y"), HistoricJandL,COLUMN(), FALSE)</f>
        <v>181231</v>
      </c>
    </row>
    <row r="8" spans="1:14" x14ac:dyDescent="0.2">
      <c r="A8" s="753" t="s">
        <v>89</v>
      </c>
      <c r="B8" s="71">
        <f>VLOOKUP(CONCATENATE($A$5,$A8,"Y"), HistoricJandL,COLUMN()+3, FALSE)</f>
        <v>226</v>
      </c>
      <c r="C8" s="71">
        <f>VLOOKUP(CONCATENATE($A$5,$A8,"Y"), HistoricJandL,COLUMN()+4, FALSE)</f>
        <v>2</v>
      </c>
      <c r="D8" s="71">
        <f>VLOOKUP(CONCATENATE($A$5,$A8,"Y"), HistoricJandL,COLUMN()+5, FALSE)</f>
        <v>9</v>
      </c>
      <c r="E8" s="469">
        <f>VLOOKUP(CONCATENATE($A$5,$A8,"Y"), HistoricJandL,COLUMN()+8, FALSE)</f>
        <v>219</v>
      </c>
      <c r="F8" s="71">
        <f>VLOOKUP(CONCATENATE($A$5,$A8,"N"), HistoricJandL,COLUMN()-1, FALSE)</f>
        <v>7</v>
      </c>
      <c r="G8" s="71">
        <f>VLOOKUP(CONCATENATE($A$5,$A8,"N"), HistoricJandL,COLUMN(), FALSE)</f>
        <v>0</v>
      </c>
      <c r="H8" s="71">
        <f>VLOOKUP(CONCATENATE($A$5,$A8,"N"), HistoricJandL,COLUMN()+1, FALSE)</f>
        <v>1</v>
      </c>
      <c r="I8" s="469">
        <f>VLOOKUP(CONCATENATE($A$5,$A8,"N"), HistoricJandL,COLUMN()+4, FALSE)</f>
        <v>6</v>
      </c>
      <c r="J8" s="71">
        <f>VLOOKUP(CONCATENATE($A$5,$A8,"Y"), HistoricJandL,COLUMN()-4, FALSE)</f>
        <v>5407.86</v>
      </c>
      <c r="K8" s="71">
        <f>VLOOKUP(CONCATENATE($A$5,$A8,"Y"), HistoricJandL,COLUMN()-3, FALSE)</f>
        <v>48</v>
      </c>
      <c r="L8" s="71">
        <f t="shared" si="0"/>
        <v>230</v>
      </c>
      <c r="M8" s="71">
        <f t="shared" si="0"/>
        <v>2.9000000000005399</v>
      </c>
      <c r="N8" s="71">
        <f>VLOOKUP(CONCATENATE($A$5,$A8,"Y"), HistoricJandL,COLUMN(), FALSE)</f>
        <v>5228.76</v>
      </c>
    </row>
    <row r="9" spans="1:14" x14ac:dyDescent="0.2">
      <c r="A9" s="753" t="s">
        <v>87</v>
      </c>
      <c r="B9" s="71">
        <f>VLOOKUP(CONCATENATE($A$5,$A9,"Y"), HistoricJandL,COLUMN()+3, FALSE)</f>
        <v>23266</v>
      </c>
      <c r="C9" s="71">
        <f>VLOOKUP(CONCATENATE($A$5,$A9,"Y"), HistoricJandL,COLUMN()+4, FALSE)</f>
        <v>411</v>
      </c>
      <c r="D9" s="71">
        <f>VLOOKUP(CONCATENATE($A$5,$A9,"Y"), HistoricJandL,COLUMN()+5, FALSE)</f>
        <v>637</v>
      </c>
      <c r="E9" s="469">
        <f>VLOOKUP(CONCATENATE($A$5,$A9,"Y"), HistoricJandL,COLUMN()+8, FALSE)</f>
        <v>23040</v>
      </c>
      <c r="F9" s="71">
        <f>VLOOKUP(CONCATENATE($A$5,$A9,"N"), HistoricJandL,COLUMN()-1, FALSE)</f>
        <v>3965</v>
      </c>
      <c r="G9" s="71">
        <f>VLOOKUP(CONCATENATE($A$5,$A9,"N"), HistoricJandL,COLUMN(), FALSE)</f>
        <v>179</v>
      </c>
      <c r="H9" s="71">
        <f>VLOOKUP(CONCATENATE($A$5,$A9,"N"), HistoricJandL,COLUMN()+1, FALSE)</f>
        <v>122</v>
      </c>
      <c r="I9" s="469">
        <f>VLOOKUP(CONCATENATE($A$5,$A9,"N"), HistoricJandL,COLUMN()+4, FALSE)</f>
        <v>4022</v>
      </c>
      <c r="J9" s="71">
        <f>VLOOKUP(CONCATENATE($A$5,$A9,"Y"), HistoricJandL,COLUMN()-4, FALSE)</f>
        <v>1098461.1200000001</v>
      </c>
      <c r="K9" s="71">
        <f>VLOOKUP(CONCATENATE($A$5,$A9,"Y"), HistoricJandL,COLUMN()-3, FALSE)</f>
        <v>17154.48</v>
      </c>
      <c r="L9" s="71">
        <f t="shared" si="0"/>
        <v>23689.38</v>
      </c>
      <c r="M9" s="71">
        <f t="shared" si="0"/>
        <v>2641.06000000005</v>
      </c>
      <c r="N9" s="71">
        <f>VLOOKUP(CONCATENATE($A$5,$A9,"Y"), HistoricJandL,COLUMN(), FALSE)</f>
        <v>1094567.28</v>
      </c>
    </row>
    <row r="10" spans="1:14" x14ac:dyDescent="0.2">
      <c r="A10" s="753" t="s">
        <v>91</v>
      </c>
      <c r="B10" s="71" t="s">
        <v>4030</v>
      </c>
      <c r="C10" s="71" t="s">
        <v>4030</v>
      </c>
      <c r="D10" s="71" t="s">
        <v>4030</v>
      </c>
      <c r="E10" s="469" t="s">
        <v>4030</v>
      </c>
      <c r="F10" s="71">
        <f>VLOOKUP(CONCATENATE($A$5,$A10,"N"), HistoricJandL,COLUMN()-1, FALSE)</f>
        <v>8819</v>
      </c>
      <c r="G10" s="71">
        <f>VLOOKUP(CONCATENATE($A$5,$A10,"N"), HistoricJandL,COLUMN(), FALSE)</f>
        <v>255</v>
      </c>
      <c r="H10" s="71">
        <f>VLOOKUP(CONCATENATE($A$5,$A10,"N"), HistoricJandL,COLUMN()+1, FALSE)</f>
        <v>413</v>
      </c>
      <c r="I10" s="469">
        <f>VLOOKUP(CONCATENATE($A$5,$A10,"N"), HistoricJandL,COLUMN()+4, FALSE)</f>
        <v>8661</v>
      </c>
      <c r="J10" s="71" t="s">
        <v>4030</v>
      </c>
      <c r="K10" s="71" t="s">
        <v>4030</v>
      </c>
      <c r="L10" s="71" t="s">
        <v>4030</v>
      </c>
      <c r="M10" s="71" t="s">
        <v>4030</v>
      </c>
      <c r="N10" s="71" t="s">
        <v>4030</v>
      </c>
    </row>
    <row r="11" spans="1:14" ht="25.35" customHeight="1" x14ac:dyDescent="0.2">
      <c r="A11" s="414" t="s">
        <v>29793</v>
      </c>
      <c r="B11" s="106"/>
      <c r="C11" s="71"/>
      <c r="D11" s="71"/>
      <c r="E11" s="469"/>
      <c r="F11" s="71"/>
      <c r="G11" s="71"/>
      <c r="H11" s="71"/>
      <c r="I11" s="469"/>
      <c r="J11" s="71"/>
      <c r="K11" s="71"/>
      <c r="L11" s="71"/>
      <c r="M11" s="71"/>
      <c r="N11" s="71"/>
    </row>
    <row r="12" spans="1:14" x14ac:dyDescent="0.2">
      <c r="A12" s="753" t="s">
        <v>84</v>
      </c>
      <c r="B12" s="71">
        <f>VLOOKUP(CONCATENATE($A$11,$A12,"Y"), HistoricJandL,COLUMN()+3, FALSE)</f>
        <v>53193</v>
      </c>
      <c r="C12" s="71">
        <f>VLOOKUP(CONCATENATE($A$11,$A12,"Y"), HistoricJandL,COLUMN()+4, FALSE)</f>
        <v>716</v>
      </c>
      <c r="D12" s="71">
        <f>VLOOKUP(CONCATENATE($A$11,$A12,"Y"), HistoricJandL,COLUMN()+5, FALSE)</f>
        <v>1707</v>
      </c>
      <c r="E12" s="469">
        <f>VLOOKUP(CONCATENATE($A$11,$A12,"Y"), HistoricJandL,COLUMN()+8, FALSE)</f>
        <v>52202</v>
      </c>
      <c r="F12" s="71">
        <f>VLOOKUP(CONCATENATE($A$11,$A12,"N"), HistoricJandL,COLUMN()-1, FALSE)</f>
        <v>14832</v>
      </c>
      <c r="G12" s="71">
        <f>VLOOKUP(CONCATENATE($A$11,$A12,"N"), HistoricJandL,COLUMN(), FALSE)</f>
        <v>695</v>
      </c>
      <c r="H12" s="71">
        <f>VLOOKUP(CONCATENATE($A$11,$A12,"N"), HistoricJandL,COLUMN()+1, FALSE)</f>
        <v>975</v>
      </c>
      <c r="I12" s="469">
        <f>VLOOKUP(CONCATENATE($A$11,$A12,"N"), HistoricJandL,COLUMN()+4, FALSE)</f>
        <v>14552</v>
      </c>
      <c r="J12" s="71">
        <f>VLOOKUP(CONCATENATE($A$11,$A12,"Y"), HistoricJandL,COLUMN()-4, FALSE)</f>
        <v>1291262.04</v>
      </c>
      <c r="K12" s="71">
        <f>VLOOKUP(CONCATENATE($A$11,$A12,"Y"), HistoricJandL,COLUMN()-3, FALSE)</f>
        <v>21043.62</v>
      </c>
      <c r="L12" s="71">
        <f t="shared" ref="L12:M15" si="1">VLOOKUP(CONCATENATE($A$11,$A12,"Y"), HistoricJandL,COLUMN()-2, FALSE)</f>
        <v>27490.560000000001</v>
      </c>
      <c r="M12" s="71">
        <f t="shared" si="1"/>
        <v>5221.5999999999804</v>
      </c>
      <c r="N12" s="71">
        <f>VLOOKUP(CONCATENATE($A$11,$A12,"Y"), HistoricJandL,COLUMN(), FALSE)</f>
        <v>1290036.7</v>
      </c>
    </row>
    <row r="13" spans="1:14" x14ac:dyDescent="0.2">
      <c r="A13" s="753" t="s">
        <v>86</v>
      </c>
      <c r="B13" s="71">
        <f>VLOOKUP(CONCATENATE($A$11,$A13,"Y"), HistoricJandL,COLUMN()+3, FALSE)</f>
        <v>29619</v>
      </c>
      <c r="C13" s="71">
        <f>VLOOKUP(CONCATENATE($A$11,$A13,"Y"), HistoricJandL,COLUMN()+4, FALSE)</f>
        <v>290</v>
      </c>
      <c r="D13" s="71">
        <f>VLOOKUP(CONCATENATE($A$11,$A13,"Y"), HistoricJandL,COLUMN()+5, FALSE)</f>
        <v>1199</v>
      </c>
      <c r="E13" s="469">
        <f>VLOOKUP(CONCATENATE($A$11,$A13,"Y"), HistoricJandL,COLUMN()+8, FALSE)</f>
        <v>28710</v>
      </c>
      <c r="F13" s="71">
        <f>VLOOKUP(CONCATENATE($A$11,$A13,"N"), HistoricJandL,COLUMN()-1, FALSE)</f>
        <v>1754</v>
      </c>
      <c r="G13" s="71">
        <f>VLOOKUP(CONCATENATE($A$11,$A13,"N"), HistoricJandL,COLUMN(), FALSE)</f>
        <v>104</v>
      </c>
      <c r="H13" s="71">
        <f>VLOOKUP(CONCATENATE($A$11,$A13,"N"), HistoricJandL,COLUMN()+1, FALSE)</f>
        <v>97</v>
      </c>
      <c r="I13" s="469">
        <f>VLOOKUP(CONCATENATE($A$11,$A13,"N"), HistoricJandL,COLUMN()+4, FALSE)</f>
        <v>1761</v>
      </c>
      <c r="J13" s="71">
        <f>VLOOKUP(CONCATENATE($A$11,$A13,"Y"), HistoricJandL,COLUMN()-4, FALSE)</f>
        <v>191811.4</v>
      </c>
      <c r="K13" s="71">
        <f>VLOOKUP(CONCATENATE($A$11,$A13,"Y"), HistoricJandL,COLUMN()-3, FALSE)</f>
        <v>1405.24</v>
      </c>
      <c r="L13" s="71">
        <f t="shared" si="1"/>
        <v>7521.84</v>
      </c>
      <c r="M13" s="71">
        <f t="shared" si="1"/>
        <v>472.92000000001201</v>
      </c>
      <c r="N13" s="71">
        <f>VLOOKUP(CONCATENATE($A$11,$A13,"Y"), HistoricJandL,COLUMN(), FALSE)</f>
        <v>186167.72</v>
      </c>
    </row>
    <row r="14" spans="1:14" x14ac:dyDescent="0.2">
      <c r="A14" s="753" t="s">
        <v>89</v>
      </c>
      <c r="B14" s="71">
        <f>VLOOKUP(CONCATENATE($A$11,$A14,"Y"), HistoricJandL,COLUMN()+3, FALSE)</f>
        <v>232</v>
      </c>
      <c r="C14" s="71">
        <f>VLOOKUP(CONCATENATE($A$11,$A14,"Y"), HistoricJandL,COLUMN()+4, FALSE)</f>
        <v>4</v>
      </c>
      <c r="D14" s="71">
        <f>VLOOKUP(CONCATENATE($A$11,$A14,"Y"), HistoricJandL,COLUMN()+5, FALSE)</f>
        <v>10</v>
      </c>
      <c r="E14" s="469">
        <f>VLOOKUP(CONCATENATE($A$11,$A14,"Y"), HistoricJandL,COLUMN()+8, FALSE)</f>
        <v>226</v>
      </c>
      <c r="F14" s="71">
        <f>VLOOKUP(CONCATENATE($A$11,$A14,"N"), HistoricJandL,COLUMN()-1, FALSE)</f>
        <v>7</v>
      </c>
      <c r="G14" s="71">
        <f>VLOOKUP(CONCATENATE($A$11,$A14,"N"), HistoricJandL,COLUMN(), FALSE)</f>
        <v>0</v>
      </c>
      <c r="H14" s="71">
        <f>VLOOKUP(CONCATENATE($A$11,$A14,"N"), HistoricJandL,COLUMN()+1, FALSE)</f>
        <v>0</v>
      </c>
      <c r="I14" s="469">
        <f>VLOOKUP(CONCATENATE($A$11,$A14,"N"), HistoricJandL,COLUMN()+4, FALSE)</f>
        <v>7</v>
      </c>
      <c r="J14" s="71">
        <f>VLOOKUP(CONCATENATE($A$11,$A14,"Y"), HistoricJandL,COLUMN()-4, FALSE)</f>
        <v>5382.4</v>
      </c>
      <c r="K14" s="71">
        <f>VLOOKUP(CONCATENATE($A$11,$A14,"Y"), HistoricJandL,COLUMN()-3, FALSE)</f>
        <v>70</v>
      </c>
      <c r="L14" s="71">
        <f t="shared" si="1"/>
        <v>192</v>
      </c>
      <c r="M14" s="71">
        <f t="shared" si="1"/>
        <v>147.46</v>
      </c>
      <c r="N14" s="71">
        <f>VLOOKUP(CONCATENATE($A$11,$A14,"Y"), HistoricJandL,COLUMN(), FALSE)</f>
        <v>5407.86</v>
      </c>
    </row>
    <row r="15" spans="1:14" x14ac:dyDescent="0.2">
      <c r="A15" s="753" t="s">
        <v>87</v>
      </c>
      <c r="B15" s="71">
        <f>VLOOKUP(CONCATENATE($A$11,$A15,"Y"), HistoricJandL,COLUMN()+3, FALSE)</f>
        <v>23342</v>
      </c>
      <c r="C15" s="71">
        <f>VLOOKUP(CONCATENATE($A$11,$A15,"Y"), HistoricJandL,COLUMN()+4, FALSE)</f>
        <v>422</v>
      </c>
      <c r="D15" s="71">
        <f>VLOOKUP(CONCATENATE($A$11,$A15,"Y"), HistoricJandL,COLUMN()+5, FALSE)</f>
        <v>498</v>
      </c>
      <c r="E15" s="469">
        <f>VLOOKUP(CONCATENATE($A$11,$A15,"Y"), HistoricJandL,COLUMN()+8, FALSE)</f>
        <v>23266</v>
      </c>
      <c r="F15" s="71">
        <f>VLOOKUP(CONCATENATE($A$11,$A15,"N"), HistoricJandL,COLUMN()-1, FALSE)</f>
        <v>3949</v>
      </c>
      <c r="G15" s="71">
        <f>VLOOKUP(CONCATENATE($A$11,$A15,"N"), HistoricJandL,COLUMN(), FALSE)</f>
        <v>229</v>
      </c>
      <c r="H15" s="71">
        <f>VLOOKUP(CONCATENATE($A$11,$A15,"N"), HistoricJandL,COLUMN()+1, FALSE)</f>
        <v>213</v>
      </c>
      <c r="I15" s="469">
        <f>VLOOKUP(CONCATENATE($A$11,$A15,"N"), HistoricJandL,COLUMN()+4, FALSE)</f>
        <v>3965</v>
      </c>
      <c r="J15" s="71">
        <f>VLOOKUP(CONCATENATE($A$11,$A15,"Y"), HistoricJandL,COLUMN()-4, FALSE)</f>
        <v>1094068.24</v>
      </c>
      <c r="K15" s="71">
        <f>VLOOKUP(CONCATENATE($A$11,$A15,"Y"), HistoricJandL,COLUMN()-3, FALSE)</f>
        <v>19568.38</v>
      </c>
      <c r="L15" s="71">
        <f t="shared" si="1"/>
        <v>19776.72</v>
      </c>
      <c r="M15" s="71">
        <f t="shared" si="1"/>
        <v>4601.2199999999702</v>
      </c>
      <c r="N15" s="71">
        <f>VLOOKUP(CONCATENATE($A$11,$A15,"Y"), HistoricJandL,COLUMN(), FALSE)</f>
        <v>1098461.1200000001</v>
      </c>
    </row>
    <row r="16" spans="1:14" x14ac:dyDescent="0.2">
      <c r="A16" s="753" t="s">
        <v>91</v>
      </c>
      <c r="B16" s="71" t="s">
        <v>4030</v>
      </c>
      <c r="C16" s="71" t="s">
        <v>4030</v>
      </c>
      <c r="D16" s="71" t="s">
        <v>4030</v>
      </c>
      <c r="E16" s="469" t="s">
        <v>4030</v>
      </c>
      <c r="F16" s="71">
        <f>VLOOKUP(CONCATENATE($A$11,$A16,"N"), HistoricJandL,COLUMN()-1, FALSE)</f>
        <v>9122</v>
      </c>
      <c r="G16" s="71">
        <f>VLOOKUP(CONCATENATE($A$11,$A16,"N"), HistoricJandL,COLUMN(), FALSE)</f>
        <v>362</v>
      </c>
      <c r="H16" s="71">
        <f>VLOOKUP(CONCATENATE($A$11,$A16,"N"), HistoricJandL,COLUMN()+1, FALSE)</f>
        <v>665</v>
      </c>
      <c r="I16" s="469">
        <f>VLOOKUP(CONCATENATE($A$11,$A16,"N"), HistoricJandL,COLUMN()+4, FALSE)</f>
        <v>8819</v>
      </c>
      <c r="J16" s="71" t="s">
        <v>4030</v>
      </c>
      <c r="K16" s="71" t="s">
        <v>4030</v>
      </c>
      <c r="L16" s="71" t="s">
        <v>4030</v>
      </c>
      <c r="M16" s="71" t="s">
        <v>4030</v>
      </c>
      <c r="N16" s="71" t="s">
        <v>4030</v>
      </c>
    </row>
    <row r="17" spans="1:14" ht="25.35" customHeight="1" x14ac:dyDescent="0.2">
      <c r="A17" s="414" t="s">
        <v>4832</v>
      </c>
      <c r="B17" s="106"/>
      <c r="C17" s="71"/>
      <c r="D17" s="71"/>
      <c r="E17" s="469"/>
      <c r="F17" s="71"/>
      <c r="G17" s="71"/>
      <c r="H17" s="71"/>
      <c r="I17" s="469"/>
      <c r="J17" s="71"/>
      <c r="K17" s="71"/>
      <c r="L17" s="71"/>
      <c r="M17" s="71"/>
      <c r="N17" s="71"/>
    </row>
    <row r="18" spans="1:14" x14ac:dyDescent="0.2">
      <c r="A18" s="753" t="s">
        <v>84</v>
      </c>
      <c r="B18" s="71">
        <f>VLOOKUP(CONCATENATE($A$17,$A18,"Y"), HistoricJandL,COLUMN()+3, FALSE)</f>
        <v>54310</v>
      </c>
      <c r="C18" s="71">
        <f>VLOOKUP(CONCATENATE($A$17,$A18,"Y"), HistoricJandL,COLUMN()+4, FALSE)</f>
        <v>668</v>
      </c>
      <c r="D18" s="71">
        <f>VLOOKUP(CONCATENATE($A$17,$A18,"Y"), HistoricJandL,COLUMN()+5, FALSE)</f>
        <v>1785</v>
      </c>
      <c r="E18" s="469">
        <f>VLOOKUP(CONCATENATE($A$17,$A18,"Y"), HistoricJandL,COLUMN()+8, FALSE)</f>
        <v>53193</v>
      </c>
      <c r="F18" s="71">
        <f>VLOOKUP(CONCATENATE($A$17,$A18,"N"), HistoricJandL,COLUMN()-1, FALSE)</f>
        <v>15080</v>
      </c>
      <c r="G18" s="71">
        <f>VLOOKUP(CONCATENATE($A$17,$A18,"N"), HistoricJandL,COLUMN(), FALSE)</f>
        <v>673</v>
      </c>
      <c r="H18" s="71">
        <f>VLOOKUP(CONCATENATE($A$17,$A18,"N"), HistoricJandL,COLUMN()+1, FALSE)</f>
        <v>921</v>
      </c>
      <c r="I18" s="469">
        <f>VLOOKUP(CONCATENATE($A$17,$A18,"N"), HistoricJandL,COLUMN()+4, FALSE)</f>
        <v>14832</v>
      </c>
      <c r="J18" s="71">
        <f>VLOOKUP(CONCATENATE($A$17,$A18,"Y"), HistoricJandL,COLUMN()-4, FALSE)</f>
        <v>1294503.2</v>
      </c>
      <c r="K18" s="71">
        <f>VLOOKUP(CONCATENATE($A$17,$A18,"Y"), HistoricJandL,COLUMN()-3, FALSE)</f>
        <v>21045.599999999999</v>
      </c>
      <c r="L18" s="71">
        <f t="shared" ref="L18:M21" si="2">VLOOKUP(CONCATENATE($A$17,$A18,"Y"), HistoricJandL,COLUMN()-2, FALSE)</f>
        <v>28234.71</v>
      </c>
      <c r="M18" s="71">
        <f t="shared" si="2"/>
        <v>3947.9499999998502</v>
      </c>
      <c r="N18" s="71">
        <f>VLOOKUP(CONCATENATE($A$17,$A18,"Y"), HistoricJandL,COLUMN(), FALSE)</f>
        <v>1291262.04</v>
      </c>
    </row>
    <row r="19" spans="1:14" x14ac:dyDescent="0.2">
      <c r="A19" s="753" t="s">
        <v>86</v>
      </c>
      <c r="B19" s="71">
        <f>VLOOKUP(CONCATENATE($A$17,$A19,"Y"), HistoricJandL,COLUMN()+3, FALSE)</f>
        <v>30665</v>
      </c>
      <c r="C19" s="71">
        <f>VLOOKUP(CONCATENATE($A$17,$A19,"Y"), HistoricJandL,COLUMN()+4, FALSE)</f>
        <v>245</v>
      </c>
      <c r="D19" s="71">
        <f>VLOOKUP(CONCATENATE($A$17,$A19,"Y"), HistoricJandL,COLUMN()+5, FALSE)</f>
        <v>1291</v>
      </c>
      <c r="E19" s="469">
        <f>VLOOKUP(CONCATENATE($A$17,$A19,"Y"), HistoricJandL,COLUMN()+8, FALSE)</f>
        <v>29619</v>
      </c>
      <c r="F19" s="71">
        <f>VLOOKUP(CONCATENATE($A$17,$A19,"N"), HistoricJandL,COLUMN()-1, FALSE)</f>
        <v>1719</v>
      </c>
      <c r="G19" s="71">
        <f>VLOOKUP(CONCATENATE($A$17,$A19,"N"), HistoricJandL,COLUMN(), FALSE)</f>
        <v>135</v>
      </c>
      <c r="H19" s="71">
        <f>VLOOKUP(CONCATENATE($A$17,$A19,"N"), HistoricJandL,COLUMN()+1, FALSE)</f>
        <v>100</v>
      </c>
      <c r="I19" s="469">
        <f>VLOOKUP(CONCATENATE($A$17,$A19,"N"), HistoricJandL,COLUMN()+4, FALSE)</f>
        <v>1754</v>
      </c>
      <c r="J19" s="71">
        <f>VLOOKUP(CONCATENATE($A$17,$A19,"Y"), HistoricJandL,COLUMN()-4, FALSE)</f>
        <v>198181.04</v>
      </c>
      <c r="K19" s="71">
        <f>VLOOKUP(CONCATENATE($A$17,$A19,"Y"), HistoricJandL,COLUMN()-3, FALSE)</f>
        <v>1230.76</v>
      </c>
      <c r="L19" s="71">
        <f t="shared" si="2"/>
        <v>7995.76</v>
      </c>
      <c r="M19" s="71">
        <f t="shared" si="2"/>
        <v>395.36000000001502</v>
      </c>
      <c r="N19" s="71">
        <f>VLOOKUP(CONCATENATE($A$17,$A19,"Y"), HistoricJandL,COLUMN(), FALSE)</f>
        <v>191811.4</v>
      </c>
    </row>
    <row r="20" spans="1:14" x14ac:dyDescent="0.2">
      <c r="A20" s="753" t="s">
        <v>89</v>
      </c>
      <c r="B20" s="71">
        <f>VLOOKUP(CONCATENATE($A$17,$A20,"Y"), HistoricJandL,COLUMN()+3, FALSE)</f>
        <v>229</v>
      </c>
      <c r="C20" s="71">
        <f>VLOOKUP(CONCATENATE($A$17,$A20,"Y"), HistoricJandL,COLUMN()+4, FALSE)</f>
        <v>8</v>
      </c>
      <c r="D20" s="71">
        <f>VLOOKUP(CONCATENATE($A$17,$A20,"Y"), HistoricJandL,COLUMN()+5, FALSE)</f>
        <v>5</v>
      </c>
      <c r="E20" s="469">
        <f>VLOOKUP(CONCATENATE($A$17,$A20,"Y"), HistoricJandL,COLUMN()+8, FALSE)</f>
        <v>232</v>
      </c>
      <c r="F20" s="71">
        <f>VLOOKUP(CONCATENATE($A$17,$A20,"N"), HistoricJandL,COLUMN()-1, FALSE)</f>
        <v>7</v>
      </c>
      <c r="G20" s="71">
        <f>VLOOKUP(CONCATENATE($A$17,$A20,"N"), HistoricJandL,COLUMN(), FALSE)</f>
        <v>0</v>
      </c>
      <c r="H20" s="71">
        <f>VLOOKUP(CONCATENATE($A$17,$A20,"N"), HistoricJandL,COLUMN()+1, FALSE)</f>
        <v>0</v>
      </c>
      <c r="I20" s="469">
        <f>VLOOKUP(CONCATENATE($A$17,$A20,"N"), HistoricJandL,COLUMN()+4, FALSE)</f>
        <v>7</v>
      </c>
      <c r="J20" s="71">
        <f>VLOOKUP(CONCATENATE($A$17,$A20,"Y"), HistoricJandL,COLUMN()-4, FALSE)</f>
        <v>5340.64</v>
      </c>
      <c r="K20" s="71">
        <f>VLOOKUP(CONCATENATE($A$17,$A20,"Y"), HistoricJandL,COLUMN()-3, FALSE)</f>
        <v>149</v>
      </c>
      <c r="L20" s="71">
        <f t="shared" si="2"/>
        <v>146</v>
      </c>
      <c r="M20" s="71">
        <f t="shared" si="2"/>
        <v>38.759999999999302</v>
      </c>
      <c r="N20" s="71">
        <f>VLOOKUP(CONCATENATE($A$17,$A20,"Y"), HistoricJandL,COLUMN(), FALSE)</f>
        <v>5382.4</v>
      </c>
    </row>
    <row r="21" spans="1:14" x14ac:dyDescent="0.2">
      <c r="A21" s="753" t="s">
        <v>87</v>
      </c>
      <c r="B21" s="71">
        <f>VLOOKUP(CONCATENATE($A$17,$A21,"Y"), HistoricJandL,COLUMN()+3, FALSE)</f>
        <v>23416</v>
      </c>
      <c r="C21" s="71">
        <f>VLOOKUP(CONCATENATE($A$17,$A21,"Y"), HistoricJandL,COLUMN()+4, FALSE)</f>
        <v>415</v>
      </c>
      <c r="D21" s="71">
        <f>VLOOKUP(CONCATENATE($A$17,$A21,"Y"), HistoricJandL,COLUMN()+5, FALSE)</f>
        <v>489</v>
      </c>
      <c r="E21" s="469">
        <f>VLOOKUP(CONCATENATE($A$17,$A21,"Y"), HistoricJandL,COLUMN()+8, FALSE)</f>
        <v>23342</v>
      </c>
      <c r="F21" s="71">
        <f>VLOOKUP(CONCATENATE($A$17,$A21,"N"), HistoricJandL,COLUMN()-1, FALSE)</f>
        <v>3933</v>
      </c>
      <c r="G21" s="71">
        <f>VLOOKUP(CONCATENATE($A$17,$A21,"N"), HistoricJandL,COLUMN(), FALSE)</f>
        <v>172</v>
      </c>
      <c r="H21" s="71">
        <f>VLOOKUP(CONCATENATE($A$17,$A21,"N"), HistoricJandL,COLUMN()+1, FALSE)</f>
        <v>156</v>
      </c>
      <c r="I21" s="469">
        <f>VLOOKUP(CONCATENATE($A$17,$A21,"N"), HistoricJandL,COLUMN()+4, FALSE)</f>
        <v>3949</v>
      </c>
      <c r="J21" s="71">
        <f>VLOOKUP(CONCATENATE($A$17,$A21,"Y"), HistoricJandL,COLUMN()-4, FALSE)</f>
        <v>1090981.52</v>
      </c>
      <c r="K21" s="71">
        <f>VLOOKUP(CONCATENATE($A$17,$A21,"Y"), HistoricJandL,COLUMN()-3, FALSE)</f>
        <v>19665.84</v>
      </c>
      <c r="L21" s="71">
        <f t="shared" si="2"/>
        <v>20092.95</v>
      </c>
      <c r="M21" s="71">
        <f t="shared" si="2"/>
        <v>3513.8299999998399</v>
      </c>
      <c r="N21" s="71">
        <f>VLOOKUP(CONCATENATE($A$17,$A21,"Y"), HistoricJandL,COLUMN(), FALSE)</f>
        <v>1094068.24</v>
      </c>
    </row>
    <row r="22" spans="1:14" x14ac:dyDescent="0.2">
      <c r="A22" s="753" t="s">
        <v>91</v>
      </c>
      <c r="B22" s="71" t="s">
        <v>4030</v>
      </c>
      <c r="C22" s="71" t="s">
        <v>4030</v>
      </c>
      <c r="D22" s="71" t="s">
        <v>4030</v>
      </c>
      <c r="E22" s="469" t="s">
        <v>4030</v>
      </c>
      <c r="F22" s="71">
        <f>VLOOKUP(CONCATENATE($A$17,$A22,"N"), HistoricJandL,COLUMN()-1, FALSE)</f>
        <v>9421</v>
      </c>
      <c r="G22" s="71">
        <f>VLOOKUP(CONCATENATE($A$17,$A22,"N"), HistoricJandL,COLUMN(), FALSE)</f>
        <v>366</v>
      </c>
      <c r="H22" s="71">
        <f>VLOOKUP(CONCATENATE($A$17,$A22,"N"), HistoricJandL,COLUMN()+1, FALSE)</f>
        <v>665</v>
      </c>
      <c r="I22" s="469">
        <f>VLOOKUP(CONCATENATE($A$17,$A22,"N"), HistoricJandL,COLUMN()+4, FALSE)</f>
        <v>9122</v>
      </c>
      <c r="J22" s="71" t="s">
        <v>4030</v>
      </c>
      <c r="K22" s="71" t="s">
        <v>4030</v>
      </c>
      <c r="L22" s="71" t="s">
        <v>4030</v>
      </c>
      <c r="M22" s="71" t="s">
        <v>4030</v>
      </c>
      <c r="N22" s="71" t="s">
        <v>4030</v>
      </c>
    </row>
    <row r="23" spans="1:14" ht="25.35" customHeight="1" x14ac:dyDescent="0.2">
      <c r="A23" s="414" t="s">
        <v>4833</v>
      </c>
      <c r="B23" s="71"/>
      <c r="C23" s="71"/>
      <c r="D23" s="71"/>
      <c r="E23" s="469"/>
      <c r="F23" s="71"/>
      <c r="G23" s="71"/>
      <c r="H23" s="71"/>
      <c r="I23" s="469"/>
      <c r="J23" s="71"/>
      <c r="K23" s="71"/>
      <c r="L23" s="71"/>
      <c r="M23" s="71"/>
      <c r="N23" s="71"/>
    </row>
    <row r="24" spans="1:14" x14ac:dyDescent="0.2">
      <c r="A24" s="753" t="s">
        <v>84</v>
      </c>
      <c r="B24" s="71">
        <f>VLOOKUP(CONCATENATE($A$23,$A24,"Y"), HistoricJandL,COLUMN()+3, FALSE)</f>
        <v>55723</v>
      </c>
      <c r="C24" s="71">
        <f>VLOOKUP(CONCATENATE($A$23,$A24,"Y"), HistoricJandL,COLUMN()+4, FALSE)</f>
        <v>1032</v>
      </c>
      <c r="D24" s="71">
        <f>VLOOKUP(CONCATENATE($A$23,$A24,"Y"), HistoricJandL,COLUMN()+5, FALSE)</f>
        <v>2445</v>
      </c>
      <c r="E24" s="469">
        <f>VLOOKUP(CONCATENATE($A$23,$A24,"Y"), HistoricJandL,COLUMN()+8, FALSE)</f>
        <v>54310</v>
      </c>
      <c r="F24" s="71">
        <f>VLOOKUP(CONCATENATE($A$23,$A24,"N"), HistoricJandL,COLUMN()-1, FALSE)</f>
        <v>15257</v>
      </c>
      <c r="G24" s="71">
        <f>VLOOKUP(CONCATENATE($A$23,$A24,"N"), HistoricJandL,COLUMN(), FALSE)</f>
        <v>1057</v>
      </c>
      <c r="H24" s="71">
        <f>VLOOKUP(CONCATENATE($A$23,$A24,"N"), HistoricJandL,COLUMN()+1, FALSE)</f>
        <v>1234</v>
      </c>
      <c r="I24" s="469">
        <f>VLOOKUP(CONCATENATE($A$23,$A24,"N"), HistoricJandL,COLUMN()+4, FALSE)</f>
        <v>15080</v>
      </c>
      <c r="J24" s="71">
        <f>VLOOKUP(CONCATENATE($A$23,$A24,"Y"), HistoricJandL,COLUMN()-4, FALSE)</f>
        <v>1302300.3899999999</v>
      </c>
      <c r="K24" s="71">
        <f>VLOOKUP(CONCATENATE($A$23,$A24,"Y"), HistoricJandL,COLUMN()-3, FALSE)</f>
        <v>28651.06</v>
      </c>
      <c r="L24" s="71">
        <f t="shared" ref="L24:M27" si="3">VLOOKUP(CONCATENATE($A$23,$A24,"Y"), HistoricJandL,COLUMN()-2, FALSE)</f>
        <v>40188</v>
      </c>
      <c r="M24" s="71">
        <f t="shared" si="3"/>
        <v>3739.75000000003</v>
      </c>
      <c r="N24" s="71">
        <f>VLOOKUP(CONCATENATE($A$23,$A24,"Y"), HistoricJandL,COLUMN(), FALSE)</f>
        <v>1294503.2</v>
      </c>
    </row>
    <row r="25" spans="1:14" x14ac:dyDescent="0.2">
      <c r="A25" s="753" t="s">
        <v>86</v>
      </c>
      <c r="B25" s="71">
        <f>VLOOKUP(CONCATENATE($A$23,$A25,"Y"), HistoricJandL,COLUMN()+3, FALSE)</f>
        <v>31957</v>
      </c>
      <c r="C25" s="71">
        <f>VLOOKUP(CONCATENATE($A$23,$A25,"Y"), HistoricJandL,COLUMN()+4, FALSE)</f>
        <v>393</v>
      </c>
      <c r="D25" s="71">
        <f>VLOOKUP(CONCATENATE($A$23,$A25,"Y"), HistoricJandL,COLUMN()+5, FALSE)</f>
        <v>1685</v>
      </c>
      <c r="E25" s="469">
        <f>VLOOKUP(CONCATENATE($A$23,$A25,"Y"), HistoricJandL,COLUMN()+8, FALSE)</f>
        <v>30665</v>
      </c>
      <c r="F25" s="71">
        <f>VLOOKUP(CONCATENATE($A$23,$A25,"N"), HistoricJandL,COLUMN()-1, FALSE)</f>
        <v>1726</v>
      </c>
      <c r="G25" s="71">
        <f>VLOOKUP(CONCATENATE($A$23,$A25,"N"), HistoricJandL,COLUMN(), FALSE)</f>
        <v>140</v>
      </c>
      <c r="H25" s="71">
        <f>VLOOKUP(CONCATENATE($A$23,$A25,"N"), HistoricJandL,COLUMN()+1, FALSE)</f>
        <v>147</v>
      </c>
      <c r="I25" s="469">
        <f>VLOOKUP(CONCATENATE($A$23,$A25,"N"), HistoricJandL,COLUMN()+4, FALSE)</f>
        <v>1719</v>
      </c>
      <c r="J25" s="71">
        <f>VLOOKUP(CONCATENATE($A$23,$A25,"Y"), HistoricJandL,COLUMN()-4, FALSE)</f>
        <v>206095.8</v>
      </c>
      <c r="K25" s="71">
        <f>VLOOKUP(CONCATENATE($A$23,$A25,"Y"), HistoricJandL,COLUMN()-3, FALSE)</f>
        <v>1981.06</v>
      </c>
      <c r="L25" s="71">
        <f t="shared" si="3"/>
        <v>10426.15</v>
      </c>
      <c r="M25" s="71">
        <f t="shared" si="3"/>
        <v>530.33000000001596</v>
      </c>
      <c r="N25" s="71">
        <f>VLOOKUP(CONCATENATE($A$23,$A25,"Y"), HistoricJandL,COLUMN(), FALSE)</f>
        <v>198181.04</v>
      </c>
    </row>
    <row r="26" spans="1:14" x14ac:dyDescent="0.2">
      <c r="A26" s="753" t="s">
        <v>89</v>
      </c>
      <c r="B26" s="71">
        <f>VLOOKUP(CONCATENATE($A$23,$A26,"Y"), HistoricJandL,COLUMN()+3, FALSE)</f>
        <v>228</v>
      </c>
      <c r="C26" s="71">
        <f>VLOOKUP(CONCATENATE($A$23,$A26,"Y"), HistoricJandL,COLUMN()+4, FALSE)</f>
        <v>9</v>
      </c>
      <c r="D26" s="71">
        <f>VLOOKUP(CONCATENATE($A$23,$A26,"Y"), HistoricJandL,COLUMN()+5, FALSE)</f>
        <v>8</v>
      </c>
      <c r="E26" s="469">
        <f>VLOOKUP(CONCATENATE($A$23,$A26,"Y"), HistoricJandL,COLUMN()+8, FALSE)</f>
        <v>229</v>
      </c>
      <c r="F26" s="71">
        <f>VLOOKUP(CONCATENATE($A$23,$A26,"N"), HistoricJandL,COLUMN()-1, FALSE)</f>
        <v>6</v>
      </c>
      <c r="G26" s="71">
        <f>VLOOKUP(CONCATENATE($A$23,$A26,"N"), HistoricJandL,COLUMN(), FALSE)</f>
        <v>1</v>
      </c>
      <c r="H26" s="71">
        <f>VLOOKUP(CONCATENATE($A$23,$A26,"N"), HistoricJandL,COLUMN()+1, FALSE)</f>
        <v>0</v>
      </c>
      <c r="I26" s="469">
        <f>VLOOKUP(CONCATENATE($A$23,$A26,"N"), HistoricJandL,COLUMN()+4, FALSE)</f>
        <v>7</v>
      </c>
      <c r="J26" s="71">
        <f>VLOOKUP(CONCATENATE($A$23,$A26,"Y"), HistoricJandL,COLUMN()-4, FALSE)</f>
        <v>5271.24</v>
      </c>
      <c r="K26" s="71">
        <f>VLOOKUP(CONCATENATE($A$23,$A26,"Y"), HistoricJandL,COLUMN()-3, FALSE)</f>
        <v>244</v>
      </c>
      <c r="L26" s="71">
        <f t="shared" si="3"/>
        <v>184</v>
      </c>
      <c r="M26" s="71">
        <f t="shared" si="3"/>
        <v>9.4000000000005404</v>
      </c>
      <c r="N26" s="71">
        <f>VLOOKUP(CONCATENATE($A$23,$A26,"Y"), HistoricJandL,COLUMN(), FALSE)</f>
        <v>5340.64</v>
      </c>
    </row>
    <row r="27" spans="1:14" x14ac:dyDescent="0.2">
      <c r="A27" s="753" t="s">
        <v>87</v>
      </c>
      <c r="B27" s="71">
        <f>VLOOKUP(CONCATENATE($A$23,$A27,"Y"), HistoricJandL,COLUMN()+3, FALSE)</f>
        <v>23538</v>
      </c>
      <c r="C27" s="71">
        <f>VLOOKUP(CONCATENATE($A$23,$A27,"Y"), HistoricJandL,COLUMN()+4, FALSE)</f>
        <v>630</v>
      </c>
      <c r="D27" s="71">
        <f>VLOOKUP(CONCATENATE($A$23,$A27,"Y"), HistoricJandL,COLUMN()+5, FALSE)</f>
        <v>752</v>
      </c>
      <c r="E27" s="469">
        <f>VLOOKUP(CONCATENATE($A$23,$A27,"Y"), HistoricJandL,COLUMN()+8, FALSE)</f>
        <v>23416</v>
      </c>
      <c r="F27" s="71">
        <f>VLOOKUP(CONCATENATE($A$23,$A27,"N"), HistoricJandL,COLUMN()-1, FALSE)</f>
        <v>3840</v>
      </c>
      <c r="G27" s="71">
        <f>VLOOKUP(CONCATENATE($A$23,$A27,"N"), HistoricJandL,COLUMN(), FALSE)</f>
        <v>297</v>
      </c>
      <c r="H27" s="71">
        <f>VLOOKUP(CONCATENATE($A$23,$A27,"N"), HistoricJandL,COLUMN()+1, FALSE)</f>
        <v>204</v>
      </c>
      <c r="I27" s="469">
        <f>VLOOKUP(CONCATENATE($A$23,$A27,"N"), HistoricJandL,COLUMN()+4, FALSE)</f>
        <v>3933</v>
      </c>
      <c r="J27" s="71">
        <f>VLOOKUP(CONCATENATE($A$23,$A27,"Y"), HistoricJandL,COLUMN()-4, FALSE)</f>
        <v>1090933.3500000001</v>
      </c>
      <c r="K27" s="71">
        <f>VLOOKUP(CONCATENATE($A$23,$A27,"Y"), HistoricJandL,COLUMN()-3, FALSE)</f>
        <v>26426</v>
      </c>
      <c r="L27" s="71">
        <f t="shared" si="3"/>
        <v>29577.85</v>
      </c>
      <c r="M27" s="71">
        <f t="shared" si="3"/>
        <v>3200.02000000001</v>
      </c>
      <c r="N27" s="71">
        <f>VLOOKUP(CONCATENATE($A$23,$A27,"Y"), HistoricJandL,COLUMN(), FALSE)</f>
        <v>1090981.52</v>
      </c>
    </row>
    <row r="28" spans="1:14" s="17" customFormat="1" ht="25.5" customHeight="1" x14ac:dyDescent="0.2">
      <c r="A28" s="754" t="s">
        <v>91</v>
      </c>
      <c r="B28" s="452" t="s">
        <v>4030</v>
      </c>
      <c r="C28" s="452" t="s">
        <v>4030</v>
      </c>
      <c r="D28" s="452" t="s">
        <v>4030</v>
      </c>
      <c r="E28" s="755" t="s">
        <v>4030</v>
      </c>
      <c r="F28" s="452">
        <f>VLOOKUP(CONCATENATE($A$23,$A28,"N"), HistoricJandL,COLUMN()-1, FALSE)</f>
        <v>9685</v>
      </c>
      <c r="G28" s="452">
        <f>VLOOKUP(CONCATENATE($A$23,$A28,"N"), HistoricJandL,COLUMN(), FALSE)</f>
        <v>619</v>
      </c>
      <c r="H28" s="452">
        <f>VLOOKUP(CONCATENATE($A$23,$A28,"N"), HistoricJandL,COLUMN()+1, FALSE)</f>
        <v>883</v>
      </c>
      <c r="I28" s="755">
        <f>VLOOKUP(CONCATENATE($A$23,$A28,"N"), HistoricJandL,COLUMN()+4, FALSE)</f>
        <v>9421</v>
      </c>
      <c r="J28" s="452" t="s">
        <v>4030</v>
      </c>
      <c r="K28" s="452" t="s">
        <v>4030</v>
      </c>
      <c r="L28" s="452" t="s">
        <v>4030</v>
      </c>
      <c r="M28" s="452" t="s">
        <v>4030</v>
      </c>
      <c r="N28" s="452" t="s">
        <v>4030</v>
      </c>
    </row>
    <row r="29" spans="1:14" x14ac:dyDescent="0.2">
      <c r="A29" s="414"/>
      <c r="B29" s="130"/>
      <c r="C29" s="415"/>
      <c r="D29" s="103"/>
      <c r="E29" s="469"/>
      <c r="F29" s="475"/>
      <c r="G29" s="475"/>
      <c r="H29" s="475"/>
      <c r="J29" s="130"/>
      <c r="K29" s="130"/>
      <c r="L29" s="103"/>
      <c r="M29" s="103"/>
      <c r="N29" s="413" t="s">
        <v>4031</v>
      </c>
    </row>
    <row r="30" spans="1:14" x14ac:dyDescent="0.2">
      <c r="A30" s="354" t="s">
        <v>4032</v>
      </c>
      <c r="B30" s="39"/>
      <c r="C30" s="39"/>
      <c r="D30" s="39"/>
      <c r="E30" s="39"/>
      <c r="F30" s="39"/>
      <c r="G30" s="39"/>
      <c r="H30" s="39"/>
      <c r="I30" s="39"/>
      <c r="J30" s="39"/>
      <c r="K30" s="39"/>
      <c r="L30" s="39"/>
      <c r="M30" s="39"/>
      <c r="N30" s="39"/>
    </row>
    <row r="31" spans="1:14" x14ac:dyDescent="0.2">
      <c r="A31" s="354" t="s">
        <v>4834</v>
      </c>
      <c r="B31" s="130"/>
      <c r="C31" s="130"/>
      <c r="D31" s="131"/>
      <c r="E31" s="103"/>
      <c r="F31" s="103"/>
      <c r="G31" s="411"/>
      <c r="H31" s="103"/>
      <c r="I31" s="411"/>
      <c r="J31" s="130"/>
      <c r="K31" s="130"/>
      <c r="L31" s="103"/>
      <c r="M31" s="411"/>
      <c r="N31" s="411"/>
    </row>
    <row r="32" spans="1:14" ht="13.35" customHeight="1" x14ac:dyDescent="0.2">
      <c r="A32" s="354" t="s">
        <v>4034</v>
      </c>
      <c r="B32" s="357"/>
      <c r="C32" s="357"/>
      <c r="D32" s="357"/>
      <c r="E32" s="357"/>
      <c r="F32" s="357"/>
      <c r="G32" s="357"/>
      <c r="H32" s="39"/>
      <c r="I32" s="39"/>
      <c r="J32" s="357"/>
      <c r="K32" s="357"/>
      <c r="L32" s="357"/>
      <c r="M32" s="357"/>
      <c r="N32" s="357"/>
    </row>
  </sheetData>
  <sheetProtection sort="0" autoFilter="0"/>
  <mergeCells count="3">
    <mergeCell ref="B3:E3"/>
    <mergeCell ref="F3:I3"/>
    <mergeCell ref="J3:N3"/>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1CFA1C-E5C3-43F0-9A2D-ADBED72F0787}">
  <sheetPr>
    <tabColor rgb="FF0070C0"/>
  </sheetPr>
  <dimension ref="A1:N41"/>
  <sheetViews>
    <sheetView workbookViewId="0"/>
  </sheetViews>
  <sheetFormatPr defaultRowHeight="12.75" x14ac:dyDescent="0.2"/>
  <cols>
    <col min="1" max="1" width="61.7109375" bestFit="1" customWidth="1"/>
    <col min="2" max="2" width="31.28515625" bestFit="1" customWidth="1"/>
    <col min="3" max="3" width="29.7109375" bestFit="1" customWidth="1"/>
    <col min="4" max="4" width="10.140625" bestFit="1" customWidth="1"/>
    <col min="5" max="5" width="15.28515625" customWidth="1"/>
    <col min="6" max="6" width="12.85546875" bestFit="1" customWidth="1"/>
    <col min="7" max="7" width="6" bestFit="1" customWidth="1"/>
    <col min="8" max="8" width="12" bestFit="1" customWidth="1"/>
    <col min="9" max="9" width="6.28515625" bestFit="1" customWidth="1"/>
    <col min="10" max="10" width="12.140625" bestFit="1" customWidth="1"/>
    <col min="11" max="11" width="22.85546875" bestFit="1" customWidth="1"/>
    <col min="12" max="12" width="16.140625" bestFit="1" customWidth="1"/>
    <col min="13" max="13" width="14.5703125" bestFit="1" customWidth="1"/>
    <col min="14" max="14" width="12" bestFit="1" customWidth="1"/>
  </cols>
  <sheetData>
    <row r="1" spans="1:14" x14ac:dyDescent="0.2">
      <c r="A1" t="s">
        <v>4835</v>
      </c>
      <c r="B1" t="s">
        <v>4836</v>
      </c>
      <c r="C1" t="s">
        <v>4837</v>
      </c>
      <c r="D1" t="s">
        <v>4838</v>
      </c>
      <c r="E1" t="s">
        <v>4839</v>
      </c>
      <c r="F1" t="s">
        <v>4840</v>
      </c>
      <c r="G1" t="s">
        <v>4841</v>
      </c>
      <c r="H1" t="s">
        <v>4842</v>
      </c>
      <c r="I1" t="s">
        <v>4843</v>
      </c>
      <c r="J1" t="s">
        <v>4844</v>
      </c>
      <c r="K1" t="s">
        <v>4845</v>
      </c>
      <c r="L1" t="s">
        <v>4846</v>
      </c>
      <c r="M1" t="s">
        <v>4847</v>
      </c>
      <c r="N1" t="s">
        <v>4848</v>
      </c>
    </row>
    <row r="2" spans="1:14" x14ac:dyDescent="0.2">
      <c r="A2" t="s">
        <v>29795</v>
      </c>
      <c r="B2" t="s">
        <v>29792</v>
      </c>
      <c r="C2" t="s">
        <v>84</v>
      </c>
      <c r="D2" t="s">
        <v>4849</v>
      </c>
      <c r="E2">
        <v>14552</v>
      </c>
      <c r="F2">
        <v>0</v>
      </c>
      <c r="G2">
        <v>506</v>
      </c>
      <c r="H2">
        <v>0</v>
      </c>
      <c r="I2">
        <v>632</v>
      </c>
      <c r="J2">
        <v>0</v>
      </c>
      <c r="K2">
        <v>0</v>
      </c>
      <c r="L2">
        <v>0</v>
      </c>
      <c r="M2">
        <v>14426</v>
      </c>
      <c r="N2">
        <v>0</v>
      </c>
    </row>
    <row r="3" spans="1:14" x14ac:dyDescent="0.2">
      <c r="A3" t="s">
        <v>29796</v>
      </c>
      <c r="B3" t="s">
        <v>29792</v>
      </c>
      <c r="C3" t="s">
        <v>84</v>
      </c>
      <c r="D3" t="s">
        <v>4850</v>
      </c>
      <c r="E3">
        <v>52202</v>
      </c>
      <c r="F3">
        <v>1290036.7</v>
      </c>
      <c r="G3">
        <v>613</v>
      </c>
      <c r="H3">
        <v>18223.48</v>
      </c>
      <c r="I3">
        <v>1668</v>
      </c>
      <c r="J3">
        <v>30348.74</v>
      </c>
      <c r="K3">
        <v>3115.6000000000699</v>
      </c>
      <c r="L3">
        <v>-9009.6600000000799</v>
      </c>
      <c r="M3">
        <v>51147</v>
      </c>
      <c r="N3">
        <v>1281027.04</v>
      </c>
    </row>
    <row r="4" spans="1:14" x14ac:dyDescent="0.2">
      <c r="A4" t="s">
        <v>29797</v>
      </c>
      <c r="B4" t="s">
        <v>29792</v>
      </c>
      <c r="C4" t="s">
        <v>89</v>
      </c>
      <c r="D4" t="s">
        <v>4849</v>
      </c>
      <c r="E4">
        <v>7</v>
      </c>
      <c r="F4">
        <v>0</v>
      </c>
      <c r="G4">
        <v>0</v>
      </c>
      <c r="H4">
        <v>0</v>
      </c>
      <c r="I4">
        <v>1</v>
      </c>
      <c r="J4">
        <v>0</v>
      </c>
      <c r="K4">
        <v>0</v>
      </c>
      <c r="L4">
        <v>0</v>
      </c>
      <c r="M4">
        <v>6</v>
      </c>
      <c r="N4">
        <v>0</v>
      </c>
    </row>
    <row r="5" spans="1:14" x14ac:dyDescent="0.2">
      <c r="A5" t="s">
        <v>29798</v>
      </c>
      <c r="B5" t="s">
        <v>29792</v>
      </c>
      <c r="C5" t="s">
        <v>89</v>
      </c>
      <c r="D5" t="s">
        <v>4850</v>
      </c>
      <c r="E5">
        <v>226</v>
      </c>
      <c r="F5">
        <v>5407.86</v>
      </c>
      <c r="G5">
        <v>2</v>
      </c>
      <c r="H5">
        <v>48</v>
      </c>
      <c r="I5">
        <v>9</v>
      </c>
      <c r="J5">
        <v>230</v>
      </c>
      <c r="K5">
        <v>2.9000000000005399</v>
      </c>
      <c r="L5">
        <v>-179.099999999999</v>
      </c>
      <c r="M5">
        <v>219</v>
      </c>
      <c r="N5">
        <v>5228.76</v>
      </c>
    </row>
    <row r="6" spans="1:14" x14ac:dyDescent="0.2">
      <c r="A6" t="s">
        <v>29799</v>
      </c>
      <c r="B6" t="s">
        <v>29792</v>
      </c>
      <c r="C6" t="s">
        <v>87</v>
      </c>
      <c r="D6" t="s">
        <v>4849</v>
      </c>
      <c r="E6">
        <v>3965</v>
      </c>
      <c r="F6">
        <v>0</v>
      </c>
      <c r="G6">
        <v>179</v>
      </c>
      <c r="H6">
        <v>0</v>
      </c>
      <c r="I6">
        <v>122</v>
      </c>
      <c r="J6">
        <v>0</v>
      </c>
      <c r="K6">
        <v>0</v>
      </c>
      <c r="L6">
        <v>0</v>
      </c>
      <c r="M6">
        <v>4022</v>
      </c>
      <c r="N6">
        <v>0</v>
      </c>
    </row>
    <row r="7" spans="1:14" x14ac:dyDescent="0.2">
      <c r="A7" t="s">
        <v>29800</v>
      </c>
      <c r="B7" t="s">
        <v>29792</v>
      </c>
      <c r="C7" t="s">
        <v>87</v>
      </c>
      <c r="D7" t="s">
        <v>4850</v>
      </c>
      <c r="E7">
        <v>23266</v>
      </c>
      <c r="F7">
        <v>1098461.1200000001</v>
      </c>
      <c r="G7">
        <v>411</v>
      </c>
      <c r="H7">
        <v>17154.48</v>
      </c>
      <c r="I7">
        <v>637</v>
      </c>
      <c r="J7">
        <v>23689.38</v>
      </c>
      <c r="K7">
        <v>2641.06000000005</v>
      </c>
      <c r="L7">
        <v>-3893.8400000000802</v>
      </c>
      <c r="M7">
        <v>23040</v>
      </c>
      <c r="N7">
        <v>1094567.28</v>
      </c>
    </row>
    <row r="8" spans="1:14" x14ac:dyDescent="0.2">
      <c r="A8" t="s">
        <v>29801</v>
      </c>
      <c r="B8" t="s">
        <v>29792</v>
      </c>
      <c r="C8" t="s">
        <v>86</v>
      </c>
      <c r="D8" t="s">
        <v>4849</v>
      </c>
      <c r="E8">
        <v>1761</v>
      </c>
      <c r="F8">
        <v>0</v>
      </c>
      <c r="G8">
        <v>72</v>
      </c>
      <c r="H8">
        <v>0</v>
      </c>
      <c r="I8">
        <v>96</v>
      </c>
      <c r="J8">
        <v>0</v>
      </c>
      <c r="K8">
        <v>0</v>
      </c>
      <c r="L8">
        <v>0</v>
      </c>
      <c r="M8">
        <v>1737</v>
      </c>
      <c r="N8">
        <v>0</v>
      </c>
    </row>
    <row r="9" spans="1:14" x14ac:dyDescent="0.2">
      <c r="A9" t="s">
        <v>29802</v>
      </c>
      <c r="B9" t="s">
        <v>29792</v>
      </c>
      <c r="C9" t="s">
        <v>86</v>
      </c>
      <c r="D9" t="s">
        <v>4850</v>
      </c>
      <c r="E9">
        <v>28710</v>
      </c>
      <c r="F9">
        <v>186167.72</v>
      </c>
      <c r="G9">
        <v>200</v>
      </c>
      <c r="H9">
        <v>1021</v>
      </c>
      <c r="I9">
        <v>1022</v>
      </c>
      <c r="J9">
        <v>6429.36</v>
      </c>
      <c r="K9">
        <v>471.640000000013</v>
      </c>
      <c r="L9">
        <v>-4936.72</v>
      </c>
      <c r="M9">
        <v>27888</v>
      </c>
      <c r="N9">
        <v>181231</v>
      </c>
    </row>
    <row r="10" spans="1:14" x14ac:dyDescent="0.2">
      <c r="A10" t="s">
        <v>29803</v>
      </c>
      <c r="B10" t="s">
        <v>29792</v>
      </c>
      <c r="C10" t="s">
        <v>91</v>
      </c>
      <c r="D10" t="s">
        <v>4849</v>
      </c>
      <c r="E10">
        <v>8819</v>
      </c>
      <c r="F10">
        <v>0</v>
      </c>
      <c r="G10">
        <v>255</v>
      </c>
      <c r="H10">
        <v>0</v>
      </c>
      <c r="I10">
        <v>413</v>
      </c>
      <c r="J10">
        <v>0</v>
      </c>
      <c r="K10">
        <v>0</v>
      </c>
      <c r="L10">
        <v>0</v>
      </c>
      <c r="M10">
        <v>8661</v>
      </c>
      <c r="N10">
        <v>0</v>
      </c>
    </row>
    <row r="11" spans="1:14" x14ac:dyDescent="0.2">
      <c r="A11" t="s">
        <v>29804</v>
      </c>
      <c r="B11" t="s">
        <v>29792</v>
      </c>
      <c r="C11" t="s">
        <v>91</v>
      </c>
      <c r="D11" t="s">
        <v>4850</v>
      </c>
      <c r="E11">
        <v>0</v>
      </c>
      <c r="F11">
        <v>0</v>
      </c>
      <c r="G11">
        <v>0</v>
      </c>
      <c r="H11">
        <v>0</v>
      </c>
      <c r="I11">
        <v>0</v>
      </c>
      <c r="J11">
        <v>0</v>
      </c>
      <c r="K11">
        <v>0</v>
      </c>
      <c r="L11">
        <v>0</v>
      </c>
      <c r="M11">
        <v>0</v>
      </c>
      <c r="N11">
        <v>0</v>
      </c>
    </row>
    <row r="12" spans="1:14" x14ac:dyDescent="0.2">
      <c r="A12" t="s">
        <v>29805</v>
      </c>
      <c r="B12" t="s">
        <v>29793</v>
      </c>
      <c r="C12" t="s">
        <v>84</v>
      </c>
      <c r="D12" t="s">
        <v>4849</v>
      </c>
      <c r="E12">
        <v>14832</v>
      </c>
      <c r="F12">
        <v>0</v>
      </c>
      <c r="G12">
        <v>695</v>
      </c>
      <c r="H12">
        <v>0</v>
      </c>
      <c r="I12">
        <v>975</v>
      </c>
      <c r="J12">
        <v>0</v>
      </c>
      <c r="K12">
        <v>0</v>
      </c>
      <c r="L12">
        <v>0</v>
      </c>
      <c r="M12">
        <v>14552</v>
      </c>
      <c r="N12">
        <v>0</v>
      </c>
    </row>
    <row r="13" spans="1:14" x14ac:dyDescent="0.2">
      <c r="A13" t="s">
        <v>29806</v>
      </c>
      <c r="B13" t="s">
        <v>29793</v>
      </c>
      <c r="C13" t="s">
        <v>84</v>
      </c>
      <c r="D13" t="s">
        <v>4850</v>
      </c>
      <c r="E13">
        <v>53193</v>
      </c>
      <c r="F13">
        <v>1291262.04</v>
      </c>
      <c r="G13">
        <v>716</v>
      </c>
      <c r="H13">
        <v>21043.62</v>
      </c>
      <c r="I13">
        <v>1707</v>
      </c>
      <c r="J13">
        <v>27490.560000000001</v>
      </c>
      <c r="K13">
        <v>5221.5999999999804</v>
      </c>
      <c r="L13">
        <v>-1225.3399999998701</v>
      </c>
      <c r="M13">
        <v>52202</v>
      </c>
      <c r="N13">
        <v>1290036.7</v>
      </c>
    </row>
    <row r="14" spans="1:14" x14ac:dyDescent="0.2">
      <c r="A14" t="s">
        <v>29807</v>
      </c>
      <c r="B14" t="s">
        <v>29793</v>
      </c>
      <c r="C14" t="s">
        <v>89</v>
      </c>
      <c r="D14" t="s">
        <v>4849</v>
      </c>
      <c r="E14">
        <v>7</v>
      </c>
      <c r="F14">
        <v>0</v>
      </c>
      <c r="G14">
        <v>0</v>
      </c>
      <c r="H14">
        <v>0</v>
      </c>
      <c r="I14">
        <v>0</v>
      </c>
      <c r="J14">
        <v>0</v>
      </c>
      <c r="K14">
        <v>0</v>
      </c>
      <c r="L14">
        <v>0</v>
      </c>
      <c r="M14">
        <v>7</v>
      </c>
      <c r="N14">
        <v>0</v>
      </c>
    </row>
    <row r="15" spans="1:14" x14ac:dyDescent="0.2">
      <c r="A15" t="s">
        <v>29808</v>
      </c>
      <c r="B15" t="s">
        <v>29793</v>
      </c>
      <c r="C15" t="s">
        <v>89</v>
      </c>
      <c r="D15" t="s">
        <v>4850</v>
      </c>
      <c r="E15">
        <v>232</v>
      </c>
      <c r="F15">
        <v>5382.4</v>
      </c>
      <c r="G15">
        <v>4</v>
      </c>
      <c r="H15">
        <v>70</v>
      </c>
      <c r="I15">
        <v>10</v>
      </c>
      <c r="J15">
        <v>192</v>
      </c>
      <c r="K15">
        <v>147.46</v>
      </c>
      <c r="L15">
        <v>25.46</v>
      </c>
      <c r="M15">
        <v>226</v>
      </c>
      <c r="N15">
        <v>5407.86</v>
      </c>
    </row>
    <row r="16" spans="1:14" x14ac:dyDescent="0.2">
      <c r="A16" t="s">
        <v>29809</v>
      </c>
      <c r="B16" t="s">
        <v>29793</v>
      </c>
      <c r="C16" t="s">
        <v>87</v>
      </c>
      <c r="D16" t="s">
        <v>4849</v>
      </c>
      <c r="E16">
        <v>3949</v>
      </c>
      <c r="F16">
        <v>0</v>
      </c>
      <c r="G16">
        <v>229</v>
      </c>
      <c r="H16">
        <v>0</v>
      </c>
      <c r="I16">
        <v>213</v>
      </c>
      <c r="J16">
        <v>0</v>
      </c>
      <c r="K16">
        <v>0</v>
      </c>
      <c r="L16">
        <v>0</v>
      </c>
      <c r="M16">
        <v>3965</v>
      </c>
      <c r="N16">
        <v>0</v>
      </c>
    </row>
    <row r="17" spans="1:14" x14ac:dyDescent="0.2">
      <c r="A17" t="s">
        <v>29810</v>
      </c>
      <c r="B17" t="s">
        <v>29793</v>
      </c>
      <c r="C17" t="s">
        <v>87</v>
      </c>
      <c r="D17" t="s">
        <v>4850</v>
      </c>
      <c r="E17">
        <v>23342</v>
      </c>
      <c r="F17">
        <v>1094068.24</v>
      </c>
      <c r="G17">
        <v>422</v>
      </c>
      <c r="H17">
        <v>19568.38</v>
      </c>
      <c r="I17">
        <v>498</v>
      </c>
      <c r="J17">
        <v>19776.72</v>
      </c>
      <c r="K17">
        <v>4601.2199999999702</v>
      </c>
      <c r="L17">
        <v>4392.8800000001202</v>
      </c>
      <c r="M17">
        <v>23266</v>
      </c>
      <c r="N17">
        <v>1098461.1200000001</v>
      </c>
    </row>
    <row r="18" spans="1:14" x14ac:dyDescent="0.2">
      <c r="A18" t="s">
        <v>29811</v>
      </c>
      <c r="B18" t="s">
        <v>29793</v>
      </c>
      <c r="C18" t="s">
        <v>86</v>
      </c>
      <c r="D18" t="s">
        <v>4849</v>
      </c>
      <c r="E18">
        <v>1754</v>
      </c>
      <c r="F18">
        <v>0</v>
      </c>
      <c r="G18">
        <v>104</v>
      </c>
      <c r="H18">
        <v>0</v>
      </c>
      <c r="I18">
        <v>97</v>
      </c>
      <c r="J18">
        <v>0</v>
      </c>
      <c r="K18">
        <v>0</v>
      </c>
      <c r="L18">
        <v>0</v>
      </c>
      <c r="M18">
        <v>1761</v>
      </c>
      <c r="N18">
        <v>0</v>
      </c>
    </row>
    <row r="19" spans="1:14" x14ac:dyDescent="0.2">
      <c r="A19" t="s">
        <v>29812</v>
      </c>
      <c r="B19" t="s">
        <v>29793</v>
      </c>
      <c r="C19" t="s">
        <v>86</v>
      </c>
      <c r="D19" t="s">
        <v>4850</v>
      </c>
      <c r="E19">
        <v>29619</v>
      </c>
      <c r="F19">
        <v>191811.4</v>
      </c>
      <c r="G19">
        <v>290</v>
      </c>
      <c r="H19">
        <v>1405.24</v>
      </c>
      <c r="I19">
        <v>1199</v>
      </c>
      <c r="J19">
        <v>7521.84</v>
      </c>
      <c r="K19">
        <v>472.92000000001201</v>
      </c>
      <c r="L19">
        <v>-5643.6799999999903</v>
      </c>
      <c r="M19">
        <v>28710</v>
      </c>
      <c r="N19">
        <v>186167.72</v>
      </c>
    </row>
    <row r="20" spans="1:14" x14ac:dyDescent="0.2">
      <c r="A20" t="s">
        <v>29813</v>
      </c>
      <c r="B20" t="s">
        <v>29793</v>
      </c>
      <c r="C20" t="s">
        <v>91</v>
      </c>
      <c r="D20" t="s">
        <v>4849</v>
      </c>
      <c r="E20">
        <v>9122</v>
      </c>
      <c r="F20">
        <v>0</v>
      </c>
      <c r="G20">
        <v>362</v>
      </c>
      <c r="H20">
        <v>0</v>
      </c>
      <c r="I20">
        <v>665</v>
      </c>
      <c r="J20">
        <v>0</v>
      </c>
      <c r="K20">
        <v>0</v>
      </c>
      <c r="L20">
        <v>0</v>
      </c>
      <c r="M20">
        <v>8819</v>
      </c>
      <c r="N20">
        <v>0</v>
      </c>
    </row>
    <row r="21" spans="1:14" x14ac:dyDescent="0.2">
      <c r="A21" t="s">
        <v>29814</v>
      </c>
      <c r="B21" t="s">
        <v>29793</v>
      </c>
      <c r="C21" t="s">
        <v>91</v>
      </c>
      <c r="D21" t="s">
        <v>4850</v>
      </c>
      <c r="E21">
        <v>0</v>
      </c>
      <c r="F21">
        <v>0</v>
      </c>
      <c r="G21">
        <v>0</v>
      </c>
      <c r="H21">
        <v>0</v>
      </c>
      <c r="I21">
        <v>0</v>
      </c>
      <c r="J21">
        <v>0</v>
      </c>
      <c r="K21">
        <v>0</v>
      </c>
      <c r="L21">
        <v>0</v>
      </c>
      <c r="M21">
        <v>0</v>
      </c>
      <c r="N21">
        <v>0</v>
      </c>
    </row>
    <row r="22" spans="1:14" x14ac:dyDescent="0.2">
      <c r="A22" t="s">
        <v>29815</v>
      </c>
      <c r="B22" t="s">
        <v>4832</v>
      </c>
      <c r="C22" t="s">
        <v>84</v>
      </c>
      <c r="D22" t="s">
        <v>4849</v>
      </c>
      <c r="E22">
        <v>15080</v>
      </c>
      <c r="F22">
        <v>0</v>
      </c>
      <c r="G22">
        <v>673</v>
      </c>
      <c r="H22">
        <v>0</v>
      </c>
      <c r="I22">
        <v>921</v>
      </c>
      <c r="J22">
        <v>0</v>
      </c>
      <c r="K22">
        <v>0</v>
      </c>
      <c r="L22">
        <v>0</v>
      </c>
      <c r="M22">
        <v>14832</v>
      </c>
      <c r="N22">
        <v>0</v>
      </c>
    </row>
    <row r="23" spans="1:14" x14ac:dyDescent="0.2">
      <c r="A23" t="s">
        <v>29816</v>
      </c>
      <c r="B23" t="s">
        <v>4832</v>
      </c>
      <c r="C23" t="s">
        <v>84</v>
      </c>
      <c r="D23" t="s">
        <v>4850</v>
      </c>
      <c r="E23">
        <v>54310</v>
      </c>
      <c r="F23">
        <v>1294503.2</v>
      </c>
      <c r="G23">
        <v>668</v>
      </c>
      <c r="H23">
        <v>21045.599999999999</v>
      </c>
      <c r="I23">
        <v>1785</v>
      </c>
      <c r="J23">
        <v>28234.71</v>
      </c>
      <c r="K23">
        <v>3947.9499999998502</v>
      </c>
      <c r="L23">
        <v>-3241.1600000000399</v>
      </c>
      <c r="M23">
        <v>53193</v>
      </c>
      <c r="N23">
        <v>1291262.04</v>
      </c>
    </row>
    <row r="24" spans="1:14" x14ac:dyDescent="0.2">
      <c r="A24" t="s">
        <v>29817</v>
      </c>
      <c r="B24" t="s">
        <v>4832</v>
      </c>
      <c r="C24" t="s">
        <v>89</v>
      </c>
      <c r="D24" t="s">
        <v>4849</v>
      </c>
      <c r="E24">
        <v>7</v>
      </c>
      <c r="F24">
        <v>0</v>
      </c>
      <c r="G24">
        <v>0</v>
      </c>
      <c r="H24">
        <v>0</v>
      </c>
      <c r="I24">
        <v>0</v>
      </c>
      <c r="J24">
        <v>0</v>
      </c>
      <c r="K24">
        <v>0</v>
      </c>
      <c r="L24">
        <v>0</v>
      </c>
      <c r="M24">
        <v>7</v>
      </c>
      <c r="N24">
        <v>0</v>
      </c>
    </row>
    <row r="25" spans="1:14" x14ac:dyDescent="0.2">
      <c r="A25" t="s">
        <v>29818</v>
      </c>
      <c r="B25" t="s">
        <v>4832</v>
      </c>
      <c r="C25" t="s">
        <v>89</v>
      </c>
      <c r="D25" t="s">
        <v>4850</v>
      </c>
      <c r="E25">
        <v>229</v>
      </c>
      <c r="F25">
        <v>5340.64</v>
      </c>
      <c r="G25">
        <v>8</v>
      </c>
      <c r="H25">
        <v>149</v>
      </c>
      <c r="I25">
        <v>5</v>
      </c>
      <c r="J25">
        <v>146</v>
      </c>
      <c r="K25">
        <v>38.759999999999302</v>
      </c>
      <c r="L25">
        <v>41.759999999999302</v>
      </c>
      <c r="M25">
        <v>232</v>
      </c>
      <c r="N25">
        <v>5382.4</v>
      </c>
    </row>
    <row r="26" spans="1:14" x14ac:dyDescent="0.2">
      <c r="A26" t="s">
        <v>29819</v>
      </c>
      <c r="B26" t="s">
        <v>4832</v>
      </c>
      <c r="C26" t="s">
        <v>87</v>
      </c>
      <c r="D26" t="s">
        <v>4849</v>
      </c>
      <c r="E26">
        <v>3933</v>
      </c>
      <c r="F26">
        <v>0</v>
      </c>
      <c r="G26">
        <v>172</v>
      </c>
      <c r="H26">
        <v>0</v>
      </c>
      <c r="I26">
        <v>156</v>
      </c>
      <c r="J26">
        <v>0</v>
      </c>
      <c r="K26">
        <v>0</v>
      </c>
      <c r="L26">
        <v>0</v>
      </c>
      <c r="M26">
        <v>3949</v>
      </c>
      <c r="N26">
        <v>0</v>
      </c>
    </row>
    <row r="27" spans="1:14" x14ac:dyDescent="0.2">
      <c r="A27" t="s">
        <v>29820</v>
      </c>
      <c r="B27" t="s">
        <v>4832</v>
      </c>
      <c r="C27" t="s">
        <v>87</v>
      </c>
      <c r="D27" t="s">
        <v>4850</v>
      </c>
      <c r="E27">
        <v>23416</v>
      </c>
      <c r="F27">
        <v>1090981.52</v>
      </c>
      <c r="G27">
        <v>415</v>
      </c>
      <c r="H27">
        <v>19665.84</v>
      </c>
      <c r="I27">
        <v>489</v>
      </c>
      <c r="J27">
        <v>20092.95</v>
      </c>
      <c r="K27">
        <v>3513.8299999998399</v>
      </c>
      <c r="L27">
        <v>3086.7199999999698</v>
      </c>
      <c r="M27">
        <v>23342</v>
      </c>
      <c r="N27">
        <v>1094068.24</v>
      </c>
    </row>
    <row r="28" spans="1:14" x14ac:dyDescent="0.2">
      <c r="A28" t="s">
        <v>29821</v>
      </c>
      <c r="B28" t="s">
        <v>4832</v>
      </c>
      <c r="C28" t="s">
        <v>86</v>
      </c>
      <c r="D28" t="s">
        <v>4849</v>
      </c>
      <c r="E28">
        <v>1719</v>
      </c>
      <c r="F28">
        <v>0</v>
      </c>
      <c r="G28">
        <v>135</v>
      </c>
      <c r="H28">
        <v>0</v>
      </c>
      <c r="I28">
        <v>100</v>
      </c>
      <c r="J28">
        <v>0</v>
      </c>
      <c r="K28">
        <v>0</v>
      </c>
      <c r="L28">
        <v>0</v>
      </c>
      <c r="M28">
        <v>1754</v>
      </c>
      <c r="N28">
        <v>0</v>
      </c>
    </row>
    <row r="29" spans="1:14" x14ac:dyDescent="0.2">
      <c r="A29" t="s">
        <v>29822</v>
      </c>
      <c r="B29" t="s">
        <v>4832</v>
      </c>
      <c r="C29" t="s">
        <v>86</v>
      </c>
      <c r="D29" t="s">
        <v>4850</v>
      </c>
      <c r="E29">
        <v>30665</v>
      </c>
      <c r="F29">
        <v>198181.04</v>
      </c>
      <c r="G29">
        <v>245</v>
      </c>
      <c r="H29">
        <v>1230.76</v>
      </c>
      <c r="I29">
        <v>1291</v>
      </c>
      <c r="J29">
        <v>7995.76</v>
      </c>
      <c r="K29">
        <v>395.36000000001502</v>
      </c>
      <c r="L29">
        <v>-6369.6400000000103</v>
      </c>
      <c r="M29">
        <v>29619</v>
      </c>
      <c r="N29">
        <v>191811.4</v>
      </c>
    </row>
    <row r="30" spans="1:14" x14ac:dyDescent="0.2">
      <c r="A30" t="s">
        <v>29823</v>
      </c>
      <c r="B30" t="s">
        <v>4832</v>
      </c>
      <c r="C30" t="s">
        <v>91</v>
      </c>
      <c r="D30" t="s">
        <v>4849</v>
      </c>
      <c r="E30">
        <v>9421</v>
      </c>
      <c r="F30">
        <v>0</v>
      </c>
      <c r="G30">
        <v>366</v>
      </c>
      <c r="H30">
        <v>0</v>
      </c>
      <c r="I30">
        <v>665</v>
      </c>
      <c r="J30">
        <v>0</v>
      </c>
      <c r="K30">
        <v>0</v>
      </c>
      <c r="L30">
        <v>0</v>
      </c>
      <c r="M30">
        <v>9122</v>
      </c>
      <c r="N30">
        <v>0</v>
      </c>
    </row>
    <row r="31" spans="1:14" x14ac:dyDescent="0.2">
      <c r="A31" t="s">
        <v>29824</v>
      </c>
      <c r="B31" t="s">
        <v>4832</v>
      </c>
      <c r="C31" t="s">
        <v>91</v>
      </c>
      <c r="D31" t="s">
        <v>4850</v>
      </c>
      <c r="E31">
        <v>0</v>
      </c>
      <c r="F31">
        <v>0</v>
      </c>
      <c r="G31">
        <v>0</v>
      </c>
      <c r="H31">
        <v>0</v>
      </c>
      <c r="I31">
        <v>0</v>
      </c>
      <c r="J31">
        <v>0</v>
      </c>
      <c r="K31">
        <v>0</v>
      </c>
      <c r="L31">
        <v>0</v>
      </c>
      <c r="M31">
        <v>0</v>
      </c>
      <c r="N31">
        <v>0</v>
      </c>
    </row>
    <row r="32" spans="1:14" x14ac:dyDescent="0.2">
      <c r="A32" t="s">
        <v>29825</v>
      </c>
      <c r="B32" t="s">
        <v>4833</v>
      </c>
      <c r="C32" t="s">
        <v>84</v>
      </c>
      <c r="D32" t="s">
        <v>4849</v>
      </c>
      <c r="E32">
        <v>15257</v>
      </c>
      <c r="F32">
        <v>0</v>
      </c>
      <c r="G32">
        <v>1057</v>
      </c>
      <c r="H32">
        <v>0</v>
      </c>
      <c r="I32">
        <v>1234</v>
      </c>
      <c r="J32">
        <v>0</v>
      </c>
      <c r="K32">
        <v>0</v>
      </c>
      <c r="L32">
        <v>0</v>
      </c>
      <c r="M32">
        <v>15080</v>
      </c>
      <c r="N32">
        <v>0</v>
      </c>
    </row>
    <row r="33" spans="1:14" x14ac:dyDescent="0.2">
      <c r="A33" t="s">
        <v>29826</v>
      </c>
      <c r="B33" t="s">
        <v>4833</v>
      </c>
      <c r="C33" t="s">
        <v>84</v>
      </c>
      <c r="D33" t="s">
        <v>4850</v>
      </c>
      <c r="E33">
        <v>55723</v>
      </c>
      <c r="F33">
        <v>1302300.3899999999</v>
      </c>
      <c r="G33">
        <v>1032</v>
      </c>
      <c r="H33">
        <v>28651.06</v>
      </c>
      <c r="I33">
        <v>2445</v>
      </c>
      <c r="J33">
        <v>40188</v>
      </c>
      <c r="K33">
        <v>3739.75000000003</v>
      </c>
      <c r="L33">
        <v>-7797.1900000000496</v>
      </c>
      <c r="M33">
        <v>54310</v>
      </c>
      <c r="N33">
        <v>1294503.2</v>
      </c>
    </row>
    <row r="34" spans="1:14" x14ac:dyDescent="0.2">
      <c r="A34" t="s">
        <v>29827</v>
      </c>
      <c r="B34" t="s">
        <v>4833</v>
      </c>
      <c r="C34" t="s">
        <v>89</v>
      </c>
      <c r="D34" t="s">
        <v>4849</v>
      </c>
      <c r="E34">
        <v>6</v>
      </c>
      <c r="F34">
        <v>0</v>
      </c>
      <c r="G34">
        <v>1</v>
      </c>
      <c r="H34">
        <v>0</v>
      </c>
      <c r="I34">
        <v>0</v>
      </c>
      <c r="J34">
        <v>0</v>
      </c>
      <c r="K34">
        <v>0</v>
      </c>
      <c r="L34">
        <v>0</v>
      </c>
      <c r="M34">
        <v>7</v>
      </c>
      <c r="N34">
        <v>0</v>
      </c>
    </row>
    <row r="35" spans="1:14" x14ac:dyDescent="0.2">
      <c r="A35" t="s">
        <v>29828</v>
      </c>
      <c r="B35" t="s">
        <v>4833</v>
      </c>
      <c r="C35" t="s">
        <v>89</v>
      </c>
      <c r="D35" t="s">
        <v>4850</v>
      </c>
      <c r="E35">
        <v>228</v>
      </c>
      <c r="F35">
        <v>5271.24</v>
      </c>
      <c r="G35">
        <v>9</v>
      </c>
      <c r="H35">
        <v>244</v>
      </c>
      <c r="I35">
        <v>8</v>
      </c>
      <c r="J35">
        <v>184</v>
      </c>
      <c r="K35">
        <v>9.4000000000005404</v>
      </c>
      <c r="L35">
        <v>69.400000000000503</v>
      </c>
      <c r="M35">
        <v>229</v>
      </c>
      <c r="N35">
        <v>5340.64</v>
      </c>
    </row>
    <row r="36" spans="1:14" x14ac:dyDescent="0.2">
      <c r="A36" t="s">
        <v>29829</v>
      </c>
      <c r="B36" t="s">
        <v>4833</v>
      </c>
      <c r="C36" t="s">
        <v>87</v>
      </c>
      <c r="D36" t="s">
        <v>4849</v>
      </c>
      <c r="E36">
        <v>3840</v>
      </c>
      <c r="F36">
        <v>0</v>
      </c>
      <c r="G36">
        <v>297</v>
      </c>
      <c r="H36">
        <v>0</v>
      </c>
      <c r="I36">
        <v>204</v>
      </c>
      <c r="J36">
        <v>0</v>
      </c>
      <c r="K36">
        <v>0</v>
      </c>
      <c r="L36">
        <v>0</v>
      </c>
      <c r="M36">
        <v>3933</v>
      </c>
      <c r="N36">
        <v>0</v>
      </c>
    </row>
    <row r="37" spans="1:14" x14ac:dyDescent="0.2">
      <c r="A37" t="s">
        <v>29830</v>
      </c>
      <c r="B37" t="s">
        <v>4833</v>
      </c>
      <c r="C37" t="s">
        <v>87</v>
      </c>
      <c r="D37" t="s">
        <v>4850</v>
      </c>
      <c r="E37">
        <v>23538</v>
      </c>
      <c r="F37">
        <v>1090933.3500000001</v>
      </c>
      <c r="G37">
        <v>630</v>
      </c>
      <c r="H37">
        <v>26426</v>
      </c>
      <c r="I37">
        <v>752</v>
      </c>
      <c r="J37">
        <v>29577.85</v>
      </c>
      <c r="K37">
        <v>3200.02000000001</v>
      </c>
      <c r="L37">
        <v>48.169999999925402</v>
      </c>
      <c r="M37">
        <v>23416</v>
      </c>
      <c r="N37">
        <v>1090981.52</v>
      </c>
    </row>
    <row r="38" spans="1:14" x14ac:dyDescent="0.2">
      <c r="A38" t="s">
        <v>29831</v>
      </c>
      <c r="B38" t="s">
        <v>4833</v>
      </c>
      <c r="C38" t="s">
        <v>86</v>
      </c>
      <c r="D38" t="s">
        <v>4849</v>
      </c>
      <c r="E38">
        <v>1726</v>
      </c>
      <c r="F38">
        <v>0</v>
      </c>
      <c r="G38">
        <v>140</v>
      </c>
      <c r="H38">
        <v>0</v>
      </c>
      <c r="I38">
        <v>147</v>
      </c>
      <c r="J38">
        <v>0</v>
      </c>
      <c r="K38">
        <v>0</v>
      </c>
      <c r="L38">
        <v>0</v>
      </c>
      <c r="M38">
        <v>1719</v>
      </c>
      <c r="N38">
        <v>0</v>
      </c>
    </row>
    <row r="39" spans="1:14" x14ac:dyDescent="0.2">
      <c r="A39" t="s">
        <v>29832</v>
      </c>
      <c r="B39" t="s">
        <v>4833</v>
      </c>
      <c r="C39" t="s">
        <v>86</v>
      </c>
      <c r="D39" t="s">
        <v>4850</v>
      </c>
      <c r="E39">
        <v>31957</v>
      </c>
      <c r="F39">
        <v>206095.8</v>
      </c>
      <c r="G39">
        <v>393</v>
      </c>
      <c r="H39">
        <v>1981.06</v>
      </c>
      <c r="I39">
        <v>1685</v>
      </c>
      <c r="J39">
        <v>10426.15</v>
      </c>
      <c r="K39">
        <v>530.33000000001596</v>
      </c>
      <c r="L39">
        <v>-7914.7599999999802</v>
      </c>
      <c r="M39">
        <v>30665</v>
      </c>
      <c r="N39">
        <v>198181.04</v>
      </c>
    </row>
    <row r="40" spans="1:14" x14ac:dyDescent="0.2">
      <c r="A40" t="s">
        <v>29833</v>
      </c>
      <c r="B40" t="s">
        <v>4833</v>
      </c>
      <c r="C40" t="s">
        <v>91</v>
      </c>
      <c r="D40" t="s">
        <v>4849</v>
      </c>
      <c r="E40">
        <v>9685</v>
      </c>
      <c r="F40">
        <v>0</v>
      </c>
      <c r="G40">
        <v>619</v>
      </c>
      <c r="H40">
        <v>0</v>
      </c>
      <c r="I40">
        <v>883</v>
      </c>
      <c r="J40">
        <v>0</v>
      </c>
      <c r="K40">
        <v>0</v>
      </c>
      <c r="L40">
        <v>0</v>
      </c>
      <c r="M40">
        <v>9421</v>
      </c>
      <c r="N40">
        <v>0</v>
      </c>
    </row>
    <row r="41" spans="1:14" x14ac:dyDescent="0.2">
      <c r="A41" t="s">
        <v>29834</v>
      </c>
      <c r="B41" t="s">
        <v>4833</v>
      </c>
      <c r="C41" t="s">
        <v>91</v>
      </c>
      <c r="D41" t="s">
        <v>4850</v>
      </c>
      <c r="E41">
        <v>0</v>
      </c>
      <c r="F41">
        <v>0</v>
      </c>
      <c r="G41">
        <v>0</v>
      </c>
      <c r="H41">
        <v>0</v>
      </c>
      <c r="I41">
        <v>0</v>
      </c>
      <c r="J41">
        <v>0</v>
      </c>
      <c r="K41">
        <v>0</v>
      </c>
      <c r="L41">
        <v>0</v>
      </c>
      <c r="M41">
        <v>0</v>
      </c>
      <c r="N41">
        <v>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4312E-06C7-4229-96AF-BD27395F88A2}">
  <sheetPr>
    <tabColor theme="4" tint="0.59999389629810485"/>
  </sheetPr>
  <dimension ref="A1:O175"/>
  <sheetViews>
    <sheetView showGridLines="0" zoomScaleNormal="100" workbookViewId="0">
      <selection activeCell="B3" sqref="B3:D3"/>
    </sheetView>
  </sheetViews>
  <sheetFormatPr defaultColWidth="8.85546875" defaultRowHeight="12.75" x14ac:dyDescent="0.2"/>
  <cols>
    <col min="1" max="1" width="33.140625" style="256" customWidth="1"/>
    <col min="2" max="15" width="12.5703125" style="12" customWidth="1"/>
    <col min="16" max="16384" width="8.85546875" style="12"/>
  </cols>
  <sheetData>
    <row r="1" spans="1:15" s="429" customFormat="1" ht="34.35" customHeight="1" x14ac:dyDescent="0.25">
      <c r="A1" s="348" t="s">
        <v>4851</v>
      </c>
      <c r="B1" s="427"/>
      <c r="C1" s="427"/>
      <c r="D1" s="427"/>
      <c r="E1" s="428"/>
      <c r="F1" s="428"/>
    </row>
    <row r="2" spans="1:15" s="679" customFormat="1" ht="27.6" customHeight="1" x14ac:dyDescent="0.2">
      <c r="A2" s="673" t="str">
        <f>Ranges!A19</f>
        <v>31 March 2022 to 31 August 2022</v>
      </c>
      <c r="B2" s="677"/>
      <c r="C2" s="677"/>
      <c r="D2" s="677"/>
      <c r="E2" s="678"/>
      <c r="F2" s="678"/>
    </row>
    <row r="3" spans="1:15" x14ac:dyDescent="0.2">
      <c r="A3" s="765" t="s">
        <v>4036</v>
      </c>
      <c r="B3" s="805" t="s">
        <v>84</v>
      </c>
      <c r="C3" s="806"/>
      <c r="D3" s="807"/>
      <c r="E3" s="17"/>
      <c r="F3" s="425"/>
      <c r="G3" s="103"/>
      <c r="H3" s="411"/>
      <c r="I3" s="103"/>
      <c r="J3" s="411"/>
      <c r="K3" s="103"/>
      <c r="L3" s="411"/>
      <c r="M3" s="103"/>
      <c r="N3" s="411"/>
      <c r="O3" s="103"/>
    </row>
    <row r="4" spans="1:15" x14ac:dyDescent="0.2">
      <c r="B4" s="42"/>
      <c r="C4" s="42"/>
      <c r="D4" s="42"/>
      <c r="E4" s="42"/>
      <c r="F4" s="42"/>
      <c r="G4" s="42"/>
      <c r="H4" s="42"/>
      <c r="I4" s="42"/>
      <c r="J4" s="42"/>
    </row>
    <row r="5" spans="1:15" x14ac:dyDescent="0.2">
      <c r="A5" s="128"/>
      <c r="B5" s="798" t="s">
        <v>303</v>
      </c>
      <c r="C5" s="798"/>
      <c r="D5" s="798"/>
      <c r="E5" s="798"/>
      <c r="F5" s="798"/>
      <c r="G5" s="798"/>
      <c r="H5" s="798"/>
      <c r="I5" s="798"/>
      <c r="J5" s="798"/>
      <c r="K5" s="800" t="s">
        <v>4038</v>
      </c>
      <c r="L5" s="801"/>
      <c r="M5" s="801"/>
      <c r="N5" s="801"/>
      <c r="O5" s="119"/>
    </row>
    <row r="6" spans="1:15" ht="26.45" customHeight="1" x14ac:dyDescent="0.2">
      <c r="A6" s="143"/>
      <c r="B6" s="412" t="s">
        <v>4822</v>
      </c>
      <c r="C6" s="412" t="s">
        <v>4827</v>
      </c>
      <c r="D6" s="412" t="s">
        <v>4823</v>
      </c>
      <c r="E6" s="412" t="s">
        <v>4828</v>
      </c>
      <c r="F6" s="412" t="s">
        <v>4824</v>
      </c>
      <c r="G6" s="412" t="s">
        <v>4829</v>
      </c>
      <c r="H6" s="412" t="s">
        <v>4830</v>
      </c>
      <c r="I6" s="412" t="s">
        <v>4825</v>
      </c>
      <c r="J6" s="412" t="s">
        <v>4831</v>
      </c>
      <c r="K6" s="766" t="s">
        <v>4822</v>
      </c>
      <c r="L6" s="412" t="s">
        <v>4823</v>
      </c>
      <c r="M6" s="412" t="s">
        <v>4824</v>
      </c>
      <c r="N6" s="412" t="s">
        <v>4826</v>
      </c>
      <c r="O6" s="103"/>
    </row>
    <row r="7" spans="1:15" ht="25.35" customHeight="1" x14ac:dyDescent="0.2">
      <c r="A7" s="414" t="s">
        <v>104</v>
      </c>
      <c r="B7" s="106">
        <f t="shared" ref="B7:N16" si="0">IF(ISERROR(VLOOKUP($B$3&amp;$A7&amp;IF(ISERROR(MATCH($A7,GOR_PP,0))=TRUE,""," total")&amp;period_pp,joinersandleavers,COLUMN()+4,FALSE))=TRUE,0,VLOOKUP($B$3&amp;$A7&amp;IF(ISERROR(MATCH($A7,GOR_PP,0))=TRUE,""," total")&amp;period_pp,joinersandleavers,COLUMN()+4,FALSE))</f>
        <v>53193</v>
      </c>
      <c r="C7" s="106">
        <f t="shared" si="0"/>
        <v>1291262.04</v>
      </c>
      <c r="D7" s="106">
        <f t="shared" si="0"/>
        <v>1302</v>
      </c>
      <c r="E7" s="106">
        <f t="shared" si="0"/>
        <v>38644.94</v>
      </c>
      <c r="F7" s="106">
        <f t="shared" si="0"/>
        <v>3348</v>
      </c>
      <c r="G7" s="106">
        <f t="shared" si="0"/>
        <v>57329.279999999999</v>
      </c>
      <c r="H7" s="106">
        <f t="shared" si="0"/>
        <v>8449.34</v>
      </c>
      <c r="I7" s="106">
        <f t="shared" si="0"/>
        <v>51147</v>
      </c>
      <c r="J7" s="106">
        <f t="shared" si="0"/>
        <v>1281027.04</v>
      </c>
      <c r="K7" s="767">
        <f t="shared" si="0"/>
        <v>14832</v>
      </c>
      <c r="L7" s="106">
        <f t="shared" si="0"/>
        <v>1177</v>
      </c>
      <c r="M7" s="106">
        <f t="shared" si="0"/>
        <v>1583</v>
      </c>
      <c r="N7" s="106">
        <f t="shared" si="0"/>
        <v>14426</v>
      </c>
      <c r="O7" s="768"/>
    </row>
    <row r="8" spans="1:15" ht="22.35" customHeight="1" x14ac:dyDescent="0.2">
      <c r="A8" s="769" t="s">
        <v>268</v>
      </c>
      <c r="B8" s="770">
        <f t="shared" si="0"/>
        <v>6284</v>
      </c>
      <c r="C8" s="770">
        <f t="shared" si="0"/>
        <v>176787.6</v>
      </c>
      <c r="D8" s="770">
        <f t="shared" si="0"/>
        <v>147</v>
      </c>
      <c r="E8" s="770">
        <f t="shared" si="0"/>
        <v>5818.5</v>
      </c>
      <c r="F8" s="770">
        <f t="shared" si="0"/>
        <v>411</v>
      </c>
      <c r="G8" s="770">
        <f t="shared" si="0"/>
        <v>8661.84</v>
      </c>
      <c r="H8" s="770">
        <f t="shared" si="0"/>
        <v>1386.04</v>
      </c>
      <c r="I8" s="770">
        <f t="shared" si="0"/>
        <v>6020</v>
      </c>
      <c r="J8" s="770">
        <f t="shared" si="0"/>
        <v>175330.3</v>
      </c>
      <c r="K8" s="771">
        <f t="shared" si="0"/>
        <v>869</v>
      </c>
      <c r="L8" s="770">
        <f t="shared" si="0"/>
        <v>81</v>
      </c>
      <c r="M8" s="770">
        <f t="shared" si="0"/>
        <v>61</v>
      </c>
      <c r="N8" s="770">
        <f t="shared" si="0"/>
        <v>889</v>
      </c>
      <c r="O8" s="772"/>
    </row>
    <row r="9" spans="1:15" x14ac:dyDescent="0.2">
      <c r="A9" s="773" t="s">
        <v>112</v>
      </c>
      <c r="B9" s="71">
        <f t="shared" si="0"/>
        <v>132</v>
      </c>
      <c r="C9" s="71">
        <f t="shared" si="0"/>
        <v>4207.32</v>
      </c>
      <c r="D9" s="71">
        <f t="shared" si="0"/>
        <v>4</v>
      </c>
      <c r="E9" s="71">
        <f t="shared" si="0"/>
        <v>106</v>
      </c>
      <c r="F9" s="71">
        <f t="shared" si="0"/>
        <v>15</v>
      </c>
      <c r="G9" s="71">
        <f t="shared" si="0"/>
        <v>493</v>
      </c>
      <c r="H9" s="71">
        <f t="shared" si="0"/>
        <v>100.18</v>
      </c>
      <c r="I9" s="71">
        <f t="shared" si="0"/>
        <v>121</v>
      </c>
      <c r="J9" s="71">
        <f t="shared" si="0"/>
        <v>3920.5</v>
      </c>
      <c r="K9" s="774">
        <f t="shared" si="0"/>
        <v>15</v>
      </c>
      <c r="L9" s="71">
        <f t="shared" si="0"/>
        <v>1</v>
      </c>
      <c r="M9" s="71">
        <f t="shared" si="0"/>
        <v>0</v>
      </c>
      <c r="N9" s="71">
        <f t="shared" si="0"/>
        <v>16</v>
      </c>
      <c r="O9" s="413"/>
    </row>
    <row r="10" spans="1:15" x14ac:dyDescent="0.2">
      <c r="A10" s="773" t="s">
        <v>113</v>
      </c>
      <c r="B10" s="71">
        <f t="shared" si="0"/>
        <v>87</v>
      </c>
      <c r="C10" s="71">
        <f t="shared" si="0"/>
        <v>2420</v>
      </c>
      <c r="D10" s="71">
        <f t="shared" si="0"/>
        <v>2</v>
      </c>
      <c r="E10" s="71">
        <f t="shared" si="0"/>
        <v>117</v>
      </c>
      <c r="F10" s="71">
        <f t="shared" si="0"/>
        <v>7</v>
      </c>
      <c r="G10" s="71">
        <f t="shared" si="0"/>
        <v>119</v>
      </c>
      <c r="H10" s="71">
        <f t="shared" si="0"/>
        <v>-16</v>
      </c>
      <c r="I10" s="71">
        <f t="shared" si="0"/>
        <v>82</v>
      </c>
      <c r="J10" s="71">
        <f t="shared" si="0"/>
        <v>2402</v>
      </c>
      <c r="K10" s="774">
        <f t="shared" si="0"/>
        <v>2</v>
      </c>
      <c r="L10" s="71">
        <f t="shared" si="0"/>
        <v>2</v>
      </c>
      <c r="M10" s="71">
        <f t="shared" si="0"/>
        <v>1</v>
      </c>
      <c r="N10" s="71">
        <f t="shared" si="0"/>
        <v>3</v>
      </c>
      <c r="O10" s="413"/>
    </row>
    <row r="11" spans="1:15" x14ac:dyDescent="0.2">
      <c r="A11" s="773" t="s">
        <v>114</v>
      </c>
      <c r="B11" s="71">
        <f t="shared" si="0"/>
        <v>226</v>
      </c>
      <c r="C11" s="71">
        <f t="shared" si="0"/>
        <v>7129</v>
      </c>
      <c r="D11" s="71">
        <f t="shared" si="0"/>
        <v>4</v>
      </c>
      <c r="E11" s="71">
        <f t="shared" si="0"/>
        <v>178</v>
      </c>
      <c r="F11" s="71">
        <f t="shared" si="0"/>
        <v>14</v>
      </c>
      <c r="G11" s="71">
        <f t="shared" si="0"/>
        <v>447</v>
      </c>
      <c r="H11" s="71">
        <f t="shared" si="0"/>
        <v>15</v>
      </c>
      <c r="I11" s="71">
        <f t="shared" si="0"/>
        <v>216</v>
      </c>
      <c r="J11" s="71">
        <f t="shared" si="0"/>
        <v>6875</v>
      </c>
      <c r="K11" s="774">
        <f t="shared" si="0"/>
        <v>33</v>
      </c>
      <c r="L11" s="71">
        <f t="shared" si="0"/>
        <v>3</v>
      </c>
      <c r="M11" s="71">
        <f t="shared" si="0"/>
        <v>0</v>
      </c>
      <c r="N11" s="71">
        <f t="shared" si="0"/>
        <v>36</v>
      </c>
      <c r="O11" s="413"/>
    </row>
    <row r="12" spans="1:15" x14ac:dyDescent="0.2">
      <c r="A12" s="773" t="s">
        <v>123</v>
      </c>
      <c r="B12" s="71">
        <f t="shared" si="0"/>
        <v>167</v>
      </c>
      <c r="C12" s="71">
        <f t="shared" si="0"/>
        <v>5178</v>
      </c>
      <c r="D12" s="71">
        <f t="shared" si="0"/>
        <v>2</v>
      </c>
      <c r="E12" s="71">
        <f t="shared" si="0"/>
        <v>12</v>
      </c>
      <c r="F12" s="71">
        <f t="shared" si="0"/>
        <v>12</v>
      </c>
      <c r="G12" s="71">
        <f t="shared" si="0"/>
        <v>425</v>
      </c>
      <c r="H12" s="71">
        <f t="shared" si="0"/>
        <v>157.97999999999999</v>
      </c>
      <c r="I12" s="71">
        <f t="shared" si="0"/>
        <v>157</v>
      </c>
      <c r="J12" s="71">
        <f t="shared" si="0"/>
        <v>4922.9799999999996</v>
      </c>
      <c r="K12" s="774">
        <f t="shared" si="0"/>
        <v>27</v>
      </c>
      <c r="L12" s="71">
        <f t="shared" si="0"/>
        <v>4</v>
      </c>
      <c r="M12" s="71">
        <f t="shared" si="0"/>
        <v>1</v>
      </c>
      <c r="N12" s="71">
        <f t="shared" si="0"/>
        <v>30</v>
      </c>
      <c r="O12" s="413"/>
    </row>
    <row r="13" spans="1:15" x14ac:dyDescent="0.2">
      <c r="A13" s="773" t="s">
        <v>128</v>
      </c>
      <c r="B13" s="71">
        <f t="shared" si="0"/>
        <v>319</v>
      </c>
      <c r="C13" s="71">
        <f t="shared" si="0"/>
        <v>9743.52</v>
      </c>
      <c r="D13" s="71">
        <f t="shared" si="0"/>
        <v>9</v>
      </c>
      <c r="E13" s="71">
        <f t="shared" si="0"/>
        <v>444</v>
      </c>
      <c r="F13" s="71">
        <f t="shared" si="0"/>
        <v>26</v>
      </c>
      <c r="G13" s="71">
        <f t="shared" si="0"/>
        <v>405</v>
      </c>
      <c r="H13" s="71">
        <f t="shared" si="0"/>
        <v>124.44</v>
      </c>
      <c r="I13" s="71">
        <f t="shared" si="0"/>
        <v>302</v>
      </c>
      <c r="J13" s="71">
        <f t="shared" si="0"/>
        <v>9906.9599999999991</v>
      </c>
      <c r="K13" s="774">
        <f t="shared" si="0"/>
        <v>41</v>
      </c>
      <c r="L13" s="71">
        <f t="shared" si="0"/>
        <v>2</v>
      </c>
      <c r="M13" s="71">
        <f t="shared" si="0"/>
        <v>4</v>
      </c>
      <c r="N13" s="71">
        <f t="shared" si="0"/>
        <v>39</v>
      </c>
      <c r="O13" s="413"/>
    </row>
    <row r="14" spans="1:15" x14ac:dyDescent="0.2">
      <c r="A14" s="773" t="s">
        <v>129</v>
      </c>
      <c r="B14" s="71">
        <f t="shared" si="0"/>
        <v>296</v>
      </c>
      <c r="C14" s="71">
        <f t="shared" si="0"/>
        <v>9021.36</v>
      </c>
      <c r="D14" s="71">
        <f t="shared" si="0"/>
        <v>13</v>
      </c>
      <c r="E14" s="71">
        <f t="shared" si="0"/>
        <v>426</v>
      </c>
      <c r="F14" s="71">
        <f t="shared" si="0"/>
        <v>15</v>
      </c>
      <c r="G14" s="71">
        <f t="shared" si="0"/>
        <v>416</v>
      </c>
      <c r="H14" s="71">
        <f t="shared" si="0"/>
        <v>147.63999999999999</v>
      </c>
      <c r="I14" s="71">
        <f t="shared" si="0"/>
        <v>294</v>
      </c>
      <c r="J14" s="71">
        <f t="shared" si="0"/>
        <v>9179</v>
      </c>
      <c r="K14" s="774">
        <f t="shared" si="0"/>
        <v>38</v>
      </c>
      <c r="L14" s="71">
        <f t="shared" si="0"/>
        <v>7</v>
      </c>
      <c r="M14" s="71">
        <f t="shared" si="0"/>
        <v>2</v>
      </c>
      <c r="N14" s="71">
        <f t="shared" si="0"/>
        <v>43</v>
      </c>
      <c r="O14" s="413"/>
    </row>
    <row r="15" spans="1:15" x14ac:dyDescent="0.2">
      <c r="A15" s="773" t="s">
        <v>134</v>
      </c>
      <c r="B15" s="71">
        <f t="shared" si="0"/>
        <v>265</v>
      </c>
      <c r="C15" s="71">
        <f t="shared" si="0"/>
        <v>6946.84</v>
      </c>
      <c r="D15" s="71">
        <f t="shared" si="0"/>
        <v>3</v>
      </c>
      <c r="E15" s="71">
        <f t="shared" si="0"/>
        <v>61</v>
      </c>
      <c r="F15" s="71">
        <f t="shared" si="0"/>
        <v>17</v>
      </c>
      <c r="G15" s="71">
        <f t="shared" si="0"/>
        <v>388</v>
      </c>
      <c r="H15" s="71">
        <f t="shared" si="0"/>
        <v>44.64</v>
      </c>
      <c r="I15" s="71">
        <f t="shared" si="0"/>
        <v>251</v>
      </c>
      <c r="J15" s="71">
        <f t="shared" si="0"/>
        <v>6664.48</v>
      </c>
      <c r="K15" s="774">
        <f t="shared" si="0"/>
        <v>29</v>
      </c>
      <c r="L15" s="71">
        <f t="shared" si="0"/>
        <v>4</v>
      </c>
      <c r="M15" s="71">
        <f t="shared" si="0"/>
        <v>2</v>
      </c>
      <c r="N15" s="71">
        <f t="shared" si="0"/>
        <v>31</v>
      </c>
      <c r="O15" s="413"/>
    </row>
    <row r="16" spans="1:15" x14ac:dyDescent="0.2">
      <c r="A16" s="773" t="s">
        <v>152</v>
      </c>
      <c r="B16" s="71">
        <f t="shared" si="0"/>
        <v>116</v>
      </c>
      <c r="C16" s="71">
        <f t="shared" si="0"/>
        <v>3027.84</v>
      </c>
      <c r="D16" s="71">
        <f t="shared" si="0"/>
        <v>4</v>
      </c>
      <c r="E16" s="71">
        <f t="shared" si="0"/>
        <v>132</v>
      </c>
      <c r="F16" s="71">
        <f t="shared" si="0"/>
        <v>4</v>
      </c>
      <c r="G16" s="71">
        <f t="shared" si="0"/>
        <v>43</v>
      </c>
      <c r="H16" s="71">
        <f t="shared" si="0"/>
        <v>72.64</v>
      </c>
      <c r="I16" s="71">
        <f t="shared" si="0"/>
        <v>116</v>
      </c>
      <c r="J16" s="71">
        <f t="shared" si="0"/>
        <v>3189.48</v>
      </c>
      <c r="K16" s="774">
        <f t="shared" si="0"/>
        <v>9</v>
      </c>
      <c r="L16" s="71">
        <f t="shared" si="0"/>
        <v>1</v>
      </c>
      <c r="M16" s="71">
        <f t="shared" si="0"/>
        <v>0</v>
      </c>
      <c r="N16" s="71">
        <f t="shared" si="0"/>
        <v>10</v>
      </c>
      <c r="O16" s="413"/>
    </row>
    <row r="17" spans="1:15" x14ac:dyDescent="0.2">
      <c r="A17" s="773" t="s">
        <v>171</v>
      </c>
      <c r="B17" s="71">
        <f t="shared" ref="B17:N26" si="1">IF(ISERROR(VLOOKUP($B$3&amp;$A17&amp;IF(ISERROR(MATCH($A17,GOR_PP,0))=TRUE,""," total")&amp;period_pp,joinersandleavers,COLUMN()+4,FALSE))=TRUE,0,VLOOKUP($B$3&amp;$A17&amp;IF(ISERROR(MATCH($A17,GOR_PP,0))=TRUE,""," total")&amp;period_pp,joinersandleavers,COLUMN()+4,FALSE))</f>
        <v>105</v>
      </c>
      <c r="C17" s="71">
        <f t="shared" si="1"/>
        <v>3079</v>
      </c>
      <c r="D17" s="71">
        <f t="shared" si="1"/>
        <v>1</v>
      </c>
      <c r="E17" s="71">
        <f t="shared" si="1"/>
        <v>6</v>
      </c>
      <c r="F17" s="71">
        <f t="shared" si="1"/>
        <v>6</v>
      </c>
      <c r="G17" s="71">
        <f t="shared" si="1"/>
        <v>85</v>
      </c>
      <c r="H17" s="71">
        <f t="shared" si="1"/>
        <v>-15</v>
      </c>
      <c r="I17" s="71">
        <f t="shared" si="1"/>
        <v>100</v>
      </c>
      <c r="J17" s="71">
        <f t="shared" si="1"/>
        <v>2985</v>
      </c>
      <c r="K17" s="774">
        <f t="shared" si="1"/>
        <v>8</v>
      </c>
      <c r="L17" s="71">
        <f t="shared" si="1"/>
        <v>0</v>
      </c>
      <c r="M17" s="71">
        <f t="shared" si="1"/>
        <v>0</v>
      </c>
      <c r="N17" s="71">
        <f t="shared" si="1"/>
        <v>8</v>
      </c>
      <c r="O17" s="413"/>
    </row>
    <row r="18" spans="1:15" x14ac:dyDescent="0.2">
      <c r="A18" s="773" t="s">
        <v>173</v>
      </c>
      <c r="B18" s="71">
        <f t="shared" si="1"/>
        <v>1088</v>
      </c>
      <c r="C18" s="71">
        <f t="shared" si="1"/>
        <v>31466.68</v>
      </c>
      <c r="D18" s="71">
        <f t="shared" si="1"/>
        <v>37</v>
      </c>
      <c r="E18" s="71">
        <f t="shared" si="1"/>
        <v>1322</v>
      </c>
      <c r="F18" s="71">
        <f t="shared" si="1"/>
        <v>84</v>
      </c>
      <c r="G18" s="71">
        <f t="shared" si="1"/>
        <v>1730.84</v>
      </c>
      <c r="H18" s="71">
        <f t="shared" si="1"/>
        <v>208.64</v>
      </c>
      <c r="I18" s="71">
        <f t="shared" si="1"/>
        <v>1041</v>
      </c>
      <c r="J18" s="71">
        <f t="shared" si="1"/>
        <v>31266.48</v>
      </c>
      <c r="K18" s="774">
        <f t="shared" si="1"/>
        <v>77</v>
      </c>
      <c r="L18" s="71">
        <f t="shared" si="1"/>
        <v>9</v>
      </c>
      <c r="M18" s="71">
        <f t="shared" si="1"/>
        <v>4</v>
      </c>
      <c r="N18" s="71">
        <f t="shared" si="1"/>
        <v>82</v>
      </c>
      <c r="O18" s="413"/>
    </row>
    <row r="19" spans="1:15" x14ac:dyDescent="0.2">
      <c r="A19" s="773" t="s">
        <v>179</v>
      </c>
      <c r="B19" s="71">
        <f t="shared" si="1"/>
        <v>315</v>
      </c>
      <c r="C19" s="71">
        <f t="shared" si="1"/>
        <v>9717.32</v>
      </c>
      <c r="D19" s="71">
        <f t="shared" si="1"/>
        <v>3</v>
      </c>
      <c r="E19" s="71">
        <f t="shared" si="1"/>
        <v>120</v>
      </c>
      <c r="F19" s="71">
        <f t="shared" si="1"/>
        <v>13</v>
      </c>
      <c r="G19" s="71">
        <f t="shared" si="1"/>
        <v>158</v>
      </c>
      <c r="H19" s="71">
        <f t="shared" si="1"/>
        <v>30.18</v>
      </c>
      <c r="I19" s="71">
        <f t="shared" si="1"/>
        <v>305</v>
      </c>
      <c r="J19" s="71">
        <f t="shared" si="1"/>
        <v>9709.5</v>
      </c>
      <c r="K19" s="774">
        <f t="shared" si="1"/>
        <v>44</v>
      </c>
      <c r="L19" s="71">
        <f t="shared" si="1"/>
        <v>4</v>
      </c>
      <c r="M19" s="71">
        <f t="shared" si="1"/>
        <v>4</v>
      </c>
      <c r="N19" s="71">
        <f t="shared" si="1"/>
        <v>44</v>
      </c>
      <c r="O19" s="413"/>
    </row>
    <row r="20" spans="1:15" x14ac:dyDescent="0.2">
      <c r="A20" s="773" t="s">
        <v>181</v>
      </c>
      <c r="B20" s="71">
        <f t="shared" si="1"/>
        <v>474</v>
      </c>
      <c r="C20" s="71">
        <f t="shared" si="1"/>
        <v>11424.32</v>
      </c>
      <c r="D20" s="71">
        <f t="shared" si="1"/>
        <v>13</v>
      </c>
      <c r="E20" s="71">
        <f t="shared" si="1"/>
        <v>310</v>
      </c>
      <c r="F20" s="71">
        <f t="shared" si="1"/>
        <v>27</v>
      </c>
      <c r="G20" s="71">
        <f t="shared" si="1"/>
        <v>477</v>
      </c>
      <c r="H20" s="71">
        <f t="shared" si="1"/>
        <v>22.66</v>
      </c>
      <c r="I20" s="71">
        <f t="shared" si="1"/>
        <v>460</v>
      </c>
      <c r="J20" s="71">
        <f t="shared" si="1"/>
        <v>11279.98</v>
      </c>
      <c r="K20" s="774">
        <f t="shared" si="1"/>
        <v>154</v>
      </c>
      <c r="L20" s="71">
        <f t="shared" si="1"/>
        <v>14</v>
      </c>
      <c r="M20" s="71">
        <f t="shared" si="1"/>
        <v>16</v>
      </c>
      <c r="N20" s="71">
        <f t="shared" si="1"/>
        <v>152</v>
      </c>
      <c r="O20" s="413"/>
    </row>
    <row r="21" spans="1:15" x14ac:dyDescent="0.2">
      <c r="A21" s="773" t="s">
        <v>198</v>
      </c>
      <c r="B21" s="71">
        <f t="shared" si="1"/>
        <v>246</v>
      </c>
      <c r="C21" s="71">
        <f t="shared" si="1"/>
        <v>6785.48</v>
      </c>
      <c r="D21" s="71">
        <f t="shared" si="1"/>
        <v>4</v>
      </c>
      <c r="E21" s="71">
        <f t="shared" si="1"/>
        <v>129</v>
      </c>
      <c r="F21" s="71">
        <f t="shared" si="1"/>
        <v>23</v>
      </c>
      <c r="G21" s="71">
        <f t="shared" si="1"/>
        <v>380</v>
      </c>
      <c r="H21" s="71">
        <f t="shared" si="1"/>
        <v>-3.98</v>
      </c>
      <c r="I21" s="71">
        <f t="shared" si="1"/>
        <v>227</v>
      </c>
      <c r="J21" s="71">
        <f t="shared" si="1"/>
        <v>6530.5</v>
      </c>
      <c r="K21" s="774">
        <f t="shared" si="1"/>
        <v>62</v>
      </c>
      <c r="L21" s="71">
        <f t="shared" si="1"/>
        <v>10</v>
      </c>
      <c r="M21" s="71">
        <f t="shared" si="1"/>
        <v>4</v>
      </c>
      <c r="N21" s="71">
        <f t="shared" si="1"/>
        <v>68</v>
      </c>
      <c r="O21" s="413"/>
    </row>
    <row r="22" spans="1:15" x14ac:dyDescent="0.2">
      <c r="A22" s="773" t="s">
        <v>207</v>
      </c>
      <c r="B22" s="71">
        <f t="shared" si="1"/>
        <v>231</v>
      </c>
      <c r="C22" s="71">
        <f t="shared" si="1"/>
        <v>5583</v>
      </c>
      <c r="D22" s="71">
        <f t="shared" si="1"/>
        <v>6</v>
      </c>
      <c r="E22" s="71">
        <f t="shared" si="1"/>
        <v>98</v>
      </c>
      <c r="F22" s="71">
        <f t="shared" si="1"/>
        <v>13</v>
      </c>
      <c r="G22" s="71">
        <f t="shared" si="1"/>
        <v>265</v>
      </c>
      <c r="H22" s="71">
        <f t="shared" si="1"/>
        <v>29</v>
      </c>
      <c r="I22" s="71">
        <f t="shared" si="1"/>
        <v>224</v>
      </c>
      <c r="J22" s="71">
        <f t="shared" si="1"/>
        <v>5445</v>
      </c>
      <c r="K22" s="774">
        <f t="shared" si="1"/>
        <v>28</v>
      </c>
      <c r="L22" s="71">
        <f t="shared" si="1"/>
        <v>6</v>
      </c>
      <c r="M22" s="71">
        <f t="shared" si="1"/>
        <v>0</v>
      </c>
      <c r="N22" s="71">
        <f t="shared" si="1"/>
        <v>34</v>
      </c>
      <c r="O22" s="413"/>
    </row>
    <row r="23" spans="1:15" x14ac:dyDescent="0.2">
      <c r="A23" s="773" t="s">
        <v>210</v>
      </c>
      <c r="B23" s="71">
        <f t="shared" si="1"/>
        <v>266</v>
      </c>
      <c r="C23" s="71">
        <f t="shared" si="1"/>
        <v>7675.8</v>
      </c>
      <c r="D23" s="71">
        <f t="shared" si="1"/>
        <v>5</v>
      </c>
      <c r="E23" s="71">
        <f t="shared" si="1"/>
        <v>251</v>
      </c>
      <c r="F23" s="71">
        <f t="shared" si="1"/>
        <v>14</v>
      </c>
      <c r="G23" s="71">
        <f t="shared" si="1"/>
        <v>333</v>
      </c>
      <c r="H23" s="71">
        <f t="shared" si="1"/>
        <v>40.68</v>
      </c>
      <c r="I23" s="71">
        <f t="shared" si="1"/>
        <v>257</v>
      </c>
      <c r="J23" s="71">
        <f t="shared" si="1"/>
        <v>7634.48</v>
      </c>
      <c r="K23" s="774">
        <f t="shared" si="1"/>
        <v>38</v>
      </c>
      <c r="L23" s="71">
        <f t="shared" si="1"/>
        <v>3</v>
      </c>
      <c r="M23" s="71">
        <f t="shared" si="1"/>
        <v>4</v>
      </c>
      <c r="N23" s="71">
        <f t="shared" si="1"/>
        <v>37</v>
      </c>
      <c r="O23" s="413"/>
    </row>
    <row r="24" spans="1:15" x14ac:dyDescent="0.2">
      <c r="A24" s="773" t="s">
        <v>212</v>
      </c>
      <c r="B24" s="71">
        <f t="shared" si="1"/>
        <v>153</v>
      </c>
      <c r="C24" s="71">
        <f t="shared" si="1"/>
        <v>4898.32</v>
      </c>
      <c r="D24" s="71">
        <f t="shared" si="1"/>
        <v>5</v>
      </c>
      <c r="E24" s="71">
        <f t="shared" si="1"/>
        <v>88.5</v>
      </c>
      <c r="F24" s="71">
        <f t="shared" si="1"/>
        <v>9</v>
      </c>
      <c r="G24" s="71">
        <f t="shared" si="1"/>
        <v>100</v>
      </c>
      <c r="H24" s="71">
        <f t="shared" si="1"/>
        <v>39.659999999999997</v>
      </c>
      <c r="I24" s="71">
        <f t="shared" si="1"/>
        <v>149</v>
      </c>
      <c r="J24" s="71">
        <f t="shared" si="1"/>
        <v>4926.4799999999996</v>
      </c>
      <c r="K24" s="774">
        <f t="shared" si="1"/>
        <v>15</v>
      </c>
      <c r="L24" s="71">
        <f t="shared" si="1"/>
        <v>0</v>
      </c>
      <c r="M24" s="71">
        <f t="shared" si="1"/>
        <v>1</v>
      </c>
      <c r="N24" s="71">
        <f t="shared" si="1"/>
        <v>14</v>
      </c>
      <c r="O24" s="413"/>
    </row>
    <row r="25" spans="1:15" x14ac:dyDescent="0.2">
      <c r="A25" s="773" t="s">
        <v>223</v>
      </c>
      <c r="B25" s="71">
        <f t="shared" si="1"/>
        <v>100</v>
      </c>
      <c r="C25" s="71">
        <f t="shared" si="1"/>
        <v>3726</v>
      </c>
      <c r="D25" s="71">
        <f t="shared" si="1"/>
        <v>1</v>
      </c>
      <c r="E25" s="71">
        <f t="shared" si="1"/>
        <v>72</v>
      </c>
      <c r="F25" s="71">
        <f t="shared" si="1"/>
        <v>2</v>
      </c>
      <c r="G25" s="71">
        <f t="shared" si="1"/>
        <v>122</v>
      </c>
      <c r="H25" s="71">
        <f t="shared" si="1"/>
        <v>5</v>
      </c>
      <c r="I25" s="71">
        <f t="shared" si="1"/>
        <v>99</v>
      </c>
      <c r="J25" s="71">
        <f t="shared" si="1"/>
        <v>3681</v>
      </c>
      <c r="K25" s="774">
        <f t="shared" si="1"/>
        <v>8</v>
      </c>
      <c r="L25" s="71">
        <f t="shared" si="1"/>
        <v>1</v>
      </c>
      <c r="M25" s="71">
        <f t="shared" si="1"/>
        <v>1</v>
      </c>
      <c r="N25" s="71">
        <f t="shared" si="1"/>
        <v>8</v>
      </c>
      <c r="O25" s="413"/>
    </row>
    <row r="26" spans="1:15" x14ac:dyDescent="0.2">
      <c r="A26" s="773" t="s">
        <v>225</v>
      </c>
      <c r="B26" s="71">
        <f t="shared" si="1"/>
        <v>372</v>
      </c>
      <c r="C26" s="71">
        <f t="shared" si="1"/>
        <v>8071.84</v>
      </c>
      <c r="D26" s="71">
        <f t="shared" si="1"/>
        <v>6</v>
      </c>
      <c r="E26" s="71">
        <f t="shared" si="1"/>
        <v>172</v>
      </c>
      <c r="F26" s="71">
        <f t="shared" si="1"/>
        <v>28</v>
      </c>
      <c r="G26" s="71">
        <f t="shared" si="1"/>
        <v>517</v>
      </c>
      <c r="H26" s="71">
        <f t="shared" si="1"/>
        <v>80.16</v>
      </c>
      <c r="I26" s="71">
        <f t="shared" si="1"/>
        <v>350</v>
      </c>
      <c r="J26" s="71">
        <f t="shared" si="1"/>
        <v>7807</v>
      </c>
      <c r="K26" s="774">
        <f t="shared" si="1"/>
        <v>50</v>
      </c>
      <c r="L26" s="71">
        <f t="shared" si="1"/>
        <v>5</v>
      </c>
      <c r="M26" s="71">
        <f t="shared" si="1"/>
        <v>5</v>
      </c>
      <c r="N26" s="71">
        <f t="shared" si="1"/>
        <v>50</v>
      </c>
      <c r="O26" s="413"/>
    </row>
    <row r="27" spans="1:15" x14ac:dyDescent="0.2">
      <c r="A27" s="773" t="s">
        <v>233</v>
      </c>
      <c r="B27" s="71">
        <f t="shared" ref="B27:N36" si="2">IF(ISERROR(VLOOKUP($B$3&amp;$A27&amp;IF(ISERROR(MATCH($A27,GOR_PP,0))=TRUE,""," total")&amp;period_pp,joinersandleavers,COLUMN()+4,FALSE))=TRUE,0,VLOOKUP($B$3&amp;$A27&amp;IF(ISERROR(MATCH($A27,GOR_PP,0))=TRUE,""," total")&amp;period_pp,joinersandleavers,COLUMN()+4,FALSE))</f>
        <v>273</v>
      </c>
      <c r="C27" s="71">
        <f t="shared" si="2"/>
        <v>7015</v>
      </c>
      <c r="D27" s="71">
        <f t="shared" si="2"/>
        <v>7</v>
      </c>
      <c r="E27" s="71">
        <f t="shared" si="2"/>
        <v>909</v>
      </c>
      <c r="F27" s="71">
        <f t="shared" si="2"/>
        <v>21</v>
      </c>
      <c r="G27" s="71">
        <f t="shared" si="2"/>
        <v>489</v>
      </c>
      <c r="H27" s="71">
        <f t="shared" si="2"/>
        <v>76</v>
      </c>
      <c r="I27" s="71">
        <f t="shared" si="2"/>
        <v>259</v>
      </c>
      <c r="J27" s="71">
        <f t="shared" si="2"/>
        <v>7511</v>
      </c>
      <c r="K27" s="774">
        <f t="shared" si="2"/>
        <v>26</v>
      </c>
      <c r="L27" s="71">
        <f t="shared" si="2"/>
        <v>1</v>
      </c>
      <c r="M27" s="71">
        <f t="shared" si="2"/>
        <v>2</v>
      </c>
      <c r="N27" s="71">
        <f t="shared" si="2"/>
        <v>25</v>
      </c>
      <c r="O27" s="413"/>
    </row>
    <row r="28" spans="1:15" x14ac:dyDescent="0.2">
      <c r="A28" s="773" t="s">
        <v>238</v>
      </c>
      <c r="B28" s="71">
        <f t="shared" si="2"/>
        <v>303</v>
      </c>
      <c r="C28" s="71">
        <f t="shared" si="2"/>
        <v>8329.7999999999993</v>
      </c>
      <c r="D28" s="71">
        <f t="shared" si="2"/>
        <v>1</v>
      </c>
      <c r="E28" s="71">
        <f t="shared" si="2"/>
        <v>6</v>
      </c>
      <c r="F28" s="71">
        <f t="shared" si="2"/>
        <v>13</v>
      </c>
      <c r="G28" s="71">
        <f t="shared" si="2"/>
        <v>114</v>
      </c>
      <c r="H28" s="71">
        <f t="shared" si="2"/>
        <v>57.7</v>
      </c>
      <c r="I28" s="71">
        <f t="shared" si="2"/>
        <v>291</v>
      </c>
      <c r="J28" s="71">
        <f t="shared" si="2"/>
        <v>8279.5</v>
      </c>
      <c r="K28" s="774">
        <f t="shared" si="2"/>
        <v>63</v>
      </c>
      <c r="L28" s="71">
        <f t="shared" si="2"/>
        <v>5</v>
      </c>
      <c r="M28" s="71">
        <f t="shared" si="2"/>
        <v>4</v>
      </c>
      <c r="N28" s="71">
        <f t="shared" si="2"/>
        <v>64</v>
      </c>
      <c r="O28" s="413"/>
    </row>
    <row r="29" spans="1:15" x14ac:dyDescent="0.2">
      <c r="A29" s="773" t="s">
        <v>243</v>
      </c>
      <c r="B29" s="71">
        <f t="shared" si="2"/>
        <v>228</v>
      </c>
      <c r="C29" s="71">
        <f t="shared" si="2"/>
        <v>6389.68</v>
      </c>
      <c r="D29" s="71">
        <f t="shared" si="2"/>
        <v>8</v>
      </c>
      <c r="E29" s="71">
        <f t="shared" si="2"/>
        <v>314</v>
      </c>
      <c r="F29" s="71">
        <f t="shared" si="2"/>
        <v>16</v>
      </c>
      <c r="G29" s="71">
        <f t="shared" si="2"/>
        <v>389</v>
      </c>
      <c r="H29" s="71">
        <f t="shared" si="2"/>
        <v>111.8</v>
      </c>
      <c r="I29" s="71">
        <f t="shared" si="2"/>
        <v>220</v>
      </c>
      <c r="J29" s="71">
        <f t="shared" si="2"/>
        <v>6426.48</v>
      </c>
      <c r="K29" s="774">
        <f t="shared" si="2"/>
        <v>36</v>
      </c>
      <c r="L29" s="71">
        <f t="shared" si="2"/>
        <v>1</v>
      </c>
      <c r="M29" s="71">
        <f t="shared" si="2"/>
        <v>4</v>
      </c>
      <c r="N29" s="71">
        <f t="shared" si="2"/>
        <v>33</v>
      </c>
      <c r="O29" s="413"/>
    </row>
    <row r="30" spans="1:15" x14ac:dyDescent="0.2">
      <c r="A30" s="773" t="s">
        <v>249</v>
      </c>
      <c r="B30" s="71">
        <f t="shared" si="2"/>
        <v>255</v>
      </c>
      <c r="C30" s="71">
        <f t="shared" si="2"/>
        <v>7949.48</v>
      </c>
      <c r="D30" s="71">
        <f t="shared" si="2"/>
        <v>4</v>
      </c>
      <c r="E30" s="71">
        <f t="shared" si="2"/>
        <v>72</v>
      </c>
      <c r="F30" s="71">
        <f t="shared" si="2"/>
        <v>12</v>
      </c>
      <c r="G30" s="71">
        <f t="shared" si="2"/>
        <v>152</v>
      </c>
      <c r="H30" s="71">
        <f t="shared" si="2"/>
        <v>63.02</v>
      </c>
      <c r="I30" s="71">
        <f t="shared" si="2"/>
        <v>247</v>
      </c>
      <c r="J30" s="71">
        <f t="shared" si="2"/>
        <v>7932.5</v>
      </c>
      <c r="K30" s="774">
        <f t="shared" si="2"/>
        <v>23</v>
      </c>
      <c r="L30" s="71">
        <f t="shared" si="2"/>
        <v>2</v>
      </c>
      <c r="M30" s="71">
        <f t="shared" si="2"/>
        <v>3</v>
      </c>
      <c r="N30" s="71">
        <f t="shared" si="2"/>
        <v>22</v>
      </c>
      <c r="O30" s="413"/>
    </row>
    <row r="31" spans="1:15" x14ac:dyDescent="0.2">
      <c r="A31" s="773" t="s">
        <v>252</v>
      </c>
      <c r="B31" s="71">
        <f t="shared" si="2"/>
        <v>267</v>
      </c>
      <c r="C31" s="71">
        <f t="shared" si="2"/>
        <v>7002</v>
      </c>
      <c r="D31" s="71">
        <f t="shared" si="2"/>
        <v>10</v>
      </c>
      <c r="E31" s="71">
        <f t="shared" si="2"/>
        <v>503</v>
      </c>
      <c r="F31" s="71">
        <f t="shared" si="2"/>
        <v>25</v>
      </c>
      <c r="G31" s="71">
        <f t="shared" si="2"/>
        <v>644</v>
      </c>
      <c r="H31" s="71">
        <f t="shared" si="2"/>
        <v>-6</v>
      </c>
      <c r="I31" s="71">
        <f t="shared" si="2"/>
        <v>252</v>
      </c>
      <c r="J31" s="71">
        <f t="shared" si="2"/>
        <v>6855</v>
      </c>
      <c r="K31" s="774">
        <f t="shared" si="2"/>
        <v>43</v>
      </c>
      <c r="L31" s="71">
        <f t="shared" si="2"/>
        <v>1</v>
      </c>
      <c r="M31" s="71">
        <f t="shared" si="2"/>
        <v>4</v>
      </c>
      <c r="N31" s="71">
        <f t="shared" si="2"/>
        <v>40</v>
      </c>
      <c r="O31" s="413"/>
    </row>
    <row r="32" spans="1:15" ht="22.35" customHeight="1" x14ac:dyDescent="0.2">
      <c r="A32" s="769" t="s">
        <v>267</v>
      </c>
      <c r="B32" s="770">
        <f t="shared" si="2"/>
        <v>1901</v>
      </c>
      <c r="C32" s="770">
        <f t="shared" si="2"/>
        <v>44065.84</v>
      </c>
      <c r="D32" s="770">
        <f t="shared" si="2"/>
        <v>31</v>
      </c>
      <c r="E32" s="770">
        <f t="shared" si="2"/>
        <v>825</v>
      </c>
      <c r="F32" s="770">
        <f t="shared" si="2"/>
        <v>106</v>
      </c>
      <c r="G32" s="770">
        <f t="shared" si="2"/>
        <v>1747</v>
      </c>
      <c r="H32" s="770">
        <f t="shared" si="2"/>
        <v>150.1</v>
      </c>
      <c r="I32" s="770">
        <f t="shared" si="2"/>
        <v>1826</v>
      </c>
      <c r="J32" s="770">
        <f t="shared" si="2"/>
        <v>43293.94</v>
      </c>
      <c r="K32" s="771">
        <f t="shared" si="2"/>
        <v>237</v>
      </c>
      <c r="L32" s="770">
        <f t="shared" si="2"/>
        <v>19</v>
      </c>
      <c r="M32" s="770">
        <f t="shared" si="2"/>
        <v>22</v>
      </c>
      <c r="N32" s="770">
        <f t="shared" si="2"/>
        <v>234</v>
      </c>
      <c r="O32" s="772"/>
    </row>
    <row r="33" spans="1:15" x14ac:dyDescent="0.2">
      <c r="A33" s="773" t="s">
        <v>135</v>
      </c>
      <c r="B33" s="71">
        <f t="shared" si="2"/>
        <v>90</v>
      </c>
      <c r="C33" s="71">
        <f t="shared" si="2"/>
        <v>1989</v>
      </c>
      <c r="D33" s="71">
        <f t="shared" si="2"/>
        <v>3</v>
      </c>
      <c r="E33" s="71">
        <f t="shared" si="2"/>
        <v>18</v>
      </c>
      <c r="F33" s="71">
        <f t="shared" si="2"/>
        <v>6</v>
      </c>
      <c r="G33" s="71">
        <f t="shared" si="2"/>
        <v>38</v>
      </c>
      <c r="H33" s="71">
        <f t="shared" si="2"/>
        <v>35</v>
      </c>
      <c r="I33" s="71">
        <f t="shared" si="2"/>
        <v>87</v>
      </c>
      <c r="J33" s="71">
        <f t="shared" si="2"/>
        <v>2004</v>
      </c>
      <c r="K33" s="774">
        <f t="shared" si="2"/>
        <v>18</v>
      </c>
      <c r="L33" s="71">
        <f t="shared" si="2"/>
        <v>0</v>
      </c>
      <c r="M33" s="71">
        <f t="shared" si="2"/>
        <v>1</v>
      </c>
      <c r="N33" s="71">
        <f t="shared" si="2"/>
        <v>17</v>
      </c>
      <c r="O33" s="413"/>
    </row>
    <row r="34" spans="1:15" x14ac:dyDescent="0.2">
      <c r="A34" s="773" t="s">
        <v>142</v>
      </c>
      <c r="B34" s="71">
        <f t="shared" si="2"/>
        <v>344</v>
      </c>
      <c r="C34" s="71">
        <f t="shared" si="2"/>
        <v>7799</v>
      </c>
      <c r="D34" s="71">
        <f t="shared" si="2"/>
        <v>7</v>
      </c>
      <c r="E34" s="71">
        <f t="shared" si="2"/>
        <v>196</v>
      </c>
      <c r="F34" s="71">
        <f t="shared" si="2"/>
        <v>29</v>
      </c>
      <c r="G34" s="71">
        <f t="shared" si="2"/>
        <v>578</v>
      </c>
      <c r="H34" s="71">
        <f t="shared" si="2"/>
        <v>-45</v>
      </c>
      <c r="I34" s="71">
        <f t="shared" si="2"/>
        <v>322</v>
      </c>
      <c r="J34" s="71">
        <f t="shared" si="2"/>
        <v>7372</v>
      </c>
      <c r="K34" s="774">
        <f t="shared" si="2"/>
        <v>27</v>
      </c>
      <c r="L34" s="71">
        <f t="shared" si="2"/>
        <v>4</v>
      </c>
      <c r="M34" s="71">
        <f t="shared" si="2"/>
        <v>1</v>
      </c>
      <c r="N34" s="71">
        <f t="shared" si="2"/>
        <v>30</v>
      </c>
      <c r="O34" s="413"/>
    </row>
    <row r="35" spans="1:15" x14ac:dyDescent="0.2">
      <c r="A35" s="773" t="s">
        <v>148</v>
      </c>
      <c r="B35" s="71">
        <f t="shared" si="2"/>
        <v>144</v>
      </c>
      <c r="C35" s="71">
        <f t="shared" si="2"/>
        <v>3932</v>
      </c>
      <c r="D35" s="71">
        <f t="shared" si="2"/>
        <v>2</v>
      </c>
      <c r="E35" s="71">
        <f t="shared" si="2"/>
        <v>41</v>
      </c>
      <c r="F35" s="71">
        <f t="shared" si="2"/>
        <v>7</v>
      </c>
      <c r="G35" s="71">
        <f t="shared" si="2"/>
        <v>60</v>
      </c>
      <c r="H35" s="71">
        <f t="shared" si="2"/>
        <v>-20</v>
      </c>
      <c r="I35" s="71">
        <f t="shared" si="2"/>
        <v>139</v>
      </c>
      <c r="J35" s="71">
        <f t="shared" si="2"/>
        <v>3893</v>
      </c>
      <c r="K35" s="774">
        <f t="shared" si="2"/>
        <v>24</v>
      </c>
      <c r="L35" s="71">
        <f t="shared" si="2"/>
        <v>0</v>
      </c>
      <c r="M35" s="71">
        <f t="shared" si="2"/>
        <v>0</v>
      </c>
      <c r="N35" s="71">
        <f t="shared" si="2"/>
        <v>24</v>
      </c>
      <c r="O35" s="413"/>
    </row>
    <row r="36" spans="1:15" x14ac:dyDescent="0.2">
      <c r="A36" s="773" t="s">
        <v>157</v>
      </c>
      <c r="B36" s="71">
        <f t="shared" si="2"/>
        <v>67</v>
      </c>
      <c r="C36" s="71">
        <f t="shared" si="2"/>
        <v>1296</v>
      </c>
      <c r="D36" s="71">
        <f t="shared" si="2"/>
        <v>1</v>
      </c>
      <c r="E36" s="71">
        <f t="shared" si="2"/>
        <v>6</v>
      </c>
      <c r="F36" s="71">
        <f t="shared" si="2"/>
        <v>4</v>
      </c>
      <c r="G36" s="71">
        <f t="shared" si="2"/>
        <v>30</v>
      </c>
      <c r="H36" s="71">
        <f t="shared" si="2"/>
        <v>27.48</v>
      </c>
      <c r="I36" s="71">
        <f t="shared" si="2"/>
        <v>64</v>
      </c>
      <c r="J36" s="71">
        <f t="shared" si="2"/>
        <v>1299.48</v>
      </c>
      <c r="K36" s="774">
        <f t="shared" si="2"/>
        <v>4</v>
      </c>
      <c r="L36" s="71">
        <f t="shared" si="2"/>
        <v>0</v>
      </c>
      <c r="M36" s="71">
        <f t="shared" si="2"/>
        <v>0</v>
      </c>
      <c r="N36" s="71">
        <f t="shared" si="2"/>
        <v>4</v>
      </c>
      <c r="O36" s="413"/>
    </row>
    <row r="37" spans="1:15" x14ac:dyDescent="0.2">
      <c r="A37" s="773" t="s">
        <v>184</v>
      </c>
      <c r="B37" s="71">
        <f t="shared" ref="B37:N46" si="3">IF(ISERROR(VLOOKUP($B$3&amp;$A37&amp;IF(ISERROR(MATCH($A37,GOR_PP,0))=TRUE,""," total")&amp;period_pp,joinersandleavers,COLUMN()+4,FALSE))=TRUE,0,VLOOKUP($B$3&amp;$A37&amp;IF(ISERROR(MATCH($A37,GOR_PP,0))=TRUE,""," total")&amp;period_pp,joinersandleavers,COLUMN()+4,FALSE))</f>
        <v>97</v>
      </c>
      <c r="C37" s="71">
        <f t="shared" si="3"/>
        <v>2651.48</v>
      </c>
      <c r="D37" s="71">
        <f t="shared" si="3"/>
        <v>1</v>
      </c>
      <c r="E37" s="71">
        <f t="shared" si="3"/>
        <v>12</v>
      </c>
      <c r="F37" s="71">
        <f t="shared" si="3"/>
        <v>7</v>
      </c>
      <c r="G37" s="71">
        <f t="shared" si="3"/>
        <v>160</v>
      </c>
      <c r="H37" s="71">
        <f t="shared" si="3"/>
        <v>1.02</v>
      </c>
      <c r="I37" s="71">
        <f t="shared" si="3"/>
        <v>91</v>
      </c>
      <c r="J37" s="71">
        <f t="shared" si="3"/>
        <v>2504.5</v>
      </c>
      <c r="K37" s="774">
        <f t="shared" si="3"/>
        <v>14</v>
      </c>
      <c r="L37" s="71">
        <f t="shared" si="3"/>
        <v>1</v>
      </c>
      <c r="M37" s="71">
        <f t="shared" si="3"/>
        <v>2</v>
      </c>
      <c r="N37" s="71">
        <f t="shared" si="3"/>
        <v>13</v>
      </c>
      <c r="O37" s="413"/>
    </row>
    <row r="38" spans="1:15" x14ac:dyDescent="0.2">
      <c r="A38" s="773" t="s">
        <v>186</v>
      </c>
      <c r="B38" s="71">
        <f t="shared" si="3"/>
        <v>213</v>
      </c>
      <c r="C38" s="71">
        <f t="shared" si="3"/>
        <v>5646.84</v>
      </c>
      <c r="D38" s="71">
        <f t="shared" si="3"/>
        <v>3</v>
      </c>
      <c r="E38" s="71">
        <f t="shared" si="3"/>
        <v>82</v>
      </c>
      <c r="F38" s="71">
        <f t="shared" si="3"/>
        <v>7</v>
      </c>
      <c r="G38" s="71">
        <f t="shared" si="3"/>
        <v>110</v>
      </c>
      <c r="H38" s="71">
        <f t="shared" si="3"/>
        <v>76.64</v>
      </c>
      <c r="I38" s="71">
        <f t="shared" si="3"/>
        <v>209</v>
      </c>
      <c r="J38" s="71">
        <f t="shared" si="3"/>
        <v>5695.48</v>
      </c>
      <c r="K38" s="774">
        <f t="shared" si="3"/>
        <v>44</v>
      </c>
      <c r="L38" s="71">
        <f t="shared" si="3"/>
        <v>2</v>
      </c>
      <c r="M38" s="71">
        <f t="shared" si="3"/>
        <v>6</v>
      </c>
      <c r="N38" s="71">
        <f t="shared" si="3"/>
        <v>40</v>
      </c>
      <c r="O38" s="413"/>
    </row>
    <row r="39" spans="1:15" x14ac:dyDescent="0.2">
      <c r="A39" s="773" t="s">
        <v>193</v>
      </c>
      <c r="B39" s="71">
        <f t="shared" si="3"/>
        <v>171</v>
      </c>
      <c r="C39" s="71">
        <f t="shared" si="3"/>
        <v>4056.84</v>
      </c>
      <c r="D39" s="71">
        <f t="shared" si="3"/>
        <v>4</v>
      </c>
      <c r="E39" s="71">
        <f t="shared" si="3"/>
        <v>98</v>
      </c>
      <c r="F39" s="71">
        <f t="shared" si="3"/>
        <v>5</v>
      </c>
      <c r="G39" s="71">
        <f t="shared" si="3"/>
        <v>40</v>
      </c>
      <c r="H39" s="71">
        <f t="shared" si="3"/>
        <v>108.16</v>
      </c>
      <c r="I39" s="71">
        <f t="shared" si="3"/>
        <v>170</v>
      </c>
      <c r="J39" s="71">
        <f t="shared" si="3"/>
        <v>4223</v>
      </c>
      <c r="K39" s="774">
        <f t="shared" si="3"/>
        <v>26</v>
      </c>
      <c r="L39" s="71">
        <f t="shared" si="3"/>
        <v>2</v>
      </c>
      <c r="M39" s="71">
        <f t="shared" si="3"/>
        <v>5</v>
      </c>
      <c r="N39" s="71">
        <f t="shared" si="3"/>
        <v>23</v>
      </c>
      <c r="O39" s="413"/>
    </row>
    <row r="40" spans="1:15" x14ac:dyDescent="0.2">
      <c r="A40" s="773" t="s">
        <v>195</v>
      </c>
      <c r="B40" s="71">
        <f t="shared" si="3"/>
        <v>231</v>
      </c>
      <c r="C40" s="71">
        <f t="shared" si="3"/>
        <v>5118.84</v>
      </c>
      <c r="D40" s="71">
        <f t="shared" si="3"/>
        <v>5</v>
      </c>
      <c r="E40" s="71">
        <f t="shared" si="3"/>
        <v>111</v>
      </c>
      <c r="F40" s="71">
        <f t="shared" si="3"/>
        <v>14</v>
      </c>
      <c r="G40" s="71">
        <f t="shared" si="3"/>
        <v>230</v>
      </c>
      <c r="H40" s="71">
        <f t="shared" si="3"/>
        <v>-93.36</v>
      </c>
      <c r="I40" s="71">
        <f t="shared" si="3"/>
        <v>222</v>
      </c>
      <c r="J40" s="71">
        <f t="shared" si="3"/>
        <v>4906.4799999999996</v>
      </c>
      <c r="K40" s="774">
        <f t="shared" si="3"/>
        <v>37</v>
      </c>
      <c r="L40" s="71">
        <f t="shared" si="3"/>
        <v>7</v>
      </c>
      <c r="M40" s="71">
        <f t="shared" si="3"/>
        <v>2</v>
      </c>
      <c r="N40" s="71">
        <f t="shared" si="3"/>
        <v>42</v>
      </c>
      <c r="O40" s="413"/>
    </row>
    <row r="41" spans="1:15" x14ac:dyDescent="0.2">
      <c r="A41" s="773" t="s">
        <v>205</v>
      </c>
      <c r="B41" s="71">
        <f t="shared" si="3"/>
        <v>129</v>
      </c>
      <c r="C41" s="71">
        <f t="shared" si="3"/>
        <v>2105</v>
      </c>
      <c r="D41" s="71">
        <f t="shared" si="3"/>
        <v>1</v>
      </c>
      <c r="E41" s="71">
        <f t="shared" si="3"/>
        <v>50</v>
      </c>
      <c r="F41" s="71">
        <f t="shared" si="3"/>
        <v>2</v>
      </c>
      <c r="G41" s="71">
        <f t="shared" si="3"/>
        <v>30</v>
      </c>
      <c r="H41" s="71">
        <f t="shared" si="3"/>
        <v>42</v>
      </c>
      <c r="I41" s="71">
        <f t="shared" si="3"/>
        <v>128</v>
      </c>
      <c r="J41" s="71">
        <f t="shared" si="3"/>
        <v>2167</v>
      </c>
      <c r="K41" s="774">
        <f t="shared" si="3"/>
        <v>7</v>
      </c>
      <c r="L41" s="71">
        <f t="shared" si="3"/>
        <v>1</v>
      </c>
      <c r="M41" s="71">
        <f t="shared" si="3"/>
        <v>1</v>
      </c>
      <c r="N41" s="71">
        <f t="shared" si="3"/>
        <v>7</v>
      </c>
      <c r="O41" s="413"/>
    </row>
    <row r="42" spans="1:15" x14ac:dyDescent="0.2">
      <c r="A42" s="773" t="s">
        <v>219</v>
      </c>
      <c r="B42" s="71">
        <f t="shared" si="3"/>
        <v>104</v>
      </c>
      <c r="C42" s="71">
        <f t="shared" si="3"/>
        <v>2429.84</v>
      </c>
      <c r="D42" s="71">
        <f t="shared" si="3"/>
        <v>0</v>
      </c>
      <c r="E42" s="71">
        <f t="shared" si="3"/>
        <v>0</v>
      </c>
      <c r="F42" s="71">
        <f t="shared" si="3"/>
        <v>8</v>
      </c>
      <c r="G42" s="71">
        <f t="shared" si="3"/>
        <v>72</v>
      </c>
      <c r="H42" s="71">
        <f t="shared" si="3"/>
        <v>42.16</v>
      </c>
      <c r="I42" s="71">
        <f t="shared" si="3"/>
        <v>96</v>
      </c>
      <c r="J42" s="71">
        <f t="shared" si="3"/>
        <v>2400</v>
      </c>
      <c r="K42" s="774">
        <f t="shared" si="3"/>
        <v>9</v>
      </c>
      <c r="L42" s="71">
        <f t="shared" si="3"/>
        <v>1</v>
      </c>
      <c r="M42" s="71">
        <f t="shared" si="3"/>
        <v>1</v>
      </c>
      <c r="N42" s="71">
        <f t="shared" si="3"/>
        <v>9</v>
      </c>
      <c r="O42" s="413"/>
    </row>
    <row r="43" spans="1:15" x14ac:dyDescent="0.2">
      <c r="A43" s="773" t="s">
        <v>226</v>
      </c>
      <c r="B43" s="71">
        <f t="shared" si="3"/>
        <v>172</v>
      </c>
      <c r="C43" s="71">
        <f t="shared" si="3"/>
        <v>3882</v>
      </c>
      <c r="D43" s="71">
        <f t="shared" si="3"/>
        <v>2</v>
      </c>
      <c r="E43" s="71">
        <f t="shared" si="3"/>
        <v>7</v>
      </c>
      <c r="F43" s="71">
        <f t="shared" si="3"/>
        <v>7</v>
      </c>
      <c r="G43" s="71">
        <f t="shared" si="3"/>
        <v>122</v>
      </c>
      <c r="H43" s="71">
        <f t="shared" si="3"/>
        <v>4</v>
      </c>
      <c r="I43" s="71">
        <f t="shared" si="3"/>
        <v>167</v>
      </c>
      <c r="J43" s="71">
        <f t="shared" si="3"/>
        <v>3771</v>
      </c>
      <c r="K43" s="774">
        <f t="shared" si="3"/>
        <v>13</v>
      </c>
      <c r="L43" s="71">
        <f t="shared" si="3"/>
        <v>0</v>
      </c>
      <c r="M43" s="71">
        <f t="shared" si="3"/>
        <v>2</v>
      </c>
      <c r="N43" s="71">
        <f t="shared" si="3"/>
        <v>11</v>
      </c>
      <c r="O43" s="413"/>
    </row>
    <row r="44" spans="1:15" x14ac:dyDescent="0.2">
      <c r="A44" s="773" t="s">
        <v>229</v>
      </c>
      <c r="B44" s="71">
        <f t="shared" si="3"/>
        <v>139</v>
      </c>
      <c r="C44" s="71">
        <f t="shared" si="3"/>
        <v>3159</v>
      </c>
      <c r="D44" s="71">
        <f t="shared" si="3"/>
        <v>4</v>
      </c>
      <c r="E44" s="71">
        <f t="shared" si="3"/>
        <v>216</v>
      </c>
      <c r="F44" s="71">
        <f t="shared" si="3"/>
        <v>12</v>
      </c>
      <c r="G44" s="71">
        <f t="shared" si="3"/>
        <v>289</v>
      </c>
      <c r="H44" s="71">
        <f t="shared" si="3"/>
        <v>-28</v>
      </c>
      <c r="I44" s="71">
        <f t="shared" si="3"/>
        <v>131</v>
      </c>
      <c r="J44" s="71">
        <f t="shared" si="3"/>
        <v>3058</v>
      </c>
      <c r="K44" s="774">
        <f t="shared" si="3"/>
        <v>14</v>
      </c>
      <c r="L44" s="71">
        <f t="shared" si="3"/>
        <v>1</v>
      </c>
      <c r="M44" s="71">
        <f t="shared" si="3"/>
        <v>1</v>
      </c>
      <c r="N44" s="71">
        <f t="shared" si="3"/>
        <v>14</v>
      </c>
      <c r="O44" s="413"/>
    </row>
    <row r="45" spans="1:15" ht="22.35" customHeight="1" x14ac:dyDescent="0.2">
      <c r="A45" s="775" t="s">
        <v>272</v>
      </c>
      <c r="B45" s="770">
        <f t="shared" si="3"/>
        <v>4801</v>
      </c>
      <c r="C45" s="770">
        <f t="shared" si="3"/>
        <v>111745.72</v>
      </c>
      <c r="D45" s="770">
        <f t="shared" si="3"/>
        <v>107</v>
      </c>
      <c r="E45" s="770">
        <f t="shared" si="3"/>
        <v>3520</v>
      </c>
      <c r="F45" s="770">
        <f t="shared" si="3"/>
        <v>294</v>
      </c>
      <c r="G45" s="770">
        <f t="shared" si="3"/>
        <v>4832.68</v>
      </c>
      <c r="H45" s="770">
        <f t="shared" si="3"/>
        <v>448.7</v>
      </c>
      <c r="I45" s="770">
        <f t="shared" si="3"/>
        <v>4614</v>
      </c>
      <c r="J45" s="770">
        <f t="shared" si="3"/>
        <v>110881.74</v>
      </c>
      <c r="K45" s="771">
        <f t="shared" si="3"/>
        <v>667</v>
      </c>
      <c r="L45" s="770">
        <f t="shared" si="3"/>
        <v>54</v>
      </c>
      <c r="M45" s="770">
        <f t="shared" si="3"/>
        <v>90</v>
      </c>
      <c r="N45" s="770">
        <f t="shared" si="3"/>
        <v>631</v>
      </c>
      <c r="O45" s="772"/>
    </row>
    <row r="46" spans="1:15" x14ac:dyDescent="0.2">
      <c r="A46" s="776" t="s">
        <v>107</v>
      </c>
      <c r="B46" s="71">
        <f t="shared" si="3"/>
        <v>203</v>
      </c>
      <c r="C46" s="71">
        <f t="shared" si="3"/>
        <v>4267</v>
      </c>
      <c r="D46" s="71">
        <f t="shared" si="3"/>
        <v>4</v>
      </c>
      <c r="E46" s="71">
        <f t="shared" si="3"/>
        <v>65</v>
      </c>
      <c r="F46" s="71">
        <f t="shared" si="3"/>
        <v>9</v>
      </c>
      <c r="G46" s="71">
        <f t="shared" si="3"/>
        <v>256</v>
      </c>
      <c r="H46" s="71">
        <f t="shared" si="3"/>
        <v>42.48</v>
      </c>
      <c r="I46" s="71">
        <f t="shared" si="3"/>
        <v>198</v>
      </c>
      <c r="J46" s="71">
        <f t="shared" si="3"/>
        <v>4118.4799999999996</v>
      </c>
      <c r="K46" s="774">
        <f t="shared" si="3"/>
        <v>22</v>
      </c>
      <c r="L46" s="71">
        <f t="shared" si="3"/>
        <v>0</v>
      </c>
      <c r="M46" s="71">
        <f t="shared" si="3"/>
        <v>11</v>
      </c>
      <c r="N46" s="71">
        <f t="shared" si="3"/>
        <v>11</v>
      </c>
      <c r="O46" s="413"/>
    </row>
    <row r="47" spans="1:15" x14ac:dyDescent="0.2">
      <c r="A47" s="776" t="s">
        <v>117</v>
      </c>
      <c r="B47" s="71">
        <f t="shared" ref="B47:N56" si="4">IF(ISERROR(VLOOKUP($B$3&amp;$A47&amp;IF(ISERROR(MATCH($A47,GOR_PP,0))=TRUE,""," total")&amp;period_pp,joinersandleavers,COLUMN()+4,FALSE))=TRUE,0,VLOOKUP($B$3&amp;$A47&amp;IF(ISERROR(MATCH($A47,GOR_PP,0))=TRUE,""," total")&amp;period_pp,joinersandleavers,COLUMN()+4,FALSE))</f>
        <v>477</v>
      </c>
      <c r="C47" s="71">
        <f t="shared" si="4"/>
        <v>11088.68</v>
      </c>
      <c r="D47" s="71">
        <f t="shared" si="4"/>
        <v>10</v>
      </c>
      <c r="E47" s="71">
        <f t="shared" si="4"/>
        <v>341</v>
      </c>
      <c r="F47" s="71">
        <f t="shared" si="4"/>
        <v>32</v>
      </c>
      <c r="G47" s="71">
        <f t="shared" si="4"/>
        <v>587.84</v>
      </c>
      <c r="H47" s="71">
        <f t="shared" si="4"/>
        <v>-6.86</v>
      </c>
      <c r="I47" s="71">
        <f t="shared" si="4"/>
        <v>455</v>
      </c>
      <c r="J47" s="71">
        <f t="shared" si="4"/>
        <v>10834.98</v>
      </c>
      <c r="K47" s="774">
        <f t="shared" si="4"/>
        <v>85</v>
      </c>
      <c r="L47" s="71">
        <f t="shared" si="4"/>
        <v>5</v>
      </c>
      <c r="M47" s="71">
        <f t="shared" si="4"/>
        <v>5</v>
      </c>
      <c r="N47" s="71">
        <f t="shared" si="4"/>
        <v>85</v>
      </c>
      <c r="O47" s="413"/>
    </row>
    <row r="48" spans="1:15" x14ac:dyDescent="0.2">
      <c r="A48" s="776" t="s">
        <v>124</v>
      </c>
      <c r="B48" s="71">
        <f t="shared" si="4"/>
        <v>197</v>
      </c>
      <c r="C48" s="71">
        <f t="shared" si="4"/>
        <v>5425.68</v>
      </c>
      <c r="D48" s="71">
        <f t="shared" si="4"/>
        <v>2</v>
      </c>
      <c r="E48" s="71">
        <f t="shared" si="4"/>
        <v>67</v>
      </c>
      <c r="F48" s="71">
        <f t="shared" si="4"/>
        <v>14</v>
      </c>
      <c r="G48" s="71">
        <f t="shared" si="4"/>
        <v>236.84</v>
      </c>
      <c r="H48" s="71">
        <f t="shared" si="4"/>
        <v>76.64</v>
      </c>
      <c r="I48" s="71">
        <f t="shared" si="4"/>
        <v>185</v>
      </c>
      <c r="J48" s="71">
        <f t="shared" si="4"/>
        <v>5332.48</v>
      </c>
      <c r="K48" s="774">
        <f t="shared" si="4"/>
        <v>26</v>
      </c>
      <c r="L48" s="71">
        <f t="shared" si="4"/>
        <v>1</v>
      </c>
      <c r="M48" s="71">
        <f t="shared" si="4"/>
        <v>1</v>
      </c>
      <c r="N48" s="71">
        <f t="shared" si="4"/>
        <v>26</v>
      </c>
      <c r="O48" s="413"/>
    </row>
    <row r="49" spans="1:15" x14ac:dyDescent="0.2">
      <c r="A49" s="776" t="s">
        <v>139</v>
      </c>
      <c r="B49" s="71">
        <f t="shared" si="4"/>
        <v>297</v>
      </c>
      <c r="C49" s="71">
        <f t="shared" si="4"/>
        <v>5322.68</v>
      </c>
      <c r="D49" s="71">
        <f t="shared" si="4"/>
        <v>4</v>
      </c>
      <c r="E49" s="71">
        <f t="shared" si="4"/>
        <v>81</v>
      </c>
      <c r="F49" s="71">
        <f t="shared" si="4"/>
        <v>20</v>
      </c>
      <c r="G49" s="71">
        <f t="shared" si="4"/>
        <v>265</v>
      </c>
      <c r="H49" s="71">
        <f t="shared" si="4"/>
        <v>36.799999999999997</v>
      </c>
      <c r="I49" s="71">
        <f t="shared" si="4"/>
        <v>281</v>
      </c>
      <c r="J49" s="71">
        <f t="shared" si="4"/>
        <v>5175.4799999999996</v>
      </c>
      <c r="K49" s="774">
        <f t="shared" si="4"/>
        <v>29</v>
      </c>
      <c r="L49" s="71">
        <f t="shared" si="4"/>
        <v>0</v>
      </c>
      <c r="M49" s="71">
        <f t="shared" si="4"/>
        <v>9</v>
      </c>
      <c r="N49" s="71">
        <f t="shared" si="4"/>
        <v>20</v>
      </c>
      <c r="O49" s="413"/>
    </row>
    <row r="50" spans="1:15" x14ac:dyDescent="0.2">
      <c r="A50" s="776" t="s">
        <v>144</v>
      </c>
      <c r="B50" s="71">
        <f t="shared" si="4"/>
        <v>296</v>
      </c>
      <c r="C50" s="71">
        <f t="shared" si="4"/>
        <v>6926.68</v>
      </c>
      <c r="D50" s="71">
        <f t="shared" si="4"/>
        <v>10</v>
      </c>
      <c r="E50" s="71">
        <f t="shared" si="4"/>
        <v>347</v>
      </c>
      <c r="F50" s="71">
        <f t="shared" si="4"/>
        <v>20</v>
      </c>
      <c r="G50" s="71">
        <f t="shared" si="4"/>
        <v>206</v>
      </c>
      <c r="H50" s="71">
        <f t="shared" si="4"/>
        <v>46.32</v>
      </c>
      <c r="I50" s="71">
        <f t="shared" si="4"/>
        <v>286</v>
      </c>
      <c r="J50" s="71">
        <f t="shared" si="4"/>
        <v>7114</v>
      </c>
      <c r="K50" s="774">
        <f t="shared" si="4"/>
        <v>29</v>
      </c>
      <c r="L50" s="71">
        <f t="shared" si="4"/>
        <v>3</v>
      </c>
      <c r="M50" s="71">
        <f t="shared" si="4"/>
        <v>3</v>
      </c>
      <c r="N50" s="71">
        <f t="shared" si="4"/>
        <v>29</v>
      </c>
      <c r="O50" s="413"/>
    </row>
    <row r="51" spans="1:15" x14ac:dyDescent="0.2">
      <c r="A51" s="776" t="s">
        <v>168</v>
      </c>
      <c r="B51" s="71">
        <f t="shared" si="4"/>
        <v>123</v>
      </c>
      <c r="C51" s="71">
        <f t="shared" si="4"/>
        <v>3787.84</v>
      </c>
      <c r="D51" s="71">
        <f t="shared" si="4"/>
        <v>4</v>
      </c>
      <c r="E51" s="71">
        <f t="shared" si="4"/>
        <v>89</v>
      </c>
      <c r="F51" s="71">
        <f t="shared" si="4"/>
        <v>5</v>
      </c>
      <c r="G51" s="71">
        <f t="shared" si="4"/>
        <v>37</v>
      </c>
      <c r="H51" s="71">
        <f t="shared" si="4"/>
        <v>-5.36</v>
      </c>
      <c r="I51" s="71">
        <f t="shared" si="4"/>
        <v>122</v>
      </c>
      <c r="J51" s="71">
        <f t="shared" si="4"/>
        <v>3834.48</v>
      </c>
      <c r="K51" s="774">
        <f t="shared" si="4"/>
        <v>12</v>
      </c>
      <c r="L51" s="71">
        <f t="shared" si="4"/>
        <v>4</v>
      </c>
      <c r="M51" s="71">
        <f t="shared" si="4"/>
        <v>3</v>
      </c>
      <c r="N51" s="71">
        <f t="shared" si="4"/>
        <v>13</v>
      </c>
      <c r="O51" s="413"/>
    </row>
    <row r="52" spans="1:15" x14ac:dyDescent="0.2">
      <c r="A52" s="776" t="s">
        <v>170</v>
      </c>
      <c r="B52" s="71">
        <f t="shared" si="4"/>
        <v>416</v>
      </c>
      <c r="C52" s="71">
        <f t="shared" si="4"/>
        <v>10858</v>
      </c>
      <c r="D52" s="71">
        <f t="shared" si="4"/>
        <v>5</v>
      </c>
      <c r="E52" s="71">
        <f t="shared" si="4"/>
        <v>258</v>
      </c>
      <c r="F52" s="71">
        <f t="shared" si="4"/>
        <v>21</v>
      </c>
      <c r="G52" s="71">
        <f t="shared" si="4"/>
        <v>268</v>
      </c>
      <c r="H52" s="71">
        <f t="shared" si="4"/>
        <v>31.98</v>
      </c>
      <c r="I52" s="71">
        <f t="shared" si="4"/>
        <v>400</v>
      </c>
      <c r="J52" s="71">
        <f t="shared" si="4"/>
        <v>10879.98</v>
      </c>
      <c r="K52" s="774">
        <f t="shared" si="4"/>
        <v>51</v>
      </c>
      <c r="L52" s="71">
        <f t="shared" si="4"/>
        <v>7</v>
      </c>
      <c r="M52" s="71">
        <f t="shared" si="4"/>
        <v>8</v>
      </c>
      <c r="N52" s="71">
        <f t="shared" si="4"/>
        <v>50</v>
      </c>
      <c r="O52" s="413"/>
    </row>
    <row r="53" spans="1:15" x14ac:dyDescent="0.2">
      <c r="A53" s="776" t="s">
        <v>174</v>
      </c>
      <c r="B53" s="71">
        <f t="shared" si="4"/>
        <v>876</v>
      </c>
      <c r="C53" s="71">
        <f t="shared" si="4"/>
        <v>19362.84</v>
      </c>
      <c r="D53" s="71">
        <f t="shared" si="4"/>
        <v>16</v>
      </c>
      <c r="E53" s="71">
        <f t="shared" si="4"/>
        <v>641</v>
      </c>
      <c r="F53" s="71">
        <f t="shared" si="4"/>
        <v>45</v>
      </c>
      <c r="G53" s="71">
        <f t="shared" si="4"/>
        <v>922</v>
      </c>
      <c r="H53" s="71">
        <f t="shared" si="4"/>
        <v>74.12</v>
      </c>
      <c r="I53" s="71">
        <f t="shared" si="4"/>
        <v>847</v>
      </c>
      <c r="J53" s="71">
        <f t="shared" si="4"/>
        <v>19155.96</v>
      </c>
      <c r="K53" s="774">
        <f t="shared" si="4"/>
        <v>121</v>
      </c>
      <c r="L53" s="71">
        <f t="shared" si="4"/>
        <v>5</v>
      </c>
      <c r="M53" s="71">
        <f t="shared" si="4"/>
        <v>16</v>
      </c>
      <c r="N53" s="71">
        <f t="shared" si="4"/>
        <v>110</v>
      </c>
      <c r="O53" s="413"/>
    </row>
    <row r="54" spans="1:15" x14ac:dyDescent="0.2">
      <c r="A54" s="776" t="s">
        <v>189</v>
      </c>
      <c r="B54" s="71">
        <f t="shared" si="4"/>
        <v>104</v>
      </c>
      <c r="C54" s="71">
        <f t="shared" si="4"/>
        <v>2519.84</v>
      </c>
      <c r="D54" s="71">
        <f t="shared" si="4"/>
        <v>2</v>
      </c>
      <c r="E54" s="71">
        <f t="shared" si="4"/>
        <v>9</v>
      </c>
      <c r="F54" s="71">
        <f t="shared" si="4"/>
        <v>5</v>
      </c>
      <c r="G54" s="71">
        <f t="shared" si="4"/>
        <v>30</v>
      </c>
      <c r="H54" s="71">
        <f t="shared" si="4"/>
        <v>65.64</v>
      </c>
      <c r="I54" s="71">
        <f t="shared" si="4"/>
        <v>101</v>
      </c>
      <c r="J54" s="71">
        <f t="shared" si="4"/>
        <v>2564.48</v>
      </c>
      <c r="K54" s="774">
        <f t="shared" si="4"/>
        <v>7</v>
      </c>
      <c r="L54" s="71">
        <f t="shared" si="4"/>
        <v>2</v>
      </c>
      <c r="M54" s="71">
        <f t="shared" si="4"/>
        <v>1</v>
      </c>
      <c r="N54" s="71">
        <f t="shared" si="4"/>
        <v>8</v>
      </c>
      <c r="O54" s="413"/>
    </row>
    <row r="55" spans="1:15" x14ac:dyDescent="0.2">
      <c r="A55" s="776" t="s">
        <v>190</v>
      </c>
      <c r="B55" s="71">
        <f t="shared" si="4"/>
        <v>140</v>
      </c>
      <c r="C55" s="71">
        <f t="shared" si="4"/>
        <v>3105</v>
      </c>
      <c r="D55" s="71">
        <f t="shared" si="4"/>
        <v>4</v>
      </c>
      <c r="E55" s="71">
        <f t="shared" si="4"/>
        <v>56</v>
      </c>
      <c r="F55" s="71">
        <f t="shared" si="4"/>
        <v>12</v>
      </c>
      <c r="G55" s="71">
        <f t="shared" si="4"/>
        <v>272</v>
      </c>
      <c r="H55" s="71">
        <f t="shared" si="4"/>
        <v>30</v>
      </c>
      <c r="I55" s="71">
        <f t="shared" si="4"/>
        <v>132</v>
      </c>
      <c r="J55" s="71">
        <f t="shared" si="4"/>
        <v>2919</v>
      </c>
      <c r="K55" s="774">
        <f t="shared" si="4"/>
        <v>14</v>
      </c>
      <c r="L55" s="71">
        <f t="shared" si="4"/>
        <v>1</v>
      </c>
      <c r="M55" s="71">
        <f t="shared" si="4"/>
        <v>1</v>
      </c>
      <c r="N55" s="71">
        <f t="shared" si="4"/>
        <v>14</v>
      </c>
      <c r="O55" s="413"/>
    </row>
    <row r="56" spans="1:15" x14ac:dyDescent="0.2">
      <c r="A56" s="776" t="s">
        <v>194</v>
      </c>
      <c r="B56" s="71">
        <f t="shared" si="4"/>
        <v>538</v>
      </c>
      <c r="C56" s="71">
        <f t="shared" si="4"/>
        <v>13584.68</v>
      </c>
      <c r="D56" s="71">
        <f t="shared" si="4"/>
        <v>19</v>
      </c>
      <c r="E56" s="71">
        <f t="shared" si="4"/>
        <v>638</v>
      </c>
      <c r="F56" s="71">
        <f t="shared" si="4"/>
        <v>30</v>
      </c>
      <c r="G56" s="71">
        <f t="shared" si="4"/>
        <v>504</v>
      </c>
      <c r="H56" s="71">
        <f t="shared" si="4"/>
        <v>81.8</v>
      </c>
      <c r="I56" s="71">
        <f t="shared" si="4"/>
        <v>527</v>
      </c>
      <c r="J56" s="71">
        <f t="shared" si="4"/>
        <v>13800.48</v>
      </c>
      <c r="K56" s="774">
        <f t="shared" si="4"/>
        <v>88</v>
      </c>
      <c r="L56" s="71">
        <f t="shared" si="4"/>
        <v>6</v>
      </c>
      <c r="M56" s="71">
        <f t="shared" si="4"/>
        <v>15</v>
      </c>
      <c r="N56" s="71">
        <f t="shared" si="4"/>
        <v>79</v>
      </c>
      <c r="O56" s="413"/>
    </row>
    <row r="57" spans="1:15" x14ac:dyDescent="0.2">
      <c r="A57" s="776" t="s">
        <v>208</v>
      </c>
      <c r="B57" s="71">
        <f t="shared" ref="B57:N66" si="5">IF(ISERROR(VLOOKUP($B$3&amp;$A57&amp;IF(ISERROR(MATCH($A57,GOR_PP,0))=TRUE,""," total")&amp;period_pp,joinersandleavers,COLUMN()+4,FALSE))=TRUE,0,VLOOKUP($B$3&amp;$A57&amp;IF(ISERROR(MATCH($A57,GOR_PP,0))=TRUE,""," total")&amp;period_pp,joinersandleavers,COLUMN()+4,FALSE))</f>
        <v>228</v>
      </c>
      <c r="C57" s="71">
        <f t="shared" si="5"/>
        <v>4326.5200000000004</v>
      </c>
      <c r="D57" s="71">
        <f t="shared" si="5"/>
        <v>5</v>
      </c>
      <c r="E57" s="71">
        <f t="shared" si="5"/>
        <v>102</v>
      </c>
      <c r="F57" s="71">
        <f t="shared" si="5"/>
        <v>18</v>
      </c>
      <c r="G57" s="71">
        <f t="shared" si="5"/>
        <v>273</v>
      </c>
      <c r="H57" s="71">
        <f t="shared" si="5"/>
        <v>-54.06</v>
      </c>
      <c r="I57" s="71">
        <f t="shared" si="5"/>
        <v>215</v>
      </c>
      <c r="J57" s="71">
        <f t="shared" si="5"/>
        <v>4101.46</v>
      </c>
      <c r="K57" s="774">
        <f t="shared" si="5"/>
        <v>18</v>
      </c>
      <c r="L57" s="71">
        <f t="shared" si="5"/>
        <v>3</v>
      </c>
      <c r="M57" s="71">
        <f t="shared" si="5"/>
        <v>2</v>
      </c>
      <c r="N57" s="71">
        <f t="shared" si="5"/>
        <v>19</v>
      </c>
      <c r="O57" s="413"/>
    </row>
    <row r="58" spans="1:15" x14ac:dyDescent="0.2">
      <c r="A58" s="776" t="s">
        <v>213</v>
      </c>
      <c r="B58" s="71">
        <f t="shared" si="5"/>
        <v>410</v>
      </c>
      <c r="C58" s="71">
        <f t="shared" si="5"/>
        <v>10693.48</v>
      </c>
      <c r="D58" s="71">
        <f t="shared" si="5"/>
        <v>17</v>
      </c>
      <c r="E58" s="71">
        <f t="shared" si="5"/>
        <v>468</v>
      </c>
      <c r="F58" s="71">
        <f t="shared" si="5"/>
        <v>33</v>
      </c>
      <c r="G58" s="71">
        <f t="shared" si="5"/>
        <v>552</v>
      </c>
      <c r="H58" s="71">
        <f t="shared" si="5"/>
        <v>11.52</v>
      </c>
      <c r="I58" s="71">
        <f t="shared" si="5"/>
        <v>394</v>
      </c>
      <c r="J58" s="71">
        <f t="shared" si="5"/>
        <v>10621</v>
      </c>
      <c r="K58" s="774">
        <f t="shared" si="5"/>
        <v>101</v>
      </c>
      <c r="L58" s="71">
        <f t="shared" si="5"/>
        <v>9</v>
      </c>
      <c r="M58" s="71">
        <f t="shared" si="5"/>
        <v>9</v>
      </c>
      <c r="N58" s="71">
        <f t="shared" si="5"/>
        <v>101</v>
      </c>
      <c r="O58" s="413"/>
    </row>
    <row r="59" spans="1:15" x14ac:dyDescent="0.2">
      <c r="A59" s="776" t="s">
        <v>239</v>
      </c>
      <c r="B59" s="71">
        <f t="shared" si="5"/>
        <v>293</v>
      </c>
      <c r="C59" s="71">
        <f t="shared" si="5"/>
        <v>5834.32</v>
      </c>
      <c r="D59" s="71">
        <f t="shared" si="5"/>
        <v>7</v>
      </c>
      <c r="E59" s="71">
        <f t="shared" si="5"/>
        <v>375</v>
      </c>
      <c r="F59" s="71">
        <f t="shared" si="5"/>
        <v>22</v>
      </c>
      <c r="G59" s="71">
        <f t="shared" si="5"/>
        <v>259</v>
      </c>
      <c r="H59" s="71">
        <f t="shared" si="5"/>
        <v>28.66</v>
      </c>
      <c r="I59" s="71">
        <f t="shared" si="5"/>
        <v>278</v>
      </c>
      <c r="J59" s="71">
        <f t="shared" si="5"/>
        <v>5978.98</v>
      </c>
      <c r="K59" s="774">
        <f t="shared" si="5"/>
        <v>31</v>
      </c>
      <c r="L59" s="71">
        <f t="shared" si="5"/>
        <v>3</v>
      </c>
      <c r="M59" s="71">
        <f t="shared" si="5"/>
        <v>3</v>
      </c>
      <c r="N59" s="71">
        <f t="shared" si="5"/>
        <v>31</v>
      </c>
      <c r="O59" s="413"/>
    </row>
    <row r="60" spans="1:15" x14ac:dyDescent="0.2">
      <c r="A60" s="776" t="s">
        <v>256</v>
      </c>
      <c r="B60" s="71">
        <f t="shared" si="5"/>
        <v>203</v>
      </c>
      <c r="C60" s="71">
        <f t="shared" si="5"/>
        <v>4642.4799999999996</v>
      </c>
      <c r="D60" s="71">
        <f t="shared" si="5"/>
        <v>4</v>
      </c>
      <c r="E60" s="71">
        <f t="shared" si="5"/>
        <v>25</v>
      </c>
      <c r="F60" s="71">
        <f t="shared" si="5"/>
        <v>14</v>
      </c>
      <c r="G60" s="71">
        <f t="shared" si="5"/>
        <v>206</v>
      </c>
      <c r="H60" s="71">
        <f t="shared" si="5"/>
        <v>-10.98</v>
      </c>
      <c r="I60" s="71">
        <f t="shared" si="5"/>
        <v>193</v>
      </c>
      <c r="J60" s="71">
        <f t="shared" si="5"/>
        <v>4450.5</v>
      </c>
      <c r="K60" s="774">
        <f t="shared" si="5"/>
        <v>33</v>
      </c>
      <c r="L60" s="71">
        <f t="shared" si="5"/>
        <v>5</v>
      </c>
      <c r="M60" s="71">
        <f t="shared" si="5"/>
        <v>3</v>
      </c>
      <c r="N60" s="71">
        <f t="shared" si="5"/>
        <v>35</v>
      </c>
      <c r="O60" s="413"/>
    </row>
    <row r="61" spans="1:15" ht="22.35" customHeight="1" x14ac:dyDescent="0.2">
      <c r="A61" s="769" t="s">
        <v>264</v>
      </c>
      <c r="B61" s="770">
        <f t="shared" si="5"/>
        <v>4284</v>
      </c>
      <c r="C61" s="770">
        <f t="shared" si="5"/>
        <v>108417.4</v>
      </c>
      <c r="D61" s="770">
        <f t="shared" si="5"/>
        <v>91</v>
      </c>
      <c r="E61" s="770">
        <f t="shared" si="5"/>
        <v>2230.48</v>
      </c>
      <c r="F61" s="770">
        <f t="shared" si="5"/>
        <v>273</v>
      </c>
      <c r="G61" s="770">
        <f t="shared" si="5"/>
        <v>4341.84</v>
      </c>
      <c r="H61" s="770">
        <f t="shared" si="5"/>
        <v>701.28</v>
      </c>
      <c r="I61" s="770">
        <f t="shared" si="5"/>
        <v>4102</v>
      </c>
      <c r="J61" s="770">
        <f t="shared" si="5"/>
        <v>107007.32</v>
      </c>
      <c r="K61" s="771">
        <f t="shared" si="5"/>
        <v>637</v>
      </c>
      <c r="L61" s="770">
        <f t="shared" si="5"/>
        <v>46</v>
      </c>
      <c r="M61" s="770">
        <f t="shared" si="5"/>
        <v>68</v>
      </c>
      <c r="N61" s="770">
        <f t="shared" si="5"/>
        <v>615</v>
      </c>
      <c r="O61" s="772"/>
    </row>
    <row r="62" spans="1:15" x14ac:dyDescent="0.2">
      <c r="A62" s="776" t="s">
        <v>136</v>
      </c>
      <c r="B62" s="71">
        <f t="shared" si="5"/>
        <v>196</v>
      </c>
      <c r="C62" s="71">
        <f t="shared" si="5"/>
        <v>5247.48</v>
      </c>
      <c r="D62" s="71">
        <f t="shared" si="5"/>
        <v>4</v>
      </c>
      <c r="E62" s="71">
        <f t="shared" si="5"/>
        <v>76</v>
      </c>
      <c r="F62" s="71">
        <f t="shared" si="5"/>
        <v>12</v>
      </c>
      <c r="G62" s="71">
        <f t="shared" si="5"/>
        <v>369</v>
      </c>
      <c r="H62" s="71">
        <f t="shared" si="5"/>
        <v>128.02000000000001</v>
      </c>
      <c r="I62" s="71">
        <f t="shared" si="5"/>
        <v>188</v>
      </c>
      <c r="J62" s="71">
        <f t="shared" si="5"/>
        <v>5082.5</v>
      </c>
      <c r="K62" s="774">
        <f t="shared" si="5"/>
        <v>43</v>
      </c>
      <c r="L62" s="71">
        <f t="shared" si="5"/>
        <v>4</v>
      </c>
      <c r="M62" s="71">
        <f t="shared" si="5"/>
        <v>8</v>
      </c>
      <c r="N62" s="71">
        <f t="shared" si="5"/>
        <v>39</v>
      </c>
      <c r="O62" s="413"/>
    </row>
    <row r="63" spans="1:15" x14ac:dyDescent="0.2">
      <c r="A63" s="776" t="s">
        <v>137</v>
      </c>
      <c r="B63" s="71">
        <f t="shared" si="5"/>
        <v>663</v>
      </c>
      <c r="C63" s="71">
        <f t="shared" si="5"/>
        <v>16445</v>
      </c>
      <c r="D63" s="71">
        <f t="shared" si="5"/>
        <v>15</v>
      </c>
      <c r="E63" s="71">
        <f t="shared" si="5"/>
        <v>301</v>
      </c>
      <c r="F63" s="71">
        <f t="shared" si="5"/>
        <v>46</v>
      </c>
      <c r="G63" s="71">
        <f t="shared" si="5"/>
        <v>703</v>
      </c>
      <c r="H63" s="71">
        <f t="shared" si="5"/>
        <v>0</v>
      </c>
      <c r="I63" s="71">
        <f t="shared" si="5"/>
        <v>632</v>
      </c>
      <c r="J63" s="71">
        <f t="shared" si="5"/>
        <v>16043</v>
      </c>
      <c r="K63" s="774">
        <f t="shared" si="5"/>
        <v>97</v>
      </c>
      <c r="L63" s="71">
        <f t="shared" si="5"/>
        <v>14</v>
      </c>
      <c r="M63" s="71">
        <f t="shared" si="5"/>
        <v>13</v>
      </c>
      <c r="N63" s="71">
        <f t="shared" si="5"/>
        <v>98</v>
      </c>
      <c r="O63" s="413"/>
    </row>
    <row r="64" spans="1:15" x14ac:dyDescent="0.2">
      <c r="A64" s="776" t="s">
        <v>175</v>
      </c>
      <c r="B64" s="71">
        <f t="shared" si="5"/>
        <v>183</v>
      </c>
      <c r="C64" s="71">
        <f t="shared" si="5"/>
        <v>5884.52</v>
      </c>
      <c r="D64" s="71">
        <f t="shared" si="5"/>
        <v>5</v>
      </c>
      <c r="E64" s="71">
        <f t="shared" si="5"/>
        <v>176</v>
      </c>
      <c r="F64" s="71">
        <f t="shared" si="5"/>
        <v>10</v>
      </c>
      <c r="G64" s="71">
        <f t="shared" si="5"/>
        <v>313.83999999999997</v>
      </c>
      <c r="H64" s="71">
        <f t="shared" si="5"/>
        <v>24.32</v>
      </c>
      <c r="I64" s="71">
        <f t="shared" si="5"/>
        <v>178</v>
      </c>
      <c r="J64" s="71">
        <f t="shared" si="5"/>
        <v>5771</v>
      </c>
      <c r="K64" s="774">
        <f t="shared" si="5"/>
        <v>73</v>
      </c>
      <c r="L64" s="71">
        <f t="shared" si="5"/>
        <v>5</v>
      </c>
      <c r="M64" s="71">
        <f t="shared" si="5"/>
        <v>4</v>
      </c>
      <c r="N64" s="71">
        <f t="shared" si="5"/>
        <v>74</v>
      </c>
      <c r="O64" s="413"/>
    </row>
    <row r="65" spans="1:15" x14ac:dyDescent="0.2">
      <c r="A65" s="776" t="s">
        <v>176</v>
      </c>
      <c r="B65" s="71">
        <f t="shared" si="5"/>
        <v>760</v>
      </c>
      <c r="C65" s="71">
        <f t="shared" si="5"/>
        <v>18823.439999999999</v>
      </c>
      <c r="D65" s="71">
        <f t="shared" si="5"/>
        <v>12</v>
      </c>
      <c r="E65" s="71">
        <f t="shared" si="5"/>
        <v>336</v>
      </c>
      <c r="F65" s="71">
        <f t="shared" si="5"/>
        <v>53</v>
      </c>
      <c r="G65" s="71">
        <f t="shared" si="5"/>
        <v>742</v>
      </c>
      <c r="H65" s="71">
        <f t="shared" si="5"/>
        <v>261.04000000000002</v>
      </c>
      <c r="I65" s="71">
        <f t="shared" si="5"/>
        <v>719</v>
      </c>
      <c r="J65" s="71">
        <f t="shared" si="5"/>
        <v>18678.48</v>
      </c>
      <c r="K65" s="774">
        <f t="shared" si="5"/>
        <v>95</v>
      </c>
      <c r="L65" s="71">
        <f t="shared" si="5"/>
        <v>3</v>
      </c>
      <c r="M65" s="71">
        <f t="shared" si="5"/>
        <v>11</v>
      </c>
      <c r="N65" s="71">
        <f t="shared" si="5"/>
        <v>87</v>
      </c>
      <c r="O65" s="413"/>
    </row>
    <row r="66" spans="1:15" x14ac:dyDescent="0.2">
      <c r="A66" s="776" t="s">
        <v>178</v>
      </c>
      <c r="B66" s="71">
        <f t="shared" si="5"/>
        <v>648</v>
      </c>
      <c r="C66" s="71">
        <f t="shared" si="5"/>
        <v>17661.48</v>
      </c>
      <c r="D66" s="71">
        <f t="shared" si="5"/>
        <v>13</v>
      </c>
      <c r="E66" s="71">
        <f t="shared" si="5"/>
        <v>228</v>
      </c>
      <c r="F66" s="71">
        <f t="shared" si="5"/>
        <v>44</v>
      </c>
      <c r="G66" s="71">
        <f t="shared" si="5"/>
        <v>726</v>
      </c>
      <c r="H66" s="71">
        <f t="shared" si="5"/>
        <v>31.96</v>
      </c>
      <c r="I66" s="71">
        <f t="shared" si="5"/>
        <v>617</v>
      </c>
      <c r="J66" s="71">
        <f t="shared" si="5"/>
        <v>17195.439999999999</v>
      </c>
      <c r="K66" s="774">
        <f t="shared" si="5"/>
        <v>69</v>
      </c>
      <c r="L66" s="71">
        <f t="shared" si="5"/>
        <v>2</v>
      </c>
      <c r="M66" s="71">
        <f t="shared" si="5"/>
        <v>3</v>
      </c>
      <c r="N66" s="71">
        <f t="shared" si="5"/>
        <v>68</v>
      </c>
      <c r="O66" s="413"/>
    </row>
    <row r="67" spans="1:15" x14ac:dyDescent="0.2">
      <c r="A67" s="776" t="s">
        <v>191</v>
      </c>
      <c r="B67" s="71">
        <f t="shared" ref="B67:N76" si="6">IF(ISERROR(VLOOKUP($B$3&amp;$A67&amp;IF(ISERROR(MATCH($A67,GOR_PP,0))=TRUE,""," total")&amp;period_pp,joinersandleavers,COLUMN()+4,FALSE))=TRUE,0,VLOOKUP($B$3&amp;$A67&amp;IF(ISERROR(MATCH($A67,GOR_PP,0))=TRUE,""," total")&amp;period_pp,joinersandleavers,COLUMN()+4,FALSE))</f>
        <v>367</v>
      </c>
      <c r="C67" s="71">
        <f t="shared" si="6"/>
        <v>7957.32</v>
      </c>
      <c r="D67" s="71">
        <f t="shared" si="6"/>
        <v>9</v>
      </c>
      <c r="E67" s="71">
        <f t="shared" si="6"/>
        <v>126</v>
      </c>
      <c r="F67" s="71">
        <f t="shared" si="6"/>
        <v>19</v>
      </c>
      <c r="G67" s="71">
        <f t="shared" si="6"/>
        <v>213</v>
      </c>
      <c r="H67" s="71">
        <f t="shared" si="6"/>
        <v>102.66</v>
      </c>
      <c r="I67" s="71">
        <f t="shared" si="6"/>
        <v>357</v>
      </c>
      <c r="J67" s="71">
        <f t="shared" si="6"/>
        <v>7972.98</v>
      </c>
      <c r="K67" s="774">
        <f t="shared" si="6"/>
        <v>61</v>
      </c>
      <c r="L67" s="71">
        <f t="shared" si="6"/>
        <v>7</v>
      </c>
      <c r="M67" s="71">
        <f t="shared" si="6"/>
        <v>10</v>
      </c>
      <c r="N67" s="71">
        <f t="shared" si="6"/>
        <v>58</v>
      </c>
      <c r="O67" s="413"/>
    </row>
    <row r="68" spans="1:15" x14ac:dyDescent="0.2">
      <c r="A68" s="776" t="s">
        <v>196</v>
      </c>
      <c r="B68" s="71">
        <f t="shared" si="6"/>
        <v>214</v>
      </c>
      <c r="C68" s="71">
        <f t="shared" si="6"/>
        <v>5775.84</v>
      </c>
      <c r="D68" s="71">
        <f t="shared" si="6"/>
        <v>6</v>
      </c>
      <c r="E68" s="71">
        <f t="shared" si="6"/>
        <v>104.48</v>
      </c>
      <c r="F68" s="71">
        <f t="shared" si="6"/>
        <v>11</v>
      </c>
      <c r="G68" s="71">
        <f t="shared" si="6"/>
        <v>113</v>
      </c>
      <c r="H68" s="71">
        <f t="shared" si="6"/>
        <v>61.16</v>
      </c>
      <c r="I68" s="71">
        <f t="shared" si="6"/>
        <v>209</v>
      </c>
      <c r="J68" s="71">
        <f t="shared" si="6"/>
        <v>5828.48</v>
      </c>
      <c r="K68" s="774">
        <f t="shared" si="6"/>
        <v>41</v>
      </c>
      <c r="L68" s="71">
        <f t="shared" si="6"/>
        <v>0</v>
      </c>
      <c r="M68" s="71">
        <f t="shared" si="6"/>
        <v>4</v>
      </c>
      <c r="N68" s="71">
        <f t="shared" si="6"/>
        <v>37</v>
      </c>
      <c r="O68" s="413"/>
    </row>
    <row r="69" spans="1:15" x14ac:dyDescent="0.2">
      <c r="A69" s="776" t="s">
        <v>197</v>
      </c>
      <c r="B69" s="71">
        <f t="shared" si="6"/>
        <v>780</v>
      </c>
      <c r="C69" s="71">
        <f t="shared" si="6"/>
        <v>19112.68</v>
      </c>
      <c r="D69" s="71">
        <f t="shared" si="6"/>
        <v>16</v>
      </c>
      <c r="E69" s="71">
        <f t="shared" si="6"/>
        <v>465</v>
      </c>
      <c r="F69" s="71">
        <f t="shared" si="6"/>
        <v>50</v>
      </c>
      <c r="G69" s="71">
        <f t="shared" si="6"/>
        <v>626</v>
      </c>
      <c r="H69" s="71">
        <f t="shared" si="6"/>
        <v>15.28</v>
      </c>
      <c r="I69" s="71">
        <f t="shared" si="6"/>
        <v>746</v>
      </c>
      <c r="J69" s="71">
        <f t="shared" si="6"/>
        <v>18966.96</v>
      </c>
      <c r="K69" s="774">
        <f t="shared" si="6"/>
        <v>83</v>
      </c>
      <c r="L69" s="71">
        <f t="shared" si="6"/>
        <v>8</v>
      </c>
      <c r="M69" s="71">
        <f t="shared" si="6"/>
        <v>12</v>
      </c>
      <c r="N69" s="71">
        <f t="shared" si="6"/>
        <v>79</v>
      </c>
      <c r="O69" s="413"/>
    </row>
    <row r="70" spans="1:15" x14ac:dyDescent="0.2">
      <c r="A70" s="776" t="s">
        <v>209</v>
      </c>
      <c r="B70" s="71">
        <f t="shared" si="6"/>
        <v>30</v>
      </c>
      <c r="C70" s="71">
        <f t="shared" si="6"/>
        <v>955</v>
      </c>
      <c r="D70" s="71">
        <f t="shared" si="6"/>
        <v>0</v>
      </c>
      <c r="E70" s="71">
        <f t="shared" si="6"/>
        <v>0</v>
      </c>
      <c r="F70" s="71">
        <f t="shared" si="6"/>
        <v>4</v>
      </c>
      <c r="G70" s="71">
        <f t="shared" si="6"/>
        <v>116</v>
      </c>
      <c r="H70" s="71">
        <f t="shared" si="6"/>
        <v>0</v>
      </c>
      <c r="I70" s="71">
        <f t="shared" si="6"/>
        <v>26</v>
      </c>
      <c r="J70" s="71">
        <f t="shared" si="6"/>
        <v>839</v>
      </c>
      <c r="K70" s="774">
        <f t="shared" si="6"/>
        <v>5</v>
      </c>
      <c r="L70" s="71">
        <f t="shared" si="6"/>
        <v>1</v>
      </c>
      <c r="M70" s="71">
        <f t="shared" si="6"/>
        <v>1</v>
      </c>
      <c r="N70" s="71">
        <f t="shared" si="6"/>
        <v>5</v>
      </c>
      <c r="O70" s="413"/>
    </row>
    <row r="71" spans="1:15" x14ac:dyDescent="0.2">
      <c r="A71" s="776" t="s">
        <v>246</v>
      </c>
      <c r="B71" s="71">
        <f t="shared" si="6"/>
        <v>443</v>
      </c>
      <c r="C71" s="71">
        <f t="shared" si="6"/>
        <v>10554.64</v>
      </c>
      <c r="D71" s="71">
        <f t="shared" si="6"/>
        <v>12</v>
      </c>
      <c r="E71" s="71">
        <f t="shared" si="6"/>
        <v>424</v>
      </c>
      <c r="F71" s="71">
        <f t="shared" si="6"/>
        <v>25</v>
      </c>
      <c r="G71" s="71">
        <f t="shared" si="6"/>
        <v>426</v>
      </c>
      <c r="H71" s="71">
        <f t="shared" si="6"/>
        <v>76.84</v>
      </c>
      <c r="I71" s="71">
        <f t="shared" si="6"/>
        <v>430</v>
      </c>
      <c r="J71" s="71">
        <f t="shared" si="6"/>
        <v>10629.48</v>
      </c>
      <c r="K71" s="774">
        <f t="shared" si="6"/>
        <v>70</v>
      </c>
      <c r="L71" s="71">
        <f t="shared" si="6"/>
        <v>3</v>
      </c>
      <c r="M71" s="71">
        <f t="shared" si="6"/>
        <v>3</v>
      </c>
      <c r="N71" s="71">
        <f t="shared" si="6"/>
        <v>70</v>
      </c>
      <c r="O71" s="413"/>
    </row>
    <row r="72" spans="1:15" ht="22.35" customHeight="1" x14ac:dyDescent="0.2">
      <c r="A72" s="769" t="s">
        <v>271</v>
      </c>
      <c r="B72" s="770">
        <f t="shared" si="6"/>
        <v>4435</v>
      </c>
      <c r="C72" s="770">
        <f t="shared" si="6"/>
        <v>120041.72</v>
      </c>
      <c r="D72" s="770">
        <f t="shared" si="6"/>
        <v>100</v>
      </c>
      <c r="E72" s="770">
        <f t="shared" si="6"/>
        <v>3141.5</v>
      </c>
      <c r="F72" s="770">
        <f t="shared" si="6"/>
        <v>297</v>
      </c>
      <c r="G72" s="770">
        <f t="shared" si="6"/>
        <v>5590.84</v>
      </c>
      <c r="H72" s="770">
        <f t="shared" si="6"/>
        <v>803.5</v>
      </c>
      <c r="I72" s="770">
        <f t="shared" si="6"/>
        <v>4238</v>
      </c>
      <c r="J72" s="770">
        <f t="shared" si="6"/>
        <v>118395.88</v>
      </c>
      <c r="K72" s="771">
        <f t="shared" si="6"/>
        <v>777</v>
      </c>
      <c r="L72" s="770">
        <f t="shared" si="6"/>
        <v>88</v>
      </c>
      <c r="M72" s="770">
        <f t="shared" si="6"/>
        <v>103</v>
      </c>
      <c r="N72" s="770">
        <f t="shared" si="6"/>
        <v>762</v>
      </c>
      <c r="O72" s="772"/>
    </row>
    <row r="73" spans="1:15" x14ac:dyDescent="0.2">
      <c r="A73" s="776" t="s">
        <v>111</v>
      </c>
      <c r="B73" s="71">
        <f t="shared" si="6"/>
        <v>812</v>
      </c>
      <c r="C73" s="71">
        <f t="shared" si="6"/>
        <v>25374.68</v>
      </c>
      <c r="D73" s="71">
        <f t="shared" si="6"/>
        <v>13</v>
      </c>
      <c r="E73" s="71">
        <f t="shared" si="6"/>
        <v>442</v>
      </c>
      <c r="F73" s="71">
        <f t="shared" si="6"/>
        <v>67</v>
      </c>
      <c r="G73" s="71">
        <f t="shared" si="6"/>
        <v>1372</v>
      </c>
      <c r="H73" s="71">
        <f t="shared" si="6"/>
        <v>329.32</v>
      </c>
      <c r="I73" s="71">
        <f t="shared" si="6"/>
        <v>758</v>
      </c>
      <c r="J73" s="71">
        <f t="shared" si="6"/>
        <v>24774</v>
      </c>
      <c r="K73" s="774">
        <f t="shared" si="6"/>
        <v>221</v>
      </c>
      <c r="L73" s="71">
        <f t="shared" si="6"/>
        <v>27</v>
      </c>
      <c r="M73" s="71">
        <f t="shared" si="6"/>
        <v>31</v>
      </c>
      <c r="N73" s="71">
        <f t="shared" si="6"/>
        <v>217</v>
      </c>
      <c r="O73" s="413"/>
    </row>
    <row r="74" spans="1:15" x14ac:dyDescent="0.2">
      <c r="A74" s="776" t="s">
        <v>132</v>
      </c>
      <c r="B74" s="71">
        <f t="shared" si="6"/>
        <v>305</v>
      </c>
      <c r="C74" s="71">
        <f t="shared" si="6"/>
        <v>6353.84</v>
      </c>
      <c r="D74" s="71">
        <f t="shared" si="6"/>
        <v>5</v>
      </c>
      <c r="E74" s="71">
        <f t="shared" si="6"/>
        <v>199</v>
      </c>
      <c r="F74" s="71">
        <f t="shared" si="6"/>
        <v>19</v>
      </c>
      <c r="G74" s="71">
        <f t="shared" si="6"/>
        <v>350</v>
      </c>
      <c r="H74" s="71">
        <f t="shared" si="6"/>
        <v>39.14</v>
      </c>
      <c r="I74" s="71">
        <f t="shared" si="6"/>
        <v>291</v>
      </c>
      <c r="J74" s="71">
        <f t="shared" si="6"/>
        <v>6241.98</v>
      </c>
      <c r="K74" s="774">
        <f t="shared" si="6"/>
        <v>49</v>
      </c>
      <c r="L74" s="71">
        <f t="shared" si="6"/>
        <v>2</v>
      </c>
      <c r="M74" s="71">
        <f t="shared" si="6"/>
        <v>2</v>
      </c>
      <c r="N74" s="71">
        <f t="shared" si="6"/>
        <v>49</v>
      </c>
      <c r="O74" s="413"/>
    </row>
    <row r="75" spans="1:15" x14ac:dyDescent="0.2">
      <c r="A75" s="776" t="s">
        <v>141</v>
      </c>
      <c r="B75" s="71">
        <f t="shared" si="6"/>
        <v>197</v>
      </c>
      <c r="C75" s="71">
        <f t="shared" si="6"/>
        <v>5018.84</v>
      </c>
      <c r="D75" s="71">
        <f t="shared" si="6"/>
        <v>7</v>
      </c>
      <c r="E75" s="71">
        <f t="shared" si="6"/>
        <v>196</v>
      </c>
      <c r="F75" s="71">
        <f t="shared" si="6"/>
        <v>13</v>
      </c>
      <c r="G75" s="71">
        <f t="shared" si="6"/>
        <v>232</v>
      </c>
      <c r="H75" s="71">
        <f t="shared" si="6"/>
        <v>33.64</v>
      </c>
      <c r="I75" s="71">
        <f t="shared" si="6"/>
        <v>191</v>
      </c>
      <c r="J75" s="71">
        <f t="shared" si="6"/>
        <v>5016.4799999999996</v>
      </c>
      <c r="K75" s="774">
        <f t="shared" si="6"/>
        <v>28</v>
      </c>
      <c r="L75" s="71">
        <f t="shared" si="6"/>
        <v>3</v>
      </c>
      <c r="M75" s="71">
        <f t="shared" si="6"/>
        <v>5</v>
      </c>
      <c r="N75" s="71">
        <f t="shared" si="6"/>
        <v>26</v>
      </c>
      <c r="O75" s="413"/>
    </row>
    <row r="76" spans="1:15" x14ac:dyDescent="0.2">
      <c r="A76" s="776" t="s">
        <v>159</v>
      </c>
      <c r="B76" s="71">
        <f t="shared" si="6"/>
        <v>131</v>
      </c>
      <c r="C76" s="71">
        <f t="shared" si="6"/>
        <v>3466</v>
      </c>
      <c r="D76" s="71">
        <f t="shared" si="6"/>
        <v>2</v>
      </c>
      <c r="E76" s="71">
        <f t="shared" si="6"/>
        <v>9</v>
      </c>
      <c r="F76" s="71">
        <f t="shared" si="6"/>
        <v>9</v>
      </c>
      <c r="G76" s="71">
        <f t="shared" si="6"/>
        <v>87</v>
      </c>
      <c r="H76" s="71">
        <f t="shared" si="6"/>
        <v>-18</v>
      </c>
      <c r="I76" s="71">
        <f t="shared" si="6"/>
        <v>124</v>
      </c>
      <c r="J76" s="71">
        <f t="shared" si="6"/>
        <v>3370</v>
      </c>
      <c r="K76" s="774">
        <f t="shared" si="6"/>
        <v>12</v>
      </c>
      <c r="L76" s="71">
        <f t="shared" si="6"/>
        <v>2</v>
      </c>
      <c r="M76" s="71">
        <f t="shared" si="6"/>
        <v>3</v>
      </c>
      <c r="N76" s="71">
        <f t="shared" si="6"/>
        <v>11</v>
      </c>
      <c r="O76" s="413"/>
    </row>
    <row r="77" spans="1:15" x14ac:dyDescent="0.2">
      <c r="A77" s="776" t="s">
        <v>211</v>
      </c>
      <c r="B77" s="71">
        <f t="shared" ref="B77:N86" si="7">IF(ISERROR(VLOOKUP($B$3&amp;$A77&amp;IF(ISERROR(MATCH($A77,GOR_PP,0))=TRUE,""," total")&amp;period_pp,joinersandleavers,COLUMN()+4,FALSE))=TRUE,0,VLOOKUP($B$3&amp;$A77&amp;IF(ISERROR(MATCH($A77,GOR_PP,0))=TRUE,""," total")&amp;period_pp,joinersandleavers,COLUMN()+4,FALSE))</f>
        <v>212</v>
      </c>
      <c r="C77" s="71">
        <f t="shared" si="7"/>
        <v>6320</v>
      </c>
      <c r="D77" s="71">
        <f t="shared" si="7"/>
        <v>8</v>
      </c>
      <c r="E77" s="71">
        <f t="shared" si="7"/>
        <v>173.5</v>
      </c>
      <c r="F77" s="71">
        <f t="shared" si="7"/>
        <v>13</v>
      </c>
      <c r="G77" s="71">
        <f t="shared" si="7"/>
        <v>250</v>
      </c>
      <c r="H77" s="71">
        <f t="shared" si="7"/>
        <v>-35</v>
      </c>
      <c r="I77" s="71">
        <f t="shared" si="7"/>
        <v>207</v>
      </c>
      <c r="J77" s="71">
        <f t="shared" si="7"/>
        <v>6208.5</v>
      </c>
      <c r="K77" s="774">
        <f t="shared" si="7"/>
        <v>35</v>
      </c>
      <c r="L77" s="71">
        <f t="shared" si="7"/>
        <v>3</v>
      </c>
      <c r="M77" s="71">
        <f t="shared" si="7"/>
        <v>5</v>
      </c>
      <c r="N77" s="71">
        <f t="shared" si="7"/>
        <v>33</v>
      </c>
      <c r="O77" s="413"/>
    </row>
    <row r="78" spans="1:15" x14ac:dyDescent="0.2">
      <c r="A78" s="776" t="s">
        <v>214</v>
      </c>
      <c r="B78" s="71">
        <f t="shared" si="7"/>
        <v>231</v>
      </c>
      <c r="C78" s="71">
        <f t="shared" si="7"/>
        <v>6064</v>
      </c>
      <c r="D78" s="71">
        <f t="shared" si="7"/>
        <v>8</v>
      </c>
      <c r="E78" s="71">
        <f t="shared" si="7"/>
        <v>297</v>
      </c>
      <c r="F78" s="71">
        <f t="shared" si="7"/>
        <v>11</v>
      </c>
      <c r="G78" s="71">
        <f t="shared" si="7"/>
        <v>235</v>
      </c>
      <c r="H78" s="71">
        <f t="shared" si="7"/>
        <v>-65.5</v>
      </c>
      <c r="I78" s="71">
        <f t="shared" si="7"/>
        <v>228</v>
      </c>
      <c r="J78" s="71">
        <f t="shared" si="7"/>
        <v>6060.5</v>
      </c>
      <c r="K78" s="774">
        <f t="shared" si="7"/>
        <v>31</v>
      </c>
      <c r="L78" s="71">
        <f t="shared" si="7"/>
        <v>3</v>
      </c>
      <c r="M78" s="71">
        <f t="shared" si="7"/>
        <v>4</v>
      </c>
      <c r="N78" s="71">
        <f t="shared" si="7"/>
        <v>30</v>
      </c>
      <c r="O78" s="413"/>
    </row>
    <row r="79" spans="1:15" x14ac:dyDescent="0.2">
      <c r="A79" s="776" t="s">
        <v>216</v>
      </c>
      <c r="B79" s="71">
        <f t="shared" si="7"/>
        <v>220</v>
      </c>
      <c r="C79" s="71">
        <f t="shared" si="7"/>
        <v>5076</v>
      </c>
      <c r="D79" s="71">
        <f t="shared" si="7"/>
        <v>1</v>
      </c>
      <c r="E79" s="71">
        <f t="shared" si="7"/>
        <v>72</v>
      </c>
      <c r="F79" s="71">
        <f t="shared" si="7"/>
        <v>14</v>
      </c>
      <c r="G79" s="71">
        <f t="shared" si="7"/>
        <v>217</v>
      </c>
      <c r="H79" s="71">
        <f t="shared" si="7"/>
        <v>16</v>
      </c>
      <c r="I79" s="71">
        <f t="shared" si="7"/>
        <v>207</v>
      </c>
      <c r="J79" s="71">
        <f t="shared" si="7"/>
        <v>4947</v>
      </c>
      <c r="K79" s="774">
        <f t="shared" si="7"/>
        <v>54</v>
      </c>
      <c r="L79" s="71">
        <f t="shared" si="7"/>
        <v>6</v>
      </c>
      <c r="M79" s="71">
        <f t="shared" si="7"/>
        <v>7</v>
      </c>
      <c r="N79" s="71">
        <f t="shared" si="7"/>
        <v>53</v>
      </c>
      <c r="O79" s="413"/>
    </row>
    <row r="80" spans="1:15" x14ac:dyDescent="0.2">
      <c r="A80" s="776" t="s">
        <v>224</v>
      </c>
      <c r="B80" s="71">
        <f t="shared" si="7"/>
        <v>721</v>
      </c>
      <c r="C80" s="71">
        <f t="shared" si="7"/>
        <v>19305.68</v>
      </c>
      <c r="D80" s="71">
        <f t="shared" si="7"/>
        <v>12</v>
      </c>
      <c r="E80" s="71">
        <f t="shared" si="7"/>
        <v>536</v>
      </c>
      <c r="F80" s="71">
        <f t="shared" si="7"/>
        <v>52</v>
      </c>
      <c r="G80" s="71">
        <f t="shared" si="7"/>
        <v>1257</v>
      </c>
      <c r="H80" s="71">
        <f t="shared" si="7"/>
        <v>27.32</v>
      </c>
      <c r="I80" s="71">
        <f t="shared" si="7"/>
        <v>681</v>
      </c>
      <c r="J80" s="71">
        <f t="shared" si="7"/>
        <v>18612</v>
      </c>
      <c r="K80" s="774">
        <f t="shared" si="7"/>
        <v>83</v>
      </c>
      <c r="L80" s="71">
        <f t="shared" si="7"/>
        <v>8</v>
      </c>
      <c r="M80" s="71">
        <f t="shared" si="7"/>
        <v>15</v>
      </c>
      <c r="N80" s="71">
        <f t="shared" si="7"/>
        <v>76</v>
      </c>
      <c r="O80" s="413"/>
    </row>
    <row r="81" spans="1:15" x14ac:dyDescent="0.2">
      <c r="A81" s="776" t="s">
        <v>227</v>
      </c>
      <c r="B81" s="71">
        <f t="shared" si="7"/>
        <v>145</v>
      </c>
      <c r="C81" s="71">
        <f t="shared" si="7"/>
        <v>4828.84</v>
      </c>
      <c r="D81" s="71">
        <f t="shared" si="7"/>
        <v>4</v>
      </c>
      <c r="E81" s="71">
        <f t="shared" si="7"/>
        <v>209</v>
      </c>
      <c r="F81" s="71">
        <f t="shared" si="7"/>
        <v>3</v>
      </c>
      <c r="G81" s="71">
        <f t="shared" si="7"/>
        <v>24</v>
      </c>
      <c r="H81" s="71">
        <f t="shared" si="7"/>
        <v>68.16</v>
      </c>
      <c r="I81" s="71">
        <f t="shared" si="7"/>
        <v>146</v>
      </c>
      <c r="J81" s="71">
        <f t="shared" si="7"/>
        <v>5082</v>
      </c>
      <c r="K81" s="774">
        <f t="shared" si="7"/>
        <v>18</v>
      </c>
      <c r="L81" s="71">
        <f t="shared" si="7"/>
        <v>2</v>
      </c>
      <c r="M81" s="71">
        <f t="shared" si="7"/>
        <v>1</v>
      </c>
      <c r="N81" s="71">
        <f t="shared" si="7"/>
        <v>19</v>
      </c>
      <c r="O81" s="413"/>
    </row>
    <row r="82" spans="1:15" x14ac:dyDescent="0.2">
      <c r="A82" s="776" t="s">
        <v>234</v>
      </c>
      <c r="B82" s="71">
        <f t="shared" si="7"/>
        <v>158</v>
      </c>
      <c r="C82" s="71">
        <f t="shared" si="7"/>
        <v>4146.4799999999996</v>
      </c>
      <c r="D82" s="71">
        <f t="shared" si="7"/>
        <v>4</v>
      </c>
      <c r="E82" s="71">
        <f t="shared" si="7"/>
        <v>37</v>
      </c>
      <c r="F82" s="71">
        <f t="shared" si="7"/>
        <v>17</v>
      </c>
      <c r="G82" s="71">
        <f t="shared" si="7"/>
        <v>244</v>
      </c>
      <c r="H82" s="71">
        <f t="shared" si="7"/>
        <v>0.02</v>
      </c>
      <c r="I82" s="71">
        <f t="shared" si="7"/>
        <v>145</v>
      </c>
      <c r="J82" s="71">
        <f t="shared" si="7"/>
        <v>3939.5</v>
      </c>
      <c r="K82" s="774">
        <f t="shared" si="7"/>
        <v>12</v>
      </c>
      <c r="L82" s="71">
        <f t="shared" si="7"/>
        <v>8</v>
      </c>
      <c r="M82" s="71">
        <f t="shared" si="7"/>
        <v>0</v>
      </c>
      <c r="N82" s="71">
        <f t="shared" si="7"/>
        <v>20</v>
      </c>
      <c r="O82" s="413"/>
    </row>
    <row r="83" spans="1:15" x14ac:dyDescent="0.2">
      <c r="A83" s="776" t="s">
        <v>240</v>
      </c>
      <c r="B83" s="71">
        <f t="shared" si="7"/>
        <v>140</v>
      </c>
      <c r="C83" s="71">
        <f t="shared" si="7"/>
        <v>3383</v>
      </c>
      <c r="D83" s="71">
        <f t="shared" si="7"/>
        <v>2</v>
      </c>
      <c r="E83" s="71">
        <f t="shared" si="7"/>
        <v>21</v>
      </c>
      <c r="F83" s="71">
        <f t="shared" si="7"/>
        <v>7</v>
      </c>
      <c r="G83" s="71">
        <f t="shared" si="7"/>
        <v>78</v>
      </c>
      <c r="H83" s="71">
        <f t="shared" si="7"/>
        <v>-2</v>
      </c>
      <c r="I83" s="71">
        <f t="shared" si="7"/>
        <v>135</v>
      </c>
      <c r="J83" s="71">
        <f t="shared" si="7"/>
        <v>3324</v>
      </c>
      <c r="K83" s="774">
        <f t="shared" si="7"/>
        <v>21</v>
      </c>
      <c r="L83" s="71">
        <f t="shared" si="7"/>
        <v>4</v>
      </c>
      <c r="M83" s="71">
        <f t="shared" si="7"/>
        <v>4</v>
      </c>
      <c r="N83" s="71">
        <f t="shared" si="7"/>
        <v>21</v>
      </c>
      <c r="O83" s="413"/>
    </row>
    <row r="84" spans="1:15" x14ac:dyDescent="0.2">
      <c r="A84" s="776" t="s">
        <v>244</v>
      </c>
      <c r="B84" s="71">
        <f t="shared" si="7"/>
        <v>528</v>
      </c>
      <c r="C84" s="71">
        <f t="shared" si="7"/>
        <v>14051.16</v>
      </c>
      <c r="D84" s="71">
        <f t="shared" si="7"/>
        <v>18</v>
      </c>
      <c r="E84" s="71">
        <f t="shared" si="7"/>
        <v>687</v>
      </c>
      <c r="F84" s="71">
        <f t="shared" si="7"/>
        <v>30</v>
      </c>
      <c r="G84" s="71">
        <f t="shared" si="7"/>
        <v>622.84</v>
      </c>
      <c r="H84" s="71">
        <f t="shared" si="7"/>
        <v>118.16</v>
      </c>
      <c r="I84" s="71">
        <f t="shared" si="7"/>
        <v>516</v>
      </c>
      <c r="J84" s="71">
        <f t="shared" si="7"/>
        <v>14233.48</v>
      </c>
      <c r="K84" s="774">
        <f t="shared" si="7"/>
        <v>108</v>
      </c>
      <c r="L84" s="71">
        <f t="shared" si="7"/>
        <v>9</v>
      </c>
      <c r="M84" s="71">
        <f t="shared" si="7"/>
        <v>16</v>
      </c>
      <c r="N84" s="71">
        <f t="shared" si="7"/>
        <v>101</v>
      </c>
      <c r="O84" s="413"/>
    </row>
    <row r="85" spans="1:15" x14ac:dyDescent="0.2">
      <c r="A85" s="776" t="s">
        <v>254</v>
      </c>
      <c r="B85" s="71">
        <f t="shared" si="7"/>
        <v>133</v>
      </c>
      <c r="C85" s="71">
        <f t="shared" si="7"/>
        <v>3788.52</v>
      </c>
      <c r="D85" s="71">
        <f t="shared" si="7"/>
        <v>3</v>
      </c>
      <c r="E85" s="71">
        <f t="shared" si="7"/>
        <v>43</v>
      </c>
      <c r="F85" s="71">
        <f t="shared" si="7"/>
        <v>7</v>
      </c>
      <c r="G85" s="71">
        <f t="shared" si="7"/>
        <v>96</v>
      </c>
      <c r="H85" s="71">
        <f t="shared" si="7"/>
        <v>63.92</v>
      </c>
      <c r="I85" s="71">
        <f t="shared" si="7"/>
        <v>129</v>
      </c>
      <c r="J85" s="71">
        <f t="shared" si="7"/>
        <v>3799.44</v>
      </c>
      <c r="K85" s="774">
        <f t="shared" si="7"/>
        <v>22</v>
      </c>
      <c r="L85" s="71">
        <f t="shared" si="7"/>
        <v>5</v>
      </c>
      <c r="M85" s="71">
        <f t="shared" si="7"/>
        <v>2</v>
      </c>
      <c r="N85" s="71">
        <f t="shared" si="7"/>
        <v>25</v>
      </c>
      <c r="O85" s="413"/>
    </row>
    <row r="86" spans="1:15" x14ac:dyDescent="0.2">
      <c r="A86" s="776" t="s">
        <v>255</v>
      </c>
      <c r="B86" s="71">
        <f t="shared" si="7"/>
        <v>502</v>
      </c>
      <c r="C86" s="71">
        <f t="shared" si="7"/>
        <v>12864.68</v>
      </c>
      <c r="D86" s="71">
        <f t="shared" si="7"/>
        <v>15</v>
      </c>
      <c r="E86" s="71">
        <f t="shared" si="7"/>
        <v>232</v>
      </c>
      <c r="F86" s="71">
        <f t="shared" si="7"/>
        <v>37</v>
      </c>
      <c r="G86" s="71">
        <f t="shared" si="7"/>
        <v>538</v>
      </c>
      <c r="H86" s="71">
        <f t="shared" si="7"/>
        <v>228.32</v>
      </c>
      <c r="I86" s="71">
        <f t="shared" si="7"/>
        <v>480</v>
      </c>
      <c r="J86" s="71">
        <f t="shared" si="7"/>
        <v>12787</v>
      </c>
      <c r="K86" s="774">
        <f t="shared" si="7"/>
        <v>83</v>
      </c>
      <c r="L86" s="71">
        <f t="shared" si="7"/>
        <v>8</v>
      </c>
      <c r="M86" s="71">
        <f t="shared" si="7"/>
        <v>10</v>
      </c>
      <c r="N86" s="71">
        <f t="shared" si="7"/>
        <v>81</v>
      </c>
      <c r="O86" s="413"/>
    </row>
    <row r="87" spans="1:15" ht="22.35" customHeight="1" x14ac:dyDescent="0.2">
      <c r="A87" s="769" t="s">
        <v>265</v>
      </c>
      <c r="B87" s="770">
        <f t="shared" ref="B87:N96" si="8">IF(ISERROR(VLOOKUP($B$3&amp;$A87&amp;IF(ISERROR(MATCH($A87,GOR_PP,0))=TRUE,""," total")&amp;period_pp,joinersandleavers,COLUMN()+4,FALSE))=TRUE,0,VLOOKUP($B$3&amp;$A87&amp;IF(ISERROR(MATCH($A87,GOR_PP,0))=TRUE,""," total")&amp;period_pp,joinersandleavers,COLUMN()+4,FALSE))</f>
        <v>6481</v>
      </c>
      <c r="C87" s="770">
        <f t="shared" si="8"/>
        <v>148758.56</v>
      </c>
      <c r="D87" s="770">
        <f t="shared" si="8"/>
        <v>197</v>
      </c>
      <c r="E87" s="770">
        <f t="shared" si="8"/>
        <v>5079</v>
      </c>
      <c r="F87" s="770">
        <f t="shared" si="8"/>
        <v>441</v>
      </c>
      <c r="G87" s="770">
        <f t="shared" si="8"/>
        <v>7135.28</v>
      </c>
      <c r="H87" s="770">
        <f t="shared" si="8"/>
        <v>900.9</v>
      </c>
      <c r="I87" s="770">
        <f t="shared" si="8"/>
        <v>6237</v>
      </c>
      <c r="J87" s="770">
        <f t="shared" si="8"/>
        <v>147603.18</v>
      </c>
      <c r="K87" s="771">
        <f t="shared" si="8"/>
        <v>1665</v>
      </c>
      <c r="L87" s="770">
        <f t="shared" si="8"/>
        <v>165</v>
      </c>
      <c r="M87" s="770">
        <f t="shared" si="8"/>
        <v>212</v>
      </c>
      <c r="N87" s="770">
        <f t="shared" si="8"/>
        <v>1618</v>
      </c>
      <c r="O87" s="772"/>
    </row>
    <row r="88" spans="1:15" x14ac:dyDescent="0.2">
      <c r="A88" s="777" t="s">
        <v>109</v>
      </c>
      <c r="B88" s="71">
        <f t="shared" si="8"/>
        <v>179</v>
      </c>
      <c r="C88" s="71">
        <f t="shared" si="8"/>
        <v>4271.4799999999996</v>
      </c>
      <c r="D88" s="71">
        <f t="shared" si="8"/>
        <v>6</v>
      </c>
      <c r="E88" s="71">
        <f t="shared" si="8"/>
        <v>152</v>
      </c>
      <c r="F88" s="71">
        <f t="shared" si="8"/>
        <v>8</v>
      </c>
      <c r="G88" s="71">
        <f t="shared" si="8"/>
        <v>66</v>
      </c>
      <c r="H88" s="71">
        <f t="shared" si="8"/>
        <v>8.02</v>
      </c>
      <c r="I88" s="71">
        <f t="shared" si="8"/>
        <v>177</v>
      </c>
      <c r="J88" s="71">
        <f t="shared" si="8"/>
        <v>4365.5</v>
      </c>
      <c r="K88" s="774">
        <f t="shared" si="8"/>
        <v>33</v>
      </c>
      <c r="L88" s="71">
        <f t="shared" si="8"/>
        <v>3</v>
      </c>
      <c r="M88" s="71">
        <f t="shared" si="8"/>
        <v>5</v>
      </c>
      <c r="N88" s="71">
        <f t="shared" si="8"/>
        <v>31</v>
      </c>
      <c r="O88" s="413"/>
    </row>
    <row r="89" spans="1:15" x14ac:dyDescent="0.2">
      <c r="A89" s="777" t="s">
        <v>125</v>
      </c>
      <c r="B89" s="71">
        <f t="shared" si="8"/>
        <v>819</v>
      </c>
      <c r="C89" s="71">
        <f t="shared" si="8"/>
        <v>18605.400000000001</v>
      </c>
      <c r="D89" s="71">
        <f t="shared" si="8"/>
        <v>30</v>
      </c>
      <c r="E89" s="71">
        <f t="shared" si="8"/>
        <v>515</v>
      </c>
      <c r="F89" s="71">
        <f t="shared" si="8"/>
        <v>61</v>
      </c>
      <c r="G89" s="71">
        <f t="shared" si="8"/>
        <v>765.32</v>
      </c>
      <c r="H89" s="71">
        <f t="shared" si="8"/>
        <v>137.91999999999999</v>
      </c>
      <c r="I89" s="71">
        <f t="shared" si="8"/>
        <v>788</v>
      </c>
      <c r="J89" s="71">
        <f t="shared" si="8"/>
        <v>18493</v>
      </c>
      <c r="K89" s="774">
        <f t="shared" si="8"/>
        <v>200</v>
      </c>
      <c r="L89" s="71">
        <f t="shared" si="8"/>
        <v>18</v>
      </c>
      <c r="M89" s="71">
        <f t="shared" si="8"/>
        <v>20</v>
      </c>
      <c r="N89" s="71">
        <f t="shared" si="8"/>
        <v>198</v>
      </c>
      <c r="O89" s="413"/>
    </row>
    <row r="90" spans="1:15" x14ac:dyDescent="0.2">
      <c r="A90" s="777" t="s">
        <v>127</v>
      </c>
      <c r="B90" s="71">
        <f t="shared" si="8"/>
        <v>386</v>
      </c>
      <c r="C90" s="71">
        <f t="shared" si="8"/>
        <v>6600</v>
      </c>
      <c r="D90" s="71">
        <f t="shared" si="8"/>
        <v>14</v>
      </c>
      <c r="E90" s="71">
        <f t="shared" si="8"/>
        <v>150</v>
      </c>
      <c r="F90" s="71">
        <f t="shared" si="8"/>
        <v>18</v>
      </c>
      <c r="G90" s="71">
        <f t="shared" si="8"/>
        <v>266</v>
      </c>
      <c r="H90" s="71">
        <f t="shared" si="8"/>
        <v>14.48</v>
      </c>
      <c r="I90" s="71">
        <f t="shared" si="8"/>
        <v>382</v>
      </c>
      <c r="J90" s="71">
        <f t="shared" si="8"/>
        <v>6498.48</v>
      </c>
      <c r="K90" s="774">
        <f t="shared" si="8"/>
        <v>120</v>
      </c>
      <c r="L90" s="71">
        <f t="shared" si="8"/>
        <v>14</v>
      </c>
      <c r="M90" s="71">
        <f t="shared" si="8"/>
        <v>14</v>
      </c>
      <c r="N90" s="71">
        <f t="shared" si="8"/>
        <v>120</v>
      </c>
      <c r="O90" s="413"/>
    </row>
    <row r="91" spans="1:15" x14ac:dyDescent="0.2">
      <c r="A91" s="777" t="s">
        <v>147</v>
      </c>
      <c r="B91" s="71">
        <f t="shared" si="8"/>
        <v>1433</v>
      </c>
      <c r="C91" s="71">
        <f t="shared" si="8"/>
        <v>35659.839999999997</v>
      </c>
      <c r="D91" s="71">
        <f t="shared" si="8"/>
        <v>35</v>
      </c>
      <c r="E91" s="71">
        <f t="shared" si="8"/>
        <v>1045</v>
      </c>
      <c r="F91" s="71">
        <f t="shared" si="8"/>
        <v>108</v>
      </c>
      <c r="G91" s="71">
        <f t="shared" si="8"/>
        <v>1722.96</v>
      </c>
      <c r="H91" s="71">
        <f t="shared" si="8"/>
        <v>242.56</v>
      </c>
      <c r="I91" s="71">
        <f t="shared" si="8"/>
        <v>1360</v>
      </c>
      <c r="J91" s="71">
        <f t="shared" si="8"/>
        <v>35224.44</v>
      </c>
      <c r="K91" s="774">
        <f t="shared" si="8"/>
        <v>386</v>
      </c>
      <c r="L91" s="71">
        <f t="shared" si="8"/>
        <v>36</v>
      </c>
      <c r="M91" s="71">
        <f t="shared" si="8"/>
        <v>50</v>
      </c>
      <c r="N91" s="71">
        <f t="shared" si="8"/>
        <v>372</v>
      </c>
      <c r="O91" s="413"/>
    </row>
    <row r="92" spans="1:15" x14ac:dyDescent="0.2">
      <c r="A92" s="777" t="s">
        <v>160</v>
      </c>
      <c r="B92" s="71">
        <f t="shared" si="8"/>
        <v>1668</v>
      </c>
      <c r="C92" s="71">
        <f t="shared" si="8"/>
        <v>37298.32</v>
      </c>
      <c r="D92" s="71">
        <f t="shared" si="8"/>
        <v>67</v>
      </c>
      <c r="E92" s="71">
        <f t="shared" si="8"/>
        <v>2032.5</v>
      </c>
      <c r="F92" s="71">
        <f t="shared" si="8"/>
        <v>113</v>
      </c>
      <c r="G92" s="71">
        <f t="shared" si="8"/>
        <v>2020</v>
      </c>
      <c r="H92" s="71">
        <f t="shared" si="8"/>
        <v>-1.92</v>
      </c>
      <c r="I92" s="71">
        <f t="shared" si="8"/>
        <v>1622</v>
      </c>
      <c r="J92" s="71">
        <f t="shared" si="8"/>
        <v>37308.9</v>
      </c>
      <c r="K92" s="774">
        <f t="shared" si="8"/>
        <v>570</v>
      </c>
      <c r="L92" s="71">
        <f t="shared" si="8"/>
        <v>67</v>
      </c>
      <c r="M92" s="71">
        <f t="shared" si="8"/>
        <v>91</v>
      </c>
      <c r="N92" s="71">
        <f t="shared" si="8"/>
        <v>546</v>
      </c>
      <c r="O92" s="413"/>
    </row>
    <row r="93" spans="1:15" x14ac:dyDescent="0.2">
      <c r="A93" s="777" t="s">
        <v>180</v>
      </c>
      <c r="B93" s="71">
        <f t="shared" si="8"/>
        <v>187</v>
      </c>
      <c r="C93" s="71">
        <f t="shared" si="8"/>
        <v>4764.32</v>
      </c>
      <c r="D93" s="71">
        <f t="shared" si="8"/>
        <v>7</v>
      </c>
      <c r="E93" s="71">
        <f t="shared" si="8"/>
        <v>161</v>
      </c>
      <c r="F93" s="71">
        <f t="shared" si="8"/>
        <v>14</v>
      </c>
      <c r="G93" s="71">
        <f t="shared" si="8"/>
        <v>177</v>
      </c>
      <c r="H93" s="71">
        <f t="shared" si="8"/>
        <v>59.14</v>
      </c>
      <c r="I93" s="71">
        <f t="shared" si="8"/>
        <v>180</v>
      </c>
      <c r="J93" s="71">
        <f t="shared" si="8"/>
        <v>4807.46</v>
      </c>
      <c r="K93" s="774">
        <f t="shared" si="8"/>
        <v>53</v>
      </c>
      <c r="L93" s="71">
        <f t="shared" si="8"/>
        <v>3</v>
      </c>
      <c r="M93" s="71">
        <f t="shared" si="8"/>
        <v>7</v>
      </c>
      <c r="N93" s="71">
        <f t="shared" si="8"/>
        <v>49</v>
      </c>
      <c r="O93" s="413"/>
    </row>
    <row r="94" spans="1:15" x14ac:dyDescent="0.2">
      <c r="A94" s="777" t="s">
        <v>188</v>
      </c>
      <c r="B94" s="71">
        <f t="shared" si="8"/>
        <v>639</v>
      </c>
      <c r="C94" s="71">
        <f t="shared" si="8"/>
        <v>14939.32</v>
      </c>
      <c r="D94" s="71">
        <f t="shared" si="8"/>
        <v>15</v>
      </c>
      <c r="E94" s="71">
        <f t="shared" si="8"/>
        <v>388.5</v>
      </c>
      <c r="F94" s="71">
        <f t="shared" si="8"/>
        <v>53</v>
      </c>
      <c r="G94" s="71">
        <f t="shared" si="8"/>
        <v>858</v>
      </c>
      <c r="H94" s="71">
        <f t="shared" si="8"/>
        <v>-81.819999999999993</v>
      </c>
      <c r="I94" s="71">
        <f t="shared" si="8"/>
        <v>601</v>
      </c>
      <c r="J94" s="71">
        <f t="shared" si="8"/>
        <v>14388</v>
      </c>
      <c r="K94" s="774">
        <f t="shared" si="8"/>
        <v>89</v>
      </c>
      <c r="L94" s="71">
        <f t="shared" si="8"/>
        <v>6</v>
      </c>
      <c r="M94" s="71">
        <f t="shared" si="8"/>
        <v>6</v>
      </c>
      <c r="N94" s="71">
        <f t="shared" si="8"/>
        <v>89</v>
      </c>
      <c r="O94" s="413"/>
    </row>
    <row r="95" spans="1:15" x14ac:dyDescent="0.2">
      <c r="A95" s="777" t="s">
        <v>200</v>
      </c>
      <c r="B95" s="71">
        <f t="shared" si="8"/>
        <v>233</v>
      </c>
      <c r="C95" s="71">
        <f t="shared" si="8"/>
        <v>5681.84</v>
      </c>
      <c r="D95" s="71">
        <f t="shared" si="8"/>
        <v>8</v>
      </c>
      <c r="E95" s="71">
        <f t="shared" si="8"/>
        <v>264</v>
      </c>
      <c r="F95" s="71">
        <f t="shared" si="8"/>
        <v>6</v>
      </c>
      <c r="G95" s="71">
        <f t="shared" si="8"/>
        <v>30</v>
      </c>
      <c r="H95" s="71">
        <f t="shared" si="8"/>
        <v>198.16</v>
      </c>
      <c r="I95" s="71">
        <f t="shared" si="8"/>
        <v>235</v>
      </c>
      <c r="J95" s="71">
        <f t="shared" si="8"/>
        <v>6114</v>
      </c>
      <c r="K95" s="774">
        <f t="shared" si="8"/>
        <v>28</v>
      </c>
      <c r="L95" s="71">
        <f t="shared" si="8"/>
        <v>2</v>
      </c>
      <c r="M95" s="71">
        <f t="shared" si="8"/>
        <v>4</v>
      </c>
      <c r="N95" s="71">
        <f t="shared" si="8"/>
        <v>26</v>
      </c>
      <c r="O95" s="413"/>
    </row>
    <row r="96" spans="1:15" x14ac:dyDescent="0.2">
      <c r="A96" s="777" t="s">
        <v>221</v>
      </c>
      <c r="B96" s="71">
        <f t="shared" si="8"/>
        <v>182</v>
      </c>
      <c r="C96" s="71">
        <f t="shared" si="8"/>
        <v>3950.84</v>
      </c>
      <c r="D96" s="71">
        <f t="shared" si="8"/>
        <v>2</v>
      </c>
      <c r="E96" s="71">
        <f t="shared" si="8"/>
        <v>136</v>
      </c>
      <c r="F96" s="71">
        <f t="shared" si="8"/>
        <v>14</v>
      </c>
      <c r="G96" s="71">
        <f t="shared" si="8"/>
        <v>463</v>
      </c>
      <c r="H96" s="71">
        <f t="shared" si="8"/>
        <v>146.16</v>
      </c>
      <c r="I96" s="71">
        <f t="shared" si="8"/>
        <v>170</v>
      </c>
      <c r="J96" s="71">
        <f t="shared" si="8"/>
        <v>3770</v>
      </c>
      <c r="K96" s="774">
        <f t="shared" si="8"/>
        <v>38</v>
      </c>
      <c r="L96" s="71">
        <f t="shared" si="8"/>
        <v>3</v>
      </c>
      <c r="M96" s="71">
        <f t="shared" si="8"/>
        <v>4</v>
      </c>
      <c r="N96" s="71">
        <f t="shared" si="8"/>
        <v>37</v>
      </c>
      <c r="O96" s="413"/>
    </row>
    <row r="97" spans="1:15" x14ac:dyDescent="0.2">
      <c r="A97" s="777" t="s">
        <v>228</v>
      </c>
      <c r="B97" s="71">
        <f t="shared" ref="B97:N106" si="9">IF(ISERROR(VLOOKUP($B$3&amp;$A97&amp;IF(ISERROR(MATCH($A97,GOR_PP,0))=TRUE,""," total")&amp;period_pp,joinersandleavers,COLUMN()+4,FALSE))=TRUE,0,VLOOKUP($B$3&amp;$A97&amp;IF(ISERROR(MATCH($A97,GOR_PP,0))=TRUE,""," total")&amp;period_pp,joinersandleavers,COLUMN()+4,FALSE))</f>
        <v>574</v>
      </c>
      <c r="C97" s="71">
        <f t="shared" si="9"/>
        <v>13655.2</v>
      </c>
      <c r="D97" s="71">
        <f t="shared" si="9"/>
        <v>9</v>
      </c>
      <c r="E97" s="71">
        <f t="shared" si="9"/>
        <v>175</v>
      </c>
      <c r="F97" s="71">
        <f t="shared" si="9"/>
        <v>35</v>
      </c>
      <c r="G97" s="71">
        <f t="shared" si="9"/>
        <v>521</v>
      </c>
      <c r="H97" s="71">
        <f t="shared" si="9"/>
        <v>146.19999999999999</v>
      </c>
      <c r="I97" s="71">
        <f t="shared" si="9"/>
        <v>548</v>
      </c>
      <c r="J97" s="71">
        <f t="shared" si="9"/>
        <v>13455.4</v>
      </c>
      <c r="K97" s="774">
        <f t="shared" si="9"/>
        <v>90</v>
      </c>
      <c r="L97" s="71">
        <f t="shared" si="9"/>
        <v>11</v>
      </c>
      <c r="M97" s="71">
        <f t="shared" si="9"/>
        <v>13</v>
      </c>
      <c r="N97" s="71">
        <f t="shared" si="9"/>
        <v>88</v>
      </c>
      <c r="O97" s="413"/>
    </row>
    <row r="98" spans="1:15" x14ac:dyDescent="0.2">
      <c r="A98" s="777" t="s">
        <v>235</v>
      </c>
      <c r="B98" s="71">
        <f t="shared" si="9"/>
        <v>181</v>
      </c>
      <c r="C98" s="71">
        <f t="shared" si="9"/>
        <v>3332</v>
      </c>
      <c r="D98" s="71">
        <f t="shared" si="9"/>
        <v>5</v>
      </c>
      <c r="E98" s="71">
        <f t="shared" si="9"/>
        <v>66</v>
      </c>
      <c r="F98" s="71">
        <f t="shared" si="9"/>
        <v>12</v>
      </c>
      <c r="G98" s="71">
        <f t="shared" si="9"/>
        <v>252</v>
      </c>
      <c r="H98" s="71">
        <f t="shared" si="9"/>
        <v>32</v>
      </c>
      <c r="I98" s="71">
        <f t="shared" si="9"/>
        <v>174</v>
      </c>
      <c r="J98" s="71">
        <f t="shared" si="9"/>
        <v>3178</v>
      </c>
      <c r="K98" s="774">
        <f t="shared" si="9"/>
        <v>58</v>
      </c>
      <c r="L98" s="71">
        <f t="shared" si="9"/>
        <v>5</v>
      </c>
      <c r="M98" s="71">
        <f t="shared" si="9"/>
        <v>1</v>
      </c>
      <c r="N98" s="71">
        <f t="shared" si="9"/>
        <v>62</v>
      </c>
      <c r="O98" s="413"/>
    </row>
    <row r="99" spans="1:15" ht="22.35" customHeight="1" x14ac:dyDescent="0.2">
      <c r="A99" s="769" t="s">
        <v>266</v>
      </c>
      <c r="B99" s="770">
        <f t="shared" si="9"/>
        <v>9569</v>
      </c>
      <c r="C99" s="770">
        <f t="shared" si="9"/>
        <v>224446.84</v>
      </c>
      <c r="D99" s="770">
        <f t="shared" si="9"/>
        <v>222</v>
      </c>
      <c r="E99" s="770">
        <f t="shared" si="9"/>
        <v>6933.98</v>
      </c>
      <c r="F99" s="770">
        <f t="shared" si="9"/>
        <v>524</v>
      </c>
      <c r="G99" s="770">
        <f t="shared" si="9"/>
        <v>9185.7199999999993</v>
      </c>
      <c r="H99" s="770">
        <f t="shared" si="9"/>
        <v>1775.14</v>
      </c>
      <c r="I99" s="770">
        <f t="shared" si="9"/>
        <v>9267</v>
      </c>
      <c r="J99" s="770">
        <f t="shared" si="9"/>
        <v>223970.24</v>
      </c>
      <c r="K99" s="771">
        <f t="shared" si="9"/>
        <v>5796</v>
      </c>
      <c r="L99" s="770">
        <f t="shared" si="9"/>
        <v>398</v>
      </c>
      <c r="M99" s="770">
        <f t="shared" si="9"/>
        <v>560</v>
      </c>
      <c r="N99" s="770">
        <f t="shared" si="9"/>
        <v>5634</v>
      </c>
      <c r="O99" s="772"/>
    </row>
    <row r="100" spans="1:15" x14ac:dyDescent="0.2">
      <c r="A100" s="773" t="s">
        <v>105</v>
      </c>
      <c r="B100" s="71">
        <f t="shared" si="9"/>
        <v>183</v>
      </c>
      <c r="C100" s="71">
        <f t="shared" si="9"/>
        <v>4625.4799999999996</v>
      </c>
      <c r="D100" s="71">
        <f t="shared" si="9"/>
        <v>2</v>
      </c>
      <c r="E100" s="71">
        <f t="shared" si="9"/>
        <v>50</v>
      </c>
      <c r="F100" s="71">
        <f t="shared" si="9"/>
        <v>11</v>
      </c>
      <c r="G100" s="71">
        <f t="shared" si="9"/>
        <v>130</v>
      </c>
      <c r="H100" s="71">
        <f t="shared" si="9"/>
        <v>8.02</v>
      </c>
      <c r="I100" s="71">
        <f t="shared" si="9"/>
        <v>174</v>
      </c>
      <c r="J100" s="71">
        <f t="shared" si="9"/>
        <v>4553.5</v>
      </c>
      <c r="K100" s="774">
        <f t="shared" si="9"/>
        <v>218</v>
      </c>
      <c r="L100" s="71">
        <f t="shared" si="9"/>
        <v>23</v>
      </c>
      <c r="M100" s="71">
        <f t="shared" si="9"/>
        <v>10</v>
      </c>
      <c r="N100" s="71">
        <f t="shared" si="9"/>
        <v>231</v>
      </c>
      <c r="O100" s="413"/>
    </row>
    <row r="101" spans="1:15" x14ac:dyDescent="0.2">
      <c r="A101" s="773" t="s">
        <v>106</v>
      </c>
      <c r="B101" s="71">
        <f t="shared" si="9"/>
        <v>413</v>
      </c>
      <c r="C101" s="71">
        <f t="shared" si="9"/>
        <v>10551.6</v>
      </c>
      <c r="D101" s="71">
        <f t="shared" si="9"/>
        <v>8</v>
      </c>
      <c r="E101" s="71">
        <f t="shared" si="9"/>
        <v>295</v>
      </c>
      <c r="F101" s="71">
        <f t="shared" si="9"/>
        <v>26</v>
      </c>
      <c r="G101" s="71">
        <f t="shared" si="9"/>
        <v>508.48</v>
      </c>
      <c r="H101" s="71">
        <f t="shared" si="9"/>
        <v>235.34</v>
      </c>
      <c r="I101" s="71">
        <f t="shared" si="9"/>
        <v>395</v>
      </c>
      <c r="J101" s="71">
        <f t="shared" si="9"/>
        <v>10573.46</v>
      </c>
      <c r="K101" s="774">
        <f t="shared" si="9"/>
        <v>216</v>
      </c>
      <c r="L101" s="71">
        <f t="shared" si="9"/>
        <v>18</v>
      </c>
      <c r="M101" s="71">
        <f t="shared" si="9"/>
        <v>17</v>
      </c>
      <c r="N101" s="71">
        <f t="shared" si="9"/>
        <v>217</v>
      </c>
      <c r="O101" s="413"/>
    </row>
    <row r="102" spans="1:15" x14ac:dyDescent="0.2">
      <c r="A102" s="773" t="s">
        <v>110</v>
      </c>
      <c r="B102" s="71">
        <f t="shared" si="9"/>
        <v>405</v>
      </c>
      <c r="C102" s="71">
        <f t="shared" si="9"/>
        <v>7143.64</v>
      </c>
      <c r="D102" s="71">
        <f t="shared" si="9"/>
        <v>14</v>
      </c>
      <c r="E102" s="71">
        <f t="shared" si="9"/>
        <v>184.5</v>
      </c>
      <c r="F102" s="71">
        <f t="shared" si="9"/>
        <v>25</v>
      </c>
      <c r="G102" s="71">
        <f t="shared" si="9"/>
        <v>352</v>
      </c>
      <c r="H102" s="71">
        <f t="shared" si="9"/>
        <v>-41.16</v>
      </c>
      <c r="I102" s="71">
        <f t="shared" si="9"/>
        <v>394</v>
      </c>
      <c r="J102" s="71">
        <f t="shared" si="9"/>
        <v>6934.98</v>
      </c>
      <c r="K102" s="774">
        <f t="shared" si="9"/>
        <v>162</v>
      </c>
      <c r="L102" s="71">
        <f t="shared" si="9"/>
        <v>10</v>
      </c>
      <c r="M102" s="71">
        <f t="shared" si="9"/>
        <v>10</v>
      </c>
      <c r="N102" s="71">
        <f t="shared" si="9"/>
        <v>162</v>
      </c>
      <c r="O102" s="413"/>
    </row>
    <row r="103" spans="1:15" x14ac:dyDescent="0.2">
      <c r="A103" s="773" t="s">
        <v>118</v>
      </c>
      <c r="B103" s="71">
        <f t="shared" si="9"/>
        <v>250</v>
      </c>
      <c r="C103" s="71">
        <f t="shared" si="9"/>
        <v>6046.2</v>
      </c>
      <c r="D103" s="71">
        <f t="shared" si="9"/>
        <v>5</v>
      </c>
      <c r="E103" s="71">
        <f t="shared" si="9"/>
        <v>241</v>
      </c>
      <c r="F103" s="71">
        <f t="shared" si="9"/>
        <v>14</v>
      </c>
      <c r="G103" s="71">
        <f t="shared" si="9"/>
        <v>250</v>
      </c>
      <c r="H103" s="71">
        <f t="shared" si="9"/>
        <v>8.68</v>
      </c>
      <c r="I103" s="71">
        <f t="shared" si="9"/>
        <v>241</v>
      </c>
      <c r="J103" s="71">
        <f t="shared" si="9"/>
        <v>6045.88</v>
      </c>
      <c r="K103" s="774">
        <f t="shared" si="9"/>
        <v>197</v>
      </c>
      <c r="L103" s="71">
        <f t="shared" si="9"/>
        <v>10</v>
      </c>
      <c r="M103" s="71">
        <f t="shared" si="9"/>
        <v>19</v>
      </c>
      <c r="N103" s="71">
        <f t="shared" si="9"/>
        <v>188</v>
      </c>
      <c r="O103" s="413"/>
    </row>
    <row r="104" spans="1:15" x14ac:dyDescent="0.2">
      <c r="A104" s="773" t="s">
        <v>121</v>
      </c>
      <c r="B104" s="71">
        <f t="shared" si="9"/>
        <v>611</v>
      </c>
      <c r="C104" s="71">
        <f t="shared" si="9"/>
        <v>12331.76</v>
      </c>
      <c r="D104" s="71">
        <f t="shared" si="9"/>
        <v>15</v>
      </c>
      <c r="E104" s="71">
        <f t="shared" si="9"/>
        <v>351</v>
      </c>
      <c r="F104" s="71">
        <f t="shared" si="9"/>
        <v>43</v>
      </c>
      <c r="G104" s="71">
        <f t="shared" si="9"/>
        <v>1024.96</v>
      </c>
      <c r="H104" s="71">
        <f t="shared" si="9"/>
        <v>142.68</v>
      </c>
      <c r="I104" s="71">
        <f t="shared" si="9"/>
        <v>583</v>
      </c>
      <c r="J104" s="71">
        <f t="shared" si="9"/>
        <v>11800.48</v>
      </c>
      <c r="K104" s="774">
        <f t="shared" si="9"/>
        <v>205</v>
      </c>
      <c r="L104" s="71">
        <f t="shared" si="9"/>
        <v>11</v>
      </c>
      <c r="M104" s="71">
        <f t="shared" si="9"/>
        <v>31</v>
      </c>
      <c r="N104" s="71">
        <f t="shared" si="9"/>
        <v>185</v>
      </c>
      <c r="O104" s="413"/>
    </row>
    <row r="105" spans="1:15" x14ac:dyDescent="0.2">
      <c r="A105" s="773" t="s">
        <v>126</v>
      </c>
      <c r="B105" s="71">
        <f t="shared" si="9"/>
        <v>212</v>
      </c>
      <c r="C105" s="71">
        <f t="shared" si="9"/>
        <v>5248.32</v>
      </c>
      <c r="D105" s="71">
        <f t="shared" si="9"/>
        <v>6</v>
      </c>
      <c r="E105" s="71">
        <f t="shared" si="9"/>
        <v>185</v>
      </c>
      <c r="F105" s="71">
        <f t="shared" si="9"/>
        <v>11</v>
      </c>
      <c r="G105" s="71">
        <f t="shared" si="9"/>
        <v>328</v>
      </c>
      <c r="H105" s="71">
        <f t="shared" si="9"/>
        <v>23.18</v>
      </c>
      <c r="I105" s="71">
        <f t="shared" si="9"/>
        <v>207</v>
      </c>
      <c r="J105" s="71">
        <f t="shared" si="9"/>
        <v>5128.5</v>
      </c>
      <c r="K105" s="774">
        <f t="shared" si="9"/>
        <v>125</v>
      </c>
      <c r="L105" s="71">
        <f t="shared" si="9"/>
        <v>4</v>
      </c>
      <c r="M105" s="71">
        <f t="shared" si="9"/>
        <v>18</v>
      </c>
      <c r="N105" s="71">
        <f t="shared" si="9"/>
        <v>111</v>
      </c>
      <c r="O105" s="413"/>
    </row>
    <row r="106" spans="1:15" x14ac:dyDescent="0.2">
      <c r="A106" s="773" t="s">
        <v>130</v>
      </c>
      <c r="B106" s="71">
        <f t="shared" si="9"/>
        <v>7</v>
      </c>
      <c r="C106" s="71">
        <f t="shared" si="9"/>
        <v>390.84</v>
      </c>
      <c r="D106" s="71">
        <f t="shared" si="9"/>
        <v>1</v>
      </c>
      <c r="E106" s="71">
        <f t="shared" si="9"/>
        <v>60</v>
      </c>
      <c r="F106" s="71">
        <f t="shared" si="9"/>
        <v>1</v>
      </c>
      <c r="G106" s="71">
        <f t="shared" si="9"/>
        <v>46.84</v>
      </c>
      <c r="H106" s="71">
        <f t="shared" si="9"/>
        <v>0</v>
      </c>
      <c r="I106" s="71">
        <f t="shared" si="9"/>
        <v>7</v>
      </c>
      <c r="J106" s="71">
        <f t="shared" si="9"/>
        <v>404</v>
      </c>
      <c r="K106" s="774">
        <f t="shared" si="9"/>
        <v>6</v>
      </c>
      <c r="L106" s="71">
        <f t="shared" si="9"/>
        <v>1</v>
      </c>
      <c r="M106" s="71">
        <f t="shared" si="9"/>
        <v>3</v>
      </c>
      <c r="N106" s="71">
        <f t="shared" si="9"/>
        <v>4</v>
      </c>
      <c r="O106" s="413"/>
    </row>
    <row r="107" spans="1:15" x14ac:dyDescent="0.2">
      <c r="A107" s="773" t="s">
        <v>133</v>
      </c>
      <c r="B107" s="71">
        <f t="shared" ref="B107:N116" si="10">IF(ISERROR(VLOOKUP($B$3&amp;$A107&amp;IF(ISERROR(MATCH($A107,GOR_PP,0))=TRUE,""," total")&amp;period_pp,joinersandleavers,COLUMN()+4,FALSE))=TRUE,0,VLOOKUP($B$3&amp;$A107&amp;IF(ISERROR(MATCH($A107,GOR_PP,0))=TRUE,""," total")&amp;period_pp,joinersandleavers,COLUMN()+4,FALSE))</f>
        <v>493</v>
      </c>
      <c r="C107" s="71">
        <f t="shared" si="10"/>
        <v>10811.44</v>
      </c>
      <c r="D107" s="71">
        <f t="shared" si="10"/>
        <v>15</v>
      </c>
      <c r="E107" s="71">
        <f t="shared" si="10"/>
        <v>502.48</v>
      </c>
      <c r="F107" s="71">
        <f t="shared" si="10"/>
        <v>20</v>
      </c>
      <c r="G107" s="71">
        <f t="shared" si="10"/>
        <v>261.48</v>
      </c>
      <c r="H107" s="71">
        <f t="shared" si="10"/>
        <v>-57.98</v>
      </c>
      <c r="I107" s="71">
        <f t="shared" si="10"/>
        <v>488</v>
      </c>
      <c r="J107" s="71">
        <f t="shared" si="10"/>
        <v>10994.46</v>
      </c>
      <c r="K107" s="774">
        <f t="shared" si="10"/>
        <v>235</v>
      </c>
      <c r="L107" s="71">
        <f t="shared" si="10"/>
        <v>13</v>
      </c>
      <c r="M107" s="71">
        <f t="shared" si="10"/>
        <v>16</v>
      </c>
      <c r="N107" s="71">
        <f t="shared" si="10"/>
        <v>232</v>
      </c>
      <c r="O107" s="413"/>
    </row>
    <row r="108" spans="1:15" x14ac:dyDescent="0.2">
      <c r="A108" s="773" t="s">
        <v>143</v>
      </c>
      <c r="B108" s="71">
        <f t="shared" si="10"/>
        <v>344</v>
      </c>
      <c r="C108" s="71">
        <f t="shared" si="10"/>
        <v>8706.84</v>
      </c>
      <c r="D108" s="71">
        <f t="shared" si="10"/>
        <v>5</v>
      </c>
      <c r="E108" s="71">
        <f t="shared" si="10"/>
        <v>136</v>
      </c>
      <c r="F108" s="71">
        <f t="shared" si="10"/>
        <v>26</v>
      </c>
      <c r="G108" s="71">
        <f t="shared" si="10"/>
        <v>330</v>
      </c>
      <c r="H108" s="71">
        <f t="shared" si="10"/>
        <v>-53.38</v>
      </c>
      <c r="I108" s="71">
        <f t="shared" si="10"/>
        <v>323</v>
      </c>
      <c r="J108" s="71">
        <f t="shared" si="10"/>
        <v>8459.4599999999991</v>
      </c>
      <c r="K108" s="774">
        <f t="shared" si="10"/>
        <v>249</v>
      </c>
      <c r="L108" s="71">
        <f t="shared" si="10"/>
        <v>20</v>
      </c>
      <c r="M108" s="71">
        <f t="shared" si="10"/>
        <v>28</v>
      </c>
      <c r="N108" s="71">
        <f t="shared" si="10"/>
        <v>241</v>
      </c>
      <c r="O108" s="413"/>
    </row>
    <row r="109" spans="1:15" x14ac:dyDescent="0.2">
      <c r="A109" s="773" t="s">
        <v>146</v>
      </c>
      <c r="B109" s="71">
        <f t="shared" si="10"/>
        <v>335</v>
      </c>
      <c r="C109" s="71">
        <f t="shared" si="10"/>
        <v>6923.64</v>
      </c>
      <c r="D109" s="71">
        <f t="shared" si="10"/>
        <v>8</v>
      </c>
      <c r="E109" s="71">
        <f t="shared" si="10"/>
        <v>275</v>
      </c>
      <c r="F109" s="71">
        <f t="shared" si="10"/>
        <v>21</v>
      </c>
      <c r="G109" s="71">
        <f t="shared" si="10"/>
        <v>412.32</v>
      </c>
      <c r="H109" s="71">
        <f t="shared" si="10"/>
        <v>155.18</v>
      </c>
      <c r="I109" s="71">
        <f t="shared" si="10"/>
        <v>322</v>
      </c>
      <c r="J109" s="71">
        <f t="shared" si="10"/>
        <v>6941.5</v>
      </c>
      <c r="K109" s="774">
        <f t="shared" si="10"/>
        <v>342</v>
      </c>
      <c r="L109" s="71">
        <f t="shared" si="10"/>
        <v>25</v>
      </c>
      <c r="M109" s="71">
        <f t="shared" si="10"/>
        <v>22</v>
      </c>
      <c r="N109" s="71">
        <f t="shared" si="10"/>
        <v>345</v>
      </c>
      <c r="O109" s="413"/>
    </row>
    <row r="110" spans="1:15" x14ac:dyDescent="0.2">
      <c r="A110" s="773" t="s">
        <v>150</v>
      </c>
      <c r="B110" s="71">
        <f t="shared" si="10"/>
        <v>447</v>
      </c>
      <c r="C110" s="71">
        <f t="shared" si="10"/>
        <v>8812.52</v>
      </c>
      <c r="D110" s="71">
        <f t="shared" si="10"/>
        <v>12</v>
      </c>
      <c r="E110" s="71">
        <f t="shared" si="10"/>
        <v>363</v>
      </c>
      <c r="F110" s="71">
        <f t="shared" si="10"/>
        <v>34</v>
      </c>
      <c r="G110" s="71">
        <f t="shared" si="10"/>
        <v>573</v>
      </c>
      <c r="H110" s="71">
        <f t="shared" si="10"/>
        <v>66.92</v>
      </c>
      <c r="I110" s="71">
        <f t="shared" si="10"/>
        <v>425</v>
      </c>
      <c r="J110" s="71">
        <f t="shared" si="10"/>
        <v>8669.44</v>
      </c>
      <c r="K110" s="774">
        <f t="shared" si="10"/>
        <v>244</v>
      </c>
      <c r="L110" s="71">
        <f t="shared" si="10"/>
        <v>19</v>
      </c>
      <c r="M110" s="71">
        <f t="shared" si="10"/>
        <v>22</v>
      </c>
      <c r="N110" s="71">
        <f t="shared" si="10"/>
        <v>241</v>
      </c>
      <c r="O110" s="413"/>
    </row>
    <row r="111" spans="1:15" x14ac:dyDescent="0.2">
      <c r="A111" s="773" t="s">
        <v>151</v>
      </c>
      <c r="B111" s="71">
        <f t="shared" si="10"/>
        <v>259</v>
      </c>
      <c r="C111" s="71">
        <f t="shared" si="10"/>
        <v>7006.64</v>
      </c>
      <c r="D111" s="71">
        <f t="shared" si="10"/>
        <v>10</v>
      </c>
      <c r="E111" s="71">
        <f t="shared" si="10"/>
        <v>380.5</v>
      </c>
      <c r="F111" s="71">
        <f t="shared" si="10"/>
        <v>16</v>
      </c>
      <c r="G111" s="71">
        <f t="shared" si="10"/>
        <v>263</v>
      </c>
      <c r="H111" s="71">
        <f t="shared" si="10"/>
        <v>76.84</v>
      </c>
      <c r="I111" s="71">
        <f t="shared" si="10"/>
        <v>253</v>
      </c>
      <c r="J111" s="71">
        <f t="shared" si="10"/>
        <v>7200.98</v>
      </c>
      <c r="K111" s="774">
        <f t="shared" si="10"/>
        <v>202</v>
      </c>
      <c r="L111" s="71">
        <f t="shared" si="10"/>
        <v>14</v>
      </c>
      <c r="M111" s="71">
        <f t="shared" si="10"/>
        <v>28</v>
      </c>
      <c r="N111" s="71">
        <f t="shared" si="10"/>
        <v>188</v>
      </c>
      <c r="O111" s="413"/>
    </row>
    <row r="112" spans="1:15" x14ac:dyDescent="0.2">
      <c r="A112" s="773" t="s">
        <v>153</v>
      </c>
      <c r="B112" s="71">
        <f t="shared" si="10"/>
        <v>156</v>
      </c>
      <c r="C112" s="71">
        <f t="shared" si="10"/>
        <v>4561.68</v>
      </c>
      <c r="D112" s="71">
        <f t="shared" si="10"/>
        <v>1</v>
      </c>
      <c r="E112" s="71">
        <f t="shared" si="10"/>
        <v>54</v>
      </c>
      <c r="F112" s="71">
        <f t="shared" si="10"/>
        <v>8</v>
      </c>
      <c r="G112" s="71">
        <f t="shared" si="10"/>
        <v>85</v>
      </c>
      <c r="H112" s="71">
        <f t="shared" si="10"/>
        <v>-24.2</v>
      </c>
      <c r="I112" s="71">
        <f t="shared" si="10"/>
        <v>149</v>
      </c>
      <c r="J112" s="71">
        <f t="shared" si="10"/>
        <v>4506.4799999999996</v>
      </c>
      <c r="K112" s="774">
        <f t="shared" si="10"/>
        <v>122</v>
      </c>
      <c r="L112" s="71">
        <f t="shared" si="10"/>
        <v>9</v>
      </c>
      <c r="M112" s="71">
        <f t="shared" si="10"/>
        <v>17</v>
      </c>
      <c r="N112" s="71">
        <f t="shared" si="10"/>
        <v>114</v>
      </c>
      <c r="O112" s="413"/>
    </row>
    <row r="113" spans="1:15" x14ac:dyDescent="0.2">
      <c r="A113" s="773" t="s">
        <v>155</v>
      </c>
      <c r="B113" s="71">
        <f t="shared" si="10"/>
        <v>236</v>
      </c>
      <c r="C113" s="71">
        <f t="shared" si="10"/>
        <v>5552.44</v>
      </c>
      <c r="D113" s="71">
        <f t="shared" si="10"/>
        <v>7</v>
      </c>
      <c r="E113" s="71">
        <f t="shared" si="10"/>
        <v>160</v>
      </c>
      <c r="F113" s="71">
        <f t="shared" si="10"/>
        <v>13</v>
      </c>
      <c r="G113" s="71">
        <f t="shared" si="10"/>
        <v>237</v>
      </c>
      <c r="H113" s="71">
        <f t="shared" si="10"/>
        <v>17.559999999999999</v>
      </c>
      <c r="I113" s="71">
        <f t="shared" si="10"/>
        <v>230</v>
      </c>
      <c r="J113" s="71">
        <f t="shared" si="10"/>
        <v>5493</v>
      </c>
      <c r="K113" s="774">
        <f t="shared" si="10"/>
        <v>287</v>
      </c>
      <c r="L113" s="71">
        <f t="shared" si="10"/>
        <v>12</v>
      </c>
      <c r="M113" s="71">
        <f t="shared" si="10"/>
        <v>22</v>
      </c>
      <c r="N113" s="71">
        <f t="shared" si="10"/>
        <v>277</v>
      </c>
      <c r="O113" s="413"/>
    </row>
    <row r="114" spans="1:15" x14ac:dyDescent="0.2">
      <c r="A114" s="773" t="s">
        <v>156</v>
      </c>
      <c r="B114" s="71">
        <f t="shared" si="10"/>
        <v>228</v>
      </c>
      <c r="C114" s="71">
        <f t="shared" si="10"/>
        <v>6354</v>
      </c>
      <c r="D114" s="71">
        <f t="shared" si="10"/>
        <v>4</v>
      </c>
      <c r="E114" s="71">
        <f t="shared" si="10"/>
        <v>212</v>
      </c>
      <c r="F114" s="71">
        <f t="shared" si="10"/>
        <v>17</v>
      </c>
      <c r="G114" s="71">
        <f t="shared" si="10"/>
        <v>340.68</v>
      </c>
      <c r="H114" s="71">
        <f t="shared" si="10"/>
        <v>89.66</v>
      </c>
      <c r="I114" s="71">
        <f t="shared" si="10"/>
        <v>215</v>
      </c>
      <c r="J114" s="71">
        <f t="shared" si="10"/>
        <v>6314.98</v>
      </c>
      <c r="K114" s="774">
        <f t="shared" si="10"/>
        <v>93</v>
      </c>
      <c r="L114" s="71">
        <f t="shared" si="10"/>
        <v>10</v>
      </c>
      <c r="M114" s="71">
        <f t="shared" si="10"/>
        <v>11</v>
      </c>
      <c r="N114" s="71">
        <f t="shared" si="10"/>
        <v>92</v>
      </c>
      <c r="O114" s="413"/>
    </row>
    <row r="115" spans="1:15" x14ac:dyDescent="0.2">
      <c r="A115" s="773" t="s">
        <v>158</v>
      </c>
      <c r="B115" s="71">
        <f t="shared" si="10"/>
        <v>317</v>
      </c>
      <c r="C115" s="71">
        <f t="shared" si="10"/>
        <v>7368</v>
      </c>
      <c r="D115" s="71">
        <f t="shared" si="10"/>
        <v>7</v>
      </c>
      <c r="E115" s="71">
        <f t="shared" si="10"/>
        <v>207</v>
      </c>
      <c r="F115" s="71">
        <f t="shared" si="10"/>
        <v>9</v>
      </c>
      <c r="G115" s="71">
        <f t="shared" si="10"/>
        <v>101</v>
      </c>
      <c r="H115" s="71">
        <f t="shared" si="10"/>
        <v>107</v>
      </c>
      <c r="I115" s="71">
        <f t="shared" si="10"/>
        <v>315</v>
      </c>
      <c r="J115" s="71">
        <f t="shared" si="10"/>
        <v>7581</v>
      </c>
      <c r="K115" s="774">
        <f t="shared" si="10"/>
        <v>110</v>
      </c>
      <c r="L115" s="71">
        <f t="shared" si="10"/>
        <v>11</v>
      </c>
      <c r="M115" s="71">
        <f t="shared" si="10"/>
        <v>5</v>
      </c>
      <c r="N115" s="71">
        <f t="shared" si="10"/>
        <v>116</v>
      </c>
      <c r="O115" s="413"/>
    </row>
    <row r="116" spans="1:15" x14ac:dyDescent="0.2">
      <c r="A116" s="773" t="s">
        <v>161</v>
      </c>
      <c r="B116" s="71">
        <f t="shared" si="10"/>
        <v>336</v>
      </c>
      <c r="C116" s="71">
        <f t="shared" si="10"/>
        <v>7469.8</v>
      </c>
      <c r="D116" s="71">
        <f t="shared" si="10"/>
        <v>3</v>
      </c>
      <c r="E116" s="71">
        <f t="shared" si="10"/>
        <v>100</v>
      </c>
      <c r="F116" s="71">
        <f t="shared" si="10"/>
        <v>22</v>
      </c>
      <c r="G116" s="71">
        <f t="shared" si="10"/>
        <v>405</v>
      </c>
      <c r="H116" s="71">
        <f t="shared" si="10"/>
        <v>37.68</v>
      </c>
      <c r="I116" s="71">
        <f t="shared" si="10"/>
        <v>317</v>
      </c>
      <c r="J116" s="71">
        <f t="shared" si="10"/>
        <v>7202.48</v>
      </c>
      <c r="K116" s="774">
        <f t="shared" si="10"/>
        <v>108</v>
      </c>
      <c r="L116" s="71">
        <f t="shared" si="10"/>
        <v>16</v>
      </c>
      <c r="M116" s="71">
        <f t="shared" si="10"/>
        <v>9</v>
      </c>
      <c r="N116" s="71">
        <f t="shared" si="10"/>
        <v>115</v>
      </c>
      <c r="O116" s="413"/>
    </row>
    <row r="117" spans="1:15" x14ac:dyDescent="0.2">
      <c r="A117" s="773" t="s">
        <v>162</v>
      </c>
      <c r="B117" s="71">
        <f t="shared" ref="B117:N126" si="11">IF(ISERROR(VLOOKUP($B$3&amp;$A117&amp;IF(ISERROR(MATCH($A117,GOR_PP,0))=TRUE,""," total")&amp;period_pp,joinersandleavers,COLUMN()+4,FALSE))=TRUE,0,VLOOKUP($B$3&amp;$A117&amp;IF(ISERROR(MATCH($A117,GOR_PP,0))=TRUE,""," total")&amp;period_pp,joinersandleavers,COLUMN()+4,FALSE))</f>
        <v>272</v>
      </c>
      <c r="C117" s="71">
        <f t="shared" si="11"/>
        <v>6177.48</v>
      </c>
      <c r="D117" s="71">
        <f t="shared" si="11"/>
        <v>7</v>
      </c>
      <c r="E117" s="71">
        <f t="shared" si="11"/>
        <v>127</v>
      </c>
      <c r="F117" s="71">
        <f t="shared" si="11"/>
        <v>15</v>
      </c>
      <c r="G117" s="71">
        <f t="shared" si="11"/>
        <v>272</v>
      </c>
      <c r="H117" s="71">
        <f t="shared" si="11"/>
        <v>14.48</v>
      </c>
      <c r="I117" s="71">
        <f t="shared" si="11"/>
        <v>264</v>
      </c>
      <c r="J117" s="71">
        <f t="shared" si="11"/>
        <v>6046.96</v>
      </c>
      <c r="K117" s="774">
        <f t="shared" si="11"/>
        <v>173</v>
      </c>
      <c r="L117" s="71">
        <f t="shared" si="11"/>
        <v>9</v>
      </c>
      <c r="M117" s="71">
        <f t="shared" si="11"/>
        <v>19</v>
      </c>
      <c r="N117" s="71">
        <f t="shared" si="11"/>
        <v>163</v>
      </c>
      <c r="O117" s="413"/>
    </row>
    <row r="118" spans="1:15" x14ac:dyDescent="0.2">
      <c r="A118" s="773" t="s">
        <v>165</v>
      </c>
      <c r="B118" s="71">
        <f t="shared" si="11"/>
        <v>236</v>
      </c>
      <c r="C118" s="71">
        <f t="shared" si="11"/>
        <v>5584.32</v>
      </c>
      <c r="D118" s="71">
        <f t="shared" si="11"/>
        <v>5</v>
      </c>
      <c r="E118" s="71">
        <f t="shared" si="11"/>
        <v>260</v>
      </c>
      <c r="F118" s="71">
        <f t="shared" si="11"/>
        <v>17</v>
      </c>
      <c r="G118" s="71">
        <f t="shared" si="11"/>
        <v>242</v>
      </c>
      <c r="H118" s="71">
        <f t="shared" si="11"/>
        <v>57.18</v>
      </c>
      <c r="I118" s="71">
        <f t="shared" si="11"/>
        <v>224</v>
      </c>
      <c r="J118" s="71">
        <f t="shared" si="11"/>
        <v>5659.5</v>
      </c>
      <c r="K118" s="774">
        <f t="shared" si="11"/>
        <v>145</v>
      </c>
      <c r="L118" s="71">
        <f t="shared" si="11"/>
        <v>14</v>
      </c>
      <c r="M118" s="71">
        <f t="shared" si="11"/>
        <v>14</v>
      </c>
      <c r="N118" s="71">
        <f t="shared" si="11"/>
        <v>145</v>
      </c>
      <c r="O118" s="413"/>
    </row>
    <row r="119" spans="1:15" x14ac:dyDescent="0.2">
      <c r="A119" s="773" t="s">
        <v>166</v>
      </c>
      <c r="B119" s="71">
        <f t="shared" si="11"/>
        <v>96</v>
      </c>
      <c r="C119" s="71">
        <f t="shared" si="11"/>
        <v>3072.16</v>
      </c>
      <c r="D119" s="71">
        <f t="shared" si="11"/>
        <v>3</v>
      </c>
      <c r="E119" s="71">
        <f t="shared" si="11"/>
        <v>144</v>
      </c>
      <c r="F119" s="71">
        <f t="shared" si="11"/>
        <v>5</v>
      </c>
      <c r="G119" s="71">
        <f t="shared" si="11"/>
        <v>142</v>
      </c>
      <c r="H119" s="71">
        <f t="shared" si="11"/>
        <v>19.34</v>
      </c>
      <c r="I119" s="71">
        <f t="shared" si="11"/>
        <v>94</v>
      </c>
      <c r="J119" s="71">
        <f t="shared" si="11"/>
        <v>3093.5</v>
      </c>
      <c r="K119" s="774">
        <f t="shared" si="11"/>
        <v>63</v>
      </c>
      <c r="L119" s="71">
        <f t="shared" si="11"/>
        <v>4</v>
      </c>
      <c r="M119" s="71">
        <f t="shared" si="11"/>
        <v>12</v>
      </c>
      <c r="N119" s="71">
        <f t="shared" si="11"/>
        <v>55</v>
      </c>
      <c r="O119" s="413"/>
    </row>
    <row r="120" spans="1:15" x14ac:dyDescent="0.2">
      <c r="A120" s="773" t="s">
        <v>169</v>
      </c>
      <c r="B120" s="71">
        <f t="shared" si="11"/>
        <v>211</v>
      </c>
      <c r="C120" s="71">
        <f t="shared" si="11"/>
        <v>4534.32</v>
      </c>
      <c r="D120" s="71">
        <f t="shared" si="11"/>
        <v>3</v>
      </c>
      <c r="E120" s="71">
        <f t="shared" si="11"/>
        <v>133</v>
      </c>
      <c r="F120" s="71">
        <f t="shared" si="11"/>
        <v>12</v>
      </c>
      <c r="G120" s="71">
        <f t="shared" si="11"/>
        <v>122</v>
      </c>
      <c r="H120" s="71">
        <f t="shared" si="11"/>
        <v>55.18</v>
      </c>
      <c r="I120" s="71">
        <f t="shared" si="11"/>
        <v>202</v>
      </c>
      <c r="J120" s="71">
        <f t="shared" si="11"/>
        <v>4600.5</v>
      </c>
      <c r="K120" s="774">
        <f t="shared" si="11"/>
        <v>108</v>
      </c>
      <c r="L120" s="71">
        <f t="shared" si="11"/>
        <v>3</v>
      </c>
      <c r="M120" s="71">
        <f t="shared" si="11"/>
        <v>11</v>
      </c>
      <c r="N120" s="71">
        <f t="shared" si="11"/>
        <v>100</v>
      </c>
      <c r="O120" s="413"/>
    </row>
    <row r="121" spans="1:15" x14ac:dyDescent="0.2">
      <c r="A121" s="773" t="s">
        <v>172</v>
      </c>
      <c r="B121" s="71">
        <f t="shared" si="11"/>
        <v>351</v>
      </c>
      <c r="C121" s="71">
        <f t="shared" si="11"/>
        <v>8522.9599999999991</v>
      </c>
      <c r="D121" s="71">
        <f t="shared" si="11"/>
        <v>12</v>
      </c>
      <c r="E121" s="71">
        <f t="shared" si="11"/>
        <v>276</v>
      </c>
      <c r="F121" s="71">
        <f t="shared" si="11"/>
        <v>20</v>
      </c>
      <c r="G121" s="71">
        <f t="shared" si="11"/>
        <v>247</v>
      </c>
      <c r="H121" s="71">
        <f t="shared" si="11"/>
        <v>40.520000000000003</v>
      </c>
      <c r="I121" s="71">
        <f t="shared" si="11"/>
        <v>343</v>
      </c>
      <c r="J121" s="71">
        <f t="shared" si="11"/>
        <v>8592.48</v>
      </c>
      <c r="K121" s="774">
        <f t="shared" si="11"/>
        <v>253</v>
      </c>
      <c r="L121" s="71">
        <f t="shared" si="11"/>
        <v>18</v>
      </c>
      <c r="M121" s="71">
        <f t="shared" si="11"/>
        <v>34</v>
      </c>
      <c r="N121" s="71">
        <f t="shared" si="11"/>
        <v>237</v>
      </c>
      <c r="O121" s="413"/>
    </row>
    <row r="122" spans="1:15" x14ac:dyDescent="0.2">
      <c r="A122" s="773" t="s">
        <v>177</v>
      </c>
      <c r="B122" s="71">
        <f t="shared" si="11"/>
        <v>449</v>
      </c>
      <c r="C122" s="71">
        <f t="shared" si="11"/>
        <v>9186.24</v>
      </c>
      <c r="D122" s="71">
        <f t="shared" si="11"/>
        <v>12</v>
      </c>
      <c r="E122" s="71">
        <f t="shared" si="11"/>
        <v>240</v>
      </c>
      <c r="F122" s="71">
        <f t="shared" si="11"/>
        <v>23</v>
      </c>
      <c r="G122" s="71">
        <f t="shared" si="11"/>
        <v>273</v>
      </c>
      <c r="H122" s="71">
        <f t="shared" si="11"/>
        <v>47.74</v>
      </c>
      <c r="I122" s="71">
        <f t="shared" si="11"/>
        <v>438</v>
      </c>
      <c r="J122" s="71">
        <f t="shared" si="11"/>
        <v>9200.98</v>
      </c>
      <c r="K122" s="774">
        <f t="shared" si="11"/>
        <v>254</v>
      </c>
      <c r="L122" s="71">
        <f t="shared" si="11"/>
        <v>21</v>
      </c>
      <c r="M122" s="71">
        <f t="shared" si="11"/>
        <v>22</v>
      </c>
      <c r="N122" s="71">
        <f t="shared" si="11"/>
        <v>253</v>
      </c>
      <c r="O122" s="413"/>
    </row>
    <row r="123" spans="1:15" x14ac:dyDescent="0.2">
      <c r="A123" s="773" t="s">
        <v>183</v>
      </c>
      <c r="B123" s="71">
        <f t="shared" si="11"/>
        <v>315</v>
      </c>
      <c r="C123" s="71">
        <f t="shared" si="11"/>
        <v>6435</v>
      </c>
      <c r="D123" s="71">
        <f t="shared" si="11"/>
        <v>8</v>
      </c>
      <c r="E123" s="71">
        <f t="shared" si="11"/>
        <v>151</v>
      </c>
      <c r="F123" s="71">
        <f t="shared" si="11"/>
        <v>12</v>
      </c>
      <c r="G123" s="71">
        <f t="shared" si="11"/>
        <v>154</v>
      </c>
      <c r="H123" s="71">
        <f t="shared" si="11"/>
        <v>153.5</v>
      </c>
      <c r="I123" s="71">
        <f t="shared" si="11"/>
        <v>311</v>
      </c>
      <c r="J123" s="71">
        <f t="shared" si="11"/>
        <v>6585.5</v>
      </c>
      <c r="K123" s="774">
        <f t="shared" si="11"/>
        <v>179</v>
      </c>
      <c r="L123" s="71">
        <f t="shared" si="11"/>
        <v>20</v>
      </c>
      <c r="M123" s="71">
        <f t="shared" si="11"/>
        <v>23</v>
      </c>
      <c r="N123" s="71">
        <f t="shared" si="11"/>
        <v>176</v>
      </c>
      <c r="O123" s="413"/>
    </row>
    <row r="124" spans="1:15" x14ac:dyDescent="0.2">
      <c r="A124" s="773" t="s">
        <v>187</v>
      </c>
      <c r="B124" s="71">
        <f t="shared" si="11"/>
        <v>224</v>
      </c>
      <c r="C124" s="71">
        <f t="shared" si="11"/>
        <v>5930</v>
      </c>
      <c r="D124" s="71">
        <f t="shared" si="11"/>
        <v>8</v>
      </c>
      <c r="E124" s="71">
        <f t="shared" si="11"/>
        <v>227</v>
      </c>
      <c r="F124" s="71">
        <f t="shared" si="11"/>
        <v>12</v>
      </c>
      <c r="G124" s="71">
        <f t="shared" si="11"/>
        <v>190</v>
      </c>
      <c r="H124" s="71">
        <f t="shared" si="11"/>
        <v>28</v>
      </c>
      <c r="I124" s="71">
        <f t="shared" si="11"/>
        <v>220</v>
      </c>
      <c r="J124" s="71">
        <f t="shared" si="11"/>
        <v>5995</v>
      </c>
      <c r="K124" s="774">
        <f t="shared" si="11"/>
        <v>213</v>
      </c>
      <c r="L124" s="71">
        <f t="shared" si="11"/>
        <v>26</v>
      </c>
      <c r="M124" s="71">
        <f t="shared" si="11"/>
        <v>32</v>
      </c>
      <c r="N124" s="71">
        <f t="shared" si="11"/>
        <v>207</v>
      </c>
      <c r="O124" s="413"/>
    </row>
    <row r="125" spans="1:15" x14ac:dyDescent="0.2">
      <c r="A125" s="773" t="s">
        <v>204</v>
      </c>
      <c r="B125" s="71">
        <f t="shared" si="11"/>
        <v>292</v>
      </c>
      <c r="C125" s="71">
        <f t="shared" si="11"/>
        <v>8186.84</v>
      </c>
      <c r="D125" s="71">
        <f t="shared" si="11"/>
        <v>4</v>
      </c>
      <c r="E125" s="71">
        <f t="shared" si="11"/>
        <v>122</v>
      </c>
      <c r="F125" s="71">
        <f t="shared" si="11"/>
        <v>12</v>
      </c>
      <c r="G125" s="71">
        <f t="shared" si="11"/>
        <v>239</v>
      </c>
      <c r="H125" s="71">
        <f t="shared" si="11"/>
        <v>62.64</v>
      </c>
      <c r="I125" s="71">
        <f t="shared" si="11"/>
        <v>284</v>
      </c>
      <c r="J125" s="71">
        <f t="shared" si="11"/>
        <v>8132.48</v>
      </c>
      <c r="K125" s="774">
        <f t="shared" si="11"/>
        <v>147</v>
      </c>
      <c r="L125" s="71">
        <f t="shared" si="11"/>
        <v>13</v>
      </c>
      <c r="M125" s="71">
        <f t="shared" si="11"/>
        <v>10</v>
      </c>
      <c r="N125" s="71">
        <f t="shared" si="11"/>
        <v>150</v>
      </c>
      <c r="O125" s="413"/>
    </row>
    <row r="126" spans="1:15" x14ac:dyDescent="0.2">
      <c r="A126" s="773" t="s">
        <v>206</v>
      </c>
      <c r="B126" s="71">
        <f t="shared" si="11"/>
        <v>283</v>
      </c>
      <c r="C126" s="71">
        <f t="shared" si="11"/>
        <v>8072.96</v>
      </c>
      <c r="D126" s="71">
        <f t="shared" si="11"/>
        <v>12</v>
      </c>
      <c r="E126" s="71">
        <f t="shared" si="11"/>
        <v>362.5</v>
      </c>
      <c r="F126" s="71">
        <f t="shared" si="11"/>
        <v>18</v>
      </c>
      <c r="G126" s="71">
        <f t="shared" si="11"/>
        <v>388.48</v>
      </c>
      <c r="H126" s="71">
        <f t="shared" si="11"/>
        <v>300.89999999999998</v>
      </c>
      <c r="I126" s="71">
        <f t="shared" si="11"/>
        <v>277</v>
      </c>
      <c r="J126" s="71">
        <f t="shared" si="11"/>
        <v>8347.8799999999992</v>
      </c>
      <c r="K126" s="774">
        <f t="shared" si="11"/>
        <v>167</v>
      </c>
      <c r="L126" s="71">
        <f t="shared" si="11"/>
        <v>10</v>
      </c>
      <c r="M126" s="71">
        <f t="shared" si="11"/>
        <v>20</v>
      </c>
      <c r="N126" s="71">
        <f t="shared" si="11"/>
        <v>157</v>
      </c>
      <c r="O126" s="413"/>
    </row>
    <row r="127" spans="1:15" x14ac:dyDescent="0.2">
      <c r="A127" s="773" t="s">
        <v>222</v>
      </c>
      <c r="B127" s="71">
        <f t="shared" ref="B127:N136" si="12">IF(ISERROR(VLOOKUP($B$3&amp;$A127&amp;IF(ISERROR(MATCH($A127,GOR_PP,0))=TRUE,""," total")&amp;period_pp,joinersandleavers,COLUMN()+4,FALSE))=TRUE,0,VLOOKUP($B$3&amp;$A127&amp;IF(ISERROR(MATCH($A127,GOR_PP,0))=TRUE,""," total")&amp;period_pp,joinersandleavers,COLUMN()+4,FALSE))</f>
        <v>397</v>
      </c>
      <c r="C127" s="71">
        <f t="shared" si="12"/>
        <v>7545.32</v>
      </c>
      <c r="D127" s="71">
        <f t="shared" si="12"/>
        <v>9</v>
      </c>
      <c r="E127" s="71">
        <f t="shared" si="12"/>
        <v>148</v>
      </c>
      <c r="F127" s="71">
        <f t="shared" si="12"/>
        <v>24</v>
      </c>
      <c r="G127" s="71">
        <f t="shared" si="12"/>
        <v>238</v>
      </c>
      <c r="H127" s="71">
        <f t="shared" si="12"/>
        <v>95.66</v>
      </c>
      <c r="I127" s="71">
        <f t="shared" si="12"/>
        <v>382</v>
      </c>
      <c r="J127" s="71">
        <f t="shared" si="12"/>
        <v>7550.98</v>
      </c>
      <c r="K127" s="774">
        <f t="shared" si="12"/>
        <v>227</v>
      </c>
      <c r="L127" s="71">
        <f t="shared" si="12"/>
        <v>12</v>
      </c>
      <c r="M127" s="71">
        <f t="shared" si="12"/>
        <v>20</v>
      </c>
      <c r="N127" s="71">
        <f t="shared" si="12"/>
        <v>219</v>
      </c>
      <c r="O127" s="413"/>
    </row>
    <row r="128" spans="1:15" x14ac:dyDescent="0.2">
      <c r="A128" s="773" t="s">
        <v>231</v>
      </c>
      <c r="B128" s="71">
        <f t="shared" si="12"/>
        <v>276</v>
      </c>
      <c r="C128" s="71">
        <f t="shared" si="12"/>
        <v>5264.32</v>
      </c>
      <c r="D128" s="71">
        <f t="shared" si="12"/>
        <v>12</v>
      </c>
      <c r="E128" s="71">
        <f t="shared" si="12"/>
        <v>306</v>
      </c>
      <c r="F128" s="71">
        <f t="shared" si="12"/>
        <v>12</v>
      </c>
      <c r="G128" s="71">
        <f t="shared" si="12"/>
        <v>158</v>
      </c>
      <c r="H128" s="71">
        <f t="shared" si="12"/>
        <v>12.66</v>
      </c>
      <c r="I128" s="71">
        <f t="shared" si="12"/>
        <v>276</v>
      </c>
      <c r="J128" s="71">
        <f t="shared" si="12"/>
        <v>5424.98</v>
      </c>
      <c r="K128" s="774">
        <f t="shared" si="12"/>
        <v>153</v>
      </c>
      <c r="L128" s="71">
        <f t="shared" si="12"/>
        <v>8</v>
      </c>
      <c r="M128" s="71">
        <f t="shared" si="12"/>
        <v>16</v>
      </c>
      <c r="N128" s="71">
        <f t="shared" si="12"/>
        <v>145</v>
      </c>
      <c r="O128" s="413"/>
    </row>
    <row r="129" spans="1:15" x14ac:dyDescent="0.2">
      <c r="A129" s="773" t="s">
        <v>237</v>
      </c>
      <c r="B129" s="71">
        <f t="shared" si="12"/>
        <v>183</v>
      </c>
      <c r="C129" s="71">
        <f t="shared" si="12"/>
        <v>5330.84</v>
      </c>
      <c r="D129" s="71">
        <f t="shared" si="12"/>
        <v>5</v>
      </c>
      <c r="E129" s="71">
        <f t="shared" si="12"/>
        <v>87</v>
      </c>
      <c r="F129" s="71">
        <f t="shared" si="12"/>
        <v>5</v>
      </c>
      <c r="G129" s="71">
        <f t="shared" si="12"/>
        <v>131</v>
      </c>
      <c r="H129" s="71">
        <f t="shared" si="12"/>
        <v>16.62</v>
      </c>
      <c r="I129" s="71">
        <f t="shared" si="12"/>
        <v>183</v>
      </c>
      <c r="J129" s="71">
        <f t="shared" si="12"/>
        <v>5303.46</v>
      </c>
      <c r="K129" s="774">
        <f t="shared" si="12"/>
        <v>98</v>
      </c>
      <c r="L129" s="71">
        <f t="shared" si="12"/>
        <v>11</v>
      </c>
      <c r="M129" s="71">
        <f t="shared" si="12"/>
        <v>19</v>
      </c>
      <c r="N129" s="71">
        <f t="shared" si="12"/>
        <v>90</v>
      </c>
      <c r="O129" s="413"/>
    </row>
    <row r="130" spans="1:15" x14ac:dyDescent="0.2">
      <c r="A130" s="773" t="s">
        <v>241</v>
      </c>
      <c r="B130" s="71">
        <f t="shared" si="12"/>
        <v>282</v>
      </c>
      <c r="C130" s="71">
        <f t="shared" si="12"/>
        <v>6903.96</v>
      </c>
      <c r="D130" s="71">
        <f t="shared" si="12"/>
        <v>8</v>
      </c>
      <c r="E130" s="71">
        <f t="shared" si="12"/>
        <v>231</v>
      </c>
      <c r="F130" s="71">
        <f t="shared" si="12"/>
        <v>11</v>
      </c>
      <c r="G130" s="71">
        <f t="shared" si="12"/>
        <v>150</v>
      </c>
      <c r="H130" s="71">
        <f t="shared" si="12"/>
        <v>-77.98</v>
      </c>
      <c r="I130" s="71">
        <f t="shared" si="12"/>
        <v>279</v>
      </c>
      <c r="J130" s="71">
        <f t="shared" si="12"/>
        <v>6906.98</v>
      </c>
      <c r="K130" s="774">
        <f t="shared" si="12"/>
        <v>177</v>
      </c>
      <c r="L130" s="71">
        <f t="shared" si="12"/>
        <v>21</v>
      </c>
      <c r="M130" s="71">
        <f t="shared" si="12"/>
        <v>21</v>
      </c>
      <c r="N130" s="71">
        <f t="shared" si="12"/>
        <v>177</v>
      </c>
      <c r="O130" s="413"/>
    </row>
    <row r="131" spans="1:15" x14ac:dyDescent="0.2">
      <c r="A131" s="773" t="s">
        <v>242</v>
      </c>
      <c r="B131" s="71">
        <f t="shared" si="12"/>
        <v>343</v>
      </c>
      <c r="C131" s="71">
        <f t="shared" si="12"/>
        <v>9854.44</v>
      </c>
      <c r="D131" s="71">
        <f t="shared" si="12"/>
        <v>8</v>
      </c>
      <c r="E131" s="71">
        <f t="shared" si="12"/>
        <v>321</v>
      </c>
      <c r="F131" s="71">
        <f t="shared" si="12"/>
        <v>22</v>
      </c>
      <c r="G131" s="71">
        <f t="shared" si="12"/>
        <v>440.48</v>
      </c>
      <c r="H131" s="71">
        <f t="shared" si="12"/>
        <v>117.04</v>
      </c>
      <c r="I131" s="71">
        <f t="shared" si="12"/>
        <v>329</v>
      </c>
      <c r="J131" s="71">
        <f t="shared" si="12"/>
        <v>9852</v>
      </c>
      <c r="K131" s="774">
        <f t="shared" si="12"/>
        <v>255</v>
      </c>
      <c r="L131" s="71">
        <f t="shared" si="12"/>
        <v>14</v>
      </c>
      <c r="M131" s="71">
        <f t="shared" si="12"/>
        <v>26</v>
      </c>
      <c r="N131" s="71">
        <f t="shared" si="12"/>
        <v>243</v>
      </c>
      <c r="O131" s="413"/>
    </row>
    <row r="132" spans="1:15" x14ac:dyDescent="0.2">
      <c r="A132" s="773" t="s">
        <v>248</v>
      </c>
      <c r="B132" s="71">
        <f t="shared" si="12"/>
        <v>127</v>
      </c>
      <c r="C132" s="71">
        <f t="shared" si="12"/>
        <v>3940.84</v>
      </c>
      <c r="D132" s="71">
        <f t="shared" si="12"/>
        <v>6</v>
      </c>
      <c r="E132" s="71">
        <f t="shared" si="12"/>
        <v>169</v>
      </c>
      <c r="F132" s="71">
        <f t="shared" si="12"/>
        <v>10</v>
      </c>
      <c r="G132" s="71">
        <f t="shared" si="12"/>
        <v>276</v>
      </c>
      <c r="H132" s="71">
        <f t="shared" si="12"/>
        <v>38.64</v>
      </c>
      <c r="I132" s="71">
        <f t="shared" si="12"/>
        <v>123</v>
      </c>
      <c r="J132" s="71">
        <f t="shared" si="12"/>
        <v>3872.48</v>
      </c>
      <c r="K132" s="774">
        <f t="shared" si="12"/>
        <v>63</v>
      </c>
      <c r="L132" s="71">
        <f t="shared" si="12"/>
        <v>5</v>
      </c>
      <c r="M132" s="71">
        <f t="shared" si="12"/>
        <v>10</v>
      </c>
      <c r="N132" s="71">
        <f t="shared" si="12"/>
        <v>58</v>
      </c>
      <c r="O132" s="413"/>
    </row>
    <row r="133" spans="1:15" ht="22.35" customHeight="1" x14ac:dyDescent="0.2">
      <c r="A133" s="769" t="s">
        <v>269</v>
      </c>
      <c r="B133" s="770">
        <f t="shared" si="12"/>
        <v>10299</v>
      </c>
      <c r="C133" s="770">
        <f t="shared" si="12"/>
        <v>240835.24</v>
      </c>
      <c r="D133" s="770">
        <f t="shared" si="12"/>
        <v>308</v>
      </c>
      <c r="E133" s="770">
        <f t="shared" si="12"/>
        <v>7758.48</v>
      </c>
      <c r="F133" s="770">
        <f t="shared" si="12"/>
        <v>649</v>
      </c>
      <c r="G133" s="770">
        <f t="shared" si="12"/>
        <v>10435.6</v>
      </c>
      <c r="H133" s="770">
        <f t="shared" si="12"/>
        <v>980.02</v>
      </c>
      <c r="I133" s="770">
        <f t="shared" si="12"/>
        <v>9958</v>
      </c>
      <c r="J133" s="770">
        <f t="shared" si="12"/>
        <v>239138.14</v>
      </c>
      <c r="K133" s="771">
        <f t="shared" si="12"/>
        <v>3102</v>
      </c>
      <c r="L133" s="770">
        <f t="shared" si="12"/>
        <v>226</v>
      </c>
      <c r="M133" s="770">
        <f t="shared" si="12"/>
        <v>370</v>
      </c>
      <c r="N133" s="770">
        <f t="shared" si="12"/>
        <v>2958</v>
      </c>
      <c r="O133" s="772"/>
    </row>
    <row r="134" spans="1:15" x14ac:dyDescent="0.2">
      <c r="A134" s="773" t="s">
        <v>116</v>
      </c>
      <c r="B134" s="71">
        <f t="shared" si="12"/>
        <v>210</v>
      </c>
      <c r="C134" s="71">
        <f t="shared" si="12"/>
        <v>3721</v>
      </c>
      <c r="D134" s="71">
        <f t="shared" si="12"/>
        <v>7</v>
      </c>
      <c r="E134" s="71">
        <f t="shared" si="12"/>
        <v>153.5</v>
      </c>
      <c r="F134" s="71">
        <f t="shared" si="12"/>
        <v>8</v>
      </c>
      <c r="G134" s="71">
        <f t="shared" si="12"/>
        <v>90</v>
      </c>
      <c r="H134" s="71">
        <f t="shared" si="12"/>
        <v>11</v>
      </c>
      <c r="I134" s="71">
        <f t="shared" si="12"/>
        <v>209</v>
      </c>
      <c r="J134" s="71">
        <f t="shared" si="12"/>
        <v>3795.5</v>
      </c>
      <c r="K134" s="774">
        <f t="shared" si="12"/>
        <v>56</v>
      </c>
      <c r="L134" s="71">
        <f t="shared" si="12"/>
        <v>2</v>
      </c>
      <c r="M134" s="71">
        <f t="shared" si="12"/>
        <v>16</v>
      </c>
      <c r="N134" s="71">
        <f t="shared" si="12"/>
        <v>42</v>
      </c>
      <c r="O134" s="413"/>
    </row>
    <row r="135" spans="1:15" x14ac:dyDescent="0.2">
      <c r="A135" s="773" t="s">
        <v>119</v>
      </c>
      <c r="B135" s="71">
        <f t="shared" si="12"/>
        <v>227</v>
      </c>
      <c r="C135" s="71">
        <f t="shared" si="12"/>
        <v>7354</v>
      </c>
      <c r="D135" s="71">
        <f t="shared" si="12"/>
        <v>10</v>
      </c>
      <c r="E135" s="71">
        <f t="shared" si="12"/>
        <v>235</v>
      </c>
      <c r="F135" s="71">
        <f t="shared" si="12"/>
        <v>19</v>
      </c>
      <c r="G135" s="71">
        <f t="shared" si="12"/>
        <v>331</v>
      </c>
      <c r="H135" s="71">
        <f t="shared" si="12"/>
        <v>196</v>
      </c>
      <c r="I135" s="71">
        <f t="shared" si="12"/>
        <v>218</v>
      </c>
      <c r="J135" s="71">
        <f t="shared" si="12"/>
        <v>7454</v>
      </c>
      <c r="K135" s="774">
        <f t="shared" si="12"/>
        <v>68</v>
      </c>
      <c r="L135" s="71">
        <f t="shared" si="12"/>
        <v>5</v>
      </c>
      <c r="M135" s="71">
        <f t="shared" si="12"/>
        <v>2</v>
      </c>
      <c r="N135" s="71">
        <f t="shared" si="12"/>
        <v>71</v>
      </c>
      <c r="O135" s="413"/>
    </row>
    <row r="136" spans="1:15" x14ac:dyDescent="0.2">
      <c r="A136" s="773" t="s">
        <v>122</v>
      </c>
      <c r="B136" s="71">
        <f t="shared" si="12"/>
        <v>750</v>
      </c>
      <c r="C136" s="71">
        <f t="shared" si="12"/>
        <v>16870.28</v>
      </c>
      <c r="D136" s="71">
        <f t="shared" si="12"/>
        <v>29</v>
      </c>
      <c r="E136" s="71">
        <f t="shared" si="12"/>
        <v>785</v>
      </c>
      <c r="F136" s="71">
        <f t="shared" si="12"/>
        <v>52</v>
      </c>
      <c r="G136" s="71">
        <f t="shared" si="12"/>
        <v>769</v>
      </c>
      <c r="H136" s="71">
        <f t="shared" si="12"/>
        <v>149.69999999999999</v>
      </c>
      <c r="I136" s="71">
        <f t="shared" si="12"/>
        <v>727</v>
      </c>
      <c r="J136" s="71">
        <f t="shared" si="12"/>
        <v>17035.98</v>
      </c>
      <c r="K136" s="774">
        <f t="shared" si="12"/>
        <v>268</v>
      </c>
      <c r="L136" s="71">
        <f t="shared" si="12"/>
        <v>14</v>
      </c>
      <c r="M136" s="71">
        <f t="shared" si="12"/>
        <v>24</v>
      </c>
      <c r="N136" s="71">
        <f t="shared" si="12"/>
        <v>258</v>
      </c>
      <c r="O136" s="413"/>
    </row>
    <row r="137" spans="1:15" x14ac:dyDescent="0.2">
      <c r="A137" s="773" t="s">
        <v>145</v>
      </c>
      <c r="B137" s="71">
        <f t="shared" ref="B137:N146" si="13">IF(ISERROR(VLOOKUP($B$3&amp;$A137&amp;IF(ISERROR(MATCH($A137,GOR_PP,0))=TRUE,""," total")&amp;period_pp,joinersandleavers,COLUMN()+4,FALSE))=TRUE,0,VLOOKUP($B$3&amp;$A137&amp;IF(ISERROR(MATCH($A137,GOR_PP,0))=TRUE,""," total")&amp;period_pp,joinersandleavers,COLUMN()+4,FALSE))</f>
        <v>363</v>
      </c>
      <c r="C137" s="71">
        <f t="shared" si="13"/>
        <v>8913.84</v>
      </c>
      <c r="D137" s="71">
        <f t="shared" si="13"/>
        <v>12</v>
      </c>
      <c r="E137" s="71">
        <f t="shared" si="13"/>
        <v>226</v>
      </c>
      <c r="F137" s="71">
        <f t="shared" si="13"/>
        <v>19</v>
      </c>
      <c r="G137" s="71">
        <f t="shared" si="13"/>
        <v>376</v>
      </c>
      <c r="H137" s="71">
        <f t="shared" si="13"/>
        <v>5.16</v>
      </c>
      <c r="I137" s="71">
        <f t="shared" si="13"/>
        <v>356</v>
      </c>
      <c r="J137" s="71">
        <f t="shared" si="13"/>
        <v>8769</v>
      </c>
      <c r="K137" s="774">
        <f t="shared" si="13"/>
        <v>97</v>
      </c>
      <c r="L137" s="71">
        <f t="shared" si="13"/>
        <v>9</v>
      </c>
      <c r="M137" s="71">
        <f t="shared" si="13"/>
        <v>14</v>
      </c>
      <c r="N137" s="71">
        <f t="shared" si="13"/>
        <v>92</v>
      </c>
      <c r="O137" s="413"/>
    </row>
    <row r="138" spans="1:15" x14ac:dyDescent="0.2">
      <c r="A138" s="773" t="s">
        <v>154</v>
      </c>
      <c r="B138" s="71">
        <f t="shared" si="13"/>
        <v>1688</v>
      </c>
      <c r="C138" s="71">
        <f t="shared" si="13"/>
        <v>40200.800000000003</v>
      </c>
      <c r="D138" s="71">
        <f t="shared" si="13"/>
        <v>52</v>
      </c>
      <c r="E138" s="71">
        <f t="shared" si="13"/>
        <v>1126.5</v>
      </c>
      <c r="F138" s="71">
        <f t="shared" si="13"/>
        <v>103</v>
      </c>
      <c r="G138" s="71">
        <f t="shared" si="13"/>
        <v>1317.8</v>
      </c>
      <c r="H138" s="71">
        <f t="shared" si="13"/>
        <v>285.38</v>
      </c>
      <c r="I138" s="71">
        <f t="shared" si="13"/>
        <v>1637</v>
      </c>
      <c r="J138" s="71">
        <f t="shared" si="13"/>
        <v>40294.879999999997</v>
      </c>
      <c r="K138" s="774">
        <f t="shared" si="13"/>
        <v>471</v>
      </c>
      <c r="L138" s="71">
        <f t="shared" si="13"/>
        <v>48</v>
      </c>
      <c r="M138" s="71">
        <f t="shared" si="13"/>
        <v>50</v>
      </c>
      <c r="N138" s="71">
        <f t="shared" si="13"/>
        <v>469</v>
      </c>
      <c r="O138" s="413"/>
    </row>
    <row r="139" spans="1:15" x14ac:dyDescent="0.2">
      <c r="A139" s="773" t="s">
        <v>163</v>
      </c>
      <c r="B139" s="71">
        <f t="shared" si="13"/>
        <v>79</v>
      </c>
      <c r="C139" s="71">
        <f t="shared" si="13"/>
        <v>2510.48</v>
      </c>
      <c r="D139" s="71">
        <f t="shared" si="13"/>
        <v>3</v>
      </c>
      <c r="E139" s="71">
        <f t="shared" si="13"/>
        <v>29</v>
      </c>
      <c r="F139" s="71">
        <f t="shared" si="13"/>
        <v>7</v>
      </c>
      <c r="G139" s="71">
        <f t="shared" si="13"/>
        <v>232</v>
      </c>
      <c r="H139" s="71">
        <f t="shared" si="13"/>
        <v>3.02</v>
      </c>
      <c r="I139" s="71">
        <f t="shared" si="13"/>
        <v>75</v>
      </c>
      <c r="J139" s="71">
        <f t="shared" si="13"/>
        <v>2310.5</v>
      </c>
      <c r="K139" s="774">
        <f t="shared" si="13"/>
        <v>16</v>
      </c>
      <c r="L139" s="71">
        <f t="shared" si="13"/>
        <v>1</v>
      </c>
      <c r="M139" s="71">
        <f t="shared" si="13"/>
        <v>1</v>
      </c>
      <c r="N139" s="71">
        <f t="shared" si="13"/>
        <v>16</v>
      </c>
      <c r="O139" s="413"/>
    </row>
    <row r="140" spans="1:15" x14ac:dyDescent="0.2">
      <c r="A140" s="773" t="s">
        <v>167</v>
      </c>
      <c r="B140" s="71">
        <f t="shared" si="13"/>
        <v>1580</v>
      </c>
      <c r="C140" s="71">
        <f t="shared" si="13"/>
        <v>35650.480000000003</v>
      </c>
      <c r="D140" s="71">
        <f t="shared" si="13"/>
        <v>40</v>
      </c>
      <c r="E140" s="71">
        <f t="shared" si="13"/>
        <v>911</v>
      </c>
      <c r="F140" s="71">
        <f t="shared" si="13"/>
        <v>83</v>
      </c>
      <c r="G140" s="71">
        <f t="shared" si="13"/>
        <v>1238</v>
      </c>
      <c r="H140" s="71">
        <f t="shared" si="13"/>
        <v>81.96</v>
      </c>
      <c r="I140" s="71">
        <f t="shared" si="13"/>
        <v>1537</v>
      </c>
      <c r="J140" s="71">
        <f t="shared" si="13"/>
        <v>35405.440000000002</v>
      </c>
      <c r="K140" s="774">
        <f t="shared" si="13"/>
        <v>439</v>
      </c>
      <c r="L140" s="71">
        <f t="shared" si="13"/>
        <v>34</v>
      </c>
      <c r="M140" s="71">
        <f t="shared" si="13"/>
        <v>54</v>
      </c>
      <c r="N140" s="71">
        <f t="shared" si="13"/>
        <v>419</v>
      </c>
      <c r="O140" s="413"/>
    </row>
    <row r="141" spans="1:15" x14ac:dyDescent="0.2">
      <c r="A141" s="773" t="s">
        <v>182</v>
      </c>
      <c r="B141" s="71">
        <f t="shared" si="13"/>
        <v>272</v>
      </c>
      <c r="C141" s="71">
        <f t="shared" si="13"/>
        <v>5898.48</v>
      </c>
      <c r="D141" s="71">
        <f t="shared" si="13"/>
        <v>8</v>
      </c>
      <c r="E141" s="71">
        <f t="shared" si="13"/>
        <v>190</v>
      </c>
      <c r="F141" s="71">
        <f t="shared" si="13"/>
        <v>13</v>
      </c>
      <c r="G141" s="71">
        <f t="shared" si="13"/>
        <v>134.47999999999999</v>
      </c>
      <c r="H141" s="71">
        <f t="shared" si="13"/>
        <v>-10</v>
      </c>
      <c r="I141" s="71">
        <f t="shared" si="13"/>
        <v>267</v>
      </c>
      <c r="J141" s="71">
        <f t="shared" si="13"/>
        <v>5944</v>
      </c>
      <c r="K141" s="774">
        <f t="shared" si="13"/>
        <v>63</v>
      </c>
      <c r="L141" s="71">
        <f t="shared" si="13"/>
        <v>6</v>
      </c>
      <c r="M141" s="71">
        <f t="shared" si="13"/>
        <v>14</v>
      </c>
      <c r="N141" s="71">
        <f t="shared" si="13"/>
        <v>55</v>
      </c>
      <c r="O141" s="413"/>
    </row>
    <row r="142" spans="1:15" x14ac:dyDescent="0.2">
      <c r="A142" s="773" t="s">
        <v>185</v>
      </c>
      <c r="B142" s="71">
        <f t="shared" si="13"/>
        <v>319</v>
      </c>
      <c r="C142" s="71">
        <f t="shared" si="13"/>
        <v>8214.48</v>
      </c>
      <c r="D142" s="71">
        <f t="shared" si="13"/>
        <v>12</v>
      </c>
      <c r="E142" s="71">
        <f t="shared" si="13"/>
        <v>369.5</v>
      </c>
      <c r="F142" s="71">
        <f t="shared" si="13"/>
        <v>24</v>
      </c>
      <c r="G142" s="71">
        <f t="shared" si="13"/>
        <v>463</v>
      </c>
      <c r="H142" s="71">
        <f t="shared" si="13"/>
        <v>-83.98</v>
      </c>
      <c r="I142" s="71">
        <f t="shared" si="13"/>
        <v>307</v>
      </c>
      <c r="J142" s="71">
        <f t="shared" si="13"/>
        <v>8037</v>
      </c>
      <c r="K142" s="774">
        <f t="shared" si="13"/>
        <v>93</v>
      </c>
      <c r="L142" s="71">
        <f t="shared" si="13"/>
        <v>15</v>
      </c>
      <c r="M142" s="71">
        <f t="shared" si="13"/>
        <v>4</v>
      </c>
      <c r="N142" s="71">
        <f t="shared" si="13"/>
        <v>104</v>
      </c>
      <c r="O142" s="413"/>
    </row>
    <row r="143" spans="1:15" x14ac:dyDescent="0.2">
      <c r="A143" s="773" t="s">
        <v>199</v>
      </c>
      <c r="B143" s="71">
        <f t="shared" si="13"/>
        <v>717</v>
      </c>
      <c r="C143" s="71">
        <f t="shared" si="13"/>
        <v>17412.32</v>
      </c>
      <c r="D143" s="71">
        <f t="shared" si="13"/>
        <v>14</v>
      </c>
      <c r="E143" s="71">
        <f t="shared" si="13"/>
        <v>375</v>
      </c>
      <c r="F143" s="71">
        <f t="shared" si="13"/>
        <v>45</v>
      </c>
      <c r="G143" s="71">
        <f t="shared" si="13"/>
        <v>863</v>
      </c>
      <c r="H143" s="71">
        <f t="shared" si="13"/>
        <v>51.16</v>
      </c>
      <c r="I143" s="71">
        <f t="shared" si="13"/>
        <v>686</v>
      </c>
      <c r="J143" s="71">
        <f t="shared" si="13"/>
        <v>16975.48</v>
      </c>
      <c r="K143" s="774">
        <f t="shared" si="13"/>
        <v>271</v>
      </c>
      <c r="L143" s="71">
        <f t="shared" si="13"/>
        <v>25</v>
      </c>
      <c r="M143" s="71">
        <f t="shared" si="13"/>
        <v>28</v>
      </c>
      <c r="N143" s="71">
        <f t="shared" si="13"/>
        <v>268</v>
      </c>
      <c r="O143" s="413"/>
    </row>
    <row r="144" spans="1:15" x14ac:dyDescent="0.2">
      <c r="A144" s="773" t="s">
        <v>202</v>
      </c>
      <c r="B144" s="71">
        <f t="shared" si="13"/>
        <v>175</v>
      </c>
      <c r="C144" s="71">
        <f t="shared" si="13"/>
        <v>5006.68</v>
      </c>
      <c r="D144" s="71">
        <f t="shared" si="13"/>
        <v>6</v>
      </c>
      <c r="E144" s="71">
        <f t="shared" si="13"/>
        <v>217</v>
      </c>
      <c r="F144" s="71">
        <f t="shared" si="13"/>
        <v>20</v>
      </c>
      <c r="G144" s="71">
        <f t="shared" si="13"/>
        <v>403</v>
      </c>
      <c r="H144" s="71">
        <f t="shared" si="13"/>
        <v>38.28</v>
      </c>
      <c r="I144" s="71">
        <f t="shared" si="13"/>
        <v>161</v>
      </c>
      <c r="J144" s="71">
        <f t="shared" si="13"/>
        <v>4858.96</v>
      </c>
      <c r="K144" s="774">
        <f t="shared" si="13"/>
        <v>23</v>
      </c>
      <c r="L144" s="71">
        <f t="shared" si="13"/>
        <v>2</v>
      </c>
      <c r="M144" s="71">
        <f t="shared" si="13"/>
        <v>1</v>
      </c>
      <c r="N144" s="71">
        <f t="shared" si="13"/>
        <v>24</v>
      </c>
      <c r="O144" s="413"/>
    </row>
    <row r="145" spans="1:15" x14ac:dyDescent="0.2">
      <c r="A145" s="773" t="s">
        <v>203</v>
      </c>
      <c r="B145" s="71">
        <f t="shared" si="13"/>
        <v>171</v>
      </c>
      <c r="C145" s="71">
        <f t="shared" si="13"/>
        <v>4409.68</v>
      </c>
      <c r="D145" s="71">
        <f t="shared" si="13"/>
        <v>1</v>
      </c>
      <c r="E145" s="71">
        <f t="shared" si="13"/>
        <v>40</v>
      </c>
      <c r="F145" s="71">
        <f t="shared" si="13"/>
        <v>11</v>
      </c>
      <c r="G145" s="71">
        <f t="shared" si="13"/>
        <v>138</v>
      </c>
      <c r="H145" s="71">
        <f t="shared" si="13"/>
        <v>-22.68</v>
      </c>
      <c r="I145" s="71">
        <f t="shared" si="13"/>
        <v>161</v>
      </c>
      <c r="J145" s="71">
        <f t="shared" si="13"/>
        <v>4289</v>
      </c>
      <c r="K145" s="774">
        <f t="shared" si="13"/>
        <v>57</v>
      </c>
      <c r="L145" s="71">
        <f t="shared" si="13"/>
        <v>3</v>
      </c>
      <c r="M145" s="71">
        <f t="shared" si="13"/>
        <v>6</v>
      </c>
      <c r="N145" s="71">
        <f t="shared" si="13"/>
        <v>54</v>
      </c>
      <c r="O145" s="413"/>
    </row>
    <row r="146" spans="1:15" x14ac:dyDescent="0.2">
      <c r="A146" s="773" t="s">
        <v>215</v>
      </c>
      <c r="B146" s="71">
        <f t="shared" si="13"/>
        <v>131</v>
      </c>
      <c r="C146" s="71">
        <f t="shared" si="13"/>
        <v>2601.84</v>
      </c>
      <c r="D146" s="71">
        <f t="shared" si="13"/>
        <v>2</v>
      </c>
      <c r="E146" s="71">
        <f t="shared" si="13"/>
        <v>30.5</v>
      </c>
      <c r="F146" s="71">
        <f t="shared" si="13"/>
        <v>7</v>
      </c>
      <c r="G146" s="71">
        <f t="shared" si="13"/>
        <v>97.84</v>
      </c>
      <c r="H146" s="71">
        <f t="shared" si="13"/>
        <v>11</v>
      </c>
      <c r="I146" s="71">
        <f t="shared" si="13"/>
        <v>126</v>
      </c>
      <c r="J146" s="71">
        <f t="shared" si="13"/>
        <v>2545.5</v>
      </c>
      <c r="K146" s="774">
        <f t="shared" si="13"/>
        <v>45</v>
      </c>
      <c r="L146" s="71">
        <f t="shared" si="13"/>
        <v>1</v>
      </c>
      <c r="M146" s="71">
        <f t="shared" si="13"/>
        <v>1</v>
      </c>
      <c r="N146" s="71">
        <f t="shared" si="13"/>
        <v>45</v>
      </c>
      <c r="O146" s="413"/>
    </row>
    <row r="147" spans="1:15" x14ac:dyDescent="0.2">
      <c r="A147" s="773" t="s">
        <v>220</v>
      </c>
      <c r="B147" s="71">
        <f t="shared" ref="B147:N156" si="14">IF(ISERROR(VLOOKUP($B$3&amp;$A147&amp;IF(ISERROR(MATCH($A147,GOR_PP,0))=TRUE,""," total")&amp;period_pp,joinersandleavers,COLUMN()+4,FALSE))=TRUE,0,VLOOKUP($B$3&amp;$A147&amp;IF(ISERROR(MATCH($A147,GOR_PP,0))=TRUE,""," total")&amp;period_pp,joinersandleavers,COLUMN()+4,FALSE))</f>
        <v>219</v>
      </c>
      <c r="C147" s="71">
        <f t="shared" si="14"/>
        <v>5802.48</v>
      </c>
      <c r="D147" s="71">
        <f t="shared" si="14"/>
        <v>3</v>
      </c>
      <c r="E147" s="71">
        <f t="shared" si="14"/>
        <v>142</v>
      </c>
      <c r="F147" s="71">
        <f t="shared" si="14"/>
        <v>13</v>
      </c>
      <c r="G147" s="71">
        <f t="shared" si="14"/>
        <v>282</v>
      </c>
      <c r="H147" s="71">
        <f t="shared" si="14"/>
        <v>4.0199999999999996</v>
      </c>
      <c r="I147" s="71">
        <f t="shared" si="14"/>
        <v>209</v>
      </c>
      <c r="J147" s="71">
        <f t="shared" si="14"/>
        <v>5666.5</v>
      </c>
      <c r="K147" s="774">
        <f t="shared" si="14"/>
        <v>61</v>
      </c>
      <c r="L147" s="71">
        <f t="shared" si="14"/>
        <v>6</v>
      </c>
      <c r="M147" s="71">
        <f t="shared" si="14"/>
        <v>3</v>
      </c>
      <c r="N147" s="71">
        <f t="shared" si="14"/>
        <v>64</v>
      </c>
      <c r="O147" s="413"/>
    </row>
    <row r="148" spans="1:15" x14ac:dyDescent="0.2">
      <c r="A148" s="773" t="s">
        <v>230</v>
      </c>
      <c r="B148" s="71">
        <f t="shared" si="14"/>
        <v>1753</v>
      </c>
      <c r="C148" s="71">
        <f t="shared" si="14"/>
        <v>37518.32</v>
      </c>
      <c r="D148" s="71">
        <f t="shared" si="14"/>
        <v>59</v>
      </c>
      <c r="E148" s="71">
        <f t="shared" si="14"/>
        <v>1517.98</v>
      </c>
      <c r="F148" s="71">
        <f t="shared" si="14"/>
        <v>113</v>
      </c>
      <c r="G148" s="71">
        <f t="shared" si="14"/>
        <v>1602.48</v>
      </c>
      <c r="H148" s="71">
        <f t="shared" si="14"/>
        <v>100.6</v>
      </c>
      <c r="I148" s="71">
        <f t="shared" si="14"/>
        <v>1699</v>
      </c>
      <c r="J148" s="71">
        <f t="shared" si="14"/>
        <v>37534.42</v>
      </c>
      <c r="K148" s="774">
        <f t="shared" si="14"/>
        <v>633</v>
      </c>
      <c r="L148" s="71">
        <f t="shared" si="14"/>
        <v>28</v>
      </c>
      <c r="M148" s="71">
        <f t="shared" si="14"/>
        <v>92</v>
      </c>
      <c r="N148" s="71">
        <f t="shared" si="14"/>
        <v>569</v>
      </c>
      <c r="O148" s="413"/>
    </row>
    <row r="149" spans="1:15" x14ac:dyDescent="0.2">
      <c r="A149" s="773" t="s">
        <v>245</v>
      </c>
      <c r="B149" s="71">
        <f t="shared" si="14"/>
        <v>214</v>
      </c>
      <c r="C149" s="71">
        <f t="shared" si="14"/>
        <v>5093</v>
      </c>
      <c r="D149" s="71">
        <f t="shared" si="14"/>
        <v>5</v>
      </c>
      <c r="E149" s="71">
        <f t="shared" si="14"/>
        <v>110</v>
      </c>
      <c r="F149" s="71">
        <f t="shared" si="14"/>
        <v>18</v>
      </c>
      <c r="G149" s="71">
        <f t="shared" si="14"/>
        <v>348</v>
      </c>
      <c r="H149" s="71">
        <f t="shared" si="14"/>
        <v>6</v>
      </c>
      <c r="I149" s="71">
        <f t="shared" si="14"/>
        <v>201</v>
      </c>
      <c r="J149" s="71">
        <f t="shared" si="14"/>
        <v>4861</v>
      </c>
      <c r="K149" s="774">
        <f t="shared" si="14"/>
        <v>45</v>
      </c>
      <c r="L149" s="71">
        <f t="shared" si="14"/>
        <v>6</v>
      </c>
      <c r="M149" s="71">
        <f t="shared" si="14"/>
        <v>6</v>
      </c>
      <c r="N149" s="71">
        <f t="shared" si="14"/>
        <v>45</v>
      </c>
      <c r="O149" s="413"/>
    </row>
    <row r="150" spans="1:15" x14ac:dyDescent="0.2">
      <c r="A150" s="773" t="s">
        <v>247</v>
      </c>
      <c r="B150" s="71">
        <f t="shared" si="14"/>
        <v>953</v>
      </c>
      <c r="C150" s="71">
        <f t="shared" si="14"/>
        <v>21972.76</v>
      </c>
      <c r="D150" s="71">
        <f t="shared" si="14"/>
        <v>34</v>
      </c>
      <c r="E150" s="71">
        <f t="shared" si="14"/>
        <v>934</v>
      </c>
      <c r="F150" s="71">
        <f t="shared" si="14"/>
        <v>67</v>
      </c>
      <c r="G150" s="71">
        <f t="shared" si="14"/>
        <v>1204</v>
      </c>
      <c r="H150" s="71">
        <f t="shared" si="14"/>
        <v>117.72</v>
      </c>
      <c r="I150" s="71">
        <f t="shared" si="14"/>
        <v>920</v>
      </c>
      <c r="J150" s="71">
        <f t="shared" si="14"/>
        <v>21820.48</v>
      </c>
      <c r="K150" s="774">
        <f t="shared" si="14"/>
        <v>230</v>
      </c>
      <c r="L150" s="71">
        <f t="shared" si="14"/>
        <v>16</v>
      </c>
      <c r="M150" s="71">
        <f t="shared" si="14"/>
        <v>36</v>
      </c>
      <c r="N150" s="71">
        <f t="shared" si="14"/>
        <v>210</v>
      </c>
      <c r="O150" s="413"/>
    </row>
    <row r="151" spans="1:15" x14ac:dyDescent="0.2">
      <c r="A151" s="773" t="s">
        <v>251</v>
      </c>
      <c r="B151" s="71">
        <f t="shared" si="14"/>
        <v>201</v>
      </c>
      <c r="C151" s="71">
        <f t="shared" si="14"/>
        <v>4533</v>
      </c>
      <c r="D151" s="71">
        <f t="shared" si="14"/>
        <v>4</v>
      </c>
      <c r="E151" s="71">
        <f t="shared" si="14"/>
        <v>90</v>
      </c>
      <c r="F151" s="71">
        <f t="shared" si="14"/>
        <v>13</v>
      </c>
      <c r="G151" s="71">
        <f t="shared" si="14"/>
        <v>191</v>
      </c>
      <c r="H151" s="71">
        <f t="shared" si="14"/>
        <v>3</v>
      </c>
      <c r="I151" s="71">
        <f t="shared" si="14"/>
        <v>192</v>
      </c>
      <c r="J151" s="71">
        <f t="shared" si="14"/>
        <v>4435</v>
      </c>
      <c r="K151" s="774">
        <f t="shared" si="14"/>
        <v>86</v>
      </c>
      <c r="L151" s="71">
        <f t="shared" si="14"/>
        <v>4</v>
      </c>
      <c r="M151" s="71">
        <f t="shared" si="14"/>
        <v>8</v>
      </c>
      <c r="N151" s="71">
        <f t="shared" si="14"/>
        <v>82</v>
      </c>
      <c r="O151" s="413"/>
    </row>
    <row r="152" spans="1:15" x14ac:dyDescent="0.2">
      <c r="A152" s="773" t="s">
        <v>253</v>
      </c>
      <c r="B152" s="71">
        <f t="shared" si="14"/>
        <v>277</v>
      </c>
      <c r="C152" s="71">
        <f t="shared" si="14"/>
        <v>7151.32</v>
      </c>
      <c r="D152" s="71">
        <f t="shared" si="14"/>
        <v>13</v>
      </c>
      <c r="E152" s="71">
        <f t="shared" si="14"/>
        <v>386</v>
      </c>
      <c r="F152" s="71">
        <f t="shared" si="14"/>
        <v>20</v>
      </c>
      <c r="G152" s="71">
        <f t="shared" si="14"/>
        <v>461</v>
      </c>
      <c r="H152" s="71">
        <f t="shared" si="14"/>
        <v>29.18</v>
      </c>
      <c r="I152" s="71">
        <f t="shared" si="14"/>
        <v>270</v>
      </c>
      <c r="J152" s="71">
        <f t="shared" si="14"/>
        <v>7105.5</v>
      </c>
      <c r="K152" s="774">
        <f t="shared" si="14"/>
        <v>80</v>
      </c>
      <c r="L152" s="71">
        <f t="shared" si="14"/>
        <v>6</v>
      </c>
      <c r="M152" s="71">
        <f t="shared" si="14"/>
        <v>15</v>
      </c>
      <c r="N152" s="71">
        <f t="shared" si="14"/>
        <v>71</v>
      </c>
      <c r="O152" s="413"/>
    </row>
    <row r="153" spans="1:15" ht="22.35" customHeight="1" x14ac:dyDescent="0.2">
      <c r="A153" s="769" t="s">
        <v>270</v>
      </c>
      <c r="B153" s="770">
        <f t="shared" si="14"/>
        <v>5128</v>
      </c>
      <c r="C153" s="770">
        <f t="shared" si="14"/>
        <v>115877.12</v>
      </c>
      <c r="D153" s="770">
        <f t="shared" si="14"/>
        <v>137</v>
      </c>
      <c r="E153" s="770">
        <f t="shared" si="14"/>
        <v>3565</v>
      </c>
      <c r="F153" s="770">
        <f t="shared" si="14"/>
        <v>391</v>
      </c>
      <c r="G153" s="770">
        <f t="shared" si="14"/>
        <v>5614.48</v>
      </c>
      <c r="H153" s="770">
        <f t="shared" si="14"/>
        <v>1273.6600000000001</v>
      </c>
      <c r="I153" s="770">
        <f t="shared" si="14"/>
        <v>4874</v>
      </c>
      <c r="J153" s="770">
        <f t="shared" si="14"/>
        <v>115101.3</v>
      </c>
      <c r="K153" s="771">
        <f t="shared" si="14"/>
        <v>1057</v>
      </c>
      <c r="L153" s="770">
        <f t="shared" si="14"/>
        <v>129</v>
      </c>
      <c r="M153" s="770">
        <f t="shared" si="14"/>
        <v>127</v>
      </c>
      <c r="N153" s="770">
        <f t="shared" si="14"/>
        <v>1059</v>
      </c>
      <c r="O153" s="772"/>
    </row>
    <row r="154" spans="1:15" x14ac:dyDescent="0.2">
      <c r="A154" s="773" t="s">
        <v>108</v>
      </c>
      <c r="B154" s="71">
        <f t="shared" si="14"/>
        <v>188</v>
      </c>
      <c r="C154" s="71">
        <f t="shared" si="14"/>
        <v>4255</v>
      </c>
      <c r="D154" s="71">
        <f t="shared" si="14"/>
        <v>5</v>
      </c>
      <c r="E154" s="71">
        <f t="shared" si="14"/>
        <v>104</v>
      </c>
      <c r="F154" s="71">
        <f t="shared" si="14"/>
        <v>18</v>
      </c>
      <c r="G154" s="71">
        <f t="shared" si="14"/>
        <v>398</v>
      </c>
      <c r="H154" s="71">
        <f t="shared" si="14"/>
        <v>49</v>
      </c>
      <c r="I154" s="71">
        <f t="shared" si="14"/>
        <v>175</v>
      </c>
      <c r="J154" s="71">
        <f t="shared" si="14"/>
        <v>4010</v>
      </c>
      <c r="K154" s="774">
        <f t="shared" si="14"/>
        <v>51</v>
      </c>
      <c r="L154" s="71">
        <f t="shared" si="14"/>
        <v>10</v>
      </c>
      <c r="M154" s="71">
        <f t="shared" si="14"/>
        <v>1</v>
      </c>
      <c r="N154" s="71">
        <f t="shared" si="14"/>
        <v>60</v>
      </c>
      <c r="O154" s="413"/>
    </row>
    <row r="155" spans="1:15" x14ac:dyDescent="0.2">
      <c r="A155" s="773" t="s">
        <v>115</v>
      </c>
      <c r="B155" s="71">
        <f t="shared" si="14"/>
        <v>339</v>
      </c>
      <c r="C155" s="71">
        <f t="shared" si="14"/>
        <v>8293.64</v>
      </c>
      <c r="D155" s="71">
        <f t="shared" si="14"/>
        <v>7</v>
      </c>
      <c r="E155" s="71">
        <f t="shared" si="14"/>
        <v>133</v>
      </c>
      <c r="F155" s="71">
        <f t="shared" si="14"/>
        <v>18</v>
      </c>
      <c r="G155" s="71">
        <f t="shared" si="14"/>
        <v>207</v>
      </c>
      <c r="H155" s="71">
        <f t="shared" si="14"/>
        <v>69.319999999999993</v>
      </c>
      <c r="I155" s="71">
        <f t="shared" si="14"/>
        <v>328</v>
      </c>
      <c r="J155" s="71">
        <f t="shared" si="14"/>
        <v>8288.9599999999991</v>
      </c>
      <c r="K155" s="774">
        <f t="shared" si="14"/>
        <v>60</v>
      </c>
      <c r="L155" s="71">
        <f t="shared" si="14"/>
        <v>7</v>
      </c>
      <c r="M155" s="71">
        <f t="shared" si="14"/>
        <v>7</v>
      </c>
      <c r="N155" s="71">
        <f t="shared" si="14"/>
        <v>60</v>
      </c>
      <c r="O155" s="413"/>
    </row>
    <row r="156" spans="1:15" x14ac:dyDescent="0.2">
      <c r="A156" s="773" t="s">
        <v>120</v>
      </c>
      <c r="B156" s="71">
        <f t="shared" si="14"/>
        <v>466</v>
      </c>
      <c r="C156" s="71">
        <f t="shared" si="14"/>
        <v>10430.6</v>
      </c>
      <c r="D156" s="71">
        <f t="shared" si="14"/>
        <v>14</v>
      </c>
      <c r="E156" s="71">
        <f t="shared" si="14"/>
        <v>320</v>
      </c>
      <c r="F156" s="71">
        <f t="shared" si="14"/>
        <v>47</v>
      </c>
      <c r="G156" s="71">
        <f t="shared" si="14"/>
        <v>420</v>
      </c>
      <c r="H156" s="71">
        <f t="shared" si="14"/>
        <v>647.88</v>
      </c>
      <c r="I156" s="71">
        <f t="shared" si="14"/>
        <v>433</v>
      </c>
      <c r="J156" s="71">
        <f t="shared" si="14"/>
        <v>10978.48</v>
      </c>
      <c r="K156" s="774">
        <f t="shared" si="14"/>
        <v>172</v>
      </c>
      <c r="L156" s="71">
        <f t="shared" si="14"/>
        <v>20</v>
      </c>
      <c r="M156" s="71">
        <f t="shared" si="14"/>
        <v>21</v>
      </c>
      <c r="N156" s="71">
        <f t="shared" si="14"/>
        <v>171</v>
      </c>
      <c r="O156" s="413"/>
    </row>
    <row r="157" spans="1:15" x14ac:dyDescent="0.2">
      <c r="A157" s="773" t="s">
        <v>131</v>
      </c>
      <c r="B157" s="71">
        <f t="shared" ref="B157:N169" si="15">IF(ISERROR(VLOOKUP($B$3&amp;$A157&amp;IF(ISERROR(MATCH($A157,GOR_PP,0))=TRUE,""," total")&amp;period_pp,joinersandleavers,COLUMN()+4,FALSE))=TRUE,0,VLOOKUP($B$3&amp;$A157&amp;IF(ISERROR(MATCH($A157,GOR_PP,0))=TRUE,""," total")&amp;period_pp,joinersandleavers,COLUMN()+4,FALSE))</f>
        <v>423</v>
      </c>
      <c r="C157" s="71">
        <f t="shared" si="15"/>
        <v>8996.16</v>
      </c>
      <c r="D157" s="71">
        <f t="shared" si="15"/>
        <v>12</v>
      </c>
      <c r="E157" s="71">
        <f t="shared" si="15"/>
        <v>450</v>
      </c>
      <c r="F157" s="71">
        <f t="shared" si="15"/>
        <v>41</v>
      </c>
      <c r="G157" s="71">
        <f t="shared" si="15"/>
        <v>555</v>
      </c>
      <c r="H157" s="71">
        <f t="shared" si="15"/>
        <v>70.819999999999993</v>
      </c>
      <c r="I157" s="71">
        <f t="shared" si="15"/>
        <v>394</v>
      </c>
      <c r="J157" s="71">
        <f t="shared" si="15"/>
        <v>8961.98</v>
      </c>
      <c r="K157" s="774">
        <f t="shared" si="15"/>
        <v>54</v>
      </c>
      <c r="L157" s="71">
        <f t="shared" si="15"/>
        <v>8</v>
      </c>
      <c r="M157" s="71">
        <f t="shared" si="15"/>
        <v>8</v>
      </c>
      <c r="N157" s="71">
        <f t="shared" si="15"/>
        <v>54</v>
      </c>
      <c r="O157" s="413"/>
    </row>
    <row r="158" spans="1:15" x14ac:dyDescent="0.2">
      <c r="A158" s="773" t="s">
        <v>138</v>
      </c>
      <c r="B158" s="71">
        <f t="shared" si="15"/>
        <v>662</v>
      </c>
      <c r="C158" s="71">
        <f t="shared" si="15"/>
        <v>13161.44</v>
      </c>
      <c r="D158" s="71">
        <f t="shared" si="15"/>
        <v>24</v>
      </c>
      <c r="E158" s="71">
        <f t="shared" si="15"/>
        <v>725</v>
      </c>
      <c r="F158" s="71">
        <f t="shared" si="15"/>
        <v>54</v>
      </c>
      <c r="G158" s="71">
        <f t="shared" si="15"/>
        <v>931</v>
      </c>
      <c r="H158" s="71">
        <f t="shared" si="15"/>
        <v>97.06</v>
      </c>
      <c r="I158" s="71">
        <f t="shared" si="15"/>
        <v>632</v>
      </c>
      <c r="J158" s="71">
        <f t="shared" si="15"/>
        <v>13052.5</v>
      </c>
      <c r="K158" s="774">
        <f t="shared" si="15"/>
        <v>156</v>
      </c>
      <c r="L158" s="71">
        <f t="shared" si="15"/>
        <v>19</v>
      </c>
      <c r="M158" s="71">
        <f t="shared" si="15"/>
        <v>16</v>
      </c>
      <c r="N158" s="71">
        <f t="shared" si="15"/>
        <v>159</v>
      </c>
      <c r="O158" s="413"/>
    </row>
    <row r="159" spans="1:15" x14ac:dyDescent="0.2">
      <c r="A159" s="773" t="s">
        <v>140</v>
      </c>
      <c r="B159" s="71">
        <f t="shared" si="15"/>
        <v>282</v>
      </c>
      <c r="C159" s="71">
        <f t="shared" si="15"/>
        <v>6449.32</v>
      </c>
      <c r="D159" s="71">
        <f t="shared" si="15"/>
        <v>9</v>
      </c>
      <c r="E159" s="71">
        <f t="shared" si="15"/>
        <v>131</v>
      </c>
      <c r="F159" s="71">
        <f t="shared" si="15"/>
        <v>22</v>
      </c>
      <c r="G159" s="71">
        <f t="shared" si="15"/>
        <v>294.48</v>
      </c>
      <c r="H159" s="71">
        <f t="shared" si="15"/>
        <v>-24.84</v>
      </c>
      <c r="I159" s="71">
        <f t="shared" si="15"/>
        <v>269</v>
      </c>
      <c r="J159" s="71">
        <f t="shared" si="15"/>
        <v>6261</v>
      </c>
      <c r="K159" s="774">
        <f t="shared" si="15"/>
        <v>39</v>
      </c>
      <c r="L159" s="71">
        <f t="shared" si="15"/>
        <v>4</v>
      </c>
      <c r="M159" s="71">
        <f t="shared" si="15"/>
        <v>4</v>
      </c>
      <c r="N159" s="71">
        <f t="shared" si="15"/>
        <v>39</v>
      </c>
      <c r="O159" s="413"/>
    </row>
    <row r="160" spans="1:15" x14ac:dyDescent="0.2">
      <c r="A160" s="773" t="s">
        <v>149</v>
      </c>
      <c r="B160" s="71">
        <f t="shared" si="15"/>
        <v>639</v>
      </c>
      <c r="C160" s="71">
        <f t="shared" si="15"/>
        <v>16182.48</v>
      </c>
      <c r="D160" s="71">
        <f t="shared" si="15"/>
        <v>9</v>
      </c>
      <c r="E160" s="71">
        <f t="shared" si="15"/>
        <v>332</v>
      </c>
      <c r="F160" s="71">
        <f t="shared" si="15"/>
        <v>39</v>
      </c>
      <c r="G160" s="71">
        <f t="shared" si="15"/>
        <v>617</v>
      </c>
      <c r="H160" s="71">
        <f t="shared" si="15"/>
        <v>36.5</v>
      </c>
      <c r="I160" s="71">
        <f t="shared" si="15"/>
        <v>609</v>
      </c>
      <c r="J160" s="71">
        <f t="shared" si="15"/>
        <v>15933.98</v>
      </c>
      <c r="K160" s="774">
        <f t="shared" si="15"/>
        <v>118</v>
      </c>
      <c r="L160" s="71">
        <f t="shared" si="15"/>
        <v>17</v>
      </c>
      <c r="M160" s="71">
        <f t="shared" si="15"/>
        <v>16</v>
      </c>
      <c r="N160" s="71">
        <f t="shared" si="15"/>
        <v>119</v>
      </c>
      <c r="O160" s="413"/>
    </row>
    <row r="161" spans="1:15" x14ac:dyDescent="0.2">
      <c r="A161" s="773" t="s">
        <v>4040</v>
      </c>
      <c r="B161" s="71">
        <f t="shared" si="15"/>
        <v>4</v>
      </c>
      <c r="C161" s="71">
        <f t="shared" si="15"/>
        <v>49</v>
      </c>
      <c r="D161" s="71">
        <f t="shared" si="15"/>
        <v>1</v>
      </c>
      <c r="E161" s="71">
        <f t="shared" si="15"/>
        <v>6</v>
      </c>
      <c r="F161" s="71">
        <f t="shared" si="15"/>
        <v>0</v>
      </c>
      <c r="G161" s="71">
        <f t="shared" si="15"/>
        <v>0</v>
      </c>
      <c r="H161" s="71">
        <f t="shared" si="15"/>
        <v>0</v>
      </c>
      <c r="I161" s="71">
        <f t="shared" si="15"/>
        <v>5</v>
      </c>
      <c r="J161" s="71">
        <f t="shared" si="15"/>
        <v>55</v>
      </c>
      <c r="K161" s="774">
        <f t="shared" si="15"/>
        <v>0</v>
      </c>
      <c r="L161" s="71">
        <f t="shared" si="15"/>
        <v>0</v>
      </c>
      <c r="M161" s="71">
        <f t="shared" si="15"/>
        <v>0</v>
      </c>
      <c r="N161" s="71">
        <f t="shared" si="15"/>
        <v>0</v>
      </c>
      <c r="O161" s="413"/>
    </row>
    <row r="162" spans="1:15" x14ac:dyDescent="0.2">
      <c r="A162" s="773" t="s">
        <v>192</v>
      </c>
      <c r="B162" s="71">
        <f t="shared" si="15"/>
        <v>222</v>
      </c>
      <c r="C162" s="71">
        <f t="shared" si="15"/>
        <v>4785</v>
      </c>
      <c r="D162" s="71">
        <f t="shared" si="15"/>
        <v>8</v>
      </c>
      <c r="E162" s="71">
        <f t="shared" si="15"/>
        <v>218</v>
      </c>
      <c r="F162" s="71">
        <f t="shared" si="15"/>
        <v>17</v>
      </c>
      <c r="G162" s="71">
        <f t="shared" si="15"/>
        <v>305</v>
      </c>
      <c r="H162" s="71">
        <f t="shared" si="15"/>
        <v>62</v>
      </c>
      <c r="I162" s="71">
        <f t="shared" si="15"/>
        <v>213</v>
      </c>
      <c r="J162" s="71">
        <f t="shared" si="15"/>
        <v>4760</v>
      </c>
      <c r="K162" s="774">
        <f t="shared" si="15"/>
        <v>63</v>
      </c>
      <c r="L162" s="71">
        <f t="shared" si="15"/>
        <v>6</v>
      </c>
      <c r="M162" s="71">
        <f t="shared" si="15"/>
        <v>2</v>
      </c>
      <c r="N162" s="71">
        <f t="shared" si="15"/>
        <v>67</v>
      </c>
      <c r="O162" s="413"/>
    </row>
    <row r="163" spans="1:15" x14ac:dyDescent="0.2">
      <c r="A163" s="773" t="s">
        <v>201</v>
      </c>
      <c r="B163" s="71">
        <f t="shared" si="15"/>
        <v>174</v>
      </c>
      <c r="C163" s="71">
        <f t="shared" si="15"/>
        <v>4726</v>
      </c>
      <c r="D163" s="71">
        <f t="shared" si="15"/>
        <v>8</v>
      </c>
      <c r="E163" s="71">
        <f t="shared" si="15"/>
        <v>185</v>
      </c>
      <c r="F163" s="71">
        <f t="shared" si="15"/>
        <v>7</v>
      </c>
      <c r="G163" s="71">
        <f t="shared" si="15"/>
        <v>102</v>
      </c>
      <c r="H163" s="71">
        <f t="shared" si="15"/>
        <v>6</v>
      </c>
      <c r="I163" s="71">
        <f t="shared" si="15"/>
        <v>175</v>
      </c>
      <c r="J163" s="71">
        <f t="shared" si="15"/>
        <v>4815</v>
      </c>
      <c r="K163" s="774">
        <f t="shared" si="15"/>
        <v>28</v>
      </c>
      <c r="L163" s="71">
        <f t="shared" si="15"/>
        <v>0</v>
      </c>
      <c r="M163" s="71">
        <f t="shared" si="15"/>
        <v>5</v>
      </c>
      <c r="N163" s="71">
        <f t="shared" si="15"/>
        <v>23</v>
      </c>
      <c r="O163" s="413"/>
    </row>
    <row r="164" spans="1:15" x14ac:dyDescent="0.2">
      <c r="A164" s="773" t="s">
        <v>217</v>
      </c>
      <c r="B164" s="71">
        <f t="shared" si="15"/>
        <v>435</v>
      </c>
      <c r="C164" s="71">
        <f t="shared" si="15"/>
        <v>9349.84</v>
      </c>
      <c r="D164" s="71">
        <f t="shared" si="15"/>
        <v>11</v>
      </c>
      <c r="E164" s="71">
        <f t="shared" si="15"/>
        <v>324</v>
      </c>
      <c r="F164" s="71">
        <f t="shared" si="15"/>
        <v>34</v>
      </c>
      <c r="G164" s="71">
        <f t="shared" si="15"/>
        <v>493</v>
      </c>
      <c r="H164" s="71">
        <f t="shared" si="15"/>
        <v>88.64</v>
      </c>
      <c r="I164" s="71">
        <f t="shared" si="15"/>
        <v>412</v>
      </c>
      <c r="J164" s="71">
        <f t="shared" si="15"/>
        <v>9269.48</v>
      </c>
      <c r="K164" s="774">
        <f t="shared" si="15"/>
        <v>89</v>
      </c>
      <c r="L164" s="71">
        <f t="shared" si="15"/>
        <v>18</v>
      </c>
      <c r="M164" s="71">
        <f t="shared" si="15"/>
        <v>20</v>
      </c>
      <c r="N164" s="71">
        <f t="shared" si="15"/>
        <v>87</v>
      </c>
      <c r="O164" s="413"/>
    </row>
    <row r="165" spans="1:15" x14ac:dyDescent="0.2">
      <c r="A165" s="773" t="s">
        <v>218</v>
      </c>
      <c r="B165" s="71">
        <f t="shared" si="15"/>
        <v>330</v>
      </c>
      <c r="C165" s="71">
        <f t="shared" si="15"/>
        <v>8933.7999999999993</v>
      </c>
      <c r="D165" s="71">
        <f t="shared" si="15"/>
        <v>13</v>
      </c>
      <c r="E165" s="71">
        <f t="shared" si="15"/>
        <v>295</v>
      </c>
      <c r="F165" s="71">
        <f t="shared" si="15"/>
        <v>28</v>
      </c>
      <c r="G165" s="71">
        <f t="shared" si="15"/>
        <v>557</v>
      </c>
      <c r="H165" s="71">
        <f t="shared" si="15"/>
        <v>37.68</v>
      </c>
      <c r="I165" s="71">
        <f t="shared" si="15"/>
        <v>315</v>
      </c>
      <c r="J165" s="71">
        <f t="shared" si="15"/>
        <v>8709.48</v>
      </c>
      <c r="K165" s="774">
        <f t="shared" si="15"/>
        <v>69</v>
      </c>
      <c r="L165" s="71">
        <f t="shared" si="15"/>
        <v>5</v>
      </c>
      <c r="M165" s="71">
        <f t="shared" si="15"/>
        <v>5</v>
      </c>
      <c r="N165" s="71">
        <f t="shared" si="15"/>
        <v>69</v>
      </c>
      <c r="O165" s="413"/>
    </row>
    <row r="166" spans="1:15" x14ac:dyDescent="0.2">
      <c r="A166" s="773" t="s">
        <v>232</v>
      </c>
      <c r="B166" s="71">
        <f t="shared" si="15"/>
        <v>249</v>
      </c>
      <c r="C166" s="71">
        <f t="shared" si="15"/>
        <v>5045.84</v>
      </c>
      <c r="D166" s="71">
        <f t="shared" si="15"/>
        <v>6</v>
      </c>
      <c r="E166" s="71">
        <f t="shared" si="15"/>
        <v>131</v>
      </c>
      <c r="F166" s="71">
        <f t="shared" si="15"/>
        <v>17</v>
      </c>
      <c r="G166" s="71">
        <f t="shared" si="15"/>
        <v>182</v>
      </c>
      <c r="H166" s="71">
        <f t="shared" si="15"/>
        <v>156.16</v>
      </c>
      <c r="I166" s="71">
        <f t="shared" si="15"/>
        <v>238</v>
      </c>
      <c r="J166" s="71">
        <f t="shared" si="15"/>
        <v>5151</v>
      </c>
      <c r="K166" s="774">
        <f t="shared" si="15"/>
        <v>39</v>
      </c>
      <c r="L166" s="71">
        <f t="shared" si="15"/>
        <v>5</v>
      </c>
      <c r="M166" s="71">
        <f t="shared" si="15"/>
        <v>10</v>
      </c>
      <c r="N166" s="71">
        <f t="shared" si="15"/>
        <v>34</v>
      </c>
      <c r="O166" s="413"/>
    </row>
    <row r="167" spans="1:15" x14ac:dyDescent="0.2">
      <c r="A167" s="773" t="s">
        <v>236</v>
      </c>
      <c r="B167" s="71">
        <f t="shared" si="15"/>
        <v>89</v>
      </c>
      <c r="C167" s="71">
        <f t="shared" si="15"/>
        <v>1637.84</v>
      </c>
      <c r="D167" s="71">
        <f t="shared" si="15"/>
        <v>0</v>
      </c>
      <c r="E167" s="71">
        <f t="shared" si="15"/>
        <v>0</v>
      </c>
      <c r="F167" s="71">
        <f t="shared" si="15"/>
        <v>4</v>
      </c>
      <c r="G167" s="71">
        <f t="shared" si="15"/>
        <v>22</v>
      </c>
      <c r="H167" s="71">
        <f t="shared" si="15"/>
        <v>2.14</v>
      </c>
      <c r="I167" s="71">
        <f t="shared" si="15"/>
        <v>85</v>
      </c>
      <c r="J167" s="71">
        <f t="shared" si="15"/>
        <v>1617.98</v>
      </c>
      <c r="K167" s="774">
        <f t="shared" si="15"/>
        <v>16</v>
      </c>
      <c r="L167" s="71">
        <f t="shared" si="15"/>
        <v>0</v>
      </c>
      <c r="M167" s="71">
        <f t="shared" si="15"/>
        <v>2</v>
      </c>
      <c r="N167" s="71">
        <f t="shared" si="15"/>
        <v>14</v>
      </c>
      <c r="O167" s="413"/>
    </row>
    <row r="168" spans="1:15" x14ac:dyDescent="0.2">
      <c r="A168" s="773" t="s">
        <v>250</v>
      </c>
      <c r="B168" s="71">
        <f t="shared" si="15"/>
        <v>626</v>
      </c>
      <c r="C168" s="71">
        <f t="shared" si="15"/>
        <v>13581.16</v>
      </c>
      <c r="D168" s="71">
        <f t="shared" si="15"/>
        <v>14</v>
      </c>
      <c r="E168" s="71">
        <f t="shared" si="15"/>
        <v>234</v>
      </c>
      <c r="F168" s="71">
        <f t="shared" si="15"/>
        <v>49</v>
      </c>
      <c r="G168" s="71">
        <f t="shared" si="15"/>
        <v>554</v>
      </c>
      <c r="H168" s="71">
        <f t="shared" si="15"/>
        <v>-24.7</v>
      </c>
      <c r="I168" s="71">
        <f t="shared" si="15"/>
        <v>591</v>
      </c>
      <c r="J168" s="71">
        <f t="shared" si="15"/>
        <v>13236.46</v>
      </c>
      <c r="K168" s="774">
        <f t="shared" si="15"/>
        <v>103</v>
      </c>
      <c r="L168" s="71">
        <f t="shared" si="15"/>
        <v>10</v>
      </c>
      <c r="M168" s="71">
        <f t="shared" si="15"/>
        <v>10</v>
      </c>
      <c r="N168" s="71">
        <f t="shared" si="15"/>
        <v>103</v>
      </c>
      <c r="O168" s="413"/>
    </row>
    <row r="169" spans="1:15" s="340" customFormat="1" ht="35.450000000000003" customHeight="1" x14ac:dyDescent="0.2">
      <c r="A169" s="778" t="s">
        <v>257</v>
      </c>
      <c r="B169" s="435">
        <f t="shared" si="15"/>
        <v>11</v>
      </c>
      <c r="C169" s="435">
        <f t="shared" si="15"/>
        <v>286</v>
      </c>
      <c r="D169" s="435">
        <f t="shared" si="15"/>
        <v>5</v>
      </c>
      <c r="E169" s="435">
        <f t="shared" si="15"/>
        <v>107</v>
      </c>
      <c r="F169" s="435">
        <f t="shared" si="15"/>
        <v>5</v>
      </c>
      <c r="G169" s="435">
        <f t="shared" si="15"/>
        <v>88</v>
      </c>
      <c r="H169" s="435">
        <f t="shared" si="15"/>
        <v>0</v>
      </c>
      <c r="I169" s="435">
        <f t="shared" si="15"/>
        <v>11</v>
      </c>
      <c r="J169" s="779">
        <f t="shared" si="15"/>
        <v>305</v>
      </c>
      <c r="K169" s="771">
        <f t="shared" si="15"/>
        <v>25</v>
      </c>
      <c r="L169" s="770">
        <f t="shared" si="15"/>
        <v>4</v>
      </c>
      <c r="M169" s="770">
        <f t="shared" si="15"/>
        <v>3</v>
      </c>
      <c r="N169" s="770">
        <f t="shared" si="15"/>
        <v>26</v>
      </c>
      <c r="O169" s="772"/>
    </row>
    <row r="170" spans="1:15" x14ac:dyDescent="0.2">
      <c r="A170" s="414"/>
      <c r="B170" s="130"/>
      <c r="C170" s="130"/>
      <c r="D170" s="415"/>
      <c r="E170" s="130"/>
      <c r="F170" s="103"/>
      <c r="G170" s="103"/>
      <c r="H170" s="103"/>
      <c r="I170" s="103"/>
      <c r="J170" s="103"/>
      <c r="K170" s="780"/>
      <c r="L170" s="780"/>
      <c r="M170" s="780"/>
      <c r="N170" s="781" t="s">
        <v>4031</v>
      </c>
      <c r="O170" s="103"/>
    </row>
    <row r="171" spans="1:15" x14ac:dyDescent="0.2">
      <c r="A171" s="354" t="s">
        <v>4032</v>
      </c>
      <c r="B171" s="39"/>
      <c r="C171" s="39"/>
      <c r="D171" s="39"/>
      <c r="E171" s="39"/>
      <c r="F171" s="39"/>
      <c r="G171" s="39"/>
      <c r="H171" s="39"/>
      <c r="I171" s="39"/>
      <c r="J171" s="39"/>
      <c r="K171" s="39"/>
      <c r="L171" s="39"/>
      <c r="M171" s="39"/>
      <c r="N171" s="39"/>
      <c r="O171" s="341"/>
    </row>
    <row r="172" spans="1:15" x14ac:dyDescent="0.2">
      <c r="A172" s="354" t="s">
        <v>4834</v>
      </c>
      <c r="B172" s="130"/>
      <c r="C172" s="130"/>
      <c r="D172" s="130"/>
      <c r="E172" s="130"/>
      <c r="F172" s="131"/>
      <c r="G172" s="103"/>
      <c r="H172" s="411"/>
      <c r="I172" s="103"/>
      <c r="J172" s="411"/>
      <c r="K172" s="103"/>
      <c r="L172" s="411"/>
      <c r="M172" s="103"/>
      <c r="N172" s="411"/>
      <c r="O172" s="103"/>
    </row>
    <row r="173" spans="1:15" ht="12.75" customHeight="1" x14ac:dyDescent="0.2">
      <c r="A173" s="354" t="s">
        <v>4852</v>
      </c>
      <c r="B173" s="39"/>
      <c r="C173" s="39"/>
      <c r="D173" s="39"/>
      <c r="E173" s="39"/>
      <c r="F173" s="39"/>
      <c r="G173" s="39"/>
      <c r="H173" s="39"/>
      <c r="I173" s="39"/>
      <c r="J173" s="39"/>
      <c r="K173" s="39"/>
      <c r="L173" s="39"/>
      <c r="M173" s="39"/>
      <c r="N173" s="39"/>
      <c r="O173" s="103"/>
    </row>
    <row r="174" spans="1:15" ht="13.35" customHeight="1" x14ac:dyDescent="0.2">
      <c r="A174" s="354" t="s">
        <v>4853</v>
      </c>
      <c r="B174" s="357"/>
      <c r="C174" s="357"/>
      <c r="D174" s="357"/>
      <c r="E174" s="357"/>
      <c r="F174" s="357"/>
      <c r="G174" s="357"/>
      <c r="H174" s="357"/>
      <c r="I174" s="357"/>
      <c r="J174" s="357"/>
      <c r="K174" s="357"/>
      <c r="L174" s="357"/>
      <c r="M174" s="39"/>
      <c r="N174" s="39"/>
      <c r="O174" s="103"/>
    </row>
    <row r="175" spans="1:15" x14ac:dyDescent="0.2">
      <c r="A175" s="354"/>
    </row>
  </sheetData>
  <sheetProtection sort="0" autoFilter="0"/>
  <mergeCells count="3">
    <mergeCell ref="B3:D3"/>
    <mergeCell ref="B5:J5"/>
    <mergeCell ref="K5:N5"/>
  </mergeCells>
  <dataValidations count="1">
    <dataValidation type="list" allowBlank="1" showInputMessage="1" showErrorMessage="1" sqref="B3:D3 C4" xr:uid="{C541EFEE-BFA9-4E34-B888-7093538DF65B}">
      <formula1>EY_provision</formula1>
    </dataValidation>
  </dataValidation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5" tint="0.79998168889431442"/>
  </sheetPr>
  <dimension ref="A1:H30"/>
  <sheetViews>
    <sheetView showGridLines="0" workbookViewId="0"/>
  </sheetViews>
  <sheetFormatPr defaultColWidth="8.85546875" defaultRowHeight="12.75" x14ac:dyDescent="0.2"/>
  <cols>
    <col min="1" max="1" width="10.5703125" style="256" customWidth="1"/>
    <col min="2" max="6" width="17.7109375" style="12" customWidth="1"/>
    <col min="7" max="16384" width="8.85546875" style="12"/>
  </cols>
  <sheetData>
    <row r="1" spans="1:6" ht="34.35" customHeight="1" x14ac:dyDescent="0.25">
      <c r="A1" s="364" t="s">
        <v>4854</v>
      </c>
      <c r="B1" s="393"/>
      <c r="C1" s="393"/>
      <c r="D1" s="393"/>
      <c r="E1" s="130"/>
      <c r="F1" s="130"/>
    </row>
    <row r="2" spans="1:6" ht="27.6" customHeight="1" x14ac:dyDescent="0.2">
      <c r="A2" s="680" t="str">
        <f>Ranges!A19</f>
        <v>31 March 2022 to 31 August 2022</v>
      </c>
      <c r="B2" s="20"/>
      <c r="C2" s="20"/>
      <c r="D2" s="20"/>
      <c r="E2" s="19"/>
      <c r="F2" s="19"/>
    </row>
    <row r="3" spans="1:6" ht="13.35" customHeight="1" x14ac:dyDescent="0.2">
      <c r="A3" s="445"/>
      <c r="B3" s="20"/>
      <c r="C3" s="20"/>
      <c r="D3" s="20"/>
      <c r="E3" s="19"/>
      <c r="F3" s="19"/>
    </row>
    <row r="4" spans="1:6" ht="13.35" customHeight="1" x14ac:dyDescent="0.2">
      <c r="A4" s="445"/>
      <c r="B4" s="20"/>
      <c r="C4" s="20"/>
      <c r="D4" s="20"/>
      <c r="E4" s="19"/>
      <c r="F4" s="19"/>
    </row>
    <row r="5" spans="1:6" ht="13.35" customHeight="1" x14ac:dyDescent="0.2">
      <c r="A5" s="445"/>
      <c r="B5" s="20"/>
      <c r="C5" s="20"/>
      <c r="D5" s="20"/>
      <c r="E5" s="19"/>
      <c r="F5" s="19"/>
    </row>
    <row r="6" spans="1:6" ht="13.35" customHeight="1" x14ac:dyDescent="0.2">
      <c r="A6" s="445"/>
      <c r="B6" s="20"/>
      <c r="C6" s="20"/>
      <c r="D6" s="20"/>
      <c r="E6" s="19"/>
      <c r="F6" s="19"/>
    </row>
    <row r="7" spans="1:6" ht="13.35" customHeight="1" x14ac:dyDescent="0.2">
      <c r="A7" s="445"/>
      <c r="B7" s="20"/>
      <c r="C7" s="20"/>
      <c r="D7" s="20"/>
      <c r="E7" s="19"/>
      <c r="F7" s="19"/>
    </row>
    <row r="8" spans="1:6" ht="13.35" customHeight="1" x14ac:dyDescent="0.2">
      <c r="A8" s="445"/>
      <c r="B8" s="20"/>
      <c r="C8" s="20"/>
      <c r="D8" s="20"/>
      <c r="E8" s="19"/>
      <c r="F8" s="19"/>
    </row>
    <row r="9" spans="1:6" ht="13.35" customHeight="1" x14ac:dyDescent="0.2">
      <c r="A9" s="445"/>
      <c r="B9" s="20"/>
      <c r="C9" s="20"/>
      <c r="D9" s="20"/>
      <c r="E9" s="19"/>
      <c r="F9" s="19"/>
    </row>
    <row r="10" spans="1:6" ht="13.35" customHeight="1" x14ac:dyDescent="0.2">
      <c r="A10" s="445"/>
      <c r="B10" s="20"/>
      <c r="C10" s="20"/>
      <c r="D10" s="20"/>
      <c r="E10" s="19"/>
      <c r="F10" s="19"/>
    </row>
    <row r="11" spans="1:6" ht="13.35" customHeight="1" x14ac:dyDescent="0.2">
      <c r="A11" s="445"/>
      <c r="B11" s="20"/>
      <c r="C11" s="20"/>
      <c r="D11" s="20"/>
      <c r="E11" s="19"/>
      <c r="F11" s="19"/>
    </row>
    <row r="12" spans="1:6" ht="13.35" customHeight="1" x14ac:dyDescent="0.2">
      <c r="A12" s="445"/>
      <c r="B12" s="20"/>
      <c r="C12" s="20"/>
      <c r="D12" s="20"/>
      <c r="E12" s="19"/>
      <c r="F12" s="19"/>
    </row>
    <row r="13" spans="1:6" ht="13.35" customHeight="1" x14ac:dyDescent="0.2">
      <c r="A13" s="445"/>
      <c r="B13" s="20"/>
      <c r="C13" s="20"/>
      <c r="D13" s="20"/>
      <c r="E13" s="19"/>
      <c r="F13" s="19"/>
    </row>
    <row r="14" spans="1:6" ht="13.35" customHeight="1" x14ac:dyDescent="0.2">
      <c r="A14" s="445"/>
      <c r="B14" s="20"/>
      <c r="C14" s="20"/>
      <c r="D14" s="20"/>
      <c r="E14" s="19"/>
      <c r="F14" s="19"/>
    </row>
    <row r="15" spans="1:6" ht="13.35" customHeight="1" x14ac:dyDescent="0.2">
      <c r="A15" s="445"/>
      <c r="B15" s="20"/>
      <c r="C15" s="20"/>
      <c r="D15" s="20"/>
      <c r="E15" s="19"/>
      <c r="F15" s="19"/>
    </row>
    <row r="16" spans="1:6" ht="13.35" customHeight="1" x14ac:dyDescent="0.2">
      <c r="A16" s="445"/>
      <c r="B16" s="20"/>
      <c r="C16" s="20"/>
      <c r="D16" s="20"/>
      <c r="E16" s="19"/>
      <c r="F16" s="19"/>
    </row>
    <row r="17" spans="1:8" ht="13.35" customHeight="1" x14ac:dyDescent="0.2">
      <c r="A17" s="445"/>
      <c r="B17" s="20"/>
      <c r="C17" s="20"/>
      <c r="D17" s="20"/>
      <c r="E17" s="19"/>
      <c r="F17" s="19"/>
    </row>
    <row r="18" spans="1:8" ht="13.35" customHeight="1" x14ac:dyDescent="0.2">
      <c r="A18" s="445"/>
      <c r="B18" s="20"/>
      <c r="C18" s="20"/>
      <c r="D18" s="20"/>
      <c r="E18" s="19"/>
      <c r="F18" s="19"/>
    </row>
    <row r="19" spans="1:8" ht="13.35" customHeight="1" x14ac:dyDescent="0.2">
      <c r="A19" s="445"/>
      <c r="B19" s="20"/>
      <c r="C19" s="20"/>
      <c r="D19" s="20"/>
      <c r="E19" s="19"/>
      <c r="F19" s="19"/>
    </row>
    <row r="20" spans="1:8" ht="13.35" customHeight="1" x14ac:dyDescent="0.2">
      <c r="A20" s="445"/>
      <c r="B20" s="20"/>
      <c r="C20" s="20"/>
      <c r="D20" s="20"/>
      <c r="E20" s="19"/>
      <c r="F20" s="19"/>
    </row>
    <row r="21" spans="1:8" ht="13.35" customHeight="1" x14ac:dyDescent="0.2">
      <c r="A21" s="445"/>
      <c r="B21" s="20"/>
      <c r="C21" s="20"/>
      <c r="D21" s="20"/>
      <c r="E21" s="19"/>
      <c r="F21" s="19"/>
    </row>
    <row r="23" spans="1:8" x14ac:dyDescent="0.2">
      <c r="A23" s="446"/>
      <c r="B23" s="808" t="s">
        <v>4855</v>
      </c>
      <c r="C23" s="808"/>
      <c r="D23" s="808"/>
      <c r="E23" s="808"/>
      <c r="F23" s="808"/>
      <c r="G23" s="53"/>
      <c r="H23" s="53"/>
    </row>
    <row r="24" spans="1:8" ht="27" customHeight="1" x14ac:dyDescent="0.2">
      <c r="A24" s="446"/>
      <c r="B24" s="437" t="s">
        <v>86</v>
      </c>
      <c r="C24" s="437" t="s">
        <v>87</v>
      </c>
      <c r="D24" s="437" t="s">
        <v>89</v>
      </c>
      <c r="E24" s="437" t="s">
        <v>91</v>
      </c>
      <c r="F24" s="437" t="s">
        <v>84</v>
      </c>
      <c r="G24" s="55"/>
      <c r="H24" s="55"/>
    </row>
    <row r="25" spans="1:8" ht="26.1" customHeight="1" x14ac:dyDescent="0.2">
      <c r="A25" s="447" t="s">
        <v>4043</v>
      </c>
      <c r="B25" s="438">
        <f>VLOOKUP(CONCATENATE(B$24,"All England total",period_pp),joinersandleavers,8,FALSE)+VLOOKUP(CONCATENATE(B$24,"All England total",period_pp),joinersandleavers,16,FALSE)</f>
        <v>650</v>
      </c>
      <c r="C25" s="438">
        <f>VLOOKUP(CONCATENATE(C$24,"All England total",period_pp),joinersandleavers,8,FALSE)+VLOOKUP(CONCATENATE(C$24,"All England total",period_pp),joinersandleavers,16,FALSE)</f>
        <v>1218</v>
      </c>
      <c r="D25" s="438">
        <f>VLOOKUP(CONCATENATE(D$24,"All England total",period_pp),joinersandleavers,8,FALSE)+VLOOKUP(CONCATENATE(D$24,"All England total",period_pp),joinersandleavers,16,FALSE)</f>
        <v>6</v>
      </c>
      <c r="E25" s="438">
        <f>VLOOKUP(CONCATENATE(E$24,"All England total",period_pp),joinersandleavers,8,FALSE)+VLOOKUP(CONCATENATE(E$24,"All England total",period_pp),joinersandleavers,16,FALSE)</f>
        <v>605</v>
      </c>
      <c r="F25" s="438">
        <f>VLOOKUP(CONCATENATE(F$24,"All England total",period_pp),joinersandleavers,8,FALSE)+VLOOKUP(CONCATENATE(F$24,"All England total",period_pp),joinersandleavers,16,FALSE)</f>
        <v>2479</v>
      </c>
      <c r="G25" s="439"/>
      <c r="H25" s="436"/>
    </row>
    <row r="26" spans="1:8" x14ac:dyDescent="0.2">
      <c r="A26" s="448" t="s">
        <v>4044</v>
      </c>
      <c r="B26" s="440">
        <f>VLOOKUP(CONCATENATE(B$24,"All England total",period_pp),joinersandleavers,10,FALSE)+VLOOKUP(CONCATENATE(B$24,"All England total",period_pp),joinersandleavers,17,FALSE)</f>
        <v>2398</v>
      </c>
      <c r="C26" s="440">
        <f>VLOOKUP(CONCATENATE(C$24,"All England total",period_pp),joinersandleavers,10,FALSE)+VLOOKUP(CONCATENATE(C$24,"All England total",period_pp),joinersandleavers,17,FALSE)</f>
        <v>1447</v>
      </c>
      <c r="D26" s="440">
        <f>VLOOKUP(CONCATENATE(D$24,"All England total",period_pp),joinersandleavers,10,FALSE)+VLOOKUP(CONCATENATE(D$24,"All England total",period_pp),joinersandleavers,17,FALSE)</f>
        <v>20</v>
      </c>
      <c r="E26" s="440">
        <f>VLOOKUP(CONCATENATE(E$24,"All England total",period_pp),joinersandleavers,10,FALSE)+VLOOKUP(CONCATENATE(E$24,"All England total",period_pp),joinersandleavers,17,FALSE)</f>
        <v>1066</v>
      </c>
      <c r="F26" s="440">
        <f>VLOOKUP(CONCATENATE(F$24,"All England total",period_pp),joinersandleavers,10,FALSE)+VLOOKUP(CONCATENATE(F$24,"All England total",period_pp),joinersandleavers,17,FALSE)</f>
        <v>4931</v>
      </c>
      <c r="G26" s="441"/>
      <c r="H26" s="56"/>
    </row>
    <row r="27" spans="1:8" x14ac:dyDescent="0.2">
      <c r="A27" s="449"/>
      <c r="B27" s="442"/>
      <c r="C27" s="443"/>
      <c r="D27" s="443"/>
      <c r="E27" s="443"/>
      <c r="F27" s="443"/>
      <c r="G27" s="57"/>
      <c r="H27" s="57"/>
    </row>
    <row r="28" spans="1:8" ht="13.35" customHeight="1" x14ac:dyDescent="0.2">
      <c r="B28" s="444"/>
      <c r="C28" s="444"/>
      <c r="E28" s="450"/>
      <c r="F28" s="351" t="s">
        <v>4031</v>
      </c>
      <c r="G28" s="58"/>
      <c r="H28" s="58"/>
    </row>
    <row r="29" spans="1:8" x14ac:dyDescent="0.2">
      <c r="A29" s="354" t="s">
        <v>4856</v>
      </c>
      <c r="B29" s="39"/>
      <c r="C29" s="39"/>
      <c r="D29" s="39"/>
      <c r="E29" s="39"/>
      <c r="F29" s="39"/>
      <c r="G29" s="39"/>
      <c r="H29" s="39"/>
    </row>
    <row r="30" spans="1:8" x14ac:dyDescent="0.2">
      <c r="A30" s="255"/>
      <c r="B30" s="255"/>
      <c r="C30" s="255"/>
      <c r="D30" s="255"/>
      <c r="E30" s="255"/>
      <c r="F30" s="255"/>
    </row>
  </sheetData>
  <mergeCells count="1">
    <mergeCell ref="B23:F23"/>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8"/>
  </sheetPr>
  <dimension ref="A1:N5401"/>
  <sheetViews>
    <sheetView workbookViewId="0"/>
  </sheetViews>
  <sheetFormatPr defaultRowHeight="12.75" x14ac:dyDescent="0.2"/>
  <cols>
    <col min="1" max="1" width="81.140625" bestFit="1" customWidth="1"/>
    <col min="2" max="2" width="31.42578125" bestFit="1" customWidth="1"/>
    <col min="3" max="3" width="30.7109375" bestFit="1" customWidth="1"/>
    <col min="4" max="4" width="55" bestFit="1" customWidth="1"/>
    <col min="5" max="5" width="7.85546875" bestFit="1" customWidth="1"/>
    <col min="6" max="6" width="14.5703125" bestFit="1" customWidth="1"/>
    <col min="7" max="7" width="7.85546875" bestFit="1" customWidth="1"/>
    <col min="8" max="8" width="24.85546875" bestFit="1" customWidth="1"/>
    <col min="9" max="9" width="14" bestFit="1" customWidth="1"/>
    <col min="10" max="10" width="14.7109375" bestFit="1" customWidth="1"/>
    <col min="11" max="11" width="32.140625" bestFit="1" customWidth="1"/>
    <col min="12" max="12" width="6.85546875" bestFit="1" customWidth="1"/>
    <col min="13" max="13" width="18.7109375" bestFit="1" customWidth="1"/>
    <col min="14" max="14" width="24.140625" bestFit="1" customWidth="1"/>
  </cols>
  <sheetData>
    <row r="1" spans="1:14" x14ac:dyDescent="0.2">
      <c r="A1" t="s">
        <v>4857</v>
      </c>
      <c r="B1" t="s">
        <v>299</v>
      </c>
      <c r="C1" t="s">
        <v>4858</v>
      </c>
      <c r="D1" t="s">
        <v>4859</v>
      </c>
      <c r="E1" t="s">
        <v>4860</v>
      </c>
      <c r="F1" t="s">
        <v>4861</v>
      </c>
      <c r="G1" t="s">
        <v>4862</v>
      </c>
      <c r="H1" t="s">
        <v>4863</v>
      </c>
      <c r="I1" t="s">
        <v>4864</v>
      </c>
      <c r="J1" t="s">
        <v>4865</v>
      </c>
      <c r="K1" t="s">
        <v>4866</v>
      </c>
      <c r="L1" t="s">
        <v>4867</v>
      </c>
      <c r="M1" t="s">
        <v>4868</v>
      </c>
      <c r="N1" t="s">
        <v>4869</v>
      </c>
    </row>
    <row r="2" spans="1:14" x14ac:dyDescent="0.2">
      <c r="A2" t="s">
        <v>4870</v>
      </c>
      <c r="B2" t="s">
        <v>87</v>
      </c>
      <c r="C2" t="s">
        <v>164</v>
      </c>
      <c r="D2" t="s">
        <v>4871</v>
      </c>
      <c r="E2">
        <v>0</v>
      </c>
      <c r="F2">
        <v>0</v>
      </c>
      <c r="G2">
        <v>0</v>
      </c>
      <c r="H2">
        <v>0</v>
      </c>
      <c r="I2">
        <v>0</v>
      </c>
      <c r="J2">
        <v>0</v>
      </c>
      <c r="K2">
        <v>1</v>
      </c>
      <c r="L2">
        <v>1</v>
      </c>
      <c r="M2">
        <v>0</v>
      </c>
      <c r="N2">
        <v>0</v>
      </c>
    </row>
    <row r="3" spans="1:14" x14ac:dyDescent="0.2">
      <c r="A3" t="s">
        <v>4872</v>
      </c>
      <c r="B3" t="s">
        <v>87</v>
      </c>
      <c r="C3" t="s">
        <v>164</v>
      </c>
      <c r="D3" t="s">
        <v>4873</v>
      </c>
      <c r="E3">
        <v>0</v>
      </c>
      <c r="F3">
        <v>0</v>
      </c>
      <c r="G3">
        <v>0</v>
      </c>
      <c r="H3">
        <v>0</v>
      </c>
      <c r="I3">
        <v>0</v>
      </c>
      <c r="J3">
        <v>0</v>
      </c>
      <c r="K3">
        <v>1</v>
      </c>
      <c r="L3">
        <v>1</v>
      </c>
      <c r="M3">
        <v>0</v>
      </c>
      <c r="N3">
        <v>0</v>
      </c>
    </row>
    <row r="4" spans="1:14" x14ac:dyDescent="0.2">
      <c r="A4" t="s">
        <v>4874</v>
      </c>
      <c r="B4" t="s">
        <v>87</v>
      </c>
      <c r="C4" t="s">
        <v>165</v>
      </c>
      <c r="D4" t="s">
        <v>4875</v>
      </c>
      <c r="E4">
        <v>30</v>
      </c>
      <c r="F4">
        <v>7</v>
      </c>
      <c r="G4">
        <v>21</v>
      </c>
      <c r="H4">
        <v>1</v>
      </c>
      <c r="I4">
        <v>1</v>
      </c>
      <c r="J4">
        <v>35</v>
      </c>
      <c r="K4">
        <v>0</v>
      </c>
      <c r="L4">
        <v>0</v>
      </c>
      <c r="M4">
        <v>0</v>
      </c>
      <c r="N4">
        <v>0</v>
      </c>
    </row>
    <row r="5" spans="1:14" x14ac:dyDescent="0.2">
      <c r="A5" t="s">
        <v>4876</v>
      </c>
      <c r="B5" t="s">
        <v>87</v>
      </c>
      <c r="C5" t="s">
        <v>165</v>
      </c>
      <c r="D5" t="s">
        <v>4877</v>
      </c>
      <c r="E5">
        <v>65</v>
      </c>
      <c r="F5">
        <v>24</v>
      </c>
      <c r="G5">
        <v>37</v>
      </c>
      <c r="H5">
        <v>3</v>
      </c>
      <c r="I5">
        <v>1</v>
      </c>
      <c r="J5">
        <v>0</v>
      </c>
      <c r="K5">
        <v>0</v>
      </c>
      <c r="L5">
        <v>0</v>
      </c>
      <c r="M5">
        <v>0</v>
      </c>
      <c r="N5">
        <v>0</v>
      </c>
    </row>
    <row r="6" spans="1:14" x14ac:dyDescent="0.2">
      <c r="A6" t="s">
        <v>4878</v>
      </c>
      <c r="B6" t="s">
        <v>87</v>
      </c>
      <c r="C6" t="s">
        <v>165</v>
      </c>
      <c r="D6" t="s">
        <v>4879</v>
      </c>
      <c r="E6">
        <v>35</v>
      </c>
      <c r="F6">
        <v>17</v>
      </c>
      <c r="G6">
        <v>18</v>
      </c>
      <c r="H6">
        <v>0</v>
      </c>
      <c r="I6">
        <v>0</v>
      </c>
      <c r="J6">
        <v>30</v>
      </c>
      <c r="K6">
        <v>0</v>
      </c>
      <c r="L6">
        <v>0</v>
      </c>
      <c r="M6">
        <v>0</v>
      </c>
      <c r="N6">
        <v>0</v>
      </c>
    </row>
    <row r="7" spans="1:14" x14ac:dyDescent="0.2">
      <c r="A7" t="s">
        <v>4880</v>
      </c>
      <c r="B7" t="s">
        <v>87</v>
      </c>
      <c r="C7" t="s">
        <v>165</v>
      </c>
      <c r="D7" t="s">
        <v>4881</v>
      </c>
      <c r="E7">
        <v>65</v>
      </c>
      <c r="F7">
        <v>22</v>
      </c>
      <c r="G7">
        <v>39</v>
      </c>
      <c r="H7">
        <v>3</v>
      </c>
      <c r="I7">
        <v>1</v>
      </c>
      <c r="J7">
        <v>0</v>
      </c>
      <c r="K7">
        <v>0</v>
      </c>
      <c r="L7">
        <v>0</v>
      </c>
      <c r="M7">
        <v>0</v>
      </c>
      <c r="N7">
        <v>0</v>
      </c>
    </row>
    <row r="8" spans="1:14" x14ac:dyDescent="0.2">
      <c r="A8" t="s">
        <v>4882</v>
      </c>
      <c r="B8" t="s">
        <v>87</v>
      </c>
      <c r="C8" t="s">
        <v>165</v>
      </c>
      <c r="D8" t="s">
        <v>4883</v>
      </c>
      <c r="E8">
        <v>30</v>
      </c>
      <c r="F8">
        <v>8</v>
      </c>
      <c r="G8">
        <v>19</v>
      </c>
      <c r="H8">
        <v>2</v>
      </c>
      <c r="I8">
        <v>1</v>
      </c>
      <c r="J8">
        <v>35</v>
      </c>
      <c r="K8">
        <v>0</v>
      </c>
      <c r="L8">
        <v>0</v>
      </c>
      <c r="M8">
        <v>0</v>
      </c>
      <c r="N8">
        <v>0</v>
      </c>
    </row>
    <row r="9" spans="1:14" x14ac:dyDescent="0.2">
      <c r="A9" t="s">
        <v>4884</v>
      </c>
      <c r="B9" t="s">
        <v>87</v>
      </c>
      <c r="C9" t="s">
        <v>165</v>
      </c>
      <c r="D9" t="s">
        <v>4885</v>
      </c>
      <c r="E9">
        <v>35</v>
      </c>
      <c r="F9">
        <v>17</v>
      </c>
      <c r="G9">
        <v>18</v>
      </c>
      <c r="H9">
        <v>0</v>
      </c>
      <c r="I9">
        <v>0</v>
      </c>
      <c r="J9">
        <v>30</v>
      </c>
      <c r="K9">
        <v>0</v>
      </c>
      <c r="L9">
        <v>0</v>
      </c>
      <c r="M9">
        <v>0</v>
      </c>
      <c r="N9">
        <v>0</v>
      </c>
    </row>
    <row r="10" spans="1:14" x14ac:dyDescent="0.2">
      <c r="A10" t="s">
        <v>4886</v>
      </c>
      <c r="B10" t="s">
        <v>87</v>
      </c>
      <c r="C10" t="s">
        <v>165</v>
      </c>
      <c r="D10" t="s">
        <v>4887</v>
      </c>
      <c r="E10">
        <v>30</v>
      </c>
      <c r="F10">
        <v>6</v>
      </c>
      <c r="G10">
        <v>22</v>
      </c>
      <c r="H10">
        <v>1</v>
      </c>
      <c r="I10">
        <v>1</v>
      </c>
      <c r="J10">
        <v>35</v>
      </c>
      <c r="K10">
        <v>0</v>
      </c>
      <c r="L10">
        <v>0</v>
      </c>
      <c r="M10">
        <v>0</v>
      </c>
      <c r="N10">
        <v>0</v>
      </c>
    </row>
    <row r="11" spans="1:14" x14ac:dyDescent="0.2">
      <c r="A11" t="s">
        <v>4888</v>
      </c>
      <c r="B11" t="s">
        <v>87</v>
      </c>
      <c r="C11" t="s">
        <v>165</v>
      </c>
      <c r="D11" t="s">
        <v>4889</v>
      </c>
      <c r="E11">
        <v>35</v>
      </c>
      <c r="F11">
        <v>17</v>
      </c>
      <c r="G11">
        <v>18</v>
      </c>
      <c r="H11">
        <v>0</v>
      </c>
      <c r="I11">
        <v>0</v>
      </c>
      <c r="J11">
        <v>30</v>
      </c>
      <c r="K11">
        <v>0</v>
      </c>
      <c r="L11">
        <v>0</v>
      </c>
      <c r="M11">
        <v>0</v>
      </c>
      <c r="N11">
        <v>0</v>
      </c>
    </row>
    <row r="12" spans="1:14" x14ac:dyDescent="0.2">
      <c r="A12" t="s">
        <v>4890</v>
      </c>
      <c r="B12" t="s">
        <v>87</v>
      </c>
      <c r="C12" t="s">
        <v>165</v>
      </c>
      <c r="D12" t="s">
        <v>4871</v>
      </c>
      <c r="E12">
        <v>0</v>
      </c>
      <c r="F12">
        <v>0</v>
      </c>
      <c r="G12">
        <v>0</v>
      </c>
      <c r="H12">
        <v>0</v>
      </c>
      <c r="I12">
        <v>0</v>
      </c>
      <c r="J12">
        <v>0</v>
      </c>
      <c r="K12">
        <v>38</v>
      </c>
      <c r="L12">
        <v>38</v>
      </c>
      <c r="M12">
        <v>0</v>
      </c>
      <c r="N12">
        <v>0</v>
      </c>
    </row>
    <row r="13" spans="1:14" x14ac:dyDescent="0.2">
      <c r="A13" t="s">
        <v>4891</v>
      </c>
      <c r="B13" t="s">
        <v>87</v>
      </c>
      <c r="C13" t="s">
        <v>165</v>
      </c>
      <c r="D13" t="s">
        <v>4873</v>
      </c>
      <c r="E13">
        <v>0</v>
      </c>
      <c r="F13">
        <v>0</v>
      </c>
      <c r="G13">
        <v>0</v>
      </c>
      <c r="H13">
        <v>0</v>
      </c>
      <c r="I13">
        <v>0</v>
      </c>
      <c r="J13">
        <v>0</v>
      </c>
      <c r="K13">
        <v>26</v>
      </c>
      <c r="L13">
        <v>26</v>
      </c>
      <c r="M13">
        <v>0</v>
      </c>
      <c r="N13">
        <v>0</v>
      </c>
    </row>
    <row r="14" spans="1:14" x14ac:dyDescent="0.2">
      <c r="A14" t="s">
        <v>4892</v>
      </c>
      <c r="B14" t="s">
        <v>87</v>
      </c>
      <c r="C14" t="s">
        <v>166</v>
      </c>
      <c r="D14" t="s">
        <v>4875</v>
      </c>
      <c r="E14">
        <v>10</v>
      </c>
      <c r="F14">
        <v>5</v>
      </c>
      <c r="G14">
        <v>4</v>
      </c>
      <c r="H14">
        <v>1</v>
      </c>
      <c r="I14">
        <v>0</v>
      </c>
      <c r="J14">
        <v>34</v>
      </c>
      <c r="K14">
        <v>0</v>
      </c>
      <c r="L14">
        <v>0</v>
      </c>
      <c r="M14">
        <v>0</v>
      </c>
      <c r="N14">
        <v>0</v>
      </c>
    </row>
    <row r="15" spans="1:14" x14ac:dyDescent="0.2">
      <c r="A15" t="s">
        <v>4893</v>
      </c>
      <c r="B15" t="s">
        <v>87</v>
      </c>
      <c r="C15" t="s">
        <v>166</v>
      </c>
      <c r="D15" t="s">
        <v>4877</v>
      </c>
      <c r="E15">
        <v>44</v>
      </c>
      <c r="F15">
        <v>16</v>
      </c>
      <c r="G15">
        <v>27</v>
      </c>
      <c r="H15">
        <v>1</v>
      </c>
      <c r="I15">
        <v>0</v>
      </c>
      <c r="J15">
        <v>0</v>
      </c>
      <c r="K15">
        <v>0</v>
      </c>
      <c r="L15">
        <v>0</v>
      </c>
      <c r="M15">
        <v>0</v>
      </c>
      <c r="N15">
        <v>0</v>
      </c>
    </row>
    <row r="16" spans="1:14" x14ac:dyDescent="0.2">
      <c r="A16" t="s">
        <v>4894</v>
      </c>
      <c r="B16" t="s">
        <v>87</v>
      </c>
      <c r="C16" t="s">
        <v>166</v>
      </c>
      <c r="D16" t="s">
        <v>4879</v>
      </c>
      <c r="E16">
        <v>34</v>
      </c>
      <c r="F16">
        <v>13</v>
      </c>
      <c r="G16">
        <v>21</v>
      </c>
      <c r="H16">
        <v>0</v>
      </c>
      <c r="I16">
        <v>0</v>
      </c>
      <c r="J16">
        <v>10</v>
      </c>
      <c r="K16">
        <v>0</v>
      </c>
      <c r="L16">
        <v>0</v>
      </c>
      <c r="M16">
        <v>0</v>
      </c>
      <c r="N16">
        <v>0</v>
      </c>
    </row>
    <row r="17" spans="1:14" x14ac:dyDescent="0.2">
      <c r="A17" t="s">
        <v>4895</v>
      </c>
      <c r="B17" t="s">
        <v>87</v>
      </c>
      <c r="C17" t="s">
        <v>166</v>
      </c>
      <c r="D17" t="s">
        <v>4881</v>
      </c>
      <c r="E17">
        <v>44</v>
      </c>
      <c r="F17">
        <v>16</v>
      </c>
      <c r="G17">
        <v>27</v>
      </c>
      <c r="H17">
        <v>1</v>
      </c>
      <c r="I17">
        <v>0</v>
      </c>
      <c r="J17">
        <v>0</v>
      </c>
      <c r="K17">
        <v>0</v>
      </c>
      <c r="L17">
        <v>0</v>
      </c>
      <c r="M17">
        <v>0</v>
      </c>
      <c r="N17">
        <v>0</v>
      </c>
    </row>
    <row r="18" spans="1:14" x14ac:dyDescent="0.2">
      <c r="A18" t="s">
        <v>4896</v>
      </c>
      <c r="B18" t="s">
        <v>87</v>
      </c>
      <c r="C18" t="s">
        <v>166</v>
      </c>
      <c r="D18" t="s">
        <v>4883</v>
      </c>
      <c r="E18">
        <v>10</v>
      </c>
      <c r="F18">
        <v>4</v>
      </c>
      <c r="G18">
        <v>5</v>
      </c>
      <c r="H18">
        <v>1</v>
      </c>
      <c r="I18">
        <v>0</v>
      </c>
      <c r="J18">
        <v>34</v>
      </c>
      <c r="K18">
        <v>0</v>
      </c>
      <c r="L18">
        <v>0</v>
      </c>
      <c r="M18">
        <v>0</v>
      </c>
      <c r="N18">
        <v>0</v>
      </c>
    </row>
    <row r="19" spans="1:14" x14ac:dyDescent="0.2">
      <c r="A19" t="s">
        <v>4897</v>
      </c>
      <c r="B19" t="s">
        <v>87</v>
      </c>
      <c r="C19" t="s">
        <v>166</v>
      </c>
      <c r="D19" t="s">
        <v>4885</v>
      </c>
      <c r="E19">
        <v>34</v>
      </c>
      <c r="F19">
        <v>15</v>
      </c>
      <c r="G19">
        <v>19</v>
      </c>
      <c r="H19">
        <v>0</v>
      </c>
      <c r="I19">
        <v>0</v>
      </c>
      <c r="J19">
        <v>10</v>
      </c>
      <c r="K19">
        <v>0</v>
      </c>
      <c r="L19">
        <v>0</v>
      </c>
      <c r="M19">
        <v>0</v>
      </c>
      <c r="N19">
        <v>0</v>
      </c>
    </row>
    <row r="20" spans="1:14" x14ac:dyDescent="0.2">
      <c r="A20" t="s">
        <v>4898</v>
      </c>
      <c r="B20" t="s">
        <v>87</v>
      </c>
      <c r="C20" t="s">
        <v>166</v>
      </c>
      <c r="D20" t="s">
        <v>4887</v>
      </c>
      <c r="E20">
        <v>10</v>
      </c>
      <c r="F20">
        <v>3</v>
      </c>
      <c r="G20">
        <v>6</v>
      </c>
      <c r="H20">
        <v>1</v>
      </c>
      <c r="I20">
        <v>0</v>
      </c>
      <c r="J20">
        <v>34</v>
      </c>
      <c r="K20">
        <v>0</v>
      </c>
      <c r="L20">
        <v>0</v>
      </c>
      <c r="M20">
        <v>0</v>
      </c>
      <c r="N20">
        <v>0</v>
      </c>
    </row>
    <row r="21" spans="1:14" x14ac:dyDescent="0.2">
      <c r="A21" t="s">
        <v>4899</v>
      </c>
      <c r="B21" t="s">
        <v>87</v>
      </c>
      <c r="C21" t="s">
        <v>166</v>
      </c>
      <c r="D21" t="s">
        <v>4889</v>
      </c>
      <c r="E21">
        <v>34</v>
      </c>
      <c r="F21">
        <v>13</v>
      </c>
      <c r="G21">
        <v>21</v>
      </c>
      <c r="H21">
        <v>0</v>
      </c>
      <c r="I21">
        <v>0</v>
      </c>
      <c r="J21">
        <v>10</v>
      </c>
      <c r="K21">
        <v>0</v>
      </c>
      <c r="L21">
        <v>0</v>
      </c>
      <c r="M21">
        <v>0</v>
      </c>
      <c r="N21">
        <v>0</v>
      </c>
    </row>
    <row r="22" spans="1:14" x14ac:dyDescent="0.2">
      <c r="A22" t="s">
        <v>4900</v>
      </c>
      <c r="B22" t="s">
        <v>87</v>
      </c>
      <c r="C22" t="s">
        <v>166</v>
      </c>
      <c r="D22" t="s">
        <v>4871</v>
      </c>
      <c r="E22">
        <v>0</v>
      </c>
      <c r="F22">
        <v>0</v>
      </c>
      <c r="G22">
        <v>0</v>
      </c>
      <c r="H22">
        <v>0</v>
      </c>
      <c r="I22">
        <v>0</v>
      </c>
      <c r="J22">
        <v>0</v>
      </c>
      <c r="K22">
        <v>20</v>
      </c>
      <c r="L22">
        <v>20</v>
      </c>
      <c r="M22">
        <v>0</v>
      </c>
      <c r="N22">
        <v>0</v>
      </c>
    </row>
    <row r="23" spans="1:14" x14ac:dyDescent="0.2">
      <c r="A23" t="s">
        <v>4901</v>
      </c>
      <c r="B23" t="s">
        <v>87</v>
      </c>
      <c r="C23" t="s">
        <v>166</v>
      </c>
      <c r="D23" t="s">
        <v>4873</v>
      </c>
      <c r="E23">
        <v>0</v>
      </c>
      <c r="F23">
        <v>0</v>
      </c>
      <c r="G23">
        <v>0</v>
      </c>
      <c r="H23">
        <v>0</v>
      </c>
      <c r="I23">
        <v>0</v>
      </c>
      <c r="J23">
        <v>0</v>
      </c>
      <c r="K23">
        <v>13</v>
      </c>
      <c r="L23">
        <v>13</v>
      </c>
      <c r="M23">
        <v>0</v>
      </c>
      <c r="N23">
        <v>0</v>
      </c>
    </row>
    <row r="24" spans="1:14" x14ac:dyDescent="0.2">
      <c r="A24" t="s">
        <v>4902</v>
      </c>
      <c r="B24" t="s">
        <v>87</v>
      </c>
      <c r="C24" t="s">
        <v>167</v>
      </c>
      <c r="D24" t="s">
        <v>4875</v>
      </c>
      <c r="E24">
        <v>223</v>
      </c>
      <c r="F24">
        <v>55</v>
      </c>
      <c r="G24">
        <v>156</v>
      </c>
      <c r="H24">
        <v>7</v>
      </c>
      <c r="I24">
        <v>5</v>
      </c>
      <c r="J24">
        <v>310</v>
      </c>
      <c r="K24">
        <v>0</v>
      </c>
      <c r="L24">
        <v>0</v>
      </c>
      <c r="M24">
        <v>0</v>
      </c>
      <c r="N24">
        <v>0</v>
      </c>
    </row>
    <row r="25" spans="1:14" x14ac:dyDescent="0.2">
      <c r="A25" t="s">
        <v>4903</v>
      </c>
      <c r="B25" t="s">
        <v>87</v>
      </c>
      <c r="C25" t="s">
        <v>167</v>
      </c>
      <c r="D25" t="s">
        <v>4877</v>
      </c>
      <c r="E25">
        <v>533</v>
      </c>
      <c r="F25">
        <v>86</v>
      </c>
      <c r="G25">
        <v>426</v>
      </c>
      <c r="H25">
        <v>13</v>
      </c>
      <c r="I25">
        <v>8</v>
      </c>
      <c r="J25">
        <v>0</v>
      </c>
      <c r="K25">
        <v>0</v>
      </c>
      <c r="L25">
        <v>0</v>
      </c>
      <c r="M25">
        <v>0</v>
      </c>
      <c r="N25">
        <v>0</v>
      </c>
    </row>
    <row r="26" spans="1:14" x14ac:dyDescent="0.2">
      <c r="A26" t="s">
        <v>4904</v>
      </c>
      <c r="B26" t="s">
        <v>87</v>
      </c>
      <c r="C26" t="s">
        <v>167</v>
      </c>
      <c r="D26" t="s">
        <v>4879</v>
      </c>
      <c r="E26">
        <v>309</v>
      </c>
      <c r="F26">
        <v>53</v>
      </c>
      <c r="G26">
        <v>256</v>
      </c>
      <c r="H26">
        <v>0</v>
      </c>
      <c r="I26">
        <v>0</v>
      </c>
      <c r="J26">
        <v>224</v>
      </c>
      <c r="K26">
        <v>0</v>
      </c>
      <c r="L26">
        <v>0</v>
      </c>
      <c r="M26">
        <v>0</v>
      </c>
      <c r="N26">
        <v>0</v>
      </c>
    </row>
    <row r="27" spans="1:14" x14ac:dyDescent="0.2">
      <c r="A27" t="s">
        <v>4905</v>
      </c>
      <c r="B27" t="s">
        <v>87</v>
      </c>
      <c r="C27" t="s">
        <v>167</v>
      </c>
      <c r="D27" t="s">
        <v>4881</v>
      </c>
      <c r="E27">
        <v>533</v>
      </c>
      <c r="F27">
        <v>85</v>
      </c>
      <c r="G27">
        <v>426</v>
      </c>
      <c r="H27">
        <v>14</v>
      </c>
      <c r="I27">
        <v>8</v>
      </c>
      <c r="J27">
        <v>0</v>
      </c>
      <c r="K27">
        <v>0</v>
      </c>
      <c r="L27">
        <v>0</v>
      </c>
      <c r="M27">
        <v>0</v>
      </c>
      <c r="N27">
        <v>0</v>
      </c>
    </row>
    <row r="28" spans="1:14" x14ac:dyDescent="0.2">
      <c r="A28" t="s">
        <v>4906</v>
      </c>
      <c r="B28" t="s">
        <v>87</v>
      </c>
      <c r="C28" t="s">
        <v>167</v>
      </c>
      <c r="D28" t="s">
        <v>4883</v>
      </c>
      <c r="E28">
        <v>223</v>
      </c>
      <c r="F28">
        <v>45</v>
      </c>
      <c r="G28">
        <v>160</v>
      </c>
      <c r="H28">
        <v>11</v>
      </c>
      <c r="I28">
        <v>7</v>
      </c>
      <c r="J28">
        <v>310</v>
      </c>
      <c r="K28">
        <v>0</v>
      </c>
      <c r="L28">
        <v>0</v>
      </c>
      <c r="M28">
        <v>0</v>
      </c>
      <c r="N28">
        <v>0</v>
      </c>
    </row>
    <row r="29" spans="1:14" x14ac:dyDescent="0.2">
      <c r="A29" t="s">
        <v>4907</v>
      </c>
      <c r="B29" t="s">
        <v>87</v>
      </c>
      <c r="C29" t="s">
        <v>167</v>
      </c>
      <c r="D29" t="s">
        <v>4885</v>
      </c>
      <c r="E29">
        <v>310</v>
      </c>
      <c r="F29">
        <v>92</v>
      </c>
      <c r="G29">
        <v>218</v>
      </c>
      <c r="H29">
        <v>0</v>
      </c>
      <c r="I29">
        <v>0</v>
      </c>
      <c r="J29">
        <v>223</v>
      </c>
      <c r="K29">
        <v>0</v>
      </c>
      <c r="L29">
        <v>0</v>
      </c>
      <c r="M29">
        <v>0</v>
      </c>
      <c r="N29">
        <v>0</v>
      </c>
    </row>
    <row r="30" spans="1:14" x14ac:dyDescent="0.2">
      <c r="A30" t="s">
        <v>4908</v>
      </c>
      <c r="B30" t="s">
        <v>87</v>
      </c>
      <c r="C30" t="s">
        <v>167</v>
      </c>
      <c r="D30" t="s">
        <v>4887</v>
      </c>
      <c r="E30">
        <v>223</v>
      </c>
      <c r="F30">
        <v>35</v>
      </c>
      <c r="G30">
        <v>170</v>
      </c>
      <c r="H30">
        <v>13</v>
      </c>
      <c r="I30">
        <v>5</v>
      </c>
      <c r="J30">
        <v>310</v>
      </c>
      <c r="K30">
        <v>0</v>
      </c>
      <c r="L30">
        <v>0</v>
      </c>
      <c r="M30">
        <v>0</v>
      </c>
      <c r="N30">
        <v>0</v>
      </c>
    </row>
    <row r="31" spans="1:14" x14ac:dyDescent="0.2">
      <c r="A31" t="s">
        <v>4909</v>
      </c>
      <c r="B31" t="s">
        <v>87</v>
      </c>
      <c r="C31" t="s">
        <v>167</v>
      </c>
      <c r="D31" t="s">
        <v>4889</v>
      </c>
      <c r="E31">
        <v>310</v>
      </c>
      <c r="F31">
        <v>53</v>
      </c>
      <c r="G31">
        <v>257</v>
      </c>
      <c r="H31">
        <v>0</v>
      </c>
      <c r="I31">
        <v>0</v>
      </c>
      <c r="J31">
        <v>223</v>
      </c>
      <c r="K31">
        <v>0</v>
      </c>
      <c r="L31">
        <v>0</v>
      </c>
      <c r="M31">
        <v>0</v>
      </c>
      <c r="N31">
        <v>0</v>
      </c>
    </row>
    <row r="32" spans="1:14" x14ac:dyDescent="0.2">
      <c r="A32" t="s">
        <v>4910</v>
      </c>
      <c r="B32" t="s">
        <v>87</v>
      </c>
      <c r="C32" t="s">
        <v>167</v>
      </c>
      <c r="D32" t="s">
        <v>4871</v>
      </c>
      <c r="E32">
        <v>0</v>
      </c>
      <c r="F32">
        <v>0</v>
      </c>
      <c r="G32">
        <v>0</v>
      </c>
      <c r="H32">
        <v>0</v>
      </c>
      <c r="I32">
        <v>0</v>
      </c>
      <c r="J32">
        <v>0</v>
      </c>
      <c r="K32">
        <v>330</v>
      </c>
      <c r="L32">
        <v>327</v>
      </c>
      <c r="M32">
        <v>3</v>
      </c>
      <c r="N32">
        <v>0</v>
      </c>
    </row>
    <row r="33" spans="1:14" x14ac:dyDescent="0.2">
      <c r="A33" t="s">
        <v>4911</v>
      </c>
      <c r="B33" t="s">
        <v>87</v>
      </c>
      <c r="C33" t="s">
        <v>167</v>
      </c>
      <c r="D33" t="s">
        <v>4873</v>
      </c>
      <c r="E33">
        <v>0</v>
      </c>
      <c r="F33">
        <v>0</v>
      </c>
      <c r="G33">
        <v>0</v>
      </c>
      <c r="H33">
        <v>0</v>
      </c>
      <c r="I33">
        <v>0</v>
      </c>
      <c r="J33">
        <v>0</v>
      </c>
      <c r="K33">
        <v>261</v>
      </c>
      <c r="L33">
        <v>259</v>
      </c>
      <c r="M33">
        <v>2</v>
      </c>
      <c r="N33">
        <v>0</v>
      </c>
    </row>
    <row r="34" spans="1:14" x14ac:dyDescent="0.2">
      <c r="A34" t="s">
        <v>4912</v>
      </c>
      <c r="B34" t="s">
        <v>87</v>
      </c>
      <c r="C34" t="s">
        <v>168</v>
      </c>
      <c r="D34" t="s">
        <v>4875</v>
      </c>
      <c r="E34">
        <v>23</v>
      </c>
      <c r="F34">
        <v>5</v>
      </c>
      <c r="G34">
        <v>17</v>
      </c>
      <c r="H34">
        <v>1</v>
      </c>
      <c r="I34">
        <v>0</v>
      </c>
      <c r="J34">
        <v>37</v>
      </c>
      <c r="K34">
        <v>0</v>
      </c>
      <c r="L34">
        <v>0</v>
      </c>
      <c r="M34">
        <v>0</v>
      </c>
      <c r="N34">
        <v>0</v>
      </c>
    </row>
    <row r="35" spans="1:14" x14ac:dyDescent="0.2">
      <c r="A35" t="s">
        <v>4913</v>
      </c>
      <c r="B35" t="s">
        <v>87</v>
      </c>
      <c r="C35" t="s">
        <v>168</v>
      </c>
      <c r="D35" t="s">
        <v>4877</v>
      </c>
      <c r="E35">
        <v>60</v>
      </c>
      <c r="F35">
        <v>9</v>
      </c>
      <c r="G35">
        <v>50</v>
      </c>
      <c r="H35">
        <v>1</v>
      </c>
      <c r="I35">
        <v>0</v>
      </c>
      <c r="J35">
        <v>0</v>
      </c>
      <c r="K35">
        <v>0</v>
      </c>
      <c r="L35">
        <v>0</v>
      </c>
      <c r="M35">
        <v>0</v>
      </c>
      <c r="N35">
        <v>0</v>
      </c>
    </row>
    <row r="36" spans="1:14" x14ac:dyDescent="0.2">
      <c r="A36" t="s">
        <v>4914</v>
      </c>
      <c r="B36" t="s">
        <v>87</v>
      </c>
      <c r="C36" t="s">
        <v>168</v>
      </c>
      <c r="D36" t="s">
        <v>4879</v>
      </c>
      <c r="E36">
        <v>36</v>
      </c>
      <c r="F36">
        <v>5</v>
      </c>
      <c r="G36">
        <v>31</v>
      </c>
      <c r="H36">
        <v>0</v>
      </c>
      <c r="I36">
        <v>0</v>
      </c>
      <c r="J36">
        <v>24</v>
      </c>
      <c r="K36">
        <v>0</v>
      </c>
      <c r="L36">
        <v>0</v>
      </c>
      <c r="M36">
        <v>0</v>
      </c>
      <c r="N36">
        <v>0</v>
      </c>
    </row>
    <row r="37" spans="1:14" x14ac:dyDescent="0.2">
      <c r="A37" t="s">
        <v>4915</v>
      </c>
      <c r="B37" t="s">
        <v>87</v>
      </c>
      <c r="C37" t="s">
        <v>168</v>
      </c>
      <c r="D37" t="s">
        <v>4881</v>
      </c>
      <c r="E37">
        <v>60</v>
      </c>
      <c r="F37">
        <v>9</v>
      </c>
      <c r="G37">
        <v>50</v>
      </c>
      <c r="H37">
        <v>1</v>
      </c>
      <c r="I37">
        <v>0</v>
      </c>
      <c r="J37">
        <v>0</v>
      </c>
      <c r="K37">
        <v>0</v>
      </c>
      <c r="L37">
        <v>0</v>
      </c>
      <c r="M37">
        <v>0</v>
      </c>
      <c r="N37">
        <v>0</v>
      </c>
    </row>
    <row r="38" spans="1:14" x14ac:dyDescent="0.2">
      <c r="A38" t="s">
        <v>4916</v>
      </c>
      <c r="B38" t="s">
        <v>87</v>
      </c>
      <c r="C38" t="s">
        <v>168</v>
      </c>
      <c r="D38" t="s">
        <v>4883</v>
      </c>
      <c r="E38">
        <v>23</v>
      </c>
      <c r="F38">
        <v>4</v>
      </c>
      <c r="G38">
        <v>18</v>
      </c>
      <c r="H38">
        <v>1</v>
      </c>
      <c r="I38">
        <v>0</v>
      </c>
      <c r="J38">
        <v>37</v>
      </c>
      <c r="K38">
        <v>0</v>
      </c>
      <c r="L38">
        <v>0</v>
      </c>
      <c r="M38">
        <v>0</v>
      </c>
      <c r="N38">
        <v>0</v>
      </c>
    </row>
    <row r="39" spans="1:14" x14ac:dyDescent="0.2">
      <c r="A39" t="s">
        <v>4917</v>
      </c>
      <c r="B39" t="s">
        <v>87</v>
      </c>
      <c r="C39" t="s">
        <v>168</v>
      </c>
      <c r="D39" t="s">
        <v>4885</v>
      </c>
      <c r="E39">
        <v>37</v>
      </c>
      <c r="F39">
        <v>7</v>
      </c>
      <c r="G39">
        <v>30</v>
      </c>
      <c r="H39">
        <v>0</v>
      </c>
      <c r="I39">
        <v>0</v>
      </c>
      <c r="J39">
        <v>23</v>
      </c>
      <c r="K39">
        <v>0</v>
      </c>
      <c r="L39">
        <v>0</v>
      </c>
      <c r="M39">
        <v>0</v>
      </c>
      <c r="N39">
        <v>0</v>
      </c>
    </row>
    <row r="40" spans="1:14" x14ac:dyDescent="0.2">
      <c r="A40" t="s">
        <v>4918</v>
      </c>
      <c r="B40" t="s">
        <v>87</v>
      </c>
      <c r="C40" t="s">
        <v>168</v>
      </c>
      <c r="D40" t="s">
        <v>4887</v>
      </c>
      <c r="E40">
        <v>23</v>
      </c>
      <c r="F40">
        <v>4</v>
      </c>
      <c r="G40">
        <v>18</v>
      </c>
      <c r="H40">
        <v>1</v>
      </c>
      <c r="I40">
        <v>0</v>
      </c>
      <c r="J40">
        <v>37</v>
      </c>
      <c r="K40">
        <v>0</v>
      </c>
      <c r="L40">
        <v>0</v>
      </c>
      <c r="M40">
        <v>0</v>
      </c>
      <c r="N40">
        <v>0</v>
      </c>
    </row>
    <row r="41" spans="1:14" x14ac:dyDescent="0.2">
      <c r="A41" t="s">
        <v>4919</v>
      </c>
      <c r="B41" t="s">
        <v>87</v>
      </c>
      <c r="C41" t="s">
        <v>168</v>
      </c>
      <c r="D41" t="s">
        <v>4889</v>
      </c>
      <c r="E41">
        <v>37</v>
      </c>
      <c r="F41">
        <v>5</v>
      </c>
      <c r="G41">
        <v>32</v>
      </c>
      <c r="H41">
        <v>0</v>
      </c>
      <c r="I41">
        <v>0</v>
      </c>
      <c r="J41">
        <v>23</v>
      </c>
      <c r="K41">
        <v>0</v>
      </c>
      <c r="L41">
        <v>0</v>
      </c>
      <c r="M41">
        <v>0</v>
      </c>
      <c r="N41">
        <v>0</v>
      </c>
    </row>
    <row r="42" spans="1:14" x14ac:dyDescent="0.2">
      <c r="A42" t="s">
        <v>4920</v>
      </c>
      <c r="B42" t="s">
        <v>87</v>
      </c>
      <c r="C42" t="s">
        <v>168</v>
      </c>
      <c r="D42" t="s">
        <v>4871</v>
      </c>
      <c r="E42">
        <v>0</v>
      </c>
      <c r="F42">
        <v>0</v>
      </c>
      <c r="G42">
        <v>0</v>
      </c>
      <c r="H42">
        <v>0</v>
      </c>
      <c r="I42">
        <v>0</v>
      </c>
      <c r="J42">
        <v>0</v>
      </c>
      <c r="K42">
        <v>48</v>
      </c>
      <c r="L42">
        <v>47</v>
      </c>
      <c r="M42">
        <v>1</v>
      </c>
      <c r="N42">
        <v>0</v>
      </c>
    </row>
    <row r="43" spans="1:14" x14ac:dyDescent="0.2">
      <c r="A43" t="s">
        <v>4921</v>
      </c>
      <c r="B43" t="s">
        <v>87</v>
      </c>
      <c r="C43" t="s">
        <v>168</v>
      </c>
      <c r="D43" t="s">
        <v>4873</v>
      </c>
      <c r="E43">
        <v>0</v>
      </c>
      <c r="F43">
        <v>0</v>
      </c>
      <c r="G43">
        <v>0</v>
      </c>
      <c r="H43">
        <v>0</v>
      </c>
      <c r="I43">
        <v>0</v>
      </c>
      <c r="J43">
        <v>0</v>
      </c>
      <c r="K43">
        <v>40</v>
      </c>
      <c r="L43">
        <v>39</v>
      </c>
      <c r="M43">
        <v>1</v>
      </c>
      <c r="N43">
        <v>0</v>
      </c>
    </row>
    <row r="44" spans="1:14" x14ac:dyDescent="0.2">
      <c r="A44" t="s">
        <v>4922</v>
      </c>
      <c r="B44" t="s">
        <v>87</v>
      </c>
      <c r="C44" t="s">
        <v>169</v>
      </c>
      <c r="D44" t="s">
        <v>4875</v>
      </c>
      <c r="E44">
        <v>21</v>
      </c>
      <c r="F44">
        <v>4</v>
      </c>
      <c r="G44">
        <v>17</v>
      </c>
      <c r="H44">
        <v>0</v>
      </c>
      <c r="I44">
        <v>0</v>
      </c>
      <c r="J44">
        <v>22</v>
      </c>
      <c r="K44">
        <v>0</v>
      </c>
      <c r="L44">
        <v>0</v>
      </c>
      <c r="M44">
        <v>0</v>
      </c>
      <c r="N44">
        <v>0</v>
      </c>
    </row>
    <row r="45" spans="1:14" x14ac:dyDescent="0.2">
      <c r="A45" t="s">
        <v>4923</v>
      </c>
      <c r="B45" t="s">
        <v>87</v>
      </c>
      <c r="C45" t="s">
        <v>169</v>
      </c>
      <c r="D45" t="s">
        <v>4877</v>
      </c>
      <c r="E45">
        <v>43</v>
      </c>
      <c r="F45">
        <v>8</v>
      </c>
      <c r="G45">
        <v>34</v>
      </c>
      <c r="H45">
        <v>0</v>
      </c>
      <c r="I45">
        <v>1</v>
      </c>
      <c r="J45">
        <v>0</v>
      </c>
      <c r="K45">
        <v>0</v>
      </c>
      <c r="L45">
        <v>0</v>
      </c>
      <c r="M45">
        <v>0</v>
      </c>
      <c r="N45">
        <v>0</v>
      </c>
    </row>
    <row r="46" spans="1:14" x14ac:dyDescent="0.2">
      <c r="A46" t="s">
        <v>4924</v>
      </c>
      <c r="B46" t="s">
        <v>87</v>
      </c>
      <c r="C46" t="s">
        <v>169</v>
      </c>
      <c r="D46" t="s">
        <v>4879</v>
      </c>
      <c r="E46">
        <v>22</v>
      </c>
      <c r="F46">
        <v>4</v>
      </c>
      <c r="G46">
        <v>17</v>
      </c>
      <c r="H46">
        <v>0</v>
      </c>
      <c r="I46">
        <v>1</v>
      </c>
      <c r="J46">
        <v>21</v>
      </c>
      <c r="K46">
        <v>0</v>
      </c>
      <c r="L46">
        <v>0</v>
      </c>
      <c r="M46">
        <v>0</v>
      </c>
      <c r="N46">
        <v>0</v>
      </c>
    </row>
    <row r="47" spans="1:14" x14ac:dyDescent="0.2">
      <c r="A47" t="s">
        <v>4925</v>
      </c>
      <c r="B47" t="s">
        <v>87</v>
      </c>
      <c r="C47" t="s">
        <v>169</v>
      </c>
      <c r="D47" t="s">
        <v>4881</v>
      </c>
      <c r="E47">
        <v>43</v>
      </c>
      <c r="F47">
        <v>7</v>
      </c>
      <c r="G47">
        <v>35</v>
      </c>
      <c r="H47">
        <v>0</v>
      </c>
      <c r="I47">
        <v>1</v>
      </c>
      <c r="J47">
        <v>0</v>
      </c>
      <c r="K47">
        <v>0</v>
      </c>
      <c r="L47">
        <v>0</v>
      </c>
      <c r="M47">
        <v>0</v>
      </c>
      <c r="N47">
        <v>0</v>
      </c>
    </row>
    <row r="48" spans="1:14" x14ac:dyDescent="0.2">
      <c r="A48" t="s">
        <v>4926</v>
      </c>
      <c r="B48" t="s">
        <v>87</v>
      </c>
      <c r="C48" t="s">
        <v>169</v>
      </c>
      <c r="D48" t="s">
        <v>4883</v>
      </c>
      <c r="E48">
        <v>21</v>
      </c>
      <c r="F48">
        <v>3</v>
      </c>
      <c r="G48">
        <v>18</v>
      </c>
      <c r="H48">
        <v>0</v>
      </c>
      <c r="I48">
        <v>0</v>
      </c>
      <c r="J48">
        <v>22</v>
      </c>
      <c r="K48">
        <v>0</v>
      </c>
      <c r="L48">
        <v>0</v>
      </c>
      <c r="M48">
        <v>0</v>
      </c>
      <c r="N48">
        <v>0</v>
      </c>
    </row>
    <row r="49" spans="1:14" x14ac:dyDescent="0.2">
      <c r="A49" t="s">
        <v>4927</v>
      </c>
      <c r="B49" t="s">
        <v>87</v>
      </c>
      <c r="C49" t="s">
        <v>169</v>
      </c>
      <c r="D49" t="s">
        <v>4885</v>
      </c>
      <c r="E49">
        <v>22</v>
      </c>
      <c r="F49">
        <v>6</v>
      </c>
      <c r="G49">
        <v>15</v>
      </c>
      <c r="H49">
        <v>0</v>
      </c>
      <c r="I49">
        <v>1</v>
      </c>
      <c r="J49">
        <v>21</v>
      </c>
      <c r="K49">
        <v>0</v>
      </c>
      <c r="L49">
        <v>0</v>
      </c>
      <c r="M49">
        <v>0</v>
      </c>
      <c r="N49">
        <v>0</v>
      </c>
    </row>
    <row r="50" spans="1:14" x14ac:dyDescent="0.2">
      <c r="A50" t="s">
        <v>4928</v>
      </c>
      <c r="B50" t="s">
        <v>87</v>
      </c>
      <c r="C50" t="s">
        <v>169</v>
      </c>
      <c r="D50" t="s">
        <v>4887</v>
      </c>
      <c r="E50">
        <v>21</v>
      </c>
      <c r="F50">
        <v>3</v>
      </c>
      <c r="G50">
        <v>18</v>
      </c>
      <c r="H50">
        <v>0</v>
      </c>
      <c r="I50">
        <v>0</v>
      </c>
      <c r="J50">
        <v>22</v>
      </c>
      <c r="K50">
        <v>0</v>
      </c>
      <c r="L50">
        <v>0</v>
      </c>
      <c r="M50">
        <v>0</v>
      </c>
      <c r="N50">
        <v>0</v>
      </c>
    </row>
    <row r="51" spans="1:14" x14ac:dyDescent="0.2">
      <c r="A51" t="s">
        <v>4929</v>
      </c>
      <c r="B51" t="s">
        <v>87</v>
      </c>
      <c r="C51" t="s">
        <v>169</v>
      </c>
      <c r="D51" t="s">
        <v>4889</v>
      </c>
      <c r="E51">
        <v>22</v>
      </c>
      <c r="F51">
        <v>4</v>
      </c>
      <c r="G51">
        <v>17</v>
      </c>
      <c r="H51">
        <v>0</v>
      </c>
      <c r="I51">
        <v>1</v>
      </c>
      <c r="J51">
        <v>21</v>
      </c>
      <c r="K51">
        <v>0</v>
      </c>
      <c r="L51">
        <v>0</v>
      </c>
      <c r="M51">
        <v>0</v>
      </c>
      <c r="N51">
        <v>0</v>
      </c>
    </row>
    <row r="52" spans="1:14" x14ac:dyDescent="0.2">
      <c r="A52" t="s">
        <v>4930</v>
      </c>
      <c r="B52" t="s">
        <v>87</v>
      </c>
      <c r="C52" t="s">
        <v>169</v>
      </c>
      <c r="D52" t="s">
        <v>4871</v>
      </c>
      <c r="E52">
        <v>0</v>
      </c>
      <c r="F52">
        <v>0</v>
      </c>
      <c r="G52">
        <v>0</v>
      </c>
      <c r="H52">
        <v>0</v>
      </c>
      <c r="I52">
        <v>0</v>
      </c>
      <c r="J52">
        <v>0</v>
      </c>
      <c r="K52">
        <v>24</v>
      </c>
      <c r="L52">
        <v>23</v>
      </c>
      <c r="M52">
        <v>1</v>
      </c>
      <c r="N52">
        <v>0</v>
      </c>
    </row>
    <row r="53" spans="1:14" x14ac:dyDescent="0.2">
      <c r="A53" t="s">
        <v>4931</v>
      </c>
      <c r="B53" t="s">
        <v>87</v>
      </c>
      <c r="C53" t="s">
        <v>169</v>
      </c>
      <c r="D53" t="s">
        <v>4873</v>
      </c>
      <c r="E53">
        <v>0</v>
      </c>
      <c r="F53">
        <v>0</v>
      </c>
      <c r="G53">
        <v>0</v>
      </c>
      <c r="H53">
        <v>0</v>
      </c>
      <c r="I53">
        <v>0</v>
      </c>
      <c r="J53">
        <v>0</v>
      </c>
      <c r="K53">
        <v>21</v>
      </c>
      <c r="L53">
        <v>20</v>
      </c>
      <c r="M53">
        <v>1</v>
      </c>
      <c r="N53">
        <v>0</v>
      </c>
    </row>
    <row r="54" spans="1:14" x14ac:dyDescent="0.2">
      <c r="A54" t="s">
        <v>4932</v>
      </c>
      <c r="B54" t="s">
        <v>87</v>
      </c>
      <c r="C54" t="s">
        <v>170</v>
      </c>
      <c r="D54" t="s">
        <v>4875</v>
      </c>
      <c r="E54">
        <v>58</v>
      </c>
      <c r="F54">
        <v>9</v>
      </c>
      <c r="G54">
        <v>44</v>
      </c>
      <c r="H54">
        <v>3</v>
      </c>
      <c r="I54">
        <v>2</v>
      </c>
      <c r="J54">
        <v>96</v>
      </c>
      <c r="K54">
        <v>0</v>
      </c>
      <c r="L54">
        <v>0</v>
      </c>
      <c r="M54">
        <v>0</v>
      </c>
      <c r="N54">
        <v>0</v>
      </c>
    </row>
    <row r="55" spans="1:14" x14ac:dyDescent="0.2">
      <c r="A55" t="s">
        <v>4933</v>
      </c>
      <c r="B55" t="s">
        <v>87</v>
      </c>
      <c r="C55" t="s">
        <v>170</v>
      </c>
      <c r="D55" t="s">
        <v>4877</v>
      </c>
      <c r="E55">
        <v>154</v>
      </c>
      <c r="F55">
        <v>22</v>
      </c>
      <c r="G55">
        <v>123</v>
      </c>
      <c r="H55">
        <v>6</v>
      </c>
      <c r="I55">
        <v>3</v>
      </c>
      <c r="J55">
        <v>0</v>
      </c>
      <c r="K55">
        <v>0</v>
      </c>
      <c r="L55">
        <v>0</v>
      </c>
      <c r="M55">
        <v>0</v>
      </c>
      <c r="N55">
        <v>0</v>
      </c>
    </row>
    <row r="56" spans="1:14" x14ac:dyDescent="0.2">
      <c r="A56" t="s">
        <v>4934</v>
      </c>
      <c r="B56" t="s">
        <v>87</v>
      </c>
      <c r="C56" t="s">
        <v>170</v>
      </c>
      <c r="D56" t="s">
        <v>4879</v>
      </c>
      <c r="E56">
        <v>96</v>
      </c>
      <c r="F56">
        <v>15</v>
      </c>
      <c r="G56">
        <v>81</v>
      </c>
      <c r="H56">
        <v>0</v>
      </c>
      <c r="I56">
        <v>0</v>
      </c>
      <c r="J56">
        <v>58</v>
      </c>
      <c r="K56">
        <v>0</v>
      </c>
      <c r="L56">
        <v>0</v>
      </c>
      <c r="M56">
        <v>0</v>
      </c>
      <c r="N56">
        <v>0</v>
      </c>
    </row>
    <row r="57" spans="1:14" x14ac:dyDescent="0.2">
      <c r="A57" t="s">
        <v>4935</v>
      </c>
      <c r="B57" t="s">
        <v>87</v>
      </c>
      <c r="C57" t="s">
        <v>170</v>
      </c>
      <c r="D57" t="s">
        <v>4881</v>
      </c>
      <c r="E57">
        <v>154</v>
      </c>
      <c r="F57">
        <v>22</v>
      </c>
      <c r="G57">
        <v>123</v>
      </c>
      <c r="H57">
        <v>6</v>
      </c>
      <c r="I57">
        <v>3</v>
      </c>
      <c r="J57">
        <v>0</v>
      </c>
      <c r="K57">
        <v>0</v>
      </c>
      <c r="L57">
        <v>0</v>
      </c>
      <c r="M57">
        <v>0</v>
      </c>
      <c r="N57">
        <v>0</v>
      </c>
    </row>
    <row r="58" spans="1:14" x14ac:dyDescent="0.2">
      <c r="A58" t="s">
        <v>4936</v>
      </c>
      <c r="B58" t="s">
        <v>87</v>
      </c>
      <c r="C58" t="s">
        <v>170</v>
      </c>
      <c r="D58" t="s">
        <v>4883</v>
      </c>
      <c r="E58">
        <v>58</v>
      </c>
      <c r="F58">
        <v>8</v>
      </c>
      <c r="G58">
        <v>43</v>
      </c>
      <c r="H58">
        <v>4</v>
      </c>
      <c r="I58">
        <v>3</v>
      </c>
      <c r="J58">
        <v>96</v>
      </c>
      <c r="K58">
        <v>0</v>
      </c>
      <c r="L58">
        <v>0</v>
      </c>
      <c r="M58">
        <v>0</v>
      </c>
      <c r="N58">
        <v>0</v>
      </c>
    </row>
    <row r="59" spans="1:14" x14ac:dyDescent="0.2">
      <c r="A59" t="s">
        <v>4937</v>
      </c>
      <c r="B59" t="s">
        <v>87</v>
      </c>
      <c r="C59" t="s">
        <v>170</v>
      </c>
      <c r="D59" t="s">
        <v>4885</v>
      </c>
      <c r="E59">
        <v>96</v>
      </c>
      <c r="F59">
        <v>21</v>
      </c>
      <c r="G59">
        <v>75</v>
      </c>
      <c r="H59">
        <v>0</v>
      </c>
      <c r="I59">
        <v>0</v>
      </c>
      <c r="J59">
        <v>58</v>
      </c>
      <c r="K59">
        <v>0</v>
      </c>
      <c r="L59">
        <v>0</v>
      </c>
      <c r="M59">
        <v>0</v>
      </c>
      <c r="N59">
        <v>0</v>
      </c>
    </row>
    <row r="60" spans="1:14" x14ac:dyDescent="0.2">
      <c r="A60" t="s">
        <v>4938</v>
      </c>
      <c r="B60" t="s">
        <v>87</v>
      </c>
      <c r="C60" t="s">
        <v>170</v>
      </c>
      <c r="D60" t="s">
        <v>4887</v>
      </c>
      <c r="E60">
        <v>58</v>
      </c>
      <c r="F60">
        <v>7</v>
      </c>
      <c r="G60">
        <v>44</v>
      </c>
      <c r="H60">
        <v>5</v>
      </c>
      <c r="I60">
        <v>2</v>
      </c>
      <c r="J60">
        <v>96</v>
      </c>
      <c r="K60">
        <v>0</v>
      </c>
      <c r="L60">
        <v>0</v>
      </c>
      <c r="M60">
        <v>0</v>
      </c>
      <c r="N60">
        <v>0</v>
      </c>
    </row>
    <row r="61" spans="1:14" x14ac:dyDescent="0.2">
      <c r="A61" t="s">
        <v>4939</v>
      </c>
      <c r="B61" t="s">
        <v>87</v>
      </c>
      <c r="C61" t="s">
        <v>170</v>
      </c>
      <c r="D61" t="s">
        <v>4889</v>
      </c>
      <c r="E61">
        <v>96</v>
      </c>
      <c r="F61">
        <v>15</v>
      </c>
      <c r="G61">
        <v>81</v>
      </c>
      <c r="H61">
        <v>0</v>
      </c>
      <c r="I61">
        <v>0</v>
      </c>
      <c r="J61">
        <v>58</v>
      </c>
      <c r="K61">
        <v>0</v>
      </c>
      <c r="L61">
        <v>0</v>
      </c>
      <c r="M61">
        <v>0</v>
      </c>
      <c r="N61">
        <v>0</v>
      </c>
    </row>
    <row r="62" spans="1:14" x14ac:dyDescent="0.2">
      <c r="A62" t="s">
        <v>4940</v>
      </c>
      <c r="B62" t="s">
        <v>87</v>
      </c>
      <c r="C62" t="s">
        <v>170</v>
      </c>
      <c r="D62" t="s">
        <v>4871</v>
      </c>
      <c r="E62">
        <v>0</v>
      </c>
      <c r="F62">
        <v>0</v>
      </c>
      <c r="G62">
        <v>0</v>
      </c>
      <c r="H62">
        <v>0</v>
      </c>
      <c r="I62">
        <v>0</v>
      </c>
      <c r="J62">
        <v>0</v>
      </c>
      <c r="K62">
        <v>116</v>
      </c>
      <c r="L62">
        <v>113</v>
      </c>
      <c r="M62">
        <v>1</v>
      </c>
      <c r="N62">
        <v>2</v>
      </c>
    </row>
    <row r="63" spans="1:14" x14ac:dyDescent="0.2">
      <c r="A63" t="s">
        <v>4941</v>
      </c>
      <c r="B63" t="s">
        <v>87</v>
      </c>
      <c r="C63" t="s">
        <v>170</v>
      </c>
      <c r="D63" t="s">
        <v>4873</v>
      </c>
      <c r="E63">
        <v>0</v>
      </c>
      <c r="F63">
        <v>0</v>
      </c>
      <c r="G63">
        <v>0</v>
      </c>
      <c r="H63">
        <v>0</v>
      </c>
      <c r="I63">
        <v>0</v>
      </c>
      <c r="J63">
        <v>0</v>
      </c>
      <c r="K63">
        <v>101</v>
      </c>
      <c r="L63">
        <v>98</v>
      </c>
      <c r="M63">
        <v>1</v>
      </c>
      <c r="N63">
        <v>2</v>
      </c>
    </row>
    <row r="64" spans="1:14" x14ac:dyDescent="0.2">
      <c r="A64" t="s">
        <v>4942</v>
      </c>
      <c r="B64" t="s">
        <v>87</v>
      </c>
      <c r="C64" t="s">
        <v>171</v>
      </c>
      <c r="D64" t="s">
        <v>4875</v>
      </c>
      <c r="E64">
        <v>14</v>
      </c>
      <c r="F64">
        <v>6</v>
      </c>
      <c r="G64">
        <v>8</v>
      </c>
      <c r="H64">
        <v>0</v>
      </c>
      <c r="I64">
        <v>0</v>
      </c>
      <c r="J64">
        <v>22</v>
      </c>
      <c r="K64">
        <v>0</v>
      </c>
      <c r="L64">
        <v>0</v>
      </c>
      <c r="M64">
        <v>0</v>
      </c>
      <c r="N64">
        <v>0</v>
      </c>
    </row>
    <row r="65" spans="1:14" x14ac:dyDescent="0.2">
      <c r="A65" t="s">
        <v>4943</v>
      </c>
      <c r="B65" t="s">
        <v>87</v>
      </c>
      <c r="C65" t="s">
        <v>171</v>
      </c>
      <c r="D65" t="s">
        <v>4877</v>
      </c>
      <c r="E65">
        <v>36</v>
      </c>
      <c r="F65">
        <v>12</v>
      </c>
      <c r="G65">
        <v>24</v>
      </c>
      <c r="H65">
        <v>0</v>
      </c>
      <c r="I65">
        <v>0</v>
      </c>
      <c r="J65">
        <v>0</v>
      </c>
      <c r="K65">
        <v>0</v>
      </c>
      <c r="L65">
        <v>0</v>
      </c>
      <c r="M65">
        <v>0</v>
      </c>
      <c r="N65">
        <v>0</v>
      </c>
    </row>
    <row r="66" spans="1:14" x14ac:dyDescent="0.2">
      <c r="A66" t="s">
        <v>4944</v>
      </c>
      <c r="B66" t="s">
        <v>87</v>
      </c>
      <c r="C66" t="s">
        <v>171</v>
      </c>
      <c r="D66" t="s">
        <v>4879</v>
      </c>
      <c r="E66">
        <v>22</v>
      </c>
      <c r="F66">
        <v>7</v>
      </c>
      <c r="G66">
        <v>15</v>
      </c>
      <c r="H66">
        <v>0</v>
      </c>
      <c r="I66">
        <v>0</v>
      </c>
      <c r="J66">
        <v>14</v>
      </c>
      <c r="K66">
        <v>0</v>
      </c>
      <c r="L66">
        <v>0</v>
      </c>
      <c r="M66">
        <v>0</v>
      </c>
      <c r="N66">
        <v>0</v>
      </c>
    </row>
    <row r="67" spans="1:14" x14ac:dyDescent="0.2">
      <c r="A67" t="s">
        <v>4945</v>
      </c>
      <c r="B67" t="s">
        <v>87</v>
      </c>
      <c r="C67" t="s">
        <v>171</v>
      </c>
      <c r="D67" t="s">
        <v>4881</v>
      </c>
      <c r="E67">
        <v>36</v>
      </c>
      <c r="F67">
        <v>12</v>
      </c>
      <c r="G67">
        <v>24</v>
      </c>
      <c r="H67">
        <v>0</v>
      </c>
      <c r="I67">
        <v>0</v>
      </c>
      <c r="J67">
        <v>0</v>
      </c>
      <c r="K67">
        <v>0</v>
      </c>
      <c r="L67">
        <v>0</v>
      </c>
      <c r="M67">
        <v>0</v>
      </c>
      <c r="N67">
        <v>0</v>
      </c>
    </row>
    <row r="68" spans="1:14" x14ac:dyDescent="0.2">
      <c r="A68" t="s">
        <v>4946</v>
      </c>
      <c r="B68" t="s">
        <v>87</v>
      </c>
      <c r="C68" t="s">
        <v>171</v>
      </c>
      <c r="D68" t="s">
        <v>4883</v>
      </c>
      <c r="E68">
        <v>14</v>
      </c>
      <c r="F68">
        <v>7</v>
      </c>
      <c r="G68">
        <v>7</v>
      </c>
      <c r="H68">
        <v>0</v>
      </c>
      <c r="I68">
        <v>0</v>
      </c>
      <c r="J68">
        <v>22</v>
      </c>
      <c r="K68">
        <v>0</v>
      </c>
      <c r="L68">
        <v>0</v>
      </c>
      <c r="M68">
        <v>0</v>
      </c>
      <c r="N68">
        <v>0</v>
      </c>
    </row>
    <row r="69" spans="1:14" x14ac:dyDescent="0.2">
      <c r="A69" t="s">
        <v>4947</v>
      </c>
      <c r="B69" t="s">
        <v>87</v>
      </c>
      <c r="C69" t="s">
        <v>171</v>
      </c>
      <c r="D69" t="s">
        <v>4885</v>
      </c>
      <c r="E69">
        <v>22</v>
      </c>
      <c r="F69">
        <v>10</v>
      </c>
      <c r="G69">
        <v>12</v>
      </c>
      <c r="H69">
        <v>0</v>
      </c>
      <c r="I69">
        <v>0</v>
      </c>
      <c r="J69">
        <v>14</v>
      </c>
      <c r="K69">
        <v>0</v>
      </c>
      <c r="L69">
        <v>0</v>
      </c>
      <c r="M69">
        <v>0</v>
      </c>
      <c r="N69">
        <v>0</v>
      </c>
    </row>
    <row r="70" spans="1:14" x14ac:dyDescent="0.2">
      <c r="A70" t="s">
        <v>4948</v>
      </c>
      <c r="B70" t="s">
        <v>87</v>
      </c>
      <c r="C70" t="s">
        <v>171</v>
      </c>
      <c r="D70" t="s">
        <v>4887</v>
      </c>
      <c r="E70">
        <v>14</v>
      </c>
      <c r="F70">
        <v>5</v>
      </c>
      <c r="G70">
        <v>9</v>
      </c>
      <c r="H70">
        <v>0</v>
      </c>
      <c r="I70">
        <v>0</v>
      </c>
      <c r="J70">
        <v>22</v>
      </c>
      <c r="K70">
        <v>0</v>
      </c>
      <c r="L70">
        <v>0</v>
      </c>
      <c r="M70">
        <v>0</v>
      </c>
      <c r="N70">
        <v>0</v>
      </c>
    </row>
    <row r="71" spans="1:14" x14ac:dyDescent="0.2">
      <c r="A71" t="s">
        <v>4949</v>
      </c>
      <c r="B71" t="s">
        <v>87</v>
      </c>
      <c r="C71" t="s">
        <v>171</v>
      </c>
      <c r="D71" t="s">
        <v>4889</v>
      </c>
      <c r="E71">
        <v>22</v>
      </c>
      <c r="F71">
        <v>7</v>
      </c>
      <c r="G71">
        <v>15</v>
      </c>
      <c r="H71">
        <v>0</v>
      </c>
      <c r="I71">
        <v>0</v>
      </c>
      <c r="J71">
        <v>14</v>
      </c>
      <c r="K71">
        <v>0</v>
      </c>
      <c r="L71">
        <v>0</v>
      </c>
      <c r="M71">
        <v>0</v>
      </c>
      <c r="N71">
        <v>0</v>
      </c>
    </row>
    <row r="72" spans="1:14" x14ac:dyDescent="0.2">
      <c r="A72" t="s">
        <v>4950</v>
      </c>
      <c r="B72" t="s">
        <v>87</v>
      </c>
      <c r="C72" t="s">
        <v>171</v>
      </c>
      <c r="D72" t="s">
        <v>4871</v>
      </c>
      <c r="E72">
        <v>0</v>
      </c>
      <c r="F72">
        <v>0</v>
      </c>
      <c r="G72">
        <v>0</v>
      </c>
      <c r="H72">
        <v>0</v>
      </c>
      <c r="I72">
        <v>0</v>
      </c>
      <c r="J72">
        <v>0</v>
      </c>
      <c r="K72">
        <v>33</v>
      </c>
      <c r="L72">
        <v>33</v>
      </c>
      <c r="M72">
        <v>0</v>
      </c>
      <c r="N72">
        <v>0</v>
      </c>
    </row>
    <row r="73" spans="1:14" x14ac:dyDescent="0.2">
      <c r="A73" t="s">
        <v>4951</v>
      </c>
      <c r="B73" t="s">
        <v>87</v>
      </c>
      <c r="C73" t="s">
        <v>171</v>
      </c>
      <c r="D73" t="s">
        <v>4873</v>
      </c>
      <c r="E73">
        <v>0</v>
      </c>
      <c r="F73">
        <v>0</v>
      </c>
      <c r="G73">
        <v>0</v>
      </c>
      <c r="H73">
        <v>0</v>
      </c>
      <c r="I73">
        <v>0</v>
      </c>
      <c r="J73">
        <v>0</v>
      </c>
      <c r="K73">
        <v>27</v>
      </c>
      <c r="L73">
        <v>27</v>
      </c>
      <c r="M73">
        <v>0</v>
      </c>
      <c r="N73">
        <v>0</v>
      </c>
    </row>
    <row r="74" spans="1:14" x14ac:dyDescent="0.2">
      <c r="A74" t="s">
        <v>4952</v>
      </c>
      <c r="B74" t="s">
        <v>87</v>
      </c>
      <c r="C74" t="s">
        <v>172</v>
      </c>
      <c r="D74" t="s">
        <v>4875</v>
      </c>
      <c r="E74">
        <v>30</v>
      </c>
      <c r="F74">
        <v>4</v>
      </c>
      <c r="G74">
        <v>25</v>
      </c>
      <c r="H74">
        <v>1</v>
      </c>
      <c r="I74">
        <v>0</v>
      </c>
      <c r="J74">
        <v>69</v>
      </c>
      <c r="K74">
        <v>0</v>
      </c>
      <c r="L74">
        <v>0</v>
      </c>
      <c r="M74">
        <v>0</v>
      </c>
      <c r="N74">
        <v>0</v>
      </c>
    </row>
    <row r="75" spans="1:14" x14ac:dyDescent="0.2">
      <c r="A75" t="s">
        <v>4953</v>
      </c>
      <c r="B75" t="s">
        <v>87</v>
      </c>
      <c r="C75" t="s">
        <v>172</v>
      </c>
      <c r="D75" t="s">
        <v>4877</v>
      </c>
      <c r="E75">
        <v>99</v>
      </c>
      <c r="F75">
        <v>13</v>
      </c>
      <c r="G75">
        <v>85</v>
      </c>
      <c r="H75">
        <v>1</v>
      </c>
      <c r="I75">
        <v>0</v>
      </c>
      <c r="J75">
        <v>0</v>
      </c>
      <c r="K75">
        <v>0</v>
      </c>
      <c r="L75">
        <v>0</v>
      </c>
      <c r="M75">
        <v>0</v>
      </c>
      <c r="N75">
        <v>0</v>
      </c>
    </row>
    <row r="76" spans="1:14" x14ac:dyDescent="0.2">
      <c r="A76" t="s">
        <v>4954</v>
      </c>
      <c r="B76" t="s">
        <v>87</v>
      </c>
      <c r="C76" t="s">
        <v>172</v>
      </c>
      <c r="D76" t="s">
        <v>4879</v>
      </c>
      <c r="E76">
        <v>68</v>
      </c>
      <c r="F76">
        <v>9</v>
      </c>
      <c r="G76">
        <v>59</v>
      </c>
      <c r="H76">
        <v>0</v>
      </c>
      <c r="I76">
        <v>0</v>
      </c>
      <c r="J76">
        <v>31</v>
      </c>
      <c r="K76">
        <v>0</v>
      </c>
      <c r="L76">
        <v>0</v>
      </c>
      <c r="M76">
        <v>0</v>
      </c>
      <c r="N76">
        <v>0</v>
      </c>
    </row>
    <row r="77" spans="1:14" x14ac:dyDescent="0.2">
      <c r="A77" t="s">
        <v>4955</v>
      </c>
      <c r="B77" t="s">
        <v>87</v>
      </c>
      <c r="C77" t="s">
        <v>172</v>
      </c>
      <c r="D77" t="s">
        <v>4881</v>
      </c>
      <c r="E77">
        <v>99</v>
      </c>
      <c r="F77">
        <v>13</v>
      </c>
      <c r="G77">
        <v>85</v>
      </c>
      <c r="H77">
        <v>1</v>
      </c>
      <c r="I77">
        <v>0</v>
      </c>
      <c r="J77">
        <v>0</v>
      </c>
      <c r="K77">
        <v>0</v>
      </c>
      <c r="L77">
        <v>0</v>
      </c>
      <c r="M77">
        <v>0</v>
      </c>
      <c r="N77">
        <v>0</v>
      </c>
    </row>
    <row r="78" spans="1:14" x14ac:dyDescent="0.2">
      <c r="A78" t="s">
        <v>4956</v>
      </c>
      <c r="B78" t="s">
        <v>87</v>
      </c>
      <c r="C78" t="s">
        <v>172</v>
      </c>
      <c r="D78" t="s">
        <v>4883</v>
      </c>
      <c r="E78">
        <v>30</v>
      </c>
      <c r="F78">
        <v>5</v>
      </c>
      <c r="G78">
        <v>24</v>
      </c>
      <c r="H78">
        <v>1</v>
      </c>
      <c r="I78">
        <v>0</v>
      </c>
      <c r="J78">
        <v>69</v>
      </c>
      <c r="K78">
        <v>0</v>
      </c>
      <c r="L78">
        <v>0</v>
      </c>
      <c r="M78">
        <v>0</v>
      </c>
      <c r="N78">
        <v>0</v>
      </c>
    </row>
    <row r="79" spans="1:14" x14ac:dyDescent="0.2">
      <c r="A79" t="s">
        <v>4957</v>
      </c>
      <c r="B79" t="s">
        <v>87</v>
      </c>
      <c r="C79" t="s">
        <v>172</v>
      </c>
      <c r="D79" t="s">
        <v>4885</v>
      </c>
      <c r="E79">
        <v>69</v>
      </c>
      <c r="F79">
        <v>10</v>
      </c>
      <c r="G79">
        <v>59</v>
      </c>
      <c r="H79">
        <v>0</v>
      </c>
      <c r="I79">
        <v>0</v>
      </c>
      <c r="J79">
        <v>30</v>
      </c>
      <c r="K79">
        <v>0</v>
      </c>
      <c r="L79">
        <v>0</v>
      </c>
      <c r="M79">
        <v>0</v>
      </c>
      <c r="N79">
        <v>0</v>
      </c>
    </row>
    <row r="80" spans="1:14" x14ac:dyDescent="0.2">
      <c r="A80" t="s">
        <v>4958</v>
      </c>
      <c r="B80" t="s">
        <v>87</v>
      </c>
      <c r="C80" t="s">
        <v>172</v>
      </c>
      <c r="D80" t="s">
        <v>4887</v>
      </c>
      <c r="E80">
        <v>30</v>
      </c>
      <c r="F80">
        <v>4</v>
      </c>
      <c r="G80">
        <v>25</v>
      </c>
      <c r="H80">
        <v>1</v>
      </c>
      <c r="I80">
        <v>0</v>
      </c>
      <c r="J80">
        <v>69</v>
      </c>
      <c r="K80">
        <v>0</v>
      </c>
      <c r="L80">
        <v>0</v>
      </c>
      <c r="M80">
        <v>0</v>
      </c>
      <c r="N80">
        <v>0</v>
      </c>
    </row>
    <row r="81" spans="1:14" x14ac:dyDescent="0.2">
      <c r="A81" t="s">
        <v>4959</v>
      </c>
      <c r="B81" t="s">
        <v>87</v>
      </c>
      <c r="C81" t="s">
        <v>172</v>
      </c>
      <c r="D81" t="s">
        <v>4889</v>
      </c>
      <c r="E81">
        <v>69</v>
      </c>
      <c r="F81">
        <v>9</v>
      </c>
      <c r="G81">
        <v>60</v>
      </c>
      <c r="H81">
        <v>0</v>
      </c>
      <c r="I81">
        <v>0</v>
      </c>
      <c r="J81">
        <v>30</v>
      </c>
      <c r="K81">
        <v>0</v>
      </c>
      <c r="L81">
        <v>0</v>
      </c>
      <c r="M81">
        <v>0</v>
      </c>
      <c r="N81">
        <v>0</v>
      </c>
    </row>
    <row r="82" spans="1:14" x14ac:dyDescent="0.2">
      <c r="A82" t="s">
        <v>4960</v>
      </c>
      <c r="B82" t="s">
        <v>87</v>
      </c>
      <c r="C82" t="s">
        <v>172</v>
      </c>
      <c r="D82" t="s">
        <v>4871</v>
      </c>
      <c r="E82">
        <v>0</v>
      </c>
      <c r="F82">
        <v>0</v>
      </c>
      <c r="G82">
        <v>0</v>
      </c>
      <c r="H82">
        <v>0</v>
      </c>
      <c r="I82">
        <v>0</v>
      </c>
      <c r="J82">
        <v>0</v>
      </c>
      <c r="K82">
        <v>65</v>
      </c>
      <c r="L82">
        <v>64</v>
      </c>
      <c r="M82">
        <v>1</v>
      </c>
      <c r="N82">
        <v>0</v>
      </c>
    </row>
    <row r="83" spans="1:14" x14ac:dyDescent="0.2">
      <c r="A83" t="s">
        <v>4961</v>
      </c>
      <c r="B83" t="s">
        <v>87</v>
      </c>
      <c r="C83" t="s">
        <v>172</v>
      </c>
      <c r="D83" t="s">
        <v>4873</v>
      </c>
      <c r="E83">
        <v>0</v>
      </c>
      <c r="F83">
        <v>0</v>
      </c>
      <c r="G83">
        <v>0</v>
      </c>
      <c r="H83">
        <v>0</v>
      </c>
      <c r="I83">
        <v>0</v>
      </c>
      <c r="J83">
        <v>0</v>
      </c>
      <c r="K83">
        <v>46</v>
      </c>
      <c r="L83">
        <v>46</v>
      </c>
      <c r="M83">
        <v>0</v>
      </c>
      <c r="N83">
        <v>0</v>
      </c>
    </row>
    <row r="84" spans="1:14" x14ac:dyDescent="0.2">
      <c r="A84" t="s">
        <v>4962</v>
      </c>
      <c r="B84" t="s">
        <v>87</v>
      </c>
      <c r="C84" t="s">
        <v>173</v>
      </c>
      <c r="D84" t="s">
        <v>4875</v>
      </c>
      <c r="E84">
        <v>147</v>
      </c>
      <c r="F84">
        <v>30</v>
      </c>
      <c r="G84">
        <v>112</v>
      </c>
      <c r="H84">
        <v>3</v>
      </c>
      <c r="I84">
        <v>2</v>
      </c>
      <c r="J84">
        <v>229</v>
      </c>
      <c r="K84">
        <v>0</v>
      </c>
      <c r="L84">
        <v>0</v>
      </c>
      <c r="M84">
        <v>0</v>
      </c>
      <c r="N84">
        <v>0</v>
      </c>
    </row>
    <row r="85" spans="1:14" x14ac:dyDescent="0.2">
      <c r="A85" t="s">
        <v>4963</v>
      </c>
      <c r="B85" t="s">
        <v>87</v>
      </c>
      <c r="C85" t="s">
        <v>173</v>
      </c>
      <c r="D85" t="s">
        <v>4877</v>
      </c>
      <c r="E85">
        <v>376</v>
      </c>
      <c r="F85">
        <v>82</v>
      </c>
      <c r="G85">
        <v>288</v>
      </c>
      <c r="H85">
        <v>4</v>
      </c>
      <c r="I85">
        <v>2</v>
      </c>
      <c r="J85">
        <v>0</v>
      </c>
      <c r="K85">
        <v>0</v>
      </c>
      <c r="L85">
        <v>0</v>
      </c>
      <c r="M85">
        <v>0</v>
      </c>
      <c r="N85">
        <v>0</v>
      </c>
    </row>
    <row r="86" spans="1:14" x14ac:dyDescent="0.2">
      <c r="A86" t="s">
        <v>4964</v>
      </c>
      <c r="B86" t="s">
        <v>87</v>
      </c>
      <c r="C86" t="s">
        <v>173</v>
      </c>
      <c r="D86" t="s">
        <v>4879</v>
      </c>
      <c r="E86">
        <v>224</v>
      </c>
      <c r="F86">
        <v>53</v>
      </c>
      <c r="G86">
        <v>171</v>
      </c>
      <c r="H86">
        <v>0</v>
      </c>
      <c r="I86">
        <v>0</v>
      </c>
      <c r="J86">
        <v>152</v>
      </c>
      <c r="K86">
        <v>0</v>
      </c>
      <c r="L86">
        <v>0</v>
      </c>
      <c r="M86">
        <v>0</v>
      </c>
      <c r="N86">
        <v>0</v>
      </c>
    </row>
    <row r="87" spans="1:14" x14ac:dyDescent="0.2">
      <c r="A87" t="s">
        <v>4965</v>
      </c>
      <c r="B87" t="s">
        <v>87</v>
      </c>
      <c r="C87" t="s">
        <v>173</v>
      </c>
      <c r="D87" t="s">
        <v>4881</v>
      </c>
      <c r="E87">
        <v>376</v>
      </c>
      <c r="F87">
        <v>82</v>
      </c>
      <c r="G87">
        <v>288</v>
      </c>
      <c r="H87">
        <v>4</v>
      </c>
      <c r="I87">
        <v>2</v>
      </c>
      <c r="J87">
        <v>0</v>
      </c>
      <c r="K87">
        <v>0</v>
      </c>
      <c r="L87">
        <v>0</v>
      </c>
      <c r="M87">
        <v>0</v>
      </c>
      <c r="N87">
        <v>0</v>
      </c>
    </row>
    <row r="88" spans="1:14" x14ac:dyDescent="0.2">
      <c r="A88" t="s">
        <v>4966</v>
      </c>
      <c r="B88" t="s">
        <v>87</v>
      </c>
      <c r="C88" t="s">
        <v>173</v>
      </c>
      <c r="D88" t="s">
        <v>4883</v>
      </c>
      <c r="E88">
        <v>147</v>
      </c>
      <c r="F88">
        <v>30</v>
      </c>
      <c r="G88">
        <v>111</v>
      </c>
      <c r="H88">
        <v>4</v>
      </c>
      <c r="I88">
        <v>2</v>
      </c>
      <c r="J88">
        <v>229</v>
      </c>
      <c r="K88">
        <v>0</v>
      </c>
      <c r="L88">
        <v>0</v>
      </c>
      <c r="M88">
        <v>0</v>
      </c>
      <c r="N88">
        <v>0</v>
      </c>
    </row>
    <row r="89" spans="1:14" x14ac:dyDescent="0.2">
      <c r="A89" t="s">
        <v>4967</v>
      </c>
      <c r="B89" t="s">
        <v>87</v>
      </c>
      <c r="C89" t="s">
        <v>173</v>
      </c>
      <c r="D89" t="s">
        <v>4885</v>
      </c>
      <c r="E89">
        <v>229</v>
      </c>
      <c r="F89">
        <v>70</v>
      </c>
      <c r="G89">
        <v>158</v>
      </c>
      <c r="H89">
        <v>1</v>
      </c>
      <c r="I89">
        <v>0</v>
      </c>
      <c r="J89">
        <v>147</v>
      </c>
      <c r="K89">
        <v>0</v>
      </c>
      <c r="L89">
        <v>0</v>
      </c>
      <c r="M89">
        <v>0</v>
      </c>
      <c r="N89">
        <v>0</v>
      </c>
    </row>
    <row r="90" spans="1:14" x14ac:dyDescent="0.2">
      <c r="A90" t="s">
        <v>4968</v>
      </c>
      <c r="B90" t="s">
        <v>87</v>
      </c>
      <c r="C90" t="s">
        <v>173</v>
      </c>
      <c r="D90" t="s">
        <v>4887</v>
      </c>
      <c r="E90">
        <v>147</v>
      </c>
      <c r="F90">
        <v>28</v>
      </c>
      <c r="G90">
        <v>113</v>
      </c>
      <c r="H90">
        <v>4</v>
      </c>
      <c r="I90">
        <v>2</v>
      </c>
      <c r="J90">
        <v>229</v>
      </c>
      <c r="K90">
        <v>0</v>
      </c>
      <c r="L90">
        <v>0</v>
      </c>
      <c r="M90">
        <v>0</v>
      </c>
      <c r="N90">
        <v>0</v>
      </c>
    </row>
    <row r="91" spans="1:14" x14ac:dyDescent="0.2">
      <c r="A91" t="s">
        <v>4969</v>
      </c>
      <c r="B91" t="s">
        <v>87</v>
      </c>
      <c r="C91" t="s">
        <v>173</v>
      </c>
      <c r="D91" t="s">
        <v>4889</v>
      </c>
      <c r="E91">
        <v>226</v>
      </c>
      <c r="F91">
        <v>54</v>
      </c>
      <c r="G91">
        <v>172</v>
      </c>
      <c r="H91">
        <v>0</v>
      </c>
      <c r="I91">
        <v>0</v>
      </c>
      <c r="J91">
        <v>150</v>
      </c>
      <c r="K91">
        <v>0</v>
      </c>
      <c r="L91">
        <v>0</v>
      </c>
      <c r="M91">
        <v>0</v>
      </c>
      <c r="N91">
        <v>0</v>
      </c>
    </row>
    <row r="92" spans="1:14" x14ac:dyDescent="0.2">
      <c r="A92" t="s">
        <v>4970</v>
      </c>
      <c r="B92" t="s">
        <v>87</v>
      </c>
      <c r="C92" t="s">
        <v>173</v>
      </c>
      <c r="D92" t="s">
        <v>4871</v>
      </c>
      <c r="E92">
        <v>0</v>
      </c>
      <c r="F92">
        <v>0</v>
      </c>
      <c r="G92">
        <v>0</v>
      </c>
      <c r="H92">
        <v>0</v>
      </c>
      <c r="I92">
        <v>0</v>
      </c>
      <c r="J92">
        <v>0</v>
      </c>
      <c r="K92">
        <v>277</v>
      </c>
      <c r="L92">
        <v>274</v>
      </c>
      <c r="M92">
        <v>2</v>
      </c>
      <c r="N92">
        <v>1</v>
      </c>
    </row>
    <row r="93" spans="1:14" x14ac:dyDescent="0.2">
      <c r="A93" t="s">
        <v>4971</v>
      </c>
      <c r="B93" t="s">
        <v>87</v>
      </c>
      <c r="C93" t="s">
        <v>173</v>
      </c>
      <c r="D93" t="s">
        <v>4873</v>
      </c>
      <c r="E93">
        <v>0</v>
      </c>
      <c r="F93">
        <v>0</v>
      </c>
      <c r="G93">
        <v>0</v>
      </c>
      <c r="H93">
        <v>0</v>
      </c>
      <c r="I93">
        <v>0</v>
      </c>
      <c r="J93">
        <v>0</v>
      </c>
      <c r="K93">
        <v>238</v>
      </c>
      <c r="L93">
        <v>237</v>
      </c>
      <c r="M93">
        <v>0</v>
      </c>
      <c r="N93">
        <v>1</v>
      </c>
    </row>
    <row r="94" spans="1:14" x14ac:dyDescent="0.2">
      <c r="A94" t="s">
        <v>4972</v>
      </c>
      <c r="B94" t="s">
        <v>87</v>
      </c>
      <c r="C94" t="s">
        <v>174</v>
      </c>
      <c r="D94" t="s">
        <v>4875</v>
      </c>
      <c r="E94">
        <v>81</v>
      </c>
      <c r="F94">
        <v>25</v>
      </c>
      <c r="G94">
        <v>49</v>
      </c>
      <c r="H94">
        <v>5</v>
      </c>
      <c r="I94">
        <v>2</v>
      </c>
      <c r="J94">
        <v>110</v>
      </c>
      <c r="K94">
        <v>0</v>
      </c>
      <c r="L94">
        <v>0</v>
      </c>
      <c r="M94">
        <v>0</v>
      </c>
      <c r="N94">
        <v>0</v>
      </c>
    </row>
    <row r="95" spans="1:14" x14ac:dyDescent="0.2">
      <c r="A95" t="s">
        <v>4973</v>
      </c>
      <c r="B95" t="s">
        <v>87</v>
      </c>
      <c r="C95" t="s">
        <v>174</v>
      </c>
      <c r="D95" t="s">
        <v>4877</v>
      </c>
      <c r="E95">
        <v>191</v>
      </c>
      <c r="F95">
        <v>55</v>
      </c>
      <c r="G95">
        <v>128</v>
      </c>
      <c r="H95">
        <v>6</v>
      </c>
      <c r="I95">
        <v>2</v>
      </c>
      <c r="J95">
        <v>0</v>
      </c>
      <c r="K95">
        <v>0</v>
      </c>
      <c r="L95">
        <v>0</v>
      </c>
      <c r="M95">
        <v>0</v>
      </c>
      <c r="N95">
        <v>0</v>
      </c>
    </row>
    <row r="96" spans="1:14" x14ac:dyDescent="0.2">
      <c r="A96" t="s">
        <v>4974</v>
      </c>
      <c r="B96" t="s">
        <v>87</v>
      </c>
      <c r="C96" t="s">
        <v>174</v>
      </c>
      <c r="D96" t="s">
        <v>4879</v>
      </c>
      <c r="E96">
        <v>110</v>
      </c>
      <c r="F96">
        <v>33</v>
      </c>
      <c r="G96">
        <v>77</v>
      </c>
      <c r="H96">
        <v>0</v>
      </c>
      <c r="I96">
        <v>0</v>
      </c>
      <c r="J96">
        <v>81</v>
      </c>
      <c r="K96">
        <v>0</v>
      </c>
      <c r="L96">
        <v>0</v>
      </c>
      <c r="M96">
        <v>0</v>
      </c>
      <c r="N96">
        <v>0</v>
      </c>
    </row>
    <row r="97" spans="1:14" x14ac:dyDescent="0.2">
      <c r="A97" t="s">
        <v>4975</v>
      </c>
      <c r="B97" t="s">
        <v>87</v>
      </c>
      <c r="C97" t="s">
        <v>174</v>
      </c>
      <c r="D97" t="s">
        <v>4881</v>
      </c>
      <c r="E97">
        <v>191</v>
      </c>
      <c r="F97">
        <v>55</v>
      </c>
      <c r="G97">
        <v>128</v>
      </c>
      <c r="H97">
        <v>6</v>
      </c>
      <c r="I97">
        <v>2</v>
      </c>
      <c r="J97">
        <v>0</v>
      </c>
      <c r="K97">
        <v>0</v>
      </c>
      <c r="L97">
        <v>0</v>
      </c>
      <c r="M97">
        <v>0</v>
      </c>
      <c r="N97">
        <v>0</v>
      </c>
    </row>
    <row r="98" spans="1:14" x14ac:dyDescent="0.2">
      <c r="A98" t="s">
        <v>4976</v>
      </c>
      <c r="B98" t="s">
        <v>87</v>
      </c>
      <c r="C98" t="s">
        <v>174</v>
      </c>
      <c r="D98" t="s">
        <v>4883</v>
      </c>
      <c r="E98">
        <v>81</v>
      </c>
      <c r="F98">
        <v>24</v>
      </c>
      <c r="G98">
        <v>49</v>
      </c>
      <c r="H98">
        <v>6</v>
      </c>
      <c r="I98">
        <v>2</v>
      </c>
      <c r="J98">
        <v>110</v>
      </c>
      <c r="K98">
        <v>0</v>
      </c>
      <c r="L98">
        <v>0</v>
      </c>
      <c r="M98">
        <v>0</v>
      </c>
      <c r="N98">
        <v>0</v>
      </c>
    </row>
    <row r="99" spans="1:14" x14ac:dyDescent="0.2">
      <c r="A99" t="s">
        <v>4977</v>
      </c>
      <c r="B99" t="s">
        <v>87</v>
      </c>
      <c r="C99" t="s">
        <v>174</v>
      </c>
      <c r="D99" t="s">
        <v>4885</v>
      </c>
      <c r="E99">
        <v>110</v>
      </c>
      <c r="F99">
        <v>39</v>
      </c>
      <c r="G99">
        <v>71</v>
      </c>
      <c r="H99">
        <v>0</v>
      </c>
      <c r="I99">
        <v>0</v>
      </c>
      <c r="J99">
        <v>81</v>
      </c>
      <c r="K99">
        <v>0</v>
      </c>
      <c r="L99">
        <v>0</v>
      </c>
      <c r="M99">
        <v>0</v>
      </c>
      <c r="N99">
        <v>0</v>
      </c>
    </row>
    <row r="100" spans="1:14" x14ac:dyDescent="0.2">
      <c r="A100" t="s">
        <v>4978</v>
      </c>
      <c r="B100" t="s">
        <v>87</v>
      </c>
      <c r="C100" t="s">
        <v>174</v>
      </c>
      <c r="D100" t="s">
        <v>4887</v>
      </c>
      <c r="E100">
        <v>81</v>
      </c>
      <c r="F100">
        <v>22</v>
      </c>
      <c r="G100">
        <v>51</v>
      </c>
      <c r="H100">
        <v>6</v>
      </c>
      <c r="I100">
        <v>2</v>
      </c>
      <c r="J100">
        <v>110</v>
      </c>
      <c r="K100">
        <v>0</v>
      </c>
      <c r="L100">
        <v>0</v>
      </c>
      <c r="M100">
        <v>0</v>
      </c>
      <c r="N100">
        <v>0</v>
      </c>
    </row>
    <row r="101" spans="1:14" x14ac:dyDescent="0.2">
      <c r="A101" t="s">
        <v>4979</v>
      </c>
      <c r="B101" t="s">
        <v>87</v>
      </c>
      <c r="C101" t="s">
        <v>174</v>
      </c>
      <c r="D101" t="s">
        <v>4889</v>
      </c>
      <c r="E101">
        <v>110</v>
      </c>
      <c r="F101">
        <v>33</v>
      </c>
      <c r="G101">
        <v>77</v>
      </c>
      <c r="H101">
        <v>0</v>
      </c>
      <c r="I101">
        <v>0</v>
      </c>
      <c r="J101">
        <v>81</v>
      </c>
      <c r="K101">
        <v>0</v>
      </c>
      <c r="L101">
        <v>0</v>
      </c>
      <c r="M101">
        <v>0</v>
      </c>
      <c r="N101">
        <v>0</v>
      </c>
    </row>
    <row r="102" spans="1:14" x14ac:dyDescent="0.2">
      <c r="A102" t="s">
        <v>4980</v>
      </c>
      <c r="B102" t="s">
        <v>87</v>
      </c>
      <c r="C102" t="s">
        <v>174</v>
      </c>
      <c r="D102" t="s">
        <v>4871</v>
      </c>
      <c r="E102">
        <v>0</v>
      </c>
      <c r="F102">
        <v>0</v>
      </c>
      <c r="G102">
        <v>0</v>
      </c>
      <c r="H102">
        <v>0</v>
      </c>
      <c r="I102">
        <v>0</v>
      </c>
      <c r="J102">
        <v>0</v>
      </c>
      <c r="K102">
        <v>127</v>
      </c>
      <c r="L102">
        <v>125</v>
      </c>
      <c r="M102">
        <v>1</v>
      </c>
      <c r="N102">
        <v>1</v>
      </c>
    </row>
    <row r="103" spans="1:14" x14ac:dyDescent="0.2">
      <c r="A103" t="s">
        <v>4981</v>
      </c>
      <c r="B103" t="s">
        <v>87</v>
      </c>
      <c r="C103" t="s">
        <v>174</v>
      </c>
      <c r="D103" t="s">
        <v>4873</v>
      </c>
      <c r="E103">
        <v>0</v>
      </c>
      <c r="F103">
        <v>0</v>
      </c>
      <c r="G103">
        <v>0</v>
      </c>
      <c r="H103">
        <v>0</v>
      </c>
      <c r="I103">
        <v>0</v>
      </c>
      <c r="J103">
        <v>0</v>
      </c>
      <c r="K103">
        <v>113</v>
      </c>
      <c r="L103">
        <v>111</v>
      </c>
      <c r="M103">
        <v>1</v>
      </c>
      <c r="N103">
        <v>1</v>
      </c>
    </row>
    <row r="104" spans="1:14" x14ac:dyDescent="0.2">
      <c r="A104" t="s">
        <v>4982</v>
      </c>
      <c r="B104" t="s">
        <v>87</v>
      </c>
      <c r="C104" t="s">
        <v>175</v>
      </c>
      <c r="D104" t="s">
        <v>4875</v>
      </c>
      <c r="E104">
        <v>41</v>
      </c>
      <c r="F104">
        <v>2</v>
      </c>
      <c r="G104">
        <v>35</v>
      </c>
      <c r="H104">
        <v>4</v>
      </c>
      <c r="I104">
        <v>0</v>
      </c>
      <c r="J104">
        <v>46</v>
      </c>
      <c r="K104">
        <v>0</v>
      </c>
      <c r="L104">
        <v>0</v>
      </c>
      <c r="M104">
        <v>0</v>
      </c>
      <c r="N104">
        <v>0</v>
      </c>
    </row>
    <row r="105" spans="1:14" x14ac:dyDescent="0.2">
      <c r="A105" t="s">
        <v>4983</v>
      </c>
      <c r="B105" t="s">
        <v>87</v>
      </c>
      <c r="C105" t="s">
        <v>175</v>
      </c>
      <c r="D105" t="s">
        <v>4877</v>
      </c>
      <c r="E105">
        <v>87</v>
      </c>
      <c r="F105">
        <v>9</v>
      </c>
      <c r="G105">
        <v>73</v>
      </c>
      <c r="H105">
        <v>3</v>
      </c>
      <c r="I105">
        <v>2</v>
      </c>
      <c r="J105">
        <v>0</v>
      </c>
      <c r="K105">
        <v>0</v>
      </c>
      <c r="L105">
        <v>0</v>
      </c>
      <c r="M105">
        <v>0</v>
      </c>
      <c r="N105">
        <v>0</v>
      </c>
    </row>
    <row r="106" spans="1:14" x14ac:dyDescent="0.2">
      <c r="A106" t="s">
        <v>4984</v>
      </c>
      <c r="B106" t="s">
        <v>87</v>
      </c>
      <c r="C106" t="s">
        <v>175</v>
      </c>
      <c r="D106" t="s">
        <v>4879</v>
      </c>
      <c r="E106">
        <v>43</v>
      </c>
      <c r="F106">
        <v>7</v>
      </c>
      <c r="G106">
        <v>36</v>
      </c>
      <c r="H106">
        <v>0</v>
      </c>
      <c r="I106">
        <v>0</v>
      </c>
      <c r="J106">
        <v>44</v>
      </c>
      <c r="K106">
        <v>0</v>
      </c>
      <c r="L106">
        <v>0</v>
      </c>
      <c r="M106">
        <v>0</v>
      </c>
      <c r="N106">
        <v>0</v>
      </c>
    </row>
    <row r="107" spans="1:14" x14ac:dyDescent="0.2">
      <c r="A107" t="s">
        <v>4985</v>
      </c>
      <c r="B107" t="s">
        <v>87</v>
      </c>
      <c r="C107" t="s">
        <v>175</v>
      </c>
      <c r="D107" t="s">
        <v>4881</v>
      </c>
      <c r="E107">
        <v>87</v>
      </c>
      <c r="F107">
        <v>9</v>
      </c>
      <c r="G107">
        <v>73</v>
      </c>
      <c r="H107">
        <v>3</v>
      </c>
      <c r="I107">
        <v>2</v>
      </c>
      <c r="J107">
        <v>0</v>
      </c>
      <c r="K107">
        <v>0</v>
      </c>
      <c r="L107">
        <v>0</v>
      </c>
      <c r="M107">
        <v>0</v>
      </c>
      <c r="N107">
        <v>0</v>
      </c>
    </row>
    <row r="108" spans="1:14" x14ac:dyDescent="0.2">
      <c r="A108" t="s">
        <v>4986</v>
      </c>
      <c r="B108" t="s">
        <v>87</v>
      </c>
      <c r="C108" t="s">
        <v>175</v>
      </c>
      <c r="D108" t="s">
        <v>4883</v>
      </c>
      <c r="E108">
        <v>41</v>
      </c>
      <c r="F108">
        <v>2</v>
      </c>
      <c r="G108">
        <v>34</v>
      </c>
      <c r="H108">
        <v>3</v>
      </c>
      <c r="I108">
        <v>2</v>
      </c>
      <c r="J108">
        <v>46</v>
      </c>
      <c r="K108">
        <v>0</v>
      </c>
      <c r="L108">
        <v>0</v>
      </c>
      <c r="M108">
        <v>0</v>
      </c>
      <c r="N108">
        <v>0</v>
      </c>
    </row>
    <row r="109" spans="1:14" x14ac:dyDescent="0.2">
      <c r="A109" t="s">
        <v>4987</v>
      </c>
      <c r="B109" t="s">
        <v>87</v>
      </c>
      <c r="C109" t="s">
        <v>175</v>
      </c>
      <c r="D109" t="s">
        <v>4885</v>
      </c>
      <c r="E109">
        <v>46</v>
      </c>
      <c r="F109">
        <v>8</v>
      </c>
      <c r="G109">
        <v>38</v>
      </c>
      <c r="H109">
        <v>0</v>
      </c>
      <c r="I109">
        <v>0</v>
      </c>
      <c r="J109">
        <v>41</v>
      </c>
      <c r="K109">
        <v>0</v>
      </c>
      <c r="L109">
        <v>0</v>
      </c>
      <c r="M109">
        <v>0</v>
      </c>
      <c r="N109">
        <v>0</v>
      </c>
    </row>
    <row r="110" spans="1:14" x14ac:dyDescent="0.2">
      <c r="A110" t="s">
        <v>4988</v>
      </c>
      <c r="B110" t="s">
        <v>87</v>
      </c>
      <c r="C110" t="s">
        <v>175</v>
      </c>
      <c r="D110" t="s">
        <v>4887</v>
      </c>
      <c r="E110">
        <v>41</v>
      </c>
      <c r="F110">
        <v>1</v>
      </c>
      <c r="G110">
        <v>35</v>
      </c>
      <c r="H110">
        <v>5</v>
      </c>
      <c r="I110">
        <v>0</v>
      </c>
      <c r="J110">
        <v>46</v>
      </c>
      <c r="K110">
        <v>0</v>
      </c>
      <c r="L110">
        <v>0</v>
      </c>
      <c r="M110">
        <v>0</v>
      </c>
      <c r="N110">
        <v>0</v>
      </c>
    </row>
    <row r="111" spans="1:14" x14ac:dyDescent="0.2">
      <c r="A111" t="s">
        <v>4989</v>
      </c>
      <c r="B111" t="s">
        <v>87</v>
      </c>
      <c r="C111" t="s">
        <v>175</v>
      </c>
      <c r="D111" t="s">
        <v>4889</v>
      </c>
      <c r="E111">
        <v>43</v>
      </c>
      <c r="F111">
        <v>7</v>
      </c>
      <c r="G111">
        <v>36</v>
      </c>
      <c r="H111">
        <v>0</v>
      </c>
      <c r="I111">
        <v>0</v>
      </c>
      <c r="J111">
        <v>44</v>
      </c>
      <c r="K111">
        <v>0</v>
      </c>
      <c r="L111">
        <v>0</v>
      </c>
      <c r="M111">
        <v>0</v>
      </c>
      <c r="N111">
        <v>0</v>
      </c>
    </row>
    <row r="112" spans="1:14" x14ac:dyDescent="0.2">
      <c r="A112" t="s">
        <v>4990</v>
      </c>
      <c r="B112" t="s">
        <v>87</v>
      </c>
      <c r="C112" t="s">
        <v>175</v>
      </c>
      <c r="D112" t="s">
        <v>4871</v>
      </c>
      <c r="E112">
        <v>0</v>
      </c>
      <c r="F112">
        <v>0</v>
      </c>
      <c r="G112">
        <v>0</v>
      </c>
      <c r="H112">
        <v>0</v>
      </c>
      <c r="I112">
        <v>0</v>
      </c>
      <c r="J112">
        <v>0</v>
      </c>
      <c r="K112">
        <v>67</v>
      </c>
      <c r="L112">
        <v>65</v>
      </c>
      <c r="M112">
        <v>2</v>
      </c>
      <c r="N112">
        <v>0</v>
      </c>
    </row>
    <row r="113" spans="1:14" x14ac:dyDescent="0.2">
      <c r="A113" t="s">
        <v>4991</v>
      </c>
      <c r="B113" t="s">
        <v>87</v>
      </c>
      <c r="C113" t="s">
        <v>175</v>
      </c>
      <c r="D113" t="s">
        <v>4873</v>
      </c>
      <c r="E113">
        <v>0</v>
      </c>
      <c r="F113">
        <v>0</v>
      </c>
      <c r="G113">
        <v>0</v>
      </c>
      <c r="H113">
        <v>0</v>
      </c>
      <c r="I113">
        <v>0</v>
      </c>
      <c r="J113">
        <v>0</v>
      </c>
      <c r="K113">
        <v>57</v>
      </c>
      <c r="L113">
        <v>55</v>
      </c>
      <c r="M113">
        <v>2</v>
      </c>
      <c r="N113">
        <v>0</v>
      </c>
    </row>
    <row r="114" spans="1:14" x14ac:dyDescent="0.2">
      <c r="A114" t="s">
        <v>4992</v>
      </c>
      <c r="B114" t="s">
        <v>87</v>
      </c>
      <c r="C114" t="s">
        <v>176</v>
      </c>
      <c r="D114" t="s">
        <v>4875</v>
      </c>
      <c r="E114">
        <v>132</v>
      </c>
      <c r="F114">
        <v>15</v>
      </c>
      <c r="G114">
        <v>113</v>
      </c>
      <c r="H114">
        <v>3</v>
      </c>
      <c r="I114">
        <v>1</v>
      </c>
      <c r="J114">
        <v>107</v>
      </c>
      <c r="K114">
        <v>0</v>
      </c>
      <c r="L114">
        <v>0</v>
      </c>
      <c r="M114">
        <v>0</v>
      </c>
      <c r="N114">
        <v>0</v>
      </c>
    </row>
    <row r="115" spans="1:14" x14ac:dyDescent="0.2">
      <c r="A115" t="s">
        <v>4993</v>
      </c>
      <c r="B115" t="s">
        <v>87</v>
      </c>
      <c r="C115" t="s">
        <v>176</v>
      </c>
      <c r="D115" t="s">
        <v>4877</v>
      </c>
      <c r="E115">
        <v>239</v>
      </c>
      <c r="F115">
        <v>27</v>
      </c>
      <c r="G115">
        <v>201</v>
      </c>
      <c r="H115">
        <v>6</v>
      </c>
      <c r="I115">
        <v>5</v>
      </c>
      <c r="J115">
        <v>0</v>
      </c>
      <c r="K115">
        <v>0</v>
      </c>
      <c r="L115">
        <v>0</v>
      </c>
      <c r="M115">
        <v>0</v>
      </c>
      <c r="N115">
        <v>0</v>
      </c>
    </row>
    <row r="116" spans="1:14" x14ac:dyDescent="0.2">
      <c r="A116" t="s">
        <v>4994</v>
      </c>
      <c r="B116" t="s">
        <v>87</v>
      </c>
      <c r="C116" t="s">
        <v>176</v>
      </c>
      <c r="D116" t="s">
        <v>4879</v>
      </c>
      <c r="E116">
        <v>103</v>
      </c>
      <c r="F116">
        <v>10</v>
      </c>
      <c r="G116">
        <v>93</v>
      </c>
      <c r="H116">
        <v>0</v>
      </c>
      <c r="I116">
        <v>0</v>
      </c>
      <c r="J116">
        <v>136</v>
      </c>
      <c r="K116">
        <v>0</v>
      </c>
      <c r="L116">
        <v>0</v>
      </c>
      <c r="M116">
        <v>0</v>
      </c>
      <c r="N116">
        <v>0</v>
      </c>
    </row>
    <row r="117" spans="1:14" x14ac:dyDescent="0.2">
      <c r="A117" t="s">
        <v>4995</v>
      </c>
      <c r="B117" t="s">
        <v>87</v>
      </c>
      <c r="C117" t="s">
        <v>176</v>
      </c>
      <c r="D117" t="s">
        <v>4881</v>
      </c>
      <c r="E117">
        <v>239</v>
      </c>
      <c r="F117">
        <v>27</v>
      </c>
      <c r="G117">
        <v>201</v>
      </c>
      <c r="H117">
        <v>6</v>
      </c>
      <c r="I117">
        <v>5</v>
      </c>
      <c r="J117">
        <v>0</v>
      </c>
      <c r="K117">
        <v>0</v>
      </c>
      <c r="L117">
        <v>0</v>
      </c>
      <c r="M117">
        <v>0</v>
      </c>
      <c r="N117">
        <v>0</v>
      </c>
    </row>
    <row r="118" spans="1:14" x14ac:dyDescent="0.2">
      <c r="A118" t="s">
        <v>4996</v>
      </c>
      <c r="B118" t="s">
        <v>87</v>
      </c>
      <c r="C118" t="s">
        <v>176</v>
      </c>
      <c r="D118" t="s">
        <v>4883</v>
      </c>
      <c r="E118">
        <v>132</v>
      </c>
      <c r="F118">
        <v>16</v>
      </c>
      <c r="G118">
        <v>107</v>
      </c>
      <c r="H118">
        <v>4</v>
      </c>
      <c r="I118">
        <v>5</v>
      </c>
      <c r="J118">
        <v>107</v>
      </c>
      <c r="K118">
        <v>0</v>
      </c>
      <c r="L118">
        <v>0</v>
      </c>
      <c r="M118">
        <v>0</v>
      </c>
      <c r="N118">
        <v>0</v>
      </c>
    </row>
    <row r="119" spans="1:14" x14ac:dyDescent="0.2">
      <c r="A119" t="s">
        <v>4997</v>
      </c>
      <c r="B119" t="s">
        <v>87</v>
      </c>
      <c r="C119" t="s">
        <v>176</v>
      </c>
      <c r="D119" t="s">
        <v>4885</v>
      </c>
      <c r="E119">
        <v>107</v>
      </c>
      <c r="F119">
        <v>15</v>
      </c>
      <c r="G119">
        <v>92</v>
      </c>
      <c r="H119">
        <v>0</v>
      </c>
      <c r="I119">
        <v>0</v>
      </c>
      <c r="J119">
        <v>132</v>
      </c>
      <c r="K119">
        <v>0</v>
      </c>
      <c r="L119">
        <v>0</v>
      </c>
      <c r="M119">
        <v>0</v>
      </c>
      <c r="N119">
        <v>0</v>
      </c>
    </row>
    <row r="120" spans="1:14" x14ac:dyDescent="0.2">
      <c r="A120" t="s">
        <v>4998</v>
      </c>
      <c r="B120" t="s">
        <v>87</v>
      </c>
      <c r="C120" t="s">
        <v>176</v>
      </c>
      <c r="D120" t="s">
        <v>4887</v>
      </c>
      <c r="E120">
        <v>132</v>
      </c>
      <c r="F120">
        <v>14</v>
      </c>
      <c r="G120">
        <v>111</v>
      </c>
      <c r="H120">
        <v>6</v>
      </c>
      <c r="I120">
        <v>1</v>
      </c>
      <c r="J120">
        <v>107</v>
      </c>
      <c r="K120">
        <v>0</v>
      </c>
      <c r="L120">
        <v>0</v>
      </c>
      <c r="M120">
        <v>0</v>
      </c>
      <c r="N120">
        <v>0</v>
      </c>
    </row>
    <row r="121" spans="1:14" x14ac:dyDescent="0.2">
      <c r="A121" t="s">
        <v>4999</v>
      </c>
      <c r="B121" t="s">
        <v>87</v>
      </c>
      <c r="C121" t="s">
        <v>176</v>
      </c>
      <c r="D121" t="s">
        <v>4889</v>
      </c>
      <c r="E121">
        <v>104</v>
      </c>
      <c r="F121">
        <v>10</v>
      </c>
      <c r="G121">
        <v>94</v>
      </c>
      <c r="H121">
        <v>0</v>
      </c>
      <c r="I121">
        <v>0</v>
      </c>
      <c r="J121">
        <v>135</v>
      </c>
      <c r="K121">
        <v>0</v>
      </c>
      <c r="L121">
        <v>0</v>
      </c>
      <c r="M121">
        <v>0</v>
      </c>
      <c r="N121">
        <v>0</v>
      </c>
    </row>
    <row r="122" spans="1:14" x14ac:dyDescent="0.2">
      <c r="A122" t="s">
        <v>5000</v>
      </c>
      <c r="B122" t="s">
        <v>87</v>
      </c>
      <c r="C122" t="s">
        <v>176</v>
      </c>
      <c r="D122" t="s">
        <v>4871</v>
      </c>
      <c r="E122">
        <v>0</v>
      </c>
      <c r="F122">
        <v>0</v>
      </c>
      <c r="G122">
        <v>0</v>
      </c>
      <c r="H122">
        <v>0</v>
      </c>
      <c r="I122">
        <v>0</v>
      </c>
      <c r="J122">
        <v>0</v>
      </c>
      <c r="K122">
        <v>178</v>
      </c>
      <c r="L122">
        <v>174</v>
      </c>
      <c r="M122">
        <v>4</v>
      </c>
      <c r="N122">
        <v>0</v>
      </c>
    </row>
    <row r="123" spans="1:14" x14ac:dyDescent="0.2">
      <c r="A123" t="s">
        <v>5001</v>
      </c>
      <c r="B123" t="s">
        <v>87</v>
      </c>
      <c r="C123" t="s">
        <v>176</v>
      </c>
      <c r="D123" t="s">
        <v>4873</v>
      </c>
      <c r="E123">
        <v>0</v>
      </c>
      <c r="F123">
        <v>0</v>
      </c>
      <c r="G123">
        <v>0</v>
      </c>
      <c r="H123">
        <v>0</v>
      </c>
      <c r="I123">
        <v>0</v>
      </c>
      <c r="J123">
        <v>0</v>
      </c>
      <c r="K123">
        <v>156</v>
      </c>
      <c r="L123">
        <v>153</v>
      </c>
      <c r="M123">
        <v>3</v>
      </c>
      <c r="N123">
        <v>0</v>
      </c>
    </row>
    <row r="124" spans="1:14" x14ac:dyDescent="0.2">
      <c r="A124" t="s">
        <v>5002</v>
      </c>
      <c r="B124" t="s">
        <v>87</v>
      </c>
      <c r="C124" t="s">
        <v>177</v>
      </c>
      <c r="D124" t="s">
        <v>4875</v>
      </c>
      <c r="E124">
        <v>50</v>
      </c>
      <c r="F124">
        <v>7</v>
      </c>
      <c r="G124">
        <v>37</v>
      </c>
      <c r="H124">
        <v>6</v>
      </c>
      <c r="I124">
        <v>0</v>
      </c>
      <c r="J124">
        <v>68</v>
      </c>
      <c r="K124">
        <v>0</v>
      </c>
      <c r="L124">
        <v>0</v>
      </c>
      <c r="M124">
        <v>0</v>
      </c>
      <c r="N124">
        <v>0</v>
      </c>
    </row>
    <row r="125" spans="1:14" x14ac:dyDescent="0.2">
      <c r="A125" t="s">
        <v>5003</v>
      </c>
      <c r="B125" t="s">
        <v>87</v>
      </c>
      <c r="C125" t="s">
        <v>177</v>
      </c>
      <c r="D125" t="s">
        <v>4877</v>
      </c>
      <c r="E125">
        <v>118</v>
      </c>
      <c r="F125">
        <v>15</v>
      </c>
      <c r="G125">
        <v>95</v>
      </c>
      <c r="H125">
        <v>6</v>
      </c>
      <c r="I125">
        <v>2</v>
      </c>
      <c r="J125">
        <v>0</v>
      </c>
      <c r="K125">
        <v>0</v>
      </c>
      <c r="L125">
        <v>0</v>
      </c>
      <c r="M125">
        <v>0</v>
      </c>
      <c r="N125">
        <v>0</v>
      </c>
    </row>
    <row r="126" spans="1:14" x14ac:dyDescent="0.2">
      <c r="A126" t="s">
        <v>5004</v>
      </c>
      <c r="B126" t="s">
        <v>87</v>
      </c>
      <c r="C126" t="s">
        <v>177</v>
      </c>
      <c r="D126" t="s">
        <v>4879</v>
      </c>
      <c r="E126">
        <v>67</v>
      </c>
      <c r="F126">
        <v>11</v>
      </c>
      <c r="G126">
        <v>56</v>
      </c>
      <c r="H126">
        <v>0</v>
      </c>
      <c r="I126">
        <v>0</v>
      </c>
      <c r="J126">
        <v>51</v>
      </c>
      <c r="K126">
        <v>0</v>
      </c>
      <c r="L126">
        <v>0</v>
      </c>
      <c r="M126">
        <v>0</v>
      </c>
      <c r="N126">
        <v>0</v>
      </c>
    </row>
    <row r="127" spans="1:14" x14ac:dyDescent="0.2">
      <c r="A127" t="s">
        <v>5005</v>
      </c>
      <c r="B127" t="s">
        <v>87</v>
      </c>
      <c r="C127" t="s">
        <v>177</v>
      </c>
      <c r="D127" t="s">
        <v>4881</v>
      </c>
      <c r="E127">
        <v>118</v>
      </c>
      <c r="F127">
        <v>15</v>
      </c>
      <c r="G127">
        <v>95</v>
      </c>
      <c r="H127">
        <v>6</v>
      </c>
      <c r="I127">
        <v>2</v>
      </c>
      <c r="J127">
        <v>0</v>
      </c>
      <c r="K127">
        <v>0</v>
      </c>
      <c r="L127">
        <v>0</v>
      </c>
      <c r="M127">
        <v>0</v>
      </c>
      <c r="N127">
        <v>0</v>
      </c>
    </row>
    <row r="128" spans="1:14" x14ac:dyDescent="0.2">
      <c r="A128" t="s">
        <v>5006</v>
      </c>
      <c r="B128" t="s">
        <v>87</v>
      </c>
      <c r="C128" t="s">
        <v>177</v>
      </c>
      <c r="D128" t="s">
        <v>4883</v>
      </c>
      <c r="E128">
        <v>50</v>
      </c>
      <c r="F128">
        <v>7</v>
      </c>
      <c r="G128">
        <v>35</v>
      </c>
      <c r="H128">
        <v>6</v>
      </c>
      <c r="I128">
        <v>2</v>
      </c>
      <c r="J128">
        <v>68</v>
      </c>
      <c r="K128">
        <v>0</v>
      </c>
      <c r="L128">
        <v>0</v>
      </c>
      <c r="M128">
        <v>0</v>
      </c>
      <c r="N128">
        <v>0</v>
      </c>
    </row>
    <row r="129" spans="1:14" x14ac:dyDescent="0.2">
      <c r="A129" t="s">
        <v>5007</v>
      </c>
      <c r="B129" t="s">
        <v>87</v>
      </c>
      <c r="C129" t="s">
        <v>177</v>
      </c>
      <c r="D129" t="s">
        <v>4885</v>
      </c>
      <c r="E129">
        <v>68</v>
      </c>
      <c r="F129">
        <v>11</v>
      </c>
      <c r="G129">
        <v>57</v>
      </c>
      <c r="H129">
        <v>0</v>
      </c>
      <c r="I129">
        <v>0</v>
      </c>
      <c r="J129">
        <v>50</v>
      </c>
      <c r="K129">
        <v>0</v>
      </c>
      <c r="L129">
        <v>0</v>
      </c>
      <c r="M129">
        <v>0</v>
      </c>
      <c r="N129">
        <v>0</v>
      </c>
    </row>
    <row r="130" spans="1:14" x14ac:dyDescent="0.2">
      <c r="A130" t="s">
        <v>5008</v>
      </c>
      <c r="B130" t="s">
        <v>87</v>
      </c>
      <c r="C130" t="s">
        <v>177</v>
      </c>
      <c r="D130" t="s">
        <v>4887</v>
      </c>
      <c r="E130">
        <v>50</v>
      </c>
      <c r="F130">
        <v>6</v>
      </c>
      <c r="G130">
        <v>38</v>
      </c>
      <c r="H130">
        <v>6</v>
      </c>
      <c r="I130">
        <v>0</v>
      </c>
      <c r="J130">
        <v>68</v>
      </c>
      <c r="K130">
        <v>0</v>
      </c>
      <c r="L130">
        <v>0</v>
      </c>
      <c r="M130">
        <v>0</v>
      </c>
      <c r="N130">
        <v>0</v>
      </c>
    </row>
    <row r="131" spans="1:14" x14ac:dyDescent="0.2">
      <c r="A131" t="s">
        <v>5009</v>
      </c>
      <c r="B131" t="s">
        <v>87</v>
      </c>
      <c r="C131" t="s">
        <v>177</v>
      </c>
      <c r="D131" t="s">
        <v>4889</v>
      </c>
      <c r="E131">
        <v>67</v>
      </c>
      <c r="F131">
        <v>11</v>
      </c>
      <c r="G131">
        <v>56</v>
      </c>
      <c r="H131">
        <v>0</v>
      </c>
      <c r="I131">
        <v>0</v>
      </c>
      <c r="J131">
        <v>51</v>
      </c>
      <c r="K131">
        <v>0</v>
      </c>
      <c r="L131">
        <v>0</v>
      </c>
      <c r="M131">
        <v>0</v>
      </c>
      <c r="N131">
        <v>0</v>
      </c>
    </row>
    <row r="132" spans="1:14" x14ac:dyDescent="0.2">
      <c r="A132" t="s">
        <v>5010</v>
      </c>
      <c r="B132" t="s">
        <v>87</v>
      </c>
      <c r="C132" t="s">
        <v>177</v>
      </c>
      <c r="D132" t="s">
        <v>4871</v>
      </c>
      <c r="E132">
        <v>0</v>
      </c>
      <c r="F132">
        <v>0</v>
      </c>
      <c r="G132">
        <v>0</v>
      </c>
      <c r="H132">
        <v>0</v>
      </c>
      <c r="I132">
        <v>0</v>
      </c>
      <c r="J132">
        <v>0</v>
      </c>
      <c r="K132">
        <v>80</v>
      </c>
      <c r="L132">
        <v>77</v>
      </c>
      <c r="M132">
        <v>2</v>
      </c>
      <c r="N132">
        <v>1</v>
      </c>
    </row>
    <row r="133" spans="1:14" x14ac:dyDescent="0.2">
      <c r="A133" t="s">
        <v>5011</v>
      </c>
      <c r="B133" t="s">
        <v>87</v>
      </c>
      <c r="C133" t="s">
        <v>177</v>
      </c>
      <c r="D133" t="s">
        <v>4873</v>
      </c>
      <c r="E133">
        <v>0</v>
      </c>
      <c r="F133">
        <v>0</v>
      </c>
      <c r="G133">
        <v>0</v>
      </c>
      <c r="H133">
        <v>0</v>
      </c>
      <c r="I133">
        <v>0</v>
      </c>
      <c r="J133">
        <v>0</v>
      </c>
      <c r="K133">
        <v>66</v>
      </c>
      <c r="L133">
        <v>63</v>
      </c>
      <c r="M133">
        <v>2</v>
      </c>
      <c r="N133">
        <v>1</v>
      </c>
    </row>
    <row r="134" spans="1:14" x14ac:dyDescent="0.2">
      <c r="A134" t="s">
        <v>5012</v>
      </c>
      <c r="B134" t="s">
        <v>87</v>
      </c>
      <c r="C134" t="s">
        <v>178</v>
      </c>
      <c r="D134" t="s">
        <v>4875</v>
      </c>
      <c r="E134">
        <v>78</v>
      </c>
      <c r="F134">
        <v>4</v>
      </c>
      <c r="G134">
        <v>73</v>
      </c>
      <c r="H134">
        <v>0</v>
      </c>
      <c r="I134">
        <v>1</v>
      </c>
      <c r="J134">
        <v>147</v>
      </c>
      <c r="K134">
        <v>0</v>
      </c>
      <c r="L134">
        <v>0</v>
      </c>
      <c r="M134">
        <v>0</v>
      </c>
      <c r="N134">
        <v>0</v>
      </c>
    </row>
    <row r="135" spans="1:14" x14ac:dyDescent="0.2">
      <c r="A135" t="s">
        <v>5013</v>
      </c>
      <c r="B135" t="s">
        <v>87</v>
      </c>
      <c r="C135" t="s">
        <v>178</v>
      </c>
      <c r="D135" t="s">
        <v>4877</v>
      </c>
      <c r="E135">
        <v>225</v>
      </c>
      <c r="F135">
        <v>13</v>
      </c>
      <c r="G135">
        <v>208</v>
      </c>
      <c r="H135">
        <v>1</v>
      </c>
      <c r="I135">
        <v>3</v>
      </c>
      <c r="J135">
        <v>0</v>
      </c>
      <c r="K135">
        <v>0</v>
      </c>
      <c r="L135">
        <v>0</v>
      </c>
      <c r="M135">
        <v>0</v>
      </c>
      <c r="N135">
        <v>0</v>
      </c>
    </row>
    <row r="136" spans="1:14" x14ac:dyDescent="0.2">
      <c r="A136" t="s">
        <v>5014</v>
      </c>
      <c r="B136" t="s">
        <v>87</v>
      </c>
      <c r="C136" t="s">
        <v>178</v>
      </c>
      <c r="D136" t="s">
        <v>4879</v>
      </c>
      <c r="E136">
        <v>145</v>
      </c>
      <c r="F136">
        <v>9</v>
      </c>
      <c r="G136">
        <v>136</v>
      </c>
      <c r="H136">
        <v>0</v>
      </c>
      <c r="I136">
        <v>0</v>
      </c>
      <c r="J136">
        <v>80</v>
      </c>
      <c r="K136">
        <v>0</v>
      </c>
      <c r="L136">
        <v>0</v>
      </c>
      <c r="M136">
        <v>0</v>
      </c>
      <c r="N136">
        <v>0</v>
      </c>
    </row>
    <row r="137" spans="1:14" x14ac:dyDescent="0.2">
      <c r="A137" t="s">
        <v>5015</v>
      </c>
      <c r="B137" t="s">
        <v>87</v>
      </c>
      <c r="C137" t="s">
        <v>178</v>
      </c>
      <c r="D137" t="s">
        <v>4881</v>
      </c>
      <c r="E137">
        <v>225</v>
      </c>
      <c r="F137">
        <v>13</v>
      </c>
      <c r="G137">
        <v>208</v>
      </c>
      <c r="H137">
        <v>1</v>
      </c>
      <c r="I137">
        <v>3</v>
      </c>
      <c r="J137">
        <v>0</v>
      </c>
      <c r="K137">
        <v>0</v>
      </c>
      <c r="L137">
        <v>0</v>
      </c>
      <c r="M137">
        <v>0</v>
      </c>
      <c r="N137">
        <v>0</v>
      </c>
    </row>
    <row r="138" spans="1:14" x14ac:dyDescent="0.2">
      <c r="A138" t="s">
        <v>5016</v>
      </c>
      <c r="B138" t="s">
        <v>87</v>
      </c>
      <c r="C138" t="s">
        <v>178</v>
      </c>
      <c r="D138" t="s">
        <v>4883</v>
      </c>
      <c r="E138">
        <v>78</v>
      </c>
      <c r="F138">
        <v>4</v>
      </c>
      <c r="G138">
        <v>70</v>
      </c>
      <c r="H138">
        <v>1</v>
      </c>
      <c r="I138">
        <v>3</v>
      </c>
      <c r="J138">
        <v>147</v>
      </c>
      <c r="K138">
        <v>0</v>
      </c>
      <c r="L138">
        <v>0</v>
      </c>
      <c r="M138">
        <v>0</v>
      </c>
      <c r="N138">
        <v>0</v>
      </c>
    </row>
    <row r="139" spans="1:14" x14ac:dyDescent="0.2">
      <c r="A139" t="s">
        <v>5017</v>
      </c>
      <c r="B139" t="s">
        <v>87</v>
      </c>
      <c r="C139" t="s">
        <v>178</v>
      </c>
      <c r="D139" t="s">
        <v>4885</v>
      </c>
      <c r="E139">
        <v>147</v>
      </c>
      <c r="F139">
        <v>11</v>
      </c>
      <c r="G139">
        <v>136</v>
      </c>
      <c r="H139">
        <v>0</v>
      </c>
      <c r="I139">
        <v>0</v>
      </c>
      <c r="J139">
        <v>78</v>
      </c>
      <c r="K139">
        <v>0</v>
      </c>
      <c r="L139">
        <v>0</v>
      </c>
      <c r="M139">
        <v>0</v>
      </c>
      <c r="N139">
        <v>0</v>
      </c>
    </row>
    <row r="140" spans="1:14" x14ac:dyDescent="0.2">
      <c r="A140" t="s">
        <v>5018</v>
      </c>
      <c r="B140" t="s">
        <v>87</v>
      </c>
      <c r="C140" t="s">
        <v>178</v>
      </c>
      <c r="D140" t="s">
        <v>4887</v>
      </c>
      <c r="E140">
        <v>78</v>
      </c>
      <c r="F140">
        <v>4</v>
      </c>
      <c r="G140">
        <v>72</v>
      </c>
      <c r="H140">
        <v>1</v>
      </c>
      <c r="I140">
        <v>1</v>
      </c>
      <c r="J140">
        <v>147</v>
      </c>
      <c r="K140">
        <v>0</v>
      </c>
      <c r="L140">
        <v>0</v>
      </c>
      <c r="M140">
        <v>0</v>
      </c>
      <c r="N140">
        <v>0</v>
      </c>
    </row>
    <row r="141" spans="1:14" x14ac:dyDescent="0.2">
      <c r="A141" t="s">
        <v>5019</v>
      </c>
      <c r="B141" t="s">
        <v>87</v>
      </c>
      <c r="C141" t="s">
        <v>178</v>
      </c>
      <c r="D141" t="s">
        <v>4889</v>
      </c>
      <c r="E141">
        <v>147</v>
      </c>
      <c r="F141">
        <v>10</v>
      </c>
      <c r="G141">
        <v>137</v>
      </c>
      <c r="H141">
        <v>0</v>
      </c>
      <c r="I141">
        <v>0</v>
      </c>
      <c r="J141">
        <v>78</v>
      </c>
      <c r="K141">
        <v>0</v>
      </c>
      <c r="L141">
        <v>0</v>
      </c>
      <c r="M141">
        <v>0</v>
      </c>
      <c r="N141">
        <v>0</v>
      </c>
    </row>
    <row r="142" spans="1:14" x14ac:dyDescent="0.2">
      <c r="A142" t="s">
        <v>5020</v>
      </c>
      <c r="B142" t="s">
        <v>87</v>
      </c>
      <c r="C142" t="s">
        <v>178</v>
      </c>
      <c r="D142" t="s">
        <v>4871</v>
      </c>
      <c r="E142">
        <v>0</v>
      </c>
      <c r="F142">
        <v>0</v>
      </c>
      <c r="G142">
        <v>0</v>
      </c>
      <c r="H142">
        <v>0</v>
      </c>
      <c r="I142">
        <v>0</v>
      </c>
      <c r="J142">
        <v>0</v>
      </c>
      <c r="K142">
        <v>174</v>
      </c>
      <c r="L142">
        <v>173</v>
      </c>
      <c r="M142">
        <v>1</v>
      </c>
      <c r="N142">
        <v>0</v>
      </c>
    </row>
    <row r="143" spans="1:14" x14ac:dyDescent="0.2">
      <c r="A143" t="s">
        <v>5021</v>
      </c>
      <c r="B143" t="s">
        <v>87</v>
      </c>
      <c r="C143" t="s">
        <v>178</v>
      </c>
      <c r="D143" t="s">
        <v>4873</v>
      </c>
      <c r="E143">
        <v>0</v>
      </c>
      <c r="F143">
        <v>0</v>
      </c>
      <c r="G143">
        <v>0</v>
      </c>
      <c r="H143">
        <v>0</v>
      </c>
      <c r="I143">
        <v>0</v>
      </c>
      <c r="J143">
        <v>0</v>
      </c>
      <c r="K143">
        <v>151</v>
      </c>
      <c r="L143">
        <v>150</v>
      </c>
      <c r="M143">
        <v>1</v>
      </c>
      <c r="N143">
        <v>0</v>
      </c>
    </row>
    <row r="144" spans="1:14" x14ac:dyDescent="0.2">
      <c r="A144" t="s">
        <v>5022</v>
      </c>
      <c r="B144" t="s">
        <v>87</v>
      </c>
      <c r="C144" t="s">
        <v>179</v>
      </c>
      <c r="D144" t="s">
        <v>4875</v>
      </c>
      <c r="E144">
        <v>44</v>
      </c>
      <c r="F144">
        <v>5</v>
      </c>
      <c r="G144">
        <v>35</v>
      </c>
      <c r="H144">
        <v>4</v>
      </c>
      <c r="I144">
        <v>0</v>
      </c>
      <c r="J144">
        <v>81</v>
      </c>
      <c r="K144">
        <v>0</v>
      </c>
      <c r="L144">
        <v>0</v>
      </c>
      <c r="M144">
        <v>0</v>
      </c>
      <c r="N144">
        <v>0</v>
      </c>
    </row>
    <row r="145" spans="1:14" x14ac:dyDescent="0.2">
      <c r="A145" t="s">
        <v>5023</v>
      </c>
      <c r="B145" t="s">
        <v>87</v>
      </c>
      <c r="C145" t="s">
        <v>179</v>
      </c>
      <c r="D145" t="s">
        <v>4877</v>
      </c>
      <c r="E145">
        <v>125</v>
      </c>
      <c r="F145">
        <v>18</v>
      </c>
      <c r="G145">
        <v>100</v>
      </c>
      <c r="H145">
        <v>4</v>
      </c>
      <c r="I145">
        <v>3</v>
      </c>
      <c r="J145">
        <v>0</v>
      </c>
      <c r="K145">
        <v>0</v>
      </c>
      <c r="L145">
        <v>0</v>
      </c>
      <c r="M145">
        <v>0</v>
      </c>
      <c r="N145">
        <v>0</v>
      </c>
    </row>
    <row r="146" spans="1:14" x14ac:dyDescent="0.2">
      <c r="A146" t="s">
        <v>5024</v>
      </c>
      <c r="B146" t="s">
        <v>87</v>
      </c>
      <c r="C146" t="s">
        <v>179</v>
      </c>
      <c r="D146" t="s">
        <v>4879</v>
      </c>
      <c r="E146">
        <v>79</v>
      </c>
      <c r="F146">
        <v>13</v>
      </c>
      <c r="G146">
        <v>66</v>
      </c>
      <c r="H146">
        <v>0</v>
      </c>
      <c r="I146">
        <v>0</v>
      </c>
      <c r="J146">
        <v>46</v>
      </c>
      <c r="K146">
        <v>0</v>
      </c>
      <c r="L146">
        <v>0</v>
      </c>
      <c r="M146">
        <v>0</v>
      </c>
      <c r="N146">
        <v>0</v>
      </c>
    </row>
    <row r="147" spans="1:14" x14ac:dyDescent="0.2">
      <c r="A147" t="s">
        <v>5025</v>
      </c>
      <c r="B147" t="s">
        <v>87</v>
      </c>
      <c r="C147" t="s">
        <v>179</v>
      </c>
      <c r="D147" t="s">
        <v>4881</v>
      </c>
      <c r="E147">
        <v>125</v>
      </c>
      <c r="F147">
        <v>18</v>
      </c>
      <c r="G147">
        <v>100</v>
      </c>
      <c r="H147">
        <v>4</v>
      </c>
      <c r="I147">
        <v>3</v>
      </c>
      <c r="J147">
        <v>0</v>
      </c>
      <c r="K147">
        <v>0</v>
      </c>
      <c r="L147">
        <v>0</v>
      </c>
      <c r="M147">
        <v>0</v>
      </c>
      <c r="N147">
        <v>0</v>
      </c>
    </row>
    <row r="148" spans="1:14" x14ac:dyDescent="0.2">
      <c r="A148" t="s">
        <v>5026</v>
      </c>
      <c r="B148" t="s">
        <v>87</v>
      </c>
      <c r="C148" t="s">
        <v>179</v>
      </c>
      <c r="D148" t="s">
        <v>4883</v>
      </c>
      <c r="E148">
        <v>44</v>
      </c>
      <c r="F148">
        <v>5</v>
      </c>
      <c r="G148">
        <v>33</v>
      </c>
      <c r="H148">
        <v>3</v>
      </c>
      <c r="I148">
        <v>3</v>
      </c>
      <c r="J148">
        <v>81</v>
      </c>
      <c r="K148">
        <v>0</v>
      </c>
      <c r="L148">
        <v>0</v>
      </c>
      <c r="M148">
        <v>0</v>
      </c>
      <c r="N148">
        <v>0</v>
      </c>
    </row>
    <row r="149" spans="1:14" x14ac:dyDescent="0.2">
      <c r="A149" t="s">
        <v>5027</v>
      </c>
      <c r="B149" t="s">
        <v>87</v>
      </c>
      <c r="C149" t="s">
        <v>179</v>
      </c>
      <c r="D149" t="s">
        <v>4885</v>
      </c>
      <c r="E149">
        <v>81</v>
      </c>
      <c r="F149">
        <v>20</v>
      </c>
      <c r="G149">
        <v>60</v>
      </c>
      <c r="H149">
        <v>1</v>
      </c>
      <c r="I149">
        <v>0</v>
      </c>
      <c r="J149">
        <v>44</v>
      </c>
      <c r="K149">
        <v>0</v>
      </c>
      <c r="L149">
        <v>0</v>
      </c>
      <c r="M149">
        <v>0</v>
      </c>
      <c r="N149">
        <v>0</v>
      </c>
    </row>
    <row r="150" spans="1:14" x14ac:dyDescent="0.2">
      <c r="A150" t="s">
        <v>5028</v>
      </c>
      <c r="B150" t="s">
        <v>87</v>
      </c>
      <c r="C150" t="s">
        <v>179</v>
      </c>
      <c r="D150" t="s">
        <v>4887</v>
      </c>
      <c r="E150">
        <v>44</v>
      </c>
      <c r="F150">
        <v>5</v>
      </c>
      <c r="G150">
        <v>36</v>
      </c>
      <c r="H150">
        <v>3</v>
      </c>
      <c r="I150">
        <v>0</v>
      </c>
      <c r="J150">
        <v>81</v>
      </c>
      <c r="K150">
        <v>0</v>
      </c>
      <c r="L150">
        <v>0</v>
      </c>
      <c r="M150">
        <v>0</v>
      </c>
      <c r="N150">
        <v>0</v>
      </c>
    </row>
    <row r="151" spans="1:14" x14ac:dyDescent="0.2">
      <c r="A151" t="s">
        <v>5029</v>
      </c>
      <c r="B151" t="s">
        <v>87</v>
      </c>
      <c r="C151" t="s">
        <v>179</v>
      </c>
      <c r="D151" t="s">
        <v>4889</v>
      </c>
      <c r="E151">
        <v>81</v>
      </c>
      <c r="F151">
        <v>13</v>
      </c>
      <c r="G151">
        <v>67</v>
      </c>
      <c r="H151">
        <v>1</v>
      </c>
      <c r="I151">
        <v>0</v>
      </c>
      <c r="J151">
        <v>44</v>
      </c>
      <c r="K151">
        <v>0</v>
      </c>
      <c r="L151">
        <v>0</v>
      </c>
      <c r="M151">
        <v>0</v>
      </c>
      <c r="N151">
        <v>0</v>
      </c>
    </row>
    <row r="152" spans="1:14" x14ac:dyDescent="0.2">
      <c r="A152" t="s">
        <v>5030</v>
      </c>
      <c r="B152" t="s">
        <v>87</v>
      </c>
      <c r="C152" t="s">
        <v>179</v>
      </c>
      <c r="D152" t="s">
        <v>4871</v>
      </c>
      <c r="E152">
        <v>0</v>
      </c>
      <c r="F152">
        <v>0</v>
      </c>
      <c r="G152">
        <v>0</v>
      </c>
      <c r="H152">
        <v>0</v>
      </c>
      <c r="I152">
        <v>0</v>
      </c>
      <c r="J152">
        <v>0</v>
      </c>
      <c r="K152">
        <v>84</v>
      </c>
      <c r="L152">
        <v>82</v>
      </c>
      <c r="M152">
        <v>2</v>
      </c>
      <c r="N152">
        <v>0</v>
      </c>
    </row>
    <row r="153" spans="1:14" x14ac:dyDescent="0.2">
      <c r="A153" t="s">
        <v>5031</v>
      </c>
      <c r="B153" t="s">
        <v>87</v>
      </c>
      <c r="C153" t="s">
        <v>179</v>
      </c>
      <c r="D153" t="s">
        <v>4873</v>
      </c>
      <c r="E153">
        <v>0</v>
      </c>
      <c r="F153">
        <v>0</v>
      </c>
      <c r="G153">
        <v>0</v>
      </c>
      <c r="H153">
        <v>0</v>
      </c>
      <c r="I153">
        <v>0</v>
      </c>
      <c r="J153">
        <v>0</v>
      </c>
      <c r="K153">
        <v>69</v>
      </c>
      <c r="L153">
        <v>68</v>
      </c>
      <c r="M153">
        <v>1</v>
      </c>
      <c r="N153">
        <v>0</v>
      </c>
    </row>
    <row r="154" spans="1:14" x14ac:dyDescent="0.2">
      <c r="A154" t="s">
        <v>5032</v>
      </c>
      <c r="B154" t="s">
        <v>87</v>
      </c>
      <c r="C154" t="s">
        <v>180</v>
      </c>
      <c r="D154" t="s">
        <v>4875</v>
      </c>
      <c r="E154">
        <v>35</v>
      </c>
      <c r="F154">
        <v>2</v>
      </c>
      <c r="G154">
        <v>28</v>
      </c>
      <c r="H154">
        <v>4</v>
      </c>
      <c r="I154">
        <v>1</v>
      </c>
      <c r="J154">
        <v>37</v>
      </c>
      <c r="K154">
        <v>0</v>
      </c>
      <c r="L154">
        <v>0</v>
      </c>
      <c r="M154">
        <v>0</v>
      </c>
      <c r="N154">
        <v>0</v>
      </c>
    </row>
    <row r="155" spans="1:14" x14ac:dyDescent="0.2">
      <c r="A155" t="s">
        <v>5033</v>
      </c>
      <c r="B155" t="s">
        <v>87</v>
      </c>
      <c r="C155" t="s">
        <v>180</v>
      </c>
      <c r="D155" t="s">
        <v>4877</v>
      </c>
      <c r="E155">
        <v>72</v>
      </c>
      <c r="F155">
        <v>13</v>
      </c>
      <c r="G155">
        <v>53</v>
      </c>
      <c r="H155">
        <v>5</v>
      </c>
      <c r="I155">
        <v>1</v>
      </c>
      <c r="J155">
        <v>0</v>
      </c>
      <c r="K155">
        <v>0</v>
      </c>
      <c r="L155">
        <v>0</v>
      </c>
      <c r="M155">
        <v>0</v>
      </c>
      <c r="N155">
        <v>0</v>
      </c>
    </row>
    <row r="156" spans="1:14" x14ac:dyDescent="0.2">
      <c r="A156" t="s">
        <v>5034</v>
      </c>
      <c r="B156" t="s">
        <v>87</v>
      </c>
      <c r="C156" t="s">
        <v>180</v>
      </c>
      <c r="D156" t="s">
        <v>4879</v>
      </c>
      <c r="E156">
        <v>36</v>
      </c>
      <c r="F156">
        <v>10</v>
      </c>
      <c r="G156">
        <v>26</v>
      </c>
      <c r="H156">
        <v>0</v>
      </c>
      <c r="I156">
        <v>0</v>
      </c>
      <c r="J156">
        <v>36</v>
      </c>
      <c r="K156">
        <v>0</v>
      </c>
      <c r="L156">
        <v>0</v>
      </c>
      <c r="M156">
        <v>0</v>
      </c>
      <c r="N156">
        <v>0</v>
      </c>
    </row>
    <row r="157" spans="1:14" x14ac:dyDescent="0.2">
      <c r="A157" t="s">
        <v>5035</v>
      </c>
      <c r="B157" t="s">
        <v>87</v>
      </c>
      <c r="C157" t="s">
        <v>180</v>
      </c>
      <c r="D157" t="s">
        <v>4881</v>
      </c>
      <c r="E157">
        <v>72</v>
      </c>
      <c r="F157">
        <v>13</v>
      </c>
      <c r="G157">
        <v>53</v>
      </c>
      <c r="H157">
        <v>5</v>
      </c>
      <c r="I157">
        <v>1</v>
      </c>
      <c r="J157">
        <v>0</v>
      </c>
      <c r="K157">
        <v>0</v>
      </c>
      <c r="L157">
        <v>0</v>
      </c>
      <c r="M157">
        <v>0</v>
      </c>
      <c r="N157">
        <v>0</v>
      </c>
    </row>
    <row r="158" spans="1:14" x14ac:dyDescent="0.2">
      <c r="A158" t="s">
        <v>5036</v>
      </c>
      <c r="B158" t="s">
        <v>87</v>
      </c>
      <c r="C158" t="s">
        <v>180</v>
      </c>
      <c r="D158" t="s">
        <v>4883</v>
      </c>
      <c r="E158">
        <v>35</v>
      </c>
      <c r="F158">
        <v>2</v>
      </c>
      <c r="G158">
        <v>28</v>
      </c>
      <c r="H158">
        <v>4</v>
      </c>
      <c r="I158">
        <v>1</v>
      </c>
      <c r="J158">
        <v>37</v>
      </c>
      <c r="K158">
        <v>0</v>
      </c>
      <c r="L158">
        <v>0</v>
      </c>
      <c r="M158">
        <v>0</v>
      </c>
      <c r="N158">
        <v>0</v>
      </c>
    </row>
    <row r="159" spans="1:14" x14ac:dyDescent="0.2">
      <c r="A159" t="s">
        <v>5037</v>
      </c>
      <c r="B159" t="s">
        <v>87</v>
      </c>
      <c r="C159" t="s">
        <v>180</v>
      </c>
      <c r="D159" t="s">
        <v>4885</v>
      </c>
      <c r="E159">
        <v>37</v>
      </c>
      <c r="F159">
        <v>13</v>
      </c>
      <c r="G159">
        <v>24</v>
      </c>
      <c r="H159">
        <v>0</v>
      </c>
      <c r="I159">
        <v>0</v>
      </c>
      <c r="J159">
        <v>35</v>
      </c>
      <c r="K159">
        <v>0</v>
      </c>
      <c r="L159">
        <v>0</v>
      </c>
      <c r="M159">
        <v>0</v>
      </c>
      <c r="N159">
        <v>0</v>
      </c>
    </row>
    <row r="160" spans="1:14" x14ac:dyDescent="0.2">
      <c r="A160" t="s">
        <v>5038</v>
      </c>
      <c r="B160" t="s">
        <v>87</v>
      </c>
      <c r="C160" t="s">
        <v>180</v>
      </c>
      <c r="D160" t="s">
        <v>4887</v>
      </c>
      <c r="E160">
        <v>35</v>
      </c>
      <c r="F160">
        <v>2</v>
      </c>
      <c r="G160">
        <v>27</v>
      </c>
      <c r="H160">
        <v>5</v>
      </c>
      <c r="I160">
        <v>1</v>
      </c>
      <c r="J160">
        <v>37</v>
      </c>
      <c r="K160">
        <v>0</v>
      </c>
      <c r="L160">
        <v>0</v>
      </c>
      <c r="M160">
        <v>0</v>
      </c>
      <c r="N160">
        <v>0</v>
      </c>
    </row>
    <row r="161" spans="1:14" x14ac:dyDescent="0.2">
      <c r="A161" t="s">
        <v>5039</v>
      </c>
      <c r="B161" t="s">
        <v>87</v>
      </c>
      <c r="C161" t="s">
        <v>180</v>
      </c>
      <c r="D161" t="s">
        <v>4889</v>
      </c>
      <c r="E161">
        <v>37</v>
      </c>
      <c r="F161">
        <v>11</v>
      </c>
      <c r="G161">
        <v>26</v>
      </c>
      <c r="H161">
        <v>0</v>
      </c>
      <c r="I161">
        <v>0</v>
      </c>
      <c r="J161">
        <v>35</v>
      </c>
      <c r="K161">
        <v>0</v>
      </c>
      <c r="L161">
        <v>0</v>
      </c>
      <c r="M161">
        <v>0</v>
      </c>
      <c r="N161">
        <v>0</v>
      </c>
    </row>
    <row r="162" spans="1:14" x14ac:dyDescent="0.2">
      <c r="A162" t="s">
        <v>5040</v>
      </c>
      <c r="B162" t="s">
        <v>87</v>
      </c>
      <c r="C162" t="s">
        <v>180</v>
      </c>
      <c r="D162" t="s">
        <v>4871</v>
      </c>
      <c r="E162">
        <v>0</v>
      </c>
      <c r="F162">
        <v>0</v>
      </c>
      <c r="G162">
        <v>0</v>
      </c>
      <c r="H162">
        <v>0</v>
      </c>
      <c r="I162">
        <v>0</v>
      </c>
      <c r="J162">
        <v>0</v>
      </c>
      <c r="K162">
        <v>49</v>
      </c>
      <c r="L162">
        <v>48</v>
      </c>
      <c r="M162">
        <v>1</v>
      </c>
      <c r="N162">
        <v>0</v>
      </c>
    </row>
    <row r="163" spans="1:14" x14ac:dyDescent="0.2">
      <c r="A163" t="s">
        <v>5041</v>
      </c>
      <c r="B163" t="s">
        <v>87</v>
      </c>
      <c r="C163" t="s">
        <v>180</v>
      </c>
      <c r="D163" t="s">
        <v>4873</v>
      </c>
      <c r="E163">
        <v>0</v>
      </c>
      <c r="F163">
        <v>0</v>
      </c>
      <c r="G163">
        <v>0</v>
      </c>
      <c r="H163">
        <v>0</v>
      </c>
      <c r="I163">
        <v>0</v>
      </c>
      <c r="J163">
        <v>0</v>
      </c>
      <c r="K163">
        <v>35</v>
      </c>
      <c r="L163">
        <v>35</v>
      </c>
      <c r="M163">
        <v>0</v>
      </c>
      <c r="N163">
        <v>0</v>
      </c>
    </row>
    <row r="164" spans="1:14" x14ac:dyDescent="0.2">
      <c r="A164" t="s">
        <v>5042</v>
      </c>
      <c r="B164" t="s">
        <v>87</v>
      </c>
      <c r="C164" t="s">
        <v>181</v>
      </c>
      <c r="D164" t="s">
        <v>4875</v>
      </c>
      <c r="E164">
        <v>42</v>
      </c>
      <c r="F164">
        <v>6</v>
      </c>
      <c r="G164">
        <v>31</v>
      </c>
      <c r="H164">
        <v>3</v>
      </c>
      <c r="I164">
        <v>2</v>
      </c>
      <c r="J164">
        <v>70</v>
      </c>
      <c r="K164">
        <v>0</v>
      </c>
      <c r="L164">
        <v>0</v>
      </c>
      <c r="M164">
        <v>0</v>
      </c>
      <c r="N164">
        <v>0</v>
      </c>
    </row>
    <row r="165" spans="1:14" x14ac:dyDescent="0.2">
      <c r="A165" t="s">
        <v>5043</v>
      </c>
      <c r="B165" t="s">
        <v>87</v>
      </c>
      <c r="C165" t="s">
        <v>181</v>
      </c>
      <c r="D165" t="s">
        <v>4877</v>
      </c>
      <c r="E165">
        <v>112</v>
      </c>
      <c r="F165">
        <v>24</v>
      </c>
      <c r="G165">
        <v>82</v>
      </c>
      <c r="H165">
        <v>4</v>
      </c>
      <c r="I165">
        <v>2</v>
      </c>
      <c r="J165">
        <v>0</v>
      </c>
      <c r="K165">
        <v>0</v>
      </c>
      <c r="L165">
        <v>0</v>
      </c>
      <c r="M165">
        <v>0</v>
      </c>
      <c r="N165">
        <v>0</v>
      </c>
    </row>
    <row r="166" spans="1:14" x14ac:dyDescent="0.2">
      <c r="A166" t="s">
        <v>5044</v>
      </c>
      <c r="B166" t="s">
        <v>87</v>
      </c>
      <c r="C166" t="s">
        <v>181</v>
      </c>
      <c r="D166" t="s">
        <v>4879</v>
      </c>
      <c r="E166">
        <v>69</v>
      </c>
      <c r="F166">
        <v>20</v>
      </c>
      <c r="G166">
        <v>49</v>
      </c>
      <c r="H166">
        <v>0</v>
      </c>
      <c r="I166">
        <v>0</v>
      </c>
      <c r="J166">
        <v>43</v>
      </c>
      <c r="K166">
        <v>0</v>
      </c>
      <c r="L166">
        <v>0</v>
      </c>
      <c r="M166">
        <v>0</v>
      </c>
      <c r="N166">
        <v>0</v>
      </c>
    </row>
    <row r="167" spans="1:14" x14ac:dyDescent="0.2">
      <c r="A167" t="s">
        <v>5045</v>
      </c>
      <c r="B167" t="s">
        <v>87</v>
      </c>
      <c r="C167" t="s">
        <v>181</v>
      </c>
      <c r="D167" t="s">
        <v>4881</v>
      </c>
      <c r="E167">
        <v>112</v>
      </c>
      <c r="F167">
        <v>24</v>
      </c>
      <c r="G167">
        <v>82</v>
      </c>
      <c r="H167">
        <v>4</v>
      </c>
      <c r="I167">
        <v>2</v>
      </c>
      <c r="J167">
        <v>0</v>
      </c>
      <c r="K167">
        <v>0</v>
      </c>
      <c r="L167">
        <v>0</v>
      </c>
      <c r="M167">
        <v>0</v>
      </c>
      <c r="N167">
        <v>0</v>
      </c>
    </row>
    <row r="168" spans="1:14" x14ac:dyDescent="0.2">
      <c r="A168" t="s">
        <v>5046</v>
      </c>
      <c r="B168" t="s">
        <v>87</v>
      </c>
      <c r="C168" t="s">
        <v>181</v>
      </c>
      <c r="D168" t="s">
        <v>4883</v>
      </c>
      <c r="E168">
        <v>42</v>
      </c>
      <c r="F168">
        <v>3</v>
      </c>
      <c r="G168">
        <v>34</v>
      </c>
      <c r="H168">
        <v>3</v>
      </c>
      <c r="I168">
        <v>2</v>
      </c>
      <c r="J168">
        <v>70</v>
      </c>
      <c r="K168">
        <v>0</v>
      </c>
      <c r="L168">
        <v>0</v>
      </c>
      <c r="M168">
        <v>0</v>
      </c>
      <c r="N168">
        <v>0</v>
      </c>
    </row>
    <row r="169" spans="1:14" x14ac:dyDescent="0.2">
      <c r="A169" t="s">
        <v>5047</v>
      </c>
      <c r="B169" t="s">
        <v>87</v>
      </c>
      <c r="C169" t="s">
        <v>181</v>
      </c>
      <c r="D169" t="s">
        <v>4885</v>
      </c>
      <c r="E169">
        <v>70</v>
      </c>
      <c r="F169">
        <v>24</v>
      </c>
      <c r="G169">
        <v>46</v>
      </c>
      <c r="H169">
        <v>0</v>
      </c>
      <c r="I169">
        <v>0</v>
      </c>
      <c r="J169">
        <v>42</v>
      </c>
      <c r="K169">
        <v>0</v>
      </c>
      <c r="L169">
        <v>0</v>
      </c>
      <c r="M169">
        <v>0</v>
      </c>
      <c r="N169">
        <v>0</v>
      </c>
    </row>
    <row r="170" spans="1:14" x14ac:dyDescent="0.2">
      <c r="A170" t="s">
        <v>5048</v>
      </c>
      <c r="B170" t="s">
        <v>87</v>
      </c>
      <c r="C170" t="s">
        <v>181</v>
      </c>
      <c r="D170" t="s">
        <v>4887</v>
      </c>
      <c r="E170">
        <v>42</v>
      </c>
      <c r="F170">
        <v>3</v>
      </c>
      <c r="G170">
        <v>33</v>
      </c>
      <c r="H170">
        <v>4</v>
      </c>
      <c r="I170">
        <v>2</v>
      </c>
      <c r="J170">
        <v>70</v>
      </c>
      <c r="K170">
        <v>0</v>
      </c>
      <c r="L170">
        <v>0</v>
      </c>
      <c r="M170">
        <v>0</v>
      </c>
      <c r="N170">
        <v>0</v>
      </c>
    </row>
    <row r="171" spans="1:14" x14ac:dyDescent="0.2">
      <c r="A171" t="s">
        <v>5049</v>
      </c>
      <c r="B171" t="s">
        <v>87</v>
      </c>
      <c r="C171" t="s">
        <v>181</v>
      </c>
      <c r="D171" t="s">
        <v>4889</v>
      </c>
      <c r="E171">
        <v>69</v>
      </c>
      <c r="F171">
        <v>20</v>
      </c>
      <c r="G171">
        <v>49</v>
      </c>
      <c r="H171">
        <v>0</v>
      </c>
      <c r="I171">
        <v>0</v>
      </c>
      <c r="J171">
        <v>43</v>
      </c>
      <c r="K171">
        <v>0</v>
      </c>
      <c r="L171">
        <v>0</v>
      </c>
      <c r="M171">
        <v>0</v>
      </c>
      <c r="N171">
        <v>0</v>
      </c>
    </row>
    <row r="172" spans="1:14" x14ac:dyDescent="0.2">
      <c r="A172" t="s">
        <v>5050</v>
      </c>
      <c r="B172" t="s">
        <v>87</v>
      </c>
      <c r="C172" t="s">
        <v>181</v>
      </c>
      <c r="D172" t="s">
        <v>4871</v>
      </c>
      <c r="E172">
        <v>0</v>
      </c>
      <c r="F172">
        <v>0</v>
      </c>
      <c r="G172">
        <v>0</v>
      </c>
      <c r="H172">
        <v>0</v>
      </c>
      <c r="I172">
        <v>0</v>
      </c>
      <c r="J172">
        <v>0</v>
      </c>
      <c r="K172">
        <v>96</v>
      </c>
      <c r="L172">
        <v>96</v>
      </c>
      <c r="M172">
        <v>0</v>
      </c>
      <c r="N172">
        <v>0</v>
      </c>
    </row>
    <row r="173" spans="1:14" x14ac:dyDescent="0.2">
      <c r="A173" t="s">
        <v>5051</v>
      </c>
      <c r="B173" t="s">
        <v>87</v>
      </c>
      <c r="C173" t="s">
        <v>181</v>
      </c>
      <c r="D173" t="s">
        <v>4873</v>
      </c>
      <c r="E173">
        <v>0</v>
      </c>
      <c r="F173">
        <v>0</v>
      </c>
      <c r="G173">
        <v>0</v>
      </c>
      <c r="H173">
        <v>0</v>
      </c>
      <c r="I173">
        <v>0</v>
      </c>
      <c r="J173">
        <v>0</v>
      </c>
      <c r="K173">
        <v>81</v>
      </c>
      <c r="L173">
        <v>81</v>
      </c>
      <c r="M173">
        <v>0</v>
      </c>
      <c r="N173">
        <v>0</v>
      </c>
    </row>
    <row r="174" spans="1:14" x14ac:dyDescent="0.2">
      <c r="A174" t="s">
        <v>5052</v>
      </c>
      <c r="B174" t="s">
        <v>87</v>
      </c>
      <c r="C174" t="s">
        <v>182</v>
      </c>
      <c r="D174" t="s">
        <v>4875</v>
      </c>
      <c r="E174">
        <v>29</v>
      </c>
      <c r="F174">
        <v>6</v>
      </c>
      <c r="G174">
        <v>17</v>
      </c>
      <c r="H174">
        <v>3</v>
      </c>
      <c r="I174">
        <v>3</v>
      </c>
      <c r="J174">
        <v>48</v>
      </c>
      <c r="K174">
        <v>0</v>
      </c>
      <c r="L174">
        <v>0</v>
      </c>
      <c r="M174">
        <v>0</v>
      </c>
      <c r="N174">
        <v>0</v>
      </c>
    </row>
    <row r="175" spans="1:14" x14ac:dyDescent="0.2">
      <c r="A175" t="s">
        <v>5053</v>
      </c>
      <c r="B175" t="s">
        <v>87</v>
      </c>
      <c r="C175" t="s">
        <v>182</v>
      </c>
      <c r="D175" t="s">
        <v>4877</v>
      </c>
      <c r="E175">
        <v>77</v>
      </c>
      <c r="F175">
        <v>11</v>
      </c>
      <c r="G175">
        <v>60</v>
      </c>
      <c r="H175">
        <v>2</v>
      </c>
      <c r="I175">
        <v>4</v>
      </c>
      <c r="J175">
        <v>0</v>
      </c>
      <c r="K175">
        <v>0</v>
      </c>
      <c r="L175">
        <v>0</v>
      </c>
      <c r="M175">
        <v>0</v>
      </c>
      <c r="N175">
        <v>0</v>
      </c>
    </row>
    <row r="176" spans="1:14" x14ac:dyDescent="0.2">
      <c r="A176" t="s">
        <v>5054</v>
      </c>
      <c r="B176" t="s">
        <v>87</v>
      </c>
      <c r="C176" t="s">
        <v>182</v>
      </c>
      <c r="D176" t="s">
        <v>4879</v>
      </c>
      <c r="E176">
        <v>48</v>
      </c>
      <c r="F176">
        <v>5</v>
      </c>
      <c r="G176">
        <v>43</v>
      </c>
      <c r="H176">
        <v>0</v>
      </c>
      <c r="I176">
        <v>0</v>
      </c>
      <c r="J176">
        <v>29</v>
      </c>
      <c r="K176">
        <v>0</v>
      </c>
      <c r="L176">
        <v>0</v>
      </c>
      <c r="M176">
        <v>0</v>
      </c>
      <c r="N176">
        <v>0</v>
      </c>
    </row>
    <row r="177" spans="1:14" x14ac:dyDescent="0.2">
      <c r="A177" t="s">
        <v>5055</v>
      </c>
      <c r="B177" t="s">
        <v>87</v>
      </c>
      <c r="C177" t="s">
        <v>182</v>
      </c>
      <c r="D177" t="s">
        <v>4881</v>
      </c>
      <c r="E177">
        <v>77</v>
      </c>
      <c r="F177">
        <v>11</v>
      </c>
      <c r="G177">
        <v>60</v>
      </c>
      <c r="H177">
        <v>2</v>
      </c>
      <c r="I177">
        <v>4</v>
      </c>
      <c r="J177">
        <v>0</v>
      </c>
      <c r="K177">
        <v>0</v>
      </c>
      <c r="L177">
        <v>0</v>
      </c>
      <c r="M177">
        <v>0</v>
      </c>
      <c r="N177">
        <v>0</v>
      </c>
    </row>
    <row r="178" spans="1:14" x14ac:dyDescent="0.2">
      <c r="A178" t="s">
        <v>5056</v>
      </c>
      <c r="B178" t="s">
        <v>87</v>
      </c>
      <c r="C178" t="s">
        <v>182</v>
      </c>
      <c r="D178" t="s">
        <v>4883</v>
      </c>
      <c r="E178">
        <v>29</v>
      </c>
      <c r="F178">
        <v>7</v>
      </c>
      <c r="G178">
        <v>16</v>
      </c>
      <c r="H178">
        <v>2</v>
      </c>
      <c r="I178">
        <v>4</v>
      </c>
      <c r="J178">
        <v>48</v>
      </c>
      <c r="K178">
        <v>0</v>
      </c>
      <c r="L178">
        <v>0</v>
      </c>
      <c r="M178">
        <v>0</v>
      </c>
      <c r="N178">
        <v>0</v>
      </c>
    </row>
    <row r="179" spans="1:14" x14ac:dyDescent="0.2">
      <c r="A179" t="s">
        <v>5057</v>
      </c>
      <c r="B179" t="s">
        <v>87</v>
      </c>
      <c r="C179" t="s">
        <v>182</v>
      </c>
      <c r="D179" t="s">
        <v>4885</v>
      </c>
      <c r="E179">
        <v>48</v>
      </c>
      <c r="F179">
        <v>7</v>
      </c>
      <c r="G179">
        <v>41</v>
      </c>
      <c r="H179">
        <v>0</v>
      </c>
      <c r="I179">
        <v>0</v>
      </c>
      <c r="J179">
        <v>29</v>
      </c>
      <c r="K179">
        <v>0</v>
      </c>
      <c r="L179">
        <v>0</v>
      </c>
      <c r="M179">
        <v>0</v>
      </c>
      <c r="N179">
        <v>0</v>
      </c>
    </row>
    <row r="180" spans="1:14" x14ac:dyDescent="0.2">
      <c r="A180" t="s">
        <v>5058</v>
      </c>
      <c r="B180" t="s">
        <v>87</v>
      </c>
      <c r="C180" t="s">
        <v>182</v>
      </c>
      <c r="D180" t="s">
        <v>4887</v>
      </c>
      <c r="E180">
        <v>29</v>
      </c>
      <c r="F180">
        <v>7</v>
      </c>
      <c r="G180">
        <v>16</v>
      </c>
      <c r="H180">
        <v>3</v>
      </c>
      <c r="I180">
        <v>3</v>
      </c>
      <c r="J180">
        <v>48</v>
      </c>
      <c r="K180">
        <v>0</v>
      </c>
      <c r="L180">
        <v>0</v>
      </c>
      <c r="M180">
        <v>0</v>
      </c>
      <c r="N180">
        <v>0</v>
      </c>
    </row>
    <row r="181" spans="1:14" x14ac:dyDescent="0.2">
      <c r="A181" t="s">
        <v>5059</v>
      </c>
      <c r="B181" t="s">
        <v>87</v>
      </c>
      <c r="C181" t="s">
        <v>182</v>
      </c>
      <c r="D181" t="s">
        <v>4889</v>
      </c>
      <c r="E181">
        <v>48</v>
      </c>
      <c r="F181">
        <v>5</v>
      </c>
      <c r="G181">
        <v>43</v>
      </c>
      <c r="H181">
        <v>0</v>
      </c>
      <c r="I181">
        <v>0</v>
      </c>
      <c r="J181">
        <v>29</v>
      </c>
      <c r="K181">
        <v>0</v>
      </c>
      <c r="L181">
        <v>0</v>
      </c>
      <c r="M181">
        <v>0</v>
      </c>
      <c r="N181">
        <v>0</v>
      </c>
    </row>
    <row r="182" spans="1:14" x14ac:dyDescent="0.2">
      <c r="A182" t="s">
        <v>5060</v>
      </c>
      <c r="B182" t="s">
        <v>87</v>
      </c>
      <c r="C182" t="s">
        <v>182</v>
      </c>
      <c r="D182" t="s">
        <v>4871</v>
      </c>
      <c r="E182">
        <v>0</v>
      </c>
      <c r="F182">
        <v>0</v>
      </c>
      <c r="G182">
        <v>0</v>
      </c>
      <c r="H182">
        <v>0</v>
      </c>
      <c r="I182">
        <v>0</v>
      </c>
      <c r="J182">
        <v>0</v>
      </c>
      <c r="K182">
        <v>45</v>
      </c>
      <c r="L182">
        <v>44</v>
      </c>
      <c r="M182">
        <v>0</v>
      </c>
      <c r="N182">
        <v>1</v>
      </c>
    </row>
    <row r="183" spans="1:14" x14ac:dyDescent="0.2">
      <c r="A183" t="s">
        <v>5061</v>
      </c>
      <c r="B183" t="s">
        <v>87</v>
      </c>
      <c r="C183" t="s">
        <v>182</v>
      </c>
      <c r="D183" t="s">
        <v>4873</v>
      </c>
      <c r="E183">
        <v>0</v>
      </c>
      <c r="F183">
        <v>0</v>
      </c>
      <c r="G183">
        <v>0</v>
      </c>
      <c r="H183">
        <v>0</v>
      </c>
      <c r="I183">
        <v>0</v>
      </c>
      <c r="J183">
        <v>0</v>
      </c>
      <c r="K183">
        <v>41</v>
      </c>
      <c r="L183">
        <v>40</v>
      </c>
      <c r="M183">
        <v>0</v>
      </c>
      <c r="N183">
        <v>1</v>
      </c>
    </row>
    <row r="184" spans="1:14" x14ac:dyDescent="0.2">
      <c r="A184" t="s">
        <v>5062</v>
      </c>
      <c r="B184" t="s">
        <v>87</v>
      </c>
      <c r="C184" t="s">
        <v>183</v>
      </c>
      <c r="D184" t="s">
        <v>4875</v>
      </c>
      <c r="E184">
        <v>34</v>
      </c>
      <c r="F184">
        <v>3</v>
      </c>
      <c r="G184">
        <v>27</v>
      </c>
      <c r="H184">
        <v>3</v>
      </c>
      <c r="I184">
        <v>1</v>
      </c>
      <c r="J184">
        <v>35</v>
      </c>
      <c r="K184">
        <v>0</v>
      </c>
      <c r="L184">
        <v>0</v>
      </c>
      <c r="M184">
        <v>0</v>
      </c>
      <c r="N184">
        <v>0</v>
      </c>
    </row>
    <row r="185" spans="1:14" x14ac:dyDescent="0.2">
      <c r="A185" t="s">
        <v>5063</v>
      </c>
      <c r="B185" t="s">
        <v>87</v>
      </c>
      <c r="C185" t="s">
        <v>183</v>
      </c>
      <c r="D185" t="s">
        <v>4877</v>
      </c>
      <c r="E185">
        <v>69</v>
      </c>
      <c r="F185">
        <v>11</v>
      </c>
      <c r="G185">
        <v>54</v>
      </c>
      <c r="H185">
        <v>3</v>
      </c>
      <c r="I185">
        <v>1</v>
      </c>
      <c r="J185">
        <v>0</v>
      </c>
      <c r="K185">
        <v>0</v>
      </c>
      <c r="L185">
        <v>0</v>
      </c>
      <c r="M185">
        <v>0</v>
      </c>
      <c r="N185">
        <v>0</v>
      </c>
    </row>
    <row r="186" spans="1:14" x14ac:dyDescent="0.2">
      <c r="A186" t="s">
        <v>5064</v>
      </c>
      <c r="B186" t="s">
        <v>87</v>
      </c>
      <c r="C186" t="s">
        <v>183</v>
      </c>
      <c r="D186" t="s">
        <v>4879</v>
      </c>
      <c r="E186">
        <v>35</v>
      </c>
      <c r="F186">
        <v>8</v>
      </c>
      <c r="G186">
        <v>27</v>
      </c>
      <c r="H186">
        <v>0</v>
      </c>
      <c r="I186">
        <v>0</v>
      </c>
      <c r="J186">
        <v>34</v>
      </c>
      <c r="K186">
        <v>0</v>
      </c>
      <c r="L186">
        <v>0</v>
      </c>
      <c r="M186">
        <v>0</v>
      </c>
      <c r="N186">
        <v>0</v>
      </c>
    </row>
    <row r="187" spans="1:14" x14ac:dyDescent="0.2">
      <c r="A187" t="s">
        <v>5065</v>
      </c>
      <c r="B187" t="s">
        <v>87</v>
      </c>
      <c r="C187" t="s">
        <v>183</v>
      </c>
      <c r="D187" t="s">
        <v>4881</v>
      </c>
      <c r="E187">
        <v>69</v>
      </c>
      <c r="F187">
        <v>11</v>
      </c>
      <c r="G187">
        <v>54</v>
      </c>
      <c r="H187">
        <v>3</v>
      </c>
      <c r="I187">
        <v>1</v>
      </c>
      <c r="J187">
        <v>0</v>
      </c>
      <c r="K187">
        <v>0</v>
      </c>
      <c r="L187">
        <v>0</v>
      </c>
      <c r="M187">
        <v>0</v>
      </c>
      <c r="N187">
        <v>0</v>
      </c>
    </row>
    <row r="188" spans="1:14" x14ac:dyDescent="0.2">
      <c r="A188" t="s">
        <v>5066</v>
      </c>
      <c r="B188" t="s">
        <v>87</v>
      </c>
      <c r="C188" t="s">
        <v>183</v>
      </c>
      <c r="D188" t="s">
        <v>4883</v>
      </c>
      <c r="E188">
        <v>34</v>
      </c>
      <c r="F188">
        <v>6</v>
      </c>
      <c r="G188">
        <v>24</v>
      </c>
      <c r="H188">
        <v>3</v>
      </c>
      <c r="I188">
        <v>1</v>
      </c>
      <c r="J188">
        <v>35</v>
      </c>
      <c r="K188">
        <v>0</v>
      </c>
      <c r="L188">
        <v>0</v>
      </c>
      <c r="M188">
        <v>0</v>
      </c>
      <c r="N188">
        <v>0</v>
      </c>
    </row>
    <row r="189" spans="1:14" x14ac:dyDescent="0.2">
      <c r="A189" t="s">
        <v>5067</v>
      </c>
      <c r="B189" t="s">
        <v>87</v>
      </c>
      <c r="C189" t="s">
        <v>183</v>
      </c>
      <c r="D189" t="s">
        <v>4885</v>
      </c>
      <c r="E189">
        <v>35</v>
      </c>
      <c r="F189">
        <v>9</v>
      </c>
      <c r="G189">
        <v>26</v>
      </c>
      <c r="H189">
        <v>0</v>
      </c>
      <c r="I189">
        <v>0</v>
      </c>
      <c r="J189">
        <v>34</v>
      </c>
      <c r="K189">
        <v>0</v>
      </c>
      <c r="L189">
        <v>0</v>
      </c>
      <c r="M189">
        <v>0</v>
      </c>
      <c r="N189">
        <v>0</v>
      </c>
    </row>
    <row r="190" spans="1:14" x14ac:dyDescent="0.2">
      <c r="A190" t="s">
        <v>5068</v>
      </c>
      <c r="B190" t="s">
        <v>87</v>
      </c>
      <c r="C190" t="s">
        <v>183</v>
      </c>
      <c r="D190" t="s">
        <v>4887</v>
      </c>
      <c r="E190">
        <v>34</v>
      </c>
      <c r="F190">
        <v>3</v>
      </c>
      <c r="G190">
        <v>27</v>
      </c>
      <c r="H190">
        <v>3</v>
      </c>
      <c r="I190">
        <v>1</v>
      </c>
      <c r="J190">
        <v>35</v>
      </c>
      <c r="K190">
        <v>0</v>
      </c>
      <c r="L190">
        <v>0</v>
      </c>
      <c r="M190">
        <v>0</v>
      </c>
      <c r="N190">
        <v>0</v>
      </c>
    </row>
    <row r="191" spans="1:14" x14ac:dyDescent="0.2">
      <c r="A191" t="s">
        <v>5069</v>
      </c>
      <c r="B191" t="s">
        <v>87</v>
      </c>
      <c r="C191" t="s">
        <v>183</v>
      </c>
      <c r="D191" t="s">
        <v>4889</v>
      </c>
      <c r="E191">
        <v>35</v>
      </c>
      <c r="F191">
        <v>8</v>
      </c>
      <c r="G191">
        <v>27</v>
      </c>
      <c r="H191">
        <v>0</v>
      </c>
      <c r="I191">
        <v>0</v>
      </c>
      <c r="J191">
        <v>34</v>
      </c>
      <c r="K191">
        <v>0</v>
      </c>
      <c r="L191">
        <v>0</v>
      </c>
      <c r="M191">
        <v>0</v>
      </c>
      <c r="N191">
        <v>0</v>
      </c>
    </row>
    <row r="192" spans="1:14" x14ac:dyDescent="0.2">
      <c r="A192" t="s">
        <v>5070</v>
      </c>
      <c r="B192" t="s">
        <v>87</v>
      </c>
      <c r="C192" t="s">
        <v>183</v>
      </c>
      <c r="D192" t="s">
        <v>4871</v>
      </c>
      <c r="E192">
        <v>0</v>
      </c>
      <c r="F192">
        <v>0</v>
      </c>
      <c r="G192">
        <v>0</v>
      </c>
      <c r="H192">
        <v>0</v>
      </c>
      <c r="I192">
        <v>0</v>
      </c>
      <c r="J192">
        <v>0</v>
      </c>
      <c r="K192">
        <v>43</v>
      </c>
      <c r="L192">
        <v>42</v>
      </c>
      <c r="M192">
        <v>1</v>
      </c>
      <c r="N192">
        <v>0</v>
      </c>
    </row>
    <row r="193" spans="1:14" x14ac:dyDescent="0.2">
      <c r="A193" t="s">
        <v>5071</v>
      </c>
      <c r="B193" t="s">
        <v>87</v>
      </c>
      <c r="C193" t="s">
        <v>183</v>
      </c>
      <c r="D193" t="s">
        <v>4873</v>
      </c>
      <c r="E193">
        <v>0</v>
      </c>
      <c r="F193">
        <v>0</v>
      </c>
      <c r="G193">
        <v>0</v>
      </c>
      <c r="H193">
        <v>0</v>
      </c>
      <c r="I193">
        <v>0</v>
      </c>
      <c r="J193">
        <v>0</v>
      </c>
      <c r="K193">
        <v>30</v>
      </c>
      <c r="L193">
        <v>29</v>
      </c>
      <c r="M193">
        <v>1</v>
      </c>
      <c r="N193">
        <v>0</v>
      </c>
    </row>
    <row r="194" spans="1:14" x14ac:dyDescent="0.2">
      <c r="A194" t="s">
        <v>5072</v>
      </c>
      <c r="B194" t="s">
        <v>87</v>
      </c>
      <c r="C194" t="s">
        <v>184</v>
      </c>
      <c r="D194" t="s">
        <v>4875</v>
      </c>
      <c r="E194">
        <v>13</v>
      </c>
      <c r="F194">
        <v>3</v>
      </c>
      <c r="G194">
        <v>9</v>
      </c>
      <c r="H194">
        <v>1</v>
      </c>
      <c r="I194">
        <v>0</v>
      </c>
      <c r="J194">
        <v>20</v>
      </c>
      <c r="K194">
        <v>0</v>
      </c>
      <c r="L194">
        <v>0</v>
      </c>
      <c r="M194">
        <v>0</v>
      </c>
      <c r="N194">
        <v>0</v>
      </c>
    </row>
    <row r="195" spans="1:14" x14ac:dyDescent="0.2">
      <c r="A195" t="s">
        <v>5073</v>
      </c>
      <c r="B195" t="s">
        <v>87</v>
      </c>
      <c r="C195" t="s">
        <v>184</v>
      </c>
      <c r="D195" t="s">
        <v>4877</v>
      </c>
      <c r="E195">
        <v>33</v>
      </c>
      <c r="F195">
        <v>5</v>
      </c>
      <c r="G195">
        <v>26</v>
      </c>
      <c r="H195">
        <v>1</v>
      </c>
      <c r="I195">
        <v>1</v>
      </c>
      <c r="J195">
        <v>0</v>
      </c>
      <c r="K195">
        <v>0</v>
      </c>
      <c r="L195">
        <v>0</v>
      </c>
      <c r="M195">
        <v>0</v>
      </c>
      <c r="N195">
        <v>0</v>
      </c>
    </row>
    <row r="196" spans="1:14" x14ac:dyDescent="0.2">
      <c r="A196" t="s">
        <v>5074</v>
      </c>
      <c r="B196" t="s">
        <v>87</v>
      </c>
      <c r="C196" t="s">
        <v>184</v>
      </c>
      <c r="D196" t="s">
        <v>4879</v>
      </c>
      <c r="E196">
        <v>20</v>
      </c>
      <c r="F196">
        <v>5</v>
      </c>
      <c r="G196">
        <v>15</v>
      </c>
      <c r="H196">
        <v>0</v>
      </c>
      <c r="I196">
        <v>0</v>
      </c>
      <c r="J196">
        <v>13</v>
      </c>
      <c r="K196">
        <v>0</v>
      </c>
      <c r="L196">
        <v>0</v>
      </c>
      <c r="M196">
        <v>0</v>
      </c>
      <c r="N196">
        <v>0</v>
      </c>
    </row>
    <row r="197" spans="1:14" x14ac:dyDescent="0.2">
      <c r="A197" t="s">
        <v>5075</v>
      </c>
      <c r="B197" t="s">
        <v>87</v>
      </c>
      <c r="C197" t="s">
        <v>184</v>
      </c>
      <c r="D197" t="s">
        <v>4881</v>
      </c>
      <c r="E197">
        <v>33</v>
      </c>
      <c r="F197">
        <v>5</v>
      </c>
      <c r="G197">
        <v>26</v>
      </c>
      <c r="H197">
        <v>1</v>
      </c>
      <c r="I197">
        <v>1</v>
      </c>
      <c r="J197">
        <v>0</v>
      </c>
      <c r="K197">
        <v>0</v>
      </c>
      <c r="L197">
        <v>0</v>
      </c>
      <c r="M197">
        <v>0</v>
      </c>
      <c r="N197">
        <v>0</v>
      </c>
    </row>
    <row r="198" spans="1:14" x14ac:dyDescent="0.2">
      <c r="A198" t="s">
        <v>5076</v>
      </c>
      <c r="B198" t="s">
        <v>87</v>
      </c>
      <c r="C198" t="s">
        <v>184</v>
      </c>
      <c r="D198" t="s">
        <v>4883</v>
      </c>
      <c r="E198">
        <v>13</v>
      </c>
      <c r="F198">
        <v>1</v>
      </c>
      <c r="G198">
        <v>11</v>
      </c>
      <c r="H198">
        <v>1</v>
      </c>
      <c r="I198">
        <v>0</v>
      </c>
      <c r="J198">
        <v>20</v>
      </c>
      <c r="K198">
        <v>0</v>
      </c>
      <c r="L198">
        <v>0</v>
      </c>
      <c r="M198">
        <v>0</v>
      </c>
      <c r="N198">
        <v>0</v>
      </c>
    </row>
    <row r="199" spans="1:14" x14ac:dyDescent="0.2">
      <c r="A199" t="s">
        <v>5077</v>
      </c>
      <c r="B199" t="s">
        <v>87</v>
      </c>
      <c r="C199" t="s">
        <v>184</v>
      </c>
      <c r="D199" t="s">
        <v>4885</v>
      </c>
      <c r="E199">
        <v>20</v>
      </c>
      <c r="F199">
        <v>6</v>
      </c>
      <c r="G199">
        <v>13</v>
      </c>
      <c r="H199">
        <v>0</v>
      </c>
      <c r="I199">
        <v>1</v>
      </c>
      <c r="J199">
        <v>13</v>
      </c>
      <c r="K199">
        <v>0</v>
      </c>
      <c r="L199">
        <v>0</v>
      </c>
      <c r="M199">
        <v>0</v>
      </c>
      <c r="N199">
        <v>0</v>
      </c>
    </row>
    <row r="200" spans="1:14" x14ac:dyDescent="0.2">
      <c r="A200" t="s">
        <v>5078</v>
      </c>
      <c r="B200" t="s">
        <v>87</v>
      </c>
      <c r="C200" t="s">
        <v>184</v>
      </c>
      <c r="D200" t="s">
        <v>4887</v>
      </c>
      <c r="E200">
        <v>13</v>
      </c>
      <c r="F200">
        <v>0</v>
      </c>
      <c r="G200">
        <v>12</v>
      </c>
      <c r="H200">
        <v>1</v>
      </c>
      <c r="I200">
        <v>0</v>
      </c>
      <c r="J200">
        <v>20</v>
      </c>
      <c r="K200">
        <v>0</v>
      </c>
      <c r="L200">
        <v>0</v>
      </c>
      <c r="M200">
        <v>0</v>
      </c>
      <c r="N200">
        <v>0</v>
      </c>
    </row>
    <row r="201" spans="1:14" x14ac:dyDescent="0.2">
      <c r="A201" t="s">
        <v>5079</v>
      </c>
      <c r="B201" t="s">
        <v>87</v>
      </c>
      <c r="C201" t="s">
        <v>184</v>
      </c>
      <c r="D201" t="s">
        <v>4889</v>
      </c>
      <c r="E201">
        <v>20</v>
      </c>
      <c r="F201">
        <v>5</v>
      </c>
      <c r="G201">
        <v>15</v>
      </c>
      <c r="H201">
        <v>0</v>
      </c>
      <c r="I201">
        <v>0</v>
      </c>
      <c r="J201">
        <v>13</v>
      </c>
      <c r="K201">
        <v>0</v>
      </c>
      <c r="L201">
        <v>0</v>
      </c>
      <c r="M201">
        <v>0</v>
      </c>
      <c r="N201">
        <v>0</v>
      </c>
    </row>
    <row r="202" spans="1:14" x14ac:dyDescent="0.2">
      <c r="A202" t="s">
        <v>5080</v>
      </c>
      <c r="B202" t="s">
        <v>87</v>
      </c>
      <c r="C202" t="s">
        <v>184</v>
      </c>
      <c r="D202" t="s">
        <v>4871</v>
      </c>
      <c r="E202">
        <v>0</v>
      </c>
      <c r="F202">
        <v>0</v>
      </c>
      <c r="G202">
        <v>0</v>
      </c>
      <c r="H202">
        <v>0</v>
      </c>
      <c r="I202">
        <v>0</v>
      </c>
      <c r="J202">
        <v>0</v>
      </c>
      <c r="K202">
        <v>29</v>
      </c>
      <c r="L202">
        <v>28</v>
      </c>
      <c r="M202">
        <v>1</v>
      </c>
      <c r="N202">
        <v>0</v>
      </c>
    </row>
    <row r="203" spans="1:14" x14ac:dyDescent="0.2">
      <c r="A203" t="s">
        <v>5081</v>
      </c>
      <c r="B203" t="s">
        <v>87</v>
      </c>
      <c r="C203" t="s">
        <v>184</v>
      </c>
      <c r="D203" t="s">
        <v>4873</v>
      </c>
      <c r="E203">
        <v>0</v>
      </c>
      <c r="F203">
        <v>0</v>
      </c>
      <c r="G203">
        <v>0</v>
      </c>
      <c r="H203">
        <v>0</v>
      </c>
      <c r="I203">
        <v>0</v>
      </c>
      <c r="J203">
        <v>0</v>
      </c>
      <c r="K203">
        <v>26</v>
      </c>
      <c r="L203">
        <v>25</v>
      </c>
      <c r="M203">
        <v>1</v>
      </c>
      <c r="N203">
        <v>0</v>
      </c>
    </row>
    <row r="204" spans="1:14" x14ac:dyDescent="0.2">
      <c r="A204" t="s">
        <v>5082</v>
      </c>
      <c r="B204" t="s">
        <v>87</v>
      </c>
      <c r="C204" t="s">
        <v>185</v>
      </c>
      <c r="D204" t="s">
        <v>4875</v>
      </c>
      <c r="E204">
        <v>36</v>
      </c>
      <c r="F204">
        <v>6</v>
      </c>
      <c r="G204">
        <v>30</v>
      </c>
      <c r="H204">
        <v>0</v>
      </c>
      <c r="I204">
        <v>0</v>
      </c>
      <c r="J204">
        <v>64</v>
      </c>
      <c r="K204">
        <v>0</v>
      </c>
      <c r="L204">
        <v>0</v>
      </c>
      <c r="M204">
        <v>0</v>
      </c>
      <c r="N204">
        <v>0</v>
      </c>
    </row>
    <row r="205" spans="1:14" x14ac:dyDescent="0.2">
      <c r="A205" t="s">
        <v>5083</v>
      </c>
      <c r="B205" t="s">
        <v>87</v>
      </c>
      <c r="C205" t="s">
        <v>185</v>
      </c>
      <c r="D205" t="s">
        <v>4877</v>
      </c>
      <c r="E205">
        <v>100</v>
      </c>
      <c r="F205">
        <v>19</v>
      </c>
      <c r="G205">
        <v>78</v>
      </c>
      <c r="H205">
        <v>3</v>
      </c>
      <c r="I205">
        <v>0</v>
      </c>
      <c r="J205">
        <v>0</v>
      </c>
      <c r="K205">
        <v>0</v>
      </c>
      <c r="L205">
        <v>0</v>
      </c>
      <c r="M205">
        <v>0</v>
      </c>
      <c r="N205">
        <v>0</v>
      </c>
    </row>
    <row r="206" spans="1:14" x14ac:dyDescent="0.2">
      <c r="A206" t="s">
        <v>5084</v>
      </c>
      <c r="B206" t="s">
        <v>87</v>
      </c>
      <c r="C206" t="s">
        <v>185</v>
      </c>
      <c r="D206" t="s">
        <v>4879</v>
      </c>
      <c r="E206">
        <v>62</v>
      </c>
      <c r="F206">
        <v>11</v>
      </c>
      <c r="G206">
        <v>51</v>
      </c>
      <c r="H206">
        <v>0</v>
      </c>
      <c r="I206">
        <v>0</v>
      </c>
      <c r="J206">
        <v>38</v>
      </c>
      <c r="K206">
        <v>0</v>
      </c>
      <c r="L206">
        <v>0</v>
      </c>
      <c r="M206">
        <v>0</v>
      </c>
      <c r="N206">
        <v>0</v>
      </c>
    </row>
    <row r="207" spans="1:14" x14ac:dyDescent="0.2">
      <c r="A207" t="s">
        <v>5085</v>
      </c>
      <c r="B207" t="s">
        <v>87</v>
      </c>
      <c r="C207" t="s">
        <v>185</v>
      </c>
      <c r="D207" t="s">
        <v>4881</v>
      </c>
      <c r="E207">
        <v>100</v>
      </c>
      <c r="F207">
        <v>18</v>
      </c>
      <c r="G207">
        <v>79</v>
      </c>
      <c r="H207">
        <v>3</v>
      </c>
      <c r="I207">
        <v>0</v>
      </c>
      <c r="J207">
        <v>0</v>
      </c>
      <c r="K207">
        <v>0</v>
      </c>
      <c r="L207">
        <v>0</v>
      </c>
      <c r="M207">
        <v>0</v>
      </c>
      <c r="N207">
        <v>0</v>
      </c>
    </row>
    <row r="208" spans="1:14" x14ac:dyDescent="0.2">
      <c r="A208" t="s">
        <v>5086</v>
      </c>
      <c r="B208" t="s">
        <v>87</v>
      </c>
      <c r="C208" t="s">
        <v>185</v>
      </c>
      <c r="D208" t="s">
        <v>4883</v>
      </c>
      <c r="E208">
        <v>36</v>
      </c>
      <c r="F208">
        <v>6</v>
      </c>
      <c r="G208">
        <v>29</v>
      </c>
      <c r="H208">
        <v>1</v>
      </c>
      <c r="I208">
        <v>0</v>
      </c>
      <c r="J208">
        <v>64</v>
      </c>
      <c r="K208">
        <v>0</v>
      </c>
      <c r="L208">
        <v>0</v>
      </c>
      <c r="M208">
        <v>0</v>
      </c>
      <c r="N208">
        <v>0</v>
      </c>
    </row>
    <row r="209" spans="1:14" x14ac:dyDescent="0.2">
      <c r="A209" t="s">
        <v>5087</v>
      </c>
      <c r="B209" t="s">
        <v>87</v>
      </c>
      <c r="C209" t="s">
        <v>185</v>
      </c>
      <c r="D209" t="s">
        <v>4885</v>
      </c>
      <c r="E209">
        <v>64</v>
      </c>
      <c r="F209">
        <v>15</v>
      </c>
      <c r="G209">
        <v>49</v>
      </c>
      <c r="H209">
        <v>0</v>
      </c>
      <c r="I209">
        <v>0</v>
      </c>
      <c r="J209">
        <v>36</v>
      </c>
      <c r="K209">
        <v>0</v>
      </c>
      <c r="L209">
        <v>0</v>
      </c>
      <c r="M209">
        <v>0</v>
      </c>
      <c r="N209">
        <v>0</v>
      </c>
    </row>
    <row r="210" spans="1:14" x14ac:dyDescent="0.2">
      <c r="A210" t="s">
        <v>5088</v>
      </c>
      <c r="B210" t="s">
        <v>87</v>
      </c>
      <c r="C210" t="s">
        <v>185</v>
      </c>
      <c r="D210" t="s">
        <v>4887</v>
      </c>
      <c r="E210">
        <v>36</v>
      </c>
      <c r="F210">
        <v>7</v>
      </c>
      <c r="G210">
        <v>27</v>
      </c>
      <c r="H210">
        <v>2</v>
      </c>
      <c r="I210">
        <v>0</v>
      </c>
      <c r="J210">
        <v>64</v>
      </c>
      <c r="K210">
        <v>0</v>
      </c>
      <c r="L210">
        <v>0</v>
      </c>
      <c r="M210">
        <v>0</v>
      </c>
      <c r="N210">
        <v>0</v>
      </c>
    </row>
    <row r="211" spans="1:14" x14ac:dyDescent="0.2">
      <c r="A211" t="s">
        <v>5089</v>
      </c>
      <c r="B211" t="s">
        <v>87</v>
      </c>
      <c r="C211" t="s">
        <v>185</v>
      </c>
      <c r="D211" t="s">
        <v>4889</v>
      </c>
      <c r="E211">
        <v>62</v>
      </c>
      <c r="F211">
        <v>11</v>
      </c>
      <c r="G211">
        <v>51</v>
      </c>
      <c r="H211">
        <v>0</v>
      </c>
      <c r="I211">
        <v>0</v>
      </c>
      <c r="J211">
        <v>38</v>
      </c>
      <c r="K211">
        <v>0</v>
      </c>
      <c r="L211">
        <v>0</v>
      </c>
      <c r="M211">
        <v>0</v>
      </c>
      <c r="N211">
        <v>0</v>
      </c>
    </row>
    <row r="212" spans="1:14" x14ac:dyDescent="0.2">
      <c r="A212" t="s">
        <v>5090</v>
      </c>
      <c r="B212" t="s">
        <v>87</v>
      </c>
      <c r="C212" t="s">
        <v>185</v>
      </c>
      <c r="D212" t="s">
        <v>4871</v>
      </c>
      <c r="E212">
        <v>0</v>
      </c>
      <c r="F212">
        <v>0</v>
      </c>
      <c r="G212">
        <v>0</v>
      </c>
      <c r="H212">
        <v>0</v>
      </c>
      <c r="I212">
        <v>0</v>
      </c>
      <c r="J212">
        <v>0</v>
      </c>
      <c r="K212">
        <v>76</v>
      </c>
      <c r="L212">
        <v>75</v>
      </c>
      <c r="M212">
        <v>1</v>
      </c>
      <c r="N212">
        <v>0</v>
      </c>
    </row>
    <row r="213" spans="1:14" x14ac:dyDescent="0.2">
      <c r="A213" t="s">
        <v>5091</v>
      </c>
      <c r="B213" t="s">
        <v>87</v>
      </c>
      <c r="C213" t="s">
        <v>185</v>
      </c>
      <c r="D213" t="s">
        <v>4873</v>
      </c>
      <c r="E213">
        <v>0</v>
      </c>
      <c r="F213">
        <v>0</v>
      </c>
      <c r="G213">
        <v>0</v>
      </c>
      <c r="H213">
        <v>0</v>
      </c>
      <c r="I213">
        <v>0</v>
      </c>
      <c r="J213">
        <v>0</v>
      </c>
      <c r="K213">
        <v>59</v>
      </c>
      <c r="L213">
        <v>58</v>
      </c>
      <c r="M213">
        <v>1</v>
      </c>
      <c r="N213">
        <v>0</v>
      </c>
    </row>
    <row r="214" spans="1:14" x14ac:dyDescent="0.2">
      <c r="A214" t="s">
        <v>5092</v>
      </c>
      <c r="B214" t="s">
        <v>87</v>
      </c>
      <c r="C214" t="s">
        <v>186</v>
      </c>
      <c r="D214" t="s">
        <v>4875</v>
      </c>
      <c r="E214">
        <v>35</v>
      </c>
      <c r="F214">
        <v>10</v>
      </c>
      <c r="G214">
        <v>24</v>
      </c>
      <c r="H214">
        <v>1</v>
      </c>
      <c r="I214">
        <v>0</v>
      </c>
      <c r="J214">
        <v>33</v>
      </c>
      <c r="K214">
        <v>0</v>
      </c>
      <c r="L214">
        <v>0</v>
      </c>
      <c r="M214">
        <v>0</v>
      </c>
      <c r="N214">
        <v>0</v>
      </c>
    </row>
    <row r="215" spans="1:14" x14ac:dyDescent="0.2">
      <c r="A215" t="s">
        <v>5093</v>
      </c>
      <c r="B215" t="s">
        <v>87</v>
      </c>
      <c r="C215" t="s">
        <v>186</v>
      </c>
      <c r="D215" t="s">
        <v>4877</v>
      </c>
      <c r="E215">
        <v>68</v>
      </c>
      <c r="F215">
        <v>19</v>
      </c>
      <c r="G215">
        <v>47</v>
      </c>
      <c r="H215">
        <v>1</v>
      </c>
      <c r="I215">
        <v>1</v>
      </c>
      <c r="J215">
        <v>0</v>
      </c>
      <c r="K215">
        <v>0</v>
      </c>
      <c r="L215">
        <v>0</v>
      </c>
      <c r="M215">
        <v>0</v>
      </c>
      <c r="N215">
        <v>0</v>
      </c>
    </row>
    <row r="216" spans="1:14" x14ac:dyDescent="0.2">
      <c r="A216" t="s">
        <v>5094</v>
      </c>
      <c r="B216" t="s">
        <v>87</v>
      </c>
      <c r="C216" t="s">
        <v>186</v>
      </c>
      <c r="D216" t="s">
        <v>4879</v>
      </c>
      <c r="E216">
        <v>32</v>
      </c>
      <c r="F216">
        <v>11</v>
      </c>
      <c r="G216">
        <v>21</v>
      </c>
      <c r="H216">
        <v>0</v>
      </c>
      <c r="I216">
        <v>0</v>
      </c>
      <c r="J216">
        <v>36</v>
      </c>
      <c r="K216">
        <v>0</v>
      </c>
      <c r="L216">
        <v>0</v>
      </c>
      <c r="M216">
        <v>0</v>
      </c>
      <c r="N216">
        <v>0</v>
      </c>
    </row>
    <row r="217" spans="1:14" x14ac:dyDescent="0.2">
      <c r="A217" t="s">
        <v>5095</v>
      </c>
      <c r="B217" t="s">
        <v>87</v>
      </c>
      <c r="C217" t="s">
        <v>186</v>
      </c>
      <c r="D217" t="s">
        <v>4881</v>
      </c>
      <c r="E217">
        <v>68</v>
      </c>
      <c r="F217">
        <v>19</v>
      </c>
      <c r="G217">
        <v>47</v>
      </c>
      <c r="H217">
        <v>1</v>
      </c>
      <c r="I217">
        <v>1</v>
      </c>
      <c r="J217">
        <v>0</v>
      </c>
      <c r="K217">
        <v>0</v>
      </c>
      <c r="L217">
        <v>0</v>
      </c>
      <c r="M217">
        <v>0</v>
      </c>
      <c r="N217">
        <v>0</v>
      </c>
    </row>
    <row r="218" spans="1:14" x14ac:dyDescent="0.2">
      <c r="A218" t="s">
        <v>5096</v>
      </c>
      <c r="B218" t="s">
        <v>87</v>
      </c>
      <c r="C218" t="s">
        <v>186</v>
      </c>
      <c r="D218" t="s">
        <v>4883</v>
      </c>
      <c r="E218">
        <v>35</v>
      </c>
      <c r="F218">
        <v>10</v>
      </c>
      <c r="G218">
        <v>23</v>
      </c>
      <c r="H218">
        <v>1</v>
      </c>
      <c r="I218">
        <v>1</v>
      </c>
      <c r="J218">
        <v>33</v>
      </c>
      <c r="K218">
        <v>0</v>
      </c>
      <c r="L218">
        <v>0</v>
      </c>
      <c r="M218">
        <v>0</v>
      </c>
      <c r="N218">
        <v>0</v>
      </c>
    </row>
    <row r="219" spans="1:14" x14ac:dyDescent="0.2">
      <c r="A219" t="s">
        <v>5097</v>
      </c>
      <c r="B219" t="s">
        <v>87</v>
      </c>
      <c r="C219" t="s">
        <v>186</v>
      </c>
      <c r="D219" t="s">
        <v>4885</v>
      </c>
      <c r="E219">
        <v>33</v>
      </c>
      <c r="F219">
        <v>11</v>
      </c>
      <c r="G219">
        <v>22</v>
      </c>
      <c r="H219">
        <v>0</v>
      </c>
      <c r="I219">
        <v>0</v>
      </c>
      <c r="J219">
        <v>35</v>
      </c>
      <c r="K219">
        <v>0</v>
      </c>
      <c r="L219">
        <v>0</v>
      </c>
      <c r="M219">
        <v>0</v>
      </c>
      <c r="N219">
        <v>0</v>
      </c>
    </row>
    <row r="220" spans="1:14" x14ac:dyDescent="0.2">
      <c r="A220" t="s">
        <v>5098</v>
      </c>
      <c r="B220" t="s">
        <v>87</v>
      </c>
      <c r="C220" t="s">
        <v>186</v>
      </c>
      <c r="D220" t="s">
        <v>4887</v>
      </c>
      <c r="E220">
        <v>35</v>
      </c>
      <c r="F220">
        <v>9</v>
      </c>
      <c r="G220">
        <v>25</v>
      </c>
      <c r="H220">
        <v>1</v>
      </c>
      <c r="I220">
        <v>0</v>
      </c>
      <c r="J220">
        <v>33</v>
      </c>
      <c r="K220">
        <v>0</v>
      </c>
      <c r="L220">
        <v>0</v>
      </c>
      <c r="M220">
        <v>0</v>
      </c>
      <c r="N220">
        <v>0</v>
      </c>
    </row>
    <row r="221" spans="1:14" x14ac:dyDescent="0.2">
      <c r="A221" t="s">
        <v>5099</v>
      </c>
      <c r="B221" t="s">
        <v>87</v>
      </c>
      <c r="C221" t="s">
        <v>186</v>
      </c>
      <c r="D221" t="s">
        <v>4889</v>
      </c>
      <c r="E221">
        <v>33</v>
      </c>
      <c r="F221">
        <v>11</v>
      </c>
      <c r="G221">
        <v>22</v>
      </c>
      <c r="H221">
        <v>0</v>
      </c>
      <c r="I221">
        <v>0</v>
      </c>
      <c r="J221">
        <v>35</v>
      </c>
      <c r="K221">
        <v>0</v>
      </c>
      <c r="L221">
        <v>0</v>
      </c>
      <c r="M221">
        <v>0</v>
      </c>
      <c r="N221">
        <v>0</v>
      </c>
    </row>
    <row r="222" spans="1:14" x14ac:dyDescent="0.2">
      <c r="A222" t="s">
        <v>5100</v>
      </c>
      <c r="B222" t="s">
        <v>87</v>
      </c>
      <c r="C222" t="s">
        <v>186</v>
      </c>
      <c r="D222" t="s">
        <v>4871</v>
      </c>
      <c r="E222">
        <v>0</v>
      </c>
      <c r="F222">
        <v>0</v>
      </c>
      <c r="G222">
        <v>0</v>
      </c>
      <c r="H222">
        <v>0</v>
      </c>
      <c r="I222">
        <v>0</v>
      </c>
      <c r="J222">
        <v>0</v>
      </c>
      <c r="K222">
        <v>39</v>
      </c>
      <c r="L222">
        <v>39</v>
      </c>
      <c r="M222">
        <v>0</v>
      </c>
      <c r="N222">
        <v>0</v>
      </c>
    </row>
    <row r="223" spans="1:14" x14ac:dyDescent="0.2">
      <c r="A223" t="s">
        <v>5101</v>
      </c>
      <c r="B223" t="s">
        <v>87</v>
      </c>
      <c r="C223" t="s">
        <v>186</v>
      </c>
      <c r="D223" t="s">
        <v>4873</v>
      </c>
      <c r="E223">
        <v>0</v>
      </c>
      <c r="F223">
        <v>0</v>
      </c>
      <c r="G223">
        <v>0</v>
      </c>
      <c r="H223">
        <v>0</v>
      </c>
      <c r="I223">
        <v>0</v>
      </c>
      <c r="J223">
        <v>0</v>
      </c>
      <c r="K223">
        <v>31</v>
      </c>
      <c r="L223">
        <v>31</v>
      </c>
      <c r="M223">
        <v>0</v>
      </c>
      <c r="N223">
        <v>0</v>
      </c>
    </row>
    <row r="224" spans="1:14" x14ac:dyDescent="0.2">
      <c r="A224" t="s">
        <v>5102</v>
      </c>
      <c r="B224" t="s">
        <v>87</v>
      </c>
      <c r="C224" t="s">
        <v>187</v>
      </c>
      <c r="D224" t="s">
        <v>4875</v>
      </c>
      <c r="E224">
        <v>20</v>
      </c>
      <c r="F224">
        <v>1</v>
      </c>
      <c r="G224">
        <v>16</v>
      </c>
      <c r="H224">
        <v>2</v>
      </c>
      <c r="I224">
        <v>1</v>
      </c>
      <c r="J224">
        <v>38</v>
      </c>
      <c r="K224">
        <v>0</v>
      </c>
      <c r="L224">
        <v>0</v>
      </c>
      <c r="M224">
        <v>0</v>
      </c>
      <c r="N224">
        <v>0</v>
      </c>
    </row>
    <row r="225" spans="1:14" x14ac:dyDescent="0.2">
      <c r="A225" t="s">
        <v>5103</v>
      </c>
      <c r="B225" t="s">
        <v>87</v>
      </c>
      <c r="C225" t="s">
        <v>187</v>
      </c>
      <c r="D225" t="s">
        <v>4877</v>
      </c>
      <c r="E225">
        <v>58</v>
      </c>
      <c r="F225">
        <v>8</v>
      </c>
      <c r="G225">
        <v>44</v>
      </c>
      <c r="H225">
        <v>5</v>
      </c>
      <c r="I225">
        <v>1</v>
      </c>
      <c r="J225">
        <v>0</v>
      </c>
      <c r="K225">
        <v>0</v>
      </c>
      <c r="L225">
        <v>0</v>
      </c>
      <c r="M225">
        <v>0</v>
      </c>
      <c r="N225">
        <v>0</v>
      </c>
    </row>
    <row r="226" spans="1:14" x14ac:dyDescent="0.2">
      <c r="A226" t="s">
        <v>5104</v>
      </c>
      <c r="B226" t="s">
        <v>87</v>
      </c>
      <c r="C226" t="s">
        <v>187</v>
      </c>
      <c r="D226" t="s">
        <v>4879</v>
      </c>
      <c r="E226">
        <v>38</v>
      </c>
      <c r="F226">
        <v>7</v>
      </c>
      <c r="G226">
        <v>31</v>
      </c>
      <c r="H226">
        <v>0</v>
      </c>
      <c r="I226">
        <v>0</v>
      </c>
      <c r="J226">
        <v>20</v>
      </c>
      <c r="K226">
        <v>0</v>
      </c>
      <c r="L226">
        <v>0</v>
      </c>
      <c r="M226">
        <v>0</v>
      </c>
      <c r="N226">
        <v>0</v>
      </c>
    </row>
    <row r="227" spans="1:14" x14ac:dyDescent="0.2">
      <c r="A227" t="s">
        <v>5105</v>
      </c>
      <c r="B227" t="s">
        <v>87</v>
      </c>
      <c r="C227" t="s">
        <v>187</v>
      </c>
      <c r="D227" t="s">
        <v>4881</v>
      </c>
      <c r="E227">
        <v>58</v>
      </c>
      <c r="F227">
        <v>8</v>
      </c>
      <c r="G227">
        <v>44</v>
      </c>
      <c r="H227">
        <v>5</v>
      </c>
      <c r="I227">
        <v>1</v>
      </c>
      <c r="J227">
        <v>0</v>
      </c>
      <c r="K227">
        <v>0</v>
      </c>
      <c r="L227">
        <v>0</v>
      </c>
      <c r="M227">
        <v>0</v>
      </c>
      <c r="N227">
        <v>0</v>
      </c>
    </row>
    <row r="228" spans="1:14" x14ac:dyDescent="0.2">
      <c r="A228" t="s">
        <v>5106</v>
      </c>
      <c r="B228" t="s">
        <v>87</v>
      </c>
      <c r="C228" t="s">
        <v>187</v>
      </c>
      <c r="D228" t="s">
        <v>4883</v>
      </c>
      <c r="E228">
        <v>20</v>
      </c>
      <c r="F228">
        <v>1</v>
      </c>
      <c r="G228">
        <v>15</v>
      </c>
      <c r="H228">
        <v>3</v>
      </c>
      <c r="I228">
        <v>1</v>
      </c>
      <c r="J228">
        <v>38</v>
      </c>
      <c r="K228">
        <v>0</v>
      </c>
      <c r="L228">
        <v>0</v>
      </c>
      <c r="M228">
        <v>0</v>
      </c>
      <c r="N228">
        <v>0</v>
      </c>
    </row>
    <row r="229" spans="1:14" x14ac:dyDescent="0.2">
      <c r="A229" t="s">
        <v>5107</v>
      </c>
      <c r="B229" t="s">
        <v>87</v>
      </c>
      <c r="C229" t="s">
        <v>187</v>
      </c>
      <c r="D229" t="s">
        <v>4885</v>
      </c>
      <c r="E229">
        <v>38</v>
      </c>
      <c r="F229">
        <v>8</v>
      </c>
      <c r="G229">
        <v>30</v>
      </c>
      <c r="H229">
        <v>0</v>
      </c>
      <c r="I229">
        <v>0</v>
      </c>
      <c r="J229">
        <v>20</v>
      </c>
      <c r="K229">
        <v>0</v>
      </c>
      <c r="L229">
        <v>0</v>
      </c>
      <c r="M229">
        <v>0</v>
      </c>
      <c r="N229">
        <v>0</v>
      </c>
    </row>
    <row r="230" spans="1:14" x14ac:dyDescent="0.2">
      <c r="A230" t="s">
        <v>5108</v>
      </c>
      <c r="B230" t="s">
        <v>87</v>
      </c>
      <c r="C230" t="s">
        <v>187</v>
      </c>
      <c r="D230" t="s">
        <v>4887</v>
      </c>
      <c r="E230">
        <v>20</v>
      </c>
      <c r="F230">
        <v>1</v>
      </c>
      <c r="G230">
        <v>13</v>
      </c>
      <c r="H230">
        <v>5</v>
      </c>
      <c r="I230">
        <v>1</v>
      </c>
      <c r="J230">
        <v>38</v>
      </c>
      <c r="K230">
        <v>0</v>
      </c>
      <c r="L230">
        <v>0</v>
      </c>
      <c r="M230">
        <v>0</v>
      </c>
      <c r="N230">
        <v>0</v>
      </c>
    </row>
    <row r="231" spans="1:14" x14ac:dyDescent="0.2">
      <c r="A231" t="s">
        <v>5109</v>
      </c>
      <c r="B231" t="s">
        <v>87</v>
      </c>
      <c r="C231" t="s">
        <v>187</v>
      </c>
      <c r="D231" t="s">
        <v>4889</v>
      </c>
      <c r="E231">
        <v>38</v>
      </c>
      <c r="F231">
        <v>7</v>
      </c>
      <c r="G231">
        <v>31</v>
      </c>
      <c r="H231">
        <v>0</v>
      </c>
      <c r="I231">
        <v>0</v>
      </c>
      <c r="J231">
        <v>20</v>
      </c>
      <c r="K231">
        <v>0</v>
      </c>
      <c r="L231">
        <v>0</v>
      </c>
      <c r="M231">
        <v>0</v>
      </c>
      <c r="N231">
        <v>0</v>
      </c>
    </row>
    <row r="232" spans="1:14" x14ac:dyDescent="0.2">
      <c r="A232" t="s">
        <v>5110</v>
      </c>
      <c r="B232" t="s">
        <v>87</v>
      </c>
      <c r="C232" t="s">
        <v>187</v>
      </c>
      <c r="D232" t="s">
        <v>4871</v>
      </c>
      <c r="E232">
        <v>0</v>
      </c>
      <c r="F232">
        <v>0</v>
      </c>
      <c r="G232">
        <v>0</v>
      </c>
      <c r="H232">
        <v>0</v>
      </c>
      <c r="I232">
        <v>0</v>
      </c>
      <c r="J232">
        <v>0</v>
      </c>
      <c r="K232">
        <v>37</v>
      </c>
      <c r="L232">
        <v>36</v>
      </c>
      <c r="M232">
        <v>1</v>
      </c>
      <c r="N232">
        <v>0</v>
      </c>
    </row>
    <row r="233" spans="1:14" x14ac:dyDescent="0.2">
      <c r="A233" t="s">
        <v>5111</v>
      </c>
      <c r="B233" t="s">
        <v>87</v>
      </c>
      <c r="C233" t="s">
        <v>187</v>
      </c>
      <c r="D233" t="s">
        <v>4873</v>
      </c>
      <c r="E233">
        <v>0</v>
      </c>
      <c r="F233">
        <v>0</v>
      </c>
      <c r="G233">
        <v>0</v>
      </c>
      <c r="H233">
        <v>0</v>
      </c>
      <c r="I233">
        <v>0</v>
      </c>
      <c r="J233">
        <v>0</v>
      </c>
      <c r="K233">
        <v>26</v>
      </c>
      <c r="L233">
        <v>25</v>
      </c>
      <c r="M233">
        <v>1</v>
      </c>
      <c r="N233">
        <v>0</v>
      </c>
    </row>
    <row r="234" spans="1:14" x14ac:dyDescent="0.2">
      <c r="A234" t="s">
        <v>5112</v>
      </c>
      <c r="B234" t="s">
        <v>87</v>
      </c>
      <c r="C234" t="s">
        <v>188</v>
      </c>
      <c r="D234" t="s">
        <v>4875</v>
      </c>
      <c r="E234">
        <v>92</v>
      </c>
      <c r="F234">
        <v>21</v>
      </c>
      <c r="G234">
        <v>64</v>
      </c>
      <c r="H234">
        <v>6</v>
      </c>
      <c r="I234">
        <v>1</v>
      </c>
      <c r="J234">
        <v>142</v>
      </c>
      <c r="K234">
        <v>0</v>
      </c>
      <c r="L234">
        <v>0</v>
      </c>
      <c r="M234">
        <v>0</v>
      </c>
      <c r="N234">
        <v>0</v>
      </c>
    </row>
    <row r="235" spans="1:14" x14ac:dyDescent="0.2">
      <c r="A235" t="s">
        <v>5113</v>
      </c>
      <c r="B235" t="s">
        <v>87</v>
      </c>
      <c r="C235" t="s">
        <v>188</v>
      </c>
      <c r="D235" t="s">
        <v>4877</v>
      </c>
      <c r="E235">
        <v>234</v>
      </c>
      <c r="F235">
        <v>36</v>
      </c>
      <c r="G235">
        <v>189</v>
      </c>
      <c r="H235">
        <v>8</v>
      </c>
      <c r="I235">
        <v>1</v>
      </c>
      <c r="J235">
        <v>0</v>
      </c>
      <c r="K235">
        <v>0</v>
      </c>
      <c r="L235">
        <v>0</v>
      </c>
      <c r="M235">
        <v>0</v>
      </c>
      <c r="N235">
        <v>0</v>
      </c>
    </row>
    <row r="236" spans="1:14" x14ac:dyDescent="0.2">
      <c r="A236" t="s">
        <v>5114</v>
      </c>
      <c r="B236" t="s">
        <v>87</v>
      </c>
      <c r="C236" t="s">
        <v>188</v>
      </c>
      <c r="D236" t="s">
        <v>4879</v>
      </c>
      <c r="E236">
        <v>142</v>
      </c>
      <c r="F236">
        <v>16</v>
      </c>
      <c r="G236">
        <v>126</v>
      </c>
      <c r="H236">
        <v>0</v>
      </c>
      <c r="I236">
        <v>0</v>
      </c>
      <c r="J236">
        <v>92</v>
      </c>
      <c r="K236">
        <v>0</v>
      </c>
      <c r="L236">
        <v>0</v>
      </c>
      <c r="M236">
        <v>0</v>
      </c>
      <c r="N236">
        <v>0</v>
      </c>
    </row>
    <row r="237" spans="1:14" x14ac:dyDescent="0.2">
      <c r="A237" t="s">
        <v>5115</v>
      </c>
      <c r="B237" t="s">
        <v>87</v>
      </c>
      <c r="C237" t="s">
        <v>188</v>
      </c>
      <c r="D237" t="s">
        <v>4881</v>
      </c>
      <c r="E237">
        <v>234</v>
      </c>
      <c r="F237">
        <v>36</v>
      </c>
      <c r="G237">
        <v>189</v>
      </c>
      <c r="H237">
        <v>8</v>
      </c>
      <c r="I237">
        <v>1</v>
      </c>
      <c r="J237">
        <v>0</v>
      </c>
      <c r="K237">
        <v>0</v>
      </c>
      <c r="L237">
        <v>0</v>
      </c>
      <c r="M237">
        <v>0</v>
      </c>
      <c r="N237">
        <v>0</v>
      </c>
    </row>
    <row r="238" spans="1:14" x14ac:dyDescent="0.2">
      <c r="A238" t="s">
        <v>5116</v>
      </c>
      <c r="B238" t="s">
        <v>87</v>
      </c>
      <c r="C238" t="s">
        <v>188</v>
      </c>
      <c r="D238" t="s">
        <v>4883</v>
      </c>
      <c r="E238">
        <v>92</v>
      </c>
      <c r="F238">
        <v>21</v>
      </c>
      <c r="G238">
        <v>64</v>
      </c>
      <c r="H238">
        <v>6</v>
      </c>
      <c r="I238">
        <v>1</v>
      </c>
      <c r="J238">
        <v>142</v>
      </c>
      <c r="K238">
        <v>0</v>
      </c>
      <c r="L238">
        <v>0</v>
      </c>
      <c r="M238">
        <v>0</v>
      </c>
      <c r="N238">
        <v>0</v>
      </c>
    </row>
    <row r="239" spans="1:14" x14ac:dyDescent="0.2">
      <c r="A239" t="s">
        <v>5117</v>
      </c>
      <c r="B239" t="s">
        <v>87</v>
      </c>
      <c r="C239" t="s">
        <v>188</v>
      </c>
      <c r="D239" t="s">
        <v>4885</v>
      </c>
      <c r="E239">
        <v>142</v>
      </c>
      <c r="F239">
        <v>21</v>
      </c>
      <c r="G239">
        <v>121</v>
      </c>
      <c r="H239">
        <v>0</v>
      </c>
      <c r="I239">
        <v>0</v>
      </c>
      <c r="J239">
        <v>92</v>
      </c>
      <c r="K239">
        <v>0</v>
      </c>
      <c r="L239">
        <v>0</v>
      </c>
      <c r="M239">
        <v>0</v>
      </c>
      <c r="N239">
        <v>0</v>
      </c>
    </row>
    <row r="240" spans="1:14" x14ac:dyDescent="0.2">
      <c r="A240" t="s">
        <v>5118</v>
      </c>
      <c r="B240" t="s">
        <v>87</v>
      </c>
      <c r="C240" t="s">
        <v>188</v>
      </c>
      <c r="D240" t="s">
        <v>4887</v>
      </c>
      <c r="E240">
        <v>92</v>
      </c>
      <c r="F240">
        <v>20</v>
      </c>
      <c r="G240">
        <v>65</v>
      </c>
      <c r="H240">
        <v>6</v>
      </c>
      <c r="I240">
        <v>1</v>
      </c>
      <c r="J240">
        <v>142</v>
      </c>
      <c r="K240">
        <v>0</v>
      </c>
      <c r="L240">
        <v>0</v>
      </c>
      <c r="M240">
        <v>0</v>
      </c>
      <c r="N240">
        <v>0</v>
      </c>
    </row>
    <row r="241" spans="1:14" x14ac:dyDescent="0.2">
      <c r="A241" t="s">
        <v>5119</v>
      </c>
      <c r="B241" t="s">
        <v>87</v>
      </c>
      <c r="C241" t="s">
        <v>188</v>
      </c>
      <c r="D241" t="s">
        <v>4889</v>
      </c>
      <c r="E241">
        <v>142</v>
      </c>
      <c r="F241">
        <v>16</v>
      </c>
      <c r="G241">
        <v>126</v>
      </c>
      <c r="H241">
        <v>0</v>
      </c>
      <c r="I241">
        <v>0</v>
      </c>
      <c r="J241">
        <v>92</v>
      </c>
      <c r="K241">
        <v>0</v>
      </c>
      <c r="L241">
        <v>0</v>
      </c>
      <c r="M241">
        <v>0</v>
      </c>
      <c r="N241">
        <v>0</v>
      </c>
    </row>
    <row r="242" spans="1:14" x14ac:dyDescent="0.2">
      <c r="A242" t="s">
        <v>5120</v>
      </c>
      <c r="B242" t="s">
        <v>87</v>
      </c>
      <c r="C242" t="s">
        <v>188</v>
      </c>
      <c r="D242" t="s">
        <v>4871</v>
      </c>
      <c r="E242">
        <v>0</v>
      </c>
      <c r="F242">
        <v>0</v>
      </c>
      <c r="G242">
        <v>0</v>
      </c>
      <c r="H242">
        <v>0</v>
      </c>
      <c r="I242">
        <v>0</v>
      </c>
      <c r="J242">
        <v>0</v>
      </c>
      <c r="K242">
        <v>145</v>
      </c>
      <c r="L242">
        <v>143</v>
      </c>
      <c r="M242">
        <v>2</v>
      </c>
      <c r="N242">
        <v>0</v>
      </c>
    </row>
    <row r="243" spans="1:14" x14ac:dyDescent="0.2">
      <c r="A243" t="s">
        <v>5121</v>
      </c>
      <c r="B243" t="s">
        <v>87</v>
      </c>
      <c r="C243" t="s">
        <v>188</v>
      </c>
      <c r="D243" t="s">
        <v>4873</v>
      </c>
      <c r="E243">
        <v>0</v>
      </c>
      <c r="F243">
        <v>0</v>
      </c>
      <c r="G243">
        <v>0</v>
      </c>
      <c r="H243">
        <v>0</v>
      </c>
      <c r="I243">
        <v>0</v>
      </c>
      <c r="J243">
        <v>0</v>
      </c>
      <c r="K243">
        <v>118</v>
      </c>
      <c r="L243">
        <v>116</v>
      </c>
      <c r="M243">
        <v>2</v>
      </c>
      <c r="N243">
        <v>0</v>
      </c>
    </row>
    <row r="244" spans="1:14" x14ac:dyDescent="0.2">
      <c r="A244" t="s">
        <v>5122</v>
      </c>
      <c r="B244" t="s">
        <v>87</v>
      </c>
      <c r="C244" t="s">
        <v>189</v>
      </c>
      <c r="D244" t="s">
        <v>4875</v>
      </c>
      <c r="E244">
        <v>17</v>
      </c>
      <c r="F244">
        <v>6</v>
      </c>
      <c r="G244">
        <v>11</v>
      </c>
      <c r="H244">
        <v>0</v>
      </c>
      <c r="I244">
        <v>0</v>
      </c>
      <c r="J244">
        <v>20</v>
      </c>
      <c r="K244">
        <v>0</v>
      </c>
      <c r="L244">
        <v>0</v>
      </c>
      <c r="M244">
        <v>0</v>
      </c>
      <c r="N244">
        <v>0</v>
      </c>
    </row>
    <row r="245" spans="1:14" x14ac:dyDescent="0.2">
      <c r="A245" t="s">
        <v>5123</v>
      </c>
      <c r="B245" t="s">
        <v>87</v>
      </c>
      <c r="C245" t="s">
        <v>189</v>
      </c>
      <c r="D245" t="s">
        <v>4877</v>
      </c>
      <c r="E245">
        <v>37</v>
      </c>
      <c r="F245">
        <v>4</v>
      </c>
      <c r="G245">
        <v>33</v>
      </c>
      <c r="H245">
        <v>0</v>
      </c>
      <c r="I245">
        <v>0</v>
      </c>
      <c r="J245">
        <v>0</v>
      </c>
      <c r="K245">
        <v>0</v>
      </c>
      <c r="L245">
        <v>0</v>
      </c>
      <c r="M245">
        <v>0</v>
      </c>
      <c r="N245">
        <v>0</v>
      </c>
    </row>
    <row r="246" spans="1:14" x14ac:dyDescent="0.2">
      <c r="A246" t="s">
        <v>5124</v>
      </c>
      <c r="B246" t="s">
        <v>87</v>
      </c>
      <c r="C246" t="s">
        <v>189</v>
      </c>
      <c r="D246" t="s">
        <v>4879</v>
      </c>
      <c r="E246">
        <v>20</v>
      </c>
      <c r="F246">
        <v>0</v>
      </c>
      <c r="G246">
        <v>20</v>
      </c>
      <c r="H246">
        <v>0</v>
      </c>
      <c r="I246">
        <v>0</v>
      </c>
      <c r="J246">
        <v>17</v>
      </c>
      <c r="K246">
        <v>0</v>
      </c>
      <c r="L246">
        <v>0</v>
      </c>
      <c r="M246">
        <v>0</v>
      </c>
      <c r="N246">
        <v>0</v>
      </c>
    </row>
    <row r="247" spans="1:14" x14ac:dyDescent="0.2">
      <c r="A247" t="s">
        <v>5125</v>
      </c>
      <c r="B247" t="s">
        <v>87</v>
      </c>
      <c r="C247" t="s">
        <v>189</v>
      </c>
      <c r="D247" t="s">
        <v>4881</v>
      </c>
      <c r="E247">
        <v>37</v>
      </c>
      <c r="F247">
        <v>4</v>
      </c>
      <c r="G247">
        <v>33</v>
      </c>
      <c r="H247">
        <v>0</v>
      </c>
      <c r="I247">
        <v>0</v>
      </c>
      <c r="J247">
        <v>0</v>
      </c>
      <c r="K247">
        <v>0</v>
      </c>
      <c r="L247">
        <v>0</v>
      </c>
      <c r="M247">
        <v>0</v>
      </c>
      <c r="N247">
        <v>0</v>
      </c>
    </row>
    <row r="248" spans="1:14" x14ac:dyDescent="0.2">
      <c r="A248" t="s">
        <v>5126</v>
      </c>
      <c r="B248" t="s">
        <v>87</v>
      </c>
      <c r="C248" t="s">
        <v>189</v>
      </c>
      <c r="D248" t="s">
        <v>4883</v>
      </c>
      <c r="E248">
        <v>17</v>
      </c>
      <c r="F248">
        <v>6</v>
      </c>
      <c r="G248">
        <v>11</v>
      </c>
      <c r="H248">
        <v>0</v>
      </c>
      <c r="I248">
        <v>0</v>
      </c>
      <c r="J248">
        <v>20</v>
      </c>
      <c r="K248">
        <v>0</v>
      </c>
      <c r="L248">
        <v>0</v>
      </c>
      <c r="M248">
        <v>0</v>
      </c>
      <c r="N248">
        <v>0</v>
      </c>
    </row>
    <row r="249" spans="1:14" x14ac:dyDescent="0.2">
      <c r="A249" t="s">
        <v>5127</v>
      </c>
      <c r="B249" t="s">
        <v>87</v>
      </c>
      <c r="C249" t="s">
        <v>189</v>
      </c>
      <c r="D249" t="s">
        <v>4885</v>
      </c>
      <c r="E249">
        <v>20</v>
      </c>
      <c r="F249">
        <v>0</v>
      </c>
      <c r="G249">
        <v>20</v>
      </c>
      <c r="H249">
        <v>0</v>
      </c>
      <c r="I249">
        <v>0</v>
      </c>
      <c r="J249">
        <v>17</v>
      </c>
      <c r="K249">
        <v>0</v>
      </c>
      <c r="L249">
        <v>0</v>
      </c>
      <c r="M249">
        <v>0</v>
      </c>
      <c r="N249">
        <v>0</v>
      </c>
    </row>
    <row r="250" spans="1:14" x14ac:dyDescent="0.2">
      <c r="A250" t="s">
        <v>5128</v>
      </c>
      <c r="B250" t="s">
        <v>87</v>
      </c>
      <c r="C250" t="s">
        <v>189</v>
      </c>
      <c r="D250" t="s">
        <v>4887</v>
      </c>
      <c r="E250">
        <v>17</v>
      </c>
      <c r="F250">
        <v>4</v>
      </c>
      <c r="G250">
        <v>13</v>
      </c>
      <c r="H250">
        <v>0</v>
      </c>
      <c r="I250">
        <v>0</v>
      </c>
      <c r="J250">
        <v>20</v>
      </c>
      <c r="K250">
        <v>0</v>
      </c>
      <c r="L250">
        <v>0</v>
      </c>
      <c r="M250">
        <v>0</v>
      </c>
      <c r="N250">
        <v>0</v>
      </c>
    </row>
    <row r="251" spans="1:14" x14ac:dyDescent="0.2">
      <c r="A251" t="s">
        <v>5129</v>
      </c>
      <c r="B251" t="s">
        <v>87</v>
      </c>
      <c r="C251" t="s">
        <v>189</v>
      </c>
      <c r="D251" t="s">
        <v>4889</v>
      </c>
      <c r="E251">
        <v>20</v>
      </c>
      <c r="F251">
        <v>0</v>
      </c>
      <c r="G251">
        <v>20</v>
      </c>
      <c r="H251">
        <v>0</v>
      </c>
      <c r="I251">
        <v>0</v>
      </c>
      <c r="J251">
        <v>17</v>
      </c>
      <c r="K251">
        <v>0</v>
      </c>
      <c r="L251">
        <v>0</v>
      </c>
      <c r="M251">
        <v>0</v>
      </c>
      <c r="N251">
        <v>0</v>
      </c>
    </row>
    <row r="252" spans="1:14" x14ac:dyDescent="0.2">
      <c r="A252" t="s">
        <v>5130</v>
      </c>
      <c r="B252" t="s">
        <v>87</v>
      </c>
      <c r="C252" t="s">
        <v>189</v>
      </c>
      <c r="D252" t="s">
        <v>4871</v>
      </c>
      <c r="E252">
        <v>0</v>
      </c>
      <c r="F252">
        <v>0</v>
      </c>
      <c r="G252">
        <v>0</v>
      </c>
      <c r="H252">
        <v>0</v>
      </c>
      <c r="I252">
        <v>0</v>
      </c>
      <c r="J252">
        <v>0</v>
      </c>
      <c r="K252">
        <v>26</v>
      </c>
      <c r="L252">
        <v>26</v>
      </c>
      <c r="M252">
        <v>0</v>
      </c>
      <c r="N252">
        <v>0</v>
      </c>
    </row>
    <row r="253" spans="1:14" x14ac:dyDescent="0.2">
      <c r="A253" t="s">
        <v>5131</v>
      </c>
      <c r="B253" t="s">
        <v>87</v>
      </c>
      <c r="C253" t="s">
        <v>189</v>
      </c>
      <c r="D253" t="s">
        <v>4873</v>
      </c>
      <c r="E253">
        <v>0</v>
      </c>
      <c r="F253">
        <v>0</v>
      </c>
      <c r="G253">
        <v>0</v>
      </c>
      <c r="H253">
        <v>0</v>
      </c>
      <c r="I253">
        <v>0</v>
      </c>
      <c r="J253">
        <v>0</v>
      </c>
      <c r="K253">
        <v>23</v>
      </c>
      <c r="L253">
        <v>23</v>
      </c>
      <c r="M253">
        <v>0</v>
      </c>
      <c r="N253">
        <v>0</v>
      </c>
    </row>
    <row r="254" spans="1:14" x14ac:dyDescent="0.2">
      <c r="A254" t="s">
        <v>5132</v>
      </c>
      <c r="B254" t="s">
        <v>87</v>
      </c>
      <c r="C254" t="s">
        <v>190</v>
      </c>
      <c r="D254" t="s">
        <v>4875</v>
      </c>
      <c r="E254">
        <v>25</v>
      </c>
      <c r="F254">
        <v>8</v>
      </c>
      <c r="G254">
        <v>16</v>
      </c>
      <c r="H254">
        <v>0</v>
      </c>
      <c r="I254">
        <v>1</v>
      </c>
      <c r="J254">
        <v>27</v>
      </c>
      <c r="K254">
        <v>0</v>
      </c>
      <c r="L254">
        <v>0</v>
      </c>
      <c r="M254">
        <v>0</v>
      </c>
      <c r="N254">
        <v>0</v>
      </c>
    </row>
    <row r="255" spans="1:14" x14ac:dyDescent="0.2">
      <c r="A255" t="s">
        <v>5133</v>
      </c>
      <c r="B255" t="s">
        <v>87</v>
      </c>
      <c r="C255" t="s">
        <v>190</v>
      </c>
      <c r="D255" t="s">
        <v>4877</v>
      </c>
      <c r="E255">
        <v>52</v>
      </c>
      <c r="F255">
        <v>11</v>
      </c>
      <c r="G255">
        <v>40</v>
      </c>
      <c r="H255">
        <v>0</v>
      </c>
      <c r="I255">
        <v>1</v>
      </c>
      <c r="J255">
        <v>0</v>
      </c>
      <c r="K255">
        <v>0</v>
      </c>
      <c r="L255">
        <v>0</v>
      </c>
      <c r="M255">
        <v>0</v>
      </c>
      <c r="N255">
        <v>0</v>
      </c>
    </row>
    <row r="256" spans="1:14" x14ac:dyDescent="0.2">
      <c r="A256" t="s">
        <v>5134</v>
      </c>
      <c r="B256" t="s">
        <v>87</v>
      </c>
      <c r="C256" t="s">
        <v>190</v>
      </c>
      <c r="D256" t="s">
        <v>4879</v>
      </c>
      <c r="E256">
        <v>27</v>
      </c>
      <c r="F256">
        <v>3</v>
      </c>
      <c r="G256">
        <v>24</v>
      </c>
      <c r="H256">
        <v>0</v>
      </c>
      <c r="I256">
        <v>0</v>
      </c>
      <c r="J256">
        <v>25</v>
      </c>
      <c r="K256">
        <v>0</v>
      </c>
      <c r="L256">
        <v>0</v>
      </c>
      <c r="M256">
        <v>0</v>
      </c>
      <c r="N256">
        <v>0</v>
      </c>
    </row>
    <row r="257" spans="1:14" x14ac:dyDescent="0.2">
      <c r="A257" t="s">
        <v>5135</v>
      </c>
      <c r="B257" t="s">
        <v>87</v>
      </c>
      <c r="C257" t="s">
        <v>190</v>
      </c>
      <c r="D257" t="s">
        <v>4881</v>
      </c>
      <c r="E257">
        <v>52</v>
      </c>
      <c r="F257">
        <v>11</v>
      </c>
      <c r="G257">
        <v>40</v>
      </c>
      <c r="H257">
        <v>0</v>
      </c>
      <c r="I257">
        <v>1</v>
      </c>
      <c r="J257">
        <v>0</v>
      </c>
      <c r="K257">
        <v>0</v>
      </c>
      <c r="L257">
        <v>0</v>
      </c>
      <c r="M257">
        <v>0</v>
      </c>
      <c r="N257">
        <v>0</v>
      </c>
    </row>
    <row r="258" spans="1:14" x14ac:dyDescent="0.2">
      <c r="A258" t="s">
        <v>5136</v>
      </c>
      <c r="B258" t="s">
        <v>87</v>
      </c>
      <c r="C258" t="s">
        <v>190</v>
      </c>
      <c r="D258" t="s">
        <v>4883</v>
      </c>
      <c r="E258">
        <v>25</v>
      </c>
      <c r="F258">
        <v>9</v>
      </c>
      <c r="G258">
        <v>15</v>
      </c>
      <c r="H258">
        <v>0</v>
      </c>
      <c r="I258">
        <v>1</v>
      </c>
      <c r="J258">
        <v>27</v>
      </c>
      <c r="K258">
        <v>0</v>
      </c>
      <c r="L258">
        <v>0</v>
      </c>
      <c r="M258">
        <v>0</v>
      </c>
      <c r="N258">
        <v>0</v>
      </c>
    </row>
    <row r="259" spans="1:14" x14ac:dyDescent="0.2">
      <c r="A259" t="s">
        <v>5137</v>
      </c>
      <c r="B259" t="s">
        <v>87</v>
      </c>
      <c r="C259" t="s">
        <v>190</v>
      </c>
      <c r="D259" t="s">
        <v>4885</v>
      </c>
      <c r="E259">
        <v>27</v>
      </c>
      <c r="F259">
        <v>5</v>
      </c>
      <c r="G259">
        <v>22</v>
      </c>
      <c r="H259">
        <v>0</v>
      </c>
      <c r="I259">
        <v>0</v>
      </c>
      <c r="J259">
        <v>25</v>
      </c>
      <c r="K259">
        <v>0</v>
      </c>
      <c r="L259">
        <v>0</v>
      </c>
      <c r="M259">
        <v>0</v>
      </c>
      <c r="N259">
        <v>0</v>
      </c>
    </row>
    <row r="260" spans="1:14" x14ac:dyDescent="0.2">
      <c r="A260" t="s">
        <v>5138</v>
      </c>
      <c r="B260" t="s">
        <v>87</v>
      </c>
      <c r="C260" t="s">
        <v>190</v>
      </c>
      <c r="D260" t="s">
        <v>4887</v>
      </c>
      <c r="E260">
        <v>25</v>
      </c>
      <c r="F260">
        <v>8</v>
      </c>
      <c r="G260">
        <v>16</v>
      </c>
      <c r="H260">
        <v>0</v>
      </c>
      <c r="I260">
        <v>1</v>
      </c>
      <c r="J260">
        <v>27</v>
      </c>
      <c r="K260">
        <v>0</v>
      </c>
      <c r="L260">
        <v>0</v>
      </c>
      <c r="M260">
        <v>0</v>
      </c>
      <c r="N260">
        <v>0</v>
      </c>
    </row>
    <row r="261" spans="1:14" x14ac:dyDescent="0.2">
      <c r="A261" t="s">
        <v>5139</v>
      </c>
      <c r="B261" t="s">
        <v>87</v>
      </c>
      <c r="C261" t="s">
        <v>190</v>
      </c>
      <c r="D261" t="s">
        <v>4889</v>
      </c>
      <c r="E261">
        <v>27</v>
      </c>
      <c r="F261">
        <v>3</v>
      </c>
      <c r="G261">
        <v>24</v>
      </c>
      <c r="H261">
        <v>0</v>
      </c>
      <c r="I261">
        <v>0</v>
      </c>
      <c r="J261">
        <v>25</v>
      </c>
      <c r="K261">
        <v>0</v>
      </c>
      <c r="L261">
        <v>0</v>
      </c>
      <c r="M261">
        <v>0</v>
      </c>
      <c r="N261">
        <v>0</v>
      </c>
    </row>
    <row r="262" spans="1:14" x14ac:dyDescent="0.2">
      <c r="A262" t="s">
        <v>5140</v>
      </c>
      <c r="B262" t="s">
        <v>87</v>
      </c>
      <c r="C262" t="s">
        <v>190</v>
      </c>
      <c r="D262" t="s">
        <v>4871</v>
      </c>
      <c r="E262">
        <v>0</v>
      </c>
      <c r="F262">
        <v>0</v>
      </c>
      <c r="G262">
        <v>0</v>
      </c>
      <c r="H262">
        <v>0</v>
      </c>
      <c r="I262">
        <v>0</v>
      </c>
      <c r="J262">
        <v>0</v>
      </c>
      <c r="K262">
        <v>42</v>
      </c>
      <c r="L262">
        <v>41</v>
      </c>
      <c r="M262">
        <v>1</v>
      </c>
      <c r="N262">
        <v>0</v>
      </c>
    </row>
    <row r="263" spans="1:14" x14ac:dyDescent="0.2">
      <c r="A263" t="s">
        <v>5141</v>
      </c>
      <c r="B263" t="s">
        <v>87</v>
      </c>
      <c r="C263" t="s">
        <v>190</v>
      </c>
      <c r="D263" t="s">
        <v>4873</v>
      </c>
      <c r="E263">
        <v>0</v>
      </c>
      <c r="F263">
        <v>0</v>
      </c>
      <c r="G263">
        <v>0</v>
      </c>
      <c r="H263">
        <v>0</v>
      </c>
      <c r="I263">
        <v>0</v>
      </c>
      <c r="J263">
        <v>0</v>
      </c>
      <c r="K263">
        <v>35</v>
      </c>
      <c r="L263">
        <v>34</v>
      </c>
      <c r="M263">
        <v>1</v>
      </c>
      <c r="N263">
        <v>0</v>
      </c>
    </row>
    <row r="264" spans="1:14" x14ac:dyDescent="0.2">
      <c r="A264" t="s">
        <v>5142</v>
      </c>
      <c r="B264" t="s">
        <v>87</v>
      </c>
      <c r="C264" t="s">
        <v>191</v>
      </c>
      <c r="D264" t="s">
        <v>4875</v>
      </c>
      <c r="E264">
        <v>42</v>
      </c>
      <c r="F264">
        <v>8</v>
      </c>
      <c r="G264">
        <v>34</v>
      </c>
      <c r="H264">
        <v>0</v>
      </c>
      <c r="I264">
        <v>0</v>
      </c>
      <c r="J264">
        <v>57</v>
      </c>
      <c r="K264">
        <v>0</v>
      </c>
      <c r="L264">
        <v>0</v>
      </c>
      <c r="M264">
        <v>0</v>
      </c>
      <c r="N264">
        <v>0</v>
      </c>
    </row>
    <row r="265" spans="1:14" x14ac:dyDescent="0.2">
      <c r="A265" t="s">
        <v>5143</v>
      </c>
      <c r="B265" t="s">
        <v>87</v>
      </c>
      <c r="C265" t="s">
        <v>191</v>
      </c>
      <c r="D265" t="s">
        <v>4877</v>
      </c>
      <c r="E265">
        <v>99</v>
      </c>
      <c r="F265">
        <v>21</v>
      </c>
      <c r="G265">
        <v>77</v>
      </c>
      <c r="H265">
        <v>1</v>
      </c>
      <c r="I265">
        <v>0</v>
      </c>
      <c r="J265">
        <v>0</v>
      </c>
      <c r="K265">
        <v>0</v>
      </c>
      <c r="L265">
        <v>0</v>
      </c>
      <c r="M265">
        <v>0</v>
      </c>
      <c r="N265">
        <v>0</v>
      </c>
    </row>
    <row r="266" spans="1:14" x14ac:dyDescent="0.2">
      <c r="A266" t="s">
        <v>5144</v>
      </c>
      <c r="B266" t="s">
        <v>87</v>
      </c>
      <c r="C266" t="s">
        <v>191</v>
      </c>
      <c r="D266" t="s">
        <v>4879</v>
      </c>
      <c r="E266">
        <v>55</v>
      </c>
      <c r="F266">
        <v>11</v>
      </c>
      <c r="G266">
        <v>44</v>
      </c>
      <c r="H266">
        <v>0</v>
      </c>
      <c r="I266">
        <v>0</v>
      </c>
      <c r="J266">
        <v>44</v>
      </c>
      <c r="K266">
        <v>0</v>
      </c>
      <c r="L266">
        <v>0</v>
      </c>
      <c r="M266">
        <v>0</v>
      </c>
      <c r="N266">
        <v>0</v>
      </c>
    </row>
    <row r="267" spans="1:14" x14ac:dyDescent="0.2">
      <c r="A267" t="s">
        <v>5145</v>
      </c>
      <c r="B267" t="s">
        <v>87</v>
      </c>
      <c r="C267" t="s">
        <v>191</v>
      </c>
      <c r="D267" t="s">
        <v>4881</v>
      </c>
      <c r="E267">
        <v>99</v>
      </c>
      <c r="F267">
        <v>21</v>
      </c>
      <c r="G267">
        <v>77</v>
      </c>
      <c r="H267">
        <v>1</v>
      </c>
      <c r="I267">
        <v>0</v>
      </c>
      <c r="J267">
        <v>0</v>
      </c>
      <c r="K267">
        <v>0</v>
      </c>
      <c r="L267">
        <v>0</v>
      </c>
      <c r="M267">
        <v>0</v>
      </c>
      <c r="N267">
        <v>0</v>
      </c>
    </row>
    <row r="268" spans="1:14" x14ac:dyDescent="0.2">
      <c r="A268" t="s">
        <v>5146</v>
      </c>
      <c r="B268" t="s">
        <v>87</v>
      </c>
      <c r="C268" t="s">
        <v>191</v>
      </c>
      <c r="D268" t="s">
        <v>4883</v>
      </c>
      <c r="E268">
        <v>42</v>
      </c>
      <c r="F268">
        <v>8</v>
      </c>
      <c r="G268">
        <v>33</v>
      </c>
      <c r="H268">
        <v>1</v>
      </c>
      <c r="I268">
        <v>0</v>
      </c>
      <c r="J268">
        <v>57</v>
      </c>
      <c r="K268">
        <v>0</v>
      </c>
      <c r="L268">
        <v>0</v>
      </c>
      <c r="M268">
        <v>0</v>
      </c>
      <c r="N268">
        <v>0</v>
      </c>
    </row>
    <row r="269" spans="1:14" x14ac:dyDescent="0.2">
      <c r="A269" t="s">
        <v>5147</v>
      </c>
      <c r="B269" t="s">
        <v>87</v>
      </c>
      <c r="C269" t="s">
        <v>191</v>
      </c>
      <c r="D269" t="s">
        <v>4885</v>
      </c>
      <c r="E269">
        <v>57</v>
      </c>
      <c r="F269">
        <v>14</v>
      </c>
      <c r="G269">
        <v>43</v>
      </c>
      <c r="H269">
        <v>0</v>
      </c>
      <c r="I269">
        <v>0</v>
      </c>
      <c r="J269">
        <v>42</v>
      </c>
      <c r="K269">
        <v>0</v>
      </c>
      <c r="L269">
        <v>0</v>
      </c>
      <c r="M269">
        <v>0</v>
      </c>
      <c r="N269">
        <v>0</v>
      </c>
    </row>
    <row r="270" spans="1:14" x14ac:dyDescent="0.2">
      <c r="A270" t="s">
        <v>5148</v>
      </c>
      <c r="B270" t="s">
        <v>87</v>
      </c>
      <c r="C270" t="s">
        <v>191</v>
      </c>
      <c r="D270" t="s">
        <v>4887</v>
      </c>
      <c r="E270">
        <v>42</v>
      </c>
      <c r="F270">
        <v>8</v>
      </c>
      <c r="G270">
        <v>34</v>
      </c>
      <c r="H270">
        <v>0</v>
      </c>
      <c r="I270">
        <v>0</v>
      </c>
      <c r="J270">
        <v>57</v>
      </c>
      <c r="K270">
        <v>0</v>
      </c>
      <c r="L270">
        <v>0</v>
      </c>
      <c r="M270">
        <v>0</v>
      </c>
      <c r="N270">
        <v>0</v>
      </c>
    </row>
    <row r="271" spans="1:14" x14ac:dyDescent="0.2">
      <c r="A271" t="s">
        <v>5149</v>
      </c>
      <c r="B271" t="s">
        <v>87</v>
      </c>
      <c r="C271" t="s">
        <v>191</v>
      </c>
      <c r="D271" t="s">
        <v>4889</v>
      </c>
      <c r="E271">
        <v>55</v>
      </c>
      <c r="F271">
        <v>11</v>
      </c>
      <c r="G271">
        <v>44</v>
      </c>
      <c r="H271">
        <v>0</v>
      </c>
      <c r="I271">
        <v>0</v>
      </c>
      <c r="J271">
        <v>44</v>
      </c>
      <c r="K271">
        <v>0</v>
      </c>
      <c r="L271">
        <v>0</v>
      </c>
      <c r="M271">
        <v>0</v>
      </c>
      <c r="N271">
        <v>0</v>
      </c>
    </row>
    <row r="272" spans="1:14" x14ac:dyDescent="0.2">
      <c r="A272" t="s">
        <v>5150</v>
      </c>
      <c r="B272" t="s">
        <v>87</v>
      </c>
      <c r="C272" t="s">
        <v>191</v>
      </c>
      <c r="D272" t="s">
        <v>4871</v>
      </c>
      <c r="E272">
        <v>0</v>
      </c>
      <c r="F272">
        <v>0</v>
      </c>
      <c r="G272">
        <v>0</v>
      </c>
      <c r="H272">
        <v>0</v>
      </c>
      <c r="I272">
        <v>0</v>
      </c>
      <c r="J272">
        <v>0</v>
      </c>
      <c r="K272">
        <v>71</v>
      </c>
      <c r="L272">
        <v>71</v>
      </c>
      <c r="M272">
        <v>0</v>
      </c>
      <c r="N272">
        <v>0</v>
      </c>
    </row>
    <row r="273" spans="1:14" x14ac:dyDescent="0.2">
      <c r="A273" t="s">
        <v>5151</v>
      </c>
      <c r="B273" t="s">
        <v>87</v>
      </c>
      <c r="C273" t="s">
        <v>191</v>
      </c>
      <c r="D273" t="s">
        <v>4873</v>
      </c>
      <c r="E273">
        <v>0</v>
      </c>
      <c r="F273">
        <v>0</v>
      </c>
      <c r="G273">
        <v>0</v>
      </c>
      <c r="H273">
        <v>0</v>
      </c>
      <c r="I273">
        <v>0</v>
      </c>
      <c r="J273">
        <v>0</v>
      </c>
      <c r="K273">
        <v>57</v>
      </c>
      <c r="L273">
        <v>56</v>
      </c>
      <c r="M273">
        <v>1</v>
      </c>
      <c r="N273">
        <v>0</v>
      </c>
    </row>
    <row r="274" spans="1:14" x14ac:dyDescent="0.2">
      <c r="A274" t="s">
        <v>5152</v>
      </c>
      <c r="B274" t="s">
        <v>87</v>
      </c>
      <c r="C274" t="s">
        <v>192</v>
      </c>
      <c r="D274" t="s">
        <v>4875</v>
      </c>
      <c r="E274">
        <v>39</v>
      </c>
      <c r="F274">
        <v>9</v>
      </c>
      <c r="G274">
        <v>27</v>
      </c>
      <c r="H274">
        <v>3</v>
      </c>
      <c r="I274">
        <v>0</v>
      </c>
      <c r="J274">
        <v>31</v>
      </c>
      <c r="K274">
        <v>0</v>
      </c>
      <c r="L274">
        <v>0</v>
      </c>
      <c r="M274">
        <v>0</v>
      </c>
      <c r="N274">
        <v>0</v>
      </c>
    </row>
    <row r="275" spans="1:14" x14ac:dyDescent="0.2">
      <c r="A275" t="s">
        <v>5153</v>
      </c>
      <c r="B275" t="s">
        <v>87</v>
      </c>
      <c r="C275" t="s">
        <v>192</v>
      </c>
      <c r="D275" t="s">
        <v>4877</v>
      </c>
      <c r="E275">
        <v>70</v>
      </c>
      <c r="F275">
        <v>15</v>
      </c>
      <c r="G275">
        <v>52</v>
      </c>
      <c r="H275">
        <v>3</v>
      </c>
      <c r="I275">
        <v>0</v>
      </c>
      <c r="J275">
        <v>0</v>
      </c>
      <c r="K275">
        <v>0</v>
      </c>
      <c r="L275">
        <v>0</v>
      </c>
      <c r="M275">
        <v>0</v>
      </c>
      <c r="N275">
        <v>0</v>
      </c>
    </row>
    <row r="276" spans="1:14" x14ac:dyDescent="0.2">
      <c r="A276" t="s">
        <v>5154</v>
      </c>
      <c r="B276" t="s">
        <v>87</v>
      </c>
      <c r="C276" t="s">
        <v>192</v>
      </c>
      <c r="D276" t="s">
        <v>4879</v>
      </c>
      <c r="E276">
        <v>31</v>
      </c>
      <c r="F276">
        <v>8</v>
      </c>
      <c r="G276">
        <v>23</v>
      </c>
      <c r="H276">
        <v>0</v>
      </c>
      <c r="I276">
        <v>0</v>
      </c>
      <c r="J276">
        <v>39</v>
      </c>
      <c r="K276">
        <v>0</v>
      </c>
      <c r="L276">
        <v>0</v>
      </c>
      <c r="M276">
        <v>0</v>
      </c>
      <c r="N276">
        <v>0</v>
      </c>
    </row>
    <row r="277" spans="1:14" x14ac:dyDescent="0.2">
      <c r="A277" t="s">
        <v>5155</v>
      </c>
      <c r="B277" t="s">
        <v>87</v>
      </c>
      <c r="C277" t="s">
        <v>192</v>
      </c>
      <c r="D277" t="s">
        <v>4881</v>
      </c>
      <c r="E277">
        <v>70</v>
      </c>
      <c r="F277">
        <v>14</v>
      </c>
      <c r="G277">
        <v>53</v>
      </c>
      <c r="H277">
        <v>3</v>
      </c>
      <c r="I277">
        <v>0</v>
      </c>
      <c r="J277">
        <v>0</v>
      </c>
      <c r="K277">
        <v>0</v>
      </c>
      <c r="L277">
        <v>0</v>
      </c>
      <c r="M277">
        <v>0</v>
      </c>
      <c r="N277">
        <v>0</v>
      </c>
    </row>
    <row r="278" spans="1:14" x14ac:dyDescent="0.2">
      <c r="A278" t="s">
        <v>5156</v>
      </c>
      <c r="B278" t="s">
        <v>87</v>
      </c>
      <c r="C278" t="s">
        <v>192</v>
      </c>
      <c r="D278" t="s">
        <v>4883</v>
      </c>
      <c r="E278">
        <v>39</v>
      </c>
      <c r="F278">
        <v>7</v>
      </c>
      <c r="G278">
        <v>30</v>
      </c>
      <c r="H278">
        <v>2</v>
      </c>
      <c r="I278">
        <v>0</v>
      </c>
      <c r="J278">
        <v>31</v>
      </c>
      <c r="K278">
        <v>0</v>
      </c>
      <c r="L278">
        <v>0</v>
      </c>
      <c r="M278">
        <v>0</v>
      </c>
      <c r="N278">
        <v>0</v>
      </c>
    </row>
    <row r="279" spans="1:14" x14ac:dyDescent="0.2">
      <c r="A279" t="s">
        <v>5157</v>
      </c>
      <c r="B279" t="s">
        <v>87</v>
      </c>
      <c r="C279" t="s">
        <v>192</v>
      </c>
      <c r="D279" t="s">
        <v>4885</v>
      </c>
      <c r="E279">
        <v>31</v>
      </c>
      <c r="F279">
        <v>10</v>
      </c>
      <c r="G279">
        <v>21</v>
      </c>
      <c r="H279">
        <v>0</v>
      </c>
      <c r="I279">
        <v>0</v>
      </c>
      <c r="J279">
        <v>39</v>
      </c>
      <c r="K279">
        <v>0</v>
      </c>
      <c r="L279">
        <v>0</v>
      </c>
      <c r="M279">
        <v>0</v>
      </c>
      <c r="N279">
        <v>0</v>
      </c>
    </row>
    <row r="280" spans="1:14" x14ac:dyDescent="0.2">
      <c r="A280" t="s">
        <v>5158</v>
      </c>
      <c r="B280" t="s">
        <v>87</v>
      </c>
      <c r="C280" t="s">
        <v>192</v>
      </c>
      <c r="D280" t="s">
        <v>4887</v>
      </c>
      <c r="E280">
        <v>39</v>
      </c>
      <c r="F280">
        <v>6</v>
      </c>
      <c r="G280">
        <v>30</v>
      </c>
      <c r="H280">
        <v>3</v>
      </c>
      <c r="I280">
        <v>0</v>
      </c>
      <c r="J280">
        <v>31</v>
      </c>
      <c r="K280">
        <v>0</v>
      </c>
      <c r="L280">
        <v>0</v>
      </c>
      <c r="M280">
        <v>0</v>
      </c>
      <c r="N280">
        <v>0</v>
      </c>
    </row>
    <row r="281" spans="1:14" x14ac:dyDescent="0.2">
      <c r="A281" t="s">
        <v>5159</v>
      </c>
      <c r="B281" t="s">
        <v>87</v>
      </c>
      <c r="C281" t="s">
        <v>192</v>
      </c>
      <c r="D281" t="s">
        <v>4889</v>
      </c>
      <c r="E281">
        <v>31</v>
      </c>
      <c r="F281">
        <v>8</v>
      </c>
      <c r="G281">
        <v>23</v>
      </c>
      <c r="H281">
        <v>0</v>
      </c>
      <c r="I281">
        <v>0</v>
      </c>
      <c r="J281">
        <v>39</v>
      </c>
      <c r="K281">
        <v>0</v>
      </c>
      <c r="L281">
        <v>0</v>
      </c>
      <c r="M281">
        <v>0</v>
      </c>
      <c r="N281">
        <v>0</v>
      </c>
    </row>
    <row r="282" spans="1:14" x14ac:dyDescent="0.2">
      <c r="A282" t="s">
        <v>5160</v>
      </c>
      <c r="B282" t="s">
        <v>87</v>
      </c>
      <c r="C282" t="s">
        <v>192</v>
      </c>
      <c r="D282" t="s">
        <v>4871</v>
      </c>
      <c r="E282">
        <v>0</v>
      </c>
      <c r="F282">
        <v>0</v>
      </c>
      <c r="G282">
        <v>0</v>
      </c>
      <c r="H282">
        <v>0</v>
      </c>
      <c r="I282">
        <v>0</v>
      </c>
      <c r="J282">
        <v>0</v>
      </c>
      <c r="K282">
        <v>39</v>
      </c>
      <c r="L282">
        <v>39</v>
      </c>
      <c r="M282">
        <v>0</v>
      </c>
      <c r="N282">
        <v>0</v>
      </c>
    </row>
    <row r="283" spans="1:14" x14ac:dyDescent="0.2">
      <c r="A283" t="s">
        <v>5161</v>
      </c>
      <c r="B283" t="s">
        <v>87</v>
      </c>
      <c r="C283" t="s">
        <v>192</v>
      </c>
      <c r="D283" t="s">
        <v>4873</v>
      </c>
      <c r="E283">
        <v>0</v>
      </c>
      <c r="F283">
        <v>0</v>
      </c>
      <c r="G283">
        <v>0</v>
      </c>
      <c r="H283">
        <v>0</v>
      </c>
      <c r="I283">
        <v>0</v>
      </c>
      <c r="J283">
        <v>0</v>
      </c>
      <c r="K283">
        <v>23</v>
      </c>
      <c r="L283">
        <v>23</v>
      </c>
      <c r="M283">
        <v>0</v>
      </c>
      <c r="N283">
        <v>0</v>
      </c>
    </row>
    <row r="284" spans="1:14" x14ac:dyDescent="0.2">
      <c r="A284" t="s">
        <v>5162</v>
      </c>
      <c r="B284" t="s">
        <v>87</v>
      </c>
      <c r="C284" t="s">
        <v>193</v>
      </c>
      <c r="D284" t="s">
        <v>4875</v>
      </c>
      <c r="E284">
        <v>30</v>
      </c>
      <c r="F284">
        <v>5</v>
      </c>
      <c r="G284">
        <v>24</v>
      </c>
      <c r="H284">
        <v>1</v>
      </c>
      <c r="I284">
        <v>0</v>
      </c>
      <c r="J284">
        <v>21</v>
      </c>
      <c r="K284">
        <v>0</v>
      </c>
      <c r="L284">
        <v>0</v>
      </c>
      <c r="M284">
        <v>0</v>
      </c>
      <c r="N284">
        <v>0</v>
      </c>
    </row>
    <row r="285" spans="1:14" x14ac:dyDescent="0.2">
      <c r="A285" t="s">
        <v>5163</v>
      </c>
      <c r="B285" t="s">
        <v>87</v>
      </c>
      <c r="C285" t="s">
        <v>193</v>
      </c>
      <c r="D285" t="s">
        <v>4877</v>
      </c>
      <c r="E285">
        <v>51</v>
      </c>
      <c r="F285">
        <v>11</v>
      </c>
      <c r="G285">
        <v>38</v>
      </c>
      <c r="H285">
        <v>2</v>
      </c>
      <c r="I285">
        <v>0</v>
      </c>
      <c r="J285">
        <v>0</v>
      </c>
      <c r="K285">
        <v>0</v>
      </c>
      <c r="L285">
        <v>0</v>
      </c>
      <c r="M285">
        <v>0</v>
      </c>
      <c r="N285">
        <v>0</v>
      </c>
    </row>
    <row r="286" spans="1:14" x14ac:dyDescent="0.2">
      <c r="A286" t="s">
        <v>5164</v>
      </c>
      <c r="B286" t="s">
        <v>87</v>
      </c>
      <c r="C286" t="s">
        <v>193</v>
      </c>
      <c r="D286" t="s">
        <v>4879</v>
      </c>
      <c r="E286">
        <v>21</v>
      </c>
      <c r="F286">
        <v>6</v>
      </c>
      <c r="G286">
        <v>15</v>
      </c>
      <c r="H286">
        <v>0</v>
      </c>
      <c r="I286">
        <v>0</v>
      </c>
      <c r="J286">
        <v>30</v>
      </c>
      <c r="K286">
        <v>0</v>
      </c>
      <c r="L286">
        <v>0</v>
      </c>
      <c r="M286">
        <v>0</v>
      </c>
      <c r="N286">
        <v>0</v>
      </c>
    </row>
    <row r="287" spans="1:14" x14ac:dyDescent="0.2">
      <c r="A287" t="s">
        <v>5165</v>
      </c>
      <c r="B287" t="s">
        <v>87</v>
      </c>
      <c r="C287" t="s">
        <v>193</v>
      </c>
      <c r="D287" t="s">
        <v>4881</v>
      </c>
      <c r="E287">
        <v>51</v>
      </c>
      <c r="F287">
        <v>11</v>
      </c>
      <c r="G287">
        <v>38</v>
      </c>
      <c r="H287">
        <v>2</v>
      </c>
      <c r="I287">
        <v>0</v>
      </c>
      <c r="J287">
        <v>0</v>
      </c>
      <c r="K287">
        <v>0</v>
      </c>
      <c r="L287">
        <v>0</v>
      </c>
      <c r="M287">
        <v>0</v>
      </c>
      <c r="N287">
        <v>0</v>
      </c>
    </row>
    <row r="288" spans="1:14" x14ac:dyDescent="0.2">
      <c r="A288" t="s">
        <v>5166</v>
      </c>
      <c r="B288" t="s">
        <v>87</v>
      </c>
      <c r="C288" t="s">
        <v>193</v>
      </c>
      <c r="D288" t="s">
        <v>4883</v>
      </c>
      <c r="E288">
        <v>30</v>
      </c>
      <c r="F288">
        <v>5</v>
      </c>
      <c r="G288">
        <v>23</v>
      </c>
      <c r="H288">
        <v>2</v>
      </c>
      <c r="I288">
        <v>0</v>
      </c>
      <c r="J288">
        <v>21</v>
      </c>
      <c r="K288">
        <v>0</v>
      </c>
      <c r="L288">
        <v>0</v>
      </c>
      <c r="M288">
        <v>0</v>
      </c>
      <c r="N288">
        <v>0</v>
      </c>
    </row>
    <row r="289" spans="1:14" x14ac:dyDescent="0.2">
      <c r="A289" t="s">
        <v>5167</v>
      </c>
      <c r="B289" t="s">
        <v>87</v>
      </c>
      <c r="C289" t="s">
        <v>193</v>
      </c>
      <c r="D289" t="s">
        <v>4885</v>
      </c>
      <c r="E289">
        <v>21</v>
      </c>
      <c r="F289">
        <v>7</v>
      </c>
      <c r="G289">
        <v>14</v>
      </c>
      <c r="H289">
        <v>0</v>
      </c>
      <c r="I289">
        <v>0</v>
      </c>
      <c r="J289">
        <v>30</v>
      </c>
      <c r="K289">
        <v>0</v>
      </c>
      <c r="L289">
        <v>0</v>
      </c>
      <c r="M289">
        <v>0</v>
      </c>
      <c r="N289">
        <v>0</v>
      </c>
    </row>
    <row r="290" spans="1:14" x14ac:dyDescent="0.2">
      <c r="A290" t="s">
        <v>5168</v>
      </c>
      <c r="B290" t="s">
        <v>87</v>
      </c>
      <c r="C290" t="s">
        <v>193</v>
      </c>
      <c r="D290" t="s">
        <v>4887</v>
      </c>
      <c r="E290">
        <v>30</v>
      </c>
      <c r="F290">
        <v>5</v>
      </c>
      <c r="G290">
        <v>23</v>
      </c>
      <c r="H290">
        <v>2</v>
      </c>
      <c r="I290">
        <v>0</v>
      </c>
      <c r="J290">
        <v>21</v>
      </c>
      <c r="K290">
        <v>0</v>
      </c>
      <c r="L290">
        <v>0</v>
      </c>
      <c r="M290">
        <v>0</v>
      </c>
      <c r="N290">
        <v>0</v>
      </c>
    </row>
    <row r="291" spans="1:14" x14ac:dyDescent="0.2">
      <c r="A291" t="s">
        <v>5169</v>
      </c>
      <c r="B291" t="s">
        <v>87</v>
      </c>
      <c r="C291" t="s">
        <v>193</v>
      </c>
      <c r="D291" t="s">
        <v>4889</v>
      </c>
      <c r="E291">
        <v>21</v>
      </c>
      <c r="F291">
        <v>6</v>
      </c>
      <c r="G291">
        <v>15</v>
      </c>
      <c r="H291">
        <v>0</v>
      </c>
      <c r="I291">
        <v>0</v>
      </c>
      <c r="J291">
        <v>30</v>
      </c>
      <c r="K291">
        <v>0</v>
      </c>
      <c r="L291">
        <v>0</v>
      </c>
      <c r="M291">
        <v>0</v>
      </c>
      <c r="N291">
        <v>0</v>
      </c>
    </row>
    <row r="292" spans="1:14" x14ac:dyDescent="0.2">
      <c r="A292" t="s">
        <v>5170</v>
      </c>
      <c r="B292" t="s">
        <v>87</v>
      </c>
      <c r="C292" t="s">
        <v>193</v>
      </c>
      <c r="D292" t="s">
        <v>4871</v>
      </c>
      <c r="E292">
        <v>0</v>
      </c>
      <c r="F292">
        <v>0</v>
      </c>
      <c r="G292">
        <v>0</v>
      </c>
      <c r="H292">
        <v>0</v>
      </c>
      <c r="I292">
        <v>0</v>
      </c>
      <c r="J292">
        <v>0</v>
      </c>
      <c r="K292">
        <v>39</v>
      </c>
      <c r="L292">
        <v>39</v>
      </c>
      <c r="M292">
        <v>0</v>
      </c>
      <c r="N292">
        <v>0</v>
      </c>
    </row>
    <row r="293" spans="1:14" x14ac:dyDescent="0.2">
      <c r="A293" t="s">
        <v>5171</v>
      </c>
      <c r="B293" t="s">
        <v>87</v>
      </c>
      <c r="C293" t="s">
        <v>193</v>
      </c>
      <c r="D293" t="s">
        <v>4873</v>
      </c>
      <c r="E293">
        <v>0</v>
      </c>
      <c r="F293">
        <v>0</v>
      </c>
      <c r="G293">
        <v>0</v>
      </c>
      <c r="H293">
        <v>0</v>
      </c>
      <c r="I293">
        <v>0</v>
      </c>
      <c r="J293">
        <v>0</v>
      </c>
      <c r="K293">
        <v>35</v>
      </c>
      <c r="L293">
        <v>35</v>
      </c>
      <c r="M293">
        <v>0</v>
      </c>
      <c r="N293">
        <v>0</v>
      </c>
    </row>
    <row r="294" spans="1:14" x14ac:dyDescent="0.2">
      <c r="A294" t="s">
        <v>5172</v>
      </c>
      <c r="B294" t="s">
        <v>87</v>
      </c>
      <c r="C294" t="s">
        <v>194</v>
      </c>
      <c r="D294" t="s">
        <v>4875</v>
      </c>
      <c r="E294">
        <v>97</v>
      </c>
      <c r="F294">
        <v>22</v>
      </c>
      <c r="G294">
        <v>67</v>
      </c>
      <c r="H294">
        <v>5</v>
      </c>
      <c r="I294">
        <v>3</v>
      </c>
      <c r="J294">
        <v>99</v>
      </c>
      <c r="K294">
        <v>0</v>
      </c>
      <c r="L294">
        <v>0</v>
      </c>
      <c r="M294">
        <v>0</v>
      </c>
      <c r="N294">
        <v>0</v>
      </c>
    </row>
    <row r="295" spans="1:14" x14ac:dyDescent="0.2">
      <c r="A295" t="s">
        <v>5173</v>
      </c>
      <c r="B295" t="s">
        <v>87</v>
      </c>
      <c r="C295" t="s">
        <v>194</v>
      </c>
      <c r="D295" t="s">
        <v>4877</v>
      </c>
      <c r="E295">
        <v>196</v>
      </c>
      <c r="F295">
        <v>28</v>
      </c>
      <c r="G295">
        <v>158</v>
      </c>
      <c r="H295">
        <v>7</v>
      </c>
      <c r="I295">
        <v>3</v>
      </c>
      <c r="J295">
        <v>0</v>
      </c>
      <c r="K295">
        <v>0</v>
      </c>
      <c r="L295">
        <v>0</v>
      </c>
      <c r="M295">
        <v>0</v>
      </c>
      <c r="N295">
        <v>0</v>
      </c>
    </row>
    <row r="296" spans="1:14" x14ac:dyDescent="0.2">
      <c r="A296" t="s">
        <v>5174</v>
      </c>
      <c r="B296" t="s">
        <v>87</v>
      </c>
      <c r="C296" t="s">
        <v>194</v>
      </c>
      <c r="D296" t="s">
        <v>4879</v>
      </c>
      <c r="E296">
        <v>98</v>
      </c>
      <c r="F296">
        <v>16</v>
      </c>
      <c r="G296">
        <v>82</v>
      </c>
      <c r="H296">
        <v>0</v>
      </c>
      <c r="I296">
        <v>0</v>
      </c>
      <c r="J296">
        <v>98</v>
      </c>
      <c r="K296">
        <v>0</v>
      </c>
      <c r="L296">
        <v>0</v>
      </c>
      <c r="M296">
        <v>0</v>
      </c>
      <c r="N296">
        <v>0</v>
      </c>
    </row>
    <row r="297" spans="1:14" x14ac:dyDescent="0.2">
      <c r="A297" t="s">
        <v>5175</v>
      </c>
      <c r="B297" t="s">
        <v>87</v>
      </c>
      <c r="C297" t="s">
        <v>194</v>
      </c>
      <c r="D297" t="s">
        <v>4881</v>
      </c>
      <c r="E297">
        <v>196</v>
      </c>
      <c r="F297">
        <v>27</v>
      </c>
      <c r="G297">
        <v>159</v>
      </c>
      <c r="H297">
        <v>7</v>
      </c>
      <c r="I297">
        <v>3</v>
      </c>
      <c r="J297">
        <v>0</v>
      </c>
      <c r="K297">
        <v>0</v>
      </c>
      <c r="L297">
        <v>0</v>
      </c>
      <c r="M297">
        <v>0</v>
      </c>
      <c r="N297">
        <v>0</v>
      </c>
    </row>
    <row r="298" spans="1:14" x14ac:dyDescent="0.2">
      <c r="A298" t="s">
        <v>5176</v>
      </c>
      <c r="B298" t="s">
        <v>87</v>
      </c>
      <c r="C298" t="s">
        <v>194</v>
      </c>
      <c r="D298" t="s">
        <v>4883</v>
      </c>
      <c r="E298">
        <v>97</v>
      </c>
      <c r="F298">
        <v>15</v>
      </c>
      <c r="G298">
        <v>73</v>
      </c>
      <c r="H298">
        <v>6</v>
      </c>
      <c r="I298">
        <v>3</v>
      </c>
      <c r="J298">
        <v>99</v>
      </c>
      <c r="K298">
        <v>0</v>
      </c>
      <c r="L298">
        <v>0</v>
      </c>
      <c r="M298">
        <v>0</v>
      </c>
      <c r="N298">
        <v>0</v>
      </c>
    </row>
    <row r="299" spans="1:14" x14ac:dyDescent="0.2">
      <c r="A299" t="s">
        <v>5177</v>
      </c>
      <c r="B299" t="s">
        <v>87</v>
      </c>
      <c r="C299" t="s">
        <v>194</v>
      </c>
      <c r="D299" t="s">
        <v>4885</v>
      </c>
      <c r="E299">
        <v>99</v>
      </c>
      <c r="F299">
        <v>23</v>
      </c>
      <c r="G299">
        <v>76</v>
      </c>
      <c r="H299">
        <v>0</v>
      </c>
      <c r="I299">
        <v>0</v>
      </c>
      <c r="J299">
        <v>97</v>
      </c>
      <c r="K299">
        <v>0</v>
      </c>
      <c r="L299">
        <v>0</v>
      </c>
      <c r="M299">
        <v>0</v>
      </c>
      <c r="N299">
        <v>0</v>
      </c>
    </row>
    <row r="300" spans="1:14" x14ac:dyDescent="0.2">
      <c r="A300" t="s">
        <v>5178</v>
      </c>
      <c r="B300" t="s">
        <v>87</v>
      </c>
      <c r="C300" t="s">
        <v>194</v>
      </c>
      <c r="D300" t="s">
        <v>4887</v>
      </c>
      <c r="E300">
        <v>97</v>
      </c>
      <c r="F300">
        <v>11</v>
      </c>
      <c r="G300">
        <v>78</v>
      </c>
      <c r="H300">
        <v>5</v>
      </c>
      <c r="I300">
        <v>3</v>
      </c>
      <c r="J300">
        <v>99</v>
      </c>
      <c r="K300">
        <v>0</v>
      </c>
      <c r="L300">
        <v>0</v>
      </c>
      <c r="M300">
        <v>0</v>
      </c>
      <c r="N300">
        <v>0</v>
      </c>
    </row>
    <row r="301" spans="1:14" x14ac:dyDescent="0.2">
      <c r="A301" t="s">
        <v>5179</v>
      </c>
      <c r="B301" t="s">
        <v>87</v>
      </c>
      <c r="C301" t="s">
        <v>194</v>
      </c>
      <c r="D301" t="s">
        <v>4889</v>
      </c>
      <c r="E301">
        <v>99</v>
      </c>
      <c r="F301">
        <v>16</v>
      </c>
      <c r="G301">
        <v>83</v>
      </c>
      <c r="H301">
        <v>0</v>
      </c>
      <c r="I301">
        <v>0</v>
      </c>
      <c r="J301">
        <v>97</v>
      </c>
      <c r="K301">
        <v>0</v>
      </c>
      <c r="L301">
        <v>0</v>
      </c>
      <c r="M301">
        <v>0</v>
      </c>
      <c r="N301">
        <v>0</v>
      </c>
    </row>
    <row r="302" spans="1:14" x14ac:dyDescent="0.2">
      <c r="A302" t="s">
        <v>5180</v>
      </c>
      <c r="B302" t="s">
        <v>87</v>
      </c>
      <c r="C302" t="s">
        <v>194</v>
      </c>
      <c r="D302" t="s">
        <v>4871</v>
      </c>
      <c r="E302">
        <v>0</v>
      </c>
      <c r="F302">
        <v>0</v>
      </c>
      <c r="G302">
        <v>0</v>
      </c>
      <c r="H302">
        <v>0</v>
      </c>
      <c r="I302">
        <v>0</v>
      </c>
      <c r="J302">
        <v>0</v>
      </c>
      <c r="K302">
        <v>144</v>
      </c>
      <c r="L302">
        <v>141</v>
      </c>
      <c r="M302">
        <v>2</v>
      </c>
      <c r="N302">
        <v>1</v>
      </c>
    </row>
    <row r="303" spans="1:14" x14ac:dyDescent="0.2">
      <c r="A303" t="s">
        <v>5181</v>
      </c>
      <c r="B303" t="s">
        <v>87</v>
      </c>
      <c r="C303" t="s">
        <v>194</v>
      </c>
      <c r="D303" t="s">
        <v>4873</v>
      </c>
      <c r="E303">
        <v>0</v>
      </c>
      <c r="F303">
        <v>0</v>
      </c>
      <c r="G303">
        <v>0</v>
      </c>
      <c r="H303">
        <v>0</v>
      </c>
      <c r="I303">
        <v>0</v>
      </c>
      <c r="J303">
        <v>0</v>
      </c>
      <c r="K303">
        <v>115</v>
      </c>
      <c r="L303">
        <v>112</v>
      </c>
      <c r="M303">
        <v>2</v>
      </c>
      <c r="N303">
        <v>1</v>
      </c>
    </row>
    <row r="304" spans="1:14" x14ac:dyDescent="0.2">
      <c r="A304" t="s">
        <v>5182</v>
      </c>
      <c r="B304" t="s">
        <v>87</v>
      </c>
      <c r="C304" t="s">
        <v>195</v>
      </c>
      <c r="D304" t="s">
        <v>4875</v>
      </c>
      <c r="E304">
        <v>39</v>
      </c>
      <c r="F304">
        <v>11</v>
      </c>
      <c r="G304">
        <v>26</v>
      </c>
      <c r="H304">
        <v>2</v>
      </c>
      <c r="I304">
        <v>0</v>
      </c>
      <c r="J304">
        <v>41</v>
      </c>
      <c r="K304">
        <v>0</v>
      </c>
      <c r="L304">
        <v>0</v>
      </c>
      <c r="M304">
        <v>0</v>
      </c>
      <c r="N304">
        <v>0</v>
      </c>
    </row>
    <row r="305" spans="1:14" x14ac:dyDescent="0.2">
      <c r="A305" t="s">
        <v>5183</v>
      </c>
      <c r="B305" t="s">
        <v>87</v>
      </c>
      <c r="C305" t="s">
        <v>195</v>
      </c>
      <c r="D305" t="s">
        <v>4877</v>
      </c>
      <c r="E305">
        <v>80</v>
      </c>
      <c r="F305">
        <v>18</v>
      </c>
      <c r="G305">
        <v>59</v>
      </c>
      <c r="H305">
        <v>2</v>
      </c>
      <c r="I305">
        <v>1</v>
      </c>
      <c r="J305">
        <v>0</v>
      </c>
      <c r="K305">
        <v>0</v>
      </c>
      <c r="L305">
        <v>0</v>
      </c>
      <c r="M305">
        <v>0</v>
      </c>
      <c r="N305">
        <v>0</v>
      </c>
    </row>
    <row r="306" spans="1:14" x14ac:dyDescent="0.2">
      <c r="A306" t="s">
        <v>5184</v>
      </c>
      <c r="B306" t="s">
        <v>87</v>
      </c>
      <c r="C306" t="s">
        <v>195</v>
      </c>
      <c r="D306" t="s">
        <v>4879</v>
      </c>
      <c r="E306">
        <v>41</v>
      </c>
      <c r="F306">
        <v>8</v>
      </c>
      <c r="G306">
        <v>33</v>
      </c>
      <c r="H306">
        <v>0</v>
      </c>
      <c r="I306">
        <v>0</v>
      </c>
      <c r="J306">
        <v>39</v>
      </c>
      <c r="K306">
        <v>0</v>
      </c>
      <c r="L306">
        <v>0</v>
      </c>
      <c r="M306">
        <v>0</v>
      </c>
      <c r="N306">
        <v>0</v>
      </c>
    </row>
    <row r="307" spans="1:14" x14ac:dyDescent="0.2">
      <c r="A307" t="s">
        <v>5185</v>
      </c>
      <c r="B307" t="s">
        <v>87</v>
      </c>
      <c r="C307" t="s">
        <v>195</v>
      </c>
      <c r="D307" t="s">
        <v>4881</v>
      </c>
      <c r="E307">
        <v>80</v>
      </c>
      <c r="F307">
        <v>18</v>
      </c>
      <c r="G307">
        <v>59</v>
      </c>
      <c r="H307">
        <v>2</v>
      </c>
      <c r="I307">
        <v>1</v>
      </c>
      <c r="J307">
        <v>0</v>
      </c>
      <c r="K307">
        <v>0</v>
      </c>
      <c r="L307">
        <v>0</v>
      </c>
      <c r="M307">
        <v>0</v>
      </c>
      <c r="N307">
        <v>0</v>
      </c>
    </row>
    <row r="308" spans="1:14" x14ac:dyDescent="0.2">
      <c r="A308" t="s">
        <v>5186</v>
      </c>
      <c r="B308" t="s">
        <v>87</v>
      </c>
      <c r="C308" t="s">
        <v>195</v>
      </c>
      <c r="D308" t="s">
        <v>4883</v>
      </c>
      <c r="E308">
        <v>39</v>
      </c>
      <c r="F308">
        <v>11</v>
      </c>
      <c r="G308">
        <v>25</v>
      </c>
      <c r="H308">
        <v>2</v>
      </c>
      <c r="I308">
        <v>1</v>
      </c>
      <c r="J308">
        <v>41</v>
      </c>
      <c r="K308">
        <v>0</v>
      </c>
      <c r="L308">
        <v>0</v>
      </c>
      <c r="M308">
        <v>0</v>
      </c>
      <c r="N308">
        <v>0</v>
      </c>
    </row>
    <row r="309" spans="1:14" x14ac:dyDescent="0.2">
      <c r="A309" t="s">
        <v>5187</v>
      </c>
      <c r="B309" t="s">
        <v>87</v>
      </c>
      <c r="C309" t="s">
        <v>195</v>
      </c>
      <c r="D309" t="s">
        <v>4885</v>
      </c>
      <c r="E309">
        <v>41</v>
      </c>
      <c r="F309">
        <v>8</v>
      </c>
      <c r="G309">
        <v>33</v>
      </c>
      <c r="H309">
        <v>0</v>
      </c>
      <c r="I309">
        <v>0</v>
      </c>
      <c r="J309">
        <v>39</v>
      </c>
      <c r="K309">
        <v>0</v>
      </c>
      <c r="L309">
        <v>0</v>
      </c>
      <c r="M309">
        <v>0</v>
      </c>
      <c r="N309">
        <v>0</v>
      </c>
    </row>
    <row r="310" spans="1:14" x14ac:dyDescent="0.2">
      <c r="A310" t="s">
        <v>5188</v>
      </c>
      <c r="B310" t="s">
        <v>87</v>
      </c>
      <c r="C310" t="s">
        <v>195</v>
      </c>
      <c r="D310" t="s">
        <v>4887</v>
      </c>
      <c r="E310">
        <v>39</v>
      </c>
      <c r="F310">
        <v>10</v>
      </c>
      <c r="G310">
        <v>26</v>
      </c>
      <c r="H310">
        <v>3</v>
      </c>
      <c r="I310">
        <v>0</v>
      </c>
      <c r="J310">
        <v>41</v>
      </c>
      <c r="K310">
        <v>0</v>
      </c>
      <c r="L310">
        <v>0</v>
      </c>
      <c r="M310">
        <v>0</v>
      </c>
      <c r="N310">
        <v>0</v>
      </c>
    </row>
    <row r="311" spans="1:14" x14ac:dyDescent="0.2">
      <c r="A311" t="s">
        <v>5189</v>
      </c>
      <c r="B311" t="s">
        <v>87</v>
      </c>
      <c r="C311" t="s">
        <v>195</v>
      </c>
      <c r="D311" t="s">
        <v>4889</v>
      </c>
      <c r="E311">
        <v>41</v>
      </c>
      <c r="F311">
        <v>8</v>
      </c>
      <c r="G311">
        <v>33</v>
      </c>
      <c r="H311">
        <v>0</v>
      </c>
      <c r="I311">
        <v>0</v>
      </c>
      <c r="J311">
        <v>39</v>
      </c>
      <c r="K311">
        <v>0</v>
      </c>
      <c r="L311">
        <v>0</v>
      </c>
      <c r="M311">
        <v>0</v>
      </c>
      <c r="N311">
        <v>0</v>
      </c>
    </row>
    <row r="312" spans="1:14" x14ac:dyDescent="0.2">
      <c r="A312" t="s">
        <v>5190</v>
      </c>
      <c r="B312" t="s">
        <v>87</v>
      </c>
      <c r="C312" t="s">
        <v>195</v>
      </c>
      <c r="D312" t="s">
        <v>4871</v>
      </c>
      <c r="E312">
        <v>0</v>
      </c>
      <c r="F312">
        <v>0</v>
      </c>
      <c r="G312">
        <v>0</v>
      </c>
      <c r="H312">
        <v>0</v>
      </c>
      <c r="I312">
        <v>0</v>
      </c>
      <c r="J312">
        <v>0</v>
      </c>
      <c r="K312">
        <v>63</v>
      </c>
      <c r="L312">
        <v>61</v>
      </c>
      <c r="M312">
        <v>2</v>
      </c>
      <c r="N312">
        <v>0</v>
      </c>
    </row>
    <row r="313" spans="1:14" x14ac:dyDescent="0.2">
      <c r="A313" t="s">
        <v>5191</v>
      </c>
      <c r="B313" t="s">
        <v>87</v>
      </c>
      <c r="C313" t="s">
        <v>195</v>
      </c>
      <c r="D313" t="s">
        <v>4873</v>
      </c>
      <c r="E313">
        <v>0</v>
      </c>
      <c r="F313">
        <v>0</v>
      </c>
      <c r="G313">
        <v>0</v>
      </c>
      <c r="H313">
        <v>0</v>
      </c>
      <c r="I313">
        <v>0</v>
      </c>
      <c r="J313">
        <v>0</v>
      </c>
      <c r="K313">
        <v>50</v>
      </c>
      <c r="L313">
        <v>49</v>
      </c>
      <c r="M313">
        <v>1</v>
      </c>
      <c r="N313">
        <v>0</v>
      </c>
    </row>
    <row r="314" spans="1:14" x14ac:dyDescent="0.2">
      <c r="A314" t="s">
        <v>5192</v>
      </c>
      <c r="B314" t="s">
        <v>87</v>
      </c>
      <c r="C314" t="s">
        <v>273</v>
      </c>
      <c r="D314" t="s">
        <v>4875</v>
      </c>
      <c r="E314">
        <v>3</v>
      </c>
      <c r="F314">
        <v>0</v>
      </c>
      <c r="G314">
        <v>2</v>
      </c>
      <c r="H314">
        <v>0</v>
      </c>
      <c r="I314">
        <v>1</v>
      </c>
      <c r="J314">
        <v>1</v>
      </c>
      <c r="K314">
        <v>0</v>
      </c>
      <c r="L314">
        <v>0</v>
      </c>
      <c r="M314">
        <v>0</v>
      </c>
      <c r="N314">
        <v>0</v>
      </c>
    </row>
    <row r="315" spans="1:14" x14ac:dyDescent="0.2">
      <c r="A315" t="s">
        <v>5193</v>
      </c>
      <c r="B315" t="s">
        <v>87</v>
      </c>
      <c r="C315" t="s">
        <v>273</v>
      </c>
      <c r="D315" t="s">
        <v>4877</v>
      </c>
      <c r="E315">
        <v>4</v>
      </c>
      <c r="F315">
        <v>1</v>
      </c>
      <c r="G315">
        <v>2</v>
      </c>
      <c r="H315">
        <v>0</v>
      </c>
      <c r="I315">
        <v>1</v>
      </c>
      <c r="J315">
        <v>0</v>
      </c>
      <c r="K315">
        <v>0</v>
      </c>
      <c r="L315">
        <v>0</v>
      </c>
      <c r="M315">
        <v>0</v>
      </c>
      <c r="N315">
        <v>0</v>
      </c>
    </row>
    <row r="316" spans="1:14" x14ac:dyDescent="0.2">
      <c r="A316" t="s">
        <v>5194</v>
      </c>
      <c r="B316" t="s">
        <v>87</v>
      </c>
      <c r="C316" t="s">
        <v>273</v>
      </c>
      <c r="D316" t="s">
        <v>4879</v>
      </c>
      <c r="E316">
        <v>1</v>
      </c>
      <c r="F316">
        <v>1</v>
      </c>
      <c r="G316">
        <v>0</v>
      </c>
      <c r="H316">
        <v>0</v>
      </c>
      <c r="I316">
        <v>0</v>
      </c>
      <c r="J316">
        <v>3</v>
      </c>
      <c r="K316">
        <v>0</v>
      </c>
      <c r="L316">
        <v>0</v>
      </c>
      <c r="M316">
        <v>0</v>
      </c>
      <c r="N316">
        <v>0</v>
      </c>
    </row>
    <row r="317" spans="1:14" x14ac:dyDescent="0.2">
      <c r="A317" t="s">
        <v>5195</v>
      </c>
      <c r="B317" t="s">
        <v>87</v>
      </c>
      <c r="C317" t="s">
        <v>273</v>
      </c>
      <c r="D317" t="s">
        <v>4881</v>
      </c>
      <c r="E317">
        <v>4</v>
      </c>
      <c r="F317">
        <v>1</v>
      </c>
      <c r="G317">
        <v>2</v>
      </c>
      <c r="H317">
        <v>0</v>
      </c>
      <c r="I317">
        <v>1</v>
      </c>
      <c r="J317">
        <v>0</v>
      </c>
      <c r="K317">
        <v>0</v>
      </c>
      <c r="L317">
        <v>0</v>
      </c>
      <c r="M317">
        <v>0</v>
      </c>
      <c r="N317">
        <v>0</v>
      </c>
    </row>
    <row r="318" spans="1:14" x14ac:dyDescent="0.2">
      <c r="A318" t="s">
        <v>5196</v>
      </c>
      <c r="B318" t="s">
        <v>87</v>
      </c>
      <c r="C318" t="s">
        <v>273</v>
      </c>
      <c r="D318" t="s">
        <v>4883</v>
      </c>
      <c r="E318">
        <v>3</v>
      </c>
      <c r="F318">
        <v>0</v>
      </c>
      <c r="G318">
        <v>2</v>
      </c>
      <c r="H318">
        <v>0</v>
      </c>
      <c r="I318">
        <v>1</v>
      </c>
      <c r="J318">
        <v>1</v>
      </c>
      <c r="K318">
        <v>0</v>
      </c>
      <c r="L318">
        <v>0</v>
      </c>
      <c r="M318">
        <v>0</v>
      </c>
      <c r="N318">
        <v>0</v>
      </c>
    </row>
    <row r="319" spans="1:14" x14ac:dyDescent="0.2">
      <c r="A319" t="s">
        <v>5197</v>
      </c>
      <c r="B319" t="s">
        <v>87</v>
      </c>
      <c r="C319" t="s">
        <v>273</v>
      </c>
      <c r="D319" t="s">
        <v>4885</v>
      </c>
      <c r="E319">
        <v>1</v>
      </c>
      <c r="F319">
        <v>1</v>
      </c>
      <c r="G319">
        <v>0</v>
      </c>
      <c r="H319">
        <v>0</v>
      </c>
      <c r="I319">
        <v>0</v>
      </c>
      <c r="J319">
        <v>3</v>
      </c>
      <c r="K319">
        <v>0</v>
      </c>
      <c r="L319">
        <v>0</v>
      </c>
      <c r="M319">
        <v>0</v>
      </c>
      <c r="N319">
        <v>0</v>
      </c>
    </row>
    <row r="320" spans="1:14" x14ac:dyDescent="0.2">
      <c r="A320" t="s">
        <v>5198</v>
      </c>
      <c r="B320" t="s">
        <v>87</v>
      </c>
      <c r="C320" t="s">
        <v>273</v>
      </c>
      <c r="D320" t="s">
        <v>4887</v>
      </c>
      <c r="E320">
        <v>3</v>
      </c>
      <c r="F320">
        <v>0</v>
      </c>
      <c r="G320">
        <v>2</v>
      </c>
      <c r="H320">
        <v>0</v>
      </c>
      <c r="I320">
        <v>1</v>
      </c>
      <c r="J320">
        <v>1</v>
      </c>
      <c r="K320">
        <v>0</v>
      </c>
      <c r="L320">
        <v>0</v>
      </c>
      <c r="M320">
        <v>0</v>
      </c>
      <c r="N320">
        <v>0</v>
      </c>
    </row>
    <row r="321" spans="1:14" x14ac:dyDescent="0.2">
      <c r="A321" t="s">
        <v>5199</v>
      </c>
      <c r="B321" t="s">
        <v>87</v>
      </c>
      <c r="C321" t="s">
        <v>273</v>
      </c>
      <c r="D321" t="s">
        <v>4889</v>
      </c>
      <c r="E321">
        <v>1</v>
      </c>
      <c r="F321">
        <v>1</v>
      </c>
      <c r="G321">
        <v>0</v>
      </c>
      <c r="H321">
        <v>0</v>
      </c>
      <c r="I321">
        <v>0</v>
      </c>
      <c r="J321">
        <v>3</v>
      </c>
      <c r="K321">
        <v>0</v>
      </c>
      <c r="L321">
        <v>0</v>
      </c>
      <c r="M321">
        <v>0</v>
      </c>
      <c r="N321">
        <v>0</v>
      </c>
    </row>
    <row r="322" spans="1:14" x14ac:dyDescent="0.2">
      <c r="A322" t="s">
        <v>5200</v>
      </c>
      <c r="B322" t="s">
        <v>87</v>
      </c>
      <c r="C322" t="s">
        <v>273</v>
      </c>
      <c r="D322" t="s">
        <v>4871</v>
      </c>
      <c r="E322">
        <v>0</v>
      </c>
      <c r="F322">
        <v>0</v>
      </c>
      <c r="G322">
        <v>0</v>
      </c>
      <c r="H322">
        <v>0</v>
      </c>
      <c r="I322">
        <v>0</v>
      </c>
      <c r="J322">
        <v>0</v>
      </c>
      <c r="K322">
        <v>2</v>
      </c>
      <c r="L322">
        <v>2</v>
      </c>
      <c r="M322">
        <v>0</v>
      </c>
      <c r="N322">
        <v>0</v>
      </c>
    </row>
    <row r="323" spans="1:14" x14ac:dyDescent="0.2">
      <c r="A323" t="s">
        <v>5201</v>
      </c>
      <c r="B323" t="s">
        <v>87</v>
      </c>
      <c r="C323" t="s">
        <v>273</v>
      </c>
      <c r="D323" t="s">
        <v>4873</v>
      </c>
      <c r="E323">
        <v>0</v>
      </c>
      <c r="F323">
        <v>0</v>
      </c>
      <c r="G323">
        <v>0</v>
      </c>
      <c r="H323">
        <v>0</v>
      </c>
      <c r="I323">
        <v>0</v>
      </c>
      <c r="J323">
        <v>0</v>
      </c>
      <c r="K323">
        <v>2</v>
      </c>
      <c r="L323">
        <v>2</v>
      </c>
      <c r="M323">
        <v>0</v>
      </c>
      <c r="N323">
        <v>0</v>
      </c>
    </row>
    <row r="324" spans="1:14" x14ac:dyDescent="0.2">
      <c r="A324" t="s">
        <v>5202</v>
      </c>
      <c r="B324" t="s">
        <v>87</v>
      </c>
      <c r="C324" t="s">
        <v>196</v>
      </c>
      <c r="D324" t="s">
        <v>4875</v>
      </c>
      <c r="E324">
        <v>22</v>
      </c>
      <c r="F324">
        <v>1</v>
      </c>
      <c r="G324">
        <v>20</v>
      </c>
      <c r="H324">
        <v>0</v>
      </c>
      <c r="I324">
        <v>1</v>
      </c>
      <c r="J324">
        <v>41</v>
      </c>
      <c r="K324">
        <v>0</v>
      </c>
      <c r="L324">
        <v>0</v>
      </c>
      <c r="M324">
        <v>0</v>
      </c>
      <c r="N324">
        <v>0</v>
      </c>
    </row>
    <row r="325" spans="1:14" x14ac:dyDescent="0.2">
      <c r="A325" t="s">
        <v>5203</v>
      </c>
      <c r="B325" t="s">
        <v>87</v>
      </c>
      <c r="C325" t="s">
        <v>196</v>
      </c>
      <c r="D325" t="s">
        <v>4877</v>
      </c>
      <c r="E325">
        <v>63</v>
      </c>
      <c r="F325">
        <v>4</v>
      </c>
      <c r="G325">
        <v>58</v>
      </c>
      <c r="H325">
        <v>0</v>
      </c>
      <c r="I325">
        <v>1</v>
      </c>
      <c r="J325">
        <v>0</v>
      </c>
      <c r="K325">
        <v>0</v>
      </c>
      <c r="L325">
        <v>0</v>
      </c>
      <c r="M325">
        <v>0</v>
      </c>
      <c r="N325">
        <v>0</v>
      </c>
    </row>
    <row r="326" spans="1:14" x14ac:dyDescent="0.2">
      <c r="A326" t="s">
        <v>5204</v>
      </c>
      <c r="B326" t="s">
        <v>87</v>
      </c>
      <c r="C326" t="s">
        <v>196</v>
      </c>
      <c r="D326" t="s">
        <v>4879</v>
      </c>
      <c r="E326">
        <v>41</v>
      </c>
      <c r="F326">
        <v>2</v>
      </c>
      <c r="G326">
        <v>39</v>
      </c>
      <c r="H326">
        <v>0</v>
      </c>
      <c r="I326">
        <v>0</v>
      </c>
      <c r="J326">
        <v>22</v>
      </c>
      <c r="K326">
        <v>0</v>
      </c>
      <c r="L326">
        <v>0</v>
      </c>
      <c r="M326">
        <v>0</v>
      </c>
      <c r="N326">
        <v>0</v>
      </c>
    </row>
    <row r="327" spans="1:14" x14ac:dyDescent="0.2">
      <c r="A327" t="s">
        <v>5205</v>
      </c>
      <c r="B327" t="s">
        <v>87</v>
      </c>
      <c r="C327" t="s">
        <v>196</v>
      </c>
      <c r="D327" t="s">
        <v>4881</v>
      </c>
      <c r="E327">
        <v>63</v>
      </c>
      <c r="F327">
        <v>3</v>
      </c>
      <c r="G327">
        <v>59</v>
      </c>
      <c r="H327">
        <v>0</v>
      </c>
      <c r="I327">
        <v>1</v>
      </c>
      <c r="J327">
        <v>0</v>
      </c>
      <c r="K327">
        <v>0</v>
      </c>
      <c r="L327">
        <v>0</v>
      </c>
      <c r="M327">
        <v>0</v>
      </c>
      <c r="N327">
        <v>0</v>
      </c>
    </row>
    <row r="328" spans="1:14" x14ac:dyDescent="0.2">
      <c r="A328" t="s">
        <v>5206</v>
      </c>
      <c r="B328" t="s">
        <v>87</v>
      </c>
      <c r="C328" t="s">
        <v>196</v>
      </c>
      <c r="D328" t="s">
        <v>4883</v>
      </c>
      <c r="E328">
        <v>22</v>
      </c>
      <c r="F328">
        <v>1</v>
      </c>
      <c r="G328">
        <v>20</v>
      </c>
      <c r="H328">
        <v>0</v>
      </c>
      <c r="I328">
        <v>1</v>
      </c>
      <c r="J328">
        <v>41</v>
      </c>
      <c r="K328">
        <v>0</v>
      </c>
      <c r="L328">
        <v>0</v>
      </c>
      <c r="M328">
        <v>0</v>
      </c>
      <c r="N328">
        <v>0</v>
      </c>
    </row>
    <row r="329" spans="1:14" x14ac:dyDescent="0.2">
      <c r="A329" t="s">
        <v>5207</v>
      </c>
      <c r="B329" t="s">
        <v>87</v>
      </c>
      <c r="C329" t="s">
        <v>196</v>
      </c>
      <c r="D329" t="s">
        <v>4885</v>
      </c>
      <c r="E329">
        <v>41</v>
      </c>
      <c r="F329">
        <v>6</v>
      </c>
      <c r="G329">
        <v>35</v>
      </c>
      <c r="H329">
        <v>0</v>
      </c>
      <c r="I329">
        <v>0</v>
      </c>
      <c r="J329">
        <v>22</v>
      </c>
      <c r="K329">
        <v>0</v>
      </c>
      <c r="L329">
        <v>0</v>
      </c>
      <c r="M329">
        <v>0</v>
      </c>
      <c r="N329">
        <v>0</v>
      </c>
    </row>
    <row r="330" spans="1:14" x14ac:dyDescent="0.2">
      <c r="A330" t="s">
        <v>5208</v>
      </c>
      <c r="B330" t="s">
        <v>87</v>
      </c>
      <c r="C330" t="s">
        <v>196</v>
      </c>
      <c r="D330" t="s">
        <v>4887</v>
      </c>
      <c r="E330">
        <v>22</v>
      </c>
      <c r="F330">
        <v>1</v>
      </c>
      <c r="G330">
        <v>20</v>
      </c>
      <c r="H330">
        <v>0</v>
      </c>
      <c r="I330">
        <v>1</v>
      </c>
      <c r="J330">
        <v>41</v>
      </c>
      <c r="K330">
        <v>0</v>
      </c>
      <c r="L330">
        <v>0</v>
      </c>
      <c r="M330">
        <v>0</v>
      </c>
      <c r="N330">
        <v>0</v>
      </c>
    </row>
    <row r="331" spans="1:14" x14ac:dyDescent="0.2">
      <c r="A331" t="s">
        <v>5209</v>
      </c>
      <c r="B331" t="s">
        <v>87</v>
      </c>
      <c r="C331" t="s">
        <v>196</v>
      </c>
      <c r="D331" t="s">
        <v>4889</v>
      </c>
      <c r="E331">
        <v>41</v>
      </c>
      <c r="F331">
        <v>2</v>
      </c>
      <c r="G331">
        <v>39</v>
      </c>
      <c r="H331">
        <v>0</v>
      </c>
      <c r="I331">
        <v>0</v>
      </c>
      <c r="J331">
        <v>22</v>
      </c>
      <c r="K331">
        <v>0</v>
      </c>
      <c r="L331">
        <v>0</v>
      </c>
      <c r="M331">
        <v>0</v>
      </c>
      <c r="N331">
        <v>0</v>
      </c>
    </row>
    <row r="332" spans="1:14" x14ac:dyDescent="0.2">
      <c r="A332" t="s">
        <v>5210</v>
      </c>
      <c r="B332" t="s">
        <v>87</v>
      </c>
      <c r="C332" t="s">
        <v>196</v>
      </c>
      <c r="D332" t="s">
        <v>4871</v>
      </c>
      <c r="E332">
        <v>0</v>
      </c>
      <c r="F332">
        <v>0</v>
      </c>
      <c r="G332">
        <v>0</v>
      </c>
      <c r="H332">
        <v>0</v>
      </c>
      <c r="I332">
        <v>0</v>
      </c>
      <c r="J332">
        <v>0</v>
      </c>
      <c r="K332">
        <v>58</v>
      </c>
      <c r="L332">
        <v>57</v>
      </c>
      <c r="M332">
        <v>1</v>
      </c>
      <c r="N332">
        <v>0</v>
      </c>
    </row>
    <row r="333" spans="1:14" x14ac:dyDescent="0.2">
      <c r="A333" t="s">
        <v>5211</v>
      </c>
      <c r="B333" t="s">
        <v>87</v>
      </c>
      <c r="C333" t="s">
        <v>196</v>
      </c>
      <c r="D333" t="s">
        <v>4873</v>
      </c>
      <c r="E333">
        <v>0</v>
      </c>
      <c r="F333">
        <v>0</v>
      </c>
      <c r="G333">
        <v>0</v>
      </c>
      <c r="H333">
        <v>0</v>
      </c>
      <c r="I333">
        <v>0</v>
      </c>
      <c r="J333">
        <v>0</v>
      </c>
      <c r="K333">
        <v>53</v>
      </c>
      <c r="L333">
        <v>52</v>
      </c>
      <c r="M333">
        <v>1</v>
      </c>
      <c r="N333">
        <v>0</v>
      </c>
    </row>
    <row r="334" spans="1:14" x14ac:dyDescent="0.2">
      <c r="A334" t="s">
        <v>5212</v>
      </c>
      <c r="B334" t="s">
        <v>87</v>
      </c>
      <c r="C334" t="s">
        <v>197</v>
      </c>
      <c r="D334" t="s">
        <v>4875</v>
      </c>
      <c r="E334">
        <v>82</v>
      </c>
      <c r="F334">
        <v>13</v>
      </c>
      <c r="G334">
        <v>66</v>
      </c>
      <c r="H334">
        <v>2</v>
      </c>
      <c r="I334">
        <v>1</v>
      </c>
      <c r="J334">
        <v>139</v>
      </c>
      <c r="K334">
        <v>0</v>
      </c>
      <c r="L334">
        <v>0</v>
      </c>
      <c r="M334">
        <v>0</v>
      </c>
      <c r="N334">
        <v>0</v>
      </c>
    </row>
    <row r="335" spans="1:14" x14ac:dyDescent="0.2">
      <c r="A335" t="s">
        <v>5213</v>
      </c>
      <c r="B335" t="s">
        <v>87</v>
      </c>
      <c r="C335" t="s">
        <v>197</v>
      </c>
      <c r="D335" t="s">
        <v>4877</v>
      </c>
      <c r="E335">
        <v>221</v>
      </c>
      <c r="F335">
        <v>43</v>
      </c>
      <c r="G335">
        <v>170</v>
      </c>
      <c r="H335">
        <v>5</v>
      </c>
      <c r="I335">
        <v>3</v>
      </c>
      <c r="J335">
        <v>0</v>
      </c>
      <c r="K335">
        <v>0</v>
      </c>
      <c r="L335">
        <v>0</v>
      </c>
      <c r="M335">
        <v>0</v>
      </c>
      <c r="N335">
        <v>0</v>
      </c>
    </row>
    <row r="336" spans="1:14" x14ac:dyDescent="0.2">
      <c r="A336" t="s">
        <v>5214</v>
      </c>
      <c r="B336" t="s">
        <v>87</v>
      </c>
      <c r="C336" t="s">
        <v>197</v>
      </c>
      <c r="D336" t="s">
        <v>4879</v>
      </c>
      <c r="E336">
        <v>137</v>
      </c>
      <c r="F336">
        <v>30</v>
      </c>
      <c r="G336">
        <v>107</v>
      </c>
      <c r="H336">
        <v>0</v>
      </c>
      <c r="I336">
        <v>0</v>
      </c>
      <c r="J336">
        <v>84</v>
      </c>
      <c r="K336">
        <v>0</v>
      </c>
      <c r="L336">
        <v>0</v>
      </c>
      <c r="M336">
        <v>0</v>
      </c>
      <c r="N336">
        <v>0</v>
      </c>
    </row>
    <row r="337" spans="1:14" x14ac:dyDescent="0.2">
      <c r="A337" t="s">
        <v>5215</v>
      </c>
      <c r="B337" t="s">
        <v>87</v>
      </c>
      <c r="C337" t="s">
        <v>197</v>
      </c>
      <c r="D337" t="s">
        <v>4881</v>
      </c>
      <c r="E337">
        <v>221</v>
      </c>
      <c r="F337">
        <v>43</v>
      </c>
      <c r="G337">
        <v>170</v>
      </c>
      <c r="H337">
        <v>5</v>
      </c>
      <c r="I337">
        <v>3</v>
      </c>
      <c r="J337">
        <v>0</v>
      </c>
      <c r="K337">
        <v>0</v>
      </c>
      <c r="L337">
        <v>0</v>
      </c>
      <c r="M337">
        <v>0</v>
      </c>
      <c r="N337">
        <v>0</v>
      </c>
    </row>
    <row r="338" spans="1:14" x14ac:dyDescent="0.2">
      <c r="A338" t="s">
        <v>5216</v>
      </c>
      <c r="B338" t="s">
        <v>87</v>
      </c>
      <c r="C338" t="s">
        <v>197</v>
      </c>
      <c r="D338" t="s">
        <v>4883</v>
      </c>
      <c r="E338">
        <v>82</v>
      </c>
      <c r="F338">
        <v>12</v>
      </c>
      <c r="G338">
        <v>64</v>
      </c>
      <c r="H338">
        <v>3</v>
      </c>
      <c r="I338">
        <v>3</v>
      </c>
      <c r="J338">
        <v>139</v>
      </c>
      <c r="K338">
        <v>0</v>
      </c>
      <c r="L338">
        <v>0</v>
      </c>
      <c r="M338">
        <v>0</v>
      </c>
      <c r="N338">
        <v>0</v>
      </c>
    </row>
    <row r="339" spans="1:14" x14ac:dyDescent="0.2">
      <c r="A339" t="s">
        <v>5217</v>
      </c>
      <c r="B339" t="s">
        <v>87</v>
      </c>
      <c r="C339" t="s">
        <v>197</v>
      </c>
      <c r="D339" t="s">
        <v>4885</v>
      </c>
      <c r="E339">
        <v>139</v>
      </c>
      <c r="F339">
        <v>33</v>
      </c>
      <c r="G339">
        <v>106</v>
      </c>
      <c r="H339">
        <v>0</v>
      </c>
      <c r="I339">
        <v>0</v>
      </c>
      <c r="J339">
        <v>82</v>
      </c>
      <c r="K339">
        <v>0</v>
      </c>
      <c r="L339">
        <v>0</v>
      </c>
      <c r="M339">
        <v>0</v>
      </c>
      <c r="N339">
        <v>0</v>
      </c>
    </row>
    <row r="340" spans="1:14" x14ac:dyDescent="0.2">
      <c r="A340" t="s">
        <v>5218</v>
      </c>
      <c r="B340" t="s">
        <v>87</v>
      </c>
      <c r="C340" t="s">
        <v>197</v>
      </c>
      <c r="D340" t="s">
        <v>4887</v>
      </c>
      <c r="E340">
        <v>82</v>
      </c>
      <c r="F340">
        <v>11</v>
      </c>
      <c r="G340">
        <v>65</v>
      </c>
      <c r="H340">
        <v>5</v>
      </c>
      <c r="I340">
        <v>1</v>
      </c>
      <c r="J340">
        <v>139</v>
      </c>
      <c r="K340">
        <v>0</v>
      </c>
      <c r="L340">
        <v>0</v>
      </c>
      <c r="M340">
        <v>0</v>
      </c>
      <c r="N340">
        <v>0</v>
      </c>
    </row>
    <row r="341" spans="1:14" x14ac:dyDescent="0.2">
      <c r="A341" t="s">
        <v>5219</v>
      </c>
      <c r="B341" t="s">
        <v>87</v>
      </c>
      <c r="C341" t="s">
        <v>197</v>
      </c>
      <c r="D341" t="s">
        <v>4889</v>
      </c>
      <c r="E341">
        <v>137</v>
      </c>
      <c r="F341">
        <v>30</v>
      </c>
      <c r="G341">
        <v>107</v>
      </c>
      <c r="H341">
        <v>0</v>
      </c>
      <c r="I341">
        <v>0</v>
      </c>
      <c r="J341">
        <v>84</v>
      </c>
      <c r="K341">
        <v>0</v>
      </c>
      <c r="L341">
        <v>0</v>
      </c>
      <c r="M341">
        <v>0</v>
      </c>
      <c r="N341">
        <v>0</v>
      </c>
    </row>
    <row r="342" spans="1:14" x14ac:dyDescent="0.2">
      <c r="A342" t="s">
        <v>5220</v>
      </c>
      <c r="B342" t="s">
        <v>87</v>
      </c>
      <c r="C342" t="s">
        <v>197</v>
      </c>
      <c r="D342" t="s">
        <v>4871</v>
      </c>
      <c r="E342">
        <v>0</v>
      </c>
      <c r="F342">
        <v>0</v>
      </c>
      <c r="G342">
        <v>0</v>
      </c>
      <c r="H342">
        <v>0</v>
      </c>
      <c r="I342">
        <v>0</v>
      </c>
      <c r="J342">
        <v>0</v>
      </c>
      <c r="K342">
        <v>189</v>
      </c>
      <c r="L342">
        <v>187</v>
      </c>
      <c r="M342">
        <v>2</v>
      </c>
      <c r="N342">
        <v>0</v>
      </c>
    </row>
    <row r="343" spans="1:14" x14ac:dyDescent="0.2">
      <c r="A343" t="s">
        <v>5221</v>
      </c>
      <c r="B343" t="s">
        <v>87</v>
      </c>
      <c r="C343" t="s">
        <v>197</v>
      </c>
      <c r="D343" t="s">
        <v>4873</v>
      </c>
      <c r="E343">
        <v>0</v>
      </c>
      <c r="F343">
        <v>0</v>
      </c>
      <c r="G343">
        <v>0</v>
      </c>
      <c r="H343">
        <v>0</v>
      </c>
      <c r="I343">
        <v>0</v>
      </c>
      <c r="J343">
        <v>0</v>
      </c>
      <c r="K343">
        <v>157</v>
      </c>
      <c r="L343">
        <v>154</v>
      </c>
      <c r="M343">
        <v>3</v>
      </c>
      <c r="N343">
        <v>0</v>
      </c>
    </row>
    <row r="344" spans="1:14" x14ac:dyDescent="0.2">
      <c r="A344" t="s">
        <v>5222</v>
      </c>
      <c r="B344" t="s">
        <v>87</v>
      </c>
      <c r="C344" t="s">
        <v>198</v>
      </c>
      <c r="D344" t="s">
        <v>4875</v>
      </c>
      <c r="E344">
        <v>21</v>
      </c>
      <c r="F344">
        <v>2</v>
      </c>
      <c r="G344">
        <v>17</v>
      </c>
      <c r="H344">
        <v>2</v>
      </c>
      <c r="I344">
        <v>0</v>
      </c>
      <c r="J344">
        <v>51</v>
      </c>
      <c r="K344">
        <v>0</v>
      </c>
      <c r="L344">
        <v>0</v>
      </c>
      <c r="M344">
        <v>0</v>
      </c>
      <c r="N344">
        <v>0</v>
      </c>
    </row>
    <row r="345" spans="1:14" x14ac:dyDescent="0.2">
      <c r="A345" t="s">
        <v>5223</v>
      </c>
      <c r="B345" t="s">
        <v>87</v>
      </c>
      <c r="C345" t="s">
        <v>198</v>
      </c>
      <c r="D345" t="s">
        <v>4877</v>
      </c>
      <c r="E345">
        <v>72</v>
      </c>
      <c r="F345">
        <v>22</v>
      </c>
      <c r="G345">
        <v>48</v>
      </c>
      <c r="H345">
        <v>2</v>
      </c>
      <c r="I345">
        <v>0</v>
      </c>
      <c r="J345">
        <v>0</v>
      </c>
      <c r="K345">
        <v>0</v>
      </c>
      <c r="L345">
        <v>0</v>
      </c>
      <c r="M345">
        <v>0</v>
      </c>
      <c r="N345">
        <v>0</v>
      </c>
    </row>
    <row r="346" spans="1:14" x14ac:dyDescent="0.2">
      <c r="A346" t="s">
        <v>5224</v>
      </c>
      <c r="B346" t="s">
        <v>87</v>
      </c>
      <c r="C346" t="s">
        <v>198</v>
      </c>
      <c r="D346" t="s">
        <v>4879</v>
      </c>
      <c r="E346">
        <v>51</v>
      </c>
      <c r="F346">
        <v>20</v>
      </c>
      <c r="G346">
        <v>31</v>
      </c>
      <c r="H346">
        <v>0</v>
      </c>
      <c r="I346">
        <v>0</v>
      </c>
      <c r="J346">
        <v>21</v>
      </c>
      <c r="K346">
        <v>0</v>
      </c>
      <c r="L346">
        <v>0</v>
      </c>
      <c r="M346">
        <v>0</v>
      </c>
      <c r="N346">
        <v>0</v>
      </c>
    </row>
    <row r="347" spans="1:14" x14ac:dyDescent="0.2">
      <c r="A347" t="s">
        <v>5225</v>
      </c>
      <c r="B347" t="s">
        <v>87</v>
      </c>
      <c r="C347" t="s">
        <v>198</v>
      </c>
      <c r="D347" t="s">
        <v>4881</v>
      </c>
      <c r="E347">
        <v>72</v>
      </c>
      <c r="F347">
        <v>22</v>
      </c>
      <c r="G347">
        <v>48</v>
      </c>
      <c r="H347">
        <v>2</v>
      </c>
      <c r="I347">
        <v>0</v>
      </c>
      <c r="J347">
        <v>0</v>
      </c>
      <c r="K347">
        <v>0</v>
      </c>
      <c r="L347">
        <v>0</v>
      </c>
      <c r="M347">
        <v>0</v>
      </c>
      <c r="N347">
        <v>0</v>
      </c>
    </row>
    <row r="348" spans="1:14" x14ac:dyDescent="0.2">
      <c r="A348" t="s">
        <v>5226</v>
      </c>
      <c r="B348" t="s">
        <v>87</v>
      </c>
      <c r="C348" t="s">
        <v>198</v>
      </c>
      <c r="D348" t="s">
        <v>4883</v>
      </c>
      <c r="E348">
        <v>21</v>
      </c>
      <c r="F348">
        <v>2</v>
      </c>
      <c r="G348">
        <v>17</v>
      </c>
      <c r="H348">
        <v>2</v>
      </c>
      <c r="I348">
        <v>0</v>
      </c>
      <c r="J348">
        <v>51</v>
      </c>
      <c r="K348">
        <v>0</v>
      </c>
      <c r="L348">
        <v>0</v>
      </c>
      <c r="M348">
        <v>0</v>
      </c>
      <c r="N348">
        <v>0</v>
      </c>
    </row>
    <row r="349" spans="1:14" x14ac:dyDescent="0.2">
      <c r="A349" t="s">
        <v>5227</v>
      </c>
      <c r="B349" t="s">
        <v>87</v>
      </c>
      <c r="C349" t="s">
        <v>198</v>
      </c>
      <c r="D349" t="s">
        <v>4885</v>
      </c>
      <c r="E349">
        <v>51</v>
      </c>
      <c r="F349">
        <v>23</v>
      </c>
      <c r="G349">
        <v>28</v>
      </c>
      <c r="H349">
        <v>0</v>
      </c>
      <c r="I349">
        <v>0</v>
      </c>
      <c r="J349">
        <v>21</v>
      </c>
      <c r="K349">
        <v>0</v>
      </c>
      <c r="L349">
        <v>0</v>
      </c>
      <c r="M349">
        <v>0</v>
      </c>
      <c r="N349">
        <v>0</v>
      </c>
    </row>
    <row r="350" spans="1:14" x14ac:dyDescent="0.2">
      <c r="A350" t="s">
        <v>5228</v>
      </c>
      <c r="B350" t="s">
        <v>87</v>
      </c>
      <c r="C350" t="s">
        <v>198</v>
      </c>
      <c r="D350" t="s">
        <v>4887</v>
      </c>
      <c r="E350">
        <v>21</v>
      </c>
      <c r="F350">
        <v>2</v>
      </c>
      <c r="G350">
        <v>17</v>
      </c>
      <c r="H350">
        <v>2</v>
      </c>
      <c r="I350">
        <v>0</v>
      </c>
      <c r="J350">
        <v>51</v>
      </c>
      <c r="K350">
        <v>0</v>
      </c>
      <c r="L350">
        <v>0</v>
      </c>
      <c r="M350">
        <v>0</v>
      </c>
      <c r="N350">
        <v>0</v>
      </c>
    </row>
    <row r="351" spans="1:14" x14ac:dyDescent="0.2">
      <c r="A351" t="s">
        <v>5229</v>
      </c>
      <c r="B351" t="s">
        <v>87</v>
      </c>
      <c r="C351" t="s">
        <v>198</v>
      </c>
      <c r="D351" t="s">
        <v>4889</v>
      </c>
      <c r="E351">
        <v>51</v>
      </c>
      <c r="F351">
        <v>20</v>
      </c>
      <c r="G351">
        <v>31</v>
      </c>
      <c r="H351">
        <v>0</v>
      </c>
      <c r="I351">
        <v>0</v>
      </c>
      <c r="J351">
        <v>21</v>
      </c>
      <c r="K351">
        <v>0</v>
      </c>
      <c r="L351">
        <v>0</v>
      </c>
      <c r="M351">
        <v>0</v>
      </c>
      <c r="N351">
        <v>0</v>
      </c>
    </row>
    <row r="352" spans="1:14" x14ac:dyDescent="0.2">
      <c r="A352" t="s">
        <v>5230</v>
      </c>
      <c r="B352" t="s">
        <v>87</v>
      </c>
      <c r="C352" t="s">
        <v>198</v>
      </c>
      <c r="D352" t="s">
        <v>4871</v>
      </c>
      <c r="E352">
        <v>0</v>
      </c>
      <c r="F352">
        <v>0</v>
      </c>
      <c r="G352">
        <v>0</v>
      </c>
      <c r="H352">
        <v>0</v>
      </c>
      <c r="I352">
        <v>0</v>
      </c>
      <c r="J352">
        <v>0</v>
      </c>
      <c r="K352">
        <v>49</v>
      </c>
      <c r="L352">
        <v>49</v>
      </c>
      <c r="M352">
        <v>0</v>
      </c>
      <c r="N352">
        <v>0</v>
      </c>
    </row>
    <row r="353" spans="1:14" x14ac:dyDescent="0.2">
      <c r="A353" t="s">
        <v>5231</v>
      </c>
      <c r="B353" t="s">
        <v>87</v>
      </c>
      <c r="C353" t="s">
        <v>198</v>
      </c>
      <c r="D353" t="s">
        <v>4873</v>
      </c>
      <c r="E353">
        <v>0</v>
      </c>
      <c r="F353">
        <v>0</v>
      </c>
      <c r="G353">
        <v>0</v>
      </c>
      <c r="H353">
        <v>0</v>
      </c>
      <c r="I353">
        <v>0</v>
      </c>
      <c r="J353">
        <v>0</v>
      </c>
      <c r="K353">
        <v>39</v>
      </c>
      <c r="L353">
        <v>39</v>
      </c>
      <c r="M353">
        <v>0</v>
      </c>
      <c r="N353">
        <v>0</v>
      </c>
    </row>
    <row r="354" spans="1:14" x14ac:dyDescent="0.2">
      <c r="A354" t="s">
        <v>5232</v>
      </c>
      <c r="B354" t="s">
        <v>87</v>
      </c>
      <c r="C354" t="s">
        <v>199</v>
      </c>
      <c r="D354" t="s">
        <v>4875</v>
      </c>
      <c r="E354">
        <v>100</v>
      </c>
      <c r="F354">
        <v>15</v>
      </c>
      <c r="G354">
        <v>76</v>
      </c>
      <c r="H354">
        <v>8</v>
      </c>
      <c r="I354">
        <v>1</v>
      </c>
      <c r="J354">
        <v>128</v>
      </c>
      <c r="K354">
        <v>0</v>
      </c>
      <c r="L354">
        <v>0</v>
      </c>
      <c r="M354">
        <v>0</v>
      </c>
      <c r="N354">
        <v>0</v>
      </c>
    </row>
    <row r="355" spans="1:14" x14ac:dyDescent="0.2">
      <c r="A355" t="s">
        <v>5233</v>
      </c>
      <c r="B355" t="s">
        <v>87</v>
      </c>
      <c r="C355" t="s">
        <v>199</v>
      </c>
      <c r="D355" t="s">
        <v>4877</v>
      </c>
      <c r="E355">
        <v>228</v>
      </c>
      <c r="F355">
        <v>38</v>
      </c>
      <c r="G355">
        <v>179</v>
      </c>
      <c r="H355">
        <v>10</v>
      </c>
      <c r="I355">
        <v>1</v>
      </c>
      <c r="J355">
        <v>0</v>
      </c>
      <c r="K355">
        <v>0</v>
      </c>
      <c r="L355">
        <v>0</v>
      </c>
      <c r="M355">
        <v>0</v>
      </c>
      <c r="N355">
        <v>0</v>
      </c>
    </row>
    <row r="356" spans="1:14" x14ac:dyDescent="0.2">
      <c r="A356" t="s">
        <v>5234</v>
      </c>
      <c r="B356" t="s">
        <v>87</v>
      </c>
      <c r="C356" t="s">
        <v>199</v>
      </c>
      <c r="D356" t="s">
        <v>4879</v>
      </c>
      <c r="E356">
        <v>126</v>
      </c>
      <c r="F356">
        <v>26</v>
      </c>
      <c r="G356">
        <v>100</v>
      </c>
      <c r="H356">
        <v>0</v>
      </c>
      <c r="I356">
        <v>0</v>
      </c>
      <c r="J356">
        <v>102</v>
      </c>
      <c r="K356">
        <v>0</v>
      </c>
      <c r="L356">
        <v>0</v>
      </c>
      <c r="M356">
        <v>0</v>
      </c>
      <c r="N356">
        <v>0</v>
      </c>
    </row>
    <row r="357" spans="1:14" x14ac:dyDescent="0.2">
      <c r="A357" t="s">
        <v>5235</v>
      </c>
      <c r="B357" t="s">
        <v>87</v>
      </c>
      <c r="C357" t="s">
        <v>199</v>
      </c>
      <c r="D357" t="s">
        <v>4881</v>
      </c>
      <c r="E357">
        <v>228</v>
      </c>
      <c r="F357">
        <v>37</v>
      </c>
      <c r="G357">
        <v>181</v>
      </c>
      <c r="H357">
        <v>9</v>
      </c>
      <c r="I357">
        <v>1</v>
      </c>
      <c r="J357">
        <v>0</v>
      </c>
      <c r="K357">
        <v>0</v>
      </c>
      <c r="L357">
        <v>0</v>
      </c>
      <c r="M357">
        <v>0</v>
      </c>
      <c r="N357">
        <v>0</v>
      </c>
    </row>
    <row r="358" spans="1:14" x14ac:dyDescent="0.2">
      <c r="A358" t="s">
        <v>5236</v>
      </c>
      <c r="B358" t="s">
        <v>87</v>
      </c>
      <c r="C358" t="s">
        <v>199</v>
      </c>
      <c r="D358" t="s">
        <v>4883</v>
      </c>
      <c r="E358">
        <v>100</v>
      </c>
      <c r="F358">
        <v>15</v>
      </c>
      <c r="G358">
        <v>77</v>
      </c>
      <c r="H358">
        <v>7</v>
      </c>
      <c r="I358">
        <v>1</v>
      </c>
      <c r="J358">
        <v>128</v>
      </c>
      <c r="K358">
        <v>0</v>
      </c>
      <c r="L358">
        <v>0</v>
      </c>
      <c r="M358">
        <v>0</v>
      </c>
      <c r="N358">
        <v>0</v>
      </c>
    </row>
    <row r="359" spans="1:14" x14ac:dyDescent="0.2">
      <c r="A359" t="s">
        <v>5237</v>
      </c>
      <c r="B359" t="s">
        <v>87</v>
      </c>
      <c r="C359" t="s">
        <v>199</v>
      </c>
      <c r="D359" t="s">
        <v>4885</v>
      </c>
      <c r="E359">
        <v>128</v>
      </c>
      <c r="F359">
        <v>31</v>
      </c>
      <c r="G359">
        <v>97</v>
      </c>
      <c r="H359">
        <v>0</v>
      </c>
      <c r="I359">
        <v>0</v>
      </c>
      <c r="J359">
        <v>100</v>
      </c>
      <c r="K359">
        <v>0</v>
      </c>
      <c r="L359">
        <v>0</v>
      </c>
      <c r="M359">
        <v>0</v>
      </c>
      <c r="N359">
        <v>0</v>
      </c>
    </row>
    <row r="360" spans="1:14" x14ac:dyDescent="0.2">
      <c r="A360" t="s">
        <v>5238</v>
      </c>
      <c r="B360" t="s">
        <v>87</v>
      </c>
      <c r="C360" t="s">
        <v>199</v>
      </c>
      <c r="D360" t="s">
        <v>4887</v>
      </c>
      <c r="E360">
        <v>100</v>
      </c>
      <c r="F360">
        <v>11</v>
      </c>
      <c r="G360">
        <v>79</v>
      </c>
      <c r="H360">
        <v>9</v>
      </c>
      <c r="I360">
        <v>1</v>
      </c>
      <c r="J360">
        <v>128</v>
      </c>
      <c r="K360">
        <v>0</v>
      </c>
      <c r="L360">
        <v>0</v>
      </c>
      <c r="M360">
        <v>0</v>
      </c>
      <c r="N360">
        <v>0</v>
      </c>
    </row>
    <row r="361" spans="1:14" x14ac:dyDescent="0.2">
      <c r="A361" t="s">
        <v>5239</v>
      </c>
      <c r="B361" t="s">
        <v>87</v>
      </c>
      <c r="C361" t="s">
        <v>199</v>
      </c>
      <c r="D361" t="s">
        <v>4889</v>
      </c>
      <c r="E361">
        <v>128</v>
      </c>
      <c r="F361">
        <v>26</v>
      </c>
      <c r="G361">
        <v>102</v>
      </c>
      <c r="H361">
        <v>0</v>
      </c>
      <c r="I361">
        <v>0</v>
      </c>
      <c r="J361">
        <v>100</v>
      </c>
      <c r="K361">
        <v>0</v>
      </c>
      <c r="L361">
        <v>0</v>
      </c>
      <c r="M361">
        <v>0</v>
      </c>
      <c r="N361">
        <v>0</v>
      </c>
    </row>
    <row r="362" spans="1:14" x14ac:dyDescent="0.2">
      <c r="A362" t="s">
        <v>5240</v>
      </c>
      <c r="B362" t="s">
        <v>87</v>
      </c>
      <c r="C362" t="s">
        <v>199</v>
      </c>
      <c r="D362" t="s">
        <v>4871</v>
      </c>
      <c r="E362">
        <v>0</v>
      </c>
      <c r="F362">
        <v>0</v>
      </c>
      <c r="G362">
        <v>0</v>
      </c>
      <c r="H362">
        <v>0</v>
      </c>
      <c r="I362">
        <v>0</v>
      </c>
      <c r="J362">
        <v>0</v>
      </c>
      <c r="K362">
        <v>157</v>
      </c>
      <c r="L362">
        <v>153</v>
      </c>
      <c r="M362">
        <v>4</v>
      </c>
      <c r="N362">
        <v>0</v>
      </c>
    </row>
    <row r="363" spans="1:14" x14ac:dyDescent="0.2">
      <c r="A363" t="s">
        <v>5241</v>
      </c>
      <c r="B363" t="s">
        <v>87</v>
      </c>
      <c r="C363" t="s">
        <v>199</v>
      </c>
      <c r="D363" t="s">
        <v>4873</v>
      </c>
      <c r="E363">
        <v>0</v>
      </c>
      <c r="F363">
        <v>0</v>
      </c>
      <c r="G363">
        <v>0</v>
      </c>
      <c r="H363">
        <v>0</v>
      </c>
      <c r="I363">
        <v>0</v>
      </c>
      <c r="J363">
        <v>0</v>
      </c>
      <c r="K363">
        <v>134</v>
      </c>
      <c r="L363">
        <v>131</v>
      </c>
      <c r="M363">
        <v>3</v>
      </c>
      <c r="N363">
        <v>0</v>
      </c>
    </row>
    <row r="364" spans="1:14" x14ac:dyDescent="0.2">
      <c r="A364" t="s">
        <v>5242</v>
      </c>
      <c r="B364" t="s">
        <v>87</v>
      </c>
      <c r="C364" t="s">
        <v>200</v>
      </c>
      <c r="D364" t="s">
        <v>4875</v>
      </c>
      <c r="E364">
        <v>42</v>
      </c>
      <c r="F364">
        <v>13</v>
      </c>
      <c r="G364">
        <v>28</v>
      </c>
      <c r="H364">
        <v>0</v>
      </c>
      <c r="I364">
        <v>1</v>
      </c>
      <c r="J364">
        <v>45</v>
      </c>
      <c r="K364">
        <v>0</v>
      </c>
      <c r="L364">
        <v>0</v>
      </c>
      <c r="M364">
        <v>0</v>
      </c>
      <c r="N364">
        <v>0</v>
      </c>
    </row>
    <row r="365" spans="1:14" x14ac:dyDescent="0.2">
      <c r="A365" t="s">
        <v>5243</v>
      </c>
      <c r="B365" t="s">
        <v>87</v>
      </c>
      <c r="C365" t="s">
        <v>200</v>
      </c>
      <c r="D365" t="s">
        <v>4877</v>
      </c>
      <c r="E365">
        <v>87</v>
      </c>
      <c r="F365">
        <v>22</v>
      </c>
      <c r="G365">
        <v>64</v>
      </c>
      <c r="H365">
        <v>0</v>
      </c>
      <c r="I365">
        <v>1</v>
      </c>
      <c r="J365">
        <v>0</v>
      </c>
      <c r="K365">
        <v>0</v>
      </c>
      <c r="L365">
        <v>0</v>
      </c>
      <c r="M365">
        <v>0</v>
      </c>
      <c r="N365">
        <v>0</v>
      </c>
    </row>
    <row r="366" spans="1:14" x14ac:dyDescent="0.2">
      <c r="A366" t="s">
        <v>5244</v>
      </c>
      <c r="B366" t="s">
        <v>87</v>
      </c>
      <c r="C366" t="s">
        <v>200</v>
      </c>
      <c r="D366" t="s">
        <v>4879</v>
      </c>
      <c r="E366">
        <v>45</v>
      </c>
      <c r="F366">
        <v>9</v>
      </c>
      <c r="G366">
        <v>36</v>
      </c>
      <c r="H366">
        <v>0</v>
      </c>
      <c r="I366">
        <v>0</v>
      </c>
      <c r="J366">
        <v>42</v>
      </c>
      <c r="K366">
        <v>0</v>
      </c>
      <c r="L366">
        <v>0</v>
      </c>
      <c r="M366">
        <v>0</v>
      </c>
      <c r="N366">
        <v>0</v>
      </c>
    </row>
    <row r="367" spans="1:14" x14ac:dyDescent="0.2">
      <c r="A367" t="s">
        <v>5245</v>
      </c>
      <c r="B367" t="s">
        <v>87</v>
      </c>
      <c r="C367" t="s">
        <v>200</v>
      </c>
      <c r="D367" t="s">
        <v>4881</v>
      </c>
      <c r="E367">
        <v>87</v>
      </c>
      <c r="F367">
        <v>22</v>
      </c>
      <c r="G367">
        <v>64</v>
      </c>
      <c r="H367">
        <v>0</v>
      </c>
      <c r="I367">
        <v>1</v>
      </c>
      <c r="J367">
        <v>0</v>
      </c>
      <c r="K367">
        <v>0</v>
      </c>
      <c r="L367">
        <v>0</v>
      </c>
      <c r="M367">
        <v>0</v>
      </c>
      <c r="N367">
        <v>0</v>
      </c>
    </row>
    <row r="368" spans="1:14" x14ac:dyDescent="0.2">
      <c r="A368" t="s">
        <v>5246</v>
      </c>
      <c r="B368" t="s">
        <v>87</v>
      </c>
      <c r="C368" t="s">
        <v>200</v>
      </c>
      <c r="D368" t="s">
        <v>4883</v>
      </c>
      <c r="E368">
        <v>42</v>
      </c>
      <c r="F368">
        <v>14</v>
      </c>
      <c r="G368">
        <v>27</v>
      </c>
      <c r="H368">
        <v>0</v>
      </c>
      <c r="I368">
        <v>1</v>
      </c>
      <c r="J368">
        <v>45</v>
      </c>
      <c r="K368">
        <v>0</v>
      </c>
      <c r="L368">
        <v>0</v>
      </c>
      <c r="M368">
        <v>0</v>
      </c>
      <c r="N368">
        <v>0</v>
      </c>
    </row>
    <row r="369" spans="1:14" x14ac:dyDescent="0.2">
      <c r="A369" t="s">
        <v>5247</v>
      </c>
      <c r="B369" t="s">
        <v>87</v>
      </c>
      <c r="C369" t="s">
        <v>200</v>
      </c>
      <c r="D369" t="s">
        <v>4885</v>
      </c>
      <c r="E369">
        <v>45</v>
      </c>
      <c r="F369">
        <v>11</v>
      </c>
      <c r="G369">
        <v>34</v>
      </c>
      <c r="H369">
        <v>0</v>
      </c>
      <c r="I369">
        <v>0</v>
      </c>
      <c r="J369">
        <v>42</v>
      </c>
      <c r="K369">
        <v>0</v>
      </c>
      <c r="L369">
        <v>0</v>
      </c>
      <c r="M369">
        <v>0</v>
      </c>
      <c r="N369">
        <v>0</v>
      </c>
    </row>
    <row r="370" spans="1:14" x14ac:dyDescent="0.2">
      <c r="A370" t="s">
        <v>5248</v>
      </c>
      <c r="B370" t="s">
        <v>87</v>
      </c>
      <c r="C370" t="s">
        <v>200</v>
      </c>
      <c r="D370" t="s">
        <v>4887</v>
      </c>
      <c r="E370">
        <v>42</v>
      </c>
      <c r="F370">
        <v>13</v>
      </c>
      <c r="G370">
        <v>28</v>
      </c>
      <c r="H370">
        <v>0</v>
      </c>
      <c r="I370">
        <v>1</v>
      </c>
      <c r="J370">
        <v>45</v>
      </c>
      <c r="K370">
        <v>0</v>
      </c>
      <c r="L370">
        <v>0</v>
      </c>
      <c r="M370">
        <v>0</v>
      </c>
      <c r="N370">
        <v>0</v>
      </c>
    </row>
    <row r="371" spans="1:14" x14ac:dyDescent="0.2">
      <c r="A371" t="s">
        <v>5249</v>
      </c>
      <c r="B371" t="s">
        <v>87</v>
      </c>
      <c r="C371" t="s">
        <v>200</v>
      </c>
      <c r="D371" t="s">
        <v>4889</v>
      </c>
      <c r="E371">
        <v>45</v>
      </c>
      <c r="F371">
        <v>9</v>
      </c>
      <c r="G371">
        <v>36</v>
      </c>
      <c r="H371">
        <v>0</v>
      </c>
      <c r="I371">
        <v>0</v>
      </c>
      <c r="J371">
        <v>42</v>
      </c>
      <c r="K371">
        <v>0</v>
      </c>
      <c r="L371">
        <v>0</v>
      </c>
      <c r="M371">
        <v>0</v>
      </c>
      <c r="N371">
        <v>0</v>
      </c>
    </row>
    <row r="372" spans="1:14" x14ac:dyDescent="0.2">
      <c r="A372" t="s">
        <v>5250</v>
      </c>
      <c r="B372" t="s">
        <v>87</v>
      </c>
      <c r="C372" t="s">
        <v>200</v>
      </c>
      <c r="D372" t="s">
        <v>4871</v>
      </c>
      <c r="E372">
        <v>0</v>
      </c>
      <c r="F372">
        <v>0</v>
      </c>
      <c r="G372">
        <v>0</v>
      </c>
      <c r="H372">
        <v>0</v>
      </c>
      <c r="I372">
        <v>0</v>
      </c>
      <c r="J372">
        <v>0</v>
      </c>
      <c r="K372">
        <v>66</v>
      </c>
      <c r="L372">
        <v>65</v>
      </c>
      <c r="M372">
        <v>1</v>
      </c>
      <c r="N372">
        <v>0</v>
      </c>
    </row>
    <row r="373" spans="1:14" x14ac:dyDescent="0.2">
      <c r="A373" t="s">
        <v>5251</v>
      </c>
      <c r="B373" t="s">
        <v>87</v>
      </c>
      <c r="C373" t="s">
        <v>200</v>
      </c>
      <c r="D373" t="s">
        <v>4873</v>
      </c>
      <c r="E373">
        <v>0</v>
      </c>
      <c r="F373">
        <v>0</v>
      </c>
      <c r="G373">
        <v>0</v>
      </c>
      <c r="H373">
        <v>0</v>
      </c>
      <c r="I373">
        <v>0</v>
      </c>
      <c r="J373">
        <v>0</v>
      </c>
      <c r="K373">
        <v>59</v>
      </c>
      <c r="L373">
        <v>58</v>
      </c>
      <c r="M373">
        <v>1</v>
      </c>
      <c r="N373">
        <v>0</v>
      </c>
    </row>
    <row r="374" spans="1:14" x14ac:dyDescent="0.2">
      <c r="A374" t="s">
        <v>5252</v>
      </c>
      <c r="B374" t="s">
        <v>87</v>
      </c>
      <c r="C374" t="s">
        <v>201</v>
      </c>
      <c r="D374" t="s">
        <v>4875</v>
      </c>
      <c r="E374">
        <v>35</v>
      </c>
      <c r="F374">
        <v>10</v>
      </c>
      <c r="G374">
        <v>24</v>
      </c>
      <c r="H374">
        <v>1</v>
      </c>
      <c r="I374">
        <v>0</v>
      </c>
      <c r="J374">
        <v>35</v>
      </c>
      <c r="K374">
        <v>0</v>
      </c>
      <c r="L374">
        <v>0</v>
      </c>
      <c r="M374">
        <v>0</v>
      </c>
      <c r="N374">
        <v>0</v>
      </c>
    </row>
    <row r="375" spans="1:14" x14ac:dyDescent="0.2">
      <c r="A375" t="s">
        <v>5253</v>
      </c>
      <c r="B375" t="s">
        <v>87</v>
      </c>
      <c r="C375" t="s">
        <v>201</v>
      </c>
      <c r="D375" t="s">
        <v>4877</v>
      </c>
      <c r="E375">
        <v>70</v>
      </c>
      <c r="F375">
        <v>11</v>
      </c>
      <c r="G375">
        <v>57</v>
      </c>
      <c r="H375">
        <v>1</v>
      </c>
      <c r="I375">
        <v>1</v>
      </c>
      <c r="J375">
        <v>0</v>
      </c>
      <c r="K375">
        <v>0</v>
      </c>
      <c r="L375">
        <v>0</v>
      </c>
      <c r="M375">
        <v>0</v>
      </c>
      <c r="N375">
        <v>0</v>
      </c>
    </row>
    <row r="376" spans="1:14" x14ac:dyDescent="0.2">
      <c r="A376" t="s">
        <v>5254</v>
      </c>
      <c r="B376" t="s">
        <v>87</v>
      </c>
      <c r="C376" t="s">
        <v>201</v>
      </c>
      <c r="D376" t="s">
        <v>4879</v>
      </c>
      <c r="E376">
        <v>34</v>
      </c>
      <c r="F376">
        <v>4</v>
      </c>
      <c r="G376">
        <v>30</v>
      </c>
      <c r="H376">
        <v>0</v>
      </c>
      <c r="I376">
        <v>0</v>
      </c>
      <c r="J376">
        <v>36</v>
      </c>
      <c r="K376">
        <v>0</v>
      </c>
      <c r="L376">
        <v>0</v>
      </c>
      <c r="M376">
        <v>0</v>
      </c>
      <c r="N376">
        <v>0</v>
      </c>
    </row>
    <row r="377" spans="1:14" x14ac:dyDescent="0.2">
      <c r="A377" t="s">
        <v>5255</v>
      </c>
      <c r="B377" t="s">
        <v>87</v>
      </c>
      <c r="C377" t="s">
        <v>201</v>
      </c>
      <c r="D377" t="s">
        <v>4881</v>
      </c>
      <c r="E377">
        <v>70</v>
      </c>
      <c r="F377">
        <v>11</v>
      </c>
      <c r="G377">
        <v>57</v>
      </c>
      <c r="H377">
        <v>1</v>
      </c>
      <c r="I377">
        <v>1</v>
      </c>
      <c r="J377">
        <v>0</v>
      </c>
      <c r="K377">
        <v>0</v>
      </c>
      <c r="L377">
        <v>0</v>
      </c>
      <c r="M377">
        <v>0</v>
      </c>
      <c r="N377">
        <v>0</v>
      </c>
    </row>
    <row r="378" spans="1:14" x14ac:dyDescent="0.2">
      <c r="A378" t="s">
        <v>5256</v>
      </c>
      <c r="B378" t="s">
        <v>87</v>
      </c>
      <c r="C378" t="s">
        <v>201</v>
      </c>
      <c r="D378" t="s">
        <v>4883</v>
      </c>
      <c r="E378">
        <v>35</v>
      </c>
      <c r="F378">
        <v>10</v>
      </c>
      <c r="G378">
        <v>23</v>
      </c>
      <c r="H378">
        <v>1</v>
      </c>
      <c r="I378">
        <v>1</v>
      </c>
      <c r="J378">
        <v>35</v>
      </c>
      <c r="K378">
        <v>0</v>
      </c>
      <c r="L378">
        <v>0</v>
      </c>
      <c r="M378">
        <v>0</v>
      </c>
      <c r="N378">
        <v>0</v>
      </c>
    </row>
    <row r="379" spans="1:14" x14ac:dyDescent="0.2">
      <c r="A379" t="s">
        <v>5257</v>
      </c>
      <c r="B379" t="s">
        <v>87</v>
      </c>
      <c r="C379" t="s">
        <v>201</v>
      </c>
      <c r="D379" t="s">
        <v>4885</v>
      </c>
      <c r="E379">
        <v>35</v>
      </c>
      <c r="F379">
        <v>7</v>
      </c>
      <c r="G379">
        <v>28</v>
      </c>
      <c r="H379">
        <v>0</v>
      </c>
      <c r="I379">
        <v>0</v>
      </c>
      <c r="J379">
        <v>35</v>
      </c>
      <c r="K379">
        <v>0</v>
      </c>
      <c r="L379">
        <v>0</v>
      </c>
      <c r="M379">
        <v>0</v>
      </c>
      <c r="N379">
        <v>0</v>
      </c>
    </row>
    <row r="380" spans="1:14" x14ac:dyDescent="0.2">
      <c r="A380" t="s">
        <v>5258</v>
      </c>
      <c r="B380" t="s">
        <v>87</v>
      </c>
      <c r="C380" t="s">
        <v>201</v>
      </c>
      <c r="D380" t="s">
        <v>4887</v>
      </c>
      <c r="E380">
        <v>35</v>
      </c>
      <c r="F380">
        <v>7</v>
      </c>
      <c r="G380">
        <v>27</v>
      </c>
      <c r="H380">
        <v>1</v>
      </c>
      <c r="I380">
        <v>0</v>
      </c>
      <c r="J380">
        <v>35</v>
      </c>
      <c r="K380">
        <v>0</v>
      </c>
      <c r="L380">
        <v>0</v>
      </c>
      <c r="M380">
        <v>0</v>
      </c>
      <c r="N380">
        <v>0</v>
      </c>
    </row>
    <row r="381" spans="1:14" x14ac:dyDescent="0.2">
      <c r="A381" t="s">
        <v>5259</v>
      </c>
      <c r="B381" t="s">
        <v>87</v>
      </c>
      <c r="C381" t="s">
        <v>201</v>
      </c>
      <c r="D381" t="s">
        <v>4889</v>
      </c>
      <c r="E381">
        <v>35</v>
      </c>
      <c r="F381">
        <v>4</v>
      </c>
      <c r="G381">
        <v>31</v>
      </c>
      <c r="H381">
        <v>0</v>
      </c>
      <c r="I381">
        <v>0</v>
      </c>
      <c r="J381">
        <v>35</v>
      </c>
      <c r="K381">
        <v>0</v>
      </c>
      <c r="L381">
        <v>0</v>
      </c>
      <c r="M381">
        <v>0</v>
      </c>
      <c r="N381">
        <v>0</v>
      </c>
    </row>
    <row r="382" spans="1:14" x14ac:dyDescent="0.2">
      <c r="A382" t="s">
        <v>5260</v>
      </c>
      <c r="B382" t="s">
        <v>87</v>
      </c>
      <c r="C382" t="s">
        <v>201</v>
      </c>
      <c r="D382" t="s">
        <v>4871</v>
      </c>
      <c r="E382">
        <v>0</v>
      </c>
      <c r="F382">
        <v>0</v>
      </c>
      <c r="G382">
        <v>0</v>
      </c>
      <c r="H382">
        <v>0</v>
      </c>
      <c r="I382">
        <v>0</v>
      </c>
      <c r="J382">
        <v>0</v>
      </c>
      <c r="K382">
        <v>58</v>
      </c>
      <c r="L382">
        <v>58</v>
      </c>
      <c r="M382">
        <v>0</v>
      </c>
      <c r="N382">
        <v>0</v>
      </c>
    </row>
    <row r="383" spans="1:14" x14ac:dyDescent="0.2">
      <c r="A383" t="s">
        <v>5261</v>
      </c>
      <c r="B383" t="s">
        <v>87</v>
      </c>
      <c r="C383" t="s">
        <v>201</v>
      </c>
      <c r="D383" t="s">
        <v>4873</v>
      </c>
      <c r="E383">
        <v>0</v>
      </c>
      <c r="F383">
        <v>0</v>
      </c>
      <c r="G383">
        <v>0</v>
      </c>
      <c r="H383">
        <v>0</v>
      </c>
      <c r="I383">
        <v>0</v>
      </c>
      <c r="J383">
        <v>0</v>
      </c>
      <c r="K383">
        <v>48</v>
      </c>
      <c r="L383">
        <v>48</v>
      </c>
      <c r="M383">
        <v>0</v>
      </c>
      <c r="N383">
        <v>0</v>
      </c>
    </row>
    <row r="384" spans="1:14" x14ac:dyDescent="0.2">
      <c r="A384" t="s">
        <v>5262</v>
      </c>
      <c r="B384" t="s">
        <v>87</v>
      </c>
      <c r="C384" t="s">
        <v>202</v>
      </c>
      <c r="D384" t="s">
        <v>4875</v>
      </c>
      <c r="E384">
        <v>28</v>
      </c>
      <c r="F384">
        <v>8</v>
      </c>
      <c r="G384">
        <v>19</v>
      </c>
      <c r="H384">
        <v>1</v>
      </c>
      <c r="I384">
        <v>0</v>
      </c>
      <c r="J384">
        <v>32</v>
      </c>
      <c r="K384">
        <v>0</v>
      </c>
      <c r="L384">
        <v>0</v>
      </c>
      <c r="M384">
        <v>0</v>
      </c>
      <c r="N384">
        <v>0</v>
      </c>
    </row>
    <row r="385" spans="1:14" x14ac:dyDescent="0.2">
      <c r="A385" t="s">
        <v>5263</v>
      </c>
      <c r="B385" t="s">
        <v>87</v>
      </c>
      <c r="C385" t="s">
        <v>202</v>
      </c>
      <c r="D385" t="s">
        <v>4877</v>
      </c>
      <c r="E385">
        <v>60</v>
      </c>
      <c r="F385">
        <v>10</v>
      </c>
      <c r="G385">
        <v>48</v>
      </c>
      <c r="H385">
        <v>1</v>
      </c>
      <c r="I385">
        <v>1</v>
      </c>
      <c r="J385">
        <v>0</v>
      </c>
      <c r="K385">
        <v>0</v>
      </c>
      <c r="L385">
        <v>0</v>
      </c>
      <c r="M385">
        <v>0</v>
      </c>
      <c r="N385">
        <v>0</v>
      </c>
    </row>
    <row r="386" spans="1:14" x14ac:dyDescent="0.2">
      <c r="A386" t="s">
        <v>5264</v>
      </c>
      <c r="B386" t="s">
        <v>87</v>
      </c>
      <c r="C386" t="s">
        <v>202</v>
      </c>
      <c r="D386" t="s">
        <v>4879</v>
      </c>
      <c r="E386">
        <v>31</v>
      </c>
      <c r="F386">
        <v>5</v>
      </c>
      <c r="G386">
        <v>26</v>
      </c>
      <c r="H386">
        <v>0</v>
      </c>
      <c r="I386">
        <v>0</v>
      </c>
      <c r="J386">
        <v>29</v>
      </c>
      <c r="K386">
        <v>0</v>
      </c>
      <c r="L386">
        <v>0</v>
      </c>
      <c r="M386">
        <v>0</v>
      </c>
      <c r="N386">
        <v>0</v>
      </c>
    </row>
    <row r="387" spans="1:14" x14ac:dyDescent="0.2">
      <c r="A387" t="s">
        <v>5265</v>
      </c>
      <c r="B387" t="s">
        <v>87</v>
      </c>
      <c r="C387" t="s">
        <v>202</v>
      </c>
      <c r="D387" t="s">
        <v>4881</v>
      </c>
      <c r="E387">
        <v>60</v>
      </c>
      <c r="F387">
        <v>10</v>
      </c>
      <c r="G387">
        <v>48</v>
      </c>
      <c r="H387">
        <v>1</v>
      </c>
      <c r="I387">
        <v>1</v>
      </c>
      <c r="J387">
        <v>0</v>
      </c>
      <c r="K387">
        <v>0</v>
      </c>
      <c r="L387">
        <v>0</v>
      </c>
      <c r="M387">
        <v>0</v>
      </c>
      <c r="N387">
        <v>0</v>
      </c>
    </row>
    <row r="388" spans="1:14" x14ac:dyDescent="0.2">
      <c r="A388" t="s">
        <v>5266</v>
      </c>
      <c r="B388" t="s">
        <v>87</v>
      </c>
      <c r="C388" t="s">
        <v>202</v>
      </c>
      <c r="D388" t="s">
        <v>4883</v>
      </c>
      <c r="E388">
        <v>28</v>
      </c>
      <c r="F388">
        <v>6</v>
      </c>
      <c r="G388">
        <v>20</v>
      </c>
      <c r="H388">
        <v>1</v>
      </c>
      <c r="I388">
        <v>1</v>
      </c>
      <c r="J388">
        <v>32</v>
      </c>
      <c r="K388">
        <v>0</v>
      </c>
      <c r="L388">
        <v>0</v>
      </c>
      <c r="M388">
        <v>0</v>
      </c>
      <c r="N388">
        <v>0</v>
      </c>
    </row>
    <row r="389" spans="1:14" x14ac:dyDescent="0.2">
      <c r="A389" t="s">
        <v>5267</v>
      </c>
      <c r="B389" t="s">
        <v>87</v>
      </c>
      <c r="C389" t="s">
        <v>202</v>
      </c>
      <c r="D389" t="s">
        <v>4885</v>
      </c>
      <c r="E389">
        <v>32</v>
      </c>
      <c r="F389">
        <v>7</v>
      </c>
      <c r="G389">
        <v>25</v>
      </c>
      <c r="H389">
        <v>0</v>
      </c>
      <c r="I389">
        <v>0</v>
      </c>
      <c r="J389">
        <v>28</v>
      </c>
      <c r="K389">
        <v>0</v>
      </c>
      <c r="L389">
        <v>0</v>
      </c>
      <c r="M389">
        <v>0</v>
      </c>
      <c r="N389">
        <v>0</v>
      </c>
    </row>
    <row r="390" spans="1:14" x14ac:dyDescent="0.2">
      <c r="A390" t="s">
        <v>5268</v>
      </c>
      <c r="B390" t="s">
        <v>87</v>
      </c>
      <c r="C390" t="s">
        <v>202</v>
      </c>
      <c r="D390" t="s">
        <v>4887</v>
      </c>
      <c r="E390">
        <v>28</v>
      </c>
      <c r="F390">
        <v>5</v>
      </c>
      <c r="G390">
        <v>22</v>
      </c>
      <c r="H390">
        <v>1</v>
      </c>
      <c r="I390">
        <v>0</v>
      </c>
      <c r="J390">
        <v>32</v>
      </c>
      <c r="K390">
        <v>0</v>
      </c>
      <c r="L390">
        <v>0</v>
      </c>
      <c r="M390">
        <v>0</v>
      </c>
      <c r="N390">
        <v>0</v>
      </c>
    </row>
    <row r="391" spans="1:14" x14ac:dyDescent="0.2">
      <c r="A391" t="s">
        <v>5269</v>
      </c>
      <c r="B391" t="s">
        <v>87</v>
      </c>
      <c r="C391" t="s">
        <v>202</v>
      </c>
      <c r="D391" t="s">
        <v>4889</v>
      </c>
      <c r="E391">
        <v>32</v>
      </c>
      <c r="F391">
        <v>5</v>
      </c>
      <c r="G391">
        <v>27</v>
      </c>
      <c r="H391">
        <v>0</v>
      </c>
      <c r="I391">
        <v>0</v>
      </c>
      <c r="J391">
        <v>28</v>
      </c>
      <c r="K391">
        <v>0</v>
      </c>
      <c r="L391">
        <v>0</v>
      </c>
      <c r="M391">
        <v>0</v>
      </c>
      <c r="N391">
        <v>0</v>
      </c>
    </row>
    <row r="392" spans="1:14" x14ac:dyDescent="0.2">
      <c r="A392" t="s">
        <v>5270</v>
      </c>
      <c r="B392" t="s">
        <v>87</v>
      </c>
      <c r="C392" t="s">
        <v>202</v>
      </c>
      <c r="D392" t="s">
        <v>4871</v>
      </c>
      <c r="E392">
        <v>0</v>
      </c>
      <c r="F392">
        <v>0</v>
      </c>
      <c r="G392">
        <v>0</v>
      </c>
      <c r="H392">
        <v>0</v>
      </c>
      <c r="I392">
        <v>0</v>
      </c>
      <c r="J392">
        <v>0</v>
      </c>
      <c r="K392">
        <v>37</v>
      </c>
      <c r="L392">
        <v>36</v>
      </c>
      <c r="M392">
        <v>1</v>
      </c>
      <c r="N392">
        <v>0</v>
      </c>
    </row>
    <row r="393" spans="1:14" x14ac:dyDescent="0.2">
      <c r="A393" t="s">
        <v>5271</v>
      </c>
      <c r="B393" t="s">
        <v>87</v>
      </c>
      <c r="C393" t="s">
        <v>202</v>
      </c>
      <c r="D393" t="s">
        <v>4873</v>
      </c>
      <c r="E393">
        <v>0</v>
      </c>
      <c r="F393">
        <v>0</v>
      </c>
      <c r="G393">
        <v>0</v>
      </c>
      <c r="H393">
        <v>0</v>
      </c>
      <c r="I393">
        <v>0</v>
      </c>
      <c r="J393">
        <v>0</v>
      </c>
      <c r="K393">
        <v>27</v>
      </c>
      <c r="L393">
        <v>26</v>
      </c>
      <c r="M393">
        <v>1</v>
      </c>
      <c r="N393">
        <v>0</v>
      </c>
    </row>
    <row r="394" spans="1:14" x14ac:dyDescent="0.2">
      <c r="A394" t="s">
        <v>5272</v>
      </c>
      <c r="B394" t="s">
        <v>87</v>
      </c>
      <c r="C394" t="s">
        <v>203</v>
      </c>
      <c r="D394" t="s">
        <v>4875</v>
      </c>
      <c r="E394">
        <v>21</v>
      </c>
      <c r="F394">
        <v>3</v>
      </c>
      <c r="G394">
        <v>14</v>
      </c>
      <c r="H394">
        <v>3</v>
      </c>
      <c r="I394">
        <v>1</v>
      </c>
      <c r="J394">
        <v>27</v>
      </c>
      <c r="K394">
        <v>0</v>
      </c>
      <c r="L394">
        <v>0</v>
      </c>
      <c r="M394">
        <v>0</v>
      </c>
      <c r="N394">
        <v>0</v>
      </c>
    </row>
    <row r="395" spans="1:14" x14ac:dyDescent="0.2">
      <c r="A395" t="s">
        <v>5273</v>
      </c>
      <c r="B395" t="s">
        <v>87</v>
      </c>
      <c r="C395" t="s">
        <v>203</v>
      </c>
      <c r="D395" t="s">
        <v>4877</v>
      </c>
      <c r="E395">
        <v>48</v>
      </c>
      <c r="F395">
        <v>7</v>
      </c>
      <c r="G395">
        <v>37</v>
      </c>
      <c r="H395">
        <v>3</v>
      </c>
      <c r="I395">
        <v>1</v>
      </c>
      <c r="J395">
        <v>0</v>
      </c>
      <c r="K395">
        <v>0</v>
      </c>
      <c r="L395">
        <v>0</v>
      </c>
      <c r="M395">
        <v>0</v>
      </c>
      <c r="N395">
        <v>0</v>
      </c>
    </row>
    <row r="396" spans="1:14" x14ac:dyDescent="0.2">
      <c r="A396" t="s">
        <v>5274</v>
      </c>
      <c r="B396" t="s">
        <v>87</v>
      </c>
      <c r="C396" t="s">
        <v>203</v>
      </c>
      <c r="D396" t="s">
        <v>4879</v>
      </c>
      <c r="E396">
        <v>27</v>
      </c>
      <c r="F396">
        <v>3</v>
      </c>
      <c r="G396">
        <v>24</v>
      </c>
      <c r="H396">
        <v>0</v>
      </c>
      <c r="I396">
        <v>0</v>
      </c>
      <c r="J396">
        <v>21</v>
      </c>
      <c r="K396">
        <v>0</v>
      </c>
      <c r="L396">
        <v>0</v>
      </c>
      <c r="M396">
        <v>0</v>
      </c>
      <c r="N396">
        <v>0</v>
      </c>
    </row>
    <row r="397" spans="1:14" x14ac:dyDescent="0.2">
      <c r="A397" t="s">
        <v>5275</v>
      </c>
      <c r="B397" t="s">
        <v>87</v>
      </c>
      <c r="C397" t="s">
        <v>203</v>
      </c>
      <c r="D397" t="s">
        <v>4881</v>
      </c>
      <c r="E397">
        <v>48</v>
      </c>
      <c r="F397">
        <v>6</v>
      </c>
      <c r="G397">
        <v>38</v>
      </c>
      <c r="H397">
        <v>3</v>
      </c>
      <c r="I397">
        <v>1</v>
      </c>
      <c r="J397">
        <v>0</v>
      </c>
      <c r="K397">
        <v>0</v>
      </c>
      <c r="L397">
        <v>0</v>
      </c>
      <c r="M397">
        <v>0</v>
      </c>
      <c r="N397">
        <v>0</v>
      </c>
    </row>
    <row r="398" spans="1:14" x14ac:dyDescent="0.2">
      <c r="A398" t="s">
        <v>5276</v>
      </c>
      <c r="B398" t="s">
        <v>87</v>
      </c>
      <c r="C398" t="s">
        <v>203</v>
      </c>
      <c r="D398" t="s">
        <v>4883</v>
      </c>
      <c r="E398">
        <v>21</v>
      </c>
      <c r="F398">
        <v>3</v>
      </c>
      <c r="G398">
        <v>14</v>
      </c>
      <c r="H398">
        <v>3</v>
      </c>
      <c r="I398">
        <v>1</v>
      </c>
      <c r="J398">
        <v>27</v>
      </c>
      <c r="K398">
        <v>0</v>
      </c>
      <c r="L398">
        <v>0</v>
      </c>
      <c r="M398">
        <v>0</v>
      </c>
      <c r="N398">
        <v>0</v>
      </c>
    </row>
    <row r="399" spans="1:14" x14ac:dyDescent="0.2">
      <c r="A399" t="s">
        <v>5277</v>
      </c>
      <c r="B399" t="s">
        <v>87</v>
      </c>
      <c r="C399" t="s">
        <v>203</v>
      </c>
      <c r="D399" t="s">
        <v>4885</v>
      </c>
      <c r="E399">
        <v>27</v>
      </c>
      <c r="F399">
        <v>4</v>
      </c>
      <c r="G399">
        <v>23</v>
      </c>
      <c r="H399">
        <v>0</v>
      </c>
      <c r="I399">
        <v>0</v>
      </c>
      <c r="J399">
        <v>21</v>
      </c>
      <c r="K399">
        <v>0</v>
      </c>
      <c r="L399">
        <v>0</v>
      </c>
      <c r="M399">
        <v>0</v>
      </c>
      <c r="N399">
        <v>0</v>
      </c>
    </row>
    <row r="400" spans="1:14" x14ac:dyDescent="0.2">
      <c r="A400" t="s">
        <v>5278</v>
      </c>
      <c r="B400" t="s">
        <v>87</v>
      </c>
      <c r="C400" t="s">
        <v>203</v>
      </c>
      <c r="D400" t="s">
        <v>4887</v>
      </c>
      <c r="E400">
        <v>21</v>
      </c>
      <c r="F400">
        <v>3</v>
      </c>
      <c r="G400">
        <v>14</v>
      </c>
      <c r="H400">
        <v>3</v>
      </c>
      <c r="I400">
        <v>1</v>
      </c>
      <c r="J400">
        <v>27</v>
      </c>
      <c r="K400">
        <v>0</v>
      </c>
      <c r="L400">
        <v>0</v>
      </c>
      <c r="M400">
        <v>0</v>
      </c>
      <c r="N400">
        <v>0</v>
      </c>
    </row>
    <row r="401" spans="1:14" x14ac:dyDescent="0.2">
      <c r="A401" t="s">
        <v>5279</v>
      </c>
      <c r="B401" t="s">
        <v>87</v>
      </c>
      <c r="C401" t="s">
        <v>203</v>
      </c>
      <c r="D401" t="s">
        <v>4889</v>
      </c>
      <c r="E401">
        <v>27</v>
      </c>
      <c r="F401">
        <v>3</v>
      </c>
      <c r="G401">
        <v>24</v>
      </c>
      <c r="H401">
        <v>0</v>
      </c>
      <c r="I401">
        <v>0</v>
      </c>
      <c r="J401">
        <v>21</v>
      </c>
      <c r="K401">
        <v>0</v>
      </c>
      <c r="L401">
        <v>0</v>
      </c>
      <c r="M401">
        <v>0</v>
      </c>
      <c r="N401">
        <v>0</v>
      </c>
    </row>
    <row r="402" spans="1:14" x14ac:dyDescent="0.2">
      <c r="A402" t="s">
        <v>5280</v>
      </c>
      <c r="B402" t="s">
        <v>87</v>
      </c>
      <c r="C402" t="s">
        <v>203</v>
      </c>
      <c r="D402" t="s">
        <v>4871</v>
      </c>
      <c r="E402">
        <v>0</v>
      </c>
      <c r="F402">
        <v>0</v>
      </c>
      <c r="G402">
        <v>0</v>
      </c>
      <c r="H402">
        <v>0</v>
      </c>
      <c r="I402">
        <v>0</v>
      </c>
      <c r="J402">
        <v>0</v>
      </c>
      <c r="K402">
        <v>32</v>
      </c>
      <c r="L402">
        <v>32</v>
      </c>
      <c r="M402">
        <v>0</v>
      </c>
      <c r="N402">
        <v>0</v>
      </c>
    </row>
    <row r="403" spans="1:14" x14ac:dyDescent="0.2">
      <c r="A403" t="s">
        <v>5281</v>
      </c>
      <c r="B403" t="s">
        <v>87</v>
      </c>
      <c r="C403" t="s">
        <v>203</v>
      </c>
      <c r="D403" t="s">
        <v>4873</v>
      </c>
      <c r="E403">
        <v>0</v>
      </c>
      <c r="F403">
        <v>0</v>
      </c>
      <c r="G403">
        <v>0</v>
      </c>
      <c r="H403">
        <v>0</v>
      </c>
      <c r="I403">
        <v>0</v>
      </c>
      <c r="J403">
        <v>0</v>
      </c>
      <c r="K403">
        <v>24</v>
      </c>
      <c r="L403">
        <v>24</v>
      </c>
      <c r="M403">
        <v>0</v>
      </c>
      <c r="N403">
        <v>0</v>
      </c>
    </row>
    <row r="404" spans="1:14" x14ac:dyDescent="0.2">
      <c r="A404" t="s">
        <v>5282</v>
      </c>
      <c r="B404" t="s">
        <v>87</v>
      </c>
      <c r="C404" t="s">
        <v>204</v>
      </c>
      <c r="D404" t="s">
        <v>4875</v>
      </c>
      <c r="E404">
        <v>32</v>
      </c>
      <c r="F404">
        <v>3</v>
      </c>
      <c r="G404">
        <v>27</v>
      </c>
      <c r="H404">
        <v>2</v>
      </c>
      <c r="I404">
        <v>0</v>
      </c>
      <c r="J404">
        <v>74</v>
      </c>
      <c r="K404">
        <v>0</v>
      </c>
      <c r="L404">
        <v>0</v>
      </c>
      <c r="M404">
        <v>0</v>
      </c>
      <c r="N404">
        <v>0</v>
      </c>
    </row>
    <row r="405" spans="1:14" x14ac:dyDescent="0.2">
      <c r="A405" t="s">
        <v>5283</v>
      </c>
      <c r="B405" t="s">
        <v>87</v>
      </c>
      <c r="C405" t="s">
        <v>204</v>
      </c>
      <c r="D405" t="s">
        <v>4877</v>
      </c>
      <c r="E405">
        <v>106</v>
      </c>
      <c r="F405">
        <v>14</v>
      </c>
      <c r="G405">
        <v>88</v>
      </c>
      <c r="H405">
        <v>3</v>
      </c>
      <c r="I405">
        <v>1</v>
      </c>
      <c r="J405">
        <v>0</v>
      </c>
      <c r="K405">
        <v>0</v>
      </c>
      <c r="L405">
        <v>0</v>
      </c>
      <c r="M405">
        <v>0</v>
      </c>
      <c r="N405">
        <v>0</v>
      </c>
    </row>
    <row r="406" spans="1:14" x14ac:dyDescent="0.2">
      <c r="A406" t="s">
        <v>5284</v>
      </c>
      <c r="B406" t="s">
        <v>87</v>
      </c>
      <c r="C406" t="s">
        <v>204</v>
      </c>
      <c r="D406" t="s">
        <v>4879</v>
      </c>
      <c r="E406">
        <v>74</v>
      </c>
      <c r="F406">
        <v>12</v>
      </c>
      <c r="G406">
        <v>62</v>
      </c>
      <c r="H406">
        <v>0</v>
      </c>
      <c r="I406">
        <v>0</v>
      </c>
      <c r="J406">
        <v>32</v>
      </c>
      <c r="K406">
        <v>0</v>
      </c>
      <c r="L406">
        <v>0</v>
      </c>
      <c r="M406">
        <v>0</v>
      </c>
      <c r="N406">
        <v>0</v>
      </c>
    </row>
    <row r="407" spans="1:14" x14ac:dyDescent="0.2">
      <c r="A407" t="s">
        <v>5285</v>
      </c>
      <c r="B407" t="s">
        <v>87</v>
      </c>
      <c r="C407" t="s">
        <v>204</v>
      </c>
      <c r="D407" t="s">
        <v>4881</v>
      </c>
      <c r="E407">
        <v>106</v>
      </c>
      <c r="F407">
        <v>14</v>
      </c>
      <c r="G407">
        <v>88</v>
      </c>
      <c r="H407">
        <v>3</v>
      </c>
      <c r="I407">
        <v>1</v>
      </c>
      <c r="J407">
        <v>0</v>
      </c>
      <c r="K407">
        <v>0</v>
      </c>
      <c r="L407">
        <v>0</v>
      </c>
      <c r="M407">
        <v>0</v>
      </c>
      <c r="N407">
        <v>0</v>
      </c>
    </row>
    <row r="408" spans="1:14" x14ac:dyDescent="0.2">
      <c r="A408" t="s">
        <v>5286</v>
      </c>
      <c r="B408" t="s">
        <v>87</v>
      </c>
      <c r="C408" t="s">
        <v>204</v>
      </c>
      <c r="D408" t="s">
        <v>4883</v>
      </c>
      <c r="E408">
        <v>32</v>
      </c>
      <c r="F408">
        <v>2</v>
      </c>
      <c r="G408">
        <v>26</v>
      </c>
      <c r="H408">
        <v>3</v>
      </c>
      <c r="I408">
        <v>1</v>
      </c>
      <c r="J408">
        <v>74</v>
      </c>
      <c r="K408">
        <v>0</v>
      </c>
      <c r="L408">
        <v>0</v>
      </c>
      <c r="M408">
        <v>0</v>
      </c>
      <c r="N408">
        <v>0</v>
      </c>
    </row>
    <row r="409" spans="1:14" x14ac:dyDescent="0.2">
      <c r="A409" t="s">
        <v>5287</v>
      </c>
      <c r="B409" t="s">
        <v>87</v>
      </c>
      <c r="C409" t="s">
        <v>204</v>
      </c>
      <c r="D409" t="s">
        <v>4885</v>
      </c>
      <c r="E409">
        <v>74</v>
      </c>
      <c r="F409">
        <v>13</v>
      </c>
      <c r="G409">
        <v>61</v>
      </c>
      <c r="H409">
        <v>0</v>
      </c>
      <c r="I409">
        <v>0</v>
      </c>
      <c r="J409">
        <v>32</v>
      </c>
      <c r="K409">
        <v>0</v>
      </c>
      <c r="L409">
        <v>0</v>
      </c>
      <c r="M409">
        <v>0</v>
      </c>
      <c r="N409">
        <v>0</v>
      </c>
    </row>
    <row r="410" spans="1:14" x14ac:dyDescent="0.2">
      <c r="A410" t="s">
        <v>5288</v>
      </c>
      <c r="B410" t="s">
        <v>87</v>
      </c>
      <c r="C410" t="s">
        <v>204</v>
      </c>
      <c r="D410" t="s">
        <v>4887</v>
      </c>
      <c r="E410">
        <v>32</v>
      </c>
      <c r="F410">
        <v>2</v>
      </c>
      <c r="G410">
        <v>28</v>
      </c>
      <c r="H410">
        <v>2</v>
      </c>
      <c r="I410">
        <v>0</v>
      </c>
      <c r="J410">
        <v>74</v>
      </c>
      <c r="K410">
        <v>0</v>
      </c>
      <c r="L410">
        <v>0</v>
      </c>
      <c r="M410">
        <v>0</v>
      </c>
      <c r="N410">
        <v>0</v>
      </c>
    </row>
    <row r="411" spans="1:14" x14ac:dyDescent="0.2">
      <c r="A411" t="s">
        <v>5289</v>
      </c>
      <c r="B411" t="s">
        <v>87</v>
      </c>
      <c r="C411" t="s">
        <v>204</v>
      </c>
      <c r="D411" t="s">
        <v>4889</v>
      </c>
      <c r="E411">
        <v>74</v>
      </c>
      <c r="F411">
        <v>12</v>
      </c>
      <c r="G411">
        <v>62</v>
      </c>
      <c r="H411">
        <v>0</v>
      </c>
      <c r="I411">
        <v>0</v>
      </c>
      <c r="J411">
        <v>32</v>
      </c>
      <c r="K411">
        <v>0</v>
      </c>
      <c r="L411">
        <v>0</v>
      </c>
      <c r="M411">
        <v>0</v>
      </c>
      <c r="N411">
        <v>0</v>
      </c>
    </row>
    <row r="412" spans="1:14" x14ac:dyDescent="0.2">
      <c r="A412" t="s">
        <v>5290</v>
      </c>
      <c r="B412" t="s">
        <v>87</v>
      </c>
      <c r="C412" t="s">
        <v>204</v>
      </c>
      <c r="D412" t="s">
        <v>4871</v>
      </c>
      <c r="E412">
        <v>0</v>
      </c>
      <c r="F412">
        <v>0</v>
      </c>
      <c r="G412">
        <v>0</v>
      </c>
      <c r="H412">
        <v>0</v>
      </c>
      <c r="I412">
        <v>0</v>
      </c>
      <c r="J412">
        <v>0</v>
      </c>
      <c r="K412">
        <v>80</v>
      </c>
      <c r="L412">
        <v>79</v>
      </c>
      <c r="M412">
        <v>1</v>
      </c>
      <c r="N412">
        <v>0</v>
      </c>
    </row>
    <row r="413" spans="1:14" x14ac:dyDescent="0.2">
      <c r="A413" t="s">
        <v>5291</v>
      </c>
      <c r="B413" t="s">
        <v>87</v>
      </c>
      <c r="C413" t="s">
        <v>204</v>
      </c>
      <c r="D413" t="s">
        <v>4873</v>
      </c>
      <c r="E413">
        <v>0</v>
      </c>
      <c r="F413">
        <v>0</v>
      </c>
      <c r="G413">
        <v>0</v>
      </c>
      <c r="H413">
        <v>0</v>
      </c>
      <c r="I413">
        <v>0</v>
      </c>
      <c r="J413">
        <v>0</v>
      </c>
      <c r="K413">
        <v>54</v>
      </c>
      <c r="L413">
        <v>53</v>
      </c>
      <c r="M413">
        <v>1</v>
      </c>
      <c r="N413">
        <v>0</v>
      </c>
    </row>
    <row r="414" spans="1:14" x14ac:dyDescent="0.2">
      <c r="A414" t="s">
        <v>5292</v>
      </c>
      <c r="B414" t="s">
        <v>87</v>
      </c>
      <c r="C414" t="s">
        <v>205</v>
      </c>
      <c r="D414" t="s">
        <v>4875</v>
      </c>
      <c r="E414">
        <v>14</v>
      </c>
      <c r="F414">
        <v>0</v>
      </c>
      <c r="G414">
        <v>13</v>
      </c>
      <c r="H414">
        <v>1</v>
      </c>
      <c r="I414">
        <v>0</v>
      </c>
      <c r="J414">
        <v>15</v>
      </c>
      <c r="K414">
        <v>0</v>
      </c>
      <c r="L414">
        <v>0</v>
      </c>
      <c r="M414">
        <v>0</v>
      </c>
      <c r="N414">
        <v>0</v>
      </c>
    </row>
    <row r="415" spans="1:14" x14ac:dyDescent="0.2">
      <c r="A415" t="s">
        <v>5293</v>
      </c>
      <c r="B415" t="s">
        <v>87</v>
      </c>
      <c r="C415" t="s">
        <v>205</v>
      </c>
      <c r="D415" t="s">
        <v>4877</v>
      </c>
      <c r="E415">
        <v>29</v>
      </c>
      <c r="F415">
        <v>2</v>
      </c>
      <c r="G415">
        <v>26</v>
      </c>
      <c r="H415">
        <v>1</v>
      </c>
      <c r="I415">
        <v>0</v>
      </c>
      <c r="J415">
        <v>0</v>
      </c>
      <c r="K415">
        <v>0</v>
      </c>
      <c r="L415">
        <v>0</v>
      </c>
      <c r="M415">
        <v>0</v>
      </c>
      <c r="N415">
        <v>0</v>
      </c>
    </row>
    <row r="416" spans="1:14" x14ac:dyDescent="0.2">
      <c r="A416" t="s">
        <v>5294</v>
      </c>
      <c r="B416" t="s">
        <v>87</v>
      </c>
      <c r="C416" t="s">
        <v>205</v>
      </c>
      <c r="D416" t="s">
        <v>4879</v>
      </c>
      <c r="E416">
        <v>15</v>
      </c>
      <c r="F416">
        <v>2</v>
      </c>
      <c r="G416">
        <v>13</v>
      </c>
      <c r="H416">
        <v>0</v>
      </c>
      <c r="I416">
        <v>0</v>
      </c>
      <c r="J416">
        <v>14</v>
      </c>
      <c r="K416">
        <v>0</v>
      </c>
      <c r="L416">
        <v>0</v>
      </c>
      <c r="M416">
        <v>0</v>
      </c>
      <c r="N416">
        <v>0</v>
      </c>
    </row>
    <row r="417" spans="1:14" x14ac:dyDescent="0.2">
      <c r="A417" t="s">
        <v>5295</v>
      </c>
      <c r="B417" t="s">
        <v>87</v>
      </c>
      <c r="C417" t="s">
        <v>205</v>
      </c>
      <c r="D417" t="s">
        <v>4881</v>
      </c>
      <c r="E417">
        <v>29</v>
      </c>
      <c r="F417">
        <v>2</v>
      </c>
      <c r="G417">
        <v>26</v>
      </c>
      <c r="H417">
        <v>1</v>
      </c>
      <c r="I417">
        <v>0</v>
      </c>
      <c r="J417">
        <v>0</v>
      </c>
      <c r="K417">
        <v>0</v>
      </c>
      <c r="L417">
        <v>0</v>
      </c>
      <c r="M417">
        <v>0</v>
      </c>
      <c r="N417">
        <v>0</v>
      </c>
    </row>
    <row r="418" spans="1:14" x14ac:dyDescent="0.2">
      <c r="A418" t="s">
        <v>5296</v>
      </c>
      <c r="B418" t="s">
        <v>87</v>
      </c>
      <c r="C418" t="s">
        <v>205</v>
      </c>
      <c r="D418" t="s">
        <v>4883</v>
      </c>
      <c r="E418">
        <v>14</v>
      </c>
      <c r="F418">
        <v>0</v>
      </c>
      <c r="G418">
        <v>13</v>
      </c>
      <c r="H418">
        <v>1</v>
      </c>
      <c r="I418">
        <v>0</v>
      </c>
      <c r="J418">
        <v>15</v>
      </c>
      <c r="K418">
        <v>0</v>
      </c>
      <c r="L418">
        <v>0</v>
      </c>
      <c r="M418">
        <v>0</v>
      </c>
      <c r="N418">
        <v>0</v>
      </c>
    </row>
    <row r="419" spans="1:14" x14ac:dyDescent="0.2">
      <c r="A419" t="s">
        <v>5297</v>
      </c>
      <c r="B419" t="s">
        <v>87</v>
      </c>
      <c r="C419" t="s">
        <v>205</v>
      </c>
      <c r="D419" t="s">
        <v>4885</v>
      </c>
      <c r="E419">
        <v>15</v>
      </c>
      <c r="F419">
        <v>3</v>
      </c>
      <c r="G419">
        <v>12</v>
      </c>
      <c r="H419">
        <v>0</v>
      </c>
      <c r="I419">
        <v>0</v>
      </c>
      <c r="J419">
        <v>14</v>
      </c>
      <c r="K419">
        <v>0</v>
      </c>
      <c r="L419">
        <v>0</v>
      </c>
      <c r="M419">
        <v>0</v>
      </c>
      <c r="N419">
        <v>0</v>
      </c>
    </row>
    <row r="420" spans="1:14" x14ac:dyDescent="0.2">
      <c r="A420" t="s">
        <v>5298</v>
      </c>
      <c r="B420" t="s">
        <v>87</v>
      </c>
      <c r="C420" t="s">
        <v>205</v>
      </c>
      <c r="D420" t="s">
        <v>4887</v>
      </c>
      <c r="E420">
        <v>14</v>
      </c>
      <c r="F420">
        <v>0</v>
      </c>
      <c r="G420">
        <v>13</v>
      </c>
      <c r="H420">
        <v>1</v>
      </c>
      <c r="I420">
        <v>0</v>
      </c>
      <c r="J420">
        <v>15</v>
      </c>
      <c r="K420">
        <v>0</v>
      </c>
      <c r="L420">
        <v>0</v>
      </c>
      <c r="M420">
        <v>0</v>
      </c>
      <c r="N420">
        <v>0</v>
      </c>
    </row>
    <row r="421" spans="1:14" x14ac:dyDescent="0.2">
      <c r="A421" t="s">
        <v>5299</v>
      </c>
      <c r="B421" t="s">
        <v>87</v>
      </c>
      <c r="C421" t="s">
        <v>205</v>
      </c>
      <c r="D421" t="s">
        <v>4889</v>
      </c>
      <c r="E421">
        <v>15</v>
      </c>
      <c r="F421">
        <v>2</v>
      </c>
      <c r="G421">
        <v>13</v>
      </c>
      <c r="H421">
        <v>0</v>
      </c>
      <c r="I421">
        <v>0</v>
      </c>
      <c r="J421">
        <v>14</v>
      </c>
      <c r="K421">
        <v>0</v>
      </c>
      <c r="L421">
        <v>0</v>
      </c>
      <c r="M421">
        <v>0</v>
      </c>
      <c r="N421">
        <v>0</v>
      </c>
    </row>
    <row r="422" spans="1:14" x14ac:dyDescent="0.2">
      <c r="A422" t="s">
        <v>5300</v>
      </c>
      <c r="B422" t="s">
        <v>87</v>
      </c>
      <c r="C422" t="s">
        <v>205</v>
      </c>
      <c r="D422" t="s">
        <v>4871</v>
      </c>
      <c r="E422">
        <v>0</v>
      </c>
      <c r="F422">
        <v>0</v>
      </c>
      <c r="G422">
        <v>0</v>
      </c>
      <c r="H422">
        <v>0</v>
      </c>
      <c r="I422">
        <v>0</v>
      </c>
      <c r="J422">
        <v>0</v>
      </c>
      <c r="K422">
        <v>27</v>
      </c>
      <c r="L422">
        <v>26</v>
      </c>
      <c r="M422">
        <v>1</v>
      </c>
      <c r="N422">
        <v>0</v>
      </c>
    </row>
    <row r="423" spans="1:14" x14ac:dyDescent="0.2">
      <c r="A423" t="s">
        <v>5301</v>
      </c>
      <c r="B423" t="s">
        <v>87</v>
      </c>
      <c r="C423" t="s">
        <v>205</v>
      </c>
      <c r="D423" t="s">
        <v>4873</v>
      </c>
      <c r="E423">
        <v>0</v>
      </c>
      <c r="F423">
        <v>0</v>
      </c>
      <c r="G423">
        <v>0</v>
      </c>
      <c r="H423">
        <v>0</v>
      </c>
      <c r="I423">
        <v>0</v>
      </c>
      <c r="J423">
        <v>0</v>
      </c>
      <c r="K423">
        <v>20</v>
      </c>
      <c r="L423">
        <v>19</v>
      </c>
      <c r="M423">
        <v>1</v>
      </c>
      <c r="N423">
        <v>0</v>
      </c>
    </row>
    <row r="424" spans="1:14" x14ac:dyDescent="0.2">
      <c r="A424" t="s">
        <v>5302</v>
      </c>
      <c r="B424" t="s">
        <v>87</v>
      </c>
      <c r="C424" t="s">
        <v>206</v>
      </c>
      <c r="D424" t="s">
        <v>4875</v>
      </c>
      <c r="E424">
        <v>44</v>
      </c>
      <c r="F424">
        <v>11</v>
      </c>
      <c r="G424">
        <v>31</v>
      </c>
      <c r="H424">
        <v>2</v>
      </c>
      <c r="I424">
        <v>0</v>
      </c>
      <c r="J424">
        <v>48</v>
      </c>
      <c r="K424">
        <v>0</v>
      </c>
      <c r="L424">
        <v>0</v>
      </c>
      <c r="M424">
        <v>0</v>
      </c>
      <c r="N424">
        <v>0</v>
      </c>
    </row>
    <row r="425" spans="1:14" x14ac:dyDescent="0.2">
      <c r="A425" t="s">
        <v>5303</v>
      </c>
      <c r="B425" t="s">
        <v>87</v>
      </c>
      <c r="C425" t="s">
        <v>206</v>
      </c>
      <c r="D425" t="s">
        <v>4877</v>
      </c>
      <c r="E425">
        <v>92</v>
      </c>
      <c r="F425">
        <v>22</v>
      </c>
      <c r="G425">
        <v>68</v>
      </c>
      <c r="H425">
        <v>2</v>
      </c>
      <c r="I425">
        <v>0</v>
      </c>
      <c r="J425">
        <v>0</v>
      </c>
      <c r="K425">
        <v>0</v>
      </c>
      <c r="L425">
        <v>0</v>
      </c>
      <c r="M425">
        <v>0</v>
      </c>
      <c r="N425">
        <v>0</v>
      </c>
    </row>
    <row r="426" spans="1:14" x14ac:dyDescent="0.2">
      <c r="A426" t="s">
        <v>5304</v>
      </c>
      <c r="B426" t="s">
        <v>87</v>
      </c>
      <c r="C426" t="s">
        <v>206</v>
      </c>
      <c r="D426" t="s">
        <v>4879</v>
      </c>
      <c r="E426">
        <v>47</v>
      </c>
      <c r="F426">
        <v>16</v>
      </c>
      <c r="G426">
        <v>31</v>
      </c>
      <c r="H426">
        <v>0</v>
      </c>
      <c r="I426">
        <v>0</v>
      </c>
      <c r="J426">
        <v>45</v>
      </c>
      <c r="K426">
        <v>0</v>
      </c>
      <c r="L426">
        <v>0</v>
      </c>
      <c r="M426">
        <v>0</v>
      </c>
      <c r="N426">
        <v>0</v>
      </c>
    </row>
    <row r="427" spans="1:14" x14ac:dyDescent="0.2">
      <c r="A427" t="s">
        <v>5305</v>
      </c>
      <c r="B427" t="s">
        <v>87</v>
      </c>
      <c r="C427" t="s">
        <v>206</v>
      </c>
      <c r="D427" t="s">
        <v>4881</v>
      </c>
      <c r="E427">
        <v>92</v>
      </c>
      <c r="F427">
        <v>22</v>
      </c>
      <c r="G427">
        <v>68</v>
      </c>
      <c r="H427">
        <v>2</v>
      </c>
      <c r="I427">
        <v>0</v>
      </c>
      <c r="J427">
        <v>0</v>
      </c>
      <c r="K427">
        <v>0</v>
      </c>
      <c r="L427">
        <v>0</v>
      </c>
      <c r="M427">
        <v>0</v>
      </c>
      <c r="N427">
        <v>0</v>
      </c>
    </row>
    <row r="428" spans="1:14" x14ac:dyDescent="0.2">
      <c r="A428" t="s">
        <v>5306</v>
      </c>
      <c r="B428" t="s">
        <v>87</v>
      </c>
      <c r="C428" t="s">
        <v>206</v>
      </c>
      <c r="D428" t="s">
        <v>4883</v>
      </c>
      <c r="E428">
        <v>44</v>
      </c>
      <c r="F428">
        <v>5</v>
      </c>
      <c r="G428">
        <v>37</v>
      </c>
      <c r="H428">
        <v>2</v>
      </c>
      <c r="I428">
        <v>0</v>
      </c>
      <c r="J428">
        <v>48</v>
      </c>
      <c r="K428">
        <v>0</v>
      </c>
      <c r="L428">
        <v>0</v>
      </c>
      <c r="M428">
        <v>0</v>
      </c>
      <c r="N428">
        <v>0</v>
      </c>
    </row>
    <row r="429" spans="1:14" x14ac:dyDescent="0.2">
      <c r="A429" t="s">
        <v>5307</v>
      </c>
      <c r="B429" t="s">
        <v>87</v>
      </c>
      <c r="C429" t="s">
        <v>206</v>
      </c>
      <c r="D429" t="s">
        <v>4885</v>
      </c>
      <c r="E429">
        <v>48</v>
      </c>
      <c r="F429">
        <v>20</v>
      </c>
      <c r="G429">
        <v>28</v>
      </c>
      <c r="H429">
        <v>0</v>
      </c>
      <c r="I429">
        <v>0</v>
      </c>
      <c r="J429">
        <v>44</v>
      </c>
      <c r="K429">
        <v>0</v>
      </c>
      <c r="L429">
        <v>0</v>
      </c>
      <c r="M429">
        <v>0</v>
      </c>
      <c r="N429">
        <v>0</v>
      </c>
    </row>
    <row r="430" spans="1:14" x14ac:dyDescent="0.2">
      <c r="A430" t="s">
        <v>5308</v>
      </c>
      <c r="B430" t="s">
        <v>87</v>
      </c>
      <c r="C430" t="s">
        <v>206</v>
      </c>
      <c r="D430" t="s">
        <v>4887</v>
      </c>
      <c r="E430">
        <v>44</v>
      </c>
      <c r="F430">
        <v>5</v>
      </c>
      <c r="G430">
        <v>37</v>
      </c>
      <c r="H430">
        <v>2</v>
      </c>
      <c r="I430">
        <v>0</v>
      </c>
      <c r="J430">
        <v>48</v>
      </c>
      <c r="K430">
        <v>0</v>
      </c>
      <c r="L430">
        <v>0</v>
      </c>
      <c r="M430">
        <v>0</v>
      </c>
      <c r="N430">
        <v>0</v>
      </c>
    </row>
    <row r="431" spans="1:14" x14ac:dyDescent="0.2">
      <c r="A431" t="s">
        <v>5309</v>
      </c>
      <c r="B431" t="s">
        <v>87</v>
      </c>
      <c r="C431" t="s">
        <v>206</v>
      </c>
      <c r="D431" t="s">
        <v>4889</v>
      </c>
      <c r="E431">
        <v>48</v>
      </c>
      <c r="F431">
        <v>17</v>
      </c>
      <c r="G431">
        <v>31</v>
      </c>
      <c r="H431">
        <v>0</v>
      </c>
      <c r="I431">
        <v>0</v>
      </c>
      <c r="J431">
        <v>44</v>
      </c>
      <c r="K431">
        <v>0</v>
      </c>
      <c r="L431">
        <v>0</v>
      </c>
      <c r="M431">
        <v>0</v>
      </c>
      <c r="N431">
        <v>0</v>
      </c>
    </row>
    <row r="432" spans="1:14" x14ac:dyDescent="0.2">
      <c r="A432" t="s">
        <v>5310</v>
      </c>
      <c r="B432" t="s">
        <v>87</v>
      </c>
      <c r="C432" t="s">
        <v>206</v>
      </c>
      <c r="D432" t="s">
        <v>4871</v>
      </c>
      <c r="E432">
        <v>0</v>
      </c>
      <c r="F432">
        <v>0</v>
      </c>
      <c r="G432">
        <v>0</v>
      </c>
      <c r="H432">
        <v>0</v>
      </c>
      <c r="I432">
        <v>0</v>
      </c>
      <c r="J432">
        <v>0</v>
      </c>
      <c r="K432">
        <v>63</v>
      </c>
      <c r="L432">
        <v>63</v>
      </c>
      <c r="M432">
        <v>0</v>
      </c>
      <c r="N432">
        <v>0</v>
      </c>
    </row>
    <row r="433" spans="1:14" x14ac:dyDescent="0.2">
      <c r="A433" t="s">
        <v>5311</v>
      </c>
      <c r="B433" t="s">
        <v>87</v>
      </c>
      <c r="C433" t="s">
        <v>206</v>
      </c>
      <c r="D433" t="s">
        <v>4873</v>
      </c>
      <c r="E433">
        <v>0</v>
      </c>
      <c r="F433">
        <v>0</v>
      </c>
      <c r="G433">
        <v>0</v>
      </c>
      <c r="H433">
        <v>0</v>
      </c>
      <c r="I433">
        <v>0</v>
      </c>
      <c r="J433">
        <v>0</v>
      </c>
      <c r="K433">
        <v>39</v>
      </c>
      <c r="L433">
        <v>39</v>
      </c>
      <c r="M433">
        <v>0</v>
      </c>
      <c r="N433">
        <v>0</v>
      </c>
    </row>
    <row r="434" spans="1:14" x14ac:dyDescent="0.2">
      <c r="A434" t="s">
        <v>5312</v>
      </c>
      <c r="B434" t="s">
        <v>87</v>
      </c>
      <c r="C434" t="s">
        <v>207</v>
      </c>
      <c r="D434" t="s">
        <v>4875</v>
      </c>
      <c r="E434">
        <v>29</v>
      </c>
      <c r="F434">
        <v>2</v>
      </c>
      <c r="G434">
        <v>25</v>
      </c>
      <c r="H434">
        <v>2</v>
      </c>
      <c r="I434">
        <v>0</v>
      </c>
      <c r="J434">
        <v>46</v>
      </c>
      <c r="K434">
        <v>0</v>
      </c>
      <c r="L434">
        <v>0</v>
      </c>
      <c r="M434">
        <v>0</v>
      </c>
      <c r="N434">
        <v>0</v>
      </c>
    </row>
    <row r="435" spans="1:14" x14ac:dyDescent="0.2">
      <c r="A435" t="s">
        <v>5313</v>
      </c>
      <c r="B435" t="s">
        <v>87</v>
      </c>
      <c r="C435" t="s">
        <v>207</v>
      </c>
      <c r="D435" t="s">
        <v>4877</v>
      </c>
      <c r="E435">
        <v>75</v>
      </c>
      <c r="F435">
        <v>10</v>
      </c>
      <c r="G435">
        <v>63</v>
      </c>
      <c r="H435">
        <v>2</v>
      </c>
      <c r="I435">
        <v>0</v>
      </c>
      <c r="J435">
        <v>0</v>
      </c>
      <c r="K435">
        <v>0</v>
      </c>
      <c r="L435">
        <v>0</v>
      </c>
      <c r="M435">
        <v>0</v>
      </c>
      <c r="N435">
        <v>0</v>
      </c>
    </row>
    <row r="436" spans="1:14" x14ac:dyDescent="0.2">
      <c r="A436" t="s">
        <v>5314</v>
      </c>
      <c r="B436" t="s">
        <v>87</v>
      </c>
      <c r="C436" t="s">
        <v>207</v>
      </c>
      <c r="D436" t="s">
        <v>4879</v>
      </c>
      <c r="E436">
        <v>46</v>
      </c>
      <c r="F436">
        <v>8</v>
      </c>
      <c r="G436">
        <v>38</v>
      </c>
      <c r="H436">
        <v>0</v>
      </c>
      <c r="I436">
        <v>0</v>
      </c>
      <c r="J436">
        <v>29</v>
      </c>
      <c r="K436">
        <v>0</v>
      </c>
      <c r="L436">
        <v>0</v>
      </c>
      <c r="M436">
        <v>0</v>
      </c>
      <c r="N436">
        <v>0</v>
      </c>
    </row>
    <row r="437" spans="1:14" x14ac:dyDescent="0.2">
      <c r="A437" t="s">
        <v>5315</v>
      </c>
      <c r="B437" t="s">
        <v>87</v>
      </c>
      <c r="C437" t="s">
        <v>207</v>
      </c>
      <c r="D437" t="s">
        <v>4881</v>
      </c>
      <c r="E437">
        <v>75</v>
      </c>
      <c r="F437">
        <v>10</v>
      </c>
      <c r="G437">
        <v>63</v>
      </c>
      <c r="H437">
        <v>2</v>
      </c>
      <c r="I437">
        <v>0</v>
      </c>
      <c r="J437">
        <v>0</v>
      </c>
      <c r="K437">
        <v>0</v>
      </c>
      <c r="L437">
        <v>0</v>
      </c>
      <c r="M437">
        <v>0</v>
      </c>
      <c r="N437">
        <v>0</v>
      </c>
    </row>
    <row r="438" spans="1:14" x14ac:dyDescent="0.2">
      <c r="A438" t="s">
        <v>5316</v>
      </c>
      <c r="B438" t="s">
        <v>87</v>
      </c>
      <c r="C438" t="s">
        <v>207</v>
      </c>
      <c r="D438" t="s">
        <v>4883</v>
      </c>
      <c r="E438">
        <v>29</v>
      </c>
      <c r="F438">
        <v>2</v>
      </c>
      <c r="G438">
        <v>25</v>
      </c>
      <c r="H438">
        <v>2</v>
      </c>
      <c r="I438">
        <v>0</v>
      </c>
      <c r="J438">
        <v>46</v>
      </c>
      <c r="K438">
        <v>0</v>
      </c>
      <c r="L438">
        <v>0</v>
      </c>
      <c r="M438">
        <v>0</v>
      </c>
      <c r="N438">
        <v>0</v>
      </c>
    </row>
    <row r="439" spans="1:14" x14ac:dyDescent="0.2">
      <c r="A439" t="s">
        <v>5317</v>
      </c>
      <c r="B439" t="s">
        <v>87</v>
      </c>
      <c r="C439" t="s">
        <v>207</v>
      </c>
      <c r="D439" t="s">
        <v>4885</v>
      </c>
      <c r="E439">
        <v>46</v>
      </c>
      <c r="F439">
        <v>13</v>
      </c>
      <c r="G439">
        <v>33</v>
      </c>
      <c r="H439">
        <v>0</v>
      </c>
      <c r="I439">
        <v>0</v>
      </c>
      <c r="J439">
        <v>29</v>
      </c>
      <c r="K439">
        <v>0</v>
      </c>
      <c r="L439">
        <v>0</v>
      </c>
      <c r="M439">
        <v>0</v>
      </c>
      <c r="N439">
        <v>0</v>
      </c>
    </row>
    <row r="440" spans="1:14" x14ac:dyDescent="0.2">
      <c r="A440" t="s">
        <v>5318</v>
      </c>
      <c r="B440" t="s">
        <v>87</v>
      </c>
      <c r="C440" t="s">
        <v>207</v>
      </c>
      <c r="D440" t="s">
        <v>4887</v>
      </c>
      <c r="E440">
        <v>29</v>
      </c>
      <c r="F440">
        <v>2</v>
      </c>
      <c r="G440">
        <v>25</v>
      </c>
      <c r="H440">
        <v>2</v>
      </c>
      <c r="I440">
        <v>0</v>
      </c>
      <c r="J440">
        <v>46</v>
      </c>
      <c r="K440">
        <v>0</v>
      </c>
      <c r="L440">
        <v>0</v>
      </c>
      <c r="M440">
        <v>0</v>
      </c>
      <c r="N440">
        <v>0</v>
      </c>
    </row>
    <row r="441" spans="1:14" x14ac:dyDescent="0.2">
      <c r="A441" t="s">
        <v>5319</v>
      </c>
      <c r="B441" t="s">
        <v>87</v>
      </c>
      <c r="C441" t="s">
        <v>207</v>
      </c>
      <c r="D441" t="s">
        <v>4889</v>
      </c>
      <c r="E441">
        <v>46</v>
      </c>
      <c r="F441">
        <v>8</v>
      </c>
      <c r="G441">
        <v>38</v>
      </c>
      <c r="H441">
        <v>0</v>
      </c>
      <c r="I441">
        <v>0</v>
      </c>
      <c r="J441">
        <v>29</v>
      </c>
      <c r="K441">
        <v>0</v>
      </c>
      <c r="L441">
        <v>0</v>
      </c>
      <c r="M441">
        <v>0</v>
      </c>
      <c r="N441">
        <v>0</v>
      </c>
    </row>
    <row r="442" spans="1:14" x14ac:dyDescent="0.2">
      <c r="A442" t="s">
        <v>5320</v>
      </c>
      <c r="B442" t="s">
        <v>87</v>
      </c>
      <c r="C442" t="s">
        <v>207</v>
      </c>
      <c r="D442" t="s">
        <v>4871</v>
      </c>
      <c r="E442">
        <v>0</v>
      </c>
      <c r="F442">
        <v>0</v>
      </c>
      <c r="G442">
        <v>0</v>
      </c>
      <c r="H442">
        <v>0</v>
      </c>
      <c r="I442">
        <v>0</v>
      </c>
      <c r="J442">
        <v>0</v>
      </c>
      <c r="K442">
        <v>52</v>
      </c>
      <c r="L442">
        <v>52</v>
      </c>
      <c r="M442">
        <v>0</v>
      </c>
      <c r="N442">
        <v>0</v>
      </c>
    </row>
    <row r="443" spans="1:14" x14ac:dyDescent="0.2">
      <c r="A443" t="s">
        <v>5321</v>
      </c>
      <c r="B443" t="s">
        <v>87</v>
      </c>
      <c r="C443" t="s">
        <v>207</v>
      </c>
      <c r="D443" t="s">
        <v>4873</v>
      </c>
      <c r="E443">
        <v>0</v>
      </c>
      <c r="F443">
        <v>0</v>
      </c>
      <c r="G443">
        <v>0</v>
      </c>
      <c r="H443">
        <v>0</v>
      </c>
      <c r="I443">
        <v>0</v>
      </c>
      <c r="J443">
        <v>0</v>
      </c>
      <c r="K443">
        <v>41</v>
      </c>
      <c r="L443">
        <v>41</v>
      </c>
      <c r="M443">
        <v>0</v>
      </c>
      <c r="N443">
        <v>0</v>
      </c>
    </row>
    <row r="444" spans="1:14" x14ac:dyDescent="0.2">
      <c r="A444" t="s">
        <v>5322</v>
      </c>
      <c r="B444" t="s">
        <v>87</v>
      </c>
      <c r="C444" t="s">
        <v>208</v>
      </c>
      <c r="D444" t="s">
        <v>4875</v>
      </c>
      <c r="E444">
        <v>23</v>
      </c>
      <c r="F444">
        <v>5</v>
      </c>
      <c r="G444">
        <v>16</v>
      </c>
      <c r="H444">
        <v>0</v>
      </c>
      <c r="I444">
        <v>2</v>
      </c>
      <c r="J444">
        <v>24</v>
      </c>
      <c r="K444">
        <v>0</v>
      </c>
      <c r="L444">
        <v>0</v>
      </c>
      <c r="M444">
        <v>0</v>
      </c>
      <c r="N444">
        <v>0</v>
      </c>
    </row>
    <row r="445" spans="1:14" x14ac:dyDescent="0.2">
      <c r="A445" t="s">
        <v>5323</v>
      </c>
      <c r="B445" t="s">
        <v>87</v>
      </c>
      <c r="C445" t="s">
        <v>208</v>
      </c>
      <c r="D445" t="s">
        <v>4877</v>
      </c>
      <c r="E445">
        <v>47</v>
      </c>
      <c r="F445">
        <v>7</v>
      </c>
      <c r="G445">
        <v>37</v>
      </c>
      <c r="H445">
        <v>1</v>
      </c>
      <c r="I445">
        <v>2</v>
      </c>
      <c r="J445">
        <v>0</v>
      </c>
      <c r="K445">
        <v>0</v>
      </c>
      <c r="L445">
        <v>0</v>
      </c>
      <c r="M445">
        <v>0</v>
      </c>
      <c r="N445">
        <v>0</v>
      </c>
    </row>
    <row r="446" spans="1:14" x14ac:dyDescent="0.2">
      <c r="A446" t="s">
        <v>5324</v>
      </c>
      <c r="B446" t="s">
        <v>87</v>
      </c>
      <c r="C446" t="s">
        <v>208</v>
      </c>
      <c r="D446" t="s">
        <v>4879</v>
      </c>
      <c r="E446">
        <v>24</v>
      </c>
      <c r="F446">
        <v>3</v>
      </c>
      <c r="G446">
        <v>21</v>
      </c>
      <c r="H446">
        <v>0</v>
      </c>
      <c r="I446">
        <v>0</v>
      </c>
      <c r="J446">
        <v>23</v>
      </c>
      <c r="K446">
        <v>0</v>
      </c>
      <c r="L446">
        <v>0</v>
      </c>
      <c r="M446">
        <v>0</v>
      </c>
      <c r="N446">
        <v>0</v>
      </c>
    </row>
    <row r="447" spans="1:14" x14ac:dyDescent="0.2">
      <c r="A447" t="s">
        <v>5325</v>
      </c>
      <c r="B447" t="s">
        <v>87</v>
      </c>
      <c r="C447" t="s">
        <v>208</v>
      </c>
      <c r="D447" t="s">
        <v>4881</v>
      </c>
      <c r="E447">
        <v>47</v>
      </c>
      <c r="F447">
        <v>7</v>
      </c>
      <c r="G447">
        <v>37</v>
      </c>
      <c r="H447">
        <v>1</v>
      </c>
      <c r="I447">
        <v>2</v>
      </c>
      <c r="J447">
        <v>0</v>
      </c>
      <c r="K447">
        <v>0</v>
      </c>
      <c r="L447">
        <v>0</v>
      </c>
      <c r="M447">
        <v>0</v>
      </c>
      <c r="N447">
        <v>0</v>
      </c>
    </row>
    <row r="448" spans="1:14" x14ac:dyDescent="0.2">
      <c r="A448" t="s">
        <v>5326</v>
      </c>
      <c r="B448" t="s">
        <v>87</v>
      </c>
      <c r="C448" t="s">
        <v>208</v>
      </c>
      <c r="D448" t="s">
        <v>4883</v>
      </c>
      <c r="E448">
        <v>23</v>
      </c>
      <c r="F448">
        <v>4</v>
      </c>
      <c r="G448">
        <v>17</v>
      </c>
      <c r="H448">
        <v>0</v>
      </c>
      <c r="I448">
        <v>2</v>
      </c>
      <c r="J448">
        <v>24</v>
      </c>
      <c r="K448">
        <v>0</v>
      </c>
      <c r="L448">
        <v>0</v>
      </c>
      <c r="M448">
        <v>0</v>
      </c>
      <c r="N448">
        <v>0</v>
      </c>
    </row>
    <row r="449" spans="1:14" x14ac:dyDescent="0.2">
      <c r="A449" t="s">
        <v>5327</v>
      </c>
      <c r="B449" t="s">
        <v>84</v>
      </c>
      <c r="C449" t="s">
        <v>104</v>
      </c>
      <c r="D449" t="s">
        <v>4875</v>
      </c>
      <c r="E449">
        <v>15917</v>
      </c>
      <c r="F449">
        <v>3249</v>
      </c>
      <c r="G449">
        <v>11848</v>
      </c>
      <c r="H449">
        <v>592</v>
      </c>
      <c r="I449">
        <v>228</v>
      </c>
      <c r="J449">
        <v>24011</v>
      </c>
      <c r="K449">
        <v>0</v>
      </c>
      <c r="L449">
        <v>0</v>
      </c>
      <c r="M449">
        <v>0</v>
      </c>
      <c r="N449">
        <v>0</v>
      </c>
    </row>
    <row r="450" spans="1:14" x14ac:dyDescent="0.2">
      <c r="A450" t="s">
        <v>5328</v>
      </c>
      <c r="B450" t="s">
        <v>84</v>
      </c>
      <c r="C450" t="s">
        <v>104</v>
      </c>
      <c r="D450" t="s">
        <v>4889</v>
      </c>
      <c r="E450">
        <v>23241</v>
      </c>
      <c r="F450">
        <v>3147</v>
      </c>
      <c r="G450">
        <v>19856</v>
      </c>
      <c r="H450">
        <v>201</v>
      </c>
      <c r="I450">
        <v>37</v>
      </c>
      <c r="J450">
        <v>16687</v>
      </c>
      <c r="K450">
        <v>0</v>
      </c>
      <c r="L450">
        <v>0</v>
      </c>
      <c r="M450">
        <v>0</v>
      </c>
      <c r="N450">
        <v>0</v>
      </c>
    </row>
    <row r="451" spans="1:14" x14ac:dyDescent="0.2">
      <c r="A451" t="s">
        <v>5329</v>
      </c>
      <c r="B451" t="s">
        <v>84</v>
      </c>
      <c r="C451" t="s">
        <v>104</v>
      </c>
      <c r="D451" t="s">
        <v>4885</v>
      </c>
      <c r="E451">
        <v>24011</v>
      </c>
      <c r="F451">
        <v>4387</v>
      </c>
      <c r="G451">
        <v>19284</v>
      </c>
      <c r="H451">
        <v>270</v>
      </c>
      <c r="I451">
        <v>70</v>
      </c>
      <c r="J451">
        <v>15917</v>
      </c>
      <c r="K451">
        <v>0</v>
      </c>
      <c r="L451">
        <v>0</v>
      </c>
      <c r="M451">
        <v>0</v>
      </c>
      <c r="N451">
        <v>0</v>
      </c>
    </row>
    <row r="452" spans="1:14" x14ac:dyDescent="0.2">
      <c r="A452" t="s">
        <v>5330</v>
      </c>
      <c r="B452" t="s">
        <v>84</v>
      </c>
      <c r="C452" t="s">
        <v>104</v>
      </c>
      <c r="D452" t="s">
        <v>4877</v>
      </c>
      <c r="E452">
        <v>39928</v>
      </c>
      <c r="F452">
        <v>5836</v>
      </c>
      <c r="G452">
        <v>32620</v>
      </c>
      <c r="H452">
        <v>996</v>
      </c>
      <c r="I452">
        <v>476</v>
      </c>
      <c r="J452">
        <v>0</v>
      </c>
      <c r="K452">
        <v>0</v>
      </c>
      <c r="L452">
        <v>0</v>
      </c>
      <c r="M452">
        <v>0</v>
      </c>
      <c r="N452">
        <v>0</v>
      </c>
    </row>
    <row r="453" spans="1:14" x14ac:dyDescent="0.2">
      <c r="A453" t="s">
        <v>5331</v>
      </c>
      <c r="B453" t="s">
        <v>84</v>
      </c>
      <c r="C453" t="s">
        <v>104</v>
      </c>
      <c r="D453" t="s">
        <v>4881</v>
      </c>
      <c r="E453">
        <v>39928</v>
      </c>
      <c r="F453">
        <v>5798</v>
      </c>
      <c r="G453">
        <v>32667</v>
      </c>
      <c r="H453">
        <v>987</v>
      </c>
      <c r="I453">
        <v>476</v>
      </c>
      <c r="J453">
        <v>0</v>
      </c>
      <c r="K453">
        <v>0</v>
      </c>
      <c r="L453">
        <v>0</v>
      </c>
      <c r="M453">
        <v>0</v>
      </c>
      <c r="N453">
        <v>0</v>
      </c>
    </row>
    <row r="454" spans="1:14" x14ac:dyDescent="0.2">
      <c r="A454" t="s">
        <v>5332</v>
      </c>
      <c r="B454" t="s">
        <v>84</v>
      </c>
      <c r="C454" t="s">
        <v>104</v>
      </c>
      <c r="D454" t="s">
        <v>4887</v>
      </c>
      <c r="E454">
        <v>15917</v>
      </c>
      <c r="F454">
        <v>2586</v>
      </c>
      <c r="G454">
        <v>12401</v>
      </c>
      <c r="H454">
        <v>699</v>
      </c>
      <c r="I454">
        <v>231</v>
      </c>
      <c r="J454">
        <v>24011</v>
      </c>
      <c r="K454">
        <v>0</v>
      </c>
      <c r="L454">
        <v>0</v>
      </c>
      <c r="M454">
        <v>0</v>
      </c>
      <c r="N454">
        <v>0</v>
      </c>
    </row>
    <row r="455" spans="1:14" x14ac:dyDescent="0.2">
      <c r="A455" t="s">
        <v>5333</v>
      </c>
      <c r="B455" t="s">
        <v>84</v>
      </c>
      <c r="C455" t="s">
        <v>104</v>
      </c>
      <c r="D455" t="s">
        <v>4883</v>
      </c>
      <c r="E455">
        <v>15917</v>
      </c>
      <c r="F455">
        <v>2992</v>
      </c>
      <c r="G455">
        <v>11933</v>
      </c>
      <c r="H455">
        <v>597</v>
      </c>
      <c r="I455">
        <v>395</v>
      </c>
      <c r="J455">
        <v>24011</v>
      </c>
      <c r="K455">
        <v>0</v>
      </c>
      <c r="L455">
        <v>0</v>
      </c>
      <c r="M455">
        <v>0</v>
      </c>
      <c r="N455">
        <v>0</v>
      </c>
    </row>
    <row r="456" spans="1:14" x14ac:dyDescent="0.2">
      <c r="A456" t="s">
        <v>5334</v>
      </c>
      <c r="B456" t="s">
        <v>84</v>
      </c>
      <c r="C456" t="s">
        <v>104</v>
      </c>
      <c r="D456" t="s">
        <v>4871</v>
      </c>
      <c r="E456">
        <v>0</v>
      </c>
      <c r="F456">
        <v>0</v>
      </c>
      <c r="G456">
        <v>0</v>
      </c>
      <c r="H456">
        <v>0</v>
      </c>
      <c r="I456">
        <v>0</v>
      </c>
      <c r="J456">
        <v>0</v>
      </c>
      <c r="K456">
        <v>34618</v>
      </c>
      <c r="L456">
        <v>33947</v>
      </c>
      <c r="M456">
        <v>585</v>
      </c>
      <c r="N456">
        <v>86</v>
      </c>
    </row>
    <row r="457" spans="1:14" x14ac:dyDescent="0.2">
      <c r="A457" t="s">
        <v>5335</v>
      </c>
      <c r="B457" t="s">
        <v>84</v>
      </c>
      <c r="C457" t="s">
        <v>104</v>
      </c>
      <c r="D457" t="s">
        <v>4873</v>
      </c>
      <c r="E457">
        <v>0</v>
      </c>
      <c r="F457">
        <v>0</v>
      </c>
      <c r="G457">
        <v>0</v>
      </c>
      <c r="H457">
        <v>0</v>
      </c>
      <c r="I457">
        <v>0</v>
      </c>
      <c r="J457">
        <v>0</v>
      </c>
      <c r="K457">
        <v>30642</v>
      </c>
      <c r="L457">
        <v>30077</v>
      </c>
      <c r="M457">
        <v>485</v>
      </c>
      <c r="N457">
        <v>80</v>
      </c>
    </row>
    <row r="458" spans="1:14" x14ac:dyDescent="0.2">
      <c r="A458" t="s">
        <v>5336</v>
      </c>
      <c r="B458" t="s">
        <v>84</v>
      </c>
      <c r="C458" t="s">
        <v>104</v>
      </c>
      <c r="D458" t="s">
        <v>4879</v>
      </c>
      <c r="E458">
        <v>22811</v>
      </c>
      <c r="F458">
        <v>3097</v>
      </c>
      <c r="G458">
        <v>19589</v>
      </c>
      <c r="H458">
        <v>93</v>
      </c>
      <c r="I458">
        <v>32</v>
      </c>
      <c r="J458">
        <v>17117</v>
      </c>
      <c r="K458">
        <v>0</v>
      </c>
      <c r="L458">
        <v>0</v>
      </c>
      <c r="M458">
        <v>0</v>
      </c>
      <c r="N458">
        <v>0</v>
      </c>
    </row>
    <row r="459" spans="1:14" x14ac:dyDescent="0.2">
      <c r="A459" t="s">
        <v>5337</v>
      </c>
      <c r="B459" t="s">
        <v>84</v>
      </c>
      <c r="C459" t="s">
        <v>105</v>
      </c>
      <c r="D459" t="s">
        <v>4875</v>
      </c>
      <c r="E459">
        <v>33</v>
      </c>
      <c r="F459">
        <v>4</v>
      </c>
      <c r="G459">
        <v>25</v>
      </c>
      <c r="H459">
        <v>4</v>
      </c>
      <c r="I459">
        <v>0</v>
      </c>
      <c r="J459">
        <v>99</v>
      </c>
      <c r="K459">
        <v>0</v>
      </c>
      <c r="L459">
        <v>0</v>
      </c>
      <c r="M459">
        <v>0</v>
      </c>
      <c r="N459">
        <v>0</v>
      </c>
    </row>
    <row r="460" spans="1:14" x14ac:dyDescent="0.2">
      <c r="A460" t="s">
        <v>5338</v>
      </c>
      <c r="B460" t="s">
        <v>84</v>
      </c>
      <c r="C460" t="s">
        <v>106</v>
      </c>
      <c r="D460" t="s">
        <v>4875</v>
      </c>
      <c r="E460">
        <v>106</v>
      </c>
      <c r="F460">
        <v>32</v>
      </c>
      <c r="G460">
        <v>64</v>
      </c>
      <c r="H460">
        <v>7</v>
      </c>
      <c r="I460">
        <v>3</v>
      </c>
      <c r="J460">
        <v>190</v>
      </c>
      <c r="K460">
        <v>0</v>
      </c>
      <c r="L460">
        <v>0</v>
      </c>
      <c r="M460">
        <v>0</v>
      </c>
      <c r="N460">
        <v>0</v>
      </c>
    </row>
    <row r="461" spans="1:14" x14ac:dyDescent="0.2">
      <c r="A461" t="s">
        <v>5339</v>
      </c>
      <c r="B461" t="s">
        <v>84</v>
      </c>
      <c r="C461" t="s">
        <v>107</v>
      </c>
      <c r="D461" t="s">
        <v>4875</v>
      </c>
      <c r="E461">
        <v>60</v>
      </c>
      <c r="F461">
        <v>7</v>
      </c>
      <c r="G461">
        <v>51</v>
      </c>
      <c r="H461">
        <v>2</v>
      </c>
      <c r="I461">
        <v>0</v>
      </c>
      <c r="J461">
        <v>102</v>
      </c>
      <c r="K461">
        <v>0</v>
      </c>
      <c r="L461">
        <v>0</v>
      </c>
      <c r="M461">
        <v>0</v>
      </c>
      <c r="N461">
        <v>0</v>
      </c>
    </row>
    <row r="462" spans="1:14" x14ac:dyDescent="0.2">
      <c r="A462" t="s">
        <v>5340</v>
      </c>
      <c r="B462" t="s">
        <v>84</v>
      </c>
      <c r="C462" t="s">
        <v>108</v>
      </c>
      <c r="D462" t="s">
        <v>4875</v>
      </c>
      <c r="E462">
        <v>50</v>
      </c>
      <c r="F462">
        <v>21</v>
      </c>
      <c r="G462">
        <v>28</v>
      </c>
      <c r="H462">
        <v>1</v>
      </c>
      <c r="I462">
        <v>0</v>
      </c>
      <c r="J462">
        <v>80</v>
      </c>
      <c r="K462">
        <v>0</v>
      </c>
      <c r="L462">
        <v>0</v>
      </c>
      <c r="M462">
        <v>0</v>
      </c>
      <c r="N462">
        <v>0</v>
      </c>
    </row>
    <row r="463" spans="1:14" x14ac:dyDescent="0.2">
      <c r="A463" t="s">
        <v>5341</v>
      </c>
      <c r="B463" t="s">
        <v>84</v>
      </c>
      <c r="C463" t="s">
        <v>109</v>
      </c>
      <c r="D463" t="s">
        <v>4875</v>
      </c>
      <c r="E463">
        <v>48</v>
      </c>
      <c r="F463">
        <v>11</v>
      </c>
      <c r="G463">
        <v>35</v>
      </c>
      <c r="H463">
        <v>2</v>
      </c>
      <c r="I463">
        <v>0</v>
      </c>
      <c r="J463">
        <v>87</v>
      </c>
      <c r="K463">
        <v>0</v>
      </c>
      <c r="L463">
        <v>0</v>
      </c>
      <c r="M463">
        <v>0</v>
      </c>
      <c r="N463">
        <v>0</v>
      </c>
    </row>
    <row r="464" spans="1:14" x14ac:dyDescent="0.2">
      <c r="A464" t="s">
        <v>5342</v>
      </c>
      <c r="B464" t="s">
        <v>84</v>
      </c>
      <c r="C464" t="s">
        <v>110</v>
      </c>
      <c r="D464" t="s">
        <v>4875</v>
      </c>
      <c r="E464">
        <v>126</v>
      </c>
      <c r="F464">
        <v>21</v>
      </c>
      <c r="G464">
        <v>95</v>
      </c>
      <c r="H464">
        <v>9</v>
      </c>
      <c r="I464">
        <v>1</v>
      </c>
      <c r="J464">
        <v>179</v>
      </c>
      <c r="K464">
        <v>0</v>
      </c>
      <c r="L464">
        <v>0</v>
      </c>
      <c r="M464">
        <v>0</v>
      </c>
      <c r="N464">
        <v>0</v>
      </c>
    </row>
    <row r="465" spans="1:14" x14ac:dyDescent="0.2">
      <c r="A465" t="s">
        <v>5343</v>
      </c>
      <c r="B465" t="s">
        <v>84</v>
      </c>
      <c r="C465" t="s">
        <v>111</v>
      </c>
      <c r="D465" t="s">
        <v>4875</v>
      </c>
      <c r="E465">
        <v>264</v>
      </c>
      <c r="F465">
        <v>29</v>
      </c>
      <c r="G465">
        <v>191</v>
      </c>
      <c r="H465">
        <v>29</v>
      </c>
      <c r="I465">
        <v>15</v>
      </c>
      <c r="J465">
        <v>325</v>
      </c>
      <c r="K465">
        <v>0</v>
      </c>
      <c r="L465">
        <v>0</v>
      </c>
      <c r="M465">
        <v>0</v>
      </c>
      <c r="N465">
        <v>0</v>
      </c>
    </row>
    <row r="466" spans="1:14" x14ac:dyDescent="0.2">
      <c r="A466" t="s">
        <v>5344</v>
      </c>
      <c r="B466" t="s">
        <v>84</v>
      </c>
      <c r="C466" t="s">
        <v>112</v>
      </c>
      <c r="D466" t="s">
        <v>4875</v>
      </c>
      <c r="E466">
        <v>42</v>
      </c>
      <c r="F466">
        <v>5</v>
      </c>
      <c r="G466">
        <v>34</v>
      </c>
      <c r="H466">
        <v>1</v>
      </c>
      <c r="I466">
        <v>2</v>
      </c>
      <c r="J466">
        <v>55</v>
      </c>
      <c r="K466">
        <v>0</v>
      </c>
      <c r="L466">
        <v>0</v>
      </c>
      <c r="M466">
        <v>0</v>
      </c>
      <c r="N466">
        <v>0</v>
      </c>
    </row>
    <row r="467" spans="1:14" x14ac:dyDescent="0.2">
      <c r="A467" t="s">
        <v>5345</v>
      </c>
      <c r="B467" t="s">
        <v>84</v>
      </c>
      <c r="C467" t="s">
        <v>113</v>
      </c>
      <c r="D467" t="s">
        <v>4875</v>
      </c>
      <c r="E467">
        <v>28</v>
      </c>
      <c r="F467">
        <v>5</v>
      </c>
      <c r="G467">
        <v>22</v>
      </c>
      <c r="H467">
        <v>1</v>
      </c>
      <c r="I467">
        <v>0</v>
      </c>
      <c r="J467">
        <v>39</v>
      </c>
      <c r="K467">
        <v>0</v>
      </c>
      <c r="L467">
        <v>0</v>
      </c>
      <c r="M467">
        <v>0</v>
      </c>
      <c r="N467">
        <v>0</v>
      </c>
    </row>
    <row r="468" spans="1:14" x14ac:dyDescent="0.2">
      <c r="A468" t="s">
        <v>5346</v>
      </c>
      <c r="B468" t="s">
        <v>84</v>
      </c>
      <c r="C468" t="s">
        <v>114</v>
      </c>
      <c r="D468" t="s">
        <v>4875</v>
      </c>
      <c r="E468">
        <v>57</v>
      </c>
      <c r="F468">
        <v>6</v>
      </c>
      <c r="G468">
        <v>46</v>
      </c>
      <c r="H468">
        <v>4</v>
      </c>
      <c r="I468">
        <v>1</v>
      </c>
      <c r="J468">
        <v>101</v>
      </c>
      <c r="K468">
        <v>0</v>
      </c>
      <c r="L468">
        <v>0</v>
      </c>
      <c r="M468">
        <v>0</v>
      </c>
      <c r="N468">
        <v>0</v>
      </c>
    </row>
    <row r="469" spans="1:14" x14ac:dyDescent="0.2">
      <c r="A469" t="s">
        <v>5347</v>
      </c>
      <c r="B469" t="s">
        <v>84</v>
      </c>
      <c r="C469" t="s">
        <v>115</v>
      </c>
      <c r="D469" t="s">
        <v>4875</v>
      </c>
      <c r="E469">
        <v>111</v>
      </c>
      <c r="F469">
        <v>26</v>
      </c>
      <c r="G469">
        <v>84</v>
      </c>
      <c r="H469">
        <v>1</v>
      </c>
      <c r="I469">
        <v>0</v>
      </c>
      <c r="J469">
        <v>151</v>
      </c>
      <c r="K469">
        <v>0</v>
      </c>
      <c r="L469">
        <v>0</v>
      </c>
      <c r="M469">
        <v>0</v>
      </c>
      <c r="N469">
        <v>0</v>
      </c>
    </row>
    <row r="470" spans="1:14" x14ac:dyDescent="0.2">
      <c r="A470" t="s">
        <v>5348</v>
      </c>
      <c r="B470" t="s">
        <v>84</v>
      </c>
      <c r="C470" t="s">
        <v>116</v>
      </c>
      <c r="D470" t="s">
        <v>4875</v>
      </c>
      <c r="E470">
        <v>60</v>
      </c>
      <c r="F470">
        <v>19</v>
      </c>
      <c r="G470">
        <v>40</v>
      </c>
      <c r="H470">
        <v>0</v>
      </c>
      <c r="I470">
        <v>1</v>
      </c>
      <c r="J470">
        <v>107</v>
      </c>
      <c r="K470">
        <v>0</v>
      </c>
      <c r="L470">
        <v>0</v>
      </c>
      <c r="M470">
        <v>0</v>
      </c>
      <c r="N470">
        <v>0</v>
      </c>
    </row>
    <row r="471" spans="1:14" x14ac:dyDescent="0.2">
      <c r="A471" t="s">
        <v>5349</v>
      </c>
      <c r="B471" t="s">
        <v>84</v>
      </c>
      <c r="C471" t="s">
        <v>117</v>
      </c>
      <c r="D471" t="s">
        <v>4875</v>
      </c>
      <c r="E471">
        <v>160</v>
      </c>
      <c r="F471">
        <v>39</v>
      </c>
      <c r="G471">
        <v>118</v>
      </c>
      <c r="H471">
        <v>2</v>
      </c>
      <c r="I471">
        <v>1</v>
      </c>
      <c r="J471">
        <v>221</v>
      </c>
      <c r="K471">
        <v>0</v>
      </c>
      <c r="L471">
        <v>0</v>
      </c>
      <c r="M471">
        <v>0</v>
      </c>
      <c r="N471">
        <v>0</v>
      </c>
    </row>
    <row r="472" spans="1:14" x14ac:dyDescent="0.2">
      <c r="A472" t="s">
        <v>5350</v>
      </c>
      <c r="B472" t="s">
        <v>84</v>
      </c>
      <c r="C472" t="s">
        <v>118</v>
      </c>
      <c r="D472" t="s">
        <v>4875</v>
      </c>
      <c r="E472">
        <v>52</v>
      </c>
      <c r="F472">
        <v>10</v>
      </c>
      <c r="G472">
        <v>39</v>
      </c>
      <c r="H472">
        <v>2</v>
      </c>
      <c r="I472">
        <v>1</v>
      </c>
      <c r="J472">
        <v>132</v>
      </c>
      <c r="K472">
        <v>0</v>
      </c>
      <c r="L472">
        <v>0</v>
      </c>
      <c r="M472">
        <v>0</v>
      </c>
      <c r="N472">
        <v>0</v>
      </c>
    </row>
    <row r="473" spans="1:14" x14ac:dyDescent="0.2">
      <c r="A473" t="s">
        <v>5351</v>
      </c>
      <c r="B473" t="s">
        <v>84</v>
      </c>
      <c r="C473" t="s">
        <v>119</v>
      </c>
      <c r="D473" t="s">
        <v>4875</v>
      </c>
      <c r="E473">
        <v>56</v>
      </c>
      <c r="F473">
        <v>17</v>
      </c>
      <c r="G473">
        <v>33</v>
      </c>
      <c r="H473">
        <v>4</v>
      </c>
      <c r="I473">
        <v>2</v>
      </c>
      <c r="J473">
        <v>97</v>
      </c>
      <c r="K473">
        <v>0</v>
      </c>
      <c r="L473">
        <v>0</v>
      </c>
      <c r="M473">
        <v>0</v>
      </c>
      <c r="N473">
        <v>0</v>
      </c>
    </row>
    <row r="474" spans="1:14" x14ac:dyDescent="0.2">
      <c r="A474" t="s">
        <v>5352</v>
      </c>
      <c r="B474" t="s">
        <v>84</v>
      </c>
      <c r="C474" t="s">
        <v>120</v>
      </c>
      <c r="D474" t="s">
        <v>4875</v>
      </c>
      <c r="E474">
        <v>142</v>
      </c>
      <c r="F474">
        <v>32</v>
      </c>
      <c r="G474">
        <v>101</v>
      </c>
      <c r="H474">
        <v>7</v>
      </c>
      <c r="I474">
        <v>2</v>
      </c>
      <c r="J474">
        <v>176</v>
      </c>
      <c r="K474">
        <v>0</v>
      </c>
      <c r="L474">
        <v>0</v>
      </c>
      <c r="M474">
        <v>0</v>
      </c>
      <c r="N474">
        <v>0</v>
      </c>
    </row>
    <row r="475" spans="1:14" x14ac:dyDescent="0.2">
      <c r="A475" t="s">
        <v>5353</v>
      </c>
      <c r="B475" t="s">
        <v>84</v>
      </c>
      <c r="C475" t="s">
        <v>121</v>
      </c>
      <c r="D475" t="s">
        <v>4875</v>
      </c>
      <c r="E475">
        <v>170</v>
      </c>
      <c r="F475">
        <v>55</v>
      </c>
      <c r="G475">
        <v>111</v>
      </c>
      <c r="H475">
        <v>4</v>
      </c>
      <c r="I475">
        <v>0</v>
      </c>
      <c r="J475">
        <v>274</v>
      </c>
      <c r="K475">
        <v>0</v>
      </c>
      <c r="L475">
        <v>0</v>
      </c>
      <c r="M475">
        <v>0</v>
      </c>
      <c r="N475">
        <v>0</v>
      </c>
    </row>
    <row r="476" spans="1:14" x14ac:dyDescent="0.2">
      <c r="A476" t="s">
        <v>5354</v>
      </c>
      <c r="B476" t="s">
        <v>84</v>
      </c>
      <c r="C476" t="s">
        <v>122</v>
      </c>
      <c r="D476" t="s">
        <v>4875</v>
      </c>
      <c r="E476">
        <v>210</v>
      </c>
      <c r="F476">
        <v>49</v>
      </c>
      <c r="G476">
        <v>158</v>
      </c>
      <c r="H476">
        <v>2</v>
      </c>
      <c r="I476">
        <v>1</v>
      </c>
      <c r="J476">
        <v>303</v>
      </c>
      <c r="K476">
        <v>0</v>
      </c>
      <c r="L476">
        <v>0</v>
      </c>
      <c r="M476">
        <v>0</v>
      </c>
      <c r="N476">
        <v>0</v>
      </c>
    </row>
    <row r="477" spans="1:14" x14ac:dyDescent="0.2">
      <c r="A477" t="s">
        <v>5355</v>
      </c>
      <c r="B477" t="s">
        <v>84</v>
      </c>
      <c r="C477" t="s">
        <v>123</v>
      </c>
      <c r="D477" t="s">
        <v>4875</v>
      </c>
      <c r="E477">
        <v>57</v>
      </c>
      <c r="F477">
        <v>8</v>
      </c>
      <c r="G477">
        <v>48</v>
      </c>
      <c r="H477">
        <v>1</v>
      </c>
      <c r="I477">
        <v>0</v>
      </c>
      <c r="J477">
        <v>70</v>
      </c>
      <c r="K477">
        <v>0</v>
      </c>
      <c r="L477">
        <v>0</v>
      </c>
      <c r="M477">
        <v>0</v>
      </c>
      <c r="N477">
        <v>0</v>
      </c>
    </row>
    <row r="478" spans="1:14" x14ac:dyDescent="0.2">
      <c r="A478" t="s">
        <v>5356</v>
      </c>
      <c r="B478" t="s">
        <v>84</v>
      </c>
      <c r="C478" t="s">
        <v>124</v>
      </c>
      <c r="D478" t="s">
        <v>4875</v>
      </c>
      <c r="E478">
        <v>61</v>
      </c>
      <c r="F478">
        <v>17</v>
      </c>
      <c r="G478">
        <v>42</v>
      </c>
      <c r="H478">
        <v>1</v>
      </c>
      <c r="I478">
        <v>1</v>
      </c>
      <c r="J478">
        <v>85</v>
      </c>
      <c r="K478">
        <v>0</v>
      </c>
      <c r="L478">
        <v>0</v>
      </c>
      <c r="M478">
        <v>0</v>
      </c>
      <c r="N478">
        <v>0</v>
      </c>
    </row>
    <row r="479" spans="1:14" x14ac:dyDescent="0.2">
      <c r="A479" t="s">
        <v>5357</v>
      </c>
      <c r="B479" t="s">
        <v>84</v>
      </c>
      <c r="C479" t="s">
        <v>125</v>
      </c>
      <c r="D479" t="s">
        <v>4875</v>
      </c>
      <c r="E479">
        <v>237</v>
      </c>
      <c r="F479">
        <v>68</v>
      </c>
      <c r="G479">
        <v>163</v>
      </c>
      <c r="H479">
        <v>4</v>
      </c>
      <c r="I479">
        <v>2</v>
      </c>
      <c r="J479">
        <v>348</v>
      </c>
      <c r="K479">
        <v>0</v>
      </c>
      <c r="L479">
        <v>0</v>
      </c>
      <c r="M479">
        <v>0</v>
      </c>
      <c r="N479">
        <v>0</v>
      </c>
    </row>
    <row r="480" spans="1:14" x14ac:dyDescent="0.2">
      <c r="A480" t="s">
        <v>5358</v>
      </c>
      <c r="B480" t="s">
        <v>84</v>
      </c>
      <c r="C480" t="s">
        <v>126</v>
      </c>
      <c r="D480" t="s">
        <v>4875</v>
      </c>
      <c r="E480">
        <v>56</v>
      </c>
      <c r="F480">
        <v>11</v>
      </c>
      <c r="G480">
        <v>43</v>
      </c>
      <c r="H480">
        <v>1</v>
      </c>
      <c r="I480">
        <v>1</v>
      </c>
      <c r="J480">
        <v>101</v>
      </c>
      <c r="K480">
        <v>0</v>
      </c>
      <c r="L480">
        <v>0</v>
      </c>
      <c r="M480">
        <v>0</v>
      </c>
      <c r="N480">
        <v>0</v>
      </c>
    </row>
    <row r="481" spans="1:14" x14ac:dyDescent="0.2">
      <c r="A481" t="s">
        <v>5359</v>
      </c>
      <c r="B481" t="s">
        <v>84</v>
      </c>
      <c r="C481" t="s">
        <v>127</v>
      </c>
      <c r="D481" t="s">
        <v>4875</v>
      </c>
      <c r="E481">
        <v>111</v>
      </c>
      <c r="F481">
        <v>14</v>
      </c>
      <c r="G481">
        <v>89</v>
      </c>
      <c r="H481">
        <v>6</v>
      </c>
      <c r="I481">
        <v>2</v>
      </c>
      <c r="J481">
        <v>197</v>
      </c>
      <c r="K481">
        <v>0</v>
      </c>
      <c r="L481">
        <v>0</v>
      </c>
      <c r="M481">
        <v>0</v>
      </c>
      <c r="N481">
        <v>0</v>
      </c>
    </row>
    <row r="482" spans="1:14" x14ac:dyDescent="0.2">
      <c r="A482" t="s">
        <v>5360</v>
      </c>
      <c r="B482" t="s">
        <v>84</v>
      </c>
      <c r="C482" t="s">
        <v>128</v>
      </c>
      <c r="D482" t="s">
        <v>4875</v>
      </c>
      <c r="E482">
        <v>110</v>
      </c>
      <c r="F482">
        <v>20</v>
      </c>
      <c r="G482">
        <v>86</v>
      </c>
      <c r="H482">
        <v>3</v>
      </c>
      <c r="I482">
        <v>1</v>
      </c>
      <c r="J482">
        <v>131</v>
      </c>
      <c r="K482">
        <v>0</v>
      </c>
      <c r="L482">
        <v>0</v>
      </c>
      <c r="M482">
        <v>0</v>
      </c>
      <c r="N482">
        <v>0</v>
      </c>
    </row>
    <row r="483" spans="1:14" x14ac:dyDescent="0.2">
      <c r="A483" t="s">
        <v>5361</v>
      </c>
      <c r="B483" t="s">
        <v>84</v>
      </c>
      <c r="C483" t="s">
        <v>129</v>
      </c>
      <c r="D483" t="s">
        <v>4875</v>
      </c>
      <c r="E483">
        <v>103</v>
      </c>
      <c r="F483">
        <v>20</v>
      </c>
      <c r="G483">
        <v>79</v>
      </c>
      <c r="H483">
        <v>4</v>
      </c>
      <c r="I483">
        <v>0</v>
      </c>
      <c r="J483">
        <v>134</v>
      </c>
      <c r="K483">
        <v>0</v>
      </c>
      <c r="L483">
        <v>0</v>
      </c>
      <c r="M483">
        <v>0</v>
      </c>
      <c r="N483">
        <v>0</v>
      </c>
    </row>
    <row r="484" spans="1:14" x14ac:dyDescent="0.2">
      <c r="A484" t="s">
        <v>5362</v>
      </c>
      <c r="B484" t="s">
        <v>84</v>
      </c>
      <c r="C484" t="s">
        <v>130</v>
      </c>
      <c r="D484" t="s">
        <v>4875</v>
      </c>
      <c r="E484">
        <v>3</v>
      </c>
      <c r="F484">
        <v>2</v>
      </c>
      <c r="G484">
        <v>1</v>
      </c>
      <c r="H484">
        <v>0</v>
      </c>
      <c r="I484">
        <v>0</v>
      </c>
      <c r="J484">
        <v>3</v>
      </c>
      <c r="K484">
        <v>0</v>
      </c>
      <c r="L484">
        <v>0</v>
      </c>
      <c r="M484">
        <v>0</v>
      </c>
      <c r="N484">
        <v>0</v>
      </c>
    </row>
    <row r="485" spans="1:14" x14ac:dyDescent="0.2">
      <c r="A485" t="s">
        <v>5363</v>
      </c>
      <c r="B485" t="s">
        <v>84</v>
      </c>
      <c r="C485" t="s">
        <v>131</v>
      </c>
      <c r="D485" t="s">
        <v>4875</v>
      </c>
      <c r="E485">
        <v>167</v>
      </c>
      <c r="F485">
        <v>60</v>
      </c>
      <c r="G485">
        <v>101</v>
      </c>
      <c r="H485">
        <v>6</v>
      </c>
      <c r="I485">
        <v>0</v>
      </c>
      <c r="J485">
        <v>171</v>
      </c>
      <c r="K485">
        <v>0</v>
      </c>
      <c r="L485">
        <v>0</v>
      </c>
      <c r="M485">
        <v>0</v>
      </c>
      <c r="N485">
        <v>0</v>
      </c>
    </row>
    <row r="486" spans="1:14" x14ac:dyDescent="0.2">
      <c r="A486" t="s">
        <v>5364</v>
      </c>
      <c r="B486" t="s">
        <v>84</v>
      </c>
      <c r="C486" t="s">
        <v>132</v>
      </c>
      <c r="D486" t="s">
        <v>4875</v>
      </c>
      <c r="E486">
        <v>80</v>
      </c>
      <c r="F486">
        <v>17</v>
      </c>
      <c r="G486">
        <v>58</v>
      </c>
      <c r="H486">
        <v>3</v>
      </c>
      <c r="I486">
        <v>2</v>
      </c>
      <c r="J486">
        <v>173</v>
      </c>
      <c r="K486">
        <v>0</v>
      </c>
      <c r="L486">
        <v>0</v>
      </c>
      <c r="M486">
        <v>0</v>
      </c>
      <c r="N486">
        <v>0</v>
      </c>
    </row>
    <row r="487" spans="1:14" x14ac:dyDescent="0.2">
      <c r="A487" t="s">
        <v>5365</v>
      </c>
      <c r="B487" t="s">
        <v>84</v>
      </c>
      <c r="C487" t="s">
        <v>133</v>
      </c>
      <c r="D487" t="s">
        <v>4875</v>
      </c>
      <c r="E487">
        <v>164</v>
      </c>
      <c r="F487">
        <v>24</v>
      </c>
      <c r="G487">
        <v>126</v>
      </c>
      <c r="H487">
        <v>13</v>
      </c>
      <c r="I487">
        <v>1</v>
      </c>
      <c r="J487">
        <v>202</v>
      </c>
      <c r="K487">
        <v>0</v>
      </c>
      <c r="L487">
        <v>0</v>
      </c>
      <c r="M487">
        <v>0</v>
      </c>
      <c r="N487">
        <v>0</v>
      </c>
    </row>
    <row r="488" spans="1:14" x14ac:dyDescent="0.2">
      <c r="A488" t="s">
        <v>5366</v>
      </c>
      <c r="B488" t="s">
        <v>84</v>
      </c>
      <c r="C488" t="s">
        <v>134</v>
      </c>
      <c r="D488" t="s">
        <v>4875</v>
      </c>
      <c r="E488">
        <v>67</v>
      </c>
      <c r="F488">
        <v>16</v>
      </c>
      <c r="G488">
        <v>48</v>
      </c>
      <c r="H488">
        <v>3</v>
      </c>
      <c r="I488">
        <v>0</v>
      </c>
      <c r="J488">
        <v>150</v>
      </c>
      <c r="K488">
        <v>0</v>
      </c>
      <c r="L488">
        <v>0</v>
      </c>
      <c r="M488">
        <v>0</v>
      </c>
      <c r="N488">
        <v>0</v>
      </c>
    </row>
    <row r="489" spans="1:14" x14ac:dyDescent="0.2">
      <c r="A489" t="s">
        <v>5367</v>
      </c>
      <c r="B489" t="s">
        <v>84</v>
      </c>
      <c r="C489" t="s">
        <v>135</v>
      </c>
      <c r="D489" t="s">
        <v>4875</v>
      </c>
      <c r="E489">
        <v>39</v>
      </c>
      <c r="F489">
        <v>10</v>
      </c>
      <c r="G489">
        <v>28</v>
      </c>
      <c r="H489">
        <v>1</v>
      </c>
      <c r="I489">
        <v>0</v>
      </c>
      <c r="J489">
        <v>38</v>
      </c>
      <c r="K489">
        <v>0</v>
      </c>
      <c r="L489">
        <v>0</v>
      </c>
      <c r="M489">
        <v>0</v>
      </c>
      <c r="N489">
        <v>0</v>
      </c>
    </row>
    <row r="490" spans="1:14" x14ac:dyDescent="0.2">
      <c r="A490" t="s">
        <v>5368</v>
      </c>
      <c r="B490" t="s">
        <v>84</v>
      </c>
      <c r="C490" t="s">
        <v>136</v>
      </c>
      <c r="D490" t="s">
        <v>4875</v>
      </c>
      <c r="E490">
        <v>37</v>
      </c>
      <c r="F490">
        <v>0</v>
      </c>
      <c r="G490">
        <v>35</v>
      </c>
      <c r="H490">
        <v>2</v>
      </c>
      <c r="I490">
        <v>0</v>
      </c>
      <c r="J490">
        <v>123</v>
      </c>
      <c r="K490">
        <v>0</v>
      </c>
      <c r="L490">
        <v>0</v>
      </c>
      <c r="M490">
        <v>0</v>
      </c>
      <c r="N490">
        <v>0</v>
      </c>
    </row>
    <row r="491" spans="1:14" x14ac:dyDescent="0.2">
      <c r="A491" t="s">
        <v>5369</v>
      </c>
      <c r="B491" t="s">
        <v>84</v>
      </c>
      <c r="C491" t="s">
        <v>137</v>
      </c>
      <c r="D491" t="s">
        <v>4875</v>
      </c>
      <c r="E491">
        <v>176</v>
      </c>
      <c r="F491">
        <v>11</v>
      </c>
      <c r="G491">
        <v>160</v>
      </c>
      <c r="H491">
        <v>2</v>
      </c>
      <c r="I491">
        <v>3</v>
      </c>
      <c r="J491">
        <v>321</v>
      </c>
      <c r="K491">
        <v>0</v>
      </c>
      <c r="L491">
        <v>0</v>
      </c>
      <c r="M491">
        <v>0</v>
      </c>
      <c r="N491">
        <v>0</v>
      </c>
    </row>
    <row r="492" spans="1:14" x14ac:dyDescent="0.2">
      <c r="A492" t="s">
        <v>5370</v>
      </c>
      <c r="B492" t="s">
        <v>84</v>
      </c>
      <c r="C492" t="s">
        <v>138</v>
      </c>
      <c r="D492" t="s">
        <v>4875</v>
      </c>
      <c r="E492">
        <v>241</v>
      </c>
      <c r="F492">
        <v>59</v>
      </c>
      <c r="G492">
        <v>171</v>
      </c>
      <c r="H492">
        <v>10</v>
      </c>
      <c r="I492">
        <v>1</v>
      </c>
      <c r="J492">
        <v>264</v>
      </c>
      <c r="K492">
        <v>0</v>
      </c>
      <c r="L492">
        <v>0</v>
      </c>
      <c r="M492">
        <v>0</v>
      </c>
      <c r="N492">
        <v>0</v>
      </c>
    </row>
    <row r="493" spans="1:14" x14ac:dyDescent="0.2">
      <c r="A493" t="s">
        <v>5371</v>
      </c>
      <c r="B493" t="s">
        <v>84</v>
      </c>
      <c r="C493" t="s">
        <v>139</v>
      </c>
      <c r="D493" t="s">
        <v>4875</v>
      </c>
      <c r="E493">
        <v>110</v>
      </c>
      <c r="F493">
        <v>19</v>
      </c>
      <c r="G493">
        <v>87</v>
      </c>
      <c r="H493">
        <v>4</v>
      </c>
      <c r="I493">
        <v>0</v>
      </c>
      <c r="J493">
        <v>132</v>
      </c>
      <c r="K493">
        <v>0</v>
      </c>
      <c r="L493">
        <v>0</v>
      </c>
      <c r="M493">
        <v>0</v>
      </c>
      <c r="N493">
        <v>0</v>
      </c>
    </row>
    <row r="494" spans="1:14" x14ac:dyDescent="0.2">
      <c r="A494" t="s">
        <v>5372</v>
      </c>
      <c r="B494" t="s">
        <v>84</v>
      </c>
      <c r="C494" t="s">
        <v>140</v>
      </c>
      <c r="D494" t="s">
        <v>4875</v>
      </c>
      <c r="E494">
        <v>103</v>
      </c>
      <c r="F494">
        <v>34</v>
      </c>
      <c r="G494">
        <v>67</v>
      </c>
      <c r="H494">
        <v>2</v>
      </c>
      <c r="I494">
        <v>0</v>
      </c>
      <c r="J494">
        <v>121</v>
      </c>
      <c r="K494">
        <v>0</v>
      </c>
      <c r="L494">
        <v>0</v>
      </c>
      <c r="M494">
        <v>0</v>
      </c>
      <c r="N494">
        <v>0</v>
      </c>
    </row>
    <row r="495" spans="1:14" x14ac:dyDescent="0.2">
      <c r="A495" t="s">
        <v>5373</v>
      </c>
      <c r="B495" t="s">
        <v>84</v>
      </c>
      <c r="C495" t="s">
        <v>141</v>
      </c>
      <c r="D495" t="s">
        <v>4875</v>
      </c>
      <c r="E495">
        <v>64</v>
      </c>
      <c r="F495">
        <v>16</v>
      </c>
      <c r="G495">
        <v>43</v>
      </c>
      <c r="H495">
        <v>3</v>
      </c>
      <c r="I495">
        <v>2</v>
      </c>
      <c r="J495">
        <v>84</v>
      </c>
      <c r="K495">
        <v>0</v>
      </c>
      <c r="L495">
        <v>0</v>
      </c>
      <c r="M495">
        <v>0</v>
      </c>
      <c r="N495">
        <v>0</v>
      </c>
    </row>
    <row r="496" spans="1:14" x14ac:dyDescent="0.2">
      <c r="A496" t="s">
        <v>5374</v>
      </c>
      <c r="B496" t="s">
        <v>84</v>
      </c>
      <c r="C496" t="s">
        <v>142</v>
      </c>
      <c r="D496" t="s">
        <v>4875</v>
      </c>
      <c r="E496">
        <v>113</v>
      </c>
      <c r="F496">
        <v>23</v>
      </c>
      <c r="G496">
        <v>83</v>
      </c>
      <c r="H496">
        <v>6</v>
      </c>
      <c r="I496">
        <v>1</v>
      </c>
      <c r="J496">
        <v>165</v>
      </c>
      <c r="K496">
        <v>0</v>
      </c>
      <c r="L496">
        <v>0</v>
      </c>
      <c r="M496">
        <v>0</v>
      </c>
      <c r="N496">
        <v>0</v>
      </c>
    </row>
    <row r="497" spans="1:14" x14ac:dyDescent="0.2">
      <c r="A497" t="s">
        <v>5375</v>
      </c>
      <c r="B497" t="s">
        <v>84</v>
      </c>
      <c r="C497" t="s">
        <v>143</v>
      </c>
      <c r="D497" t="s">
        <v>4875</v>
      </c>
      <c r="E497">
        <v>93</v>
      </c>
      <c r="F497">
        <v>11</v>
      </c>
      <c r="G497">
        <v>77</v>
      </c>
      <c r="H497">
        <v>4</v>
      </c>
      <c r="I497">
        <v>1</v>
      </c>
      <c r="J497">
        <v>147</v>
      </c>
      <c r="K497">
        <v>0</v>
      </c>
      <c r="L497">
        <v>0</v>
      </c>
      <c r="M497">
        <v>0</v>
      </c>
      <c r="N497">
        <v>0</v>
      </c>
    </row>
    <row r="498" spans="1:14" x14ac:dyDescent="0.2">
      <c r="A498" t="s">
        <v>5376</v>
      </c>
      <c r="B498" t="s">
        <v>84</v>
      </c>
      <c r="C498" t="s">
        <v>144</v>
      </c>
      <c r="D498" t="s">
        <v>4875</v>
      </c>
      <c r="E498">
        <v>97</v>
      </c>
      <c r="F498">
        <v>16</v>
      </c>
      <c r="G498">
        <v>76</v>
      </c>
      <c r="H498">
        <v>4</v>
      </c>
      <c r="I498">
        <v>1</v>
      </c>
      <c r="J498">
        <v>126</v>
      </c>
      <c r="K498">
        <v>0</v>
      </c>
      <c r="L498">
        <v>0</v>
      </c>
      <c r="M498">
        <v>0</v>
      </c>
      <c r="N498">
        <v>0</v>
      </c>
    </row>
    <row r="499" spans="1:14" x14ac:dyDescent="0.2">
      <c r="A499" t="s">
        <v>5377</v>
      </c>
      <c r="B499" t="s">
        <v>84</v>
      </c>
      <c r="C499" t="s">
        <v>145</v>
      </c>
      <c r="D499" t="s">
        <v>4875</v>
      </c>
      <c r="E499">
        <v>110</v>
      </c>
      <c r="F499">
        <v>40</v>
      </c>
      <c r="G499">
        <v>67</v>
      </c>
      <c r="H499">
        <v>3</v>
      </c>
      <c r="I499">
        <v>0</v>
      </c>
      <c r="J499">
        <v>183</v>
      </c>
      <c r="K499">
        <v>0</v>
      </c>
      <c r="L499">
        <v>0</v>
      </c>
      <c r="M499">
        <v>0</v>
      </c>
      <c r="N499">
        <v>0</v>
      </c>
    </row>
    <row r="500" spans="1:14" x14ac:dyDescent="0.2">
      <c r="A500" t="s">
        <v>5378</v>
      </c>
      <c r="B500" t="s">
        <v>84</v>
      </c>
      <c r="C500" t="s">
        <v>146</v>
      </c>
      <c r="D500" t="s">
        <v>4875</v>
      </c>
      <c r="E500">
        <v>66</v>
      </c>
      <c r="F500">
        <v>12</v>
      </c>
      <c r="G500">
        <v>51</v>
      </c>
      <c r="H500">
        <v>2</v>
      </c>
      <c r="I500">
        <v>1</v>
      </c>
      <c r="J500">
        <v>171</v>
      </c>
      <c r="K500">
        <v>0</v>
      </c>
      <c r="L500">
        <v>0</v>
      </c>
      <c r="M500">
        <v>0</v>
      </c>
      <c r="N500">
        <v>0</v>
      </c>
    </row>
    <row r="501" spans="1:14" x14ac:dyDescent="0.2">
      <c r="A501" t="s">
        <v>5379</v>
      </c>
      <c r="B501" t="s">
        <v>84</v>
      </c>
      <c r="C501" t="s">
        <v>147</v>
      </c>
      <c r="D501" t="s">
        <v>4875</v>
      </c>
      <c r="E501">
        <v>504</v>
      </c>
      <c r="F501">
        <v>117</v>
      </c>
      <c r="G501">
        <v>361</v>
      </c>
      <c r="H501">
        <v>18</v>
      </c>
      <c r="I501">
        <v>8</v>
      </c>
      <c r="J501">
        <v>571</v>
      </c>
      <c r="K501">
        <v>0</v>
      </c>
      <c r="L501">
        <v>0</v>
      </c>
      <c r="M501">
        <v>0</v>
      </c>
      <c r="N501">
        <v>0</v>
      </c>
    </row>
    <row r="502" spans="1:14" x14ac:dyDescent="0.2">
      <c r="A502" t="s">
        <v>5380</v>
      </c>
      <c r="B502" t="s">
        <v>84</v>
      </c>
      <c r="C502" t="s">
        <v>148</v>
      </c>
      <c r="D502" t="s">
        <v>4875</v>
      </c>
      <c r="E502">
        <v>38</v>
      </c>
      <c r="F502">
        <v>3</v>
      </c>
      <c r="G502">
        <v>30</v>
      </c>
      <c r="H502">
        <v>4</v>
      </c>
      <c r="I502">
        <v>1</v>
      </c>
      <c r="J502">
        <v>67</v>
      </c>
      <c r="K502">
        <v>0</v>
      </c>
      <c r="L502">
        <v>0</v>
      </c>
      <c r="M502">
        <v>0</v>
      </c>
      <c r="N502">
        <v>0</v>
      </c>
    </row>
    <row r="503" spans="1:14" x14ac:dyDescent="0.2">
      <c r="A503" t="s">
        <v>5381</v>
      </c>
      <c r="B503" t="s">
        <v>84</v>
      </c>
      <c r="C503" t="s">
        <v>149</v>
      </c>
      <c r="D503" t="s">
        <v>4875</v>
      </c>
      <c r="E503">
        <v>169</v>
      </c>
      <c r="F503">
        <v>37</v>
      </c>
      <c r="G503">
        <v>122</v>
      </c>
      <c r="H503">
        <v>8</v>
      </c>
      <c r="I503">
        <v>2</v>
      </c>
      <c r="J503">
        <v>301</v>
      </c>
      <c r="K503">
        <v>0</v>
      </c>
      <c r="L503">
        <v>0</v>
      </c>
      <c r="M503">
        <v>0</v>
      </c>
      <c r="N503">
        <v>0</v>
      </c>
    </row>
    <row r="504" spans="1:14" x14ac:dyDescent="0.2">
      <c r="A504" t="s">
        <v>5382</v>
      </c>
      <c r="B504" t="s">
        <v>84</v>
      </c>
      <c r="C504" t="s">
        <v>150</v>
      </c>
      <c r="D504" t="s">
        <v>4875</v>
      </c>
      <c r="E504">
        <v>128</v>
      </c>
      <c r="F504">
        <v>20</v>
      </c>
      <c r="G504">
        <v>103</v>
      </c>
      <c r="H504">
        <v>5</v>
      </c>
      <c r="I504">
        <v>0</v>
      </c>
      <c r="J504">
        <v>156</v>
      </c>
      <c r="K504">
        <v>0</v>
      </c>
      <c r="L504">
        <v>0</v>
      </c>
      <c r="M504">
        <v>0</v>
      </c>
      <c r="N504">
        <v>0</v>
      </c>
    </row>
    <row r="505" spans="1:14" x14ac:dyDescent="0.2">
      <c r="A505" t="s">
        <v>5383</v>
      </c>
      <c r="B505" t="s">
        <v>84</v>
      </c>
      <c r="C505" t="s">
        <v>151</v>
      </c>
      <c r="D505" t="s">
        <v>4875</v>
      </c>
      <c r="E505">
        <v>71</v>
      </c>
      <c r="F505">
        <v>12</v>
      </c>
      <c r="G505">
        <v>55</v>
      </c>
      <c r="H505">
        <v>4</v>
      </c>
      <c r="I505">
        <v>0</v>
      </c>
      <c r="J505">
        <v>116</v>
      </c>
      <c r="K505">
        <v>0</v>
      </c>
      <c r="L505">
        <v>0</v>
      </c>
      <c r="M505">
        <v>0</v>
      </c>
      <c r="N505">
        <v>0</v>
      </c>
    </row>
    <row r="506" spans="1:14" x14ac:dyDescent="0.2">
      <c r="A506" t="s">
        <v>5384</v>
      </c>
      <c r="B506" t="s">
        <v>84</v>
      </c>
      <c r="C506" t="s">
        <v>152</v>
      </c>
      <c r="D506" t="s">
        <v>4875</v>
      </c>
      <c r="E506">
        <v>35</v>
      </c>
      <c r="F506">
        <v>7</v>
      </c>
      <c r="G506">
        <v>26</v>
      </c>
      <c r="H506">
        <v>2</v>
      </c>
      <c r="I506">
        <v>0</v>
      </c>
      <c r="J506">
        <v>65</v>
      </c>
      <c r="K506">
        <v>0</v>
      </c>
      <c r="L506">
        <v>0</v>
      </c>
      <c r="M506">
        <v>0</v>
      </c>
      <c r="N506">
        <v>0</v>
      </c>
    </row>
    <row r="507" spans="1:14" x14ac:dyDescent="0.2">
      <c r="A507" t="s">
        <v>5385</v>
      </c>
      <c r="B507" t="s">
        <v>84</v>
      </c>
      <c r="C507" t="s">
        <v>153</v>
      </c>
      <c r="D507" t="s">
        <v>4875</v>
      </c>
      <c r="E507">
        <v>46</v>
      </c>
      <c r="F507">
        <v>9</v>
      </c>
      <c r="G507">
        <v>34</v>
      </c>
      <c r="H507">
        <v>2</v>
      </c>
      <c r="I507">
        <v>1</v>
      </c>
      <c r="J507">
        <v>66</v>
      </c>
      <c r="K507">
        <v>0</v>
      </c>
      <c r="L507">
        <v>0</v>
      </c>
      <c r="M507">
        <v>0</v>
      </c>
      <c r="N507">
        <v>0</v>
      </c>
    </row>
    <row r="508" spans="1:14" x14ac:dyDescent="0.2">
      <c r="A508" t="s">
        <v>5386</v>
      </c>
      <c r="B508" t="s">
        <v>84</v>
      </c>
      <c r="C508" t="s">
        <v>154</v>
      </c>
      <c r="D508" t="s">
        <v>4875</v>
      </c>
      <c r="E508">
        <v>566</v>
      </c>
      <c r="F508">
        <v>134</v>
      </c>
      <c r="G508">
        <v>418</v>
      </c>
      <c r="H508">
        <v>8</v>
      </c>
      <c r="I508">
        <v>6</v>
      </c>
      <c r="J508">
        <v>680</v>
      </c>
      <c r="K508">
        <v>0</v>
      </c>
      <c r="L508">
        <v>0</v>
      </c>
      <c r="M508">
        <v>0</v>
      </c>
      <c r="N508">
        <v>0</v>
      </c>
    </row>
    <row r="509" spans="1:14" x14ac:dyDescent="0.2">
      <c r="A509" t="s">
        <v>5387</v>
      </c>
      <c r="B509" t="s">
        <v>84</v>
      </c>
      <c r="C509" t="s">
        <v>155</v>
      </c>
      <c r="D509" t="s">
        <v>4875</v>
      </c>
      <c r="E509">
        <v>55</v>
      </c>
      <c r="F509">
        <v>10</v>
      </c>
      <c r="G509">
        <v>43</v>
      </c>
      <c r="H509">
        <v>1</v>
      </c>
      <c r="I509">
        <v>1</v>
      </c>
      <c r="J509">
        <v>116</v>
      </c>
      <c r="K509">
        <v>0</v>
      </c>
      <c r="L509">
        <v>0</v>
      </c>
      <c r="M509">
        <v>0</v>
      </c>
      <c r="N509">
        <v>0</v>
      </c>
    </row>
    <row r="510" spans="1:14" x14ac:dyDescent="0.2">
      <c r="A510" t="s">
        <v>5388</v>
      </c>
      <c r="B510" t="s">
        <v>84</v>
      </c>
      <c r="C510" t="s">
        <v>156</v>
      </c>
      <c r="D510" t="s">
        <v>4875</v>
      </c>
      <c r="E510">
        <v>55</v>
      </c>
      <c r="F510">
        <v>12</v>
      </c>
      <c r="G510">
        <v>36</v>
      </c>
      <c r="H510">
        <v>5</v>
      </c>
      <c r="I510">
        <v>2</v>
      </c>
      <c r="J510">
        <v>110</v>
      </c>
      <c r="K510">
        <v>0</v>
      </c>
      <c r="L510">
        <v>0</v>
      </c>
      <c r="M510">
        <v>0</v>
      </c>
      <c r="N510">
        <v>0</v>
      </c>
    </row>
    <row r="511" spans="1:14" x14ac:dyDescent="0.2">
      <c r="A511" t="s">
        <v>5389</v>
      </c>
      <c r="B511" t="s">
        <v>84</v>
      </c>
      <c r="C511" t="s">
        <v>157</v>
      </c>
      <c r="D511" t="s">
        <v>4875</v>
      </c>
      <c r="E511">
        <v>17</v>
      </c>
      <c r="F511">
        <v>2</v>
      </c>
      <c r="G511">
        <v>15</v>
      </c>
      <c r="H511">
        <v>0</v>
      </c>
      <c r="I511">
        <v>0</v>
      </c>
      <c r="J511">
        <v>37</v>
      </c>
      <c r="K511">
        <v>0</v>
      </c>
      <c r="L511">
        <v>0</v>
      </c>
      <c r="M511">
        <v>0</v>
      </c>
      <c r="N511">
        <v>0</v>
      </c>
    </row>
    <row r="512" spans="1:14" x14ac:dyDescent="0.2">
      <c r="A512" t="s">
        <v>5390</v>
      </c>
      <c r="B512" t="s">
        <v>84</v>
      </c>
      <c r="C512" t="s">
        <v>158</v>
      </c>
      <c r="D512" t="s">
        <v>4875</v>
      </c>
      <c r="E512">
        <v>80</v>
      </c>
      <c r="F512">
        <v>16</v>
      </c>
      <c r="G512">
        <v>60</v>
      </c>
      <c r="H512">
        <v>4</v>
      </c>
      <c r="I512">
        <v>0</v>
      </c>
      <c r="J512">
        <v>147</v>
      </c>
      <c r="K512">
        <v>0</v>
      </c>
      <c r="L512">
        <v>0</v>
      </c>
      <c r="M512">
        <v>0</v>
      </c>
      <c r="N512">
        <v>0</v>
      </c>
    </row>
    <row r="513" spans="1:14" x14ac:dyDescent="0.2">
      <c r="A513" t="s">
        <v>5391</v>
      </c>
      <c r="B513" t="s">
        <v>84</v>
      </c>
      <c r="C513" t="s">
        <v>159</v>
      </c>
      <c r="D513" t="s">
        <v>4875</v>
      </c>
      <c r="E513">
        <v>41</v>
      </c>
      <c r="F513">
        <v>9</v>
      </c>
      <c r="G513">
        <v>30</v>
      </c>
      <c r="H513">
        <v>1</v>
      </c>
      <c r="I513">
        <v>1</v>
      </c>
      <c r="J513">
        <v>57</v>
      </c>
      <c r="K513">
        <v>0</v>
      </c>
      <c r="L513">
        <v>0</v>
      </c>
      <c r="M513">
        <v>0</v>
      </c>
      <c r="N513">
        <v>0</v>
      </c>
    </row>
    <row r="514" spans="1:14" x14ac:dyDescent="0.2">
      <c r="A514" t="s">
        <v>5392</v>
      </c>
      <c r="B514" t="s">
        <v>84</v>
      </c>
      <c r="C514" t="s">
        <v>160</v>
      </c>
      <c r="D514" t="s">
        <v>4875</v>
      </c>
      <c r="E514">
        <v>446</v>
      </c>
      <c r="F514">
        <v>96</v>
      </c>
      <c r="G514">
        <v>329</v>
      </c>
      <c r="H514">
        <v>12</v>
      </c>
      <c r="I514">
        <v>9</v>
      </c>
      <c r="J514">
        <v>774</v>
      </c>
      <c r="K514">
        <v>0</v>
      </c>
      <c r="L514">
        <v>0</v>
      </c>
      <c r="M514">
        <v>0</v>
      </c>
      <c r="N514">
        <v>0</v>
      </c>
    </row>
    <row r="515" spans="1:14" x14ac:dyDescent="0.2">
      <c r="A515" t="s">
        <v>5393</v>
      </c>
      <c r="B515" t="s">
        <v>84</v>
      </c>
      <c r="C515" t="s">
        <v>161</v>
      </c>
      <c r="D515" t="s">
        <v>4875</v>
      </c>
      <c r="E515">
        <v>88</v>
      </c>
      <c r="F515">
        <v>14</v>
      </c>
      <c r="G515">
        <v>69</v>
      </c>
      <c r="H515">
        <v>2</v>
      </c>
      <c r="I515">
        <v>3</v>
      </c>
      <c r="J515">
        <v>163</v>
      </c>
      <c r="K515">
        <v>0</v>
      </c>
      <c r="L515">
        <v>0</v>
      </c>
      <c r="M515">
        <v>0</v>
      </c>
      <c r="N515">
        <v>0</v>
      </c>
    </row>
    <row r="516" spans="1:14" x14ac:dyDescent="0.2">
      <c r="A516" t="s">
        <v>5394</v>
      </c>
      <c r="B516" t="s">
        <v>84</v>
      </c>
      <c r="C516" t="s">
        <v>162</v>
      </c>
      <c r="D516" t="s">
        <v>4875</v>
      </c>
      <c r="E516">
        <v>78</v>
      </c>
      <c r="F516">
        <v>15</v>
      </c>
      <c r="G516">
        <v>57</v>
      </c>
      <c r="H516">
        <v>6</v>
      </c>
      <c r="I516">
        <v>0</v>
      </c>
      <c r="J516">
        <v>111</v>
      </c>
      <c r="K516">
        <v>0</v>
      </c>
      <c r="L516">
        <v>0</v>
      </c>
      <c r="M516">
        <v>0</v>
      </c>
      <c r="N516">
        <v>0</v>
      </c>
    </row>
    <row r="517" spans="1:14" x14ac:dyDescent="0.2">
      <c r="A517" t="s">
        <v>5395</v>
      </c>
      <c r="B517" t="s">
        <v>84</v>
      </c>
      <c r="C517" t="s">
        <v>163</v>
      </c>
      <c r="D517" t="s">
        <v>4875</v>
      </c>
      <c r="E517">
        <v>33</v>
      </c>
      <c r="F517">
        <v>6</v>
      </c>
      <c r="G517">
        <v>25</v>
      </c>
      <c r="H517">
        <v>1</v>
      </c>
      <c r="I517">
        <v>1</v>
      </c>
      <c r="J517">
        <v>27</v>
      </c>
      <c r="K517">
        <v>0</v>
      </c>
      <c r="L517">
        <v>0</v>
      </c>
      <c r="M517">
        <v>0</v>
      </c>
      <c r="N517">
        <v>0</v>
      </c>
    </row>
    <row r="518" spans="1:14" x14ac:dyDescent="0.2">
      <c r="A518" t="s">
        <v>5396</v>
      </c>
      <c r="B518" t="s">
        <v>84</v>
      </c>
      <c r="C518" t="s">
        <v>164</v>
      </c>
      <c r="D518" t="s">
        <v>4875</v>
      </c>
      <c r="E518">
        <v>1</v>
      </c>
      <c r="F518">
        <v>1</v>
      </c>
      <c r="G518">
        <v>0</v>
      </c>
      <c r="H518">
        <v>0</v>
      </c>
      <c r="I518">
        <v>0</v>
      </c>
      <c r="J518">
        <v>3</v>
      </c>
      <c r="K518">
        <v>0</v>
      </c>
      <c r="L518">
        <v>0</v>
      </c>
      <c r="M518">
        <v>0</v>
      </c>
      <c r="N518">
        <v>0</v>
      </c>
    </row>
    <row r="519" spans="1:14" x14ac:dyDescent="0.2">
      <c r="A519" t="s">
        <v>5397</v>
      </c>
      <c r="B519" t="s">
        <v>84</v>
      </c>
      <c r="C519" t="s">
        <v>165</v>
      </c>
      <c r="D519" t="s">
        <v>4875</v>
      </c>
      <c r="E519">
        <v>57</v>
      </c>
      <c r="F519">
        <v>13</v>
      </c>
      <c r="G519">
        <v>42</v>
      </c>
      <c r="H519">
        <v>1</v>
      </c>
      <c r="I519">
        <v>1</v>
      </c>
      <c r="J519">
        <v>107</v>
      </c>
      <c r="K519">
        <v>0</v>
      </c>
      <c r="L519">
        <v>0</v>
      </c>
      <c r="M519">
        <v>0</v>
      </c>
      <c r="N519">
        <v>0</v>
      </c>
    </row>
    <row r="520" spans="1:14" x14ac:dyDescent="0.2">
      <c r="A520" t="s">
        <v>5398</v>
      </c>
      <c r="B520" t="s">
        <v>84</v>
      </c>
      <c r="C520" t="s">
        <v>166</v>
      </c>
      <c r="D520" t="s">
        <v>4875</v>
      </c>
      <c r="E520">
        <v>15</v>
      </c>
      <c r="F520">
        <v>5</v>
      </c>
      <c r="G520">
        <v>9</v>
      </c>
      <c r="H520">
        <v>1</v>
      </c>
      <c r="I520">
        <v>0</v>
      </c>
      <c r="J520">
        <v>50</v>
      </c>
      <c r="K520">
        <v>0</v>
      </c>
      <c r="L520">
        <v>0</v>
      </c>
      <c r="M520">
        <v>0</v>
      </c>
      <c r="N520">
        <v>0</v>
      </c>
    </row>
    <row r="521" spans="1:14" x14ac:dyDescent="0.2">
      <c r="A521" t="s">
        <v>5399</v>
      </c>
      <c r="B521" t="s">
        <v>84</v>
      </c>
      <c r="C521" t="s">
        <v>167</v>
      </c>
      <c r="D521" t="s">
        <v>4875</v>
      </c>
      <c r="E521">
        <v>531</v>
      </c>
      <c r="F521">
        <v>135</v>
      </c>
      <c r="G521">
        <v>379</v>
      </c>
      <c r="H521">
        <v>10</v>
      </c>
      <c r="I521">
        <v>7</v>
      </c>
      <c r="J521">
        <v>660</v>
      </c>
      <c r="K521">
        <v>0</v>
      </c>
      <c r="L521">
        <v>0</v>
      </c>
      <c r="M521">
        <v>0</v>
      </c>
      <c r="N521">
        <v>0</v>
      </c>
    </row>
    <row r="522" spans="1:14" x14ac:dyDescent="0.2">
      <c r="A522" t="s">
        <v>5400</v>
      </c>
      <c r="B522" t="s">
        <v>84</v>
      </c>
      <c r="C522" t="s">
        <v>168</v>
      </c>
      <c r="D522" t="s">
        <v>4875</v>
      </c>
      <c r="E522">
        <v>46</v>
      </c>
      <c r="F522">
        <v>8</v>
      </c>
      <c r="G522">
        <v>36</v>
      </c>
      <c r="H522">
        <v>2</v>
      </c>
      <c r="I522">
        <v>0</v>
      </c>
      <c r="J522">
        <v>60</v>
      </c>
      <c r="K522">
        <v>0</v>
      </c>
      <c r="L522">
        <v>0</v>
      </c>
      <c r="M522">
        <v>0</v>
      </c>
      <c r="N522">
        <v>0</v>
      </c>
    </row>
    <row r="523" spans="1:14" x14ac:dyDescent="0.2">
      <c r="A523" t="s">
        <v>5401</v>
      </c>
      <c r="B523" t="s">
        <v>84</v>
      </c>
      <c r="C523" t="s">
        <v>169</v>
      </c>
      <c r="D523" t="s">
        <v>4875</v>
      </c>
      <c r="E523">
        <v>76</v>
      </c>
      <c r="F523">
        <v>13</v>
      </c>
      <c r="G523">
        <v>59</v>
      </c>
      <c r="H523">
        <v>3</v>
      </c>
      <c r="I523">
        <v>1</v>
      </c>
      <c r="J523">
        <v>80</v>
      </c>
      <c r="K523">
        <v>0</v>
      </c>
      <c r="L523">
        <v>0</v>
      </c>
      <c r="M523">
        <v>0</v>
      </c>
      <c r="N523">
        <v>0</v>
      </c>
    </row>
    <row r="524" spans="1:14" x14ac:dyDescent="0.2">
      <c r="A524" t="s">
        <v>5402</v>
      </c>
      <c r="B524" t="s">
        <v>84</v>
      </c>
      <c r="C524" t="s">
        <v>170</v>
      </c>
      <c r="D524" t="s">
        <v>4875</v>
      </c>
      <c r="E524">
        <v>122</v>
      </c>
      <c r="F524">
        <v>16</v>
      </c>
      <c r="G524">
        <v>98</v>
      </c>
      <c r="H524">
        <v>5</v>
      </c>
      <c r="I524">
        <v>3</v>
      </c>
      <c r="J524">
        <v>196</v>
      </c>
      <c r="K524">
        <v>0</v>
      </c>
      <c r="L524">
        <v>0</v>
      </c>
      <c r="M524">
        <v>0</v>
      </c>
      <c r="N524">
        <v>0</v>
      </c>
    </row>
    <row r="525" spans="1:14" x14ac:dyDescent="0.2">
      <c r="A525" t="s">
        <v>5403</v>
      </c>
      <c r="B525" t="s">
        <v>84</v>
      </c>
      <c r="C525" t="s">
        <v>171</v>
      </c>
      <c r="D525" t="s">
        <v>4875</v>
      </c>
      <c r="E525">
        <v>29</v>
      </c>
      <c r="F525">
        <v>8</v>
      </c>
      <c r="G525">
        <v>20</v>
      </c>
      <c r="H525">
        <v>1</v>
      </c>
      <c r="I525">
        <v>0</v>
      </c>
      <c r="J525">
        <v>57</v>
      </c>
      <c r="K525">
        <v>0</v>
      </c>
      <c r="L525">
        <v>0</v>
      </c>
      <c r="M525">
        <v>0</v>
      </c>
      <c r="N525">
        <v>0</v>
      </c>
    </row>
    <row r="526" spans="1:14" x14ac:dyDescent="0.2">
      <c r="A526" t="s">
        <v>5404</v>
      </c>
      <c r="B526" t="s">
        <v>84</v>
      </c>
      <c r="C526" t="s">
        <v>172</v>
      </c>
      <c r="D526" t="s">
        <v>4875</v>
      </c>
      <c r="E526">
        <v>83</v>
      </c>
      <c r="F526">
        <v>12</v>
      </c>
      <c r="G526">
        <v>65</v>
      </c>
      <c r="H526">
        <v>6</v>
      </c>
      <c r="I526">
        <v>0</v>
      </c>
      <c r="J526">
        <v>156</v>
      </c>
      <c r="K526">
        <v>0</v>
      </c>
      <c r="L526">
        <v>0</v>
      </c>
      <c r="M526">
        <v>0</v>
      </c>
      <c r="N526">
        <v>0</v>
      </c>
    </row>
    <row r="527" spans="1:14" x14ac:dyDescent="0.2">
      <c r="A527" t="s">
        <v>5405</v>
      </c>
      <c r="B527" t="s">
        <v>84</v>
      </c>
      <c r="C527" t="s">
        <v>173</v>
      </c>
      <c r="D527" t="s">
        <v>4875</v>
      </c>
      <c r="E527">
        <v>293</v>
      </c>
      <c r="F527">
        <v>68</v>
      </c>
      <c r="G527">
        <v>217</v>
      </c>
      <c r="H527">
        <v>5</v>
      </c>
      <c r="I527">
        <v>3</v>
      </c>
      <c r="J527">
        <v>530</v>
      </c>
      <c r="K527">
        <v>0</v>
      </c>
      <c r="L527">
        <v>0</v>
      </c>
      <c r="M527">
        <v>0</v>
      </c>
      <c r="N527">
        <v>0</v>
      </c>
    </row>
    <row r="528" spans="1:14" x14ac:dyDescent="0.2">
      <c r="A528" t="s">
        <v>5406</v>
      </c>
      <c r="B528" t="s">
        <v>84</v>
      </c>
      <c r="C528" t="s">
        <v>174</v>
      </c>
      <c r="D528" t="s">
        <v>4875</v>
      </c>
      <c r="E528">
        <v>278</v>
      </c>
      <c r="F528">
        <v>68</v>
      </c>
      <c r="G528">
        <v>194</v>
      </c>
      <c r="H528">
        <v>9</v>
      </c>
      <c r="I528">
        <v>7</v>
      </c>
      <c r="J528">
        <v>439</v>
      </c>
      <c r="K528">
        <v>0</v>
      </c>
      <c r="L528">
        <v>0</v>
      </c>
      <c r="M528">
        <v>0</v>
      </c>
      <c r="N528">
        <v>0</v>
      </c>
    </row>
    <row r="529" spans="1:14" x14ac:dyDescent="0.2">
      <c r="A529" t="s">
        <v>5407</v>
      </c>
      <c r="B529" t="s">
        <v>84</v>
      </c>
      <c r="C529" t="s">
        <v>175</v>
      </c>
      <c r="D529" t="s">
        <v>4875</v>
      </c>
      <c r="E529">
        <v>66</v>
      </c>
      <c r="F529">
        <v>2</v>
      </c>
      <c r="G529">
        <v>57</v>
      </c>
      <c r="H529">
        <v>5</v>
      </c>
      <c r="I529">
        <v>2</v>
      </c>
      <c r="J529">
        <v>86</v>
      </c>
      <c r="K529">
        <v>0</v>
      </c>
      <c r="L529">
        <v>0</v>
      </c>
      <c r="M529">
        <v>0</v>
      </c>
      <c r="N529">
        <v>0</v>
      </c>
    </row>
    <row r="530" spans="1:14" x14ac:dyDescent="0.2">
      <c r="A530" t="s">
        <v>5408</v>
      </c>
      <c r="B530" t="s">
        <v>84</v>
      </c>
      <c r="C530" t="s">
        <v>176</v>
      </c>
      <c r="D530" t="s">
        <v>4875</v>
      </c>
      <c r="E530">
        <v>244</v>
      </c>
      <c r="F530">
        <v>18</v>
      </c>
      <c r="G530">
        <v>217</v>
      </c>
      <c r="H530">
        <v>7</v>
      </c>
      <c r="I530">
        <v>2</v>
      </c>
      <c r="J530">
        <v>312</v>
      </c>
      <c r="K530">
        <v>0</v>
      </c>
      <c r="L530">
        <v>0</v>
      </c>
      <c r="M530">
        <v>0</v>
      </c>
      <c r="N530">
        <v>0</v>
      </c>
    </row>
    <row r="531" spans="1:14" x14ac:dyDescent="0.2">
      <c r="A531" t="s">
        <v>5409</v>
      </c>
      <c r="B531" t="s">
        <v>84</v>
      </c>
      <c r="C531" t="s">
        <v>177</v>
      </c>
      <c r="D531" t="s">
        <v>4875</v>
      </c>
      <c r="E531">
        <v>127</v>
      </c>
      <c r="F531">
        <v>18</v>
      </c>
      <c r="G531">
        <v>99</v>
      </c>
      <c r="H531">
        <v>7</v>
      </c>
      <c r="I531">
        <v>3</v>
      </c>
      <c r="J531">
        <v>188</v>
      </c>
      <c r="K531">
        <v>0</v>
      </c>
      <c r="L531">
        <v>0</v>
      </c>
      <c r="M531">
        <v>0</v>
      </c>
      <c r="N531">
        <v>0</v>
      </c>
    </row>
    <row r="532" spans="1:14" x14ac:dyDescent="0.2">
      <c r="A532" t="s">
        <v>5410</v>
      </c>
      <c r="B532" t="s">
        <v>84</v>
      </c>
      <c r="C532" t="s">
        <v>178</v>
      </c>
      <c r="D532" t="s">
        <v>4875</v>
      </c>
      <c r="E532">
        <v>166</v>
      </c>
      <c r="F532">
        <v>10</v>
      </c>
      <c r="G532">
        <v>152</v>
      </c>
      <c r="H532">
        <v>2</v>
      </c>
      <c r="I532">
        <v>2</v>
      </c>
      <c r="J532">
        <v>348</v>
      </c>
      <c r="K532">
        <v>0</v>
      </c>
      <c r="L532">
        <v>0</v>
      </c>
      <c r="M532">
        <v>0</v>
      </c>
      <c r="N532">
        <v>0</v>
      </c>
    </row>
    <row r="533" spans="1:14" x14ac:dyDescent="0.2">
      <c r="A533" t="s">
        <v>5411</v>
      </c>
      <c r="B533" t="s">
        <v>84</v>
      </c>
      <c r="C533" t="s">
        <v>179</v>
      </c>
      <c r="D533" t="s">
        <v>4875</v>
      </c>
      <c r="E533">
        <v>89</v>
      </c>
      <c r="F533">
        <v>12</v>
      </c>
      <c r="G533">
        <v>70</v>
      </c>
      <c r="H533">
        <v>5</v>
      </c>
      <c r="I533">
        <v>2</v>
      </c>
      <c r="J533">
        <v>167</v>
      </c>
      <c r="K533">
        <v>0</v>
      </c>
      <c r="L533">
        <v>0</v>
      </c>
      <c r="M533">
        <v>0</v>
      </c>
      <c r="N533">
        <v>0</v>
      </c>
    </row>
    <row r="534" spans="1:14" x14ac:dyDescent="0.2">
      <c r="A534" t="s">
        <v>5412</v>
      </c>
      <c r="B534" t="s">
        <v>84</v>
      </c>
      <c r="C534" t="s">
        <v>180</v>
      </c>
      <c r="D534" t="s">
        <v>4875</v>
      </c>
      <c r="E534">
        <v>66</v>
      </c>
      <c r="F534">
        <v>6</v>
      </c>
      <c r="G534">
        <v>53</v>
      </c>
      <c r="H534">
        <v>5</v>
      </c>
      <c r="I534">
        <v>2</v>
      </c>
      <c r="J534">
        <v>79</v>
      </c>
      <c r="K534">
        <v>0</v>
      </c>
      <c r="L534">
        <v>0</v>
      </c>
      <c r="M534">
        <v>0</v>
      </c>
      <c r="N534">
        <v>0</v>
      </c>
    </row>
    <row r="535" spans="1:14" x14ac:dyDescent="0.2">
      <c r="A535" t="s">
        <v>5413</v>
      </c>
      <c r="B535" t="s">
        <v>84</v>
      </c>
      <c r="C535" t="s">
        <v>181</v>
      </c>
      <c r="D535" t="s">
        <v>4875</v>
      </c>
      <c r="E535">
        <v>130</v>
      </c>
      <c r="F535">
        <v>14</v>
      </c>
      <c r="G535">
        <v>104</v>
      </c>
      <c r="H535">
        <v>8</v>
      </c>
      <c r="I535">
        <v>4</v>
      </c>
      <c r="J535">
        <v>237</v>
      </c>
      <c r="K535">
        <v>0</v>
      </c>
      <c r="L535">
        <v>0</v>
      </c>
      <c r="M535">
        <v>0</v>
      </c>
      <c r="N535">
        <v>0</v>
      </c>
    </row>
    <row r="536" spans="1:14" x14ac:dyDescent="0.2">
      <c r="A536" t="s">
        <v>5414</v>
      </c>
      <c r="B536" t="s">
        <v>84</v>
      </c>
      <c r="C536" t="s">
        <v>182</v>
      </c>
      <c r="D536" t="s">
        <v>4875</v>
      </c>
      <c r="E536">
        <v>88</v>
      </c>
      <c r="F536">
        <v>16</v>
      </c>
      <c r="G536">
        <v>64</v>
      </c>
      <c r="H536">
        <v>4</v>
      </c>
      <c r="I536">
        <v>4</v>
      </c>
      <c r="J536">
        <v>113</v>
      </c>
      <c r="K536">
        <v>0</v>
      </c>
      <c r="L536">
        <v>0</v>
      </c>
      <c r="M536">
        <v>0</v>
      </c>
      <c r="N536">
        <v>0</v>
      </c>
    </row>
    <row r="537" spans="1:14" x14ac:dyDescent="0.2">
      <c r="A537" t="s">
        <v>5415</v>
      </c>
      <c r="B537" t="s">
        <v>84</v>
      </c>
      <c r="C537" t="s">
        <v>183</v>
      </c>
      <c r="D537" t="s">
        <v>4875</v>
      </c>
      <c r="E537">
        <v>100</v>
      </c>
      <c r="F537">
        <v>11</v>
      </c>
      <c r="G537">
        <v>84</v>
      </c>
      <c r="H537">
        <v>4</v>
      </c>
      <c r="I537">
        <v>1</v>
      </c>
      <c r="J537">
        <v>140</v>
      </c>
      <c r="K537">
        <v>0</v>
      </c>
      <c r="L537">
        <v>0</v>
      </c>
      <c r="M537">
        <v>0</v>
      </c>
      <c r="N537">
        <v>0</v>
      </c>
    </row>
    <row r="538" spans="1:14" x14ac:dyDescent="0.2">
      <c r="A538" t="s">
        <v>5416</v>
      </c>
      <c r="B538" t="s">
        <v>84</v>
      </c>
      <c r="C538" t="s">
        <v>184</v>
      </c>
      <c r="D538" t="s">
        <v>4875</v>
      </c>
      <c r="E538">
        <v>29</v>
      </c>
      <c r="F538">
        <v>7</v>
      </c>
      <c r="G538">
        <v>20</v>
      </c>
      <c r="H538">
        <v>2</v>
      </c>
      <c r="I538">
        <v>0</v>
      </c>
      <c r="J538">
        <v>48</v>
      </c>
      <c r="K538">
        <v>0</v>
      </c>
      <c r="L538">
        <v>0</v>
      </c>
      <c r="M538">
        <v>0</v>
      </c>
      <c r="N538">
        <v>0</v>
      </c>
    </row>
    <row r="539" spans="1:14" x14ac:dyDescent="0.2">
      <c r="A539" t="s">
        <v>5417</v>
      </c>
      <c r="B539" t="s">
        <v>84</v>
      </c>
      <c r="C539" t="s">
        <v>185</v>
      </c>
      <c r="D539" t="s">
        <v>4875</v>
      </c>
      <c r="E539">
        <v>88</v>
      </c>
      <c r="F539">
        <v>14</v>
      </c>
      <c r="G539">
        <v>67</v>
      </c>
      <c r="H539">
        <v>4</v>
      </c>
      <c r="I539">
        <v>3</v>
      </c>
      <c r="J539">
        <v>150</v>
      </c>
      <c r="K539">
        <v>0</v>
      </c>
      <c r="L539">
        <v>0</v>
      </c>
      <c r="M539">
        <v>0</v>
      </c>
      <c r="N539">
        <v>0</v>
      </c>
    </row>
    <row r="540" spans="1:14" x14ac:dyDescent="0.2">
      <c r="A540" t="s">
        <v>5418</v>
      </c>
      <c r="B540" t="s">
        <v>84</v>
      </c>
      <c r="C540" t="s">
        <v>186</v>
      </c>
      <c r="D540" t="s">
        <v>4875</v>
      </c>
      <c r="E540">
        <v>59</v>
      </c>
      <c r="F540">
        <v>14</v>
      </c>
      <c r="G540">
        <v>40</v>
      </c>
      <c r="H540">
        <v>3</v>
      </c>
      <c r="I540">
        <v>2</v>
      </c>
      <c r="J540">
        <v>107</v>
      </c>
      <c r="K540">
        <v>0</v>
      </c>
      <c r="L540">
        <v>0</v>
      </c>
      <c r="M540">
        <v>0</v>
      </c>
      <c r="N540">
        <v>0</v>
      </c>
    </row>
    <row r="541" spans="1:14" x14ac:dyDescent="0.2">
      <c r="A541" t="s">
        <v>5419</v>
      </c>
      <c r="B541" t="s">
        <v>84</v>
      </c>
      <c r="C541" t="s">
        <v>187</v>
      </c>
      <c r="D541" t="s">
        <v>4875</v>
      </c>
      <c r="E541">
        <v>49</v>
      </c>
      <c r="F541">
        <v>2</v>
      </c>
      <c r="G541">
        <v>42</v>
      </c>
      <c r="H541">
        <v>3</v>
      </c>
      <c r="I541">
        <v>2</v>
      </c>
      <c r="J541">
        <v>100</v>
      </c>
      <c r="K541">
        <v>0</v>
      </c>
      <c r="L541">
        <v>0</v>
      </c>
      <c r="M541">
        <v>0</v>
      </c>
      <c r="N541">
        <v>0</v>
      </c>
    </row>
    <row r="542" spans="1:14" x14ac:dyDescent="0.2">
      <c r="A542" t="s">
        <v>5420</v>
      </c>
      <c r="B542" t="s">
        <v>84</v>
      </c>
      <c r="C542" t="s">
        <v>188</v>
      </c>
      <c r="D542" t="s">
        <v>4875</v>
      </c>
      <c r="E542">
        <v>186</v>
      </c>
      <c r="F542">
        <v>44</v>
      </c>
      <c r="G542">
        <v>131</v>
      </c>
      <c r="H542">
        <v>10</v>
      </c>
      <c r="I542">
        <v>1</v>
      </c>
      <c r="J542">
        <v>324</v>
      </c>
      <c r="K542">
        <v>0</v>
      </c>
      <c r="L542">
        <v>0</v>
      </c>
      <c r="M542">
        <v>0</v>
      </c>
      <c r="N542">
        <v>0</v>
      </c>
    </row>
    <row r="543" spans="1:14" x14ac:dyDescent="0.2">
      <c r="A543" t="s">
        <v>5421</v>
      </c>
      <c r="B543" t="s">
        <v>84</v>
      </c>
      <c r="C543" t="s">
        <v>189</v>
      </c>
      <c r="D543" t="s">
        <v>4875</v>
      </c>
      <c r="E543">
        <v>36</v>
      </c>
      <c r="F543">
        <v>10</v>
      </c>
      <c r="G543">
        <v>23</v>
      </c>
      <c r="H543">
        <v>1</v>
      </c>
      <c r="I543">
        <v>2</v>
      </c>
      <c r="J543">
        <v>47</v>
      </c>
      <c r="K543">
        <v>0</v>
      </c>
      <c r="L543">
        <v>0</v>
      </c>
      <c r="M543">
        <v>0</v>
      </c>
      <c r="N543">
        <v>0</v>
      </c>
    </row>
    <row r="544" spans="1:14" x14ac:dyDescent="0.2">
      <c r="A544" t="s">
        <v>5422</v>
      </c>
      <c r="B544" t="s">
        <v>84</v>
      </c>
      <c r="C544" t="s">
        <v>190</v>
      </c>
      <c r="D544" t="s">
        <v>4875</v>
      </c>
      <c r="E544">
        <v>46</v>
      </c>
      <c r="F544">
        <v>11</v>
      </c>
      <c r="G544">
        <v>31</v>
      </c>
      <c r="H544">
        <v>1</v>
      </c>
      <c r="I544">
        <v>3</v>
      </c>
      <c r="J544">
        <v>63</v>
      </c>
      <c r="K544">
        <v>0</v>
      </c>
      <c r="L544">
        <v>0</v>
      </c>
      <c r="M544">
        <v>0</v>
      </c>
      <c r="N544">
        <v>0</v>
      </c>
    </row>
    <row r="545" spans="1:14" x14ac:dyDescent="0.2">
      <c r="A545" t="s">
        <v>5423</v>
      </c>
      <c r="B545" t="s">
        <v>84</v>
      </c>
      <c r="C545" t="s">
        <v>191</v>
      </c>
      <c r="D545" t="s">
        <v>4875</v>
      </c>
      <c r="E545">
        <v>119</v>
      </c>
      <c r="F545">
        <v>14</v>
      </c>
      <c r="G545">
        <v>103</v>
      </c>
      <c r="H545">
        <v>1</v>
      </c>
      <c r="I545">
        <v>1</v>
      </c>
      <c r="J545">
        <v>169</v>
      </c>
      <c r="K545">
        <v>0</v>
      </c>
      <c r="L545">
        <v>0</v>
      </c>
      <c r="M545">
        <v>0</v>
      </c>
      <c r="N545">
        <v>0</v>
      </c>
    </row>
    <row r="546" spans="1:14" x14ac:dyDescent="0.2">
      <c r="A546" t="s">
        <v>5424</v>
      </c>
      <c r="B546" t="s">
        <v>84</v>
      </c>
      <c r="C546" t="s">
        <v>192</v>
      </c>
      <c r="D546" t="s">
        <v>4875</v>
      </c>
      <c r="E546">
        <v>86</v>
      </c>
      <c r="F546">
        <v>25</v>
      </c>
      <c r="G546">
        <v>56</v>
      </c>
      <c r="H546">
        <v>5</v>
      </c>
      <c r="I546">
        <v>0</v>
      </c>
      <c r="J546">
        <v>86</v>
      </c>
      <c r="K546">
        <v>0</v>
      </c>
      <c r="L546">
        <v>0</v>
      </c>
      <c r="M546">
        <v>0</v>
      </c>
      <c r="N546">
        <v>0</v>
      </c>
    </row>
    <row r="547" spans="1:14" x14ac:dyDescent="0.2">
      <c r="A547" t="s">
        <v>5425</v>
      </c>
      <c r="B547" t="s">
        <v>84</v>
      </c>
      <c r="C547" t="s">
        <v>193</v>
      </c>
      <c r="D547" t="s">
        <v>4875</v>
      </c>
      <c r="E547">
        <v>68</v>
      </c>
      <c r="F547">
        <v>13</v>
      </c>
      <c r="G547">
        <v>54</v>
      </c>
      <c r="H547">
        <v>1</v>
      </c>
      <c r="I547">
        <v>0</v>
      </c>
      <c r="J547">
        <v>76</v>
      </c>
      <c r="K547">
        <v>0</v>
      </c>
      <c r="L547">
        <v>0</v>
      </c>
      <c r="M547">
        <v>0</v>
      </c>
      <c r="N547">
        <v>0</v>
      </c>
    </row>
    <row r="548" spans="1:14" x14ac:dyDescent="0.2">
      <c r="A548" t="s">
        <v>5426</v>
      </c>
      <c r="B548" t="s">
        <v>84</v>
      </c>
      <c r="C548" t="s">
        <v>194</v>
      </c>
      <c r="D548" t="s">
        <v>4875</v>
      </c>
      <c r="E548">
        <v>189</v>
      </c>
      <c r="F548">
        <v>38</v>
      </c>
      <c r="G548">
        <v>137</v>
      </c>
      <c r="H548">
        <v>8</v>
      </c>
      <c r="I548">
        <v>6</v>
      </c>
      <c r="J548">
        <v>221</v>
      </c>
      <c r="K548">
        <v>0</v>
      </c>
      <c r="L548">
        <v>0</v>
      </c>
      <c r="M548">
        <v>0</v>
      </c>
      <c r="N548">
        <v>0</v>
      </c>
    </row>
    <row r="549" spans="1:14" x14ac:dyDescent="0.2">
      <c r="A549" t="s">
        <v>5427</v>
      </c>
      <c r="B549" t="s">
        <v>84</v>
      </c>
      <c r="C549" t="s">
        <v>195</v>
      </c>
      <c r="D549" t="s">
        <v>4875</v>
      </c>
      <c r="E549">
        <v>79</v>
      </c>
      <c r="F549">
        <v>16</v>
      </c>
      <c r="G549">
        <v>61</v>
      </c>
      <c r="H549">
        <v>2</v>
      </c>
      <c r="I549">
        <v>0</v>
      </c>
      <c r="J549">
        <v>104</v>
      </c>
      <c r="K549">
        <v>0</v>
      </c>
      <c r="L549">
        <v>0</v>
      </c>
      <c r="M549">
        <v>0</v>
      </c>
      <c r="N549">
        <v>0</v>
      </c>
    </row>
    <row r="550" spans="1:14" x14ac:dyDescent="0.2">
      <c r="A550" t="s">
        <v>5428</v>
      </c>
      <c r="B550" t="s">
        <v>84</v>
      </c>
      <c r="C550" t="s">
        <v>273</v>
      </c>
      <c r="D550" t="s">
        <v>4875</v>
      </c>
      <c r="E550">
        <v>4</v>
      </c>
      <c r="F550">
        <v>1</v>
      </c>
      <c r="G550">
        <v>2</v>
      </c>
      <c r="H550">
        <v>0</v>
      </c>
      <c r="I550">
        <v>1</v>
      </c>
      <c r="J550">
        <v>2</v>
      </c>
      <c r="K550">
        <v>0</v>
      </c>
      <c r="L550">
        <v>0</v>
      </c>
      <c r="M550">
        <v>0</v>
      </c>
      <c r="N550">
        <v>0</v>
      </c>
    </row>
    <row r="551" spans="1:14" x14ac:dyDescent="0.2">
      <c r="A551" t="s">
        <v>5429</v>
      </c>
      <c r="B551" t="s">
        <v>84</v>
      </c>
      <c r="C551" t="s">
        <v>196</v>
      </c>
      <c r="D551" t="s">
        <v>4875</v>
      </c>
      <c r="E551">
        <v>44</v>
      </c>
      <c r="F551">
        <v>1</v>
      </c>
      <c r="G551">
        <v>38</v>
      </c>
      <c r="H551">
        <v>1</v>
      </c>
      <c r="I551">
        <v>4</v>
      </c>
      <c r="J551">
        <v>106</v>
      </c>
      <c r="K551">
        <v>0</v>
      </c>
      <c r="L551">
        <v>0</v>
      </c>
      <c r="M551">
        <v>0</v>
      </c>
      <c r="N551">
        <v>0</v>
      </c>
    </row>
    <row r="552" spans="1:14" x14ac:dyDescent="0.2">
      <c r="A552" t="s">
        <v>5430</v>
      </c>
      <c r="B552" t="s">
        <v>84</v>
      </c>
      <c r="C552" t="s">
        <v>197</v>
      </c>
      <c r="D552" t="s">
        <v>4875</v>
      </c>
      <c r="E552">
        <v>228</v>
      </c>
      <c r="F552">
        <v>21</v>
      </c>
      <c r="G552">
        <v>201</v>
      </c>
      <c r="H552">
        <v>5</v>
      </c>
      <c r="I552">
        <v>1</v>
      </c>
      <c r="J552">
        <v>353</v>
      </c>
      <c r="K552">
        <v>0</v>
      </c>
      <c r="L552">
        <v>0</v>
      </c>
      <c r="M552">
        <v>0</v>
      </c>
      <c r="N552">
        <v>0</v>
      </c>
    </row>
    <row r="553" spans="1:14" x14ac:dyDescent="0.2">
      <c r="A553" t="s">
        <v>5431</v>
      </c>
      <c r="B553" t="s">
        <v>84</v>
      </c>
      <c r="C553" t="s">
        <v>198</v>
      </c>
      <c r="D553" t="s">
        <v>4875</v>
      </c>
      <c r="E553">
        <v>53</v>
      </c>
      <c r="F553">
        <v>10</v>
      </c>
      <c r="G553">
        <v>37</v>
      </c>
      <c r="H553">
        <v>4</v>
      </c>
      <c r="I553">
        <v>2</v>
      </c>
      <c r="J553">
        <v>123</v>
      </c>
      <c r="K553">
        <v>0</v>
      </c>
      <c r="L553">
        <v>0</v>
      </c>
      <c r="M553">
        <v>0</v>
      </c>
      <c r="N553">
        <v>0</v>
      </c>
    </row>
    <row r="554" spans="1:14" x14ac:dyDescent="0.2">
      <c r="A554" t="s">
        <v>5432</v>
      </c>
      <c r="B554" t="s">
        <v>84</v>
      </c>
      <c r="C554" t="s">
        <v>199</v>
      </c>
      <c r="D554" t="s">
        <v>4875</v>
      </c>
      <c r="E554">
        <v>201</v>
      </c>
      <c r="F554">
        <v>37</v>
      </c>
      <c r="G554">
        <v>146</v>
      </c>
      <c r="H554">
        <v>16</v>
      </c>
      <c r="I554">
        <v>2</v>
      </c>
      <c r="J554">
        <v>337</v>
      </c>
      <c r="K554">
        <v>0</v>
      </c>
      <c r="L554">
        <v>0</v>
      </c>
      <c r="M554">
        <v>0</v>
      </c>
      <c r="N554">
        <v>0</v>
      </c>
    </row>
    <row r="555" spans="1:14" x14ac:dyDescent="0.2">
      <c r="A555" t="s">
        <v>5433</v>
      </c>
      <c r="B555" t="s">
        <v>84</v>
      </c>
      <c r="C555" t="s">
        <v>200</v>
      </c>
      <c r="D555" t="s">
        <v>4875</v>
      </c>
      <c r="E555">
        <v>85</v>
      </c>
      <c r="F555">
        <v>21</v>
      </c>
      <c r="G555">
        <v>60</v>
      </c>
      <c r="H555">
        <v>1</v>
      </c>
      <c r="I555">
        <v>3</v>
      </c>
      <c r="J555">
        <v>107</v>
      </c>
      <c r="K555">
        <v>0</v>
      </c>
      <c r="L555">
        <v>0</v>
      </c>
      <c r="M555">
        <v>0</v>
      </c>
      <c r="N555">
        <v>0</v>
      </c>
    </row>
    <row r="556" spans="1:14" x14ac:dyDescent="0.2">
      <c r="A556" t="s">
        <v>5434</v>
      </c>
      <c r="B556" t="s">
        <v>84</v>
      </c>
      <c r="C556" t="s">
        <v>201</v>
      </c>
      <c r="D556" t="s">
        <v>4875</v>
      </c>
      <c r="E556">
        <v>73</v>
      </c>
      <c r="F556">
        <v>23</v>
      </c>
      <c r="G556">
        <v>48</v>
      </c>
      <c r="H556">
        <v>1</v>
      </c>
      <c r="I556">
        <v>1</v>
      </c>
      <c r="J556">
        <v>76</v>
      </c>
      <c r="K556">
        <v>0</v>
      </c>
      <c r="L556">
        <v>0</v>
      </c>
      <c r="M556">
        <v>0</v>
      </c>
      <c r="N556">
        <v>0</v>
      </c>
    </row>
    <row r="557" spans="1:14" x14ac:dyDescent="0.2">
      <c r="A557" t="s">
        <v>5435</v>
      </c>
      <c r="B557" t="s">
        <v>84</v>
      </c>
      <c r="C557" t="s">
        <v>202</v>
      </c>
      <c r="D557" t="s">
        <v>4875</v>
      </c>
      <c r="E557">
        <v>56</v>
      </c>
      <c r="F557">
        <v>14</v>
      </c>
      <c r="G557">
        <v>41</v>
      </c>
      <c r="H557">
        <v>1</v>
      </c>
      <c r="I557">
        <v>0</v>
      </c>
      <c r="J557">
        <v>68</v>
      </c>
      <c r="K557">
        <v>0</v>
      </c>
      <c r="L557">
        <v>0</v>
      </c>
      <c r="M557">
        <v>0</v>
      </c>
      <c r="N557">
        <v>0</v>
      </c>
    </row>
    <row r="558" spans="1:14" x14ac:dyDescent="0.2">
      <c r="A558" t="s">
        <v>5436</v>
      </c>
      <c r="B558" t="s">
        <v>84</v>
      </c>
      <c r="C558" t="s">
        <v>203</v>
      </c>
      <c r="D558" t="s">
        <v>4875</v>
      </c>
      <c r="E558">
        <v>56</v>
      </c>
      <c r="F558">
        <v>9</v>
      </c>
      <c r="G558">
        <v>42</v>
      </c>
      <c r="H558">
        <v>3</v>
      </c>
      <c r="I558">
        <v>2</v>
      </c>
      <c r="J558">
        <v>58</v>
      </c>
      <c r="K558">
        <v>0</v>
      </c>
      <c r="L558">
        <v>0</v>
      </c>
      <c r="M558">
        <v>0</v>
      </c>
      <c r="N558">
        <v>0</v>
      </c>
    </row>
    <row r="559" spans="1:14" x14ac:dyDescent="0.2">
      <c r="A559" t="s">
        <v>5437</v>
      </c>
      <c r="B559" t="s">
        <v>84</v>
      </c>
      <c r="C559" t="s">
        <v>204</v>
      </c>
      <c r="D559" t="s">
        <v>4875</v>
      </c>
      <c r="E559">
        <v>61</v>
      </c>
      <c r="F559">
        <v>6</v>
      </c>
      <c r="G559">
        <v>52</v>
      </c>
      <c r="H559">
        <v>2</v>
      </c>
      <c r="I559">
        <v>1</v>
      </c>
      <c r="J559">
        <v>141</v>
      </c>
      <c r="K559">
        <v>0</v>
      </c>
      <c r="L559">
        <v>0</v>
      </c>
      <c r="M559">
        <v>0</v>
      </c>
      <c r="N559">
        <v>0</v>
      </c>
    </row>
    <row r="560" spans="1:14" x14ac:dyDescent="0.2">
      <c r="A560" t="s">
        <v>5438</v>
      </c>
      <c r="B560" t="s">
        <v>84</v>
      </c>
      <c r="C560" t="s">
        <v>205</v>
      </c>
      <c r="D560" t="s">
        <v>4875</v>
      </c>
      <c r="E560">
        <v>43</v>
      </c>
      <c r="F560">
        <v>5</v>
      </c>
      <c r="G560">
        <v>37</v>
      </c>
      <c r="H560">
        <v>1</v>
      </c>
      <c r="I560">
        <v>0</v>
      </c>
      <c r="J560">
        <v>80</v>
      </c>
      <c r="K560">
        <v>0</v>
      </c>
      <c r="L560">
        <v>0</v>
      </c>
      <c r="M560">
        <v>0</v>
      </c>
      <c r="N560">
        <v>0</v>
      </c>
    </row>
    <row r="561" spans="1:14" x14ac:dyDescent="0.2">
      <c r="A561" t="s">
        <v>5439</v>
      </c>
      <c r="B561" t="s">
        <v>84</v>
      </c>
      <c r="C561" t="s">
        <v>206</v>
      </c>
      <c r="D561" t="s">
        <v>4875</v>
      </c>
      <c r="E561">
        <v>98</v>
      </c>
      <c r="F561">
        <v>23</v>
      </c>
      <c r="G561">
        <v>73</v>
      </c>
      <c r="H561">
        <v>2</v>
      </c>
      <c r="I561">
        <v>0</v>
      </c>
      <c r="J561">
        <v>98</v>
      </c>
      <c r="K561">
        <v>0</v>
      </c>
      <c r="L561">
        <v>0</v>
      </c>
      <c r="M561">
        <v>0</v>
      </c>
      <c r="N561">
        <v>0</v>
      </c>
    </row>
    <row r="562" spans="1:14" x14ac:dyDescent="0.2">
      <c r="A562" t="s">
        <v>5440</v>
      </c>
      <c r="B562" t="s">
        <v>84</v>
      </c>
      <c r="C562" t="s">
        <v>207</v>
      </c>
      <c r="D562" t="s">
        <v>4875</v>
      </c>
      <c r="E562">
        <v>83</v>
      </c>
      <c r="F562">
        <v>11</v>
      </c>
      <c r="G562">
        <v>69</v>
      </c>
      <c r="H562">
        <v>3</v>
      </c>
      <c r="I562">
        <v>0</v>
      </c>
      <c r="J562">
        <v>105</v>
      </c>
      <c r="K562">
        <v>0</v>
      </c>
      <c r="L562">
        <v>0</v>
      </c>
      <c r="M562">
        <v>0</v>
      </c>
      <c r="N562">
        <v>0</v>
      </c>
    </row>
    <row r="563" spans="1:14" x14ac:dyDescent="0.2">
      <c r="A563" t="s">
        <v>5441</v>
      </c>
      <c r="B563" t="s">
        <v>84</v>
      </c>
      <c r="C563" t="s">
        <v>208</v>
      </c>
      <c r="D563" t="s">
        <v>4875</v>
      </c>
      <c r="E563">
        <v>80</v>
      </c>
      <c r="F563">
        <v>15</v>
      </c>
      <c r="G563">
        <v>63</v>
      </c>
      <c r="H563">
        <v>0</v>
      </c>
      <c r="I563">
        <v>2</v>
      </c>
      <c r="J563">
        <v>106</v>
      </c>
      <c r="K563">
        <v>0</v>
      </c>
      <c r="L563">
        <v>0</v>
      </c>
      <c r="M563">
        <v>0</v>
      </c>
      <c r="N563">
        <v>0</v>
      </c>
    </row>
    <row r="564" spans="1:14" x14ac:dyDescent="0.2">
      <c r="A564" t="s">
        <v>5442</v>
      </c>
      <c r="B564" t="s">
        <v>84</v>
      </c>
      <c r="C564" t="s">
        <v>209</v>
      </c>
      <c r="D564" t="s">
        <v>4875</v>
      </c>
      <c r="E564">
        <v>11</v>
      </c>
      <c r="F564">
        <v>0</v>
      </c>
      <c r="G564">
        <v>11</v>
      </c>
      <c r="H564">
        <v>0</v>
      </c>
      <c r="I564">
        <v>0</v>
      </c>
      <c r="J564">
        <v>9</v>
      </c>
      <c r="K564">
        <v>0</v>
      </c>
      <c r="L564">
        <v>0</v>
      </c>
      <c r="M564">
        <v>0</v>
      </c>
      <c r="N564">
        <v>0</v>
      </c>
    </row>
    <row r="565" spans="1:14" x14ac:dyDescent="0.2">
      <c r="A565" t="s">
        <v>5443</v>
      </c>
      <c r="B565" t="s">
        <v>84</v>
      </c>
      <c r="C565" t="s">
        <v>210</v>
      </c>
      <c r="D565" t="s">
        <v>4875</v>
      </c>
      <c r="E565">
        <v>72</v>
      </c>
      <c r="F565">
        <v>12</v>
      </c>
      <c r="G565">
        <v>53</v>
      </c>
      <c r="H565">
        <v>3</v>
      </c>
      <c r="I565">
        <v>4</v>
      </c>
      <c r="J565">
        <v>121</v>
      </c>
      <c r="K565">
        <v>0</v>
      </c>
      <c r="L565">
        <v>0</v>
      </c>
      <c r="M565">
        <v>0</v>
      </c>
      <c r="N565">
        <v>0</v>
      </c>
    </row>
    <row r="566" spans="1:14" x14ac:dyDescent="0.2">
      <c r="A566" t="s">
        <v>5444</v>
      </c>
      <c r="B566" t="s">
        <v>84</v>
      </c>
      <c r="C566" t="s">
        <v>211</v>
      </c>
      <c r="D566" t="s">
        <v>4875</v>
      </c>
      <c r="E566">
        <v>73</v>
      </c>
      <c r="F566">
        <v>4</v>
      </c>
      <c r="G566">
        <v>61</v>
      </c>
      <c r="H566">
        <v>5</v>
      </c>
      <c r="I566">
        <v>3</v>
      </c>
      <c r="J566">
        <v>84</v>
      </c>
      <c r="K566">
        <v>0</v>
      </c>
      <c r="L566">
        <v>0</v>
      </c>
      <c r="M566">
        <v>0</v>
      </c>
      <c r="N566">
        <v>0</v>
      </c>
    </row>
    <row r="567" spans="1:14" x14ac:dyDescent="0.2">
      <c r="A567" t="s">
        <v>5445</v>
      </c>
      <c r="B567" t="s">
        <v>84</v>
      </c>
      <c r="C567" t="s">
        <v>212</v>
      </c>
      <c r="D567" t="s">
        <v>4875</v>
      </c>
      <c r="E567">
        <v>55</v>
      </c>
      <c r="F567">
        <v>7</v>
      </c>
      <c r="G567">
        <v>46</v>
      </c>
      <c r="H567">
        <v>2</v>
      </c>
      <c r="I567">
        <v>0</v>
      </c>
      <c r="J567">
        <v>63</v>
      </c>
      <c r="K567">
        <v>0</v>
      </c>
      <c r="L567">
        <v>0</v>
      </c>
      <c r="M567">
        <v>0</v>
      </c>
      <c r="N567">
        <v>0</v>
      </c>
    </row>
    <row r="568" spans="1:14" x14ac:dyDescent="0.2">
      <c r="A568" t="s">
        <v>5446</v>
      </c>
      <c r="B568" t="s">
        <v>84</v>
      </c>
      <c r="C568" t="s">
        <v>213</v>
      </c>
      <c r="D568" t="s">
        <v>4875</v>
      </c>
      <c r="E568">
        <v>121</v>
      </c>
      <c r="F568">
        <v>19</v>
      </c>
      <c r="G568">
        <v>96</v>
      </c>
      <c r="H568">
        <v>3</v>
      </c>
      <c r="I568">
        <v>3</v>
      </c>
      <c r="J568">
        <v>191</v>
      </c>
      <c r="K568">
        <v>0</v>
      </c>
      <c r="L568">
        <v>0</v>
      </c>
      <c r="M568">
        <v>0</v>
      </c>
      <c r="N568">
        <v>0</v>
      </c>
    </row>
    <row r="569" spans="1:14" x14ac:dyDescent="0.2">
      <c r="A569" t="s">
        <v>5447</v>
      </c>
      <c r="B569" t="s">
        <v>84</v>
      </c>
      <c r="C569" t="s">
        <v>214</v>
      </c>
      <c r="D569" t="s">
        <v>4875</v>
      </c>
      <c r="E569">
        <v>74</v>
      </c>
      <c r="F569">
        <v>24</v>
      </c>
      <c r="G569">
        <v>47</v>
      </c>
      <c r="H569">
        <v>3</v>
      </c>
      <c r="I569">
        <v>0</v>
      </c>
      <c r="J569">
        <v>115</v>
      </c>
      <c r="K569">
        <v>0</v>
      </c>
      <c r="L569">
        <v>0</v>
      </c>
      <c r="M569">
        <v>0</v>
      </c>
      <c r="N569">
        <v>0</v>
      </c>
    </row>
    <row r="570" spans="1:14" x14ac:dyDescent="0.2">
      <c r="A570" t="s">
        <v>5448</v>
      </c>
      <c r="B570" t="s">
        <v>84</v>
      </c>
      <c r="C570" t="s">
        <v>215</v>
      </c>
      <c r="D570" t="s">
        <v>4875</v>
      </c>
      <c r="E570">
        <v>26</v>
      </c>
      <c r="F570">
        <v>4</v>
      </c>
      <c r="G570">
        <v>20</v>
      </c>
      <c r="H570">
        <v>0</v>
      </c>
      <c r="I570">
        <v>2</v>
      </c>
      <c r="J570">
        <v>77</v>
      </c>
      <c r="K570">
        <v>0</v>
      </c>
      <c r="L570">
        <v>0</v>
      </c>
      <c r="M570">
        <v>0</v>
      </c>
      <c r="N570">
        <v>0</v>
      </c>
    </row>
    <row r="571" spans="1:14" x14ac:dyDescent="0.2">
      <c r="A571" t="s">
        <v>5449</v>
      </c>
      <c r="B571" t="s">
        <v>84</v>
      </c>
      <c r="C571" t="s">
        <v>216</v>
      </c>
      <c r="D571" t="s">
        <v>4875</v>
      </c>
      <c r="E571">
        <v>81</v>
      </c>
      <c r="F571">
        <v>14</v>
      </c>
      <c r="G571">
        <v>60</v>
      </c>
      <c r="H571">
        <v>5</v>
      </c>
      <c r="I571">
        <v>2</v>
      </c>
      <c r="J571">
        <v>86</v>
      </c>
      <c r="K571">
        <v>0</v>
      </c>
      <c r="L571">
        <v>0</v>
      </c>
      <c r="M571">
        <v>0</v>
      </c>
      <c r="N571">
        <v>0</v>
      </c>
    </row>
    <row r="572" spans="1:14" x14ac:dyDescent="0.2">
      <c r="A572" t="s">
        <v>5450</v>
      </c>
      <c r="B572" t="s">
        <v>84</v>
      </c>
      <c r="C572" t="s">
        <v>217</v>
      </c>
      <c r="D572" t="s">
        <v>4875</v>
      </c>
      <c r="E572">
        <v>134</v>
      </c>
      <c r="F572">
        <v>39</v>
      </c>
      <c r="G572">
        <v>91</v>
      </c>
      <c r="H572">
        <v>3</v>
      </c>
      <c r="I572">
        <v>1</v>
      </c>
      <c r="J572">
        <v>198</v>
      </c>
      <c r="K572">
        <v>0</v>
      </c>
      <c r="L572">
        <v>0</v>
      </c>
      <c r="M572">
        <v>0</v>
      </c>
      <c r="N572">
        <v>0</v>
      </c>
    </row>
    <row r="573" spans="1:14" x14ac:dyDescent="0.2">
      <c r="A573" t="s">
        <v>5451</v>
      </c>
      <c r="B573" t="s">
        <v>84</v>
      </c>
      <c r="C573" t="s">
        <v>218</v>
      </c>
      <c r="D573" t="s">
        <v>4875</v>
      </c>
      <c r="E573">
        <v>92</v>
      </c>
      <c r="F573">
        <v>20</v>
      </c>
      <c r="G573">
        <v>70</v>
      </c>
      <c r="H573">
        <v>2</v>
      </c>
      <c r="I573">
        <v>0</v>
      </c>
      <c r="J573">
        <v>136</v>
      </c>
      <c r="K573">
        <v>0</v>
      </c>
      <c r="L573">
        <v>0</v>
      </c>
      <c r="M573">
        <v>0</v>
      </c>
      <c r="N573">
        <v>0</v>
      </c>
    </row>
    <row r="574" spans="1:14" x14ac:dyDescent="0.2">
      <c r="A574" t="s">
        <v>5452</v>
      </c>
      <c r="B574" t="s">
        <v>84</v>
      </c>
      <c r="C574" t="s">
        <v>219</v>
      </c>
      <c r="D574" t="s">
        <v>4875</v>
      </c>
      <c r="E574">
        <v>26</v>
      </c>
      <c r="F574">
        <v>9</v>
      </c>
      <c r="G574">
        <v>17</v>
      </c>
      <c r="H574">
        <v>0</v>
      </c>
      <c r="I574">
        <v>0</v>
      </c>
      <c r="J574">
        <v>59</v>
      </c>
      <c r="K574">
        <v>0</v>
      </c>
      <c r="L574">
        <v>0</v>
      </c>
      <c r="M574">
        <v>0</v>
      </c>
      <c r="N574">
        <v>0</v>
      </c>
    </row>
    <row r="575" spans="1:14" x14ac:dyDescent="0.2">
      <c r="A575" t="s">
        <v>5453</v>
      </c>
      <c r="B575" t="s">
        <v>84</v>
      </c>
      <c r="C575" t="s">
        <v>220</v>
      </c>
      <c r="D575" t="s">
        <v>4875</v>
      </c>
      <c r="E575">
        <v>63</v>
      </c>
      <c r="F575">
        <v>15</v>
      </c>
      <c r="G575">
        <v>42</v>
      </c>
      <c r="H575">
        <v>3</v>
      </c>
      <c r="I575">
        <v>3</v>
      </c>
      <c r="J575">
        <v>100</v>
      </c>
      <c r="K575">
        <v>0</v>
      </c>
      <c r="L575">
        <v>0</v>
      </c>
      <c r="M575">
        <v>0</v>
      </c>
      <c r="N575">
        <v>0</v>
      </c>
    </row>
    <row r="576" spans="1:14" x14ac:dyDescent="0.2">
      <c r="A576" t="s">
        <v>5454</v>
      </c>
      <c r="B576" t="s">
        <v>84</v>
      </c>
      <c r="C576" t="s">
        <v>221</v>
      </c>
      <c r="D576" t="s">
        <v>4875</v>
      </c>
      <c r="E576">
        <v>80</v>
      </c>
      <c r="F576">
        <v>23</v>
      </c>
      <c r="G576">
        <v>52</v>
      </c>
      <c r="H576">
        <v>1</v>
      </c>
      <c r="I576">
        <v>4</v>
      </c>
      <c r="J576">
        <v>67</v>
      </c>
      <c r="K576">
        <v>0</v>
      </c>
      <c r="L576">
        <v>0</v>
      </c>
      <c r="M576">
        <v>0</v>
      </c>
      <c r="N576">
        <v>0</v>
      </c>
    </row>
    <row r="577" spans="1:14" x14ac:dyDescent="0.2">
      <c r="A577" t="s">
        <v>5455</v>
      </c>
      <c r="B577" t="s">
        <v>84</v>
      </c>
      <c r="C577" t="s">
        <v>222</v>
      </c>
      <c r="D577" t="s">
        <v>4875</v>
      </c>
      <c r="E577">
        <v>87</v>
      </c>
      <c r="F577">
        <v>10</v>
      </c>
      <c r="G577">
        <v>68</v>
      </c>
      <c r="H577">
        <v>3</v>
      </c>
      <c r="I577">
        <v>6</v>
      </c>
      <c r="J577">
        <v>188</v>
      </c>
      <c r="K577">
        <v>0</v>
      </c>
      <c r="L577">
        <v>0</v>
      </c>
      <c r="M577">
        <v>0</v>
      </c>
      <c r="N577">
        <v>0</v>
      </c>
    </row>
    <row r="578" spans="1:14" x14ac:dyDescent="0.2">
      <c r="A578" t="s">
        <v>5456</v>
      </c>
      <c r="B578" t="s">
        <v>84</v>
      </c>
      <c r="C578" t="s">
        <v>223</v>
      </c>
      <c r="D578" t="s">
        <v>4875</v>
      </c>
      <c r="E578">
        <v>28</v>
      </c>
      <c r="F578">
        <v>9</v>
      </c>
      <c r="G578">
        <v>19</v>
      </c>
      <c r="H578">
        <v>0</v>
      </c>
      <c r="I578">
        <v>0</v>
      </c>
      <c r="J578">
        <v>56</v>
      </c>
      <c r="K578">
        <v>0</v>
      </c>
      <c r="L578">
        <v>0</v>
      </c>
      <c r="M578">
        <v>0</v>
      </c>
      <c r="N578">
        <v>0</v>
      </c>
    </row>
    <row r="579" spans="1:14" x14ac:dyDescent="0.2">
      <c r="A579" t="s">
        <v>5457</v>
      </c>
      <c r="B579" t="s">
        <v>84</v>
      </c>
      <c r="C579" t="s">
        <v>224</v>
      </c>
      <c r="D579" t="s">
        <v>4875</v>
      </c>
      <c r="E579">
        <v>210</v>
      </c>
      <c r="F579">
        <v>35</v>
      </c>
      <c r="G579">
        <v>165</v>
      </c>
      <c r="H579">
        <v>7</v>
      </c>
      <c r="I579">
        <v>3</v>
      </c>
      <c r="J579">
        <v>325</v>
      </c>
      <c r="K579">
        <v>0</v>
      </c>
      <c r="L579">
        <v>0</v>
      </c>
      <c r="M579">
        <v>0</v>
      </c>
      <c r="N579">
        <v>0</v>
      </c>
    </row>
    <row r="580" spans="1:14" x14ac:dyDescent="0.2">
      <c r="A580" t="s">
        <v>5458</v>
      </c>
      <c r="B580" t="s">
        <v>84</v>
      </c>
      <c r="C580" t="s">
        <v>225</v>
      </c>
      <c r="D580" t="s">
        <v>4875</v>
      </c>
      <c r="E580">
        <v>97</v>
      </c>
      <c r="F580">
        <v>18</v>
      </c>
      <c r="G580">
        <v>78</v>
      </c>
      <c r="H580">
        <v>1</v>
      </c>
      <c r="I580">
        <v>0</v>
      </c>
      <c r="J580">
        <v>172</v>
      </c>
      <c r="K580">
        <v>0</v>
      </c>
      <c r="L580">
        <v>0</v>
      </c>
      <c r="M580">
        <v>0</v>
      </c>
      <c r="N580">
        <v>0</v>
      </c>
    </row>
    <row r="581" spans="1:14" x14ac:dyDescent="0.2">
      <c r="A581" t="s">
        <v>5459</v>
      </c>
      <c r="B581" t="s">
        <v>84</v>
      </c>
      <c r="C581" t="s">
        <v>226</v>
      </c>
      <c r="D581" t="s">
        <v>4875</v>
      </c>
      <c r="E581">
        <v>41</v>
      </c>
      <c r="F581">
        <v>14</v>
      </c>
      <c r="G581">
        <v>25</v>
      </c>
      <c r="H581">
        <v>2</v>
      </c>
      <c r="I581">
        <v>0</v>
      </c>
      <c r="J581">
        <v>101</v>
      </c>
      <c r="K581">
        <v>0</v>
      </c>
      <c r="L581">
        <v>0</v>
      </c>
      <c r="M581">
        <v>0</v>
      </c>
      <c r="N581">
        <v>0</v>
      </c>
    </row>
    <row r="582" spans="1:14" x14ac:dyDescent="0.2">
      <c r="A582" t="s">
        <v>5460</v>
      </c>
      <c r="B582" t="s">
        <v>84</v>
      </c>
      <c r="C582" t="s">
        <v>227</v>
      </c>
      <c r="D582" t="s">
        <v>4875</v>
      </c>
      <c r="E582">
        <v>48</v>
      </c>
      <c r="F582">
        <v>7</v>
      </c>
      <c r="G582">
        <v>40</v>
      </c>
      <c r="H582">
        <v>0</v>
      </c>
      <c r="I582">
        <v>1</v>
      </c>
      <c r="J582">
        <v>66</v>
      </c>
      <c r="K582">
        <v>0</v>
      </c>
      <c r="L582">
        <v>0</v>
      </c>
      <c r="M582">
        <v>0</v>
      </c>
      <c r="N582">
        <v>0</v>
      </c>
    </row>
    <row r="583" spans="1:14" x14ac:dyDescent="0.2">
      <c r="A583" t="s">
        <v>5461</v>
      </c>
      <c r="B583" t="s">
        <v>84</v>
      </c>
      <c r="C583" t="s">
        <v>228</v>
      </c>
      <c r="D583" t="s">
        <v>4875</v>
      </c>
      <c r="E583">
        <v>180</v>
      </c>
      <c r="F583">
        <v>39</v>
      </c>
      <c r="G583">
        <v>129</v>
      </c>
      <c r="H583">
        <v>11</v>
      </c>
      <c r="I583">
        <v>1</v>
      </c>
      <c r="J583">
        <v>277</v>
      </c>
      <c r="K583">
        <v>0</v>
      </c>
      <c r="L583">
        <v>0</v>
      </c>
      <c r="M583">
        <v>0</v>
      </c>
      <c r="N583">
        <v>0</v>
      </c>
    </row>
    <row r="584" spans="1:14" x14ac:dyDescent="0.2">
      <c r="A584" t="s">
        <v>5462</v>
      </c>
      <c r="B584" t="s">
        <v>84</v>
      </c>
      <c r="C584" t="s">
        <v>229</v>
      </c>
      <c r="D584" t="s">
        <v>4875</v>
      </c>
      <c r="E584">
        <v>47</v>
      </c>
      <c r="F584">
        <v>11</v>
      </c>
      <c r="G584">
        <v>32</v>
      </c>
      <c r="H584">
        <v>4</v>
      </c>
      <c r="I584">
        <v>0</v>
      </c>
      <c r="J584">
        <v>70</v>
      </c>
      <c r="K584">
        <v>0</v>
      </c>
      <c r="L584">
        <v>0</v>
      </c>
      <c r="M584">
        <v>0</v>
      </c>
      <c r="N584">
        <v>0</v>
      </c>
    </row>
    <row r="585" spans="1:14" x14ac:dyDescent="0.2">
      <c r="A585" t="s">
        <v>5463</v>
      </c>
      <c r="B585" t="s">
        <v>84</v>
      </c>
      <c r="C585" t="s">
        <v>230</v>
      </c>
      <c r="D585" t="s">
        <v>4875</v>
      </c>
      <c r="E585">
        <v>496</v>
      </c>
      <c r="F585">
        <v>140</v>
      </c>
      <c r="G585">
        <v>342</v>
      </c>
      <c r="H585">
        <v>12</v>
      </c>
      <c r="I585">
        <v>2</v>
      </c>
      <c r="J585">
        <v>774</v>
      </c>
      <c r="K585">
        <v>0</v>
      </c>
      <c r="L585">
        <v>0</v>
      </c>
      <c r="M585">
        <v>0</v>
      </c>
      <c r="N585">
        <v>0</v>
      </c>
    </row>
    <row r="586" spans="1:14" x14ac:dyDescent="0.2">
      <c r="A586" t="s">
        <v>5464</v>
      </c>
      <c r="B586" t="s">
        <v>84</v>
      </c>
      <c r="C586" t="s">
        <v>231</v>
      </c>
      <c r="D586" t="s">
        <v>4875</v>
      </c>
      <c r="E586">
        <v>60</v>
      </c>
      <c r="F586">
        <v>10</v>
      </c>
      <c r="G586">
        <v>48</v>
      </c>
      <c r="H586">
        <v>1</v>
      </c>
      <c r="I586">
        <v>1</v>
      </c>
      <c r="J586">
        <v>147</v>
      </c>
      <c r="K586">
        <v>0</v>
      </c>
      <c r="L586">
        <v>0</v>
      </c>
      <c r="M586">
        <v>0</v>
      </c>
      <c r="N586">
        <v>0</v>
      </c>
    </row>
    <row r="587" spans="1:14" x14ac:dyDescent="0.2">
      <c r="A587" t="s">
        <v>5465</v>
      </c>
      <c r="B587" t="s">
        <v>84</v>
      </c>
      <c r="C587" t="s">
        <v>232</v>
      </c>
      <c r="D587" t="s">
        <v>4875</v>
      </c>
      <c r="E587">
        <v>83</v>
      </c>
      <c r="F587">
        <v>20</v>
      </c>
      <c r="G587">
        <v>62</v>
      </c>
      <c r="H587">
        <v>1</v>
      </c>
      <c r="I587">
        <v>0</v>
      </c>
      <c r="J587">
        <v>113</v>
      </c>
      <c r="K587">
        <v>0</v>
      </c>
      <c r="L587">
        <v>0</v>
      </c>
      <c r="M587">
        <v>0</v>
      </c>
      <c r="N587">
        <v>0</v>
      </c>
    </row>
    <row r="588" spans="1:14" x14ac:dyDescent="0.2">
      <c r="A588" t="s">
        <v>5466</v>
      </c>
      <c r="B588" t="s">
        <v>84</v>
      </c>
      <c r="C588" t="s">
        <v>233</v>
      </c>
      <c r="D588" t="s">
        <v>4875</v>
      </c>
      <c r="E588">
        <v>83</v>
      </c>
      <c r="F588">
        <v>4</v>
      </c>
      <c r="G588">
        <v>75</v>
      </c>
      <c r="H588">
        <v>2</v>
      </c>
      <c r="I588">
        <v>2</v>
      </c>
      <c r="J588">
        <v>132</v>
      </c>
      <c r="K588">
        <v>0</v>
      </c>
      <c r="L588">
        <v>0</v>
      </c>
      <c r="M588">
        <v>0</v>
      </c>
      <c r="N588">
        <v>0</v>
      </c>
    </row>
    <row r="589" spans="1:14" x14ac:dyDescent="0.2">
      <c r="A589" t="s">
        <v>5467</v>
      </c>
      <c r="B589" t="s">
        <v>84</v>
      </c>
      <c r="C589" t="s">
        <v>234</v>
      </c>
      <c r="D589" t="s">
        <v>4875</v>
      </c>
      <c r="E589">
        <v>44</v>
      </c>
      <c r="F589">
        <v>5</v>
      </c>
      <c r="G589">
        <v>38</v>
      </c>
      <c r="H589">
        <v>1</v>
      </c>
      <c r="I589">
        <v>0</v>
      </c>
      <c r="J589">
        <v>64</v>
      </c>
      <c r="K589">
        <v>0</v>
      </c>
      <c r="L589">
        <v>0</v>
      </c>
      <c r="M589">
        <v>0</v>
      </c>
      <c r="N589">
        <v>0</v>
      </c>
    </row>
    <row r="590" spans="1:14" x14ac:dyDescent="0.2">
      <c r="A590" t="s">
        <v>5468</v>
      </c>
      <c r="B590" t="s">
        <v>84</v>
      </c>
      <c r="C590" t="s">
        <v>235</v>
      </c>
      <c r="D590" t="s">
        <v>4875</v>
      </c>
      <c r="E590">
        <v>41</v>
      </c>
      <c r="F590">
        <v>13</v>
      </c>
      <c r="G590">
        <v>25</v>
      </c>
      <c r="H590">
        <v>3</v>
      </c>
      <c r="I590">
        <v>0</v>
      </c>
      <c r="J590">
        <v>85</v>
      </c>
      <c r="K590">
        <v>0</v>
      </c>
      <c r="L590">
        <v>0</v>
      </c>
      <c r="M590">
        <v>0</v>
      </c>
      <c r="N590">
        <v>0</v>
      </c>
    </row>
    <row r="591" spans="1:14" x14ac:dyDescent="0.2">
      <c r="A591" t="s">
        <v>5469</v>
      </c>
      <c r="B591" t="s">
        <v>84</v>
      </c>
      <c r="C591" t="s">
        <v>236</v>
      </c>
      <c r="D591" t="s">
        <v>4875</v>
      </c>
      <c r="E591">
        <v>42</v>
      </c>
      <c r="F591">
        <v>8</v>
      </c>
      <c r="G591">
        <v>34</v>
      </c>
      <c r="H591">
        <v>0</v>
      </c>
      <c r="I591">
        <v>0</v>
      </c>
      <c r="J591">
        <v>37</v>
      </c>
      <c r="K591">
        <v>0</v>
      </c>
      <c r="L591">
        <v>0</v>
      </c>
      <c r="M591">
        <v>0</v>
      </c>
      <c r="N591">
        <v>0</v>
      </c>
    </row>
    <row r="592" spans="1:14" x14ac:dyDescent="0.2">
      <c r="A592" t="s">
        <v>5470</v>
      </c>
      <c r="B592" t="s">
        <v>84</v>
      </c>
      <c r="C592" t="s">
        <v>237</v>
      </c>
      <c r="D592" t="s">
        <v>4875</v>
      </c>
      <c r="E592">
        <v>43</v>
      </c>
      <c r="F592">
        <v>4</v>
      </c>
      <c r="G592">
        <v>35</v>
      </c>
      <c r="H592">
        <v>3</v>
      </c>
      <c r="I592">
        <v>1</v>
      </c>
      <c r="J592">
        <v>97</v>
      </c>
      <c r="K592">
        <v>0</v>
      </c>
      <c r="L592">
        <v>0</v>
      </c>
      <c r="M592">
        <v>0</v>
      </c>
      <c r="N592">
        <v>0</v>
      </c>
    </row>
    <row r="593" spans="1:14" x14ac:dyDescent="0.2">
      <c r="A593" t="s">
        <v>5471</v>
      </c>
      <c r="B593" t="s">
        <v>84</v>
      </c>
      <c r="C593" t="s">
        <v>238</v>
      </c>
      <c r="D593" t="s">
        <v>4875</v>
      </c>
      <c r="E593">
        <v>97</v>
      </c>
      <c r="F593">
        <v>24</v>
      </c>
      <c r="G593">
        <v>70</v>
      </c>
      <c r="H593">
        <v>2</v>
      </c>
      <c r="I593">
        <v>1</v>
      </c>
      <c r="J593">
        <v>126</v>
      </c>
      <c r="K593">
        <v>0</v>
      </c>
      <c r="L593">
        <v>0</v>
      </c>
      <c r="M593">
        <v>0</v>
      </c>
      <c r="N593">
        <v>0</v>
      </c>
    </row>
    <row r="594" spans="1:14" x14ac:dyDescent="0.2">
      <c r="A594" t="s">
        <v>5472</v>
      </c>
      <c r="B594" t="s">
        <v>84</v>
      </c>
      <c r="C594" t="s">
        <v>239</v>
      </c>
      <c r="D594" t="s">
        <v>4875</v>
      </c>
      <c r="E594">
        <v>113</v>
      </c>
      <c r="F594">
        <v>19</v>
      </c>
      <c r="G594">
        <v>84</v>
      </c>
      <c r="H594">
        <v>8</v>
      </c>
      <c r="I594">
        <v>2</v>
      </c>
      <c r="J594">
        <v>127</v>
      </c>
      <c r="K594">
        <v>0</v>
      </c>
      <c r="L594">
        <v>0</v>
      </c>
      <c r="M594">
        <v>0</v>
      </c>
      <c r="N594">
        <v>0</v>
      </c>
    </row>
    <row r="595" spans="1:14" x14ac:dyDescent="0.2">
      <c r="A595" t="s">
        <v>5473</v>
      </c>
      <c r="B595" t="s">
        <v>84</v>
      </c>
      <c r="C595" t="s">
        <v>240</v>
      </c>
      <c r="D595" t="s">
        <v>4875</v>
      </c>
      <c r="E595">
        <v>31</v>
      </c>
      <c r="F595">
        <v>1</v>
      </c>
      <c r="G595">
        <v>27</v>
      </c>
      <c r="H595">
        <v>3</v>
      </c>
      <c r="I595">
        <v>0</v>
      </c>
      <c r="J595">
        <v>76</v>
      </c>
      <c r="K595">
        <v>0</v>
      </c>
      <c r="L595">
        <v>0</v>
      </c>
      <c r="M595">
        <v>0</v>
      </c>
      <c r="N595">
        <v>0</v>
      </c>
    </row>
    <row r="596" spans="1:14" x14ac:dyDescent="0.2">
      <c r="A596" t="s">
        <v>5474</v>
      </c>
      <c r="B596" t="s">
        <v>84</v>
      </c>
      <c r="C596" t="s">
        <v>241</v>
      </c>
      <c r="D596" t="s">
        <v>4875</v>
      </c>
      <c r="E596">
        <v>82</v>
      </c>
      <c r="F596">
        <v>14</v>
      </c>
      <c r="G596">
        <v>63</v>
      </c>
      <c r="H596">
        <v>4</v>
      </c>
      <c r="I596">
        <v>1</v>
      </c>
      <c r="J596">
        <v>119</v>
      </c>
      <c r="K596">
        <v>0</v>
      </c>
      <c r="L596">
        <v>0</v>
      </c>
      <c r="M596">
        <v>0</v>
      </c>
      <c r="N596">
        <v>0</v>
      </c>
    </row>
    <row r="597" spans="1:14" x14ac:dyDescent="0.2">
      <c r="A597" t="s">
        <v>5475</v>
      </c>
      <c r="B597" t="s">
        <v>84</v>
      </c>
      <c r="C597" t="s">
        <v>242</v>
      </c>
      <c r="D597" t="s">
        <v>4875</v>
      </c>
      <c r="E597">
        <v>92</v>
      </c>
      <c r="F597">
        <v>19</v>
      </c>
      <c r="G597">
        <v>69</v>
      </c>
      <c r="H597">
        <v>3</v>
      </c>
      <c r="I597">
        <v>1</v>
      </c>
      <c r="J597">
        <v>141</v>
      </c>
      <c r="K597">
        <v>0</v>
      </c>
      <c r="L597">
        <v>0</v>
      </c>
      <c r="M597">
        <v>0</v>
      </c>
      <c r="N597">
        <v>0</v>
      </c>
    </row>
    <row r="598" spans="1:14" x14ac:dyDescent="0.2">
      <c r="A598" t="s">
        <v>5476</v>
      </c>
      <c r="B598" t="s">
        <v>84</v>
      </c>
      <c r="C598" t="s">
        <v>243</v>
      </c>
      <c r="D598" t="s">
        <v>4875</v>
      </c>
      <c r="E598">
        <v>73</v>
      </c>
      <c r="F598">
        <v>15</v>
      </c>
      <c r="G598">
        <v>57</v>
      </c>
      <c r="H598">
        <v>1</v>
      </c>
      <c r="I598">
        <v>0</v>
      </c>
      <c r="J598">
        <v>100</v>
      </c>
      <c r="K598">
        <v>0</v>
      </c>
      <c r="L598">
        <v>0</v>
      </c>
      <c r="M598">
        <v>0</v>
      </c>
      <c r="N598">
        <v>0</v>
      </c>
    </row>
    <row r="599" spans="1:14" x14ac:dyDescent="0.2">
      <c r="A599" t="s">
        <v>5477</v>
      </c>
      <c r="B599" t="s">
        <v>84</v>
      </c>
      <c r="C599" t="s">
        <v>244</v>
      </c>
      <c r="D599" t="s">
        <v>4875</v>
      </c>
      <c r="E599">
        <v>185</v>
      </c>
      <c r="F599">
        <v>42</v>
      </c>
      <c r="G599">
        <v>120</v>
      </c>
      <c r="H599">
        <v>21</v>
      </c>
      <c r="I599">
        <v>2</v>
      </c>
      <c r="J599">
        <v>227</v>
      </c>
      <c r="K599">
        <v>0</v>
      </c>
      <c r="L599">
        <v>0</v>
      </c>
      <c r="M599">
        <v>0</v>
      </c>
      <c r="N599">
        <v>0</v>
      </c>
    </row>
    <row r="600" spans="1:14" x14ac:dyDescent="0.2">
      <c r="A600" t="s">
        <v>5478</v>
      </c>
      <c r="B600" t="s">
        <v>84</v>
      </c>
      <c r="C600" t="s">
        <v>245</v>
      </c>
      <c r="D600" t="s">
        <v>4875</v>
      </c>
      <c r="E600">
        <v>34</v>
      </c>
      <c r="F600">
        <v>4</v>
      </c>
      <c r="G600">
        <v>30</v>
      </c>
      <c r="H600">
        <v>0</v>
      </c>
      <c r="I600">
        <v>0</v>
      </c>
      <c r="J600">
        <v>121</v>
      </c>
      <c r="K600">
        <v>0</v>
      </c>
      <c r="L600">
        <v>0</v>
      </c>
      <c r="M600">
        <v>0</v>
      </c>
      <c r="N600">
        <v>0</v>
      </c>
    </row>
    <row r="601" spans="1:14" x14ac:dyDescent="0.2">
      <c r="A601" t="s">
        <v>5479</v>
      </c>
      <c r="B601" t="s">
        <v>84</v>
      </c>
      <c r="C601" t="s">
        <v>246</v>
      </c>
      <c r="D601" t="s">
        <v>4875</v>
      </c>
      <c r="E601">
        <v>129</v>
      </c>
      <c r="F601">
        <v>20</v>
      </c>
      <c r="G601">
        <v>104</v>
      </c>
      <c r="H601">
        <v>3</v>
      </c>
      <c r="I601">
        <v>2</v>
      </c>
      <c r="J601">
        <v>216</v>
      </c>
      <c r="K601">
        <v>0</v>
      </c>
      <c r="L601">
        <v>0</v>
      </c>
      <c r="M601">
        <v>0</v>
      </c>
      <c r="N601">
        <v>0</v>
      </c>
    </row>
    <row r="602" spans="1:14" x14ac:dyDescent="0.2">
      <c r="A602" t="s">
        <v>5480</v>
      </c>
      <c r="B602" t="s">
        <v>84</v>
      </c>
      <c r="C602" t="s">
        <v>247</v>
      </c>
      <c r="D602" t="s">
        <v>4875</v>
      </c>
      <c r="E602">
        <v>247</v>
      </c>
      <c r="F602">
        <v>66</v>
      </c>
      <c r="G602">
        <v>172</v>
      </c>
      <c r="H602">
        <v>7</v>
      </c>
      <c r="I602">
        <v>2</v>
      </c>
      <c r="J602">
        <v>453</v>
      </c>
      <c r="K602">
        <v>0</v>
      </c>
      <c r="L602">
        <v>0</v>
      </c>
      <c r="M602">
        <v>0</v>
      </c>
      <c r="N602">
        <v>0</v>
      </c>
    </row>
    <row r="603" spans="1:14" x14ac:dyDescent="0.2">
      <c r="A603" t="s">
        <v>5481</v>
      </c>
      <c r="B603" t="s">
        <v>84</v>
      </c>
      <c r="C603" t="s">
        <v>248</v>
      </c>
      <c r="D603" t="s">
        <v>4875</v>
      </c>
      <c r="E603">
        <v>39</v>
      </c>
      <c r="F603">
        <v>11</v>
      </c>
      <c r="G603">
        <v>26</v>
      </c>
      <c r="H603">
        <v>2</v>
      </c>
      <c r="I603">
        <v>0</v>
      </c>
      <c r="J603">
        <v>45</v>
      </c>
      <c r="K603">
        <v>0</v>
      </c>
      <c r="L603">
        <v>0</v>
      </c>
      <c r="M603">
        <v>0</v>
      </c>
      <c r="N603">
        <v>0</v>
      </c>
    </row>
    <row r="604" spans="1:14" x14ac:dyDescent="0.2">
      <c r="A604" t="s">
        <v>5482</v>
      </c>
      <c r="B604" t="s">
        <v>84</v>
      </c>
      <c r="C604" t="s">
        <v>249</v>
      </c>
      <c r="D604" t="s">
        <v>4875</v>
      </c>
      <c r="E604">
        <v>91</v>
      </c>
      <c r="F604">
        <v>14</v>
      </c>
      <c r="G604">
        <v>72</v>
      </c>
      <c r="H604">
        <v>3</v>
      </c>
      <c r="I604">
        <v>2</v>
      </c>
      <c r="J604">
        <v>109</v>
      </c>
      <c r="K604">
        <v>0</v>
      </c>
      <c r="L604">
        <v>0</v>
      </c>
      <c r="M604">
        <v>0</v>
      </c>
      <c r="N604">
        <v>0</v>
      </c>
    </row>
    <row r="605" spans="1:14" x14ac:dyDescent="0.2">
      <c r="A605" t="s">
        <v>5483</v>
      </c>
      <c r="B605" t="s">
        <v>84</v>
      </c>
      <c r="C605" t="s">
        <v>250</v>
      </c>
      <c r="D605" t="s">
        <v>4875</v>
      </c>
      <c r="E605">
        <v>201</v>
      </c>
      <c r="F605">
        <v>53</v>
      </c>
      <c r="G605">
        <v>139</v>
      </c>
      <c r="H605">
        <v>6</v>
      </c>
      <c r="I605">
        <v>3</v>
      </c>
      <c r="J605">
        <v>266</v>
      </c>
      <c r="K605">
        <v>0</v>
      </c>
      <c r="L605">
        <v>0</v>
      </c>
      <c r="M605">
        <v>0</v>
      </c>
      <c r="N605">
        <v>0</v>
      </c>
    </row>
    <row r="606" spans="1:14" x14ac:dyDescent="0.2">
      <c r="A606" t="s">
        <v>5484</v>
      </c>
      <c r="B606" t="s">
        <v>84</v>
      </c>
      <c r="C606" t="s">
        <v>251</v>
      </c>
      <c r="D606" t="s">
        <v>4875</v>
      </c>
      <c r="E606">
        <v>58</v>
      </c>
      <c r="F606">
        <v>18</v>
      </c>
      <c r="G606">
        <v>34</v>
      </c>
      <c r="H606">
        <v>6</v>
      </c>
      <c r="I606">
        <v>0</v>
      </c>
      <c r="J606">
        <v>94</v>
      </c>
      <c r="K606">
        <v>0</v>
      </c>
      <c r="L606">
        <v>0</v>
      </c>
      <c r="M606">
        <v>0</v>
      </c>
      <c r="N606">
        <v>0</v>
      </c>
    </row>
    <row r="607" spans="1:14" x14ac:dyDescent="0.2">
      <c r="A607" t="s">
        <v>5485</v>
      </c>
      <c r="B607" t="s">
        <v>84</v>
      </c>
      <c r="C607" t="s">
        <v>252</v>
      </c>
      <c r="D607" t="s">
        <v>4875</v>
      </c>
      <c r="E607">
        <v>54</v>
      </c>
      <c r="F607">
        <v>18</v>
      </c>
      <c r="G607">
        <v>32</v>
      </c>
      <c r="H607">
        <v>3</v>
      </c>
      <c r="I607">
        <v>1</v>
      </c>
      <c r="J607">
        <v>139</v>
      </c>
      <c r="K607">
        <v>0</v>
      </c>
      <c r="L607">
        <v>0</v>
      </c>
      <c r="M607">
        <v>0</v>
      </c>
      <c r="N607">
        <v>0</v>
      </c>
    </row>
    <row r="608" spans="1:14" x14ac:dyDescent="0.2">
      <c r="A608" t="s">
        <v>5486</v>
      </c>
      <c r="B608" t="s">
        <v>84</v>
      </c>
      <c r="C608" t="s">
        <v>253</v>
      </c>
      <c r="D608" t="s">
        <v>4875</v>
      </c>
      <c r="E608">
        <v>62</v>
      </c>
      <c r="F608">
        <v>16</v>
      </c>
      <c r="G608">
        <v>44</v>
      </c>
      <c r="H608">
        <v>2</v>
      </c>
      <c r="I608">
        <v>0</v>
      </c>
      <c r="J608">
        <v>131</v>
      </c>
      <c r="K608">
        <v>0</v>
      </c>
      <c r="L608">
        <v>0</v>
      </c>
      <c r="M608">
        <v>0</v>
      </c>
      <c r="N608">
        <v>0</v>
      </c>
    </row>
    <row r="609" spans="1:14" x14ac:dyDescent="0.2">
      <c r="A609" t="s">
        <v>5487</v>
      </c>
      <c r="B609" t="s">
        <v>84</v>
      </c>
      <c r="C609" t="s">
        <v>254</v>
      </c>
      <c r="D609" t="s">
        <v>4875</v>
      </c>
      <c r="E609">
        <v>44</v>
      </c>
      <c r="F609">
        <v>2</v>
      </c>
      <c r="G609">
        <v>38</v>
      </c>
      <c r="H609">
        <v>3</v>
      </c>
      <c r="I609">
        <v>1</v>
      </c>
      <c r="J609">
        <v>51</v>
      </c>
      <c r="K609">
        <v>0</v>
      </c>
      <c r="L609">
        <v>0</v>
      </c>
      <c r="M609">
        <v>0</v>
      </c>
      <c r="N609">
        <v>0</v>
      </c>
    </row>
    <row r="610" spans="1:14" x14ac:dyDescent="0.2">
      <c r="A610" t="s">
        <v>5488</v>
      </c>
      <c r="B610" t="s">
        <v>84</v>
      </c>
      <c r="C610" t="s">
        <v>255</v>
      </c>
      <c r="D610" t="s">
        <v>4875</v>
      </c>
      <c r="E610">
        <v>171</v>
      </c>
      <c r="F610">
        <v>43</v>
      </c>
      <c r="G610">
        <v>117</v>
      </c>
      <c r="H610">
        <v>8</v>
      </c>
      <c r="I610">
        <v>3</v>
      </c>
      <c r="J610">
        <v>193</v>
      </c>
      <c r="K610">
        <v>0</v>
      </c>
      <c r="L610">
        <v>0</v>
      </c>
      <c r="M610">
        <v>0</v>
      </c>
      <c r="N610">
        <v>0</v>
      </c>
    </row>
    <row r="611" spans="1:14" x14ac:dyDescent="0.2">
      <c r="A611" t="s">
        <v>5489</v>
      </c>
      <c r="B611" t="s">
        <v>84</v>
      </c>
      <c r="C611" t="s">
        <v>256</v>
      </c>
      <c r="D611" t="s">
        <v>4875</v>
      </c>
      <c r="E611">
        <v>80</v>
      </c>
      <c r="F611">
        <v>19</v>
      </c>
      <c r="G611">
        <v>59</v>
      </c>
      <c r="H611">
        <v>2</v>
      </c>
      <c r="I611">
        <v>0</v>
      </c>
      <c r="J611">
        <v>82</v>
      </c>
      <c r="K611">
        <v>0</v>
      </c>
      <c r="L611">
        <v>0</v>
      </c>
      <c r="M611">
        <v>0</v>
      </c>
      <c r="N611">
        <v>0</v>
      </c>
    </row>
    <row r="612" spans="1:14" x14ac:dyDescent="0.2">
      <c r="A612" t="s">
        <v>5490</v>
      </c>
      <c r="B612" t="s">
        <v>84</v>
      </c>
      <c r="C612" t="s">
        <v>105</v>
      </c>
      <c r="D612" t="s">
        <v>4877</v>
      </c>
      <c r="E612">
        <v>132</v>
      </c>
      <c r="F612">
        <v>12</v>
      </c>
      <c r="G612">
        <v>112</v>
      </c>
      <c r="H612">
        <v>8</v>
      </c>
      <c r="I612">
        <v>0</v>
      </c>
      <c r="J612">
        <v>0</v>
      </c>
      <c r="K612">
        <v>0</v>
      </c>
      <c r="L612">
        <v>0</v>
      </c>
      <c r="M612">
        <v>0</v>
      </c>
      <c r="N612">
        <v>0</v>
      </c>
    </row>
    <row r="613" spans="1:14" x14ac:dyDescent="0.2">
      <c r="A613" t="s">
        <v>5491</v>
      </c>
      <c r="B613" t="s">
        <v>84</v>
      </c>
      <c r="C613" t="s">
        <v>106</v>
      </c>
      <c r="D613" t="s">
        <v>4877</v>
      </c>
      <c r="E613">
        <v>296</v>
      </c>
      <c r="F613">
        <v>55</v>
      </c>
      <c r="G613">
        <v>222</v>
      </c>
      <c r="H613">
        <v>14</v>
      </c>
      <c r="I613">
        <v>5</v>
      </c>
      <c r="J613">
        <v>0</v>
      </c>
      <c r="K613">
        <v>0</v>
      </c>
      <c r="L613">
        <v>0</v>
      </c>
      <c r="M613">
        <v>0</v>
      </c>
      <c r="N613">
        <v>0</v>
      </c>
    </row>
    <row r="614" spans="1:14" x14ac:dyDescent="0.2">
      <c r="A614" t="s">
        <v>5492</v>
      </c>
      <c r="B614" t="s">
        <v>84</v>
      </c>
      <c r="C614" t="s">
        <v>107</v>
      </c>
      <c r="D614" t="s">
        <v>4877</v>
      </c>
      <c r="E614">
        <v>162</v>
      </c>
      <c r="F614">
        <v>26</v>
      </c>
      <c r="G614">
        <v>133</v>
      </c>
      <c r="H614">
        <v>3</v>
      </c>
      <c r="I614">
        <v>0</v>
      </c>
      <c r="J614">
        <v>0</v>
      </c>
      <c r="K614">
        <v>0</v>
      </c>
      <c r="L614">
        <v>0</v>
      </c>
      <c r="M614">
        <v>0</v>
      </c>
      <c r="N614">
        <v>0</v>
      </c>
    </row>
    <row r="615" spans="1:14" x14ac:dyDescent="0.2">
      <c r="A615" t="s">
        <v>5493</v>
      </c>
      <c r="B615" t="s">
        <v>84</v>
      </c>
      <c r="C615" t="s">
        <v>108</v>
      </c>
      <c r="D615" t="s">
        <v>4877</v>
      </c>
      <c r="E615">
        <v>130</v>
      </c>
      <c r="F615">
        <v>21</v>
      </c>
      <c r="G615">
        <v>105</v>
      </c>
      <c r="H615">
        <v>3</v>
      </c>
      <c r="I615">
        <v>1</v>
      </c>
      <c r="J615">
        <v>0</v>
      </c>
      <c r="K615">
        <v>0</v>
      </c>
      <c r="L615">
        <v>0</v>
      </c>
      <c r="M615">
        <v>0</v>
      </c>
      <c r="N615">
        <v>0</v>
      </c>
    </row>
    <row r="616" spans="1:14" x14ac:dyDescent="0.2">
      <c r="A616" t="s">
        <v>5494</v>
      </c>
      <c r="B616" t="s">
        <v>84</v>
      </c>
      <c r="C616" t="s">
        <v>109</v>
      </c>
      <c r="D616" t="s">
        <v>4877</v>
      </c>
      <c r="E616">
        <v>135</v>
      </c>
      <c r="F616">
        <v>27</v>
      </c>
      <c r="G616">
        <v>101</v>
      </c>
      <c r="H616">
        <v>7</v>
      </c>
      <c r="I616">
        <v>0</v>
      </c>
      <c r="J616">
        <v>0</v>
      </c>
      <c r="K616">
        <v>0</v>
      </c>
      <c r="L616">
        <v>0</v>
      </c>
      <c r="M616">
        <v>0</v>
      </c>
      <c r="N616">
        <v>0</v>
      </c>
    </row>
    <row r="617" spans="1:14" x14ac:dyDescent="0.2">
      <c r="A617" t="s">
        <v>5495</v>
      </c>
      <c r="B617" t="s">
        <v>84</v>
      </c>
      <c r="C617" t="s">
        <v>110</v>
      </c>
      <c r="D617" t="s">
        <v>4877</v>
      </c>
      <c r="E617">
        <v>305</v>
      </c>
      <c r="F617">
        <v>27</v>
      </c>
      <c r="G617">
        <v>262</v>
      </c>
      <c r="H617">
        <v>10</v>
      </c>
      <c r="I617">
        <v>6</v>
      </c>
      <c r="J617">
        <v>0</v>
      </c>
      <c r="K617">
        <v>0</v>
      </c>
      <c r="L617">
        <v>0</v>
      </c>
      <c r="M617">
        <v>0</v>
      </c>
      <c r="N617">
        <v>0</v>
      </c>
    </row>
    <row r="618" spans="1:14" x14ac:dyDescent="0.2">
      <c r="A618" t="s">
        <v>5496</v>
      </c>
      <c r="B618" t="s">
        <v>84</v>
      </c>
      <c r="C618" t="s">
        <v>111</v>
      </c>
      <c r="D618" t="s">
        <v>4877</v>
      </c>
      <c r="E618">
        <v>589</v>
      </c>
      <c r="F618">
        <v>53</v>
      </c>
      <c r="G618">
        <v>481</v>
      </c>
      <c r="H618">
        <v>33</v>
      </c>
      <c r="I618">
        <v>22</v>
      </c>
      <c r="J618">
        <v>0</v>
      </c>
      <c r="K618">
        <v>0</v>
      </c>
      <c r="L618">
        <v>0</v>
      </c>
      <c r="M618">
        <v>0</v>
      </c>
      <c r="N618">
        <v>0</v>
      </c>
    </row>
    <row r="619" spans="1:14" x14ac:dyDescent="0.2">
      <c r="A619" t="s">
        <v>5497</v>
      </c>
      <c r="B619" t="s">
        <v>84</v>
      </c>
      <c r="C619" t="s">
        <v>112</v>
      </c>
      <c r="D619" t="s">
        <v>4877</v>
      </c>
      <c r="E619">
        <v>97</v>
      </c>
      <c r="F619">
        <v>11</v>
      </c>
      <c r="G619">
        <v>80</v>
      </c>
      <c r="H619">
        <v>3</v>
      </c>
      <c r="I619">
        <v>3</v>
      </c>
      <c r="J619">
        <v>0</v>
      </c>
      <c r="K619">
        <v>0</v>
      </c>
      <c r="L619">
        <v>0</v>
      </c>
      <c r="M619">
        <v>0</v>
      </c>
      <c r="N619">
        <v>0</v>
      </c>
    </row>
    <row r="620" spans="1:14" x14ac:dyDescent="0.2">
      <c r="A620" t="s">
        <v>5498</v>
      </c>
      <c r="B620" t="s">
        <v>84</v>
      </c>
      <c r="C620" t="s">
        <v>113</v>
      </c>
      <c r="D620" t="s">
        <v>4877</v>
      </c>
      <c r="E620">
        <v>67</v>
      </c>
      <c r="F620">
        <v>8</v>
      </c>
      <c r="G620">
        <v>57</v>
      </c>
      <c r="H620">
        <v>1</v>
      </c>
      <c r="I620">
        <v>1</v>
      </c>
      <c r="J620">
        <v>0</v>
      </c>
      <c r="K620">
        <v>0</v>
      </c>
      <c r="L620">
        <v>0</v>
      </c>
      <c r="M620">
        <v>0</v>
      </c>
      <c r="N620">
        <v>0</v>
      </c>
    </row>
    <row r="621" spans="1:14" x14ac:dyDescent="0.2">
      <c r="A621" t="s">
        <v>5499</v>
      </c>
      <c r="B621" t="s">
        <v>84</v>
      </c>
      <c r="C621" t="s">
        <v>114</v>
      </c>
      <c r="D621" t="s">
        <v>4877</v>
      </c>
      <c r="E621">
        <v>158</v>
      </c>
      <c r="F621">
        <v>23</v>
      </c>
      <c r="G621">
        <v>128</v>
      </c>
      <c r="H621">
        <v>6</v>
      </c>
      <c r="I621">
        <v>1</v>
      </c>
      <c r="J621">
        <v>0</v>
      </c>
      <c r="K621">
        <v>0</v>
      </c>
      <c r="L621">
        <v>0</v>
      </c>
      <c r="M621">
        <v>0</v>
      </c>
      <c r="N621">
        <v>0</v>
      </c>
    </row>
    <row r="622" spans="1:14" x14ac:dyDescent="0.2">
      <c r="A622" t="s">
        <v>5500</v>
      </c>
      <c r="B622" t="s">
        <v>84</v>
      </c>
      <c r="C622" t="s">
        <v>115</v>
      </c>
      <c r="D622" t="s">
        <v>4877</v>
      </c>
      <c r="E622">
        <v>262</v>
      </c>
      <c r="F622">
        <v>33</v>
      </c>
      <c r="G622">
        <v>227</v>
      </c>
      <c r="H622">
        <v>2</v>
      </c>
      <c r="I622">
        <v>0</v>
      </c>
      <c r="J622">
        <v>0</v>
      </c>
      <c r="K622">
        <v>0</v>
      </c>
      <c r="L622">
        <v>0</v>
      </c>
      <c r="M622">
        <v>0</v>
      </c>
      <c r="N622">
        <v>0</v>
      </c>
    </row>
    <row r="623" spans="1:14" x14ac:dyDescent="0.2">
      <c r="A623" t="s">
        <v>5501</v>
      </c>
      <c r="B623" t="s">
        <v>84</v>
      </c>
      <c r="C623" t="s">
        <v>116</v>
      </c>
      <c r="D623" t="s">
        <v>4877</v>
      </c>
      <c r="E623">
        <v>167</v>
      </c>
      <c r="F623">
        <v>30</v>
      </c>
      <c r="G623">
        <v>136</v>
      </c>
      <c r="H623">
        <v>0</v>
      </c>
      <c r="I623">
        <v>1</v>
      </c>
      <c r="J623">
        <v>0</v>
      </c>
      <c r="K623">
        <v>0</v>
      </c>
      <c r="L623">
        <v>0</v>
      </c>
      <c r="M623">
        <v>0</v>
      </c>
      <c r="N623">
        <v>0</v>
      </c>
    </row>
    <row r="624" spans="1:14" x14ac:dyDescent="0.2">
      <c r="A624" t="s">
        <v>5502</v>
      </c>
      <c r="B624" t="s">
        <v>84</v>
      </c>
      <c r="C624" t="s">
        <v>117</v>
      </c>
      <c r="D624" t="s">
        <v>4877</v>
      </c>
      <c r="E624">
        <v>381</v>
      </c>
      <c r="F624">
        <v>66</v>
      </c>
      <c r="G624">
        <v>308</v>
      </c>
      <c r="H624">
        <v>2</v>
      </c>
      <c r="I624">
        <v>5</v>
      </c>
      <c r="J624">
        <v>0</v>
      </c>
      <c r="K624">
        <v>0</v>
      </c>
      <c r="L624">
        <v>0</v>
      </c>
      <c r="M624">
        <v>0</v>
      </c>
      <c r="N624">
        <v>0</v>
      </c>
    </row>
    <row r="625" spans="1:14" x14ac:dyDescent="0.2">
      <c r="A625" t="s">
        <v>5503</v>
      </c>
      <c r="B625" t="s">
        <v>84</v>
      </c>
      <c r="C625" t="s">
        <v>118</v>
      </c>
      <c r="D625" t="s">
        <v>4877</v>
      </c>
      <c r="E625">
        <v>184</v>
      </c>
      <c r="F625">
        <v>21</v>
      </c>
      <c r="G625">
        <v>157</v>
      </c>
      <c r="H625">
        <v>5</v>
      </c>
      <c r="I625">
        <v>1</v>
      </c>
      <c r="J625">
        <v>0</v>
      </c>
      <c r="K625">
        <v>0</v>
      </c>
      <c r="L625">
        <v>0</v>
      </c>
      <c r="M625">
        <v>0</v>
      </c>
      <c r="N625">
        <v>0</v>
      </c>
    </row>
    <row r="626" spans="1:14" x14ac:dyDescent="0.2">
      <c r="A626" t="s">
        <v>5504</v>
      </c>
      <c r="B626" t="s">
        <v>84</v>
      </c>
      <c r="C626" t="s">
        <v>119</v>
      </c>
      <c r="D626" t="s">
        <v>4877</v>
      </c>
      <c r="E626">
        <v>153</v>
      </c>
      <c r="F626">
        <v>35</v>
      </c>
      <c r="G626">
        <v>110</v>
      </c>
      <c r="H626">
        <v>4</v>
      </c>
      <c r="I626">
        <v>4</v>
      </c>
      <c r="J626">
        <v>0</v>
      </c>
      <c r="K626">
        <v>0</v>
      </c>
      <c r="L626">
        <v>0</v>
      </c>
      <c r="M626">
        <v>0</v>
      </c>
      <c r="N626">
        <v>0</v>
      </c>
    </row>
    <row r="627" spans="1:14" x14ac:dyDescent="0.2">
      <c r="A627" t="s">
        <v>5505</v>
      </c>
      <c r="B627" t="s">
        <v>84</v>
      </c>
      <c r="C627" t="s">
        <v>120</v>
      </c>
      <c r="D627" t="s">
        <v>4877</v>
      </c>
      <c r="E627">
        <v>318</v>
      </c>
      <c r="F627">
        <v>47</v>
      </c>
      <c r="G627">
        <v>258</v>
      </c>
      <c r="H627">
        <v>10</v>
      </c>
      <c r="I627">
        <v>3</v>
      </c>
      <c r="J627">
        <v>0</v>
      </c>
      <c r="K627">
        <v>0</v>
      </c>
      <c r="L627">
        <v>0</v>
      </c>
      <c r="M627">
        <v>0</v>
      </c>
      <c r="N627">
        <v>0</v>
      </c>
    </row>
    <row r="628" spans="1:14" x14ac:dyDescent="0.2">
      <c r="A628" t="s">
        <v>5506</v>
      </c>
      <c r="B628" t="s">
        <v>84</v>
      </c>
      <c r="C628" t="s">
        <v>121</v>
      </c>
      <c r="D628" t="s">
        <v>4877</v>
      </c>
      <c r="E628">
        <v>444</v>
      </c>
      <c r="F628">
        <v>78</v>
      </c>
      <c r="G628">
        <v>356</v>
      </c>
      <c r="H628">
        <v>10</v>
      </c>
      <c r="I628">
        <v>0</v>
      </c>
      <c r="J628">
        <v>0</v>
      </c>
      <c r="K628">
        <v>0</v>
      </c>
      <c r="L628">
        <v>0</v>
      </c>
      <c r="M628">
        <v>0</v>
      </c>
      <c r="N628">
        <v>0</v>
      </c>
    </row>
    <row r="629" spans="1:14" x14ac:dyDescent="0.2">
      <c r="A629" t="s">
        <v>5507</v>
      </c>
      <c r="B629" t="s">
        <v>84</v>
      </c>
      <c r="C629" t="s">
        <v>122</v>
      </c>
      <c r="D629" t="s">
        <v>4877</v>
      </c>
      <c r="E629">
        <v>513</v>
      </c>
      <c r="F629">
        <v>79</v>
      </c>
      <c r="G629">
        <v>420</v>
      </c>
      <c r="H629">
        <v>10</v>
      </c>
      <c r="I629">
        <v>4</v>
      </c>
      <c r="J629">
        <v>0</v>
      </c>
      <c r="K629">
        <v>0</v>
      </c>
      <c r="L629">
        <v>0</v>
      </c>
      <c r="M629">
        <v>0</v>
      </c>
      <c r="N629">
        <v>0</v>
      </c>
    </row>
    <row r="630" spans="1:14" x14ac:dyDescent="0.2">
      <c r="A630" t="s">
        <v>5508</v>
      </c>
      <c r="B630" t="s">
        <v>84</v>
      </c>
      <c r="C630" t="s">
        <v>123</v>
      </c>
      <c r="D630" t="s">
        <v>4877</v>
      </c>
      <c r="E630">
        <v>127</v>
      </c>
      <c r="F630">
        <v>22</v>
      </c>
      <c r="G630">
        <v>103</v>
      </c>
      <c r="H630">
        <v>2</v>
      </c>
      <c r="I630">
        <v>0</v>
      </c>
      <c r="J630">
        <v>0</v>
      </c>
      <c r="K630">
        <v>0</v>
      </c>
      <c r="L630">
        <v>0</v>
      </c>
      <c r="M630">
        <v>0</v>
      </c>
      <c r="N630">
        <v>0</v>
      </c>
    </row>
    <row r="631" spans="1:14" x14ac:dyDescent="0.2">
      <c r="A631" t="s">
        <v>5509</v>
      </c>
      <c r="B631" t="s">
        <v>84</v>
      </c>
      <c r="C631" t="s">
        <v>124</v>
      </c>
      <c r="D631" t="s">
        <v>4877</v>
      </c>
      <c r="E631">
        <v>146</v>
      </c>
      <c r="F631">
        <v>33</v>
      </c>
      <c r="G631">
        <v>111</v>
      </c>
      <c r="H631">
        <v>0</v>
      </c>
      <c r="I631">
        <v>2</v>
      </c>
      <c r="J631">
        <v>0</v>
      </c>
      <c r="K631">
        <v>0</v>
      </c>
      <c r="L631">
        <v>0</v>
      </c>
      <c r="M631">
        <v>0</v>
      </c>
      <c r="N631">
        <v>0</v>
      </c>
    </row>
    <row r="632" spans="1:14" x14ac:dyDescent="0.2">
      <c r="A632" t="s">
        <v>5510</v>
      </c>
      <c r="B632" t="s">
        <v>84</v>
      </c>
      <c r="C632" t="s">
        <v>125</v>
      </c>
      <c r="D632" t="s">
        <v>4877</v>
      </c>
      <c r="E632">
        <v>585</v>
      </c>
      <c r="F632">
        <v>125</v>
      </c>
      <c r="G632">
        <v>447</v>
      </c>
      <c r="H632">
        <v>8</v>
      </c>
      <c r="I632">
        <v>5</v>
      </c>
      <c r="J632">
        <v>0</v>
      </c>
      <c r="K632">
        <v>0</v>
      </c>
      <c r="L632">
        <v>0</v>
      </c>
      <c r="M632">
        <v>0</v>
      </c>
      <c r="N632">
        <v>0</v>
      </c>
    </row>
    <row r="633" spans="1:14" x14ac:dyDescent="0.2">
      <c r="A633" t="s">
        <v>5511</v>
      </c>
      <c r="B633" t="s">
        <v>84</v>
      </c>
      <c r="C633" t="s">
        <v>126</v>
      </c>
      <c r="D633" t="s">
        <v>4877</v>
      </c>
      <c r="E633">
        <v>157</v>
      </c>
      <c r="F633">
        <v>27</v>
      </c>
      <c r="G633">
        <v>124</v>
      </c>
      <c r="H633">
        <v>5</v>
      </c>
      <c r="I633">
        <v>1</v>
      </c>
      <c r="J633">
        <v>0</v>
      </c>
      <c r="K633">
        <v>0</v>
      </c>
      <c r="L633">
        <v>0</v>
      </c>
      <c r="M633">
        <v>0</v>
      </c>
      <c r="N633">
        <v>0</v>
      </c>
    </row>
    <row r="634" spans="1:14" x14ac:dyDescent="0.2">
      <c r="A634" t="s">
        <v>5512</v>
      </c>
      <c r="B634" t="s">
        <v>84</v>
      </c>
      <c r="C634" t="s">
        <v>127</v>
      </c>
      <c r="D634" t="s">
        <v>4877</v>
      </c>
      <c r="E634">
        <v>308</v>
      </c>
      <c r="F634">
        <v>46</v>
      </c>
      <c r="G634">
        <v>252</v>
      </c>
      <c r="H634">
        <v>6</v>
      </c>
      <c r="I634">
        <v>4</v>
      </c>
      <c r="J634">
        <v>0</v>
      </c>
      <c r="K634">
        <v>0</v>
      </c>
      <c r="L634">
        <v>0</v>
      </c>
      <c r="M634">
        <v>0</v>
      </c>
      <c r="N634">
        <v>0</v>
      </c>
    </row>
    <row r="635" spans="1:14" x14ac:dyDescent="0.2">
      <c r="A635" t="s">
        <v>5513</v>
      </c>
      <c r="B635" t="s">
        <v>84</v>
      </c>
      <c r="C635" t="s">
        <v>128</v>
      </c>
      <c r="D635" t="s">
        <v>4877</v>
      </c>
      <c r="E635">
        <v>241</v>
      </c>
      <c r="F635">
        <v>41</v>
      </c>
      <c r="G635">
        <v>193</v>
      </c>
      <c r="H635">
        <v>5</v>
      </c>
      <c r="I635">
        <v>2</v>
      </c>
      <c r="J635">
        <v>0</v>
      </c>
      <c r="K635">
        <v>0</v>
      </c>
      <c r="L635">
        <v>0</v>
      </c>
      <c r="M635">
        <v>0</v>
      </c>
      <c r="N635">
        <v>0</v>
      </c>
    </row>
    <row r="636" spans="1:14" x14ac:dyDescent="0.2">
      <c r="A636" t="s">
        <v>5514</v>
      </c>
      <c r="B636" t="s">
        <v>84</v>
      </c>
      <c r="C636" t="s">
        <v>129</v>
      </c>
      <c r="D636" t="s">
        <v>4877</v>
      </c>
      <c r="E636">
        <v>237</v>
      </c>
      <c r="F636">
        <v>40</v>
      </c>
      <c r="G636">
        <v>191</v>
      </c>
      <c r="H636">
        <v>4</v>
      </c>
      <c r="I636">
        <v>2</v>
      </c>
      <c r="J636">
        <v>0</v>
      </c>
      <c r="K636">
        <v>0</v>
      </c>
      <c r="L636">
        <v>0</v>
      </c>
      <c r="M636">
        <v>0</v>
      </c>
      <c r="N636">
        <v>0</v>
      </c>
    </row>
    <row r="637" spans="1:14" x14ac:dyDescent="0.2">
      <c r="A637" t="s">
        <v>5515</v>
      </c>
      <c r="B637" t="s">
        <v>84</v>
      </c>
      <c r="C637" t="s">
        <v>130</v>
      </c>
      <c r="D637" t="s">
        <v>4877</v>
      </c>
      <c r="E637">
        <v>6</v>
      </c>
      <c r="F637">
        <v>2</v>
      </c>
      <c r="G637">
        <v>4</v>
      </c>
      <c r="H637">
        <v>0</v>
      </c>
      <c r="I637">
        <v>0</v>
      </c>
      <c r="J637">
        <v>0</v>
      </c>
      <c r="K637">
        <v>0</v>
      </c>
      <c r="L637">
        <v>0</v>
      </c>
      <c r="M637">
        <v>0</v>
      </c>
      <c r="N637">
        <v>0</v>
      </c>
    </row>
    <row r="638" spans="1:14" x14ac:dyDescent="0.2">
      <c r="A638" t="s">
        <v>5516</v>
      </c>
      <c r="B638" t="s">
        <v>84</v>
      </c>
      <c r="C638" t="s">
        <v>131</v>
      </c>
      <c r="D638" t="s">
        <v>4877</v>
      </c>
      <c r="E638">
        <v>338</v>
      </c>
      <c r="F638">
        <v>70</v>
      </c>
      <c r="G638">
        <v>258</v>
      </c>
      <c r="H638">
        <v>8</v>
      </c>
      <c r="I638">
        <v>2</v>
      </c>
      <c r="J638">
        <v>0</v>
      </c>
      <c r="K638">
        <v>0</v>
      </c>
      <c r="L638">
        <v>0</v>
      </c>
      <c r="M638">
        <v>0</v>
      </c>
      <c r="N638">
        <v>0</v>
      </c>
    </row>
    <row r="639" spans="1:14" x14ac:dyDescent="0.2">
      <c r="A639" t="s">
        <v>5517</v>
      </c>
      <c r="B639" t="s">
        <v>84</v>
      </c>
      <c r="C639" t="s">
        <v>132</v>
      </c>
      <c r="D639" t="s">
        <v>4877</v>
      </c>
      <c r="E639">
        <v>253</v>
      </c>
      <c r="F639">
        <v>26</v>
      </c>
      <c r="G639">
        <v>218</v>
      </c>
      <c r="H639">
        <v>5</v>
      </c>
      <c r="I639">
        <v>4</v>
      </c>
      <c r="J639">
        <v>0</v>
      </c>
      <c r="K639">
        <v>0</v>
      </c>
      <c r="L639">
        <v>0</v>
      </c>
      <c r="M639">
        <v>0</v>
      </c>
      <c r="N639">
        <v>0</v>
      </c>
    </row>
    <row r="640" spans="1:14" x14ac:dyDescent="0.2">
      <c r="A640" t="s">
        <v>5518</v>
      </c>
      <c r="B640" t="s">
        <v>84</v>
      </c>
      <c r="C640" t="s">
        <v>133</v>
      </c>
      <c r="D640" t="s">
        <v>4877</v>
      </c>
      <c r="E640">
        <v>366</v>
      </c>
      <c r="F640">
        <v>34</v>
      </c>
      <c r="G640">
        <v>309</v>
      </c>
      <c r="H640">
        <v>19</v>
      </c>
      <c r="I640">
        <v>4</v>
      </c>
      <c r="J640">
        <v>0</v>
      </c>
      <c r="K640">
        <v>0</v>
      </c>
      <c r="L640">
        <v>0</v>
      </c>
      <c r="M640">
        <v>0</v>
      </c>
      <c r="N640">
        <v>0</v>
      </c>
    </row>
    <row r="641" spans="1:14" x14ac:dyDescent="0.2">
      <c r="A641" t="s">
        <v>5519</v>
      </c>
      <c r="B641" t="s">
        <v>84</v>
      </c>
      <c r="C641" t="s">
        <v>134</v>
      </c>
      <c r="D641" t="s">
        <v>4877</v>
      </c>
      <c r="E641">
        <v>217</v>
      </c>
      <c r="F641">
        <v>42</v>
      </c>
      <c r="G641">
        <v>170</v>
      </c>
      <c r="H641">
        <v>4</v>
      </c>
      <c r="I641">
        <v>1</v>
      </c>
      <c r="J641">
        <v>0</v>
      </c>
      <c r="K641">
        <v>0</v>
      </c>
      <c r="L641">
        <v>0</v>
      </c>
      <c r="M641">
        <v>0</v>
      </c>
      <c r="N641">
        <v>0</v>
      </c>
    </row>
    <row r="642" spans="1:14" x14ac:dyDescent="0.2">
      <c r="A642" t="s">
        <v>5520</v>
      </c>
      <c r="B642" t="s">
        <v>84</v>
      </c>
      <c r="C642" t="s">
        <v>135</v>
      </c>
      <c r="D642" t="s">
        <v>4877</v>
      </c>
      <c r="E642">
        <v>77</v>
      </c>
      <c r="F642">
        <v>8</v>
      </c>
      <c r="G642">
        <v>68</v>
      </c>
      <c r="H642">
        <v>1</v>
      </c>
      <c r="I642">
        <v>0</v>
      </c>
      <c r="J642">
        <v>0</v>
      </c>
      <c r="K642">
        <v>0</v>
      </c>
      <c r="L642">
        <v>0</v>
      </c>
      <c r="M642">
        <v>0</v>
      </c>
      <c r="N642">
        <v>0</v>
      </c>
    </row>
    <row r="643" spans="1:14" x14ac:dyDescent="0.2">
      <c r="A643" t="s">
        <v>5521</v>
      </c>
      <c r="B643" t="s">
        <v>84</v>
      </c>
      <c r="C643" t="s">
        <v>136</v>
      </c>
      <c r="D643" t="s">
        <v>4877</v>
      </c>
      <c r="E643">
        <v>160</v>
      </c>
      <c r="F643">
        <v>8</v>
      </c>
      <c r="G643">
        <v>146</v>
      </c>
      <c r="H643">
        <v>5</v>
      </c>
      <c r="I643">
        <v>1</v>
      </c>
      <c r="J643">
        <v>0</v>
      </c>
      <c r="K643">
        <v>0</v>
      </c>
      <c r="L643">
        <v>0</v>
      </c>
      <c r="M643">
        <v>0</v>
      </c>
      <c r="N643">
        <v>0</v>
      </c>
    </row>
    <row r="644" spans="1:14" x14ac:dyDescent="0.2">
      <c r="A644" t="s">
        <v>5522</v>
      </c>
      <c r="B644" t="s">
        <v>84</v>
      </c>
      <c r="C644" t="s">
        <v>137</v>
      </c>
      <c r="D644" t="s">
        <v>4877</v>
      </c>
      <c r="E644">
        <v>497</v>
      </c>
      <c r="F644">
        <v>38</v>
      </c>
      <c r="G644">
        <v>450</v>
      </c>
      <c r="H644">
        <v>5</v>
      </c>
      <c r="I644">
        <v>4</v>
      </c>
      <c r="J644">
        <v>0</v>
      </c>
      <c r="K644">
        <v>0</v>
      </c>
      <c r="L644">
        <v>0</v>
      </c>
      <c r="M644">
        <v>0</v>
      </c>
      <c r="N644">
        <v>0</v>
      </c>
    </row>
    <row r="645" spans="1:14" x14ac:dyDescent="0.2">
      <c r="A645" t="s">
        <v>5523</v>
      </c>
      <c r="B645" t="s">
        <v>84</v>
      </c>
      <c r="C645" t="s">
        <v>138</v>
      </c>
      <c r="D645" t="s">
        <v>4877</v>
      </c>
      <c r="E645">
        <v>505</v>
      </c>
      <c r="F645">
        <v>74</v>
      </c>
      <c r="G645">
        <v>417</v>
      </c>
      <c r="H645">
        <v>10</v>
      </c>
      <c r="I645">
        <v>4</v>
      </c>
      <c r="J645">
        <v>0</v>
      </c>
      <c r="K645">
        <v>0</v>
      </c>
      <c r="L645">
        <v>0</v>
      </c>
      <c r="M645">
        <v>0</v>
      </c>
      <c r="N645">
        <v>0</v>
      </c>
    </row>
    <row r="646" spans="1:14" x14ac:dyDescent="0.2">
      <c r="A646" t="s">
        <v>5524</v>
      </c>
      <c r="B646" t="s">
        <v>84</v>
      </c>
      <c r="C646" t="s">
        <v>139</v>
      </c>
      <c r="D646" t="s">
        <v>4877</v>
      </c>
      <c r="E646">
        <v>242</v>
      </c>
      <c r="F646">
        <v>22</v>
      </c>
      <c r="G646">
        <v>215</v>
      </c>
      <c r="H646">
        <v>4</v>
      </c>
      <c r="I646">
        <v>1</v>
      </c>
      <c r="J646">
        <v>0</v>
      </c>
      <c r="K646">
        <v>0</v>
      </c>
      <c r="L646">
        <v>0</v>
      </c>
      <c r="M646">
        <v>0</v>
      </c>
      <c r="N646">
        <v>0</v>
      </c>
    </row>
    <row r="647" spans="1:14" x14ac:dyDescent="0.2">
      <c r="A647" t="s">
        <v>5525</v>
      </c>
      <c r="B647" t="s">
        <v>84</v>
      </c>
      <c r="C647" t="s">
        <v>140</v>
      </c>
      <c r="D647" t="s">
        <v>4877</v>
      </c>
      <c r="E647">
        <v>224</v>
      </c>
      <c r="F647">
        <v>29</v>
      </c>
      <c r="G647">
        <v>193</v>
      </c>
      <c r="H647">
        <v>2</v>
      </c>
      <c r="I647">
        <v>0</v>
      </c>
      <c r="J647">
        <v>0</v>
      </c>
      <c r="K647">
        <v>0</v>
      </c>
      <c r="L647">
        <v>0</v>
      </c>
      <c r="M647">
        <v>0</v>
      </c>
      <c r="N647">
        <v>0</v>
      </c>
    </row>
    <row r="648" spans="1:14" x14ac:dyDescent="0.2">
      <c r="A648" t="s">
        <v>5526</v>
      </c>
      <c r="B648" t="s">
        <v>84</v>
      </c>
      <c r="C648" t="s">
        <v>141</v>
      </c>
      <c r="D648" t="s">
        <v>4877</v>
      </c>
      <c r="E648">
        <v>148</v>
      </c>
      <c r="F648">
        <v>28</v>
      </c>
      <c r="G648">
        <v>114</v>
      </c>
      <c r="H648">
        <v>4</v>
      </c>
      <c r="I648">
        <v>2</v>
      </c>
      <c r="J648">
        <v>0</v>
      </c>
      <c r="K648">
        <v>0</v>
      </c>
      <c r="L648">
        <v>0</v>
      </c>
      <c r="M648">
        <v>0</v>
      </c>
      <c r="N648">
        <v>0</v>
      </c>
    </row>
    <row r="649" spans="1:14" x14ac:dyDescent="0.2">
      <c r="A649" t="s">
        <v>5527</v>
      </c>
      <c r="B649" t="s">
        <v>84</v>
      </c>
      <c r="C649" t="s">
        <v>142</v>
      </c>
      <c r="D649" t="s">
        <v>4877</v>
      </c>
      <c r="E649">
        <v>278</v>
      </c>
      <c r="F649">
        <v>36</v>
      </c>
      <c r="G649">
        <v>231</v>
      </c>
      <c r="H649">
        <v>10</v>
      </c>
      <c r="I649">
        <v>1</v>
      </c>
      <c r="J649">
        <v>0</v>
      </c>
      <c r="K649">
        <v>0</v>
      </c>
      <c r="L649">
        <v>0</v>
      </c>
      <c r="M649">
        <v>0</v>
      </c>
      <c r="N649">
        <v>0</v>
      </c>
    </row>
    <row r="650" spans="1:14" x14ac:dyDescent="0.2">
      <c r="A650" t="s">
        <v>5528</v>
      </c>
      <c r="B650" t="s">
        <v>84</v>
      </c>
      <c r="C650" t="s">
        <v>143</v>
      </c>
      <c r="D650" t="s">
        <v>4877</v>
      </c>
      <c r="E650">
        <v>240</v>
      </c>
      <c r="F650">
        <v>19</v>
      </c>
      <c r="G650">
        <v>206</v>
      </c>
      <c r="H650">
        <v>10</v>
      </c>
      <c r="I650">
        <v>5</v>
      </c>
      <c r="J650">
        <v>0</v>
      </c>
      <c r="K650">
        <v>0</v>
      </c>
      <c r="L650">
        <v>0</v>
      </c>
      <c r="M650">
        <v>0</v>
      </c>
      <c r="N650">
        <v>0</v>
      </c>
    </row>
    <row r="651" spans="1:14" x14ac:dyDescent="0.2">
      <c r="A651" t="s">
        <v>5529</v>
      </c>
      <c r="B651" t="s">
        <v>84</v>
      </c>
      <c r="C651" t="s">
        <v>144</v>
      </c>
      <c r="D651" t="s">
        <v>4877</v>
      </c>
      <c r="E651">
        <v>223</v>
      </c>
      <c r="F651">
        <v>33</v>
      </c>
      <c r="G651">
        <v>184</v>
      </c>
      <c r="H651">
        <v>4</v>
      </c>
      <c r="I651">
        <v>2</v>
      </c>
      <c r="J651">
        <v>0</v>
      </c>
      <c r="K651">
        <v>0</v>
      </c>
      <c r="L651">
        <v>0</v>
      </c>
      <c r="M651">
        <v>0</v>
      </c>
      <c r="N651">
        <v>0</v>
      </c>
    </row>
    <row r="652" spans="1:14" x14ac:dyDescent="0.2">
      <c r="A652" t="s">
        <v>5530</v>
      </c>
      <c r="B652" t="s">
        <v>84</v>
      </c>
      <c r="C652" t="s">
        <v>145</v>
      </c>
      <c r="D652" t="s">
        <v>4877</v>
      </c>
      <c r="E652">
        <v>293</v>
      </c>
      <c r="F652">
        <v>54</v>
      </c>
      <c r="G652">
        <v>232</v>
      </c>
      <c r="H652">
        <v>5</v>
      </c>
      <c r="I652">
        <v>2</v>
      </c>
      <c r="J652">
        <v>0</v>
      </c>
      <c r="K652">
        <v>0</v>
      </c>
      <c r="L652">
        <v>0</v>
      </c>
      <c r="M652">
        <v>0</v>
      </c>
      <c r="N652">
        <v>0</v>
      </c>
    </row>
    <row r="653" spans="1:14" x14ac:dyDescent="0.2">
      <c r="A653" t="s">
        <v>5531</v>
      </c>
      <c r="B653" t="s">
        <v>84</v>
      </c>
      <c r="C653" t="s">
        <v>146</v>
      </c>
      <c r="D653" t="s">
        <v>4877</v>
      </c>
      <c r="E653">
        <v>237</v>
      </c>
      <c r="F653">
        <v>26</v>
      </c>
      <c r="G653">
        <v>201</v>
      </c>
      <c r="H653">
        <v>6</v>
      </c>
      <c r="I653">
        <v>4</v>
      </c>
      <c r="J653">
        <v>0</v>
      </c>
      <c r="K653">
        <v>0</v>
      </c>
      <c r="L653">
        <v>0</v>
      </c>
      <c r="M653">
        <v>0</v>
      </c>
      <c r="N653">
        <v>0</v>
      </c>
    </row>
    <row r="654" spans="1:14" x14ac:dyDescent="0.2">
      <c r="A654" t="s">
        <v>5532</v>
      </c>
      <c r="B654" t="s">
        <v>84</v>
      </c>
      <c r="C654" t="s">
        <v>147</v>
      </c>
      <c r="D654" t="s">
        <v>4877</v>
      </c>
      <c r="E654">
        <v>1075</v>
      </c>
      <c r="F654">
        <v>188</v>
      </c>
      <c r="G654">
        <v>845</v>
      </c>
      <c r="H654">
        <v>28</v>
      </c>
      <c r="I654">
        <v>14</v>
      </c>
      <c r="J654">
        <v>0</v>
      </c>
      <c r="K654">
        <v>0</v>
      </c>
      <c r="L654">
        <v>0</v>
      </c>
      <c r="M654">
        <v>0</v>
      </c>
      <c r="N654">
        <v>0</v>
      </c>
    </row>
    <row r="655" spans="1:14" x14ac:dyDescent="0.2">
      <c r="A655" t="s">
        <v>5533</v>
      </c>
      <c r="B655" t="s">
        <v>84</v>
      </c>
      <c r="C655" t="s">
        <v>148</v>
      </c>
      <c r="D655" t="s">
        <v>4877</v>
      </c>
      <c r="E655">
        <v>105</v>
      </c>
      <c r="F655">
        <v>14</v>
      </c>
      <c r="G655">
        <v>86</v>
      </c>
      <c r="H655">
        <v>4</v>
      </c>
      <c r="I655">
        <v>1</v>
      </c>
      <c r="J655">
        <v>0</v>
      </c>
      <c r="K655">
        <v>0</v>
      </c>
      <c r="L655">
        <v>0</v>
      </c>
      <c r="M655">
        <v>0</v>
      </c>
      <c r="N655">
        <v>0</v>
      </c>
    </row>
    <row r="656" spans="1:14" x14ac:dyDescent="0.2">
      <c r="A656" t="s">
        <v>5534</v>
      </c>
      <c r="B656" t="s">
        <v>84</v>
      </c>
      <c r="C656" t="s">
        <v>149</v>
      </c>
      <c r="D656" t="s">
        <v>4877</v>
      </c>
      <c r="E656">
        <v>470</v>
      </c>
      <c r="F656">
        <v>55</v>
      </c>
      <c r="G656">
        <v>398</v>
      </c>
      <c r="H656">
        <v>7</v>
      </c>
      <c r="I656">
        <v>10</v>
      </c>
      <c r="J656">
        <v>0</v>
      </c>
      <c r="K656">
        <v>0</v>
      </c>
      <c r="L656">
        <v>0</v>
      </c>
      <c r="M656">
        <v>0</v>
      </c>
      <c r="N656">
        <v>0</v>
      </c>
    </row>
    <row r="657" spans="1:14" x14ac:dyDescent="0.2">
      <c r="A657" t="s">
        <v>5535</v>
      </c>
      <c r="B657" t="s">
        <v>84</v>
      </c>
      <c r="C657" t="s">
        <v>150</v>
      </c>
      <c r="D657" t="s">
        <v>4877</v>
      </c>
      <c r="E657">
        <v>284</v>
      </c>
      <c r="F657">
        <v>34</v>
      </c>
      <c r="G657">
        <v>238</v>
      </c>
      <c r="H657">
        <v>9</v>
      </c>
      <c r="I657">
        <v>3</v>
      </c>
      <c r="J657">
        <v>0</v>
      </c>
      <c r="K657">
        <v>0</v>
      </c>
      <c r="L657">
        <v>0</v>
      </c>
      <c r="M657">
        <v>0</v>
      </c>
      <c r="N657">
        <v>0</v>
      </c>
    </row>
    <row r="658" spans="1:14" x14ac:dyDescent="0.2">
      <c r="A658" t="s">
        <v>5536</v>
      </c>
      <c r="B658" t="s">
        <v>84</v>
      </c>
      <c r="C658" t="s">
        <v>151</v>
      </c>
      <c r="D658" t="s">
        <v>4877</v>
      </c>
      <c r="E658">
        <v>187</v>
      </c>
      <c r="F658">
        <v>25</v>
      </c>
      <c r="G658">
        <v>156</v>
      </c>
      <c r="H658">
        <v>6</v>
      </c>
      <c r="I658">
        <v>0</v>
      </c>
      <c r="J658">
        <v>0</v>
      </c>
      <c r="K658">
        <v>0</v>
      </c>
      <c r="L658">
        <v>0</v>
      </c>
      <c r="M658">
        <v>0</v>
      </c>
      <c r="N658">
        <v>0</v>
      </c>
    </row>
    <row r="659" spans="1:14" x14ac:dyDescent="0.2">
      <c r="A659" t="s">
        <v>5537</v>
      </c>
      <c r="B659" t="s">
        <v>84</v>
      </c>
      <c r="C659" t="s">
        <v>152</v>
      </c>
      <c r="D659" t="s">
        <v>4877</v>
      </c>
      <c r="E659">
        <v>100</v>
      </c>
      <c r="F659">
        <v>13</v>
      </c>
      <c r="G659">
        <v>81</v>
      </c>
      <c r="H659">
        <v>4</v>
      </c>
      <c r="I659">
        <v>2</v>
      </c>
      <c r="J659">
        <v>0</v>
      </c>
      <c r="K659">
        <v>0</v>
      </c>
      <c r="L659">
        <v>0</v>
      </c>
      <c r="M659">
        <v>0</v>
      </c>
      <c r="N659">
        <v>0</v>
      </c>
    </row>
    <row r="660" spans="1:14" x14ac:dyDescent="0.2">
      <c r="A660" t="s">
        <v>5538</v>
      </c>
      <c r="B660" t="s">
        <v>84</v>
      </c>
      <c r="C660" t="s">
        <v>153</v>
      </c>
      <c r="D660" t="s">
        <v>4877</v>
      </c>
      <c r="E660">
        <v>112</v>
      </c>
      <c r="F660">
        <v>19</v>
      </c>
      <c r="G660">
        <v>84</v>
      </c>
      <c r="H660">
        <v>7</v>
      </c>
      <c r="I660">
        <v>2</v>
      </c>
      <c r="J660">
        <v>0</v>
      </c>
      <c r="K660">
        <v>0</v>
      </c>
      <c r="L660">
        <v>0</v>
      </c>
      <c r="M660">
        <v>0</v>
      </c>
      <c r="N660">
        <v>0</v>
      </c>
    </row>
    <row r="661" spans="1:14" x14ac:dyDescent="0.2">
      <c r="A661" t="s">
        <v>5539</v>
      </c>
      <c r="B661" t="s">
        <v>84</v>
      </c>
      <c r="C661" t="s">
        <v>154</v>
      </c>
      <c r="D661" t="s">
        <v>4877</v>
      </c>
      <c r="E661">
        <v>1246</v>
      </c>
      <c r="F661">
        <v>217</v>
      </c>
      <c r="G661">
        <v>993</v>
      </c>
      <c r="H661">
        <v>21</v>
      </c>
      <c r="I661">
        <v>15</v>
      </c>
      <c r="J661">
        <v>0</v>
      </c>
      <c r="K661">
        <v>0</v>
      </c>
      <c r="L661">
        <v>0</v>
      </c>
      <c r="M661">
        <v>0</v>
      </c>
      <c r="N661">
        <v>0</v>
      </c>
    </row>
    <row r="662" spans="1:14" x14ac:dyDescent="0.2">
      <c r="A662" t="s">
        <v>5540</v>
      </c>
      <c r="B662" t="s">
        <v>84</v>
      </c>
      <c r="C662" t="s">
        <v>155</v>
      </c>
      <c r="D662" t="s">
        <v>4877</v>
      </c>
      <c r="E662">
        <v>171</v>
      </c>
      <c r="F662">
        <v>24</v>
      </c>
      <c r="G662">
        <v>142</v>
      </c>
      <c r="H662">
        <v>4</v>
      </c>
      <c r="I662">
        <v>1</v>
      </c>
      <c r="J662">
        <v>0</v>
      </c>
      <c r="K662">
        <v>0</v>
      </c>
      <c r="L662">
        <v>0</v>
      </c>
      <c r="M662">
        <v>0</v>
      </c>
      <c r="N662">
        <v>0</v>
      </c>
    </row>
    <row r="663" spans="1:14" x14ac:dyDescent="0.2">
      <c r="A663" t="s">
        <v>5541</v>
      </c>
      <c r="B663" t="s">
        <v>84</v>
      </c>
      <c r="C663" t="s">
        <v>156</v>
      </c>
      <c r="D663" t="s">
        <v>4877</v>
      </c>
      <c r="E663">
        <v>165</v>
      </c>
      <c r="F663">
        <v>25</v>
      </c>
      <c r="G663">
        <v>129</v>
      </c>
      <c r="H663">
        <v>8</v>
      </c>
      <c r="I663">
        <v>3</v>
      </c>
      <c r="J663">
        <v>0</v>
      </c>
      <c r="K663">
        <v>0</v>
      </c>
      <c r="L663">
        <v>0</v>
      </c>
      <c r="M663">
        <v>0</v>
      </c>
      <c r="N663">
        <v>0</v>
      </c>
    </row>
    <row r="664" spans="1:14" x14ac:dyDescent="0.2">
      <c r="A664" t="s">
        <v>5542</v>
      </c>
      <c r="B664" t="s">
        <v>84</v>
      </c>
      <c r="C664" t="s">
        <v>157</v>
      </c>
      <c r="D664" t="s">
        <v>4877</v>
      </c>
      <c r="E664">
        <v>54</v>
      </c>
      <c r="F664">
        <v>10</v>
      </c>
      <c r="G664">
        <v>43</v>
      </c>
      <c r="H664">
        <v>1</v>
      </c>
      <c r="I664">
        <v>0</v>
      </c>
      <c r="J664">
        <v>0</v>
      </c>
      <c r="K664">
        <v>0</v>
      </c>
      <c r="L664">
        <v>0</v>
      </c>
      <c r="M664">
        <v>0</v>
      </c>
      <c r="N664">
        <v>0</v>
      </c>
    </row>
    <row r="665" spans="1:14" x14ac:dyDescent="0.2">
      <c r="A665" t="s">
        <v>5543</v>
      </c>
      <c r="B665" t="s">
        <v>84</v>
      </c>
      <c r="C665" t="s">
        <v>158</v>
      </c>
      <c r="D665" t="s">
        <v>4877</v>
      </c>
      <c r="E665">
        <v>227</v>
      </c>
      <c r="F665">
        <v>34</v>
      </c>
      <c r="G665">
        <v>182</v>
      </c>
      <c r="H665">
        <v>9</v>
      </c>
      <c r="I665">
        <v>2</v>
      </c>
      <c r="J665">
        <v>0</v>
      </c>
      <c r="K665">
        <v>0</v>
      </c>
      <c r="L665">
        <v>0</v>
      </c>
      <c r="M665">
        <v>0</v>
      </c>
      <c r="N665">
        <v>0</v>
      </c>
    </row>
    <row r="666" spans="1:14" x14ac:dyDescent="0.2">
      <c r="A666" t="s">
        <v>5544</v>
      </c>
      <c r="B666" t="s">
        <v>84</v>
      </c>
      <c r="C666" t="s">
        <v>159</v>
      </c>
      <c r="D666" t="s">
        <v>4877</v>
      </c>
      <c r="E666">
        <v>98</v>
      </c>
      <c r="F666">
        <v>18</v>
      </c>
      <c r="G666">
        <v>78</v>
      </c>
      <c r="H666">
        <v>1</v>
      </c>
      <c r="I666">
        <v>1</v>
      </c>
      <c r="J666">
        <v>0</v>
      </c>
      <c r="K666">
        <v>0</v>
      </c>
      <c r="L666">
        <v>0</v>
      </c>
      <c r="M666">
        <v>0</v>
      </c>
      <c r="N666">
        <v>0</v>
      </c>
    </row>
    <row r="667" spans="1:14" x14ac:dyDescent="0.2">
      <c r="A667" t="s">
        <v>5545</v>
      </c>
      <c r="B667" t="s">
        <v>84</v>
      </c>
      <c r="C667" t="s">
        <v>160</v>
      </c>
      <c r="D667" t="s">
        <v>4877</v>
      </c>
      <c r="E667">
        <v>1220</v>
      </c>
      <c r="F667">
        <v>190</v>
      </c>
      <c r="G667">
        <v>997</v>
      </c>
      <c r="H667">
        <v>20</v>
      </c>
      <c r="I667">
        <v>13</v>
      </c>
      <c r="J667">
        <v>0</v>
      </c>
      <c r="K667">
        <v>0</v>
      </c>
      <c r="L667">
        <v>0</v>
      </c>
      <c r="M667">
        <v>0</v>
      </c>
      <c r="N667">
        <v>0</v>
      </c>
    </row>
    <row r="668" spans="1:14" x14ac:dyDescent="0.2">
      <c r="A668" t="s">
        <v>5546</v>
      </c>
      <c r="B668" t="s">
        <v>84</v>
      </c>
      <c r="C668" t="s">
        <v>161</v>
      </c>
      <c r="D668" t="s">
        <v>4877</v>
      </c>
      <c r="E668">
        <v>251</v>
      </c>
      <c r="F668">
        <v>29</v>
      </c>
      <c r="G668">
        <v>208</v>
      </c>
      <c r="H668">
        <v>8</v>
      </c>
      <c r="I668">
        <v>6</v>
      </c>
      <c r="J668">
        <v>0</v>
      </c>
      <c r="K668">
        <v>0</v>
      </c>
      <c r="L668">
        <v>0</v>
      </c>
      <c r="M668">
        <v>0</v>
      </c>
      <c r="N668">
        <v>0</v>
      </c>
    </row>
    <row r="669" spans="1:14" x14ac:dyDescent="0.2">
      <c r="A669" t="s">
        <v>5547</v>
      </c>
      <c r="B669" t="s">
        <v>84</v>
      </c>
      <c r="C669" t="s">
        <v>162</v>
      </c>
      <c r="D669" t="s">
        <v>4877</v>
      </c>
      <c r="E669">
        <v>189</v>
      </c>
      <c r="F669">
        <v>33</v>
      </c>
      <c r="G669">
        <v>146</v>
      </c>
      <c r="H669">
        <v>7</v>
      </c>
      <c r="I669">
        <v>3</v>
      </c>
      <c r="J669">
        <v>0</v>
      </c>
      <c r="K669">
        <v>0</v>
      </c>
      <c r="L669">
        <v>0</v>
      </c>
      <c r="M669">
        <v>0</v>
      </c>
      <c r="N669">
        <v>0</v>
      </c>
    </row>
    <row r="670" spans="1:14" x14ac:dyDescent="0.2">
      <c r="A670" t="s">
        <v>5548</v>
      </c>
      <c r="B670" t="s">
        <v>84</v>
      </c>
      <c r="C670" t="s">
        <v>163</v>
      </c>
      <c r="D670" t="s">
        <v>4877</v>
      </c>
      <c r="E670">
        <v>60</v>
      </c>
      <c r="F670">
        <v>11</v>
      </c>
      <c r="G670">
        <v>47</v>
      </c>
      <c r="H670">
        <v>1</v>
      </c>
      <c r="I670">
        <v>1</v>
      </c>
      <c r="J670">
        <v>0</v>
      </c>
      <c r="K670">
        <v>0</v>
      </c>
      <c r="L670">
        <v>0</v>
      </c>
      <c r="M670">
        <v>0</v>
      </c>
      <c r="N670">
        <v>0</v>
      </c>
    </row>
    <row r="671" spans="1:14" x14ac:dyDescent="0.2">
      <c r="A671" t="s">
        <v>5549</v>
      </c>
      <c r="B671" t="s">
        <v>84</v>
      </c>
      <c r="C671" t="s">
        <v>164</v>
      </c>
      <c r="D671" t="s">
        <v>4877</v>
      </c>
      <c r="E671">
        <v>4</v>
      </c>
      <c r="F671">
        <v>3</v>
      </c>
      <c r="G671">
        <v>1</v>
      </c>
      <c r="H671">
        <v>0</v>
      </c>
      <c r="I671">
        <v>0</v>
      </c>
      <c r="J671">
        <v>0</v>
      </c>
      <c r="K671">
        <v>0</v>
      </c>
      <c r="L671">
        <v>0</v>
      </c>
      <c r="M671">
        <v>0</v>
      </c>
      <c r="N671">
        <v>0</v>
      </c>
    </row>
    <row r="672" spans="1:14" x14ac:dyDescent="0.2">
      <c r="A672" t="s">
        <v>5550</v>
      </c>
      <c r="B672" t="s">
        <v>84</v>
      </c>
      <c r="C672" t="s">
        <v>165</v>
      </c>
      <c r="D672" t="s">
        <v>4877</v>
      </c>
      <c r="E672">
        <v>164</v>
      </c>
      <c r="F672">
        <v>38</v>
      </c>
      <c r="G672">
        <v>118</v>
      </c>
      <c r="H672">
        <v>7</v>
      </c>
      <c r="I672">
        <v>1</v>
      </c>
      <c r="J672">
        <v>0</v>
      </c>
      <c r="K672">
        <v>0</v>
      </c>
      <c r="L672">
        <v>0</v>
      </c>
      <c r="M672">
        <v>0</v>
      </c>
      <c r="N672">
        <v>0</v>
      </c>
    </row>
    <row r="673" spans="1:14" x14ac:dyDescent="0.2">
      <c r="A673" t="s">
        <v>5551</v>
      </c>
      <c r="B673" t="s">
        <v>84</v>
      </c>
      <c r="C673" t="s">
        <v>166</v>
      </c>
      <c r="D673" t="s">
        <v>4877</v>
      </c>
      <c r="E673">
        <v>65</v>
      </c>
      <c r="F673">
        <v>18</v>
      </c>
      <c r="G673">
        <v>42</v>
      </c>
      <c r="H673">
        <v>4</v>
      </c>
      <c r="I673">
        <v>1</v>
      </c>
      <c r="J673">
        <v>0</v>
      </c>
      <c r="K673">
        <v>0</v>
      </c>
      <c r="L673">
        <v>0</v>
      </c>
      <c r="M673">
        <v>0</v>
      </c>
      <c r="N673">
        <v>0</v>
      </c>
    </row>
    <row r="674" spans="1:14" x14ac:dyDescent="0.2">
      <c r="A674" t="s">
        <v>5552</v>
      </c>
      <c r="B674" t="s">
        <v>84</v>
      </c>
      <c r="C674" t="s">
        <v>167</v>
      </c>
      <c r="D674" t="s">
        <v>4877</v>
      </c>
      <c r="E674">
        <v>1191</v>
      </c>
      <c r="F674">
        <v>190</v>
      </c>
      <c r="G674">
        <v>961</v>
      </c>
      <c r="H674">
        <v>29</v>
      </c>
      <c r="I674">
        <v>11</v>
      </c>
      <c r="J674">
        <v>0</v>
      </c>
      <c r="K674">
        <v>0</v>
      </c>
      <c r="L674">
        <v>0</v>
      </c>
      <c r="M674">
        <v>0</v>
      </c>
      <c r="N674">
        <v>0</v>
      </c>
    </row>
    <row r="675" spans="1:14" x14ac:dyDescent="0.2">
      <c r="A675" t="s">
        <v>5553</v>
      </c>
      <c r="B675" t="s">
        <v>84</v>
      </c>
      <c r="C675" t="s">
        <v>168</v>
      </c>
      <c r="D675" t="s">
        <v>4877</v>
      </c>
      <c r="E675">
        <v>106</v>
      </c>
      <c r="F675">
        <v>12</v>
      </c>
      <c r="G675">
        <v>90</v>
      </c>
      <c r="H675">
        <v>3</v>
      </c>
      <c r="I675">
        <v>1</v>
      </c>
      <c r="J675">
        <v>0</v>
      </c>
      <c r="K675">
        <v>0</v>
      </c>
      <c r="L675">
        <v>0</v>
      </c>
      <c r="M675">
        <v>0</v>
      </c>
      <c r="N675">
        <v>0</v>
      </c>
    </row>
    <row r="676" spans="1:14" x14ac:dyDescent="0.2">
      <c r="A676" t="s">
        <v>5554</v>
      </c>
      <c r="B676" t="s">
        <v>84</v>
      </c>
      <c r="C676" t="s">
        <v>169</v>
      </c>
      <c r="D676" t="s">
        <v>4877</v>
      </c>
      <c r="E676">
        <v>156</v>
      </c>
      <c r="F676">
        <v>21</v>
      </c>
      <c r="G676">
        <v>128</v>
      </c>
      <c r="H676">
        <v>4</v>
      </c>
      <c r="I676">
        <v>3</v>
      </c>
      <c r="J676">
        <v>0</v>
      </c>
      <c r="K676">
        <v>0</v>
      </c>
      <c r="L676">
        <v>0</v>
      </c>
      <c r="M676">
        <v>0</v>
      </c>
      <c r="N676">
        <v>0</v>
      </c>
    </row>
    <row r="677" spans="1:14" x14ac:dyDescent="0.2">
      <c r="A677" t="s">
        <v>5555</v>
      </c>
      <c r="B677" t="s">
        <v>84</v>
      </c>
      <c r="C677" t="s">
        <v>170</v>
      </c>
      <c r="D677" t="s">
        <v>4877</v>
      </c>
      <c r="E677">
        <v>318</v>
      </c>
      <c r="F677">
        <v>38</v>
      </c>
      <c r="G677">
        <v>264</v>
      </c>
      <c r="H677">
        <v>12</v>
      </c>
      <c r="I677">
        <v>4</v>
      </c>
      <c r="J677">
        <v>0</v>
      </c>
      <c r="K677">
        <v>0</v>
      </c>
      <c r="L677">
        <v>0</v>
      </c>
      <c r="M677">
        <v>0</v>
      </c>
      <c r="N677">
        <v>0</v>
      </c>
    </row>
    <row r="678" spans="1:14" x14ac:dyDescent="0.2">
      <c r="A678" t="s">
        <v>5556</v>
      </c>
      <c r="B678" t="s">
        <v>84</v>
      </c>
      <c r="C678" t="s">
        <v>171</v>
      </c>
      <c r="D678" t="s">
        <v>4877</v>
      </c>
      <c r="E678">
        <v>86</v>
      </c>
      <c r="F678">
        <v>17</v>
      </c>
      <c r="G678">
        <v>67</v>
      </c>
      <c r="H678">
        <v>1</v>
      </c>
      <c r="I678">
        <v>1</v>
      </c>
      <c r="J678">
        <v>0</v>
      </c>
      <c r="K678">
        <v>0</v>
      </c>
      <c r="L678">
        <v>0</v>
      </c>
      <c r="M678">
        <v>0</v>
      </c>
      <c r="N678">
        <v>0</v>
      </c>
    </row>
    <row r="679" spans="1:14" x14ac:dyDescent="0.2">
      <c r="A679" t="s">
        <v>5557</v>
      </c>
      <c r="B679" t="s">
        <v>84</v>
      </c>
      <c r="C679" t="s">
        <v>172</v>
      </c>
      <c r="D679" t="s">
        <v>4877</v>
      </c>
      <c r="E679">
        <v>239</v>
      </c>
      <c r="F679">
        <v>25</v>
      </c>
      <c r="G679">
        <v>198</v>
      </c>
      <c r="H679">
        <v>12</v>
      </c>
      <c r="I679">
        <v>4</v>
      </c>
      <c r="J679">
        <v>0</v>
      </c>
      <c r="K679">
        <v>0</v>
      </c>
      <c r="L679">
        <v>0</v>
      </c>
      <c r="M679">
        <v>0</v>
      </c>
      <c r="N679">
        <v>0</v>
      </c>
    </row>
    <row r="680" spans="1:14" x14ac:dyDescent="0.2">
      <c r="A680" t="s">
        <v>5558</v>
      </c>
      <c r="B680" t="s">
        <v>84</v>
      </c>
      <c r="C680" t="s">
        <v>173</v>
      </c>
      <c r="D680" t="s">
        <v>4877</v>
      </c>
      <c r="E680">
        <v>823</v>
      </c>
      <c r="F680">
        <v>143</v>
      </c>
      <c r="G680">
        <v>666</v>
      </c>
      <c r="H680">
        <v>9</v>
      </c>
      <c r="I680">
        <v>5</v>
      </c>
      <c r="J680">
        <v>0</v>
      </c>
      <c r="K680">
        <v>0</v>
      </c>
      <c r="L680">
        <v>0</v>
      </c>
      <c r="M680">
        <v>0</v>
      </c>
      <c r="N680">
        <v>0</v>
      </c>
    </row>
    <row r="681" spans="1:14" x14ac:dyDescent="0.2">
      <c r="A681" t="s">
        <v>5559</v>
      </c>
      <c r="B681" t="s">
        <v>84</v>
      </c>
      <c r="C681" t="s">
        <v>174</v>
      </c>
      <c r="D681" t="s">
        <v>4877</v>
      </c>
      <c r="E681">
        <v>717</v>
      </c>
      <c r="F681">
        <v>123</v>
      </c>
      <c r="G681">
        <v>565</v>
      </c>
      <c r="H681">
        <v>15</v>
      </c>
      <c r="I681">
        <v>14</v>
      </c>
      <c r="J681">
        <v>0</v>
      </c>
      <c r="K681">
        <v>0</v>
      </c>
      <c r="L681">
        <v>0</v>
      </c>
      <c r="M681">
        <v>0</v>
      </c>
      <c r="N681">
        <v>0</v>
      </c>
    </row>
    <row r="682" spans="1:14" x14ac:dyDescent="0.2">
      <c r="A682" t="s">
        <v>5560</v>
      </c>
      <c r="B682" t="s">
        <v>84</v>
      </c>
      <c r="C682" t="s">
        <v>175</v>
      </c>
      <c r="D682" t="s">
        <v>4877</v>
      </c>
      <c r="E682">
        <v>152</v>
      </c>
      <c r="F682">
        <v>11</v>
      </c>
      <c r="G682">
        <v>127</v>
      </c>
      <c r="H682">
        <v>7</v>
      </c>
      <c r="I682">
        <v>7</v>
      </c>
      <c r="J682">
        <v>0</v>
      </c>
      <c r="K682">
        <v>0</v>
      </c>
      <c r="L682">
        <v>0</v>
      </c>
      <c r="M682">
        <v>0</v>
      </c>
      <c r="N682">
        <v>0</v>
      </c>
    </row>
    <row r="683" spans="1:14" x14ac:dyDescent="0.2">
      <c r="A683" t="s">
        <v>5561</v>
      </c>
      <c r="B683" t="s">
        <v>84</v>
      </c>
      <c r="C683" t="s">
        <v>176</v>
      </c>
      <c r="D683" t="s">
        <v>4877</v>
      </c>
      <c r="E683">
        <v>556</v>
      </c>
      <c r="F683">
        <v>47</v>
      </c>
      <c r="G683">
        <v>486</v>
      </c>
      <c r="H683">
        <v>15</v>
      </c>
      <c r="I683">
        <v>8</v>
      </c>
      <c r="J683">
        <v>0</v>
      </c>
      <c r="K683">
        <v>0</v>
      </c>
      <c r="L683">
        <v>0</v>
      </c>
      <c r="M683">
        <v>0</v>
      </c>
      <c r="N683">
        <v>0</v>
      </c>
    </row>
    <row r="684" spans="1:14" x14ac:dyDescent="0.2">
      <c r="A684" t="s">
        <v>5562</v>
      </c>
      <c r="B684" t="s">
        <v>84</v>
      </c>
      <c r="C684" t="s">
        <v>177</v>
      </c>
      <c r="D684" t="s">
        <v>4877</v>
      </c>
      <c r="E684">
        <v>315</v>
      </c>
      <c r="F684">
        <v>27</v>
      </c>
      <c r="G684">
        <v>269</v>
      </c>
      <c r="H684">
        <v>13</v>
      </c>
      <c r="I684">
        <v>6</v>
      </c>
      <c r="J684">
        <v>0</v>
      </c>
      <c r="K684">
        <v>0</v>
      </c>
      <c r="L684">
        <v>0</v>
      </c>
      <c r="M684">
        <v>0</v>
      </c>
      <c r="N684">
        <v>0</v>
      </c>
    </row>
    <row r="685" spans="1:14" x14ac:dyDescent="0.2">
      <c r="A685" t="s">
        <v>5563</v>
      </c>
      <c r="B685" t="s">
        <v>84</v>
      </c>
      <c r="C685" t="s">
        <v>178</v>
      </c>
      <c r="D685" t="s">
        <v>4877</v>
      </c>
      <c r="E685">
        <v>514</v>
      </c>
      <c r="F685">
        <v>21</v>
      </c>
      <c r="G685">
        <v>482</v>
      </c>
      <c r="H685">
        <v>4</v>
      </c>
      <c r="I685">
        <v>7</v>
      </c>
      <c r="J685">
        <v>0</v>
      </c>
      <c r="K685">
        <v>0</v>
      </c>
      <c r="L685">
        <v>0</v>
      </c>
      <c r="M685">
        <v>0</v>
      </c>
      <c r="N685">
        <v>0</v>
      </c>
    </row>
    <row r="686" spans="1:14" x14ac:dyDescent="0.2">
      <c r="A686" t="s">
        <v>5564</v>
      </c>
      <c r="B686" t="s">
        <v>84</v>
      </c>
      <c r="C686" t="s">
        <v>179</v>
      </c>
      <c r="D686" t="s">
        <v>4877</v>
      </c>
      <c r="E686">
        <v>256</v>
      </c>
      <c r="F686">
        <v>22</v>
      </c>
      <c r="G686">
        <v>214</v>
      </c>
      <c r="H686">
        <v>11</v>
      </c>
      <c r="I686">
        <v>9</v>
      </c>
      <c r="J686">
        <v>0</v>
      </c>
      <c r="K686">
        <v>0</v>
      </c>
      <c r="L686">
        <v>0</v>
      </c>
      <c r="M686">
        <v>0</v>
      </c>
      <c r="N686">
        <v>0</v>
      </c>
    </row>
    <row r="687" spans="1:14" x14ac:dyDescent="0.2">
      <c r="A687" t="s">
        <v>5565</v>
      </c>
      <c r="B687" t="s">
        <v>84</v>
      </c>
      <c r="C687" t="s">
        <v>180</v>
      </c>
      <c r="D687" t="s">
        <v>4877</v>
      </c>
      <c r="E687">
        <v>145</v>
      </c>
      <c r="F687">
        <v>29</v>
      </c>
      <c r="G687">
        <v>106</v>
      </c>
      <c r="H687">
        <v>7</v>
      </c>
      <c r="I687">
        <v>3</v>
      </c>
      <c r="J687">
        <v>0</v>
      </c>
      <c r="K687">
        <v>0</v>
      </c>
      <c r="L687">
        <v>0</v>
      </c>
      <c r="M687">
        <v>0</v>
      </c>
      <c r="N687">
        <v>0</v>
      </c>
    </row>
    <row r="688" spans="1:14" x14ac:dyDescent="0.2">
      <c r="A688" t="s">
        <v>5566</v>
      </c>
      <c r="B688" t="s">
        <v>84</v>
      </c>
      <c r="C688" t="s">
        <v>181</v>
      </c>
      <c r="D688" t="s">
        <v>4877</v>
      </c>
      <c r="E688">
        <v>367</v>
      </c>
      <c r="F688">
        <v>50</v>
      </c>
      <c r="G688">
        <v>289</v>
      </c>
      <c r="H688">
        <v>18</v>
      </c>
      <c r="I688">
        <v>10</v>
      </c>
      <c r="J688">
        <v>0</v>
      </c>
      <c r="K688">
        <v>0</v>
      </c>
      <c r="L688">
        <v>0</v>
      </c>
      <c r="M688">
        <v>0</v>
      </c>
      <c r="N688">
        <v>0</v>
      </c>
    </row>
    <row r="689" spans="1:14" x14ac:dyDescent="0.2">
      <c r="A689" t="s">
        <v>5567</v>
      </c>
      <c r="B689" t="s">
        <v>84</v>
      </c>
      <c r="C689" t="s">
        <v>182</v>
      </c>
      <c r="D689" t="s">
        <v>4877</v>
      </c>
      <c r="E689">
        <v>201</v>
      </c>
      <c r="F689">
        <v>22</v>
      </c>
      <c r="G689">
        <v>168</v>
      </c>
      <c r="H689">
        <v>6</v>
      </c>
      <c r="I689">
        <v>5</v>
      </c>
      <c r="J689">
        <v>0</v>
      </c>
      <c r="K689">
        <v>0</v>
      </c>
      <c r="L689">
        <v>0</v>
      </c>
      <c r="M689">
        <v>0</v>
      </c>
      <c r="N689">
        <v>0</v>
      </c>
    </row>
    <row r="690" spans="1:14" x14ac:dyDescent="0.2">
      <c r="A690" t="s">
        <v>5568</v>
      </c>
      <c r="B690" t="s">
        <v>84</v>
      </c>
      <c r="C690" t="s">
        <v>183</v>
      </c>
      <c r="D690" t="s">
        <v>4877</v>
      </c>
      <c r="E690">
        <v>240</v>
      </c>
      <c r="F690">
        <v>21</v>
      </c>
      <c r="G690">
        <v>209</v>
      </c>
      <c r="H690">
        <v>9</v>
      </c>
      <c r="I690">
        <v>1</v>
      </c>
      <c r="J690">
        <v>0</v>
      </c>
      <c r="K690">
        <v>0</v>
      </c>
      <c r="L690">
        <v>0</v>
      </c>
      <c r="M690">
        <v>0</v>
      </c>
      <c r="N690">
        <v>0</v>
      </c>
    </row>
    <row r="691" spans="1:14" x14ac:dyDescent="0.2">
      <c r="A691" t="s">
        <v>5569</v>
      </c>
      <c r="B691" t="s">
        <v>84</v>
      </c>
      <c r="C691" t="s">
        <v>184</v>
      </c>
      <c r="D691" t="s">
        <v>4877</v>
      </c>
      <c r="E691">
        <v>77</v>
      </c>
      <c r="F691">
        <v>14</v>
      </c>
      <c r="G691">
        <v>59</v>
      </c>
      <c r="H691">
        <v>3</v>
      </c>
      <c r="I691">
        <v>1</v>
      </c>
      <c r="J691">
        <v>0</v>
      </c>
      <c r="K691">
        <v>0</v>
      </c>
      <c r="L691">
        <v>0</v>
      </c>
      <c r="M691">
        <v>0</v>
      </c>
      <c r="N691">
        <v>0</v>
      </c>
    </row>
    <row r="692" spans="1:14" x14ac:dyDescent="0.2">
      <c r="A692" t="s">
        <v>5570</v>
      </c>
      <c r="B692" t="s">
        <v>84</v>
      </c>
      <c r="C692" t="s">
        <v>185</v>
      </c>
      <c r="D692" t="s">
        <v>4877</v>
      </c>
      <c r="E692">
        <v>238</v>
      </c>
      <c r="F692">
        <v>31</v>
      </c>
      <c r="G692">
        <v>189</v>
      </c>
      <c r="H692">
        <v>12</v>
      </c>
      <c r="I692">
        <v>6</v>
      </c>
      <c r="J692">
        <v>0</v>
      </c>
      <c r="K692">
        <v>0</v>
      </c>
      <c r="L692">
        <v>0</v>
      </c>
      <c r="M692">
        <v>0</v>
      </c>
      <c r="N692">
        <v>0</v>
      </c>
    </row>
    <row r="693" spans="1:14" x14ac:dyDescent="0.2">
      <c r="A693" t="s">
        <v>5571</v>
      </c>
      <c r="B693" t="s">
        <v>84</v>
      </c>
      <c r="C693" t="s">
        <v>186</v>
      </c>
      <c r="D693" t="s">
        <v>4877</v>
      </c>
      <c r="E693">
        <v>166</v>
      </c>
      <c r="F693">
        <v>29</v>
      </c>
      <c r="G693">
        <v>129</v>
      </c>
      <c r="H693">
        <v>4</v>
      </c>
      <c r="I693">
        <v>4</v>
      </c>
      <c r="J693">
        <v>0</v>
      </c>
      <c r="K693">
        <v>0</v>
      </c>
      <c r="L693">
        <v>0</v>
      </c>
      <c r="M693">
        <v>0</v>
      </c>
      <c r="N693">
        <v>0</v>
      </c>
    </row>
    <row r="694" spans="1:14" x14ac:dyDescent="0.2">
      <c r="A694" t="s">
        <v>5572</v>
      </c>
      <c r="B694" t="s">
        <v>84</v>
      </c>
      <c r="C694" t="s">
        <v>187</v>
      </c>
      <c r="D694" t="s">
        <v>4877</v>
      </c>
      <c r="E694">
        <v>149</v>
      </c>
      <c r="F694">
        <v>13</v>
      </c>
      <c r="G694">
        <v>127</v>
      </c>
      <c r="H694">
        <v>6</v>
      </c>
      <c r="I694">
        <v>3</v>
      </c>
      <c r="J694">
        <v>0</v>
      </c>
      <c r="K694">
        <v>0</v>
      </c>
      <c r="L694">
        <v>0</v>
      </c>
      <c r="M694">
        <v>0</v>
      </c>
      <c r="N694">
        <v>0</v>
      </c>
    </row>
    <row r="695" spans="1:14" x14ac:dyDescent="0.2">
      <c r="A695" t="s">
        <v>5573</v>
      </c>
      <c r="B695" t="s">
        <v>84</v>
      </c>
      <c r="C695" t="s">
        <v>188</v>
      </c>
      <c r="D695" t="s">
        <v>4877</v>
      </c>
      <c r="E695">
        <v>510</v>
      </c>
      <c r="F695">
        <v>80</v>
      </c>
      <c r="G695">
        <v>414</v>
      </c>
      <c r="H695">
        <v>14</v>
      </c>
      <c r="I695">
        <v>2</v>
      </c>
      <c r="J695">
        <v>0</v>
      </c>
      <c r="K695">
        <v>0</v>
      </c>
      <c r="L695">
        <v>0</v>
      </c>
      <c r="M695">
        <v>0</v>
      </c>
      <c r="N695">
        <v>0</v>
      </c>
    </row>
    <row r="696" spans="1:14" x14ac:dyDescent="0.2">
      <c r="A696" t="s">
        <v>5574</v>
      </c>
      <c r="B696" t="s">
        <v>84</v>
      </c>
      <c r="C696" t="s">
        <v>189</v>
      </c>
      <c r="D696" t="s">
        <v>4877</v>
      </c>
      <c r="E696">
        <v>83</v>
      </c>
      <c r="F696">
        <v>7</v>
      </c>
      <c r="G696">
        <v>73</v>
      </c>
      <c r="H696">
        <v>1</v>
      </c>
      <c r="I696">
        <v>2</v>
      </c>
      <c r="J696">
        <v>0</v>
      </c>
      <c r="K696">
        <v>0</v>
      </c>
      <c r="L696">
        <v>0</v>
      </c>
      <c r="M696">
        <v>0</v>
      </c>
      <c r="N696">
        <v>0</v>
      </c>
    </row>
    <row r="697" spans="1:14" x14ac:dyDescent="0.2">
      <c r="A697" t="s">
        <v>5575</v>
      </c>
      <c r="B697" t="s">
        <v>84</v>
      </c>
      <c r="C697" t="s">
        <v>190</v>
      </c>
      <c r="D697" t="s">
        <v>4877</v>
      </c>
      <c r="E697">
        <v>109</v>
      </c>
      <c r="F697">
        <v>16</v>
      </c>
      <c r="G697">
        <v>89</v>
      </c>
      <c r="H697">
        <v>1</v>
      </c>
      <c r="I697">
        <v>3</v>
      </c>
      <c r="J697">
        <v>0</v>
      </c>
      <c r="K697">
        <v>0</v>
      </c>
      <c r="L697">
        <v>0</v>
      </c>
      <c r="M697">
        <v>0</v>
      </c>
      <c r="N697">
        <v>0</v>
      </c>
    </row>
    <row r="698" spans="1:14" x14ac:dyDescent="0.2">
      <c r="A698" t="s">
        <v>5576</v>
      </c>
      <c r="B698" t="s">
        <v>84</v>
      </c>
      <c r="C698" t="s">
        <v>191</v>
      </c>
      <c r="D698" t="s">
        <v>4877</v>
      </c>
      <c r="E698">
        <v>288</v>
      </c>
      <c r="F698">
        <v>38</v>
      </c>
      <c r="G698">
        <v>243</v>
      </c>
      <c r="H698">
        <v>5</v>
      </c>
      <c r="I698">
        <v>2</v>
      </c>
      <c r="J698">
        <v>0</v>
      </c>
      <c r="K698">
        <v>0</v>
      </c>
      <c r="L698">
        <v>0</v>
      </c>
      <c r="M698">
        <v>0</v>
      </c>
      <c r="N698">
        <v>0</v>
      </c>
    </row>
    <row r="699" spans="1:14" x14ac:dyDescent="0.2">
      <c r="A699" t="s">
        <v>5577</v>
      </c>
      <c r="B699" t="s">
        <v>84</v>
      </c>
      <c r="C699" t="s">
        <v>192</v>
      </c>
      <c r="D699" t="s">
        <v>4877</v>
      </c>
      <c r="E699">
        <v>172</v>
      </c>
      <c r="F699">
        <v>26</v>
      </c>
      <c r="G699">
        <v>140</v>
      </c>
      <c r="H699">
        <v>5</v>
      </c>
      <c r="I699">
        <v>1</v>
      </c>
      <c r="J699">
        <v>0</v>
      </c>
      <c r="K699">
        <v>0</v>
      </c>
      <c r="L699">
        <v>0</v>
      </c>
      <c r="M699">
        <v>0</v>
      </c>
      <c r="N699">
        <v>0</v>
      </c>
    </row>
    <row r="700" spans="1:14" x14ac:dyDescent="0.2">
      <c r="A700" t="s">
        <v>5578</v>
      </c>
      <c r="B700" t="s">
        <v>84</v>
      </c>
      <c r="C700" t="s">
        <v>193</v>
      </c>
      <c r="D700" t="s">
        <v>4877</v>
      </c>
      <c r="E700">
        <v>144</v>
      </c>
      <c r="F700">
        <v>26</v>
      </c>
      <c r="G700">
        <v>116</v>
      </c>
      <c r="H700">
        <v>2</v>
      </c>
      <c r="I700">
        <v>0</v>
      </c>
      <c r="J700">
        <v>0</v>
      </c>
      <c r="K700">
        <v>0</v>
      </c>
      <c r="L700">
        <v>0</v>
      </c>
      <c r="M700">
        <v>0</v>
      </c>
      <c r="N700">
        <v>0</v>
      </c>
    </row>
    <row r="701" spans="1:14" x14ac:dyDescent="0.2">
      <c r="A701" t="s">
        <v>5579</v>
      </c>
      <c r="B701" t="s">
        <v>84</v>
      </c>
      <c r="C701" t="s">
        <v>194</v>
      </c>
      <c r="D701" t="s">
        <v>4877</v>
      </c>
      <c r="E701">
        <v>410</v>
      </c>
      <c r="F701">
        <v>56</v>
      </c>
      <c r="G701">
        <v>336</v>
      </c>
      <c r="H701">
        <v>11</v>
      </c>
      <c r="I701">
        <v>7</v>
      </c>
      <c r="J701">
        <v>0</v>
      </c>
      <c r="K701">
        <v>0</v>
      </c>
      <c r="L701">
        <v>0</v>
      </c>
      <c r="M701">
        <v>0</v>
      </c>
      <c r="N701">
        <v>0</v>
      </c>
    </row>
    <row r="702" spans="1:14" x14ac:dyDescent="0.2">
      <c r="A702" t="s">
        <v>5580</v>
      </c>
      <c r="B702" t="s">
        <v>84</v>
      </c>
      <c r="C702" t="s">
        <v>195</v>
      </c>
      <c r="D702" t="s">
        <v>4877</v>
      </c>
      <c r="E702">
        <v>183</v>
      </c>
      <c r="F702">
        <v>30</v>
      </c>
      <c r="G702">
        <v>149</v>
      </c>
      <c r="H702">
        <v>3</v>
      </c>
      <c r="I702">
        <v>1</v>
      </c>
      <c r="J702">
        <v>0</v>
      </c>
      <c r="K702">
        <v>0</v>
      </c>
      <c r="L702">
        <v>0</v>
      </c>
      <c r="M702">
        <v>0</v>
      </c>
      <c r="N702">
        <v>0</v>
      </c>
    </row>
    <row r="703" spans="1:14" x14ac:dyDescent="0.2">
      <c r="A703" t="s">
        <v>5581</v>
      </c>
      <c r="B703" t="s">
        <v>84</v>
      </c>
      <c r="C703" t="s">
        <v>273</v>
      </c>
      <c r="D703" t="s">
        <v>4877</v>
      </c>
      <c r="E703">
        <v>6</v>
      </c>
      <c r="F703">
        <v>2</v>
      </c>
      <c r="G703">
        <v>3</v>
      </c>
      <c r="H703">
        <v>0</v>
      </c>
      <c r="I703">
        <v>1</v>
      </c>
      <c r="J703">
        <v>0</v>
      </c>
      <c r="K703">
        <v>0</v>
      </c>
      <c r="L703">
        <v>0</v>
      </c>
      <c r="M703">
        <v>0</v>
      </c>
      <c r="N703">
        <v>0</v>
      </c>
    </row>
    <row r="704" spans="1:14" x14ac:dyDescent="0.2">
      <c r="A704" t="s">
        <v>5582</v>
      </c>
      <c r="B704" t="s">
        <v>84</v>
      </c>
      <c r="C704" t="s">
        <v>196</v>
      </c>
      <c r="D704" t="s">
        <v>4877</v>
      </c>
      <c r="E704">
        <v>150</v>
      </c>
      <c r="F704">
        <v>8</v>
      </c>
      <c r="G704">
        <v>136</v>
      </c>
      <c r="H704">
        <v>1</v>
      </c>
      <c r="I704">
        <v>5</v>
      </c>
      <c r="J704">
        <v>0</v>
      </c>
      <c r="K704">
        <v>0</v>
      </c>
      <c r="L704">
        <v>0</v>
      </c>
      <c r="M704">
        <v>0</v>
      </c>
      <c r="N704">
        <v>0</v>
      </c>
    </row>
    <row r="705" spans="1:14" x14ac:dyDescent="0.2">
      <c r="A705" t="s">
        <v>5583</v>
      </c>
      <c r="B705" t="s">
        <v>84</v>
      </c>
      <c r="C705" t="s">
        <v>197</v>
      </c>
      <c r="D705" t="s">
        <v>4877</v>
      </c>
      <c r="E705">
        <v>581</v>
      </c>
      <c r="F705">
        <v>62</v>
      </c>
      <c r="G705">
        <v>501</v>
      </c>
      <c r="H705">
        <v>13</v>
      </c>
      <c r="I705">
        <v>5</v>
      </c>
      <c r="J705">
        <v>0</v>
      </c>
      <c r="K705">
        <v>0</v>
      </c>
      <c r="L705">
        <v>0</v>
      </c>
      <c r="M705">
        <v>0</v>
      </c>
      <c r="N705">
        <v>0</v>
      </c>
    </row>
    <row r="706" spans="1:14" x14ac:dyDescent="0.2">
      <c r="A706" t="s">
        <v>5584</v>
      </c>
      <c r="B706" t="s">
        <v>84</v>
      </c>
      <c r="C706" t="s">
        <v>198</v>
      </c>
      <c r="D706" t="s">
        <v>4877</v>
      </c>
      <c r="E706">
        <v>176</v>
      </c>
      <c r="F706">
        <v>40</v>
      </c>
      <c r="G706">
        <v>125</v>
      </c>
      <c r="H706">
        <v>8</v>
      </c>
      <c r="I706">
        <v>3</v>
      </c>
      <c r="J706">
        <v>0</v>
      </c>
      <c r="K706">
        <v>0</v>
      </c>
      <c r="L706">
        <v>0</v>
      </c>
      <c r="M706">
        <v>0</v>
      </c>
      <c r="N706">
        <v>0</v>
      </c>
    </row>
    <row r="707" spans="1:14" x14ac:dyDescent="0.2">
      <c r="A707" t="s">
        <v>5585</v>
      </c>
      <c r="B707" t="s">
        <v>84</v>
      </c>
      <c r="C707" t="s">
        <v>199</v>
      </c>
      <c r="D707" t="s">
        <v>4877</v>
      </c>
      <c r="E707">
        <v>538</v>
      </c>
      <c r="F707">
        <v>70</v>
      </c>
      <c r="G707">
        <v>443</v>
      </c>
      <c r="H707">
        <v>21</v>
      </c>
      <c r="I707">
        <v>4</v>
      </c>
      <c r="J707">
        <v>0</v>
      </c>
      <c r="K707">
        <v>0</v>
      </c>
      <c r="L707">
        <v>0</v>
      </c>
      <c r="M707">
        <v>0</v>
      </c>
      <c r="N707">
        <v>0</v>
      </c>
    </row>
    <row r="708" spans="1:14" x14ac:dyDescent="0.2">
      <c r="A708" t="s">
        <v>5586</v>
      </c>
      <c r="B708" t="s">
        <v>84</v>
      </c>
      <c r="C708" t="s">
        <v>200</v>
      </c>
      <c r="D708" t="s">
        <v>4877</v>
      </c>
      <c r="E708">
        <v>192</v>
      </c>
      <c r="F708">
        <v>35</v>
      </c>
      <c r="G708">
        <v>152</v>
      </c>
      <c r="H708">
        <v>2</v>
      </c>
      <c r="I708">
        <v>3</v>
      </c>
      <c r="J708">
        <v>0</v>
      </c>
      <c r="K708">
        <v>0</v>
      </c>
      <c r="L708">
        <v>0</v>
      </c>
      <c r="M708">
        <v>0</v>
      </c>
      <c r="N708">
        <v>0</v>
      </c>
    </row>
    <row r="709" spans="1:14" x14ac:dyDescent="0.2">
      <c r="A709" t="s">
        <v>5587</v>
      </c>
      <c r="B709" t="s">
        <v>84</v>
      </c>
      <c r="C709" t="s">
        <v>201</v>
      </c>
      <c r="D709" t="s">
        <v>4877</v>
      </c>
      <c r="E709">
        <v>149</v>
      </c>
      <c r="F709">
        <v>26</v>
      </c>
      <c r="G709">
        <v>119</v>
      </c>
      <c r="H709">
        <v>2</v>
      </c>
      <c r="I709">
        <v>2</v>
      </c>
      <c r="J709">
        <v>0</v>
      </c>
      <c r="K709">
        <v>0</v>
      </c>
      <c r="L709">
        <v>0</v>
      </c>
      <c r="M709">
        <v>0</v>
      </c>
      <c r="N709">
        <v>0</v>
      </c>
    </row>
    <row r="710" spans="1:14" x14ac:dyDescent="0.2">
      <c r="A710" t="s">
        <v>5588</v>
      </c>
      <c r="B710" t="s">
        <v>84</v>
      </c>
      <c r="C710" t="s">
        <v>202</v>
      </c>
      <c r="D710" t="s">
        <v>4877</v>
      </c>
      <c r="E710">
        <v>124</v>
      </c>
      <c r="F710">
        <v>18</v>
      </c>
      <c r="G710">
        <v>103</v>
      </c>
      <c r="H710">
        <v>2</v>
      </c>
      <c r="I710">
        <v>1</v>
      </c>
      <c r="J710">
        <v>0</v>
      </c>
      <c r="K710">
        <v>0</v>
      </c>
      <c r="L710">
        <v>0</v>
      </c>
      <c r="M710">
        <v>0</v>
      </c>
      <c r="N710">
        <v>0</v>
      </c>
    </row>
    <row r="711" spans="1:14" x14ac:dyDescent="0.2">
      <c r="A711" t="s">
        <v>5589</v>
      </c>
      <c r="B711" t="s">
        <v>84</v>
      </c>
      <c r="C711" t="s">
        <v>203</v>
      </c>
      <c r="D711" t="s">
        <v>4877</v>
      </c>
      <c r="E711">
        <v>114</v>
      </c>
      <c r="F711">
        <v>12</v>
      </c>
      <c r="G711">
        <v>96</v>
      </c>
      <c r="H711">
        <v>3</v>
      </c>
      <c r="I711">
        <v>3</v>
      </c>
      <c r="J711">
        <v>0</v>
      </c>
      <c r="K711">
        <v>0</v>
      </c>
      <c r="L711">
        <v>0</v>
      </c>
      <c r="M711">
        <v>0</v>
      </c>
      <c r="N711">
        <v>0</v>
      </c>
    </row>
    <row r="712" spans="1:14" x14ac:dyDescent="0.2">
      <c r="A712" t="s">
        <v>5590</v>
      </c>
      <c r="B712" t="s">
        <v>84</v>
      </c>
      <c r="C712" t="s">
        <v>204</v>
      </c>
      <c r="D712" t="s">
        <v>4877</v>
      </c>
      <c r="E712">
        <v>202</v>
      </c>
      <c r="F712">
        <v>26</v>
      </c>
      <c r="G712">
        <v>166</v>
      </c>
      <c r="H712">
        <v>7</v>
      </c>
      <c r="I712">
        <v>3</v>
      </c>
      <c r="J712">
        <v>0</v>
      </c>
      <c r="K712">
        <v>0</v>
      </c>
      <c r="L712">
        <v>0</v>
      </c>
      <c r="M712">
        <v>0</v>
      </c>
      <c r="N712">
        <v>0</v>
      </c>
    </row>
    <row r="713" spans="1:14" x14ac:dyDescent="0.2">
      <c r="A713" t="s">
        <v>5591</v>
      </c>
      <c r="B713" t="s">
        <v>84</v>
      </c>
      <c r="C713" t="s">
        <v>205</v>
      </c>
      <c r="D713" t="s">
        <v>4877</v>
      </c>
      <c r="E713">
        <v>123</v>
      </c>
      <c r="F713">
        <v>16</v>
      </c>
      <c r="G713">
        <v>106</v>
      </c>
      <c r="H713">
        <v>1</v>
      </c>
      <c r="I713">
        <v>0</v>
      </c>
      <c r="J713">
        <v>0</v>
      </c>
      <c r="K713">
        <v>0</v>
      </c>
      <c r="L713">
        <v>0</v>
      </c>
      <c r="M713">
        <v>0</v>
      </c>
      <c r="N713">
        <v>0</v>
      </c>
    </row>
    <row r="714" spans="1:14" x14ac:dyDescent="0.2">
      <c r="A714" t="s">
        <v>5592</v>
      </c>
      <c r="B714" t="s">
        <v>84</v>
      </c>
      <c r="C714" t="s">
        <v>206</v>
      </c>
      <c r="D714" t="s">
        <v>4877</v>
      </c>
      <c r="E714">
        <v>196</v>
      </c>
      <c r="F714">
        <v>40</v>
      </c>
      <c r="G714">
        <v>153</v>
      </c>
      <c r="H714">
        <v>3</v>
      </c>
      <c r="I714">
        <v>0</v>
      </c>
      <c r="J714">
        <v>0</v>
      </c>
      <c r="K714">
        <v>0</v>
      </c>
      <c r="L714">
        <v>0</v>
      </c>
      <c r="M714">
        <v>0</v>
      </c>
      <c r="N714">
        <v>0</v>
      </c>
    </row>
    <row r="715" spans="1:14" x14ac:dyDescent="0.2">
      <c r="A715" t="s">
        <v>5593</v>
      </c>
      <c r="B715" t="s">
        <v>84</v>
      </c>
      <c r="C715" t="s">
        <v>207</v>
      </c>
      <c r="D715" t="s">
        <v>4877</v>
      </c>
      <c r="E715">
        <v>188</v>
      </c>
      <c r="F715">
        <v>30</v>
      </c>
      <c r="G715">
        <v>152</v>
      </c>
      <c r="H715">
        <v>6</v>
      </c>
      <c r="I715">
        <v>0</v>
      </c>
      <c r="J715">
        <v>0</v>
      </c>
      <c r="K715">
        <v>0</v>
      </c>
      <c r="L715">
        <v>0</v>
      </c>
      <c r="M715">
        <v>0</v>
      </c>
      <c r="N715">
        <v>0</v>
      </c>
    </row>
    <row r="716" spans="1:14" x14ac:dyDescent="0.2">
      <c r="A716" t="s">
        <v>5594</v>
      </c>
      <c r="B716" t="s">
        <v>84</v>
      </c>
      <c r="C716" t="s">
        <v>208</v>
      </c>
      <c r="D716" t="s">
        <v>4877</v>
      </c>
      <c r="E716">
        <v>186</v>
      </c>
      <c r="F716">
        <v>24</v>
      </c>
      <c r="G716">
        <v>149</v>
      </c>
      <c r="H716">
        <v>7</v>
      </c>
      <c r="I716">
        <v>6</v>
      </c>
      <c r="J716">
        <v>0</v>
      </c>
      <c r="K716">
        <v>0</v>
      </c>
      <c r="L716">
        <v>0</v>
      </c>
      <c r="M716">
        <v>0</v>
      </c>
      <c r="N716">
        <v>0</v>
      </c>
    </row>
    <row r="717" spans="1:14" x14ac:dyDescent="0.2">
      <c r="A717" t="s">
        <v>5595</v>
      </c>
      <c r="B717" t="s">
        <v>84</v>
      </c>
      <c r="C717" t="s">
        <v>209</v>
      </c>
      <c r="D717" t="s">
        <v>4877</v>
      </c>
      <c r="E717">
        <v>20</v>
      </c>
      <c r="F717">
        <v>1</v>
      </c>
      <c r="G717">
        <v>19</v>
      </c>
      <c r="H717">
        <v>0</v>
      </c>
      <c r="I717">
        <v>0</v>
      </c>
      <c r="J717">
        <v>0</v>
      </c>
      <c r="K717">
        <v>0</v>
      </c>
      <c r="L717">
        <v>0</v>
      </c>
      <c r="M717">
        <v>0</v>
      </c>
      <c r="N717">
        <v>0</v>
      </c>
    </row>
    <row r="718" spans="1:14" x14ac:dyDescent="0.2">
      <c r="A718" t="s">
        <v>5596</v>
      </c>
      <c r="B718" t="s">
        <v>84</v>
      </c>
      <c r="C718" t="s">
        <v>210</v>
      </c>
      <c r="D718" t="s">
        <v>4877</v>
      </c>
      <c r="E718">
        <v>193</v>
      </c>
      <c r="F718">
        <v>31</v>
      </c>
      <c r="G718">
        <v>153</v>
      </c>
      <c r="H718">
        <v>4</v>
      </c>
      <c r="I718">
        <v>5</v>
      </c>
      <c r="J718">
        <v>0</v>
      </c>
      <c r="K718">
        <v>0</v>
      </c>
      <c r="L718">
        <v>0</v>
      </c>
      <c r="M718">
        <v>0</v>
      </c>
      <c r="N718">
        <v>0</v>
      </c>
    </row>
    <row r="719" spans="1:14" x14ac:dyDescent="0.2">
      <c r="A719" t="s">
        <v>5597</v>
      </c>
      <c r="B719" t="s">
        <v>84</v>
      </c>
      <c r="C719" t="s">
        <v>211</v>
      </c>
      <c r="D719" t="s">
        <v>4877</v>
      </c>
      <c r="E719">
        <v>157</v>
      </c>
      <c r="F719">
        <v>5</v>
      </c>
      <c r="G719">
        <v>142</v>
      </c>
      <c r="H719">
        <v>7</v>
      </c>
      <c r="I719">
        <v>3</v>
      </c>
      <c r="J719">
        <v>0</v>
      </c>
      <c r="K719">
        <v>0</v>
      </c>
      <c r="L719">
        <v>0</v>
      </c>
      <c r="M719">
        <v>0</v>
      </c>
      <c r="N719">
        <v>0</v>
      </c>
    </row>
    <row r="720" spans="1:14" x14ac:dyDescent="0.2">
      <c r="A720" t="s">
        <v>5598</v>
      </c>
      <c r="B720" t="s">
        <v>84</v>
      </c>
      <c r="C720" t="s">
        <v>212</v>
      </c>
      <c r="D720" t="s">
        <v>4877</v>
      </c>
      <c r="E720">
        <v>118</v>
      </c>
      <c r="F720">
        <v>15</v>
      </c>
      <c r="G720">
        <v>99</v>
      </c>
      <c r="H720">
        <v>4</v>
      </c>
      <c r="I720">
        <v>0</v>
      </c>
      <c r="J720">
        <v>0</v>
      </c>
      <c r="K720">
        <v>0</v>
      </c>
      <c r="L720">
        <v>0</v>
      </c>
      <c r="M720">
        <v>0</v>
      </c>
      <c r="N720">
        <v>0</v>
      </c>
    </row>
    <row r="721" spans="1:14" x14ac:dyDescent="0.2">
      <c r="A721" t="s">
        <v>5599</v>
      </c>
      <c r="B721" t="s">
        <v>84</v>
      </c>
      <c r="C721" t="s">
        <v>213</v>
      </c>
      <c r="D721" t="s">
        <v>4877</v>
      </c>
      <c r="E721">
        <v>312</v>
      </c>
      <c r="F721">
        <v>37</v>
      </c>
      <c r="G721">
        <v>266</v>
      </c>
      <c r="H721">
        <v>6</v>
      </c>
      <c r="I721">
        <v>3</v>
      </c>
      <c r="J721">
        <v>0</v>
      </c>
      <c r="K721">
        <v>0</v>
      </c>
      <c r="L721">
        <v>0</v>
      </c>
      <c r="M721">
        <v>0</v>
      </c>
      <c r="N721">
        <v>0</v>
      </c>
    </row>
    <row r="722" spans="1:14" x14ac:dyDescent="0.2">
      <c r="A722" t="s">
        <v>5600</v>
      </c>
      <c r="B722" t="s">
        <v>84</v>
      </c>
      <c r="C722" t="s">
        <v>214</v>
      </c>
      <c r="D722" t="s">
        <v>4877</v>
      </c>
      <c r="E722">
        <v>189</v>
      </c>
      <c r="F722">
        <v>36</v>
      </c>
      <c r="G722">
        <v>145</v>
      </c>
      <c r="H722">
        <v>6</v>
      </c>
      <c r="I722">
        <v>2</v>
      </c>
      <c r="J722">
        <v>0</v>
      </c>
      <c r="K722">
        <v>0</v>
      </c>
      <c r="L722">
        <v>0</v>
      </c>
      <c r="M722">
        <v>0</v>
      </c>
      <c r="N722">
        <v>0</v>
      </c>
    </row>
    <row r="723" spans="1:14" x14ac:dyDescent="0.2">
      <c r="A723" t="s">
        <v>5601</v>
      </c>
      <c r="B723" t="s">
        <v>84</v>
      </c>
      <c r="C723" t="s">
        <v>215</v>
      </c>
      <c r="D723" t="s">
        <v>4877</v>
      </c>
      <c r="E723">
        <v>103</v>
      </c>
      <c r="F723">
        <v>17</v>
      </c>
      <c r="G723">
        <v>83</v>
      </c>
      <c r="H723">
        <v>0</v>
      </c>
      <c r="I723">
        <v>3</v>
      </c>
      <c r="J723">
        <v>0</v>
      </c>
      <c r="K723">
        <v>0</v>
      </c>
      <c r="L723">
        <v>0</v>
      </c>
      <c r="M723">
        <v>0</v>
      </c>
      <c r="N723">
        <v>0</v>
      </c>
    </row>
    <row r="724" spans="1:14" x14ac:dyDescent="0.2">
      <c r="A724" t="s">
        <v>5602</v>
      </c>
      <c r="B724" t="s">
        <v>84</v>
      </c>
      <c r="C724" t="s">
        <v>216</v>
      </c>
      <c r="D724" t="s">
        <v>4877</v>
      </c>
      <c r="E724">
        <v>167</v>
      </c>
      <c r="F724">
        <v>25</v>
      </c>
      <c r="G724">
        <v>135</v>
      </c>
      <c r="H724">
        <v>5</v>
      </c>
      <c r="I724">
        <v>2</v>
      </c>
      <c r="J724">
        <v>0</v>
      </c>
      <c r="K724">
        <v>0</v>
      </c>
      <c r="L724">
        <v>0</v>
      </c>
      <c r="M724">
        <v>0</v>
      </c>
      <c r="N724">
        <v>0</v>
      </c>
    </row>
    <row r="725" spans="1:14" x14ac:dyDescent="0.2">
      <c r="A725" t="s">
        <v>5603</v>
      </c>
      <c r="B725" t="s">
        <v>84</v>
      </c>
      <c r="C725" t="s">
        <v>217</v>
      </c>
      <c r="D725" t="s">
        <v>4877</v>
      </c>
      <c r="E725">
        <v>332</v>
      </c>
      <c r="F725">
        <v>49</v>
      </c>
      <c r="G725">
        <v>271</v>
      </c>
      <c r="H725">
        <v>8</v>
      </c>
      <c r="I725">
        <v>4</v>
      </c>
      <c r="J725">
        <v>0</v>
      </c>
      <c r="K725">
        <v>0</v>
      </c>
      <c r="L725">
        <v>0</v>
      </c>
      <c r="M725">
        <v>0</v>
      </c>
      <c r="N725">
        <v>0</v>
      </c>
    </row>
    <row r="726" spans="1:14" x14ac:dyDescent="0.2">
      <c r="A726" t="s">
        <v>5604</v>
      </c>
      <c r="B726" t="s">
        <v>84</v>
      </c>
      <c r="C726" t="s">
        <v>218</v>
      </c>
      <c r="D726" t="s">
        <v>4877</v>
      </c>
      <c r="E726">
        <v>228</v>
      </c>
      <c r="F726">
        <v>30</v>
      </c>
      <c r="G726">
        <v>192</v>
      </c>
      <c r="H726">
        <v>6</v>
      </c>
      <c r="I726">
        <v>0</v>
      </c>
      <c r="J726">
        <v>0</v>
      </c>
      <c r="K726">
        <v>0</v>
      </c>
      <c r="L726">
        <v>0</v>
      </c>
      <c r="M726">
        <v>0</v>
      </c>
      <c r="N726">
        <v>0</v>
      </c>
    </row>
    <row r="727" spans="1:14" x14ac:dyDescent="0.2">
      <c r="A727" t="s">
        <v>5605</v>
      </c>
      <c r="B727" t="s">
        <v>84</v>
      </c>
      <c r="C727" t="s">
        <v>219</v>
      </c>
      <c r="D727" t="s">
        <v>4877</v>
      </c>
      <c r="E727">
        <v>85</v>
      </c>
      <c r="F727">
        <v>18</v>
      </c>
      <c r="G727">
        <v>65</v>
      </c>
      <c r="H727">
        <v>2</v>
      </c>
      <c r="I727">
        <v>0</v>
      </c>
      <c r="J727">
        <v>0</v>
      </c>
      <c r="K727">
        <v>0</v>
      </c>
      <c r="L727">
        <v>0</v>
      </c>
      <c r="M727">
        <v>0</v>
      </c>
      <c r="N727">
        <v>0</v>
      </c>
    </row>
    <row r="728" spans="1:14" x14ac:dyDescent="0.2">
      <c r="A728" t="s">
        <v>5606</v>
      </c>
      <c r="B728" t="s">
        <v>84</v>
      </c>
      <c r="C728" t="s">
        <v>220</v>
      </c>
      <c r="D728" t="s">
        <v>4877</v>
      </c>
      <c r="E728">
        <v>163</v>
      </c>
      <c r="F728">
        <v>30</v>
      </c>
      <c r="G728">
        <v>125</v>
      </c>
      <c r="H728">
        <v>4</v>
      </c>
      <c r="I728">
        <v>4</v>
      </c>
      <c r="J728">
        <v>0</v>
      </c>
      <c r="K728">
        <v>0</v>
      </c>
      <c r="L728">
        <v>0</v>
      </c>
      <c r="M728">
        <v>0</v>
      </c>
      <c r="N728">
        <v>0</v>
      </c>
    </row>
    <row r="729" spans="1:14" x14ac:dyDescent="0.2">
      <c r="A729" t="s">
        <v>5607</v>
      </c>
      <c r="B729" t="s">
        <v>84</v>
      </c>
      <c r="C729" t="s">
        <v>221</v>
      </c>
      <c r="D729" t="s">
        <v>4877</v>
      </c>
      <c r="E729">
        <v>147</v>
      </c>
      <c r="F729">
        <v>30</v>
      </c>
      <c r="G729">
        <v>112</v>
      </c>
      <c r="H729">
        <v>1</v>
      </c>
      <c r="I729">
        <v>4</v>
      </c>
      <c r="J729">
        <v>0</v>
      </c>
      <c r="K729">
        <v>0</v>
      </c>
      <c r="L729">
        <v>0</v>
      </c>
      <c r="M729">
        <v>0</v>
      </c>
      <c r="N729">
        <v>0</v>
      </c>
    </row>
    <row r="730" spans="1:14" x14ac:dyDescent="0.2">
      <c r="A730" t="s">
        <v>5608</v>
      </c>
      <c r="B730" t="s">
        <v>84</v>
      </c>
      <c r="C730" t="s">
        <v>222</v>
      </c>
      <c r="D730" t="s">
        <v>4877</v>
      </c>
      <c r="E730">
        <v>275</v>
      </c>
      <c r="F730">
        <v>15</v>
      </c>
      <c r="G730">
        <v>243</v>
      </c>
      <c r="H730">
        <v>10</v>
      </c>
      <c r="I730">
        <v>7</v>
      </c>
      <c r="J730">
        <v>0</v>
      </c>
      <c r="K730">
        <v>0</v>
      </c>
      <c r="L730">
        <v>0</v>
      </c>
      <c r="M730">
        <v>0</v>
      </c>
      <c r="N730">
        <v>0</v>
      </c>
    </row>
    <row r="731" spans="1:14" x14ac:dyDescent="0.2">
      <c r="A731" t="s">
        <v>5609</v>
      </c>
      <c r="B731" t="s">
        <v>84</v>
      </c>
      <c r="C731" t="s">
        <v>223</v>
      </c>
      <c r="D731" t="s">
        <v>4877</v>
      </c>
      <c r="E731">
        <v>84</v>
      </c>
      <c r="F731">
        <v>11</v>
      </c>
      <c r="G731">
        <v>72</v>
      </c>
      <c r="H731">
        <v>1</v>
      </c>
      <c r="I731">
        <v>0</v>
      </c>
      <c r="J731">
        <v>0</v>
      </c>
      <c r="K731">
        <v>0</v>
      </c>
      <c r="L731">
        <v>0</v>
      </c>
      <c r="M731">
        <v>0</v>
      </c>
      <c r="N731">
        <v>0</v>
      </c>
    </row>
    <row r="732" spans="1:14" x14ac:dyDescent="0.2">
      <c r="A732" t="s">
        <v>5610</v>
      </c>
      <c r="B732" t="s">
        <v>84</v>
      </c>
      <c r="C732" t="s">
        <v>224</v>
      </c>
      <c r="D732" t="s">
        <v>4877</v>
      </c>
      <c r="E732">
        <v>535</v>
      </c>
      <c r="F732">
        <v>64</v>
      </c>
      <c r="G732">
        <v>460</v>
      </c>
      <c r="H732">
        <v>7</v>
      </c>
      <c r="I732">
        <v>4</v>
      </c>
      <c r="J732">
        <v>0</v>
      </c>
      <c r="K732">
        <v>0</v>
      </c>
      <c r="L732">
        <v>0</v>
      </c>
      <c r="M732">
        <v>0</v>
      </c>
      <c r="N732">
        <v>0</v>
      </c>
    </row>
    <row r="733" spans="1:14" x14ac:dyDescent="0.2">
      <c r="A733" t="s">
        <v>5611</v>
      </c>
      <c r="B733" t="s">
        <v>84</v>
      </c>
      <c r="C733" t="s">
        <v>225</v>
      </c>
      <c r="D733" t="s">
        <v>4877</v>
      </c>
      <c r="E733">
        <v>269</v>
      </c>
      <c r="F733">
        <v>43</v>
      </c>
      <c r="G733">
        <v>221</v>
      </c>
      <c r="H733">
        <v>3</v>
      </c>
      <c r="I733">
        <v>2</v>
      </c>
      <c r="J733">
        <v>0</v>
      </c>
      <c r="K733">
        <v>0</v>
      </c>
      <c r="L733">
        <v>0</v>
      </c>
      <c r="M733">
        <v>0</v>
      </c>
      <c r="N733">
        <v>0</v>
      </c>
    </row>
    <row r="734" spans="1:14" x14ac:dyDescent="0.2">
      <c r="A734" t="s">
        <v>5612</v>
      </c>
      <c r="B734" t="s">
        <v>84</v>
      </c>
      <c r="C734" t="s">
        <v>226</v>
      </c>
      <c r="D734" t="s">
        <v>4877</v>
      </c>
      <c r="E734">
        <v>142</v>
      </c>
      <c r="F734">
        <v>25</v>
      </c>
      <c r="G734">
        <v>114</v>
      </c>
      <c r="H734">
        <v>3</v>
      </c>
      <c r="I734">
        <v>0</v>
      </c>
      <c r="J734">
        <v>0</v>
      </c>
      <c r="K734">
        <v>0</v>
      </c>
      <c r="L734">
        <v>0</v>
      </c>
      <c r="M734">
        <v>0</v>
      </c>
      <c r="N734">
        <v>0</v>
      </c>
    </row>
    <row r="735" spans="1:14" x14ac:dyDescent="0.2">
      <c r="A735" t="s">
        <v>5613</v>
      </c>
      <c r="B735" t="s">
        <v>84</v>
      </c>
      <c r="C735" t="s">
        <v>227</v>
      </c>
      <c r="D735" t="s">
        <v>4877</v>
      </c>
      <c r="E735">
        <v>114</v>
      </c>
      <c r="F735">
        <v>13</v>
      </c>
      <c r="G735">
        <v>99</v>
      </c>
      <c r="H735">
        <v>1</v>
      </c>
      <c r="I735">
        <v>1</v>
      </c>
      <c r="J735">
        <v>0</v>
      </c>
      <c r="K735">
        <v>0</v>
      </c>
      <c r="L735">
        <v>0</v>
      </c>
      <c r="M735">
        <v>0</v>
      </c>
      <c r="N735">
        <v>0</v>
      </c>
    </row>
    <row r="736" spans="1:14" x14ac:dyDescent="0.2">
      <c r="A736" t="s">
        <v>5614</v>
      </c>
      <c r="B736" t="s">
        <v>84</v>
      </c>
      <c r="C736" t="s">
        <v>228</v>
      </c>
      <c r="D736" t="s">
        <v>4877</v>
      </c>
      <c r="E736">
        <v>457</v>
      </c>
      <c r="F736">
        <v>66</v>
      </c>
      <c r="G736">
        <v>370</v>
      </c>
      <c r="H736">
        <v>18</v>
      </c>
      <c r="I736">
        <v>3</v>
      </c>
      <c r="J736">
        <v>0</v>
      </c>
      <c r="K736">
        <v>0</v>
      </c>
      <c r="L736">
        <v>0</v>
      </c>
      <c r="M736">
        <v>0</v>
      </c>
      <c r="N736">
        <v>0</v>
      </c>
    </row>
    <row r="737" spans="1:14" x14ac:dyDescent="0.2">
      <c r="A737" t="s">
        <v>5615</v>
      </c>
      <c r="B737" t="s">
        <v>84</v>
      </c>
      <c r="C737" t="s">
        <v>229</v>
      </c>
      <c r="D737" t="s">
        <v>4877</v>
      </c>
      <c r="E737">
        <v>117</v>
      </c>
      <c r="F737">
        <v>24</v>
      </c>
      <c r="G737">
        <v>87</v>
      </c>
      <c r="H737">
        <v>4</v>
      </c>
      <c r="I737">
        <v>2</v>
      </c>
      <c r="J737">
        <v>0</v>
      </c>
      <c r="K737">
        <v>0</v>
      </c>
      <c r="L737">
        <v>0</v>
      </c>
      <c r="M737">
        <v>0</v>
      </c>
      <c r="N737">
        <v>0</v>
      </c>
    </row>
    <row r="738" spans="1:14" x14ac:dyDescent="0.2">
      <c r="A738" t="s">
        <v>5616</v>
      </c>
      <c r="B738" t="s">
        <v>84</v>
      </c>
      <c r="C738" t="s">
        <v>230</v>
      </c>
      <c r="D738" t="s">
        <v>4877</v>
      </c>
      <c r="E738">
        <v>1270</v>
      </c>
      <c r="F738">
        <v>236</v>
      </c>
      <c r="G738">
        <v>1008</v>
      </c>
      <c r="H738">
        <v>17</v>
      </c>
      <c r="I738">
        <v>9</v>
      </c>
      <c r="J738">
        <v>0</v>
      </c>
      <c r="K738">
        <v>0</v>
      </c>
      <c r="L738">
        <v>0</v>
      </c>
      <c r="M738">
        <v>0</v>
      </c>
      <c r="N738">
        <v>0</v>
      </c>
    </row>
    <row r="739" spans="1:14" x14ac:dyDescent="0.2">
      <c r="A739" t="s">
        <v>5617</v>
      </c>
      <c r="B739" t="s">
        <v>84</v>
      </c>
      <c r="C739" t="s">
        <v>231</v>
      </c>
      <c r="D739" t="s">
        <v>4877</v>
      </c>
      <c r="E739">
        <v>207</v>
      </c>
      <c r="F739">
        <v>20</v>
      </c>
      <c r="G739">
        <v>183</v>
      </c>
      <c r="H739">
        <v>3</v>
      </c>
      <c r="I739">
        <v>1</v>
      </c>
      <c r="J739">
        <v>0</v>
      </c>
      <c r="K739">
        <v>0</v>
      </c>
      <c r="L739">
        <v>0</v>
      </c>
      <c r="M739">
        <v>0</v>
      </c>
      <c r="N739">
        <v>0</v>
      </c>
    </row>
    <row r="740" spans="1:14" x14ac:dyDescent="0.2">
      <c r="A740" t="s">
        <v>5618</v>
      </c>
      <c r="B740" t="s">
        <v>84</v>
      </c>
      <c r="C740" t="s">
        <v>232</v>
      </c>
      <c r="D740" t="s">
        <v>4877</v>
      </c>
      <c r="E740">
        <v>196</v>
      </c>
      <c r="F740">
        <v>22</v>
      </c>
      <c r="G740">
        <v>171</v>
      </c>
      <c r="H740">
        <v>3</v>
      </c>
      <c r="I740">
        <v>0</v>
      </c>
      <c r="J740">
        <v>0</v>
      </c>
      <c r="K740">
        <v>0</v>
      </c>
      <c r="L740">
        <v>0</v>
      </c>
      <c r="M740">
        <v>0</v>
      </c>
      <c r="N740">
        <v>0</v>
      </c>
    </row>
    <row r="741" spans="1:14" x14ac:dyDescent="0.2">
      <c r="A741" t="s">
        <v>5619</v>
      </c>
      <c r="B741" t="s">
        <v>84</v>
      </c>
      <c r="C741" t="s">
        <v>233</v>
      </c>
      <c r="D741" t="s">
        <v>4877</v>
      </c>
      <c r="E741">
        <v>215</v>
      </c>
      <c r="F741">
        <v>9</v>
      </c>
      <c r="G741">
        <v>198</v>
      </c>
      <c r="H741">
        <v>5</v>
      </c>
      <c r="I741">
        <v>3</v>
      </c>
      <c r="J741">
        <v>0</v>
      </c>
      <c r="K741">
        <v>0</v>
      </c>
      <c r="L741">
        <v>0</v>
      </c>
      <c r="M741">
        <v>0</v>
      </c>
      <c r="N741">
        <v>0</v>
      </c>
    </row>
    <row r="742" spans="1:14" x14ac:dyDescent="0.2">
      <c r="A742" t="s">
        <v>5620</v>
      </c>
      <c r="B742" t="s">
        <v>84</v>
      </c>
      <c r="C742" t="s">
        <v>234</v>
      </c>
      <c r="D742" t="s">
        <v>4877</v>
      </c>
      <c r="E742">
        <v>108</v>
      </c>
      <c r="F742">
        <v>13</v>
      </c>
      <c r="G742">
        <v>94</v>
      </c>
      <c r="H742">
        <v>1</v>
      </c>
      <c r="I742">
        <v>0</v>
      </c>
      <c r="J742">
        <v>0</v>
      </c>
      <c r="K742">
        <v>0</v>
      </c>
      <c r="L742">
        <v>0</v>
      </c>
      <c r="M742">
        <v>0</v>
      </c>
      <c r="N742">
        <v>0</v>
      </c>
    </row>
    <row r="743" spans="1:14" x14ac:dyDescent="0.2">
      <c r="A743" t="s">
        <v>5621</v>
      </c>
      <c r="B743" t="s">
        <v>84</v>
      </c>
      <c r="C743" t="s">
        <v>235</v>
      </c>
      <c r="D743" t="s">
        <v>4877</v>
      </c>
      <c r="E743">
        <v>126</v>
      </c>
      <c r="F743">
        <v>21</v>
      </c>
      <c r="G743">
        <v>99</v>
      </c>
      <c r="H743">
        <v>5</v>
      </c>
      <c r="I743">
        <v>1</v>
      </c>
      <c r="J743">
        <v>0</v>
      </c>
      <c r="K743">
        <v>0</v>
      </c>
      <c r="L743">
        <v>0</v>
      </c>
      <c r="M743">
        <v>0</v>
      </c>
      <c r="N743">
        <v>0</v>
      </c>
    </row>
    <row r="744" spans="1:14" x14ac:dyDescent="0.2">
      <c r="A744" t="s">
        <v>5622</v>
      </c>
      <c r="B744" t="s">
        <v>84</v>
      </c>
      <c r="C744" t="s">
        <v>236</v>
      </c>
      <c r="D744" t="s">
        <v>4877</v>
      </c>
      <c r="E744">
        <v>79</v>
      </c>
      <c r="F744">
        <v>14</v>
      </c>
      <c r="G744">
        <v>65</v>
      </c>
      <c r="H744">
        <v>0</v>
      </c>
      <c r="I744">
        <v>0</v>
      </c>
      <c r="J744">
        <v>0</v>
      </c>
      <c r="K744">
        <v>0</v>
      </c>
      <c r="L744">
        <v>0</v>
      </c>
      <c r="M744">
        <v>0</v>
      </c>
      <c r="N744">
        <v>0</v>
      </c>
    </row>
    <row r="745" spans="1:14" x14ac:dyDescent="0.2">
      <c r="A745" t="s">
        <v>5623</v>
      </c>
      <c r="B745" t="s">
        <v>84</v>
      </c>
      <c r="C745" t="s">
        <v>237</v>
      </c>
      <c r="D745" t="s">
        <v>4877</v>
      </c>
      <c r="E745">
        <v>140</v>
      </c>
      <c r="F745">
        <v>16</v>
      </c>
      <c r="G745">
        <v>118</v>
      </c>
      <c r="H745">
        <v>4</v>
      </c>
      <c r="I745">
        <v>2</v>
      </c>
      <c r="J745">
        <v>0</v>
      </c>
      <c r="K745">
        <v>0</v>
      </c>
      <c r="L745">
        <v>0</v>
      </c>
      <c r="M745">
        <v>0</v>
      </c>
      <c r="N745">
        <v>0</v>
      </c>
    </row>
    <row r="746" spans="1:14" x14ac:dyDescent="0.2">
      <c r="A746" t="s">
        <v>5624</v>
      </c>
      <c r="B746" t="s">
        <v>84</v>
      </c>
      <c r="C746" t="s">
        <v>238</v>
      </c>
      <c r="D746" t="s">
        <v>4877</v>
      </c>
      <c r="E746">
        <v>223</v>
      </c>
      <c r="F746">
        <v>42</v>
      </c>
      <c r="G746">
        <v>174</v>
      </c>
      <c r="H746">
        <v>6</v>
      </c>
      <c r="I746">
        <v>1</v>
      </c>
      <c r="J746">
        <v>0</v>
      </c>
      <c r="K746">
        <v>0</v>
      </c>
      <c r="L746">
        <v>0</v>
      </c>
      <c r="M746">
        <v>0</v>
      </c>
      <c r="N746">
        <v>0</v>
      </c>
    </row>
    <row r="747" spans="1:14" x14ac:dyDescent="0.2">
      <c r="A747" t="s">
        <v>5625</v>
      </c>
      <c r="B747" t="s">
        <v>84</v>
      </c>
      <c r="C747" t="s">
        <v>239</v>
      </c>
      <c r="D747" t="s">
        <v>4877</v>
      </c>
      <c r="E747">
        <v>240</v>
      </c>
      <c r="F747">
        <v>31</v>
      </c>
      <c r="G747">
        <v>198</v>
      </c>
      <c r="H747">
        <v>9</v>
      </c>
      <c r="I747">
        <v>2</v>
      </c>
      <c r="J747">
        <v>0</v>
      </c>
      <c r="K747">
        <v>0</v>
      </c>
      <c r="L747">
        <v>0</v>
      </c>
      <c r="M747">
        <v>0</v>
      </c>
      <c r="N747">
        <v>0</v>
      </c>
    </row>
    <row r="748" spans="1:14" x14ac:dyDescent="0.2">
      <c r="A748" t="s">
        <v>5626</v>
      </c>
      <c r="B748" t="s">
        <v>84</v>
      </c>
      <c r="C748" t="s">
        <v>240</v>
      </c>
      <c r="D748" t="s">
        <v>4877</v>
      </c>
      <c r="E748">
        <v>107</v>
      </c>
      <c r="F748">
        <v>7</v>
      </c>
      <c r="G748">
        <v>94</v>
      </c>
      <c r="H748">
        <v>5</v>
      </c>
      <c r="I748">
        <v>1</v>
      </c>
      <c r="J748">
        <v>0</v>
      </c>
      <c r="K748">
        <v>0</v>
      </c>
      <c r="L748">
        <v>0</v>
      </c>
      <c r="M748">
        <v>0</v>
      </c>
      <c r="N748">
        <v>0</v>
      </c>
    </row>
    <row r="749" spans="1:14" x14ac:dyDescent="0.2">
      <c r="A749" t="s">
        <v>5627</v>
      </c>
      <c r="B749" t="s">
        <v>84</v>
      </c>
      <c r="C749" t="s">
        <v>241</v>
      </c>
      <c r="D749" t="s">
        <v>4877</v>
      </c>
      <c r="E749">
        <v>201</v>
      </c>
      <c r="F749">
        <v>23</v>
      </c>
      <c r="G749">
        <v>168</v>
      </c>
      <c r="H749">
        <v>8</v>
      </c>
      <c r="I749">
        <v>2</v>
      </c>
      <c r="J749">
        <v>0</v>
      </c>
      <c r="K749">
        <v>0</v>
      </c>
      <c r="L749">
        <v>0</v>
      </c>
      <c r="M749">
        <v>0</v>
      </c>
      <c r="N749">
        <v>0</v>
      </c>
    </row>
    <row r="750" spans="1:14" x14ac:dyDescent="0.2">
      <c r="A750" t="s">
        <v>5628</v>
      </c>
      <c r="B750" t="s">
        <v>84</v>
      </c>
      <c r="C750" t="s">
        <v>242</v>
      </c>
      <c r="D750" t="s">
        <v>4877</v>
      </c>
      <c r="E750">
        <v>233</v>
      </c>
      <c r="F750">
        <v>40</v>
      </c>
      <c r="G750">
        <v>184</v>
      </c>
      <c r="H750">
        <v>4</v>
      </c>
      <c r="I750">
        <v>5</v>
      </c>
      <c r="J750">
        <v>0</v>
      </c>
      <c r="K750">
        <v>0</v>
      </c>
      <c r="L750">
        <v>0</v>
      </c>
      <c r="M750">
        <v>0</v>
      </c>
      <c r="N750">
        <v>0</v>
      </c>
    </row>
    <row r="751" spans="1:14" x14ac:dyDescent="0.2">
      <c r="A751" t="s">
        <v>5629</v>
      </c>
      <c r="B751" t="s">
        <v>84</v>
      </c>
      <c r="C751" t="s">
        <v>243</v>
      </c>
      <c r="D751" t="s">
        <v>4877</v>
      </c>
      <c r="E751">
        <v>173</v>
      </c>
      <c r="F751">
        <v>32</v>
      </c>
      <c r="G751">
        <v>137</v>
      </c>
      <c r="H751">
        <v>3</v>
      </c>
      <c r="I751">
        <v>1</v>
      </c>
      <c r="J751">
        <v>0</v>
      </c>
      <c r="K751">
        <v>0</v>
      </c>
      <c r="L751">
        <v>0</v>
      </c>
      <c r="M751">
        <v>0</v>
      </c>
      <c r="N751">
        <v>0</v>
      </c>
    </row>
    <row r="752" spans="1:14" x14ac:dyDescent="0.2">
      <c r="A752" t="s">
        <v>5630</v>
      </c>
      <c r="B752" t="s">
        <v>84</v>
      </c>
      <c r="C752" t="s">
        <v>244</v>
      </c>
      <c r="D752" t="s">
        <v>4877</v>
      </c>
      <c r="E752">
        <v>412</v>
      </c>
      <c r="F752">
        <v>71</v>
      </c>
      <c r="G752">
        <v>316</v>
      </c>
      <c r="H752">
        <v>20</v>
      </c>
      <c r="I752">
        <v>5</v>
      </c>
      <c r="J752">
        <v>0</v>
      </c>
      <c r="K752">
        <v>0</v>
      </c>
      <c r="L752">
        <v>0</v>
      </c>
      <c r="M752">
        <v>0</v>
      </c>
      <c r="N752">
        <v>0</v>
      </c>
    </row>
    <row r="753" spans="1:14" x14ac:dyDescent="0.2">
      <c r="A753" t="s">
        <v>5631</v>
      </c>
      <c r="B753" t="s">
        <v>84</v>
      </c>
      <c r="C753" t="s">
        <v>245</v>
      </c>
      <c r="D753" t="s">
        <v>4877</v>
      </c>
      <c r="E753">
        <v>155</v>
      </c>
      <c r="F753">
        <v>19</v>
      </c>
      <c r="G753">
        <v>135</v>
      </c>
      <c r="H753">
        <v>1</v>
      </c>
      <c r="I753">
        <v>0</v>
      </c>
      <c r="J753">
        <v>0</v>
      </c>
      <c r="K753">
        <v>0</v>
      </c>
      <c r="L753">
        <v>0</v>
      </c>
      <c r="M753">
        <v>0</v>
      </c>
      <c r="N753">
        <v>0</v>
      </c>
    </row>
    <row r="754" spans="1:14" x14ac:dyDescent="0.2">
      <c r="A754" t="s">
        <v>5632</v>
      </c>
      <c r="B754" t="s">
        <v>84</v>
      </c>
      <c r="C754" t="s">
        <v>246</v>
      </c>
      <c r="D754" t="s">
        <v>4877</v>
      </c>
      <c r="E754">
        <v>345</v>
      </c>
      <c r="F754">
        <v>53</v>
      </c>
      <c r="G754">
        <v>281</v>
      </c>
      <c r="H754">
        <v>8</v>
      </c>
      <c r="I754">
        <v>3</v>
      </c>
      <c r="J754">
        <v>0</v>
      </c>
      <c r="K754">
        <v>0</v>
      </c>
      <c r="L754">
        <v>0</v>
      </c>
      <c r="M754">
        <v>0</v>
      </c>
      <c r="N754">
        <v>0</v>
      </c>
    </row>
    <row r="755" spans="1:14" x14ac:dyDescent="0.2">
      <c r="A755" t="s">
        <v>5633</v>
      </c>
      <c r="B755" t="s">
        <v>84</v>
      </c>
      <c r="C755" t="s">
        <v>247</v>
      </c>
      <c r="D755" t="s">
        <v>4877</v>
      </c>
      <c r="E755">
        <v>700</v>
      </c>
      <c r="F755">
        <v>113</v>
      </c>
      <c r="G755">
        <v>564</v>
      </c>
      <c r="H755">
        <v>11</v>
      </c>
      <c r="I755">
        <v>12</v>
      </c>
      <c r="J755">
        <v>0</v>
      </c>
      <c r="K755">
        <v>0</v>
      </c>
      <c r="L755">
        <v>0</v>
      </c>
      <c r="M755">
        <v>0</v>
      </c>
      <c r="N755">
        <v>0</v>
      </c>
    </row>
    <row r="756" spans="1:14" x14ac:dyDescent="0.2">
      <c r="A756" t="s">
        <v>5634</v>
      </c>
      <c r="B756" t="s">
        <v>84</v>
      </c>
      <c r="C756" t="s">
        <v>248</v>
      </c>
      <c r="D756" t="s">
        <v>4877</v>
      </c>
      <c r="E756">
        <v>84</v>
      </c>
      <c r="F756">
        <v>21</v>
      </c>
      <c r="G756">
        <v>59</v>
      </c>
      <c r="H756">
        <v>3</v>
      </c>
      <c r="I756">
        <v>1</v>
      </c>
      <c r="J756">
        <v>0</v>
      </c>
      <c r="K756">
        <v>0</v>
      </c>
      <c r="L756">
        <v>0</v>
      </c>
      <c r="M756">
        <v>0</v>
      </c>
      <c r="N756">
        <v>0</v>
      </c>
    </row>
    <row r="757" spans="1:14" x14ac:dyDescent="0.2">
      <c r="A757" t="s">
        <v>5635</v>
      </c>
      <c r="B757" t="s">
        <v>84</v>
      </c>
      <c r="C757" t="s">
        <v>249</v>
      </c>
      <c r="D757" t="s">
        <v>4877</v>
      </c>
      <c r="E757">
        <v>200</v>
      </c>
      <c r="F757">
        <v>26</v>
      </c>
      <c r="G757">
        <v>162</v>
      </c>
      <c r="H757">
        <v>8</v>
      </c>
      <c r="I757">
        <v>4</v>
      </c>
      <c r="J757">
        <v>0</v>
      </c>
      <c r="K757">
        <v>0</v>
      </c>
      <c r="L757">
        <v>0</v>
      </c>
      <c r="M757">
        <v>0</v>
      </c>
      <c r="N757">
        <v>0</v>
      </c>
    </row>
    <row r="758" spans="1:14" x14ac:dyDescent="0.2">
      <c r="A758" t="s">
        <v>5636</v>
      </c>
      <c r="B758" t="s">
        <v>84</v>
      </c>
      <c r="C758" t="s">
        <v>250</v>
      </c>
      <c r="D758" t="s">
        <v>4877</v>
      </c>
      <c r="E758">
        <v>467</v>
      </c>
      <c r="F758">
        <v>84</v>
      </c>
      <c r="G758">
        <v>371</v>
      </c>
      <c r="H758">
        <v>7</v>
      </c>
      <c r="I758">
        <v>5</v>
      </c>
      <c r="J758">
        <v>0</v>
      </c>
      <c r="K758">
        <v>0</v>
      </c>
      <c r="L758">
        <v>0</v>
      </c>
      <c r="M758">
        <v>0</v>
      </c>
      <c r="N758">
        <v>0</v>
      </c>
    </row>
    <row r="759" spans="1:14" x14ac:dyDescent="0.2">
      <c r="A759" t="s">
        <v>5637</v>
      </c>
      <c r="B759" t="s">
        <v>84</v>
      </c>
      <c r="C759" t="s">
        <v>251</v>
      </c>
      <c r="D759" t="s">
        <v>4877</v>
      </c>
      <c r="E759">
        <v>152</v>
      </c>
      <c r="F759">
        <v>30</v>
      </c>
      <c r="G759">
        <v>115</v>
      </c>
      <c r="H759">
        <v>3</v>
      </c>
      <c r="I759">
        <v>4</v>
      </c>
      <c r="J759">
        <v>0</v>
      </c>
      <c r="K759">
        <v>0</v>
      </c>
      <c r="L759">
        <v>0</v>
      </c>
      <c r="M759">
        <v>0</v>
      </c>
      <c r="N759">
        <v>0</v>
      </c>
    </row>
    <row r="760" spans="1:14" x14ac:dyDescent="0.2">
      <c r="A760" t="s">
        <v>5638</v>
      </c>
      <c r="B760" t="s">
        <v>84</v>
      </c>
      <c r="C760" t="s">
        <v>252</v>
      </c>
      <c r="D760" t="s">
        <v>4877</v>
      </c>
      <c r="E760">
        <v>193</v>
      </c>
      <c r="F760">
        <v>30</v>
      </c>
      <c r="G760">
        <v>156</v>
      </c>
      <c r="H760">
        <v>4</v>
      </c>
      <c r="I760">
        <v>3</v>
      </c>
      <c r="J760">
        <v>0</v>
      </c>
      <c r="K760">
        <v>0</v>
      </c>
      <c r="L760">
        <v>0</v>
      </c>
      <c r="M760">
        <v>0</v>
      </c>
      <c r="N760">
        <v>0</v>
      </c>
    </row>
    <row r="761" spans="1:14" x14ac:dyDescent="0.2">
      <c r="A761" t="s">
        <v>5639</v>
      </c>
      <c r="B761" t="s">
        <v>84</v>
      </c>
      <c r="C761" t="s">
        <v>253</v>
      </c>
      <c r="D761" t="s">
        <v>4877</v>
      </c>
      <c r="E761">
        <v>193</v>
      </c>
      <c r="F761">
        <v>36</v>
      </c>
      <c r="G761">
        <v>153</v>
      </c>
      <c r="H761">
        <v>4</v>
      </c>
      <c r="I761">
        <v>0</v>
      </c>
      <c r="J761">
        <v>0</v>
      </c>
      <c r="K761">
        <v>0</v>
      </c>
      <c r="L761">
        <v>0</v>
      </c>
      <c r="M761">
        <v>0</v>
      </c>
      <c r="N761">
        <v>0</v>
      </c>
    </row>
    <row r="762" spans="1:14" x14ac:dyDescent="0.2">
      <c r="A762" t="s">
        <v>5640</v>
      </c>
      <c r="B762" t="s">
        <v>84</v>
      </c>
      <c r="C762" t="s">
        <v>254</v>
      </c>
      <c r="D762" t="s">
        <v>4877</v>
      </c>
      <c r="E762">
        <v>95</v>
      </c>
      <c r="F762">
        <v>4</v>
      </c>
      <c r="G762">
        <v>85</v>
      </c>
      <c r="H762">
        <v>5</v>
      </c>
      <c r="I762">
        <v>1</v>
      </c>
      <c r="J762">
        <v>0</v>
      </c>
      <c r="K762">
        <v>0</v>
      </c>
      <c r="L762">
        <v>0</v>
      </c>
      <c r="M762">
        <v>0</v>
      </c>
      <c r="N762">
        <v>0</v>
      </c>
    </row>
    <row r="763" spans="1:14" x14ac:dyDescent="0.2">
      <c r="A763" t="s">
        <v>5641</v>
      </c>
      <c r="B763" t="s">
        <v>84</v>
      </c>
      <c r="C763" t="s">
        <v>255</v>
      </c>
      <c r="D763" t="s">
        <v>4877</v>
      </c>
      <c r="E763">
        <v>364</v>
      </c>
      <c r="F763">
        <v>82</v>
      </c>
      <c r="G763">
        <v>269</v>
      </c>
      <c r="H763">
        <v>8</v>
      </c>
      <c r="I763">
        <v>5</v>
      </c>
      <c r="J763">
        <v>0</v>
      </c>
      <c r="K763">
        <v>0</v>
      </c>
      <c r="L763">
        <v>0</v>
      </c>
      <c r="M763">
        <v>0</v>
      </c>
      <c r="N763">
        <v>0</v>
      </c>
    </row>
    <row r="764" spans="1:14" x14ac:dyDescent="0.2">
      <c r="A764" t="s">
        <v>5642</v>
      </c>
      <c r="B764" t="s">
        <v>84</v>
      </c>
      <c r="C764" t="s">
        <v>256</v>
      </c>
      <c r="D764" t="s">
        <v>4877</v>
      </c>
      <c r="E764">
        <v>162</v>
      </c>
      <c r="F764">
        <v>29</v>
      </c>
      <c r="G764">
        <v>129</v>
      </c>
      <c r="H764">
        <v>4</v>
      </c>
      <c r="I764">
        <v>0</v>
      </c>
      <c r="J764">
        <v>0</v>
      </c>
      <c r="K764">
        <v>0</v>
      </c>
      <c r="L764">
        <v>0</v>
      </c>
      <c r="M764">
        <v>0</v>
      </c>
      <c r="N764">
        <v>0</v>
      </c>
    </row>
    <row r="765" spans="1:14" x14ac:dyDescent="0.2">
      <c r="A765" t="s">
        <v>5643</v>
      </c>
      <c r="B765" t="s">
        <v>84</v>
      </c>
      <c r="C765" t="s">
        <v>105</v>
      </c>
      <c r="D765" t="s">
        <v>4879</v>
      </c>
      <c r="E765">
        <v>92</v>
      </c>
      <c r="F765">
        <v>8</v>
      </c>
      <c r="G765">
        <v>83</v>
      </c>
      <c r="H765">
        <v>1</v>
      </c>
      <c r="I765">
        <v>0</v>
      </c>
      <c r="J765">
        <v>40</v>
      </c>
      <c r="K765">
        <v>0</v>
      </c>
      <c r="L765">
        <v>0</v>
      </c>
      <c r="M765">
        <v>0</v>
      </c>
      <c r="N765">
        <v>0</v>
      </c>
    </row>
    <row r="766" spans="1:14" x14ac:dyDescent="0.2">
      <c r="A766" t="s">
        <v>5644</v>
      </c>
      <c r="B766" t="s">
        <v>84</v>
      </c>
      <c r="C766" t="s">
        <v>106</v>
      </c>
      <c r="D766" t="s">
        <v>4879</v>
      </c>
      <c r="E766">
        <v>174</v>
      </c>
      <c r="F766">
        <v>32</v>
      </c>
      <c r="G766">
        <v>138</v>
      </c>
      <c r="H766">
        <v>4</v>
      </c>
      <c r="I766">
        <v>0</v>
      </c>
      <c r="J766">
        <v>122</v>
      </c>
      <c r="K766">
        <v>0</v>
      </c>
      <c r="L766">
        <v>0</v>
      </c>
      <c r="M766">
        <v>0</v>
      </c>
      <c r="N766">
        <v>0</v>
      </c>
    </row>
    <row r="767" spans="1:14" x14ac:dyDescent="0.2">
      <c r="A767" t="s">
        <v>5645</v>
      </c>
      <c r="B767" t="s">
        <v>84</v>
      </c>
      <c r="C767" t="s">
        <v>107</v>
      </c>
      <c r="D767" t="s">
        <v>4879</v>
      </c>
      <c r="E767">
        <v>98</v>
      </c>
      <c r="F767">
        <v>17</v>
      </c>
      <c r="G767">
        <v>81</v>
      </c>
      <c r="H767">
        <v>0</v>
      </c>
      <c r="I767">
        <v>0</v>
      </c>
      <c r="J767">
        <v>64</v>
      </c>
      <c r="K767">
        <v>0</v>
      </c>
      <c r="L767">
        <v>0</v>
      </c>
      <c r="M767">
        <v>0</v>
      </c>
      <c r="N767">
        <v>0</v>
      </c>
    </row>
    <row r="768" spans="1:14" x14ac:dyDescent="0.2">
      <c r="A768" t="s">
        <v>5646</v>
      </c>
      <c r="B768" t="s">
        <v>84</v>
      </c>
      <c r="C768" t="s">
        <v>108</v>
      </c>
      <c r="D768" t="s">
        <v>4879</v>
      </c>
      <c r="E768">
        <v>76</v>
      </c>
      <c r="F768">
        <v>8</v>
      </c>
      <c r="G768">
        <v>68</v>
      </c>
      <c r="H768">
        <v>0</v>
      </c>
      <c r="I768">
        <v>0</v>
      </c>
      <c r="J768">
        <v>54</v>
      </c>
      <c r="K768">
        <v>0</v>
      </c>
      <c r="L768">
        <v>0</v>
      </c>
      <c r="M768">
        <v>0</v>
      </c>
      <c r="N768">
        <v>0</v>
      </c>
    </row>
    <row r="769" spans="1:14" x14ac:dyDescent="0.2">
      <c r="A769" t="s">
        <v>5647</v>
      </c>
      <c r="B769" t="s">
        <v>84</v>
      </c>
      <c r="C769" t="s">
        <v>109</v>
      </c>
      <c r="D769" t="s">
        <v>4879</v>
      </c>
      <c r="E769">
        <v>81</v>
      </c>
      <c r="F769">
        <v>17</v>
      </c>
      <c r="G769">
        <v>64</v>
      </c>
      <c r="H769">
        <v>0</v>
      </c>
      <c r="I769">
        <v>0</v>
      </c>
      <c r="J769">
        <v>54</v>
      </c>
      <c r="K769">
        <v>0</v>
      </c>
      <c r="L769">
        <v>0</v>
      </c>
      <c r="M769">
        <v>0</v>
      </c>
      <c r="N769">
        <v>0</v>
      </c>
    </row>
    <row r="770" spans="1:14" x14ac:dyDescent="0.2">
      <c r="A770" t="s">
        <v>5648</v>
      </c>
      <c r="B770" t="s">
        <v>84</v>
      </c>
      <c r="C770" t="s">
        <v>110</v>
      </c>
      <c r="D770" t="s">
        <v>4879</v>
      </c>
      <c r="E770">
        <v>165</v>
      </c>
      <c r="F770">
        <v>11</v>
      </c>
      <c r="G770">
        <v>152</v>
      </c>
      <c r="H770">
        <v>1</v>
      </c>
      <c r="I770">
        <v>1</v>
      </c>
      <c r="J770">
        <v>140</v>
      </c>
      <c r="K770">
        <v>0</v>
      </c>
      <c r="L770">
        <v>0</v>
      </c>
      <c r="M770">
        <v>0</v>
      </c>
      <c r="N770">
        <v>0</v>
      </c>
    </row>
    <row r="771" spans="1:14" x14ac:dyDescent="0.2">
      <c r="A771" t="s">
        <v>5649</v>
      </c>
      <c r="B771" t="s">
        <v>84</v>
      </c>
      <c r="C771" t="s">
        <v>111</v>
      </c>
      <c r="D771" t="s">
        <v>4879</v>
      </c>
      <c r="E771">
        <v>298</v>
      </c>
      <c r="F771">
        <v>21</v>
      </c>
      <c r="G771">
        <v>276</v>
      </c>
      <c r="H771">
        <v>1</v>
      </c>
      <c r="I771">
        <v>0</v>
      </c>
      <c r="J771">
        <v>291</v>
      </c>
      <c r="K771">
        <v>0</v>
      </c>
      <c r="L771">
        <v>0</v>
      </c>
      <c r="M771">
        <v>0</v>
      </c>
      <c r="N771">
        <v>0</v>
      </c>
    </row>
    <row r="772" spans="1:14" x14ac:dyDescent="0.2">
      <c r="A772" t="s">
        <v>5650</v>
      </c>
      <c r="B772" t="s">
        <v>84</v>
      </c>
      <c r="C772" t="s">
        <v>112</v>
      </c>
      <c r="D772" t="s">
        <v>4879</v>
      </c>
      <c r="E772">
        <v>52</v>
      </c>
      <c r="F772">
        <v>8</v>
      </c>
      <c r="G772">
        <v>44</v>
      </c>
      <c r="H772">
        <v>0</v>
      </c>
      <c r="I772">
        <v>0</v>
      </c>
      <c r="J772">
        <v>45</v>
      </c>
      <c r="K772">
        <v>0</v>
      </c>
      <c r="L772">
        <v>0</v>
      </c>
      <c r="M772">
        <v>0</v>
      </c>
      <c r="N772">
        <v>0</v>
      </c>
    </row>
    <row r="773" spans="1:14" x14ac:dyDescent="0.2">
      <c r="A773" t="s">
        <v>5651</v>
      </c>
      <c r="B773" t="s">
        <v>84</v>
      </c>
      <c r="C773" t="s">
        <v>113</v>
      </c>
      <c r="D773" t="s">
        <v>4879</v>
      </c>
      <c r="E773">
        <v>39</v>
      </c>
      <c r="F773">
        <v>4</v>
      </c>
      <c r="G773">
        <v>35</v>
      </c>
      <c r="H773">
        <v>0</v>
      </c>
      <c r="I773">
        <v>0</v>
      </c>
      <c r="J773">
        <v>28</v>
      </c>
      <c r="K773">
        <v>0</v>
      </c>
      <c r="L773">
        <v>0</v>
      </c>
      <c r="M773">
        <v>0</v>
      </c>
      <c r="N773">
        <v>0</v>
      </c>
    </row>
    <row r="774" spans="1:14" x14ac:dyDescent="0.2">
      <c r="A774" t="s">
        <v>5652</v>
      </c>
      <c r="B774" t="s">
        <v>84</v>
      </c>
      <c r="C774" t="s">
        <v>114</v>
      </c>
      <c r="D774" t="s">
        <v>4879</v>
      </c>
      <c r="E774">
        <v>96</v>
      </c>
      <c r="F774">
        <v>17</v>
      </c>
      <c r="G774">
        <v>79</v>
      </c>
      <c r="H774">
        <v>0</v>
      </c>
      <c r="I774">
        <v>0</v>
      </c>
      <c r="J774">
        <v>62</v>
      </c>
      <c r="K774">
        <v>0</v>
      </c>
      <c r="L774">
        <v>0</v>
      </c>
      <c r="M774">
        <v>0</v>
      </c>
      <c r="N774">
        <v>0</v>
      </c>
    </row>
    <row r="775" spans="1:14" x14ac:dyDescent="0.2">
      <c r="A775" t="s">
        <v>5653</v>
      </c>
      <c r="B775" t="s">
        <v>84</v>
      </c>
      <c r="C775" t="s">
        <v>115</v>
      </c>
      <c r="D775" t="s">
        <v>4879</v>
      </c>
      <c r="E775">
        <v>149</v>
      </c>
      <c r="F775">
        <v>15</v>
      </c>
      <c r="G775">
        <v>134</v>
      </c>
      <c r="H775">
        <v>0</v>
      </c>
      <c r="I775">
        <v>0</v>
      </c>
      <c r="J775">
        <v>113</v>
      </c>
      <c r="K775">
        <v>0</v>
      </c>
      <c r="L775">
        <v>0</v>
      </c>
      <c r="M775">
        <v>0</v>
      </c>
      <c r="N775">
        <v>0</v>
      </c>
    </row>
    <row r="776" spans="1:14" x14ac:dyDescent="0.2">
      <c r="A776" t="s">
        <v>5654</v>
      </c>
      <c r="B776" t="s">
        <v>84</v>
      </c>
      <c r="C776" t="s">
        <v>116</v>
      </c>
      <c r="D776" t="s">
        <v>4879</v>
      </c>
      <c r="E776">
        <v>102</v>
      </c>
      <c r="F776">
        <v>15</v>
      </c>
      <c r="G776">
        <v>87</v>
      </c>
      <c r="H776">
        <v>0</v>
      </c>
      <c r="I776">
        <v>0</v>
      </c>
      <c r="J776">
        <v>65</v>
      </c>
      <c r="K776">
        <v>0</v>
      </c>
      <c r="L776">
        <v>0</v>
      </c>
      <c r="M776">
        <v>0</v>
      </c>
      <c r="N776">
        <v>0</v>
      </c>
    </row>
    <row r="777" spans="1:14" x14ac:dyDescent="0.2">
      <c r="A777" t="s">
        <v>5655</v>
      </c>
      <c r="B777" t="s">
        <v>84</v>
      </c>
      <c r="C777" t="s">
        <v>117</v>
      </c>
      <c r="D777" t="s">
        <v>4879</v>
      </c>
      <c r="E777">
        <v>210</v>
      </c>
      <c r="F777">
        <v>33</v>
      </c>
      <c r="G777">
        <v>177</v>
      </c>
      <c r="H777">
        <v>0</v>
      </c>
      <c r="I777">
        <v>0</v>
      </c>
      <c r="J777">
        <v>171</v>
      </c>
      <c r="K777">
        <v>0</v>
      </c>
      <c r="L777">
        <v>0</v>
      </c>
      <c r="M777">
        <v>0</v>
      </c>
      <c r="N777">
        <v>0</v>
      </c>
    </row>
    <row r="778" spans="1:14" x14ac:dyDescent="0.2">
      <c r="A778" t="s">
        <v>5656</v>
      </c>
      <c r="B778" t="s">
        <v>84</v>
      </c>
      <c r="C778" t="s">
        <v>118</v>
      </c>
      <c r="D778" t="s">
        <v>4879</v>
      </c>
      <c r="E778">
        <v>125</v>
      </c>
      <c r="F778">
        <v>12</v>
      </c>
      <c r="G778">
        <v>113</v>
      </c>
      <c r="H778">
        <v>0</v>
      </c>
      <c r="I778">
        <v>0</v>
      </c>
      <c r="J778">
        <v>59</v>
      </c>
      <c r="K778">
        <v>0</v>
      </c>
      <c r="L778">
        <v>0</v>
      </c>
      <c r="M778">
        <v>0</v>
      </c>
      <c r="N778">
        <v>0</v>
      </c>
    </row>
    <row r="779" spans="1:14" x14ac:dyDescent="0.2">
      <c r="A779" t="s">
        <v>5657</v>
      </c>
      <c r="B779" t="s">
        <v>84</v>
      </c>
      <c r="C779" t="s">
        <v>119</v>
      </c>
      <c r="D779" t="s">
        <v>4879</v>
      </c>
      <c r="E779">
        <v>91</v>
      </c>
      <c r="F779">
        <v>22</v>
      </c>
      <c r="G779">
        <v>69</v>
      </c>
      <c r="H779">
        <v>0</v>
      </c>
      <c r="I779">
        <v>0</v>
      </c>
      <c r="J779">
        <v>62</v>
      </c>
      <c r="K779">
        <v>0</v>
      </c>
      <c r="L779">
        <v>0</v>
      </c>
      <c r="M779">
        <v>0</v>
      </c>
      <c r="N779">
        <v>0</v>
      </c>
    </row>
    <row r="780" spans="1:14" x14ac:dyDescent="0.2">
      <c r="A780" t="s">
        <v>5658</v>
      </c>
      <c r="B780" t="s">
        <v>84</v>
      </c>
      <c r="C780" t="s">
        <v>120</v>
      </c>
      <c r="D780" t="s">
        <v>4879</v>
      </c>
      <c r="E780">
        <v>173</v>
      </c>
      <c r="F780">
        <v>27</v>
      </c>
      <c r="G780">
        <v>146</v>
      </c>
      <c r="H780">
        <v>0</v>
      </c>
      <c r="I780">
        <v>0</v>
      </c>
      <c r="J780">
        <v>145</v>
      </c>
      <c r="K780">
        <v>0</v>
      </c>
      <c r="L780">
        <v>0</v>
      </c>
      <c r="M780">
        <v>0</v>
      </c>
      <c r="N780">
        <v>0</v>
      </c>
    </row>
    <row r="781" spans="1:14" x14ac:dyDescent="0.2">
      <c r="A781" t="s">
        <v>5659</v>
      </c>
      <c r="B781" t="s">
        <v>84</v>
      </c>
      <c r="C781" t="s">
        <v>121</v>
      </c>
      <c r="D781" t="s">
        <v>4879</v>
      </c>
      <c r="E781">
        <v>258</v>
      </c>
      <c r="F781">
        <v>39</v>
      </c>
      <c r="G781">
        <v>217</v>
      </c>
      <c r="H781">
        <v>2</v>
      </c>
      <c r="I781">
        <v>0</v>
      </c>
      <c r="J781">
        <v>186</v>
      </c>
      <c r="K781">
        <v>0</v>
      </c>
      <c r="L781">
        <v>0</v>
      </c>
      <c r="M781">
        <v>0</v>
      </c>
      <c r="N781">
        <v>0</v>
      </c>
    </row>
    <row r="782" spans="1:14" x14ac:dyDescent="0.2">
      <c r="A782" t="s">
        <v>5660</v>
      </c>
      <c r="B782" t="s">
        <v>84</v>
      </c>
      <c r="C782" t="s">
        <v>122</v>
      </c>
      <c r="D782" t="s">
        <v>4879</v>
      </c>
      <c r="E782">
        <v>284</v>
      </c>
      <c r="F782">
        <v>31</v>
      </c>
      <c r="G782">
        <v>250</v>
      </c>
      <c r="H782">
        <v>3</v>
      </c>
      <c r="I782">
        <v>0</v>
      </c>
      <c r="J782">
        <v>229</v>
      </c>
      <c r="K782">
        <v>0</v>
      </c>
      <c r="L782">
        <v>0</v>
      </c>
      <c r="M782">
        <v>0</v>
      </c>
      <c r="N782">
        <v>0</v>
      </c>
    </row>
    <row r="783" spans="1:14" x14ac:dyDescent="0.2">
      <c r="A783" t="s">
        <v>5661</v>
      </c>
      <c r="B783" t="s">
        <v>84</v>
      </c>
      <c r="C783" t="s">
        <v>123</v>
      </c>
      <c r="D783" t="s">
        <v>4879</v>
      </c>
      <c r="E783">
        <v>68</v>
      </c>
      <c r="F783">
        <v>14</v>
      </c>
      <c r="G783">
        <v>54</v>
      </c>
      <c r="H783">
        <v>0</v>
      </c>
      <c r="I783">
        <v>0</v>
      </c>
      <c r="J783">
        <v>59</v>
      </c>
      <c r="K783">
        <v>0</v>
      </c>
      <c r="L783">
        <v>0</v>
      </c>
      <c r="M783">
        <v>0</v>
      </c>
      <c r="N783">
        <v>0</v>
      </c>
    </row>
    <row r="784" spans="1:14" x14ac:dyDescent="0.2">
      <c r="A784" t="s">
        <v>5662</v>
      </c>
      <c r="B784" t="s">
        <v>84</v>
      </c>
      <c r="C784" t="s">
        <v>124</v>
      </c>
      <c r="D784" t="s">
        <v>4879</v>
      </c>
      <c r="E784">
        <v>83</v>
      </c>
      <c r="F784">
        <v>17</v>
      </c>
      <c r="G784">
        <v>66</v>
      </c>
      <c r="H784">
        <v>0</v>
      </c>
      <c r="I784">
        <v>0</v>
      </c>
      <c r="J784">
        <v>63</v>
      </c>
      <c r="K784">
        <v>0</v>
      </c>
      <c r="L784">
        <v>0</v>
      </c>
      <c r="M784">
        <v>0</v>
      </c>
      <c r="N784">
        <v>0</v>
      </c>
    </row>
    <row r="785" spans="1:14" x14ac:dyDescent="0.2">
      <c r="A785" t="s">
        <v>5663</v>
      </c>
      <c r="B785" t="s">
        <v>84</v>
      </c>
      <c r="C785" t="s">
        <v>125</v>
      </c>
      <c r="D785" t="s">
        <v>4879</v>
      </c>
      <c r="E785">
        <v>334</v>
      </c>
      <c r="F785">
        <v>59</v>
      </c>
      <c r="G785">
        <v>275</v>
      </c>
      <c r="H785">
        <v>0</v>
      </c>
      <c r="I785">
        <v>0</v>
      </c>
      <c r="J785">
        <v>251</v>
      </c>
      <c r="K785">
        <v>0</v>
      </c>
      <c r="L785">
        <v>0</v>
      </c>
      <c r="M785">
        <v>0</v>
      </c>
      <c r="N785">
        <v>0</v>
      </c>
    </row>
    <row r="786" spans="1:14" x14ac:dyDescent="0.2">
      <c r="A786" t="s">
        <v>5664</v>
      </c>
      <c r="B786" t="s">
        <v>84</v>
      </c>
      <c r="C786" t="s">
        <v>126</v>
      </c>
      <c r="D786" t="s">
        <v>4879</v>
      </c>
      <c r="E786">
        <v>93</v>
      </c>
      <c r="F786">
        <v>11</v>
      </c>
      <c r="G786">
        <v>80</v>
      </c>
      <c r="H786">
        <v>2</v>
      </c>
      <c r="I786">
        <v>0</v>
      </c>
      <c r="J786">
        <v>64</v>
      </c>
      <c r="K786">
        <v>0</v>
      </c>
      <c r="L786">
        <v>0</v>
      </c>
      <c r="M786">
        <v>0</v>
      </c>
      <c r="N786">
        <v>0</v>
      </c>
    </row>
    <row r="787" spans="1:14" x14ac:dyDescent="0.2">
      <c r="A787" t="s">
        <v>5665</v>
      </c>
      <c r="B787" t="s">
        <v>84</v>
      </c>
      <c r="C787" t="s">
        <v>127</v>
      </c>
      <c r="D787" t="s">
        <v>4879</v>
      </c>
      <c r="E787">
        <v>186</v>
      </c>
      <c r="F787">
        <v>32</v>
      </c>
      <c r="G787">
        <v>154</v>
      </c>
      <c r="H787">
        <v>0</v>
      </c>
      <c r="I787">
        <v>0</v>
      </c>
      <c r="J787">
        <v>122</v>
      </c>
      <c r="K787">
        <v>0</v>
      </c>
      <c r="L787">
        <v>0</v>
      </c>
      <c r="M787">
        <v>0</v>
      </c>
      <c r="N787">
        <v>0</v>
      </c>
    </row>
    <row r="788" spans="1:14" x14ac:dyDescent="0.2">
      <c r="A788" t="s">
        <v>5666</v>
      </c>
      <c r="B788" t="s">
        <v>84</v>
      </c>
      <c r="C788" t="s">
        <v>128</v>
      </c>
      <c r="D788" t="s">
        <v>4879</v>
      </c>
      <c r="E788">
        <v>125</v>
      </c>
      <c r="F788">
        <v>20</v>
      </c>
      <c r="G788">
        <v>105</v>
      </c>
      <c r="H788">
        <v>0</v>
      </c>
      <c r="I788">
        <v>0</v>
      </c>
      <c r="J788">
        <v>116</v>
      </c>
      <c r="K788">
        <v>0</v>
      </c>
      <c r="L788">
        <v>0</v>
      </c>
      <c r="M788">
        <v>0</v>
      </c>
      <c r="N788">
        <v>0</v>
      </c>
    </row>
    <row r="789" spans="1:14" x14ac:dyDescent="0.2">
      <c r="A789" t="s">
        <v>5667</v>
      </c>
      <c r="B789" t="s">
        <v>84</v>
      </c>
      <c r="C789" t="s">
        <v>129</v>
      </c>
      <c r="D789" t="s">
        <v>4879</v>
      </c>
      <c r="E789">
        <v>128</v>
      </c>
      <c r="F789">
        <v>21</v>
      </c>
      <c r="G789">
        <v>107</v>
      </c>
      <c r="H789">
        <v>0</v>
      </c>
      <c r="I789">
        <v>0</v>
      </c>
      <c r="J789">
        <v>109</v>
      </c>
      <c r="K789">
        <v>0</v>
      </c>
      <c r="L789">
        <v>0</v>
      </c>
      <c r="M789">
        <v>0</v>
      </c>
      <c r="N789">
        <v>0</v>
      </c>
    </row>
    <row r="790" spans="1:14" x14ac:dyDescent="0.2">
      <c r="A790" t="s">
        <v>5668</v>
      </c>
      <c r="B790" t="s">
        <v>84</v>
      </c>
      <c r="C790" t="s">
        <v>130</v>
      </c>
      <c r="D790" t="s">
        <v>4879</v>
      </c>
      <c r="E790">
        <v>3</v>
      </c>
      <c r="F790">
        <v>0</v>
      </c>
      <c r="G790">
        <v>3</v>
      </c>
      <c r="H790">
        <v>0</v>
      </c>
      <c r="I790">
        <v>0</v>
      </c>
      <c r="J790">
        <v>3</v>
      </c>
      <c r="K790">
        <v>0</v>
      </c>
      <c r="L790">
        <v>0</v>
      </c>
      <c r="M790">
        <v>0</v>
      </c>
      <c r="N790">
        <v>0</v>
      </c>
    </row>
    <row r="791" spans="1:14" x14ac:dyDescent="0.2">
      <c r="A791" t="s">
        <v>5669</v>
      </c>
      <c r="B791" t="s">
        <v>84</v>
      </c>
      <c r="C791" t="s">
        <v>131</v>
      </c>
      <c r="D791" t="s">
        <v>4879</v>
      </c>
      <c r="E791">
        <v>165</v>
      </c>
      <c r="F791">
        <v>23</v>
      </c>
      <c r="G791">
        <v>141</v>
      </c>
      <c r="H791">
        <v>0</v>
      </c>
      <c r="I791">
        <v>1</v>
      </c>
      <c r="J791">
        <v>173</v>
      </c>
      <c r="K791">
        <v>0</v>
      </c>
      <c r="L791">
        <v>0</v>
      </c>
      <c r="M791">
        <v>0</v>
      </c>
      <c r="N791">
        <v>0</v>
      </c>
    </row>
    <row r="792" spans="1:14" x14ac:dyDescent="0.2">
      <c r="A792" t="s">
        <v>5670</v>
      </c>
      <c r="B792" t="s">
        <v>84</v>
      </c>
      <c r="C792" t="s">
        <v>132</v>
      </c>
      <c r="D792" t="s">
        <v>4879</v>
      </c>
      <c r="E792">
        <v>163</v>
      </c>
      <c r="F792">
        <v>9</v>
      </c>
      <c r="G792">
        <v>152</v>
      </c>
      <c r="H792">
        <v>1</v>
      </c>
      <c r="I792">
        <v>1</v>
      </c>
      <c r="J792">
        <v>90</v>
      </c>
      <c r="K792">
        <v>0</v>
      </c>
      <c r="L792">
        <v>0</v>
      </c>
      <c r="M792">
        <v>0</v>
      </c>
      <c r="N792">
        <v>0</v>
      </c>
    </row>
    <row r="793" spans="1:14" x14ac:dyDescent="0.2">
      <c r="A793" t="s">
        <v>5671</v>
      </c>
      <c r="B793" t="s">
        <v>84</v>
      </c>
      <c r="C793" t="s">
        <v>133</v>
      </c>
      <c r="D793" t="s">
        <v>4879</v>
      </c>
      <c r="E793">
        <v>183</v>
      </c>
      <c r="F793">
        <v>19</v>
      </c>
      <c r="G793">
        <v>162</v>
      </c>
      <c r="H793">
        <v>1</v>
      </c>
      <c r="I793">
        <v>1</v>
      </c>
      <c r="J793">
        <v>183</v>
      </c>
      <c r="K793">
        <v>0</v>
      </c>
      <c r="L793">
        <v>0</v>
      </c>
      <c r="M793">
        <v>0</v>
      </c>
      <c r="N793">
        <v>0</v>
      </c>
    </row>
    <row r="794" spans="1:14" x14ac:dyDescent="0.2">
      <c r="A794" t="s">
        <v>5672</v>
      </c>
      <c r="B794" t="s">
        <v>84</v>
      </c>
      <c r="C794" t="s">
        <v>134</v>
      </c>
      <c r="D794" t="s">
        <v>4879</v>
      </c>
      <c r="E794">
        <v>148</v>
      </c>
      <c r="F794">
        <v>28</v>
      </c>
      <c r="G794">
        <v>120</v>
      </c>
      <c r="H794">
        <v>0</v>
      </c>
      <c r="I794">
        <v>0</v>
      </c>
      <c r="J794">
        <v>69</v>
      </c>
      <c r="K794">
        <v>0</v>
      </c>
      <c r="L794">
        <v>0</v>
      </c>
      <c r="M794">
        <v>0</v>
      </c>
      <c r="N794">
        <v>0</v>
      </c>
    </row>
    <row r="795" spans="1:14" x14ac:dyDescent="0.2">
      <c r="A795" t="s">
        <v>5673</v>
      </c>
      <c r="B795" t="s">
        <v>84</v>
      </c>
      <c r="C795" t="s">
        <v>135</v>
      </c>
      <c r="D795" t="s">
        <v>4879</v>
      </c>
      <c r="E795">
        <v>35</v>
      </c>
      <c r="F795">
        <v>2</v>
      </c>
      <c r="G795">
        <v>33</v>
      </c>
      <c r="H795">
        <v>0</v>
      </c>
      <c r="I795">
        <v>0</v>
      </c>
      <c r="J795">
        <v>42</v>
      </c>
      <c r="K795">
        <v>0</v>
      </c>
      <c r="L795">
        <v>0</v>
      </c>
      <c r="M795">
        <v>0</v>
      </c>
      <c r="N795">
        <v>0</v>
      </c>
    </row>
    <row r="796" spans="1:14" x14ac:dyDescent="0.2">
      <c r="A796" t="s">
        <v>5674</v>
      </c>
      <c r="B796" t="s">
        <v>84</v>
      </c>
      <c r="C796" t="s">
        <v>136</v>
      </c>
      <c r="D796" t="s">
        <v>4879</v>
      </c>
      <c r="E796">
        <v>120</v>
      </c>
      <c r="F796">
        <v>8</v>
      </c>
      <c r="G796">
        <v>112</v>
      </c>
      <c r="H796">
        <v>0</v>
      </c>
      <c r="I796">
        <v>0</v>
      </c>
      <c r="J796">
        <v>40</v>
      </c>
      <c r="K796">
        <v>0</v>
      </c>
      <c r="L796">
        <v>0</v>
      </c>
      <c r="M796">
        <v>0</v>
      </c>
      <c r="N796">
        <v>0</v>
      </c>
    </row>
    <row r="797" spans="1:14" x14ac:dyDescent="0.2">
      <c r="A797" t="s">
        <v>5675</v>
      </c>
      <c r="B797" t="s">
        <v>84</v>
      </c>
      <c r="C797" t="s">
        <v>137</v>
      </c>
      <c r="D797" t="s">
        <v>4879</v>
      </c>
      <c r="E797">
        <v>307</v>
      </c>
      <c r="F797">
        <v>27</v>
      </c>
      <c r="G797">
        <v>280</v>
      </c>
      <c r="H797">
        <v>0</v>
      </c>
      <c r="I797">
        <v>0</v>
      </c>
      <c r="J797">
        <v>190</v>
      </c>
      <c r="K797">
        <v>0</v>
      </c>
      <c r="L797">
        <v>0</v>
      </c>
      <c r="M797">
        <v>0</v>
      </c>
      <c r="N797">
        <v>0</v>
      </c>
    </row>
    <row r="798" spans="1:14" x14ac:dyDescent="0.2">
      <c r="A798" t="s">
        <v>5676</v>
      </c>
      <c r="B798" t="s">
        <v>84</v>
      </c>
      <c r="C798" t="s">
        <v>138</v>
      </c>
      <c r="D798" t="s">
        <v>4879</v>
      </c>
      <c r="E798">
        <v>251</v>
      </c>
      <c r="F798">
        <v>28</v>
      </c>
      <c r="G798">
        <v>222</v>
      </c>
      <c r="H798">
        <v>0</v>
      </c>
      <c r="I798">
        <v>1</v>
      </c>
      <c r="J798">
        <v>254</v>
      </c>
      <c r="K798">
        <v>0</v>
      </c>
      <c r="L798">
        <v>0</v>
      </c>
      <c r="M798">
        <v>0</v>
      </c>
      <c r="N798">
        <v>0</v>
      </c>
    </row>
    <row r="799" spans="1:14" x14ac:dyDescent="0.2">
      <c r="A799" t="s">
        <v>5677</v>
      </c>
      <c r="B799" t="s">
        <v>84</v>
      </c>
      <c r="C799" t="s">
        <v>139</v>
      </c>
      <c r="D799" t="s">
        <v>4879</v>
      </c>
      <c r="E799">
        <v>127</v>
      </c>
      <c r="F799">
        <v>3</v>
      </c>
      <c r="G799">
        <v>124</v>
      </c>
      <c r="H799">
        <v>0</v>
      </c>
      <c r="I799">
        <v>0</v>
      </c>
      <c r="J799">
        <v>115</v>
      </c>
      <c r="K799">
        <v>0</v>
      </c>
      <c r="L799">
        <v>0</v>
      </c>
      <c r="M799">
        <v>0</v>
      </c>
      <c r="N799">
        <v>0</v>
      </c>
    </row>
    <row r="800" spans="1:14" x14ac:dyDescent="0.2">
      <c r="A800" t="s">
        <v>5678</v>
      </c>
      <c r="B800" t="s">
        <v>84</v>
      </c>
      <c r="C800" t="s">
        <v>140</v>
      </c>
      <c r="D800" t="s">
        <v>4879</v>
      </c>
      <c r="E800">
        <v>119</v>
      </c>
      <c r="F800">
        <v>9</v>
      </c>
      <c r="G800">
        <v>110</v>
      </c>
      <c r="H800">
        <v>0</v>
      </c>
      <c r="I800">
        <v>0</v>
      </c>
      <c r="J800">
        <v>105</v>
      </c>
      <c r="K800">
        <v>0</v>
      </c>
      <c r="L800">
        <v>0</v>
      </c>
      <c r="M800">
        <v>0</v>
      </c>
      <c r="N800">
        <v>0</v>
      </c>
    </row>
    <row r="801" spans="1:14" x14ac:dyDescent="0.2">
      <c r="A801" t="s">
        <v>5679</v>
      </c>
      <c r="B801" t="s">
        <v>84</v>
      </c>
      <c r="C801" t="s">
        <v>141</v>
      </c>
      <c r="D801" t="s">
        <v>4879</v>
      </c>
      <c r="E801">
        <v>79</v>
      </c>
      <c r="F801">
        <v>10</v>
      </c>
      <c r="G801">
        <v>69</v>
      </c>
      <c r="H801">
        <v>0</v>
      </c>
      <c r="I801">
        <v>0</v>
      </c>
      <c r="J801">
        <v>69</v>
      </c>
      <c r="K801">
        <v>0</v>
      </c>
      <c r="L801">
        <v>0</v>
      </c>
      <c r="M801">
        <v>0</v>
      </c>
      <c r="N801">
        <v>0</v>
      </c>
    </row>
    <row r="802" spans="1:14" x14ac:dyDescent="0.2">
      <c r="A802" t="s">
        <v>5680</v>
      </c>
      <c r="B802" t="s">
        <v>84</v>
      </c>
      <c r="C802" t="s">
        <v>142</v>
      </c>
      <c r="D802" t="s">
        <v>4879</v>
      </c>
      <c r="E802">
        <v>153</v>
      </c>
      <c r="F802">
        <v>22</v>
      </c>
      <c r="G802">
        <v>131</v>
      </c>
      <c r="H802">
        <v>0</v>
      </c>
      <c r="I802">
        <v>0</v>
      </c>
      <c r="J802">
        <v>125</v>
      </c>
      <c r="K802">
        <v>0</v>
      </c>
      <c r="L802">
        <v>0</v>
      </c>
      <c r="M802">
        <v>0</v>
      </c>
      <c r="N802">
        <v>0</v>
      </c>
    </row>
    <row r="803" spans="1:14" x14ac:dyDescent="0.2">
      <c r="A803" t="s">
        <v>5681</v>
      </c>
      <c r="B803" t="s">
        <v>84</v>
      </c>
      <c r="C803" t="s">
        <v>143</v>
      </c>
      <c r="D803" t="s">
        <v>4879</v>
      </c>
      <c r="E803">
        <v>141</v>
      </c>
      <c r="F803">
        <v>16</v>
      </c>
      <c r="G803">
        <v>122</v>
      </c>
      <c r="H803">
        <v>2</v>
      </c>
      <c r="I803">
        <v>1</v>
      </c>
      <c r="J803">
        <v>99</v>
      </c>
      <c r="K803">
        <v>0</v>
      </c>
      <c r="L803">
        <v>0</v>
      </c>
      <c r="M803">
        <v>0</v>
      </c>
      <c r="N803">
        <v>0</v>
      </c>
    </row>
    <row r="804" spans="1:14" x14ac:dyDescent="0.2">
      <c r="A804" t="s">
        <v>5682</v>
      </c>
      <c r="B804" t="s">
        <v>84</v>
      </c>
      <c r="C804" t="s">
        <v>144</v>
      </c>
      <c r="D804" t="s">
        <v>4879</v>
      </c>
      <c r="E804">
        <v>124</v>
      </c>
      <c r="F804">
        <v>20</v>
      </c>
      <c r="G804">
        <v>104</v>
      </c>
      <c r="H804">
        <v>0</v>
      </c>
      <c r="I804">
        <v>0</v>
      </c>
      <c r="J804">
        <v>99</v>
      </c>
      <c r="K804">
        <v>0</v>
      </c>
      <c r="L804">
        <v>0</v>
      </c>
      <c r="M804">
        <v>0</v>
      </c>
      <c r="N804">
        <v>0</v>
      </c>
    </row>
    <row r="805" spans="1:14" x14ac:dyDescent="0.2">
      <c r="A805" t="s">
        <v>5683</v>
      </c>
      <c r="B805" t="s">
        <v>84</v>
      </c>
      <c r="C805" t="s">
        <v>145</v>
      </c>
      <c r="D805" t="s">
        <v>4879</v>
      </c>
      <c r="E805">
        <v>181</v>
      </c>
      <c r="F805">
        <v>23</v>
      </c>
      <c r="G805">
        <v>157</v>
      </c>
      <c r="H805">
        <v>1</v>
      </c>
      <c r="I805">
        <v>0</v>
      </c>
      <c r="J805">
        <v>112</v>
      </c>
      <c r="K805">
        <v>0</v>
      </c>
      <c r="L805">
        <v>0</v>
      </c>
      <c r="M805">
        <v>0</v>
      </c>
      <c r="N805">
        <v>0</v>
      </c>
    </row>
    <row r="806" spans="1:14" x14ac:dyDescent="0.2">
      <c r="A806" t="s">
        <v>5684</v>
      </c>
      <c r="B806" t="s">
        <v>84</v>
      </c>
      <c r="C806" t="s">
        <v>146</v>
      </c>
      <c r="D806" t="s">
        <v>4879</v>
      </c>
      <c r="E806">
        <v>159</v>
      </c>
      <c r="F806">
        <v>17</v>
      </c>
      <c r="G806">
        <v>139</v>
      </c>
      <c r="H806">
        <v>1</v>
      </c>
      <c r="I806">
        <v>2</v>
      </c>
      <c r="J806">
        <v>78</v>
      </c>
      <c r="K806">
        <v>0</v>
      </c>
      <c r="L806">
        <v>0</v>
      </c>
      <c r="M806">
        <v>0</v>
      </c>
      <c r="N806">
        <v>0</v>
      </c>
    </row>
    <row r="807" spans="1:14" x14ac:dyDescent="0.2">
      <c r="A807" t="s">
        <v>5685</v>
      </c>
      <c r="B807" t="s">
        <v>84</v>
      </c>
      <c r="C807" t="s">
        <v>147</v>
      </c>
      <c r="D807" t="s">
        <v>4879</v>
      </c>
      <c r="E807">
        <v>540</v>
      </c>
      <c r="F807">
        <v>85</v>
      </c>
      <c r="G807">
        <v>453</v>
      </c>
      <c r="H807">
        <v>2</v>
      </c>
      <c r="I807">
        <v>0</v>
      </c>
      <c r="J807">
        <v>535</v>
      </c>
      <c r="K807">
        <v>0</v>
      </c>
      <c r="L807">
        <v>0</v>
      </c>
      <c r="M807">
        <v>0</v>
      </c>
      <c r="N807">
        <v>0</v>
      </c>
    </row>
    <row r="808" spans="1:14" x14ac:dyDescent="0.2">
      <c r="A808" t="s">
        <v>5686</v>
      </c>
      <c r="B808" t="s">
        <v>84</v>
      </c>
      <c r="C808" t="s">
        <v>148</v>
      </c>
      <c r="D808" t="s">
        <v>4879</v>
      </c>
      <c r="E808">
        <v>61</v>
      </c>
      <c r="F808">
        <v>11</v>
      </c>
      <c r="G808">
        <v>50</v>
      </c>
      <c r="H808">
        <v>0</v>
      </c>
      <c r="I808">
        <v>0</v>
      </c>
      <c r="J808">
        <v>44</v>
      </c>
      <c r="K808">
        <v>0</v>
      </c>
      <c r="L808">
        <v>0</v>
      </c>
      <c r="M808">
        <v>0</v>
      </c>
      <c r="N808">
        <v>0</v>
      </c>
    </row>
    <row r="809" spans="1:14" x14ac:dyDescent="0.2">
      <c r="A809" t="s">
        <v>5687</v>
      </c>
      <c r="B809" t="s">
        <v>84</v>
      </c>
      <c r="C809" t="s">
        <v>149</v>
      </c>
      <c r="D809" t="s">
        <v>4879</v>
      </c>
      <c r="E809">
        <v>292</v>
      </c>
      <c r="F809">
        <v>35</v>
      </c>
      <c r="G809">
        <v>256</v>
      </c>
      <c r="H809">
        <v>1</v>
      </c>
      <c r="I809">
        <v>0</v>
      </c>
      <c r="J809">
        <v>178</v>
      </c>
      <c r="K809">
        <v>0</v>
      </c>
      <c r="L809">
        <v>0</v>
      </c>
      <c r="M809">
        <v>0</v>
      </c>
      <c r="N809">
        <v>0</v>
      </c>
    </row>
    <row r="810" spans="1:14" x14ac:dyDescent="0.2">
      <c r="A810" t="s">
        <v>5688</v>
      </c>
      <c r="B810" t="s">
        <v>84</v>
      </c>
      <c r="C810" t="s">
        <v>150</v>
      </c>
      <c r="D810" t="s">
        <v>4879</v>
      </c>
      <c r="E810">
        <v>144</v>
      </c>
      <c r="F810">
        <v>19</v>
      </c>
      <c r="G810">
        <v>123</v>
      </c>
      <c r="H810">
        <v>2</v>
      </c>
      <c r="I810">
        <v>0</v>
      </c>
      <c r="J810">
        <v>140</v>
      </c>
      <c r="K810">
        <v>0</v>
      </c>
      <c r="L810">
        <v>0</v>
      </c>
      <c r="M810">
        <v>0</v>
      </c>
      <c r="N810">
        <v>0</v>
      </c>
    </row>
    <row r="811" spans="1:14" x14ac:dyDescent="0.2">
      <c r="A811" t="s">
        <v>5689</v>
      </c>
      <c r="B811" t="s">
        <v>84</v>
      </c>
      <c r="C811" t="s">
        <v>151</v>
      </c>
      <c r="D811" t="s">
        <v>4879</v>
      </c>
      <c r="E811">
        <v>111</v>
      </c>
      <c r="F811">
        <v>16</v>
      </c>
      <c r="G811">
        <v>95</v>
      </c>
      <c r="H811">
        <v>0</v>
      </c>
      <c r="I811">
        <v>0</v>
      </c>
      <c r="J811">
        <v>76</v>
      </c>
      <c r="K811">
        <v>0</v>
      </c>
      <c r="L811">
        <v>0</v>
      </c>
      <c r="M811">
        <v>0</v>
      </c>
      <c r="N811">
        <v>0</v>
      </c>
    </row>
    <row r="812" spans="1:14" x14ac:dyDescent="0.2">
      <c r="A812" t="s">
        <v>5690</v>
      </c>
      <c r="B812" t="s">
        <v>84</v>
      </c>
      <c r="C812" t="s">
        <v>152</v>
      </c>
      <c r="D812" t="s">
        <v>4879</v>
      </c>
      <c r="E812">
        <v>62</v>
      </c>
      <c r="F812">
        <v>8</v>
      </c>
      <c r="G812">
        <v>53</v>
      </c>
      <c r="H812">
        <v>1</v>
      </c>
      <c r="I812">
        <v>0</v>
      </c>
      <c r="J812">
        <v>38</v>
      </c>
      <c r="K812">
        <v>0</v>
      </c>
      <c r="L812">
        <v>0</v>
      </c>
      <c r="M812">
        <v>0</v>
      </c>
      <c r="N812">
        <v>0</v>
      </c>
    </row>
    <row r="813" spans="1:14" x14ac:dyDescent="0.2">
      <c r="A813" t="s">
        <v>5691</v>
      </c>
      <c r="B813" t="s">
        <v>84</v>
      </c>
      <c r="C813" t="s">
        <v>153</v>
      </c>
      <c r="D813" t="s">
        <v>4879</v>
      </c>
      <c r="E813">
        <v>63</v>
      </c>
      <c r="F813">
        <v>11</v>
      </c>
      <c r="G813">
        <v>50</v>
      </c>
      <c r="H813">
        <v>2</v>
      </c>
      <c r="I813">
        <v>0</v>
      </c>
      <c r="J813">
        <v>49</v>
      </c>
      <c r="K813">
        <v>0</v>
      </c>
      <c r="L813">
        <v>0</v>
      </c>
      <c r="M813">
        <v>0</v>
      </c>
      <c r="N813">
        <v>0</v>
      </c>
    </row>
    <row r="814" spans="1:14" x14ac:dyDescent="0.2">
      <c r="A814" t="s">
        <v>5692</v>
      </c>
      <c r="B814" t="s">
        <v>84</v>
      </c>
      <c r="C814" t="s">
        <v>154</v>
      </c>
      <c r="D814" t="s">
        <v>4879</v>
      </c>
      <c r="E814">
        <v>648</v>
      </c>
      <c r="F814">
        <v>98</v>
      </c>
      <c r="G814">
        <v>549</v>
      </c>
      <c r="H814">
        <v>0</v>
      </c>
      <c r="I814">
        <v>1</v>
      </c>
      <c r="J814">
        <v>598</v>
      </c>
      <c r="K814">
        <v>0</v>
      </c>
      <c r="L814">
        <v>0</v>
      </c>
      <c r="M814">
        <v>0</v>
      </c>
      <c r="N814">
        <v>0</v>
      </c>
    </row>
    <row r="815" spans="1:14" x14ac:dyDescent="0.2">
      <c r="A815" t="s">
        <v>5693</v>
      </c>
      <c r="B815" t="s">
        <v>84</v>
      </c>
      <c r="C815" t="s">
        <v>155</v>
      </c>
      <c r="D815" t="s">
        <v>4879</v>
      </c>
      <c r="E815">
        <v>111</v>
      </c>
      <c r="F815">
        <v>16</v>
      </c>
      <c r="G815">
        <v>95</v>
      </c>
      <c r="H815">
        <v>0</v>
      </c>
      <c r="I815">
        <v>0</v>
      </c>
      <c r="J815">
        <v>60</v>
      </c>
      <c r="K815">
        <v>0</v>
      </c>
      <c r="L815">
        <v>0</v>
      </c>
      <c r="M815">
        <v>0</v>
      </c>
      <c r="N815">
        <v>0</v>
      </c>
    </row>
    <row r="816" spans="1:14" x14ac:dyDescent="0.2">
      <c r="A816" t="s">
        <v>5694</v>
      </c>
      <c r="B816" t="s">
        <v>84</v>
      </c>
      <c r="C816" t="s">
        <v>156</v>
      </c>
      <c r="D816" t="s">
        <v>4879</v>
      </c>
      <c r="E816">
        <v>102</v>
      </c>
      <c r="F816">
        <v>15</v>
      </c>
      <c r="G816">
        <v>85</v>
      </c>
      <c r="H816">
        <v>2</v>
      </c>
      <c r="I816">
        <v>0</v>
      </c>
      <c r="J816">
        <v>63</v>
      </c>
      <c r="K816">
        <v>0</v>
      </c>
      <c r="L816">
        <v>0</v>
      </c>
      <c r="M816">
        <v>0</v>
      </c>
      <c r="N816">
        <v>0</v>
      </c>
    </row>
    <row r="817" spans="1:14" x14ac:dyDescent="0.2">
      <c r="A817" t="s">
        <v>5695</v>
      </c>
      <c r="B817" t="s">
        <v>84</v>
      </c>
      <c r="C817" t="s">
        <v>157</v>
      </c>
      <c r="D817" t="s">
        <v>4879</v>
      </c>
      <c r="E817">
        <v>36</v>
      </c>
      <c r="F817">
        <v>8</v>
      </c>
      <c r="G817">
        <v>28</v>
      </c>
      <c r="H817">
        <v>0</v>
      </c>
      <c r="I817">
        <v>0</v>
      </c>
      <c r="J817">
        <v>18</v>
      </c>
      <c r="K817">
        <v>0</v>
      </c>
      <c r="L817">
        <v>0</v>
      </c>
      <c r="M817">
        <v>0</v>
      </c>
      <c r="N817">
        <v>0</v>
      </c>
    </row>
    <row r="818" spans="1:14" x14ac:dyDescent="0.2">
      <c r="A818" t="s">
        <v>5696</v>
      </c>
      <c r="B818" t="s">
        <v>84</v>
      </c>
      <c r="C818" t="s">
        <v>158</v>
      </c>
      <c r="D818" t="s">
        <v>4879</v>
      </c>
      <c r="E818">
        <v>136</v>
      </c>
      <c r="F818">
        <v>21</v>
      </c>
      <c r="G818">
        <v>115</v>
      </c>
      <c r="H818">
        <v>0</v>
      </c>
      <c r="I818">
        <v>0</v>
      </c>
      <c r="J818">
        <v>91</v>
      </c>
      <c r="K818">
        <v>0</v>
      </c>
      <c r="L818">
        <v>0</v>
      </c>
      <c r="M818">
        <v>0</v>
      </c>
      <c r="N818">
        <v>0</v>
      </c>
    </row>
    <row r="819" spans="1:14" x14ac:dyDescent="0.2">
      <c r="A819" t="s">
        <v>5697</v>
      </c>
      <c r="B819" t="s">
        <v>84</v>
      </c>
      <c r="C819" t="s">
        <v>159</v>
      </c>
      <c r="D819" t="s">
        <v>4879</v>
      </c>
      <c r="E819">
        <v>54</v>
      </c>
      <c r="F819">
        <v>8</v>
      </c>
      <c r="G819">
        <v>46</v>
      </c>
      <c r="H819">
        <v>0</v>
      </c>
      <c r="I819">
        <v>0</v>
      </c>
      <c r="J819">
        <v>44</v>
      </c>
      <c r="K819">
        <v>0</v>
      </c>
      <c r="L819">
        <v>0</v>
      </c>
      <c r="M819">
        <v>0</v>
      </c>
      <c r="N819">
        <v>0</v>
      </c>
    </row>
    <row r="820" spans="1:14" x14ac:dyDescent="0.2">
      <c r="A820" t="s">
        <v>5698</v>
      </c>
      <c r="B820" t="s">
        <v>84</v>
      </c>
      <c r="C820" t="s">
        <v>160</v>
      </c>
      <c r="D820" t="s">
        <v>4879</v>
      </c>
      <c r="E820">
        <v>730</v>
      </c>
      <c r="F820">
        <v>99</v>
      </c>
      <c r="G820">
        <v>626</v>
      </c>
      <c r="H820">
        <v>4</v>
      </c>
      <c r="I820">
        <v>1</v>
      </c>
      <c r="J820">
        <v>490</v>
      </c>
      <c r="K820">
        <v>0</v>
      </c>
      <c r="L820">
        <v>0</v>
      </c>
      <c r="M820">
        <v>0</v>
      </c>
      <c r="N820">
        <v>0</v>
      </c>
    </row>
    <row r="821" spans="1:14" x14ac:dyDescent="0.2">
      <c r="A821" t="s">
        <v>5699</v>
      </c>
      <c r="B821" t="s">
        <v>84</v>
      </c>
      <c r="C821" t="s">
        <v>161</v>
      </c>
      <c r="D821" t="s">
        <v>4879</v>
      </c>
      <c r="E821">
        <v>152</v>
      </c>
      <c r="F821">
        <v>17</v>
      </c>
      <c r="G821">
        <v>132</v>
      </c>
      <c r="H821">
        <v>3</v>
      </c>
      <c r="I821">
        <v>0</v>
      </c>
      <c r="J821">
        <v>99</v>
      </c>
      <c r="K821">
        <v>0</v>
      </c>
      <c r="L821">
        <v>0</v>
      </c>
      <c r="M821">
        <v>0</v>
      </c>
      <c r="N821">
        <v>0</v>
      </c>
    </row>
    <row r="822" spans="1:14" x14ac:dyDescent="0.2">
      <c r="A822" t="s">
        <v>5700</v>
      </c>
      <c r="B822" t="s">
        <v>84</v>
      </c>
      <c r="C822" t="s">
        <v>162</v>
      </c>
      <c r="D822" t="s">
        <v>4879</v>
      </c>
      <c r="E822">
        <v>105</v>
      </c>
      <c r="F822">
        <v>21</v>
      </c>
      <c r="G822">
        <v>83</v>
      </c>
      <c r="H822">
        <v>0</v>
      </c>
      <c r="I822">
        <v>1</v>
      </c>
      <c r="J822">
        <v>84</v>
      </c>
      <c r="K822">
        <v>0</v>
      </c>
      <c r="L822">
        <v>0</v>
      </c>
      <c r="M822">
        <v>0</v>
      </c>
      <c r="N822">
        <v>0</v>
      </c>
    </row>
    <row r="823" spans="1:14" x14ac:dyDescent="0.2">
      <c r="A823" t="s">
        <v>5701</v>
      </c>
      <c r="B823" t="s">
        <v>84</v>
      </c>
      <c r="C823" t="s">
        <v>163</v>
      </c>
      <c r="D823" t="s">
        <v>4879</v>
      </c>
      <c r="E823">
        <v>27</v>
      </c>
      <c r="F823">
        <v>6</v>
      </c>
      <c r="G823">
        <v>21</v>
      </c>
      <c r="H823">
        <v>0</v>
      </c>
      <c r="I823">
        <v>0</v>
      </c>
      <c r="J823">
        <v>33</v>
      </c>
      <c r="K823">
        <v>0</v>
      </c>
      <c r="L823">
        <v>0</v>
      </c>
      <c r="M823">
        <v>0</v>
      </c>
      <c r="N823">
        <v>0</v>
      </c>
    </row>
    <row r="824" spans="1:14" x14ac:dyDescent="0.2">
      <c r="A824" t="s">
        <v>5702</v>
      </c>
      <c r="B824" t="s">
        <v>84</v>
      </c>
      <c r="C824" t="s">
        <v>164</v>
      </c>
      <c r="D824" t="s">
        <v>4879</v>
      </c>
      <c r="E824">
        <v>3</v>
      </c>
      <c r="F824">
        <v>2</v>
      </c>
      <c r="G824">
        <v>1</v>
      </c>
      <c r="H824">
        <v>0</v>
      </c>
      <c r="I824">
        <v>0</v>
      </c>
      <c r="J824">
        <v>1</v>
      </c>
      <c r="K824">
        <v>0</v>
      </c>
      <c r="L824">
        <v>0</v>
      </c>
      <c r="M824">
        <v>0</v>
      </c>
      <c r="N824">
        <v>0</v>
      </c>
    </row>
    <row r="825" spans="1:14" x14ac:dyDescent="0.2">
      <c r="A825" t="s">
        <v>5703</v>
      </c>
      <c r="B825" t="s">
        <v>84</v>
      </c>
      <c r="C825" t="s">
        <v>165</v>
      </c>
      <c r="D825" t="s">
        <v>4879</v>
      </c>
      <c r="E825">
        <v>102</v>
      </c>
      <c r="F825">
        <v>26</v>
      </c>
      <c r="G825">
        <v>75</v>
      </c>
      <c r="H825">
        <v>1</v>
      </c>
      <c r="I825">
        <v>0</v>
      </c>
      <c r="J825">
        <v>62</v>
      </c>
      <c r="K825">
        <v>0</v>
      </c>
      <c r="L825">
        <v>0</v>
      </c>
      <c r="M825">
        <v>0</v>
      </c>
      <c r="N825">
        <v>0</v>
      </c>
    </row>
    <row r="826" spans="1:14" x14ac:dyDescent="0.2">
      <c r="A826" t="s">
        <v>5704</v>
      </c>
      <c r="B826" t="s">
        <v>84</v>
      </c>
      <c r="C826" t="s">
        <v>166</v>
      </c>
      <c r="D826" t="s">
        <v>4879</v>
      </c>
      <c r="E826">
        <v>50</v>
      </c>
      <c r="F826">
        <v>15</v>
      </c>
      <c r="G826">
        <v>35</v>
      </c>
      <c r="H826">
        <v>0</v>
      </c>
      <c r="I826">
        <v>0</v>
      </c>
      <c r="J826">
        <v>15</v>
      </c>
      <c r="K826">
        <v>0</v>
      </c>
      <c r="L826">
        <v>0</v>
      </c>
      <c r="M826">
        <v>0</v>
      </c>
      <c r="N826">
        <v>0</v>
      </c>
    </row>
    <row r="827" spans="1:14" x14ac:dyDescent="0.2">
      <c r="A827" t="s">
        <v>5705</v>
      </c>
      <c r="B827" t="s">
        <v>84</v>
      </c>
      <c r="C827" t="s">
        <v>167</v>
      </c>
      <c r="D827" t="s">
        <v>4879</v>
      </c>
      <c r="E827">
        <v>633</v>
      </c>
      <c r="F827">
        <v>91</v>
      </c>
      <c r="G827">
        <v>539</v>
      </c>
      <c r="H827">
        <v>2</v>
      </c>
      <c r="I827">
        <v>1</v>
      </c>
      <c r="J827">
        <v>558</v>
      </c>
      <c r="K827">
        <v>0</v>
      </c>
      <c r="L827">
        <v>0</v>
      </c>
      <c r="M827">
        <v>0</v>
      </c>
      <c r="N827">
        <v>0</v>
      </c>
    </row>
    <row r="828" spans="1:14" x14ac:dyDescent="0.2">
      <c r="A828" t="s">
        <v>5706</v>
      </c>
      <c r="B828" t="s">
        <v>84</v>
      </c>
      <c r="C828" t="s">
        <v>168</v>
      </c>
      <c r="D828" t="s">
        <v>4879</v>
      </c>
      <c r="E828">
        <v>57</v>
      </c>
      <c r="F828">
        <v>5</v>
      </c>
      <c r="G828">
        <v>52</v>
      </c>
      <c r="H828">
        <v>0</v>
      </c>
      <c r="I828">
        <v>0</v>
      </c>
      <c r="J828">
        <v>49</v>
      </c>
      <c r="K828">
        <v>0</v>
      </c>
      <c r="L828">
        <v>0</v>
      </c>
      <c r="M828">
        <v>0</v>
      </c>
      <c r="N828">
        <v>0</v>
      </c>
    </row>
    <row r="829" spans="1:14" x14ac:dyDescent="0.2">
      <c r="A829" t="s">
        <v>5707</v>
      </c>
      <c r="B829" t="s">
        <v>84</v>
      </c>
      <c r="C829" t="s">
        <v>169</v>
      </c>
      <c r="D829" t="s">
        <v>4879</v>
      </c>
      <c r="E829">
        <v>78</v>
      </c>
      <c r="F829">
        <v>10</v>
      </c>
      <c r="G829">
        <v>67</v>
      </c>
      <c r="H829">
        <v>0</v>
      </c>
      <c r="I829">
        <v>1</v>
      </c>
      <c r="J829">
        <v>78</v>
      </c>
      <c r="K829">
        <v>0</v>
      </c>
      <c r="L829">
        <v>0</v>
      </c>
      <c r="M829">
        <v>0</v>
      </c>
      <c r="N829">
        <v>0</v>
      </c>
    </row>
    <row r="830" spans="1:14" x14ac:dyDescent="0.2">
      <c r="A830" t="s">
        <v>5708</v>
      </c>
      <c r="B830" t="s">
        <v>84</v>
      </c>
      <c r="C830" t="s">
        <v>170</v>
      </c>
      <c r="D830" t="s">
        <v>4879</v>
      </c>
      <c r="E830">
        <v>190</v>
      </c>
      <c r="F830">
        <v>27</v>
      </c>
      <c r="G830">
        <v>162</v>
      </c>
      <c r="H830">
        <v>1</v>
      </c>
      <c r="I830">
        <v>0</v>
      </c>
      <c r="J830">
        <v>128</v>
      </c>
      <c r="K830">
        <v>0</v>
      </c>
      <c r="L830">
        <v>0</v>
      </c>
      <c r="M830">
        <v>0</v>
      </c>
      <c r="N830">
        <v>0</v>
      </c>
    </row>
    <row r="831" spans="1:14" x14ac:dyDescent="0.2">
      <c r="A831" t="s">
        <v>5709</v>
      </c>
      <c r="B831" t="s">
        <v>84</v>
      </c>
      <c r="C831" t="s">
        <v>171</v>
      </c>
      <c r="D831" t="s">
        <v>4879</v>
      </c>
      <c r="E831">
        <v>55</v>
      </c>
      <c r="F831">
        <v>11</v>
      </c>
      <c r="G831">
        <v>44</v>
      </c>
      <c r="H831">
        <v>0</v>
      </c>
      <c r="I831">
        <v>0</v>
      </c>
      <c r="J831">
        <v>31</v>
      </c>
      <c r="K831">
        <v>0</v>
      </c>
      <c r="L831">
        <v>0</v>
      </c>
      <c r="M831">
        <v>0</v>
      </c>
      <c r="N831">
        <v>0</v>
      </c>
    </row>
    <row r="832" spans="1:14" x14ac:dyDescent="0.2">
      <c r="A832" t="s">
        <v>5710</v>
      </c>
      <c r="B832" t="s">
        <v>84</v>
      </c>
      <c r="C832" t="s">
        <v>172</v>
      </c>
      <c r="D832" t="s">
        <v>4879</v>
      </c>
      <c r="E832">
        <v>142</v>
      </c>
      <c r="F832">
        <v>17</v>
      </c>
      <c r="G832">
        <v>124</v>
      </c>
      <c r="H832">
        <v>1</v>
      </c>
      <c r="I832">
        <v>0</v>
      </c>
      <c r="J832">
        <v>97</v>
      </c>
      <c r="K832">
        <v>0</v>
      </c>
      <c r="L832">
        <v>0</v>
      </c>
      <c r="M832">
        <v>0</v>
      </c>
      <c r="N832">
        <v>0</v>
      </c>
    </row>
    <row r="833" spans="1:14" x14ac:dyDescent="0.2">
      <c r="A833" t="s">
        <v>5711</v>
      </c>
      <c r="B833" t="s">
        <v>84</v>
      </c>
      <c r="C833" t="s">
        <v>173</v>
      </c>
      <c r="D833" t="s">
        <v>4879</v>
      </c>
      <c r="E833">
        <v>513</v>
      </c>
      <c r="F833">
        <v>89</v>
      </c>
      <c r="G833">
        <v>424</v>
      </c>
      <c r="H833">
        <v>0</v>
      </c>
      <c r="I833">
        <v>0</v>
      </c>
      <c r="J833">
        <v>310</v>
      </c>
      <c r="K833">
        <v>0</v>
      </c>
      <c r="L833">
        <v>0</v>
      </c>
      <c r="M833">
        <v>0</v>
      </c>
      <c r="N833">
        <v>0</v>
      </c>
    </row>
    <row r="834" spans="1:14" x14ac:dyDescent="0.2">
      <c r="A834" t="s">
        <v>5712</v>
      </c>
      <c r="B834" t="s">
        <v>84</v>
      </c>
      <c r="C834" t="s">
        <v>174</v>
      </c>
      <c r="D834" t="s">
        <v>4879</v>
      </c>
      <c r="E834">
        <v>420</v>
      </c>
      <c r="F834">
        <v>59</v>
      </c>
      <c r="G834">
        <v>354</v>
      </c>
      <c r="H834">
        <v>4</v>
      </c>
      <c r="I834">
        <v>3</v>
      </c>
      <c r="J834">
        <v>297</v>
      </c>
      <c r="K834">
        <v>0</v>
      </c>
      <c r="L834">
        <v>0</v>
      </c>
      <c r="M834">
        <v>0</v>
      </c>
      <c r="N834">
        <v>0</v>
      </c>
    </row>
    <row r="835" spans="1:14" x14ac:dyDescent="0.2">
      <c r="A835" t="s">
        <v>5713</v>
      </c>
      <c r="B835" t="s">
        <v>84</v>
      </c>
      <c r="C835" t="s">
        <v>175</v>
      </c>
      <c r="D835" t="s">
        <v>4879</v>
      </c>
      <c r="E835">
        <v>73</v>
      </c>
      <c r="F835">
        <v>8</v>
      </c>
      <c r="G835">
        <v>63</v>
      </c>
      <c r="H835">
        <v>1</v>
      </c>
      <c r="I835">
        <v>1</v>
      </c>
      <c r="J835">
        <v>79</v>
      </c>
      <c r="K835">
        <v>0</v>
      </c>
      <c r="L835">
        <v>0</v>
      </c>
      <c r="M835">
        <v>0</v>
      </c>
      <c r="N835">
        <v>0</v>
      </c>
    </row>
    <row r="836" spans="1:14" x14ac:dyDescent="0.2">
      <c r="A836" t="s">
        <v>5714</v>
      </c>
      <c r="B836" t="s">
        <v>84</v>
      </c>
      <c r="C836" t="s">
        <v>176</v>
      </c>
      <c r="D836" t="s">
        <v>4879</v>
      </c>
      <c r="E836">
        <v>277</v>
      </c>
      <c r="F836">
        <v>24</v>
      </c>
      <c r="G836">
        <v>250</v>
      </c>
      <c r="H836">
        <v>3</v>
      </c>
      <c r="I836">
        <v>0</v>
      </c>
      <c r="J836">
        <v>279</v>
      </c>
      <c r="K836">
        <v>0</v>
      </c>
      <c r="L836">
        <v>0</v>
      </c>
      <c r="M836">
        <v>0</v>
      </c>
      <c r="N836">
        <v>0</v>
      </c>
    </row>
    <row r="837" spans="1:14" x14ac:dyDescent="0.2">
      <c r="A837" t="s">
        <v>5715</v>
      </c>
      <c r="B837" t="s">
        <v>84</v>
      </c>
      <c r="C837" t="s">
        <v>177</v>
      </c>
      <c r="D837" t="s">
        <v>4879</v>
      </c>
      <c r="E837">
        <v>178</v>
      </c>
      <c r="F837">
        <v>18</v>
      </c>
      <c r="G837">
        <v>159</v>
      </c>
      <c r="H837">
        <v>0</v>
      </c>
      <c r="I837">
        <v>1</v>
      </c>
      <c r="J837">
        <v>137</v>
      </c>
      <c r="K837">
        <v>0</v>
      </c>
      <c r="L837">
        <v>0</v>
      </c>
      <c r="M837">
        <v>0</v>
      </c>
      <c r="N837">
        <v>0</v>
      </c>
    </row>
    <row r="838" spans="1:14" x14ac:dyDescent="0.2">
      <c r="A838" t="s">
        <v>5716</v>
      </c>
      <c r="B838" t="s">
        <v>84</v>
      </c>
      <c r="C838" t="s">
        <v>178</v>
      </c>
      <c r="D838" t="s">
        <v>4879</v>
      </c>
      <c r="E838">
        <v>341</v>
      </c>
      <c r="F838">
        <v>13</v>
      </c>
      <c r="G838">
        <v>326</v>
      </c>
      <c r="H838">
        <v>1</v>
      </c>
      <c r="I838">
        <v>1</v>
      </c>
      <c r="J838">
        <v>173</v>
      </c>
      <c r="K838">
        <v>0</v>
      </c>
      <c r="L838">
        <v>0</v>
      </c>
      <c r="M838">
        <v>0</v>
      </c>
      <c r="N838">
        <v>0</v>
      </c>
    </row>
    <row r="839" spans="1:14" x14ac:dyDescent="0.2">
      <c r="A839" t="s">
        <v>5717</v>
      </c>
      <c r="B839" t="s">
        <v>84</v>
      </c>
      <c r="C839" t="s">
        <v>179</v>
      </c>
      <c r="D839" t="s">
        <v>4879</v>
      </c>
      <c r="E839">
        <v>155</v>
      </c>
      <c r="F839">
        <v>16</v>
      </c>
      <c r="G839">
        <v>137</v>
      </c>
      <c r="H839">
        <v>1</v>
      </c>
      <c r="I839">
        <v>1</v>
      </c>
      <c r="J839">
        <v>101</v>
      </c>
      <c r="K839">
        <v>0</v>
      </c>
      <c r="L839">
        <v>0</v>
      </c>
      <c r="M839">
        <v>0</v>
      </c>
      <c r="N839">
        <v>0</v>
      </c>
    </row>
    <row r="840" spans="1:14" x14ac:dyDescent="0.2">
      <c r="A840" t="s">
        <v>5718</v>
      </c>
      <c r="B840" t="s">
        <v>84</v>
      </c>
      <c r="C840" t="s">
        <v>180</v>
      </c>
      <c r="D840" t="s">
        <v>4879</v>
      </c>
      <c r="E840">
        <v>75</v>
      </c>
      <c r="F840">
        <v>22</v>
      </c>
      <c r="G840">
        <v>53</v>
      </c>
      <c r="H840">
        <v>0</v>
      </c>
      <c r="I840">
        <v>0</v>
      </c>
      <c r="J840">
        <v>70</v>
      </c>
      <c r="K840">
        <v>0</v>
      </c>
      <c r="L840">
        <v>0</v>
      </c>
      <c r="M840">
        <v>0</v>
      </c>
      <c r="N840">
        <v>0</v>
      </c>
    </row>
    <row r="841" spans="1:14" x14ac:dyDescent="0.2">
      <c r="A841" t="s">
        <v>5719</v>
      </c>
      <c r="B841" t="s">
        <v>84</v>
      </c>
      <c r="C841" t="s">
        <v>181</v>
      </c>
      <c r="D841" t="s">
        <v>4879</v>
      </c>
      <c r="E841">
        <v>218</v>
      </c>
      <c r="F841">
        <v>36</v>
      </c>
      <c r="G841">
        <v>174</v>
      </c>
      <c r="H841">
        <v>6</v>
      </c>
      <c r="I841">
        <v>2</v>
      </c>
      <c r="J841">
        <v>149</v>
      </c>
      <c r="K841">
        <v>0</v>
      </c>
      <c r="L841">
        <v>0</v>
      </c>
      <c r="M841">
        <v>0</v>
      </c>
      <c r="N841">
        <v>0</v>
      </c>
    </row>
    <row r="842" spans="1:14" x14ac:dyDescent="0.2">
      <c r="A842" t="s">
        <v>5720</v>
      </c>
      <c r="B842" t="s">
        <v>84</v>
      </c>
      <c r="C842" t="s">
        <v>182</v>
      </c>
      <c r="D842" t="s">
        <v>4879</v>
      </c>
      <c r="E842">
        <v>110</v>
      </c>
      <c r="F842">
        <v>10</v>
      </c>
      <c r="G842">
        <v>100</v>
      </c>
      <c r="H842">
        <v>0</v>
      </c>
      <c r="I842">
        <v>0</v>
      </c>
      <c r="J842">
        <v>91</v>
      </c>
      <c r="K842">
        <v>0</v>
      </c>
      <c r="L842">
        <v>0</v>
      </c>
      <c r="M842">
        <v>0</v>
      </c>
      <c r="N842">
        <v>0</v>
      </c>
    </row>
    <row r="843" spans="1:14" x14ac:dyDescent="0.2">
      <c r="A843" t="s">
        <v>5721</v>
      </c>
      <c r="B843" t="s">
        <v>84</v>
      </c>
      <c r="C843" t="s">
        <v>183</v>
      </c>
      <c r="D843" t="s">
        <v>4879</v>
      </c>
      <c r="E843">
        <v>131</v>
      </c>
      <c r="F843">
        <v>14</v>
      </c>
      <c r="G843">
        <v>117</v>
      </c>
      <c r="H843">
        <v>0</v>
      </c>
      <c r="I843">
        <v>0</v>
      </c>
      <c r="J843">
        <v>109</v>
      </c>
      <c r="K843">
        <v>0</v>
      </c>
      <c r="L843">
        <v>0</v>
      </c>
      <c r="M843">
        <v>0</v>
      </c>
      <c r="N843">
        <v>0</v>
      </c>
    </row>
    <row r="844" spans="1:14" x14ac:dyDescent="0.2">
      <c r="A844" t="s">
        <v>5722</v>
      </c>
      <c r="B844" t="s">
        <v>84</v>
      </c>
      <c r="C844" t="s">
        <v>184</v>
      </c>
      <c r="D844" t="s">
        <v>4879</v>
      </c>
      <c r="E844">
        <v>45</v>
      </c>
      <c r="F844">
        <v>10</v>
      </c>
      <c r="G844">
        <v>35</v>
      </c>
      <c r="H844">
        <v>0</v>
      </c>
      <c r="I844">
        <v>0</v>
      </c>
      <c r="J844">
        <v>32</v>
      </c>
      <c r="K844">
        <v>0</v>
      </c>
      <c r="L844">
        <v>0</v>
      </c>
      <c r="M844">
        <v>0</v>
      </c>
      <c r="N844">
        <v>0</v>
      </c>
    </row>
    <row r="845" spans="1:14" x14ac:dyDescent="0.2">
      <c r="A845" t="s">
        <v>5723</v>
      </c>
      <c r="B845" t="s">
        <v>84</v>
      </c>
      <c r="C845" t="s">
        <v>185</v>
      </c>
      <c r="D845" t="s">
        <v>4879</v>
      </c>
      <c r="E845">
        <v>138</v>
      </c>
      <c r="F845">
        <v>16</v>
      </c>
      <c r="G845">
        <v>120</v>
      </c>
      <c r="H845">
        <v>1</v>
      </c>
      <c r="I845">
        <v>1</v>
      </c>
      <c r="J845">
        <v>100</v>
      </c>
      <c r="K845">
        <v>0</v>
      </c>
      <c r="L845">
        <v>0</v>
      </c>
      <c r="M845">
        <v>0</v>
      </c>
      <c r="N845">
        <v>0</v>
      </c>
    </row>
    <row r="846" spans="1:14" x14ac:dyDescent="0.2">
      <c r="A846" t="s">
        <v>5724</v>
      </c>
      <c r="B846" t="s">
        <v>84</v>
      </c>
      <c r="C846" t="s">
        <v>186</v>
      </c>
      <c r="D846" t="s">
        <v>4879</v>
      </c>
      <c r="E846">
        <v>98</v>
      </c>
      <c r="F846">
        <v>17</v>
      </c>
      <c r="G846">
        <v>81</v>
      </c>
      <c r="H846">
        <v>0</v>
      </c>
      <c r="I846">
        <v>0</v>
      </c>
      <c r="J846">
        <v>68</v>
      </c>
      <c r="K846">
        <v>0</v>
      </c>
      <c r="L846">
        <v>0</v>
      </c>
      <c r="M846">
        <v>0</v>
      </c>
      <c r="N846">
        <v>0</v>
      </c>
    </row>
    <row r="847" spans="1:14" x14ac:dyDescent="0.2">
      <c r="A847" t="s">
        <v>5725</v>
      </c>
      <c r="B847" t="s">
        <v>84</v>
      </c>
      <c r="C847" t="s">
        <v>187</v>
      </c>
      <c r="D847" t="s">
        <v>4879</v>
      </c>
      <c r="E847">
        <v>92</v>
      </c>
      <c r="F847">
        <v>11</v>
      </c>
      <c r="G847">
        <v>81</v>
      </c>
      <c r="H847">
        <v>0</v>
      </c>
      <c r="I847">
        <v>0</v>
      </c>
      <c r="J847">
        <v>57</v>
      </c>
      <c r="K847">
        <v>0</v>
      </c>
      <c r="L847">
        <v>0</v>
      </c>
      <c r="M847">
        <v>0</v>
      </c>
      <c r="N847">
        <v>0</v>
      </c>
    </row>
    <row r="848" spans="1:14" x14ac:dyDescent="0.2">
      <c r="A848" t="s">
        <v>5726</v>
      </c>
      <c r="B848" t="s">
        <v>84</v>
      </c>
      <c r="C848" t="s">
        <v>188</v>
      </c>
      <c r="D848" t="s">
        <v>4879</v>
      </c>
      <c r="E848">
        <v>313</v>
      </c>
      <c r="F848">
        <v>37</v>
      </c>
      <c r="G848">
        <v>276</v>
      </c>
      <c r="H848">
        <v>0</v>
      </c>
      <c r="I848">
        <v>0</v>
      </c>
      <c r="J848">
        <v>197</v>
      </c>
      <c r="K848">
        <v>0</v>
      </c>
      <c r="L848">
        <v>0</v>
      </c>
      <c r="M848">
        <v>0</v>
      </c>
      <c r="N848">
        <v>0</v>
      </c>
    </row>
    <row r="849" spans="1:14" x14ac:dyDescent="0.2">
      <c r="A849" t="s">
        <v>5727</v>
      </c>
      <c r="B849" t="s">
        <v>84</v>
      </c>
      <c r="C849" t="s">
        <v>189</v>
      </c>
      <c r="D849" t="s">
        <v>4879</v>
      </c>
      <c r="E849">
        <v>47</v>
      </c>
      <c r="F849">
        <v>1</v>
      </c>
      <c r="G849">
        <v>46</v>
      </c>
      <c r="H849">
        <v>0</v>
      </c>
      <c r="I849">
        <v>0</v>
      </c>
      <c r="J849">
        <v>36</v>
      </c>
      <c r="K849">
        <v>0</v>
      </c>
      <c r="L849">
        <v>0</v>
      </c>
      <c r="M849">
        <v>0</v>
      </c>
      <c r="N849">
        <v>0</v>
      </c>
    </row>
    <row r="850" spans="1:14" x14ac:dyDescent="0.2">
      <c r="A850" t="s">
        <v>5728</v>
      </c>
      <c r="B850" t="s">
        <v>84</v>
      </c>
      <c r="C850" t="s">
        <v>190</v>
      </c>
      <c r="D850" t="s">
        <v>4879</v>
      </c>
      <c r="E850">
        <v>60</v>
      </c>
      <c r="F850">
        <v>5</v>
      </c>
      <c r="G850">
        <v>55</v>
      </c>
      <c r="H850">
        <v>0</v>
      </c>
      <c r="I850">
        <v>0</v>
      </c>
      <c r="J850">
        <v>49</v>
      </c>
      <c r="K850">
        <v>0</v>
      </c>
      <c r="L850">
        <v>0</v>
      </c>
      <c r="M850">
        <v>0</v>
      </c>
      <c r="N850">
        <v>0</v>
      </c>
    </row>
    <row r="851" spans="1:14" x14ac:dyDescent="0.2">
      <c r="A851" t="s">
        <v>5729</v>
      </c>
      <c r="B851" t="s">
        <v>84</v>
      </c>
      <c r="C851" t="s">
        <v>191</v>
      </c>
      <c r="D851" t="s">
        <v>4879</v>
      </c>
      <c r="E851">
        <v>155</v>
      </c>
      <c r="F851">
        <v>20</v>
      </c>
      <c r="G851">
        <v>133</v>
      </c>
      <c r="H851">
        <v>1</v>
      </c>
      <c r="I851">
        <v>1</v>
      </c>
      <c r="J851">
        <v>133</v>
      </c>
      <c r="K851">
        <v>0</v>
      </c>
      <c r="L851">
        <v>0</v>
      </c>
      <c r="M851">
        <v>0</v>
      </c>
      <c r="N851">
        <v>0</v>
      </c>
    </row>
    <row r="852" spans="1:14" x14ac:dyDescent="0.2">
      <c r="A852" t="s">
        <v>5730</v>
      </c>
      <c r="B852" t="s">
        <v>84</v>
      </c>
      <c r="C852" t="s">
        <v>192</v>
      </c>
      <c r="D852" t="s">
        <v>4879</v>
      </c>
      <c r="E852">
        <v>83</v>
      </c>
      <c r="F852">
        <v>12</v>
      </c>
      <c r="G852">
        <v>71</v>
      </c>
      <c r="H852">
        <v>0</v>
      </c>
      <c r="I852">
        <v>0</v>
      </c>
      <c r="J852">
        <v>89</v>
      </c>
      <c r="K852">
        <v>0</v>
      </c>
      <c r="L852">
        <v>0</v>
      </c>
      <c r="M852">
        <v>0</v>
      </c>
      <c r="N852">
        <v>0</v>
      </c>
    </row>
    <row r="853" spans="1:14" x14ac:dyDescent="0.2">
      <c r="A853" t="s">
        <v>5731</v>
      </c>
      <c r="B853" t="s">
        <v>84</v>
      </c>
      <c r="C853" t="s">
        <v>193</v>
      </c>
      <c r="D853" t="s">
        <v>4879</v>
      </c>
      <c r="E853">
        <v>75</v>
      </c>
      <c r="F853">
        <v>14</v>
      </c>
      <c r="G853">
        <v>61</v>
      </c>
      <c r="H853">
        <v>0</v>
      </c>
      <c r="I853">
        <v>0</v>
      </c>
      <c r="J853">
        <v>69</v>
      </c>
      <c r="K853">
        <v>0</v>
      </c>
      <c r="L853">
        <v>0</v>
      </c>
      <c r="M853">
        <v>0</v>
      </c>
      <c r="N853">
        <v>0</v>
      </c>
    </row>
    <row r="854" spans="1:14" x14ac:dyDescent="0.2">
      <c r="A854" t="s">
        <v>5732</v>
      </c>
      <c r="B854" t="s">
        <v>84</v>
      </c>
      <c r="C854" t="s">
        <v>194</v>
      </c>
      <c r="D854" t="s">
        <v>4879</v>
      </c>
      <c r="E854">
        <v>205</v>
      </c>
      <c r="F854">
        <v>28</v>
      </c>
      <c r="G854">
        <v>177</v>
      </c>
      <c r="H854">
        <v>0</v>
      </c>
      <c r="I854">
        <v>0</v>
      </c>
      <c r="J854">
        <v>205</v>
      </c>
      <c r="K854">
        <v>0</v>
      </c>
      <c r="L854">
        <v>0</v>
      </c>
      <c r="M854">
        <v>0</v>
      </c>
      <c r="N854">
        <v>0</v>
      </c>
    </row>
    <row r="855" spans="1:14" x14ac:dyDescent="0.2">
      <c r="A855" t="s">
        <v>5733</v>
      </c>
      <c r="B855" t="s">
        <v>84</v>
      </c>
      <c r="C855" t="s">
        <v>195</v>
      </c>
      <c r="D855" t="s">
        <v>4879</v>
      </c>
      <c r="E855">
        <v>99</v>
      </c>
      <c r="F855">
        <v>14</v>
      </c>
      <c r="G855">
        <v>85</v>
      </c>
      <c r="H855">
        <v>0</v>
      </c>
      <c r="I855">
        <v>0</v>
      </c>
      <c r="J855">
        <v>84</v>
      </c>
      <c r="K855">
        <v>0</v>
      </c>
      <c r="L855">
        <v>0</v>
      </c>
      <c r="M855">
        <v>0</v>
      </c>
      <c r="N855">
        <v>0</v>
      </c>
    </row>
    <row r="856" spans="1:14" x14ac:dyDescent="0.2">
      <c r="A856" t="s">
        <v>5734</v>
      </c>
      <c r="B856" t="s">
        <v>84</v>
      </c>
      <c r="C856" t="s">
        <v>273</v>
      </c>
      <c r="D856" t="s">
        <v>4879</v>
      </c>
      <c r="E856">
        <v>2</v>
      </c>
      <c r="F856">
        <v>1</v>
      </c>
      <c r="G856">
        <v>1</v>
      </c>
      <c r="H856">
        <v>0</v>
      </c>
      <c r="I856">
        <v>0</v>
      </c>
      <c r="J856">
        <v>4</v>
      </c>
      <c r="K856">
        <v>0</v>
      </c>
      <c r="L856">
        <v>0</v>
      </c>
      <c r="M856">
        <v>0</v>
      </c>
      <c r="N856">
        <v>0</v>
      </c>
    </row>
    <row r="857" spans="1:14" x14ac:dyDescent="0.2">
      <c r="A857" t="s">
        <v>5735</v>
      </c>
      <c r="B857" t="s">
        <v>84</v>
      </c>
      <c r="C857" t="s">
        <v>196</v>
      </c>
      <c r="D857" t="s">
        <v>4879</v>
      </c>
      <c r="E857">
        <v>102</v>
      </c>
      <c r="F857">
        <v>6</v>
      </c>
      <c r="G857">
        <v>96</v>
      </c>
      <c r="H857">
        <v>0</v>
      </c>
      <c r="I857">
        <v>0</v>
      </c>
      <c r="J857">
        <v>48</v>
      </c>
      <c r="K857">
        <v>0</v>
      </c>
      <c r="L857">
        <v>0</v>
      </c>
      <c r="M857">
        <v>0</v>
      </c>
      <c r="N857">
        <v>0</v>
      </c>
    </row>
    <row r="858" spans="1:14" x14ac:dyDescent="0.2">
      <c r="A858" t="s">
        <v>5736</v>
      </c>
      <c r="B858" t="s">
        <v>84</v>
      </c>
      <c r="C858" t="s">
        <v>197</v>
      </c>
      <c r="D858" t="s">
        <v>4879</v>
      </c>
      <c r="E858">
        <v>341</v>
      </c>
      <c r="F858">
        <v>42</v>
      </c>
      <c r="G858">
        <v>295</v>
      </c>
      <c r="H858">
        <v>4</v>
      </c>
      <c r="I858">
        <v>0</v>
      </c>
      <c r="J858">
        <v>240</v>
      </c>
      <c r="K858">
        <v>0</v>
      </c>
      <c r="L858">
        <v>0</v>
      </c>
      <c r="M858">
        <v>0</v>
      </c>
      <c r="N858">
        <v>0</v>
      </c>
    </row>
    <row r="859" spans="1:14" x14ac:dyDescent="0.2">
      <c r="A859" t="s">
        <v>5737</v>
      </c>
      <c r="B859" t="s">
        <v>84</v>
      </c>
      <c r="C859" t="s">
        <v>198</v>
      </c>
      <c r="D859" t="s">
        <v>4879</v>
      </c>
      <c r="E859">
        <v>113</v>
      </c>
      <c r="F859">
        <v>30</v>
      </c>
      <c r="G859">
        <v>82</v>
      </c>
      <c r="H859">
        <v>1</v>
      </c>
      <c r="I859">
        <v>0</v>
      </c>
      <c r="J859">
        <v>63</v>
      </c>
      <c r="K859">
        <v>0</v>
      </c>
      <c r="L859">
        <v>0</v>
      </c>
      <c r="M859">
        <v>0</v>
      </c>
      <c r="N859">
        <v>0</v>
      </c>
    </row>
    <row r="860" spans="1:14" x14ac:dyDescent="0.2">
      <c r="A860" t="s">
        <v>5738</v>
      </c>
      <c r="B860" t="s">
        <v>84</v>
      </c>
      <c r="C860" t="s">
        <v>199</v>
      </c>
      <c r="D860" t="s">
        <v>4879</v>
      </c>
      <c r="E860">
        <v>323</v>
      </c>
      <c r="F860">
        <v>40</v>
      </c>
      <c r="G860">
        <v>282</v>
      </c>
      <c r="H860">
        <v>0</v>
      </c>
      <c r="I860">
        <v>1</v>
      </c>
      <c r="J860">
        <v>215</v>
      </c>
      <c r="K860">
        <v>0</v>
      </c>
      <c r="L860">
        <v>0</v>
      </c>
      <c r="M860">
        <v>0</v>
      </c>
      <c r="N860">
        <v>0</v>
      </c>
    </row>
    <row r="861" spans="1:14" x14ac:dyDescent="0.2">
      <c r="A861" t="s">
        <v>5739</v>
      </c>
      <c r="B861" t="s">
        <v>84</v>
      </c>
      <c r="C861" t="s">
        <v>200</v>
      </c>
      <c r="D861" t="s">
        <v>4879</v>
      </c>
      <c r="E861">
        <v>106</v>
      </c>
      <c r="F861">
        <v>14</v>
      </c>
      <c r="G861">
        <v>92</v>
      </c>
      <c r="H861">
        <v>0</v>
      </c>
      <c r="I861">
        <v>0</v>
      </c>
      <c r="J861">
        <v>86</v>
      </c>
      <c r="K861">
        <v>0</v>
      </c>
      <c r="L861">
        <v>0</v>
      </c>
      <c r="M861">
        <v>0</v>
      </c>
      <c r="N861">
        <v>0</v>
      </c>
    </row>
    <row r="862" spans="1:14" x14ac:dyDescent="0.2">
      <c r="A862" t="s">
        <v>5740</v>
      </c>
      <c r="B862" t="s">
        <v>84</v>
      </c>
      <c r="C862" t="s">
        <v>201</v>
      </c>
      <c r="D862" t="s">
        <v>4879</v>
      </c>
      <c r="E862">
        <v>72</v>
      </c>
      <c r="F862">
        <v>7</v>
      </c>
      <c r="G862">
        <v>65</v>
      </c>
      <c r="H862">
        <v>0</v>
      </c>
      <c r="I862">
        <v>0</v>
      </c>
      <c r="J862">
        <v>77</v>
      </c>
      <c r="K862">
        <v>0</v>
      </c>
      <c r="L862">
        <v>0</v>
      </c>
      <c r="M862">
        <v>0</v>
      </c>
      <c r="N862">
        <v>0</v>
      </c>
    </row>
    <row r="863" spans="1:14" x14ac:dyDescent="0.2">
      <c r="A863" t="s">
        <v>5741</v>
      </c>
      <c r="B863" t="s">
        <v>84</v>
      </c>
      <c r="C863" t="s">
        <v>202</v>
      </c>
      <c r="D863" t="s">
        <v>4879</v>
      </c>
      <c r="E863">
        <v>66</v>
      </c>
      <c r="F863">
        <v>10</v>
      </c>
      <c r="G863">
        <v>56</v>
      </c>
      <c r="H863">
        <v>0</v>
      </c>
      <c r="I863">
        <v>0</v>
      </c>
      <c r="J863">
        <v>58</v>
      </c>
      <c r="K863">
        <v>0</v>
      </c>
      <c r="L863">
        <v>0</v>
      </c>
      <c r="M863">
        <v>0</v>
      </c>
      <c r="N863">
        <v>0</v>
      </c>
    </row>
    <row r="864" spans="1:14" x14ac:dyDescent="0.2">
      <c r="A864" t="s">
        <v>5742</v>
      </c>
      <c r="B864" t="s">
        <v>84</v>
      </c>
      <c r="C864" t="s">
        <v>203</v>
      </c>
      <c r="D864" t="s">
        <v>4879</v>
      </c>
      <c r="E864">
        <v>56</v>
      </c>
      <c r="F864">
        <v>5</v>
      </c>
      <c r="G864">
        <v>51</v>
      </c>
      <c r="H864">
        <v>0</v>
      </c>
      <c r="I864">
        <v>0</v>
      </c>
      <c r="J864">
        <v>58</v>
      </c>
      <c r="K864">
        <v>0</v>
      </c>
      <c r="L864">
        <v>0</v>
      </c>
      <c r="M864">
        <v>0</v>
      </c>
      <c r="N864">
        <v>0</v>
      </c>
    </row>
    <row r="865" spans="1:14" x14ac:dyDescent="0.2">
      <c r="A865" t="s">
        <v>5743</v>
      </c>
      <c r="B865" t="s">
        <v>84</v>
      </c>
      <c r="C865" t="s">
        <v>204</v>
      </c>
      <c r="D865" t="s">
        <v>4879</v>
      </c>
      <c r="E865">
        <v>129</v>
      </c>
      <c r="F865">
        <v>19</v>
      </c>
      <c r="G865">
        <v>109</v>
      </c>
      <c r="H865">
        <v>1</v>
      </c>
      <c r="I865">
        <v>0</v>
      </c>
      <c r="J865">
        <v>73</v>
      </c>
      <c r="K865">
        <v>0</v>
      </c>
      <c r="L865">
        <v>0</v>
      </c>
      <c r="M865">
        <v>0</v>
      </c>
      <c r="N865">
        <v>0</v>
      </c>
    </row>
    <row r="866" spans="1:14" x14ac:dyDescent="0.2">
      <c r="A866" t="s">
        <v>5744</v>
      </c>
      <c r="B866" t="s">
        <v>84</v>
      </c>
      <c r="C866" t="s">
        <v>205</v>
      </c>
      <c r="D866" t="s">
        <v>4879</v>
      </c>
      <c r="E866">
        <v>79</v>
      </c>
      <c r="F866">
        <v>11</v>
      </c>
      <c r="G866">
        <v>68</v>
      </c>
      <c r="H866">
        <v>0</v>
      </c>
      <c r="I866">
        <v>0</v>
      </c>
      <c r="J866">
        <v>44</v>
      </c>
      <c r="K866">
        <v>0</v>
      </c>
      <c r="L866">
        <v>0</v>
      </c>
      <c r="M866">
        <v>0</v>
      </c>
      <c r="N866">
        <v>0</v>
      </c>
    </row>
    <row r="867" spans="1:14" x14ac:dyDescent="0.2">
      <c r="A867" t="s">
        <v>5745</v>
      </c>
      <c r="B867" t="s">
        <v>84</v>
      </c>
      <c r="C867" t="s">
        <v>206</v>
      </c>
      <c r="D867" t="s">
        <v>4879</v>
      </c>
      <c r="E867">
        <v>93</v>
      </c>
      <c r="F867">
        <v>24</v>
      </c>
      <c r="G867">
        <v>69</v>
      </c>
      <c r="H867">
        <v>0</v>
      </c>
      <c r="I867">
        <v>0</v>
      </c>
      <c r="J867">
        <v>103</v>
      </c>
      <c r="K867">
        <v>0</v>
      </c>
      <c r="L867">
        <v>0</v>
      </c>
      <c r="M867">
        <v>0</v>
      </c>
      <c r="N867">
        <v>0</v>
      </c>
    </row>
    <row r="868" spans="1:14" x14ac:dyDescent="0.2">
      <c r="A868" t="s">
        <v>5746</v>
      </c>
      <c r="B868" t="s">
        <v>84</v>
      </c>
      <c r="C868" t="s">
        <v>207</v>
      </c>
      <c r="D868" t="s">
        <v>4879</v>
      </c>
      <c r="E868">
        <v>104</v>
      </c>
      <c r="F868">
        <v>20</v>
      </c>
      <c r="G868">
        <v>82</v>
      </c>
      <c r="H868">
        <v>2</v>
      </c>
      <c r="I868">
        <v>0</v>
      </c>
      <c r="J868">
        <v>84</v>
      </c>
      <c r="K868">
        <v>0</v>
      </c>
      <c r="L868">
        <v>0</v>
      </c>
      <c r="M868">
        <v>0</v>
      </c>
      <c r="N868">
        <v>0</v>
      </c>
    </row>
    <row r="869" spans="1:14" x14ac:dyDescent="0.2">
      <c r="A869" t="s">
        <v>5747</v>
      </c>
      <c r="B869" t="s">
        <v>84</v>
      </c>
      <c r="C869" t="s">
        <v>208</v>
      </c>
      <c r="D869" t="s">
        <v>4879</v>
      </c>
      <c r="E869">
        <v>97</v>
      </c>
      <c r="F869">
        <v>11</v>
      </c>
      <c r="G869">
        <v>85</v>
      </c>
      <c r="H869">
        <v>0</v>
      </c>
      <c r="I869">
        <v>1</v>
      </c>
      <c r="J869">
        <v>89</v>
      </c>
      <c r="K869">
        <v>0</v>
      </c>
      <c r="L869">
        <v>0</v>
      </c>
      <c r="M869">
        <v>0</v>
      </c>
      <c r="N869">
        <v>0</v>
      </c>
    </row>
    <row r="870" spans="1:14" x14ac:dyDescent="0.2">
      <c r="A870" t="s">
        <v>5748</v>
      </c>
      <c r="B870" t="s">
        <v>84</v>
      </c>
      <c r="C870" t="s">
        <v>209</v>
      </c>
      <c r="D870" t="s">
        <v>4879</v>
      </c>
      <c r="E870">
        <v>9</v>
      </c>
      <c r="F870">
        <v>1</v>
      </c>
      <c r="G870">
        <v>8</v>
      </c>
      <c r="H870">
        <v>0</v>
      </c>
      <c r="I870">
        <v>0</v>
      </c>
      <c r="J870">
        <v>11</v>
      </c>
      <c r="K870">
        <v>0</v>
      </c>
      <c r="L870">
        <v>0</v>
      </c>
      <c r="M870">
        <v>0</v>
      </c>
      <c r="N870">
        <v>0</v>
      </c>
    </row>
    <row r="871" spans="1:14" x14ac:dyDescent="0.2">
      <c r="A871" t="s">
        <v>5749</v>
      </c>
      <c r="B871" t="s">
        <v>84</v>
      </c>
      <c r="C871" t="s">
        <v>210</v>
      </c>
      <c r="D871" t="s">
        <v>4879</v>
      </c>
      <c r="E871">
        <v>115</v>
      </c>
      <c r="F871">
        <v>20</v>
      </c>
      <c r="G871">
        <v>95</v>
      </c>
      <c r="H871">
        <v>0</v>
      </c>
      <c r="I871">
        <v>0</v>
      </c>
      <c r="J871">
        <v>78</v>
      </c>
      <c r="K871">
        <v>0</v>
      </c>
      <c r="L871">
        <v>0</v>
      </c>
      <c r="M871">
        <v>0</v>
      </c>
      <c r="N871">
        <v>0</v>
      </c>
    </row>
    <row r="872" spans="1:14" x14ac:dyDescent="0.2">
      <c r="A872" t="s">
        <v>5750</v>
      </c>
      <c r="B872" t="s">
        <v>84</v>
      </c>
      <c r="C872" t="s">
        <v>211</v>
      </c>
      <c r="D872" t="s">
        <v>4879</v>
      </c>
      <c r="E872">
        <v>80</v>
      </c>
      <c r="F872">
        <v>4</v>
      </c>
      <c r="G872">
        <v>75</v>
      </c>
      <c r="H872">
        <v>1</v>
      </c>
      <c r="I872">
        <v>0</v>
      </c>
      <c r="J872">
        <v>77</v>
      </c>
      <c r="K872">
        <v>0</v>
      </c>
      <c r="L872">
        <v>0</v>
      </c>
      <c r="M872">
        <v>0</v>
      </c>
      <c r="N872">
        <v>0</v>
      </c>
    </row>
    <row r="873" spans="1:14" x14ac:dyDescent="0.2">
      <c r="A873" t="s">
        <v>5751</v>
      </c>
      <c r="B873" t="s">
        <v>84</v>
      </c>
      <c r="C873" t="s">
        <v>212</v>
      </c>
      <c r="D873" t="s">
        <v>4879</v>
      </c>
      <c r="E873">
        <v>62</v>
      </c>
      <c r="F873">
        <v>10</v>
      </c>
      <c r="G873">
        <v>50</v>
      </c>
      <c r="H873">
        <v>2</v>
      </c>
      <c r="I873">
        <v>0</v>
      </c>
      <c r="J873">
        <v>56</v>
      </c>
      <c r="K873">
        <v>0</v>
      </c>
      <c r="L873">
        <v>0</v>
      </c>
      <c r="M873">
        <v>0</v>
      </c>
      <c r="N873">
        <v>0</v>
      </c>
    </row>
    <row r="874" spans="1:14" x14ac:dyDescent="0.2">
      <c r="A874" t="s">
        <v>5752</v>
      </c>
      <c r="B874" t="s">
        <v>84</v>
      </c>
      <c r="C874" t="s">
        <v>213</v>
      </c>
      <c r="D874" t="s">
        <v>4879</v>
      </c>
      <c r="E874">
        <v>179</v>
      </c>
      <c r="F874">
        <v>21</v>
      </c>
      <c r="G874">
        <v>157</v>
      </c>
      <c r="H874">
        <v>1</v>
      </c>
      <c r="I874">
        <v>0</v>
      </c>
      <c r="J874">
        <v>133</v>
      </c>
      <c r="K874">
        <v>0</v>
      </c>
      <c r="L874">
        <v>0</v>
      </c>
      <c r="M874">
        <v>0</v>
      </c>
      <c r="N874">
        <v>0</v>
      </c>
    </row>
    <row r="875" spans="1:14" x14ac:dyDescent="0.2">
      <c r="A875" t="s">
        <v>5753</v>
      </c>
      <c r="B875" t="s">
        <v>84</v>
      </c>
      <c r="C875" t="s">
        <v>214</v>
      </c>
      <c r="D875" t="s">
        <v>4879</v>
      </c>
      <c r="E875">
        <v>109</v>
      </c>
      <c r="F875">
        <v>15</v>
      </c>
      <c r="G875">
        <v>93</v>
      </c>
      <c r="H875">
        <v>1</v>
      </c>
      <c r="I875">
        <v>0</v>
      </c>
      <c r="J875">
        <v>80</v>
      </c>
      <c r="K875">
        <v>0</v>
      </c>
      <c r="L875">
        <v>0</v>
      </c>
      <c r="M875">
        <v>0</v>
      </c>
      <c r="N875">
        <v>0</v>
      </c>
    </row>
    <row r="876" spans="1:14" x14ac:dyDescent="0.2">
      <c r="A876" t="s">
        <v>5754</v>
      </c>
      <c r="B876" t="s">
        <v>84</v>
      </c>
      <c r="C876" t="s">
        <v>215</v>
      </c>
      <c r="D876" t="s">
        <v>4879</v>
      </c>
      <c r="E876">
        <v>69</v>
      </c>
      <c r="F876">
        <v>11</v>
      </c>
      <c r="G876">
        <v>58</v>
      </c>
      <c r="H876">
        <v>0</v>
      </c>
      <c r="I876">
        <v>0</v>
      </c>
      <c r="J876">
        <v>34</v>
      </c>
      <c r="K876">
        <v>0</v>
      </c>
      <c r="L876">
        <v>0</v>
      </c>
      <c r="M876">
        <v>0</v>
      </c>
      <c r="N876">
        <v>0</v>
      </c>
    </row>
    <row r="877" spans="1:14" x14ac:dyDescent="0.2">
      <c r="A877" t="s">
        <v>5755</v>
      </c>
      <c r="B877" t="s">
        <v>84</v>
      </c>
      <c r="C877" t="s">
        <v>216</v>
      </c>
      <c r="D877" t="s">
        <v>4879</v>
      </c>
      <c r="E877">
        <v>84</v>
      </c>
      <c r="F877">
        <v>10</v>
      </c>
      <c r="G877">
        <v>74</v>
      </c>
      <c r="H877">
        <v>0</v>
      </c>
      <c r="I877">
        <v>0</v>
      </c>
      <c r="J877">
        <v>83</v>
      </c>
      <c r="K877">
        <v>0</v>
      </c>
      <c r="L877">
        <v>0</v>
      </c>
      <c r="M877">
        <v>0</v>
      </c>
      <c r="N877">
        <v>0</v>
      </c>
    </row>
    <row r="878" spans="1:14" x14ac:dyDescent="0.2">
      <c r="A878" t="s">
        <v>5756</v>
      </c>
      <c r="B878" t="s">
        <v>84</v>
      </c>
      <c r="C878" t="s">
        <v>217</v>
      </c>
      <c r="D878" t="s">
        <v>4879</v>
      </c>
      <c r="E878">
        <v>196</v>
      </c>
      <c r="F878">
        <v>29</v>
      </c>
      <c r="G878">
        <v>167</v>
      </c>
      <c r="H878">
        <v>0</v>
      </c>
      <c r="I878">
        <v>0</v>
      </c>
      <c r="J878">
        <v>136</v>
      </c>
      <c r="K878">
        <v>0</v>
      </c>
      <c r="L878">
        <v>0</v>
      </c>
      <c r="M878">
        <v>0</v>
      </c>
      <c r="N878">
        <v>0</v>
      </c>
    </row>
    <row r="879" spans="1:14" x14ac:dyDescent="0.2">
      <c r="A879" t="s">
        <v>5757</v>
      </c>
      <c r="B879" t="s">
        <v>84</v>
      </c>
      <c r="C879" t="s">
        <v>218</v>
      </c>
      <c r="D879" t="s">
        <v>4879</v>
      </c>
      <c r="E879">
        <v>131</v>
      </c>
      <c r="F879">
        <v>18</v>
      </c>
      <c r="G879">
        <v>113</v>
      </c>
      <c r="H879">
        <v>0</v>
      </c>
      <c r="I879">
        <v>0</v>
      </c>
      <c r="J879">
        <v>97</v>
      </c>
      <c r="K879">
        <v>0</v>
      </c>
      <c r="L879">
        <v>0</v>
      </c>
      <c r="M879">
        <v>0</v>
      </c>
      <c r="N879">
        <v>0</v>
      </c>
    </row>
    <row r="880" spans="1:14" x14ac:dyDescent="0.2">
      <c r="A880" t="s">
        <v>5758</v>
      </c>
      <c r="B880" t="s">
        <v>84</v>
      </c>
      <c r="C880" t="s">
        <v>219</v>
      </c>
      <c r="D880" t="s">
        <v>4879</v>
      </c>
      <c r="E880">
        <v>57</v>
      </c>
      <c r="F880">
        <v>9</v>
      </c>
      <c r="G880">
        <v>48</v>
      </c>
      <c r="H880">
        <v>0</v>
      </c>
      <c r="I880">
        <v>0</v>
      </c>
      <c r="J880">
        <v>28</v>
      </c>
      <c r="K880">
        <v>0</v>
      </c>
      <c r="L880">
        <v>0</v>
      </c>
      <c r="M880">
        <v>0</v>
      </c>
      <c r="N880">
        <v>0</v>
      </c>
    </row>
    <row r="881" spans="1:14" x14ac:dyDescent="0.2">
      <c r="A881" t="s">
        <v>5759</v>
      </c>
      <c r="B881" t="s">
        <v>84</v>
      </c>
      <c r="C881" t="s">
        <v>220</v>
      </c>
      <c r="D881" t="s">
        <v>4879</v>
      </c>
      <c r="E881">
        <v>95</v>
      </c>
      <c r="F881">
        <v>16</v>
      </c>
      <c r="G881">
        <v>78</v>
      </c>
      <c r="H881">
        <v>0</v>
      </c>
      <c r="I881">
        <v>1</v>
      </c>
      <c r="J881">
        <v>68</v>
      </c>
      <c r="K881">
        <v>0</v>
      </c>
      <c r="L881">
        <v>0</v>
      </c>
      <c r="M881">
        <v>0</v>
      </c>
      <c r="N881">
        <v>0</v>
      </c>
    </row>
    <row r="882" spans="1:14" x14ac:dyDescent="0.2">
      <c r="A882" t="s">
        <v>5760</v>
      </c>
      <c r="B882" t="s">
        <v>84</v>
      </c>
      <c r="C882" t="s">
        <v>221</v>
      </c>
      <c r="D882" t="s">
        <v>4879</v>
      </c>
      <c r="E882">
        <v>64</v>
      </c>
      <c r="F882">
        <v>10</v>
      </c>
      <c r="G882">
        <v>54</v>
      </c>
      <c r="H882">
        <v>0</v>
      </c>
      <c r="I882">
        <v>0</v>
      </c>
      <c r="J882">
        <v>83</v>
      </c>
      <c r="K882">
        <v>0</v>
      </c>
      <c r="L882">
        <v>0</v>
      </c>
      <c r="M882">
        <v>0</v>
      </c>
      <c r="N882">
        <v>0</v>
      </c>
    </row>
    <row r="883" spans="1:14" x14ac:dyDescent="0.2">
      <c r="A883" t="s">
        <v>5761</v>
      </c>
      <c r="B883" t="s">
        <v>84</v>
      </c>
      <c r="C883" t="s">
        <v>222</v>
      </c>
      <c r="D883" t="s">
        <v>4879</v>
      </c>
      <c r="E883">
        <v>162</v>
      </c>
      <c r="F883">
        <v>11</v>
      </c>
      <c r="G883">
        <v>149</v>
      </c>
      <c r="H883">
        <v>2</v>
      </c>
      <c r="I883">
        <v>0</v>
      </c>
      <c r="J883">
        <v>113</v>
      </c>
      <c r="K883">
        <v>0</v>
      </c>
      <c r="L883">
        <v>0</v>
      </c>
      <c r="M883">
        <v>0</v>
      </c>
      <c r="N883">
        <v>0</v>
      </c>
    </row>
    <row r="884" spans="1:14" x14ac:dyDescent="0.2">
      <c r="A884" t="s">
        <v>5762</v>
      </c>
      <c r="B884" t="s">
        <v>84</v>
      </c>
      <c r="C884" t="s">
        <v>223</v>
      </c>
      <c r="D884" t="s">
        <v>4879</v>
      </c>
      <c r="E884">
        <v>54</v>
      </c>
      <c r="F884">
        <v>7</v>
      </c>
      <c r="G884">
        <v>47</v>
      </c>
      <c r="H884">
        <v>0</v>
      </c>
      <c r="I884">
        <v>0</v>
      </c>
      <c r="J884">
        <v>30</v>
      </c>
      <c r="K884">
        <v>0</v>
      </c>
      <c r="L884">
        <v>0</v>
      </c>
      <c r="M884">
        <v>0</v>
      </c>
      <c r="N884">
        <v>0</v>
      </c>
    </row>
    <row r="885" spans="1:14" x14ac:dyDescent="0.2">
      <c r="A885" t="s">
        <v>5763</v>
      </c>
      <c r="B885" t="s">
        <v>84</v>
      </c>
      <c r="C885" t="s">
        <v>224</v>
      </c>
      <c r="D885" t="s">
        <v>4879</v>
      </c>
      <c r="E885">
        <v>314</v>
      </c>
      <c r="F885">
        <v>39</v>
      </c>
      <c r="G885">
        <v>274</v>
      </c>
      <c r="H885">
        <v>0</v>
      </c>
      <c r="I885">
        <v>1</v>
      </c>
      <c r="J885">
        <v>221</v>
      </c>
      <c r="K885">
        <v>0</v>
      </c>
      <c r="L885">
        <v>0</v>
      </c>
      <c r="M885">
        <v>0</v>
      </c>
      <c r="N885">
        <v>0</v>
      </c>
    </row>
    <row r="886" spans="1:14" x14ac:dyDescent="0.2">
      <c r="A886" t="s">
        <v>5764</v>
      </c>
      <c r="B886" t="s">
        <v>84</v>
      </c>
      <c r="C886" t="s">
        <v>225</v>
      </c>
      <c r="D886" t="s">
        <v>4879</v>
      </c>
      <c r="E886">
        <v>162</v>
      </c>
      <c r="F886">
        <v>25</v>
      </c>
      <c r="G886">
        <v>136</v>
      </c>
      <c r="H886">
        <v>0</v>
      </c>
      <c r="I886">
        <v>1</v>
      </c>
      <c r="J886">
        <v>107</v>
      </c>
      <c r="K886">
        <v>0</v>
      </c>
      <c r="L886">
        <v>0</v>
      </c>
      <c r="M886">
        <v>0</v>
      </c>
      <c r="N886">
        <v>0</v>
      </c>
    </row>
    <row r="887" spans="1:14" x14ac:dyDescent="0.2">
      <c r="A887" t="s">
        <v>5765</v>
      </c>
      <c r="B887" t="s">
        <v>84</v>
      </c>
      <c r="C887" t="s">
        <v>226</v>
      </c>
      <c r="D887" t="s">
        <v>4879</v>
      </c>
      <c r="E887">
        <v>97</v>
      </c>
      <c r="F887">
        <v>14</v>
      </c>
      <c r="G887">
        <v>83</v>
      </c>
      <c r="H887">
        <v>0</v>
      </c>
      <c r="I887">
        <v>0</v>
      </c>
      <c r="J887">
        <v>45</v>
      </c>
      <c r="K887">
        <v>0</v>
      </c>
      <c r="L887">
        <v>0</v>
      </c>
      <c r="M887">
        <v>0</v>
      </c>
      <c r="N887">
        <v>0</v>
      </c>
    </row>
    <row r="888" spans="1:14" x14ac:dyDescent="0.2">
      <c r="A888" t="s">
        <v>5766</v>
      </c>
      <c r="B888" t="s">
        <v>84</v>
      </c>
      <c r="C888" t="s">
        <v>227</v>
      </c>
      <c r="D888" t="s">
        <v>4879</v>
      </c>
      <c r="E888">
        <v>62</v>
      </c>
      <c r="F888">
        <v>6</v>
      </c>
      <c r="G888">
        <v>56</v>
      </c>
      <c r="H888">
        <v>0</v>
      </c>
      <c r="I888">
        <v>0</v>
      </c>
      <c r="J888">
        <v>52</v>
      </c>
      <c r="K888">
        <v>0</v>
      </c>
      <c r="L888">
        <v>0</v>
      </c>
      <c r="M888">
        <v>0</v>
      </c>
      <c r="N888">
        <v>0</v>
      </c>
    </row>
    <row r="889" spans="1:14" x14ac:dyDescent="0.2">
      <c r="A889" t="s">
        <v>5767</v>
      </c>
      <c r="B889" t="s">
        <v>84</v>
      </c>
      <c r="C889" t="s">
        <v>228</v>
      </c>
      <c r="D889" t="s">
        <v>4879</v>
      </c>
      <c r="E889">
        <v>269</v>
      </c>
      <c r="F889">
        <v>31</v>
      </c>
      <c r="G889">
        <v>235</v>
      </c>
      <c r="H889">
        <v>3</v>
      </c>
      <c r="I889">
        <v>0</v>
      </c>
      <c r="J889">
        <v>188</v>
      </c>
      <c r="K889">
        <v>0</v>
      </c>
      <c r="L889">
        <v>0</v>
      </c>
      <c r="M889">
        <v>0</v>
      </c>
      <c r="N889">
        <v>0</v>
      </c>
    </row>
    <row r="890" spans="1:14" x14ac:dyDescent="0.2">
      <c r="A890" t="s">
        <v>5768</v>
      </c>
      <c r="B890" t="s">
        <v>84</v>
      </c>
      <c r="C890" t="s">
        <v>229</v>
      </c>
      <c r="D890" t="s">
        <v>4879</v>
      </c>
      <c r="E890">
        <v>68</v>
      </c>
      <c r="F890">
        <v>14</v>
      </c>
      <c r="G890">
        <v>53</v>
      </c>
      <c r="H890">
        <v>0</v>
      </c>
      <c r="I890">
        <v>1</v>
      </c>
      <c r="J890">
        <v>49</v>
      </c>
      <c r="K890">
        <v>0</v>
      </c>
      <c r="L890">
        <v>0</v>
      </c>
      <c r="M890">
        <v>0</v>
      </c>
      <c r="N890">
        <v>0</v>
      </c>
    </row>
    <row r="891" spans="1:14" x14ac:dyDescent="0.2">
      <c r="A891" t="s">
        <v>5769</v>
      </c>
      <c r="B891" t="s">
        <v>84</v>
      </c>
      <c r="C891" t="s">
        <v>230</v>
      </c>
      <c r="D891" t="s">
        <v>4879</v>
      </c>
      <c r="E891">
        <v>736</v>
      </c>
      <c r="F891">
        <v>109</v>
      </c>
      <c r="G891">
        <v>626</v>
      </c>
      <c r="H891">
        <v>1</v>
      </c>
      <c r="I891">
        <v>0</v>
      </c>
      <c r="J891">
        <v>534</v>
      </c>
      <c r="K891">
        <v>0</v>
      </c>
      <c r="L891">
        <v>0</v>
      </c>
      <c r="M891">
        <v>0</v>
      </c>
      <c r="N891">
        <v>0</v>
      </c>
    </row>
    <row r="892" spans="1:14" x14ac:dyDescent="0.2">
      <c r="A892" t="s">
        <v>5770</v>
      </c>
      <c r="B892" t="s">
        <v>84</v>
      </c>
      <c r="C892" t="s">
        <v>231</v>
      </c>
      <c r="D892" t="s">
        <v>4879</v>
      </c>
      <c r="E892">
        <v>136</v>
      </c>
      <c r="F892">
        <v>13</v>
      </c>
      <c r="G892">
        <v>123</v>
      </c>
      <c r="H892">
        <v>0</v>
      </c>
      <c r="I892">
        <v>0</v>
      </c>
      <c r="J892">
        <v>71</v>
      </c>
      <c r="K892">
        <v>0</v>
      </c>
      <c r="L892">
        <v>0</v>
      </c>
      <c r="M892">
        <v>0</v>
      </c>
      <c r="N892">
        <v>0</v>
      </c>
    </row>
    <row r="893" spans="1:14" x14ac:dyDescent="0.2">
      <c r="A893" t="s">
        <v>5771</v>
      </c>
      <c r="B893" t="s">
        <v>84</v>
      </c>
      <c r="C893" t="s">
        <v>232</v>
      </c>
      <c r="D893" t="s">
        <v>4879</v>
      </c>
      <c r="E893">
        <v>110</v>
      </c>
      <c r="F893">
        <v>10</v>
      </c>
      <c r="G893">
        <v>100</v>
      </c>
      <c r="H893">
        <v>0</v>
      </c>
      <c r="I893">
        <v>0</v>
      </c>
      <c r="J893">
        <v>86</v>
      </c>
      <c r="K893">
        <v>0</v>
      </c>
      <c r="L893">
        <v>0</v>
      </c>
      <c r="M893">
        <v>0</v>
      </c>
      <c r="N893">
        <v>0</v>
      </c>
    </row>
    <row r="894" spans="1:14" x14ac:dyDescent="0.2">
      <c r="A894" t="s">
        <v>5772</v>
      </c>
      <c r="B894" t="s">
        <v>84</v>
      </c>
      <c r="C894" t="s">
        <v>233</v>
      </c>
      <c r="D894" t="s">
        <v>4879</v>
      </c>
      <c r="E894">
        <v>126</v>
      </c>
      <c r="F894">
        <v>6</v>
      </c>
      <c r="G894">
        <v>118</v>
      </c>
      <c r="H894">
        <v>1</v>
      </c>
      <c r="I894">
        <v>1</v>
      </c>
      <c r="J894">
        <v>89</v>
      </c>
      <c r="K894">
        <v>0</v>
      </c>
      <c r="L894">
        <v>0</v>
      </c>
      <c r="M894">
        <v>0</v>
      </c>
      <c r="N894">
        <v>0</v>
      </c>
    </row>
    <row r="895" spans="1:14" x14ac:dyDescent="0.2">
      <c r="A895" t="s">
        <v>5773</v>
      </c>
      <c r="B895" t="s">
        <v>84</v>
      </c>
      <c r="C895" t="s">
        <v>234</v>
      </c>
      <c r="D895" t="s">
        <v>4879</v>
      </c>
      <c r="E895">
        <v>63</v>
      </c>
      <c r="F895">
        <v>7</v>
      </c>
      <c r="G895">
        <v>56</v>
      </c>
      <c r="H895">
        <v>0</v>
      </c>
      <c r="I895">
        <v>0</v>
      </c>
      <c r="J895">
        <v>45</v>
      </c>
      <c r="K895">
        <v>0</v>
      </c>
      <c r="L895">
        <v>0</v>
      </c>
      <c r="M895">
        <v>0</v>
      </c>
      <c r="N895">
        <v>0</v>
      </c>
    </row>
    <row r="896" spans="1:14" x14ac:dyDescent="0.2">
      <c r="A896" t="s">
        <v>5774</v>
      </c>
      <c r="B896" t="s">
        <v>84</v>
      </c>
      <c r="C896" t="s">
        <v>235</v>
      </c>
      <c r="D896" t="s">
        <v>4879</v>
      </c>
      <c r="E896">
        <v>78</v>
      </c>
      <c r="F896">
        <v>10</v>
      </c>
      <c r="G896">
        <v>68</v>
      </c>
      <c r="H896">
        <v>0</v>
      </c>
      <c r="I896">
        <v>0</v>
      </c>
      <c r="J896">
        <v>48</v>
      </c>
      <c r="K896">
        <v>0</v>
      </c>
      <c r="L896">
        <v>0</v>
      </c>
      <c r="M896">
        <v>0</v>
      </c>
      <c r="N896">
        <v>0</v>
      </c>
    </row>
    <row r="897" spans="1:14" x14ac:dyDescent="0.2">
      <c r="A897" t="s">
        <v>5775</v>
      </c>
      <c r="B897" t="s">
        <v>84</v>
      </c>
      <c r="C897" t="s">
        <v>236</v>
      </c>
      <c r="D897" t="s">
        <v>4879</v>
      </c>
      <c r="E897">
        <v>36</v>
      </c>
      <c r="F897">
        <v>9</v>
      </c>
      <c r="G897">
        <v>27</v>
      </c>
      <c r="H897">
        <v>0</v>
      </c>
      <c r="I897">
        <v>0</v>
      </c>
      <c r="J897">
        <v>43</v>
      </c>
      <c r="K897">
        <v>0</v>
      </c>
      <c r="L897">
        <v>0</v>
      </c>
      <c r="M897">
        <v>0</v>
      </c>
      <c r="N897">
        <v>0</v>
      </c>
    </row>
    <row r="898" spans="1:14" x14ac:dyDescent="0.2">
      <c r="A898" t="s">
        <v>5776</v>
      </c>
      <c r="B898" t="s">
        <v>84</v>
      </c>
      <c r="C898" t="s">
        <v>237</v>
      </c>
      <c r="D898" t="s">
        <v>4879</v>
      </c>
      <c r="E898">
        <v>91</v>
      </c>
      <c r="F898">
        <v>13</v>
      </c>
      <c r="G898">
        <v>77</v>
      </c>
      <c r="H898">
        <v>1</v>
      </c>
      <c r="I898">
        <v>0</v>
      </c>
      <c r="J898">
        <v>49</v>
      </c>
      <c r="K898">
        <v>0</v>
      </c>
      <c r="L898">
        <v>0</v>
      </c>
      <c r="M898">
        <v>0</v>
      </c>
      <c r="N898">
        <v>0</v>
      </c>
    </row>
    <row r="899" spans="1:14" x14ac:dyDescent="0.2">
      <c r="A899" t="s">
        <v>5777</v>
      </c>
      <c r="B899" t="s">
        <v>84</v>
      </c>
      <c r="C899" t="s">
        <v>238</v>
      </c>
      <c r="D899" t="s">
        <v>4879</v>
      </c>
      <c r="E899">
        <v>114</v>
      </c>
      <c r="F899">
        <v>20</v>
      </c>
      <c r="G899">
        <v>94</v>
      </c>
      <c r="H899">
        <v>0</v>
      </c>
      <c r="I899">
        <v>0</v>
      </c>
      <c r="J899">
        <v>109</v>
      </c>
      <c r="K899">
        <v>0</v>
      </c>
      <c r="L899">
        <v>0</v>
      </c>
      <c r="M899">
        <v>0</v>
      </c>
      <c r="N899">
        <v>0</v>
      </c>
    </row>
    <row r="900" spans="1:14" x14ac:dyDescent="0.2">
      <c r="A900" t="s">
        <v>5778</v>
      </c>
      <c r="B900" t="s">
        <v>84</v>
      </c>
      <c r="C900" t="s">
        <v>239</v>
      </c>
      <c r="D900" t="s">
        <v>4879</v>
      </c>
      <c r="E900">
        <v>121</v>
      </c>
      <c r="F900">
        <v>12</v>
      </c>
      <c r="G900">
        <v>109</v>
      </c>
      <c r="H900">
        <v>0</v>
      </c>
      <c r="I900">
        <v>0</v>
      </c>
      <c r="J900">
        <v>119</v>
      </c>
      <c r="K900">
        <v>0</v>
      </c>
      <c r="L900">
        <v>0</v>
      </c>
      <c r="M900">
        <v>0</v>
      </c>
      <c r="N900">
        <v>0</v>
      </c>
    </row>
    <row r="901" spans="1:14" x14ac:dyDescent="0.2">
      <c r="A901" t="s">
        <v>5779</v>
      </c>
      <c r="B901" t="s">
        <v>84</v>
      </c>
      <c r="C901" t="s">
        <v>240</v>
      </c>
      <c r="D901" t="s">
        <v>4879</v>
      </c>
      <c r="E901">
        <v>74</v>
      </c>
      <c r="F901">
        <v>6</v>
      </c>
      <c r="G901">
        <v>67</v>
      </c>
      <c r="H901">
        <v>1</v>
      </c>
      <c r="I901">
        <v>0</v>
      </c>
      <c r="J901">
        <v>33</v>
      </c>
      <c r="K901">
        <v>0</v>
      </c>
      <c r="L901">
        <v>0</v>
      </c>
      <c r="M901">
        <v>0</v>
      </c>
      <c r="N901">
        <v>0</v>
      </c>
    </row>
    <row r="902" spans="1:14" x14ac:dyDescent="0.2">
      <c r="A902" t="s">
        <v>5780</v>
      </c>
      <c r="B902" t="s">
        <v>84</v>
      </c>
      <c r="C902" t="s">
        <v>241</v>
      </c>
      <c r="D902" t="s">
        <v>4879</v>
      </c>
      <c r="E902">
        <v>111</v>
      </c>
      <c r="F902">
        <v>11</v>
      </c>
      <c r="G902">
        <v>100</v>
      </c>
      <c r="H902">
        <v>0</v>
      </c>
      <c r="I902">
        <v>0</v>
      </c>
      <c r="J902">
        <v>90</v>
      </c>
      <c r="K902">
        <v>0</v>
      </c>
      <c r="L902">
        <v>0</v>
      </c>
      <c r="M902">
        <v>0</v>
      </c>
      <c r="N902">
        <v>0</v>
      </c>
    </row>
    <row r="903" spans="1:14" x14ac:dyDescent="0.2">
      <c r="A903" t="s">
        <v>5781</v>
      </c>
      <c r="B903" t="s">
        <v>84</v>
      </c>
      <c r="C903" t="s">
        <v>242</v>
      </c>
      <c r="D903" t="s">
        <v>4879</v>
      </c>
      <c r="E903">
        <v>132</v>
      </c>
      <c r="F903">
        <v>21</v>
      </c>
      <c r="G903">
        <v>110</v>
      </c>
      <c r="H903">
        <v>1</v>
      </c>
      <c r="I903">
        <v>0</v>
      </c>
      <c r="J903">
        <v>101</v>
      </c>
      <c r="K903">
        <v>0</v>
      </c>
      <c r="L903">
        <v>0</v>
      </c>
      <c r="M903">
        <v>0</v>
      </c>
      <c r="N903">
        <v>0</v>
      </c>
    </row>
    <row r="904" spans="1:14" x14ac:dyDescent="0.2">
      <c r="A904" t="s">
        <v>5782</v>
      </c>
      <c r="B904" t="s">
        <v>84</v>
      </c>
      <c r="C904" t="s">
        <v>243</v>
      </c>
      <c r="D904" t="s">
        <v>4879</v>
      </c>
      <c r="E904">
        <v>91</v>
      </c>
      <c r="F904">
        <v>19</v>
      </c>
      <c r="G904">
        <v>72</v>
      </c>
      <c r="H904">
        <v>0</v>
      </c>
      <c r="I904">
        <v>0</v>
      </c>
      <c r="J904">
        <v>82</v>
      </c>
      <c r="K904">
        <v>0</v>
      </c>
      <c r="L904">
        <v>0</v>
      </c>
      <c r="M904">
        <v>0</v>
      </c>
      <c r="N904">
        <v>0</v>
      </c>
    </row>
    <row r="905" spans="1:14" x14ac:dyDescent="0.2">
      <c r="A905" t="s">
        <v>5783</v>
      </c>
      <c r="B905" t="s">
        <v>84</v>
      </c>
      <c r="C905" t="s">
        <v>244</v>
      </c>
      <c r="D905" t="s">
        <v>4879</v>
      </c>
      <c r="E905">
        <v>220</v>
      </c>
      <c r="F905">
        <v>26</v>
      </c>
      <c r="G905">
        <v>194</v>
      </c>
      <c r="H905">
        <v>0</v>
      </c>
      <c r="I905">
        <v>0</v>
      </c>
      <c r="J905">
        <v>192</v>
      </c>
      <c r="K905">
        <v>0</v>
      </c>
      <c r="L905">
        <v>0</v>
      </c>
      <c r="M905">
        <v>0</v>
      </c>
      <c r="N905">
        <v>0</v>
      </c>
    </row>
    <row r="906" spans="1:14" x14ac:dyDescent="0.2">
      <c r="A906" t="s">
        <v>5784</v>
      </c>
      <c r="B906" t="s">
        <v>84</v>
      </c>
      <c r="C906" t="s">
        <v>245</v>
      </c>
      <c r="D906" t="s">
        <v>4879</v>
      </c>
      <c r="E906">
        <v>118</v>
      </c>
      <c r="F906">
        <v>14</v>
      </c>
      <c r="G906">
        <v>104</v>
      </c>
      <c r="H906">
        <v>0</v>
      </c>
      <c r="I906">
        <v>0</v>
      </c>
      <c r="J906">
        <v>37</v>
      </c>
      <c r="K906">
        <v>0</v>
      </c>
      <c r="L906">
        <v>0</v>
      </c>
      <c r="M906">
        <v>0</v>
      </c>
      <c r="N906">
        <v>0</v>
      </c>
    </row>
    <row r="907" spans="1:14" x14ac:dyDescent="0.2">
      <c r="A907" t="s">
        <v>5785</v>
      </c>
      <c r="B907" t="s">
        <v>84</v>
      </c>
      <c r="C907" t="s">
        <v>246</v>
      </c>
      <c r="D907" t="s">
        <v>4879</v>
      </c>
      <c r="E907">
        <v>204</v>
      </c>
      <c r="F907">
        <v>27</v>
      </c>
      <c r="G907">
        <v>175</v>
      </c>
      <c r="H907">
        <v>2</v>
      </c>
      <c r="I907">
        <v>0</v>
      </c>
      <c r="J907">
        <v>141</v>
      </c>
      <c r="K907">
        <v>0</v>
      </c>
      <c r="L907">
        <v>0</v>
      </c>
      <c r="M907">
        <v>0</v>
      </c>
      <c r="N907">
        <v>0</v>
      </c>
    </row>
    <row r="908" spans="1:14" x14ac:dyDescent="0.2">
      <c r="A908" t="s">
        <v>5786</v>
      </c>
      <c r="B908" t="s">
        <v>84</v>
      </c>
      <c r="C908" t="s">
        <v>247</v>
      </c>
      <c r="D908" t="s">
        <v>4879</v>
      </c>
      <c r="E908">
        <v>438</v>
      </c>
      <c r="F908">
        <v>63</v>
      </c>
      <c r="G908">
        <v>374</v>
      </c>
      <c r="H908">
        <v>1</v>
      </c>
      <c r="I908">
        <v>0</v>
      </c>
      <c r="J908">
        <v>262</v>
      </c>
      <c r="K908">
        <v>0</v>
      </c>
      <c r="L908">
        <v>0</v>
      </c>
      <c r="M908">
        <v>0</v>
      </c>
      <c r="N908">
        <v>0</v>
      </c>
    </row>
    <row r="909" spans="1:14" x14ac:dyDescent="0.2">
      <c r="A909" t="s">
        <v>5787</v>
      </c>
      <c r="B909" t="s">
        <v>84</v>
      </c>
      <c r="C909" t="s">
        <v>248</v>
      </c>
      <c r="D909" t="s">
        <v>4879</v>
      </c>
      <c r="E909">
        <v>43</v>
      </c>
      <c r="F909">
        <v>9</v>
      </c>
      <c r="G909">
        <v>34</v>
      </c>
      <c r="H909">
        <v>0</v>
      </c>
      <c r="I909">
        <v>0</v>
      </c>
      <c r="J909">
        <v>41</v>
      </c>
      <c r="K909">
        <v>0</v>
      </c>
      <c r="L909">
        <v>0</v>
      </c>
      <c r="M909">
        <v>0</v>
      </c>
      <c r="N909">
        <v>0</v>
      </c>
    </row>
    <row r="910" spans="1:14" x14ac:dyDescent="0.2">
      <c r="A910" t="s">
        <v>5788</v>
      </c>
      <c r="B910" t="s">
        <v>84</v>
      </c>
      <c r="C910" t="s">
        <v>249</v>
      </c>
      <c r="D910" t="s">
        <v>4879</v>
      </c>
      <c r="E910">
        <v>103</v>
      </c>
      <c r="F910">
        <v>15</v>
      </c>
      <c r="G910">
        <v>86</v>
      </c>
      <c r="H910">
        <v>2</v>
      </c>
      <c r="I910">
        <v>0</v>
      </c>
      <c r="J910">
        <v>97</v>
      </c>
      <c r="K910">
        <v>0</v>
      </c>
      <c r="L910">
        <v>0</v>
      </c>
      <c r="M910">
        <v>0</v>
      </c>
      <c r="N910">
        <v>0</v>
      </c>
    </row>
    <row r="911" spans="1:14" x14ac:dyDescent="0.2">
      <c r="A911" t="s">
        <v>5789</v>
      </c>
      <c r="B911" t="s">
        <v>84</v>
      </c>
      <c r="C911" t="s">
        <v>250</v>
      </c>
      <c r="D911" t="s">
        <v>4879</v>
      </c>
      <c r="E911">
        <v>261</v>
      </c>
      <c r="F911">
        <v>44</v>
      </c>
      <c r="G911">
        <v>215</v>
      </c>
      <c r="H911">
        <v>2</v>
      </c>
      <c r="I911">
        <v>0</v>
      </c>
      <c r="J911">
        <v>206</v>
      </c>
      <c r="K911">
        <v>0</v>
      </c>
      <c r="L911">
        <v>0</v>
      </c>
      <c r="M911">
        <v>0</v>
      </c>
      <c r="N911">
        <v>0</v>
      </c>
    </row>
    <row r="912" spans="1:14" x14ac:dyDescent="0.2">
      <c r="A912" t="s">
        <v>5790</v>
      </c>
      <c r="B912" t="s">
        <v>84</v>
      </c>
      <c r="C912" t="s">
        <v>251</v>
      </c>
      <c r="D912" t="s">
        <v>4879</v>
      </c>
      <c r="E912">
        <v>90</v>
      </c>
      <c r="F912">
        <v>16</v>
      </c>
      <c r="G912">
        <v>74</v>
      </c>
      <c r="H912">
        <v>0</v>
      </c>
      <c r="I912">
        <v>0</v>
      </c>
      <c r="J912">
        <v>62</v>
      </c>
      <c r="K912">
        <v>0</v>
      </c>
      <c r="L912">
        <v>0</v>
      </c>
      <c r="M912">
        <v>0</v>
      </c>
      <c r="N912">
        <v>0</v>
      </c>
    </row>
    <row r="913" spans="1:14" x14ac:dyDescent="0.2">
      <c r="A913" t="s">
        <v>5791</v>
      </c>
      <c r="B913" t="s">
        <v>84</v>
      </c>
      <c r="C913" t="s">
        <v>252</v>
      </c>
      <c r="D913" t="s">
        <v>4879</v>
      </c>
      <c r="E913">
        <v>137</v>
      </c>
      <c r="F913">
        <v>19</v>
      </c>
      <c r="G913">
        <v>116</v>
      </c>
      <c r="H913">
        <v>2</v>
      </c>
      <c r="I913">
        <v>0</v>
      </c>
      <c r="J913">
        <v>56</v>
      </c>
      <c r="K913">
        <v>0</v>
      </c>
      <c r="L913">
        <v>0</v>
      </c>
      <c r="M913">
        <v>0</v>
      </c>
      <c r="N913">
        <v>0</v>
      </c>
    </row>
    <row r="914" spans="1:14" x14ac:dyDescent="0.2">
      <c r="A914" t="s">
        <v>5792</v>
      </c>
      <c r="B914" t="s">
        <v>84</v>
      </c>
      <c r="C914" t="s">
        <v>253</v>
      </c>
      <c r="D914" t="s">
        <v>4879</v>
      </c>
      <c r="E914">
        <v>123</v>
      </c>
      <c r="F914">
        <v>20</v>
      </c>
      <c r="G914">
        <v>102</v>
      </c>
      <c r="H914">
        <v>1</v>
      </c>
      <c r="I914">
        <v>0</v>
      </c>
      <c r="J914">
        <v>70</v>
      </c>
      <c r="K914">
        <v>0</v>
      </c>
      <c r="L914">
        <v>0</v>
      </c>
      <c r="M914">
        <v>0</v>
      </c>
      <c r="N914">
        <v>0</v>
      </c>
    </row>
    <row r="915" spans="1:14" x14ac:dyDescent="0.2">
      <c r="A915" t="s">
        <v>5793</v>
      </c>
      <c r="B915" t="s">
        <v>84</v>
      </c>
      <c r="C915" t="s">
        <v>254</v>
      </c>
      <c r="D915" t="s">
        <v>4879</v>
      </c>
      <c r="E915">
        <v>48</v>
      </c>
      <c r="F915">
        <v>2</v>
      </c>
      <c r="G915">
        <v>46</v>
      </c>
      <c r="H915">
        <v>0</v>
      </c>
      <c r="I915">
        <v>0</v>
      </c>
      <c r="J915">
        <v>47</v>
      </c>
      <c r="K915">
        <v>0</v>
      </c>
      <c r="L915">
        <v>0</v>
      </c>
      <c r="M915">
        <v>0</v>
      </c>
      <c r="N915">
        <v>0</v>
      </c>
    </row>
    <row r="916" spans="1:14" x14ac:dyDescent="0.2">
      <c r="A916" t="s">
        <v>5794</v>
      </c>
      <c r="B916" t="s">
        <v>84</v>
      </c>
      <c r="C916" t="s">
        <v>255</v>
      </c>
      <c r="D916" t="s">
        <v>4879</v>
      </c>
      <c r="E916">
        <v>184</v>
      </c>
      <c r="F916">
        <v>38</v>
      </c>
      <c r="G916">
        <v>145</v>
      </c>
      <c r="H916">
        <v>0</v>
      </c>
      <c r="I916">
        <v>1</v>
      </c>
      <c r="J916">
        <v>180</v>
      </c>
      <c r="K916">
        <v>0</v>
      </c>
      <c r="L916">
        <v>0</v>
      </c>
      <c r="M916">
        <v>0</v>
      </c>
      <c r="N916">
        <v>0</v>
      </c>
    </row>
    <row r="917" spans="1:14" x14ac:dyDescent="0.2">
      <c r="A917" t="s">
        <v>5795</v>
      </c>
      <c r="B917" t="s">
        <v>84</v>
      </c>
      <c r="C917" t="s">
        <v>256</v>
      </c>
      <c r="D917" t="s">
        <v>4879</v>
      </c>
      <c r="E917">
        <v>79</v>
      </c>
      <c r="F917">
        <v>10</v>
      </c>
      <c r="G917">
        <v>69</v>
      </c>
      <c r="H917">
        <v>0</v>
      </c>
      <c r="I917">
        <v>0</v>
      </c>
      <c r="J917">
        <v>83</v>
      </c>
      <c r="K917">
        <v>0</v>
      </c>
      <c r="L917">
        <v>0</v>
      </c>
      <c r="M917">
        <v>0</v>
      </c>
      <c r="N917">
        <v>0</v>
      </c>
    </row>
    <row r="918" spans="1:14" x14ac:dyDescent="0.2">
      <c r="A918" t="s">
        <v>5796</v>
      </c>
      <c r="B918" t="s">
        <v>84</v>
      </c>
      <c r="C918" t="s">
        <v>105</v>
      </c>
      <c r="D918" t="s">
        <v>4881</v>
      </c>
      <c r="E918">
        <v>132</v>
      </c>
      <c r="F918">
        <v>12</v>
      </c>
      <c r="G918">
        <v>113</v>
      </c>
      <c r="H918">
        <v>7</v>
      </c>
      <c r="I918">
        <v>0</v>
      </c>
      <c r="J918">
        <v>0</v>
      </c>
      <c r="K918">
        <v>0</v>
      </c>
      <c r="L918">
        <v>0</v>
      </c>
      <c r="M918">
        <v>0</v>
      </c>
      <c r="N918">
        <v>0</v>
      </c>
    </row>
    <row r="919" spans="1:14" x14ac:dyDescent="0.2">
      <c r="A919" t="s">
        <v>5797</v>
      </c>
      <c r="B919" t="s">
        <v>84</v>
      </c>
      <c r="C919" t="s">
        <v>106</v>
      </c>
      <c r="D919" t="s">
        <v>4881</v>
      </c>
      <c r="E919">
        <v>296</v>
      </c>
      <c r="F919">
        <v>55</v>
      </c>
      <c r="G919">
        <v>222</v>
      </c>
      <c r="H919">
        <v>14</v>
      </c>
      <c r="I919">
        <v>5</v>
      </c>
      <c r="J919">
        <v>0</v>
      </c>
      <c r="K919">
        <v>0</v>
      </c>
      <c r="L919">
        <v>0</v>
      </c>
      <c r="M919">
        <v>0</v>
      </c>
      <c r="N919">
        <v>0</v>
      </c>
    </row>
    <row r="920" spans="1:14" x14ac:dyDescent="0.2">
      <c r="A920" t="s">
        <v>5798</v>
      </c>
      <c r="B920" t="s">
        <v>84</v>
      </c>
      <c r="C920" t="s">
        <v>107</v>
      </c>
      <c r="D920" t="s">
        <v>4881</v>
      </c>
      <c r="E920">
        <v>162</v>
      </c>
      <c r="F920">
        <v>26</v>
      </c>
      <c r="G920">
        <v>133</v>
      </c>
      <c r="H920">
        <v>3</v>
      </c>
      <c r="I920">
        <v>0</v>
      </c>
      <c r="J920">
        <v>0</v>
      </c>
      <c r="K920">
        <v>0</v>
      </c>
      <c r="L920">
        <v>0</v>
      </c>
      <c r="M920">
        <v>0</v>
      </c>
      <c r="N920">
        <v>0</v>
      </c>
    </row>
    <row r="921" spans="1:14" x14ac:dyDescent="0.2">
      <c r="A921" t="s">
        <v>5799</v>
      </c>
      <c r="B921" t="s">
        <v>84</v>
      </c>
      <c r="C921" t="s">
        <v>108</v>
      </c>
      <c r="D921" t="s">
        <v>4881</v>
      </c>
      <c r="E921">
        <v>130</v>
      </c>
      <c r="F921">
        <v>21</v>
      </c>
      <c r="G921">
        <v>105</v>
      </c>
      <c r="H921">
        <v>3</v>
      </c>
      <c r="I921">
        <v>1</v>
      </c>
      <c r="J921">
        <v>0</v>
      </c>
      <c r="K921">
        <v>0</v>
      </c>
      <c r="L921">
        <v>0</v>
      </c>
      <c r="M921">
        <v>0</v>
      </c>
      <c r="N921">
        <v>0</v>
      </c>
    </row>
    <row r="922" spans="1:14" x14ac:dyDescent="0.2">
      <c r="A922" t="s">
        <v>5800</v>
      </c>
      <c r="B922" t="s">
        <v>84</v>
      </c>
      <c r="C922" t="s">
        <v>109</v>
      </c>
      <c r="D922" t="s">
        <v>4881</v>
      </c>
      <c r="E922">
        <v>135</v>
      </c>
      <c r="F922">
        <v>27</v>
      </c>
      <c r="G922">
        <v>101</v>
      </c>
      <c r="H922">
        <v>7</v>
      </c>
      <c r="I922">
        <v>0</v>
      </c>
      <c r="J922">
        <v>0</v>
      </c>
      <c r="K922">
        <v>0</v>
      </c>
      <c r="L922">
        <v>0</v>
      </c>
      <c r="M922">
        <v>0</v>
      </c>
      <c r="N922">
        <v>0</v>
      </c>
    </row>
    <row r="923" spans="1:14" x14ac:dyDescent="0.2">
      <c r="A923" t="s">
        <v>5801</v>
      </c>
      <c r="B923" t="s">
        <v>84</v>
      </c>
      <c r="C923" t="s">
        <v>110</v>
      </c>
      <c r="D923" t="s">
        <v>4881</v>
      </c>
      <c r="E923">
        <v>305</v>
      </c>
      <c r="F923">
        <v>27</v>
      </c>
      <c r="G923">
        <v>262</v>
      </c>
      <c r="H923">
        <v>10</v>
      </c>
      <c r="I923">
        <v>6</v>
      </c>
      <c r="J923">
        <v>0</v>
      </c>
      <c r="K923">
        <v>0</v>
      </c>
      <c r="L923">
        <v>0</v>
      </c>
      <c r="M923">
        <v>0</v>
      </c>
      <c r="N923">
        <v>0</v>
      </c>
    </row>
    <row r="924" spans="1:14" x14ac:dyDescent="0.2">
      <c r="A924" t="s">
        <v>5802</v>
      </c>
      <c r="B924" t="s">
        <v>84</v>
      </c>
      <c r="C924" t="s">
        <v>111</v>
      </c>
      <c r="D924" t="s">
        <v>4881</v>
      </c>
      <c r="E924">
        <v>589</v>
      </c>
      <c r="F924">
        <v>53</v>
      </c>
      <c r="G924">
        <v>481</v>
      </c>
      <c r="H924">
        <v>33</v>
      </c>
      <c r="I924">
        <v>22</v>
      </c>
      <c r="J924">
        <v>0</v>
      </c>
      <c r="K924">
        <v>0</v>
      </c>
      <c r="L924">
        <v>0</v>
      </c>
      <c r="M924">
        <v>0</v>
      </c>
      <c r="N924">
        <v>0</v>
      </c>
    </row>
    <row r="925" spans="1:14" x14ac:dyDescent="0.2">
      <c r="A925" t="s">
        <v>5803</v>
      </c>
      <c r="B925" t="s">
        <v>84</v>
      </c>
      <c r="C925" t="s">
        <v>112</v>
      </c>
      <c r="D925" t="s">
        <v>4881</v>
      </c>
      <c r="E925">
        <v>97</v>
      </c>
      <c r="F925">
        <v>11</v>
      </c>
      <c r="G925">
        <v>80</v>
      </c>
      <c r="H925">
        <v>3</v>
      </c>
      <c r="I925">
        <v>3</v>
      </c>
      <c r="J925">
        <v>0</v>
      </c>
      <c r="K925">
        <v>0</v>
      </c>
      <c r="L925">
        <v>0</v>
      </c>
      <c r="M925">
        <v>0</v>
      </c>
      <c r="N925">
        <v>0</v>
      </c>
    </row>
    <row r="926" spans="1:14" x14ac:dyDescent="0.2">
      <c r="A926" t="s">
        <v>5804</v>
      </c>
      <c r="B926" t="s">
        <v>84</v>
      </c>
      <c r="C926" t="s">
        <v>113</v>
      </c>
      <c r="D926" t="s">
        <v>4881</v>
      </c>
      <c r="E926">
        <v>67</v>
      </c>
      <c r="F926">
        <v>8</v>
      </c>
      <c r="G926">
        <v>57</v>
      </c>
      <c r="H926">
        <v>1</v>
      </c>
      <c r="I926">
        <v>1</v>
      </c>
      <c r="J926">
        <v>0</v>
      </c>
      <c r="K926">
        <v>0</v>
      </c>
      <c r="L926">
        <v>0</v>
      </c>
      <c r="M926">
        <v>0</v>
      </c>
      <c r="N926">
        <v>0</v>
      </c>
    </row>
    <row r="927" spans="1:14" x14ac:dyDescent="0.2">
      <c r="A927" t="s">
        <v>5805</v>
      </c>
      <c r="B927" t="s">
        <v>84</v>
      </c>
      <c r="C927" t="s">
        <v>114</v>
      </c>
      <c r="D927" t="s">
        <v>4881</v>
      </c>
      <c r="E927">
        <v>158</v>
      </c>
      <c r="F927">
        <v>23</v>
      </c>
      <c r="G927">
        <v>128</v>
      </c>
      <c r="H927">
        <v>6</v>
      </c>
      <c r="I927">
        <v>1</v>
      </c>
      <c r="J927">
        <v>0</v>
      </c>
      <c r="K927">
        <v>0</v>
      </c>
      <c r="L927">
        <v>0</v>
      </c>
      <c r="M927">
        <v>0</v>
      </c>
      <c r="N927">
        <v>0</v>
      </c>
    </row>
    <row r="928" spans="1:14" x14ac:dyDescent="0.2">
      <c r="A928" t="s">
        <v>5806</v>
      </c>
      <c r="B928" t="s">
        <v>84</v>
      </c>
      <c r="C928" t="s">
        <v>115</v>
      </c>
      <c r="D928" t="s">
        <v>4881</v>
      </c>
      <c r="E928">
        <v>262</v>
      </c>
      <c r="F928">
        <v>33</v>
      </c>
      <c r="G928">
        <v>227</v>
      </c>
      <c r="H928">
        <v>2</v>
      </c>
      <c r="I928">
        <v>0</v>
      </c>
      <c r="J928">
        <v>0</v>
      </c>
      <c r="K928">
        <v>0</v>
      </c>
      <c r="L928">
        <v>0</v>
      </c>
      <c r="M928">
        <v>0</v>
      </c>
      <c r="N928">
        <v>0</v>
      </c>
    </row>
    <row r="929" spans="1:14" x14ac:dyDescent="0.2">
      <c r="A929" t="s">
        <v>5807</v>
      </c>
      <c r="B929" t="s">
        <v>84</v>
      </c>
      <c r="C929" t="s">
        <v>116</v>
      </c>
      <c r="D929" t="s">
        <v>4881</v>
      </c>
      <c r="E929">
        <v>167</v>
      </c>
      <c r="F929">
        <v>30</v>
      </c>
      <c r="G929">
        <v>136</v>
      </c>
      <c r="H929">
        <v>0</v>
      </c>
      <c r="I929">
        <v>1</v>
      </c>
      <c r="J929">
        <v>0</v>
      </c>
      <c r="K929">
        <v>0</v>
      </c>
      <c r="L929">
        <v>0</v>
      </c>
      <c r="M929">
        <v>0</v>
      </c>
      <c r="N929">
        <v>0</v>
      </c>
    </row>
    <row r="930" spans="1:14" x14ac:dyDescent="0.2">
      <c r="A930" t="s">
        <v>5808</v>
      </c>
      <c r="B930" t="s">
        <v>84</v>
      </c>
      <c r="C930" t="s">
        <v>117</v>
      </c>
      <c r="D930" t="s">
        <v>4881</v>
      </c>
      <c r="E930">
        <v>381</v>
      </c>
      <c r="F930">
        <v>66</v>
      </c>
      <c r="G930">
        <v>308</v>
      </c>
      <c r="H930">
        <v>2</v>
      </c>
      <c r="I930">
        <v>5</v>
      </c>
      <c r="J930">
        <v>0</v>
      </c>
      <c r="K930">
        <v>0</v>
      </c>
      <c r="L930">
        <v>0</v>
      </c>
      <c r="M930">
        <v>0</v>
      </c>
      <c r="N930">
        <v>0</v>
      </c>
    </row>
    <row r="931" spans="1:14" x14ac:dyDescent="0.2">
      <c r="A931" t="s">
        <v>5809</v>
      </c>
      <c r="B931" t="s">
        <v>84</v>
      </c>
      <c r="C931" t="s">
        <v>118</v>
      </c>
      <c r="D931" t="s">
        <v>4881</v>
      </c>
      <c r="E931">
        <v>184</v>
      </c>
      <c r="F931">
        <v>21</v>
      </c>
      <c r="G931">
        <v>157</v>
      </c>
      <c r="H931">
        <v>5</v>
      </c>
      <c r="I931">
        <v>1</v>
      </c>
      <c r="J931">
        <v>0</v>
      </c>
      <c r="K931">
        <v>0</v>
      </c>
      <c r="L931">
        <v>0</v>
      </c>
      <c r="M931">
        <v>0</v>
      </c>
      <c r="N931">
        <v>0</v>
      </c>
    </row>
    <row r="932" spans="1:14" x14ac:dyDescent="0.2">
      <c r="A932" t="s">
        <v>5810</v>
      </c>
      <c r="B932" t="s">
        <v>84</v>
      </c>
      <c r="C932" t="s">
        <v>119</v>
      </c>
      <c r="D932" t="s">
        <v>4881</v>
      </c>
      <c r="E932">
        <v>153</v>
      </c>
      <c r="F932">
        <v>35</v>
      </c>
      <c r="G932">
        <v>110</v>
      </c>
      <c r="H932">
        <v>4</v>
      </c>
      <c r="I932">
        <v>4</v>
      </c>
      <c r="J932">
        <v>0</v>
      </c>
      <c r="K932">
        <v>0</v>
      </c>
      <c r="L932">
        <v>0</v>
      </c>
      <c r="M932">
        <v>0</v>
      </c>
      <c r="N932">
        <v>0</v>
      </c>
    </row>
    <row r="933" spans="1:14" x14ac:dyDescent="0.2">
      <c r="A933" t="s">
        <v>5811</v>
      </c>
      <c r="B933" t="s">
        <v>84</v>
      </c>
      <c r="C933" t="s">
        <v>120</v>
      </c>
      <c r="D933" t="s">
        <v>4881</v>
      </c>
      <c r="E933">
        <v>318</v>
      </c>
      <c r="F933">
        <v>47</v>
      </c>
      <c r="G933">
        <v>258</v>
      </c>
      <c r="H933">
        <v>10</v>
      </c>
      <c r="I933">
        <v>3</v>
      </c>
      <c r="J933">
        <v>0</v>
      </c>
      <c r="K933">
        <v>0</v>
      </c>
      <c r="L933">
        <v>0</v>
      </c>
      <c r="M933">
        <v>0</v>
      </c>
      <c r="N933">
        <v>0</v>
      </c>
    </row>
    <row r="934" spans="1:14" x14ac:dyDescent="0.2">
      <c r="A934" t="s">
        <v>5812</v>
      </c>
      <c r="B934" t="s">
        <v>84</v>
      </c>
      <c r="C934" t="s">
        <v>121</v>
      </c>
      <c r="D934" t="s">
        <v>4881</v>
      </c>
      <c r="E934">
        <v>444</v>
      </c>
      <c r="F934">
        <v>77</v>
      </c>
      <c r="G934">
        <v>358</v>
      </c>
      <c r="H934">
        <v>9</v>
      </c>
      <c r="I934">
        <v>0</v>
      </c>
      <c r="J934">
        <v>0</v>
      </c>
      <c r="K934">
        <v>0</v>
      </c>
      <c r="L934">
        <v>0</v>
      </c>
      <c r="M934">
        <v>0</v>
      </c>
      <c r="N934">
        <v>0</v>
      </c>
    </row>
    <row r="935" spans="1:14" x14ac:dyDescent="0.2">
      <c r="A935" t="s">
        <v>5813</v>
      </c>
      <c r="B935" t="s">
        <v>84</v>
      </c>
      <c r="C935" t="s">
        <v>122</v>
      </c>
      <c r="D935" t="s">
        <v>4881</v>
      </c>
      <c r="E935">
        <v>513</v>
      </c>
      <c r="F935">
        <v>76</v>
      </c>
      <c r="G935">
        <v>424</v>
      </c>
      <c r="H935">
        <v>9</v>
      </c>
      <c r="I935">
        <v>4</v>
      </c>
      <c r="J935">
        <v>0</v>
      </c>
      <c r="K935">
        <v>0</v>
      </c>
      <c r="L935">
        <v>0</v>
      </c>
      <c r="M935">
        <v>0</v>
      </c>
      <c r="N935">
        <v>0</v>
      </c>
    </row>
    <row r="936" spans="1:14" x14ac:dyDescent="0.2">
      <c r="A936" t="s">
        <v>5814</v>
      </c>
      <c r="B936" t="s">
        <v>84</v>
      </c>
      <c r="C936" t="s">
        <v>123</v>
      </c>
      <c r="D936" t="s">
        <v>4881</v>
      </c>
      <c r="E936">
        <v>127</v>
      </c>
      <c r="F936">
        <v>22</v>
      </c>
      <c r="G936">
        <v>103</v>
      </c>
      <c r="H936">
        <v>2</v>
      </c>
      <c r="I936">
        <v>0</v>
      </c>
      <c r="J936">
        <v>0</v>
      </c>
      <c r="K936">
        <v>0</v>
      </c>
      <c r="L936">
        <v>0</v>
      </c>
      <c r="M936">
        <v>0</v>
      </c>
      <c r="N936">
        <v>0</v>
      </c>
    </row>
    <row r="937" spans="1:14" x14ac:dyDescent="0.2">
      <c r="A937" t="s">
        <v>5815</v>
      </c>
      <c r="B937" t="s">
        <v>84</v>
      </c>
      <c r="C937" t="s">
        <v>124</v>
      </c>
      <c r="D937" t="s">
        <v>4881</v>
      </c>
      <c r="E937">
        <v>146</v>
      </c>
      <c r="F937">
        <v>33</v>
      </c>
      <c r="G937">
        <v>111</v>
      </c>
      <c r="H937">
        <v>0</v>
      </c>
      <c r="I937">
        <v>2</v>
      </c>
      <c r="J937">
        <v>0</v>
      </c>
      <c r="K937">
        <v>0</v>
      </c>
      <c r="L937">
        <v>0</v>
      </c>
      <c r="M937">
        <v>0</v>
      </c>
      <c r="N937">
        <v>0</v>
      </c>
    </row>
    <row r="938" spans="1:14" x14ac:dyDescent="0.2">
      <c r="A938" t="s">
        <v>5816</v>
      </c>
      <c r="B938" t="s">
        <v>84</v>
      </c>
      <c r="C938" t="s">
        <v>125</v>
      </c>
      <c r="D938" t="s">
        <v>4881</v>
      </c>
      <c r="E938">
        <v>585</v>
      </c>
      <c r="F938">
        <v>125</v>
      </c>
      <c r="G938">
        <v>447</v>
      </c>
      <c r="H938">
        <v>8</v>
      </c>
      <c r="I938">
        <v>5</v>
      </c>
      <c r="J938">
        <v>0</v>
      </c>
      <c r="K938">
        <v>0</v>
      </c>
      <c r="L938">
        <v>0</v>
      </c>
      <c r="M938">
        <v>0</v>
      </c>
      <c r="N938">
        <v>0</v>
      </c>
    </row>
    <row r="939" spans="1:14" x14ac:dyDescent="0.2">
      <c r="A939" t="s">
        <v>5817</v>
      </c>
      <c r="B939" t="s">
        <v>84</v>
      </c>
      <c r="C939" t="s">
        <v>126</v>
      </c>
      <c r="D939" t="s">
        <v>4881</v>
      </c>
      <c r="E939">
        <v>157</v>
      </c>
      <c r="F939">
        <v>23</v>
      </c>
      <c r="G939">
        <v>129</v>
      </c>
      <c r="H939">
        <v>4</v>
      </c>
      <c r="I939">
        <v>1</v>
      </c>
      <c r="J939">
        <v>0</v>
      </c>
      <c r="K939">
        <v>0</v>
      </c>
      <c r="L939">
        <v>0</v>
      </c>
      <c r="M939">
        <v>0</v>
      </c>
      <c r="N939">
        <v>0</v>
      </c>
    </row>
    <row r="940" spans="1:14" x14ac:dyDescent="0.2">
      <c r="A940" t="s">
        <v>5818</v>
      </c>
      <c r="B940" t="s">
        <v>84</v>
      </c>
      <c r="C940" t="s">
        <v>127</v>
      </c>
      <c r="D940" t="s">
        <v>4881</v>
      </c>
      <c r="E940">
        <v>308</v>
      </c>
      <c r="F940">
        <v>46</v>
      </c>
      <c r="G940">
        <v>252</v>
      </c>
      <c r="H940">
        <v>6</v>
      </c>
      <c r="I940">
        <v>4</v>
      </c>
      <c r="J940">
        <v>0</v>
      </c>
      <c r="K940">
        <v>0</v>
      </c>
      <c r="L940">
        <v>0</v>
      </c>
      <c r="M940">
        <v>0</v>
      </c>
      <c r="N940">
        <v>0</v>
      </c>
    </row>
    <row r="941" spans="1:14" x14ac:dyDescent="0.2">
      <c r="A941" t="s">
        <v>5819</v>
      </c>
      <c r="B941" t="s">
        <v>84</v>
      </c>
      <c r="C941" t="s">
        <v>128</v>
      </c>
      <c r="D941" t="s">
        <v>4881</v>
      </c>
      <c r="E941">
        <v>241</v>
      </c>
      <c r="F941">
        <v>41</v>
      </c>
      <c r="G941">
        <v>193</v>
      </c>
      <c r="H941">
        <v>5</v>
      </c>
      <c r="I941">
        <v>2</v>
      </c>
      <c r="J941">
        <v>0</v>
      </c>
      <c r="K941">
        <v>0</v>
      </c>
      <c r="L941">
        <v>0</v>
      </c>
      <c r="M941">
        <v>0</v>
      </c>
      <c r="N941">
        <v>0</v>
      </c>
    </row>
    <row r="942" spans="1:14" x14ac:dyDescent="0.2">
      <c r="A942" t="s">
        <v>5820</v>
      </c>
      <c r="B942" t="s">
        <v>84</v>
      </c>
      <c r="C942" t="s">
        <v>129</v>
      </c>
      <c r="D942" t="s">
        <v>4881</v>
      </c>
      <c r="E942">
        <v>237</v>
      </c>
      <c r="F942">
        <v>39</v>
      </c>
      <c r="G942">
        <v>192</v>
      </c>
      <c r="H942">
        <v>4</v>
      </c>
      <c r="I942">
        <v>2</v>
      </c>
      <c r="J942">
        <v>0</v>
      </c>
      <c r="K942">
        <v>0</v>
      </c>
      <c r="L942">
        <v>0</v>
      </c>
      <c r="M942">
        <v>0</v>
      </c>
      <c r="N942">
        <v>0</v>
      </c>
    </row>
    <row r="943" spans="1:14" x14ac:dyDescent="0.2">
      <c r="A943" t="s">
        <v>5821</v>
      </c>
      <c r="B943" t="s">
        <v>84</v>
      </c>
      <c r="C943" t="s">
        <v>130</v>
      </c>
      <c r="D943" t="s">
        <v>4881</v>
      </c>
      <c r="E943">
        <v>6</v>
      </c>
      <c r="F943">
        <v>2</v>
      </c>
      <c r="G943">
        <v>4</v>
      </c>
      <c r="H943">
        <v>0</v>
      </c>
      <c r="I943">
        <v>0</v>
      </c>
      <c r="J943">
        <v>0</v>
      </c>
      <c r="K943">
        <v>0</v>
      </c>
      <c r="L943">
        <v>0</v>
      </c>
      <c r="M943">
        <v>0</v>
      </c>
      <c r="N943">
        <v>0</v>
      </c>
    </row>
    <row r="944" spans="1:14" x14ac:dyDescent="0.2">
      <c r="A944" t="s">
        <v>5822</v>
      </c>
      <c r="B944" t="s">
        <v>84</v>
      </c>
      <c r="C944" t="s">
        <v>131</v>
      </c>
      <c r="D944" t="s">
        <v>4881</v>
      </c>
      <c r="E944">
        <v>338</v>
      </c>
      <c r="F944">
        <v>70</v>
      </c>
      <c r="G944">
        <v>258</v>
      </c>
      <c r="H944">
        <v>8</v>
      </c>
      <c r="I944">
        <v>2</v>
      </c>
      <c r="J944">
        <v>0</v>
      </c>
      <c r="K944">
        <v>0</v>
      </c>
      <c r="L944">
        <v>0</v>
      </c>
      <c r="M944">
        <v>0</v>
      </c>
      <c r="N944">
        <v>0</v>
      </c>
    </row>
    <row r="945" spans="1:14" x14ac:dyDescent="0.2">
      <c r="A945" t="s">
        <v>5823</v>
      </c>
      <c r="B945" t="s">
        <v>84</v>
      </c>
      <c r="C945" t="s">
        <v>132</v>
      </c>
      <c r="D945" t="s">
        <v>4881</v>
      </c>
      <c r="E945">
        <v>253</v>
      </c>
      <c r="F945">
        <v>26</v>
      </c>
      <c r="G945">
        <v>218</v>
      </c>
      <c r="H945">
        <v>5</v>
      </c>
      <c r="I945">
        <v>4</v>
      </c>
      <c r="J945">
        <v>0</v>
      </c>
      <c r="K945">
        <v>0</v>
      </c>
      <c r="L945">
        <v>0</v>
      </c>
      <c r="M945">
        <v>0</v>
      </c>
      <c r="N945">
        <v>0</v>
      </c>
    </row>
    <row r="946" spans="1:14" x14ac:dyDescent="0.2">
      <c r="A946" t="s">
        <v>5824</v>
      </c>
      <c r="B946" t="s">
        <v>84</v>
      </c>
      <c r="C946" t="s">
        <v>133</v>
      </c>
      <c r="D946" t="s">
        <v>4881</v>
      </c>
      <c r="E946">
        <v>366</v>
      </c>
      <c r="F946">
        <v>34</v>
      </c>
      <c r="G946">
        <v>309</v>
      </c>
      <c r="H946">
        <v>19</v>
      </c>
      <c r="I946">
        <v>4</v>
      </c>
      <c r="J946">
        <v>0</v>
      </c>
      <c r="K946">
        <v>0</v>
      </c>
      <c r="L946">
        <v>0</v>
      </c>
      <c r="M946">
        <v>0</v>
      </c>
      <c r="N946">
        <v>0</v>
      </c>
    </row>
    <row r="947" spans="1:14" x14ac:dyDescent="0.2">
      <c r="A947" t="s">
        <v>5825</v>
      </c>
      <c r="B947" t="s">
        <v>84</v>
      </c>
      <c r="C947" t="s">
        <v>134</v>
      </c>
      <c r="D947" t="s">
        <v>4881</v>
      </c>
      <c r="E947">
        <v>217</v>
      </c>
      <c r="F947">
        <v>42</v>
      </c>
      <c r="G947">
        <v>170</v>
      </c>
      <c r="H947">
        <v>4</v>
      </c>
      <c r="I947">
        <v>1</v>
      </c>
      <c r="J947">
        <v>0</v>
      </c>
      <c r="K947">
        <v>0</v>
      </c>
      <c r="L947">
        <v>0</v>
      </c>
      <c r="M947">
        <v>0</v>
      </c>
      <c r="N947">
        <v>0</v>
      </c>
    </row>
    <row r="948" spans="1:14" x14ac:dyDescent="0.2">
      <c r="A948" t="s">
        <v>5826</v>
      </c>
      <c r="B948" t="s">
        <v>84</v>
      </c>
      <c r="C948" t="s">
        <v>135</v>
      </c>
      <c r="D948" t="s">
        <v>4881</v>
      </c>
      <c r="E948">
        <v>77</v>
      </c>
      <c r="F948">
        <v>8</v>
      </c>
      <c r="G948">
        <v>68</v>
      </c>
      <c r="H948">
        <v>1</v>
      </c>
      <c r="I948">
        <v>0</v>
      </c>
      <c r="J948">
        <v>0</v>
      </c>
      <c r="K948">
        <v>0</v>
      </c>
      <c r="L948">
        <v>0</v>
      </c>
      <c r="M948">
        <v>0</v>
      </c>
      <c r="N948">
        <v>0</v>
      </c>
    </row>
    <row r="949" spans="1:14" x14ac:dyDescent="0.2">
      <c r="A949" t="s">
        <v>5827</v>
      </c>
      <c r="B949" t="s">
        <v>84</v>
      </c>
      <c r="C949" t="s">
        <v>136</v>
      </c>
      <c r="D949" t="s">
        <v>4881</v>
      </c>
      <c r="E949">
        <v>160</v>
      </c>
      <c r="F949">
        <v>8</v>
      </c>
      <c r="G949">
        <v>146</v>
      </c>
      <c r="H949">
        <v>5</v>
      </c>
      <c r="I949">
        <v>1</v>
      </c>
      <c r="J949">
        <v>0</v>
      </c>
      <c r="K949">
        <v>0</v>
      </c>
      <c r="L949">
        <v>0</v>
      </c>
      <c r="M949">
        <v>0</v>
      </c>
      <c r="N949">
        <v>0</v>
      </c>
    </row>
    <row r="950" spans="1:14" x14ac:dyDescent="0.2">
      <c r="A950" t="s">
        <v>5828</v>
      </c>
      <c r="B950" t="s">
        <v>84</v>
      </c>
      <c r="C950" t="s">
        <v>137</v>
      </c>
      <c r="D950" t="s">
        <v>4881</v>
      </c>
      <c r="E950">
        <v>497</v>
      </c>
      <c r="F950">
        <v>38</v>
      </c>
      <c r="G950">
        <v>450</v>
      </c>
      <c r="H950">
        <v>5</v>
      </c>
      <c r="I950">
        <v>4</v>
      </c>
      <c r="J950">
        <v>0</v>
      </c>
      <c r="K950">
        <v>0</v>
      </c>
      <c r="L950">
        <v>0</v>
      </c>
      <c r="M950">
        <v>0</v>
      </c>
      <c r="N950">
        <v>0</v>
      </c>
    </row>
    <row r="951" spans="1:14" x14ac:dyDescent="0.2">
      <c r="A951" t="s">
        <v>5829</v>
      </c>
      <c r="B951" t="s">
        <v>84</v>
      </c>
      <c r="C951" t="s">
        <v>138</v>
      </c>
      <c r="D951" t="s">
        <v>4881</v>
      </c>
      <c r="E951">
        <v>505</v>
      </c>
      <c r="F951">
        <v>74</v>
      </c>
      <c r="G951">
        <v>417</v>
      </c>
      <c r="H951">
        <v>10</v>
      </c>
      <c r="I951">
        <v>4</v>
      </c>
      <c r="J951">
        <v>0</v>
      </c>
      <c r="K951">
        <v>0</v>
      </c>
      <c r="L951">
        <v>0</v>
      </c>
      <c r="M951">
        <v>0</v>
      </c>
      <c r="N951">
        <v>0</v>
      </c>
    </row>
    <row r="952" spans="1:14" x14ac:dyDescent="0.2">
      <c r="A952" t="s">
        <v>5830</v>
      </c>
      <c r="B952" t="s">
        <v>84</v>
      </c>
      <c r="C952" t="s">
        <v>139</v>
      </c>
      <c r="D952" t="s">
        <v>4881</v>
      </c>
      <c r="E952">
        <v>242</v>
      </c>
      <c r="F952">
        <v>22</v>
      </c>
      <c r="G952">
        <v>215</v>
      </c>
      <c r="H952">
        <v>4</v>
      </c>
      <c r="I952">
        <v>1</v>
      </c>
      <c r="J952">
        <v>0</v>
      </c>
      <c r="K952">
        <v>0</v>
      </c>
      <c r="L952">
        <v>0</v>
      </c>
      <c r="M952">
        <v>0</v>
      </c>
      <c r="N952">
        <v>0</v>
      </c>
    </row>
    <row r="953" spans="1:14" x14ac:dyDescent="0.2">
      <c r="A953" t="s">
        <v>5831</v>
      </c>
      <c r="B953" t="s">
        <v>84</v>
      </c>
      <c r="C953" t="s">
        <v>140</v>
      </c>
      <c r="D953" t="s">
        <v>4881</v>
      </c>
      <c r="E953">
        <v>224</v>
      </c>
      <c r="F953">
        <v>29</v>
      </c>
      <c r="G953">
        <v>193</v>
      </c>
      <c r="H953">
        <v>2</v>
      </c>
      <c r="I953">
        <v>0</v>
      </c>
      <c r="J953">
        <v>0</v>
      </c>
      <c r="K953">
        <v>0</v>
      </c>
      <c r="L953">
        <v>0</v>
      </c>
      <c r="M953">
        <v>0</v>
      </c>
      <c r="N953">
        <v>0</v>
      </c>
    </row>
    <row r="954" spans="1:14" x14ac:dyDescent="0.2">
      <c r="A954" t="s">
        <v>5832</v>
      </c>
      <c r="B954" t="s">
        <v>84</v>
      </c>
      <c r="C954" t="s">
        <v>141</v>
      </c>
      <c r="D954" t="s">
        <v>4881</v>
      </c>
      <c r="E954">
        <v>148</v>
      </c>
      <c r="F954">
        <v>28</v>
      </c>
      <c r="G954">
        <v>114</v>
      </c>
      <c r="H954">
        <v>4</v>
      </c>
      <c r="I954">
        <v>2</v>
      </c>
      <c r="J954">
        <v>0</v>
      </c>
      <c r="K954">
        <v>0</v>
      </c>
      <c r="L954">
        <v>0</v>
      </c>
      <c r="M954">
        <v>0</v>
      </c>
      <c r="N954">
        <v>0</v>
      </c>
    </row>
    <row r="955" spans="1:14" x14ac:dyDescent="0.2">
      <c r="A955" t="s">
        <v>5833</v>
      </c>
      <c r="B955" t="s">
        <v>84</v>
      </c>
      <c r="C955" t="s">
        <v>142</v>
      </c>
      <c r="D955" t="s">
        <v>4881</v>
      </c>
      <c r="E955">
        <v>278</v>
      </c>
      <c r="F955">
        <v>36</v>
      </c>
      <c r="G955">
        <v>231</v>
      </c>
      <c r="H955">
        <v>10</v>
      </c>
      <c r="I955">
        <v>1</v>
      </c>
      <c r="J955">
        <v>0</v>
      </c>
      <c r="K955">
        <v>0</v>
      </c>
      <c r="L955">
        <v>0</v>
      </c>
      <c r="M955">
        <v>0</v>
      </c>
      <c r="N955">
        <v>0</v>
      </c>
    </row>
    <row r="956" spans="1:14" x14ac:dyDescent="0.2">
      <c r="A956" t="s">
        <v>5834</v>
      </c>
      <c r="B956" t="s">
        <v>84</v>
      </c>
      <c r="C956" t="s">
        <v>143</v>
      </c>
      <c r="D956" t="s">
        <v>4881</v>
      </c>
      <c r="E956">
        <v>240</v>
      </c>
      <c r="F956">
        <v>19</v>
      </c>
      <c r="G956">
        <v>206</v>
      </c>
      <c r="H956">
        <v>10</v>
      </c>
      <c r="I956">
        <v>5</v>
      </c>
      <c r="J956">
        <v>0</v>
      </c>
      <c r="K956">
        <v>0</v>
      </c>
      <c r="L956">
        <v>0</v>
      </c>
      <c r="M956">
        <v>0</v>
      </c>
      <c r="N956">
        <v>0</v>
      </c>
    </row>
    <row r="957" spans="1:14" x14ac:dyDescent="0.2">
      <c r="A957" t="s">
        <v>5835</v>
      </c>
      <c r="B957" t="s">
        <v>84</v>
      </c>
      <c r="C957" t="s">
        <v>144</v>
      </c>
      <c r="D957" t="s">
        <v>4881</v>
      </c>
      <c r="E957">
        <v>223</v>
      </c>
      <c r="F957">
        <v>33</v>
      </c>
      <c r="G957">
        <v>184</v>
      </c>
      <c r="H957">
        <v>4</v>
      </c>
      <c r="I957">
        <v>2</v>
      </c>
      <c r="J957">
        <v>0</v>
      </c>
      <c r="K957">
        <v>0</v>
      </c>
      <c r="L957">
        <v>0</v>
      </c>
      <c r="M957">
        <v>0</v>
      </c>
      <c r="N957">
        <v>0</v>
      </c>
    </row>
    <row r="958" spans="1:14" x14ac:dyDescent="0.2">
      <c r="A958" t="s">
        <v>5836</v>
      </c>
      <c r="B958" t="s">
        <v>84</v>
      </c>
      <c r="C958" t="s">
        <v>145</v>
      </c>
      <c r="D958" t="s">
        <v>4881</v>
      </c>
      <c r="E958">
        <v>293</v>
      </c>
      <c r="F958">
        <v>53</v>
      </c>
      <c r="G958">
        <v>233</v>
      </c>
      <c r="H958">
        <v>5</v>
      </c>
      <c r="I958">
        <v>2</v>
      </c>
      <c r="J958">
        <v>0</v>
      </c>
      <c r="K958">
        <v>0</v>
      </c>
      <c r="L958">
        <v>0</v>
      </c>
      <c r="M958">
        <v>0</v>
      </c>
      <c r="N958">
        <v>0</v>
      </c>
    </row>
    <row r="959" spans="1:14" x14ac:dyDescent="0.2">
      <c r="A959" t="s">
        <v>5837</v>
      </c>
      <c r="B959" t="s">
        <v>84</v>
      </c>
      <c r="C959" t="s">
        <v>146</v>
      </c>
      <c r="D959" t="s">
        <v>4881</v>
      </c>
      <c r="E959">
        <v>237</v>
      </c>
      <c r="F959">
        <v>25</v>
      </c>
      <c r="G959">
        <v>202</v>
      </c>
      <c r="H959">
        <v>6</v>
      </c>
      <c r="I959">
        <v>4</v>
      </c>
      <c r="J959">
        <v>0</v>
      </c>
      <c r="K959">
        <v>0</v>
      </c>
      <c r="L959">
        <v>0</v>
      </c>
      <c r="M959">
        <v>0</v>
      </c>
      <c r="N959">
        <v>0</v>
      </c>
    </row>
    <row r="960" spans="1:14" x14ac:dyDescent="0.2">
      <c r="A960" t="s">
        <v>5838</v>
      </c>
      <c r="B960" t="s">
        <v>84</v>
      </c>
      <c r="C960" t="s">
        <v>147</v>
      </c>
      <c r="D960" t="s">
        <v>4881</v>
      </c>
      <c r="E960">
        <v>1075</v>
      </c>
      <c r="F960">
        <v>188</v>
      </c>
      <c r="G960">
        <v>845</v>
      </c>
      <c r="H960">
        <v>28</v>
      </c>
      <c r="I960">
        <v>14</v>
      </c>
      <c r="J960">
        <v>0</v>
      </c>
      <c r="K960">
        <v>0</v>
      </c>
      <c r="L960">
        <v>0</v>
      </c>
      <c r="M960">
        <v>0</v>
      </c>
      <c r="N960">
        <v>0</v>
      </c>
    </row>
    <row r="961" spans="1:14" x14ac:dyDescent="0.2">
      <c r="A961" t="s">
        <v>5839</v>
      </c>
      <c r="B961" t="s">
        <v>84</v>
      </c>
      <c r="C961" t="s">
        <v>148</v>
      </c>
      <c r="D961" t="s">
        <v>4881</v>
      </c>
      <c r="E961">
        <v>105</v>
      </c>
      <c r="F961">
        <v>14</v>
      </c>
      <c r="G961">
        <v>86</v>
      </c>
      <c r="H961">
        <v>4</v>
      </c>
      <c r="I961">
        <v>1</v>
      </c>
      <c r="J961">
        <v>0</v>
      </c>
      <c r="K961">
        <v>0</v>
      </c>
      <c r="L961">
        <v>0</v>
      </c>
      <c r="M961">
        <v>0</v>
      </c>
      <c r="N961">
        <v>0</v>
      </c>
    </row>
    <row r="962" spans="1:14" x14ac:dyDescent="0.2">
      <c r="A962" t="s">
        <v>5840</v>
      </c>
      <c r="B962" t="s">
        <v>84</v>
      </c>
      <c r="C962" t="s">
        <v>149</v>
      </c>
      <c r="D962" t="s">
        <v>4881</v>
      </c>
      <c r="E962">
        <v>470</v>
      </c>
      <c r="F962">
        <v>55</v>
      </c>
      <c r="G962">
        <v>398</v>
      </c>
      <c r="H962">
        <v>7</v>
      </c>
      <c r="I962">
        <v>10</v>
      </c>
      <c r="J962">
        <v>0</v>
      </c>
      <c r="K962">
        <v>0</v>
      </c>
      <c r="L962">
        <v>0</v>
      </c>
      <c r="M962">
        <v>0</v>
      </c>
      <c r="N962">
        <v>0</v>
      </c>
    </row>
    <row r="963" spans="1:14" x14ac:dyDescent="0.2">
      <c r="A963" t="s">
        <v>5841</v>
      </c>
      <c r="B963" t="s">
        <v>84</v>
      </c>
      <c r="C963" t="s">
        <v>150</v>
      </c>
      <c r="D963" t="s">
        <v>4881</v>
      </c>
      <c r="E963">
        <v>284</v>
      </c>
      <c r="F963">
        <v>34</v>
      </c>
      <c r="G963">
        <v>238</v>
      </c>
      <c r="H963">
        <v>9</v>
      </c>
      <c r="I963">
        <v>3</v>
      </c>
      <c r="J963">
        <v>0</v>
      </c>
      <c r="K963">
        <v>0</v>
      </c>
      <c r="L963">
        <v>0</v>
      </c>
      <c r="M963">
        <v>0</v>
      </c>
      <c r="N963">
        <v>0</v>
      </c>
    </row>
    <row r="964" spans="1:14" x14ac:dyDescent="0.2">
      <c r="A964" t="s">
        <v>5842</v>
      </c>
      <c r="B964" t="s">
        <v>84</v>
      </c>
      <c r="C964" t="s">
        <v>151</v>
      </c>
      <c r="D964" t="s">
        <v>4881</v>
      </c>
      <c r="E964">
        <v>187</v>
      </c>
      <c r="F964">
        <v>24</v>
      </c>
      <c r="G964">
        <v>157</v>
      </c>
      <c r="H964">
        <v>6</v>
      </c>
      <c r="I964">
        <v>0</v>
      </c>
      <c r="J964">
        <v>0</v>
      </c>
      <c r="K964">
        <v>0</v>
      </c>
      <c r="L964">
        <v>0</v>
      </c>
      <c r="M964">
        <v>0</v>
      </c>
      <c r="N964">
        <v>0</v>
      </c>
    </row>
    <row r="965" spans="1:14" x14ac:dyDescent="0.2">
      <c r="A965" t="s">
        <v>5843</v>
      </c>
      <c r="B965" t="s">
        <v>84</v>
      </c>
      <c r="C965" t="s">
        <v>152</v>
      </c>
      <c r="D965" t="s">
        <v>4881</v>
      </c>
      <c r="E965">
        <v>100</v>
      </c>
      <c r="F965">
        <v>13</v>
      </c>
      <c r="G965">
        <v>81</v>
      </c>
      <c r="H965">
        <v>4</v>
      </c>
      <c r="I965">
        <v>2</v>
      </c>
      <c r="J965">
        <v>0</v>
      </c>
      <c r="K965">
        <v>0</v>
      </c>
      <c r="L965">
        <v>0</v>
      </c>
      <c r="M965">
        <v>0</v>
      </c>
      <c r="N965">
        <v>0</v>
      </c>
    </row>
    <row r="966" spans="1:14" x14ac:dyDescent="0.2">
      <c r="A966" t="s">
        <v>5844</v>
      </c>
      <c r="B966" t="s">
        <v>84</v>
      </c>
      <c r="C966" t="s">
        <v>153</v>
      </c>
      <c r="D966" t="s">
        <v>4881</v>
      </c>
      <c r="E966">
        <v>112</v>
      </c>
      <c r="F966">
        <v>19</v>
      </c>
      <c r="G966">
        <v>84</v>
      </c>
      <c r="H966">
        <v>7</v>
      </c>
      <c r="I966">
        <v>2</v>
      </c>
      <c r="J966">
        <v>0</v>
      </c>
      <c r="K966">
        <v>0</v>
      </c>
      <c r="L966">
        <v>0</v>
      </c>
      <c r="M966">
        <v>0</v>
      </c>
      <c r="N966">
        <v>0</v>
      </c>
    </row>
    <row r="967" spans="1:14" x14ac:dyDescent="0.2">
      <c r="A967" t="s">
        <v>5845</v>
      </c>
      <c r="B967" t="s">
        <v>84</v>
      </c>
      <c r="C967" t="s">
        <v>154</v>
      </c>
      <c r="D967" t="s">
        <v>4881</v>
      </c>
      <c r="E967">
        <v>1246</v>
      </c>
      <c r="F967">
        <v>216</v>
      </c>
      <c r="G967">
        <v>996</v>
      </c>
      <c r="H967">
        <v>19</v>
      </c>
      <c r="I967">
        <v>15</v>
      </c>
      <c r="J967">
        <v>0</v>
      </c>
      <c r="K967">
        <v>0</v>
      </c>
      <c r="L967">
        <v>0</v>
      </c>
      <c r="M967">
        <v>0</v>
      </c>
      <c r="N967">
        <v>0</v>
      </c>
    </row>
    <row r="968" spans="1:14" x14ac:dyDescent="0.2">
      <c r="A968" t="s">
        <v>5846</v>
      </c>
      <c r="B968" t="s">
        <v>84</v>
      </c>
      <c r="C968" t="s">
        <v>155</v>
      </c>
      <c r="D968" t="s">
        <v>4881</v>
      </c>
      <c r="E968">
        <v>171</v>
      </c>
      <c r="F968">
        <v>23</v>
      </c>
      <c r="G968">
        <v>143</v>
      </c>
      <c r="H968">
        <v>4</v>
      </c>
      <c r="I968">
        <v>1</v>
      </c>
      <c r="J968">
        <v>0</v>
      </c>
      <c r="K968">
        <v>0</v>
      </c>
      <c r="L968">
        <v>0</v>
      </c>
      <c r="M968">
        <v>0</v>
      </c>
      <c r="N968">
        <v>0</v>
      </c>
    </row>
    <row r="969" spans="1:14" x14ac:dyDescent="0.2">
      <c r="A969" t="s">
        <v>5847</v>
      </c>
      <c r="B969" t="s">
        <v>84</v>
      </c>
      <c r="C969" t="s">
        <v>156</v>
      </c>
      <c r="D969" t="s">
        <v>4881</v>
      </c>
      <c r="E969">
        <v>165</v>
      </c>
      <c r="F969">
        <v>25</v>
      </c>
      <c r="G969">
        <v>129</v>
      </c>
      <c r="H969">
        <v>8</v>
      </c>
      <c r="I969">
        <v>3</v>
      </c>
      <c r="J969">
        <v>0</v>
      </c>
      <c r="K969">
        <v>0</v>
      </c>
      <c r="L969">
        <v>0</v>
      </c>
      <c r="M969">
        <v>0</v>
      </c>
      <c r="N969">
        <v>0</v>
      </c>
    </row>
    <row r="970" spans="1:14" x14ac:dyDescent="0.2">
      <c r="A970" t="s">
        <v>5848</v>
      </c>
      <c r="B970" t="s">
        <v>84</v>
      </c>
      <c r="C970" t="s">
        <v>157</v>
      </c>
      <c r="D970" t="s">
        <v>4881</v>
      </c>
      <c r="E970">
        <v>54</v>
      </c>
      <c r="F970">
        <v>10</v>
      </c>
      <c r="G970">
        <v>43</v>
      </c>
      <c r="H970">
        <v>1</v>
      </c>
      <c r="I970">
        <v>0</v>
      </c>
      <c r="J970">
        <v>0</v>
      </c>
      <c r="K970">
        <v>0</v>
      </c>
      <c r="L970">
        <v>0</v>
      </c>
      <c r="M970">
        <v>0</v>
      </c>
      <c r="N970">
        <v>0</v>
      </c>
    </row>
    <row r="971" spans="1:14" x14ac:dyDescent="0.2">
      <c r="A971" t="s">
        <v>5849</v>
      </c>
      <c r="B971" t="s">
        <v>84</v>
      </c>
      <c r="C971" t="s">
        <v>158</v>
      </c>
      <c r="D971" t="s">
        <v>4881</v>
      </c>
      <c r="E971">
        <v>227</v>
      </c>
      <c r="F971">
        <v>34</v>
      </c>
      <c r="G971">
        <v>182</v>
      </c>
      <c r="H971">
        <v>9</v>
      </c>
      <c r="I971">
        <v>2</v>
      </c>
      <c r="J971">
        <v>0</v>
      </c>
      <c r="K971">
        <v>0</v>
      </c>
      <c r="L971">
        <v>0</v>
      </c>
      <c r="M971">
        <v>0</v>
      </c>
      <c r="N971">
        <v>0</v>
      </c>
    </row>
    <row r="972" spans="1:14" x14ac:dyDescent="0.2">
      <c r="A972" t="s">
        <v>5850</v>
      </c>
      <c r="B972" t="s">
        <v>84</v>
      </c>
      <c r="C972" t="s">
        <v>159</v>
      </c>
      <c r="D972" t="s">
        <v>4881</v>
      </c>
      <c r="E972">
        <v>98</v>
      </c>
      <c r="F972">
        <v>18</v>
      </c>
      <c r="G972">
        <v>78</v>
      </c>
      <c r="H972">
        <v>1</v>
      </c>
      <c r="I972">
        <v>1</v>
      </c>
      <c r="J972">
        <v>0</v>
      </c>
      <c r="K972">
        <v>0</v>
      </c>
      <c r="L972">
        <v>0</v>
      </c>
      <c r="M972">
        <v>0</v>
      </c>
      <c r="N972">
        <v>0</v>
      </c>
    </row>
    <row r="973" spans="1:14" x14ac:dyDescent="0.2">
      <c r="A973" t="s">
        <v>5851</v>
      </c>
      <c r="B973" t="s">
        <v>84</v>
      </c>
      <c r="C973" t="s">
        <v>160</v>
      </c>
      <c r="D973" t="s">
        <v>4881</v>
      </c>
      <c r="E973">
        <v>1220</v>
      </c>
      <c r="F973">
        <v>190</v>
      </c>
      <c r="G973">
        <v>997</v>
      </c>
      <c r="H973">
        <v>20</v>
      </c>
      <c r="I973">
        <v>13</v>
      </c>
      <c r="J973">
        <v>0</v>
      </c>
      <c r="K973">
        <v>0</v>
      </c>
      <c r="L973">
        <v>0</v>
      </c>
      <c r="M973">
        <v>0</v>
      </c>
      <c r="N973">
        <v>0</v>
      </c>
    </row>
    <row r="974" spans="1:14" x14ac:dyDescent="0.2">
      <c r="A974" t="s">
        <v>5852</v>
      </c>
      <c r="B974" t="s">
        <v>84</v>
      </c>
      <c r="C974" t="s">
        <v>161</v>
      </c>
      <c r="D974" t="s">
        <v>4881</v>
      </c>
      <c r="E974">
        <v>251</v>
      </c>
      <c r="F974">
        <v>28</v>
      </c>
      <c r="G974">
        <v>209</v>
      </c>
      <c r="H974">
        <v>8</v>
      </c>
      <c r="I974">
        <v>6</v>
      </c>
      <c r="J974">
        <v>0</v>
      </c>
      <c r="K974">
        <v>0</v>
      </c>
      <c r="L974">
        <v>0</v>
      </c>
      <c r="M974">
        <v>0</v>
      </c>
      <c r="N974">
        <v>0</v>
      </c>
    </row>
    <row r="975" spans="1:14" x14ac:dyDescent="0.2">
      <c r="A975" t="s">
        <v>5853</v>
      </c>
      <c r="B975" t="s">
        <v>84</v>
      </c>
      <c r="C975" t="s">
        <v>162</v>
      </c>
      <c r="D975" t="s">
        <v>4881</v>
      </c>
      <c r="E975">
        <v>189</v>
      </c>
      <c r="F975">
        <v>33</v>
      </c>
      <c r="G975">
        <v>146</v>
      </c>
      <c r="H975">
        <v>7</v>
      </c>
      <c r="I975">
        <v>3</v>
      </c>
      <c r="J975">
        <v>0</v>
      </c>
      <c r="K975">
        <v>0</v>
      </c>
      <c r="L975">
        <v>0</v>
      </c>
      <c r="M975">
        <v>0</v>
      </c>
      <c r="N975">
        <v>0</v>
      </c>
    </row>
    <row r="976" spans="1:14" x14ac:dyDescent="0.2">
      <c r="A976" t="s">
        <v>5854</v>
      </c>
      <c r="B976" t="s">
        <v>84</v>
      </c>
      <c r="C976" t="s">
        <v>163</v>
      </c>
      <c r="D976" t="s">
        <v>4881</v>
      </c>
      <c r="E976">
        <v>60</v>
      </c>
      <c r="F976">
        <v>11</v>
      </c>
      <c r="G976">
        <v>47</v>
      </c>
      <c r="H976">
        <v>1</v>
      </c>
      <c r="I976">
        <v>1</v>
      </c>
      <c r="J976">
        <v>0</v>
      </c>
      <c r="K976">
        <v>0</v>
      </c>
      <c r="L976">
        <v>0</v>
      </c>
      <c r="M976">
        <v>0</v>
      </c>
      <c r="N976">
        <v>0</v>
      </c>
    </row>
    <row r="977" spans="1:14" x14ac:dyDescent="0.2">
      <c r="A977" t="s">
        <v>5855</v>
      </c>
      <c r="B977" t="s">
        <v>84</v>
      </c>
      <c r="C977" t="s">
        <v>164</v>
      </c>
      <c r="D977" t="s">
        <v>4881</v>
      </c>
      <c r="E977">
        <v>4</v>
      </c>
      <c r="F977">
        <v>3</v>
      </c>
      <c r="G977">
        <v>1</v>
      </c>
      <c r="H977">
        <v>0</v>
      </c>
      <c r="I977">
        <v>0</v>
      </c>
      <c r="J977">
        <v>0</v>
      </c>
      <c r="K977">
        <v>0</v>
      </c>
      <c r="L977">
        <v>0</v>
      </c>
      <c r="M977">
        <v>0</v>
      </c>
      <c r="N977">
        <v>0</v>
      </c>
    </row>
    <row r="978" spans="1:14" x14ac:dyDescent="0.2">
      <c r="A978" t="s">
        <v>5856</v>
      </c>
      <c r="B978" t="s">
        <v>84</v>
      </c>
      <c r="C978" t="s">
        <v>165</v>
      </c>
      <c r="D978" t="s">
        <v>4881</v>
      </c>
      <c r="E978">
        <v>164</v>
      </c>
      <c r="F978">
        <v>36</v>
      </c>
      <c r="G978">
        <v>120</v>
      </c>
      <c r="H978">
        <v>7</v>
      </c>
      <c r="I978">
        <v>1</v>
      </c>
      <c r="J978">
        <v>0</v>
      </c>
      <c r="K978">
        <v>0</v>
      </c>
      <c r="L978">
        <v>0</v>
      </c>
      <c r="M978">
        <v>0</v>
      </c>
      <c r="N978">
        <v>0</v>
      </c>
    </row>
    <row r="979" spans="1:14" x14ac:dyDescent="0.2">
      <c r="A979" t="s">
        <v>5857</v>
      </c>
      <c r="B979" t="s">
        <v>84</v>
      </c>
      <c r="C979" t="s">
        <v>166</v>
      </c>
      <c r="D979" t="s">
        <v>4881</v>
      </c>
      <c r="E979">
        <v>65</v>
      </c>
      <c r="F979">
        <v>18</v>
      </c>
      <c r="G979">
        <v>42</v>
      </c>
      <c r="H979">
        <v>4</v>
      </c>
      <c r="I979">
        <v>1</v>
      </c>
      <c r="J979">
        <v>0</v>
      </c>
      <c r="K979">
        <v>0</v>
      </c>
      <c r="L979">
        <v>0</v>
      </c>
      <c r="M979">
        <v>0</v>
      </c>
      <c r="N979">
        <v>0</v>
      </c>
    </row>
    <row r="980" spans="1:14" x14ac:dyDescent="0.2">
      <c r="A980" t="s">
        <v>5858</v>
      </c>
      <c r="B980" t="s">
        <v>84</v>
      </c>
      <c r="C980" t="s">
        <v>167</v>
      </c>
      <c r="D980" t="s">
        <v>4881</v>
      </c>
      <c r="E980">
        <v>1191</v>
      </c>
      <c r="F980">
        <v>186</v>
      </c>
      <c r="G980">
        <v>964</v>
      </c>
      <c r="H980">
        <v>30</v>
      </c>
      <c r="I980">
        <v>11</v>
      </c>
      <c r="J980">
        <v>0</v>
      </c>
      <c r="K980">
        <v>0</v>
      </c>
      <c r="L980">
        <v>0</v>
      </c>
      <c r="M980">
        <v>0</v>
      </c>
      <c r="N980">
        <v>0</v>
      </c>
    </row>
    <row r="981" spans="1:14" x14ac:dyDescent="0.2">
      <c r="A981" t="s">
        <v>5859</v>
      </c>
      <c r="B981" t="s">
        <v>84</v>
      </c>
      <c r="C981" t="s">
        <v>168</v>
      </c>
      <c r="D981" t="s">
        <v>4881</v>
      </c>
      <c r="E981">
        <v>106</v>
      </c>
      <c r="F981">
        <v>12</v>
      </c>
      <c r="G981">
        <v>90</v>
      </c>
      <c r="H981">
        <v>3</v>
      </c>
      <c r="I981">
        <v>1</v>
      </c>
      <c r="J981">
        <v>0</v>
      </c>
      <c r="K981">
        <v>0</v>
      </c>
      <c r="L981">
        <v>0</v>
      </c>
      <c r="M981">
        <v>0</v>
      </c>
      <c r="N981">
        <v>0</v>
      </c>
    </row>
    <row r="982" spans="1:14" x14ac:dyDescent="0.2">
      <c r="A982" t="s">
        <v>5860</v>
      </c>
      <c r="B982" t="s">
        <v>84</v>
      </c>
      <c r="C982" t="s">
        <v>169</v>
      </c>
      <c r="D982" t="s">
        <v>4881</v>
      </c>
      <c r="E982">
        <v>156</v>
      </c>
      <c r="F982">
        <v>20</v>
      </c>
      <c r="G982">
        <v>129</v>
      </c>
      <c r="H982">
        <v>4</v>
      </c>
      <c r="I982">
        <v>3</v>
      </c>
      <c r="J982">
        <v>0</v>
      </c>
      <c r="K982">
        <v>0</v>
      </c>
      <c r="L982">
        <v>0</v>
      </c>
      <c r="M982">
        <v>0</v>
      </c>
      <c r="N982">
        <v>0</v>
      </c>
    </row>
    <row r="983" spans="1:14" x14ac:dyDescent="0.2">
      <c r="A983" t="s">
        <v>5861</v>
      </c>
      <c r="B983" t="s">
        <v>84</v>
      </c>
      <c r="C983" t="s">
        <v>170</v>
      </c>
      <c r="D983" t="s">
        <v>4881</v>
      </c>
      <c r="E983">
        <v>318</v>
      </c>
      <c r="F983">
        <v>38</v>
      </c>
      <c r="G983">
        <v>265</v>
      </c>
      <c r="H983">
        <v>11</v>
      </c>
      <c r="I983">
        <v>4</v>
      </c>
      <c r="J983">
        <v>0</v>
      </c>
      <c r="K983">
        <v>0</v>
      </c>
      <c r="L983">
        <v>0</v>
      </c>
      <c r="M983">
        <v>0</v>
      </c>
      <c r="N983">
        <v>0</v>
      </c>
    </row>
    <row r="984" spans="1:14" x14ac:dyDescent="0.2">
      <c r="A984" t="s">
        <v>5862</v>
      </c>
      <c r="B984" t="s">
        <v>84</v>
      </c>
      <c r="C984" t="s">
        <v>171</v>
      </c>
      <c r="D984" t="s">
        <v>4881</v>
      </c>
      <c r="E984">
        <v>86</v>
      </c>
      <c r="F984">
        <v>17</v>
      </c>
      <c r="G984">
        <v>67</v>
      </c>
      <c r="H984">
        <v>1</v>
      </c>
      <c r="I984">
        <v>1</v>
      </c>
      <c r="J984">
        <v>0</v>
      </c>
      <c r="K984">
        <v>0</v>
      </c>
      <c r="L984">
        <v>0</v>
      </c>
      <c r="M984">
        <v>0</v>
      </c>
      <c r="N984">
        <v>0</v>
      </c>
    </row>
    <row r="985" spans="1:14" x14ac:dyDescent="0.2">
      <c r="A985" t="s">
        <v>5863</v>
      </c>
      <c r="B985" t="s">
        <v>84</v>
      </c>
      <c r="C985" t="s">
        <v>172</v>
      </c>
      <c r="D985" t="s">
        <v>4881</v>
      </c>
      <c r="E985">
        <v>239</v>
      </c>
      <c r="F985">
        <v>25</v>
      </c>
      <c r="G985">
        <v>198</v>
      </c>
      <c r="H985">
        <v>12</v>
      </c>
      <c r="I985">
        <v>4</v>
      </c>
      <c r="J985">
        <v>0</v>
      </c>
      <c r="K985">
        <v>0</v>
      </c>
      <c r="L985">
        <v>0</v>
      </c>
      <c r="M985">
        <v>0</v>
      </c>
      <c r="N985">
        <v>0</v>
      </c>
    </row>
    <row r="986" spans="1:14" x14ac:dyDescent="0.2">
      <c r="A986" t="s">
        <v>5864</v>
      </c>
      <c r="B986" t="s">
        <v>84</v>
      </c>
      <c r="C986" t="s">
        <v>173</v>
      </c>
      <c r="D986" t="s">
        <v>4881</v>
      </c>
      <c r="E986">
        <v>823</v>
      </c>
      <c r="F986">
        <v>143</v>
      </c>
      <c r="G986">
        <v>666</v>
      </c>
      <c r="H986">
        <v>9</v>
      </c>
      <c r="I986">
        <v>5</v>
      </c>
      <c r="J986">
        <v>0</v>
      </c>
      <c r="K986">
        <v>0</v>
      </c>
      <c r="L986">
        <v>0</v>
      </c>
      <c r="M986">
        <v>0</v>
      </c>
      <c r="N986">
        <v>0</v>
      </c>
    </row>
    <row r="987" spans="1:14" x14ac:dyDescent="0.2">
      <c r="A987" t="s">
        <v>5865</v>
      </c>
      <c r="B987" t="s">
        <v>84</v>
      </c>
      <c r="C987" t="s">
        <v>174</v>
      </c>
      <c r="D987" t="s">
        <v>4881</v>
      </c>
      <c r="E987">
        <v>717</v>
      </c>
      <c r="F987">
        <v>123</v>
      </c>
      <c r="G987">
        <v>565</v>
      </c>
      <c r="H987">
        <v>15</v>
      </c>
      <c r="I987">
        <v>14</v>
      </c>
      <c r="J987">
        <v>0</v>
      </c>
      <c r="K987">
        <v>0</v>
      </c>
      <c r="L987">
        <v>0</v>
      </c>
      <c r="M987">
        <v>0</v>
      </c>
      <c r="N987">
        <v>0</v>
      </c>
    </row>
    <row r="988" spans="1:14" x14ac:dyDescent="0.2">
      <c r="A988" t="s">
        <v>5866</v>
      </c>
      <c r="B988" t="s">
        <v>84</v>
      </c>
      <c r="C988" t="s">
        <v>175</v>
      </c>
      <c r="D988" t="s">
        <v>4881</v>
      </c>
      <c r="E988">
        <v>152</v>
      </c>
      <c r="F988">
        <v>11</v>
      </c>
      <c r="G988">
        <v>127</v>
      </c>
      <c r="H988">
        <v>7</v>
      </c>
      <c r="I988">
        <v>7</v>
      </c>
      <c r="J988">
        <v>0</v>
      </c>
      <c r="K988">
        <v>0</v>
      </c>
      <c r="L988">
        <v>0</v>
      </c>
      <c r="M988">
        <v>0</v>
      </c>
      <c r="N988">
        <v>0</v>
      </c>
    </row>
    <row r="989" spans="1:14" x14ac:dyDescent="0.2">
      <c r="A989" t="s">
        <v>5867</v>
      </c>
      <c r="B989" t="s">
        <v>84</v>
      </c>
      <c r="C989" t="s">
        <v>176</v>
      </c>
      <c r="D989" t="s">
        <v>4881</v>
      </c>
      <c r="E989">
        <v>556</v>
      </c>
      <c r="F989">
        <v>47</v>
      </c>
      <c r="G989">
        <v>486</v>
      </c>
      <c r="H989">
        <v>15</v>
      </c>
      <c r="I989">
        <v>8</v>
      </c>
      <c r="J989">
        <v>0</v>
      </c>
      <c r="K989">
        <v>0</v>
      </c>
      <c r="L989">
        <v>0</v>
      </c>
      <c r="M989">
        <v>0</v>
      </c>
      <c r="N989">
        <v>0</v>
      </c>
    </row>
    <row r="990" spans="1:14" x14ac:dyDescent="0.2">
      <c r="A990" t="s">
        <v>5868</v>
      </c>
      <c r="B990" t="s">
        <v>84</v>
      </c>
      <c r="C990" t="s">
        <v>177</v>
      </c>
      <c r="D990" t="s">
        <v>4881</v>
      </c>
      <c r="E990">
        <v>315</v>
      </c>
      <c r="F990">
        <v>27</v>
      </c>
      <c r="G990">
        <v>269</v>
      </c>
      <c r="H990">
        <v>13</v>
      </c>
      <c r="I990">
        <v>6</v>
      </c>
      <c r="J990">
        <v>0</v>
      </c>
      <c r="K990">
        <v>0</v>
      </c>
      <c r="L990">
        <v>0</v>
      </c>
      <c r="M990">
        <v>0</v>
      </c>
      <c r="N990">
        <v>0</v>
      </c>
    </row>
    <row r="991" spans="1:14" x14ac:dyDescent="0.2">
      <c r="A991" t="s">
        <v>5869</v>
      </c>
      <c r="B991" t="s">
        <v>84</v>
      </c>
      <c r="C991" t="s">
        <v>178</v>
      </c>
      <c r="D991" t="s">
        <v>4881</v>
      </c>
      <c r="E991">
        <v>514</v>
      </c>
      <c r="F991">
        <v>21</v>
      </c>
      <c r="G991">
        <v>482</v>
      </c>
      <c r="H991">
        <v>4</v>
      </c>
      <c r="I991">
        <v>7</v>
      </c>
      <c r="J991">
        <v>0</v>
      </c>
      <c r="K991">
        <v>0</v>
      </c>
      <c r="L991">
        <v>0</v>
      </c>
      <c r="M991">
        <v>0</v>
      </c>
      <c r="N991">
        <v>0</v>
      </c>
    </row>
    <row r="992" spans="1:14" x14ac:dyDescent="0.2">
      <c r="A992" t="s">
        <v>5870</v>
      </c>
      <c r="B992" t="s">
        <v>84</v>
      </c>
      <c r="C992" t="s">
        <v>179</v>
      </c>
      <c r="D992" t="s">
        <v>4881</v>
      </c>
      <c r="E992">
        <v>256</v>
      </c>
      <c r="F992">
        <v>22</v>
      </c>
      <c r="G992">
        <v>214</v>
      </c>
      <c r="H992">
        <v>11</v>
      </c>
      <c r="I992">
        <v>9</v>
      </c>
      <c r="J992">
        <v>0</v>
      </c>
      <c r="K992">
        <v>0</v>
      </c>
      <c r="L992">
        <v>0</v>
      </c>
      <c r="M992">
        <v>0</v>
      </c>
      <c r="N992">
        <v>0</v>
      </c>
    </row>
    <row r="993" spans="1:14" x14ac:dyDescent="0.2">
      <c r="A993" t="s">
        <v>5871</v>
      </c>
      <c r="B993" t="s">
        <v>84</v>
      </c>
      <c r="C993" t="s">
        <v>180</v>
      </c>
      <c r="D993" t="s">
        <v>4881</v>
      </c>
      <c r="E993">
        <v>145</v>
      </c>
      <c r="F993">
        <v>29</v>
      </c>
      <c r="G993">
        <v>106</v>
      </c>
      <c r="H993">
        <v>7</v>
      </c>
      <c r="I993">
        <v>3</v>
      </c>
      <c r="J993">
        <v>0</v>
      </c>
      <c r="K993">
        <v>0</v>
      </c>
      <c r="L993">
        <v>0</v>
      </c>
      <c r="M993">
        <v>0</v>
      </c>
      <c r="N993">
        <v>0</v>
      </c>
    </row>
    <row r="994" spans="1:14" x14ac:dyDescent="0.2">
      <c r="A994" t="s">
        <v>5872</v>
      </c>
      <c r="B994" t="s">
        <v>84</v>
      </c>
      <c r="C994" t="s">
        <v>181</v>
      </c>
      <c r="D994" t="s">
        <v>4881</v>
      </c>
      <c r="E994">
        <v>367</v>
      </c>
      <c r="F994">
        <v>50</v>
      </c>
      <c r="G994">
        <v>289</v>
      </c>
      <c r="H994">
        <v>18</v>
      </c>
      <c r="I994">
        <v>10</v>
      </c>
      <c r="J994">
        <v>0</v>
      </c>
      <c r="K994">
        <v>0</v>
      </c>
      <c r="L994">
        <v>0</v>
      </c>
      <c r="M994">
        <v>0</v>
      </c>
      <c r="N994">
        <v>0</v>
      </c>
    </row>
    <row r="995" spans="1:14" x14ac:dyDescent="0.2">
      <c r="A995" t="s">
        <v>5873</v>
      </c>
      <c r="B995" t="s">
        <v>84</v>
      </c>
      <c r="C995" t="s">
        <v>182</v>
      </c>
      <c r="D995" t="s">
        <v>4881</v>
      </c>
      <c r="E995">
        <v>201</v>
      </c>
      <c r="F995">
        <v>21</v>
      </c>
      <c r="G995">
        <v>169</v>
      </c>
      <c r="H995">
        <v>6</v>
      </c>
      <c r="I995">
        <v>5</v>
      </c>
      <c r="J995">
        <v>0</v>
      </c>
      <c r="K995">
        <v>0</v>
      </c>
      <c r="L995">
        <v>0</v>
      </c>
      <c r="M995">
        <v>0</v>
      </c>
      <c r="N995">
        <v>0</v>
      </c>
    </row>
    <row r="996" spans="1:14" x14ac:dyDescent="0.2">
      <c r="A996" t="s">
        <v>5874</v>
      </c>
      <c r="B996" t="s">
        <v>84</v>
      </c>
      <c r="C996" t="s">
        <v>183</v>
      </c>
      <c r="D996" t="s">
        <v>4881</v>
      </c>
      <c r="E996">
        <v>240</v>
      </c>
      <c r="F996">
        <v>21</v>
      </c>
      <c r="G996">
        <v>209</v>
      </c>
      <c r="H996">
        <v>9</v>
      </c>
      <c r="I996">
        <v>1</v>
      </c>
      <c r="J996">
        <v>0</v>
      </c>
      <c r="K996">
        <v>0</v>
      </c>
      <c r="L996">
        <v>0</v>
      </c>
      <c r="M996">
        <v>0</v>
      </c>
      <c r="N996">
        <v>0</v>
      </c>
    </row>
    <row r="997" spans="1:14" x14ac:dyDescent="0.2">
      <c r="A997" t="s">
        <v>5875</v>
      </c>
      <c r="B997" t="s">
        <v>84</v>
      </c>
      <c r="C997" t="s">
        <v>184</v>
      </c>
      <c r="D997" t="s">
        <v>4881</v>
      </c>
      <c r="E997">
        <v>77</v>
      </c>
      <c r="F997">
        <v>14</v>
      </c>
      <c r="G997">
        <v>59</v>
      </c>
      <c r="H997">
        <v>3</v>
      </c>
      <c r="I997">
        <v>1</v>
      </c>
      <c r="J997">
        <v>0</v>
      </c>
      <c r="K997">
        <v>0</v>
      </c>
      <c r="L997">
        <v>0</v>
      </c>
      <c r="M997">
        <v>0</v>
      </c>
      <c r="N997">
        <v>0</v>
      </c>
    </row>
    <row r="998" spans="1:14" x14ac:dyDescent="0.2">
      <c r="A998" t="s">
        <v>5876</v>
      </c>
      <c r="B998" t="s">
        <v>84</v>
      </c>
      <c r="C998" t="s">
        <v>185</v>
      </c>
      <c r="D998" t="s">
        <v>4881</v>
      </c>
      <c r="E998">
        <v>238</v>
      </c>
      <c r="F998">
        <v>30</v>
      </c>
      <c r="G998">
        <v>190</v>
      </c>
      <c r="H998">
        <v>12</v>
      </c>
      <c r="I998">
        <v>6</v>
      </c>
      <c r="J998">
        <v>0</v>
      </c>
      <c r="K998">
        <v>0</v>
      </c>
      <c r="L998">
        <v>0</v>
      </c>
      <c r="M998">
        <v>0</v>
      </c>
      <c r="N998">
        <v>0</v>
      </c>
    </row>
    <row r="999" spans="1:14" x14ac:dyDescent="0.2">
      <c r="A999" t="s">
        <v>5877</v>
      </c>
      <c r="B999" t="s">
        <v>84</v>
      </c>
      <c r="C999" t="s">
        <v>186</v>
      </c>
      <c r="D999" t="s">
        <v>4881</v>
      </c>
      <c r="E999">
        <v>166</v>
      </c>
      <c r="F999">
        <v>29</v>
      </c>
      <c r="G999">
        <v>129</v>
      </c>
      <c r="H999">
        <v>4</v>
      </c>
      <c r="I999">
        <v>4</v>
      </c>
      <c r="J999">
        <v>0</v>
      </c>
      <c r="K999">
        <v>0</v>
      </c>
      <c r="L999">
        <v>0</v>
      </c>
      <c r="M999">
        <v>0</v>
      </c>
      <c r="N999">
        <v>0</v>
      </c>
    </row>
    <row r="1000" spans="1:14" x14ac:dyDescent="0.2">
      <c r="A1000" t="s">
        <v>5878</v>
      </c>
      <c r="B1000" t="s">
        <v>84</v>
      </c>
      <c r="C1000" t="s">
        <v>187</v>
      </c>
      <c r="D1000" t="s">
        <v>4881</v>
      </c>
      <c r="E1000">
        <v>149</v>
      </c>
      <c r="F1000">
        <v>12</v>
      </c>
      <c r="G1000">
        <v>128</v>
      </c>
      <c r="H1000">
        <v>6</v>
      </c>
      <c r="I1000">
        <v>3</v>
      </c>
      <c r="J1000">
        <v>0</v>
      </c>
      <c r="K1000">
        <v>0</v>
      </c>
      <c r="L1000">
        <v>0</v>
      </c>
      <c r="M1000">
        <v>0</v>
      </c>
      <c r="N1000">
        <v>0</v>
      </c>
    </row>
    <row r="1001" spans="1:14" x14ac:dyDescent="0.2">
      <c r="A1001" t="s">
        <v>5879</v>
      </c>
      <c r="B1001" t="s">
        <v>84</v>
      </c>
      <c r="C1001" t="s">
        <v>188</v>
      </c>
      <c r="D1001" t="s">
        <v>4881</v>
      </c>
      <c r="E1001">
        <v>510</v>
      </c>
      <c r="F1001">
        <v>80</v>
      </c>
      <c r="G1001">
        <v>414</v>
      </c>
      <c r="H1001">
        <v>14</v>
      </c>
      <c r="I1001">
        <v>2</v>
      </c>
      <c r="J1001">
        <v>0</v>
      </c>
      <c r="K1001">
        <v>0</v>
      </c>
      <c r="L1001">
        <v>0</v>
      </c>
      <c r="M1001">
        <v>0</v>
      </c>
      <c r="N1001">
        <v>0</v>
      </c>
    </row>
    <row r="1002" spans="1:14" x14ac:dyDescent="0.2">
      <c r="A1002" t="s">
        <v>5880</v>
      </c>
      <c r="B1002" t="s">
        <v>87</v>
      </c>
      <c r="C1002" t="s">
        <v>208</v>
      </c>
      <c r="D1002" t="s">
        <v>4885</v>
      </c>
      <c r="E1002">
        <v>24</v>
      </c>
      <c r="F1002">
        <v>3</v>
      </c>
      <c r="G1002">
        <v>21</v>
      </c>
      <c r="H1002">
        <v>0</v>
      </c>
      <c r="I1002">
        <v>0</v>
      </c>
      <c r="J1002">
        <v>23</v>
      </c>
      <c r="K1002">
        <v>0</v>
      </c>
      <c r="L1002">
        <v>0</v>
      </c>
      <c r="M1002">
        <v>0</v>
      </c>
      <c r="N1002">
        <v>0</v>
      </c>
    </row>
    <row r="1003" spans="1:14" x14ac:dyDescent="0.2">
      <c r="A1003" t="s">
        <v>5881</v>
      </c>
      <c r="B1003" t="s">
        <v>87</v>
      </c>
      <c r="C1003" t="s">
        <v>208</v>
      </c>
      <c r="D1003" t="s">
        <v>4887</v>
      </c>
      <c r="E1003">
        <v>23</v>
      </c>
      <c r="F1003">
        <v>4</v>
      </c>
      <c r="G1003">
        <v>16</v>
      </c>
      <c r="H1003">
        <v>1</v>
      </c>
      <c r="I1003">
        <v>2</v>
      </c>
      <c r="J1003">
        <v>24</v>
      </c>
      <c r="K1003">
        <v>0</v>
      </c>
      <c r="L1003">
        <v>0</v>
      </c>
      <c r="M1003">
        <v>0</v>
      </c>
      <c r="N1003">
        <v>0</v>
      </c>
    </row>
    <row r="1004" spans="1:14" x14ac:dyDescent="0.2">
      <c r="A1004" t="s">
        <v>5882</v>
      </c>
      <c r="B1004" t="s">
        <v>87</v>
      </c>
      <c r="C1004" t="s">
        <v>208</v>
      </c>
      <c r="D1004" t="s">
        <v>4889</v>
      </c>
      <c r="E1004">
        <v>24</v>
      </c>
      <c r="F1004">
        <v>3</v>
      </c>
      <c r="G1004">
        <v>21</v>
      </c>
      <c r="H1004">
        <v>0</v>
      </c>
      <c r="I1004">
        <v>0</v>
      </c>
      <c r="J1004">
        <v>23</v>
      </c>
      <c r="K1004">
        <v>0</v>
      </c>
      <c r="L1004">
        <v>0</v>
      </c>
      <c r="M1004">
        <v>0</v>
      </c>
      <c r="N1004">
        <v>0</v>
      </c>
    </row>
    <row r="1005" spans="1:14" x14ac:dyDescent="0.2">
      <c r="A1005" t="s">
        <v>5883</v>
      </c>
      <c r="B1005" t="s">
        <v>87</v>
      </c>
      <c r="C1005" t="s">
        <v>208</v>
      </c>
      <c r="D1005" t="s">
        <v>4871</v>
      </c>
      <c r="E1005">
        <v>0</v>
      </c>
      <c r="F1005">
        <v>0</v>
      </c>
      <c r="G1005">
        <v>0</v>
      </c>
      <c r="H1005">
        <v>0</v>
      </c>
      <c r="I1005">
        <v>0</v>
      </c>
      <c r="J1005">
        <v>0</v>
      </c>
      <c r="K1005">
        <v>32</v>
      </c>
      <c r="L1005">
        <v>30</v>
      </c>
      <c r="M1005">
        <v>1</v>
      </c>
      <c r="N1005">
        <v>1</v>
      </c>
    </row>
    <row r="1006" spans="1:14" x14ac:dyDescent="0.2">
      <c r="A1006" t="s">
        <v>5884</v>
      </c>
      <c r="B1006" t="s">
        <v>87</v>
      </c>
      <c r="C1006" t="s">
        <v>208</v>
      </c>
      <c r="D1006" t="s">
        <v>4873</v>
      </c>
      <c r="E1006">
        <v>0</v>
      </c>
      <c r="F1006">
        <v>0</v>
      </c>
      <c r="G1006">
        <v>0</v>
      </c>
      <c r="H1006">
        <v>0</v>
      </c>
      <c r="I1006">
        <v>0</v>
      </c>
      <c r="J1006">
        <v>0</v>
      </c>
      <c r="K1006">
        <v>23</v>
      </c>
      <c r="L1006">
        <v>21</v>
      </c>
      <c r="M1006">
        <v>1</v>
      </c>
      <c r="N1006">
        <v>1</v>
      </c>
    </row>
    <row r="1007" spans="1:14" x14ac:dyDescent="0.2">
      <c r="A1007" t="s">
        <v>5885</v>
      </c>
      <c r="B1007" t="s">
        <v>87</v>
      </c>
      <c r="C1007" t="s">
        <v>209</v>
      </c>
      <c r="D1007" t="s">
        <v>4875</v>
      </c>
      <c r="E1007">
        <v>8</v>
      </c>
      <c r="F1007">
        <v>0</v>
      </c>
      <c r="G1007">
        <v>8</v>
      </c>
      <c r="H1007">
        <v>0</v>
      </c>
      <c r="I1007">
        <v>0</v>
      </c>
      <c r="J1007">
        <v>6</v>
      </c>
      <c r="K1007">
        <v>0</v>
      </c>
      <c r="L1007">
        <v>0</v>
      </c>
      <c r="M1007">
        <v>0</v>
      </c>
      <c r="N1007">
        <v>0</v>
      </c>
    </row>
    <row r="1008" spans="1:14" x14ac:dyDescent="0.2">
      <c r="A1008" t="s">
        <v>5886</v>
      </c>
      <c r="B1008" t="s">
        <v>87</v>
      </c>
      <c r="C1008" t="s">
        <v>209</v>
      </c>
      <c r="D1008" t="s">
        <v>4877</v>
      </c>
      <c r="E1008">
        <v>14</v>
      </c>
      <c r="F1008">
        <v>0</v>
      </c>
      <c r="G1008">
        <v>14</v>
      </c>
      <c r="H1008">
        <v>0</v>
      </c>
      <c r="I1008">
        <v>0</v>
      </c>
      <c r="J1008">
        <v>0</v>
      </c>
      <c r="K1008">
        <v>0</v>
      </c>
      <c r="L1008">
        <v>0</v>
      </c>
      <c r="M1008">
        <v>0</v>
      </c>
      <c r="N1008">
        <v>0</v>
      </c>
    </row>
    <row r="1009" spans="1:14" x14ac:dyDescent="0.2">
      <c r="A1009" t="s">
        <v>5887</v>
      </c>
      <c r="B1009" t="s">
        <v>87</v>
      </c>
      <c r="C1009" t="s">
        <v>209</v>
      </c>
      <c r="D1009" t="s">
        <v>4879</v>
      </c>
      <c r="E1009">
        <v>6</v>
      </c>
      <c r="F1009">
        <v>0</v>
      </c>
      <c r="G1009">
        <v>6</v>
      </c>
      <c r="H1009">
        <v>0</v>
      </c>
      <c r="I1009">
        <v>0</v>
      </c>
      <c r="J1009">
        <v>8</v>
      </c>
      <c r="K1009">
        <v>0</v>
      </c>
      <c r="L1009">
        <v>0</v>
      </c>
      <c r="M1009">
        <v>0</v>
      </c>
      <c r="N1009">
        <v>0</v>
      </c>
    </row>
    <row r="1010" spans="1:14" x14ac:dyDescent="0.2">
      <c r="A1010" t="s">
        <v>5888</v>
      </c>
      <c r="B1010" t="s">
        <v>87</v>
      </c>
      <c r="C1010" t="s">
        <v>209</v>
      </c>
      <c r="D1010" t="s">
        <v>4881</v>
      </c>
      <c r="E1010">
        <v>14</v>
      </c>
      <c r="F1010">
        <v>0</v>
      </c>
      <c r="G1010">
        <v>14</v>
      </c>
      <c r="H1010">
        <v>0</v>
      </c>
      <c r="I1010">
        <v>0</v>
      </c>
      <c r="J1010">
        <v>0</v>
      </c>
      <c r="K1010">
        <v>0</v>
      </c>
      <c r="L1010">
        <v>0</v>
      </c>
      <c r="M1010">
        <v>0</v>
      </c>
      <c r="N1010">
        <v>0</v>
      </c>
    </row>
    <row r="1011" spans="1:14" x14ac:dyDescent="0.2">
      <c r="A1011" t="s">
        <v>5889</v>
      </c>
      <c r="B1011" t="s">
        <v>87</v>
      </c>
      <c r="C1011" t="s">
        <v>209</v>
      </c>
      <c r="D1011" t="s">
        <v>4883</v>
      </c>
      <c r="E1011">
        <v>8</v>
      </c>
      <c r="F1011">
        <v>0</v>
      </c>
      <c r="G1011">
        <v>8</v>
      </c>
      <c r="H1011">
        <v>0</v>
      </c>
      <c r="I1011">
        <v>0</v>
      </c>
      <c r="J1011">
        <v>6</v>
      </c>
      <c r="K1011">
        <v>0</v>
      </c>
      <c r="L1011">
        <v>0</v>
      </c>
      <c r="M1011">
        <v>0</v>
      </c>
      <c r="N1011">
        <v>0</v>
      </c>
    </row>
    <row r="1012" spans="1:14" x14ac:dyDescent="0.2">
      <c r="A1012" t="s">
        <v>5890</v>
      </c>
      <c r="B1012" t="s">
        <v>87</v>
      </c>
      <c r="C1012" t="s">
        <v>209</v>
      </c>
      <c r="D1012" t="s">
        <v>4885</v>
      </c>
      <c r="E1012">
        <v>6</v>
      </c>
      <c r="F1012">
        <v>0</v>
      </c>
      <c r="G1012">
        <v>6</v>
      </c>
      <c r="H1012">
        <v>0</v>
      </c>
      <c r="I1012">
        <v>0</v>
      </c>
      <c r="J1012">
        <v>8</v>
      </c>
      <c r="K1012">
        <v>0</v>
      </c>
      <c r="L1012">
        <v>0</v>
      </c>
      <c r="M1012">
        <v>0</v>
      </c>
      <c r="N1012">
        <v>0</v>
      </c>
    </row>
    <row r="1013" spans="1:14" x14ac:dyDescent="0.2">
      <c r="A1013" t="s">
        <v>5891</v>
      </c>
      <c r="B1013" t="s">
        <v>87</v>
      </c>
      <c r="C1013" t="s">
        <v>209</v>
      </c>
      <c r="D1013" t="s">
        <v>4887</v>
      </c>
      <c r="E1013">
        <v>8</v>
      </c>
      <c r="F1013">
        <v>0</v>
      </c>
      <c r="G1013">
        <v>8</v>
      </c>
      <c r="H1013">
        <v>0</v>
      </c>
      <c r="I1013">
        <v>0</v>
      </c>
      <c r="J1013">
        <v>6</v>
      </c>
      <c r="K1013">
        <v>0</v>
      </c>
      <c r="L1013">
        <v>0</v>
      </c>
      <c r="M1013">
        <v>0</v>
      </c>
      <c r="N1013">
        <v>0</v>
      </c>
    </row>
    <row r="1014" spans="1:14" x14ac:dyDescent="0.2">
      <c r="A1014" t="s">
        <v>5892</v>
      </c>
      <c r="B1014" t="s">
        <v>87</v>
      </c>
      <c r="C1014" t="s">
        <v>209</v>
      </c>
      <c r="D1014" t="s">
        <v>4889</v>
      </c>
      <c r="E1014">
        <v>6</v>
      </c>
      <c r="F1014">
        <v>0</v>
      </c>
      <c r="G1014">
        <v>6</v>
      </c>
      <c r="H1014">
        <v>0</v>
      </c>
      <c r="I1014">
        <v>0</v>
      </c>
      <c r="J1014">
        <v>8</v>
      </c>
      <c r="K1014">
        <v>0</v>
      </c>
      <c r="L1014">
        <v>0</v>
      </c>
      <c r="M1014">
        <v>0</v>
      </c>
      <c r="N1014">
        <v>0</v>
      </c>
    </row>
    <row r="1015" spans="1:14" x14ac:dyDescent="0.2">
      <c r="A1015" t="s">
        <v>5893</v>
      </c>
      <c r="B1015" t="s">
        <v>87</v>
      </c>
      <c r="C1015" t="s">
        <v>209</v>
      </c>
      <c r="D1015" t="s">
        <v>4871</v>
      </c>
      <c r="E1015">
        <v>0</v>
      </c>
      <c r="F1015">
        <v>0</v>
      </c>
      <c r="G1015">
        <v>0</v>
      </c>
      <c r="H1015">
        <v>0</v>
      </c>
      <c r="I1015">
        <v>0</v>
      </c>
      <c r="J1015">
        <v>0</v>
      </c>
      <c r="K1015">
        <v>14</v>
      </c>
      <c r="L1015">
        <v>14</v>
      </c>
      <c r="M1015">
        <v>0</v>
      </c>
      <c r="N1015">
        <v>0</v>
      </c>
    </row>
    <row r="1016" spans="1:14" x14ac:dyDescent="0.2">
      <c r="A1016" t="s">
        <v>5894</v>
      </c>
      <c r="B1016" t="s">
        <v>87</v>
      </c>
      <c r="C1016" t="s">
        <v>209</v>
      </c>
      <c r="D1016" t="s">
        <v>4873</v>
      </c>
      <c r="E1016">
        <v>0</v>
      </c>
      <c r="F1016">
        <v>0</v>
      </c>
      <c r="G1016">
        <v>0</v>
      </c>
      <c r="H1016">
        <v>0</v>
      </c>
      <c r="I1016">
        <v>0</v>
      </c>
      <c r="J1016">
        <v>0</v>
      </c>
      <c r="K1016">
        <v>13</v>
      </c>
      <c r="L1016">
        <v>13</v>
      </c>
      <c r="M1016">
        <v>0</v>
      </c>
      <c r="N1016">
        <v>0</v>
      </c>
    </row>
    <row r="1017" spans="1:14" x14ac:dyDescent="0.2">
      <c r="A1017" t="s">
        <v>5895</v>
      </c>
      <c r="B1017" t="s">
        <v>87</v>
      </c>
      <c r="C1017" t="s">
        <v>210</v>
      </c>
      <c r="D1017" t="s">
        <v>4875</v>
      </c>
      <c r="E1017">
        <v>31</v>
      </c>
      <c r="F1017">
        <v>5</v>
      </c>
      <c r="G1017">
        <v>22</v>
      </c>
      <c r="H1017">
        <v>2</v>
      </c>
      <c r="I1017">
        <v>2</v>
      </c>
      <c r="J1017">
        <v>46</v>
      </c>
      <c r="K1017">
        <v>0</v>
      </c>
      <c r="L1017">
        <v>0</v>
      </c>
      <c r="M1017">
        <v>0</v>
      </c>
      <c r="N1017">
        <v>0</v>
      </c>
    </row>
    <row r="1018" spans="1:14" x14ac:dyDescent="0.2">
      <c r="A1018" t="s">
        <v>5896</v>
      </c>
      <c r="B1018" t="s">
        <v>87</v>
      </c>
      <c r="C1018" t="s">
        <v>210</v>
      </c>
      <c r="D1018" t="s">
        <v>4877</v>
      </c>
      <c r="E1018">
        <v>77</v>
      </c>
      <c r="F1018">
        <v>17</v>
      </c>
      <c r="G1018">
        <v>56</v>
      </c>
      <c r="H1018">
        <v>2</v>
      </c>
      <c r="I1018">
        <v>2</v>
      </c>
      <c r="J1018">
        <v>0</v>
      </c>
      <c r="K1018">
        <v>0</v>
      </c>
      <c r="L1018">
        <v>0</v>
      </c>
      <c r="M1018">
        <v>0</v>
      </c>
      <c r="N1018">
        <v>0</v>
      </c>
    </row>
    <row r="1019" spans="1:14" x14ac:dyDescent="0.2">
      <c r="A1019" t="s">
        <v>5897</v>
      </c>
      <c r="B1019" t="s">
        <v>87</v>
      </c>
      <c r="C1019" t="s">
        <v>210</v>
      </c>
      <c r="D1019" t="s">
        <v>4879</v>
      </c>
      <c r="E1019">
        <v>45</v>
      </c>
      <c r="F1019">
        <v>13</v>
      </c>
      <c r="G1019">
        <v>32</v>
      </c>
      <c r="H1019">
        <v>0</v>
      </c>
      <c r="I1019">
        <v>0</v>
      </c>
      <c r="J1019">
        <v>32</v>
      </c>
      <c r="K1019">
        <v>0</v>
      </c>
      <c r="L1019">
        <v>0</v>
      </c>
      <c r="M1019">
        <v>0</v>
      </c>
      <c r="N1019">
        <v>0</v>
      </c>
    </row>
    <row r="1020" spans="1:14" x14ac:dyDescent="0.2">
      <c r="A1020" t="s">
        <v>5898</v>
      </c>
      <c r="B1020" t="s">
        <v>87</v>
      </c>
      <c r="C1020" t="s">
        <v>210</v>
      </c>
      <c r="D1020" t="s">
        <v>4881</v>
      </c>
      <c r="E1020">
        <v>77</v>
      </c>
      <c r="F1020">
        <v>17</v>
      </c>
      <c r="G1020">
        <v>56</v>
      </c>
      <c r="H1020">
        <v>2</v>
      </c>
      <c r="I1020">
        <v>2</v>
      </c>
      <c r="J1020">
        <v>0</v>
      </c>
      <c r="K1020">
        <v>0</v>
      </c>
      <c r="L1020">
        <v>0</v>
      </c>
      <c r="M1020">
        <v>0</v>
      </c>
      <c r="N1020">
        <v>0</v>
      </c>
    </row>
    <row r="1021" spans="1:14" x14ac:dyDescent="0.2">
      <c r="A1021" t="s">
        <v>5899</v>
      </c>
      <c r="B1021" t="s">
        <v>87</v>
      </c>
      <c r="C1021" t="s">
        <v>210</v>
      </c>
      <c r="D1021" t="s">
        <v>4883</v>
      </c>
      <c r="E1021">
        <v>31</v>
      </c>
      <c r="F1021">
        <v>5</v>
      </c>
      <c r="G1021">
        <v>22</v>
      </c>
      <c r="H1021">
        <v>2</v>
      </c>
      <c r="I1021">
        <v>2</v>
      </c>
      <c r="J1021">
        <v>46</v>
      </c>
      <c r="K1021">
        <v>0</v>
      </c>
      <c r="L1021">
        <v>0</v>
      </c>
      <c r="M1021">
        <v>0</v>
      </c>
      <c r="N1021">
        <v>0</v>
      </c>
    </row>
    <row r="1022" spans="1:14" x14ac:dyDescent="0.2">
      <c r="A1022" t="s">
        <v>5900</v>
      </c>
      <c r="B1022" t="s">
        <v>87</v>
      </c>
      <c r="C1022" t="s">
        <v>210</v>
      </c>
      <c r="D1022" t="s">
        <v>4885</v>
      </c>
      <c r="E1022">
        <v>46</v>
      </c>
      <c r="F1022">
        <v>17</v>
      </c>
      <c r="G1022">
        <v>29</v>
      </c>
      <c r="H1022">
        <v>0</v>
      </c>
      <c r="I1022">
        <v>0</v>
      </c>
      <c r="J1022">
        <v>31</v>
      </c>
      <c r="K1022">
        <v>0</v>
      </c>
      <c r="L1022">
        <v>0</v>
      </c>
      <c r="M1022">
        <v>0</v>
      </c>
      <c r="N1022">
        <v>0</v>
      </c>
    </row>
    <row r="1023" spans="1:14" x14ac:dyDescent="0.2">
      <c r="A1023" t="s">
        <v>5901</v>
      </c>
      <c r="B1023" t="s">
        <v>87</v>
      </c>
      <c r="C1023" t="s">
        <v>210</v>
      </c>
      <c r="D1023" t="s">
        <v>4887</v>
      </c>
      <c r="E1023">
        <v>31</v>
      </c>
      <c r="F1023">
        <v>4</v>
      </c>
      <c r="G1023">
        <v>23</v>
      </c>
      <c r="H1023">
        <v>2</v>
      </c>
      <c r="I1023">
        <v>2</v>
      </c>
      <c r="J1023">
        <v>46</v>
      </c>
      <c r="K1023">
        <v>0</v>
      </c>
      <c r="L1023">
        <v>0</v>
      </c>
      <c r="M1023">
        <v>0</v>
      </c>
      <c r="N1023">
        <v>0</v>
      </c>
    </row>
    <row r="1024" spans="1:14" x14ac:dyDescent="0.2">
      <c r="A1024" t="s">
        <v>5902</v>
      </c>
      <c r="B1024" t="s">
        <v>87</v>
      </c>
      <c r="C1024" t="s">
        <v>210</v>
      </c>
      <c r="D1024" t="s">
        <v>4889</v>
      </c>
      <c r="E1024">
        <v>45</v>
      </c>
      <c r="F1024">
        <v>13</v>
      </c>
      <c r="G1024">
        <v>32</v>
      </c>
      <c r="H1024">
        <v>0</v>
      </c>
      <c r="I1024">
        <v>0</v>
      </c>
      <c r="J1024">
        <v>32</v>
      </c>
      <c r="K1024">
        <v>0</v>
      </c>
      <c r="L1024">
        <v>0</v>
      </c>
      <c r="M1024">
        <v>0</v>
      </c>
      <c r="N1024">
        <v>0</v>
      </c>
    </row>
    <row r="1025" spans="1:14" x14ac:dyDescent="0.2">
      <c r="A1025" t="s">
        <v>5903</v>
      </c>
      <c r="B1025" t="s">
        <v>87</v>
      </c>
      <c r="C1025" t="s">
        <v>210</v>
      </c>
      <c r="D1025" t="s">
        <v>4871</v>
      </c>
      <c r="E1025">
        <v>0</v>
      </c>
      <c r="F1025">
        <v>0</v>
      </c>
      <c r="G1025">
        <v>0</v>
      </c>
      <c r="H1025">
        <v>0</v>
      </c>
      <c r="I1025">
        <v>0</v>
      </c>
      <c r="J1025">
        <v>0</v>
      </c>
      <c r="K1025">
        <v>58</v>
      </c>
      <c r="L1025">
        <v>55</v>
      </c>
      <c r="M1025">
        <v>2</v>
      </c>
      <c r="N1025">
        <v>1</v>
      </c>
    </row>
    <row r="1026" spans="1:14" x14ac:dyDescent="0.2">
      <c r="A1026" t="s">
        <v>5904</v>
      </c>
      <c r="B1026" t="s">
        <v>87</v>
      </c>
      <c r="C1026" t="s">
        <v>210</v>
      </c>
      <c r="D1026" t="s">
        <v>4873</v>
      </c>
      <c r="E1026">
        <v>0</v>
      </c>
      <c r="F1026">
        <v>0</v>
      </c>
      <c r="G1026">
        <v>0</v>
      </c>
      <c r="H1026">
        <v>0</v>
      </c>
      <c r="I1026">
        <v>0</v>
      </c>
      <c r="J1026">
        <v>0</v>
      </c>
      <c r="K1026">
        <v>50</v>
      </c>
      <c r="L1026">
        <v>47</v>
      </c>
      <c r="M1026">
        <v>2</v>
      </c>
      <c r="N1026">
        <v>1</v>
      </c>
    </row>
    <row r="1027" spans="1:14" x14ac:dyDescent="0.2">
      <c r="A1027" t="s">
        <v>5905</v>
      </c>
      <c r="B1027" t="s">
        <v>87</v>
      </c>
      <c r="C1027" t="s">
        <v>211</v>
      </c>
      <c r="D1027" t="s">
        <v>4875</v>
      </c>
      <c r="E1027">
        <v>44</v>
      </c>
      <c r="F1027">
        <v>3</v>
      </c>
      <c r="G1027">
        <v>35</v>
      </c>
      <c r="H1027">
        <v>3</v>
      </c>
      <c r="I1027">
        <v>3</v>
      </c>
      <c r="J1027">
        <v>36</v>
      </c>
      <c r="K1027">
        <v>0</v>
      </c>
      <c r="L1027">
        <v>0</v>
      </c>
      <c r="M1027">
        <v>0</v>
      </c>
      <c r="N1027">
        <v>0</v>
      </c>
    </row>
    <row r="1028" spans="1:14" x14ac:dyDescent="0.2">
      <c r="A1028" t="s">
        <v>5906</v>
      </c>
      <c r="B1028" t="s">
        <v>87</v>
      </c>
      <c r="C1028" t="s">
        <v>211</v>
      </c>
      <c r="D1028" t="s">
        <v>4877</v>
      </c>
      <c r="E1028">
        <v>80</v>
      </c>
      <c r="F1028">
        <v>3</v>
      </c>
      <c r="G1028">
        <v>71</v>
      </c>
      <c r="H1028">
        <v>3</v>
      </c>
      <c r="I1028">
        <v>3</v>
      </c>
      <c r="J1028">
        <v>0</v>
      </c>
      <c r="K1028">
        <v>0</v>
      </c>
      <c r="L1028">
        <v>0</v>
      </c>
      <c r="M1028">
        <v>0</v>
      </c>
      <c r="N1028">
        <v>0</v>
      </c>
    </row>
    <row r="1029" spans="1:14" x14ac:dyDescent="0.2">
      <c r="A1029" t="s">
        <v>5907</v>
      </c>
      <c r="B1029" t="s">
        <v>87</v>
      </c>
      <c r="C1029" t="s">
        <v>211</v>
      </c>
      <c r="D1029" t="s">
        <v>4879</v>
      </c>
      <c r="E1029">
        <v>36</v>
      </c>
      <c r="F1029">
        <v>2</v>
      </c>
      <c r="G1029">
        <v>34</v>
      </c>
      <c r="H1029">
        <v>0</v>
      </c>
      <c r="I1029">
        <v>0</v>
      </c>
      <c r="J1029">
        <v>44</v>
      </c>
      <c r="K1029">
        <v>0</v>
      </c>
      <c r="L1029">
        <v>0</v>
      </c>
      <c r="M1029">
        <v>0</v>
      </c>
      <c r="N1029">
        <v>0</v>
      </c>
    </row>
    <row r="1030" spans="1:14" x14ac:dyDescent="0.2">
      <c r="A1030" t="s">
        <v>5908</v>
      </c>
      <c r="B1030" t="s">
        <v>87</v>
      </c>
      <c r="C1030" t="s">
        <v>211</v>
      </c>
      <c r="D1030" t="s">
        <v>4881</v>
      </c>
      <c r="E1030">
        <v>80</v>
      </c>
      <c r="F1030">
        <v>3</v>
      </c>
      <c r="G1030">
        <v>71</v>
      </c>
      <c r="H1030">
        <v>3</v>
      </c>
      <c r="I1030">
        <v>3</v>
      </c>
      <c r="J1030">
        <v>0</v>
      </c>
      <c r="K1030">
        <v>0</v>
      </c>
      <c r="L1030">
        <v>0</v>
      </c>
      <c r="M1030">
        <v>0</v>
      </c>
      <c r="N1030">
        <v>0</v>
      </c>
    </row>
    <row r="1031" spans="1:14" x14ac:dyDescent="0.2">
      <c r="A1031" t="s">
        <v>5909</v>
      </c>
      <c r="B1031" t="s">
        <v>87</v>
      </c>
      <c r="C1031" t="s">
        <v>211</v>
      </c>
      <c r="D1031" t="s">
        <v>4883</v>
      </c>
      <c r="E1031">
        <v>44</v>
      </c>
      <c r="F1031">
        <v>3</v>
      </c>
      <c r="G1031">
        <v>35</v>
      </c>
      <c r="H1031">
        <v>3</v>
      </c>
      <c r="I1031">
        <v>3</v>
      </c>
      <c r="J1031">
        <v>36</v>
      </c>
      <c r="K1031">
        <v>0</v>
      </c>
      <c r="L1031">
        <v>0</v>
      </c>
      <c r="M1031">
        <v>0</v>
      </c>
      <c r="N1031">
        <v>0</v>
      </c>
    </row>
    <row r="1032" spans="1:14" x14ac:dyDescent="0.2">
      <c r="A1032" t="s">
        <v>5910</v>
      </c>
      <c r="B1032" t="s">
        <v>87</v>
      </c>
      <c r="C1032" t="s">
        <v>211</v>
      </c>
      <c r="D1032" t="s">
        <v>4885</v>
      </c>
      <c r="E1032">
        <v>36</v>
      </c>
      <c r="F1032">
        <v>3</v>
      </c>
      <c r="G1032">
        <v>33</v>
      </c>
      <c r="H1032">
        <v>0</v>
      </c>
      <c r="I1032">
        <v>0</v>
      </c>
      <c r="J1032">
        <v>44</v>
      </c>
      <c r="K1032">
        <v>0</v>
      </c>
      <c r="L1032">
        <v>0</v>
      </c>
      <c r="M1032">
        <v>0</v>
      </c>
      <c r="N1032">
        <v>0</v>
      </c>
    </row>
    <row r="1033" spans="1:14" x14ac:dyDescent="0.2">
      <c r="A1033" t="s">
        <v>5911</v>
      </c>
      <c r="B1033" t="s">
        <v>87</v>
      </c>
      <c r="C1033" t="s">
        <v>211</v>
      </c>
      <c r="D1033" t="s">
        <v>4887</v>
      </c>
      <c r="E1033">
        <v>44</v>
      </c>
      <c r="F1033">
        <v>1</v>
      </c>
      <c r="G1033">
        <v>37</v>
      </c>
      <c r="H1033">
        <v>3</v>
      </c>
      <c r="I1033">
        <v>3</v>
      </c>
      <c r="J1033">
        <v>36</v>
      </c>
      <c r="K1033">
        <v>0</v>
      </c>
      <c r="L1033">
        <v>0</v>
      </c>
      <c r="M1033">
        <v>0</v>
      </c>
      <c r="N1033">
        <v>0</v>
      </c>
    </row>
    <row r="1034" spans="1:14" x14ac:dyDescent="0.2">
      <c r="A1034" t="s">
        <v>5912</v>
      </c>
      <c r="B1034" t="s">
        <v>87</v>
      </c>
      <c r="C1034" t="s">
        <v>211</v>
      </c>
      <c r="D1034" t="s">
        <v>4889</v>
      </c>
      <c r="E1034">
        <v>36</v>
      </c>
      <c r="F1034">
        <v>2</v>
      </c>
      <c r="G1034">
        <v>34</v>
      </c>
      <c r="H1034">
        <v>0</v>
      </c>
      <c r="I1034">
        <v>0</v>
      </c>
      <c r="J1034">
        <v>44</v>
      </c>
      <c r="K1034">
        <v>0</v>
      </c>
      <c r="L1034">
        <v>0</v>
      </c>
      <c r="M1034">
        <v>0</v>
      </c>
      <c r="N1034">
        <v>0</v>
      </c>
    </row>
    <row r="1035" spans="1:14" x14ac:dyDescent="0.2">
      <c r="A1035" t="s">
        <v>5913</v>
      </c>
      <c r="B1035" t="s">
        <v>87</v>
      </c>
      <c r="C1035" t="s">
        <v>211</v>
      </c>
      <c r="D1035" t="s">
        <v>4871</v>
      </c>
      <c r="E1035">
        <v>0</v>
      </c>
      <c r="F1035">
        <v>0</v>
      </c>
      <c r="G1035">
        <v>0</v>
      </c>
      <c r="H1035">
        <v>0</v>
      </c>
      <c r="I1035">
        <v>0</v>
      </c>
      <c r="J1035">
        <v>0</v>
      </c>
      <c r="K1035">
        <v>61</v>
      </c>
      <c r="L1035">
        <v>57</v>
      </c>
      <c r="M1035">
        <v>3</v>
      </c>
      <c r="N1035">
        <v>1</v>
      </c>
    </row>
    <row r="1036" spans="1:14" x14ac:dyDescent="0.2">
      <c r="A1036" t="s">
        <v>5914</v>
      </c>
      <c r="B1036" t="s">
        <v>87</v>
      </c>
      <c r="C1036" t="s">
        <v>211</v>
      </c>
      <c r="D1036" t="s">
        <v>4873</v>
      </c>
      <c r="E1036">
        <v>0</v>
      </c>
      <c r="F1036">
        <v>0</v>
      </c>
      <c r="G1036">
        <v>0</v>
      </c>
      <c r="H1036">
        <v>0</v>
      </c>
      <c r="I1036">
        <v>0</v>
      </c>
      <c r="J1036">
        <v>0</v>
      </c>
      <c r="K1036">
        <v>50</v>
      </c>
      <c r="L1036">
        <v>47</v>
      </c>
      <c r="M1036">
        <v>2</v>
      </c>
      <c r="N1036">
        <v>1</v>
      </c>
    </row>
    <row r="1037" spans="1:14" x14ac:dyDescent="0.2">
      <c r="A1037" t="s">
        <v>5915</v>
      </c>
      <c r="B1037" t="s">
        <v>87</v>
      </c>
      <c r="C1037" t="s">
        <v>212</v>
      </c>
      <c r="D1037" t="s">
        <v>4875</v>
      </c>
      <c r="E1037">
        <v>29</v>
      </c>
      <c r="F1037">
        <v>3</v>
      </c>
      <c r="G1037">
        <v>24</v>
      </c>
      <c r="H1037">
        <v>2</v>
      </c>
      <c r="I1037">
        <v>0</v>
      </c>
      <c r="J1037">
        <v>35</v>
      </c>
      <c r="K1037">
        <v>0</v>
      </c>
      <c r="L1037">
        <v>0</v>
      </c>
      <c r="M1037">
        <v>0</v>
      </c>
      <c r="N1037">
        <v>0</v>
      </c>
    </row>
    <row r="1038" spans="1:14" x14ac:dyDescent="0.2">
      <c r="A1038" t="s">
        <v>5916</v>
      </c>
      <c r="B1038" t="s">
        <v>87</v>
      </c>
      <c r="C1038" t="s">
        <v>212</v>
      </c>
      <c r="D1038" t="s">
        <v>4877</v>
      </c>
      <c r="E1038">
        <v>64</v>
      </c>
      <c r="F1038">
        <v>10</v>
      </c>
      <c r="G1038">
        <v>52</v>
      </c>
      <c r="H1038">
        <v>2</v>
      </c>
      <c r="I1038">
        <v>0</v>
      </c>
      <c r="J1038">
        <v>0</v>
      </c>
      <c r="K1038">
        <v>0</v>
      </c>
      <c r="L1038">
        <v>0</v>
      </c>
      <c r="M1038">
        <v>0</v>
      </c>
      <c r="N1038">
        <v>0</v>
      </c>
    </row>
    <row r="1039" spans="1:14" x14ac:dyDescent="0.2">
      <c r="A1039" t="s">
        <v>5917</v>
      </c>
      <c r="B1039" t="s">
        <v>87</v>
      </c>
      <c r="C1039" t="s">
        <v>212</v>
      </c>
      <c r="D1039" t="s">
        <v>4879</v>
      </c>
      <c r="E1039">
        <v>34</v>
      </c>
      <c r="F1039">
        <v>8</v>
      </c>
      <c r="G1039">
        <v>26</v>
      </c>
      <c r="H1039">
        <v>0</v>
      </c>
      <c r="I1039">
        <v>0</v>
      </c>
      <c r="J1039">
        <v>30</v>
      </c>
      <c r="K1039">
        <v>0</v>
      </c>
      <c r="L1039">
        <v>0</v>
      </c>
      <c r="M1039">
        <v>0</v>
      </c>
      <c r="N1039">
        <v>0</v>
      </c>
    </row>
    <row r="1040" spans="1:14" x14ac:dyDescent="0.2">
      <c r="A1040" t="s">
        <v>5918</v>
      </c>
      <c r="B1040" t="s">
        <v>87</v>
      </c>
      <c r="C1040" t="s">
        <v>212</v>
      </c>
      <c r="D1040" t="s">
        <v>4881</v>
      </c>
      <c r="E1040">
        <v>64</v>
      </c>
      <c r="F1040">
        <v>10</v>
      </c>
      <c r="G1040">
        <v>52</v>
      </c>
      <c r="H1040">
        <v>2</v>
      </c>
      <c r="I1040">
        <v>0</v>
      </c>
      <c r="J1040">
        <v>0</v>
      </c>
      <c r="K1040">
        <v>0</v>
      </c>
      <c r="L1040">
        <v>0</v>
      </c>
      <c r="M1040">
        <v>0</v>
      </c>
      <c r="N1040">
        <v>0</v>
      </c>
    </row>
    <row r="1041" spans="1:14" x14ac:dyDescent="0.2">
      <c r="A1041" t="s">
        <v>5919</v>
      </c>
      <c r="B1041" t="s">
        <v>87</v>
      </c>
      <c r="C1041" t="s">
        <v>212</v>
      </c>
      <c r="D1041" t="s">
        <v>4883</v>
      </c>
      <c r="E1041">
        <v>29</v>
      </c>
      <c r="F1041">
        <v>4</v>
      </c>
      <c r="G1041">
        <v>23</v>
      </c>
      <c r="H1041">
        <v>2</v>
      </c>
      <c r="I1041">
        <v>0</v>
      </c>
      <c r="J1041">
        <v>35</v>
      </c>
      <c r="K1041">
        <v>0</v>
      </c>
      <c r="L1041">
        <v>0</v>
      </c>
      <c r="M1041">
        <v>0</v>
      </c>
      <c r="N1041">
        <v>0</v>
      </c>
    </row>
    <row r="1042" spans="1:14" x14ac:dyDescent="0.2">
      <c r="A1042" t="s">
        <v>5920</v>
      </c>
      <c r="B1042" t="s">
        <v>87</v>
      </c>
      <c r="C1042" t="s">
        <v>212</v>
      </c>
      <c r="D1042" t="s">
        <v>4885</v>
      </c>
      <c r="E1042">
        <v>35</v>
      </c>
      <c r="F1042">
        <v>13</v>
      </c>
      <c r="G1042">
        <v>22</v>
      </c>
      <c r="H1042">
        <v>0</v>
      </c>
      <c r="I1042">
        <v>0</v>
      </c>
      <c r="J1042">
        <v>29</v>
      </c>
      <c r="K1042">
        <v>0</v>
      </c>
      <c r="L1042">
        <v>0</v>
      </c>
      <c r="M1042">
        <v>0</v>
      </c>
      <c r="N1042">
        <v>0</v>
      </c>
    </row>
    <row r="1043" spans="1:14" x14ac:dyDescent="0.2">
      <c r="A1043" t="s">
        <v>5921</v>
      </c>
      <c r="B1043" t="s">
        <v>87</v>
      </c>
      <c r="C1043" t="s">
        <v>212</v>
      </c>
      <c r="D1043" t="s">
        <v>4887</v>
      </c>
      <c r="E1043">
        <v>29</v>
      </c>
      <c r="F1043">
        <v>1</v>
      </c>
      <c r="G1043">
        <v>26</v>
      </c>
      <c r="H1043">
        <v>2</v>
      </c>
      <c r="I1043">
        <v>0</v>
      </c>
      <c r="J1043">
        <v>35</v>
      </c>
      <c r="K1043">
        <v>0</v>
      </c>
      <c r="L1043">
        <v>0</v>
      </c>
      <c r="M1043">
        <v>0</v>
      </c>
      <c r="N1043">
        <v>0</v>
      </c>
    </row>
    <row r="1044" spans="1:14" x14ac:dyDescent="0.2">
      <c r="A1044" t="s">
        <v>5922</v>
      </c>
      <c r="B1044" t="s">
        <v>87</v>
      </c>
      <c r="C1044" t="s">
        <v>212</v>
      </c>
      <c r="D1044" t="s">
        <v>4889</v>
      </c>
      <c r="E1044">
        <v>34</v>
      </c>
      <c r="F1044">
        <v>8</v>
      </c>
      <c r="G1044">
        <v>26</v>
      </c>
      <c r="H1044">
        <v>0</v>
      </c>
      <c r="I1044">
        <v>0</v>
      </c>
      <c r="J1044">
        <v>30</v>
      </c>
      <c r="K1044">
        <v>0</v>
      </c>
      <c r="L1044">
        <v>0</v>
      </c>
      <c r="M1044">
        <v>0</v>
      </c>
      <c r="N1044">
        <v>0</v>
      </c>
    </row>
    <row r="1045" spans="1:14" x14ac:dyDescent="0.2">
      <c r="A1045" t="s">
        <v>5923</v>
      </c>
      <c r="B1045" t="s">
        <v>87</v>
      </c>
      <c r="C1045" t="s">
        <v>212</v>
      </c>
      <c r="D1045" t="s">
        <v>4871</v>
      </c>
      <c r="E1045">
        <v>0</v>
      </c>
      <c r="F1045">
        <v>0</v>
      </c>
      <c r="G1045">
        <v>0</v>
      </c>
      <c r="H1045">
        <v>0</v>
      </c>
      <c r="I1045">
        <v>0</v>
      </c>
      <c r="J1045">
        <v>0</v>
      </c>
      <c r="K1045">
        <v>39</v>
      </c>
      <c r="L1045">
        <v>39</v>
      </c>
      <c r="M1045">
        <v>0</v>
      </c>
      <c r="N1045">
        <v>0</v>
      </c>
    </row>
    <row r="1046" spans="1:14" x14ac:dyDescent="0.2">
      <c r="A1046" t="s">
        <v>5924</v>
      </c>
      <c r="B1046" t="s">
        <v>87</v>
      </c>
      <c r="C1046" t="s">
        <v>212</v>
      </c>
      <c r="D1046" t="s">
        <v>4873</v>
      </c>
      <c r="E1046">
        <v>0</v>
      </c>
      <c r="F1046">
        <v>0</v>
      </c>
      <c r="G1046">
        <v>0</v>
      </c>
      <c r="H1046">
        <v>0</v>
      </c>
      <c r="I1046">
        <v>0</v>
      </c>
      <c r="J1046">
        <v>0</v>
      </c>
      <c r="K1046">
        <v>29</v>
      </c>
      <c r="L1046">
        <v>29</v>
      </c>
      <c r="M1046">
        <v>0</v>
      </c>
      <c r="N1046">
        <v>0</v>
      </c>
    </row>
    <row r="1047" spans="1:14" x14ac:dyDescent="0.2">
      <c r="A1047" t="s">
        <v>5925</v>
      </c>
      <c r="B1047" t="s">
        <v>87</v>
      </c>
      <c r="C1047" t="s">
        <v>213</v>
      </c>
      <c r="D1047" t="s">
        <v>4875</v>
      </c>
      <c r="E1047">
        <v>40</v>
      </c>
      <c r="F1047">
        <v>9</v>
      </c>
      <c r="G1047">
        <v>27</v>
      </c>
      <c r="H1047">
        <v>2</v>
      </c>
      <c r="I1047">
        <v>2</v>
      </c>
      <c r="J1047">
        <v>77</v>
      </c>
      <c r="K1047">
        <v>0</v>
      </c>
      <c r="L1047">
        <v>0</v>
      </c>
      <c r="M1047">
        <v>0</v>
      </c>
      <c r="N1047">
        <v>0</v>
      </c>
    </row>
    <row r="1048" spans="1:14" x14ac:dyDescent="0.2">
      <c r="A1048" t="s">
        <v>5926</v>
      </c>
      <c r="B1048" t="s">
        <v>87</v>
      </c>
      <c r="C1048" t="s">
        <v>213</v>
      </c>
      <c r="D1048" t="s">
        <v>4877</v>
      </c>
      <c r="E1048">
        <v>117</v>
      </c>
      <c r="F1048">
        <v>22</v>
      </c>
      <c r="G1048">
        <v>91</v>
      </c>
      <c r="H1048">
        <v>2</v>
      </c>
      <c r="I1048">
        <v>2</v>
      </c>
      <c r="J1048">
        <v>0</v>
      </c>
      <c r="K1048">
        <v>0</v>
      </c>
      <c r="L1048">
        <v>0</v>
      </c>
      <c r="M1048">
        <v>0</v>
      </c>
      <c r="N1048">
        <v>0</v>
      </c>
    </row>
    <row r="1049" spans="1:14" x14ac:dyDescent="0.2">
      <c r="A1049" t="s">
        <v>5927</v>
      </c>
      <c r="B1049" t="s">
        <v>87</v>
      </c>
      <c r="C1049" t="s">
        <v>213</v>
      </c>
      <c r="D1049" t="s">
        <v>4879</v>
      </c>
      <c r="E1049">
        <v>77</v>
      </c>
      <c r="F1049">
        <v>14</v>
      </c>
      <c r="G1049">
        <v>63</v>
      </c>
      <c r="H1049">
        <v>0</v>
      </c>
      <c r="I1049">
        <v>0</v>
      </c>
      <c r="J1049">
        <v>40</v>
      </c>
      <c r="K1049">
        <v>0</v>
      </c>
      <c r="L1049">
        <v>0</v>
      </c>
      <c r="M1049">
        <v>0</v>
      </c>
      <c r="N1049">
        <v>0</v>
      </c>
    </row>
    <row r="1050" spans="1:14" x14ac:dyDescent="0.2">
      <c r="A1050" t="s">
        <v>5928</v>
      </c>
      <c r="B1050" t="s">
        <v>87</v>
      </c>
      <c r="C1050" t="s">
        <v>213</v>
      </c>
      <c r="D1050" t="s">
        <v>4881</v>
      </c>
      <c r="E1050">
        <v>117</v>
      </c>
      <c r="F1050">
        <v>22</v>
      </c>
      <c r="G1050">
        <v>91</v>
      </c>
      <c r="H1050">
        <v>2</v>
      </c>
      <c r="I1050">
        <v>2</v>
      </c>
      <c r="J1050">
        <v>0</v>
      </c>
      <c r="K1050">
        <v>0</v>
      </c>
      <c r="L1050">
        <v>0</v>
      </c>
      <c r="M1050">
        <v>0</v>
      </c>
      <c r="N1050">
        <v>0</v>
      </c>
    </row>
    <row r="1051" spans="1:14" x14ac:dyDescent="0.2">
      <c r="A1051" t="s">
        <v>5929</v>
      </c>
      <c r="B1051" t="s">
        <v>87</v>
      </c>
      <c r="C1051" t="s">
        <v>213</v>
      </c>
      <c r="D1051" t="s">
        <v>4883</v>
      </c>
      <c r="E1051">
        <v>40</v>
      </c>
      <c r="F1051">
        <v>9</v>
      </c>
      <c r="G1051">
        <v>27</v>
      </c>
      <c r="H1051">
        <v>3</v>
      </c>
      <c r="I1051">
        <v>1</v>
      </c>
      <c r="J1051">
        <v>77</v>
      </c>
      <c r="K1051">
        <v>0</v>
      </c>
      <c r="L1051">
        <v>0</v>
      </c>
      <c r="M1051">
        <v>0</v>
      </c>
      <c r="N1051">
        <v>0</v>
      </c>
    </row>
    <row r="1052" spans="1:14" x14ac:dyDescent="0.2">
      <c r="A1052" t="s">
        <v>5930</v>
      </c>
      <c r="B1052" t="s">
        <v>87</v>
      </c>
      <c r="C1052" t="s">
        <v>213</v>
      </c>
      <c r="D1052" t="s">
        <v>4885</v>
      </c>
      <c r="E1052">
        <v>77</v>
      </c>
      <c r="F1052">
        <v>18</v>
      </c>
      <c r="G1052">
        <v>59</v>
      </c>
      <c r="H1052">
        <v>0</v>
      </c>
      <c r="I1052">
        <v>0</v>
      </c>
      <c r="J1052">
        <v>40</v>
      </c>
      <c r="K1052">
        <v>0</v>
      </c>
      <c r="L1052">
        <v>0</v>
      </c>
      <c r="M1052">
        <v>0</v>
      </c>
      <c r="N1052">
        <v>0</v>
      </c>
    </row>
    <row r="1053" spans="1:14" x14ac:dyDescent="0.2">
      <c r="A1053" t="s">
        <v>5931</v>
      </c>
      <c r="B1053" t="s">
        <v>87</v>
      </c>
      <c r="C1053" t="s">
        <v>213</v>
      </c>
      <c r="D1053" t="s">
        <v>4887</v>
      </c>
      <c r="E1053">
        <v>40</v>
      </c>
      <c r="F1053">
        <v>8</v>
      </c>
      <c r="G1053">
        <v>28</v>
      </c>
      <c r="H1053">
        <v>2</v>
      </c>
      <c r="I1053">
        <v>2</v>
      </c>
      <c r="J1053">
        <v>77</v>
      </c>
      <c r="K1053">
        <v>0</v>
      </c>
      <c r="L1053">
        <v>0</v>
      </c>
      <c r="M1053">
        <v>0</v>
      </c>
      <c r="N1053">
        <v>0</v>
      </c>
    </row>
    <row r="1054" spans="1:14" x14ac:dyDescent="0.2">
      <c r="A1054" t="s">
        <v>5932</v>
      </c>
      <c r="B1054" t="s">
        <v>87</v>
      </c>
      <c r="C1054" t="s">
        <v>213</v>
      </c>
      <c r="D1054" t="s">
        <v>4889</v>
      </c>
      <c r="E1054">
        <v>77</v>
      </c>
      <c r="F1054">
        <v>14</v>
      </c>
      <c r="G1054">
        <v>63</v>
      </c>
      <c r="H1054">
        <v>0</v>
      </c>
      <c r="I1054">
        <v>0</v>
      </c>
      <c r="J1054">
        <v>40</v>
      </c>
      <c r="K1054">
        <v>0</v>
      </c>
      <c r="L1054">
        <v>0</v>
      </c>
      <c r="M1054">
        <v>0</v>
      </c>
      <c r="N1054">
        <v>0</v>
      </c>
    </row>
    <row r="1055" spans="1:14" x14ac:dyDescent="0.2">
      <c r="A1055" t="s">
        <v>5933</v>
      </c>
      <c r="B1055" t="s">
        <v>87</v>
      </c>
      <c r="C1055" t="s">
        <v>213</v>
      </c>
      <c r="D1055" t="s">
        <v>4871</v>
      </c>
      <c r="E1055">
        <v>0</v>
      </c>
      <c r="F1055">
        <v>0</v>
      </c>
      <c r="G1055">
        <v>0</v>
      </c>
      <c r="H1055">
        <v>0</v>
      </c>
      <c r="I1055">
        <v>0</v>
      </c>
      <c r="J1055">
        <v>0</v>
      </c>
      <c r="K1055">
        <v>84</v>
      </c>
      <c r="L1055">
        <v>83</v>
      </c>
      <c r="M1055">
        <v>0</v>
      </c>
      <c r="N1055">
        <v>1</v>
      </c>
    </row>
    <row r="1056" spans="1:14" x14ac:dyDescent="0.2">
      <c r="A1056" t="s">
        <v>5934</v>
      </c>
      <c r="B1056" t="s">
        <v>87</v>
      </c>
      <c r="C1056" t="s">
        <v>213</v>
      </c>
      <c r="D1056" t="s">
        <v>4873</v>
      </c>
      <c r="E1056">
        <v>0</v>
      </c>
      <c r="F1056">
        <v>0</v>
      </c>
      <c r="G1056">
        <v>0</v>
      </c>
      <c r="H1056">
        <v>0</v>
      </c>
      <c r="I1056">
        <v>0</v>
      </c>
      <c r="J1056">
        <v>0</v>
      </c>
      <c r="K1056">
        <v>66</v>
      </c>
      <c r="L1056">
        <v>65</v>
      </c>
      <c r="M1056">
        <v>0</v>
      </c>
      <c r="N1056">
        <v>1</v>
      </c>
    </row>
    <row r="1057" spans="1:14" x14ac:dyDescent="0.2">
      <c r="A1057" t="s">
        <v>5935</v>
      </c>
      <c r="B1057" t="s">
        <v>87</v>
      </c>
      <c r="C1057" t="s">
        <v>214</v>
      </c>
      <c r="D1057" t="s">
        <v>4875</v>
      </c>
      <c r="E1057">
        <v>31</v>
      </c>
      <c r="F1057">
        <v>8</v>
      </c>
      <c r="G1057">
        <v>20</v>
      </c>
      <c r="H1057">
        <v>3</v>
      </c>
      <c r="I1057">
        <v>0</v>
      </c>
      <c r="J1057">
        <v>54</v>
      </c>
      <c r="K1057">
        <v>0</v>
      </c>
      <c r="L1057">
        <v>0</v>
      </c>
      <c r="M1057">
        <v>0</v>
      </c>
      <c r="N1057">
        <v>0</v>
      </c>
    </row>
    <row r="1058" spans="1:14" x14ac:dyDescent="0.2">
      <c r="A1058" t="s">
        <v>5936</v>
      </c>
      <c r="B1058" t="s">
        <v>87</v>
      </c>
      <c r="C1058" t="s">
        <v>214</v>
      </c>
      <c r="D1058" t="s">
        <v>4877</v>
      </c>
      <c r="E1058">
        <v>85</v>
      </c>
      <c r="F1058">
        <v>17</v>
      </c>
      <c r="G1058">
        <v>63</v>
      </c>
      <c r="H1058">
        <v>3</v>
      </c>
      <c r="I1058">
        <v>2</v>
      </c>
      <c r="J1058">
        <v>0</v>
      </c>
      <c r="K1058">
        <v>0</v>
      </c>
      <c r="L1058">
        <v>0</v>
      </c>
      <c r="M1058">
        <v>0</v>
      </c>
      <c r="N1058">
        <v>0</v>
      </c>
    </row>
    <row r="1059" spans="1:14" x14ac:dyDescent="0.2">
      <c r="A1059" t="s">
        <v>5937</v>
      </c>
      <c r="B1059" t="s">
        <v>87</v>
      </c>
      <c r="C1059" t="s">
        <v>214</v>
      </c>
      <c r="D1059" t="s">
        <v>4879</v>
      </c>
      <c r="E1059">
        <v>54</v>
      </c>
      <c r="F1059">
        <v>10</v>
      </c>
      <c r="G1059">
        <v>44</v>
      </c>
      <c r="H1059">
        <v>0</v>
      </c>
      <c r="I1059">
        <v>0</v>
      </c>
      <c r="J1059">
        <v>31</v>
      </c>
      <c r="K1059">
        <v>0</v>
      </c>
      <c r="L1059">
        <v>0</v>
      </c>
      <c r="M1059">
        <v>0</v>
      </c>
      <c r="N1059">
        <v>0</v>
      </c>
    </row>
    <row r="1060" spans="1:14" x14ac:dyDescent="0.2">
      <c r="A1060" t="s">
        <v>5938</v>
      </c>
      <c r="B1060" t="s">
        <v>87</v>
      </c>
      <c r="C1060" t="s">
        <v>214</v>
      </c>
      <c r="D1060" t="s">
        <v>4881</v>
      </c>
      <c r="E1060">
        <v>85</v>
      </c>
      <c r="F1060">
        <v>17</v>
      </c>
      <c r="G1060">
        <v>64</v>
      </c>
      <c r="H1060">
        <v>2</v>
      </c>
      <c r="I1060">
        <v>2</v>
      </c>
      <c r="J1060">
        <v>0</v>
      </c>
      <c r="K1060">
        <v>0</v>
      </c>
      <c r="L1060">
        <v>0</v>
      </c>
      <c r="M1060">
        <v>0</v>
      </c>
      <c r="N1060">
        <v>0</v>
      </c>
    </row>
    <row r="1061" spans="1:14" x14ac:dyDescent="0.2">
      <c r="A1061" t="s">
        <v>5939</v>
      </c>
      <c r="B1061" t="s">
        <v>87</v>
      </c>
      <c r="C1061" t="s">
        <v>214</v>
      </c>
      <c r="D1061" t="s">
        <v>4883</v>
      </c>
      <c r="E1061">
        <v>31</v>
      </c>
      <c r="F1061">
        <v>7</v>
      </c>
      <c r="G1061">
        <v>20</v>
      </c>
      <c r="H1061">
        <v>3</v>
      </c>
      <c r="I1061">
        <v>1</v>
      </c>
      <c r="J1061">
        <v>54</v>
      </c>
      <c r="K1061">
        <v>0</v>
      </c>
      <c r="L1061">
        <v>0</v>
      </c>
      <c r="M1061">
        <v>0</v>
      </c>
      <c r="N1061">
        <v>0</v>
      </c>
    </row>
    <row r="1062" spans="1:14" x14ac:dyDescent="0.2">
      <c r="A1062" t="s">
        <v>5940</v>
      </c>
      <c r="B1062" t="s">
        <v>87</v>
      </c>
      <c r="C1062" t="s">
        <v>214</v>
      </c>
      <c r="D1062" t="s">
        <v>4885</v>
      </c>
      <c r="E1062">
        <v>54</v>
      </c>
      <c r="F1062">
        <v>11</v>
      </c>
      <c r="G1062">
        <v>43</v>
      </c>
      <c r="H1062">
        <v>0</v>
      </c>
      <c r="I1062">
        <v>0</v>
      </c>
      <c r="J1062">
        <v>31</v>
      </c>
      <c r="K1062">
        <v>0</v>
      </c>
      <c r="L1062">
        <v>0</v>
      </c>
      <c r="M1062">
        <v>0</v>
      </c>
      <c r="N1062">
        <v>0</v>
      </c>
    </row>
    <row r="1063" spans="1:14" x14ac:dyDescent="0.2">
      <c r="A1063" t="s">
        <v>5941</v>
      </c>
      <c r="B1063" t="s">
        <v>87</v>
      </c>
      <c r="C1063" t="s">
        <v>214</v>
      </c>
      <c r="D1063" t="s">
        <v>4887</v>
      </c>
      <c r="E1063">
        <v>31</v>
      </c>
      <c r="F1063">
        <v>7</v>
      </c>
      <c r="G1063">
        <v>21</v>
      </c>
      <c r="H1063">
        <v>3</v>
      </c>
      <c r="I1063">
        <v>0</v>
      </c>
      <c r="J1063">
        <v>54</v>
      </c>
      <c r="K1063">
        <v>0</v>
      </c>
      <c r="L1063">
        <v>0</v>
      </c>
      <c r="M1063">
        <v>0</v>
      </c>
      <c r="N1063">
        <v>0</v>
      </c>
    </row>
    <row r="1064" spans="1:14" x14ac:dyDescent="0.2">
      <c r="A1064" t="s">
        <v>5942</v>
      </c>
      <c r="B1064" t="s">
        <v>87</v>
      </c>
      <c r="C1064" t="s">
        <v>214</v>
      </c>
      <c r="D1064" t="s">
        <v>4889</v>
      </c>
      <c r="E1064">
        <v>54</v>
      </c>
      <c r="F1064">
        <v>10</v>
      </c>
      <c r="G1064">
        <v>44</v>
      </c>
      <c r="H1064">
        <v>0</v>
      </c>
      <c r="I1064">
        <v>0</v>
      </c>
      <c r="J1064">
        <v>31</v>
      </c>
      <c r="K1064">
        <v>0</v>
      </c>
      <c r="L1064">
        <v>0</v>
      </c>
      <c r="M1064">
        <v>0</v>
      </c>
      <c r="N1064">
        <v>0</v>
      </c>
    </row>
    <row r="1065" spans="1:14" x14ac:dyDescent="0.2">
      <c r="A1065" t="s">
        <v>5943</v>
      </c>
      <c r="B1065" t="s">
        <v>87</v>
      </c>
      <c r="C1065" t="s">
        <v>214</v>
      </c>
      <c r="D1065" t="s">
        <v>4871</v>
      </c>
      <c r="E1065">
        <v>0</v>
      </c>
      <c r="F1065">
        <v>0</v>
      </c>
      <c r="G1065">
        <v>0</v>
      </c>
      <c r="H1065">
        <v>0</v>
      </c>
      <c r="I1065">
        <v>0</v>
      </c>
      <c r="J1065">
        <v>0</v>
      </c>
      <c r="K1065">
        <v>65</v>
      </c>
      <c r="L1065">
        <v>63</v>
      </c>
      <c r="M1065">
        <v>2</v>
      </c>
      <c r="N1065">
        <v>0</v>
      </c>
    </row>
    <row r="1066" spans="1:14" x14ac:dyDescent="0.2">
      <c r="A1066" t="s">
        <v>5944</v>
      </c>
      <c r="B1066" t="s">
        <v>87</v>
      </c>
      <c r="C1066" t="s">
        <v>214</v>
      </c>
      <c r="D1066" t="s">
        <v>4873</v>
      </c>
      <c r="E1066">
        <v>0</v>
      </c>
      <c r="F1066">
        <v>0</v>
      </c>
      <c r="G1066">
        <v>0</v>
      </c>
      <c r="H1066">
        <v>0</v>
      </c>
      <c r="I1066">
        <v>0</v>
      </c>
      <c r="J1066">
        <v>0</v>
      </c>
      <c r="K1066">
        <v>52</v>
      </c>
      <c r="L1066">
        <v>51</v>
      </c>
      <c r="M1066">
        <v>1</v>
      </c>
      <c r="N1066">
        <v>0</v>
      </c>
    </row>
    <row r="1067" spans="1:14" x14ac:dyDescent="0.2">
      <c r="A1067" t="s">
        <v>5945</v>
      </c>
      <c r="B1067" t="s">
        <v>87</v>
      </c>
      <c r="C1067" t="s">
        <v>215</v>
      </c>
      <c r="D1067" t="s">
        <v>4875</v>
      </c>
      <c r="E1067">
        <v>10</v>
      </c>
      <c r="F1067">
        <v>1</v>
      </c>
      <c r="G1067">
        <v>9</v>
      </c>
      <c r="H1067">
        <v>0</v>
      </c>
      <c r="I1067">
        <v>0</v>
      </c>
      <c r="J1067">
        <v>24</v>
      </c>
      <c r="K1067">
        <v>0</v>
      </c>
      <c r="L1067">
        <v>0</v>
      </c>
      <c r="M1067">
        <v>0</v>
      </c>
      <c r="N1067">
        <v>0</v>
      </c>
    </row>
    <row r="1068" spans="1:14" x14ac:dyDescent="0.2">
      <c r="A1068" t="s">
        <v>5946</v>
      </c>
      <c r="B1068" t="s">
        <v>87</v>
      </c>
      <c r="C1068" t="s">
        <v>215</v>
      </c>
      <c r="D1068" t="s">
        <v>4877</v>
      </c>
      <c r="E1068">
        <v>34</v>
      </c>
      <c r="F1068">
        <v>5</v>
      </c>
      <c r="G1068">
        <v>29</v>
      </c>
      <c r="H1068">
        <v>0</v>
      </c>
      <c r="I1068">
        <v>0</v>
      </c>
      <c r="J1068">
        <v>0</v>
      </c>
      <c r="K1068">
        <v>0</v>
      </c>
      <c r="L1068">
        <v>0</v>
      </c>
      <c r="M1068">
        <v>0</v>
      </c>
      <c r="N1068">
        <v>0</v>
      </c>
    </row>
    <row r="1069" spans="1:14" x14ac:dyDescent="0.2">
      <c r="A1069" t="s">
        <v>5947</v>
      </c>
      <c r="B1069" t="s">
        <v>87</v>
      </c>
      <c r="C1069" t="s">
        <v>215</v>
      </c>
      <c r="D1069" t="s">
        <v>4879</v>
      </c>
      <c r="E1069">
        <v>24</v>
      </c>
      <c r="F1069">
        <v>3</v>
      </c>
      <c r="G1069">
        <v>21</v>
      </c>
      <c r="H1069">
        <v>0</v>
      </c>
      <c r="I1069">
        <v>0</v>
      </c>
      <c r="J1069">
        <v>10</v>
      </c>
      <c r="K1069">
        <v>0</v>
      </c>
      <c r="L1069">
        <v>0</v>
      </c>
      <c r="M1069">
        <v>0</v>
      </c>
      <c r="N1069">
        <v>0</v>
      </c>
    </row>
    <row r="1070" spans="1:14" x14ac:dyDescent="0.2">
      <c r="A1070" t="s">
        <v>5948</v>
      </c>
      <c r="B1070" t="s">
        <v>87</v>
      </c>
      <c r="C1070" t="s">
        <v>215</v>
      </c>
      <c r="D1070" t="s">
        <v>4881</v>
      </c>
      <c r="E1070">
        <v>34</v>
      </c>
      <c r="F1070">
        <v>4</v>
      </c>
      <c r="G1070">
        <v>30</v>
      </c>
      <c r="H1070">
        <v>0</v>
      </c>
      <c r="I1070">
        <v>0</v>
      </c>
      <c r="J1070">
        <v>0</v>
      </c>
      <c r="K1070">
        <v>0</v>
      </c>
      <c r="L1070">
        <v>0</v>
      </c>
      <c r="M1070">
        <v>0</v>
      </c>
      <c r="N1070">
        <v>0</v>
      </c>
    </row>
    <row r="1071" spans="1:14" x14ac:dyDescent="0.2">
      <c r="A1071" t="s">
        <v>5949</v>
      </c>
      <c r="B1071" t="s">
        <v>87</v>
      </c>
      <c r="C1071" t="s">
        <v>215</v>
      </c>
      <c r="D1071" t="s">
        <v>4883</v>
      </c>
      <c r="E1071">
        <v>10</v>
      </c>
      <c r="F1071">
        <v>1</v>
      </c>
      <c r="G1071">
        <v>9</v>
      </c>
      <c r="H1071">
        <v>0</v>
      </c>
      <c r="I1071">
        <v>0</v>
      </c>
      <c r="J1071">
        <v>24</v>
      </c>
      <c r="K1071">
        <v>0</v>
      </c>
      <c r="L1071">
        <v>0</v>
      </c>
      <c r="M1071">
        <v>0</v>
      </c>
      <c r="N1071">
        <v>0</v>
      </c>
    </row>
    <row r="1072" spans="1:14" x14ac:dyDescent="0.2">
      <c r="A1072" t="s">
        <v>5950</v>
      </c>
      <c r="B1072" t="s">
        <v>87</v>
      </c>
      <c r="C1072" t="s">
        <v>215</v>
      </c>
      <c r="D1072" t="s">
        <v>4885</v>
      </c>
      <c r="E1072">
        <v>24</v>
      </c>
      <c r="F1072">
        <v>8</v>
      </c>
      <c r="G1072">
        <v>16</v>
      </c>
      <c r="H1072">
        <v>0</v>
      </c>
      <c r="I1072">
        <v>0</v>
      </c>
      <c r="J1072">
        <v>10</v>
      </c>
      <c r="K1072">
        <v>0</v>
      </c>
      <c r="L1072">
        <v>0</v>
      </c>
      <c r="M1072">
        <v>0</v>
      </c>
      <c r="N1072">
        <v>0</v>
      </c>
    </row>
    <row r="1073" spans="1:14" x14ac:dyDescent="0.2">
      <c r="A1073" t="s">
        <v>5951</v>
      </c>
      <c r="B1073" t="s">
        <v>87</v>
      </c>
      <c r="C1073" t="s">
        <v>215</v>
      </c>
      <c r="D1073" t="s">
        <v>4887</v>
      </c>
      <c r="E1073">
        <v>10</v>
      </c>
      <c r="F1073">
        <v>1</v>
      </c>
      <c r="G1073">
        <v>9</v>
      </c>
      <c r="H1073">
        <v>0</v>
      </c>
      <c r="I1073">
        <v>0</v>
      </c>
      <c r="J1073">
        <v>24</v>
      </c>
      <c r="K1073">
        <v>0</v>
      </c>
      <c r="L1073">
        <v>0</v>
      </c>
      <c r="M1073">
        <v>0</v>
      </c>
      <c r="N1073">
        <v>0</v>
      </c>
    </row>
    <row r="1074" spans="1:14" x14ac:dyDescent="0.2">
      <c r="A1074" t="s">
        <v>5952</v>
      </c>
      <c r="B1074" t="s">
        <v>87</v>
      </c>
      <c r="C1074" t="s">
        <v>215</v>
      </c>
      <c r="D1074" t="s">
        <v>4889</v>
      </c>
      <c r="E1074">
        <v>24</v>
      </c>
      <c r="F1074">
        <v>3</v>
      </c>
      <c r="G1074">
        <v>21</v>
      </c>
      <c r="H1074">
        <v>0</v>
      </c>
      <c r="I1074">
        <v>0</v>
      </c>
      <c r="J1074">
        <v>10</v>
      </c>
      <c r="K1074">
        <v>0</v>
      </c>
      <c r="L1074">
        <v>0</v>
      </c>
      <c r="M1074">
        <v>0</v>
      </c>
      <c r="N1074">
        <v>0</v>
      </c>
    </row>
    <row r="1075" spans="1:14" x14ac:dyDescent="0.2">
      <c r="A1075" t="s">
        <v>5953</v>
      </c>
      <c r="B1075" t="s">
        <v>87</v>
      </c>
      <c r="C1075" t="s">
        <v>215</v>
      </c>
      <c r="D1075" t="s">
        <v>4871</v>
      </c>
      <c r="E1075">
        <v>0</v>
      </c>
      <c r="F1075">
        <v>0</v>
      </c>
      <c r="G1075">
        <v>0</v>
      </c>
      <c r="H1075">
        <v>0</v>
      </c>
      <c r="I1075">
        <v>0</v>
      </c>
      <c r="J1075">
        <v>0</v>
      </c>
      <c r="K1075">
        <v>23</v>
      </c>
      <c r="L1075">
        <v>23</v>
      </c>
      <c r="M1075">
        <v>0</v>
      </c>
      <c r="N1075">
        <v>0</v>
      </c>
    </row>
    <row r="1076" spans="1:14" x14ac:dyDescent="0.2">
      <c r="A1076" t="s">
        <v>5954</v>
      </c>
      <c r="B1076" t="s">
        <v>87</v>
      </c>
      <c r="C1076" t="s">
        <v>215</v>
      </c>
      <c r="D1076" t="s">
        <v>4873</v>
      </c>
      <c r="E1076">
        <v>0</v>
      </c>
      <c r="F1076">
        <v>0</v>
      </c>
      <c r="G1076">
        <v>0</v>
      </c>
      <c r="H1076">
        <v>0</v>
      </c>
      <c r="I1076">
        <v>0</v>
      </c>
      <c r="J1076">
        <v>0</v>
      </c>
      <c r="K1076">
        <v>19</v>
      </c>
      <c r="L1076">
        <v>19</v>
      </c>
      <c r="M1076">
        <v>0</v>
      </c>
      <c r="N1076">
        <v>0</v>
      </c>
    </row>
    <row r="1077" spans="1:14" x14ac:dyDescent="0.2">
      <c r="A1077" t="s">
        <v>5955</v>
      </c>
      <c r="B1077" t="s">
        <v>87</v>
      </c>
      <c r="C1077" t="s">
        <v>216</v>
      </c>
      <c r="D1077" t="s">
        <v>4875</v>
      </c>
      <c r="E1077">
        <v>27</v>
      </c>
      <c r="F1077">
        <v>5</v>
      </c>
      <c r="G1077">
        <v>17</v>
      </c>
      <c r="H1077">
        <v>5</v>
      </c>
      <c r="I1077">
        <v>0</v>
      </c>
      <c r="J1077">
        <v>32</v>
      </c>
      <c r="K1077">
        <v>0</v>
      </c>
      <c r="L1077">
        <v>0</v>
      </c>
      <c r="M1077">
        <v>0</v>
      </c>
      <c r="N1077">
        <v>0</v>
      </c>
    </row>
    <row r="1078" spans="1:14" x14ac:dyDescent="0.2">
      <c r="A1078" t="s">
        <v>5956</v>
      </c>
      <c r="B1078" t="s">
        <v>87</v>
      </c>
      <c r="C1078" t="s">
        <v>216</v>
      </c>
      <c r="D1078" t="s">
        <v>4877</v>
      </c>
      <c r="E1078">
        <v>59</v>
      </c>
      <c r="F1078">
        <v>13</v>
      </c>
      <c r="G1078">
        <v>41</v>
      </c>
      <c r="H1078">
        <v>5</v>
      </c>
      <c r="I1078">
        <v>0</v>
      </c>
      <c r="J1078">
        <v>0</v>
      </c>
      <c r="K1078">
        <v>0</v>
      </c>
      <c r="L1078">
        <v>0</v>
      </c>
      <c r="M1078">
        <v>0</v>
      </c>
      <c r="N1078">
        <v>0</v>
      </c>
    </row>
    <row r="1079" spans="1:14" x14ac:dyDescent="0.2">
      <c r="A1079" t="s">
        <v>5957</v>
      </c>
      <c r="B1079" t="s">
        <v>87</v>
      </c>
      <c r="C1079" t="s">
        <v>216</v>
      </c>
      <c r="D1079" t="s">
        <v>4879</v>
      </c>
      <c r="E1079">
        <v>32</v>
      </c>
      <c r="F1079">
        <v>8</v>
      </c>
      <c r="G1079">
        <v>24</v>
      </c>
      <c r="H1079">
        <v>0</v>
      </c>
      <c r="I1079">
        <v>0</v>
      </c>
      <c r="J1079">
        <v>27</v>
      </c>
      <c r="K1079">
        <v>0</v>
      </c>
      <c r="L1079">
        <v>0</v>
      </c>
      <c r="M1079">
        <v>0</v>
      </c>
      <c r="N1079">
        <v>0</v>
      </c>
    </row>
    <row r="1080" spans="1:14" x14ac:dyDescent="0.2">
      <c r="A1080" t="s">
        <v>5958</v>
      </c>
      <c r="B1080" t="s">
        <v>87</v>
      </c>
      <c r="C1080" t="s">
        <v>216</v>
      </c>
      <c r="D1080" t="s">
        <v>4881</v>
      </c>
      <c r="E1080">
        <v>59</v>
      </c>
      <c r="F1080">
        <v>13</v>
      </c>
      <c r="G1080">
        <v>41</v>
      </c>
      <c r="H1080">
        <v>5</v>
      </c>
      <c r="I1080">
        <v>0</v>
      </c>
      <c r="J1080">
        <v>0</v>
      </c>
      <c r="K1080">
        <v>0</v>
      </c>
      <c r="L1080">
        <v>0</v>
      </c>
      <c r="M1080">
        <v>0</v>
      </c>
      <c r="N1080">
        <v>0</v>
      </c>
    </row>
    <row r="1081" spans="1:14" x14ac:dyDescent="0.2">
      <c r="A1081" t="s">
        <v>5959</v>
      </c>
      <c r="B1081" t="s">
        <v>87</v>
      </c>
      <c r="C1081" t="s">
        <v>216</v>
      </c>
      <c r="D1081" t="s">
        <v>4883</v>
      </c>
      <c r="E1081">
        <v>27</v>
      </c>
      <c r="F1081">
        <v>5</v>
      </c>
      <c r="G1081">
        <v>17</v>
      </c>
      <c r="H1081">
        <v>5</v>
      </c>
      <c r="I1081">
        <v>0</v>
      </c>
      <c r="J1081">
        <v>32</v>
      </c>
      <c r="K1081">
        <v>0</v>
      </c>
      <c r="L1081">
        <v>0</v>
      </c>
      <c r="M1081">
        <v>0</v>
      </c>
      <c r="N1081">
        <v>0</v>
      </c>
    </row>
    <row r="1082" spans="1:14" x14ac:dyDescent="0.2">
      <c r="A1082" t="s">
        <v>5960</v>
      </c>
      <c r="B1082" t="s">
        <v>87</v>
      </c>
      <c r="C1082" t="s">
        <v>216</v>
      </c>
      <c r="D1082" t="s">
        <v>4885</v>
      </c>
      <c r="E1082">
        <v>32</v>
      </c>
      <c r="F1082">
        <v>9</v>
      </c>
      <c r="G1082">
        <v>23</v>
      </c>
      <c r="H1082">
        <v>0</v>
      </c>
      <c r="I1082">
        <v>0</v>
      </c>
      <c r="J1082">
        <v>27</v>
      </c>
      <c r="K1082">
        <v>0</v>
      </c>
      <c r="L1082">
        <v>0</v>
      </c>
      <c r="M1082">
        <v>0</v>
      </c>
      <c r="N1082">
        <v>0</v>
      </c>
    </row>
    <row r="1083" spans="1:14" x14ac:dyDescent="0.2">
      <c r="A1083" t="s">
        <v>5961</v>
      </c>
      <c r="B1083" t="s">
        <v>87</v>
      </c>
      <c r="C1083" t="s">
        <v>216</v>
      </c>
      <c r="D1083" t="s">
        <v>4887</v>
      </c>
      <c r="E1083">
        <v>27</v>
      </c>
      <c r="F1083">
        <v>5</v>
      </c>
      <c r="G1083">
        <v>17</v>
      </c>
      <c r="H1083">
        <v>5</v>
      </c>
      <c r="I1083">
        <v>0</v>
      </c>
      <c r="J1083">
        <v>32</v>
      </c>
      <c r="K1083">
        <v>0</v>
      </c>
      <c r="L1083">
        <v>0</v>
      </c>
      <c r="M1083">
        <v>0</v>
      </c>
      <c r="N1083">
        <v>0</v>
      </c>
    </row>
    <row r="1084" spans="1:14" x14ac:dyDescent="0.2">
      <c r="A1084" t="s">
        <v>5962</v>
      </c>
      <c r="B1084" t="s">
        <v>87</v>
      </c>
      <c r="C1084" t="s">
        <v>216</v>
      </c>
      <c r="D1084" t="s">
        <v>4889</v>
      </c>
      <c r="E1084">
        <v>32</v>
      </c>
      <c r="F1084">
        <v>8</v>
      </c>
      <c r="G1084">
        <v>24</v>
      </c>
      <c r="H1084">
        <v>0</v>
      </c>
      <c r="I1084">
        <v>0</v>
      </c>
      <c r="J1084">
        <v>27</v>
      </c>
      <c r="K1084">
        <v>0</v>
      </c>
      <c r="L1084">
        <v>0</v>
      </c>
      <c r="M1084">
        <v>0</v>
      </c>
      <c r="N1084">
        <v>0</v>
      </c>
    </row>
    <row r="1085" spans="1:14" x14ac:dyDescent="0.2">
      <c r="A1085" t="s">
        <v>5963</v>
      </c>
      <c r="B1085" t="s">
        <v>87</v>
      </c>
      <c r="C1085" t="s">
        <v>216</v>
      </c>
      <c r="D1085" t="s">
        <v>4871</v>
      </c>
      <c r="E1085">
        <v>0</v>
      </c>
      <c r="F1085">
        <v>0</v>
      </c>
      <c r="G1085">
        <v>0</v>
      </c>
      <c r="H1085">
        <v>0</v>
      </c>
      <c r="I1085">
        <v>0</v>
      </c>
      <c r="J1085">
        <v>0</v>
      </c>
      <c r="K1085">
        <v>38</v>
      </c>
      <c r="L1085">
        <v>38</v>
      </c>
      <c r="M1085">
        <v>0</v>
      </c>
      <c r="N1085">
        <v>0</v>
      </c>
    </row>
    <row r="1086" spans="1:14" x14ac:dyDescent="0.2">
      <c r="A1086" t="s">
        <v>5964</v>
      </c>
      <c r="B1086" t="s">
        <v>87</v>
      </c>
      <c r="C1086" t="s">
        <v>216</v>
      </c>
      <c r="D1086" t="s">
        <v>4873</v>
      </c>
      <c r="E1086">
        <v>0</v>
      </c>
      <c r="F1086">
        <v>0</v>
      </c>
      <c r="G1086">
        <v>0</v>
      </c>
      <c r="H1086">
        <v>0</v>
      </c>
      <c r="I1086">
        <v>0</v>
      </c>
      <c r="J1086">
        <v>0</v>
      </c>
      <c r="K1086">
        <v>29</v>
      </c>
      <c r="L1086">
        <v>29</v>
      </c>
      <c r="M1086">
        <v>0</v>
      </c>
      <c r="N1086">
        <v>0</v>
      </c>
    </row>
    <row r="1087" spans="1:14" x14ac:dyDescent="0.2">
      <c r="A1087" t="s">
        <v>5965</v>
      </c>
      <c r="B1087" t="s">
        <v>87</v>
      </c>
      <c r="C1087" t="s">
        <v>217</v>
      </c>
      <c r="D1087" t="s">
        <v>4875</v>
      </c>
      <c r="E1087">
        <v>66</v>
      </c>
      <c r="F1087">
        <v>19</v>
      </c>
      <c r="G1087">
        <v>45</v>
      </c>
      <c r="H1087">
        <v>1</v>
      </c>
      <c r="I1087">
        <v>1</v>
      </c>
      <c r="J1087">
        <v>102</v>
      </c>
      <c r="K1087">
        <v>0</v>
      </c>
      <c r="L1087">
        <v>0</v>
      </c>
      <c r="M1087">
        <v>0</v>
      </c>
      <c r="N1087">
        <v>0</v>
      </c>
    </row>
    <row r="1088" spans="1:14" x14ac:dyDescent="0.2">
      <c r="A1088" t="s">
        <v>5966</v>
      </c>
      <c r="B1088" t="s">
        <v>87</v>
      </c>
      <c r="C1088" t="s">
        <v>217</v>
      </c>
      <c r="D1088" t="s">
        <v>4877</v>
      </c>
      <c r="E1088">
        <v>168</v>
      </c>
      <c r="F1088">
        <v>24</v>
      </c>
      <c r="G1088">
        <v>136</v>
      </c>
      <c r="H1088">
        <v>5</v>
      </c>
      <c r="I1088">
        <v>3</v>
      </c>
      <c r="J1088">
        <v>0</v>
      </c>
      <c r="K1088">
        <v>0</v>
      </c>
      <c r="L1088">
        <v>0</v>
      </c>
      <c r="M1088">
        <v>0</v>
      </c>
      <c r="N1088">
        <v>0</v>
      </c>
    </row>
    <row r="1089" spans="1:14" x14ac:dyDescent="0.2">
      <c r="A1089" t="s">
        <v>5967</v>
      </c>
      <c r="B1089" t="s">
        <v>87</v>
      </c>
      <c r="C1089" t="s">
        <v>217</v>
      </c>
      <c r="D1089" t="s">
        <v>4879</v>
      </c>
      <c r="E1089">
        <v>102</v>
      </c>
      <c r="F1089">
        <v>15</v>
      </c>
      <c r="G1089">
        <v>87</v>
      </c>
      <c r="H1089">
        <v>0</v>
      </c>
      <c r="I1089">
        <v>0</v>
      </c>
      <c r="J1089">
        <v>66</v>
      </c>
      <c r="K1089">
        <v>0</v>
      </c>
      <c r="L1089">
        <v>0</v>
      </c>
      <c r="M1089">
        <v>0</v>
      </c>
      <c r="N1089">
        <v>0</v>
      </c>
    </row>
    <row r="1090" spans="1:14" x14ac:dyDescent="0.2">
      <c r="A1090" t="s">
        <v>5968</v>
      </c>
      <c r="B1090" t="s">
        <v>87</v>
      </c>
      <c r="C1090" t="s">
        <v>217</v>
      </c>
      <c r="D1090" t="s">
        <v>4881</v>
      </c>
      <c r="E1090">
        <v>168</v>
      </c>
      <c r="F1090">
        <v>24</v>
      </c>
      <c r="G1090">
        <v>136</v>
      </c>
      <c r="H1090">
        <v>5</v>
      </c>
      <c r="I1090">
        <v>3</v>
      </c>
      <c r="J1090">
        <v>0</v>
      </c>
      <c r="K1090">
        <v>0</v>
      </c>
      <c r="L1090">
        <v>0</v>
      </c>
      <c r="M1090">
        <v>0</v>
      </c>
      <c r="N1090">
        <v>0</v>
      </c>
    </row>
    <row r="1091" spans="1:14" x14ac:dyDescent="0.2">
      <c r="A1091" t="s">
        <v>5969</v>
      </c>
      <c r="B1091" t="s">
        <v>87</v>
      </c>
      <c r="C1091" t="s">
        <v>217</v>
      </c>
      <c r="D1091" t="s">
        <v>4883</v>
      </c>
      <c r="E1091">
        <v>66</v>
      </c>
      <c r="F1091">
        <v>15</v>
      </c>
      <c r="G1091">
        <v>43</v>
      </c>
      <c r="H1091">
        <v>5</v>
      </c>
      <c r="I1091">
        <v>3</v>
      </c>
      <c r="J1091">
        <v>102</v>
      </c>
      <c r="K1091">
        <v>0</v>
      </c>
      <c r="L1091">
        <v>0</v>
      </c>
      <c r="M1091">
        <v>0</v>
      </c>
      <c r="N1091">
        <v>0</v>
      </c>
    </row>
    <row r="1092" spans="1:14" x14ac:dyDescent="0.2">
      <c r="A1092" t="s">
        <v>5970</v>
      </c>
      <c r="B1092" t="s">
        <v>87</v>
      </c>
      <c r="C1092" t="s">
        <v>217</v>
      </c>
      <c r="D1092" t="s">
        <v>4885</v>
      </c>
      <c r="E1092">
        <v>102</v>
      </c>
      <c r="F1092">
        <v>21</v>
      </c>
      <c r="G1092">
        <v>81</v>
      </c>
      <c r="H1092">
        <v>0</v>
      </c>
      <c r="I1092">
        <v>0</v>
      </c>
      <c r="J1092">
        <v>66</v>
      </c>
      <c r="K1092">
        <v>0</v>
      </c>
      <c r="L1092">
        <v>0</v>
      </c>
      <c r="M1092">
        <v>0</v>
      </c>
      <c r="N1092">
        <v>0</v>
      </c>
    </row>
    <row r="1093" spans="1:14" x14ac:dyDescent="0.2">
      <c r="A1093" t="s">
        <v>5971</v>
      </c>
      <c r="B1093" t="s">
        <v>87</v>
      </c>
      <c r="C1093" t="s">
        <v>217</v>
      </c>
      <c r="D1093" t="s">
        <v>4887</v>
      </c>
      <c r="E1093">
        <v>66</v>
      </c>
      <c r="F1093">
        <v>11</v>
      </c>
      <c r="G1093">
        <v>51</v>
      </c>
      <c r="H1093">
        <v>3</v>
      </c>
      <c r="I1093">
        <v>1</v>
      </c>
      <c r="J1093">
        <v>102</v>
      </c>
      <c r="K1093">
        <v>0</v>
      </c>
      <c r="L1093">
        <v>0</v>
      </c>
      <c r="M1093">
        <v>0</v>
      </c>
      <c r="N1093">
        <v>0</v>
      </c>
    </row>
    <row r="1094" spans="1:14" x14ac:dyDescent="0.2">
      <c r="A1094" t="s">
        <v>5972</v>
      </c>
      <c r="B1094" t="s">
        <v>87</v>
      </c>
      <c r="C1094" t="s">
        <v>217</v>
      </c>
      <c r="D1094" t="s">
        <v>4889</v>
      </c>
      <c r="E1094">
        <v>102</v>
      </c>
      <c r="F1094">
        <v>15</v>
      </c>
      <c r="G1094">
        <v>87</v>
      </c>
      <c r="H1094">
        <v>0</v>
      </c>
      <c r="I1094">
        <v>0</v>
      </c>
      <c r="J1094">
        <v>66</v>
      </c>
      <c r="K1094">
        <v>0</v>
      </c>
      <c r="L1094">
        <v>0</v>
      </c>
      <c r="M1094">
        <v>0</v>
      </c>
      <c r="N1094">
        <v>0</v>
      </c>
    </row>
    <row r="1095" spans="1:14" x14ac:dyDescent="0.2">
      <c r="A1095" t="s">
        <v>5973</v>
      </c>
      <c r="B1095" t="s">
        <v>87</v>
      </c>
      <c r="C1095" t="s">
        <v>217</v>
      </c>
      <c r="D1095" t="s">
        <v>4871</v>
      </c>
      <c r="E1095">
        <v>0</v>
      </c>
      <c r="F1095">
        <v>0</v>
      </c>
      <c r="G1095">
        <v>0</v>
      </c>
      <c r="H1095">
        <v>0</v>
      </c>
      <c r="I1095">
        <v>0</v>
      </c>
      <c r="J1095">
        <v>0</v>
      </c>
      <c r="K1095">
        <v>94</v>
      </c>
      <c r="L1095">
        <v>89</v>
      </c>
      <c r="M1095">
        <v>4</v>
      </c>
      <c r="N1095">
        <v>1</v>
      </c>
    </row>
    <row r="1096" spans="1:14" x14ac:dyDescent="0.2">
      <c r="A1096" t="s">
        <v>5974</v>
      </c>
      <c r="B1096" t="s">
        <v>87</v>
      </c>
      <c r="C1096" t="s">
        <v>217</v>
      </c>
      <c r="D1096" t="s">
        <v>4873</v>
      </c>
      <c r="E1096">
        <v>0</v>
      </c>
      <c r="F1096">
        <v>0</v>
      </c>
      <c r="G1096">
        <v>0</v>
      </c>
      <c r="H1096">
        <v>0</v>
      </c>
      <c r="I1096">
        <v>0</v>
      </c>
      <c r="J1096">
        <v>0</v>
      </c>
      <c r="K1096">
        <v>71</v>
      </c>
      <c r="L1096">
        <v>70</v>
      </c>
      <c r="M1096">
        <v>0</v>
      </c>
      <c r="N1096">
        <v>1</v>
      </c>
    </row>
    <row r="1097" spans="1:14" x14ac:dyDescent="0.2">
      <c r="A1097" t="s">
        <v>5975</v>
      </c>
      <c r="B1097" t="s">
        <v>87</v>
      </c>
      <c r="C1097" t="s">
        <v>218</v>
      </c>
      <c r="D1097" t="s">
        <v>4875</v>
      </c>
      <c r="E1097">
        <v>40</v>
      </c>
      <c r="F1097">
        <v>9</v>
      </c>
      <c r="G1097">
        <v>29</v>
      </c>
      <c r="H1097">
        <v>2</v>
      </c>
      <c r="I1097">
        <v>0</v>
      </c>
      <c r="J1097">
        <v>73</v>
      </c>
      <c r="K1097">
        <v>0</v>
      </c>
      <c r="L1097">
        <v>0</v>
      </c>
      <c r="M1097">
        <v>0</v>
      </c>
      <c r="N1097">
        <v>0</v>
      </c>
    </row>
    <row r="1098" spans="1:14" x14ac:dyDescent="0.2">
      <c r="A1098" t="s">
        <v>5976</v>
      </c>
      <c r="B1098" t="s">
        <v>87</v>
      </c>
      <c r="C1098" t="s">
        <v>218</v>
      </c>
      <c r="D1098" t="s">
        <v>4877</v>
      </c>
      <c r="E1098">
        <v>113</v>
      </c>
      <c r="F1098">
        <v>19</v>
      </c>
      <c r="G1098">
        <v>90</v>
      </c>
      <c r="H1098">
        <v>4</v>
      </c>
      <c r="I1098">
        <v>0</v>
      </c>
      <c r="J1098">
        <v>0</v>
      </c>
      <c r="K1098">
        <v>0</v>
      </c>
      <c r="L1098">
        <v>0</v>
      </c>
      <c r="M1098">
        <v>0</v>
      </c>
      <c r="N1098">
        <v>0</v>
      </c>
    </row>
    <row r="1099" spans="1:14" x14ac:dyDescent="0.2">
      <c r="A1099" t="s">
        <v>5977</v>
      </c>
      <c r="B1099" t="s">
        <v>87</v>
      </c>
      <c r="C1099" t="s">
        <v>218</v>
      </c>
      <c r="D1099" t="s">
        <v>4879</v>
      </c>
      <c r="E1099">
        <v>73</v>
      </c>
      <c r="F1099">
        <v>12</v>
      </c>
      <c r="G1099">
        <v>61</v>
      </c>
      <c r="H1099">
        <v>0</v>
      </c>
      <c r="I1099">
        <v>0</v>
      </c>
      <c r="J1099">
        <v>40</v>
      </c>
      <c r="K1099">
        <v>0</v>
      </c>
      <c r="L1099">
        <v>0</v>
      </c>
      <c r="M1099">
        <v>0</v>
      </c>
      <c r="N1099">
        <v>0</v>
      </c>
    </row>
    <row r="1100" spans="1:14" x14ac:dyDescent="0.2">
      <c r="A1100" t="s">
        <v>5978</v>
      </c>
      <c r="B1100" t="s">
        <v>87</v>
      </c>
      <c r="C1100" t="s">
        <v>218</v>
      </c>
      <c r="D1100" t="s">
        <v>4881</v>
      </c>
      <c r="E1100">
        <v>113</v>
      </c>
      <c r="F1100">
        <v>19</v>
      </c>
      <c r="G1100">
        <v>90</v>
      </c>
      <c r="H1100">
        <v>4</v>
      </c>
      <c r="I1100">
        <v>0</v>
      </c>
      <c r="J1100">
        <v>0</v>
      </c>
      <c r="K1100">
        <v>0</v>
      </c>
      <c r="L1100">
        <v>0</v>
      </c>
      <c r="M1100">
        <v>0</v>
      </c>
      <c r="N1100">
        <v>0</v>
      </c>
    </row>
    <row r="1101" spans="1:14" x14ac:dyDescent="0.2">
      <c r="A1101" t="s">
        <v>5979</v>
      </c>
      <c r="B1101" t="s">
        <v>87</v>
      </c>
      <c r="C1101" t="s">
        <v>218</v>
      </c>
      <c r="D1101" t="s">
        <v>4883</v>
      </c>
      <c r="E1101">
        <v>40</v>
      </c>
      <c r="F1101">
        <v>9</v>
      </c>
      <c r="G1101">
        <v>29</v>
      </c>
      <c r="H1101">
        <v>2</v>
      </c>
      <c r="I1101">
        <v>0</v>
      </c>
      <c r="J1101">
        <v>73</v>
      </c>
      <c r="K1101">
        <v>0</v>
      </c>
      <c r="L1101">
        <v>0</v>
      </c>
      <c r="M1101">
        <v>0</v>
      </c>
      <c r="N1101">
        <v>0</v>
      </c>
    </row>
    <row r="1102" spans="1:14" x14ac:dyDescent="0.2">
      <c r="A1102" t="s">
        <v>5980</v>
      </c>
      <c r="B1102" t="s">
        <v>87</v>
      </c>
      <c r="C1102" t="s">
        <v>218</v>
      </c>
      <c r="D1102" t="s">
        <v>4885</v>
      </c>
      <c r="E1102">
        <v>73</v>
      </c>
      <c r="F1102">
        <v>18</v>
      </c>
      <c r="G1102">
        <v>55</v>
      </c>
      <c r="H1102">
        <v>0</v>
      </c>
      <c r="I1102">
        <v>0</v>
      </c>
      <c r="J1102">
        <v>40</v>
      </c>
      <c r="K1102">
        <v>0</v>
      </c>
      <c r="L1102">
        <v>0</v>
      </c>
      <c r="M1102">
        <v>0</v>
      </c>
      <c r="N1102">
        <v>0</v>
      </c>
    </row>
    <row r="1103" spans="1:14" x14ac:dyDescent="0.2">
      <c r="A1103" t="s">
        <v>5981</v>
      </c>
      <c r="B1103" t="s">
        <v>87</v>
      </c>
      <c r="C1103" t="s">
        <v>218</v>
      </c>
      <c r="D1103" t="s">
        <v>4887</v>
      </c>
      <c r="E1103">
        <v>40</v>
      </c>
      <c r="F1103">
        <v>8</v>
      </c>
      <c r="G1103">
        <v>28</v>
      </c>
      <c r="H1103">
        <v>4</v>
      </c>
      <c r="I1103">
        <v>0</v>
      </c>
      <c r="J1103">
        <v>73</v>
      </c>
      <c r="K1103">
        <v>0</v>
      </c>
      <c r="L1103">
        <v>0</v>
      </c>
      <c r="M1103">
        <v>0</v>
      </c>
      <c r="N1103">
        <v>0</v>
      </c>
    </row>
    <row r="1104" spans="1:14" x14ac:dyDescent="0.2">
      <c r="A1104" t="s">
        <v>5982</v>
      </c>
      <c r="B1104" t="s">
        <v>87</v>
      </c>
      <c r="C1104" t="s">
        <v>218</v>
      </c>
      <c r="D1104" t="s">
        <v>4889</v>
      </c>
      <c r="E1104">
        <v>73</v>
      </c>
      <c r="F1104">
        <v>12</v>
      </c>
      <c r="G1104">
        <v>61</v>
      </c>
      <c r="H1104">
        <v>0</v>
      </c>
      <c r="I1104">
        <v>0</v>
      </c>
      <c r="J1104">
        <v>40</v>
      </c>
      <c r="K1104">
        <v>0</v>
      </c>
      <c r="L1104">
        <v>0</v>
      </c>
      <c r="M1104">
        <v>0</v>
      </c>
      <c r="N1104">
        <v>0</v>
      </c>
    </row>
    <row r="1105" spans="1:14" x14ac:dyDescent="0.2">
      <c r="A1105" t="s">
        <v>5983</v>
      </c>
      <c r="B1105" t="s">
        <v>87</v>
      </c>
      <c r="C1105" t="s">
        <v>218</v>
      </c>
      <c r="D1105" t="s">
        <v>4871</v>
      </c>
      <c r="E1105">
        <v>0</v>
      </c>
      <c r="F1105">
        <v>0</v>
      </c>
      <c r="G1105">
        <v>0</v>
      </c>
      <c r="H1105">
        <v>0</v>
      </c>
      <c r="I1105">
        <v>0</v>
      </c>
      <c r="J1105">
        <v>0</v>
      </c>
      <c r="K1105">
        <v>69</v>
      </c>
      <c r="L1105">
        <v>69</v>
      </c>
      <c r="M1105">
        <v>0</v>
      </c>
      <c r="N1105">
        <v>0</v>
      </c>
    </row>
    <row r="1106" spans="1:14" x14ac:dyDescent="0.2">
      <c r="A1106" t="s">
        <v>5984</v>
      </c>
      <c r="B1106" t="s">
        <v>87</v>
      </c>
      <c r="C1106" t="s">
        <v>218</v>
      </c>
      <c r="D1106" t="s">
        <v>4873</v>
      </c>
      <c r="E1106">
        <v>0</v>
      </c>
      <c r="F1106">
        <v>0</v>
      </c>
      <c r="G1106">
        <v>0</v>
      </c>
      <c r="H1106">
        <v>0</v>
      </c>
      <c r="I1106">
        <v>0</v>
      </c>
      <c r="J1106">
        <v>0</v>
      </c>
      <c r="K1106">
        <v>52</v>
      </c>
      <c r="L1106">
        <v>52</v>
      </c>
      <c r="M1106">
        <v>0</v>
      </c>
      <c r="N1106">
        <v>0</v>
      </c>
    </row>
    <row r="1107" spans="1:14" x14ac:dyDescent="0.2">
      <c r="A1107" t="s">
        <v>5985</v>
      </c>
      <c r="B1107" t="s">
        <v>87</v>
      </c>
      <c r="C1107" t="s">
        <v>219</v>
      </c>
      <c r="D1107" t="s">
        <v>4875</v>
      </c>
      <c r="E1107">
        <v>17</v>
      </c>
      <c r="F1107">
        <v>8</v>
      </c>
      <c r="G1107">
        <v>9</v>
      </c>
      <c r="H1107">
        <v>0</v>
      </c>
      <c r="I1107">
        <v>0</v>
      </c>
      <c r="J1107">
        <v>14</v>
      </c>
      <c r="K1107">
        <v>0</v>
      </c>
      <c r="L1107">
        <v>0</v>
      </c>
      <c r="M1107">
        <v>0</v>
      </c>
      <c r="N1107">
        <v>0</v>
      </c>
    </row>
    <row r="1108" spans="1:14" x14ac:dyDescent="0.2">
      <c r="A1108" t="s">
        <v>5986</v>
      </c>
      <c r="B1108" t="s">
        <v>87</v>
      </c>
      <c r="C1108" t="s">
        <v>219</v>
      </c>
      <c r="D1108" t="s">
        <v>4877</v>
      </c>
      <c r="E1108">
        <v>31</v>
      </c>
      <c r="F1108">
        <v>14</v>
      </c>
      <c r="G1108">
        <v>16</v>
      </c>
      <c r="H1108">
        <v>1</v>
      </c>
      <c r="I1108">
        <v>0</v>
      </c>
      <c r="J1108">
        <v>0</v>
      </c>
      <c r="K1108">
        <v>0</v>
      </c>
      <c r="L1108">
        <v>0</v>
      </c>
      <c r="M1108">
        <v>0</v>
      </c>
      <c r="N1108">
        <v>0</v>
      </c>
    </row>
    <row r="1109" spans="1:14" x14ac:dyDescent="0.2">
      <c r="A1109" t="s">
        <v>5987</v>
      </c>
      <c r="B1109" t="s">
        <v>87</v>
      </c>
      <c r="C1109" t="s">
        <v>219</v>
      </c>
      <c r="D1109" t="s">
        <v>4879</v>
      </c>
      <c r="E1109">
        <v>14</v>
      </c>
      <c r="F1109">
        <v>6</v>
      </c>
      <c r="G1109">
        <v>8</v>
      </c>
      <c r="H1109">
        <v>0</v>
      </c>
      <c r="I1109">
        <v>0</v>
      </c>
      <c r="J1109">
        <v>17</v>
      </c>
      <c r="K1109">
        <v>0</v>
      </c>
      <c r="L1109">
        <v>0</v>
      </c>
      <c r="M1109">
        <v>0</v>
      </c>
      <c r="N1109">
        <v>0</v>
      </c>
    </row>
    <row r="1110" spans="1:14" x14ac:dyDescent="0.2">
      <c r="A1110" t="s">
        <v>5988</v>
      </c>
      <c r="B1110" t="s">
        <v>87</v>
      </c>
      <c r="C1110" t="s">
        <v>219</v>
      </c>
      <c r="D1110" t="s">
        <v>4881</v>
      </c>
      <c r="E1110">
        <v>31</v>
      </c>
      <c r="F1110">
        <v>14</v>
      </c>
      <c r="G1110">
        <v>16</v>
      </c>
      <c r="H1110">
        <v>1</v>
      </c>
      <c r="I1110">
        <v>0</v>
      </c>
      <c r="J1110">
        <v>0</v>
      </c>
      <c r="K1110">
        <v>0</v>
      </c>
      <c r="L1110">
        <v>0</v>
      </c>
      <c r="M1110">
        <v>0</v>
      </c>
      <c r="N1110">
        <v>0</v>
      </c>
    </row>
    <row r="1111" spans="1:14" x14ac:dyDescent="0.2">
      <c r="A1111" t="s">
        <v>5989</v>
      </c>
      <c r="B1111" t="s">
        <v>87</v>
      </c>
      <c r="C1111" t="s">
        <v>219</v>
      </c>
      <c r="D1111" t="s">
        <v>4883</v>
      </c>
      <c r="E1111">
        <v>17</v>
      </c>
      <c r="F1111">
        <v>9</v>
      </c>
      <c r="G1111">
        <v>7</v>
      </c>
      <c r="H1111">
        <v>1</v>
      </c>
      <c r="I1111">
        <v>0</v>
      </c>
      <c r="J1111">
        <v>14</v>
      </c>
      <c r="K1111">
        <v>0</v>
      </c>
      <c r="L1111">
        <v>0</v>
      </c>
      <c r="M1111">
        <v>0</v>
      </c>
      <c r="N1111">
        <v>0</v>
      </c>
    </row>
    <row r="1112" spans="1:14" x14ac:dyDescent="0.2">
      <c r="A1112" t="s">
        <v>5990</v>
      </c>
      <c r="B1112" t="s">
        <v>87</v>
      </c>
      <c r="C1112" t="s">
        <v>219</v>
      </c>
      <c r="D1112" t="s">
        <v>4885</v>
      </c>
      <c r="E1112">
        <v>14</v>
      </c>
      <c r="F1112">
        <v>7</v>
      </c>
      <c r="G1112">
        <v>7</v>
      </c>
      <c r="H1112">
        <v>0</v>
      </c>
      <c r="I1112">
        <v>0</v>
      </c>
      <c r="J1112">
        <v>17</v>
      </c>
      <c r="K1112">
        <v>0</v>
      </c>
      <c r="L1112">
        <v>0</v>
      </c>
      <c r="M1112">
        <v>0</v>
      </c>
      <c r="N1112">
        <v>0</v>
      </c>
    </row>
    <row r="1113" spans="1:14" x14ac:dyDescent="0.2">
      <c r="A1113" t="s">
        <v>5991</v>
      </c>
      <c r="B1113" t="s">
        <v>87</v>
      </c>
      <c r="C1113" t="s">
        <v>219</v>
      </c>
      <c r="D1113" t="s">
        <v>4887</v>
      </c>
      <c r="E1113">
        <v>17</v>
      </c>
      <c r="F1113">
        <v>8</v>
      </c>
      <c r="G1113">
        <v>8</v>
      </c>
      <c r="H1113">
        <v>1</v>
      </c>
      <c r="I1113">
        <v>0</v>
      </c>
      <c r="J1113">
        <v>14</v>
      </c>
      <c r="K1113">
        <v>0</v>
      </c>
      <c r="L1113">
        <v>0</v>
      </c>
      <c r="M1113">
        <v>0</v>
      </c>
      <c r="N1113">
        <v>0</v>
      </c>
    </row>
    <row r="1114" spans="1:14" x14ac:dyDescent="0.2">
      <c r="A1114" t="s">
        <v>5992</v>
      </c>
      <c r="B1114" t="s">
        <v>87</v>
      </c>
      <c r="C1114" t="s">
        <v>219</v>
      </c>
      <c r="D1114" t="s">
        <v>4889</v>
      </c>
      <c r="E1114">
        <v>14</v>
      </c>
      <c r="F1114">
        <v>6</v>
      </c>
      <c r="G1114">
        <v>8</v>
      </c>
      <c r="H1114">
        <v>0</v>
      </c>
      <c r="I1114">
        <v>0</v>
      </c>
      <c r="J1114">
        <v>17</v>
      </c>
      <c r="K1114">
        <v>0</v>
      </c>
      <c r="L1114">
        <v>0</v>
      </c>
      <c r="M1114">
        <v>0</v>
      </c>
      <c r="N1114">
        <v>0</v>
      </c>
    </row>
    <row r="1115" spans="1:14" x14ac:dyDescent="0.2">
      <c r="A1115" t="s">
        <v>5993</v>
      </c>
      <c r="B1115" t="s">
        <v>87</v>
      </c>
      <c r="C1115" t="s">
        <v>219</v>
      </c>
      <c r="D1115" t="s">
        <v>4871</v>
      </c>
      <c r="E1115">
        <v>0</v>
      </c>
      <c r="F1115">
        <v>0</v>
      </c>
      <c r="G1115">
        <v>0</v>
      </c>
      <c r="H1115">
        <v>0</v>
      </c>
      <c r="I1115">
        <v>0</v>
      </c>
      <c r="J1115">
        <v>0</v>
      </c>
      <c r="K1115">
        <v>22</v>
      </c>
      <c r="L1115">
        <v>21</v>
      </c>
      <c r="M1115">
        <v>1</v>
      </c>
      <c r="N1115">
        <v>0</v>
      </c>
    </row>
    <row r="1116" spans="1:14" x14ac:dyDescent="0.2">
      <c r="A1116" t="s">
        <v>5994</v>
      </c>
      <c r="B1116" t="s">
        <v>87</v>
      </c>
      <c r="C1116" t="s">
        <v>219</v>
      </c>
      <c r="D1116" t="s">
        <v>4873</v>
      </c>
      <c r="E1116">
        <v>0</v>
      </c>
      <c r="F1116">
        <v>0</v>
      </c>
      <c r="G1116">
        <v>0</v>
      </c>
      <c r="H1116">
        <v>0</v>
      </c>
      <c r="I1116">
        <v>0</v>
      </c>
      <c r="J1116">
        <v>0</v>
      </c>
      <c r="K1116">
        <v>18</v>
      </c>
      <c r="L1116">
        <v>17</v>
      </c>
      <c r="M1116">
        <v>1</v>
      </c>
      <c r="N1116">
        <v>0</v>
      </c>
    </row>
    <row r="1117" spans="1:14" x14ac:dyDescent="0.2">
      <c r="A1117" t="s">
        <v>5995</v>
      </c>
      <c r="B1117" t="s">
        <v>87</v>
      </c>
      <c r="C1117" t="s">
        <v>220</v>
      </c>
      <c r="D1117" t="s">
        <v>4875</v>
      </c>
      <c r="E1117">
        <v>33</v>
      </c>
      <c r="F1117">
        <v>10</v>
      </c>
      <c r="G1117">
        <v>20</v>
      </c>
      <c r="H1117">
        <v>3</v>
      </c>
      <c r="I1117">
        <v>0</v>
      </c>
      <c r="J1117">
        <v>34</v>
      </c>
      <c r="K1117">
        <v>0</v>
      </c>
      <c r="L1117">
        <v>0</v>
      </c>
      <c r="M1117">
        <v>0</v>
      </c>
      <c r="N1117">
        <v>0</v>
      </c>
    </row>
    <row r="1118" spans="1:14" x14ac:dyDescent="0.2">
      <c r="A1118" t="s">
        <v>5996</v>
      </c>
      <c r="B1118" t="s">
        <v>87</v>
      </c>
      <c r="C1118" t="s">
        <v>220</v>
      </c>
      <c r="D1118" t="s">
        <v>4877</v>
      </c>
      <c r="E1118">
        <v>67</v>
      </c>
      <c r="F1118">
        <v>16</v>
      </c>
      <c r="G1118">
        <v>48</v>
      </c>
      <c r="H1118">
        <v>3</v>
      </c>
      <c r="I1118">
        <v>0</v>
      </c>
      <c r="J1118">
        <v>0</v>
      </c>
      <c r="K1118">
        <v>0</v>
      </c>
      <c r="L1118">
        <v>0</v>
      </c>
      <c r="M1118">
        <v>0</v>
      </c>
      <c r="N1118">
        <v>0</v>
      </c>
    </row>
    <row r="1119" spans="1:14" x14ac:dyDescent="0.2">
      <c r="A1119" t="s">
        <v>5997</v>
      </c>
      <c r="B1119" t="s">
        <v>87</v>
      </c>
      <c r="C1119" t="s">
        <v>220</v>
      </c>
      <c r="D1119" t="s">
        <v>4879</v>
      </c>
      <c r="E1119">
        <v>33</v>
      </c>
      <c r="F1119">
        <v>6</v>
      </c>
      <c r="G1119">
        <v>27</v>
      </c>
      <c r="H1119">
        <v>0</v>
      </c>
      <c r="I1119">
        <v>0</v>
      </c>
      <c r="J1119">
        <v>34</v>
      </c>
      <c r="K1119">
        <v>0</v>
      </c>
      <c r="L1119">
        <v>0</v>
      </c>
      <c r="M1119">
        <v>0</v>
      </c>
      <c r="N1119">
        <v>0</v>
      </c>
    </row>
    <row r="1120" spans="1:14" x14ac:dyDescent="0.2">
      <c r="A1120" t="s">
        <v>5998</v>
      </c>
      <c r="B1120" t="s">
        <v>87</v>
      </c>
      <c r="C1120" t="s">
        <v>220</v>
      </c>
      <c r="D1120" t="s">
        <v>4881</v>
      </c>
      <c r="E1120">
        <v>67</v>
      </c>
      <c r="F1120">
        <v>16</v>
      </c>
      <c r="G1120">
        <v>48</v>
      </c>
      <c r="H1120">
        <v>3</v>
      </c>
      <c r="I1120">
        <v>0</v>
      </c>
      <c r="J1120">
        <v>0</v>
      </c>
      <c r="K1120">
        <v>0</v>
      </c>
      <c r="L1120">
        <v>0</v>
      </c>
      <c r="M1120">
        <v>0</v>
      </c>
      <c r="N1120">
        <v>0</v>
      </c>
    </row>
    <row r="1121" spans="1:14" x14ac:dyDescent="0.2">
      <c r="A1121" t="s">
        <v>5999</v>
      </c>
      <c r="B1121" t="s">
        <v>87</v>
      </c>
      <c r="C1121" t="s">
        <v>220</v>
      </c>
      <c r="D1121" t="s">
        <v>4883</v>
      </c>
      <c r="E1121">
        <v>33</v>
      </c>
      <c r="F1121">
        <v>10</v>
      </c>
      <c r="G1121">
        <v>20</v>
      </c>
      <c r="H1121">
        <v>3</v>
      </c>
      <c r="I1121">
        <v>0</v>
      </c>
      <c r="J1121">
        <v>34</v>
      </c>
      <c r="K1121">
        <v>0</v>
      </c>
      <c r="L1121">
        <v>0</v>
      </c>
      <c r="M1121">
        <v>0</v>
      </c>
      <c r="N1121">
        <v>0</v>
      </c>
    </row>
    <row r="1122" spans="1:14" x14ac:dyDescent="0.2">
      <c r="A1122" t="s">
        <v>6000</v>
      </c>
      <c r="B1122" t="s">
        <v>87</v>
      </c>
      <c r="C1122" t="s">
        <v>220</v>
      </c>
      <c r="D1122" t="s">
        <v>4885</v>
      </c>
      <c r="E1122">
        <v>34</v>
      </c>
      <c r="F1122">
        <v>10</v>
      </c>
      <c r="G1122">
        <v>24</v>
      </c>
      <c r="H1122">
        <v>0</v>
      </c>
      <c r="I1122">
        <v>0</v>
      </c>
      <c r="J1122">
        <v>33</v>
      </c>
      <c r="K1122">
        <v>0</v>
      </c>
      <c r="L1122">
        <v>0</v>
      </c>
      <c r="M1122">
        <v>0</v>
      </c>
      <c r="N1122">
        <v>0</v>
      </c>
    </row>
    <row r="1123" spans="1:14" x14ac:dyDescent="0.2">
      <c r="A1123" t="s">
        <v>6001</v>
      </c>
      <c r="B1123" t="s">
        <v>87</v>
      </c>
      <c r="C1123" t="s">
        <v>220</v>
      </c>
      <c r="D1123" t="s">
        <v>4887</v>
      </c>
      <c r="E1123">
        <v>33</v>
      </c>
      <c r="F1123">
        <v>9</v>
      </c>
      <c r="G1123">
        <v>21</v>
      </c>
      <c r="H1123">
        <v>3</v>
      </c>
      <c r="I1123">
        <v>0</v>
      </c>
      <c r="J1123">
        <v>34</v>
      </c>
      <c r="K1123">
        <v>0</v>
      </c>
      <c r="L1123">
        <v>0</v>
      </c>
      <c r="M1123">
        <v>0</v>
      </c>
      <c r="N1123">
        <v>0</v>
      </c>
    </row>
    <row r="1124" spans="1:14" x14ac:dyDescent="0.2">
      <c r="A1124" t="s">
        <v>6002</v>
      </c>
      <c r="B1124" t="s">
        <v>87</v>
      </c>
      <c r="C1124" t="s">
        <v>220</v>
      </c>
      <c r="D1124" t="s">
        <v>4889</v>
      </c>
      <c r="E1124">
        <v>33</v>
      </c>
      <c r="F1124">
        <v>6</v>
      </c>
      <c r="G1124">
        <v>27</v>
      </c>
      <c r="H1124">
        <v>0</v>
      </c>
      <c r="I1124">
        <v>0</v>
      </c>
      <c r="J1124">
        <v>34</v>
      </c>
      <c r="K1124">
        <v>0</v>
      </c>
      <c r="L1124">
        <v>0</v>
      </c>
      <c r="M1124">
        <v>0</v>
      </c>
      <c r="N1124">
        <v>0</v>
      </c>
    </row>
    <row r="1125" spans="1:14" x14ac:dyDescent="0.2">
      <c r="A1125" t="s">
        <v>6003</v>
      </c>
      <c r="B1125" t="s">
        <v>87</v>
      </c>
      <c r="C1125" t="s">
        <v>220</v>
      </c>
      <c r="D1125" t="s">
        <v>4871</v>
      </c>
      <c r="E1125">
        <v>0</v>
      </c>
      <c r="F1125">
        <v>0</v>
      </c>
      <c r="G1125">
        <v>0</v>
      </c>
      <c r="H1125">
        <v>0</v>
      </c>
      <c r="I1125">
        <v>0</v>
      </c>
      <c r="J1125">
        <v>0</v>
      </c>
      <c r="K1125">
        <v>45</v>
      </c>
      <c r="L1125">
        <v>45</v>
      </c>
      <c r="M1125">
        <v>0</v>
      </c>
      <c r="N1125">
        <v>0</v>
      </c>
    </row>
    <row r="1126" spans="1:14" x14ac:dyDescent="0.2">
      <c r="A1126" t="s">
        <v>6004</v>
      </c>
      <c r="B1126" t="s">
        <v>87</v>
      </c>
      <c r="C1126" t="s">
        <v>220</v>
      </c>
      <c r="D1126" t="s">
        <v>4873</v>
      </c>
      <c r="E1126">
        <v>0</v>
      </c>
      <c r="F1126">
        <v>0</v>
      </c>
      <c r="G1126">
        <v>0</v>
      </c>
      <c r="H1126">
        <v>0</v>
      </c>
      <c r="I1126">
        <v>0</v>
      </c>
      <c r="J1126">
        <v>0</v>
      </c>
      <c r="K1126">
        <v>40</v>
      </c>
      <c r="L1126">
        <v>40</v>
      </c>
      <c r="M1126">
        <v>0</v>
      </c>
      <c r="N1126">
        <v>0</v>
      </c>
    </row>
    <row r="1127" spans="1:14" x14ac:dyDescent="0.2">
      <c r="A1127" t="s">
        <v>6005</v>
      </c>
      <c r="B1127" t="s">
        <v>87</v>
      </c>
      <c r="C1127" t="s">
        <v>221</v>
      </c>
      <c r="D1127" t="s">
        <v>4875</v>
      </c>
      <c r="E1127">
        <v>25</v>
      </c>
      <c r="F1127">
        <v>9</v>
      </c>
      <c r="G1127">
        <v>15</v>
      </c>
      <c r="H1127">
        <v>1</v>
      </c>
      <c r="I1127">
        <v>0</v>
      </c>
      <c r="J1127">
        <v>26</v>
      </c>
      <c r="K1127">
        <v>0</v>
      </c>
      <c r="L1127">
        <v>0</v>
      </c>
      <c r="M1127">
        <v>0</v>
      </c>
      <c r="N1127">
        <v>0</v>
      </c>
    </row>
    <row r="1128" spans="1:14" x14ac:dyDescent="0.2">
      <c r="A1128" t="s">
        <v>6006</v>
      </c>
      <c r="B1128" t="s">
        <v>87</v>
      </c>
      <c r="C1128" t="s">
        <v>221</v>
      </c>
      <c r="D1128" t="s">
        <v>4877</v>
      </c>
      <c r="E1128">
        <v>51</v>
      </c>
      <c r="F1128">
        <v>12</v>
      </c>
      <c r="G1128">
        <v>38</v>
      </c>
      <c r="H1128">
        <v>1</v>
      </c>
      <c r="I1128">
        <v>0</v>
      </c>
      <c r="J1128">
        <v>0</v>
      </c>
      <c r="K1128">
        <v>0</v>
      </c>
      <c r="L1128">
        <v>0</v>
      </c>
      <c r="M1128">
        <v>0</v>
      </c>
      <c r="N1128">
        <v>0</v>
      </c>
    </row>
    <row r="1129" spans="1:14" x14ac:dyDescent="0.2">
      <c r="A1129" t="s">
        <v>6007</v>
      </c>
      <c r="B1129" t="s">
        <v>87</v>
      </c>
      <c r="C1129" t="s">
        <v>221</v>
      </c>
      <c r="D1129" t="s">
        <v>4879</v>
      </c>
      <c r="E1129">
        <v>25</v>
      </c>
      <c r="F1129">
        <v>5</v>
      </c>
      <c r="G1129">
        <v>20</v>
      </c>
      <c r="H1129">
        <v>0</v>
      </c>
      <c r="I1129">
        <v>0</v>
      </c>
      <c r="J1129">
        <v>26</v>
      </c>
      <c r="K1129">
        <v>0</v>
      </c>
      <c r="L1129">
        <v>0</v>
      </c>
      <c r="M1129">
        <v>0</v>
      </c>
      <c r="N1129">
        <v>0</v>
      </c>
    </row>
    <row r="1130" spans="1:14" x14ac:dyDescent="0.2">
      <c r="A1130" t="s">
        <v>6008</v>
      </c>
      <c r="B1130" t="s">
        <v>87</v>
      </c>
      <c r="C1130" t="s">
        <v>221</v>
      </c>
      <c r="D1130" t="s">
        <v>4881</v>
      </c>
      <c r="E1130">
        <v>51</v>
      </c>
      <c r="F1130">
        <v>12</v>
      </c>
      <c r="G1130">
        <v>38</v>
      </c>
      <c r="H1130">
        <v>1</v>
      </c>
      <c r="I1130">
        <v>0</v>
      </c>
      <c r="J1130">
        <v>0</v>
      </c>
      <c r="K1130">
        <v>0</v>
      </c>
      <c r="L1130">
        <v>0</v>
      </c>
      <c r="M1130">
        <v>0</v>
      </c>
      <c r="N1130">
        <v>0</v>
      </c>
    </row>
    <row r="1131" spans="1:14" x14ac:dyDescent="0.2">
      <c r="A1131" t="s">
        <v>6009</v>
      </c>
      <c r="B1131" t="s">
        <v>87</v>
      </c>
      <c r="C1131" t="s">
        <v>221</v>
      </c>
      <c r="D1131" t="s">
        <v>4883</v>
      </c>
      <c r="E1131">
        <v>25</v>
      </c>
      <c r="F1131">
        <v>8</v>
      </c>
      <c r="G1131">
        <v>16</v>
      </c>
      <c r="H1131">
        <v>1</v>
      </c>
      <c r="I1131">
        <v>0</v>
      </c>
      <c r="J1131">
        <v>26</v>
      </c>
      <c r="K1131">
        <v>0</v>
      </c>
      <c r="L1131">
        <v>0</v>
      </c>
      <c r="M1131">
        <v>0</v>
      </c>
      <c r="N1131">
        <v>0</v>
      </c>
    </row>
    <row r="1132" spans="1:14" x14ac:dyDescent="0.2">
      <c r="A1132" t="s">
        <v>6010</v>
      </c>
      <c r="B1132" t="s">
        <v>87</v>
      </c>
      <c r="C1132" t="s">
        <v>221</v>
      </c>
      <c r="D1132" t="s">
        <v>4885</v>
      </c>
      <c r="E1132">
        <v>26</v>
      </c>
      <c r="F1132">
        <v>6</v>
      </c>
      <c r="G1132">
        <v>20</v>
      </c>
      <c r="H1132">
        <v>0</v>
      </c>
      <c r="I1132">
        <v>0</v>
      </c>
      <c r="J1132">
        <v>25</v>
      </c>
      <c r="K1132">
        <v>0</v>
      </c>
      <c r="L1132">
        <v>0</v>
      </c>
      <c r="M1132">
        <v>0</v>
      </c>
      <c r="N1132">
        <v>0</v>
      </c>
    </row>
    <row r="1133" spans="1:14" x14ac:dyDescent="0.2">
      <c r="A1133" t="s">
        <v>6011</v>
      </c>
      <c r="B1133" t="s">
        <v>87</v>
      </c>
      <c r="C1133" t="s">
        <v>221</v>
      </c>
      <c r="D1133" t="s">
        <v>4887</v>
      </c>
      <c r="E1133">
        <v>25</v>
      </c>
      <c r="F1133">
        <v>6</v>
      </c>
      <c r="G1133">
        <v>18</v>
      </c>
      <c r="H1133">
        <v>1</v>
      </c>
      <c r="I1133">
        <v>0</v>
      </c>
      <c r="J1133">
        <v>26</v>
      </c>
      <c r="K1133">
        <v>0</v>
      </c>
      <c r="L1133">
        <v>0</v>
      </c>
      <c r="M1133">
        <v>0</v>
      </c>
      <c r="N1133">
        <v>0</v>
      </c>
    </row>
    <row r="1134" spans="1:14" x14ac:dyDescent="0.2">
      <c r="A1134" t="s">
        <v>6012</v>
      </c>
      <c r="B1134" t="s">
        <v>87</v>
      </c>
      <c r="C1134" t="s">
        <v>221</v>
      </c>
      <c r="D1134" t="s">
        <v>4889</v>
      </c>
      <c r="E1134">
        <v>25</v>
      </c>
      <c r="F1134">
        <v>5</v>
      </c>
      <c r="G1134">
        <v>20</v>
      </c>
      <c r="H1134">
        <v>0</v>
      </c>
      <c r="I1134">
        <v>0</v>
      </c>
      <c r="J1134">
        <v>26</v>
      </c>
      <c r="K1134">
        <v>0</v>
      </c>
      <c r="L1134">
        <v>0</v>
      </c>
      <c r="M1134">
        <v>0</v>
      </c>
      <c r="N1134">
        <v>0</v>
      </c>
    </row>
    <row r="1135" spans="1:14" x14ac:dyDescent="0.2">
      <c r="A1135" t="s">
        <v>6013</v>
      </c>
      <c r="B1135" t="s">
        <v>87</v>
      </c>
      <c r="C1135" t="s">
        <v>221</v>
      </c>
      <c r="D1135" t="s">
        <v>4871</v>
      </c>
      <c r="E1135">
        <v>0</v>
      </c>
      <c r="F1135">
        <v>0</v>
      </c>
      <c r="G1135">
        <v>0</v>
      </c>
      <c r="H1135">
        <v>0</v>
      </c>
      <c r="I1135">
        <v>0</v>
      </c>
      <c r="J1135">
        <v>0</v>
      </c>
      <c r="K1135">
        <v>36</v>
      </c>
      <c r="L1135">
        <v>35</v>
      </c>
      <c r="M1135">
        <v>1</v>
      </c>
      <c r="N1135">
        <v>0</v>
      </c>
    </row>
    <row r="1136" spans="1:14" x14ac:dyDescent="0.2">
      <c r="A1136" t="s">
        <v>6014</v>
      </c>
      <c r="B1136" t="s">
        <v>87</v>
      </c>
      <c r="C1136" t="s">
        <v>221</v>
      </c>
      <c r="D1136" t="s">
        <v>4873</v>
      </c>
      <c r="E1136">
        <v>0</v>
      </c>
      <c r="F1136">
        <v>0</v>
      </c>
      <c r="G1136">
        <v>0</v>
      </c>
      <c r="H1136">
        <v>0</v>
      </c>
      <c r="I1136">
        <v>0</v>
      </c>
      <c r="J1136">
        <v>0</v>
      </c>
      <c r="K1136">
        <v>34</v>
      </c>
      <c r="L1136">
        <v>33</v>
      </c>
      <c r="M1136">
        <v>1</v>
      </c>
      <c r="N1136">
        <v>0</v>
      </c>
    </row>
    <row r="1137" spans="1:14" x14ac:dyDescent="0.2">
      <c r="A1137" t="s">
        <v>6015</v>
      </c>
      <c r="B1137" t="s">
        <v>87</v>
      </c>
      <c r="C1137" t="s">
        <v>222</v>
      </c>
      <c r="D1137" t="s">
        <v>4875</v>
      </c>
      <c r="E1137">
        <v>31</v>
      </c>
      <c r="F1137">
        <v>5</v>
      </c>
      <c r="G1137">
        <v>24</v>
      </c>
      <c r="H1137">
        <v>0</v>
      </c>
      <c r="I1137">
        <v>2</v>
      </c>
      <c r="J1137">
        <v>53</v>
      </c>
      <c r="K1137">
        <v>0</v>
      </c>
      <c r="L1137">
        <v>0</v>
      </c>
      <c r="M1137">
        <v>0</v>
      </c>
      <c r="N1137">
        <v>0</v>
      </c>
    </row>
    <row r="1138" spans="1:14" x14ac:dyDescent="0.2">
      <c r="A1138" t="s">
        <v>6016</v>
      </c>
      <c r="B1138" t="s">
        <v>87</v>
      </c>
      <c r="C1138" t="s">
        <v>222</v>
      </c>
      <c r="D1138" t="s">
        <v>4877</v>
      </c>
      <c r="E1138">
        <v>84</v>
      </c>
      <c r="F1138">
        <v>8</v>
      </c>
      <c r="G1138">
        <v>73</v>
      </c>
      <c r="H1138">
        <v>1</v>
      </c>
      <c r="I1138">
        <v>2</v>
      </c>
      <c r="J1138">
        <v>0</v>
      </c>
      <c r="K1138">
        <v>0</v>
      </c>
      <c r="L1138">
        <v>0</v>
      </c>
      <c r="M1138">
        <v>0</v>
      </c>
      <c r="N1138">
        <v>0</v>
      </c>
    </row>
    <row r="1139" spans="1:14" x14ac:dyDescent="0.2">
      <c r="A1139" t="s">
        <v>6017</v>
      </c>
      <c r="B1139" t="s">
        <v>87</v>
      </c>
      <c r="C1139" t="s">
        <v>222</v>
      </c>
      <c r="D1139" t="s">
        <v>4879</v>
      </c>
      <c r="E1139">
        <v>52</v>
      </c>
      <c r="F1139">
        <v>7</v>
      </c>
      <c r="G1139">
        <v>45</v>
      </c>
      <c r="H1139">
        <v>0</v>
      </c>
      <c r="I1139">
        <v>0</v>
      </c>
      <c r="J1139">
        <v>32</v>
      </c>
      <c r="K1139">
        <v>0</v>
      </c>
      <c r="L1139">
        <v>0</v>
      </c>
      <c r="M1139">
        <v>0</v>
      </c>
      <c r="N1139">
        <v>0</v>
      </c>
    </row>
    <row r="1140" spans="1:14" x14ac:dyDescent="0.2">
      <c r="A1140" t="s">
        <v>6018</v>
      </c>
      <c r="B1140" t="s">
        <v>87</v>
      </c>
      <c r="C1140" t="s">
        <v>222</v>
      </c>
      <c r="D1140" t="s">
        <v>4881</v>
      </c>
      <c r="E1140">
        <v>84</v>
      </c>
      <c r="F1140">
        <v>8</v>
      </c>
      <c r="G1140">
        <v>73</v>
      </c>
      <c r="H1140">
        <v>1</v>
      </c>
      <c r="I1140">
        <v>2</v>
      </c>
      <c r="J1140">
        <v>0</v>
      </c>
      <c r="K1140">
        <v>0</v>
      </c>
      <c r="L1140">
        <v>0</v>
      </c>
      <c r="M1140">
        <v>0</v>
      </c>
      <c r="N1140">
        <v>0</v>
      </c>
    </row>
    <row r="1141" spans="1:14" x14ac:dyDescent="0.2">
      <c r="A1141" t="s">
        <v>6019</v>
      </c>
      <c r="B1141" t="s">
        <v>87</v>
      </c>
      <c r="C1141" t="s">
        <v>222</v>
      </c>
      <c r="D1141" t="s">
        <v>4883</v>
      </c>
      <c r="E1141">
        <v>31</v>
      </c>
      <c r="F1141">
        <v>3</v>
      </c>
      <c r="G1141">
        <v>25</v>
      </c>
      <c r="H1141">
        <v>1</v>
      </c>
      <c r="I1141">
        <v>2</v>
      </c>
      <c r="J1141">
        <v>53</v>
      </c>
      <c r="K1141">
        <v>0</v>
      </c>
      <c r="L1141">
        <v>0</v>
      </c>
      <c r="M1141">
        <v>0</v>
      </c>
      <c r="N1141">
        <v>0</v>
      </c>
    </row>
    <row r="1142" spans="1:14" x14ac:dyDescent="0.2">
      <c r="A1142" t="s">
        <v>6020</v>
      </c>
      <c r="B1142" t="s">
        <v>87</v>
      </c>
      <c r="C1142" t="s">
        <v>222</v>
      </c>
      <c r="D1142" t="s">
        <v>4885</v>
      </c>
      <c r="E1142">
        <v>53</v>
      </c>
      <c r="F1142">
        <v>12</v>
      </c>
      <c r="G1142">
        <v>41</v>
      </c>
      <c r="H1142">
        <v>0</v>
      </c>
      <c r="I1142">
        <v>0</v>
      </c>
      <c r="J1142">
        <v>31</v>
      </c>
      <c r="K1142">
        <v>0</v>
      </c>
      <c r="L1142">
        <v>0</v>
      </c>
      <c r="M1142">
        <v>0</v>
      </c>
      <c r="N1142">
        <v>0</v>
      </c>
    </row>
    <row r="1143" spans="1:14" x14ac:dyDescent="0.2">
      <c r="A1143" t="s">
        <v>6021</v>
      </c>
      <c r="B1143" t="s">
        <v>87</v>
      </c>
      <c r="C1143" t="s">
        <v>222</v>
      </c>
      <c r="D1143" t="s">
        <v>4887</v>
      </c>
      <c r="E1143">
        <v>31</v>
      </c>
      <c r="F1143">
        <v>1</v>
      </c>
      <c r="G1143">
        <v>27</v>
      </c>
      <c r="H1143">
        <v>1</v>
      </c>
      <c r="I1143">
        <v>2</v>
      </c>
      <c r="J1143">
        <v>53</v>
      </c>
      <c r="K1143">
        <v>0</v>
      </c>
      <c r="L1143">
        <v>0</v>
      </c>
      <c r="M1143">
        <v>0</v>
      </c>
      <c r="N1143">
        <v>0</v>
      </c>
    </row>
    <row r="1144" spans="1:14" x14ac:dyDescent="0.2">
      <c r="A1144" t="s">
        <v>6022</v>
      </c>
      <c r="B1144" t="s">
        <v>87</v>
      </c>
      <c r="C1144" t="s">
        <v>222</v>
      </c>
      <c r="D1144" t="s">
        <v>4889</v>
      </c>
      <c r="E1144">
        <v>53</v>
      </c>
      <c r="F1144">
        <v>7</v>
      </c>
      <c r="G1144">
        <v>46</v>
      </c>
      <c r="H1144">
        <v>0</v>
      </c>
      <c r="I1144">
        <v>0</v>
      </c>
      <c r="J1144">
        <v>31</v>
      </c>
      <c r="K1144">
        <v>0</v>
      </c>
      <c r="L1144">
        <v>0</v>
      </c>
      <c r="M1144">
        <v>0</v>
      </c>
      <c r="N1144">
        <v>0</v>
      </c>
    </row>
    <row r="1145" spans="1:14" x14ac:dyDescent="0.2">
      <c r="A1145" t="s">
        <v>6023</v>
      </c>
      <c r="B1145" t="s">
        <v>87</v>
      </c>
      <c r="C1145" t="s">
        <v>222</v>
      </c>
      <c r="D1145" t="s">
        <v>4871</v>
      </c>
      <c r="E1145">
        <v>0</v>
      </c>
      <c r="F1145">
        <v>0</v>
      </c>
      <c r="G1145">
        <v>0</v>
      </c>
      <c r="H1145">
        <v>0</v>
      </c>
      <c r="I1145">
        <v>0</v>
      </c>
      <c r="J1145">
        <v>0</v>
      </c>
      <c r="K1145">
        <v>55</v>
      </c>
      <c r="L1145">
        <v>54</v>
      </c>
      <c r="M1145">
        <v>0</v>
      </c>
      <c r="N1145">
        <v>1</v>
      </c>
    </row>
    <row r="1146" spans="1:14" x14ac:dyDescent="0.2">
      <c r="A1146" t="s">
        <v>6024</v>
      </c>
      <c r="B1146" t="s">
        <v>87</v>
      </c>
      <c r="C1146" t="s">
        <v>222</v>
      </c>
      <c r="D1146" t="s">
        <v>4873</v>
      </c>
      <c r="E1146">
        <v>0</v>
      </c>
      <c r="F1146">
        <v>0</v>
      </c>
      <c r="G1146">
        <v>0</v>
      </c>
      <c r="H1146">
        <v>0</v>
      </c>
      <c r="I1146">
        <v>0</v>
      </c>
      <c r="J1146">
        <v>0</v>
      </c>
      <c r="K1146">
        <v>46</v>
      </c>
      <c r="L1146">
        <v>45</v>
      </c>
      <c r="M1146">
        <v>0</v>
      </c>
      <c r="N1146">
        <v>1</v>
      </c>
    </row>
    <row r="1147" spans="1:14" x14ac:dyDescent="0.2">
      <c r="A1147" t="s">
        <v>6025</v>
      </c>
      <c r="B1147" t="s">
        <v>87</v>
      </c>
      <c r="C1147" t="s">
        <v>223</v>
      </c>
      <c r="D1147" t="s">
        <v>4875</v>
      </c>
      <c r="E1147">
        <v>18</v>
      </c>
      <c r="F1147">
        <v>6</v>
      </c>
      <c r="G1147">
        <v>12</v>
      </c>
      <c r="H1147">
        <v>0</v>
      </c>
      <c r="I1147">
        <v>0</v>
      </c>
      <c r="J1147">
        <v>23</v>
      </c>
      <c r="K1147">
        <v>0</v>
      </c>
      <c r="L1147">
        <v>0</v>
      </c>
      <c r="M1147">
        <v>0</v>
      </c>
      <c r="N1147">
        <v>0</v>
      </c>
    </row>
    <row r="1148" spans="1:14" x14ac:dyDescent="0.2">
      <c r="A1148" t="s">
        <v>6026</v>
      </c>
      <c r="B1148" t="s">
        <v>87</v>
      </c>
      <c r="C1148" t="s">
        <v>223</v>
      </c>
      <c r="D1148" t="s">
        <v>4877</v>
      </c>
      <c r="E1148">
        <v>41</v>
      </c>
      <c r="F1148">
        <v>7</v>
      </c>
      <c r="G1148">
        <v>34</v>
      </c>
      <c r="H1148">
        <v>0</v>
      </c>
      <c r="I1148">
        <v>0</v>
      </c>
      <c r="J1148">
        <v>0</v>
      </c>
      <c r="K1148">
        <v>0</v>
      </c>
      <c r="L1148">
        <v>0</v>
      </c>
      <c r="M1148">
        <v>0</v>
      </c>
      <c r="N1148">
        <v>0</v>
      </c>
    </row>
    <row r="1149" spans="1:14" x14ac:dyDescent="0.2">
      <c r="A1149" t="s">
        <v>6027</v>
      </c>
      <c r="B1149" t="s">
        <v>87</v>
      </c>
      <c r="C1149" t="s">
        <v>223</v>
      </c>
      <c r="D1149" t="s">
        <v>4879</v>
      </c>
      <c r="E1149">
        <v>22</v>
      </c>
      <c r="F1149">
        <v>3</v>
      </c>
      <c r="G1149">
        <v>19</v>
      </c>
      <c r="H1149">
        <v>0</v>
      </c>
      <c r="I1149">
        <v>0</v>
      </c>
      <c r="J1149">
        <v>19</v>
      </c>
      <c r="K1149">
        <v>0</v>
      </c>
      <c r="L1149">
        <v>0</v>
      </c>
      <c r="M1149">
        <v>0</v>
      </c>
      <c r="N1149">
        <v>0</v>
      </c>
    </row>
    <row r="1150" spans="1:14" x14ac:dyDescent="0.2">
      <c r="A1150" t="s">
        <v>6028</v>
      </c>
      <c r="B1150" t="s">
        <v>87</v>
      </c>
      <c r="C1150" t="s">
        <v>223</v>
      </c>
      <c r="D1150" t="s">
        <v>4881</v>
      </c>
      <c r="E1150">
        <v>41</v>
      </c>
      <c r="F1150">
        <v>7</v>
      </c>
      <c r="G1150">
        <v>34</v>
      </c>
      <c r="H1150">
        <v>0</v>
      </c>
      <c r="I1150">
        <v>0</v>
      </c>
      <c r="J1150">
        <v>0</v>
      </c>
      <c r="K1150">
        <v>0</v>
      </c>
      <c r="L1150">
        <v>0</v>
      </c>
      <c r="M1150">
        <v>0</v>
      </c>
      <c r="N1150">
        <v>0</v>
      </c>
    </row>
    <row r="1151" spans="1:14" x14ac:dyDescent="0.2">
      <c r="A1151" t="s">
        <v>6029</v>
      </c>
      <c r="B1151" t="s">
        <v>87</v>
      </c>
      <c r="C1151" t="s">
        <v>223</v>
      </c>
      <c r="D1151" t="s">
        <v>4883</v>
      </c>
      <c r="E1151">
        <v>18</v>
      </c>
      <c r="F1151">
        <v>6</v>
      </c>
      <c r="G1151">
        <v>12</v>
      </c>
      <c r="H1151">
        <v>0</v>
      </c>
      <c r="I1151">
        <v>0</v>
      </c>
      <c r="J1151">
        <v>23</v>
      </c>
      <c r="K1151">
        <v>0</v>
      </c>
      <c r="L1151">
        <v>0</v>
      </c>
      <c r="M1151">
        <v>0</v>
      </c>
      <c r="N1151">
        <v>0</v>
      </c>
    </row>
    <row r="1152" spans="1:14" x14ac:dyDescent="0.2">
      <c r="A1152" t="s">
        <v>6030</v>
      </c>
      <c r="B1152" t="s">
        <v>87</v>
      </c>
      <c r="C1152" t="s">
        <v>223</v>
      </c>
      <c r="D1152" t="s">
        <v>4885</v>
      </c>
      <c r="E1152">
        <v>23</v>
      </c>
      <c r="F1152">
        <v>4</v>
      </c>
      <c r="G1152">
        <v>19</v>
      </c>
      <c r="H1152">
        <v>0</v>
      </c>
      <c r="I1152">
        <v>0</v>
      </c>
      <c r="J1152">
        <v>18</v>
      </c>
      <c r="K1152">
        <v>0</v>
      </c>
      <c r="L1152">
        <v>0</v>
      </c>
      <c r="M1152">
        <v>0</v>
      </c>
      <c r="N1152">
        <v>0</v>
      </c>
    </row>
    <row r="1153" spans="1:14" x14ac:dyDescent="0.2">
      <c r="A1153" t="s">
        <v>6031</v>
      </c>
      <c r="B1153" t="s">
        <v>87</v>
      </c>
      <c r="C1153" t="s">
        <v>223</v>
      </c>
      <c r="D1153" t="s">
        <v>4887</v>
      </c>
      <c r="E1153">
        <v>18</v>
      </c>
      <c r="F1153">
        <v>4</v>
      </c>
      <c r="G1153">
        <v>14</v>
      </c>
      <c r="H1153">
        <v>0</v>
      </c>
      <c r="I1153">
        <v>0</v>
      </c>
      <c r="J1153">
        <v>23</v>
      </c>
      <c r="K1153">
        <v>0</v>
      </c>
      <c r="L1153">
        <v>0</v>
      </c>
      <c r="M1153">
        <v>0</v>
      </c>
      <c r="N1153">
        <v>0</v>
      </c>
    </row>
    <row r="1154" spans="1:14" x14ac:dyDescent="0.2">
      <c r="A1154" t="s">
        <v>6032</v>
      </c>
      <c r="B1154" t="s">
        <v>87</v>
      </c>
      <c r="C1154" t="s">
        <v>223</v>
      </c>
      <c r="D1154" t="s">
        <v>4889</v>
      </c>
      <c r="E1154">
        <v>22</v>
      </c>
      <c r="F1154">
        <v>3</v>
      </c>
      <c r="G1154">
        <v>19</v>
      </c>
      <c r="H1154">
        <v>0</v>
      </c>
      <c r="I1154">
        <v>0</v>
      </c>
      <c r="J1154">
        <v>19</v>
      </c>
      <c r="K1154">
        <v>0</v>
      </c>
      <c r="L1154">
        <v>0</v>
      </c>
      <c r="M1154">
        <v>0</v>
      </c>
      <c r="N1154">
        <v>0</v>
      </c>
    </row>
    <row r="1155" spans="1:14" x14ac:dyDescent="0.2">
      <c r="A1155" t="s">
        <v>6033</v>
      </c>
      <c r="B1155" t="s">
        <v>87</v>
      </c>
      <c r="C1155" t="s">
        <v>223</v>
      </c>
      <c r="D1155" t="s">
        <v>4871</v>
      </c>
      <c r="E1155">
        <v>0</v>
      </c>
      <c r="F1155">
        <v>0</v>
      </c>
      <c r="G1155">
        <v>0</v>
      </c>
      <c r="H1155">
        <v>0</v>
      </c>
      <c r="I1155">
        <v>0</v>
      </c>
      <c r="J1155">
        <v>0</v>
      </c>
      <c r="K1155">
        <v>35</v>
      </c>
      <c r="L1155">
        <v>35</v>
      </c>
      <c r="M1155">
        <v>0</v>
      </c>
      <c r="N1155">
        <v>0</v>
      </c>
    </row>
    <row r="1156" spans="1:14" x14ac:dyDescent="0.2">
      <c r="A1156" t="s">
        <v>6034</v>
      </c>
      <c r="B1156" t="s">
        <v>87</v>
      </c>
      <c r="C1156" t="s">
        <v>223</v>
      </c>
      <c r="D1156" t="s">
        <v>4873</v>
      </c>
      <c r="E1156">
        <v>0</v>
      </c>
      <c r="F1156">
        <v>0</v>
      </c>
      <c r="G1156">
        <v>0</v>
      </c>
      <c r="H1156">
        <v>0</v>
      </c>
      <c r="I1156">
        <v>0</v>
      </c>
      <c r="J1156">
        <v>0</v>
      </c>
      <c r="K1156">
        <v>25</v>
      </c>
      <c r="L1156">
        <v>25</v>
      </c>
      <c r="M1156">
        <v>0</v>
      </c>
      <c r="N1156">
        <v>0</v>
      </c>
    </row>
    <row r="1157" spans="1:14" x14ac:dyDescent="0.2">
      <c r="A1157" t="s">
        <v>6035</v>
      </c>
      <c r="B1157" t="s">
        <v>87</v>
      </c>
      <c r="C1157" t="s">
        <v>224</v>
      </c>
      <c r="D1157" t="s">
        <v>4875</v>
      </c>
      <c r="E1157">
        <v>104</v>
      </c>
      <c r="F1157">
        <v>20</v>
      </c>
      <c r="G1157">
        <v>78</v>
      </c>
      <c r="H1157">
        <v>5</v>
      </c>
      <c r="I1157">
        <v>1</v>
      </c>
      <c r="J1157">
        <v>129</v>
      </c>
      <c r="K1157">
        <v>0</v>
      </c>
      <c r="L1157">
        <v>0</v>
      </c>
      <c r="M1157">
        <v>0</v>
      </c>
      <c r="N1157">
        <v>0</v>
      </c>
    </row>
    <row r="1158" spans="1:14" x14ac:dyDescent="0.2">
      <c r="A1158" t="s">
        <v>6036</v>
      </c>
      <c r="B1158" t="s">
        <v>87</v>
      </c>
      <c r="C1158" t="s">
        <v>224</v>
      </c>
      <c r="D1158" t="s">
        <v>4877</v>
      </c>
      <c r="E1158">
        <v>233</v>
      </c>
      <c r="F1158">
        <v>29</v>
      </c>
      <c r="G1158">
        <v>198</v>
      </c>
      <c r="H1158">
        <v>5</v>
      </c>
      <c r="I1158">
        <v>1</v>
      </c>
      <c r="J1158">
        <v>0</v>
      </c>
      <c r="K1158">
        <v>0</v>
      </c>
      <c r="L1158">
        <v>0</v>
      </c>
      <c r="M1158">
        <v>0</v>
      </c>
      <c r="N1158">
        <v>0</v>
      </c>
    </row>
    <row r="1159" spans="1:14" x14ac:dyDescent="0.2">
      <c r="A1159" t="s">
        <v>6037</v>
      </c>
      <c r="B1159" t="s">
        <v>87</v>
      </c>
      <c r="C1159" t="s">
        <v>224</v>
      </c>
      <c r="D1159" t="s">
        <v>4879</v>
      </c>
      <c r="E1159">
        <v>126</v>
      </c>
      <c r="F1159">
        <v>15</v>
      </c>
      <c r="G1159">
        <v>111</v>
      </c>
      <c r="H1159">
        <v>0</v>
      </c>
      <c r="I1159">
        <v>0</v>
      </c>
      <c r="J1159">
        <v>107</v>
      </c>
      <c r="K1159">
        <v>0</v>
      </c>
      <c r="L1159">
        <v>0</v>
      </c>
      <c r="M1159">
        <v>0</v>
      </c>
      <c r="N1159">
        <v>0</v>
      </c>
    </row>
    <row r="1160" spans="1:14" x14ac:dyDescent="0.2">
      <c r="A1160" t="s">
        <v>6038</v>
      </c>
      <c r="B1160" t="s">
        <v>87</v>
      </c>
      <c r="C1160" t="s">
        <v>224</v>
      </c>
      <c r="D1160" t="s">
        <v>4881</v>
      </c>
      <c r="E1160">
        <v>233</v>
      </c>
      <c r="F1160">
        <v>29</v>
      </c>
      <c r="G1160">
        <v>198</v>
      </c>
      <c r="H1160">
        <v>5</v>
      </c>
      <c r="I1160">
        <v>1</v>
      </c>
      <c r="J1160">
        <v>0</v>
      </c>
      <c r="K1160">
        <v>0</v>
      </c>
      <c r="L1160">
        <v>0</v>
      </c>
      <c r="M1160">
        <v>0</v>
      </c>
      <c r="N1160">
        <v>0</v>
      </c>
    </row>
    <row r="1161" spans="1:14" x14ac:dyDescent="0.2">
      <c r="A1161" t="s">
        <v>6039</v>
      </c>
      <c r="B1161" t="s">
        <v>87</v>
      </c>
      <c r="C1161" t="s">
        <v>224</v>
      </c>
      <c r="D1161" t="s">
        <v>4883</v>
      </c>
      <c r="E1161">
        <v>104</v>
      </c>
      <c r="F1161">
        <v>17</v>
      </c>
      <c r="G1161">
        <v>81</v>
      </c>
      <c r="H1161">
        <v>5</v>
      </c>
      <c r="I1161">
        <v>1</v>
      </c>
      <c r="J1161">
        <v>129</v>
      </c>
      <c r="K1161">
        <v>0</v>
      </c>
      <c r="L1161">
        <v>0</v>
      </c>
      <c r="M1161">
        <v>0</v>
      </c>
      <c r="N1161">
        <v>0</v>
      </c>
    </row>
    <row r="1162" spans="1:14" x14ac:dyDescent="0.2">
      <c r="A1162" t="s">
        <v>6040</v>
      </c>
      <c r="B1162" t="s">
        <v>87</v>
      </c>
      <c r="C1162" t="s">
        <v>224</v>
      </c>
      <c r="D1162" t="s">
        <v>4885</v>
      </c>
      <c r="E1162">
        <v>129</v>
      </c>
      <c r="F1162">
        <v>19</v>
      </c>
      <c r="G1162">
        <v>110</v>
      </c>
      <c r="H1162">
        <v>0</v>
      </c>
      <c r="I1162">
        <v>0</v>
      </c>
      <c r="J1162">
        <v>104</v>
      </c>
      <c r="K1162">
        <v>0</v>
      </c>
      <c r="L1162">
        <v>0</v>
      </c>
      <c r="M1162">
        <v>0</v>
      </c>
      <c r="N1162">
        <v>0</v>
      </c>
    </row>
    <row r="1163" spans="1:14" x14ac:dyDescent="0.2">
      <c r="A1163" t="s">
        <v>6041</v>
      </c>
      <c r="B1163" t="s">
        <v>87</v>
      </c>
      <c r="C1163" t="s">
        <v>224</v>
      </c>
      <c r="D1163" t="s">
        <v>4887</v>
      </c>
      <c r="E1163">
        <v>104</v>
      </c>
      <c r="F1163">
        <v>13</v>
      </c>
      <c r="G1163">
        <v>85</v>
      </c>
      <c r="H1163">
        <v>5</v>
      </c>
      <c r="I1163">
        <v>1</v>
      </c>
      <c r="J1163">
        <v>129</v>
      </c>
      <c r="K1163">
        <v>0</v>
      </c>
      <c r="L1163">
        <v>0</v>
      </c>
      <c r="M1163">
        <v>0</v>
      </c>
      <c r="N1163">
        <v>0</v>
      </c>
    </row>
    <row r="1164" spans="1:14" x14ac:dyDescent="0.2">
      <c r="A1164" t="s">
        <v>6042</v>
      </c>
      <c r="B1164" t="s">
        <v>87</v>
      </c>
      <c r="C1164" t="s">
        <v>224</v>
      </c>
      <c r="D1164" t="s">
        <v>4889</v>
      </c>
      <c r="E1164">
        <v>128</v>
      </c>
      <c r="F1164">
        <v>15</v>
      </c>
      <c r="G1164">
        <v>113</v>
      </c>
      <c r="H1164">
        <v>0</v>
      </c>
      <c r="I1164">
        <v>0</v>
      </c>
      <c r="J1164">
        <v>105</v>
      </c>
      <c r="K1164">
        <v>0</v>
      </c>
      <c r="L1164">
        <v>0</v>
      </c>
      <c r="M1164">
        <v>0</v>
      </c>
      <c r="N1164">
        <v>0</v>
      </c>
    </row>
    <row r="1165" spans="1:14" x14ac:dyDescent="0.2">
      <c r="A1165" t="s">
        <v>6043</v>
      </c>
      <c r="B1165" t="s">
        <v>87</v>
      </c>
      <c r="C1165" t="s">
        <v>224</v>
      </c>
      <c r="D1165" t="s">
        <v>4871</v>
      </c>
      <c r="E1165">
        <v>0</v>
      </c>
      <c r="F1165">
        <v>0</v>
      </c>
      <c r="G1165">
        <v>0</v>
      </c>
      <c r="H1165">
        <v>0</v>
      </c>
      <c r="I1165">
        <v>0</v>
      </c>
      <c r="J1165">
        <v>0</v>
      </c>
      <c r="K1165">
        <v>171</v>
      </c>
      <c r="L1165">
        <v>168</v>
      </c>
      <c r="M1165">
        <v>3</v>
      </c>
      <c r="N1165">
        <v>0</v>
      </c>
    </row>
    <row r="1166" spans="1:14" x14ac:dyDescent="0.2">
      <c r="A1166" t="s">
        <v>6044</v>
      </c>
      <c r="B1166" t="s">
        <v>87</v>
      </c>
      <c r="C1166" t="s">
        <v>224</v>
      </c>
      <c r="D1166" t="s">
        <v>4873</v>
      </c>
      <c r="E1166">
        <v>0</v>
      </c>
      <c r="F1166">
        <v>0</v>
      </c>
      <c r="G1166">
        <v>0</v>
      </c>
      <c r="H1166">
        <v>0</v>
      </c>
      <c r="I1166">
        <v>0</v>
      </c>
      <c r="J1166">
        <v>0</v>
      </c>
      <c r="K1166">
        <v>149</v>
      </c>
      <c r="L1166">
        <v>148</v>
      </c>
      <c r="M1166">
        <v>1</v>
      </c>
      <c r="N1166">
        <v>0</v>
      </c>
    </row>
    <row r="1167" spans="1:14" x14ac:dyDescent="0.2">
      <c r="A1167" t="s">
        <v>6045</v>
      </c>
      <c r="B1167" t="s">
        <v>87</v>
      </c>
      <c r="C1167" t="s">
        <v>225</v>
      </c>
      <c r="D1167" t="s">
        <v>4875</v>
      </c>
      <c r="E1167">
        <v>29</v>
      </c>
      <c r="F1167">
        <v>8</v>
      </c>
      <c r="G1167">
        <v>20</v>
      </c>
      <c r="H1167">
        <v>1</v>
      </c>
      <c r="I1167">
        <v>0</v>
      </c>
      <c r="J1167">
        <v>42</v>
      </c>
      <c r="K1167">
        <v>0</v>
      </c>
      <c r="L1167">
        <v>0</v>
      </c>
      <c r="M1167">
        <v>0</v>
      </c>
      <c r="N1167">
        <v>0</v>
      </c>
    </row>
    <row r="1168" spans="1:14" x14ac:dyDescent="0.2">
      <c r="A1168" t="s">
        <v>6046</v>
      </c>
      <c r="B1168" t="s">
        <v>87</v>
      </c>
      <c r="C1168" t="s">
        <v>225</v>
      </c>
      <c r="D1168" t="s">
        <v>4877</v>
      </c>
      <c r="E1168">
        <v>71</v>
      </c>
      <c r="F1168">
        <v>19</v>
      </c>
      <c r="G1168">
        <v>50</v>
      </c>
      <c r="H1168">
        <v>2</v>
      </c>
      <c r="I1168">
        <v>0</v>
      </c>
      <c r="J1168">
        <v>0</v>
      </c>
      <c r="K1168">
        <v>0</v>
      </c>
      <c r="L1168">
        <v>0</v>
      </c>
      <c r="M1168">
        <v>0</v>
      </c>
      <c r="N1168">
        <v>0</v>
      </c>
    </row>
    <row r="1169" spans="1:14" x14ac:dyDescent="0.2">
      <c r="A1169" t="s">
        <v>6047</v>
      </c>
      <c r="B1169" t="s">
        <v>87</v>
      </c>
      <c r="C1169" t="s">
        <v>225</v>
      </c>
      <c r="D1169" t="s">
        <v>4879</v>
      </c>
      <c r="E1169">
        <v>42</v>
      </c>
      <c r="F1169">
        <v>11</v>
      </c>
      <c r="G1169">
        <v>31</v>
      </c>
      <c r="H1169">
        <v>0</v>
      </c>
      <c r="I1169">
        <v>0</v>
      </c>
      <c r="J1169">
        <v>29</v>
      </c>
      <c r="K1169">
        <v>0</v>
      </c>
      <c r="L1169">
        <v>0</v>
      </c>
      <c r="M1169">
        <v>0</v>
      </c>
      <c r="N1169">
        <v>0</v>
      </c>
    </row>
    <row r="1170" spans="1:14" x14ac:dyDescent="0.2">
      <c r="A1170" t="s">
        <v>6048</v>
      </c>
      <c r="B1170" t="s">
        <v>87</v>
      </c>
      <c r="C1170" t="s">
        <v>225</v>
      </c>
      <c r="D1170" t="s">
        <v>4881</v>
      </c>
      <c r="E1170">
        <v>71</v>
      </c>
      <c r="F1170">
        <v>19</v>
      </c>
      <c r="G1170">
        <v>50</v>
      </c>
      <c r="H1170">
        <v>2</v>
      </c>
      <c r="I1170">
        <v>0</v>
      </c>
      <c r="J1170">
        <v>0</v>
      </c>
      <c r="K1170">
        <v>0</v>
      </c>
      <c r="L1170">
        <v>0</v>
      </c>
      <c r="M1170">
        <v>0</v>
      </c>
      <c r="N1170">
        <v>0</v>
      </c>
    </row>
    <row r="1171" spans="1:14" x14ac:dyDescent="0.2">
      <c r="A1171" t="s">
        <v>6049</v>
      </c>
      <c r="B1171" t="s">
        <v>87</v>
      </c>
      <c r="C1171" t="s">
        <v>225</v>
      </c>
      <c r="D1171" t="s">
        <v>4883</v>
      </c>
      <c r="E1171">
        <v>29</v>
      </c>
      <c r="F1171">
        <v>8</v>
      </c>
      <c r="G1171">
        <v>20</v>
      </c>
      <c r="H1171">
        <v>1</v>
      </c>
      <c r="I1171">
        <v>0</v>
      </c>
      <c r="J1171">
        <v>42</v>
      </c>
      <c r="K1171">
        <v>0</v>
      </c>
      <c r="L1171">
        <v>0</v>
      </c>
      <c r="M1171">
        <v>0</v>
      </c>
      <c r="N1171">
        <v>0</v>
      </c>
    </row>
    <row r="1172" spans="1:14" x14ac:dyDescent="0.2">
      <c r="A1172" t="s">
        <v>6050</v>
      </c>
      <c r="B1172" t="s">
        <v>87</v>
      </c>
      <c r="C1172" t="s">
        <v>225</v>
      </c>
      <c r="D1172" t="s">
        <v>4885</v>
      </c>
      <c r="E1172">
        <v>42</v>
      </c>
      <c r="F1172">
        <v>14</v>
      </c>
      <c r="G1172">
        <v>28</v>
      </c>
      <c r="H1172">
        <v>0</v>
      </c>
      <c r="I1172">
        <v>0</v>
      </c>
      <c r="J1172">
        <v>29</v>
      </c>
      <c r="K1172">
        <v>0</v>
      </c>
      <c r="L1172">
        <v>0</v>
      </c>
      <c r="M1172">
        <v>0</v>
      </c>
      <c r="N1172">
        <v>0</v>
      </c>
    </row>
    <row r="1173" spans="1:14" x14ac:dyDescent="0.2">
      <c r="A1173" t="s">
        <v>6051</v>
      </c>
      <c r="B1173" t="s">
        <v>87</v>
      </c>
      <c r="C1173" t="s">
        <v>225</v>
      </c>
      <c r="D1173" t="s">
        <v>4887</v>
      </c>
      <c r="E1173">
        <v>29</v>
      </c>
      <c r="F1173">
        <v>8</v>
      </c>
      <c r="G1173">
        <v>19</v>
      </c>
      <c r="H1173">
        <v>2</v>
      </c>
      <c r="I1173">
        <v>0</v>
      </c>
      <c r="J1173">
        <v>42</v>
      </c>
      <c r="K1173">
        <v>0</v>
      </c>
      <c r="L1173">
        <v>0</v>
      </c>
      <c r="M1173">
        <v>0</v>
      </c>
      <c r="N1173">
        <v>0</v>
      </c>
    </row>
    <row r="1174" spans="1:14" x14ac:dyDescent="0.2">
      <c r="A1174" t="s">
        <v>6052</v>
      </c>
      <c r="B1174" t="s">
        <v>87</v>
      </c>
      <c r="C1174" t="s">
        <v>225</v>
      </c>
      <c r="D1174" t="s">
        <v>4889</v>
      </c>
      <c r="E1174">
        <v>42</v>
      </c>
      <c r="F1174">
        <v>11</v>
      </c>
      <c r="G1174">
        <v>31</v>
      </c>
      <c r="H1174">
        <v>0</v>
      </c>
      <c r="I1174">
        <v>0</v>
      </c>
      <c r="J1174">
        <v>29</v>
      </c>
      <c r="K1174">
        <v>0</v>
      </c>
      <c r="L1174">
        <v>0</v>
      </c>
      <c r="M1174">
        <v>0</v>
      </c>
      <c r="N1174">
        <v>0</v>
      </c>
    </row>
    <row r="1175" spans="1:14" x14ac:dyDescent="0.2">
      <c r="A1175" t="s">
        <v>6053</v>
      </c>
      <c r="B1175" t="s">
        <v>87</v>
      </c>
      <c r="C1175" t="s">
        <v>225</v>
      </c>
      <c r="D1175" t="s">
        <v>4871</v>
      </c>
      <c r="E1175">
        <v>0</v>
      </c>
      <c r="F1175">
        <v>0</v>
      </c>
      <c r="G1175">
        <v>0</v>
      </c>
      <c r="H1175">
        <v>0</v>
      </c>
      <c r="I1175">
        <v>0</v>
      </c>
      <c r="J1175">
        <v>0</v>
      </c>
      <c r="K1175">
        <v>43</v>
      </c>
      <c r="L1175">
        <v>43</v>
      </c>
      <c r="M1175">
        <v>0</v>
      </c>
      <c r="N1175">
        <v>0</v>
      </c>
    </row>
    <row r="1176" spans="1:14" x14ac:dyDescent="0.2">
      <c r="A1176" t="s">
        <v>6054</v>
      </c>
      <c r="B1176" t="s">
        <v>87</v>
      </c>
      <c r="C1176" t="s">
        <v>225</v>
      </c>
      <c r="D1176" t="s">
        <v>4873</v>
      </c>
      <c r="E1176">
        <v>0</v>
      </c>
      <c r="F1176">
        <v>0</v>
      </c>
      <c r="G1176">
        <v>0</v>
      </c>
      <c r="H1176">
        <v>0</v>
      </c>
      <c r="I1176">
        <v>0</v>
      </c>
      <c r="J1176">
        <v>0</v>
      </c>
      <c r="K1176">
        <v>28</v>
      </c>
      <c r="L1176">
        <v>28</v>
      </c>
      <c r="M1176">
        <v>0</v>
      </c>
      <c r="N1176">
        <v>0</v>
      </c>
    </row>
    <row r="1177" spans="1:14" x14ac:dyDescent="0.2">
      <c r="A1177" t="s">
        <v>6055</v>
      </c>
      <c r="B1177" t="s">
        <v>87</v>
      </c>
      <c r="C1177" t="s">
        <v>226</v>
      </c>
      <c r="D1177" t="s">
        <v>4875</v>
      </c>
      <c r="E1177">
        <v>17</v>
      </c>
      <c r="F1177">
        <v>5</v>
      </c>
      <c r="G1177">
        <v>11</v>
      </c>
      <c r="H1177">
        <v>1</v>
      </c>
      <c r="I1177">
        <v>0</v>
      </c>
      <c r="J1177">
        <v>25</v>
      </c>
      <c r="K1177">
        <v>0</v>
      </c>
      <c r="L1177">
        <v>0</v>
      </c>
      <c r="M1177">
        <v>0</v>
      </c>
      <c r="N1177">
        <v>0</v>
      </c>
    </row>
    <row r="1178" spans="1:14" x14ac:dyDescent="0.2">
      <c r="A1178" t="s">
        <v>6056</v>
      </c>
      <c r="B1178" t="s">
        <v>87</v>
      </c>
      <c r="C1178" t="s">
        <v>226</v>
      </c>
      <c r="D1178" t="s">
        <v>4877</v>
      </c>
      <c r="E1178">
        <v>42</v>
      </c>
      <c r="F1178">
        <v>9</v>
      </c>
      <c r="G1178">
        <v>32</v>
      </c>
      <c r="H1178">
        <v>1</v>
      </c>
      <c r="I1178">
        <v>0</v>
      </c>
      <c r="J1178">
        <v>0</v>
      </c>
      <c r="K1178">
        <v>0</v>
      </c>
      <c r="L1178">
        <v>0</v>
      </c>
      <c r="M1178">
        <v>0</v>
      </c>
      <c r="N1178">
        <v>0</v>
      </c>
    </row>
    <row r="1179" spans="1:14" x14ac:dyDescent="0.2">
      <c r="A1179" t="s">
        <v>6057</v>
      </c>
      <c r="B1179" t="s">
        <v>87</v>
      </c>
      <c r="C1179" t="s">
        <v>226</v>
      </c>
      <c r="D1179" t="s">
        <v>4879</v>
      </c>
      <c r="E1179">
        <v>25</v>
      </c>
      <c r="F1179">
        <v>4</v>
      </c>
      <c r="G1179">
        <v>21</v>
      </c>
      <c r="H1179">
        <v>0</v>
      </c>
      <c r="I1179">
        <v>0</v>
      </c>
      <c r="J1179">
        <v>17</v>
      </c>
      <c r="K1179">
        <v>0</v>
      </c>
      <c r="L1179">
        <v>0</v>
      </c>
      <c r="M1179">
        <v>0</v>
      </c>
      <c r="N1179">
        <v>0</v>
      </c>
    </row>
    <row r="1180" spans="1:14" x14ac:dyDescent="0.2">
      <c r="A1180" t="s">
        <v>6058</v>
      </c>
      <c r="B1180" t="s">
        <v>87</v>
      </c>
      <c r="C1180" t="s">
        <v>226</v>
      </c>
      <c r="D1180" t="s">
        <v>4881</v>
      </c>
      <c r="E1180">
        <v>42</v>
      </c>
      <c r="F1180">
        <v>9</v>
      </c>
      <c r="G1180">
        <v>32</v>
      </c>
      <c r="H1180">
        <v>1</v>
      </c>
      <c r="I1180">
        <v>0</v>
      </c>
      <c r="J1180">
        <v>0</v>
      </c>
      <c r="K1180">
        <v>0</v>
      </c>
      <c r="L1180">
        <v>0</v>
      </c>
      <c r="M1180">
        <v>0</v>
      </c>
      <c r="N1180">
        <v>0</v>
      </c>
    </row>
    <row r="1181" spans="1:14" x14ac:dyDescent="0.2">
      <c r="A1181" t="s">
        <v>6059</v>
      </c>
      <c r="B1181" t="s">
        <v>87</v>
      </c>
      <c r="C1181" t="s">
        <v>226</v>
      </c>
      <c r="D1181" t="s">
        <v>4883</v>
      </c>
      <c r="E1181">
        <v>17</v>
      </c>
      <c r="F1181">
        <v>5</v>
      </c>
      <c r="G1181">
        <v>11</v>
      </c>
      <c r="H1181">
        <v>1</v>
      </c>
      <c r="I1181">
        <v>0</v>
      </c>
      <c r="J1181">
        <v>25</v>
      </c>
      <c r="K1181">
        <v>0</v>
      </c>
      <c r="L1181">
        <v>0</v>
      </c>
      <c r="M1181">
        <v>0</v>
      </c>
      <c r="N1181">
        <v>0</v>
      </c>
    </row>
    <row r="1182" spans="1:14" x14ac:dyDescent="0.2">
      <c r="A1182" t="s">
        <v>6060</v>
      </c>
      <c r="B1182" t="s">
        <v>87</v>
      </c>
      <c r="C1182" t="s">
        <v>226</v>
      </c>
      <c r="D1182" t="s">
        <v>4885</v>
      </c>
      <c r="E1182">
        <v>25</v>
      </c>
      <c r="F1182">
        <v>6</v>
      </c>
      <c r="G1182">
        <v>19</v>
      </c>
      <c r="H1182">
        <v>0</v>
      </c>
      <c r="I1182">
        <v>0</v>
      </c>
      <c r="J1182">
        <v>17</v>
      </c>
      <c r="K1182">
        <v>0</v>
      </c>
      <c r="L1182">
        <v>0</v>
      </c>
      <c r="M1182">
        <v>0</v>
      </c>
      <c r="N1182">
        <v>0</v>
      </c>
    </row>
    <row r="1183" spans="1:14" x14ac:dyDescent="0.2">
      <c r="A1183" t="s">
        <v>6061</v>
      </c>
      <c r="B1183" t="s">
        <v>87</v>
      </c>
      <c r="C1183" t="s">
        <v>226</v>
      </c>
      <c r="D1183" t="s">
        <v>4887</v>
      </c>
      <c r="E1183">
        <v>17</v>
      </c>
      <c r="F1183">
        <v>5</v>
      </c>
      <c r="G1183">
        <v>11</v>
      </c>
      <c r="H1183">
        <v>1</v>
      </c>
      <c r="I1183">
        <v>0</v>
      </c>
      <c r="J1183">
        <v>25</v>
      </c>
      <c r="K1183">
        <v>0</v>
      </c>
      <c r="L1183">
        <v>0</v>
      </c>
      <c r="M1183">
        <v>0</v>
      </c>
      <c r="N1183">
        <v>0</v>
      </c>
    </row>
    <row r="1184" spans="1:14" x14ac:dyDescent="0.2">
      <c r="A1184" t="s">
        <v>6062</v>
      </c>
      <c r="B1184" t="s">
        <v>87</v>
      </c>
      <c r="C1184" t="s">
        <v>226</v>
      </c>
      <c r="D1184" t="s">
        <v>4889</v>
      </c>
      <c r="E1184">
        <v>25</v>
      </c>
      <c r="F1184">
        <v>4</v>
      </c>
      <c r="G1184">
        <v>21</v>
      </c>
      <c r="H1184">
        <v>0</v>
      </c>
      <c r="I1184">
        <v>0</v>
      </c>
      <c r="J1184">
        <v>17</v>
      </c>
      <c r="K1184">
        <v>0</v>
      </c>
      <c r="L1184">
        <v>0</v>
      </c>
      <c r="M1184">
        <v>0</v>
      </c>
      <c r="N1184">
        <v>0</v>
      </c>
    </row>
    <row r="1185" spans="1:14" x14ac:dyDescent="0.2">
      <c r="A1185" t="s">
        <v>6063</v>
      </c>
      <c r="B1185" t="s">
        <v>87</v>
      </c>
      <c r="C1185" t="s">
        <v>226</v>
      </c>
      <c r="D1185" t="s">
        <v>4871</v>
      </c>
      <c r="E1185">
        <v>0</v>
      </c>
      <c r="F1185">
        <v>0</v>
      </c>
      <c r="G1185">
        <v>0</v>
      </c>
      <c r="H1185">
        <v>0</v>
      </c>
      <c r="I1185">
        <v>0</v>
      </c>
      <c r="J1185">
        <v>0</v>
      </c>
      <c r="K1185">
        <v>37</v>
      </c>
      <c r="L1185">
        <v>37</v>
      </c>
      <c r="M1185">
        <v>0</v>
      </c>
      <c r="N1185">
        <v>0</v>
      </c>
    </row>
    <row r="1186" spans="1:14" x14ac:dyDescent="0.2">
      <c r="A1186" t="s">
        <v>6064</v>
      </c>
      <c r="B1186" t="s">
        <v>87</v>
      </c>
      <c r="C1186" t="s">
        <v>226</v>
      </c>
      <c r="D1186" t="s">
        <v>4873</v>
      </c>
      <c r="E1186">
        <v>0</v>
      </c>
      <c r="F1186">
        <v>0</v>
      </c>
      <c r="G1186">
        <v>0</v>
      </c>
      <c r="H1186">
        <v>0</v>
      </c>
      <c r="I1186">
        <v>0</v>
      </c>
      <c r="J1186">
        <v>0</v>
      </c>
      <c r="K1186">
        <v>31</v>
      </c>
      <c r="L1186">
        <v>31</v>
      </c>
      <c r="M1186">
        <v>0</v>
      </c>
      <c r="N1186">
        <v>0</v>
      </c>
    </row>
    <row r="1187" spans="1:14" x14ac:dyDescent="0.2">
      <c r="A1187" t="s">
        <v>6065</v>
      </c>
      <c r="B1187" t="s">
        <v>87</v>
      </c>
      <c r="C1187" t="s">
        <v>227</v>
      </c>
      <c r="D1187" t="s">
        <v>4875</v>
      </c>
      <c r="E1187">
        <v>25</v>
      </c>
      <c r="F1187">
        <v>4</v>
      </c>
      <c r="G1187">
        <v>21</v>
      </c>
      <c r="H1187">
        <v>0</v>
      </c>
      <c r="I1187">
        <v>0</v>
      </c>
      <c r="J1187">
        <v>33</v>
      </c>
      <c r="K1187">
        <v>0</v>
      </c>
      <c r="L1187">
        <v>0</v>
      </c>
      <c r="M1187">
        <v>0</v>
      </c>
      <c r="N1187">
        <v>0</v>
      </c>
    </row>
    <row r="1188" spans="1:14" x14ac:dyDescent="0.2">
      <c r="A1188" t="s">
        <v>6066</v>
      </c>
      <c r="B1188" t="s">
        <v>87</v>
      </c>
      <c r="C1188" t="s">
        <v>227</v>
      </c>
      <c r="D1188" t="s">
        <v>4877</v>
      </c>
      <c r="E1188">
        <v>58</v>
      </c>
      <c r="F1188">
        <v>10</v>
      </c>
      <c r="G1188">
        <v>47</v>
      </c>
      <c r="H1188">
        <v>1</v>
      </c>
      <c r="I1188">
        <v>0</v>
      </c>
      <c r="J1188">
        <v>0</v>
      </c>
      <c r="K1188">
        <v>0</v>
      </c>
      <c r="L1188">
        <v>0</v>
      </c>
      <c r="M1188">
        <v>0</v>
      </c>
      <c r="N1188">
        <v>0</v>
      </c>
    </row>
    <row r="1189" spans="1:14" x14ac:dyDescent="0.2">
      <c r="A1189" t="s">
        <v>6067</v>
      </c>
      <c r="B1189" t="s">
        <v>87</v>
      </c>
      <c r="C1189" t="s">
        <v>227</v>
      </c>
      <c r="D1189" t="s">
        <v>4879</v>
      </c>
      <c r="E1189">
        <v>31</v>
      </c>
      <c r="F1189">
        <v>6</v>
      </c>
      <c r="G1189">
        <v>25</v>
      </c>
      <c r="H1189">
        <v>0</v>
      </c>
      <c r="I1189">
        <v>0</v>
      </c>
      <c r="J1189">
        <v>27</v>
      </c>
      <c r="K1189">
        <v>0</v>
      </c>
      <c r="L1189">
        <v>0</v>
      </c>
      <c r="M1189">
        <v>0</v>
      </c>
      <c r="N1189">
        <v>0</v>
      </c>
    </row>
    <row r="1190" spans="1:14" x14ac:dyDescent="0.2">
      <c r="A1190" t="s">
        <v>6068</v>
      </c>
      <c r="B1190" t="s">
        <v>87</v>
      </c>
      <c r="C1190" t="s">
        <v>227</v>
      </c>
      <c r="D1190" t="s">
        <v>4881</v>
      </c>
      <c r="E1190">
        <v>58</v>
      </c>
      <c r="F1190">
        <v>10</v>
      </c>
      <c r="G1190">
        <v>47</v>
      </c>
      <c r="H1190">
        <v>1</v>
      </c>
      <c r="I1190">
        <v>0</v>
      </c>
      <c r="J1190">
        <v>0</v>
      </c>
      <c r="K1190">
        <v>0</v>
      </c>
      <c r="L1190">
        <v>0</v>
      </c>
      <c r="M1190">
        <v>0</v>
      </c>
      <c r="N1190">
        <v>0</v>
      </c>
    </row>
    <row r="1191" spans="1:14" x14ac:dyDescent="0.2">
      <c r="A1191" t="s">
        <v>6069</v>
      </c>
      <c r="B1191" t="s">
        <v>87</v>
      </c>
      <c r="C1191" t="s">
        <v>227</v>
      </c>
      <c r="D1191" t="s">
        <v>4883</v>
      </c>
      <c r="E1191">
        <v>25</v>
      </c>
      <c r="F1191">
        <v>3</v>
      </c>
      <c r="G1191">
        <v>22</v>
      </c>
      <c r="H1191">
        <v>0</v>
      </c>
      <c r="I1191">
        <v>0</v>
      </c>
      <c r="J1191">
        <v>33</v>
      </c>
      <c r="K1191">
        <v>0</v>
      </c>
      <c r="L1191">
        <v>0</v>
      </c>
      <c r="M1191">
        <v>0</v>
      </c>
      <c r="N1191">
        <v>0</v>
      </c>
    </row>
    <row r="1192" spans="1:14" x14ac:dyDescent="0.2">
      <c r="A1192" t="s">
        <v>6070</v>
      </c>
      <c r="B1192" t="s">
        <v>87</v>
      </c>
      <c r="C1192" t="s">
        <v>227</v>
      </c>
      <c r="D1192" t="s">
        <v>4885</v>
      </c>
      <c r="E1192">
        <v>33</v>
      </c>
      <c r="F1192">
        <v>8</v>
      </c>
      <c r="G1192">
        <v>25</v>
      </c>
      <c r="H1192">
        <v>0</v>
      </c>
      <c r="I1192">
        <v>0</v>
      </c>
      <c r="J1192">
        <v>25</v>
      </c>
      <c r="K1192">
        <v>0</v>
      </c>
      <c r="L1192">
        <v>0</v>
      </c>
      <c r="M1192">
        <v>0</v>
      </c>
      <c r="N1192">
        <v>0</v>
      </c>
    </row>
    <row r="1193" spans="1:14" x14ac:dyDescent="0.2">
      <c r="A1193" t="s">
        <v>6071</v>
      </c>
      <c r="B1193" t="s">
        <v>87</v>
      </c>
      <c r="C1193" t="s">
        <v>227</v>
      </c>
      <c r="D1193" t="s">
        <v>4887</v>
      </c>
      <c r="E1193">
        <v>25</v>
      </c>
      <c r="F1193">
        <v>3</v>
      </c>
      <c r="G1193">
        <v>22</v>
      </c>
      <c r="H1193">
        <v>0</v>
      </c>
      <c r="I1193">
        <v>0</v>
      </c>
      <c r="J1193">
        <v>33</v>
      </c>
      <c r="K1193">
        <v>0</v>
      </c>
      <c r="L1193">
        <v>0</v>
      </c>
      <c r="M1193">
        <v>0</v>
      </c>
      <c r="N1193">
        <v>0</v>
      </c>
    </row>
    <row r="1194" spans="1:14" x14ac:dyDescent="0.2">
      <c r="A1194" t="s">
        <v>6072</v>
      </c>
      <c r="B1194" t="s">
        <v>87</v>
      </c>
      <c r="C1194" t="s">
        <v>227</v>
      </c>
      <c r="D1194" t="s">
        <v>4889</v>
      </c>
      <c r="E1194">
        <v>33</v>
      </c>
      <c r="F1194">
        <v>7</v>
      </c>
      <c r="G1194">
        <v>26</v>
      </c>
      <c r="H1194">
        <v>0</v>
      </c>
      <c r="I1194">
        <v>0</v>
      </c>
      <c r="J1194">
        <v>25</v>
      </c>
      <c r="K1194">
        <v>0</v>
      </c>
      <c r="L1194">
        <v>0</v>
      </c>
      <c r="M1194">
        <v>0</v>
      </c>
      <c r="N1194">
        <v>0</v>
      </c>
    </row>
    <row r="1195" spans="1:14" x14ac:dyDescent="0.2">
      <c r="A1195" t="s">
        <v>6073</v>
      </c>
      <c r="B1195" t="s">
        <v>87</v>
      </c>
      <c r="C1195" t="s">
        <v>227</v>
      </c>
      <c r="D1195" t="s">
        <v>4871</v>
      </c>
      <c r="E1195">
        <v>0</v>
      </c>
      <c r="F1195">
        <v>0</v>
      </c>
      <c r="G1195">
        <v>0</v>
      </c>
      <c r="H1195">
        <v>0</v>
      </c>
      <c r="I1195">
        <v>0</v>
      </c>
      <c r="J1195">
        <v>0</v>
      </c>
      <c r="K1195">
        <v>48</v>
      </c>
      <c r="L1195">
        <v>48</v>
      </c>
      <c r="M1195">
        <v>0</v>
      </c>
      <c r="N1195">
        <v>0</v>
      </c>
    </row>
    <row r="1196" spans="1:14" x14ac:dyDescent="0.2">
      <c r="A1196" t="s">
        <v>6074</v>
      </c>
      <c r="B1196" t="s">
        <v>87</v>
      </c>
      <c r="C1196" t="s">
        <v>227</v>
      </c>
      <c r="D1196" t="s">
        <v>4873</v>
      </c>
      <c r="E1196">
        <v>0</v>
      </c>
      <c r="F1196">
        <v>0</v>
      </c>
      <c r="G1196">
        <v>0</v>
      </c>
      <c r="H1196">
        <v>0</v>
      </c>
      <c r="I1196">
        <v>0</v>
      </c>
      <c r="J1196">
        <v>0</v>
      </c>
      <c r="K1196">
        <v>43</v>
      </c>
      <c r="L1196">
        <v>43</v>
      </c>
      <c r="M1196">
        <v>0</v>
      </c>
      <c r="N1196">
        <v>0</v>
      </c>
    </row>
    <row r="1197" spans="1:14" x14ac:dyDescent="0.2">
      <c r="A1197" t="s">
        <v>6075</v>
      </c>
      <c r="B1197" t="s">
        <v>87</v>
      </c>
      <c r="C1197" t="s">
        <v>228</v>
      </c>
      <c r="D1197" t="s">
        <v>4875</v>
      </c>
      <c r="E1197">
        <v>92</v>
      </c>
      <c r="F1197">
        <v>20</v>
      </c>
      <c r="G1197">
        <v>63</v>
      </c>
      <c r="H1197">
        <v>8</v>
      </c>
      <c r="I1197">
        <v>1</v>
      </c>
      <c r="J1197">
        <v>145</v>
      </c>
      <c r="K1197">
        <v>0</v>
      </c>
      <c r="L1197">
        <v>0</v>
      </c>
      <c r="M1197">
        <v>0</v>
      </c>
      <c r="N1197">
        <v>0</v>
      </c>
    </row>
    <row r="1198" spans="1:14" x14ac:dyDescent="0.2">
      <c r="A1198" t="s">
        <v>6076</v>
      </c>
      <c r="B1198" t="s">
        <v>87</v>
      </c>
      <c r="C1198" t="s">
        <v>228</v>
      </c>
      <c r="D1198" t="s">
        <v>4877</v>
      </c>
      <c r="E1198">
        <v>237</v>
      </c>
      <c r="F1198">
        <v>40</v>
      </c>
      <c r="G1198">
        <v>185</v>
      </c>
      <c r="H1198">
        <v>11</v>
      </c>
      <c r="I1198">
        <v>1</v>
      </c>
      <c r="J1198">
        <v>0</v>
      </c>
      <c r="K1198">
        <v>0</v>
      </c>
      <c r="L1198">
        <v>0</v>
      </c>
      <c r="M1198">
        <v>0</v>
      </c>
      <c r="N1198">
        <v>0</v>
      </c>
    </row>
    <row r="1199" spans="1:14" x14ac:dyDescent="0.2">
      <c r="A1199" t="s">
        <v>6077</v>
      </c>
      <c r="B1199" t="s">
        <v>87</v>
      </c>
      <c r="C1199" t="s">
        <v>228</v>
      </c>
      <c r="D1199" t="s">
        <v>4879</v>
      </c>
      <c r="E1199">
        <v>144</v>
      </c>
      <c r="F1199">
        <v>22</v>
      </c>
      <c r="G1199">
        <v>122</v>
      </c>
      <c r="H1199">
        <v>0</v>
      </c>
      <c r="I1199">
        <v>0</v>
      </c>
      <c r="J1199">
        <v>93</v>
      </c>
      <c r="K1199">
        <v>0</v>
      </c>
      <c r="L1199">
        <v>0</v>
      </c>
      <c r="M1199">
        <v>0</v>
      </c>
      <c r="N1199">
        <v>0</v>
      </c>
    </row>
    <row r="1200" spans="1:14" x14ac:dyDescent="0.2">
      <c r="A1200" t="s">
        <v>6078</v>
      </c>
      <c r="B1200" t="s">
        <v>87</v>
      </c>
      <c r="C1200" t="s">
        <v>228</v>
      </c>
      <c r="D1200" t="s">
        <v>4881</v>
      </c>
      <c r="E1200">
        <v>237</v>
      </c>
      <c r="F1200">
        <v>40</v>
      </c>
      <c r="G1200">
        <v>185</v>
      </c>
      <c r="H1200">
        <v>11</v>
      </c>
      <c r="I1200">
        <v>1</v>
      </c>
      <c r="J1200">
        <v>0</v>
      </c>
      <c r="K1200">
        <v>0</v>
      </c>
      <c r="L1200">
        <v>0</v>
      </c>
      <c r="M1200">
        <v>0</v>
      </c>
      <c r="N1200">
        <v>0</v>
      </c>
    </row>
    <row r="1201" spans="1:14" x14ac:dyDescent="0.2">
      <c r="A1201" t="s">
        <v>6079</v>
      </c>
      <c r="B1201" t="s">
        <v>87</v>
      </c>
      <c r="C1201" t="s">
        <v>228</v>
      </c>
      <c r="D1201" t="s">
        <v>4883</v>
      </c>
      <c r="E1201">
        <v>92</v>
      </c>
      <c r="F1201">
        <v>22</v>
      </c>
      <c r="G1201">
        <v>60</v>
      </c>
      <c r="H1201">
        <v>9</v>
      </c>
      <c r="I1201">
        <v>1</v>
      </c>
      <c r="J1201">
        <v>145</v>
      </c>
      <c r="K1201">
        <v>0</v>
      </c>
      <c r="L1201">
        <v>0</v>
      </c>
      <c r="M1201">
        <v>0</v>
      </c>
      <c r="N1201">
        <v>0</v>
      </c>
    </row>
    <row r="1202" spans="1:14" x14ac:dyDescent="0.2">
      <c r="A1202" t="s">
        <v>6080</v>
      </c>
      <c r="B1202" t="s">
        <v>87</v>
      </c>
      <c r="C1202" t="s">
        <v>228</v>
      </c>
      <c r="D1202" t="s">
        <v>4885</v>
      </c>
      <c r="E1202">
        <v>145</v>
      </c>
      <c r="F1202">
        <v>40</v>
      </c>
      <c r="G1202">
        <v>105</v>
      </c>
      <c r="H1202">
        <v>0</v>
      </c>
      <c r="I1202">
        <v>0</v>
      </c>
      <c r="J1202">
        <v>92</v>
      </c>
      <c r="K1202">
        <v>0</v>
      </c>
      <c r="L1202">
        <v>0</v>
      </c>
      <c r="M1202">
        <v>0</v>
      </c>
      <c r="N1202">
        <v>0</v>
      </c>
    </row>
    <row r="1203" spans="1:14" x14ac:dyDescent="0.2">
      <c r="A1203" t="s">
        <v>6081</v>
      </c>
      <c r="B1203" t="s">
        <v>87</v>
      </c>
      <c r="C1203" t="s">
        <v>228</v>
      </c>
      <c r="D1203" t="s">
        <v>4887</v>
      </c>
      <c r="E1203">
        <v>92</v>
      </c>
      <c r="F1203">
        <v>17</v>
      </c>
      <c r="G1203">
        <v>65</v>
      </c>
      <c r="H1203">
        <v>9</v>
      </c>
      <c r="I1203">
        <v>1</v>
      </c>
      <c r="J1203">
        <v>145</v>
      </c>
      <c r="K1203">
        <v>0</v>
      </c>
      <c r="L1203">
        <v>0</v>
      </c>
      <c r="M1203">
        <v>0</v>
      </c>
      <c r="N1203">
        <v>0</v>
      </c>
    </row>
    <row r="1204" spans="1:14" x14ac:dyDescent="0.2">
      <c r="A1204" t="s">
        <v>6082</v>
      </c>
      <c r="B1204" t="s">
        <v>87</v>
      </c>
      <c r="C1204" t="s">
        <v>228</v>
      </c>
      <c r="D1204" t="s">
        <v>4889</v>
      </c>
      <c r="E1204">
        <v>144</v>
      </c>
      <c r="F1204">
        <v>22</v>
      </c>
      <c r="G1204">
        <v>122</v>
      </c>
      <c r="H1204">
        <v>0</v>
      </c>
      <c r="I1204">
        <v>0</v>
      </c>
      <c r="J1204">
        <v>93</v>
      </c>
      <c r="K1204">
        <v>0</v>
      </c>
      <c r="L1204">
        <v>0</v>
      </c>
      <c r="M1204">
        <v>0</v>
      </c>
      <c r="N1204">
        <v>0</v>
      </c>
    </row>
    <row r="1205" spans="1:14" x14ac:dyDescent="0.2">
      <c r="A1205" t="s">
        <v>6083</v>
      </c>
      <c r="B1205" t="s">
        <v>87</v>
      </c>
      <c r="C1205" t="s">
        <v>228</v>
      </c>
      <c r="D1205" t="s">
        <v>4871</v>
      </c>
      <c r="E1205">
        <v>0</v>
      </c>
      <c r="F1205">
        <v>0</v>
      </c>
      <c r="G1205">
        <v>0</v>
      </c>
      <c r="H1205">
        <v>0</v>
      </c>
      <c r="I1205">
        <v>0</v>
      </c>
      <c r="J1205">
        <v>0</v>
      </c>
      <c r="K1205">
        <v>172</v>
      </c>
      <c r="L1205">
        <v>170</v>
      </c>
      <c r="M1205">
        <v>2</v>
      </c>
      <c r="N1205">
        <v>0</v>
      </c>
    </row>
    <row r="1206" spans="1:14" x14ac:dyDescent="0.2">
      <c r="A1206" t="s">
        <v>6084</v>
      </c>
      <c r="B1206" t="s">
        <v>87</v>
      </c>
      <c r="C1206" t="s">
        <v>228</v>
      </c>
      <c r="D1206" t="s">
        <v>4873</v>
      </c>
      <c r="E1206">
        <v>0</v>
      </c>
      <c r="F1206">
        <v>0</v>
      </c>
      <c r="G1206">
        <v>0</v>
      </c>
      <c r="H1206">
        <v>0</v>
      </c>
      <c r="I1206">
        <v>0</v>
      </c>
      <c r="J1206">
        <v>0</v>
      </c>
      <c r="K1206">
        <v>143</v>
      </c>
      <c r="L1206">
        <v>141</v>
      </c>
      <c r="M1206">
        <v>2</v>
      </c>
      <c r="N1206">
        <v>0</v>
      </c>
    </row>
    <row r="1207" spans="1:14" x14ac:dyDescent="0.2">
      <c r="A1207" t="s">
        <v>6085</v>
      </c>
      <c r="B1207" t="s">
        <v>87</v>
      </c>
      <c r="C1207" t="s">
        <v>229</v>
      </c>
      <c r="D1207" t="s">
        <v>4875</v>
      </c>
      <c r="E1207">
        <v>20</v>
      </c>
      <c r="F1207">
        <v>8</v>
      </c>
      <c r="G1207">
        <v>11</v>
      </c>
      <c r="H1207">
        <v>1</v>
      </c>
      <c r="I1207">
        <v>0</v>
      </c>
      <c r="J1207">
        <v>21</v>
      </c>
      <c r="K1207">
        <v>0</v>
      </c>
      <c r="L1207">
        <v>0</v>
      </c>
      <c r="M1207">
        <v>0</v>
      </c>
      <c r="N1207">
        <v>0</v>
      </c>
    </row>
    <row r="1208" spans="1:14" x14ac:dyDescent="0.2">
      <c r="A1208" t="s">
        <v>6086</v>
      </c>
      <c r="B1208" t="s">
        <v>87</v>
      </c>
      <c r="C1208" t="s">
        <v>229</v>
      </c>
      <c r="D1208" t="s">
        <v>4877</v>
      </c>
      <c r="E1208">
        <v>41</v>
      </c>
      <c r="F1208">
        <v>15</v>
      </c>
      <c r="G1208">
        <v>25</v>
      </c>
      <c r="H1208">
        <v>1</v>
      </c>
      <c r="I1208">
        <v>0</v>
      </c>
      <c r="J1208">
        <v>0</v>
      </c>
      <c r="K1208">
        <v>0</v>
      </c>
      <c r="L1208">
        <v>0</v>
      </c>
      <c r="M1208">
        <v>0</v>
      </c>
      <c r="N1208">
        <v>0</v>
      </c>
    </row>
    <row r="1209" spans="1:14" x14ac:dyDescent="0.2">
      <c r="A1209" t="s">
        <v>6087</v>
      </c>
      <c r="B1209" t="s">
        <v>87</v>
      </c>
      <c r="C1209" t="s">
        <v>229</v>
      </c>
      <c r="D1209" t="s">
        <v>4879</v>
      </c>
      <c r="E1209">
        <v>20</v>
      </c>
      <c r="F1209">
        <v>8</v>
      </c>
      <c r="G1209">
        <v>12</v>
      </c>
      <c r="H1209">
        <v>0</v>
      </c>
      <c r="I1209">
        <v>0</v>
      </c>
      <c r="J1209">
        <v>21</v>
      </c>
      <c r="K1209">
        <v>0</v>
      </c>
      <c r="L1209">
        <v>0</v>
      </c>
      <c r="M1209">
        <v>0</v>
      </c>
      <c r="N1209">
        <v>0</v>
      </c>
    </row>
    <row r="1210" spans="1:14" x14ac:dyDescent="0.2">
      <c r="A1210" t="s">
        <v>6088</v>
      </c>
      <c r="B1210" t="s">
        <v>87</v>
      </c>
      <c r="C1210" t="s">
        <v>229</v>
      </c>
      <c r="D1210" t="s">
        <v>4881</v>
      </c>
      <c r="E1210">
        <v>41</v>
      </c>
      <c r="F1210">
        <v>15</v>
      </c>
      <c r="G1210">
        <v>25</v>
      </c>
      <c r="H1210">
        <v>1</v>
      </c>
      <c r="I1210">
        <v>0</v>
      </c>
      <c r="J1210">
        <v>0</v>
      </c>
      <c r="K1210">
        <v>0</v>
      </c>
      <c r="L1210">
        <v>0</v>
      </c>
      <c r="M1210">
        <v>0</v>
      </c>
      <c r="N1210">
        <v>0</v>
      </c>
    </row>
    <row r="1211" spans="1:14" x14ac:dyDescent="0.2">
      <c r="A1211" t="s">
        <v>6089</v>
      </c>
      <c r="B1211" t="s">
        <v>87</v>
      </c>
      <c r="C1211" t="s">
        <v>229</v>
      </c>
      <c r="D1211" t="s">
        <v>4883</v>
      </c>
      <c r="E1211">
        <v>20</v>
      </c>
      <c r="F1211">
        <v>7</v>
      </c>
      <c r="G1211">
        <v>12</v>
      </c>
      <c r="H1211">
        <v>1</v>
      </c>
      <c r="I1211">
        <v>0</v>
      </c>
      <c r="J1211">
        <v>21</v>
      </c>
      <c r="K1211">
        <v>0</v>
      </c>
      <c r="L1211">
        <v>0</v>
      </c>
      <c r="M1211">
        <v>0</v>
      </c>
      <c r="N1211">
        <v>0</v>
      </c>
    </row>
    <row r="1212" spans="1:14" x14ac:dyDescent="0.2">
      <c r="A1212" t="s">
        <v>6090</v>
      </c>
      <c r="B1212" t="s">
        <v>87</v>
      </c>
      <c r="C1212" t="s">
        <v>229</v>
      </c>
      <c r="D1212" t="s">
        <v>4885</v>
      </c>
      <c r="E1212">
        <v>21</v>
      </c>
      <c r="F1212">
        <v>8</v>
      </c>
      <c r="G1212">
        <v>13</v>
      </c>
      <c r="H1212">
        <v>0</v>
      </c>
      <c r="I1212">
        <v>0</v>
      </c>
      <c r="J1212">
        <v>20</v>
      </c>
      <c r="K1212">
        <v>0</v>
      </c>
      <c r="L1212">
        <v>0</v>
      </c>
      <c r="M1212">
        <v>0</v>
      </c>
      <c r="N1212">
        <v>0</v>
      </c>
    </row>
    <row r="1213" spans="1:14" x14ac:dyDescent="0.2">
      <c r="A1213" t="s">
        <v>6091</v>
      </c>
      <c r="B1213" t="s">
        <v>87</v>
      </c>
      <c r="C1213" t="s">
        <v>229</v>
      </c>
      <c r="D1213" t="s">
        <v>4887</v>
      </c>
      <c r="E1213">
        <v>20</v>
      </c>
      <c r="F1213">
        <v>7</v>
      </c>
      <c r="G1213">
        <v>12</v>
      </c>
      <c r="H1213">
        <v>1</v>
      </c>
      <c r="I1213">
        <v>0</v>
      </c>
      <c r="J1213">
        <v>21</v>
      </c>
      <c r="K1213">
        <v>0</v>
      </c>
      <c r="L1213">
        <v>0</v>
      </c>
      <c r="M1213">
        <v>0</v>
      </c>
      <c r="N1213">
        <v>0</v>
      </c>
    </row>
    <row r="1214" spans="1:14" x14ac:dyDescent="0.2">
      <c r="A1214" t="s">
        <v>6092</v>
      </c>
      <c r="B1214" t="s">
        <v>87</v>
      </c>
      <c r="C1214" t="s">
        <v>229</v>
      </c>
      <c r="D1214" t="s">
        <v>4889</v>
      </c>
      <c r="E1214">
        <v>21</v>
      </c>
      <c r="F1214">
        <v>8</v>
      </c>
      <c r="G1214">
        <v>13</v>
      </c>
      <c r="H1214">
        <v>0</v>
      </c>
      <c r="I1214">
        <v>0</v>
      </c>
      <c r="J1214">
        <v>20</v>
      </c>
      <c r="K1214">
        <v>0</v>
      </c>
      <c r="L1214">
        <v>0</v>
      </c>
      <c r="M1214">
        <v>0</v>
      </c>
      <c r="N1214">
        <v>0</v>
      </c>
    </row>
    <row r="1215" spans="1:14" x14ac:dyDescent="0.2">
      <c r="A1215" t="s">
        <v>6093</v>
      </c>
      <c r="B1215" t="s">
        <v>87</v>
      </c>
      <c r="C1215" t="s">
        <v>229</v>
      </c>
      <c r="D1215" t="s">
        <v>4871</v>
      </c>
      <c r="E1215">
        <v>0</v>
      </c>
      <c r="F1215">
        <v>0</v>
      </c>
      <c r="G1215">
        <v>0</v>
      </c>
      <c r="H1215">
        <v>0</v>
      </c>
      <c r="I1215">
        <v>0</v>
      </c>
      <c r="J1215">
        <v>0</v>
      </c>
      <c r="K1215">
        <v>29</v>
      </c>
      <c r="L1215">
        <v>29</v>
      </c>
      <c r="M1215">
        <v>0</v>
      </c>
      <c r="N1215">
        <v>0</v>
      </c>
    </row>
    <row r="1216" spans="1:14" x14ac:dyDescent="0.2">
      <c r="A1216" t="s">
        <v>6094</v>
      </c>
      <c r="B1216" t="s">
        <v>87</v>
      </c>
      <c r="C1216" t="s">
        <v>229</v>
      </c>
      <c r="D1216" t="s">
        <v>4873</v>
      </c>
      <c r="E1216">
        <v>0</v>
      </c>
      <c r="F1216">
        <v>0</v>
      </c>
      <c r="G1216">
        <v>0</v>
      </c>
      <c r="H1216">
        <v>0</v>
      </c>
      <c r="I1216">
        <v>0</v>
      </c>
      <c r="J1216">
        <v>0</v>
      </c>
      <c r="K1216">
        <v>24</v>
      </c>
      <c r="L1216">
        <v>24</v>
      </c>
      <c r="M1216">
        <v>0</v>
      </c>
      <c r="N1216">
        <v>0</v>
      </c>
    </row>
    <row r="1217" spans="1:14" x14ac:dyDescent="0.2">
      <c r="A1217" t="s">
        <v>6095</v>
      </c>
      <c r="B1217" t="s">
        <v>87</v>
      </c>
      <c r="C1217" t="s">
        <v>230</v>
      </c>
      <c r="D1217" t="s">
        <v>4875</v>
      </c>
      <c r="E1217">
        <v>169</v>
      </c>
      <c r="F1217">
        <v>43</v>
      </c>
      <c r="G1217">
        <v>114</v>
      </c>
      <c r="H1217">
        <v>10</v>
      </c>
      <c r="I1217">
        <v>2</v>
      </c>
      <c r="J1217">
        <v>240</v>
      </c>
      <c r="K1217">
        <v>0</v>
      </c>
      <c r="L1217">
        <v>0</v>
      </c>
      <c r="M1217">
        <v>0</v>
      </c>
      <c r="N1217">
        <v>0</v>
      </c>
    </row>
    <row r="1218" spans="1:14" x14ac:dyDescent="0.2">
      <c r="A1218" t="s">
        <v>6096</v>
      </c>
      <c r="B1218" t="s">
        <v>87</v>
      </c>
      <c r="C1218" t="s">
        <v>230</v>
      </c>
      <c r="D1218" t="s">
        <v>4877</v>
      </c>
      <c r="E1218">
        <v>409</v>
      </c>
      <c r="F1218">
        <v>90</v>
      </c>
      <c r="G1218">
        <v>302</v>
      </c>
      <c r="H1218">
        <v>10</v>
      </c>
      <c r="I1218">
        <v>7</v>
      </c>
      <c r="J1218">
        <v>0</v>
      </c>
      <c r="K1218">
        <v>0</v>
      </c>
      <c r="L1218">
        <v>0</v>
      </c>
      <c r="M1218">
        <v>0</v>
      </c>
      <c r="N1218">
        <v>0</v>
      </c>
    </row>
    <row r="1219" spans="1:14" x14ac:dyDescent="0.2">
      <c r="A1219" t="s">
        <v>6097</v>
      </c>
      <c r="B1219" t="s">
        <v>87</v>
      </c>
      <c r="C1219" t="s">
        <v>230</v>
      </c>
      <c r="D1219" t="s">
        <v>4879</v>
      </c>
      <c r="E1219">
        <v>233</v>
      </c>
      <c r="F1219">
        <v>51</v>
      </c>
      <c r="G1219">
        <v>182</v>
      </c>
      <c r="H1219">
        <v>0</v>
      </c>
      <c r="I1219">
        <v>0</v>
      </c>
      <c r="J1219">
        <v>176</v>
      </c>
      <c r="K1219">
        <v>0</v>
      </c>
      <c r="L1219">
        <v>0</v>
      </c>
      <c r="M1219">
        <v>0</v>
      </c>
      <c r="N1219">
        <v>0</v>
      </c>
    </row>
    <row r="1220" spans="1:14" x14ac:dyDescent="0.2">
      <c r="A1220" t="s">
        <v>6098</v>
      </c>
      <c r="B1220" t="s">
        <v>87</v>
      </c>
      <c r="C1220" t="s">
        <v>230</v>
      </c>
      <c r="D1220" t="s">
        <v>4881</v>
      </c>
      <c r="E1220">
        <v>409</v>
      </c>
      <c r="F1220">
        <v>90</v>
      </c>
      <c r="G1220">
        <v>302</v>
      </c>
      <c r="H1220">
        <v>10</v>
      </c>
      <c r="I1220">
        <v>7</v>
      </c>
      <c r="J1220">
        <v>0</v>
      </c>
      <c r="K1220">
        <v>0</v>
      </c>
      <c r="L1220">
        <v>0</v>
      </c>
      <c r="M1220">
        <v>0</v>
      </c>
      <c r="N1220">
        <v>0</v>
      </c>
    </row>
    <row r="1221" spans="1:14" x14ac:dyDescent="0.2">
      <c r="A1221" t="s">
        <v>6099</v>
      </c>
      <c r="B1221" t="s">
        <v>87</v>
      </c>
      <c r="C1221" t="s">
        <v>230</v>
      </c>
      <c r="D1221" t="s">
        <v>4883</v>
      </c>
      <c r="E1221">
        <v>169</v>
      </c>
      <c r="F1221">
        <v>42</v>
      </c>
      <c r="G1221">
        <v>111</v>
      </c>
      <c r="H1221">
        <v>9</v>
      </c>
      <c r="I1221">
        <v>7</v>
      </c>
      <c r="J1221">
        <v>240</v>
      </c>
      <c r="K1221">
        <v>0</v>
      </c>
      <c r="L1221">
        <v>0</v>
      </c>
      <c r="M1221">
        <v>0</v>
      </c>
      <c r="N1221">
        <v>0</v>
      </c>
    </row>
    <row r="1222" spans="1:14" x14ac:dyDescent="0.2">
      <c r="A1222" t="s">
        <v>6100</v>
      </c>
      <c r="B1222" t="s">
        <v>87</v>
      </c>
      <c r="C1222" t="s">
        <v>230</v>
      </c>
      <c r="D1222" t="s">
        <v>4885</v>
      </c>
      <c r="E1222">
        <v>240</v>
      </c>
      <c r="F1222">
        <v>80</v>
      </c>
      <c r="G1222">
        <v>160</v>
      </c>
      <c r="H1222">
        <v>0</v>
      </c>
      <c r="I1222">
        <v>0</v>
      </c>
      <c r="J1222">
        <v>169</v>
      </c>
      <c r="K1222">
        <v>0</v>
      </c>
      <c r="L1222">
        <v>0</v>
      </c>
      <c r="M1222">
        <v>0</v>
      </c>
      <c r="N1222">
        <v>0</v>
      </c>
    </row>
    <row r="1223" spans="1:14" x14ac:dyDescent="0.2">
      <c r="A1223" t="s">
        <v>6101</v>
      </c>
      <c r="B1223" t="s">
        <v>87</v>
      </c>
      <c r="C1223" t="s">
        <v>230</v>
      </c>
      <c r="D1223" t="s">
        <v>4887</v>
      </c>
      <c r="E1223">
        <v>169</v>
      </c>
      <c r="F1223">
        <v>37</v>
      </c>
      <c r="G1223">
        <v>118</v>
      </c>
      <c r="H1223">
        <v>13</v>
      </c>
      <c r="I1223">
        <v>1</v>
      </c>
      <c r="J1223">
        <v>240</v>
      </c>
      <c r="K1223">
        <v>0</v>
      </c>
      <c r="L1223">
        <v>0</v>
      </c>
      <c r="M1223">
        <v>0</v>
      </c>
      <c r="N1223">
        <v>0</v>
      </c>
    </row>
    <row r="1224" spans="1:14" x14ac:dyDescent="0.2">
      <c r="A1224" t="s">
        <v>6102</v>
      </c>
      <c r="B1224" t="s">
        <v>87</v>
      </c>
      <c r="C1224" t="s">
        <v>230</v>
      </c>
      <c r="D1224" t="s">
        <v>4889</v>
      </c>
      <c r="E1224">
        <v>240</v>
      </c>
      <c r="F1224">
        <v>53</v>
      </c>
      <c r="G1224">
        <v>187</v>
      </c>
      <c r="H1224">
        <v>0</v>
      </c>
      <c r="I1224">
        <v>0</v>
      </c>
      <c r="J1224">
        <v>169</v>
      </c>
      <c r="K1224">
        <v>0</v>
      </c>
      <c r="L1224">
        <v>0</v>
      </c>
      <c r="M1224">
        <v>0</v>
      </c>
      <c r="N1224">
        <v>0</v>
      </c>
    </row>
    <row r="1225" spans="1:14" x14ac:dyDescent="0.2">
      <c r="A1225" t="s">
        <v>6103</v>
      </c>
      <c r="B1225" t="s">
        <v>87</v>
      </c>
      <c r="C1225" t="s">
        <v>230</v>
      </c>
      <c r="D1225" t="s">
        <v>4871</v>
      </c>
      <c r="E1225">
        <v>0</v>
      </c>
      <c r="F1225">
        <v>0</v>
      </c>
      <c r="G1225">
        <v>0</v>
      </c>
      <c r="H1225">
        <v>0</v>
      </c>
      <c r="I1225">
        <v>0</v>
      </c>
      <c r="J1225">
        <v>0</v>
      </c>
      <c r="K1225">
        <v>231</v>
      </c>
      <c r="L1225">
        <v>228</v>
      </c>
      <c r="M1225">
        <v>3</v>
      </c>
      <c r="N1225">
        <v>0</v>
      </c>
    </row>
    <row r="1226" spans="1:14" x14ac:dyDescent="0.2">
      <c r="A1226" t="s">
        <v>6104</v>
      </c>
      <c r="B1226" t="s">
        <v>87</v>
      </c>
      <c r="C1226" t="s">
        <v>230</v>
      </c>
      <c r="D1226" t="s">
        <v>4873</v>
      </c>
      <c r="E1226">
        <v>0</v>
      </c>
      <c r="F1226">
        <v>0</v>
      </c>
      <c r="G1226">
        <v>0</v>
      </c>
      <c r="H1226">
        <v>0</v>
      </c>
      <c r="I1226">
        <v>0</v>
      </c>
      <c r="J1226">
        <v>0</v>
      </c>
      <c r="K1226">
        <v>170</v>
      </c>
      <c r="L1226">
        <v>168</v>
      </c>
      <c r="M1226">
        <v>2</v>
      </c>
      <c r="N1226">
        <v>0</v>
      </c>
    </row>
    <row r="1227" spans="1:14" x14ac:dyDescent="0.2">
      <c r="A1227" t="s">
        <v>6105</v>
      </c>
      <c r="B1227" t="s">
        <v>87</v>
      </c>
      <c r="C1227" t="s">
        <v>231</v>
      </c>
      <c r="D1227" t="s">
        <v>4875</v>
      </c>
      <c r="E1227">
        <v>20</v>
      </c>
      <c r="F1227">
        <v>3</v>
      </c>
      <c r="G1227">
        <v>15</v>
      </c>
      <c r="H1227">
        <v>1</v>
      </c>
      <c r="I1227">
        <v>1</v>
      </c>
      <c r="J1227">
        <v>40</v>
      </c>
      <c r="K1227">
        <v>0</v>
      </c>
      <c r="L1227">
        <v>0</v>
      </c>
      <c r="M1227">
        <v>0</v>
      </c>
      <c r="N1227">
        <v>0</v>
      </c>
    </row>
    <row r="1228" spans="1:14" x14ac:dyDescent="0.2">
      <c r="A1228" t="s">
        <v>6106</v>
      </c>
      <c r="B1228" t="s">
        <v>87</v>
      </c>
      <c r="C1228" t="s">
        <v>231</v>
      </c>
      <c r="D1228" t="s">
        <v>4877</v>
      </c>
      <c r="E1228">
        <v>60</v>
      </c>
      <c r="F1228">
        <v>5</v>
      </c>
      <c r="G1228">
        <v>53</v>
      </c>
      <c r="H1228">
        <v>1</v>
      </c>
      <c r="I1228">
        <v>1</v>
      </c>
      <c r="J1228">
        <v>0</v>
      </c>
      <c r="K1228">
        <v>0</v>
      </c>
      <c r="L1228">
        <v>0</v>
      </c>
      <c r="M1228">
        <v>0</v>
      </c>
      <c r="N1228">
        <v>0</v>
      </c>
    </row>
    <row r="1229" spans="1:14" x14ac:dyDescent="0.2">
      <c r="A1229" t="s">
        <v>6107</v>
      </c>
      <c r="B1229" t="s">
        <v>87</v>
      </c>
      <c r="C1229" t="s">
        <v>231</v>
      </c>
      <c r="D1229" t="s">
        <v>4879</v>
      </c>
      <c r="E1229">
        <v>40</v>
      </c>
      <c r="F1229">
        <v>3</v>
      </c>
      <c r="G1229">
        <v>37</v>
      </c>
      <c r="H1229">
        <v>0</v>
      </c>
      <c r="I1229">
        <v>0</v>
      </c>
      <c r="J1229">
        <v>20</v>
      </c>
      <c r="K1229">
        <v>0</v>
      </c>
      <c r="L1229">
        <v>0</v>
      </c>
      <c r="M1229">
        <v>0</v>
      </c>
      <c r="N1229">
        <v>0</v>
      </c>
    </row>
    <row r="1230" spans="1:14" x14ac:dyDescent="0.2">
      <c r="A1230" t="s">
        <v>6108</v>
      </c>
      <c r="B1230" t="s">
        <v>87</v>
      </c>
      <c r="C1230" t="s">
        <v>231</v>
      </c>
      <c r="D1230" t="s">
        <v>4881</v>
      </c>
      <c r="E1230">
        <v>60</v>
      </c>
      <c r="F1230">
        <v>5</v>
      </c>
      <c r="G1230">
        <v>53</v>
      </c>
      <c r="H1230">
        <v>1</v>
      </c>
      <c r="I1230">
        <v>1</v>
      </c>
      <c r="J1230">
        <v>0</v>
      </c>
      <c r="K1230">
        <v>0</v>
      </c>
      <c r="L1230">
        <v>0</v>
      </c>
      <c r="M1230">
        <v>0</v>
      </c>
      <c r="N1230">
        <v>0</v>
      </c>
    </row>
    <row r="1231" spans="1:14" x14ac:dyDescent="0.2">
      <c r="A1231" t="s">
        <v>6109</v>
      </c>
      <c r="B1231" t="s">
        <v>87</v>
      </c>
      <c r="C1231" t="s">
        <v>231</v>
      </c>
      <c r="D1231" t="s">
        <v>4883</v>
      </c>
      <c r="E1231">
        <v>20</v>
      </c>
      <c r="F1231">
        <v>2</v>
      </c>
      <c r="G1231">
        <v>16</v>
      </c>
      <c r="H1231">
        <v>1</v>
      </c>
      <c r="I1231">
        <v>1</v>
      </c>
      <c r="J1231">
        <v>40</v>
      </c>
      <c r="K1231">
        <v>0</v>
      </c>
      <c r="L1231">
        <v>0</v>
      </c>
      <c r="M1231">
        <v>0</v>
      </c>
      <c r="N1231">
        <v>0</v>
      </c>
    </row>
    <row r="1232" spans="1:14" x14ac:dyDescent="0.2">
      <c r="A1232" t="s">
        <v>6110</v>
      </c>
      <c r="B1232" t="s">
        <v>87</v>
      </c>
      <c r="C1232" t="s">
        <v>231</v>
      </c>
      <c r="D1232" t="s">
        <v>4885</v>
      </c>
      <c r="E1232">
        <v>40</v>
      </c>
      <c r="F1232">
        <v>3</v>
      </c>
      <c r="G1232">
        <v>37</v>
      </c>
      <c r="H1232">
        <v>0</v>
      </c>
      <c r="I1232">
        <v>0</v>
      </c>
      <c r="J1232">
        <v>20</v>
      </c>
      <c r="K1232">
        <v>0</v>
      </c>
      <c r="L1232">
        <v>0</v>
      </c>
      <c r="M1232">
        <v>0</v>
      </c>
      <c r="N1232">
        <v>0</v>
      </c>
    </row>
    <row r="1233" spans="1:14" x14ac:dyDescent="0.2">
      <c r="A1233" t="s">
        <v>6111</v>
      </c>
      <c r="B1233" t="s">
        <v>87</v>
      </c>
      <c r="C1233" t="s">
        <v>231</v>
      </c>
      <c r="D1233" t="s">
        <v>4887</v>
      </c>
      <c r="E1233">
        <v>20</v>
      </c>
      <c r="F1233">
        <v>2</v>
      </c>
      <c r="G1233">
        <v>16</v>
      </c>
      <c r="H1233">
        <v>1</v>
      </c>
      <c r="I1233">
        <v>1</v>
      </c>
      <c r="J1233">
        <v>40</v>
      </c>
      <c r="K1233">
        <v>0</v>
      </c>
      <c r="L1233">
        <v>0</v>
      </c>
      <c r="M1233">
        <v>0</v>
      </c>
      <c r="N1233">
        <v>0</v>
      </c>
    </row>
    <row r="1234" spans="1:14" x14ac:dyDescent="0.2">
      <c r="A1234" t="s">
        <v>6112</v>
      </c>
      <c r="B1234" t="s">
        <v>87</v>
      </c>
      <c r="C1234" t="s">
        <v>231</v>
      </c>
      <c r="D1234" t="s">
        <v>4889</v>
      </c>
      <c r="E1234">
        <v>40</v>
      </c>
      <c r="F1234">
        <v>3</v>
      </c>
      <c r="G1234">
        <v>37</v>
      </c>
      <c r="H1234">
        <v>0</v>
      </c>
      <c r="I1234">
        <v>0</v>
      </c>
      <c r="J1234">
        <v>20</v>
      </c>
      <c r="K1234">
        <v>0</v>
      </c>
      <c r="L1234">
        <v>0</v>
      </c>
      <c r="M1234">
        <v>0</v>
      </c>
      <c r="N1234">
        <v>0</v>
      </c>
    </row>
    <row r="1235" spans="1:14" x14ac:dyDescent="0.2">
      <c r="A1235" t="s">
        <v>6113</v>
      </c>
      <c r="B1235" t="s">
        <v>87</v>
      </c>
      <c r="C1235" t="s">
        <v>231</v>
      </c>
      <c r="D1235" t="s">
        <v>4871</v>
      </c>
      <c r="E1235">
        <v>0</v>
      </c>
      <c r="F1235">
        <v>0</v>
      </c>
      <c r="G1235">
        <v>0</v>
      </c>
      <c r="H1235">
        <v>0</v>
      </c>
      <c r="I1235">
        <v>0</v>
      </c>
      <c r="J1235">
        <v>0</v>
      </c>
      <c r="K1235">
        <v>43</v>
      </c>
      <c r="L1235">
        <v>42</v>
      </c>
      <c r="M1235">
        <v>0</v>
      </c>
      <c r="N1235">
        <v>1</v>
      </c>
    </row>
    <row r="1236" spans="1:14" x14ac:dyDescent="0.2">
      <c r="A1236" t="s">
        <v>6114</v>
      </c>
      <c r="B1236" t="s">
        <v>87</v>
      </c>
      <c r="C1236" t="s">
        <v>231</v>
      </c>
      <c r="D1236" t="s">
        <v>4873</v>
      </c>
      <c r="E1236">
        <v>0</v>
      </c>
      <c r="F1236">
        <v>0</v>
      </c>
      <c r="G1236">
        <v>0</v>
      </c>
      <c r="H1236">
        <v>0</v>
      </c>
      <c r="I1236">
        <v>0</v>
      </c>
      <c r="J1236">
        <v>0</v>
      </c>
      <c r="K1236">
        <v>34</v>
      </c>
      <c r="L1236">
        <v>33</v>
      </c>
      <c r="M1236">
        <v>0</v>
      </c>
      <c r="N1236">
        <v>1</v>
      </c>
    </row>
    <row r="1237" spans="1:14" x14ac:dyDescent="0.2">
      <c r="A1237" t="s">
        <v>6115</v>
      </c>
      <c r="B1237" t="s">
        <v>87</v>
      </c>
      <c r="C1237" t="s">
        <v>232</v>
      </c>
      <c r="D1237" t="s">
        <v>4875</v>
      </c>
      <c r="E1237">
        <v>27</v>
      </c>
      <c r="F1237">
        <v>7</v>
      </c>
      <c r="G1237">
        <v>19</v>
      </c>
      <c r="H1237">
        <v>1</v>
      </c>
      <c r="I1237">
        <v>0</v>
      </c>
      <c r="J1237">
        <v>28</v>
      </c>
      <c r="K1237">
        <v>0</v>
      </c>
      <c r="L1237">
        <v>0</v>
      </c>
      <c r="M1237">
        <v>0</v>
      </c>
      <c r="N1237">
        <v>0</v>
      </c>
    </row>
    <row r="1238" spans="1:14" x14ac:dyDescent="0.2">
      <c r="A1238" t="s">
        <v>6116</v>
      </c>
      <c r="B1238" t="s">
        <v>87</v>
      </c>
      <c r="C1238" t="s">
        <v>232</v>
      </c>
      <c r="D1238" t="s">
        <v>4877</v>
      </c>
      <c r="E1238">
        <v>55</v>
      </c>
      <c r="F1238">
        <v>8</v>
      </c>
      <c r="G1238">
        <v>46</v>
      </c>
      <c r="H1238">
        <v>1</v>
      </c>
      <c r="I1238">
        <v>0</v>
      </c>
      <c r="J1238">
        <v>0</v>
      </c>
      <c r="K1238">
        <v>0</v>
      </c>
      <c r="L1238">
        <v>0</v>
      </c>
      <c r="M1238">
        <v>0</v>
      </c>
      <c r="N1238">
        <v>0</v>
      </c>
    </row>
    <row r="1239" spans="1:14" x14ac:dyDescent="0.2">
      <c r="A1239" t="s">
        <v>6117</v>
      </c>
      <c r="B1239" t="s">
        <v>87</v>
      </c>
      <c r="C1239" t="s">
        <v>232</v>
      </c>
      <c r="D1239" t="s">
        <v>4879</v>
      </c>
      <c r="E1239">
        <v>27</v>
      </c>
      <c r="F1239">
        <v>3</v>
      </c>
      <c r="G1239">
        <v>24</v>
      </c>
      <c r="H1239">
        <v>0</v>
      </c>
      <c r="I1239">
        <v>0</v>
      </c>
      <c r="J1239">
        <v>28</v>
      </c>
      <c r="K1239">
        <v>0</v>
      </c>
      <c r="L1239">
        <v>0</v>
      </c>
      <c r="M1239">
        <v>0</v>
      </c>
      <c r="N1239">
        <v>0</v>
      </c>
    </row>
    <row r="1240" spans="1:14" x14ac:dyDescent="0.2">
      <c r="A1240" t="s">
        <v>6118</v>
      </c>
      <c r="B1240" t="s">
        <v>87</v>
      </c>
      <c r="C1240" t="s">
        <v>232</v>
      </c>
      <c r="D1240" t="s">
        <v>4881</v>
      </c>
      <c r="E1240">
        <v>55</v>
      </c>
      <c r="F1240">
        <v>8</v>
      </c>
      <c r="G1240">
        <v>46</v>
      </c>
      <c r="H1240">
        <v>1</v>
      </c>
      <c r="I1240">
        <v>0</v>
      </c>
      <c r="J1240">
        <v>0</v>
      </c>
      <c r="K1240">
        <v>0</v>
      </c>
      <c r="L1240">
        <v>0</v>
      </c>
      <c r="M1240">
        <v>0</v>
      </c>
      <c r="N1240">
        <v>0</v>
      </c>
    </row>
    <row r="1241" spans="1:14" x14ac:dyDescent="0.2">
      <c r="A1241" t="s">
        <v>6119</v>
      </c>
      <c r="B1241" t="s">
        <v>87</v>
      </c>
      <c r="C1241" t="s">
        <v>232</v>
      </c>
      <c r="D1241" t="s">
        <v>4883</v>
      </c>
      <c r="E1241">
        <v>27</v>
      </c>
      <c r="F1241">
        <v>7</v>
      </c>
      <c r="G1241">
        <v>20</v>
      </c>
      <c r="H1241">
        <v>0</v>
      </c>
      <c r="I1241">
        <v>0</v>
      </c>
      <c r="J1241">
        <v>28</v>
      </c>
      <c r="K1241">
        <v>0</v>
      </c>
      <c r="L1241">
        <v>0</v>
      </c>
      <c r="M1241">
        <v>0</v>
      </c>
      <c r="N1241">
        <v>0</v>
      </c>
    </row>
    <row r="1242" spans="1:14" x14ac:dyDescent="0.2">
      <c r="A1242" t="s">
        <v>6120</v>
      </c>
      <c r="B1242" t="s">
        <v>87</v>
      </c>
      <c r="C1242" t="s">
        <v>232</v>
      </c>
      <c r="D1242" t="s">
        <v>4885</v>
      </c>
      <c r="E1242">
        <v>28</v>
      </c>
      <c r="F1242">
        <v>3</v>
      </c>
      <c r="G1242">
        <v>25</v>
      </c>
      <c r="H1242">
        <v>0</v>
      </c>
      <c r="I1242">
        <v>0</v>
      </c>
      <c r="J1242">
        <v>27</v>
      </c>
      <c r="K1242">
        <v>0</v>
      </c>
      <c r="L1242">
        <v>0</v>
      </c>
      <c r="M1242">
        <v>0</v>
      </c>
      <c r="N1242">
        <v>0</v>
      </c>
    </row>
    <row r="1243" spans="1:14" x14ac:dyDescent="0.2">
      <c r="A1243" t="s">
        <v>6121</v>
      </c>
      <c r="B1243" t="s">
        <v>87</v>
      </c>
      <c r="C1243" t="s">
        <v>232</v>
      </c>
      <c r="D1243" t="s">
        <v>4887</v>
      </c>
      <c r="E1243">
        <v>27</v>
      </c>
      <c r="F1243">
        <v>5</v>
      </c>
      <c r="G1243">
        <v>21</v>
      </c>
      <c r="H1243">
        <v>1</v>
      </c>
      <c r="I1243">
        <v>0</v>
      </c>
      <c r="J1243">
        <v>28</v>
      </c>
      <c r="K1243">
        <v>0</v>
      </c>
      <c r="L1243">
        <v>0</v>
      </c>
      <c r="M1243">
        <v>0</v>
      </c>
      <c r="N1243">
        <v>0</v>
      </c>
    </row>
    <row r="1244" spans="1:14" x14ac:dyDescent="0.2">
      <c r="A1244" t="s">
        <v>6122</v>
      </c>
      <c r="B1244" t="s">
        <v>87</v>
      </c>
      <c r="C1244" t="s">
        <v>232</v>
      </c>
      <c r="D1244" t="s">
        <v>4889</v>
      </c>
      <c r="E1244">
        <v>28</v>
      </c>
      <c r="F1244">
        <v>3</v>
      </c>
      <c r="G1244">
        <v>25</v>
      </c>
      <c r="H1244">
        <v>0</v>
      </c>
      <c r="I1244">
        <v>0</v>
      </c>
      <c r="J1244">
        <v>27</v>
      </c>
      <c r="K1244">
        <v>0</v>
      </c>
      <c r="L1244">
        <v>0</v>
      </c>
      <c r="M1244">
        <v>0</v>
      </c>
      <c r="N1244">
        <v>0</v>
      </c>
    </row>
    <row r="1245" spans="1:14" x14ac:dyDescent="0.2">
      <c r="A1245" t="s">
        <v>6123</v>
      </c>
      <c r="B1245" t="s">
        <v>87</v>
      </c>
      <c r="C1245" t="s">
        <v>232</v>
      </c>
      <c r="D1245" t="s">
        <v>4871</v>
      </c>
      <c r="E1245">
        <v>0</v>
      </c>
      <c r="F1245">
        <v>0</v>
      </c>
      <c r="G1245">
        <v>0</v>
      </c>
      <c r="H1245">
        <v>0</v>
      </c>
      <c r="I1245">
        <v>0</v>
      </c>
      <c r="J1245">
        <v>0</v>
      </c>
      <c r="K1245">
        <v>34</v>
      </c>
      <c r="L1245">
        <v>34</v>
      </c>
      <c r="M1245">
        <v>0</v>
      </c>
      <c r="N1245">
        <v>0</v>
      </c>
    </row>
    <row r="1246" spans="1:14" x14ac:dyDescent="0.2">
      <c r="A1246" t="s">
        <v>6124</v>
      </c>
      <c r="B1246" t="s">
        <v>87</v>
      </c>
      <c r="C1246" t="s">
        <v>232</v>
      </c>
      <c r="D1246" t="s">
        <v>4873</v>
      </c>
      <c r="E1246">
        <v>0</v>
      </c>
      <c r="F1246">
        <v>0</v>
      </c>
      <c r="G1246">
        <v>0</v>
      </c>
      <c r="H1246">
        <v>0</v>
      </c>
      <c r="I1246">
        <v>0</v>
      </c>
      <c r="J1246">
        <v>0</v>
      </c>
      <c r="K1246">
        <v>27</v>
      </c>
      <c r="L1246">
        <v>27</v>
      </c>
      <c r="M1246">
        <v>0</v>
      </c>
      <c r="N1246">
        <v>0</v>
      </c>
    </row>
    <row r="1247" spans="1:14" x14ac:dyDescent="0.2">
      <c r="A1247" t="s">
        <v>6125</v>
      </c>
      <c r="B1247" t="s">
        <v>87</v>
      </c>
      <c r="C1247" t="s">
        <v>233</v>
      </c>
      <c r="D1247" t="s">
        <v>4875</v>
      </c>
      <c r="E1247">
        <v>29</v>
      </c>
      <c r="F1247">
        <v>1</v>
      </c>
      <c r="G1247">
        <v>26</v>
      </c>
      <c r="H1247">
        <v>2</v>
      </c>
      <c r="I1247">
        <v>0</v>
      </c>
      <c r="J1247">
        <v>34</v>
      </c>
      <c r="K1247">
        <v>0</v>
      </c>
      <c r="L1247">
        <v>0</v>
      </c>
      <c r="M1247">
        <v>0</v>
      </c>
      <c r="N1247">
        <v>0</v>
      </c>
    </row>
    <row r="1248" spans="1:14" x14ac:dyDescent="0.2">
      <c r="A1248" t="s">
        <v>6126</v>
      </c>
      <c r="B1248" t="s">
        <v>87</v>
      </c>
      <c r="C1248" t="s">
        <v>233</v>
      </c>
      <c r="D1248" t="s">
        <v>4877</v>
      </c>
      <c r="E1248">
        <v>63</v>
      </c>
      <c r="F1248">
        <v>4</v>
      </c>
      <c r="G1248">
        <v>56</v>
      </c>
      <c r="H1248">
        <v>3</v>
      </c>
      <c r="I1248">
        <v>0</v>
      </c>
      <c r="J1248">
        <v>0</v>
      </c>
      <c r="K1248">
        <v>0</v>
      </c>
      <c r="L1248">
        <v>0</v>
      </c>
      <c r="M1248">
        <v>0</v>
      </c>
      <c r="N1248">
        <v>0</v>
      </c>
    </row>
    <row r="1249" spans="1:14" x14ac:dyDescent="0.2">
      <c r="A1249" t="s">
        <v>6127</v>
      </c>
      <c r="B1249" t="s">
        <v>87</v>
      </c>
      <c r="C1249" t="s">
        <v>233</v>
      </c>
      <c r="D1249" t="s">
        <v>4879</v>
      </c>
      <c r="E1249">
        <v>33</v>
      </c>
      <c r="F1249">
        <v>4</v>
      </c>
      <c r="G1249">
        <v>29</v>
      </c>
      <c r="H1249">
        <v>0</v>
      </c>
      <c r="I1249">
        <v>0</v>
      </c>
      <c r="J1249">
        <v>30</v>
      </c>
      <c r="K1249">
        <v>0</v>
      </c>
      <c r="L1249">
        <v>0</v>
      </c>
      <c r="M1249">
        <v>0</v>
      </c>
      <c r="N1249">
        <v>0</v>
      </c>
    </row>
    <row r="1250" spans="1:14" x14ac:dyDescent="0.2">
      <c r="A1250" t="s">
        <v>6128</v>
      </c>
      <c r="B1250" t="s">
        <v>87</v>
      </c>
      <c r="C1250" t="s">
        <v>233</v>
      </c>
      <c r="D1250" t="s">
        <v>4881</v>
      </c>
      <c r="E1250">
        <v>63</v>
      </c>
      <c r="F1250">
        <v>4</v>
      </c>
      <c r="G1250">
        <v>56</v>
      </c>
      <c r="H1250">
        <v>3</v>
      </c>
      <c r="I1250">
        <v>0</v>
      </c>
      <c r="J1250">
        <v>0</v>
      </c>
      <c r="K1250">
        <v>0</v>
      </c>
      <c r="L1250">
        <v>0</v>
      </c>
      <c r="M1250">
        <v>0</v>
      </c>
      <c r="N1250">
        <v>0</v>
      </c>
    </row>
    <row r="1251" spans="1:14" x14ac:dyDescent="0.2">
      <c r="A1251" t="s">
        <v>6129</v>
      </c>
      <c r="B1251" t="s">
        <v>87</v>
      </c>
      <c r="C1251" t="s">
        <v>233</v>
      </c>
      <c r="D1251" t="s">
        <v>4883</v>
      </c>
      <c r="E1251">
        <v>29</v>
      </c>
      <c r="F1251">
        <v>0</v>
      </c>
      <c r="G1251">
        <v>27</v>
      </c>
      <c r="H1251">
        <v>2</v>
      </c>
      <c r="I1251">
        <v>0</v>
      </c>
      <c r="J1251">
        <v>34</v>
      </c>
      <c r="K1251">
        <v>0</v>
      </c>
      <c r="L1251">
        <v>0</v>
      </c>
      <c r="M1251">
        <v>0</v>
      </c>
      <c r="N1251">
        <v>0</v>
      </c>
    </row>
    <row r="1252" spans="1:14" x14ac:dyDescent="0.2">
      <c r="A1252" t="s">
        <v>6130</v>
      </c>
      <c r="B1252" t="s">
        <v>87</v>
      </c>
      <c r="C1252" t="s">
        <v>233</v>
      </c>
      <c r="D1252" t="s">
        <v>4885</v>
      </c>
      <c r="E1252">
        <v>34</v>
      </c>
      <c r="F1252">
        <v>8</v>
      </c>
      <c r="G1252">
        <v>26</v>
      </c>
      <c r="H1252">
        <v>0</v>
      </c>
      <c r="I1252">
        <v>0</v>
      </c>
      <c r="J1252">
        <v>29</v>
      </c>
      <c r="K1252">
        <v>0</v>
      </c>
      <c r="L1252">
        <v>0</v>
      </c>
      <c r="M1252">
        <v>0</v>
      </c>
      <c r="N1252">
        <v>0</v>
      </c>
    </row>
    <row r="1253" spans="1:14" x14ac:dyDescent="0.2">
      <c r="A1253" t="s">
        <v>6131</v>
      </c>
      <c r="B1253" t="s">
        <v>87</v>
      </c>
      <c r="C1253" t="s">
        <v>233</v>
      </c>
      <c r="D1253" t="s">
        <v>4887</v>
      </c>
      <c r="E1253">
        <v>29</v>
      </c>
      <c r="F1253">
        <v>0</v>
      </c>
      <c r="G1253">
        <v>27</v>
      </c>
      <c r="H1253">
        <v>2</v>
      </c>
      <c r="I1253">
        <v>0</v>
      </c>
      <c r="J1253">
        <v>34</v>
      </c>
      <c r="K1253">
        <v>0</v>
      </c>
      <c r="L1253">
        <v>0</v>
      </c>
      <c r="M1253">
        <v>0</v>
      </c>
      <c r="N1253">
        <v>0</v>
      </c>
    </row>
    <row r="1254" spans="1:14" x14ac:dyDescent="0.2">
      <c r="A1254" t="s">
        <v>6132</v>
      </c>
      <c r="B1254" t="s">
        <v>87</v>
      </c>
      <c r="C1254" t="s">
        <v>233</v>
      </c>
      <c r="D1254" t="s">
        <v>4889</v>
      </c>
      <c r="E1254">
        <v>34</v>
      </c>
      <c r="F1254">
        <v>4</v>
      </c>
      <c r="G1254">
        <v>30</v>
      </c>
      <c r="H1254">
        <v>0</v>
      </c>
      <c r="I1254">
        <v>0</v>
      </c>
      <c r="J1254">
        <v>29</v>
      </c>
      <c r="K1254">
        <v>0</v>
      </c>
      <c r="L1254">
        <v>0</v>
      </c>
      <c r="M1254">
        <v>0</v>
      </c>
      <c r="N1254">
        <v>0</v>
      </c>
    </row>
    <row r="1255" spans="1:14" x14ac:dyDescent="0.2">
      <c r="A1255" t="s">
        <v>6133</v>
      </c>
      <c r="B1255" t="s">
        <v>87</v>
      </c>
      <c r="C1255" t="s">
        <v>233</v>
      </c>
      <c r="D1255" t="s">
        <v>4871</v>
      </c>
      <c r="E1255">
        <v>0</v>
      </c>
      <c r="F1255">
        <v>0</v>
      </c>
      <c r="G1255">
        <v>0</v>
      </c>
      <c r="H1255">
        <v>0</v>
      </c>
      <c r="I1255">
        <v>0</v>
      </c>
      <c r="J1255">
        <v>0</v>
      </c>
      <c r="K1255">
        <v>50</v>
      </c>
      <c r="L1255">
        <v>50</v>
      </c>
      <c r="M1255">
        <v>0</v>
      </c>
      <c r="N1255">
        <v>0</v>
      </c>
    </row>
    <row r="1256" spans="1:14" x14ac:dyDescent="0.2">
      <c r="A1256" t="s">
        <v>6134</v>
      </c>
      <c r="B1256" t="s">
        <v>87</v>
      </c>
      <c r="C1256" t="s">
        <v>233</v>
      </c>
      <c r="D1256" t="s">
        <v>4873</v>
      </c>
      <c r="E1256">
        <v>0</v>
      </c>
      <c r="F1256">
        <v>0</v>
      </c>
      <c r="G1256">
        <v>0</v>
      </c>
      <c r="H1256">
        <v>0</v>
      </c>
      <c r="I1256">
        <v>0</v>
      </c>
      <c r="J1256">
        <v>0</v>
      </c>
      <c r="K1256">
        <v>39</v>
      </c>
      <c r="L1256">
        <v>39</v>
      </c>
      <c r="M1256">
        <v>0</v>
      </c>
      <c r="N1256">
        <v>0</v>
      </c>
    </row>
    <row r="1257" spans="1:14" x14ac:dyDescent="0.2">
      <c r="A1257" t="s">
        <v>6135</v>
      </c>
      <c r="B1257" t="s">
        <v>87</v>
      </c>
      <c r="C1257" t="s">
        <v>234</v>
      </c>
      <c r="D1257" t="s">
        <v>4875</v>
      </c>
      <c r="E1257">
        <v>17</v>
      </c>
      <c r="F1257">
        <v>3</v>
      </c>
      <c r="G1257">
        <v>14</v>
      </c>
      <c r="H1257">
        <v>0</v>
      </c>
      <c r="I1257">
        <v>0</v>
      </c>
      <c r="J1257">
        <v>28</v>
      </c>
      <c r="K1257">
        <v>0</v>
      </c>
      <c r="L1257">
        <v>0</v>
      </c>
      <c r="M1257">
        <v>0</v>
      </c>
      <c r="N1257">
        <v>0</v>
      </c>
    </row>
    <row r="1258" spans="1:14" x14ac:dyDescent="0.2">
      <c r="A1258" t="s">
        <v>6136</v>
      </c>
      <c r="B1258" t="s">
        <v>87</v>
      </c>
      <c r="C1258" t="s">
        <v>234</v>
      </c>
      <c r="D1258" t="s">
        <v>4877</v>
      </c>
      <c r="E1258">
        <v>45</v>
      </c>
      <c r="F1258">
        <v>6</v>
      </c>
      <c r="G1258">
        <v>39</v>
      </c>
      <c r="H1258">
        <v>0</v>
      </c>
      <c r="I1258">
        <v>0</v>
      </c>
      <c r="J1258">
        <v>0</v>
      </c>
      <c r="K1258">
        <v>0</v>
      </c>
      <c r="L1258">
        <v>0</v>
      </c>
      <c r="M1258">
        <v>0</v>
      </c>
      <c r="N1258">
        <v>0</v>
      </c>
    </row>
    <row r="1259" spans="1:14" x14ac:dyDescent="0.2">
      <c r="A1259" t="s">
        <v>6137</v>
      </c>
      <c r="B1259" t="s">
        <v>87</v>
      </c>
      <c r="C1259" t="s">
        <v>234</v>
      </c>
      <c r="D1259" t="s">
        <v>4879</v>
      </c>
      <c r="E1259">
        <v>28</v>
      </c>
      <c r="F1259">
        <v>3</v>
      </c>
      <c r="G1259">
        <v>25</v>
      </c>
      <c r="H1259">
        <v>0</v>
      </c>
      <c r="I1259">
        <v>0</v>
      </c>
      <c r="J1259">
        <v>17</v>
      </c>
      <c r="K1259">
        <v>0</v>
      </c>
      <c r="L1259">
        <v>0</v>
      </c>
      <c r="M1259">
        <v>0</v>
      </c>
      <c r="N1259">
        <v>0</v>
      </c>
    </row>
    <row r="1260" spans="1:14" x14ac:dyDescent="0.2">
      <c r="A1260" t="s">
        <v>6138</v>
      </c>
      <c r="B1260" t="s">
        <v>87</v>
      </c>
      <c r="C1260" t="s">
        <v>234</v>
      </c>
      <c r="D1260" t="s">
        <v>4881</v>
      </c>
      <c r="E1260">
        <v>45</v>
      </c>
      <c r="F1260">
        <v>6</v>
      </c>
      <c r="G1260">
        <v>39</v>
      </c>
      <c r="H1260">
        <v>0</v>
      </c>
      <c r="I1260">
        <v>0</v>
      </c>
      <c r="J1260">
        <v>0</v>
      </c>
      <c r="K1260">
        <v>0</v>
      </c>
      <c r="L1260">
        <v>0</v>
      </c>
      <c r="M1260">
        <v>0</v>
      </c>
      <c r="N1260">
        <v>0</v>
      </c>
    </row>
    <row r="1261" spans="1:14" x14ac:dyDescent="0.2">
      <c r="A1261" t="s">
        <v>6139</v>
      </c>
      <c r="B1261" t="s">
        <v>87</v>
      </c>
      <c r="C1261" t="s">
        <v>234</v>
      </c>
      <c r="D1261" t="s">
        <v>4883</v>
      </c>
      <c r="E1261">
        <v>17</v>
      </c>
      <c r="F1261">
        <v>3</v>
      </c>
      <c r="G1261">
        <v>14</v>
      </c>
      <c r="H1261">
        <v>0</v>
      </c>
      <c r="I1261">
        <v>0</v>
      </c>
      <c r="J1261">
        <v>28</v>
      </c>
      <c r="K1261">
        <v>0</v>
      </c>
      <c r="L1261">
        <v>0</v>
      </c>
      <c r="M1261">
        <v>0</v>
      </c>
      <c r="N1261">
        <v>0</v>
      </c>
    </row>
    <row r="1262" spans="1:14" x14ac:dyDescent="0.2">
      <c r="A1262" t="s">
        <v>6140</v>
      </c>
      <c r="B1262" t="s">
        <v>87</v>
      </c>
      <c r="C1262" t="s">
        <v>234</v>
      </c>
      <c r="D1262" t="s">
        <v>4885</v>
      </c>
      <c r="E1262">
        <v>28</v>
      </c>
      <c r="F1262">
        <v>3</v>
      </c>
      <c r="G1262">
        <v>25</v>
      </c>
      <c r="H1262">
        <v>0</v>
      </c>
      <c r="I1262">
        <v>0</v>
      </c>
      <c r="J1262">
        <v>17</v>
      </c>
      <c r="K1262">
        <v>0</v>
      </c>
      <c r="L1262">
        <v>0</v>
      </c>
      <c r="M1262">
        <v>0</v>
      </c>
      <c r="N1262">
        <v>0</v>
      </c>
    </row>
    <row r="1263" spans="1:14" x14ac:dyDescent="0.2">
      <c r="A1263" t="s">
        <v>6141</v>
      </c>
      <c r="B1263" t="s">
        <v>87</v>
      </c>
      <c r="C1263" t="s">
        <v>234</v>
      </c>
      <c r="D1263" t="s">
        <v>4887</v>
      </c>
      <c r="E1263">
        <v>17</v>
      </c>
      <c r="F1263">
        <v>3</v>
      </c>
      <c r="G1263">
        <v>14</v>
      </c>
      <c r="H1263">
        <v>0</v>
      </c>
      <c r="I1263">
        <v>0</v>
      </c>
      <c r="J1263">
        <v>28</v>
      </c>
      <c r="K1263">
        <v>0</v>
      </c>
      <c r="L1263">
        <v>0</v>
      </c>
      <c r="M1263">
        <v>0</v>
      </c>
      <c r="N1263">
        <v>0</v>
      </c>
    </row>
    <row r="1264" spans="1:14" x14ac:dyDescent="0.2">
      <c r="A1264" t="s">
        <v>6142</v>
      </c>
      <c r="B1264" t="s">
        <v>87</v>
      </c>
      <c r="C1264" t="s">
        <v>234</v>
      </c>
      <c r="D1264" t="s">
        <v>4889</v>
      </c>
      <c r="E1264">
        <v>28</v>
      </c>
      <c r="F1264">
        <v>3</v>
      </c>
      <c r="G1264">
        <v>25</v>
      </c>
      <c r="H1264">
        <v>0</v>
      </c>
      <c r="I1264">
        <v>0</v>
      </c>
      <c r="J1264">
        <v>17</v>
      </c>
      <c r="K1264">
        <v>0</v>
      </c>
      <c r="L1264">
        <v>0</v>
      </c>
      <c r="M1264">
        <v>0</v>
      </c>
      <c r="N1264">
        <v>0</v>
      </c>
    </row>
    <row r="1265" spans="1:14" x14ac:dyDescent="0.2">
      <c r="A1265" t="s">
        <v>6143</v>
      </c>
      <c r="B1265" t="s">
        <v>87</v>
      </c>
      <c r="C1265" t="s">
        <v>234</v>
      </c>
      <c r="D1265" t="s">
        <v>4871</v>
      </c>
      <c r="E1265">
        <v>0</v>
      </c>
      <c r="F1265">
        <v>0</v>
      </c>
      <c r="G1265">
        <v>0</v>
      </c>
      <c r="H1265">
        <v>0</v>
      </c>
      <c r="I1265">
        <v>0</v>
      </c>
      <c r="J1265">
        <v>0</v>
      </c>
      <c r="K1265">
        <v>36</v>
      </c>
      <c r="L1265">
        <v>35</v>
      </c>
      <c r="M1265">
        <v>1</v>
      </c>
      <c r="N1265">
        <v>0</v>
      </c>
    </row>
    <row r="1266" spans="1:14" x14ac:dyDescent="0.2">
      <c r="A1266" t="s">
        <v>6144</v>
      </c>
      <c r="B1266" t="s">
        <v>87</v>
      </c>
      <c r="C1266" t="s">
        <v>234</v>
      </c>
      <c r="D1266" t="s">
        <v>4873</v>
      </c>
      <c r="E1266">
        <v>0</v>
      </c>
      <c r="F1266">
        <v>0</v>
      </c>
      <c r="G1266">
        <v>0</v>
      </c>
      <c r="H1266">
        <v>0</v>
      </c>
      <c r="I1266">
        <v>0</v>
      </c>
      <c r="J1266">
        <v>0</v>
      </c>
      <c r="K1266">
        <v>31</v>
      </c>
      <c r="L1266">
        <v>31</v>
      </c>
      <c r="M1266">
        <v>0</v>
      </c>
      <c r="N1266">
        <v>0</v>
      </c>
    </row>
    <row r="1267" spans="1:14" x14ac:dyDescent="0.2">
      <c r="A1267" t="s">
        <v>6145</v>
      </c>
      <c r="B1267" t="s">
        <v>87</v>
      </c>
      <c r="C1267" t="s">
        <v>235</v>
      </c>
      <c r="D1267" t="s">
        <v>4875</v>
      </c>
      <c r="E1267">
        <v>16</v>
      </c>
      <c r="F1267">
        <v>4</v>
      </c>
      <c r="G1267">
        <v>10</v>
      </c>
      <c r="H1267">
        <v>2</v>
      </c>
      <c r="I1267">
        <v>0</v>
      </c>
      <c r="J1267">
        <v>21</v>
      </c>
      <c r="K1267">
        <v>0</v>
      </c>
      <c r="L1267">
        <v>0</v>
      </c>
      <c r="M1267">
        <v>0</v>
      </c>
      <c r="N1267">
        <v>0</v>
      </c>
    </row>
    <row r="1268" spans="1:14" x14ac:dyDescent="0.2">
      <c r="A1268" t="s">
        <v>6146</v>
      </c>
      <c r="B1268" t="s">
        <v>87</v>
      </c>
      <c r="C1268" t="s">
        <v>235</v>
      </c>
      <c r="D1268" t="s">
        <v>4877</v>
      </c>
      <c r="E1268">
        <v>37</v>
      </c>
      <c r="F1268">
        <v>9</v>
      </c>
      <c r="G1268">
        <v>26</v>
      </c>
      <c r="H1268">
        <v>2</v>
      </c>
      <c r="I1268">
        <v>0</v>
      </c>
      <c r="J1268">
        <v>0</v>
      </c>
      <c r="K1268">
        <v>0</v>
      </c>
      <c r="L1268">
        <v>0</v>
      </c>
      <c r="M1268">
        <v>0</v>
      </c>
      <c r="N1268">
        <v>0</v>
      </c>
    </row>
    <row r="1269" spans="1:14" x14ac:dyDescent="0.2">
      <c r="A1269" t="s">
        <v>6147</v>
      </c>
      <c r="B1269" t="s">
        <v>87</v>
      </c>
      <c r="C1269" t="s">
        <v>235</v>
      </c>
      <c r="D1269" t="s">
        <v>4879</v>
      </c>
      <c r="E1269">
        <v>21</v>
      </c>
      <c r="F1269">
        <v>6</v>
      </c>
      <c r="G1269">
        <v>15</v>
      </c>
      <c r="H1269">
        <v>0</v>
      </c>
      <c r="I1269">
        <v>0</v>
      </c>
      <c r="J1269">
        <v>16</v>
      </c>
      <c r="K1269">
        <v>0</v>
      </c>
      <c r="L1269">
        <v>0</v>
      </c>
      <c r="M1269">
        <v>0</v>
      </c>
      <c r="N1269">
        <v>0</v>
      </c>
    </row>
    <row r="1270" spans="1:14" x14ac:dyDescent="0.2">
      <c r="A1270" t="s">
        <v>6148</v>
      </c>
      <c r="B1270" t="s">
        <v>87</v>
      </c>
      <c r="C1270" t="s">
        <v>235</v>
      </c>
      <c r="D1270" t="s">
        <v>4881</v>
      </c>
      <c r="E1270">
        <v>37</v>
      </c>
      <c r="F1270">
        <v>9</v>
      </c>
      <c r="G1270">
        <v>26</v>
      </c>
      <c r="H1270">
        <v>2</v>
      </c>
      <c r="I1270">
        <v>0</v>
      </c>
      <c r="J1270">
        <v>0</v>
      </c>
      <c r="K1270">
        <v>0</v>
      </c>
      <c r="L1270">
        <v>0</v>
      </c>
      <c r="M1270">
        <v>0</v>
      </c>
      <c r="N1270">
        <v>0</v>
      </c>
    </row>
    <row r="1271" spans="1:14" x14ac:dyDescent="0.2">
      <c r="A1271" t="s">
        <v>6149</v>
      </c>
      <c r="B1271" t="s">
        <v>87</v>
      </c>
      <c r="C1271" t="s">
        <v>235</v>
      </c>
      <c r="D1271" t="s">
        <v>4883</v>
      </c>
      <c r="E1271">
        <v>16</v>
      </c>
      <c r="F1271">
        <v>4</v>
      </c>
      <c r="G1271">
        <v>10</v>
      </c>
      <c r="H1271">
        <v>2</v>
      </c>
      <c r="I1271">
        <v>0</v>
      </c>
      <c r="J1271">
        <v>21</v>
      </c>
      <c r="K1271">
        <v>0</v>
      </c>
      <c r="L1271">
        <v>0</v>
      </c>
      <c r="M1271">
        <v>0</v>
      </c>
      <c r="N1271">
        <v>0</v>
      </c>
    </row>
    <row r="1272" spans="1:14" x14ac:dyDescent="0.2">
      <c r="A1272" t="s">
        <v>6150</v>
      </c>
      <c r="B1272" t="s">
        <v>87</v>
      </c>
      <c r="C1272" t="s">
        <v>235</v>
      </c>
      <c r="D1272" t="s">
        <v>4885</v>
      </c>
      <c r="E1272">
        <v>21</v>
      </c>
      <c r="F1272">
        <v>7</v>
      </c>
      <c r="G1272">
        <v>14</v>
      </c>
      <c r="H1272">
        <v>0</v>
      </c>
      <c r="I1272">
        <v>0</v>
      </c>
      <c r="J1272">
        <v>16</v>
      </c>
      <c r="K1272">
        <v>0</v>
      </c>
      <c r="L1272">
        <v>0</v>
      </c>
      <c r="M1272">
        <v>0</v>
      </c>
      <c r="N1272">
        <v>0</v>
      </c>
    </row>
    <row r="1273" spans="1:14" x14ac:dyDescent="0.2">
      <c r="A1273" t="s">
        <v>6151</v>
      </c>
      <c r="B1273" t="s">
        <v>87</v>
      </c>
      <c r="C1273" t="s">
        <v>235</v>
      </c>
      <c r="D1273" t="s">
        <v>4887</v>
      </c>
      <c r="E1273">
        <v>16</v>
      </c>
      <c r="F1273">
        <v>3</v>
      </c>
      <c r="G1273">
        <v>11</v>
      </c>
      <c r="H1273">
        <v>2</v>
      </c>
      <c r="I1273">
        <v>0</v>
      </c>
      <c r="J1273">
        <v>21</v>
      </c>
      <c r="K1273">
        <v>0</v>
      </c>
      <c r="L1273">
        <v>0</v>
      </c>
      <c r="M1273">
        <v>0</v>
      </c>
      <c r="N1273">
        <v>0</v>
      </c>
    </row>
    <row r="1274" spans="1:14" x14ac:dyDescent="0.2">
      <c r="A1274" t="s">
        <v>6152</v>
      </c>
      <c r="B1274" t="s">
        <v>87</v>
      </c>
      <c r="C1274" t="s">
        <v>235</v>
      </c>
      <c r="D1274" t="s">
        <v>4889</v>
      </c>
      <c r="E1274">
        <v>21</v>
      </c>
      <c r="F1274">
        <v>6</v>
      </c>
      <c r="G1274">
        <v>15</v>
      </c>
      <c r="H1274">
        <v>0</v>
      </c>
      <c r="I1274">
        <v>0</v>
      </c>
      <c r="J1274">
        <v>16</v>
      </c>
      <c r="K1274">
        <v>0</v>
      </c>
      <c r="L1274">
        <v>0</v>
      </c>
      <c r="M1274">
        <v>0</v>
      </c>
      <c r="N1274">
        <v>0</v>
      </c>
    </row>
    <row r="1275" spans="1:14" x14ac:dyDescent="0.2">
      <c r="A1275" t="s">
        <v>6153</v>
      </c>
      <c r="B1275" t="s">
        <v>87</v>
      </c>
      <c r="C1275" t="s">
        <v>235</v>
      </c>
      <c r="D1275" t="s">
        <v>4871</v>
      </c>
      <c r="E1275">
        <v>0</v>
      </c>
      <c r="F1275">
        <v>0</v>
      </c>
      <c r="G1275">
        <v>0</v>
      </c>
      <c r="H1275">
        <v>0</v>
      </c>
      <c r="I1275">
        <v>0</v>
      </c>
      <c r="J1275">
        <v>0</v>
      </c>
      <c r="K1275">
        <v>29</v>
      </c>
      <c r="L1275">
        <v>28</v>
      </c>
      <c r="M1275">
        <v>1</v>
      </c>
      <c r="N1275">
        <v>0</v>
      </c>
    </row>
    <row r="1276" spans="1:14" x14ac:dyDescent="0.2">
      <c r="A1276" t="s">
        <v>6154</v>
      </c>
      <c r="B1276" t="s">
        <v>87</v>
      </c>
      <c r="C1276" t="s">
        <v>235</v>
      </c>
      <c r="D1276" t="s">
        <v>4873</v>
      </c>
      <c r="E1276">
        <v>0</v>
      </c>
      <c r="F1276">
        <v>0</v>
      </c>
      <c r="G1276">
        <v>0</v>
      </c>
      <c r="H1276">
        <v>0</v>
      </c>
      <c r="I1276">
        <v>0</v>
      </c>
      <c r="J1276">
        <v>0</v>
      </c>
      <c r="K1276">
        <v>23</v>
      </c>
      <c r="L1276">
        <v>22</v>
      </c>
      <c r="M1276">
        <v>1</v>
      </c>
      <c r="N1276">
        <v>0</v>
      </c>
    </row>
    <row r="1277" spans="1:14" x14ac:dyDescent="0.2">
      <c r="A1277" t="s">
        <v>6155</v>
      </c>
      <c r="B1277" t="s">
        <v>87</v>
      </c>
      <c r="C1277" t="s">
        <v>236</v>
      </c>
      <c r="D1277" t="s">
        <v>4875</v>
      </c>
      <c r="E1277">
        <v>13</v>
      </c>
      <c r="F1277">
        <v>2</v>
      </c>
      <c r="G1277">
        <v>11</v>
      </c>
      <c r="H1277">
        <v>0</v>
      </c>
      <c r="I1277">
        <v>0</v>
      </c>
      <c r="J1277">
        <v>14</v>
      </c>
      <c r="K1277">
        <v>0</v>
      </c>
      <c r="L1277">
        <v>0</v>
      </c>
      <c r="M1277">
        <v>0</v>
      </c>
      <c r="N1277">
        <v>0</v>
      </c>
    </row>
    <row r="1278" spans="1:14" x14ac:dyDescent="0.2">
      <c r="A1278" t="s">
        <v>6156</v>
      </c>
      <c r="B1278" t="s">
        <v>87</v>
      </c>
      <c r="C1278" t="s">
        <v>236</v>
      </c>
      <c r="D1278" t="s">
        <v>4877</v>
      </c>
      <c r="E1278">
        <v>27</v>
      </c>
      <c r="F1278">
        <v>5</v>
      </c>
      <c r="G1278">
        <v>22</v>
      </c>
      <c r="H1278">
        <v>0</v>
      </c>
      <c r="I1278">
        <v>0</v>
      </c>
      <c r="J1278">
        <v>0</v>
      </c>
      <c r="K1278">
        <v>0</v>
      </c>
      <c r="L1278">
        <v>0</v>
      </c>
      <c r="M1278">
        <v>0</v>
      </c>
      <c r="N1278">
        <v>0</v>
      </c>
    </row>
    <row r="1279" spans="1:14" x14ac:dyDescent="0.2">
      <c r="A1279" t="s">
        <v>6157</v>
      </c>
      <c r="B1279" t="s">
        <v>87</v>
      </c>
      <c r="C1279" t="s">
        <v>236</v>
      </c>
      <c r="D1279" t="s">
        <v>4879</v>
      </c>
      <c r="E1279">
        <v>14</v>
      </c>
      <c r="F1279">
        <v>5</v>
      </c>
      <c r="G1279">
        <v>9</v>
      </c>
      <c r="H1279">
        <v>0</v>
      </c>
      <c r="I1279">
        <v>0</v>
      </c>
      <c r="J1279">
        <v>13</v>
      </c>
      <c r="K1279">
        <v>0</v>
      </c>
      <c r="L1279">
        <v>0</v>
      </c>
      <c r="M1279">
        <v>0</v>
      </c>
      <c r="N1279">
        <v>0</v>
      </c>
    </row>
    <row r="1280" spans="1:14" x14ac:dyDescent="0.2">
      <c r="A1280" t="s">
        <v>6158</v>
      </c>
      <c r="B1280" t="s">
        <v>87</v>
      </c>
      <c r="C1280" t="s">
        <v>236</v>
      </c>
      <c r="D1280" t="s">
        <v>4881</v>
      </c>
      <c r="E1280">
        <v>27</v>
      </c>
      <c r="F1280">
        <v>5</v>
      </c>
      <c r="G1280">
        <v>22</v>
      </c>
      <c r="H1280">
        <v>0</v>
      </c>
      <c r="I1280">
        <v>0</v>
      </c>
      <c r="J1280">
        <v>0</v>
      </c>
      <c r="K1280">
        <v>0</v>
      </c>
      <c r="L1280">
        <v>0</v>
      </c>
      <c r="M1280">
        <v>0</v>
      </c>
      <c r="N1280">
        <v>0</v>
      </c>
    </row>
    <row r="1281" spans="1:14" x14ac:dyDescent="0.2">
      <c r="A1281" t="s">
        <v>6159</v>
      </c>
      <c r="B1281" t="s">
        <v>87</v>
      </c>
      <c r="C1281" t="s">
        <v>236</v>
      </c>
      <c r="D1281" t="s">
        <v>4883</v>
      </c>
      <c r="E1281">
        <v>13</v>
      </c>
      <c r="F1281">
        <v>1</v>
      </c>
      <c r="G1281">
        <v>12</v>
      </c>
      <c r="H1281">
        <v>0</v>
      </c>
      <c r="I1281">
        <v>0</v>
      </c>
      <c r="J1281">
        <v>14</v>
      </c>
      <c r="K1281">
        <v>0</v>
      </c>
      <c r="L1281">
        <v>0</v>
      </c>
      <c r="M1281">
        <v>0</v>
      </c>
      <c r="N1281">
        <v>0</v>
      </c>
    </row>
    <row r="1282" spans="1:14" x14ac:dyDescent="0.2">
      <c r="A1282" t="s">
        <v>6160</v>
      </c>
      <c r="B1282" t="s">
        <v>87</v>
      </c>
      <c r="C1282" t="s">
        <v>236</v>
      </c>
      <c r="D1282" t="s">
        <v>4885</v>
      </c>
      <c r="E1282">
        <v>14</v>
      </c>
      <c r="F1282">
        <v>7</v>
      </c>
      <c r="G1282">
        <v>7</v>
      </c>
      <c r="H1282">
        <v>0</v>
      </c>
      <c r="I1282">
        <v>0</v>
      </c>
      <c r="J1282">
        <v>13</v>
      </c>
      <c r="K1282">
        <v>0</v>
      </c>
      <c r="L1282">
        <v>0</v>
      </c>
      <c r="M1282">
        <v>0</v>
      </c>
      <c r="N1282">
        <v>0</v>
      </c>
    </row>
    <row r="1283" spans="1:14" x14ac:dyDescent="0.2">
      <c r="A1283" t="s">
        <v>6161</v>
      </c>
      <c r="B1283" t="s">
        <v>87</v>
      </c>
      <c r="C1283" t="s">
        <v>236</v>
      </c>
      <c r="D1283" t="s">
        <v>4887</v>
      </c>
      <c r="E1283">
        <v>13</v>
      </c>
      <c r="F1283">
        <v>0</v>
      </c>
      <c r="G1283">
        <v>13</v>
      </c>
      <c r="H1283">
        <v>0</v>
      </c>
      <c r="I1283">
        <v>0</v>
      </c>
      <c r="J1283">
        <v>14</v>
      </c>
      <c r="K1283">
        <v>0</v>
      </c>
      <c r="L1283">
        <v>0</v>
      </c>
      <c r="M1283">
        <v>0</v>
      </c>
      <c r="N1283">
        <v>0</v>
      </c>
    </row>
    <row r="1284" spans="1:14" x14ac:dyDescent="0.2">
      <c r="A1284" t="s">
        <v>6162</v>
      </c>
      <c r="B1284" t="s">
        <v>87</v>
      </c>
      <c r="C1284" t="s">
        <v>236</v>
      </c>
      <c r="D1284" t="s">
        <v>4889</v>
      </c>
      <c r="E1284">
        <v>14</v>
      </c>
      <c r="F1284">
        <v>5</v>
      </c>
      <c r="G1284">
        <v>9</v>
      </c>
      <c r="H1284">
        <v>0</v>
      </c>
      <c r="I1284">
        <v>0</v>
      </c>
      <c r="J1284">
        <v>13</v>
      </c>
      <c r="K1284">
        <v>0</v>
      </c>
      <c r="L1284">
        <v>0</v>
      </c>
      <c r="M1284">
        <v>0</v>
      </c>
      <c r="N1284">
        <v>0</v>
      </c>
    </row>
    <row r="1285" spans="1:14" x14ac:dyDescent="0.2">
      <c r="A1285" t="s">
        <v>6163</v>
      </c>
      <c r="B1285" t="s">
        <v>87</v>
      </c>
      <c r="C1285" t="s">
        <v>236</v>
      </c>
      <c r="D1285" t="s">
        <v>4871</v>
      </c>
      <c r="E1285">
        <v>0</v>
      </c>
      <c r="F1285">
        <v>0</v>
      </c>
      <c r="G1285">
        <v>0</v>
      </c>
      <c r="H1285">
        <v>0</v>
      </c>
      <c r="I1285">
        <v>0</v>
      </c>
      <c r="J1285">
        <v>0</v>
      </c>
      <c r="K1285">
        <v>21</v>
      </c>
      <c r="L1285">
        <v>21</v>
      </c>
      <c r="M1285">
        <v>0</v>
      </c>
      <c r="N1285">
        <v>0</v>
      </c>
    </row>
    <row r="1286" spans="1:14" x14ac:dyDescent="0.2">
      <c r="A1286" t="s">
        <v>6164</v>
      </c>
      <c r="B1286" t="s">
        <v>87</v>
      </c>
      <c r="C1286" t="s">
        <v>236</v>
      </c>
      <c r="D1286" t="s">
        <v>4873</v>
      </c>
      <c r="E1286">
        <v>0</v>
      </c>
      <c r="F1286">
        <v>0</v>
      </c>
      <c r="G1286">
        <v>0</v>
      </c>
      <c r="H1286">
        <v>0</v>
      </c>
      <c r="I1286">
        <v>0</v>
      </c>
      <c r="J1286">
        <v>0</v>
      </c>
      <c r="K1286">
        <v>19</v>
      </c>
      <c r="L1286">
        <v>19</v>
      </c>
      <c r="M1286">
        <v>0</v>
      </c>
      <c r="N1286">
        <v>0</v>
      </c>
    </row>
    <row r="1287" spans="1:14" x14ac:dyDescent="0.2">
      <c r="A1287" t="s">
        <v>6165</v>
      </c>
      <c r="B1287" t="s">
        <v>87</v>
      </c>
      <c r="C1287" t="s">
        <v>237</v>
      </c>
      <c r="D1287" t="s">
        <v>4875</v>
      </c>
      <c r="E1287">
        <v>25</v>
      </c>
      <c r="F1287">
        <v>4</v>
      </c>
      <c r="G1287">
        <v>18</v>
      </c>
      <c r="H1287">
        <v>2</v>
      </c>
      <c r="I1287">
        <v>1</v>
      </c>
      <c r="J1287">
        <v>40</v>
      </c>
      <c r="K1287">
        <v>0</v>
      </c>
      <c r="L1287">
        <v>0</v>
      </c>
      <c r="M1287">
        <v>0</v>
      </c>
      <c r="N1287">
        <v>0</v>
      </c>
    </row>
    <row r="1288" spans="1:14" x14ac:dyDescent="0.2">
      <c r="A1288" t="s">
        <v>6166</v>
      </c>
      <c r="B1288" t="s">
        <v>87</v>
      </c>
      <c r="C1288" t="s">
        <v>237</v>
      </c>
      <c r="D1288" t="s">
        <v>4877</v>
      </c>
      <c r="E1288">
        <v>65</v>
      </c>
      <c r="F1288">
        <v>12</v>
      </c>
      <c r="G1288">
        <v>50</v>
      </c>
      <c r="H1288">
        <v>1</v>
      </c>
      <c r="I1288">
        <v>2</v>
      </c>
      <c r="J1288">
        <v>0</v>
      </c>
      <c r="K1288">
        <v>0</v>
      </c>
      <c r="L1288">
        <v>0</v>
      </c>
      <c r="M1288">
        <v>0</v>
      </c>
      <c r="N1288">
        <v>0</v>
      </c>
    </row>
    <row r="1289" spans="1:14" x14ac:dyDescent="0.2">
      <c r="A1289" t="s">
        <v>6167</v>
      </c>
      <c r="B1289" t="s">
        <v>87</v>
      </c>
      <c r="C1289" t="s">
        <v>237</v>
      </c>
      <c r="D1289" t="s">
        <v>4879</v>
      </c>
      <c r="E1289">
        <v>39</v>
      </c>
      <c r="F1289">
        <v>9</v>
      </c>
      <c r="G1289">
        <v>30</v>
      </c>
      <c r="H1289">
        <v>0</v>
      </c>
      <c r="I1289">
        <v>0</v>
      </c>
      <c r="J1289">
        <v>26</v>
      </c>
      <c r="K1289">
        <v>0</v>
      </c>
      <c r="L1289">
        <v>0</v>
      </c>
      <c r="M1289">
        <v>0</v>
      </c>
      <c r="N1289">
        <v>0</v>
      </c>
    </row>
    <row r="1290" spans="1:14" x14ac:dyDescent="0.2">
      <c r="A1290" t="s">
        <v>6168</v>
      </c>
      <c r="B1290" t="s">
        <v>87</v>
      </c>
      <c r="C1290" t="s">
        <v>237</v>
      </c>
      <c r="D1290" t="s">
        <v>4881</v>
      </c>
      <c r="E1290">
        <v>65</v>
      </c>
      <c r="F1290">
        <v>12</v>
      </c>
      <c r="G1290">
        <v>50</v>
      </c>
      <c r="H1290">
        <v>1</v>
      </c>
      <c r="I1290">
        <v>2</v>
      </c>
      <c r="J1290">
        <v>0</v>
      </c>
      <c r="K1290">
        <v>0</v>
      </c>
      <c r="L1290">
        <v>0</v>
      </c>
      <c r="M1290">
        <v>0</v>
      </c>
      <c r="N1290">
        <v>0</v>
      </c>
    </row>
    <row r="1291" spans="1:14" x14ac:dyDescent="0.2">
      <c r="A1291" t="s">
        <v>6169</v>
      </c>
      <c r="B1291" t="s">
        <v>87</v>
      </c>
      <c r="C1291" t="s">
        <v>237</v>
      </c>
      <c r="D1291" t="s">
        <v>4883</v>
      </c>
      <c r="E1291">
        <v>25</v>
      </c>
      <c r="F1291">
        <v>4</v>
      </c>
      <c r="G1291">
        <v>18</v>
      </c>
      <c r="H1291">
        <v>1</v>
      </c>
      <c r="I1291">
        <v>2</v>
      </c>
      <c r="J1291">
        <v>40</v>
      </c>
      <c r="K1291">
        <v>0</v>
      </c>
      <c r="L1291">
        <v>0</v>
      </c>
      <c r="M1291">
        <v>0</v>
      </c>
      <c r="N1291">
        <v>0</v>
      </c>
    </row>
    <row r="1292" spans="1:14" x14ac:dyDescent="0.2">
      <c r="A1292" t="s">
        <v>6170</v>
      </c>
      <c r="B1292" t="s">
        <v>87</v>
      </c>
      <c r="C1292" t="s">
        <v>237</v>
      </c>
      <c r="D1292" t="s">
        <v>4885</v>
      </c>
      <c r="E1292">
        <v>40</v>
      </c>
      <c r="F1292">
        <v>11</v>
      </c>
      <c r="G1292">
        <v>29</v>
      </c>
      <c r="H1292">
        <v>0</v>
      </c>
      <c r="I1292">
        <v>0</v>
      </c>
      <c r="J1292">
        <v>25</v>
      </c>
      <c r="K1292">
        <v>0</v>
      </c>
      <c r="L1292">
        <v>0</v>
      </c>
      <c r="M1292">
        <v>0</v>
      </c>
      <c r="N1292">
        <v>0</v>
      </c>
    </row>
    <row r="1293" spans="1:14" x14ac:dyDescent="0.2">
      <c r="A1293" t="s">
        <v>6171</v>
      </c>
      <c r="B1293" t="s">
        <v>87</v>
      </c>
      <c r="C1293" t="s">
        <v>237</v>
      </c>
      <c r="D1293" t="s">
        <v>4887</v>
      </c>
      <c r="E1293">
        <v>25</v>
      </c>
      <c r="F1293">
        <v>3</v>
      </c>
      <c r="G1293">
        <v>19</v>
      </c>
      <c r="H1293">
        <v>2</v>
      </c>
      <c r="I1293">
        <v>1</v>
      </c>
      <c r="J1293">
        <v>40</v>
      </c>
      <c r="K1293">
        <v>0</v>
      </c>
      <c r="L1293">
        <v>0</v>
      </c>
      <c r="M1293">
        <v>0</v>
      </c>
      <c r="N1293">
        <v>0</v>
      </c>
    </row>
    <row r="1294" spans="1:14" x14ac:dyDescent="0.2">
      <c r="A1294" t="s">
        <v>6172</v>
      </c>
      <c r="B1294" t="s">
        <v>87</v>
      </c>
      <c r="C1294" t="s">
        <v>237</v>
      </c>
      <c r="D1294" t="s">
        <v>4889</v>
      </c>
      <c r="E1294">
        <v>39</v>
      </c>
      <c r="F1294">
        <v>9</v>
      </c>
      <c r="G1294">
        <v>30</v>
      </c>
      <c r="H1294">
        <v>0</v>
      </c>
      <c r="I1294">
        <v>0</v>
      </c>
      <c r="J1294">
        <v>26</v>
      </c>
      <c r="K1294">
        <v>0</v>
      </c>
      <c r="L1294">
        <v>0</v>
      </c>
      <c r="M1294">
        <v>0</v>
      </c>
      <c r="N1294">
        <v>0</v>
      </c>
    </row>
    <row r="1295" spans="1:14" x14ac:dyDescent="0.2">
      <c r="A1295" t="s">
        <v>6173</v>
      </c>
      <c r="B1295" t="s">
        <v>87</v>
      </c>
      <c r="C1295" t="s">
        <v>237</v>
      </c>
      <c r="D1295" t="s">
        <v>4871</v>
      </c>
      <c r="E1295">
        <v>0</v>
      </c>
      <c r="F1295">
        <v>0</v>
      </c>
      <c r="G1295">
        <v>0</v>
      </c>
      <c r="H1295">
        <v>0</v>
      </c>
      <c r="I1295">
        <v>0</v>
      </c>
      <c r="J1295">
        <v>0</v>
      </c>
      <c r="K1295">
        <v>48</v>
      </c>
      <c r="L1295">
        <v>46</v>
      </c>
      <c r="M1295">
        <v>2</v>
      </c>
      <c r="N1295">
        <v>0</v>
      </c>
    </row>
    <row r="1296" spans="1:14" x14ac:dyDescent="0.2">
      <c r="A1296" t="s">
        <v>6174</v>
      </c>
      <c r="B1296" t="s">
        <v>87</v>
      </c>
      <c r="C1296" t="s">
        <v>237</v>
      </c>
      <c r="D1296" t="s">
        <v>4873</v>
      </c>
      <c r="E1296">
        <v>0</v>
      </c>
      <c r="F1296">
        <v>0</v>
      </c>
      <c r="G1296">
        <v>0</v>
      </c>
      <c r="H1296">
        <v>0</v>
      </c>
      <c r="I1296">
        <v>0</v>
      </c>
      <c r="J1296">
        <v>0</v>
      </c>
      <c r="K1296">
        <v>33</v>
      </c>
      <c r="L1296">
        <v>33</v>
      </c>
      <c r="M1296">
        <v>0</v>
      </c>
      <c r="N1296">
        <v>0</v>
      </c>
    </row>
    <row r="1297" spans="1:14" x14ac:dyDescent="0.2">
      <c r="A1297" t="s">
        <v>6175</v>
      </c>
      <c r="B1297" t="s">
        <v>87</v>
      </c>
      <c r="C1297" t="s">
        <v>238</v>
      </c>
      <c r="D1297" t="s">
        <v>4875</v>
      </c>
      <c r="E1297">
        <v>41</v>
      </c>
      <c r="F1297">
        <v>16</v>
      </c>
      <c r="G1297">
        <v>22</v>
      </c>
      <c r="H1297">
        <v>2</v>
      </c>
      <c r="I1297">
        <v>1</v>
      </c>
      <c r="J1297">
        <v>35</v>
      </c>
      <c r="K1297">
        <v>0</v>
      </c>
      <c r="L1297">
        <v>0</v>
      </c>
      <c r="M1297">
        <v>0</v>
      </c>
      <c r="N1297">
        <v>0</v>
      </c>
    </row>
    <row r="1298" spans="1:14" x14ac:dyDescent="0.2">
      <c r="A1298" t="s">
        <v>6176</v>
      </c>
      <c r="B1298" t="s">
        <v>87</v>
      </c>
      <c r="C1298" t="s">
        <v>238</v>
      </c>
      <c r="D1298" t="s">
        <v>4877</v>
      </c>
      <c r="E1298">
        <v>76</v>
      </c>
      <c r="F1298">
        <v>23</v>
      </c>
      <c r="G1298">
        <v>49</v>
      </c>
      <c r="H1298">
        <v>3</v>
      </c>
      <c r="I1298">
        <v>1</v>
      </c>
      <c r="J1298">
        <v>0</v>
      </c>
      <c r="K1298">
        <v>0</v>
      </c>
      <c r="L1298">
        <v>0</v>
      </c>
      <c r="M1298">
        <v>0</v>
      </c>
      <c r="N1298">
        <v>0</v>
      </c>
    </row>
    <row r="1299" spans="1:14" x14ac:dyDescent="0.2">
      <c r="A1299" t="s">
        <v>6177</v>
      </c>
      <c r="B1299" t="s">
        <v>87</v>
      </c>
      <c r="C1299" t="s">
        <v>238</v>
      </c>
      <c r="D1299" t="s">
        <v>4879</v>
      </c>
      <c r="E1299">
        <v>31</v>
      </c>
      <c r="F1299">
        <v>8</v>
      </c>
      <c r="G1299">
        <v>23</v>
      </c>
      <c r="H1299">
        <v>0</v>
      </c>
      <c r="I1299">
        <v>0</v>
      </c>
      <c r="J1299">
        <v>45</v>
      </c>
      <c r="K1299">
        <v>0</v>
      </c>
      <c r="L1299">
        <v>0</v>
      </c>
      <c r="M1299">
        <v>0</v>
      </c>
      <c r="N1299">
        <v>0</v>
      </c>
    </row>
    <row r="1300" spans="1:14" x14ac:dyDescent="0.2">
      <c r="A1300" t="s">
        <v>6178</v>
      </c>
      <c r="B1300" t="s">
        <v>87</v>
      </c>
      <c r="C1300" t="s">
        <v>238</v>
      </c>
      <c r="D1300" t="s">
        <v>4881</v>
      </c>
      <c r="E1300">
        <v>76</v>
      </c>
      <c r="F1300">
        <v>23</v>
      </c>
      <c r="G1300">
        <v>49</v>
      </c>
      <c r="H1300">
        <v>3</v>
      </c>
      <c r="I1300">
        <v>1</v>
      </c>
      <c r="J1300">
        <v>0</v>
      </c>
      <c r="K1300">
        <v>0</v>
      </c>
      <c r="L1300">
        <v>0</v>
      </c>
      <c r="M1300">
        <v>0</v>
      </c>
      <c r="N1300">
        <v>0</v>
      </c>
    </row>
    <row r="1301" spans="1:14" x14ac:dyDescent="0.2">
      <c r="A1301" t="s">
        <v>6179</v>
      </c>
      <c r="B1301" t="s">
        <v>87</v>
      </c>
      <c r="C1301" t="s">
        <v>238</v>
      </c>
      <c r="D1301" t="s">
        <v>4883</v>
      </c>
      <c r="E1301">
        <v>41</v>
      </c>
      <c r="F1301">
        <v>14</v>
      </c>
      <c r="G1301">
        <v>24</v>
      </c>
      <c r="H1301">
        <v>2</v>
      </c>
      <c r="I1301">
        <v>1</v>
      </c>
      <c r="J1301">
        <v>35</v>
      </c>
      <c r="K1301">
        <v>0</v>
      </c>
      <c r="L1301">
        <v>0</v>
      </c>
      <c r="M1301">
        <v>0</v>
      </c>
      <c r="N1301">
        <v>0</v>
      </c>
    </row>
    <row r="1302" spans="1:14" x14ac:dyDescent="0.2">
      <c r="A1302" t="s">
        <v>6180</v>
      </c>
      <c r="B1302" t="s">
        <v>87</v>
      </c>
      <c r="C1302" t="s">
        <v>238</v>
      </c>
      <c r="D1302" t="s">
        <v>4885</v>
      </c>
      <c r="E1302">
        <v>35</v>
      </c>
      <c r="F1302">
        <v>16</v>
      </c>
      <c r="G1302">
        <v>19</v>
      </c>
      <c r="H1302">
        <v>0</v>
      </c>
      <c r="I1302">
        <v>0</v>
      </c>
      <c r="J1302">
        <v>41</v>
      </c>
      <c r="K1302">
        <v>0</v>
      </c>
      <c r="L1302">
        <v>0</v>
      </c>
      <c r="M1302">
        <v>0</v>
      </c>
      <c r="N1302">
        <v>0</v>
      </c>
    </row>
    <row r="1303" spans="1:14" x14ac:dyDescent="0.2">
      <c r="A1303" t="s">
        <v>6181</v>
      </c>
      <c r="B1303" t="s">
        <v>87</v>
      </c>
      <c r="C1303" t="s">
        <v>238</v>
      </c>
      <c r="D1303" t="s">
        <v>4887</v>
      </c>
      <c r="E1303">
        <v>41</v>
      </c>
      <c r="F1303">
        <v>12</v>
      </c>
      <c r="G1303">
        <v>25</v>
      </c>
      <c r="H1303">
        <v>3</v>
      </c>
      <c r="I1303">
        <v>1</v>
      </c>
      <c r="J1303">
        <v>35</v>
      </c>
      <c r="K1303">
        <v>0</v>
      </c>
      <c r="L1303">
        <v>0</v>
      </c>
      <c r="M1303">
        <v>0</v>
      </c>
      <c r="N1303">
        <v>0</v>
      </c>
    </row>
    <row r="1304" spans="1:14" x14ac:dyDescent="0.2">
      <c r="A1304" t="s">
        <v>6182</v>
      </c>
      <c r="B1304" t="s">
        <v>87</v>
      </c>
      <c r="C1304" t="s">
        <v>238</v>
      </c>
      <c r="D1304" t="s">
        <v>4889</v>
      </c>
      <c r="E1304">
        <v>31</v>
      </c>
      <c r="F1304">
        <v>8</v>
      </c>
      <c r="G1304">
        <v>23</v>
      </c>
      <c r="H1304">
        <v>0</v>
      </c>
      <c r="I1304">
        <v>0</v>
      </c>
      <c r="J1304">
        <v>45</v>
      </c>
      <c r="K1304">
        <v>0</v>
      </c>
      <c r="L1304">
        <v>0</v>
      </c>
      <c r="M1304">
        <v>0</v>
      </c>
      <c r="N1304">
        <v>0</v>
      </c>
    </row>
    <row r="1305" spans="1:14" x14ac:dyDescent="0.2">
      <c r="A1305" t="s">
        <v>6183</v>
      </c>
      <c r="B1305" t="s">
        <v>87</v>
      </c>
      <c r="C1305" t="s">
        <v>238</v>
      </c>
      <c r="D1305" t="s">
        <v>4871</v>
      </c>
      <c r="E1305">
        <v>0</v>
      </c>
      <c r="F1305">
        <v>0</v>
      </c>
      <c r="G1305">
        <v>0</v>
      </c>
      <c r="H1305">
        <v>0</v>
      </c>
      <c r="I1305">
        <v>0</v>
      </c>
      <c r="J1305">
        <v>0</v>
      </c>
      <c r="K1305">
        <v>50</v>
      </c>
      <c r="L1305">
        <v>49</v>
      </c>
      <c r="M1305">
        <v>1</v>
      </c>
      <c r="N1305">
        <v>0</v>
      </c>
    </row>
    <row r="1306" spans="1:14" x14ac:dyDescent="0.2">
      <c r="A1306" t="s">
        <v>6184</v>
      </c>
      <c r="B1306" t="s">
        <v>87</v>
      </c>
      <c r="C1306" t="s">
        <v>238</v>
      </c>
      <c r="D1306" t="s">
        <v>4873</v>
      </c>
      <c r="E1306">
        <v>0</v>
      </c>
      <c r="F1306">
        <v>0</v>
      </c>
      <c r="G1306">
        <v>0</v>
      </c>
      <c r="H1306">
        <v>0</v>
      </c>
      <c r="I1306">
        <v>0</v>
      </c>
      <c r="J1306">
        <v>0</v>
      </c>
      <c r="K1306">
        <v>38</v>
      </c>
      <c r="L1306">
        <v>37</v>
      </c>
      <c r="M1306">
        <v>1</v>
      </c>
      <c r="N1306">
        <v>0</v>
      </c>
    </row>
    <row r="1307" spans="1:14" x14ac:dyDescent="0.2">
      <c r="A1307" t="s">
        <v>6185</v>
      </c>
      <c r="B1307" t="s">
        <v>87</v>
      </c>
      <c r="C1307" t="s">
        <v>239</v>
      </c>
      <c r="D1307" t="s">
        <v>4875</v>
      </c>
      <c r="E1307">
        <v>34</v>
      </c>
      <c r="F1307">
        <v>5</v>
      </c>
      <c r="G1307">
        <v>24</v>
      </c>
      <c r="H1307">
        <v>4</v>
      </c>
      <c r="I1307">
        <v>1</v>
      </c>
      <c r="J1307">
        <v>27</v>
      </c>
      <c r="K1307">
        <v>0</v>
      </c>
      <c r="L1307">
        <v>0</v>
      </c>
      <c r="M1307">
        <v>0</v>
      </c>
      <c r="N1307">
        <v>0</v>
      </c>
    </row>
    <row r="1308" spans="1:14" x14ac:dyDescent="0.2">
      <c r="A1308" t="s">
        <v>6186</v>
      </c>
      <c r="B1308" t="s">
        <v>87</v>
      </c>
      <c r="C1308" t="s">
        <v>239</v>
      </c>
      <c r="D1308" t="s">
        <v>4877</v>
      </c>
      <c r="E1308">
        <v>61</v>
      </c>
      <c r="F1308">
        <v>7</v>
      </c>
      <c r="G1308">
        <v>48</v>
      </c>
      <c r="H1308">
        <v>5</v>
      </c>
      <c r="I1308">
        <v>1</v>
      </c>
      <c r="J1308">
        <v>0</v>
      </c>
      <c r="K1308">
        <v>0</v>
      </c>
      <c r="L1308">
        <v>0</v>
      </c>
      <c r="M1308">
        <v>0</v>
      </c>
      <c r="N1308">
        <v>0</v>
      </c>
    </row>
    <row r="1309" spans="1:14" x14ac:dyDescent="0.2">
      <c r="A1309" t="s">
        <v>6187</v>
      </c>
      <c r="B1309" t="s">
        <v>87</v>
      </c>
      <c r="C1309" t="s">
        <v>239</v>
      </c>
      <c r="D1309" t="s">
        <v>4879</v>
      </c>
      <c r="E1309">
        <v>27</v>
      </c>
      <c r="F1309">
        <v>2</v>
      </c>
      <c r="G1309">
        <v>25</v>
      </c>
      <c r="H1309">
        <v>0</v>
      </c>
      <c r="I1309">
        <v>0</v>
      </c>
      <c r="J1309">
        <v>34</v>
      </c>
      <c r="K1309">
        <v>0</v>
      </c>
      <c r="L1309">
        <v>0</v>
      </c>
      <c r="M1309">
        <v>0</v>
      </c>
      <c r="N1309">
        <v>0</v>
      </c>
    </row>
    <row r="1310" spans="1:14" x14ac:dyDescent="0.2">
      <c r="A1310" t="s">
        <v>6188</v>
      </c>
      <c r="B1310" t="s">
        <v>87</v>
      </c>
      <c r="C1310" t="s">
        <v>239</v>
      </c>
      <c r="D1310" t="s">
        <v>4881</v>
      </c>
      <c r="E1310">
        <v>61</v>
      </c>
      <c r="F1310">
        <v>7</v>
      </c>
      <c r="G1310">
        <v>48</v>
      </c>
      <c r="H1310">
        <v>5</v>
      </c>
      <c r="I1310">
        <v>1</v>
      </c>
      <c r="J1310">
        <v>0</v>
      </c>
      <c r="K1310">
        <v>0</v>
      </c>
      <c r="L1310">
        <v>0</v>
      </c>
      <c r="M1310">
        <v>0</v>
      </c>
      <c r="N1310">
        <v>0</v>
      </c>
    </row>
    <row r="1311" spans="1:14" x14ac:dyDescent="0.2">
      <c r="A1311" t="s">
        <v>6189</v>
      </c>
      <c r="B1311" t="s">
        <v>87</v>
      </c>
      <c r="C1311" t="s">
        <v>239</v>
      </c>
      <c r="D1311" t="s">
        <v>4883</v>
      </c>
      <c r="E1311">
        <v>34</v>
      </c>
      <c r="F1311">
        <v>5</v>
      </c>
      <c r="G1311">
        <v>24</v>
      </c>
      <c r="H1311">
        <v>4</v>
      </c>
      <c r="I1311">
        <v>1</v>
      </c>
      <c r="J1311">
        <v>27</v>
      </c>
      <c r="K1311">
        <v>0</v>
      </c>
      <c r="L1311">
        <v>0</v>
      </c>
      <c r="M1311">
        <v>0</v>
      </c>
      <c r="N1311">
        <v>0</v>
      </c>
    </row>
    <row r="1312" spans="1:14" x14ac:dyDescent="0.2">
      <c r="A1312" t="s">
        <v>6190</v>
      </c>
      <c r="B1312" t="s">
        <v>87</v>
      </c>
      <c r="C1312" t="s">
        <v>239</v>
      </c>
      <c r="D1312" t="s">
        <v>4885</v>
      </c>
      <c r="E1312">
        <v>27</v>
      </c>
      <c r="F1312">
        <v>3</v>
      </c>
      <c r="G1312">
        <v>24</v>
      </c>
      <c r="H1312">
        <v>0</v>
      </c>
      <c r="I1312">
        <v>0</v>
      </c>
      <c r="J1312">
        <v>34</v>
      </c>
      <c r="K1312">
        <v>0</v>
      </c>
      <c r="L1312">
        <v>0</v>
      </c>
      <c r="M1312">
        <v>0</v>
      </c>
      <c r="N1312">
        <v>0</v>
      </c>
    </row>
    <row r="1313" spans="1:14" x14ac:dyDescent="0.2">
      <c r="A1313" t="s">
        <v>6191</v>
      </c>
      <c r="B1313" t="s">
        <v>87</v>
      </c>
      <c r="C1313" t="s">
        <v>239</v>
      </c>
      <c r="D1313" t="s">
        <v>4887</v>
      </c>
      <c r="E1313">
        <v>34</v>
      </c>
      <c r="F1313">
        <v>5</v>
      </c>
      <c r="G1313">
        <v>23</v>
      </c>
      <c r="H1313">
        <v>5</v>
      </c>
      <c r="I1313">
        <v>1</v>
      </c>
      <c r="J1313">
        <v>27</v>
      </c>
      <c r="K1313">
        <v>0</v>
      </c>
      <c r="L1313">
        <v>0</v>
      </c>
      <c r="M1313">
        <v>0</v>
      </c>
      <c r="N1313">
        <v>0</v>
      </c>
    </row>
    <row r="1314" spans="1:14" x14ac:dyDescent="0.2">
      <c r="A1314" t="s">
        <v>6192</v>
      </c>
      <c r="B1314" t="s">
        <v>87</v>
      </c>
      <c r="C1314" t="s">
        <v>239</v>
      </c>
      <c r="D1314" t="s">
        <v>4889</v>
      </c>
      <c r="E1314">
        <v>27</v>
      </c>
      <c r="F1314">
        <v>2</v>
      </c>
      <c r="G1314">
        <v>25</v>
      </c>
      <c r="H1314">
        <v>0</v>
      </c>
      <c r="I1314">
        <v>0</v>
      </c>
      <c r="J1314">
        <v>34</v>
      </c>
      <c r="K1314">
        <v>0</v>
      </c>
      <c r="L1314">
        <v>0</v>
      </c>
      <c r="M1314">
        <v>0</v>
      </c>
      <c r="N1314">
        <v>0</v>
      </c>
    </row>
    <row r="1315" spans="1:14" x14ac:dyDescent="0.2">
      <c r="A1315" t="s">
        <v>6193</v>
      </c>
      <c r="B1315" t="s">
        <v>87</v>
      </c>
      <c r="C1315" t="s">
        <v>239</v>
      </c>
      <c r="D1315" t="s">
        <v>4871</v>
      </c>
      <c r="E1315">
        <v>0</v>
      </c>
      <c r="F1315">
        <v>0</v>
      </c>
      <c r="G1315">
        <v>0</v>
      </c>
      <c r="H1315">
        <v>0</v>
      </c>
      <c r="I1315">
        <v>0</v>
      </c>
      <c r="J1315">
        <v>0</v>
      </c>
      <c r="K1315">
        <v>51</v>
      </c>
      <c r="L1315">
        <v>51</v>
      </c>
      <c r="M1315">
        <v>0</v>
      </c>
      <c r="N1315">
        <v>0</v>
      </c>
    </row>
    <row r="1316" spans="1:14" x14ac:dyDescent="0.2">
      <c r="A1316" t="s">
        <v>6194</v>
      </c>
      <c r="B1316" t="s">
        <v>87</v>
      </c>
      <c r="C1316" t="s">
        <v>239</v>
      </c>
      <c r="D1316" t="s">
        <v>4873</v>
      </c>
      <c r="E1316">
        <v>0</v>
      </c>
      <c r="F1316">
        <v>0</v>
      </c>
      <c r="G1316">
        <v>0</v>
      </c>
      <c r="H1316">
        <v>0</v>
      </c>
      <c r="I1316">
        <v>0</v>
      </c>
      <c r="J1316">
        <v>0</v>
      </c>
      <c r="K1316">
        <v>45</v>
      </c>
      <c r="L1316">
        <v>45</v>
      </c>
      <c r="M1316">
        <v>0</v>
      </c>
      <c r="N1316">
        <v>0</v>
      </c>
    </row>
    <row r="1317" spans="1:14" x14ac:dyDescent="0.2">
      <c r="A1317" t="s">
        <v>6195</v>
      </c>
      <c r="B1317" t="s">
        <v>87</v>
      </c>
      <c r="C1317" t="s">
        <v>240</v>
      </c>
      <c r="D1317" t="s">
        <v>4875</v>
      </c>
      <c r="E1317">
        <v>19</v>
      </c>
      <c r="F1317">
        <v>1</v>
      </c>
      <c r="G1317">
        <v>17</v>
      </c>
      <c r="H1317">
        <v>1</v>
      </c>
      <c r="I1317">
        <v>0</v>
      </c>
      <c r="J1317">
        <v>24</v>
      </c>
      <c r="K1317">
        <v>0</v>
      </c>
      <c r="L1317">
        <v>0</v>
      </c>
      <c r="M1317">
        <v>0</v>
      </c>
      <c r="N1317">
        <v>0</v>
      </c>
    </row>
    <row r="1318" spans="1:14" x14ac:dyDescent="0.2">
      <c r="A1318" t="s">
        <v>6196</v>
      </c>
      <c r="B1318" t="s">
        <v>87</v>
      </c>
      <c r="C1318" t="s">
        <v>240</v>
      </c>
      <c r="D1318" t="s">
        <v>4877</v>
      </c>
      <c r="E1318">
        <v>43</v>
      </c>
      <c r="F1318">
        <v>7</v>
      </c>
      <c r="G1318">
        <v>35</v>
      </c>
      <c r="H1318">
        <v>1</v>
      </c>
      <c r="I1318">
        <v>0</v>
      </c>
      <c r="J1318">
        <v>0</v>
      </c>
      <c r="K1318">
        <v>0</v>
      </c>
      <c r="L1318">
        <v>0</v>
      </c>
      <c r="M1318">
        <v>0</v>
      </c>
      <c r="N1318">
        <v>0</v>
      </c>
    </row>
    <row r="1319" spans="1:14" x14ac:dyDescent="0.2">
      <c r="A1319" t="s">
        <v>6197</v>
      </c>
      <c r="B1319" t="s">
        <v>87</v>
      </c>
      <c r="C1319" t="s">
        <v>240</v>
      </c>
      <c r="D1319" t="s">
        <v>4879</v>
      </c>
      <c r="E1319">
        <v>24</v>
      </c>
      <c r="F1319">
        <v>6</v>
      </c>
      <c r="G1319">
        <v>18</v>
      </c>
      <c r="H1319">
        <v>0</v>
      </c>
      <c r="I1319">
        <v>0</v>
      </c>
      <c r="J1319">
        <v>19</v>
      </c>
      <c r="K1319">
        <v>0</v>
      </c>
      <c r="L1319">
        <v>0</v>
      </c>
      <c r="M1319">
        <v>0</v>
      </c>
      <c r="N1319">
        <v>0</v>
      </c>
    </row>
    <row r="1320" spans="1:14" x14ac:dyDescent="0.2">
      <c r="A1320" t="s">
        <v>6198</v>
      </c>
      <c r="B1320" t="s">
        <v>87</v>
      </c>
      <c r="C1320" t="s">
        <v>240</v>
      </c>
      <c r="D1320" t="s">
        <v>4881</v>
      </c>
      <c r="E1320">
        <v>43</v>
      </c>
      <c r="F1320">
        <v>7</v>
      </c>
      <c r="G1320">
        <v>35</v>
      </c>
      <c r="H1320">
        <v>1</v>
      </c>
      <c r="I1320">
        <v>0</v>
      </c>
      <c r="J1320">
        <v>0</v>
      </c>
      <c r="K1320">
        <v>0</v>
      </c>
      <c r="L1320">
        <v>0</v>
      </c>
      <c r="M1320">
        <v>0</v>
      </c>
      <c r="N1320">
        <v>0</v>
      </c>
    </row>
    <row r="1321" spans="1:14" x14ac:dyDescent="0.2">
      <c r="A1321" t="s">
        <v>6199</v>
      </c>
      <c r="B1321" t="s">
        <v>87</v>
      </c>
      <c r="C1321" t="s">
        <v>240</v>
      </c>
      <c r="D1321" t="s">
        <v>4883</v>
      </c>
      <c r="E1321">
        <v>19</v>
      </c>
      <c r="F1321">
        <v>1</v>
      </c>
      <c r="G1321">
        <v>17</v>
      </c>
      <c r="H1321">
        <v>1</v>
      </c>
      <c r="I1321">
        <v>0</v>
      </c>
      <c r="J1321">
        <v>24</v>
      </c>
      <c r="K1321">
        <v>0</v>
      </c>
      <c r="L1321">
        <v>0</v>
      </c>
      <c r="M1321">
        <v>0</v>
      </c>
      <c r="N1321">
        <v>0</v>
      </c>
    </row>
    <row r="1322" spans="1:14" x14ac:dyDescent="0.2">
      <c r="A1322" t="s">
        <v>6200</v>
      </c>
      <c r="B1322" t="s">
        <v>87</v>
      </c>
      <c r="C1322" t="s">
        <v>240</v>
      </c>
      <c r="D1322" t="s">
        <v>4885</v>
      </c>
      <c r="E1322">
        <v>24</v>
      </c>
      <c r="F1322">
        <v>6</v>
      </c>
      <c r="G1322">
        <v>18</v>
      </c>
      <c r="H1322">
        <v>0</v>
      </c>
      <c r="I1322">
        <v>0</v>
      </c>
      <c r="J1322">
        <v>19</v>
      </c>
      <c r="K1322">
        <v>0</v>
      </c>
      <c r="L1322">
        <v>0</v>
      </c>
      <c r="M1322">
        <v>0</v>
      </c>
      <c r="N1322">
        <v>0</v>
      </c>
    </row>
    <row r="1323" spans="1:14" x14ac:dyDescent="0.2">
      <c r="A1323" t="s">
        <v>6201</v>
      </c>
      <c r="B1323" t="s">
        <v>87</v>
      </c>
      <c r="C1323" t="s">
        <v>240</v>
      </c>
      <c r="D1323" t="s">
        <v>4887</v>
      </c>
      <c r="E1323">
        <v>19</v>
      </c>
      <c r="F1323">
        <v>1</v>
      </c>
      <c r="G1323">
        <v>17</v>
      </c>
      <c r="H1323">
        <v>1</v>
      </c>
      <c r="I1323">
        <v>0</v>
      </c>
      <c r="J1323">
        <v>24</v>
      </c>
      <c r="K1323">
        <v>0</v>
      </c>
      <c r="L1323">
        <v>0</v>
      </c>
      <c r="M1323">
        <v>0</v>
      </c>
      <c r="N1323">
        <v>0</v>
      </c>
    </row>
    <row r="1324" spans="1:14" x14ac:dyDescent="0.2">
      <c r="A1324" t="s">
        <v>6202</v>
      </c>
      <c r="B1324" t="s">
        <v>87</v>
      </c>
      <c r="C1324" t="s">
        <v>240</v>
      </c>
      <c r="D1324" t="s">
        <v>4889</v>
      </c>
      <c r="E1324">
        <v>24</v>
      </c>
      <c r="F1324">
        <v>6</v>
      </c>
      <c r="G1324">
        <v>18</v>
      </c>
      <c r="H1324">
        <v>0</v>
      </c>
      <c r="I1324">
        <v>0</v>
      </c>
      <c r="J1324">
        <v>19</v>
      </c>
      <c r="K1324">
        <v>0</v>
      </c>
      <c r="L1324">
        <v>0</v>
      </c>
      <c r="M1324">
        <v>0</v>
      </c>
      <c r="N1324">
        <v>0</v>
      </c>
    </row>
    <row r="1325" spans="1:14" x14ac:dyDescent="0.2">
      <c r="A1325" t="s">
        <v>6203</v>
      </c>
      <c r="B1325" t="s">
        <v>87</v>
      </c>
      <c r="C1325" t="s">
        <v>240</v>
      </c>
      <c r="D1325" t="s">
        <v>4871</v>
      </c>
      <c r="E1325">
        <v>0</v>
      </c>
      <c r="F1325">
        <v>0</v>
      </c>
      <c r="G1325">
        <v>0</v>
      </c>
      <c r="H1325">
        <v>0</v>
      </c>
      <c r="I1325">
        <v>0</v>
      </c>
      <c r="J1325">
        <v>0</v>
      </c>
      <c r="K1325">
        <v>37</v>
      </c>
      <c r="L1325">
        <v>36</v>
      </c>
      <c r="M1325">
        <v>1</v>
      </c>
      <c r="N1325">
        <v>0</v>
      </c>
    </row>
    <row r="1326" spans="1:14" x14ac:dyDescent="0.2">
      <c r="A1326" t="s">
        <v>6204</v>
      </c>
      <c r="B1326" t="s">
        <v>87</v>
      </c>
      <c r="C1326" t="s">
        <v>240</v>
      </c>
      <c r="D1326" t="s">
        <v>4873</v>
      </c>
      <c r="E1326">
        <v>0</v>
      </c>
      <c r="F1326">
        <v>0</v>
      </c>
      <c r="G1326">
        <v>0</v>
      </c>
      <c r="H1326">
        <v>0</v>
      </c>
      <c r="I1326">
        <v>0</v>
      </c>
      <c r="J1326">
        <v>0</v>
      </c>
      <c r="K1326">
        <v>24</v>
      </c>
      <c r="L1326">
        <v>23</v>
      </c>
      <c r="M1326">
        <v>1</v>
      </c>
      <c r="N1326">
        <v>0</v>
      </c>
    </row>
    <row r="1327" spans="1:14" x14ac:dyDescent="0.2">
      <c r="A1327" t="s">
        <v>6205</v>
      </c>
      <c r="B1327" t="s">
        <v>87</v>
      </c>
      <c r="C1327" t="s">
        <v>241</v>
      </c>
      <c r="D1327" t="s">
        <v>4875</v>
      </c>
      <c r="E1327">
        <v>26</v>
      </c>
      <c r="F1327">
        <v>1</v>
      </c>
      <c r="G1327">
        <v>22</v>
      </c>
      <c r="H1327">
        <v>3</v>
      </c>
      <c r="I1327">
        <v>0</v>
      </c>
      <c r="J1327">
        <v>44</v>
      </c>
      <c r="K1327">
        <v>0</v>
      </c>
      <c r="L1327">
        <v>0</v>
      </c>
      <c r="M1327">
        <v>0</v>
      </c>
      <c r="N1327">
        <v>0</v>
      </c>
    </row>
    <row r="1328" spans="1:14" x14ac:dyDescent="0.2">
      <c r="A1328" t="s">
        <v>6206</v>
      </c>
      <c r="B1328" t="s">
        <v>87</v>
      </c>
      <c r="C1328" t="s">
        <v>241</v>
      </c>
      <c r="D1328" t="s">
        <v>4877</v>
      </c>
      <c r="E1328">
        <v>70</v>
      </c>
      <c r="F1328">
        <v>9</v>
      </c>
      <c r="G1328">
        <v>58</v>
      </c>
      <c r="H1328">
        <v>3</v>
      </c>
      <c r="I1328">
        <v>0</v>
      </c>
      <c r="J1328">
        <v>0</v>
      </c>
      <c r="K1328">
        <v>0</v>
      </c>
      <c r="L1328">
        <v>0</v>
      </c>
      <c r="M1328">
        <v>0</v>
      </c>
      <c r="N1328">
        <v>0</v>
      </c>
    </row>
    <row r="1329" spans="1:14" x14ac:dyDescent="0.2">
      <c r="A1329" t="s">
        <v>6207</v>
      </c>
      <c r="B1329" t="s">
        <v>87</v>
      </c>
      <c r="C1329" t="s">
        <v>241</v>
      </c>
      <c r="D1329" t="s">
        <v>4879</v>
      </c>
      <c r="E1329">
        <v>43</v>
      </c>
      <c r="F1329">
        <v>7</v>
      </c>
      <c r="G1329">
        <v>36</v>
      </c>
      <c r="H1329">
        <v>0</v>
      </c>
      <c r="I1329">
        <v>0</v>
      </c>
      <c r="J1329">
        <v>27</v>
      </c>
      <c r="K1329">
        <v>0</v>
      </c>
      <c r="L1329">
        <v>0</v>
      </c>
      <c r="M1329">
        <v>0</v>
      </c>
      <c r="N1329">
        <v>0</v>
      </c>
    </row>
    <row r="1330" spans="1:14" x14ac:dyDescent="0.2">
      <c r="A1330" t="s">
        <v>6208</v>
      </c>
      <c r="B1330" t="s">
        <v>87</v>
      </c>
      <c r="C1330" t="s">
        <v>241</v>
      </c>
      <c r="D1330" t="s">
        <v>4881</v>
      </c>
      <c r="E1330">
        <v>70</v>
      </c>
      <c r="F1330">
        <v>8</v>
      </c>
      <c r="G1330">
        <v>59</v>
      </c>
      <c r="H1330">
        <v>3</v>
      </c>
      <c r="I1330">
        <v>0</v>
      </c>
      <c r="J1330">
        <v>0</v>
      </c>
      <c r="K1330">
        <v>0</v>
      </c>
      <c r="L1330">
        <v>0</v>
      </c>
      <c r="M1330">
        <v>0</v>
      </c>
      <c r="N1330">
        <v>0</v>
      </c>
    </row>
    <row r="1331" spans="1:14" x14ac:dyDescent="0.2">
      <c r="A1331" t="s">
        <v>6209</v>
      </c>
      <c r="B1331" t="s">
        <v>87</v>
      </c>
      <c r="C1331" t="s">
        <v>241</v>
      </c>
      <c r="D1331" t="s">
        <v>4883</v>
      </c>
      <c r="E1331">
        <v>26</v>
      </c>
      <c r="F1331">
        <v>2</v>
      </c>
      <c r="G1331">
        <v>21</v>
      </c>
      <c r="H1331">
        <v>3</v>
      </c>
      <c r="I1331">
        <v>0</v>
      </c>
      <c r="J1331">
        <v>44</v>
      </c>
      <c r="K1331">
        <v>0</v>
      </c>
      <c r="L1331">
        <v>0</v>
      </c>
      <c r="M1331">
        <v>0</v>
      </c>
      <c r="N1331">
        <v>0</v>
      </c>
    </row>
    <row r="1332" spans="1:14" x14ac:dyDescent="0.2">
      <c r="A1332" t="s">
        <v>6210</v>
      </c>
      <c r="B1332" t="s">
        <v>87</v>
      </c>
      <c r="C1332" t="s">
        <v>241</v>
      </c>
      <c r="D1332" t="s">
        <v>4885</v>
      </c>
      <c r="E1332">
        <v>44</v>
      </c>
      <c r="F1332">
        <v>10</v>
      </c>
      <c r="G1332">
        <v>34</v>
      </c>
      <c r="H1332">
        <v>0</v>
      </c>
      <c r="I1332">
        <v>0</v>
      </c>
      <c r="J1332">
        <v>26</v>
      </c>
      <c r="K1332">
        <v>0</v>
      </c>
      <c r="L1332">
        <v>0</v>
      </c>
      <c r="M1332">
        <v>0</v>
      </c>
      <c r="N1332">
        <v>0</v>
      </c>
    </row>
    <row r="1333" spans="1:14" x14ac:dyDescent="0.2">
      <c r="A1333" t="s">
        <v>6211</v>
      </c>
      <c r="B1333" t="s">
        <v>87</v>
      </c>
      <c r="C1333" t="s">
        <v>241</v>
      </c>
      <c r="D1333" t="s">
        <v>4887</v>
      </c>
      <c r="E1333">
        <v>26</v>
      </c>
      <c r="F1333">
        <v>1</v>
      </c>
      <c r="G1333">
        <v>22</v>
      </c>
      <c r="H1333">
        <v>3</v>
      </c>
      <c r="I1333">
        <v>0</v>
      </c>
      <c r="J1333">
        <v>44</v>
      </c>
      <c r="K1333">
        <v>0</v>
      </c>
      <c r="L1333">
        <v>0</v>
      </c>
      <c r="M1333">
        <v>0</v>
      </c>
      <c r="N1333">
        <v>0</v>
      </c>
    </row>
    <row r="1334" spans="1:14" x14ac:dyDescent="0.2">
      <c r="A1334" t="s">
        <v>6212</v>
      </c>
      <c r="B1334" t="s">
        <v>87</v>
      </c>
      <c r="C1334" t="s">
        <v>241</v>
      </c>
      <c r="D1334" t="s">
        <v>4889</v>
      </c>
      <c r="E1334">
        <v>44</v>
      </c>
      <c r="F1334">
        <v>7</v>
      </c>
      <c r="G1334">
        <v>37</v>
      </c>
      <c r="H1334">
        <v>0</v>
      </c>
      <c r="I1334">
        <v>0</v>
      </c>
      <c r="J1334">
        <v>26</v>
      </c>
      <c r="K1334">
        <v>0</v>
      </c>
      <c r="L1334">
        <v>0</v>
      </c>
      <c r="M1334">
        <v>0</v>
      </c>
      <c r="N1334">
        <v>0</v>
      </c>
    </row>
    <row r="1335" spans="1:14" x14ac:dyDescent="0.2">
      <c r="A1335" t="s">
        <v>6213</v>
      </c>
      <c r="B1335" t="s">
        <v>87</v>
      </c>
      <c r="C1335" t="s">
        <v>241</v>
      </c>
      <c r="D1335" t="s">
        <v>4871</v>
      </c>
      <c r="E1335">
        <v>0</v>
      </c>
      <c r="F1335">
        <v>0</v>
      </c>
      <c r="G1335">
        <v>0</v>
      </c>
      <c r="H1335">
        <v>0</v>
      </c>
      <c r="I1335">
        <v>0</v>
      </c>
      <c r="J1335">
        <v>0</v>
      </c>
      <c r="K1335">
        <v>49</v>
      </c>
      <c r="L1335">
        <v>49</v>
      </c>
      <c r="M1335">
        <v>0</v>
      </c>
      <c r="N1335">
        <v>0</v>
      </c>
    </row>
    <row r="1336" spans="1:14" x14ac:dyDescent="0.2">
      <c r="A1336" t="s">
        <v>6214</v>
      </c>
      <c r="B1336" t="s">
        <v>87</v>
      </c>
      <c r="C1336" t="s">
        <v>241</v>
      </c>
      <c r="D1336" t="s">
        <v>4873</v>
      </c>
      <c r="E1336">
        <v>0</v>
      </c>
      <c r="F1336">
        <v>0</v>
      </c>
      <c r="G1336">
        <v>0</v>
      </c>
      <c r="H1336">
        <v>0</v>
      </c>
      <c r="I1336">
        <v>0</v>
      </c>
      <c r="J1336">
        <v>0</v>
      </c>
      <c r="K1336">
        <v>34</v>
      </c>
      <c r="L1336">
        <v>34</v>
      </c>
      <c r="M1336">
        <v>0</v>
      </c>
      <c r="N1336">
        <v>0</v>
      </c>
    </row>
    <row r="1337" spans="1:14" x14ac:dyDescent="0.2">
      <c r="A1337" t="s">
        <v>6215</v>
      </c>
      <c r="B1337" t="s">
        <v>87</v>
      </c>
      <c r="C1337" t="s">
        <v>242</v>
      </c>
      <c r="D1337" t="s">
        <v>4875</v>
      </c>
      <c r="E1337">
        <v>49</v>
      </c>
      <c r="F1337">
        <v>18</v>
      </c>
      <c r="G1337">
        <v>29</v>
      </c>
      <c r="H1337">
        <v>2</v>
      </c>
      <c r="I1337">
        <v>0</v>
      </c>
      <c r="J1337">
        <v>71</v>
      </c>
      <c r="K1337">
        <v>0</v>
      </c>
      <c r="L1337">
        <v>0</v>
      </c>
      <c r="M1337">
        <v>0</v>
      </c>
      <c r="N1337">
        <v>0</v>
      </c>
    </row>
    <row r="1338" spans="1:14" x14ac:dyDescent="0.2">
      <c r="A1338" t="s">
        <v>6216</v>
      </c>
      <c r="B1338" t="s">
        <v>87</v>
      </c>
      <c r="C1338" t="s">
        <v>242</v>
      </c>
      <c r="D1338" t="s">
        <v>4877</v>
      </c>
      <c r="E1338">
        <v>120</v>
      </c>
      <c r="F1338">
        <v>34</v>
      </c>
      <c r="G1338">
        <v>82</v>
      </c>
      <c r="H1338">
        <v>2</v>
      </c>
      <c r="I1338">
        <v>2</v>
      </c>
      <c r="J1338">
        <v>0</v>
      </c>
      <c r="K1338">
        <v>0</v>
      </c>
      <c r="L1338">
        <v>0</v>
      </c>
      <c r="M1338">
        <v>0</v>
      </c>
      <c r="N1338">
        <v>0</v>
      </c>
    </row>
    <row r="1339" spans="1:14" x14ac:dyDescent="0.2">
      <c r="A1339" t="s">
        <v>6217</v>
      </c>
      <c r="B1339" t="s">
        <v>87</v>
      </c>
      <c r="C1339" t="s">
        <v>242</v>
      </c>
      <c r="D1339" t="s">
        <v>4879</v>
      </c>
      <c r="E1339">
        <v>69</v>
      </c>
      <c r="F1339">
        <v>15</v>
      </c>
      <c r="G1339">
        <v>54</v>
      </c>
      <c r="H1339">
        <v>0</v>
      </c>
      <c r="I1339">
        <v>0</v>
      </c>
      <c r="J1339">
        <v>51</v>
      </c>
      <c r="K1339">
        <v>0</v>
      </c>
      <c r="L1339">
        <v>0</v>
      </c>
      <c r="M1339">
        <v>0</v>
      </c>
      <c r="N1339">
        <v>0</v>
      </c>
    </row>
    <row r="1340" spans="1:14" x14ac:dyDescent="0.2">
      <c r="A1340" t="s">
        <v>6218</v>
      </c>
      <c r="B1340" t="s">
        <v>87</v>
      </c>
      <c r="C1340" t="s">
        <v>242</v>
      </c>
      <c r="D1340" t="s">
        <v>4881</v>
      </c>
      <c r="E1340">
        <v>120</v>
      </c>
      <c r="F1340">
        <v>34</v>
      </c>
      <c r="G1340">
        <v>82</v>
      </c>
      <c r="H1340">
        <v>2</v>
      </c>
      <c r="I1340">
        <v>2</v>
      </c>
      <c r="J1340">
        <v>0</v>
      </c>
      <c r="K1340">
        <v>0</v>
      </c>
      <c r="L1340">
        <v>0</v>
      </c>
      <c r="M1340">
        <v>0</v>
      </c>
      <c r="N1340">
        <v>0</v>
      </c>
    </row>
    <row r="1341" spans="1:14" x14ac:dyDescent="0.2">
      <c r="A1341" t="s">
        <v>6219</v>
      </c>
      <c r="B1341" t="s">
        <v>87</v>
      </c>
      <c r="C1341" t="s">
        <v>242</v>
      </c>
      <c r="D1341" t="s">
        <v>4883</v>
      </c>
      <c r="E1341">
        <v>49</v>
      </c>
      <c r="F1341">
        <v>18</v>
      </c>
      <c r="G1341">
        <v>27</v>
      </c>
      <c r="H1341">
        <v>2</v>
      </c>
      <c r="I1341">
        <v>2</v>
      </c>
      <c r="J1341">
        <v>71</v>
      </c>
      <c r="K1341">
        <v>0</v>
      </c>
      <c r="L1341">
        <v>0</v>
      </c>
      <c r="M1341">
        <v>0</v>
      </c>
      <c r="N1341">
        <v>0</v>
      </c>
    </row>
    <row r="1342" spans="1:14" x14ac:dyDescent="0.2">
      <c r="A1342" t="s">
        <v>6220</v>
      </c>
      <c r="B1342" t="s">
        <v>87</v>
      </c>
      <c r="C1342" t="s">
        <v>242</v>
      </c>
      <c r="D1342" t="s">
        <v>4885</v>
      </c>
      <c r="E1342">
        <v>71</v>
      </c>
      <c r="F1342">
        <v>22</v>
      </c>
      <c r="G1342">
        <v>49</v>
      </c>
      <c r="H1342">
        <v>0</v>
      </c>
      <c r="I1342">
        <v>0</v>
      </c>
      <c r="J1342">
        <v>49</v>
      </c>
      <c r="K1342">
        <v>0</v>
      </c>
      <c r="L1342">
        <v>0</v>
      </c>
      <c r="M1342">
        <v>0</v>
      </c>
      <c r="N1342">
        <v>0</v>
      </c>
    </row>
    <row r="1343" spans="1:14" x14ac:dyDescent="0.2">
      <c r="A1343" t="s">
        <v>6221</v>
      </c>
      <c r="B1343" t="s">
        <v>87</v>
      </c>
      <c r="C1343" t="s">
        <v>242</v>
      </c>
      <c r="D1343" t="s">
        <v>4887</v>
      </c>
      <c r="E1343">
        <v>49</v>
      </c>
      <c r="F1343">
        <v>17</v>
      </c>
      <c r="G1343">
        <v>30</v>
      </c>
      <c r="H1343">
        <v>2</v>
      </c>
      <c r="I1343">
        <v>0</v>
      </c>
      <c r="J1343">
        <v>71</v>
      </c>
      <c r="K1343">
        <v>0</v>
      </c>
      <c r="L1343">
        <v>0</v>
      </c>
      <c r="M1343">
        <v>0</v>
      </c>
      <c r="N1343">
        <v>0</v>
      </c>
    </row>
    <row r="1344" spans="1:14" x14ac:dyDescent="0.2">
      <c r="A1344" t="s">
        <v>6222</v>
      </c>
      <c r="B1344" t="s">
        <v>87</v>
      </c>
      <c r="C1344" t="s">
        <v>242</v>
      </c>
      <c r="D1344" t="s">
        <v>4889</v>
      </c>
      <c r="E1344">
        <v>69</v>
      </c>
      <c r="F1344">
        <v>15</v>
      </c>
      <c r="G1344">
        <v>54</v>
      </c>
      <c r="H1344">
        <v>0</v>
      </c>
      <c r="I1344">
        <v>0</v>
      </c>
      <c r="J1344">
        <v>51</v>
      </c>
      <c r="K1344">
        <v>0</v>
      </c>
      <c r="L1344">
        <v>0</v>
      </c>
      <c r="M1344">
        <v>0</v>
      </c>
      <c r="N1344">
        <v>0</v>
      </c>
    </row>
    <row r="1345" spans="1:14" x14ac:dyDescent="0.2">
      <c r="A1345" t="s">
        <v>6223</v>
      </c>
      <c r="B1345" t="s">
        <v>87</v>
      </c>
      <c r="C1345" t="s">
        <v>242</v>
      </c>
      <c r="D1345" t="s">
        <v>4871</v>
      </c>
      <c r="E1345">
        <v>0</v>
      </c>
      <c r="F1345">
        <v>0</v>
      </c>
      <c r="G1345">
        <v>0</v>
      </c>
      <c r="H1345">
        <v>0</v>
      </c>
      <c r="I1345">
        <v>0</v>
      </c>
      <c r="J1345">
        <v>0</v>
      </c>
      <c r="K1345">
        <v>79</v>
      </c>
      <c r="L1345">
        <v>78</v>
      </c>
      <c r="M1345">
        <v>1</v>
      </c>
      <c r="N1345">
        <v>0</v>
      </c>
    </row>
    <row r="1346" spans="1:14" x14ac:dyDescent="0.2">
      <c r="A1346" t="s">
        <v>6224</v>
      </c>
      <c r="B1346" t="s">
        <v>87</v>
      </c>
      <c r="C1346" t="s">
        <v>242</v>
      </c>
      <c r="D1346" t="s">
        <v>4873</v>
      </c>
      <c r="E1346">
        <v>0</v>
      </c>
      <c r="F1346">
        <v>0</v>
      </c>
      <c r="G1346">
        <v>0</v>
      </c>
      <c r="H1346">
        <v>0</v>
      </c>
      <c r="I1346">
        <v>0</v>
      </c>
      <c r="J1346">
        <v>0</v>
      </c>
      <c r="K1346">
        <v>60</v>
      </c>
      <c r="L1346">
        <v>60</v>
      </c>
      <c r="M1346">
        <v>0</v>
      </c>
      <c r="N1346">
        <v>0</v>
      </c>
    </row>
    <row r="1347" spans="1:14" x14ac:dyDescent="0.2">
      <c r="A1347" t="s">
        <v>6225</v>
      </c>
      <c r="B1347" t="s">
        <v>87</v>
      </c>
      <c r="C1347" t="s">
        <v>243</v>
      </c>
      <c r="D1347" t="s">
        <v>4875</v>
      </c>
      <c r="E1347">
        <v>31</v>
      </c>
      <c r="F1347">
        <v>9</v>
      </c>
      <c r="G1347">
        <v>22</v>
      </c>
      <c r="H1347">
        <v>0</v>
      </c>
      <c r="I1347">
        <v>0</v>
      </c>
      <c r="J1347">
        <v>41</v>
      </c>
      <c r="K1347">
        <v>0</v>
      </c>
      <c r="L1347">
        <v>0</v>
      </c>
      <c r="M1347">
        <v>0</v>
      </c>
      <c r="N1347">
        <v>0</v>
      </c>
    </row>
    <row r="1348" spans="1:14" x14ac:dyDescent="0.2">
      <c r="A1348" t="s">
        <v>6226</v>
      </c>
      <c r="B1348" t="s">
        <v>87</v>
      </c>
      <c r="C1348" t="s">
        <v>243</v>
      </c>
      <c r="D1348" t="s">
        <v>4877</v>
      </c>
      <c r="E1348">
        <v>72</v>
      </c>
      <c r="F1348">
        <v>16</v>
      </c>
      <c r="G1348">
        <v>56</v>
      </c>
      <c r="H1348">
        <v>0</v>
      </c>
      <c r="I1348">
        <v>0</v>
      </c>
      <c r="J1348">
        <v>0</v>
      </c>
      <c r="K1348">
        <v>0</v>
      </c>
      <c r="L1348">
        <v>0</v>
      </c>
      <c r="M1348">
        <v>0</v>
      </c>
      <c r="N1348">
        <v>0</v>
      </c>
    </row>
    <row r="1349" spans="1:14" x14ac:dyDescent="0.2">
      <c r="A1349" t="s">
        <v>6227</v>
      </c>
      <c r="B1349" t="s">
        <v>87</v>
      </c>
      <c r="C1349" t="s">
        <v>243</v>
      </c>
      <c r="D1349" t="s">
        <v>4879</v>
      </c>
      <c r="E1349">
        <v>36</v>
      </c>
      <c r="F1349">
        <v>10</v>
      </c>
      <c r="G1349">
        <v>26</v>
      </c>
      <c r="H1349">
        <v>0</v>
      </c>
      <c r="I1349">
        <v>0</v>
      </c>
      <c r="J1349">
        <v>36</v>
      </c>
      <c r="K1349">
        <v>0</v>
      </c>
      <c r="L1349">
        <v>0</v>
      </c>
      <c r="M1349">
        <v>0</v>
      </c>
      <c r="N1349">
        <v>0</v>
      </c>
    </row>
    <row r="1350" spans="1:14" x14ac:dyDescent="0.2">
      <c r="A1350" t="s">
        <v>6228</v>
      </c>
      <c r="B1350" t="s">
        <v>87</v>
      </c>
      <c r="C1350" t="s">
        <v>243</v>
      </c>
      <c r="D1350" t="s">
        <v>4881</v>
      </c>
      <c r="E1350">
        <v>72</v>
      </c>
      <c r="F1350">
        <v>16</v>
      </c>
      <c r="G1350">
        <v>56</v>
      </c>
      <c r="H1350">
        <v>0</v>
      </c>
      <c r="I1350">
        <v>0</v>
      </c>
      <c r="J1350">
        <v>0</v>
      </c>
      <c r="K1350">
        <v>0</v>
      </c>
      <c r="L1350">
        <v>0</v>
      </c>
      <c r="M1350">
        <v>0</v>
      </c>
      <c r="N1350">
        <v>0</v>
      </c>
    </row>
    <row r="1351" spans="1:14" x14ac:dyDescent="0.2">
      <c r="A1351" t="s">
        <v>6229</v>
      </c>
      <c r="B1351" t="s">
        <v>87</v>
      </c>
      <c r="C1351" t="s">
        <v>243</v>
      </c>
      <c r="D1351" t="s">
        <v>4883</v>
      </c>
      <c r="E1351">
        <v>31</v>
      </c>
      <c r="F1351">
        <v>8</v>
      </c>
      <c r="G1351">
        <v>23</v>
      </c>
      <c r="H1351">
        <v>0</v>
      </c>
      <c r="I1351">
        <v>0</v>
      </c>
      <c r="J1351">
        <v>41</v>
      </c>
      <c r="K1351">
        <v>0</v>
      </c>
      <c r="L1351">
        <v>0</v>
      </c>
      <c r="M1351">
        <v>0</v>
      </c>
      <c r="N1351">
        <v>0</v>
      </c>
    </row>
    <row r="1352" spans="1:14" x14ac:dyDescent="0.2">
      <c r="A1352" t="s">
        <v>6230</v>
      </c>
      <c r="B1352" t="s">
        <v>87</v>
      </c>
      <c r="C1352" t="s">
        <v>243</v>
      </c>
      <c r="D1352" t="s">
        <v>4885</v>
      </c>
      <c r="E1352">
        <v>41</v>
      </c>
      <c r="F1352">
        <v>13</v>
      </c>
      <c r="G1352">
        <v>28</v>
      </c>
      <c r="H1352">
        <v>0</v>
      </c>
      <c r="I1352">
        <v>0</v>
      </c>
      <c r="J1352">
        <v>31</v>
      </c>
      <c r="K1352">
        <v>0</v>
      </c>
      <c r="L1352">
        <v>0</v>
      </c>
      <c r="M1352">
        <v>0</v>
      </c>
      <c r="N1352">
        <v>0</v>
      </c>
    </row>
    <row r="1353" spans="1:14" x14ac:dyDescent="0.2">
      <c r="A1353" t="s">
        <v>6231</v>
      </c>
      <c r="B1353" t="s">
        <v>87</v>
      </c>
      <c r="C1353" t="s">
        <v>243</v>
      </c>
      <c r="D1353" t="s">
        <v>4887</v>
      </c>
      <c r="E1353">
        <v>31</v>
      </c>
      <c r="F1353">
        <v>7</v>
      </c>
      <c r="G1353">
        <v>24</v>
      </c>
      <c r="H1353">
        <v>0</v>
      </c>
      <c r="I1353">
        <v>0</v>
      </c>
      <c r="J1353">
        <v>41</v>
      </c>
      <c r="K1353">
        <v>0</v>
      </c>
      <c r="L1353">
        <v>0</v>
      </c>
      <c r="M1353">
        <v>0</v>
      </c>
      <c r="N1353">
        <v>0</v>
      </c>
    </row>
    <row r="1354" spans="1:14" x14ac:dyDescent="0.2">
      <c r="A1354" t="s">
        <v>6232</v>
      </c>
      <c r="B1354" t="s">
        <v>87</v>
      </c>
      <c r="C1354" t="s">
        <v>243</v>
      </c>
      <c r="D1354" t="s">
        <v>4889</v>
      </c>
      <c r="E1354">
        <v>41</v>
      </c>
      <c r="F1354">
        <v>10</v>
      </c>
      <c r="G1354">
        <v>31</v>
      </c>
      <c r="H1354">
        <v>0</v>
      </c>
      <c r="I1354">
        <v>0</v>
      </c>
      <c r="J1354">
        <v>31</v>
      </c>
      <c r="K1354">
        <v>0</v>
      </c>
      <c r="L1354">
        <v>0</v>
      </c>
      <c r="M1354">
        <v>0</v>
      </c>
      <c r="N1354">
        <v>0</v>
      </c>
    </row>
    <row r="1355" spans="1:14" x14ac:dyDescent="0.2">
      <c r="A1355" t="s">
        <v>6233</v>
      </c>
      <c r="B1355" t="s">
        <v>87</v>
      </c>
      <c r="C1355" t="s">
        <v>243</v>
      </c>
      <c r="D1355" t="s">
        <v>4871</v>
      </c>
      <c r="E1355">
        <v>0</v>
      </c>
      <c r="F1355">
        <v>0</v>
      </c>
      <c r="G1355">
        <v>0</v>
      </c>
      <c r="H1355">
        <v>0</v>
      </c>
      <c r="I1355">
        <v>0</v>
      </c>
      <c r="J1355">
        <v>0</v>
      </c>
      <c r="K1355">
        <v>54</v>
      </c>
      <c r="L1355">
        <v>54</v>
      </c>
      <c r="M1355">
        <v>0</v>
      </c>
      <c r="N1355">
        <v>0</v>
      </c>
    </row>
    <row r="1356" spans="1:14" x14ac:dyDescent="0.2">
      <c r="A1356" t="s">
        <v>6234</v>
      </c>
      <c r="B1356" t="s">
        <v>87</v>
      </c>
      <c r="C1356" t="s">
        <v>243</v>
      </c>
      <c r="D1356" t="s">
        <v>4873</v>
      </c>
      <c r="E1356">
        <v>0</v>
      </c>
      <c r="F1356">
        <v>0</v>
      </c>
      <c r="G1356">
        <v>0</v>
      </c>
      <c r="H1356">
        <v>0</v>
      </c>
      <c r="I1356">
        <v>0</v>
      </c>
      <c r="J1356">
        <v>0</v>
      </c>
      <c r="K1356">
        <v>47</v>
      </c>
      <c r="L1356">
        <v>47</v>
      </c>
      <c r="M1356">
        <v>0</v>
      </c>
      <c r="N1356">
        <v>0</v>
      </c>
    </row>
    <row r="1357" spans="1:14" x14ac:dyDescent="0.2">
      <c r="A1357" t="s">
        <v>6235</v>
      </c>
      <c r="B1357" t="s">
        <v>87</v>
      </c>
      <c r="C1357" t="s">
        <v>244</v>
      </c>
      <c r="D1357" t="s">
        <v>4875</v>
      </c>
      <c r="E1357">
        <v>91</v>
      </c>
      <c r="F1357">
        <v>26</v>
      </c>
      <c r="G1357">
        <v>54</v>
      </c>
      <c r="H1357">
        <v>9</v>
      </c>
      <c r="I1357">
        <v>2</v>
      </c>
      <c r="J1357">
        <v>92</v>
      </c>
      <c r="K1357">
        <v>0</v>
      </c>
      <c r="L1357">
        <v>0</v>
      </c>
      <c r="M1357">
        <v>0</v>
      </c>
      <c r="N1357">
        <v>0</v>
      </c>
    </row>
    <row r="1358" spans="1:14" x14ac:dyDescent="0.2">
      <c r="A1358" t="s">
        <v>6236</v>
      </c>
      <c r="B1358" t="s">
        <v>87</v>
      </c>
      <c r="C1358" t="s">
        <v>244</v>
      </c>
      <c r="D1358" t="s">
        <v>4877</v>
      </c>
      <c r="E1358">
        <v>183</v>
      </c>
      <c r="F1358">
        <v>42</v>
      </c>
      <c r="G1358">
        <v>130</v>
      </c>
      <c r="H1358">
        <v>6</v>
      </c>
      <c r="I1358">
        <v>5</v>
      </c>
      <c r="J1358">
        <v>0</v>
      </c>
      <c r="K1358">
        <v>0</v>
      </c>
      <c r="L1358">
        <v>0</v>
      </c>
      <c r="M1358">
        <v>0</v>
      </c>
      <c r="N1358">
        <v>0</v>
      </c>
    </row>
    <row r="1359" spans="1:14" x14ac:dyDescent="0.2">
      <c r="A1359" t="s">
        <v>6237</v>
      </c>
      <c r="B1359" t="s">
        <v>87</v>
      </c>
      <c r="C1359" t="s">
        <v>244</v>
      </c>
      <c r="D1359" t="s">
        <v>4879</v>
      </c>
      <c r="E1359">
        <v>90</v>
      </c>
      <c r="F1359">
        <v>15</v>
      </c>
      <c r="G1359">
        <v>75</v>
      </c>
      <c r="H1359">
        <v>0</v>
      </c>
      <c r="I1359">
        <v>0</v>
      </c>
      <c r="J1359">
        <v>93</v>
      </c>
      <c r="K1359">
        <v>0</v>
      </c>
      <c r="L1359">
        <v>0</v>
      </c>
      <c r="M1359">
        <v>0</v>
      </c>
      <c r="N1359">
        <v>0</v>
      </c>
    </row>
    <row r="1360" spans="1:14" x14ac:dyDescent="0.2">
      <c r="A1360" t="s">
        <v>6238</v>
      </c>
      <c r="B1360" t="s">
        <v>87</v>
      </c>
      <c r="C1360" t="s">
        <v>244</v>
      </c>
      <c r="D1360" t="s">
        <v>4881</v>
      </c>
      <c r="E1360">
        <v>183</v>
      </c>
      <c r="F1360">
        <v>42</v>
      </c>
      <c r="G1360">
        <v>130</v>
      </c>
      <c r="H1360">
        <v>6</v>
      </c>
      <c r="I1360">
        <v>5</v>
      </c>
      <c r="J1360">
        <v>0</v>
      </c>
      <c r="K1360">
        <v>0</v>
      </c>
      <c r="L1360">
        <v>0</v>
      </c>
      <c r="M1360">
        <v>0</v>
      </c>
      <c r="N1360">
        <v>0</v>
      </c>
    </row>
    <row r="1361" spans="1:14" x14ac:dyDescent="0.2">
      <c r="A1361" t="s">
        <v>6239</v>
      </c>
      <c r="B1361" t="s">
        <v>87</v>
      </c>
      <c r="C1361" t="s">
        <v>244</v>
      </c>
      <c r="D1361" t="s">
        <v>4883</v>
      </c>
      <c r="E1361">
        <v>91</v>
      </c>
      <c r="F1361">
        <v>26</v>
      </c>
      <c r="G1361">
        <v>54</v>
      </c>
      <c r="H1361">
        <v>6</v>
      </c>
      <c r="I1361">
        <v>5</v>
      </c>
      <c r="J1361">
        <v>92</v>
      </c>
      <c r="K1361">
        <v>0</v>
      </c>
      <c r="L1361">
        <v>0</v>
      </c>
      <c r="M1361">
        <v>0</v>
      </c>
      <c r="N1361">
        <v>0</v>
      </c>
    </row>
    <row r="1362" spans="1:14" x14ac:dyDescent="0.2">
      <c r="A1362" t="s">
        <v>6240</v>
      </c>
      <c r="B1362" t="s">
        <v>87</v>
      </c>
      <c r="C1362" t="s">
        <v>244</v>
      </c>
      <c r="D1362" t="s">
        <v>4885</v>
      </c>
      <c r="E1362">
        <v>92</v>
      </c>
      <c r="F1362">
        <v>18</v>
      </c>
      <c r="G1362">
        <v>74</v>
      </c>
      <c r="H1362">
        <v>0</v>
      </c>
      <c r="I1362">
        <v>0</v>
      </c>
      <c r="J1362">
        <v>91</v>
      </c>
      <c r="K1362">
        <v>0</v>
      </c>
      <c r="L1362">
        <v>0</v>
      </c>
      <c r="M1362">
        <v>0</v>
      </c>
      <c r="N1362">
        <v>0</v>
      </c>
    </row>
    <row r="1363" spans="1:14" x14ac:dyDescent="0.2">
      <c r="A1363" t="s">
        <v>6241</v>
      </c>
      <c r="B1363" t="s">
        <v>87</v>
      </c>
      <c r="C1363" t="s">
        <v>244</v>
      </c>
      <c r="D1363" t="s">
        <v>4887</v>
      </c>
      <c r="E1363">
        <v>91</v>
      </c>
      <c r="F1363">
        <v>26</v>
      </c>
      <c r="G1363">
        <v>54</v>
      </c>
      <c r="H1363">
        <v>9</v>
      </c>
      <c r="I1363">
        <v>2</v>
      </c>
      <c r="J1363">
        <v>92</v>
      </c>
      <c r="K1363">
        <v>0</v>
      </c>
      <c r="L1363">
        <v>0</v>
      </c>
      <c r="M1363">
        <v>0</v>
      </c>
      <c r="N1363">
        <v>0</v>
      </c>
    </row>
    <row r="1364" spans="1:14" x14ac:dyDescent="0.2">
      <c r="A1364" t="s">
        <v>6242</v>
      </c>
      <c r="B1364" t="s">
        <v>87</v>
      </c>
      <c r="C1364" t="s">
        <v>244</v>
      </c>
      <c r="D1364" t="s">
        <v>4889</v>
      </c>
      <c r="E1364">
        <v>91</v>
      </c>
      <c r="F1364">
        <v>15</v>
      </c>
      <c r="G1364">
        <v>76</v>
      </c>
      <c r="H1364">
        <v>0</v>
      </c>
      <c r="I1364">
        <v>0</v>
      </c>
      <c r="J1364">
        <v>92</v>
      </c>
      <c r="K1364">
        <v>0</v>
      </c>
      <c r="L1364">
        <v>0</v>
      </c>
      <c r="M1364">
        <v>0</v>
      </c>
      <c r="N1364">
        <v>0</v>
      </c>
    </row>
    <row r="1365" spans="1:14" x14ac:dyDescent="0.2">
      <c r="A1365" t="s">
        <v>6243</v>
      </c>
      <c r="B1365" t="s">
        <v>87</v>
      </c>
      <c r="C1365" t="s">
        <v>244</v>
      </c>
      <c r="D1365" t="s">
        <v>4871</v>
      </c>
      <c r="E1365">
        <v>0</v>
      </c>
      <c r="F1365">
        <v>0</v>
      </c>
      <c r="G1365">
        <v>0</v>
      </c>
      <c r="H1365">
        <v>0</v>
      </c>
      <c r="I1365">
        <v>0</v>
      </c>
      <c r="J1365">
        <v>0</v>
      </c>
      <c r="K1365">
        <v>118</v>
      </c>
      <c r="L1365">
        <v>114</v>
      </c>
      <c r="M1365">
        <v>4</v>
      </c>
      <c r="N1365">
        <v>0</v>
      </c>
    </row>
    <row r="1366" spans="1:14" x14ac:dyDescent="0.2">
      <c r="A1366" t="s">
        <v>6244</v>
      </c>
      <c r="B1366" t="s">
        <v>87</v>
      </c>
      <c r="C1366" t="s">
        <v>244</v>
      </c>
      <c r="D1366" t="s">
        <v>4873</v>
      </c>
      <c r="E1366">
        <v>0</v>
      </c>
      <c r="F1366">
        <v>0</v>
      </c>
      <c r="G1366">
        <v>0</v>
      </c>
      <c r="H1366">
        <v>0</v>
      </c>
      <c r="I1366">
        <v>0</v>
      </c>
      <c r="J1366">
        <v>0</v>
      </c>
      <c r="K1366">
        <v>90</v>
      </c>
      <c r="L1366">
        <v>90</v>
      </c>
      <c r="M1366">
        <v>0</v>
      </c>
      <c r="N1366">
        <v>0</v>
      </c>
    </row>
    <row r="1367" spans="1:14" x14ac:dyDescent="0.2">
      <c r="A1367" t="s">
        <v>6245</v>
      </c>
      <c r="B1367" t="s">
        <v>87</v>
      </c>
      <c r="C1367" t="s">
        <v>245</v>
      </c>
      <c r="D1367" t="s">
        <v>4875</v>
      </c>
      <c r="E1367">
        <v>12</v>
      </c>
      <c r="F1367">
        <v>1</v>
      </c>
      <c r="G1367">
        <v>11</v>
      </c>
      <c r="H1367">
        <v>0</v>
      </c>
      <c r="I1367">
        <v>0</v>
      </c>
      <c r="J1367">
        <v>43</v>
      </c>
      <c r="K1367">
        <v>0</v>
      </c>
      <c r="L1367">
        <v>0</v>
      </c>
      <c r="M1367">
        <v>0</v>
      </c>
      <c r="N1367">
        <v>0</v>
      </c>
    </row>
    <row r="1368" spans="1:14" x14ac:dyDescent="0.2">
      <c r="A1368" t="s">
        <v>6246</v>
      </c>
      <c r="B1368" t="s">
        <v>87</v>
      </c>
      <c r="C1368" t="s">
        <v>245</v>
      </c>
      <c r="D1368" t="s">
        <v>4877</v>
      </c>
      <c r="E1368">
        <v>55</v>
      </c>
      <c r="F1368">
        <v>9</v>
      </c>
      <c r="G1368">
        <v>45</v>
      </c>
      <c r="H1368">
        <v>1</v>
      </c>
      <c r="I1368">
        <v>0</v>
      </c>
      <c r="J1368">
        <v>0</v>
      </c>
      <c r="K1368">
        <v>0</v>
      </c>
      <c r="L1368">
        <v>0</v>
      </c>
      <c r="M1368">
        <v>0</v>
      </c>
      <c r="N1368">
        <v>0</v>
      </c>
    </row>
    <row r="1369" spans="1:14" x14ac:dyDescent="0.2">
      <c r="A1369" t="s">
        <v>6247</v>
      </c>
      <c r="B1369" t="s">
        <v>87</v>
      </c>
      <c r="C1369" t="s">
        <v>245</v>
      </c>
      <c r="D1369" t="s">
        <v>4879</v>
      </c>
      <c r="E1369">
        <v>42</v>
      </c>
      <c r="F1369">
        <v>7</v>
      </c>
      <c r="G1369">
        <v>35</v>
      </c>
      <c r="H1369">
        <v>0</v>
      </c>
      <c r="I1369">
        <v>0</v>
      </c>
      <c r="J1369">
        <v>13</v>
      </c>
      <c r="K1369">
        <v>0</v>
      </c>
      <c r="L1369">
        <v>0</v>
      </c>
      <c r="M1369">
        <v>0</v>
      </c>
      <c r="N1369">
        <v>0</v>
      </c>
    </row>
    <row r="1370" spans="1:14" x14ac:dyDescent="0.2">
      <c r="A1370" t="s">
        <v>6248</v>
      </c>
      <c r="B1370" t="s">
        <v>87</v>
      </c>
      <c r="C1370" t="s">
        <v>245</v>
      </c>
      <c r="D1370" t="s">
        <v>4881</v>
      </c>
      <c r="E1370">
        <v>55</v>
      </c>
      <c r="F1370">
        <v>9</v>
      </c>
      <c r="G1370">
        <v>45</v>
      </c>
      <c r="H1370">
        <v>1</v>
      </c>
      <c r="I1370">
        <v>0</v>
      </c>
      <c r="J1370">
        <v>0</v>
      </c>
      <c r="K1370">
        <v>0</v>
      </c>
      <c r="L1370">
        <v>0</v>
      </c>
      <c r="M1370">
        <v>0</v>
      </c>
      <c r="N1370">
        <v>0</v>
      </c>
    </row>
    <row r="1371" spans="1:14" x14ac:dyDescent="0.2">
      <c r="A1371" t="s">
        <v>6249</v>
      </c>
      <c r="B1371" t="s">
        <v>87</v>
      </c>
      <c r="C1371" t="s">
        <v>245</v>
      </c>
      <c r="D1371" t="s">
        <v>4883</v>
      </c>
      <c r="E1371">
        <v>12</v>
      </c>
      <c r="F1371">
        <v>1</v>
      </c>
      <c r="G1371">
        <v>11</v>
      </c>
      <c r="H1371">
        <v>0</v>
      </c>
      <c r="I1371">
        <v>0</v>
      </c>
      <c r="J1371">
        <v>43</v>
      </c>
      <c r="K1371">
        <v>0</v>
      </c>
      <c r="L1371">
        <v>0</v>
      </c>
      <c r="M1371">
        <v>0</v>
      </c>
      <c r="N1371">
        <v>0</v>
      </c>
    </row>
    <row r="1372" spans="1:14" x14ac:dyDescent="0.2">
      <c r="A1372" t="s">
        <v>6250</v>
      </c>
      <c r="B1372" t="s">
        <v>87</v>
      </c>
      <c r="C1372" t="s">
        <v>245</v>
      </c>
      <c r="D1372" t="s">
        <v>4885</v>
      </c>
      <c r="E1372">
        <v>43</v>
      </c>
      <c r="F1372">
        <v>12</v>
      </c>
      <c r="G1372">
        <v>31</v>
      </c>
      <c r="H1372">
        <v>0</v>
      </c>
      <c r="I1372">
        <v>0</v>
      </c>
      <c r="J1372">
        <v>12</v>
      </c>
      <c r="K1372">
        <v>0</v>
      </c>
      <c r="L1372">
        <v>0</v>
      </c>
      <c r="M1372">
        <v>0</v>
      </c>
      <c r="N1372">
        <v>0</v>
      </c>
    </row>
    <row r="1373" spans="1:14" x14ac:dyDescent="0.2">
      <c r="A1373" t="s">
        <v>6251</v>
      </c>
      <c r="B1373" t="s">
        <v>87</v>
      </c>
      <c r="C1373" t="s">
        <v>245</v>
      </c>
      <c r="D1373" t="s">
        <v>4887</v>
      </c>
      <c r="E1373">
        <v>12</v>
      </c>
      <c r="F1373">
        <v>1</v>
      </c>
      <c r="G1373">
        <v>10</v>
      </c>
      <c r="H1373">
        <v>1</v>
      </c>
      <c r="I1373">
        <v>0</v>
      </c>
      <c r="J1373">
        <v>43</v>
      </c>
      <c r="K1373">
        <v>0</v>
      </c>
      <c r="L1373">
        <v>0</v>
      </c>
      <c r="M1373">
        <v>0</v>
      </c>
      <c r="N1373">
        <v>0</v>
      </c>
    </row>
    <row r="1374" spans="1:14" x14ac:dyDescent="0.2">
      <c r="A1374" t="s">
        <v>6252</v>
      </c>
      <c r="B1374" t="s">
        <v>87</v>
      </c>
      <c r="C1374" t="s">
        <v>245</v>
      </c>
      <c r="D1374" t="s">
        <v>4889</v>
      </c>
      <c r="E1374">
        <v>43</v>
      </c>
      <c r="F1374">
        <v>8</v>
      </c>
      <c r="G1374">
        <v>35</v>
      </c>
      <c r="H1374">
        <v>0</v>
      </c>
      <c r="I1374">
        <v>0</v>
      </c>
      <c r="J1374">
        <v>12</v>
      </c>
      <c r="K1374">
        <v>0</v>
      </c>
      <c r="L1374">
        <v>0</v>
      </c>
      <c r="M1374">
        <v>0</v>
      </c>
      <c r="N1374">
        <v>0</v>
      </c>
    </row>
    <row r="1375" spans="1:14" x14ac:dyDescent="0.2">
      <c r="A1375" t="s">
        <v>6253</v>
      </c>
      <c r="B1375" t="s">
        <v>87</v>
      </c>
      <c r="C1375" t="s">
        <v>245</v>
      </c>
      <c r="D1375" t="s">
        <v>4871</v>
      </c>
      <c r="E1375">
        <v>0</v>
      </c>
      <c r="F1375">
        <v>0</v>
      </c>
      <c r="G1375">
        <v>0</v>
      </c>
      <c r="H1375">
        <v>0</v>
      </c>
      <c r="I1375">
        <v>0</v>
      </c>
      <c r="J1375">
        <v>0</v>
      </c>
      <c r="K1375">
        <v>37</v>
      </c>
      <c r="L1375">
        <v>37</v>
      </c>
      <c r="M1375">
        <v>0</v>
      </c>
      <c r="N1375">
        <v>0</v>
      </c>
    </row>
    <row r="1376" spans="1:14" x14ac:dyDescent="0.2">
      <c r="A1376" t="s">
        <v>6254</v>
      </c>
      <c r="B1376" t="s">
        <v>87</v>
      </c>
      <c r="C1376" t="s">
        <v>245</v>
      </c>
      <c r="D1376" t="s">
        <v>4873</v>
      </c>
      <c r="E1376">
        <v>0</v>
      </c>
      <c r="F1376">
        <v>0</v>
      </c>
      <c r="G1376">
        <v>0</v>
      </c>
      <c r="H1376">
        <v>0</v>
      </c>
      <c r="I1376">
        <v>0</v>
      </c>
      <c r="J1376">
        <v>0</v>
      </c>
      <c r="K1376">
        <v>30</v>
      </c>
      <c r="L1376">
        <v>30</v>
      </c>
      <c r="M1376">
        <v>0</v>
      </c>
      <c r="N1376">
        <v>0</v>
      </c>
    </row>
    <row r="1377" spans="1:14" x14ac:dyDescent="0.2">
      <c r="A1377" t="s">
        <v>6255</v>
      </c>
      <c r="B1377" t="s">
        <v>87</v>
      </c>
      <c r="C1377" t="s">
        <v>246</v>
      </c>
      <c r="D1377" t="s">
        <v>4875</v>
      </c>
      <c r="E1377">
        <v>59</v>
      </c>
      <c r="F1377">
        <v>10</v>
      </c>
      <c r="G1377">
        <v>45</v>
      </c>
      <c r="H1377">
        <v>3</v>
      </c>
      <c r="I1377">
        <v>1</v>
      </c>
      <c r="J1377">
        <v>90</v>
      </c>
      <c r="K1377">
        <v>0</v>
      </c>
      <c r="L1377">
        <v>0</v>
      </c>
      <c r="M1377">
        <v>0</v>
      </c>
      <c r="N1377">
        <v>0</v>
      </c>
    </row>
    <row r="1378" spans="1:14" x14ac:dyDescent="0.2">
      <c r="A1378" t="s">
        <v>6256</v>
      </c>
      <c r="B1378" t="s">
        <v>87</v>
      </c>
      <c r="C1378" t="s">
        <v>246</v>
      </c>
      <c r="D1378" t="s">
        <v>4877</v>
      </c>
      <c r="E1378">
        <v>149</v>
      </c>
      <c r="F1378">
        <v>28</v>
      </c>
      <c r="G1378">
        <v>115</v>
      </c>
      <c r="H1378">
        <v>4</v>
      </c>
      <c r="I1378">
        <v>2</v>
      </c>
      <c r="J1378">
        <v>0</v>
      </c>
      <c r="K1378">
        <v>0</v>
      </c>
      <c r="L1378">
        <v>0</v>
      </c>
      <c r="M1378">
        <v>0</v>
      </c>
      <c r="N1378">
        <v>0</v>
      </c>
    </row>
    <row r="1379" spans="1:14" x14ac:dyDescent="0.2">
      <c r="A1379" t="s">
        <v>6257</v>
      </c>
      <c r="B1379" t="s">
        <v>87</v>
      </c>
      <c r="C1379" t="s">
        <v>246</v>
      </c>
      <c r="D1379" t="s">
        <v>4879</v>
      </c>
      <c r="E1379">
        <v>88</v>
      </c>
      <c r="F1379">
        <v>18</v>
      </c>
      <c r="G1379">
        <v>70</v>
      </c>
      <c r="H1379">
        <v>0</v>
      </c>
      <c r="I1379">
        <v>0</v>
      </c>
      <c r="J1379">
        <v>61</v>
      </c>
      <c r="K1379">
        <v>0</v>
      </c>
      <c r="L1379">
        <v>0</v>
      </c>
      <c r="M1379">
        <v>0</v>
      </c>
      <c r="N1379">
        <v>0</v>
      </c>
    </row>
    <row r="1380" spans="1:14" x14ac:dyDescent="0.2">
      <c r="A1380" t="s">
        <v>6258</v>
      </c>
      <c r="B1380" t="s">
        <v>87</v>
      </c>
      <c r="C1380" t="s">
        <v>246</v>
      </c>
      <c r="D1380" t="s">
        <v>4881</v>
      </c>
      <c r="E1380">
        <v>149</v>
      </c>
      <c r="F1380">
        <v>28</v>
      </c>
      <c r="G1380">
        <v>115</v>
      </c>
      <c r="H1380">
        <v>4</v>
      </c>
      <c r="I1380">
        <v>2</v>
      </c>
      <c r="J1380">
        <v>0</v>
      </c>
      <c r="K1380">
        <v>0</v>
      </c>
      <c r="L1380">
        <v>0</v>
      </c>
      <c r="M1380">
        <v>0</v>
      </c>
      <c r="N1380">
        <v>0</v>
      </c>
    </row>
    <row r="1381" spans="1:14" x14ac:dyDescent="0.2">
      <c r="A1381" t="s">
        <v>6259</v>
      </c>
      <c r="B1381" t="s">
        <v>87</v>
      </c>
      <c r="C1381" t="s">
        <v>246</v>
      </c>
      <c r="D1381" t="s">
        <v>4883</v>
      </c>
      <c r="E1381">
        <v>59</v>
      </c>
      <c r="F1381">
        <v>9</v>
      </c>
      <c r="G1381">
        <v>44</v>
      </c>
      <c r="H1381">
        <v>4</v>
      </c>
      <c r="I1381">
        <v>2</v>
      </c>
      <c r="J1381">
        <v>90</v>
      </c>
      <c r="K1381">
        <v>0</v>
      </c>
      <c r="L1381">
        <v>0</v>
      </c>
      <c r="M1381">
        <v>0</v>
      </c>
      <c r="N1381">
        <v>0</v>
      </c>
    </row>
    <row r="1382" spans="1:14" x14ac:dyDescent="0.2">
      <c r="A1382" t="s">
        <v>6260</v>
      </c>
      <c r="B1382" t="s">
        <v>87</v>
      </c>
      <c r="C1382" t="s">
        <v>246</v>
      </c>
      <c r="D1382" t="s">
        <v>4885</v>
      </c>
      <c r="E1382">
        <v>90</v>
      </c>
      <c r="F1382">
        <v>19</v>
      </c>
      <c r="G1382">
        <v>71</v>
      </c>
      <c r="H1382">
        <v>0</v>
      </c>
      <c r="I1382">
        <v>0</v>
      </c>
      <c r="J1382">
        <v>59</v>
      </c>
      <c r="K1382">
        <v>0</v>
      </c>
      <c r="L1382">
        <v>0</v>
      </c>
      <c r="M1382">
        <v>0</v>
      </c>
      <c r="N1382">
        <v>0</v>
      </c>
    </row>
    <row r="1383" spans="1:14" x14ac:dyDescent="0.2">
      <c r="A1383" t="s">
        <v>6261</v>
      </c>
      <c r="B1383" t="s">
        <v>87</v>
      </c>
      <c r="C1383" t="s">
        <v>246</v>
      </c>
      <c r="D1383" t="s">
        <v>4887</v>
      </c>
      <c r="E1383">
        <v>59</v>
      </c>
      <c r="F1383">
        <v>9</v>
      </c>
      <c r="G1383">
        <v>45</v>
      </c>
      <c r="H1383">
        <v>4</v>
      </c>
      <c r="I1383">
        <v>1</v>
      </c>
      <c r="J1383">
        <v>90</v>
      </c>
      <c r="K1383">
        <v>0</v>
      </c>
      <c r="L1383">
        <v>0</v>
      </c>
      <c r="M1383">
        <v>0</v>
      </c>
      <c r="N1383">
        <v>0</v>
      </c>
    </row>
    <row r="1384" spans="1:14" x14ac:dyDescent="0.2">
      <c r="A1384" t="s">
        <v>6262</v>
      </c>
      <c r="B1384" t="s">
        <v>87</v>
      </c>
      <c r="C1384" t="s">
        <v>246</v>
      </c>
      <c r="D1384" t="s">
        <v>4889</v>
      </c>
      <c r="E1384">
        <v>89</v>
      </c>
      <c r="F1384">
        <v>18</v>
      </c>
      <c r="G1384">
        <v>71</v>
      </c>
      <c r="H1384">
        <v>0</v>
      </c>
      <c r="I1384">
        <v>0</v>
      </c>
      <c r="J1384">
        <v>60</v>
      </c>
      <c r="K1384">
        <v>0</v>
      </c>
      <c r="L1384">
        <v>0</v>
      </c>
      <c r="M1384">
        <v>0</v>
      </c>
      <c r="N1384">
        <v>0</v>
      </c>
    </row>
    <row r="1385" spans="1:14" x14ac:dyDescent="0.2">
      <c r="A1385" t="s">
        <v>6263</v>
      </c>
      <c r="B1385" t="s">
        <v>87</v>
      </c>
      <c r="C1385" t="s">
        <v>246</v>
      </c>
      <c r="D1385" t="s">
        <v>4871</v>
      </c>
      <c r="E1385">
        <v>0</v>
      </c>
      <c r="F1385">
        <v>0</v>
      </c>
      <c r="G1385">
        <v>0</v>
      </c>
      <c r="H1385">
        <v>0</v>
      </c>
      <c r="I1385">
        <v>0</v>
      </c>
      <c r="J1385">
        <v>0</v>
      </c>
      <c r="K1385">
        <v>104</v>
      </c>
      <c r="L1385">
        <v>101</v>
      </c>
      <c r="M1385">
        <v>3</v>
      </c>
      <c r="N1385">
        <v>0</v>
      </c>
    </row>
    <row r="1386" spans="1:14" x14ac:dyDescent="0.2">
      <c r="A1386" t="s">
        <v>6264</v>
      </c>
      <c r="B1386" t="s">
        <v>87</v>
      </c>
      <c r="C1386" t="s">
        <v>246</v>
      </c>
      <c r="D1386" t="s">
        <v>4873</v>
      </c>
      <c r="E1386">
        <v>0</v>
      </c>
      <c r="F1386">
        <v>0</v>
      </c>
      <c r="G1386">
        <v>0</v>
      </c>
      <c r="H1386">
        <v>0</v>
      </c>
      <c r="I1386">
        <v>0</v>
      </c>
      <c r="J1386">
        <v>0</v>
      </c>
      <c r="K1386">
        <v>92</v>
      </c>
      <c r="L1386">
        <v>90</v>
      </c>
      <c r="M1386">
        <v>2</v>
      </c>
      <c r="N1386">
        <v>0</v>
      </c>
    </row>
    <row r="1387" spans="1:14" x14ac:dyDescent="0.2">
      <c r="A1387" t="s">
        <v>6265</v>
      </c>
      <c r="B1387" t="s">
        <v>87</v>
      </c>
      <c r="C1387" t="s">
        <v>247</v>
      </c>
      <c r="D1387" t="s">
        <v>4875</v>
      </c>
      <c r="E1387">
        <v>135</v>
      </c>
      <c r="F1387">
        <v>34</v>
      </c>
      <c r="G1387">
        <v>95</v>
      </c>
      <c r="H1387">
        <v>4</v>
      </c>
      <c r="I1387">
        <v>2</v>
      </c>
      <c r="J1387">
        <v>189</v>
      </c>
      <c r="K1387">
        <v>0</v>
      </c>
      <c r="L1387">
        <v>0</v>
      </c>
      <c r="M1387">
        <v>0</v>
      </c>
      <c r="N1387">
        <v>0</v>
      </c>
    </row>
    <row r="1388" spans="1:14" x14ac:dyDescent="0.2">
      <c r="A1388" t="s">
        <v>6266</v>
      </c>
      <c r="B1388" t="s">
        <v>87</v>
      </c>
      <c r="C1388" t="s">
        <v>247</v>
      </c>
      <c r="D1388" t="s">
        <v>4877</v>
      </c>
      <c r="E1388">
        <v>324</v>
      </c>
      <c r="F1388">
        <v>61</v>
      </c>
      <c r="G1388">
        <v>250</v>
      </c>
      <c r="H1388">
        <v>6</v>
      </c>
      <c r="I1388">
        <v>7</v>
      </c>
      <c r="J1388">
        <v>0</v>
      </c>
      <c r="K1388">
        <v>0</v>
      </c>
      <c r="L1388">
        <v>0</v>
      </c>
      <c r="M1388">
        <v>0</v>
      </c>
      <c r="N1388">
        <v>0</v>
      </c>
    </row>
    <row r="1389" spans="1:14" x14ac:dyDescent="0.2">
      <c r="A1389" t="s">
        <v>6267</v>
      </c>
      <c r="B1389" t="s">
        <v>87</v>
      </c>
      <c r="C1389" t="s">
        <v>247</v>
      </c>
      <c r="D1389" t="s">
        <v>4879</v>
      </c>
      <c r="E1389">
        <v>189</v>
      </c>
      <c r="F1389">
        <v>35</v>
      </c>
      <c r="G1389">
        <v>154</v>
      </c>
      <c r="H1389">
        <v>0</v>
      </c>
      <c r="I1389">
        <v>0</v>
      </c>
      <c r="J1389">
        <v>135</v>
      </c>
      <c r="K1389">
        <v>0</v>
      </c>
      <c r="L1389">
        <v>0</v>
      </c>
      <c r="M1389">
        <v>0</v>
      </c>
      <c r="N1389">
        <v>0</v>
      </c>
    </row>
    <row r="1390" spans="1:14" x14ac:dyDescent="0.2">
      <c r="A1390" t="s">
        <v>6268</v>
      </c>
      <c r="B1390" t="s">
        <v>87</v>
      </c>
      <c r="C1390" t="s">
        <v>247</v>
      </c>
      <c r="D1390" t="s">
        <v>4881</v>
      </c>
      <c r="E1390">
        <v>324</v>
      </c>
      <c r="F1390">
        <v>59</v>
      </c>
      <c r="G1390">
        <v>252</v>
      </c>
      <c r="H1390">
        <v>6</v>
      </c>
      <c r="I1390">
        <v>7</v>
      </c>
      <c r="J1390">
        <v>0</v>
      </c>
      <c r="K1390">
        <v>0</v>
      </c>
      <c r="L1390">
        <v>0</v>
      </c>
      <c r="M1390">
        <v>0</v>
      </c>
      <c r="N1390">
        <v>0</v>
      </c>
    </row>
    <row r="1391" spans="1:14" x14ac:dyDescent="0.2">
      <c r="A1391" t="s">
        <v>6269</v>
      </c>
      <c r="B1391" t="s">
        <v>87</v>
      </c>
      <c r="C1391" t="s">
        <v>247</v>
      </c>
      <c r="D1391" t="s">
        <v>4883</v>
      </c>
      <c r="E1391">
        <v>135</v>
      </c>
      <c r="F1391">
        <v>31</v>
      </c>
      <c r="G1391">
        <v>90</v>
      </c>
      <c r="H1391">
        <v>7</v>
      </c>
      <c r="I1391">
        <v>7</v>
      </c>
      <c r="J1391">
        <v>189</v>
      </c>
      <c r="K1391">
        <v>0</v>
      </c>
      <c r="L1391">
        <v>0</v>
      </c>
      <c r="M1391">
        <v>0</v>
      </c>
      <c r="N1391">
        <v>0</v>
      </c>
    </row>
    <row r="1392" spans="1:14" x14ac:dyDescent="0.2">
      <c r="A1392" t="s">
        <v>6270</v>
      </c>
      <c r="B1392" t="s">
        <v>87</v>
      </c>
      <c r="C1392" t="s">
        <v>247</v>
      </c>
      <c r="D1392" t="s">
        <v>4885</v>
      </c>
      <c r="E1392">
        <v>189</v>
      </c>
      <c r="F1392">
        <v>54</v>
      </c>
      <c r="G1392">
        <v>135</v>
      </c>
      <c r="H1392">
        <v>0</v>
      </c>
      <c r="I1392">
        <v>0</v>
      </c>
      <c r="J1392">
        <v>135</v>
      </c>
      <c r="K1392">
        <v>0</v>
      </c>
      <c r="L1392">
        <v>0</v>
      </c>
      <c r="M1392">
        <v>0</v>
      </c>
      <c r="N1392">
        <v>0</v>
      </c>
    </row>
    <row r="1393" spans="1:14" x14ac:dyDescent="0.2">
      <c r="A1393" t="s">
        <v>6271</v>
      </c>
      <c r="B1393" t="s">
        <v>87</v>
      </c>
      <c r="C1393" t="s">
        <v>247</v>
      </c>
      <c r="D1393" t="s">
        <v>4887</v>
      </c>
      <c r="E1393">
        <v>135</v>
      </c>
      <c r="F1393">
        <v>25</v>
      </c>
      <c r="G1393">
        <v>100</v>
      </c>
      <c r="H1393">
        <v>9</v>
      </c>
      <c r="I1393">
        <v>1</v>
      </c>
      <c r="J1393">
        <v>189</v>
      </c>
      <c r="K1393">
        <v>0</v>
      </c>
      <c r="L1393">
        <v>0</v>
      </c>
      <c r="M1393">
        <v>0</v>
      </c>
      <c r="N1393">
        <v>0</v>
      </c>
    </row>
    <row r="1394" spans="1:14" x14ac:dyDescent="0.2">
      <c r="A1394" t="s">
        <v>6272</v>
      </c>
      <c r="B1394" t="s">
        <v>87</v>
      </c>
      <c r="C1394" t="s">
        <v>247</v>
      </c>
      <c r="D1394" t="s">
        <v>4889</v>
      </c>
      <c r="E1394">
        <v>189</v>
      </c>
      <c r="F1394">
        <v>35</v>
      </c>
      <c r="G1394">
        <v>154</v>
      </c>
      <c r="H1394">
        <v>0</v>
      </c>
      <c r="I1394">
        <v>0</v>
      </c>
      <c r="J1394">
        <v>135</v>
      </c>
      <c r="K1394">
        <v>0</v>
      </c>
      <c r="L1394">
        <v>0</v>
      </c>
      <c r="M1394">
        <v>0</v>
      </c>
      <c r="N1394">
        <v>0</v>
      </c>
    </row>
    <row r="1395" spans="1:14" x14ac:dyDescent="0.2">
      <c r="A1395" t="s">
        <v>6273</v>
      </c>
      <c r="B1395" t="s">
        <v>87</v>
      </c>
      <c r="C1395" t="s">
        <v>247</v>
      </c>
      <c r="D1395" t="s">
        <v>4871</v>
      </c>
      <c r="E1395">
        <v>0</v>
      </c>
      <c r="F1395">
        <v>0</v>
      </c>
      <c r="G1395">
        <v>0</v>
      </c>
      <c r="H1395">
        <v>0</v>
      </c>
      <c r="I1395">
        <v>0</v>
      </c>
      <c r="J1395">
        <v>0</v>
      </c>
      <c r="K1395">
        <v>190</v>
      </c>
      <c r="L1395">
        <v>184</v>
      </c>
      <c r="M1395">
        <v>2</v>
      </c>
      <c r="N1395">
        <v>4</v>
      </c>
    </row>
    <row r="1396" spans="1:14" x14ac:dyDescent="0.2">
      <c r="A1396" t="s">
        <v>6274</v>
      </c>
      <c r="B1396" t="s">
        <v>87</v>
      </c>
      <c r="C1396" t="s">
        <v>247</v>
      </c>
      <c r="D1396" t="s">
        <v>4873</v>
      </c>
      <c r="E1396">
        <v>0</v>
      </c>
      <c r="F1396">
        <v>0</v>
      </c>
      <c r="G1396">
        <v>0</v>
      </c>
      <c r="H1396">
        <v>0</v>
      </c>
      <c r="I1396">
        <v>0</v>
      </c>
      <c r="J1396">
        <v>0</v>
      </c>
      <c r="K1396">
        <v>144</v>
      </c>
      <c r="L1396">
        <v>141</v>
      </c>
      <c r="M1396">
        <v>2</v>
      </c>
      <c r="N1396">
        <v>1</v>
      </c>
    </row>
    <row r="1397" spans="1:14" x14ac:dyDescent="0.2">
      <c r="A1397" t="s">
        <v>6275</v>
      </c>
      <c r="B1397" t="s">
        <v>87</v>
      </c>
      <c r="C1397" t="s">
        <v>248</v>
      </c>
      <c r="D1397" t="s">
        <v>4875</v>
      </c>
      <c r="E1397">
        <v>21</v>
      </c>
      <c r="F1397">
        <v>7</v>
      </c>
      <c r="G1397">
        <v>12</v>
      </c>
      <c r="H1397">
        <v>2</v>
      </c>
      <c r="I1397">
        <v>0</v>
      </c>
      <c r="J1397">
        <v>25</v>
      </c>
      <c r="K1397">
        <v>0</v>
      </c>
      <c r="L1397">
        <v>0</v>
      </c>
      <c r="M1397">
        <v>0</v>
      </c>
      <c r="N1397">
        <v>0</v>
      </c>
    </row>
    <row r="1398" spans="1:14" x14ac:dyDescent="0.2">
      <c r="A1398" t="s">
        <v>6276</v>
      </c>
      <c r="B1398" t="s">
        <v>87</v>
      </c>
      <c r="C1398" t="s">
        <v>248</v>
      </c>
      <c r="D1398" t="s">
        <v>4877</v>
      </c>
      <c r="E1398">
        <v>46</v>
      </c>
      <c r="F1398">
        <v>16</v>
      </c>
      <c r="G1398">
        <v>27</v>
      </c>
      <c r="H1398">
        <v>2</v>
      </c>
      <c r="I1398">
        <v>1</v>
      </c>
      <c r="J1398">
        <v>0</v>
      </c>
      <c r="K1398">
        <v>0</v>
      </c>
      <c r="L1398">
        <v>0</v>
      </c>
      <c r="M1398">
        <v>0</v>
      </c>
      <c r="N1398">
        <v>0</v>
      </c>
    </row>
    <row r="1399" spans="1:14" x14ac:dyDescent="0.2">
      <c r="A1399" t="s">
        <v>6277</v>
      </c>
      <c r="B1399" t="s">
        <v>87</v>
      </c>
      <c r="C1399" t="s">
        <v>248</v>
      </c>
      <c r="D1399" t="s">
        <v>4879</v>
      </c>
      <c r="E1399">
        <v>24</v>
      </c>
      <c r="F1399">
        <v>8</v>
      </c>
      <c r="G1399">
        <v>16</v>
      </c>
      <c r="H1399">
        <v>0</v>
      </c>
      <c r="I1399">
        <v>0</v>
      </c>
      <c r="J1399">
        <v>22</v>
      </c>
      <c r="K1399">
        <v>0</v>
      </c>
      <c r="L1399">
        <v>0</v>
      </c>
      <c r="M1399">
        <v>0</v>
      </c>
      <c r="N1399">
        <v>0</v>
      </c>
    </row>
    <row r="1400" spans="1:14" x14ac:dyDescent="0.2">
      <c r="A1400" t="s">
        <v>6278</v>
      </c>
      <c r="B1400" t="s">
        <v>87</v>
      </c>
      <c r="C1400" t="s">
        <v>248</v>
      </c>
      <c r="D1400" t="s">
        <v>4881</v>
      </c>
      <c r="E1400">
        <v>46</v>
      </c>
      <c r="F1400">
        <v>15</v>
      </c>
      <c r="G1400">
        <v>28</v>
      </c>
      <c r="H1400">
        <v>2</v>
      </c>
      <c r="I1400">
        <v>1</v>
      </c>
      <c r="J1400">
        <v>0</v>
      </c>
      <c r="K1400">
        <v>0</v>
      </c>
      <c r="L1400">
        <v>0</v>
      </c>
      <c r="M1400">
        <v>0</v>
      </c>
      <c r="N1400">
        <v>0</v>
      </c>
    </row>
    <row r="1401" spans="1:14" x14ac:dyDescent="0.2">
      <c r="A1401" t="s">
        <v>6279</v>
      </c>
      <c r="B1401" t="s">
        <v>87</v>
      </c>
      <c r="C1401" t="s">
        <v>248</v>
      </c>
      <c r="D1401" t="s">
        <v>4883</v>
      </c>
      <c r="E1401">
        <v>21</v>
      </c>
      <c r="F1401">
        <v>7</v>
      </c>
      <c r="G1401">
        <v>11</v>
      </c>
      <c r="H1401">
        <v>2</v>
      </c>
      <c r="I1401">
        <v>1</v>
      </c>
      <c r="J1401">
        <v>25</v>
      </c>
      <c r="K1401">
        <v>0</v>
      </c>
      <c r="L1401">
        <v>0</v>
      </c>
      <c r="M1401">
        <v>0</v>
      </c>
      <c r="N1401">
        <v>0</v>
      </c>
    </row>
    <row r="1402" spans="1:14" x14ac:dyDescent="0.2">
      <c r="A1402" t="s">
        <v>6280</v>
      </c>
      <c r="B1402" t="s">
        <v>87</v>
      </c>
      <c r="C1402" t="s">
        <v>248</v>
      </c>
      <c r="D1402" t="s">
        <v>4885</v>
      </c>
      <c r="E1402">
        <v>25</v>
      </c>
      <c r="F1402">
        <v>10</v>
      </c>
      <c r="G1402">
        <v>15</v>
      </c>
      <c r="H1402">
        <v>0</v>
      </c>
      <c r="I1402">
        <v>0</v>
      </c>
      <c r="J1402">
        <v>21</v>
      </c>
      <c r="K1402">
        <v>0</v>
      </c>
      <c r="L1402">
        <v>0</v>
      </c>
      <c r="M1402">
        <v>0</v>
      </c>
      <c r="N1402">
        <v>0</v>
      </c>
    </row>
    <row r="1403" spans="1:14" x14ac:dyDescent="0.2">
      <c r="A1403" t="s">
        <v>6281</v>
      </c>
      <c r="B1403" t="s">
        <v>87</v>
      </c>
      <c r="C1403" t="s">
        <v>248</v>
      </c>
      <c r="D1403" t="s">
        <v>4887</v>
      </c>
      <c r="E1403">
        <v>21</v>
      </c>
      <c r="F1403">
        <v>6</v>
      </c>
      <c r="G1403">
        <v>13</v>
      </c>
      <c r="H1403">
        <v>2</v>
      </c>
      <c r="I1403">
        <v>0</v>
      </c>
      <c r="J1403">
        <v>25</v>
      </c>
      <c r="K1403">
        <v>0</v>
      </c>
      <c r="L1403">
        <v>0</v>
      </c>
      <c r="M1403">
        <v>0</v>
      </c>
      <c r="N1403">
        <v>0</v>
      </c>
    </row>
    <row r="1404" spans="1:14" x14ac:dyDescent="0.2">
      <c r="A1404" t="s">
        <v>6282</v>
      </c>
      <c r="B1404" t="s">
        <v>87</v>
      </c>
      <c r="C1404" t="s">
        <v>248</v>
      </c>
      <c r="D1404" t="s">
        <v>4889</v>
      </c>
      <c r="E1404">
        <v>24</v>
      </c>
      <c r="F1404">
        <v>8</v>
      </c>
      <c r="G1404">
        <v>16</v>
      </c>
      <c r="H1404">
        <v>0</v>
      </c>
      <c r="I1404">
        <v>0</v>
      </c>
      <c r="J1404">
        <v>22</v>
      </c>
      <c r="K1404">
        <v>0</v>
      </c>
      <c r="L1404">
        <v>0</v>
      </c>
      <c r="M1404">
        <v>0</v>
      </c>
      <c r="N1404">
        <v>0</v>
      </c>
    </row>
    <row r="1405" spans="1:14" x14ac:dyDescent="0.2">
      <c r="A1405" t="s">
        <v>6283</v>
      </c>
      <c r="B1405" t="s">
        <v>87</v>
      </c>
      <c r="C1405" t="s">
        <v>248</v>
      </c>
      <c r="D1405" t="s">
        <v>4871</v>
      </c>
      <c r="E1405">
        <v>0</v>
      </c>
      <c r="F1405">
        <v>0</v>
      </c>
      <c r="G1405">
        <v>0</v>
      </c>
      <c r="H1405">
        <v>0</v>
      </c>
      <c r="I1405">
        <v>0</v>
      </c>
      <c r="J1405">
        <v>0</v>
      </c>
      <c r="K1405">
        <v>32</v>
      </c>
      <c r="L1405">
        <v>31</v>
      </c>
      <c r="M1405">
        <v>1</v>
      </c>
      <c r="N1405">
        <v>0</v>
      </c>
    </row>
    <row r="1406" spans="1:14" x14ac:dyDescent="0.2">
      <c r="A1406" t="s">
        <v>6284</v>
      </c>
      <c r="B1406" t="s">
        <v>87</v>
      </c>
      <c r="C1406" t="s">
        <v>248</v>
      </c>
      <c r="D1406" t="s">
        <v>4873</v>
      </c>
      <c r="E1406">
        <v>0</v>
      </c>
      <c r="F1406">
        <v>0</v>
      </c>
      <c r="G1406">
        <v>0</v>
      </c>
      <c r="H1406">
        <v>0</v>
      </c>
      <c r="I1406">
        <v>0</v>
      </c>
      <c r="J1406">
        <v>0</v>
      </c>
      <c r="K1406">
        <v>28</v>
      </c>
      <c r="L1406">
        <v>27</v>
      </c>
      <c r="M1406">
        <v>1</v>
      </c>
      <c r="N1406">
        <v>0</v>
      </c>
    </row>
    <row r="1407" spans="1:14" x14ac:dyDescent="0.2">
      <c r="A1407" t="s">
        <v>6285</v>
      </c>
      <c r="B1407" t="s">
        <v>87</v>
      </c>
      <c r="C1407" t="s">
        <v>249</v>
      </c>
      <c r="D1407" t="s">
        <v>4875</v>
      </c>
      <c r="E1407">
        <v>41</v>
      </c>
      <c r="F1407">
        <v>6</v>
      </c>
      <c r="G1407">
        <v>33</v>
      </c>
      <c r="H1407">
        <v>1</v>
      </c>
      <c r="I1407">
        <v>1</v>
      </c>
      <c r="J1407">
        <v>50</v>
      </c>
      <c r="K1407">
        <v>0</v>
      </c>
      <c r="L1407">
        <v>0</v>
      </c>
      <c r="M1407">
        <v>0</v>
      </c>
      <c r="N1407">
        <v>0</v>
      </c>
    </row>
    <row r="1408" spans="1:14" x14ac:dyDescent="0.2">
      <c r="A1408" t="s">
        <v>6286</v>
      </c>
      <c r="B1408" t="s">
        <v>87</v>
      </c>
      <c r="C1408" t="s">
        <v>249</v>
      </c>
      <c r="D1408" t="s">
        <v>4877</v>
      </c>
      <c r="E1408">
        <v>91</v>
      </c>
      <c r="F1408">
        <v>13</v>
      </c>
      <c r="G1408">
        <v>76</v>
      </c>
      <c r="H1408">
        <v>0</v>
      </c>
      <c r="I1408">
        <v>2</v>
      </c>
      <c r="J1408">
        <v>0</v>
      </c>
      <c r="K1408">
        <v>0</v>
      </c>
      <c r="L1408">
        <v>0</v>
      </c>
      <c r="M1408">
        <v>0</v>
      </c>
      <c r="N1408">
        <v>0</v>
      </c>
    </row>
    <row r="1409" spans="1:14" x14ac:dyDescent="0.2">
      <c r="A1409" t="s">
        <v>6287</v>
      </c>
      <c r="B1409" t="s">
        <v>87</v>
      </c>
      <c r="C1409" t="s">
        <v>249</v>
      </c>
      <c r="D1409" t="s">
        <v>4879</v>
      </c>
      <c r="E1409">
        <v>49</v>
      </c>
      <c r="F1409">
        <v>7</v>
      </c>
      <c r="G1409">
        <v>42</v>
      </c>
      <c r="H1409">
        <v>0</v>
      </c>
      <c r="I1409">
        <v>0</v>
      </c>
      <c r="J1409">
        <v>42</v>
      </c>
      <c r="K1409">
        <v>0</v>
      </c>
      <c r="L1409">
        <v>0</v>
      </c>
      <c r="M1409">
        <v>0</v>
      </c>
      <c r="N1409">
        <v>0</v>
      </c>
    </row>
    <row r="1410" spans="1:14" x14ac:dyDescent="0.2">
      <c r="A1410" t="s">
        <v>6288</v>
      </c>
      <c r="B1410" t="s">
        <v>87</v>
      </c>
      <c r="C1410" t="s">
        <v>249</v>
      </c>
      <c r="D1410" t="s">
        <v>4881</v>
      </c>
      <c r="E1410">
        <v>91</v>
      </c>
      <c r="F1410">
        <v>13</v>
      </c>
      <c r="G1410">
        <v>76</v>
      </c>
      <c r="H1410">
        <v>0</v>
      </c>
      <c r="I1410">
        <v>2</v>
      </c>
      <c r="J1410">
        <v>0</v>
      </c>
      <c r="K1410">
        <v>0</v>
      </c>
      <c r="L1410">
        <v>0</v>
      </c>
      <c r="M1410">
        <v>0</v>
      </c>
      <c r="N1410">
        <v>0</v>
      </c>
    </row>
    <row r="1411" spans="1:14" x14ac:dyDescent="0.2">
      <c r="A1411" t="s">
        <v>6289</v>
      </c>
      <c r="B1411" t="s">
        <v>87</v>
      </c>
      <c r="C1411" t="s">
        <v>249</v>
      </c>
      <c r="D1411" t="s">
        <v>4883</v>
      </c>
      <c r="E1411">
        <v>41</v>
      </c>
      <c r="F1411">
        <v>6</v>
      </c>
      <c r="G1411">
        <v>33</v>
      </c>
      <c r="H1411">
        <v>0</v>
      </c>
      <c r="I1411">
        <v>2</v>
      </c>
      <c r="J1411">
        <v>50</v>
      </c>
      <c r="K1411">
        <v>0</v>
      </c>
      <c r="L1411">
        <v>0</v>
      </c>
      <c r="M1411">
        <v>0</v>
      </c>
      <c r="N1411">
        <v>0</v>
      </c>
    </row>
    <row r="1412" spans="1:14" x14ac:dyDescent="0.2">
      <c r="A1412" t="s">
        <v>6290</v>
      </c>
      <c r="B1412" t="s">
        <v>87</v>
      </c>
      <c r="C1412" t="s">
        <v>249</v>
      </c>
      <c r="D1412" t="s">
        <v>4885</v>
      </c>
      <c r="E1412">
        <v>50</v>
      </c>
      <c r="F1412">
        <v>13</v>
      </c>
      <c r="G1412">
        <v>37</v>
      </c>
      <c r="H1412">
        <v>0</v>
      </c>
      <c r="I1412">
        <v>0</v>
      </c>
      <c r="J1412">
        <v>41</v>
      </c>
      <c r="K1412">
        <v>0</v>
      </c>
      <c r="L1412">
        <v>0</v>
      </c>
      <c r="M1412">
        <v>0</v>
      </c>
      <c r="N1412">
        <v>0</v>
      </c>
    </row>
    <row r="1413" spans="1:14" x14ac:dyDescent="0.2">
      <c r="A1413" t="s">
        <v>6291</v>
      </c>
      <c r="B1413" t="s">
        <v>87</v>
      </c>
      <c r="C1413" t="s">
        <v>249</v>
      </c>
      <c r="D1413" t="s">
        <v>4887</v>
      </c>
      <c r="E1413">
        <v>41</v>
      </c>
      <c r="F1413">
        <v>5</v>
      </c>
      <c r="G1413">
        <v>34</v>
      </c>
      <c r="H1413">
        <v>1</v>
      </c>
      <c r="I1413">
        <v>1</v>
      </c>
      <c r="J1413">
        <v>50</v>
      </c>
      <c r="K1413">
        <v>0</v>
      </c>
      <c r="L1413">
        <v>0</v>
      </c>
      <c r="M1413">
        <v>0</v>
      </c>
      <c r="N1413">
        <v>0</v>
      </c>
    </row>
    <row r="1414" spans="1:14" x14ac:dyDescent="0.2">
      <c r="A1414" t="s">
        <v>6292</v>
      </c>
      <c r="B1414" t="s">
        <v>87</v>
      </c>
      <c r="C1414" t="s">
        <v>249</v>
      </c>
      <c r="D1414" t="s">
        <v>4889</v>
      </c>
      <c r="E1414">
        <v>49</v>
      </c>
      <c r="F1414">
        <v>7</v>
      </c>
      <c r="G1414">
        <v>42</v>
      </c>
      <c r="H1414">
        <v>0</v>
      </c>
      <c r="I1414">
        <v>0</v>
      </c>
      <c r="J1414">
        <v>42</v>
      </c>
      <c r="K1414">
        <v>0</v>
      </c>
      <c r="L1414">
        <v>0</v>
      </c>
      <c r="M1414">
        <v>0</v>
      </c>
      <c r="N1414">
        <v>0</v>
      </c>
    </row>
    <row r="1415" spans="1:14" x14ac:dyDescent="0.2">
      <c r="A1415" t="s">
        <v>6293</v>
      </c>
      <c r="B1415" t="s">
        <v>87</v>
      </c>
      <c r="C1415" t="s">
        <v>249</v>
      </c>
      <c r="D1415" t="s">
        <v>4871</v>
      </c>
      <c r="E1415">
        <v>0</v>
      </c>
      <c r="F1415">
        <v>0</v>
      </c>
      <c r="G1415">
        <v>0</v>
      </c>
      <c r="H1415">
        <v>0</v>
      </c>
      <c r="I1415">
        <v>0</v>
      </c>
      <c r="J1415">
        <v>0</v>
      </c>
      <c r="K1415">
        <v>68</v>
      </c>
      <c r="L1415">
        <v>66</v>
      </c>
      <c r="M1415">
        <v>2</v>
      </c>
      <c r="N1415">
        <v>0</v>
      </c>
    </row>
    <row r="1416" spans="1:14" x14ac:dyDescent="0.2">
      <c r="A1416" t="s">
        <v>6294</v>
      </c>
      <c r="B1416" t="s">
        <v>87</v>
      </c>
      <c r="C1416" t="s">
        <v>249</v>
      </c>
      <c r="D1416" t="s">
        <v>4873</v>
      </c>
      <c r="E1416">
        <v>0</v>
      </c>
      <c r="F1416">
        <v>0</v>
      </c>
      <c r="G1416">
        <v>0</v>
      </c>
      <c r="H1416">
        <v>0</v>
      </c>
      <c r="I1416">
        <v>0</v>
      </c>
      <c r="J1416">
        <v>0</v>
      </c>
      <c r="K1416">
        <v>61</v>
      </c>
      <c r="L1416">
        <v>59</v>
      </c>
      <c r="M1416">
        <v>2</v>
      </c>
      <c r="N1416">
        <v>0</v>
      </c>
    </row>
    <row r="1417" spans="1:14" x14ac:dyDescent="0.2">
      <c r="A1417" t="s">
        <v>6295</v>
      </c>
      <c r="B1417" t="s">
        <v>87</v>
      </c>
      <c r="C1417" t="s">
        <v>250</v>
      </c>
      <c r="D1417" t="s">
        <v>4875</v>
      </c>
      <c r="E1417">
        <v>97</v>
      </c>
      <c r="F1417">
        <v>26</v>
      </c>
      <c r="G1417">
        <v>67</v>
      </c>
      <c r="H1417">
        <v>2</v>
      </c>
      <c r="I1417">
        <v>2</v>
      </c>
      <c r="J1417">
        <v>105</v>
      </c>
      <c r="K1417">
        <v>0</v>
      </c>
      <c r="L1417">
        <v>0</v>
      </c>
      <c r="M1417">
        <v>0</v>
      </c>
      <c r="N1417">
        <v>0</v>
      </c>
    </row>
    <row r="1418" spans="1:14" x14ac:dyDescent="0.2">
      <c r="A1418" t="s">
        <v>6296</v>
      </c>
      <c r="B1418" t="s">
        <v>87</v>
      </c>
      <c r="C1418" t="s">
        <v>250</v>
      </c>
      <c r="D1418" t="s">
        <v>4877</v>
      </c>
      <c r="E1418">
        <v>202</v>
      </c>
      <c r="F1418">
        <v>47</v>
      </c>
      <c r="G1418">
        <v>151</v>
      </c>
      <c r="H1418">
        <v>2</v>
      </c>
      <c r="I1418">
        <v>2</v>
      </c>
      <c r="J1418">
        <v>0</v>
      </c>
      <c r="K1418">
        <v>0</v>
      </c>
      <c r="L1418">
        <v>0</v>
      </c>
      <c r="M1418">
        <v>0</v>
      </c>
      <c r="N1418">
        <v>0</v>
      </c>
    </row>
    <row r="1419" spans="1:14" x14ac:dyDescent="0.2">
      <c r="A1419" t="s">
        <v>6297</v>
      </c>
      <c r="B1419" t="s">
        <v>87</v>
      </c>
      <c r="C1419" t="s">
        <v>250</v>
      </c>
      <c r="D1419" t="s">
        <v>4879</v>
      </c>
      <c r="E1419">
        <v>104</v>
      </c>
      <c r="F1419">
        <v>25</v>
      </c>
      <c r="G1419">
        <v>79</v>
      </c>
      <c r="H1419">
        <v>0</v>
      </c>
      <c r="I1419">
        <v>0</v>
      </c>
      <c r="J1419">
        <v>98</v>
      </c>
      <c r="K1419">
        <v>0</v>
      </c>
      <c r="L1419">
        <v>0</v>
      </c>
      <c r="M1419">
        <v>0</v>
      </c>
      <c r="N1419">
        <v>0</v>
      </c>
    </row>
    <row r="1420" spans="1:14" x14ac:dyDescent="0.2">
      <c r="A1420" t="s">
        <v>6298</v>
      </c>
      <c r="B1420" t="s">
        <v>87</v>
      </c>
      <c r="C1420" t="s">
        <v>250</v>
      </c>
      <c r="D1420" t="s">
        <v>4881</v>
      </c>
      <c r="E1420">
        <v>202</v>
      </c>
      <c r="F1420">
        <v>46</v>
      </c>
      <c r="G1420">
        <v>152</v>
      </c>
      <c r="H1420">
        <v>2</v>
      </c>
      <c r="I1420">
        <v>2</v>
      </c>
      <c r="J1420">
        <v>0</v>
      </c>
      <c r="K1420">
        <v>0</v>
      </c>
      <c r="L1420">
        <v>0</v>
      </c>
      <c r="M1420">
        <v>0</v>
      </c>
      <c r="N1420">
        <v>0</v>
      </c>
    </row>
    <row r="1421" spans="1:14" x14ac:dyDescent="0.2">
      <c r="A1421" t="s">
        <v>6299</v>
      </c>
      <c r="B1421" t="s">
        <v>87</v>
      </c>
      <c r="C1421" t="s">
        <v>250</v>
      </c>
      <c r="D1421" t="s">
        <v>4883</v>
      </c>
      <c r="E1421">
        <v>97</v>
      </c>
      <c r="F1421">
        <v>25</v>
      </c>
      <c r="G1421">
        <v>68</v>
      </c>
      <c r="H1421">
        <v>2</v>
      </c>
      <c r="I1421">
        <v>2</v>
      </c>
      <c r="J1421">
        <v>105</v>
      </c>
      <c r="K1421">
        <v>0</v>
      </c>
      <c r="L1421">
        <v>0</v>
      </c>
      <c r="M1421">
        <v>0</v>
      </c>
      <c r="N1421">
        <v>0</v>
      </c>
    </row>
    <row r="1422" spans="1:14" x14ac:dyDescent="0.2">
      <c r="A1422" t="s">
        <v>6300</v>
      </c>
      <c r="B1422" t="s">
        <v>87</v>
      </c>
      <c r="C1422" t="s">
        <v>250</v>
      </c>
      <c r="D1422" t="s">
        <v>4885</v>
      </c>
      <c r="E1422">
        <v>105</v>
      </c>
      <c r="F1422">
        <v>30</v>
      </c>
      <c r="G1422">
        <v>75</v>
      </c>
      <c r="H1422">
        <v>0</v>
      </c>
      <c r="I1422">
        <v>0</v>
      </c>
      <c r="J1422">
        <v>97</v>
      </c>
      <c r="K1422">
        <v>0</v>
      </c>
      <c r="L1422">
        <v>0</v>
      </c>
      <c r="M1422">
        <v>0</v>
      </c>
      <c r="N1422">
        <v>0</v>
      </c>
    </row>
    <row r="1423" spans="1:14" x14ac:dyDescent="0.2">
      <c r="A1423" t="s">
        <v>6301</v>
      </c>
      <c r="B1423" t="s">
        <v>87</v>
      </c>
      <c r="C1423" t="s">
        <v>250</v>
      </c>
      <c r="D1423" t="s">
        <v>4887</v>
      </c>
      <c r="E1423">
        <v>97</v>
      </c>
      <c r="F1423">
        <v>20</v>
      </c>
      <c r="G1423">
        <v>73</v>
      </c>
      <c r="H1423">
        <v>2</v>
      </c>
      <c r="I1423">
        <v>2</v>
      </c>
      <c r="J1423">
        <v>105</v>
      </c>
      <c r="K1423">
        <v>0</v>
      </c>
      <c r="L1423">
        <v>0</v>
      </c>
      <c r="M1423">
        <v>0</v>
      </c>
      <c r="N1423">
        <v>0</v>
      </c>
    </row>
    <row r="1424" spans="1:14" x14ac:dyDescent="0.2">
      <c r="A1424" t="s">
        <v>6302</v>
      </c>
      <c r="B1424" t="s">
        <v>87</v>
      </c>
      <c r="C1424" t="s">
        <v>250</v>
      </c>
      <c r="D1424" t="s">
        <v>4889</v>
      </c>
      <c r="E1424">
        <v>104</v>
      </c>
      <c r="F1424">
        <v>25</v>
      </c>
      <c r="G1424">
        <v>79</v>
      </c>
      <c r="H1424">
        <v>0</v>
      </c>
      <c r="I1424">
        <v>0</v>
      </c>
      <c r="J1424">
        <v>98</v>
      </c>
      <c r="K1424">
        <v>0</v>
      </c>
      <c r="L1424">
        <v>0</v>
      </c>
      <c r="M1424">
        <v>0</v>
      </c>
      <c r="N1424">
        <v>0</v>
      </c>
    </row>
    <row r="1425" spans="1:14" x14ac:dyDescent="0.2">
      <c r="A1425" t="s">
        <v>6303</v>
      </c>
      <c r="B1425" t="s">
        <v>87</v>
      </c>
      <c r="C1425" t="s">
        <v>250</v>
      </c>
      <c r="D1425" t="s">
        <v>4871</v>
      </c>
      <c r="E1425">
        <v>0</v>
      </c>
      <c r="F1425">
        <v>0</v>
      </c>
      <c r="G1425">
        <v>0</v>
      </c>
      <c r="H1425">
        <v>0</v>
      </c>
      <c r="I1425">
        <v>0</v>
      </c>
      <c r="J1425">
        <v>0</v>
      </c>
      <c r="K1425">
        <v>143</v>
      </c>
      <c r="L1425">
        <v>142</v>
      </c>
      <c r="M1425">
        <v>0</v>
      </c>
      <c r="N1425">
        <v>1</v>
      </c>
    </row>
    <row r="1426" spans="1:14" x14ac:dyDescent="0.2">
      <c r="A1426" t="s">
        <v>6304</v>
      </c>
      <c r="B1426" t="s">
        <v>87</v>
      </c>
      <c r="C1426" t="s">
        <v>250</v>
      </c>
      <c r="D1426" t="s">
        <v>4873</v>
      </c>
      <c r="E1426">
        <v>0</v>
      </c>
      <c r="F1426">
        <v>0</v>
      </c>
      <c r="G1426">
        <v>0</v>
      </c>
      <c r="H1426">
        <v>0</v>
      </c>
      <c r="I1426">
        <v>0</v>
      </c>
      <c r="J1426">
        <v>0</v>
      </c>
      <c r="K1426">
        <v>117</v>
      </c>
      <c r="L1426">
        <v>116</v>
      </c>
      <c r="M1426">
        <v>0</v>
      </c>
      <c r="N1426">
        <v>1</v>
      </c>
    </row>
    <row r="1427" spans="1:14" x14ac:dyDescent="0.2">
      <c r="A1427" t="s">
        <v>6305</v>
      </c>
      <c r="B1427" t="s">
        <v>87</v>
      </c>
      <c r="C1427" t="s">
        <v>251</v>
      </c>
      <c r="D1427" t="s">
        <v>4875</v>
      </c>
      <c r="E1427">
        <v>27</v>
      </c>
      <c r="F1427">
        <v>7</v>
      </c>
      <c r="G1427">
        <v>16</v>
      </c>
      <c r="H1427">
        <v>4</v>
      </c>
      <c r="I1427">
        <v>0</v>
      </c>
      <c r="J1427">
        <v>33</v>
      </c>
      <c r="K1427">
        <v>0</v>
      </c>
      <c r="L1427">
        <v>0</v>
      </c>
      <c r="M1427">
        <v>0</v>
      </c>
      <c r="N1427">
        <v>0</v>
      </c>
    </row>
    <row r="1428" spans="1:14" x14ac:dyDescent="0.2">
      <c r="A1428" t="s">
        <v>6306</v>
      </c>
      <c r="B1428" t="s">
        <v>87</v>
      </c>
      <c r="C1428" t="s">
        <v>251</v>
      </c>
      <c r="D1428" t="s">
        <v>4877</v>
      </c>
      <c r="E1428">
        <v>60</v>
      </c>
      <c r="F1428">
        <v>13</v>
      </c>
      <c r="G1428">
        <v>43</v>
      </c>
      <c r="H1428">
        <v>2</v>
      </c>
      <c r="I1428">
        <v>2</v>
      </c>
      <c r="J1428">
        <v>0</v>
      </c>
      <c r="K1428">
        <v>0</v>
      </c>
      <c r="L1428">
        <v>0</v>
      </c>
      <c r="M1428">
        <v>0</v>
      </c>
      <c r="N1428">
        <v>0</v>
      </c>
    </row>
    <row r="1429" spans="1:14" x14ac:dyDescent="0.2">
      <c r="A1429" t="s">
        <v>6307</v>
      </c>
      <c r="B1429" t="s">
        <v>87</v>
      </c>
      <c r="C1429" t="s">
        <v>251</v>
      </c>
      <c r="D1429" t="s">
        <v>4879</v>
      </c>
      <c r="E1429">
        <v>33</v>
      </c>
      <c r="F1429">
        <v>8</v>
      </c>
      <c r="G1429">
        <v>25</v>
      </c>
      <c r="H1429">
        <v>0</v>
      </c>
      <c r="I1429">
        <v>0</v>
      </c>
      <c r="J1429">
        <v>27</v>
      </c>
      <c r="K1429">
        <v>0</v>
      </c>
      <c r="L1429">
        <v>0</v>
      </c>
      <c r="M1429">
        <v>0</v>
      </c>
      <c r="N1429">
        <v>0</v>
      </c>
    </row>
    <row r="1430" spans="1:14" x14ac:dyDescent="0.2">
      <c r="A1430" t="s">
        <v>6308</v>
      </c>
      <c r="B1430" t="s">
        <v>87</v>
      </c>
      <c r="C1430" t="s">
        <v>251</v>
      </c>
      <c r="D1430" t="s">
        <v>4881</v>
      </c>
      <c r="E1430">
        <v>60</v>
      </c>
      <c r="F1430">
        <v>13</v>
      </c>
      <c r="G1430">
        <v>43</v>
      </c>
      <c r="H1430">
        <v>2</v>
      </c>
      <c r="I1430">
        <v>2</v>
      </c>
      <c r="J1430">
        <v>0</v>
      </c>
      <c r="K1430">
        <v>0</v>
      </c>
      <c r="L1430">
        <v>0</v>
      </c>
      <c r="M1430">
        <v>0</v>
      </c>
      <c r="N1430">
        <v>0</v>
      </c>
    </row>
    <row r="1431" spans="1:14" x14ac:dyDescent="0.2">
      <c r="A1431" t="s">
        <v>6309</v>
      </c>
      <c r="B1431" t="s">
        <v>87</v>
      </c>
      <c r="C1431" t="s">
        <v>251</v>
      </c>
      <c r="D1431" t="s">
        <v>4883</v>
      </c>
      <c r="E1431">
        <v>27</v>
      </c>
      <c r="F1431">
        <v>5</v>
      </c>
      <c r="G1431">
        <v>18</v>
      </c>
      <c r="H1431">
        <v>2</v>
      </c>
      <c r="I1431">
        <v>2</v>
      </c>
      <c r="J1431">
        <v>33</v>
      </c>
      <c r="K1431">
        <v>0</v>
      </c>
      <c r="L1431">
        <v>0</v>
      </c>
      <c r="M1431">
        <v>0</v>
      </c>
      <c r="N1431">
        <v>0</v>
      </c>
    </row>
    <row r="1432" spans="1:14" x14ac:dyDescent="0.2">
      <c r="A1432" t="s">
        <v>6310</v>
      </c>
      <c r="B1432" t="s">
        <v>87</v>
      </c>
      <c r="C1432" t="s">
        <v>251</v>
      </c>
      <c r="D1432" t="s">
        <v>4885</v>
      </c>
      <c r="E1432">
        <v>33</v>
      </c>
      <c r="F1432">
        <v>12</v>
      </c>
      <c r="G1432">
        <v>21</v>
      </c>
      <c r="H1432">
        <v>0</v>
      </c>
      <c r="I1432">
        <v>0</v>
      </c>
      <c r="J1432">
        <v>27</v>
      </c>
      <c r="K1432">
        <v>0</v>
      </c>
      <c r="L1432">
        <v>0</v>
      </c>
      <c r="M1432">
        <v>0</v>
      </c>
      <c r="N1432">
        <v>0</v>
      </c>
    </row>
    <row r="1433" spans="1:14" x14ac:dyDescent="0.2">
      <c r="A1433" t="s">
        <v>6311</v>
      </c>
      <c r="B1433" t="s">
        <v>87</v>
      </c>
      <c r="C1433" t="s">
        <v>251</v>
      </c>
      <c r="D1433" t="s">
        <v>4887</v>
      </c>
      <c r="E1433">
        <v>27</v>
      </c>
      <c r="F1433">
        <v>5</v>
      </c>
      <c r="G1433">
        <v>18</v>
      </c>
      <c r="H1433">
        <v>4</v>
      </c>
      <c r="I1433">
        <v>0</v>
      </c>
      <c r="J1433">
        <v>33</v>
      </c>
      <c r="K1433">
        <v>0</v>
      </c>
      <c r="L1433">
        <v>0</v>
      </c>
      <c r="M1433">
        <v>0</v>
      </c>
      <c r="N1433">
        <v>0</v>
      </c>
    </row>
    <row r="1434" spans="1:14" x14ac:dyDescent="0.2">
      <c r="A1434" t="s">
        <v>6312</v>
      </c>
      <c r="B1434" t="s">
        <v>87</v>
      </c>
      <c r="C1434" t="s">
        <v>251</v>
      </c>
      <c r="D1434" t="s">
        <v>4889</v>
      </c>
      <c r="E1434">
        <v>33</v>
      </c>
      <c r="F1434">
        <v>8</v>
      </c>
      <c r="G1434">
        <v>25</v>
      </c>
      <c r="H1434">
        <v>0</v>
      </c>
      <c r="I1434">
        <v>0</v>
      </c>
      <c r="J1434">
        <v>27</v>
      </c>
      <c r="K1434">
        <v>0</v>
      </c>
      <c r="L1434">
        <v>0</v>
      </c>
      <c r="M1434">
        <v>0</v>
      </c>
      <c r="N1434">
        <v>0</v>
      </c>
    </row>
    <row r="1435" spans="1:14" x14ac:dyDescent="0.2">
      <c r="A1435" t="s">
        <v>6313</v>
      </c>
      <c r="B1435" t="s">
        <v>87</v>
      </c>
      <c r="C1435" t="s">
        <v>251</v>
      </c>
      <c r="D1435" t="s">
        <v>4871</v>
      </c>
      <c r="E1435">
        <v>0</v>
      </c>
      <c r="F1435">
        <v>0</v>
      </c>
      <c r="G1435">
        <v>0</v>
      </c>
      <c r="H1435">
        <v>0</v>
      </c>
      <c r="I1435">
        <v>0</v>
      </c>
      <c r="J1435">
        <v>0</v>
      </c>
      <c r="K1435">
        <v>44</v>
      </c>
      <c r="L1435">
        <v>43</v>
      </c>
      <c r="M1435">
        <v>1</v>
      </c>
      <c r="N1435">
        <v>0</v>
      </c>
    </row>
    <row r="1436" spans="1:14" x14ac:dyDescent="0.2">
      <c r="A1436" t="s">
        <v>6314</v>
      </c>
      <c r="B1436" t="s">
        <v>87</v>
      </c>
      <c r="C1436" t="s">
        <v>251</v>
      </c>
      <c r="D1436" t="s">
        <v>4873</v>
      </c>
      <c r="E1436">
        <v>0</v>
      </c>
      <c r="F1436">
        <v>0</v>
      </c>
      <c r="G1436">
        <v>0</v>
      </c>
      <c r="H1436">
        <v>0</v>
      </c>
      <c r="I1436">
        <v>0</v>
      </c>
      <c r="J1436">
        <v>0</v>
      </c>
      <c r="K1436">
        <v>34</v>
      </c>
      <c r="L1436">
        <v>33</v>
      </c>
      <c r="M1436">
        <v>1</v>
      </c>
      <c r="N1436">
        <v>0</v>
      </c>
    </row>
    <row r="1437" spans="1:14" x14ac:dyDescent="0.2">
      <c r="A1437" t="s">
        <v>6315</v>
      </c>
      <c r="B1437" t="s">
        <v>87</v>
      </c>
      <c r="C1437" t="s">
        <v>252</v>
      </c>
      <c r="D1437" t="s">
        <v>4875</v>
      </c>
      <c r="E1437">
        <v>28</v>
      </c>
      <c r="F1437">
        <v>8</v>
      </c>
      <c r="G1437">
        <v>18</v>
      </c>
      <c r="H1437">
        <v>1</v>
      </c>
      <c r="I1437">
        <v>1</v>
      </c>
      <c r="J1437">
        <v>48</v>
      </c>
      <c r="K1437">
        <v>0</v>
      </c>
      <c r="L1437">
        <v>0</v>
      </c>
      <c r="M1437">
        <v>0</v>
      </c>
      <c r="N1437">
        <v>0</v>
      </c>
    </row>
    <row r="1438" spans="1:14" x14ac:dyDescent="0.2">
      <c r="A1438" t="s">
        <v>6316</v>
      </c>
      <c r="B1438" t="s">
        <v>87</v>
      </c>
      <c r="C1438" t="s">
        <v>252</v>
      </c>
      <c r="D1438" t="s">
        <v>4877</v>
      </c>
      <c r="E1438">
        <v>76</v>
      </c>
      <c r="F1438">
        <v>12</v>
      </c>
      <c r="G1438">
        <v>62</v>
      </c>
      <c r="H1438">
        <v>1</v>
      </c>
      <c r="I1438">
        <v>1</v>
      </c>
      <c r="J1438">
        <v>0</v>
      </c>
      <c r="K1438">
        <v>0</v>
      </c>
      <c r="L1438">
        <v>0</v>
      </c>
      <c r="M1438">
        <v>0</v>
      </c>
      <c r="N1438">
        <v>0</v>
      </c>
    </row>
    <row r="1439" spans="1:14" x14ac:dyDescent="0.2">
      <c r="A1439" t="s">
        <v>6317</v>
      </c>
      <c r="B1439" t="s">
        <v>87</v>
      </c>
      <c r="C1439" t="s">
        <v>252</v>
      </c>
      <c r="D1439" t="s">
        <v>4879</v>
      </c>
      <c r="E1439">
        <v>48</v>
      </c>
      <c r="F1439">
        <v>9</v>
      </c>
      <c r="G1439">
        <v>39</v>
      </c>
      <c r="H1439">
        <v>0</v>
      </c>
      <c r="I1439">
        <v>0</v>
      </c>
      <c r="J1439">
        <v>28</v>
      </c>
      <c r="K1439">
        <v>0</v>
      </c>
      <c r="L1439">
        <v>0</v>
      </c>
      <c r="M1439">
        <v>0</v>
      </c>
      <c r="N1439">
        <v>0</v>
      </c>
    </row>
    <row r="1440" spans="1:14" x14ac:dyDescent="0.2">
      <c r="A1440" t="s">
        <v>6318</v>
      </c>
      <c r="B1440" t="s">
        <v>87</v>
      </c>
      <c r="C1440" t="s">
        <v>252</v>
      </c>
      <c r="D1440" t="s">
        <v>4881</v>
      </c>
      <c r="E1440">
        <v>76</v>
      </c>
      <c r="F1440">
        <v>12</v>
      </c>
      <c r="G1440">
        <v>62</v>
      </c>
      <c r="H1440">
        <v>1</v>
      </c>
      <c r="I1440">
        <v>1</v>
      </c>
      <c r="J1440">
        <v>0</v>
      </c>
      <c r="K1440">
        <v>0</v>
      </c>
      <c r="L1440">
        <v>0</v>
      </c>
      <c r="M1440">
        <v>0</v>
      </c>
      <c r="N1440">
        <v>0</v>
      </c>
    </row>
    <row r="1441" spans="1:14" x14ac:dyDescent="0.2">
      <c r="A1441" t="s">
        <v>6319</v>
      </c>
      <c r="B1441" t="s">
        <v>87</v>
      </c>
      <c r="C1441" t="s">
        <v>252</v>
      </c>
      <c r="D1441" t="s">
        <v>4883</v>
      </c>
      <c r="E1441">
        <v>28</v>
      </c>
      <c r="F1441">
        <v>6</v>
      </c>
      <c r="G1441">
        <v>20</v>
      </c>
      <c r="H1441">
        <v>1</v>
      </c>
      <c r="I1441">
        <v>1</v>
      </c>
      <c r="J1441">
        <v>48</v>
      </c>
      <c r="K1441">
        <v>0</v>
      </c>
      <c r="L1441">
        <v>0</v>
      </c>
      <c r="M1441">
        <v>0</v>
      </c>
      <c r="N1441">
        <v>0</v>
      </c>
    </row>
    <row r="1442" spans="1:14" x14ac:dyDescent="0.2">
      <c r="A1442" t="s">
        <v>6320</v>
      </c>
      <c r="B1442" t="s">
        <v>87</v>
      </c>
      <c r="C1442" t="s">
        <v>252</v>
      </c>
      <c r="D1442" t="s">
        <v>4885</v>
      </c>
      <c r="E1442">
        <v>48</v>
      </c>
      <c r="F1442">
        <v>12</v>
      </c>
      <c r="G1442">
        <v>36</v>
      </c>
      <c r="H1442">
        <v>0</v>
      </c>
      <c r="I1442">
        <v>0</v>
      </c>
      <c r="J1442">
        <v>28</v>
      </c>
      <c r="K1442">
        <v>0</v>
      </c>
      <c r="L1442">
        <v>0</v>
      </c>
      <c r="M1442">
        <v>0</v>
      </c>
      <c r="N1442">
        <v>0</v>
      </c>
    </row>
    <row r="1443" spans="1:14" x14ac:dyDescent="0.2">
      <c r="A1443" t="s">
        <v>6321</v>
      </c>
      <c r="B1443" t="s">
        <v>87</v>
      </c>
      <c r="C1443" t="s">
        <v>252</v>
      </c>
      <c r="D1443" t="s">
        <v>4887</v>
      </c>
      <c r="E1443">
        <v>28</v>
      </c>
      <c r="F1443">
        <v>4</v>
      </c>
      <c r="G1443">
        <v>22</v>
      </c>
      <c r="H1443">
        <v>1</v>
      </c>
      <c r="I1443">
        <v>1</v>
      </c>
      <c r="J1443">
        <v>48</v>
      </c>
      <c r="K1443">
        <v>0</v>
      </c>
      <c r="L1443">
        <v>0</v>
      </c>
      <c r="M1443">
        <v>0</v>
      </c>
      <c r="N1443">
        <v>0</v>
      </c>
    </row>
    <row r="1444" spans="1:14" x14ac:dyDescent="0.2">
      <c r="A1444" t="s">
        <v>6322</v>
      </c>
      <c r="B1444" t="s">
        <v>87</v>
      </c>
      <c r="C1444" t="s">
        <v>252</v>
      </c>
      <c r="D1444" t="s">
        <v>4889</v>
      </c>
      <c r="E1444">
        <v>48</v>
      </c>
      <c r="F1444">
        <v>9</v>
      </c>
      <c r="G1444">
        <v>39</v>
      </c>
      <c r="H1444">
        <v>0</v>
      </c>
      <c r="I1444">
        <v>0</v>
      </c>
      <c r="J1444">
        <v>28</v>
      </c>
      <c r="K1444">
        <v>0</v>
      </c>
      <c r="L1444">
        <v>0</v>
      </c>
      <c r="M1444">
        <v>0</v>
      </c>
      <c r="N1444">
        <v>0</v>
      </c>
    </row>
    <row r="1445" spans="1:14" x14ac:dyDescent="0.2">
      <c r="A1445" t="s">
        <v>6323</v>
      </c>
      <c r="B1445" t="s">
        <v>87</v>
      </c>
      <c r="C1445" t="s">
        <v>252</v>
      </c>
      <c r="D1445" t="s">
        <v>4871</v>
      </c>
      <c r="E1445">
        <v>0</v>
      </c>
      <c r="F1445">
        <v>0</v>
      </c>
      <c r="G1445">
        <v>0</v>
      </c>
      <c r="H1445">
        <v>0</v>
      </c>
      <c r="I1445">
        <v>0</v>
      </c>
      <c r="J1445">
        <v>0</v>
      </c>
      <c r="K1445">
        <v>42</v>
      </c>
      <c r="L1445">
        <v>42</v>
      </c>
      <c r="M1445">
        <v>0</v>
      </c>
      <c r="N1445">
        <v>0</v>
      </c>
    </row>
    <row r="1446" spans="1:14" x14ac:dyDescent="0.2">
      <c r="A1446" t="s">
        <v>6324</v>
      </c>
      <c r="B1446" t="s">
        <v>87</v>
      </c>
      <c r="C1446" t="s">
        <v>252</v>
      </c>
      <c r="D1446" t="s">
        <v>4873</v>
      </c>
      <c r="E1446">
        <v>0</v>
      </c>
      <c r="F1446">
        <v>0</v>
      </c>
      <c r="G1446">
        <v>0</v>
      </c>
      <c r="H1446">
        <v>0</v>
      </c>
      <c r="I1446">
        <v>0</v>
      </c>
      <c r="J1446">
        <v>0</v>
      </c>
      <c r="K1446">
        <v>37</v>
      </c>
      <c r="L1446">
        <v>36</v>
      </c>
      <c r="M1446">
        <v>1</v>
      </c>
      <c r="N1446">
        <v>0</v>
      </c>
    </row>
    <row r="1447" spans="1:14" x14ac:dyDescent="0.2">
      <c r="A1447" t="s">
        <v>6325</v>
      </c>
      <c r="B1447" t="s">
        <v>87</v>
      </c>
      <c r="C1447" t="s">
        <v>253</v>
      </c>
      <c r="D1447" t="s">
        <v>4875</v>
      </c>
      <c r="E1447">
        <v>21</v>
      </c>
      <c r="F1447">
        <v>4</v>
      </c>
      <c r="G1447">
        <v>16</v>
      </c>
      <c r="H1447">
        <v>1</v>
      </c>
      <c r="I1447">
        <v>0</v>
      </c>
      <c r="J1447">
        <v>35</v>
      </c>
      <c r="K1447">
        <v>0</v>
      </c>
      <c r="L1447">
        <v>0</v>
      </c>
      <c r="M1447">
        <v>0</v>
      </c>
      <c r="N1447">
        <v>0</v>
      </c>
    </row>
    <row r="1448" spans="1:14" x14ac:dyDescent="0.2">
      <c r="A1448" t="s">
        <v>6326</v>
      </c>
      <c r="B1448" t="s">
        <v>87</v>
      </c>
      <c r="C1448" t="s">
        <v>253</v>
      </c>
      <c r="D1448" t="s">
        <v>4877</v>
      </c>
      <c r="E1448">
        <v>56</v>
      </c>
      <c r="F1448">
        <v>13</v>
      </c>
      <c r="G1448">
        <v>41</v>
      </c>
      <c r="H1448">
        <v>2</v>
      </c>
      <c r="I1448">
        <v>0</v>
      </c>
      <c r="J1448">
        <v>0</v>
      </c>
      <c r="K1448">
        <v>0</v>
      </c>
      <c r="L1448">
        <v>0</v>
      </c>
      <c r="M1448">
        <v>0</v>
      </c>
      <c r="N1448">
        <v>0</v>
      </c>
    </row>
    <row r="1449" spans="1:14" x14ac:dyDescent="0.2">
      <c r="A1449" t="s">
        <v>6327</v>
      </c>
      <c r="B1449" t="s">
        <v>87</v>
      </c>
      <c r="C1449" t="s">
        <v>253</v>
      </c>
      <c r="D1449" t="s">
        <v>4879</v>
      </c>
      <c r="E1449">
        <v>33</v>
      </c>
      <c r="F1449">
        <v>8</v>
      </c>
      <c r="G1449">
        <v>25</v>
      </c>
      <c r="H1449">
        <v>0</v>
      </c>
      <c r="I1449">
        <v>0</v>
      </c>
      <c r="J1449">
        <v>23</v>
      </c>
      <c r="K1449">
        <v>0</v>
      </c>
      <c r="L1449">
        <v>0</v>
      </c>
      <c r="M1449">
        <v>0</v>
      </c>
      <c r="N1449">
        <v>0</v>
      </c>
    </row>
    <row r="1450" spans="1:14" x14ac:dyDescent="0.2">
      <c r="A1450" t="s">
        <v>6328</v>
      </c>
      <c r="B1450" t="s">
        <v>87</v>
      </c>
      <c r="C1450" t="s">
        <v>253</v>
      </c>
      <c r="D1450" t="s">
        <v>4881</v>
      </c>
      <c r="E1450">
        <v>56</v>
      </c>
      <c r="F1450">
        <v>13</v>
      </c>
      <c r="G1450">
        <v>41</v>
      </c>
      <c r="H1450">
        <v>2</v>
      </c>
      <c r="I1450">
        <v>0</v>
      </c>
      <c r="J1450">
        <v>0</v>
      </c>
      <c r="K1450">
        <v>0</v>
      </c>
      <c r="L1450">
        <v>0</v>
      </c>
      <c r="M1450">
        <v>0</v>
      </c>
      <c r="N1450">
        <v>0</v>
      </c>
    </row>
    <row r="1451" spans="1:14" x14ac:dyDescent="0.2">
      <c r="A1451" t="s">
        <v>6329</v>
      </c>
      <c r="B1451" t="s">
        <v>87</v>
      </c>
      <c r="C1451" t="s">
        <v>253</v>
      </c>
      <c r="D1451" t="s">
        <v>4883</v>
      </c>
      <c r="E1451">
        <v>21</v>
      </c>
      <c r="F1451">
        <v>4</v>
      </c>
      <c r="G1451">
        <v>16</v>
      </c>
      <c r="H1451">
        <v>1</v>
      </c>
      <c r="I1451">
        <v>0</v>
      </c>
      <c r="J1451">
        <v>35</v>
      </c>
      <c r="K1451">
        <v>0</v>
      </c>
      <c r="L1451">
        <v>0</v>
      </c>
      <c r="M1451">
        <v>0</v>
      </c>
      <c r="N1451">
        <v>0</v>
      </c>
    </row>
    <row r="1452" spans="1:14" x14ac:dyDescent="0.2">
      <c r="A1452" t="s">
        <v>6330</v>
      </c>
      <c r="B1452" t="s">
        <v>84</v>
      </c>
      <c r="C1452" t="s">
        <v>189</v>
      </c>
      <c r="D1452" t="s">
        <v>4881</v>
      </c>
      <c r="E1452">
        <v>83</v>
      </c>
      <c r="F1452">
        <v>7</v>
      </c>
      <c r="G1452">
        <v>73</v>
      </c>
      <c r="H1452">
        <v>1</v>
      </c>
      <c r="I1452">
        <v>2</v>
      </c>
      <c r="J1452">
        <v>0</v>
      </c>
      <c r="K1452">
        <v>0</v>
      </c>
      <c r="L1452">
        <v>0</v>
      </c>
      <c r="M1452">
        <v>0</v>
      </c>
      <c r="N1452">
        <v>0</v>
      </c>
    </row>
    <row r="1453" spans="1:14" x14ac:dyDescent="0.2">
      <c r="A1453" t="s">
        <v>6331</v>
      </c>
      <c r="B1453" t="s">
        <v>84</v>
      </c>
      <c r="C1453" t="s">
        <v>190</v>
      </c>
      <c r="D1453" t="s">
        <v>4881</v>
      </c>
      <c r="E1453">
        <v>109</v>
      </c>
      <c r="F1453">
        <v>16</v>
      </c>
      <c r="G1453">
        <v>89</v>
      </c>
      <c r="H1453">
        <v>1</v>
      </c>
      <c r="I1453">
        <v>3</v>
      </c>
      <c r="J1453">
        <v>0</v>
      </c>
      <c r="K1453">
        <v>0</v>
      </c>
      <c r="L1453">
        <v>0</v>
      </c>
      <c r="M1453">
        <v>0</v>
      </c>
      <c r="N1453">
        <v>0</v>
      </c>
    </row>
    <row r="1454" spans="1:14" x14ac:dyDescent="0.2">
      <c r="A1454" t="s">
        <v>6332</v>
      </c>
      <c r="B1454" t="s">
        <v>84</v>
      </c>
      <c r="C1454" t="s">
        <v>191</v>
      </c>
      <c r="D1454" t="s">
        <v>4881</v>
      </c>
      <c r="E1454">
        <v>288</v>
      </c>
      <c r="F1454">
        <v>38</v>
      </c>
      <c r="G1454">
        <v>243</v>
      </c>
      <c r="H1454">
        <v>5</v>
      </c>
      <c r="I1454">
        <v>2</v>
      </c>
      <c r="J1454">
        <v>0</v>
      </c>
      <c r="K1454">
        <v>0</v>
      </c>
      <c r="L1454">
        <v>0</v>
      </c>
      <c r="M1454">
        <v>0</v>
      </c>
      <c r="N1454">
        <v>0</v>
      </c>
    </row>
    <row r="1455" spans="1:14" x14ac:dyDescent="0.2">
      <c r="A1455" t="s">
        <v>6333</v>
      </c>
      <c r="B1455" t="s">
        <v>84</v>
      </c>
      <c r="C1455" t="s">
        <v>192</v>
      </c>
      <c r="D1455" t="s">
        <v>4881</v>
      </c>
      <c r="E1455">
        <v>172</v>
      </c>
      <c r="F1455">
        <v>25</v>
      </c>
      <c r="G1455">
        <v>141</v>
      </c>
      <c r="H1455">
        <v>5</v>
      </c>
      <c r="I1455">
        <v>1</v>
      </c>
      <c r="J1455">
        <v>0</v>
      </c>
      <c r="K1455">
        <v>0</v>
      </c>
      <c r="L1455">
        <v>0</v>
      </c>
      <c r="M1455">
        <v>0</v>
      </c>
      <c r="N1455">
        <v>0</v>
      </c>
    </row>
    <row r="1456" spans="1:14" x14ac:dyDescent="0.2">
      <c r="A1456" t="s">
        <v>6334</v>
      </c>
      <c r="B1456" t="s">
        <v>84</v>
      </c>
      <c r="C1456" t="s">
        <v>193</v>
      </c>
      <c r="D1456" t="s">
        <v>4881</v>
      </c>
      <c r="E1456">
        <v>144</v>
      </c>
      <c r="F1456">
        <v>26</v>
      </c>
      <c r="G1456">
        <v>116</v>
      </c>
      <c r="H1456">
        <v>2</v>
      </c>
      <c r="I1456">
        <v>0</v>
      </c>
      <c r="J1456">
        <v>0</v>
      </c>
      <c r="K1456">
        <v>0</v>
      </c>
      <c r="L1456">
        <v>0</v>
      </c>
      <c r="M1456">
        <v>0</v>
      </c>
      <c r="N1456">
        <v>0</v>
      </c>
    </row>
    <row r="1457" spans="1:14" x14ac:dyDescent="0.2">
      <c r="A1457" t="s">
        <v>6335</v>
      </c>
      <c r="B1457" t="s">
        <v>84</v>
      </c>
      <c r="C1457" t="s">
        <v>194</v>
      </c>
      <c r="D1457" t="s">
        <v>4881</v>
      </c>
      <c r="E1457">
        <v>410</v>
      </c>
      <c r="F1457">
        <v>55</v>
      </c>
      <c r="G1457">
        <v>337</v>
      </c>
      <c r="H1457">
        <v>11</v>
      </c>
      <c r="I1457">
        <v>7</v>
      </c>
      <c r="J1457">
        <v>0</v>
      </c>
      <c r="K1457">
        <v>0</v>
      </c>
      <c r="L1457">
        <v>0</v>
      </c>
      <c r="M1457">
        <v>0</v>
      </c>
      <c r="N1457">
        <v>0</v>
      </c>
    </row>
    <row r="1458" spans="1:14" x14ac:dyDescent="0.2">
      <c r="A1458" t="s">
        <v>6336</v>
      </c>
      <c r="B1458" t="s">
        <v>84</v>
      </c>
      <c r="C1458" t="s">
        <v>195</v>
      </c>
      <c r="D1458" t="s">
        <v>4881</v>
      </c>
      <c r="E1458">
        <v>183</v>
      </c>
      <c r="F1458">
        <v>30</v>
      </c>
      <c r="G1458">
        <v>149</v>
      </c>
      <c r="H1458">
        <v>3</v>
      </c>
      <c r="I1458">
        <v>1</v>
      </c>
      <c r="J1458">
        <v>0</v>
      </c>
      <c r="K1458">
        <v>0</v>
      </c>
      <c r="L1458">
        <v>0</v>
      </c>
      <c r="M1458">
        <v>0</v>
      </c>
      <c r="N1458">
        <v>0</v>
      </c>
    </row>
    <row r="1459" spans="1:14" x14ac:dyDescent="0.2">
      <c r="A1459" t="s">
        <v>6337</v>
      </c>
      <c r="B1459" t="s">
        <v>84</v>
      </c>
      <c r="C1459" t="s">
        <v>273</v>
      </c>
      <c r="D1459" t="s">
        <v>4881</v>
      </c>
      <c r="E1459">
        <v>6</v>
      </c>
      <c r="F1459">
        <v>2</v>
      </c>
      <c r="G1459">
        <v>3</v>
      </c>
      <c r="H1459">
        <v>0</v>
      </c>
      <c r="I1459">
        <v>1</v>
      </c>
      <c r="J1459">
        <v>0</v>
      </c>
      <c r="K1459">
        <v>0</v>
      </c>
      <c r="L1459">
        <v>0</v>
      </c>
      <c r="M1459">
        <v>0</v>
      </c>
      <c r="N1459">
        <v>0</v>
      </c>
    </row>
    <row r="1460" spans="1:14" x14ac:dyDescent="0.2">
      <c r="A1460" t="s">
        <v>6338</v>
      </c>
      <c r="B1460" t="s">
        <v>84</v>
      </c>
      <c r="C1460" t="s">
        <v>196</v>
      </c>
      <c r="D1460" t="s">
        <v>4881</v>
      </c>
      <c r="E1460">
        <v>150</v>
      </c>
      <c r="F1460">
        <v>7</v>
      </c>
      <c r="G1460">
        <v>137</v>
      </c>
      <c r="H1460">
        <v>1</v>
      </c>
      <c r="I1460">
        <v>5</v>
      </c>
      <c r="J1460">
        <v>0</v>
      </c>
      <c r="K1460">
        <v>0</v>
      </c>
      <c r="L1460">
        <v>0</v>
      </c>
      <c r="M1460">
        <v>0</v>
      </c>
      <c r="N1460">
        <v>0</v>
      </c>
    </row>
    <row r="1461" spans="1:14" x14ac:dyDescent="0.2">
      <c r="A1461" t="s">
        <v>6339</v>
      </c>
      <c r="B1461" t="s">
        <v>84</v>
      </c>
      <c r="C1461" t="s">
        <v>197</v>
      </c>
      <c r="D1461" t="s">
        <v>4881</v>
      </c>
      <c r="E1461">
        <v>581</v>
      </c>
      <c r="F1461">
        <v>62</v>
      </c>
      <c r="G1461">
        <v>501</v>
      </c>
      <c r="H1461">
        <v>13</v>
      </c>
      <c r="I1461">
        <v>5</v>
      </c>
      <c r="J1461">
        <v>0</v>
      </c>
      <c r="K1461">
        <v>0</v>
      </c>
      <c r="L1461">
        <v>0</v>
      </c>
      <c r="M1461">
        <v>0</v>
      </c>
      <c r="N1461">
        <v>0</v>
      </c>
    </row>
    <row r="1462" spans="1:14" x14ac:dyDescent="0.2">
      <c r="A1462" t="s">
        <v>6340</v>
      </c>
      <c r="B1462" t="s">
        <v>84</v>
      </c>
      <c r="C1462" t="s">
        <v>198</v>
      </c>
      <c r="D1462" t="s">
        <v>4881</v>
      </c>
      <c r="E1462">
        <v>176</v>
      </c>
      <c r="F1462">
        <v>40</v>
      </c>
      <c r="G1462">
        <v>125</v>
      </c>
      <c r="H1462">
        <v>8</v>
      </c>
      <c r="I1462">
        <v>3</v>
      </c>
      <c r="J1462">
        <v>0</v>
      </c>
      <c r="K1462">
        <v>0</v>
      </c>
      <c r="L1462">
        <v>0</v>
      </c>
      <c r="M1462">
        <v>0</v>
      </c>
      <c r="N1462">
        <v>0</v>
      </c>
    </row>
    <row r="1463" spans="1:14" x14ac:dyDescent="0.2">
      <c r="A1463" t="s">
        <v>6341</v>
      </c>
      <c r="B1463" t="s">
        <v>84</v>
      </c>
      <c r="C1463" t="s">
        <v>199</v>
      </c>
      <c r="D1463" t="s">
        <v>4881</v>
      </c>
      <c r="E1463">
        <v>538</v>
      </c>
      <c r="F1463">
        <v>69</v>
      </c>
      <c r="G1463">
        <v>445</v>
      </c>
      <c r="H1463">
        <v>20</v>
      </c>
      <c r="I1463">
        <v>4</v>
      </c>
      <c r="J1463">
        <v>0</v>
      </c>
      <c r="K1463">
        <v>0</v>
      </c>
      <c r="L1463">
        <v>0</v>
      </c>
      <c r="M1463">
        <v>0</v>
      </c>
      <c r="N1463">
        <v>0</v>
      </c>
    </row>
    <row r="1464" spans="1:14" x14ac:dyDescent="0.2">
      <c r="A1464" t="s">
        <v>6342</v>
      </c>
      <c r="B1464" t="s">
        <v>84</v>
      </c>
      <c r="C1464" t="s">
        <v>200</v>
      </c>
      <c r="D1464" t="s">
        <v>4881</v>
      </c>
      <c r="E1464">
        <v>192</v>
      </c>
      <c r="F1464">
        <v>35</v>
      </c>
      <c r="G1464">
        <v>152</v>
      </c>
      <c r="H1464">
        <v>2</v>
      </c>
      <c r="I1464">
        <v>3</v>
      </c>
      <c r="J1464">
        <v>0</v>
      </c>
      <c r="K1464">
        <v>0</v>
      </c>
      <c r="L1464">
        <v>0</v>
      </c>
      <c r="M1464">
        <v>0</v>
      </c>
      <c r="N1464">
        <v>0</v>
      </c>
    </row>
    <row r="1465" spans="1:14" x14ac:dyDescent="0.2">
      <c r="A1465" t="s">
        <v>6343</v>
      </c>
      <c r="B1465" t="s">
        <v>84</v>
      </c>
      <c r="C1465" t="s">
        <v>201</v>
      </c>
      <c r="D1465" t="s">
        <v>4881</v>
      </c>
      <c r="E1465">
        <v>149</v>
      </c>
      <c r="F1465">
        <v>26</v>
      </c>
      <c r="G1465">
        <v>119</v>
      </c>
      <c r="H1465">
        <v>2</v>
      </c>
      <c r="I1465">
        <v>2</v>
      </c>
      <c r="J1465">
        <v>0</v>
      </c>
      <c r="K1465">
        <v>0</v>
      </c>
      <c r="L1465">
        <v>0</v>
      </c>
      <c r="M1465">
        <v>0</v>
      </c>
      <c r="N1465">
        <v>0</v>
      </c>
    </row>
    <row r="1466" spans="1:14" x14ac:dyDescent="0.2">
      <c r="A1466" t="s">
        <v>6344</v>
      </c>
      <c r="B1466" t="s">
        <v>84</v>
      </c>
      <c r="C1466" t="s">
        <v>202</v>
      </c>
      <c r="D1466" t="s">
        <v>4881</v>
      </c>
      <c r="E1466">
        <v>124</v>
      </c>
      <c r="F1466">
        <v>18</v>
      </c>
      <c r="G1466">
        <v>103</v>
      </c>
      <c r="H1466">
        <v>2</v>
      </c>
      <c r="I1466">
        <v>1</v>
      </c>
      <c r="J1466">
        <v>0</v>
      </c>
      <c r="K1466">
        <v>0</v>
      </c>
      <c r="L1466">
        <v>0</v>
      </c>
      <c r="M1466">
        <v>0</v>
      </c>
      <c r="N1466">
        <v>0</v>
      </c>
    </row>
    <row r="1467" spans="1:14" x14ac:dyDescent="0.2">
      <c r="A1467" t="s">
        <v>6345</v>
      </c>
      <c r="B1467" t="s">
        <v>84</v>
      </c>
      <c r="C1467" t="s">
        <v>203</v>
      </c>
      <c r="D1467" t="s">
        <v>4881</v>
      </c>
      <c r="E1467">
        <v>114</v>
      </c>
      <c r="F1467">
        <v>11</v>
      </c>
      <c r="G1467">
        <v>97</v>
      </c>
      <c r="H1467">
        <v>3</v>
      </c>
      <c r="I1467">
        <v>3</v>
      </c>
      <c r="J1467">
        <v>0</v>
      </c>
      <c r="K1467">
        <v>0</v>
      </c>
      <c r="L1467">
        <v>0</v>
      </c>
      <c r="M1467">
        <v>0</v>
      </c>
      <c r="N1467">
        <v>0</v>
      </c>
    </row>
    <row r="1468" spans="1:14" x14ac:dyDescent="0.2">
      <c r="A1468" t="s">
        <v>6346</v>
      </c>
      <c r="B1468" t="s">
        <v>84</v>
      </c>
      <c r="C1468" t="s">
        <v>204</v>
      </c>
      <c r="D1468" t="s">
        <v>4881</v>
      </c>
      <c r="E1468">
        <v>202</v>
      </c>
      <c r="F1468">
        <v>26</v>
      </c>
      <c r="G1468">
        <v>166</v>
      </c>
      <c r="H1468">
        <v>7</v>
      </c>
      <c r="I1468">
        <v>3</v>
      </c>
      <c r="J1468">
        <v>0</v>
      </c>
      <c r="K1468">
        <v>0</v>
      </c>
      <c r="L1468">
        <v>0</v>
      </c>
      <c r="M1468">
        <v>0</v>
      </c>
      <c r="N1468">
        <v>0</v>
      </c>
    </row>
    <row r="1469" spans="1:14" x14ac:dyDescent="0.2">
      <c r="A1469" t="s">
        <v>6347</v>
      </c>
      <c r="B1469" t="s">
        <v>84</v>
      </c>
      <c r="C1469" t="s">
        <v>205</v>
      </c>
      <c r="D1469" t="s">
        <v>4881</v>
      </c>
      <c r="E1469">
        <v>123</v>
      </c>
      <c r="F1469">
        <v>16</v>
      </c>
      <c r="G1469">
        <v>106</v>
      </c>
      <c r="H1469">
        <v>1</v>
      </c>
      <c r="I1469">
        <v>0</v>
      </c>
      <c r="J1469">
        <v>0</v>
      </c>
      <c r="K1469">
        <v>0</v>
      </c>
      <c r="L1469">
        <v>0</v>
      </c>
      <c r="M1469">
        <v>0</v>
      </c>
      <c r="N1469">
        <v>0</v>
      </c>
    </row>
    <row r="1470" spans="1:14" x14ac:dyDescent="0.2">
      <c r="A1470" t="s">
        <v>6348</v>
      </c>
      <c r="B1470" t="s">
        <v>84</v>
      </c>
      <c r="C1470" t="s">
        <v>206</v>
      </c>
      <c r="D1470" t="s">
        <v>4881</v>
      </c>
      <c r="E1470">
        <v>196</v>
      </c>
      <c r="F1470">
        <v>40</v>
      </c>
      <c r="G1470">
        <v>153</v>
      </c>
      <c r="H1470">
        <v>3</v>
      </c>
      <c r="I1470">
        <v>0</v>
      </c>
      <c r="J1470">
        <v>0</v>
      </c>
      <c r="K1470">
        <v>0</v>
      </c>
      <c r="L1470">
        <v>0</v>
      </c>
      <c r="M1470">
        <v>0</v>
      </c>
      <c r="N1470">
        <v>0</v>
      </c>
    </row>
    <row r="1471" spans="1:14" x14ac:dyDescent="0.2">
      <c r="A1471" t="s">
        <v>6349</v>
      </c>
      <c r="B1471" t="s">
        <v>84</v>
      </c>
      <c r="C1471" t="s">
        <v>207</v>
      </c>
      <c r="D1471" t="s">
        <v>4881</v>
      </c>
      <c r="E1471">
        <v>188</v>
      </c>
      <c r="F1471">
        <v>30</v>
      </c>
      <c r="G1471">
        <v>152</v>
      </c>
      <c r="H1471">
        <v>6</v>
      </c>
      <c r="I1471">
        <v>0</v>
      </c>
      <c r="J1471">
        <v>0</v>
      </c>
      <c r="K1471">
        <v>0</v>
      </c>
      <c r="L1471">
        <v>0</v>
      </c>
      <c r="M1471">
        <v>0</v>
      </c>
      <c r="N1471">
        <v>0</v>
      </c>
    </row>
    <row r="1472" spans="1:14" x14ac:dyDescent="0.2">
      <c r="A1472" t="s">
        <v>6350</v>
      </c>
      <c r="B1472" t="s">
        <v>84</v>
      </c>
      <c r="C1472" t="s">
        <v>208</v>
      </c>
      <c r="D1472" t="s">
        <v>4881</v>
      </c>
      <c r="E1472">
        <v>186</v>
      </c>
      <c r="F1472">
        <v>24</v>
      </c>
      <c r="G1472">
        <v>149</v>
      </c>
      <c r="H1472">
        <v>7</v>
      </c>
      <c r="I1472">
        <v>6</v>
      </c>
      <c r="J1472">
        <v>0</v>
      </c>
      <c r="K1472">
        <v>0</v>
      </c>
      <c r="L1472">
        <v>0</v>
      </c>
      <c r="M1472">
        <v>0</v>
      </c>
      <c r="N1472">
        <v>0</v>
      </c>
    </row>
    <row r="1473" spans="1:14" x14ac:dyDescent="0.2">
      <c r="A1473" t="s">
        <v>6351</v>
      </c>
      <c r="B1473" t="s">
        <v>84</v>
      </c>
      <c r="C1473" t="s">
        <v>209</v>
      </c>
      <c r="D1473" t="s">
        <v>4881</v>
      </c>
      <c r="E1473">
        <v>20</v>
      </c>
      <c r="F1473">
        <v>1</v>
      </c>
      <c r="G1473">
        <v>19</v>
      </c>
      <c r="H1473">
        <v>0</v>
      </c>
      <c r="I1473">
        <v>0</v>
      </c>
      <c r="J1473">
        <v>0</v>
      </c>
      <c r="K1473">
        <v>0</v>
      </c>
      <c r="L1473">
        <v>0</v>
      </c>
      <c r="M1473">
        <v>0</v>
      </c>
      <c r="N1473">
        <v>0</v>
      </c>
    </row>
    <row r="1474" spans="1:14" x14ac:dyDescent="0.2">
      <c r="A1474" t="s">
        <v>6352</v>
      </c>
      <c r="B1474" t="s">
        <v>84</v>
      </c>
      <c r="C1474" t="s">
        <v>210</v>
      </c>
      <c r="D1474" t="s">
        <v>4881</v>
      </c>
      <c r="E1474">
        <v>193</v>
      </c>
      <c r="F1474">
        <v>31</v>
      </c>
      <c r="G1474">
        <v>153</v>
      </c>
      <c r="H1474">
        <v>4</v>
      </c>
      <c r="I1474">
        <v>5</v>
      </c>
      <c r="J1474">
        <v>0</v>
      </c>
      <c r="K1474">
        <v>0</v>
      </c>
      <c r="L1474">
        <v>0</v>
      </c>
      <c r="M1474">
        <v>0</v>
      </c>
      <c r="N1474">
        <v>0</v>
      </c>
    </row>
    <row r="1475" spans="1:14" x14ac:dyDescent="0.2">
      <c r="A1475" t="s">
        <v>6353</v>
      </c>
      <c r="B1475" t="s">
        <v>84</v>
      </c>
      <c r="C1475" t="s">
        <v>211</v>
      </c>
      <c r="D1475" t="s">
        <v>4881</v>
      </c>
      <c r="E1475">
        <v>157</v>
      </c>
      <c r="F1475">
        <v>5</v>
      </c>
      <c r="G1475">
        <v>142</v>
      </c>
      <c r="H1475">
        <v>7</v>
      </c>
      <c r="I1475">
        <v>3</v>
      </c>
      <c r="J1475">
        <v>0</v>
      </c>
      <c r="K1475">
        <v>0</v>
      </c>
      <c r="L1475">
        <v>0</v>
      </c>
      <c r="M1475">
        <v>0</v>
      </c>
      <c r="N1475">
        <v>0</v>
      </c>
    </row>
    <row r="1476" spans="1:14" x14ac:dyDescent="0.2">
      <c r="A1476" t="s">
        <v>6354</v>
      </c>
      <c r="B1476" t="s">
        <v>84</v>
      </c>
      <c r="C1476" t="s">
        <v>212</v>
      </c>
      <c r="D1476" t="s">
        <v>4881</v>
      </c>
      <c r="E1476">
        <v>118</v>
      </c>
      <c r="F1476">
        <v>15</v>
      </c>
      <c r="G1476">
        <v>99</v>
      </c>
      <c r="H1476">
        <v>4</v>
      </c>
      <c r="I1476">
        <v>0</v>
      </c>
      <c r="J1476">
        <v>0</v>
      </c>
      <c r="K1476">
        <v>0</v>
      </c>
      <c r="L1476">
        <v>0</v>
      </c>
      <c r="M1476">
        <v>0</v>
      </c>
      <c r="N1476">
        <v>0</v>
      </c>
    </row>
    <row r="1477" spans="1:14" x14ac:dyDescent="0.2">
      <c r="A1477" t="s">
        <v>6355</v>
      </c>
      <c r="B1477" t="s">
        <v>84</v>
      </c>
      <c r="C1477" t="s">
        <v>213</v>
      </c>
      <c r="D1477" t="s">
        <v>4881</v>
      </c>
      <c r="E1477">
        <v>312</v>
      </c>
      <c r="F1477">
        <v>37</v>
      </c>
      <c r="G1477">
        <v>266</v>
      </c>
      <c r="H1477">
        <v>6</v>
      </c>
      <c r="I1477">
        <v>3</v>
      </c>
      <c r="J1477">
        <v>0</v>
      </c>
      <c r="K1477">
        <v>0</v>
      </c>
      <c r="L1477">
        <v>0</v>
      </c>
      <c r="M1477">
        <v>0</v>
      </c>
      <c r="N1477">
        <v>0</v>
      </c>
    </row>
    <row r="1478" spans="1:14" x14ac:dyDescent="0.2">
      <c r="A1478" t="s">
        <v>6356</v>
      </c>
      <c r="B1478" t="s">
        <v>84</v>
      </c>
      <c r="C1478" t="s">
        <v>214</v>
      </c>
      <c r="D1478" t="s">
        <v>4881</v>
      </c>
      <c r="E1478">
        <v>189</v>
      </c>
      <c r="F1478">
        <v>36</v>
      </c>
      <c r="G1478">
        <v>146</v>
      </c>
      <c r="H1478">
        <v>5</v>
      </c>
      <c r="I1478">
        <v>2</v>
      </c>
      <c r="J1478">
        <v>0</v>
      </c>
      <c r="K1478">
        <v>0</v>
      </c>
      <c r="L1478">
        <v>0</v>
      </c>
      <c r="M1478">
        <v>0</v>
      </c>
      <c r="N1478">
        <v>0</v>
      </c>
    </row>
    <row r="1479" spans="1:14" x14ac:dyDescent="0.2">
      <c r="A1479" t="s">
        <v>6357</v>
      </c>
      <c r="B1479" t="s">
        <v>84</v>
      </c>
      <c r="C1479" t="s">
        <v>215</v>
      </c>
      <c r="D1479" t="s">
        <v>4881</v>
      </c>
      <c r="E1479">
        <v>103</v>
      </c>
      <c r="F1479">
        <v>16</v>
      </c>
      <c r="G1479">
        <v>84</v>
      </c>
      <c r="H1479">
        <v>0</v>
      </c>
      <c r="I1479">
        <v>3</v>
      </c>
      <c r="J1479">
        <v>0</v>
      </c>
      <c r="K1479">
        <v>0</v>
      </c>
      <c r="L1479">
        <v>0</v>
      </c>
      <c r="M1479">
        <v>0</v>
      </c>
      <c r="N1479">
        <v>0</v>
      </c>
    </row>
    <row r="1480" spans="1:14" x14ac:dyDescent="0.2">
      <c r="A1480" t="s">
        <v>6358</v>
      </c>
      <c r="B1480" t="s">
        <v>84</v>
      </c>
      <c r="C1480" t="s">
        <v>216</v>
      </c>
      <c r="D1480" t="s">
        <v>4881</v>
      </c>
      <c r="E1480">
        <v>167</v>
      </c>
      <c r="F1480">
        <v>25</v>
      </c>
      <c r="G1480">
        <v>135</v>
      </c>
      <c r="H1480">
        <v>5</v>
      </c>
      <c r="I1480">
        <v>2</v>
      </c>
      <c r="J1480">
        <v>0</v>
      </c>
      <c r="K1480">
        <v>0</v>
      </c>
      <c r="L1480">
        <v>0</v>
      </c>
      <c r="M1480">
        <v>0</v>
      </c>
      <c r="N1480">
        <v>0</v>
      </c>
    </row>
    <row r="1481" spans="1:14" x14ac:dyDescent="0.2">
      <c r="A1481" t="s">
        <v>6359</v>
      </c>
      <c r="B1481" t="s">
        <v>84</v>
      </c>
      <c r="C1481" t="s">
        <v>217</v>
      </c>
      <c r="D1481" t="s">
        <v>4881</v>
      </c>
      <c r="E1481">
        <v>332</v>
      </c>
      <c r="F1481">
        <v>49</v>
      </c>
      <c r="G1481">
        <v>271</v>
      </c>
      <c r="H1481">
        <v>8</v>
      </c>
      <c r="I1481">
        <v>4</v>
      </c>
      <c r="J1481">
        <v>0</v>
      </c>
      <c r="K1481">
        <v>0</v>
      </c>
      <c r="L1481">
        <v>0</v>
      </c>
      <c r="M1481">
        <v>0</v>
      </c>
      <c r="N1481">
        <v>0</v>
      </c>
    </row>
    <row r="1482" spans="1:14" x14ac:dyDescent="0.2">
      <c r="A1482" t="s">
        <v>6360</v>
      </c>
      <c r="B1482" t="s">
        <v>84</v>
      </c>
      <c r="C1482" t="s">
        <v>218</v>
      </c>
      <c r="D1482" t="s">
        <v>4881</v>
      </c>
      <c r="E1482">
        <v>228</v>
      </c>
      <c r="F1482">
        <v>30</v>
      </c>
      <c r="G1482">
        <v>192</v>
      </c>
      <c r="H1482">
        <v>6</v>
      </c>
      <c r="I1482">
        <v>0</v>
      </c>
      <c r="J1482">
        <v>0</v>
      </c>
      <c r="K1482">
        <v>0</v>
      </c>
      <c r="L1482">
        <v>0</v>
      </c>
      <c r="M1482">
        <v>0</v>
      </c>
      <c r="N1482">
        <v>0</v>
      </c>
    </row>
    <row r="1483" spans="1:14" x14ac:dyDescent="0.2">
      <c r="A1483" t="s">
        <v>6361</v>
      </c>
      <c r="B1483" t="s">
        <v>84</v>
      </c>
      <c r="C1483" t="s">
        <v>219</v>
      </c>
      <c r="D1483" t="s">
        <v>4881</v>
      </c>
      <c r="E1483">
        <v>85</v>
      </c>
      <c r="F1483">
        <v>18</v>
      </c>
      <c r="G1483">
        <v>65</v>
      </c>
      <c r="H1483">
        <v>2</v>
      </c>
      <c r="I1483">
        <v>0</v>
      </c>
      <c r="J1483">
        <v>0</v>
      </c>
      <c r="K1483">
        <v>0</v>
      </c>
      <c r="L1483">
        <v>0</v>
      </c>
      <c r="M1483">
        <v>0</v>
      </c>
      <c r="N1483">
        <v>0</v>
      </c>
    </row>
    <row r="1484" spans="1:14" x14ac:dyDescent="0.2">
      <c r="A1484" t="s">
        <v>6362</v>
      </c>
      <c r="B1484" t="s">
        <v>84</v>
      </c>
      <c r="C1484" t="s">
        <v>220</v>
      </c>
      <c r="D1484" t="s">
        <v>4881</v>
      </c>
      <c r="E1484">
        <v>163</v>
      </c>
      <c r="F1484">
        <v>30</v>
      </c>
      <c r="G1484">
        <v>125</v>
      </c>
      <c r="H1484">
        <v>4</v>
      </c>
      <c r="I1484">
        <v>4</v>
      </c>
      <c r="J1484">
        <v>0</v>
      </c>
      <c r="K1484">
        <v>0</v>
      </c>
      <c r="L1484">
        <v>0</v>
      </c>
      <c r="M1484">
        <v>0</v>
      </c>
      <c r="N1484">
        <v>0</v>
      </c>
    </row>
    <row r="1485" spans="1:14" x14ac:dyDescent="0.2">
      <c r="A1485" t="s">
        <v>6363</v>
      </c>
      <c r="B1485" t="s">
        <v>84</v>
      </c>
      <c r="C1485" t="s">
        <v>221</v>
      </c>
      <c r="D1485" t="s">
        <v>4881</v>
      </c>
      <c r="E1485">
        <v>147</v>
      </c>
      <c r="F1485">
        <v>30</v>
      </c>
      <c r="G1485">
        <v>112</v>
      </c>
      <c r="H1485">
        <v>1</v>
      </c>
      <c r="I1485">
        <v>4</v>
      </c>
      <c r="J1485">
        <v>0</v>
      </c>
      <c r="K1485">
        <v>0</v>
      </c>
      <c r="L1485">
        <v>0</v>
      </c>
      <c r="M1485">
        <v>0</v>
      </c>
      <c r="N1485">
        <v>0</v>
      </c>
    </row>
    <row r="1486" spans="1:14" x14ac:dyDescent="0.2">
      <c r="A1486" t="s">
        <v>6364</v>
      </c>
      <c r="B1486" t="s">
        <v>84</v>
      </c>
      <c r="C1486" t="s">
        <v>222</v>
      </c>
      <c r="D1486" t="s">
        <v>4881</v>
      </c>
      <c r="E1486">
        <v>275</v>
      </c>
      <c r="F1486">
        <v>15</v>
      </c>
      <c r="G1486">
        <v>243</v>
      </c>
      <c r="H1486">
        <v>10</v>
      </c>
      <c r="I1486">
        <v>7</v>
      </c>
      <c r="J1486">
        <v>0</v>
      </c>
      <c r="K1486">
        <v>0</v>
      </c>
      <c r="L1486">
        <v>0</v>
      </c>
      <c r="M1486">
        <v>0</v>
      </c>
      <c r="N1486">
        <v>0</v>
      </c>
    </row>
    <row r="1487" spans="1:14" x14ac:dyDescent="0.2">
      <c r="A1487" t="s">
        <v>6365</v>
      </c>
      <c r="B1487" t="s">
        <v>84</v>
      </c>
      <c r="C1487" t="s">
        <v>223</v>
      </c>
      <c r="D1487" t="s">
        <v>4881</v>
      </c>
      <c r="E1487">
        <v>84</v>
      </c>
      <c r="F1487">
        <v>11</v>
      </c>
      <c r="G1487">
        <v>72</v>
      </c>
      <c r="H1487">
        <v>1</v>
      </c>
      <c r="I1487">
        <v>0</v>
      </c>
      <c r="J1487">
        <v>0</v>
      </c>
      <c r="K1487">
        <v>0</v>
      </c>
      <c r="L1487">
        <v>0</v>
      </c>
      <c r="M1487">
        <v>0</v>
      </c>
      <c r="N1487">
        <v>0</v>
      </c>
    </row>
    <row r="1488" spans="1:14" x14ac:dyDescent="0.2">
      <c r="A1488" t="s">
        <v>6366</v>
      </c>
      <c r="B1488" t="s">
        <v>84</v>
      </c>
      <c r="C1488" t="s">
        <v>224</v>
      </c>
      <c r="D1488" t="s">
        <v>4881</v>
      </c>
      <c r="E1488">
        <v>535</v>
      </c>
      <c r="F1488">
        <v>64</v>
      </c>
      <c r="G1488">
        <v>460</v>
      </c>
      <c r="H1488">
        <v>7</v>
      </c>
      <c r="I1488">
        <v>4</v>
      </c>
      <c r="J1488">
        <v>0</v>
      </c>
      <c r="K1488">
        <v>0</v>
      </c>
      <c r="L1488">
        <v>0</v>
      </c>
      <c r="M1488">
        <v>0</v>
      </c>
      <c r="N1488">
        <v>0</v>
      </c>
    </row>
    <row r="1489" spans="1:14" x14ac:dyDescent="0.2">
      <c r="A1489" t="s">
        <v>6367</v>
      </c>
      <c r="B1489" t="s">
        <v>84</v>
      </c>
      <c r="C1489" t="s">
        <v>225</v>
      </c>
      <c r="D1489" t="s">
        <v>4881</v>
      </c>
      <c r="E1489">
        <v>269</v>
      </c>
      <c r="F1489">
        <v>43</v>
      </c>
      <c r="G1489">
        <v>221</v>
      </c>
      <c r="H1489">
        <v>3</v>
      </c>
      <c r="I1489">
        <v>2</v>
      </c>
      <c r="J1489">
        <v>0</v>
      </c>
      <c r="K1489">
        <v>0</v>
      </c>
      <c r="L1489">
        <v>0</v>
      </c>
      <c r="M1489">
        <v>0</v>
      </c>
      <c r="N1489">
        <v>0</v>
      </c>
    </row>
    <row r="1490" spans="1:14" x14ac:dyDescent="0.2">
      <c r="A1490" t="s">
        <v>6368</v>
      </c>
      <c r="B1490" t="s">
        <v>84</v>
      </c>
      <c r="C1490" t="s">
        <v>226</v>
      </c>
      <c r="D1490" t="s">
        <v>4881</v>
      </c>
      <c r="E1490">
        <v>142</v>
      </c>
      <c r="F1490">
        <v>25</v>
      </c>
      <c r="G1490">
        <v>114</v>
      </c>
      <c r="H1490">
        <v>3</v>
      </c>
      <c r="I1490">
        <v>0</v>
      </c>
      <c r="J1490">
        <v>0</v>
      </c>
      <c r="K1490">
        <v>0</v>
      </c>
      <c r="L1490">
        <v>0</v>
      </c>
      <c r="M1490">
        <v>0</v>
      </c>
      <c r="N1490">
        <v>0</v>
      </c>
    </row>
    <row r="1491" spans="1:14" x14ac:dyDescent="0.2">
      <c r="A1491" t="s">
        <v>6369</v>
      </c>
      <c r="B1491" t="s">
        <v>84</v>
      </c>
      <c r="C1491" t="s">
        <v>227</v>
      </c>
      <c r="D1491" t="s">
        <v>4881</v>
      </c>
      <c r="E1491">
        <v>114</v>
      </c>
      <c r="F1491">
        <v>13</v>
      </c>
      <c r="G1491">
        <v>99</v>
      </c>
      <c r="H1491">
        <v>1</v>
      </c>
      <c r="I1491">
        <v>1</v>
      </c>
      <c r="J1491">
        <v>0</v>
      </c>
      <c r="K1491">
        <v>0</v>
      </c>
      <c r="L1491">
        <v>0</v>
      </c>
      <c r="M1491">
        <v>0</v>
      </c>
      <c r="N1491">
        <v>0</v>
      </c>
    </row>
    <row r="1492" spans="1:14" x14ac:dyDescent="0.2">
      <c r="A1492" t="s">
        <v>6370</v>
      </c>
      <c r="B1492" t="s">
        <v>84</v>
      </c>
      <c r="C1492" t="s">
        <v>228</v>
      </c>
      <c r="D1492" t="s">
        <v>4881</v>
      </c>
      <c r="E1492">
        <v>457</v>
      </c>
      <c r="F1492">
        <v>66</v>
      </c>
      <c r="G1492">
        <v>370</v>
      </c>
      <c r="H1492">
        <v>18</v>
      </c>
      <c r="I1492">
        <v>3</v>
      </c>
      <c r="J1492">
        <v>0</v>
      </c>
      <c r="K1492">
        <v>0</v>
      </c>
      <c r="L1492">
        <v>0</v>
      </c>
      <c r="M1492">
        <v>0</v>
      </c>
      <c r="N1492">
        <v>0</v>
      </c>
    </row>
    <row r="1493" spans="1:14" x14ac:dyDescent="0.2">
      <c r="A1493" t="s">
        <v>6371</v>
      </c>
      <c r="B1493" t="s">
        <v>84</v>
      </c>
      <c r="C1493" t="s">
        <v>229</v>
      </c>
      <c r="D1493" t="s">
        <v>4881</v>
      </c>
      <c r="E1493">
        <v>117</v>
      </c>
      <c r="F1493">
        <v>24</v>
      </c>
      <c r="G1493">
        <v>87</v>
      </c>
      <c r="H1493">
        <v>4</v>
      </c>
      <c r="I1493">
        <v>2</v>
      </c>
      <c r="J1493">
        <v>0</v>
      </c>
      <c r="K1493">
        <v>0</v>
      </c>
      <c r="L1493">
        <v>0</v>
      </c>
      <c r="M1493">
        <v>0</v>
      </c>
      <c r="N1493">
        <v>0</v>
      </c>
    </row>
    <row r="1494" spans="1:14" x14ac:dyDescent="0.2">
      <c r="A1494" t="s">
        <v>6372</v>
      </c>
      <c r="B1494" t="s">
        <v>84</v>
      </c>
      <c r="C1494" t="s">
        <v>230</v>
      </c>
      <c r="D1494" t="s">
        <v>4881</v>
      </c>
      <c r="E1494">
        <v>1270</v>
      </c>
      <c r="F1494">
        <v>234</v>
      </c>
      <c r="G1494">
        <v>1010</v>
      </c>
      <c r="H1494">
        <v>17</v>
      </c>
      <c r="I1494">
        <v>9</v>
      </c>
      <c r="J1494">
        <v>0</v>
      </c>
      <c r="K1494">
        <v>0</v>
      </c>
      <c r="L1494">
        <v>0</v>
      </c>
      <c r="M1494">
        <v>0</v>
      </c>
      <c r="N1494">
        <v>0</v>
      </c>
    </row>
    <row r="1495" spans="1:14" x14ac:dyDescent="0.2">
      <c r="A1495" t="s">
        <v>6373</v>
      </c>
      <c r="B1495" t="s">
        <v>84</v>
      </c>
      <c r="C1495" t="s">
        <v>231</v>
      </c>
      <c r="D1495" t="s">
        <v>4881</v>
      </c>
      <c r="E1495">
        <v>207</v>
      </c>
      <c r="F1495">
        <v>20</v>
      </c>
      <c r="G1495">
        <v>183</v>
      </c>
      <c r="H1495">
        <v>3</v>
      </c>
      <c r="I1495">
        <v>1</v>
      </c>
      <c r="J1495">
        <v>0</v>
      </c>
      <c r="K1495">
        <v>0</v>
      </c>
      <c r="L1495">
        <v>0</v>
      </c>
      <c r="M1495">
        <v>0</v>
      </c>
      <c r="N1495">
        <v>0</v>
      </c>
    </row>
    <row r="1496" spans="1:14" x14ac:dyDescent="0.2">
      <c r="A1496" t="s">
        <v>6374</v>
      </c>
      <c r="B1496" t="s">
        <v>84</v>
      </c>
      <c r="C1496" t="s">
        <v>232</v>
      </c>
      <c r="D1496" t="s">
        <v>4881</v>
      </c>
      <c r="E1496">
        <v>196</v>
      </c>
      <c r="F1496">
        <v>22</v>
      </c>
      <c r="G1496">
        <v>171</v>
      </c>
      <c r="H1496">
        <v>3</v>
      </c>
      <c r="I1496">
        <v>0</v>
      </c>
      <c r="J1496">
        <v>0</v>
      </c>
      <c r="K1496">
        <v>0</v>
      </c>
      <c r="L1496">
        <v>0</v>
      </c>
      <c r="M1496">
        <v>0</v>
      </c>
      <c r="N1496">
        <v>0</v>
      </c>
    </row>
    <row r="1497" spans="1:14" x14ac:dyDescent="0.2">
      <c r="A1497" t="s">
        <v>6375</v>
      </c>
      <c r="B1497" t="s">
        <v>84</v>
      </c>
      <c r="C1497" t="s">
        <v>233</v>
      </c>
      <c r="D1497" t="s">
        <v>4881</v>
      </c>
      <c r="E1497">
        <v>215</v>
      </c>
      <c r="F1497">
        <v>9</v>
      </c>
      <c r="G1497">
        <v>198</v>
      </c>
      <c r="H1497">
        <v>5</v>
      </c>
      <c r="I1497">
        <v>3</v>
      </c>
      <c r="J1497">
        <v>0</v>
      </c>
      <c r="K1497">
        <v>0</v>
      </c>
      <c r="L1497">
        <v>0</v>
      </c>
      <c r="M1497">
        <v>0</v>
      </c>
      <c r="N1497">
        <v>0</v>
      </c>
    </row>
    <row r="1498" spans="1:14" x14ac:dyDescent="0.2">
      <c r="A1498" t="s">
        <v>6376</v>
      </c>
      <c r="B1498" t="s">
        <v>84</v>
      </c>
      <c r="C1498" t="s">
        <v>234</v>
      </c>
      <c r="D1498" t="s">
        <v>4881</v>
      </c>
      <c r="E1498">
        <v>108</v>
      </c>
      <c r="F1498">
        <v>13</v>
      </c>
      <c r="G1498">
        <v>94</v>
      </c>
      <c r="H1498">
        <v>1</v>
      </c>
      <c r="I1498">
        <v>0</v>
      </c>
      <c r="J1498">
        <v>0</v>
      </c>
      <c r="K1498">
        <v>0</v>
      </c>
      <c r="L1498">
        <v>0</v>
      </c>
      <c r="M1498">
        <v>0</v>
      </c>
      <c r="N1498">
        <v>0</v>
      </c>
    </row>
    <row r="1499" spans="1:14" x14ac:dyDescent="0.2">
      <c r="A1499" t="s">
        <v>6377</v>
      </c>
      <c r="B1499" t="s">
        <v>84</v>
      </c>
      <c r="C1499" t="s">
        <v>235</v>
      </c>
      <c r="D1499" t="s">
        <v>4881</v>
      </c>
      <c r="E1499">
        <v>126</v>
      </c>
      <c r="F1499">
        <v>21</v>
      </c>
      <c r="G1499">
        <v>99</v>
      </c>
      <c r="H1499">
        <v>5</v>
      </c>
      <c r="I1499">
        <v>1</v>
      </c>
      <c r="J1499">
        <v>0</v>
      </c>
      <c r="K1499">
        <v>0</v>
      </c>
      <c r="L1499">
        <v>0</v>
      </c>
      <c r="M1499">
        <v>0</v>
      </c>
      <c r="N1499">
        <v>0</v>
      </c>
    </row>
    <row r="1500" spans="1:14" x14ac:dyDescent="0.2">
      <c r="A1500" t="s">
        <v>6378</v>
      </c>
      <c r="B1500" t="s">
        <v>84</v>
      </c>
      <c r="C1500" t="s">
        <v>236</v>
      </c>
      <c r="D1500" t="s">
        <v>4881</v>
      </c>
      <c r="E1500">
        <v>79</v>
      </c>
      <c r="F1500">
        <v>14</v>
      </c>
      <c r="G1500">
        <v>65</v>
      </c>
      <c r="H1500">
        <v>0</v>
      </c>
      <c r="I1500">
        <v>0</v>
      </c>
      <c r="J1500">
        <v>0</v>
      </c>
      <c r="K1500">
        <v>0</v>
      </c>
      <c r="L1500">
        <v>0</v>
      </c>
      <c r="M1500">
        <v>0</v>
      </c>
      <c r="N1500">
        <v>0</v>
      </c>
    </row>
    <row r="1501" spans="1:14" x14ac:dyDescent="0.2">
      <c r="A1501" t="s">
        <v>6379</v>
      </c>
      <c r="B1501" t="s">
        <v>84</v>
      </c>
      <c r="C1501" t="s">
        <v>237</v>
      </c>
      <c r="D1501" t="s">
        <v>4881</v>
      </c>
      <c r="E1501">
        <v>140</v>
      </c>
      <c r="F1501">
        <v>16</v>
      </c>
      <c r="G1501">
        <v>118</v>
      </c>
      <c r="H1501">
        <v>4</v>
      </c>
      <c r="I1501">
        <v>2</v>
      </c>
      <c r="J1501">
        <v>0</v>
      </c>
      <c r="K1501">
        <v>0</v>
      </c>
      <c r="L1501">
        <v>0</v>
      </c>
      <c r="M1501">
        <v>0</v>
      </c>
      <c r="N1501">
        <v>0</v>
      </c>
    </row>
    <row r="1502" spans="1:14" x14ac:dyDescent="0.2">
      <c r="A1502" t="s">
        <v>6380</v>
      </c>
      <c r="B1502" t="s">
        <v>84</v>
      </c>
      <c r="C1502" t="s">
        <v>238</v>
      </c>
      <c r="D1502" t="s">
        <v>4881</v>
      </c>
      <c r="E1502">
        <v>223</v>
      </c>
      <c r="F1502">
        <v>42</v>
      </c>
      <c r="G1502">
        <v>174</v>
      </c>
      <c r="H1502">
        <v>6</v>
      </c>
      <c r="I1502">
        <v>1</v>
      </c>
      <c r="J1502">
        <v>0</v>
      </c>
      <c r="K1502">
        <v>0</v>
      </c>
      <c r="L1502">
        <v>0</v>
      </c>
      <c r="M1502">
        <v>0</v>
      </c>
      <c r="N1502">
        <v>0</v>
      </c>
    </row>
    <row r="1503" spans="1:14" x14ac:dyDescent="0.2">
      <c r="A1503" t="s">
        <v>6381</v>
      </c>
      <c r="B1503" t="s">
        <v>84</v>
      </c>
      <c r="C1503" t="s">
        <v>239</v>
      </c>
      <c r="D1503" t="s">
        <v>4881</v>
      </c>
      <c r="E1503">
        <v>240</v>
      </c>
      <c r="F1503">
        <v>31</v>
      </c>
      <c r="G1503">
        <v>198</v>
      </c>
      <c r="H1503">
        <v>9</v>
      </c>
      <c r="I1503">
        <v>2</v>
      </c>
      <c r="J1503">
        <v>0</v>
      </c>
      <c r="K1503">
        <v>0</v>
      </c>
      <c r="L1503">
        <v>0</v>
      </c>
      <c r="M1503">
        <v>0</v>
      </c>
      <c r="N1503">
        <v>0</v>
      </c>
    </row>
    <row r="1504" spans="1:14" x14ac:dyDescent="0.2">
      <c r="A1504" t="s">
        <v>6382</v>
      </c>
      <c r="B1504" t="s">
        <v>84</v>
      </c>
      <c r="C1504" t="s">
        <v>240</v>
      </c>
      <c r="D1504" t="s">
        <v>4881</v>
      </c>
      <c r="E1504">
        <v>107</v>
      </c>
      <c r="F1504">
        <v>7</v>
      </c>
      <c r="G1504">
        <v>94</v>
      </c>
      <c r="H1504">
        <v>5</v>
      </c>
      <c r="I1504">
        <v>1</v>
      </c>
      <c r="J1504">
        <v>0</v>
      </c>
      <c r="K1504">
        <v>0</v>
      </c>
      <c r="L1504">
        <v>0</v>
      </c>
      <c r="M1504">
        <v>0</v>
      </c>
      <c r="N1504">
        <v>0</v>
      </c>
    </row>
    <row r="1505" spans="1:14" x14ac:dyDescent="0.2">
      <c r="A1505" t="s">
        <v>6383</v>
      </c>
      <c r="B1505" t="s">
        <v>84</v>
      </c>
      <c r="C1505" t="s">
        <v>241</v>
      </c>
      <c r="D1505" t="s">
        <v>4881</v>
      </c>
      <c r="E1505">
        <v>201</v>
      </c>
      <c r="F1505">
        <v>22</v>
      </c>
      <c r="G1505">
        <v>169</v>
      </c>
      <c r="H1505">
        <v>8</v>
      </c>
      <c r="I1505">
        <v>2</v>
      </c>
      <c r="J1505">
        <v>0</v>
      </c>
      <c r="K1505">
        <v>0</v>
      </c>
      <c r="L1505">
        <v>0</v>
      </c>
      <c r="M1505">
        <v>0</v>
      </c>
      <c r="N1505">
        <v>0</v>
      </c>
    </row>
    <row r="1506" spans="1:14" x14ac:dyDescent="0.2">
      <c r="A1506" t="s">
        <v>6384</v>
      </c>
      <c r="B1506" t="s">
        <v>84</v>
      </c>
      <c r="C1506" t="s">
        <v>242</v>
      </c>
      <c r="D1506" t="s">
        <v>4881</v>
      </c>
      <c r="E1506">
        <v>233</v>
      </c>
      <c r="F1506">
        <v>40</v>
      </c>
      <c r="G1506">
        <v>184</v>
      </c>
      <c r="H1506">
        <v>4</v>
      </c>
      <c r="I1506">
        <v>5</v>
      </c>
      <c r="J1506">
        <v>0</v>
      </c>
      <c r="K1506">
        <v>0</v>
      </c>
      <c r="L1506">
        <v>0</v>
      </c>
      <c r="M1506">
        <v>0</v>
      </c>
      <c r="N1506">
        <v>0</v>
      </c>
    </row>
    <row r="1507" spans="1:14" x14ac:dyDescent="0.2">
      <c r="A1507" t="s">
        <v>6385</v>
      </c>
      <c r="B1507" t="s">
        <v>84</v>
      </c>
      <c r="C1507" t="s">
        <v>243</v>
      </c>
      <c r="D1507" t="s">
        <v>4881</v>
      </c>
      <c r="E1507">
        <v>173</v>
      </c>
      <c r="F1507">
        <v>32</v>
      </c>
      <c r="G1507">
        <v>137</v>
      </c>
      <c r="H1507">
        <v>3</v>
      </c>
      <c r="I1507">
        <v>1</v>
      </c>
      <c r="J1507">
        <v>0</v>
      </c>
      <c r="K1507">
        <v>0</v>
      </c>
      <c r="L1507">
        <v>0</v>
      </c>
      <c r="M1507">
        <v>0</v>
      </c>
      <c r="N1507">
        <v>0</v>
      </c>
    </row>
    <row r="1508" spans="1:14" x14ac:dyDescent="0.2">
      <c r="A1508" t="s">
        <v>6386</v>
      </c>
      <c r="B1508" t="s">
        <v>84</v>
      </c>
      <c r="C1508" t="s">
        <v>244</v>
      </c>
      <c r="D1508" t="s">
        <v>4881</v>
      </c>
      <c r="E1508">
        <v>412</v>
      </c>
      <c r="F1508">
        <v>71</v>
      </c>
      <c r="G1508">
        <v>316</v>
      </c>
      <c r="H1508">
        <v>20</v>
      </c>
      <c r="I1508">
        <v>5</v>
      </c>
      <c r="J1508">
        <v>0</v>
      </c>
      <c r="K1508">
        <v>0</v>
      </c>
      <c r="L1508">
        <v>0</v>
      </c>
      <c r="M1508">
        <v>0</v>
      </c>
      <c r="N1508">
        <v>0</v>
      </c>
    </row>
    <row r="1509" spans="1:14" x14ac:dyDescent="0.2">
      <c r="A1509" t="s">
        <v>6387</v>
      </c>
      <c r="B1509" t="s">
        <v>84</v>
      </c>
      <c r="C1509" t="s">
        <v>245</v>
      </c>
      <c r="D1509" t="s">
        <v>4881</v>
      </c>
      <c r="E1509">
        <v>155</v>
      </c>
      <c r="F1509">
        <v>19</v>
      </c>
      <c r="G1509">
        <v>135</v>
      </c>
      <c r="H1509">
        <v>1</v>
      </c>
      <c r="I1509">
        <v>0</v>
      </c>
      <c r="J1509">
        <v>0</v>
      </c>
      <c r="K1509">
        <v>0</v>
      </c>
      <c r="L1509">
        <v>0</v>
      </c>
      <c r="M1509">
        <v>0</v>
      </c>
      <c r="N1509">
        <v>0</v>
      </c>
    </row>
    <row r="1510" spans="1:14" x14ac:dyDescent="0.2">
      <c r="A1510" t="s">
        <v>6388</v>
      </c>
      <c r="B1510" t="s">
        <v>84</v>
      </c>
      <c r="C1510" t="s">
        <v>246</v>
      </c>
      <c r="D1510" t="s">
        <v>4881</v>
      </c>
      <c r="E1510">
        <v>345</v>
      </c>
      <c r="F1510">
        <v>53</v>
      </c>
      <c r="G1510">
        <v>281</v>
      </c>
      <c r="H1510">
        <v>8</v>
      </c>
      <c r="I1510">
        <v>3</v>
      </c>
      <c r="J1510">
        <v>0</v>
      </c>
      <c r="K1510">
        <v>0</v>
      </c>
      <c r="L1510">
        <v>0</v>
      </c>
      <c r="M1510">
        <v>0</v>
      </c>
      <c r="N1510">
        <v>0</v>
      </c>
    </row>
    <row r="1511" spans="1:14" x14ac:dyDescent="0.2">
      <c r="A1511" t="s">
        <v>6389</v>
      </c>
      <c r="B1511" t="s">
        <v>84</v>
      </c>
      <c r="C1511" t="s">
        <v>247</v>
      </c>
      <c r="D1511" t="s">
        <v>4881</v>
      </c>
      <c r="E1511">
        <v>700</v>
      </c>
      <c r="F1511">
        <v>111</v>
      </c>
      <c r="G1511">
        <v>566</v>
      </c>
      <c r="H1511">
        <v>11</v>
      </c>
      <c r="I1511">
        <v>12</v>
      </c>
      <c r="J1511">
        <v>0</v>
      </c>
      <c r="K1511">
        <v>0</v>
      </c>
      <c r="L1511">
        <v>0</v>
      </c>
      <c r="M1511">
        <v>0</v>
      </c>
      <c r="N1511">
        <v>0</v>
      </c>
    </row>
    <row r="1512" spans="1:14" x14ac:dyDescent="0.2">
      <c r="A1512" t="s">
        <v>6390</v>
      </c>
      <c r="B1512" t="s">
        <v>84</v>
      </c>
      <c r="C1512" t="s">
        <v>248</v>
      </c>
      <c r="D1512" t="s">
        <v>4881</v>
      </c>
      <c r="E1512">
        <v>84</v>
      </c>
      <c r="F1512">
        <v>20</v>
      </c>
      <c r="G1512">
        <v>60</v>
      </c>
      <c r="H1512">
        <v>3</v>
      </c>
      <c r="I1512">
        <v>1</v>
      </c>
      <c r="J1512">
        <v>0</v>
      </c>
      <c r="K1512">
        <v>0</v>
      </c>
      <c r="L1512">
        <v>0</v>
      </c>
      <c r="M1512">
        <v>0</v>
      </c>
      <c r="N1512">
        <v>0</v>
      </c>
    </row>
    <row r="1513" spans="1:14" x14ac:dyDescent="0.2">
      <c r="A1513" t="s">
        <v>6391</v>
      </c>
      <c r="B1513" t="s">
        <v>84</v>
      </c>
      <c r="C1513" t="s">
        <v>249</v>
      </c>
      <c r="D1513" t="s">
        <v>4881</v>
      </c>
      <c r="E1513">
        <v>200</v>
      </c>
      <c r="F1513">
        <v>26</v>
      </c>
      <c r="G1513">
        <v>162</v>
      </c>
      <c r="H1513">
        <v>8</v>
      </c>
      <c r="I1513">
        <v>4</v>
      </c>
      <c r="J1513">
        <v>0</v>
      </c>
      <c r="K1513">
        <v>0</v>
      </c>
      <c r="L1513">
        <v>0</v>
      </c>
      <c r="M1513">
        <v>0</v>
      </c>
      <c r="N1513">
        <v>0</v>
      </c>
    </row>
    <row r="1514" spans="1:14" x14ac:dyDescent="0.2">
      <c r="A1514" t="s">
        <v>6392</v>
      </c>
      <c r="B1514" t="s">
        <v>84</v>
      </c>
      <c r="C1514" t="s">
        <v>250</v>
      </c>
      <c r="D1514" t="s">
        <v>4881</v>
      </c>
      <c r="E1514">
        <v>467</v>
      </c>
      <c r="F1514">
        <v>83</v>
      </c>
      <c r="G1514">
        <v>372</v>
      </c>
      <c r="H1514">
        <v>7</v>
      </c>
      <c r="I1514">
        <v>5</v>
      </c>
      <c r="J1514">
        <v>0</v>
      </c>
      <c r="K1514">
        <v>0</v>
      </c>
      <c r="L1514">
        <v>0</v>
      </c>
      <c r="M1514">
        <v>0</v>
      </c>
      <c r="N1514">
        <v>0</v>
      </c>
    </row>
    <row r="1515" spans="1:14" x14ac:dyDescent="0.2">
      <c r="A1515" t="s">
        <v>6393</v>
      </c>
      <c r="B1515" t="s">
        <v>84</v>
      </c>
      <c r="C1515" t="s">
        <v>251</v>
      </c>
      <c r="D1515" t="s">
        <v>4881</v>
      </c>
      <c r="E1515">
        <v>152</v>
      </c>
      <c r="F1515">
        <v>30</v>
      </c>
      <c r="G1515">
        <v>115</v>
      </c>
      <c r="H1515">
        <v>3</v>
      </c>
      <c r="I1515">
        <v>4</v>
      </c>
      <c r="J1515">
        <v>0</v>
      </c>
      <c r="K1515">
        <v>0</v>
      </c>
      <c r="L1515">
        <v>0</v>
      </c>
      <c r="M1515">
        <v>0</v>
      </c>
      <c r="N1515">
        <v>0</v>
      </c>
    </row>
    <row r="1516" spans="1:14" x14ac:dyDescent="0.2">
      <c r="A1516" t="s">
        <v>6394</v>
      </c>
      <c r="B1516" t="s">
        <v>84</v>
      </c>
      <c r="C1516" t="s">
        <v>252</v>
      </c>
      <c r="D1516" t="s">
        <v>4881</v>
      </c>
      <c r="E1516">
        <v>193</v>
      </c>
      <c r="F1516">
        <v>30</v>
      </c>
      <c r="G1516">
        <v>156</v>
      </c>
      <c r="H1516">
        <v>4</v>
      </c>
      <c r="I1516">
        <v>3</v>
      </c>
      <c r="J1516">
        <v>0</v>
      </c>
      <c r="K1516">
        <v>0</v>
      </c>
      <c r="L1516">
        <v>0</v>
      </c>
      <c r="M1516">
        <v>0</v>
      </c>
      <c r="N1516">
        <v>0</v>
      </c>
    </row>
    <row r="1517" spans="1:14" x14ac:dyDescent="0.2">
      <c r="A1517" t="s">
        <v>6395</v>
      </c>
      <c r="B1517" t="s">
        <v>84</v>
      </c>
      <c r="C1517" t="s">
        <v>253</v>
      </c>
      <c r="D1517" t="s">
        <v>4881</v>
      </c>
      <c r="E1517">
        <v>193</v>
      </c>
      <c r="F1517">
        <v>36</v>
      </c>
      <c r="G1517">
        <v>153</v>
      </c>
      <c r="H1517">
        <v>4</v>
      </c>
      <c r="I1517">
        <v>0</v>
      </c>
      <c r="J1517">
        <v>0</v>
      </c>
      <c r="K1517">
        <v>0</v>
      </c>
      <c r="L1517">
        <v>0</v>
      </c>
      <c r="M1517">
        <v>0</v>
      </c>
      <c r="N1517">
        <v>0</v>
      </c>
    </row>
    <row r="1518" spans="1:14" x14ac:dyDescent="0.2">
      <c r="A1518" t="s">
        <v>6396</v>
      </c>
      <c r="B1518" t="s">
        <v>84</v>
      </c>
      <c r="C1518" t="s">
        <v>254</v>
      </c>
      <c r="D1518" t="s">
        <v>4881</v>
      </c>
      <c r="E1518">
        <v>95</v>
      </c>
      <c r="F1518">
        <v>4</v>
      </c>
      <c r="G1518">
        <v>85</v>
      </c>
      <c r="H1518">
        <v>5</v>
      </c>
      <c r="I1518">
        <v>1</v>
      </c>
      <c r="J1518">
        <v>0</v>
      </c>
      <c r="K1518">
        <v>0</v>
      </c>
      <c r="L1518">
        <v>0</v>
      </c>
      <c r="M1518">
        <v>0</v>
      </c>
      <c r="N1518">
        <v>0</v>
      </c>
    </row>
    <row r="1519" spans="1:14" x14ac:dyDescent="0.2">
      <c r="A1519" t="s">
        <v>6397</v>
      </c>
      <c r="B1519" t="s">
        <v>84</v>
      </c>
      <c r="C1519" t="s">
        <v>255</v>
      </c>
      <c r="D1519" t="s">
        <v>4881</v>
      </c>
      <c r="E1519">
        <v>364</v>
      </c>
      <c r="F1519">
        <v>82</v>
      </c>
      <c r="G1519">
        <v>269</v>
      </c>
      <c r="H1519">
        <v>8</v>
      </c>
      <c r="I1519">
        <v>5</v>
      </c>
      <c r="J1519">
        <v>0</v>
      </c>
      <c r="K1519">
        <v>0</v>
      </c>
      <c r="L1519">
        <v>0</v>
      </c>
      <c r="M1519">
        <v>0</v>
      </c>
      <c r="N1519">
        <v>0</v>
      </c>
    </row>
    <row r="1520" spans="1:14" x14ac:dyDescent="0.2">
      <c r="A1520" t="s">
        <v>6398</v>
      </c>
      <c r="B1520" t="s">
        <v>84</v>
      </c>
      <c r="C1520" t="s">
        <v>256</v>
      </c>
      <c r="D1520" t="s">
        <v>4881</v>
      </c>
      <c r="E1520">
        <v>162</v>
      </c>
      <c r="F1520">
        <v>29</v>
      </c>
      <c r="G1520">
        <v>130</v>
      </c>
      <c r="H1520">
        <v>3</v>
      </c>
      <c r="I1520">
        <v>0</v>
      </c>
      <c r="J1520">
        <v>0</v>
      </c>
      <c r="K1520">
        <v>0</v>
      </c>
      <c r="L1520">
        <v>0</v>
      </c>
      <c r="M1520">
        <v>0</v>
      </c>
      <c r="N1520">
        <v>0</v>
      </c>
    </row>
    <row r="1521" spans="1:14" x14ac:dyDescent="0.2">
      <c r="A1521" t="s">
        <v>6399</v>
      </c>
      <c r="B1521" t="s">
        <v>84</v>
      </c>
      <c r="C1521" t="s">
        <v>105</v>
      </c>
      <c r="D1521" t="s">
        <v>4883</v>
      </c>
      <c r="E1521">
        <v>33</v>
      </c>
      <c r="F1521">
        <v>4</v>
      </c>
      <c r="G1521">
        <v>26</v>
      </c>
      <c r="H1521">
        <v>3</v>
      </c>
      <c r="I1521">
        <v>0</v>
      </c>
      <c r="J1521">
        <v>99</v>
      </c>
      <c r="K1521">
        <v>0</v>
      </c>
      <c r="L1521">
        <v>0</v>
      </c>
      <c r="M1521">
        <v>0</v>
      </c>
      <c r="N1521">
        <v>0</v>
      </c>
    </row>
    <row r="1522" spans="1:14" x14ac:dyDescent="0.2">
      <c r="A1522" t="s">
        <v>6400</v>
      </c>
      <c r="B1522" t="s">
        <v>84</v>
      </c>
      <c r="C1522" t="s">
        <v>106</v>
      </c>
      <c r="D1522" t="s">
        <v>4883</v>
      </c>
      <c r="E1522">
        <v>106</v>
      </c>
      <c r="F1522">
        <v>28</v>
      </c>
      <c r="G1522">
        <v>67</v>
      </c>
      <c r="H1522">
        <v>7</v>
      </c>
      <c r="I1522">
        <v>4</v>
      </c>
      <c r="J1522">
        <v>190</v>
      </c>
      <c r="K1522">
        <v>0</v>
      </c>
      <c r="L1522">
        <v>0</v>
      </c>
      <c r="M1522">
        <v>0</v>
      </c>
      <c r="N1522">
        <v>0</v>
      </c>
    </row>
    <row r="1523" spans="1:14" x14ac:dyDescent="0.2">
      <c r="A1523" t="s">
        <v>6401</v>
      </c>
      <c r="B1523" t="s">
        <v>84</v>
      </c>
      <c r="C1523" t="s">
        <v>107</v>
      </c>
      <c r="D1523" t="s">
        <v>4883</v>
      </c>
      <c r="E1523">
        <v>60</v>
      </c>
      <c r="F1523">
        <v>7</v>
      </c>
      <c r="G1523">
        <v>51</v>
      </c>
      <c r="H1523">
        <v>2</v>
      </c>
      <c r="I1523">
        <v>0</v>
      </c>
      <c r="J1523">
        <v>102</v>
      </c>
      <c r="K1523">
        <v>0</v>
      </c>
      <c r="L1523">
        <v>0</v>
      </c>
      <c r="M1523">
        <v>0</v>
      </c>
      <c r="N1523">
        <v>0</v>
      </c>
    </row>
    <row r="1524" spans="1:14" x14ac:dyDescent="0.2">
      <c r="A1524" t="s">
        <v>6402</v>
      </c>
      <c r="B1524" t="s">
        <v>84</v>
      </c>
      <c r="C1524" t="s">
        <v>108</v>
      </c>
      <c r="D1524" t="s">
        <v>4883</v>
      </c>
      <c r="E1524">
        <v>50</v>
      </c>
      <c r="F1524">
        <v>18</v>
      </c>
      <c r="G1524">
        <v>29</v>
      </c>
      <c r="H1524">
        <v>2</v>
      </c>
      <c r="I1524">
        <v>1</v>
      </c>
      <c r="J1524">
        <v>80</v>
      </c>
      <c r="K1524">
        <v>0</v>
      </c>
      <c r="L1524">
        <v>0</v>
      </c>
      <c r="M1524">
        <v>0</v>
      </c>
      <c r="N1524">
        <v>0</v>
      </c>
    </row>
    <row r="1525" spans="1:14" x14ac:dyDescent="0.2">
      <c r="A1525" t="s">
        <v>6403</v>
      </c>
      <c r="B1525" t="s">
        <v>84</v>
      </c>
      <c r="C1525" t="s">
        <v>109</v>
      </c>
      <c r="D1525" t="s">
        <v>4883</v>
      </c>
      <c r="E1525">
        <v>48</v>
      </c>
      <c r="F1525">
        <v>11</v>
      </c>
      <c r="G1525">
        <v>31</v>
      </c>
      <c r="H1525">
        <v>6</v>
      </c>
      <c r="I1525">
        <v>0</v>
      </c>
      <c r="J1525">
        <v>87</v>
      </c>
      <c r="K1525">
        <v>0</v>
      </c>
      <c r="L1525">
        <v>0</v>
      </c>
      <c r="M1525">
        <v>0</v>
      </c>
      <c r="N1525">
        <v>0</v>
      </c>
    </row>
    <row r="1526" spans="1:14" x14ac:dyDescent="0.2">
      <c r="A1526" t="s">
        <v>6404</v>
      </c>
      <c r="B1526" t="s">
        <v>84</v>
      </c>
      <c r="C1526" t="s">
        <v>110</v>
      </c>
      <c r="D1526" t="s">
        <v>4883</v>
      </c>
      <c r="E1526">
        <v>126</v>
      </c>
      <c r="F1526">
        <v>17</v>
      </c>
      <c r="G1526">
        <v>99</v>
      </c>
      <c r="H1526">
        <v>7</v>
      </c>
      <c r="I1526">
        <v>3</v>
      </c>
      <c r="J1526">
        <v>179</v>
      </c>
      <c r="K1526">
        <v>0</v>
      </c>
      <c r="L1526">
        <v>0</v>
      </c>
      <c r="M1526">
        <v>0</v>
      </c>
      <c r="N1526">
        <v>0</v>
      </c>
    </row>
    <row r="1527" spans="1:14" x14ac:dyDescent="0.2">
      <c r="A1527" t="s">
        <v>6405</v>
      </c>
      <c r="B1527" t="s">
        <v>84</v>
      </c>
      <c r="C1527" t="s">
        <v>111</v>
      </c>
      <c r="D1527" t="s">
        <v>4883</v>
      </c>
      <c r="E1527">
        <v>264</v>
      </c>
      <c r="F1527">
        <v>27</v>
      </c>
      <c r="G1527">
        <v>191</v>
      </c>
      <c r="H1527">
        <v>24</v>
      </c>
      <c r="I1527">
        <v>22</v>
      </c>
      <c r="J1527">
        <v>325</v>
      </c>
      <c r="K1527">
        <v>0</v>
      </c>
      <c r="L1527">
        <v>0</v>
      </c>
      <c r="M1527">
        <v>0</v>
      </c>
      <c r="N1527">
        <v>0</v>
      </c>
    </row>
    <row r="1528" spans="1:14" x14ac:dyDescent="0.2">
      <c r="A1528" t="s">
        <v>6406</v>
      </c>
      <c r="B1528" t="s">
        <v>84</v>
      </c>
      <c r="C1528" t="s">
        <v>112</v>
      </c>
      <c r="D1528" t="s">
        <v>4883</v>
      </c>
      <c r="E1528">
        <v>42</v>
      </c>
      <c r="F1528">
        <v>4</v>
      </c>
      <c r="G1528">
        <v>33</v>
      </c>
      <c r="H1528">
        <v>2</v>
      </c>
      <c r="I1528">
        <v>3</v>
      </c>
      <c r="J1528">
        <v>55</v>
      </c>
      <c r="K1528">
        <v>0</v>
      </c>
      <c r="L1528">
        <v>0</v>
      </c>
      <c r="M1528">
        <v>0</v>
      </c>
      <c r="N1528">
        <v>0</v>
      </c>
    </row>
    <row r="1529" spans="1:14" x14ac:dyDescent="0.2">
      <c r="A1529" t="s">
        <v>6407</v>
      </c>
      <c r="B1529" t="s">
        <v>84</v>
      </c>
      <c r="C1529" t="s">
        <v>113</v>
      </c>
      <c r="D1529" t="s">
        <v>4883</v>
      </c>
      <c r="E1529">
        <v>28</v>
      </c>
      <c r="F1529">
        <v>6</v>
      </c>
      <c r="G1529">
        <v>20</v>
      </c>
      <c r="H1529">
        <v>1</v>
      </c>
      <c r="I1529">
        <v>1</v>
      </c>
      <c r="J1529">
        <v>39</v>
      </c>
      <c r="K1529">
        <v>0</v>
      </c>
      <c r="L1529">
        <v>0</v>
      </c>
      <c r="M1529">
        <v>0</v>
      </c>
      <c r="N1529">
        <v>0</v>
      </c>
    </row>
    <row r="1530" spans="1:14" x14ac:dyDescent="0.2">
      <c r="A1530" t="s">
        <v>6408</v>
      </c>
      <c r="B1530" t="s">
        <v>84</v>
      </c>
      <c r="C1530" t="s">
        <v>114</v>
      </c>
      <c r="D1530" t="s">
        <v>4883</v>
      </c>
      <c r="E1530">
        <v>57</v>
      </c>
      <c r="F1530">
        <v>6</v>
      </c>
      <c r="G1530">
        <v>46</v>
      </c>
      <c r="H1530">
        <v>4</v>
      </c>
      <c r="I1530">
        <v>1</v>
      </c>
      <c r="J1530">
        <v>101</v>
      </c>
      <c r="K1530">
        <v>0</v>
      </c>
      <c r="L1530">
        <v>0</v>
      </c>
      <c r="M1530">
        <v>0</v>
      </c>
      <c r="N1530">
        <v>0</v>
      </c>
    </row>
    <row r="1531" spans="1:14" x14ac:dyDescent="0.2">
      <c r="A1531" t="s">
        <v>6409</v>
      </c>
      <c r="B1531" t="s">
        <v>84</v>
      </c>
      <c r="C1531" t="s">
        <v>115</v>
      </c>
      <c r="D1531" t="s">
        <v>4883</v>
      </c>
      <c r="E1531">
        <v>111</v>
      </c>
      <c r="F1531">
        <v>23</v>
      </c>
      <c r="G1531">
        <v>86</v>
      </c>
      <c r="H1531">
        <v>2</v>
      </c>
      <c r="I1531">
        <v>0</v>
      </c>
      <c r="J1531">
        <v>151</v>
      </c>
      <c r="K1531">
        <v>0</v>
      </c>
      <c r="L1531">
        <v>0</v>
      </c>
      <c r="M1531">
        <v>0</v>
      </c>
      <c r="N1531">
        <v>0</v>
      </c>
    </row>
    <row r="1532" spans="1:14" x14ac:dyDescent="0.2">
      <c r="A1532" t="s">
        <v>6410</v>
      </c>
      <c r="B1532" t="s">
        <v>84</v>
      </c>
      <c r="C1532" t="s">
        <v>116</v>
      </c>
      <c r="D1532" t="s">
        <v>4883</v>
      </c>
      <c r="E1532">
        <v>60</v>
      </c>
      <c r="F1532">
        <v>16</v>
      </c>
      <c r="G1532">
        <v>43</v>
      </c>
      <c r="H1532">
        <v>0</v>
      </c>
      <c r="I1532">
        <v>1</v>
      </c>
      <c r="J1532">
        <v>107</v>
      </c>
      <c r="K1532">
        <v>0</v>
      </c>
      <c r="L1532">
        <v>0</v>
      </c>
      <c r="M1532">
        <v>0</v>
      </c>
      <c r="N1532">
        <v>0</v>
      </c>
    </row>
    <row r="1533" spans="1:14" x14ac:dyDescent="0.2">
      <c r="A1533" t="s">
        <v>6411</v>
      </c>
      <c r="B1533" t="s">
        <v>84</v>
      </c>
      <c r="C1533" t="s">
        <v>117</v>
      </c>
      <c r="D1533" t="s">
        <v>4883</v>
      </c>
      <c r="E1533">
        <v>160</v>
      </c>
      <c r="F1533">
        <v>37</v>
      </c>
      <c r="G1533">
        <v>118</v>
      </c>
      <c r="H1533">
        <v>1</v>
      </c>
      <c r="I1533">
        <v>4</v>
      </c>
      <c r="J1533">
        <v>221</v>
      </c>
      <c r="K1533">
        <v>0</v>
      </c>
      <c r="L1533">
        <v>0</v>
      </c>
      <c r="M1533">
        <v>0</v>
      </c>
      <c r="N1533">
        <v>0</v>
      </c>
    </row>
    <row r="1534" spans="1:14" x14ac:dyDescent="0.2">
      <c r="A1534" t="s">
        <v>6412</v>
      </c>
      <c r="B1534" t="s">
        <v>84</v>
      </c>
      <c r="C1534" t="s">
        <v>118</v>
      </c>
      <c r="D1534" t="s">
        <v>4883</v>
      </c>
      <c r="E1534">
        <v>52</v>
      </c>
      <c r="F1534">
        <v>9</v>
      </c>
      <c r="G1534">
        <v>40</v>
      </c>
      <c r="H1534">
        <v>2</v>
      </c>
      <c r="I1534">
        <v>1</v>
      </c>
      <c r="J1534">
        <v>132</v>
      </c>
      <c r="K1534">
        <v>0</v>
      </c>
      <c r="L1534">
        <v>0</v>
      </c>
      <c r="M1534">
        <v>0</v>
      </c>
      <c r="N1534">
        <v>0</v>
      </c>
    </row>
    <row r="1535" spans="1:14" x14ac:dyDescent="0.2">
      <c r="A1535" t="s">
        <v>6413</v>
      </c>
      <c r="B1535" t="s">
        <v>84</v>
      </c>
      <c r="C1535" t="s">
        <v>119</v>
      </c>
      <c r="D1535" t="s">
        <v>4883</v>
      </c>
      <c r="E1535">
        <v>56</v>
      </c>
      <c r="F1535">
        <v>15</v>
      </c>
      <c r="G1535">
        <v>35</v>
      </c>
      <c r="H1535">
        <v>3</v>
      </c>
      <c r="I1535">
        <v>3</v>
      </c>
      <c r="J1535">
        <v>97</v>
      </c>
      <c r="K1535">
        <v>0</v>
      </c>
      <c r="L1535">
        <v>0</v>
      </c>
      <c r="M1535">
        <v>0</v>
      </c>
      <c r="N1535">
        <v>0</v>
      </c>
    </row>
    <row r="1536" spans="1:14" x14ac:dyDescent="0.2">
      <c r="A1536" t="s">
        <v>6414</v>
      </c>
      <c r="B1536" t="s">
        <v>84</v>
      </c>
      <c r="C1536" t="s">
        <v>120</v>
      </c>
      <c r="D1536" t="s">
        <v>4883</v>
      </c>
      <c r="E1536">
        <v>142</v>
      </c>
      <c r="F1536">
        <v>29</v>
      </c>
      <c r="G1536">
        <v>101</v>
      </c>
      <c r="H1536">
        <v>9</v>
      </c>
      <c r="I1536">
        <v>3</v>
      </c>
      <c r="J1536">
        <v>176</v>
      </c>
      <c r="K1536">
        <v>0</v>
      </c>
      <c r="L1536">
        <v>0</v>
      </c>
      <c r="M1536">
        <v>0</v>
      </c>
      <c r="N1536">
        <v>0</v>
      </c>
    </row>
    <row r="1537" spans="1:14" x14ac:dyDescent="0.2">
      <c r="A1537" t="s">
        <v>6415</v>
      </c>
      <c r="B1537" t="s">
        <v>84</v>
      </c>
      <c r="C1537" t="s">
        <v>121</v>
      </c>
      <c r="D1537" t="s">
        <v>4883</v>
      </c>
      <c r="E1537">
        <v>170</v>
      </c>
      <c r="F1537">
        <v>44</v>
      </c>
      <c r="G1537">
        <v>122</v>
      </c>
      <c r="H1537">
        <v>4</v>
      </c>
      <c r="I1537">
        <v>0</v>
      </c>
      <c r="J1537">
        <v>274</v>
      </c>
      <c r="K1537">
        <v>0</v>
      </c>
      <c r="L1537">
        <v>0</v>
      </c>
      <c r="M1537">
        <v>0</v>
      </c>
      <c r="N1537">
        <v>0</v>
      </c>
    </row>
    <row r="1538" spans="1:14" x14ac:dyDescent="0.2">
      <c r="A1538" t="s">
        <v>6416</v>
      </c>
      <c r="B1538" t="s">
        <v>84</v>
      </c>
      <c r="C1538" t="s">
        <v>122</v>
      </c>
      <c r="D1538" t="s">
        <v>4883</v>
      </c>
      <c r="E1538">
        <v>210</v>
      </c>
      <c r="F1538">
        <v>50</v>
      </c>
      <c r="G1538">
        <v>153</v>
      </c>
      <c r="H1538">
        <v>4</v>
      </c>
      <c r="I1538">
        <v>3</v>
      </c>
      <c r="J1538">
        <v>303</v>
      </c>
      <c r="K1538">
        <v>0</v>
      </c>
      <c r="L1538">
        <v>0</v>
      </c>
      <c r="M1538">
        <v>0</v>
      </c>
      <c r="N1538">
        <v>0</v>
      </c>
    </row>
    <row r="1539" spans="1:14" x14ac:dyDescent="0.2">
      <c r="A1539" t="s">
        <v>6417</v>
      </c>
      <c r="B1539" t="s">
        <v>84</v>
      </c>
      <c r="C1539" t="s">
        <v>123</v>
      </c>
      <c r="D1539" t="s">
        <v>4883</v>
      </c>
      <c r="E1539">
        <v>57</v>
      </c>
      <c r="F1539">
        <v>7</v>
      </c>
      <c r="G1539">
        <v>47</v>
      </c>
      <c r="H1539">
        <v>3</v>
      </c>
      <c r="I1539">
        <v>0</v>
      </c>
      <c r="J1539">
        <v>70</v>
      </c>
      <c r="K1539">
        <v>0</v>
      </c>
      <c r="L1539">
        <v>0</v>
      </c>
      <c r="M1539">
        <v>0</v>
      </c>
      <c r="N1539">
        <v>0</v>
      </c>
    </row>
    <row r="1540" spans="1:14" x14ac:dyDescent="0.2">
      <c r="A1540" t="s">
        <v>6418</v>
      </c>
      <c r="B1540" t="s">
        <v>84</v>
      </c>
      <c r="C1540" t="s">
        <v>124</v>
      </c>
      <c r="D1540" t="s">
        <v>4883</v>
      </c>
      <c r="E1540">
        <v>61</v>
      </c>
      <c r="F1540">
        <v>16</v>
      </c>
      <c r="G1540">
        <v>43</v>
      </c>
      <c r="H1540">
        <v>0</v>
      </c>
      <c r="I1540">
        <v>2</v>
      </c>
      <c r="J1540">
        <v>85</v>
      </c>
      <c r="K1540">
        <v>0</v>
      </c>
      <c r="L1540">
        <v>0</v>
      </c>
      <c r="M1540">
        <v>0</v>
      </c>
      <c r="N1540">
        <v>0</v>
      </c>
    </row>
    <row r="1541" spans="1:14" x14ac:dyDescent="0.2">
      <c r="A1541" t="s">
        <v>6419</v>
      </c>
      <c r="B1541" t="s">
        <v>84</v>
      </c>
      <c r="C1541" t="s">
        <v>125</v>
      </c>
      <c r="D1541" t="s">
        <v>4883</v>
      </c>
      <c r="E1541">
        <v>237</v>
      </c>
      <c r="F1541">
        <v>68</v>
      </c>
      <c r="G1541">
        <v>159</v>
      </c>
      <c r="H1541">
        <v>5</v>
      </c>
      <c r="I1541">
        <v>5</v>
      </c>
      <c r="J1541">
        <v>348</v>
      </c>
      <c r="K1541">
        <v>0</v>
      </c>
      <c r="L1541">
        <v>0</v>
      </c>
      <c r="M1541">
        <v>0</v>
      </c>
      <c r="N1541">
        <v>0</v>
      </c>
    </row>
    <row r="1542" spans="1:14" x14ac:dyDescent="0.2">
      <c r="A1542" t="s">
        <v>6420</v>
      </c>
      <c r="B1542" t="s">
        <v>84</v>
      </c>
      <c r="C1542" t="s">
        <v>126</v>
      </c>
      <c r="D1542" t="s">
        <v>4883</v>
      </c>
      <c r="E1542">
        <v>56</v>
      </c>
      <c r="F1542">
        <v>11</v>
      </c>
      <c r="G1542">
        <v>43</v>
      </c>
      <c r="H1542">
        <v>1</v>
      </c>
      <c r="I1542">
        <v>1</v>
      </c>
      <c r="J1542">
        <v>101</v>
      </c>
      <c r="K1542">
        <v>0</v>
      </c>
      <c r="L1542">
        <v>0</v>
      </c>
      <c r="M1542">
        <v>0</v>
      </c>
      <c r="N1542">
        <v>0</v>
      </c>
    </row>
    <row r="1543" spans="1:14" x14ac:dyDescent="0.2">
      <c r="A1543" t="s">
        <v>6421</v>
      </c>
      <c r="B1543" t="s">
        <v>84</v>
      </c>
      <c r="C1543" t="s">
        <v>127</v>
      </c>
      <c r="D1543" t="s">
        <v>4883</v>
      </c>
      <c r="E1543">
        <v>111</v>
      </c>
      <c r="F1543">
        <v>15</v>
      </c>
      <c r="G1543">
        <v>86</v>
      </c>
      <c r="H1543">
        <v>6</v>
      </c>
      <c r="I1543">
        <v>4</v>
      </c>
      <c r="J1543">
        <v>197</v>
      </c>
      <c r="K1543">
        <v>0</v>
      </c>
      <c r="L1543">
        <v>0</v>
      </c>
      <c r="M1543">
        <v>0</v>
      </c>
      <c r="N1543">
        <v>0</v>
      </c>
    </row>
    <row r="1544" spans="1:14" x14ac:dyDescent="0.2">
      <c r="A1544" t="s">
        <v>6422</v>
      </c>
      <c r="B1544" t="s">
        <v>84</v>
      </c>
      <c r="C1544" t="s">
        <v>128</v>
      </c>
      <c r="D1544" t="s">
        <v>4883</v>
      </c>
      <c r="E1544">
        <v>110</v>
      </c>
      <c r="F1544">
        <v>22</v>
      </c>
      <c r="G1544">
        <v>81</v>
      </c>
      <c r="H1544">
        <v>5</v>
      </c>
      <c r="I1544">
        <v>2</v>
      </c>
      <c r="J1544">
        <v>131</v>
      </c>
      <c r="K1544">
        <v>0</v>
      </c>
      <c r="L1544">
        <v>0</v>
      </c>
      <c r="M1544">
        <v>0</v>
      </c>
      <c r="N1544">
        <v>0</v>
      </c>
    </row>
    <row r="1545" spans="1:14" x14ac:dyDescent="0.2">
      <c r="A1545" t="s">
        <v>6423</v>
      </c>
      <c r="B1545" t="s">
        <v>84</v>
      </c>
      <c r="C1545" t="s">
        <v>129</v>
      </c>
      <c r="D1545" t="s">
        <v>4883</v>
      </c>
      <c r="E1545">
        <v>103</v>
      </c>
      <c r="F1545">
        <v>16</v>
      </c>
      <c r="G1545">
        <v>82</v>
      </c>
      <c r="H1545">
        <v>4</v>
      </c>
      <c r="I1545">
        <v>1</v>
      </c>
      <c r="J1545">
        <v>134</v>
      </c>
      <c r="K1545">
        <v>0</v>
      </c>
      <c r="L1545">
        <v>0</v>
      </c>
      <c r="M1545">
        <v>0</v>
      </c>
      <c r="N1545">
        <v>0</v>
      </c>
    </row>
    <row r="1546" spans="1:14" x14ac:dyDescent="0.2">
      <c r="A1546" t="s">
        <v>6424</v>
      </c>
      <c r="B1546" t="s">
        <v>84</v>
      </c>
      <c r="C1546" t="s">
        <v>130</v>
      </c>
      <c r="D1546" t="s">
        <v>4883</v>
      </c>
      <c r="E1546">
        <v>3</v>
      </c>
      <c r="F1546">
        <v>2</v>
      </c>
      <c r="G1546">
        <v>1</v>
      </c>
      <c r="H1546">
        <v>0</v>
      </c>
      <c r="I1546">
        <v>0</v>
      </c>
      <c r="J1546">
        <v>3</v>
      </c>
      <c r="K1546">
        <v>0</v>
      </c>
      <c r="L1546">
        <v>0</v>
      </c>
      <c r="M1546">
        <v>0</v>
      </c>
      <c r="N1546">
        <v>0</v>
      </c>
    </row>
    <row r="1547" spans="1:14" x14ac:dyDescent="0.2">
      <c r="A1547" t="s">
        <v>6425</v>
      </c>
      <c r="B1547" t="s">
        <v>84</v>
      </c>
      <c r="C1547" t="s">
        <v>131</v>
      </c>
      <c r="D1547" t="s">
        <v>4883</v>
      </c>
      <c r="E1547">
        <v>167</v>
      </c>
      <c r="F1547">
        <v>54</v>
      </c>
      <c r="G1547">
        <v>106</v>
      </c>
      <c r="H1547">
        <v>6</v>
      </c>
      <c r="I1547">
        <v>1</v>
      </c>
      <c r="J1547">
        <v>171</v>
      </c>
      <c r="K1547">
        <v>0</v>
      </c>
      <c r="L1547">
        <v>0</v>
      </c>
      <c r="M1547">
        <v>0</v>
      </c>
      <c r="N1547">
        <v>0</v>
      </c>
    </row>
    <row r="1548" spans="1:14" x14ac:dyDescent="0.2">
      <c r="A1548" t="s">
        <v>6426</v>
      </c>
      <c r="B1548" t="s">
        <v>84</v>
      </c>
      <c r="C1548" t="s">
        <v>132</v>
      </c>
      <c r="D1548" t="s">
        <v>4883</v>
      </c>
      <c r="E1548">
        <v>80</v>
      </c>
      <c r="F1548">
        <v>16</v>
      </c>
      <c r="G1548">
        <v>59</v>
      </c>
      <c r="H1548">
        <v>2</v>
      </c>
      <c r="I1548">
        <v>3</v>
      </c>
      <c r="J1548">
        <v>173</v>
      </c>
      <c r="K1548">
        <v>0</v>
      </c>
      <c r="L1548">
        <v>0</v>
      </c>
      <c r="M1548">
        <v>0</v>
      </c>
      <c r="N1548">
        <v>0</v>
      </c>
    </row>
    <row r="1549" spans="1:14" x14ac:dyDescent="0.2">
      <c r="A1549" t="s">
        <v>6427</v>
      </c>
      <c r="B1549" t="s">
        <v>84</v>
      </c>
      <c r="C1549" t="s">
        <v>133</v>
      </c>
      <c r="D1549" t="s">
        <v>4883</v>
      </c>
      <c r="E1549">
        <v>164</v>
      </c>
      <c r="F1549">
        <v>20</v>
      </c>
      <c r="G1549">
        <v>126</v>
      </c>
      <c r="H1549">
        <v>16</v>
      </c>
      <c r="I1549">
        <v>2</v>
      </c>
      <c r="J1549">
        <v>202</v>
      </c>
      <c r="K1549">
        <v>0</v>
      </c>
      <c r="L1549">
        <v>0</v>
      </c>
      <c r="M1549">
        <v>0</v>
      </c>
      <c r="N1549">
        <v>0</v>
      </c>
    </row>
    <row r="1550" spans="1:14" x14ac:dyDescent="0.2">
      <c r="A1550" t="s">
        <v>6428</v>
      </c>
      <c r="B1550" t="s">
        <v>84</v>
      </c>
      <c r="C1550" t="s">
        <v>134</v>
      </c>
      <c r="D1550" t="s">
        <v>4883</v>
      </c>
      <c r="E1550">
        <v>67</v>
      </c>
      <c r="F1550">
        <v>16</v>
      </c>
      <c r="G1550">
        <v>47</v>
      </c>
      <c r="H1550">
        <v>3</v>
      </c>
      <c r="I1550">
        <v>1</v>
      </c>
      <c r="J1550">
        <v>150</v>
      </c>
      <c r="K1550">
        <v>0</v>
      </c>
      <c r="L1550">
        <v>0</v>
      </c>
      <c r="M1550">
        <v>0</v>
      </c>
      <c r="N1550">
        <v>0</v>
      </c>
    </row>
    <row r="1551" spans="1:14" x14ac:dyDescent="0.2">
      <c r="A1551" t="s">
        <v>6429</v>
      </c>
      <c r="B1551" t="s">
        <v>84</v>
      </c>
      <c r="C1551" t="s">
        <v>135</v>
      </c>
      <c r="D1551" t="s">
        <v>4883</v>
      </c>
      <c r="E1551">
        <v>39</v>
      </c>
      <c r="F1551">
        <v>9</v>
      </c>
      <c r="G1551">
        <v>29</v>
      </c>
      <c r="H1551">
        <v>1</v>
      </c>
      <c r="I1551">
        <v>0</v>
      </c>
      <c r="J1551">
        <v>38</v>
      </c>
      <c r="K1551">
        <v>0</v>
      </c>
      <c r="L1551">
        <v>0</v>
      </c>
      <c r="M1551">
        <v>0</v>
      </c>
      <c r="N1551">
        <v>0</v>
      </c>
    </row>
    <row r="1552" spans="1:14" x14ac:dyDescent="0.2">
      <c r="A1552" t="s">
        <v>6430</v>
      </c>
      <c r="B1552" t="s">
        <v>84</v>
      </c>
      <c r="C1552" t="s">
        <v>136</v>
      </c>
      <c r="D1552" t="s">
        <v>4883</v>
      </c>
      <c r="E1552">
        <v>37</v>
      </c>
      <c r="F1552">
        <v>0</v>
      </c>
      <c r="G1552">
        <v>33</v>
      </c>
      <c r="H1552">
        <v>3</v>
      </c>
      <c r="I1552">
        <v>1</v>
      </c>
      <c r="J1552">
        <v>123</v>
      </c>
      <c r="K1552">
        <v>0</v>
      </c>
      <c r="L1552">
        <v>0</v>
      </c>
      <c r="M1552">
        <v>0</v>
      </c>
      <c r="N1552">
        <v>0</v>
      </c>
    </row>
    <row r="1553" spans="1:14" x14ac:dyDescent="0.2">
      <c r="A1553" t="s">
        <v>6431</v>
      </c>
      <c r="B1553" t="s">
        <v>84</v>
      </c>
      <c r="C1553" t="s">
        <v>137</v>
      </c>
      <c r="D1553" t="s">
        <v>4883</v>
      </c>
      <c r="E1553">
        <v>176</v>
      </c>
      <c r="F1553">
        <v>8</v>
      </c>
      <c r="G1553">
        <v>161</v>
      </c>
      <c r="H1553">
        <v>3</v>
      </c>
      <c r="I1553">
        <v>4</v>
      </c>
      <c r="J1553">
        <v>321</v>
      </c>
      <c r="K1553">
        <v>0</v>
      </c>
      <c r="L1553">
        <v>0</v>
      </c>
      <c r="M1553">
        <v>0</v>
      </c>
      <c r="N1553">
        <v>0</v>
      </c>
    </row>
    <row r="1554" spans="1:14" x14ac:dyDescent="0.2">
      <c r="A1554" t="s">
        <v>6432</v>
      </c>
      <c r="B1554" t="s">
        <v>84</v>
      </c>
      <c r="C1554" t="s">
        <v>138</v>
      </c>
      <c r="D1554" t="s">
        <v>4883</v>
      </c>
      <c r="E1554">
        <v>241</v>
      </c>
      <c r="F1554">
        <v>50</v>
      </c>
      <c r="G1554">
        <v>182</v>
      </c>
      <c r="H1554">
        <v>6</v>
      </c>
      <c r="I1554">
        <v>3</v>
      </c>
      <c r="J1554">
        <v>264</v>
      </c>
      <c r="K1554">
        <v>0</v>
      </c>
      <c r="L1554">
        <v>0</v>
      </c>
      <c r="M1554">
        <v>0</v>
      </c>
      <c r="N1554">
        <v>0</v>
      </c>
    </row>
    <row r="1555" spans="1:14" x14ac:dyDescent="0.2">
      <c r="A1555" t="s">
        <v>6433</v>
      </c>
      <c r="B1555" t="s">
        <v>84</v>
      </c>
      <c r="C1555" t="s">
        <v>139</v>
      </c>
      <c r="D1555" t="s">
        <v>4883</v>
      </c>
      <c r="E1555">
        <v>110</v>
      </c>
      <c r="F1555">
        <v>20</v>
      </c>
      <c r="G1555">
        <v>85</v>
      </c>
      <c r="H1555">
        <v>4</v>
      </c>
      <c r="I1555">
        <v>1</v>
      </c>
      <c r="J1555">
        <v>132</v>
      </c>
      <c r="K1555">
        <v>0</v>
      </c>
      <c r="L1555">
        <v>0</v>
      </c>
      <c r="M1555">
        <v>0</v>
      </c>
      <c r="N1555">
        <v>0</v>
      </c>
    </row>
    <row r="1556" spans="1:14" x14ac:dyDescent="0.2">
      <c r="A1556" t="s">
        <v>6434</v>
      </c>
      <c r="B1556" t="s">
        <v>84</v>
      </c>
      <c r="C1556" t="s">
        <v>140</v>
      </c>
      <c r="D1556" t="s">
        <v>4883</v>
      </c>
      <c r="E1556">
        <v>103</v>
      </c>
      <c r="F1556">
        <v>22</v>
      </c>
      <c r="G1556">
        <v>79</v>
      </c>
      <c r="H1556">
        <v>2</v>
      </c>
      <c r="I1556">
        <v>0</v>
      </c>
      <c r="J1556">
        <v>121</v>
      </c>
      <c r="K1556">
        <v>0</v>
      </c>
      <c r="L1556">
        <v>0</v>
      </c>
      <c r="M1556">
        <v>0</v>
      </c>
      <c r="N1556">
        <v>0</v>
      </c>
    </row>
    <row r="1557" spans="1:14" x14ac:dyDescent="0.2">
      <c r="A1557" t="s">
        <v>6435</v>
      </c>
      <c r="B1557" t="s">
        <v>84</v>
      </c>
      <c r="C1557" t="s">
        <v>141</v>
      </c>
      <c r="D1557" t="s">
        <v>4883</v>
      </c>
      <c r="E1557">
        <v>64</v>
      </c>
      <c r="F1557">
        <v>16</v>
      </c>
      <c r="G1557">
        <v>43</v>
      </c>
      <c r="H1557">
        <v>3</v>
      </c>
      <c r="I1557">
        <v>2</v>
      </c>
      <c r="J1557">
        <v>84</v>
      </c>
      <c r="K1557">
        <v>0</v>
      </c>
      <c r="L1557">
        <v>0</v>
      </c>
      <c r="M1557">
        <v>0</v>
      </c>
      <c r="N1557">
        <v>0</v>
      </c>
    </row>
    <row r="1558" spans="1:14" x14ac:dyDescent="0.2">
      <c r="A1558" t="s">
        <v>6436</v>
      </c>
      <c r="B1558" t="s">
        <v>84</v>
      </c>
      <c r="C1558" t="s">
        <v>142</v>
      </c>
      <c r="D1558" t="s">
        <v>4883</v>
      </c>
      <c r="E1558">
        <v>113</v>
      </c>
      <c r="F1558">
        <v>19</v>
      </c>
      <c r="G1558">
        <v>88</v>
      </c>
      <c r="H1558">
        <v>5</v>
      </c>
      <c r="I1558">
        <v>1</v>
      </c>
      <c r="J1558">
        <v>165</v>
      </c>
      <c r="K1558">
        <v>0</v>
      </c>
      <c r="L1558">
        <v>0</v>
      </c>
      <c r="M1558">
        <v>0</v>
      </c>
      <c r="N1558">
        <v>0</v>
      </c>
    </row>
    <row r="1559" spans="1:14" x14ac:dyDescent="0.2">
      <c r="A1559" t="s">
        <v>6437</v>
      </c>
      <c r="B1559" t="s">
        <v>84</v>
      </c>
      <c r="C1559" t="s">
        <v>143</v>
      </c>
      <c r="D1559" t="s">
        <v>4883</v>
      </c>
      <c r="E1559">
        <v>93</v>
      </c>
      <c r="F1559">
        <v>8</v>
      </c>
      <c r="G1559">
        <v>79</v>
      </c>
      <c r="H1559">
        <v>3</v>
      </c>
      <c r="I1559">
        <v>3</v>
      </c>
      <c r="J1559">
        <v>147</v>
      </c>
      <c r="K1559">
        <v>0</v>
      </c>
      <c r="L1559">
        <v>0</v>
      </c>
      <c r="M1559">
        <v>0</v>
      </c>
      <c r="N1559">
        <v>0</v>
      </c>
    </row>
    <row r="1560" spans="1:14" x14ac:dyDescent="0.2">
      <c r="A1560" t="s">
        <v>6438</v>
      </c>
      <c r="B1560" t="s">
        <v>84</v>
      </c>
      <c r="C1560" t="s">
        <v>144</v>
      </c>
      <c r="D1560" t="s">
        <v>4883</v>
      </c>
      <c r="E1560">
        <v>97</v>
      </c>
      <c r="F1560">
        <v>14</v>
      </c>
      <c r="G1560">
        <v>78</v>
      </c>
      <c r="H1560">
        <v>3</v>
      </c>
      <c r="I1560">
        <v>2</v>
      </c>
      <c r="J1560">
        <v>126</v>
      </c>
      <c r="K1560">
        <v>0</v>
      </c>
      <c r="L1560">
        <v>0</v>
      </c>
      <c r="M1560">
        <v>0</v>
      </c>
      <c r="N1560">
        <v>0</v>
      </c>
    </row>
    <row r="1561" spans="1:14" x14ac:dyDescent="0.2">
      <c r="A1561" t="s">
        <v>6439</v>
      </c>
      <c r="B1561" t="s">
        <v>84</v>
      </c>
      <c r="C1561" t="s">
        <v>145</v>
      </c>
      <c r="D1561" t="s">
        <v>4883</v>
      </c>
      <c r="E1561">
        <v>110</v>
      </c>
      <c r="F1561">
        <v>38</v>
      </c>
      <c r="G1561">
        <v>67</v>
      </c>
      <c r="H1561">
        <v>3</v>
      </c>
      <c r="I1561">
        <v>2</v>
      </c>
      <c r="J1561">
        <v>183</v>
      </c>
      <c r="K1561">
        <v>0</v>
      </c>
      <c r="L1561">
        <v>0</v>
      </c>
      <c r="M1561">
        <v>0</v>
      </c>
      <c r="N1561">
        <v>0</v>
      </c>
    </row>
    <row r="1562" spans="1:14" x14ac:dyDescent="0.2">
      <c r="A1562" t="s">
        <v>6440</v>
      </c>
      <c r="B1562" t="s">
        <v>84</v>
      </c>
      <c r="C1562" t="s">
        <v>146</v>
      </c>
      <c r="D1562" t="s">
        <v>4883</v>
      </c>
      <c r="E1562">
        <v>66</v>
      </c>
      <c r="F1562">
        <v>10</v>
      </c>
      <c r="G1562">
        <v>53</v>
      </c>
      <c r="H1562">
        <v>1</v>
      </c>
      <c r="I1562">
        <v>2</v>
      </c>
      <c r="J1562">
        <v>171</v>
      </c>
      <c r="K1562">
        <v>0</v>
      </c>
      <c r="L1562">
        <v>0</v>
      </c>
      <c r="M1562">
        <v>0</v>
      </c>
      <c r="N1562">
        <v>0</v>
      </c>
    </row>
    <row r="1563" spans="1:14" x14ac:dyDescent="0.2">
      <c r="A1563" t="s">
        <v>6441</v>
      </c>
      <c r="B1563" t="s">
        <v>84</v>
      </c>
      <c r="C1563" t="s">
        <v>147</v>
      </c>
      <c r="D1563" t="s">
        <v>4883</v>
      </c>
      <c r="E1563">
        <v>504</v>
      </c>
      <c r="F1563">
        <v>112</v>
      </c>
      <c r="G1563">
        <v>362</v>
      </c>
      <c r="H1563">
        <v>17</v>
      </c>
      <c r="I1563">
        <v>13</v>
      </c>
      <c r="J1563">
        <v>571</v>
      </c>
      <c r="K1563">
        <v>0</v>
      </c>
      <c r="L1563">
        <v>0</v>
      </c>
      <c r="M1563">
        <v>0</v>
      </c>
      <c r="N1563">
        <v>0</v>
      </c>
    </row>
    <row r="1564" spans="1:14" x14ac:dyDescent="0.2">
      <c r="A1564" t="s">
        <v>6442</v>
      </c>
      <c r="B1564" t="s">
        <v>84</v>
      </c>
      <c r="C1564" t="s">
        <v>148</v>
      </c>
      <c r="D1564" t="s">
        <v>4883</v>
      </c>
      <c r="E1564">
        <v>38</v>
      </c>
      <c r="F1564">
        <v>4</v>
      </c>
      <c r="G1564">
        <v>29</v>
      </c>
      <c r="H1564">
        <v>4</v>
      </c>
      <c r="I1564">
        <v>1</v>
      </c>
      <c r="J1564">
        <v>67</v>
      </c>
      <c r="K1564">
        <v>0</v>
      </c>
      <c r="L1564">
        <v>0</v>
      </c>
      <c r="M1564">
        <v>0</v>
      </c>
      <c r="N1564">
        <v>0</v>
      </c>
    </row>
    <row r="1565" spans="1:14" x14ac:dyDescent="0.2">
      <c r="A1565" t="s">
        <v>6443</v>
      </c>
      <c r="B1565" t="s">
        <v>84</v>
      </c>
      <c r="C1565" t="s">
        <v>149</v>
      </c>
      <c r="D1565" t="s">
        <v>4883</v>
      </c>
      <c r="E1565">
        <v>169</v>
      </c>
      <c r="F1565">
        <v>33</v>
      </c>
      <c r="G1565">
        <v>122</v>
      </c>
      <c r="H1565">
        <v>4</v>
      </c>
      <c r="I1565">
        <v>10</v>
      </c>
      <c r="J1565">
        <v>301</v>
      </c>
      <c r="K1565">
        <v>0</v>
      </c>
      <c r="L1565">
        <v>0</v>
      </c>
      <c r="M1565">
        <v>0</v>
      </c>
      <c r="N1565">
        <v>0</v>
      </c>
    </row>
    <row r="1566" spans="1:14" x14ac:dyDescent="0.2">
      <c r="A1566" t="s">
        <v>6444</v>
      </c>
      <c r="B1566" t="s">
        <v>84</v>
      </c>
      <c r="C1566" t="s">
        <v>150</v>
      </c>
      <c r="D1566" t="s">
        <v>4883</v>
      </c>
      <c r="E1566">
        <v>128</v>
      </c>
      <c r="F1566">
        <v>20</v>
      </c>
      <c r="G1566">
        <v>103</v>
      </c>
      <c r="H1566">
        <v>3</v>
      </c>
      <c r="I1566">
        <v>2</v>
      </c>
      <c r="J1566">
        <v>156</v>
      </c>
      <c r="K1566">
        <v>0</v>
      </c>
      <c r="L1566">
        <v>0</v>
      </c>
      <c r="M1566">
        <v>0</v>
      </c>
      <c r="N1566">
        <v>0</v>
      </c>
    </row>
    <row r="1567" spans="1:14" x14ac:dyDescent="0.2">
      <c r="A1567" t="s">
        <v>6445</v>
      </c>
      <c r="B1567" t="s">
        <v>84</v>
      </c>
      <c r="C1567" t="s">
        <v>151</v>
      </c>
      <c r="D1567" t="s">
        <v>4883</v>
      </c>
      <c r="E1567">
        <v>71</v>
      </c>
      <c r="F1567">
        <v>12</v>
      </c>
      <c r="G1567">
        <v>55</v>
      </c>
      <c r="H1567">
        <v>4</v>
      </c>
      <c r="I1567">
        <v>0</v>
      </c>
      <c r="J1567">
        <v>116</v>
      </c>
      <c r="K1567">
        <v>0</v>
      </c>
      <c r="L1567">
        <v>0</v>
      </c>
      <c r="M1567">
        <v>0</v>
      </c>
      <c r="N1567">
        <v>0</v>
      </c>
    </row>
    <row r="1568" spans="1:14" x14ac:dyDescent="0.2">
      <c r="A1568" t="s">
        <v>6446</v>
      </c>
      <c r="B1568" t="s">
        <v>84</v>
      </c>
      <c r="C1568" t="s">
        <v>152</v>
      </c>
      <c r="D1568" t="s">
        <v>4883</v>
      </c>
      <c r="E1568">
        <v>35</v>
      </c>
      <c r="F1568">
        <v>7</v>
      </c>
      <c r="G1568">
        <v>25</v>
      </c>
      <c r="H1568">
        <v>2</v>
      </c>
      <c r="I1568">
        <v>1</v>
      </c>
      <c r="J1568">
        <v>65</v>
      </c>
      <c r="K1568">
        <v>0</v>
      </c>
      <c r="L1568">
        <v>0</v>
      </c>
      <c r="M1568">
        <v>0</v>
      </c>
      <c r="N1568">
        <v>0</v>
      </c>
    </row>
    <row r="1569" spans="1:14" x14ac:dyDescent="0.2">
      <c r="A1569" t="s">
        <v>6447</v>
      </c>
      <c r="B1569" t="s">
        <v>84</v>
      </c>
      <c r="C1569" t="s">
        <v>153</v>
      </c>
      <c r="D1569" t="s">
        <v>4883</v>
      </c>
      <c r="E1569">
        <v>46</v>
      </c>
      <c r="F1569">
        <v>9</v>
      </c>
      <c r="G1569">
        <v>34</v>
      </c>
      <c r="H1569">
        <v>2</v>
      </c>
      <c r="I1569">
        <v>1</v>
      </c>
      <c r="J1569">
        <v>66</v>
      </c>
      <c r="K1569">
        <v>0</v>
      </c>
      <c r="L1569">
        <v>0</v>
      </c>
      <c r="M1569">
        <v>0</v>
      </c>
      <c r="N1569">
        <v>0</v>
      </c>
    </row>
    <row r="1570" spans="1:14" x14ac:dyDescent="0.2">
      <c r="A1570" t="s">
        <v>6448</v>
      </c>
      <c r="B1570" t="s">
        <v>84</v>
      </c>
      <c r="C1570" t="s">
        <v>154</v>
      </c>
      <c r="D1570" t="s">
        <v>4883</v>
      </c>
      <c r="E1570">
        <v>566</v>
      </c>
      <c r="F1570">
        <v>126</v>
      </c>
      <c r="G1570">
        <v>412</v>
      </c>
      <c r="H1570">
        <v>15</v>
      </c>
      <c r="I1570">
        <v>13</v>
      </c>
      <c r="J1570">
        <v>680</v>
      </c>
      <c r="K1570">
        <v>0</v>
      </c>
      <c r="L1570">
        <v>0</v>
      </c>
      <c r="M1570">
        <v>0</v>
      </c>
      <c r="N1570">
        <v>0</v>
      </c>
    </row>
    <row r="1571" spans="1:14" x14ac:dyDescent="0.2">
      <c r="A1571" t="s">
        <v>6449</v>
      </c>
      <c r="B1571" t="s">
        <v>84</v>
      </c>
      <c r="C1571" t="s">
        <v>155</v>
      </c>
      <c r="D1571" t="s">
        <v>4883</v>
      </c>
      <c r="E1571">
        <v>55</v>
      </c>
      <c r="F1571">
        <v>9</v>
      </c>
      <c r="G1571">
        <v>44</v>
      </c>
      <c r="H1571">
        <v>1</v>
      </c>
      <c r="I1571">
        <v>1</v>
      </c>
      <c r="J1571">
        <v>116</v>
      </c>
      <c r="K1571">
        <v>0</v>
      </c>
      <c r="L1571">
        <v>0</v>
      </c>
      <c r="M1571">
        <v>0</v>
      </c>
      <c r="N1571">
        <v>0</v>
      </c>
    </row>
    <row r="1572" spans="1:14" x14ac:dyDescent="0.2">
      <c r="A1572" t="s">
        <v>6450</v>
      </c>
      <c r="B1572" t="s">
        <v>84</v>
      </c>
      <c r="C1572" t="s">
        <v>156</v>
      </c>
      <c r="D1572" t="s">
        <v>4883</v>
      </c>
      <c r="E1572">
        <v>55</v>
      </c>
      <c r="F1572">
        <v>12</v>
      </c>
      <c r="G1572">
        <v>35</v>
      </c>
      <c r="H1572">
        <v>5</v>
      </c>
      <c r="I1572">
        <v>3</v>
      </c>
      <c r="J1572">
        <v>110</v>
      </c>
      <c r="K1572">
        <v>0</v>
      </c>
      <c r="L1572">
        <v>0</v>
      </c>
      <c r="M1572">
        <v>0</v>
      </c>
      <c r="N1572">
        <v>0</v>
      </c>
    </row>
    <row r="1573" spans="1:14" x14ac:dyDescent="0.2">
      <c r="A1573" t="s">
        <v>6451</v>
      </c>
      <c r="B1573" t="s">
        <v>84</v>
      </c>
      <c r="C1573" t="s">
        <v>157</v>
      </c>
      <c r="D1573" t="s">
        <v>4883</v>
      </c>
      <c r="E1573">
        <v>17</v>
      </c>
      <c r="F1573">
        <v>2</v>
      </c>
      <c r="G1573">
        <v>14</v>
      </c>
      <c r="H1573">
        <v>1</v>
      </c>
      <c r="I1573">
        <v>0</v>
      </c>
      <c r="J1573">
        <v>37</v>
      </c>
      <c r="K1573">
        <v>0</v>
      </c>
      <c r="L1573">
        <v>0</v>
      </c>
      <c r="M1573">
        <v>0</v>
      </c>
      <c r="N1573">
        <v>0</v>
      </c>
    </row>
    <row r="1574" spans="1:14" x14ac:dyDescent="0.2">
      <c r="A1574" t="s">
        <v>6452</v>
      </c>
      <c r="B1574" t="s">
        <v>84</v>
      </c>
      <c r="C1574" t="s">
        <v>158</v>
      </c>
      <c r="D1574" t="s">
        <v>4883</v>
      </c>
      <c r="E1574">
        <v>80</v>
      </c>
      <c r="F1574">
        <v>14</v>
      </c>
      <c r="G1574">
        <v>61</v>
      </c>
      <c r="H1574">
        <v>4</v>
      </c>
      <c r="I1574">
        <v>1</v>
      </c>
      <c r="J1574">
        <v>147</v>
      </c>
      <c r="K1574">
        <v>0</v>
      </c>
      <c r="L1574">
        <v>0</v>
      </c>
      <c r="M1574">
        <v>0</v>
      </c>
      <c r="N1574">
        <v>0</v>
      </c>
    </row>
    <row r="1575" spans="1:14" x14ac:dyDescent="0.2">
      <c r="A1575" t="s">
        <v>6453</v>
      </c>
      <c r="B1575" t="s">
        <v>84</v>
      </c>
      <c r="C1575" t="s">
        <v>159</v>
      </c>
      <c r="D1575" t="s">
        <v>4883</v>
      </c>
      <c r="E1575">
        <v>41</v>
      </c>
      <c r="F1575">
        <v>9</v>
      </c>
      <c r="G1575">
        <v>30</v>
      </c>
      <c r="H1575">
        <v>1</v>
      </c>
      <c r="I1575">
        <v>1</v>
      </c>
      <c r="J1575">
        <v>57</v>
      </c>
      <c r="K1575">
        <v>0</v>
      </c>
      <c r="L1575">
        <v>0</v>
      </c>
      <c r="M1575">
        <v>0</v>
      </c>
      <c r="N1575">
        <v>0</v>
      </c>
    </row>
    <row r="1576" spans="1:14" x14ac:dyDescent="0.2">
      <c r="A1576" t="s">
        <v>6454</v>
      </c>
      <c r="B1576" t="s">
        <v>84</v>
      </c>
      <c r="C1576" t="s">
        <v>160</v>
      </c>
      <c r="D1576" t="s">
        <v>4883</v>
      </c>
      <c r="E1576">
        <v>446</v>
      </c>
      <c r="F1576">
        <v>89</v>
      </c>
      <c r="G1576">
        <v>336</v>
      </c>
      <c r="H1576">
        <v>10</v>
      </c>
      <c r="I1576">
        <v>11</v>
      </c>
      <c r="J1576">
        <v>774</v>
      </c>
      <c r="K1576">
        <v>0</v>
      </c>
      <c r="L1576">
        <v>0</v>
      </c>
      <c r="M1576">
        <v>0</v>
      </c>
      <c r="N1576">
        <v>0</v>
      </c>
    </row>
    <row r="1577" spans="1:14" x14ac:dyDescent="0.2">
      <c r="A1577" t="s">
        <v>6455</v>
      </c>
      <c r="B1577" t="s">
        <v>84</v>
      </c>
      <c r="C1577" t="s">
        <v>161</v>
      </c>
      <c r="D1577" t="s">
        <v>4883</v>
      </c>
      <c r="E1577">
        <v>88</v>
      </c>
      <c r="F1577">
        <v>13</v>
      </c>
      <c r="G1577">
        <v>69</v>
      </c>
      <c r="H1577">
        <v>1</v>
      </c>
      <c r="I1577">
        <v>5</v>
      </c>
      <c r="J1577">
        <v>163</v>
      </c>
      <c r="K1577">
        <v>0</v>
      </c>
      <c r="L1577">
        <v>0</v>
      </c>
      <c r="M1577">
        <v>0</v>
      </c>
      <c r="N1577">
        <v>0</v>
      </c>
    </row>
    <row r="1578" spans="1:14" x14ac:dyDescent="0.2">
      <c r="A1578" t="s">
        <v>6456</v>
      </c>
      <c r="B1578" t="s">
        <v>84</v>
      </c>
      <c r="C1578" t="s">
        <v>162</v>
      </c>
      <c r="D1578" t="s">
        <v>4883</v>
      </c>
      <c r="E1578">
        <v>78</v>
      </c>
      <c r="F1578">
        <v>14</v>
      </c>
      <c r="G1578">
        <v>59</v>
      </c>
      <c r="H1578">
        <v>3</v>
      </c>
      <c r="I1578">
        <v>2</v>
      </c>
      <c r="J1578">
        <v>111</v>
      </c>
      <c r="K1578">
        <v>0</v>
      </c>
      <c r="L1578">
        <v>0</v>
      </c>
      <c r="M1578">
        <v>0</v>
      </c>
      <c r="N1578">
        <v>0</v>
      </c>
    </row>
    <row r="1579" spans="1:14" x14ac:dyDescent="0.2">
      <c r="A1579" t="s">
        <v>6457</v>
      </c>
      <c r="B1579" t="s">
        <v>84</v>
      </c>
      <c r="C1579" t="s">
        <v>163</v>
      </c>
      <c r="D1579" t="s">
        <v>4883</v>
      </c>
      <c r="E1579">
        <v>33</v>
      </c>
      <c r="F1579">
        <v>5</v>
      </c>
      <c r="G1579">
        <v>26</v>
      </c>
      <c r="H1579">
        <v>1</v>
      </c>
      <c r="I1579">
        <v>1</v>
      </c>
      <c r="J1579">
        <v>27</v>
      </c>
      <c r="K1579">
        <v>0</v>
      </c>
      <c r="L1579">
        <v>0</v>
      </c>
      <c r="M1579">
        <v>0</v>
      </c>
      <c r="N1579">
        <v>0</v>
      </c>
    </row>
    <row r="1580" spans="1:14" x14ac:dyDescent="0.2">
      <c r="A1580" t="s">
        <v>6458</v>
      </c>
      <c r="B1580" t="s">
        <v>84</v>
      </c>
      <c r="C1580" t="s">
        <v>164</v>
      </c>
      <c r="D1580" t="s">
        <v>4883</v>
      </c>
      <c r="E1580">
        <v>1</v>
      </c>
      <c r="F1580">
        <v>1</v>
      </c>
      <c r="G1580">
        <v>0</v>
      </c>
      <c r="H1580">
        <v>0</v>
      </c>
      <c r="I1580">
        <v>0</v>
      </c>
      <c r="J1580">
        <v>3</v>
      </c>
      <c r="K1580">
        <v>0</v>
      </c>
      <c r="L1580">
        <v>0</v>
      </c>
      <c r="M1580">
        <v>0</v>
      </c>
      <c r="N1580">
        <v>0</v>
      </c>
    </row>
    <row r="1581" spans="1:14" x14ac:dyDescent="0.2">
      <c r="A1581" t="s">
        <v>6459</v>
      </c>
      <c r="B1581" t="s">
        <v>84</v>
      </c>
      <c r="C1581" t="s">
        <v>165</v>
      </c>
      <c r="D1581" t="s">
        <v>4883</v>
      </c>
      <c r="E1581">
        <v>57</v>
      </c>
      <c r="F1581">
        <v>14</v>
      </c>
      <c r="G1581">
        <v>40</v>
      </c>
      <c r="H1581">
        <v>2</v>
      </c>
      <c r="I1581">
        <v>1</v>
      </c>
      <c r="J1581">
        <v>107</v>
      </c>
      <c r="K1581">
        <v>0</v>
      </c>
      <c r="L1581">
        <v>0</v>
      </c>
      <c r="M1581">
        <v>0</v>
      </c>
      <c r="N1581">
        <v>0</v>
      </c>
    </row>
    <row r="1582" spans="1:14" x14ac:dyDescent="0.2">
      <c r="A1582" t="s">
        <v>6460</v>
      </c>
      <c r="B1582" t="s">
        <v>84</v>
      </c>
      <c r="C1582" t="s">
        <v>166</v>
      </c>
      <c r="D1582" t="s">
        <v>4883</v>
      </c>
      <c r="E1582">
        <v>15</v>
      </c>
      <c r="F1582">
        <v>4</v>
      </c>
      <c r="G1582">
        <v>10</v>
      </c>
      <c r="H1582">
        <v>1</v>
      </c>
      <c r="I1582">
        <v>0</v>
      </c>
      <c r="J1582">
        <v>50</v>
      </c>
      <c r="K1582">
        <v>0</v>
      </c>
      <c r="L1582">
        <v>0</v>
      </c>
      <c r="M1582">
        <v>0</v>
      </c>
      <c r="N1582">
        <v>0</v>
      </c>
    </row>
    <row r="1583" spans="1:14" x14ac:dyDescent="0.2">
      <c r="A1583" t="s">
        <v>6461</v>
      </c>
      <c r="B1583" t="s">
        <v>84</v>
      </c>
      <c r="C1583" t="s">
        <v>167</v>
      </c>
      <c r="D1583" t="s">
        <v>4883</v>
      </c>
      <c r="E1583">
        <v>531</v>
      </c>
      <c r="F1583">
        <v>112</v>
      </c>
      <c r="G1583">
        <v>394</v>
      </c>
      <c r="H1583">
        <v>16</v>
      </c>
      <c r="I1583">
        <v>9</v>
      </c>
      <c r="J1583">
        <v>660</v>
      </c>
      <c r="K1583">
        <v>0</v>
      </c>
      <c r="L1583">
        <v>0</v>
      </c>
      <c r="M1583">
        <v>0</v>
      </c>
      <c r="N1583">
        <v>0</v>
      </c>
    </row>
    <row r="1584" spans="1:14" x14ac:dyDescent="0.2">
      <c r="A1584" t="s">
        <v>6462</v>
      </c>
      <c r="B1584" t="s">
        <v>84</v>
      </c>
      <c r="C1584" t="s">
        <v>168</v>
      </c>
      <c r="D1584" t="s">
        <v>4883</v>
      </c>
      <c r="E1584">
        <v>46</v>
      </c>
      <c r="F1584">
        <v>8</v>
      </c>
      <c r="G1584">
        <v>36</v>
      </c>
      <c r="H1584">
        <v>2</v>
      </c>
      <c r="I1584">
        <v>0</v>
      </c>
      <c r="J1584">
        <v>60</v>
      </c>
      <c r="K1584">
        <v>0</v>
      </c>
      <c r="L1584">
        <v>0</v>
      </c>
      <c r="M1584">
        <v>0</v>
      </c>
      <c r="N1584">
        <v>0</v>
      </c>
    </row>
    <row r="1585" spans="1:14" x14ac:dyDescent="0.2">
      <c r="A1585" t="s">
        <v>6463</v>
      </c>
      <c r="B1585" t="s">
        <v>84</v>
      </c>
      <c r="C1585" t="s">
        <v>169</v>
      </c>
      <c r="D1585" t="s">
        <v>4883</v>
      </c>
      <c r="E1585">
        <v>76</v>
      </c>
      <c r="F1585">
        <v>10</v>
      </c>
      <c r="G1585">
        <v>63</v>
      </c>
      <c r="H1585">
        <v>1</v>
      </c>
      <c r="I1585">
        <v>2</v>
      </c>
      <c r="J1585">
        <v>80</v>
      </c>
      <c r="K1585">
        <v>0</v>
      </c>
      <c r="L1585">
        <v>0</v>
      </c>
      <c r="M1585">
        <v>0</v>
      </c>
      <c r="N1585">
        <v>0</v>
      </c>
    </row>
    <row r="1586" spans="1:14" x14ac:dyDescent="0.2">
      <c r="A1586" t="s">
        <v>6464</v>
      </c>
      <c r="B1586" t="s">
        <v>84</v>
      </c>
      <c r="C1586" t="s">
        <v>170</v>
      </c>
      <c r="D1586" t="s">
        <v>4883</v>
      </c>
      <c r="E1586">
        <v>122</v>
      </c>
      <c r="F1586">
        <v>13</v>
      </c>
      <c r="G1586">
        <v>98</v>
      </c>
      <c r="H1586">
        <v>7</v>
      </c>
      <c r="I1586">
        <v>4</v>
      </c>
      <c r="J1586">
        <v>196</v>
      </c>
      <c r="K1586">
        <v>0</v>
      </c>
      <c r="L1586">
        <v>0</v>
      </c>
      <c r="M1586">
        <v>0</v>
      </c>
      <c r="N1586">
        <v>0</v>
      </c>
    </row>
    <row r="1587" spans="1:14" x14ac:dyDescent="0.2">
      <c r="A1587" t="s">
        <v>6465</v>
      </c>
      <c r="B1587" t="s">
        <v>84</v>
      </c>
      <c r="C1587" t="s">
        <v>171</v>
      </c>
      <c r="D1587" t="s">
        <v>4883</v>
      </c>
      <c r="E1587">
        <v>29</v>
      </c>
      <c r="F1587">
        <v>8</v>
      </c>
      <c r="G1587">
        <v>20</v>
      </c>
      <c r="H1587">
        <v>0</v>
      </c>
      <c r="I1587">
        <v>1</v>
      </c>
      <c r="J1587">
        <v>57</v>
      </c>
      <c r="K1587">
        <v>0</v>
      </c>
      <c r="L1587">
        <v>0</v>
      </c>
      <c r="M1587">
        <v>0</v>
      </c>
      <c r="N1587">
        <v>0</v>
      </c>
    </row>
    <row r="1588" spans="1:14" x14ac:dyDescent="0.2">
      <c r="A1588" t="s">
        <v>6466</v>
      </c>
      <c r="B1588" t="s">
        <v>84</v>
      </c>
      <c r="C1588" t="s">
        <v>172</v>
      </c>
      <c r="D1588" t="s">
        <v>4883</v>
      </c>
      <c r="E1588">
        <v>83</v>
      </c>
      <c r="F1588">
        <v>12</v>
      </c>
      <c r="G1588">
        <v>64</v>
      </c>
      <c r="H1588">
        <v>5</v>
      </c>
      <c r="I1588">
        <v>2</v>
      </c>
      <c r="J1588">
        <v>156</v>
      </c>
      <c r="K1588">
        <v>0</v>
      </c>
      <c r="L1588">
        <v>0</v>
      </c>
      <c r="M1588">
        <v>0</v>
      </c>
      <c r="N1588">
        <v>0</v>
      </c>
    </row>
    <row r="1589" spans="1:14" x14ac:dyDescent="0.2">
      <c r="A1589" t="s">
        <v>6467</v>
      </c>
      <c r="B1589" t="s">
        <v>84</v>
      </c>
      <c r="C1589" t="s">
        <v>173</v>
      </c>
      <c r="D1589" t="s">
        <v>4883</v>
      </c>
      <c r="E1589">
        <v>293</v>
      </c>
      <c r="F1589">
        <v>61</v>
      </c>
      <c r="G1589">
        <v>222</v>
      </c>
      <c r="H1589">
        <v>5</v>
      </c>
      <c r="I1589">
        <v>5</v>
      </c>
      <c r="J1589">
        <v>530</v>
      </c>
      <c r="K1589">
        <v>0</v>
      </c>
      <c r="L1589">
        <v>0</v>
      </c>
      <c r="M1589">
        <v>0</v>
      </c>
      <c r="N1589">
        <v>0</v>
      </c>
    </row>
    <row r="1590" spans="1:14" x14ac:dyDescent="0.2">
      <c r="A1590" t="s">
        <v>6468</v>
      </c>
      <c r="B1590" t="s">
        <v>84</v>
      </c>
      <c r="C1590" t="s">
        <v>174</v>
      </c>
      <c r="D1590" t="s">
        <v>4883</v>
      </c>
      <c r="E1590">
        <v>278</v>
      </c>
      <c r="F1590">
        <v>70</v>
      </c>
      <c r="G1590">
        <v>190</v>
      </c>
      <c r="H1590">
        <v>10</v>
      </c>
      <c r="I1590">
        <v>8</v>
      </c>
      <c r="J1590">
        <v>439</v>
      </c>
      <c r="K1590">
        <v>0</v>
      </c>
      <c r="L1590">
        <v>0</v>
      </c>
      <c r="M1590">
        <v>0</v>
      </c>
      <c r="N1590">
        <v>0</v>
      </c>
    </row>
    <row r="1591" spans="1:14" x14ac:dyDescent="0.2">
      <c r="A1591" t="s">
        <v>6469</v>
      </c>
      <c r="B1591" t="s">
        <v>84</v>
      </c>
      <c r="C1591" t="s">
        <v>175</v>
      </c>
      <c r="D1591" t="s">
        <v>4883</v>
      </c>
      <c r="E1591">
        <v>66</v>
      </c>
      <c r="F1591">
        <v>2</v>
      </c>
      <c r="G1591">
        <v>56</v>
      </c>
      <c r="H1591">
        <v>3</v>
      </c>
      <c r="I1591">
        <v>5</v>
      </c>
      <c r="J1591">
        <v>86</v>
      </c>
      <c r="K1591">
        <v>0</v>
      </c>
      <c r="L1591">
        <v>0</v>
      </c>
      <c r="M1591">
        <v>0</v>
      </c>
      <c r="N1591">
        <v>0</v>
      </c>
    </row>
    <row r="1592" spans="1:14" x14ac:dyDescent="0.2">
      <c r="A1592" t="s">
        <v>6470</v>
      </c>
      <c r="B1592" t="s">
        <v>84</v>
      </c>
      <c r="C1592" t="s">
        <v>176</v>
      </c>
      <c r="D1592" t="s">
        <v>4883</v>
      </c>
      <c r="E1592">
        <v>244</v>
      </c>
      <c r="F1592">
        <v>17</v>
      </c>
      <c r="G1592">
        <v>212</v>
      </c>
      <c r="H1592">
        <v>7</v>
      </c>
      <c r="I1592">
        <v>8</v>
      </c>
      <c r="J1592">
        <v>312</v>
      </c>
      <c r="K1592">
        <v>0</v>
      </c>
      <c r="L1592">
        <v>0</v>
      </c>
      <c r="M1592">
        <v>0</v>
      </c>
      <c r="N1592">
        <v>0</v>
      </c>
    </row>
    <row r="1593" spans="1:14" x14ac:dyDescent="0.2">
      <c r="A1593" t="s">
        <v>6471</v>
      </c>
      <c r="B1593" t="s">
        <v>84</v>
      </c>
      <c r="C1593" t="s">
        <v>177</v>
      </c>
      <c r="D1593" t="s">
        <v>4883</v>
      </c>
      <c r="E1593">
        <v>127</v>
      </c>
      <c r="F1593">
        <v>15</v>
      </c>
      <c r="G1593">
        <v>99</v>
      </c>
      <c r="H1593">
        <v>8</v>
      </c>
      <c r="I1593">
        <v>5</v>
      </c>
      <c r="J1593">
        <v>188</v>
      </c>
      <c r="K1593">
        <v>0</v>
      </c>
      <c r="L1593">
        <v>0</v>
      </c>
      <c r="M1593">
        <v>0</v>
      </c>
      <c r="N1593">
        <v>0</v>
      </c>
    </row>
    <row r="1594" spans="1:14" x14ac:dyDescent="0.2">
      <c r="A1594" t="s">
        <v>6472</v>
      </c>
      <c r="B1594" t="s">
        <v>84</v>
      </c>
      <c r="C1594" t="s">
        <v>178</v>
      </c>
      <c r="D1594" t="s">
        <v>4883</v>
      </c>
      <c r="E1594">
        <v>166</v>
      </c>
      <c r="F1594">
        <v>9</v>
      </c>
      <c r="G1594">
        <v>149</v>
      </c>
      <c r="H1594">
        <v>2</v>
      </c>
      <c r="I1594">
        <v>6</v>
      </c>
      <c r="J1594">
        <v>348</v>
      </c>
      <c r="K1594">
        <v>0</v>
      </c>
      <c r="L1594">
        <v>0</v>
      </c>
      <c r="M1594">
        <v>0</v>
      </c>
      <c r="N1594">
        <v>0</v>
      </c>
    </row>
    <row r="1595" spans="1:14" x14ac:dyDescent="0.2">
      <c r="A1595" t="s">
        <v>6473</v>
      </c>
      <c r="B1595" t="s">
        <v>84</v>
      </c>
      <c r="C1595" t="s">
        <v>179</v>
      </c>
      <c r="D1595" t="s">
        <v>4883</v>
      </c>
      <c r="E1595">
        <v>89</v>
      </c>
      <c r="F1595">
        <v>9</v>
      </c>
      <c r="G1595">
        <v>67</v>
      </c>
      <c r="H1595">
        <v>5</v>
      </c>
      <c r="I1595">
        <v>8</v>
      </c>
      <c r="J1595">
        <v>167</v>
      </c>
      <c r="K1595">
        <v>0</v>
      </c>
      <c r="L1595">
        <v>0</v>
      </c>
      <c r="M1595">
        <v>0</v>
      </c>
      <c r="N1595">
        <v>0</v>
      </c>
    </row>
    <row r="1596" spans="1:14" x14ac:dyDescent="0.2">
      <c r="A1596" t="s">
        <v>6474</v>
      </c>
      <c r="B1596" t="s">
        <v>84</v>
      </c>
      <c r="C1596" t="s">
        <v>180</v>
      </c>
      <c r="D1596" t="s">
        <v>4883</v>
      </c>
      <c r="E1596">
        <v>66</v>
      </c>
      <c r="F1596">
        <v>6</v>
      </c>
      <c r="G1596">
        <v>52</v>
      </c>
      <c r="H1596">
        <v>5</v>
      </c>
      <c r="I1596">
        <v>3</v>
      </c>
      <c r="J1596">
        <v>79</v>
      </c>
      <c r="K1596">
        <v>0</v>
      </c>
      <c r="L1596">
        <v>0</v>
      </c>
      <c r="M1596">
        <v>0</v>
      </c>
      <c r="N1596">
        <v>0</v>
      </c>
    </row>
    <row r="1597" spans="1:14" x14ac:dyDescent="0.2">
      <c r="A1597" t="s">
        <v>6475</v>
      </c>
      <c r="B1597" t="s">
        <v>84</v>
      </c>
      <c r="C1597" t="s">
        <v>181</v>
      </c>
      <c r="D1597" t="s">
        <v>4883</v>
      </c>
      <c r="E1597">
        <v>130</v>
      </c>
      <c r="F1597">
        <v>11</v>
      </c>
      <c r="G1597">
        <v>106</v>
      </c>
      <c r="H1597">
        <v>6</v>
      </c>
      <c r="I1597">
        <v>7</v>
      </c>
      <c r="J1597">
        <v>237</v>
      </c>
      <c r="K1597">
        <v>0</v>
      </c>
      <c r="L1597">
        <v>0</v>
      </c>
      <c r="M1597">
        <v>0</v>
      </c>
      <c r="N1597">
        <v>0</v>
      </c>
    </row>
    <row r="1598" spans="1:14" x14ac:dyDescent="0.2">
      <c r="A1598" t="s">
        <v>6476</v>
      </c>
      <c r="B1598" t="s">
        <v>84</v>
      </c>
      <c r="C1598" t="s">
        <v>182</v>
      </c>
      <c r="D1598" t="s">
        <v>4883</v>
      </c>
      <c r="E1598">
        <v>88</v>
      </c>
      <c r="F1598">
        <v>14</v>
      </c>
      <c r="G1598">
        <v>66</v>
      </c>
      <c r="H1598">
        <v>3</v>
      </c>
      <c r="I1598">
        <v>5</v>
      </c>
      <c r="J1598">
        <v>113</v>
      </c>
      <c r="K1598">
        <v>0</v>
      </c>
      <c r="L1598">
        <v>0</v>
      </c>
      <c r="M1598">
        <v>0</v>
      </c>
      <c r="N1598">
        <v>0</v>
      </c>
    </row>
    <row r="1599" spans="1:14" x14ac:dyDescent="0.2">
      <c r="A1599" t="s">
        <v>6477</v>
      </c>
      <c r="B1599" t="s">
        <v>84</v>
      </c>
      <c r="C1599" t="s">
        <v>183</v>
      </c>
      <c r="D1599" t="s">
        <v>4883</v>
      </c>
      <c r="E1599">
        <v>100</v>
      </c>
      <c r="F1599">
        <v>12</v>
      </c>
      <c r="G1599">
        <v>83</v>
      </c>
      <c r="H1599">
        <v>4</v>
      </c>
      <c r="I1599">
        <v>1</v>
      </c>
      <c r="J1599">
        <v>140</v>
      </c>
      <c r="K1599">
        <v>0</v>
      </c>
      <c r="L1599">
        <v>0</v>
      </c>
      <c r="M1599">
        <v>0</v>
      </c>
      <c r="N1599">
        <v>0</v>
      </c>
    </row>
    <row r="1600" spans="1:14" x14ac:dyDescent="0.2">
      <c r="A1600" t="s">
        <v>6478</v>
      </c>
      <c r="B1600" t="s">
        <v>84</v>
      </c>
      <c r="C1600" t="s">
        <v>184</v>
      </c>
      <c r="D1600" t="s">
        <v>4883</v>
      </c>
      <c r="E1600">
        <v>29</v>
      </c>
      <c r="F1600">
        <v>6</v>
      </c>
      <c r="G1600">
        <v>21</v>
      </c>
      <c r="H1600">
        <v>2</v>
      </c>
      <c r="I1600">
        <v>0</v>
      </c>
      <c r="J1600">
        <v>48</v>
      </c>
      <c r="K1600">
        <v>0</v>
      </c>
      <c r="L1600">
        <v>0</v>
      </c>
      <c r="M1600">
        <v>0</v>
      </c>
      <c r="N1600">
        <v>0</v>
      </c>
    </row>
    <row r="1601" spans="1:14" x14ac:dyDescent="0.2">
      <c r="A1601" t="s">
        <v>6479</v>
      </c>
      <c r="B1601" t="s">
        <v>84</v>
      </c>
      <c r="C1601" t="s">
        <v>185</v>
      </c>
      <c r="D1601" t="s">
        <v>4883</v>
      </c>
      <c r="E1601">
        <v>88</v>
      </c>
      <c r="F1601">
        <v>13</v>
      </c>
      <c r="G1601">
        <v>66</v>
      </c>
      <c r="H1601">
        <v>4</v>
      </c>
      <c r="I1601">
        <v>5</v>
      </c>
      <c r="J1601">
        <v>150</v>
      </c>
      <c r="K1601">
        <v>0</v>
      </c>
      <c r="L1601">
        <v>0</v>
      </c>
      <c r="M1601">
        <v>0</v>
      </c>
      <c r="N1601">
        <v>0</v>
      </c>
    </row>
    <row r="1602" spans="1:14" x14ac:dyDescent="0.2">
      <c r="A1602" t="s">
        <v>6480</v>
      </c>
      <c r="B1602" t="s">
        <v>84</v>
      </c>
      <c r="C1602" t="s">
        <v>186</v>
      </c>
      <c r="D1602" t="s">
        <v>4883</v>
      </c>
      <c r="E1602">
        <v>59</v>
      </c>
      <c r="F1602">
        <v>14</v>
      </c>
      <c r="G1602">
        <v>39</v>
      </c>
      <c r="H1602">
        <v>2</v>
      </c>
      <c r="I1602">
        <v>4</v>
      </c>
      <c r="J1602">
        <v>107</v>
      </c>
      <c r="K1602">
        <v>0</v>
      </c>
      <c r="L1602">
        <v>0</v>
      </c>
      <c r="M1602">
        <v>0</v>
      </c>
      <c r="N1602">
        <v>0</v>
      </c>
    </row>
    <row r="1603" spans="1:14" x14ac:dyDescent="0.2">
      <c r="A1603" t="s">
        <v>6481</v>
      </c>
      <c r="B1603" t="s">
        <v>84</v>
      </c>
      <c r="C1603" t="s">
        <v>187</v>
      </c>
      <c r="D1603" t="s">
        <v>4883</v>
      </c>
      <c r="E1603">
        <v>49</v>
      </c>
      <c r="F1603">
        <v>2</v>
      </c>
      <c r="G1603">
        <v>41</v>
      </c>
      <c r="H1603">
        <v>4</v>
      </c>
      <c r="I1603">
        <v>2</v>
      </c>
      <c r="J1603">
        <v>100</v>
      </c>
      <c r="K1603">
        <v>0</v>
      </c>
      <c r="L1603">
        <v>0</v>
      </c>
      <c r="M1603">
        <v>0</v>
      </c>
      <c r="N1603">
        <v>0</v>
      </c>
    </row>
    <row r="1604" spans="1:14" x14ac:dyDescent="0.2">
      <c r="A1604" t="s">
        <v>6482</v>
      </c>
      <c r="B1604" t="s">
        <v>84</v>
      </c>
      <c r="C1604" t="s">
        <v>188</v>
      </c>
      <c r="D1604" t="s">
        <v>4883</v>
      </c>
      <c r="E1604">
        <v>186</v>
      </c>
      <c r="F1604">
        <v>43</v>
      </c>
      <c r="G1604">
        <v>131</v>
      </c>
      <c r="H1604">
        <v>10</v>
      </c>
      <c r="I1604">
        <v>2</v>
      </c>
      <c r="J1604">
        <v>324</v>
      </c>
      <c r="K1604">
        <v>0</v>
      </c>
      <c r="L1604">
        <v>0</v>
      </c>
      <c r="M1604">
        <v>0</v>
      </c>
      <c r="N1604">
        <v>0</v>
      </c>
    </row>
    <row r="1605" spans="1:14" x14ac:dyDescent="0.2">
      <c r="A1605" t="s">
        <v>6483</v>
      </c>
      <c r="B1605" t="s">
        <v>84</v>
      </c>
      <c r="C1605" t="s">
        <v>189</v>
      </c>
      <c r="D1605" t="s">
        <v>4883</v>
      </c>
      <c r="E1605">
        <v>36</v>
      </c>
      <c r="F1605">
        <v>10</v>
      </c>
      <c r="G1605">
        <v>23</v>
      </c>
      <c r="H1605">
        <v>1</v>
      </c>
      <c r="I1605">
        <v>2</v>
      </c>
      <c r="J1605">
        <v>47</v>
      </c>
      <c r="K1605">
        <v>0</v>
      </c>
      <c r="L1605">
        <v>0</v>
      </c>
      <c r="M1605">
        <v>0</v>
      </c>
      <c r="N1605">
        <v>0</v>
      </c>
    </row>
    <row r="1606" spans="1:14" x14ac:dyDescent="0.2">
      <c r="A1606" t="s">
        <v>6484</v>
      </c>
      <c r="B1606" t="s">
        <v>84</v>
      </c>
      <c r="C1606" t="s">
        <v>190</v>
      </c>
      <c r="D1606" t="s">
        <v>4883</v>
      </c>
      <c r="E1606">
        <v>46</v>
      </c>
      <c r="F1606">
        <v>12</v>
      </c>
      <c r="G1606">
        <v>30</v>
      </c>
      <c r="H1606">
        <v>1</v>
      </c>
      <c r="I1606">
        <v>3</v>
      </c>
      <c r="J1606">
        <v>63</v>
      </c>
      <c r="K1606">
        <v>0</v>
      </c>
      <c r="L1606">
        <v>0</v>
      </c>
      <c r="M1606">
        <v>0</v>
      </c>
      <c r="N1606">
        <v>0</v>
      </c>
    </row>
    <row r="1607" spans="1:14" x14ac:dyDescent="0.2">
      <c r="A1607" t="s">
        <v>6485</v>
      </c>
      <c r="B1607" t="s">
        <v>84</v>
      </c>
      <c r="C1607" t="s">
        <v>191</v>
      </c>
      <c r="D1607" t="s">
        <v>4883</v>
      </c>
      <c r="E1607">
        <v>119</v>
      </c>
      <c r="F1607">
        <v>14</v>
      </c>
      <c r="G1607">
        <v>102</v>
      </c>
      <c r="H1607">
        <v>2</v>
      </c>
      <c r="I1607">
        <v>1</v>
      </c>
      <c r="J1607">
        <v>169</v>
      </c>
      <c r="K1607">
        <v>0</v>
      </c>
      <c r="L1607">
        <v>0</v>
      </c>
      <c r="M1607">
        <v>0</v>
      </c>
      <c r="N1607">
        <v>0</v>
      </c>
    </row>
    <row r="1608" spans="1:14" x14ac:dyDescent="0.2">
      <c r="A1608" t="s">
        <v>6486</v>
      </c>
      <c r="B1608" t="s">
        <v>84</v>
      </c>
      <c r="C1608" t="s">
        <v>192</v>
      </c>
      <c r="D1608" t="s">
        <v>4883</v>
      </c>
      <c r="E1608">
        <v>86</v>
      </c>
      <c r="F1608">
        <v>18</v>
      </c>
      <c r="G1608">
        <v>63</v>
      </c>
      <c r="H1608">
        <v>4</v>
      </c>
      <c r="I1608">
        <v>1</v>
      </c>
      <c r="J1608">
        <v>86</v>
      </c>
      <c r="K1608">
        <v>0</v>
      </c>
      <c r="L1608">
        <v>0</v>
      </c>
      <c r="M1608">
        <v>0</v>
      </c>
      <c r="N1608">
        <v>0</v>
      </c>
    </row>
    <row r="1609" spans="1:14" x14ac:dyDescent="0.2">
      <c r="A1609" t="s">
        <v>6487</v>
      </c>
      <c r="B1609" t="s">
        <v>84</v>
      </c>
      <c r="C1609" t="s">
        <v>193</v>
      </c>
      <c r="D1609" t="s">
        <v>4883</v>
      </c>
      <c r="E1609">
        <v>68</v>
      </c>
      <c r="F1609">
        <v>13</v>
      </c>
      <c r="G1609">
        <v>53</v>
      </c>
      <c r="H1609">
        <v>2</v>
      </c>
      <c r="I1609">
        <v>0</v>
      </c>
      <c r="J1609">
        <v>76</v>
      </c>
      <c r="K1609">
        <v>0</v>
      </c>
      <c r="L1609">
        <v>0</v>
      </c>
      <c r="M1609">
        <v>0</v>
      </c>
      <c r="N1609">
        <v>0</v>
      </c>
    </row>
    <row r="1610" spans="1:14" x14ac:dyDescent="0.2">
      <c r="A1610" t="s">
        <v>6488</v>
      </c>
      <c r="B1610" t="s">
        <v>84</v>
      </c>
      <c r="C1610" t="s">
        <v>194</v>
      </c>
      <c r="D1610" t="s">
        <v>4883</v>
      </c>
      <c r="E1610">
        <v>189</v>
      </c>
      <c r="F1610">
        <v>31</v>
      </c>
      <c r="G1610">
        <v>143</v>
      </c>
      <c r="H1610">
        <v>8</v>
      </c>
      <c r="I1610">
        <v>7</v>
      </c>
      <c r="J1610">
        <v>221</v>
      </c>
      <c r="K1610">
        <v>0</v>
      </c>
      <c r="L1610">
        <v>0</v>
      </c>
      <c r="M1610">
        <v>0</v>
      </c>
      <c r="N1610">
        <v>0</v>
      </c>
    </row>
    <row r="1611" spans="1:14" x14ac:dyDescent="0.2">
      <c r="A1611" t="s">
        <v>6489</v>
      </c>
      <c r="B1611" t="s">
        <v>84</v>
      </c>
      <c r="C1611" t="s">
        <v>195</v>
      </c>
      <c r="D1611" t="s">
        <v>4883</v>
      </c>
      <c r="E1611">
        <v>79</v>
      </c>
      <c r="F1611">
        <v>16</v>
      </c>
      <c r="G1611">
        <v>60</v>
      </c>
      <c r="H1611">
        <v>2</v>
      </c>
      <c r="I1611">
        <v>1</v>
      </c>
      <c r="J1611">
        <v>104</v>
      </c>
      <c r="K1611">
        <v>0</v>
      </c>
      <c r="L1611">
        <v>0</v>
      </c>
      <c r="M1611">
        <v>0</v>
      </c>
      <c r="N1611">
        <v>0</v>
      </c>
    </row>
    <row r="1612" spans="1:14" x14ac:dyDescent="0.2">
      <c r="A1612" t="s">
        <v>6490</v>
      </c>
      <c r="B1612" t="s">
        <v>84</v>
      </c>
      <c r="C1612" t="s">
        <v>273</v>
      </c>
      <c r="D1612" t="s">
        <v>4883</v>
      </c>
      <c r="E1612">
        <v>4</v>
      </c>
      <c r="F1612">
        <v>1</v>
      </c>
      <c r="G1612">
        <v>2</v>
      </c>
      <c r="H1612">
        <v>0</v>
      </c>
      <c r="I1612">
        <v>1</v>
      </c>
      <c r="J1612">
        <v>2</v>
      </c>
      <c r="K1612">
        <v>0</v>
      </c>
      <c r="L1612">
        <v>0</v>
      </c>
      <c r="M1612">
        <v>0</v>
      </c>
      <c r="N1612">
        <v>0</v>
      </c>
    </row>
    <row r="1613" spans="1:14" x14ac:dyDescent="0.2">
      <c r="A1613" t="s">
        <v>6491</v>
      </c>
      <c r="B1613" t="s">
        <v>84</v>
      </c>
      <c r="C1613" t="s">
        <v>196</v>
      </c>
      <c r="D1613" t="s">
        <v>4883</v>
      </c>
      <c r="E1613">
        <v>44</v>
      </c>
      <c r="F1613">
        <v>1</v>
      </c>
      <c r="G1613">
        <v>38</v>
      </c>
      <c r="H1613">
        <v>0</v>
      </c>
      <c r="I1613">
        <v>5</v>
      </c>
      <c r="J1613">
        <v>106</v>
      </c>
      <c r="K1613">
        <v>0</v>
      </c>
      <c r="L1613">
        <v>0</v>
      </c>
      <c r="M1613">
        <v>0</v>
      </c>
      <c r="N1613">
        <v>0</v>
      </c>
    </row>
    <row r="1614" spans="1:14" x14ac:dyDescent="0.2">
      <c r="A1614" t="s">
        <v>6492</v>
      </c>
      <c r="B1614" t="s">
        <v>84</v>
      </c>
      <c r="C1614" t="s">
        <v>197</v>
      </c>
      <c r="D1614" t="s">
        <v>4883</v>
      </c>
      <c r="E1614">
        <v>228</v>
      </c>
      <c r="F1614">
        <v>18</v>
      </c>
      <c r="G1614">
        <v>200</v>
      </c>
      <c r="H1614">
        <v>6</v>
      </c>
      <c r="I1614">
        <v>4</v>
      </c>
      <c r="J1614">
        <v>353</v>
      </c>
      <c r="K1614">
        <v>0</v>
      </c>
      <c r="L1614">
        <v>0</v>
      </c>
      <c r="M1614">
        <v>0</v>
      </c>
      <c r="N1614">
        <v>0</v>
      </c>
    </row>
    <row r="1615" spans="1:14" x14ac:dyDescent="0.2">
      <c r="A1615" t="s">
        <v>6493</v>
      </c>
      <c r="B1615" t="s">
        <v>84</v>
      </c>
      <c r="C1615" t="s">
        <v>198</v>
      </c>
      <c r="D1615" t="s">
        <v>4883</v>
      </c>
      <c r="E1615">
        <v>53</v>
      </c>
      <c r="F1615">
        <v>11</v>
      </c>
      <c r="G1615">
        <v>36</v>
      </c>
      <c r="H1615">
        <v>4</v>
      </c>
      <c r="I1615">
        <v>2</v>
      </c>
      <c r="J1615">
        <v>123</v>
      </c>
      <c r="K1615">
        <v>0</v>
      </c>
      <c r="L1615">
        <v>0</v>
      </c>
      <c r="M1615">
        <v>0</v>
      </c>
      <c r="N1615">
        <v>0</v>
      </c>
    </row>
    <row r="1616" spans="1:14" x14ac:dyDescent="0.2">
      <c r="A1616" t="s">
        <v>6494</v>
      </c>
      <c r="B1616" t="s">
        <v>84</v>
      </c>
      <c r="C1616" t="s">
        <v>199</v>
      </c>
      <c r="D1616" t="s">
        <v>4883</v>
      </c>
      <c r="E1616">
        <v>201</v>
      </c>
      <c r="F1616">
        <v>36</v>
      </c>
      <c r="G1616">
        <v>150</v>
      </c>
      <c r="H1616">
        <v>13</v>
      </c>
      <c r="I1616">
        <v>2</v>
      </c>
      <c r="J1616">
        <v>337</v>
      </c>
      <c r="K1616">
        <v>0</v>
      </c>
      <c r="L1616">
        <v>0</v>
      </c>
      <c r="M1616">
        <v>0</v>
      </c>
      <c r="N1616">
        <v>0</v>
      </c>
    </row>
    <row r="1617" spans="1:14" x14ac:dyDescent="0.2">
      <c r="A1617" t="s">
        <v>6495</v>
      </c>
      <c r="B1617" t="s">
        <v>84</v>
      </c>
      <c r="C1617" t="s">
        <v>200</v>
      </c>
      <c r="D1617" t="s">
        <v>4883</v>
      </c>
      <c r="E1617">
        <v>85</v>
      </c>
      <c r="F1617">
        <v>22</v>
      </c>
      <c r="G1617">
        <v>59</v>
      </c>
      <c r="H1617">
        <v>1</v>
      </c>
      <c r="I1617">
        <v>3</v>
      </c>
      <c r="J1617">
        <v>107</v>
      </c>
      <c r="K1617">
        <v>0</v>
      </c>
      <c r="L1617">
        <v>0</v>
      </c>
      <c r="M1617">
        <v>0</v>
      </c>
      <c r="N1617">
        <v>0</v>
      </c>
    </row>
    <row r="1618" spans="1:14" x14ac:dyDescent="0.2">
      <c r="A1618" t="s">
        <v>6496</v>
      </c>
      <c r="B1618" t="s">
        <v>84</v>
      </c>
      <c r="C1618" t="s">
        <v>201</v>
      </c>
      <c r="D1618" t="s">
        <v>4883</v>
      </c>
      <c r="E1618">
        <v>73</v>
      </c>
      <c r="F1618">
        <v>23</v>
      </c>
      <c r="G1618">
        <v>47</v>
      </c>
      <c r="H1618">
        <v>1</v>
      </c>
      <c r="I1618">
        <v>2</v>
      </c>
      <c r="J1618">
        <v>76</v>
      </c>
      <c r="K1618">
        <v>0</v>
      </c>
      <c r="L1618">
        <v>0</v>
      </c>
      <c r="M1618">
        <v>0</v>
      </c>
      <c r="N1618">
        <v>0</v>
      </c>
    </row>
    <row r="1619" spans="1:14" x14ac:dyDescent="0.2">
      <c r="A1619" t="s">
        <v>6497</v>
      </c>
      <c r="B1619" t="s">
        <v>84</v>
      </c>
      <c r="C1619" t="s">
        <v>202</v>
      </c>
      <c r="D1619" t="s">
        <v>4883</v>
      </c>
      <c r="E1619">
        <v>56</v>
      </c>
      <c r="F1619">
        <v>11</v>
      </c>
      <c r="G1619">
        <v>43</v>
      </c>
      <c r="H1619">
        <v>1</v>
      </c>
      <c r="I1619">
        <v>1</v>
      </c>
      <c r="J1619">
        <v>68</v>
      </c>
      <c r="K1619">
        <v>0</v>
      </c>
      <c r="L1619">
        <v>0</v>
      </c>
      <c r="M1619">
        <v>0</v>
      </c>
      <c r="N1619">
        <v>0</v>
      </c>
    </row>
    <row r="1620" spans="1:14" x14ac:dyDescent="0.2">
      <c r="A1620" t="s">
        <v>6498</v>
      </c>
      <c r="B1620" t="s">
        <v>84</v>
      </c>
      <c r="C1620" t="s">
        <v>203</v>
      </c>
      <c r="D1620" t="s">
        <v>4883</v>
      </c>
      <c r="E1620">
        <v>56</v>
      </c>
      <c r="F1620">
        <v>7</v>
      </c>
      <c r="G1620">
        <v>44</v>
      </c>
      <c r="H1620">
        <v>3</v>
      </c>
      <c r="I1620">
        <v>2</v>
      </c>
      <c r="J1620">
        <v>58</v>
      </c>
      <c r="K1620">
        <v>0</v>
      </c>
      <c r="L1620">
        <v>0</v>
      </c>
      <c r="M1620">
        <v>0</v>
      </c>
      <c r="N1620">
        <v>0</v>
      </c>
    </row>
    <row r="1621" spans="1:14" x14ac:dyDescent="0.2">
      <c r="A1621" t="s">
        <v>6499</v>
      </c>
      <c r="B1621" t="s">
        <v>84</v>
      </c>
      <c r="C1621" t="s">
        <v>204</v>
      </c>
      <c r="D1621" t="s">
        <v>4883</v>
      </c>
      <c r="E1621">
        <v>61</v>
      </c>
      <c r="F1621">
        <v>5</v>
      </c>
      <c r="G1621">
        <v>51</v>
      </c>
      <c r="H1621">
        <v>3</v>
      </c>
      <c r="I1621">
        <v>2</v>
      </c>
      <c r="J1621">
        <v>141</v>
      </c>
      <c r="K1621">
        <v>0</v>
      </c>
      <c r="L1621">
        <v>0</v>
      </c>
      <c r="M1621">
        <v>0</v>
      </c>
      <c r="N1621">
        <v>0</v>
      </c>
    </row>
    <row r="1622" spans="1:14" x14ac:dyDescent="0.2">
      <c r="A1622" t="s">
        <v>6500</v>
      </c>
      <c r="B1622" t="s">
        <v>84</v>
      </c>
      <c r="C1622" t="s">
        <v>205</v>
      </c>
      <c r="D1622" t="s">
        <v>4883</v>
      </c>
      <c r="E1622">
        <v>43</v>
      </c>
      <c r="F1622">
        <v>5</v>
      </c>
      <c r="G1622">
        <v>37</v>
      </c>
      <c r="H1622">
        <v>1</v>
      </c>
      <c r="I1622">
        <v>0</v>
      </c>
      <c r="J1622">
        <v>80</v>
      </c>
      <c r="K1622">
        <v>0</v>
      </c>
      <c r="L1622">
        <v>0</v>
      </c>
      <c r="M1622">
        <v>0</v>
      </c>
      <c r="N1622">
        <v>0</v>
      </c>
    </row>
    <row r="1623" spans="1:14" x14ac:dyDescent="0.2">
      <c r="A1623" t="s">
        <v>6501</v>
      </c>
      <c r="B1623" t="s">
        <v>84</v>
      </c>
      <c r="C1623" t="s">
        <v>206</v>
      </c>
      <c r="D1623" t="s">
        <v>4883</v>
      </c>
      <c r="E1623">
        <v>98</v>
      </c>
      <c r="F1623">
        <v>17</v>
      </c>
      <c r="G1623">
        <v>79</v>
      </c>
      <c r="H1623">
        <v>2</v>
      </c>
      <c r="I1623">
        <v>0</v>
      </c>
      <c r="J1623">
        <v>98</v>
      </c>
      <c r="K1623">
        <v>0</v>
      </c>
      <c r="L1623">
        <v>0</v>
      </c>
      <c r="M1623">
        <v>0</v>
      </c>
      <c r="N1623">
        <v>0</v>
      </c>
    </row>
    <row r="1624" spans="1:14" x14ac:dyDescent="0.2">
      <c r="A1624" t="s">
        <v>6502</v>
      </c>
      <c r="B1624" t="s">
        <v>84</v>
      </c>
      <c r="C1624" t="s">
        <v>207</v>
      </c>
      <c r="D1624" t="s">
        <v>4883</v>
      </c>
      <c r="E1624">
        <v>83</v>
      </c>
      <c r="F1624">
        <v>12</v>
      </c>
      <c r="G1624">
        <v>68</v>
      </c>
      <c r="H1624">
        <v>3</v>
      </c>
      <c r="I1624">
        <v>0</v>
      </c>
      <c r="J1624">
        <v>105</v>
      </c>
      <c r="K1624">
        <v>0</v>
      </c>
      <c r="L1624">
        <v>0</v>
      </c>
      <c r="M1624">
        <v>0</v>
      </c>
      <c r="N1624">
        <v>0</v>
      </c>
    </row>
    <row r="1625" spans="1:14" x14ac:dyDescent="0.2">
      <c r="A1625" t="s">
        <v>6503</v>
      </c>
      <c r="B1625" t="s">
        <v>84</v>
      </c>
      <c r="C1625" t="s">
        <v>208</v>
      </c>
      <c r="D1625" t="s">
        <v>4883</v>
      </c>
      <c r="E1625">
        <v>80</v>
      </c>
      <c r="F1625">
        <v>13</v>
      </c>
      <c r="G1625">
        <v>63</v>
      </c>
      <c r="H1625">
        <v>2</v>
      </c>
      <c r="I1625">
        <v>2</v>
      </c>
      <c r="J1625">
        <v>106</v>
      </c>
      <c r="K1625">
        <v>0</v>
      </c>
      <c r="L1625">
        <v>0</v>
      </c>
      <c r="M1625">
        <v>0</v>
      </c>
      <c r="N1625">
        <v>0</v>
      </c>
    </row>
    <row r="1626" spans="1:14" x14ac:dyDescent="0.2">
      <c r="A1626" t="s">
        <v>6504</v>
      </c>
      <c r="B1626" t="s">
        <v>84</v>
      </c>
      <c r="C1626" t="s">
        <v>209</v>
      </c>
      <c r="D1626" t="s">
        <v>4883</v>
      </c>
      <c r="E1626">
        <v>11</v>
      </c>
      <c r="F1626">
        <v>0</v>
      </c>
      <c r="G1626">
        <v>11</v>
      </c>
      <c r="H1626">
        <v>0</v>
      </c>
      <c r="I1626">
        <v>0</v>
      </c>
      <c r="J1626">
        <v>9</v>
      </c>
      <c r="K1626">
        <v>0</v>
      </c>
      <c r="L1626">
        <v>0</v>
      </c>
      <c r="M1626">
        <v>0</v>
      </c>
      <c r="N1626">
        <v>0</v>
      </c>
    </row>
    <row r="1627" spans="1:14" x14ac:dyDescent="0.2">
      <c r="A1627" t="s">
        <v>6505</v>
      </c>
      <c r="B1627" t="s">
        <v>84</v>
      </c>
      <c r="C1627" t="s">
        <v>210</v>
      </c>
      <c r="D1627" t="s">
        <v>4883</v>
      </c>
      <c r="E1627">
        <v>72</v>
      </c>
      <c r="F1627">
        <v>13</v>
      </c>
      <c r="G1627">
        <v>52</v>
      </c>
      <c r="H1627">
        <v>3</v>
      </c>
      <c r="I1627">
        <v>4</v>
      </c>
      <c r="J1627">
        <v>121</v>
      </c>
      <c r="K1627">
        <v>0</v>
      </c>
      <c r="L1627">
        <v>0</v>
      </c>
      <c r="M1627">
        <v>0</v>
      </c>
      <c r="N1627">
        <v>0</v>
      </c>
    </row>
    <row r="1628" spans="1:14" x14ac:dyDescent="0.2">
      <c r="A1628" t="s">
        <v>6506</v>
      </c>
      <c r="B1628" t="s">
        <v>84</v>
      </c>
      <c r="C1628" t="s">
        <v>211</v>
      </c>
      <c r="D1628" t="s">
        <v>4883</v>
      </c>
      <c r="E1628">
        <v>73</v>
      </c>
      <c r="F1628">
        <v>4</v>
      </c>
      <c r="G1628">
        <v>61</v>
      </c>
      <c r="H1628">
        <v>5</v>
      </c>
      <c r="I1628">
        <v>3</v>
      </c>
      <c r="J1628">
        <v>84</v>
      </c>
      <c r="K1628">
        <v>0</v>
      </c>
      <c r="L1628">
        <v>0</v>
      </c>
      <c r="M1628">
        <v>0</v>
      </c>
      <c r="N1628">
        <v>0</v>
      </c>
    </row>
    <row r="1629" spans="1:14" x14ac:dyDescent="0.2">
      <c r="A1629" t="s">
        <v>6507</v>
      </c>
      <c r="B1629" t="s">
        <v>84</v>
      </c>
      <c r="C1629" t="s">
        <v>212</v>
      </c>
      <c r="D1629" t="s">
        <v>4883</v>
      </c>
      <c r="E1629">
        <v>55</v>
      </c>
      <c r="F1629">
        <v>7</v>
      </c>
      <c r="G1629">
        <v>46</v>
      </c>
      <c r="H1629">
        <v>2</v>
      </c>
      <c r="I1629">
        <v>0</v>
      </c>
      <c r="J1629">
        <v>63</v>
      </c>
      <c r="K1629">
        <v>0</v>
      </c>
      <c r="L1629">
        <v>0</v>
      </c>
      <c r="M1629">
        <v>0</v>
      </c>
      <c r="N1629">
        <v>0</v>
      </c>
    </row>
    <row r="1630" spans="1:14" x14ac:dyDescent="0.2">
      <c r="A1630" t="s">
        <v>6508</v>
      </c>
      <c r="B1630" t="s">
        <v>84</v>
      </c>
      <c r="C1630" t="s">
        <v>213</v>
      </c>
      <c r="D1630" t="s">
        <v>4883</v>
      </c>
      <c r="E1630">
        <v>121</v>
      </c>
      <c r="F1630">
        <v>20</v>
      </c>
      <c r="G1630">
        <v>95</v>
      </c>
      <c r="H1630">
        <v>4</v>
      </c>
      <c r="I1630">
        <v>2</v>
      </c>
      <c r="J1630">
        <v>191</v>
      </c>
      <c r="K1630">
        <v>0</v>
      </c>
      <c r="L1630">
        <v>0</v>
      </c>
      <c r="M1630">
        <v>0</v>
      </c>
      <c r="N1630">
        <v>0</v>
      </c>
    </row>
    <row r="1631" spans="1:14" x14ac:dyDescent="0.2">
      <c r="A1631" t="s">
        <v>6509</v>
      </c>
      <c r="B1631" t="s">
        <v>84</v>
      </c>
      <c r="C1631" t="s">
        <v>214</v>
      </c>
      <c r="D1631" t="s">
        <v>4883</v>
      </c>
      <c r="E1631">
        <v>74</v>
      </c>
      <c r="F1631">
        <v>22</v>
      </c>
      <c r="G1631">
        <v>47</v>
      </c>
      <c r="H1631">
        <v>4</v>
      </c>
      <c r="I1631">
        <v>1</v>
      </c>
      <c r="J1631">
        <v>115</v>
      </c>
      <c r="K1631">
        <v>0</v>
      </c>
      <c r="L1631">
        <v>0</v>
      </c>
      <c r="M1631">
        <v>0</v>
      </c>
      <c r="N1631">
        <v>0</v>
      </c>
    </row>
    <row r="1632" spans="1:14" x14ac:dyDescent="0.2">
      <c r="A1632" t="s">
        <v>6510</v>
      </c>
      <c r="B1632" t="s">
        <v>84</v>
      </c>
      <c r="C1632" t="s">
        <v>215</v>
      </c>
      <c r="D1632" t="s">
        <v>4883</v>
      </c>
      <c r="E1632">
        <v>26</v>
      </c>
      <c r="F1632">
        <v>4</v>
      </c>
      <c r="G1632">
        <v>20</v>
      </c>
      <c r="H1632">
        <v>0</v>
      </c>
      <c r="I1632">
        <v>2</v>
      </c>
      <c r="J1632">
        <v>77</v>
      </c>
      <c r="K1632">
        <v>0</v>
      </c>
      <c r="L1632">
        <v>0</v>
      </c>
      <c r="M1632">
        <v>0</v>
      </c>
      <c r="N1632">
        <v>0</v>
      </c>
    </row>
    <row r="1633" spans="1:14" x14ac:dyDescent="0.2">
      <c r="A1633" t="s">
        <v>6511</v>
      </c>
      <c r="B1633" t="s">
        <v>84</v>
      </c>
      <c r="C1633" t="s">
        <v>216</v>
      </c>
      <c r="D1633" t="s">
        <v>4883</v>
      </c>
      <c r="E1633">
        <v>81</v>
      </c>
      <c r="F1633">
        <v>15</v>
      </c>
      <c r="G1633">
        <v>59</v>
      </c>
      <c r="H1633">
        <v>5</v>
      </c>
      <c r="I1633">
        <v>2</v>
      </c>
      <c r="J1633">
        <v>86</v>
      </c>
      <c r="K1633">
        <v>0</v>
      </c>
      <c r="L1633">
        <v>0</v>
      </c>
      <c r="M1633">
        <v>0</v>
      </c>
      <c r="N1633">
        <v>0</v>
      </c>
    </row>
    <row r="1634" spans="1:14" x14ac:dyDescent="0.2">
      <c r="A1634" t="s">
        <v>6512</v>
      </c>
      <c r="B1634" t="s">
        <v>84</v>
      </c>
      <c r="C1634" t="s">
        <v>217</v>
      </c>
      <c r="D1634" t="s">
        <v>4883</v>
      </c>
      <c r="E1634">
        <v>134</v>
      </c>
      <c r="F1634">
        <v>30</v>
      </c>
      <c r="G1634">
        <v>93</v>
      </c>
      <c r="H1634">
        <v>7</v>
      </c>
      <c r="I1634">
        <v>4</v>
      </c>
      <c r="J1634">
        <v>198</v>
      </c>
      <c r="K1634">
        <v>0</v>
      </c>
      <c r="L1634">
        <v>0</v>
      </c>
      <c r="M1634">
        <v>0</v>
      </c>
      <c r="N1634">
        <v>0</v>
      </c>
    </row>
    <row r="1635" spans="1:14" x14ac:dyDescent="0.2">
      <c r="A1635" t="s">
        <v>6513</v>
      </c>
      <c r="B1635" t="s">
        <v>84</v>
      </c>
      <c r="C1635" t="s">
        <v>218</v>
      </c>
      <c r="D1635" t="s">
        <v>4883</v>
      </c>
      <c r="E1635">
        <v>92</v>
      </c>
      <c r="F1635">
        <v>17</v>
      </c>
      <c r="G1635">
        <v>71</v>
      </c>
      <c r="H1635">
        <v>4</v>
      </c>
      <c r="I1635">
        <v>0</v>
      </c>
      <c r="J1635">
        <v>136</v>
      </c>
      <c r="K1635">
        <v>0</v>
      </c>
      <c r="L1635">
        <v>0</v>
      </c>
      <c r="M1635">
        <v>0</v>
      </c>
      <c r="N1635">
        <v>0</v>
      </c>
    </row>
    <row r="1636" spans="1:14" x14ac:dyDescent="0.2">
      <c r="A1636" t="s">
        <v>6514</v>
      </c>
      <c r="B1636" t="s">
        <v>84</v>
      </c>
      <c r="C1636" t="s">
        <v>219</v>
      </c>
      <c r="D1636" t="s">
        <v>4883</v>
      </c>
      <c r="E1636">
        <v>26</v>
      </c>
      <c r="F1636">
        <v>10</v>
      </c>
      <c r="G1636">
        <v>15</v>
      </c>
      <c r="H1636">
        <v>1</v>
      </c>
      <c r="I1636">
        <v>0</v>
      </c>
      <c r="J1636">
        <v>59</v>
      </c>
      <c r="K1636">
        <v>0</v>
      </c>
      <c r="L1636">
        <v>0</v>
      </c>
      <c r="M1636">
        <v>0</v>
      </c>
      <c r="N1636">
        <v>0</v>
      </c>
    </row>
    <row r="1637" spans="1:14" x14ac:dyDescent="0.2">
      <c r="A1637" t="s">
        <v>6515</v>
      </c>
      <c r="B1637" t="s">
        <v>84</v>
      </c>
      <c r="C1637" t="s">
        <v>220</v>
      </c>
      <c r="D1637" t="s">
        <v>4883</v>
      </c>
      <c r="E1637">
        <v>63</v>
      </c>
      <c r="F1637">
        <v>15</v>
      </c>
      <c r="G1637">
        <v>42</v>
      </c>
      <c r="H1637">
        <v>3</v>
      </c>
      <c r="I1637">
        <v>3</v>
      </c>
      <c r="J1637">
        <v>100</v>
      </c>
      <c r="K1637">
        <v>0</v>
      </c>
      <c r="L1637">
        <v>0</v>
      </c>
      <c r="M1637">
        <v>0</v>
      </c>
      <c r="N1637">
        <v>0</v>
      </c>
    </row>
    <row r="1638" spans="1:14" x14ac:dyDescent="0.2">
      <c r="A1638" t="s">
        <v>6516</v>
      </c>
      <c r="B1638" t="s">
        <v>84</v>
      </c>
      <c r="C1638" t="s">
        <v>221</v>
      </c>
      <c r="D1638" t="s">
        <v>4883</v>
      </c>
      <c r="E1638">
        <v>80</v>
      </c>
      <c r="F1638">
        <v>21</v>
      </c>
      <c r="G1638">
        <v>54</v>
      </c>
      <c r="H1638">
        <v>1</v>
      </c>
      <c r="I1638">
        <v>4</v>
      </c>
      <c r="J1638">
        <v>67</v>
      </c>
      <c r="K1638">
        <v>0</v>
      </c>
      <c r="L1638">
        <v>0</v>
      </c>
      <c r="M1638">
        <v>0</v>
      </c>
      <c r="N1638">
        <v>0</v>
      </c>
    </row>
    <row r="1639" spans="1:14" x14ac:dyDescent="0.2">
      <c r="A1639" t="s">
        <v>6517</v>
      </c>
      <c r="B1639" t="s">
        <v>84</v>
      </c>
      <c r="C1639" t="s">
        <v>222</v>
      </c>
      <c r="D1639" t="s">
        <v>4883</v>
      </c>
      <c r="E1639">
        <v>87</v>
      </c>
      <c r="F1639">
        <v>7</v>
      </c>
      <c r="G1639">
        <v>71</v>
      </c>
      <c r="H1639">
        <v>3</v>
      </c>
      <c r="I1639">
        <v>6</v>
      </c>
      <c r="J1639">
        <v>188</v>
      </c>
      <c r="K1639">
        <v>0</v>
      </c>
      <c r="L1639">
        <v>0</v>
      </c>
      <c r="M1639">
        <v>0</v>
      </c>
      <c r="N1639">
        <v>0</v>
      </c>
    </row>
    <row r="1640" spans="1:14" x14ac:dyDescent="0.2">
      <c r="A1640" t="s">
        <v>6518</v>
      </c>
      <c r="B1640" t="s">
        <v>84</v>
      </c>
      <c r="C1640" t="s">
        <v>223</v>
      </c>
      <c r="D1640" t="s">
        <v>4883</v>
      </c>
      <c r="E1640">
        <v>28</v>
      </c>
      <c r="F1640">
        <v>7</v>
      </c>
      <c r="G1640">
        <v>20</v>
      </c>
      <c r="H1640">
        <v>1</v>
      </c>
      <c r="I1640">
        <v>0</v>
      </c>
      <c r="J1640">
        <v>56</v>
      </c>
      <c r="K1640">
        <v>0</v>
      </c>
      <c r="L1640">
        <v>0</v>
      </c>
      <c r="M1640">
        <v>0</v>
      </c>
      <c r="N1640">
        <v>0</v>
      </c>
    </row>
    <row r="1641" spans="1:14" x14ac:dyDescent="0.2">
      <c r="A1641" t="s">
        <v>6519</v>
      </c>
      <c r="B1641" t="s">
        <v>84</v>
      </c>
      <c r="C1641" t="s">
        <v>224</v>
      </c>
      <c r="D1641" t="s">
        <v>4883</v>
      </c>
      <c r="E1641">
        <v>210</v>
      </c>
      <c r="F1641">
        <v>30</v>
      </c>
      <c r="G1641">
        <v>170</v>
      </c>
      <c r="H1641">
        <v>7</v>
      </c>
      <c r="I1641">
        <v>3</v>
      </c>
      <c r="J1641">
        <v>325</v>
      </c>
      <c r="K1641">
        <v>0</v>
      </c>
      <c r="L1641">
        <v>0</v>
      </c>
      <c r="M1641">
        <v>0</v>
      </c>
      <c r="N1641">
        <v>0</v>
      </c>
    </row>
    <row r="1642" spans="1:14" x14ac:dyDescent="0.2">
      <c r="A1642" t="s">
        <v>6520</v>
      </c>
      <c r="B1642" t="s">
        <v>84</v>
      </c>
      <c r="C1642" t="s">
        <v>225</v>
      </c>
      <c r="D1642" t="s">
        <v>4883</v>
      </c>
      <c r="E1642">
        <v>97</v>
      </c>
      <c r="F1642">
        <v>17</v>
      </c>
      <c r="G1642">
        <v>78</v>
      </c>
      <c r="H1642">
        <v>1</v>
      </c>
      <c r="I1642">
        <v>1</v>
      </c>
      <c r="J1642">
        <v>172</v>
      </c>
      <c r="K1642">
        <v>0</v>
      </c>
      <c r="L1642">
        <v>0</v>
      </c>
      <c r="M1642">
        <v>0</v>
      </c>
      <c r="N1642">
        <v>0</v>
      </c>
    </row>
    <row r="1643" spans="1:14" x14ac:dyDescent="0.2">
      <c r="A1643" t="s">
        <v>6521</v>
      </c>
      <c r="B1643" t="s">
        <v>84</v>
      </c>
      <c r="C1643" t="s">
        <v>226</v>
      </c>
      <c r="D1643" t="s">
        <v>4883</v>
      </c>
      <c r="E1643">
        <v>41</v>
      </c>
      <c r="F1643">
        <v>13</v>
      </c>
      <c r="G1643">
        <v>26</v>
      </c>
      <c r="H1643">
        <v>2</v>
      </c>
      <c r="I1643">
        <v>0</v>
      </c>
      <c r="J1643">
        <v>101</v>
      </c>
      <c r="K1643">
        <v>0</v>
      </c>
      <c r="L1643">
        <v>0</v>
      </c>
      <c r="M1643">
        <v>0</v>
      </c>
      <c r="N1643">
        <v>0</v>
      </c>
    </row>
    <row r="1644" spans="1:14" x14ac:dyDescent="0.2">
      <c r="A1644" t="s">
        <v>6522</v>
      </c>
      <c r="B1644" t="s">
        <v>84</v>
      </c>
      <c r="C1644" t="s">
        <v>227</v>
      </c>
      <c r="D1644" t="s">
        <v>4883</v>
      </c>
      <c r="E1644">
        <v>48</v>
      </c>
      <c r="F1644">
        <v>6</v>
      </c>
      <c r="G1644">
        <v>41</v>
      </c>
      <c r="H1644">
        <v>0</v>
      </c>
      <c r="I1644">
        <v>1</v>
      </c>
      <c r="J1644">
        <v>66</v>
      </c>
      <c r="K1644">
        <v>0</v>
      </c>
      <c r="L1644">
        <v>0</v>
      </c>
      <c r="M1644">
        <v>0</v>
      </c>
      <c r="N1644">
        <v>0</v>
      </c>
    </row>
    <row r="1645" spans="1:14" x14ac:dyDescent="0.2">
      <c r="A1645" t="s">
        <v>6523</v>
      </c>
      <c r="B1645" t="s">
        <v>84</v>
      </c>
      <c r="C1645" t="s">
        <v>228</v>
      </c>
      <c r="D1645" t="s">
        <v>4883</v>
      </c>
      <c r="E1645">
        <v>180</v>
      </c>
      <c r="F1645">
        <v>39</v>
      </c>
      <c r="G1645">
        <v>128</v>
      </c>
      <c r="H1645">
        <v>12</v>
      </c>
      <c r="I1645">
        <v>1</v>
      </c>
      <c r="J1645">
        <v>277</v>
      </c>
      <c r="K1645">
        <v>0</v>
      </c>
      <c r="L1645">
        <v>0</v>
      </c>
      <c r="M1645">
        <v>0</v>
      </c>
      <c r="N1645">
        <v>0</v>
      </c>
    </row>
    <row r="1646" spans="1:14" x14ac:dyDescent="0.2">
      <c r="A1646" t="s">
        <v>6524</v>
      </c>
      <c r="B1646" t="s">
        <v>84</v>
      </c>
      <c r="C1646" t="s">
        <v>229</v>
      </c>
      <c r="D1646" t="s">
        <v>4883</v>
      </c>
      <c r="E1646">
        <v>47</v>
      </c>
      <c r="F1646">
        <v>10</v>
      </c>
      <c r="G1646">
        <v>32</v>
      </c>
      <c r="H1646">
        <v>4</v>
      </c>
      <c r="I1646">
        <v>1</v>
      </c>
      <c r="J1646">
        <v>70</v>
      </c>
      <c r="K1646">
        <v>0</v>
      </c>
      <c r="L1646">
        <v>0</v>
      </c>
      <c r="M1646">
        <v>0</v>
      </c>
      <c r="N1646">
        <v>0</v>
      </c>
    </row>
    <row r="1647" spans="1:14" x14ac:dyDescent="0.2">
      <c r="A1647" t="s">
        <v>6525</v>
      </c>
      <c r="B1647" t="s">
        <v>84</v>
      </c>
      <c r="C1647" t="s">
        <v>230</v>
      </c>
      <c r="D1647" t="s">
        <v>4883</v>
      </c>
      <c r="E1647">
        <v>496</v>
      </c>
      <c r="F1647">
        <v>134</v>
      </c>
      <c r="G1647">
        <v>344</v>
      </c>
      <c r="H1647">
        <v>9</v>
      </c>
      <c r="I1647">
        <v>9</v>
      </c>
      <c r="J1647">
        <v>774</v>
      </c>
      <c r="K1647">
        <v>0</v>
      </c>
      <c r="L1647">
        <v>0</v>
      </c>
      <c r="M1647">
        <v>0</v>
      </c>
      <c r="N1647">
        <v>0</v>
      </c>
    </row>
    <row r="1648" spans="1:14" x14ac:dyDescent="0.2">
      <c r="A1648" t="s">
        <v>6526</v>
      </c>
      <c r="B1648" t="s">
        <v>84</v>
      </c>
      <c r="C1648" t="s">
        <v>231</v>
      </c>
      <c r="D1648" t="s">
        <v>4883</v>
      </c>
      <c r="E1648">
        <v>60</v>
      </c>
      <c r="F1648">
        <v>8</v>
      </c>
      <c r="G1648">
        <v>50</v>
      </c>
      <c r="H1648">
        <v>1</v>
      </c>
      <c r="I1648">
        <v>1</v>
      </c>
      <c r="J1648">
        <v>147</v>
      </c>
      <c r="K1648">
        <v>0</v>
      </c>
      <c r="L1648">
        <v>0</v>
      </c>
      <c r="M1648">
        <v>0</v>
      </c>
      <c r="N1648">
        <v>0</v>
      </c>
    </row>
    <row r="1649" spans="1:14" x14ac:dyDescent="0.2">
      <c r="A1649" t="s">
        <v>6527</v>
      </c>
      <c r="B1649" t="s">
        <v>84</v>
      </c>
      <c r="C1649" t="s">
        <v>232</v>
      </c>
      <c r="D1649" t="s">
        <v>4883</v>
      </c>
      <c r="E1649">
        <v>83</v>
      </c>
      <c r="F1649">
        <v>17</v>
      </c>
      <c r="G1649">
        <v>65</v>
      </c>
      <c r="H1649">
        <v>1</v>
      </c>
      <c r="I1649">
        <v>0</v>
      </c>
      <c r="J1649">
        <v>113</v>
      </c>
      <c r="K1649">
        <v>0</v>
      </c>
      <c r="L1649">
        <v>0</v>
      </c>
      <c r="M1649">
        <v>0</v>
      </c>
      <c r="N1649">
        <v>0</v>
      </c>
    </row>
    <row r="1650" spans="1:14" x14ac:dyDescent="0.2">
      <c r="A1650" t="s">
        <v>6528</v>
      </c>
      <c r="B1650" t="s">
        <v>84</v>
      </c>
      <c r="C1650" t="s">
        <v>233</v>
      </c>
      <c r="D1650" t="s">
        <v>4883</v>
      </c>
      <c r="E1650">
        <v>83</v>
      </c>
      <c r="F1650">
        <v>3</v>
      </c>
      <c r="G1650">
        <v>76</v>
      </c>
      <c r="H1650">
        <v>2</v>
      </c>
      <c r="I1650">
        <v>2</v>
      </c>
      <c r="J1650">
        <v>132</v>
      </c>
      <c r="K1650">
        <v>0</v>
      </c>
      <c r="L1650">
        <v>0</v>
      </c>
      <c r="M1650">
        <v>0</v>
      </c>
      <c r="N1650">
        <v>0</v>
      </c>
    </row>
    <row r="1651" spans="1:14" x14ac:dyDescent="0.2">
      <c r="A1651" t="s">
        <v>6529</v>
      </c>
      <c r="B1651" t="s">
        <v>84</v>
      </c>
      <c r="C1651" t="s">
        <v>234</v>
      </c>
      <c r="D1651" t="s">
        <v>4883</v>
      </c>
      <c r="E1651">
        <v>44</v>
      </c>
      <c r="F1651">
        <v>5</v>
      </c>
      <c r="G1651">
        <v>38</v>
      </c>
      <c r="H1651">
        <v>1</v>
      </c>
      <c r="I1651">
        <v>0</v>
      </c>
      <c r="J1651">
        <v>64</v>
      </c>
      <c r="K1651">
        <v>0</v>
      </c>
      <c r="L1651">
        <v>0</v>
      </c>
      <c r="M1651">
        <v>0</v>
      </c>
      <c r="N1651">
        <v>0</v>
      </c>
    </row>
    <row r="1652" spans="1:14" x14ac:dyDescent="0.2">
      <c r="A1652" t="s">
        <v>6530</v>
      </c>
      <c r="B1652" t="s">
        <v>84</v>
      </c>
      <c r="C1652" t="s">
        <v>235</v>
      </c>
      <c r="D1652" t="s">
        <v>4883</v>
      </c>
      <c r="E1652">
        <v>41</v>
      </c>
      <c r="F1652">
        <v>13</v>
      </c>
      <c r="G1652">
        <v>25</v>
      </c>
      <c r="H1652">
        <v>2</v>
      </c>
      <c r="I1652">
        <v>1</v>
      </c>
      <c r="J1652">
        <v>85</v>
      </c>
      <c r="K1652">
        <v>0</v>
      </c>
      <c r="L1652">
        <v>0</v>
      </c>
      <c r="M1652">
        <v>0</v>
      </c>
      <c r="N1652">
        <v>0</v>
      </c>
    </row>
    <row r="1653" spans="1:14" x14ac:dyDescent="0.2">
      <c r="A1653" t="s">
        <v>6531</v>
      </c>
      <c r="B1653" t="s">
        <v>84</v>
      </c>
      <c r="C1653" t="s">
        <v>236</v>
      </c>
      <c r="D1653" t="s">
        <v>4883</v>
      </c>
      <c r="E1653">
        <v>42</v>
      </c>
      <c r="F1653">
        <v>6</v>
      </c>
      <c r="G1653">
        <v>36</v>
      </c>
      <c r="H1653">
        <v>0</v>
      </c>
      <c r="I1653">
        <v>0</v>
      </c>
      <c r="J1653">
        <v>37</v>
      </c>
      <c r="K1653">
        <v>0</v>
      </c>
      <c r="L1653">
        <v>0</v>
      </c>
      <c r="M1653">
        <v>0</v>
      </c>
      <c r="N1653">
        <v>0</v>
      </c>
    </row>
    <row r="1654" spans="1:14" x14ac:dyDescent="0.2">
      <c r="A1654" t="s">
        <v>6532</v>
      </c>
      <c r="B1654" t="s">
        <v>84</v>
      </c>
      <c r="C1654" t="s">
        <v>237</v>
      </c>
      <c r="D1654" t="s">
        <v>4883</v>
      </c>
      <c r="E1654">
        <v>43</v>
      </c>
      <c r="F1654">
        <v>5</v>
      </c>
      <c r="G1654">
        <v>34</v>
      </c>
      <c r="H1654">
        <v>2</v>
      </c>
      <c r="I1654">
        <v>2</v>
      </c>
      <c r="J1654">
        <v>97</v>
      </c>
      <c r="K1654">
        <v>0</v>
      </c>
      <c r="L1654">
        <v>0</v>
      </c>
      <c r="M1654">
        <v>0</v>
      </c>
      <c r="N1654">
        <v>0</v>
      </c>
    </row>
    <row r="1655" spans="1:14" x14ac:dyDescent="0.2">
      <c r="A1655" t="s">
        <v>6533</v>
      </c>
      <c r="B1655" t="s">
        <v>84</v>
      </c>
      <c r="C1655" t="s">
        <v>238</v>
      </c>
      <c r="D1655" t="s">
        <v>4883</v>
      </c>
      <c r="E1655">
        <v>97</v>
      </c>
      <c r="F1655">
        <v>22</v>
      </c>
      <c r="G1655">
        <v>71</v>
      </c>
      <c r="H1655">
        <v>3</v>
      </c>
      <c r="I1655">
        <v>1</v>
      </c>
      <c r="J1655">
        <v>126</v>
      </c>
      <c r="K1655">
        <v>0</v>
      </c>
      <c r="L1655">
        <v>0</v>
      </c>
      <c r="M1655">
        <v>0</v>
      </c>
      <c r="N1655">
        <v>0</v>
      </c>
    </row>
    <row r="1656" spans="1:14" x14ac:dyDescent="0.2">
      <c r="A1656" t="s">
        <v>6534</v>
      </c>
      <c r="B1656" t="s">
        <v>84</v>
      </c>
      <c r="C1656" t="s">
        <v>239</v>
      </c>
      <c r="D1656" t="s">
        <v>4883</v>
      </c>
      <c r="E1656">
        <v>113</v>
      </c>
      <c r="F1656">
        <v>17</v>
      </c>
      <c r="G1656">
        <v>86</v>
      </c>
      <c r="H1656">
        <v>8</v>
      </c>
      <c r="I1656">
        <v>2</v>
      </c>
      <c r="J1656">
        <v>127</v>
      </c>
      <c r="K1656">
        <v>0</v>
      </c>
      <c r="L1656">
        <v>0</v>
      </c>
      <c r="M1656">
        <v>0</v>
      </c>
      <c r="N1656">
        <v>0</v>
      </c>
    </row>
    <row r="1657" spans="1:14" x14ac:dyDescent="0.2">
      <c r="A1657" t="s">
        <v>6535</v>
      </c>
      <c r="B1657" t="s">
        <v>84</v>
      </c>
      <c r="C1657" t="s">
        <v>240</v>
      </c>
      <c r="D1657" t="s">
        <v>4883</v>
      </c>
      <c r="E1657">
        <v>31</v>
      </c>
      <c r="F1657">
        <v>1</v>
      </c>
      <c r="G1657">
        <v>25</v>
      </c>
      <c r="H1657">
        <v>4</v>
      </c>
      <c r="I1657">
        <v>1</v>
      </c>
      <c r="J1657">
        <v>76</v>
      </c>
      <c r="K1657">
        <v>0</v>
      </c>
      <c r="L1657">
        <v>0</v>
      </c>
      <c r="M1657">
        <v>0</v>
      </c>
      <c r="N1657">
        <v>0</v>
      </c>
    </row>
    <row r="1658" spans="1:14" x14ac:dyDescent="0.2">
      <c r="A1658" t="s">
        <v>6536</v>
      </c>
      <c r="B1658" t="s">
        <v>84</v>
      </c>
      <c r="C1658" t="s">
        <v>241</v>
      </c>
      <c r="D1658" t="s">
        <v>4883</v>
      </c>
      <c r="E1658">
        <v>82</v>
      </c>
      <c r="F1658">
        <v>15</v>
      </c>
      <c r="G1658">
        <v>59</v>
      </c>
      <c r="H1658">
        <v>6</v>
      </c>
      <c r="I1658">
        <v>2</v>
      </c>
      <c r="J1658">
        <v>119</v>
      </c>
      <c r="K1658">
        <v>0</v>
      </c>
      <c r="L1658">
        <v>0</v>
      </c>
      <c r="M1658">
        <v>0</v>
      </c>
      <c r="N1658">
        <v>0</v>
      </c>
    </row>
    <row r="1659" spans="1:14" x14ac:dyDescent="0.2">
      <c r="A1659" t="s">
        <v>6537</v>
      </c>
      <c r="B1659" t="s">
        <v>84</v>
      </c>
      <c r="C1659" t="s">
        <v>242</v>
      </c>
      <c r="D1659" t="s">
        <v>4883</v>
      </c>
      <c r="E1659">
        <v>92</v>
      </c>
      <c r="F1659">
        <v>19</v>
      </c>
      <c r="G1659">
        <v>66</v>
      </c>
      <c r="H1659">
        <v>2</v>
      </c>
      <c r="I1659">
        <v>5</v>
      </c>
      <c r="J1659">
        <v>141</v>
      </c>
      <c r="K1659">
        <v>0</v>
      </c>
      <c r="L1659">
        <v>0</v>
      </c>
      <c r="M1659">
        <v>0</v>
      </c>
      <c r="N1659">
        <v>0</v>
      </c>
    </row>
    <row r="1660" spans="1:14" x14ac:dyDescent="0.2">
      <c r="A1660" t="s">
        <v>6538</v>
      </c>
      <c r="B1660" t="s">
        <v>84</v>
      </c>
      <c r="C1660" t="s">
        <v>243</v>
      </c>
      <c r="D1660" t="s">
        <v>4883</v>
      </c>
      <c r="E1660">
        <v>73</v>
      </c>
      <c r="F1660">
        <v>14</v>
      </c>
      <c r="G1660">
        <v>57</v>
      </c>
      <c r="H1660">
        <v>1</v>
      </c>
      <c r="I1660">
        <v>1</v>
      </c>
      <c r="J1660">
        <v>100</v>
      </c>
      <c r="K1660">
        <v>0</v>
      </c>
      <c r="L1660">
        <v>0</v>
      </c>
      <c r="M1660">
        <v>0</v>
      </c>
      <c r="N1660">
        <v>0</v>
      </c>
    </row>
    <row r="1661" spans="1:14" x14ac:dyDescent="0.2">
      <c r="A1661" t="s">
        <v>6539</v>
      </c>
      <c r="B1661" t="s">
        <v>84</v>
      </c>
      <c r="C1661" t="s">
        <v>244</v>
      </c>
      <c r="D1661" t="s">
        <v>4883</v>
      </c>
      <c r="E1661">
        <v>185</v>
      </c>
      <c r="F1661">
        <v>42</v>
      </c>
      <c r="G1661">
        <v>120</v>
      </c>
      <c r="H1661">
        <v>18</v>
      </c>
      <c r="I1661">
        <v>5</v>
      </c>
      <c r="J1661">
        <v>227</v>
      </c>
      <c r="K1661">
        <v>0</v>
      </c>
      <c r="L1661">
        <v>0</v>
      </c>
      <c r="M1661">
        <v>0</v>
      </c>
      <c r="N1661">
        <v>0</v>
      </c>
    </row>
    <row r="1662" spans="1:14" x14ac:dyDescent="0.2">
      <c r="A1662" t="s">
        <v>6540</v>
      </c>
      <c r="B1662" t="s">
        <v>84</v>
      </c>
      <c r="C1662" t="s">
        <v>245</v>
      </c>
      <c r="D1662" t="s">
        <v>4883</v>
      </c>
      <c r="E1662">
        <v>34</v>
      </c>
      <c r="F1662">
        <v>4</v>
      </c>
      <c r="G1662">
        <v>30</v>
      </c>
      <c r="H1662">
        <v>0</v>
      </c>
      <c r="I1662">
        <v>0</v>
      </c>
      <c r="J1662">
        <v>121</v>
      </c>
      <c r="K1662">
        <v>0</v>
      </c>
      <c r="L1662">
        <v>0</v>
      </c>
      <c r="M1662">
        <v>0</v>
      </c>
      <c r="N1662">
        <v>0</v>
      </c>
    </row>
    <row r="1663" spans="1:14" x14ac:dyDescent="0.2">
      <c r="A1663" t="s">
        <v>6541</v>
      </c>
      <c r="B1663" t="s">
        <v>84</v>
      </c>
      <c r="C1663" t="s">
        <v>246</v>
      </c>
      <c r="D1663" t="s">
        <v>4883</v>
      </c>
      <c r="E1663">
        <v>129</v>
      </c>
      <c r="F1663">
        <v>19</v>
      </c>
      <c r="G1663">
        <v>103</v>
      </c>
      <c r="H1663">
        <v>4</v>
      </c>
      <c r="I1663">
        <v>3</v>
      </c>
      <c r="J1663">
        <v>216</v>
      </c>
      <c r="K1663">
        <v>0</v>
      </c>
      <c r="L1663">
        <v>0</v>
      </c>
      <c r="M1663">
        <v>0</v>
      </c>
      <c r="N1663">
        <v>0</v>
      </c>
    </row>
    <row r="1664" spans="1:14" x14ac:dyDescent="0.2">
      <c r="A1664" t="s">
        <v>6542</v>
      </c>
      <c r="B1664" t="s">
        <v>84</v>
      </c>
      <c r="C1664" t="s">
        <v>247</v>
      </c>
      <c r="D1664" t="s">
        <v>4883</v>
      </c>
      <c r="E1664">
        <v>247</v>
      </c>
      <c r="F1664">
        <v>59</v>
      </c>
      <c r="G1664">
        <v>168</v>
      </c>
      <c r="H1664">
        <v>9</v>
      </c>
      <c r="I1664">
        <v>11</v>
      </c>
      <c r="J1664">
        <v>453</v>
      </c>
      <c r="K1664">
        <v>0</v>
      </c>
      <c r="L1664">
        <v>0</v>
      </c>
      <c r="M1664">
        <v>0</v>
      </c>
      <c r="N1664">
        <v>0</v>
      </c>
    </row>
    <row r="1665" spans="1:14" x14ac:dyDescent="0.2">
      <c r="A1665" t="s">
        <v>6543</v>
      </c>
      <c r="B1665" t="s">
        <v>84</v>
      </c>
      <c r="C1665" t="s">
        <v>248</v>
      </c>
      <c r="D1665" t="s">
        <v>4883</v>
      </c>
      <c r="E1665">
        <v>39</v>
      </c>
      <c r="F1665">
        <v>11</v>
      </c>
      <c r="G1665">
        <v>25</v>
      </c>
      <c r="H1665">
        <v>2</v>
      </c>
      <c r="I1665">
        <v>1</v>
      </c>
      <c r="J1665">
        <v>45</v>
      </c>
      <c r="K1665">
        <v>0</v>
      </c>
      <c r="L1665">
        <v>0</v>
      </c>
      <c r="M1665">
        <v>0</v>
      </c>
      <c r="N1665">
        <v>0</v>
      </c>
    </row>
    <row r="1666" spans="1:14" x14ac:dyDescent="0.2">
      <c r="A1666" t="s">
        <v>6544</v>
      </c>
      <c r="B1666" t="s">
        <v>84</v>
      </c>
      <c r="C1666" t="s">
        <v>249</v>
      </c>
      <c r="D1666" t="s">
        <v>4883</v>
      </c>
      <c r="E1666">
        <v>91</v>
      </c>
      <c r="F1666">
        <v>11</v>
      </c>
      <c r="G1666">
        <v>74</v>
      </c>
      <c r="H1666">
        <v>2</v>
      </c>
      <c r="I1666">
        <v>4</v>
      </c>
      <c r="J1666">
        <v>109</v>
      </c>
      <c r="K1666">
        <v>0</v>
      </c>
      <c r="L1666">
        <v>0</v>
      </c>
      <c r="M1666">
        <v>0</v>
      </c>
      <c r="N1666">
        <v>0</v>
      </c>
    </row>
    <row r="1667" spans="1:14" x14ac:dyDescent="0.2">
      <c r="A1667" t="s">
        <v>6545</v>
      </c>
      <c r="B1667" t="s">
        <v>84</v>
      </c>
      <c r="C1667" t="s">
        <v>250</v>
      </c>
      <c r="D1667" t="s">
        <v>4883</v>
      </c>
      <c r="E1667">
        <v>201</v>
      </c>
      <c r="F1667">
        <v>49</v>
      </c>
      <c r="G1667">
        <v>143</v>
      </c>
      <c r="H1667">
        <v>5</v>
      </c>
      <c r="I1667">
        <v>4</v>
      </c>
      <c r="J1667">
        <v>266</v>
      </c>
      <c r="K1667">
        <v>0</v>
      </c>
      <c r="L1667">
        <v>0</v>
      </c>
      <c r="M1667">
        <v>0</v>
      </c>
      <c r="N1667">
        <v>0</v>
      </c>
    </row>
    <row r="1668" spans="1:14" x14ac:dyDescent="0.2">
      <c r="A1668" t="s">
        <v>6546</v>
      </c>
      <c r="B1668" t="s">
        <v>84</v>
      </c>
      <c r="C1668" t="s">
        <v>251</v>
      </c>
      <c r="D1668" t="s">
        <v>4883</v>
      </c>
      <c r="E1668">
        <v>58</v>
      </c>
      <c r="F1668">
        <v>16</v>
      </c>
      <c r="G1668">
        <v>36</v>
      </c>
      <c r="H1668">
        <v>2</v>
      </c>
      <c r="I1668">
        <v>4</v>
      </c>
      <c r="J1668">
        <v>94</v>
      </c>
      <c r="K1668">
        <v>0</v>
      </c>
      <c r="L1668">
        <v>0</v>
      </c>
      <c r="M1668">
        <v>0</v>
      </c>
      <c r="N1668">
        <v>0</v>
      </c>
    </row>
    <row r="1669" spans="1:14" x14ac:dyDescent="0.2">
      <c r="A1669" t="s">
        <v>6547</v>
      </c>
      <c r="B1669" t="s">
        <v>84</v>
      </c>
      <c r="C1669" t="s">
        <v>252</v>
      </c>
      <c r="D1669" t="s">
        <v>4883</v>
      </c>
      <c r="E1669">
        <v>54</v>
      </c>
      <c r="F1669">
        <v>15</v>
      </c>
      <c r="G1669">
        <v>34</v>
      </c>
      <c r="H1669">
        <v>4</v>
      </c>
      <c r="I1669">
        <v>1</v>
      </c>
      <c r="J1669">
        <v>139</v>
      </c>
      <c r="K1669">
        <v>0</v>
      </c>
      <c r="L1669">
        <v>0</v>
      </c>
      <c r="M1669">
        <v>0</v>
      </c>
      <c r="N1669">
        <v>0</v>
      </c>
    </row>
    <row r="1670" spans="1:14" x14ac:dyDescent="0.2">
      <c r="A1670" t="s">
        <v>6548</v>
      </c>
      <c r="B1670" t="s">
        <v>84</v>
      </c>
      <c r="C1670" t="s">
        <v>253</v>
      </c>
      <c r="D1670" t="s">
        <v>4883</v>
      </c>
      <c r="E1670">
        <v>62</v>
      </c>
      <c r="F1670">
        <v>15</v>
      </c>
      <c r="G1670">
        <v>45</v>
      </c>
      <c r="H1670">
        <v>2</v>
      </c>
      <c r="I1670">
        <v>0</v>
      </c>
      <c r="J1670">
        <v>131</v>
      </c>
      <c r="K1670">
        <v>0</v>
      </c>
      <c r="L1670">
        <v>0</v>
      </c>
      <c r="M1670">
        <v>0</v>
      </c>
      <c r="N1670">
        <v>0</v>
      </c>
    </row>
    <row r="1671" spans="1:14" x14ac:dyDescent="0.2">
      <c r="A1671" t="s">
        <v>6549</v>
      </c>
      <c r="B1671" t="s">
        <v>84</v>
      </c>
      <c r="C1671" t="s">
        <v>254</v>
      </c>
      <c r="D1671" t="s">
        <v>4883</v>
      </c>
      <c r="E1671">
        <v>44</v>
      </c>
      <c r="F1671">
        <v>2</v>
      </c>
      <c r="G1671">
        <v>38</v>
      </c>
      <c r="H1671">
        <v>3</v>
      </c>
      <c r="I1671">
        <v>1</v>
      </c>
      <c r="J1671">
        <v>51</v>
      </c>
      <c r="K1671">
        <v>0</v>
      </c>
      <c r="L1671">
        <v>0</v>
      </c>
      <c r="M1671">
        <v>0</v>
      </c>
      <c r="N1671">
        <v>0</v>
      </c>
    </row>
    <row r="1672" spans="1:14" x14ac:dyDescent="0.2">
      <c r="A1672" t="s">
        <v>6550</v>
      </c>
      <c r="B1672" t="s">
        <v>84</v>
      </c>
      <c r="C1672" t="s">
        <v>255</v>
      </c>
      <c r="D1672" t="s">
        <v>4883</v>
      </c>
      <c r="E1672">
        <v>171</v>
      </c>
      <c r="F1672">
        <v>44</v>
      </c>
      <c r="G1672">
        <v>115</v>
      </c>
      <c r="H1672">
        <v>9</v>
      </c>
      <c r="I1672">
        <v>3</v>
      </c>
      <c r="J1672">
        <v>193</v>
      </c>
      <c r="K1672">
        <v>0</v>
      </c>
      <c r="L1672">
        <v>0</v>
      </c>
      <c r="M1672">
        <v>0</v>
      </c>
      <c r="N1672">
        <v>0</v>
      </c>
    </row>
    <row r="1673" spans="1:14" x14ac:dyDescent="0.2">
      <c r="A1673" t="s">
        <v>6551</v>
      </c>
      <c r="B1673" t="s">
        <v>84</v>
      </c>
      <c r="C1673" t="s">
        <v>256</v>
      </c>
      <c r="D1673" t="s">
        <v>4883</v>
      </c>
      <c r="E1673">
        <v>80</v>
      </c>
      <c r="F1673">
        <v>19</v>
      </c>
      <c r="G1673">
        <v>58</v>
      </c>
      <c r="H1673">
        <v>3</v>
      </c>
      <c r="I1673">
        <v>0</v>
      </c>
      <c r="J1673">
        <v>82</v>
      </c>
      <c r="K1673">
        <v>0</v>
      </c>
      <c r="L1673">
        <v>0</v>
      </c>
      <c r="M1673">
        <v>0</v>
      </c>
      <c r="N1673">
        <v>0</v>
      </c>
    </row>
    <row r="1674" spans="1:14" x14ac:dyDescent="0.2">
      <c r="A1674" t="s">
        <v>6552</v>
      </c>
      <c r="B1674" t="s">
        <v>84</v>
      </c>
      <c r="C1674" t="s">
        <v>105</v>
      </c>
      <c r="D1674" t="s">
        <v>4885</v>
      </c>
      <c r="E1674">
        <v>99</v>
      </c>
      <c r="F1674">
        <v>11</v>
      </c>
      <c r="G1674">
        <v>84</v>
      </c>
      <c r="H1674">
        <v>4</v>
      </c>
      <c r="I1674">
        <v>0</v>
      </c>
      <c r="J1674">
        <v>33</v>
      </c>
      <c r="K1674">
        <v>0</v>
      </c>
      <c r="L1674">
        <v>0</v>
      </c>
      <c r="M1674">
        <v>0</v>
      </c>
      <c r="N1674">
        <v>0</v>
      </c>
    </row>
    <row r="1675" spans="1:14" x14ac:dyDescent="0.2">
      <c r="A1675" t="s">
        <v>6553</v>
      </c>
      <c r="B1675" t="s">
        <v>84</v>
      </c>
      <c r="C1675" t="s">
        <v>106</v>
      </c>
      <c r="D1675" t="s">
        <v>4885</v>
      </c>
      <c r="E1675">
        <v>190</v>
      </c>
      <c r="F1675">
        <v>40</v>
      </c>
      <c r="G1675">
        <v>143</v>
      </c>
      <c r="H1675">
        <v>6</v>
      </c>
      <c r="I1675">
        <v>1</v>
      </c>
      <c r="J1675">
        <v>106</v>
      </c>
      <c r="K1675">
        <v>0</v>
      </c>
      <c r="L1675">
        <v>0</v>
      </c>
      <c r="M1675">
        <v>0</v>
      </c>
      <c r="N1675">
        <v>0</v>
      </c>
    </row>
    <row r="1676" spans="1:14" x14ac:dyDescent="0.2">
      <c r="A1676" t="s">
        <v>6554</v>
      </c>
      <c r="B1676" t="s">
        <v>84</v>
      </c>
      <c r="C1676" t="s">
        <v>107</v>
      </c>
      <c r="D1676" t="s">
        <v>4885</v>
      </c>
      <c r="E1676">
        <v>102</v>
      </c>
      <c r="F1676">
        <v>29</v>
      </c>
      <c r="G1676">
        <v>73</v>
      </c>
      <c r="H1676">
        <v>0</v>
      </c>
      <c r="I1676">
        <v>0</v>
      </c>
      <c r="J1676">
        <v>60</v>
      </c>
      <c r="K1676">
        <v>0</v>
      </c>
      <c r="L1676">
        <v>0</v>
      </c>
      <c r="M1676">
        <v>0</v>
      </c>
      <c r="N1676">
        <v>0</v>
      </c>
    </row>
    <row r="1677" spans="1:14" x14ac:dyDescent="0.2">
      <c r="A1677" t="s">
        <v>6555</v>
      </c>
      <c r="B1677" t="s">
        <v>84</v>
      </c>
      <c r="C1677" t="s">
        <v>108</v>
      </c>
      <c r="D1677" t="s">
        <v>4885</v>
      </c>
      <c r="E1677">
        <v>80</v>
      </c>
      <c r="F1677">
        <v>19</v>
      </c>
      <c r="G1677">
        <v>60</v>
      </c>
      <c r="H1677">
        <v>1</v>
      </c>
      <c r="I1677">
        <v>0</v>
      </c>
      <c r="J1677">
        <v>50</v>
      </c>
      <c r="K1677">
        <v>0</v>
      </c>
      <c r="L1677">
        <v>0</v>
      </c>
      <c r="M1677">
        <v>0</v>
      </c>
      <c r="N1677">
        <v>0</v>
      </c>
    </row>
    <row r="1678" spans="1:14" x14ac:dyDescent="0.2">
      <c r="A1678" t="s">
        <v>6556</v>
      </c>
      <c r="B1678" t="s">
        <v>84</v>
      </c>
      <c r="C1678" t="s">
        <v>109</v>
      </c>
      <c r="D1678" t="s">
        <v>4885</v>
      </c>
      <c r="E1678">
        <v>87</v>
      </c>
      <c r="F1678">
        <v>22</v>
      </c>
      <c r="G1678">
        <v>65</v>
      </c>
      <c r="H1678">
        <v>0</v>
      </c>
      <c r="I1678">
        <v>0</v>
      </c>
      <c r="J1678">
        <v>48</v>
      </c>
      <c r="K1678">
        <v>0</v>
      </c>
      <c r="L1678">
        <v>0</v>
      </c>
      <c r="M1678">
        <v>0</v>
      </c>
      <c r="N1678">
        <v>0</v>
      </c>
    </row>
    <row r="1679" spans="1:14" x14ac:dyDescent="0.2">
      <c r="A1679" t="s">
        <v>6557</v>
      </c>
      <c r="B1679" t="s">
        <v>84</v>
      </c>
      <c r="C1679" t="s">
        <v>110</v>
      </c>
      <c r="D1679" t="s">
        <v>4885</v>
      </c>
      <c r="E1679">
        <v>179</v>
      </c>
      <c r="F1679">
        <v>17</v>
      </c>
      <c r="G1679">
        <v>157</v>
      </c>
      <c r="H1679">
        <v>2</v>
      </c>
      <c r="I1679">
        <v>3</v>
      </c>
      <c r="J1679">
        <v>126</v>
      </c>
      <c r="K1679">
        <v>0</v>
      </c>
      <c r="L1679">
        <v>0</v>
      </c>
      <c r="M1679">
        <v>0</v>
      </c>
      <c r="N1679">
        <v>0</v>
      </c>
    </row>
    <row r="1680" spans="1:14" x14ac:dyDescent="0.2">
      <c r="A1680" t="s">
        <v>6558</v>
      </c>
      <c r="B1680" t="s">
        <v>84</v>
      </c>
      <c r="C1680" t="s">
        <v>111</v>
      </c>
      <c r="D1680" t="s">
        <v>4885</v>
      </c>
      <c r="E1680">
        <v>325</v>
      </c>
      <c r="F1680">
        <v>32</v>
      </c>
      <c r="G1680">
        <v>285</v>
      </c>
      <c r="H1680">
        <v>8</v>
      </c>
      <c r="I1680">
        <v>0</v>
      </c>
      <c r="J1680">
        <v>264</v>
      </c>
      <c r="K1680">
        <v>0</v>
      </c>
      <c r="L1680">
        <v>0</v>
      </c>
      <c r="M1680">
        <v>0</v>
      </c>
      <c r="N1680">
        <v>0</v>
      </c>
    </row>
    <row r="1681" spans="1:14" x14ac:dyDescent="0.2">
      <c r="A1681" t="s">
        <v>6559</v>
      </c>
      <c r="B1681" t="s">
        <v>84</v>
      </c>
      <c r="C1681" t="s">
        <v>112</v>
      </c>
      <c r="D1681" t="s">
        <v>4885</v>
      </c>
      <c r="E1681">
        <v>55</v>
      </c>
      <c r="F1681">
        <v>11</v>
      </c>
      <c r="G1681">
        <v>44</v>
      </c>
      <c r="H1681">
        <v>0</v>
      </c>
      <c r="I1681">
        <v>0</v>
      </c>
      <c r="J1681">
        <v>42</v>
      </c>
      <c r="K1681">
        <v>0</v>
      </c>
      <c r="L1681">
        <v>0</v>
      </c>
      <c r="M1681">
        <v>0</v>
      </c>
      <c r="N1681">
        <v>0</v>
      </c>
    </row>
    <row r="1682" spans="1:14" x14ac:dyDescent="0.2">
      <c r="A1682" t="s">
        <v>6560</v>
      </c>
      <c r="B1682" t="s">
        <v>84</v>
      </c>
      <c r="C1682" t="s">
        <v>113</v>
      </c>
      <c r="D1682" t="s">
        <v>4885</v>
      </c>
      <c r="E1682">
        <v>39</v>
      </c>
      <c r="F1682">
        <v>5</v>
      </c>
      <c r="G1682">
        <v>34</v>
      </c>
      <c r="H1682">
        <v>0</v>
      </c>
      <c r="I1682">
        <v>0</v>
      </c>
      <c r="J1682">
        <v>28</v>
      </c>
      <c r="K1682">
        <v>0</v>
      </c>
      <c r="L1682">
        <v>0</v>
      </c>
      <c r="M1682">
        <v>0</v>
      </c>
      <c r="N1682">
        <v>0</v>
      </c>
    </row>
    <row r="1683" spans="1:14" x14ac:dyDescent="0.2">
      <c r="A1683" t="s">
        <v>6561</v>
      </c>
      <c r="B1683" t="s">
        <v>84</v>
      </c>
      <c r="C1683" t="s">
        <v>114</v>
      </c>
      <c r="D1683" t="s">
        <v>4885</v>
      </c>
      <c r="E1683">
        <v>101</v>
      </c>
      <c r="F1683">
        <v>23</v>
      </c>
      <c r="G1683">
        <v>77</v>
      </c>
      <c r="H1683">
        <v>1</v>
      </c>
      <c r="I1683">
        <v>0</v>
      </c>
      <c r="J1683">
        <v>57</v>
      </c>
      <c r="K1683">
        <v>0</v>
      </c>
      <c r="L1683">
        <v>0</v>
      </c>
      <c r="M1683">
        <v>0</v>
      </c>
      <c r="N1683">
        <v>0</v>
      </c>
    </row>
    <row r="1684" spans="1:14" x14ac:dyDescent="0.2">
      <c r="A1684" t="s">
        <v>6562</v>
      </c>
      <c r="B1684" t="s">
        <v>84</v>
      </c>
      <c r="C1684" t="s">
        <v>115</v>
      </c>
      <c r="D1684" t="s">
        <v>4885</v>
      </c>
      <c r="E1684">
        <v>151</v>
      </c>
      <c r="F1684">
        <v>21</v>
      </c>
      <c r="G1684">
        <v>130</v>
      </c>
      <c r="H1684">
        <v>0</v>
      </c>
      <c r="I1684">
        <v>0</v>
      </c>
      <c r="J1684">
        <v>111</v>
      </c>
      <c r="K1684">
        <v>0</v>
      </c>
      <c r="L1684">
        <v>0</v>
      </c>
      <c r="M1684">
        <v>0</v>
      </c>
      <c r="N1684">
        <v>0</v>
      </c>
    </row>
    <row r="1685" spans="1:14" x14ac:dyDescent="0.2">
      <c r="A1685" t="s">
        <v>6563</v>
      </c>
      <c r="B1685" t="s">
        <v>84</v>
      </c>
      <c r="C1685" t="s">
        <v>116</v>
      </c>
      <c r="D1685" t="s">
        <v>4885</v>
      </c>
      <c r="E1685">
        <v>107</v>
      </c>
      <c r="F1685">
        <v>26</v>
      </c>
      <c r="G1685">
        <v>81</v>
      </c>
      <c r="H1685">
        <v>0</v>
      </c>
      <c r="I1685">
        <v>0</v>
      </c>
      <c r="J1685">
        <v>60</v>
      </c>
      <c r="K1685">
        <v>0</v>
      </c>
      <c r="L1685">
        <v>0</v>
      </c>
      <c r="M1685">
        <v>0</v>
      </c>
      <c r="N1685">
        <v>0</v>
      </c>
    </row>
    <row r="1686" spans="1:14" x14ac:dyDescent="0.2">
      <c r="A1686" t="s">
        <v>6564</v>
      </c>
      <c r="B1686" t="s">
        <v>84</v>
      </c>
      <c r="C1686" t="s">
        <v>117</v>
      </c>
      <c r="D1686" t="s">
        <v>4885</v>
      </c>
      <c r="E1686">
        <v>221</v>
      </c>
      <c r="F1686">
        <v>40</v>
      </c>
      <c r="G1686">
        <v>179</v>
      </c>
      <c r="H1686">
        <v>1</v>
      </c>
      <c r="I1686">
        <v>1</v>
      </c>
      <c r="J1686">
        <v>160</v>
      </c>
      <c r="K1686">
        <v>0</v>
      </c>
      <c r="L1686">
        <v>0</v>
      </c>
      <c r="M1686">
        <v>0</v>
      </c>
      <c r="N1686">
        <v>0</v>
      </c>
    </row>
    <row r="1687" spans="1:14" x14ac:dyDescent="0.2">
      <c r="A1687" t="s">
        <v>6565</v>
      </c>
      <c r="B1687" t="s">
        <v>84</v>
      </c>
      <c r="C1687" t="s">
        <v>118</v>
      </c>
      <c r="D1687" t="s">
        <v>4885</v>
      </c>
      <c r="E1687">
        <v>132</v>
      </c>
      <c r="F1687">
        <v>16</v>
      </c>
      <c r="G1687">
        <v>113</v>
      </c>
      <c r="H1687">
        <v>3</v>
      </c>
      <c r="I1687">
        <v>0</v>
      </c>
      <c r="J1687">
        <v>52</v>
      </c>
      <c r="K1687">
        <v>0</v>
      </c>
      <c r="L1687">
        <v>0</v>
      </c>
      <c r="M1687">
        <v>0</v>
      </c>
      <c r="N1687">
        <v>0</v>
      </c>
    </row>
    <row r="1688" spans="1:14" x14ac:dyDescent="0.2">
      <c r="A1688" t="s">
        <v>6566</v>
      </c>
      <c r="B1688" t="s">
        <v>84</v>
      </c>
      <c r="C1688" t="s">
        <v>119</v>
      </c>
      <c r="D1688" t="s">
        <v>4885</v>
      </c>
      <c r="E1688">
        <v>97</v>
      </c>
      <c r="F1688">
        <v>27</v>
      </c>
      <c r="G1688">
        <v>69</v>
      </c>
      <c r="H1688">
        <v>0</v>
      </c>
      <c r="I1688">
        <v>1</v>
      </c>
      <c r="J1688">
        <v>56</v>
      </c>
      <c r="K1688">
        <v>0</v>
      </c>
      <c r="L1688">
        <v>0</v>
      </c>
      <c r="M1688">
        <v>0</v>
      </c>
      <c r="N1688">
        <v>0</v>
      </c>
    </row>
    <row r="1689" spans="1:14" x14ac:dyDescent="0.2">
      <c r="A1689" t="s">
        <v>6567</v>
      </c>
      <c r="B1689" t="s">
        <v>84</v>
      </c>
      <c r="C1689" t="s">
        <v>120</v>
      </c>
      <c r="D1689" t="s">
        <v>4885</v>
      </c>
      <c r="E1689">
        <v>176</v>
      </c>
      <c r="F1689">
        <v>40</v>
      </c>
      <c r="G1689">
        <v>135</v>
      </c>
      <c r="H1689">
        <v>1</v>
      </c>
      <c r="I1689">
        <v>0</v>
      </c>
      <c r="J1689">
        <v>142</v>
      </c>
      <c r="K1689">
        <v>0</v>
      </c>
      <c r="L1689">
        <v>0</v>
      </c>
      <c r="M1689">
        <v>0</v>
      </c>
      <c r="N1689">
        <v>0</v>
      </c>
    </row>
    <row r="1690" spans="1:14" x14ac:dyDescent="0.2">
      <c r="A1690" t="s">
        <v>6568</v>
      </c>
      <c r="B1690" t="s">
        <v>84</v>
      </c>
      <c r="C1690" t="s">
        <v>121</v>
      </c>
      <c r="D1690" t="s">
        <v>4885</v>
      </c>
      <c r="E1690">
        <v>274</v>
      </c>
      <c r="F1690">
        <v>57</v>
      </c>
      <c r="G1690">
        <v>212</v>
      </c>
      <c r="H1690">
        <v>5</v>
      </c>
      <c r="I1690">
        <v>0</v>
      </c>
      <c r="J1690">
        <v>170</v>
      </c>
      <c r="K1690">
        <v>0</v>
      </c>
      <c r="L1690">
        <v>0</v>
      </c>
      <c r="M1690">
        <v>0</v>
      </c>
      <c r="N1690">
        <v>0</v>
      </c>
    </row>
    <row r="1691" spans="1:14" x14ac:dyDescent="0.2">
      <c r="A1691" t="s">
        <v>6569</v>
      </c>
      <c r="B1691" t="s">
        <v>84</v>
      </c>
      <c r="C1691" t="s">
        <v>122</v>
      </c>
      <c r="D1691" t="s">
        <v>4885</v>
      </c>
      <c r="E1691">
        <v>303</v>
      </c>
      <c r="F1691">
        <v>47</v>
      </c>
      <c r="G1691">
        <v>250</v>
      </c>
      <c r="H1691">
        <v>5</v>
      </c>
      <c r="I1691">
        <v>1</v>
      </c>
      <c r="J1691">
        <v>210</v>
      </c>
      <c r="K1691">
        <v>0</v>
      </c>
      <c r="L1691">
        <v>0</v>
      </c>
      <c r="M1691">
        <v>0</v>
      </c>
      <c r="N1691">
        <v>0</v>
      </c>
    </row>
    <row r="1692" spans="1:14" x14ac:dyDescent="0.2">
      <c r="A1692" t="s">
        <v>6570</v>
      </c>
      <c r="B1692" t="s">
        <v>84</v>
      </c>
      <c r="C1692" t="s">
        <v>123</v>
      </c>
      <c r="D1692" t="s">
        <v>4885</v>
      </c>
      <c r="E1692">
        <v>70</v>
      </c>
      <c r="F1692">
        <v>19</v>
      </c>
      <c r="G1692">
        <v>51</v>
      </c>
      <c r="H1692">
        <v>0</v>
      </c>
      <c r="I1692">
        <v>0</v>
      </c>
      <c r="J1692">
        <v>57</v>
      </c>
      <c r="K1692">
        <v>0</v>
      </c>
      <c r="L1692">
        <v>0</v>
      </c>
      <c r="M1692">
        <v>0</v>
      </c>
      <c r="N1692">
        <v>0</v>
      </c>
    </row>
    <row r="1693" spans="1:14" x14ac:dyDescent="0.2">
      <c r="A1693" t="s">
        <v>6571</v>
      </c>
      <c r="B1693" t="s">
        <v>84</v>
      </c>
      <c r="C1693" t="s">
        <v>124</v>
      </c>
      <c r="D1693" t="s">
        <v>4885</v>
      </c>
      <c r="E1693">
        <v>85</v>
      </c>
      <c r="F1693">
        <v>22</v>
      </c>
      <c r="G1693">
        <v>63</v>
      </c>
      <c r="H1693">
        <v>0</v>
      </c>
      <c r="I1693">
        <v>0</v>
      </c>
      <c r="J1693">
        <v>61</v>
      </c>
      <c r="K1693">
        <v>0</v>
      </c>
      <c r="L1693">
        <v>0</v>
      </c>
      <c r="M1693">
        <v>0</v>
      </c>
      <c r="N1693">
        <v>0</v>
      </c>
    </row>
    <row r="1694" spans="1:14" x14ac:dyDescent="0.2">
      <c r="A1694" t="s">
        <v>6572</v>
      </c>
      <c r="B1694" t="s">
        <v>84</v>
      </c>
      <c r="C1694" t="s">
        <v>125</v>
      </c>
      <c r="D1694" t="s">
        <v>4885</v>
      </c>
      <c r="E1694">
        <v>348</v>
      </c>
      <c r="F1694">
        <v>78</v>
      </c>
      <c r="G1694">
        <v>269</v>
      </c>
      <c r="H1694">
        <v>1</v>
      </c>
      <c r="I1694">
        <v>0</v>
      </c>
      <c r="J1694">
        <v>237</v>
      </c>
      <c r="K1694">
        <v>0</v>
      </c>
      <c r="L1694">
        <v>0</v>
      </c>
      <c r="M1694">
        <v>0</v>
      </c>
      <c r="N1694">
        <v>0</v>
      </c>
    </row>
    <row r="1695" spans="1:14" x14ac:dyDescent="0.2">
      <c r="A1695" t="s">
        <v>6573</v>
      </c>
      <c r="B1695" t="s">
        <v>84</v>
      </c>
      <c r="C1695" t="s">
        <v>126</v>
      </c>
      <c r="D1695" t="s">
        <v>4885</v>
      </c>
      <c r="E1695">
        <v>101</v>
      </c>
      <c r="F1695">
        <v>14</v>
      </c>
      <c r="G1695">
        <v>84</v>
      </c>
      <c r="H1695">
        <v>3</v>
      </c>
      <c r="I1695">
        <v>0</v>
      </c>
      <c r="J1695">
        <v>56</v>
      </c>
      <c r="K1695">
        <v>0</v>
      </c>
      <c r="L1695">
        <v>0</v>
      </c>
      <c r="M1695">
        <v>0</v>
      </c>
      <c r="N1695">
        <v>0</v>
      </c>
    </row>
    <row r="1696" spans="1:14" x14ac:dyDescent="0.2">
      <c r="A1696" t="s">
        <v>6574</v>
      </c>
      <c r="B1696" t="s">
        <v>84</v>
      </c>
      <c r="C1696" t="s">
        <v>127</v>
      </c>
      <c r="D1696" t="s">
        <v>4885</v>
      </c>
      <c r="E1696">
        <v>197</v>
      </c>
      <c r="F1696">
        <v>40</v>
      </c>
      <c r="G1696">
        <v>157</v>
      </c>
      <c r="H1696">
        <v>0</v>
      </c>
      <c r="I1696">
        <v>0</v>
      </c>
      <c r="J1696">
        <v>111</v>
      </c>
      <c r="K1696">
        <v>0</v>
      </c>
      <c r="L1696">
        <v>0</v>
      </c>
      <c r="M1696">
        <v>0</v>
      </c>
      <c r="N1696">
        <v>0</v>
      </c>
    </row>
    <row r="1697" spans="1:14" x14ac:dyDescent="0.2">
      <c r="A1697" t="s">
        <v>6575</v>
      </c>
      <c r="B1697" t="s">
        <v>84</v>
      </c>
      <c r="C1697" t="s">
        <v>128</v>
      </c>
      <c r="D1697" t="s">
        <v>4885</v>
      </c>
      <c r="E1697">
        <v>131</v>
      </c>
      <c r="F1697">
        <v>27</v>
      </c>
      <c r="G1697">
        <v>104</v>
      </c>
      <c r="H1697">
        <v>0</v>
      </c>
      <c r="I1697">
        <v>0</v>
      </c>
      <c r="J1697">
        <v>110</v>
      </c>
      <c r="K1697">
        <v>0</v>
      </c>
      <c r="L1697">
        <v>0</v>
      </c>
      <c r="M1697">
        <v>0</v>
      </c>
      <c r="N1697">
        <v>0</v>
      </c>
    </row>
    <row r="1698" spans="1:14" x14ac:dyDescent="0.2">
      <c r="A1698" t="s">
        <v>6576</v>
      </c>
      <c r="B1698" t="s">
        <v>84</v>
      </c>
      <c r="C1698" t="s">
        <v>129</v>
      </c>
      <c r="D1698" t="s">
        <v>4885</v>
      </c>
      <c r="E1698">
        <v>134</v>
      </c>
      <c r="F1698">
        <v>32</v>
      </c>
      <c r="G1698">
        <v>100</v>
      </c>
      <c r="H1698">
        <v>2</v>
      </c>
      <c r="I1698">
        <v>0</v>
      </c>
      <c r="J1698">
        <v>103</v>
      </c>
      <c r="K1698">
        <v>0</v>
      </c>
      <c r="L1698">
        <v>0</v>
      </c>
      <c r="M1698">
        <v>0</v>
      </c>
      <c r="N1698">
        <v>0</v>
      </c>
    </row>
    <row r="1699" spans="1:14" x14ac:dyDescent="0.2">
      <c r="A1699" t="s">
        <v>6577</v>
      </c>
      <c r="B1699" t="s">
        <v>84</v>
      </c>
      <c r="C1699" t="s">
        <v>130</v>
      </c>
      <c r="D1699" t="s">
        <v>4885</v>
      </c>
      <c r="E1699">
        <v>3</v>
      </c>
      <c r="F1699">
        <v>0</v>
      </c>
      <c r="G1699">
        <v>3</v>
      </c>
      <c r="H1699">
        <v>0</v>
      </c>
      <c r="I1699">
        <v>0</v>
      </c>
      <c r="J1699">
        <v>3</v>
      </c>
      <c r="K1699">
        <v>0</v>
      </c>
      <c r="L1699">
        <v>0</v>
      </c>
      <c r="M1699">
        <v>0</v>
      </c>
      <c r="N1699">
        <v>0</v>
      </c>
    </row>
    <row r="1700" spans="1:14" x14ac:dyDescent="0.2">
      <c r="A1700" t="s">
        <v>6578</v>
      </c>
      <c r="B1700" t="s">
        <v>84</v>
      </c>
      <c r="C1700" t="s">
        <v>131</v>
      </c>
      <c r="D1700" t="s">
        <v>4885</v>
      </c>
      <c r="E1700">
        <v>171</v>
      </c>
      <c r="F1700">
        <v>33</v>
      </c>
      <c r="G1700">
        <v>137</v>
      </c>
      <c r="H1700">
        <v>0</v>
      </c>
      <c r="I1700">
        <v>1</v>
      </c>
      <c r="J1700">
        <v>167</v>
      </c>
      <c r="K1700">
        <v>0</v>
      </c>
      <c r="L1700">
        <v>0</v>
      </c>
      <c r="M1700">
        <v>0</v>
      </c>
      <c r="N1700">
        <v>0</v>
      </c>
    </row>
    <row r="1701" spans="1:14" x14ac:dyDescent="0.2">
      <c r="A1701" t="s">
        <v>6579</v>
      </c>
      <c r="B1701" t="s">
        <v>84</v>
      </c>
      <c r="C1701" t="s">
        <v>132</v>
      </c>
      <c r="D1701" t="s">
        <v>4885</v>
      </c>
      <c r="E1701">
        <v>173</v>
      </c>
      <c r="F1701">
        <v>10</v>
      </c>
      <c r="G1701">
        <v>159</v>
      </c>
      <c r="H1701">
        <v>3</v>
      </c>
      <c r="I1701">
        <v>1</v>
      </c>
      <c r="J1701">
        <v>80</v>
      </c>
      <c r="K1701">
        <v>0</v>
      </c>
      <c r="L1701">
        <v>0</v>
      </c>
      <c r="M1701">
        <v>0</v>
      </c>
      <c r="N1701">
        <v>0</v>
      </c>
    </row>
    <row r="1702" spans="1:14" x14ac:dyDescent="0.2">
      <c r="A1702" t="s">
        <v>6580</v>
      </c>
      <c r="B1702" t="s">
        <v>84</v>
      </c>
      <c r="C1702" t="s">
        <v>133</v>
      </c>
      <c r="D1702" t="s">
        <v>4885</v>
      </c>
      <c r="E1702">
        <v>202</v>
      </c>
      <c r="F1702">
        <v>26</v>
      </c>
      <c r="G1702">
        <v>169</v>
      </c>
      <c r="H1702">
        <v>6</v>
      </c>
      <c r="I1702">
        <v>1</v>
      </c>
      <c r="J1702">
        <v>164</v>
      </c>
      <c r="K1702">
        <v>0</v>
      </c>
      <c r="L1702">
        <v>0</v>
      </c>
      <c r="M1702">
        <v>0</v>
      </c>
      <c r="N1702">
        <v>0</v>
      </c>
    </row>
    <row r="1703" spans="1:14" x14ac:dyDescent="0.2">
      <c r="A1703" t="s">
        <v>6581</v>
      </c>
      <c r="B1703" t="s">
        <v>84</v>
      </c>
      <c r="C1703" t="s">
        <v>134</v>
      </c>
      <c r="D1703" t="s">
        <v>4885</v>
      </c>
      <c r="E1703">
        <v>150</v>
      </c>
      <c r="F1703">
        <v>30</v>
      </c>
      <c r="G1703">
        <v>120</v>
      </c>
      <c r="H1703">
        <v>0</v>
      </c>
      <c r="I1703">
        <v>0</v>
      </c>
      <c r="J1703">
        <v>67</v>
      </c>
      <c r="K1703">
        <v>0</v>
      </c>
      <c r="L1703">
        <v>0</v>
      </c>
      <c r="M1703">
        <v>0</v>
      </c>
      <c r="N1703">
        <v>0</v>
      </c>
    </row>
    <row r="1704" spans="1:14" x14ac:dyDescent="0.2">
      <c r="A1704" t="s">
        <v>6582</v>
      </c>
      <c r="B1704" t="s">
        <v>84</v>
      </c>
      <c r="C1704" t="s">
        <v>135</v>
      </c>
      <c r="D1704" t="s">
        <v>4885</v>
      </c>
      <c r="E1704">
        <v>38</v>
      </c>
      <c r="F1704">
        <v>3</v>
      </c>
      <c r="G1704">
        <v>35</v>
      </c>
      <c r="H1704">
        <v>0</v>
      </c>
      <c r="I1704">
        <v>0</v>
      </c>
      <c r="J1704">
        <v>39</v>
      </c>
      <c r="K1704">
        <v>0</v>
      </c>
      <c r="L1704">
        <v>0</v>
      </c>
      <c r="M1704">
        <v>0</v>
      </c>
      <c r="N1704">
        <v>0</v>
      </c>
    </row>
    <row r="1705" spans="1:14" x14ac:dyDescent="0.2">
      <c r="A1705" t="s">
        <v>6583</v>
      </c>
      <c r="B1705" t="s">
        <v>84</v>
      </c>
      <c r="C1705" t="s">
        <v>136</v>
      </c>
      <c r="D1705" t="s">
        <v>4885</v>
      </c>
      <c r="E1705">
        <v>123</v>
      </c>
      <c r="F1705">
        <v>10</v>
      </c>
      <c r="G1705">
        <v>112</v>
      </c>
      <c r="H1705">
        <v>1</v>
      </c>
      <c r="I1705">
        <v>0</v>
      </c>
      <c r="J1705">
        <v>37</v>
      </c>
      <c r="K1705">
        <v>0</v>
      </c>
      <c r="L1705">
        <v>0</v>
      </c>
      <c r="M1705">
        <v>0</v>
      </c>
      <c r="N1705">
        <v>0</v>
      </c>
    </row>
    <row r="1706" spans="1:14" x14ac:dyDescent="0.2">
      <c r="A1706" t="s">
        <v>6584</v>
      </c>
      <c r="B1706" t="s">
        <v>84</v>
      </c>
      <c r="C1706" t="s">
        <v>137</v>
      </c>
      <c r="D1706" t="s">
        <v>4885</v>
      </c>
      <c r="E1706">
        <v>321</v>
      </c>
      <c r="F1706">
        <v>33</v>
      </c>
      <c r="G1706">
        <v>287</v>
      </c>
      <c r="H1706">
        <v>1</v>
      </c>
      <c r="I1706">
        <v>0</v>
      </c>
      <c r="J1706">
        <v>176</v>
      </c>
      <c r="K1706">
        <v>0</v>
      </c>
      <c r="L1706">
        <v>0</v>
      </c>
      <c r="M1706">
        <v>0</v>
      </c>
      <c r="N1706">
        <v>0</v>
      </c>
    </row>
    <row r="1707" spans="1:14" x14ac:dyDescent="0.2">
      <c r="A1707" t="s">
        <v>6585</v>
      </c>
      <c r="B1707" t="s">
        <v>84</v>
      </c>
      <c r="C1707" t="s">
        <v>138</v>
      </c>
      <c r="D1707" t="s">
        <v>4885</v>
      </c>
      <c r="E1707">
        <v>264</v>
      </c>
      <c r="F1707">
        <v>42</v>
      </c>
      <c r="G1707">
        <v>220</v>
      </c>
      <c r="H1707">
        <v>1</v>
      </c>
      <c r="I1707">
        <v>1</v>
      </c>
      <c r="J1707">
        <v>241</v>
      </c>
      <c r="K1707">
        <v>0</v>
      </c>
      <c r="L1707">
        <v>0</v>
      </c>
      <c r="M1707">
        <v>0</v>
      </c>
      <c r="N1707">
        <v>0</v>
      </c>
    </row>
    <row r="1708" spans="1:14" x14ac:dyDescent="0.2">
      <c r="A1708" t="s">
        <v>6586</v>
      </c>
      <c r="B1708" t="s">
        <v>84</v>
      </c>
      <c r="C1708" t="s">
        <v>139</v>
      </c>
      <c r="D1708" t="s">
        <v>4885</v>
      </c>
      <c r="E1708">
        <v>132</v>
      </c>
      <c r="F1708">
        <v>5</v>
      </c>
      <c r="G1708">
        <v>127</v>
      </c>
      <c r="H1708">
        <v>0</v>
      </c>
      <c r="I1708">
        <v>0</v>
      </c>
      <c r="J1708">
        <v>110</v>
      </c>
      <c r="K1708">
        <v>0</v>
      </c>
      <c r="L1708">
        <v>0</v>
      </c>
      <c r="M1708">
        <v>0</v>
      </c>
      <c r="N1708">
        <v>0</v>
      </c>
    </row>
    <row r="1709" spans="1:14" x14ac:dyDescent="0.2">
      <c r="A1709" t="s">
        <v>6587</v>
      </c>
      <c r="B1709" t="s">
        <v>84</v>
      </c>
      <c r="C1709" t="s">
        <v>140</v>
      </c>
      <c r="D1709" t="s">
        <v>4885</v>
      </c>
      <c r="E1709">
        <v>121</v>
      </c>
      <c r="F1709">
        <v>18</v>
      </c>
      <c r="G1709">
        <v>103</v>
      </c>
      <c r="H1709">
        <v>0</v>
      </c>
      <c r="I1709">
        <v>0</v>
      </c>
      <c r="J1709">
        <v>103</v>
      </c>
      <c r="K1709">
        <v>0</v>
      </c>
      <c r="L1709">
        <v>0</v>
      </c>
      <c r="M1709">
        <v>0</v>
      </c>
      <c r="N1709">
        <v>0</v>
      </c>
    </row>
    <row r="1710" spans="1:14" x14ac:dyDescent="0.2">
      <c r="A1710" t="s">
        <v>6588</v>
      </c>
      <c r="B1710" t="s">
        <v>84</v>
      </c>
      <c r="C1710" t="s">
        <v>141</v>
      </c>
      <c r="D1710" t="s">
        <v>4885</v>
      </c>
      <c r="E1710">
        <v>84</v>
      </c>
      <c r="F1710">
        <v>12</v>
      </c>
      <c r="G1710">
        <v>71</v>
      </c>
      <c r="H1710">
        <v>1</v>
      </c>
      <c r="I1710">
        <v>0</v>
      </c>
      <c r="J1710">
        <v>64</v>
      </c>
      <c r="K1710">
        <v>0</v>
      </c>
      <c r="L1710">
        <v>0</v>
      </c>
      <c r="M1710">
        <v>0</v>
      </c>
      <c r="N1710">
        <v>0</v>
      </c>
    </row>
    <row r="1711" spans="1:14" x14ac:dyDescent="0.2">
      <c r="A1711" t="s">
        <v>6589</v>
      </c>
      <c r="B1711" t="s">
        <v>84</v>
      </c>
      <c r="C1711" t="s">
        <v>142</v>
      </c>
      <c r="D1711" t="s">
        <v>4885</v>
      </c>
      <c r="E1711">
        <v>165</v>
      </c>
      <c r="F1711">
        <v>34</v>
      </c>
      <c r="G1711">
        <v>128</v>
      </c>
      <c r="H1711">
        <v>3</v>
      </c>
      <c r="I1711">
        <v>0</v>
      </c>
      <c r="J1711">
        <v>113</v>
      </c>
      <c r="K1711">
        <v>0</v>
      </c>
      <c r="L1711">
        <v>0</v>
      </c>
      <c r="M1711">
        <v>0</v>
      </c>
      <c r="N1711">
        <v>0</v>
      </c>
    </row>
    <row r="1712" spans="1:14" x14ac:dyDescent="0.2">
      <c r="A1712" t="s">
        <v>6590</v>
      </c>
      <c r="B1712" t="s">
        <v>84</v>
      </c>
      <c r="C1712" t="s">
        <v>143</v>
      </c>
      <c r="D1712" t="s">
        <v>4885</v>
      </c>
      <c r="E1712">
        <v>147</v>
      </c>
      <c r="F1712">
        <v>28</v>
      </c>
      <c r="G1712">
        <v>113</v>
      </c>
      <c r="H1712">
        <v>4</v>
      </c>
      <c r="I1712">
        <v>2</v>
      </c>
      <c r="J1712">
        <v>93</v>
      </c>
      <c r="K1712">
        <v>0</v>
      </c>
      <c r="L1712">
        <v>0</v>
      </c>
      <c r="M1712">
        <v>0</v>
      </c>
      <c r="N1712">
        <v>0</v>
      </c>
    </row>
    <row r="1713" spans="1:14" x14ac:dyDescent="0.2">
      <c r="A1713" t="s">
        <v>6591</v>
      </c>
      <c r="B1713" t="s">
        <v>84</v>
      </c>
      <c r="C1713" t="s">
        <v>144</v>
      </c>
      <c r="D1713" t="s">
        <v>4885</v>
      </c>
      <c r="E1713">
        <v>126</v>
      </c>
      <c r="F1713">
        <v>30</v>
      </c>
      <c r="G1713">
        <v>96</v>
      </c>
      <c r="H1713">
        <v>0</v>
      </c>
      <c r="I1713">
        <v>0</v>
      </c>
      <c r="J1713">
        <v>97</v>
      </c>
      <c r="K1713">
        <v>0</v>
      </c>
      <c r="L1713">
        <v>0</v>
      </c>
      <c r="M1713">
        <v>0</v>
      </c>
      <c r="N1713">
        <v>0</v>
      </c>
    </row>
    <row r="1714" spans="1:14" x14ac:dyDescent="0.2">
      <c r="A1714" t="s">
        <v>6592</v>
      </c>
      <c r="B1714" t="s">
        <v>84</v>
      </c>
      <c r="C1714" t="s">
        <v>145</v>
      </c>
      <c r="D1714" t="s">
        <v>4885</v>
      </c>
      <c r="E1714">
        <v>183</v>
      </c>
      <c r="F1714">
        <v>37</v>
      </c>
      <c r="G1714">
        <v>145</v>
      </c>
      <c r="H1714">
        <v>1</v>
      </c>
      <c r="I1714">
        <v>0</v>
      </c>
      <c r="J1714">
        <v>110</v>
      </c>
      <c r="K1714">
        <v>0</v>
      </c>
      <c r="L1714">
        <v>0</v>
      </c>
      <c r="M1714">
        <v>0</v>
      </c>
      <c r="N1714">
        <v>0</v>
      </c>
    </row>
    <row r="1715" spans="1:14" x14ac:dyDescent="0.2">
      <c r="A1715" t="s">
        <v>6593</v>
      </c>
      <c r="B1715" t="s">
        <v>84</v>
      </c>
      <c r="C1715" t="s">
        <v>146</v>
      </c>
      <c r="D1715" t="s">
        <v>4885</v>
      </c>
      <c r="E1715">
        <v>171</v>
      </c>
      <c r="F1715">
        <v>28</v>
      </c>
      <c r="G1715">
        <v>137</v>
      </c>
      <c r="H1715">
        <v>4</v>
      </c>
      <c r="I1715">
        <v>2</v>
      </c>
      <c r="J1715">
        <v>66</v>
      </c>
      <c r="K1715">
        <v>0</v>
      </c>
      <c r="L1715">
        <v>0</v>
      </c>
      <c r="M1715">
        <v>0</v>
      </c>
      <c r="N1715">
        <v>0</v>
      </c>
    </row>
    <row r="1716" spans="1:14" x14ac:dyDescent="0.2">
      <c r="A1716" t="s">
        <v>6594</v>
      </c>
      <c r="B1716" t="s">
        <v>84</v>
      </c>
      <c r="C1716" t="s">
        <v>147</v>
      </c>
      <c r="D1716" t="s">
        <v>4885</v>
      </c>
      <c r="E1716">
        <v>571</v>
      </c>
      <c r="F1716">
        <v>122</v>
      </c>
      <c r="G1716">
        <v>442</v>
      </c>
      <c r="H1716">
        <v>6</v>
      </c>
      <c r="I1716">
        <v>1</v>
      </c>
      <c r="J1716">
        <v>504</v>
      </c>
      <c r="K1716">
        <v>0</v>
      </c>
      <c r="L1716">
        <v>0</v>
      </c>
      <c r="M1716">
        <v>0</v>
      </c>
      <c r="N1716">
        <v>0</v>
      </c>
    </row>
    <row r="1717" spans="1:14" x14ac:dyDescent="0.2">
      <c r="A1717" t="s">
        <v>6595</v>
      </c>
      <c r="B1717" t="s">
        <v>84</v>
      </c>
      <c r="C1717" t="s">
        <v>148</v>
      </c>
      <c r="D1717" t="s">
        <v>4885</v>
      </c>
      <c r="E1717">
        <v>67</v>
      </c>
      <c r="F1717">
        <v>14</v>
      </c>
      <c r="G1717">
        <v>53</v>
      </c>
      <c r="H1717">
        <v>0</v>
      </c>
      <c r="I1717">
        <v>0</v>
      </c>
      <c r="J1717">
        <v>38</v>
      </c>
      <c r="K1717">
        <v>0</v>
      </c>
      <c r="L1717">
        <v>0</v>
      </c>
      <c r="M1717">
        <v>0</v>
      </c>
      <c r="N1717">
        <v>0</v>
      </c>
    </row>
    <row r="1718" spans="1:14" x14ac:dyDescent="0.2">
      <c r="A1718" t="s">
        <v>6596</v>
      </c>
      <c r="B1718" t="s">
        <v>84</v>
      </c>
      <c r="C1718" t="s">
        <v>149</v>
      </c>
      <c r="D1718" t="s">
        <v>4885</v>
      </c>
      <c r="E1718">
        <v>301</v>
      </c>
      <c r="F1718">
        <v>53</v>
      </c>
      <c r="G1718">
        <v>248</v>
      </c>
      <c r="H1718">
        <v>0</v>
      </c>
      <c r="I1718">
        <v>0</v>
      </c>
      <c r="J1718">
        <v>169</v>
      </c>
      <c r="K1718">
        <v>0</v>
      </c>
      <c r="L1718">
        <v>0</v>
      </c>
      <c r="M1718">
        <v>0</v>
      </c>
      <c r="N1718">
        <v>0</v>
      </c>
    </row>
    <row r="1719" spans="1:14" x14ac:dyDescent="0.2">
      <c r="A1719" t="s">
        <v>6597</v>
      </c>
      <c r="B1719" t="s">
        <v>84</v>
      </c>
      <c r="C1719" t="s">
        <v>150</v>
      </c>
      <c r="D1719" t="s">
        <v>4885</v>
      </c>
      <c r="E1719">
        <v>156</v>
      </c>
      <c r="F1719">
        <v>26</v>
      </c>
      <c r="G1719">
        <v>127</v>
      </c>
      <c r="H1719">
        <v>2</v>
      </c>
      <c r="I1719">
        <v>1</v>
      </c>
      <c r="J1719">
        <v>128</v>
      </c>
      <c r="K1719">
        <v>0</v>
      </c>
      <c r="L1719">
        <v>0</v>
      </c>
      <c r="M1719">
        <v>0</v>
      </c>
      <c r="N1719">
        <v>0</v>
      </c>
    </row>
    <row r="1720" spans="1:14" x14ac:dyDescent="0.2">
      <c r="A1720" t="s">
        <v>6598</v>
      </c>
      <c r="B1720" t="s">
        <v>84</v>
      </c>
      <c r="C1720" t="s">
        <v>151</v>
      </c>
      <c r="D1720" t="s">
        <v>4885</v>
      </c>
      <c r="E1720">
        <v>116</v>
      </c>
      <c r="F1720">
        <v>19</v>
      </c>
      <c r="G1720">
        <v>97</v>
      </c>
      <c r="H1720">
        <v>0</v>
      </c>
      <c r="I1720">
        <v>0</v>
      </c>
      <c r="J1720">
        <v>71</v>
      </c>
      <c r="K1720">
        <v>0</v>
      </c>
      <c r="L1720">
        <v>0</v>
      </c>
      <c r="M1720">
        <v>0</v>
      </c>
      <c r="N1720">
        <v>0</v>
      </c>
    </row>
    <row r="1721" spans="1:14" x14ac:dyDescent="0.2">
      <c r="A1721" t="s">
        <v>6599</v>
      </c>
      <c r="B1721" t="s">
        <v>84</v>
      </c>
      <c r="C1721" t="s">
        <v>152</v>
      </c>
      <c r="D1721" t="s">
        <v>4885</v>
      </c>
      <c r="E1721">
        <v>65</v>
      </c>
      <c r="F1721">
        <v>12</v>
      </c>
      <c r="G1721">
        <v>52</v>
      </c>
      <c r="H1721">
        <v>1</v>
      </c>
      <c r="I1721">
        <v>0</v>
      </c>
      <c r="J1721">
        <v>35</v>
      </c>
      <c r="K1721">
        <v>0</v>
      </c>
      <c r="L1721">
        <v>0</v>
      </c>
      <c r="M1721">
        <v>0</v>
      </c>
      <c r="N1721">
        <v>0</v>
      </c>
    </row>
    <row r="1722" spans="1:14" x14ac:dyDescent="0.2">
      <c r="A1722" t="s">
        <v>6600</v>
      </c>
      <c r="B1722" t="s">
        <v>84</v>
      </c>
      <c r="C1722" t="s">
        <v>153</v>
      </c>
      <c r="D1722" t="s">
        <v>4885</v>
      </c>
      <c r="E1722">
        <v>66</v>
      </c>
      <c r="F1722">
        <v>14</v>
      </c>
      <c r="G1722">
        <v>50</v>
      </c>
      <c r="H1722">
        <v>1</v>
      </c>
      <c r="I1722">
        <v>1</v>
      </c>
      <c r="J1722">
        <v>46</v>
      </c>
      <c r="K1722">
        <v>0</v>
      </c>
      <c r="L1722">
        <v>0</v>
      </c>
      <c r="M1722">
        <v>0</v>
      </c>
      <c r="N1722">
        <v>0</v>
      </c>
    </row>
    <row r="1723" spans="1:14" x14ac:dyDescent="0.2">
      <c r="A1723" t="s">
        <v>6601</v>
      </c>
      <c r="B1723" t="s">
        <v>84</v>
      </c>
      <c r="C1723" t="s">
        <v>154</v>
      </c>
      <c r="D1723" t="s">
        <v>4885</v>
      </c>
      <c r="E1723">
        <v>680</v>
      </c>
      <c r="F1723">
        <v>151</v>
      </c>
      <c r="G1723">
        <v>526</v>
      </c>
      <c r="H1723">
        <v>2</v>
      </c>
      <c r="I1723">
        <v>1</v>
      </c>
      <c r="J1723">
        <v>566</v>
      </c>
      <c r="K1723">
        <v>0</v>
      </c>
      <c r="L1723">
        <v>0</v>
      </c>
      <c r="M1723">
        <v>0</v>
      </c>
      <c r="N1723">
        <v>0</v>
      </c>
    </row>
    <row r="1724" spans="1:14" x14ac:dyDescent="0.2">
      <c r="A1724" t="s">
        <v>6602</v>
      </c>
      <c r="B1724" t="s">
        <v>84</v>
      </c>
      <c r="C1724" t="s">
        <v>155</v>
      </c>
      <c r="D1724" t="s">
        <v>4885</v>
      </c>
      <c r="E1724">
        <v>116</v>
      </c>
      <c r="F1724">
        <v>22</v>
      </c>
      <c r="G1724">
        <v>91</v>
      </c>
      <c r="H1724">
        <v>3</v>
      </c>
      <c r="I1724">
        <v>0</v>
      </c>
      <c r="J1724">
        <v>55</v>
      </c>
      <c r="K1724">
        <v>0</v>
      </c>
      <c r="L1724">
        <v>0</v>
      </c>
      <c r="M1724">
        <v>0</v>
      </c>
      <c r="N1724">
        <v>0</v>
      </c>
    </row>
    <row r="1725" spans="1:14" x14ac:dyDescent="0.2">
      <c r="A1725" t="s">
        <v>6603</v>
      </c>
      <c r="B1725" t="s">
        <v>84</v>
      </c>
      <c r="C1725" t="s">
        <v>156</v>
      </c>
      <c r="D1725" t="s">
        <v>4885</v>
      </c>
      <c r="E1725">
        <v>110</v>
      </c>
      <c r="F1725">
        <v>22</v>
      </c>
      <c r="G1725">
        <v>85</v>
      </c>
      <c r="H1725">
        <v>3</v>
      </c>
      <c r="I1725">
        <v>0</v>
      </c>
      <c r="J1725">
        <v>55</v>
      </c>
      <c r="K1725">
        <v>0</v>
      </c>
      <c r="L1725">
        <v>0</v>
      </c>
      <c r="M1725">
        <v>0</v>
      </c>
      <c r="N1725">
        <v>0</v>
      </c>
    </row>
    <row r="1726" spans="1:14" x14ac:dyDescent="0.2">
      <c r="A1726" t="s">
        <v>6604</v>
      </c>
      <c r="B1726" t="s">
        <v>84</v>
      </c>
      <c r="C1726" t="s">
        <v>157</v>
      </c>
      <c r="D1726" t="s">
        <v>4885</v>
      </c>
      <c r="E1726">
        <v>37</v>
      </c>
      <c r="F1726">
        <v>13</v>
      </c>
      <c r="G1726">
        <v>24</v>
      </c>
      <c r="H1726">
        <v>0</v>
      </c>
      <c r="I1726">
        <v>0</v>
      </c>
      <c r="J1726">
        <v>17</v>
      </c>
      <c r="K1726">
        <v>0</v>
      </c>
      <c r="L1726">
        <v>0</v>
      </c>
      <c r="M1726">
        <v>0</v>
      </c>
      <c r="N1726">
        <v>0</v>
      </c>
    </row>
    <row r="1727" spans="1:14" x14ac:dyDescent="0.2">
      <c r="A1727" t="s">
        <v>6605</v>
      </c>
      <c r="B1727" t="s">
        <v>84</v>
      </c>
      <c r="C1727" t="s">
        <v>158</v>
      </c>
      <c r="D1727" t="s">
        <v>4885</v>
      </c>
      <c r="E1727">
        <v>147</v>
      </c>
      <c r="F1727">
        <v>22</v>
      </c>
      <c r="G1727">
        <v>122</v>
      </c>
      <c r="H1727">
        <v>2</v>
      </c>
      <c r="I1727">
        <v>1</v>
      </c>
      <c r="J1727">
        <v>80</v>
      </c>
      <c r="K1727">
        <v>0</v>
      </c>
      <c r="L1727">
        <v>0</v>
      </c>
      <c r="M1727">
        <v>0</v>
      </c>
      <c r="N1727">
        <v>0</v>
      </c>
    </row>
    <row r="1728" spans="1:14" x14ac:dyDescent="0.2">
      <c r="A1728" t="s">
        <v>6606</v>
      </c>
      <c r="B1728" t="s">
        <v>84</v>
      </c>
      <c r="C1728" t="s">
        <v>159</v>
      </c>
      <c r="D1728" t="s">
        <v>4885</v>
      </c>
      <c r="E1728">
        <v>57</v>
      </c>
      <c r="F1728">
        <v>9</v>
      </c>
      <c r="G1728">
        <v>48</v>
      </c>
      <c r="H1728">
        <v>0</v>
      </c>
      <c r="I1728">
        <v>0</v>
      </c>
      <c r="J1728">
        <v>41</v>
      </c>
      <c r="K1728">
        <v>0</v>
      </c>
      <c r="L1728">
        <v>0</v>
      </c>
      <c r="M1728">
        <v>0</v>
      </c>
      <c r="N1728">
        <v>0</v>
      </c>
    </row>
    <row r="1729" spans="1:14" x14ac:dyDescent="0.2">
      <c r="A1729" t="s">
        <v>6607</v>
      </c>
      <c r="B1729" t="s">
        <v>84</v>
      </c>
      <c r="C1729" t="s">
        <v>160</v>
      </c>
      <c r="D1729" t="s">
        <v>4885</v>
      </c>
      <c r="E1729">
        <v>774</v>
      </c>
      <c r="F1729">
        <v>137</v>
      </c>
      <c r="G1729">
        <v>627</v>
      </c>
      <c r="H1729">
        <v>8</v>
      </c>
      <c r="I1729">
        <v>2</v>
      </c>
      <c r="J1729">
        <v>446</v>
      </c>
      <c r="K1729">
        <v>0</v>
      </c>
      <c r="L1729">
        <v>0</v>
      </c>
      <c r="M1729">
        <v>0</v>
      </c>
      <c r="N1729">
        <v>0</v>
      </c>
    </row>
    <row r="1730" spans="1:14" x14ac:dyDescent="0.2">
      <c r="A1730" t="s">
        <v>6608</v>
      </c>
      <c r="B1730" t="s">
        <v>84</v>
      </c>
      <c r="C1730" t="s">
        <v>161</v>
      </c>
      <c r="D1730" t="s">
        <v>4885</v>
      </c>
      <c r="E1730">
        <v>163</v>
      </c>
      <c r="F1730">
        <v>26</v>
      </c>
      <c r="G1730">
        <v>131</v>
      </c>
      <c r="H1730">
        <v>6</v>
      </c>
      <c r="I1730">
        <v>0</v>
      </c>
      <c r="J1730">
        <v>88</v>
      </c>
      <c r="K1730">
        <v>0</v>
      </c>
      <c r="L1730">
        <v>0</v>
      </c>
      <c r="M1730">
        <v>0</v>
      </c>
      <c r="N1730">
        <v>0</v>
      </c>
    </row>
    <row r="1731" spans="1:14" x14ac:dyDescent="0.2">
      <c r="A1731" t="s">
        <v>6609</v>
      </c>
      <c r="B1731" t="s">
        <v>84</v>
      </c>
      <c r="C1731" t="s">
        <v>162</v>
      </c>
      <c r="D1731" t="s">
        <v>4885</v>
      </c>
      <c r="E1731">
        <v>111</v>
      </c>
      <c r="F1731">
        <v>27</v>
      </c>
      <c r="G1731">
        <v>80</v>
      </c>
      <c r="H1731">
        <v>2</v>
      </c>
      <c r="I1731">
        <v>2</v>
      </c>
      <c r="J1731">
        <v>78</v>
      </c>
      <c r="K1731">
        <v>0</v>
      </c>
      <c r="L1731">
        <v>0</v>
      </c>
      <c r="M1731">
        <v>0</v>
      </c>
      <c r="N1731">
        <v>0</v>
      </c>
    </row>
    <row r="1732" spans="1:14" x14ac:dyDescent="0.2">
      <c r="A1732" t="s">
        <v>6610</v>
      </c>
      <c r="B1732" t="s">
        <v>84</v>
      </c>
      <c r="C1732" t="s">
        <v>163</v>
      </c>
      <c r="D1732" t="s">
        <v>4885</v>
      </c>
      <c r="E1732">
        <v>27</v>
      </c>
      <c r="F1732">
        <v>10</v>
      </c>
      <c r="G1732">
        <v>17</v>
      </c>
      <c r="H1732">
        <v>0</v>
      </c>
      <c r="I1732">
        <v>0</v>
      </c>
      <c r="J1732">
        <v>33</v>
      </c>
      <c r="K1732">
        <v>0</v>
      </c>
      <c r="L1732">
        <v>0</v>
      </c>
      <c r="M1732">
        <v>0</v>
      </c>
      <c r="N1732">
        <v>0</v>
      </c>
    </row>
    <row r="1733" spans="1:14" x14ac:dyDescent="0.2">
      <c r="A1733" t="s">
        <v>6611</v>
      </c>
      <c r="B1733" t="s">
        <v>84</v>
      </c>
      <c r="C1733" t="s">
        <v>164</v>
      </c>
      <c r="D1733" t="s">
        <v>4885</v>
      </c>
      <c r="E1733">
        <v>3</v>
      </c>
      <c r="F1733">
        <v>2</v>
      </c>
      <c r="G1733">
        <v>1</v>
      </c>
      <c r="H1733">
        <v>0</v>
      </c>
      <c r="I1733">
        <v>0</v>
      </c>
      <c r="J1733">
        <v>1</v>
      </c>
      <c r="K1733">
        <v>0</v>
      </c>
      <c r="L1733">
        <v>0</v>
      </c>
      <c r="M1733">
        <v>0</v>
      </c>
      <c r="N1733">
        <v>0</v>
      </c>
    </row>
    <row r="1734" spans="1:14" x14ac:dyDescent="0.2">
      <c r="A1734" t="s">
        <v>6612</v>
      </c>
      <c r="B1734" t="s">
        <v>84</v>
      </c>
      <c r="C1734" t="s">
        <v>165</v>
      </c>
      <c r="D1734" t="s">
        <v>4885</v>
      </c>
      <c r="E1734">
        <v>107</v>
      </c>
      <c r="F1734">
        <v>27</v>
      </c>
      <c r="G1734">
        <v>77</v>
      </c>
      <c r="H1734">
        <v>3</v>
      </c>
      <c r="I1734">
        <v>0</v>
      </c>
      <c r="J1734">
        <v>57</v>
      </c>
      <c r="K1734">
        <v>0</v>
      </c>
      <c r="L1734">
        <v>0</v>
      </c>
      <c r="M1734">
        <v>0</v>
      </c>
      <c r="N1734">
        <v>0</v>
      </c>
    </row>
    <row r="1735" spans="1:14" x14ac:dyDescent="0.2">
      <c r="A1735" t="s">
        <v>6613</v>
      </c>
      <c r="B1735" t="s">
        <v>84</v>
      </c>
      <c r="C1735" t="s">
        <v>166</v>
      </c>
      <c r="D1735" t="s">
        <v>4885</v>
      </c>
      <c r="E1735">
        <v>50</v>
      </c>
      <c r="F1735">
        <v>17</v>
      </c>
      <c r="G1735">
        <v>30</v>
      </c>
      <c r="H1735">
        <v>2</v>
      </c>
      <c r="I1735">
        <v>1</v>
      </c>
      <c r="J1735">
        <v>15</v>
      </c>
      <c r="K1735">
        <v>0</v>
      </c>
      <c r="L1735">
        <v>0</v>
      </c>
      <c r="M1735">
        <v>0</v>
      </c>
      <c r="N1735">
        <v>0</v>
      </c>
    </row>
    <row r="1736" spans="1:14" x14ac:dyDescent="0.2">
      <c r="A1736" t="s">
        <v>6614</v>
      </c>
      <c r="B1736" t="s">
        <v>84</v>
      </c>
      <c r="C1736" t="s">
        <v>167</v>
      </c>
      <c r="D1736" t="s">
        <v>4885</v>
      </c>
      <c r="E1736">
        <v>660</v>
      </c>
      <c r="F1736">
        <v>153</v>
      </c>
      <c r="G1736">
        <v>496</v>
      </c>
      <c r="H1736">
        <v>10</v>
      </c>
      <c r="I1736">
        <v>1</v>
      </c>
      <c r="J1736">
        <v>531</v>
      </c>
      <c r="K1736">
        <v>0</v>
      </c>
      <c r="L1736">
        <v>0</v>
      </c>
      <c r="M1736">
        <v>0</v>
      </c>
      <c r="N1736">
        <v>0</v>
      </c>
    </row>
    <row r="1737" spans="1:14" x14ac:dyDescent="0.2">
      <c r="A1737" t="s">
        <v>6615</v>
      </c>
      <c r="B1737" t="s">
        <v>84</v>
      </c>
      <c r="C1737" t="s">
        <v>168</v>
      </c>
      <c r="D1737" t="s">
        <v>4885</v>
      </c>
      <c r="E1737">
        <v>60</v>
      </c>
      <c r="F1737">
        <v>8</v>
      </c>
      <c r="G1737">
        <v>51</v>
      </c>
      <c r="H1737">
        <v>1</v>
      </c>
      <c r="I1737">
        <v>0</v>
      </c>
      <c r="J1737">
        <v>46</v>
      </c>
      <c r="K1737">
        <v>0</v>
      </c>
      <c r="L1737">
        <v>0</v>
      </c>
      <c r="M1737">
        <v>0</v>
      </c>
      <c r="N1737">
        <v>0</v>
      </c>
    </row>
    <row r="1738" spans="1:14" x14ac:dyDescent="0.2">
      <c r="A1738" t="s">
        <v>6616</v>
      </c>
      <c r="B1738" t="s">
        <v>84</v>
      </c>
      <c r="C1738" t="s">
        <v>169</v>
      </c>
      <c r="D1738" t="s">
        <v>4885</v>
      </c>
      <c r="E1738">
        <v>80</v>
      </c>
      <c r="F1738">
        <v>18</v>
      </c>
      <c r="G1738">
        <v>60</v>
      </c>
      <c r="H1738">
        <v>1</v>
      </c>
      <c r="I1738">
        <v>1</v>
      </c>
      <c r="J1738">
        <v>76</v>
      </c>
      <c r="K1738">
        <v>0</v>
      </c>
      <c r="L1738">
        <v>0</v>
      </c>
      <c r="M1738">
        <v>0</v>
      </c>
      <c r="N1738">
        <v>0</v>
      </c>
    </row>
    <row r="1739" spans="1:14" x14ac:dyDescent="0.2">
      <c r="A1739" t="s">
        <v>6617</v>
      </c>
      <c r="B1739" t="s">
        <v>84</v>
      </c>
      <c r="C1739" t="s">
        <v>170</v>
      </c>
      <c r="D1739" t="s">
        <v>4885</v>
      </c>
      <c r="E1739">
        <v>196</v>
      </c>
      <c r="F1739">
        <v>36</v>
      </c>
      <c r="G1739">
        <v>157</v>
      </c>
      <c r="H1739">
        <v>3</v>
      </c>
      <c r="I1739">
        <v>0</v>
      </c>
      <c r="J1739">
        <v>122</v>
      </c>
      <c r="K1739">
        <v>0</v>
      </c>
      <c r="L1739">
        <v>0</v>
      </c>
      <c r="M1739">
        <v>0</v>
      </c>
      <c r="N1739">
        <v>0</v>
      </c>
    </row>
    <row r="1740" spans="1:14" x14ac:dyDescent="0.2">
      <c r="A1740" t="s">
        <v>6618</v>
      </c>
      <c r="B1740" t="s">
        <v>84</v>
      </c>
      <c r="C1740" t="s">
        <v>171</v>
      </c>
      <c r="D1740" t="s">
        <v>4885</v>
      </c>
      <c r="E1740">
        <v>57</v>
      </c>
      <c r="F1740">
        <v>15</v>
      </c>
      <c r="G1740">
        <v>41</v>
      </c>
      <c r="H1740">
        <v>1</v>
      </c>
      <c r="I1740">
        <v>0</v>
      </c>
      <c r="J1740">
        <v>29</v>
      </c>
      <c r="K1740">
        <v>0</v>
      </c>
      <c r="L1740">
        <v>0</v>
      </c>
      <c r="M1740">
        <v>0</v>
      </c>
      <c r="N1740">
        <v>0</v>
      </c>
    </row>
    <row r="1741" spans="1:14" x14ac:dyDescent="0.2">
      <c r="A1741" t="s">
        <v>6619</v>
      </c>
      <c r="B1741" t="s">
        <v>84</v>
      </c>
      <c r="C1741" t="s">
        <v>172</v>
      </c>
      <c r="D1741" t="s">
        <v>4885</v>
      </c>
      <c r="E1741">
        <v>156</v>
      </c>
      <c r="F1741">
        <v>22</v>
      </c>
      <c r="G1741">
        <v>128</v>
      </c>
      <c r="H1741">
        <v>4</v>
      </c>
      <c r="I1741">
        <v>2</v>
      </c>
      <c r="J1741">
        <v>83</v>
      </c>
      <c r="K1741">
        <v>0</v>
      </c>
      <c r="L1741">
        <v>0</v>
      </c>
      <c r="M1741">
        <v>0</v>
      </c>
      <c r="N1741">
        <v>0</v>
      </c>
    </row>
    <row r="1742" spans="1:14" x14ac:dyDescent="0.2">
      <c r="A1742" t="s">
        <v>6620</v>
      </c>
      <c r="B1742" t="s">
        <v>84</v>
      </c>
      <c r="C1742" t="s">
        <v>173</v>
      </c>
      <c r="D1742" t="s">
        <v>4885</v>
      </c>
      <c r="E1742">
        <v>530</v>
      </c>
      <c r="F1742">
        <v>123</v>
      </c>
      <c r="G1742">
        <v>402</v>
      </c>
      <c r="H1742">
        <v>5</v>
      </c>
      <c r="I1742">
        <v>0</v>
      </c>
      <c r="J1742">
        <v>293</v>
      </c>
      <c r="K1742">
        <v>0</v>
      </c>
      <c r="L1742">
        <v>0</v>
      </c>
      <c r="M1742">
        <v>0</v>
      </c>
      <c r="N1742">
        <v>0</v>
      </c>
    </row>
    <row r="1743" spans="1:14" x14ac:dyDescent="0.2">
      <c r="A1743" t="s">
        <v>6621</v>
      </c>
      <c r="B1743" t="s">
        <v>84</v>
      </c>
      <c r="C1743" t="s">
        <v>174</v>
      </c>
      <c r="D1743" t="s">
        <v>4885</v>
      </c>
      <c r="E1743">
        <v>439</v>
      </c>
      <c r="F1743">
        <v>72</v>
      </c>
      <c r="G1743">
        <v>356</v>
      </c>
      <c r="H1743">
        <v>5</v>
      </c>
      <c r="I1743">
        <v>6</v>
      </c>
      <c r="J1743">
        <v>278</v>
      </c>
      <c r="K1743">
        <v>0</v>
      </c>
      <c r="L1743">
        <v>0</v>
      </c>
      <c r="M1743">
        <v>0</v>
      </c>
      <c r="N1743">
        <v>0</v>
      </c>
    </row>
    <row r="1744" spans="1:14" x14ac:dyDescent="0.2">
      <c r="A1744" t="s">
        <v>6622</v>
      </c>
      <c r="B1744" t="s">
        <v>84</v>
      </c>
      <c r="C1744" t="s">
        <v>175</v>
      </c>
      <c r="D1744" t="s">
        <v>4885</v>
      </c>
      <c r="E1744">
        <v>86</v>
      </c>
      <c r="F1744">
        <v>10</v>
      </c>
      <c r="G1744">
        <v>71</v>
      </c>
      <c r="H1744">
        <v>3</v>
      </c>
      <c r="I1744">
        <v>2</v>
      </c>
      <c r="J1744">
        <v>66</v>
      </c>
      <c r="K1744">
        <v>0</v>
      </c>
      <c r="L1744">
        <v>0</v>
      </c>
      <c r="M1744">
        <v>0</v>
      </c>
      <c r="N1744">
        <v>0</v>
      </c>
    </row>
    <row r="1745" spans="1:14" x14ac:dyDescent="0.2">
      <c r="A1745" t="s">
        <v>6623</v>
      </c>
      <c r="B1745" t="s">
        <v>84</v>
      </c>
      <c r="C1745" t="s">
        <v>176</v>
      </c>
      <c r="D1745" t="s">
        <v>4885</v>
      </c>
      <c r="E1745">
        <v>312</v>
      </c>
      <c r="F1745">
        <v>38</v>
      </c>
      <c r="G1745">
        <v>269</v>
      </c>
      <c r="H1745">
        <v>5</v>
      </c>
      <c r="I1745">
        <v>0</v>
      </c>
      <c r="J1745">
        <v>244</v>
      </c>
      <c r="K1745">
        <v>0</v>
      </c>
      <c r="L1745">
        <v>0</v>
      </c>
      <c r="M1745">
        <v>0</v>
      </c>
      <c r="N1745">
        <v>0</v>
      </c>
    </row>
    <row r="1746" spans="1:14" x14ac:dyDescent="0.2">
      <c r="A1746" t="s">
        <v>6624</v>
      </c>
      <c r="B1746" t="s">
        <v>84</v>
      </c>
      <c r="C1746" t="s">
        <v>177</v>
      </c>
      <c r="D1746" t="s">
        <v>4885</v>
      </c>
      <c r="E1746">
        <v>188</v>
      </c>
      <c r="F1746">
        <v>22</v>
      </c>
      <c r="G1746">
        <v>161</v>
      </c>
      <c r="H1746">
        <v>4</v>
      </c>
      <c r="I1746">
        <v>1</v>
      </c>
      <c r="J1746">
        <v>127</v>
      </c>
      <c r="K1746">
        <v>0</v>
      </c>
      <c r="L1746">
        <v>0</v>
      </c>
      <c r="M1746">
        <v>0</v>
      </c>
      <c r="N1746">
        <v>0</v>
      </c>
    </row>
    <row r="1747" spans="1:14" x14ac:dyDescent="0.2">
      <c r="A1747" t="s">
        <v>6625</v>
      </c>
      <c r="B1747" t="s">
        <v>84</v>
      </c>
      <c r="C1747" t="s">
        <v>178</v>
      </c>
      <c r="D1747" t="s">
        <v>4885</v>
      </c>
      <c r="E1747">
        <v>348</v>
      </c>
      <c r="F1747">
        <v>17</v>
      </c>
      <c r="G1747">
        <v>329</v>
      </c>
      <c r="H1747">
        <v>1</v>
      </c>
      <c r="I1747">
        <v>1</v>
      </c>
      <c r="J1747">
        <v>166</v>
      </c>
      <c r="K1747">
        <v>0</v>
      </c>
      <c r="L1747">
        <v>0</v>
      </c>
      <c r="M1747">
        <v>0</v>
      </c>
      <c r="N1747">
        <v>0</v>
      </c>
    </row>
    <row r="1748" spans="1:14" x14ac:dyDescent="0.2">
      <c r="A1748" t="s">
        <v>6626</v>
      </c>
      <c r="B1748" t="s">
        <v>84</v>
      </c>
      <c r="C1748" t="s">
        <v>179</v>
      </c>
      <c r="D1748" t="s">
        <v>4885</v>
      </c>
      <c r="E1748">
        <v>167</v>
      </c>
      <c r="F1748">
        <v>25</v>
      </c>
      <c r="G1748">
        <v>138</v>
      </c>
      <c r="H1748">
        <v>3</v>
      </c>
      <c r="I1748">
        <v>1</v>
      </c>
      <c r="J1748">
        <v>89</v>
      </c>
      <c r="K1748">
        <v>0</v>
      </c>
      <c r="L1748">
        <v>0</v>
      </c>
      <c r="M1748">
        <v>0</v>
      </c>
      <c r="N1748">
        <v>0</v>
      </c>
    </row>
    <row r="1749" spans="1:14" x14ac:dyDescent="0.2">
      <c r="A1749" t="s">
        <v>6627</v>
      </c>
      <c r="B1749" t="s">
        <v>84</v>
      </c>
      <c r="C1749" t="s">
        <v>180</v>
      </c>
      <c r="D1749" t="s">
        <v>4885</v>
      </c>
      <c r="E1749">
        <v>79</v>
      </c>
      <c r="F1749">
        <v>26</v>
      </c>
      <c r="G1749">
        <v>52</v>
      </c>
      <c r="H1749">
        <v>1</v>
      </c>
      <c r="I1749">
        <v>0</v>
      </c>
      <c r="J1749">
        <v>66</v>
      </c>
      <c r="K1749">
        <v>0</v>
      </c>
      <c r="L1749">
        <v>0</v>
      </c>
      <c r="M1749">
        <v>0</v>
      </c>
      <c r="N1749">
        <v>0</v>
      </c>
    </row>
    <row r="1750" spans="1:14" x14ac:dyDescent="0.2">
      <c r="A1750" t="s">
        <v>6628</v>
      </c>
      <c r="B1750" t="s">
        <v>84</v>
      </c>
      <c r="C1750" t="s">
        <v>181</v>
      </c>
      <c r="D1750" t="s">
        <v>4885</v>
      </c>
      <c r="E1750">
        <v>237</v>
      </c>
      <c r="F1750">
        <v>55</v>
      </c>
      <c r="G1750">
        <v>170</v>
      </c>
      <c r="H1750">
        <v>9</v>
      </c>
      <c r="I1750">
        <v>3</v>
      </c>
      <c r="J1750">
        <v>130</v>
      </c>
      <c r="K1750">
        <v>0</v>
      </c>
      <c r="L1750">
        <v>0</v>
      </c>
      <c r="M1750">
        <v>0</v>
      </c>
      <c r="N1750">
        <v>0</v>
      </c>
    </row>
    <row r="1751" spans="1:14" x14ac:dyDescent="0.2">
      <c r="A1751" t="s">
        <v>6629</v>
      </c>
      <c r="B1751" t="s">
        <v>84</v>
      </c>
      <c r="C1751" t="s">
        <v>182</v>
      </c>
      <c r="D1751" t="s">
        <v>4885</v>
      </c>
      <c r="E1751">
        <v>113</v>
      </c>
      <c r="F1751">
        <v>17</v>
      </c>
      <c r="G1751">
        <v>95</v>
      </c>
      <c r="H1751">
        <v>1</v>
      </c>
      <c r="I1751">
        <v>0</v>
      </c>
      <c r="J1751">
        <v>88</v>
      </c>
      <c r="K1751">
        <v>0</v>
      </c>
      <c r="L1751">
        <v>0</v>
      </c>
      <c r="M1751">
        <v>0</v>
      </c>
      <c r="N1751">
        <v>0</v>
      </c>
    </row>
    <row r="1752" spans="1:14" x14ac:dyDescent="0.2">
      <c r="A1752" t="s">
        <v>6630</v>
      </c>
      <c r="B1752" t="s">
        <v>84</v>
      </c>
      <c r="C1752" t="s">
        <v>183</v>
      </c>
      <c r="D1752" t="s">
        <v>4885</v>
      </c>
      <c r="E1752">
        <v>140</v>
      </c>
      <c r="F1752">
        <v>22</v>
      </c>
      <c r="G1752">
        <v>114</v>
      </c>
      <c r="H1752">
        <v>4</v>
      </c>
      <c r="I1752">
        <v>0</v>
      </c>
      <c r="J1752">
        <v>100</v>
      </c>
      <c r="K1752">
        <v>0</v>
      </c>
      <c r="L1752">
        <v>0</v>
      </c>
      <c r="M1752">
        <v>0</v>
      </c>
      <c r="N1752">
        <v>0</v>
      </c>
    </row>
    <row r="1753" spans="1:14" x14ac:dyDescent="0.2">
      <c r="A1753" t="s">
        <v>6631</v>
      </c>
      <c r="B1753" t="s">
        <v>84</v>
      </c>
      <c r="C1753" t="s">
        <v>184</v>
      </c>
      <c r="D1753" t="s">
        <v>4885</v>
      </c>
      <c r="E1753">
        <v>48</v>
      </c>
      <c r="F1753">
        <v>11</v>
      </c>
      <c r="G1753">
        <v>35</v>
      </c>
      <c r="H1753">
        <v>1</v>
      </c>
      <c r="I1753">
        <v>1</v>
      </c>
      <c r="J1753">
        <v>29</v>
      </c>
      <c r="K1753">
        <v>0</v>
      </c>
      <c r="L1753">
        <v>0</v>
      </c>
      <c r="M1753">
        <v>0</v>
      </c>
      <c r="N1753">
        <v>0</v>
      </c>
    </row>
    <row r="1754" spans="1:14" x14ac:dyDescent="0.2">
      <c r="A1754" t="s">
        <v>6632</v>
      </c>
      <c r="B1754" t="s">
        <v>84</v>
      </c>
      <c r="C1754" t="s">
        <v>185</v>
      </c>
      <c r="D1754" t="s">
        <v>4885</v>
      </c>
      <c r="E1754">
        <v>150</v>
      </c>
      <c r="F1754">
        <v>21</v>
      </c>
      <c r="G1754">
        <v>123</v>
      </c>
      <c r="H1754">
        <v>5</v>
      </c>
      <c r="I1754">
        <v>1</v>
      </c>
      <c r="J1754">
        <v>88</v>
      </c>
      <c r="K1754">
        <v>0</v>
      </c>
      <c r="L1754">
        <v>0</v>
      </c>
      <c r="M1754">
        <v>0</v>
      </c>
      <c r="N1754">
        <v>0</v>
      </c>
    </row>
    <row r="1755" spans="1:14" x14ac:dyDescent="0.2">
      <c r="A1755" t="s">
        <v>6633</v>
      </c>
      <c r="B1755" t="s">
        <v>84</v>
      </c>
      <c r="C1755" t="s">
        <v>186</v>
      </c>
      <c r="D1755" t="s">
        <v>4885</v>
      </c>
      <c r="E1755">
        <v>107</v>
      </c>
      <c r="F1755">
        <v>24</v>
      </c>
      <c r="G1755">
        <v>81</v>
      </c>
      <c r="H1755">
        <v>2</v>
      </c>
      <c r="I1755">
        <v>0</v>
      </c>
      <c r="J1755">
        <v>59</v>
      </c>
      <c r="K1755">
        <v>0</v>
      </c>
      <c r="L1755">
        <v>0</v>
      </c>
      <c r="M1755">
        <v>0</v>
      </c>
      <c r="N1755">
        <v>0</v>
      </c>
    </row>
    <row r="1756" spans="1:14" x14ac:dyDescent="0.2">
      <c r="A1756" t="s">
        <v>6634</v>
      </c>
      <c r="B1756" t="s">
        <v>84</v>
      </c>
      <c r="C1756" t="s">
        <v>187</v>
      </c>
      <c r="D1756" t="s">
        <v>4885</v>
      </c>
      <c r="E1756">
        <v>100</v>
      </c>
      <c r="F1756">
        <v>13</v>
      </c>
      <c r="G1756">
        <v>85</v>
      </c>
      <c r="H1756">
        <v>1</v>
      </c>
      <c r="I1756">
        <v>1</v>
      </c>
      <c r="J1756">
        <v>49</v>
      </c>
      <c r="K1756">
        <v>0</v>
      </c>
      <c r="L1756">
        <v>0</v>
      </c>
      <c r="M1756">
        <v>0</v>
      </c>
      <c r="N1756">
        <v>0</v>
      </c>
    </row>
    <row r="1757" spans="1:14" x14ac:dyDescent="0.2">
      <c r="A1757" t="s">
        <v>6635</v>
      </c>
      <c r="B1757" t="s">
        <v>84</v>
      </c>
      <c r="C1757" t="s">
        <v>188</v>
      </c>
      <c r="D1757" t="s">
        <v>4885</v>
      </c>
      <c r="E1757">
        <v>324</v>
      </c>
      <c r="F1757">
        <v>50</v>
      </c>
      <c r="G1757">
        <v>273</v>
      </c>
      <c r="H1757">
        <v>1</v>
      </c>
      <c r="I1757">
        <v>0</v>
      </c>
      <c r="J1757">
        <v>186</v>
      </c>
      <c r="K1757">
        <v>0</v>
      </c>
      <c r="L1757">
        <v>0</v>
      </c>
      <c r="M1757">
        <v>0</v>
      </c>
      <c r="N1757">
        <v>0</v>
      </c>
    </row>
    <row r="1758" spans="1:14" x14ac:dyDescent="0.2">
      <c r="A1758" t="s">
        <v>6636</v>
      </c>
      <c r="B1758" t="s">
        <v>84</v>
      </c>
      <c r="C1758" t="s">
        <v>189</v>
      </c>
      <c r="D1758" t="s">
        <v>4885</v>
      </c>
      <c r="E1758">
        <v>47</v>
      </c>
      <c r="F1758">
        <v>1</v>
      </c>
      <c r="G1758">
        <v>46</v>
      </c>
      <c r="H1758">
        <v>0</v>
      </c>
      <c r="I1758">
        <v>0</v>
      </c>
      <c r="J1758">
        <v>36</v>
      </c>
      <c r="K1758">
        <v>0</v>
      </c>
      <c r="L1758">
        <v>0</v>
      </c>
      <c r="M1758">
        <v>0</v>
      </c>
      <c r="N1758">
        <v>0</v>
      </c>
    </row>
    <row r="1759" spans="1:14" x14ac:dyDescent="0.2">
      <c r="A1759" t="s">
        <v>6637</v>
      </c>
      <c r="B1759" t="s">
        <v>84</v>
      </c>
      <c r="C1759" t="s">
        <v>190</v>
      </c>
      <c r="D1759" t="s">
        <v>4885</v>
      </c>
      <c r="E1759">
        <v>63</v>
      </c>
      <c r="F1759">
        <v>9</v>
      </c>
      <c r="G1759">
        <v>54</v>
      </c>
      <c r="H1759">
        <v>0</v>
      </c>
      <c r="I1759">
        <v>0</v>
      </c>
      <c r="J1759">
        <v>46</v>
      </c>
      <c r="K1759">
        <v>0</v>
      </c>
      <c r="L1759">
        <v>0</v>
      </c>
      <c r="M1759">
        <v>0</v>
      </c>
      <c r="N1759">
        <v>0</v>
      </c>
    </row>
    <row r="1760" spans="1:14" x14ac:dyDescent="0.2">
      <c r="A1760" t="s">
        <v>6638</v>
      </c>
      <c r="B1760" t="s">
        <v>84</v>
      </c>
      <c r="C1760" t="s">
        <v>191</v>
      </c>
      <c r="D1760" t="s">
        <v>4885</v>
      </c>
      <c r="E1760">
        <v>169</v>
      </c>
      <c r="F1760">
        <v>27</v>
      </c>
      <c r="G1760">
        <v>141</v>
      </c>
      <c r="H1760">
        <v>0</v>
      </c>
      <c r="I1760">
        <v>1</v>
      </c>
      <c r="J1760">
        <v>119</v>
      </c>
      <c r="K1760">
        <v>0</v>
      </c>
      <c r="L1760">
        <v>0</v>
      </c>
      <c r="M1760">
        <v>0</v>
      </c>
      <c r="N1760">
        <v>0</v>
      </c>
    </row>
    <row r="1761" spans="1:14" x14ac:dyDescent="0.2">
      <c r="A1761" t="s">
        <v>6639</v>
      </c>
      <c r="B1761" t="s">
        <v>84</v>
      </c>
      <c r="C1761" t="s">
        <v>192</v>
      </c>
      <c r="D1761" t="s">
        <v>4885</v>
      </c>
      <c r="E1761">
        <v>86</v>
      </c>
      <c r="F1761">
        <v>15</v>
      </c>
      <c r="G1761">
        <v>71</v>
      </c>
      <c r="H1761">
        <v>0</v>
      </c>
      <c r="I1761">
        <v>0</v>
      </c>
      <c r="J1761">
        <v>86</v>
      </c>
      <c r="K1761">
        <v>0</v>
      </c>
      <c r="L1761">
        <v>0</v>
      </c>
      <c r="M1761">
        <v>0</v>
      </c>
      <c r="N1761">
        <v>0</v>
      </c>
    </row>
    <row r="1762" spans="1:14" x14ac:dyDescent="0.2">
      <c r="A1762" t="s">
        <v>6640</v>
      </c>
      <c r="B1762" t="s">
        <v>84</v>
      </c>
      <c r="C1762" t="s">
        <v>193</v>
      </c>
      <c r="D1762" t="s">
        <v>4885</v>
      </c>
      <c r="E1762">
        <v>76</v>
      </c>
      <c r="F1762">
        <v>21</v>
      </c>
      <c r="G1762">
        <v>55</v>
      </c>
      <c r="H1762">
        <v>0</v>
      </c>
      <c r="I1762">
        <v>0</v>
      </c>
      <c r="J1762">
        <v>68</v>
      </c>
      <c r="K1762">
        <v>0</v>
      </c>
      <c r="L1762">
        <v>0</v>
      </c>
      <c r="M1762">
        <v>0</v>
      </c>
      <c r="N1762">
        <v>0</v>
      </c>
    </row>
    <row r="1763" spans="1:14" x14ac:dyDescent="0.2">
      <c r="A1763" t="s">
        <v>6641</v>
      </c>
      <c r="B1763" t="s">
        <v>84</v>
      </c>
      <c r="C1763" t="s">
        <v>194</v>
      </c>
      <c r="D1763" t="s">
        <v>4885</v>
      </c>
      <c r="E1763">
        <v>221</v>
      </c>
      <c r="F1763">
        <v>40</v>
      </c>
      <c r="G1763">
        <v>180</v>
      </c>
      <c r="H1763">
        <v>1</v>
      </c>
      <c r="I1763">
        <v>0</v>
      </c>
      <c r="J1763">
        <v>189</v>
      </c>
      <c r="K1763">
        <v>0</v>
      </c>
      <c r="L1763">
        <v>0</v>
      </c>
      <c r="M1763">
        <v>0</v>
      </c>
      <c r="N1763">
        <v>0</v>
      </c>
    </row>
    <row r="1764" spans="1:14" x14ac:dyDescent="0.2">
      <c r="A1764" t="s">
        <v>6642</v>
      </c>
      <c r="B1764" t="s">
        <v>84</v>
      </c>
      <c r="C1764" t="s">
        <v>195</v>
      </c>
      <c r="D1764" t="s">
        <v>4885</v>
      </c>
      <c r="E1764">
        <v>104</v>
      </c>
      <c r="F1764">
        <v>19</v>
      </c>
      <c r="G1764">
        <v>84</v>
      </c>
      <c r="H1764">
        <v>1</v>
      </c>
      <c r="I1764">
        <v>0</v>
      </c>
      <c r="J1764">
        <v>79</v>
      </c>
      <c r="K1764">
        <v>0</v>
      </c>
      <c r="L1764">
        <v>0</v>
      </c>
      <c r="M1764">
        <v>0</v>
      </c>
      <c r="N1764">
        <v>0</v>
      </c>
    </row>
    <row r="1765" spans="1:14" x14ac:dyDescent="0.2">
      <c r="A1765" t="s">
        <v>6643</v>
      </c>
      <c r="B1765" t="s">
        <v>84</v>
      </c>
      <c r="C1765" t="s">
        <v>273</v>
      </c>
      <c r="D1765" t="s">
        <v>4885</v>
      </c>
      <c r="E1765">
        <v>2</v>
      </c>
      <c r="F1765">
        <v>1</v>
      </c>
      <c r="G1765">
        <v>1</v>
      </c>
      <c r="H1765">
        <v>0</v>
      </c>
      <c r="I1765">
        <v>0</v>
      </c>
      <c r="J1765">
        <v>4</v>
      </c>
      <c r="K1765">
        <v>0</v>
      </c>
      <c r="L1765">
        <v>0</v>
      </c>
      <c r="M1765">
        <v>0</v>
      </c>
      <c r="N1765">
        <v>0</v>
      </c>
    </row>
    <row r="1766" spans="1:14" x14ac:dyDescent="0.2">
      <c r="A1766" t="s">
        <v>6644</v>
      </c>
      <c r="B1766" t="s">
        <v>84</v>
      </c>
      <c r="C1766" t="s">
        <v>196</v>
      </c>
      <c r="D1766" t="s">
        <v>4885</v>
      </c>
      <c r="E1766">
        <v>106</v>
      </c>
      <c r="F1766">
        <v>10</v>
      </c>
      <c r="G1766">
        <v>95</v>
      </c>
      <c r="H1766">
        <v>1</v>
      </c>
      <c r="I1766">
        <v>0</v>
      </c>
      <c r="J1766">
        <v>44</v>
      </c>
      <c r="K1766">
        <v>0</v>
      </c>
      <c r="L1766">
        <v>0</v>
      </c>
      <c r="M1766">
        <v>0</v>
      </c>
      <c r="N1766">
        <v>0</v>
      </c>
    </row>
    <row r="1767" spans="1:14" x14ac:dyDescent="0.2">
      <c r="A1767" t="s">
        <v>6645</v>
      </c>
      <c r="B1767" t="s">
        <v>84</v>
      </c>
      <c r="C1767" t="s">
        <v>197</v>
      </c>
      <c r="D1767" t="s">
        <v>4885</v>
      </c>
      <c r="E1767">
        <v>353</v>
      </c>
      <c r="F1767">
        <v>49</v>
      </c>
      <c r="G1767">
        <v>299</v>
      </c>
      <c r="H1767">
        <v>4</v>
      </c>
      <c r="I1767">
        <v>1</v>
      </c>
      <c r="J1767">
        <v>228</v>
      </c>
      <c r="K1767">
        <v>0</v>
      </c>
      <c r="L1767">
        <v>0</v>
      </c>
      <c r="M1767">
        <v>0</v>
      </c>
      <c r="N1767">
        <v>0</v>
      </c>
    </row>
    <row r="1768" spans="1:14" x14ac:dyDescent="0.2">
      <c r="A1768" t="s">
        <v>6646</v>
      </c>
      <c r="B1768" t="s">
        <v>84</v>
      </c>
      <c r="C1768" t="s">
        <v>198</v>
      </c>
      <c r="D1768" t="s">
        <v>4885</v>
      </c>
      <c r="E1768">
        <v>123</v>
      </c>
      <c r="F1768">
        <v>35</v>
      </c>
      <c r="G1768">
        <v>83</v>
      </c>
      <c r="H1768">
        <v>4</v>
      </c>
      <c r="I1768">
        <v>1</v>
      </c>
      <c r="J1768">
        <v>53</v>
      </c>
      <c r="K1768">
        <v>0</v>
      </c>
      <c r="L1768">
        <v>0</v>
      </c>
      <c r="M1768">
        <v>0</v>
      </c>
      <c r="N1768">
        <v>0</v>
      </c>
    </row>
    <row r="1769" spans="1:14" x14ac:dyDescent="0.2">
      <c r="A1769" t="s">
        <v>6647</v>
      </c>
      <c r="B1769" t="s">
        <v>84</v>
      </c>
      <c r="C1769" t="s">
        <v>199</v>
      </c>
      <c r="D1769" t="s">
        <v>4885</v>
      </c>
      <c r="E1769">
        <v>337</v>
      </c>
      <c r="F1769">
        <v>50</v>
      </c>
      <c r="G1769">
        <v>284</v>
      </c>
      <c r="H1769">
        <v>2</v>
      </c>
      <c r="I1769">
        <v>1</v>
      </c>
      <c r="J1769">
        <v>201</v>
      </c>
      <c r="K1769">
        <v>0</v>
      </c>
      <c r="L1769">
        <v>0</v>
      </c>
      <c r="M1769">
        <v>0</v>
      </c>
      <c r="N1769">
        <v>0</v>
      </c>
    </row>
    <row r="1770" spans="1:14" x14ac:dyDescent="0.2">
      <c r="A1770" t="s">
        <v>6648</v>
      </c>
      <c r="B1770" t="s">
        <v>84</v>
      </c>
      <c r="C1770" t="s">
        <v>200</v>
      </c>
      <c r="D1770" t="s">
        <v>4885</v>
      </c>
      <c r="E1770">
        <v>107</v>
      </c>
      <c r="F1770">
        <v>17</v>
      </c>
      <c r="G1770">
        <v>89</v>
      </c>
      <c r="H1770">
        <v>1</v>
      </c>
      <c r="I1770">
        <v>0</v>
      </c>
      <c r="J1770">
        <v>85</v>
      </c>
      <c r="K1770">
        <v>0</v>
      </c>
      <c r="L1770">
        <v>0</v>
      </c>
      <c r="M1770">
        <v>0</v>
      </c>
      <c r="N1770">
        <v>0</v>
      </c>
    </row>
    <row r="1771" spans="1:14" x14ac:dyDescent="0.2">
      <c r="A1771" t="s">
        <v>6649</v>
      </c>
      <c r="B1771" t="s">
        <v>84</v>
      </c>
      <c r="C1771" t="s">
        <v>201</v>
      </c>
      <c r="D1771" t="s">
        <v>4885</v>
      </c>
      <c r="E1771">
        <v>76</v>
      </c>
      <c r="F1771">
        <v>10</v>
      </c>
      <c r="G1771">
        <v>65</v>
      </c>
      <c r="H1771">
        <v>1</v>
      </c>
      <c r="I1771">
        <v>0</v>
      </c>
      <c r="J1771">
        <v>73</v>
      </c>
      <c r="K1771">
        <v>0</v>
      </c>
      <c r="L1771">
        <v>0</v>
      </c>
      <c r="M1771">
        <v>0</v>
      </c>
      <c r="N1771">
        <v>0</v>
      </c>
    </row>
    <row r="1772" spans="1:14" x14ac:dyDescent="0.2">
      <c r="A1772" t="s">
        <v>6650</v>
      </c>
      <c r="B1772" t="s">
        <v>84</v>
      </c>
      <c r="C1772" t="s">
        <v>202</v>
      </c>
      <c r="D1772" t="s">
        <v>4885</v>
      </c>
      <c r="E1772">
        <v>68</v>
      </c>
      <c r="F1772">
        <v>13</v>
      </c>
      <c r="G1772">
        <v>55</v>
      </c>
      <c r="H1772">
        <v>0</v>
      </c>
      <c r="I1772">
        <v>0</v>
      </c>
      <c r="J1772">
        <v>56</v>
      </c>
      <c r="K1772">
        <v>0</v>
      </c>
      <c r="L1772">
        <v>0</v>
      </c>
      <c r="M1772">
        <v>0</v>
      </c>
      <c r="N1772">
        <v>0</v>
      </c>
    </row>
    <row r="1773" spans="1:14" x14ac:dyDescent="0.2">
      <c r="A1773" t="s">
        <v>6651</v>
      </c>
      <c r="B1773" t="s">
        <v>84</v>
      </c>
      <c r="C1773" t="s">
        <v>203</v>
      </c>
      <c r="D1773" t="s">
        <v>4885</v>
      </c>
      <c r="E1773">
        <v>58</v>
      </c>
      <c r="F1773">
        <v>9</v>
      </c>
      <c r="G1773">
        <v>48</v>
      </c>
      <c r="H1773">
        <v>0</v>
      </c>
      <c r="I1773">
        <v>1</v>
      </c>
      <c r="J1773">
        <v>56</v>
      </c>
      <c r="K1773">
        <v>0</v>
      </c>
      <c r="L1773">
        <v>0</v>
      </c>
      <c r="M1773">
        <v>0</v>
      </c>
      <c r="N1773">
        <v>0</v>
      </c>
    </row>
    <row r="1774" spans="1:14" x14ac:dyDescent="0.2">
      <c r="A1774" t="s">
        <v>6652</v>
      </c>
      <c r="B1774" t="s">
        <v>84</v>
      </c>
      <c r="C1774" t="s">
        <v>204</v>
      </c>
      <c r="D1774" t="s">
        <v>4885</v>
      </c>
      <c r="E1774">
        <v>141</v>
      </c>
      <c r="F1774">
        <v>22</v>
      </c>
      <c r="G1774">
        <v>114</v>
      </c>
      <c r="H1774">
        <v>4</v>
      </c>
      <c r="I1774">
        <v>1</v>
      </c>
      <c r="J1774">
        <v>61</v>
      </c>
      <c r="K1774">
        <v>0</v>
      </c>
      <c r="L1774">
        <v>0</v>
      </c>
      <c r="M1774">
        <v>0</v>
      </c>
      <c r="N1774">
        <v>0</v>
      </c>
    </row>
    <row r="1775" spans="1:14" x14ac:dyDescent="0.2">
      <c r="A1775" t="s">
        <v>6653</v>
      </c>
      <c r="B1775" t="s">
        <v>84</v>
      </c>
      <c r="C1775" t="s">
        <v>205</v>
      </c>
      <c r="D1775" t="s">
        <v>4885</v>
      </c>
      <c r="E1775">
        <v>80</v>
      </c>
      <c r="F1775">
        <v>17</v>
      </c>
      <c r="G1775">
        <v>63</v>
      </c>
      <c r="H1775">
        <v>0</v>
      </c>
      <c r="I1775">
        <v>0</v>
      </c>
      <c r="J1775">
        <v>43</v>
      </c>
      <c r="K1775">
        <v>0</v>
      </c>
      <c r="L1775">
        <v>0</v>
      </c>
      <c r="M1775">
        <v>0</v>
      </c>
      <c r="N1775">
        <v>0</v>
      </c>
    </row>
    <row r="1776" spans="1:14" x14ac:dyDescent="0.2">
      <c r="A1776" t="s">
        <v>6654</v>
      </c>
      <c r="B1776" t="s">
        <v>84</v>
      </c>
      <c r="C1776" t="s">
        <v>206</v>
      </c>
      <c r="D1776" t="s">
        <v>4885</v>
      </c>
      <c r="E1776">
        <v>98</v>
      </c>
      <c r="F1776">
        <v>31</v>
      </c>
      <c r="G1776">
        <v>66</v>
      </c>
      <c r="H1776">
        <v>1</v>
      </c>
      <c r="I1776">
        <v>0</v>
      </c>
      <c r="J1776">
        <v>98</v>
      </c>
      <c r="K1776">
        <v>0</v>
      </c>
      <c r="L1776">
        <v>0</v>
      </c>
      <c r="M1776">
        <v>0</v>
      </c>
      <c r="N1776">
        <v>0</v>
      </c>
    </row>
    <row r="1777" spans="1:14" x14ac:dyDescent="0.2">
      <c r="A1777" t="s">
        <v>6655</v>
      </c>
      <c r="B1777" t="s">
        <v>84</v>
      </c>
      <c r="C1777" t="s">
        <v>207</v>
      </c>
      <c r="D1777" t="s">
        <v>4885</v>
      </c>
      <c r="E1777">
        <v>105</v>
      </c>
      <c r="F1777">
        <v>28</v>
      </c>
      <c r="G1777">
        <v>75</v>
      </c>
      <c r="H1777">
        <v>2</v>
      </c>
      <c r="I1777">
        <v>0</v>
      </c>
      <c r="J1777">
        <v>83</v>
      </c>
      <c r="K1777">
        <v>0</v>
      </c>
      <c r="L1777">
        <v>0</v>
      </c>
      <c r="M1777">
        <v>0</v>
      </c>
      <c r="N1777">
        <v>0</v>
      </c>
    </row>
    <row r="1778" spans="1:14" x14ac:dyDescent="0.2">
      <c r="A1778" t="s">
        <v>6656</v>
      </c>
      <c r="B1778" t="s">
        <v>84</v>
      </c>
      <c r="C1778" t="s">
        <v>208</v>
      </c>
      <c r="D1778" t="s">
        <v>4885</v>
      </c>
      <c r="E1778">
        <v>106</v>
      </c>
      <c r="F1778">
        <v>13</v>
      </c>
      <c r="G1778">
        <v>85</v>
      </c>
      <c r="H1778">
        <v>4</v>
      </c>
      <c r="I1778">
        <v>4</v>
      </c>
      <c r="J1778">
        <v>80</v>
      </c>
      <c r="K1778">
        <v>0</v>
      </c>
      <c r="L1778">
        <v>0</v>
      </c>
      <c r="M1778">
        <v>0</v>
      </c>
      <c r="N1778">
        <v>0</v>
      </c>
    </row>
    <row r="1779" spans="1:14" x14ac:dyDescent="0.2">
      <c r="A1779" t="s">
        <v>6657</v>
      </c>
      <c r="B1779" t="s">
        <v>84</v>
      </c>
      <c r="C1779" t="s">
        <v>209</v>
      </c>
      <c r="D1779" t="s">
        <v>4885</v>
      </c>
      <c r="E1779">
        <v>9</v>
      </c>
      <c r="F1779">
        <v>1</v>
      </c>
      <c r="G1779">
        <v>8</v>
      </c>
      <c r="H1779">
        <v>0</v>
      </c>
      <c r="I1779">
        <v>0</v>
      </c>
      <c r="J1779">
        <v>11</v>
      </c>
      <c r="K1779">
        <v>0</v>
      </c>
      <c r="L1779">
        <v>0</v>
      </c>
      <c r="M1779">
        <v>0</v>
      </c>
      <c r="N1779">
        <v>0</v>
      </c>
    </row>
    <row r="1780" spans="1:14" x14ac:dyDescent="0.2">
      <c r="A1780" t="s">
        <v>6658</v>
      </c>
      <c r="B1780" t="s">
        <v>84</v>
      </c>
      <c r="C1780" t="s">
        <v>210</v>
      </c>
      <c r="D1780" t="s">
        <v>4885</v>
      </c>
      <c r="E1780">
        <v>121</v>
      </c>
      <c r="F1780">
        <v>27</v>
      </c>
      <c r="G1780">
        <v>92</v>
      </c>
      <c r="H1780">
        <v>1</v>
      </c>
      <c r="I1780">
        <v>1</v>
      </c>
      <c r="J1780">
        <v>72</v>
      </c>
      <c r="K1780">
        <v>0</v>
      </c>
      <c r="L1780">
        <v>0</v>
      </c>
      <c r="M1780">
        <v>0</v>
      </c>
      <c r="N1780">
        <v>0</v>
      </c>
    </row>
    <row r="1781" spans="1:14" x14ac:dyDescent="0.2">
      <c r="A1781" t="s">
        <v>6659</v>
      </c>
      <c r="B1781" t="s">
        <v>84</v>
      </c>
      <c r="C1781" t="s">
        <v>211</v>
      </c>
      <c r="D1781" t="s">
        <v>4885</v>
      </c>
      <c r="E1781">
        <v>84</v>
      </c>
      <c r="F1781">
        <v>4</v>
      </c>
      <c r="G1781">
        <v>78</v>
      </c>
      <c r="H1781">
        <v>2</v>
      </c>
      <c r="I1781">
        <v>0</v>
      </c>
      <c r="J1781">
        <v>73</v>
      </c>
      <c r="K1781">
        <v>0</v>
      </c>
      <c r="L1781">
        <v>0</v>
      </c>
      <c r="M1781">
        <v>0</v>
      </c>
      <c r="N1781">
        <v>0</v>
      </c>
    </row>
    <row r="1782" spans="1:14" x14ac:dyDescent="0.2">
      <c r="A1782" t="s">
        <v>6660</v>
      </c>
      <c r="B1782" t="s">
        <v>84</v>
      </c>
      <c r="C1782" t="s">
        <v>212</v>
      </c>
      <c r="D1782" t="s">
        <v>4885</v>
      </c>
      <c r="E1782">
        <v>63</v>
      </c>
      <c r="F1782">
        <v>15</v>
      </c>
      <c r="G1782">
        <v>46</v>
      </c>
      <c r="H1782">
        <v>2</v>
      </c>
      <c r="I1782">
        <v>0</v>
      </c>
      <c r="J1782">
        <v>55</v>
      </c>
      <c r="K1782">
        <v>0</v>
      </c>
      <c r="L1782">
        <v>0</v>
      </c>
      <c r="M1782">
        <v>0</v>
      </c>
      <c r="N1782">
        <v>0</v>
      </c>
    </row>
    <row r="1783" spans="1:14" x14ac:dyDescent="0.2">
      <c r="A1783" t="s">
        <v>6661</v>
      </c>
      <c r="B1783" t="s">
        <v>84</v>
      </c>
      <c r="C1783" t="s">
        <v>213</v>
      </c>
      <c r="D1783" t="s">
        <v>4885</v>
      </c>
      <c r="E1783">
        <v>191</v>
      </c>
      <c r="F1783">
        <v>28</v>
      </c>
      <c r="G1783">
        <v>161</v>
      </c>
      <c r="H1783">
        <v>2</v>
      </c>
      <c r="I1783">
        <v>0</v>
      </c>
      <c r="J1783">
        <v>121</v>
      </c>
      <c r="K1783">
        <v>0</v>
      </c>
      <c r="L1783">
        <v>0</v>
      </c>
      <c r="M1783">
        <v>0</v>
      </c>
      <c r="N1783">
        <v>0</v>
      </c>
    </row>
    <row r="1784" spans="1:14" x14ac:dyDescent="0.2">
      <c r="A1784" t="s">
        <v>6662</v>
      </c>
      <c r="B1784" t="s">
        <v>84</v>
      </c>
      <c r="C1784" t="s">
        <v>214</v>
      </c>
      <c r="D1784" t="s">
        <v>4885</v>
      </c>
      <c r="E1784">
        <v>115</v>
      </c>
      <c r="F1784">
        <v>20</v>
      </c>
      <c r="G1784">
        <v>94</v>
      </c>
      <c r="H1784">
        <v>1</v>
      </c>
      <c r="I1784">
        <v>0</v>
      </c>
      <c r="J1784">
        <v>74</v>
      </c>
      <c r="K1784">
        <v>0</v>
      </c>
      <c r="L1784">
        <v>0</v>
      </c>
      <c r="M1784">
        <v>0</v>
      </c>
      <c r="N1784">
        <v>0</v>
      </c>
    </row>
    <row r="1785" spans="1:14" x14ac:dyDescent="0.2">
      <c r="A1785" t="s">
        <v>6663</v>
      </c>
      <c r="B1785" t="s">
        <v>84</v>
      </c>
      <c r="C1785" t="s">
        <v>215</v>
      </c>
      <c r="D1785" t="s">
        <v>4885</v>
      </c>
      <c r="E1785">
        <v>77</v>
      </c>
      <c r="F1785">
        <v>20</v>
      </c>
      <c r="G1785">
        <v>56</v>
      </c>
      <c r="H1785">
        <v>0</v>
      </c>
      <c r="I1785">
        <v>1</v>
      </c>
      <c r="J1785">
        <v>26</v>
      </c>
      <c r="K1785">
        <v>0</v>
      </c>
      <c r="L1785">
        <v>0</v>
      </c>
      <c r="M1785">
        <v>0</v>
      </c>
      <c r="N1785">
        <v>0</v>
      </c>
    </row>
    <row r="1786" spans="1:14" x14ac:dyDescent="0.2">
      <c r="A1786" t="s">
        <v>6664</v>
      </c>
      <c r="B1786" t="s">
        <v>84</v>
      </c>
      <c r="C1786" t="s">
        <v>216</v>
      </c>
      <c r="D1786" t="s">
        <v>4885</v>
      </c>
      <c r="E1786">
        <v>86</v>
      </c>
      <c r="F1786">
        <v>12</v>
      </c>
      <c r="G1786">
        <v>74</v>
      </c>
      <c r="H1786">
        <v>0</v>
      </c>
      <c r="I1786">
        <v>0</v>
      </c>
      <c r="J1786">
        <v>81</v>
      </c>
      <c r="K1786">
        <v>0</v>
      </c>
      <c r="L1786">
        <v>0</v>
      </c>
      <c r="M1786">
        <v>0</v>
      </c>
      <c r="N1786">
        <v>0</v>
      </c>
    </row>
    <row r="1787" spans="1:14" x14ac:dyDescent="0.2">
      <c r="A1787" t="s">
        <v>6665</v>
      </c>
      <c r="B1787" t="s">
        <v>84</v>
      </c>
      <c r="C1787" t="s">
        <v>217</v>
      </c>
      <c r="D1787" t="s">
        <v>4885</v>
      </c>
      <c r="E1787">
        <v>198</v>
      </c>
      <c r="F1787">
        <v>41</v>
      </c>
      <c r="G1787">
        <v>156</v>
      </c>
      <c r="H1787">
        <v>1</v>
      </c>
      <c r="I1787">
        <v>0</v>
      </c>
      <c r="J1787">
        <v>134</v>
      </c>
      <c r="K1787">
        <v>0</v>
      </c>
      <c r="L1787">
        <v>0</v>
      </c>
      <c r="M1787">
        <v>0</v>
      </c>
      <c r="N1787">
        <v>0</v>
      </c>
    </row>
    <row r="1788" spans="1:14" x14ac:dyDescent="0.2">
      <c r="A1788" t="s">
        <v>6666</v>
      </c>
      <c r="B1788" t="s">
        <v>84</v>
      </c>
      <c r="C1788" t="s">
        <v>218</v>
      </c>
      <c r="D1788" t="s">
        <v>4885</v>
      </c>
      <c r="E1788">
        <v>136</v>
      </c>
      <c r="F1788">
        <v>27</v>
      </c>
      <c r="G1788">
        <v>109</v>
      </c>
      <c r="H1788">
        <v>0</v>
      </c>
      <c r="I1788">
        <v>0</v>
      </c>
      <c r="J1788">
        <v>92</v>
      </c>
      <c r="K1788">
        <v>0</v>
      </c>
      <c r="L1788">
        <v>0</v>
      </c>
      <c r="M1788">
        <v>0</v>
      </c>
      <c r="N1788">
        <v>0</v>
      </c>
    </row>
    <row r="1789" spans="1:14" x14ac:dyDescent="0.2">
      <c r="A1789" t="s">
        <v>6667</v>
      </c>
      <c r="B1789" t="s">
        <v>84</v>
      </c>
      <c r="C1789" t="s">
        <v>219</v>
      </c>
      <c r="D1789" t="s">
        <v>4885</v>
      </c>
      <c r="E1789">
        <v>59</v>
      </c>
      <c r="F1789">
        <v>14</v>
      </c>
      <c r="G1789">
        <v>44</v>
      </c>
      <c r="H1789">
        <v>1</v>
      </c>
      <c r="I1789">
        <v>0</v>
      </c>
      <c r="J1789">
        <v>26</v>
      </c>
      <c r="K1789">
        <v>0</v>
      </c>
      <c r="L1789">
        <v>0</v>
      </c>
      <c r="M1789">
        <v>0</v>
      </c>
      <c r="N1789">
        <v>0</v>
      </c>
    </row>
    <row r="1790" spans="1:14" x14ac:dyDescent="0.2">
      <c r="A1790" t="s">
        <v>6668</v>
      </c>
      <c r="B1790" t="s">
        <v>84</v>
      </c>
      <c r="C1790" t="s">
        <v>220</v>
      </c>
      <c r="D1790" t="s">
        <v>4885</v>
      </c>
      <c r="E1790">
        <v>100</v>
      </c>
      <c r="F1790">
        <v>26</v>
      </c>
      <c r="G1790">
        <v>72</v>
      </c>
      <c r="H1790">
        <v>1</v>
      </c>
      <c r="I1790">
        <v>1</v>
      </c>
      <c r="J1790">
        <v>63</v>
      </c>
      <c r="K1790">
        <v>0</v>
      </c>
      <c r="L1790">
        <v>0</v>
      </c>
      <c r="M1790">
        <v>0</v>
      </c>
      <c r="N1790">
        <v>0</v>
      </c>
    </row>
    <row r="1791" spans="1:14" x14ac:dyDescent="0.2">
      <c r="A1791" t="s">
        <v>6669</v>
      </c>
      <c r="B1791" t="s">
        <v>84</v>
      </c>
      <c r="C1791" t="s">
        <v>221</v>
      </c>
      <c r="D1791" t="s">
        <v>4885</v>
      </c>
      <c r="E1791">
        <v>67</v>
      </c>
      <c r="F1791">
        <v>12</v>
      </c>
      <c r="G1791">
        <v>55</v>
      </c>
      <c r="H1791">
        <v>0</v>
      </c>
      <c r="I1791">
        <v>0</v>
      </c>
      <c r="J1791">
        <v>80</v>
      </c>
      <c r="K1791">
        <v>0</v>
      </c>
      <c r="L1791">
        <v>0</v>
      </c>
      <c r="M1791">
        <v>0</v>
      </c>
      <c r="N1791">
        <v>0</v>
      </c>
    </row>
    <row r="1792" spans="1:14" x14ac:dyDescent="0.2">
      <c r="A1792" t="s">
        <v>6670</v>
      </c>
      <c r="B1792" t="s">
        <v>84</v>
      </c>
      <c r="C1792" t="s">
        <v>222</v>
      </c>
      <c r="D1792" t="s">
        <v>4885</v>
      </c>
      <c r="E1792">
        <v>188</v>
      </c>
      <c r="F1792">
        <v>20</v>
      </c>
      <c r="G1792">
        <v>160</v>
      </c>
      <c r="H1792">
        <v>7</v>
      </c>
      <c r="I1792">
        <v>1</v>
      </c>
      <c r="J1792">
        <v>87</v>
      </c>
      <c r="K1792">
        <v>0</v>
      </c>
      <c r="L1792">
        <v>0</v>
      </c>
      <c r="M1792">
        <v>0</v>
      </c>
      <c r="N1792">
        <v>0</v>
      </c>
    </row>
    <row r="1793" spans="1:14" x14ac:dyDescent="0.2">
      <c r="A1793" t="s">
        <v>6671</v>
      </c>
      <c r="B1793" t="s">
        <v>84</v>
      </c>
      <c r="C1793" t="s">
        <v>223</v>
      </c>
      <c r="D1793" t="s">
        <v>4885</v>
      </c>
      <c r="E1793">
        <v>56</v>
      </c>
      <c r="F1793">
        <v>10</v>
      </c>
      <c r="G1793">
        <v>46</v>
      </c>
      <c r="H1793">
        <v>0</v>
      </c>
      <c r="I1793">
        <v>0</v>
      </c>
      <c r="J1793">
        <v>28</v>
      </c>
      <c r="K1793">
        <v>0</v>
      </c>
      <c r="L1793">
        <v>0</v>
      </c>
      <c r="M1793">
        <v>0</v>
      </c>
      <c r="N1793">
        <v>0</v>
      </c>
    </row>
    <row r="1794" spans="1:14" x14ac:dyDescent="0.2">
      <c r="A1794" t="s">
        <v>6672</v>
      </c>
      <c r="B1794" t="s">
        <v>84</v>
      </c>
      <c r="C1794" t="s">
        <v>224</v>
      </c>
      <c r="D1794" t="s">
        <v>4885</v>
      </c>
      <c r="E1794">
        <v>325</v>
      </c>
      <c r="F1794">
        <v>53</v>
      </c>
      <c r="G1794">
        <v>271</v>
      </c>
      <c r="H1794">
        <v>0</v>
      </c>
      <c r="I1794">
        <v>1</v>
      </c>
      <c r="J1794">
        <v>210</v>
      </c>
      <c r="K1794">
        <v>0</v>
      </c>
      <c r="L1794">
        <v>0</v>
      </c>
      <c r="M1794">
        <v>0</v>
      </c>
      <c r="N1794">
        <v>0</v>
      </c>
    </row>
    <row r="1795" spans="1:14" x14ac:dyDescent="0.2">
      <c r="A1795" t="s">
        <v>6673</v>
      </c>
      <c r="B1795" t="s">
        <v>84</v>
      </c>
      <c r="C1795" t="s">
        <v>225</v>
      </c>
      <c r="D1795" t="s">
        <v>4885</v>
      </c>
      <c r="E1795">
        <v>172</v>
      </c>
      <c r="F1795">
        <v>46</v>
      </c>
      <c r="G1795">
        <v>124</v>
      </c>
      <c r="H1795">
        <v>1</v>
      </c>
      <c r="I1795">
        <v>1</v>
      </c>
      <c r="J1795">
        <v>97</v>
      </c>
      <c r="K1795">
        <v>0</v>
      </c>
      <c r="L1795">
        <v>0</v>
      </c>
      <c r="M1795">
        <v>0</v>
      </c>
      <c r="N1795">
        <v>0</v>
      </c>
    </row>
    <row r="1796" spans="1:14" x14ac:dyDescent="0.2">
      <c r="A1796" t="s">
        <v>6674</v>
      </c>
      <c r="B1796" t="s">
        <v>84</v>
      </c>
      <c r="C1796" t="s">
        <v>226</v>
      </c>
      <c r="D1796" t="s">
        <v>4885</v>
      </c>
      <c r="E1796">
        <v>101</v>
      </c>
      <c r="F1796">
        <v>19</v>
      </c>
      <c r="G1796">
        <v>81</v>
      </c>
      <c r="H1796">
        <v>1</v>
      </c>
      <c r="I1796">
        <v>0</v>
      </c>
      <c r="J1796">
        <v>41</v>
      </c>
      <c r="K1796">
        <v>0</v>
      </c>
      <c r="L1796">
        <v>0</v>
      </c>
      <c r="M1796">
        <v>0</v>
      </c>
      <c r="N1796">
        <v>0</v>
      </c>
    </row>
    <row r="1797" spans="1:14" x14ac:dyDescent="0.2">
      <c r="A1797" t="s">
        <v>6675</v>
      </c>
      <c r="B1797" t="s">
        <v>84</v>
      </c>
      <c r="C1797" t="s">
        <v>227</v>
      </c>
      <c r="D1797" t="s">
        <v>4885</v>
      </c>
      <c r="E1797">
        <v>66</v>
      </c>
      <c r="F1797">
        <v>8</v>
      </c>
      <c r="G1797">
        <v>58</v>
      </c>
      <c r="H1797">
        <v>0</v>
      </c>
      <c r="I1797">
        <v>0</v>
      </c>
      <c r="J1797">
        <v>48</v>
      </c>
      <c r="K1797">
        <v>0</v>
      </c>
      <c r="L1797">
        <v>0</v>
      </c>
      <c r="M1797">
        <v>0</v>
      </c>
      <c r="N1797">
        <v>0</v>
      </c>
    </row>
    <row r="1798" spans="1:14" x14ac:dyDescent="0.2">
      <c r="A1798" t="s">
        <v>6676</v>
      </c>
      <c r="B1798" t="s">
        <v>84</v>
      </c>
      <c r="C1798" t="s">
        <v>228</v>
      </c>
      <c r="D1798" t="s">
        <v>4885</v>
      </c>
      <c r="E1798">
        <v>277</v>
      </c>
      <c r="F1798">
        <v>58</v>
      </c>
      <c r="G1798">
        <v>213</v>
      </c>
      <c r="H1798">
        <v>4</v>
      </c>
      <c r="I1798">
        <v>2</v>
      </c>
      <c r="J1798">
        <v>180</v>
      </c>
      <c r="K1798">
        <v>0</v>
      </c>
      <c r="L1798">
        <v>0</v>
      </c>
      <c r="M1798">
        <v>0</v>
      </c>
      <c r="N1798">
        <v>0</v>
      </c>
    </row>
    <row r="1799" spans="1:14" x14ac:dyDescent="0.2">
      <c r="A1799" t="s">
        <v>6677</v>
      </c>
      <c r="B1799" t="s">
        <v>84</v>
      </c>
      <c r="C1799" t="s">
        <v>229</v>
      </c>
      <c r="D1799" t="s">
        <v>4885</v>
      </c>
      <c r="E1799">
        <v>70</v>
      </c>
      <c r="F1799">
        <v>16</v>
      </c>
      <c r="G1799">
        <v>53</v>
      </c>
      <c r="H1799">
        <v>0</v>
      </c>
      <c r="I1799">
        <v>1</v>
      </c>
      <c r="J1799">
        <v>47</v>
      </c>
      <c r="K1799">
        <v>0</v>
      </c>
      <c r="L1799">
        <v>0</v>
      </c>
      <c r="M1799">
        <v>0</v>
      </c>
      <c r="N1799">
        <v>0</v>
      </c>
    </row>
    <row r="1800" spans="1:14" x14ac:dyDescent="0.2">
      <c r="A1800" t="s">
        <v>6678</v>
      </c>
      <c r="B1800" t="s">
        <v>84</v>
      </c>
      <c r="C1800" t="s">
        <v>230</v>
      </c>
      <c r="D1800" t="s">
        <v>4885</v>
      </c>
      <c r="E1800">
        <v>774</v>
      </c>
      <c r="F1800">
        <v>188</v>
      </c>
      <c r="G1800">
        <v>580</v>
      </c>
      <c r="H1800">
        <v>6</v>
      </c>
      <c r="I1800">
        <v>0</v>
      </c>
      <c r="J1800">
        <v>496</v>
      </c>
      <c r="K1800">
        <v>0</v>
      </c>
      <c r="L1800">
        <v>0</v>
      </c>
      <c r="M1800">
        <v>0</v>
      </c>
      <c r="N1800">
        <v>0</v>
      </c>
    </row>
    <row r="1801" spans="1:14" x14ac:dyDescent="0.2">
      <c r="A1801" t="s">
        <v>6679</v>
      </c>
      <c r="B1801" t="s">
        <v>84</v>
      </c>
      <c r="C1801" t="s">
        <v>231</v>
      </c>
      <c r="D1801" t="s">
        <v>4885</v>
      </c>
      <c r="E1801">
        <v>147</v>
      </c>
      <c r="F1801">
        <v>19</v>
      </c>
      <c r="G1801">
        <v>126</v>
      </c>
      <c r="H1801">
        <v>2</v>
      </c>
      <c r="I1801">
        <v>0</v>
      </c>
      <c r="J1801">
        <v>60</v>
      </c>
      <c r="K1801">
        <v>0</v>
      </c>
      <c r="L1801">
        <v>0</v>
      </c>
      <c r="M1801">
        <v>0</v>
      </c>
      <c r="N1801">
        <v>0</v>
      </c>
    </row>
    <row r="1802" spans="1:14" x14ac:dyDescent="0.2">
      <c r="A1802" t="s">
        <v>6680</v>
      </c>
      <c r="B1802" t="s">
        <v>84</v>
      </c>
      <c r="C1802" t="s">
        <v>232</v>
      </c>
      <c r="D1802" t="s">
        <v>4885</v>
      </c>
      <c r="E1802">
        <v>113</v>
      </c>
      <c r="F1802">
        <v>12</v>
      </c>
      <c r="G1802">
        <v>100</v>
      </c>
      <c r="H1802">
        <v>1</v>
      </c>
      <c r="I1802">
        <v>0</v>
      </c>
      <c r="J1802">
        <v>83</v>
      </c>
      <c r="K1802">
        <v>0</v>
      </c>
      <c r="L1802">
        <v>0</v>
      </c>
      <c r="M1802">
        <v>0</v>
      </c>
      <c r="N1802">
        <v>0</v>
      </c>
    </row>
    <row r="1803" spans="1:14" x14ac:dyDescent="0.2">
      <c r="A1803" t="s">
        <v>6681</v>
      </c>
      <c r="B1803" t="s">
        <v>84</v>
      </c>
      <c r="C1803" t="s">
        <v>233</v>
      </c>
      <c r="D1803" t="s">
        <v>4885</v>
      </c>
      <c r="E1803">
        <v>132</v>
      </c>
      <c r="F1803">
        <v>18</v>
      </c>
      <c r="G1803">
        <v>111</v>
      </c>
      <c r="H1803">
        <v>2</v>
      </c>
      <c r="I1803">
        <v>1</v>
      </c>
      <c r="J1803">
        <v>83</v>
      </c>
      <c r="K1803">
        <v>0</v>
      </c>
      <c r="L1803">
        <v>0</v>
      </c>
      <c r="M1803">
        <v>0</v>
      </c>
      <c r="N1803">
        <v>0</v>
      </c>
    </row>
    <row r="1804" spans="1:14" x14ac:dyDescent="0.2">
      <c r="A1804" t="s">
        <v>6682</v>
      </c>
      <c r="B1804" t="s">
        <v>84</v>
      </c>
      <c r="C1804" t="s">
        <v>234</v>
      </c>
      <c r="D1804" t="s">
        <v>4885</v>
      </c>
      <c r="E1804">
        <v>64</v>
      </c>
      <c r="F1804">
        <v>8</v>
      </c>
      <c r="G1804">
        <v>56</v>
      </c>
      <c r="H1804">
        <v>0</v>
      </c>
      <c r="I1804">
        <v>0</v>
      </c>
      <c r="J1804">
        <v>44</v>
      </c>
      <c r="K1804">
        <v>0</v>
      </c>
      <c r="L1804">
        <v>0</v>
      </c>
      <c r="M1804">
        <v>0</v>
      </c>
      <c r="N1804">
        <v>0</v>
      </c>
    </row>
    <row r="1805" spans="1:14" x14ac:dyDescent="0.2">
      <c r="A1805" t="s">
        <v>6683</v>
      </c>
      <c r="B1805" t="s">
        <v>84</v>
      </c>
      <c r="C1805" t="s">
        <v>235</v>
      </c>
      <c r="D1805" t="s">
        <v>4885</v>
      </c>
      <c r="E1805">
        <v>85</v>
      </c>
      <c r="F1805">
        <v>16</v>
      </c>
      <c r="G1805">
        <v>66</v>
      </c>
      <c r="H1805">
        <v>2</v>
      </c>
      <c r="I1805">
        <v>1</v>
      </c>
      <c r="J1805">
        <v>41</v>
      </c>
      <c r="K1805">
        <v>0</v>
      </c>
      <c r="L1805">
        <v>0</v>
      </c>
      <c r="M1805">
        <v>0</v>
      </c>
      <c r="N1805">
        <v>0</v>
      </c>
    </row>
    <row r="1806" spans="1:14" x14ac:dyDescent="0.2">
      <c r="A1806" t="s">
        <v>6684</v>
      </c>
      <c r="B1806" t="s">
        <v>84</v>
      </c>
      <c r="C1806" t="s">
        <v>236</v>
      </c>
      <c r="D1806" t="s">
        <v>4885</v>
      </c>
      <c r="E1806">
        <v>37</v>
      </c>
      <c r="F1806">
        <v>12</v>
      </c>
      <c r="G1806">
        <v>25</v>
      </c>
      <c r="H1806">
        <v>0</v>
      </c>
      <c r="I1806">
        <v>0</v>
      </c>
      <c r="J1806">
        <v>42</v>
      </c>
      <c r="K1806">
        <v>0</v>
      </c>
      <c r="L1806">
        <v>0</v>
      </c>
      <c r="M1806">
        <v>0</v>
      </c>
      <c r="N1806">
        <v>0</v>
      </c>
    </row>
    <row r="1807" spans="1:14" x14ac:dyDescent="0.2">
      <c r="A1807" t="s">
        <v>6685</v>
      </c>
      <c r="B1807" t="s">
        <v>84</v>
      </c>
      <c r="C1807" t="s">
        <v>237</v>
      </c>
      <c r="D1807" t="s">
        <v>4885</v>
      </c>
      <c r="E1807">
        <v>97</v>
      </c>
      <c r="F1807">
        <v>16</v>
      </c>
      <c r="G1807">
        <v>80</v>
      </c>
      <c r="H1807">
        <v>1</v>
      </c>
      <c r="I1807">
        <v>0</v>
      </c>
      <c r="J1807">
        <v>43</v>
      </c>
      <c r="K1807">
        <v>0</v>
      </c>
      <c r="L1807">
        <v>0</v>
      </c>
      <c r="M1807">
        <v>0</v>
      </c>
      <c r="N1807">
        <v>0</v>
      </c>
    </row>
    <row r="1808" spans="1:14" x14ac:dyDescent="0.2">
      <c r="A1808" t="s">
        <v>6686</v>
      </c>
      <c r="B1808" t="s">
        <v>84</v>
      </c>
      <c r="C1808" t="s">
        <v>238</v>
      </c>
      <c r="D1808" t="s">
        <v>4885</v>
      </c>
      <c r="E1808">
        <v>126</v>
      </c>
      <c r="F1808">
        <v>31</v>
      </c>
      <c r="G1808">
        <v>94</v>
      </c>
      <c r="H1808">
        <v>1</v>
      </c>
      <c r="I1808">
        <v>0</v>
      </c>
      <c r="J1808">
        <v>97</v>
      </c>
      <c r="K1808">
        <v>0</v>
      </c>
      <c r="L1808">
        <v>0</v>
      </c>
      <c r="M1808">
        <v>0</v>
      </c>
      <c r="N1808">
        <v>0</v>
      </c>
    </row>
    <row r="1809" spans="1:14" x14ac:dyDescent="0.2">
      <c r="A1809" t="s">
        <v>6687</v>
      </c>
      <c r="B1809" t="s">
        <v>84</v>
      </c>
      <c r="C1809" t="s">
        <v>239</v>
      </c>
      <c r="D1809" t="s">
        <v>4885</v>
      </c>
      <c r="E1809">
        <v>127</v>
      </c>
      <c r="F1809">
        <v>16</v>
      </c>
      <c r="G1809">
        <v>111</v>
      </c>
      <c r="H1809">
        <v>0</v>
      </c>
      <c r="I1809">
        <v>0</v>
      </c>
      <c r="J1809">
        <v>113</v>
      </c>
      <c r="K1809">
        <v>0</v>
      </c>
      <c r="L1809">
        <v>0</v>
      </c>
      <c r="M1809">
        <v>0</v>
      </c>
      <c r="N1809">
        <v>0</v>
      </c>
    </row>
    <row r="1810" spans="1:14" x14ac:dyDescent="0.2">
      <c r="A1810" t="s">
        <v>6688</v>
      </c>
      <c r="B1810" t="s">
        <v>84</v>
      </c>
      <c r="C1810" t="s">
        <v>240</v>
      </c>
      <c r="D1810" t="s">
        <v>4885</v>
      </c>
      <c r="E1810">
        <v>76</v>
      </c>
      <c r="F1810">
        <v>8</v>
      </c>
      <c r="G1810">
        <v>67</v>
      </c>
      <c r="H1810">
        <v>1</v>
      </c>
      <c r="I1810">
        <v>0</v>
      </c>
      <c r="J1810">
        <v>31</v>
      </c>
      <c r="K1810">
        <v>0</v>
      </c>
      <c r="L1810">
        <v>0</v>
      </c>
      <c r="M1810">
        <v>0</v>
      </c>
      <c r="N1810">
        <v>0</v>
      </c>
    </row>
    <row r="1811" spans="1:14" x14ac:dyDescent="0.2">
      <c r="A1811" t="s">
        <v>6689</v>
      </c>
      <c r="B1811" t="s">
        <v>84</v>
      </c>
      <c r="C1811" t="s">
        <v>241</v>
      </c>
      <c r="D1811" t="s">
        <v>4885</v>
      </c>
      <c r="E1811">
        <v>119</v>
      </c>
      <c r="F1811">
        <v>16</v>
      </c>
      <c r="G1811">
        <v>102</v>
      </c>
      <c r="H1811">
        <v>1</v>
      </c>
      <c r="I1811">
        <v>0</v>
      </c>
      <c r="J1811">
        <v>82</v>
      </c>
      <c r="K1811">
        <v>0</v>
      </c>
      <c r="L1811">
        <v>0</v>
      </c>
      <c r="M1811">
        <v>0</v>
      </c>
      <c r="N1811">
        <v>0</v>
      </c>
    </row>
    <row r="1812" spans="1:14" x14ac:dyDescent="0.2">
      <c r="A1812" t="s">
        <v>6690</v>
      </c>
      <c r="B1812" t="s">
        <v>84</v>
      </c>
      <c r="C1812" t="s">
        <v>242</v>
      </c>
      <c r="D1812" t="s">
        <v>4885</v>
      </c>
      <c r="E1812">
        <v>141</v>
      </c>
      <c r="F1812">
        <v>30</v>
      </c>
      <c r="G1812">
        <v>109</v>
      </c>
      <c r="H1812">
        <v>2</v>
      </c>
      <c r="I1812">
        <v>0</v>
      </c>
      <c r="J1812">
        <v>92</v>
      </c>
      <c r="K1812">
        <v>0</v>
      </c>
      <c r="L1812">
        <v>0</v>
      </c>
      <c r="M1812">
        <v>0</v>
      </c>
      <c r="N1812">
        <v>0</v>
      </c>
    </row>
    <row r="1813" spans="1:14" x14ac:dyDescent="0.2">
      <c r="A1813" t="s">
        <v>6691</v>
      </c>
      <c r="B1813" t="s">
        <v>84</v>
      </c>
      <c r="C1813" t="s">
        <v>243</v>
      </c>
      <c r="D1813" t="s">
        <v>4885</v>
      </c>
      <c r="E1813">
        <v>100</v>
      </c>
      <c r="F1813">
        <v>27</v>
      </c>
      <c r="G1813">
        <v>72</v>
      </c>
      <c r="H1813">
        <v>1</v>
      </c>
      <c r="I1813">
        <v>0</v>
      </c>
      <c r="J1813">
        <v>73</v>
      </c>
      <c r="K1813">
        <v>0</v>
      </c>
      <c r="L1813">
        <v>0</v>
      </c>
      <c r="M1813">
        <v>0</v>
      </c>
      <c r="N1813">
        <v>0</v>
      </c>
    </row>
    <row r="1814" spans="1:14" x14ac:dyDescent="0.2">
      <c r="A1814" t="s">
        <v>6692</v>
      </c>
      <c r="B1814" t="s">
        <v>84</v>
      </c>
      <c r="C1814" t="s">
        <v>244</v>
      </c>
      <c r="D1814" t="s">
        <v>4885</v>
      </c>
      <c r="E1814">
        <v>227</v>
      </c>
      <c r="F1814">
        <v>31</v>
      </c>
      <c r="G1814">
        <v>194</v>
      </c>
      <c r="H1814">
        <v>2</v>
      </c>
      <c r="I1814">
        <v>0</v>
      </c>
      <c r="J1814">
        <v>185</v>
      </c>
      <c r="K1814">
        <v>0</v>
      </c>
      <c r="L1814">
        <v>0</v>
      </c>
      <c r="M1814">
        <v>0</v>
      </c>
      <c r="N1814">
        <v>0</v>
      </c>
    </row>
    <row r="1815" spans="1:14" x14ac:dyDescent="0.2">
      <c r="A1815" t="s">
        <v>6693</v>
      </c>
      <c r="B1815" t="s">
        <v>84</v>
      </c>
      <c r="C1815" t="s">
        <v>245</v>
      </c>
      <c r="D1815" t="s">
        <v>4885</v>
      </c>
      <c r="E1815">
        <v>121</v>
      </c>
      <c r="F1815">
        <v>23</v>
      </c>
      <c r="G1815">
        <v>98</v>
      </c>
      <c r="H1815">
        <v>0</v>
      </c>
      <c r="I1815">
        <v>0</v>
      </c>
      <c r="J1815">
        <v>34</v>
      </c>
      <c r="K1815">
        <v>0</v>
      </c>
      <c r="L1815">
        <v>0</v>
      </c>
      <c r="M1815">
        <v>0</v>
      </c>
      <c r="N1815">
        <v>0</v>
      </c>
    </row>
    <row r="1816" spans="1:14" x14ac:dyDescent="0.2">
      <c r="A1816" t="s">
        <v>6694</v>
      </c>
      <c r="B1816" t="s">
        <v>84</v>
      </c>
      <c r="C1816" t="s">
        <v>246</v>
      </c>
      <c r="D1816" t="s">
        <v>4885</v>
      </c>
      <c r="E1816">
        <v>216</v>
      </c>
      <c r="F1816">
        <v>35</v>
      </c>
      <c r="G1816">
        <v>177</v>
      </c>
      <c r="H1816">
        <v>4</v>
      </c>
      <c r="I1816">
        <v>0</v>
      </c>
      <c r="J1816">
        <v>129</v>
      </c>
      <c r="K1816">
        <v>0</v>
      </c>
      <c r="L1816">
        <v>0</v>
      </c>
      <c r="M1816">
        <v>0</v>
      </c>
      <c r="N1816">
        <v>0</v>
      </c>
    </row>
    <row r="1817" spans="1:14" x14ac:dyDescent="0.2">
      <c r="A1817" t="s">
        <v>6695</v>
      </c>
      <c r="B1817" t="s">
        <v>84</v>
      </c>
      <c r="C1817" t="s">
        <v>247</v>
      </c>
      <c r="D1817" t="s">
        <v>4885</v>
      </c>
      <c r="E1817">
        <v>453</v>
      </c>
      <c r="F1817">
        <v>97</v>
      </c>
      <c r="G1817">
        <v>353</v>
      </c>
      <c r="H1817">
        <v>2</v>
      </c>
      <c r="I1817">
        <v>1</v>
      </c>
      <c r="J1817">
        <v>247</v>
      </c>
      <c r="K1817">
        <v>0</v>
      </c>
      <c r="L1817">
        <v>0</v>
      </c>
      <c r="M1817">
        <v>0</v>
      </c>
      <c r="N1817">
        <v>0</v>
      </c>
    </row>
    <row r="1818" spans="1:14" x14ac:dyDescent="0.2">
      <c r="A1818" t="s">
        <v>6696</v>
      </c>
      <c r="B1818" t="s">
        <v>84</v>
      </c>
      <c r="C1818" t="s">
        <v>248</v>
      </c>
      <c r="D1818" t="s">
        <v>4885</v>
      </c>
      <c r="E1818">
        <v>45</v>
      </c>
      <c r="F1818">
        <v>12</v>
      </c>
      <c r="G1818">
        <v>32</v>
      </c>
      <c r="H1818">
        <v>1</v>
      </c>
      <c r="I1818">
        <v>0</v>
      </c>
      <c r="J1818">
        <v>39</v>
      </c>
      <c r="K1818">
        <v>0</v>
      </c>
      <c r="L1818">
        <v>0</v>
      </c>
      <c r="M1818">
        <v>0</v>
      </c>
      <c r="N1818">
        <v>0</v>
      </c>
    </row>
    <row r="1819" spans="1:14" x14ac:dyDescent="0.2">
      <c r="A1819" t="s">
        <v>6697</v>
      </c>
      <c r="B1819" t="s">
        <v>84</v>
      </c>
      <c r="C1819" t="s">
        <v>249</v>
      </c>
      <c r="D1819" t="s">
        <v>4885</v>
      </c>
      <c r="E1819">
        <v>109</v>
      </c>
      <c r="F1819">
        <v>24</v>
      </c>
      <c r="G1819">
        <v>82</v>
      </c>
      <c r="H1819">
        <v>3</v>
      </c>
      <c r="I1819">
        <v>0</v>
      </c>
      <c r="J1819">
        <v>91</v>
      </c>
      <c r="K1819">
        <v>0</v>
      </c>
      <c r="L1819">
        <v>0</v>
      </c>
      <c r="M1819">
        <v>0</v>
      </c>
      <c r="N1819">
        <v>0</v>
      </c>
    </row>
    <row r="1820" spans="1:14" x14ac:dyDescent="0.2">
      <c r="A1820" t="s">
        <v>6698</v>
      </c>
      <c r="B1820" t="s">
        <v>84</v>
      </c>
      <c r="C1820" t="s">
        <v>250</v>
      </c>
      <c r="D1820" t="s">
        <v>4885</v>
      </c>
      <c r="E1820">
        <v>266</v>
      </c>
      <c r="F1820">
        <v>56</v>
      </c>
      <c r="G1820">
        <v>207</v>
      </c>
      <c r="H1820">
        <v>2</v>
      </c>
      <c r="I1820">
        <v>1</v>
      </c>
      <c r="J1820">
        <v>201</v>
      </c>
      <c r="K1820">
        <v>0</v>
      </c>
      <c r="L1820">
        <v>0</v>
      </c>
      <c r="M1820">
        <v>0</v>
      </c>
      <c r="N1820">
        <v>0</v>
      </c>
    </row>
    <row r="1821" spans="1:14" x14ac:dyDescent="0.2">
      <c r="A1821" t="s">
        <v>6699</v>
      </c>
      <c r="B1821" t="s">
        <v>84</v>
      </c>
      <c r="C1821" t="s">
        <v>251</v>
      </c>
      <c r="D1821" t="s">
        <v>4885</v>
      </c>
      <c r="E1821">
        <v>94</v>
      </c>
      <c r="F1821">
        <v>22</v>
      </c>
      <c r="G1821">
        <v>71</v>
      </c>
      <c r="H1821">
        <v>1</v>
      </c>
      <c r="I1821">
        <v>0</v>
      </c>
      <c r="J1821">
        <v>58</v>
      </c>
      <c r="K1821">
        <v>0</v>
      </c>
      <c r="L1821">
        <v>0</v>
      </c>
      <c r="M1821">
        <v>0</v>
      </c>
      <c r="N1821">
        <v>0</v>
      </c>
    </row>
    <row r="1822" spans="1:14" x14ac:dyDescent="0.2">
      <c r="A1822" t="s">
        <v>6700</v>
      </c>
      <c r="B1822" t="s">
        <v>84</v>
      </c>
      <c r="C1822" t="s">
        <v>252</v>
      </c>
      <c r="D1822" t="s">
        <v>4885</v>
      </c>
      <c r="E1822">
        <v>139</v>
      </c>
      <c r="F1822">
        <v>28</v>
      </c>
      <c r="G1822">
        <v>109</v>
      </c>
      <c r="H1822">
        <v>2</v>
      </c>
      <c r="I1822">
        <v>0</v>
      </c>
      <c r="J1822">
        <v>54</v>
      </c>
      <c r="K1822">
        <v>0</v>
      </c>
      <c r="L1822">
        <v>0</v>
      </c>
      <c r="M1822">
        <v>0</v>
      </c>
      <c r="N1822">
        <v>0</v>
      </c>
    </row>
    <row r="1823" spans="1:14" x14ac:dyDescent="0.2">
      <c r="A1823" t="s">
        <v>6701</v>
      </c>
      <c r="B1823" t="s">
        <v>84</v>
      </c>
      <c r="C1823" t="s">
        <v>253</v>
      </c>
      <c r="D1823" t="s">
        <v>4885</v>
      </c>
      <c r="E1823">
        <v>131</v>
      </c>
      <c r="F1823">
        <v>28</v>
      </c>
      <c r="G1823">
        <v>102</v>
      </c>
      <c r="H1823">
        <v>1</v>
      </c>
      <c r="I1823">
        <v>0</v>
      </c>
      <c r="J1823">
        <v>62</v>
      </c>
      <c r="K1823">
        <v>0</v>
      </c>
      <c r="L1823">
        <v>0</v>
      </c>
      <c r="M1823">
        <v>0</v>
      </c>
      <c r="N1823">
        <v>0</v>
      </c>
    </row>
    <row r="1824" spans="1:14" x14ac:dyDescent="0.2">
      <c r="A1824" t="s">
        <v>6702</v>
      </c>
      <c r="B1824" t="s">
        <v>84</v>
      </c>
      <c r="C1824" t="s">
        <v>254</v>
      </c>
      <c r="D1824" t="s">
        <v>4885</v>
      </c>
      <c r="E1824">
        <v>51</v>
      </c>
      <c r="F1824">
        <v>3</v>
      </c>
      <c r="G1824">
        <v>46</v>
      </c>
      <c r="H1824">
        <v>2</v>
      </c>
      <c r="I1824">
        <v>0</v>
      </c>
      <c r="J1824">
        <v>44</v>
      </c>
      <c r="K1824">
        <v>0</v>
      </c>
      <c r="L1824">
        <v>0</v>
      </c>
      <c r="M1824">
        <v>0</v>
      </c>
      <c r="N1824">
        <v>0</v>
      </c>
    </row>
    <row r="1825" spans="1:14" x14ac:dyDescent="0.2">
      <c r="A1825" t="s">
        <v>6703</v>
      </c>
      <c r="B1825" t="s">
        <v>84</v>
      </c>
      <c r="C1825" t="s">
        <v>255</v>
      </c>
      <c r="D1825" t="s">
        <v>4885</v>
      </c>
      <c r="E1825">
        <v>193</v>
      </c>
      <c r="F1825">
        <v>44</v>
      </c>
      <c r="G1825">
        <v>148</v>
      </c>
      <c r="H1825">
        <v>0</v>
      </c>
      <c r="I1825">
        <v>1</v>
      </c>
      <c r="J1825">
        <v>171</v>
      </c>
      <c r="K1825">
        <v>0</v>
      </c>
      <c r="L1825">
        <v>0</v>
      </c>
      <c r="M1825">
        <v>0</v>
      </c>
      <c r="N1825">
        <v>0</v>
      </c>
    </row>
    <row r="1826" spans="1:14" x14ac:dyDescent="0.2">
      <c r="A1826" t="s">
        <v>6704</v>
      </c>
      <c r="B1826" t="s">
        <v>84</v>
      </c>
      <c r="C1826" t="s">
        <v>256</v>
      </c>
      <c r="D1826" t="s">
        <v>4885</v>
      </c>
      <c r="E1826">
        <v>82</v>
      </c>
      <c r="F1826">
        <v>16</v>
      </c>
      <c r="G1826">
        <v>66</v>
      </c>
      <c r="H1826">
        <v>0</v>
      </c>
      <c r="I1826">
        <v>0</v>
      </c>
      <c r="J1826">
        <v>80</v>
      </c>
      <c r="K1826">
        <v>0</v>
      </c>
      <c r="L1826">
        <v>0</v>
      </c>
      <c r="M1826">
        <v>0</v>
      </c>
      <c r="N1826">
        <v>0</v>
      </c>
    </row>
    <row r="1827" spans="1:14" x14ac:dyDescent="0.2">
      <c r="A1827" t="s">
        <v>6705</v>
      </c>
      <c r="B1827" t="s">
        <v>84</v>
      </c>
      <c r="C1827" t="s">
        <v>105</v>
      </c>
      <c r="D1827" t="s">
        <v>4887</v>
      </c>
      <c r="E1827">
        <v>33</v>
      </c>
      <c r="F1827">
        <v>3</v>
      </c>
      <c r="G1827">
        <v>26</v>
      </c>
      <c r="H1827">
        <v>4</v>
      </c>
      <c r="I1827">
        <v>0</v>
      </c>
      <c r="J1827">
        <v>99</v>
      </c>
      <c r="K1827">
        <v>0</v>
      </c>
      <c r="L1827">
        <v>0</v>
      </c>
      <c r="M1827">
        <v>0</v>
      </c>
      <c r="N1827">
        <v>0</v>
      </c>
    </row>
    <row r="1828" spans="1:14" x14ac:dyDescent="0.2">
      <c r="A1828" t="s">
        <v>6706</v>
      </c>
      <c r="B1828" t="s">
        <v>84</v>
      </c>
      <c r="C1828" t="s">
        <v>106</v>
      </c>
      <c r="D1828" t="s">
        <v>4887</v>
      </c>
      <c r="E1828">
        <v>106</v>
      </c>
      <c r="F1828">
        <v>23</v>
      </c>
      <c r="G1828">
        <v>72</v>
      </c>
      <c r="H1828">
        <v>8</v>
      </c>
      <c r="I1828">
        <v>3</v>
      </c>
      <c r="J1828">
        <v>190</v>
      </c>
      <c r="K1828">
        <v>0</v>
      </c>
      <c r="L1828">
        <v>0</v>
      </c>
      <c r="M1828">
        <v>0</v>
      </c>
      <c r="N1828">
        <v>0</v>
      </c>
    </row>
    <row r="1829" spans="1:14" x14ac:dyDescent="0.2">
      <c r="A1829" t="s">
        <v>6707</v>
      </c>
      <c r="B1829" t="s">
        <v>84</v>
      </c>
      <c r="C1829" t="s">
        <v>107</v>
      </c>
      <c r="D1829" t="s">
        <v>4887</v>
      </c>
      <c r="E1829">
        <v>60</v>
      </c>
      <c r="F1829">
        <v>7</v>
      </c>
      <c r="G1829">
        <v>51</v>
      </c>
      <c r="H1829">
        <v>2</v>
      </c>
      <c r="I1829">
        <v>0</v>
      </c>
      <c r="J1829">
        <v>102</v>
      </c>
      <c r="K1829">
        <v>0</v>
      </c>
      <c r="L1829">
        <v>0</v>
      </c>
      <c r="M1829">
        <v>0</v>
      </c>
      <c r="N1829">
        <v>0</v>
      </c>
    </row>
    <row r="1830" spans="1:14" x14ac:dyDescent="0.2">
      <c r="A1830" t="s">
        <v>6708</v>
      </c>
      <c r="B1830" t="s">
        <v>84</v>
      </c>
      <c r="C1830" t="s">
        <v>108</v>
      </c>
      <c r="D1830" t="s">
        <v>4887</v>
      </c>
      <c r="E1830">
        <v>50</v>
      </c>
      <c r="F1830">
        <v>12</v>
      </c>
      <c r="G1830">
        <v>36</v>
      </c>
      <c r="H1830">
        <v>2</v>
      </c>
      <c r="I1830">
        <v>0</v>
      </c>
      <c r="J1830">
        <v>80</v>
      </c>
      <c r="K1830">
        <v>0</v>
      </c>
      <c r="L1830">
        <v>0</v>
      </c>
      <c r="M1830">
        <v>0</v>
      </c>
      <c r="N1830">
        <v>0</v>
      </c>
    </row>
    <row r="1831" spans="1:14" x14ac:dyDescent="0.2">
      <c r="A1831" t="s">
        <v>6709</v>
      </c>
      <c r="B1831" t="s">
        <v>84</v>
      </c>
      <c r="C1831" t="s">
        <v>109</v>
      </c>
      <c r="D1831" t="s">
        <v>4887</v>
      </c>
      <c r="E1831">
        <v>48</v>
      </c>
      <c r="F1831">
        <v>9</v>
      </c>
      <c r="G1831">
        <v>36</v>
      </c>
      <c r="H1831">
        <v>3</v>
      </c>
      <c r="I1831">
        <v>0</v>
      </c>
      <c r="J1831">
        <v>87</v>
      </c>
      <c r="K1831">
        <v>0</v>
      </c>
      <c r="L1831">
        <v>0</v>
      </c>
      <c r="M1831">
        <v>0</v>
      </c>
      <c r="N1831">
        <v>0</v>
      </c>
    </row>
    <row r="1832" spans="1:14" x14ac:dyDescent="0.2">
      <c r="A1832" t="s">
        <v>6710</v>
      </c>
      <c r="B1832" t="s">
        <v>84</v>
      </c>
      <c r="C1832" t="s">
        <v>110</v>
      </c>
      <c r="D1832" t="s">
        <v>4887</v>
      </c>
      <c r="E1832">
        <v>126</v>
      </c>
      <c r="F1832">
        <v>15</v>
      </c>
      <c r="G1832">
        <v>101</v>
      </c>
      <c r="H1832">
        <v>8</v>
      </c>
      <c r="I1832">
        <v>2</v>
      </c>
      <c r="J1832">
        <v>179</v>
      </c>
      <c r="K1832">
        <v>0</v>
      </c>
      <c r="L1832">
        <v>0</v>
      </c>
      <c r="M1832">
        <v>0</v>
      </c>
      <c r="N1832">
        <v>0</v>
      </c>
    </row>
    <row r="1833" spans="1:14" x14ac:dyDescent="0.2">
      <c r="A1833" t="s">
        <v>6711</v>
      </c>
      <c r="B1833" t="s">
        <v>84</v>
      </c>
      <c r="C1833" t="s">
        <v>111</v>
      </c>
      <c r="D1833" t="s">
        <v>4887</v>
      </c>
      <c r="E1833">
        <v>264</v>
      </c>
      <c r="F1833">
        <v>26</v>
      </c>
      <c r="G1833">
        <v>192</v>
      </c>
      <c r="H1833">
        <v>30</v>
      </c>
      <c r="I1833">
        <v>16</v>
      </c>
      <c r="J1833">
        <v>325</v>
      </c>
      <c r="K1833">
        <v>0</v>
      </c>
      <c r="L1833">
        <v>0</v>
      </c>
      <c r="M1833">
        <v>0</v>
      </c>
      <c r="N1833">
        <v>0</v>
      </c>
    </row>
    <row r="1834" spans="1:14" x14ac:dyDescent="0.2">
      <c r="A1834" t="s">
        <v>6712</v>
      </c>
      <c r="B1834" t="s">
        <v>84</v>
      </c>
      <c r="C1834" t="s">
        <v>112</v>
      </c>
      <c r="D1834" t="s">
        <v>4887</v>
      </c>
      <c r="E1834">
        <v>42</v>
      </c>
      <c r="F1834">
        <v>4</v>
      </c>
      <c r="G1834">
        <v>34</v>
      </c>
      <c r="H1834">
        <v>2</v>
      </c>
      <c r="I1834">
        <v>2</v>
      </c>
      <c r="J1834">
        <v>55</v>
      </c>
      <c r="K1834">
        <v>0</v>
      </c>
      <c r="L1834">
        <v>0</v>
      </c>
      <c r="M1834">
        <v>0</v>
      </c>
      <c r="N1834">
        <v>0</v>
      </c>
    </row>
    <row r="1835" spans="1:14" x14ac:dyDescent="0.2">
      <c r="A1835" t="s">
        <v>6713</v>
      </c>
      <c r="B1835" t="s">
        <v>84</v>
      </c>
      <c r="C1835" t="s">
        <v>113</v>
      </c>
      <c r="D1835" t="s">
        <v>4887</v>
      </c>
      <c r="E1835">
        <v>28</v>
      </c>
      <c r="F1835">
        <v>4</v>
      </c>
      <c r="G1835">
        <v>22</v>
      </c>
      <c r="H1835">
        <v>2</v>
      </c>
      <c r="I1835">
        <v>0</v>
      </c>
      <c r="J1835">
        <v>39</v>
      </c>
      <c r="K1835">
        <v>0</v>
      </c>
      <c r="L1835">
        <v>0</v>
      </c>
      <c r="M1835">
        <v>0</v>
      </c>
      <c r="N1835">
        <v>0</v>
      </c>
    </row>
    <row r="1836" spans="1:14" x14ac:dyDescent="0.2">
      <c r="A1836" t="s">
        <v>6714</v>
      </c>
      <c r="B1836" t="s">
        <v>84</v>
      </c>
      <c r="C1836" t="s">
        <v>114</v>
      </c>
      <c r="D1836" t="s">
        <v>4887</v>
      </c>
      <c r="E1836">
        <v>57</v>
      </c>
      <c r="F1836">
        <v>6</v>
      </c>
      <c r="G1836">
        <v>45</v>
      </c>
      <c r="H1836">
        <v>5</v>
      </c>
      <c r="I1836">
        <v>1</v>
      </c>
      <c r="J1836">
        <v>101</v>
      </c>
      <c r="K1836">
        <v>0</v>
      </c>
      <c r="L1836">
        <v>0</v>
      </c>
      <c r="M1836">
        <v>0</v>
      </c>
      <c r="N1836">
        <v>0</v>
      </c>
    </row>
    <row r="1837" spans="1:14" x14ac:dyDescent="0.2">
      <c r="A1837" t="s">
        <v>6715</v>
      </c>
      <c r="B1837" t="s">
        <v>84</v>
      </c>
      <c r="C1837" t="s">
        <v>115</v>
      </c>
      <c r="D1837" t="s">
        <v>4887</v>
      </c>
      <c r="E1837">
        <v>111</v>
      </c>
      <c r="F1837">
        <v>17</v>
      </c>
      <c r="G1837">
        <v>92</v>
      </c>
      <c r="H1837">
        <v>2</v>
      </c>
      <c r="I1837">
        <v>0</v>
      </c>
      <c r="J1837">
        <v>151</v>
      </c>
      <c r="K1837">
        <v>0</v>
      </c>
      <c r="L1837">
        <v>0</v>
      </c>
      <c r="M1837">
        <v>0</v>
      </c>
      <c r="N1837">
        <v>0</v>
      </c>
    </row>
    <row r="1838" spans="1:14" x14ac:dyDescent="0.2">
      <c r="A1838" t="s">
        <v>6716</v>
      </c>
      <c r="B1838" t="s">
        <v>84</v>
      </c>
      <c r="C1838" t="s">
        <v>116</v>
      </c>
      <c r="D1838" t="s">
        <v>4887</v>
      </c>
      <c r="E1838">
        <v>60</v>
      </c>
      <c r="F1838">
        <v>15</v>
      </c>
      <c r="G1838">
        <v>44</v>
      </c>
      <c r="H1838">
        <v>0</v>
      </c>
      <c r="I1838">
        <v>1</v>
      </c>
      <c r="J1838">
        <v>107</v>
      </c>
      <c r="K1838">
        <v>0</v>
      </c>
      <c r="L1838">
        <v>0</v>
      </c>
      <c r="M1838">
        <v>0</v>
      </c>
      <c r="N1838">
        <v>0</v>
      </c>
    </row>
    <row r="1839" spans="1:14" x14ac:dyDescent="0.2">
      <c r="A1839" t="s">
        <v>6717</v>
      </c>
      <c r="B1839" t="s">
        <v>84</v>
      </c>
      <c r="C1839" t="s">
        <v>117</v>
      </c>
      <c r="D1839" t="s">
        <v>4887</v>
      </c>
      <c r="E1839">
        <v>160</v>
      </c>
      <c r="F1839">
        <v>32</v>
      </c>
      <c r="G1839">
        <v>125</v>
      </c>
      <c r="H1839">
        <v>2</v>
      </c>
      <c r="I1839">
        <v>1</v>
      </c>
      <c r="J1839">
        <v>221</v>
      </c>
      <c r="K1839">
        <v>0</v>
      </c>
      <c r="L1839">
        <v>0</v>
      </c>
      <c r="M1839">
        <v>0</v>
      </c>
      <c r="N1839">
        <v>0</v>
      </c>
    </row>
    <row r="1840" spans="1:14" x14ac:dyDescent="0.2">
      <c r="A1840" t="s">
        <v>6718</v>
      </c>
      <c r="B1840" t="s">
        <v>84</v>
      </c>
      <c r="C1840" t="s">
        <v>118</v>
      </c>
      <c r="D1840" t="s">
        <v>4887</v>
      </c>
      <c r="E1840">
        <v>52</v>
      </c>
      <c r="F1840">
        <v>9</v>
      </c>
      <c r="G1840">
        <v>39</v>
      </c>
      <c r="H1840">
        <v>3</v>
      </c>
      <c r="I1840">
        <v>1</v>
      </c>
      <c r="J1840">
        <v>132</v>
      </c>
      <c r="K1840">
        <v>0</v>
      </c>
      <c r="L1840">
        <v>0</v>
      </c>
      <c r="M1840">
        <v>0</v>
      </c>
      <c r="N1840">
        <v>0</v>
      </c>
    </row>
    <row r="1841" spans="1:14" x14ac:dyDescent="0.2">
      <c r="A1841" t="s">
        <v>6719</v>
      </c>
      <c r="B1841" t="s">
        <v>84</v>
      </c>
      <c r="C1841" t="s">
        <v>119</v>
      </c>
      <c r="D1841" t="s">
        <v>4887</v>
      </c>
      <c r="E1841">
        <v>56</v>
      </c>
      <c r="F1841">
        <v>12</v>
      </c>
      <c r="G1841">
        <v>37</v>
      </c>
      <c r="H1841">
        <v>5</v>
      </c>
      <c r="I1841">
        <v>2</v>
      </c>
      <c r="J1841">
        <v>97</v>
      </c>
      <c r="K1841">
        <v>0</v>
      </c>
      <c r="L1841">
        <v>0</v>
      </c>
      <c r="M1841">
        <v>0</v>
      </c>
      <c r="N1841">
        <v>0</v>
      </c>
    </row>
    <row r="1842" spans="1:14" x14ac:dyDescent="0.2">
      <c r="A1842" t="s">
        <v>6720</v>
      </c>
      <c r="B1842" t="s">
        <v>84</v>
      </c>
      <c r="C1842" t="s">
        <v>120</v>
      </c>
      <c r="D1842" t="s">
        <v>4887</v>
      </c>
      <c r="E1842">
        <v>142</v>
      </c>
      <c r="F1842">
        <v>20</v>
      </c>
      <c r="G1842">
        <v>113</v>
      </c>
      <c r="H1842">
        <v>7</v>
      </c>
      <c r="I1842">
        <v>2</v>
      </c>
      <c r="J1842">
        <v>176</v>
      </c>
      <c r="K1842">
        <v>0</v>
      </c>
      <c r="L1842">
        <v>0</v>
      </c>
      <c r="M1842">
        <v>0</v>
      </c>
      <c r="N1842">
        <v>0</v>
      </c>
    </row>
    <row r="1843" spans="1:14" x14ac:dyDescent="0.2">
      <c r="A1843" t="s">
        <v>6721</v>
      </c>
      <c r="B1843" t="s">
        <v>84</v>
      </c>
      <c r="C1843" t="s">
        <v>121</v>
      </c>
      <c r="D1843" t="s">
        <v>4887</v>
      </c>
      <c r="E1843">
        <v>170</v>
      </c>
      <c r="F1843">
        <v>38</v>
      </c>
      <c r="G1843">
        <v>127</v>
      </c>
      <c r="H1843">
        <v>5</v>
      </c>
      <c r="I1843">
        <v>0</v>
      </c>
      <c r="J1843">
        <v>274</v>
      </c>
      <c r="K1843">
        <v>0</v>
      </c>
      <c r="L1843">
        <v>0</v>
      </c>
      <c r="M1843">
        <v>0</v>
      </c>
      <c r="N1843">
        <v>0</v>
      </c>
    </row>
    <row r="1844" spans="1:14" x14ac:dyDescent="0.2">
      <c r="A1844" t="s">
        <v>6722</v>
      </c>
      <c r="B1844" t="s">
        <v>84</v>
      </c>
      <c r="C1844" t="s">
        <v>122</v>
      </c>
      <c r="D1844" t="s">
        <v>4887</v>
      </c>
      <c r="E1844">
        <v>210</v>
      </c>
      <c r="F1844">
        <v>44</v>
      </c>
      <c r="G1844">
        <v>162</v>
      </c>
      <c r="H1844">
        <v>3</v>
      </c>
      <c r="I1844">
        <v>1</v>
      </c>
      <c r="J1844">
        <v>303</v>
      </c>
      <c r="K1844">
        <v>0</v>
      </c>
      <c r="L1844">
        <v>0</v>
      </c>
      <c r="M1844">
        <v>0</v>
      </c>
      <c r="N1844">
        <v>0</v>
      </c>
    </row>
    <row r="1845" spans="1:14" x14ac:dyDescent="0.2">
      <c r="A1845" t="s">
        <v>6723</v>
      </c>
      <c r="B1845" t="s">
        <v>84</v>
      </c>
      <c r="C1845" t="s">
        <v>123</v>
      </c>
      <c r="D1845" t="s">
        <v>4887</v>
      </c>
      <c r="E1845">
        <v>57</v>
      </c>
      <c r="F1845">
        <v>7</v>
      </c>
      <c r="G1845">
        <v>48</v>
      </c>
      <c r="H1845">
        <v>2</v>
      </c>
      <c r="I1845">
        <v>0</v>
      </c>
      <c r="J1845">
        <v>70</v>
      </c>
      <c r="K1845">
        <v>0</v>
      </c>
      <c r="L1845">
        <v>0</v>
      </c>
      <c r="M1845">
        <v>0</v>
      </c>
      <c r="N1845">
        <v>0</v>
      </c>
    </row>
    <row r="1846" spans="1:14" x14ac:dyDescent="0.2">
      <c r="A1846" t="s">
        <v>6724</v>
      </c>
      <c r="B1846" t="s">
        <v>84</v>
      </c>
      <c r="C1846" t="s">
        <v>124</v>
      </c>
      <c r="D1846" t="s">
        <v>4887</v>
      </c>
      <c r="E1846">
        <v>61</v>
      </c>
      <c r="F1846">
        <v>16</v>
      </c>
      <c r="G1846">
        <v>43</v>
      </c>
      <c r="H1846">
        <v>1</v>
      </c>
      <c r="I1846">
        <v>1</v>
      </c>
      <c r="J1846">
        <v>85</v>
      </c>
      <c r="K1846">
        <v>0</v>
      </c>
      <c r="L1846">
        <v>0</v>
      </c>
      <c r="M1846">
        <v>0</v>
      </c>
      <c r="N1846">
        <v>0</v>
      </c>
    </row>
    <row r="1847" spans="1:14" x14ac:dyDescent="0.2">
      <c r="A1847" t="s">
        <v>6725</v>
      </c>
      <c r="B1847" t="s">
        <v>84</v>
      </c>
      <c r="C1847" t="s">
        <v>125</v>
      </c>
      <c r="D1847" t="s">
        <v>4887</v>
      </c>
      <c r="E1847">
        <v>237</v>
      </c>
      <c r="F1847">
        <v>64</v>
      </c>
      <c r="G1847">
        <v>167</v>
      </c>
      <c r="H1847">
        <v>4</v>
      </c>
      <c r="I1847">
        <v>2</v>
      </c>
      <c r="J1847">
        <v>348</v>
      </c>
      <c r="K1847">
        <v>0</v>
      </c>
      <c r="L1847">
        <v>0</v>
      </c>
      <c r="M1847">
        <v>0</v>
      </c>
      <c r="N1847">
        <v>0</v>
      </c>
    </row>
    <row r="1848" spans="1:14" x14ac:dyDescent="0.2">
      <c r="A1848" t="s">
        <v>6726</v>
      </c>
      <c r="B1848" t="s">
        <v>84</v>
      </c>
      <c r="C1848" t="s">
        <v>126</v>
      </c>
      <c r="D1848" t="s">
        <v>4887</v>
      </c>
      <c r="E1848">
        <v>56</v>
      </c>
      <c r="F1848">
        <v>10</v>
      </c>
      <c r="G1848">
        <v>44</v>
      </c>
      <c r="H1848">
        <v>1</v>
      </c>
      <c r="I1848">
        <v>1</v>
      </c>
      <c r="J1848">
        <v>101</v>
      </c>
      <c r="K1848">
        <v>0</v>
      </c>
      <c r="L1848">
        <v>0</v>
      </c>
      <c r="M1848">
        <v>0</v>
      </c>
      <c r="N1848">
        <v>0</v>
      </c>
    </row>
    <row r="1849" spans="1:14" x14ac:dyDescent="0.2">
      <c r="A1849" t="s">
        <v>6727</v>
      </c>
      <c r="B1849" t="s">
        <v>84</v>
      </c>
      <c r="C1849" t="s">
        <v>127</v>
      </c>
      <c r="D1849" t="s">
        <v>4887</v>
      </c>
      <c r="E1849">
        <v>111</v>
      </c>
      <c r="F1849">
        <v>14</v>
      </c>
      <c r="G1849">
        <v>89</v>
      </c>
      <c r="H1849">
        <v>6</v>
      </c>
      <c r="I1849">
        <v>2</v>
      </c>
      <c r="J1849">
        <v>197</v>
      </c>
      <c r="K1849">
        <v>0</v>
      </c>
      <c r="L1849">
        <v>0</v>
      </c>
      <c r="M1849">
        <v>0</v>
      </c>
      <c r="N1849">
        <v>0</v>
      </c>
    </row>
    <row r="1850" spans="1:14" x14ac:dyDescent="0.2">
      <c r="A1850" t="s">
        <v>6728</v>
      </c>
      <c r="B1850" t="s">
        <v>84</v>
      </c>
      <c r="C1850" t="s">
        <v>128</v>
      </c>
      <c r="D1850" t="s">
        <v>4887</v>
      </c>
      <c r="E1850">
        <v>110</v>
      </c>
      <c r="F1850">
        <v>18</v>
      </c>
      <c r="G1850">
        <v>87</v>
      </c>
      <c r="H1850">
        <v>4</v>
      </c>
      <c r="I1850">
        <v>1</v>
      </c>
      <c r="J1850">
        <v>131</v>
      </c>
      <c r="K1850">
        <v>0</v>
      </c>
      <c r="L1850">
        <v>0</v>
      </c>
      <c r="M1850">
        <v>0</v>
      </c>
      <c r="N1850">
        <v>0</v>
      </c>
    </row>
    <row r="1851" spans="1:14" x14ac:dyDescent="0.2">
      <c r="A1851" t="s">
        <v>6729</v>
      </c>
      <c r="B1851" t="s">
        <v>84</v>
      </c>
      <c r="C1851" t="s">
        <v>129</v>
      </c>
      <c r="D1851" t="s">
        <v>4887</v>
      </c>
      <c r="E1851">
        <v>103</v>
      </c>
      <c r="F1851">
        <v>15</v>
      </c>
      <c r="G1851">
        <v>84</v>
      </c>
      <c r="H1851">
        <v>4</v>
      </c>
      <c r="I1851">
        <v>0</v>
      </c>
      <c r="J1851">
        <v>134</v>
      </c>
      <c r="K1851">
        <v>0</v>
      </c>
      <c r="L1851">
        <v>0</v>
      </c>
      <c r="M1851">
        <v>0</v>
      </c>
      <c r="N1851">
        <v>0</v>
      </c>
    </row>
    <row r="1852" spans="1:14" x14ac:dyDescent="0.2">
      <c r="A1852" t="s">
        <v>6730</v>
      </c>
      <c r="B1852" t="s">
        <v>84</v>
      </c>
      <c r="C1852" t="s">
        <v>130</v>
      </c>
      <c r="D1852" t="s">
        <v>4887</v>
      </c>
      <c r="E1852">
        <v>3</v>
      </c>
      <c r="F1852">
        <v>2</v>
      </c>
      <c r="G1852">
        <v>1</v>
      </c>
      <c r="H1852">
        <v>0</v>
      </c>
      <c r="I1852">
        <v>0</v>
      </c>
      <c r="J1852">
        <v>3</v>
      </c>
      <c r="K1852">
        <v>0</v>
      </c>
      <c r="L1852">
        <v>0</v>
      </c>
      <c r="M1852">
        <v>0</v>
      </c>
      <c r="N1852">
        <v>0</v>
      </c>
    </row>
    <row r="1853" spans="1:14" x14ac:dyDescent="0.2">
      <c r="A1853" t="s">
        <v>6731</v>
      </c>
      <c r="B1853" t="s">
        <v>84</v>
      </c>
      <c r="C1853" t="s">
        <v>131</v>
      </c>
      <c r="D1853" t="s">
        <v>4887</v>
      </c>
      <c r="E1853">
        <v>167</v>
      </c>
      <c r="F1853">
        <v>48</v>
      </c>
      <c r="G1853">
        <v>111</v>
      </c>
      <c r="H1853">
        <v>8</v>
      </c>
      <c r="I1853">
        <v>0</v>
      </c>
      <c r="J1853">
        <v>171</v>
      </c>
      <c r="K1853">
        <v>0</v>
      </c>
      <c r="L1853">
        <v>0</v>
      </c>
      <c r="M1853">
        <v>0</v>
      </c>
      <c r="N1853">
        <v>0</v>
      </c>
    </row>
    <row r="1854" spans="1:14" x14ac:dyDescent="0.2">
      <c r="A1854" t="s">
        <v>6732</v>
      </c>
      <c r="B1854" t="s">
        <v>84</v>
      </c>
      <c r="C1854" t="s">
        <v>132</v>
      </c>
      <c r="D1854" t="s">
        <v>4887</v>
      </c>
      <c r="E1854">
        <v>80</v>
      </c>
      <c r="F1854">
        <v>16</v>
      </c>
      <c r="G1854">
        <v>59</v>
      </c>
      <c r="H1854">
        <v>3</v>
      </c>
      <c r="I1854">
        <v>2</v>
      </c>
      <c r="J1854">
        <v>173</v>
      </c>
      <c r="K1854">
        <v>0</v>
      </c>
      <c r="L1854">
        <v>0</v>
      </c>
      <c r="M1854">
        <v>0</v>
      </c>
      <c r="N1854">
        <v>0</v>
      </c>
    </row>
    <row r="1855" spans="1:14" x14ac:dyDescent="0.2">
      <c r="A1855" t="s">
        <v>6733</v>
      </c>
      <c r="B1855" t="s">
        <v>84</v>
      </c>
      <c r="C1855" t="s">
        <v>133</v>
      </c>
      <c r="D1855" t="s">
        <v>4887</v>
      </c>
      <c r="E1855">
        <v>164</v>
      </c>
      <c r="F1855">
        <v>15</v>
      </c>
      <c r="G1855">
        <v>132</v>
      </c>
      <c r="H1855">
        <v>16</v>
      </c>
      <c r="I1855">
        <v>1</v>
      </c>
      <c r="J1855">
        <v>202</v>
      </c>
      <c r="K1855">
        <v>0</v>
      </c>
      <c r="L1855">
        <v>0</v>
      </c>
      <c r="M1855">
        <v>0</v>
      </c>
      <c r="N1855">
        <v>0</v>
      </c>
    </row>
    <row r="1856" spans="1:14" x14ac:dyDescent="0.2">
      <c r="A1856" t="s">
        <v>6734</v>
      </c>
      <c r="B1856" t="s">
        <v>84</v>
      </c>
      <c r="C1856" t="s">
        <v>134</v>
      </c>
      <c r="D1856" t="s">
        <v>4887</v>
      </c>
      <c r="E1856">
        <v>67</v>
      </c>
      <c r="F1856">
        <v>15</v>
      </c>
      <c r="G1856">
        <v>48</v>
      </c>
      <c r="H1856">
        <v>4</v>
      </c>
      <c r="I1856">
        <v>0</v>
      </c>
      <c r="J1856">
        <v>150</v>
      </c>
      <c r="K1856">
        <v>0</v>
      </c>
      <c r="L1856">
        <v>0</v>
      </c>
      <c r="M1856">
        <v>0</v>
      </c>
      <c r="N1856">
        <v>0</v>
      </c>
    </row>
    <row r="1857" spans="1:14" x14ac:dyDescent="0.2">
      <c r="A1857" t="s">
        <v>6735</v>
      </c>
      <c r="B1857" t="s">
        <v>84</v>
      </c>
      <c r="C1857" t="s">
        <v>135</v>
      </c>
      <c r="D1857" t="s">
        <v>4887</v>
      </c>
      <c r="E1857">
        <v>39</v>
      </c>
      <c r="F1857">
        <v>6</v>
      </c>
      <c r="G1857">
        <v>32</v>
      </c>
      <c r="H1857">
        <v>1</v>
      </c>
      <c r="I1857">
        <v>0</v>
      </c>
      <c r="J1857">
        <v>38</v>
      </c>
      <c r="K1857">
        <v>0</v>
      </c>
      <c r="L1857">
        <v>0</v>
      </c>
      <c r="M1857">
        <v>0</v>
      </c>
      <c r="N1857">
        <v>0</v>
      </c>
    </row>
    <row r="1858" spans="1:14" x14ac:dyDescent="0.2">
      <c r="A1858" t="s">
        <v>6736</v>
      </c>
      <c r="B1858" t="s">
        <v>84</v>
      </c>
      <c r="C1858" t="s">
        <v>136</v>
      </c>
      <c r="D1858" t="s">
        <v>4887</v>
      </c>
      <c r="E1858">
        <v>37</v>
      </c>
      <c r="F1858">
        <v>0</v>
      </c>
      <c r="G1858">
        <v>33</v>
      </c>
      <c r="H1858">
        <v>4</v>
      </c>
      <c r="I1858">
        <v>0</v>
      </c>
      <c r="J1858">
        <v>123</v>
      </c>
      <c r="K1858">
        <v>0</v>
      </c>
      <c r="L1858">
        <v>0</v>
      </c>
      <c r="M1858">
        <v>0</v>
      </c>
      <c r="N1858">
        <v>0</v>
      </c>
    </row>
    <row r="1859" spans="1:14" x14ac:dyDescent="0.2">
      <c r="A1859" t="s">
        <v>6737</v>
      </c>
      <c r="B1859" t="s">
        <v>84</v>
      </c>
      <c r="C1859" t="s">
        <v>137</v>
      </c>
      <c r="D1859" t="s">
        <v>4887</v>
      </c>
      <c r="E1859">
        <v>176</v>
      </c>
      <c r="F1859">
        <v>8</v>
      </c>
      <c r="G1859">
        <v>162</v>
      </c>
      <c r="H1859">
        <v>3</v>
      </c>
      <c r="I1859">
        <v>3</v>
      </c>
      <c r="J1859">
        <v>321</v>
      </c>
      <c r="K1859">
        <v>0</v>
      </c>
      <c r="L1859">
        <v>0</v>
      </c>
      <c r="M1859">
        <v>0</v>
      </c>
      <c r="N1859">
        <v>0</v>
      </c>
    </row>
    <row r="1860" spans="1:14" x14ac:dyDescent="0.2">
      <c r="A1860" t="s">
        <v>6738</v>
      </c>
      <c r="B1860" t="s">
        <v>84</v>
      </c>
      <c r="C1860" t="s">
        <v>138</v>
      </c>
      <c r="D1860" t="s">
        <v>4887</v>
      </c>
      <c r="E1860">
        <v>241</v>
      </c>
      <c r="F1860">
        <v>44</v>
      </c>
      <c r="G1860">
        <v>186</v>
      </c>
      <c r="H1860">
        <v>10</v>
      </c>
      <c r="I1860">
        <v>1</v>
      </c>
      <c r="J1860">
        <v>264</v>
      </c>
      <c r="K1860">
        <v>0</v>
      </c>
      <c r="L1860">
        <v>0</v>
      </c>
      <c r="M1860">
        <v>0</v>
      </c>
      <c r="N1860">
        <v>0</v>
      </c>
    </row>
    <row r="1861" spans="1:14" x14ac:dyDescent="0.2">
      <c r="A1861" t="s">
        <v>6739</v>
      </c>
      <c r="B1861" t="s">
        <v>84</v>
      </c>
      <c r="C1861" t="s">
        <v>139</v>
      </c>
      <c r="D1861" t="s">
        <v>4887</v>
      </c>
      <c r="E1861">
        <v>110</v>
      </c>
      <c r="F1861">
        <v>19</v>
      </c>
      <c r="G1861">
        <v>87</v>
      </c>
      <c r="H1861">
        <v>4</v>
      </c>
      <c r="I1861">
        <v>0</v>
      </c>
      <c r="J1861">
        <v>132</v>
      </c>
      <c r="K1861">
        <v>0</v>
      </c>
      <c r="L1861">
        <v>0</v>
      </c>
      <c r="M1861">
        <v>0</v>
      </c>
      <c r="N1861">
        <v>0</v>
      </c>
    </row>
    <row r="1862" spans="1:14" x14ac:dyDescent="0.2">
      <c r="A1862" t="s">
        <v>6740</v>
      </c>
      <c r="B1862" t="s">
        <v>84</v>
      </c>
      <c r="C1862" t="s">
        <v>140</v>
      </c>
      <c r="D1862" t="s">
        <v>4887</v>
      </c>
      <c r="E1862">
        <v>103</v>
      </c>
      <c r="F1862">
        <v>18</v>
      </c>
      <c r="G1862">
        <v>83</v>
      </c>
      <c r="H1862">
        <v>2</v>
      </c>
      <c r="I1862">
        <v>0</v>
      </c>
      <c r="J1862">
        <v>121</v>
      </c>
      <c r="K1862">
        <v>0</v>
      </c>
      <c r="L1862">
        <v>0</v>
      </c>
      <c r="M1862">
        <v>0</v>
      </c>
      <c r="N1862">
        <v>0</v>
      </c>
    </row>
    <row r="1863" spans="1:14" x14ac:dyDescent="0.2">
      <c r="A1863" t="s">
        <v>6741</v>
      </c>
      <c r="B1863" t="s">
        <v>84</v>
      </c>
      <c r="C1863" t="s">
        <v>141</v>
      </c>
      <c r="D1863" t="s">
        <v>4887</v>
      </c>
      <c r="E1863">
        <v>64</v>
      </c>
      <c r="F1863">
        <v>16</v>
      </c>
      <c r="G1863">
        <v>43</v>
      </c>
      <c r="H1863">
        <v>3</v>
      </c>
      <c r="I1863">
        <v>2</v>
      </c>
      <c r="J1863">
        <v>84</v>
      </c>
      <c r="K1863">
        <v>0</v>
      </c>
      <c r="L1863">
        <v>0</v>
      </c>
      <c r="M1863">
        <v>0</v>
      </c>
      <c r="N1863">
        <v>0</v>
      </c>
    </row>
    <row r="1864" spans="1:14" x14ac:dyDescent="0.2">
      <c r="A1864" t="s">
        <v>6742</v>
      </c>
      <c r="B1864" t="s">
        <v>84</v>
      </c>
      <c r="C1864" t="s">
        <v>142</v>
      </c>
      <c r="D1864" t="s">
        <v>4887</v>
      </c>
      <c r="E1864">
        <v>113</v>
      </c>
      <c r="F1864">
        <v>14</v>
      </c>
      <c r="G1864">
        <v>91</v>
      </c>
      <c r="H1864">
        <v>7</v>
      </c>
      <c r="I1864">
        <v>1</v>
      </c>
      <c r="J1864">
        <v>165</v>
      </c>
      <c r="K1864">
        <v>0</v>
      </c>
      <c r="L1864">
        <v>0</v>
      </c>
      <c r="M1864">
        <v>0</v>
      </c>
      <c r="N1864">
        <v>0</v>
      </c>
    </row>
    <row r="1865" spans="1:14" x14ac:dyDescent="0.2">
      <c r="A1865" t="s">
        <v>6743</v>
      </c>
      <c r="B1865" t="s">
        <v>84</v>
      </c>
      <c r="C1865" t="s">
        <v>143</v>
      </c>
      <c r="D1865" t="s">
        <v>4887</v>
      </c>
      <c r="E1865">
        <v>93</v>
      </c>
      <c r="F1865">
        <v>3</v>
      </c>
      <c r="G1865">
        <v>84</v>
      </c>
      <c r="H1865">
        <v>4</v>
      </c>
      <c r="I1865">
        <v>2</v>
      </c>
      <c r="J1865">
        <v>147</v>
      </c>
      <c r="K1865">
        <v>0</v>
      </c>
      <c r="L1865">
        <v>0</v>
      </c>
      <c r="M1865">
        <v>0</v>
      </c>
      <c r="N1865">
        <v>0</v>
      </c>
    </row>
    <row r="1866" spans="1:14" x14ac:dyDescent="0.2">
      <c r="A1866" t="s">
        <v>6744</v>
      </c>
      <c r="B1866" t="s">
        <v>84</v>
      </c>
      <c r="C1866" t="s">
        <v>144</v>
      </c>
      <c r="D1866" t="s">
        <v>4887</v>
      </c>
      <c r="E1866">
        <v>97</v>
      </c>
      <c r="F1866">
        <v>12</v>
      </c>
      <c r="G1866">
        <v>79</v>
      </c>
      <c r="H1866">
        <v>4</v>
      </c>
      <c r="I1866">
        <v>2</v>
      </c>
      <c r="J1866">
        <v>126</v>
      </c>
      <c r="K1866">
        <v>0</v>
      </c>
      <c r="L1866">
        <v>0</v>
      </c>
      <c r="M1866">
        <v>0</v>
      </c>
      <c r="N1866">
        <v>0</v>
      </c>
    </row>
    <row r="1867" spans="1:14" x14ac:dyDescent="0.2">
      <c r="A1867" t="s">
        <v>6745</v>
      </c>
      <c r="B1867" t="s">
        <v>84</v>
      </c>
      <c r="C1867" t="s">
        <v>145</v>
      </c>
      <c r="D1867" t="s">
        <v>4887</v>
      </c>
      <c r="E1867">
        <v>110</v>
      </c>
      <c r="F1867">
        <v>31</v>
      </c>
      <c r="G1867">
        <v>75</v>
      </c>
      <c r="H1867">
        <v>4</v>
      </c>
      <c r="I1867">
        <v>0</v>
      </c>
      <c r="J1867">
        <v>183</v>
      </c>
      <c r="K1867">
        <v>0</v>
      </c>
      <c r="L1867">
        <v>0</v>
      </c>
      <c r="M1867">
        <v>0</v>
      </c>
      <c r="N1867">
        <v>0</v>
      </c>
    </row>
    <row r="1868" spans="1:14" x14ac:dyDescent="0.2">
      <c r="A1868" t="s">
        <v>6746</v>
      </c>
      <c r="B1868" t="s">
        <v>84</v>
      </c>
      <c r="C1868" t="s">
        <v>146</v>
      </c>
      <c r="D1868" t="s">
        <v>4887</v>
      </c>
      <c r="E1868">
        <v>66</v>
      </c>
      <c r="F1868">
        <v>8</v>
      </c>
      <c r="G1868">
        <v>55</v>
      </c>
      <c r="H1868">
        <v>2</v>
      </c>
      <c r="I1868">
        <v>1</v>
      </c>
      <c r="J1868">
        <v>171</v>
      </c>
      <c r="K1868">
        <v>0</v>
      </c>
      <c r="L1868">
        <v>0</v>
      </c>
      <c r="M1868">
        <v>0</v>
      </c>
      <c r="N1868">
        <v>0</v>
      </c>
    </row>
    <row r="1869" spans="1:14" x14ac:dyDescent="0.2">
      <c r="A1869" t="s">
        <v>6747</v>
      </c>
      <c r="B1869" t="s">
        <v>84</v>
      </c>
      <c r="C1869" t="s">
        <v>147</v>
      </c>
      <c r="D1869" t="s">
        <v>4887</v>
      </c>
      <c r="E1869">
        <v>504</v>
      </c>
      <c r="F1869">
        <v>104</v>
      </c>
      <c r="G1869">
        <v>372</v>
      </c>
      <c r="H1869">
        <v>20</v>
      </c>
      <c r="I1869">
        <v>8</v>
      </c>
      <c r="J1869">
        <v>571</v>
      </c>
      <c r="K1869">
        <v>0</v>
      </c>
      <c r="L1869">
        <v>0</v>
      </c>
      <c r="M1869">
        <v>0</v>
      </c>
      <c r="N1869">
        <v>0</v>
      </c>
    </row>
    <row r="1870" spans="1:14" x14ac:dyDescent="0.2">
      <c r="A1870" t="s">
        <v>6748</v>
      </c>
      <c r="B1870" t="s">
        <v>84</v>
      </c>
      <c r="C1870" t="s">
        <v>148</v>
      </c>
      <c r="D1870" t="s">
        <v>4887</v>
      </c>
      <c r="E1870">
        <v>38</v>
      </c>
      <c r="F1870">
        <v>2</v>
      </c>
      <c r="G1870">
        <v>31</v>
      </c>
      <c r="H1870">
        <v>4</v>
      </c>
      <c r="I1870">
        <v>1</v>
      </c>
      <c r="J1870">
        <v>67</v>
      </c>
      <c r="K1870">
        <v>0</v>
      </c>
      <c r="L1870">
        <v>0</v>
      </c>
      <c r="M1870">
        <v>0</v>
      </c>
      <c r="N1870">
        <v>0</v>
      </c>
    </row>
    <row r="1871" spans="1:14" x14ac:dyDescent="0.2">
      <c r="A1871" t="s">
        <v>6749</v>
      </c>
      <c r="B1871" t="s">
        <v>84</v>
      </c>
      <c r="C1871" t="s">
        <v>149</v>
      </c>
      <c r="D1871" t="s">
        <v>4887</v>
      </c>
      <c r="E1871">
        <v>169</v>
      </c>
      <c r="F1871">
        <v>19</v>
      </c>
      <c r="G1871">
        <v>140</v>
      </c>
      <c r="H1871">
        <v>9</v>
      </c>
      <c r="I1871">
        <v>1</v>
      </c>
      <c r="J1871">
        <v>301</v>
      </c>
      <c r="K1871">
        <v>0</v>
      </c>
      <c r="L1871">
        <v>0</v>
      </c>
      <c r="M1871">
        <v>0</v>
      </c>
      <c r="N1871">
        <v>0</v>
      </c>
    </row>
    <row r="1872" spans="1:14" x14ac:dyDescent="0.2">
      <c r="A1872" t="s">
        <v>6750</v>
      </c>
      <c r="B1872" t="s">
        <v>84</v>
      </c>
      <c r="C1872" t="s">
        <v>150</v>
      </c>
      <c r="D1872" t="s">
        <v>4887</v>
      </c>
      <c r="E1872">
        <v>128</v>
      </c>
      <c r="F1872">
        <v>15</v>
      </c>
      <c r="G1872">
        <v>106</v>
      </c>
      <c r="H1872">
        <v>7</v>
      </c>
      <c r="I1872">
        <v>0</v>
      </c>
      <c r="J1872">
        <v>156</v>
      </c>
      <c r="K1872">
        <v>0</v>
      </c>
      <c r="L1872">
        <v>0</v>
      </c>
      <c r="M1872">
        <v>0</v>
      </c>
      <c r="N1872">
        <v>0</v>
      </c>
    </row>
    <row r="1873" spans="1:14" x14ac:dyDescent="0.2">
      <c r="A1873" t="s">
        <v>6751</v>
      </c>
      <c r="B1873" t="s">
        <v>84</v>
      </c>
      <c r="C1873" t="s">
        <v>151</v>
      </c>
      <c r="D1873" t="s">
        <v>4887</v>
      </c>
      <c r="E1873">
        <v>71</v>
      </c>
      <c r="F1873">
        <v>10</v>
      </c>
      <c r="G1873">
        <v>57</v>
      </c>
      <c r="H1873">
        <v>4</v>
      </c>
      <c r="I1873">
        <v>0</v>
      </c>
      <c r="J1873">
        <v>116</v>
      </c>
      <c r="K1873">
        <v>0</v>
      </c>
      <c r="L1873">
        <v>0</v>
      </c>
      <c r="M1873">
        <v>0</v>
      </c>
      <c r="N1873">
        <v>0</v>
      </c>
    </row>
    <row r="1874" spans="1:14" x14ac:dyDescent="0.2">
      <c r="A1874" t="s">
        <v>6752</v>
      </c>
      <c r="B1874" t="s">
        <v>84</v>
      </c>
      <c r="C1874" t="s">
        <v>152</v>
      </c>
      <c r="D1874" t="s">
        <v>4887</v>
      </c>
      <c r="E1874">
        <v>35</v>
      </c>
      <c r="F1874">
        <v>5</v>
      </c>
      <c r="G1874">
        <v>28</v>
      </c>
      <c r="H1874">
        <v>2</v>
      </c>
      <c r="I1874">
        <v>0</v>
      </c>
      <c r="J1874">
        <v>65</v>
      </c>
      <c r="K1874">
        <v>0</v>
      </c>
      <c r="L1874">
        <v>0</v>
      </c>
      <c r="M1874">
        <v>0</v>
      </c>
      <c r="N1874">
        <v>0</v>
      </c>
    </row>
    <row r="1875" spans="1:14" x14ac:dyDescent="0.2">
      <c r="A1875" t="s">
        <v>6753</v>
      </c>
      <c r="B1875" t="s">
        <v>84</v>
      </c>
      <c r="C1875" t="s">
        <v>153</v>
      </c>
      <c r="D1875" t="s">
        <v>4887</v>
      </c>
      <c r="E1875">
        <v>46</v>
      </c>
      <c r="F1875">
        <v>8</v>
      </c>
      <c r="G1875">
        <v>35</v>
      </c>
      <c r="H1875">
        <v>2</v>
      </c>
      <c r="I1875">
        <v>1</v>
      </c>
      <c r="J1875">
        <v>66</v>
      </c>
      <c r="K1875">
        <v>0</v>
      </c>
      <c r="L1875">
        <v>0</v>
      </c>
      <c r="M1875">
        <v>0</v>
      </c>
      <c r="N1875">
        <v>0</v>
      </c>
    </row>
    <row r="1876" spans="1:14" x14ac:dyDescent="0.2">
      <c r="A1876" t="s">
        <v>6754</v>
      </c>
      <c r="B1876" t="s">
        <v>84</v>
      </c>
      <c r="C1876" t="s">
        <v>154</v>
      </c>
      <c r="D1876" t="s">
        <v>4887</v>
      </c>
      <c r="E1876">
        <v>566</v>
      </c>
      <c r="F1876">
        <v>112</v>
      </c>
      <c r="G1876">
        <v>434</v>
      </c>
      <c r="H1876">
        <v>15</v>
      </c>
      <c r="I1876">
        <v>5</v>
      </c>
      <c r="J1876">
        <v>680</v>
      </c>
      <c r="K1876">
        <v>0</v>
      </c>
      <c r="L1876">
        <v>0</v>
      </c>
      <c r="M1876">
        <v>0</v>
      </c>
      <c r="N1876">
        <v>0</v>
      </c>
    </row>
    <row r="1877" spans="1:14" x14ac:dyDescent="0.2">
      <c r="A1877" t="s">
        <v>6755</v>
      </c>
      <c r="B1877" t="s">
        <v>84</v>
      </c>
      <c r="C1877" t="s">
        <v>155</v>
      </c>
      <c r="D1877" t="s">
        <v>4887</v>
      </c>
      <c r="E1877">
        <v>55</v>
      </c>
      <c r="F1877">
        <v>7</v>
      </c>
      <c r="G1877">
        <v>46</v>
      </c>
      <c r="H1877">
        <v>1</v>
      </c>
      <c r="I1877">
        <v>1</v>
      </c>
      <c r="J1877">
        <v>116</v>
      </c>
      <c r="K1877">
        <v>0</v>
      </c>
      <c r="L1877">
        <v>0</v>
      </c>
      <c r="M1877">
        <v>0</v>
      </c>
      <c r="N1877">
        <v>0</v>
      </c>
    </row>
    <row r="1878" spans="1:14" x14ac:dyDescent="0.2">
      <c r="A1878" t="s">
        <v>6756</v>
      </c>
      <c r="B1878" t="s">
        <v>84</v>
      </c>
      <c r="C1878" t="s">
        <v>156</v>
      </c>
      <c r="D1878" t="s">
        <v>4887</v>
      </c>
      <c r="E1878">
        <v>55</v>
      </c>
      <c r="F1878">
        <v>9</v>
      </c>
      <c r="G1878">
        <v>38</v>
      </c>
      <c r="H1878">
        <v>5</v>
      </c>
      <c r="I1878">
        <v>3</v>
      </c>
      <c r="J1878">
        <v>110</v>
      </c>
      <c r="K1878">
        <v>0</v>
      </c>
      <c r="L1878">
        <v>0</v>
      </c>
      <c r="M1878">
        <v>0</v>
      </c>
      <c r="N1878">
        <v>0</v>
      </c>
    </row>
    <row r="1879" spans="1:14" x14ac:dyDescent="0.2">
      <c r="A1879" t="s">
        <v>6757</v>
      </c>
      <c r="B1879" t="s">
        <v>84</v>
      </c>
      <c r="C1879" t="s">
        <v>157</v>
      </c>
      <c r="D1879" t="s">
        <v>4887</v>
      </c>
      <c r="E1879">
        <v>17</v>
      </c>
      <c r="F1879">
        <v>2</v>
      </c>
      <c r="G1879">
        <v>14</v>
      </c>
      <c r="H1879">
        <v>1</v>
      </c>
      <c r="I1879">
        <v>0</v>
      </c>
      <c r="J1879">
        <v>37</v>
      </c>
      <c r="K1879">
        <v>0</v>
      </c>
      <c r="L1879">
        <v>0</v>
      </c>
      <c r="M1879">
        <v>0</v>
      </c>
      <c r="N1879">
        <v>0</v>
      </c>
    </row>
    <row r="1880" spans="1:14" x14ac:dyDescent="0.2">
      <c r="A1880" t="s">
        <v>6758</v>
      </c>
      <c r="B1880" t="s">
        <v>84</v>
      </c>
      <c r="C1880" t="s">
        <v>158</v>
      </c>
      <c r="D1880" t="s">
        <v>4887</v>
      </c>
      <c r="E1880">
        <v>80</v>
      </c>
      <c r="F1880">
        <v>14</v>
      </c>
      <c r="G1880">
        <v>62</v>
      </c>
      <c r="H1880">
        <v>4</v>
      </c>
      <c r="I1880">
        <v>0</v>
      </c>
      <c r="J1880">
        <v>147</v>
      </c>
      <c r="K1880">
        <v>0</v>
      </c>
      <c r="L1880">
        <v>0</v>
      </c>
      <c r="M1880">
        <v>0</v>
      </c>
      <c r="N1880">
        <v>0</v>
      </c>
    </row>
    <row r="1881" spans="1:14" x14ac:dyDescent="0.2">
      <c r="A1881" t="s">
        <v>6759</v>
      </c>
      <c r="B1881" t="s">
        <v>84</v>
      </c>
      <c r="C1881" t="s">
        <v>159</v>
      </c>
      <c r="D1881" t="s">
        <v>4887</v>
      </c>
      <c r="E1881">
        <v>41</v>
      </c>
      <c r="F1881">
        <v>9</v>
      </c>
      <c r="G1881">
        <v>30</v>
      </c>
      <c r="H1881">
        <v>1</v>
      </c>
      <c r="I1881">
        <v>1</v>
      </c>
      <c r="J1881">
        <v>57</v>
      </c>
      <c r="K1881">
        <v>0</v>
      </c>
      <c r="L1881">
        <v>0</v>
      </c>
      <c r="M1881">
        <v>0</v>
      </c>
      <c r="N1881">
        <v>0</v>
      </c>
    </row>
    <row r="1882" spans="1:14" x14ac:dyDescent="0.2">
      <c r="A1882" t="s">
        <v>6760</v>
      </c>
      <c r="B1882" t="s">
        <v>84</v>
      </c>
      <c r="C1882" t="s">
        <v>160</v>
      </c>
      <c r="D1882" t="s">
        <v>4887</v>
      </c>
      <c r="E1882">
        <v>446</v>
      </c>
      <c r="F1882">
        <v>84</v>
      </c>
      <c r="G1882">
        <v>341</v>
      </c>
      <c r="H1882">
        <v>12</v>
      </c>
      <c r="I1882">
        <v>9</v>
      </c>
      <c r="J1882">
        <v>774</v>
      </c>
      <c r="K1882">
        <v>0</v>
      </c>
      <c r="L1882">
        <v>0</v>
      </c>
      <c r="M1882">
        <v>0</v>
      </c>
      <c r="N1882">
        <v>0</v>
      </c>
    </row>
    <row r="1883" spans="1:14" x14ac:dyDescent="0.2">
      <c r="A1883" t="s">
        <v>6761</v>
      </c>
      <c r="B1883" t="s">
        <v>84</v>
      </c>
      <c r="C1883" t="s">
        <v>161</v>
      </c>
      <c r="D1883" t="s">
        <v>4887</v>
      </c>
      <c r="E1883">
        <v>88</v>
      </c>
      <c r="F1883">
        <v>10</v>
      </c>
      <c r="G1883">
        <v>71</v>
      </c>
      <c r="H1883">
        <v>3</v>
      </c>
      <c r="I1883">
        <v>4</v>
      </c>
      <c r="J1883">
        <v>163</v>
      </c>
      <c r="K1883">
        <v>0</v>
      </c>
      <c r="L1883">
        <v>0</v>
      </c>
      <c r="M1883">
        <v>0</v>
      </c>
      <c r="N1883">
        <v>0</v>
      </c>
    </row>
    <row r="1884" spans="1:14" x14ac:dyDescent="0.2">
      <c r="A1884" t="s">
        <v>6762</v>
      </c>
      <c r="B1884" t="s">
        <v>84</v>
      </c>
      <c r="C1884" t="s">
        <v>162</v>
      </c>
      <c r="D1884" t="s">
        <v>4887</v>
      </c>
      <c r="E1884">
        <v>78</v>
      </c>
      <c r="F1884">
        <v>12</v>
      </c>
      <c r="G1884">
        <v>60</v>
      </c>
      <c r="H1884">
        <v>6</v>
      </c>
      <c r="I1884">
        <v>0</v>
      </c>
      <c r="J1884">
        <v>111</v>
      </c>
      <c r="K1884">
        <v>0</v>
      </c>
      <c r="L1884">
        <v>0</v>
      </c>
      <c r="M1884">
        <v>0</v>
      </c>
      <c r="N1884">
        <v>0</v>
      </c>
    </row>
    <row r="1885" spans="1:14" x14ac:dyDescent="0.2">
      <c r="A1885" t="s">
        <v>6763</v>
      </c>
      <c r="B1885" t="s">
        <v>84</v>
      </c>
      <c r="C1885" t="s">
        <v>163</v>
      </c>
      <c r="D1885" t="s">
        <v>4887</v>
      </c>
      <c r="E1885">
        <v>33</v>
      </c>
      <c r="F1885">
        <v>5</v>
      </c>
      <c r="G1885">
        <v>26</v>
      </c>
      <c r="H1885">
        <v>1</v>
      </c>
      <c r="I1885">
        <v>1</v>
      </c>
      <c r="J1885">
        <v>27</v>
      </c>
      <c r="K1885">
        <v>0</v>
      </c>
      <c r="L1885">
        <v>0</v>
      </c>
      <c r="M1885">
        <v>0</v>
      </c>
      <c r="N1885">
        <v>0</v>
      </c>
    </row>
    <row r="1886" spans="1:14" x14ac:dyDescent="0.2">
      <c r="A1886" t="s">
        <v>6764</v>
      </c>
      <c r="B1886" t="s">
        <v>84</v>
      </c>
      <c r="C1886" t="s">
        <v>164</v>
      </c>
      <c r="D1886" t="s">
        <v>4887</v>
      </c>
      <c r="E1886">
        <v>1</v>
      </c>
      <c r="F1886">
        <v>1</v>
      </c>
      <c r="G1886">
        <v>0</v>
      </c>
      <c r="H1886">
        <v>0</v>
      </c>
      <c r="I1886">
        <v>0</v>
      </c>
      <c r="J1886">
        <v>3</v>
      </c>
      <c r="K1886">
        <v>0</v>
      </c>
      <c r="L1886">
        <v>0</v>
      </c>
      <c r="M1886">
        <v>0</v>
      </c>
      <c r="N1886">
        <v>0</v>
      </c>
    </row>
    <row r="1887" spans="1:14" x14ac:dyDescent="0.2">
      <c r="A1887" t="s">
        <v>6765</v>
      </c>
      <c r="B1887" t="s">
        <v>84</v>
      </c>
      <c r="C1887" t="s">
        <v>165</v>
      </c>
      <c r="D1887" t="s">
        <v>4887</v>
      </c>
      <c r="E1887">
        <v>57</v>
      </c>
      <c r="F1887">
        <v>11</v>
      </c>
      <c r="G1887">
        <v>44</v>
      </c>
      <c r="H1887">
        <v>1</v>
      </c>
      <c r="I1887">
        <v>1</v>
      </c>
      <c r="J1887">
        <v>107</v>
      </c>
      <c r="K1887">
        <v>0</v>
      </c>
      <c r="L1887">
        <v>0</v>
      </c>
      <c r="M1887">
        <v>0</v>
      </c>
      <c r="N1887">
        <v>0</v>
      </c>
    </row>
    <row r="1888" spans="1:14" x14ac:dyDescent="0.2">
      <c r="A1888" t="s">
        <v>6766</v>
      </c>
      <c r="B1888" t="s">
        <v>84</v>
      </c>
      <c r="C1888" t="s">
        <v>166</v>
      </c>
      <c r="D1888" t="s">
        <v>4887</v>
      </c>
      <c r="E1888">
        <v>15</v>
      </c>
      <c r="F1888">
        <v>3</v>
      </c>
      <c r="G1888">
        <v>10</v>
      </c>
      <c r="H1888">
        <v>2</v>
      </c>
      <c r="I1888">
        <v>0</v>
      </c>
      <c r="J1888">
        <v>50</v>
      </c>
      <c r="K1888">
        <v>0</v>
      </c>
      <c r="L1888">
        <v>0</v>
      </c>
      <c r="M1888">
        <v>0</v>
      </c>
      <c r="N1888">
        <v>0</v>
      </c>
    </row>
    <row r="1889" spans="1:14" x14ac:dyDescent="0.2">
      <c r="A1889" t="s">
        <v>6767</v>
      </c>
      <c r="B1889" t="s">
        <v>84</v>
      </c>
      <c r="C1889" t="s">
        <v>167</v>
      </c>
      <c r="D1889" t="s">
        <v>4887</v>
      </c>
      <c r="E1889">
        <v>531</v>
      </c>
      <c r="F1889">
        <v>94</v>
      </c>
      <c r="G1889">
        <v>413</v>
      </c>
      <c r="H1889">
        <v>17</v>
      </c>
      <c r="I1889">
        <v>7</v>
      </c>
      <c r="J1889">
        <v>660</v>
      </c>
      <c r="K1889">
        <v>0</v>
      </c>
      <c r="L1889">
        <v>0</v>
      </c>
      <c r="M1889">
        <v>0</v>
      </c>
      <c r="N1889">
        <v>0</v>
      </c>
    </row>
    <row r="1890" spans="1:14" x14ac:dyDescent="0.2">
      <c r="A1890" t="s">
        <v>6768</v>
      </c>
      <c r="B1890" t="s">
        <v>84</v>
      </c>
      <c r="C1890" t="s">
        <v>168</v>
      </c>
      <c r="D1890" t="s">
        <v>4887</v>
      </c>
      <c r="E1890">
        <v>46</v>
      </c>
      <c r="F1890">
        <v>7</v>
      </c>
      <c r="G1890">
        <v>36</v>
      </c>
      <c r="H1890">
        <v>3</v>
      </c>
      <c r="I1890">
        <v>0</v>
      </c>
      <c r="J1890">
        <v>60</v>
      </c>
      <c r="K1890">
        <v>0</v>
      </c>
      <c r="L1890">
        <v>0</v>
      </c>
      <c r="M1890">
        <v>0</v>
      </c>
      <c r="N1890">
        <v>0</v>
      </c>
    </row>
    <row r="1891" spans="1:14" x14ac:dyDescent="0.2">
      <c r="A1891" t="s">
        <v>6769</v>
      </c>
      <c r="B1891" t="s">
        <v>84</v>
      </c>
      <c r="C1891" t="s">
        <v>169</v>
      </c>
      <c r="D1891" t="s">
        <v>4887</v>
      </c>
      <c r="E1891">
        <v>76</v>
      </c>
      <c r="F1891">
        <v>9</v>
      </c>
      <c r="G1891">
        <v>63</v>
      </c>
      <c r="H1891">
        <v>3</v>
      </c>
      <c r="I1891">
        <v>1</v>
      </c>
      <c r="J1891">
        <v>80</v>
      </c>
      <c r="K1891">
        <v>0</v>
      </c>
      <c r="L1891">
        <v>0</v>
      </c>
      <c r="M1891">
        <v>0</v>
      </c>
      <c r="N1891">
        <v>0</v>
      </c>
    </row>
    <row r="1892" spans="1:14" x14ac:dyDescent="0.2">
      <c r="A1892" t="s">
        <v>6770</v>
      </c>
      <c r="B1892" t="s">
        <v>84</v>
      </c>
      <c r="C1892" t="s">
        <v>170</v>
      </c>
      <c r="D1892" t="s">
        <v>4887</v>
      </c>
      <c r="E1892">
        <v>122</v>
      </c>
      <c r="F1892">
        <v>11</v>
      </c>
      <c r="G1892">
        <v>101</v>
      </c>
      <c r="H1892">
        <v>7</v>
      </c>
      <c r="I1892">
        <v>3</v>
      </c>
      <c r="J1892">
        <v>196</v>
      </c>
      <c r="K1892">
        <v>0</v>
      </c>
      <c r="L1892">
        <v>0</v>
      </c>
      <c r="M1892">
        <v>0</v>
      </c>
      <c r="N1892">
        <v>0</v>
      </c>
    </row>
    <row r="1893" spans="1:14" x14ac:dyDescent="0.2">
      <c r="A1893" t="s">
        <v>6771</v>
      </c>
      <c r="B1893" t="s">
        <v>84</v>
      </c>
      <c r="C1893" t="s">
        <v>171</v>
      </c>
      <c r="D1893" t="s">
        <v>4887</v>
      </c>
      <c r="E1893">
        <v>29</v>
      </c>
      <c r="F1893">
        <v>6</v>
      </c>
      <c r="G1893">
        <v>22</v>
      </c>
      <c r="H1893">
        <v>1</v>
      </c>
      <c r="I1893">
        <v>0</v>
      </c>
      <c r="J1893">
        <v>57</v>
      </c>
      <c r="K1893">
        <v>0</v>
      </c>
      <c r="L1893">
        <v>0</v>
      </c>
      <c r="M1893">
        <v>0</v>
      </c>
      <c r="N1893">
        <v>0</v>
      </c>
    </row>
    <row r="1894" spans="1:14" x14ac:dyDescent="0.2">
      <c r="A1894" t="s">
        <v>6772</v>
      </c>
      <c r="B1894" t="s">
        <v>84</v>
      </c>
      <c r="C1894" t="s">
        <v>172</v>
      </c>
      <c r="D1894" t="s">
        <v>4887</v>
      </c>
      <c r="E1894">
        <v>83</v>
      </c>
      <c r="F1894">
        <v>8</v>
      </c>
      <c r="G1894">
        <v>69</v>
      </c>
      <c r="H1894">
        <v>6</v>
      </c>
      <c r="I1894">
        <v>0</v>
      </c>
      <c r="J1894">
        <v>156</v>
      </c>
      <c r="K1894">
        <v>0</v>
      </c>
      <c r="L1894">
        <v>0</v>
      </c>
      <c r="M1894">
        <v>0</v>
      </c>
      <c r="N1894">
        <v>0</v>
      </c>
    </row>
    <row r="1895" spans="1:14" x14ac:dyDescent="0.2">
      <c r="A1895" t="s">
        <v>6773</v>
      </c>
      <c r="B1895" t="s">
        <v>84</v>
      </c>
      <c r="C1895" t="s">
        <v>173</v>
      </c>
      <c r="D1895" t="s">
        <v>4887</v>
      </c>
      <c r="E1895">
        <v>293</v>
      </c>
      <c r="F1895">
        <v>54</v>
      </c>
      <c r="G1895">
        <v>230</v>
      </c>
      <c r="H1895">
        <v>6</v>
      </c>
      <c r="I1895">
        <v>3</v>
      </c>
      <c r="J1895">
        <v>530</v>
      </c>
      <c r="K1895">
        <v>0</v>
      </c>
      <c r="L1895">
        <v>0</v>
      </c>
      <c r="M1895">
        <v>0</v>
      </c>
      <c r="N1895">
        <v>0</v>
      </c>
    </row>
    <row r="1896" spans="1:14" x14ac:dyDescent="0.2">
      <c r="A1896" t="s">
        <v>6774</v>
      </c>
      <c r="B1896" t="s">
        <v>84</v>
      </c>
      <c r="C1896" t="s">
        <v>174</v>
      </c>
      <c r="D1896" t="s">
        <v>4887</v>
      </c>
      <c r="E1896">
        <v>278</v>
      </c>
      <c r="F1896">
        <v>60</v>
      </c>
      <c r="G1896">
        <v>201</v>
      </c>
      <c r="H1896">
        <v>10</v>
      </c>
      <c r="I1896">
        <v>7</v>
      </c>
      <c r="J1896">
        <v>439</v>
      </c>
      <c r="K1896">
        <v>0</v>
      </c>
      <c r="L1896">
        <v>0</v>
      </c>
      <c r="M1896">
        <v>0</v>
      </c>
      <c r="N1896">
        <v>0</v>
      </c>
    </row>
    <row r="1897" spans="1:14" x14ac:dyDescent="0.2">
      <c r="A1897" t="s">
        <v>6775</v>
      </c>
      <c r="B1897" t="s">
        <v>84</v>
      </c>
      <c r="C1897" t="s">
        <v>175</v>
      </c>
      <c r="D1897" t="s">
        <v>4887</v>
      </c>
      <c r="E1897">
        <v>66</v>
      </c>
      <c r="F1897">
        <v>1</v>
      </c>
      <c r="G1897">
        <v>57</v>
      </c>
      <c r="H1897">
        <v>6</v>
      </c>
      <c r="I1897">
        <v>2</v>
      </c>
      <c r="J1897">
        <v>86</v>
      </c>
      <c r="K1897">
        <v>0</v>
      </c>
      <c r="L1897">
        <v>0</v>
      </c>
      <c r="M1897">
        <v>0</v>
      </c>
      <c r="N1897">
        <v>0</v>
      </c>
    </row>
    <row r="1898" spans="1:14" x14ac:dyDescent="0.2">
      <c r="A1898" t="s">
        <v>6776</v>
      </c>
      <c r="B1898" t="s">
        <v>84</v>
      </c>
      <c r="C1898" t="s">
        <v>176</v>
      </c>
      <c r="D1898" t="s">
        <v>4887</v>
      </c>
      <c r="E1898">
        <v>244</v>
      </c>
      <c r="F1898">
        <v>14</v>
      </c>
      <c r="G1898">
        <v>217</v>
      </c>
      <c r="H1898">
        <v>11</v>
      </c>
      <c r="I1898">
        <v>2</v>
      </c>
      <c r="J1898">
        <v>312</v>
      </c>
      <c r="K1898">
        <v>0</v>
      </c>
      <c r="L1898">
        <v>0</v>
      </c>
      <c r="M1898">
        <v>0</v>
      </c>
      <c r="N1898">
        <v>0</v>
      </c>
    </row>
    <row r="1899" spans="1:14" x14ac:dyDescent="0.2">
      <c r="A1899" t="s">
        <v>6777</v>
      </c>
      <c r="B1899" t="s">
        <v>84</v>
      </c>
      <c r="C1899" t="s">
        <v>177</v>
      </c>
      <c r="D1899" t="s">
        <v>4887</v>
      </c>
      <c r="E1899">
        <v>127</v>
      </c>
      <c r="F1899">
        <v>11</v>
      </c>
      <c r="G1899">
        <v>105</v>
      </c>
      <c r="H1899">
        <v>8</v>
      </c>
      <c r="I1899">
        <v>3</v>
      </c>
      <c r="J1899">
        <v>188</v>
      </c>
      <c r="K1899">
        <v>0</v>
      </c>
      <c r="L1899">
        <v>0</v>
      </c>
      <c r="M1899">
        <v>0</v>
      </c>
      <c r="N1899">
        <v>0</v>
      </c>
    </row>
    <row r="1900" spans="1:14" x14ac:dyDescent="0.2">
      <c r="A1900" t="s">
        <v>6778</v>
      </c>
      <c r="B1900" t="s">
        <v>84</v>
      </c>
      <c r="C1900" t="s">
        <v>178</v>
      </c>
      <c r="D1900" t="s">
        <v>4887</v>
      </c>
      <c r="E1900">
        <v>166</v>
      </c>
      <c r="F1900">
        <v>8</v>
      </c>
      <c r="G1900">
        <v>152</v>
      </c>
      <c r="H1900">
        <v>4</v>
      </c>
      <c r="I1900">
        <v>2</v>
      </c>
      <c r="J1900">
        <v>348</v>
      </c>
      <c r="K1900">
        <v>0</v>
      </c>
      <c r="L1900">
        <v>0</v>
      </c>
      <c r="M1900">
        <v>0</v>
      </c>
      <c r="N1900">
        <v>0</v>
      </c>
    </row>
    <row r="1901" spans="1:14" x14ac:dyDescent="0.2">
      <c r="A1901" t="s">
        <v>6779</v>
      </c>
      <c r="B1901" t="s">
        <v>84</v>
      </c>
      <c r="C1901" t="s">
        <v>179</v>
      </c>
      <c r="D1901" t="s">
        <v>4887</v>
      </c>
      <c r="E1901">
        <v>89</v>
      </c>
      <c r="F1901">
        <v>6</v>
      </c>
      <c r="G1901">
        <v>77</v>
      </c>
      <c r="H1901">
        <v>4</v>
      </c>
      <c r="I1901">
        <v>2</v>
      </c>
      <c r="J1901">
        <v>167</v>
      </c>
      <c r="K1901">
        <v>0</v>
      </c>
      <c r="L1901">
        <v>0</v>
      </c>
      <c r="M1901">
        <v>0</v>
      </c>
      <c r="N1901">
        <v>0</v>
      </c>
    </row>
    <row r="1902" spans="1:14" x14ac:dyDescent="0.2">
      <c r="A1902" t="s">
        <v>6780</v>
      </c>
      <c r="B1902" t="s">
        <v>84</v>
      </c>
      <c r="C1902" t="s">
        <v>180</v>
      </c>
      <c r="D1902" t="s">
        <v>4887</v>
      </c>
      <c r="E1902">
        <v>66</v>
      </c>
      <c r="F1902">
        <v>6</v>
      </c>
      <c r="G1902">
        <v>52</v>
      </c>
      <c r="H1902">
        <v>6</v>
      </c>
      <c r="I1902">
        <v>2</v>
      </c>
      <c r="J1902">
        <v>79</v>
      </c>
      <c r="K1902">
        <v>0</v>
      </c>
      <c r="L1902">
        <v>0</v>
      </c>
      <c r="M1902">
        <v>0</v>
      </c>
      <c r="N1902">
        <v>0</v>
      </c>
    </row>
    <row r="1903" spans="1:14" x14ac:dyDescent="0.2">
      <c r="A1903" t="s">
        <v>6781</v>
      </c>
      <c r="B1903" t="s">
        <v>84</v>
      </c>
      <c r="C1903" t="s">
        <v>181</v>
      </c>
      <c r="D1903" t="s">
        <v>4887</v>
      </c>
      <c r="E1903">
        <v>130</v>
      </c>
      <c r="F1903">
        <v>11</v>
      </c>
      <c r="G1903">
        <v>106</v>
      </c>
      <c r="H1903">
        <v>9</v>
      </c>
      <c r="I1903">
        <v>4</v>
      </c>
      <c r="J1903">
        <v>237</v>
      </c>
      <c r="K1903">
        <v>0</v>
      </c>
      <c r="L1903">
        <v>0</v>
      </c>
      <c r="M1903">
        <v>0</v>
      </c>
      <c r="N1903">
        <v>0</v>
      </c>
    </row>
    <row r="1904" spans="1:14" x14ac:dyDescent="0.2">
      <c r="A1904" t="s">
        <v>6782</v>
      </c>
      <c r="B1904" t="s">
        <v>84</v>
      </c>
      <c r="C1904" t="s">
        <v>182</v>
      </c>
      <c r="D1904" t="s">
        <v>4887</v>
      </c>
      <c r="E1904">
        <v>88</v>
      </c>
      <c r="F1904">
        <v>12</v>
      </c>
      <c r="G1904">
        <v>66</v>
      </c>
      <c r="H1904">
        <v>6</v>
      </c>
      <c r="I1904">
        <v>4</v>
      </c>
      <c r="J1904">
        <v>113</v>
      </c>
      <c r="K1904">
        <v>0</v>
      </c>
      <c r="L1904">
        <v>0</v>
      </c>
      <c r="M1904">
        <v>0</v>
      </c>
      <c r="N1904">
        <v>0</v>
      </c>
    </row>
    <row r="1905" spans="1:14" x14ac:dyDescent="0.2">
      <c r="A1905" t="s">
        <v>6783</v>
      </c>
      <c r="B1905" t="s">
        <v>84</v>
      </c>
      <c r="C1905" t="s">
        <v>183</v>
      </c>
      <c r="D1905" t="s">
        <v>4887</v>
      </c>
      <c r="E1905">
        <v>100</v>
      </c>
      <c r="F1905">
        <v>7</v>
      </c>
      <c r="G1905">
        <v>87</v>
      </c>
      <c r="H1905">
        <v>5</v>
      </c>
      <c r="I1905">
        <v>1</v>
      </c>
      <c r="J1905">
        <v>140</v>
      </c>
      <c r="K1905">
        <v>0</v>
      </c>
      <c r="L1905">
        <v>0</v>
      </c>
      <c r="M1905">
        <v>0</v>
      </c>
      <c r="N1905">
        <v>0</v>
      </c>
    </row>
    <row r="1906" spans="1:14" x14ac:dyDescent="0.2">
      <c r="A1906" t="s">
        <v>6784</v>
      </c>
      <c r="B1906" t="s">
        <v>84</v>
      </c>
      <c r="C1906" t="s">
        <v>184</v>
      </c>
      <c r="D1906" t="s">
        <v>4887</v>
      </c>
      <c r="E1906">
        <v>29</v>
      </c>
      <c r="F1906">
        <v>4</v>
      </c>
      <c r="G1906">
        <v>23</v>
      </c>
      <c r="H1906">
        <v>2</v>
      </c>
      <c r="I1906">
        <v>0</v>
      </c>
      <c r="J1906">
        <v>48</v>
      </c>
      <c r="K1906">
        <v>0</v>
      </c>
      <c r="L1906">
        <v>0</v>
      </c>
      <c r="M1906">
        <v>0</v>
      </c>
      <c r="N1906">
        <v>0</v>
      </c>
    </row>
    <row r="1907" spans="1:14" x14ac:dyDescent="0.2">
      <c r="A1907" t="s">
        <v>6785</v>
      </c>
      <c r="B1907" t="s">
        <v>84</v>
      </c>
      <c r="C1907" t="s">
        <v>185</v>
      </c>
      <c r="D1907" t="s">
        <v>4887</v>
      </c>
      <c r="E1907">
        <v>88</v>
      </c>
      <c r="F1907">
        <v>15</v>
      </c>
      <c r="G1907">
        <v>62</v>
      </c>
      <c r="H1907">
        <v>8</v>
      </c>
      <c r="I1907">
        <v>3</v>
      </c>
      <c r="J1907">
        <v>150</v>
      </c>
      <c r="K1907">
        <v>0</v>
      </c>
      <c r="L1907">
        <v>0</v>
      </c>
      <c r="M1907">
        <v>0</v>
      </c>
      <c r="N1907">
        <v>0</v>
      </c>
    </row>
    <row r="1908" spans="1:14" x14ac:dyDescent="0.2">
      <c r="A1908" t="s">
        <v>6786</v>
      </c>
      <c r="B1908" t="s">
        <v>84</v>
      </c>
      <c r="C1908" t="s">
        <v>186</v>
      </c>
      <c r="D1908" t="s">
        <v>4887</v>
      </c>
      <c r="E1908">
        <v>59</v>
      </c>
      <c r="F1908">
        <v>12</v>
      </c>
      <c r="G1908">
        <v>42</v>
      </c>
      <c r="H1908">
        <v>2</v>
      </c>
      <c r="I1908">
        <v>3</v>
      </c>
      <c r="J1908">
        <v>107</v>
      </c>
      <c r="K1908">
        <v>0</v>
      </c>
      <c r="L1908">
        <v>0</v>
      </c>
      <c r="M1908">
        <v>0</v>
      </c>
      <c r="N1908">
        <v>0</v>
      </c>
    </row>
    <row r="1909" spans="1:14" x14ac:dyDescent="0.2">
      <c r="A1909" t="s">
        <v>6787</v>
      </c>
      <c r="B1909" t="s">
        <v>84</v>
      </c>
      <c r="C1909" t="s">
        <v>187</v>
      </c>
      <c r="D1909" t="s">
        <v>4887</v>
      </c>
      <c r="E1909">
        <v>49</v>
      </c>
      <c r="F1909">
        <v>2</v>
      </c>
      <c r="G1909">
        <v>39</v>
      </c>
      <c r="H1909">
        <v>6</v>
      </c>
      <c r="I1909">
        <v>2</v>
      </c>
      <c r="J1909">
        <v>100</v>
      </c>
      <c r="K1909">
        <v>0</v>
      </c>
      <c r="L1909">
        <v>0</v>
      </c>
      <c r="M1909">
        <v>0</v>
      </c>
      <c r="N1909">
        <v>0</v>
      </c>
    </row>
    <row r="1910" spans="1:14" x14ac:dyDescent="0.2">
      <c r="A1910" t="s">
        <v>6788</v>
      </c>
      <c r="B1910" t="s">
        <v>84</v>
      </c>
      <c r="C1910" t="s">
        <v>188</v>
      </c>
      <c r="D1910" t="s">
        <v>4887</v>
      </c>
      <c r="E1910">
        <v>186</v>
      </c>
      <c r="F1910">
        <v>42</v>
      </c>
      <c r="G1910">
        <v>133</v>
      </c>
      <c r="H1910">
        <v>10</v>
      </c>
      <c r="I1910">
        <v>1</v>
      </c>
      <c r="J1910">
        <v>324</v>
      </c>
      <c r="K1910">
        <v>0</v>
      </c>
      <c r="L1910">
        <v>0</v>
      </c>
      <c r="M1910">
        <v>0</v>
      </c>
      <c r="N1910">
        <v>0</v>
      </c>
    </row>
    <row r="1911" spans="1:14" x14ac:dyDescent="0.2">
      <c r="A1911" t="s">
        <v>6789</v>
      </c>
      <c r="B1911" t="s">
        <v>84</v>
      </c>
      <c r="C1911" t="s">
        <v>189</v>
      </c>
      <c r="D1911" t="s">
        <v>4887</v>
      </c>
      <c r="E1911">
        <v>36</v>
      </c>
      <c r="F1911">
        <v>6</v>
      </c>
      <c r="G1911">
        <v>27</v>
      </c>
      <c r="H1911">
        <v>1</v>
      </c>
      <c r="I1911">
        <v>2</v>
      </c>
      <c r="J1911">
        <v>47</v>
      </c>
      <c r="K1911">
        <v>0</v>
      </c>
      <c r="L1911">
        <v>0</v>
      </c>
      <c r="M1911">
        <v>0</v>
      </c>
      <c r="N1911">
        <v>0</v>
      </c>
    </row>
    <row r="1912" spans="1:14" x14ac:dyDescent="0.2">
      <c r="A1912" t="s">
        <v>6790</v>
      </c>
      <c r="B1912" t="s">
        <v>84</v>
      </c>
      <c r="C1912" t="s">
        <v>190</v>
      </c>
      <c r="D1912" t="s">
        <v>4887</v>
      </c>
      <c r="E1912">
        <v>46</v>
      </c>
      <c r="F1912">
        <v>11</v>
      </c>
      <c r="G1912">
        <v>31</v>
      </c>
      <c r="H1912">
        <v>1</v>
      </c>
      <c r="I1912">
        <v>3</v>
      </c>
      <c r="J1912">
        <v>63</v>
      </c>
      <c r="K1912">
        <v>0</v>
      </c>
      <c r="L1912">
        <v>0</v>
      </c>
      <c r="M1912">
        <v>0</v>
      </c>
      <c r="N1912">
        <v>0</v>
      </c>
    </row>
    <row r="1913" spans="1:14" x14ac:dyDescent="0.2">
      <c r="A1913" t="s">
        <v>6791</v>
      </c>
      <c r="B1913" t="s">
        <v>84</v>
      </c>
      <c r="C1913" t="s">
        <v>191</v>
      </c>
      <c r="D1913" t="s">
        <v>4887</v>
      </c>
      <c r="E1913">
        <v>119</v>
      </c>
      <c r="F1913">
        <v>13</v>
      </c>
      <c r="G1913">
        <v>104</v>
      </c>
      <c r="H1913">
        <v>1</v>
      </c>
      <c r="I1913">
        <v>1</v>
      </c>
      <c r="J1913">
        <v>169</v>
      </c>
      <c r="K1913">
        <v>0</v>
      </c>
      <c r="L1913">
        <v>0</v>
      </c>
      <c r="M1913">
        <v>0</v>
      </c>
      <c r="N1913">
        <v>0</v>
      </c>
    </row>
    <row r="1914" spans="1:14" x14ac:dyDescent="0.2">
      <c r="A1914" t="s">
        <v>6792</v>
      </c>
      <c r="B1914" t="s">
        <v>84</v>
      </c>
      <c r="C1914" t="s">
        <v>192</v>
      </c>
      <c r="D1914" t="s">
        <v>4887</v>
      </c>
      <c r="E1914">
        <v>86</v>
      </c>
      <c r="F1914">
        <v>14</v>
      </c>
      <c r="G1914">
        <v>67</v>
      </c>
      <c r="H1914">
        <v>5</v>
      </c>
      <c r="I1914">
        <v>0</v>
      </c>
      <c r="J1914">
        <v>86</v>
      </c>
      <c r="K1914">
        <v>0</v>
      </c>
      <c r="L1914">
        <v>0</v>
      </c>
      <c r="M1914">
        <v>0</v>
      </c>
      <c r="N1914">
        <v>0</v>
      </c>
    </row>
    <row r="1915" spans="1:14" x14ac:dyDescent="0.2">
      <c r="A1915" t="s">
        <v>6793</v>
      </c>
      <c r="B1915" t="s">
        <v>84</v>
      </c>
      <c r="C1915" t="s">
        <v>193</v>
      </c>
      <c r="D1915" t="s">
        <v>4887</v>
      </c>
      <c r="E1915">
        <v>68</v>
      </c>
      <c r="F1915">
        <v>12</v>
      </c>
      <c r="G1915">
        <v>54</v>
      </c>
      <c r="H1915">
        <v>2</v>
      </c>
      <c r="I1915">
        <v>0</v>
      </c>
      <c r="J1915">
        <v>76</v>
      </c>
      <c r="K1915">
        <v>0</v>
      </c>
      <c r="L1915">
        <v>0</v>
      </c>
      <c r="M1915">
        <v>0</v>
      </c>
      <c r="N1915">
        <v>0</v>
      </c>
    </row>
    <row r="1916" spans="1:14" x14ac:dyDescent="0.2">
      <c r="A1916" t="s">
        <v>6794</v>
      </c>
      <c r="B1916" t="s">
        <v>84</v>
      </c>
      <c r="C1916" t="s">
        <v>194</v>
      </c>
      <c r="D1916" t="s">
        <v>4887</v>
      </c>
      <c r="E1916">
        <v>189</v>
      </c>
      <c r="F1916">
        <v>24</v>
      </c>
      <c r="G1916">
        <v>151</v>
      </c>
      <c r="H1916">
        <v>8</v>
      </c>
      <c r="I1916">
        <v>6</v>
      </c>
      <c r="J1916">
        <v>221</v>
      </c>
      <c r="K1916">
        <v>0</v>
      </c>
      <c r="L1916">
        <v>0</v>
      </c>
      <c r="M1916">
        <v>0</v>
      </c>
      <c r="N1916">
        <v>0</v>
      </c>
    </row>
    <row r="1917" spans="1:14" x14ac:dyDescent="0.2">
      <c r="A1917" t="s">
        <v>6795</v>
      </c>
      <c r="B1917" t="s">
        <v>84</v>
      </c>
      <c r="C1917" t="s">
        <v>195</v>
      </c>
      <c r="D1917" t="s">
        <v>4887</v>
      </c>
      <c r="E1917">
        <v>79</v>
      </c>
      <c r="F1917">
        <v>14</v>
      </c>
      <c r="G1917">
        <v>62</v>
      </c>
      <c r="H1917">
        <v>3</v>
      </c>
      <c r="I1917">
        <v>0</v>
      </c>
      <c r="J1917">
        <v>104</v>
      </c>
      <c r="K1917">
        <v>0</v>
      </c>
      <c r="L1917">
        <v>0</v>
      </c>
      <c r="M1917">
        <v>0</v>
      </c>
      <c r="N1917">
        <v>0</v>
      </c>
    </row>
    <row r="1918" spans="1:14" x14ac:dyDescent="0.2">
      <c r="A1918" t="s">
        <v>6796</v>
      </c>
      <c r="B1918" t="s">
        <v>84</v>
      </c>
      <c r="C1918" t="s">
        <v>273</v>
      </c>
      <c r="D1918" t="s">
        <v>4887</v>
      </c>
      <c r="E1918">
        <v>4</v>
      </c>
      <c r="F1918">
        <v>1</v>
      </c>
      <c r="G1918">
        <v>2</v>
      </c>
      <c r="H1918">
        <v>0</v>
      </c>
      <c r="I1918">
        <v>1</v>
      </c>
      <c r="J1918">
        <v>2</v>
      </c>
      <c r="K1918">
        <v>0</v>
      </c>
      <c r="L1918">
        <v>0</v>
      </c>
      <c r="M1918">
        <v>0</v>
      </c>
      <c r="N1918">
        <v>0</v>
      </c>
    </row>
    <row r="1919" spans="1:14" x14ac:dyDescent="0.2">
      <c r="A1919" t="s">
        <v>6797</v>
      </c>
      <c r="B1919" t="s">
        <v>84</v>
      </c>
      <c r="C1919" t="s">
        <v>196</v>
      </c>
      <c r="D1919" t="s">
        <v>4887</v>
      </c>
      <c r="E1919">
        <v>44</v>
      </c>
      <c r="F1919">
        <v>1</v>
      </c>
      <c r="G1919">
        <v>38</v>
      </c>
      <c r="H1919">
        <v>1</v>
      </c>
      <c r="I1919">
        <v>4</v>
      </c>
      <c r="J1919">
        <v>106</v>
      </c>
      <c r="K1919">
        <v>0</v>
      </c>
      <c r="L1919">
        <v>0</v>
      </c>
      <c r="M1919">
        <v>0</v>
      </c>
      <c r="N1919">
        <v>0</v>
      </c>
    </row>
    <row r="1920" spans="1:14" x14ac:dyDescent="0.2">
      <c r="A1920" t="s">
        <v>6798</v>
      </c>
      <c r="B1920" t="s">
        <v>84</v>
      </c>
      <c r="C1920" t="s">
        <v>197</v>
      </c>
      <c r="D1920" t="s">
        <v>4887</v>
      </c>
      <c r="E1920">
        <v>228</v>
      </c>
      <c r="F1920">
        <v>17</v>
      </c>
      <c r="G1920">
        <v>202</v>
      </c>
      <c r="H1920">
        <v>8</v>
      </c>
      <c r="I1920">
        <v>1</v>
      </c>
      <c r="J1920">
        <v>353</v>
      </c>
      <c r="K1920">
        <v>0</v>
      </c>
      <c r="L1920">
        <v>0</v>
      </c>
      <c r="M1920">
        <v>0</v>
      </c>
      <c r="N1920">
        <v>0</v>
      </c>
    </row>
    <row r="1921" spans="1:14" x14ac:dyDescent="0.2">
      <c r="A1921" t="s">
        <v>6799</v>
      </c>
      <c r="B1921" t="s">
        <v>84</v>
      </c>
      <c r="C1921" t="s">
        <v>198</v>
      </c>
      <c r="D1921" t="s">
        <v>4887</v>
      </c>
      <c r="E1921">
        <v>53</v>
      </c>
      <c r="F1921">
        <v>10</v>
      </c>
      <c r="G1921">
        <v>37</v>
      </c>
      <c r="H1921">
        <v>4</v>
      </c>
      <c r="I1921">
        <v>2</v>
      </c>
      <c r="J1921">
        <v>123</v>
      </c>
      <c r="K1921">
        <v>0</v>
      </c>
      <c r="L1921">
        <v>0</v>
      </c>
      <c r="M1921">
        <v>0</v>
      </c>
      <c r="N1921">
        <v>0</v>
      </c>
    </row>
    <row r="1922" spans="1:14" x14ac:dyDescent="0.2">
      <c r="A1922" t="s">
        <v>6800</v>
      </c>
      <c r="B1922" t="s">
        <v>84</v>
      </c>
      <c r="C1922" t="s">
        <v>199</v>
      </c>
      <c r="D1922" t="s">
        <v>4887</v>
      </c>
      <c r="E1922">
        <v>201</v>
      </c>
      <c r="F1922">
        <v>30</v>
      </c>
      <c r="G1922">
        <v>152</v>
      </c>
      <c r="H1922">
        <v>17</v>
      </c>
      <c r="I1922">
        <v>2</v>
      </c>
      <c r="J1922">
        <v>337</v>
      </c>
      <c r="K1922">
        <v>0</v>
      </c>
      <c r="L1922">
        <v>0</v>
      </c>
      <c r="M1922">
        <v>0</v>
      </c>
      <c r="N1922">
        <v>0</v>
      </c>
    </row>
    <row r="1923" spans="1:14" x14ac:dyDescent="0.2">
      <c r="A1923" t="s">
        <v>6801</v>
      </c>
      <c r="B1923" t="s">
        <v>84</v>
      </c>
      <c r="C1923" t="s">
        <v>200</v>
      </c>
      <c r="D1923" t="s">
        <v>4887</v>
      </c>
      <c r="E1923">
        <v>85</v>
      </c>
      <c r="F1923">
        <v>21</v>
      </c>
      <c r="G1923">
        <v>60</v>
      </c>
      <c r="H1923">
        <v>1</v>
      </c>
      <c r="I1923">
        <v>3</v>
      </c>
      <c r="J1923">
        <v>107</v>
      </c>
      <c r="K1923">
        <v>0</v>
      </c>
      <c r="L1923">
        <v>0</v>
      </c>
      <c r="M1923">
        <v>0</v>
      </c>
      <c r="N1923">
        <v>0</v>
      </c>
    </row>
    <row r="1924" spans="1:14" x14ac:dyDescent="0.2">
      <c r="A1924" t="s">
        <v>6802</v>
      </c>
      <c r="B1924" t="s">
        <v>84</v>
      </c>
      <c r="C1924" t="s">
        <v>201</v>
      </c>
      <c r="D1924" t="s">
        <v>4887</v>
      </c>
      <c r="E1924">
        <v>73</v>
      </c>
      <c r="F1924">
        <v>19</v>
      </c>
      <c r="G1924">
        <v>52</v>
      </c>
      <c r="H1924">
        <v>1</v>
      </c>
      <c r="I1924">
        <v>1</v>
      </c>
      <c r="J1924">
        <v>76</v>
      </c>
      <c r="K1924">
        <v>0</v>
      </c>
      <c r="L1924">
        <v>0</v>
      </c>
      <c r="M1924">
        <v>0</v>
      </c>
      <c r="N1924">
        <v>0</v>
      </c>
    </row>
    <row r="1925" spans="1:14" x14ac:dyDescent="0.2">
      <c r="A1925" t="s">
        <v>6803</v>
      </c>
      <c r="B1925" t="s">
        <v>84</v>
      </c>
      <c r="C1925" t="s">
        <v>202</v>
      </c>
      <c r="D1925" t="s">
        <v>4887</v>
      </c>
      <c r="E1925">
        <v>56</v>
      </c>
      <c r="F1925">
        <v>8</v>
      </c>
      <c r="G1925">
        <v>46</v>
      </c>
      <c r="H1925">
        <v>2</v>
      </c>
      <c r="I1925">
        <v>0</v>
      </c>
      <c r="J1925">
        <v>68</v>
      </c>
      <c r="K1925">
        <v>0</v>
      </c>
      <c r="L1925">
        <v>0</v>
      </c>
      <c r="M1925">
        <v>0</v>
      </c>
      <c r="N1925">
        <v>0</v>
      </c>
    </row>
    <row r="1926" spans="1:14" x14ac:dyDescent="0.2">
      <c r="A1926" t="s">
        <v>6804</v>
      </c>
      <c r="B1926" t="s">
        <v>84</v>
      </c>
      <c r="C1926" t="s">
        <v>203</v>
      </c>
      <c r="D1926" t="s">
        <v>4887</v>
      </c>
      <c r="E1926">
        <v>56</v>
      </c>
      <c r="F1926">
        <v>6</v>
      </c>
      <c r="G1926">
        <v>45</v>
      </c>
      <c r="H1926">
        <v>3</v>
      </c>
      <c r="I1926">
        <v>2</v>
      </c>
      <c r="J1926">
        <v>58</v>
      </c>
      <c r="K1926">
        <v>0</v>
      </c>
      <c r="L1926">
        <v>0</v>
      </c>
      <c r="M1926">
        <v>0</v>
      </c>
      <c r="N1926">
        <v>0</v>
      </c>
    </row>
    <row r="1927" spans="1:14" x14ac:dyDescent="0.2">
      <c r="A1927" t="s">
        <v>6805</v>
      </c>
      <c r="B1927" t="s">
        <v>84</v>
      </c>
      <c r="C1927" t="s">
        <v>204</v>
      </c>
      <c r="D1927" t="s">
        <v>4887</v>
      </c>
      <c r="E1927">
        <v>61</v>
      </c>
      <c r="F1927">
        <v>5</v>
      </c>
      <c r="G1927">
        <v>53</v>
      </c>
      <c r="H1927">
        <v>2</v>
      </c>
      <c r="I1927">
        <v>1</v>
      </c>
      <c r="J1927">
        <v>141</v>
      </c>
      <c r="K1927">
        <v>0</v>
      </c>
      <c r="L1927">
        <v>0</v>
      </c>
      <c r="M1927">
        <v>0</v>
      </c>
      <c r="N1927">
        <v>0</v>
      </c>
    </row>
    <row r="1928" spans="1:14" x14ac:dyDescent="0.2">
      <c r="A1928" t="s">
        <v>6806</v>
      </c>
      <c r="B1928" t="s">
        <v>84</v>
      </c>
      <c r="C1928" t="s">
        <v>205</v>
      </c>
      <c r="D1928" t="s">
        <v>4887</v>
      </c>
      <c r="E1928">
        <v>43</v>
      </c>
      <c r="F1928">
        <v>5</v>
      </c>
      <c r="G1928">
        <v>37</v>
      </c>
      <c r="H1928">
        <v>1</v>
      </c>
      <c r="I1928">
        <v>0</v>
      </c>
      <c r="J1928">
        <v>80</v>
      </c>
      <c r="K1928">
        <v>0</v>
      </c>
      <c r="L1928">
        <v>0</v>
      </c>
      <c r="M1928">
        <v>0</v>
      </c>
      <c r="N1928">
        <v>0</v>
      </c>
    </row>
    <row r="1929" spans="1:14" x14ac:dyDescent="0.2">
      <c r="A1929" t="s">
        <v>6807</v>
      </c>
      <c r="B1929" t="s">
        <v>84</v>
      </c>
      <c r="C1929" t="s">
        <v>206</v>
      </c>
      <c r="D1929" t="s">
        <v>4887</v>
      </c>
      <c r="E1929">
        <v>98</v>
      </c>
      <c r="F1929">
        <v>16</v>
      </c>
      <c r="G1929">
        <v>80</v>
      </c>
      <c r="H1929">
        <v>2</v>
      </c>
      <c r="I1929">
        <v>0</v>
      </c>
      <c r="J1929">
        <v>98</v>
      </c>
      <c r="K1929">
        <v>0</v>
      </c>
      <c r="L1929">
        <v>0</v>
      </c>
      <c r="M1929">
        <v>0</v>
      </c>
      <c r="N1929">
        <v>0</v>
      </c>
    </row>
    <row r="1930" spans="1:14" x14ac:dyDescent="0.2">
      <c r="A1930" t="s">
        <v>6808</v>
      </c>
      <c r="B1930" t="s">
        <v>84</v>
      </c>
      <c r="C1930" t="s">
        <v>207</v>
      </c>
      <c r="D1930" t="s">
        <v>4887</v>
      </c>
      <c r="E1930">
        <v>83</v>
      </c>
      <c r="F1930">
        <v>10</v>
      </c>
      <c r="G1930">
        <v>70</v>
      </c>
      <c r="H1930">
        <v>3</v>
      </c>
      <c r="I1930">
        <v>0</v>
      </c>
      <c r="J1930">
        <v>105</v>
      </c>
      <c r="K1930">
        <v>0</v>
      </c>
      <c r="L1930">
        <v>0</v>
      </c>
      <c r="M1930">
        <v>0</v>
      </c>
      <c r="N1930">
        <v>0</v>
      </c>
    </row>
    <row r="1931" spans="1:14" x14ac:dyDescent="0.2">
      <c r="A1931" t="s">
        <v>6809</v>
      </c>
      <c r="B1931" t="s">
        <v>84</v>
      </c>
      <c r="C1931" t="s">
        <v>208</v>
      </c>
      <c r="D1931" t="s">
        <v>4887</v>
      </c>
      <c r="E1931">
        <v>80</v>
      </c>
      <c r="F1931">
        <v>13</v>
      </c>
      <c r="G1931">
        <v>64</v>
      </c>
      <c r="H1931">
        <v>1</v>
      </c>
      <c r="I1931">
        <v>2</v>
      </c>
      <c r="J1931">
        <v>106</v>
      </c>
      <c r="K1931">
        <v>0</v>
      </c>
      <c r="L1931">
        <v>0</v>
      </c>
      <c r="M1931">
        <v>0</v>
      </c>
      <c r="N1931">
        <v>0</v>
      </c>
    </row>
    <row r="1932" spans="1:14" x14ac:dyDescent="0.2">
      <c r="A1932" t="s">
        <v>6810</v>
      </c>
      <c r="B1932" t="s">
        <v>84</v>
      </c>
      <c r="C1932" t="s">
        <v>209</v>
      </c>
      <c r="D1932" t="s">
        <v>4887</v>
      </c>
      <c r="E1932">
        <v>11</v>
      </c>
      <c r="F1932">
        <v>0</v>
      </c>
      <c r="G1932">
        <v>11</v>
      </c>
      <c r="H1932">
        <v>0</v>
      </c>
      <c r="I1932">
        <v>0</v>
      </c>
      <c r="J1932">
        <v>9</v>
      </c>
      <c r="K1932">
        <v>0</v>
      </c>
      <c r="L1932">
        <v>0</v>
      </c>
      <c r="M1932">
        <v>0</v>
      </c>
      <c r="N1932">
        <v>0</v>
      </c>
    </row>
    <row r="1933" spans="1:14" x14ac:dyDescent="0.2">
      <c r="A1933" t="s">
        <v>6811</v>
      </c>
      <c r="B1933" t="s">
        <v>84</v>
      </c>
      <c r="C1933" t="s">
        <v>210</v>
      </c>
      <c r="D1933" t="s">
        <v>4887</v>
      </c>
      <c r="E1933">
        <v>72</v>
      </c>
      <c r="F1933">
        <v>11</v>
      </c>
      <c r="G1933">
        <v>54</v>
      </c>
      <c r="H1933">
        <v>3</v>
      </c>
      <c r="I1933">
        <v>4</v>
      </c>
      <c r="J1933">
        <v>121</v>
      </c>
      <c r="K1933">
        <v>0</v>
      </c>
      <c r="L1933">
        <v>0</v>
      </c>
      <c r="M1933">
        <v>0</v>
      </c>
      <c r="N1933">
        <v>0</v>
      </c>
    </row>
    <row r="1934" spans="1:14" x14ac:dyDescent="0.2">
      <c r="A1934" t="s">
        <v>6812</v>
      </c>
      <c r="B1934" t="s">
        <v>84</v>
      </c>
      <c r="C1934" t="s">
        <v>211</v>
      </c>
      <c r="D1934" t="s">
        <v>4887</v>
      </c>
      <c r="E1934">
        <v>73</v>
      </c>
      <c r="F1934">
        <v>2</v>
      </c>
      <c r="G1934">
        <v>63</v>
      </c>
      <c r="H1934">
        <v>5</v>
      </c>
      <c r="I1934">
        <v>3</v>
      </c>
      <c r="J1934">
        <v>84</v>
      </c>
      <c r="K1934">
        <v>0</v>
      </c>
      <c r="L1934">
        <v>0</v>
      </c>
      <c r="M1934">
        <v>0</v>
      </c>
      <c r="N1934">
        <v>0</v>
      </c>
    </row>
    <row r="1935" spans="1:14" x14ac:dyDescent="0.2">
      <c r="A1935" t="s">
        <v>6813</v>
      </c>
      <c r="B1935" t="s">
        <v>84</v>
      </c>
      <c r="C1935" t="s">
        <v>212</v>
      </c>
      <c r="D1935" t="s">
        <v>4887</v>
      </c>
      <c r="E1935">
        <v>55</v>
      </c>
      <c r="F1935">
        <v>4</v>
      </c>
      <c r="G1935">
        <v>49</v>
      </c>
      <c r="H1935">
        <v>2</v>
      </c>
      <c r="I1935">
        <v>0</v>
      </c>
      <c r="J1935">
        <v>63</v>
      </c>
      <c r="K1935">
        <v>0</v>
      </c>
      <c r="L1935">
        <v>0</v>
      </c>
      <c r="M1935">
        <v>0</v>
      </c>
      <c r="N1935">
        <v>0</v>
      </c>
    </row>
    <row r="1936" spans="1:14" x14ac:dyDescent="0.2">
      <c r="A1936" t="s">
        <v>6814</v>
      </c>
      <c r="B1936" t="s">
        <v>84</v>
      </c>
      <c r="C1936" t="s">
        <v>213</v>
      </c>
      <c r="D1936" t="s">
        <v>4887</v>
      </c>
      <c r="E1936">
        <v>121</v>
      </c>
      <c r="F1936">
        <v>16</v>
      </c>
      <c r="G1936">
        <v>99</v>
      </c>
      <c r="H1936">
        <v>3</v>
      </c>
      <c r="I1936">
        <v>3</v>
      </c>
      <c r="J1936">
        <v>191</v>
      </c>
      <c r="K1936">
        <v>0</v>
      </c>
      <c r="L1936">
        <v>0</v>
      </c>
      <c r="M1936">
        <v>0</v>
      </c>
      <c r="N1936">
        <v>0</v>
      </c>
    </row>
    <row r="1937" spans="1:14" x14ac:dyDescent="0.2">
      <c r="A1937" t="s">
        <v>6815</v>
      </c>
      <c r="B1937" t="s">
        <v>84</v>
      </c>
      <c r="C1937" t="s">
        <v>214</v>
      </c>
      <c r="D1937" t="s">
        <v>4887</v>
      </c>
      <c r="E1937">
        <v>74</v>
      </c>
      <c r="F1937">
        <v>19</v>
      </c>
      <c r="G1937">
        <v>51</v>
      </c>
      <c r="H1937">
        <v>4</v>
      </c>
      <c r="I1937">
        <v>0</v>
      </c>
      <c r="J1937">
        <v>115</v>
      </c>
      <c r="K1937">
        <v>0</v>
      </c>
      <c r="L1937">
        <v>0</v>
      </c>
      <c r="M1937">
        <v>0</v>
      </c>
      <c r="N1937">
        <v>0</v>
      </c>
    </row>
    <row r="1938" spans="1:14" x14ac:dyDescent="0.2">
      <c r="A1938" t="s">
        <v>6816</v>
      </c>
      <c r="B1938" t="s">
        <v>84</v>
      </c>
      <c r="C1938" t="s">
        <v>215</v>
      </c>
      <c r="D1938" t="s">
        <v>4887</v>
      </c>
      <c r="E1938">
        <v>26</v>
      </c>
      <c r="F1938">
        <v>4</v>
      </c>
      <c r="G1938">
        <v>20</v>
      </c>
      <c r="H1938">
        <v>0</v>
      </c>
      <c r="I1938">
        <v>2</v>
      </c>
      <c r="J1938">
        <v>77</v>
      </c>
      <c r="K1938">
        <v>0</v>
      </c>
      <c r="L1938">
        <v>0</v>
      </c>
      <c r="M1938">
        <v>0</v>
      </c>
      <c r="N1938">
        <v>0</v>
      </c>
    </row>
    <row r="1939" spans="1:14" x14ac:dyDescent="0.2">
      <c r="A1939" t="s">
        <v>6817</v>
      </c>
      <c r="B1939" t="s">
        <v>84</v>
      </c>
      <c r="C1939" t="s">
        <v>216</v>
      </c>
      <c r="D1939" t="s">
        <v>4887</v>
      </c>
      <c r="E1939">
        <v>81</v>
      </c>
      <c r="F1939">
        <v>14</v>
      </c>
      <c r="G1939">
        <v>60</v>
      </c>
      <c r="H1939">
        <v>5</v>
      </c>
      <c r="I1939">
        <v>2</v>
      </c>
      <c r="J1939">
        <v>86</v>
      </c>
      <c r="K1939">
        <v>0</v>
      </c>
      <c r="L1939">
        <v>0</v>
      </c>
      <c r="M1939">
        <v>0</v>
      </c>
      <c r="N1939">
        <v>0</v>
      </c>
    </row>
    <row r="1940" spans="1:14" x14ac:dyDescent="0.2">
      <c r="A1940" t="s">
        <v>6818</v>
      </c>
      <c r="B1940" t="s">
        <v>84</v>
      </c>
      <c r="C1940" t="s">
        <v>217</v>
      </c>
      <c r="D1940" t="s">
        <v>4887</v>
      </c>
      <c r="E1940">
        <v>134</v>
      </c>
      <c r="F1940">
        <v>24</v>
      </c>
      <c r="G1940">
        <v>104</v>
      </c>
      <c r="H1940">
        <v>5</v>
      </c>
      <c r="I1940">
        <v>1</v>
      </c>
      <c r="J1940">
        <v>198</v>
      </c>
      <c r="K1940">
        <v>0</v>
      </c>
      <c r="L1940">
        <v>0</v>
      </c>
      <c r="M1940">
        <v>0</v>
      </c>
      <c r="N1940">
        <v>0</v>
      </c>
    </row>
    <row r="1941" spans="1:14" x14ac:dyDescent="0.2">
      <c r="A1941" t="s">
        <v>6819</v>
      </c>
      <c r="B1941" t="s">
        <v>84</v>
      </c>
      <c r="C1941" t="s">
        <v>218</v>
      </c>
      <c r="D1941" t="s">
        <v>4887</v>
      </c>
      <c r="E1941">
        <v>92</v>
      </c>
      <c r="F1941">
        <v>13</v>
      </c>
      <c r="G1941">
        <v>75</v>
      </c>
      <c r="H1941">
        <v>4</v>
      </c>
      <c r="I1941">
        <v>0</v>
      </c>
      <c r="J1941">
        <v>136</v>
      </c>
      <c r="K1941">
        <v>0</v>
      </c>
      <c r="L1941">
        <v>0</v>
      </c>
      <c r="M1941">
        <v>0</v>
      </c>
      <c r="N1941">
        <v>0</v>
      </c>
    </row>
    <row r="1942" spans="1:14" x14ac:dyDescent="0.2">
      <c r="A1942" t="s">
        <v>6820</v>
      </c>
      <c r="B1942" t="s">
        <v>84</v>
      </c>
      <c r="C1942" t="s">
        <v>219</v>
      </c>
      <c r="D1942" t="s">
        <v>4887</v>
      </c>
      <c r="E1942">
        <v>26</v>
      </c>
      <c r="F1942">
        <v>9</v>
      </c>
      <c r="G1942">
        <v>16</v>
      </c>
      <c r="H1942">
        <v>1</v>
      </c>
      <c r="I1942">
        <v>0</v>
      </c>
      <c r="J1942">
        <v>59</v>
      </c>
      <c r="K1942">
        <v>0</v>
      </c>
      <c r="L1942">
        <v>0</v>
      </c>
      <c r="M1942">
        <v>0</v>
      </c>
      <c r="N1942">
        <v>0</v>
      </c>
    </row>
    <row r="1943" spans="1:14" x14ac:dyDescent="0.2">
      <c r="A1943" t="s">
        <v>6821</v>
      </c>
      <c r="B1943" t="s">
        <v>84</v>
      </c>
      <c r="C1943" t="s">
        <v>220</v>
      </c>
      <c r="D1943" t="s">
        <v>4887</v>
      </c>
      <c r="E1943">
        <v>63</v>
      </c>
      <c r="F1943">
        <v>13</v>
      </c>
      <c r="G1943">
        <v>44</v>
      </c>
      <c r="H1943">
        <v>3</v>
      </c>
      <c r="I1943">
        <v>3</v>
      </c>
      <c r="J1943">
        <v>100</v>
      </c>
      <c r="K1943">
        <v>0</v>
      </c>
      <c r="L1943">
        <v>0</v>
      </c>
      <c r="M1943">
        <v>0</v>
      </c>
      <c r="N1943">
        <v>0</v>
      </c>
    </row>
    <row r="1944" spans="1:14" x14ac:dyDescent="0.2">
      <c r="A1944" t="s">
        <v>6822</v>
      </c>
      <c r="B1944" t="s">
        <v>84</v>
      </c>
      <c r="C1944" t="s">
        <v>221</v>
      </c>
      <c r="D1944" t="s">
        <v>4887</v>
      </c>
      <c r="E1944">
        <v>80</v>
      </c>
      <c r="F1944">
        <v>19</v>
      </c>
      <c r="G1944">
        <v>56</v>
      </c>
      <c r="H1944">
        <v>1</v>
      </c>
      <c r="I1944">
        <v>4</v>
      </c>
      <c r="J1944">
        <v>67</v>
      </c>
      <c r="K1944">
        <v>0</v>
      </c>
      <c r="L1944">
        <v>0</v>
      </c>
      <c r="M1944">
        <v>0</v>
      </c>
      <c r="N1944">
        <v>0</v>
      </c>
    </row>
    <row r="1945" spans="1:14" x14ac:dyDescent="0.2">
      <c r="A1945" t="s">
        <v>6823</v>
      </c>
      <c r="B1945" t="s">
        <v>84</v>
      </c>
      <c r="C1945" t="s">
        <v>222</v>
      </c>
      <c r="D1945" t="s">
        <v>4887</v>
      </c>
      <c r="E1945">
        <v>87</v>
      </c>
      <c r="F1945">
        <v>3</v>
      </c>
      <c r="G1945">
        <v>74</v>
      </c>
      <c r="H1945">
        <v>4</v>
      </c>
      <c r="I1945">
        <v>6</v>
      </c>
      <c r="J1945">
        <v>188</v>
      </c>
      <c r="K1945">
        <v>0</v>
      </c>
      <c r="L1945">
        <v>0</v>
      </c>
      <c r="M1945">
        <v>0</v>
      </c>
      <c r="N1945">
        <v>0</v>
      </c>
    </row>
    <row r="1946" spans="1:14" x14ac:dyDescent="0.2">
      <c r="A1946" t="s">
        <v>6824</v>
      </c>
      <c r="B1946" t="s">
        <v>84</v>
      </c>
      <c r="C1946" t="s">
        <v>223</v>
      </c>
      <c r="D1946" t="s">
        <v>4887</v>
      </c>
      <c r="E1946">
        <v>28</v>
      </c>
      <c r="F1946">
        <v>4</v>
      </c>
      <c r="G1946">
        <v>24</v>
      </c>
      <c r="H1946">
        <v>0</v>
      </c>
      <c r="I1946">
        <v>0</v>
      </c>
      <c r="J1946">
        <v>56</v>
      </c>
      <c r="K1946">
        <v>0</v>
      </c>
      <c r="L1946">
        <v>0</v>
      </c>
      <c r="M1946">
        <v>0</v>
      </c>
      <c r="N1946">
        <v>0</v>
      </c>
    </row>
    <row r="1947" spans="1:14" x14ac:dyDescent="0.2">
      <c r="A1947" t="s">
        <v>6825</v>
      </c>
      <c r="B1947" t="s">
        <v>84</v>
      </c>
      <c r="C1947" t="s">
        <v>224</v>
      </c>
      <c r="D1947" t="s">
        <v>4887</v>
      </c>
      <c r="E1947">
        <v>210</v>
      </c>
      <c r="F1947">
        <v>25</v>
      </c>
      <c r="G1947">
        <v>175</v>
      </c>
      <c r="H1947">
        <v>7</v>
      </c>
      <c r="I1947">
        <v>3</v>
      </c>
      <c r="J1947">
        <v>325</v>
      </c>
      <c r="K1947">
        <v>0</v>
      </c>
      <c r="L1947">
        <v>0</v>
      </c>
      <c r="M1947">
        <v>0</v>
      </c>
      <c r="N1947">
        <v>0</v>
      </c>
    </row>
    <row r="1948" spans="1:14" x14ac:dyDescent="0.2">
      <c r="A1948" t="s">
        <v>6826</v>
      </c>
      <c r="B1948" t="s">
        <v>84</v>
      </c>
      <c r="C1948" t="s">
        <v>225</v>
      </c>
      <c r="D1948" t="s">
        <v>4887</v>
      </c>
      <c r="E1948">
        <v>97</v>
      </c>
      <c r="F1948">
        <v>14</v>
      </c>
      <c r="G1948">
        <v>80</v>
      </c>
      <c r="H1948">
        <v>3</v>
      </c>
      <c r="I1948">
        <v>0</v>
      </c>
      <c r="J1948">
        <v>172</v>
      </c>
      <c r="K1948">
        <v>0</v>
      </c>
      <c r="L1948">
        <v>0</v>
      </c>
      <c r="M1948">
        <v>0</v>
      </c>
      <c r="N1948">
        <v>0</v>
      </c>
    </row>
    <row r="1949" spans="1:14" x14ac:dyDescent="0.2">
      <c r="A1949" t="s">
        <v>6827</v>
      </c>
      <c r="B1949" t="s">
        <v>84</v>
      </c>
      <c r="C1949" t="s">
        <v>226</v>
      </c>
      <c r="D1949" t="s">
        <v>4887</v>
      </c>
      <c r="E1949">
        <v>41</v>
      </c>
      <c r="F1949">
        <v>11</v>
      </c>
      <c r="G1949">
        <v>28</v>
      </c>
      <c r="H1949">
        <v>2</v>
      </c>
      <c r="I1949">
        <v>0</v>
      </c>
      <c r="J1949">
        <v>101</v>
      </c>
      <c r="K1949">
        <v>0</v>
      </c>
      <c r="L1949">
        <v>0</v>
      </c>
      <c r="M1949">
        <v>0</v>
      </c>
      <c r="N1949">
        <v>0</v>
      </c>
    </row>
    <row r="1950" spans="1:14" x14ac:dyDescent="0.2">
      <c r="A1950" t="s">
        <v>6828</v>
      </c>
      <c r="B1950" t="s">
        <v>84</v>
      </c>
      <c r="C1950" t="s">
        <v>227</v>
      </c>
      <c r="D1950" t="s">
        <v>4887</v>
      </c>
      <c r="E1950">
        <v>48</v>
      </c>
      <c r="F1950">
        <v>6</v>
      </c>
      <c r="G1950">
        <v>41</v>
      </c>
      <c r="H1950">
        <v>0</v>
      </c>
      <c r="I1950">
        <v>1</v>
      </c>
      <c r="J1950">
        <v>66</v>
      </c>
      <c r="K1950">
        <v>0</v>
      </c>
      <c r="L1950">
        <v>0</v>
      </c>
      <c r="M1950">
        <v>0</v>
      </c>
      <c r="N1950">
        <v>0</v>
      </c>
    </row>
    <row r="1951" spans="1:14" x14ac:dyDescent="0.2">
      <c r="A1951" t="s">
        <v>6829</v>
      </c>
      <c r="B1951" t="s">
        <v>84</v>
      </c>
      <c r="C1951" t="s">
        <v>228</v>
      </c>
      <c r="D1951" t="s">
        <v>4887</v>
      </c>
      <c r="E1951">
        <v>180</v>
      </c>
      <c r="F1951">
        <v>32</v>
      </c>
      <c r="G1951">
        <v>135</v>
      </c>
      <c r="H1951">
        <v>12</v>
      </c>
      <c r="I1951">
        <v>1</v>
      </c>
      <c r="J1951">
        <v>277</v>
      </c>
      <c r="K1951">
        <v>0</v>
      </c>
      <c r="L1951">
        <v>0</v>
      </c>
      <c r="M1951">
        <v>0</v>
      </c>
      <c r="N1951">
        <v>0</v>
      </c>
    </row>
    <row r="1952" spans="1:14" x14ac:dyDescent="0.2">
      <c r="A1952" t="s">
        <v>6830</v>
      </c>
      <c r="B1952" t="s">
        <v>84</v>
      </c>
      <c r="C1952" t="s">
        <v>229</v>
      </c>
      <c r="D1952" t="s">
        <v>4887</v>
      </c>
      <c r="E1952">
        <v>47</v>
      </c>
      <c r="F1952">
        <v>10</v>
      </c>
      <c r="G1952">
        <v>33</v>
      </c>
      <c r="H1952">
        <v>4</v>
      </c>
      <c r="I1952">
        <v>0</v>
      </c>
      <c r="J1952">
        <v>70</v>
      </c>
      <c r="K1952">
        <v>0</v>
      </c>
      <c r="L1952">
        <v>0</v>
      </c>
      <c r="M1952">
        <v>0</v>
      </c>
      <c r="N1952">
        <v>0</v>
      </c>
    </row>
    <row r="1953" spans="1:14" x14ac:dyDescent="0.2">
      <c r="A1953" t="s">
        <v>6831</v>
      </c>
      <c r="B1953" t="s">
        <v>84</v>
      </c>
      <c r="C1953" t="s">
        <v>230</v>
      </c>
      <c r="D1953" t="s">
        <v>4887</v>
      </c>
      <c r="E1953">
        <v>496</v>
      </c>
      <c r="F1953">
        <v>124</v>
      </c>
      <c r="G1953">
        <v>355</v>
      </c>
      <c r="H1953">
        <v>16</v>
      </c>
      <c r="I1953">
        <v>1</v>
      </c>
      <c r="J1953">
        <v>774</v>
      </c>
      <c r="K1953">
        <v>0</v>
      </c>
      <c r="L1953">
        <v>0</v>
      </c>
      <c r="M1953">
        <v>0</v>
      </c>
      <c r="N1953">
        <v>0</v>
      </c>
    </row>
    <row r="1954" spans="1:14" x14ac:dyDescent="0.2">
      <c r="A1954" t="s">
        <v>6832</v>
      </c>
      <c r="B1954" t="s">
        <v>84</v>
      </c>
      <c r="C1954" t="s">
        <v>231</v>
      </c>
      <c r="D1954" t="s">
        <v>4887</v>
      </c>
      <c r="E1954">
        <v>60</v>
      </c>
      <c r="F1954">
        <v>7</v>
      </c>
      <c r="G1954">
        <v>51</v>
      </c>
      <c r="H1954">
        <v>1</v>
      </c>
      <c r="I1954">
        <v>1</v>
      </c>
      <c r="J1954">
        <v>147</v>
      </c>
      <c r="K1954">
        <v>0</v>
      </c>
      <c r="L1954">
        <v>0</v>
      </c>
      <c r="M1954">
        <v>0</v>
      </c>
      <c r="N1954">
        <v>0</v>
      </c>
    </row>
    <row r="1955" spans="1:14" x14ac:dyDescent="0.2">
      <c r="A1955" t="s">
        <v>6833</v>
      </c>
      <c r="B1955" t="s">
        <v>84</v>
      </c>
      <c r="C1955" t="s">
        <v>232</v>
      </c>
      <c r="D1955" t="s">
        <v>4887</v>
      </c>
      <c r="E1955">
        <v>83</v>
      </c>
      <c r="F1955">
        <v>12</v>
      </c>
      <c r="G1955">
        <v>70</v>
      </c>
      <c r="H1955">
        <v>1</v>
      </c>
      <c r="I1955">
        <v>0</v>
      </c>
      <c r="J1955">
        <v>113</v>
      </c>
      <c r="K1955">
        <v>0</v>
      </c>
      <c r="L1955">
        <v>0</v>
      </c>
      <c r="M1955">
        <v>0</v>
      </c>
      <c r="N1955">
        <v>0</v>
      </c>
    </row>
    <row r="1956" spans="1:14" x14ac:dyDescent="0.2">
      <c r="A1956" t="s">
        <v>6834</v>
      </c>
      <c r="B1956" t="s">
        <v>84</v>
      </c>
      <c r="C1956" t="s">
        <v>233</v>
      </c>
      <c r="D1956" t="s">
        <v>4887</v>
      </c>
      <c r="E1956">
        <v>83</v>
      </c>
      <c r="F1956">
        <v>2</v>
      </c>
      <c r="G1956">
        <v>77</v>
      </c>
      <c r="H1956">
        <v>2</v>
      </c>
      <c r="I1956">
        <v>2</v>
      </c>
      <c r="J1956">
        <v>132</v>
      </c>
      <c r="K1956">
        <v>0</v>
      </c>
      <c r="L1956">
        <v>0</v>
      </c>
      <c r="M1956">
        <v>0</v>
      </c>
      <c r="N1956">
        <v>0</v>
      </c>
    </row>
    <row r="1957" spans="1:14" x14ac:dyDescent="0.2">
      <c r="A1957" t="s">
        <v>6835</v>
      </c>
      <c r="B1957" t="s">
        <v>84</v>
      </c>
      <c r="C1957" t="s">
        <v>234</v>
      </c>
      <c r="D1957" t="s">
        <v>4887</v>
      </c>
      <c r="E1957">
        <v>44</v>
      </c>
      <c r="F1957">
        <v>5</v>
      </c>
      <c r="G1957">
        <v>38</v>
      </c>
      <c r="H1957">
        <v>1</v>
      </c>
      <c r="I1957">
        <v>0</v>
      </c>
      <c r="J1957">
        <v>64</v>
      </c>
      <c r="K1957">
        <v>0</v>
      </c>
      <c r="L1957">
        <v>0</v>
      </c>
      <c r="M1957">
        <v>0</v>
      </c>
      <c r="N1957">
        <v>0</v>
      </c>
    </row>
    <row r="1958" spans="1:14" x14ac:dyDescent="0.2">
      <c r="A1958" t="s">
        <v>6836</v>
      </c>
      <c r="B1958" t="s">
        <v>84</v>
      </c>
      <c r="C1958" t="s">
        <v>235</v>
      </c>
      <c r="D1958" t="s">
        <v>4887</v>
      </c>
      <c r="E1958">
        <v>41</v>
      </c>
      <c r="F1958">
        <v>11</v>
      </c>
      <c r="G1958">
        <v>27</v>
      </c>
      <c r="H1958">
        <v>2</v>
      </c>
      <c r="I1958">
        <v>1</v>
      </c>
      <c r="J1958">
        <v>85</v>
      </c>
      <c r="K1958">
        <v>0</v>
      </c>
      <c r="L1958">
        <v>0</v>
      </c>
      <c r="M1958">
        <v>0</v>
      </c>
      <c r="N1958">
        <v>0</v>
      </c>
    </row>
    <row r="1959" spans="1:14" x14ac:dyDescent="0.2">
      <c r="A1959" t="s">
        <v>6837</v>
      </c>
      <c r="B1959" t="s">
        <v>84</v>
      </c>
      <c r="C1959" t="s">
        <v>236</v>
      </c>
      <c r="D1959" t="s">
        <v>4887</v>
      </c>
      <c r="E1959">
        <v>42</v>
      </c>
      <c r="F1959">
        <v>5</v>
      </c>
      <c r="G1959">
        <v>37</v>
      </c>
      <c r="H1959">
        <v>0</v>
      </c>
      <c r="I1959">
        <v>0</v>
      </c>
      <c r="J1959">
        <v>37</v>
      </c>
      <c r="K1959">
        <v>0</v>
      </c>
      <c r="L1959">
        <v>0</v>
      </c>
      <c r="M1959">
        <v>0</v>
      </c>
      <c r="N1959">
        <v>0</v>
      </c>
    </row>
    <row r="1960" spans="1:14" x14ac:dyDescent="0.2">
      <c r="A1960" t="s">
        <v>6838</v>
      </c>
      <c r="B1960" t="s">
        <v>84</v>
      </c>
      <c r="C1960" t="s">
        <v>237</v>
      </c>
      <c r="D1960" t="s">
        <v>4887</v>
      </c>
      <c r="E1960">
        <v>43</v>
      </c>
      <c r="F1960">
        <v>3</v>
      </c>
      <c r="G1960">
        <v>36</v>
      </c>
      <c r="H1960">
        <v>3</v>
      </c>
      <c r="I1960">
        <v>1</v>
      </c>
      <c r="J1960">
        <v>97</v>
      </c>
      <c r="K1960">
        <v>0</v>
      </c>
      <c r="L1960">
        <v>0</v>
      </c>
      <c r="M1960">
        <v>0</v>
      </c>
      <c r="N1960">
        <v>0</v>
      </c>
    </row>
    <row r="1961" spans="1:14" x14ac:dyDescent="0.2">
      <c r="A1961" t="s">
        <v>6839</v>
      </c>
      <c r="B1961" t="s">
        <v>84</v>
      </c>
      <c r="C1961" t="s">
        <v>238</v>
      </c>
      <c r="D1961" t="s">
        <v>4887</v>
      </c>
      <c r="E1961">
        <v>97</v>
      </c>
      <c r="F1961">
        <v>19</v>
      </c>
      <c r="G1961">
        <v>73</v>
      </c>
      <c r="H1961">
        <v>4</v>
      </c>
      <c r="I1961">
        <v>1</v>
      </c>
      <c r="J1961">
        <v>126</v>
      </c>
      <c r="K1961">
        <v>0</v>
      </c>
      <c r="L1961">
        <v>0</v>
      </c>
      <c r="M1961">
        <v>0</v>
      </c>
      <c r="N1961">
        <v>0</v>
      </c>
    </row>
    <row r="1962" spans="1:14" x14ac:dyDescent="0.2">
      <c r="A1962" t="s">
        <v>6840</v>
      </c>
      <c r="B1962" t="s">
        <v>84</v>
      </c>
      <c r="C1962" t="s">
        <v>239</v>
      </c>
      <c r="D1962" t="s">
        <v>4887</v>
      </c>
      <c r="E1962">
        <v>113</v>
      </c>
      <c r="F1962">
        <v>17</v>
      </c>
      <c r="G1962">
        <v>85</v>
      </c>
      <c r="H1962">
        <v>9</v>
      </c>
      <c r="I1962">
        <v>2</v>
      </c>
      <c r="J1962">
        <v>127</v>
      </c>
      <c r="K1962">
        <v>0</v>
      </c>
      <c r="L1962">
        <v>0</v>
      </c>
      <c r="M1962">
        <v>0</v>
      </c>
      <c r="N1962">
        <v>0</v>
      </c>
    </row>
    <row r="1963" spans="1:14" x14ac:dyDescent="0.2">
      <c r="A1963" t="s">
        <v>6841</v>
      </c>
      <c r="B1963" t="s">
        <v>84</v>
      </c>
      <c r="C1963" t="s">
        <v>240</v>
      </c>
      <c r="D1963" t="s">
        <v>4887</v>
      </c>
      <c r="E1963">
        <v>31</v>
      </c>
      <c r="F1963">
        <v>1</v>
      </c>
      <c r="G1963">
        <v>25</v>
      </c>
      <c r="H1963">
        <v>5</v>
      </c>
      <c r="I1963">
        <v>0</v>
      </c>
      <c r="J1963">
        <v>76</v>
      </c>
      <c r="K1963">
        <v>0</v>
      </c>
      <c r="L1963">
        <v>0</v>
      </c>
      <c r="M1963">
        <v>0</v>
      </c>
      <c r="N1963">
        <v>0</v>
      </c>
    </row>
    <row r="1964" spans="1:14" x14ac:dyDescent="0.2">
      <c r="A1964" t="s">
        <v>6842</v>
      </c>
      <c r="B1964" t="s">
        <v>84</v>
      </c>
      <c r="C1964" t="s">
        <v>241</v>
      </c>
      <c r="D1964" t="s">
        <v>4887</v>
      </c>
      <c r="E1964">
        <v>82</v>
      </c>
      <c r="F1964">
        <v>12</v>
      </c>
      <c r="G1964">
        <v>65</v>
      </c>
      <c r="H1964">
        <v>4</v>
      </c>
      <c r="I1964">
        <v>1</v>
      </c>
      <c r="J1964">
        <v>119</v>
      </c>
      <c r="K1964">
        <v>0</v>
      </c>
      <c r="L1964">
        <v>0</v>
      </c>
      <c r="M1964">
        <v>0</v>
      </c>
      <c r="N1964">
        <v>0</v>
      </c>
    </row>
    <row r="1965" spans="1:14" x14ac:dyDescent="0.2">
      <c r="A1965" t="s">
        <v>6843</v>
      </c>
      <c r="B1965" t="s">
        <v>84</v>
      </c>
      <c r="C1965" t="s">
        <v>242</v>
      </c>
      <c r="D1965" t="s">
        <v>4887</v>
      </c>
      <c r="E1965">
        <v>92</v>
      </c>
      <c r="F1965">
        <v>17</v>
      </c>
      <c r="G1965">
        <v>71</v>
      </c>
      <c r="H1965">
        <v>3</v>
      </c>
      <c r="I1965">
        <v>1</v>
      </c>
      <c r="J1965">
        <v>141</v>
      </c>
      <c r="K1965">
        <v>0</v>
      </c>
      <c r="L1965">
        <v>0</v>
      </c>
      <c r="M1965">
        <v>0</v>
      </c>
      <c r="N1965">
        <v>0</v>
      </c>
    </row>
    <row r="1966" spans="1:14" x14ac:dyDescent="0.2">
      <c r="A1966" t="s">
        <v>6844</v>
      </c>
      <c r="B1966" t="s">
        <v>84</v>
      </c>
      <c r="C1966" t="s">
        <v>243</v>
      </c>
      <c r="D1966" t="s">
        <v>4887</v>
      </c>
      <c r="E1966">
        <v>73</v>
      </c>
      <c r="F1966">
        <v>12</v>
      </c>
      <c r="G1966">
        <v>60</v>
      </c>
      <c r="H1966">
        <v>1</v>
      </c>
      <c r="I1966">
        <v>0</v>
      </c>
      <c r="J1966">
        <v>100</v>
      </c>
      <c r="K1966">
        <v>0</v>
      </c>
      <c r="L1966">
        <v>0</v>
      </c>
      <c r="M1966">
        <v>0</v>
      </c>
      <c r="N1966">
        <v>0</v>
      </c>
    </row>
    <row r="1967" spans="1:14" x14ac:dyDescent="0.2">
      <c r="A1967" t="s">
        <v>6845</v>
      </c>
      <c r="B1967" t="s">
        <v>84</v>
      </c>
      <c r="C1967" t="s">
        <v>244</v>
      </c>
      <c r="D1967" t="s">
        <v>4887</v>
      </c>
      <c r="E1967">
        <v>185</v>
      </c>
      <c r="F1967">
        <v>42</v>
      </c>
      <c r="G1967">
        <v>120</v>
      </c>
      <c r="H1967">
        <v>21</v>
      </c>
      <c r="I1967">
        <v>2</v>
      </c>
      <c r="J1967">
        <v>227</v>
      </c>
      <c r="K1967">
        <v>0</v>
      </c>
      <c r="L1967">
        <v>0</v>
      </c>
      <c r="M1967">
        <v>0</v>
      </c>
      <c r="N1967">
        <v>0</v>
      </c>
    </row>
    <row r="1968" spans="1:14" x14ac:dyDescent="0.2">
      <c r="A1968" t="s">
        <v>6846</v>
      </c>
      <c r="B1968" t="s">
        <v>84</v>
      </c>
      <c r="C1968" t="s">
        <v>245</v>
      </c>
      <c r="D1968" t="s">
        <v>4887</v>
      </c>
      <c r="E1968">
        <v>34</v>
      </c>
      <c r="F1968">
        <v>4</v>
      </c>
      <c r="G1968">
        <v>29</v>
      </c>
      <c r="H1968">
        <v>1</v>
      </c>
      <c r="I1968">
        <v>0</v>
      </c>
      <c r="J1968">
        <v>121</v>
      </c>
      <c r="K1968">
        <v>0</v>
      </c>
      <c r="L1968">
        <v>0</v>
      </c>
      <c r="M1968">
        <v>0</v>
      </c>
      <c r="N1968">
        <v>0</v>
      </c>
    </row>
    <row r="1969" spans="1:14" x14ac:dyDescent="0.2">
      <c r="A1969" t="s">
        <v>6847</v>
      </c>
      <c r="B1969" t="s">
        <v>84</v>
      </c>
      <c r="C1969" t="s">
        <v>246</v>
      </c>
      <c r="D1969" t="s">
        <v>4887</v>
      </c>
      <c r="E1969">
        <v>129</v>
      </c>
      <c r="F1969">
        <v>19</v>
      </c>
      <c r="G1969">
        <v>104</v>
      </c>
      <c r="H1969">
        <v>4</v>
      </c>
      <c r="I1969">
        <v>2</v>
      </c>
      <c r="J1969">
        <v>216</v>
      </c>
      <c r="K1969">
        <v>0</v>
      </c>
      <c r="L1969">
        <v>0</v>
      </c>
      <c r="M1969">
        <v>0</v>
      </c>
      <c r="N1969">
        <v>0</v>
      </c>
    </row>
    <row r="1970" spans="1:14" x14ac:dyDescent="0.2">
      <c r="A1970" t="s">
        <v>6848</v>
      </c>
      <c r="B1970" t="s">
        <v>84</v>
      </c>
      <c r="C1970" t="s">
        <v>247</v>
      </c>
      <c r="D1970" t="s">
        <v>4887</v>
      </c>
      <c r="E1970">
        <v>247</v>
      </c>
      <c r="F1970">
        <v>48</v>
      </c>
      <c r="G1970">
        <v>185</v>
      </c>
      <c r="H1970">
        <v>13</v>
      </c>
      <c r="I1970">
        <v>1</v>
      </c>
      <c r="J1970">
        <v>453</v>
      </c>
      <c r="K1970">
        <v>0</v>
      </c>
      <c r="L1970">
        <v>0</v>
      </c>
      <c r="M1970">
        <v>0</v>
      </c>
      <c r="N1970">
        <v>0</v>
      </c>
    </row>
    <row r="1971" spans="1:14" x14ac:dyDescent="0.2">
      <c r="A1971" t="s">
        <v>6849</v>
      </c>
      <c r="B1971" t="s">
        <v>84</v>
      </c>
      <c r="C1971" t="s">
        <v>248</v>
      </c>
      <c r="D1971" t="s">
        <v>4887</v>
      </c>
      <c r="E1971">
        <v>39</v>
      </c>
      <c r="F1971">
        <v>10</v>
      </c>
      <c r="G1971">
        <v>27</v>
      </c>
      <c r="H1971">
        <v>2</v>
      </c>
      <c r="I1971">
        <v>0</v>
      </c>
      <c r="J1971">
        <v>45</v>
      </c>
      <c r="K1971">
        <v>0</v>
      </c>
      <c r="L1971">
        <v>0</v>
      </c>
      <c r="M1971">
        <v>0</v>
      </c>
      <c r="N1971">
        <v>0</v>
      </c>
    </row>
    <row r="1972" spans="1:14" x14ac:dyDescent="0.2">
      <c r="A1972" t="s">
        <v>6850</v>
      </c>
      <c r="B1972" t="s">
        <v>84</v>
      </c>
      <c r="C1972" t="s">
        <v>249</v>
      </c>
      <c r="D1972" t="s">
        <v>4887</v>
      </c>
      <c r="E1972">
        <v>91</v>
      </c>
      <c r="F1972">
        <v>9</v>
      </c>
      <c r="G1972">
        <v>75</v>
      </c>
      <c r="H1972">
        <v>5</v>
      </c>
      <c r="I1972">
        <v>2</v>
      </c>
      <c r="J1972">
        <v>109</v>
      </c>
      <c r="K1972">
        <v>0</v>
      </c>
      <c r="L1972">
        <v>0</v>
      </c>
      <c r="M1972">
        <v>0</v>
      </c>
      <c r="N1972">
        <v>0</v>
      </c>
    </row>
    <row r="1973" spans="1:14" x14ac:dyDescent="0.2">
      <c r="A1973" t="s">
        <v>6851</v>
      </c>
      <c r="B1973" t="s">
        <v>84</v>
      </c>
      <c r="C1973" t="s">
        <v>250</v>
      </c>
      <c r="D1973" t="s">
        <v>4887</v>
      </c>
      <c r="E1973">
        <v>201</v>
      </c>
      <c r="F1973">
        <v>39</v>
      </c>
      <c r="G1973">
        <v>153</v>
      </c>
      <c r="H1973">
        <v>6</v>
      </c>
      <c r="I1973">
        <v>3</v>
      </c>
      <c r="J1973">
        <v>266</v>
      </c>
      <c r="K1973">
        <v>0</v>
      </c>
      <c r="L1973">
        <v>0</v>
      </c>
      <c r="M1973">
        <v>0</v>
      </c>
      <c r="N1973">
        <v>0</v>
      </c>
    </row>
    <row r="1974" spans="1:14" x14ac:dyDescent="0.2">
      <c r="A1974" t="s">
        <v>6852</v>
      </c>
      <c r="B1974" t="s">
        <v>84</v>
      </c>
      <c r="C1974" t="s">
        <v>251</v>
      </c>
      <c r="D1974" t="s">
        <v>4887</v>
      </c>
      <c r="E1974">
        <v>58</v>
      </c>
      <c r="F1974">
        <v>14</v>
      </c>
      <c r="G1974">
        <v>38</v>
      </c>
      <c r="H1974">
        <v>6</v>
      </c>
      <c r="I1974">
        <v>0</v>
      </c>
      <c r="J1974">
        <v>94</v>
      </c>
      <c r="K1974">
        <v>0</v>
      </c>
      <c r="L1974">
        <v>0</v>
      </c>
      <c r="M1974">
        <v>0</v>
      </c>
      <c r="N1974">
        <v>0</v>
      </c>
    </row>
    <row r="1975" spans="1:14" x14ac:dyDescent="0.2">
      <c r="A1975" t="s">
        <v>6853</v>
      </c>
      <c r="B1975" t="s">
        <v>84</v>
      </c>
      <c r="C1975" t="s">
        <v>252</v>
      </c>
      <c r="D1975" t="s">
        <v>4887</v>
      </c>
      <c r="E1975">
        <v>54</v>
      </c>
      <c r="F1975">
        <v>12</v>
      </c>
      <c r="G1975">
        <v>37</v>
      </c>
      <c r="H1975">
        <v>4</v>
      </c>
      <c r="I1975">
        <v>1</v>
      </c>
      <c r="J1975">
        <v>139</v>
      </c>
      <c r="K1975">
        <v>0</v>
      </c>
      <c r="L1975">
        <v>0</v>
      </c>
      <c r="M1975">
        <v>0</v>
      </c>
      <c r="N1975">
        <v>0</v>
      </c>
    </row>
    <row r="1976" spans="1:14" x14ac:dyDescent="0.2">
      <c r="A1976" t="s">
        <v>6854</v>
      </c>
      <c r="B1976" t="s">
        <v>84</v>
      </c>
      <c r="C1976" t="s">
        <v>253</v>
      </c>
      <c r="D1976" t="s">
        <v>4887</v>
      </c>
      <c r="E1976">
        <v>62</v>
      </c>
      <c r="F1976">
        <v>16</v>
      </c>
      <c r="G1976">
        <v>44</v>
      </c>
      <c r="H1976">
        <v>2</v>
      </c>
      <c r="I1976">
        <v>0</v>
      </c>
      <c r="J1976">
        <v>131</v>
      </c>
      <c r="K1976">
        <v>0</v>
      </c>
      <c r="L1976">
        <v>0</v>
      </c>
      <c r="M1976">
        <v>0</v>
      </c>
      <c r="N1976">
        <v>0</v>
      </c>
    </row>
    <row r="1977" spans="1:14" x14ac:dyDescent="0.2">
      <c r="A1977" t="s">
        <v>6855</v>
      </c>
      <c r="B1977" t="s">
        <v>84</v>
      </c>
      <c r="C1977" t="s">
        <v>254</v>
      </c>
      <c r="D1977" t="s">
        <v>4887</v>
      </c>
      <c r="E1977">
        <v>44</v>
      </c>
      <c r="F1977">
        <v>2</v>
      </c>
      <c r="G1977">
        <v>38</v>
      </c>
      <c r="H1977">
        <v>3</v>
      </c>
      <c r="I1977">
        <v>1</v>
      </c>
      <c r="J1977">
        <v>51</v>
      </c>
      <c r="K1977">
        <v>0</v>
      </c>
      <c r="L1977">
        <v>0</v>
      </c>
      <c r="M1977">
        <v>0</v>
      </c>
      <c r="N1977">
        <v>0</v>
      </c>
    </row>
    <row r="1978" spans="1:14" x14ac:dyDescent="0.2">
      <c r="A1978" t="s">
        <v>6856</v>
      </c>
      <c r="B1978" t="s">
        <v>84</v>
      </c>
      <c r="C1978" t="s">
        <v>255</v>
      </c>
      <c r="D1978" t="s">
        <v>4887</v>
      </c>
      <c r="E1978">
        <v>171</v>
      </c>
      <c r="F1978">
        <v>41</v>
      </c>
      <c r="G1978">
        <v>120</v>
      </c>
      <c r="H1978">
        <v>8</v>
      </c>
      <c r="I1978">
        <v>2</v>
      </c>
      <c r="J1978">
        <v>193</v>
      </c>
      <c r="K1978">
        <v>0</v>
      </c>
      <c r="L1978">
        <v>0</v>
      </c>
      <c r="M1978">
        <v>0</v>
      </c>
      <c r="N1978">
        <v>0</v>
      </c>
    </row>
    <row r="1979" spans="1:14" x14ac:dyDescent="0.2">
      <c r="A1979" t="s">
        <v>6857</v>
      </c>
      <c r="B1979" t="s">
        <v>84</v>
      </c>
      <c r="C1979" t="s">
        <v>256</v>
      </c>
      <c r="D1979" t="s">
        <v>4887</v>
      </c>
      <c r="E1979">
        <v>80</v>
      </c>
      <c r="F1979">
        <v>17</v>
      </c>
      <c r="G1979">
        <v>60</v>
      </c>
      <c r="H1979">
        <v>3</v>
      </c>
      <c r="I1979">
        <v>0</v>
      </c>
      <c r="J1979">
        <v>82</v>
      </c>
      <c r="K1979">
        <v>0</v>
      </c>
      <c r="L1979">
        <v>0</v>
      </c>
      <c r="M1979">
        <v>0</v>
      </c>
      <c r="N1979">
        <v>0</v>
      </c>
    </row>
    <row r="1980" spans="1:14" x14ac:dyDescent="0.2">
      <c r="A1980" t="s">
        <v>6858</v>
      </c>
      <c r="B1980" t="s">
        <v>84</v>
      </c>
      <c r="C1980" t="s">
        <v>105</v>
      </c>
      <c r="D1980" t="s">
        <v>4889</v>
      </c>
      <c r="E1980">
        <v>96</v>
      </c>
      <c r="F1980">
        <v>8</v>
      </c>
      <c r="G1980">
        <v>84</v>
      </c>
      <c r="H1980">
        <v>4</v>
      </c>
      <c r="I1980">
        <v>0</v>
      </c>
      <c r="J1980">
        <v>36</v>
      </c>
      <c r="K1980">
        <v>0</v>
      </c>
      <c r="L1980">
        <v>0</v>
      </c>
      <c r="M1980">
        <v>0</v>
      </c>
      <c r="N1980">
        <v>0</v>
      </c>
    </row>
    <row r="1981" spans="1:14" x14ac:dyDescent="0.2">
      <c r="A1981" t="s">
        <v>6859</v>
      </c>
      <c r="B1981" t="s">
        <v>84</v>
      </c>
      <c r="C1981" t="s">
        <v>106</v>
      </c>
      <c r="D1981" t="s">
        <v>4889</v>
      </c>
      <c r="E1981">
        <v>179</v>
      </c>
      <c r="F1981">
        <v>33</v>
      </c>
      <c r="G1981">
        <v>142</v>
      </c>
      <c r="H1981">
        <v>4</v>
      </c>
      <c r="I1981">
        <v>0</v>
      </c>
      <c r="J1981">
        <v>117</v>
      </c>
      <c r="K1981">
        <v>0</v>
      </c>
      <c r="L1981">
        <v>0</v>
      </c>
      <c r="M1981">
        <v>0</v>
      </c>
      <c r="N1981">
        <v>0</v>
      </c>
    </row>
    <row r="1982" spans="1:14" x14ac:dyDescent="0.2">
      <c r="A1982" t="s">
        <v>6860</v>
      </c>
      <c r="B1982" t="s">
        <v>84</v>
      </c>
      <c r="C1982" t="s">
        <v>107</v>
      </c>
      <c r="D1982" t="s">
        <v>4889</v>
      </c>
      <c r="E1982">
        <v>98</v>
      </c>
      <c r="F1982">
        <v>17</v>
      </c>
      <c r="G1982">
        <v>81</v>
      </c>
      <c r="H1982">
        <v>0</v>
      </c>
      <c r="I1982">
        <v>0</v>
      </c>
      <c r="J1982">
        <v>64</v>
      </c>
      <c r="K1982">
        <v>0</v>
      </c>
      <c r="L1982">
        <v>0</v>
      </c>
      <c r="M1982">
        <v>0</v>
      </c>
      <c r="N1982">
        <v>0</v>
      </c>
    </row>
    <row r="1983" spans="1:14" x14ac:dyDescent="0.2">
      <c r="A1983" t="s">
        <v>6861</v>
      </c>
      <c r="B1983" t="s">
        <v>84</v>
      </c>
      <c r="C1983" t="s">
        <v>108</v>
      </c>
      <c r="D1983" t="s">
        <v>4889</v>
      </c>
      <c r="E1983">
        <v>79</v>
      </c>
      <c r="F1983">
        <v>10</v>
      </c>
      <c r="G1983">
        <v>69</v>
      </c>
      <c r="H1983">
        <v>0</v>
      </c>
      <c r="I1983">
        <v>0</v>
      </c>
      <c r="J1983">
        <v>51</v>
      </c>
      <c r="K1983">
        <v>0</v>
      </c>
      <c r="L1983">
        <v>0</v>
      </c>
      <c r="M1983">
        <v>0</v>
      </c>
      <c r="N1983">
        <v>0</v>
      </c>
    </row>
    <row r="1984" spans="1:14" x14ac:dyDescent="0.2">
      <c r="A1984" t="s">
        <v>6862</v>
      </c>
      <c r="B1984" t="s">
        <v>84</v>
      </c>
      <c r="C1984" t="s">
        <v>109</v>
      </c>
      <c r="D1984" t="s">
        <v>4889</v>
      </c>
      <c r="E1984">
        <v>82</v>
      </c>
      <c r="F1984">
        <v>17</v>
      </c>
      <c r="G1984">
        <v>64</v>
      </c>
      <c r="H1984">
        <v>1</v>
      </c>
      <c r="I1984">
        <v>0</v>
      </c>
      <c r="J1984">
        <v>53</v>
      </c>
      <c r="K1984">
        <v>0</v>
      </c>
      <c r="L1984">
        <v>0</v>
      </c>
      <c r="M1984">
        <v>0</v>
      </c>
      <c r="N1984">
        <v>0</v>
      </c>
    </row>
    <row r="1985" spans="1:14" x14ac:dyDescent="0.2">
      <c r="A1985" t="s">
        <v>6863</v>
      </c>
      <c r="B1985" t="s">
        <v>84</v>
      </c>
      <c r="C1985" t="s">
        <v>110</v>
      </c>
      <c r="D1985" t="s">
        <v>4889</v>
      </c>
      <c r="E1985">
        <v>170</v>
      </c>
      <c r="F1985">
        <v>12</v>
      </c>
      <c r="G1985">
        <v>154</v>
      </c>
      <c r="H1985">
        <v>3</v>
      </c>
      <c r="I1985">
        <v>1</v>
      </c>
      <c r="J1985">
        <v>135</v>
      </c>
      <c r="K1985">
        <v>0</v>
      </c>
      <c r="L1985">
        <v>0</v>
      </c>
      <c r="M1985">
        <v>0</v>
      </c>
      <c r="N1985">
        <v>0</v>
      </c>
    </row>
    <row r="1986" spans="1:14" x14ac:dyDescent="0.2">
      <c r="A1986" t="s">
        <v>6864</v>
      </c>
      <c r="B1986" t="s">
        <v>84</v>
      </c>
      <c r="C1986" t="s">
        <v>111</v>
      </c>
      <c r="D1986" t="s">
        <v>4889</v>
      </c>
      <c r="E1986">
        <v>305</v>
      </c>
      <c r="F1986">
        <v>21</v>
      </c>
      <c r="G1986">
        <v>281</v>
      </c>
      <c r="H1986">
        <v>3</v>
      </c>
      <c r="I1986">
        <v>0</v>
      </c>
      <c r="J1986">
        <v>284</v>
      </c>
      <c r="K1986">
        <v>0</v>
      </c>
      <c r="L1986">
        <v>0</v>
      </c>
      <c r="M1986">
        <v>0</v>
      </c>
      <c r="N1986">
        <v>0</v>
      </c>
    </row>
    <row r="1987" spans="1:14" x14ac:dyDescent="0.2">
      <c r="A1987" t="s">
        <v>6865</v>
      </c>
      <c r="B1987" t="s">
        <v>84</v>
      </c>
      <c r="C1987" t="s">
        <v>112</v>
      </c>
      <c r="D1987" t="s">
        <v>4889</v>
      </c>
      <c r="E1987">
        <v>53</v>
      </c>
      <c r="F1987">
        <v>8</v>
      </c>
      <c r="G1987">
        <v>45</v>
      </c>
      <c r="H1987">
        <v>0</v>
      </c>
      <c r="I1987">
        <v>0</v>
      </c>
      <c r="J1987">
        <v>44</v>
      </c>
      <c r="K1987">
        <v>0</v>
      </c>
      <c r="L1987">
        <v>0</v>
      </c>
      <c r="M1987">
        <v>0</v>
      </c>
      <c r="N1987">
        <v>0</v>
      </c>
    </row>
    <row r="1988" spans="1:14" x14ac:dyDescent="0.2">
      <c r="A1988" t="s">
        <v>6866</v>
      </c>
      <c r="B1988" t="s">
        <v>84</v>
      </c>
      <c r="C1988" t="s">
        <v>113</v>
      </c>
      <c r="D1988" t="s">
        <v>4889</v>
      </c>
      <c r="E1988">
        <v>39</v>
      </c>
      <c r="F1988">
        <v>4</v>
      </c>
      <c r="G1988">
        <v>35</v>
      </c>
      <c r="H1988">
        <v>0</v>
      </c>
      <c r="I1988">
        <v>0</v>
      </c>
      <c r="J1988">
        <v>28</v>
      </c>
      <c r="K1988">
        <v>0</v>
      </c>
      <c r="L1988">
        <v>0</v>
      </c>
      <c r="M1988">
        <v>0</v>
      </c>
      <c r="N1988">
        <v>0</v>
      </c>
    </row>
    <row r="1989" spans="1:14" x14ac:dyDescent="0.2">
      <c r="A1989" t="s">
        <v>6867</v>
      </c>
      <c r="B1989" t="s">
        <v>84</v>
      </c>
      <c r="C1989" t="s">
        <v>114</v>
      </c>
      <c r="D1989" t="s">
        <v>4889</v>
      </c>
      <c r="E1989">
        <v>98</v>
      </c>
      <c r="F1989">
        <v>17</v>
      </c>
      <c r="G1989">
        <v>80</v>
      </c>
      <c r="H1989">
        <v>1</v>
      </c>
      <c r="I1989">
        <v>0</v>
      </c>
      <c r="J1989">
        <v>60</v>
      </c>
      <c r="K1989">
        <v>0</v>
      </c>
      <c r="L1989">
        <v>0</v>
      </c>
      <c r="M1989">
        <v>0</v>
      </c>
      <c r="N1989">
        <v>0</v>
      </c>
    </row>
    <row r="1990" spans="1:14" x14ac:dyDescent="0.2">
      <c r="A1990" t="s">
        <v>6868</v>
      </c>
      <c r="B1990" t="s">
        <v>84</v>
      </c>
      <c r="C1990" t="s">
        <v>115</v>
      </c>
      <c r="D1990" t="s">
        <v>4889</v>
      </c>
      <c r="E1990">
        <v>150</v>
      </c>
      <c r="F1990">
        <v>16</v>
      </c>
      <c r="G1990">
        <v>134</v>
      </c>
      <c r="H1990">
        <v>0</v>
      </c>
      <c r="I1990">
        <v>0</v>
      </c>
      <c r="J1990">
        <v>112</v>
      </c>
      <c r="K1990">
        <v>0</v>
      </c>
      <c r="L1990">
        <v>0</v>
      </c>
      <c r="M1990">
        <v>0</v>
      </c>
      <c r="N1990">
        <v>0</v>
      </c>
    </row>
    <row r="1991" spans="1:14" x14ac:dyDescent="0.2">
      <c r="A1991" t="s">
        <v>6869</v>
      </c>
      <c r="B1991" t="s">
        <v>84</v>
      </c>
      <c r="C1991" t="s">
        <v>116</v>
      </c>
      <c r="D1991" t="s">
        <v>4889</v>
      </c>
      <c r="E1991">
        <v>106</v>
      </c>
      <c r="F1991">
        <v>15</v>
      </c>
      <c r="G1991">
        <v>91</v>
      </c>
      <c r="H1991">
        <v>0</v>
      </c>
      <c r="I1991">
        <v>0</v>
      </c>
      <c r="J1991">
        <v>61</v>
      </c>
      <c r="K1991">
        <v>0</v>
      </c>
      <c r="L1991">
        <v>0</v>
      </c>
      <c r="M1991">
        <v>0</v>
      </c>
      <c r="N1991">
        <v>0</v>
      </c>
    </row>
    <row r="1992" spans="1:14" x14ac:dyDescent="0.2">
      <c r="A1992" t="s">
        <v>6870</v>
      </c>
      <c r="B1992" t="s">
        <v>84</v>
      </c>
      <c r="C1992" t="s">
        <v>117</v>
      </c>
      <c r="D1992" t="s">
        <v>4889</v>
      </c>
      <c r="E1992">
        <v>216</v>
      </c>
      <c r="F1992">
        <v>33</v>
      </c>
      <c r="G1992">
        <v>183</v>
      </c>
      <c r="H1992">
        <v>0</v>
      </c>
      <c r="I1992">
        <v>0</v>
      </c>
      <c r="J1992">
        <v>165</v>
      </c>
      <c r="K1992">
        <v>0</v>
      </c>
      <c r="L1992">
        <v>0</v>
      </c>
      <c r="M1992">
        <v>0</v>
      </c>
      <c r="N1992">
        <v>0</v>
      </c>
    </row>
    <row r="1993" spans="1:14" x14ac:dyDescent="0.2">
      <c r="A1993" t="s">
        <v>6871</v>
      </c>
      <c r="B1993" t="s">
        <v>84</v>
      </c>
      <c r="C1993" t="s">
        <v>118</v>
      </c>
      <c r="D1993" t="s">
        <v>4889</v>
      </c>
      <c r="E1993">
        <v>130</v>
      </c>
      <c r="F1993">
        <v>12</v>
      </c>
      <c r="G1993">
        <v>116</v>
      </c>
      <c r="H1993">
        <v>2</v>
      </c>
      <c r="I1993">
        <v>0</v>
      </c>
      <c r="J1993">
        <v>54</v>
      </c>
      <c r="K1993">
        <v>0</v>
      </c>
      <c r="L1993">
        <v>0</v>
      </c>
      <c r="M1993">
        <v>0</v>
      </c>
      <c r="N1993">
        <v>0</v>
      </c>
    </row>
    <row r="1994" spans="1:14" x14ac:dyDescent="0.2">
      <c r="A1994" t="s">
        <v>6872</v>
      </c>
      <c r="B1994" t="s">
        <v>84</v>
      </c>
      <c r="C1994" t="s">
        <v>119</v>
      </c>
      <c r="D1994" t="s">
        <v>4889</v>
      </c>
      <c r="E1994">
        <v>93</v>
      </c>
      <c r="F1994">
        <v>22</v>
      </c>
      <c r="G1994">
        <v>70</v>
      </c>
      <c r="H1994">
        <v>0</v>
      </c>
      <c r="I1994">
        <v>1</v>
      </c>
      <c r="J1994">
        <v>60</v>
      </c>
      <c r="K1994">
        <v>0</v>
      </c>
      <c r="L1994">
        <v>0</v>
      </c>
      <c r="M1994">
        <v>0</v>
      </c>
      <c r="N1994">
        <v>0</v>
      </c>
    </row>
    <row r="1995" spans="1:14" x14ac:dyDescent="0.2">
      <c r="A1995" t="s">
        <v>6873</v>
      </c>
      <c r="B1995" t="s">
        <v>84</v>
      </c>
      <c r="C1995" t="s">
        <v>120</v>
      </c>
      <c r="D1995" t="s">
        <v>4889</v>
      </c>
      <c r="E1995">
        <v>174</v>
      </c>
      <c r="F1995">
        <v>27</v>
      </c>
      <c r="G1995">
        <v>147</v>
      </c>
      <c r="H1995">
        <v>0</v>
      </c>
      <c r="I1995">
        <v>0</v>
      </c>
      <c r="J1995">
        <v>144</v>
      </c>
      <c r="K1995">
        <v>0</v>
      </c>
      <c r="L1995">
        <v>0</v>
      </c>
      <c r="M1995">
        <v>0</v>
      </c>
      <c r="N1995">
        <v>0</v>
      </c>
    </row>
    <row r="1996" spans="1:14" x14ac:dyDescent="0.2">
      <c r="A1996" t="s">
        <v>6874</v>
      </c>
      <c r="B1996" t="s">
        <v>84</v>
      </c>
      <c r="C1996" t="s">
        <v>121</v>
      </c>
      <c r="D1996" t="s">
        <v>4889</v>
      </c>
      <c r="E1996">
        <v>267</v>
      </c>
      <c r="F1996">
        <v>41</v>
      </c>
      <c r="G1996">
        <v>223</v>
      </c>
      <c r="H1996">
        <v>3</v>
      </c>
      <c r="I1996">
        <v>0</v>
      </c>
      <c r="J1996">
        <v>177</v>
      </c>
      <c r="K1996">
        <v>0</v>
      </c>
      <c r="L1996">
        <v>0</v>
      </c>
      <c r="M1996">
        <v>0</v>
      </c>
      <c r="N1996">
        <v>0</v>
      </c>
    </row>
    <row r="1997" spans="1:14" x14ac:dyDescent="0.2">
      <c r="A1997" t="s">
        <v>6875</v>
      </c>
      <c r="B1997" t="s">
        <v>84</v>
      </c>
      <c r="C1997" t="s">
        <v>122</v>
      </c>
      <c r="D1997" t="s">
        <v>4889</v>
      </c>
      <c r="E1997">
        <v>289</v>
      </c>
      <c r="F1997">
        <v>31</v>
      </c>
      <c r="G1997">
        <v>252</v>
      </c>
      <c r="H1997">
        <v>6</v>
      </c>
      <c r="I1997">
        <v>0</v>
      </c>
      <c r="J1997">
        <v>224</v>
      </c>
      <c r="K1997">
        <v>0</v>
      </c>
      <c r="L1997">
        <v>0</v>
      </c>
      <c r="M1997">
        <v>0</v>
      </c>
      <c r="N1997">
        <v>0</v>
      </c>
    </row>
    <row r="1998" spans="1:14" x14ac:dyDescent="0.2">
      <c r="A1998" t="s">
        <v>6876</v>
      </c>
      <c r="B1998" t="s">
        <v>84</v>
      </c>
      <c r="C1998" t="s">
        <v>123</v>
      </c>
      <c r="D1998" t="s">
        <v>4889</v>
      </c>
      <c r="E1998">
        <v>68</v>
      </c>
      <c r="F1998">
        <v>14</v>
      </c>
      <c r="G1998">
        <v>54</v>
      </c>
      <c r="H1998">
        <v>0</v>
      </c>
      <c r="I1998">
        <v>0</v>
      </c>
      <c r="J1998">
        <v>59</v>
      </c>
      <c r="K1998">
        <v>0</v>
      </c>
      <c r="L1998">
        <v>0</v>
      </c>
      <c r="M1998">
        <v>0</v>
      </c>
      <c r="N1998">
        <v>0</v>
      </c>
    </row>
    <row r="1999" spans="1:14" x14ac:dyDescent="0.2">
      <c r="A1999" t="s">
        <v>6877</v>
      </c>
      <c r="B1999" t="s">
        <v>84</v>
      </c>
      <c r="C1999" t="s">
        <v>124</v>
      </c>
      <c r="D1999" t="s">
        <v>4889</v>
      </c>
      <c r="E1999">
        <v>84</v>
      </c>
      <c r="F1999">
        <v>17</v>
      </c>
      <c r="G1999">
        <v>67</v>
      </c>
      <c r="H1999">
        <v>0</v>
      </c>
      <c r="I1999">
        <v>0</v>
      </c>
      <c r="J1999">
        <v>62</v>
      </c>
      <c r="K1999">
        <v>0</v>
      </c>
      <c r="L1999">
        <v>0</v>
      </c>
      <c r="M1999">
        <v>0</v>
      </c>
      <c r="N1999">
        <v>0</v>
      </c>
    </row>
    <row r="2000" spans="1:14" x14ac:dyDescent="0.2">
      <c r="A2000" t="s">
        <v>6878</v>
      </c>
      <c r="B2000" t="s">
        <v>84</v>
      </c>
      <c r="C2000" t="s">
        <v>125</v>
      </c>
      <c r="D2000" t="s">
        <v>4889</v>
      </c>
      <c r="E2000">
        <v>337</v>
      </c>
      <c r="F2000">
        <v>61</v>
      </c>
      <c r="G2000">
        <v>275</v>
      </c>
      <c r="H2000">
        <v>1</v>
      </c>
      <c r="I2000">
        <v>0</v>
      </c>
      <c r="J2000">
        <v>248</v>
      </c>
      <c r="K2000">
        <v>0</v>
      </c>
      <c r="L2000">
        <v>0</v>
      </c>
      <c r="M2000">
        <v>0</v>
      </c>
      <c r="N2000">
        <v>0</v>
      </c>
    </row>
    <row r="2001" spans="1:14" x14ac:dyDescent="0.2">
      <c r="A2001" t="s">
        <v>6879</v>
      </c>
      <c r="B2001" t="s">
        <v>84</v>
      </c>
      <c r="C2001" t="s">
        <v>126</v>
      </c>
      <c r="D2001" t="s">
        <v>4889</v>
      </c>
      <c r="E2001">
        <v>95</v>
      </c>
      <c r="F2001">
        <v>12</v>
      </c>
      <c r="G2001">
        <v>82</v>
      </c>
      <c r="H2001">
        <v>1</v>
      </c>
      <c r="I2001">
        <v>0</v>
      </c>
      <c r="J2001">
        <v>62</v>
      </c>
      <c r="K2001">
        <v>0</v>
      </c>
      <c r="L2001">
        <v>0</v>
      </c>
      <c r="M2001">
        <v>0</v>
      </c>
      <c r="N2001">
        <v>0</v>
      </c>
    </row>
    <row r="2002" spans="1:14" x14ac:dyDescent="0.2">
      <c r="A2002" t="s">
        <v>6880</v>
      </c>
      <c r="B2002" t="s">
        <v>84</v>
      </c>
      <c r="C2002" t="s">
        <v>127</v>
      </c>
      <c r="D2002" t="s">
        <v>4889</v>
      </c>
      <c r="E2002">
        <v>190</v>
      </c>
      <c r="F2002">
        <v>32</v>
      </c>
      <c r="G2002">
        <v>158</v>
      </c>
      <c r="H2002">
        <v>0</v>
      </c>
      <c r="I2002">
        <v>0</v>
      </c>
      <c r="J2002">
        <v>118</v>
      </c>
      <c r="K2002">
        <v>0</v>
      </c>
      <c r="L2002">
        <v>0</v>
      </c>
      <c r="M2002">
        <v>0</v>
      </c>
      <c r="N2002">
        <v>0</v>
      </c>
    </row>
    <row r="2003" spans="1:14" x14ac:dyDescent="0.2">
      <c r="A2003" t="s">
        <v>6881</v>
      </c>
      <c r="B2003" t="s">
        <v>84</v>
      </c>
      <c r="C2003" t="s">
        <v>128</v>
      </c>
      <c r="D2003" t="s">
        <v>4889</v>
      </c>
      <c r="E2003">
        <v>125</v>
      </c>
      <c r="F2003">
        <v>20</v>
      </c>
      <c r="G2003">
        <v>105</v>
      </c>
      <c r="H2003">
        <v>0</v>
      </c>
      <c r="I2003">
        <v>0</v>
      </c>
      <c r="J2003">
        <v>116</v>
      </c>
      <c r="K2003">
        <v>0</v>
      </c>
      <c r="L2003">
        <v>0</v>
      </c>
      <c r="M2003">
        <v>0</v>
      </c>
      <c r="N2003">
        <v>0</v>
      </c>
    </row>
    <row r="2004" spans="1:14" x14ac:dyDescent="0.2">
      <c r="A2004" t="s">
        <v>6882</v>
      </c>
      <c r="B2004" t="s">
        <v>84</v>
      </c>
      <c r="C2004" t="s">
        <v>129</v>
      </c>
      <c r="D2004" t="s">
        <v>4889</v>
      </c>
      <c r="E2004">
        <v>131</v>
      </c>
      <c r="F2004">
        <v>21</v>
      </c>
      <c r="G2004">
        <v>109</v>
      </c>
      <c r="H2004">
        <v>1</v>
      </c>
      <c r="I2004">
        <v>0</v>
      </c>
      <c r="J2004">
        <v>106</v>
      </c>
      <c r="K2004">
        <v>0</v>
      </c>
      <c r="L2004">
        <v>0</v>
      </c>
      <c r="M2004">
        <v>0</v>
      </c>
      <c r="N2004">
        <v>0</v>
      </c>
    </row>
    <row r="2005" spans="1:14" x14ac:dyDescent="0.2">
      <c r="A2005" t="s">
        <v>6883</v>
      </c>
      <c r="B2005" t="s">
        <v>84</v>
      </c>
      <c r="C2005" t="s">
        <v>130</v>
      </c>
      <c r="D2005" t="s">
        <v>4889</v>
      </c>
      <c r="E2005">
        <v>3</v>
      </c>
      <c r="F2005">
        <v>0</v>
      </c>
      <c r="G2005">
        <v>3</v>
      </c>
      <c r="H2005">
        <v>0</v>
      </c>
      <c r="I2005">
        <v>0</v>
      </c>
      <c r="J2005">
        <v>3</v>
      </c>
      <c r="K2005">
        <v>0</v>
      </c>
      <c r="L2005">
        <v>0</v>
      </c>
      <c r="M2005">
        <v>0</v>
      </c>
      <c r="N2005">
        <v>0</v>
      </c>
    </row>
    <row r="2006" spans="1:14" x14ac:dyDescent="0.2">
      <c r="A2006" t="s">
        <v>6884</v>
      </c>
      <c r="B2006" t="s">
        <v>84</v>
      </c>
      <c r="C2006" t="s">
        <v>131</v>
      </c>
      <c r="D2006" t="s">
        <v>4889</v>
      </c>
      <c r="E2006">
        <v>166</v>
      </c>
      <c r="F2006">
        <v>23</v>
      </c>
      <c r="G2006">
        <v>142</v>
      </c>
      <c r="H2006">
        <v>0</v>
      </c>
      <c r="I2006">
        <v>1</v>
      </c>
      <c r="J2006">
        <v>172</v>
      </c>
      <c r="K2006">
        <v>0</v>
      </c>
      <c r="L2006">
        <v>0</v>
      </c>
      <c r="M2006">
        <v>0</v>
      </c>
      <c r="N2006">
        <v>0</v>
      </c>
    </row>
    <row r="2007" spans="1:14" x14ac:dyDescent="0.2">
      <c r="A2007" t="s">
        <v>6885</v>
      </c>
      <c r="B2007" t="s">
        <v>84</v>
      </c>
      <c r="C2007" t="s">
        <v>132</v>
      </c>
      <c r="D2007" t="s">
        <v>4889</v>
      </c>
      <c r="E2007">
        <v>165</v>
      </c>
      <c r="F2007">
        <v>9</v>
      </c>
      <c r="G2007">
        <v>154</v>
      </c>
      <c r="H2007">
        <v>1</v>
      </c>
      <c r="I2007">
        <v>1</v>
      </c>
      <c r="J2007">
        <v>88</v>
      </c>
      <c r="K2007">
        <v>0</v>
      </c>
      <c r="L2007">
        <v>0</v>
      </c>
      <c r="M2007">
        <v>0</v>
      </c>
      <c r="N2007">
        <v>0</v>
      </c>
    </row>
    <row r="2008" spans="1:14" x14ac:dyDescent="0.2">
      <c r="A2008" t="s">
        <v>6886</v>
      </c>
      <c r="B2008" t="s">
        <v>84</v>
      </c>
      <c r="C2008" t="s">
        <v>133</v>
      </c>
      <c r="D2008" t="s">
        <v>4889</v>
      </c>
      <c r="E2008">
        <v>188</v>
      </c>
      <c r="F2008">
        <v>19</v>
      </c>
      <c r="G2008">
        <v>167</v>
      </c>
      <c r="H2008">
        <v>1</v>
      </c>
      <c r="I2008">
        <v>1</v>
      </c>
      <c r="J2008">
        <v>178</v>
      </c>
      <c r="K2008">
        <v>0</v>
      </c>
      <c r="L2008">
        <v>0</v>
      </c>
      <c r="M2008">
        <v>0</v>
      </c>
      <c r="N2008">
        <v>0</v>
      </c>
    </row>
    <row r="2009" spans="1:14" x14ac:dyDescent="0.2">
      <c r="A2009" t="s">
        <v>6887</v>
      </c>
      <c r="B2009" t="s">
        <v>84</v>
      </c>
      <c r="C2009" t="s">
        <v>134</v>
      </c>
      <c r="D2009" t="s">
        <v>4889</v>
      </c>
      <c r="E2009">
        <v>148</v>
      </c>
      <c r="F2009">
        <v>28</v>
      </c>
      <c r="G2009">
        <v>120</v>
      </c>
      <c r="H2009">
        <v>0</v>
      </c>
      <c r="I2009">
        <v>0</v>
      </c>
      <c r="J2009">
        <v>69</v>
      </c>
      <c r="K2009">
        <v>0</v>
      </c>
      <c r="L2009">
        <v>0</v>
      </c>
      <c r="M2009">
        <v>0</v>
      </c>
      <c r="N2009">
        <v>0</v>
      </c>
    </row>
    <row r="2010" spans="1:14" x14ac:dyDescent="0.2">
      <c r="A2010" t="s">
        <v>6888</v>
      </c>
      <c r="B2010" t="s">
        <v>87</v>
      </c>
      <c r="C2010" t="s">
        <v>253</v>
      </c>
      <c r="D2010" t="s">
        <v>4885</v>
      </c>
      <c r="E2010">
        <v>35</v>
      </c>
      <c r="F2010">
        <v>12</v>
      </c>
      <c r="G2010">
        <v>23</v>
      </c>
      <c r="H2010">
        <v>0</v>
      </c>
      <c r="I2010">
        <v>0</v>
      </c>
      <c r="J2010">
        <v>21</v>
      </c>
      <c r="K2010">
        <v>0</v>
      </c>
      <c r="L2010">
        <v>0</v>
      </c>
      <c r="M2010">
        <v>0</v>
      </c>
      <c r="N2010">
        <v>0</v>
      </c>
    </row>
    <row r="2011" spans="1:14" x14ac:dyDescent="0.2">
      <c r="A2011" t="s">
        <v>6889</v>
      </c>
      <c r="B2011" t="s">
        <v>87</v>
      </c>
      <c r="C2011" t="s">
        <v>253</v>
      </c>
      <c r="D2011" t="s">
        <v>4887</v>
      </c>
      <c r="E2011">
        <v>21</v>
      </c>
      <c r="F2011">
        <v>3</v>
      </c>
      <c r="G2011">
        <v>17</v>
      </c>
      <c r="H2011">
        <v>1</v>
      </c>
      <c r="I2011">
        <v>0</v>
      </c>
      <c r="J2011">
        <v>35</v>
      </c>
      <c r="K2011">
        <v>0</v>
      </c>
      <c r="L2011">
        <v>0</v>
      </c>
      <c r="M2011">
        <v>0</v>
      </c>
      <c r="N2011">
        <v>0</v>
      </c>
    </row>
    <row r="2012" spans="1:14" x14ac:dyDescent="0.2">
      <c r="A2012" t="s">
        <v>6890</v>
      </c>
      <c r="B2012" t="s">
        <v>87</v>
      </c>
      <c r="C2012" t="s">
        <v>253</v>
      </c>
      <c r="D2012" t="s">
        <v>4889</v>
      </c>
      <c r="E2012">
        <v>35</v>
      </c>
      <c r="F2012">
        <v>10</v>
      </c>
      <c r="G2012">
        <v>25</v>
      </c>
      <c r="H2012">
        <v>0</v>
      </c>
      <c r="I2012">
        <v>0</v>
      </c>
      <c r="J2012">
        <v>21</v>
      </c>
      <c r="K2012">
        <v>0</v>
      </c>
      <c r="L2012">
        <v>0</v>
      </c>
      <c r="M2012">
        <v>0</v>
      </c>
      <c r="N2012">
        <v>0</v>
      </c>
    </row>
    <row r="2013" spans="1:14" x14ac:dyDescent="0.2">
      <c r="A2013" t="s">
        <v>6891</v>
      </c>
      <c r="B2013" t="s">
        <v>87</v>
      </c>
      <c r="C2013" t="s">
        <v>253</v>
      </c>
      <c r="D2013" t="s">
        <v>4871</v>
      </c>
      <c r="E2013">
        <v>0</v>
      </c>
      <c r="F2013">
        <v>0</v>
      </c>
      <c r="G2013">
        <v>0</v>
      </c>
      <c r="H2013">
        <v>0</v>
      </c>
      <c r="I2013">
        <v>0</v>
      </c>
      <c r="J2013">
        <v>0</v>
      </c>
      <c r="K2013">
        <v>37</v>
      </c>
      <c r="L2013">
        <v>37</v>
      </c>
      <c r="M2013">
        <v>0</v>
      </c>
      <c r="N2013">
        <v>0</v>
      </c>
    </row>
    <row r="2014" spans="1:14" x14ac:dyDescent="0.2">
      <c r="A2014" t="s">
        <v>6892</v>
      </c>
      <c r="B2014" t="s">
        <v>87</v>
      </c>
      <c r="C2014" t="s">
        <v>253</v>
      </c>
      <c r="D2014" t="s">
        <v>4873</v>
      </c>
      <c r="E2014">
        <v>0</v>
      </c>
      <c r="F2014">
        <v>0</v>
      </c>
      <c r="G2014">
        <v>0</v>
      </c>
      <c r="H2014">
        <v>0</v>
      </c>
      <c r="I2014">
        <v>0</v>
      </c>
      <c r="J2014">
        <v>0</v>
      </c>
      <c r="K2014">
        <v>31</v>
      </c>
      <c r="L2014">
        <v>31</v>
      </c>
      <c r="M2014">
        <v>0</v>
      </c>
      <c r="N2014">
        <v>0</v>
      </c>
    </row>
    <row r="2015" spans="1:14" x14ac:dyDescent="0.2">
      <c r="A2015" t="s">
        <v>6893</v>
      </c>
      <c r="B2015" t="s">
        <v>87</v>
      </c>
      <c r="C2015" t="s">
        <v>254</v>
      </c>
      <c r="D2015" t="s">
        <v>4875</v>
      </c>
      <c r="E2015">
        <v>19</v>
      </c>
      <c r="F2015">
        <v>1</v>
      </c>
      <c r="G2015">
        <v>16</v>
      </c>
      <c r="H2015">
        <v>1</v>
      </c>
      <c r="I2015">
        <v>1</v>
      </c>
      <c r="J2015">
        <v>21</v>
      </c>
      <c r="K2015">
        <v>0</v>
      </c>
      <c r="L2015">
        <v>0</v>
      </c>
      <c r="M2015">
        <v>0</v>
      </c>
      <c r="N2015">
        <v>0</v>
      </c>
    </row>
    <row r="2016" spans="1:14" x14ac:dyDescent="0.2">
      <c r="A2016" t="s">
        <v>6894</v>
      </c>
      <c r="B2016" t="s">
        <v>87</v>
      </c>
      <c r="C2016" t="s">
        <v>254</v>
      </c>
      <c r="D2016" t="s">
        <v>4877</v>
      </c>
      <c r="E2016">
        <v>40</v>
      </c>
      <c r="F2016">
        <v>2</v>
      </c>
      <c r="G2016">
        <v>36</v>
      </c>
      <c r="H2016">
        <v>1</v>
      </c>
      <c r="I2016">
        <v>1</v>
      </c>
      <c r="J2016">
        <v>0</v>
      </c>
      <c r="K2016">
        <v>0</v>
      </c>
      <c r="L2016">
        <v>0</v>
      </c>
      <c r="M2016">
        <v>0</v>
      </c>
      <c r="N2016">
        <v>0</v>
      </c>
    </row>
    <row r="2017" spans="1:14" x14ac:dyDescent="0.2">
      <c r="A2017" t="s">
        <v>6895</v>
      </c>
      <c r="B2017" t="s">
        <v>87</v>
      </c>
      <c r="C2017" t="s">
        <v>254</v>
      </c>
      <c r="D2017" t="s">
        <v>4879</v>
      </c>
      <c r="E2017">
        <v>21</v>
      </c>
      <c r="F2017">
        <v>1</v>
      </c>
      <c r="G2017">
        <v>20</v>
      </c>
      <c r="H2017">
        <v>0</v>
      </c>
      <c r="I2017">
        <v>0</v>
      </c>
      <c r="J2017">
        <v>19</v>
      </c>
      <c r="K2017">
        <v>0</v>
      </c>
      <c r="L2017">
        <v>0</v>
      </c>
      <c r="M2017">
        <v>0</v>
      </c>
      <c r="N2017">
        <v>0</v>
      </c>
    </row>
    <row r="2018" spans="1:14" x14ac:dyDescent="0.2">
      <c r="A2018" t="s">
        <v>6896</v>
      </c>
      <c r="B2018" t="s">
        <v>87</v>
      </c>
      <c r="C2018" t="s">
        <v>254</v>
      </c>
      <c r="D2018" t="s">
        <v>4881</v>
      </c>
      <c r="E2018">
        <v>40</v>
      </c>
      <c r="F2018">
        <v>2</v>
      </c>
      <c r="G2018">
        <v>36</v>
      </c>
      <c r="H2018">
        <v>1</v>
      </c>
      <c r="I2018">
        <v>1</v>
      </c>
      <c r="J2018">
        <v>0</v>
      </c>
      <c r="K2018">
        <v>0</v>
      </c>
      <c r="L2018">
        <v>0</v>
      </c>
      <c r="M2018">
        <v>0</v>
      </c>
      <c r="N2018">
        <v>0</v>
      </c>
    </row>
    <row r="2019" spans="1:14" x14ac:dyDescent="0.2">
      <c r="A2019" t="s">
        <v>6897</v>
      </c>
      <c r="B2019" t="s">
        <v>87</v>
      </c>
      <c r="C2019" t="s">
        <v>254</v>
      </c>
      <c r="D2019" t="s">
        <v>4883</v>
      </c>
      <c r="E2019">
        <v>19</v>
      </c>
      <c r="F2019">
        <v>1</v>
      </c>
      <c r="G2019">
        <v>16</v>
      </c>
      <c r="H2019">
        <v>1</v>
      </c>
      <c r="I2019">
        <v>1</v>
      </c>
      <c r="J2019">
        <v>21</v>
      </c>
      <c r="K2019">
        <v>0</v>
      </c>
      <c r="L2019">
        <v>0</v>
      </c>
      <c r="M2019">
        <v>0</v>
      </c>
      <c r="N2019">
        <v>0</v>
      </c>
    </row>
    <row r="2020" spans="1:14" x14ac:dyDescent="0.2">
      <c r="A2020" t="s">
        <v>6898</v>
      </c>
      <c r="B2020" t="s">
        <v>87</v>
      </c>
      <c r="C2020" t="s">
        <v>254</v>
      </c>
      <c r="D2020" t="s">
        <v>4885</v>
      </c>
      <c r="E2020">
        <v>21</v>
      </c>
      <c r="F2020">
        <v>1</v>
      </c>
      <c r="G2020">
        <v>20</v>
      </c>
      <c r="H2020">
        <v>0</v>
      </c>
      <c r="I2020">
        <v>0</v>
      </c>
      <c r="J2020">
        <v>19</v>
      </c>
      <c r="K2020">
        <v>0</v>
      </c>
      <c r="L2020">
        <v>0</v>
      </c>
      <c r="M2020">
        <v>0</v>
      </c>
      <c r="N2020">
        <v>0</v>
      </c>
    </row>
    <row r="2021" spans="1:14" x14ac:dyDescent="0.2">
      <c r="A2021" t="s">
        <v>6899</v>
      </c>
      <c r="B2021" t="s">
        <v>87</v>
      </c>
      <c r="C2021" t="s">
        <v>254</v>
      </c>
      <c r="D2021" t="s">
        <v>4887</v>
      </c>
      <c r="E2021">
        <v>19</v>
      </c>
      <c r="F2021">
        <v>1</v>
      </c>
      <c r="G2021">
        <v>16</v>
      </c>
      <c r="H2021">
        <v>1</v>
      </c>
      <c r="I2021">
        <v>1</v>
      </c>
      <c r="J2021">
        <v>21</v>
      </c>
      <c r="K2021">
        <v>0</v>
      </c>
      <c r="L2021">
        <v>0</v>
      </c>
      <c r="M2021">
        <v>0</v>
      </c>
      <c r="N2021">
        <v>0</v>
      </c>
    </row>
    <row r="2022" spans="1:14" x14ac:dyDescent="0.2">
      <c r="A2022" t="s">
        <v>6900</v>
      </c>
      <c r="B2022" t="s">
        <v>87</v>
      </c>
      <c r="C2022" t="s">
        <v>254</v>
      </c>
      <c r="D2022" t="s">
        <v>4889</v>
      </c>
      <c r="E2022">
        <v>21</v>
      </c>
      <c r="F2022">
        <v>1</v>
      </c>
      <c r="G2022">
        <v>20</v>
      </c>
      <c r="H2022">
        <v>0</v>
      </c>
      <c r="I2022">
        <v>0</v>
      </c>
      <c r="J2022">
        <v>19</v>
      </c>
      <c r="K2022">
        <v>0</v>
      </c>
      <c r="L2022">
        <v>0</v>
      </c>
      <c r="M2022">
        <v>0</v>
      </c>
      <c r="N2022">
        <v>0</v>
      </c>
    </row>
    <row r="2023" spans="1:14" x14ac:dyDescent="0.2">
      <c r="A2023" t="s">
        <v>6901</v>
      </c>
      <c r="B2023" t="s">
        <v>87</v>
      </c>
      <c r="C2023" t="s">
        <v>254</v>
      </c>
      <c r="D2023" t="s">
        <v>4871</v>
      </c>
      <c r="E2023">
        <v>0</v>
      </c>
      <c r="F2023">
        <v>0</v>
      </c>
      <c r="G2023">
        <v>0</v>
      </c>
      <c r="H2023">
        <v>0</v>
      </c>
      <c r="I2023">
        <v>0</v>
      </c>
      <c r="J2023">
        <v>0</v>
      </c>
      <c r="K2023">
        <v>29</v>
      </c>
      <c r="L2023">
        <v>29</v>
      </c>
      <c r="M2023">
        <v>0</v>
      </c>
      <c r="N2023">
        <v>0</v>
      </c>
    </row>
    <row r="2024" spans="1:14" x14ac:dyDescent="0.2">
      <c r="A2024" t="s">
        <v>6902</v>
      </c>
      <c r="B2024" t="s">
        <v>87</v>
      </c>
      <c r="C2024" t="s">
        <v>254</v>
      </c>
      <c r="D2024" t="s">
        <v>4873</v>
      </c>
      <c r="E2024">
        <v>0</v>
      </c>
      <c r="F2024">
        <v>0</v>
      </c>
      <c r="G2024">
        <v>0</v>
      </c>
      <c r="H2024">
        <v>0</v>
      </c>
      <c r="I2024">
        <v>0</v>
      </c>
      <c r="J2024">
        <v>0</v>
      </c>
      <c r="K2024">
        <v>18</v>
      </c>
      <c r="L2024">
        <v>18</v>
      </c>
      <c r="M2024">
        <v>0</v>
      </c>
      <c r="N2024">
        <v>0</v>
      </c>
    </row>
    <row r="2025" spans="1:14" x14ac:dyDescent="0.2">
      <c r="A2025" t="s">
        <v>6903</v>
      </c>
      <c r="B2025" t="s">
        <v>87</v>
      </c>
      <c r="C2025" t="s">
        <v>255</v>
      </c>
      <c r="D2025" t="s">
        <v>4875</v>
      </c>
      <c r="E2025">
        <v>69</v>
      </c>
      <c r="F2025">
        <v>20</v>
      </c>
      <c r="G2025">
        <v>41</v>
      </c>
      <c r="H2025">
        <v>6</v>
      </c>
      <c r="I2025">
        <v>2</v>
      </c>
      <c r="J2025">
        <v>108</v>
      </c>
      <c r="K2025">
        <v>0</v>
      </c>
      <c r="L2025">
        <v>0</v>
      </c>
      <c r="M2025">
        <v>0</v>
      </c>
      <c r="N2025">
        <v>0</v>
      </c>
    </row>
    <row r="2026" spans="1:14" x14ac:dyDescent="0.2">
      <c r="A2026" t="s">
        <v>6904</v>
      </c>
      <c r="B2026" t="s">
        <v>87</v>
      </c>
      <c r="C2026" t="s">
        <v>255</v>
      </c>
      <c r="D2026" t="s">
        <v>4877</v>
      </c>
      <c r="E2026">
        <v>177</v>
      </c>
      <c r="F2026">
        <v>40</v>
      </c>
      <c r="G2026">
        <v>128</v>
      </c>
      <c r="H2026">
        <v>6</v>
      </c>
      <c r="I2026">
        <v>3</v>
      </c>
      <c r="J2026">
        <v>0</v>
      </c>
      <c r="K2026">
        <v>0</v>
      </c>
      <c r="L2026">
        <v>0</v>
      </c>
      <c r="M2026">
        <v>0</v>
      </c>
      <c r="N2026">
        <v>0</v>
      </c>
    </row>
    <row r="2027" spans="1:14" x14ac:dyDescent="0.2">
      <c r="A2027" t="s">
        <v>6905</v>
      </c>
      <c r="B2027" t="s">
        <v>87</v>
      </c>
      <c r="C2027" t="s">
        <v>255</v>
      </c>
      <c r="D2027" t="s">
        <v>4879</v>
      </c>
      <c r="E2027">
        <v>105</v>
      </c>
      <c r="F2027">
        <v>20</v>
      </c>
      <c r="G2027">
        <v>85</v>
      </c>
      <c r="H2027">
        <v>0</v>
      </c>
      <c r="I2027">
        <v>0</v>
      </c>
      <c r="J2027">
        <v>72</v>
      </c>
      <c r="K2027">
        <v>0</v>
      </c>
      <c r="L2027">
        <v>0</v>
      </c>
      <c r="M2027">
        <v>0</v>
      </c>
      <c r="N2027">
        <v>0</v>
      </c>
    </row>
    <row r="2028" spans="1:14" x14ac:dyDescent="0.2">
      <c r="A2028" t="s">
        <v>6906</v>
      </c>
      <c r="B2028" t="s">
        <v>87</v>
      </c>
      <c r="C2028" t="s">
        <v>255</v>
      </c>
      <c r="D2028" t="s">
        <v>4881</v>
      </c>
      <c r="E2028">
        <v>177</v>
      </c>
      <c r="F2028">
        <v>40</v>
      </c>
      <c r="G2028">
        <v>128</v>
      </c>
      <c r="H2028">
        <v>6</v>
      </c>
      <c r="I2028">
        <v>3</v>
      </c>
      <c r="J2028">
        <v>0</v>
      </c>
      <c r="K2028">
        <v>0</v>
      </c>
      <c r="L2028">
        <v>0</v>
      </c>
      <c r="M2028">
        <v>0</v>
      </c>
      <c r="N2028">
        <v>0</v>
      </c>
    </row>
    <row r="2029" spans="1:14" x14ac:dyDescent="0.2">
      <c r="A2029" t="s">
        <v>6907</v>
      </c>
      <c r="B2029" t="s">
        <v>87</v>
      </c>
      <c r="C2029" t="s">
        <v>255</v>
      </c>
      <c r="D2029" t="s">
        <v>4883</v>
      </c>
      <c r="E2029">
        <v>69</v>
      </c>
      <c r="F2029">
        <v>20</v>
      </c>
      <c r="G2029">
        <v>40</v>
      </c>
      <c r="H2029">
        <v>6</v>
      </c>
      <c r="I2029">
        <v>3</v>
      </c>
      <c r="J2029">
        <v>108</v>
      </c>
      <c r="K2029">
        <v>0</v>
      </c>
      <c r="L2029">
        <v>0</v>
      </c>
      <c r="M2029">
        <v>0</v>
      </c>
      <c r="N2029">
        <v>0</v>
      </c>
    </row>
    <row r="2030" spans="1:14" x14ac:dyDescent="0.2">
      <c r="A2030" t="s">
        <v>6908</v>
      </c>
      <c r="B2030" t="s">
        <v>87</v>
      </c>
      <c r="C2030" t="s">
        <v>255</v>
      </c>
      <c r="D2030" t="s">
        <v>4885</v>
      </c>
      <c r="E2030">
        <v>108</v>
      </c>
      <c r="F2030">
        <v>23</v>
      </c>
      <c r="G2030">
        <v>85</v>
      </c>
      <c r="H2030">
        <v>0</v>
      </c>
      <c r="I2030">
        <v>0</v>
      </c>
      <c r="J2030">
        <v>69</v>
      </c>
      <c r="K2030">
        <v>0</v>
      </c>
      <c r="L2030">
        <v>0</v>
      </c>
      <c r="M2030">
        <v>0</v>
      </c>
      <c r="N2030">
        <v>0</v>
      </c>
    </row>
    <row r="2031" spans="1:14" x14ac:dyDescent="0.2">
      <c r="A2031" t="s">
        <v>6909</v>
      </c>
      <c r="B2031" t="s">
        <v>87</v>
      </c>
      <c r="C2031" t="s">
        <v>255</v>
      </c>
      <c r="D2031" t="s">
        <v>4887</v>
      </c>
      <c r="E2031">
        <v>69</v>
      </c>
      <c r="F2031">
        <v>19</v>
      </c>
      <c r="G2031">
        <v>43</v>
      </c>
      <c r="H2031">
        <v>5</v>
      </c>
      <c r="I2031">
        <v>2</v>
      </c>
      <c r="J2031">
        <v>108</v>
      </c>
      <c r="K2031">
        <v>0</v>
      </c>
      <c r="L2031">
        <v>0</v>
      </c>
      <c r="M2031">
        <v>0</v>
      </c>
      <c r="N2031">
        <v>0</v>
      </c>
    </row>
    <row r="2032" spans="1:14" x14ac:dyDescent="0.2">
      <c r="A2032" t="s">
        <v>6910</v>
      </c>
      <c r="B2032" t="s">
        <v>87</v>
      </c>
      <c r="C2032" t="s">
        <v>255</v>
      </c>
      <c r="D2032" t="s">
        <v>4889</v>
      </c>
      <c r="E2032">
        <v>107</v>
      </c>
      <c r="F2032">
        <v>20</v>
      </c>
      <c r="G2032">
        <v>87</v>
      </c>
      <c r="H2032">
        <v>0</v>
      </c>
      <c r="I2032">
        <v>0</v>
      </c>
      <c r="J2032">
        <v>70</v>
      </c>
      <c r="K2032">
        <v>0</v>
      </c>
      <c r="L2032">
        <v>0</v>
      </c>
      <c r="M2032">
        <v>0</v>
      </c>
      <c r="N2032">
        <v>0</v>
      </c>
    </row>
    <row r="2033" spans="1:14" x14ac:dyDescent="0.2">
      <c r="A2033" t="s">
        <v>6911</v>
      </c>
      <c r="B2033" t="s">
        <v>87</v>
      </c>
      <c r="C2033" t="s">
        <v>255</v>
      </c>
      <c r="D2033" t="s">
        <v>4871</v>
      </c>
      <c r="E2033">
        <v>0</v>
      </c>
      <c r="F2033">
        <v>0</v>
      </c>
      <c r="G2033">
        <v>0</v>
      </c>
      <c r="H2033">
        <v>0</v>
      </c>
      <c r="I2033">
        <v>0</v>
      </c>
      <c r="J2033">
        <v>0</v>
      </c>
      <c r="K2033">
        <v>137</v>
      </c>
      <c r="L2033">
        <v>133</v>
      </c>
      <c r="M2033">
        <v>4</v>
      </c>
      <c r="N2033">
        <v>0</v>
      </c>
    </row>
    <row r="2034" spans="1:14" x14ac:dyDescent="0.2">
      <c r="A2034" t="s">
        <v>6912</v>
      </c>
      <c r="B2034" t="s">
        <v>87</v>
      </c>
      <c r="C2034" t="s">
        <v>255</v>
      </c>
      <c r="D2034" t="s">
        <v>4873</v>
      </c>
      <c r="E2034">
        <v>0</v>
      </c>
      <c r="F2034">
        <v>0</v>
      </c>
      <c r="G2034">
        <v>0</v>
      </c>
      <c r="H2034">
        <v>0</v>
      </c>
      <c r="I2034">
        <v>0</v>
      </c>
      <c r="J2034">
        <v>0</v>
      </c>
      <c r="K2034">
        <v>117</v>
      </c>
      <c r="L2034">
        <v>113</v>
      </c>
      <c r="M2034">
        <v>4</v>
      </c>
      <c r="N2034">
        <v>0</v>
      </c>
    </row>
    <row r="2035" spans="1:14" x14ac:dyDescent="0.2">
      <c r="A2035" t="s">
        <v>6913</v>
      </c>
      <c r="B2035" t="s">
        <v>87</v>
      </c>
      <c r="C2035" t="s">
        <v>256</v>
      </c>
      <c r="D2035" t="s">
        <v>4875</v>
      </c>
      <c r="E2035">
        <v>34</v>
      </c>
      <c r="F2035">
        <v>9</v>
      </c>
      <c r="G2035">
        <v>23</v>
      </c>
      <c r="H2035">
        <v>2</v>
      </c>
      <c r="I2035">
        <v>0</v>
      </c>
      <c r="J2035">
        <v>31</v>
      </c>
      <c r="K2035">
        <v>0</v>
      </c>
      <c r="L2035">
        <v>0</v>
      </c>
      <c r="M2035">
        <v>0</v>
      </c>
      <c r="N2035">
        <v>0</v>
      </c>
    </row>
    <row r="2036" spans="1:14" x14ac:dyDescent="0.2">
      <c r="A2036" t="s">
        <v>6914</v>
      </c>
      <c r="B2036" t="s">
        <v>87</v>
      </c>
      <c r="C2036" t="s">
        <v>256</v>
      </c>
      <c r="D2036" t="s">
        <v>4877</v>
      </c>
      <c r="E2036">
        <v>65</v>
      </c>
      <c r="F2036">
        <v>12</v>
      </c>
      <c r="G2036">
        <v>49</v>
      </c>
      <c r="H2036">
        <v>4</v>
      </c>
      <c r="I2036">
        <v>0</v>
      </c>
      <c r="J2036">
        <v>0</v>
      </c>
      <c r="K2036">
        <v>0</v>
      </c>
      <c r="L2036">
        <v>0</v>
      </c>
      <c r="M2036">
        <v>0</v>
      </c>
      <c r="N2036">
        <v>0</v>
      </c>
    </row>
    <row r="2037" spans="1:14" x14ac:dyDescent="0.2">
      <c r="A2037" t="s">
        <v>6915</v>
      </c>
      <c r="B2037" t="s">
        <v>87</v>
      </c>
      <c r="C2037" t="s">
        <v>256</v>
      </c>
      <c r="D2037" t="s">
        <v>4879</v>
      </c>
      <c r="E2037">
        <v>31</v>
      </c>
      <c r="F2037">
        <v>4</v>
      </c>
      <c r="G2037">
        <v>27</v>
      </c>
      <c r="H2037">
        <v>0</v>
      </c>
      <c r="I2037">
        <v>0</v>
      </c>
      <c r="J2037">
        <v>34</v>
      </c>
      <c r="K2037">
        <v>0</v>
      </c>
      <c r="L2037">
        <v>0</v>
      </c>
      <c r="M2037">
        <v>0</v>
      </c>
      <c r="N2037">
        <v>0</v>
      </c>
    </row>
    <row r="2038" spans="1:14" x14ac:dyDescent="0.2">
      <c r="A2038" t="s">
        <v>6916</v>
      </c>
      <c r="B2038" t="s">
        <v>87</v>
      </c>
      <c r="C2038" t="s">
        <v>256</v>
      </c>
      <c r="D2038" t="s">
        <v>4881</v>
      </c>
      <c r="E2038">
        <v>65</v>
      </c>
      <c r="F2038">
        <v>12</v>
      </c>
      <c r="G2038">
        <v>50</v>
      </c>
      <c r="H2038">
        <v>3</v>
      </c>
      <c r="I2038">
        <v>0</v>
      </c>
      <c r="J2038">
        <v>0</v>
      </c>
      <c r="K2038">
        <v>0</v>
      </c>
      <c r="L2038">
        <v>0</v>
      </c>
      <c r="M2038">
        <v>0</v>
      </c>
      <c r="N2038">
        <v>0</v>
      </c>
    </row>
    <row r="2039" spans="1:14" x14ac:dyDescent="0.2">
      <c r="A2039" t="s">
        <v>6917</v>
      </c>
      <c r="B2039" t="s">
        <v>87</v>
      </c>
      <c r="C2039" t="s">
        <v>256</v>
      </c>
      <c r="D2039" t="s">
        <v>4883</v>
      </c>
      <c r="E2039">
        <v>34</v>
      </c>
      <c r="F2039">
        <v>9</v>
      </c>
      <c r="G2039">
        <v>22</v>
      </c>
      <c r="H2039">
        <v>3</v>
      </c>
      <c r="I2039">
        <v>0</v>
      </c>
      <c r="J2039">
        <v>31</v>
      </c>
      <c r="K2039">
        <v>0</v>
      </c>
      <c r="L2039">
        <v>0</v>
      </c>
      <c r="M2039">
        <v>0</v>
      </c>
      <c r="N2039">
        <v>0</v>
      </c>
    </row>
    <row r="2040" spans="1:14" x14ac:dyDescent="0.2">
      <c r="A2040" t="s">
        <v>6918</v>
      </c>
      <c r="B2040" t="s">
        <v>87</v>
      </c>
      <c r="C2040" t="s">
        <v>256</v>
      </c>
      <c r="D2040" t="s">
        <v>4885</v>
      </c>
      <c r="E2040">
        <v>31</v>
      </c>
      <c r="F2040">
        <v>7</v>
      </c>
      <c r="G2040">
        <v>24</v>
      </c>
      <c r="H2040">
        <v>0</v>
      </c>
      <c r="I2040">
        <v>0</v>
      </c>
      <c r="J2040">
        <v>34</v>
      </c>
      <c r="K2040">
        <v>0</v>
      </c>
      <c r="L2040">
        <v>0</v>
      </c>
      <c r="M2040">
        <v>0</v>
      </c>
      <c r="N2040">
        <v>0</v>
      </c>
    </row>
    <row r="2041" spans="1:14" x14ac:dyDescent="0.2">
      <c r="A2041" t="s">
        <v>6919</v>
      </c>
      <c r="B2041" t="s">
        <v>87</v>
      </c>
      <c r="C2041" t="s">
        <v>256</v>
      </c>
      <c r="D2041" t="s">
        <v>4887</v>
      </c>
      <c r="E2041">
        <v>34</v>
      </c>
      <c r="F2041">
        <v>8</v>
      </c>
      <c r="G2041">
        <v>23</v>
      </c>
      <c r="H2041">
        <v>3</v>
      </c>
      <c r="I2041">
        <v>0</v>
      </c>
      <c r="J2041">
        <v>31</v>
      </c>
      <c r="K2041">
        <v>0</v>
      </c>
      <c r="L2041">
        <v>0</v>
      </c>
      <c r="M2041">
        <v>0</v>
      </c>
      <c r="N2041">
        <v>0</v>
      </c>
    </row>
    <row r="2042" spans="1:14" x14ac:dyDescent="0.2">
      <c r="A2042" t="s">
        <v>6920</v>
      </c>
      <c r="B2042" t="s">
        <v>87</v>
      </c>
      <c r="C2042" t="s">
        <v>256</v>
      </c>
      <c r="D2042" t="s">
        <v>4889</v>
      </c>
      <c r="E2042">
        <v>31</v>
      </c>
      <c r="F2042">
        <v>4</v>
      </c>
      <c r="G2042">
        <v>27</v>
      </c>
      <c r="H2042">
        <v>0</v>
      </c>
      <c r="I2042">
        <v>0</v>
      </c>
      <c r="J2042">
        <v>34</v>
      </c>
      <c r="K2042">
        <v>0</v>
      </c>
      <c r="L2042">
        <v>0</v>
      </c>
      <c r="M2042">
        <v>0</v>
      </c>
      <c r="N2042">
        <v>0</v>
      </c>
    </row>
    <row r="2043" spans="1:14" x14ac:dyDescent="0.2">
      <c r="A2043" t="s">
        <v>6921</v>
      </c>
      <c r="B2043" t="s">
        <v>87</v>
      </c>
      <c r="C2043" t="s">
        <v>256</v>
      </c>
      <c r="D2043" t="s">
        <v>4871</v>
      </c>
      <c r="E2043">
        <v>0</v>
      </c>
      <c r="F2043">
        <v>0</v>
      </c>
      <c r="G2043">
        <v>0</v>
      </c>
      <c r="H2043">
        <v>0</v>
      </c>
      <c r="I2043">
        <v>0</v>
      </c>
      <c r="J2043">
        <v>0</v>
      </c>
      <c r="K2043">
        <v>39</v>
      </c>
      <c r="L2043">
        <v>39</v>
      </c>
      <c r="M2043">
        <v>0</v>
      </c>
      <c r="N2043">
        <v>0</v>
      </c>
    </row>
    <row r="2044" spans="1:14" x14ac:dyDescent="0.2">
      <c r="A2044" t="s">
        <v>6922</v>
      </c>
      <c r="B2044" t="s">
        <v>87</v>
      </c>
      <c r="C2044" t="s">
        <v>256</v>
      </c>
      <c r="D2044" t="s">
        <v>4873</v>
      </c>
      <c r="E2044">
        <v>0</v>
      </c>
      <c r="F2044">
        <v>0</v>
      </c>
      <c r="G2044">
        <v>0</v>
      </c>
      <c r="H2044">
        <v>0</v>
      </c>
      <c r="I2044">
        <v>0</v>
      </c>
      <c r="J2044">
        <v>0</v>
      </c>
      <c r="K2044">
        <v>23</v>
      </c>
      <c r="L2044">
        <v>23</v>
      </c>
      <c r="M2044">
        <v>0</v>
      </c>
      <c r="N2044">
        <v>0</v>
      </c>
    </row>
    <row r="2045" spans="1:14" x14ac:dyDescent="0.2">
      <c r="A2045" t="s">
        <v>6923</v>
      </c>
      <c r="B2045" t="s">
        <v>86</v>
      </c>
      <c r="C2045" t="s">
        <v>105</v>
      </c>
      <c r="D2045" t="s">
        <v>4875</v>
      </c>
      <c r="E2045">
        <v>22</v>
      </c>
      <c r="F2045">
        <v>2</v>
      </c>
      <c r="G2045">
        <v>19</v>
      </c>
      <c r="H2045">
        <v>1</v>
      </c>
      <c r="I2045">
        <v>0</v>
      </c>
      <c r="J2045">
        <v>55</v>
      </c>
      <c r="K2045">
        <v>0</v>
      </c>
      <c r="L2045">
        <v>0</v>
      </c>
      <c r="M2045">
        <v>0</v>
      </c>
      <c r="N2045">
        <v>0</v>
      </c>
    </row>
    <row r="2046" spans="1:14" x14ac:dyDescent="0.2">
      <c r="A2046" t="s">
        <v>6924</v>
      </c>
      <c r="B2046" t="s">
        <v>86</v>
      </c>
      <c r="C2046" t="s">
        <v>105</v>
      </c>
      <c r="D2046" t="s">
        <v>4877</v>
      </c>
      <c r="E2046">
        <v>77</v>
      </c>
      <c r="F2046">
        <v>6</v>
      </c>
      <c r="G2046">
        <v>66</v>
      </c>
      <c r="H2046">
        <v>5</v>
      </c>
      <c r="I2046">
        <v>0</v>
      </c>
      <c r="J2046">
        <v>0</v>
      </c>
      <c r="K2046">
        <v>0</v>
      </c>
      <c r="L2046">
        <v>0</v>
      </c>
      <c r="M2046">
        <v>0</v>
      </c>
      <c r="N2046">
        <v>0</v>
      </c>
    </row>
    <row r="2047" spans="1:14" x14ac:dyDescent="0.2">
      <c r="A2047" t="s">
        <v>6925</v>
      </c>
      <c r="B2047" t="s">
        <v>86</v>
      </c>
      <c r="C2047" t="s">
        <v>105</v>
      </c>
      <c r="D2047" t="s">
        <v>4879</v>
      </c>
      <c r="E2047">
        <v>48</v>
      </c>
      <c r="F2047">
        <v>3</v>
      </c>
      <c r="G2047">
        <v>44</v>
      </c>
      <c r="H2047">
        <v>1</v>
      </c>
      <c r="I2047">
        <v>0</v>
      </c>
      <c r="J2047">
        <v>29</v>
      </c>
      <c r="K2047">
        <v>0</v>
      </c>
      <c r="L2047">
        <v>0</v>
      </c>
      <c r="M2047">
        <v>0</v>
      </c>
      <c r="N2047">
        <v>0</v>
      </c>
    </row>
    <row r="2048" spans="1:14" x14ac:dyDescent="0.2">
      <c r="A2048" t="s">
        <v>6926</v>
      </c>
      <c r="B2048" t="s">
        <v>86</v>
      </c>
      <c r="C2048" t="s">
        <v>105</v>
      </c>
      <c r="D2048" t="s">
        <v>4881</v>
      </c>
      <c r="E2048">
        <v>77</v>
      </c>
      <c r="F2048">
        <v>6</v>
      </c>
      <c r="G2048">
        <v>67</v>
      </c>
      <c r="H2048">
        <v>4</v>
      </c>
      <c r="I2048">
        <v>0</v>
      </c>
      <c r="J2048">
        <v>0</v>
      </c>
      <c r="K2048">
        <v>0</v>
      </c>
      <c r="L2048">
        <v>0</v>
      </c>
      <c r="M2048">
        <v>0</v>
      </c>
      <c r="N2048">
        <v>0</v>
      </c>
    </row>
    <row r="2049" spans="1:14" x14ac:dyDescent="0.2">
      <c r="A2049" t="s">
        <v>6927</v>
      </c>
      <c r="B2049" t="s">
        <v>86</v>
      </c>
      <c r="C2049" t="s">
        <v>105</v>
      </c>
      <c r="D2049" t="s">
        <v>4883</v>
      </c>
      <c r="E2049">
        <v>22</v>
      </c>
      <c r="F2049">
        <v>2</v>
      </c>
      <c r="G2049">
        <v>19</v>
      </c>
      <c r="H2049">
        <v>1</v>
      </c>
      <c r="I2049">
        <v>0</v>
      </c>
      <c r="J2049">
        <v>55</v>
      </c>
      <c r="K2049">
        <v>0</v>
      </c>
      <c r="L2049">
        <v>0</v>
      </c>
      <c r="M2049">
        <v>0</v>
      </c>
      <c r="N2049">
        <v>0</v>
      </c>
    </row>
    <row r="2050" spans="1:14" x14ac:dyDescent="0.2">
      <c r="A2050" t="s">
        <v>6928</v>
      </c>
      <c r="B2050" t="s">
        <v>86</v>
      </c>
      <c r="C2050" t="s">
        <v>105</v>
      </c>
      <c r="D2050" t="s">
        <v>4885</v>
      </c>
      <c r="E2050">
        <v>55</v>
      </c>
      <c r="F2050">
        <v>5</v>
      </c>
      <c r="G2050">
        <v>47</v>
      </c>
      <c r="H2050">
        <v>3</v>
      </c>
      <c r="I2050">
        <v>0</v>
      </c>
      <c r="J2050">
        <v>22</v>
      </c>
      <c r="K2050">
        <v>0</v>
      </c>
      <c r="L2050">
        <v>0</v>
      </c>
      <c r="M2050">
        <v>0</v>
      </c>
      <c r="N2050">
        <v>0</v>
      </c>
    </row>
    <row r="2051" spans="1:14" x14ac:dyDescent="0.2">
      <c r="A2051" t="s">
        <v>6929</v>
      </c>
      <c r="B2051" t="s">
        <v>86</v>
      </c>
      <c r="C2051" t="s">
        <v>105</v>
      </c>
      <c r="D2051" t="s">
        <v>4887</v>
      </c>
      <c r="E2051">
        <v>22</v>
      </c>
      <c r="F2051">
        <v>2</v>
      </c>
      <c r="G2051">
        <v>19</v>
      </c>
      <c r="H2051">
        <v>1</v>
      </c>
      <c r="I2051">
        <v>0</v>
      </c>
      <c r="J2051">
        <v>55</v>
      </c>
      <c r="K2051">
        <v>0</v>
      </c>
      <c r="L2051">
        <v>0</v>
      </c>
      <c r="M2051">
        <v>0</v>
      </c>
      <c r="N2051">
        <v>0</v>
      </c>
    </row>
    <row r="2052" spans="1:14" x14ac:dyDescent="0.2">
      <c r="A2052" t="s">
        <v>6930</v>
      </c>
      <c r="B2052" t="s">
        <v>86</v>
      </c>
      <c r="C2052" t="s">
        <v>105</v>
      </c>
      <c r="D2052" t="s">
        <v>4889</v>
      </c>
      <c r="E2052">
        <v>52</v>
      </c>
      <c r="F2052">
        <v>4</v>
      </c>
      <c r="G2052">
        <v>44</v>
      </c>
      <c r="H2052">
        <v>4</v>
      </c>
      <c r="I2052">
        <v>0</v>
      </c>
      <c r="J2052">
        <v>25</v>
      </c>
      <c r="K2052">
        <v>0</v>
      </c>
      <c r="L2052">
        <v>0</v>
      </c>
      <c r="M2052">
        <v>0</v>
      </c>
      <c r="N2052">
        <v>0</v>
      </c>
    </row>
    <row r="2053" spans="1:14" x14ac:dyDescent="0.2">
      <c r="A2053" t="s">
        <v>6931</v>
      </c>
      <c r="B2053" t="s">
        <v>86</v>
      </c>
      <c r="C2053" t="s">
        <v>105</v>
      </c>
      <c r="D2053" t="s">
        <v>4871</v>
      </c>
      <c r="E2053">
        <v>0</v>
      </c>
      <c r="F2053">
        <v>0</v>
      </c>
      <c r="G2053">
        <v>0</v>
      </c>
      <c r="H2053">
        <v>0</v>
      </c>
      <c r="I2053">
        <v>0</v>
      </c>
      <c r="J2053">
        <v>0</v>
      </c>
      <c r="K2053">
        <v>77</v>
      </c>
      <c r="L2053">
        <v>75</v>
      </c>
      <c r="M2053">
        <v>2</v>
      </c>
      <c r="N2053">
        <v>0</v>
      </c>
    </row>
    <row r="2054" spans="1:14" x14ac:dyDescent="0.2">
      <c r="A2054" t="s">
        <v>6932</v>
      </c>
      <c r="B2054" t="s">
        <v>86</v>
      </c>
      <c r="C2054" t="s">
        <v>105</v>
      </c>
      <c r="D2054" t="s">
        <v>4873</v>
      </c>
      <c r="E2054">
        <v>0</v>
      </c>
      <c r="F2054">
        <v>0</v>
      </c>
      <c r="G2054">
        <v>0</v>
      </c>
      <c r="H2054">
        <v>0</v>
      </c>
      <c r="I2054">
        <v>0</v>
      </c>
      <c r="J2054">
        <v>0</v>
      </c>
      <c r="K2054">
        <v>65</v>
      </c>
      <c r="L2054">
        <v>64</v>
      </c>
      <c r="M2054">
        <v>1</v>
      </c>
      <c r="N2054">
        <v>0</v>
      </c>
    </row>
    <row r="2055" spans="1:14" x14ac:dyDescent="0.2">
      <c r="A2055" t="s">
        <v>6933</v>
      </c>
      <c r="B2055" t="s">
        <v>86</v>
      </c>
      <c r="C2055" t="s">
        <v>106</v>
      </c>
      <c r="D2055" t="s">
        <v>4875</v>
      </c>
      <c r="E2055">
        <v>54</v>
      </c>
      <c r="F2055">
        <v>16</v>
      </c>
      <c r="G2055">
        <v>33</v>
      </c>
      <c r="H2055">
        <v>3</v>
      </c>
      <c r="I2055">
        <v>2</v>
      </c>
      <c r="J2055">
        <v>123</v>
      </c>
      <c r="K2055">
        <v>0</v>
      </c>
      <c r="L2055">
        <v>0</v>
      </c>
      <c r="M2055">
        <v>0</v>
      </c>
      <c r="N2055">
        <v>0</v>
      </c>
    </row>
    <row r="2056" spans="1:14" x14ac:dyDescent="0.2">
      <c r="A2056" t="s">
        <v>6934</v>
      </c>
      <c r="B2056" t="s">
        <v>86</v>
      </c>
      <c r="C2056" t="s">
        <v>106</v>
      </c>
      <c r="D2056" t="s">
        <v>4877</v>
      </c>
      <c r="E2056">
        <v>177</v>
      </c>
      <c r="F2056">
        <v>28</v>
      </c>
      <c r="G2056">
        <v>137</v>
      </c>
      <c r="H2056">
        <v>9</v>
      </c>
      <c r="I2056">
        <v>3</v>
      </c>
      <c r="J2056">
        <v>0</v>
      </c>
      <c r="K2056">
        <v>0</v>
      </c>
      <c r="L2056">
        <v>0</v>
      </c>
      <c r="M2056">
        <v>0</v>
      </c>
      <c r="N2056">
        <v>0</v>
      </c>
    </row>
    <row r="2057" spans="1:14" x14ac:dyDescent="0.2">
      <c r="A2057" t="s">
        <v>6935</v>
      </c>
      <c r="B2057" t="s">
        <v>86</v>
      </c>
      <c r="C2057" t="s">
        <v>106</v>
      </c>
      <c r="D2057" t="s">
        <v>4879</v>
      </c>
      <c r="E2057">
        <v>109</v>
      </c>
      <c r="F2057">
        <v>18</v>
      </c>
      <c r="G2057">
        <v>87</v>
      </c>
      <c r="H2057">
        <v>4</v>
      </c>
      <c r="I2057">
        <v>0</v>
      </c>
      <c r="J2057">
        <v>68</v>
      </c>
      <c r="K2057">
        <v>0</v>
      </c>
      <c r="L2057">
        <v>0</v>
      </c>
      <c r="M2057">
        <v>0</v>
      </c>
      <c r="N2057">
        <v>0</v>
      </c>
    </row>
    <row r="2058" spans="1:14" x14ac:dyDescent="0.2">
      <c r="A2058" t="s">
        <v>6936</v>
      </c>
      <c r="B2058" t="s">
        <v>86</v>
      </c>
      <c r="C2058" t="s">
        <v>106</v>
      </c>
      <c r="D2058" t="s">
        <v>4881</v>
      </c>
      <c r="E2058">
        <v>177</v>
      </c>
      <c r="F2058">
        <v>28</v>
      </c>
      <c r="G2058">
        <v>137</v>
      </c>
      <c r="H2058">
        <v>9</v>
      </c>
      <c r="I2058">
        <v>3</v>
      </c>
      <c r="J2058">
        <v>0</v>
      </c>
      <c r="K2058">
        <v>0</v>
      </c>
      <c r="L2058">
        <v>0</v>
      </c>
      <c r="M2058">
        <v>0</v>
      </c>
      <c r="N2058">
        <v>0</v>
      </c>
    </row>
    <row r="2059" spans="1:14" x14ac:dyDescent="0.2">
      <c r="A2059" t="s">
        <v>6937</v>
      </c>
      <c r="B2059" t="s">
        <v>86</v>
      </c>
      <c r="C2059" t="s">
        <v>106</v>
      </c>
      <c r="D2059" t="s">
        <v>4883</v>
      </c>
      <c r="E2059">
        <v>54</v>
      </c>
      <c r="F2059">
        <v>14</v>
      </c>
      <c r="G2059">
        <v>35</v>
      </c>
      <c r="H2059">
        <v>3</v>
      </c>
      <c r="I2059">
        <v>2</v>
      </c>
      <c r="J2059">
        <v>123</v>
      </c>
      <c r="K2059">
        <v>0</v>
      </c>
      <c r="L2059">
        <v>0</v>
      </c>
      <c r="M2059">
        <v>0</v>
      </c>
      <c r="N2059">
        <v>0</v>
      </c>
    </row>
    <row r="2060" spans="1:14" x14ac:dyDescent="0.2">
      <c r="A2060" t="s">
        <v>6938</v>
      </c>
      <c r="B2060" t="s">
        <v>86</v>
      </c>
      <c r="C2060" t="s">
        <v>106</v>
      </c>
      <c r="D2060" t="s">
        <v>4885</v>
      </c>
      <c r="E2060">
        <v>123</v>
      </c>
      <c r="F2060">
        <v>22</v>
      </c>
      <c r="G2060">
        <v>94</v>
      </c>
      <c r="H2060">
        <v>6</v>
      </c>
      <c r="I2060">
        <v>1</v>
      </c>
      <c r="J2060">
        <v>54</v>
      </c>
      <c r="K2060">
        <v>0</v>
      </c>
      <c r="L2060">
        <v>0</v>
      </c>
      <c r="M2060">
        <v>0</v>
      </c>
      <c r="N2060">
        <v>0</v>
      </c>
    </row>
    <row r="2061" spans="1:14" x14ac:dyDescent="0.2">
      <c r="A2061" t="s">
        <v>6939</v>
      </c>
      <c r="B2061" t="s">
        <v>86</v>
      </c>
      <c r="C2061" t="s">
        <v>106</v>
      </c>
      <c r="D2061" t="s">
        <v>4887</v>
      </c>
      <c r="E2061">
        <v>54</v>
      </c>
      <c r="F2061">
        <v>10</v>
      </c>
      <c r="G2061">
        <v>39</v>
      </c>
      <c r="H2061">
        <v>3</v>
      </c>
      <c r="I2061">
        <v>2</v>
      </c>
      <c r="J2061">
        <v>123</v>
      </c>
      <c r="K2061">
        <v>0</v>
      </c>
      <c r="L2061">
        <v>0</v>
      </c>
      <c r="M2061">
        <v>0</v>
      </c>
      <c r="N2061">
        <v>0</v>
      </c>
    </row>
    <row r="2062" spans="1:14" x14ac:dyDescent="0.2">
      <c r="A2062" t="s">
        <v>6940</v>
      </c>
      <c r="B2062" t="s">
        <v>86</v>
      </c>
      <c r="C2062" t="s">
        <v>106</v>
      </c>
      <c r="D2062" t="s">
        <v>4889</v>
      </c>
      <c r="E2062">
        <v>112</v>
      </c>
      <c r="F2062">
        <v>19</v>
      </c>
      <c r="G2062">
        <v>89</v>
      </c>
      <c r="H2062">
        <v>4</v>
      </c>
      <c r="I2062">
        <v>0</v>
      </c>
      <c r="J2062">
        <v>65</v>
      </c>
      <c r="K2062">
        <v>0</v>
      </c>
      <c r="L2062">
        <v>0</v>
      </c>
      <c r="M2062">
        <v>0</v>
      </c>
      <c r="N2062">
        <v>0</v>
      </c>
    </row>
    <row r="2063" spans="1:14" x14ac:dyDescent="0.2">
      <c r="A2063" t="s">
        <v>6941</v>
      </c>
      <c r="B2063" t="s">
        <v>86</v>
      </c>
      <c r="C2063" t="s">
        <v>106</v>
      </c>
      <c r="D2063" t="s">
        <v>4871</v>
      </c>
      <c r="E2063">
        <v>0</v>
      </c>
      <c r="F2063">
        <v>0</v>
      </c>
      <c r="G2063">
        <v>0</v>
      </c>
      <c r="H2063">
        <v>0</v>
      </c>
      <c r="I2063">
        <v>0</v>
      </c>
      <c r="J2063">
        <v>0</v>
      </c>
      <c r="K2063">
        <v>171</v>
      </c>
      <c r="L2063">
        <v>168</v>
      </c>
      <c r="M2063">
        <v>2</v>
      </c>
      <c r="N2063">
        <v>1</v>
      </c>
    </row>
    <row r="2064" spans="1:14" x14ac:dyDescent="0.2">
      <c r="A2064" t="s">
        <v>6942</v>
      </c>
      <c r="B2064" t="s">
        <v>86</v>
      </c>
      <c r="C2064" t="s">
        <v>106</v>
      </c>
      <c r="D2064" t="s">
        <v>4873</v>
      </c>
      <c r="E2064">
        <v>0</v>
      </c>
      <c r="F2064">
        <v>0</v>
      </c>
      <c r="G2064">
        <v>0</v>
      </c>
      <c r="H2064">
        <v>0</v>
      </c>
      <c r="I2064">
        <v>0</v>
      </c>
      <c r="J2064">
        <v>0</v>
      </c>
      <c r="K2064">
        <v>149</v>
      </c>
      <c r="L2064">
        <v>146</v>
      </c>
      <c r="M2064">
        <v>2</v>
      </c>
      <c r="N2064">
        <v>1</v>
      </c>
    </row>
    <row r="2065" spans="1:14" x14ac:dyDescent="0.2">
      <c r="A2065" t="s">
        <v>6943</v>
      </c>
      <c r="B2065" t="s">
        <v>86</v>
      </c>
      <c r="C2065" t="s">
        <v>107</v>
      </c>
      <c r="D2065" t="s">
        <v>4875</v>
      </c>
      <c r="E2065">
        <v>42</v>
      </c>
      <c r="F2065">
        <v>5</v>
      </c>
      <c r="G2065">
        <v>35</v>
      </c>
      <c r="H2065">
        <v>2</v>
      </c>
      <c r="I2065">
        <v>0</v>
      </c>
      <c r="J2065">
        <v>66</v>
      </c>
      <c r="K2065">
        <v>0</v>
      </c>
      <c r="L2065">
        <v>0</v>
      </c>
      <c r="M2065">
        <v>0</v>
      </c>
      <c r="N2065">
        <v>0</v>
      </c>
    </row>
    <row r="2066" spans="1:14" x14ac:dyDescent="0.2">
      <c r="A2066" t="s">
        <v>6944</v>
      </c>
      <c r="B2066" t="s">
        <v>86</v>
      </c>
      <c r="C2066" t="s">
        <v>107</v>
      </c>
      <c r="D2066" t="s">
        <v>4877</v>
      </c>
      <c r="E2066">
        <v>108</v>
      </c>
      <c r="F2066">
        <v>11</v>
      </c>
      <c r="G2066">
        <v>94</v>
      </c>
      <c r="H2066">
        <v>3</v>
      </c>
      <c r="I2066">
        <v>0</v>
      </c>
      <c r="J2066">
        <v>0</v>
      </c>
      <c r="K2066">
        <v>0</v>
      </c>
      <c r="L2066">
        <v>0</v>
      </c>
      <c r="M2066">
        <v>0</v>
      </c>
      <c r="N2066">
        <v>0</v>
      </c>
    </row>
    <row r="2067" spans="1:14" x14ac:dyDescent="0.2">
      <c r="A2067" t="s">
        <v>6945</v>
      </c>
      <c r="B2067" t="s">
        <v>86</v>
      </c>
      <c r="C2067" t="s">
        <v>107</v>
      </c>
      <c r="D2067" t="s">
        <v>4879</v>
      </c>
      <c r="E2067">
        <v>62</v>
      </c>
      <c r="F2067">
        <v>4</v>
      </c>
      <c r="G2067">
        <v>58</v>
      </c>
      <c r="H2067">
        <v>0</v>
      </c>
      <c r="I2067">
        <v>0</v>
      </c>
      <c r="J2067">
        <v>46</v>
      </c>
      <c r="K2067">
        <v>0</v>
      </c>
      <c r="L2067">
        <v>0</v>
      </c>
      <c r="M2067">
        <v>0</v>
      </c>
      <c r="N2067">
        <v>0</v>
      </c>
    </row>
    <row r="2068" spans="1:14" x14ac:dyDescent="0.2">
      <c r="A2068" t="s">
        <v>6946</v>
      </c>
      <c r="B2068" t="s">
        <v>86</v>
      </c>
      <c r="C2068" t="s">
        <v>107</v>
      </c>
      <c r="D2068" t="s">
        <v>4881</v>
      </c>
      <c r="E2068">
        <v>108</v>
      </c>
      <c r="F2068">
        <v>11</v>
      </c>
      <c r="G2068">
        <v>94</v>
      </c>
      <c r="H2068">
        <v>3</v>
      </c>
      <c r="I2068">
        <v>0</v>
      </c>
      <c r="J2068">
        <v>0</v>
      </c>
      <c r="K2068">
        <v>0</v>
      </c>
      <c r="L2068">
        <v>0</v>
      </c>
      <c r="M2068">
        <v>0</v>
      </c>
      <c r="N2068">
        <v>0</v>
      </c>
    </row>
    <row r="2069" spans="1:14" x14ac:dyDescent="0.2">
      <c r="A2069" t="s">
        <v>6947</v>
      </c>
      <c r="B2069" t="s">
        <v>86</v>
      </c>
      <c r="C2069" t="s">
        <v>107</v>
      </c>
      <c r="D2069" t="s">
        <v>4883</v>
      </c>
      <c r="E2069">
        <v>42</v>
      </c>
      <c r="F2069">
        <v>5</v>
      </c>
      <c r="G2069">
        <v>35</v>
      </c>
      <c r="H2069">
        <v>2</v>
      </c>
      <c r="I2069">
        <v>0</v>
      </c>
      <c r="J2069">
        <v>66</v>
      </c>
      <c r="K2069">
        <v>0</v>
      </c>
      <c r="L2069">
        <v>0</v>
      </c>
      <c r="M2069">
        <v>0</v>
      </c>
      <c r="N2069">
        <v>0</v>
      </c>
    </row>
    <row r="2070" spans="1:14" x14ac:dyDescent="0.2">
      <c r="A2070" t="s">
        <v>6948</v>
      </c>
      <c r="B2070" t="s">
        <v>86</v>
      </c>
      <c r="C2070" t="s">
        <v>107</v>
      </c>
      <c r="D2070" t="s">
        <v>4885</v>
      </c>
      <c r="E2070">
        <v>66</v>
      </c>
      <c r="F2070">
        <v>12</v>
      </c>
      <c r="G2070">
        <v>54</v>
      </c>
      <c r="H2070">
        <v>0</v>
      </c>
      <c r="I2070">
        <v>0</v>
      </c>
      <c r="J2070">
        <v>42</v>
      </c>
      <c r="K2070">
        <v>0</v>
      </c>
      <c r="L2070">
        <v>0</v>
      </c>
      <c r="M2070">
        <v>0</v>
      </c>
      <c r="N2070">
        <v>0</v>
      </c>
    </row>
    <row r="2071" spans="1:14" x14ac:dyDescent="0.2">
      <c r="A2071" t="s">
        <v>6949</v>
      </c>
      <c r="B2071" t="s">
        <v>86</v>
      </c>
      <c r="C2071" t="s">
        <v>107</v>
      </c>
      <c r="D2071" t="s">
        <v>4887</v>
      </c>
      <c r="E2071">
        <v>42</v>
      </c>
      <c r="F2071">
        <v>5</v>
      </c>
      <c r="G2071">
        <v>35</v>
      </c>
      <c r="H2071">
        <v>2</v>
      </c>
      <c r="I2071">
        <v>0</v>
      </c>
      <c r="J2071">
        <v>66</v>
      </c>
      <c r="K2071">
        <v>0</v>
      </c>
      <c r="L2071">
        <v>0</v>
      </c>
      <c r="M2071">
        <v>0</v>
      </c>
      <c r="N2071">
        <v>0</v>
      </c>
    </row>
    <row r="2072" spans="1:14" x14ac:dyDescent="0.2">
      <c r="A2072" t="s">
        <v>6950</v>
      </c>
      <c r="B2072" t="s">
        <v>86</v>
      </c>
      <c r="C2072" t="s">
        <v>107</v>
      </c>
      <c r="D2072" t="s">
        <v>4889</v>
      </c>
      <c r="E2072">
        <v>62</v>
      </c>
      <c r="F2072">
        <v>4</v>
      </c>
      <c r="G2072">
        <v>58</v>
      </c>
      <c r="H2072">
        <v>0</v>
      </c>
      <c r="I2072">
        <v>0</v>
      </c>
      <c r="J2072">
        <v>46</v>
      </c>
      <c r="K2072">
        <v>0</v>
      </c>
      <c r="L2072">
        <v>0</v>
      </c>
      <c r="M2072">
        <v>0</v>
      </c>
      <c r="N2072">
        <v>0</v>
      </c>
    </row>
    <row r="2073" spans="1:14" x14ac:dyDescent="0.2">
      <c r="A2073" t="s">
        <v>6951</v>
      </c>
      <c r="B2073" t="s">
        <v>86</v>
      </c>
      <c r="C2073" t="s">
        <v>107</v>
      </c>
      <c r="D2073" t="s">
        <v>4871</v>
      </c>
      <c r="E2073">
        <v>0</v>
      </c>
      <c r="F2073">
        <v>0</v>
      </c>
      <c r="G2073">
        <v>0</v>
      </c>
      <c r="H2073">
        <v>0</v>
      </c>
      <c r="I2073">
        <v>0</v>
      </c>
      <c r="J2073">
        <v>0</v>
      </c>
      <c r="K2073">
        <v>108</v>
      </c>
      <c r="L2073">
        <v>108</v>
      </c>
      <c r="M2073">
        <v>0</v>
      </c>
      <c r="N2073">
        <v>0</v>
      </c>
    </row>
    <row r="2074" spans="1:14" x14ac:dyDescent="0.2">
      <c r="A2074" t="s">
        <v>6952</v>
      </c>
      <c r="B2074" t="s">
        <v>86</v>
      </c>
      <c r="C2074" t="s">
        <v>107</v>
      </c>
      <c r="D2074" t="s">
        <v>4873</v>
      </c>
      <c r="E2074">
        <v>0</v>
      </c>
      <c r="F2074">
        <v>0</v>
      </c>
      <c r="G2074">
        <v>0</v>
      </c>
      <c r="H2074">
        <v>0</v>
      </c>
      <c r="I2074">
        <v>0</v>
      </c>
      <c r="J2074">
        <v>0</v>
      </c>
      <c r="K2074">
        <v>103</v>
      </c>
      <c r="L2074">
        <v>103</v>
      </c>
      <c r="M2074">
        <v>0</v>
      </c>
      <c r="N2074">
        <v>0</v>
      </c>
    </row>
    <row r="2075" spans="1:14" x14ac:dyDescent="0.2">
      <c r="A2075" t="s">
        <v>6953</v>
      </c>
      <c r="B2075" t="s">
        <v>86</v>
      </c>
      <c r="C2075" t="s">
        <v>108</v>
      </c>
      <c r="D2075" t="s">
        <v>4875</v>
      </c>
      <c r="E2075">
        <v>27</v>
      </c>
      <c r="F2075">
        <v>11</v>
      </c>
      <c r="G2075">
        <v>15</v>
      </c>
      <c r="H2075">
        <v>1</v>
      </c>
      <c r="I2075">
        <v>0</v>
      </c>
      <c r="J2075">
        <v>41</v>
      </c>
      <c r="K2075">
        <v>0</v>
      </c>
      <c r="L2075">
        <v>0</v>
      </c>
      <c r="M2075">
        <v>0</v>
      </c>
      <c r="N2075">
        <v>0</v>
      </c>
    </row>
    <row r="2076" spans="1:14" x14ac:dyDescent="0.2">
      <c r="A2076" t="s">
        <v>6954</v>
      </c>
      <c r="B2076" t="s">
        <v>86</v>
      </c>
      <c r="C2076" t="s">
        <v>108</v>
      </c>
      <c r="D2076" t="s">
        <v>4877</v>
      </c>
      <c r="E2076">
        <v>68</v>
      </c>
      <c r="F2076">
        <v>11</v>
      </c>
      <c r="G2076">
        <v>54</v>
      </c>
      <c r="H2076">
        <v>3</v>
      </c>
      <c r="I2076">
        <v>0</v>
      </c>
      <c r="J2076">
        <v>0</v>
      </c>
      <c r="K2076">
        <v>0</v>
      </c>
      <c r="L2076">
        <v>0</v>
      </c>
      <c r="M2076">
        <v>0</v>
      </c>
      <c r="N2076">
        <v>0</v>
      </c>
    </row>
    <row r="2077" spans="1:14" x14ac:dyDescent="0.2">
      <c r="A2077" t="s">
        <v>6955</v>
      </c>
      <c r="B2077" t="s">
        <v>86</v>
      </c>
      <c r="C2077" t="s">
        <v>108</v>
      </c>
      <c r="D2077" t="s">
        <v>4879</v>
      </c>
      <c r="E2077">
        <v>37</v>
      </c>
      <c r="F2077">
        <v>4</v>
      </c>
      <c r="G2077">
        <v>33</v>
      </c>
      <c r="H2077">
        <v>0</v>
      </c>
      <c r="I2077">
        <v>0</v>
      </c>
      <c r="J2077">
        <v>31</v>
      </c>
      <c r="K2077">
        <v>0</v>
      </c>
      <c r="L2077">
        <v>0</v>
      </c>
      <c r="M2077">
        <v>0</v>
      </c>
      <c r="N2077">
        <v>0</v>
      </c>
    </row>
    <row r="2078" spans="1:14" x14ac:dyDescent="0.2">
      <c r="A2078" t="s">
        <v>6956</v>
      </c>
      <c r="B2078" t="s">
        <v>86</v>
      </c>
      <c r="C2078" t="s">
        <v>108</v>
      </c>
      <c r="D2078" t="s">
        <v>4881</v>
      </c>
      <c r="E2078">
        <v>68</v>
      </c>
      <c r="F2078">
        <v>11</v>
      </c>
      <c r="G2078">
        <v>54</v>
      </c>
      <c r="H2078">
        <v>3</v>
      </c>
      <c r="I2078">
        <v>0</v>
      </c>
      <c r="J2078">
        <v>0</v>
      </c>
      <c r="K2078">
        <v>0</v>
      </c>
      <c r="L2078">
        <v>0</v>
      </c>
      <c r="M2078">
        <v>0</v>
      </c>
      <c r="N2078">
        <v>0</v>
      </c>
    </row>
    <row r="2079" spans="1:14" x14ac:dyDescent="0.2">
      <c r="A2079" t="s">
        <v>6957</v>
      </c>
      <c r="B2079" t="s">
        <v>86</v>
      </c>
      <c r="C2079" t="s">
        <v>108</v>
      </c>
      <c r="D2079" t="s">
        <v>4883</v>
      </c>
      <c r="E2079">
        <v>27</v>
      </c>
      <c r="F2079">
        <v>9</v>
      </c>
      <c r="G2079">
        <v>16</v>
      </c>
      <c r="H2079">
        <v>2</v>
      </c>
      <c r="I2079">
        <v>0</v>
      </c>
      <c r="J2079">
        <v>41</v>
      </c>
      <c r="K2079">
        <v>0</v>
      </c>
      <c r="L2079">
        <v>0</v>
      </c>
      <c r="M2079">
        <v>0</v>
      </c>
      <c r="N2079">
        <v>0</v>
      </c>
    </row>
    <row r="2080" spans="1:14" x14ac:dyDescent="0.2">
      <c r="A2080" t="s">
        <v>6958</v>
      </c>
      <c r="B2080" t="s">
        <v>86</v>
      </c>
      <c r="C2080" t="s">
        <v>108</v>
      </c>
      <c r="D2080" t="s">
        <v>4885</v>
      </c>
      <c r="E2080">
        <v>41</v>
      </c>
      <c r="F2080">
        <v>12</v>
      </c>
      <c r="G2080">
        <v>28</v>
      </c>
      <c r="H2080">
        <v>1</v>
      </c>
      <c r="I2080">
        <v>0</v>
      </c>
      <c r="J2080">
        <v>27</v>
      </c>
      <c r="K2080">
        <v>0</v>
      </c>
      <c r="L2080">
        <v>0</v>
      </c>
      <c r="M2080">
        <v>0</v>
      </c>
      <c r="N2080">
        <v>0</v>
      </c>
    </row>
    <row r="2081" spans="1:14" x14ac:dyDescent="0.2">
      <c r="A2081" t="s">
        <v>6959</v>
      </c>
      <c r="B2081" t="s">
        <v>86</v>
      </c>
      <c r="C2081" t="s">
        <v>108</v>
      </c>
      <c r="D2081" t="s">
        <v>4887</v>
      </c>
      <c r="E2081">
        <v>27</v>
      </c>
      <c r="F2081">
        <v>6</v>
      </c>
      <c r="G2081">
        <v>19</v>
      </c>
      <c r="H2081">
        <v>2</v>
      </c>
      <c r="I2081">
        <v>0</v>
      </c>
      <c r="J2081">
        <v>41</v>
      </c>
      <c r="K2081">
        <v>0</v>
      </c>
      <c r="L2081">
        <v>0</v>
      </c>
      <c r="M2081">
        <v>0</v>
      </c>
      <c r="N2081">
        <v>0</v>
      </c>
    </row>
    <row r="2082" spans="1:14" x14ac:dyDescent="0.2">
      <c r="A2082" t="s">
        <v>6960</v>
      </c>
      <c r="B2082" t="s">
        <v>86</v>
      </c>
      <c r="C2082" t="s">
        <v>108</v>
      </c>
      <c r="D2082" t="s">
        <v>4889</v>
      </c>
      <c r="E2082">
        <v>40</v>
      </c>
      <c r="F2082">
        <v>6</v>
      </c>
      <c r="G2082">
        <v>34</v>
      </c>
      <c r="H2082">
        <v>0</v>
      </c>
      <c r="I2082">
        <v>0</v>
      </c>
      <c r="J2082">
        <v>28</v>
      </c>
      <c r="K2082">
        <v>0</v>
      </c>
      <c r="L2082">
        <v>0</v>
      </c>
      <c r="M2082">
        <v>0</v>
      </c>
      <c r="N2082">
        <v>0</v>
      </c>
    </row>
    <row r="2083" spans="1:14" x14ac:dyDescent="0.2">
      <c r="A2083" t="s">
        <v>6961</v>
      </c>
      <c r="B2083" t="s">
        <v>86</v>
      </c>
      <c r="C2083" t="s">
        <v>108</v>
      </c>
      <c r="D2083" t="s">
        <v>4871</v>
      </c>
      <c r="E2083">
        <v>0</v>
      </c>
      <c r="F2083">
        <v>0</v>
      </c>
      <c r="G2083">
        <v>0</v>
      </c>
      <c r="H2083">
        <v>0</v>
      </c>
      <c r="I2083">
        <v>0</v>
      </c>
      <c r="J2083">
        <v>0</v>
      </c>
      <c r="K2083">
        <v>68</v>
      </c>
      <c r="L2083">
        <v>66</v>
      </c>
      <c r="M2083">
        <v>2</v>
      </c>
      <c r="N2083">
        <v>0</v>
      </c>
    </row>
    <row r="2084" spans="1:14" x14ac:dyDescent="0.2">
      <c r="A2084" t="s">
        <v>6962</v>
      </c>
      <c r="B2084" t="s">
        <v>86</v>
      </c>
      <c r="C2084" t="s">
        <v>108</v>
      </c>
      <c r="D2084" t="s">
        <v>4873</v>
      </c>
      <c r="E2084">
        <v>0</v>
      </c>
      <c r="F2084">
        <v>0</v>
      </c>
      <c r="G2084">
        <v>0</v>
      </c>
      <c r="H2084">
        <v>0</v>
      </c>
      <c r="I2084">
        <v>0</v>
      </c>
      <c r="J2084">
        <v>0</v>
      </c>
      <c r="K2084">
        <v>63</v>
      </c>
      <c r="L2084">
        <v>61</v>
      </c>
      <c r="M2084">
        <v>2</v>
      </c>
      <c r="N2084">
        <v>0</v>
      </c>
    </row>
    <row r="2085" spans="1:14" x14ac:dyDescent="0.2">
      <c r="A2085" t="s">
        <v>6963</v>
      </c>
      <c r="B2085" t="s">
        <v>86</v>
      </c>
      <c r="C2085" t="s">
        <v>109</v>
      </c>
      <c r="D2085" t="s">
        <v>4875</v>
      </c>
      <c r="E2085">
        <v>30</v>
      </c>
      <c r="F2085">
        <v>8</v>
      </c>
      <c r="G2085">
        <v>20</v>
      </c>
      <c r="H2085">
        <v>2</v>
      </c>
      <c r="I2085">
        <v>0</v>
      </c>
      <c r="J2085">
        <v>60</v>
      </c>
      <c r="K2085">
        <v>0</v>
      </c>
      <c r="L2085">
        <v>0</v>
      </c>
      <c r="M2085">
        <v>0</v>
      </c>
      <c r="N2085">
        <v>0</v>
      </c>
    </row>
    <row r="2086" spans="1:14" x14ac:dyDescent="0.2">
      <c r="A2086" t="s">
        <v>6964</v>
      </c>
      <c r="B2086" t="s">
        <v>86</v>
      </c>
      <c r="C2086" t="s">
        <v>109</v>
      </c>
      <c r="D2086" t="s">
        <v>4877</v>
      </c>
      <c r="E2086">
        <v>90</v>
      </c>
      <c r="F2086">
        <v>19</v>
      </c>
      <c r="G2086">
        <v>65</v>
      </c>
      <c r="H2086">
        <v>6</v>
      </c>
      <c r="I2086">
        <v>0</v>
      </c>
      <c r="J2086">
        <v>0</v>
      </c>
      <c r="K2086">
        <v>0</v>
      </c>
      <c r="L2086">
        <v>0</v>
      </c>
      <c r="M2086">
        <v>0</v>
      </c>
      <c r="N2086">
        <v>0</v>
      </c>
    </row>
    <row r="2087" spans="1:14" x14ac:dyDescent="0.2">
      <c r="A2087" t="s">
        <v>6965</v>
      </c>
      <c r="B2087" t="s">
        <v>86</v>
      </c>
      <c r="C2087" t="s">
        <v>109</v>
      </c>
      <c r="D2087" t="s">
        <v>4879</v>
      </c>
      <c r="E2087">
        <v>55</v>
      </c>
      <c r="F2087">
        <v>12</v>
      </c>
      <c r="G2087">
        <v>43</v>
      </c>
      <c r="H2087">
        <v>0</v>
      </c>
      <c r="I2087">
        <v>0</v>
      </c>
      <c r="J2087">
        <v>35</v>
      </c>
      <c r="K2087">
        <v>0</v>
      </c>
      <c r="L2087">
        <v>0</v>
      </c>
      <c r="M2087">
        <v>0</v>
      </c>
      <c r="N2087">
        <v>0</v>
      </c>
    </row>
    <row r="2088" spans="1:14" x14ac:dyDescent="0.2">
      <c r="A2088" t="s">
        <v>6966</v>
      </c>
      <c r="B2088" t="s">
        <v>86</v>
      </c>
      <c r="C2088" t="s">
        <v>109</v>
      </c>
      <c r="D2088" t="s">
        <v>4881</v>
      </c>
      <c r="E2088">
        <v>90</v>
      </c>
      <c r="F2088">
        <v>19</v>
      </c>
      <c r="G2088">
        <v>65</v>
      </c>
      <c r="H2088">
        <v>6</v>
      </c>
      <c r="I2088">
        <v>0</v>
      </c>
      <c r="J2088">
        <v>0</v>
      </c>
      <c r="K2088">
        <v>0</v>
      </c>
      <c r="L2088">
        <v>0</v>
      </c>
      <c r="M2088">
        <v>0</v>
      </c>
      <c r="N2088">
        <v>0</v>
      </c>
    </row>
    <row r="2089" spans="1:14" x14ac:dyDescent="0.2">
      <c r="A2089" t="s">
        <v>6967</v>
      </c>
      <c r="B2089" t="s">
        <v>86</v>
      </c>
      <c r="C2089" t="s">
        <v>109</v>
      </c>
      <c r="D2089" t="s">
        <v>4883</v>
      </c>
      <c r="E2089">
        <v>30</v>
      </c>
      <c r="F2089">
        <v>7</v>
      </c>
      <c r="G2089">
        <v>18</v>
      </c>
      <c r="H2089">
        <v>5</v>
      </c>
      <c r="I2089">
        <v>0</v>
      </c>
      <c r="J2089">
        <v>60</v>
      </c>
      <c r="K2089">
        <v>0</v>
      </c>
      <c r="L2089">
        <v>0</v>
      </c>
      <c r="M2089">
        <v>0</v>
      </c>
      <c r="N2089">
        <v>0</v>
      </c>
    </row>
    <row r="2090" spans="1:14" x14ac:dyDescent="0.2">
      <c r="A2090" t="s">
        <v>6968</v>
      </c>
      <c r="B2090" t="s">
        <v>86</v>
      </c>
      <c r="C2090" t="s">
        <v>109</v>
      </c>
      <c r="D2090" t="s">
        <v>4885</v>
      </c>
      <c r="E2090">
        <v>60</v>
      </c>
      <c r="F2090">
        <v>15</v>
      </c>
      <c r="G2090">
        <v>45</v>
      </c>
      <c r="H2090">
        <v>0</v>
      </c>
      <c r="I2090">
        <v>0</v>
      </c>
      <c r="J2090">
        <v>30</v>
      </c>
      <c r="K2090">
        <v>0</v>
      </c>
      <c r="L2090">
        <v>0</v>
      </c>
      <c r="M2090">
        <v>0</v>
      </c>
      <c r="N2090">
        <v>0</v>
      </c>
    </row>
    <row r="2091" spans="1:14" x14ac:dyDescent="0.2">
      <c r="A2091" t="s">
        <v>6969</v>
      </c>
      <c r="B2091" t="s">
        <v>86</v>
      </c>
      <c r="C2091" t="s">
        <v>109</v>
      </c>
      <c r="D2091" t="s">
        <v>4887</v>
      </c>
      <c r="E2091">
        <v>30</v>
      </c>
      <c r="F2091">
        <v>7</v>
      </c>
      <c r="G2091">
        <v>20</v>
      </c>
      <c r="H2091">
        <v>3</v>
      </c>
      <c r="I2091">
        <v>0</v>
      </c>
      <c r="J2091">
        <v>60</v>
      </c>
      <c r="K2091">
        <v>0</v>
      </c>
      <c r="L2091">
        <v>0</v>
      </c>
      <c r="M2091">
        <v>0</v>
      </c>
      <c r="N2091">
        <v>0</v>
      </c>
    </row>
    <row r="2092" spans="1:14" x14ac:dyDescent="0.2">
      <c r="A2092" t="s">
        <v>6970</v>
      </c>
      <c r="B2092" t="s">
        <v>86</v>
      </c>
      <c r="C2092" t="s">
        <v>109</v>
      </c>
      <c r="D2092" t="s">
        <v>4889</v>
      </c>
      <c r="E2092">
        <v>56</v>
      </c>
      <c r="F2092">
        <v>12</v>
      </c>
      <c r="G2092">
        <v>43</v>
      </c>
      <c r="H2092">
        <v>1</v>
      </c>
      <c r="I2092">
        <v>0</v>
      </c>
      <c r="J2092">
        <v>34</v>
      </c>
      <c r="K2092">
        <v>0</v>
      </c>
      <c r="L2092">
        <v>0</v>
      </c>
      <c r="M2092">
        <v>0</v>
      </c>
      <c r="N2092">
        <v>0</v>
      </c>
    </row>
    <row r="2093" spans="1:14" x14ac:dyDescent="0.2">
      <c r="A2093" t="s">
        <v>6971</v>
      </c>
      <c r="B2093" t="s">
        <v>86</v>
      </c>
      <c r="C2093" t="s">
        <v>109</v>
      </c>
      <c r="D2093" t="s">
        <v>4871</v>
      </c>
      <c r="E2093">
        <v>0</v>
      </c>
      <c r="F2093">
        <v>0</v>
      </c>
      <c r="G2093">
        <v>0</v>
      </c>
      <c r="H2093">
        <v>0</v>
      </c>
      <c r="I2093">
        <v>0</v>
      </c>
      <c r="J2093">
        <v>0</v>
      </c>
      <c r="K2093">
        <v>90</v>
      </c>
      <c r="L2093">
        <v>87</v>
      </c>
      <c r="M2093">
        <v>3</v>
      </c>
      <c r="N2093">
        <v>0</v>
      </c>
    </row>
    <row r="2094" spans="1:14" x14ac:dyDescent="0.2">
      <c r="A2094" t="s">
        <v>6972</v>
      </c>
      <c r="B2094" t="s">
        <v>86</v>
      </c>
      <c r="C2094" t="s">
        <v>109</v>
      </c>
      <c r="D2094" t="s">
        <v>4873</v>
      </c>
      <c r="E2094">
        <v>0</v>
      </c>
      <c r="F2094">
        <v>0</v>
      </c>
      <c r="G2094">
        <v>0</v>
      </c>
      <c r="H2094">
        <v>0</v>
      </c>
      <c r="I2094">
        <v>0</v>
      </c>
      <c r="J2094">
        <v>0</v>
      </c>
      <c r="K2094">
        <v>75</v>
      </c>
      <c r="L2094">
        <v>72</v>
      </c>
      <c r="M2094">
        <v>3</v>
      </c>
      <c r="N2094">
        <v>0</v>
      </c>
    </row>
    <row r="2095" spans="1:14" x14ac:dyDescent="0.2">
      <c r="A2095" t="s">
        <v>6973</v>
      </c>
      <c r="B2095" t="s">
        <v>86</v>
      </c>
      <c r="C2095" t="s">
        <v>110</v>
      </c>
      <c r="D2095" t="s">
        <v>4875</v>
      </c>
      <c r="E2095">
        <v>89</v>
      </c>
      <c r="F2095">
        <v>14</v>
      </c>
      <c r="G2095">
        <v>70</v>
      </c>
      <c r="H2095">
        <v>4</v>
      </c>
      <c r="I2095">
        <v>1</v>
      </c>
      <c r="J2095">
        <v>133</v>
      </c>
      <c r="K2095">
        <v>0</v>
      </c>
      <c r="L2095">
        <v>0</v>
      </c>
      <c r="M2095">
        <v>0</v>
      </c>
      <c r="N2095">
        <v>0</v>
      </c>
    </row>
    <row r="2096" spans="1:14" x14ac:dyDescent="0.2">
      <c r="A2096" t="s">
        <v>6974</v>
      </c>
      <c r="B2096" t="s">
        <v>86</v>
      </c>
      <c r="C2096" t="s">
        <v>110</v>
      </c>
      <c r="D2096" t="s">
        <v>4877</v>
      </c>
      <c r="E2096">
        <v>222</v>
      </c>
      <c r="F2096">
        <v>19</v>
      </c>
      <c r="G2096">
        <v>192</v>
      </c>
      <c r="H2096">
        <v>6</v>
      </c>
      <c r="I2096">
        <v>5</v>
      </c>
      <c r="J2096">
        <v>0</v>
      </c>
      <c r="K2096">
        <v>0</v>
      </c>
      <c r="L2096">
        <v>0</v>
      </c>
      <c r="M2096">
        <v>0</v>
      </c>
      <c r="N2096">
        <v>0</v>
      </c>
    </row>
    <row r="2097" spans="1:14" x14ac:dyDescent="0.2">
      <c r="A2097" t="s">
        <v>6975</v>
      </c>
      <c r="B2097" t="s">
        <v>86</v>
      </c>
      <c r="C2097" t="s">
        <v>110</v>
      </c>
      <c r="D2097" t="s">
        <v>4879</v>
      </c>
      <c r="E2097">
        <v>119</v>
      </c>
      <c r="F2097">
        <v>6</v>
      </c>
      <c r="G2097">
        <v>111</v>
      </c>
      <c r="H2097">
        <v>1</v>
      </c>
      <c r="I2097">
        <v>1</v>
      </c>
      <c r="J2097">
        <v>103</v>
      </c>
      <c r="K2097">
        <v>0</v>
      </c>
      <c r="L2097">
        <v>0</v>
      </c>
      <c r="M2097">
        <v>0</v>
      </c>
      <c r="N2097">
        <v>0</v>
      </c>
    </row>
    <row r="2098" spans="1:14" x14ac:dyDescent="0.2">
      <c r="A2098" t="s">
        <v>6976</v>
      </c>
      <c r="B2098" t="s">
        <v>86</v>
      </c>
      <c r="C2098" t="s">
        <v>110</v>
      </c>
      <c r="D2098" t="s">
        <v>4881</v>
      </c>
      <c r="E2098">
        <v>222</v>
      </c>
      <c r="F2098">
        <v>19</v>
      </c>
      <c r="G2098">
        <v>192</v>
      </c>
      <c r="H2098">
        <v>6</v>
      </c>
      <c r="I2098">
        <v>5</v>
      </c>
      <c r="J2098">
        <v>0</v>
      </c>
      <c r="K2098">
        <v>0</v>
      </c>
      <c r="L2098">
        <v>0</v>
      </c>
      <c r="M2098">
        <v>0</v>
      </c>
      <c r="N2098">
        <v>0</v>
      </c>
    </row>
    <row r="2099" spans="1:14" x14ac:dyDescent="0.2">
      <c r="A2099" t="s">
        <v>6977</v>
      </c>
      <c r="B2099" t="s">
        <v>86</v>
      </c>
      <c r="C2099" t="s">
        <v>110</v>
      </c>
      <c r="D2099" t="s">
        <v>4883</v>
      </c>
      <c r="E2099">
        <v>89</v>
      </c>
      <c r="F2099">
        <v>13</v>
      </c>
      <c r="G2099">
        <v>71</v>
      </c>
      <c r="H2099">
        <v>3</v>
      </c>
      <c r="I2099">
        <v>2</v>
      </c>
      <c r="J2099">
        <v>133</v>
      </c>
      <c r="K2099">
        <v>0</v>
      </c>
      <c r="L2099">
        <v>0</v>
      </c>
      <c r="M2099">
        <v>0</v>
      </c>
      <c r="N2099">
        <v>0</v>
      </c>
    </row>
    <row r="2100" spans="1:14" x14ac:dyDescent="0.2">
      <c r="A2100" t="s">
        <v>6978</v>
      </c>
      <c r="B2100" t="s">
        <v>86</v>
      </c>
      <c r="C2100" t="s">
        <v>110</v>
      </c>
      <c r="D2100" t="s">
        <v>4885</v>
      </c>
      <c r="E2100">
        <v>133</v>
      </c>
      <c r="F2100">
        <v>10</v>
      </c>
      <c r="G2100">
        <v>118</v>
      </c>
      <c r="H2100">
        <v>2</v>
      </c>
      <c r="I2100">
        <v>3</v>
      </c>
      <c r="J2100">
        <v>89</v>
      </c>
      <c r="K2100">
        <v>0</v>
      </c>
      <c r="L2100">
        <v>0</v>
      </c>
      <c r="M2100">
        <v>0</v>
      </c>
      <c r="N2100">
        <v>0</v>
      </c>
    </row>
    <row r="2101" spans="1:14" x14ac:dyDescent="0.2">
      <c r="A2101" t="s">
        <v>6979</v>
      </c>
      <c r="B2101" t="s">
        <v>86</v>
      </c>
      <c r="C2101" t="s">
        <v>110</v>
      </c>
      <c r="D2101" t="s">
        <v>4887</v>
      </c>
      <c r="E2101">
        <v>89</v>
      </c>
      <c r="F2101">
        <v>12</v>
      </c>
      <c r="G2101">
        <v>72</v>
      </c>
      <c r="H2101">
        <v>3</v>
      </c>
      <c r="I2101">
        <v>2</v>
      </c>
      <c r="J2101">
        <v>133</v>
      </c>
      <c r="K2101">
        <v>0</v>
      </c>
      <c r="L2101">
        <v>0</v>
      </c>
      <c r="M2101">
        <v>0</v>
      </c>
      <c r="N2101">
        <v>0</v>
      </c>
    </row>
    <row r="2102" spans="1:14" x14ac:dyDescent="0.2">
      <c r="A2102" t="s">
        <v>6980</v>
      </c>
      <c r="B2102" t="s">
        <v>86</v>
      </c>
      <c r="C2102" t="s">
        <v>110</v>
      </c>
      <c r="D2102" t="s">
        <v>4889</v>
      </c>
      <c r="E2102">
        <v>124</v>
      </c>
      <c r="F2102">
        <v>7</v>
      </c>
      <c r="G2102">
        <v>113</v>
      </c>
      <c r="H2102">
        <v>3</v>
      </c>
      <c r="I2102">
        <v>1</v>
      </c>
      <c r="J2102">
        <v>98</v>
      </c>
      <c r="K2102">
        <v>0</v>
      </c>
      <c r="L2102">
        <v>0</v>
      </c>
      <c r="M2102">
        <v>0</v>
      </c>
      <c r="N2102">
        <v>0</v>
      </c>
    </row>
    <row r="2103" spans="1:14" x14ac:dyDescent="0.2">
      <c r="A2103" t="s">
        <v>6981</v>
      </c>
      <c r="B2103" t="s">
        <v>86</v>
      </c>
      <c r="C2103" t="s">
        <v>110</v>
      </c>
      <c r="D2103" t="s">
        <v>4871</v>
      </c>
      <c r="E2103">
        <v>0</v>
      </c>
      <c r="F2103">
        <v>0</v>
      </c>
      <c r="G2103">
        <v>0</v>
      </c>
      <c r="H2103">
        <v>0</v>
      </c>
      <c r="I2103">
        <v>0</v>
      </c>
      <c r="J2103">
        <v>0</v>
      </c>
      <c r="K2103">
        <v>222</v>
      </c>
      <c r="L2103">
        <v>215</v>
      </c>
      <c r="M2103">
        <v>5</v>
      </c>
      <c r="N2103">
        <v>2</v>
      </c>
    </row>
    <row r="2104" spans="1:14" x14ac:dyDescent="0.2">
      <c r="A2104" t="s">
        <v>6982</v>
      </c>
      <c r="B2104" t="s">
        <v>86</v>
      </c>
      <c r="C2104" t="s">
        <v>110</v>
      </c>
      <c r="D2104" t="s">
        <v>4873</v>
      </c>
      <c r="E2104">
        <v>0</v>
      </c>
      <c r="F2104">
        <v>0</v>
      </c>
      <c r="G2104">
        <v>0</v>
      </c>
      <c r="H2104">
        <v>0</v>
      </c>
      <c r="I2104">
        <v>0</v>
      </c>
      <c r="J2104">
        <v>0</v>
      </c>
      <c r="K2104">
        <v>209</v>
      </c>
      <c r="L2104">
        <v>202</v>
      </c>
      <c r="M2104">
        <v>5</v>
      </c>
      <c r="N2104">
        <v>2</v>
      </c>
    </row>
    <row r="2105" spans="1:14" x14ac:dyDescent="0.2">
      <c r="A2105" t="s">
        <v>6983</v>
      </c>
      <c r="B2105" t="s">
        <v>86</v>
      </c>
      <c r="C2105" t="s">
        <v>111</v>
      </c>
      <c r="D2105" t="s">
        <v>4875</v>
      </c>
      <c r="E2105">
        <v>105</v>
      </c>
      <c r="F2105">
        <v>9</v>
      </c>
      <c r="G2105">
        <v>80</v>
      </c>
      <c r="H2105">
        <v>10</v>
      </c>
      <c r="I2105">
        <v>6</v>
      </c>
      <c r="J2105">
        <v>182</v>
      </c>
      <c r="K2105">
        <v>0</v>
      </c>
      <c r="L2105">
        <v>0</v>
      </c>
      <c r="M2105">
        <v>0</v>
      </c>
      <c r="N2105">
        <v>0</v>
      </c>
    </row>
    <row r="2106" spans="1:14" x14ac:dyDescent="0.2">
      <c r="A2106" t="s">
        <v>6984</v>
      </c>
      <c r="B2106" t="s">
        <v>86</v>
      </c>
      <c r="C2106" t="s">
        <v>111</v>
      </c>
      <c r="D2106" t="s">
        <v>4877</v>
      </c>
      <c r="E2106">
        <v>287</v>
      </c>
      <c r="F2106">
        <v>16</v>
      </c>
      <c r="G2106">
        <v>246</v>
      </c>
      <c r="H2106">
        <v>14</v>
      </c>
      <c r="I2106">
        <v>11</v>
      </c>
      <c r="J2106">
        <v>0</v>
      </c>
      <c r="K2106">
        <v>0</v>
      </c>
      <c r="L2106">
        <v>0</v>
      </c>
      <c r="M2106">
        <v>0</v>
      </c>
      <c r="N2106">
        <v>0</v>
      </c>
    </row>
    <row r="2107" spans="1:14" x14ac:dyDescent="0.2">
      <c r="A2107" t="s">
        <v>6985</v>
      </c>
      <c r="B2107" t="s">
        <v>86</v>
      </c>
      <c r="C2107" t="s">
        <v>111</v>
      </c>
      <c r="D2107" t="s">
        <v>4879</v>
      </c>
      <c r="E2107">
        <v>159</v>
      </c>
      <c r="F2107">
        <v>4</v>
      </c>
      <c r="G2107">
        <v>154</v>
      </c>
      <c r="H2107">
        <v>1</v>
      </c>
      <c r="I2107">
        <v>0</v>
      </c>
      <c r="J2107">
        <v>128</v>
      </c>
      <c r="K2107">
        <v>0</v>
      </c>
      <c r="L2107">
        <v>0</v>
      </c>
      <c r="M2107">
        <v>0</v>
      </c>
      <c r="N2107">
        <v>0</v>
      </c>
    </row>
    <row r="2108" spans="1:14" x14ac:dyDescent="0.2">
      <c r="A2108" t="s">
        <v>6986</v>
      </c>
      <c r="B2108" t="s">
        <v>86</v>
      </c>
      <c r="C2108" t="s">
        <v>111</v>
      </c>
      <c r="D2108" t="s">
        <v>4881</v>
      </c>
      <c r="E2108">
        <v>287</v>
      </c>
      <c r="F2108">
        <v>16</v>
      </c>
      <c r="G2108">
        <v>246</v>
      </c>
      <c r="H2108">
        <v>14</v>
      </c>
      <c r="I2108">
        <v>11</v>
      </c>
      <c r="J2108">
        <v>0</v>
      </c>
      <c r="K2108">
        <v>0</v>
      </c>
      <c r="L2108">
        <v>0</v>
      </c>
      <c r="M2108">
        <v>0</v>
      </c>
      <c r="N2108">
        <v>0</v>
      </c>
    </row>
    <row r="2109" spans="1:14" x14ac:dyDescent="0.2">
      <c r="A2109" t="s">
        <v>6987</v>
      </c>
      <c r="B2109" t="s">
        <v>86</v>
      </c>
      <c r="C2109" t="s">
        <v>111</v>
      </c>
      <c r="D2109" t="s">
        <v>4883</v>
      </c>
      <c r="E2109">
        <v>105</v>
      </c>
      <c r="F2109">
        <v>9</v>
      </c>
      <c r="G2109">
        <v>79</v>
      </c>
      <c r="H2109">
        <v>6</v>
      </c>
      <c r="I2109">
        <v>11</v>
      </c>
      <c r="J2109">
        <v>182</v>
      </c>
      <c r="K2109">
        <v>0</v>
      </c>
      <c r="L2109">
        <v>0</v>
      </c>
      <c r="M2109">
        <v>0</v>
      </c>
      <c r="N2109">
        <v>0</v>
      </c>
    </row>
    <row r="2110" spans="1:14" x14ac:dyDescent="0.2">
      <c r="A2110" t="s">
        <v>6988</v>
      </c>
      <c r="B2110" t="s">
        <v>86</v>
      </c>
      <c r="C2110" t="s">
        <v>111</v>
      </c>
      <c r="D2110" t="s">
        <v>4885</v>
      </c>
      <c r="E2110">
        <v>182</v>
      </c>
      <c r="F2110">
        <v>8</v>
      </c>
      <c r="G2110">
        <v>166</v>
      </c>
      <c r="H2110">
        <v>8</v>
      </c>
      <c r="I2110">
        <v>0</v>
      </c>
      <c r="J2110">
        <v>105</v>
      </c>
      <c r="K2110">
        <v>0</v>
      </c>
      <c r="L2110">
        <v>0</v>
      </c>
      <c r="M2110">
        <v>0</v>
      </c>
      <c r="N2110">
        <v>0</v>
      </c>
    </row>
    <row r="2111" spans="1:14" x14ac:dyDescent="0.2">
      <c r="A2111" t="s">
        <v>6989</v>
      </c>
      <c r="B2111" t="s">
        <v>86</v>
      </c>
      <c r="C2111" t="s">
        <v>111</v>
      </c>
      <c r="D2111" t="s">
        <v>4887</v>
      </c>
      <c r="E2111">
        <v>105</v>
      </c>
      <c r="F2111">
        <v>9</v>
      </c>
      <c r="G2111">
        <v>79</v>
      </c>
      <c r="H2111">
        <v>10</v>
      </c>
      <c r="I2111">
        <v>7</v>
      </c>
      <c r="J2111">
        <v>182</v>
      </c>
      <c r="K2111">
        <v>0</v>
      </c>
      <c r="L2111">
        <v>0</v>
      </c>
      <c r="M2111">
        <v>0</v>
      </c>
      <c r="N2111">
        <v>0</v>
      </c>
    </row>
    <row r="2112" spans="1:14" x14ac:dyDescent="0.2">
      <c r="A2112" t="s">
        <v>6990</v>
      </c>
      <c r="B2112" t="s">
        <v>86</v>
      </c>
      <c r="C2112" t="s">
        <v>111</v>
      </c>
      <c r="D2112" t="s">
        <v>4889</v>
      </c>
      <c r="E2112">
        <v>166</v>
      </c>
      <c r="F2112">
        <v>4</v>
      </c>
      <c r="G2112">
        <v>159</v>
      </c>
      <c r="H2112">
        <v>3</v>
      </c>
      <c r="I2112">
        <v>0</v>
      </c>
      <c r="J2112">
        <v>121</v>
      </c>
      <c r="K2112">
        <v>0</v>
      </c>
      <c r="L2112">
        <v>0</v>
      </c>
      <c r="M2112">
        <v>0</v>
      </c>
      <c r="N2112">
        <v>0</v>
      </c>
    </row>
    <row r="2113" spans="1:14" x14ac:dyDescent="0.2">
      <c r="A2113" t="s">
        <v>6991</v>
      </c>
      <c r="B2113" t="s">
        <v>86</v>
      </c>
      <c r="C2113" t="s">
        <v>111</v>
      </c>
      <c r="D2113" t="s">
        <v>4871</v>
      </c>
      <c r="E2113">
        <v>0</v>
      </c>
      <c r="F2113">
        <v>0</v>
      </c>
      <c r="G2113">
        <v>0</v>
      </c>
      <c r="H2113">
        <v>0</v>
      </c>
      <c r="I2113">
        <v>0</v>
      </c>
      <c r="J2113">
        <v>0</v>
      </c>
      <c r="K2113">
        <v>287</v>
      </c>
      <c r="L2113">
        <v>273</v>
      </c>
      <c r="M2113">
        <v>12</v>
      </c>
      <c r="N2113">
        <v>2</v>
      </c>
    </row>
    <row r="2114" spans="1:14" x14ac:dyDescent="0.2">
      <c r="A2114" t="s">
        <v>6992</v>
      </c>
      <c r="B2114" t="s">
        <v>86</v>
      </c>
      <c r="C2114" t="s">
        <v>111</v>
      </c>
      <c r="D2114" t="s">
        <v>4873</v>
      </c>
      <c r="E2114">
        <v>0</v>
      </c>
      <c r="F2114">
        <v>0</v>
      </c>
      <c r="G2114">
        <v>0</v>
      </c>
      <c r="H2114">
        <v>0</v>
      </c>
      <c r="I2114">
        <v>0</v>
      </c>
      <c r="J2114">
        <v>0</v>
      </c>
      <c r="K2114">
        <v>249</v>
      </c>
      <c r="L2114">
        <v>236</v>
      </c>
      <c r="M2114">
        <v>12</v>
      </c>
      <c r="N2114">
        <v>1</v>
      </c>
    </row>
    <row r="2115" spans="1:14" x14ac:dyDescent="0.2">
      <c r="A2115" t="s">
        <v>6993</v>
      </c>
      <c r="B2115" t="s">
        <v>86</v>
      </c>
      <c r="C2115" t="s">
        <v>112</v>
      </c>
      <c r="D2115" t="s">
        <v>4875</v>
      </c>
      <c r="E2115">
        <v>18</v>
      </c>
      <c r="F2115">
        <v>2</v>
      </c>
      <c r="G2115">
        <v>16</v>
      </c>
      <c r="H2115">
        <v>0</v>
      </c>
      <c r="I2115">
        <v>0</v>
      </c>
      <c r="J2115">
        <v>37</v>
      </c>
      <c r="K2115">
        <v>0</v>
      </c>
      <c r="L2115">
        <v>0</v>
      </c>
      <c r="M2115">
        <v>0</v>
      </c>
      <c r="N2115">
        <v>0</v>
      </c>
    </row>
    <row r="2116" spans="1:14" x14ac:dyDescent="0.2">
      <c r="A2116" t="s">
        <v>6994</v>
      </c>
      <c r="B2116" t="s">
        <v>86</v>
      </c>
      <c r="C2116" t="s">
        <v>112</v>
      </c>
      <c r="D2116" t="s">
        <v>4877</v>
      </c>
      <c r="E2116">
        <v>55</v>
      </c>
      <c r="F2116">
        <v>4</v>
      </c>
      <c r="G2116">
        <v>49</v>
      </c>
      <c r="H2116">
        <v>1</v>
      </c>
      <c r="I2116">
        <v>1</v>
      </c>
      <c r="J2116">
        <v>0</v>
      </c>
      <c r="K2116">
        <v>0</v>
      </c>
      <c r="L2116">
        <v>0</v>
      </c>
      <c r="M2116">
        <v>0</v>
      </c>
      <c r="N2116">
        <v>0</v>
      </c>
    </row>
    <row r="2117" spans="1:14" x14ac:dyDescent="0.2">
      <c r="A2117" t="s">
        <v>6995</v>
      </c>
      <c r="B2117" t="s">
        <v>86</v>
      </c>
      <c r="C2117" t="s">
        <v>112</v>
      </c>
      <c r="D2117" t="s">
        <v>4879</v>
      </c>
      <c r="E2117">
        <v>34</v>
      </c>
      <c r="F2117">
        <v>4</v>
      </c>
      <c r="G2117">
        <v>30</v>
      </c>
      <c r="H2117">
        <v>0</v>
      </c>
      <c r="I2117">
        <v>0</v>
      </c>
      <c r="J2117">
        <v>21</v>
      </c>
      <c r="K2117">
        <v>0</v>
      </c>
      <c r="L2117">
        <v>0</v>
      </c>
      <c r="M2117">
        <v>0</v>
      </c>
      <c r="N2117">
        <v>0</v>
      </c>
    </row>
    <row r="2118" spans="1:14" x14ac:dyDescent="0.2">
      <c r="A2118" t="s">
        <v>6996</v>
      </c>
      <c r="B2118" t="s">
        <v>86</v>
      </c>
      <c r="C2118" t="s">
        <v>112</v>
      </c>
      <c r="D2118" t="s">
        <v>4881</v>
      </c>
      <c r="E2118">
        <v>55</v>
      </c>
      <c r="F2118">
        <v>4</v>
      </c>
      <c r="G2118">
        <v>49</v>
      </c>
      <c r="H2118">
        <v>1</v>
      </c>
      <c r="I2118">
        <v>1</v>
      </c>
      <c r="J2118">
        <v>0</v>
      </c>
      <c r="K2118">
        <v>0</v>
      </c>
      <c r="L2118">
        <v>0</v>
      </c>
      <c r="M2118">
        <v>0</v>
      </c>
      <c r="N2118">
        <v>0</v>
      </c>
    </row>
    <row r="2119" spans="1:14" x14ac:dyDescent="0.2">
      <c r="A2119" t="s">
        <v>6997</v>
      </c>
      <c r="B2119" t="s">
        <v>86</v>
      </c>
      <c r="C2119" t="s">
        <v>112</v>
      </c>
      <c r="D2119" t="s">
        <v>4883</v>
      </c>
      <c r="E2119">
        <v>18</v>
      </c>
      <c r="F2119">
        <v>1</v>
      </c>
      <c r="G2119">
        <v>15</v>
      </c>
      <c r="H2119">
        <v>1</v>
      </c>
      <c r="I2119">
        <v>1</v>
      </c>
      <c r="J2119">
        <v>37</v>
      </c>
      <c r="K2119">
        <v>0</v>
      </c>
      <c r="L2119">
        <v>0</v>
      </c>
      <c r="M2119">
        <v>0</v>
      </c>
      <c r="N2119">
        <v>0</v>
      </c>
    </row>
    <row r="2120" spans="1:14" x14ac:dyDescent="0.2">
      <c r="A2120" t="s">
        <v>6998</v>
      </c>
      <c r="B2120" t="s">
        <v>86</v>
      </c>
      <c r="C2120" t="s">
        <v>112</v>
      </c>
      <c r="D2120" t="s">
        <v>4885</v>
      </c>
      <c r="E2120">
        <v>37</v>
      </c>
      <c r="F2120">
        <v>5</v>
      </c>
      <c r="G2120">
        <v>32</v>
      </c>
      <c r="H2120">
        <v>0</v>
      </c>
      <c r="I2120">
        <v>0</v>
      </c>
      <c r="J2120">
        <v>18</v>
      </c>
      <c r="K2120">
        <v>0</v>
      </c>
      <c r="L2120">
        <v>0</v>
      </c>
      <c r="M2120">
        <v>0</v>
      </c>
      <c r="N2120">
        <v>0</v>
      </c>
    </row>
    <row r="2121" spans="1:14" x14ac:dyDescent="0.2">
      <c r="A2121" t="s">
        <v>6999</v>
      </c>
      <c r="B2121" t="s">
        <v>86</v>
      </c>
      <c r="C2121" t="s">
        <v>112</v>
      </c>
      <c r="D2121" t="s">
        <v>4887</v>
      </c>
      <c r="E2121">
        <v>18</v>
      </c>
      <c r="F2121">
        <v>1</v>
      </c>
      <c r="G2121">
        <v>17</v>
      </c>
      <c r="H2121">
        <v>0</v>
      </c>
      <c r="I2121">
        <v>0</v>
      </c>
      <c r="J2121">
        <v>37</v>
      </c>
      <c r="K2121">
        <v>0</v>
      </c>
      <c r="L2121">
        <v>0</v>
      </c>
      <c r="M2121">
        <v>0</v>
      </c>
      <c r="N2121">
        <v>0</v>
      </c>
    </row>
    <row r="2122" spans="1:14" x14ac:dyDescent="0.2">
      <c r="A2122" t="s">
        <v>7000</v>
      </c>
      <c r="B2122" t="s">
        <v>86</v>
      </c>
      <c r="C2122" t="s">
        <v>112</v>
      </c>
      <c r="D2122" t="s">
        <v>4889</v>
      </c>
      <c r="E2122">
        <v>35</v>
      </c>
      <c r="F2122">
        <v>4</v>
      </c>
      <c r="G2122">
        <v>31</v>
      </c>
      <c r="H2122">
        <v>0</v>
      </c>
      <c r="I2122">
        <v>0</v>
      </c>
      <c r="J2122">
        <v>20</v>
      </c>
      <c r="K2122">
        <v>0</v>
      </c>
      <c r="L2122">
        <v>0</v>
      </c>
      <c r="M2122">
        <v>0</v>
      </c>
      <c r="N2122">
        <v>0</v>
      </c>
    </row>
    <row r="2123" spans="1:14" x14ac:dyDescent="0.2">
      <c r="A2123" t="s">
        <v>7001</v>
      </c>
      <c r="B2123" t="s">
        <v>86</v>
      </c>
      <c r="C2123" t="s">
        <v>112</v>
      </c>
      <c r="D2123" t="s">
        <v>4871</v>
      </c>
      <c r="E2123">
        <v>0</v>
      </c>
      <c r="F2123">
        <v>0</v>
      </c>
      <c r="G2123">
        <v>0</v>
      </c>
      <c r="H2123">
        <v>0</v>
      </c>
      <c r="I2123">
        <v>0</v>
      </c>
      <c r="J2123">
        <v>0</v>
      </c>
      <c r="K2123">
        <v>55</v>
      </c>
      <c r="L2123">
        <v>54</v>
      </c>
      <c r="M2123">
        <v>1</v>
      </c>
      <c r="N2123">
        <v>0</v>
      </c>
    </row>
    <row r="2124" spans="1:14" x14ac:dyDescent="0.2">
      <c r="A2124" t="s">
        <v>7002</v>
      </c>
      <c r="B2124" t="s">
        <v>86</v>
      </c>
      <c r="C2124" t="s">
        <v>112</v>
      </c>
      <c r="D2124" t="s">
        <v>4873</v>
      </c>
      <c r="E2124">
        <v>0</v>
      </c>
      <c r="F2124">
        <v>0</v>
      </c>
      <c r="G2124">
        <v>0</v>
      </c>
      <c r="H2124">
        <v>0</v>
      </c>
      <c r="I2124">
        <v>0</v>
      </c>
      <c r="J2124">
        <v>0</v>
      </c>
      <c r="K2124">
        <v>52</v>
      </c>
      <c r="L2124">
        <v>52</v>
      </c>
      <c r="M2124">
        <v>0</v>
      </c>
      <c r="N2124">
        <v>0</v>
      </c>
    </row>
    <row r="2125" spans="1:14" x14ac:dyDescent="0.2">
      <c r="A2125" t="s">
        <v>7003</v>
      </c>
      <c r="B2125" t="s">
        <v>86</v>
      </c>
      <c r="C2125" t="s">
        <v>113</v>
      </c>
      <c r="D2125" t="s">
        <v>4875</v>
      </c>
      <c r="E2125">
        <v>16</v>
      </c>
      <c r="F2125">
        <v>5</v>
      </c>
      <c r="G2125">
        <v>10</v>
      </c>
      <c r="H2125">
        <v>1</v>
      </c>
      <c r="I2125">
        <v>0</v>
      </c>
      <c r="J2125">
        <v>26</v>
      </c>
      <c r="K2125">
        <v>0</v>
      </c>
      <c r="L2125">
        <v>0</v>
      </c>
      <c r="M2125">
        <v>0</v>
      </c>
      <c r="N2125">
        <v>0</v>
      </c>
    </row>
    <row r="2126" spans="1:14" x14ac:dyDescent="0.2">
      <c r="A2126" t="s">
        <v>7004</v>
      </c>
      <c r="B2126" t="s">
        <v>86</v>
      </c>
      <c r="C2126" t="s">
        <v>113</v>
      </c>
      <c r="D2126" t="s">
        <v>4877</v>
      </c>
      <c r="E2126">
        <v>42</v>
      </c>
      <c r="F2126">
        <v>8</v>
      </c>
      <c r="G2126">
        <v>33</v>
      </c>
      <c r="H2126">
        <v>1</v>
      </c>
      <c r="I2126">
        <v>0</v>
      </c>
      <c r="J2126">
        <v>0</v>
      </c>
      <c r="K2126">
        <v>0</v>
      </c>
      <c r="L2126">
        <v>0</v>
      </c>
      <c r="M2126">
        <v>0</v>
      </c>
      <c r="N2126">
        <v>0</v>
      </c>
    </row>
    <row r="2127" spans="1:14" x14ac:dyDescent="0.2">
      <c r="A2127" t="s">
        <v>7005</v>
      </c>
      <c r="B2127" t="s">
        <v>86</v>
      </c>
      <c r="C2127" t="s">
        <v>113</v>
      </c>
      <c r="D2127" t="s">
        <v>4879</v>
      </c>
      <c r="E2127">
        <v>26</v>
      </c>
      <c r="F2127">
        <v>4</v>
      </c>
      <c r="G2127">
        <v>22</v>
      </c>
      <c r="H2127">
        <v>0</v>
      </c>
      <c r="I2127">
        <v>0</v>
      </c>
      <c r="J2127">
        <v>16</v>
      </c>
      <c r="K2127">
        <v>0</v>
      </c>
      <c r="L2127">
        <v>0</v>
      </c>
      <c r="M2127">
        <v>0</v>
      </c>
      <c r="N2127">
        <v>0</v>
      </c>
    </row>
    <row r="2128" spans="1:14" x14ac:dyDescent="0.2">
      <c r="A2128" t="s">
        <v>7006</v>
      </c>
      <c r="B2128" t="s">
        <v>86</v>
      </c>
      <c r="C2128" t="s">
        <v>113</v>
      </c>
      <c r="D2128" t="s">
        <v>4881</v>
      </c>
      <c r="E2128">
        <v>42</v>
      </c>
      <c r="F2128">
        <v>8</v>
      </c>
      <c r="G2128">
        <v>33</v>
      </c>
      <c r="H2128">
        <v>1</v>
      </c>
      <c r="I2128">
        <v>0</v>
      </c>
      <c r="J2128">
        <v>0</v>
      </c>
      <c r="K2128">
        <v>0</v>
      </c>
      <c r="L2128">
        <v>0</v>
      </c>
      <c r="M2128">
        <v>0</v>
      </c>
      <c r="N2128">
        <v>0</v>
      </c>
    </row>
    <row r="2129" spans="1:14" x14ac:dyDescent="0.2">
      <c r="A2129" t="s">
        <v>7007</v>
      </c>
      <c r="B2129" t="s">
        <v>86</v>
      </c>
      <c r="C2129" t="s">
        <v>113</v>
      </c>
      <c r="D2129" t="s">
        <v>4883</v>
      </c>
      <c r="E2129">
        <v>16</v>
      </c>
      <c r="F2129">
        <v>6</v>
      </c>
      <c r="G2129">
        <v>9</v>
      </c>
      <c r="H2129">
        <v>1</v>
      </c>
      <c r="I2129">
        <v>0</v>
      </c>
      <c r="J2129">
        <v>26</v>
      </c>
      <c r="K2129">
        <v>0</v>
      </c>
      <c r="L2129">
        <v>0</v>
      </c>
      <c r="M2129">
        <v>0</v>
      </c>
      <c r="N2129">
        <v>0</v>
      </c>
    </row>
    <row r="2130" spans="1:14" x14ac:dyDescent="0.2">
      <c r="A2130" t="s">
        <v>7008</v>
      </c>
      <c r="B2130" t="s">
        <v>86</v>
      </c>
      <c r="C2130" t="s">
        <v>113</v>
      </c>
      <c r="D2130" t="s">
        <v>4885</v>
      </c>
      <c r="E2130">
        <v>26</v>
      </c>
      <c r="F2130">
        <v>5</v>
      </c>
      <c r="G2130">
        <v>21</v>
      </c>
      <c r="H2130">
        <v>0</v>
      </c>
      <c r="I2130">
        <v>0</v>
      </c>
      <c r="J2130">
        <v>16</v>
      </c>
      <c r="K2130">
        <v>0</v>
      </c>
      <c r="L2130">
        <v>0</v>
      </c>
      <c r="M2130">
        <v>0</v>
      </c>
      <c r="N2130">
        <v>0</v>
      </c>
    </row>
    <row r="2131" spans="1:14" x14ac:dyDescent="0.2">
      <c r="A2131" t="s">
        <v>7009</v>
      </c>
      <c r="B2131" t="s">
        <v>86</v>
      </c>
      <c r="C2131" t="s">
        <v>113</v>
      </c>
      <c r="D2131" t="s">
        <v>4887</v>
      </c>
      <c r="E2131">
        <v>16</v>
      </c>
      <c r="F2131">
        <v>4</v>
      </c>
      <c r="G2131">
        <v>11</v>
      </c>
      <c r="H2131">
        <v>1</v>
      </c>
      <c r="I2131">
        <v>0</v>
      </c>
      <c r="J2131">
        <v>26</v>
      </c>
      <c r="K2131">
        <v>0</v>
      </c>
      <c r="L2131">
        <v>0</v>
      </c>
      <c r="M2131">
        <v>0</v>
      </c>
      <c r="N2131">
        <v>0</v>
      </c>
    </row>
    <row r="2132" spans="1:14" x14ac:dyDescent="0.2">
      <c r="A2132" t="s">
        <v>7010</v>
      </c>
      <c r="B2132" t="s">
        <v>86</v>
      </c>
      <c r="C2132" t="s">
        <v>113</v>
      </c>
      <c r="D2132" t="s">
        <v>4889</v>
      </c>
      <c r="E2132">
        <v>26</v>
      </c>
      <c r="F2132">
        <v>4</v>
      </c>
      <c r="G2132">
        <v>22</v>
      </c>
      <c r="H2132">
        <v>0</v>
      </c>
      <c r="I2132">
        <v>0</v>
      </c>
      <c r="J2132">
        <v>16</v>
      </c>
      <c r="K2132">
        <v>0</v>
      </c>
      <c r="L2132">
        <v>0</v>
      </c>
      <c r="M2132">
        <v>0</v>
      </c>
      <c r="N2132">
        <v>0</v>
      </c>
    </row>
    <row r="2133" spans="1:14" x14ac:dyDescent="0.2">
      <c r="A2133" t="s">
        <v>7011</v>
      </c>
      <c r="B2133" t="s">
        <v>86</v>
      </c>
      <c r="C2133" t="s">
        <v>113</v>
      </c>
      <c r="D2133" t="s">
        <v>4871</v>
      </c>
      <c r="E2133">
        <v>0</v>
      </c>
      <c r="F2133">
        <v>0</v>
      </c>
      <c r="G2133">
        <v>0</v>
      </c>
      <c r="H2133">
        <v>0</v>
      </c>
      <c r="I2133">
        <v>0</v>
      </c>
      <c r="J2133">
        <v>0</v>
      </c>
      <c r="K2133">
        <v>42</v>
      </c>
      <c r="L2133">
        <v>42</v>
      </c>
      <c r="M2133">
        <v>0</v>
      </c>
      <c r="N2133">
        <v>0</v>
      </c>
    </row>
    <row r="2134" spans="1:14" x14ac:dyDescent="0.2">
      <c r="A2134" t="s">
        <v>7012</v>
      </c>
      <c r="B2134" t="s">
        <v>86</v>
      </c>
      <c r="C2134" t="s">
        <v>113</v>
      </c>
      <c r="D2134" t="s">
        <v>4873</v>
      </c>
      <c r="E2134">
        <v>0</v>
      </c>
      <c r="F2134">
        <v>0</v>
      </c>
      <c r="G2134">
        <v>0</v>
      </c>
      <c r="H2134">
        <v>0</v>
      </c>
      <c r="I2134">
        <v>0</v>
      </c>
      <c r="J2134">
        <v>0</v>
      </c>
      <c r="K2134">
        <v>42</v>
      </c>
      <c r="L2134">
        <v>42</v>
      </c>
      <c r="M2134">
        <v>0</v>
      </c>
      <c r="N2134">
        <v>0</v>
      </c>
    </row>
    <row r="2135" spans="1:14" x14ac:dyDescent="0.2">
      <c r="A2135" t="s">
        <v>7013</v>
      </c>
      <c r="B2135" t="s">
        <v>86</v>
      </c>
      <c r="C2135" t="s">
        <v>114</v>
      </c>
      <c r="D2135" t="s">
        <v>4875</v>
      </c>
      <c r="E2135">
        <v>35</v>
      </c>
      <c r="F2135">
        <v>2</v>
      </c>
      <c r="G2135">
        <v>29</v>
      </c>
      <c r="H2135">
        <v>3</v>
      </c>
      <c r="I2135">
        <v>1</v>
      </c>
      <c r="J2135">
        <v>55</v>
      </c>
      <c r="K2135">
        <v>0</v>
      </c>
      <c r="L2135">
        <v>0</v>
      </c>
      <c r="M2135">
        <v>0</v>
      </c>
      <c r="N2135">
        <v>0</v>
      </c>
    </row>
    <row r="2136" spans="1:14" x14ac:dyDescent="0.2">
      <c r="A2136" t="s">
        <v>7014</v>
      </c>
      <c r="B2136" t="s">
        <v>86</v>
      </c>
      <c r="C2136" t="s">
        <v>114</v>
      </c>
      <c r="D2136" t="s">
        <v>4877</v>
      </c>
      <c r="E2136">
        <v>90</v>
      </c>
      <c r="F2136">
        <v>6</v>
      </c>
      <c r="G2136">
        <v>78</v>
      </c>
      <c r="H2136">
        <v>5</v>
      </c>
      <c r="I2136">
        <v>1</v>
      </c>
      <c r="J2136">
        <v>0</v>
      </c>
      <c r="K2136">
        <v>0</v>
      </c>
      <c r="L2136">
        <v>0</v>
      </c>
      <c r="M2136">
        <v>0</v>
      </c>
      <c r="N2136">
        <v>0</v>
      </c>
    </row>
    <row r="2137" spans="1:14" x14ac:dyDescent="0.2">
      <c r="A2137" t="s">
        <v>7015</v>
      </c>
      <c r="B2137" t="s">
        <v>86</v>
      </c>
      <c r="C2137" t="s">
        <v>114</v>
      </c>
      <c r="D2137" t="s">
        <v>4879</v>
      </c>
      <c r="E2137">
        <v>50</v>
      </c>
      <c r="F2137">
        <v>4</v>
      </c>
      <c r="G2137">
        <v>46</v>
      </c>
      <c r="H2137">
        <v>0</v>
      </c>
      <c r="I2137">
        <v>0</v>
      </c>
      <c r="J2137">
        <v>40</v>
      </c>
      <c r="K2137">
        <v>0</v>
      </c>
      <c r="L2137">
        <v>0</v>
      </c>
      <c r="M2137">
        <v>0</v>
      </c>
      <c r="N2137">
        <v>0</v>
      </c>
    </row>
    <row r="2138" spans="1:14" x14ac:dyDescent="0.2">
      <c r="A2138" t="s">
        <v>7016</v>
      </c>
      <c r="B2138" t="s">
        <v>86</v>
      </c>
      <c r="C2138" t="s">
        <v>114</v>
      </c>
      <c r="D2138" t="s">
        <v>4881</v>
      </c>
      <c r="E2138">
        <v>90</v>
      </c>
      <c r="F2138">
        <v>6</v>
      </c>
      <c r="G2138">
        <v>78</v>
      </c>
      <c r="H2138">
        <v>5</v>
      </c>
      <c r="I2138">
        <v>1</v>
      </c>
      <c r="J2138">
        <v>0</v>
      </c>
      <c r="K2138">
        <v>0</v>
      </c>
      <c r="L2138">
        <v>0</v>
      </c>
      <c r="M2138">
        <v>0</v>
      </c>
      <c r="N2138">
        <v>0</v>
      </c>
    </row>
    <row r="2139" spans="1:14" x14ac:dyDescent="0.2">
      <c r="A2139" t="s">
        <v>7017</v>
      </c>
      <c r="B2139" t="s">
        <v>86</v>
      </c>
      <c r="C2139" t="s">
        <v>114</v>
      </c>
      <c r="D2139" t="s">
        <v>4883</v>
      </c>
      <c r="E2139">
        <v>35</v>
      </c>
      <c r="F2139">
        <v>2</v>
      </c>
      <c r="G2139">
        <v>29</v>
      </c>
      <c r="H2139">
        <v>3</v>
      </c>
      <c r="I2139">
        <v>1</v>
      </c>
      <c r="J2139">
        <v>55</v>
      </c>
      <c r="K2139">
        <v>0</v>
      </c>
      <c r="L2139">
        <v>0</v>
      </c>
      <c r="M2139">
        <v>0</v>
      </c>
      <c r="N2139">
        <v>0</v>
      </c>
    </row>
    <row r="2140" spans="1:14" x14ac:dyDescent="0.2">
      <c r="A2140" t="s">
        <v>7018</v>
      </c>
      <c r="B2140" t="s">
        <v>86</v>
      </c>
      <c r="C2140" t="s">
        <v>114</v>
      </c>
      <c r="D2140" t="s">
        <v>4885</v>
      </c>
      <c r="E2140">
        <v>55</v>
      </c>
      <c r="F2140">
        <v>7</v>
      </c>
      <c r="G2140">
        <v>47</v>
      </c>
      <c r="H2140">
        <v>1</v>
      </c>
      <c r="I2140">
        <v>0</v>
      </c>
      <c r="J2140">
        <v>35</v>
      </c>
      <c r="K2140">
        <v>0</v>
      </c>
      <c r="L2140">
        <v>0</v>
      </c>
      <c r="M2140">
        <v>0</v>
      </c>
      <c r="N2140">
        <v>0</v>
      </c>
    </row>
    <row r="2141" spans="1:14" x14ac:dyDescent="0.2">
      <c r="A2141" t="s">
        <v>7019</v>
      </c>
      <c r="B2141" t="s">
        <v>86</v>
      </c>
      <c r="C2141" t="s">
        <v>114</v>
      </c>
      <c r="D2141" t="s">
        <v>4887</v>
      </c>
      <c r="E2141">
        <v>35</v>
      </c>
      <c r="F2141">
        <v>2</v>
      </c>
      <c r="G2141">
        <v>28</v>
      </c>
      <c r="H2141">
        <v>4</v>
      </c>
      <c r="I2141">
        <v>1</v>
      </c>
      <c r="J2141">
        <v>55</v>
      </c>
      <c r="K2141">
        <v>0</v>
      </c>
      <c r="L2141">
        <v>0</v>
      </c>
      <c r="M2141">
        <v>0</v>
      </c>
      <c r="N2141">
        <v>0</v>
      </c>
    </row>
    <row r="2142" spans="1:14" x14ac:dyDescent="0.2">
      <c r="A2142" t="s">
        <v>7020</v>
      </c>
      <c r="B2142" t="s">
        <v>86</v>
      </c>
      <c r="C2142" t="s">
        <v>114</v>
      </c>
      <c r="D2142" t="s">
        <v>4889</v>
      </c>
      <c r="E2142">
        <v>52</v>
      </c>
      <c r="F2142">
        <v>4</v>
      </c>
      <c r="G2142">
        <v>47</v>
      </c>
      <c r="H2142">
        <v>1</v>
      </c>
      <c r="I2142">
        <v>0</v>
      </c>
      <c r="J2142">
        <v>38</v>
      </c>
      <c r="K2142">
        <v>0</v>
      </c>
      <c r="L2142">
        <v>0</v>
      </c>
      <c r="M2142">
        <v>0</v>
      </c>
      <c r="N2142">
        <v>0</v>
      </c>
    </row>
    <row r="2143" spans="1:14" x14ac:dyDescent="0.2">
      <c r="A2143" t="s">
        <v>7021</v>
      </c>
      <c r="B2143" t="s">
        <v>86</v>
      </c>
      <c r="C2143" t="s">
        <v>114</v>
      </c>
      <c r="D2143" t="s">
        <v>4871</v>
      </c>
      <c r="E2143">
        <v>0</v>
      </c>
      <c r="F2143">
        <v>0</v>
      </c>
      <c r="G2143">
        <v>0</v>
      </c>
      <c r="H2143">
        <v>0</v>
      </c>
      <c r="I2143">
        <v>0</v>
      </c>
      <c r="J2143">
        <v>0</v>
      </c>
      <c r="K2143">
        <v>90</v>
      </c>
      <c r="L2143">
        <v>89</v>
      </c>
      <c r="M2143">
        <v>1</v>
      </c>
      <c r="N2143">
        <v>0</v>
      </c>
    </row>
    <row r="2144" spans="1:14" x14ac:dyDescent="0.2">
      <c r="A2144" t="s">
        <v>7022</v>
      </c>
      <c r="B2144" t="s">
        <v>86</v>
      </c>
      <c r="C2144" t="s">
        <v>114</v>
      </c>
      <c r="D2144" t="s">
        <v>4873</v>
      </c>
      <c r="E2144">
        <v>0</v>
      </c>
      <c r="F2144">
        <v>0</v>
      </c>
      <c r="G2144">
        <v>0</v>
      </c>
      <c r="H2144">
        <v>0</v>
      </c>
      <c r="I2144">
        <v>0</v>
      </c>
      <c r="J2144">
        <v>0</v>
      </c>
      <c r="K2144">
        <v>88</v>
      </c>
      <c r="L2144">
        <v>87</v>
      </c>
      <c r="M2144">
        <v>1</v>
      </c>
      <c r="N2144">
        <v>0</v>
      </c>
    </row>
    <row r="2145" spans="1:14" x14ac:dyDescent="0.2">
      <c r="A2145" t="s">
        <v>7023</v>
      </c>
      <c r="B2145" t="s">
        <v>86</v>
      </c>
      <c r="C2145" t="s">
        <v>115</v>
      </c>
      <c r="D2145" t="s">
        <v>4875</v>
      </c>
      <c r="E2145">
        <v>67</v>
      </c>
      <c r="F2145">
        <v>15</v>
      </c>
      <c r="G2145">
        <v>52</v>
      </c>
      <c r="H2145">
        <v>0</v>
      </c>
      <c r="I2145">
        <v>0</v>
      </c>
      <c r="J2145">
        <v>80</v>
      </c>
      <c r="K2145">
        <v>0</v>
      </c>
      <c r="L2145">
        <v>0</v>
      </c>
      <c r="M2145">
        <v>0</v>
      </c>
      <c r="N2145">
        <v>0</v>
      </c>
    </row>
    <row r="2146" spans="1:14" x14ac:dyDescent="0.2">
      <c r="A2146" t="s">
        <v>7024</v>
      </c>
      <c r="B2146" t="s">
        <v>86</v>
      </c>
      <c r="C2146" t="s">
        <v>115</v>
      </c>
      <c r="D2146" t="s">
        <v>4877</v>
      </c>
      <c r="E2146">
        <v>147</v>
      </c>
      <c r="F2146">
        <v>15</v>
      </c>
      <c r="G2146">
        <v>132</v>
      </c>
      <c r="H2146">
        <v>0</v>
      </c>
      <c r="I2146">
        <v>0</v>
      </c>
      <c r="J2146">
        <v>0</v>
      </c>
      <c r="K2146">
        <v>0</v>
      </c>
      <c r="L2146">
        <v>0</v>
      </c>
      <c r="M2146">
        <v>0</v>
      </c>
      <c r="N2146">
        <v>0</v>
      </c>
    </row>
    <row r="2147" spans="1:14" x14ac:dyDescent="0.2">
      <c r="A2147" t="s">
        <v>7025</v>
      </c>
      <c r="B2147" t="s">
        <v>86</v>
      </c>
      <c r="C2147" t="s">
        <v>115</v>
      </c>
      <c r="D2147" t="s">
        <v>4879</v>
      </c>
      <c r="E2147">
        <v>79</v>
      </c>
      <c r="F2147">
        <v>4</v>
      </c>
      <c r="G2147">
        <v>75</v>
      </c>
      <c r="H2147">
        <v>0</v>
      </c>
      <c r="I2147">
        <v>0</v>
      </c>
      <c r="J2147">
        <v>68</v>
      </c>
      <c r="K2147">
        <v>0</v>
      </c>
      <c r="L2147">
        <v>0</v>
      </c>
      <c r="M2147">
        <v>0</v>
      </c>
      <c r="N2147">
        <v>0</v>
      </c>
    </row>
    <row r="2148" spans="1:14" x14ac:dyDescent="0.2">
      <c r="A2148" t="s">
        <v>7026</v>
      </c>
      <c r="B2148" t="s">
        <v>86</v>
      </c>
      <c r="C2148" t="s">
        <v>115</v>
      </c>
      <c r="D2148" t="s">
        <v>4881</v>
      </c>
      <c r="E2148">
        <v>147</v>
      </c>
      <c r="F2148">
        <v>15</v>
      </c>
      <c r="G2148">
        <v>132</v>
      </c>
      <c r="H2148">
        <v>0</v>
      </c>
      <c r="I2148">
        <v>0</v>
      </c>
      <c r="J2148">
        <v>0</v>
      </c>
      <c r="K2148">
        <v>0</v>
      </c>
      <c r="L2148">
        <v>0</v>
      </c>
      <c r="M2148">
        <v>0</v>
      </c>
      <c r="N2148">
        <v>0</v>
      </c>
    </row>
    <row r="2149" spans="1:14" x14ac:dyDescent="0.2">
      <c r="A2149" t="s">
        <v>7027</v>
      </c>
      <c r="B2149" t="s">
        <v>86</v>
      </c>
      <c r="C2149" t="s">
        <v>115</v>
      </c>
      <c r="D2149" t="s">
        <v>4883</v>
      </c>
      <c r="E2149">
        <v>67</v>
      </c>
      <c r="F2149">
        <v>14</v>
      </c>
      <c r="G2149">
        <v>53</v>
      </c>
      <c r="H2149">
        <v>0</v>
      </c>
      <c r="I2149">
        <v>0</v>
      </c>
      <c r="J2149">
        <v>80</v>
      </c>
      <c r="K2149">
        <v>0</v>
      </c>
      <c r="L2149">
        <v>0</v>
      </c>
      <c r="M2149">
        <v>0</v>
      </c>
      <c r="N2149">
        <v>0</v>
      </c>
    </row>
    <row r="2150" spans="1:14" x14ac:dyDescent="0.2">
      <c r="A2150" t="s">
        <v>7028</v>
      </c>
      <c r="B2150" t="s">
        <v>86</v>
      </c>
      <c r="C2150" t="s">
        <v>115</v>
      </c>
      <c r="D2150" t="s">
        <v>4885</v>
      </c>
      <c r="E2150">
        <v>80</v>
      </c>
      <c r="F2150">
        <v>6</v>
      </c>
      <c r="G2150">
        <v>74</v>
      </c>
      <c r="H2150">
        <v>0</v>
      </c>
      <c r="I2150">
        <v>0</v>
      </c>
      <c r="J2150">
        <v>67</v>
      </c>
      <c r="K2150">
        <v>0</v>
      </c>
      <c r="L2150">
        <v>0</v>
      </c>
      <c r="M2150">
        <v>0</v>
      </c>
      <c r="N2150">
        <v>0</v>
      </c>
    </row>
    <row r="2151" spans="1:14" x14ac:dyDescent="0.2">
      <c r="A2151" t="s">
        <v>7029</v>
      </c>
      <c r="B2151" t="s">
        <v>86</v>
      </c>
      <c r="C2151" t="s">
        <v>115</v>
      </c>
      <c r="D2151" t="s">
        <v>4887</v>
      </c>
      <c r="E2151">
        <v>67</v>
      </c>
      <c r="F2151">
        <v>11</v>
      </c>
      <c r="G2151">
        <v>56</v>
      </c>
      <c r="H2151">
        <v>0</v>
      </c>
      <c r="I2151">
        <v>0</v>
      </c>
      <c r="J2151">
        <v>80</v>
      </c>
      <c r="K2151">
        <v>0</v>
      </c>
      <c r="L2151">
        <v>0</v>
      </c>
      <c r="M2151">
        <v>0</v>
      </c>
      <c r="N2151">
        <v>0</v>
      </c>
    </row>
    <row r="2152" spans="1:14" x14ac:dyDescent="0.2">
      <c r="A2152" t="s">
        <v>7030</v>
      </c>
      <c r="B2152" t="s">
        <v>86</v>
      </c>
      <c r="C2152" t="s">
        <v>115</v>
      </c>
      <c r="D2152" t="s">
        <v>4889</v>
      </c>
      <c r="E2152">
        <v>79</v>
      </c>
      <c r="F2152">
        <v>4</v>
      </c>
      <c r="G2152">
        <v>75</v>
      </c>
      <c r="H2152">
        <v>0</v>
      </c>
      <c r="I2152">
        <v>0</v>
      </c>
      <c r="J2152">
        <v>68</v>
      </c>
      <c r="K2152">
        <v>0</v>
      </c>
      <c r="L2152">
        <v>0</v>
      </c>
      <c r="M2152">
        <v>0</v>
      </c>
      <c r="N2152">
        <v>0</v>
      </c>
    </row>
    <row r="2153" spans="1:14" x14ac:dyDescent="0.2">
      <c r="A2153" t="s">
        <v>7031</v>
      </c>
      <c r="B2153" t="s">
        <v>86</v>
      </c>
      <c r="C2153" t="s">
        <v>115</v>
      </c>
      <c r="D2153" t="s">
        <v>4871</v>
      </c>
      <c r="E2153">
        <v>0</v>
      </c>
      <c r="F2153">
        <v>0</v>
      </c>
      <c r="G2153">
        <v>0</v>
      </c>
      <c r="H2153">
        <v>0</v>
      </c>
      <c r="I2153">
        <v>0</v>
      </c>
      <c r="J2153">
        <v>0</v>
      </c>
      <c r="K2153">
        <v>144</v>
      </c>
      <c r="L2153">
        <v>144</v>
      </c>
      <c r="M2153">
        <v>0</v>
      </c>
      <c r="N2153">
        <v>0</v>
      </c>
    </row>
    <row r="2154" spans="1:14" x14ac:dyDescent="0.2">
      <c r="A2154" t="s">
        <v>7032</v>
      </c>
      <c r="B2154" t="s">
        <v>86</v>
      </c>
      <c r="C2154" t="s">
        <v>115</v>
      </c>
      <c r="D2154" t="s">
        <v>4873</v>
      </c>
      <c r="E2154">
        <v>0</v>
      </c>
      <c r="F2154">
        <v>0</v>
      </c>
      <c r="G2154">
        <v>0</v>
      </c>
      <c r="H2154">
        <v>0</v>
      </c>
      <c r="I2154">
        <v>0</v>
      </c>
      <c r="J2154">
        <v>0</v>
      </c>
      <c r="K2154">
        <v>136</v>
      </c>
      <c r="L2154">
        <v>136</v>
      </c>
      <c r="M2154">
        <v>0</v>
      </c>
      <c r="N2154">
        <v>0</v>
      </c>
    </row>
    <row r="2155" spans="1:14" x14ac:dyDescent="0.2">
      <c r="A2155" t="s">
        <v>7033</v>
      </c>
      <c r="B2155" t="s">
        <v>86</v>
      </c>
      <c r="C2155" t="s">
        <v>116</v>
      </c>
      <c r="D2155" t="s">
        <v>4875</v>
      </c>
      <c r="E2155">
        <v>40</v>
      </c>
      <c r="F2155">
        <v>13</v>
      </c>
      <c r="G2155">
        <v>26</v>
      </c>
      <c r="H2155">
        <v>0</v>
      </c>
      <c r="I2155">
        <v>1</v>
      </c>
      <c r="J2155">
        <v>85</v>
      </c>
      <c r="K2155">
        <v>0</v>
      </c>
      <c r="L2155">
        <v>0</v>
      </c>
      <c r="M2155">
        <v>0</v>
      </c>
      <c r="N2155">
        <v>0</v>
      </c>
    </row>
    <row r="2156" spans="1:14" x14ac:dyDescent="0.2">
      <c r="A2156" t="s">
        <v>7034</v>
      </c>
      <c r="B2156" t="s">
        <v>86</v>
      </c>
      <c r="C2156" t="s">
        <v>116</v>
      </c>
      <c r="D2156" t="s">
        <v>4877</v>
      </c>
      <c r="E2156">
        <v>125</v>
      </c>
      <c r="F2156">
        <v>23</v>
      </c>
      <c r="G2156">
        <v>101</v>
      </c>
      <c r="H2156">
        <v>0</v>
      </c>
      <c r="I2156">
        <v>1</v>
      </c>
      <c r="J2156">
        <v>0</v>
      </c>
      <c r="K2156">
        <v>0</v>
      </c>
      <c r="L2156">
        <v>0</v>
      </c>
      <c r="M2156">
        <v>0</v>
      </c>
      <c r="N2156">
        <v>0</v>
      </c>
    </row>
    <row r="2157" spans="1:14" x14ac:dyDescent="0.2">
      <c r="A2157" t="s">
        <v>7035</v>
      </c>
      <c r="B2157" t="s">
        <v>86</v>
      </c>
      <c r="C2157" t="s">
        <v>116</v>
      </c>
      <c r="D2157" t="s">
        <v>4879</v>
      </c>
      <c r="E2157">
        <v>82</v>
      </c>
      <c r="F2157">
        <v>12</v>
      </c>
      <c r="G2157">
        <v>70</v>
      </c>
      <c r="H2157">
        <v>0</v>
      </c>
      <c r="I2157">
        <v>0</v>
      </c>
      <c r="J2157">
        <v>43</v>
      </c>
      <c r="K2157">
        <v>0</v>
      </c>
      <c r="L2157">
        <v>0</v>
      </c>
      <c r="M2157">
        <v>0</v>
      </c>
      <c r="N2157">
        <v>0</v>
      </c>
    </row>
    <row r="2158" spans="1:14" x14ac:dyDescent="0.2">
      <c r="A2158" t="s">
        <v>7036</v>
      </c>
      <c r="B2158" t="s">
        <v>86</v>
      </c>
      <c r="C2158" t="s">
        <v>116</v>
      </c>
      <c r="D2158" t="s">
        <v>4881</v>
      </c>
      <c r="E2158">
        <v>125</v>
      </c>
      <c r="F2158">
        <v>23</v>
      </c>
      <c r="G2158">
        <v>101</v>
      </c>
      <c r="H2158">
        <v>0</v>
      </c>
      <c r="I2158">
        <v>1</v>
      </c>
      <c r="J2158">
        <v>0</v>
      </c>
      <c r="K2158">
        <v>0</v>
      </c>
      <c r="L2158">
        <v>0</v>
      </c>
      <c r="M2158">
        <v>0</v>
      </c>
      <c r="N2158">
        <v>0</v>
      </c>
    </row>
    <row r="2159" spans="1:14" x14ac:dyDescent="0.2">
      <c r="A2159" t="s">
        <v>7037</v>
      </c>
      <c r="B2159" t="s">
        <v>86</v>
      </c>
      <c r="C2159" t="s">
        <v>116</v>
      </c>
      <c r="D2159" t="s">
        <v>4883</v>
      </c>
      <c r="E2159">
        <v>40</v>
      </c>
      <c r="F2159">
        <v>12</v>
      </c>
      <c r="G2159">
        <v>27</v>
      </c>
      <c r="H2159">
        <v>0</v>
      </c>
      <c r="I2159">
        <v>1</v>
      </c>
      <c r="J2159">
        <v>85</v>
      </c>
      <c r="K2159">
        <v>0</v>
      </c>
      <c r="L2159">
        <v>0</v>
      </c>
      <c r="M2159">
        <v>0</v>
      </c>
      <c r="N2159">
        <v>0</v>
      </c>
    </row>
    <row r="2160" spans="1:14" x14ac:dyDescent="0.2">
      <c r="A2160" t="s">
        <v>7038</v>
      </c>
      <c r="B2160" t="s">
        <v>86</v>
      </c>
      <c r="C2160" t="s">
        <v>116</v>
      </c>
      <c r="D2160" t="s">
        <v>4885</v>
      </c>
      <c r="E2160">
        <v>85</v>
      </c>
      <c r="F2160">
        <v>21</v>
      </c>
      <c r="G2160">
        <v>64</v>
      </c>
      <c r="H2160">
        <v>0</v>
      </c>
      <c r="I2160">
        <v>0</v>
      </c>
      <c r="J2160">
        <v>40</v>
      </c>
      <c r="K2160">
        <v>0</v>
      </c>
      <c r="L2160">
        <v>0</v>
      </c>
      <c r="M2160">
        <v>0</v>
      </c>
      <c r="N2160">
        <v>0</v>
      </c>
    </row>
    <row r="2161" spans="1:14" x14ac:dyDescent="0.2">
      <c r="A2161" t="s">
        <v>7039</v>
      </c>
      <c r="B2161" t="s">
        <v>86</v>
      </c>
      <c r="C2161" t="s">
        <v>116</v>
      </c>
      <c r="D2161" t="s">
        <v>4887</v>
      </c>
      <c r="E2161">
        <v>40</v>
      </c>
      <c r="F2161">
        <v>11</v>
      </c>
      <c r="G2161">
        <v>28</v>
      </c>
      <c r="H2161">
        <v>0</v>
      </c>
      <c r="I2161">
        <v>1</v>
      </c>
      <c r="J2161">
        <v>85</v>
      </c>
      <c r="K2161">
        <v>0</v>
      </c>
      <c r="L2161">
        <v>0</v>
      </c>
      <c r="M2161">
        <v>0</v>
      </c>
      <c r="N2161">
        <v>0</v>
      </c>
    </row>
    <row r="2162" spans="1:14" x14ac:dyDescent="0.2">
      <c r="A2162" t="s">
        <v>7040</v>
      </c>
      <c r="B2162" t="s">
        <v>86</v>
      </c>
      <c r="C2162" t="s">
        <v>116</v>
      </c>
      <c r="D2162" t="s">
        <v>4889</v>
      </c>
      <c r="E2162">
        <v>84</v>
      </c>
      <c r="F2162">
        <v>12</v>
      </c>
      <c r="G2162">
        <v>72</v>
      </c>
      <c r="H2162">
        <v>0</v>
      </c>
      <c r="I2162">
        <v>0</v>
      </c>
      <c r="J2162">
        <v>41</v>
      </c>
      <c r="K2162">
        <v>0</v>
      </c>
      <c r="L2162">
        <v>0</v>
      </c>
      <c r="M2162">
        <v>0</v>
      </c>
      <c r="N2162">
        <v>0</v>
      </c>
    </row>
    <row r="2163" spans="1:14" x14ac:dyDescent="0.2">
      <c r="A2163" t="s">
        <v>7041</v>
      </c>
      <c r="B2163" t="s">
        <v>86</v>
      </c>
      <c r="C2163" t="s">
        <v>116</v>
      </c>
      <c r="D2163" t="s">
        <v>4871</v>
      </c>
      <c r="E2163">
        <v>0</v>
      </c>
      <c r="F2163">
        <v>0</v>
      </c>
      <c r="G2163">
        <v>0</v>
      </c>
      <c r="H2163">
        <v>0</v>
      </c>
      <c r="I2163">
        <v>0</v>
      </c>
      <c r="J2163">
        <v>0</v>
      </c>
      <c r="K2163">
        <v>124</v>
      </c>
      <c r="L2163">
        <v>123</v>
      </c>
      <c r="M2163">
        <v>1</v>
      </c>
      <c r="N2163">
        <v>0</v>
      </c>
    </row>
    <row r="2164" spans="1:14" x14ac:dyDescent="0.2">
      <c r="A2164" t="s">
        <v>7042</v>
      </c>
      <c r="B2164" t="s">
        <v>86</v>
      </c>
      <c r="C2164" t="s">
        <v>116</v>
      </c>
      <c r="D2164" t="s">
        <v>4873</v>
      </c>
      <c r="E2164">
        <v>0</v>
      </c>
      <c r="F2164">
        <v>0</v>
      </c>
      <c r="G2164">
        <v>0</v>
      </c>
      <c r="H2164">
        <v>0</v>
      </c>
      <c r="I2164">
        <v>0</v>
      </c>
      <c r="J2164">
        <v>0</v>
      </c>
      <c r="K2164">
        <v>118</v>
      </c>
      <c r="L2164">
        <v>117</v>
      </c>
      <c r="M2164">
        <v>1</v>
      </c>
      <c r="N2164">
        <v>0</v>
      </c>
    </row>
    <row r="2165" spans="1:14" x14ac:dyDescent="0.2">
      <c r="A2165" t="s">
        <v>7043</v>
      </c>
      <c r="B2165" t="s">
        <v>86</v>
      </c>
      <c r="C2165" t="s">
        <v>117</v>
      </c>
      <c r="D2165" t="s">
        <v>4875</v>
      </c>
      <c r="E2165">
        <v>109</v>
      </c>
      <c r="F2165">
        <v>27</v>
      </c>
      <c r="G2165">
        <v>80</v>
      </c>
      <c r="H2165">
        <v>1</v>
      </c>
      <c r="I2165">
        <v>1</v>
      </c>
      <c r="J2165">
        <v>143</v>
      </c>
      <c r="K2165">
        <v>0</v>
      </c>
      <c r="L2165">
        <v>0</v>
      </c>
      <c r="M2165">
        <v>0</v>
      </c>
      <c r="N2165">
        <v>0</v>
      </c>
    </row>
    <row r="2166" spans="1:14" x14ac:dyDescent="0.2">
      <c r="A2166" t="s">
        <v>7044</v>
      </c>
      <c r="B2166" t="s">
        <v>86</v>
      </c>
      <c r="C2166" t="s">
        <v>117</v>
      </c>
      <c r="D2166" t="s">
        <v>4877</v>
      </c>
      <c r="E2166">
        <v>252</v>
      </c>
      <c r="F2166">
        <v>39</v>
      </c>
      <c r="G2166">
        <v>209</v>
      </c>
      <c r="H2166">
        <v>1</v>
      </c>
      <c r="I2166">
        <v>3</v>
      </c>
      <c r="J2166">
        <v>0</v>
      </c>
      <c r="K2166">
        <v>0</v>
      </c>
      <c r="L2166">
        <v>0</v>
      </c>
      <c r="M2166">
        <v>0</v>
      </c>
      <c r="N2166">
        <v>0</v>
      </c>
    </row>
    <row r="2167" spans="1:14" x14ac:dyDescent="0.2">
      <c r="A2167" t="s">
        <v>7045</v>
      </c>
      <c r="B2167" t="s">
        <v>86</v>
      </c>
      <c r="C2167" t="s">
        <v>117</v>
      </c>
      <c r="D2167" t="s">
        <v>4879</v>
      </c>
      <c r="E2167">
        <v>133</v>
      </c>
      <c r="F2167">
        <v>16</v>
      </c>
      <c r="G2167">
        <v>117</v>
      </c>
      <c r="H2167">
        <v>0</v>
      </c>
      <c r="I2167">
        <v>0</v>
      </c>
      <c r="J2167">
        <v>119</v>
      </c>
      <c r="K2167">
        <v>0</v>
      </c>
      <c r="L2167">
        <v>0</v>
      </c>
      <c r="M2167">
        <v>0</v>
      </c>
      <c r="N2167">
        <v>0</v>
      </c>
    </row>
    <row r="2168" spans="1:14" x14ac:dyDescent="0.2">
      <c r="A2168" t="s">
        <v>7046</v>
      </c>
      <c r="B2168" t="s">
        <v>86</v>
      </c>
      <c r="C2168" t="s">
        <v>117</v>
      </c>
      <c r="D2168" t="s">
        <v>4881</v>
      </c>
      <c r="E2168">
        <v>252</v>
      </c>
      <c r="F2168">
        <v>39</v>
      </c>
      <c r="G2168">
        <v>209</v>
      </c>
      <c r="H2168">
        <v>1</v>
      </c>
      <c r="I2168">
        <v>3</v>
      </c>
      <c r="J2168">
        <v>0</v>
      </c>
      <c r="K2168">
        <v>0</v>
      </c>
      <c r="L2168">
        <v>0</v>
      </c>
      <c r="M2168">
        <v>0</v>
      </c>
      <c r="N2168">
        <v>0</v>
      </c>
    </row>
    <row r="2169" spans="1:14" x14ac:dyDescent="0.2">
      <c r="A2169" t="s">
        <v>7047</v>
      </c>
      <c r="B2169" t="s">
        <v>86</v>
      </c>
      <c r="C2169" t="s">
        <v>117</v>
      </c>
      <c r="D2169" t="s">
        <v>4883</v>
      </c>
      <c r="E2169">
        <v>109</v>
      </c>
      <c r="F2169">
        <v>27</v>
      </c>
      <c r="G2169">
        <v>80</v>
      </c>
      <c r="H2169">
        <v>0</v>
      </c>
      <c r="I2169">
        <v>2</v>
      </c>
      <c r="J2169">
        <v>143</v>
      </c>
      <c r="K2169">
        <v>0</v>
      </c>
      <c r="L2169">
        <v>0</v>
      </c>
      <c r="M2169">
        <v>0</v>
      </c>
      <c r="N2169">
        <v>0</v>
      </c>
    </row>
    <row r="2170" spans="1:14" x14ac:dyDescent="0.2">
      <c r="A2170" t="s">
        <v>7048</v>
      </c>
      <c r="B2170" t="s">
        <v>86</v>
      </c>
      <c r="C2170" t="s">
        <v>117</v>
      </c>
      <c r="D2170" t="s">
        <v>4885</v>
      </c>
      <c r="E2170">
        <v>143</v>
      </c>
      <c r="F2170">
        <v>19</v>
      </c>
      <c r="G2170">
        <v>122</v>
      </c>
      <c r="H2170">
        <v>1</v>
      </c>
      <c r="I2170">
        <v>1</v>
      </c>
      <c r="J2170">
        <v>109</v>
      </c>
      <c r="K2170">
        <v>0</v>
      </c>
      <c r="L2170">
        <v>0</v>
      </c>
      <c r="M2170">
        <v>0</v>
      </c>
      <c r="N2170">
        <v>0</v>
      </c>
    </row>
    <row r="2171" spans="1:14" x14ac:dyDescent="0.2">
      <c r="A2171" t="s">
        <v>7049</v>
      </c>
      <c r="B2171" t="s">
        <v>86</v>
      </c>
      <c r="C2171" t="s">
        <v>117</v>
      </c>
      <c r="D2171" t="s">
        <v>4887</v>
      </c>
      <c r="E2171">
        <v>109</v>
      </c>
      <c r="F2171">
        <v>22</v>
      </c>
      <c r="G2171">
        <v>85</v>
      </c>
      <c r="H2171">
        <v>1</v>
      </c>
      <c r="I2171">
        <v>1</v>
      </c>
      <c r="J2171">
        <v>143</v>
      </c>
      <c r="K2171">
        <v>0</v>
      </c>
      <c r="L2171">
        <v>0</v>
      </c>
      <c r="M2171">
        <v>0</v>
      </c>
      <c r="N2171">
        <v>0</v>
      </c>
    </row>
    <row r="2172" spans="1:14" x14ac:dyDescent="0.2">
      <c r="A2172" t="s">
        <v>7050</v>
      </c>
      <c r="B2172" t="s">
        <v>86</v>
      </c>
      <c r="C2172" t="s">
        <v>117</v>
      </c>
      <c r="D2172" t="s">
        <v>4889</v>
      </c>
      <c r="E2172">
        <v>138</v>
      </c>
      <c r="F2172">
        <v>16</v>
      </c>
      <c r="G2172">
        <v>122</v>
      </c>
      <c r="H2172">
        <v>0</v>
      </c>
      <c r="I2172">
        <v>0</v>
      </c>
      <c r="J2172">
        <v>114</v>
      </c>
      <c r="K2172">
        <v>0</v>
      </c>
      <c r="L2172">
        <v>0</v>
      </c>
      <c r="M2172">
        <v>0</v>
      </c>
      <c r="N2172">
        <v>0</v>
      </c>
    </row>
    <row r="2173" spans="1:14" x14ac:dyDescent="0.2">
      <c r="A2173" t="s">
        <v>7051</v>
      </c>
      <c r="B2173" t="s">
        <v>86</v>
      </c>
      <c r="C2173" t="s">
        <v>117</v>
      </c>
      <c r="D2173" t="s">
        <v>4871</v>
      </c>
      <c r="E2173">
        <v>0</v>
      </c>
      <c r="F2173">
        <v>0</v>
      </c>
      <c r="G2173">
        <v>0</v>
      </c>
      <c r="H2173">
        <v>0</v>
      </c>
      <c r="I2173">
        <v>0</v>
      </c>
      <c r="J2173">
        <v>0</v>
      </c>
      <c r="K2173">
        <v>252</v>
      </c>
      <c r="L2173">
        <v>249</v>
      </c>
      <c r="M2173">
        <v>2</v>
      </c>
      <c r="N2173">
        <v>1</v>
      </c>
    </row>
    <row r="2174" spans="1:14" x14ac:dyDescent="0.2">
      <c r="A2174" t="s">
        <v>7052</v>
      </c>
      <c r="B2174" t="s">
        <v>86</v>
      </c>
      <c r="C2174" t="s">
        <v>117</v>
      </c>
      <c r="D2174" t="s">
        <v>4873</v>
      </c>
      <c r="E2174">
        <v>0</v>
      </c>
      <c r="F2174">
        <v>0</v>
      </c>
      <c r="G2174">
        <v>0</v>
      </c>
      <c r="H2174">
        <v>0</v>
      </c>
      <c r="I2174">
        <v>0</v>
      </c>
      <c r="J2174">
        <v>0</v>
      </c>
      <c r="K2174">
        <v>242</v>
      </c>
      <c r="L2174">
        <v>239</v>
      </c>
      <c r="M2174">
        <v>2</v>
      </c>
      <c r="N2174">
        <v>1</v>
      </c>
    </row>
    <row r="2175" spans="1:14" x14ac:dyDescent="0.2">
      <c r="A2175" t="s">
        <v>7053</v>
      </c>
      <c r="B2175" t="s">
        <v>86</v>
      </c>
      <c r="C2175" t="s">
        <v>118</v>
      </c>
      <c r="D2175" t="s">
        <v>4875</v>
      </c>
      <c r="E2175">
        <v>30</v>
      </c>
      <c r="F2175">
        <v>7</v>
      </c>
      <c r="G2175">
        <v>22</v>
      </c>
      <c r="H2175">
        <v>0</v>
      </c>
      <c r="I2175">
        <v>1</v>
      </c>
      <c r="J2175">
        <v>66</v>
      </c>
      <c r="K2175">
        <v>0</v>
      </c>
      <c r="L2175">
        <v>0</v>
      </c>
      <c r="M2175">
        <v>0</v>
      </c>
      <c r="N2175">
        <v>0</v>
      </c>
    </row>
    <row r="2176" spans="1:14" x14ac:dyDescent="0.2">
      <c r="A2176" t="s">
        <v>7054</v>
      </c>
      <c r="B2176" t="s">
        <v>86</v>
      </c>
      <c r="C2176" t="s">
        <v>118</v>
      </c>
      <c r="D2176" t="s">
        <v>4877</v>
      </c>
      <c r="E2176">
        <v>96</v>
      </c>
      <c r="F2176">
        <v>12</v>
      </c>
      <c r="G2176">
        <v>81</v>
      </c>
      <c r="H2176">
        <v>2</v>
      </c>
      <c r="I2176">
        <v>1</v>
      </c>
      <c r="J2176">
        <v>0</v>
      </c>
      <c r="K2176">
        <v>0</v>
      </c>
      <c r="L2176">
        <v>0</v>
      </c>
      <c r="M2176">
        <v>0</v>
      </c>
      <c r="N2176">
        <v>0</v>
      </c>
    </row>
    <row r="2177" spans="1:14" x14ac:dyDescent="0.2">
      <c r="A2177" t="s">
        <v>7055</v>
      </c>
      <c r="B2177" t="s">
        <v>86</v>
      </c>
      <c r="C2177" t="s">
        <v>118</v>
      </c>
      <c r="D2177" t="s">
        <v>4879</v>
      </c>
      <c r="E2177">
        <v>59</v>
      </c>
      <c r="F2177">
        <v>6</v>
      </c>
      <c r="G2177">
        <v>53</v>
      </c>
      <c r="H2177">
        <v>0</v>
      </c>
      <c r="I2177">
        <v>0</v>
      </c>
      <c r="J2177">
        <v>37</v>
      </c>
      <c r="K2177">
        <v>0</v>
      </c>
      <c r="L2177">
        <v>0</v>
      </c>
      <c r="M2177">
        <v>0</v>
      </c>
      <c r="N2177">
        <v>0</v>
      </c>
    </row>
    <row r="2178" spans="1:14" x14ac:dyDescent="0.2">
      <c r="A2178" t="s">
        <v>7056</v>
      </c>
      <c r="B2178" t="s">
        <v>86</v>
      </c>
      <c r="C2178" t="s">
        <v>118</v>
      </c>
      <c r="D2178" t="s">
        <v>4881</v>
      </c>
      <c r="E2178">
        <v>96</v>
      </c>
      <c r="F2178">
        <v>12</v>
      </c>
      <c r="G2178">
        <v>81</v>
      </c>
      <c r="H2178">
        <v>2</v>
      </c>
      <c r="I2178">
        <v>1</v>
      </c>
      <c r="J2178">
        <v>0</v>
      </c>
      <c r="K2178">
        <v>0</v>
      </c>
      <c r="L2178">
        <v>0</v>
      </c>
      <c r="M2178">
        <v>0</v>
      </c>
      <c r="N2178">
        <v>0</v>
      </c>
    </row>
    <row r="2179" spans="1:14" x14ac:dyDescent="0.2">
      <c r="A2179" t="s">
        <v>7057</v>
      </c>
      <c r="B2179" t="s">
        <v>86</v>
      </c>
      <c r="C2179" t="s">
        <v>118</v>
      </c>
      <c r="D2179" t="s">
        <v>4883</v>
      </c>
      <c r="E2179">
        <v>30</v>
      </c>
      <c r="F2179">
        <v>6</v>
      </c>
      <c r="G2179">
        <v>23</v>
      </c>
      <c r="H2179">
        <v>0</v>
      </c>
      <c r="I2179">
        <v>1</v>
      </c>
      <c r="J2179">
        <v>66</v>
      </c>
      <c r="K2179">
        <v>0</v>
      </c>
      <c r="L2179">
        <v>0</v>
      </c>
      <c r="M2179">
        <v>0</v>
      </c>
      <c r="N2179">
        <v>0</v>
      </c>
    </row>
    <row r="2180" spans="1:14" x14ac:dyDescent="0.2">
      <c r="A2180" t="s">
        <v>7058</v>
      </c>
      <c r="B2180" t="s">
        <v>86</v>
      </c>
      <c r="C2180" t="s">
        <v>118</v>
      </c>
      <c r="D2180" t="s">
        <v>4885</v>
      </c>
      <c r="E2180">
        <v>66</v>
      </c>
      <c r="F2180">
        <v>10</v>
      </c>
      <c r="G2180">
        <v>53</v>
      </c>
      <c r="H2180">
        <v>3</v>
      </c>
      <c r="I2180">
        <v>0</v>
      </c>
      <c r="J2180">
        <v>30</v>
      </c>
      <c r="K2180">
        <v>0</v>
      </c>
      <c r="L2180">
        <v>0</v>
      </c>
      <c r="M2180">
        <v>0</v>
      </c>
      <c r="N2180">
        <v>0</v>
      </c>
    </row>
    <row r="2181" spans="1:14" x14ac:dyDescent="0.2">
      <c r="A2181" t="s">
        <v>7059</v>
      </c>
      <c r="B2181" t="s">
        <v>86</v>
      </c>
      <c r="C2181" t="s">
        <v>118</v>
      </c>
      <c r="D2181" t="s">
        <v>4887</v>
      </c>
      <c r="E2181">
        <v>30</v>
      </c>
      <c r="F2181">
        <v>6</v>
      </c>
      <c r="G2181">
        <v>23</v>
      </c>
      <c r="H2181">
        <v>0</v>
      </c>
      <c r="I2181">
        <v>1</v>
      </c>
      <c r="J2181">
        <v>66</v>
      </c>
      <c r="K2181">
        <v>0</v>
      </c>
      <c r="L2181">
        <v>0</v>
      </c>
      <c r="M2181">
        <v>0</v>
      </c>
      <c r="N2181">
        <v>0</v>
      </c>
    </row>
    <row r="2182" spans="1:14" x14ac:dyDescent="0.2">
      <c r="A2182" t="s">
        <v>7060</v>
      </c>
      <c r="B2182" t="s">
        <v>86</v>
      </c>
      <c r="C2182" t="s">
        <v>118</v>
      </c>
      <c r="D2182" t="s">
        <v>4889</v>
      </c>
      <c r="E2182">
        <v>64</v>
      </c>
      <c r="F2182">
        <v>6</v>
      </c>
      <c r="G2182">
        <v>56</v>
      </c>
      <c r="H2182">
        <v>2</v>
      </c>
      <c r="I2182">
        <v>0</v>
      </c>
      <c r="J2182">
        <v>32</v>
      </c>
      <c r="K2182">
        <v>0</v>
      </c>
      <c r="L2182">
        <v>0</v>
      </c>
      <c r="M2182">
        <v>0</v>
      </c>
      <c r="N2182">
        <v>0</v>
      </c>
    </row>
    <row r="2183" spans="1:14" x14ac:dyDescent="0.2">
      <c r="A2183" t="s">
        <v>7061</v>
      </c>
      <c r="B2183" t="s">
        <v>86</v>
      </c>
      <c r="C2183" t="s">
        <v>118</v>
      </c>
      <c r="D2183" t="s">
        <v>4871</v>
      </c>
      <c r="E2183">
        <v>0</v>
      </c>
      <c r="F2183">
        <v>0</v>
      </c>
      <c r="G2183">
        <v>0</v>
      </c>
      <c r="H2183">
        <v>0</v>
      </c>
      <c r="I2183">
        <v>0</v>
      </c>
      <c r="J2183">
        <v>0</v>
      </c>
      <c r="K2183">
        <v>96</v>
      </c>
      <c r="L2183">
        <v>94</v>
      </c>
      <c r="M2183">
        <v>2</v>
      </c>
      <c r="N2183">
        <v>0</v>
      </c>
    </row>
    <row r="2184" spans="1:14" x14ac:dyDescent="0.2">
      <c r="A2184" t="s">
        <v>7062</v>
      </c>
      <c r="B2184" t="s">
        <v>86</v>
      </c>
      <c r="C2184" t="s">
        <v>118</v>
      </c>
      <c r="D2184" t="s">
        <v>4873</v>
      </c>
      <c r="E2184">
        <v>0</v>
      </c>
      <c r="F2184">
        <v>0</v>
      </c>
      <c r="G2184">
        <v>0</v>
      </c>
      <c r="H2184">
        <v>0</v>
      </c>
      <c r="I2184">
        <v>0</v>
      </c>
      <c r="J2184">
        <v>0</v>
      </c>
      <c r="K2184">
        <v>86</v>
      </c>
      <c r="L2184">
        <v>85</v>
      </c>
      <c r="M2184">
        <v>1</v>
      </c>
      <c r="N2184">
        <v>0</v>
      </c>
    </row>
    <row r="2185" spans="1:14" x14ac:dyDescent="0.2">
      <c r="A2185" t="s">
        <v>7063</v>
      </c>
      <c r="B2185" t="s">
        <v>86</v>
      </c>
      <c r="C2185" t="s">
        <v>119</v>
      </c>
      <c r="D2185" t="s">
        <v>4875</v>
      </c>
      <c r="E2185">
        <v>17</v>
      </c>
      <c r="F2185">
        <v>4</v>
      </c>
      <c r="G2185">
        <v>12</v>
      </c>
      <c r="H2185">
        <v>1</v>
      </c>
      <c r="I2185">
        <v>0</v>
      </c>
      <c r="J2185">
        <v>41</v>
      </c>
      <c r="K2185">
        <v>0</v>
      </c>
      <c r="L2185">
        <v>0</v>
      </c>
      <c r="M2185">
        <v>0</v>
      </c>
      <c r="N2185">
        <v>0</v>
      </c>
    </row>
    <row r="2186" spans="1:14" x14ac:dyDescent="0.2">
      <c r="A2186" t="s">
        <v>7064</v>
      </c>
      <c r="B2186" t="s">
        <v>86</v>
      </c>
      <c r="C2186" t="s">
        <v>119</v>
      </c>
      <c r="D2186" t="s">
        <v>4877</v>
      </c>
      <c r="E2186">
        <v>58</v>
      </c>
      <c r="F2186">
        <v>8</v>
      </c>
      <c r="G2186">
        <v>48</v>
      </c>
      <c r="H2186">
        <v>1</v>
      </c>
      <c r="I2186">
        <v>1</v>
      </c>
      <c r="J2186">
        <v>0</v>
      </c>
      <c r="K2186">
        <v>0</v>
      </c>
      <c r="L2186">
        <v>0</v>
      </c>
      <c r="M2186">
        <v>0</v>
      </c>
      <c r="N2186">
        <v>0</v>
      </c>
    </row>
    <row r="2187" spans="1:14" x14ac:dyDescent="0.2">
      <c r="A2187" t="s">
        <v>7065</v>
      </c>
      <c r="B2187" t="s">
        <v>86</v>
      </c>
      <c r="C2187" t="s">
        <v>119</v>
      </c>
      <c r="D2187" t="s">
        <v>4879</v>
      </c>
      <c r="E2187">
        <v>37</v>
      </c>
      <c r="F2187">
        <v>4</v>
      </c>
      <c r="G2187">
        <v>33</v>
      </c>
      <c r="H2187">
        <v>0</v>
      </c>
      <c r="I2187">
        <v>0</v>
      </c>
      <c r="J2187">
        <v>21</v>
      </c>
      <c r="K2187">
        <v>0</v>
      </c>
      <c r="L2187">
        <v>0</v>
      </c>
      <c r="M2187">
        <v>0</v>
      </c>
      <c r="N2187">
        <v>0</v>
      </c>
    </row>
    <row r="2188" spans="1:14" x14ac:dyDescent="0.2">
      <c r="A2188" t="s">
        <v>7066</v>
      </c>
      <c r="B2188" t="s">
        <v>86</v>
      </c>
      <c r="C2188" t="s">
        <v>119</v>
      </c>
      <c r="D2188" t="s">
        <v>4881</v>
      </c>
      <c r="E2188">
        <v>58</v>
      </c>
      <c r="F2188">
        <v>8</v>
      </c>
      <c r="G2188">
        <v>48</v>
      </c>
      <c r="H2188">
        <v>1</v>
      </c>
      <c r="I2188">
        <v>1</v>
      </c>
      <c r="J2188">
        <v>0</v>
      </c>
      <c r="K2188">
        <v>0</v>
      </c>
      <c r="L2188">
        <v>0</v>
      </c>
      <c r="M2188">
        <v>0</v>
      </c>
      <c r="N2188">
        <v>0</v>
      </c>
    </row>
    <row r="2189" spans="1:14" x14ac:dyDescent="0.2">
      <c r="A2189" t="s">
        <v>7067</v>
      </c>
      <c r="B2189" t="s">
        <v>86</v>
      </c>
      <c r="C2189" t="s">
        <v>119</v>
      </c>
      <c r="D2189" t="s">
        <v>4883</v>
      </c>
      <c r="E2189">
        <v>17</v>
      </c>
      <c r="F2189">
        <v>4</v>
      </c>
      <c r="G2189">
        <v>12</v>
      </c>
      <c r="H2189">
        <v>1</v>
      </c>
      <c r="I2189">
        <v>0</v>
      </c>
      <c r="J2189">
        <v>41</v>
      </c>
      <c r="K2189">
        <v>0</v>
      </c>
      <c r="L2189">
        <v>0</v>
      </c>
      <c r="M2189">
        <v>0</v>
      </c>
      <c r="N2189">
        <v>0</v>
      </c>
    </row>
    <row r="2190" spans="1:14" x14ac:dyDescent="0.2">
      <c r="A2190" t="s">
        <v>7068</v>
      </c>
      <c r="B2190" t="s">
        <v>86</v>
      </c>
      <c r="C2190" t="s">
        <v>119</v>
      </c>
      <c r="D2190" t="s">
        <v>4885</v>
      </c>
      <c r="E2190">
        <v>41</v>
      </c>
      <c r="F2190">
        <v>5</v>
      </c>
      <c r="G2190">
        <v>35</v>
      </c>
      <c r="H2190">
        <v>0</v>
      </c>
      <c r="I2190">
        <v>1</v>
      </c>
      <c r="J2190">
        <v>17</v>
      </c>
      <c r="K2190">
        <v>0</v>
      </c>
      <c r="L2190">
        <v>0</v>
      </c>
      <c r="M2190">
        <v>0</v>
      </c>
      <c r="N2190">
        <v>0</v>
      </c>
    </row>
    <row r="2191" spans="1:14" x14ac:dyDescent="0.2">
      <c r="A2191" t="s">
        <v>7069</v>
      </c>
      <c r="B2191" t="s">
        <v>86</v>
      </c>
      <c r="C2191" t="s">
        <v>119</v>
      </c>
      <c r="D2191" t="s">
        <v>4887</v>
      </c>
      <c r="E2191">
        <v>17</v>
      </c>
      <c r="F2191">
        <v>4</v>
      </c>
      <c r="G2191">
        <v>12</v>
      </c>
      <c r="H2191">
        <v>1</v>
      </c>
      <c r="I2191">
        <v>0</v>
      </c>
      <c r="J2191">
        <v>41</v>
      </c>
      <c r="K2191">
        <v>0</v>
      </c>
      <c r="L2191">
        <v>0</v>
      </c>
      <c r="M2191">
        <v>0</v>
      </c>
      <c r="N2191">
        <v>0</v>
      </c>
    </row>
    <row r="2192" spans="1:14" x14ac:dyDescent="0.2">
      <c r="A2192" t="s">
        <v>7070</v>
      </c>
      <c r="B2192" t="s">
        <v>86</v>
      </c>
      <c r="C2192" t="s">
        <v>119</v>
      </c>
      <c r="D2192" t="s">
        <v>4889</v>
      </c>
      <c r="E2192">
        <v>39</v>
      </c>
      <c r="F2192">
        <v>4</v>
      </c>
      <c r="G2192">
        <v>34</v>
      </c>
      <c r="H2192">
        <v>0</v>
      </c>
      <c r="I2192">
        <v>1</v>
      </c>
      <c r="J2192">
        <v>19</v>
      </c>
      <c r="K2192">
        <v>0</v>
      </c>
      <c r="L2192">
        <v>0</v>
      </c>
      <c r="M2192">
        <v>0</v>
      </c>
      <c r="N2192">
        <v>0</v>
      </c>
    </row>
    <row r="2193" spans="1:14" x14ac:dyDescent="0.2">
      <c r="A2193" t="s">
        <v>7071</v>
      </c>
      <c r="B2193" t="s">
        <v>86</v>
      </c>
      <c r="C2193" t="s">
        <v>119</v>
      </c>
      <c r="D2193" t="s">
        <v>4871</v>
      </c>
      <c r="E2193">
        <v>0</v>
      </c>
      <c r="F2193">
        <v>0</v>
      </c>
      <c r="G2193">
        <v>0</v>
      </c>
      <c r="H2193">
        <v>0</v>
      </c>
      <c r="I2193">
        <v>0</v>
      </c>
      <c r="J2193">
        <v>0</v>
      </c>
      <c r="K2193">
        <v>58</v>
      </c>
      <c r="L2193">
        <v>57</v>
      </c>
      <c r="M2193">
        <v>1</v>
      </c>
      <c r="N2193">
        <v>0</v>
      </c>
    </row>
    <row r="2194" spans="1:14" x14ac:dyDescent="0.2">
      <c r="A2194" t="s">
        <v>7072</v>
      </c>
      <c r="B2194" t="s">
        <v>86</v>
      </c>
      <c r="C2194" t="s">
        <v>119</v>
      </c>
      <c r="D2194" t="s">
        <v>4873</v>
      </c>
      <c r="E2194">
        <v>0</v>
      </c>
      <c r="F2194">
        <v>0</v>
      </c>
      <c r="G2194">
        <v>0</v>
      </c>
      <c r="H2194">
        <v>0</v>
      </c>
      <c r="I2194">
        <v>0</v>
      </c>
      <c r="J2194">
        <v>0</v>
      </c>
      <c r="K2194">
        <v>51</v>
      </c>
      <c r="L2194">
        <v>50</v>
      </c>
      <c r="M2194">
        <v>1</v>
      </c>
      <c r="N2194">
        <v>0</v>
      </c>
    </row>
    <row r="2195" spans="1:14" x14ac:dyDescent="0.2">
      <c r="A2195" t="s">
        <v>7073</v>
      </c>
      <c r="B2195" t="s">
        <v>86</v>
      </c>
      <c r="C2195" t="s">
        <v>120</v>
      </c>
      <c r="D2195" t="s">
        <v>4875</v>
      </c>
      <c r="E2195">
        <v>90</v>
      </c>
      <c r="F2195">
        <v>18</v>
      </c>
      <c r="G2195">
        <v>68</v>
      </c>
      <c r="H2195">
        <v>4</v>
      </c>
      <c r="I2195">
        <v>0</v>
      </c>
      <c r="J2195">
        <v>116</v>
      </c>
      <c r="K2195">
        <v>0</v>
      </c>
      <c r="L2195">
        <v>0</v>
      </c>
      <c r="M2195">
        <v>0</v>
      </c>
      <c r="N2195">
        <v>0</v>
      </c>
    </row>
    <row r="2196" spans="1:14" x14ac:dyDescent="0.2">
      <c r="A2196" t="s">
        <v>7074</v>
      </c>
      <c r="B2196" t="s">
        <v>86</v>
      </c>
      <c r="C2196" t="s">
        <v>120</v>
      </c>
      <c r="D2196" t="s">
        <v>4877</v>
      </c>
      <c r="E2196">
        <v>206</v>
      </c>
      <c r="F2196">
        <v>23</v>
      </c>
      <c r="G2196">
        <v>175</v>
      </c>
      <c r="H2196">
        <v>7</v>
      </c>
      <c r="I2196">
        <v>1</v>
      </c>
      <c r="J2196">
        <v>0</v>
      </c>
      <c r="K2196">
        <v>0</v>
      </c>
      <c r="L2196">
        <v>0</v>
      </c>
      <c r="M2196">
        <v>0</v>
      </c>
      <c r="N2196">
        <v>0</v>
      </c>
    </row>
    <row r="2197" spans="1:14" x14ac:dyDescent="0.2">
      <c r="A2197" t="s">
        <v>7075</v>
      </c>
      <c r="B2197" t="s">
        <v>86</v>
      </c>
      <c r="C2197" t="s">
        <v>120</v>
      </c>
      <c r="D2197" t="s">
        <v>4879</v>
      </c>
      <c r="E2197">
        <v>114</v>
      </c>
      <c r="F2197">
        <v>14</v>
      </c>
      <c r="G2197">
        <v>100</v>
      </c>
      <c r="H2197">
        <v>0</v>
      </c>
      <c r="I2197">
        <v>0</v>
      </c>
      <c r="J2197">
        <v>92</v>
      </c>
      <c r="K2197">
        <v>0</v>
      </c>
      <c r="L2197">
        <v>0</v>
      </c>
      <c r="M2197">
        <v>0</v>
      </c>
      <c r="N2197">
        <v>0</v>
      </c>
    </row>
    <row r="2198" spans="1:14" x14ac:dyDescent="0.2">
      <c r="A2198" t="s">
        <v>7076</v>
      </c>
      <c r="B2198" t="s">
        <v>86</v>
      </c>
      <c r="C2198" t="s">
        <v>120</v>
      </c>
      <c r="D2198" t="s">
        <v>4881</v>
      </c>
      <c r="E2198">
        <v>206</v>
      </c>
      <c r="F2198">
        <v>23</v>
      </c>
      <c r="G2198">
        <v>175</v>
      </c>
      <c r="H2198">
        <v>7</v>
      </c>
      <c r="I2198">
        <v>1</v>
      </c>
      <c r="J2198">
        <v>0</v>
      </c>
      <c r="K2198">
        <v>0</v>
      </c>
      <c r="L2198">
        <v>0</v>
      </c>
      <c r="M2198">
        <v>0</v>
      </c>
      <c r="N2198">
        <v>0</v>
      </c>
    </row>
    <row r="2199" spans="1:14" x14ac:dyDescent="0.2">
      <c r="A2199" t="s">
        <v>7077</v>
      </c>
      <c r="B2199" t="s">
        <v>86</v>
      </c>
      <c r="C2199" t="s">
        <v>120</v>
      </c>
      <c r="D2199" t="s">
        <v>4883</v>
      </c>
      <c r="E2199">
        <v>90</v>
      </c>
      <c r="F2199">
        <v>16</v>
      </c>
      <c r="G2199">
        <v>67</v>
      </c>
      <c r="H2199">
        <v>6</v>
      </c>
      <c r="I2199">
        <v>1</v>
      </c>
      <c r="J2199">
        <v>116</v>
      </c>
      <c r="K2199">
        <v>0</v>
      </c>
      <c r="L2199">
        <v>0</v>
      </c>
      <c r="M2199">
        <v>0</v>
      </c>
      <c r="N2199">
        <v>0</v>
      </c>
    </row>
    <row r="2200" spans="1:14" x14ac:dyDescent="0.2">
      <c r="A2200" t="s">
        <v>7078</v>
      </c>
      <c r="B2200" t="s">
        <v>86</v>
      </c>
      <c r="C2200" t="s">
        <v>120</v>
      </c>
      <c r="D2200" t="s">
        <v>4885</v>
      </c>
      <c r="E2200">
        <v>116</v>
      </c>
      <c r="F2200">
        <v>21</v>
      </c>
      <c r="G2200">
        <v>94</v>
      </c>
      <c r="H2200">
        <v>1</v>
      </c>
      <c r="I2200">
        <v>0</v>
      </c>
      <c r="J2200">
        <v>90</v>
      </c>
      <c r="K2200">
        <v>0</v>
      </c>
      <c r="L2200">
        <v>0</v>
      </c>
      <c r="M2200">
        <v>0</v>
      </c>
      <c r="N2200">
        <v>0</v>
      </c>
    </row>
    <row r="2201" spans="1:14" x14ac:dyDescent="0.2">
      <c r="A2201" t="s">
        <v>7079</v>
      </c>
      <c r="B2201" t="s">
        <v>86</v>
      </c>
      <c r="C2201" t="s">
        <v>120</v>
      </c>
      <c r="D2201" t="s">
        <v>4887</v>
      </c>
      <c r="E2201">
        <v>90</v>
      </c>
      <c r="F2201">
        <v>10</v>
      </c>
      <c r="G2201">
        <v>76</v>
      </c>
      <c r="H2201">
        <v>4</v>
      </c>
      <c r="I2201">
        <v>0</v>
      </c>
      <c r="J2201">
        <v>116</v>
      </c>
      <c r="K2201">
        <v>0</v>
      </c>
      <c r="L2201">
        <v>0</v>
      </c>
      <c r="M2201">
        <v>0</v>
      </c>
      <c r="N2201">
        <v>0</v>
      </c>
    </row>
    <row r="2202" spans="1:14" x14ac:dyDescent="0.2">
      <c r="A2202" t="s">
        <v>7080</v>
      </c>
      <c r="B2202" t="s">
        <v>86</v>
      </c>
      <c r="C2202" t="s">
        <v>120</v>
      </c>
      <c r="D2202" t="s">
        <v>4889</v>
      </c>
      <c r="E2202">
        <v>115</v>
      </c>
      <c r="F2202">
        <v>14</v>
      </c>
      <c r="G2202">
        <v>101</v>
      </c>
      <c r="H2202">
        <v>0</v>
      </c>
      <c r="I2202">
        <v>0</v>
      </c>
      <c r="J2202">
        <v>91</v>
      </c>
      <c r="K2202">
        <v>0</v>
      </c>
      <c r="L2202">
        <v>0</v>
      </c>
      <c r="M2202">
        <v>0</v>
      </c>
      <c r="N2202">
        <v>0</v>
      </c>
    </row>
    <row r="2203" spans="1:14" x14ac:dyDescent="0.2">
      <c r="A2203" t="s">
        <v>7081</v>
      </c>
      <c r="B2203" t="s">
        <v>86</v>
      </c>
      <c r="C2203" t="s">
        <v>120</v>
      </c>
      <c r="D2203" t="s">
        <v>4871</v>
      </c>
      <c r="E2203">
        <v>0</v>
      </c>
      <c r="F2203">
        <v>0</v>
      </c>
      <c r="G2203">
        <v>0</v>
      </c>
      <c r="H2203">
        <v>0</v>
      </c>
      <c r="I2203">
        <v>0</v>
      </c>
      <c r="J2203">
        <v>0</v>
      </c>
      <c r="K2203">
        <v>206</v>
      </c>
      <c r="L2203">
        <v>201</v>
      </c>
      <c r="M2203">
        <v>5</v>
      </c>
      <c r="N2203">
        <v>0</v>
      </c>
    </row>
    <row r="2204" spans="1:14" x14ac:dyDescent="0.2">
      <c r="A2204" t="s">
        <v>7082</v>
      </c>
      <c r="B2204" t="s">
        <v>86</v>
      </c>
      <c r="C2204" t="s">
        <v>120</v>
      </c>
      <c r="D2204" t="s">
        <v>4873</v>
      </c>
      <c r="E2204">
        <v>0</v>
      </c>
      <c r="F2204">
        <v>0</v>
      </c>
      <c r="G2204">
        <v>0</v>
      </c>
      <c r="H2204">
        <v>0</v>
      </c>
      <c r="I2204">
        <v>0</v>
      </c>
      <c r="J2204">
        <v>0</v>
      </c>
      <c r="K2204">
        <v>195</v>
      </c>
      <c r="L2204">
        <v>189</v>
      </c>
      <c r="M2204">
        <v>5</v>
      </c>
      <c r="N2204">
        <v>1</v>
      </c>
    </row>
    <row r="2205" spans="1:14" x14ac:dyDescent="0.2">
      <c r="A2205" t="s">
        <v>7083</v>
      </c>
      <c r="B2205" t="s">
        <v>86</v>
      </c>
      <c r="C2205" t="s">
        <v>121</v>
      </c>
      <c r="D2205" t="s">
        <v>4875</v>
      </c>
      <c r="E2205">
        <v>109</v>
      </c>
      <c r="F2205">
        <v>35</v>
      </c>
      <c r="G2205">
        <v>71</v>
      </c>
      <c r="H2205">
        <v>3</v>
      </c>
      <c r="I2205">
        <v>0</v>
      </c>
      <c r="J2205">
        <v>203</v>
      </c>
      <c r="K2205">
        <v>0</v>
      </c>
      <c r="L2205">
        <v>0</v>
      </c>
      <c r="M2205">
        <v>0</v>
      </c>
      <c r="N2205">
        <v>0</v>
      </c>
    </row>
    <row r="2206" spans="1:14" x14ac:dyDescent="0.2">
      <c r="A2206" t="s">
        <v>7084</v>
      </c>
      <c r="B2206" t="s">
        <v>86</v>
      </c>
      <c r="C2206" t="s">
        <v>121</v>
      </c>
      <c r="D2206" t="s">
        <v>4877</v>
      </c>
      <c r="E2206">
        <v>312</v>
      </c>
      <c r="F2206">
        <v>49</v>
      </c>
      <c r="G2206">
        <v>254</v>
      </c>
      <c r="H2206">
        <v>9</v>
      </c>
      <c r="I2206">
        <v>0</v>
      </c>
      <c r="J2206">
        <v>0</v>
      </c>
      <c r="K2206">
        <v>0</v>
      </c>
      <c r="L2206">
        <v>0</v>
      </c>
      <c r="M2206">
        <v>0</v>
      </c>
      <c r="N2206">
        <v>0</v>
      </c>
    </row>
    <row r="2207" spans="1:14" x14ac:dyDescent="0.2">
      <c r="A2207" t="s">
        <v>7085</v>
      </c>
      <c r="B2207" t="s">
        <v>86</v>
      </c>
      <c r="C2207" t="s">
        <v>121</v>
      </c>
      <c r="D2207" t="s">
        <v>4879</v>
      </c>
      <c r="E2207">
        <v>189</v>
      </c>
      <c r="F2207">
        <v>27</v>
      </c>
      <c r="G2207">
        <v>160</v>
      </c>
      <c r="H2207">
        <v>2</v>
      </c>
      <c r="I2207">
        <v>0</v>
      </c>
      <c r="J2207">
        <v>123</v>
      </c>
      <c r="K2207">
        <v>0</v>
      </c>
      <c r="L2207">
        <v>0</v>
      </c>
      <c r="M2207">
        <v>0</v>
      </c>
      <c r="N2207">
        <v>0</v>
      </c>
    </row>
    <row r="2208" spans="1:14" x14ac:dyDescent="0.2">
      <c r="A2208" t="s">
        <v>7086</v>
      </c>
      <c r="B2208" t="s">
        <v>86</v>
      </c>
      <c r="C2208" t="s">
        <v>121</v>
      </c>
      <c r="D2208" t="s">
        <v>4881</v>
      </c>
      <c r="E2208">
        <v>312</v>
      </c>
      <c r="F2208">
        <v>48</v>
      </c>
      <c r="G2208">
        <v>256</v>
      </c>
      <c r="H2208">
        <v>8</v>
      </c>
      <c r="I2208">
        <v>0</v>
      </c>
      <c r="J2208">
        <v>0</v>
      </c>
      <c r="K2208">
        <v>0</v>
      </c>
      <c r="L2208">
        <v>0</v>
      </c>
      <c r="M2208">
        <v>0</v>
      </c>
      <c r="N2208">
        <v>0</v>
      </c>
    </row>
    <row r="2209" spans="1:14" x14ac:dyDescent="0.2">
      <c r="A2209" t="s">
        <v>7087</v>
      </c>
      <c r="B2209" t="s">
        <v>86</v>
      </c>
      <c r="C2209" t="s">
        <v>121</v>
      </c>
      <c r="D2209" t="s">
        <v>4883</v>
      </c>
      <c r="E2209">
        <v>109</v>
      </c>
      <c r="F2209">
        <v>27</v>
      </c>
      <c r="G2209">
        <v>79</v>
      </c>
      <c r="H2209">
        <v>3</v>
      </c>
      <c r="I2209">
        <v>0</v>
      </c>
      <c r="J2209">
        <v>203</v>
      </c>
      <c r="K2209">
        <v>0</v>
      </c>
      <c r="L2209">
        <v>0</v>
      </c>
      <c r="M2209">
        <v>0</v>
      </c>
      <c r="N2209">
        <v>0</v>
      </c>
    </row>
    <row r="2210" spans="1:14" x14ac:dyDescent="0.2">
      <c r="A2210" t="s">
        <v>7088</v>
      </c>
      <c r="B2210" t="s">
        <v>86</v>
      </c>
      <c r="C2210" t="s">
        <v>121</v>
      </c>
      <c r="D2210" t="s">
        <v>4885</v>
      </c>
      <c r="E2210">
        <v>203</v>
      </c>
      <c r="F2210">
        <v>38</v>
      </c>
      <c r="G2210">
        <v>160</v>
      </c>
      <c r="H2210">
        <v>5</v>
      </c>
      <c r="I2210">
        <v>0</v>
      </c>
      <c r="J2210">
        <v>109</v>
      </c>
      <c r="K2210">
        <v>0</v>
      </c>
      <c r="L2210">
        <v>0</v>
      </c>
      <c r="M2210">
        <v>0</v>
      </c>
      <c r="N2210">
        <v>0</v>
      </c>
    </row>
    <row r="2211" spans="1:14" x14ac:dyDescent="0.2">
      <c r="A2211" t="s">
        <v>7089</v>
      </c>
      <c r="B2211" t="s">
        <v>86</v>
      </c>
      <c r="C2211" t="s">
        <v>121</v>
      </c>
      <c r="D2211" t="s">
        <v>4887</v>
      </c>
      <c r="E2211">
        <v>109</v>
      </c>
      <c r="F2211">
        <v>22</v>
      </c>
      <c r="G2211">
        <v>83</v>
      </c>
      <c r="H2211">
        <v>4</v>
      </c>
      <c r="I2211">
        <v>0</v>
      </c>
      <c r="J2211">
        <v>203</v>
      </c>
      <c r="K2211">
        <v>0</v>
      </c>
      <c r="L2211">
        <v>0</v>
      </c>
      <c r="M2211">
        <v>0</v>
      </c>
      <c r="N2211">
        <v>0</v>
      </c>
    </row>
    <row r="2212" spans="1:14" x14ac:dyDescent="0.2">
      <c r="A2212" t="s">
        <v>7090</v>
      </c>
      <c r="B2212" t="s">
        <v>86</v>
      </c>
      <c r="C2212" t="s">
        <v>121</v>
      </c>
      <c r="D2212" t="s">
        <v>4889</v>
      </c>
      <c r="E2212">
        <v>196</v>
      </c>
      <c r="F2212">
        <v>28</v>
      </c>
      <c r="G2212">
        <v>165</v>
      </c>
      <c r="H2212">
        <v>3</v>
      </c>
      <c r="I2212">
        <v>0</v>
      </c>
      <c r="J2212">
        <v>116</v>
      </c>
      <c r="K2212">
        <v>0</v>
      </c>
      <c r="L2212">
        <v>0</v>
      </c>
      <c r="M2212">
        <v>0</v>
      </c>
      <c r="N2212">
        <v>0</v>
      </c>
    </row>
    <row r="2213" spans="1:14" x14ac:dyDescent="0.2">
      <c r="A2213" t="s">
        <v>7091</v>
      </c>
      <c r="B2213" t="s">
        <v>86</v>
      </c>
      <c r="C2213" t="s">
        <v>121</v>
      </c>
      <c r="D2213" t="s">
        <v>4871</v>
      </c>
      <c r="E2213">
        <v>0</v>
      </c>
      <c r="F2213">
        <v>0</v>
      </c>
      <c r="G2213">
        <v>0</v>
      </c>
      <c r="H2213">
        <v>0</v>
      </c>
      <c r="I2213">
        <v>0</v>
      </c>
      <c r="J2213">
        <v>0</v>
      </c>
      <c r="K2213">
        <v>311</v>
      </c>
      <c r="L2213">
        <v>304</v>
      </c>
      <c r="M2213">
        <v>7</v>
      </c>
      <c r="N2213">
        <v>0</v>
      </c>
    </row>
    <row r="2214" spans="1:14" x14ac:dyDescent="0.2">
      <c r="A2214" t="s">
        <v>7092</v>
      </c>
      <c r="B2214" t="s">
        <v>86</v>
      </c>
      <c r="C2214" t="s">
        <v>121</v>
      </c>
      <c r="D2214" t="s">
        <v>4873</v>
      </c>
      <c r="E2214">
        <v>0</v>
      </c>
      <c r="F2214">
        <v>0</v>
      </c>
      <c r="G2214">
        <v>0</v>
      </c>
      <c r="H2214">
        <v>0</v>
      </c>
      <c r="I2214">
        <v>0</v>
      </c>
      <c r="J2214">
        <v>0</v>
      </c>
      <c r="K2214">
        <v>277</v>
      </c>
      <c r="L2214">
        <v>272</v>
      </c>
      <c r="M2214">
        <v>4</v>
      </c>
      <c r="N2214">
        <v>1</v>
      </c>
    </row>
    <row r="2215" spans="1:14" x14ac:dyDescent="0.2">
      <c r="A2215" t="s">
        <v>7093</v>
      </c>
      <c r="B2215" t="s">
        <v>86</v>
      </c>
      <c r="C2215" t="s">
        <v>122</v>
      </c>
      <c r="D2215" t="s">
        <v>4875</v>
      </c>
      <c r="E2215">
        <v>124</v>
      </c>
      <c r="F2215">
        <v>31</v>
      </c>
      <c r="G2215">
        <v>93</v>
      </c>
      <c r="H2215">
        <v>0</v>
      </c>
      <c r="I2215">
        <v>0</v>
      </c>
      <c r="J2215">
        <v>182</v>
      </c>
      <c r="K2215">
        <v>0</v>
      </c>
      <c r="L2215">
        <v>0</v>
      </c>
      <c r="M2215">
        <v>0</v>
      </c>
      <c r="N2215">
        <v>0</v>
      </c>
    </row>
    <row r="2216" spans="1:14" x14ac:dyDescent="0.2">
      <c r="A2216" t="s">
        <v>7094</v>
      </c>
      <c r="B2216" t="s">
        <v>86</v>
      </c>
      <c r="C2216" t="s">
        <v>122</v>
      </c>
      <c r="D2216" t="s">
        <v>4877</v>
      </c>
      <c r="E2216">
        <v>306</v>
      </c>
      <c r="F2216">
        <v>44</v>
      </c>
      <c r="G2216">
        <v>254</v>
      </c>
      <c r="H2216">
        <v>7</v>
      </c>
      <c r="I2216">
        <v>1</v>
      </c>
      <c r="J2216">
        <v>0</v>
      </c>
      <c r="K2216">
        <v>0</v>
      </c>
      <c r="L2216">
        <v>0</v>
      </c>
      <c r="M2216">
        <v>0</v>
      </c>
      <c r="N2216">
        <v>0</v>
      </c>
    </row>
    <row r="2217" spans="1:14" x14ac:dyDescent="0.2">
      <c r="A2217" t="s">
        <v>7095</v>
      </c>
      <c r="B2217" t="s">
        <v>86</v>
      </c>
      <c r="C2217" t="s">
        <v>122</v>
      </c>
      <c r="D2217" t="s">
        <v>4879</v>
      </c>
      <c r="E2217">
        <v>164</v>
      </c>
      <c r="F2217">
        <v>14</v>
      </c>
      <c r="G2217">
        <v>147</v>
      </c>
      <c r="H2217">
        <v>3</v>
      </c>
      <c r="I2217">
        <v>0</v>
      </c>
      <c r="J2217">
        <v>142</v>
      </c>
      <c r="K2217">
        <v>0</v>
      </c>
      <c r="L2217">
        <v>0</v>
      </c>
      <c r="M2217">
        <v>0</v>
      </c>
      <c r="N2217">
        <v>0</v>
      </c>
    </row>
    <row r="2218" spans="1:14" x14ac:dyDescent="0.2">
      <c r="A2218" t="s">
        <v>7096</v>
      </c>
      <c r="B2218" t="s">
        <v>86</v>
      </c>
      <c r="C2218" t="s">
        <v>122</v>
      </c>
      <c r="D2218" t="s">
        <v>4881</v>
      </c>
      <c r="E2218">
        <v>306</v>
      </c>
      <c r="F2218">
        <v>43</v>
      </c>
      <c r="G2218">
        <v>256</v>
      </c>
      <c r="H2218">
        <v>6</v>
      </c>
      <c r="I2218">
        <v>1</v>
      </c>
      <c r="J2218">
        <v>0</v>
      </c>
      <c r="K2218">
        <v>0</v>
      </c>
      <c r="L2218">
        <v>0</v>
      </c>
      <c r="M2218">
        <v>0</v>
      </c>
      <c r="N2218">
        <v>0</v>
      </c>
    </row>
    <row r="2219" spans="1:14" x14ac:dyDescent="0.2">
      <c r="A2219" t="s">
        <v>7097</v>
      </c>
      <c r="B2219" t="s">
        <v>86</v>
      </c>
      <c r="C2219" t="s">
        <v>122</v>
      </c>
      <c r="D2219" t="s">
        <v>4883</v>
      </c>
      <c r="E2219">
        <v>124</v>
      </c>
      <c r="F2219">
        <v>32</v>
      </c>
      <c r="G2219">
        <v>91</v>
      </c>
      <c r="H2219">
        <v>1</v>
      </c>
      <c r="I2219">
        <v>0</v>
      </c>
      <c r="J2219">
        <v>182</v>
      </c>
      <c r="K2219">
        <v>0</v>
      </c>
      <c r="L2219">
        <v>0</v>
      </c>
      <c r="M2219">
        <v>0</v>
      </c>
      <c r="N2219">
        <v>0</v>
      </c>
    </row>
    <row r="2220" spans="1:14" x14ac:dyDescent="0.2">
      <c r="A2220" t="s">
        <v>7098</v>
      </c>
      <c r="B2220" t="s">
        <v>86</v>
      </c>
      <c r="C2220" t="s">
        <v>122</v>
      </c>
      <c r="D2220" t="s">
        <v>4885</v>
      </c>
      <c r="E2220">
        <v>182</v>
      </c>
      <c r="F2220">
        <v>19</v>
      </c>
      <c r="G2220">
        <v>157</v>
      </c>
      <c r="H2220">
        <v>5</v>
      </c>
      <c r="I2220">
        <v>1</v>
      </c>
      <c r="J2220">
        <v>124</v>
      </c>
      <c r="K2220">
        <v>0</v>
      </c>
      <c r="L2220">
        <v>0</v>
      </c>
      <c r="M2220">
        <v>0</v>
      </c>
      <c r="N2220">
        <v>0</v>
      </c>
    </row>
    <row r="2221" spans="1:14" x14ac:dyDescent="0.2">
      <c r="A2221" t="s">
        <v>7099</v>
      </c>
      <c r="B2221" t="s">
        <v>86</v>
      </c>
      <c r="C2221" t="s">
        <v>122</v>
      </c>
      <c r="D2221" t="s">
        <v>4887</v>
      </c>
      <c r="E2221">
        <v>124</v>
      </c>
      <c r="F2221">
        <v>28</v>
      </c>
      <c r="G2221">
        <v>96</v>
      </c>
      <c r="H2221">
        <v>0</v>
      </c>
      <c r="I2221">
        <v>0</v>
      </c>
      <c r="J2221">
        <v>182</v>
      </c>
      <c r="K2221">
        <v>0</v>
      </c>
      <c r="L2221">
        <v>0</v>
      </c>
      <c r="M2221">
        <v>0</v>
      </c>
      <c r="N2221">
        <v>0</v>
      </c>
    </row>
    <row r="2222" spans="1:14" x14ac:dyDescent="0.2">
      <c r="A2222" t="s">
        <v>7100</v>
      </c>
      <c r="B2222" t="s">
        <v>86</v>
      </c>
      <c r="C2222" t="s">
        <v>122</v>
      </c>
      <c r="D2222" t="s">
        <v>4889</v>
      </c>
      <c r="E2222">
        <v>168</v>
      </c>
      <c r="F2222">
        <v>14</v>
      </c>
      <c r="G2222">
        <v>148</v>
      </c>
      <c r="H2222">
        <v>6</v>
      </c>
      <c r="I2222">
        <v>0</v>
      </c>
      <c r="J2222">
        <v>138</v>
      </c>
      <c r="K2222">
        <v>0</v>
      </c>
      <c r="L2222">
        <v>0</v>
      </c>
      <c r="M2222">
        <v>0</v>
      </c>
      <c r="N2222">
        <v>0</v>
      </c>
    </row>
    <row r="2223" spans="1:14" x14ac:dyDescent="0.2">
      <c r="A2223" t="s">
        <v>7101</v>
      </c>
      <c r="B2223" t="s">
        <v>86</v>
      </c>
      <c r="C2223" t="s">
        <v>122</v>
      </c>
      <c r="D2223" t="s">
        <v>4871</v>
      </c>
      <c r="E2223">
        <v>0</v>
      </c>
      <c r="F2223">
        <v>0</v>
      </c>
      <c r="G2223">
        <v>0</v>
      </c>
      <c r="H2223">
        <v>0</v>
      </c>
      <c r="I2223">
        <v>0</v>
      </c>
      <c r="J2223">
        <v>0</v>
      </c>
      <c r="K2223">
        <v>305</v>
      </c>
      <c r="L2223">
        <v>299</v>
      </c>
      <c r="M2223">
        <v>6</v>
      </c>
      <c r="N2223">
        <v>0</v>
      </c>
    </row>
    <row r="2224" spans="1:14" x14ac:dyDescent="0.2">
      <c r="A2224" t="s">
        <v>7102</v>
      </c>
      <c r="B2224" t="s">
        <v>86</v>
      </c>
      <c r="C2224" t="s">
        <v>122</v>
      </c>
      <c r="D2224" t="s">
        <v>4873</v>
      </c>
      <c r="E2224">
        <v>0</v>
      </c>
      <c r="F2224">
        <v>0</v>
      </c>
      <c r="G2224">
        <v>0</v>
      </c>
      <c r="H2224">
        <v>0</v>
      </c>
      <c r="I2224">
        <v>0</v>
      </c>
      <c r="J2224">
        <v>0</v>
      </c>
      <c r="K2224">
        <v>287</v>
      </c>
      <c r="L2224">
        <v>282</v>
      </c>
      <c r="M2224">
        <v>5</v>
      </c>
      <c r="N2224">
        <v>0</v>
      </c>
    </row>
    <row r="2225" spans="1:14" x14ac:dyDescent="0.2">
      <c r="A2225" t="s">
        <v>7103</v>
      </c>
      <c r="B2225" t="s">
        <v>86</v>
      </c>
      <c r="C2225" t="s">
        <v>123</v>
      </c>
      <c r="D2225" t="s">
        <v>4875</v>
      </c>
      <c r="E2225">
        <v>33</v>
      </c>
      <c r="F2225">
        <v>3</v>
      </c>
      <c r="G2225">
        <v>30</v>
      </c>
      <c r="H2225">
        <v>0</v>
      </c>
      <c r="I2225">
        <v>0</v>
      </c>
      <c r="J2225">
        <v>43</v>
      </c>
      <c r="K2225">
        <v>0</v>
      </c>
      <c r="L2225">
        <v>0</v>
      </c>
      <c r="M2225">
        <v>0</v>
      </c>
      <c r="N2225">
        <v>0</v>
      </c>
    </row>
    <row r="2226" spans="1:14" x14ac:dyDescent="0.2">
      <c r="A2226" t="s">
        <v>7104</v>
      </c>
      <c r="B2226" t="s">
        <v>86</v>
      </c>
      <c r="C2226" t="s">
        <v>123</v>
      </c>
      <c r="D2226" t="s">
        <v>4877</v>
      </c>
      <c r="E2226">
        <v>76</v>
      </c>
      <c r="F2226">
        <v>10</v>
      </c>
      <c r="G2226">
        <v>65</v>
      </c>
      <c r="H2226">
        <v>1</v>
      </c>
      <c r="I2226">
        <v>0</v>
      </c>
      <c r="J2226">
        <v>0</v>
      </c>
      <c r="K2226">
        <v>0</v>
      </c>
      <c r="L2226">
        <v>0</v>
      </c>
      <c r="M2226">
        <v>0</v>
      </c>
      <c r="N2226">
        <v>0</v>
      </c>
    </row>
    <row r="2227" spans="1:14" x14ac:dyDescent="0.2">
      <c r="A2227" t="s">
        <v>7105</v>
      </c>
      <c r="B2227" t="s">
        <v>86</v>
      </c>
      <c r="C2227" t="s">
        <v>123</v>
      </c>
      <c r="D2227" t="s">
        <v>4879</v>
      </c>
      <c r="E2227">
        <v>41</v>
      </c>
      <c r="F2227">
        <v>7</v>
      </c>
      <c r="G2227">
        <v>34</v>
      </c>
      <c r="H2227">
        <v>0</v>
      </c>
      <c r="I2227">
        <v>0</v>
      </c>
      <c r="J2227">
        <v>35</v>
      </c>
      <c r="K2227">
        <v>0</v>
      </c>
      <c r="L2227">
        <v>0</v>
      </c>
      <c r="M2227">
        <v>0</v>
      </c>
      <c r="N2227">
        <v>0</v>
      </c>
    </row>
    <row r="2228" spans="1:14" x14ac:dyDescent="0.2">
      <c r="A2228" t="s">
        <v>7106</v>
      </c>
      <c r="B2228" t="s">
        <v>86</v>
      </c>
      <c r="C2228" t="s">
        <v>123</v>
      </c>
      <c r="D2228" t="s">
        <v>4881</v>
      </c>
      <c r="E2228">
        <v>76</v>
      </c>
      <c r="F2228">
        <v>10</v>
      </c>
      <c r="G2228">
        <v>65</v>
      </c>
      <c r="H2228">
        <v>1</v>
      </c>
      <c r="I2228">
        <v>0</v>
      </c>
      <c r="J2228">
        <v>0</v>
      </c>
      <c r="K2228">
        <v>0</v>
      </c>
      <c r="L2228">
        <v>0</v>
      </c>
      <c r="M2228">
        <v>0</v>
      </c>
      <c r="N2228">
        <v>0</v>
      </c>
    </row>
    <row r="2229" spans="1:14" x14ac:dyDescent="0.2">
      <c r="A2229" t="s">
        <v>7107</v>
      </c>
      <c r="B2229" t="s">
        <v>86</v>
      </c>
      <c r="C2229" t="s">
        <v>123</v>
      </c>
      <c r="D2229" t="s">
        <v>4883</v>
      </c>
      <c r="E2229">
        <v>33</v>
      </c>
      <c r="F2229">
        <v>2</v>
      </c>
      <c r="G2229">
        <v>29</v>
      </c>
      <c r="H2229">
        <v>2</v>
      </c>
      <c r="I2229">
        <v>0</v>
      </c>
      <c r="J2229">
        <v>43</v>
      </c>
      <c r="K2229">
        <v>0</v>
      </c>
      <c r="L2229">
        <v>0</v>
      </c>
      <c r="M2229">
        <v>0</v>
      </c>
      <c r="N2229">
        <v>0</v>
      </c>
    </row>
    <row r="2230" spans="1:14" x14ac:dyDescent="0.2">
      <c r="A2230" t="s">
        <v>7108</v>
      </c>
      <c r="B2230" t="s">
        <v>86</v>
      </c>
      <c r="C2230" t="s">
        <v>123</v>
      </c>
      <c r="D2230" t="s">
        <v>4885</v>
      </c>
      <c r="E2230">
        <v>43</v>
      </c>
      <c r="F2230">
        <v>10</v>
      </c>
      <c r="G2230">
        <v>33</v>
      </c>
      <c r="H2230">
        <v>0</v>
      </c>
      <c r="I2230">
        <v>0</v>
      </c>
      <c r="J2230">
        <v>33</v>
      </c>
      <c r="K2230">
        <v>0</v>
      </c>
      <c r="L2230">
        <v>0</v>
      </c>
      <c r="M2230">
        <v>0</v>
      </c>
      <c r="N2230">
        <v>0</v>
      </c>
    </row>
    <row r="2231" spans="1:14" x14ac:dyDescent="0.2">
      <c r="A2231" t="s">
        <v>7109</v>
      </c>
      <c r="B2231" t="s">
        <v>86</v>
      </c>
      <c r="C2231" t="s">
        <v>123</v>
      </c>
      <c r="D2231" t="s">
        <v>4887</v>
      </c>
      <c r="E2231">
        <v>33</v>
      </c>
      <c r="F2231">
        <v>2</v>
      </c>
      <c r="G2231">
        <v>30</v>
      </c>
      <c r="H2231">
        <v>1</v>
      </c>
      <c r="I2231">
        <v>0</v>
      </c>
      <c r="J2231">
        <v>43</v>
      </c>
      <c r="K2231">
        <v>0</v>
      </c>
      <c r="L2231">
        <v>0</v>
      </c>
      <c r="M2231">
        <v>0</v>
      </c>
      <c r="N2231">
        <v>0</v>
      </c>
    </row>
    <row r="2232" spans="1:14" x14ac:dyDescent="0.2">
      <c r="A2232" t="s">
        <v>7110</v>
      </c>
      <c r="B2232" t="s">
        <v>86</v>
      </c>
      <c r="C2232" t="s">
        <v>123</v>
      </c>
      <c r="D2232" t="s">
        <v>4889</v>
      </c>
      <c r="E2232">
        <v>41</v>
      </c>
      <c r="F2232">
        <v>7</v>
      </c>
      <c r="G2232">
        <v>34</v>
      </c>
      <c r="H2232">
        <v>0</v>
      </c>
      <c r="I2232">
        <v>0</v>
      </c>
      <c r="J2232">
        <v>35</v>
      </c>
      <c r="K2232">
        <v>0</v>
      </c>
      <c r="L2232">
        <v>0</v>
      </c>
      <c r="M2232">
        <v>0</v>
      </c>
      <c r="N2232">
        <v>0</v>
      </c>
    </row>
    <row r="2233" spans="1:14" x14ac:dyDescent="0.2">
      <c r="A2233" t="s">
        <v>7111</v>
      </c>
      <c r="B2233" t="s">
        <v>86</v>
      </c>
      <c r="C2233" t="s">
        <v>123</v>
      </c>
      <c r="D2233" t="s">
        <v>4871</v>
      </c>
      <c r="E2233">
        <v>0</v>
      </c>
      <c r="F2233">
        <v>0</v>
      </c>
      <c r="G2233">
        <v>0</v>
      </c>
      <c r="H2233">
        <v>0</v>
      </c>
      <c r="I2233">
        <v>0</v>
      </c>
      <c r="J2233">
        <v>0</v>
      </c>
      <c r="K2233">
        <v>74</v>
      </c>
      <c r="L2233">
        <v>74</v>
      </c>
      <c r="M2233">
        <v>0</v>
      </c>
      <c r="N2233">
        <v>0</v>
      </c>
    </row>
    <row r="2234" spans="1:14" x14ac:dyDescent="0.2">
      <c r="A2234" t="s">
        <v>7112</v>
      </c>
      <c r="B2234" t="s">
        <v>86</v>
      </c>
      <c r="C2234" t="s">
        <v>123</v>
      </c>
      <c r="D2234" t="s">
        <v>4873</v>
      </c>
      <c r="E2234">
        <v>0</v>
      </c>
      <c r="F2234">
        <v>0</v>
      </c>
      <c r="G2234">
        <v>0</v>
      </c>
      <c r="H2234">
        <v>0</v>
      </c>
      <c r="I2234">
        <v>0</v>
      </c>
      <c r="J2234">
        <v>0</v>
      </c>
      <c r="K2234">
        <v>71</v>
      </c>
      <c r="L2234">
        <v>71</v>
      </c>
      <c r="M2234">
        <v>0</v>
      </c>
      <c r="N2234">
        <v>0</v>
      </c>
    </row>
    <row r="2235" spans="1:14" x14ac:dyDescent="0.2">
      <c r="A2235" t="s">
        <v>7113</v>
      </c>
      <c r="B2235" t="s">
        <v>86</v>
      </c>
      <c r="C2235" t="s">
        <v>124</v>
      </c>
      <c r="D2235" t="s">
        <v>4875</v>
      </c>
      <c r="E2235">
        <v>28</v>
      </c>
      <c r="F2235">
        <v>11</v>
      </c>
      <c r="G2235">
        <v>17</v>
      </c>
      <c r="H2235">
        <v>0</v>
      </c>
      <c r="I2235">
        <v>0</v>
      </c>
      <c r="J2235">
        <v>48</v>
      </c>
      <c r="K2235">
        <v>0</v>
      </c>
      <c r="L2235">
        <v>0</v>
      </c>
      <c r="M2235">
        <v>0</v>
      </c>
      <c r="N2235">
        <v>0</v>
      </c>
    </row>
    <row r="2236" spans="1:14" x14ac:dyDescent="0.2">
      <c r="A2236" t="s">
        <v>7114</v>
      </c>
      <c r="B2236" t="s">
        <v>86</v>
      </c>
      <c r="C2236" t="s">
        <v>124</v>
      </c>
      <c r="D2236" t="s">
        <v>4877</v>
      </c>
      <c r="E2236">
        <v>76</v>
      </c>
      <c r="F2236">
        <v>13</v>
      </c>
      <c r="G2236">
        <v>63</v>
      </c>
      <c r="H2236">
        <v>0</v>
      </c>
      <c r="I2236">
        <v>0</v>
      </c>
      <c r="J2236">
        <v>0</v>
      </c>
      <c r="K2236">
        <v>0</v>
      </c>
      <c r="L2236">
        <v>0</v>
      </c>
      <c r="M2236">
        <v>0</v>
      </c>
      <c r="N2236">
        <v>0</v>
      </c>
    </row>
    <row r="2237" spans="1:14" x14ac:dyDescent="0.2">
      <c r="A2237" t="s">
        <v>7115</v>
      </c>
      <c r="B2237" t="s">
        <v>86</v>
      </c>
      <c r="C2237" t="s">
        <v>124</v>
      </c>
      <c r="D2237" t="s">
        <v>4879</v>
      </c>
      <c r="E2237">
        <v>47</v>
      </c>
      <c r="F2237">
        <v>3</v>
      </c>
      <c r="G2237">
        <v>44</v>
      </c>
      <c r="H2237">
        <v>0</v>
      </c>
      <c r="I2237">
        <v>0</v>
      </c>
      <c r="J2237">
        <v>29</v>
      </c>
      <c r="K2237">
        <v>0</v>
      </c>
      <c r="L2237">
        <v>0</v>
      </c>
      <c r="M2237">
        <v>0</v>
      </c>
      <c r="N2237">
        <v>0</v>
      </c>
    </row>
    <row r="2238" spans="1:14" x14ac:dyDescent="0.2">
      <c r="A2238" t="s">
        <v>7116</v>
      </c>
      <c r="B2238" t="s">
        <v>86</v>
      </c>
      <c r="C2238" t="s">
        <v>124</v>
      </c>
      <c r="D2238" t="s">
        <v>4881</v>
      </c>
      <c r="E2238">
        <v>76</v>
      </c>
      <c r="F2238">
        <v>13</v>
      </c>
      <c r="G2238">
        <v>63</v>
      </c>
      <c r="H2238">
        <v>0</v>
      </c>
      <c r="I2238">
        <v>0</v>
      </c>
      <c r="J2238">
        <v>0</v>
      </c>
      <c r="K2238">
        <v>0</v>
      </c>
      <c r="L2238">
        <v>0</v>
      </c>
      <c r="M2238">
        <v>0</v>
      </c>
      <c r="N2238">
        <v>0</v>
      </c>
    </row>
    <row r="2239" spans="1:14" x14ac:dyDescent="0.2">
      <c r="A2239" t="s">
        <v>7117</v>
      </c>
      <c r="B2239" t="s">
        <v>86</v>
      </c>
      <c r="C2239" t="s">
        <v>124</v>
      </c>
      <c r="D2239" t="s">
        <v>4883</v>
      </c>
      <c r="E2239">
        <v>28</v>
      </c>
      <c r="F2239">
        <v>10</v>
      </c>
      <c r="G2239">
        <v>18</v>
      </c>
      <c r="H2239">
        <v>0</v>
      </c>
      <c r="I2239">
        <v>0</v>
      </c>
      <c r="J2239">
        <v>48</v>
      </c>
      <c r="K2239">
        <v>0</v>
      </c>
      <c r="L2239">
        <v>0</v>
      </c>
      <c r="M2239">
        <v>0</v>
      </c>
      <c r="N2239">
        <v>0</v>
      </c>
    </row>
    <row r="2240" spans="1:14" x14ac:dyDescent="0.2">
      <c r="A2240" t="s">
        <v>7118</v>
      </c>
      <c r="B2240" t="s">
        <v>86</v>
      </c>
      <c r="C2240" t="s">
        <v>124</v>
      </c>
      <c r="D2240" t="s">
        <v>4885</v>
      </c>
      <c r="E2240">
        <v>48</v>
      </c>
      <c r="F2240">
        <v>7</v>
      </c>
      <c r="G2240">
        <v>41</v>
      </c>
      <c r="H2240">
        <v>0</v>
      </c>
      <c r="I2240">
        <v>0</v>
      </c>
      <c r="J2240">
        <v>28</v>
      </c>
      <c r="K2240">
        <v>0</v>
      </c>
      <c r="L2240">
        <v>0</v>
      </c>
      <c r="M2240">
        <v>0</v>
      </c>
      <c r="N2240">
        <v>0</v>
      </c>
    </row>
    <row r="2241" spans="1:14" x14ac:dyDescent="0.2">
      <c r="A2241" t="s">
        <v>7119</v>
      </c>
      <c r="B2241" t="s">
        <v>86</v>
      </c>
      <c r="C2241" t="s">
        <v>124</v>
      </c>
      <c r="D2241" t="s">
        <v>4887</v>
      </c>
      <c r="E2241">
        <v>28</v>
      </c>
      <c r="F2241">
        <v>10</v>
      </c>
      <c r="G2241">
        <v>18</v>
      </c>
      <c r="H2241">
        <v>0</v>
      </c>
      <c r="I2241">
        <v>0</v>
      </c>
      <c r="J2241">
        <v>48</v>
      </c>
      <c r="K2241">
        <v>0</v>
      </c>
      <c r="L2241">
        <v>0</v>
      </c>
      <c r="M2241">
        <v>0</v>
      </c>
      <c r="N2241">
        <v>0</v>
      </c>
    </row>
    <row r="2242" spans="1:14" x14ac:dyDescent="0.2">
      <c r="A2242" t="s">
        <v>7120</v>
      </c>
      <c r="B2242" t="s">
        <v>86</v>
      </c>
      <c r="C2242" t="s">
        <v>124</v>
      </c>
      <c r="D2242" t="s">
        <v>4889</v>
      </c>
      <c r="E2242">
        <v>47</v>
      </c>
      <c r="F2242">
        <v>3</v>
      </c>
      <c r="G2242">
        <v>44</v>
      </c>
      <c r="H2242">
        <v>0</v>
      </c>
      <c r="I2242">
        <v>0</v>
      </c>
      <c r="J2242">
        <v>29</v>
      </c>
      <c r="K2242">
        <v>0</v>
      </c>
      <c r="L2242">
        <v>0</v>
      </c>
      <c r="M2242">
        <v>0</v>
      </c>
      <c r="N2242">
        <v>0</v>
      </c>
    </row>
    <row r="2243" spans="1:14" x14ac:dyDescent="0.2">
      <c r="A2243" t="s">
        <v>7121</v>
      </c>
      <c r="B2243" t="s">
        <v>86</v>
      </c>
      <c r="C2243" t="s">
        <v>124</v>
      </c>
      <c r="D2243" t="s">
        <v>4871</v>
      </c>
      <c r="E2243">
        <v>0</v>
      </c>
      <c r="F2243">
        <v>0</v>
      </c>
      <c r="G2243">
        <v>0</v>
      </c>
      <c r="H2243">
        <v>0</v>
      </c>
      <c r="I2243">
        <v>0</v>
      </c>
      <c r="J2243">
        <v>0</v>
      </c>
      <c r="K2243">
        <v>76</v>
      </c>
      <c r="L2243">
        <v>76</v>
      </c>
      <c r="M2243">
        <v>0</v>
      </c>
      <c r="N2243">
        <v>0</v>
      </c>
    </row>
    <row r="2244" spans="1:14" x14ac:dyDescent="0.2">
      <c r="A2244" t="s">
        <v>7122</v>
      </c>
      <c r="B2244" t="s">
        <v>86</v>
      </c>
      <c r="C2244" t="s">
        <v>124</v>
      </c>
      <c r="D2244" t="s">
        <v>4873</v>
      </c>
      <c r="E2244">
        <v>0</v>
      </c>
      <c r="F2244">
        <v>0</v>
      </c>
      <c r="G2244">
        <v>0</v>
      </c>
      <c r="H2244">
        <v>0</v>
      </c>
      <c r="I2244">
        <v>0</v>
      </c>
      <c r="J2244">
        <v>0</v>
      </c>
      <c r="K2244">
        <v>73</v>
      </c>
      <c r="L2244">
        <v>73</v>
      </c>
      <c r="M2244">
        <v>0</v>
      </c>
      <c r="N2244">
        <v>0</v>
      </c>
    </row>
    <row r="2245" spans="1:14" x14ac:dyDescent="0.2">
      <c r="A2245" t="s">
        <v>7123</v>
      </c>
      <c r="B2245" t="s">
        <v>86</v>
      </c>
      <c r="C2245" t="s">
        <v>125</v>
      </c>
      <c r="D2245" t="s">
        <v>4875</v>
      </c>
      <c r="E2245">
        <v>127</v>
      </c>
      <c r="F2245">
        <v>35</v>
      </c>
      <c r="G2245">
        <v>89</v>
      </c>
      <c r="H2245">
        <v>2</v>
      </c>
      <c r="I2245">
        <v>1</v>
      </c>
      <c r="J2245">
        <v>234</v>
      </c>
      <c r="K2245">
        <v>0</v>
      </c>
      <c r="L2245">
        <v>0</v>
      </c>
      <c r="M2245">
        <v>0</v>
      </c>
      <c r="N2245">
        <v>0</v>
      </c>
    </row>
    <row r="2246" spans="1:14" x14ac:dyDescent="0.2">
      <c r="A2246" t="s">
        <v>7124</v>
      </c>
      <c r="B2246" t="s">
        <v>86</v>
      </c>
      <c r="C2246" t="s">
        <v>125</v>
      </c>
      <c r="D2246" t="s">
        <v>4877</v>
      </c>
      <c r="E2246">
        <v>361</v>
      </c>
      <c r="F2246">
        <v>69</v>
      </c>
      <c r="G2246">
        <v>285</v>
      </c>
      <c r="H2246">
        <v>4</v>
      </c>
      <c r="I2246">
        <v>3</v>
      </c>
      <c r="J2246">
        <v>0</v>
      </c>
      <c r="K2246">
        <v>0</v>
      </c>
      <c r="L2246">
        <v>0</v>
      </c>
      <c r="M2246">
        <v>0</v>
      </c>
      <c r="N2246">
        <v>0</v>
      </c>
    </row>
    <row r="2247" spans="1:14" x14ac:dyDescent="0.2">
      <c r="A2247" t="s">
        <v>7125</v>
      </c>
      <c r="B2247" t="s">
        <v>86</v>
      </c>
      <c r="C2247" t="s">
        <v>125</v>
      </c>
      <c r="D2247" t="s">
        <v>4879</v>
      </c>
      <c r="E2247">
        <v>222</v>
      </c>
      <c r="F2247">
        <v>35</v>
      </c>
      <c r="G2247">
        <v>187</v>
      </c>
      <c r="H2247">
        <v>0</v>
      </c>
      <c r="I2247">
        <v>0</v>
      </c>
      <c r="J2247">
        <v>139</v>
      </c>
      <c r="K2247">
        <v>0</v>
      </c>
      <c r="L2247">
        <v>0</v>
      </c>
      <c r="M2247">
        <v>0</v>
      </c>
      <c r="N2247">
        <v>0</v>
      </c>
    </row>
    <row r="2248" spans="1:14" x14ac:dyDescent="0.2">
      <c r="A2248" t="s">
        <v>7126</v>
      </c>
      <c r="B2248" t="s">
        <v>86</v>
      </c>
      <c r="C2248" t="s">
        <v>125</v>
      </c>
      <c r="D2248" t="s">
        <v>4881</v>
      </c>
      <c r="E2248">
        <v>361</v>
      </c>
      <c r="F2248">
        <v>69</v>
      </c>
      <c r="G2248">
        <v>285</v>
      </c>
      <c r="H2248">
        <v>4</v>
      </c>
      <c r="I2248">
        <v>3</v>
      </c>
      <c r="J2248">
        <v>0</v>
      </c>
      <c r="K2248">
        <v>0</v>
      </c>
      <c r="L2248">
        <v>0</v>
      </c>
      <c r="M2248">
        <v>0</v>
      </c>
      <c r="N2248">
        <v>0</v>
      </c>
    </row>
    <row r="2249" spans="1:14" x14ac:dyDescent="0.2">
      <c r="A2249" t="s">
        <v>7127</v>
      </c>
      <c r="B2249" t="s">
        <v>86</v>
      </c>
      <c r="C2249" t="s">
        <v>125</v>
      </c>
      <c r="D2249" t="s">
        <v>4883</v>
      </c>
      <c r="E2249">
        <v>127</v>
      </c>
      <c r="F2249">
        <v>33</v>
      </c>
      <c r="G2249">
        <v>89</v>
      </c>
      <c r="H2249">
        <v>2</v>
      </c>
      <c r="I2249">
        <v>3</v>
      </c>
      <c r="J2249">
        <v>234</v>
      </c>
      <c r="K2249">
        <v>0</v>
      </c>
      <c r="L2249">
        <v>0</v>
      </c>
      <c r="M2249">
        <v>0</v>
      </c>
      <c r="N2249">
        <v>0</v>
      </c>
    </row>
    <row r="2250" spans="1:14" x14ac:dyDescent="0.2">
      <c r="A2250" t="s">
        <v>7128</v>
      </c>
      <c r="B2250" t="s">
        <v>86</v>
      </c>
      <c r="C2250" t="s">
        <v>125</v>
      </c>
      <c r="D2250" t="s">
        <v>4885</v>
      </c>
      <c r="E2250">
        <v>234</v>
      </c>
      <c r="F2250">
        <v>47</v>
      </c>
      <c r="G2250">
        <v>186</v>
      </c>
      <c r="H2250">
        <v>1</v>
      </c>
      <c r="I2250">
        <v>0</v>
      </c>
      <c r="J2250">
        <v>127</v>
      </c>
      <c r="K2250">
        <v>0</v>
      </c>
      <c r="L2250">
        <v>0</v>
      </c>
      <c r="M2250">
        <v>0</v>
      </c>
      <c r="N2250">
        <v>0</v>
      </c>
    </row>
    <row r="2251" spans="1:14" x14ac:dyDescent="0.2">
      <c r="A2251" t="s">
        <v>7129</v>
      </c>
      <c r="B2251" t="s">
        <v>86</v>
      </c>
      <c r="C2251" t="s">
        <v>125</v>
      </c>
      <c r="D2251" t="s">
        <v>4887</v>
      </c>
      <c r="E2251">
        <v>127</v>
      </c>
      <c r="F2251">
        <v>33</v>
      </c>
      <c r="G2251">
        <v>91</v>
      </c>
      <c r="H2251">
        <v>2</v>
      </c>
      <c r="I2251">
        <v>1</v>
      </c>
      <c r="J2251">
        <v>234</v>
      </c>
      <c r="K2251">
        <v>0</v>
      </c>
      <c r="L2251">
        <v>0</v>
      </c>
      <c r="M2251">
        <v>0</v>
      </c>
      <c r="N2251">
        <v>0</v>
      </c>
    </row>
    <row r="2252" spans="1:14" x14ac:dyDescent="0.2">
      <c r="A2252" t="s">
        <v>7130</v>
      </c>
      <c r="B2252" t="s">
        <v>86</v>
      </c>
      <c r="C2252" t="s">
        <v>125</v>
      </c>
      <c r="D2252" t="s">
        <v>4889</v>
      </c>
      <c r="E2252">
        <v>224</v>
      </c>
      <c r="F2252">
        <v>35</v>
      </c>
      <c r="G2252">
        <v>188</v>
      </c>
      <c r="H2252">
        <v>1</v>
      </c>
      <c r="I2252">
        <v>0</v>
      </c>
      <c r="J2252">
        <v>137</v>
      </c>
      <c r="K2252">
        <v>0</v>
      </c>
      <c r="L2252">
        <v>0</v>
      </c>
      <c r="M2252">
        <v>0</v>
      </c>
      <c r="N2252">
        <v>0</v>
      </c>
    </row>
    <row r="2253" spans="1:14" x14ac:dyDescent="0.2">
      <c r="A2253" t="s">
        <v>7131</v>
      </c>
      <c r="B2253" t="s">
        <v>86</v>
      </c>
      <c r="C2253" t="s">
        <v>125</v>
      </c>
      <c r="D2253" t="s">
        <v>4871</v>
      </c>
      <c r="E2253">
        <v>0</v>
      </c>
      <c r="F2253">
        <v>0</v>
      </c>
      <c r="G2253">
        <v>0</v>
      </c>
      <c r="H2253">
        <v>0</v>
      </c>
      <c r="I2253">
        <v>0</v>
      </c>
      <c r="J2253">
        <v>0</v>
      </c>
      <c r="K2253">
        <v>360</v>
      </c>
      <c r="L2253">
        <v>356</v>
      </c>
      <c r="M2253">
        <v>3</v>
      </c>
      <c r="N2253">
        <v>1</v>
      </c>
    </row>
    <row r="2254" spans="1:14" x14ac:dyDescent="0.2">
      <c r="A2254" t="s">
        <v>7132</v>
      </c>
      <c r="B2254" t="s">
        <v>86</v>
      </c>
      <c r="C2254" t="s">
        <v>125</v>
      </c>
      <c r="D2254" t="s">
        <v>4873</v>
      </c>
      <c r="E2254">
        <v>0</v>
      </c>
      <c r="F2254">
        <v>0</v>
      </c>
      <c r="G2254">
        <v>0</v>
      </c>
      <c r="H2254">
        <v>0</v>
      </c>
      <c r="I2254">
        <v>0</v>
      </c>
      <c r="J2254">
        <v>0</v>
      </c>
      <c r="K2254">
        <v>333</v>
      </c>
      <c r="L2254">
        <v>329</v>
      </c>
      <c r="M2254">
        <v>3</v>
      </c>
      <c r="N2254">
        <v>1</v>
      </c>
    </row>
    <row r="2255" spans="1:14" x14ac:dyDescent="0.2">
      <c r="A2255" t="s">
        <v>7133</v>
      </c>
      <c r="B2255" t="s">
        <v>86</v>
      </c>
      <c r="C2255" t="s">
        <v>126</v>
      </c>
      <c r="D2255" t="s">
        <v>4875</v>
      </c>
      <c r="E2255">
        <v>26</v>
      </c>
      <c r="F2255">
        <v>4</v>
      </c>
      <c r="G2255">
        <v>22</v>
      </c>
      <c r="H2255">
        <v>0</v>
      </c>
      <c r="I2255">
        <v>0</v>
      </c>
      <c r="J2255">
        <v>64</v>
      </c>
      <c r="K2255">
        <v>0</v>
      </c>
      <c r="L2255">
        <v>0</v>
      </c>
      <c r="M2255">
        <v>0</v>
      </c>
      <c r="N2255">
        <v>0</v>
      </c>
    </row>
    <row r="2256" spans="1:14" x14ac:dyDescent="0.2">
      <c r="A2256" t="s">
        <v>7134</v>
      </c>
      <c r="B2256" t="s">
        <v>86</v>
      </c>
      <c r="C2256" t="s">
        <v>126</v>
      </c>
      <c r="D2256" t="s">
        <v>4877</v>
      </c>
      <c r="E2256">
        <v>90</v>
      </c>
      <c r="F2256">
        <v>11</v>
      </c>
      <c r="G2256">
        <v>76</v>
      </c>
      <c r="H2256">
        <v>3</v>
      </c>
      <c r="I2256">
        <v>0</v>
      </c>
      <c r="J2256">
        <v>0</v>
      </c>
      <c r="K2256">
        <v>0</v>
      </c>
      <c r="L2256">
        <v>0</v>
      </c>
      <c r="M2256">
        <v>0</v>
      </c>
      <c r="N2256">
        <v>0</v>
      </c>
    </row>
    <row r="2257" spans="1:14" x14ac:dyDescent="0.2">
      <c r="A2257" t="s">
        <v>7135</v>
      </c>
      <c r="B2257" t="s">
        <v>86</v>
      </c>
      <c r="C2257" t="s">
        <v>126</v>
      </c>
      <c r="D2257" t="s">
        <v>4879</v>
      </c>
      <c r="E2257">
        <v>56</v>
      </c>
      <c r="F2257">
        <v>3</v>
      </c>
      <c r="G2257">
        <v>51</v>
      </c>
      <c r="H2257">
        <v>2</v>
      </c>
      <c r="I2257">
        <v>0</v>
      </c>
      <c r="J2257">
        <v>34</v>
      </c>
      <c r="K2257">
        <v>0</v>
      </c>
      <c r="L2257">
        <v>0</v>
      </c>
      <c r="M2257">
        <v>0</v>
      </c>
      <c r="N2257">
        <v>0</v>
      </c>
    </row>
    <row r="2258" spans="1:14" x14ac:dyDescent="0.2">
      <c r="A2258" t="s">
        <v>7136</v>
      </c>
      <c r="B2258" t="s">
        <v>86</v>
      </c>
      <c r="C2258" t="s">
        <v>126</v>
      </c>
      <c r="D2258" t="s">
        <v>4881</v>
      </c>
      <c r="E2258">
        <v>90</v>
      </c>
      <c r="F2258">
        <v>9</v>
      </c>
      <c r="G2258">
        <v>78</v>
      </c>
      <c r="H2258">
        <v>3</v>
      </c>
      <c r="I2258">
        <v>0</v>
      </c>
      <c r="J2258">
        <v>0</v>
      </c>
      <c r="K2258">
        <v>0</v>
      </c>
      <c r="L2258">
        <v>0</v>
      </c>
      <c r="M2258">
        <v>0</v>
      </c>
      <c r="N2258">
        <v>0</v>
      </c>
    </row>
    <row r="2259" spans="1:14" x14ac:dyDescent="0.2">
      <c r="A2259" t="s">
        <v>7137</v>
      </c>
      <c r="B2259" t="s">
        <v>86</v>
      </c>
      <c r="C2259" t="s">
        <v>126</v>
      </c>
      <c r="D2259" t="s">
        <v>4883</v>
      </c>
      <c r="E2259">
        <v>26</v>
      </c>
      <c r="F2259">
        <v>4</v>
      </c>
      <c r="G2259">
        <v>22</v>
      </c>
      <c r="H2259">
        <v>0</v>
      </c>
      <c r="I2259">
        <v>0</v>
      </c>
      <c r="J2259">
        <v>64</v>
      </c>
      <c r="K2259">
        <v>0</v>
      </c>
      <c r="L2259">
        <v>0</v>
      </c>
      <c r="M2259">
        <v>0</v>
      </c>
      <c r="N2259">
        <v>0</v>
      </c>
    </row>
    <row r="2260" spans="1:14" x14ac:dyDescent="0.2">
      <c r="A2260" t="s">
        <v>7138</v>
      </c>
      <c r="B2260" t="s">
        <v>86</v>
      </c>
      <c r="C2260" t="s">
        <v>126</v>
      </c>
      <c r="D2260" t="s">
        <v>4885</v>
      </c>
      <c r="E2260">
        <v>64</v>
      </c>
      <c r="F2260">
        <v>5</v>
      </c>
      <c r="G2260">
        <v>56</v>
      </c>
      <c r="H2260">
        <v>3</v>
      </c>
      <c r="I2260">
        <v>0</v>
      </c>
      <c r="J2260">
        <v>26</v>
      </c>
      <c r="K2260">
        <v>0</v>
      </c>
      <c r="L2260">
        <v>0</v>
      </c>
      <c r="M2260">
        <v>0</v>
      </c>
      <c r="N2260">
        <v>0</v>
      </c>
    </row>
    <row r="2261" spans="1:14" x14ac:dyDescent="0.2">
      <c r="A2261" t="s">
        <v>7139</v>
      </c>
      <c r="B2261" t="s">
        <v>86</v>
      </c>
      <c r="C2261" t="s">
        <v>126</v>
      </c>
      <c r="D2261" t="s">
        <v>4887</v>
      </c>
      <c r="E2261">
        <v>26</v>
      </c>
      <c r="F2261">
        <v>4</v>
      </c>
      <c r="G2261">
        <v>22</v>
      </c>
      <c r="H2261">
        <v>0</v>
      </c>
      <c r="I2261">
        <v>0</v>
      </c>
      <c r="J2261">
        <v>64</v>
      </c>
      <c r="K2261">
        <v>0</v>
      </c>
      <c r="L2261">
        <v>0</v>
      </c>
      <c r="M2261">
        <v>0</v>
      </c>
      <c r="N2261">
        <v>0</v>
      </c>
    </row>
    <row r="2262" spans="1:14" x14ac:dyDescent="0.2">
      <c r="A2262" t="s">
        <v>7140</v>
      </c>
      <c r="B2262" t="s">
        <v>86</v>
      </c>
      <c r="C2262" t="s">
        <v>126</v>
      </c>
      <c r="D2262" t="s">
        <v>4889</v>
      </c>
      <c r="E2262">
        <v>58</v>
      </c>
      <c r="F2262">
        <v>4</v>
      </c>
      <c r="G2262">
        <v>53</v>
      </c>
      <c r="H2262">
        <v>1</v>
      </c>
      <c r="I2262">
        <v>0</v>
      </c>
      <c r="J2262">
        <v>32</v>
      </c>
      <c r="K2262">
        <v>0</v>
      </c>
      <c r="L2262">
        <v>0</v>
      </c>
      <c r="M2262">
        <v>0</v>
      </c>
      <c r="N2262">
        <v>0</v>
      </c>
    </row>
    <row r="2263" spans="1:14" x14ac:dyDescent="0.2">
      <c r="A2263" t="s">
        <v>7141</v>
      </c>
      <c r="B2263" t="s">
        <v>86</v>
      </c>
      <c r="C2263" t="s">
        <v>126</v>
      </c>
      <c r="D2263" t="s">
        <v>4871</v>
      </c>
      <c r="E2263">
        <v>0</v>
      </c>
      <c r="F2263">
        <v>0</v>
      </c>
      <c r="G2263">
        <v>0</v>
      </c>
      <c r="H2263">
        <v>0</v>
      </c>
      <c r="I2263">
        <v>0</v>
      </c>
      <c r="J2263">
        <v>0</v>
      </c>
      <c r="K2263">
        <v>90</v>
      </c>
      <c r="L2263">
        <v>88</v>
      </c>
      <c r="M2263">
        <v>2</v>
      </c>
      <c r="N2263">
        <v>0</v>
      </c>
    </row>
    <row r="2264" spans="1:14" x14ac:dyDescent="0.2">
      <c r="A2264" t="s">
        <v>7142</v>
      </c>
      <c r="B2264" t="s">
        <v>86</v>
      </c>
      <c r="C2264" t="s">
        <v>126</v>
      </c>
      <c r="D2264" t="s">
        <v>4873</v>
      </c>
      <c r="E2264">
        <v>0</v>
      </c>
      <c r="F2264">
        <v>0</v>
      </c>
      <c r="G2264">
        <v>0</v>
      </c>
      <c r="H2264">
        <v>0</v>
      </c>
      <c r="I2264">
        <v>0</v>
      </c>
      <c r="J2264">
        <v>0</v>
      </c>
      <c r="K2264">
        <v>82</v>
      </c>
      <c r="L2264">
        <v>81</v>
      </c>
      <c r="M2264">
        <v>1</v>
      </c>
      <c r="N2264">
        <v>0</v>
      </c>
    </row>
    <row r="2265" spans="1:14" x14ac:dyDescent="0.2">
      <c r="A2265" t="s">
        <v>7143</v>
      </c>
      <c r="B2265" t="s">
        <v>86</v>
      </c>
      <c r="C2265" t="s">
        <v>127</v>
      </c>
      <c r="D2265" t="s">
        <v>4875</v>
      </c>
      <c r="E2265">
        <v>83</v>
      </c>
      <c r="F2265">
        <v>10</v>
      </c>
      <c r="G2265">
        <v>68</v>
      </c>
      <c r="H2265">
        <v>3</v>
      </c>
      <c r="I2265">
        <v>2</v>
      </c>
      <c r="J2265">
        <v>154</v>
      </c>
      <c r="K2265">
        <v>0</v>
      </c>
      <c r="L2265">
        <v>0</v>
      </c>
      <c r="M2265">
        <v>0</v>
      </c>
      <c r="N2265">
        <v>0</v>
      </c>
    </row>
    <row r="2266" spans="1:14" x14ac:dyDescent="0.2">
      <c r="A2266" t="s">
        <v>7144</v>
      </c>
      <c r="B2266" t="s">
        <v>86</v>
      </c>
      <c r="C2266" t="s">
        <v>127</v>
      </c>
      <c r="D2266" t="s">
        <v>4877</v>
      </c>
      <c r="E2266">
        <v>237</v>
      </c>
      <c r="F2266">
        <v>34</v>
      </c>
      <c r="G2266">
        <v>197</v>
      </c>
      <c r="H2266">
        <v>3</v>
      </c>
      <c r="I2266">
        <v>3</v>
      </c>
      <c r="J2266">
        <v>0</v>
      </c>
      <c r="K2266">
        <v>0</v>
      </c>
      <c r="L2266">
        <v>0</v>
      </c>
      <c r="M2266">
        <v>0</v>
      </c>
      <c r="N2266">
        <v>0</v>
      </c>
    </row>
    <row r="2267" spans="1:14" x14ac:dyDescent="0.2">
      <c r="A2267" t="s">
        <v>7145</v>
      </c>
      <c r="B2267" t="s">
        <v>86</v>
      </c>
      <c r="C2267" t="s">
        <v>127</v>
      </c>
      <c r="D2267" t="s">
        <v>4879</v>
      </c>
      <c r="E2267">
        <v>143</v>
      </c>
      <c r="F2267">
        <v>24</v>
      </c>
      <c r="G2267">
        <v>119</v>
      </c>
      <c r="H2267">
        <v>0</v>
      </c>
      <c r="I2267">
        <v>0</v>
      </c>
      <c r="J2267">
        <v>94</v>
      </c>
      <c r="K2267">
        <v>0</v>
      </c>
      <c r="L2267">
        <v>0</v>
      </c>
      <c r="M2267">
        <v>0</v>
      </c>
      <c r="N2267">
        <v>0</v>
      </c>
    </row>
    <row r="2268" spans="1:14" x14ac:dyDescent="0.2">
      <c r="A2268" t="s">
        <v>7146</v>
      </c>
      <c r="B2268" t="s">
        <v>86</v>
      </c>
      <c r="C2268" t="s">
        <v>127</v>
      </c>
      <c r="D2268" t="s">
        <v>4881</v>
      </c>
      <c r="E2268">
        <v>237</v>
      </c>
      <c r="F2268">
        <v>34</v>
      </c>
      <c r="G2268">
        <v>197</v>
      </c>
      <c r="H2268">
        <v>3</v>
      </c>
      <c r="I2268">
        <v>3</v>
      </c>
      <c r="J2268">
        <v>0</v>
      </c>
      <c r="K2268">
        <v>0</v>
      </c>
      <c r="L2268">
        <v>0</v>
      </c>
      <c r="M2268">
        <v>0</v>
      </c>
      <c r="N2268">
        <v>0</v>
      </c>
    </row>
    <row r="2269" spans="1:14" x14ac:dyDescent="0.2">
      <c r="A2269" t="s">
        <v>7147</v>
      </c>
      <c r="B2269" t="s">
        <v>86</v>
      </c>
      <c r="C2269" t="s">
        <v>127</v>
      </c>
      <c r="D2269" t="s">
        <v>4883</v>
      </c>
      <c r="E2269">
        <v>83</v>
      </c>
      <c r="F2269">
        <v>10</v>
      </c>
      <c r="G2269">
        <v>67</v>
      </c>
      <c r="H2269">
        <v>3</v>
      </c>
      <c r="I2269">
        <v>3</v>
      </c>
      <c r="J2269">
        <v>154</v>
      </c>
      <c r="K2269">
        <v>0</v>
      </c>
      <c r="L2269">
        <v>0</v>
      </c>
      <c r="M2269">
        <v>0</v>
      </c>
      <c r="N2269">
        <v>0</v>
      </c>
    </row>
    <row r="2270" spans="1:14" x14ac:dyDescent="0.2">
      <c r="A2270" t="s">
        <v>7148</v>
      </c>
      <c r="B2270" t="s">
        <v>86</v>
      </c>
      <c r="C2270" t="s">
        <v>127</v>
      </c>
      <c r="D2270" t="s">
        <v>4885</v>
      </c>
      <c r="E2270">
        <v>154</v>
      </c>
      <c r="F2270">
        <v>31</v>
      </c>
      <c r="G2270">
        <v>123</v>
      </c>
      <c r="H2270">
        <v>0</v>
      </c>
      <c r="I2270">
        <v>0</v>
      </c>
      <c r="J2270">
        <v>83</v>
      </c>
      <c r="K2270">
        <v>0</v>
      </c>
      <c r="L2270">
        <v>0</v>
      </c>
      <c r="M2270">
        <v>0</v>
      </c>
      <c r="N2270">
        <v>0</v>
      </c>
    </row>
    <row r="2271" spans="1:14" x14ac:dyDescent="0.2">
      <c r="A2271" t="s">
        <v>7149</v>
      </c>
      <c r="B2271" t="s">
        <v>86</v>
      </c>
      <c r="C2271" t="s">
        <v>127</v>
      </c>
      <c r="D2271" t="s">
        <v>4887</v>
      </c>
      <c r="E2271">
        <v>83</v>
      </c>
      <c r="F2271">
        <v>10</v>
      </c>
      <c r="G2271">
        <v>68</v>
      </c>
      <c r="H2271">
        <v>3</v>
      </c>
      <c r="I2271">
        <v>2</v>
      </c>
      <c r="J2271">
        <v>154</v>
      </c>
      <c r="K2271">
        <v>0</v>
      </c>
      <c r="L2271">
        <v>0</v>
      </c>
      <c r="M2271">
        <v>0</v>
      </c>
      <c r="N2271">
        <v>0</v>
      </c>
    </row>
    <row r="2272" spans="1:14" x14ac:dyDescent="0.2">
      <c r="A2272" t="s">
        <v>7150</v>
      </c>
      <c r="B2272" t="s">
        <v>86</v>
      </c>
      <c r="C2272" t="s">
        <v>127</v>
      </c>
      <c r="D2272" t="s">
        <v>4889</v>
      </c>
      <c r="E2272">
        <v>147</v>
      </c>
      <c r="F2272">
        <v>24</v>
      </c>
      <c r="G2272">
        <v>123</v>
      </c>
      <c r="H2272">
        <v>0</v>
      </c>
      <c r="I2272">
        <v>0</v>
      </c>
      <c r="J2272">
        <v>90</v>
      </c>
      <c r="K2272">
        <v>0</v>
      </c>
      <c r="L2272">
        <v>0</v>
      </c>
      <c r="M2272">
        <v>0</v>
      </c>
      <c r="N2272">
        <v>0</v>
      </c>
    </row>
    <row r="2273" spans="1:14" x14ac:dyDescent="0.2">
      <c r="A2273" t="s">
        <v>7151</v>
      </c>
      <c r="B2273" t="s">
        <v>86</v>
      </c>
      <c r="C2273" t="s">
        <v>127</v>
      </c>
      <c r="D2273" t="s">
        <v>4871</v>
      </c>
      <c r="E2273">
        <v>0</v>
      </c>
      <c r="F2273">
        <v>0</v>
      </c>
      <c r="G2273">
        <v>0</v>
      </c>
      <c r="H2273">
        <v>0</v>
      </c>
      <c r="I2273">
        <v>0</v>
      </c>
      <c r="J2273">
        <v>0</v>
      </c>
      <c r="K2273">
        <v>236</v>
      </c>
      <c r="L2273">
        <v>234</v>
      </c>
      <c r="M2273">
        <v>2</v>
      </c>
      <c r="N2273">
        <v>0</v>
      </c>
    </row>
    <row r="2274" spans="1:14" x14ac:dyDescent="0.2">
      <c r="A2274" t="s">
        <v>7152</v>
      </c>
      <c r="B2274" t="s">
        <v>86</v>
      </c>
      <c r="C2274" t="s">
        <v>127</v>
      </c>
      <c r="D2274" t="s">
        <v>4873</v>
      </c>
      <c r="E2274">
        <v>0</v>
      </c>
      <c r="F2274">
        <v>0</v>
      </c>
      <c r="G2274">
        <v>0</v>
      </c>
      <c r="H2274">
        <v>0</v>
      </c>
      <c r="I2274">
        <v>0</v>
      </c>
      <c r="J2274">
        <v>0</v>
      </c>
      <c r="K2274">
        <v>215</v>
      </c>
      <c r="L2274">
        <v>213</v>
      </c>
      <c r="M2274">
        <v>2</v>
      </c>
      <c r="N2274">
        <v>0</v>
      </c>
    </row>
    <row r="2275" spans="1:14" x14ac:dyDescent="0.2">
      <c r="A2275" t="s">
        <v>7153</v>
      </c>
      <c r="B2275" t="s">
        <v>86</v>
      </c>
      <c r="C2275" t="s">
        <v>128</v>
      </c>
      <c r="D2275" t="s">
        <v>4875</v>
      </c>
      <c r="E2275">
        <v>39</v>
      </c>
      <c r="F2275">
        <v>7</v>
      </c>
      <c r="G2275">
        <v>30</v>
      </c>
      <c r="H2275">
        <v>1</v>
      </c>
      <c r="I2275">
        <v>1</v>
      </c>
      <c r="J2275">
        <v>71</v>
      </c>
      <c r="K2275">
        <v>0</v>
      </c>
      <c r="L2275">
        <v>0</v>
      </c>
      <c r="M2275">
        <v>0</v>
      </c>
      <c r="N2275">
        <v>0</v>
      </c>
    </row>
    <row r="2276" spans="1:14" x14ac:dyDescent="0.2">
      <c r="A2276" t="s">
        <v>7154</v>
      </c>
      <c r="B2276" t="s">
        <v>86</v>
      </c>
      <c r="C2276" t="s">
        <v>128</v>
      </c>
      <c r="D2276" t="s">
        <v>4877</v>
      </c>
      <c r="E2276">
        <v>110</v>
      </c>
      <c r="F2276">
        <v>16</v>
      </c>
      <c r="G2276">
        <v>91</v>
      </c>
      <c r="H2276">
        <v>2</v>
      </c>
      <c r="I2276">
        <v>1</v>
      </c>
      <c r="J2276">
        <v>0</v>
      </c>
      <c r="K2276">
        <v>0</v>
      </c>
      <c r="L2276">
        <v>0</v>
      </c>
      <c r="M2276">
        <v>0</v>
      </c>
      <c r="N2276">
        <v>0</v>
      </c>
    </row>
    <row r="2277" spans="1:14" x14ac:dyDescent="0.2">
      <c r="A2277" t="s">
        <v>7155</v>
      </c>
      <c r="B2277" t="s">
        <v>86</v>
      </c>
      <c r="C2277" t="s">
        <v>128</v>
      </c>
      <c r="D2277" t="s">
        <v>4879</v>
      </c>
      <c r="E2277">
        <v>68</v>
      </c>
      <c r="F2277">
        <v>10</v>
      </c>
      <c r="G2277">
        <v>58</v>
      </c>
      <c r="H2277">
        <v>0</v>
      </c>
      <c r="I2277">
        <v>0</v>
      </c>
      <c r="J2277">
        <v>42</v>
      </c>
      <c r="K2277">
        <v>0</v>
      </c>
      <c r="L2277">
        <v>0</v>
      </c>
      <c r="M2277">
        <v>0</v>
      </c>
      <c r="N2277">
        <v>0</v>
      </c>
    </row>
    <row r="2278" spans="1:14" x14ac:dyDescent="0.2">
      <c r="A2278" t="s">
        <v>7156</v>
      </c>
      <c r="B2278" t="s">
        <v>86</v>
      </c>
      <c r="C2278" t="s">
        <v>128</v>
      </c>
      <c r="D2278" t="s">
        <v>4881</v>
      </c>
      <c r="E2278">
        <v>110</v>
      </c>
      <c r="F2278">
        <v>16</v>
      </c>
      <c r="G2278">
        <v>91</v>
      </c>
      <c r="H2278">
        <v>2</v>
      </c>
      <c r="I2278">
        <v>1</v>
      </c>
      <c r="J2278">
        <v>0</v>
      </c>
      <c r="K2278">
        <v>0</v>
      </c>
      <c r="L2278">
        <v>0</v>
      </c>
      <c r="M2278">
        <v>0</v>
      </c>
      <c r="N2278">
        <v>0</v>
      </c>
    </row>
    <row r="2279" spans="1:14" x14ac:dyDescent="0.2">
      <c r="A2279" t="s">
        <v>7157</v>
      </c>
      <c r="B2279" t="s">
        <v>86</v>
      </c>
      <c r="C2279" t="s">
        <v>128</v>
      </c>
      <c r="D2279" t="s">
        <v>4883</v>
      </c>
      <c r="E2279">
        <v>39</v>
      </c>
      <c r="F2279">
        <v>7</v>
      </c>
      <c r="G2279">
        <v>29</v>
      </c>
      <c r="H2279">
        <v>2</v>
      </c>
      <c r="I2279">
        <v>1</v>
      </c>
      <c r="J2279">
        <v>71</v>
      </c>
      <c r="K2279">
        <v>0</v>
      </c>
      <c r="L2279">
        <v>0</v>
      </c>
      <c r="M2279">
        <v>0</v>
      </c>
      <c r="N2279">
        <v>0</v>
      </c>
    </row>
    <row r="2280" spans="1:14" x14ac:dyDescent="0.2">
      <c r="A2280" t="s">
        <v>7158</v>
      </c>
      <c r="B2280" t="s">
        <v>86</v>
      </c>
      <c r="C2280" t="s">
        <v>128</v>
      </c>
      <c r="D2280" t="s">
        <v>4885</v>
      </c>
      <c r="E2280">
        <v>71</v>
      </c>
      <c r="F2280">
        <v>10</v>
      </c>
      <c r="G2280">
        <v>61</v>
      </c>
      <c r="H2280">
        <v>0</v>
      </c>
      <c r="I2280">
        <v>0</v>
      </c>
      <c r="J2280">
        <v>39</v>
      </c>
      <c r="K2280">
        <v>0</v>
      </c>
      <c r="L2280">
        <v>0</v>
      </c>
      <c r="M2280">
        <v>0</v>
      </c>
      <c r="N2280">
        <v>0</v>
      </c>
    </row>
    <row r="2281" spans="1:14" x14ac:dyDescent="0.2">
      <c r="A2281" t="s">
        <v>7159</v>
      </c>
      <c r="B2281" t="s">
        <v>86</v>
      </c>
      <c r="C2281" t="s">
        <v>128</v>
      </c>
      <c r="D2281" t="s">
        <v>4887</v>
      </c>
      <c r="E2281">
        <v>39</v>
      </c>
      <c r="F2281">
        <v>6</v>
      </c>
      <c r="G2281">
        <v>31</v>
      </c>
      <c r="H2281">
        <v>1</v>
      </c>
      <c r="I2281">
        <v>1</v>
      </c>
      <c r="J2281">
        <v>71</v>
      </c>
      <c r="K2281">
        <v>0</v>
      </c>
      <c r="L2281">
        <v>0</v>
      </c>
      <c r="M2281">
        <v>0</v>
      </c>
      <c r="N2281">
        <v>0</v>
      </c>
    </row>
    <row r="2282" spans="1:14" x14ac:dyDescent="0.2">
      <c r="A2282" t="s">
        <v>7160</v>
      </c>
      <c r="B2282" t="s">
        <v>86</v>
      </c>
      <c r="C2282" t="s">
        <v>128</v>
      </c>
      <c r="D2282" t="s">
        <v>4889</v>
      </c>
      <c r="E2282">
        <v>68</v>
      </c>
      <c r="F2282">
        <v>10</v>
      </c>
      <c r="G2282">
        <v>58</v>
      </c>
      <c r="H2282">
        <v>0</v>
      </c>
      <c r="I2282">
        <v>0</v>
      </c>
      <c r="J2282">
        <v>42</v>
      </c>
      <c r="K2282">
        <v>0</v>
      </c>
      <c r="L2282">
        <v>0</v>
      </c>
      <c r="M2282">
        <v>0</v>
      </c>
      <c r="N2282">
        <v>0</v>
      </c>
    </row>
    <row r="2283" spans="1:14" x14ac:dyDescent="0.2">
      <c r="A2283" t="s">
        <v>7161</v>
      </c>
      <c r="B2283" t="s">
        <v>86</v>
      </c>
      <c r="C2283" t="s">
        <v>128</v>
      </c>
      <c r="D2283" t="s">
        <v>4871</v>
      </c>
      <c r="E2283">
        <v>0</v>
      </c>
      <c r="F2283">
        <v>0</v>
      </c>
      <c r="G2283">
        <v>0</v>
      </c>
      <c r="H2283">
        <v>0</v>
      </c>
      <c r="I2283">
        <v>0</v>
      </c>
      <c r="J2283">
        <v>0</v>
      </c>
      <c r="K2283">
        <v>109</v>
      </c>
      <c r="L2283">
        <v>107</v>
      </c>
      <c r="M2283">
        <v>1</v>
      </c>
      <c r="N2283">
        <v>1</v>
      </c>
    </row>
    <row r="2284" spans="1:14" x14ac:dyDescent="0.2">
      <c r="A2284" t="s">
        <v>7162</v>
      </c>
      <c r="B2284" t="s">
        <v>86</v>
      </c>
      <c r="C2284" t="s">
        <v>128</v>
      </c>
      <c r="D2284" t="s">
        <v>4873</v>
      </c>
      <c r="E2284">
        <v>0</v>
      </c>
      <c r="F2284">
        <v>0</v>
      </c>
      <c r="G2284">
        <v>0</v>
      </c>
      <c r="H2284">
        <v>0</v>
      </c>
      <c r="I2284">
        <v>0</v>
      </c>
      <c r="J2284">
        <v>0</v>
      </c>
      <c r="K2284">
        <v>105</v>
      </c>
      <c r="L2284">
        <v>103</v>
      </c>
      <c r="M2284">
        <v>1</v>
      </c>
      <c r="N2284">
        <v>1</v>
      </c>
    </row>
    <row r="2285" spans="1:14" x14ac:dyDescent="0.2">
      <c r="A2285" t="s">
        <v>7163</v>
      </c>
      <c r="B2285" t="s">
        <v>86</v>
      </c>
      <c r="C2285" t="s">
        <v>129</v>
      </c>
      <c r="D2285" t="s">
        <v>4875</v>
      </c>
      <c r="E2285">
        <v>47</v>
      </c>
      <c r="F2285">
        <v>5</v>
      </c>
      <c r="G2285">
        <v>40</v>
      </c>
      <c r="H2285">
        <v>2</v>
      </c>
      <c r="I2285">
        <v>0</v>
      </c>
      <c r="J2285">
        <v>73</v>
      </c>
      <c r="K2285">
        <v>0</v>
      </c>
      <c r="L2285">
        <v>0</v>
      </c>
      <c r="M2285">
        <v>0</v>
      </c>
      <c r="N2285">
        <v>0</v>
      </c>
    </row>
    <row r="2286" spans="1:14" x14ac:dyDescent="0.2">
      <c r="A2286" t="s">
        <v>7164</v>
      </c>
      <c r="B2286" t="s">
        <v>86</v>
      </c>
      <c r="C2286" t="s">
        <v>129</v>
      </c>
      <c r="D2286" t="s">
        <v>4877</v>
      </c>
      <c r="E2286">
        <v>120</v>
      </c>
      <c r="F2286">
        <v>15</v>
      </c>
      <c r="G2286">
        <v>101</v>
      </c>
      <c r="H2286">
        <v>3</v>
      </c>
      <c r="I2286">
        <v>1</v>
      </c>
      <c r="J2286">
        <v>0</v>
      </c>
      <c r="K2286">
        <v>0</v>
      </c>
      <c r="L2286">
        <v>0</v>
      </c>
      <c r="M2286">
        <v>0</v>
      </c>
      <c r="N2286">
        <v>0</v>
      </c>
    </row>
    <row r="2287" spans="1:14" x14ac:dyDescent="0.2">
      <c r="A2287" t="s">
        <v>7165</v>
      </c>
      <c r="B2287" t="s">
        <v>86</v>
      </c>
      <c r="C2287" t="s">
        <v>129</v>
      </c>
      <c r="D2287" t="s">
        <v>4879</v>
      </c>
      <c r="E2287">
        <v>69</v>
      </c>
      <c r="F2287">
        <v>8</v>
      </c>
      <c r="G2287">
        <v>61</v>
      </c>
      <c r="H2287">
        <v>0</v>
      </c>
      <c r="I2287">
        <v>0</v>
      </c>
      <c r="J2287">
        <v>51</v>
      </c>
      <c r="K2287">
        <v>0</v>
      </c>
      <c r="L2287">
        <v>0</v>
      </c>
      <c r="M2287">
        <v>0</v>
      </c>
      <c r="N2287">
        <v>0</v>
      </c>
    </row>
    <row r="2288" spans="1:14" x14ac:dyDescent="0.2">
      <c r="A2288" t="s">
        <v>7166</v>
      </c>
      <c r="B2288" t="s">
        <v>86</v>
      </c>
      <c r="C2288" t="s">
        <v>129</v>
      </c>
      <c r="D2288" t="s">
        <v>4881</v>
      </c>
      <c r="E2288">
        <v>120</v>
      </c>
      <c r="F2288">
        <v>15</v>
      </c>
      <c r="G2288">
        <v>101</v>
      </c>
      <c r="H2288">
        <v>3</v>
      </c>
      <c r="I2288">
        <v>1</v>
      </c>
      <c r="J2288">
        <v>0</v>
      </c>
      <c r="K2288">
        <v>0</v>
      </c>
      <c r="L2288">
        <v>0</v>
      </c>
      <c r="M2288">
        <v>0</v>
      </c>
      <c r="N2288">
        <v>0</v>
      </c>
    </row>
    <row r="2289" spans="1:14" x14ac:dyDescent="0.2">
      <c r="A2289" t="s">
        <v>7167</v>
      </c>
      <c r="B2289" t="s">
        <v>86</v>
      </c>
      <c r="C2289" t="s">
        <v>129</v>
      </c>
      <c r="D2289" t="s">
        <v>4883</v>
      </c>
      <c r="E2289">
        <v>47</v>
      </c>
      <c r="F2289">
        <v>5</v>
      </c>
      <c r="G2289">
        <v>39</v>
      </c>
      <c r="H2289">
        <v>3</v>
      </c>
      <c r="I2289">
        <v>0</v>
      </c>
      <c r="J2289">
        <v>73</v>
      </c>
      <c r="K2289">
        <v>0</v>
      </c>
      <c r="L2289">
        <v>0</v>
      </c>
      <c r="M2289">
        <v>0</v>
      </c>
      <c r="N2289">
        <v>0</v>
      </c>
    </row>
    <row r="2290" spans="1:14" x14ac:dyDescent="0.2">
      <c r="A2290" t="s">
        <v>7168</v>
      </c>
      <c r="B2290" t="s">
        <v>86</v>
      </c>
      <c r="C2290" t="s">
        <v>129</v>
      </c>
      <c r="D2290" t="s">
        <v>4885</v>
      </c>
      <c r="E2290">
        <v>73</v>
      </c>
      <c r="F2290">
        <v>16</v>
      </c>
      <c r="G2290">
        <v>55</v>
      </c>
      <c r="H2290">
        <v>2</v>
      </c>
      <c r="I2290">
        <v>0</v>
      </c>
      <c r="J2290">
        <v>47</v>
      </c>
      <c r="K2290">
        <v>0</v>
      </c>
      <c r="L2290">
        <v>0</v>
      </c>
      <c r="M2290">
        <v>0</v>
      </c>
      <c r="N2290">
        <v>0</v>
      </c>
    </row>
    <row r="2291" spans="1:14" x14ac:dyDescent="0.2">
      <c r="A2291" t="s">
        <v>7169</v>
      </c>
      <c r="B2291" t="s">
        <v>86</v>
      </c>
      <c r="C2291" t="s">
        <v>129</v>
      </c>
      <c r="D2291" t="s">
        <v>4887</v>
      </c>
      <c r="E2291">
        <v>47</v>
      </c>
      <c r="F2291">
        <v>5</v>
      </c>
      <c r="G2291">
        <v>40</v>
      </c>
      <c r="H2291">
        <v>2</v>
      </c>
      <c r="I2291">
        <v>0</v>
      </c>
      <c r="J2291">
        <v>73</v>
      </c>
      <c r="K2291">
        <v>0</v>
      </c>
      <c r="L2291">
        <v>0</v>
      </c>
      <c r="M2291">
        <v>0</v>
      </c>
      <c r="N2291">
        <v>0</v>
      </c>
    </row>
    <row r="2292" spans="1:14" x14ac:dyDescent="0.2">
      <c r="A2292" t="s">
        <v>7170</v>
      </c>
      <c r="B2292" t="s">
        <v>86</v>
      </c>
      <c r="C2292" t="s">
        <v>129</v>
      </c>
      <c r="D2292" t="s">
        <v>4889</v>
      </c>
      <c r="E2292">
        <v>71</v>
      </c>
      <c r="F2292">
        <v>8</v>
      </c>
      <c r="G2292">
        <v>62</v>
      </c>
      <c r="H2292">
        <v>1</v>
      </c>
      <c r="I2292">
        <v>0</v>
      </c>
      <c r="J2292">
        <v>49</v>
      </c>
      <c r="K2292">
        <v>0</v>
      </c>
      <c r="L2292">
        <v>0</v>
      </c>
      <c r="M2292">
        <v>0</v>
      </c>
      <c r="N2292">
        <v>0</v>
      </c>
    </row>
    <row r="2293" spans="1:14" x14ac:dyDescent="0.2">
      <c r="A2293" t="s">
        <v>7171</v>
      </c>
      <c r="B2293" t="s">
        <v>86</v>
      </c>
      <c r="C2293" t="s">
        <v>129</v>
      </c>
      <c r="D2293" t="s">
        <v>4871</v>
      </c>
      <c r="E2293">
        <v>0</v>
      </c>
      <c r="F2293">
        <v>0</v>
      </c>
      <c r="G2293">
        <v>0</v>
      </c>
      <c r="H2293">
        <v>0</v>
      </c>
      <c r="I2293">
        <v>0</v>
      </c>
      <c r="J2293">
        <v>0</v>
      </c>
      <c r="K2293">
        <v>120</v>
      </c>
      <c r="L2293">
        <v>117</v>
      </c>
      <c r="M2293">
        <v>3</v>
      </c>
      <c r="N2293">
        <v>0</v>
      </c>
    </row>
    <row r="2294" spans="1:14" x14ac:dyDescent="0.2">
      <c r="A2294" t="s">
        <v>7172</v>
      </c>
      <c r="B2294" t="s">
        <v>86</v>
      </c>
      <c r="C2294" t="s">
        <v>129</v>
      </c>
      <c r="D2294" t="s">
        <v>4873</v>
      </c>
      <c r="E2294">
        <v>0</v>
      </c>
      <c r="F2294">
        <v>0</v>
      </c>
      <c r="G2294">
        <v>0</v>
      </c>
      <c r="H2294">
        <v>0</v>
      </c>
      <c r="I2294">
        <v>0</v>
      </c>
      <c r="J2294">
        <v>0</v>
      </c>
      <c r="K2294">
        <v>115</v>
      </c>
      <c r="L2294">
        <v>113</v>
      </c>
      <c r="M2294">
        <v>2</v>
      </c>
      <c r="N2294">
        <v>0</v>
      </c>
    </row>
    <row r="2295" spans="1:14" x14ac:dyDescent="0.2">
      <c r="A2295" t="s">
        <v>7173</v>
      </c>
      <c r="B2295" t="s">
        <v>86</v>
      </c>
      <c r="C2295" t="s">
        <v>131</v>
      </c>
      <c r="D2295" t="s">
        <v>4875</v>
      </c>
      <c r="E2295">
        <v>72</v>
      </c>
      <c r="F2295">
        <v>28</v>
      </c>
      <c r="G2295">
        <v>42</v>
      </c>
      <c r="H2295">
        <v>2</v>
      </c>
      <c r="I2295">
        <v>0</v>
      </c>
      <c r="J2295">
        <v>80</v>
      </c>
      <c r="K2295">
        <v>0</v>
      </c>
      <c r="L2295">
        <v>0</v>
      </c>
      <c r="M2295">
        <v>0</v>
      </c>
      <c r="N2295">
        <v>0</v>
      </c>
    </row>
    <row r="2296" spans="1:14" x14ac:dyDescent="0.2">
      <c r="A2296" t="s">
        <v>7174</v>
      </c>
      <c r="B2296" t="s">
        <v>86</v>
      </c>
      <c r="C2296" t="s">
        <v>131</v>
      </c>
      <c r="D2296" t="s">
        <v>4877</v>
      </c>
      <c r="E2296">
        <v>152</v>
      </c>
      <c r="F2296">
        <v>34</v>
      </c>
      <c r="G2296">
        <v>115</v>
      </c>
      <c r="H2296">
        <v>2</v>
      </c>
      <c r="I2296">
        <v>1</v>
      </c>
      <c r="J2296">
        <v>0</v>
      </c>
      <c r="K2296">
        <v>0</v>
      </c>
      <c r="L2296">
        <v>0</v>
      </c>
      <c r="M2296">
        <v>0</v>
      </c>
      <c r="N2296">
        <v>0</v>
      </c>
    </row>
    <row r="2297" spans="1:14" x14ac:dyDescent="0.2">
      <c r="A2297" t="s">
        <v>7175</v>
      </c>
      <c r="B2297" t="s">
        <v>86</v>
      </c>
      <c r="C2297" t="s">
        <v>131</v>
      </c>
      <c r="D2297" t="s">
        <v>4879</v>
      </c>
      <c r="E2297">
        <v>75</v>
      </c>
      <c r="F2297">
        <v>10</v>
      </c>
      <c r="G2297">
        <v>64</v>
      </c>
      <c r="H2297">
        <v>0</v>
      </c>
      <c r="I2297">
        <v>1</v>
      </c>
      <c r="J2297">
        <v>77</v>
      </c>
      <c r="K2297">
        <v>0</v>
      </c>
      <c r="L2297">
        <v>0</v>
      </c>
      <c r="M2297">
        <v>0</v>
      </c>
      <c r="N2297">
        <v>0</v>
      </c>
    </row>
    <row r="2298" spans="1:14" x14ac:dyDescent="0.2">
      <c r="A2298" t="s">
        <v>7176</v>
      </c>
      <c r="B2298" t="s">
        <v>86</v>
      </c>
      <c r="C2298" t="s">
        <v>131</v>
      </c>
      <c r="D2298" t="s">
        <v>4881</v>
      </c>
      <c r="E2298">
        <v>152</v>
      </c>
      <c r="F2298">
        <v>34</v>
      </c>
      <c r="G2298">
        <v>115</v>
      </c>
      <c r="H2298">
        <v>2</v>
      </c>
      <c r="I2298">
        <v>1</v>
      </c>
      <c r="J2298">
        <v>0</v>
      </c>
      <c r="K2298">
        <v>0</v>
      </c>
      <c r="L2298">
        <v>0</v>
      </c>
      <c r="M2298">
        <v>0</v>
      </c>
      <c r="N2298">
        <v>0</v>
      </c>
    </row>
    <row r="2299" spans="1:14" x14ac:dyDescent="0.2">
      <c r="A2299" t="s">
        <v>7177</v>
      </c>
      <c r="B2299" t="s">
        <v>86</v>
      </c>
      <c r="C2299" t="s">
        <v>131</v>
      </c>
      <c r="D2299" t="s">
        <v>4883</v>
      </c>
      <c r="E2299">
        <v>72</v>
      </c>
      <c r="F2299">
        <v>26</v>
      </c>
      <c r="G2299">
        <v>44</v>
      </c>
      <c r="H2299">
        <v>2</v>
      </c>
      <c r="I2299">
        <v>0</v>
      </c>
      <c r="J2299">
        <v>80</v>
      </c>
      <c r="K2299">
        <v>0</v>
      </c>
      <c r="L2299">
        <v>0</v>
      </c>
      <c r="M2299">
        <v>0</v>
      </c>
      <c r="N2299">
        <v>0</v>
      </c>
    </row>
    <row r="2300" spans="1:14" x14ac:dyDescent="0.2">
      <c r="A2300" t="s">
        <v>7178</v>
      </c>
      <c r="B2300" t="s">
        <v>86</v>
      </c>
      <c r="C2300" t="s">
        <v>131</v>
      </c>
      <c r="D2300" t="s">
        <v>4885</v>
      </c>
      <c r="E2300">
        <v>80</v>
      </c>
      <c r="F2300">
        <v>14</v>
      </c>
      <c r="G2300">
        <v>65</v>
      </c>
      <c r="H2300">
        <v>0</v>
      </c>
      <c r="I2300">
        <v>1</v>
      </c>
      <c r="J2300">
        <v>72</v>
      </c>
      <c r="K2300">
        <v>0</v>
      </c>
      <c r="L2300">
        <v>0</v>
      </c>
      <c r="M2300">
        <v>0</v>
      </c>
      <c r="N2300">
        <v>0</v>
      </c>
    </row>
    <row r="2301" spans="1:14" x14ac:dyDescent="0.2">
      <c r="A2301" t="s">
        <v>7179</v>
      </c>
      <c r="B2301" t="s">
        <v>86</v>
      </c>
      <c r="C2301" t="s">
        <v>131</v>
      </c>
      <c r="D2301" t="s">
        <v>4887</v>
      </c>
      <c r="E2301">
        <v>72</v>
      </c>
      <c r="F2301">
        <v>25</v>
      </c>
      <c r="G2301">
        <v>45</v>
      </c>
      <c r="H2301">
        <v>2</v>
      </c>
      <c r="I2301">
        <v>0</v>
      </c>
      <c r="J2301">
        <v>80</v>
      </c>
      <c r="K2301">
        <v>0</v>
      </c>
      <c r="L2301">
        <v>0</v>
      </c>
      <c r="M2301">
        <v>0</v>
      </c>
      <c r="N2301">
        <v>0</v>
      </c>
    </row>
    <row r="2302" spans="1:14" x14ac:dyDescent="0.2">
      <c r="A2302" t="s">
        <v>7180</v>
      </c>
      <c r="B2302" t="s">
        <v>86</v>
      </c>
      <c r="C2302" t="s">
        <v>131</v>
      </c>
      <c r="D2302" t="s">
        <v>4889</v>
      </c>
      <c r="E2302">
        <v>76</v>
      </c>
      <c r="F2302">
        <v>10</v>
      </c>
      <c r="G2302">
        <v>65</v>
      </c>
      <c r="H2302">
        <v>0</v>
      </c>
      <c r="I2302">
        <v>1</v>
      </c>
      <c r="J2302">
        <v>76</v>
      </c>
      <c r="K2302">
        <v>0</v>
      </c>
      <c r="L2302">
        <v>0</v>
      </c>
      <c r="M2302">
        <v>0</v>
      </c>
      <c r="N2302">
        <v>0</v>
      </c>
    </row>
    <row r="2303" spans="1:14" x14ac:dyDescent="0.2">
      <c r="A2303" t="s">
        <v>7181</v>
      </c>
      <c r="B2303" t="s">
        <v>86</v>
      </c>
      <c r="C2303" t="s">
        <v>131</v>
      </c>
      <c r="D2303" t="s">
        <v>4871</v>
      </c>
      <c r="E2303">
        <v>0</v>
      </c>
      <c r="F2303">
        <v>0</v>
      </c>
      <c r="G2303">
        <v>0</v>
      </c>
      <c r="H2303">
        <v>0</v>
      </c>
      <c r="I2303">
        <v>0</v>
      </c>
      <c r="J2303">
        <v>0</v>
      </c>
      <c r="K2303">
        <v>152</v>
      </c>
      <c r="L2303">
        <v>151</v>
      </c>
      <c r="M2303">
        <v>1</v>
      </c>
      <c r="N2303">
        <v>0</v>
      </c>
    </row>
    <row r="2304" spans="1:14" x14ac:dyDescent="0.2">
      <c r="A2304" t="s">
        <v>7182</v>
      </c>
      <c r="B2304" t="s">
        <v>86</v>
      </c>
      <c r="C2304" t="s">
        <v>131</v>
      </c>
      <c r="D2304" t="s">
        <v>4873</v>
      </c>
      <c r="E2304">
        <v>0</v>
      </c>
      <c r="F2304">
        <v>0</v>
      </c>
      <c r="G2304">
        <v>0</v>
      </c>
      <c r="H2304">
        <v>0</v>
      </c>
      <c r="I2304">
        <v>0</v>
      </c>
      <c r="J2304">
        <v>0</v>
      </c>
      <c r="K2304">
        <v>142</v>
      </c>
      <c r="L2304">
        <v>141</v>
      </c>
      <c r="M2304">
        <v>1</v>
      </c>
      <c r="N2304">
        <v>0</v>
      </c>
    </row>
    <row r="2305" spans="1:14" x14ac:dyDescent="0.2">
      <c r="A2305" t="s">
        <v>7183</v>
      </c>
      <c r="B2305" t="s">
        <v>86</v>
      </c>
      <c r="C2305" t="s">
        <v>132</v>
      </c>
      <c r="D2305" t="s">
        <v>4875</v>
      </c>
      <c r="E2305">
        <v>51</v>
      </c>
      <c r="F2305">
        <v>9</v>
      </c>
      <c r="G2305">
        <v>39</v>
      </c>
      <c r="H2305">
        <v>1</v>
      </c>
      <c r="I2305">
        <v>2</v>
      </c>
      <c r="J2305">
        <v>125</v>
      </c>
      <c r="K2305">
        <v>0</v>
      </c>
      <c r="L2305">
        <v>0</v>
      </c>
      <c r="M2305">
        <v>0</v>
      </c>
      <c r="N2305">
        <v>0</v>
      </c>
    </row>
    <row r="2306" spans="1:14" x14ac:dyDescent="0.2">
      <c r="A2306" t="s">
        <v>7184</v>
      </c>
      <c r="B2306" t="s">
        <v>86</v>
      </c>
      <c r="C2306" t="s">
        <v>132</v>
      </c>
      <c r="D2306" t="s">
        <v>4877</v>
      </c>
      <c r="E2306">
        <v>176</v>
      </c>
      <c r="F2306">
        <v>14</v>
      </c>
      <c r="G2306">
        <v>155</v>
      </c>
      <c r="H2306">
        <v>3</v>
      </c>
      <c r="I2306">
        <v>4</v>
      </c>
      <c r="J2306">
        <v>0</v>
      </c>
      <c r="K2306">
        <v>0</v>
      </c>
      <c r="L2306">
        <v>0</v>
      </c>
      <c r="M2306">
        <v>0</v>
      </c>
      <c r="N2306">
        <v>0</v>
      </c>
    </row>
    <row r="2307" spans="1:14" x14ac:dyDescent="0.2">
      <c r="A2307" t="s">
        <v>7185</v>
      </c>
      <c r="B2307" t="s">
        <v>86</v>
      </c>
      <c r="C2307" t="s">
        <v>132</v>
      </c>
      <c r="D2307" t="s">
        <v>4879</v>
      </c>
      <c r="E2307">
        <v>115</v>
      </c>
      <c r="F2307">
        <v>5</v>
      </c>
      <c r="G2307">
        <v>108</v>
      </c>
      <c r="H2307">
        <v>1</v>
      </c>
      <c r="I2307">
        <v>1</v>
      </c>
      <c r="J2307">
        <v>61</v>
      </c>
      <c r="K2307">
        <v>0</v>
      </c>
      <c r="L2307">
        <v>0</v>
      </c>
      <c r="M2307">
        <v>0</v>
      </c>
      <c r="N2307">
        <v>0</v>
      </c>
    </row>
    <row r="2308" spans="1:14" x14ac:dyDescent="0.2">
      <c r="A2308" t="s">
        <v>7186</v>
      </c>
      <c r="B2308" t="s">
        <v>86</v>
      </c>
      <c r="C2308" t="s">
        <v>132</v>
      </c>
      <c r="D2308" t="s">
        <v>4881</v>
      </c>
      <c r="E2308">
        <v>176</v>
      </c>
      <c r="F2308">
        <v>14</v>
      </c>
      <c r="G2308">
        <v>155</v>
      </c>
      <c r="H2308">
        <v>3</v>
      </c>
      <c r="I2308">
        <v>4</v>
      </c>
      <c r="J2308">
        <v>0</v>
      </c>
      <c r="K2308">
        <v>0</v>
      </c>
      <c r="L2308">
        <v>0</v>
      </c>
      <c r="M2308">
        <v>0</v>
      </c>
      <c r="N2308">
        <v>0</v>
      </c>
    </row>
    <row r="2309" spans="1:14" x14ac:dyDescent="0.2">
      <c r="A2309" t="s">
        <v>7187</v>
      </c>
      <c r="B2309" t="s">
        <v>86</v>
      </c>
      <c r="C2309" t="s">
        <v>132</v>
      </c>
      <c r="D2309" t="s">
        <v>4883</v>
      </c>
      <c r="E2309">
        <v>51</v>
      </c>
      <c r="F2309">
        <v>8</v>
      </c>
      <c r="G2309">
        <v>40</v>
      </c>
      <c r="H2309">
        <v>0</v>
      </c>
      <c r="I2309">
        <v>3</v>
      </c>
      <c r="J2309">
        <v>125</v>
      </c>
      <c r="K2309">
        <v>0</v>
      </c>
      <c r="L2309">
        <v>0</v>
      </c>
      <c r="M2309">
        <v>0</v>
      </c>
      <c r="N2309">
        <v>0</v>
      </c>
    </row>
    <row r="2310" spans="1:14" x14ac:dyDescent="0.2">
      <c r="A2310" t="s">
        <v>7188</v>
      </c>
      <c r="B2310" t="s">
        <v>86</v>
      </c>
      <c r="C2310" t="s">
        <v>132</v>
      </c>
      <c r="D2310" t="s">
        <v>4885</v>
      </c>
      <c r="E2310">
        <v>125</v>
      </c>
      <c r="F2310">
        <v>6</v>
      </c>
      <c r="G2310">
        <v>115</v>
      </c>
      <c r="H2310">
        <v>3</v>
      </c>
      <c r="I2310">
        <v>1</v>
      </c>
      <c r="J2310">
        <v>51</v>
      </c>
      <c r="K2310">
        <v>0</v>
      </c>
      <c r="L2310">
        <v>0</v>
      </c>
      <c r="M2310">
        <v>0</v>
      </c>
      <c r="N2310">
        <v>0</v>
      </c>
    </row>
    <row r="2311" spans="1:14" x14ac:dyDescent="0.2">
      <c r="A2311" t="s">
        <v>7189</v>
      </c>
      <c r="B2311" t="s">
        <v>86</v>
      </c>
      <c r="C2311" t="s">
        <v>132</v>
      </c>
      <c r="D2311" t="s">
        <v>4887</v>
      </c>
      <c r="E2311">
        <v>51</v>
      </c>
      <c r="F2311">
        <v>8</v>
      </c>
      <c r="G2311">
        <v>40</v>
      </c>
      <c r="H2311">
        <v>1</v>
      </c>
      <c r="I2311">
        <v>2</v>
      </c>
      <c r="J2311">
        <v>125</v>
      </c>
      <c r="K2311">
        <v>0</v>
      </c>
      <c r="L2311">
        <v>0</v>
      </c>
      <c r="M2311">
        <v>0</v>
      </c>
      <c r="N2311">
        <v>0</v>
      </c>
    </row>
    <row r="2312" spans="1:14" x14ac:dyDescent="0.2">
      <c r="A2312" t="s">
        <v>7190</v>
      </c>
      <c r="B2312" t="s">
        <v>86</v>
      </c>
      <c r="C2312" t="s">
        <v>132</v>
      </c>
      <c r="D2312" t="s">
        <v>4889</v>
      </c>
      <c r="E2312">
        <v>117</v>
      </c>
      <c r="F2312">
        <v>5</v>
      </c>
      <c r="G2312">
        <v>110</v>
      </c>
      <c r="H2312">
        <v>1</v>
      </c>
      <c r="I2312">
        <v>1</v>
      </c>
      <c r="J2312">
        <v>59</v>
      </c>
      <c r="K2312">
        <v>0</v>
      </c>
      <c r="L2312">
        <v>0</v>
      </c>
      <c r="M2312">
        <v>0</v>
      </c>
      <c r="N2312">
        <v>0</v>
      </c>
    </row>
    <row r="2313" spans="1:14" x14ac:dyDescent="0.2">
      <c r="A2313" t="s">
        <v>7191</v>
      </c>
      <c r="B2313" t="s">
        <v>86</v>
      </c>
      <c r="C2313" t="s">
        <v>132</v>
      </c>
      <c r="D2313" t="s">
        <v>4871</v>
      </c>
      <c r="E2313">
        <v>0</v>
      </c>
      <c r="F2313">
        <v>0</v>
      </c>
      <c r="G2313">
        <v>0</v>
      </c>
      <c r="H2313">
        <v>0</v>
      </c>
      <c r="I2313">
        <v>0</v>
      </c>
      <c r="J2313">
        <v>0</v>
      </c>
      <c r="K2313">
        <v>175</v>
      </c>
      <c r="L2313">
        <v>168</v>
      </c>
      <c r="M2313">
        <v>5</v>
      </c>
      <c r="N2313">
        <v>2</v>
      </c>
    </row>
    <row r="2314" spans="1:14" x14ac:dyDescent="0.2">
      <c r="A2314" t="s">
        <v>7192</v>
      </c>
      <c r="B2314" t="s">
        <v>86</v>
      </c>
      <c r="C2314" t="s">
        <v>132</v>
      </c>
      <c r="D2314" t="s">
        <v>4873</v>
      </c>
      <c r="E2314">
        <v>0</v>
      </c>
      <c r="F2314">
        <v>0</v>
      </c>
      <c r="G2314">
        <v>0</v>
      </c>
      <c r="H2314">
        <v>0</v>
      </c>
      <c r="I2314">
        <v>0</v>
      </c>
      <c r="J2314">
        <v>0</v>
      </c>
      <c r="K2314">
        <v>143</v>
      </c>
      <c r="L2314">
        <v>137</v>
      </c>
      <c r="M2314">
        <v>5</v>
      </c>
      <c r="N2314">
        <v>1</v>
      </c>
    </row>
    <row r="2315" spans="1:14" x14ac:dyDescent="0.2">
      <c r="A2315" t="s">
        <v>7193</v>
      </c>
      <c r="B2315" t="s">
        <v>86</v>
      </c>
      <c r="C2315" t="s">
        <v>133</v>
      </c>
      <c r="D2315" t="s">
        <v>4875</v>
      </c>
      <c r="E2315">
        <v>102</v>
      </c>
      <c r="F2315">
        <v>16</v>
      </c>
      <c r="G2315">
        <v>83</v>
      </c>
      <c r="H2315">
        <v>3</v>
      </c>
      <c r="I2315">
        <v>0</v>
      </c>
      <c r="J2315">
        <v>127</v>
      </c>
      <c r="K2315">
        <v>0</v>
      </c>
      <c r="L2315">
        <v>0</v>
      </c>
      <c r="M2315">
        <v>0</v>
      </c>
      <c r="N2315">
        <v>0</v>
      </c>
    </row>
    <row r="2316" spans="1:14" x14ac:dyDescent="0.2">
      <c r="A2316" t="s">
        <v>7194</v>
      </c>
      <c r="B2316" t="s">
        <v>86</v>
      </c>
      <c r="C2316" t="s">
        <v>133</v>
      </c>
      <c r="D2316" t="s">
        <v>4877</v>
      </c>
      <c r="E2316">
        <v>229</v>
      </c>
      <c r="F2316">
        <v>23</v>
      </c>
      <c r="G2316">
        <v>194</v>
      </c>
      <c r="H2316">
        <v>9</v>
      </c>
      <c r="I2316">
        <v>3</v>
      </c>
      <c r="J2316">
        <v>0</v>
      </c>
      <c r="K2316">
        <v>0</v>
      </c>
      <c r="L2316">
        <v>0</v>
      </c>
      <c r="M2316">
        <v>0</v>
      </c>
      <c r="N2316">
        <v>0</v>
      </c>
    </row>
    <row r="2317" spans="1:14" x14ac:dyDescent="0.2">
      <c r="A2317" t="s">
        <v>7195</v>
      </c>
      <c r="B2317" t="s">
        <v>86</v>
      </c>
      <c r="C2317" t="s">
        <v>133</v>
      </c>
      <c r="D2317" t="s">
        <v>4879</v>
      </c>
      <c r="E2317">
        <v>109</v>
      </c>
      <c r="F2317">
        <v>13</v>
      </c>
      <c r="G2317">
        <v>94</v>
      </c>
      <c r="H2317">
        <v>1</v>
      </c>
      <c r="I2317">
        <v>1</v>
      </c>
      <c r="J2317">
        <v>120</v>
      </c>
      <c r="K2317">
        <v>0</v>
      </c>
      <c r="L2317">
        <v>0</v>
      </c>
      <c r="M2317">
        <v>0</v>
      </c>
      <c r="N2317">
        <v>0</v>
      </c>
    </row>
    <row r="2318" spans="1:14" x14ac:dyDescent="0.2">
      <c r="A2318" t="s">
        <v>7196</v>
      </c>
      <c r="B2318" t="s">
        <v>86</v>
      </c>
      <c r="C2318" t="s">
        <v>133</v>
      </c>
      <c r="D2318" t="s">
        <v>4881</v>
      </c>
      <c r="E2318">
        <v>229</v>
      </c>
      <c r="F2318">
        <v>23</v>
      </c>
      <c r="G2318">
        <v>194</v>
      </c>
      <c r="H2318">
        <v>9</v>
      </c>
      <c r="I2318">
        <v>3</v>
      </c>
      <c r="J2318">
        <v>0</v>
      </c>
      <c r="K2318">
        <v>0</v>
      </c>
      <c r="L2318">
        <v>0</v>
      </c>
      <c r="M2318">
        <v>0</v>
      </c>
      <c r="N2318">
        <v>0</v>
      </c>
    </row>
    <row r="2319" spans="1:14" x14ac:dyDescent="0.2">
      <c r="A2319" t="s">
        <v>7197</v>
      </c>
      <c r="B2319" t="s">
        <v>86</v>
      </c>
      <c r="C2319" t="s">
        <v>133</v>
      </c>
      <c r="D2319" t="s">
        <v>4883</v>
      </c>
      <c r="E2319">
        <v>102</v>
      </c>
      <c r="F2319">
        <v>14</v>
      </c>
      <c r="G2319">
        <v>81</v>
      </c>
      <c r="H2319">
        <v>6</v>
      </c>
      <c r="I2319">
        <v>1</v>
      </c>
      <c r="J2319">
        <v>127</v>
      </c>
      <c r="K2319">
        <v>0</v>
      </c>
      <c r="L2319">
        <v>0</v>
      </c>
      <c r="M2319">
        <v>0</v>
      </c>
      <c r="N2319">
        <v>0</v>
      </c>
    </row>
    <row r="2320" spans="1:14" x14ac:dyDescent="0.2">
      <c r="A2320" t="s">
        <v>7198</v>
      </c>
      <c r="B2320" t="s">
        <v>86</v>
      </c>
      <c r="C2320" t="s">
        <v>133</v>
      </c>
      <c r="D2320" t="s">
        <v>4885</v>
      </c>
      <c r="E2320">
        <v>127</v>
      </c>
      <c r="F2320">
        <v>19</v>
      </c>
      <c r="G2320">
        <v>101</v>
      </c>
      <c r="H2320">
        <v>6</v>
      </c>
      <c r="I2320">
        <v>1</v>
      </c>
      <c r="J2320">
        <v>102</v>
      </c>
      <c r="K2320">
        <v>0</v>
      </c>
      <c r="L2320">
        <v>0</v>
      </c>
      <c r="M2320">
        <v>0</v>
      </c>
      <c r="N2320">
        <v>0</v>
      </c>
    </row>
    <row r="2321" spans="1:14" x14ac:dyDescent="0.2">
      <c r="A2321" t="s">
        <v>7199</v>
      </c>
      <c r="B2321" t="s">
        <v>86</v>
      </c>
      <c r="C2321" t="s">
        <v>133</v>
      </c>
      <c r="D2321" t="s">
        <v>4887</v>
      </c>
      <c r="E2321">
        <v>102</v>
      </c>
      <c r="F2321">
        <v>10</v>
      </c>
      <c r="G2321">
        <v>86</v>
      </c>
      <c r="H2321">
        <v>6</v>
      </c>
      <c r="I2321">
        <v>0</v>
      </c>
      <c r="J2321">
        <v>127</v>
      </c>
      <c r="K2321">
        <v>0</v>
      </c>
      <c r="L2321">
        <v>0</v>
      </c>
      <c r="M2321">
        <v>0</v>
      </c>
      <c r="N2321">
        <v>0</v>
      </c>
    </row>
    <row r="2322" spans="1:14" x14ac:dyDescent="0.2">
      <c r="A2322" t="s">
        <v>7200</v>
      </c>
      <c r="B2322" t="s">
        <v>86</v>
      </c>
      <c r="C2322" t="s">
        <v>133</v>
      </c>
      <c r="D2322" t="s">
        <v>4889</v>
      </c>
      <c r="E2322">
        <v>113</v>
      </c>
      <c r="F2322">
        <v>13</v>
      </c>
      <c r="G2322">
        <v>98</v>
      </c>
      <c r="H2322">
        <v>1</v>
      </c>
      <c r="I2322">
        <v>1</v>
      </c>
      <c r="J2322">
        <v>116</v>
      </c>
      <c r="K2322">
        <v>0</v>
      </c>
      <c r="L2322">
        <v>0</v>
      </c>
      <c r="M2322">
        <v>0</v>
      </c>
      <c r="N2322">
        <v>0</v>
      </c>
    </row>
    <row r="2323" spans="1:14" x14ac:dyDescent="0.2">
      <c r="A2323" t="s">
        <v>7201</v>
      </c>
      <c r="B2323" t="s">
        <v>86</v>
      </c>
      <c r="C2323" t="s">
        <v>133</v>
      </c>
      <c r="D2323" t="s">
        <v>4871</v>
      </c>
      <c r="E2323">
        <v>0</v>
      </c>
      <c r="F2323">
        <v>0</v>
      </c>
      <c r="G2323">
        <v>0</v>
      </c>
      <c r="H2323">
        <v>0</v>
      </c>
      <c r="I2323">
        <v>0</v>
      </c>
      <c r="J2323">
        <v>0</v>
      </c>
      <c r="K2323">
        <v>228</v>
      </c>
      <c r="L2323">
        <v>224</v>
      </c>
      <c r="M2323">
        <v>4</v>
      </c>
      <c r="N2323">
        <v>0</v>
      </c>
    </row>
    <row r="2324" spans="1:14" x14ac:dyDescent="0.2">
      <c r="A2324" t="s">
        <v>7202</v>
      </c>
      <c r="B2324" t="s">
        <v>86</v>
      </c>
      <c r="C2324" t="s">
        <v>133</v>
      </c>
      <c r="D2324" t="s">
        <v>4873</v>
      </c>
      <c r="E2324">
        <v>0</v>
      </c>
      <c r="F2324">
        <v>0</v>
      </c>
      <c r="G2324">
        <v>0</v>
      </c>
      <c r="H2324">
        <v>0</v>
      </c>
      <c r="I2324">
        <v>0</v>
      </c>
      <c r="J2324">
        <v>0</v>
      </c>
      <c r="K2324">
        <v>206</v>
      </c>
      <c r="L2324">
        <v>203</v>
      </c>
      <c r="M2324">
        <v>3</v>
      </c>
      <c r="N2324">
        <v>0</v>
      </c>
    </row>
    <row r="2325" spans="1:14" x14ac:dyDescent="0.2">
      <c r="A2325" t="s">
        <v>7203</v>
      </c>
      <c r="B2325" t="s">
        <v>86</v>
      </c>
      <c r="C2325" t="s">
        <v>134</v>
      </c>
      <c r="D2325" t="s">
        <v>4875</v>
      </c>
      <c r="E2325">
        <v>26</v>
      </c>
      <c r="F2325">
        <v>6</v>
      </c>
      <c r="G2325">
        <v>20</v>
      </c>
      <c r="H2325">
        <v>0</v>
      </c>
      <c r="I2325">
        <v>0</v>
      </c>
      <c r="J2325">
        <v>73</v>
      </c>
      <c r="K2325">
        <v>0</v>
      </c>
      <c r="L2325">
        <v>0</v>
      </c>
      <c r="M2325">
        <v>0</v>
      </c>
      <c r="N2325">
        <v>0</v>
      </c>
    </row>
    <row r="2326" spans="1:14" x14ac:dyDescent="0.2">
      <c r="A2326" t="s">
        <v>7204</v>
      </c>
      <c r="B2326" t="s">
        <v>86</v>
      </c>
      <c r="C2326" t="s">
        <v>134</v>
      </c>
      <c r="D2326" t="s">
        <v>4877</v>
      </c>
      <c r="E2326">
        <v>99</v>
      </c>
      <c r="F2326">
        <v>14</v>
      </c>
      <c r="G2326">
        <v>85</v>
      </c>
      <c r="H2326">
        <v>0</v>
      </c>
      <c r="I2326">
        <v>0</v>
      </c>
      <c r="J2326">
        <v>0</v>
      </c>
      <c r="K2326">
        <v>0</v>
      </c>
      <c r="L2326">
        <v>0</v>
      </c>
      <c r="M2326">
        <v>0</v>
      </c>
      <c r="N2326">
        <v>0</v>
      </c>
    </row>
    <row r="2327" spans="1:14" x14ac:dyDescent="0.2">
      <c r="A2327" t="s">
        <v>7205</v>
      </c>
      <c r="B2327" t="s">
        <v>86</v>
      </c>
      <c r="C2327" t="s">
        <v>134</v>
      </c>
      <c r="D2327" t="s">
        <v>4879</v>
      </c>
      <c r="E2327">
        <v>71</v>
      </c>
      <c r="F2327">
        <v>8</v>
      </c>
      <c r="G2327">
        <v>63</v>
      </c>
      <c r="H2327">
        <v>0</v>
      </c>
      <c r="I2327">
        <v>0</v>
      </c>
      <c r="J2327">
        <v>28</v>
      </c>
      <c r="K2327">
        <v>0</v>
      </c>
      <c r="L2327">
        <v>0</v>
      </c>
      <c r="M2327">
        <v>0</v>
      </c>
      <c r="N2327">
        <v>0</v>
      </c>
    </row>
    <row r="2328" spans="1:14" x14ac:dyDescent="0.2">
      <c r="A2328" t="s">
        <v>7206</v>
      </c>
      <c r="B2328" t="s">
        <v>86</v>
      </c>
      <c r="C2328" t="s">
        <v>134</v>
      </c>
      <c r="D2328" t="s">
        <v>4881</v>
      </c>
      <c r="E2328">
        <v>99</v>
      </c>
      <c r="F2328">
        <v>14</v>
      </c>
      <c r="G2328">
        <v>85</v>
      </c>
      <c r="H2328">
        <v>0</v>
      </c>
      <c r="I2328">
        <v>0</v>
      </c>
      <c r="J2328">
        <v>0</v>
      </c>
      <c r="K2328">
        <v>0</v>
      </c>
      <c r="L2328">
        <v>0</v>
      </c>
      <c r="M2328">
        <v>0</v>
      </c>
      <c r="N2328">
        <v>0</v>
      </c>
    </row>
    <row r="2329" spans="1:14" x14ac:dyDescent="0.2">
      <c r="A2329" t="s">
        <v>7207</v>
      </c>
      <c r="B2329" t="s">
        <v>86</v>
      </c>
      <c r="C2329" t="s">
        <v>134</v>
      </c>
      <c r="D2329" t="s">
        <v>4883</v>
      </c>
      <c r="E2329">
        <v>26</v>
      </c>
      <c r="F2329">
        <v>6</v>
      </c>
      <c r="G2329">
        <v>20</v>
      </c>
      <c r="H2329">
        <v>0</v>
      </c>
      <c r="I2329">
        <v>0</v>
      </c>
      <c r="J2329">
        <v>73</v>
      </c>
      <c r="K2329">
        <v>0</v>
      </c>
      <c r="L2329">
        <v>0</v>
      </c>
      <c r="M2329">
        <v>0</v>
      </c>
      <c r="N2329">
        <v>0</v>
      </c>
    </row>
    <row r="2330" spans="1:14" x14ac:dyDescent="0.2">
      <c r="A2330" t="s">
        <v>7208</v>
      </c>
      <c r="B2330" t="s">
        <v>86</v>
      </c>
      <c r="C2330" t="s">
        <v>134</v>
      </c>
      <c r="D2330" t="s">
        <v>4885</v>
      </c>
      <c r="E2330">
        <v>73</v>
      </c>
      <c r="F2330">
        <v>9</v>
      </c>
      <c r="G2330">
        <v>64</v>
      </c>
      <c r="H2330">
        <v>0</v>
      </c>
      <c r="I2330">
        <v>0</v>
      </c>
      <c r="J2330">
        <v>26</v>
      </c>
      <c r="K2330">
        <v>0</v>
      </c>
      <c r="L2330">
        <v>0</v>
      </c>
      <c r="M2330">
        <v>0</v>
      </c>
      <c r="N2330">
        <v>0</v>
      </c>
    </row>
    <row r="2331" spans="1:14" x14ac:dyDescent="0.2">
      <c r="A2331" t="s">
        <v>7209</v>
      </c>
      <c r="B2331" t="s">
        <v>86</v>
      </c>
      <c r="C2331" t="s">
        <v>134</v>
      </c>
      <c r="D2331" t="s">
        <v>4887</v>
      </c>
      <c r="E2331">
        <v>26</v>
      </c>
      <c r="F2331">
        <v>6</v>
      </c>
      <c r="G2331">
        <v>20</v>
      </c>
      <c r="H2331">
        <v>0</v>
      </c>
      <c r="I2331">
        <v>0</v>
      </c>
      <c r="J2331">
        <v>73</v>
      </c>
      <c r="K2331">
        <v>0</v>
      </c>
      <c r="L2331">
        <v>0</v>
      </c>
      <c r="M2331">
        <v>0</v>
      </c>
      <c r="N2331">
        <v>0</v>
      </c>
    </row>
    <row r="2332" spans="1:14" x14ac:dyDescent="0.2">
      <c r="A2332" t="s">
        <v>7210</v>
      </c>
      <c r="B2332" t="s">
        <v>86</v>
      </c>
      <c r="C2332" t="s">
        <v>134</v>
      </c>
      <c r="D2332" t="s">
        <v>4889</v>
      </c>
      <c r="E2332">
        <v>71</v>
      </c>
      <c r="F2332">
        <v>8</v>
      </c>
      <c r="G2332">
        <v>63</v>
      </c>
      <c r="H2332">
        <v>0</v>
      </c>
      <c r="I2332">
        <v>0</v>
      </c>
      <c r="J2332">
        <v>28</v>
      </c>
      <c r="K2332">
        <v>0</v>
      </c>
      <c r="L2332">
        <v>0</v>
      </c>
      <c r="M2332">
        <v>0</v>
      </c>
      <c r="N2332">
        <v>0</v>
      </c>
    </row>
    <row r="2333" spans="1:14" x14ac:dyDescent="0.2">
      <c r="A2333" t="s">
        <v>7211</v>
      </c>
      <c r="B2333" t="s">
        <v>86</v>
      </c>
      <c r="C2333" t="s">
        <v>134</v>
      </c>
      <c r="D2333" t="s">
        <v>4871</v>
      </c>
      <c r="E2333">
        <v>0</v>
      </c>
      <c r="F2333">
        <v>0</v>
      </c>
      <c r="G2333">
        <v>0</v>
      </c>
      <c r="H2333">
        <v>0</v>
      </c>
      <c r="I2333">
        <v>0</v>
      </c>
      <c r="J2333">
        <v>0</v>
      </c>
      <c r="K2333">
        <v>99</v>
      </c>
      <c r="L2333">
        <v>99</v>
      </c>
      <c r="M2333">
        <v>0</v>
      </c>
      <c r="N2333">
        <v>0</v>
      </c>
    </row>
    <row r="2334" spans="1:14" x14ac:dyDescent="0.2">
      <c r="A2334" t="s">
        <v>7212</v>
      </c>
      <c r="B2334" t="s">
        <v>86</v>
      </c>
      <c r="C2334" t="s">
        <v>134</v>
      </c>
      <c r="D2334" t="s">
        <v>4873</v>
      </c>
      <c r="E2334">
        <v>0</v>
      </c>
      <c r="F2334">
        <v>0</v>
      </c>
      <c r="G2334">
        <v>0</v>
      </c>
      <c r="H2334">
        <v>0</v>
      </c>
      <c r="I2334">
        <v>0</v>
      </c>
      <c r="J2334">
        <v>0</v>
      </c>
      <c r="K2334">
        <v>91</v>
      </c>
      <c r="L2334">
        <v>91</v>
      </c>
      <c r="M2334">
        <v>0</v>
      </c>
      <c r="N2334">
        <v>0</v>
      </c>
    </row>
    <row r="2335" spans="1:14" x14ac:dyDescent="0.2">
      <c r="A2335" t="s">
        <v>7213</v>
      </c>
      <c r="B2335" t="s">
        <v>86</v>
      </c>
      <c r="C2335" t="s">
        <v>135</v>
      </c>
      <c r="D2335" t="s">
        <v>4875</v>
      </c>
      <c r="E2335">
        <v>22</v>
      </c>
      <c r="F2335">
        <v>4</v>
      </c>
      <c r="G2335">
        <v>18</v>
      </c>
      <c r="H2335">
        <v>0</v>
      </c>
      <c r="I2335">
        <v>0</v>
      </c>
      <c r="J2335">
        <v>25</v>
      </c>
      <c r="K2335">
        <v>0</v>
      </c>
      <c r="L2335">
        <v>0</v>
      </c>
      <c r="M2335">
        <v>0</v>
      </c>
      <c r="N2335">
        <v>0</v>
      </c>
    </row>
    <row r="2336" spans="1:14" x14ac:dyDescent="0.2">
      <c r="A2336" t="s">
        <v>7214</v>
      </c>
      <c r="B2336" t="s">
        <v>86</v>
      </c>
      <c r="C2336" t="s">
        <v>135</v>
      </c>
      <c r="D2336" t="s">
        <v>4877</v>
      </c>
      <c r="E2336">
        <v>47</v>
      </c>
      <c r="F2336">
        <v>3</v>
      </c>
      <c r="G2336">
        <v>44</v>
      </c>
      <c r="H2336">
        <v>0</v>
      </c>
      <c r="I2336">
        <v>0</v>
      </c>
      <c r="J2336">
        <v>0</v>
      </c>
      <c r="K2336">
        <v>0</v>
      </c>
      <c r="L2336">
        <v>0</v>
      </c>
      <c r="M2336">
        <v>0</v>
      </c>
      <c r="N2336">
        <v>0</v>
      </c>
    </row>
    <row r="2337" spans="1:14" x14ac:dyDescent="0.2">
      <c r="A2337" t="s">
        <v>7215</v>
      </c>
      <c r="B2337" t="s">
        <v>86</v>
      </c>
      <c r="C2337" t="s">
        <v>135</v>
      </c>
      <c r="D2337" t="s">
        <v>4879</v>
      </c>
      <c r="E2337">
        <v>23</v>
      </c>
      <c r="F2337">
        <v>0</v>
      </c>
      <c r="G2337">
        <v>23</v>
      </c>
      <c r="H2337">
        <v>0</v>
      </c>
      <c r="I2337">
        <v>0</v>
      </c>
      <c r="J2337">
        <v>24</v>
      </c>
      <c r="K2337">
        <v>0</v>
      </c>
      <c r="L2337">
        <v>0</v>
      </c>
      <c r="M2337">
        <v>0</v>
      </c>
      <c r="N2337">
        <v>0</v>
      </c>
    </row>
    <row r="2338" spans="1:14" x14ac:dyDescent="0.2">
      <c r="A2338" t="s">
        <v>7216</v>
      </c>
      <c r="B2338" t="s">
        <v>86</v>
      </c>
      <c r="C2338" t="s">
        <v>135</v>
      </c>
      <c r="D2338" t="s">
        <v>4881</v>
      </c>
      <c r="E2338">
        <v>47</v>
      </c>
      <c r="F2338">
        <v>3</v>
      </c>
      <c r="G2338">
        <v>44</v>
      </c>
      <c r="H2338">
        <v>0</v>
      </c>
      <c r="I2338">
        <v>0</v>
      </c>
      <c r="J2338">
        <v>0</v>
      </c>
      <c r="K2338">
        <v>0</v>
      </c>
      <c r="L2338">
        <v>0</v>
      </c>
      <c r="M2338">
        <v>0</v>
      </c>
      <c r="N2338">
        <v>0</v>
      </c>
    </row>
    <row r="2339" spans="1:14" x14ac:dyDescent="0.2">
      <c r="A2339" t="s">
        <v>7217</v>
      </c>
      <c r="B2339" t="s">
        <v>86</v>
      </c>
      <c r="C2339" t="s">
        <v>135</v>
      </c>
      <c r="D2339" t="s">
        <v>4883</v>
      </c>
      <c r="E2339">
        <v>22</v>
      </c>
      <c r="F2339">
        <v>4</v>
      </c>
      <c r="G2339">
        <v>18</v>
      </c>
      <c r="H2339">
        <v>0</v>
      </c>
      <c r="I2339">
        <v>0</v>
      </c>
      <c r="J2339">
        <v>25</v>
      </c>
      <c r="K2339">
        <v>0</v>
      </c>
      <c r="L2339">
        <v>0</v>
      </c>
      <c r="M2339">
        <v>0</v>
      </c>
      <c r="N2339">
        <v>0</v>
      </c>
    </row>
    <row r="2340" spans="1:14" x14ac:dyDescent="0.2">
      <c r="A2340" t="s">
        <v>7218</v>
      </c>
      <c r="B2340" t="s">
        <v>86</v>
      </c>
      <c r="C2340" t="s">
        <v>135</v>
      </c>
      <c r="D2340" t="s">
        <v>4885</v>
      </c>
      <c r="E2340">
        <v>25</v>
      </c>
      <c r="F2340">
        <v>0</v>
      </c>
      <c r="G2340">
        <v>25</v>
      </c>
      <c r="H2340">
        <v>0</v>
      </c>
      <c r="I2340">
        <v>0</v>
      </c>
      <c r="J2340">
        <v>22</v>
      </c>
      <c r="K2340">
        <v>0</v>
      </c>
      <c r="L2340">
        <v>0</v>
      </c>
      <c r="M2340">
        <v>0</v>
      </c>
      <c r="N2340">
        <v>0</v>
      </c>
    </row>
    <row r="2341" spans="1:14" x14ac:dyDescent="0.2">
      <c r="A2341" t="s">
        <v>7219</v>
      </c>
      <c r="B2341" t="s">
        <v>86</v>
      </c>
      <c r="C2341" t="s">
        <v>135</v>
      </c>
      <c r="D2341" t="s">
        <v>4887</v>
      </c>
      <c r="E2341">
        <v>22</v>
      </c>
      <c r="F2341">
        <v>3</v>
      </c>
      <c r="G2341">
        <v>19</v>
      </c>
      <c r="H2341">
        <v>0</v>
      </c>
      <c r="I2341">
        <v>0</v>
      </c>
      <c r="J2341">
        <v>25</v>
      </c>
      <c r="K2341">
        <v>0</v>
      </c>
      <c r="L2341">
        <v>0</v>
      </c>
      <c r="M2341">
        <v>0</v>
      </c>
      <c r="N2341">
        <v>0</v>
      </c>
    </row>
    <row r="2342" spans="1:14" x14ac:dyDescent="0.2">
      <c r="A2342" t="s">
        <v>7220</v>
      </c>
      <c r="B2342" t="s">
        <v>86</v>
      </c>
      <c r="C2342" t="s">
        <v>135</v>
      </c>
      <c r="D2342" t="s">
        <v>4889</v>
      </c>
      <c r="E2342">
        <v>24</v>
      </c>
      <c r="F2342">
        <v>0</v>
      </c>
      <c r="G2342">
        <v>24</v>
      </c>
      <c r="H2342">
        <v>0</v>
      </c>
      <c r="I2342">
        <v>0</v>
      </c>
      <c r="J2342">
        <v>23</v>
      </c>
      <c r="K2342">
        <v>0</v>
      </c>
      <c r="L2342">
        <v>0</v>
      </c>
      <c r="M2342">
        <v>0</v>
      </c>
      <c r="N2342">
        <v>0</v>
      </c>
    </row>
    <row r="2343" spans="1:14" x14ac:dyDescent="0.2">
      <c r="A2343" t="s">
        <v>7221</v>
      </c>
      <c r="B2343" t="s">
        <v>86</v>
      </c>
      <c r="C2343" t="s">
        <v>135</v>
      </c>
      <c r="D2343" t="s">
        <v>4871</v>
      </c>
      <c r="E2343">
        <v>0</v>
      </c>
      <c r="F2343">
        <v>0</v>
      </c>
      <c r="G2343">
        <v>0</v>
      </c>
      <c r="H2343">
        <v>0</v>
      </c>
      <c r="I2343">
        <v>0</v>
      </c>
      <c r="J2343">
        <v>0</v>
      </c>
      <c r="K2343">
        <v>47</v>
      </c>
      <c r="L2343">
        <v>47</v>
      </c>
      <c r="M2343">
        <v>0</v>
      </c>
      <c r="N2343">
        <v>0</v>
      </c>
    </row>
    <row r="2344" spans="1:14" x14ac:dyDescent="0.2">
      <c r="A2344" t="s">
        <v>7222</v>
      </c>
      <c r="B2344" t="s">
        <v>86</v>
      </c>
      <c r="C2344" t="s">
        <v>135</v>
      </c>
      <c r="D2344" t="s">
        <v>4873</v>
      </c>
      <c r="E2344">
        <v>0</v>
      </c>
      <c r="F2344">
        <v>0</v>
      </c>
      <c r="G2344">
        <v>0</v>
      </c>
      <c r="H2344">
        <v>0</v>
      </c>
      <c r="I2344">
        <v>0</v>
      </c>
      <c r="J2344">
        <v>0</v>
      </c>
      <c r="K2344">
        <v>42</v>
      </c>
      <c r="L2344">
        <v>42</v>
      </c>
      <c r="M2344">
        <v>0</v>
      </c>
      <c r="N2344">
        <v>0</v>
      </c>
    </row>
    <row r="2345" spans="1:14" x14ac:dyDescent="0.2">
      <c r="A2345" t="s">
        <v>7223</v>
      </c>
      <c r="B2345" t="s">
        <v>86</v>
      </c>
      <c r="C2345" t="s">
        <v>136</v>
      </c>
      <c r="D2345" t="s">
        <v>4875</v>
      </c>
      <c r="E2345">
        <v>20</v>
      </c>
      <c r="F2345">
        <v>0</v>
      </c>
      <c r="G2345">
        <v>20</v>
      </c>
      <c r="H2345">
        <v>0</v>
      </c>
      <c r="I2345">
        <v>0</v>
      </c>
      <c r="J2345">
        <v>75</v>
      </c>
      <c r="K2345">
        <v>0</v>
      </c>
      <c r="L2345">
        <v>0</v>
      </c>
      <c r="M2345">
        <v>0</v>
      </c>
      <c r="N2345">
        <v>0</v>
      </c>
    </row>
    <row r="2346" spans="1:14" x14ac:dyDescent="0.2">
      <c r="A2346" t="s">
        <v>7224</v>
      </c>
      <c r="B2346" t="s">
        <v>86</v>
      </c>
      <c r="C2346" t="s">
        <v>136</v>
      </c>
      <c r="D2346" t="s">
        <v>4877</v>
      </c>
      <c r="E2346">
        <v>95</v>
      </c>
      <c r="F2346">
        <v>3</v>
      </c>
      <c r="G2346">
        <v>90</v>
      </c>
      <c r="H2346">
        <v>2</v>
      </c>
      <c r="I2346">
        <v>0</v>
      </c>
      <c r="J2346">
        <v>0</v>
      </c>
      <c r="K2346">
        <v>0</v>
      </c>
      <c r="L2346">
        <v>0</v>
      </c>
      <c r="M2346">
        <v>0</v>
      </c>
      <c r="N2346">
        <v>0</v>
      </c>
    </row>
    <row r="2347" spans="1:14" x14ac:dyDescent="0.2">
      <c r="A2347" t="s">
        <v>7225</v>
      </c>
      <c r="B2347" t="s">
        <v>86</v>
      </c>
      <c r="C2347" t="s">
        <v>136</v>
      </c>
      <c r="D2347" t="s">
        <v>4879</v>
      </c>
      <c r="E2347">
        <v>73</v>
      </c>
      <c r="F2347">
        <v>3</v>
      </c>
      <c r="G2347">
        <v>70</v>
      </c>
      <c r="H2347">
        <v>0</v>
      </c>
      <c r="I2347">
        <v>0</v>
      </c>
      <c r="J2347">
        <v>22</v>
      </c>
      <c r="K2347">
        <v>0</v>
      </c>
      <c r="L2347">
        <v>0</v>
      </c>
      <c r="M2347">
        <v>0</v>
      </c>
      <c r="N2347">
        <v>0</v>
      </c>
    </row>
    <row r="2348" spans="1:14" x14ac:dyDescent="0.2">
      <c r="A2348" t="s">
        <v>7226</v>
      </c>
      <c r="B2348" t="s">
        <v>86</v>
      </c>
      <c r="C2348" t="s">
        <v>136</v>
      </c>
      <c r="D2348" t="s">
        <v>4881</v>
      </c>
      <c r="E2348">
        <v>95</v>
      </c>
      <c r="F2348">
        <v>3</v>
      </c>
      <c r="G2348">
        <v>90</v>
      </c>
      <c r="H2348">
        <v>2</v>
      </c>
      <c r="I2348">
        <v>0</v>
      </c>
      <c r="J2348">
        <v>0</v>
      </c>
      <c r="K2348">
        <v>0</v>
      </c>
      <c r="L2348">
        <v>0</v>
      </c>
      <c r="M2348">
        <v>0</v>
      </c>
      <c r="N2348">
        <v>0</v>
      </c>
    </row>
    <row r="2349" spans="1:14" x14ac:dyDescent="0.2">
      <c r="A2349" t="s">
        <v>7227</v>
      </c>
      <c r="B2349" t="s">
        <v>86</v>
      </c>
      <c r="C2349" t="s">
        <v>136</v>
      </c>
      <c r="D2349" t="s">
        <v>4883</v>
      </c>
      <c r="E2349">
        <v>20</v>
      </c>
      <c r="F2349">
        <v>0</v>
      </c>
      <c r="G2349">
        <v>20</v>
      </c>
      <c r="H2349">
        <v>0</v>
      </c>
      <c r="I2349">
        <v>0</v>
      </c>
      <c r="J2349">
        <v>75</v>
      </c>
      <c r="K2349">
        <v>0</v>
      </c>
      <c r="L2349">
        <v>0</v>
      </c>
      <c r="M2349">
        <v>0</v>
      </c>
      <c r="N2349">
        <v>0</v>
      </c>
    </row>
    <row r="2350" spans="1:14" x14ac:dyDescent="0.2">
      <c r="A2350" t="s">
        <v>7228</v>
      </c>
      <c r="B2350" t="s">
        <v>86</v>
      </c>
      <c r="C2350" t="s">
        <v>136</v>
      </c>
      <c r="D2350" t="s">
        <v>4885</v>
      </c>
      <c r="E2350">
        <v>75</v>
      </c>
      <c r="F2350">
        <v>4</v>
      </c>
      <c r="G2350">
        <v>70</v>
      </c>
      <c r="H2350">
        <v>1</v>
      </c>
      <c r="I2350">
        <v>0</v>
      </c>
      <c r="J2350">
        <v>20</v>
      </c>
      <c r="K2350">
        <v>0</v>
      </c>
      <c r="L2350">
        <v>0</v>
      </c>
      <c r="M2350">
        <v>0</v>
      </c>
      <c r="N2350">
        <v>0</v>
      </c>
    </row>
    <row r="2351" spans="1:14" x14ac:dyDescent="0.2">
      <c r="A2351" t="s">
        <v>7229</v>
      </c>
      <c r="B2351" t="s">
        <v>86</v>
      </c>
      <c r="C2351" t="s">
        <v>136</v>
      </c>
      <c r="D2351" t="s">
        <v>4887</v>
      </c>
      <c r="E2351">
        <v>20</v>
      </c>
      <c r="F2351">
        <v>0</v>
      </c>
      <c r="G2351">
        <v>19</v>
      </c>
      <c r="H2351">
        <v>1</v>
      </c>
      <c r="I2351">
        <v>0</v>
      </c>
      <c r="J2351">
        <v>75</v>
      </c>
      <c r="K2351">
        <v>0</v>
      </c>
      <c r="L2351">
        <v>0</v>
      </c>
      <c r="M2351">
        <v>0</v>
      </c>
      <c r="N2351">
        <v>0</v>
      </c>
    </row>
    <row r="2352" spans="1:14" x14ac:dyDescent="0.2">
      <c r="A2352" t="s">
        <v>7230</v>
      </c>
      <c r="B2352" t="s">
        <v>86</v>
      </c>
      <c r="C2352" t="s">
        <v>136</v>
      </c>
      <c r="D2352" t="s">
        <v>4889</v>
      </c>
      <c r="E2352">
        <v>74</v>
      </c>
      <c r="F2352">
        <v>3</v>
      </c>
      <c r="G2352">
        <v>70</v>
      </c>
      <c r="H2352">
        <v>1</v>
      </c>
      <c r="I2352">
        <v>0</v>
      </c>
      <c r="J2352">
        <v>21</v>
      </c>
      <c r="K2352">
        <v>0</v>
      </c>
      <c r="L2352">
        <v>0</v>
      </c>
      <c r="M2352">
        <v>0</v>
      </c>
      <c r="N2352">
        <v>0</v>
      </c>
    </row>
    <row r="2353" spans="1:14" x14ac:dyDescent="0.2">
      <c r="A2353" t="s">
        <v>7231</v>
      </c>
      <c r="B2353" t="s">
        <v>86</v>
      </c>
      <c r="C2353" t="s">
        <v>136</v>
      </c>
      <c r="D2353" t="s">
        <v>4871</v>
      </c>
      <c r="E2353">
        <v>0</v>
      </c>
      <c r="F2353">
        <v>0</v>
      </c>
      <c r="G2353">
        <v>0</v>
      </c>
      <c r="H2353">
        <v>0</v>
      </c>
      <c r="I2353">
        <v>0</v>
      </c>
      <c r="J2353">
        <v>0</v>
      </c>
      <c r="K2353">
        <v>95</v>
      </c>
      <c r="L2353">
        <v>94</v>
      </c>
      <c r="M2353">
        <v>1</v>
      </c>
      <c r="N2353">
        <v>0</v>
      </c>
    </row>
    <row r="2354" spans="1:14" x14ac:dyDescent="0.2">
      <c r="A2354" t="s">
        <v>7232</v>
      </c>
      <c r="B2354" t="s">
        <v>86</v>
      </c>
      <c r="C2354" t="s">
        <v>136</v>
      </c>
      <c r="D2354" t="s">
        <v>4873</v>
      </c>
      <c r="E2354">
        <v>0</v>
      </c>
      <c r="F2354">
        <v>0</v>
      </c>
      <c r="G2354">
        <v>0</v>
      </c>
      <c r="H2354">
        <v>0</v>
      </c>
      <c r="I2354">
        <v>0</v>
      </c>
      <c r="J2354">
        <v>0</v>
      </c>
      <c r="K2354">
        <v>87</v>
      </c>
      <c r="L2354">
        <v>86</v>
      </c>
      <c r="M2354">
        <v>1</v>
      </c>
      <c r="N2354">
        <v>0</v>
      </c>
    </row>
    <row r="2355" spans="1:14" x14ac:dyDescent="0.2">
      <c r="A2355" t="s">
        <v>7233</v>
      </c>
      <c r="B2355" t="s">
        <v>86</v>
      </c>
      <c r="C2355" t="s">
        <v>137</v>
      </c>
      <c r="D2355" t="s">
        <v>4875</v>
      </c>
      <c r="E2355">
        <v>86</v>
      </c>
      <c r="F2355">
        <v>5</v>
      </c>
      <c r="G2355">
        <v>80</v>
      </c>
      <c r="H2355">
        <v>0</v>
      </c>
      <c r="I2355">
        <v>1</v>
      </c>
      <c r="J2355">
        <v>195</v>
      </c>
      <c r="K2355">
        <v>0</v>
      </c>
      <c r="L2355">
        <v>0</v>
      </c>
      <c r="M2355">
        <v>0</v>
      </c>
      <c r="N2355">
        <v>0</v>
      </c>
    </row>
    <row r="2356" spans="1:14" x14ac:dyDescent="0.2">
      <c r="A2356" t="s">
        <v>7234</v>
      </c>
      <c r="B2356" t="s">
        <v>86</v>
      </c>
      <c r="C2356" t="s">
        <v>137</v>
      </c>
      <c r="D2356" t="s">
        <v>4877</v>
      </c>
      <c r="E2356">
        <v>281</v>
      </c>
      <c r="F2356">
        <v>17</v>
      </c>
      <c r="G2356">
        <v>259</v>
      </c>
      <c r="H2356">
        <v>3</v>
      </c>
      <c r="I2356">
        <v>2</v>
      </c>
      <c r="J2356">
        <v>0</v>
      </c>
      <c r="K2356">
        <v>0</v>
      </c>
      <c r="L2356">
        <v>0</v>
      </c>
      <c r="M2356">
        <v>0</v>
      </c>
      <c r="N2356">
        <v>0</v>
      </c>
    </row>
    <row r="2357" spans="1:14" x14ac:dyDescent="0.2">
      <c r="A2357" t="s">
        <v>7235</v>
      </c>
      <c r="B2357" t="s">
        <v>86</v>
      </c>
      <c r="C2357" t="s">
        <v>137</v>
      </c>
      <c r="D2357" t="s">
        <v>4879</v>
      </c>
      <c r="E2357">
        <v>184</v>
      </c>
      <c r="F2357">
        <v>11</v>
      </c>
      <c r="G2357">
        <v>173</v>
      </c>
      <c r="H2357">
        <v>0</v>
      </c>
      <c r="I2357">
        <v>0</v>
      </c>
      <c r="J2357">
        <v>97</v>
      </c>
      <c r="K2357">
        <v>0</v>
      </c>
      <c r="L2357">
        <v>0</v>
      </c>
      <c r="M2357">
        <v>0</v>
      </c>
      <c r="N2357">
        <v>0</v>
      </c>
    </row>
    <row r="2358" spans="1:14" x14ac:dyDescent="0.2">
      <c r="A2358" t="s">
        <v>7236</v>
      </c>
      <c r="B2358" t="s">
        <v>86</v>
      </c>
      <c r="C2358" t="s">
        <v>137</v>
      </c>
      <c r="D2358" t="s">
        <v>4881</v>
      </c>
      <c r="E2358">
        <v>281</v>
      </c>
      <c r="F2358">
        <v>17</v>
      </c>
      <c r="G2358">
        <v>259</v>
      </c>
      <c r="H2358">
        <v>3</v>
      </c>
      <c r="I2358">
        <v>2</v>
      </c>
      <c r="J2358">
        <v>0</v>
      </c>
      <c r="K2358">
        <v>0</v>
      </c>
      <c r="L2358">
        <v>0</v>
      </c>
      <c r="M2358">
        <v>0</v>
      </c>
      <c r="N2358">
        <v>0</v>
      </c>
    </row>
    <row r="2359" spans="1:14" x14ac:dyDescent="0.2">
      <c r="A2359" t="s">
        <v>7237</v>
      </c>
      <c r="B2359" t="s">
        <v>86</v>
      </c>
      <c r="C2359" t="s">
        <v>137</v>
      </c>
      <c r="D2359" t="s">
        <v>4883</v>
      </c>
      <c r="E2359">
        <v>86</v>
      </c>
      <c r="F2359">
        <v>4</v>
      </c>
      <c r="G2359">
        <v>78</v>
      </c>
      <c r="H2359">
        <v>2</v>
      </c>
      <c r="I2359">
        <v>2</v>
      </c>
      <c r="J2359">
        <v>195</v>
      </c>
      <c r="K2359">
        <v>0</v>
      </c>
      <c r="L2359">
        <v>0</v>
      </c>
      <c r="M2359">
        <v>0</v>
      </c>
      <c r="N2359">
        <v>0</v>
      </c>
    </row>
    <row r="2360" spans="1:14" x14ac:dyDescent="0.2">
      <c r="A2360" t="s">
        <v>7238</v>
      </c>
      <c r="B2360" t="s">
        <v>86</v>
      </c>
      <c r="C2360" t="s">
        <v>137</v>
      </c>
      <c r="D2360" t="s">
        <v>4885</v>
      </c>
      <c r="E2360">
        <v>195</v>
      </c>
      <c r="F2360">
        <v>14</v>
      </c>
      <c r="G2360">
        <v>180</v>
      </c>
      <c r="H2360">
        <v>1</v>
      </c>
      <c r="I2360">
        <v>0</v>
      </c>
      <c r="J2360">
        <v>86</v>
      </c>
      <c r="K2360">
        <v>0</v>
      </c>
      <c r="L2360">
        <v>0</v>
      </c>
      <c r="M2360">
        <v>0</v>
      </c>
      <c r="N2360">
        <v>0</v>
      </c>
    </row>
    <row r="2361" spans="1:14" x14ac:dyDescent="0.2">
      <c r="A2361" t="s">
        <v>7239</v>
      </c>
      <c r="B2361" t="s">
        <v>86</v>
      </c>
      <c r="C2361" t="s">
        <v>137</v>
      </c>
      <c r="D2361" t="s">
        <v>4887</v>
      </c>
      <c r="E2361">
        <v>86</v>
      </c>
      <c r="F2361">
        <v>4</v>
      </c>
      <c r="G2361">
        <v>80</v>
      </c>
      <c r="H2361">
        <v>1</v>
      </c>
      <c r="I2361">
        <v>1</v>
      </c>
      <c r="J2361">
        <v>195</v>
      </c>
      <c r="K2361">
        <v>0</v>
      </c>
      <c r="L2361">
        <v>0</v>
      </c>
      <c r="M2361">
        <v>0</v>
      </c>
      <c r="N2361">
        <v>0</v>
      </c>
    </row>
    <row r="2362" spans="1:14" x14ac:dyDescent="0.2">
      <c r="A2362" t="s">
        <v>7240</v>
      </c>
      <c r="B2362" t="s">
        <v>86</v>
      </c>
      <c r="C2362" t="s">
        <v>137</v>
      </c>
      <c r="D2362" t="s">
        <v>4889</v>
      </c>
      <c r="E2362">
        <v>186</v>
      </c>
      <c r="F2362">
        <v>11</v>
      </c>
      <c r="G2362">
        <v>175</v>
      </c>
      <c r="H2362">
        <v>0</v>
      </c>
      <c r="I2362">
        <v>0</v>
      </c>
      <c r="J2362">
        <v>95</v>
      </c>
      <c r="K2362">
        <v>0</v>
      </c>
      <c r="L2362">
        <v>0</v>
      </c>
      <c r="M2362">
        <v>0</v>
      </c>
      <c r="N2362">
        <v>0</v>
      </c>
    </row>
    <row r="2363" spans="1:14" x14ac:dyDescent="0.2">
      <c r="A2363" t="s">
        <v>7241</v>
      </c>
      <c r="B2363" t="s">
        <v>86</v>
      </c>
      <c r="C2363" t="s">
        <v>137</v>
      </c>
      <c r="D2363" t="s">
        <v>4871</v>
      </c>
      <c r="E2363">
        <v>0</v>
      </c>
      <c r="F2363">
        <v>0</v>
      </c>
      <c r="G2363">
        <v>0</v>
      </c>
      <c r="H2363">
        <v>0</v>
      </c>
      <c r="I2363">
        <v>0</v>
      </c>
      <c r="J2363">
        <v>0</v>
      </c>
      <c r="K2363">
        <v>281</v>
      </c>
      <c r="L2363">
        <v>280</v>
      </c>
      <c r="M2363">
        <v>0</v>
      </c>
      <c r="N2363">
        <v>1</v>
      </c>
    </row>
    <row r="2364" spans="1:14" x14ac:dyDescent="0.2">
      <c r="A2364" t="s">
        <v>7242</v>
      </c>
      <c r="B2364" t="s">
        <v>86</v>
      </c>
      <c r="C2364" t="s">
        <v>137</v>
      </c>
      <c r="D2364" t="s">
        <v>4873</v>
      </c>
      <c r="E2364">
        <v>0</v>
      </c>
      <c r="F2364">
        <v>0</v>
      </c>
      <c r="G2364">
        <v>0</v>
      </c>
      <c r="H2364">
        <v>0</v>
      </c>
      <c r="I2364">
        <v>0</v>
      </c>
      <c r="J2364">
        <v>0</v>
      </c>
      <c r="K2364">
        <v>272</v>
      </c>
      <c r="L2364">
        <v>271</v>
      </c>
      <c r="M2364">
        <v>0</v>
      </c>
      <c r="N2364">
        <v>1</v>
      </c>
    </row>
    <row r="2365" spans="1:14" x14ac:dyDescent="0.2">
      <c r="A2365" t="s">
        <v>7243</v>
      </c>
      <c r="B2365" t="s">
        <v>86</v>
      </c>
      <c r="C2365" t="s">
        <v>138</v>
      </c>
      <c r="D2365" t="s">
        <v>4875</v>
      </c>
      <c r="E2365">
        <v>143</v>
      </c>
      <c r="F2365">
        <v>32</v>
      </c>
      <c r="G2365">
        <v>108</v>
      </c>
      <c r="H2365">
        <v>3</v>
      </c>
      <c r="I2365">
        <v>0</v>
      </c>
      <c r="J2365">
        <v>151</v>
      </c>
      <c r="K2365">
        <v>0</v>
      </c>
      <c r="L2365">
        <v>0</v>
      </c>
      <c r="M2365">
        <v>0</v>
      </c>
      <c r="N2365">
        <v>0</v>
      </c>
    </row>
    <row r="2366" spans="1:14" x14ac:dyDescent="0.2">
      <c r="A2366" t="s">
        <v>7244</v>
      </c>
      <c r="B2366" t="s">
        <v>86</v>
      </c>
      <c r="C2366" t="s">
        <v>138</v>
      </c>
      <c r="D2366" t="s">
        <v>4877</v>
      </c>
      <c r="E2366">
        <v>294</v>
      </c>
      <c r="F2366">
        <v>44</v>
      </c>
      <c r="G2366">
        <v>246</v>
      </c>
      <c r="H2366">
        <v>4</v>
      </c>
      <c r="I2366">
        <v>0</v>
      </c>
      <c r="J2366">
        <v>0</v>
      </c>
      <c r="K2366">
        <v>0</v>
      </c>
      <c r="L2366">
        <v>0</v>
      </c>
      <c r="M2366">
        <v>0</v>
      </c>
      <c r="N2366">
        <v>0</v>
      </c>
    </row>
    <row r="2367" spans="1:14" x14ac:dyDescent="0.2">
      <c r="A2367" t="s">
        <v>7245</v>
      </c>
      <c r="B2367" t="s">
        <v>86</v>
      </c>
      <c r="C2367" t="s">
        <v>138</v>
      </c>
      <c r="D2367" t="s">
        <v>4879</v>
      </c>
      <c r="E2367">
        <v>140</v>
      </c>
      <c r="F2367">
        <v>18</v>
      </c>
      <c r="G2367">
        <v>122</v>
      </c>
      <c r="H2367">
        <v>0</v>
      </c>
      <c r="I2367">
        <v>0</v>
      </c>
      <c r="J2367">
        <v>154</v>
      </c>
      <c r="K2367">
        <v>0</v>
      </c>
      <c r="L2367">
        <v>0</v>
      </c>
      <c r="M2367">
        <v>0</v>
      </c>
      <c r="N2367">
        <v>0</v>
      </c>
    </row>
    <row r="2368" spans="1:14" x14ac:dyDescent="0.2">
      <c r="A2368" t="s">
        <v>7246</v>
      </c>
      <c r="B2368" t="s">
        <v>86</v>
      </c>
      <c r="C2368" t="s">
        <v>138</v>
      </c>
      <c r="D2368" t="s">
        <v>4881</v>
      </c>
      <c r="E2368">
        <v>294</v>
      </c>
      <c r="F2368">
        <v>44</v>
      </c>
      <c r="G2368">
        <v>246</v>
      </c>
      <c r="H2368">
        <v>4</v>
      </c>
      <c r="I2368">
        <v>0</v>
      </c>
      <c r="J2368">
        <v>0</v>
      </c>
      <c r="K2368">
        <v>0</v>
      </c>
      <c r="L2368">
        <v>0</v>
      </c>
      <c r="M2368">
        <v>0</v>
      </c>
      <c r="N2368">
        <v>0</v>
      </c>
    </row>
    <row r="2369" spans="1:14" x14ac:dyDescent="0.2">
      <c r="A2369" t="s">
        <v>7247</v>
      </c>
      <c r="B2369" t="s">
        <v>86</v>
      </c>
      <c r="C2369" t="s">
        <v>138</v>
      </c>
      <c r="D2369" t="s">
        <v>4883</v>
      </c>
      <c r="E2369">
        <v>143</v>
      </c>
      <c r="F2369">
        <v>27</v>
      </c>
      <c r="G2369">
        <v>115</v>
      </c>
      <c r="H2369">
        <v>1</v>
      </c>
      <c r="I2369">
        <v>0</v>
      </c>
      <c r="J2369">
        <v>151</v>
      </c>
      <c r="K2369">
        <v>0</v>
      </c>
      <c r="L2369">
        <v>0</v>
      </c>
      <c r="M2369">
        <v>0</v>
      </c>
      <c r="N2369">
        <v>0</v>
      </c>
    </row>
    <row r="2370" spans="1:14" x14ac:dyDescent="0.2">
      <c r="A2370" t="s">
        <v>7248</v>
      </c>
      <c r="B2370" t="s">
        <v>86</v>
      </c>
      <c r="C2370" t="s">
        <v>138</v>
      </c>
      <c r="D2370" t="s">
        <v>4885</v>
      </c>
      <c r="E2370">
        <v>151</v>
      </c>
      <c r="F2370">
        <v>23</v>
      </c>
      <c r="G2370">
        <v>127</v>
      </c>
      <c r="H2370">
        <v>1</v>
      </c>
      <c r="I2370">
        <v>0</v>
      </c>
      <c r="J2370">
        <v>143</v>
      </c>
      <c r="K2370">
        <v>0</v>
      </c>
      <c r="L2370">
        <v>0</v>
      </c>
      <c r="M2370">
        <v>0</v>
      </c>
      <c r="N2370">
        <v>0</v>
      </c>
    </row>
    <row r="2371" spans="1:14" x14ac:dyDescent="0.2">
      <c r="A2371" t="s">
        <v>7249</v>
      </c>
      <c r="B2371" t="s">
        <v>86</v>
      </c>
      <c r="C2371" t="s">
        <v>138</v>
      </c>
      <c r="D2371" t="s">
        <v>4887</v>
      </c>
      <c r="E2371">
        <v>143</v>
      </c>
      <c r="F2371">
        <v>25</v>
      </c>
      <c r="G2371">
        <v>115</v>
      </c>
      <c r="H2371">
        <v>3</v>
      </c>
      <c r="I2371">
        <v>0</v>
      </c>
      <c r="J2371">
        <v>151</v>
      </c>
      <c r="K2371">
        <v>0</v>
      </c>
      <c r="L2371">
        <v>0</v>
      </c>
      <c r="M2371">
        <v>0</v>
      </c>
      <c r="N2371">
        <v>0</v>
      </c>
    </row>
    <row r="2372" spans="1:14" x14ac:dyDescent="0.2">
      <c r="A2372" t="s">
        <v>7250</v>
      </c>
      <c r="B2372" t="s">
        <v>86</v>
      </c>
      <c r="C2372" t="s">
        <v>138</v>
      </c>
      <c r="D2372" t="s">
        <v>4889</v>
      </c>
      <c r="E2372">
        <v>144</v>
      </c>
      <c r="F2372">
        <v>20</v>
      </c>
      <c r="G2372">
        <v>124</v>
      </c>
      <c r="H2372">
        <v>0</v>
      </c>
      <c r="I2372">
        <v>0</v>
      </c>
      <c r="J2372">
        <v>150</v>
      </c>
      <c r="K2372">
        <v>0</v>
      </c>
      <c r="L2372">
        <v>0</v>
      </c>
      <c r="M2372">
        <v>0</v>
      </c>
      <c r="N2372">
        <v>0</v>
      </c>
    </row>
    <row r="2373" spans="1:14" x14ac:dyDescent="0.2">
      <c r="A2373" t="s">
        <v>7251</v>
      </c>
      <c r="B2373" t="s">
        <v>86</v>
      </c>
      <c r="C2373" t="s">
        <v>138</v>
      </c>
      <c r="D2373" t="s">
        <v>4871</v>
      </c>
      <c r="E2373">
        <v>0</v>
      </c>
      <c r="F2373">
        <v>0</v>
      </c>
      <c r="G2373">
        <v>0</v>
      </c>
      <c r="H2373">
        <v>0</v>
      </c>
      <c r="I2373">
        <v>0</v>
      </c>
      <c r="J2373">
        <v>0</v>
      </c>
      <c r="K2373">
        <v>292</v>
      </c>
      <c r="L2373">
        <v>289</v>
      </c>
      <c r="M2373">
        <v>3</v>
      </c>
      <c r="N2373">
        <v>0</v>
      </c>
    </row>
    <row r="2374" spans="1:14" x14ac:dyDescent="0.2">
      <c r="A2374" t="s">
        <v>7252</v>
      </c>
      <c r="B2374" t="s">
        <v>86</v>
      </c>
      <c r="C2374" t="s">
        <v>138</v>
      </c>
      <c r="D2374" t="s">
        <v>4873</v>
      </c>
      <c r="E2374">
        <v>0</v>
      </c>
      <c r="F2374">
        <v>0</v>
      </c>
      <c r="G2374">
        <v>0</v>
      </c>
      <c r="H2374">
        <v>0</v>
      </c>
      <c r="I2374">
        <v>0</v>
      </c>
      <c r="J2374">
        <v>0</v>
      </c>
      <c r="K2374">
        <v>272</v>
      </c>
      <c r="L2374">
        <v>268</v>
      </c>
      <c r="M2374">
        <v>4</v>
      </c>
      <c r="N2374">
        <v>0</v>
      </c>
    </row>
    <row r="2375" spans="1:14" x14ac:dyDescent="0.2">
      <c r="A2375" t="s">
        <v>7253</v>
      </c>
      <c r="B2375" t="s">
        <v>86</v>
      </c>
      <c r="C2375" t="s">
        <v>139</v>
      </c>
      <c r="D2375" t="s">
        <v>4875</v>
      </c>
      <c r="E2375">
        <v>77</v>
      </c>
      <c r="F2375">
        <v>14</v>
      </c>
      <c r="G2375">
        <v>60</v>
      </c>
      <c r="H2375">
        <v>3</v>
      </c>
      <c r="I2375">
        <v>0</v>
      </c>
      <c r="J2375">
        <v>105</v>
      </c>
      <c r="K2375">
        <v>0</v>
      </c>
      <c r="L2375">
        <v>0</v>
      </c>
      <c r="M2375">
        <v>0</v>
      </c>
      <c r="N2375">
        <v>0</v>
      </c>
    </row>
    <row r="2376" spans="1:14" x14ac:dyDescent="0.2">
      <c r="A2376" t="s">
        <v>7254</v>
      </c>
      <c r="B2376" t="s">
        <v>86</v>
      </c>
      <c r="C2376" t="s">
        <v>139</v>
      </c>
      <c r="D2376" t="s">
        <v>4877</v>
      </c>
      <c r="E2376">
        <v>182</v>
      </c>
      <c r="F2376">
        <v>15</v>
      </c>
      <c r="G2376">
        <v>164</v>
      </c>
      <c r="H2376">
        <v>3</v>
      </c>
      <c r="I2376">
        <v>0</v>
      </c>
      <c r="J2376">
        <v>0</v>
      </c>
      <c r="K2376">
        <v>0</v>
      </c>
      <c r="L2376">
        <v>0</v>
      </c>
      <c r="M2376">
        <v>0</v>
      </c>
      <c r="N2376">
        <v>0</v>
      </c>
    </row>
    <row r="2377" spans="1:14" x14ac:dyDescent="0.2">
      <c r="A2377" t="s">
        <v>7255</v>
      </c>
      <c r="B2377" t="s">
        <v>86</v>
      </c>
      <c r="C2377" t="s">
        <v>139</v>
      </c>
      <c r="D2377" t="s">
        <v>4879</v>
      </c>
      <c r="E2377">
        <v>101</v>
      </c>
      <c r="F2377">
        <v>1</v>
      </c>
      <c r="G2377">
        <v>100</v>
      </c>
      <c r="H2377">
        <v>0</v>
      </c>
      <c r="I2377">
        <v>0</v>
      </c>
      <c r="J2377">
        <v>81</v>
      </c>
      <c r="K2377">
        <v>0</v>
      </c>
      <c r="L2377">
        <v>0</v>
      </c>
      <c r="M2377">
        <v>0</v>
      </c>
      <c r="N2377">
        <v>0</v>
      </c>
    </row>
    <row r="2378" spans="1:14" x14ac:dyDescent="0.2">
      <c r="A2378" t="s">
        <v>7256</v>
      </c>
      <c r="B2378" t="s">
        <v>86</v>
      </c>
      <c r="C2378" t="s">
        <v>139</v>
      </c>
      <c r="D2378" t="s">
        <v>4881</v>
      </c>
      <c r="E2378">
        <v>182</v>
      </c>
      <c r="F2378">
        <v>15</v>
      </c>
      <c r="G2378">
        <v>164</v>
      </c>
      <c r="H2378">
        <v>3</v>
      </c>
      <c r="I2378">
        <v>0</v>
      </c>
      <c r="J2378">
        <v>0</v>
      </c>
      <c r="K2378">
        <v>0</v>
      </c>
      <c r="L2378">
        <v>0</v>
      </c>
      <c r="M2378">
        <v>0</v>
      </c>
      <c r="N2378">
        <v>0</v>
      </c>
    </row>
    <row r="2379" spans="1:14" x14ac:dyDescent="0.2">
      <c r="A2379" t="s">
        <v>7257</v>
      </c>
      <c r="B2379" t="s">
        <v>86</v>
      </c>
      <c r="C2379" t="s">
        <v>139</v>
      </c>
      <c r="D2379" t="s">
        <v>4883</v>
      </c>
      <c r="E2379">
        <v>77</v>
      </c>
      <c r="F2379">
        <v>14</v>
      </c>
      <c r="G2379">
        <v>60</v>
      </c>
      <c r="H2379">
        <v>3</v>
      </c>
      <c r="I2379">
        <v>0</v>
      </c>
      <c r="J2379">
        <v>105</v>
      </c>
      <c r="K2379">
        <v>0</v>
      </c>
      <c r="L2379">
        <v>0</v>
      </c>
      <c r="M2379">
        <v>0</v>
      </c>
      <c r="N2379">
        <v>0</v>
      </c>
    </row>
    <row r="2380" spans="1:14" x14ac:dyDescent="0.2">
      <c r="A2380" t="s">
        <v>7258</v>
      </c>
      <c r="B2380" t="s">
        <v>86</v>
      </c>
      <c r="C2380" t="s">
        <v>139</v>
      </c>
      <c r="D2380" t="s">
        <v>4885</v>
      </c>
      <c r="E2380">
        <v>105</v>
      </c>
      <c r="F2380">
        <v>2</v>
      </c>
      <c r="G2380">
        <v>103</v>
      </c>
      <c r="H2380">
        <v>0</v>
      </c>
      <c r="I2380">
        <v>0</v>
      </c>
      <c r="J2380">
        <v>77</v>
      </c>
      <c r="K2380">
        <v>0</v>
      </c>
      <c r="L2380">
        <v>0</v>
      </c>
      <c r="M2380">
        <v>0</v>
      </c>
      <c r="N2380">
        <v>0</v>
      </c>
    </row>
    <row r="2381" spans="1:14" x14ac:dyDescent="0.2">
      <c r="A2381" t="s">
        <v>7259</v>
      </c>
      <c r="B2381" t="s">
        <v>86</v>
      </c>
      <c r="C2381" t="s">
        <v>139</v>
      </c>
      <c r="D2381" t="s">
        <v>4887</v>
      </c>
      <c r="E2381">
        <v>77</v>
      </c>
      <c r="F2381">
        <v>14</v>
      </c>
      <c r="G2381">
        <v>60</v>
      </c>
      <c r="H2381">
        <v>3</v>
      </c>
      <c r="I2381">
        <v>0</v>
      </c>
      <c r="J2381">
        <v>105</v>
      </c>
      <c r="K2381">
        <v>0</v>
      </c>
      <c r="L2381">
        <v>0</v>
      </c>
      <c r="M2381">
        <v>0</v>
      </c>
      <c r="N2381">
        <v>0</v>
      </c>
    </row>
    <row r="2382" spans="1:14" x14ac:dyDescent="0.2">
      <c r="A2382" t="s">
        <v>7260</v>
      </c>
      <c r="B2382" t="s">
        <v>86</v>
      </c>
      <c r="C2382" t="s">
        <v>139</v>
      </c>
      <c r="D2382" t="s">
        <v>4889</v>
      </c>
      <c r="E2382">
        <v>102</v>
      </c>
      <c r="F2382">
        <v>1</v>
      </c>
      <c r="G2382">
        <v>101</v>
      </c>
      <c r="H2382">
        <v>0</v>
      </c>
      <c r="I2382">
        <v>0</v>
      </c>
      <c r="J2382">
        <v>80</v>
      </c>
      <c r="K2382">
        <v>0</v>
      </c>
      <c r="L2382">
        <v>0</v>
      </c>
      <c r="M2382">
        <v>0</v>
      </c>
      <c r="N2382">
        <v>0</v>
      </c>
    </row>
    <row r="2383" spans="1:14" x14ac:dyDescent="0.2">
      <c r="A2383" t="s">
        <v>7261</v>
      </c>
      <c r="B2383" t="s">
        <v>86</v>
      </c>
      <c r="C2383" t="s">
        <v>139</v>
      </c>
      <c r="D2383" t="s">
        <v>4871</v>
      </c>
      <c r="E2383">
        <v>0</v>
      </c>
      <c r="F2383">
        <v>0</v>
      </c>
      <c r="G2383">
        <v>0</v>
      </c>
      <c r="H2383">
        <v>0</v>
      </c>
      <c r="I2383">
        <v>0</v>
      </c>
      <c r="J2383">
        <v>0</v>
      </c>
      <c r="K2383">
        <v>182</v>
      </c>
      <c r="L2383">
        <v>181</v>
      </c>
      <c r="M2383">
        <v>1</v>
      </c>
      <c r="N2383">
        <v>0</v>
      </c>
    </row>
    <row r="2384" spans="1:14" x14ac:dyDescent="0.2">
      <c r="A2384" t="s">
        <v>7262</v>
      </c>
      <c r="B2384" t="s">
        <v>86</v>
      </c>
      <c r="C2384" t="s">
        <v>139</v>
      </c>
      <c r="D2384" t="s">
        <v>4873</v>
      </c>
      <c r="E2384">
        <v>0</v>
      </c>
      <c r="F2384">
        <v>0</v>
      </c>
      <c r="G2384">
        <v>0</v>
      </c>
      <c r="H2384">
        <v>0</v>
      </c>
      <c r="I2384">
        <v>0</v>
      </c>
      <c r="J2384">
        <v>0</v>
      </c>
      <c r="K2384">
        <v>175</v>
      </c>
      <c r="L2384">
        <v>175</v>
      </c>
      <c r="M2384">
        <v>0</v>
      </c>
      <c r="N2384">
        <v>0</v>
      </c>
    </row>
    <row r="2385" spans="1:14" x14ac:dyDescent="0.2">
      <c r="A2385" t="s">
        <v>7263</v>
      </c>
      <c r="B2385" t="s">
        <v>86</v>
      </c>
      <c r="C2385" t="s">
        <v>140</v>
      </c>
      <c r="D2385" t="s">
        <v>4875</v>
      </c>
      <c r="E2385">
        <v>46</v>
      </c>
      <c r="F2385">
        <v>13</v>
      </c>
      <c r="G2385">
        <v>31</v>
      </c>
      <c r="H2385">
        <v>2</v>
      </c>
      <c r="I2385">
        <v>0</v>
      </c>
      <c r="J2385">
        <v>62</v>
      </c>
      <c r="K2385">
        <v>0</v>
      </c>
      <c r="L2385">
        <v>0</v>
      </c>
      <c r="M2385">
        <v>0</v>
      </c>
      <c r="N2385">
        <v>0</v>
      </c>
    </row>
    <row r="2386" spans="1:14" x14ac:dyDescent="0.2">
      <c r="A2386" t="s">
        <v>7264</v>
      </c>
      <c r="B2386" t="s">
        <v>86</v>
      </c>
      <c r="C2386" t="s">
        <v>140</v>
      </c>
      <c r="D2386" t="s">
        <v>4877</v>
      </c>
      <c r="E2386">
        <v>108</v>
      </c>
      <c r="F2386">
        <v>15</v>
      </c>
      <c r="G2386">
        <v>91</v>
      </c>
      <c r="H2386">
        <v>2</v>
      </c>
      <c r="I2386">
        <v>0</v>
      </c>
      <c r="J2386">
        <v>0</v>
      </c>
      <c r="K2386">
        <v>0</v>
      </c>
      <c r="L2386">
        <v>0</v>
      </c>
      <c r="M2386">
        <v>0</v>
      </c>
      <c r="N2386">
        <v>0</v>
      </c>
    </row>
    <row r="2387" spans="1:14" x14ac:dyDescent="0.2">
      <c r="A2387" t="s">
        <v>7265</v>
      </c>
      <c r="B2387" t="s">
        <v>86</v>
      </c>
      <c r="C2387" t="s">
        <v>140</v>
      </c>
      <c r="D2387" t="s">
        <v>4879</v>
      </c>
      <c r="E2387">
        <v>61</v>
      </c>
      <c r="F2387">
        <v>6</v>
      </c>
      <c r="G2387">
        <v>55</v>
      </c>
      <c r="H2387">
        <v>0</v>
      </c>
      <c r="I2387">
        <v>0</v>
      </c>
      <c r="J2387">
        <v>47</v>
      </c>
      <c r="K2387">
        <v>0</v>
      </c>
      <c r="L2387">
        <v>0</v>
      </c>
      <c r="M2387">
        <v>0</v>
      </c>
      <c r="N2387">
        <v>0</v>
      </c>
    </row>
    <row r="2388" spans="1:14" x14ac:dyDescent="0.2">
      <c r="A2388" t="s">
        <v>7266</v>
      </c>
      <c r="B2388" t="s">
        <v>86</v>
      </c>
      <c r="C2388" t="s">
        <v>140</v>
      </c>
      <c r="D2388" t="s">
        <v>4881</v>
      </c>
      <c r="E2388">
        <v>108</v>
      </c>
      <c r="F2388">
        <v>15</v>
      </c>
      <c r="G2388">
        <v>91</v>
      </c>
      <c r="H2388">
        <v>2</v>
      </c>
      <c r="I2388">
        <v>0</v>
      </c>
      <c r="J2388">
        <v>0</v>
      </c>
      <c r="K2388">
        <v>0</v>
      </c>
      <c r="L2388">
        <v>0</v>
      </c>
      <c r="M2388">
        <v>0</v>
      </c>
      <c r="N2388">
        <v>0</v>
      </c>
    </row>
    <row r="2389" spans="1:14" x14ac:dyDescent="0.2">
      <c r="A2389" t="s">
        <v>7267</v>
      </c>
      <c r="B2389" t="s">
        <v>86</v>
      </c>
      <c r="C2389" t="s">
        <v>140</v>
      </c>
      <c r="D2389" t="s">
        <v>4883</v>
      </c>
      <c r="E2389">
        <v>46</v>
      </c>
      <c r="F2389">
        <v>11</v>
      </c>
      <c r="G2389">
        <v>33</v>
      </c>
      <c r="H2389">
        <v>2</v>
      </c>
      <c r="I2389">
        <v>0</v>
      </c>
      <c r="J2389">
        <v>62</v>
      </c>
      <c r="K2389">
        <v>0</v>
      </c>
      <c r="L2389">
        <v>0</v>
      </c>
      <c r="M2389">
        <v>0</v>
      </c>
      <c r="N2389">
        <v>0</v>
      </c>
    </row>
    <row r="2390" spans="1:14" x14ac:dyDescent="0.2">
      <c r="A2390" t="s">
        <v>7268</v>
      </c>
      <c r="B2390" t="s">
        <v>86</v>
      </c>
      <c r="C2390" t="s">
        <v>140</v>
      </c>
      <c r="D2390" t="s">
        <v>4885</v>
      </c>
      <c r="E2390">
        <v>62</v>
      </c>
      <c r="F2390">
        <v>7</v>
      </c>
      <c r="G2390">
        <v>55</v>
      </c>
      <c r="H2390">
        <v>0</v>
      </c>
      <c r="I2390">
        <v>0</v>
      </c>
      <c r="J2390">
        <v>46</v>
      </c>
      <c r="K2390">
        <v>0</v>
      </c>
      <c r="L2390">
        <v>0</v>
      </c>
      <c r="M2390">
        <v>0</v>
      </c>
      <c r="N2390">
        <v>0</v>
      </c>
    </row>
    <row r="2391" spans="1:14" x14ac:dyDescent="0.2">
      <c r="A2391" t="s">
        <v>7269</v>
      </c>
      <c r="B2391" t="s">
        <v>86</v>
      </c>
      <c r="C2391" t="s">
        <v>140</v>
      </c>
      <c r="D2391" t="s">
        <v>4887</v>
      </c>
      <c r="E2391">
        <v>46</v>
      </c>
      <c r="F2391">
        <v>8</v>
      </c>
      <c r="G2391">
        <v>36</v>
      </c>
      <c r="H2391">
        <v>2</v>
      </c>
      <c r="I2391">
        <v>0</v>
      </c>
      <c r="J2391">
        <v>62</v>
      </c>
      <c r="K2391">
        <v>0</v>
      </c>
      <c r="L2391">
        <v>0</v>
      </c>
      <c r="M2391">
        <v>0</v>
      </c>
      <c r="N2391">
        <v>0</v>
      </c>
    </row>
    <row r="2392" spans="1:14" x14ac:dyDescent="0.2">
      <c r="A2392" t="s">
        <v>7270</v>
      </c>
      <c r="B2392" t="s">
        <v>86</v>
      </c>
      <c r="C2392" t="s">
        <v>140</v>
      </c>
      <c r="D2392" t="s">
        <v>4889</v>
      </c>
      <c r="E2392">
        <v>61</v>
      </c>
      <c r="F2392">
        <v>6</v>
      </c>
      <c r="G2392">
        <v>55</v>
      </c>
      <c r="H2392">
        <v>0</v>
      </c>
      <c r="I2392">
        <v>0</v>
      </c>
      <c r="J2392">
        <v>47</v>
      </c>
      <c r="K2392">
        <v>0</v>
      </c>
      <c r="L2392">
        <v>0</v>
      </c>
      <c r="M2392">
        <v>0</v>
      </c>
      <c r="N2392">
        <v>0</v>
      </c>
    </row>
    <row r="2393" spans="1:14" x14ac:dyDescent="0.2">
      <c r="A2393" t="s">
        <v>7271</v>
      </c>
      <c r="B2393" t="s">
        <v>86</v>
      </c>
      <c r="C2393" t="s">
        <v>140</v>
      </c>
      <c r="D2393" t="s">
        <v>4871</v>
      </c>
      <c r="E2393">
        <v>0</v>
      </c>
      <c r="F2393">
        <v>0</v>
      </c>
      <c r="G2393">
        <v>0</v>
      </c>
      <c r="H2393">
        <v>0</v>
      </c>
      <c r="I2393">
        <v>0</v>
      </c>
      <c r="J2393">
        <v>0</v>
      </c>
      <c r="K2393">
        <v>108</v>
      </c>
      <c r="L2393">
        <v>108</v>
      </c>
      <c r="M2393">
        <v>0</v>
      </c>
      <c r="N2393">
        <v>0</v>
      </c>
    </row>
    <row r="2394" spans="1:14" x14ac:dyDescent="0.2">
      <c r="A2394" t="s">
        <v>7272</v>
      </c>
      <c r="B2394" t="s">
        <v>86</v>
      </c>
      <c r="C2394" t="s">
        <v>140</v>
      </c>
      <c r="D2394" t="s">
        <v>4873</v>
      </c>
      <c r="E2394">
        <v>0</v>
      </c>
      <c r="F2394">
        <v>0</v>
      </c>
      <c r="G2394">
        <v>0</v>
      </c>
      <c r="H2394">
        <v>0</v>
      </c>
      <c r="I2394">
        <v>0</v>
      </c>
      <c r="J2394">
        <v>0</v>
      </c>
      <c r="K2394">
        <v>100</v>
      </c>
      <c r="L2394">
        <v>100</v>
      </c>
      <c r="M2394">
        <v>0</v>
      </c>
      <c r="N2394">
        <v>0</v>
      </c>
    </row>
    <row r="2395" spans="1:14" x14ac:dyDescent="0.2">
      <c r="A2395" t="s">
        <v>7273</v>
      </c>
      <c r="B2395" t="s">
        <v>86</v>
      </c>
      <c r="C2395" t="s">
        <v>141</v>
      </c>
      <c r="D2395" t="s">
        <v>4875</v>
      </c>
      <c r="E2395">
        <v>35</v>
      </c>
      <c r="F2395">
        <v>7</v>
      </c>
      <c r="G2395">
        <v>25</v>
      </c>
      <c r="H2395">
        <v>1</v>
      </c>
      <c r="I2395">
        <v>2</v>
      </c>
      <c r="J2395">
        <v>42</v>
      </c>
      <c r="K2395">
        <v>0</v>
      </c>
      <c r="L2395">
        <v>0</v>
      </c>
      <c r="M2395">
        <v>0</v>
      </c>
      <c r="N2395">
        <v>0</v>
      </c>
    </row>
    <row r="2396" spans="1:14" x14ac:dyDescent="0.2">
      <c r="A2396" t="s">
        <v>7274</v>
      </c>
      <c r="B2396" t="s">
        <v>86</v>
      </c>
      <c r="C2396" t="s">
        <v>141</v>
      </c>
      <c r="D2396" t="s">
        <v>4877</v>
      </c>
      <c r="E2396">
        <v>77</v>
      </c>
      <c r="F2396">
        <v>14</v>
      </c>
      <c r="G2396">
        <v>59</v>
      </c>
      <c r="H2396">
        <v>2</v>
      </c>
      <c r="I2396">
        <v>2</v>
      </c>
      <c r="J2396">
        <v>0</v>
      </c>
      <c r="K2396">
        <v>0</v>
      </c>
      <c r="L2396">
        <v>0</v>
      </c>
      <c r="M2396">
        <v>0</v>
      </c>
      <c r="N2396">
        <v>0</v>
      </c>
    </row>
    <row r="2397" spans="1:14" x14ac:dyDescent="0.2">
      <c r="A2397" t="s">
        <v>7275</v>
      </c>
      <c r="B2397" t="s">
        <v>86</v>
      </c>
      <c r="C2397" t="s">
        <v>141</v>
      </c>
      <c r="D2397" t="s">
        <v>4879</v>
      </c>
      <c r="E2397">
        <v>37</v>
      </c>
      <c r="F2397">
        <v>5</v>
      </c>
      <c r="G2397">
        <v>32</v>
      </c>
      <c r="H2397">
        <v>0</v>
      </c>
      <c r="I2397">
        <v>0</v>
      </c>
      <c r="J2397">
        <v>40</v>
      </c>
      <c r="K2397">
        <v>0</v>
      </c>
      <c r="L2397">
        <v>0</v>
      </c>
      <c r="M2397">
        <v>0</v>
      </c>
      <c r="N2397">
        <v>0</v>
      </c>
    </row>
    <row r="2398" spans="1:14" x14ac:dyDescent="0.2">
      <c r="A2398" t="s">
        <v>7276</v>
      </c>
      <c r="B2398" t="s">
        <v>86</v>
      </c>
      <c r="C2398" t="s">
        <v>141</v>
      </c>
      <c r="D2398" t="s">
        <v>4881</v>
      </c>
      <c r="E2398">
        <v>77</v>
      </c>
      <c r="F2398">
        <v>14</v>
      </c>
      <c r="G2398">
        <v>59</v>
      </c>
      <c r="H2398">
        <v>2</v>
      </c>
      <c r="I2398">
        <v>2</v>
      </c>
      <c r="J2398">
        <v>0</v>
      </c>
      <c r="K2398">
        <v>0</v>
      </c>
      <c r="L2398">
        <v>0</v>
      </c>
      <c r="M2398">
        <v>0</v>
      </c>
      <c r="N2398">
        <v>0</v>
      </c>
    </row>
    <row r="2399" spans="1:14" x14ac:dyDescent="0.2">
      <c r="A2399" t="s">
        <v>7277</v>
      </c>
      <c r="B2399" t="s">
        <v>86</v>
      </c>
      <c r="C2399" t="s">
        <v>141</v>
      </c>
      <c r="D2399" t="s">
        <v>4883</v>
      </c>
      <c r="E2399">
        <v>35</v>
      </c>
      <c r="F2399">
        <v>7</v>
      </c>
      <c r="G2399">
        <v>25</v>
      </c>
      <c r="H2399">
        <v>1</v>
      </c>
      <c r="I2399">
        <v>2</v>
      </c>
      <c r="J2399">
        <v>42</v>
      </c>
      <c r="K2399">
        <v>0</v>
      </c>
      <c r="L2399">
        <v>0</v>
      </c>
      <c r="M2399">
        <v>0</v>
      </c>
      <c r="N2399">
        <v>0</v>
      </c>
    </row>
    <row r="2400" spans="1:14" x14ac:dyDescent="0.2">
      <c r="A2400" t="s">
        <v>7278</v>
      </c>
      <c r="B2400" t="s">
        <v>86</v>
      </c>
      <c r="C2400" t="s">
        <v>141</v>
      </c>
      <c r="D2400" t="s">
        <v>4885</v>
      </c>
      <c r="E2400">
        <v>42</v>
      </c>
      <c r="F2400">
        <v>7</v>
      </c>
      <c r="G2400">
        <v>34</v>
      </c>
      <c r="H2400">
        <v>1</v>
      </c>
      <c r="I2400">
        <v>0</v>
      </c>
      <c r="J2400">
        <v>35</v>
      </c>
      <c r="K2400">
        <v>0</v>
      </c>
      <c r="L2400">
        <v>0</v>
      </c>
      <c r="M2400">
        <v>0</v>
      </c>
      <c r="N2400">
        <v>0</v>
      </c>
    </row>
    <row r="2401" spans="1:14" x14ac:dyDescent="0.2">
      <c r="A2401" t="s">
        <v>7279</v>
      </c>
      <c r="B2401" t="s">
        <v>86</v>
      </c>
      <c r="C2401" t="s">
        <v>141</v>
      </c>
      <c r="D2401" t="s">
        <v>4887</v>
      </c>
      <c r="E2401">
        <v>35</v>
      </c>
      <c r="F2401">
        <v>7</v>
      </c>
      <c r="G2401">
        <v>25</v>
      </c>
      <c r="H2401">
        <v>1</v>
      </c>
      <c r="I2401">
        <v>2</v>
      </c>
      <c r="J2401">
        <v>42</v>
      </c>
      <c r="K2401">
        <v>0</v>
      </c>
      <c r="L2401">
        <v>0</v>
      </c>
      <c r="M2401">
        <v>0</v>
      </c>
      <c r="N2401">
        <v>0</v>
      </c>
    </row>
    <row r="2402" spans="1:14" x14ac:dyDescent="0.2">
      <c r="A2402" t="s">
        <v>7280</v>
      </c>
      <c r="B2402" t="s">
        <v>86</v>
      </c>
      <c r="C2402" t="s">
        <v>141</v>
      </c>
      <c r="D2402" t="s">
        <v>4889</v>
      </c>
      <c r="E2402">
        <v>39</v>
      </c>
      <c r="F2402">
        <v>6</v>
      </c>
      <c r="G2402">
        <v>32</v>
      </c>
      <c r="H2402">
        <v>1</v>
      </c>
      <c r="I2402">
        <v>0</v>
      </c>
      <c r="J2402">
        <v>38</v>
      </c>
      <c r="K2402">
        <v>0</v>
      </c>
      <c r="L2402">
        <v>0</v>
      </c>
      <c r="M2402">
        <v>0</v>
      </c>
      <c r="N2402">
        <v>0</v>
      </c>
    </row>
    <row r="2403" spans="1:14" x14ac:dyDescent="0.2">
      <c r="A2403" t="s">
        <v>7281</v>
      </c>
      <c r="B2403" t="s">
        <v>86</v>
      </c>
      <c r="C2403" t="s">
        <v>141</v>
      </c>
      <c r="D2403" t="s">
        <v>4871</v>
      </c>
      <c r="E2403">
        <v>0</v>
      </c>
      <c r="F2403">
        <v>0</v>
      </c>
      <c r="G2403">
        <v>0</v>
      </c>
      <c r="H2403">
        <v>0</v>
      </c>
      <c r="I2403">
        <v>0</v>
      </c>
      <c r="J2403">
        <v>0</v>
      </c>
      <c r="K2403">
        <v>77</v>
      </c>
      <c r="L2403">
        <v>74</v>
      </c>
      <c r="M2403">
        <v>2</v>
      </c>
      <c r="N2403">
        <v>1</v>
      </c>
    </row>
    <row r="2404" spans="1:14" x14ac:dyDescent="0.2">
      <c r="A2404" t="s">
        <v>7282</v>
      </c>
      <c r="B2404" t="s">
        <v>86</v>
      </c>
      <c r="C2404" t="s">
        <v>141</v>
      </c>
      <c r="D2404" t="s">
        <v>4873</v>
      </c>
      <c r="E2404">
        <v>0</v>
      </c>
      <c r="F2404">
        <v>0</v>
      </c>
      <c r="G2404">
        <v>0</v>
      </c>
      <c r="H2404">
        <v>0</v>
      </c>
      <c r="I2404">
        <v>0</v>
      </c>
      <c r="J2404">
        <v>0</v>
      </c>
      <c r="K2404">
        <v>69</v>
      </c>
      <c r="L2404">
        <v>66</v>
      </c>
      <c r="M2404">
        <v>2</v>
      </c>
      <c r="N2404">
        <v>1</v>
      </c>
    </row>
    <row r="2405" spans="1:14" x14ac:dyDescent="0.2">
      <c r="A2405" t="s">
        <v>7283</v>
      </c>
      <c r="B2405" t="s">
        <v>86</v>
      </c>
      <c r="C2405" t="s">
        <v>142</v>
      </c>
      <c r="D2405" t="s">
        <v>4875</v>
      </c>
      <c r="E2405">
        <v>69</v>
      </c>
      <c r="F2405">
        <v>11</v>
      </c>
      <c r="G2405">
        <v>55</v>
      </c>
      <c r="H2405">
        <v>3</v>
      </c>
      <c r="I2405">
        <v>0</v>
      </c>
      <c r="J2405">
        <v>115</v>
      </c>
      <c r="K2405">
        <v>0</v>
      </c>
      <c r="L2405">
        <v>0</v>
      </c>
      <c r="M2405">
        <v>0</v>
      </c>
      <c r="N2405">
        <v>0</v>
      </c>
    </row>
    <row r="2406" spans="1:14" x14ac:dyDescent="0.2">
      <c r="A2406" t="s">
        <v>7284</v>
      </c>
      <c r="B2406" t="s">
        <v>86</v>
      </c>
      <c r="C2406" t="s">
        <v>142</v>
      </c>
      <c r="D2406" t="s">
        <v>4877</v>
      </c>
      <c r="E2406">
        <v>184</v>
      </c>
      <c r="F2406">
        <v>16</v>
      </c>
      <c r="G2406">
        <v>162</v>
      </c>
      <c r="H2406">
        <v>6</v>
      </c>
      <c r="I2406">
        <v>0</v>
      </c>
      <c r="J2406">
        <v>0</v>
      </c>
      <c r="K2406">
        <v>0</v>
      </c>
      <c r="L2406">
        <v>0</v>
      </c>
      <c r="M2406">
        <v>0</v>
      </c>
      <c r="N2406">
        <v>0</v>
      </c>
    </row>
    <row r="2407" spans="1:14" x14ac:dyDescent="0.2">
      <c r="A2407" t="s">
        <v>7285</v>
      </c>
      <c r="B2407" t="s">
        <v>86</v>
      </c>
      <c r="C2407" t="s">
        <v>142</v>
      </c>
      <c r="D2407" t="s">
        <v>4879</v>
      </c>
      <c r="E2407">
        <v>105</v>
      </c>
      <c r="F2407">
        <v>11</v>
      </c>
      <c r="G2407">
        <v>94</v>
      </c>
      <c r="H2407">
        <v>0</v>
      </c>
      <c r="I2407">
        <v>0</v>
      </c>
      <c r="J2407">
        <v>79</v>
      </c>
      <c r="K2407">
        <v>0</v>
      </c>
      <c r="L2407">
        <v>0</v>
      </c>
      <c r="M2407">
        <v>0</v>
      </c>
      <c r="N2407">
        <v>0</v>
      </c>
    </row>
    <row r="2408" spans="1:14" x14ac:dyDescent="0.2">
      <c r="A2408" t="s">
        <v>7286</v>
      </c>
      <c r="B2408" t="s">
        <v>86</v>
      </c>
      <c r="C2408" t="s">
        <v>142</v>
      </c>
      <c r="D2408" t="s">
        <v>4881</v>
      </c>
      <c r="E2408">
        <v>184</v>
      </c>
      <c r="F2408">
        <v>16</v>
      </c>
      <c r="G2408">
        <v>162</v>
      </c>
      <c r="H2408">
        <v>6</v>
      </c>
      <c r="I2408">
        <v>0</v>
      </c>
      <c r="J2408">
        <v>0</v>
      </c>
      <c r="K2408">
        <v>0</v>
      </c>
      <c r="L2408">
        <v>0</v>
      </c>
      <c r="M2408">
        <v>0</v>
      </c>
      <c r="N2408">
        <v>0</v>
      </c>
    </row>
    <row r="2409" spans="1:14" x14ac:dyDescent="0.2">
      <c r="A2409" t="s">
        <v>7287</v>
      </c>
      <c r="B2409" t="s">
        <v>86</v>
      </c>
      <c r="C2409" t="s">
        <v>142</v>
      </c>
      <c r="D2409" t="s">
        <v>4883</v>
      </c>
      <c r="E2409">
        <v>69</v>
      </c>
      <c r="F2409">
        <v>9</v>
      </c>
      <c r="G2409">
        <v>58</v>
      </c>
      <c r="H2409">
        <v>2</v>
      </c>
      <c r="I2409">
        <v>0</v>
      </c>
      <c r="J2409">
        <v>115</v>
      </c>
      <c r="K2409">
        <v>0</v>
      </c>
      <c r="L2409">
        <v>0</v>
      </c>
      <c r="M2409">
        <v>0</v>
      </c>
      <c r="N2409">
        <v>0</v>
      </c>
    </row>
    <row r="2410" spans="1:14" x14ac:dyDescent="0.2">
      <c r="A2410" t="s">
        <v>7288</v>
      </c>
      <c r="B2410" t="s">
        <v>86</v>
      </c>
      <c r="C2410" t="s">
        <v>142</v>
      </c>
      <c r="D2410" t="s">
        <v>4885</v>
      </c>
      <c r="E2410">
        <v>115</v>
      </c>
      <c r="F2410">
        <v>18</v>
      </c>
      <c r="G2410">
        <v>94</v>
      </c>
      <c r="H2410">
        <v>3</v>
      </c>
      <c r="I2410">
        <v>0</v>
      </c>
      <c r="J2410">
        <v>69</v>
      </c>
      <c r="K2410">
        <v>0</v>
      </c>
      <c r="L2410">
        <v>0</v>
      </c>
      <c r="M2410">
        <v>0</v>
      </c>
      <c r="N2410">
        <v>0</v>
      </c>
    </row>
    <row r="2411" spans="1:14" x14ac:dyDescent="0.2">
      <c r="A2411" t="s">
        <v>7289</v>
      </c>
      <c r="B2411" t="s">
        <v>86</v>
      </c>
      <c r="C2411" t="s">
        <v>142</v>
      </c>
      <c r="D2411" t="s">
        <v>4887</v>
      </c>
      <c r="E2411">
        <v>69</v>
      </c>
      <c r="F2411">
        <v>5</v>
      </c>
      <c r="G2411">
        <v>61</v>
      </c>
      <c r="H2411">
        <v>3</v>
      </c>
      <c r="I2411">
        <v>0</v>
      </c>
      <c r="J2411">
        <v>115</v>
      </c>
      <c r="K2411">
        <v>0</v>
      </c>
      <c r="L2411">
        <v>0</v>
      </c>
      <c r="M2411">
        <v>0</v>
      </c>
      <c r="N2411">
        <v>0</v>
      </c>
    </row>
    <row r="2412" spans="1:14" x14ac:dyDescent="0.2">
      <c r="A2412" t="s">
        <v>7290</v>
      </c>
      <c r="B2412" t="s">
        <v>86</v>
      </c>
      <c r="C2412" t="s">
        <v>142</v>
      </c>
      <c r="D2412" t="s">
        <v>4889</v>
      </c>
      <c r="E2412">
        <v>109</v>
      </c>
      <c r="F2412">
        <v>11</v>
      </c>
      <c r="G2412">
        <v>96</v>
      </c>
      <c r="H2412">
        <v>2</v>
      </c>
      <c r="I2412">
        <v>0</v>
      </c>
      <c r="J2412">
        <v>75</v>
      </c>
      <c r="K2412">
        <v>0</v>
      </c>
      <c r="L2412">
        <v>0</v>
      </c>
      <c r="M2412">
        <v>0</v>
      </c>
      <c r="N2412">
        <v>0</v>
      </c>
    </row>
    <row r="2413" spans="1:14" x14ac:dyDescent="0.2">
      <c r="A2413" t="s">
        <v>7291</v>
      </c>
      <c r="B2413" t="s">
        <v>86</v>
      </c>
      <c r="C2413" t="s">
        <v>142</v>
      </c>
      <c r="D2413" t="s">
        <v>4871</v>
      </c>
      <c r="E2413">
        <v>0</v>
      </c>
      <c r="F2413">
        <v>0</v>
      </c>
      <c r="G2413">
        <v>0</v>
      </c>
      <c r="H2413">
        <v>0</v>
      </c>
      <c r="I2413">
        <v>0</v>
      </c>
      <c r="J2413">
        <v>0</v>
      </c>
      <c r="K2413">
        <v>184</v>
      </c>
      <c r="L2413">
        <v>182</v>
      </c>
      <c r="M2413">
        <v>2</v>
      </c>
      <c r="N2413">
        <v>0</v>
      </c>
    </row>
    <row r="2414" spans="1:14" x14ac:dyDescent="0.2">
      <c r="A2414" t="s">
        <v>7292</v>
      </c>
      <c r="B2414" t="s">
        <v>86</v>
      </c>
      <c r="C2414" t="s">
        <v>142</v>
      </c>
      <c r="D2414" t="s">
        <v>4873</v>
      </c>
      <c r="E2414">
        <v>0</v>
      </c>
      <c r="F2414">
        <v>0</v>
      </c>
      <c r="G2414">
        <v>0</v>
      </c>
      <c r="H2414">
        <v>0</v>
      </c>
      <c r="I2414">
        <v>0</v>
      </c>
      <c r="J2414">
        <v>0</v>
      </c>
      <c r="K2414">
        <v>181</v>
      </c>
      <c r="L2414">
        <v>179</v>
      </c>
      <c r="M2414">
        <v>2</v>
      </c>
      <c r="N2414">
        <v>0</v>
      </c>
    </row>
    <row r="2415" spans="1:14" x14ac:dyDescent="0.2">
      <c r="A2415" t="s">
        <v>7293</v>
      </c>
      <c r="B2415" t="s">
        <v>86</v>
      </c>
      <c r="C2415" t="s">
        <v>143</v>
      </c>
      <c r="D2415" t="s">
        <v>4875</v>
      </c>
      <c r="E2415">
        <v>56</v>
      </c>
      <c r="F2415">
        <v>6</v>
      </c>
      <c r="G2415">
        <v>47</v>
      </c>
      <c r="H2415">
        <v>2</v>
      </c>
      <c r="I2415">
        <v>1</v>
      </c>
      <c r="J2415">
        <v>70</v>
      </c>
      <c r="K2415">
        <v>0</v>
      </c>
      <c r="L2415">
        <v>0</v>
      </c>
      <c r="M2415">
        <v>0</v>
      </c>
      <c r="N2415">
        <v>0</v>
      </c>
    </row>
    <row r="2416" spans="1:14" x14ac:dyDescent="0.2">
      <c r="A2416" t="s">
        <v>7294</v>
      </c>
      <c r="B2416" t="s">
        <v>86</v>
      </c>
      <c r="C2416" t="s">
        <v>143</v>
      </c>
      <c r="D2416" t="s">
        <v>4877</v>
      </c>
      <c r="E2416">
        <v>126</v>
      </c>
      <c r="F2416">
        <v>7</v>
      </c>
      <c r="G2416">
        <v>107</v>
      </c>
      <c r="H2416">
        <v>9</v>
      </c>
      <c r="I2416">
        <v>3</v>
      </c>
      <c r="J2416">
        <v>0</v>
      </c>
      <c r="K2416">
        <v>0</v>
      </c>
      <c r="L2416">
        <v>0</v>
      </c>
      <c r="M2416">
        <v>0</v>
      </c>
      <c r="N2416">
        <v>0</v>
      </c>
    </row>
    <row r="2417" spans="1:14" x14ac:dyDescent="0.2">
      <c r="A2417" t="s">
        <v>7295</v>
      </c>
      <c r="B2417" t="s">
        <v>86</v>
      </c>
      <c r="C2417" t="s">
        <v>143</v>
      </c>
      <c r="D2417" t="s">
        <v>4879</v>
      </c>
      <c r="E2417">
        <v>64</v>
      </c>
      <c r="F2417">
        <v>4</v>
      </c>
      <c r="G2417">
        <v>57</v>
      </c>
      <c r="H2417">
        <v>2</v>
      </c>
      <c r="I2417">
        <v>1</v>
      </c>
      <c r="J2417">
        <v>62</v>
      </c>
      <c r="K2417">
        <v>0</v>
      </c>
      <c r="L2417">
        <v>0</v>
      </c>
      <c r="M2417">
        <v>0</v>
      </c>
      <c r="N2417">
        <v>0</v>
      </c>
    </row>
    <row r="2418" spans="1:14" x14ac:dyDescent="0.2">
      <c r="A2418" t="s">
        <v>7296</v>
      </c>
      <c r="B2418" t="s">
        <v>86</v>
      </c>
      <c r="C2418" t="s">
        <v>143</v>
      </c>
      <c r="D2418" t="s">
        <v>4881</v>
      </c>
      <c r="E2418">
        <v>126</v>
      </c>
      <c r="F2418">
        <v>7</v>
      </c>
      <c r="G2418">
        <v>107</v>
      </c>
      <c r="H2418">
        <v>9</v>
      </c>
      <c r="I2418">
        <v>3</v>
      </c>
      <c r="J2418">
        <v>0</v>
      </c>
      <c r="K2418">
        <v>0</v>
      </c>
      <c r="L2418">
        <v>0</v>
      </c>
      <c r="M2418">
        <v>0</v>
      </c>
      <c r="N2418">
        <v>0</v>
      </c>
    </row>
    <row r="2419" spans="1:14" x14ac:dyDescent="0.2">
      <c r="A2419" t="s">
        <v>7297</v>
      </c>
      <c r="B2419" t="s">
        <v>86</v>
      </c>
      <c r="C2419" t="s">
        <v>143</v>
      </c>
      <c r="D2419" t="s">
        <v>4883</v>
      </c>
      <c r="E2419">
        <v>56</v>
      </c>
      <c r="F2419">
        <v>5</v>
      </c>
      <c r="G2419">
        <v>48</v>
      </c>
      <c r="H2419">
        <v>2</v>
      </c>
      <c r="I2419">
        <v>1</v>
      </c>
      <c r="J2419">
        <v>70</v>
      </c>
      <c r="K2419">
        <v>0</v>
      </c>
      <c r="L2419">
        <v>0</v>
      </c>
      <c r="M2419">
        <v>0</v>
      </c>
      <c r="N2419">
        <v>0</v>
      </c>
    </row>
    <row r="2420" spans="1:14" x14ac:dyDescent="0.2">
      <c r="A2420" t="s">
        <v>7298</v>
      </c>
      <c r="B2420" t="s">
        <v>86</v>
      </c>
      <c r="C2420" t="s">
        <v>143</v>
      </c>
      <c r="D2420" t="s">
        <v>4885</v>
      </c>
      <c r="E2420">
        <v>70</v>
      </c>
      <c r="F2420">
        <v>11</v>
      </c>
      <c r="G2420">
        <v>53</v>
      </c>
      <c r="H2420">
        <v>4</v>
      </c>
      <c r="I2420">
        <v>2</v>
      </c>
      <c r="J2420">
        <v>56</v>
      </c>
      <c r="K2420">
        <v>0</v>
      </c>
      <c r="L2420">
        <v>0</v>
      </c>
      <c r="M2420">
        <v>0</v>
      </c>
      <c r="N2420">
        <v>0</v>
      </c>
    </row>
    <row r="2421" spans="1:14" x14ac:dyDescent="0.2">
      <c r="A2421" t="s">
        <v>7299</v>
      </c>
      <c r="B2421" t="s">
        <v>86</v>
      </c>
      <c r="C2421" t="s">
        <v>143</v>
      </c>
      <c r="D2421" t="s">
        <v>4887</v>
      </c>
      <c r="E2421">
        <v>56</v>
      </c>
      <c r="F2421">
        <v>3</v>
      </c>
      <c r="G2421">
        <v>49</v>
      </c>
      <c r="H2421">
        <v>3</v>
      </c>
      <c r="I2421">
        <v>1</v>
      </c>
      <c r="J2421">
        <v>70</v>
      </c>
      <c r="K2421">
        <v>0</v>
      </c>
      <c r="L2421">
        <v>0</v>
      </c>
      <c r="M2421">
        <v>0</v>
      </c>
      <c r="N2421">
        <v>0</v>
      </c>
    </row>
    <row r="2422" spans="1:14" x14ac:dyDescent="0.2">
      <c r="A2422" t="s">
        <v>7300</v>
      </c>
      <c r="B2422" t="s">
        <v>86</v>
      </c>
      <c r="C2422" t="s">
        <v>143</v>
      </c>
      <c r="D2422" t="s">
        <v>4889</v>
      </c>
      <c r="E2422">
        <v>66</v>
      </c>
      <c r="F2422">
        <v>4</v>
      </c>
      <c r="G2422">
        <v>58</v>
      </c>
      <c r="H2422">
        <v>3</v>
      </c>
      <c r="I2422">
        <v>1</v>
      </c>
      <c r="J2422">
        <v>60</v>
      </c>
      <c r="K2422">
        <v>0</v>
      </c>
      <c r="L2422">
        <v>0</v>
      </c>
      <c r="M2422">
        <v>0</v>
      </c>
      <c r="N2422">
        <v>0</v>
      </c>
    </row>
    <row r="2423" spans="1:14" x14ac:dyDescent="0.2">
      <c r="A2423" t="s">
        <v>7301</v>
      </c>
      <c r="B2423" t="s">
        <v>86</v>
      </c>
      <c r="C2423" t="s">
        <v>143</v>
      </c>
      <c r="D2423" t="s">
        <v>4871</v>
      </c>
      <c r="E2423">
        <v>0</v>
      </c>
      <c r="F2423">
        <v>0</v>
      </c>
      <c r="G2423">
        <v>0</v>
      </c>
      <c r="H2423">
        <v>0</v>
      </c>
      <c r="I2423">
        <v>0</v>
      </c>
      <c r="J2423">
        <v>0</v>
      </c>
      <c r="K2423">
        <v>126</v>
      </c>
      <c r="L2423">
        <v>117</v>
      </c>
      <c r="M2423">
        <v>9</v>
      </c>
      <c r="N2423">
        <v>0</v>
      </c>
    </row>
    <row r="2424" spans="1:14" x14ac:dyDescent="0.2">
      <c r="A2424" t="s">
        <v>7302</v>
      </c>
      <c r="B2424" t="s">
        <v>86</v>
      </c>
      <c r="C2424" t="s">
        <v>143</v>
      </c>
      <c r="D2424" t="s">
        <v>4873</v>
      </c>
      <c r="E2424">
        <v>0</v>
      </c>
      <c r="F2424">
        <v>0</v>
      </c>
      <c r="G2424">
        <v>0</v>
      </c>
      <c r="H2424">
        <v>0</v>
      </c>
      <c r="I2424">
        <v>0</v>
      </c>
      <c r="J2424">
        <v>0</v>
      </c>
      <c r="K2424">
        <v>112</v>
      </c>
      <c r="L2424">
        <v>106</v>
      </c>
      <c r="M2424">
        <v>6</v>
      </c>
      <c r="N2424">
        <v>0</v>
      </c>
    </row>
    <row r="2425" spans="1:14" x14ac:dyDescent="0.2">
      <c r="A2425" t="s">
        <v>7303</v>
      </c>
      <c r="B2425" t="s">
        <v>86</v>
      </c>
      <c r="C2425" t="s">
        <v>144</v>
      </c>
      <c r="D2425" t="s">
        <v>4875</v>
      </c>
      <c r="E2425">
        <v>52</v>
      </c>
      <c r="F2425">
        <v>9</v>
      </c>
      <c r="G2425">
        <v>43</v>
      </c>
      <c r="H2425">
        <v>0</v>
      </c>
      <c r="I2425">
        <v>0</v>
      </c>
      <c r="J2425">
        <v>76</v>
      </c>
      <c r="K2425">
        <v>0</v>
      </c>
      <c r="L2425">
        <v>0</v>
      </c>
      <c r="M2425">
        <v>0</v>
      </c>
      <c r="N2425">
        <v>0</v>
      </c>
    </row>
    <row r="2426" spans="1:14" x14ac:dyDescent="0.2">
      <c r="A2426" t="s">
        <v>7304</v>
      </c>
      <c r="B2426" t="s">
        <v>86</v>
      </c>
      <c r="C2426" t="s">
        <v>144</v>
      </c>
      <c r="D2426" t="s">
        <v>4877</v>
      </c>
      <c r="E2426">
        <v>128</v>
      </c>
      <c r="F2426">
        <v>18</v>
      </c>
      <c r="G2426">
        <v>109</v>
      </c>
      <c r="H2426">
        <v>0</v>
      </c>
      <c r="I2426">
        <v>1</v>
      </c>
      <c r="J2426">
        <v>0</v>
      </c>
      <c r="K2426">
        <v>0</v>
      </c>
      <c r="L2426">
        <v>0</v>
      </c>
      <c r="M2426">
        <v>0</v>
      </c>
      <c r="N2426">
        <v>0</v>
      </c>
    </row>
    <row r="2427" spans="1:14" x14ac:dyDescent="0.2">
      <c r="A2427" t="s">
        <v>7305</v>
      </c>
      <c r="B2427" t="s">
        <v>86</v>
      </c>
      <c r="C2427" t="s">
        <v>144</v>
      </c>
      <c r="D2427" t="s">
        <v>4879</v>
      </c>
      <c r="E2427">
        <v>74</v>
      </c>
      <c r="F2427">
        <v>10</v>
      </c>
      <c r="G2427">
        <v>64</v>
      </c>
      <c r="H2427">
        <v>0</v>
      </c>
      <c r="I2427">
        <v>0</v>
      </c>
      <c r="J2427">
        <v>54</v>
      </c>
      <c r="K2427">
        <v>0</v>
      </c>
      <c r="L2427">
        <v>0</v>
      </c>
      <c r="M2427">
        <v>0</v>
      </c>
      <c r="N2427">
        <v>0</v>
      </c>
    </row>
    <row r="2428" spans="1:14" x14ac:dyDescent="0.2">
      <c r="A2428" t="s">
        <v>7306</v>
      </c>
      <c r="B2428" t="s">
        <v>86</v>
      </c>
      <c r="C2428" t="s">
        <v>144</v>
      </c>
      <c r="D2428" t="s">
        <v>4881</v>
      </c>
      <c r="E2428">
        <v>128</v>
      </c>
      <c r="F2428">
        <v>18</v>
      </c>
      <c r="G2428">
        <v>109</v>
      </c>
      <c r="H2428">
        <v>0</v>
      </c>
      <c r="I2428">
        <v>1</v>
      </c>
      <c r="J2428">
        <v>0</v>
      </c>
      <c r="K2428">
        <v>0</v>
      </c>
      <c r="L2428">
        <v>0</v>
      </c>
      <c r="M2428">
        <v>0</v>
      </c>
      <c r="N2428">
        <v>0</v>
      </c>
    </row>
    <row r="2429" spans="1:14" x14ac:dyDescent="0.2">
      <c r="A2429" t="s">
        <v>7307</v>
      </c>
      <c r="B2429" t="s">
        <v>86</v>
      </c>
      <c r="C2429" t="s">
        <v>144</v>
      </c>
      <c r="D2429" t="s">
        <v>4883</v>
      </c>
      <c r="E2429">
        <v>52</v>
      </c>
      <c r="F2429">
        <v>8</v>
      </c>
      <c r="G2429">
        <v>43</v>
      </c>
      <c r="H2429">
        <v>0</v>
      </c>
      <c r="I2429">
        <v>1</v>
      </c>
      <c r="J2429">
        <v>76</v>
      </c>
      <c r="K2429">
        <v>0</v>
      </c>
      <c r="L2429">
        <v>0</v>
      </c>
      <c r="M2429">
        <v>0</v>
      </c>
      <c r="N2429">
        <v>0</v>
      </c>
    </row>
    <row r="2430" spans="1:14" x14ac:dyDescent="0.2">
      <c r="A2430" t="s">
        <v>7308</v>
      </c>
      <c r="B2430" t="s">
        <v>86</v>
      </c>
      <c r="C2430" t="s">
        <v>144</v>
      </c>
      <c r="D2430" t="s">
        <v>4885</v>
      </c>
      <c r="E2430">
        <v>76</v>
      </c>
      <c r="F2430">
        <v>15</v>
      </c>
      <c r="G2430">
        <v>61</v>
      </c>
      <c r="H2430">
        <v>0</v>
      </c>
      <c r="I2430">
        <v>0</v>
      </c>
      <c r="J2430">
        <v>52</v>
      </c>
      <c r="K2430">
        <v>0</v>
      </c>
      <c r="L2430">
        <v>0</v>
      </c>
      <c r="M2430">
        <v>0</v>
      </c>
      <c r="N2430">
        <v>0</v>
      </c>
    </row>
    <row r="2431" spans="1:14" x14ac:dyDescent="0.2">
      <c r="A2431" t="s">
        <v>7309</v>
      </c>
      <c r="B2431" t="s">
        <v>86</v>
      </c>
      <c r="C2431" t="s">
        <v>144</v>
      </c>
      <c r="D2431" t="s">
        <v>4887</v>
      </c>
      <c r="E2431">
        <v>52</v>
      </c>
      <c r="F2431">
        <v>7</v>
      </c>
      <c r="G2431">
        <v>44</v>
      </c>
      <c r="H2431">
        <v>0</v>
      </c>
      <c r="I2431">
        <v>1</v>
      </c>
      <c r="J2431">
        <v>76</v>
      </c>
      <c r="K2431">
        <v>0</v>
      </c>
      <c r="L2431">
        <v>0</v>
      </c>
      <c r="M2431">
        <v>0</v>
      </c>
      <c r="N2431">
        <v>0</v>
      </c>
    </row>
    <row r="2432" spans="1:14" x14ac:dyDescent="0.2">
      <c r="A2432" t="s">
        <v>7310</v>
      </c>
      <c r="B2432" t="s">
        <v>86</v>
      </c>
      <c r="C2432" t="s">
        <v>144</v>
      </c>
      <c r="D2432" t="s">
        <v>4889</v>
      </c>
      <c r="E2432">
        <v>74</v>
      </c>
      <c r="F2432">
        <v>10</v>
      </c>
      <c r="G2432">
        <v>64</v>
      </c>
      <c r="H2432">
        <v>0</v>
      </c>
      <c r="I2432">
        <v>0</v>
      </c>
      <c r="J2432">
        <v>54</v>
      </c>
      <c r="K2432">
        <v>0</v>
      </c>
      <c r="L2432">
        <v>0</v>
      </c>
      <c r="M2432">
        <v>0</v>
      </c>
      <c r="N2432">
        <v>0</v>
      </c>
    </row>
    <row r="2433" spans="1:14" x14ac:dyDescent="0.2">
      <c r="A2433" t="s">
        <v>7311</v>
      </c>
      <c r="B2433" t="s">
        <v>86</v>
      </c>
      <c r="C2433" t="s">
        <v>144</v>
      </c>
      <c r="D2433" t="s">
        <v>4871</v>
      </c>
      <c r="E2433">
        <v>0</v>
      </c>
      <c r="F2433">
        <v>0</v>
      </c>
      <c r="G2433">
        <v>0</v>
      </c>
      <c r="H2433">
        <v>0</v>
      </c>
      <c r="I2433">
        <v>0</v>
      </c>
      <c r="J2433">
        <v>0</v>
      </c>
      <c r="K2433">
        <v>128</v>
      </c>
      <c r="L2433">
        <v>127</v>
      </c>
      <c r="M2433">
        <v>1</v>
      </c>
      <c r="N2433">
        <v>0</v>
      </c>
    </row>
    <row r="2434" spans="1:14" x14ac:dyDescent="0.2">
      <c r="A2434" t="s">
        <v>7312</v>
      </c>
      <c r="B2434" t="s">
        <v>86</v>
      </c>
      <c r="C2434" t="s">
        <v>144</v>
      </c>
      <c r="D2434" t="s">
        <v>4873</v>
      </c>
      <c r="E2434">
        <v>0</v>
      </c>
      <c r="F2434">
        <v>0</v>
      </c>
      <c r="G2434">
        <v>0</v>
      </c>
      <c r="H2434">
        <v>0</v>
      </c>
      <c r="I2434">
        <v>0</v>
      </c>
      <c r="J2434">
        <v>0</v>
      </c>
      <c r="K2434">
        <v>118</v>
      </c>
      <c r="L2434">
        <v>117</v>
      </c>
      <c r="M2434">
        <v>1</v>
      </c>
      <c r="N2434">
        <v>0</v>
      </c>
    </row>
    <row r="2435" spans="1:14" x14ac:dyDescent="0.2">
      <c r="A2435" t="s">
        <v>7313</v>
      </c>
      <c r="B2435" t="s">
        <v>86</v>
      </c>
      <c r="C2435" t="s">
        <v>145</v>
      </c>
      <c r="D2435" t="s">
        <v>4875</v>
      </c>
      <c r="E2435">
        <v>52</v>
      </c>
      <c r="F2435">
        <v>21</v>
      </c>
      <c r="G2435">
        <v>30</v>
      </c>
      <c r="H2435">
        <v>1</v>
      </c>
      <c r="I2435">
        <v>0</v>
      </c>
      <c r="J2435">
        <v>85</v>
      </c>
      <c r="K2435">
        <v>0</v>
      </c>
      <c r="L2435">
        <v>0</v>
      </c>
      <c r="M2435">
        <v>0</v>
      </c>
      <c r="N2435">
        <v>0</v>
      </c>
    </row>
    <row r="2436" spans="1:14" x14ac:dyDescent="0.2">
      <c r="A2436" t="s">
        <v>7314</v>
      </c>
      <c r="B2436" t="s">
        <v>86</v>
      </c>
      <c r="C2436" t="s">
        <v>145</v>
      </c>
      <c r="D2436" t="s">
        <v>4877</v>
      </c>
      <c r="E2436">
        <v>137</v>
      </c>
      <c r="F2436">
        <v>21</v>
      </c>
      <c r="G2436">
        <v>112</v>
      </c>
      <c r="H2436">
        <v>4</v>
      </c>
      <c r="I2436">
        <v>0</v>
      </c>
      <c r="J2436">
        <v>0</v>
      </c>
      <c r="K2436">
        <v>0</v>
      </c>
      <c r="L2436">
        <v>0</v>
      </c>
      <c r="M2436">
        <v>0</v>
      </c>
      <c r="N2436">
        <v>0</v>
      </c>
    </row>
    <row r="2437" spans="1:14" x14ac:dyDescent="0.2">
      <c r="A2437" t="s">
        <v>7315</v>
      </c>
      <c r="B2437" t="s">
        <v>86</v>
      </c>
      <c r="C2437" t="s">
        <v>145</v>
      </c>
      <c r="D2437" t="s">
        <v>4879</v>
      </c>
      <c r="E2437">
        <v>83</v>
      </c>
      <c r="F2437">
        <v>6</v>
      </c>
      <c r="G2437">
        <v>76</v>
      </c>
      <c r="H2437">
        <v>1</v>
      </c>
      <c r="I2437">
        <v>0</v>
      </c>
      <c r="J2437">
        <v>54</v>
      </c>
      <c r="K2437">
        <v>0</v>
      </c>
      <c r="L2437">
        <v>0</v>
      </c>
      <c r="M2437">
        <v>0</v>
      </c>
      <c r="N2437">
        <v>0</v>
      </c>
    </row>
    <row r="2438" spans="1:14" x14ac:dyDescent="0.2">
      <c r="A2438" t="s">
        <v>7316</v>
      </c>
      <c r="B2438" t="s">
        <v>86</v>
      </c>
      <c r="C2438" t="s">
        <v>145</v>
      </c>
      <c r="D2438" t="s">
        <v>4881</v>
      </c>
      <c r="E2438">
        <v>137</v>
      </c>
      <c r="F2438">
        <v>21</v>
      </c>
      <c r="G2438">
        <v>112</v>
      </c>
      <c r="H2438">
        <v>4</v>
      </c>
      <c r="I2438">
        <v>0</v>
      </c>
      <c r="J2438">
        <v>0</v>
      </c>
      <c r="K2438">
        <v>0</v>
      </c>
      <c r="L2438">
        <v>0</v>
      </c>
      <c r="M2438">
        <v>0</v>
      </c>
      <c r="N2438">
        <v>0</v>
      </c>
    </row>
    <row r="2439" spans="1:14" x14ac:dyDescent="0.2">
      <c r="A2439" t="s">
        <v>7317</v>
      </c>
      <c r="B2439" t="s">
        <v>86</v>
      </c>
      <c r="C2439" t="s">
        <v>145</v>
      </c>
      <c r="D2439" t="s">
        <v>4883</v>
      </c>
      <c r="E2439">
        <v>52</v>
      </c>
      <c r="F2439">
        <v>20</v>
      </c>
      <c r="G2439">
        <v>30</v>
      </c>
      <c r="H2439">
        <v>2</v>
      </c>
      <c r="I2439">
        <v>0</v>
      </c>
      <c r="J2439">
        <v>85</v>
      </c>
      <c r="K2439">
        <v>0</v>
      </c>
      <c r="L2439">
        <v>0</v>
      </c>
      <c r="M2439">
        <v>0</v>
      </c>
      <c r="N2439">
        <v>0</v>
      </c>
    </row>
    <row r="2440" spans="1:14" x14ac:dyDescent="0.2">
      <c r="A2440" t="s">
        <v>7318</v>
      </c>
      <c r="B2440" t="s">
        <v>86</v>
      </c>
      <c r="C2440" t="s">
        <v>145</v>
      </c>
      <c r="D2440" t="s">
        <v>4885</v>
      </c>
      <c r="E2440">
        <v>85</v>
      </c>
      <c r="F2440">
        <v>7</v>
      </c>
      <c r="G2440">
        <v>77</v>
      </c>
      <c r="H2440">
        <v>1</v>
      </c>
      <c r="I2440">
        <v>0</v>
      </c>
      <c r="J2440">
        <v>52</v>
      </c>
      <c r="K2440">
        <v>0</v>
      </c>
      <c r="L2440">
        <v>0</v>
      </c>
      <c r="M2440">
        <v>0</v>
      </c>
      <c r="N2440">
        <v>0</v>
      </c>
    </row>
    <row r="2441" spans="1:14" x14ac:dyDescent="0.2">
      <c r="A2441" t="s">
        <v>7319</v>
      </c>
      <c r="B2441" t="s">
        <v>86</v>
      </c>
      <c r="C2441" t="s">
        <v>145</v>
      </c>
      <c r="D2441" t="s">
        <v>4887</v>
      </c>
      <c r="E2441">
        <v>52</v>
      </c>
      <c r="F2441">
        <v>15</v>
      </c>
      <c r="G2441">
        <v>35</v>
      </c>
      <c r="H2441">
        <v>2</v>
      </c>
      <c r="I2441">
        <v>0</v>
      </c>
      <c r="J2441">
        <v>85</v>
      </c>
      <c r="K2441">
        <v>0</v>
      </c>
      <c r="L2441">
        <v>0</v>
      </c>
      <c r="M2441">
        <v>0</v>
      </c>
      <c r="N2441">
        <v>0</v>
      </c>
    </row>
    <row r="2442" spans="1:14" x14ac:dyDescent="0.2">
      <c r="A2442" t="s">
        <v>7320</v>
      </c>
      <c r="B2442" t="s">
        <v>86</v>
      </c>
      <c r="C2442" t="s">
        <v>145</v>
      </c>
      <c r="D2442" t="s">
        <v>4889</v>
      </c>
      <c r="E2442">
        <v>83</v>
      </c>
      <c r="F2442">
        <v>6</v>
      </c>
      <c r="G2442">
        <v>76</v>
      </c>
      <c r="H2442">
        <v>1</v>
      </c>
      <c r="I2442">
        <v>0</v>
      </c>
      <c r="J2442">
        <v>54</v>
      </c>
      <c r="K2442">
        <v>0</v>
      </c>
      <c r="L2442">
        <v>0</v>
      </c>
      <c r="M2442">
        <v>0</v>
      </c>
      <c r="N2442">
        <v>0</v>
      </c>
    </row>
    <row r="2443" spans="1:14" x14ac:dyDescent="0.2">
      <c r="A2443" t="s">
        <v>7321</v>
      </c>
      <c r="B2443" t="s">
        <v>86</v>
      </c>
      <c r="C2443" t="s">
        <v>145</v>
      </c>
      <c r="D2443" t="s">
        <v>4871</v>
      </c>
      <c r="E2443">
        <v>0</v>
      </c>
      <c r="F2443">
        <v>0</v>
      </c>
      <c r="G2443">
        <v>0</v>
      </c>
      <c r="H2443">
        <v>0</v>
      </c>
      <c r="I2443">
        <v>0</v>
      </c>
      <c r="J2443">
        <v>0</v>
      </c>
      <c r="K2443">
        <v>137</v>
      </c>
      <c r="L2443">
        <v>133</v>
      </c>
      <c r="M2443">
        <v>4</v>
      </c>
      <c r="N2443">
        <v>0</v>
      </c>
    </row>
    <row r="2444" spans="1:14" x14ac:dyDescent="0.2">
      <c r="A2444" t="s">
        <v>7322</v>
      </c>
      <c r="B2444" t="s">
        <v>86</v>
      </c>
      <c r="C2444" t="s">
        <v>145</v>
      </c>
      <c r="D2444" t="s">
        <v>4873</v>
      </c>
      <c r="E2444">
        <v>0</v>
      </c>
      <c r="F2444">
        <v>0</v>
      </c>
      <c r="G2444">
        <v>0</v>
      </c>
      <c r="H2444">
        <v>0</v>
      </c>
      <c r="I2444">
        <v>0</v>
      </c>
      <c r="J2444">
        <v>0</v>
      </c>
      <c r="K2444">
        <v>128</v>
      </c>
      <c r="L2444">
        <v>126</v>
      </c>
      <c r="M2444">
        <v>2</v>
      </c>
      <c r="N2444">
        <v>0</v>
      </c>
    </row>
    <row r="2445" spans="1:14" x14ac:dyDescent="0.2">
      <c r="A2445" t="s">
        <v>7323</v>
      </c>
      <c r="B2445" t="s">
        <v>86</v>
      </c>
      <c r="C2445" t="s">
        <v>146</v>
      </c>
      <c r="D2445" t="s">
        <v>4875</v>
      </c>
      <c r="E2445">
        <v>37</v>
      </c>
      <c r="F2445">
        <v>9</v>
      </c>
      <c r="G2445">
        <v>27</v>
      </c>
      <c r="H2445">
        <v>0</v>
      </c>
      <c r="I2445">
        <v>1</v>
      </c>
      <c r="J2445">
        <v>110</v>
      </c>
      <c r="K2445">
        <v>0</v>
      </c>
      <c r="L2445">
        <v>0</v>
      </c>
      <c r="M2445">
        <v>0</v>
      </c>
      <c r="N2445">
        <v>0</v>
      </c>
    </row>
    <row r="2446" spans="1:14" x14ac:dyDescent="0.2">
      <c r="A2446" t="s">
        <v>7324</v>
      </c>
      <c r="B2446" t="s">
        <v>86</v>
      </c>
      <c r="C2446" t="s">
        <v>146</v>
      </c>
      <c r="D2446" t="s">
        <v>4877</v>
      </c>
      <c r="E2446">
        <v>147</v>
      </c>
      <c r="F2446">
        <v>15</v>
      </c>
      <c r="G2446">
        <v>124</v>
      </c>
      <c r="H2446">
        <v>5</v>
      </c>
      <c r="I2446">
        <v>3</v>
      </c>
      <c r="J2446">
        <v>0</v>
      </c>
      <c r="K2446">
        <v>0</v>
      </c>
      <c r="L2446">
        <v>0</v>
      </c>
      <c r="M2446">
        <v>0</v>
      </c>
      <c r="N2446">
        <v>0</v>
      </c>
    </row>
    <row r="2447" spans="1:14" x14ac:dyDescent="0.2">
      <c r="A2447" t="s">
        <v>7325</v>
      </c>
      <c r="B2447" t="s">
        <v>86</v>
      </c>
      <c r="C2447" t="s">
        <v>146</v>
      </c>
      <c r="D2447" t="s">
        <v>4879</v>
      </c>
      <c r="E2447">
        <v>98</v>
      </c>
      <c r="F2447">
        <v>9</v>
      </c>
      <c r="G2447">
        <v>86</v>
      </c>
      <c r="H2447">
        <v>1</v>
      </c>
      <c r="I2447">
        <v>2</v>
      </c>
      <c r="J2447">
        <v>49</v>
      </c>
      <c r="K2447">
        <v>0</v>
      </c>
      <c r="L2447">
        <v>0</v>
      </c>
      <c r="M2447">
        <v>0</v>
      </c>
      <c r="N2447">
        <v>0</v>
      </c>
    </row>
    <row r="2448" spans="1:14" x14ac:dyDescent="0.2">
      <c r="A2448" t="s">
        <v>7326</v>
      </c>
      <c r="B2448" t="s">
        <v>86</v>
      </c>
      <c r="C2448" t="s">
        <v>146</v>
      </c>
      <c r="D2448" t="s">
        <v>4881</v>
      </c>
      <c r="E2448">
        <v>147</v>
      </c>
      <c r="F2448">
        <v>15</v>
      </c>
      <c r="G2448">
        <v>124</v>
      </c>
      <c r="H2448">
        <v>5</v>
      </c>
      <c r="I2448">
        <v>3</v>
      </c>
      <c r="J2448">
        <v>0</v>
      </c>
      <c r="K2448">
        <v>0</v>
      </c>
      <c r="L2448">
        <v>0</v>
      </c>
      <c r="M2448">
        <v>0</v>
      </c>
      <c r="N2448">
        <v>0</v>
      </c>
    </row>
    <row r="2449" spans="1:14" x14ac:dyDescent="0.2">
      <c r="A2449" t="s">
        <v>7327</v>
      </c>
      <c r="B2449" t="s">
        <v>86</v>
      </c>
      <c r="C2449" t="s">
        <v>146</v>
      </c>
      <c r="D2449" t="s">
        <v>4883</v>
      </c>
      <c r="E2449">
        <v>37</v>
      </c>
      <c r="F2449">
        <v>8</v>
      </c>
      <c r="G2449">
        <v>28</v>
      </c>
      <c r="H2449">
        <v>0</v>
      </c>
      <c r="I2449">
        <v>1</v>
      </c>
      <c r="J2449">
        <v>110</v>
      </c>
      <c r="K2449">
        <v>0</v>
      </c>
      <c r="L2449">
        <v>0</v>
      </c>
      <c r="M2449">
        <v>0</v>
      </c>
      <c r="N2449">
        <v>0</v>
      </c>
    </row>
    <row r="2450" spans="1:14" x14ac:dyDescent="0.2">
      <c r="A2450" t="s">
        <v>7328</v>
      </c>
      <c r="B2450" t="s">
        <v>86</v>
      </c>
      <c r="C2450" t="s">
        <v>146</v>
      </c>
      <c r="D2450" t="s">
        <v>4885</v>
      </c>
      <c r="E2450">
        <v>110</v>
      </c>
      <c r="F2450">
        <v>15</v>
      </c>
      <c r="G2450">
        <v>89</v>
      </c>
      <c r="H2450">
        <v>4</v>
      </c>
      <c r="I2450">
        <v>2</v>
      </c>
      <c r="J2450">
        <v>37</v>
      </c>
      <c r="K2450">
        <v>0</v>
      </c>
      <c r="L2450">
        <v>0</v>
      </c>
      <c r="M2450">
        <v>0</v>
      </c>
      <c r="N2450">
        <v>0</v>
      </c>
    </row>
    <row r="2451" spans="1:14" x14ac:dyDescent="0.2">
      <c r="A2451" t="s">
        <v>7329</v>
      </c>
      <c r="B2451" t="s">
        <v>86</v>
      </c>
      <c r="C2451" t="s">
        <v>146</v>
      </c>
      <c r="D2451" t="s">
        <v>4887</v>
      </c>
      <c r="E2451">
        <v>37</v>
      </c>
      <c r="F2451">
        <v>6</v>
      </c>
      <c r="G2451">
        <v>30</v>
      </c>
      <c r="H2451">
        <v>0</v>
      </c>
      <c r="I2451">
        <v>1</v>
      </c>
      <c r="J2451">
        <v>110</v>
      </c>
      <c r="K2451">
        <v>0</v>
      </c>
      <c r="L2451">
        <v>0</v>
      </c>
      <c r="M2451">
        <v>0</v>
      </c>
      <c r="N2451">
        <v>0</v>
      </c>
    </row>
    <row r="2452" spans="1:14" x14ac:dyDescent="0.2">
      <c r="A2452" t="s">
        <v>7330</v>
      </c>
      <c r="B2452" t="s">
        <v>86</v>
      </c>
      <c r="C2452" t="s">
        <v>146</v>
      </c>
      <c r="D2452" t="s">
        <v>4889</v>
      </c>
      <c r="E2452">
        <v>102</v>
      </c>
      <c r="F2452">
        <v>9</v>
      </c>
      <c r="G2452">
        <v>88</v>
      </c>
      <c r="H2452">
        <v>3</v>
      </c>
      <c r="I2452">
        <v>2</v>
      </c>
      <c r="J2452">
        <v>45</v>
      </c>
      <c r="K2452">
        <v>0</v>
      </c>
      <c r="L2452">
        <v>0</v>
      </c>
      <c r="M2452">
        <v>0</v>
      </c>
      <c r="N2452">
        <v>0</v>
      </c>
    </row>
    <row r="2453" spans="1:14" x14ac:dyDescent="0.2">
      <c r="A2453" t="s">
        <v>7331</v>
      </c>
      <c r="B2453" t="s">
        <v>86</v>
      </c>
      <c r="C2453" t="s">
        <v>146</v>
      </c>
      <c r="D2453" t="s">
        <v>4871</v>
      </c>
      <c r="E2453">
        <v>0</v>
      </c>
      <c r="F2453">
        <v>0</v>
      </c>
      <c r="G2453">
        <v>0</v>
      </c>
      <c r="H2453">
        <v>0</v>
      </c>
      <c r="I2453">
        <v>0</v>
      </c>
      <c r="J2453">
        <v>0</v>
      </c>
      <c r="K2453">
        <v>144</v>
      </c>
      <c r="L2453">
        <v>139</v>
      </c>
      <c r="M2453">
        <v>4</v>
      </c>
      <c r="N2453">
        <v>1</v>
      </c>
    </row>
    <row r="2454" spans="1:14" x14ac:dyDescent="0.2">
      <c r="A2454" t="s">
        <v>7332</v>
      </c>
      <c r="B2454" t="s">
        <v>86</v>
      </c>
      <c r="C2454" t="s">
        <v>146</v>
      </c>
      <c r="D2454" t="s">
        <v>4873</v>
      </c>
      <c r="E2454">
        <v>0</v>
      </c>
      <c r="F2454">
        <v>0</v>
      </c>
      <c r="G2454">
        <v>0</v>
      </c>
      <c r="H2454">
        <v>0</v>
      </c>
      <c r="I2454">
        <v>0</v>
      </c>
      <c r="J2454">
        <v>0</v>
      </c>
      <c r="K2454">
        <v>133</v>
      </c>
      <c r="L2454">
        <v>128</v>
      </c>
      <c r="M2454">
        <v>4</v>
      </c>
      <c r="N2454">
        <v>1</v>
      </c>
    </row>
    <row r="2455" spans="1:14" x14ac:dyDescent="0.2">
      <c r="A2455" t="s">
        <v>7333</v>
      </c>
      <c r="B2455" t="s">
        <v>86</v>
      </c>
      <c r="C2455" t="s">
        <v>147</v>
      </c>
      <c r="D2455" t="s">
        <v>4875</v>
      </c>
      <c r="E2455">
        <v>244</v>
      </c>
      <c r="F2455">
        <v>53</v>
      </c>
      <c r="G2455">
        <v>183</v>
      </c>
      <c r="H2455">
        <v>4</v>
      </c>
      <c r="I2455">
        <v>4</v>
      </c>
      <c r="J2455">
        <v>310</v>
      </c>
      <c r="K2455">
        <v>0</v>
      </c>
      <c r="L2455">
        <v>0</v>
      </c>
      <c r="M2455">
        <v>0</v>
      </c>
      <c r="N2455">
        <v>0</v>
      </c>
    </row>
    <row r="2456" spans="1:14" x14ac:dyDescent="0.2">
      <c r="A2456" t="s">
        <v>7334</v>
      </c>
      <c r="B2456" t="s">
        <v>86</v>
      </c>
      <c r="C2456" t="s">
        <v>147</v>
      </c>
      <c r="D2456" t="s">
        <v>4877</v>
      </c>
      <c r="E2456">
        <v>554</v>
      </c>
      <c r="F2456">
        <v>90</v>
      </c>
      <c r="G2456">
        <v>446</v>
      </c>
      <c r="H2456">
        <v>12</v>
      </c>
      <c r="I2456">
        <v>6</v>
      </c>
      <c r="J2456">
        <v>0</v>
      </c>
      <c r="K2456">
        <v>0</v>
      </c>
      <c r="L2456">
        <v>0</v>
      </c>
      <c r="M2456">
        <v>0</v>
      </c>
      <c r="N2456">
        <v>0</v>
      </c>
    </row>
    <row r="2457" spans="1:14" x14ac:dyDescent="0.2">
      <c r="A2457" t="s">
        <v>7335</v>
      </c>
      <c r="B2457" t="s">
        <v>86</v>
      </c>
      <c r="C2457" t="s">
        <v>147</v>
      </c>
      <c r="D2457" t="s">
        <v>4879</v>
      </c>
      <c r="E2457">
        <v>282</v>
      </c>
      <c r="F2457">
        <v>42</v>
      </c>
      <c r="G2457">
        <v>238</v>
      </c>
      <c r="H2457">
        <v>2</v>
      </c>
      <c r="I2457">
        <v>0</v>
      </c>
      <c r="J2457">
        <v>272</v>
      </c>
      <c r="K2457">
        <v>0</v>
      </c>
      <c r="L2457">
        <v>0</v>
      </c>
      <c r="M2457">
        <v>0</v>
      </c>
      <c r="N2457">
        <v>0</v>
      </c>
    </row>
    <row r="2458" spans="1:14" x14ac:dyDescent="0.2">
      <c r="A2458" t="s">
        <v>7336</v>
      </c>
      <c r="B2458" t="s">
        <v>86</v>
      </c>
      <c r="C2458" t="s">
        <v>147</v>
      </c>
      <c r="D2458" t="s">
        <v>4881</v>
      </c>
      <c r="E2458">
        <v>554</v>
      </c>
      <c r="F2458">
        <v>90</v>
      </c>
      <c r="G2458">
        <v>446</v>
      </c>
      <c r="H2458">
        <v>12</v>
      </c>
      <c r="I2458">
        <v>6</v>
      </c>
      <c r="J2458">
        <v>0</v>
      </c>
      <c r="K2458">
        <v>0</v>
      </c>
      <c r="L2458">
        <v>0</v>
      </c>
      <c r="M2458">
        <v>0</v>
      </c>
      <c r="N2458">
        <v>0</v>
      </c>
    </row>
    <row r="2459" spans="1:14" x14ac:dyDescent="0.2">
      <c r="A2459" t="s">
        <v>7337</v>
      </c>
      <c r="B2459" t="s">
        <v>86</v>
      </c>
      <c r="C2459" t="s">
        <v>147</v>
      </c>
      <c r="D2459" t="s">
        <v>4883</v>
      </c>
      <c r="E2459">
        <v>244</v>
      </c>
      <c r="F2459">
        <v>50</v>
      </c>
      <c r="G2459">
        <v>185</v>
      </c>
      <c r="H2459">
        <v>4</v>
      </c>
      <c r="I2459">
        <v>5</v>
      </c>
      <c r="J2459">
        <v>310</v>
      </c>
      <c r="K2459">
        <v>0</v>
      </c>
      <c r="L2459">
        <v>0</v>
      </c>
      <c r="M2459">
        <v>0</v>
      </c>
      <c r="N2459">
        <v>0</v>
      </c>
    </row>
    <row r="2460" spans="1:14" x14ac:dyDescent="0.2">
      <c r="A2460" t="s">
        <v>7338</v>
      </c>
      <c r="B2460" t="s">
        <v>86</v>
      </c>
      <c r="C2460" t="s">
        <v>147</v>
      </c>
      <c r="D2460" t="s">
        <v>4885</v>
      </c>
      <c r="E2460">
        <v>310</v>
      </c>
      <c r="F2460">
        <v>62</v>
      </c>
      <c r="G2460">
        <v>242</v>
      </c>
      <c r="H2460">
        <v>5</v>
      </c>
      <c r="I2460">
        <v>1</v>
      </c>
      <c r="J2460">
        <v>244</v>
      </c>
      <c r="K2460">
        <v>0</v>
      </c>
      <c r="L2460">
        <v>0</v>
      </c>
      <c r="M2460">
        <v>0</v>
      </c>
      <c r="N2460">
        <v>0</v>
      </c>
    </row>
    <row r="2461" spans="1:14" x14ac:dyDescent="0.2">
      <c r="A2461" t="s">
        <v>7339</v>
      </c>
      <c r="B2461" t="s">
        <v>86</v>
      </c>
      <c r="C2461" t="s">
        <v>147</v>
      </c>
      <c r="D2461" t="s">
        <v>4887</v>
      </c>
      <c r="E2461">
        <v>244</v>
      </c>
      <c r="F2461">
        <v>47</v>
      </c>
      <c r="G2461">
        <v>188</v>
      </c>
      <c r="H2461">
        <v>5</v>
      </c>
      <c r="I2461">
        <v>4</v>
      </c>
      <c r="J2461">
        <v>310</v>
      </c>
      <c r="K2461">
        <v>0</v>
      </c>
      <c r="L2461">
        <v>0</v>
      </c>
      <c r="M2461">
        <v>0</v>
      </c>
      <c r="N2461">
        <v>0</v>
      </c>
    </row>
    <row r="2462" spans="1:14" x14ac:dyDescent="0.2">
      <c r="A2462" t="s">
        <v>7340</v>
      </c>
      <c r="B2462" t="s">
        <v>86</v>
      </c>
      <c r="C2462" t="s">
        <v>147</v>
      </c>
      <c r="D2462" t="s">
        <v>4889</v>
      </c>
      <c r="E2462">
        <v>289</v>
      </c>
      <c r="F2462">
        <v>42</v>
      </c>
      <c r="G2462">
        <v>243</v>
      </c>
      <c r="H2462">
        <v>4</v>
      </c>
      <c r="I2462">
        <v>0</v>
      </c>
      <c r="J2462">
        <v>265</v>
      </c>
      <c r="K2462">
        <v>0</v>
      </c>
      <c r="L2462">
        <v>0</v>
      </c>
      <c r="M2462">
        <v>0</v>
      </c>
      <c r="N2462">
        <v>0</v>
      </c>
    </row>
    <row r="2463" spans="1:14" x14ac:dyDescent="0.2">
      <c r="A2463" t="s">
        <v>7341</v>
      </c>
      <c r="B2463" t="s">
        <v>86</v>
      </c>
      <c r="C2463" t="s">
        <v>147</v>
      </c>
      <c r="D2463" t="s">
        <v>4871</v>
      </c>
      <c r="E2463">
        <v>0</v>
      </c>
      <c r="F2463">
        <v>0</v>
      </c>
      <c r="G2463">
        <v>0</v>
      </c>
      <c r="H2463">
        <v>0</v>
      </c>
      <c r="I2463">
        <v>0</v>
      </c>
      <c r="J2463">
        <v>0</v>
      </c>
      <c r="K2463">
        <v>552</v>
      </c>
      <c r="L2463">
        <v>538</v>
      </c>
      <c r="M2463">
        <v>13</v>
      </c>
      <c r="N2463">
        <v>1</v>
      </c>
    </row>
    <row r="2464" spans="1:14" x14ac:dyDescent="0.2">
      <c r="A2464" t="s">
        <v>7342</v>
      </c>
      <c r="B2464" t="s">
        <v>86</v>
      </c>
      <c r="C2464" t="s">
        <v>147</v>
      </c>
      <c r="D2464" t="s">
        <v>4873</v>
      </c>
      <c r="E2464">
        <v>0</v>
      </c>
      <c r="F2464">
        <v>0</v>
      </c>
      <c r="G2464">
        <v>0</v>
      </c>
      <c r="H2464">
        <v>0</v>
      </c>
      <c r="I2464">
        <v>0</v>
      </c>
      <c r="J2464">
        <v>0</v>
      </c>
      <c r="K2464">
        <v>528</v>
      </c>
      <c r="L2464">
        <v>515</v>
      </c>
      <c r="M2464">
        <v>12</v>
      </c>
      <c r="N2464">
        <v>1</v>
      </c>
    </row>
    <row r="2465" spans="1:14" x14ac:dyDescent="0.2">
      <c r="A2465" t="s">
        <v>7343</v>
      </c>
      <c r="B2465" t="s">
        <v>86</v>
      </c>
      <c r="C2465" t="s">
        <v>148</v>
      </c>
      <c r="D2465" t="s">
        <v>4875</v>
      </c>
      <c r="E2465">
        <v>20</v>
      </c>
      <c r="F2465">
        <v>1</v>
      </c>
      <c r="G2465">
        <v>17</v>
      </c>
      <c r="H2465">
        <v>2</v>
      </c>
      <c r="I2465">
        <v>0</v>
      </c>
      <c r="J2465">
        <v>39</v>
      </c>
      <c r="K2465">
        <v>0</v>
      </c>
      <c r="L2465">
        <v>0</v>
      </c>
      <c r="M2465">
        <v>0</v>
      </c>
      <c r="N2465">
        <v>0</v>
      </c>
    </row>
    <row r="2466" spans="1:14" x14ac:dyDescent="0.2">
      <c r="A2466" t="s">
        <v>7344</v>
      </c>
      <c r="B2466" t="s">
        <v>86</v>
      </c>
      <c r="C2466" t="s">
        <v>148</v>
      </c>
      <c r="D2466" t="s">
        <v>4877</v>
      </c>
      <c r="E2466">
        <v>59</v>
      </c>
      <c r="F2466">
        <v>6</v>
      </c>
      <c r="G2466">
        <v>51</v>
      </c>
      <c r="H2466">
        <v>2</v>
      </c>
      <c r="I2466">
        <v>0</v>
      </c>
      <c r="J2466">
        <v>0</v>
      </c>
      <c r="K2466">
        <v>0</v>
      </c>
      <c r="L2466">
        <v>0</v>
      </c>
      <c r="M2466">
        <v>0</v>
      </c>
      <c r="N2466">
        <v>0</v>
      </c>
    </row>
    <row r="2467" spans="1:14" x14ac:dyDescent="0.2">
      <c r="A2467" t="s">
        <v>7345</v>
      </c>
      <c r="B2467" t="s">
        <v>86</v>
      </c>
      <c r="C2467" t="s">
        <v>148</v>
      </c>
      <c r="D2467" t="s">
        <v>4879</v>
      </c>
      <c r="E2467">
        <v>35</v>
      </c>
      <c r="F2467">
        <v>5</v>
      </c>
      <c r="G2467">
        <v>30</v>
      </c>
      <c r="H2467">
        <v>0</v>
      </c>
      <c r="I2467">
        <v>0</v>
      </c>
      <c r="J2467">
        <v>24</v>
      </c>
      <c r="K2467">
        <v>0</v>
      </c>
      <c r="L2467">
        <v>0</v>
      </c>
      <c r="M2467">
        <v>0</v>
      </c>
      <c r="N2467">
        <v>0</v>
      </c>
    </row>
    <row r="2468" spans="1:14" x14ac:dyDescent="0.2">
      <c r="A2468" t="s">
        <v>7346</v>
      </c>
      <c r="B2468" t="s">
        <v>86</v>
      </c>
      <c r="C2468" t="s">
        <v>148</v>
      </c>
      <c r="D2468" t="s">
        <v>4881</v>
      </c>
      <c r="E2468">
        <v>59</v>
      </c>
      <c r="F2468">
        <v>6</v>
      </c>
      <c r="G2468">
        <v>51</v>
      </c>
      <c r="H2468">
        <v>2</v>
      </c>
      <c r="I2468">
        <v>0</v>
      </c>
      <c r="J2468">
        <v>0</v>
      </c>
      <c r="K2468">
        <v>0</v>
      </c>
      <c r="L2468">
        <v>0</v>
      </c>
      <c r="M2468">
        <v>0</v>
      </c>
      <c r="N2468">
        <v>0</v>
      </c>
    </row>
    <row r="2469" spans="1:14" x14ac:dyDescent="0.2">
      <c r="A2469" t="s">
        <v>7347</v>
      </c>
      <c r="B2469" t="s">
        <v>86</v>
      </c>
      <c r="C2469" t="s">
        <v>148</v>
      </c>
      <c r="D2469" t="s">
        <v>4883</v>
      </c>
      <c r="E2469">
        <v>20</v>
      </c>
      <c r="F2469">
        <v>1</v>
      </c>
      <c r="G2469">
        <v>17</v>
      </c>
      <c r="H2469">
        <v>2</v>
      </c>
      <c r="I2469">
        <v>0</v>
      </c>
      <c r="J2469">
        <v>39</v>
      </c>
      <c r="K2469">
        <v>0</v>
      </c>
      <c r="L2469">
        <v>0</v>
      </c>
      <c r="M2469">
        <v>0</v>
      </c>
      <c r="N2469">
        <v>0</v>
      </c>
    </row>
    <row r="2470" spans="1:14" x14ac:dyDescent="0.2">
      <c r="A2470" t="s">
        <v>7348</v>
      </c>
      <c r="B2470" t="s">
        <v>86</v>
      </c>
      <c r="C2470" t="s">
        <v>148</v>
      </c>
      <c r="D2470" t="s">
        <v>4885</v>
      </c>
      <c r="E2470">
        <v>39</v>
      </c>
      <c r="F2470">
        <v>6</v>
      </c>
      <c r="G2470">
        <v>33</v>
      </c>
      <c r="H2470">
        <v>0</v>
      </c>
      <c r="I2470">
        <v>0</v>
      </c>
      <c r="J2470">
        <v>20</v>
      </c>
      <c r="K2470">
        <v>0</v>
      </c>
      <c r="L2470">
        <v>0</v>
      </c>
      <c r="M2470">
        <v>0</v>
      </c>
      <c r="N2470">
        <v>0</v>
      </c>
    </row>
    <row r="2471" spans="1:14" x14ac:dyDescent="0.2">
      <c r="A2471" t="s">
        <v>7349</v>
      </c>
      <c r="B2471" t="s">
        <v>86</v>
      </c>
      <c r="C2471" t="s">
        <v>148</v>
      </c>
      <c r="D2471" t="s">
        <v>4887</v>
      </c>
      <c r="E2471">
        <v>20</v>
      </c>
      <c r="F2471">
        <v>1</v>
      </c>
      <c r="G2471">
        <v>17</v>
      </c>
      <c r="H2471">
        <v>2</v>
      </c>
      <c r="I2471">
        <v>0</v>
      </c>
      <c r="J2471">
        <v>39</v>
      </c>
      <c r="K2471">
        <v>0</v>
      </c>
      <c r="L2471">
        <v>0</v>
      </c>
      <c r="M2471">
        <v>0</v>
      </c>
      <c r="N2471">
        <v>0</v>
      </c>
    </row>
    <row r="2472" spans="1:14" x14ac:dyDescent="0.2">
      <c r="A2472" t="s">
        <v>7350</v>
      </c>
      <c r="B2472" t="s">
        <v>86</v>
      </c>
      <c r="C2472" t="s">
        <v>148</v>
      </c>
      <c r="D2472" t="s">
        <v>4889</v>
      </c>
      <c r="E2472">
        <v>37</v>
      </c>
      <c r="F2472">
        <v>5</v>
      </c>
      <c r="G2472">
        <v>31</v>
      </c>
      <c r="H2472">
        <v>1</v>
      </c>
      <c r="I2472">
        <v>0</v>
      </c>
      <c r="J2472">
        <v>22</v>
      </c>
      <c r="K2472">
        <v>0</v>
      </c>
      <c r="L2472">
        <v>0</v>
      </c>
      <c r="M2472">
        <v>0</v>
      </c>
      <c r="N2472">
        <v>0</v>
      </c>
    </row>
    <row r="2473" spans="1:14" x14ac:dyDescent="0.2">
      <c r="A2473" t="s">
        <v>7351</v>
      </c>
      <c r="B2473" t="s">
        <v>86</v>
      </c>
      <c r="C2473" t="s">
        <v>148</v>
      </c>
      <c r="D2473" t="s">
        <v>4871</v>
      </c>
      <c r="E2473">
        <v>0</v>
      </c>
      <c r="F2473">
        <v>0</v>
      </c>
      <c r="G2473">
        <v>0</v>
      </c>
      <c r="H2473">
        <v>0</v>
      </c>
      <c r="I2473">
        <v>0</v>
      </c>
      <c r="J2473">
        <v>0</v>
      </c>
      <c r="K2473">
        <v>59</v>
      </c>
      <c r="L2473">
        <v>59</v>
      </c>
      <c r="M2473">
        <v>0</v>
      </c>
      <c r="N2473">
        <v>0</v>
      </c>
    </row>
    <row r="2474" spans="1:14" x14ac:dyDescent="0.2">
      <c r="A2474" t="s">
        <v>7352</v>
      </c>
      <c r="B2474" t="s">
        <v>86</v>
      </c>
      <c r="C2474" t="s">
        <v>148</v>
      </c>
      <c r="D2474" t="s">
        <v>4873</v>
      </c>
      <c r="E2474">
        <v>0</v>
      </c>
      <c r="F2474">
        <v>0</v>
      </c>
      <c r="G2474">
        <v>0</v>
      </c>
      <c r="H2474">
        <v>0</v>
      </c>
      <c r="I2474">
        <v>0</v>
      </c>
      <c r="J2474">
        <v>0</v>
      </c>
      <c r="K2474">
        <v>54</v>
      </c>
      <c r="L2474">
        <v>54</v>
      </c>
      <c r="M2474">
        <v>0</v>
      </c>
      <c r="N2474">
        <v>0</v>
      </c>
    </row>
    <row r="2475" spans="1:14" x14ac:dyDescent="0.2">
      <c r="A2475" t="s">
        <v>7353</v>
      </c>
      <c r="B2475" t="s">
        <v>86</v>
      </c>
      <c r="C2475" t="s">
        <v>149</v>
      </c>
      <c r="D2475" t="s">
        <v>4875</v>
      </c>
      <c r="E2475">
        <v>75</v>
      </c>
      <c r="F2475">
        <v>14</v>
      </c>
      <c r="G2475">
        <v>59</v>
      </c>
      <c r="H2475">
        <v>2</v>
      </c>
      <c r="I2475">
        <v>0</v>
      </c>
      <c r="J2475">
        <v>144</v>
      </c>
      <c r="K2475">
        <v>0</v>
      </c>
      <c r="L2475">
        <v>0</v>
      </c>
      <c r="M2475">
        <v>0</v>
      </c>
      <c r="N2475">
        <v>0</v>
      </c>
    </row>
    <row r="2476" spans="1:14" x14ac:dyDescent="0.2">
      <c r="A2476" t="s">
        <v>7354</v>
      </c>
      <c r="B2476" t="s">
        <v>86</v>
      </c>
      <c r="C2476" t="s">
        <v>149</v>
      </c>
      <c r="D2476" t="s">
        <v>4877</v>
      </c>
      <c r="E2476">
        <v>219</v>
      </c>
      <c r="F2476">
        <v>26</v>
      </c>
      <c r="G2476">
        <v>189</v>
      </c>
      <c r="H2476">
        <v>2</v>
      </c>
      <c r="I2476">
        <v>2</v>
      </c>
      <c r="J2476">
        <v>0</v>
      </c>
      <c r="K2476">
        <v>0</v>
      </c>
      <c r="L2476">
        <v>0</v>
      </c>
      <c r="M2476">
        <v>0</v>
      </c>
      <c r="N2476">
        <v>0</v>
      </c>
    </row>
    <row r="2477" spans="1:14" x14ac:dyDescent="0.2">
      <c r="A2477" t="s">
        <v>7355</v>
      </c>
      <c r="B2477" t="s">
        <v>86</v>
      </c>
      <c r="C2477" t="s">
        <v>149</v>
      </c>
      <c r="D2477" t="s">
        <v>4879</v>
      </c>
      <c r="E2477">
        <v>137</v>
      </c>
      <c r="F2477">
        <v>17</v>
      </c>
      <c r="G2477">
        <v>119</v>
      </c>
      <c r="H2477">
        <v>1</v>
      </c>
      <c r="I2477">
        <v>0</v>
      </c>
      <c r="J2477">
        <v>82</v>
      </c>
      <c r="K2477">
        <v>0</v>
      </c>
      <c r="L2477">
        <v>0</v>
      </c>
      <c r="M2477">
        <v>0</v>
      </c>
      <c r="N2477">
        <v>0</v>
      </c>
    </row>
    <row r="2478" spans="1:14" x14ac:dyDescent="0.2">
      <c r="A2478" t="s">
        <v>7356</v>
      </c>
      <c r="B2478" t="s">
        <v>86</v>
      </c>
      <c r="C2478" t="s">
        <v>149</v>
      </c>
      <c r="D2478" t="s">
        <v>4881</v>
      </c>
      <c r="E2478">
        <v>219</v>
      </c>
      <c r="F2478">
        <v>26</v>
      </c>
      <c r="G2478">
        <v>189</v>
      </c>
      <c r="H2478">
        <v>2</v>
      </c>
      <c r="I2478">
        <v>2</v>
      </c>
      <c r="J2478">
        <v>0</v>
      </c>
      <c r="K2478">
        <v>0</v>
      </c>
      <c r="L2478">
        <v>0</v>
      </c>
      <c r="M2478">
        <v>0</v>
      </c>
      <c r="N2478">
        <v>0</v>
      </c>
    </row>
    <row r="2479" spans="1:14" x14ac:dyDescent="0.2">
      <c r="A2479" t="s">
        <v>7357</v>
      </c>
      <c r="B2479" t="s">
        <v>86</v>
      </c>
      <c r="C2479" t="s">
        <v>149</v>
      </c>
      <c r="D2479" t="s">
        <v>4883</v>
      </c>
      <c r="E2479">
        <v>75</v>
      </c>
      <c r="F2479">
        <v>13</v>
      </c>
      <c r="G2479">
        <v>60</v>
      </c>
      <c r="H2479">
        <v>0</v>
      </c>
      <c r="I2479">
        <v>2</v>
      </c>
      <c r="J2479">
        <v>144</v>
      </c>
      <c r="K2479">
        <v>0</v>
      </c>
      <c r="L2479">
        <v>0</v>
      </c>
      <c r="M2479">
        <v>0</v>
      </c>
      <c r="N2479">
        <v>0</v>
      </c>
    </row>
    <row r="2480" spans="1:14" x14ac:dyDescent="0.2">
      <c r="A2480" t="s">
        <v>7358</v>
      </c>
      <c r="B2480" t="s">
        <v>86</v>
      </c>
      <c r="C2480" t="s">
        <v>149</v>
      </c>
      <c r="D2480" t="s">
        <v>4885</v>
      </c>
      <c r="E2480">
        <v>144</v>
      </c>
      <c r="F2480">
        <v>24</v>
      </c>
      <c r="G2480">
        <v>120</v>
      </c>
      <c r="H2480">
        <v>0</v>
      </c>
      <c r="I2480">
        <v>0</v>
      </c>
      <c r="J2480">
        <v>75</v>
      </c>
      <c r="K2480">
        <v>0</v>
      </c>
      <c r="L2480">
        <v>0</v>
      </c>
      <c r="M2480">
        <v>0</v>
      </c>
      <c r="N2480">
        <v>0</v>
      </c>
    </row>
    <row r="2481" spans="1:14" x14ac:dyDescent="0.2">
      <c r="A2481" t="s">
        <v>7359</v>
      </c>
      <c r="B2481" t="s">
        <v>86</v>
      </c>
      <c r="C2481" t="s">
        <v>149</v>
      </c>
      <c r="D2481" t="s">
        <v>4887</v>
      </c>
      <c r="E2481">
        <v>75</v>
      </c>
      <c r="F2481">
        <v>8</v>
      </c>
      <c r="G2481">
        <v>65</v>
      </c>
      <c r="H2481">
        <v>2</v>
      </c>
      <c r="I2481">
        <v>0</v>
      </c>
      <c r="J2481">
        <v>144</v>
      </c>
      <c r="K2481">
        <v>0</v>
      </c>
      <c r="L2481">
        <v>0</v>
      </c>
      <c r="M2481">
        <v>0</v>
      </c>
      <c r="N2481">
        <v>0</v>
      </c>
    </row>
    <row r="2482" spans="1:14" x14ac:dyDescent="0.2">
      <c r="A2482" t="s">
        <v>7360</v>
      </c>
      <c r="B2482" t="s">
        <v>86</v>
      </c>
      <c r="C2482" t="s">
        <v>149</v>
      </c>
      <c r="D2482" t="s">
        <v>4889</v>
      </c>
      <c r="E2482">
        <v>139</v>
      </c>
      <c r="F2482">
        <v>17</v>
      </c>
      <c r="G2482">
        <v>120</v>
      </c>
      <c r="H2482">
        <v>2</v>
      </c>
      <c r="I2482">
        <v>0</v>
      </c>
      <c r="J2482">
        <v>80</v>
      </c>
      <c r="K2482">
        <v>0</v>
      </c>
      <c r="L2482">
        <v>0</v>
      </c>
      <c r="M2482">
        <v>0</v>
      </c>
      <c r="N2482">
        <v>0</v>
      </c>
    </row>
    <row r="2483" spans="1:14" x14ac:dyDescent="0.2">
      <c r="A2483" t="s">
        <v>7361</v>
      </c>
      <c r="B2483" t="s">
        <v>86</v>
      </c>
      <c r="C2483" t="s">
        <v>149</v>
      </c>
      <c r="D2483" t="s">
        <v>4871</v>
      </c>
      <c r="E2483">
        <v>0</v>
      </c>
      <c r="F2483">
        <v>0</v>
      </c>
      <c r="G2483">
        <v>0</v>
      </c>
      <c r="H2483">
        <v>0</v>
      </c>
      <c r="I2483">
        <v>0</v>
      </c>
      <c r="J2483">
        <v>0</v>
      </c>
      <c r="K2483">
        <v>219</v>
      </c>
      <c r="L2483">
        <v>217</v>
      </c>
      <c r="M2483">
        <v>2</v>
      </c>
      <c r="N2483">
        <v>0</v>
      </c>
    </row>
    <row r="2484" spans="1:14" x14ac:dyDescent="0.2">
      <c r="A2484" t="s">
        <v>7362</v>
      </c>
      <c r="B2484" t="s">
        <v>86</v>
      </c>
      <c r="C2484" t="s">
        <v>149</v>
      </c>
      <c r="D2484" t="s">
        <v>4873</v>
      </c>
      <c r="E2484">
        <v>0</v>
      </c>
      <c r="F2484">
        <v>0</v>
      </c>
      <c r="G2484">
        <v>0</v>
      </c>
      <c r="H2484">
        <v>0</v>
      </c>
      <c r="I2484">
        <v>0</v>
      </c>
      <c r="J2484">
        <v>0</v>
      </c>
      <c r="K2484">
        <v>212</v>
      </c>
      <c r="L2484">
        <v>210</v>
      </c>
      <c r="M2484">
        <v>2</v>
      </c>
      <c r="N2484">
        <v>0</v>
      </c>
    </row>
    <row r="2485" spans="1:14" x14ac:dyDescent="0.2">
      <c r="A2485" t="s">
        <v>7363</v>
      </c>
      <c r="B2485" t="s">
        <v>86</v>
      </c>
      <c r="C2485" t="s">
        <v>150</v>
      </c>
      <c r="D2485" t="s">
        <v>4875</v>
      </c>
      <c r="E2485">
        <v>88</v>
      </c>
      <c r="F2485">
        <v>13</v>
      </c>
      <c r="G2485">
        <v>73</v>
      </c>
      <c r="H2485">
        <v>2</v>
      </c>
      <c r="I2485">
        <v>0</v>
      </c>
      <c r="J2485">
        <v>105</v>
      </c>
      <c r="K2485">
        <v>0</v>
      </c>
      <c r="L2485">
        <v>0</v>
      </c>
      <c r="M2485">
        <v>0</v>
      </c>
      <c r="N2485">
        <v>0</v>
      </c>
    </row>
    <row r="2486" spans="1:14" x14ac:dyDescent="0.2">
      <c r="A2486" t="s">
        <v>7364</v>
      </c>
      <c r="B2486" t="s">
        <v>86</v>
      </c>
      <c r="C2486" t="s">
        <v>150</v>
      </c>
      <c r="D2486" t="s">
        <v>4877</v>
      </c>
      <c r="E2486">
        <v>193</v>
      </c>
      <c r="F2486">
        <v>18</v>
      </c>
      <c r="G2486">
        <v>167</v>
      </c>
      <c r="H2486">
        <v>6</v>
      </c>
      <c r="I2486">
        <v>2</v>
      </c>
      <c r="J2486">
        <v>0</v>
      </c>
      <c r="K2486">
        <v>0</v>
      </c>
      <c r="L2486">
        <v>0</v>
      </c>
      <c r="M2486">
        <v>0</v>
      </c>
      <c r="N2486">
        <v>0</v>
      </c>
    </row>
    <row r="2487" spans="1:14" x14ac:dyDescent="0.2">
      <c r="A2487" t="s">
        <v>7365</v>
      </c>
      <c r="B2487" t="s">
        <v>86</v>
      </c>
      <c r="C2487" t="s">
        <v>150</v>
      </c>
      <c r="D2487" t="s">
        <v>4879</v>
      </c>
      <c r="E2487">
        <v>93</v>
      </c>
      <c r="F2487">
        <v>10</v>
      </c>
      <c r="G2487">
        <v>81</v>
      </c>
      <c r="H2487">
        <v>2</v>
      </c>
      <c r="I2487">
        <v>0</v>
      </c>
      <c r="J2487">
        <v>100</v>
      </c>
      <c r="K2487">
        <v>0</v>
      </c>
      <c r="L2487">
        <v>0</v>
      </c>
      <c r="M2487">
        <v>0</v>
      </c>
      <c r="N2487">
        <v>0</v>
      </c>
    </row>
    <row r="2488" spans="1:14" x14ac:dyDescent="0.2">
      <c r="A2488" t="s">
        <v>7366</v>
      </c>
      <c r="B2488" t="s">
        <v>86</v>
      </c>
      <c r="C2488" t="s">
        <v>150</v>
      </c>
      <c r="D2488" t="s">
        <v>4881</v>
      </c>
      <c r="E2488">
        <v>193</v>
      </c>
      <c r="F2488">
        <v>18</v>
      </c>
      <c r="G2488">
        <v>167</v>
      </c>
      <c r="H2488">
        <v>6</v>
      </c>
      <c r="I2488">
        <v>2</v>
      </c>
      <c r="J2488">
        <v>0</v>
      </c>
      <c r="K2488">
        <v>0</v>
      </c>
      <c r="L2488">
        <v>0</v>
      </c>
      <c r="M2488">
        <v>0</v>
      </c>
      <c r="N2488">
        <v>0</v>
      </c>
    </row>
    <row r="2489" spans="1:14" x14ac:dyDescent="0.2">
      <c r="A2489" t="s">
        <v>7367</v>
      </c>
      <c r="B2489" t="s">
        <v>86</v>
      </c>
      <c r="C2489" t="s">
        <v>150</v>
      </c>
      <c r="D2489" t="s">
        <v>4883</v>
      </c>
      <c r="E2489">
        <v>88</v>
      </c>
      <c r="F2489">
        <v>11</v>
      </c>
      <c r="G2489">
        <v>75</v>
      </c>
      <c r="H2489">
        <v>1</v>
      </c>
      <c r="I2489">
        <v>1</v>
      </c>
      <c r="J2489">
        <v>105</v>
      </c>
      <c r="K2489">
        <v>0</v>
      </c>
      <c r="L2489">
        <v>0</v>
      </c>
      <c r="M2489">
        <v>0</v>
      </c>
      <c r="N2489">
        <v>0</v>
      </c>
    </row>
    <row r="2490" spans="1:14" x14ac:dyDescent="0.2">
      <c r="A2490" t="s">
        <v>7368</v>
      </c>
      <c r="B2490" t="s">
        <v>86</v>
      </c>
      <c r="C2490" t="s">
        <v>150</v>
      </c>
      <c r="D2490" t="s">
        <v>4885</v>
      </c>
      <c r="E2490">
        <v>105</v>
      </c>
      <c r="F2490">
        <v>14</v>
      </c>
      <c r="G2490">
        <v>88</v>
      </c>
      <c r="H2490">
        <v>2</v>
      </c>
      <c r="I2490">
        <v>1</v>
      </c>
      <c r="J2490">
        <v>88</v>
      </c>
      <c r="K2490">
        <v>0</v>
      </c>
      <c r="L2490">
        <v>0</v>
      </c>
      <c r="M2490">
        <v>0</v>
      </c>
      <c r="N2490">
        <v>0</v>
      </c>
    </row>
    <row r="2491" spans="1:14" x14ac:dyDescent="0.2">
      <c r="A2491" t="s">
        <v>7369</v>
      </c>
      <c r="B2491" t="s">
        <v>86</v>
      </c>
      <c r="C2491" t="s">
        <v>150</v>
      </c>
      <c r="D2491" t="s">
        <v>4887</v>
      </c>
      <c r="E2491">
        <v>88</v>
      </c>
      <c r="F2491">
        <v>8</v>
      </c>
      <c r="G2491">
        <v>77</v>
      </c>
      <c r="H2491">
        <v>3</v>
      </c>
      <c r="I2491">
        <v>0</v>
      </c>
      <c r="J2491">
        <v>105</v>
      </c>
      <c r="K2491">
        <v>0</v>
      </c>
      <c r="L2491">
        <v>0</v>
      </c>
      <c r="M2491">
        <v>0</v>
      </c>
      <c r="N2491">
        <v>0</v>
      </c>
    </row>
    <row r="2492" spans="1:14" x14ac:dyDescent="0.2">
      <c r="A2492" t="s">
        <v>7370</v>
      </c>
      <c r="B2492" t="s">
        <v>86</v>
      </c>
      <c r="C2492" t="s">
        <v>150</v>
      </c>
      <c r="D2492" t="s">
        <v>4889</v>
      </c>
      <c r="E2492">
        <v>100</v>
      </c>
      <c r="F2492">
        <v>10</v>
      </c>
      <c r="G2492">
        <v>86</v>
      </c>
      <c r="H2492">
        <v>4</v>
      </c>
      <c r="I2492">
        <v>0</v>
      </c>
      <c r="J2492">
        <v>93</v>
      </c>
      <c r="K2492">
        <v>0</v>
      </c>
      <c r="L2492">
        <v>0</v>
      </c>
      <c r="M2492">
        <v>0</v>
      </c>
      <c r="N2492">
        <v>0</v>
      </c>
    </row>
    <row r="2493" spans="1:14" x14ac:dyDescent="0.2">
      <c r="A2493" t="s">
        <v>7371</v>
      </c>
      <c r="B2493" t="s">
        <v>86</v>
      </c>
      <c r="C2493" t="s">
        <v>150</v>
      </c>
      <c r="D2493" t="s">
        <v>4871</v>
      </c>
      <c r="E2493">
        <v>0</v>
      </c>
      <c r="F2493">
        <v>0</v>
      </c>
      <c r="G2493">
        <v>0</v>
      </c>
      <c r="H2493">
        <v>0</v>
      </c>
      <c r="I2493">
        <v>0</v>
      </c>
      <c r="J2493">
        <v>0</v>
      </c>
      <c r="K2493">
        <v>191</v>
      </c>
      <c r="L2493">
        <v>187</v>
      </c>
      <c r="M2493">
        <v>4</v>
      </c>
      <c r="N2493">
        <v>0</v>
      </c>
    </row>
    <row r="2494" spans="1:14" x14ac:dyDescent="0.2">
      <c r="A2494" t="s">
        <v>7372</v>
      </c>
      <c r="B2494" t="s">
        <v>86</v>
      </c>
      <c r="C2494" t="s">
        <v>150</v>
      </c>
      <c r="D2494" t="s">
        <v>4873</v>
      </c>
      <c r="E2494">
        <v>0</v>
      </c>
      <c r="F2494">
        <v>0</v>
      </c>
      <c r="G2494">
        <v>0</v>
      </c>
      <c r="H2494">
        <v>0</v>
      </c>
      <c r="I2494">
        <v>0</v>
      </c>
      <c r="J2494">
        <v>0</v>
      </c>
      <c r="K2494">
        <v>176</v>
      </c>
      <c r="L2494">
        <v>172</v>
      </c>
      <c r="M2494">
        <v>4</v>
      </c>
      <c r="N2494">
        <v>0</v>
      </c>
    </row>
    <row r="2495" spans="1:14" x14ac:dyDescent="0.2">
      <c r="A2495" t="s">
        <v>7373</v>
      </c>
      <c r="B2495" t="s">
        <v>86</v>
      </c>
      <c r="C2495" t="s">
        <v>151</v>
      </c>
      <c r="D2495" t="s">
        <v>4875</v>
      </c>
      <c r="E2495">
        <v>35</v>
      </c>
      <c r="F2495">
        <v>3</v>
      </c>
      <c r="G2495">
        <v>30</v>
      </c>
      <c r="H2495">
        <v>2</v>
      </c>
      <c r="I2495">
        <v>0</v>
      </c>
      <c r="J2495">
        <v>55</v>
      </c>
      <c r="K2495">
        <v>0</v>
      </c>
      <c r="L2495">
        <v>0</v>
      </c>
      <c r="M2495">
        <v>0</v>
      </c>
      <c r="N2495">
        <v>0</v>
      </c>
    </row>
    <row r="2496" spans="1:14" x14ac:dyDescent="0.2">
      <c r="A2496" t="s">
        <v>7374</v>
      </c>
      <c r="B2496" t="s">
        <v>86</v>
      </c>
      <c r="C2496" t="s">
        <v>151</v>
      </c>
      <c r="D2496" t="s">
        <v>4877</v>
      </c>
      <c r="E2496">
        <v>90</v>
      </c>
      <c r="F2496">
        <v>6</v>
      </c>
      <c r="G2496">
        <v>80</v>
      </c>
      <c r="H2496">
        <v>4</v>
      </c>
      <c r="I2496">
        <v>0</v>
      </c>
      <c r="J2496">
        <v>0</v>
      </c>
      <c r="K2496">
        <v>0</v>
      </c>
      <c r="L2496">
        <v>0</v>
      </c>
      <c r="M2496">
        <v>0</v>
      </c>
      <c r="N2496">
        <v>0</v>
      </c>
    </row>
    <row r="2497" spans="1:14" x14ac:dyDescent="0.2">
      <c r="A2497" t="s">
        <v>7375</v>
      </c>
      <c r="B2497" t="s">
        <v>86</v>
      </c>
      <c r="C2497" t="s">
        <v>151</v>
      </c>
      <c r="D2497" t="s">
        <v>4879</v>
      </c>
      <c r="E2497">
        <v>50</v>
      </c>
      <c r="F2497">
        <v>6</v>
      </c>
      <c r="G2497">
        <v>44</v>
      </c>
      <c r="H2497">
        <v>0</v>
      </c>
      <c r="I2497">
        <v>0</v>
      </c>
      <c r="J2497">
        <v>40</v>
      </c>
      <c r="K2497">
        <v>0</v>
      </c>
      <c r="L2497">
        <v>0</v>
      </c>
      <c r="M2497">
        <v>0</v>
      </c>
      <c r="N2497">
        <v>0</v>
      </c>
    </row>
    <row r="2498" spans="1:14" x14ac:dyDescent="0.2">
      <c r="A2498" t="s">
        <v>7376</v>
      </c>
      <c r="B2498" t="s">
        <v>86</v>
      </c>
      <c r="C2498" t="s">
        <v>151</v>
      </c>
      <c r="D2498" t="s">
        <v>4881</v>
      </c>
      <c r="E2498">
        <v>90</v>
      </c>
      <c r="F2498">
        <v>6</v>
      </c>
      <c r="G2498">
        <v>80</v>
      </c>
      <c r="H2498">
        <v>4</v>
      </c>
      <c r="I2498">
        <v>0</v>
      </c>
      <c r="J2498">
        <v>0</v>
      </c>
      <c r="K2498">
        <v>0</v>
      </c>
      <c r="L2498">
        <v>0</v>
      </c>
      <c r="M2498">
        <v>0</v>
      </c>
      <c r="N2498">
        <v>0</v>
      </c>
    </row>
    <row r="2499" spans="1:14" x14ac:dyDescent="0.2">
      <c r="A2499" t="s">
        <v>7377</v>
      </c>
      <c r="B2499" t="s">
        <v>86</v>
      </c>
      <c r="C2499" t="s">
        <v>151</v>
      </c>
      <c r="D2499" t="s">
        <v>4883</v>
      </c>
      <c r="E2499">
        <v>35</v>
      </c>
      <c r="F2499">
        <v>4</v>
      </c>
      <c r="G2499">
        <v>29</v>
      </c>
      <c r="H2499">
        <v>2</v>
      </c>
      <c r="I2499">
        <v>0</v>
      </c>
      <c r="J2499">
        <v>55</v>
      </c>
      <c r="K2499">
        <v>0</v>
      </c>
      <c r="L2499">
        <v>0</v>
      </c>
      <c r="M2499">
        <v>0</v>
      </c>
      <c r="N2499">
        <v>0</v>
      </c>
    </row>
    <row r="2500" spans="1:14" x14ac:dyDescent="0.2">
      <c r="A2500" t="s">
        <v>7378</v>
      </c>
      <c r="B2500" t="s">
        <v>86</v>
      </c>
      <c r="C2500" t="s">
        <v>151</v>
      </c>
      <c r="D2500" t="s">
        <v>4885</v>
      </c>
      <c r="E2500">
        <v>55</v>
      </c>
      <c r="F2500">
        <v>7</v>
      </c>
      <c r="G2500">
        <v>48</v>
      </c>
      <c r="H2500">
        <v>0</v>
      </c>
      <c r="I2500">
        <v>0</v>
      </c>
      <c r="J2500">
        <v>35</v>
      </c>
      <c r="K2500">
        <v>0</v>
      </c>
      <c r="L2500">
        <v>0</v>
      </c>
      <c r="M2500">
        <v>0</v>
      </c>
      <c r="N2500">
        <v>0</v>
      </c>
    </row>
    <row r="2501" spans="1:14" x14ac:dyDescent="0.2">
      <c r="A2501" t="s">
        <v>7379</v>
      </c>
      <c r="B2501" t="s">
        <v>86</v>
      </c>
      <c r="C2501" t="s">
        <v>151</v>
      </c>
      <c r="D2501" t="s">
        <v>4887</v>
      </c>
      <c r="E2501">
        <v>35</v>
      </c>
      <c r="F2501">
        <v>2</v>
      </c>
      <c r="G2501">
        <v>31</v>
      </c>
      <c r="H2501">
        <v>2</v>
      </c>
      <c r="I2501">
        <v>0</v>
      </c>
      <c r="J2501">
        <v>55</v>
      </c>
      <c r="K2501">
        <v>0</v>
      </c>
      <c r="L2501">
        <v>0</v>
      </c>
      <c r="M2501">
        <v>0</v>
      </c>
      <c r="N2501">
        <v>0</v>
      </c>
    </row>
    <row r="2502" spans="1:14" x14ac:dyDescent="0.2">
      <c r="A2502" t="s">
        <v>7380</v>
      </c>
      <c r="B2502" t="s">
        <v>86</v>
      </c>
      <c r="C2502" t="s">
        <v>151</v>
      </c>
      <c r="D2502" t="s">
        <v>4889</v>
      </c>
      <c r="E2502">
        <v>52</v>
      </c>
      <c r="F2502">
        <v>7</v>
      </c>
      <c r="G2502">
        <v>44</v>
      </c>
      <c r="H2502">
        <v>1</v>
      </c>
      <c r="I2502">
        <v>0</v>
      </c>
      <c r="J2502">
        <v>38</v>
      </c>
      <c r="K2502">
        <v>0</v>
      </c>
      <c r="L2502">
        <v>0</v>
      </c>
      <c r="M2502">
        <v>0</v>
      </c>
      <c r="N2502">
        <v>0</v>
      </c>
    </row>
    <row r="2503" spans="1:14" x14ac:dyDescent="0.2">
      <c r="A2503" t="s">
        <v>7381</v>
      </c>
      <c r="B2503" t="s">
        <v>86</v>
      </c>
      <c r="C2503" t="s">
        <v>151</v>
      </c>
      <c r="D2503" t="s">
        <v>4871</v>
      </c>
      <c r="E2503">
        <v>0</v>
      </c>
      <c r="F2503">
        <v>0</v>
      </c>
      <c r="G2503">
        <v>0</v>
      </c>
      <c r="H2503">
        <v>0</v>
      </c>
      <c r="I2503">
        <v>0</v>
      </c>
      <c r="J2503">
        <v>0</v>
      </c>
      <c r="K2503">
        <v>90</v>
      </c>
      <c r="L2503">
        <v>90</v>
      </c>
      <c r="M2503">
        <v>0</v>
      </c>
      <c r="N2503">
        <v>0</v>
      </c>
    </row>
    <row r="2504" spans="1:14" x14ac:dyDescent="0.2">
      <c r="A2504" t="s">
        <v>7382</v>
      </c>
      <c r="B2504" t="s">
        <v>86</v>
      </c>
      <c r="C2504" t="s">
        <v>151</v>
      </c>
      <c r="D2504" t="s">
        <v>4873</v>
      </c>
      <c r="E2504">
        <v>0</v>
      </c>
      <c r="F2504">
        <v>0</v>
      </c>
      <c r="G2504">
        <v>0</v>
      </c>
      <c r="H2504">
        <v>0</v>
      </c>
      <c r="I2504">
        <v>0</v>
      </c>
      <c r="J2504">
        <v>0</v>
      </c>
      <c r="K2504">
        <v>74</v>
      </c>
      <c r="L2504">
        <v>74</v>
      </c>
      <c r="M2504">
        <v>0</v>
      </c>
      <c r="N2504">
        <v>0</v>
      </c>
    </row>
    <row r="2505" spans="1:14" x14ac:dyDescent="0.2">
      <c r="A2505" t="s">
        <v>7383</v>
      </c>
      <c r="B2505" t="s">
        <v>86</v>
      </c>
      <c r="C2505" t="s">
        <v>152</v>
      </c>
      <c r="D2505" t="s">
        <v>4875</v>
      </c>
      <c r="E2505">
        <v>19</v>
      </c>
      <c r="F2505">
        <v>1</v>
      </c>
      <c r="G2505">
        <v>16</v>
      </c>
      <c r="H2505">
        <v>2</v>
      </c>
      <c r="I2505">
        <v>0</v>
      </c>
      <c r="J2505">
        <v>37</v>
      </c>
      <c r="K2505">
        <v>0</v>
      </c>
      <c r="L2505">
        <v>0</v>
      </c>
      <c r="M2505">
        <v>0</v>
      </c>
      <c r="N2505">
        <v>0</v>
      </c>
    </row>
    <row r="2506" spans="1:14" x14ac:dyDescent="0.2">
      <c r="A2506" t="s">
        <v>7384</v>
      </c>
      <c r="B2506" t="s">
        <v>86</v>
      </c>
      <c r="C2506" t="s">
        <v>152</v>
      </c>
      <c r="D2506" t="s">
        <v>4877</v>
      </c>
      <c r="E2506">
        <v>56</v>
      </c>
      <c r="F2506">
        <v>6</v>
      </c>
      <c r="G2506">
        <v>45</v>
      </c>
      <c r="H2506">
        <v>4</v>
      </c>
      <c r="I2506">
        <v>1</v>
      </c>
      <c r="J2506">
        <v>0</v>
      </c>
      <c r="K2506">
        <v>0</v>
      </c>
      <c r="L2506">
        <v>0</v>
      </c>
      <c r="M2506">
        <v>0</v>
      </c>
      <c r="N2506">
        <v>0</v>
      </c>
    </row>
    <row r="2507" spans="1:14" x14ac:dyDescent="0.2">
      <c r="A2507" t="s">
        <v>7385</v>
      </c>
      <c r="B2507" t="s">
        <v>86</v>
      </c>
      <c r="C2507" t="s">
        <v>152</v>
      </c>
      <c r="D2507" t="s">
        <v>4879</v>
      </c>
      <c r="E2507">
        <v>35</v>
      </c>
      <c r="F2507">
        <v>5</v>
      </c>
      <c r="G2507">
        <v>29</v>
      </c>
      <c r="H2507">
        <v>1</v>
      </c>
      <c r="I2507">
        <v>0</v>
      </c>
      <c r="J2507">
        <v>21</v>
      </c>
      <c r="K2507">
        <v>0</v>
      </c>
      <c r="L2507">
        <v>0</v>
      </c>
      <c r="M2507">
        <v>0</v>
      </c>
      <c r="N2507">
        <v>0</v>
      </c>
    </row>
    <row r="2508" spans="1:14" x14ac:dyDescent="0.2">
      <c r="A2508" t="s">
        <v>7386</v>
      </c>
      <c r="B2508" t="s">
        <v>86</v>
      </c>
      <c r="C2508" t="s">
        <v>152</v>
      </c>
      <c r="D2508" t="s">
        <v>4881</v>
      </c>
      <c r="E2508">
        <v>56</v>
      </c>
      <c r="F2508">
        <v>6</v>
      </c>
      <c r="G2508">
        <v>45</v>
      </c>
      <c r="H2508">
        <v>4</v>
      </c>
      <c r="I2508">
        <v>1</v>
      </c>
      <c r="J2508">
        <v>0</v>
      </c>
      <c r="K2508">
        <v>0</v>
      </c>
      <c r="L2508">
        <v>0</v>
      </c>
      <c r="M2508">
        <v>0</v>
      </c>
      <c r="N2508">
        <v>0</v>
      </c>
    </row>
    <row r="2509" spans="1:14" x14ac:dyDescent="0.2">
      <c r="A2509" t="s">
        <v>7387</v>
      </c>
      <c r="B2509" t="s">
        <v>86</v>
      </c>
      <c r="C2509" t="s">
        <v>152</v>
      </c>
      <c r="D2509" t="s">
        <v>4883</v>
      </c>
      <c r="E2509">
        <v>19</v>
      </c>
      <c r="F2509">
        <v>1</v>
      </c>
      <c r="G2509">
        <v>16</v>
      </c>
      <c r="H2509">
        <v>2</v>
      </c>
      <c r="I2509">
        <v>0</v>
      </c>
      <c r="J2509">
        <v>37</v>
      </c>
      <c r="K2509">
        <v>0</v>
      </c>
      <c r="L2509">
        <v>0</v>
      </c>
      <c r="M2509">
        <v>0</v>
      </c>
      <c r="N2509">
        <v>0</v>
      </c>
    </row>
    <row r="2510" spans="1:14" x14ac:dyDescent="0.2">
      <c r="A2510" t="s">
        <v>7388</v>
      </c>
      <c r="B2510" t="s">
        <v>86</v>
      </c>
      <c r="C2510" t="s">
        <v>152</v>
      </c>
      <c r="D2510" t="s">
        <v>4885</v>
      </c>
      <c r="E2510">
        <v>37</v>
      </c>
      <c r="F2510">
        <v>6</v>
      </c>
      <c r="G2510">
        <v>30</v>
      </c>
      <c r="H2510">
        <v>1</v>
      </c>
      <c r="I2510">
        <v>0</v>
      </c>
      <c r="J2510">
        <v>19</v>
      </c>
      <c r="K2510">
        <v>0</v>
      </c>
      <c r="L2510">
        <v>0</v>
      </c>
      <c r="M2510">
        <v>0</v>
      </c>
      <c r="N2510">
        <v>0</v>
      </c>
    </row>
    <row r="2511" spans="1:14" x14ac:dyDescent="0.2">
      <c r="A2511" t="s">
        <v>7389</v>
      </c>
      <c r="B2511" t="s">
        <v>86</v>
      </c>
      <c r="C2511" t="s">
        <v>152</v>
      </c>
      <c r="D2511" t="s">
        <v>4887</v>
      </c>
      <c r="E2511">
        <v>19</v>
      </c>
      <c r="F2511">
        <v>1</v>
      </c>
      <c r="G2511">
        <v>16</v>
      </c>
      <c r="H2511">
        <v>2</v>
      </c>
      <c r="I2511">
        <v>0</v>
      </c>
      <c r="J2511">
        <v>37</v>
      </c>
      <c r="K2511">
        <v>0</v>
      </c>
      <c r="L2511">
        <v>0</v>
      </c>
      <c r="M2511">
        <v>0</v>
      </c>
      <c r="N2511">
        <v>0</v>
      </c>
    </row>
    <row r="2512" spans="1:14" x14ac:dyDescent="0.2">
      <c r="A2512" t="s">
        <v>7390</v>
      </c>
      <c r="B2512" t="s">
        <v>86</v>
      </c>
      <c r="C2512" t="s">
        <v>152</v>
      </c>
      <c r="D2512" t="s">
        <v>4889</v>
      </c>
      <c r="E2512">
        <v>35</v>
      </c>
      <c r="F2512">
        <v>5</v>
      </c>
      <c r="G2512">
        <v>29</v>
      </c>
      <c r="H2512">
        <v>1</v>
      </c>
      <c r="I2512">
        <v>0</v>
      </c>
      <c r="J2512">
        <v>21</v>
      </c>
      <c r="K2512">
        <v>0</v>
      </c>
      <c r="L2512">
        <v>0</v>
      </c>
      <c r="M2512">
        <v>0</v>
      </c>
      <c r="N2512">
        <v>0</v>
      </c>
    </row>
    <row r="2513" spans="1:14" x14ac:dyDescent="0.2">
      <c r="A2513" t="s">
        <v>7391</v>
      </c>
      <c r="B2513" t="s">
        <v>86</v>
      </c>
      <c r="C2513" t="s">
        <v>152</v>
      </c>
      <c r="D2513" t="s">
        <v>4871</v>
      </c>
      <c r="E2513">
        <v>0</v>
      </c>
      <c r="F2513">
        <v>0</v>
      </c>
      <c r="G2513">
        <v>0</v>
      </c>
      <c r="H2513">
        <v>0</v>
      </c>
      <c r="I2513">
        <v>0</v>
      </c>
      <c r="J2513">
        <v>0</v>
      </c>
      <c r="K2513">
        <v>56</v>
      </c>
      <c r="L2513">
        <v>54</v>
      </c>
      <c r="M2513">
        <v>2</v>
      </c>
      <c r="N2513">
        <v>0</v>
      </c>
    </row>
    <row r="2514" spans="1:14" x14ac:dyDescent="0.2">
      <c r="A2514" t="s">
        <v>7392</v>
      </c>
      <c r="B2514" t="s">
        <v>86</v>
      </c>
      <c r="C2514" t="s">
        <v>152</v>
      </c>
      <c r="D2514" t="s">
        <v>4873</v>
      </c>
      <c r="E2514">
        <v>0</v>
      </c>
      <c r="F2514">
        <v>0</v>
      </c>
      <c r="G2514">
        <v>0</v>
      </c>
      <c r="H2514">
        <v>0</v>
      </c>
      <c r="I2514">
        <v>0</v>
      </c>
      <c r="J2514">
        <v>0</v>
      </c>
      <c r="K2514">
        <v>56</v>
      </c>
      <c r="L2514">
        <v>54</v>
      </c>
      <c r="M2514">
        <v>2</v>
      </c>
      <c r="N2514">
        <v>0</v>
      </c>
    </row>
    <row r="2515" spans="1:14" x14ac:dyDescent="0.2">
      <c r="A2515" t="s">
        <v>7393</v>
      </c>
      <c r="B2515" t="s">
        <v>86</v>
      </c>
      <c r="C2515" t="s">
        <v>153</v>
      </c>
      <c r="D2515" t="s">
        <v>4875</v>
      </c>
      <c r="E2515">
        <v>19</v>
      </c>
      <c r="F2515">
        <v>1</v>
      </c>
      <c r="G2515">
        <v>18</v>
      </c>
      <c r="H2515">
        <v>0</v>
      </c>
      <c r="I2515">
        <v>0</v>
      </c>
      <c r="J2515">
        <v>36</v>
      </c>
      <c r="K2515">
        <v>0</v>
      </c>
      <c r="L2515">
        <v>0</v>
      </c>
      <c r="M2515">
        <v>0</v>
      </c>
      <c r="N2515">
        <v>0</v>
      </c>
    </row>
    <row r="2516" spans="1:14" x14ac:dyDescent="0.2">
      <c r="A2516" t="s">
        <v>7394</v>
      </c>
      <c r="B2516" t="s">
        <v>86</v>
      </c>
      <c r="C2516" t="s">
        <v>153</v>
      </c>
      <c r="D2516" t="s">
        <v>4877</v>
      </c>
      <c r="E2516">
        <v>55</v>
      </c>
      <c r="F2516">
        <v>2</v>
      </c>
      <c r="G2516">
        <v>48</v>
      </c>
      <c r="H2516">
        <v>4</v>
      </c>
      <c r="I2516">
        <v>1</v>
      </c>
      <c r="J2516">
        <v>0</v>
      </c>
      <c r="K2516">
        <v>0</v>
      </c>
      <c r="L2516">
        <v>0</v>
      </c>
      <c r="M2516">
        <v>0</v>
      </c>
      <c r="N2516">
        <v>0</v>
      </c>
    </row>
    <row r="2517" spans="1:14" x14ac:dyDescent="0.2">
      <c r="A2517" t="s">
        <v>7395</v>
      </c>
      <c r="B2517" t="s">
        <v>86</v>
      </c>
      <c r="C2517" t="s">
        <v>153</v>
      </c>
      <c r="D2517" t="s">
        <v>4879</v>
      </c>
      <c r="E2517">
        <v>33</v>
      </c>
      <c r="F2517">
        <v>2</v>
      </c>
      <c r="G2517">
        <v>29</v>
      </c>
      <c r="H2517">
        <v>2</v>
      </c>
      <c r="I2517">
        <v>0</v>
      </c>
      <c r="J2517">
        <v>22</v>
      </c>
      <c r="K2517">
        <v>0</v>
      </c>
      <c r="L2517">
        <v>0</v>
      </c>
      <c r="M2517">
        <v>0</v>
      </c>
      <c r="N2517">
        <v>0</v>
      </c>
    </row>
    <row r="2518" spans="1:14" x14ac:dyDescent="0.2">
      <c r="A2518" t="s">
        <v>7396</v>
      </c>
      <c r="B2518" t="s">
        <v>86</v>
      </c>
      <c r="C2518" t="s">
        <v>153</v>
      </c>
      <c r="D2518" t="s">
        <v>4881</v>
      </c>
      <c r="E2518">
        <v>55</v>
      </c>
      <c r="F2518">
        <v>2</v>
      </c>
      <c r="G2518">
        <v>48</v>
      </c>
      <c r="H2518">
        <v>4</v>
      </c>
      <c r="I2518">
        <v>1</v>
      </c>
      <c r="J2518">
        <v>0</v>
      </c>
      <c r="K2518">
        <v>0</v>
      </c>
      <c r="L2518">
        <v>0</v>
      </c>
      <c r="M2518">
        <v>0</v>
      </c>
      <c r="N2518">
        <v>0</v>
      </c>
    </row>
    <row r="2519" spans="1:14" x14ac:dyDescent="0.2">
      <c r="A2519" t="s">
        <v>7397</v>
      </c>
      <c r="B2519" t="s">
        <v>86</v>
      </c>
      <c r="C2519" t="s">
        <v>153</v>
      </c>
      <c r="D2519" t="s">
        <v>4883</v>
      </c>
      <c r="E2519">
        <v>19</v>
      </c>
      <c r="F2519">
        <v>1</v>
      </c>
      <c r="G2519">
        <v>18</v>
      </c>
      <c r="H2519">
        <v>0</v>
      </c>
      <c r="I2519">
        <v>0</v>
      </c>
      <c r="J2519">
        <v>36</v>
      </c>
      <c r="K2519">
        <v>0</v>
      </c>
      <c r="L2519">
        <v>0</v>
      </c>
      <c r="M2519">
        <v>0</v>
      </c>
      <c r="N2519">
        <v>0</v>
      </c>
    </row>
    <row r="2520" spans="1:14" x14ac:dyDescent="0.2">
      <c r="A2520" t="s">
        <v>7398</v>
      </c>
      <c r="B2520" t="s">
        <v>86</v>
      </c>
      <c r="C2520" t="s">
        <v>153</v>
      </c>
      <c r="D2520" t="s">
        <v>4885</v>
      </c>
      <c r="E2520">
        <v>36</v>
      </c>
      <c r="F2520">
        <v>4</v>
      </c>
      <c r="G2520">
        <v>30</v>
      </c>
      <c r="H2520">
        <v>1</v>
      </c>
      <c r="I2520">
        <v>1</v>
      </c>
      <c r="J2520">
        <v>19</v>
      </c>
      <c r="K2520">
        <v>0</v>
      </c>
      <c r="L2520">
        <v>0</v>
      </c>
      <c r="M2520">
        <v>0</v>
      </c>
      <c r="N2520">
        <v>0</v>
      </c>
    </row>
    <row r="2521" spans="1:14" x14ac:dyDescent="0.2">
      <c r="A2521" t="s">
        <v>7399</v>
      </c>
      <c r="B2521" t="s">
        <v>86</v>
      </c>
      <c r="C2521" t="s">
        <v>153</v>
      </c>
      <c r="D2521" t="s">
        <v>4887</v>
      </c>
      <c r="E2521">
        <v>19</v>
      </c>
      <c r="F2521">
        <v>0</v>
      </c>
      <c r="G2521">
        <v>19</v>
      </c>
      <c r="H2521">
        <v>0</v>
      </c>
      <c r="I2521">
        <v>0</v>
      </c>
      <c r="J2521">
        <v>36</v>
      </c>
      <c r="K2521">
        <v>0</v>
      </c>
      <c r="L2521">
        <v>0</v>
      </c>
      <c r="M2521">
        <v>0</v>
      </c>
      <c r="N2521">
        <v>0</v>
      </c>
    </row>
    <row r="2522" spans="1:14" x14ac:dyDescent="0.2">
      <c r="A2522" t="s">
        <v>7400</v>
      </c>
      <c r="B2522" t="s">
        <v>86</v>
      </c>
      <c r="C2522" t="s">
        <v>153</v>
      </c>
      <c r="D2522" t="s">
        <v>4889</v>
      </c>
      <c r="E2522">
        <v>33</v>
      </c>
      <c r="F2522">
        <v>2</v>
      </c>
      <c r="G2522">
        <v>29</v>
      </c>
      <c r="H2522">
        <v>2</v>
      </c>
      <c r="I2522">
        <v>0</v>
      </c>
      <c r="J2522">
        <v>22</v>
      </c>
      <c r="K2522">
        <v>0</v>
      </c>
      <c r="L2522">
        <v>0</v>
      </c>
      <c r="M2522">
        <v>0</v>
      </c>
      <c r="N2522">
        <v>0</v>
      </c>
    </row>
    <row r="2523" spans="1:14" x14ac:dyDescent="0.2">
      <c r="A2523" t="s">
        <v>7401</v>
      </c>
      <c r="B2523" t="s">
        <v>86</v>
      </c>
      <c r="C2523" t="s">
        <v>153</v>
      </c>
      <c r="D2523" t="s">
        <v>4871</v>
      </c>
      <c r="E2523">
        <v>0</v>
      </c>
      <c r="F2523">
        <v>0</v>
      </c>
      <c r="G2523">
        <v>0</v>
      </c>
      <c r="H2523">
        <v>0</v>
      </c>
      <c r="I2523">
        <v>0</v>
      </c>
      <c r="J2523">
        <v>0</v>
      </c>
      <c r="K2523">
        <v>55</v>
      </c>
      <c r="L2523">
        <v>52</v>
      </c>
      <c r="M2523">
        <v>3</v>
      </c>
      <c r="N2523">
        <v>0</v>
      </c>
    </row>
    <row r="2524" spans="1:14" x14ac:dyDescent="0.2">
      <c r="A2524" t="s">
        <v>7402</v>
      </c>
      <c r="B2524" t="s">
        <v>86</v>
      </c>
      <c r="C2524" t="s">
        <v>153</v>
      </c>
      <c r="D2524" t="s">
        <v>4873</v>
      </c>
      <c r="E2524">
        <v>0</v>
      </c>
      <c r="F2524">
        <v>0</v>
      </c>
      <c r="G2524">
        <v>0</v>
      </c>
      <c r="H2524">
        <v>0</v>
      </c>
      <c r="I2524">
        <v>0</v>
      </c>
      <c r="J2524">
        <v>0</v>
      </c>
      <c r="K2524">
        <v>49</v>
      </c>
      <c r="L2524">
        <v>47</v>
      </c>
      <c r="M2524">
        <v>2</v>
      </c>
      <c r="N2524">
        <v>0</v>
      </c>
    </row>
    <row r="2525" spans="1:14" x14ac:dyDescent="0.2">
      <c r="A2525" t="s">
        <v>7403</v>
      </c>
      <c r="B2525" t="s">
        <v>86</v>
      </c>
      <c r="C2525" t="s">
        <v>154</v>
      </c>
      <c r="D2525" t="s">
        <v>4875</v>
      </c>
      <c r="E2525">
        <v>316</v>
      </c>
      <c r="F2525">
        <v>78</v>
      </c>
      <c r="G2525">
        <v>234</v>
      </c>
      <c r="H2525">
        <v>1</v>
      </c>
      <c r="I2525">
        <v>3</v>
      </c>
      <c r="J2525">
        <v>408</v>
      </c>
      <c r="K2525">
        <v>0</v>
      </c>
      <c r="L2525">
        <v>0</v>
      </c>
      <c r="M2525">
        <v>0</v>
      </c>
      <c r="N2525">
        <v>0</v>
      </c>
    </row>
    <row r="2526" spans="1:14" x14ac:dyDescent="0.2">
      <c r="A2526" t="s">
        <v>7404</v>
      </c>
      <c r="B2526" t="s">
        <v>86</v>
      </c>
      <c r="C2526" t="s">
        <v>154</v>
      </c>
      <c r="D2526" t="s">
        <v>4877</v>
      </c>
      <c r="E2526">
        <v>724</v>
      </c>
      <c r="F2526">
        <v>130</v>
      </c>
      <c r="G2526">
        <v>580</v>
      </c>
      <c r="H2526">
        <v>8</v>
      </c>
      <c r="I2526">
        <v>6</v>
      </c>
      <c r="J2526">
        <v>0</v>
      </c>
      <c r="K2526">
        <v>0</v>
      </c>
      <c r="L2526">
        <v>0</v>
      </c>
      <c r="M2526">
        <v>0</v>
      </c>
      <c r="N2526">
        <v>0</v>
      </c>
    </row>
    <row r="2527" spans="1:14" x14ac:dyDescent="0.2">
      <c r="A2527" t="s">
        <v>7405</v>
      </c>
      <c r="B2527" t="s">
        <v>86</v>
      </c>
      <c r="C2527" t="s">
        <v>154</v>
      </c>
      <c r="D2527" t="s">
        <v>4879</v>
      </c>
      <c r="E2527">
        <v>380</v>
      </c>
      <c r="F2527">
        <v>58</v>
      </c>
      <c r="G2527">
        <v>321</v>
      </c>
      <c r="H2527">
        <v>0</v>
      </c>
      <c r="I2527">
        <v>1</v>
      </c>
      <c r="J2527">
        <v>344</v>
      </c>
      <c r="K2527">
        <v>0</v>
      </c>
      <c r="L2527">
        <v>0</v>
      </c>
      <c r="M2527">
        <v>0</v>
      </c>
      <c r="N2527">
        <v>0</v>
      </c>
    </row>
    <row r="2528" spans="1:14" x14ac:dyDescent="0.2">
      <c r="A2528" t="s">
        <v>7406</v>
      </c>
      <c r="B2528" t="s">
        <v>86</v>
      </c>
      <c r="C2528" t="s">
        <v>154</v>
      </c>
      <c r="D2528" t="s">
        <v>4881</v>
      </c>
      <c r="E2528">
        <v>724</v>
      </c>
      <c r="F2528">
        <v>130</v>
      </c>
      <c r="G2528">
        <v>580</v>
      </c>
      <c r="H2528">
        <v>8</v>
      </c>
      <c r="I2528">
        <v>6</v>
      </c>
      <c r="J2528">
        <v>0</v>
      </c>
      <c r="K2528">
        <v>0</v>
      </c>
      <c r="L2528">
        <v>0</v>
      </c>
      <c r="M2528">
        <v>0</v>
      </c>
      <c r="N2528">
        <v>0</v>
      </c>
    </row>
    <row r="2529" spans="1:14" x14ac:dyDescent="0.2">
      <c r="A2529" t="s">
        <v>7407</v>
      </c>
      <c r="B2529" t="s">
        <v>86</v>
      </c>
      <c r="C2529" t="s">
        <v>154</v>
      </c>
      <c r="D2529" t="s">
        <v>4883</v>
      </c>
      <c r="E2529">
        <v>316</v>
      </c>
      <c r="F2529">
        <v>74</v>
      </c>
      <c r="G2529">
        <v>233</v>
      </c>
      <c r="H2529">
        <v>5</v>
      </c>
      <c r="I2529">
        <v>4</v>
      </c>
      <c r="J2529">
        <v>408</v>
      </c>
      <c r="K2529">
        <v>0</v>
      </c>
      <c r="L2529">
        <v>0</v>
      </c>
      <c r="M2529">
        <v>0</v>
      </c>
      <c r="N2529">
        <v>0</v>
      </c>
    </row>
    <row r="2530" spans="1:14" x14ac:dyDescent="0.2">
      <c r="A2530" t="s">
        <v>7408</v>
      </c>
      <c r="B2530" t="s">
        <v>86</v>
      </c>
      <c r="C2530" t="s">
        <v>154</v>
      </c>
      <c r="D2530" t="s">
        <v>4885</v>
      </c>
      <c r="E2530">
        <v>408</v>
      </c>
      <c r="F2530">
        <v>82</v>
      </c>
      <c r="G2530">
        <v>323</v>
      </c>
      <c r="H2530">
        <v>2</v>
      </c>
      <c r="I2530">
        <v>1</v>
      </c>
      <c r="J2530">
        <v>316</v>
      </c>
      <c r="K2530">
        <v>0</v>
      </c>
      <c r="L2530">
        <v>0</v>
      </c>
      <c r="M2530">
        <v>0</v>
      </c>
      <c r="N2530">
        <v>0</v>
      </c>
    </row>
    <row r="2531" spans="1:14" x14ac:dyDescent="0.2">
      <c r="A2531" t="s">
        <v>7409</v>
      </c>
      <c r="B2531" t="s">
        <v>86</v>
      </c>
      <c r="C2531" t="s">
        <v>154</v>
      </c>
      <c r="D2531" t="s">
        <v>4887</v>
      </c>
      <c r="E2531">
        <v>316</v>
      </c>
      <c r="F2531">
        <v>67</v>
      </c>
      <c r="G2531">
        <v>244</v>
      </c>
      <c r="H2531">
        <v>4</v>
      </c>
      <c r="I2531">
        <v>1</v>
      </c>
      <c r="J2531">
        <v>408</v>
      </c>
      <c r="K2531">
        <v>0</v>
      </c>
      <c r="L2531">
        <v>0</v>
      </c>
      <c r="M2531">
        <v>0</v>
      </c>
      <c r="N2531">
        <v>0</v>
      </c>
    </row>
    <row r="2532" spans="1:14" x14ac:dyDescent="0.2">
      <c r="A2532" t="s">
        <v>7410</v>
      </c>
      <c r="B2532" t="s">
        <v>86</v>
      </c>
      <c r="C2532" t="s">
        <v>154</v>
      </c>
      <c r="D2532" t="s">
        <v>4889</v>
      </c>
      <c r="E2532">
        <v>390</v>
      </c>
      <c r="F2532">
        <v>58</v>
      </c>
      <c r="G2532">
        <v>327</v>
      </c>
      <c r="H2532">
        <v>4</v>
      </c>
      <c r="I2532">
        <v>1</v>
      </c>
      <c r="J2532">
        <v>334</v>
      </c>
      <c r="K2532">
        <v>0</v>
      </c>
      <c r="L2532">
        <v>0</v>
      </c>
      <c r="M2532">
        <v>0</v>
      </c>
      <c r="N2532">
        <v>0</v>
      </c>
    </row>
    <row r="2533" spans="1:14" x14ac:dyDescent="0.2">
      <c r="A2533" t="s">
        <v>7411</v>
      </c>
      <c r="B2533" t="s">
        <v>86</v>
      </c>
      <c r="C2533" t="s">
        <v>154</v>
      </c>
      <c r="D2533" t="s">
        <v>4871</v>
      </c>
      <c r="E2533">
        <v>0</v>
      </c>
      <c r="F2533">
        <v>0</v>
      </c>
      <c r="G2533">
        <v>0</v>
      </c>
      <c r="H2533">
        <v>0</v>
      </c>
      <c r="I2533">
        <v>0</v>
      </c>
      <c r="J2533">
        <v>0</v>
      </c>
      <c r="K2533">
        <v>723</v>
      </c>
      <c r="L2533">
        <v>710</v>
      </c>
      <c r="M2533">
        <v>13</v>
      </c>
      <c r="N2533">
        <v>0</v>
      </c>
    </row>
    <row r="2534" spans="1:14" x14ac:dyDescent="0.2">
      <c r="A2534" t="s">
        <v>7412</v>
      </c>
      <c r="B2534" t="s">
        <v>86</v>
      </c>
      <c r="C2534" t="s">
        <v>154</v>
      </c>
      <c r="D2534" t="s">
        <v>4873</v>
      </c>
      <c r="E2534">
        <v>0</v>
      </c>
      <c r="F2534">
        <v>0</v>
      </c>
      <c r="G2534">
        <v>0</v>
      </c>
      <c r="H2534">
        <v>0</v>
      </c>
      <c r="I2534">
        <v>0</v>
      </c>
      <c r="J2534">
        <v>0</v>
      </c>
      <c r="K2534">
        <v>677</v>
      </c>
      <c r="L2534">
        <v>666</v>
      </c>
      <c r="M2534">
        <v>11</v>
      </c>
      <c r="N2534">
        <v>0</v>
      </c>
    </row>
    <row r="2535" spans="1:14" x14ac:dyDescent="0.2">
      <c r="A2535" t="s">
        <v>7413</v>
      </c>
      <c r="B2535" t="s">
        <v>86</v>
      </c>
      <c r="C2535" t="s">
        <v>155</v>
      </c>
      <c r="D2535" t="s">
        <v>4875</v>
      </c>
      <c r="E2535">
        <v>32</v>
      </c>
      <c r="F2535">
        <v>5</v>
      </c>
      <c r="G2535">
        <v>26</v>
      </c>
      <c r="H2535">
        <v>1</v>
      </c>
      <c r="I2535">
        <v>0</v>
      </c>
      <c r="J2535">
        <v>71</v>
      </c>
      <c r="K2535">
        <v>0</v>
      </c>
      <c r="L2535">
        <v>0</v>
      </c>
      <c r="M2535">
        <v>0</v>
      </c>
      <c r="N2535">
        <v>0</v>
      </c>
    </row>
    <row r="2536" spans="1:14" x14ac:dyDescent="0.2">
      <c r="A2536" t="s">
        <v>7414</v>
      </c>
      <c r="B2536" t="s">
        <v>86</v>
      </c>
      <c r="C2536" t="s">
        <v>155</v>
      </c>
      <c r="D2536" t="s">
        <v>4877</v>
      </c>
      <c r="E2536">
        <v>103</v>
      </c>
      <c r="F2536">
        <v>8</v>
      </c>
      <c r="G2536">
        <v>91</v>
      </c>
      <c r="H2536">
        <v>4</v>
      </c>
      <c r="I2536">
        <v>0</v>
      </c>
      <c r="J2536">
        <v>0</v>
      </c>
      <c r="K2536">
        <v>0</v>
      </c>
      <c r="L2536">
        <v>0</v>
      </c>
      <c r="M2536">
        <v>0</v>
      </c>
      <c r="N2536">
        <v>0</v>
      </c>
    </row>
    <row r="2537" spans="1:14" x14ac:dyDescent="0.2">
      <c r="A2537" t="s">
        <v>7415</v>
      </c>
      <c r="B2537" t="s">
        <v>86</v>
      </c>
      <c r="C2537" t="s">
        <v>155</v>
      </c>
      <c r="D2537" t="s">
        <v>4879</v>
      </c>
      <c r="E2537">
        <v>66</v>
      </c>
      <c r="F2537">
        <v>6</v>
      </c>
      <c r="G2537">
        <v>60</v>
      </c>
      <c r="H2537">
        <v>0</v>
      </c>
      <c r="I2537">
        <v>0</v>
      </c>
      <c r="J2537">
        <v>37</v>
      </c>
      <c r="K2537">
        <v>0</v>
      </c>
      <c r="L2537">
        <v>0</v>
      </c>
      <c r="M2537">
        <v>0</v>
      </c>
      <c r="N2537">
        <v>0</v>
      </c>
    </row>
    <row r="2538" spans="1:14" x14ac:dyDescent="0.2">
      <c r="A2538" t="s">
        <v>7416</v>
      </c>
      <c r="B2538" t="s">
        <v>86</v>
      </c>
      <c r="C2538" t="s">
        <v>155</v>
      </c>
      <c r="D2538" t="s">
        <v>4881</v>
      </c>
      <c r="E2538">
        <v>103</v>
      </c>
      <c r="F2538">
        <v>8</v>
      </c>
      <c r="G2538">
        <v>91</v>
      </c>
      <c r="H2538">
        <v>4</v>
      </c>
      <c r="I2538">
        <v>0</v>
      </c>
      <c r="J2538">
        <v>0</v>
      </c>
      <c r="K2538">
        <v>0</v>
      </c>
      <c r="L2538">
        <v>0</v>
      </c>
      <c r="M2538">
        <v>0</v>
      </c>
      <c r="N2538">
        <v>0</v>
      </c>
    </row>
    <row r="2539" spans="1:14" x14ac:dyDescent="0.2">
      <c r="A2539" t="s">
        <v>7417</v>
      </c>
      <c r="B2539" t="s">
        <v>84</v>
      </c>
      <c r="C2539" t="s">
        <v>135</v>
      </c>
      <c r="D2539" t="s">
        <v>4889</v>
      </c>
      <c r="E2539">
        <v>37</v>
      </c>
      <c r="F2539">
        <v>2</v>
      </c>
      <c r="G2539">
        <v>35</v>
      </c>
      <c r="H2539">
        <v>0</v>
      </c>
      <c r="I2539">
        <v>0</v>
      </c>
      <c r="J2539">
        <v>40</v>
      </c>
      <c r="K2539">
        <v>0</v>
      </c>
      <c r="L2539">
        <v>0</v>
      </c>
      <c r="M2539">
        <v>0</v>
      </c>
      <c r="N2539">
        <v>0</v>
      </c>
    </row>
    <row r="2540" spans="1:14" x14ac:dyDescent="0.2">
      <c r="A2540" t="s">
        <v>7418</v>
      </c>
      <c r="B2540" t="s">
        <v>84</v>
      </c>
      <c r="C2540" t="s">
        <v>136</v>
      </c>
      <c r="D2540" t="s">
        <v>4889</v>
      </c>
      <c r="E2540">
        <v>122</v>
      </c>
      <c r="F2540">
        <v>8</v>
      </c>
      <c r="G2540">
        <v>113</v>
      </c>
      <c r="H2540">
        <v>1</v>
      </c>
      <c r="I2540">
        <v>0</v>
      </c>
      <c r="J2540">
        <v>38</v>
      </c>
      <c r="K2540">
        <v>0</v>
      </c>
      <c r="L2540">
        <v>0</v>
      </c>
      <c r="M2540">
        <v>0</v>
      </c>
      <c r="N2540">
        <v>0</v>
      </c>
    </row>
    <row r="2541" spans="1:14" x14ac:dyDescent="0.2">
      <c r="A2541" t="s">
        <v>7419</v>
      </c>
      <c r="B2541" t="s">
        <v>84</v>
      </c>
      <c r="C2541" t="s">
        <v>137</v>
      </c>
      <c r="D2541" t="s">
        <v>4889</v>
      </c>
      <c r="E2541">
        <v>310</v>
      </c>
      <c r="F2541">
        <v>27</v>
      </c>
      <c r="G2541">
        <v>283</v>
      </c>
      <c r="H2541">
        <v>0</v>
      </c>
      <c r="I2541">
        <v>0</v>
      </c>
      <c r="J2541">
        <v>187</v>
      </c>
      <c r="K2541">
        <v>0</v>
      </c>
      <c r="L2541">
        <v>0</v>
      </c>
      <c r="M2541">
        <v>0</v>
      </c>
      <c r="N2541">
        <v>0</v>
      </c>
    </row>
    <row r="2542" spans="1:14" x14ac:dyDescent="0.2">
      <c r="A2542" t="s">
        <v>7420</v>
      </c>
      <c r="B2542" t="s">
        <v>84</v>
      </c>
      <c r="C2542" t="s">
        <v>138</v>
      </c>
      <c r="D2542" t="s">
        <v>4889</v>
      </c>
      <c r="E2542">
        <v>256</v>
      </c>
      <c r="F2542">
        <v>30</v>
      </c>
      <c r="G2542">
        <v>225</v>
      </c>
      <c r="H2542">
        <v>0</v>
      </c>
      <c r="I2542">
        <v>1</v>
      </c>
      <c r="J2542">
        <v>249</v>
      </c>
      <c r="K2542">
        <v>0</v>
      </c>
      <c r="L2542">
        <v>0</v>
      </c>
      <c r="M2542">
        <v>0</v>
      </c>
      <c r="N2542">
        <v>0</v>
      </c>
    </row>
    <row r="2543" spans="1:14" x14ac:dyDescent="0.2">
      <c r="A2543" t="s">
        <v>7421</v>
      </c>
      <c r="B2543" t="s">
        <v>84</v>
      </c>
      <c r="C2543" t="s">
        <v>139</v>
      </c>
      <c r="D2543" t="s">
        <v>4889</v>
      </c>
      <c r="E2543">
        <v>128</v>
      </c>
      <c r="F2543">
        <v>3</v>
      </c>
      <c r="G2543">
        <v>125</v>
      </c>
      <c r="H2543">
        <v>0</v>
      </c>
      <c r="I2543">
        <v>0</v>
      </c>
      <c r="J2543">
        <v>114</v>
      </c>
      <c r="K2543">
        <v>0</v>
      </c>
      <c r="L2543">
        <v>0</v>
      </c>
      <c r="M2543">
        <v>0</v>
      </c>
      <c r="N2543">
        <v>0</v>
      </c>
    </row>
    <row r="2544" spans="1:14" x14ac:dyDescent="0.2">
      <c r="A2544" t="s">
        <v>7422</v>
      </c>
      <c r="B2544" t="s">
        <v>84</v>
      </c>
      <c r="C2544" t="s">
        <v>140</v>
      </c>
      <c r="D2544" t="s">
        <v>4889</v>
      </c>
      <c r="E2544">
        <v>119</v>
      </c>
      <c r="F2544">
        <v>9</v>
      </c>
      <c r="G2544">
        <v>110</v>
      </c>
      <c r="H2544">
        <v>0</v>
      </c>
      <c r="I2544">
        <v>0</v>
      </c>
      <c r="J2544">
        <v>105</v>
      </c>
      <c r="K2544">
        <v>0</v>
      </c>
      <c r="L2544">
        <v>0</v>
      </c>
      <c r="M2544">
        <v>0</v>
      </c>
      <c r="N2544">
        <v>0</v>
      </c>
    </row>
    <row r="2545" spans="1:14" x14ac:dyDescent="0.2">
      <c r="A2545" t="s">
        <v>7423</v>
      </c>
      <c r="B2545" t="s">
        <v>84</v>
      </c>
      <c r="C2545" t="s">
        <v>141</v>
      </c>
      <c r="D2545" t="s">
        <v>4889</v>
      </c>
      <c r="E2545">
        <v>81</v>
      </c>
      <c r="F2545">
        <v>11</v>
      </c>
      <c r="G2545">
        <v>69</v>
      </c>
      <c r="H2545">
        <v>1</v>
      </c>
      <c r="I2545">
        <v>0</v>
      </c>
      <c r="J2545">
        <v>67</v>
      </c>
      <c r="K2545">
        <v>0</v>
      </c>
      <c r="L2545">
        <v>0</v>
      </c>
      <c r="M2545">
        <v>0</v>
      </c>
      <c r="N2545">
        <v>0</v>
      </c>
    </row>
    <row r="2546" spans="1:14" x14ac:dyDescent="0.2">
      <c r="A2546" t="s">
        <v>7424</v>
      </c>
      <c r="B2546" t="s">
        <v>84</v>
      </c>
      <c r="C2546" t="s">
        <v>142</v>
      </c>
      <c r="D2546" t="s">
        <v>4889</v>
      </c>
      <c r="E2546">
        <v>159</v>
      </c>
      <c r="F2546">
        <v>22</v>
      </c>
      <c r="G2546">
        <v>135</v>
      </c>
      <c r="H2546">
        <v>2</v>
      </c>
      <c r="I2546">
        <v>0</v>
      </c>
      <c r="J2546">
        <v>119</v>
      </c>
      <c r="K2546">
        <v>0</v>
      </c>
      <c r="L2546">
        <v>0</v>
      </c>
      <c r="M2546">
        <v>0</v>
      </c>
      <c r="N2546">
        <v>0</v>
      </c>
    </row>
    <row r="2547" spans="1:14" x14ac:dyDescent="0.2">
      <c r="A2547" t="s">
        <v>7425</v>
      </c>
      <c r="B2547" t="s">
        <v>84</v>
      </c>
      <c r="C2547" t="s">
        <v>143</v>
      </c>
      <c r="D2547" t="s">
        <v>4889</v>
      </c>
      <c r="E2547">
        <v>143</v>
      </c>
      <c r="F2547">
        <v>16</v>
      </c>
      <c r="G2547">
        <v>123</v>
      </c>
      <c r="H2547">
        <v>3</v>
      </c>
      <c r="I2547">
        <v>1</v>
      </c>
      <c r="J2547">
        <v>97</v>
      </c>
      <c r="K2547">
        <v>0</v>
      </c>
      <c r="L2547">
        <v>0</v>
      </c>
      <c r="M2547">
        <v>0</v>
      </c>
      <c r="N2547">
        <v>0</v>
      </c>
    </row>
    <row r="2548" spans="1:14" x14ac:dyDescent="0.2">
      <c r="A2548" t="s">
        <v>7426</v>
      </c>
      <c r="B2548" t="s">
        <v>84</v>
      </c>
      <c r="C2548" t="s">
        <v>144</v>
      </c>
      <c r="D2548" t="s">
        <v>4889</v>
      </c>
      <c r="E2548">
        <v>124</v>
      </c>
      <c r="F2548">
        <v>20</v>
      </c>
      <c r="G2548">
        <v>104</v>
      </c>
      <c r="H2548">
        <v>0</v>
      </c>
      <c r="I2548">
        <v>0</v>
      </c>
      <c r="J2548">
        <v>99</v>
      </c>
      <c r="K2548">
        <v>0</v>
      </c>
      <c r="L2548">
        <v>0</v>
      </c>
      <c r="M2548">
        <v>0</v>
      </c>
      <c r="N2548">
        <v>0</v>
      </c>
    </row>
    <row r="2549" spans="1:14" x14ac:dyDescent="0.2">
      <c r="A2549" t="s">
        <v>7427</v>
      </c>
      <c r="B2549" t="s">
        <v>84</v>
      </c>
      <c r="C2549" t="s">
        <v>145</v>
      </c>
      <c r="D2549" t="s">
        <v>4889</v>
      </c>
      <c r="E2549">
        <v>181</v>
      </c>
      <c r="F2549">
        <v>23</v>
      </c>
      <c r="G2549">
        <v>157</v>
      </c>
      <c r="H2549">
        <v>1</v>
      </c>
      <c r="I2549">
        <v>0</v>
      </c>
      <c r="J2549">
        <v>112</v>
      </c>
      <c r="K2549">
        <v>0</v>
      </c>
      <c r="L2549">
        <v>0</v>
      </c>
      <c r="M2549">
        <v>0</v>
      </c>
      <c r="N2549">
        <v>0</v>
      </c>
    </row>
    <row r="2550" spans="1:14" x14ac:dyDescent="0.2">
      <c r="A2550" t="s">
        <v>7428</v>
      </c>
      <c r="B2550" t="s">
        <v>84</v>
      </c>
      <c r="C2550" t="s">
        <v>146</v>
      </c>
      <c r="D2550" t="s">
        <v>4889</v>
      </c>
      <c r="E2550">
        <v>163</v>
      </c>
      <c r="F2550">
        <v>17</v>
      </c>
      <c r="G2550">
        <v>141</v>
      </c>
      <c r="H2550">
        <v>3</v>
      </c>
      <c r="I2550">
        <v>2</v>
      </c>
      <c r="J2550">
        <v>74</v>
      </c>
      <c r="K2550">
        <v>0</v>
      </c>
      <c r="L2550">
        <v>0</v>
      </c>
      <c r="M2550">
        <v>0</v>
      </c>
      <c r="N2550">
        <v>0</v>
      </c>
    </row>
    <row r="2551" spans="1:14" x14ac:dyDescent="0.2">
      <c r="A2551" t="s">
        <v>7429</v>
      </c>
      <c r="B2551" t="s">
        <v>84</v>
      </c>
      <c r="C2551" t="s">
        <v>147</v>
      </c>
      <c r="D2551" t="s">
        <v>4889</v>
      </c>
      <c r="E2551">
        <v>549</v>
      </c>
      <c r="F2551">
        <v>85</v>
      </c>
      <c r="G2551">
        <v>460</v>
      </c>
      <c r="H2551">
        <v>4</v>
      </c>
      <c r="I2551">
        <v>0</v>
      </c>
      <c r="J2551">
        <v>526</v>
      </c>
      <c r="K2551">
        <v>0</v>
      </c>
      <c r="L2551">
        <v>0</v>
      </c>
      <c r="M2551">
        <v>0</v>
      </c>
      <c r="N2551">
        <v>0</v>
      </c>
    </row>
    <row r="2552" spans="1:14" x14ac:dyDescent="0.2">
      <c r="A2552" t="s">
        <v>7430</v>
      </c>
      <c r="B2552" t="s">
        <v>84</v>
      </c>
      <c r="C2552" t="s">
        <v>148</v>
      </c>
      <c r="D2552" t="s">
        <v>4889</v>
      </c>
      <c r="E2552">
        <v>65</v>
      </c>
      <c r="F2552">
        <v>12</v>
      </c>
      <c r="G2552">
        <v>52</v>
      </c>
      <c r="H2552">
        <v>1</v>
      </c>
      <c r="I2552">
        <v>0</v>
      </c>
      <c r="J2552">
        <v>40</v>
      </c>
      <c r="K2552">
        <v>0</v>
      </c>
      <c r="L2552">
        <v>0</v>
      </c>
      <c r="M2552">
        <v>0</v>
      </c>
      <c r="N2552">
        <v>0</v>
      </c>
    </row>
    <row r="2553" spans="1:14" x14ac:dyDescent="0.2">
      <c r="A2553" t="s">
        <v>7431</v>
      </c>
      <c r="B2553" t="s">
        <v>84</v>
      </c>
      <c r="C2553" t="s">
        <v>149</v>
      </c>
      <c r="D2553" t="s">
        <v>4889</v>
      </c>
      <c r="E2553">
        <v>296</v>
      </c>
      <c r="F2553">
        <v>35</v>
      </c>
      <c r="G2553">
        <v>259</v>
      </c>
      <c r="H2553">
        <v>2</v>
      </c>
      <c r="I2553">
        <v>0</v>
      </c>
      <c r="J2553">
        <v>174</v>
      </c>
      <c r="K2553">
        <v>0</v>
      </c>
      <c r="L2553">
        <v>0</v>
      </c>
      <c r="M2553">
        <v>0</v>
      </c>
      <c r="N2553">
        <v>0</v>
      </c>
    </row>
    <row r="2554" spans="1:14" x14ac:dyDescent="0.2">
      <c r="A2554" t="s">
        <v>7432</v>
      </c>
      <c r="B2554" t="s">
        <v>84</v>
      </c>
      <c r="C2554" t="s">
        <v>150</v>
      </c>
      <c r="D2554" t="s">
        <v>4889</v>
      </c>
      <c r="E2554">
        <v>151</v>
      </c>
      <c r="F2554">
        <v>19</v>
      </c>
      <c r="G2554">
        <v>128</v>
      </c>
      <c r="H2554">
        <v>4</v>
      </c>
      <c r="I2554">
        <v>0</v>
      </c>
      <c r="J2554">
        <v>133</v>
      </c>
      <c r="K2554">
        <v>0</v>
      </c>
      <c r="L2554">
        <v>0</v>
      </c>
      <c r="M2554">
        <v>0</v>
      </c>
      <c r="N2554">
        <v>0</v>
      </c>
    </row>
    <row r="2555" spans="1:14" x14ac:dyDescent="0.2">
      <c r="A2555" t="s">
        <v>7433</v>
      </c>
      <c r="B2555" t="s">
        <v>84</v>
      </c>
      <c r="C2555" t="s">
        <v>151</v>
      </c>
      <c r="D2555" t="s">
        <v>4889</v>
      </c>
      <c r="E2555">
        <v>113</v>
      </c>
      <c r="F2555">
        <v>17</v>
      </c>
      <c r="G2555">
        <v>95</v>
      </c>
      <c r="H2555">
        <v>1</v>
      </c>
      <c r="I2555">
        <v>0</v>
      </c>
      <c r="J2555">
        <v>74</v>
      </c>
      <c r="K2555">
        <v>0</v>
      </c>
      <c r="L2555">
        <v>0</v>
      </c>
      <c r="M2555">
        <v>0</v>
      </c>
      <c r="N2555">
        <v>0</v>
      </c>
    </row>
    <row r="2556" spans="1:14" x14ac:dyDescent="0.2">
      <c r="A2556" t="s">
        <v>7434</v>
      </c>
      <c r="B2556" t="s">
        <v>84</v>
      </c>
      <c r="C2556" t="s">
        <v>152</v>
      </c>
      <c r="D2556" t="s">
        <v>4889</v>
      </c>
      <c r="E2556">
        <v>63</v>
      </c>
      <c r="F2556">
        <v>8</v>
      </c>
      <c r="G2556">
        <v>54</v>
      </c>
      <c r="H2556">
        <v>1</v>
      </c>
      <c r="I2556">
        <v>0</v>
      </c>
      <c r="J2556">
        <v>37</v>
      </c>
      <c r="K2556">
        <v>0</v>
      </c>
      <c r="L2556">
        <v>0</v>
      </c>
      <c r="M2556">
        <v>0</v>
      </c>
      <c r="N2556">
        <v>0</v>
      </c>
    </row>
    <row r="2557" spans="1:14" x14ac:dyDescent="0.2">
      <c r="A2557" t="s">
        <v>7435</v>
      </c>
      <c r="B2557" t="s">
        <v>84</v>
      </c>
      <c r="C2557" t="s">
        <v>153</v>
      </c>
      <c r="D2557" t="s">
        <v>4889</v>
      </c>
      <c r="E2557">
        <v>63</v>
      </c>
      <c r="F2557">
        <v>11</v>
      </c>
      <c r="G2557">
        <v>50</v>
      </c>
      <c r="H2557">
        <v>2</v>
      </c>
      <c r="I2557">
        <v>0</v>
      </c>
      <c r="J2557">
        <v>49</v>
      </c>
      <c r="K2557">
        <v>0</v>
      </c>
      <c r="L2557">
        <v>0</v>
      </c>
      <c r="M2557">
        <v>0</v>
      </c>
      <c r="N2557">
        <v>0</v>
      </c>
    </row>
    <row r="2558" spans="1:14" x14ac:dyDescent="0.2">
      <c r="A2558" t="s">
        <v>7436</v>
      </c>
      <c r="B2558" t="s">
        <v>84</v>
      </c>
      <c r="C2558" t="s">
        <v>154</v>
      </c>
      <c r="D2558" t="s">
        <v>4889</v>
      </c>
      <c r="E2558">
        <v>662</v>
      </c>
      <c r="F2558">
        <v>101</v>
      </c>
      <c r="G2558">
        <v>556</v>
      </c>
      <c r="H2558">
        <v>4</v>
      </c>
      <c r="I2558">
        <v>1</v>
      </c>
      <c r="J2558">
        <v>584</v>
      </c>
      <c r="K2558">
        <v>0</v>
      </c>
      <c r="L2558">
        <v>0</v>
      </c>
      <c r="M2558">
        <v>0</v>
      </c>
      <c r="N2558">
        <v>0</v>
      </c>
    </row>
    <row r="2559" spans="1:14" x14ac:dyDescent="0.2">
      <c r="A2559" t="s">
        <v>7437</v>
      </c>
      <c r="B2559" t="s">
        <v>84</v>
      </c>
      <c r="C2559" t="s">
        <v>155</v>
      </c>
      <c r="D2559" t="s">
        <v>4889</v>
      </c>
      <c r="E2559">
        <v>114</v>
      </c>
      <c r="F2559">
        <v>16</v>
      </c>
      <c r="G2559">
        <v>95</v>
      </c>
      <c r="H2559">
        <v>3</v>
      </c>
      <c r="I2559">
        <v>0</v>
      </c>
      <c r="J2559">
        <v>57</v>
      </c>
      <c r="K2559">
        <v>0</v>
      </c>
      <c r="L2559">
        <v>0</v>
      </c>
      <c r="M2559">
        <v>0</v>
      </c>
      <c r="N2559">
        <v>0</v>
      </c>
    </row>
    <row r="2560" spans="1:14" x14ac:dyDescent="0.2">
      <c r="A2560" t="s">
        <v>7438</v>
      </c>
      <c r="B2560" t="s">
        <v>84</v>
      </c>
      <c r="C2560" t="s">
        <v>156</v>
      </c>
      <c r="D2560" t="s">
        <v>4889</v>
      </c>
      <c r="E2560">
        <v>105</v>
      </c>
      <c r="F2560">
        <v>15</v>
      </c>
      <c r="G2560">
        <v>87</v>
      </c>
      <c r="H2560">
        <v>3</v>
      </c>
      <c r="I2560">
        <v>0</v>
      </c>
      <c r="J2560">
        <v>60</v>
      </c>
      <c r="K2560">
        <v>0</v>
      </c>
      <c r="L2560">
        <v>0</v>
      </c>
      <c r="M2560">
        <v>0</v>
      </c>
      <c r="N2560">
        <v>0</v>
      </c>
    </row>
    <row r="2561" spans="1:14" x14ac:dyDescent="0.2">
      <c r="A2561" t="s">
        <v>7439</v>
      </c>
      <c r="B2561" t="s">
        <v>84</v>
      </c>
      <c r="C2561" t="s">
        <v>157</v>
      </c>
      <c r="D2561" t="s">
        <v>4889</v>
      </c>
      <c r="E2561">
        <v>36</v>
      </c>
      <c r="F2561">
        <v>8</v>
      </c>
      <c r="G2561">
        <v>28</v>
      </c>
      <c r="H2561">
        <v>0</v>
      </c>
      <c r="I2561">
        <v>0</v>
      </c>
      <c r="J2561">
        <v>18</v>
      </c>
      <c r="K2561">
        <v>0</v>
      </c>
      <c r="L2561">
        <v>0</v>
      </c>
      <c r="M2561">
        <v>0</v>
      </c>
      <c r="N2561">
        <v>0</v>
      </c>
    </row>
    <row r="2562" spans="1:14" x14ac:dyDescent="0.2">
      <c r="A2562" t="s">
        <v>7440</v>
      </c>
      <c r="B2562" t="s">
        <v>84</v>
      </c>
      <c r="C2562" t="s">
        <v>158</v>
      </c>
      <c r="D2562" t="s">
        <v>4889</v>
      </c>
      <c r="E2562">
        <v>143</v>
      </c>
      <c r="F2562">
        <v>21</v>
      </c>
      <c r="G2562">
        <v>121</v>
      </c>
      <c r="H2562">
        <v>1</v>
      </c>
      <c r="I2562">
        <v>0</v>
      </c>
      <c r="J2562">
        <v>84</v>
      </c>
      <c r="K2562">
        <v>0</v>
      </c>
      <c r="L2562">
        <v>0</v>
      </c>
      <c r="M2562">
        <v>0</v>
      </c>
      <c r="N2562">
        <v>0</v>
      </c>
    </row>
    <row r="2563" spans="1:14" x14ac:dyDescent="0.2">
      <c r="A2563" t="s">
        <v>7441</v>
      </c>
      <c r="B2563" t="s">
        <v>84</v>
      </c>
      <c r="C2563" t="s">
        <v>159</v>
      </c>
      <c r="D2563" t="s">
        <v>4889</v>
      </c>
      <c r="E2563">
        <v>54</v>
      </c>
      <c r="F2563">
        <v>8</v>
      </c>
      <c r="G2563">
        <v>46</v>
      </c>
      <c r="H2563">
        <v>0</v>
      </c>
      <c r="I2563">
        <v>0</v>
      </c>
      <c r="J2563">
        <v>44</v>
      </c>
      <c r="K2563">
        <v>0</v>
      </c>
      <c r="L2563">
        <v>0</v>
      </c>
      <c r="M2563">
        <v>0</v>
      </c>
      <c r="N2563">
        <v>0</v>
      </c>
    </row>
    <row r="2564" spans="1:14" x14ac:dyDescent="0.2">
      <c r="A2564" t="s">
        <v>7442</v>
      </c>
      <c r="B2564" t="s">
        <v>84</v>
      </c>
      <c r="C2564" t="s">
        <v>160</v>
      </c>
      <c r="D2564" t="s">
        <v>4889</v>
      </c>
      <c r="E2564">
        <v>738</v>
      </c>
      <c r="F2564">
        <v>100</v>
      </c>
      <c r="G2564">
        <v>632</v>
      </c>
      <c r="H2564">
        <v>5</v>
      </c>
      <c r="I2564">
        <v>1</v>
      </c>
      <c r="J2564">
        <v>482</v>
      </c>
      <c r="K2564">
        <v>0</v>
      </c>
      <c r="L2564">
        <v>0</v>
      </c>
      <c r="M2564">
        <v>0</v>
      </c>
      <c r="N2564">
        <v>0</v>
      </c>
    </row>
    <row r="2565" spans="1:14" x14ac:dyDescent="0.2">
      <c r="A2565" t="s">
        <v>7443</v>
      </c>
      <c r="B2565" t="s">
        <v>84</v>
      </c>
      <c r="C2565" t="s">
        <v>161</v>
      </c>
      <c r="D2565" t="s">
        <v>4889</v>
      </c>
      <c r="E2565">
        <v>157</v>
      </c>
      <c r="F2565">
        <v>17</v>
      </c>
      <c r="G2565">
        <v>134</v>
      </c>
      <c r="H2565">
        <v>6</v>
      </c>
      <c r="I2565">
        <v>0</v>
      </c>
      <c r="J2565">
        <v>94</v>
      </c>
      <c r="K2565">
        <v>0</v>
      </c>
      <c r="L2565">
        <v>0</v>
      </c>
      <c r="M2565">
        <v>0</v>
      </c>
      <c r="N2565">
        <v>0</v>
      </c>
    </row>
    <row r="2566" spans="1:14" x14ac:dyDescent="0.2">
      <c r="A2566" t="s">
        <v>7444</v>
      </c>
      <c r="B2566" t="s">
        <v>84</v>
      </c>
      <c r="C2566" t="s">
        <v>162</v>
      </c>
      <c r="D2566" t="s">
        <v>4889</v>
      </c>
      <c r="E2566">
        <v>108</v>
      </c>
      <c r="F2566">
        <v>21</v>
      </c>
      <c r="G2566">
        <v>85</v>
      </c>
      <c r="H2566">
        <v>1</v>
      </c>
      <c r="I2566">
        <v>1</v>
      </c>
      <c r="J2566">
        <v>81</v>
      </c>
      <c r="K2566">
        <v>0</v>
      </c>
      <c r="L2566">
        <v>0</v>
      </c>
      <c r="M2566">
        <v>0</v>
      </c>
      <c r="N2566">
        <v>0</v>
      </c>
    </row>
    <row r="2567" spans="1:14" x14ac:dyDescent="0.2">
      <c r="A2567" t="s">
        <v>7445</v>
      </c>
      <c r="B2567" t="s">
        <v>84</v>
      </c>
      <c r="C2567" t="s">
        <v>163</v>
      </c>
      <c r="D2567" t="s">
        <v>4889</v>
      </c>
      <c r="E2567">
        <v>27</v>
      </c>
      <c r="F2567">
        <v>6</v>
      </c>
      <c r="G2567">
        <v>21</v>
      </c>
      <c r="H2567">
        <v>0</v>
      </c>
      <c r="I2567">
        <v>0</v>
      </c>
      <c r="J2567">
        <v>33</v>
      </c>
      <c r="K2567">
        <v>0</v>
      </c>
      <c r="L2567">
        <v>0</v>
      </c>
      <c r="M2567">
        <v>0</v>
      </c>
      <c r="N2567">
        <v>0</v>
      </c>
    </row>
    <row r="2568" spans="1:14" x14ac:dyDescent="0.2">
      <c r="A2568" t="s">
        <v>7446</v>
      </c>
      <c r="B2568" t="s">
        <v>84</v>
      </c>
      <c r="C2568" t="s">
        <v>164</v>
      </c>
      <c r="D2568" t="s">
        <v>4889</v>
      </c>
      <c r="E2568">
        <v>3</v>
      </c>
      <c r="F2568">
        <v>2</v>
      </c>
      <c r="G2568">
        <v>1</v>
      </c>
      <c r="H2568">
        <v>0</v>
      </c>
      <c r="I2568">
        <v>0</v>
      </c>
      <c r="J2568">
        <v>1</v>
      </c>
      <c r="K2568">
        <v>0</v>
      </c>
      <c r="L2568">
        <v>0</v>
      </c>
      <c r="M2568">
        <v>0</v>
      </c>
      <c r="N2568">
        <v>0</v>
      </c>
    </row>
    <row r="2569" spans="1:14" x14ac:dyDescent="0.2">
      <c r="A2569" t="s">
        <v>7447</v>
      </c>
      <c r="B2569" t="s">
        <v>84</v>
      </c>
      <c r="C2569" t="s">
        <v>165</v>
      </c>
      <c r="D2569" t="s">
        <v>4889</v>
      </c>
      <c r="E2569">
        <v>103</v>
      </c>
      <c r="F2569">
        <v>26</v>
      </c>
      <c r="G2569">
        <v>75</v>
      </c>
      <c r="H2569">
        <v>2</v>
      </c>
      <c r="I2569">
        <v>0</v>
      </c>
      <c r="J2569">
        <v>61</v>
      </c>
      <c r="K2569">
        <v>0</v>
      </c>
      <c r="L2569">
        <v>0</v>
      </c>
      <c r="M2569">
        <v>0</v>
      </c>
      <c r="N2569">
        <v>0</v>
      </c>
    </row>
    <row r="2570" spans="1:14" x14ac:dyDescent="0.2">
      <c r="A2570" t="s">
        <v>7448</v>
      </c>
      <c r="B2570" t="s">
        <v>84</v>
      </c>
      <c r="C2570" t="s">
        <v>166</v>
      </c>
      <c r="D2570" t="s">
        <v>4889</v>
      </c>
      <c r="E2570">
        <v>50</v>
      </c>
      <c r="F2570">
        <v>15</v>
      </c>
      <c r="G2570">
        <v>35</v>
      </c>
      <c r="H2570">
        <v>0</v>
      </c>
      <c r="I2570">
        <v>0</v>
      </c>
      <c r="J2570">
        <v>15</v>
      </c>
      <c r="K2570">
        <v>0</v>
      </c>
      <c r="L2570">
        <v>0</v>
      </c>
      <c r="M2570">
        <v>0</v>
      </c>
      <c r="N2570">
        <v>0</v>
      </c>
    </row>
    <row r="2571" spans="1:14" x14ac:dyDescent="0.2">
      <c r="A2571" t="s">
        <v>7449</v>
      </c>
      <c r="B2571" t="s">
        <v>84</v>
      </c>
      <c r="C2571" t="s">
        <v>167</v>
      </c>
      <c r="D2571" t="s">
        <v>4889</v>
      </c>
      <c r="E2571">
        <v>648</v>
      </c>
      <c r="F2571">
        <v>92</v>
      </c>
      <c r="G2571">
        <v>547</v>
      </c>
      <c r="H2571">
        <v>8</v>
      </c>
      <c r="I2571">
        <v>1</v>
      </c>
      <c r="J2571">
        <v>543</v>
      </c>
      <c r="K2571">
        <v>0</v>
      </c>
      <c r="L2571">
        <v>0</v>
      </c>
      <c r="M2571">
        <v>0</v>
      </c>
      <c r="N2571">
        <v>0</v>
      </c>
    </row>
    <row r="2572" spans="1:14" x14ac:dyDescent="0.2">
      <c r="A2572" t="s">
        <v>7450</v>
      </c>
      <c r="B2572" t="s">
        <v>84</v>
      </c>
      <c r="C2572" t="s">
        <v>168</v>
      </c>
      <c r="D2572" t="s">
        <v>4889</v>
      </c>
      <c r="E2572">
        <v>58</v>
      </c>
      <c r="F2572">
        <v>5</v>
      </c>
      <c r="G2572">
        <v>53</v>
      </c>
      <c r="H2572">
        <v>0</v>
      </c>
      <c r="I2572">
        <v>0</v>
      </c>
      <c r="J2572">
        <v>48</v>
      </c>
      <c r="K2572">
        <v>0</v>
      </c>
      <c r="L2572">
        <v>0</v>
      </c>
      <c r="M2572">
        <v>0</v>
      </c>
      <c r="N2572">
        <v>0</v>
      </c>
    </row>
    <row r="2573" spans="1:14" x14ac:dyDescent="0.2">
      <c r="A2573" t="s">
        <v>7451</v>
      </c>
      <c r="B2573" t="s">
        <v>84</v>
      </c>
      <c r="C2573" t="s">
        <v>169</v>
      </c>
      <c r="D2573" t="s">
        <v>4889</v>
      </c>
      <c r="E2573">
        <v>80</v>
      </c>
      <c r="F2573">
        <v>11</v>
      </c>
      <c r="G2573">
        <v>67</v>
      </c>
      <c r="H2573">
        <v>1</v>
      </c>
      <c r="I2573">
        <v>1</v>
      </c>
      <c r="J2573">
        <v>76</v>
      </c>
      <c r="K2573">
        <v>0</v>
      </c>
      <c r="L2573">
        <v>0</v>
      </c>
      <c r="M2573">
        <v>0</v>
      </c>
      <c r="N2573">
        <v>0</v>
      </c>
    </row>
    <row r="2574" spans="1:14" x14ac:dyDescent="0.2">
      <c r="A2574" t="s">
        <v>7452</v>
      </c>
      <c r="B2574" t="s">
        <v>84</v>
      </c>
      <c r="C2574" t="s">
        <v>170</v>
      </c>
      <c r="D2574" t="s">
        <v>4889</v>
      </c>
      <c r="E2574">
        <v>193</v>
      </c>
      <c r="F2574">
        <v>27</v>
      </c>
      <c r="G2574">
        <v>163</v>
      </c>
      <c r="H2574">
        <v>3</v>
      </c>
      <c r="I2574">
        <v>0</v>
      </c>
      <c r="J2574">
        <v>125</v>
      </c>
      <c r="K2574">
        <v>0</v>
      </c>
      <c r="L2574">
        <v>0</v>
      </c>
      <c r="M2574">
        <v>0</v>
      </c>
      <c r="N2574">
        <v>0</v>
      </c>
    </row>
    <row r="2575" spans="1:14" x14ac:dyDescent="0.2">
      <c r="A2575" t="s">
        <v>7453</v>
      </c>
      <c r="B2575" t="s">
        <v>84</v>
      </c>
      <c r="C2575" t="s">
        <v>171</v>
      </c>
      <c r="D2575" t="s">
        <v>4889</v>
      </c>
      <c r="E2575">
        <v>55</v>
      </c>
      <c r="F2575">
        <v>11</v>
      </c>
      <c r="G2575">
        <v>44</v>
      </c>
      <c r="H2575">
        <v>0</v>
      </c>
      <c r="I2575">
        <v>0</v>
      </c>
      <c r="J2575">
        <v>31</v>
      </c>
      <c r="K2575">
        <v>0</v>
      </c>
      <c r="L2575">
        <v>0</v>
      </c>
      <c r="M2575">
        <v>0</v>
      </c>
      <c r="N2575">
        <v>0</v>
      </c>
    </row>
    <row r="2576" spans="1:14" x14ac:dyDescent="0.2">
      <c r="A2576" t="s">
        <v>7454</v>
      </c>
      <c r="B2576" t="s">
        <v>84</v>
      </c>
      <c r="C2576" t="s">
        <v>172</v>
      </c>
      <c r="D2576" t="s">
        <v>4889</v>
      </c>
      <c r="E2576">
        <v>149</v>
      </c>
      <c r="F2576">
        <v>18</v>
      </c>
      <c r="G2576">
        <v>126</v>
      </c>
      <c r="H2576">
        <v>3</v>
      </c>
      <c r="I2576">
        <v>2</v>
      </c>
      <c r="J2576">
        <v>90</v>
      </c>
      <c r="K2576">
        <v>0</v>
      </c>
      <c r="L2576">
        <v>0</v>
      </c>
      <c r="M2576">
        <v>0</v>
      </c>
      <c r="N2576">
        <v>0</v>
      </c>
    </row>
    <row r="2577" spans="1:14" x14ac:dyDescent="0.2">
      <c r="A2577" t="s">
        <v>7455</v>
      </c>
      <c r="B2577" t="s">
        <v>84</v>
      </c>
      <c r="C2577" t="s">
        <v>173</v>
      </c>
      <c r="D2577" t="s">
        <v>4889</v>
      </c>
      <c r="E2577">
        <v>517</v>
      </c>
      <c r="F2577">
        <v>91</v>
      </c>
      <c r="G2577">
        <v>425</v>
      </c>
      <c r="H2577">
        <v>1</v>
      </c>
      <c r="I2577">
        <v>0</v>
      </c>
      <c r="J2577">
        <v>306</v>
      </c>
      <c r="K2577">
        <v>0</v>
      </c>
      <c r="L2577">
        <v>0</v>
      </c>
      <c r="M2577">
        <v>0</v>
      </c>
      <c r="N2577">
        <v>0</v>
      </c>
    </row>
    <row r="2578" spans="1:14" x14ac:dyDescent="0.2">
      <c r="A2578" t="s">
        <v>7456</v>
      </c>
      <c r="B2578" t="s">
        <v>84</v>
      </c>
      <c r="C2578" t="s">
        <v>174</v>
      </c>
      <c r="D2578" t="s">
        <v>4889</v>
      </c>
      <c r="E2578">
        <v>427</v>
      </c>
      <c r="F2578">
        <v>61</v>
      </c>
      <c r="G2578">
        <v>357</v>
      </c>
      <c r="H2578">
        <v>6</v>
      </c>
      <c r="I2578">
        <v>3</v>
      </c>
      <c r="J2578">
        <v>290</v>
      </c>
      <c r="K2578">
        <v>0</v>
      </c>
      <c r="L2578">
        <v>0</v>
      </c>
      <c r="M2578">
        <v>0</v>
      </c>
      <c r="N2578">
        <v>0</v>
      </c>
    </row>
    <row r="2579" spans="1:14" x14ac:dyDescent="0.2">
      <c r="A2579" t="s">
        <v>7457</v>
      </c>
      <c r="B2579" t="s">
        <v>84</v>
      </c>
      <c r="C2579" t="s">
        <v>175</v>
      </c>
      <c r="D2579" t="s">
        <v>4889</v>
      </c>
      <c r="E2579">
        <v>76</v>
      </c>
      <c r="F2579">
        <v>8</v>
      </c>
      <c r="G2579">
        <v>65</v>
      </c>
      <c r="H2579">
        <v>2</v>
      </c>
      <c r="I2579">
        <v>1</v>
      </c>
      <c r="J2579">
        <v>76</v>
      </c>
      <c r="K2579">
        <v>0</v>
      </c>
      <c r="L2579">
        <v>0</v>
      </c>
      <c r="M2579">
        <v>0</v>
      </c>
      <c r="N2579">
        <v>0</v>
      </c>
    </row>
    <row r="2580" spans="1:14" x14ac:dyDescent="0.2">
      <c r="A2580" t="s">
        <v>7458</v>
      </c>
      <c r="B2580" t="s">
        <v>84</v>
      </c>
      <c r="C2580" t="s">
        <v>176</v>
      </c>
      <c r="D2580" t="s">
        <v>4889</v>
      </c>
      <c r="E2580">
        <v>290</v>
      </c>
      <c r="F2580">
        <v>25</v>
      </c>
      <c r="G2580">
        <v>261</v>
      </c>
      <c r="H2580">
        <v>4</v>
      </c>
      <c r="I2580">
        <v>0</v>
      </c>
      <c r="J2580">
        <v>266</v>
      </c>
      <c r="K2580">
        <v>0</v>
      </c>
      <c r="L2580">
        <v>0</v>
      </c>
      <c r="M2580">
        <v>0</v>
      </c>
      <c r="N2580">
        <v>0</v>
      </c>
    </row>
    <row r="2581" spans="1:14" x14ac:dyDescent="0.2">
      <c r="A2581" t="s">
        <v>7459</v>
      </c>
      <c r="B2581" t="s">
        <v>84</v>
      </c>
      <c r="C2581" t="s">
        <v>177</v>
      </c>
      <c r="D2581" t="s">
        <v>4889</v>
      </c>
      <c r="E2581">
        <v>179</v>
      </c>
      <c r="F2581">
        <v>18</v>
      </c>
      <c r="G2581">
        <v>160</v>
      </c>
      <c r="H2581">
        <v>0</v>
      </c>
      <c r="I2581">
        <v>1</v>
      </c>
      <c r="J2581">
        <v>136</v>
      </c>
      <c r="K2581">
        <v>0</v>
      </c>
      <c r="L2581">
        <v>0</v>
      </c>
      <c r="M2581">
        <v>0</v>
      </c>
      <c r="N2581">
        <v>0</v>
      </c>
    </row>
    <row r="2582" spans="1:14" x14ac:dyDescent="0.2">
      <c r="A2582" t="s">
        <v>7460</v>
      </c>
      <c r="B2582" t="s">
        <v>84</v>
      </c>
      <c r="C2582" t="s">
        <v>178</v>
      </c>
      <c r="D2582" t="s">
        <v>4889</v>
      </c>
      <c r="E2582">
        <v>344</v>
      </c>
      <c r="F2582">
        <v>14</v>
      </c>
      <c r="G2582">
        <v>328</v>
      </c>
      <c r="H2582">
        <v>1</v>
      </c>
      <c r="I2582">
        <v>1</v>
      </c>
      <c r="J2582">
        <v>170</v>
      </c>
      <c r="K2582">
        <v>0</v>
      </c>
      <c r="L2582">
        <v>0</v>
      </c>
      <c r="M2582">
        <v>0</v>
      </c>
      <c r="N2582">
        <v>0</v>
      </c>
    </row>
    <row r="2583" spans="1:14" x14ac:dyDescent="0.2">
      <c r="A2583" t="s">
        <v>7461</v>
      </c>
      <c r="B2583" t="s">
        <v>84</v>
      </c>
      <c r="C2583" t="s">
        <v>179</v>
      </c>
      <c r="D2583" t="s">
        <v>4889</v>
      </c>
      <c r="E2583">
        <v>159</v>
      </c>
      <c r="F2583">
        <v>16</v>
      </c>
      <c r="G2583">
        <v>139</v>
      </c>
      <c r="H2583">
        <v>3</v>
      </c>
      <c r="I2583">
        <v>1</v>
      </c>
      <c r="J2583">
        <v>97</v>
      </c>
      <c r="K2583">
        <v>0</v>
      </c>
      <c r="L2583">
        <v>0</v>
      </c>
      <c r="M2583">
        <v>0</v>
      </c>
      <c r="N2583">
        <v>0</v>
      </c>
    </row>
    <row r="2584" spans="1:14" x14ac:dyDescent="0.2">
      <c r="A2584" t="s">
        <v>7462</v>
      </c>
      <c r="B2584" t="s">
        <v>84</v>
      </c>
      <c r="C2584" t="s">
        <v>180</v>
      </c>
      <c r="D2584" t="s">
        <v>4889</v>
      </c>
      <c r="E2584">
        <v>77</v>
      </c>
      <c r="F2584">
        <v>23</v>
      </c>
      <c r="G2584">
        <v>53</v>
      </c>
      <c r="H2584">
        <v>1</v>
      </c>
      <c r="I2584">
        <v>0</v>
      </c>
      <c r="J2584">
        <v>68</v>
      </c>
      <c r="K2584">
        <v>0</v>
      </c>
      <c r="L2584">
        <v>0</v>
      </c>
      <c r="M2584">
        <v>0</v>
      </c>
      <c r="N2584">
        <v>0</v>
      </c>
    </row>
    <row r="2585" spans="1:14" x14ac:dyDescent="0.2">
      <c r="A2585" t="s">
        <v>7463</v>
      </c>
      <c r="B2585" t="s">
        <v>84</v>
      </c>
      <c r="C2585" t="s">
        <v>181</v>
      </c>
      <c r="D2585" t="s">
        <v>4889</v>
      </c>
      <c r="E2585">
        <v>222</v>
      </c>
      <c r="F2585">
        <v>37</v>
      </c>
      <c r="G2585">
        <v>175</v>
      </c>
      <c r="H2585">
        <v>8</v>
      </c>
      <c r="I2585">
        <v>2</v>
      </c>
      <c r="J2585">
        <v>145</v>
      </c>
      <c r="K2585">
        <v>0</v>
      </c>
      <c r="L2585">
        <v>0</v>
      </c>
      <c r="M2585">
        <v>0</v>
      </c>
      <c r="N2585">
        <v>0</v>
      </c>
    </row>
    <row r="2586" spans="1:14" x14ac:dyDescent="0.2">
      <c r="A2586" t="s">
        <v>7464</v>
      </c>
      <c r="B2586" t="s">
        <v>84</v>
      </c>
      <c r="C2586" t="s">
        <v>182</v>
      </c>
      <c r="D2586" t="s">
        <v>4889</v>
      </c>
      <c r="E2586">
        <v>111</v>
      </c>
      <c r="F2586">
        <v>10</v>
      </c>
      <c r="G2586">
        <v>101</v>
      </c>
      <c r="H2586">
        <v>0</v>
      </c>
      <c r="I2586">
        <v>0</v>
      </c>
      <c r="J2586">
        <v>90</v>
      </c>
      <c r="K2586">
        <v>0</v>
      </c>
      <c r="L2586">
        <v>0</v>
      </c>
      <c r="M2586">
        <v>0</v>
      </c>
      <c r="N2586">
        <v>0</v>
      </c>
    </row>
    <row r="2587" spans="1:14" x14ac:dyDescent="0.2">
      <c r="A2587" t="s">
        <v>7465</v>
      </c>
      <c r="B2587" t="s">
        <v>84</v>
      </c>
      <c r="C2587" t="s">
        <v>183</v>
      </c>
      <c r="D2587" t="s">
        <v>4889</v>
      </c>
      <c r="E2587">
        <v>136</v>
      </c>
      <c r="F2587">
        <v>14</v>
      </c>
      <c r="G2587">
        <v>119</v>
      </c>
      <c r="H2587">
        <v>3</v>
      </c>
      <c r="I2587">
        <v>0</v>
      </c>
      <c r="J2587">
        <v>104</v>
      </c>
      <c r="K2587">
        <v>0</v>
      </c>
      <c r="L2587">
        <v>0</v>
      </c>
      <c r="M2587">
        <v>0</v>
      </c>
      <c r="N2587">
        <v>0</v>
      </c>
    </row>
    <row r="2588" spans="1:14" x14ac:dyDescent="0.2">
      <c r="A2588" t="s">
        <v>7466</v>
      </c>
      <c r="B2588" t="s">
        <v>84</v>
      </c>
      <c r="C2588" t="s">
        <v>184</v>
      </c>
      <c r="D2588" t="s">
        <v>4889</v>
      </c>
      <c r="E2588">
        <v>47</v>
      </c>
      <c r="F2588">
        <v>10</v>
      </c>
      <c r="G2588">
        <v>36</v>
      </c>
      <c r="H2588">
        <v>1</v>
      </c>
      <c r="I2588">
        <v>0</v>
      </c>
      <c r="J2588">
        <v>30</v>
      </c>
      <c r="K2588">
        <v>0</v>
      </c>
      <c r="L2588">
        <v>0</v>
      </c>
      <c r="M2588">
        <v>0</v>
      </c>
      <c r="N2588">
        <v>0</v>
      </c>
    </row>
    <row r="2589" spans="1:14" x14ac:dyDescent="0.2">
      <c r="A2589" t="s">
        <v>7467</v>
      </c>
      <c r="B2589" t="s">
        <v>84</v>
      </c>
      <c r="C2589" t="s">
        <v>185</v>
      </c>
      <c r="D2589" t="s">
        <v>4889</v>
      </c>
      <c r="E2589">
        <v>138</v>
      </c>
      <c r="F2589">
        <v>16</v>
      </c>
      <c r="G2589">
        <v>120</v>
      </c>
      <c r="H2589">
        <v>1</v>
      </c>
      <c r="I2589">
        <v>1</v>
      </c>
      <c r="J2589">
        <v>100</v>
      </c>
      <c r="K2589">
        <v>0</v>
      </c>
      <c r="L2589">
        <v>0</v>
      </c>
      <c r="M2589">
        <v>0</v>
      </c>
      <c r="N2589">
        <v>0</v>
      </c>
    </row>
    <row r="2590" spans="1:14" x14ac:dyDescent="0.2">
      <c r="A2590" t="s">
        <v>7468</v>
      </c>
      <c r="B2590" t="s">
        <v>84</v>
      </c>
      <c r="C2590" t="s">
        <v>186</v>
      </c>
      <c r="D2590" t="s">
        <v>4889</v>
      </c>
      <c r="E2590">
        <v>101</v>
      </c>
      <c r="F2590">
        <v>18</v>
      </c>
      <c r="G2590">
        <v>83</v>
      </c>
      <c r="H2590">
        <v>0</v>
      </c>
      <c r="I2590">
        <v>0</v>
      </c>
      <c r="J2590">
        <v>65</v>
      </c>
      <c r="K2590">
        <v>0</v>
      </c>
      <c r="L2590">
        <v>0</v>
      </c>
      <c r="M2590">
        <v>0</v>
      </c>
      <c r="N2590">
        <v>0</v>
      </c>
    </row>
    <row r="2591" spans="1:14" x14ac:dyDescent="0.2">
      <c r="A2591" t="s">
        <v>7469</v>
      </c>
      <c r="B2591" t="s">
        <v>84</v>
      </c>
      <c r="C2591" t="s">
        <v>187</v>
      </c>
      <c r="D2591" t="s">
        <v>4889</v>
      </c>
      <c r="E2591">
        <v>94</v>
      </c>
      <c r="F2591">
        <v>11</v>
      </c>
      <c r="G2591">
        <v>81</v>
      </c>
      <c r="H2591">
        <v>1</v>
      </c>
      <c r="I2591">
        <v>1</v>
      </c>
      <c r="J2591">
        <v>55</v>
      </c>
      <c r="K2591">
        <v>0</v>
      </c>
      <c r="L2591">
        <v>0</v>
      </c>
      <c r="M2591">
        <v>0</v>
      </c>
      <c r="N2591">
        <v>0</v>
      </c>
    </row>
    <row r="2592" spans="1:14" x14ac:dyDescent="0.2">
      <c r="A2592" t="s">
        <v>7470</v>
      </c>
      <c r="B2592" t="s">
        <v>84</v>
      </c>
      <c r="C2592" t="s">
        <v>188</v>
      </c>
      <c r="D2592" t="s">
        <v>4889</v>
      </c>
      <c r="E2592">
        <v>320</v>
      </c>
      <c r="F2592">
        <v>37</v>
      </c>
      <c r="G2592">
        <v>282</v>
      </c>
      <c r="H2592">
        <v>1</v>
      </c>
      <c r="I2592">
        <v>0</v>
      </c>
      <c r="J2592">
        <v>190</v>
      </c>
      <c r="K2592">
        <v>0</v>
      </c>
      <c r="L2592">
        <v>0</v>
      </c>
      <c r="M2592">
        <v>0</v>
      </c>
      <c r="N2592">
        <v>0</v>
      </c>
    </row>
    <row r="2593" spans="1:14" x14ac:dyDescent="0.2">
      <c r="A2593" t="s">
        <v>7471</v>
      </c>
      <c r="B2593" t="s">
        <v>84</v>
      </c>
      <c r="C2593" t="s">
        <v>189</v>
      </c>
      <c r="D2593" t="s">
        <v>4889</v>
      </c>
      <c r="E2593">
        <v>47</v>
      </c>
      <c r="F2593">
        <v>1</v>
      </c>
      <c r="G2593">
        <v>46</v>
      </c>
      <c r="H2593">
        <v>0</v>
      </c>
      <c r="I2593">
        <v>0</v>
      </c>
      <c r="J2593">
        <v>36</v>
      </c>
      <c r="K2593">
        <v>0</v>
      </c>
      <c r="L2593">
        <v>0</v>
      </c>
      <c r="M2593">
        <v>0</v>
      </c>
      <c r="N2593">
        <v>0</v>
      </c>
    </row>
    <row r="2594" spans="1:14" x14ac:dyDescent="0.2">
      <c r="A2594" t="s">
        <v>7472</v>
      </c>
      <c r="B2594" t="s">
        <v>84</v>
      </c>
      <c r="C2594" t="s">
        <v>190</v>
      </c>
      <c r="D2594" t="s">
        <v>4889</v>
      </c>
      <c r="E2594">
        <v>60</v>
      </c>
      <c r="F2594">
        <v>5</v>
      </c>
      <c r="G2594">
        <v>55</v>
      </c>
      <c r="H2594">
        <v>0</v>
      </c>
      <c r="I2594">
        <v>0</v>
      </c>
      <c r="J2594">
        <v>49</v>
      </c>
      <c r="K2594">
        <v>0</v>
      </c>
      <c r="L2594">
        <v>0</v>
      </c>
      <c r="M2594">
        <v>0</v>
      </c>
      <c r="N2594">
        <v>0</v>
      </c>
    </row>
    <row r="2595" spans="1:14" x14ac:dyDescent="0.2">
      <c r="A2595" t="s">
        <v>7473</v>
      </c>
      <c r="B2595" t="s">
        <v>84</v>
      </c>
      <c r="C2595" t="s">
        <v>191</v>
      </c>
      <c r="D2595" t="s">
        <v>4889</v>
      </c>
      <c r="E2595">
        <v>156</v>
      </c>
      <c r="F2595">
        <v>20</v>
      </c>
      <c r="G2595">
        <v>134</v>
      </c>
      <c r="H2595">
        <v>1</v>
      </c>
      <c r="I2595">
        <v>1</v>
      </c>
      <c r="J2595">
        <v>132</v>
      </c>
      <c r="K2595">
        <v>0</v>
      </c>
      <c r="L2595">
        <v>0</v>
      </c>
      <c r="M2595">
        <v>0</v>
      </c>
      <c r="N2595">
        <v>0</v>
      </c>
    </row>
    <row r="2596" spans="1:14" x14ac:dyDescent="0.2">
      <c r="A2596" t="s">
        <v>7474</v>
      </c>
      <c r="B2596" t="s">
        <v>84</v>
      </c>
      <c r="C2596" t="s">
        <v>192</v>
      </c>
      <c r="D2596" t="s">
        <v>4889</v>
      </c>
      <c r="E2596">
        <v>83</v>
      </c>
      <c r="F2596">
        <v>12</v>
      </c>
      <c r="G2596">
        <v>71</v>
      </c>
      <c r="H2596">
        <v>0</v>
      </c>
      <c r="I2596">
        <v>0</v>
      </c>
      <c r="J2596">
        <v>89</v>
      </c>
      <c r="K2596">
        <v>0</v>
      </c>
      <c r="L2596">
        <v>0</v>
      </c>
      <c r="M2596">
        <v>0</v>
      </c>
      <c r="N2596">
        <v>0</v>
      </c>
    </row>
    <row r="2597" spans="1:14" x14ac:dyDescent="0.2">
      <c r="A2597" t="s">
        <v>7475</v>
      </c>
      <c r="B2597" t="s">
        <v>84</v>
      </c>
      <c r="C2597" t="s">
        <v>193</v>
      </c>
      <c r="D2597" t="s">
        <v>4889</v>
      </c>
      <c r="E2597">
        <v>75</v>
      </c>
      <c r="F2597">
        <v>14</v>
      </c>
      <c r="G2597">
        <v>61</v>
      </c>
      <c r="H2597">
        <v>0</v>
      </c>
      <c r="I2597">
        <v>0</v>
      </c>
      <c r="J2597">
        <v>69</v>
      </c>
      <c r="K2597">
        <v>0</v>
      </c>
      <c r="L2597">
        <v>0</v>
      </c>
      <c r="M2597">
        <v>0</v>
      </c>
      <c r="N2597">
        <v>0</v>
      </c>
    </row>
    <row r="2598" spans="1:14" x14ac:dyDescent="0.2">
      <c r="A2598" t="s">
        <v>7476</v>
      </c>
      <c r="B2598" t="s">
        <v>84</v>
      </c>
      <c r="C2598" t="s">
        <v>194</v>
      </c>
      <c r="D2598" t="s">
        <v>4889</v>
      </c>
      <c r="E2598">
        <v>212</v>
      </c>
      <c r="F2598">
        <v>28</v>
      </c>
      <c r="G2598">
        <v>184</v>
      </c>
      <c r="H2598">
        <v>0</v>
      </c>
      <c r="I2598">
        <v>0</v>
      </c>
      <c r="J2598">
        <v>198</v>
      </c>
      <c r="K2598">
        <v>0</v>
      </c>
      <c r="L2598">
        <v>0</v>
      </c>
      <c r="M2598">
        <v>0</v>
      </c>
      <c r="N2598">
        <v>0</v>
      </c>
    </row>
    <row r="2599" spans="1:14" x14ac:dyDescent="0.2">
      <c r="A2599" t="s">
        <v>7477</v>
      </c>
      <c r="B2599" t="s">
        <v>84</v>
      </c>
      <c r="C2599" t="s">
        <v>195</v>
      </c>
      <c r="D2599" t="s">
        <v>4889</v>
      </c>
      <c r="E2599">
        <v>101</v>
      </c>
      <c r="F2599">
        <v>14</v>
      </c>
      <c r="G2599">
        <v>86</v>
      </c>
      <c r="H2599">
        <v>1</v>
      </c>
      <c r="I2599">
        <v>0</v>
      </c>
      <c r="J2599">
        <v>82</v>
      </c>
      <c r="K2599">
        <v>0</v>
      </c>
      <c r="L2599">
        <v>0</v>
      </c>
      <c r="M2599">
        <v>0</v>
      </c>
      <c r="N2599">
        <v>0</v>
      </c>
    </row>
    <row r="2600" spans="1:14" x14ac:dyDescent="0.2">
      <c r="A2600" t="s">
        <v>7478</v>
      </c>
      <c r="B2600" t="s">
        <v>84</v>
      </c>
      <c r="C2600" t="s">
        <v>273</v>
      </c>
      <c r="D2600" t="s">
        <v>4889</v>
      </c>
      <c r="E2600">
        <v>2</v>
      </c>
      <c r="F2600">
        <v>1</v>
      </c>
      <c r="G2600">
        <v>1</v>
      </c>
      <c r="H2600">
        <v>0</v>
      </c>
      <c r="I2600">
        <v>0</v>
      </c>
      <c r="J2600">
        <v>4</v>
      </c>
      <c r="K2600">
        <v>0</v>
      </c>
      <c r="L2600">
        <v>0</v>
      </c>
      <c r="M2600">
        <v>0</v>
      </c>
      <c r="N2600">
        <v>0</v>
      </c>
    </row>
    <row r="2601" spans="1:14" x14ac:dyDescent="0.2">
      <c r="A2601" t="s">
        <v>7479</v>
      </c>
      <c r="B2601" t="s">
        <v>84</v>
      </c>
      <c r="C2601" t="s">
        <v>196</v>
      </c>
      <c r="D2601" t="s">
        <v>4889</v>
      </c>
      <c r="E2601">
        <v>103</v>
      </c>
      <c r="F2601">
        <v>6</v>
      </c>
      <c r="G2601">
        <v>97</v>
      </c>
      <c r="H2601">
        <v>0</v>
      </c>
      <c r="I2601">
        <v>0</v>
      </c>
      <c r="J2601">
        <v>47</v>
      </c>
      <c r="K2601">
        <v>0</v>
      </c>
      <c r="L2601">
        <v>0</v>
      </c>
      <c r="M2601">
        <v>0</v>
      </c>
      <c r="N2601">
        <v>0</v>
      </c>
    </row>
    <row r="2602" spans="1:14" x14ac:dyDescent="0.2">
      <c r="A2602" t="s">
        <v>7480</v>
      </c>
      <c r="B2602" t="s">
        <v>84</v>
      </c>
      <c r="C2602" t="s">
        <v>197</v>
      </c>
      <c r="D2602" t="s">
        <v>4889</v>
      </c>
      <c r="E2602">
        <v>344</v>
      </c>
      <c r="F2602">
        <v>42</v>
      </c>
      <c r="G2602">
        <v>298</v>
      </c>
      <c r="H2602">
        <v>4</v>
      </c>
      <c r="I2602">
        <v>0</v>
      </c>
      <c r="J2602">
        <v>237</v>
      </c>
      <c r="K2602">
        <v>0</v>
      </c>
      <c r="L2602">
        <v>0</v>
      </c>
      <c r="M2602">
        <v>0</v>
      </c>
      <c r="N2602">
        <v>0</v>
      </c>
    </row>
    <row r="2603" spans="1:14" x14ac:dyDescent="0.2">
      <c r="A2603" t="s">
        <v>7481</v>
      </c>
      <c r="B2603" t="s">
        <v>84</v>
      </c>
      <c r="C2603" t="s">
        <v>198</v>
      </c>
      <c r="D2603" t="s">
        <v>4889</v>
      </c>
      <c r="E2603">
        <v>120</v>
      </c>
      <c r="F2603">
        <v>30</v>
      </c>
      <c r="G2603">
        <v>86</v>
      </c>
      <c r="H2603">
        <v>4</v>
      </c>
      <c r="I2603">
        <v>0</v>
      </c>
      <c r="J2603">
        <v>56</v>
      </c>
      <c r="K2603">
        <v>0</v>
      </c>
      <c r="L2603">
        <v>0</v>
      </c>
      <c r="M2603">
        <v>0</v>
      </c>
      <c r="N2603">
        <v>0</v>
      </c>
    </row>
    <row r="2604" spans="1:14" x14ac:dyDescent="0.2">
      <c r="A2604" t="s">
        <v>7482</v>
      </c>
      <c r="B2604" t="s">
        <v>84</v>
      </c>
      <c r="C2604" t="s">
        <v>199</v>
      </c>
      <c r="D2604" t="s">
        <v>4889</v>
      </c>
      <c r="E2604">
        <v>330</v>
      </c>
      <c r="F2604">
        <v>41</v>
      </c>
      <c r="G2604">
        <v>286</v>
      </c>
      <c r="H2604">
        <v>2</v>
      </c>
      <c r="I2604">
        <v>1</v>
      </c>
      <c r="J2604">
        <v>208</v>
      </c>
      <c r="K2604">
        <v>0</v>
      </c>
      <c r="L2604">
        <v>0</v>
      </c>
      <c r="M2604">
        <v>0</v>
      </c>
      <c r="N2604">
        <v>0</v>
      </c>
    </row>
    <row r="2605" spans="1:14" x14ac:dyDescent="0.2">
      <c r="A2605" t="s">
        <v>7483</v>
      </c>
      <c r="B2605" t="s">
        <v>84</v>
      </c>
      <c r="C2605" t="s">
        <v>200</v>
      </c>
      <c r="D2605" t="s">
        <v>4889</v>
      </c>
      <c r="E2605">
        <v>106</v>
      </c>
      <c r="F2605">
        <v>14</v>
      </c>
      <c r="G2605">
        <v>92</v>
      </c>
      <c r="H2605">
        <v>0</v>
      </c>
      <c r="I2605">
        <v>0</v>
      </c>
      <c r="J2605">
        <v>86</v>
      </c>
      <c r="K2605">
        <v>0</v>
      </c>
      <c r="L2605">
        <v>0</v>
      </c>
      <c r="M2605">
        <v>0</v>
      </c>
      <c r="N2605">
        <v>0</v>
      </c>
    </row>
    <row r="2606" spans="1:14" x14ac:dyDescent="0.2">
      <c r="A2606" t="s">
        <v>7484</v>
      </c>
      <c r="B2606" t="s">
        <v>84</v>
      </c>
      <c r="C2606" t="s">
        <v>201</v>
      </c>
      <c r="D2606" t="s">
        <v>4889</v>
      </c>
      <c r="E2606">
        <v>73</v>
      </c>
      <c r="F2606">
        <v>7</v>
      </c>
      <c r="G2606">
        <v>66</v>
      </c>
      <c r="H2606">
        <v>0</v>
      </c>
      <c r="I2606">
        <v>0</v>
      </c>
      <c r="J2606">
        <v>76</v>
      </c>
      <c r="K2606">
        <v>0</v>
      </c>
      <c r="L2606">
        <v>0</v>
      </c>
      <c r="M2606">
        <v>0</v>
      </c>
      <c r="N2606">
        <v>0</v>
      </c>
    </row>
    <row r="2607" spans="1:14" x14ac:dyDescent="0.2">
      <c r="A2607" t="s">
        <v>7485</v>
      </c>
      <c r="B2607" t="s">
        <v>84</v>
      </c>
      <c r="C2607" t="s">
        <v>202</v>
      </c>
      <c r="D2607" t="s">
        <v>4889</v>
      </c>
      <c r="E2607">
        <v>68</v>
      </c>
      <c r="F2607">
        <v>10</v>
      </c>
      <c r="G2607">
        <v>58</v>
      </c>
      <c r="H2607">
        <v>0</v>
      </c>
      <c r="I2607">
        <v>0</v>
      </c>
      <c r="J2607">
        <v>56</v>
      </c>
      <c r="K2607">
        <v>0</v>
      </c>
      <c r="L2607">
        <v>0</v>
      </c>
      <c r="M2607">
        <v>0</v>
      </c>
      <c r="N2607">
        <v>0</v>
      </c>
    </row>
    <row r="2608" spans="1:14" x14ac:dyDescent="0.2">
      <c r="A2608" t="s">
        <v>7486</v>
      </c>
      <c r="B2608" t="s">
        <v>84</v>
      </c>
      <c r="C2608" t="s">
        <v>203</v>
      </c>
      <c r="D2608" t="s">
        <v>4889</v>
      </c>
      <c r="E2608">
        <v>56</v>
      </c>
      <c r="F2608">
        <v>5</v>
      </c>
      <c r="G2608">
        <v>51</v>
      </c>
      <c r="H2608">
        <v>0</v>
      </c>
      <c r="I2608">
        <v>0</v>
      </c>
      <c r="J2608">
        <v>58</v>
      </c>
      <c r="K2608">
        <v>0</v>
      </c>
      <c r="L2608">
        <v>0</v>
      </c>
      <c r="M2608">
        <v>0</v>
      </c>
      <c r="N2608">
        <v>0</v>
      </c>
    </row>
    <row r="2609" spans="1:14" x14ac:dyDescent="0.2">
      <c r="A2609" t="s">
        <v>7487</v>
      </c>
      <c r="B2609" t="s">
        <v>84</v>
      </c>
      <c r="C2609" t="s">
        <v>204</v>
      </c>
      <c r="D2609" t="s">
        <v>4889</v>
      </c>
      <c r="E2609">
        <v>137</v>
      </c>
      <c r="F2609">
        <v>19</v>
      </c>
      <c r="G2609">
        <v>113</v>
      </c>
      <c r="H2609">
        <v>5</v>
      </c>
      <c r="I2609">
        <v>0</v>
      </c>
      <c r="J2609">
        <v>65</v>
      </c>
      <c r="K2609">
        <v>0</v>
      </c>
      <c r="L2609">
        <v>0</v>
      </c>
      <c r="M2609">
        <v>0</v>
      </c>
      <c r="N2609">
        <v>0</v>
      </c>
    </row>
    <row r="2610" spans="1:14" x14ac:dyDescent="0.2">
      <c r="A2610" t="s">
        <v>7488</v>
      </c>
      <c r="B2610" t="s">
        <v>84</v>
      </c>
      <c r="C2610" t="s">
        <v>205</v>
      </c>
      <c r="D2610" t="s">
        <v>4889</v>
      </c>
      <c r="E2610">
        <v>79</v>
      </c>
      <c r="F2610">
        <v>11</v>
      </c>
      <c r="G2610">
        <v>68</v>
      </c>
      <c r="H2610">
        <v>0</v>
      </c>
      <c r="I2610">
        <v>0</v>
      </c>
      <c r="J2610">
        <v>44</v>
      </c>
      <c r="K2610">
        <v>0</v>
      </c>
      <c r="L2610">
        <v>0</v>
      </c>
      <c r="M2610">
        <v>0</v>
      </c>
      <c r="N2610">
        <v>0</v>
      </c>
    </row>
    <row r="2611" spans="1:14" x14ac:dyDescent="0.2">
      <c r="A2611" t="s">
        <v>7489</v>
      </c>
      <c r="B2611" t="s">
        <v>84</v>
      </c>
      <c r="C2611" t="s">
        <v>206</v>
      </c>
      <c r="D2611" t="s">
        <v>4889</v>
      </c>
      <c r="E2611">
        <v>96</v>
      </c>
      <c r="F2611">
        <v>25</v>
      </c>
      <c r="G2611">
        <v>70</v>
      </c>
      <c r="H2611">
        <v>1</v>
      </c>
      <c r="I2611">
        <v>0</v>
      </c>
      <c r="J2611">
        <v>100</v>
      </c>
      <c r="K2611">
        <v>0</v>
      </c>
      <c r="L2611">
        <v>0</v>
      </c>
      <c r="M2611">
        <v>0</v>
      </c>
      <c r="N2611">
        <v>0</v>
      </c>
    </row>
    <row r="2612" spans="1:14" x14ac:dyDescent="0.2">
      <c r="A2612" t="s">
        <v>7490</v>
      </c>
      <c r="B2612" t="s">
        <v>84</v>
      </c>
      <c r="C2612" t="s">
        <v>207</v>
      </c>
      <c r="D2612" t="s">
        <v>4889</v>
      </c>
      <c r="E2612">
        <v>104</v>
      </c>
      <c r="F2612">
        <v>20</v>
      </c>
      <c r="G2612">
        <v>82</v>
      </c>
      <c r="H2612">
        <v>2</v>
      </c>
      <c r="I2612">
        <v>0</v>
      </c>
      <c r="J2612">
        <v>84</v>
      </c>
      <c r="K2612">
        <v>0</v>
      </c>
      <c r="L2612">
        <v>0</v>
      </c>
      <c r="M2612">
        <v>0</v>
      </c>
      <c r="N2612">
        <v>0</v>
      </c>
    </row>
    <row r="2613" spans="1:14" x14ac:dyDescent="0.2">
      <c r="A2613" t="s">
        <v>7491</v>
      </c>
      <c r="B2613" t="s">
        <v>84</v>
      </c>
      <c r="C2613" t="s">
        <v>208</v>
      </c>
      <c r="D2613" t="s">
        <v>4889</v>
      </c>
      <c r="E2613">
        <v>101</v>
      </c>
      <c r="F2613">
        <v>11</v>
      </c>
      <c r="G2613">
        <v>86</v>
      </c>
      <c r="H2613">
        <v>3</v>
      </c>
      <c r="I2613">
        <v>1</v>
      </c>
      <c r="J2613">
        <v>85</v>
      </c>
      <c r="K2613">
        <v>0</v>
      </c>
      <c r="L2613">
        <v>0</v>
      </c>
      <c r="M2613">
        <v>0</v>
      </c>
      <c r="N2613">
        <v>0</v>
      </c>
    </row>
    <row r="2614" spans="1:14" x14ac:dyDescent="0.2">
      <c r="A2614" t="s">
        <v>7492</v>
      </c>
      <c r="B2614" t="s">
        <v>84</v>
      </c>
      <c r="C2614" t="s">
        <v>209</v>
      </c>
      <c r="D2614" t="s">
        <v>4889</v>
      </c>
      <c r="E2614">
        <v>9</v>
      </c>
      <c r="F2614">
        <v>1</v>
      </c>
      <c r="G2614">
        <v>8</v>
      </c>
      <c r="H2614">
        <v>0</v>
      </c>
      <c r="I2614">
        <v>0</v>
      </c>
      <c r="J2614">
        <v>11</v>
      </c>
      <c r="K2614">
        <v>0</v>
      </c>
      <c r="L2614">
        <v>0</v>
      </c>
      <c r="M2614">
        <v>0</v>
      </c>
      <c r="N2614">
        <v>0</v>
      </c>
    </row>
    <row r="2615" spans="1:14" x14ac:dyDescent="0.2">
      <c r="A2615" t="s">
        <v>7493</v>
      </c>
      <c r="B2615" t="s">
        <v>84</v>
      </c>
      <c r="C2615" t="s">
        <v>210</v>
      </c>
      <c r="D2615" t="s">
        <v>4889</v>
      </c>
      <c r="E2615">
        <v>116</v>
      </c>
      <c r="F2615">
        <v>20</v>
      </c>
      <c r="G2615">
        <v>95</v>
      </c>
      <c r="H2615">
        <v>1</v>
      </c>
      <c r="I2615">
        <v>0</v>
      </c>
      <c r="J2615">
        <v>77</v>
      </c>
      <c r="K2615">
        <v>0</v>
      </c>
      <c r="L2615">
        <v>0</v>
      </c>
      <c r="M2615">
        <v>0</v>
      </c>
      <c r="N2615">
        <v>0</v>
      </c>
    </row>
    <row r="2616" spans="1:14" x14ac:dyDescent="0.2">
      <c r="A2616" t="s">
        <v>7494</v>
      </c>
      <c r="B2616" t="s">
        <v>84</v>
      </c>
      <c r="C2616" t="s">
        <v>211</v>
      </c>
      <c r="D2616" t="s">
        <v>4889</v>
      </c>
      <c r="E2616">
        <v>82</v>
      </c>
      <c r="F2616">
        <v>4</v>
      </c>
      <c r="G2616">
        <v>77</v>
      </c>
      <c r="H2616">
        <v>1</v>
      </c>
      <c r="I2616">
        <v>0</v>
      </c>
      <c r="J2616">
        <v>75</v>
      </c>
      <c r="K2616">
        <v>0</v>
      </c>
      <c r="L2616">
        <v>0</v>
      </c>
      <c r="M2616">
        <v>0</v>
      </c>
      <c r="N2616">
        <v>0</v>
      </c>
    </row>
    <row r="2617" spans="1:14" x14ac:dyDescent="0.2">
      <c r="A2617" t="s">
        <v>7495</v>
      </c>
      <c r="B2617" t="s">
        <v>84</v>
      </c>
      <c r="C2617" t="s">
        <v>212</v>
      </c>
      <c r="D2617" t="s">
        <v>4889</v>
      </c>
      <c r="E2617">
        <v>62</v>
      </c>
      <c r="F2617">
        <v>10</v>
      </c>
      <c r="G2617">
        <v>50</v>
      </c>
      <c r="H2617">
        <v>2</v>
      </c>
      <c r="I2617">
        <v>0</v>
      </c>
      <c r="J2617">
        <v>56</v>
      </c>
      <c r="K2617">
        <v>0</v>
      </c>
      <c r="L2617">
        <v>0</v>
      </c>
      <c r="M2617">
        <v>0</v>
      </c>
      <c r="N2617">
        <v>0</v>
      </c>
    </row>
    <row r="2618" spans="1:14" x14ac:dyDescent="0.2">
      <c r="A2618" t="s">
        <v>7496</v>
      </c>
      <c r="B2618" t="s">
        <v>84</v>
      </c>
      <c r="C2618" t="s">
        <v>213</v>
      </c>
      <c r="D2618" t="s">
        <v>4889</v>
      </c>
      <c r="E2618">
        <v>182</v>
      </c>
      <c r="F2618">
        <v>21</v>
      </c>
      <c r="G2618">
        <v>160</v>
      </c>
      <c r="H2618">
        <v>1</v>
      </c>
      <c r="I2618">
        <v>0</v>
      </c>
      <c r="J2618">
        <v>130</v>
      </c>
      <c r="K2618">
        <v>0</v>
      </c>
      <c r="L2618">
        <v>0</v>
      </c>
      <c r="M2618">
        <v>0</v>
      </c>
      <c r="N2618">
        <v>0</v>
      </c>
    </row>
    <row r="2619" spans="1:14" x14ac:dyDescent="0.2">
      <c r="A2619" t="s">
        <v>7497</v>
      </c>
      <c r="B2619" t="s">
        <v>84</v>
      </c>
      <c r="C2619" t="s">
        <v>214</v>
      </c>
      <c r="D2619" t="s">
        <v>4889</v>
      </c>
      <c r="E2619">
        <v>111</v>
      </c>
      <c r="F2619">
        <v>16</v>
      </c>
      <c r="G2619">
        <v>94</v>
      </c>
      <c r="H2619">
        <v>1</v>
      </c>
      <c r="I2619">
        <v>0</v>
      </c>
      <c r="J2619">
        <v>78</v>
      </c>
      <c r="K2619">
        <v>0</v>
      </c>
      <c r="L2619">
        <v>0</v>
      </c>
      <c r="M2619">
        <v>0</v>
      </c>
      <c r="N2619">
        <v>0</v>
      </c>
    </row>
    <row r="2620" spans="1:14" x14ac:dyDescent="0.2">
      <c r="A2620" t="s">
        <v>7498</v>
      </c>
      <c r="B2620" t="s">
        <v>84</v>
      </c>
      <c r="C2620" t="s">
        <v>215</v>
      </c>
      <c r="D2620" t="s">
        <v>4889</v>
      </c>
      <c r="E2620">
        <v>71</v>
      </c>
      <c r="F2620">
        <v>12</v>
      </c>
      <c r="G2620">
        <v>59</v>
      </c>
      <c r="H2620">
        <v>0</v>
      </c>
      <c r="I2620">
        <v>0</v>
      </c>
      <c r="J2620">
        <v>32</v>
      </c>
      <c r="K2620">
        <v>0</v>
      </c>
      <c r="L2620">
        <v>0</v>
      </c>
      <c r="M2620">
        <v>0</v>
      </c>
      <c r="N2620">
        <v>0</v>
      </c>
    </row>
    <row r="2621" spans="1:14" x14ac:dyDescent="0.2">
      <c r="A2621" t="s">
        <v>7499</v>
      </c>
      <c r="B2621" t="s">
        <v>84</v>
      </c>
      <c r="C2621" t="s">
        <v>216</v>
      </c>
      <c r="D2621" t="s">
        <v>4889</v>
      </c>
      <c r="E2621">
        <v>85</v>
      </c>
      <c r="F2621">
        <v>10</v>
      </c>
      <c r="G2621">
        <v>74</v>
      </c>
      <c r="H2621">
        <v>1</v>
      </c>
      <c r="I2621">
        <v>0</v>
      </c>
      <c r="J2621">
        <v>82</v>
      </c>
      <c r="K2621">
        <v>0</v>
      </c>
      <c r="L2621">
        <v>0</v>
      </c>
      <c r="M2621">
        <v>0</v>
      </c>
      <c r="N2621">
        <v>0</v>
      </c>
    </row>
    <row r="2622" spans="1:14" x14ac:dyDescent="0.2">
      <c r="A2622" t="s">
        <v>7500</v>
      </c>
      <c r="B2622" t="s">
        <v>84</v>
      </c>
      <c r="C2622" t="s">
        <v>217</v>
      </c>
      <c r="D2622" t="s">
        <v>4889</v>
      </c>
      <c r="E2622">
        <v>196</v>
      </c>
      <c r="F2622">
        <v>29</v>
      </c>
      <c r="G2622">
        <v>167</v>
      </c>
      <c r="H2622">
        <v>0</v>
      </c>
      <c r="I2622">
        <v>0</v>
      </c>
      <c r="J2622">
        <v>136</v>
      </c>
      <c r="K2622">
        <v>0</v>
      </c>
      <c r="L2622">
        <v>0</v>
      </c>
      <c r="M2622">
        <v>0</v>
      </c>
      <c r="N2622">
        <v>0</v>
      </c>
    </row>
    <row r="2623" spans="1:14" x14ac:dyDescent="0.2">
      <c r="A2623" t="s">
        <v>7501</v>
      </c>
      <c r="B2623" t="s">
        <v>84</v>
      </c>
      <c r="C2623" t="s">
        <v>218</v>
      </c>
      <c r="D2623" t="s">
        <v>4889</v>
      </c>
      <c r="E2623">
        <v>132</v>
      </c>
      <c r="F2623">
        <v>18</v>
      </c>
      <c r="G2623">
        <v>114</v>
      </c>
      <c r="H2623">
        <v>0</v>
      </c>
      <c r="I2623">
        <v>0</v>
      </c>
      <c r="J2623">
        <v>96</v>
      </c>
      <c r="K2623">
        <v>0</v>
      </c>
      <c r="L2623">
        <v>0</v>
      </c>
      <c r="M2623">
        <v>0</v>
      </c>
      <c r="N2623">
        <v>0</v>
      </c>
    </row>
    <row r="2624" spans="1:14" x14ac:dyDescent="0.2">
      <c r="A2624" t="s">
        <v>7502</v>
      </c>
      <c r="B2624" t="s">
        <v>84</v>
      </c>
      <c r="C2624" t="s">
        <v>219</v>
      </c>
      <c r="D2624" t="s">
        <v>4889</v>
      </c>
      <c r="E2624">
        <v>58</v>
      </c>
      <c r="F2624">
        <v>9</v>
      </c>
      <c r="G2624">
        <v>49</v>
      </c>
      <c r="H2624">
        <v>0</v>
      </c>
      <c r="I2624">
        <v>0</v>
      </c>
      <c r="J2624">
        <v>27</v>
      </c>
      <c r="K2624">
        <v>0</v>
      </c>
      <c r="L2624">
        <v>0</v>
      </c>
      <c r="M2624">
        <v>0</v>
      </c>
      <c r="N2624">
        <v>0</v>
      </c>
    </row>
    <row r="2625" spans="1:14" x14ac:dyDescent="0.2">
      <c r="A2625" t="s">
        <v>7503</v>
      </c>
      <c r="B2625" t="s">
        <v>84</v>
      </c>
      <c r="C2625" t="s">
        <v>220</v>
      </c>
      <c r="D2625" t="s">
        <v>4889</v>
      </c>
      <c r="E2625">
        <v>97</v>
      </c>
      <c r="F2625">
        <v>16</v>
      </c>
      <c r="G2625">
        <v>79</v>
      </c>
      <c r="H2625">
        <v>1</v>
      </c>
      <c r="I2625">
        <v>1</v>
      </c>
      <c r="J2625">
        <v>66</v>
      </c>
      <c r="K2625">
        <v>0</v>
      </c>
      <c r="L2625">
        <v>0</v>
      </c>
      <c r="M2625">
        <v>0</v>
      </c>
      <c r="N2625">
        <v>0</v>
      </c>
    </row>
    <row r="2626" spans="1:14" x14ac:dyDescent="0.2">
      <c r="A2626" t="s">
        <v>7504</v>
      </c>
      <c r="B2626" t="s">
        <v>84</v>
      </c>
      <c r="C2626" t="s">
        <v>221</v>
      </c>
      <c r="D2626" t="s">
        <v>4889</v>
      </c>
      <c r="E2626">
        <v>66</v>
      </c>
      <c r="F2626">
        <v>10</v>
      </c>
      <c r="G2626">
        <v>56</v>
      </c>
      <c r="H2626">
        <v>0</v>
      </c>
      <c r="I2626">
        <v>0</v>
      </c>
      <c r="J2626">
        <v>81</v>
      </c>
      <c r="K2626">
        <v>0</v>
      </c>
      <c r="L2626">
        <v>0</v>
      </c>
      <c r="M2626">
        <v>0</v>
      </c>
      <c r="N2626">
        <v>0</v>
      </c>
    </row>
    <row r="2627" spans="1:14" x14ac:dyDescent="0.2">
      <c r="A2627" t="s">
        <v>7505</v>
      </c>
      <c r="B2627" t="s">
        <v>84</v>
      </c>
      <c r="C2627" t="s">
        <v>222</v>
      </c>
      <c r="D2627" t="s">
        <v>4889</v>
      </c>
      <c r="E2627">
        <v>173</v>
      </c>
      <c r="F2627">
        <v>12</v>
      </c>
      <c r="G2627">
        <v>157</v>
      </c>
      <c r="H2627">
        <v>4</v>
      </c>
      <c r="I2627">
        <v>0</v>
      </c>
      <c r="J2627">
        <v>102</v>
      </c>
      <c r="K2627">
        <v>0</v>
      </c>
      <c r="L2627">
        <v>0</v>
      </c>
      <c r="M2627">
        <v>0</v>
      </c>
      <c r="N2627">
        <v>0</v>
      </c>
    </row>
    <row r="2628" spans="1:14" x14ac:dyDescent="0.2">
      <c r="A2628" t="s">
        <v>7506</v>
      </c>
      <c r="B2628" t="s">
        <v>84</v>
      </c>
      <c r="C2628" t="s">
        <v>223</v>
      </c>
      <c r="D2628" t="s">
        <v>4889</v>
      </c>
      <c r="E2628">
        <v>54</v>
      </c>
      <c r="F2628">
        <v>7</v>
      </c>
      <c r="G2628">
        <v>47</v>
      </c>
      <c r="H2628">
        <v>0</v>
      </c>
      <c r="I2628">
        <v>0</v>
      </c>
      <c r="J2628">
        <v>30</v>
      </c>
      <c r="K2628">
        <v>0</v>
      </c>
      <c r="L2628">
        <v>0</v>
      </c>
      <c r="M2628">
        <v>0</v>
      </c>
      <c r="N2628">
        <v>0</v>
      </c>
    </row>
    <row r="2629" spans="1:14" x14ac:dyDescent="0.2">
      <c r="A2629" t="s">
        <v>7507</v>
      </c>
      <c r="B2629" t="s">
        <v>84</v>
      </c>
      <c r="C2629" t="s">
        <v>224</v>
      </c>
      <c r="D2629" t="s">
        <v>4889</v>
      </c>
      <c r="E2629">
        <v>318</v>
      </c>
      <c r="F2629">
        <v>39</v>
      </c>
      <c r="G2629">
        <v>278</v>
      </c>
      <c r="H2629">
        <v>0</v>
      </c>
      <c r="I2629">
        <v>1</v>
      </c>
      <c r="J2629">
        <v>217</v>
      </c>
      <c r="K2629">
        <v>0</v>
      </c>
      <c r="L2629">
        <v>0</v>
      </c>
      <c r="M2629">
        <v>0</v>
      </c>
      <c r="N2629">
        <v>0</v>
      </c>
    </row>
    <row r="2630" spans="1:14" x14ac:dyDescent="0.2">
      <c r="A2630" t="s">
        <v>7508</v>
      </c>
      <c r="B2630" t="s">
        <v>84</v>
      </c>
      <c r="C2630" t="s">
        <v>225</v>
      </c>
      <c r="D2630" t="s">
        <v>4889</v>
      </c>
      <c r="E2630">
        <v>165</v>
      </c>
      <c r="F2630">
        <v>27</v>
      </c>
      <c r="G2630">
        <v>137</v>
      </c>
      <c r="H2630">
        <v>0</v>
      </c>
      <c r="I2630">
        <v>1</v>
      </c>
      <c r="J2630">
        <v>104</v>
      </c>
      <c r="K2630">
        <v>0</v>
      </c>
      <c r="L2630">
        <v>0</v>
      </c>
      <c r="M2630">
        <v>0</v>
      </c>
      <c r="N2630">
        <v>0</v>
      </c>
    </row>
    <row r="2631" spans="1:14" x14ac:dyDescent="0.2">
      <c r="A2631" t="s">
        <v>7509</v>
      </c>
      <c r="B2631" t="s">
        <v>84</v>
      </c>
      <c r="C2631" t="s">
        <v>226</v>
      </c>
      <c r="D2631" t="s">
        <v>4889</v>
      </c>
      <c r="E2631">
        <v>98</v>
      </c>
      <c r="F2631">
        <v>14</v>
      </c>
      <c r="G2631">
        <v>83</v>
      </c>
      <c r="H2631">
        <v>1</v>
      </c>
      <c r="I2631">
        <v>0</v>
      </c>
      <c r="J2631">
        <v>44</v>
      </c>
      <c r="K2631">
        <v>0</v>
      </c>
      <c r="L2631">
        <v>0</v>
      </c>
      <c r="M2631">
        <v>0</v>
      </c>
      <c r="N2631">
        <v>0</v>
      </c>
    </row>
    <row r="2632" spans="1:14" x14ac:dyDescent="0.2">
      <c r="A2632" t="s">
        <v>7510</v>
      </c>
      <c r="B2632" t="s">
        <v>84</v>
      </c>
      <c r="C2632" t="s">
        <v>227</v>
      </c>
      <c r="D2632" t="s">
        <v>4889</v>
      </c>
      <c r="E2632">
        <v>65</v>
      </c>
      <c r="F2632">
        <v>7</v>
      </c>
      <c r="G2632">
        <v>58</v>
      </c>
      <c r="H2632">
        <v>0</v>
      </c>
      <c r="I2632">
        <v>0</v>
      </c>
      <c r="J2632">
        <v>49</v>
      </c>
      <c r="K2632">
        <v>0</v>
      </c>
      <c r="L2632">
        <v>0</v>
      </c>
      <c r="M2632">
        <v>0</v>
      </c>
      <c r="N2632">
        <v>0</v>
      </c>
    </row>
    <row r="2633" spans="1:14" x14ac:dyDescent="0.2">
      <c r="A2633" t="s">
        <v>7511</v>
      </c>
      <c r="B2633" t="s">
        <v>84</v>
      </c>
      <c r="C2633" t="s">
        <v>228</v>
      </c>
      <c r="D2633" t="s">
        <v>4889</v>
      </c>
      <c r="E2633">
        <v>272</v>
      </c>
      <c r="F2633">
        <v>33</v>
      </c>
      <c r="G2633">
        <v>236</v>
      </c>
      <c r="H2633">
        <v>3</v>
      </c>
      <c r="I2633">
        <v>0</v>
      </c>
      <c r="J2633">
        <v>185</v>
      </c>
      <c r="K2633">
        <v>0</v>
      </c>
      <c r="L2633">
        <v>0</v>
      </c>
      <c r="M2633">
        <v>0</v>
      </c>
      <c r="N2633">
        <v>0</v>
      </c>
    </row>
    <row r="2634" spans="1:14" x14ac:dyDescent="0.2">
      <c r="A2634" t="s">
        <v>7512</v>
      </c>
      <c r="B2634" t="s">
        <v>84</v>
      </c>
      <c r="C2634" t="s">
        <v>229</v>
      </c>
      <c r="D2634" t="s">
        <v>4889</v>
      </c>
      <c r="E2634">
        <v>69</v>
      </c>
      <c r="F2634">
        <v>14</v>
      </c>
      <c r="G2634">
        <v>54</v>
      </c>
      <c r="H2634">
        <v>0</v>
      </c>
      <c r="I2634">
        <v>1</v>
      </c>
      <c r="J2634">
        <v>48</v>
      </c>
      <c r="K2634">
        <v>0</v>
      </c>
      <c r="L2634">
        <v>0</v>
      </c>
      <c r="M2634">
        <v>0</v>
      </c>
      <c r="N2634">
        <v>0</v>
      </c>
    </row>
    <row r="2635" spans="1:14" x14ac:dyDescent="0.2">
      <c r="A2635" t="s">
        <v>7513</v>
      </c>
      <c r="B2635" t="s">
        <v>84</v>
      </c>
      <c r="C2635" t="s">
        <v>230</v>
      </c>
      <c r="D2635" t="s">
        <v>4889</v>
      </c>
      <c r="E2635">
        <v>755</v>
      </c>
      <c r="F2635">
        <v>112</v>
      </c>
      <c r="G2635">
        <v>639</v>
      </c>
      <c r="H2635">
        <v>4</v>
      </c>
      <c r="I2635">
        <v>0</v>
      </c>
      <c r="J2635">
        <v>515</v>
      </c>
      <c r="K2635">
        <v>0</v>
      </c>
      <c r="L2635">
        <v>0</v>
      </c>
      <c r="M2635">
        <v>0</v>
      </c>
      <c r="N2635">
        <v>0</v>
      </c>
    </row>
    <row r="2636" spans="1:14" x14ac:dyDescent="0.2">
      <c r="A2636" t="s">
        <v>7514</v>
      </c>
      <c r="B2636" t="s">
        <v>84</v>
      </c>
      <c r="C2636" t="s">
        <v>231</v>
      </c>
      <c r="D2636" t="s">
        <v>4889</v>
      </c>
      <c r="E2636">
        <v>140</v>
      </c>
      <c r="F2636">
        <v>13</v>
      </c>
      <c r="G2636">
        <v>127</v>
      </c>
      <c r="H2636">
        <v>0</v>
      </c>
      <c r="I2636">
        <v>0</v>
      </c>
      <c r="J2636">
        <v>67</v>
      </c>
      <c r="K2636">
        <v>0</v>
      </c>
      <c r="L2636">
        <v>0</v>
      </c>
      <c r="M2636">
        <v>0</v>
      </c>
      <c r="N2636">
        <v>0</v>
      </c>
    </row>
    <row r="2637" spans="1:14" x14ac:dyDescent="0.2">
      <c r="A2637" t="s">
        <v>7515</v>
      </c>
      <c r="B2637" t="s">
        <v>84</v>
      </c>
      <c r="C2637" t="s">
        <v>232</v>
      </c>
      <c r="D2637" t="s">
        <v>4889</v>
      </c>
      <c r="E2637">
        <v>111</v>
      </c>
      <c r="F2637">
        <v>10</v>
      </c>
      <c r="G2637">
        <v>101</v>
      </c>
      <c r="H2637">
        <v>0</v>
      </c>
      <c r="I2637">
        <v>0</v>
      </c>
      <c r="J2637">
        <v>85</v>
      </c>
      <c r="K2637">
        <v>0</v>
      </c>
      <c r="L2637">
        <v>0</v>
      </c>
      <c r="M2637">
        <v>0</v>
      </c>
      <c r="N2637">
        <v>0</v>
      </c>
    </row>
    <row r="2638" spans="1:14" x14ac:dyDescent="0.2">
      <c r="A2638" t="s">
        <v>7516</v>
      </c>
      <c r="B2638" t="s">
        <v>84</v>
      </c>
      <c r="C2638" t="s">
        <v>233</v>
      </c>
      <c r="D2638" t="s">
        <v>4889</v>
      </c>
      <c r="E2638">
        <v>128</v>
      </c>
      <c r="F2638">
        <v>6</v>
      </c>
      <c r="G2638">
        <v>119</v>
      </c>
      <c r="H2638">
        <v>2</v>
      </c>
      <c r="I2638">
        <v>1</v>
      </c>
      <c r="J2638">
        <v>87</v>
      </c>
      <c r="K2638">
        <v>0</v>
      </c>
      <c r="L2638">
        <v>0</v>
      </c>
      <c r="M2638">
        <v>0</v>
      </c>
      <c r="N2638">
        <v>0</v>
      </c>
    </row>
    <row r="2639" spans="1:14" x14ac:dyDescent="0.2">
      <c r="A2639" t="s">
        <v>7517</v>
      </c>
      <c r="B2639" t="s">
        <v>84</v>
      </c>
      <c r="C2639" t="s">
        <v>234</v>
      </c>
      <c r="D2639" t="s">
        <v>4889</v>
      </c>
      <c r="E2639">
        <v>63</v>
      </c>
      <c r="F2639">
        <v>7</v>
      </c>
      <c r="G2639">
        <v>56</v>
      </c>
      <c r="H2639">
        <v>0</v>
      </c>
      <c r="I2639">
        <v>0</v>
      </c>
      <c r="J2639">
        <v>45</v>
      </c>
      <c r="K2639">
        <v>0</v>
      </c>
      <c r="L2639">
        <v>0</v>
      </c>
      <c r="M2639">
        <v>0</v>
      </c>
      <c r="N2639">
        <v>0</v>
      </c>
    </row>
    <row r="2640" spans="1:14" x14ac:dyDescent="0.2">
      <c r="A2640" t="s">
        <v>7518</v>
      </c>
      <c r="B2640" t="s">
        <v>84</v>
      </c>
      <c r="C2640" t="s">
        <v>235</v>
      </c>
      <c r="D2640" t="s">
        <v>4889</v>
      </c>
      <c r="E2640">
        <v>82</v>
      </c>
      <c r="F2640">
        <v>10</v>
      </c>
      <c r="G2640">
        <v>70</v>
      </c>
      <c r="H2640">
        <v>2</v>
      </c>
      <c r="I2640">
        <v>0</v>
      </c>
      <c r="J2640">
        <v>44</v>
      </c>
      <c r="K2640">
        <v>0</v>
      </c>
      <c r="L2640">
        <v>0</v>
      </c>
      <c r="M2640">
        <v>0</v>
      </c>
      <c r="N2640">
        <v>0</v>
      </c>
    </row>
    <row r="2641" spans="1:14" x14ac:dyDescent="0.2">
      <c r="A2641" t="s">
        <v>7519</v>
      </c>
      <c r="B2641" t="s">
        <v>84</v>
      </c>
      <c r="C2641" t="s">
        <v>236</v>
      </c>
      <c r="D2641" t="s">
        <v>4889</v>
      </c>
      <c r="E2641">
        <v>36</v>
      </c>
      <c r="F2641">
        <v>9</v>
      </c>
      <c r="G2641">
        <v>27</v>
      </c>
      <c r="H2641">
        <v>0</v>
      </c>
      <c r="I2641">
        <v>0</v>
      </c>
      <c r="J2641">
        <v>43</v>
      </c>
      <c r="K2641">
        <v>0</v>
      </c>
      <c r="L2641">
        <v>0</v>
      </c>
      <c r="M2641">
        <v>0</v>
      </c>
      <c r="N2641">
        <v>0</v>
      </c>
    </row>
    <row r="2642" spans="1:14" x14ac:dyDescent="0.2">
      <c r="A2642" t="s">
        <v>7520</v>
      </c>
      <c r="B2642" t="s">
        <v>84</v>
      </c>
      <c r="C2642" t="s">
        <v>237</v>
      </c>
      <c r="D2642" t="s">
        <v>4889</v>
      </c>
      <c r="E2642">
        <v>93</v>
      </c>
      <c r="F2642">
        <v>13</v>
      </c>
      <c r="G2642">
        <v>78</v>
      </c>
      <c r="H2642">
        <v>2</v>
      </c>
      <c r="I2642">
        <v>0</v>
      </c>
      <c r="J2642">
        <v>47</v>
      </c>
      <c r="K2642">
        <v>0</v>
      </c>
      <c r="L2642">
        <v>0</v>
      </c>
      <c r="M2642">
        <v>0</v>
      </c>
      <c r="N2642">
        <v>0</v>
      </c>
    </row>
    <row r="2643" spans="1:14" x14ac:dyDescent="0.2">
      <c r="A2643" t="s">
        <v>7521</v>
      </c>
      <c r="B2643" t="s">
        <v>84</v>
      </c>
      <c r="C2643" t="s">
        <v>238</v>
      </c>
      <c r="D2643" t="s">
        <v>4889</v>
      </c>
      <c r="E2643">
        <v>118</v>
      </c>
      <c r="F2643">
        <v>20</v>
      </c>
      <c r="G2643">
        <v>97</v>
      </c>
      <c r="H2643">
        <v>1</v>
      </c>
      <c r="I2643">
        <v>0</v>
      </c>
      <c r="J2643">
        <v>105</v>
      </c>
      <c r="K2643">
        <v>0</v>
      </c>
      <c r="L2643">
        <v>0</v>
      </c>
      <c r="M2643">
        <v>0</v>
      </c>
      <c r="N2643">
        <v>0</v>
      </c>
    </row>
    <row r="2644" spans="1:14" x14ac:dyDescent="0.2">
      <c r="A2644" t="s">
        <v>7522</v>
      </c>
      <c r="B2644" t="s">
        <v>84</v>
      </c>
      <c r="C2644" t="s">
        <v>239</v>
      </c>
      <c r="D2644" t="s">
        <v>4889</v>
      </c>
      <c r="E2644">
        <v>122</v>
      </c>
      <c r="F2644">
        <v>12</v>
      </c>
      <c r="G2644">
        <v>110</v>
      </c>
      <c r="H2644">
        <v>0</v>
      </c>
      <c r="I2644">
        <v>0</v>
      </c>
      <c r="J2644">
        <v>118</v>
      </c>
      <c r="K2644">
        <v>0</v>
      </c>
      <c r="L2644">
        <v>0</v>
      </c>
      <c r="M2644">
        <v>0</v>
      </c>
      <c r="N2644">
        <v>0</v>
      </c>
    </row>
    <row r="2645" spans="1:14" x14ac:dyDescent="0.2">
      <c r="A2645" t="s">
        <v>7523</v>
      </c>
      <c r="B2645" t="s">
        <v>84</v>
      </c>
      <c r="C2645" t="s">
        <v>240</v>
      </c>
      <c r="D2645" t="s">
        <v>4889</v>
      </c>
      <c r="E2645">
        <v>74</v>
      </c>
      <c r="F2645">
        <v>6</v>
      </c>
      <c r="G2645">
        <v>67</v>
      </c>
      <c r="H2645">
        <v>1</v>
      </c>
      <c r="I2645">
        <v>0</v>
      </c>
      <c r="J2645">
        <v>33</v>
      </c>
      <c r="K2645">
        <v>0</v>
      </c>
      <c r="L2645">
        <v>0</v>
      </c>
      <c r="M2645">
        <v>0</v>
      </c>
      <c r="N2645">
        <v>0</v>
      </c>
    </row>
    <row r="2646" spans="1:14" x14ac:dyDescent="0.2">
      <c r="A2646" t="s">
        <v>7524</v>
      </c>
      <c r="B2646" t="s">
        <v>84</v>
      </c>
      <c r="C2646" t="s">
        <v>241</v>
      </c>
      <c r="D2646" t="s">
        <v>4889</v>
      </c>
      <c r="E2646">
        <v>114</v>
      </c>
      <c r="F2646">
        <v>11</v>
      </c>
      <c r="G2646">
        <v>102</v>
      </c>
      <c r="H2646">
        <v>1</v>
      </c>
      <c r="I2646">
        <v>0</v>
      </c>
      <c r="J2646">
        <v>87</v>
      </c>
      <c r="K2646">
        <v>0</v>
      </c>
      <c r="L2646">
        <v>0</v>
      </c>
      <c r="M2646">
        <v>0</v>
      </c>
      <c r="N2646">
        <v>0</v>
      </c>
    </row>
    <row r="2647" spans="1:14" x14ac:dyDescent="0.2">
      <c r="A2647" t="s">
        <v>7525</v>
      </c>
      <c r="B2647" t="s">
        <v>84</v>
      </c>
      <c r="C2647" t="s">
        <v>242</v>
      </c>
      <c r="D2647" t="s">
        <v>4889</v>
      </c>
      <c r="E2647">
        <v>133</v>
      </c>
      <c r="F2647">
        <v>21</v>
      </c>
      <c r="G2647">
        <v>110</v>
      </c>
      <c r="H2647">
        <v>2</v>
      </c>
      <c r="I2647">
        <v>0</v>
      </c>
      <c r="J2647">
        <v>100</v>
      </c>
      <c r="K2647">
        <v>0</v>
      </c>
      <c r="L2647">
        <v>0</v>
      </c>
      <c r="M2647">
        <v>0</v>
      </c>
      <c r="N2647">
        <v>0</v>
      </c>
    </row>
    <row r="2648" spans="1:14" x14ac:dyDescent="0.2">
      <c r="A2648" t="s">
        <v>7526</v>
      </c>
      <c r="B2648" t="s">
        <v>84</v>
      </c>
      <c r="C2648" t="s">
        <v>243</v>
      </c>
      <c r="D2648" t="s">
        <v>4889</v>
      </c>
      <c r="E2648">
        <v>99</v>
      </c>
      <c r="F2648">
        <v>20</v>
      </c>
      <c r="G2648">
        <v>78</v>
      </c>
      <c r="H2648">
        <v>1</v>
      </c>
      <c r="I2648">
        <v>0</v>
      </c>
      <c r="J2648">
        <v>74</v>
      </c>
      <c r="K2648">
        <v>0</v>
      </c>
      <c r="L2648">
        <v>0</v>
      </c>
      <c r="M2648">
        <v>0</v>
      </c>
      <c r="N2648">
        <v>0</v>
      </c>
    </row>
    <row r="2649" spans="1:14" x14ac:dyDescent="0.2">
      <c r="A2649" t="s">
        <v>7527</v>
      </c>
      <c r="B2649" t="s">
        <v>84</v>
      </c>
      <c r="C2649" t="s">
        <v>244</v>
      </c>
      <c r="D2649" t="s">
        <v>4889</v>
      </c>
      <c r="E2649">
        <v>221</v>
      </c>
      <c r="F2649">
        <v>26</v>
      </c>
      <c r="G2649">
        <v>195</v>
      </c>
      <c r="H2649">
        <v>0</v>
      </c>
      <c r="I2649">
        <v>0</v>
      </c>
      <c r="J2649">
        <v>191</v>
      </c>
      <c r="K2649">
        <v>0</v>
      </c>
      <c r="L2649">
        <v>0</v>
      </c>
      <c r="M2649">
        <v>0</v>
      </c>
      <c r="N2649">
        <v>0</v>
      </c>
    </row>
    <row r="2650" spans="1:14" x14ac:dyDescent="0.2">
      <c r="A2650" t="s">
        <v>7528</v>
      </c>
      <c r="B2650" t="s">
        <v>84</v>
      </c>
      <c r="C2650" t="s">
        <v>245</v>
      </c>
      <c r="D2650" t="s">
        <v>4889</v>
      </c>
      <c r="E2650">
        <v>120</v>
      </c>
      <c r="F2650">
        <v>15</v>
      </c>
      <c r="G2650">
        <v>105</v>
      </c>
      <c r="H2650">
        <v>0</v>
      </c>
      <c r="I2650">
        <v>0</v>
      </c>
      <c r="J2650">
        <v>35</v>
      </c>
      <c r="K2650">
        <v>0</v>
      </c>
      <c r="L2650">
        <v>0</v>
      </c>
      <c r="M2650">
        <v>0</v>
      </c>
      <c r="N2650">
        <v>0</v>
      </c>
    </row>
    <row r="2651" spans="1:14" x14ac:dyDescent="0.2">
      <c r="A2651" t="s">
        <v>7529</v>
      </c>
      <c r="B2651" t="s">
        <v>84</v>
      </c>
      <c r="C2651" t="s">
        <v>246</v>
      </c>
      <c r="D2651" t="s">
        <v>4889</v>
      </c>
      <c r="E2651">
        <v>207</v>
      </c>
      <c r="F2651">
        <v>27</v>
      </c>
      <c r="G2651">
        <v>176</v>
      </c>
      <c r="H2651">
        <v>4</v>
      </c>
      <c r="I2651">
        <v>0</v>
      </c>
      <c r="J2651">
        <v>138</v>
      </c>
      <c r="K2651">
        <v>0</v>
      </c>
      <c r="L2651">
        <v>0</v>
      </c>
      <c r="M2651">
        <v>0</v>
      </c>
      <c r="N2651">
        <v>0</v>
      </c>
    </row>
    <row r="2652" spans="1:14" x14ac:dyDescent="0.2">
      <c r="A2652" t="s">
        <v>7530</v>
      </c>
      <c r="B2652" t="s">
        <v>84</v>
      </c>
      <c r="C2652" t="s">
        <v>247</v>
      </c>
      <c r="D2652" t="s">
        <v>4889</v>
      </c>
      <c r="E2652">
        <v>440</v>
      </c>
      <c r="F2652">
        <v>63</v>
      </c>
      <c r="G2652">
        <v>375</v>
      </c>
      <c r="H2652">
        <v>1</v>
      </c>
      <c r="I2652">
        <v>1</v>
      </c>
      <c r="J2652">
        <v>260</v>
      </c>
      <c r="K2652">
        <v>0</v>
      </c>
      <c r="L2652">
        <v>0</v>
      </c>
      <c r="M2652">
        <v>0</v>
      </c>
      <c r="N2652">
        <v>0</v>
      </c>
    </row>
    <row r="2653" spans="1:14" x14ac:dyDescent="0.2">
      <c r="A2653" t="s">
        <v>7531</v>
      </c>
      <c r="B2653" t="s">
        <v>84</v>
      </c>
      <c r="C2653" t="s">
        <v>248</v>
      </c>
      <c r="D2653" t="s">
        <v>4889</v>
      </c>
      <c r="E2653">
        <v>43</v>
      </c>
      <c r="F2653">
        <v>9</v>
      </c>
      <c r="G2653">
        <v>34</v>
      </c>
      <c r="H2653">
        <v>0</v>
      </c>
      <c r="I2653">
        <v>0</v>
      </c>
      <c r="J2653">
        <v>41</v>
      </c>
      <c r="K2653">
        <v>0</v>
      </c>
      <c r="L2653">
        <v>0</v>
      </c>
      <c r="M2653">
        <v>0</v>
      </c>
      <c r="N2653">
        <v>0</v>
      </c>
    </row>
    <row r="2654" spans="1:14" x14ac:dyDescent="0.2">
      <c r="A2654" t="s">
        <v>7532</v>
      </c>
      <c r="B2654" t="s">
        <v>84</v>
      </c>
      <c r="C2654" t="s">
        <v>249</v>
      </c>
      <c r="D2654" t="s">
        <v>4889</v>
      </c>
      <c r="E2654">
        <v>105</v>
      </c>
      <c r="F2654">
        <v>15</v>
      </c>
      <c r="G2654">
        <v>88</v>
      </c>
      <c r="H2654">
        <v>2</v>
      </c>
      <c r="I2654">
        <v>0</v>
      </c>
      <c r="J2654">
        <v>95</v>
      </c>
      <c r="K2654">
        <v>0</v>
      </c>
      <c r="L2654">
        <v>0</v>
      </c>
      <c r="M2654">
        <v>0</v>
      </c>
      <c r="N2654">
        <v>0</v>
      </c>
    </row>
    <row r="2655" spans="1:14" x14ac:dyDescent="0.2">
      <c r="A2655" t="s">
        <v>7533</v>
      </c>
      <c r="B2655" t="s">
        <v>84</v>
      </c>
      <c r="C2655" t="s">
        <v>250</v>
      </c>
      <c r="D2655" t="s">
        <v>4889</v>
      </c>
      <c r="E2655">
        <v>264</v>
      </c>
      <c r="F2655">
        <v>45</v>
      </c>
      <c r="G2655">
        <v>216</v>
      </c>
      <c r="H2655">
        <v>3</v>
      </c>
      <c r="I2655">
        <v>0</v>
      </c>
      <c r="J2655">
        <v>203</v>
      </c>
      <c r="K2655">
        <v>0</v>
      </c>
      <c r="L2655">
        <v>0</v>
      </c>
      <c r="M2655">
        <v>0</v>
      </c>
      <c r="N2655">
        <v>0</v>
      </c>
    </row>
    <row r="2656" spans="1:14" x14ac:dyDescent="0.2">
      <c r="A2656" t="s">
        <v>7534</v>
      </c>
      <c r="B2656" t="s">
        <v>84</v>
      </c>
      <c r="C2656" t="s">
        <v>251</v>
      </c>
      <c r="D2656" t="s">
        <v>4889</v>
      </c>
      <c r="E2656">
        <v>93</v>
      </c>
      <c r="F2656">
        <v>16</v>
      </c>
      <c r="G2656">
        <v>76</v>
      </c>
      <c r="H2656">
        <v>1</v>
      </c>
      <c r="I2656">
        <v>0</v>
      </c>
      <c r="J2656">
        <v>59</v>
      </c>
      <c r="K2656">
        <v>0</v>
      </c>
      <c r="L2656">
        <v>0</v>
      </c>
      <c r="M2656">
        <v>0</v>
      </c>
      <c r="N2656">
        <v>0</v>
      </c>
    </row>
    <row r="2657" spans="1:14" x14ac:dyDescent="0.2">
      <c r="A2657" t="s">
        <v>7535</v>
      </c>
      <c r="B2657" t="s">
        <v>84</v>
      </c>
      <c r="C2657" t="s">
        <v>252</v>
      </c>
      <c r="D2657" t="s">
        <v>4889</v>
      </c>
      <c r="E2657">
        <v>137</v>
      </c>
      <c r="F2657">
        <v>19</v>
      </c>
      <c r="G2657">
        <v>116</v>
      </c>
      <c r="H2657">
        <v>2</v>
      </c>
      <c r="I2657">
        <v>0</v>
      </c>
      <c r="J2657">
        <v>56</v>
      </c>
      <c r="K2657">
        <v>0</v>
      </c>
      <c r="L2657">
        <v>0</v>
      </c>
      <c r="M2657">
        <v>0</v>
      </c>
      <c r="N2657">
        <v>0</v>
      </c>
    </row>
    <row r="2658" spans="1:14" x14ac:dyDescent="0.2">
      <c r="A2658" t="s">
        <v>7536</v>
      </c>
      <c r="B2658" t="s">
        <v>84</v>
      </c>
      <c r="C2658" t="s">
        <v>253</v>
      </c>
      <c r="D2658" t="s">
        <v>4889</v>
      </c>
      <c r="E2658">
        <v>126</v>
      </c>
      <c r="F2658">
        <v>22</v>
      </c>
      <c r="G2658">
        <v>103</v>
      </c>
      <c r="H2658">
        <v>1</v>
      </c>
      <c r="I2658">
        <v>0</v>
      </c>
      <c r="J2658">
        <v>67</v>
      </c>
      <c r="K2658">
        <v>0</v>
      </c>
      <c r="L2658">
        <v>0</v>
      </c>
      <c r="M2658">
        <v>0</v>
      </c>
      <c r="N2658">
        <v>0</v>
      </c>
    </row>
    <row r="2659" spans="1:14" x14ac:dyDescent="0.2">
      <c r="A2659" t="s">
        <v>7537</v>
      </c>
      <c r="B2659" t="s">
        <v>84</v>
      </c>
      <c r="C2659" t="s">
        <v>254</v>
      </c>
      <c r="D2659" t="s">
        <v>4889</v>
      </c>
      <c r="E2659">
        <v>49</v>
      </c>
      <c r="F2659">
        <v>2</v>
      </c>
      <c r="G2659">
        <v>46</v>
      </c>
      <c r="H2659">
        <v>1</v>
      </c>
      <c r="I2659">
        <v>0</v>
      </c>
      <c r="J2659">
        <v>46</v>
      </c>
      <c r="K2659">
        <v>0</v>
      </c>
      <c r="L2659">
        <v>0</v>
      </c>
      <c r="M2659">
        <v>0</v>
      </c>
      <c r="N2659">
        <v>0</v>
      </c>
    </row>
    <row r="2660" spans="1:14" x14ac:dyDescent="0.2">
      <c r="A2660" t="s">
        <v>7538</v>
      </c>
      <c r="B2660" t="s">
        <v>84</v>
      </c>
      <c r="C2660" t="s">
        <v>255</v>
      </c>
      <c r="D2660" t="s">
        <v>4889</v>
      </c>
      <c r="E2660">
        <v>186</v>
      </c>
      <c r="F2660">
        <v>38</v>
      </c>
      <c r="G2660">
        <v>147</v>
      </c>
      <c r="H2660">
        <v>0</v>
      </c>
      <c r="I2660">
        <v>1</v>
      </c>
      <c r="J2660">
        <v>178</v>
      </c>
      <c r="K2660">
        <v>0</v>
      </c>
      <c r="L2660">
        <v>0</v>
      </c>
      <c r="M2660">
        <v>0</v>
      </c>
      <c r="N2660">
        <v>0</v>
      </c>
    </row>
    <row r="2661" spans="1:14" x14ac:dyDescent="0.2">
      <c r="A2661" t="s">
        <v>7539</v>
      </c>
      <c r="B2661" t="s">
        <v>84</v>
      </c>
      <c r="C2661" t="s">
        <v>256</v>
      </c>
      <c r="D2661" t="s">
        <v>4889</v>
      </c>
      <c r="E2661">
        <v>80</v>
      </c>
      <c r="F2661">
        <v>11</v>
      </c>
      <c r="G2661">
        <v>69</v>
      </c>
      <c r="H2661">
        <v>0</v>
      </c>
      <c r="I2661">
        <v>0</v>
      </c>
      <c r="J2661">
        <v>82</v>
      </c>
      <c r="K2661">
        <v>0</v>
      </c>
      <c r="L2661">
        <v>0</v>
      </c>
      <c r="M2661">
        <v>0</v>
      </c>
      <c r="N2661">
        <v>0</v>
      </c>
    </row>
    <row r="2662" spans="1:14" x14ac:dyDescent="0.2">
      <c r="A2662" t="s">
        <v>7540</v>
      </c>
      <c r="B2662" t="s">
        <v>84</v>
      </c>
      <c r="C2662" t="s">
        <v>105</v>
      </c>
      <c r="D2662" t="s">
        <v>4871</v>
      </c>
      <c r="E2662">
        <v>0</v>
      </c>
      <c r="F2662">
        <v>0</v>
      </c>
      <c r="G2662">
        <v>0</v>
      </c>
      <c r="H2662">
        <v>0</v>
      </c>
      <c r="I2662">
        <v>0</v>
      </c>
      <c r="J2662">
        <v>0</v>
      </c>
      <c r="K2662">
        <v>111</v>
      </c>
      <c r="L2662">
        <v>109</v>
      </c>
      <c r="M2662">
        <v>2</v>
      </c>
      <c r="N2662">
        <v>0</v>
      </c>
    </row>
    <row r="2663" spans="1:14" x14ac:dyDescent="0.2">
      <c r="A2663" t="s">
        <v>7541</v>
      </c>
      <c r="B2663" t="s">
        <v>84</v>
      </c>
      <c r="C2663" t="s">
        <v>106</v>
      </c>
      <c r="D2663" t="s">
        <v>4871</v>
      </c>
      <c r="E2663">
        <v>0</v>
      </c>
      <c r="F2663">
        <v>0</v>
      </c>
      <c r="G2663">
        <v>0</v>
      </c>
      <c r="H2663">
        <v>0</v>
      </c>
      <c r="I2663">
        <v>0</v>
      </c>
      <c r="J2663">
        <v>0</v>
      </c>
      <c r="K2663">
        <v>240</v>
      </c>
      <c r="L2663">
        <v>235</v>
      </c>
      <c r="M2663">
        <v>4</v>
      </c>
      <c r="N2663">
        <v>1</v>
      </c>
    </row>
    <row r="2664" spans="1:14" x14ac:dyDescent="0.2">
      <c r="A2664" t="s">
        <v>7542</v>
      </c>
      <c r="B2664" t="s">
        <v>84</v>
      </c>
      <c r="C2664" t="s">
        <v>107</v>
      </c>
      <c r="D2664" t="s">
        <v>4871</v>
      </c>
      <c r="E2664">
        <v>0</v>
      </c>
      <c r="F2664">
        <v>0</v>
      </c>
      <c r="G2664">
        <v>0</v>
      </c>
      <c r="H2664">
        <v>0</v>
      </c>
      <c r="I2664">
        <v>0</v>
      </c>
      <c r="J2664">
        <v>0</v>
      </c>
      <c r="K2664">
        <v>148</v>
      </c>
      <c r="L2664">
        <v>148</v>
      </c>
      <c r="M2664">
        <v>0</v>
      </c>
      <c r="N2664">
        <v>0</v>
      </c>
    </row>
    <row r="2665" spans="1:14" x14ac:dyDescent="0.2">
      <c r="A2665" t="s">
        <v>7543</v>
      </c>
      <c r="B2665" t="s">
        <v>84</v>
      </c>
      <c r="C2665" t="s">
        <v>108</v>
      </c>
      <c r="D2665" t="s">
        <v>4871</v>
      </c>
      <c r="E2665">
        <v>0</v>
      </c>
      <c r="F2665">
        <v>0</v>
      </c>
      <c r="G2665">
        <v>0</v>
      </c>
      <c r="H2665">
        <v>0</v>
      </c>
      <c r="I2665">
        <v>0</v>
      </c>
      <c r="J2665">
        <v>0</v>
      </c>
      <c r="K2665">
        <v>108</v>
      </c>
      <c r="L2665">
        <v>105</v>
      </c>
      <c r="M2665">
        <v>3</v>
      </c>
      <c r="N2665">
        <v>0</v>
      </c>
    </row>
    <row r="2666" spans="1:14" x14ac:dyDescent="0.2">
      <c r="A2666" t="s">
        <v>7544</v>
      </c>
      <c r="B2666" t="s">
        <v>84</v>
      </c>
      <c r="C2666" t="s">
        <v>109</v>
      </c>
      <c r="D2666" t="s">
        <v>4871</v>
      </c>
      <c r="E2666">
        <v>0</v>
      </c>
      <c r="F2666">
        <v>0</v>
      </c>
      <c r="G2666">
        <v>0</v>
      </c>
      <c r="H2666">
        <v>0</v>
      </c>
      <c r="I2666">
        <v>0</v>
      </c>
      <c r="J2666">
        <v>0</v>
      </c>
      <c r="K2666">
        <v>118</v>
      </c>
      <c r="L2666">
        <v>114</v>
      </c>
      <c r="M2666">
        <v>4</v>
      </c>
      <c r="N2666">
        <v>0</v>
      </c>
    </row>
    <row r="2667" spans="1:14" x14ac:dyDescent="0.2">
      <c r="A2667" t="s">
        <v>7545</v>
      </c>
      <c r="B2667" t="s">
        <v>84</v>
      </c>
      <c r="C2667" t="s">
        <v>110</v>
      </c>
      <c r="D2667" t="s">
        <v>4871</v>
      </c>
      <c r="E2667">
        <v>0</v>
      </c>
      <c r="F2667">
        <v>0</v>
      </c>
      <c r="G2667">
        <v>0</v>
      </c>
      <c r="H2667">
        <v>0</v>
      </c>
      <c r="I2667">
        <v>0</v>
      </c>
      <c r="J2667">
        <v>0</v>
      </c>
      <c r="K2667">
        <v>268</v>
      </c>
      <c r="L2667">
        <v>260</v>
      </c>
      <c r="M2667">
        <v>6</v>
      </c>
      <c r="N2667">
        <v>2</v>
      </c>
    </row>
    <row r="2668" spans="1:14" x14ac:dyDescent="0.2">
      <c r="A2668" t="s">
        <v>7546</v>
      </c>
      <c r="B2668" t="s">
        <v>84</v>
      </c>
      <c r="C2668" t="s">
        <v>111</v>
      </c>
      <c r="D2668" t="s">
        <v>4871</v>
      </c>
      <c r="E2668">
        <v>0</v>
      </c>
      <c r="F2668">
        <v>0</v>
      </c>
      <c r="G2668">
        <v>0</v>
      </c>
      <c r="H2668">
        <v>0</v>
      </c>
      <c r="I2668">
        <v>0</v>
      </c>
      <c r="J2668">
        <v>0</v>
      </c>
      <c r="K2668">
        <v>532</v>
      </c>
      <c r="L2668">
        <v>507</v>
      </c>
      <c r="M2668">
        <v>20</v>
      </c>
      <c r="N2668">
        <v>5</v>
      </c>
    </row>
    <row r="2669" spans="1:14" x14ac:dyDescent="0.2">
      <c r="A2669" t="s">
        <v>7547</v>
      </c>
      <c r="B2669" t="s">
        <v>84</v>
      </c>
      <c r="C2669" t="s">
        <v>112</v>
      </c>
      <c r="D2669" t="s">
        <v>4871</v>
      </c>
      <c r="E2669">
        <v>0</v>
      </c>
      <c r="F2669">
        <v>0</v>
      </c>
      <c r="G2669">
        <v>0</v>
      </c>
      <c r="H2669">
        <v>0</v>
      </c>
      <c r="I2669">
        <v>0</v>
      </c>
      <c r="J2669">
        <v>0</v>
      </c>
      <c r="K2669">
        <v>84</v>
      </c>
      <c r="L2669">
        <v>82</v>
      </c>
      <c r="M2669">
        <v>1</v>
      </c>
      <c r="N2669">
        <v>1</v>
      </c>
    </row>
    <row r="2670" spans="1:14" x14ac:dyDescent="0.2">
      <c r="A2670" t="s">
        <v>7548</v>
      </c>
      <c r="B2670" t="s">
        <v>84</v>
      </c>
      <c r="C2670" t="s">
        <v>113</v>
      </c>
      <c r="D2670" t="s">
        <v>4871</v>
      </c>
      <c r="E2670">
        <v>0</v>
      </c>
      <c r="F2670">
        <v>0</v>
      </c>
      <c r="G2670">
        <v>0</v>
      </c>
      <c r="H2670">
        <v>0</v>
      </c>
      <c r="I2670">
        <v>0</v>
      </c>
      <c r="J2670">
        <v>0</v>
      </c>
      <c r="K2670">
        <v>58</v>
      </c>
      <c r="L2670">
        <v>57</v>
      </c>
      <c r="M2670">
        <v>1</v>
      </c>
      <c r="N2670">
        <v>0</v>
      </c>
    </row>
    <row r="2671" spans="1:14" x14ac:dyDescent="0.2">
      <c r="A2671" t="s">
        <v>7549</v>
      </c>
      <c r="B2671" t="s">
        <v>84</v>
      </c>
      <c r="C2671" t="s">
        <v>114</v>
      </c>
      <c r="D2671" t="s">
        <v>4871</v>
      </c>
      <c r="E2671">
        <v>0</v>
      </c>
      <c r="F2671">
        <v>0</v>
      </c>
      <c r="G2671">
        <v>0</v>
      </c>
      <c r="H2671">
        <v>0</v>
      </c>
      <c r="I2671">
        <v>0</v>
      </c>
      <c r="J2671">
        <v>0</v>
      </c>
      <c r="K2671">
        <v>140</v>
      </c>
      <c r="L2671">
        <v>139</v>
      </c>
      <c r="M2671">
        <v>1</v>
      </c>
      <c r="N2671">
        <v>0</v>
      </c>
    </row>
    <row r="2672" spans="1:14" x14ac:dyDescent="0.2">
      <c r="A2672" t="s">
        <v>7550</v>
      </c>
      <c r="B2672" t="s">
        <v>84</v>
      </c>
      <c r="C2672" t="s">
        <v>115</v>
      </c>
      <c r="D2672" t="s">
        <v>4871</v>
      </c>
      <c r="E2672">
        <v>0</v>
      </c>
      <c r="F2672">
        <v>0</v>
      </c>
      <c r="G2672">
        <v>0</v>
      </c>
      <c r="H2672">
        <v>0</v>
      </c>
      <c r="I2672">
        <v>0</v>
      </c>
      <c r="J2672">
        <v>0</v>
      </c>
      <c r="K2672">
        <v>222</v>
      </c>
      <c r="L2672">
        <v>221</v>
      </c>
      <c r="M2672">
        <v>1</v>
      </c>
      <c r="N2672">
        <v>0</v>
      </c>
    </row>
    <row r="2673" spans="1:14" x14ac:dyDescent="0.2">
      <c r="A2673" t="s">
        <v>7551</v>
      </c>
      <c r="B2673" t="s">
        <v>84</v>
      </c>
      <c r="C2673" t="s">
        <v>116</v>
      </c>
      <c r="D2673" t="s">
        <v>4871</v>
      </c>
      <c r="E2673">
        <v>0</v>
      </c>
      <c r="F2673">
        <v>0</v>
      </c>
      <c r="G2673">
        <v>0</v>
      </c>
      <c r="H2673">
        <v>0</v>
      </c>
      <c r="I2673">
        <v>0</v>
      </c>
      <c r="J2673">
        <v>0</v>
      </c>
      <c r="K2673">
        <v>151</v>
      </c>
      <c r="L2673">
        <v>149</v>
      </c>
      <c r="M2673">
        <v>2</v>
      </c>
      <c r="N2673">
        <v>0</v>
      </c>
    </row>
    <row r="2674" spans="1:14" x14ac:dyDescent="0.2">
      <c r="A2674" t="s">
        <v>7552</v>
      </c>
      <c r="B2674" t="s">
        <v>84</v>
      </c>
      <c r="C2674" t="s">
        <v>117</v>
      </c>
      <c r="D2674" t="s">
        <v>4871</v>
      </c>
      <c r="E2674">
        <v>0</v>
      </c>
      <c r="F2674">
        <v>0</v>
      </c>
      <c r="G2674">
        <v>0</v>
      </c>
      <c r="H2674">
        <v>0</v>
      </c>
      <c r="I2674">
        <v>0</v>
      </c>
      <c r="J2674">
        <v>0</v>
      </c>
      <c r="K2674">
        <v>339</v>
      </c>
      <c r="L2674">
        <v>335</v>
      </c>
      <c r="M2674">
        <v>3</v>
      </c>
      <c r="N2674">
        <v>1</v>
      </c>
    </row>
    <row r="2675" spans="1:14" x14ac:dyDescent="0.2">
      <c r="A2675" t="s">
        <v>7553</v>
      </c>
      <c r="B2675" t="s">
        <v>84</v>
      </c>
      <c r="C2675" t="s">
        <v>118</v>
      </c>
      <c r="D2675" t="s">
        <v>4871</v>
      </c>
      <c r="E2675">
        <v>0</v>
      </c>
      <c r="F2675">
        <v>0</v>
      </c>
      <c r="G2675">
        <v>0</v>
      </c>
      <c r="H2675">
        <v>0</v>
      </c>
      <c r="I2675">
        <v>0</v>
      </c>
      <c r="J2675">
        <v>0</v>
      </c>
      <c r="K2675">
        <v>146</v>
      </c>
      <c r="L2675">
        <v>144</v>
      </c>
      <c r="M2675">
        <v>2</v>
      </c>
      <c r="N2675">
        <v>0</v>
      </c>
    </row>
    <row r="2676" spans="1:14" x14ac:dyDescent="0.2">
      <c r="A2676" t="s">
        <v>7554</v>
      </c>
      <c r="B2676" t="s">
        <v>84</v>
      </c>
      <c r="C2676" t="s">
        <v>119</v>
      </c>
      <c r="D2676" t="s">
        <v>4871</v>
      </c>
      <c r="E2676">
        <v>0</v>
      </c>
      <c r="F2676">
        <v>0</v>
      </c>
      <c r="G2676">
        <v>0</v>
      </c>
      <c r="H2676">
        <v>0</v>
      </c>
      <c r="I2676">
        <v>0</v>
      </c>
      <c r="J2676">
        <v>0</v>
      </c>
      <c r="K2676">
        <v>124</v>
      </c>
      <c r="L2676">
        <v>122</v>
      </c>
      <c r="M2676">
        <v>2</v>
      </c>
      <c r="N2676">
        <v>0</v>
      </c>
    </row>
    <row r="2677" spans="1:14" x14ac:dyDescent="0.2">
      <c r="A2677" t="s">
        <v>7555</v>
      </c>
      <c r="B2677" t="s">
        <v>84</v>
      </c>
      <c r="C2677" t="s">
        <v>120</v>
      </c>
      <c r="D2677" t="s">
        <v>4871</v>
      </c>
      <c r="E2677">
        <v>0</v>
      </c>
      <c r="F2677">
        <v>0</v>
      </c>
      <c r="G2677">
        <v>0</v>
      </c>
      <c r="H2677">
        <v>0</v>
      </c>
      <c r="I2677">
        <v>0</v>
      </c>
      <c r="J2677">
        <v>0</v>
      </c>
      <c r="K2677">
        <v>281</v>
      </c>
      <c r="L2677">
        <v>272</v>
      </c>
      <c r="M2677">
        <v>8</v>
      </c>
      <c r="N2677">
        <v>1</v>
      </c>
    </row>
    <row r="2678" spans="1:14" x14ac:dyDescent="0.2">
      <c r="A2678" t="s">
        <v>7556</v>
      </c>
      <c r="B2678" t="s">
        <v>84</v>
      </c>
      <c r="C2678" t="s">
        <v>121</v>
      </c>
      <c r="D2678" t="s">
        <v>4871</v>
      </c>
      <c r="E2678">
        <v>0</v>
      </c>
      <c r="F2678">
        <v>0</v>
      </c>
      <c r="G2678">
        <v>0</v>
      </c>
      <c r="H2678">
        <v>0</v>
      </c>
      <c r="I2678">
        <v>0</v>
      </c>
      <c r="J2678">
        <v>0</v>
      </c>
      <c r="K2678">
        <v>399</v>
      </c>
      <c r="L2678">
        <v>391</v>
      </c>
      <c r="M2678">
        <v>8</v>
      </c>
      <c r="N2678">
        <v>0</v>
      </c>
    </row>
    <row r="2679" spans="1:14" x14ac:dyDescent="0.2">
      <c r="A2679" t="s">
        <v>7557</v>
      </c>
      <c r="B2679" t="s">
        <v>84</v>
      </c>
      <c r="C2679" t="s">
        <v>122</v>
      </c>
      <c r="D2679" t="s">
        <v>4871</v>
      </c>
      <c r="E2679">
        <v>0</v>
      </c>
      <c r="F2679">
        <v>0</v>
      </c>
      <c r="G2679">
        <v>0</v>
      </c>
      <c r="H2679">
        <v>0</v>
      </c>
      <c r="I2679">
        <v>0</v>
      </c>
      <c r="J2679">
        <v>0</v>
      </c>
      <c r="K2679">
        <v>448</v>
      </c>
      <c r="L2679">
        <v>441</v>
      </c>
      <c r="M2679">
        <v>7</v>
      </c>
      <c r="N2679">
        <v>0</v>
      </c>
    </row>
    <row r="2680" spans="1:14" x14ac:dyDescent="0.2">
      <c r="A2680" t="s">
        <v>7558</v>
      </c>
      <c r="B2680" t="s">
        <v>84</v>
      </c>
      <c r="C2680" t="s">
        <v>123</v>
      </c>
      <c r="D2680" t="s">
        <v>4871</v>
      </c>
      <c r="E2680">
        <v>0</v>
      </c>
      <c r="F2680">
        <v>0</v>
      </c>
      <c r="G2680">
        <v>0</v>
      </c>
      <c r="H2680">
        <v>0</v>
      </c>
      <c r="I2680">
        <v>0</v>
      </c>
      <c r="J2680">
        <v>0</v>
      </c>
      <c r="K2680">
        <v>115</v>
      </c>
      <c r="L2680">
        <v>114</v>
      </c>
      <c r="M2680">
        <v>1</v>
      </c>
      <c r="N2680">
        <v>0</v>
      </c>
    </row>
    <row r="2681" spans="1:14" x14ac:dyDescent="0.2">
      <c r="A2681" t="s">
        <v>7559</v>
      </c>
      <c r="B2681" t="s">
        <v>84</v>
      </c>
      <c r="C2681" t="s">
        <v>124</v>
      </c>
      <c r="D2681" t="s">
        <v>4871</v>
      </c>
      <c r="E2681">
        <v>0</v>
      </c>
      <c r="F2681">
        <v>0</v>
      </c>
      <c r="G2681">
        <v>0</v>
      </c>
      <c r="H2681">
        <v>0</v>
      </c>
      <c r="I2681">
        <v>0</v>
      </c>
      <c r="J2681">
        <v>0</v>
      </c>
      <c r="K2681">
        <v>128</v>
      </c>
      <c r="L2681">
        <v>126</v>
      </c>
      <c r="M2681">
        <v>2</v>
      </c>
      <c r="N2681">
        <v>0</v>
      </c>
    </row>
    <row r="2682" spans="1:14" x14ac:dyDescent="0.2">
      <c r="A2682" t="s">
        <v>7560</v>
      </c>
      <c r="B2682" t="s">
        <v>84</v>
      </c>
      <c r="C2682" t="s">
        <v>125</v>
      </c>
      <c r="D2682" t="s">
        <v>4871</v>
      </c>
      <c r="E2682">
        <v>0</v>
      </c>
      <c r="F2682">
        <v>0</v>
      </c>
      <c r="G2682">
        <v>0</v>
      </c>
      <c r="H2682">
        <v>0</v>
      </c>
      <c r="I2682">
        <v>0</v>
      </c>
      <c r="J2682">
        <v>0</v>
      </c>
      <c r="K2682">
        <v>513</v>
      </c>
      <c r="L2682">
        <v>506</v>
      </c>
      <c r="M2682">
        <v>6</v>
      </c>
      <c r="N2682">
        <v>1</v>
      </c>
    </row>
    <row r="2683" spans="1:14" x14ac:dyDescent="0.2">
      <c r="A2683" t="s">
        <v>7561</v>
      </c>
      <c r="B2683" t="s">
        <v>84</v>
      </c>
      <c r="C2683" t="s">
        <v>126</v>
      </c>
      <c r="D2683" t="s">
        <v>4871</v>
      </c>
      <c r="E2683">
        <v>0</v>
      </c>
      <c r="F2683">
        <v>0</v>
      </c>
      <c r="G2683">
        <v>0</v>
      </c>
      <c r="H2683">
        <v>0</v>
      </c>
      <c r="I2683">
        <v>0</v>
      </c>
      <c r="J2683">
        <v>0</v>
      </c>
      <c r="K2683">
        <v>132</v>
      </c>
      <c r="L2683">
        <v>129</v>
      </c>
      <c r="M2683">
        <v>3</v>
      </c>
      <c r="N2683">
        <v>0</v>
      </c>
    </row>
    <row r="2684" spans="1:14" x14ac:dyDescent="0.2">
      <c r="A2684" t="s">
        <v>7562</v>
      </c>
      <c r="B2684" t="s">
        <v>84</v>
      </c>
      <c r="C2684" t="s">
        <v>127</v>
      </c>
      <c r="D2684" t="s">
        <v>4871</v>
      </c>
      <c r="E2684">
        <v>0</v>
      </c>
      <c r="F2684">
        <v>0</v>
      </c>
      <c r="G2684">
        <v>0</v>
      </c>
      <c r="H2684">
        <v>0</v>
      </c>
      <c r="I2684">
        <v>0</v>
      </c>
      <c r="J2684">
        <v>0</v>
      </c>
      <c r="K2684">
        <v>286</v>
      </c>
      <c r="L2684">
        <v>282</v>
      </c>
      <c r="M2684">
        <v>4</v>
      </c>
      <c r="N2684">
        <v>0</v>
      </c>
    </row>
    <row r="2685" spans="1:14" x14ac:dyDescent="0.2">
      <c r="A2685" t="s">
        <v>7563</v>
      </c>
      <c r="B2685" t="s">
        <v>84</v>
      </c>
      <c r="C2685" t="s">
        <v>128</v>
      </c>
      <c r="D2685" t="s">
        <v>4871</v>
      </c>
      <c r="E2685">
        <v>0</v>
      </c>
      <c r="F2685">
        <v>0</v>
      </c>
      <c r="G2685">
        <v>0</v>
      </c>
      <c r="H2685">
        <v>0</v>
      </c>
      <c r="I2685">
        <v>0</v>
      </c>
      <c r="J2685">
        <v>0</v>
      </c>
      <c r="K2685">
        <v>183</v>
      </c>
      <c r="L2685">
        <v>181</v>
      </c>
      <c r="M2685">
        <v>1</v>
      </c>
      <c r="N2685">
        <v>1</v>
      </c>
    </row>
    <row r="2686" spans="1:14" x14ac:dyDescent="0.2">
      <c r="A2686" t="s">
        <v>7564</v>
      </c>
      <c r="B2686" t="s">
        <v>84</v>
      </c>
      <c r="C2686" t="s">
        <v>129</v>
      </c>
      <c r="D2686" t="s">
        <v>4871</v>
      </c>
      <c r="E2686">
        <v>0</v>
      </c>
      <c r="F2686">
        <v>0</v>
      </c>
      <c r="G2686">
        <v>0</v>
      </c>
      <c r="H2686">
        <v>0</v>
      </c>
      <c r="I2686">
        <v>0</v>
      </c>
      <c r="J2686">
        <v>0</v>
      </c>
      <c r="K2686">
        <v>199</v>
      </c>
      <c r="L2686">
        <v>195</v>
      </c>
      <c r="M2686">
        <v>4</v>
      </c>
      <c r="N2686">
        <v>0</v>
      </c>
    </row>
    <row r="2687" spans="1:14" x14ac:dyDescent="0.2">
      <c r="A2687" t="s">
        <v>7565</v>
      </c>
      <c r="B2687" t="s">
        <v>84</v>
      </c>
      <c r="C2687" t="s">
        <v>130</v>
      </c>
      <c r="D2687" t="s">
        <v>4871</v>
      </c>
      <c r="E2687">
        <v>0</v>
      </c>
      <c r="F2687">
        <v>0</v>
      </c>
      <c r="G2687">
        <v>0</v>
      </c>
      <c r="H2687">
        <v>0</v>
      </c>
      <c r="I2687">
        <v>0</v>
      </c>
      <c r="J2687">
        <v>0</v>
      </c>
      <c r="K2687">
        <v>5</v>
      </c>
      <c r="L2687">
        <v>5</v>
      </c>
      <c r="M2687">
        <v>0</v>
      </c>
      <c r="N2687">
        <v>0</v>
      </c>
    </row>
    <row r="2688" spans="1:14" x14ac:dyDescent="0.2">
      <c r="A2688" t="s">
        <v>7566</v>
      </c>
      <c r="B2688" t="s">
        <v>84</v>
      </c>
      <c r="C2688" t="s">
        <v>131</v>
      </c>
      <c r="D2688" t="s">
        <v>4871</v>
      </c>
      <c r="E2688">
        <v>0</v>
      </c>
      <c r="F2688">
        <v>0</v>
      </c>
      <c r="G2688">
        <v>0</v>
      </c>
      <c r="H2688">
        <v>0</v>
      </c>
      <c r="I2688">
        <v>0</v>
      </c>
      <c r="J2688">
        <v>0</v>
      </c>
      <c r="K2688">
        <v>292</v>
      </c>
      <c r="L2688">
        <v>289</v>
      </c>
      <c r="M2688">
        <v>3</v>
      </c>
      <c r="N2688">
        <v>0</v>
      </c>
    </row>
    <row r="2689" spans="1:14" x14ac:dyDescent="0.2">
      <c r="A2689" t="s">
        <v>7567</v>
      </c>
      <c r="B2689" t="s">
        <v>84</v>
      </c>
      <c r="C2689" t="s">
        <v>132</v>
      </c>
      <c r="D2689" t="s">
        <v>4871</v>
      </c>
      <c r="E2689">
        <v>0</v>
      </c>
      <c r="F2689">
        <v>0</v>
      </c>
      <c r="G2689">
        <v>0</v>
      </c>
      <c r="H2689">
        <v>0</v>
      </c>
      <c r="I2689">
        <v>0</v>
      </c>
      <c r="J2689">
        <v>0</v>
      </c>
      <c r="K2689">
        <v>226</v>
      </c>
      <c r="L2689">
        <v>219</v>
      </c>
      <c r="M2689">
        <v>5</v>
      </c>
      <c r="N2689">
        <v>2</v>
      </c>
    </row>
    <row r="2690" spans="1:14" x14ac:dyDescent="0.2">
      <c r="A2690" t="s">
        <v>7568</v>
      </c>
      <c r="B2690" t="s">
        <v>84</v>
      </c>
      <c r="C2690" t="s">
        <v>133</v>
      </c>
      <c r="D2690" t="s">
        <v>4871</v>
      </c>
      <c r="E2690">
        <v>0</v>
      </c>
      <c r="F2690">
        <v>0</v>
      </c>
      <c r="G2690">
        <v>0</v>
      </c>
      <c r="H2690">
        <v>0</v>
      </c>
      <c r="I2690">
        <v>0</v>
      </c>
      <c r="J2690">
        <v>0</v>
      </c>
      <c r="K2690">
        <v>292</v>
      </c>
      <c r="L2690">
        <v>286</v>
      </c>
      <c r="M2690">
        <v>6</v>
      </c>
      <c r="N2690">
        <v>0</v>
      </c>
    </row>
    <row r="2691" spans="1:14" x14ac:dyDescent="0.2">
      <c r="A2691" t="s">
        <v>7569</v>
      </c>
      <c r="B2691" t="s">
        <v>84</v>
      </c>
      <c r="C2691" t="s">
        <v>134</v>
      </c>
      <c r="D2691" t="s">
        <v>4871</v>
      </c>
      <c r="E2691">
        <v>0</v>
      </c>
      <c r="F2691">
        <v>0</v>
      </c>
      <c r="G2691">
        <v>0</v>
      </c>
      <c r="H2691">
        <v>0</v>
      </c>
      <c r="I2691">
        <v>0</v>
      </c>
      <c r="J2691">
        <v>0</v>
      </c>
      <c r="K2691">
        <v>191</v>
      </c>
      <c r="L2691">
        <v>190</v>
      </c>
      <c r="M2691">
        <v>1</v>
      </c>
      <c r="N2691">
        <v>0</v>
      </c>
    </row>
    <row r="2692" spans="1:14" x14ac:dyDescent="0.2">
      <c r="A2692" t="s">
        <v>7570</v>
      </c>
      <c r="B2692" t="s">
        <v>84</v>
      </c>
      <c r="C2692" t="s">
        <v>135</v>
      </c>
      <c r="D2692" t="s">
        <v>4871</v>
      </c>
      <c r="E2692">
        <v>0</v>
      </c>
      <c r="F2692">
        <v>0</v>
      </c>
      <c r="G2692">
        <v>0</v>
      </c>
      <c r="H2692">
        <v>0</v>
      </c>
      <c r="I2692">
        <v>0</v>
      </c>
      <c r="J2692">
        <v>0</v>
      </c>
      <c r="K2692">
        <v>70</v>
      </c>
      <c r="L2692">
        <v>70</v>
      </c>
      <c r="M2692">
        <v>0</v>
      </c>
      <c r="N2692">
        <v>0</v>
      </c>
    </row>
    <row r="2693" spans="1:14" x14ac:dyDescent="0.2">
      <c r="A2693" t="s">
        <v>7571</v>
      </c>
      <c r="B2693" t="s">
        <v>84</v>
      </c>
      <c r="C2693" t="s">
        <v>136</v>
      </c>
      <c r="D2693" t="s">
        <v>4871</v>
      </c>
      <c r="E2693">
        <v>0</v>
      </c>
      <c r="F2693">
        <v>0</v>
      </c>
      <c r="G2693">
        <v>0</v>
      </c>
      <c r="H2693">
        <v>0</v>
      </c>
      <c r="I2693">
        <v>0</v>
      </c>
      <c r="J2693">
        <v>0</v>
      </c>
      <c r="K2693">
        <v>146</v>
      </c>
      <c r="L2693">
        <v>144</v>
      </c>
      <c r="M2693">
        <v>2</v>
      </c>
      <c r="N2693">
        <v>0</v>
      </c>
    </row>
    <row r="2694" spans="1:14" x14ac:dyDescent="0.2">
      <c r="A2694" t="s">
        <v>7572</v>
      </c>
      <c r="B2694" t="s">
        <v>84</v>
      </c>
      <c r="C2694" t="s">
        <v>137</v>
      </c>
      <c r="D2694" t="s">
        <v>4871</v>
      </c>
      <c r="E2694">
        <v>0</v>
      </c>
      <c r="F2694">
        <v>0</v>
      </c>
      <c r="G2694">
        <v>0</v>
      </c>
      <c r="H2694">
        <v>0</v>
      </c>
      <c r="I2694">
        <v>0</v>
      </c>
      <c r="J2694">
        <v>0</v>
      </c>
      <c r="K2694">
        <v>439</v>
      </c>
      <c r="L2694">
        <v>435</v>
      </c>
      <c r="M2694">
        <v>2</v>
      </c>
      <c r="N2694">
        <v>2</v>
      </c>
    </row>
    <row r="2695" spans="1:14" x14ac:dyDescent="0.2">
      <c r="A2695" t="s">
        <v>7573</v>
      </c>
      <c r="B2695" t="s">
        <v>84</v>
      </c>
      <c r="C2695" t="s">
        <v>138</v>
      </c>
      <c r="D2695" t="s">
        <v>4871</v>
      </c>
      <c r="E2695">
        <v>0</v>
      </c>
      <c r="F2695">
        <v>0</v>
      </c>
      <c r="G2695">
        <v>0</v>
      </c>
      <c r="H2695">
        <v>0</v>
      </c>
      <c r="I2695">
        <v>0</v>
      </c>
      <c r="J2695">
        <v>0</v>
      </c>
      <c r="K2695">
        <v>437</v>
      </c>
      <c r="L2695">
        <v>432</v>
      </c>
      <c r="M2695">
        <v>3</v>
      </c>
      <c r="N2695">
        <v>2</v>
      </c>
    </row>
    <row r="2696" spans="1:14" x14ac:dyDescent="0.2">
      <c r="A2696" t="s">
        <v>7574</v>
      </c>
      <c r="B2696" t="s">
        <v>84</v>
      </c>
      <c r="C2696" t="s">
        <v>139</v>
      </c>
      <c r="D2696" t="s">
        <v>4871</v>
      </c>
      <c r="E2696">
        <v>0</v>
      </c>
      <c r="F2696">
        <v>0</v>
      </c>
      <c r="G2696">
        <v>0</v>
      </c>
      <c r="H2696">
        <v>0</v>
      </c>
      <c r="I2696">
        <v>0</v>
      </c>
      <c r="J2696">
        <v>0</v>
      </c>
      <c r="K2696">
        <v>228</v>
      </c>
      <c r="L2696">
        <v>226</v>
      </c>
      <c r="M2696">
        <v>2</v>
      </c>
      <c r="N2696">
        <v>0</v>
      </c>
    </row>
    <row r="2697" spans="1:14" x14ac:dyDescent="0.2">
      <c r="A2697" t="s">
        <v>7575</v>
      </c>
      <c r="B2697" t="s">
        <v>84</v>
      </c>
      <c r="C2697" t="s">
        <v>140</v>
      </c>
      <c r="D2697" t="s">
        <v>4871</v>
      </c>
      <c r="E2697">
        <v>0</v>
      </c>
      <c r="F2697">
        <v>0</v>
      </c>
      <c r="G2697">
        <v>0</v>
      </c>
      <c r="H2697">
        <v>0</v>
      </c>
      <c r="I2697">
        <v>0</v>
      </c>
      <c r="J2697">
        <v>0</v>
      </c>
      <c r="K2697">
        <v>191</v>
      </c>
      <c r="L2697">
        <v>191</v>
      </c>
      <c r="M2697">
        <v>0</v>
      </c>
      <c r="N2697">
        <v>0</v>
      </c>
    </row>
    <row r="2698" spans="1:14" x14ac:dyDescent="0.2">
      <c r="A2698" t="s">
        <v>7576</v>
      </c>
      <c r="B2698" t="s">
        <v>84</v>
      </c>
      <c r="C2698" t="s">
        <v>141</v>
      </c>
      <c r="D2698" t="s">
        <v>4871</v>
      </c>
      <c r="E2698">
        <v>0</v>
      </c>
      <c r="F2698">
        <v>0</v>
      </c>
      <c r="G2698">
        <v>0</v>
      </c>
      <c r="H2698">
        <v>0</v>
      </c>
      <c r="I2698">
        <v>0</v>
      </c>
      <c r="J2698">
        <v>0</v>
      </c>
      <c r="K2698">
        <v>125</v>
      </c>
      <c r="L2698">
        <v>122</v>
      </c>
      <c r="M2698">
        <v>2</v>
      </c>
      <c r="N2698">
        <v>1</v>
      </c>
    </row>
    <row r="2699" spans="1:14" x14ac:dyDescent="0.2">
      <c r="A2699" t="s">
        <v>7577</v>
      </c>
      <c r="B2699" t="s">
        <v>84</v>
      </c>
      <c r="C2699" t="s">
        <v>142</v>
      </c>
      <c r="D2699" t="s">
        <v>4871</v>
      </c>
      <c r="E2699">
        <v>0</v>
      </c>
      <c r="F2699">
        <v>0</v>
      </c>
      <c r="G2699">
        <v>0</v>
      </c>
      <c r="H2699">
        <v>0</v>
      </c>
      <c r="I2699">
        <v>0</v>
      </c>
      <c r="J2699">
        <v>0</v>
      </c>
      <c r="K2699">
        <v>267</v>
      </c>
      <c r="L2699">
        <v>263</v>
      </c>
      <c r="M2699">
        <v>4</v>
      </c>
      <c r="N2699">
        <v>0</v>
      </c>
    </row>
    <row r="2700" spans="1:14" x14ac:dyDescent="0.2">
      <c r="A2700" t="s">
        <v>7578</v>
      </c>
      <c r="B2700" t="s">
        <v>84</v>
      </c>
      <c r="C2700" t="s">
        <v>143</v>
      </c>
      <c r="D2700" t="s">
        <v>4871</v>
      </c>
      <c r="E2700">
        <v>0</v>
      </c>
      <c r="F2700">
        <v>0</v>
      </c>
      <c r="G2700">
        <v>0</v>
      </c>
      <c r="H2700">
        <v>0</v>
      </c>
      <c r="I2700">
        <v>0</v>
      </c>
      <c r="J2700">
        <v>0</v>
      </c>
      <c r="K2700">
        <v>203</v>
      </c>
      <c r="L2700">
        <v>192</v>
      </c>
      <c r="M2700">
        <v>11</v>
      </c>
      <c r="N2700">
        <v>0</v>
      </c>
    </row>
    <row r="2701" spans="1:14" x14ac:dyDescent="0.2">
      <c r="A2701" t="s">
        <v>7579</v>
      </c>
      <c r="B2701" t="s">
        <v>84</v>
      </c>
      <c r="C2701" t="s">
        <v>144</v>
      </c>
      <c r="D2701" t="s">
        <v>4871</v>
      </c>
      <c r="E2701">
        <v>0</v>
      </c>
      <c r="F2701">
        <v>0</v>
      </c>
      <c r="G2701">
        <v>0</v>
      </c>
      <c r="H2701">
        <v>0</v>
      </c>
      <c r="I2701">
        <v>0</v>
      </c>
      <c r="J2701">
        <v>0</v>
      </c>
      <c r="K2701">
        <v>187</v>
      </c>
      <c r="L2701">
        <v>186</v>
      </c>
      <c r="M2701">
        <v>1</v>
      </c>
      <c r="N2701">
        <v>0</v>
      </c>
    </row>
    <row r="2702" spans="1:14" x14ac:dyDescent="0.2">
      <c r="A2702" t="s">
        <v>7580</v>
      </c>
      <c r="B2702" t="s">
        <v>84</v>
      </c>
      <c r="C2702" t="s">
        <v>145</v>
      </c>
      <c r="D2702" t="s">
        <v>4871</v>
      </c>
      <c r="E2702">
        <v>0</v>
      </c>
      <c r="F2702">
        <v>0</v>
      </c>
      <c r="G2702">
        <v>0</v>
      </c>
      <c r="H2702">
        <v>0</v>
      </c>
      <c r="I2702">
        <v>0</v>
      </c>
      <c r="J2702">
        <v>0</v>
      </c>
      <c r="K2702">
        <v>243</v>
      </c>
      <c r="L2702">
        <v>238</v>
      </c>
      <c r="M2702">
        <v>4</v>
      </c>
      <c r="N2702">
        <v>1</v>
      </c>
    </row>
    <row r="2703" spans="1:14" x14ac:dyDescent="0.2">
      <c r="A2703" t="s">
        <v>7581</v>
      </c>
      <c r="B2703" t="s">
        <v>84</v>
      </c>
      <c r="C2703" t="s">
        <v>146</v>
      </c>
      <c r="D2703" t="s">
        <v>4871</v>
      </c>
      <c r="E2703">
        <v>0</v>
      </c>
      <c r="F2703">
        <v>0</v>
      </c>
      <c r="G2703">
        <v>0</v>
      </c>
      <c r="H2703">
        <v>0</v>
      </c>
      <c r="I2703">
        <v>0</v>
      </c>
      <c r="J2703">
        <v>0</v>
      </c>
      <c r="K2703">
        <v>202</v>
      </c>
      <c r="L2703">
        <v>197</v>
      </c>
      <c r="M2703">
        <v>4</v>
      </c>
      <c r="N2703">
        <v>1</v>
      </c>
    </row>
    <row r="2704" spans="1:14" x14ac:dyDescent="0.2">
      <c r="A2704" t="s">
        <v>7582</v>
      </c>
      <c r="B2704" t="s">
        <v>84</v>
      </c>
      <c r="C2704" t="s">
        <v>147</v>
      </c>
      <c r="D2704" t="s">
        <v>4871</v>
      </c>
      <c r="E2704">
        <v>0</v>
      </c>
      <c r="F2704">
        <v>0</v>
      </c>
      <c r="G2704">
        <v>0</v>
      </c>
      <c r="H2704">
        <v>0</v>
      </c>
      <c r="I2704">
        <v>0</v>
      </c>
      <c r="J2704">
        <v>0</v>
      </c>
      <c r="K2704">
        <v>877</v>
      </c>
      <c r="L2704">
        <v>856</v>
      </c>
      <c r="M2704">
        <v>19</v>
      </c>
      <c r="N2704">
        <v>2</v>
      </c>
    </row>
    <row r="2705" spans="1:14" x14ac:dyDescent="0.2">
      <c r="A2705" t="s">
        <v>7583</v>
      </c>
      <c r="B2705" t="s">
        <v>84</v>
      </c>
      <c r="C2705" t="s">
        <v>148</v>
      </c>
      <c r="D2705" t="s">
        <v>4871</v>
      </c>
      <c r="E2705">
        <v>0</v>
      </c>
      <c r="F2705">
        <v>0</v>
      </c>
      <c r="G2705">
        <v>0</v>
      </c>
      <c r="H2705">
        <v>0</v>
      </c>
      <c r="I2705">
        <v>0</v>
      </c>
      <c r="J2705">
        <v>0</v>
      </c>
      <c r="K2705">
        <v>91</v>
      </c>
      <c r="L2705">
        <v>91</v>
      </c>
      <c r="M2705">
        <v>0</v>
      </c>
      <c r="N2705">
        <v>0</v>
      </c>
    </row>
    <row r="2706" spans="1:14" x14ac:dyDescent="0.2">
      <c r="A2706" t="s">
        <v>7584</v>
      </c>
      <c r="B2706" t="s">
        <v>84</v>
      </c>
      <c r="C2706" t="s">
        <v>149</v>
      </c>
      <c r="D2706" t="s">
        <v>4871</v>
      </c>
      <c r="E2706">
        <v>0</v>
      </c>
      <c r="F2706">
        <v>0</v>
      </c>
      <c r="G2706">
        <v>0</v>
      </c>
      <c r="H2706">
        <v>0</v>
      </c>
      <c r="I2706">
        <v>0</v>
      </c>
      <c r="J2706">
        <v>0</v>
      </c>
      <c r="K2706">
        <v>363</v>
      </c>
      <c r="L2706">
        <v>355</v>
      </c>
      <c r="M2706">
        <v>5</v>
      </c>
      <c r="N2706">
        <v>3</v>
      </c>
    </row>
    <row r="2707" spans="1:14" x14ac:dyDescent="0.2">
      <c r="A2707" t="s">
        <v>7585</v>
      </c>
      <c r="B2707" t="s">
        <v>84</v>
      </c>
      <c r="C2707" t="s">
        <v>150</v>
      </c>
      <c r="D2707" t="s">
        <v>4871</v>
      </c>
      <c r="E2707">
        <v>0</v>
      </c>
      <c r="F2707">
        <v>0</v>
      </c>
      <c r="G2707">
        <v>0</v>
      </c>
      <c r="H2707">
        <v>0</v>
      </c>
      <c r="I2707">
        <v>0</v>
      </c>
      <c r="J2707">
        <v>0</v>
      </c>
      <c r="K2707">
        <v>247</v>
      </c>
      <c r="L2707">
        <v>243</v>
      </c>
      <c r="M2707">
        <v>4</v>
      </c>
      <c r="N2707">
        <v>0</v>
      </c>
    </row>
    <row r="2708" spans="1:14" x14ac:dyDescent="0.2">
      <c r="A2708" t="s">
        <v>7586</v>
      </c>
      <c r="B2708" t="s">
        <v>84</v>
      </c>
      <c r="C2708" t="s">
        <v>151</v>
      </c>
      <c r="D2708" t="s">
        <v>4871</v>
      </c>
      <c r="E2708">
        <v>0</v>
      </c>
      <c r="F2708">
        <v>0</v>
      </c>
      <c r="G2708">
        <v>0</v>
      </c>
      <c r="H2708">
        <v>0</v>
      </c>
      <c r="I2708">
        <v>0</v>
      </c>
      <c r="J2708">
        <v>0</v>
      </c>
      <c r="K2708">
        <v>156</v>
      </c>
      <c r="L2708">
        <v>156</v>
      </c>
      <c r="M2708">
        <v>0</v>
      </c>
      <c r="N2708">
        <v>0</v>
      </c>
    </row>
    <row r="2709" spans="1:14" x14ac:dyDescent="0.2">
      <c r="A2709" t="s">
        <v>7587</v>
      </c>
      <c r="B2709" t="s">
        <v>84</v>
      </c>
      <c r="C2709" t="s">
        <v>152</v>
      </c>
      <c r="D2709" t="s">
        <v>4871</v>
      </c>
      <c r="E2709">
        <v>0</v>
      </c>
      <c r="F2709">
        <v>0</v>
      </c>
      <c r="G2709">
        <v>0</v>
      </c>
      <c r="H2709">
        <v>0</v>
      </c>
      <c r="I2709">
        <v>0</v>
      </c>
      <c r="J2709">
        <v>0</v>
      </c>
      <c r="K2709">
        <v>88</v>
      </c>
      <c r="L2709">
        <v>86</v>
      </c>
      <c r="M2709">
        <v>2</v>
      </c>
      <c r="N2709">
        <v>0</v>
      </c>
    </row>
    <row r="2710" spans="1:14" x14ac:dyDescent="0.2">
      <c r="A2710" t="s">
        <v>7588</v>
      </c>
      <c r="B2710" t="s">
        <v>84</v>
      </c>
      <c r="C2710" t="s">
        <v>153</v>
      </c>
      <c r="D2710" t="s">
        <v>4871</v>
      </c>
      <c r="E2710">
        <v>0</v>
      </c>
      <c r="F2710">
        <v>0</v>
      </c>
      <c r="G2710">
        <v>0</v>
      </c>
      <c r="H2710">
        <v>0</v>
      </c>
      <c r="I2710">
        <v>0</v>
      </c>
      <c r="J2710">
        <v>0</v>
      </c>
      <c r="K2710">
        <v>94</v>
      </c>
      <c r="L2710">
        <v>91</v>
      </c>
      <c r="M2710">
        <v>3</v>
      </c>
      <c r="N2710">
        <v>0</v>
      </c>
    </row>
    <row r="2711" spans="1:14" x14ac:dyDescent="0.2">
      <c r="A2711" t="s">
        <v>7589</v>
      </c>
      <c r="B2711" t="s">
        <v>84</v>
      </c>
      <c r="C2711" t="s">
        <v>154</v>
      </c>
      <c r="D2711" t="s">
        <v>4871</v>
      </c>
      <c r="E2711">
        <v>0</v>
      </c>
      <c r="F2711">
        <v>0</v>
      </c>
      <c r="G2711">
        <v>0</v>
      </c>
      <c r="H2711">
        <v>0</v>
      </c>
      <c r="I2711">
        <v>0</v>
      </c>
      <c r="J2711">
        <v>0</v>
      </c>
      <c r="K2711">
        <v>1037</v>
      </c>
      <c r="L2711">
        <v>1019</v>
      </c>
      <c r="M2711">
        <v>16</v>
      </c>
      <c r="N2711">
        <v>2</v>
      </c>
    </row>
    <row r="2712" spans="1:14" x14ac:dyDescent="0.2">
      <c r="A2712" t="s">
        <v>7590</v>
      </c>
      <c r="B2712" t="s">
        <v>84</v>
      </c>
      <c r="C2712" t="s">
        <v>155</v>
      </c>
      <c r="D2712" t="s">
        <v>4871</v>
      </c>
      <c r="E2712">
        <v>0</v>
      </c>
      <c r="F2712">
        <v>0</v>
      </c>
      <c r="G2712">
        <v>0</v>
      </c>
      <c r="H2712">
        <v>0</v>
      </c>
      <c r="I2712">
        <v>0</v>
      </c>
      <c r="J2712">
        <v>0</v>
      </c>
      <c r="K2712">
        <v>139</v>
      </c>
      <c r="L2712">
        <v>137</v>
      </c>
      <c r="M2712">
        <v>2</v>
      </c>
      <c r="N2712">
        <v>0</v>
      </c>
    </row>
    <row r="2713" spans="1:14" x14ac:dyDescent="0.2">
      <c r="A2713" t="s">
        <v>7591</v>
      </c>
      <c r="B2713" t="s">
        <v>84</v>
      </c>
      <c r="C2713" t="s">
        <v>156</v>
      </c>
      <c r="D2713" t="s">
        <v>4871</v>
      </c>
      <c r="E2713">
        <v>0</v>
      </c>
      <c r="F2713">
        <v>0</v>
      </c>
      <c r="G2713">
        <v>0</v>
      </c>
      <c r="H2713">
        <v>0</v>
      </c>
      <c r="I2713">
        <v>0</v>
      </c>
      <c r="J2713">
        <v>0</v>
      </c>
      <c r="K2713">
        <v>127</v>
      </c>
      <c r="L2713">
        <v>122</v>
      </c>
      <c r="M2713">
        <v>5</v>
      </c>
      <c r="N2713">
        <v>0</v>
      </c>
    </row>
    <row r="2714" spans="1:14" x14ac:dyDescent="0.2">
      <c r="A2714" t="s">
        <v>7592</v>
      </c>
      <c r="B2714" t="s">
        <v>84</v>
      </c>
      <c r="C2714" t="s">
        <v>157</v>
      </c>
      <c r="D2714" t="s">
        <v>4871</v>
      </c>
      <c r="E2714">
        <v>0</v>
      </c>
      <c r="F2714">
        <v>0</v>
      </c>
      <c r="G2714">
        <v>0</v>
      </c>
      <c r="H2714">
        <v>0</v>
      </c>
      <c r="I2714">
        <v>0</v>
      </c>
      <c r="J2714">
        <v>0</v>
      </c>
      <c r="K2714">
        <v>51</v>
      </c>
      <c r="L2714">
        <v>51</v>
      </c>
      <c r="M2714">
        <v>0</v>
      </c>
      <c r="N2714">
        <v>0</v>
      </c>
    </row>
    <row r="2715" spans="1:14" x14ac:dyDescent="0.2">
      <c r="A2715" t="s">
        <v>7593</v>
      </c>
      <c r="B2715" t="s">
        <v>84</v>
      </c>
      <c r="C2715" t="s">
        <v>158</v>
      </c>
      <c r="D2715" t="s">
        <v>4871</v>
      </c>
      <c r="E2715">
        <v>0</v>
      </c>
      <c r="F2715">
        <v>0</v>
      </c>
      <c r="G2715">
        <v>0</v>
      </c>
      <c r="H2715">
        <v>0</v>
      </c>
      <c r="I2715">
        <v>0</v>
      </c>
      <c r="J2715">
        <v>0</v>
      </c>
      <c r="K2715">
        <v>187</v>
      </c>
      <c r="L2715">
        <v>182</v>
      </c>
      <c r="M2715">
        <v>5</v>
      </c>
      <c r="N2715">
        <v>0</v>
      </c>
    </row>
    <row r="2716" spans="1:14" x14ac:dyDescent="0.2">
      <c r="A2716" t="s">
        <v>7594</v>
      </c>
      <c r="B2716" t="s">
        <v>84</v>
      </c>
      <c r="C2716" t="s">
        <v>159</v>
      </c>
      <c r="D2716" t="s">
        <v>4871</v>
      </c>
      <c r="E2716">
        <v>0</v>
      </c>
      <c r="F2716">
        <v>0</v>
      </c>
      <c r="G2716">
        <v>0</v>
      </c>
      <c r="H2716">
        <v>0</v>
      </c>
      <c r="I2716">
        <v>0</v>
      </c>
      <c r="J2716">
        <v>0</v>
      </c>
      <c r="K2716">
        <v>81</v>
      </c>
      <c r="L2716">
        <v>80</v>
      </c>
      <c r="M2716">
        <v>1</v>
      </c>
      <c r="N2716">
        <v>0</v>
      </c>
    </row>
    <row r="2717" spans="1:14" x14ac:dyDescent="0.2">
      <c r="A2717" t="s">
        <v>7595</v>
      </c>
      <c r="B2717" t="s">
        <v>84</v>
      </c>
      <c r="C2717" t="s">
        <v>160</v>
      </c>
      <c r="D2717" t="s">
        <v>4871</v>
      </c>
      <c r="E2717">
        <v>0</v>
      </c>
      <c r="F2717">
        <v>0</v>
      </c>
      <c r="G2717">
        <v>0</v>
      </c>
      <c r="H2717">
        <v>0</v>
      </c>
      <c r="I2717">
        <v>0</v>
      </c>
      <c r="J2717">
        <v>0</v>
      </c>
      <c r="K2717">
        <v>1058</v>
      </c>
      <c r="L2717">
        <v>1040</v>
      </c>
      <c r="M2717">
        <v>16</v>
      </c>
      <c r="N2717">
        <v>2</v>
      </c>
    </row>
    <row r="2718" spans="1:14" x14ac:dyDescent="0.2">
      <c r="A2718" t="s">
        <v>7596</v>
      </c>
      <c r="B2718" t="s">
        <v>84</v>
      </c>
      <c r="C2718" t="s">
        <v>161</v>
      </c>
      <c r="D2718" t="s">
        <v>4871</v>
      </c>
      <c r="E2718">
        <v>0</v>
      </c>
      <c r="F2718">
        <v>0</v>
      </c>
      <c r="G2718">
        <v>0</v>
      </c>
      <c r="H2718">
        <v>0</v>
      </c>
      <c r="I2718">
        <v>0</v>
      </c>
      <c r="J2718">
        <v>0</v>
      </c>
      <c r="K2718">
        <v>223</v>
      </c>
      <c r="L2718">
        <v>219</v>
      </c>
      <c r="M2718">
        <v>3</v>
      </c>
      <c r="N2718">
        <v>1</v>
      </c>
    </row>
    <row r="2719" spans="1:14" x14ac:dyDescent="0.2">
      <c r="A2719" t="s">
        <v>7597</v>
      </c>
      <c r="B2719" t="s">
        <v>84</v>
      </c>
      <c r="C2719" t="s">
        <v>162</v>
      </c>
      <c r="D2719" t="s">
        <v>4871</v>
      </c>
      <c r="E2719">
        <v>0</v>
      </c>
      <c r="F2719">
        <v>0</v>
      </c>
      <c r="G2719">
        <v>0</v>
      </c>
      <c r="H2719">
        <v>0</v>
      </c>
      <c r="I2719">
        <v>0</v>
      </c>
      <c r="J2719">
        <v>0</v>
      </c>
      <c r="K2719">
        <v>152</v>
      </c>
      <c r="L2719">
        <v>149</v>
      </c>
      <c r="M2719">
        <v>3</v>
      </c>
      <c r="N2719">
        <v>0</v>
      </c>
    </row>
    <row r="2720" spans="1:14" x14ac:dyDescent="0.2">
      <c r="A2720" t="s">
        <v>7598</v>
      </c>
      <c r="B2720" t="s">
        <v>84</v>
      </c>
      <c r="C2720" t="s">
        <v>163</v>
      </c>
      <c r="D2720" t="s">
        <v>4871</v>
      </c>
      <c r="E2720">
        <v>0</v>
      </c>
      <c r="F2720">
        <v>0</v>
      </c>
      <c r="G2720">
        <v>0</v>
      </c>
      <c r="H2720">
        <v>0</v>
      </c>
      <c r="I2720">
        <v>0</v>
      </c>
      <c r="J2720">
        <v>0</v>
      </c>
      <c r="K2720">
        <v>54</v>
      </c>
      <c r="L2720">
        <v>53</v>
      </c>
      <c r="M2720">
        <v>1</v>
      </c>
      <c r="N2720">
        <v>0</v>
      </c>
    </row>
    <row r="2721" spans="1:14" x14ac:dyDescent="0.2">
      <c r="A2721" t="s">
        <v>7599</v>
      </c>
      <c r="B2721" t="s">
        <v>84</v>
      </c>
      <c r="C2721" t="s">
        <v>164</v>
      </c>
      <c r="D2721" t="s">
        <v>4871</v>
      </c>
      <c r="E2721">
        <v>0</v>
      </c>
      <c r="F2721">
        <v>0</v>
      </c>
      <c r="G2721">
        <v>0</v>
      </c>
      <c r="H2721">
        <v>0</v>
      </c>
      <c r="I2721">
        <v>0</v>
      </c>
      <c r="J2721">
        <v>0</v>
      </c>
      <c r="K2721">
        <v>4</v>
      </c>
      <c r="L2721">
        <v>4</v>
      </c>
      <c r="M2721">
        <v>0</v>
      </c>
      <c r="N2721">
        <v>0</v>
      </c>
    </row>
    <row r="2722" spans="1:14" x14ac:dyDescent="0.2">
      <c r="A2722" t="s">
        <v>7600</v>
      </c>
      <c r="B2722" t="s">
        <v>84</v>
      </c>
      <c r="C2722" t="s">
        <v>165</v>
      </c>
      <c r="D2722" t="s">
        <v>4871</v>
      </c>
      <c r="E2722">
        <v>0</v>
      </c>
      <c r="F2722">
        <v>0</v>
      </c>
      <c r="G2722">
        <v>0</v>
      </c>
      <c r="H2722">
        <v>0</v>
      </c>
      <c r="I2722">
        <v>0</v>
      </c>
      <c r="J2722">
        <v>0</v>
      </c>
      <c r="K2722">
        <v>136</v>
      </c>
      <c r="L2722">
        <v>134</v>
      </c>
      <c r="M2722">
        <v>1</v>
      </c>
      <c r="N2722">
        <v>1</v>
      </c>
    </row>
    <row r="2723" spans="1:14" x14ac:dyDescent="0.2">
      <c r="A2723" t="s">
        <v>7601</v>
      </c>
      <c r="B2723" t="s">
        <v>84</v>
      </c>
      <c r="C2723" t="s">
        <v>166</v>
      </c>
      <c r="D2723" t="s">
        <v>4871</v>
      </c>
      <c r="E2723">
        <v>0</v>
      </c>
      <c r="F2723">
        <v>0</v>
      </c>
      <c r="G2723">
        <v>0</v>
      </c>
      <c r="H2723">
        <v>0</v>
      </c>
      <c r="I2723">
        <v>0</v>
      </c>
      <c r="J2723">
        <v>0</v>
      </c>
      <c r="K2723">
        <v>39</v>
      </c>
      <c r="L2723">
        <v>37</v>
      </c>
      <c r="M2723">
        <v>2</v>
      </c>
      <c r="N2723">
        <v>0</v>
      </c>
    </row>
    <row r="2724" spans="1:14" x14ac:dyDescent="0.2">
      <c r="A2724" t="s">
        <v>7602</v>
      </c>
      <c r="B2724" t="s">
        <v>84</v>
      </c>
      <c r="C2724" t="s">
        <v>167</v>
      </c>
      <c r="D2724" t="s">
        <v>4871</v>
      </c>
      <c r="E2724">
        <v>0</v>
      </c>
      <c r="F2724">
        <v>0</v>
      </c>
      <c r="G2724">
        <v>0</v>
      </c>
      <c r="H2724">
        <v>0</v>
      </c>
      <c r="I2724">
        <v>0</v>
      </c>
      <c r="J2724">
        <v>0</v>
      </c>
      <c r="K2724">
        <v>985</v>
      </c>
      <c r="L2724">
        <v>972</v>
      </c>
      <c r="M2724">
        <v>12</v>
      </c>
      <c r="N2724">
        <v>1</v>
      </c>
    </row>
    <row r="2725" spans="1:14" x14ac:dyDescent="0.2">
      <c r="A2725" t="s">
        <v>7603</v>
      </c>
      <c r="B2725" t="s">
        <v>84</v>
      </c>
      <c r="C2725" t="s">
        <v>168</v>
      </c>
      <c r="D2725" t="s">
        <v>4871</v>
      </c>
      <c r="E2725">
        <v>0</v>
      </c>
      <c r="F2725">
        <v>0</v>
      </c>
      <c r="G2725">
        <v>0</v>
      </c>
      <c r="H2725">
        <v>0</v>
      </c>
      <c r="I2725">
        <v>0</v>
      </c>
      <c r="J2725">
        <v>0</v>
      </c>
      <c r="K2725">
        <v>94</v>
      </c>
      <c r="L2725">
        <v>92</v>
      </c>
      <c r="M2725">
        <v>2</v>
      </c>
      <c r="N2725">
        <v>0</v>
      </c>
    </row>
    <row r="2726" spans="1:14" x14ac:dyDescent="0.2">
      <c r="A2726" t="s">
        <v>7604</v>
      </c>
      <c r="B2726" t="s">
        <v>84</v>
      </c>
      <c r="C2726" t="s">
        <v>169</v>
      </c>
      <c r="D2726" t="s">
        <v>4871</v>
      </c>
      <c r="E2726">
        <v>0</v>
      </c>
      <c r="F2726">
        <v>0</v>
      </c>
      <c r="G2726">
        <v>0</v>
      </c>
      <c r="H2726">
        <v>0</v>
      </c>
      <c r="I2726">
        <v>0</v>
      </c>
      <c r="J2726">
        <v>0</v>
      </c>
      <c r="K2726">
        <v>136</v>
      </c>
      <c r="L2726">
        <v>131</v>
      </c>
      <c r="M2726">
        <v>4</v>
      </c>
      <c r="N2726">
        <v>1</v>
      </c>
    </row>
    <row r="2727" spans="1:14" x14ac:dyDescent="0.2">
      <c r="A2727" t="s">
        <v>7605</v>
      </c>
      <c r="B2727" t="s">
        <v>84</v>
      </c>
      <c r="C2727" t="s">
        <v>170</v>
      </c>
      <c r="D2727" t="s">
        <v>4871</v>
      </c>
      <c r="E2727">
        <v>0</v>
      </c>
      <c r="F2727">
        <v>0</v>
      </c>
      <c r="G2727">
        <v>0</v>
      </c>
      <c r="H2727">
        <v>0</v>
      </c>
      <c r="I2727">
        <v>0</v>
      </c>
      <c r="J2727">
        <v>0</v>
      </c>
      <c r="K2727">
        <v>280</v>
      </c>
      <c r="L2727">
        <v>275</v>
      </c>
      <c r="M2727">
        <v>2</v>
      </c>
      <c r="N2727">
        <v>3</v>
      </c>
    </row>
    <row r="2728" spans="1:14" x14ac:dyDescent="0.2">
      <c r="A2728" t="s">
        <v>7606</v>
      </c>
      <c r="B2728" t="s">
        <v>84</v>
      </c>
      <c r="C2728" t="s">
        <v>171</v>
      </c>
      <c r="D2728" t="s">
        <v>4871</v>
      </c>
      <c r="E2728">
        <v>0</v>
      </c>
      <c r="F2728">
        <v>0</v>
      </c>
      <c r="G2728">
        <v>0</v>
      </c>
      <c r="H2728">
        <v>0</v>
      </c>
      <c r="I2728">
        <v>0</v>
      </c>
      <c r="J2728">
        <v>0</v>
      </c>
      <c r="K2728">
        <v>83</v>
      </c>
      <c r="L2728">
        <v>82</v>
      </c>
      <c r="M2728">
        <v>1</v>
      </c>
      <c r="N2728">
        <v>0</v>
      </c>
    </row>
    <row r="2729" spans="1:14" x14ac:dyDescent="0.2">
      <c r="A2729" t="s">
        <v>7607</v>
      </c>
      <c r="B2729" t="s">
        <v>84</v>
      </c>
      <c r="C2729" t="s">
        <v>172</v>
      </c>
      <c r="D2729" t="s">
        <v>4871</v>
      </c>
      <c r="E2729">
        <v>0</v>
      </c>
      <c r="F2729">
        <v>0</v>
      </c>
      <c r="G2729">
        <v>0</v>
      </c>
      <c r="H2729">
        <v>0</v>
      </c>
      <c r="I2729">
        <v>0</v>
      </c>
      <c r="J2729">
        <v>0</v>
      </c>
      <c r="K2729">
        <v>204</v>
      </c>
      <c r="L2729">
        <v>195</v>
      </c>
      <c r="M2729">
        <v>9</v>
      </c>
      <c r="N2729">
        <v>0</v>
      </c>
    </row>
    <row r="2730" spans="1:14" x14ac:dyDescent="0.2">
      <c r="A2730" t="s">
        <v>7608</v>
      </c>
      <c r="B2730" t="s">
        <v>84</v>
      </c>
      <c r="C2730" t="s">
        <v>173</v>
      </c>
      <c r="D2730" t="s">
        <v>4871</v>
      </c>
      <c r="E2730">
        <v>0</v>
      </c>
      <c r="F2730">
        <v>0</v>
      </c>
      <c r="G2730">
        <v>0</v>
      </c>
      <c r="H2730">
        <v>0</v>
      </c>
      <c r="I2730">
        <v>0</v>
      </c>
      <c r="J2730">
        <v>0</v>
      </c>
      <c r="K2730">
        <v>722</v>
      </c>
      <c r="L2730">
        <v>713</v>
      </c>
      <c r="M2730">
        <v>7</v>
      </c>
      <c r="N2730">
        <v>2</v>
      </c>
    </row>
    <row r="2731" spans="1:14" x14ac:dyDescent="0.2">
      <c r="A2731" t="s">
        <v>7609</v>
      </c>
      <c r="B2731" t="s">
        <v>84</v>
      </c>
      <c r="C2731" t="s">
        <v>174</v>
      </c>
      <c r="D2731" t="s">
        <v>4871</v>
      </c>
      <c r="E2731">
        <v>0</v>
      </c>
      <c r="F2731">
        <v>0</v>
      </c>
      <c r="G2731">
        <v>0</v>
      </c>
      <c r="H2731">
        <v>0</v>
      </c>
      <c r="I2731">
        <v>0</v>
      </c>
      <c r="J2731">
        <v>0</v>
      </c>
      <c r="K2731">
        <v>652</v>
      </c>
      <c r="L2731">
        <v>637</v>
      </c>
      <c r="M2731">
        <v>12</v>
      </c>
      <c r="N2731">
        <v>3</v>
      </c>
    </row>
    <row r="2732" spans="1:14" x14ac:dyDescent="0.2">
      <c r="A2732" t="s">
        <v>7610</v>
      </c>
      <c r="B2732" t="s">
        <v>84</v>
      </c>
      <c r="C2732" t="s">
        <v>175</v>
      </c>
      <c r="D2732" t="s">
        <v>4871</v>
      </c>
      <c r="E2732">
        <v>0</v>
      </c>
      <c r="F2732">
        <v>0</v>
      </c>
      <c r="G2732">
        <v>0</v>
      </c>
      <c r="H2732">
        <v>0</v>
      </c>
      <c r="I2732">
        <v>0</v>
      </c>
      <c r="J2732">
        <v>0</v>
      </c>
      <c r="K2732">
        <v>132</v>
      </c>
      <c r="L2732">
        <v>124</v>
      </c>
      <c r="M2732">
        <v>8</v>
      </c>
      <c r="N2732">
        <v>0</v>
      </c>
    </row>
    <row r="2733" spans="1:14" x14ac:dyDescent="0.2">
      <c r="A2733" t="s">
        <v>7611</v>
      </c>
      <c r="B2733" t="s">
        <v>84</v>
      </c>
      <c r="C2733" t="s">
        <v>176</v>
      </c>
      <c r="D2733" t="s">
        <v>4871</v>
      </c>
      <c r="E2733">
        <v>0</v>
      </c>
      <c r="F2733">
        <v>0</v>
      </c>
      <c r="G2733">
        <v>0</v>
      </c>
      <c r="H2733">
        <v>0</v>
      </c>
      <c r="I2733">
        <v>0</v>
      </c>
      <c r="J2733">
        <v>0</v>
      </c>
      <c r="K2733">
        <v>495</v>
      </c>
      <c r="L2733">
        <v>485</v>
      </c>
      <c r="M2733">
        <v>9</v>
      </c>
      <c r="N2733">
        <v>1</v>
      </c>
    </row>
    <row r="2734" spans="1:14" x14ac:dyDescent="0.2">
      <c r="A2734" t="s">
        <v>7612</v>
      </c>
      <c r="B2734" t="s">
        <v>84</v>
      </c>
      <c r="C2734" t="s">
        <v>177</v>
      </c>
      <c r="D2734" t="s">
        <v>4871</v>
      </c>
      <c r="E2734">
        <v>0</v>
      </c>
      <c r="F2734">
        <v>0</v>
      </c>
      <c r="G2734">
        <v>0</v>
      </c>
      <c r="H2734">
        <v>0</v>
      </c>
      <c r="I2734">
        <v>0</v>
      </c>
      <c r="J2734">
        <v>0</v>
      </c>
      <c r="K2734">
        <v>275</v>
      </c>
      <c r="L2734">
        <v>264</v>
      </c>
      <c r="M2734">
        <v>8</v>
      </c>
      <c r="N2734">
        <v>3</v>
      </c>
    </row>
    <row r="2735" spans="1:14" x14ac:dyDescent="0.2">
      <c r="A2735" t="s">
        <v>7613</v>
      </c>
      <c r="B2735" t="s">
        <v>84</v>
      </c>
      <c r="C2735" t="s">
        <v>178</v>
      </c>
      <c r="D2735" t="s">
        <v>4871</v>
      </c>
      <c r="E2735">
        <v>0</v>
      </c>
      <c r="F2735">
        <v>0</v>
      </c>
      <c r="G2735">
        <v>0</v>
      </c>
      <c r="H2735">
        <v>0</v>
      </c>
      <c r="I2735">
        <v>0</v>
      </c>
      <c r="J2735">
        <v>0</v>
      </c>
      <c r="K2735">
        <v>462</v>
      </c>
      <c r="L2735">
        <v>457</v>
      </c>
      <c r="M2735">
        <v>4</v>
      </c>
      <c r="N2735">
        <v>1</v>
      </c>
    </row>
    <row r="2736" spans="1:14" x14ac:dyDescent="0.2">
      <c r="A2736" t="s">
        <v>7614</v>
      </c>
      <c r="B2736" t="s">
        <v>84</v>
      </c>
      <c r="C2736" t="s">
        <v>179</v>
      </c>
      <c r="D2736" t="s">
        <v>4871</v>
      </c>
      <c r="E2736">
        <v>0</v>
      </c>
      <c r="F2736">
        <v>0</v>
      </c>
      <c r="G2736">
        <v>0</v>
      </c>
      <c r="H2736">
        <v>0</v>
      </c>
      <c r="I2736">
        <v>0</v>
      </c>
      <c r="J2736">
        <v>0</v>
      </c>
      <c r="K2736">
        <v>215</v>
      </c>
      <c r="L2736">
        <v>207</v>
      </c>
      <c r="M2736">
        <v>8</v>
      </c>
      <c r="N2736">
        <v>0</v>
      </c>
    </row>
    <row r="2737" spans="1:14" x14ac:dyDescent="0.2">
      <c r="A2737" t="s">
        <v>7615</v>
      </c>
      <c r="B2737" t="s">
        <v>84</v>
      </c>
      <c r="C2737" t="s">
        <v>180</v>
      </c>
      <c r="D2737" t="s">
        <v>4871</v>
      </c>
      <c r="E2737">
        <v>0</v>
      </c>
      <c r="F2737">
        <v>0</v>
      </c>
      <c r="G2737">
        <v>0</v>
      </c>
      <c r="H2737">
        <v>0</v>
      </c>
      <c r="I2737">
        <v>0</v>
      </c>
      <c r="J2737">
        <v>0</v>
      </c>
      <c r="K2737">
        <v>122</v>
      </c>
      <c r="L2737">
        <v>120</v>
      </c>
      <c r="M2737">
        <v>1</v>
      </c>
      <c r="N2737">
        <v>1</v>
      </c>
    </row>
    <row r="2738" spans="1:14" x14ac:dyDescent="0.2">
      <c r="A2738" t="s">
        <v>7616</v>
      </c>
      <c r="B2738" t="s">
        <v>84</v>
      </c>
      <c r="C2738" t="s">
        <v>181</v>
      </c>
      <c r="D2738" t="s">
        <v>4871</v>
      </c>
      <c r="E2738">
        <v>0</v>
      </c>
      <c r="F2738">
        <v>0</v>
      </c>
      <c r="G2738">
        <v>0</v>
      </c>
      <c r="H2738">
        <v>0</v>
      </c>
      <c r="I2738">
        <v>0</v>
      </c>
      <c r="J2738">
        <v>0</v>
      </c>
      <c r="K2738">
        <v>349</v>
      </c>
      <c r="L2738">
        <v>337</v>
      </c>
      <c r="M2738">
        <v>10</v>
      </c>
      <c r="N2738">
        <v>2</v>
      </c>
    </row>
    <row r="2739" spans="1:14" x14ac:dyDescent="0.2">
      <c r="A2739" t="s">
        <v>7617</v>
      </c>
      <c r="B2739" t="s">
        <v>84</v>
      </c>
      <c r="C2739" t="s">
        <v>182</v>
      </c>
      <c r="D2739" t="s">
        <v>4871</v>
      </c>
      <c r="E2739">
        <v>0</v>
      </c>
      <c r="F2739">
        <v>0</v>
      </c>
      <c r="G2739">
        <v>0</v>
      </c>
      <c r="H2739">
        <v>0</v>
      </c>
      <c r="I2739">
        <v>0</v>
      </c>
      <c r="J2739">
        <v>0</v>
      </c>
      <c r="K2739">
        <v>169</v>
      </c>
      <c r="L2739">
        <v>167</v>
      </c>
      <c r="M2739">
        <v>1</v>
      </c>
      <c r="N2739">
        <v>1</v>
      </c>
    </row>
    <row r="2740" spans="1:14" x14ac:dyDescent="0.2">
      <c r="A2740" t="s">
        <v>7618</v>
      </c>
      <c r="B2740" t="s">
        <v>84</v>
      </c>
      <c r="C2740" t="s">
        <v>183</v>
      </c>
      <c r="D2740" t="s">
        <v>4871</v>
      </c>
      <c r="E2740">
        <v>0</v>
      </c>
      <c r="F2740">
        <v>0</v>
      </c>
      <c r="G2740">
        <v>0</v>
      </c>
      <c r="H2740">
        <v>0</v>
      </c>
      <c r="I2740">
        <v>0</v>
      </c>
      <c r="J2740">
        <v>0</v>
      </c>
      <c r="K2740">
        <v>214</v>
      </c>
      <c r="L2740">
        <v>209</v>
      </c>
      <c r="M2740">
        <v>5</v>
      </c>
      <c r="N2740">
        <v>0</v>
      </c>
    </row>
    <row r="2741" spans="1:14" x14ac:dyDescent="0.2">
      <c r="A2741" t="s">
        <v>7619</v>
      </c>
      <c r="B2741" t="s">
        <v>84</v>
      </c>
      <c r="C2741" t="s">
        <v>184</v>
      </c>
      <c r="D2741" t="s">
        <v>4871</v>
      </c>
      <c r="E2741">
        <v>0</v>
      </c>
      <c r="F2741">
        <v>0</v>
      </c>
      <c r="G2741">
        <v>0</v>
      </c>
      <c r="H2741">
        <v>0</v>
      </c>
      <c r="I2741">
        <v>0</v>
      </c>
      <c r="J2741">
        <v>0</v>
      </c>
      <c r="K2741">
        <v>73</v>
      </c>
      <c r="L2741">
        <v>72</v>
      </c>
      <c r="M2741">
        <v>1</v>
      </c>
      <c r="N2741">
        <v>0</v>
      </c>
    </row>
    <row r="2742" spans="1:14" x14ac:dyDescent="0.2">
      <c r="A2742" t="s">
        <v>7620</v>
      </c>
      <c r="B2742" t="s">
        <v>84</v>
      </c>
      <c r="C2742" t="s">
        <v>185</v>
      </c>
      <c r="D2742" t="s">
        <v>4871</v>
      </c>
      <c r="E2742">
        <v>0</v>
      </c>
      <c r="F2742">
        <v>0</v>
      </c>
      <c r="G2742">
        <v>0</v>
      </c>
      <c r="H2742">
        <v>0</v>
      </c>
      <c r="I2742">
        <v>0</v>
      </c>
      <c r="J2742">
        <v>0</v>
      </c>
      <c r="K2742">
        <v>213</v>
      </c>
      <c r="L2742">
        <v>201</v>
      </c>
      <c r="M2742">
        <v>10</v>
      </c>
      <c r="N2742">
        <v>2</v>
      </c>
    </row>
    <row r="2743" spans="1:14" x14ac:dyDescent="0.2">
      <c r="A2743" t="s">
        <v>7621</v>
      </c>
      <c r="B2743" t="s">
        <v>84</v>
      </c>
      <c r="C2743" t="s">
        <v>186</v>
      </c>
      <c r="D2743" t="s">
        <v>4871</v>
      </c>
      <c r="E2743">
        <v>0</v>
      </c>
      <c r="F2743">
        <v>0</v>
      </c>
      <c r="G2743">
        <v>0</v>
      </c>
      <c r="H2743">
        <v>0</v>
      </c>
      <c r="I2743">
        <v>0</v>
      </c>
      <c r="J2743">
        <v>0</v>
      </c>
      <c r="K2743">
        <v>137</v>
      </c>
      <c r="L2743">
        <v>134</v>
      </c>
      <c r="M2743">
        <v>2</v>
      </c>
      <c r="N2743">
        <v>1</v>
      </c>
    </row>
    <row r="2744" spans="1:14" x14ac:dyDescent="0.2">
      <c r="A2744" t="s">
        <v>7622</v>
      </c>
      <c r="B2744" t="s">
        <v>84</v>
      </c>
      <c r="C2744" t="s">
        <v>187</v>
      </c>
      <c r="D2744" t="s">
        <v>4871</v>
      </c>
      <c r="E2744">
        <v>0</v>
      </c>
      <c r="F2744">
        <v>0</v>
      </c>
      <c r="G2744">
        <v>0</v>
      </c>
      <c r="H2744">
        <v>0</v>
      </c>
      <c r="I2744">
        <v>0</v>
      </c>
      <c r="J2744">
        <v>0</v>
      </c>
      <c r="K2744">
        <v>124</v>
      </c>
      <c r="L2744">
        <v>120</v>
      </c>
      <c r="M2744">
        <v>4</v>
      </c>
      <c r="N2744">
        <v>0</v>
      </c>
    </row>
    <row r="2745" spans="1:14" x14ac:dyDescent="0.2">
      <c r="A2745" t="s">
        <v>7623</v>
      </c>
      <c r="B2745" t="s">
        <v>84</v>
      </c>
      <c r="C2745" t="s">
        <v>188</v>
      </c>
      <c r="D2745" t="s">
        <v>4871</v>
      </c>
      <c r="E2745">
        <v>0</v>
      </c>
      <c r="F2745">
        <v>0</v>
      </c>
      <c r="G2745">
        <v>0</v>
      </c>
      <c r="H2745">
        <v>0</v>
      </c>
      <c r="I2745">
        <v>0</v>
      </c>
      <c r="J2745">
        <v>0</v>
      </c>
      <c r="K2745">
        <v>418</v>
      </c>
      <c r="L2745">
        <v>411</v>
      </c>
      <c r="M2745">
        <v>7</v>
      </c>
      <c r="N2745">
        <v>0</v>
      </c>
    </row>
    <row r="2746" spans="1:14" x14ac:dyDescent="0.2">
      <c r="A2746" t="s">
        <v>7624</v>
      </c>
      <c r="B2746" t="s">
        <v>84</v>
      </c>
      <c r="C2746" t="s">
        <v>189</v>
      </c>
      <c r="D2746" t="s">
        <v>4871</v>
      </c>
      <c r="E2746">
        <v>0</v>
      </c>
      <c r="F2746">
        <v>0</v>
      </c>
      <c r="G2746">
        <v>0</v>
      </c>
      <c r="H2746">
        <v>0</v>
      </c>
      <c r="I2746">
        <v>0</v>
      </c>
      <c r="J2746">
        <v>0</v>
      </c>
      <c r="K2746">
        <v>71</v>
      </c>
      <c r="L2746">
        <v>68</v>
      </c>
      <c r="M2746">
        <v>3</v>
      </c>
      <c r="N2746">
        <v>0</v>
      </c>
    </row>
    <row r="2747" spans="1:14" x14ac:dyDescent="0.2">
      <c r="A2747" t="s">
        <v>7625</v>
      </c>
      <c r="B2747" t="s">
        <v>84</v>
      </c>
      <c r="C2747" t="s">
        <v>190</v>
      </c>
      <c r="D2747" t="s">
        <v>4871</v>
      </c>
      <c r="E2747">
        <v>0</v>
      </c>
      <c r="F2747">
        <v>0</v>
      </c>
      <c r="G2747">
        <v>0</v>
      </c>
      <c r="H2747">
        <v>0</v>
      </c>
      <c r="I2747">
        <v>0</v>
      </c>
      <c r="J2747">
        <v>0</v>
      </c>
      <c r="K2747">
        <v>99</v>
      </c>
      <c r="L2747">
        <v>95</v>
      </c>
      <c r="M2747">
        <v>3</v>
      </c>
      <c r="N2747">
        <v>1</v>
      </c>
    </row>
    <row r="2748" spans="1:14" x14ac:dyDescent="0.2">
      <c r="A2748" t="s">
        <v>7626</v>
      </c>
      <c r="B2748" t="s">
        <v>84</v>
      </c>
      <c r="C2748" t="s">
        <v>191</v>
      </c>
      <c r="D2748" t="s">
        <v>4871</v>
      </c>
      <c r="E2748">
        <v>0</v>
      </c>
      <c r="F2748">
        <v>0</v>
      </c>
      <c r="G2748">
        <v>0</v>
      </c>
      <c r="H2748">
        <v>0</v>
      </c>
      <c r="I2748">
        <v>0</v>
      </c>
      <c r="J2748">
        <v>0</v>
      </c>
      <c r="K2748">
        <v>260</v>
      </c>
      <c r="L2748">
        <v>257</v>
      </c>
      <c r="M2748">
        <v>3</v>
      </c>
      <c r="N2748">
        <v>0</v>
      </c>
    </row>
    <row r="2749" spans="1:14" x14ac:dyDescent="0.2">
      <c r="A2749" t="s">
        <v>7627</v>
      </c>
      <c r="B2749" t="s">
        <v>84</v>
      </c>
      <c r="C2749" t="s">
        <v>192</v>
      </c>
      <c r="D2749" t="s">
        <v>4871</v>
      </c>
      <c r="E2749">
        <v>0</v>
      </c>
      <c r="F2749">
        <v>0</v>
      </c>
      <c r="G2749">
        <v>0</v>
      </c>
      <c r="H2749">
        <v>0</v>
      </c>
      <c r="I2749">
        <v>0</v>
      </c>
      <c r="J2749">
        <v>0</v>
      </c>
      <c r="K2749">
        <v>140</v>
      </c>
      <c r="L2749">
        <v>138</v>
      </c>
      <c r="M2749">
        <v>1</v>
      </c>
      <c r="N2749">
        <v>1</v>
      </c>
    </row>
    <row r="2750" spans="1:14" x14ac:dyDescent="0.2">
      <c r="A2750" t="s">
        <v>7628</v>
      </c>
      <c r="B2750" t="s">
        <v>84</v>
      </c>
      <c r="C2750" t="s">
        <v>193</v>
      </c>
      <c r="D2750" t="s">
        <v>4871</v>
      </c>
      <c r="E2750">
        <v>0</v>
      </c>
      <c r="F2750">
        <v>0</v>
      </c>
      <c r="G2750">
        <v>0</v>
      </c>
      <c r="H2750">
        <v>0</v>
      </c>
      <c r="I2750">
        <v>0</v>
      </c>
      <c r="J2750">
        <v>0</v>
      </c>
      <c r="K2750">
        <v>132</v>
      </c>
      <c r="L2750">
        <v>132</v>
      </c>
      <c r="M2750">
        <v>0</v>
      </c>
      <c r="N2750">
        <v>0</v>
      </c>
    </row>
    <row r="2751" spans="1:14" x14ac:dyDescent="0.2">
      <c r="A2751" t="s">
        <v>7629</v>
      </c>
      <c r="B2751" t="s">
        <v>84</v>
      </c>
      <c r="C2751" t="s">
        <v>194</v>
      </c>
      <c r="D2751" t="s">
        <v>4871</v>
      </c>
      <c r="E2751">
        <v>0</v>
      </c>
      <c r="F2751">
        <v>0</v>
      </c>
      <c r="G2751">
        <v>0</v>
      </c>
      <c r="H2751">
        <v>0</v>
      </c>
      <c r="I2751">
        <v>0</v>
      </c>
      <c r="J2751">
        <v>0</v>
      </c>
      <c r="K2751">
        <v>358</v>
      </c>
      <c r="L2751">
        <v>349</v>
      </c>
      <c r="M2751">
        <v>6</v>
      </c>
      <c r="N2751">
        <v>3</v>
      </c>
    </row>
    <row r="2752" spans="1:14" x14ac:dyDescent="0.2">
      <c r="A2752" t="s">
        <v>7630</v>
      </c>
      <c r="B2752" t="s">
        <v>84</v>
      </c>
      <c r="C2752" t="s">
        <v>195</v>
      </c>
      <c r="D2752" t="s">
        <v>4871</v>
      </c>
      <c r="E2752">
        <v>0</v>
      </c>
      <c r="F2752">
        <v>0</v>
      </c>
      <c r="G2752">
        <v>0</v>
      </c>
      <c r="H2752">
        <v>0</v>
      </c>
      <c r="I2752">
        <v>0</v>
      </c>
      <c r="J2752">
        <v>0</v>
      </c>
      <c r="K2752">
        <v>166</v>
      </c>
      <c r="L2752">
        <v>163</v>
      </c>
      <c r="M2752">
        <v>3</v>
      </c>
      <c r="N2752">
        <v>0</v>
      </c>
    </row>
    <row r="2753" spans="1:14" x14ac:dyDescent="0.2">
      <c r="A2753" t="s">
        <v>7631</v>
      </c>
      <c r="B2753" t="s">
        <v>84</v>
      </c>
      <c r="C2753" t="s">
        <v>273</v>
      </c>
      <c r="D2753" t="s">
        <v>4871</v>
      </c>
      <c r="E2753">
        <v>0</v>
      </c>
      <c r="F2753">
        <v>0</v>
      </c>
      <c r="G2753">
        <v>0</v>
      </c>
      <c r="H2753">
        <v>0</v>
      </c>
      <c r="I2753">
        <v>0</v>
      </c>
      <c r="J2753">
        <v>0</v>
      </c>
      <c r="K2753">
        <v>4</v>
      </c>
      <c r="L2753">
        <v>4</v>
      </c>
      <c r="M2753">
        <v>0</v>
      </c>
      <c r="N2753">
        <v>0</v>
      </c>
    </row>
    <row r="2754" spans="1:14" x14ac:dyDescent="0.2">
      <c r="A2754" t="s">
        <v>7632</v>
      </c>
      <c r="B2754" t="s">
        <v>84</v>
      </c>
      <c r="C2754" t="s">
        <v>196</v>
      </c>
      <c r="D2754" t="s">
        <v>4871</v>
      </c>
      <c r="E2754">
        <v>0</v>
      </c>
      <c r="F2754">
        <v>0</v>
      </c>
      <c r="G2754">
        <v>0</v>
      </c>
      <c r="H2754">
        <v>0</v>
      </c>
      <c r="I2754">
        <v>0</v>
      </c>
      <c r="J2754">
        <v>0</v>
      </c>
      <c r="K2754">
        <v>145</v>
      </c>
      <c r="L2754">
        <v>139</v>
      </c>
      <c r="M2754">
        <v>6</v>
      </c>
      <c r="N2754">
        <v>0</v>
      </c>
    </row>
    <row r="2755" spans="1:14" x14ac:dyDescent="0.2">
      <c r="A2755" t="s">
        <v>7633</v>
      </c>
      <c r="B2755" t="s">
        <v>84</v>
      </c>
      <c r="C2755" t="s">
        <v>197</v>
      </c>
      <c r="D2755" t="s">
        <v>4871</v>
      </c>
      <c r="E2755">
        <v>0</v>
      </c>
      <c r="F2755">
        <v>0</v>
      </c>
      <c r="G2755">
        <v>0</v>
      </c>
      <c r="H2755">
        <v>0</v>
      </c>
      <c r="I2755">
        <v>0</v>
      </c>
      <c r="J2755">
        <v>0</v>
      </c>
      <c r="K2755">
        <v>549</v>
      </c>
      <c r="L2755">
        <v>541</v>
      </c>
      <c r="M2755">
        <v>7</v>
      </c>
      <c r="N2755">
        <v>1</v>
      </c>
    </row>
    <row r="2756" spans="1:14" x14ac:dyDescent="0.2">
      <c r="A2756" t="s">
        <v>7634</v>
      </c>
      <c r="B2756" t="s">
        <v>84</v>
      </c>
      <c r="C2756" t="s">
        <v>198</v>
      </c>
      <c r="D2756" t="s">
        <v>4871</v>
      </c>
      <c r="E2756">
        <v>0</v>
      </c>
      <c r="F2756">
        <v>0</v>
      </c>
      <c r="G2756">
        <v>0</v>
      </c>
      <c r="H2756">
        <v>0</v>
      </c>
      <c r="I2756">
        <v>0</v>
      </c>
      <c r="J2756">
        <v>0</v>
      </c>
      <c r="K2756">
        <v>153</v>
      </c>
      <c r="L2756">
        <v>146</v>
      </c>
      <c r="M2756">
        <v>7</v>
      </c>
      <c r="N2756">
        <v>0</v>
      </c>
    </row>
    <row r="2757" spans="1:14" x14ac:dyDescent="0.2">
      <c r="A2757" t="s">
        <v>7635</v>
      </c>
      <c r="B2757" t="s">
        <v>84</v>
      </c>
      <c r="C2757" t="s">
        <v>199</v>
      </c>
      <c r="D2757" t="s">
        <v>4871</v>
      </c>
      <c r="E2757">
        <v>0</v>
      </c>
      <c r="F2757">
        <v>0</v>
      </c>
      <c r="G2757">
        <v>0</v>
      </c>
      <c r="H2757">
        <v>0</v>
      </c>
      <c r="I2757">
        <v>0</v>
      </c>
      <c r="J2757">
        <v>0</v>
      </c>
      <c r="K2757">
        <v>464</v>
      </c>
      <c r="L2757">
        <v>454</v>
      </c>
      <c r="M2757">
        <v>10</v>
      </c>
      <c r="N2757">
        <v>0</v>
      </c>
    </row>
    <row r="2758" spans="1:14" x14ac:dyDescent="0.2">
      <c r="A2758" t="s">
        <v>7636</v>
      </c>
      <c r="B2758" t="s">
        <v>84</v>
      </c>
      <c r="C2758" t="s">
        <v>200</v>
      </c>
      <c r="D2758" t="s">
        <v>4871</v>
      </c>
      <c r="E2758">
        <v>0</v>
      </c>
      <c r="F2758">
        <v>0</v>
      </c>
      <c r="G2758">
        <v>0</v>
      </c>
      <c r="H2758">
        <v>0</v>
      </c>
      <c r="I2758">
        <v>0</v>
      </c>
      <c r="J2758">
        <v>0</v>
      </c>
      <c r="K2758">
        <v>171</v>
      </c>
      <c r="L2758">
        <v>168</v>
      </c>
      <c r="M2758">
        <v>3</v>
      </c>
      <c r="N2758">
        <v>0</v>
      </c>
    </row>
    <row r="2759" spans="1:14" x14ac:dyDescent="0.2">
      <c r="A2759" t="s">
        <v>7637</v>
      </c>
      <c r="B2759" t="s">
        <v>84</v>
      </c>
      <c r="C2759" t="s">
        <v>201</v>
      </c>
      <c r="D2759" t="s">
        <v>4871</v>
      </c>
      <c r="E2759">
        <v>0</v>
      </c>
      <c r="F2759">
        <v>0</v>
      </c>
      <c r="G2759">
        <v>0</v>
      </c>
      <c r="H2759">
        <v>0</v>
      </c>
      <c r="I2759">
        <v>0</v>
      </c>
      <c r="J2759">
        <v>0</v>
      </c>
      <c r="K2759">
        <v>137</v>
      </c>
      <c r="L2759">
        <v>135</v>
      </c>
      <c r="M2759">
        <v>1</v>
      </c>
      <c r="N2759">
        <v>1</v>
      </c>
    </row>
    <row r="2760" spans="1:14" x14ac:dyDescent="0.2">
      <c r="A2760" t="s">
        <v>7638</v>
      </c>
      <c r="B2760" t="s">
        <v>84</v>
      </c>
      <c r="C2760" t="s">
        <v>202</v>
      </c>
      <c r="D2760" t="s">
        <v>4871</v>
      </c>
      <c r="E2760">
        <v>0</v>
      </c>
      <c r="F2760">
        <v>0</v>
      </c>
      <c r="G2760">
        <v>0</v>
      </c>
      <c r="H2760">
        <v>0</v>
      </c>
      <c r="I2760">
        <v>0</v>
      </c>
      <c r="J2760">
        <v>0</v>
      </c>
      <c r="K2760">
        <v>101</v>
      </c>
      <c r="L2760">
        <v>99</v>
      </c>
      <c r="M2760">
        <v>2</v>
      </c>
      <c r="N2760">
        <v>0</v>
      </c>
    </row>
    <row r="2761" spans="1:14" x14ac:dyDescent="0.2">
      <c r="A2761" t="s">
        <v>7639</v>
      </c>
      <c r="B2761" t="s">
        <v>84</v>
      </c>
      <c r="C2761" t="s">
        <v>203</v>
      </c>
      <c r="D2761" t="s">
        <v>4871</v>
      </c>
      <c r="E2761">
        <v>0</v>
      </c>
      <c r="F2761">
        <v>0</v>
      </c>
      <c r="G2761">
        <v>0</v>
      </c>
      <c r="H2761">
        <v>0</v>
      </c>
      <c r="I2761">
        <v>0</v>
      </c>
      <c r="J2761">
        <v>0</v>
      </c>
      <c r="K2761">
        <v>97</v>
      </c>
      <c r="L2761">
        <v>95</v>
      </c>
      <c r="M2761">
        <v>2</v>
      </c>
      <c r="N2761">
        <v>0</v>
      </c>
    </row>
    <row r="2762" spans="1:14" x14ac:dyDescent="0.2">
      <c r="A2762" t="s">
        <v>7640</v>
      </c>
      <c r="B2762" t="s">
        <v>84</v>
      </c>
      <c r="C2762" t="s">
        <v>204</v>
      </c>
      <c r="D2762" t="s">
        <v>4871</v>
      </c>
      <c r="E2762">
        <v>0</v>
      </c>
      <c r="F2762">
        <v>0</v>
      </c>
      <c r="G2762">
        <v>0</v>
      </c>
      <c r="H2762">
        <v>0</v>
      </c>
      <c r="I2762">
        <v>0</v>
      </c>
      <c r="J2762">
        <v>0</v>
      </c>
      <c r="K2762">
        <v>174</v>
      </c>
      <c r="L2762">
        <v>171</v>
      </c>
      <c r="M2762">
        <v>3</v>
      </c>
      <c r="N2762">
        <v>0</v>
      </c>
    </row>
    <row r="2763" spans="1:14" x14ac:dyDescent="0.2">
      <c r="A2763" t="s">
        <v>7641</v>
      </c>
      <c r="B2763" t="s">
        <v>84</v>
      </c>
      <c r="C2763" t="s">
        <v>205</v>
      </c>
      <c r="D2763" t="s">
        <v>4871</v>
      </c>
      <c r="E2763">
        <v>0</v>
      </c>
      <c r="F2763">
        <v>0</v>
      </c>
      <c r="G2763">
        <v>0</v>
      </c>
      <c r="H2763">
        <v>0</v>
      </c>
      <c r="I2763">
        <v>0</v>
      </c>
      <c r="J2763">
        <v>0</v>
      </c>
      <c r="K2763">
        <v>121</v>
      </c>
      <c r="L2763">
        <v>120</v>
      </c>
      <c r="M2763">
        <v>1</v>
      </c>
      <c r="N2763">
        <v>0</v>
      </c>
    </row>
    <row r="2764" spans="1:14" x14ac:dyDescent="0.2">
      <c r="A2764" t="s">
        <v>7642</v>
      </c>
      <c r="B2764" t="s">
        <v>84</v>
      </c>
      <c r="C2764" t="s">
        <v>206</v>
      </c>
      <c r="D2764" t="s">
        <v>4871</v>
      </c>
      <c r="E2764">
        <v>0</v>
      </c>
      <c r="F2764">
        <v>0</v>
      </c>
      <c r="G2764">
        <v>0</v>
      </c>
      <c r="H2764">
        <v>0</v>
      </c>
      <c r="I2764">
        <v>0</v>
      </c>
      <c r="J2764">
        <v>0</v>
      </c>
      <c r="K2764">
        <v>164</v>
      </c>
      <c r="L2764">
        <v>163</v>
      </c>
      <c r="M2764">
        <v>1</v>
      </c>
      <c r="N2764">
        <v>0</v>
      </c>
    </row>
    <row r="2765" spans="1:14" x14ac:dyDescent="0.2">
      <c r="A2765" t="s">
        <v>7643</v>
      </c>
      <c r="B2765" t="s">
        <v>84</v>
      </c>
      <c r="C2765" t="s">
        <v>207</v>
      </c>
      <c r="D2765" t="s">
        <v>4871</v>
      </c>
      <c r="E2765">
        <v>0</v>
      </c>
      <c r="F2765">
        <v>0</v>
      </c>
      <c r="G2765">
        <v>0</v>
      </c>
      <c r="H2765">
        <v>0</v>
      </c>
      <c r="I2765">
        <v>0</v>
      </c>
      <c r="J2765">
        <v>0</v>
      </c>
      <c r="K2765">
        <v>165</v>
      </c>
      <c r="L2765">
        <v>163</v>
      </c>
      <c r="M2765">
        <v>2</v>
      </c>
      <c r="N2765">
        <v>0</v>
      </c>
    </row>
    <row r="2766" spans="1:14" x14ac:dyDescent="0.2">
      <c r="A2766" t="s">
        <v>7644</v>
      </c>
      <c r="B2766" t="s">
        <v>84</v>
      </c>
      <c r="C2766" t="s">
        <v>208</v>
      </c>
      <c r="D2766" t="s">
        <v>4871</v>
      </c>
      <c r="E2766">
        <v>0</v>
      </c>
      <c r="F2766">
        <v>0</v>
      </c>
      <c r="G2766">
        <v>0</v>
      </c>
      <c r="H2766">
        <v>0</v>
      </c>
      <c r="I2766">
        <v>0</v>
      </c>
      <c r="J2766">
        <v>0</v>
      </c>
      <c r="K2766">
        <v>171</v>
      </c>
      <c r="L2766">
        <v>161</v>
      </c>
      <c r="M2766">
        <v>9</v>
      </c>
      <c r="N2766">
        <v>1</v>
      </c>
    </row>
    <row r="2767" spans="1:14" x14ac:dyDescent="0.2">
      <c r="A2767" t="s">
        <v>7645</v>
      </c>
      <c r="B2767" t="s">
        <v>84</v>
      </c>
      <c r="C2767" t="s">
        <v>209</v>
      </c>
      <c r="D2767" t="s">
        <v>4871</v>
      </c>
      <c r="E2767">
        <v>0</v>
      </c>
      <c r="F2767">
        <v>0</v>
      </c>
      <c r="G2767">
        <v>0</v>
      </c>
      <c r="H2767">
        <v>0</v>
      </c>
      <c r="I2767">
        <v>0</v>
      </c>
      <c r="J2767">
        <v>0</v>
      </c>
      <c r="K2767">
        <v>20</v>
      </c>
      <c r="L2767">
        <v>20</v>
      </c>
      <c r="M2767">
        <v>0</v>
      </c>
      <c r="N2767">
        <v>0</v>
      </c>
    </row>
    <row r="2768" spans="1:14" x14ac:dyDescent="0.2">
      <c r="A2768" t="s">
        <v>7646</v>
      </c>
      <c r="B2768" t="s">
        <v>84</v>
      </c>
      <c r="C2768" t="s">
        <v>210</v>
      </c>
      <c r="D2768" t="s">
        <v>4871</v>
      </c>
      <c r="E2768">
        <v>0</v>
      </c>
      <c r="F2768">
        <v>0</v>
      </c>
      <c r="G2768">
        <v>0</v>
      </c>
      <c r="H2768">
        <v>0</v>
      </c>
      <c r="I2768">
        <v>0</v>
      </c>
      <c r="J2768">
        <v>0</v>
      </c>
      <c r="K2768">
        <v>170</v>
      </c>
      <c r="L2768">
        <v>164</v>
      </c>
      <c r="M2768">
        <v>5</v>
      </c>
      <c r="N2768">
        <v>1</v>
      </c>
    </row>
    <row r="2769" spans="1:14" x14ac:dyDescent="0.2">
      <c r="A2769" t="s">
        <v>7647</v>
      </c>
      <c r="B2769" t="s">
        <v>84</v>
      </c>
      <c r="C2769" t="s">
        <v>211</v>
      </c>
      <c r="D2769" t="s">
        <v>4871</v>
      </c>
      <c r="E2769">
        <v>0</v>
      </c>
      <c r="F2769">
        <v>0</v>
      </c>
      <c r="G2769">
        <v>0</v>
      </c>
      <c r="H2769">
        <v>0</v>
      </c>
      <c r="I2769">
        <v>0</v>
      </c>
      <c r="J2769">
        <v>0</v>
      </c>
      <c r="K2769">
        <v>138</v>
      </c>
      <c r="L2769">
        <v>133</v>
      </c>
      <c r="M2769">
        <v>4</v>
      </c>
      <c r="N2769">
        <v>1</v>
      </c>
    </row>
    <row r="2770" spans="1:14" x14ac:dyDescent="0.2">
      <c r="A2770" t="s">
        <v>7648</v>
      </c>
      <c r="B2770" t="s">
        <v>84</v>
      </c>
      <c r="C2770" t="s">
        <v>212</v>
      </c>
      <c r="D2770" t="s">
        <v>4871</v>
      </c>
      <c r="E2770">
        <v>0</v>
      </c>
      <c r="F2770">
        <v>0</v>
      </c>
      <c r="G2770">
        <v>0</v>
      </c>
      <c r="H2770">
        <v>0</v>
      </c>
      <c r="I2770">
        <v>0</v>
      </c>
      <c r="J2770">
        <v>0</v>
      </c>
      <c r="K2770">
        <v>93</v>
      </c>
      <c r="L2770">
        <v>92</v>
      </c>
      <c r="M2770">
        <v>1</v>
      </c>
      <c r="N2770">
        <v>0</v>
      </c>
    </row>
    <row r="2771" spans="1:14" x14ac:dyDescent="0.2">
      <c r="A2771" t="s">
        <v>7649</v>
      </c>
      <c r="B2771" t="s">
        <v>84</v>
      </c>
      <c r="C2771" t="s">
        <v>213</v>
      </c>
      <c r="D2771" t="s">
        <v>4871</v>
      </c>
      <c r="E2771">
        <v>0</v>
      </c>
      <c r="F2771">
        <v>0</v>
      </c>
      <c r="G2771">
        <v>0</v>
      </c>
      <c r="H2771">
        <v>0</v>
      </c>
      <c r="I2771">
        <v>0</v>
      </c>
      <c r="J2771">
        <v>0</v>
      </c>
      <c r="K2771">
        <v>277</v>
      </c>
      <c r="L2771">
        <v>271</v>
      </c>
      <c r="M2771">
        <v>5</v>
      </c>
      <c r="N2771">
        <v>1</v>
      </c>
    </row>
    <row r="2772" spans="1:14" x14ac:dyDescent="0.2">
      <c r="A2772" t="s">
        <v>7650</v>
      </c>
      <c r="B2772" t="s">
        <v>84</v>
      </c>
      <c r="C2772" t="s">
        <v>214</v>
      </c>
      <c r="D2772" t="s">
        <v>4871</v>
      </c>
      <c r="E2772">
        <v>0</v>
      </c>
      <c r="F2772">
        <v>0</v>
      </c>
      <c r="G2772">
        <v>0</v>
      </c>
      <c r="H2772">
        <v>0</v>
      </c>
      <c r="I2772">
        <v>0</v>
      </c>
      <c r="J2772">
        <v>0</v>
      </c>
      <c r="K2772">
        <v>169</v>
      </c>
      <c r="L2772">
        <v>164</v>
      </c>
      <c r="M2772">
        <v>5</v>
      </c>
      <c r="N2772">
        <v>0</v>
      </c>
    </row>
    <row r="2773" spans="1:14" x14ac:dyDescent="0.2">
      <c r="A2773" t="s">
        <v>7651</v>
      </c>
      <c r="B2773" t="s">
        <v>84</v>
      </c>
      <c r="C2773" t="s">
        <v>215</v>
      </c>
      <c r="D2773" t="s">
        <v>4871</v>
      </c>
      <c r="E2773">
        <v>0</v>
      </c>
      <c r="F2773">
        <v>0</v>
      </c>
      <c r="G2773">
        <v>0</v>
      </c>
      <c r="H2773">
        <v>0</v>
      </c>
      <c r="I2773">
        <v>0</v>
      </c>
      <c r="J2773">
        <v>0</v>
      </c>
      <c r="K2773">
        <v>92</v>
      </c>
      <c r="L2773">
        <v>89</v>
      </c>
      <c r="M2773">
        <v>3</v>
      </c>
      <c r="N2773">
        <v>0</v>
      </c>
    </row>
    <row r="2774" spans="1:14" x14ac:dyDescent="0.2">
      <c r="A2774" t="s">
        <v>7652</v>
      </c>
      <c r="B2774" t="s">
        <v>84</v>
      </c>
      <c r="C2774" t="s">
        <v>216</v>
      </c>
      <c r="D2774" t="s">
        <v>4871</v>
      </c>
      <c r="E2774">
        <v>0</v>
      </c>
      <c r="F2774">
        <v>0</v>
      </c>
      <c r="G2774">
        <v>0</v>
      </c>
      <c r="H2774">
        <v>0</v>
      </c>
      <c r="I2774">
        <v>0</v>
      </c>
      <c r="J2774">
        <v>0</v>
      </c>
      <c r="K2774">
        <v>146</v>
      </c>
      <c r="L2774">
        <v>143</v>
      </c>
      <c r="M2774">
        <v>3</v>
      </c>
      <c r="N2774">
        <v>0</v>
      </c>
    </row>
    <row r="2775" spans="1:14" x14ac:dyDescent="0.2">
      <c r="A2775" t="s">
        <v>7653</v>
      </c>
      <c r="B2775" t="s">
        <v>84</v>
      </c>
      <c r="C2775" t="s">
        <v>217</v>
      </c>
      <c r="D2775" t="s">
        <v>4871</v>
      </c>
      <c r="E2775">
        <v>0</v>
      </c>
      <c r="F2775">
        <v>0</v>
      </c>
      <c r="G2775">
        <v>0</v>
      </c>
      <c r="H2775">
        <v>0</v>
      </c>
      <c r="I2775">
        <v>0</v>
      </c>
      <c r="J2775">
        <v>0</v>
      </c>
      <c r="K2775">
        <v>258</v>
      </c>
      <c r="L2775">
        <v>250</v>
      </c>
      <c r="M2775">
        <v>7</v>
      </c>
      <c r="N2775">
        <v>1</v>
      </c>
    </row>
    <row r="2776" spans="1:14" x14ac:dyDescent="0.2">
      <c r="A2776" t="s">
        <v>7654</v>
      </c>
      <c r="B2776" t="s">
        <v>84</v>
      </c>
      <c r="C2776" t="s">
        <v>218</v>
      </c>
      <c r="D2776" t="s">
        <v>4871</v>
      </c>
      <c r="E2776">
        <v>0</v>
      </c>
      <c r="F2776">
        <v>0</v>
      </c>
      <c r="G2776">
        <v>0</v>
      </c>
      <c r="H2776">
        <v>0</v>
      </c>
      <c r="I2776">
        <v>0</v>
      </c>
      <c r="J2776">
        <v>0</v>
      </c>
      <c r="K2776">
        <v>184</v>
      </c>
      <c r="L2776">
        <v>182</v>
      </c>
      <c r="M2776">
        <v>2</v>
      </c>
      <c r="N2776">
        <v>0</v>
      </c>
    </row>
    <row r="2777" spans="1:14" x14ac:dyDescent="0.2">
      <c r="A2777" t="s">
        <v>7655</v>
      </c>
      <c r="B2777" t="s">
        <v>84</v>
      </c>
      <c r="C2777" t="s">
        <v>219</v>
      </c>
      <c r="D2777" t="s">
        <v>4871</v>
      </c>
      <c r="E2777">
        <v>0</v>
      </c>
      <c r="F2777">
        <v>0</v>
      </c>
      <c r="G2777">
        <v>0</v>
      </c>
      <c r="H2777">
        <v>0</v>
      </c>
      <c r="I2777">
        <v>0</v>
      </c>
      <c r="J2777">
        <v>0</v>
      </c>
      <c r="K2777">
        <v>76</v>
      </c>
      <c r="L2777">
        <v>75</v>
      </c>
      <c r="M2777">
        <v>1</v>
      </c>
      <c r="N2777">
        <v>0</v>
      </c>
    </row>
    <row r="2778" spans="1:14" x14ac:dyDescent="0.2">
      <c r="A2778" t="s">
        <v>7656</v>
      </c>
      <c r="B2778" t="s">
        <v>84</v>
      </c>
      <c r="C2778" t="s">
        <v>220</v>
      </c>
      <c r="D2778" t="s">
        <v>4871</v>
      </c>
      <c r="E2778">
        <v>0</v>
      </c>
      <c r="F2778">
        <v>0</v>
      </c>
      <c r="G2778">
        <v>0</v>
      </c>
      <c r="H2778">
        <v>0</v>
      </c>
      <c r="I2778">
        <v>0</v>
      </c>
      <c r="J2778">
        <v>0</v>
      </c>
      <c r="K2778">
        <v>140</v>
      </c>
      <c r="L2778">
        <v>136</v>
      </c>
      <c r="M2778">
        <v>2</v>
      </c>
      <c r="N2778">
        <v>2</v>
      </c>
    </row>
    <row r="2779" spans="1:14" x14ac:dyDescent="0.2">
      <c r="A2779" t="s">
        <v>7657</v>
      </c>
      <c r="B2779" t="s">
        <v>84</v>
      </c>
      <c r="C2779" t="s">
        <v>221</v>
      </c>
      <c r="D2779" t="s">
        <v>4871</v>
      </c>
      <c r="E2779">
        <v>0</v>
      </c>
      <c r="F2779">
        <v>0</v>
      </c>
      <c r="G2779">
        <v>0</v>
      </c>
      <c r="H2779">
        <v>0</v>
      </c>
      <c r="I2779">
        <v>0</v>
      </c>
      <c r="J2779">
        <v>0</v>
      </c>
      <c r="K2779">
        <v>132</v>
      </c>
      <c r="L2779">
        <v>127</v>
      </c>
      <c r="M2779">
        <v>3</v>
      </c>
      <c r="N2779">
        <v>2</v>
      </c>
    </row>
    <row r="2780" spans="1:14" x14ac:dyDescent="0.2">
      <c r="A2780" t="s">
        <v>7658</v>
      </c>
      <c r="B2780" t="s">
        <v>84</v>
      </c>
      <c r="C2780" t="s">
        <v>222</v>
      </c>
      <c r="D2780" t="s">
        <v>4871</v>
      </c>
      <c r="E2780">
        <v>0</v>
      </c>
      <c r="F2780">
        <v>0</v>
      </c>
      <c r="G2780">
        <v>0</v>
      </c>
      <c r="H2780">
        <v>0</v>
      </c>
      <c r="I2780">
        <v>0</v>
      </c>
      <c r="J2780">
        <v>0</v>
      </c>
      <c r="K2780">
        <v>243</v>
      </c>
      <c r="L2780">
        <v>236</v>
      </c>
      <c r="M2780">
        <v>6</v>
      </c>
      <c r="N2780">
        <v>1</v>
      </c>
    </row>
    <row r="2781" spans="1:14" x14ac:dyDescent="0.2">
      <c r="A2781" t="s">
        <v>7659</v>
      </c>
      <c r="B2781" t="s">
        <v>84</v>
      </c>
      <c r="C2781" t="s">
        <v>223</v>
      </c>
      <c r="D2781" t="s">
        <v>4871</v>
      </c>
      <c r="E2781">
        <v>0</v>
      </c>
      <c r="F2781">
        <v>0</v>
      </c>
      <c r="G2781">
        <v>0</v>
      </c>
      <c r="H2781">
        <v>0</v>
      </c>
      <c r="I2781">
        <v>0</v>
      </c>
      <c r="J2781">
        <v>0</v>
      </c>
      <c r="K2781">
        <v>78</v>
      </c>
      <c r="L2781">
        <v>77</v>
      </c>
      <c r="M2781">
        <v>1</v>
      </c>
      <c r="N2781">
        <v>0</v>
      </c>
    </row>
    <row r="2782" spans="1:14" x14ac:dyDescent="0.2">
      <c r="A2782" t="s">
        <v>7660</v>
      </c>
      <c r="B2782" t="s">
        <v>84</v>
      </c>
      <c r="C2782" t="s">
        <v>224</v>
      </c>
      <c r="D2782" t="s">
        <v>4871</v>
      </c>
      <c r="E2782">
        <v>0</v>
      </c>
      <c r="F2782">
        <v>0</v>
      </c>
      <c r="G2782">
        <v>0</v>
      </c>
      <c r="H2782">
        <v>0</v>
      </c>
      <c r="I2782">
        <v>0</v>
      </c>
      <c r="J2782">
        <v>0</v>
      </c>
      <c r="K2782">
        <v>473</v>
      </c>
      <c r="L2782">
        <v>466</v>
      </c>
      <c r="M2782">
        <v>6</v>
      </c>
      <c r="N2782">
        <v>1</v>
      </c>
    </row>
    <row r="2783" spans="1:14" x14ac:dyDescent="0.2">
      <c r="A2783" t="s">
        <v>7661</v>
      </c>
      <c r="B2783" t="s">
        <v>84</v>
      </c>
      <c r="C2783" t="s">
        <v>225</v>
      </c>
      <c r="D2783" t="s">
        <v>4871</v>
      </c>
      <c r="E2783">
        <v>0</v>
      </c>
      <c r="F2783">
        <v>0</v>
      </c>
      <c r="G2783">
        <v>0</v>
      </c>
      <c r="H2783">
        <v>0</v>
      </c>
      <c r="I2783">
        <v>0</v>
      </c>
      <c r="J2783">
        <v>0</v>
      </c>
      <c r="K2783">
        <v>240</v>
      </c>
      <c r="L2783">
        <v>237</v>
      </c>
      <c r="M2783">
        <v>3</v>
      </c>
      <c r="N2783">
        <v>0</v>
      </c>
    </row>
    <row r="2784" spans="1:14" x14ac:dyDescent="0.2">
      <c r="A2784" t="s">
        <v>7662</v>
      </c>
      <c r="B2784" t="s">
        <v>84</v>
      </c>
      <c r="C2784" t="s">
        <v>226</v>
      </c>
      <c r="D2784" t="s">
        <v>4871</v>
      </c>
      <c r="E2784">
        <v>0</v>
      </c>
      <c r="F2784">
        <v>0</v>
      </c>
      <c r="G2784">
        <v>0</v>
      </c>
      <c r="H2784">
        <v>0</v>
      </c>
      <c r="I2784">
        <v>0</v>
      </c>
      <c r="J2784">
        <v>0</v>
      </c>
      <c r="K2784">
        <v>137</v>
      </c>
      <c r="L2784">
        <v>135</v>
      </c>
      <c r="M2784">
        <v>2</v>
      </c>
      <c r="N2784">
        <v>0</v>
      </c>
    </row>
    <row r="2785" spans="1:14" x14ac:dyDescent="0.2">
      <c r="A2785" t="s">
        <v>7663</v>
      </c>
      <c r="B2785" t="s">
        <v>84</v>
      </c>
      <c r="C2785" t="s">
        <v>227</v>
      </c>
      <c r="D2785" t="s">
        <v>4871</v>
      </c>
      <c r="E2785">
        <v>0</v>
      </c>
      <c r="F2785">
        <v>0</v>
      </c>
      <c r="G2785">
        <v>0</v>
      </c>
      <c r="H2785">
        <v>0</v>
      </c>
      <c r="I2785">
        <v>0</v>
      </c>
      <c r="J2785">
        <v>0</v>
      </c>
      <c r="K2785">
        <v>103</v>
      </c>
      <c r="L2785">
        <v>102</v>
      </c>
      <c r="M2785">
        <v>0</v>
      </c>
      <c r="N2785">
        <v>1</v>
      </c>
    </row>
    <row r="2786" spans="1:14" x14ac:dyDescent="0.2">
      <c r="A2786" t="s">
        <v>7664</v>
      </c>
      <c r="B2786" t="s">
        <v>84</v>
      </c>
      <c r="C2786" t="s">
        <v>228</v>
      </c>
      <c r="D2786" t="s">
        <v>4871</v>
      </c>
      <c r="E2786">
        <v>0</v>
      </c>
      <c r="F2786">
        <v>0</v>
      </c>
      <c r="G2786">
        <v>0</v>
      </c>
      <c r="H2786">
        <v>0</v>
      </c>
      <c r="I2786">
        <v>0</v>
      </c>
      <c r="J2786">
        <v>0</v>
      </c>
      <c r="K2786">
        <v>392</v>
      </c>
      <c r="L2786">
        <v>388</v>
      </c>
      <c r="M2786">
        <v>4</v>
      </c>
      <c r="N2786">
        <v>0</v>
      </c>
    </row>
    <row r="2787" spans="1:14" x14ac:dyDescent="0.2">
      <c r="A2787" t="s">
        <v>7665</v>
      </c>
      <c r="B2787" t="s">
        <v>84</v>
      </c>
      <c r="C2787" t="s">
        <v>229</v>
      </c>
      <c r="D2787" t="s">
        <v>4871</v>
      </c>
      <c r="E2787">
        <v>0</v>
      </c>
      <c r="F2787">
        <v>0</v>
      </c>
      <c r="G2787">
        <v>0</v>
      </c>
      <c r="H2787">
        <v>0</v>
      </c>
      <c r="I2787">
        <v>0</v>
      </c>
      <c r="J2787">
        <v>0</v>
      </c>
      <c r="K2787">
        <v>105</v>
      </c>
      <c r="L2787">
        <v>102</v>
      </c>
      <c r="M2787">
        <v>3</v>
      </c>
      <c r="N2787">
        <v>0</v>
      </c>
    </row>
    <row r="2788" spans="1:14" x14ac:dyDescent="0.2">
      <c r="A2788" t="s">
        <v>7666</v>
      </c>
      <c r="B2788" t="s">
        <v>84</v>
      </c>
      <c r="C2788" t="s">
        <v>230</v>
      </c>
      <c r="D2788" t="s">
        <v>4871</v>
      </c>
      <c r="E2788">
        <v>0</v>
      </c>
      <c r="F2788">
        <v>0</v>
      </c>
      <c r="G2788">
        <v>0</v>
      </c>
      <c r="H2788">
        <v>0</v>
      </c>
      <c r="I2788">
        <v>0</v>
      </c>
      <c r="J2788">
        <v>0</v>
      </c>
      <c r="K2788">
        <v>1091</v>
      </c>
      <c r="L2788">
        <v>1083</v>
      </c>
      <c r="M2788">
        <v>8</v>
      </c>
      <c r="N2788">
        <v>0</v>
      </c>
    </row>
    <row r="2789" spans="1:14" x14ac:dyDescent="0.2">
      <c r="A2789" t="s">
        <v>7667</v>
      </c>
      <c r="B2789" t="s">
        <v>84</v>
      </c>
      <c r="C2789" t="s">
        <v>231</v>
      </c>
      <c r="D2789" t="s">
        <v>4871</v>
      </c>
      <c r="E2789">
        <v>0</v>
      </c>
      <c r="F2789">
        <v>0</v>
      </c>
      <c r="G2789">
        <v>0</v>
      </c>
      <c r="H2789">
        <v>0</v>
      </c>
      <c r="I2789">
        <v>0</v>
      </c>
      <c r="J2789">
        <v>0</v>
      </c>
      <c r="K2789">
        <v>190</v>
      </c>
      <c r="L2789">
        <v>187</v>
      </c>
      <c r="M2789">
        <v>2</v>
      </c>
      <c r="N2789">
        <v>1</v>
      </c>
    </row>
    <row r="2790" spans="1:14" x14ac:dyDescent="0.2">
      <c r="A2790" t="s">
        <v>7668</v>
      </c>
      <c r="B2790" t="s">
        <v>84</v>
      </c>
      <c r="C2790" t="s">
        <v>232</v>
      </c>
      <c r="D2790" t="s">
        <v>4871</v>
      </c>
      <c r="E2790">
        <v>0</v>
      </c>
      <c r="F2790">
        <v>0</v>
      </c>
      <c r="G2790">
        <v>0</v>
      </c>
      <c r="H2790">
        <v>0</v>
      </c>
      <c r="I2790">
        <v>0</v>
      </c>
      <c r="J2790">
        <v>0</v>
      </c>
      <c r="K2790">
        <v>175</v>
      </c>
      <c r="L2790">
        <v>174</v>
      </c>
      <c r="M2790">
        <v>1</v>
      </c>
      <c r="N2790">
        <v>0</v>
      </c>
    </row>
    <row r="2791" spans="1:14" x14ac:dyDescent="0.2">
      <c r="A2791" t="s">
        <v>7669</v>
      </c>
      <c r="B2791" t="s">
        <v>84</v>
      </c>
      <c r="C2791" t="s">
        <v>233</v>
      </c>
      <c r="D2791" t="s">
        <v>4871</v>
      </c>
      <c r="E2791">
        <v>0</v>
      </c>
      <c r="F2791">
        <v>0</v>
      </c>
      <c r="G2791">
        <v>0</v>
      </c>
      <c r="H2791">
        <v>0</v>
      </c>
      <c r="I2791">
        <v>0</v>
      </c>
      <c r="J2791">
        <v>0</v>
      </c>
      <c r="K2791">
        <v>202</v>
      </c>
      <c r="L2791">
        <v>196</v>
      </c>
      <c r="M2791">
        <v>6</v>
      </c>
      <c r="N2791">
        <v>0</v>
      </c>
    </row>
    <row r="2792" spans="1:14" x14ac:dyDescent="0.2">
      <c r="A2792" t="s">
        <v>7670</v>
      </c>
      <c r="B2792" t="s">
        <v>84</v>
      </c>
      <c r="C2792" t="s">
        <v>234</v>
      </c>
      <c r="D2792" t="s">
        <v>4871</v>
      </c>
      <c r="E2792">
        <v>0</v>
      </c>
      <c r="F2792">
        <v>0</v>
      </c>
      <c r="G2792">
        <v>0</v>
      </c>
      <c r="H2792">
        <v>0</v>
      </c>
      <c r="I2792">
        <v>0</v>
      </c>
      <c r="J2792">
        <v>0</v>
      </c>
      <c r="K2792">
        <v>99</v>
      </c>
      <c r="L2792">
        <v>98</v>
      </c>
      <c r="M2792">
        <v>1</v>
      </c>
      <c r="N2792">
        <v>0</v>
      </c>
    </row>
    <row r="2793" spans="1:14" x14ac:dyDescent="0.2">
      <c r="A2793" t="s">
        <v>7671</v>
      </c>
      <c r="B2793" t="s">
        <v>84</v>
      </c>
      <c r="C2793" t="s">
        <v>235</v>
      </c>
      <c r="D2793" t="s">
        <v>4871</v>
      </c>
      <c r="E2793">
        <v>0</v>
      </c>
      <c r="F2793">
        <v>0</v>
      </c>
      <c r="G2793">
        <v>0</v>
      </c>
      <c r="H2793">
        <v>0</v>
      </c>
      <c r="I2793">
        <v>0</v>
      </c>
      <c r="J2793">
        <v>0</v>
      </c>
      <c r="K2793">
        <v>117</v>
      </c>
      <c r="L2793">
        <v>115</v>
      </c>
      <c r="M2793">
        <v>2</v>
      </c>
      <c r="N2793">
        <v>0</v>
      </c>
    </row>
    <row r="2794" spans="1:14" x14ac:dyDescent="0.2">
      <c r="A2794" t="s">
        <v>7672</v>
      </c>
      <c r="B2794" t="s">
        <v>84</v>
      </c>
      <c r="C2794" t="s">
        <v>236</v>
      </c>
      <c r="D2794" t="s">
        <v>4871</v>
      </c>
      <c r="E2794">
        <v>0</v>
      </c>
      <c r="F2794">
        <v>0</v>
      </c>
      <c r="G2794">
        <v>0</v>
      </c>
      <c r="H2794">
        <v>0</v>
      </c>
      <c r="I2794">
        <v>0</v>
      </c>
      <c r="J2794">
        <v>0</v>
      </c>
      <c r="K2794">
        <v>73</v>
      </c>
      <c r="L2794">
        <v>73</v>
      </c>
      <c r="M2794">
        <v>0</v>
      </c>
      <c r="N2794">
        <v>0</v>
      </c>
    </row>
    <row r="2795" spans="1:14" x14ac:dyDescent="0.2">
      <c r="A2795" t="s">
        <v>7673</v>
      </c>
      <c r="B2795" t="s">
        <v>84</v>
      </c>
      <c r="C2795" t="s">
        <v>237</v>
      </c>
      <c r="D2795" t="s">
        <v>4871</v>
      </c>
      <c r="E2795">
        <v>0</v>
      </c>
      <c r="F2795">
        <v>0</v>
      </c>
      <c r="G2795">
        <v>0</v>
      </c>
      <c r="H2795">
        <v>0</v>
      </c>
      <c r="I2795">
        <v>0</v>
      </c>
      <c r="J2795">
        <v>0</v>
      </c>
      <c r="K2795">
        <v>123</v>
      </c>
      <c r="L2795">
        <v>120</v>
      </c>
      <c r="M2795">
        <v>3</v>
      </c>
      <c r="N2795">
        <v>0</v>
      </c>
    </row>
    <row r="2796" spans="1:14" x14ac:dyDescent="0.2">
      <c r="A2796" t="s">
        <v>7674</v>
      </c>
      <c r="B2796" t="s">
        <v>84</v>
      </c>
      <c r="C2796" t="s">
        <v>238</v>
      </c>
      <c r="D2796" t="s">
        <v>4871</v>
      </c>
      <c r="E2796">
        <v>0</v>
      </c>
      <c r="F2796">
        <v>0</v>
      </c>
      <c r="G2796">
        <v>0</v>
      </c>
      <c r="H2796">
        <v>0</v>
      </c>
      <c r="I2796">
        <v>0</v>
      </c>
      <c r="J2796">
        <v>0</v>
      </c>
      <c r="K2796">
        <v>196</v>
      </c>
      <c r="L2796">
        <v>194</v>
      </c>
      <c r="M2796">
        <v>2</v>
      </c>
      <c r="N2796">
        <v>0</v>
      </c>
    </row>
    <row r="2797" spans="1:14" x14ac:dyDescent="0.2">
      <c r="A2797" t="s">
        <v>7675</v>
      </c>
      <c r="B2797" t="s">
        <v>84</v>
      </c>
      <c r="C2797" t="s">
        <v>239</v>
      </c>
      <c r="D2797" t="s">
        <v>4871</v>
      </c>
      <c r="E2797">
        <v>0</v>
      </c>
      <c r="F2797">
        <v>0</v>
      </c>
      <c r="G2797">
        <v>0</v>
      </c>
      <c r="H2797">
        <v>0</v>
      </c>
      <c r="I2797">
        <v>0</v>
      </c>
      <c r="J2797">
        <v>0</v>
      </c>
      <c r="K2797">
        <v>230</v>
      </c>
      <c r="L2797">
        <v>228</v>
      </c>
      <c r="M2797">
        <v>1</v>
      </c>
      <c r="N2797">
        <v>1</v>
      </c>
    </row>
    <row r="2798" spans="1:14" x14ac:dyDescent="0.2">
      <c r="A2798" t="s">
        <v>7676</v>
      </c>
      <c r="B2798" t="s">
        <v>84</v>
      </c>
      <c r="C2798" t="s">
        <v>240</v>
      </c>
      <c r="D2798" t="s">
        <v>4871</v>
      </c>
      <c r="E2798">
        <v>0</v>
      </c>
      <c r="F2798">
        <v>0</v>
      </c>
      <c r="G2798">
        <v>0</v>
      </c>
      <c r="H2798">
        <v>0</v>
      </c>
      <c r="I2798">
        <v>0</v>
      </c>
      <c r="J2798">
        <v>0</v>
      </c>
      <c r="K2798">
        <v>100</v>
      </c>
      <c r="L2798">
        <v>97</v>
      </c>
      <c r="M2798">
        <v>3</v>
      </c>
      <c r="N2798">
        <v>0</v>
      </c>
    </row>
    <row r="2799" spans="1:14" x14ac:dyDescent="0.2">
      <c r="A2799" t="s">
        <v>7677</v>
      </c>
      <c r="B2799" t="s">
        <v>84</v>
      </c>
      <c r="C2799" t="s">
        <v>241</v>
      </c>
      <c r="D2799" t="s">
        <v>4871</v>
      </c>
      <c r="E2799">
        <v>0</v>
      </c>
      <c r="F2799">
        <v>0</v>
      </c>
      <c r="G2799">
        <v>0</v>
      </c>
      <c r="H2799">
        <v>0</v>
      </c>
      <c r="I2799">
        <v>0</v>
      </c>
      <c r="J2799">
        <v>0</v>
      </c>
      <c r="K2799">
        <v>179</v>
      </c>
      <c r="L2799">
        <v>175</v>
      </c>
      <c r="M2799">
        <v>4</v>
      </c>
      <c r="N2799">
        <v>0</v>
      </c>
    </row>
    <row r="2800" spans="1:14" x14ac:dyDescent="0.2">
      <c r="A2800" t="s">
        <v>7678</v>
      </c>
      <c r="B2800" t="s">
        <v>84</v>
      </c>
      <c r="C2800" t="s">
        <v>242</v>
      </c>
      <c r="D2800" t="s">
        <v>4871</v>
      </c>
      <c r="E2800">
        <v>0</v>
      </c>
      <c r="F2800">
        <v>0</v>
      </c>
      <c r="G2800">
        <v>0</v>
      </c>
      <c r="H2800">
        <v>0</v>
      </c>
      <c r="I2800">
        <v>0</v>
      </c>
      <c r="J2800">
        <v>0</v>
      </c>
      <c r="K2800">
        <v>191</v>
      </c>
      <c r="L2800">
        <v>186</v>
      </c>
      <c r="M2800">
        <v>4</v>
      </c>
      <c r="N2800">
        <v>1</v>
      </c>
    </row>
    <row r="2801" spans="1:14" x14ac:dyDescent="0.2">
      <c r="A2801" t="s">
        <v>7679</v>
      </c>
      <c r="B2801" t="s">
        <v>84</v>
      </c>
      <c r="C2801" t="s">
        <v>243</v>
      </c>
      <c r="D2801" t="s">
        <v>4871</v>
      </c>
      <c r="E2801">
        <v>0</v>
      </c>
      <c r="F2801">
        <v>0</v>
      </c>
      <c r="G2801">
        <v>0</v>
      </c>
      <c r="H2801">
        <v>0</v>
      </c>
      <c r="I2801">
        <v>0</v>
      </c>
      <c r="J2801">
        <v>0</v>
      </c>
      <c r="K2801">
        <v>155</v>
      </c>
      <c r="L2801">
        <v>153</v>
      </c>
      <c r="M2801">
        <v>1</v>
      </c>
      <c r="N2801">
        <v>1</v>
      </c>
    </row>
    <row r="2802" spans="1:14" x14ac:dyDescent="0.2">
      <c r="A2802" t="s">
        <v>7680</v>
      </c>
      <c r="B2802" t="s">
        <v>84</v>
      </c>
      <c r="C2802" t="s">
        <v>244</v>
      </c>
      <c r="D2802" t="s">
        <v>4871</v>
      </c>
      <c r="E2802">
        <v>0</v>
      </c>
      <c r="F2802">
        <v>0</v>
      </c>
      <c r="G2802">
        <v>0</v>
      </c>
      <c r="H2802">
        <v>0</v>
      </c>
      <c r="I2802">
        <v>0</v>
      </c>
      <c r="J2802">
        <v>0</v>
      </c>
      <c r="K2802">
        <v>347</v>
      </c>
      <c r="L2802">
        <v>340</v>
      </c>
      <c r="M2802">
        <v>7</v>
      </c>
      <c r="N2802">
        <v>0</v>
      </c>
    </row>
    <row r="2803" spans="1:14" x14ac:dyDescent="0.2">
      <c r="A2803" t="s">
        <v>7681</v>
      </c>
      <c r="B2803" t="s">
        <v>84</v>
      </c>
      <c r="C2803" t="s">
        <v>245</v>
      </c>
      <c r="D2803" t="s">
        <v>4871</v>
      </c>
      <c r="E2803">
        <v>0</v>
      </c>
      <c r="F2803">
        <v>0</v>
      </c>
      <c r="G2803">
        <v>0</v>
      </c>
      <c r="H2803">
        <v>0</v>
      </c>
      <c r="I2803">
        <v>0</v>
      </c>
      <c r="J2803">
        <v>0</v>
      </c>
      <c r="K2803">
        <v>137</v>
      </c>
      <c r="L2803">
        <v>136</v>
      </c>
      <c r="M2803">
        <v>1</v>
      </c>
      <c r="N2803">
        <v>0</v>
      </c>
    </row>
    <row r="2804" spans="1:14" x14ac:dyDescent="0.2">
      <c r="A2804" t="s">
        <v>7682</v>
      </c>
      <c r="B2804" t="s">
        <v>84</v>
      </c>
      <c r="C2804" t="s">
        <v>246</v>
      </c>
      <c r="D2804" t="s">
        <v>4871</v>
      </c>
      <c r="E2804">
        <v>0</v>
      </c>
      <c r="F2804">
        <v>0</v>
      </c>
      <c r="G2804">
        <v>0</v>
      </c>
      <c r="H2804">
        <v>0</v>
      </c>
      <c r="I2804">
        <v>0</v>
      </c>
      <c r="J2804">
        <v>0</v>
      </c>
      <c r="K2804">
        <v>300</v>
      </c>
      <c r="L2804">
        <v>296</v>
      </c>
      <c r="M2804">
        <v>4</v>
      </c>
      <c r="N2804">
        <v>0</v>
      </c>
    </row>
    <row r="2805" spans="1:14" x14ac:dyDescent="0.2">
      <c r="A2805" t="s">
        <v>7683</v>
      </c>
      <c r="B2805" t="s">
        <v>84</v>
      </c>
      <c r="C2805" t="s">
        <v>247</v>
      </c>
      <c r="D2805" t="s">
        <v>4871</v>
      </c>
      <c r="E2805">
        <v>0</v>
      </c>
      <c r="F2805">
        <v>0</v>
      </c>
      <c r="G2805">
        <v>0</v>
      </c>
      <c r="H2805">
        <v>0</v>
      </c>
      <c r="I2805">
        <v>0</v>
      </c>
      <c r="J2805">
        <v>0</v>
      </c>
      <c r="K2805">
        <v>566</v>
      </c>
      <c r="L2805">
        <v>552</v>
      </c>
      <c r="M2805">
        <v>10</v>
      </c>
      <c r="N2805">
        <v>4</v>
      </c>
    </row>
    <row r="2806" spans="1:14" x14ac:dyDescent="0.2">
      <c r="A2806" t="s">
        <v>7684</v>
      </c>
      <c r="B2806" t="s">
        <v>84</v>
      </c>
      <c r="C2806" t="s">
        <v>248</v>
      </c>
      <c r="D2806" t="s">
        <v>4871</v>
      </c>
      <c r="E2806">
        <v>0</v>
      </c>
      <c r="F2806">
        <v>0</v>
      </c>
      <c r="G2806">
        <v>0</v>
      </c>
      <c r="H2806">
        <v>0</v>
      </c>
      <c r="I2806">
        <v>0</v>
      </c>
      <c r="J2806">
        <v>0</v>
      </c>
      <c r="K2806">
        <v>70</v>
      </c>
      <c r="L2806">
        <v>69</v>
      </c>
      <c r="M2806">
        <v>1</v>
      </c>
      <c r="N2806">
        <v>0</v>
      </c>
    </row>
    <row r="2807" spans="1:14" x14ac:dyDescent="0.2">
      <c r="A2807" t="s">
        <v>7685</v>
      </c>
      <c r="B2807" t="s">
        <v>84</v>
      </c>
      <c r="C2807" t="s">
        <v>249</v>
      </c>
      <c r="D2807" t="s">
        <v>4871</v>
      </c>
      <c r="E2807">
        <v>0</v>
      </c>
      <c r="F2807">
        <v>0</v>
      </c>
      <c r="G2807">
        <v>0</v>
      </c>
      <c r="H2807">
        <v>0</v>
      </c>
      <c r="I2807">
        <v>0</v>
      </c>
      <c r="J2807">
        <v>0</v>
      </c>
      <c r="K2807">
        <v>176</v>
      </c>
      <c r="L2807">
        <v>170</v>
      </c>
      <c r="M2807">
        <v>6</v>
      </c>
      <c r="N2807">
        <v>0</v>
      </c>
    </row>
    <row r="2808" spans="1:14" x14ac:dyDescent="0.2">
      <c r="A2808" t="s">
        <v>7686</v>
      </c>
      <c r="B2808" t="s">
        <v>84</v>
      </c>
      <c r="C2808" t="s">
        <v>250</v>
      </c>
      <c r="D2808" t="s">
        <v>4871</v>
      </c>
      <c r="E2808">
        <v>0</v>
      </c>
      <c r="F2808">
        <v>0</v>
      </c>
      <c r="G2808">
        <v>0</v>
      </c>
      <c r="H2808">
        <v>0</v>
      </c>
      <c r="I2808">
        <v>0</v>
      </c>
      <c r="J2808">
        <v>0</v>
      </c>
      <c r="K2808">
        <v>406</v>
      </c>
      <c r="L2808">
        <v>401</v>
      </c>
      <c r="M2808">
        <v>3</v>
      </c>
      <c r="N2808">
        <v>2</v>
      </c>
    </row>
    <row r="2809" spans="1:14" x14ac:dyDescent="0.2">
      <c r="A2809" t="s">
        <v>7687</v>
      </c>
      <c r="B2809" t="s">
        <v>84</v>
      </c>
      <c r="C2809" t="s">
        <v>251</v>
      </c>
      <c r="D2809" t="s">
        <v>4871</v>
      </c>
      <c r="E2809">
        <v>0</v>
      </c>
      <c r="F2809">
        <v>0</v>
      </c>
      <c r="G2809">
        <v>0</v>
      </c>
      <c r="H2809">
        <v>0</v>
      </c>
      <c r="I2809">
        <v>0</v>
      </c>
      <c r="J2809">
        <v>0</v>
      </c>
      <c r="K2809">
        <v>136</v>
      </c>
      <c r="L2809">
        <v>132</v>
      </c>
      <c r="M2809">
        <v>2</v>
      </c>
      <c r="N2809">
        <v>2</v>
      </c>
    </row>
    <row r="2810" spans="1:14" x14ac:dyDescent="0.2">
      <c r="A2810" t="s">
        <v>7688</v>
      </c>
      <c r="B2810" t="s">
        <v>84</v>
      </c>
      <c r="C2810" t="s">
        <v>252</v>
      </c>
      <c r="D2810" t="s">
        <v>4871</v>
      </c>
      <c r="E2810">
        <v>0</v>
      </c>
      <c r="F2810">
        <v>0</v>
      </c>
      <c r="G2810">
        <v>0</v>
      </c>
      <c r="H2810">
        <v>0</v>
      </c>
      <c r="I2810">
        <v>0</v>
      </c>
      <c r="J2810">
        <v>0</v>
      </c>
      <c r="K2810">
        <v>159</v>
      </c>
      <c r="L2810">
        <v>156</v>
      </c>
      <c r="M2810">
        <v>3</v>
      </c>
      <c r="N2810">
        <v>0</v>
      </c>
    </row>
    <row r="2811" spans="1:14" x14ac:dyDescent="0.2">
      <c r="A2811" t="s">
        <v>7689</v>
      </c>
      <c r="B2811" t="s">
        <v>84</v>
      </c>
      <c r="C2811" t="s">
        <v>253</v>
      </c>
      <c r="D2811" t="s">
        <v>4871</v>
      </c>
      <c r="E2811">
        <v>0</v>
      </c>
      <c r="F2811">
        <v>0</v>
      </c>
      <c r="G2811">
        <v>0</v>
      </c>
      <c r="H2811">
        <v>0</v>
      </c>
      <c r="I2811">
        <v>0</v>
      </c>
      <c r="J2811">
        <v>0</v>
      </c>
      <c r="K2811">
        <v>174</v>
      </c>
      <c r="L2811">
        <v>173</v>
      </c>
      <c r="M2811">
        <v>1</v>
      </c>
      <c r="N2811">
        <v>0</v>
      </c>
    </row>
    <row r="2812" spans="1:14" x14ac:dyDescent="0.2">
      <c r="A2812" t="s">
        <v>7690</v>
      </c>
      <c r="B2812" t="s">
        <v>84</v>
      </c>
      <c r="C2812" t="s">
        <v>254</v>
      </c>
      <c r="D2812" t="s">
        <v>4871</v>
      </c>
      <c r="E2812">
        <v>0</v>
      </c>
      <c r="F2812">
        <v>0</v>
      </c>
      <c r="G2812">
        <v>0</v>
      </c>
      <c r="H2812">
        <v>0</v>
      </c>
      <c r="I2812">
        <v>0</v>
      </c>
      <c r="J2812">
        <v>0</v>
      </c>
      <c r="K2812">
        <v>84</v>
      </c>
      <c r="L2812">
        <v>82</v>
      </c>
      <c r="M2812">
        <v>2</v>
      </c>
      <c r="N2812">
        <v>0</v>
      </c>
    </row>
    <row r="2813" spans="1:14" x14ac:dyDescent="0.2">
      <c r="A2813" t="s">
        <v>7691</v>
      </c>
      <c r="B2813" t="s">
        <v>84</v>
      </c>
      <c r="C2813" t="s">
        <v>255</v>
      </c>
      <c r="D2813" t="s">
        <v>4871</v>
      </c>
      <c r="E2813">
        <v>0</v>
      </c>
      <c r="F2813">
        <v>0</v>
      </c>
      <c r="G2813">
        <v>0</v>
      </c>
      <c r="H2813">
        <v>0</v>
      </c>
      <c r="I2813">
        <v>0</v>
      </c>
      <c r="J2813">
        <v>0</v>
      </c>
      <c r="K2813">
        <v>323</v>
      </c>
      <c r="L2813">
        <v>316</v>
      </c>
      <c r="M2813">
        <v>7</v>
      </c>
      <c r="N2813">
        <v>0</v>
      </c>
    </row>
    <row r="2814" spans="1:14" x14ac:dyDescent="0.2">
      <c r="A2814" t="s">
        <v>7692</v>
      </c>
      <c r="B2814" t="s">
        <v>84</v>
      </c>
      <c r="C2814" t="s">
        <v>256</v>
      </c>
      <c r="D2814" t="s">
        <v>4871</v>
      </c>
      <c r="E2814">
        <v>0</v>
      </c>
      <c r="F2814">
        <v>0</v>
      </c>
      <c r="G2814">
        <v>0</v>
      </c>
      <c r="H2814">
        <v>0</v>
      </c>
      <c r="I2814">
        <v>0</v>
      </c>
      <c r="J2814">
        <v>0</v>
      </c>
      <c r="K2814">
        <v>136</v>
      </c>
      <c r="L2814">
        <v>136</v>
      </c>
      <c r="M2814">
        <v>0</v>
      </c>
      <c r="N2814">
        <v>0</v>
      </c>
    </row>
    <row r="2815" spans="1:14" x14ac:dyDescent="0.2">
      <c r="A2815" t="s">
        <v>7693</v>
      </c>
      <c r="B2815" t="s">
        <v>84</v>
      </c>
      <c r="C2815" t="s">
        <v>105</v>
      </c>
      <c r="D2815" t="s">
        <v>4873</v>
      </c>
      <c r="E2815">
        <v>0</v>
      </c>
      <c r="F2815">
        <v>0</v>
      </c>
      <c r="G2815">
        <v>0</v>
      </c>
      <c r="H2815">
        <v>0</v>
      </c>
      <c r="I2815">
        <v>0</v>
      </c>
      <c r="J2815">
        <v>0</v>
      </c>
      <c r="K2815">
        <v>88</v>
      </c>
      <c r="L2815">
        <v>87</v>
      </c>
      <c r="M2815">
        <v>1</v>
      </c>
      <c r="N2815">
        <v>0</v>
      </c>
    </row>
    <row r="2816" spans="1:14" x14ac:dyDescent="0.2">
      <c r="A2816" t="s">
        <v>7694</v>
      </c>
      <c r="B2816" t="s">
        <v>84</v>
      </c>
      <c r="C2816" t="s">
        <v>106</v>
      </c>
      <c r="D2816" t="s">
        <v>4873</v>
      </c>
      <c r="E2816">
        <v>0</v>
      </c>
      <c r="F2816">
        <v>0</v>
      </c>
      <c r="G2816">
        <v>0</v>
      </c>
      <c r="H2816">
        <v>0</v>
      </c>
      <c r="I2816">
        <v>0</v>
      </c>
      <c r="J2816">
        <v>0</v>
      </c>
      <c r="K2816">
        <v>200</v>
      </c>
      <c r="L2816">
        <v>197</v>
      </c>
      <c r="M2816">
        <v>2</v>
      </c>
      <c r="N2816">
        <v>1</v>
      </c>
    </row>
    <row r="2817" spans="1:14" x14ac:dyDescent="0.2">
      <c r="A2817" t="s">
        <v>7695</v>
      </c>
      <c r="B2817" t="s">
        <v>84</v>
      </c>
      <c r="C2817" t="s">
        <v>107</v>
      </c>
      <c r="D2817" t="s">
        <v>4873</v>
      </c>
      <c r="E2817">
        <v>0</v>
      </c>
      <c r="F2817">
        <v>0</v>
      </c>
      <c r="G2817">
        <v>0</v>
      </c>
      <c r="H2817">
        <v>0</v>
      </c>
      <c r="I2817">
        <v>0</v>
      </c>
      <c r="J2817">
        <v>0</v>
      </c>
      <c r="K2817">
        <v>133</v>
      </c>
      <c r="L2817">
        <v>133</v>
      </c>
      <c r="M2817">
        <v>0</v>
      </c>
      <c r="N2817">
        <v>0</v>
      </c>
    </row>
    <row r="2818" spans="1:14" x14ac:dyDescent="0.2">
      <c r="A2818" t="s">
        <v>7696</v>
      </c>
      <c r="B2818" t="s">
        <v>84</v>
      </c>
      <c r="C2818" t="s">
        <v>108</v>
      </c>
      <c r="D2818" t="s">
        <v>4873</v>
      </c>
      <c r="E2818">
        <v>0</v>
      </c>
      <c r="F2818">
        <v>0</v>
      </c>
      <c r="G2818">
        <v>0</v>
      </c>
      <c r="H2818">
        <v>0</v>
      </c>
      <c r="I2818">
        <v>0</v>
      </c>
      <c r="J2818">
        <v>0</v>
      </c>
      <c r="K2818">
        <v>92</v>
      </c>
      <c r="L2818">
        <v>89</v>
      </c>
      <c r="M2818">
        <v>3</v>
      </c>
      <c r="N2818">
        <v>0</v>
      </c>
    </row>
    <row r="2819" spans="1:14" x14ac:dyDescent="0.2">
      <c r="A2819" t="s">
        <v>7697</v>
      </c>
      <c r="B2819" t="s">
        <v>84</v>
      </c>
      <c r="C2819" t="s">
        <v>109</v>
      </c>
      <c r="D2819" t="s">
        <v>4873</v>
      </c>
      <c r="E2819">
        <v>0</v>
      </c>
      <c r="F2819">
        <v>0</v>
      </c>
      <c r="G2819">
        <v>0</v>
      </c>
      <c r="H2819">
        <v>0</v>
      </c>
      <c r="I2819">
        <v>0</v>
      </c>
      <c r="J2819">
        <v>0</v>
      </c>
      <c r="K2819">
        <v>95</v>
      </c>
      <c r="L2819">
        <v>91</v>
      </c>
      <c r="M2819">
        <v>4</v>
      </c>
      <c r="N2819">
        <v>0</v>
      </c>
    </row>
    <row r="2820" spans="1:14" x14ac:dyDescent="0.2">
      <c r="A2820" t="s">
        <v>7698</v>
      </c>
      <c r="B2820" t="s">
        <v>84</v>
      </c>
      <c r="C2820" t="s">
        <v>110</v>
      </c>
      <c r="D2820" t="s">
        <v>4873</v>
      </c>
      <c r="E2820">
        <v>0</v>
      </c>
      <c r="F2820">
        <v>0</v>
      </c>
      <c r="G2820">
        <v>0</v>
      </c>
      <c r="H2820">
        <v>0</v>
      </c>
      <c r="I2820">
        <v>0</v>
      </c>
      <c r="J2820">
        <v>0</v>
      </c>
      <c r="K2820">
        <v>245</v>
      </c>
      <c r="L2820">
        <v>237</v>
      </c>
      <c r="M2820">
        <v>6</v>
      </c>
      <c r="N2820">
        <v>2</v>
      </c>
    </row>
    <row r="2821" spans="1:14" x14ac:dyDescent="0.2">
      <c r="A2821" t="s">
        <v>7699</v>
      </c>
      <c r="B2821" t="s">
        <v>84</v>
      </c>
      <c r="C2821" t="s">
        <v>111</v>
      </c>
      <c r="D2821" t="s">
        <v>4873</v>
      </c>
      <c r="E2821">
        <v>0</v>
      </c>
      <c r="F2821">
        <v>0</v>
      </c>
      <c r="G2821">
        <v>0</v>
      </c>
      <c r="H2821">
        <v>0</v>
      </c>
      <c r="I2821">
        <v>0</v>
      </c>
      <c r="J2821">
        <v>0</v>
      </c>
      <c r="K2821">
        <v>431</v>
      </c>
      <c r="L2821">
        <v>410</v>
      </c>
      <c r="M2821">
        <v>18</v>
      </c>
      <c r="N2821">
        <v>3</v>
      </c>
    </row>
    <row r="2822" spans="1:14" x14ac:dyDescent="0.2">
      <c r="A2822" t="s">
        <v>7700</v>
      </c>
      <c r="B2822" t="s">
        <v>84</v>
      </c>
      <c r="C2822" t="s">
        <v>112</v>
      </c>
      <c r="D2822" t="s">
        <v>4873</v>
      </c>
      <c r="E2822">
        <v>0</v>
      </c>
      <c r="F2822">
        <v>0</v>
      </c>
      <c r="G2822">
        <v>0</v>
      </c>
      <c r="H2822">
        <v>0</v>
      </c>
      <c r="I2822">
        <v>0</v>
      </c>
      <c r="J2822">
        <v>0</v>
      </c>
      <c r="K2822">
        <v>75</v>
      </c>
      <c r="L2822">
        <v>74</v>
      </c>
      <c r="M2822">
        <v>0</v>
      </c>
      <c r="N2822">
        <v>1</v>
      </c>
    </row>
    <row r="2823" spans="1:14" x14ac:dyDescent="0.2">
      <c r="A2823" t="s">
        <v>7701</v>
      </c>
      <c r="B2823" t="s">
        <v>84</v>
      </c>
      <c r="C2823" t="s">
        <v>113</v>
      </c>
      <c r="D2823" t="s">
        <v>4873</v>
      </c>
      <c r="E2823">
        <v>0</v>
      </c>
      <c r="F2823">
        <v>0</v>
      </c>
      <c r="G2823">
        <v>0</v>
      </c>
      <c r="H2823">
        <v>0</v>
      </c>
      <c r="I2823">
        <v>0</v>
      </c>
      <c r="J2823">
        <v>0</v>
      </c>
      <c r="K2823">
        <v>51</v>
      </c>
      <c r="L2823">
        <v>50</v>
      </c>
      <c r="M2823">
        <v>1</v>
      </c>
      <c r="N2823">
        <v>0</v>
      </c>
    </row>
    <row r="2824" spans="1:14" x14ac:dyDescent="0.2">
      <c r="A2824" t="s">
        <v>7702</v>
      </c>
      <c r="B2824" t="s">
        <v>84</v>
      </c>
      <c r="C2824" t="s">
        <v>114</v>
      </c>
      <c r="D2824" t="s">
        <v>4873</v>
      </c>
      <c r="E2824">
        <v>0</v>
      </c>
      <c r="F2824">
        <v>0</v>
      </c>
      <c r="G2824">
        <v>0</v>
      </c>
      <c r="H2824">
        <v>0</v>
      </c>
      <c r="I2824">
        <v>0</v>
      </c>
      <c r="J2824">
        <v>0</v>
      </c>
      <c r="K2824">
        <v>130</v>
      </c>
      <c r="L2824">
        <v>129</v>
      </c>
      <c r="M2824">
        <v>1</v>
      </c>
      <c r="N2824">
        <v>0</v>
      </c>
    </row>
    <row r="2825" spans="1:14" x14ac:dyDescent="0.2">
      <c r="A2825" t="s">
        <v>7703</v>
      </c>
      <c r="B2825" t="s">
        <v>84</v>
      </c>
      <c r="C2825" t="s">
        <v>115</v>
      </c>
      <c r="D2825" t="s">
        <v>4873</v>
      </c>
      <c r="E2825">
        <v>0</v>
      </c>
      <c r="F2825">
        <v>0</v>
      </c>
      <c r="G2825">
        <v>0</v>
      </c>
      <c r="H2825">
        <v>0</v>
      </c>
      <c r="I2825">
        <v>0</v>
      </c>
      <c r="J2825">
        <v>0</v>
      </c>
      <c r="K2825">
        <v>192</v>
      </c>
      <c r="L2825">
        <v>191</v>
      </c>
      <c r="M2825">
        <v>1</v>
      </c>
      <c r="N2825">
        <v>0</v>
      </c>
    </row>
    <row r="2826" spans="1:14" x14ac:dyDescent="0.2">
      <c r="A2826" t="s">
        <v>7704</v>
      </c>
      <c r="B2826" t="s">
        <v>84</v>
      </c>
      <c r="C2826" t="s">
        <v>116</v>
      </c>
      <c r="D2826" t="s">
        <v>4873</v>
      </c>
      <c r="E2826">
        <v>0</v>
      </c>
      <c r="F2826">
        <v>0</v>
      </c>
      <c r="G2826">
        <v>0</v>
      </c>
      <c r="H2826">
        <v>0</v>
      </c>
      <c r="I2826">
        <v>0</v>
      </c>
      <c r="J2826">
        <v>0</v>
      </c>
      <c r="K2826">
        <v>140</v>
      </c>
      <c r="L2826">
        <v>138</v>
      </c>
      <c r="M2826">
        <v>2</v>
      </c>
      <c r="N2826">
        <v>0</v>
      </c>
    </row>
    <row r="2827" spans="1:14" x14ac:dyDescent="0.2">
      <c r="A2827" t="s">
        <v>7705</v>
      </c>
      <c r="B2827" t="s">
        <v>84</v>
      </c>
      <c r="C2827" t="s">
        <v>117</v>
      </c>
      <c r="D2827" t="s">
        <v>4873</v>
      </c>
      <c r="E2827">
        <v>0</v>
      </c>
      <c r="F2827">
        <v>0</v>
      </c>
      <c r="G2827">
        <v>0</v>
      </c>
      <c r="H2827">
        <v>0</v>
      </c>
      <c r="I2827">
        <v>0</v>
      </c>
      <c r="J2827">
        <v>0</v>
      </c>
      <c r="K2827">
        <v>317</v>
      </c>
      <c r="L2827">
        <v>313</v>
      </c>
      <c r="M2827">
        <v>3</v>
      </c>
      <c r="N2827">
        <v>1</v>
      </c>
    </row>
    <row r="2828" spans="1:14" x14ac:dyDescent="0.2">
      <c r="A2828" t="s">
        <v>7706</v>
      </c>
      <c r="B2828" t="s">
        <v>84</v>
      </c>
      <c r="C2828" t="s">
        <v>118</v>
      </c>
      <c r="D2828" t="s">
        <v>4873</v>
      </c>
      <c r="E2828">
        <v>0</v>
      </c>
      <c r="F2828">
        <v>0</v>
      </c>
      <c r="G2828">
        <v>0</v>
      </c>
      <c r="H2828">
        <v>0</v>
      </c>
      <c r="I2828">
        <v>0</v>
      </c>
      <c r="J2828">
        <v>0</v>
      </c>
      <c r="K2828">
        <v>120</v>
      </c>
      <c r="L2828">
        <v>119</v>
      </c>
      <c r="M2828">
        <v>1</v>
      </c>
      <c r="N2828">
        <v>0</v>
      </c>
    </row>
    <row r="2829" spans="1:14" x14ac:dyDescent="0.2">
      <c r="A2829" t="s">
        <v>7707</v>
      </c>
      <c r="B2829" t="s">
        <v>84</v>
      </c>
      <c r="C2829" t="s">
        <v>119</v>
      </c>
      <c r="D2829" t="s">
        <v>4873</v>
      </c>
      <c r="E2829">
        <v>0</v>
      </c>
      <c r="F2829">
        <v>0</v>
      </c>
      <c r="G2829">
        <v>0</v>
      </c>
      <c r="H2829">
        <v>0</v>
      </c>
      <c r="I2829">
        <v>0</v>
      </c>
      <c r="J2829">
        <v>0</v>
      </c>
      <c r="K2829">
        <v>95</v>
      </c>
      <c r="L2829">
        <v>94</v>
      </c>
      <c r="M2829">
        <v>1</v>
      </c>
      <c r="N2829">
        <v>0</v>
      </c>
    </row>
    <row r="2830" spans="1:14" x14ac:dyDescent="0.2">
      <c r="A2830" t="s">
        <v>7708</v>
      </c>
      <c r="B2830" t="s">
        <v>84</v>
      </c>
      <c r="C2830" t="s">
        <v>120</v>
      </c>
      <c r="D2830" t="s">
        <v>4873</v>
      </c>
      <c r="E2830">
        <v>0</v>
      </c>
      <c r="F2830">
        <v>0</v>
      </c>
      <c r="G2830">
        <v>0</v>
      </c>
      <c r="H2830">
        <v>0</v>
      </c>
      <c r="I2830">
        <v>0</v>
      </c>
      <c r="J2830">
        <v>0</v>
      </c>
      <c r="K2830">
        <v>253</v>
      </c>
      <c r="L2830">
        <v>243</v>
      </c>
      <c r="M2830">
        <v>8</v>
      </c>
      <c r="N2830">
        <v>2</v>
      </c>
    </row>
    <row r="2831" spans="1:14" x14ac:dyDescent="0.2">
      <c r="A2831" t="s">
        <v>7709</v>
      </c>
      <c r="B2831" t="s">
        <v>84</v>
      </c>
      <c r="C2831" t="s">
        <v>121</v>
      </c>
      <c r="D2831" t="s">
        <v>4873</v>
      </c>
      <c r="E2831">
        <v>0</v>
      </c>
      <c r="F2831">
        <v>0</v>
      </c>
      <c r="G2831">
        <v>0</v>
      </c>
      <c r="H2831">
        <v>0</v>
      </c>
      <c r="I2831">
        <v>0</v>
      </c>
      <c r="J2831">
        <v>0</v>
      </c>
      <c r="K2831">
        <v>348</v>
      </c>
      <c r="L2831">
        <v>342</v>
      </c>
      <c r="M2831">
        <v>5</v>
      </c>
      <c r="N2831">
        <v>1</v>
      </c>
    </row>
    <row r="2832" spans="1:14" x14ac:dyDescent="0.2">
      <c r="A2832" t="s">
        <v>7710</v>
      </c>
      <c r="B2832" t="s">
        <v>84</v>
      </c>
      <c r="C2832" t="s">
        <v>122</v>
      </c>
      <c r="D2832" t="s">
        <v>4873</v>
      </c>
      <c r="E2832">
        <v>0</v>
      </c>
      <c r="F2832">
        <v>0</v>
      </c>
      <c r="G2832">
        <v>0</v>
      </c>
      <c r="H2832">
        <v>0</v>
      </c>
      <c r="I2832">
        <v>0</v>
      </c>
      <c r="J2832">
        <v>0</v>
      </c>
      <c r="K2832">
        <v>388</v>
      </c>
      <c r="L2832">
        <v>383</v>
      </c>
      <c r="M2832">
        <v>5</v>
      </c>
      <c r="N2832">
        <v>0</v>
      </c>
    </row>
    <row r="2833" spans="1:14" x14ac:dyDescent="0.2">
      <c r="A2833" t="s">
        <v>7711</v>
      </c>
      <c r="B2833" t="s">
        <v>84</v>
      </c>
      <c r="C2833" t="s">
        <v>123</v>
      </c>
      <c r="D2833" t="s">
        <v>4873</v>
      </c>
      <c r="E2833">
        <v>0</v>
      </c>
      <c r="F2833">
        <v>0</v>
      </c>
      <c r="G2833">
        <v>0</v>
      </c>
      <c r="H2833">
        <v>0</v>
      </c>
      <c r="I2833">
        <v>0</v>
      </c>
      <c r="J2833">
        <v>0</v>
      </c>
      <c r="K2833">
        <v>102</v>
      </c>
      <c r="L2833">
        <v>101</v>
      </c>
      <c r="M2833">
        <v>1</v>
      </c>
      <c r="N2833">
        <v>0</v>
      </c>
    </row>
    <row r="2834" spans="1:14" x14ac:dyDescent="0.2">
      <c r="A2834" t="s">
        <v>7712</v>
      </c>
      <c r="B2834" t="s">
        <v>84</v>
      </c>
      <c r="C2834" t="s">
        <v>124</v>
      </c>
      <c r="D2834" t="s">
        <v>4873</v>
      </c>
      <c r="E2834">
        <v>0</v>
      </c>
      <c r="F2834">
        <v>0</v>
      </c>
      <c r="G2834">
        <v>0</v>
      </c>
      <c r="H2834">
        <v>0</v>
      </c>
      <c r="I2834">
        <v>0</v>
      </c>
      <c r="J2834">
        <v>0</v>
      </c>
      <c r="K2834">
        <v>120</v>
      </c>
      <c r="L2834">
        <v>119</v>
      </c>
      <c r="M2834">
        <v>1</v>
      </c>
      <c r="N2834">
        <v>0</v>
      </c>
    </row>
    <row r="2835" spans="1:14" x14ac:dyDescent="0.2">
      <c r="A2835" t="s">
        <v>7713</v>
      </c>
      <c r="B2835" t="s">
        <v>84</v>
      </c>
      <c r="C2835" t="s">
        <v>125</v>
      </c>
      <c r="D2835" t="s">
        <v>4873</v>
      </c>
      <c r="E2835">
        <v>0</v>
      </c>
      <c r="F2835">
        <v>0</v>
      </c>
      <c r="G2835">
        <v>0</v>
      </c>
      <c r="H2835">
        <v>0</v>
      </c>
      <c r="I2835">
        <v>0</v>
      </c>
      <c r="J2835">
        <v>0</v>
      </c>
      <c r="K2835">
        <v>440</v>
      </c>
      <c r="L2835">
        <v>434</v>
      </c>
      <c r="M2835">
        <v>5</v>
      </c>
      <c r="N2835">
        <v>1</v>
      </c>
    </row>
    <row r="2836" spans="1:14" x14ac:dyDescent="0.2">
      <c r="A2836" t="s">
        <v>7714</v>
      </c>
      <c r="B2836" t="s">
        <v>84</v>
      </c>
      <c r="C2836" t="s">
        <v>126</v>
      </c>
      <c r="D2836" t="s">
        <v>4873</v>
      </c>
      <c r="E2836">
        <v>0</v>
      </c>
      <c r="F2836">
        <v>0</v>
      </c>
      <c r="G2836">
        <v>0</v>
      </c>
      <c r="H2836">
        <v>0</v>
      </c>
      <c r="I2836">
        <v>0</v>
      </c>
      <c r="J2836">
        <v>0</v>
      </c>
      <c r="K2836">
        <v>111</v>
      </c>
      <c r="L2836">
        <v>109</v>
      </c>
      <c r="M2836">
        <v>2</v>
      </c>
      <c r="N2836">
        <v>0</v>
      </c>
    </row>
    <row r="2837" spans="1:14" x14ac:dyDescent="0.2">
      <c r="A2837" t="s">
        <v>7715</v>
      </c>
      <c r="B2837" t="s">
        <v>84</v>
      </c>
      <c r="C2837" t="s">
        <v>127</v>
      </c>
      <c r="D2837" t="s">
        <v>4873</v>
      </c>
      <c r="E2837">
        <v>0</v>
      </c>
      <c r="F2837">
        <v>0</v>
      </c>
      <c r="G2837">
        <v>0</v>
      </c>
      <c r="H2837">
        <v>0</v>
      </c>
      <c r="I2837">
        <v>0</v>
      </c>
      <c r="J2837">
        <v>0</v>
      </c>
      <c r="K2837">
        <v>253</v>
      </c>
      <c r="L2837">
        <v>250</v>
      </c>
      <c r="M2837">
        <v>3</v>
      </c>
      <c r="N2837">
        <v>0</v>
      </c>
    </row>
    <row r="2838" spans="1:14" x14ac:dyDescent="0.2">
      <c r="A2838" t="s">
        <v>7716</v>
      </c>
      <c r="B2838" t="s">
        <v>84</v>
      </c>
      <c r="C2838" t="s">
        <v>128</v>
      </c>
      <c r="D2838" t="s">
        <v>4873</v>
      </c>
      <c r="E2838">
        <v>0</v>
      </c>
      <c r="F2838">
        <v>0</v>
      </c>
      <c r="G2838">
        <v>0</v>
      </c>
      <c r="H2838">
        <v>0</v>
      </c>
      <c r="I2838">
        <v>0</v>
      </c>
      <c r="J2838">
        <v>0</v>
      </c>
      <c r="K2838">
        <v>163</v>
      </c>
      <c r="L2838">
        <v>161</v>
      </c>
      <c r="M2838">
        <v>1</v>
      </c>
      <c r="N2838">
        <v>1</v>
      </c>
    </row>
    <row r="2839" spans="1:14" x14ac:dyDescent="0.2">
      <c r="A2839" t="s">
        <v>7717</v>
      </c>
      <c r="B2839" t="s">
        <v>84</v>
      </c>
      <c r="C2839" t="s">
        <v>129</v>
      </c>
      <c r="D2839" t="s">
        <v>4873</v>
      </c>
      <c r="E2839">
        <v>0</v>
      </c>
      <c r="F2839">
        <v>0</v>
      </c>
      <c r="G2839">
        <v>0</v>
      </c>
      <c r="H2839">
        <v>0</v>
      </c>
      <c r="I2839">
        <v>0</v>
      </c>
      <c r="J2839">
        <v>0</v>
      </c>
      <c r="K2839">
        <v>187</v>
      </c>
      <c r="L2839">
        <v>184</v>
      </c>
      <c r="M2839">
        <v>3</v>
      </c>
      <c r="N2839">
        <v>0</v>
      </c>
    </row>
    <row r="2840" spans="1:14" x14ac:dyDescent="0.2">
      <c r="A2840" t="s">
        <v>7718</v>
      </c>
      <c r="B2840" t="s">
        <v>84</v>
      </c>
      <c r="C2840" t="s">
        <v>130</v>
      </c>
      <c r="D2840" t="s">
        <v>4873</v>
      </c>
      <c r="E2840">
        <v>0</v>
      </c>
      <c r="F2840">
        <v>0</v>
      </c>
      <c r="G2840">
        <v>0</v>
      </c>
      <c r="H2840">
        <v>0</v>
      </c>
      <c r="I2840">
        <v>0</v>
      </c>
      <c r="J2840">
        <v>0</v>
      </c>
      <c r="K2840">
        <v>5</v>
      </c>
      <c r="L2840">
        <v>5</v>
      </c>
      <c r="M2840">
        <v>0</v>
      </c>
      <c r="N2840">
        <v>0</v>
      </c>
    </row>
    <row r="2841" spans="1:14" x14ac:dyDescent="0.2">
      <c r="A2841" t="s">
        <v>7719</v>
      </c>
      <c r="B2841" t="s">
        <v>84</v>
      </c>
      <c r="C2841" t="s">
        <v>131</v>
      </c>
      <c r="D2841" t="s">
        <v>4873</v>
      </c>
      <c r="E2841">
        <v>0</v>
      </c>
      <c r="F2841">
        <v>0</v>
      </c>
      <c r="G2841">
        <v>0</v>
      </c>
      <c r="H2841">
        <v>0</v>
      </c>
      <c r="I2841">
        <v>0</v>
      </c>
      <c r="J2841">
        <v>0</v>
      </c>
      <c r="K2841">
        <v>259</v>
      </c>
      <c r="L2841">
        <v>256</v>
      </c>
      <c r="M2841">
        <v>3</v>
      </c>
      <c r="N2841">
        <v>0</v>
      </c>
    </row>
    <row r="2842" spans="1:14" x14ac:dyDescent="0.2">
      <c r="A2842" t="s">
        <v>7720</v>
      </c>
      <c r="B2842" t="s">
        <v>84</v>
      </c>
      <c r="C2842" t="s">
        <v>132</v>
      </c>
      <c r="D2842" t="s">
        <v>4873</v>
      </c>
      <c r="E2842">
        <v>0</v>
      </c>
      <c r="F2842">
        <v>0</v>
      </c>
      <c r="G2842">
        <v>0</v>
      </c>
      <c r="H2842">
        <v>0</v>
      </c>
      <c r="I2842">
        <v>0</v>
      </c>
      <c r="J2842">
        <v>0</v>
      </c>
      <c r="K2842">
        <v>180</v>
      </c>
      <c r="L2842">
        <v>174</v>
      </c>
      <c r="M2842">
        <v>5</v>
      </c>
      <c r="N2842">
        <v>1</v>
      </c>
    </row>
    <row r="2843" spans="1:14" x14ac:dyDescent="0.2">
      <c r="A2843" t="s">
        <v>7721</v>
      </c>
      <c r="B2843" t="s">
        <v>84</v>
      </c>
      <c r="C2843" t="s">
        <v>133</v>
      </c>
      <c r="D2843" t="s">
        <v>4873</v>
      </c>
      <c r="E2843">
        <v>0</v>
      </c>
      <c r="F2843">
        <v>0</v>
      </c>
      <c r="G2843">
        <v>0</v>
      </c>
      <c r="H2843">
        <v>0</v>
      </c>
      <c r="I2843">
        <v>0</v>
      </c>
      <c r="J2843">
        <v>0</v>
      </c>
      <c r="K2843">
        <v>256</v>
      </c>
      <c r="L2843">
        <v>251</v>
      </c>
      <c r="M2843">
        <v>5</v>
      </c>
      <c r="N2843">
        <v>0</v>
      </c>
    </row>
    <row r="2844" spans="1:14" x14ac:dyDescent="0.2">
      <c r="A2844" t="s">
        <v>7722</v>
      </c>
      <c r="B2844" t="s">
        <v>84</v>
      </c>
      <c r="C2844" t="s">
        <v>134</v>
      </c>
      <c r="D2844" t="s">
        <v>4873</v>
      </c>
      <c r="E2844">
        <v>0</v>
      </c>
      <c r="F2844">
        <v>0</v>
      </c>
      <c r="G2844">
        <v>0</v>
      </c>
      <c r="H2844">
        <v>0</v>
      </c>
      <c r="I2844">
        <v>0</v>
      </c>
      <c r="J2844">
        <v>0</v>
      </c>
      <c r="K2844">
        <v>167</v>
      </c>
      <c r="L2844">
        <v>166</v>
      </c>
      <c r="M2844">
        <v>1</v>
      </c>
      <c r="N2844">
        <v>0</v>
      </c>
    </row>
    <row r="2845" spans="1:14" x14ac:dyDescent="0.2">
      <c r="A2845" t="s">
        <v>7723</v>
      </c>
      <c r="B2845" t="s">
        <v>84</v>
      </c>
      <c r="C2845" t="s">
        <v>135</v>
      </c>
      <c r="D2845" t="s">
        <v>4873</v>
      </c>
      <c r="E2845">
        <v>0</v>
      </c>
      <c r="F2845">
        <v>0</v>
      </c>
      <c r="G2845">
        <v>0</v>
      </c>
      <c r="H2845">
        <v>0</v>
      </c>
      <c r="I2845">
        <v>0</v>
      </c>
      <c r="J2845">
        <v>0</v>
      </c>
      <c r="K2845">
        <v>63</v>
      </c>
      <c r="L2845">
        <v>63</v>
      </c>
      <c r="M2845">
        <v>0</v>
      </c>
      <c r="N2845">
        <v>0</v>
      </c>
    </row>
    <row r="2846" spans="1:14" x14ac:dyDescent="0.2">
      <c r="A2846" t="s">
        <v>7724</v>
      </c>
      <c r="B2846" t="s">
        <v>84</v>
      </c>
      <c r="C2846" t="s">
        <v>136</v>
      </c>
      <c r="D2846" t="s">
        <v>4873</v>
      </c>
      <c r="E2846">
        <v>0</v>
      </c>
      <c r="F2846">
        <v>0</v>
      </c>
      <c r="G2846">
        <v>0</v>
      </c>
      <c r="H2846">
        <v>0</v>
      </c>
      <c r="I2846">
        <v>0</v>
      </c>
      <c r="J2846">
        <v>0</v>
      </c>
      <c r="K2846">
        <v>131</v>
      </c>
      <c r="L2846">
        <v>129</v>
      </c>
      <c r="M2846">
        <v>2</v>
      </c>
      <c r="N2846">
        <v>0</v>
      </c>
    </row>
    <row r="2847" spans="1:14" x14ac:dyDescent="0.2">
      <c r="A2847" t="s">
        <v>7725</v>
      </c>
      <c r="B2847" t="s">
        <v>84</v>
      </c>
      <c r="C2847" t="s">
        <v>137</v>
      </c>
      <c r="D2847" t="s">
        <v>4873</v>
      </c>
      <c r="E2847">
        <v>0</v>
      </c>
      <c r="F2847">
        <v>0</v>
      </c>
      <c r="G2847">
        <v>0</v>
      </c>
      <c r="H2847">
        <v>0</v>
      </c>
      <c r="I2847">
        <v>0</v>
      </c>
      <c r="J2847">
        <v>0</v>
      </c>
      <c r="K2847">
        <v>402</v>
      </c>
      <c r="L2847">
        <v>399</v>
      </c>
      <c r="M2847">
        <v>1</v>
      </c>
      <c r="N2847">
        <v>2</v>
      </c>
    </row>
    <row r="2848" spans="1:14" x14ac:dyDescent="0.2">
      <c r="A2848" t="s">
        <v>7726</v>
      </c>
      <c r="B2848" t="s">
        <v>84</v>
      </c>
      <c r="C2848" t="s">
        <v>138</v>
      </c>
      <c r="D2848" t="s">
        <v>4873</v>
      </c>
      <c r="E2848">
        <v>0</v>
      </c>
      <c r="F2848">
        <v>0</v>
      </c>
      <c r="G2848">
        <v>0</v>
      </c>
      <c r="H2848">
        <v>0</v>
      </c>
      <c r="I2848">
        <v>0</v>
      </c>
      <c r="J2848">
        <v>0</v>
      </c>
      <c r="K2848">
        <v>392</v>
      </c>
      <c r="L2848">
        <v>386</v>
      </c>
      <c r="M2848">
        <v>4</v>
      </c>
      <c r="N2848">
        <v>2</v>
      </c>
    </row>
    <row r="2849" spans="1:14" x14ac:dyDescent="0.2">
      <c r="A2849" t="s">
        <v>7727</v>
      </c>
      <c r="B2849" t="s">
        <v>84</v>
      </c>
      <c r="C2849" t="s">
        <v>139</v>
      </c>
      <c r="D2849" t="s">
        <v>4873</v>
      </c>
      <c r="E2849">
        <v>0</v>
      </c>
      <c r="F2849">
        <v>0</v>
      </c>
      <c r="G2849">
        <v>0</v>
      </c>
      <c r="H2849">
        <v>0</v>
      </c>
      <c r="I2849">
        <v>0</v>
      </c>
      <c r="J2849">
        <v>0</v>
      </c>
      <c r="K2849">
        <v>209</v>
      </c>
      <c r="L2849">
        <v>208</v>
      </c>
      <c r="M2849">
        <v>1</v>
      </c>
      <c r="N2849">
        <v>0</v>
      </c>
    </row>
    <row r="2850" spans="1:14" x14ac:dyDescent="0.2">
      <c r="A2850" t="s">
        <v>7728</v>
      </c>
      <c r="B2850" t="s">
        <v>84</v>
      </c>
      <c r="C2850" t="s">
        <v>140</v>
      </c>
      <c r="D2850" t="s">
        <v>4873</v>
      </c>
      <c r="E2850">
        <v>0</v>
      </c>
      <c r="F2850">
        <v>0</v>
      </c>
      <c r="G2850">
        <v>0</v>
      </c>
      <c r="H2850">
        <v>0</v>
      </c>
      <c r="I2850">
        <v>0</v>
      </c>
      <c r="J2850">
        <v>0</v>
      </c>
      <c r="K2850">
        <v>172</v>
      </c>
      <c r="L2850">
        <v>172</v>
      </c>
      <c r="M2850">
        <v>0</v>
      </c>
      <c r="N2850">
        <v>0</v>
      </c>
    </row>
    <row r="2851" spans="1:14" x14ac:dyDescent="0.2">
      <c r="A2851" t="s">
        <v>7729</v>
      </c>
      <c r="B2851" t="s">
        <v>84</v>
      </c>
      <c r="C2851" t="s">
        <v>141</v>
      </c>
      <c r="D2851" t="s">
        <v>4873</v>
      </c>
      <c r="E2851">
        <v>0</v>
      </c>
      <c r="F2851">
        <v>0</v>
      </c>
      <c r="G2851">
        <v>0</v>
      </c>
      <c r="H2851">
        <v>0</v>
      </c>
      <c r="I2851">
        <v>0</v>
      </c>
      <c r="J2851">
        <v>0</v>
      </c>
      <c r="K2851">
        <v>104</v>
      </c>
      <c r="L2851">
        <v>101</v>
      </c>
      <c r="M2851">
        <v>2</v>
      </c>
      <c r="N2851">
        <v>1</v>
      </c>
    </row>
    <row r="2852" spans="1:14" x14ac:dyDescent="0.2">
      <c r="A2852" t="s">
        <v>7730</v>
      </c>
      <c r="B2852" t="s">
        <v>84</v>
      </c>
      <c r="C2852" t="s">
        <v>142</v>
      </c>
      <c r="D2852" t="s">
        <v>4873</v>
      </c>
      <c r="E2852">
        <v>0</v>
      </c>
      <c r="F2852">
        <v>0</v>
      </c>
      <c r="G2852">
        <v>0</v>
      </c>
      <c r="H2852">
        <v>0</v>
      </c>
      <c r="I2852">
        <v>0</v>
      </c>
      <c r="J2852">
        <v>0</v>
      </c>
      <c r="K2852">
        <v>244</v>
      </c>
      <c r="L2852">
        <v>242</v>
      </c>
      <c r="M2852">
        <v>2</v>
      </c>
      <c r="N2852">
        <v>0</v>
      </c>
    </row>
    <row r="2853" spans="1:14" x14ac:dyDescent="0.2">
      <c r="A2853" t="s">
        <v>7731</v>
      </c>
      <c r="B2853" t="s">
        <v>84</v>
      </c>
      <c r="C2853" t="s">
        <v>143</v>
      </c>
      <c r="D2853" t="s">
        <v>4873</v>
      </c>
      <c r="E2853">
        <v>0</v>
      </c>
      <c r="F2853">
        <v>0</v>
      </c>
      <c r="G2853">
        <v>0</v>
      </c>
      <c r="H2853">
        <v>0</v>
      </c>
      <c r="I2853">
        <v>0</v>
      </c>
      <c r="J2853">
        <v>0</v>
      </c>
      <c r="K2853">
        <v>166</v>
      </c>
      <c r="L2853">
        <v>159</v>
      </c>
      <c r="M2853">
        <v>7</v>
      </c>
      <c r="N2853">
        <v>0</v>
      </c>
    </row>
    <row r="2854" spans="1:14" x14ac:dyDescent="0.2">
      <c r="A2854" t="s">
        <v>7732</v>
      </c>
      <c r="B2854" t="s">
        <v>84</v>
      </c>
      <c r="C2854" t="s">
        <v>144</v>
      </c>
      <c r="D2854" t="s">
        <v>4873</v>
      </c>
      <c r="E2854">
        <v>0</v>
      </c>
      <c r="F2854">
        <v>0</v>
      </c>
      <c r="G2854">
        <v>0</v>
      </c>
      <c r="H2854">
        <v>0</v>
      </c>
      <c r="I2854">
        <v>0</v>
      </c>
      <c r="J2854">
        <v>0</v>
      </c>
      <c r="K2854">
        <v>162</v>
      </c>
      <c r="L2854">
        <v>161</v>
      </c>
      <c r="M2854">
        <v>1</v>
      </c>
      <c r="N2854">
        <v>0</v>
      </c>
    </row>
    <row r="2855" spans="1:14" x14ac:dyDescent="0.2">
      <c r="A2855" t="s">
        <v>7733</v>
      </c>
      <c r="B2855" t="s">
        <v>84</v>
      </c>
      <c r="C2855" t="s">
        <v>145</v>
      </c>
      <c r="D2855" t="s">
        <v>4873</v>
      </c>
      <c r="E2855">
        <v>0</v>
      </c>
      <c r="F2855">
        <v>0</v>
      </c>
      <c r="G2855">
        <v>0</v>
      </c>
      <c r="H2855">
        <v>0</v>
      </c>
      <c r="I2855">
        <v>0</v>
      </c>
      <c r="J2855">
        <v>0</v>
      </c>
      <c r="K2855">
        <v>218</v>
      </c>
      <c r="L2855">
        <v>215</v>
      </c>
      <c r="M2855">
        <v>2</v>
      </c>
      <c r="N2855">
        <v>1</v>
      </c>
    </row>
    <row r="2856" spans="1:14" x14ac:dyDescent="0.2">
      <c r="A2856" t="s">
        <v>7734</v>
      </c>
      <c r="B2856" t="s">
        <v>84</v>
      </c>
      <c r="C2856" t="s">
        <v>146</v>
      </c>
      <c r="D2856" t="s">
        <v>4873</v>
      </c>
      <c r="E2856">
        <v>0</v>
      </c>
      <c r="F2856">
        <v>0</v>
      </c>
      <c r="G2856">
        <v>0</v>
      </c>
      <c r="H2856">
        <v>0</v>
      </c>
      <c r="I2856">
        <v>0</v>
      </c>
      <c r="J2856">
        <v>0</v>
      </c>
      <c r="K2856">
        <v>171</v>
      </c>
      <c r="L2856">
        <v>166</v>
      </c>
      <c r="M2856">
        <v>4</v>
      </c>
      <c r="N2856">
        <v>1</v>
      </c>
    </row>
    <row r="2857" spans="1:14" x14ac:dyDescent="0.2">
      <c r="A2857" t="s">
        <v>7735</v>
      </c>
      <c r="B2857" t="s">
        <v>84</v>
      </c>
      <c r="C2857" t="s">
        <v>147</v>
      </c>
      <c r="D2857" t="s">
        <v>4873</v>
      </c>
      <c r="E2857">
        <v>0</v>
      </c>
      <c r="F2857">
        <v>0</v>
      </c>
      <c r="G2857">
        <v>0</v>
      </c>
      <c r="H2857">
        <v>0</v>
      </c>
      <c r="I2857">
        <v>0</v>
      </c>
      <c r="J2857">
        <v>0</v>
      </c>
      <c r="K2857">
        <v>788</v>
      </c>
      <c r="L2857">
        <v>769</v>
      </c>
      <c r="M2857">
        <v>17</v>
      </c>
      <c r="N2857">
        <v>2</v>
      </c>
    </row>
    <row r="2858" spans="1:14" x14ac:dyDescent="0.2">
      <c r="A2858" t="s">
        <v>7736</v>
      </c>
      <c r="B2858" t="s">
        <v>84</v>
      </c>
      <c r="C2858" t="s">
        <v>148</v>
      </c>
      <c r="D2858" t="s">
        <v>4873</v>
      </c>
      <c r="E2858">
        <v>0</v>
      </c>
      <c r="F2858">
        <v>0</v>
      </c>
      <c r="G2858">
        <v>0</v>
      </c>
      <c r="H2858">
        <v>0</v>
      </c>
      <c r="I2858">
        <v>0</v>
      </c>
      <c r="J2858">
        <v>0</v>
      </c>
      <c r="K2858">
        <v>80</v>
      </c>
      <c r="L2858">
        <v>80</v>
      </c>
      <c r="M2858">
        <v>0</v>
      </c>
      <c r="N2858">
        <v>0</v>
      </c>
    </row>
    <row r="2859" spans="1:14" x14ac:dyDescent="0.2">
      <c r="A2859" t="s">
        <v>7737</v>
      </c>
      <c r="B2859" t="s">
        <v>84</v>
      </c>
      <c r="C2859" t="s">
        <v>149</v>
      </c>
      <c r="D2859" t="s">
        <v>4873</v>
      </c>
      <c r="E2859">
        <v>0</v>
      </c>
      <c r="F2859">
        <v>0</v>
      </c>
      <c r="G2859">
        <v>0</v>
      </c>
      <c r="H2859">
        <v>0</v>
      </c>
      <c r="I2859">
        <v>0</v>
      </c>
      <c r="J2859">
        <v>0</v>
      </c>
      <c r="K2859">
        <v>329</v>
      </c>
      <c r="L2859">
        <v>323</v>
      </c>
      <c r="M2859">
        <v>4</v>
      </c>
      <c r="N2859">
        <v>2</v>
      </c>
    </row>
    <row r="2860" spans="1:14" x14ac:dyDescent="0.2">
      <c r="A2860" t="s">
        <v>7738</v>
      </c>
      <c r="B2860" t="s">
        <v>84</v>
      </c>
      <c r="C2860" t="s">
        <v>150</v>
      </c>
      <c r="D2860" t="s">
        <v>4873</v>
      </c>
      <c r="E2860">
        <v>0</v>
      </c>
      <c r="F2860">
        <v>0</v>
      </c>
      <c r="G2860">
        <v>0</v>
      </c>
      <c r="H2860">
        <v>0</v>
      </c>
      <c r="I2860">
        <v>0</v>
      </c>
      <c r="J2860">
        <v>0</v>
      </c>
      <c r="K2860">
        <v>217</v>
      </c>
      <c r="L2860">
        <v>213</v>
      </c>
      <c r="M2860">
        <v>4</v>
      </c>
      <c r="N2860">
        <v>0</v>
      </c>
    </row>
    <row r="2861" spans="1:14" x14ac:dyDescent="0.2">
      <c r="A2861" t="s">
        <v>7739</v>
      </c>
      <c r="B2861" t="s">
        <v>84</v>
      </c>
      <c r="C2861" t="s">
        <v>151</v>
      </c>
      <c r="D2861" t="s">
        <v>4873</v>
      </c>
      <c r="E2861">
        <v>0</v>
      </c>
      <c r="F2861">
        <v>0</v>
      </c>
      <c r="G2861">
        <v>0</v>
      </c>
      <c r="H2861">
        <v>0</v>
      </c>
      <c r="I2861">
        <v>0</v>
      </c>
      <c r="J2861">
        <v>0</v>
      </c>
      <c r="K2861">
        <v>118</v>
      </c>
      <c r="L2861">
        <v>118</v>
      </c>
      <c r="M2861">
        <v>0</v>
      </c>
      <c r="N2861">
        <v>0</v>
      </c>
    </row>
    <row r="2862" spans="1:14" x14ac:dyDescent="0.2">
      <c r="A2862" t="s">
        <v>7740</v>
      </c>
      <c r="B2862" t="s">
        <v>84</v>
      </c>
      <c r="C2862" t="s">
        <v>152</v>
      </c>
      <c r="D2862" t="s">
        <v>4873</v>
      </c>
      <c r="E2862">
        <v>0</v>
      </c>
      <c r="F2862">
        <v>0</v>
      </c>
      <c r="G2862">
        <v>0</v>
      </c>
      <c r="H2862">
        <v>0</v>
      </c>
      <c r="I2862">
        <v>0</v>
      </c>
      <c r="J2862">
        <v>0</v>
      </c>
      <c r="K2862">
        <v>87</v>
      </c>
      <c r="L2862">
        <v>85</v>
      </c>
      <c r="M2862">
        <v>2</v>
      </c>
      <c r="N2862">
        <v>0</v>
      </c>
    </row>
    <row r="2863" spans="1:14" x14ac:dyDescent="0.2">
      <c r="A2863" t="s">
        <v>7741</v>
      </c>
      <c r="B2863" t="s">
        <v>84</v>
      </c>
      <c r="C2863" t="s">
        <v>153</v>
      </c>
      <c r="D2863" t="s">
        <v>4873</v>
      </c>
      <c r="E2863">
        <v>0</v>
      </c>
      <c r="F2863">
        <v>0</v>
      </c>
      <c r="G2863">
        <v>0</v>
      </c>
      <c r="H2863">
        <v>0</v>
      </c>
      <c r="I2863">
        <v>0</v>
      </c>
      <c r="J2863">
        <v>0</v>
      </c>
      <c r="K2863">
        <v>76</v>
      </c>
      <c r="L2863">
        <v>74</v>
      </c>
      <c r="M2863">
        <v>2</v>
      </c>
      <c r="N2863">
        <v>0</v>
      </c>
    </row>
    <row r="2864" spans="1:14" x14ac:dyDescent="0.2">
      <c r="A2864" t="s">
        <v>7742</v>
      </c>
      <c r="B2864" t="s">
        <v>84</v>
      </c>
      <c r="C2864" t="s">
        <v>154</v>
      </c>
      <c r="D2864" t="s">
        <v>4873</v>
      </c>
      <c r="E2864">
        <v>0</v>
      </c>
      <c r="F2864">
        <v>0</v>
      </c>
      <c r="G2864">
        <v>0</v>
      </c>
      <c r="H2864">
        <v>0</v>
      </c>
      <c r="I2864">
        <v>0</v>
      </c>
      <c r="J2864">
        <v>0</v>
      </c>
      <c r="K2864">
        <v>912</v>
      </c>
      <c r="L2864">
        <v>898</v>
      </c>
      <c r="M2864">
        <v>13</v>
      </c>
      <c r="N2864">
        <v>1</v>
      </c>
    </row>
    <row r="2865" spans="1:14" x14ac:dyDescent="0.2">
      <c r="A2865" t="s">
        <v>7743</v>
      </c>
      <c r="B2865" t="s">
        <v>84</v>
      </c>
      <c r="C2865" t="s">
        <v>155</v>
      </c>
      <c r="D2865" t="s">
        <v>4873</v>
      </c>
      <c r="E2865">
        <v>0</v>
      </c>
      <c r="F2865">
        <v>0</v>
      </c>
      <c r="G2865">
        <v>0</v>
      </c>
      <c r="H2865">
        <v>0</v>
      </c>
      <c r="I2865">
        <v>0</v>
      </c>
      <c r="J2865">
        <v>0</v>
      </c>
      <c r="K2865">
        <v>113</v>
      </c>
      <c r="L2865">
        <v>111</v>
      </c>
      <c r="M2865">
        <v>2</v>
      </c>
      <c r="N2865">
        <v>0</v>
      </c>
    </row>
    <row r="2866" spans="1:14" x14ac:dyDescent="0.2">
      <c r="A2866" t="s">
        <v>7744</v>
      </c>
      <c r="B2866" t="s">
        <v>84</v>
      </c>
      <c r="C2866" t="s">
        <v>156</v>
      </c>
      <c r="D2866" t="s">
        <v>4873</v>
      </c>
      <c r="E2866">
        <v>0</v>
      </c>
      <c r="F2866">
        <v>0</v>
      </c>
      <c r="G2866">
        <v>0</v>
      </c>
      <c r="H2866">
        <v>0</v>
      </c>
      <c r="I2866">
        <v>0</v>
      </c>
      <c r="J2866">
        <v>0</v>
      </c>
      <c r="K2866">
        <v>108</v>
      </c>
      <c r="L2866">
        <v>106</v>
      </c>
      <c r="M2866">
        <v>2</v>
      </c>
      <c r="N2866">
        <v>0</v>
      </c>
    </row>
    <row r="2867" spans="1:14" x14ac:dyDescent="0.2">
      <c r="A2867" t="s">
        <v>7745</v>
      </c>
      <c r="B2867" t="s">
        <v>84</v>
      </c>
      <c r="C2867" t="s">
        <v>157</v>
      </c>
      <c r="D2867" t="s">
        <v>4873</v>
      </c>
      <c r="E2867">
        <v>0</v>
      </c>
      <c r="F2867">
        <v>0</v>
      </c>
      <c r="G2867">
        <v>0</v>
      </c>
      <c r="H2867">
        <v>0</v>
      </c>
      <c r="I2867">
        <v>0</v>
      </c>
      <c r="J2867">
        <v>0</v>
      </c>
      <c r="K2867">
        <v>46</v>
      </c>
      <c r="L2867">
        <v>46</v>
      </c>
      <c r="M2867">
        <v>0</v>
      </c>
      <c r="N2867">
        <v>0</v>
      </c>
    </row>
    <row r="2868" spans="1:14" x14ac:dyDescent="0.2">
      <c r="A2868" t="s">
        <v>7746</v>
      </c>
      <c r="B2868" t="s">
        <v>84</v>
      </c>
      <c r="C2868" t="s">
        <v>158</v>
      </c>
      <c r="D2868" t="s">
        <v>4873</v>
      </c>
      <c r="E2868">
        <v>0</v>
      </c>
      <c r="F2868">
        <v>0</v>
      </c>
      <c r="G2868">
        <v>0</v>
      </c>
      <c r="H2868">
        <v>0</v>
      </c>
      <c r="I2868">
        <v>0</v>
      </c>
      <c r="J2868">
        <v>0</v>
      </c>
      <c r="K2868">
        <v>162</v>
      </c>
      <c r="L2868">
        <v>157</v>
      </c>
      <c r="M2868">
        <v>5</v>
      </c>
      <c r="N2868">
        <v>0</v>
      </c>
    </row>
    <row r="2869" spans="1:14" x14ac:dyDescent="0.2">
      <c r="A2869" t="s">
        <v>7747</v>
      </c>
      <c r="B2869" t="s">
        <v>84</v>
      </c>
      <c r="C2869" t="s">
        <v>159</v>
      </c>
      <c r="D2869" t="s">
        <v>4873</v>
      </c>
      <c r="E2869">
        <v>0</v>
      </c>
      <c r="F2869">
        <v>0</v>
      </c>
      <c r="G2869">
        <v>0</v>
      </c>
      <c r="H2869">
        <v>0</v>
      </c>
      <c r="I2869">
        <v>0</v>
      </c>
      <c r="J2869">
        <v>0</v>
      </c>
      <c r="K2869">
        <v>67</v>
      </c>
      <c r="L2869">
        <v>66</v>
      </c>
      <c r="M2869">
        <v>1</v>
      </c>
      <c r="N2869">
        <v>0</v>
      </c>
    </row>
    <row r="2870" spans="1:14" x14ac:dyDescent="0.2">
      <c r="A2870" t="s">
        <v>7748</v>
      </c>
      <c r="B2870" t="s">
        <v>84</v>
      </c>
      <c r="C2870" t="s">
        <v>160</v>
      </c>
      <c r="D2870" t="s">
        <v>4873</v>
      </c>
      <c r="E2870">
        <v>0</v>
      </c>
      <c r="F2870">
        <v>0</v>
      </c>
      <c r="G2870">
        <v>0</v>
      </c>
      <c r="H2870">
        <v>0</v>
      </c>
      <c r="I2870">
        <v>0</v>
      </c>
      <c r="J2870">
        <v>0</v>
      </c>
      <c r="K2870">
        <v>935</v>
      </c>
      <c r="L2870">
        <v>921</v>
      </c>
      <c r="M2870">
        <v>13</v>
      </c>
      <c r="N2870">
        <v>1</v>
      </c>
    </row>
    <row r="2871" spans="1:14" x14ac:dyDescent="0.2">
      <c r="A2871" t="s">
        <v>7749</v>
      </c>
      <c r="B2871" t="s">
        <v>84</v>
      </c>
      <c r="C2871" t="s">
        <v>161</v>
      </c>
      <c r="D2871" t="s">
        <v>4873</v>
      </c>
      <c r="E2871">
        <v>0</v>
      </c>
      <c r="F2871">
        <v>0</v>
      </c>
      <c r="G2871">
        <v>0</v>
      </c>
      <c r="H2871">
        <v>0</v>
      </c>
      <c r="I2871">
        <v>0</v>
      </c>
      <c r="J2871">
        <v>0</v>
      </c>
      <c r="K2871">
        <v>197</v>
      </c>
      <c r="L2871">
        <v>194</v>
      </c>
      <c r="M2871">
        <v>2</v>
      </c>
      <c r="N2871">
        <v>1</v>
      </c>
    </row>
    <row r="2872" spans="1:14" x14ac:dyDescent="0.2">
      <c r="A2872" t="s">
        <v>7750</v>
      </c>
      <c r="B2872" t="s">
        <v>84</v>
      </c>
      <c r="C2872" t="s">
        <v>162</v>
      </c>
      <c r="D2872" t="s">
        <v>4873</v>
      </c>
      <c r="E2872">
        <v>0</v>
      </c>
      <c r="F2872">
        <v>0</v>
      </c>
      <c r="G2872">
        <v>0</v>
      </c>
      <c r="H2872">
        <v>0</v>
      </c>
      <c r="I2872">
        <v>0</v>
      </c>
      <c r="J2872">
        <v>0</v>
      </c>
      <c r="K2872">
        <v>137</v>
      </c>
      <c r="L2872">
        <v>134</v>
      </c>
      <c r="M2872">
        <v>3</v>
      </c>
      <c r="N2872">
        <v>0</v>
      </c>
    </row>
    <row r="2873" spans="1:14" x14ac:dyDescent="0.2">
      <c r="A2873" t="s">
        <v>7751</v>
      </c>
      <c r="B2873" t="s">
        <v>84</v>
      </c>
      <c r="C2873" t="s">
        <v>163</v>
      </c>
      <c r="D2873" t="s">
        <v>4873</v>
      </c>
      <c r="E2873">
        <v>0</v>
      </c>
      <c r="F2873">
        <v>0</v>
      </c>
      <c r="G2873">
        <v>0</v>
      </c>
      <c r="H2873">
        <v>0</v>
      </c>
      <c r="I2873">
        <v>0</v>
      </c>
      <c r="J2873">
        <v>0</v>
      </c>
      <c r="K2873">
        <v>47</v>
      </c>
      <c r="L2873">
        <v>46</v>
      </c>
      <c r="M2873">
        <v>1</v>
      </c>
      <c r="N2873">
        <v>0</v>
      </c>
    </row>
    <row r="2874" spans="1:14" x14ac:dyDescent="0.2">
      <c r="A2874" t="s">
        <v>7752</v>
      </c>
      <c r="B2874" t="s">
        <v>84</v>
      </c>
      <c r="C2874" t="s">
        <v>164</v>
      </c>
      <c r="D2874" t="s">
        <v>4873</v>
      </c>
      <c r="E2874">
        <v>0</v>
      </c>
      <c r="F2874">
        <v>0</v>
      </c>
      <c r="G2874">
        <v>0</v>
      </c>
      <c r="H2874">
        <v>0</v>
      </c>
      <c r="I2874">
        <v>0</v>
      </c>
      <c r="J2874">
        <v>0</v>
      </c>
      <c r="K2874">
        <v>4</v>
      </c>
      <c r="L2874">
        <v>4</v>
      </c>
      <c r="M2874">
        <v>0</v>
      </c>
      <c r="N2874">
        <v>0</v>
      </c>
    </row>
    <row r="2875" spans="1:14" x14ac:dyDescent="0.2">
      <c r="A2875" t="s">
        <v>7753</v>
      </c>
      <c r="B2875" t="s">
        <v>84</v>
      </c>
      <c r="C2875" t="s">
        <v>165</v>
      </c>
      <c r="D2875" t="s">
        <v>4873</v>
      </c>
      <c r="E2875">
        <v>0</v>
      </c>
      <c r="F2875">
        <v>0</v>
      </c>
      <c r="G2875">
        <v>0</v>
      </c>
      <c r="H2875">
        <v>0</v>
      </c>
      <c r="I2875">
        <v>0</v>
      </c>
      <c r="J2875">
        <v>0</v>
      </c>
      <c r="K2875">
        <v>113</v>
      </c>
      <c r="L2875">
        <v>111</v>
      </c>
      <c r="M2875">
        <v>1</v>
      </c>
      <c r="N2875">
        <v>1</v>
      </c>
    </row>
    <row r="2876" spans="1:14" x14ac:dyDescent="0.2">
      <c r="A2876" t="s">
        <v>7754</v>
      </c>
      <c r="B2876" t="s">
        <v>84</v>
      </c>
      <c r="C2876" t="s">
        <v>166</v>
      </c>
      <c r="D2876" t="s">
        <v>4873</v>
      </c>
      <c r="E2876">
        <v>0</v>
      </c>
      <c r="F2876">
        <v>0</v>
      </c>
      <c r="G2876">
        <v>0</v>
      </c>
      <c r="H2876">
        <v>0</v>
      </c>
      <c r="I2876">
        <v>0</v>
      </c>
      <c r="J2876">
        <v>0</v>
      </c>
      <c r="K2876">
        <v>29</v>
      </c>
      <c r="L2876">
        <v>27</v>
      </c>
      <c r="M2876">
        <v>2</v>
      </c>
      <c r="N2876">
        <v>0</v>
      </c>
    </row>
    <row r="2877" spans="1:14" x14ac:dyDescent="0.2">
      <c r="A2877" t="s">
        <v>7755</v>
      </c>
      <c r="B2877" t="s">
        <v>84</v>
      </c>
      <c r="C2877" t="s">
        <v>167</v>
      </c>
      <c r="D2877" t="s">
        <v>4873</v>
      </c>
      <c r="E2877">
        <v>0</v>
      </c>
      <c r="F2877">
        <v>0</v>
      </c>
      <c r="G2877">
        <v>0</v>
      </c>
      <c r="H2877">
        <v>0</v>
      </c>
      <c r="I2877">
        <v>0</v>
      </c>
      <c r="J2877">
        <v>0</v>
      </c>
      <c r="K2877">
        <v>879</v>
      </c>
      <c r="L2877">
        <v>866</v>
      </c>
      <c r="M2877">
        <v>10</v>
      </c>
      <c r="N2877">
        <v>3</v>
      </c>
    </row>
    <row r="2878" spans="1:14" x14ac:dyDescent="0.2">
      <c r="A2878" t="s">
        <v>7756</v>
      </c>
      <c r="B2878" t="s">
        <v>84</v>
      </c>
      <c r="C2878" t="s">
        <v>168</v>
      </c>
      <c r="D2878" t="s">
        <v>4873</v>
      </c>
      <c r="E2878">
        <v>0</v>
      </c>
      <c r="F2878">
        <v>0</v>
      </c>
      <c r="G2878">
        <v>0</v>
      </c>
      <c r="H2878">
        <v>0</v>
      </c>
      <c r="I2878">
        <v>0</v>
      </c>
      <c r="J2878">
        <v>0</v>
      </c>
      <c r="K2878">
        <v>84</v>
      </c>
      <c r="L2878">
        <v>82</v>
      </c>
      <c r="M2878">
        <v>2</v>
      </c>
      <c r="N2878">
        <v>0</v>
      </c>
    </row>
    <row r="2879" spans="1:14" x14ac:dyDescent="0.2">
      <c r="A2879" t="s">
        <v>7757</v>
      </c>
      <c r="B2879" t="s">
        <v>84</v>
      </c>
      <c r="C2879" t="s">
        <v>169</v>
      </c>
      <c r="D2879" t="s">
        <v>4873</v>
      </c>
      <c r="E2879">
        <v>0</v>
      </c>
      <c r="F2879">
        <v>0</v>
      </c>
      <c r="G2879">
        <v>0</v>
      </c>
      <c r="H2879">
        <v>0</v>
      </c>
      <c r="I2879">
        <v>0</v>
      </c>
      <c r="J2879">
        <v>0</v>
      </c>
      <c r="K2879">
        <v>124</v>
      </c>
      <c r="L2879">
        <v>120</v>
      </c>
      <c r="M2879">
        <v>3</v>
      </c>
      <c r="N2879">
        <v>1</v>
      </c>
    </row>
    <row r="2880" spans="1:14" x14ac:dyDescent="0.2">
      <c r="A2880" t="s">
        <v>7758</v>
      </c>
      <c r="B2880" t="s">
        <v>84</v>
      </c>
      <c r="C2880" t="s">
        <v>170</v>
      </c>
      <c r="D2880" t="s">
        <v>4873</v>
      </c>
      <c r="E2880">
        <v>0</v>
      </c>
      <c r="F2880">
        <v>0</v>
      </c>
      <c r="G2880">
        <v>0</v>
      </c>
      <c r="H2880">
        <v>0</v>
      </c>
      <c r="I2880">
        <v>0</v>
      </c>
      <c r="J2880">
        <v>0</v>
      </c>
      <c r="K2880">
        <v>259</v>
      </c>
      <c r="L2880">
        <v>254</v>
      </c>
      <c r="M2880">
        <v>2</v>
      </c>
      <c r="N2880">
        <v>3</v>
      </c>
    </row>
    <row r="2881" spans="1:14" x14ac:dyDescent="0.2">
      <c r="A2881" t="s">
        <v>7759</v>
      </c>
      <c r="B2881" t="s">
        <v>84</v>
      </c>
      <c r="C2881" t="s">
        <v>171</v>
      </c>
      <c r="D2881" t="s">
        <v>4873</v>
      </c>
      <c r="E2881">
        <v>0</v>
      </c>
      <c r="F2881">
        <v>0</v>
      </c>
      <c r="G2881">
        <v>0</v>
      </c>
      <c r="H2881">
        <v>0</v>
      </c>
      <c r="I2881">
        <v>0</v>
      </c>
      <c r="J2881">
        <v>0</v>
      </c>
      <c r="K2881">
        <v>72</v>
      </c>
      <c r="L2881">
        <v>71</v>
      </c>
      <c r="M2881">
        <v>1</v>
      </c>
      <c r="N2881">
        <v>0</v>
      </c>
    </row>
    <row r="2882" spans="1:14" x14ac:dyDescent="0.2">
      <c r="A2882" t="s">
        <v>7760</v>
      </c>
      <c r="B2882" t="s">
        <v>84</v>
      </c>
      <c r="C2882" t="s">
        <v>172</v>
      </c>
      <c r="D2882" t="s">
        <v>4873</v>
      </c>
      <c r="E2882">
        <v>0</v>
      </c>
      <c r="F2882">
        <v>0</v>
      </c>
      <c r="G2882">
        <v>0</v>
      </c>
      <c r="H2882">
        <v>0</v>
      </c>
      <c r="I2882">
        <v>0</v>
      </c>
      <c r="J2882">
        <v>0</v>
      </c>
      <c r="K2882">
        <v>169</v>
      </c>
      <c r="L2882">
        <v>163</v>
      </c>
      <c r="M2882">
        <v>6</v>
      </c>
      <c r="N2882">
        <v>0</v>
      </c>
    </row>
    <row r="2883" spans="1:14" x14ac:dyDescent="0.2">
      <c r="A2883" t="s">
        <v>7761</v>
      </c>
      <c r="B2883" t="s">
        <v>84</v>
      </c>
      <c r="C2883" t="s">
        <v>173</v>
      </c>
      <c r="D2883" t="s">
        <v>4873</v>
      </c>
      <c r="E2883">
        <v>0</v>
      </c>
      <c r="F2883">
        <v>0</v>
      </c>
      <c r="G2883">
        <v>0</v>
      </c>
      <c r="H2883">
        <v>0</v>
      </c>
      <c r="I2883">
        <v>0</v>
      </c>
      <c r="J2883">
        <v>0</v>
      </c>
      <c r="K2883">
        <v>658</v>
      </c>
      <c r="L2883">
        <v>651</v>
      </c>
      <c r="M2883">
        <v>5</v>
      </c>
      <c r="N2883">
        <v>2</v>
      </c>
    </row>
    <row r="2884" spans="1:14" x14ac:dyDescent="0.2">
      <c r="A2884" t="s">
        <v>7762</v>
      </c>
      <c r="B2884" t="s">
        <v>84</v>
      </c>
      <c r="C2884" t="s">
        <v>174</v>
      </c>
      <c r="D2884" t="s">
        <v>4873</v>
      </c>
      <c r="E2884">
        <v>0</v>
      </c>
      <c r="F2884">
        <v>0</v>
      </c>
      <c r="G2884">
        <v>0</v>
      </c>
      <c r="H2884">
        <v>0</v>
      </c>
      <c r="I2884">
        <v>0</v>
      </c>
      <c r="J2884">
        <v>0</v>
      </c>
      <c r="K2884">
        <v>625</v>
      </c>
      <c r="L2884">
        <v>610</v>
      </c>
      <c r="M2884">
        <v>12</v>
      </c>
      <c r="N2884">
        <v>3</v>
      </c>
    </row>
    <row r="2885" spans="1:14" x14ac:dyDescent="0.2">
      <c r="A2885" t="s">
        <v>7763</v>
      </c>
      <c r="B2885" t="s">
        <v>84</v>
      </c>
      <c r="C2885" t="s">
        <v>175</v>
      </c>
      <c r="D2885" t="s">
        <v>4873</v>
      </c>
      <c r="E2885">
        <v>0</v>
      </c>
      <c r="F2885">
        <v>0</v>
      </c>
      <c r="G2885">
        <v>0</v>
      </c>
      <c r="H2885">
        <v>0</v>
      </c>
      <c r="I2885">
        <v>0</v>
      </c>
      <c r="J2885">
        <v>0</v>
      </c>
      <c r="K2885">
        <v>118</v>
      </c>
      <c r="L2885">
        <v>112</v>
      </c>
      <c r="M2885">
        <v>6</v>
      </c>
      <c r="N2885">
        <v>0</v>
      </c>
    </row>
    <row r="2886" spans="1:14" x14ac:dyDescent="0.2">
      <c r="A2886" t="s">
        <v>7764</v>
      </c>
      <c r="B2886" t="s">
        <v>84</v>
      </c>
      <c r="C2886" t="s">
        <v>176</v>
      </c>
      <c r="D2886" t="s">
        <v>4873</v>
      </c>
      <c r="E2886">
        <v>0</v>
      </c>
      <c r="F2886">
        <v>0</v>
      </c>
      <c r="G2886">
        <v>0</v>
      </c>
      <c r="H2886">
        <v>0</v>
      </c>
      <c r="I2886">
        <v>0</v>
      </c>
      <c r="J2886">
        <v>0</v>
      </c>
      <c r="K2886">
        <v>452</v>
      </c>
      <c r="L2886">
        <v>443</v>
      </c>
      <c r="M2886">
        <v>8</v>
      </c>
      <c r="N2886">
        <v>1</v>
      </c>
    </row>
    <row r="2887" spans="1:14" x14ac:dyDescent="0.2">
      <c r="A2887" t="s">
        <v>7765</v>
      </c>
      <c r="B2887" t="s">
        <v>84</v>
      </c>
      <c r="C2887" t="s">
        <v>177</v>
      </c>
      <c r="D2887" t="s">
        <v>4873</v>
      </c>
      <c r="E2887">
        <v>0</v>
      </c>
      <c r="F2887">
        <v>0</v>
      </c>
      <c r="G2887">
        <v>0</v>
      </c>
      <c r="H2887">
        <v>0</v>
      </c>
      <c r="I2887">
        <v>0</v>
      </c>
      <c r="J2887">
        <v>0</v>
      </c>
      <c r="K2887">
        <v>243</v>
      </c>
      <c r="L2887">
        <v>233</v>
      </c>
      <c r="M2887">
        <v>7</v>
      </c>
      <c r="N2887">
        <v>3</v>
      </c>
    </row>
    <row r="2888" spans="1:14" x14ac:dyDescent="0.2">
      <c r="A2888" t="s">
        <v>7766</v>
      </c>
      <c r="B2888" t="s">
        <v>84</v>
      </c>
      <c r="C2888" t="s">
        <v>178</v>
      </c>
      <c r="D2888" t="s">
        <v>4873</v>
      </c>
      <c r="E2888">
        <v>0</v>
      </c>
      <c r="F2888">
        <v>0</v>
      </c>
      <c r="G2888">
        <v>0</v>
      </c>
      <c r="H2888">
        <v>0</v>
      </c>
      <c r="I2888">
        <v>0</v>
      </c>
      <c r="J2888">
        <v>0</v>
      </c>
      <c r="K2888">
        <v>422</v>
      </c>
      <c r="L2888">
        <v>419</v>
      </c>
      <c r="M2888">
        <v>2</v>
      </c>
      <c r="N2888">
        <v>1</v>
      </c>
    </row>
    <row r="2889" spans="1:14" x14ac:dyDescent="0.2">
      <c r="A2889" t="s">
        <v>7767</v>
      </c>
      <c r="B2889" t="s">
        <v>84</v>
      </c>
      <c r="C2889" t="s">
        <v>179</v>
      </c>
      <c r="D2889" t="s">
        <v>4873</v>
      </c>
      <c r="E2889">
        <v>0</v>
      </c>
      <c r="F2889">
        <v>0</v>
      </c>
      <c r="G2889">
        <v>0</v>
      </c>
      <c r="H2889">
        <v>0</v>
      </c>
      <c r="I2889">
        <v>0</v>
      </c>
      <c r="J2889">
        <v>0</v>
      </c>
      <c r="K2889">
        <v>194</v>
      </c>
      <c r="L2889">
        <v>187</v>
      </c>
      <c r="M2889">
        <v>7</v>
      </c>
      <c r="N2889">
        <v>0</v>
      </c>
    </row>
    <row r="2890" spans="1:14" x14ac:dyDescent="0.2">
      <c r="A2890" t="s">
        <v>7768</v>
      </c>
      <c r="B2890" t="s">
        <v>84</v>
      </c>
      <c r="C2890" t="s">
        <v>180</v>
      </c>
      <c r="D2890" t="s">
        <v>4873</v>
      </c>
      <c r="E2890">
        <v>0</v>
      </c>
      <c r="F2890">
        <v>0</v>
      </c>
      <c r="G2890">
        <v>0</v>
      </c>
      <c r="H2890">
        <v>0</v>
      </c>
      <c r="I2890">
        <v>0</v>
      </c>
      <c r="J2890">
        <v>0</v>
      </c>
      <c r="K2890">
        <v>102</v>
      </c>
      <c r="L2890">
        <v>101</v>
      </c>
      <c r="M2890">
        <v>0</v>
      </c>
      <c r="N2890">
        <v>1</v>
      </c>
    </row>
    <row r="2891" spans="1:14" x14ac:dyDescent="0.2">
      <c r="A2891" t="s">
        <v>7769</v>
      </c>
      <c r="B2891" t="s">
        <v>84</v>
      </c>
      <c r="C2891" t="s">
        <v>181</v>
      </c>
      <c r="D2891" t="s">
        <v>4873</v>
      </c>
      <c r="E2891">
        <v>0</v>
      </c>
      <c r="F2891">
        <v>0</v>
      </c>
      <c r="G2891">
        <v>0</v>
      </c>
      <c r="H2891">
        <v>0</v>
      </c>
      <c r="I2891">
        <v>0</v>
      </c>
      <c r="J2891">
        <v>0</v>
      </c>
      <c r="K2891">
        <v>308</v>
      </c>
      <c r="L2891">
        <v>300</v>
      </c>
      <c r="M2891">
        <v>6</v>
      </c>
      <c r="N2891">
        <v>2</v>
      </c>
    </row>
    <row r="2892" spans="1:14" x14ac:dyDescent="0.2">
      <c r="A2892" t="s">
        <v>7770</v>
      </c>
      <c r="B2892" t="s">
        <v>84</v>
      </c>
      <c r="C2892" t="s">
        <v>182</v>
      </c>
      <c r="D2892" t="s">
        <v>4873</v>
      </c>
      <c r="E2892">
        <v>0</v>
      </c>
      <c r="F2892">
        <v>0</v>
      </c>
      <c r="G2892">
        <v>0</v>
      </c>
      <c r="H2892">
        <v>0</v>
      </c>
      <c r="I2892">
        <v>0</v>
      </c>
      <c r="J2892">
        <v>0</v>
      </c>
      <c r="K2892">
        <v>159</v>
      </c>
      <c r="L2892">
        <v>157</v>
      </c>
      <c r="M2892">
        <v>1</v>
      </c>
      <c r="N2892">
        <v>1</v>
      </c>
    </row>
    <row r="2893" spans="1:14" x14ac:dyDescent="0.2">
      <c r="A2893" t="s">
        <v>7771</v>
      </c>
      <c r="B2893" t="s">
        <v>84</v>
      </c>
      <c r="C2893" t="s">
        <v>183</v>
      </c>
      <c r="D2893" t="s">
        <v>4873</v>
      </c>
      <c r="E2893">
        <v>0</v>
      </c>
      <c r="F2893">
        <v>0</v>
      </c>
      <c r="G2893">
        <v>0</v>
      </c>
      <c r="H2893">
        <v>0</v>
      </c>
      <c r="I2893">
        <v>0</v>
      </c>
      <c r="J2893">
        <v>0</v>
      </c>
      <c r="K2893">
        <v>181</v>
      </c>
      <c r="L2893">
        <v>176</v>
      </c>
      <c r="M2893">
        <v>5</v>
      </c>
      <c r="N2893">
        <v>0</v>
      </c>
    </row>
    <row r="2894" spans="1:14" x14ac:dyDescent="0.2">
      <c r="A2894" t="s">
        <v>7772</v>
      </c>
      <c r="B2894" t="s">
        <v>84</v>
      </c>
      <c r="C2894" t="s">
        <v>184</v>
      </c>
      <c r="D2894" t="s">
        <v>4873</v>
      </c>
      <c r="E2894">
        <v>0</v>
      </c>
      <c r="F2894">
        <v>0</v>
      </c>
      <c r="G2894">
        <v>0</v>
      </c>
      <c r="H2894">
        <v>0</v>
      </c>
      <c r="I2894">
        <v>0</v>
      </c>
      <c r="J2894">
        <v>0</v>
      </c>
      <c r="K2894">
        <v>65</v>
      </c>
      <c r="L2894">
        <v>64</v>
      </c>
      <c r="M2894">
        <v>1</v>
      </c>
      <c r="N2894">
        <v>0</v>
      </c>
    </row>
    <row r="2895" spans="1:14" x14ac:dyDescent="0.2">
      <c r="A2895" t="s">
        <v>7773</v>
      </c>
      <c r="B2895" t="s">
        <v>84</v>
      </c>
      <c r="C2895" t="s">
        <v>185</v>
      </c>
      <c r="D2895" t="s">
        <v>4873</v>
      </c>
      <c r="E2895">
        <v>0</v>
      </c>
      <c r="F2895">
        <v>0</v>
      </c>
      <c r="G2895">
        <v>0</v>
      </c>
      <c r="H2895">
        <v>0</v>
      </c>
      <c r="I2895">
        <v>0</v>
      </c>
      <c r="J2895">
        <v>0</v>
      </c>
      <c r="K2895">
        <v>185</v>
      </c>
      <c r="L2895">
        <v>173</v>
      </c>
      <c r="M2895">
        <v>10</v>
      </c>
      <c r="N2895">
        <v>2</v>
      </c>
    </row>
    <row r="2896" spans="1:14" x14ac:dyDescent="0.2">
      <c r="A2896" t="s">
        <v>7774</v>
      </c>
      <c r="B2896" t="s">
        <v>84</v>
      </c>
      <c r="C2896" t="s">
        <v>186</v>
      </c>
      <c r="D2896" t="s">
        <v>4873</v>
      </c>
      <c r="E2896">
        <v>0</v>
      </c>
      <c r="F2896">
        <v>0</v>
      </c>
      <c r="G2896">
        <v>0</v>
      </c>
      <c r="H2896">
        <v>0</v>
      </c>
      <c r="I2896">
        <v>0</v>
      </c>
      <c r="J2896">
        <v>0</v>
      </c>
      <c r="K2896">
        <v>124</v>
      </c>
      <c r="L2896">
        <v>121</v>
      </c>
      <c r="M2896">
        <v>2</v>
      </c>
      <c r="N2896">
        <v>1</v>
      </c>
    </row>
    <row r="2897" spans="1:14" x14ac:dyDescent="0.2">
      <c r="A2897" t="s">
        <v>7775</v>
      </c>
      <c r="B2897" t="s">
        <v>84</v>
      </c>
      <c r="C2897" t="s">
        <v>187</v>
      </c>
      <c r="D2897" t="s">
        <v>4873</v>
      </c>
      <c r="E2897">
        <v>0</v>
      </c>
      <c r="F2897">
        <v>0</v>
      </c>
      <c r="G2897">
        <v>0</v>
      </c>
      <c r="H2897">
        <v>0</v>
      </c>
      <c r="I2897">
        <v>0</v>
      </c>
      <c r="J2897">
        <v>0</v>
      </c>
      <c r="K2897">
        <v>96</v>
      </c>
      <c r="L2897">
        <v>93</v>
      </c>
      <c r="M2897">
        <v>3</v>
      </c>
      <c r="N2897">
        <v>0</v>
      </c>
    </row>
    <row r="2898" spans="1:14" x14ac:dyDescent="0.2">
      <c r="A2898" t="s">
        <v>7776</v>
      </c>
      <c r="B2898" t="s">
        <v>84</v>
      </c>
      <c r="C2898" t="s">
        <v>188</v>
      </c>
      <c r="D2898" t="s">
        <v>4873</v>
      </c>
      <c r="E2898">
        <v>0</v>
      </c>
      <c r="F2898">
        <v>0</v>
      </c>
      <c r="G2898">
        <v>0</v>
      </c>
      <c r="H2898">
        <v>0</v>
      </c>
      <c r="I2898">
        <v>0</v>
      </c>
      <c r="J2898">
        <v>0</v>
      </c>
      <c r="K2898">
        <v>357</v>
      </c>
      <c r="L2898">
        <v>352</v>
      </c>
      <c r="M2898">
        <v>5</v>
      </c>
      <c r="N2898">
        <v>0</v>
      </c>
    </row>
    <row r="2899" spans="1:14" x14ac:dyDescent="0.2">
      <c r="A2899" t="s">
        <v>7777</v>
      </c>
      <c r="B2899" t="s">
        <v>84</v>
      </c>
      <c r="C2899" t="s">
        <v>189</v>
      </c>
      <c r="D2899" t="s">
        <v>4873</v>
      </c>
      <c r="E2899">
        <v>0</v>
      </c>
      <c r="F2899">
        <v>0</v>
      </c>
      <c r="G2899">
        <v>0</v>
      </c>
      <c r="H2899">
        <v>0</v>
      </c>
      <c r="I2899">
        <v>0</v>
      </c>
      <c r="J2899">
        <v>0</v>
      </c>
      <c r="K2899">
        <v>63</v>
      </c>
      <c r="L2899">
        <v>60</v>
      </c>
      <c r="M2899">
        <v>3</v>
      </c>
      <c r="N2899">
        <v>0</v>
      </c>
    </row>
    <row r="2900" spans="1:14" x14ac:dyDescent="0.2">
      <c r="A2900" t="s">
        <v>7778</v>
      </c>
      <c r="B2900" t="s">
        <v>84</v>
      </c>
      <c r="C2900" t="s">
        <v>190</v>
      </c>
      <c r="D2900" t="s">
        <v>4873</v>
      </c>
      <c r="E2900">
        <v>0</v>
      </c>
      <c r="F2900">
        <v>0</v>
      </c>
      <c r="G2900">
        <v>0</v>
      </c>
      <c r="H2900">
        <v>0</v>
      </c>
      <c r="I2900">
        <v>0</v>
      </c>
      <c r="J2900">
        <v>0</v>
      </c>
      <c r="K2900">
        <v>85</v>
      </c>
      <c r="L2900">
        <v>81</v>
      </c>
      <c r="M2900">
        <v>3</v>
      </c>
      <c r="N2900">
        <v>1</v>
      </c>
    </row>
    <row r="2901" spans="1:14" x14ac:dyDescent="0.2">
      <c r="A2901" t="s">
        <v>7779</v>
      </c>
      <c r="B2901" t="s">
        <v>84</v>
      </c>
      <c r="C2901" t="s">
        <v>191</v>
      </c>
      <c r="D2901" t="s">
        <v>4873</v>
      </c>
      <c r="E2901">
        <v>0</v>
      </c>
      <c r="F2901">
        <v>0</v>
      </c>
      <c r="G2901">
        <v>0</v>
      </c>
      <c r="H2901">
        <v>0</v>
      </c>
      <c r="I2901">
        <v>0</v>
      </c>
      <c r="J2901">
        <v>0</v>
      </c>
      <c r="K2901">
        <v>227</v>
      </c>
      <c r="L2901">
        <v>224</v>
      </c>
      <c r="M2901">
        <v>3</v>
      </c>
      <c r="N2901">
        <v>0</v>
      </c>
    </row>
    <row r="2902" spans="1:14" x14ac:dyDescent="0.2">
      <c r="A2902" t="s">
        <v>7780</v>
      </c>
      <c r="B2902" t="s">
        <v>84</v>
      </c>
      <c r="C2902" t="s">
        <v>192</v>
      </c>
      <c r="D2902" t="s">
        <v>4873</v>
      </c>
      <c r="E2902">
        <v>0</v>
      </c>
      <c r="F2902">
        <v>0</v>
      </c>
      <c r="G2902">
        <v>0</v>
      </c>
      <c r="H2902">
        <v>0</v>
      </c>
      <c r="I2902">
        <v>0</v>
      </c>
      <c r="J2902">
        <v>0</v>
      </c>
      <c r="K2902">
        <v>120</v>
      </c>
      <c r="L2902">
        <v>118</v>
      </c>
      <c r="M2902">
        <v>1</v>
      </c>
      <c r="N2902">
        <v>1</v>
      </c>
    </row>
    <row r="2903" spans="1:14" x14ac:dyDescent="0.2">
      <c r="A2903" t="s">
        <v>7781</v>
      </c>
      <c r="B2903" t="s">
        <v>84</v>
      </c>
      <c r="C2903" t="s">
        <v>193</v>
      </c>
      <c r="D2903" t="s">
        <v>4873</v>
      </c>
      <c r="E2903">
        <v>0</v>
      </c>
      <c r="F2903">
        <v>0</v>
      </c>
      <c r="G2903">
        <v>0</v>
      </c>
      <c r="H2903">
        <v>0</v>
      </c>
      <c r="I2903">
        <v>0</v>
      </c>
      <c r="J2903">
        <v>0</v>
      </c>
      <c r="K2903">
        <v>126</v>
      </c>
      <c r="L2903">
        <v>126</v>
      </c>
      <c r="M2903">
        <v>0</v>
      </c>
      <c r="N2903">
        <v>0</v>
      </c>
    </row>
    <row r="2904" spans="1:14" x14ac:dyDescent="0.2">
      <c r="A2904" t="s">
        <v>7782</v>
      </c>
      <c r="B2904" t="s">
        <v>84</v>
      </c>
      <c r="C2904" t="s">
        <v>194</v>
      </c>
      <c r="D2904" t="s">
        <v>4873</v>
      </c>
      <c r="E2904">
        <v>0</v>
      </c>
      <c r="F2904">
        <v>0</v>
      </c>
      <c r="G2904">
        <v>0</v>
      </c>
      <c r="H2904">
        <v>0</v>
      </c>
      <c r="I2904">
        <v>0</v>
      </c>
      <c r="J2904">
        <v>0</v>
      </c>
      <c r="K2904">
        <v>321</v>
      </c>
      <c r="L2904">
        <v>313</v>
      </c>
      <c r="M2904">
        <v>5</v>
      </c>
      <c r="N2904">
        <v>3</v>
      </c>
    </row>
    <row r="2905" spans="1:14" x14ac:dyDescent="0.2">
      <c r="A2905" t="s">
        <v>7783</v>
      </c>
      <c r="B2905" t="s">
        <v>84</v>
      </c>
      <c r="C2905" t="s">
        <v>195</v>
      </c>
      <c r="D2905" t="s">
        <v>4873</v>
      </c>
      <c r="E2905">
        <v>0</v>
      </c>
      <c r="F2905">
        <v>0</v>
      </c>
      <c r="G2905">
        <v>0</v>
      </c>
      <c r="H2905">
        <v>0</v>
      </c>
      <c r="I2905">
        <v>0</v>
      </c>
      <c r="J2905">
        <v>0</v>
      </c>
      <c r="K2905">
        <v>150</v>
      </c>
      <c r="L2905">
        <v>148</v>
      </c>
      <c r="M2905">
        <v>2</v>
      </c>
      <c r="N2905">
        <v>0</v>
      </c>
    </row>
    <row r="2906" spans="1:14" x14ac:dyDescent="0.2">
      <c r="A2906" t="s">
        <v>7784</v>
      </c>
      <c r="B2906" t="s">
        <v>84</v>
      </c>
      <c r="C2906" t="s">
        <v>273</v>
      </c>
      <c r="D2906" t="s">
        <v>4873</v>
      </c>
      <c r="E2906">
        <v>0</v>
      </c>
      <c r="F2906">
        <v>0</v>
      </c>
      <c r="G2906">
        <v>0</v>
      </c>
      <c r="H2906">
        <v>0</v>
      </c>
      <c r="I2906">
        <v>0</v>
      </c>
      <c r="J2906">
        <v>0</v>
      </c>
      <c r="K2906">
        <v>3</v>
      </c>
      <c r="L2906">
        <v>3</v>
      </c>
      <c r="M2906">
        <v>0</v>
      </c>
      <c r="N2906">
        <v>0</v>
      </c>
    </row>
    <row r="2907" spans="1:14" x14ac:dyDescent="0.2">
      <c r="A2907" t="s">
        <v>7785</v>
      </c>
      <c r="B2907" t="s">
        <v>84</v>
      </c>
      <c r="C2907" t="s">
        <v>196</v>
      </c>
      <c r="D2907" t="s">
        <v>4873</v>
      </c>
      <c r="E2907">
        <v>0</v>
      </c>
      <c r="F2907">
        <v>0</v>
      </c>
      <c r="G2907">
        <v>0</v>
      </c>
      <c r="H2907">
        <v>0</v>
      </c>
      <c r="I2907">
        <v>0</v>
      </c>
      <c r="J2907">
        <v>0</v>
      </c>
      <c r="K2907">
        <v>137</v>
      </c>
      <c r="L2907">
        <v>131</v>
      </c>
      <c r="M2907">
        <v>6</v>
      </c>
      <c r="N2907">
        <v>0</v>
      </c>
    </row>
    <row r="2908" spans="1:14" x14ac:dyDescent="0.2">
      <c r="A2908" t="s">
        <v>7786</v>
      </c>
      <c r="B2908" t="s">
        <v>84</v>
      </c>
      <c r="C2908" t="s">
        <v>197</v>
      </c>
      <c r="D2908" t="s">
        <v>4873</v>
      </c>
      <c r="E2908">
        <v>0</v>
      </c>
      <c r="F2908">
        <v>0</v>
      </c>
      <c r="G2908">
        <v>0</v>
      </c>
      <c r="H2908">
        <v>0</v>
      </c>
      <c r="I2908">
        <v>0</v>
      </c>
      <c r="J2908">
        <v>0</v>
      </c>
      <c r="K2908">
        <v>498</v>
      </c>
      <c r="L2908">
        <v>489</v>
      </c>
      <c r="M2908">
        <v>8</v>
      </c>
      <c r="N2908">
        <v>1</v>
      </c>
    </row>
    <row r="2909" spans="1:14" x14ac:dyDescent="0.2">
      <c r="A2909" t="s">
        <v>7787</v>
      </c>
      <c r="B2909" t="s">
        <v>84</v>
      </c>
      <c r="C2909" t="s">
        <v>198</v>
      </c>
      <c r="D2909" t="s">
        <v>4873</v>
      </c>
      <c r="E2909">
        <v>0</v>
      </c>
      <c r="F2909">
        <v>0</v>
      </c>
      <c r="G2909">
        <v>0</v>
      </c>
      <c r="H2909">
        <v>0</v>
      </c>
      <c r="I2909">
        <v>0</v>
      </c>
      <c r="J2909">
        <v>0</v>
      </c>
      <c r="K2909">
        <v>139</v>
      </c>
      <c r="L2909">
        <v>132</v>
      </c>
      <c r="M2909">
        <v>7</v>
      </c>
      <c r="N2909">
        <v>0</v>
      </c>
    </row>
    <row r="2910" spans="1:14" x14ac:dyDescent="0.2">
      <c r="A2910" t="s">
        <v>7788</v>
      </c>
      <c r="B2910" t="s">
        <v>84</v>
      </c>
      <c r="C2910" t="s">
        <v>199</v>
      </c>
      <c r="D2910" t="s">
        <v>4873</v>
      </c>
      <c r="E2910">
        <v>0</v>
      </c>
      <c r="F2910">
        <v>0</v>
      </c>
      <c r="G2910">
        <v>0</v>
      </c>
      <c r="H2910">
        <v>0</v>
      </c>
      <c r="I2910">
        <v>0</v>
      </c>
      <c r="J2910">
        <v>0</v>
      </c>
      <c r="K2910">
        <v>422</v>
      </c>
      <c r="L2910">
        <v>413</v>
      </c>
      <c r="M2910">
        <v>9</v>
      </c>
      <c r="N2910">
        <v>0</v>
      </c>
    </row>
    <row r="2911" spans="1:14" x14ac:dyDescent="0.2">
      <c r="A2911" t="s">
        <v>7789</v>
      </c>
      <c r="B2911" t="s">
        <v>84</v>
      </c>
      <c r="C2911" t="s">
        <v>200</v>
      </c>
      <c r="D2911" t="s">
        <v>4873</v>
      </c>
      <c r="E2911">
        <v>0</v>
      </c>
      <c r="F2911">
        <v>0</v>
      </c>
      <c r="G2911">
        <v>0</v>
      </c>
      <c r="H2911">
        <v>0</v>
      </c>
      <c r="I2911">
        <v>0</v>
      </c>
      <c r="J2911">
        <v>0</v>
      </c>
      <c r="K2911">
        <v>156</v>
      </c>
      <c r="L2911">
        <v>154</v>
      </c>
      <c r="M2911">
        <v>2</v>
      </c>
      <c r="N2911">
        <v>0</v>
      </c>
    </row>
    <row r="2912" spans="1:14" x14ac:dyDescent="0.2">
      <c r="A2912" t="s">
        <v>7790</v>
      </c>
      <c r="B2912" t="s">
        <v>84</v>
      </c>
      <c r="C2912" t="s">
        <v>201</v>
      </c>
      <c r="D2912" t="s">
        <v>4873</v>
      </c>
      <c r="E2912">
        <v>0</v>
      </c>
      <c r="F2912">
        <v>0</v>
      </c>
      <c r="G2912">
        <v>0</v>
      </c>
      <c r="H2912">
        <v>0</v>
      </c>
      <c r="I2912">
        <v>0</v>
      </c>
      <c r="J2912">
        <v>0</v>
      </c>
      <c r="K2912">
        <v>123</v>
      </c>
      <c r="L2912">
        <v>121</v>
      </c>
      <c r="M2912">
        <v>1</v>
      </c>
      <c r="N2912">
        <v>1</v>
      </c>
    </row>
    <row r="2913" spans="1:14" x14ac:dyDescent="0.2">
      <c r="A2913" t="s">
        <v>7791</v>
      </c>
      <c r="B2913" t="s">
        <v>84</v>
      </c>
      <c r="C2913" t="s">
        <v>202</v>
      </c>
      <c r="D2913" t="s">
        <v>4873</v>
      </c>
      <c r="E2913">
        <v>0</v>
      </c>
      <c r="F2913">
        <v>0</v>
      </c>
      <c r="G2913">
        <v>0</v>
      </c>
      <c r="H2913">
        <v>0</v>
      </c>
      <c r="I2913">
        <v>0</v>
      </c>
      <c r="J2913">
        <v>0</v>
      </c>
      <c r="K2913">
        <v>82</v>
      </c>
      <c r="L2913">
        <v>80</v>
      </c>
      <c r="M2913">
        <v>2</v>
      </c>
      <c r="N2913">
        <v>0</v>
      </c>
    </row>
    <row r="2914" spans="1:14" x14ac:dyDescent="0.2">
      <c r="A2914" t="s">
        <v>7792</v>
      </c>
      <c r="B2914" t="s">
        <v>84</v>
      </c>
      <c r="C2914" t="s">
        <v>203</v>
      </c>
      <c r="D2914" t="s">
        <v>4873</v>
      </c>
      <c r="E2914">
        <v>0</v>
      </c>
      <c r="F2914">
        <v>0</v>
      </c>
      <c r="G2914">
        <v>0</v>
      </c>
      <c r="H2914">
        <v>0</v>
      </c>
      <c r="I2914">
        <v>0</v>
      </c>
      <c r="J2914">
        <v>0</v>
      </c>
      <c r="K2914">
        <v>84</v>
      </c>
      <c r="L2914">
        <v>82</v>
      </c>
      <c r="M2914">
        <v>2</v>
      </c>
      <c r="N2914">
        <v>0</v>
      </c>
    </row>
    <row r="2915" spans="1:14" x14ac:dyDescent="0.2">
      <c r="A2915" t="s">
        <v>7793</v>
      </c>
      <c r="B2915" t="s">
        <v>84</v>
      </c>
      <c r="C2915" t="s">
        <v>204</v>
      </c>
      <c r="D2915" t="s">
        <v>4873</v>
      </c>
      <c r="E2915">
        <v>0</v>
      </c>
      <c r="F2915">
        <v>0</v>
      </c>
      <c r="G2915">
        <v>0</v>
      </c>
      <c r="H2915">
        <v>0</v>
      </c>
      <c r="I2915">
        <v>0</v>
      </c>
      <c r="J2915">
        <v>0</v>
      </c>
      <c r="K2915">
        <v>141</v>
      </c>
      <c r="L2915">
        <v>139</v>
      </c>
      <c r="M2915">
        <v>2</v>
      </c>
      <c r="N2915">
        <v>0</v>
      </c>
    </row>
    <row r="2916" spans="1:14" x14ac:dyDescent="0.2">
      <c r="A2916" t="s">
        <v>7794</v>
      </c>
      <c r="B2916" t="s">
        <v>84</v>
      </c>
      <c r="C2916" t="s">
        <v>205</v>
      </c>
      <c r="D2916" t="s">
        <v>4873</v>
      </c>
      <c r="E2916">
        <v>0</v>
      </c>
      <c r="F2916">
        <v>0</v>
      </c>
      <c r="G2916">
        <v>0</v>
      </c>
      <c r="H2916">
        <v>0</v>
      </c>
      <c r="I2916">
        <v>0</v>
      </c>
      <c r="J2916">
        <v>0</v>
      </c>
      <c r="K2916">
        <v>110</v>
      </c>
      <c r="L2916">
        <v>109</v>
      </c>
      <c r="M2916">
        <v>1</v>
      </c>
      <c r="N2916">
        <v>0</v>
      </c>
    </row>
    <row r="2917" spans="1:14" x14ac:dyDescent="0.2">
      <c r="A2917" t="s">
        <v>7795</v>
      </c>
      <c r="B2917" t="s">
        <v>84</v>
      </c>
      <c r="C2917" t="s">
        <v>206</v>
      </c>
      <c r="D2917" t="s">
        <v>4873</v>
      </c>
      <c r="E2917">
        <v>0</v>
      </c>
      <c r="F2917">
        <v>0</v>
      </c>
      <c r="G2917">
        <v>0</v>
      </c>
      <c r="H2917">
        <v>0</v>
      </c>
      <c r="I2917">
        <v>0</v>
      </c>
      <c r="J2917">
        <v>0</v>
      </c>
      <c r="K2917">
        <v>134</v>
      </c>
      <c r="L2917">
        <v>133</v>
      </c>
      <c r="M2917">
        <v>0</v>
      </c>
      <c r="N2917">
        <v>1</v>
      </c>
    </row>
    <row r="2918" spans="1:14" x14ac:dyDescent="0.2">
      <c r="A2918" t="s">
        <v>7796</v>
      </c>
      <c r="B2918" t="s">
        <v>84</v>
      </c>
      <c r="C2918" t="s">
        <v>207</v>
      </c>
      <c r="D2918" t="s">
        <v>4873</v>
      </c>
      <c r="E2918">
        <v>0</v>
      </c>
      <c r="F2918">
        <v>0</v>
      </c>
      <c r="G2918">
        <v>0</v>
      </c>
      <c r="H2918">
        <v>0</v>
      </c>
      <c r="I2918">
        <v>0</v>
      </c>
      <c r="J2918">
        <v>0</v>
      </c>
      <c r="K2918">
        <v>152</v>
      </c>
      <c r="L2918">
        <v>151</v>
      </c>
      <c r="M2918">
        <v>1</v>
      </c>
      <c r="N2918">
        <v>0</v>
      </c>
    </row>
    <row r="2919" spans="1:14" x14ac:dyDescent="0.2">
      <c r="A2919" t="s">
        <v>7797</v>
      </c>
      <c r="B2919" t="s">
        <v>84</v>
      </c>
      <c r="C2919" t="s">
        <v>208</v>
      </c>
      <c r="D2919" t="s">
        <v>4873</v>
      </c>
      <c r="E2919">
        <v>0</v>
      </c>
      <c r="F2919">
        <v>0</v>
      </c>
      <c r="G2919">
        <v>0</v>
      </c>
      <c r="H2919">
        <v>0</v>
      </c>
      <c r="I2919">
        <v>0</v>
      </c>
      <c r="J2919">
        <v>0</v>
      </c>
      <c r="K2919">
        <v>159</v>
      </c>
      <c r="L2919">
        <v>148</v>
      </c>
      <c r="M2919">
        <v>9</v>
      </c>
      <c r="N2919">
        <v>2</v>
      </c>
    </row>
    <row r="2920" spans="1:14" x14ac:dyDescent="0.2">
      <c r="A2920" t="s">
        <v>7798</v>
      </c>
      <c r="B2920" t="s">
        <v>84</v>
      </c>
      <c r="C2920" t="s">
        <v>209</v>
      </c>
      <c r="D2920" t="s">
        <v>4873</v>
      </c>
      <c r="E2920">
        <v>0</v>
      </c>
      <c r="F2920">
        <v>0</v>
      </c>
      <c r="G2920">
        <v>0</v>
      </c>
      <c r="H2920">
        <v>0</v>
      </c>
      <c r="I2920">
        <v>0</v>
      </c>
      <c r="J2920">
        <v>0</v>
      </c>
      <c r="K2920">
        <v>19</v>
      </c>
      <c r="L2920">
        <v>19</v>
      </c>
      <c r="M2920">
        <v>0</v>
      </c>
      <c r="N2920">
        <v>0</v>
      </c>
    </row>
    <row r="2921" spans="1:14" x14ac:dyDescent="0.2">
      <c r="A2921" t="s">
        <v>7799</v>
      </c>
      <c r="B2921" t="s">
        <v>84</v>
      </c>
      <c r="C2921" t="s">
        <v>210</v>
      </c>
      <c r="D2921" t="s">
        <v>4873</v>
      </c>
      <c r="E2921">
        <v>0</v>
      </c>
      <c r="F2921">
        <v>0</v>
      </c>
      <c r="G2921">
        <v>0</v>
      </c>
      <c r="H2921">
        <v>0</v>
      </c>
      <c r="I2921">
        <v>0</v>
      </c>
      <c r="J2921">
        <v>0</v>
      </c>
      <c r="K2921">
        <v>150</v>
      </c>
      <c r="L2921">
        <v>144</v>
      </c>
      <c r="M2921">
        <v>5</v>
      </c>
      <c r="N2921">
        <v>1</v>
      </c>
    </row>
    <row r="2922" spans="1:14" x14ac:dyDescent="0.2">
      <c r="A2922" t="s">
        <v>7800</v>
      </c>
      <c r="B2922" t="s">
        <v>84</v>
      </c>
      <c r="C2922" t="s">
        <v>211</v>
      </c>
      <c r="D2922" t="s">
        <v>4873</v>
      </c>
      <c r="E2922">
        <v>0</v>
      </c>
      <c r="F2922">
        <v>0</v>
      </c>
      <c r="G2922">
        <v>0</v>
      </c>
      <c r="H2922">
        <v>0</v>
      </c>
      <c r="I2922">
        <v>0</v>
      </c>
      <c r="J2922">
        <v>0</v>
      </c>
      <c r="K2922">
        <v>122</v>
      </c>
      <c r="L2922">
        <v>118</v>
      </c>
      <c r="M2922">
        <v>3</v>
      </c>
      <c r="N2922">
        <v>1</v>
      </c>
    </row>
    <row r="2923" spans="1:14" x14ac:dyDescent="0.2">
      <c r="A2923" t="s">
        <v>7801</v>
      </c>
      <c r="B2923" t="s">
        <v>84</v>
      </c>
      <c r="C2923" t="s">
        <v>212</v>
      </c>
      <c r="D2923" t="s">
        <v>4873</v>
      </c>
      <c r="E2923">
        <v>0</v>
      </c>
      <c r="F2923">
        <v>0</v>
      </c>
      <c r="G2923">
        <v>0</v>
      </c>
      <c r="H2923">
        <v>0</v>
      </c>
      <c r="I2923">
        <v>0</v>
      </c>
      <c r="J2923">
        <v>0</v>
      </c>
      <c r="K2923">
        <v>83</v>
      </c>
      <c r="L2923">
        <v>82</v>
      </c>
      <c r="M2923">
        <v>1</v>
      </c>
      <c r="N2923">
        <v>0</v>
      </c>
    </row>
    <row r="2924" spans="1:14" x14ac:dyDescent="0.2">
      <c r="A2924" t="s">
        <v>7802</v>
      </c>
      <c r="B2924" t="s">
        <v>84</v>
      </c>
      <c r="C2924" t="s">
        <v>213</v>
      </c>
      <c r="D2924" t="s">
        <v>4873</v>
      </c>
      <c r="E2924">
        <v>0</v>
      </c>
      <c r="F2924">
        <v>0</v>
      </c>
      <c r="G2924">
        <v>0</v>
      </c>
      <c r="H2924">
        <v>0</v>
      </c>
      <c r="I2924">
        <v>0</v>
      </c>
      <c r="J2924">
        <v>0</v>
      </c>
      <c r="K2924">
        <v>250</v>
      </c>
      <c r="L2924">
        <v>243</v>
      </c>
      <c r="M2924">
        <v>6</v>
      </c>
      <c r="N2924">
        <v>1</v>
      </c>
    </row>
    <row r="2925" spans="1:14" x14ac:dyDescent="0.2">
      <c r="A2925" t="s">
        <v>7803</v>
      </c>
      <c r="B2925" t="s">
        <v>84</v>
      </c>
      <c r="C2925" t="s">
        <v>214</v>
      </c>
      <c r="D2925" t="s">
        <v>4873</v>
      </c>
      <c r="E2925">
        <v>0</v>
      </c>
      <c r="F2925">
        <v>0</v>
      </c>
      <c r="G2925">
        <v>0</v>
      </c>
      <c r="H2925">
        <v>0</v>
      </c>
      <c r="I2925">
        <v>0</v>
      </c>
      <c r="J2925">
        <v>0</v>
      </c>
      <c r="K2925">
        <v>148</v>
      </c>
      <c r="L2925">
        <v>144</v>
      </c>
      <c r="M2925">
        <v>4</v>
      </c>
      <c r="N2925">
        <v>0</v>
      </c>
    </row>
    <row r="2926" spans="1:14" x14ac:dyDescent="0.2">
      <c r="A2926" t="s">
        <v>7804</v>
      </c>
      <c r="B2926" t="s">
        <v>84</v>
      </c>
      <c r="C2926" t="s">
        <v>215</v>
      </c>
      <c r="D2926" t="s">
        <v>4873</v>
      </c>
      <c r="E2926">
        <v>0</v>
      </c>
      <c r="F2926">
        <v>0</v>
      </c>
      <c r="G2926">
        <v>0</v>
      </c>
      <c r="H2926">
        <v>0</v>
      </c>
      <c r="I2926">
        <v>0</v>
      </c>
      <c r="J2926">
        <v>0</v>
      </c>
      <c r="K2926">
        <v>87</v>
      </c>
      <c r="L2926">
        <v>84</v>
      </c>
      <c r="M2926">
        <v>3</v>
      </c>
      <c r="N2926">
        <v>0</v>
      </c>
    </row>
    <row r="2927" spans="1:14" x14ac:dyDescent="0.2">
      <c r="A2927" t="s">
        <v>7805</v>
      </c>
      <c r="B2927" t="s">
        <v>84</v>
      </c>
      <c r="C2927" t="s">
        <v>216</v>
      </c>
      <c r="D2927" t="s">
        <v>4873</v>
      </c>
      <c r="E2927">
        <v>0</v>
      </c>
      <c r="F2927">
        <v>0</v>
      </c>
      <c r="G2927">
        <v>0</v>
      </c>
      <c r="H2927">
        <v>0</v>
      </c>
      <c r="I2927">
        <v>0</v>
      </c>
      <c r="J2927">
        <v>0</v>
      </c>
      <c r="K2927">
        <v>121</v>
      </c>
      <c r="L2927">
        <v>119</v>
      </c>
      <c r="M2927">
        <v>2</v>
      </c>
      <c r="N2927">
        <v>0</v>
      </c>
    </row>
    <row r="2928" spans="1:14" x14ac:dyDescent="0.2">
      <c r="A2928" t="s">
        <v>7806</v>
      </c>
      <c r="B2928" t="s">
        <v>84</v>
      </c>
      <c r="C2928" t="s">
        <v>217</v>
      </c>
      <c r="D2928" t="s">
        <v>4873</v>
      </c>
      <c r="E2928">
        <v>0</v>
      </c>
      <c r="F2928">
        <v>0</v>
      </c>
      <c r="G2928">
        <v>0</v>
      </c>
      <c r="H2928">
        <v>0</v>
      </c>
      <c r="I2928">
        <v>0</v>
      </c>
      <c r="J2928">
        <v>0</v>
      </c>
      <c r="K2928">
        <v>222</v>
      </c>
      <c r="L2928">
        <v>218</v>
      </c>
      <c r="M2928">
        <v>3</v>
      </c>
      <c r="N2928">
        <v>1</v>
      </c>
    </row>
    <row r="2929" spans="1:14" x14ac:dyDescent="0.2">
      <c r="A2929" t="s">
        <v>7807</v>
      </c>
      <c r="B2929" t="s">
        <v>84</v>
      </c>
      <c r="C2929" t="s">
        <v>218</v>
      </c>
      <c r="D2929" t="s">
        <v>4873</v>
      </c>
      <c r="E2929">
        <v>0</v>
      </c>
      <c r="F2929">
        <v>0</v>
      </c>
      <c r="G2929">
        <v>0</v>
      </c>
      <c r="H2929">
        <v>0</v>
      </c>
      <c r="I2929">
        <v>0</v>
      </c>
      <c r="J2929">
        <v>0</v>
      </c>
      <c r="K2929">
        <v>159</v>
      </c>
      <c r="L2929">
        <v>157</v>
      </c>
      <c r="M2929">
        <v>2</v>
      </c>
      <c r="N2929">
        <v>0</v>
      </c>
    </row>
    <row r="2930" spans="1:14" x14ac:dyDescent="0.2">
      <c r="A2930" t="s">
        <v>7808</v>
      </c>
      <c r="B2930" t="s">
        <v>84</v>
      </c>
      <c r="C2930" t="s">
        <v>219</v>
      </c>
      <c r="D2930" t="s">
        <v>4873</v>
      </c>
      <c r="E2930">
        <v>0</v>
      </c>
      <c r="F2930">
        <v>0</v>
      </c>
      <c r="G2930">
        <v>0</v>
      </c>
      <c r="H2930">
        <v>0</v>
      </c>
      <c r="I2930">
        <v>0</v>
      </c>
      <c r="J2930">
        <v>0</v>
      </c>
      <c r="K2930">
        <v>68</v>
      </c>
      <c r="L2930">
        <v>67</v>
      </c>
      <c r="M2930">
        <v>1</v>
      </c>
      <c r="N2930">
        <v>0</v>
      </c>
    </row>
    <row r="2931" spans="1:14" x14ac:dyDescent="0.2">
      <c r="A2931" t="s">
        <v>7809</v>
      </c>
      <c r="B2931" t="s">
        <v>84</v>
      </c>
      <c r="C2931" t="s">
        <v>220</v>
      </c>
      <c r="D2931" t="s">
        <v>4873</v>
      </c>
      <c r="E2931">
        <v>0</v>
      </c>
      <c r="F2931">
        <v>0</v>
      </c>
      <c r="G2931">
        <v>0</v>
      </c>
      <c r="H2931">
        <v>0</v>
      </c>
      <c r="I2931">
        <v>0</v>
      </c>
      <c r="J2931">
        <v>0</v>
      </c>
      <c r="K2931">
        <v>128</v>
      </c>
      <c r="L2931">
        <v>126</v>
      </c>
      <c r="M2931">
        <v>2</v>
      </c>
      <c r="N2931">
        <v>0</v>
      </c>
    </row>
    <row r="2932" spans="1:14" x14ac:dyDescent="0.2">
      <c r="A2932" t="s">
        <v>7810</v>
      </c>
      <c r="B2932" t="s">
        <v>84</v>
      </c>
      <c r="C2932" t="s">
        <v>221</v>
      </c>
      <c r="D2932" t="s">
        <v>4873</v>
      </c>
      <c r="E2932">
        <v>0</v>
      </c>
      <c r="F2932">
        <v>0</v>
      </c>
      <c r="G2932">
        <v>0</v>
      </c>
      <c r="H2932">
        <v>0</v>
      </c>
      <c r="I2932">
        <v>0</v>
      </c>
      <c r="J2932">
        <v>0</v>
      </c>
      <c r="K2932">
        <v>127</v>
      </c>
      <c r="L2932">
        <v>123</v>
      </c>
      <c r="M2932">
        <v>3</v>
      </c>
      <c r="N2932">
        <v>1</v>
      </c>
    </row>
    <row r="2933" spans="1:14" x14ac:dyDescent="0.2">
      <c r="A2933" t="s">
        <v>7811</v>
      </c>
      <c r="B2933" t="s">
        <v>84</v>
      </c>
      <c r="C2933" t="s">
        <v>222</v>
      </c>
      <c r="D2933" t="s">
        <v>4873</v>
      </c>
      <c r="E2933">
        <v>0</v>
      </c>
      <c r="F2933">
        <v>0</v>
      </c>
      <c r="G2933">
        <v>0</v>
      </c>
      <c r="H2933">
        <v>0</v>
      </c>
      <c r="I2933">
        <v>0</v>
      </c>
      <c r="J2933">
        <v>0</v>
      </c>
      <c r="K2933">
        <v>217</v>
      </c>
      <c r="L2933">
        <v>211</v>
      </c>
      <c r="M2933">
        <v>5</v>
      </c>
      <c r="N2933">
        <v>1</v>
      </c>
    </row>
    <row r="2934" spans="1:14" x14ac:dyDescent="0.2">
      <c r="A2934" t="s">
        <v>7812</v>
      </c>
      <c r="B2934" t="s">
        <v>84</v>
      </c>
      <c r="C2934" t="s">
        <v>223</v>
      </c>
      <c r="D2934" t="s">
        <v>4873</v>
      </c>
      <c r="E2934">
        <v>0</v>
      </c>
      <c r="F2934">
        <v>0</v>
      </c>
      <c r="G2934">
        <v>0</v>
      </c>
      <c r="H2934">
        <v>0</v>
      </c>
      <c r="I2934">
        <v>0</v>
      </c>
      <c r="J2934">
        <v>0</v>
      </c>
      <c r="K2934">
        <v>67</v>
      </c>
      <c r="L2934">
        <v>66</v>
      </c>
      <c r="M2934">
        <v>1</v>
      </c>
      <c r="N2934">
        <v>0</v>
      </c>
    </row>
    <row r="2935" spans="1:14" x14ac:dyDescent="0.2">
      <c r="A2935" t="s">
        <v>7813</v>
      </c>
      <c r="B2935" t="s">
        <v>84</v>
      </c>
      <c r="C2935" t="s">
        <v>224</v>
      </c>
      <c r="D2935" t="s">
        <v>4873</v>
      </c>
      <c r="E2935">
        <v>0</v>
      </c>
      <c r="F2935">
        <v>0</v>
      </c>
      <c r="G2935">
        <v>0</v>
      </c>
      <c r="H2935">
        <v>0</v>
      </c>
      <c r="I2935">
        <v>0</v>
      </c>
      <c r="J2935">
        <v>0</v>
      </c>
      <c r="K2935">
        <v>438</v>
      </c>
      <c r="L2935">
        <v>434</v>
      </c>
      <c r="M2935">
        <v>3</v>
      </c>
      <c r="N2935">
        <v>1</v>
      </c>
    </row>
    <row r="2936" spans="1:14" x14ac:dyDescent="0.2">
      <c r="A2936" t="s">
        <v>7814</v>
      </c>
      <c r="B2936" t="s">
        <v>84</v>
      </c>
      <c r="C2936" t="s">
        <v>225</v>
      </c>
      <c r="D2936" t="s">
        <v>4873</v>
      </c>
      <c r="E2936">
        <v>0</v>
      </c>
      <c r="F2936">
        <v>0</v>
      </c>
      <c r="G2936">
        <v>0</v>
      </c>
      <c r="H2936">
        <v>0</v>
      </c>
      <c r="I2936">
        <v>0</v>
      </c>
      <c r="J2936">
        <v>0</v>
      </c>
      <c r="K2936">
        <v>211</v>
      </c>
      <c r="L2936">
        <v>209</v>
      </c>
      <c r="M2936">
        <v>2</v>
      </c>
      <c r="N2936">
        <v>0</v>
      </c>
    </row>
    <row r="2937" spans="1:14" x14ac:dyDescent="0.2">
      <c r="A2937" t="s">
        <v>7815</v>
      </c>
      <c r="B2937" t="s">
        <v>84</v>
      </c>
      <c r="C2937" t="s">
        <v>226</v>
      </c>
      <c r="D2937" t="s">
        <v>4873</v>
      </c>
      <c r="E2937">
        <v>0</v>
      </c>
      <c r="F2937">
        <v>0</v>
      </c>
      <c r="G2937">
        <v>0</v>
      </c>
      <c r="H2937">
        <v>0</v>
      </c>
      <c r="I2937">
        <v>0</v>
      </c>
      <c r="J2937">
        <v>0</v>
      </c>
      <c r="K2937">
        <v>127</v>
      </c>
      <c r="L2937">
        <v>126</v>
      </c>
      <c r="M2937">
        <v>1</v>
      </c>
      <c r="N2937">
        <v>0</v>
      </c>
    </row>
    <row r="2938" spans="1:14" x14ac:dyDescent="0.2">
      <c r="A2938" t="s">
        <v>7816</v>
      </c>
      <c r="B2938" t="s">
        <v>84</v>
      </c>
      <c r="C2938" t="s">
        <v>227</v>
      </c>
      <c r="D2938" t="s">
        <v>4873</v>
      </c>
      <c r="E2938">
        <v>0</v>
      </c>
      <c r="F2938">
        <v>0</v>
      </c>
      <c r="G2938">
        <v>0</v>
      </c>
      <c r="H2938">
        <v>0</v>
      </c>
      <c r="I2938">
        <v>0</v>
      </c>
      <c r="J2938">
        <v>0</v>
      </c>
      <c r="K2938">
        <v>94</v>
      </c>
      <c r="L2938">
        <v>93</v>
      </c>
      <c r="M2938">
        <v>0</v>
      </c>
      <c r="N2938">
        <v>1</v>
      </c>
    </row>
    <row r="2939" spans="1:14" x14ac:dyDescent="0.2">
      <c r="A2939" t="s">
        <v>7817</v>
      </c>
      <c r="B2939" t="s">
        <v>84</v>
      </c>
      <c r="C2939" t="s">
        <v>228</v>
      </c>
      <c r="D2939" t="s">
        <v>4873</v>
      </c>
      <c r="E2939">
        <v>0</v>
      </c>
      <c r="F2939">
        <v>0</v>
      </c>
      <c r="G2939">
        <v>0</v>
      </c>
      <c r="H2939">
        <v>0</v>
      </c>
      <c r="I2939">
        <v>0</v>
      </c>
      <c r="J2939">
        <v>0</v>
      </c>
      <c r="K2939">
        <v>353</v>
      </c>
      <c r="L2939">
        <v>349</v>
      </c>
      <c r="M2939">
        <v>4</v>
      </c>
      <c r="N2939">
        <v>0</v>
      </c>
    </row>
    <row r="2940" spans="1:14" x14ac:dyDescent="0.2">
      <c r="A2940" t="s">
        <v>7818</v>
      </c>
      <c r="B2940" t="s">
        <v>84</v>
      </c>
      <c r="C2940" t="s">
        <v>229</v>
      </c>
      <c r="D2940" t="s">
        <v>4873</v>
      </c>
      <c r="E2940">
        <v>0</v>
      </c>
      <c r="F2940">
        <v>0</v>
      </c>
      <c r="G2940">
        <v>0</v>
      </c>
      <c r="H2940">
        <v>0</v>
      </c>
      <c r="I2940">
        <v>0</v>
      </c>
      <c r="J2940">
        <v>0</v>
      </c>
      <c r="K2940">
        <v>99</v>
      </c>
      <c r="L2940">
        <v>98</v>
      </c>
      <c r="M2940">
        <v>1</v>
      </c>
      <c r="N2940">
        <v>0</v>
      </c>
    </row>
    <row r="2941" spans="1:14" x14ac:dyDescent="0.2">
      <c r="A2941" t="s">
        <v>7819</v>
      </c>
      <c r="B2941" t="s">
        <v>84</v>
      </c>
      <c r="C2941" t="s">
        <v>230</v>
      </c>
      <c r="D2941" t="s">
        <v>4873</v>
      </c>
      <c r="E2941">
        <v>0</v>
      </c>
      <c r="F2941">
        <v>0</v>
      </c>
      <c r="G2941">
        <v>0</v>
      </c>
      <c r="H2941">
        <v>0</v>
      </c>
      <c r="I2941">
        <v>0</v>
      </c>
      <c r="J2941">
        <v>0</v>
      </c>
      <c r="K2941">
        <v>958</v>
      </c>
      <c r="L2941">
        <v>951</v>
      </c>
      <c r="M2941">
        <v>7</v>
      </c>
      <c r="N2941">
        <v>0</v>
      </c>
    </row>
    <row r="2942" spans="1:14" x14ac:dyDescent="0.2">
      <c r="A2942" t="s">
        <v>7820</v>
      </c>
      <c r="B2942" t="s">
        <v>84</v>
      </c>
      <c r="C2942" t="s">
        <v>231</v>
      </c>
      <c r="D2942" t="s">
        <v>4873</v>
      </c>
      <c r="E2942">
        <v>0</v>
      </c>
      <c r="F2942">
        <v>0</v>
      </c>
      <c r="G2942">
        <v>0</v>
      </c>
      <c r="H2942">
        <v>0</v>
      </c>
      <c r="I2942">
        <v>0</v>
      </c>
      <c r="J2942">
        <v>0</v>
      </c>
      <c r="K2942">
        <v>169</v>
      </c>
      <c r="L2942">
        <v>166</v>
      </c>
      <c r="M2942">
        <v>2</v>
      </c>
      <c r="N2942">
        <v>1</v>
      </c>
    </row>
    <row r="2943" spans="1:14" x14ac:dyDescent="0.2">
      <c r="A2943" t="s">
        <v>7821</v>
      </c>
      <c r="B2943" t="s">
        <v>84</v>
      </c>
      <c r="C2943" t="s">
        <v>232</v>
      </c>
      <c r="D2943" t="s">
        <v>4873</v>
      </c>
      <c r="E2943">
        <v>0</v>
      </c>
      <c r="F2943">
        <v>0</v>
      </c>
      <c r="G2943">
        <v>0</v>
      </c>
      <c r="H2943">
        <v>0</v>
      </c>
      <c r="I2943">
        <v>0</v>
      </c>
      <c r="J2943">
        <v>0</v>
      </c>
      <c r="K2943">
        <v>160</v>
      </c>
      <c r="L2943">
        <v>159</v>
      </c>
      <c r="M2943">
        <v>1</v>
      </c>
      <c r="N2943">
        <v>0</v>
      </c>
    </row>
    <row r="2944" spans="1:14" x14ac:dyDescent="0.2">
      <c r="A2944" t="s">
        <v>7822</v>
      </c>
      <c r="B2944" t="s">
        <v>84</v>
      </c>
      <c r="C2944" t="s">
        <v>233</v>
      </c>
      <c r="D2944" t="s">
        <v>4873</v>
      </c>
      <c r="E2944">
        <v>0</v>
      </c>
      <c r="F2944">
        <v>0</v>
      </c>
      <c r="G2944">
        <v>0</v>
      </c>
      <c r="H2944">
        <v>0</v>
      </c>
      <c r="I2944">
        <v>0</v>
      </c>
      <c r="J2944">
        <v>0</v>
      </c>
      <c r="K2944">
        <v>189</v>
      </c>
      <c r="L2944">
        <v>183</v>
      </c>
      <c r="M2944">
        <v>6</v>
      </c>
      <c r="N2944">
        <v>0</v>
      </c>
    </row>
    <row r="2945" spans="1:14" x14ac:dyDescent="0.2">
      <c r="A2945" t="s">
        <v>7823</v>
      </c>
      <c r="B2945" t="s">
        <v>84</v>
      </c>
      <c r="C2945" t="s">
        <v>234</v>
      </c>
      <c r="D2945" t="s">
        <v>4873</v>
      </c>
      <c r="E2945">
        <v>0</v>
      </c>
      <c r="F2945">
        <v>0</v>
      </c>
      <c r="G2945">
        <v>0</v>
      </c>
      <c r="H2945">
        <v>0</v>
      </c>
      <c r="I2945">
        <v>0</v>
      </c>
      <c r="J2945">
        <v>0</v>
      </c>
      <c r="K2945">
        <v>91</v>
      </c>
      <c r="L2945">
        <v>91</v>
      </c>
      <c r="M2945">
        <v>0</v>
      </c>
      <c r="N2945">
        <v>0</v>
      </c>
    </row>
    <row r="2946" spans="1:14" x14ac:dyDescent="0.2">
      <c r="A2946" t="s">
        <v>7824</v>
      </c>
      <c r="B2946" t="s">
        <v>84</v>
      </c>
      <c r="C2946" t="s">
        <v>235</v>
      </c>
      <c r="D2946" t="s">
        <v>4873</v>
      </c>
      <c r="E2946">
        <v>0</v>
      </c>
      <c r="F2946">
        <v>0</v>
      </c>
      <c r="G2946">
        <v>0</v>
      </c>
      <c r="H2946">
        <v>0</v>
      </c>
      <c r="I2946">
        <v>0</v>
      </c>
      <c r="J2946">
        <v>0</v>
      </c>
      <c r="K2946">
        <v>105</v>
      </c>
      <c r="L2946">
        <v>103</v>
      </c>
      <c r="M2946">
        <v>2</v>
      </c>
      <c r="N2946">
        <v>0</v>
      </c>
    </row>
    <row r="2947" spans="1:14" x14ac:dyDescent="0.2">
      <c r="A2947" t="s">
        <v>7825</v>
      </c>
      <c r="B2947" t="s">
        <v>84</v>
      </c>
      <c r="C2947" t="s">
        <v>236</v>
      </c>
      <c r="D2947" t="s">
        <v>4873</v>
      </c>
      <c r="E2947">
        <v>0</v>
      </c>
      <c r="F2947">
        <v>0</v>
      </c>
      <c r="G2947">
        <v>0</v>
      </c>
      <c r="H2947">
        <v>0</v>
      </c>
      <c r="I2947">
        <v>0</v>
      </c>
      <c r="J2947">
        <v>0</v>
      </c>
      <c r="K2947">
        <v>63</v>
      </c>
      <c r="L2947">
        <v>63</v>
      </c>
      <c r="M2947">
        <v>0</v>
      </c>
      <c r="N2947">
        <v>0</v>
      </c>
    </row>
    <row r="2948" spans="1:14" x14ac:dyDescent="0.2">
      <c r="A2948" t="s">
        <v>7826</v>
      </c>
      <c r="B2948" t="s">
        <v>84</v>
      </c>
      <c r="C2948" t="s">
        <v>237</v>
      </c>
      <c r="D2948" t="s">
        <v>4873</v>
      </c>
      <c r="E2948">
        <v>0</v>
      </c>
      <c r="F2948">
        <v>0</v>
      </c>
      <c r="G2948">
        <v>0</v>
      </c>
      <c r="H2948">
        <v>0</v>
      </c>
      <c r="I2948">
        <v>0</v>
      </c>
      <c r="J2948">
        <v>0</v>
      </c>
      <c r="K2948">
        <v>106</v>
      </c>
      <c r="L2948">
        <v>105</v>
      </c>
      <c r="M2948">
        <v>1</v>
      </c>
      <c r="N2948">
        <v>0</v>
      </c>
    </row>
    <row r="2949" spans="1:14" x14ac:dyDescent="0.2">
      <c r="A2949" t="s">
        <v>7827</v>
      </c>
      <c r="B2949" t="s">
        <v>84</v>
      </c>
      <c r="C2949" t="s">
        <v>238</v>
      </c>
      <c r="D2949" t="s">
        <v>4873</v>
      </c>
      <c r="E2949">
        <v>0</v>
      </c>
      <c r="F2949">
        <v>0</v>
      </c>
      <c r="G2949">
        <v>0</v>
      </c>
      <c r="H2949">
        <v>0</v>
      </c>
      <c r="I2949">
        <v>0</v>
      </c>
      <c r="J2949">
        <v>0</v>
      </c>
      <c r="K2949">
        <v>176</v>
      </c>
      <c r="L2949">
        <v>174</v>
      </c>
      <c r="M2949">
        <v>2</v>
      </c>
      <c r="N2949">
        <v>0</v>
      </c>
    </row>
    <row r="2950" spans="1:14" x14ac:dyDescent="0.2">
      <c r="A2950" t="s">
        <v>7828</v>
      </c>
      <c r="B2950" t="s">
        <v>84</v>
      </c>
      <c r="C2950" t="s">
        <v>239</v>
      </c>
      <c r="D2950" t="s">
        <v>4873</v>
      </c>
      <c r="E2950">
        <v>0</v>
      </c>
      <c r="F2950">
        <v>0</v>
      </c>
      <c r="G2950">
        <v>0</v>
      </c>
      <c r="H2950">
        <v>0</v>
      </c>
      <c r="I2950">
        <v>0</v>
      </c>
      <c r="J2950">
        <v>0</v>
      </c>
      <c r="K2950">
        <v>216</v>
      </c>
      <c r="L2950">
        <v>215</v>
      </c>
      <c r="M2950">
        <v>0</v>
      </c>
      <c r="N2950">
        <v>1</v>
      </c>
    </row>
    <row r="2951" spans="1:14" x14ac:dyDescent="0.2">
      <c r="A2951" t="s">
        <v>7829</v>
      </c>
      <c r="B2951" t="s">
        <v>84</v>
      </c>
      <c r="C2951" t="s">
        <v>240</v>
      </c>
      <c r="D2951" t="s">
        <v>4873</v>
      </c>
      <c r="E2951">
        <v>0</v>
      </c>
      <c r="F2951">
        <v>0</v>
      </c>
      <c r="G2951">
        <v>0</v>
      </c>
      <c r="H2951">
        <v>0</v>
      </c>
      <c r="I2951">
        <v>0</v>
      </c>
      <c r="J2951">
        <v>0</v>
      </c>
      <c r="K2951">
        <v>81</v>
      </c>
      <c r="L2951">
        <v>78</v>
      </c>
      <c r="M2951">
        <v>3</v>
      </c>
      <c r="N2951">
        <v>0</v>
      </c>
    </row>
    <row r="2952" spans="1:14" x14ac:dyDescent="0.2">
      <c r="A2952" t="s">
        <v>7830</v>
      </c>
      <c r="B2952" t="s">
        <v>84</v>
      </c>
      <c r="C2952" t="s">
        <v>241</v>
      </c>
      <c r="D2952" t="s">
        <v>4873</v>
      </c>
      <c r="E2952">
        <v>0</v>
      </c>
      <c r="F2952">
        <v>0</v>
      </c>
      <c r="G2952">
        <v>0</v>
      </c>
      <c r="H2952">
        <v>0</v>
      </c>
      <c r="I2952">
        <v>0</v>
      </c>
      <c r="J2952">
        <v>0</v>
      </c>
      <c r="K2952">
        <v>147</v>
      </c>
      <c r="L2952">
        <v>145</v>
      </c>
      <c r="M2952">
        <v>2</v>
      </c>
      <c r="N2952">
        <v>0</v>
      </c>
    </row>
    <row r="2953" spans="1:14" x14ac:dyDescent="0.2">
      <c r="A2953" t="s">
        <v>7831</v>
      </c>
      <c r="B2953" t="s">
        <v>84</v>
      </c>
      <c r="C2953" t="s">
        <v>242</v>
      </c>
      <c r="D2953" t="s">
        <v>4873</v>
      </c>
      <c r="E2953">
        <v>0</v>
      </c>
      <c r="F2953">
        <v>0</v>
      </c>
      <c r="G2953">
        <v>0</v>
      </c>
      <c r="H2953">
        <v>0</v>
      </c>
      <c r="I2953">
        <v>0</v>
      </c>
      <c r="J2953">
        <v>0</v>
      </c>
      <c r="K2953">
        <v>155</v>
      </c>
      <c r="L2953">
        <v>151</v>
      </c>
      <c r="M2953">
        <v>3</v>
      </c>
      <c r="N2953">
        <v>1</v>
      </c>
    </row>
    <row r="2954" spans="1:14" x14ac:dyDescent="0.2">
      <c r="A2954" t="s">
        <v>7832</v>
      </c>
      <c r="B2954" t="s">
        <v>84</v>
      </c>
      <c r="C2954" t="s">
        <v>243</v>
      </c>
      <c r="D2954" t="s">
        <v>4873</v>
      </c>
      <c r="E2954">
        <v>0</v>
      </c>
      <c r="F2954">
        <v>0</v>
      </c>
      <c r="G2954">
        <v>0</v>
      </c>
      <c r="H2954">
        <v>0</v>
      </c>
      <c r="I2954">
        <v>0</v>
      </c>
      <c r="J2954">
        <v>0</v>
      </c>
      <c r="K2954">
        <v>145</v>
      </c>
      <c r="L2954">
        <v>143</v>
      </c>
      <c r="M2954">
        <v>1</v>
      </c>
      <c r="N2954">
        <v>1</v>
      </c>
    </row>
    <row r="2955" spans="1:14" x14ac:dyDescent="0.2">
      <c r="A2955" t="s">
        <v>7833</v>
      </c>
      <c r="B2955" t="s">
        <v>84</v>
      </c>
      <c r="C2955" t="s">
        <v>244</v>
      </c>
      <c r="D2955" t="s">
        <v>4873</v>
      </c>
      <c r="E2955">
        <v>0</v>
      </c>
      <c r="F2955">
        <v>0</v>
      </c>
      <c r="G2955">
        <v>0</v>
      </c>
      <c r="H2955">
        <v>0</v>
      </c>
      <c r="I2955">
        <v>0</v>
      </c>
      <c r="J2955">
        <v>0</v>
      </c>
      <c r="K2955">
        <v>269</v>
      </c>
      <c r="L2955">
        <v>266</v>
      </c>
      <c r="M2955">
        <v>3</v>
      </c>
      <c r="N2955">
        <v>0</v>
      </c>
    </row>
    <row r="2956" spans="1:14" x14ac:dyDescent="0.2">
      <c r="A2956" t="s">
        <v>7834</v>
      </c>
      <c r="B2956" t="s">
        <v>84</v>
      </c>
      <c r="C2956" t="s">
        <v>245</v>
      </c>
      <c r="D2956" t="s">
        <v>4873</v>
      </c>
      <c r="E2956">
        <v>0</v>
      </c>
      <c r="F2956">
        <v>0</v>
      </c>
      <c r="G2956">
        <v>0</v>
      </c>
      <c r="H2956">
        <v>0</v>
      </c>
      <c r="I2956">
        <v>0</v>
      </c>
      <c r="J2956">
        <v>0</v>
      </c>
      <c r="K2956">
        <v>127</v>
      </c>
      <c r="L2956">
        <v>126</v>
      </c>
      <c r="M2956">
        <v>1</v>
      </c>
      <c r="N2956">
        <v>0</v>
      </c>
    </row>
    <row r="2957" spans="1:14" x14ac:dyDescent="0.2">
      <c r="A2957" t="s">
        <v>7835</v>
      </c>
      <c r="B2957" t="s">
        <v>84</v>
      </c>
      <c r="C2957" t="s">
        <v>246</v>
      </c>
      <c r="D2957" t="s">
        <v>4873</v>
      </c>
      <c r="E2957">
        <v>0</v>
      </c>
      <c r="F2957">
        <v>0</v>
      </c>
      <c r="G2957">
        <v>0</v>
      </c>
      <c r="H2957">
        <v>0</v>
      </c>
      <c r="I2957">
        <v>0</v>
      </c>
      <c r="J2957">
        <v>0</v>
      </c>
      <c r="K2957">
        <v>270</v>
      </c>
      <c r="L2957">
        <v>268</v>
      </c>
      <c r="M2957">
        <v>2</v>
      </c>
      <c r="N2957">
        <v>0</v>
      </c>
    </row>
    <row r="2958" spans="1:14" x14ac:dyDescent="0.2">
      <c r="A2958" t="s">
        <v>7836</v>
      </c>
      <c r="B2958" t="s">
        <v>84</v>
      </c>
      <c r="C2958" t="s">
        <v>247</v>
      </c>
      <c r="D2958" t="s">
        <v>4873</v>
      </c>
      <c r="E2958">
        <v>0</v>
      </c>
      <c r="F2958">
        <v>0</v>
      </c>
      <c r="G2958">
        <v>0</v>
      </c>
      <c r="H2958">
        <v>0</v>
      </c>
      <c r="I2958">
        <v>0</v>
      </c>
      <c r="J2958">
        <v>0</v>
      </c>
      <c r="K2958">
        <v>499</v>
      </c>
      <c r="L2958">
        <v>488</v>
      </c>
      <c r="M2958">
        <v>10</v>
      </c>
      <c r="N2958">
        <v>1</v>
      </c>
    </row>
    <row r="2959" spans="1:14" x14ac:dyDescent="0.2">
      <c r="A2959" t="s">
        <v>7837</v>
      </c>
      <c r="B2959" t="s">
        <v>84</v>
      </c>
      <c r="C2959" t="s">
        <v>248</v>
      </c>
      <c r="D2959" t="s">
        <v>4873</v>
      </c>
      <c r="E2959">
        <v>0</v>
      </c>
      <c r="F2959">
        <v>0</v>
      </c>
      <c r="G2959">
        <v>0</v>
      </c>
      <c r="H2959">
        <v>0</v>
      </c>
      <c r="I2959">
        <v>0</v>
      </c>
      <c r="J2959">
        <v>0</v>
      </c>
      <c r="K2959">
        <v>59</v>
      </c>
      <c r="L2959">
        <v>58</v>
      </c>
      <c r="M2959">
        <v>1</v>
      </c>
      <c r="N2959">
        <v>0</v>
      </c>
    </row>
    <row r="2960" spans="1:14" x14ac:dyDescent="0.2">
      <c r="A2960" t="s">
        <v>7838</v>
      </c>
      <c r="B2960" t="s">
        <v>84</v>
      </c>
      <c r="C2960" t="s">
        <v>249</v>
      </c>
      <c r="D2960" t="s">
        <v>4873</v>
      </c>
      <c r="E2960">
        <v>0</v>
      </c>
      <c r="F2960">
        <v>0</v>
      </c>
      <c r="G2960">
        <v>0</v>
      </c>
      <c r="H2960">
        <v>0</v>
      </c>
      <c r="I2960">
        <v>0</v>
      </c>
      <c r="J2960">
        <v>0</v>
      </c>
      <c r="K2960">
        <v>163</v>
      </c>
      <c r="L2960">
        <v>159</v>
      </c>
      <c r="M2960">
        <v>4</v>
      </c>
      <c r="N2960">
        <v>0</v>
      </c>
    </row>
    <row r="2961" spans="1:14" x14ac:dyDescent="0.2">
      <c r="A2961" t="s">
        <v>7839</v>
      </c>
      <c r="B2961" t="s">
        <v>84</v>
      </c>
      <c r="C2961" t="s">
        <v>250</v>
      </c>
      <c r="D2961" t="s">
        <v>4873</v>
      </c>
      <c r="E2961">
        <v>0</v>
      </c>
      <c r="F2961">
        <v>0</v>
      </c>
      <c r="G2961">
        <v>0</v>
      </c>
      <c r="H2961">
        <v>0</v>
      </c>
      <c r="I2961">
        <v>0</v>
      </c>
      <c r="J2961">
        <v>0</v>
      </c>
      <c r="K2961">
        <v>368</v>
      </c>
      <c r="L2961">
        <v>363</v>
      </c>
      <c r="M2961">
        <v>3</v>
      </c>
      <c r="N2961">
        <v>2</v>
      </c>
    </row>
    <row r="2962" spans="1:14" x14ac:dyDescent="0.2">
      <c r="A2962" t="s">
        <v>7840</v>
      </c>
      <c r="B2962" t="s">
        <v>84</v>
      </c>
      <c r="C2962" t="s">
        <v>251</v>
      </c>
      <c r="D2962" t="s">
        <v>4873</v>
      </c>
      <c r="E2962">
        <v>0</v>
      </c>
      <c r="F2962">
        <v>0</v>
      </c>
      <c r="G2962">
        <v>0</v>
      </c>
      <c r="H2962">
        <v>0</v>
      </c>
      <c r="I2962">
        <v>0</v>
      </c>
      <c r="J2962">
        <v>0</v>
      </c>
      <c r="K2962">
        <v>122</v>
      </c>
      <c r="L2962">
        <v>118</v>
      </c>
      <c r="M2962">
        <v>2</v>
      </c>
      <c r="N2962">
        <v>2</v>
      </c>
    </row>
    <row r="2963" spans="1:14" x14ac:dyDescent="0.2">
      <c r="A2963" t="s">
        <v>7841</v>
      </c>
      <c r="B2963" t="s">
        <v>84</v>
      </c>
      <c r="C2963" t="s">
        <v>252</v>
      </c>
      <c r="D2963" t="s">
        <v>4873</v>
      </c>
      <c r="E2963">
        <v>0</v>
      </c>
      <c r="F2963">
        <v>0</v>
      </c>
      <c r="G2963">
        <v>0</v>
      </c>
      <c r="H2963">
        <v>0</v>
      </c>
      <c r="I2963">
        <v>0</v>
      </c>
      <c r="J2963">
        <v>0</v>
      </c>
      <c r="K2963">
        <v>148</v>
      </c>
      <c r="L2963">
        <v>144</v>
      </c>
      <c r="M2963">
        <v>4</v>
      </c>
      <c r="N2963">
        <v>0</v>
      </c>
    </row>
    <row r="2964" spans="1:14" x14ac:dyDescent="0.2">
      <c r="A2964" t="s">
        <v>7842</v>
      </c>
      <c r="B2964" t="s">
        <v>84</v>
      </c>
      <c r="C2964" t="s">
        <v>253</v>
      </c>
      <c r="D2964" t="s">
        <v>4873</v>
      </c>
      <c r="E2964">
        <v>0</v>
      </c>
      <c r="F2964">
        <v>0</v>
      </c>
      <c r="G2964">
        <v>0</v>
      </c>
      <c r="H2964">
        <v>0</v>
      </c>
      <c r="I2964">
        <v>0</v>
      </c>
      <c r="J2964">
        <v>0</v>
      </c>
      <c r="K2964">
        <v>160</v>
      </c>
      <c r="L2964">
        <v>159</v>
      </c>
      <c r="M2964">
        <v>1</v>
      </c>
      <c r="N2964">
        <v>0</v>
      </c>
    </row>
    <row r="2965" spans="1:14" x14ac:dyDescent="0.2">
      <c r="A2965" t="s">
        <v>7843</v>
      </c>
      <c r="B2965" t="s">
        <v>84</v>
      </c>
      <c r="C2965" t="s">
        <v>254</v>
      </c>
      <c r="D2965" t="s">
        <v>4873</v>
      </c>
      <c r="E2965">
        <v>0</v>
      </c>
      <c r="F2965">
        <v>0</v>
      </c>
      <c r="G2965">
        <v>0</v>
      </c>
      <c r="H2965">
        <v>0</v>
      </c>
      <c r="I2965">
        <v>0</v>
      </c>
      <c r="J2965">
        <v>0</v>
      </c>
      <c r="K2965">
        <v>65</v>
      </c>
      <c r="L2965">
        <v>63</v>
      </c>
      <c r="M2965">
        <v>2</v>
      </c>
      <c r="N2965">
        <v>0</v>
      </c>
    </row>
    <row r="2966" spans="1:14" x14ac:dyDescent="0.2">
      <c r="A2966" t="s">
        <v>7844</v>
      </c>
      <c r="B2966" t="s">
        <v>84</v>
      </c>
      <c r="C2966" t="s">
        <v>255</v>
      </c>
      <c r="D2966" t="s">
        <v>4873</v>
      </c>
      <c r="E2966">
        <v>0</v>
      </c>
      <c r="F2966">
        <v>0</v>
      </c>
      <c r="G2966">
        <v>0</v>
      </c>
      <c r="H2966">
        <v>0</v>
      </c>
      <c r="I2966">
        <v>0</v>
      </c>
      <c r="J2966">
        <v>0</v>
      </c>
      <c r="K2966">
        <v>282</v>
      </c>
      <c r="L2966">
        <v>275</v>
      </c>
      <c r="M2966">
        <v>7</v>
      </c>
      <c r="N2966">
        <v>0</v>
      </c>
    </row>
    <row r="2967" spans="1:14" x14ac:dyDescent="0.2">
      <c r="A2967" t="s">
        <v>7845</v>
      </c>
      <c r="B2967" t="s">
        <v>84</v>
      </c>
      <c r="C2967" t="s">
        <v>256</v>
      </c>
      <c r="D2967" t="s">
        <v>4873</v>
      </c>
      <c r="E2967">
        <v>0</v>
      </c>
      <c r="F2967">
        <v>0</v>
      </c>
      <c r="G2967">
        <v>0</v>
      </c>
      <c r="H2967">
        <v>0</v>
      </c>
      <c r="I2967">
        <v>0</v>
      </c>
      <c r="J2967">
        <v>0</v>
      </c>
      <c r="K2967">
        <v>116</v>
      </c>
      <c r="L2967">
        <v>116</v>
      </c>
      <c r="M2967">
        <v>0</v>
      </c>
      <c r="N2967">
        <v>0</v>
      </c>
    </row>
    <row r="2968" spans="1:14" x14ac:dyDescent="0.2">
      <c r="A2968" t="s">
        <v>7846</v>
      </c>
      <c r="B2968" t="s">
        <v>86</v>
      </c>
      <c r="C2968" t="s">
        <v>104</v>
      </c>
      <c r="D2968" t="s">
        <v>4889</v>
      </c>
      <c r="E2968">
        <v>13856</v>
      </c>
      <c r="F2968">
        <v>1440</v>
      </c>
      <c r="G2968">
        <v>12181</v>
      </c>
      <c r="H2968">
        <v>200</v>
      </c>
      <c r="I2968">
        <v>35</v>
      </c>
      <c r="J2968">
        <v>9587</v>
      </c>
      <c r="K2968">
        <v>0</v>
      </c>
      <c r="L2968">
        <v>0</v>
      </c>
      <c r="M2968">
        <v>0</v>
      </c>
      <c r="N2968">
        <v>0</v>
      </c>
    </row>
    <row r="2969" spans="1:14" x14ac:dyDescent="0.2">
      <c r="A2969" t="s">
        <v>7847</v>
      </c>
      <c r="B2969" t="s">
        <v>87</v>
      </c>
      <c r="C2969" t="s">
        <v>104</v>
      </c>
      <c r="D2969" t="s">
        <v>4875</v>
      </c>
      <c r="E2969">
        <v>6947</v>
      </c>
      <c r="F2969">
        <v>1512</v>
      </c>
      <c r="G2969">
        <v>4962</v>
      </c>
      <c r="H2969">
        <v>360</v>
      </c>
      <c r="I2969">
        <v>113</v>
      </c>
      <c r="J2969">
        <v>9372</v>
      </c>
      <c r="K2969">
        <v>0</v>
      </c>
      <c r="L2969">
        <v>0</v>
      </c>
      <c r="M2969">
        <v>0</v>
      </c>
      <c r="N2969">
        <v>0</v>
      </c>
    </row>
    <row r="2970" spans="1:14" x14ac:dyDescent="0.2">
      <c r="A2970" t="s">
        <v>7848</v>
      </c>
      <c r="B2970" t="s">
        <v>87</v>
      </c>
      <c r="C2970" t="s">
        <v>104</v>
      </c>
      <c r="D2970" t="s">
        <v>4881</v>
      </c>
      <c r="E2970">
        <v>16319</v>
      </c>
      <c r="F2970">
        <v>2906</v>
      </c>
      <c r="G2970">
        <v>12779</v>
      </c>
      <c r="H2970">
        <v>419</v>
      </c>
      <c r="I2970">
        <v>215</v>
      </c>
      <c r="J2970">
        <v>0</v>
      </c>
      <c r="K2970">
        <v>0</v>
      </c>
      <c r="L2970">
        <v>0</v>
      </c>
      <c r="M2970">
        <v>0</v>
      </c>
      <c r="N2970">
        <v>0</v>
      </c>
    </row>
    <row r="2971" spans="1:14" x14ac:dyDescent="0.2">
      <c r="A2971" t="s">
        <v>7849</v>
      </c>
      <c r="B2971" t="s">
        <v>89</v>
      </c>
      <c r="C2971" t="s">
        <v>104</v>
      </c>
      <c r="D2971" t="s">
        <v>4873</v>
      </c>
      <c r="E2971">
        <v>0</v>
      </c>
      <c r="F2971">
        <v>0</v>
      </c>
      <c r="G2971">
        <v>0</v>
      </c>
      <c r="H2971">
        <v>0</v>
      </c>
      <c r="I2971">
        <v>0</v>
      </c>
      <c r="J2971">
        <v>0</v>
      </c>
      <c r="K2971">
        <v>105</v>
      </c>
      <c r="L2971">
        <v>99</v>
      </c>
      <c r="M2971">
        <v>2</v>
      </c>
      <c r="N2971">
        <v>4</v>
      </c>
    </row>
    <row r="2972" spans="1:14" x14ac:dyDescent="0.2">
      <c r="A2972" t="s">
        <v>7850</v>
      </c>
      <c r="B2972" t="s">
        <v>86</v>
      </c>
      <c r="C2972" t="s">
        <v>104</v>
      </c>
      <c r="D2972" t="s">
        <v>4883</v>
      </c>
      <c r="E2972">
        <v>8878</v>
      </c>
      <c r="F2972">
        <v>1577</v>
      </c>
      <c r="G2972">
        <v>6895</v>
      </c>
      <c r="H2972">
        <v>228</v>
      </c>
      <c r="I2972">
        <v>178</v>
      </c>
      <c r="J2972">
        <v>14565</v>
      </c>
      <c r="K2972">
        <v>0</v>
      </c>
      <c r="L2972">
        <v>0</v>
      </c>
      <c r="M2972">
        <v>0</v>
      </c>
      <c r="N2972">
        <v>0</v>
      </c>
    </row>
    <row r="2973" spans="1:14" x14ac:dyDescent="0.2">
      <c r="A2973" t="s">
        <v>7851</v>
      </c>
      <c r="B2973" t="s">
        <v>89</v>
      </c>
      <c r="C2973" t="s">
        <v>104</v>
      </c>
      <c r="D2973" t="s">
        <v>4889</v>
      </c>
      <c r="E2973">
        <v>73</v>
      </c>
      <c r="F2973">
        <v>21</v>
      </c>
      <c r="G2973">
        <v>51</v>
      </c>
      <c r="H2973">
        <v>0</v>
      </c>
      <c r="I2973">
        <v>1</v>
      </c>
      <c r="J2973">
        <v>93</v>
      </c>
      <c r="K2973">
        <v>0</v>
      </c>
      <c r="L2973">
        <v>0</v>
      </c>
      <c r="M2973">
        <v>0</v>
      </c>
      <c r="N2973">
        <v>0</v>
      </c>
    </row>
    <row r="2974" spans="1:14" x14ac:dyDescent="0.2">
      <c r="A2974" t="s">
        <v>7852</v>
      </c>
      <c r="B2974" t="s">
        <v>87</v>
      </c>
      <c r="C2974" t="s">
        <v>104</v>
      </c>
      <c r="D2974" t="s">
        <v>4887</v>
      </c>
      <c r="E2974">
        <v>6947</v>
      </c>
      <c r="F2974">
        <v>1202</v>
      </c>
      <c r="G2974">
        <v>5204</v>
      </c>
      <c r="H2974">
        <v>427</v>
      </c>
      <c r="I2974">
        <v>114</v>
      </c>
      <c r="J2974">
        <v>9372</v>
      </c>
      <c r="K2974">
        <v>0</v>
      </c>
      <c r="L2974">
        <v>0</v>
      </c>
      <c r="M2974">
        <v>0</v>
      </c>
      <c r="N2974">
        <v>0</v>
      </c>
    </row>
    <row r="2975" spans="1:14" x14ac:dyDescent="0.2">
      <c r="A2975" t="s">
        <v>7853</v>
      </c>
      <c r="B2975" t="s">
        <v>89</v>
      </c>
      <c r="C2975" t="s">
        <v>104</v>
      </c>
      <c r="D2975" t="s">
        <v>4879</v>
      </c>
      <c r="E2975">
        <v>71</v>
      </c>
      <c r="F2975">
        <v>20</v>
      </c>
      <c r="G2975">
        <v>50</v>
      </c>
      <c r="H2975">
        <v>0</v>
      </c>
      <c r="I2975">
        <v>1</v>
      </c>
      <c r="J2975">
        <v>95</v>
      </c>
      <c r="K2975">
        <v>0</v>
      </c>
      <c r="L2975">
        <v>0</v>
      </c>
      <c r="M2975">
        <v>0</v>
      </c>
      <c r="N2975">
        <v>0</v>
      </c>
    </row>
    <row r="2976" spans="1:14" x14ac:dyDescent="0.2">
      <c r="A2976" t="s">
        <v>7854</v>
      </c>
      <c r="B2976" t="s">
        <v>87</v>
      </c>
      <c r="C2976" t="s">
        <v>104</v>
      </c>
      <c r="D2976" t="s">
        <v>4877</v>
      </c>
      <c r="E2976">
        <v>16319</v>
      </c>
      <c r="F2976">
        <v>2933</v>
      </c>
      <c r="G2976">
        <v>12748</v>
      </c>
      <c r="H2976">
        <v>423</v>
      </c>
      <c r="I2976">
        <v>215</v>
      </c>
      <c r="J2976">
        <v>0</v>
      </c>
      <c r="K2976">
        <v>0</v>
      </c>
      <c r="L2976">
        <v>0</v>
      </c>
      <c r="M2976">
        <v>0</v>
      </c>
      <c r="N2976">
        <v>0</v>
      </c>
    </row>
    <row r="2977" spans="1:14" x14ac:dyDescent="0.2">
      <c r="A2977" t="s">
        <v>7855</v>
      </c>
      <c r="B2977" t="s">
        <v>89</v>
      </c>
      <c r="C2977" t="s">
        <v>104</v>
      </c>
      <c r="D2977" t="s">
        <v>4875</v>
      </c>
      <c r="E2977">
        <v>92</v>
      </c>
      <c r="F2977">
        <v>21</v>
      </c>
      <c r="G2977">
        <v>62</v>
      </c>
      <c r="H2977">
        <v>5</v>
      </c>
      <c r="I2977">
        <v>4</v>
      </c>
      <c r="J2977">
        <v>74</v>
      </c>
      <c r="K2977">
        <v>0</v>
      </c>
      <c r="L2977">
        <v>0</v>
      </c>
      <c r="M2977">
        <v>0</v>
      </c>
      <c r="N2977">
        <v>0</v>
      </c>
    </row>
    <row r="2978" spans="1:14" x14ac:dyDescent="0.2">
      <c r="A2978" t="s">
        <v>7856</v>
      </c>
      <c r="B2978" t="s">
        <v>86</v>
      </c>
      <c r="C2978" t="s">
        <v>104</v>
      </c>
      <c r="D2978" t="s">
        <v>4879</v>
      </c>
      <c r="E2978">
        <v>13507</v>
      </c>
      <c r="F2978">
        <v>1407</v>
      </c>
      <c r="G2978">
        <v>11977</v>
      </c>
      <c r="H2978">
        <v>93</v>
      </c>
      <c r="I2978">
        <v>30</v>
      </c>
      <c r="J2978">
        <v>9936</v>
      </c>
      <c r="K2978">
        <v>0</v>
      </c>
      <c r="L2978">
        <v>0</v>
      </c>
      <c r="M2978">
        <v>0</v>
      </c>
      <c r="N2978">
        <v>0</v>
      </c>
    </row>
    <row r="2979" spans="1:14" x14ac:dyDescent="0.2">
      <c r="A2979" t="s">
        <v>7857</v>
      </c>
      <c r="B2979" t="s">
        <v>87</v>
      </c>
      <c r="C2979" t="s">
        <v>104</v>
      </c>
      <c r="D2979" t="s">
        <v>4871</v>
      </c>
      <c r="E2979">
        <v>0</v>
      </c>
      <c r="F2979">
        <v>0</v>
      </c>
      <c r="G2979">
        <v>0</v>
      </c>
      <c r="H2979">
        <v>0</v>
      </c>
      <c r="I2979">
        <v>0</v>
      </c>
      <c r="J2979">
        <v>0</v>
      </c>
      <c r="K2979">
        <v>11112</v>
      </c>
      <c r="L2979">
        <v>10924</v>
      </c>
      <c r="M2979">
        <v>155</v>
      </c>
      <c r="N2979">
        <v>33</v>
      </c>
    </row>
    <row r="2980" spans="1:14" x14ac:dyDescent="0.2">
      <c r="A2980" t="s">
        <v>7858</v>
      </c>
      <c r="B2980" t="s">
        <v>86</v>
      </c>
      <c r="C2980" t="s">
        <v>104</v>
      </c>
      <c r="D2980" t="s">
        <v>4875</v>
      </c>
      <c r="E2980">
        <v>8878</v>
      </c>
      <c r="F2980">
        <v>1716</v>
      </c>
      <c r="G2980">
        <v>6824</v>
      </c>
      <c r="H2980">
        <v>227</v>
      </c>
      <c r="I2980">
        <v>111</v>
      </c>
      <c r="J2980">
        <v>14565</v>
      </c>
      <c r="K2980">
        <v>0</v>
      </c>
      <c r="L2980">
        <v>0</v>
      </c>
      <c r="M2980">
        <v>0</v>
      </c>
      <c r="N2980">
        <v>0</v>
      </c>
    </row>
    <row r="2981" spans="1:14" x14ac:dyDescent="0.2">
      <c r="A2981" t="s">
        <v>7859</v>
      </c>
      <c r="B2981" t="s">
        <v>89</v>
      </c>
      <c r="C2981" t="s">
        <v>104</v>
      </c>
      <c r="D2981" t="s">
        <v>4883</v>
      </c>
      <c r="E2981">
        <v>92</v>
      </c>
      <c r="F2981">
        <v>18</v>
      </c>
      <c r="G2981">
        <v>60</v>
      </c>
      <c r="H2981">
        <v>6</v>
      </c>
      <c r="I2981">
        <v>8</v>
      </c>
      <c r="J2981">
        <v>74</v>
      </c>
      <c r="K2981">
        <v>0</v>
      </c>
      <c r="L2981">
        <v>0</v>
      </c>
      <c r="M2981">
        <v>0</v>
      </c>
      <c r="N2981">
        <v>0</v>
      </c>
    </row>
    <row r="2982" spans="1:14" x14ac:dyDescent="0.2">
      <c r="A2982" t="s">
        <v>7860</v>
      </c>
      <c r="B2982" t="s">
        <v>86</v>
      </c>
      <c r="C2982" t="s">
        <v>104</v>
      </c>
      <c r="D2982" t="s">
        <v>4885</v>
      </c>
      <c r="E2982">
        <v>14565</v>
      </c>
      <c r="F2982">
        <v>2094</v>
      </c>
      <c r="G2982">
        <v>12138</v>
      </c>
      <c r="H2982">
        <v>266</v>
      </c>
      <c r="I2982">
        <v>67</v>
      </c>
      <c r="J2982">
        <v>8878</v>
      </c>
      <c r="K2982">
        <v>0</v>
      </c>
      <c r="L2982">
        <v>0</v>
      </c>
      <c r="M2982">
        <v>0</v>
      </c>
      <c r="N2982">
        <v>0</v>
      </c>
    </row>
    <row r="2983" spans="1:14" x14ac:dyDescent="0.2">
      <c r="A2983" t="s">
        <v>7861</v>
      </c>
      <c r="B2983" t="s">
        <v>89</v>
      </c>
      <c r="C2983" t="s">
        <v>104</v>
      </c>
      <c r="D2983" t="s">
        <v>4885</v>
      </c>
      <c r="E2983">
        <v>74</v>
      </c>
      <c r="F2983">
        <v>28</v>
      </c>
      <c r="G2983">
        <v>45</v>
      </c>
      <c r="H2983">
        <v>0</v>
      </c>
      <c r="I2983">
        <v>1</v>
      </c>
      <c r="J2983">
        <v>92</v>
      </c>
      <c r="K2983">
        <v>0</v>
      </c>
      <c r="L2983">
        <v>0</v>
      </c>
      <c r="M2983">
        <v>0</v>
      </c>
      <c r="N2983">
        <v>0</v>
      </c>
    </row>
    <row r="2984" spans="1:14" x14ac:dyDescent="0.2">
      <c r="A2984" t="s">
        <v>7862</v>
      </c>
      <c r="B2984" t="s">
        <v>87</v>
      </c>
      <c r="C2984" t="s">
        <v>104</v>
      </c>
      <c r="D2984" t="s">
        <v>4879</v>
      </c>
      <c r="E2984">
        <v>9233</v>
      </c>
      <c r="F2984">
        <v>1670</v>
      </c>
      <c r="G2984">
        <v>7562</v>
      </c>
      <c r="H2984">
        <v>0</v>
      </c>
      <c r="I2984">
        <v>1</v>
      </c>
      <c r="J2984">
        <v>7086</v>
      </c>
      <c r="K2984">
        <v>0</v>
      </c>
      <c r="L2984">
        <v>0</v>
      </c>
      <c r="M2984">
        <v>0</v>
      </c>
      <c r="N2984">
        <v>0</v>
      </c>
    </row>
    <row r="2985" spans="1:14" x14ac:dyDescent="0.2">
      <c r="A2985" t="s">
        <v>7863</v>
      </c>
      <c r="B2985" t="s">
        <v>87</v>
      </c>
      <c r="C2985" t="s">
        <v>104</v>
      </c>
      <c r="D2985" t="s">
        <v>4883</v>
      </c>
      <c r="E2985">
        <v>6947</v>
      </c>
      <c r="F2985">
        <v>1397</v>
      </c>
      <c r="G2985">
        <v>4978</v>
      </c>
      <c r="H2985">
        <v>363</v>
      </c>
      <c r="I2985">
        <v>209</v>
      </c>
      <c r="J2985">
        <v>9372</v>
      </c>
      <c r="K2985">
        <v>0</v>
      </c>
      <c r="L2985">
        <v>0</v>
      </c>
      <c r="M2985">
        <v>0</v>
      </c>
      <c r="N2985">
        <v>0</v>
      </c>
    </row>
    <row r="2986" spans="1:14" x14ac:dyDescent="0.2">
      <c r="A2986" t="s">
        <v>7864</v>
      </c>
      <c r="B2986" t="s">
        <v>86</v>
      </c>
      <c r="C2986" t="s">
        <v>104</v>
      </c>
      <c r="D2986" t="s">
        <v>4887</v>
      </c>
      <c r="E2986">
        <v>8878</v>
      </c>
      <c r="F2986">
        <v>1371</v>
      </c>
      <c r="G2986">
        <v>7129</v>
      </c>
      <c r="H2986">
        <v>265</v>
      </c>
      <c r="I2986">
        <v>113</v>
      </c>
      <c r="J2986">
        <v>14565</v>
      </c>
      <c r="K2986">
        <v>0</v>
      </c>
      <c r="L2986">
        <v>0</v>
      </c>
      <c r="M2986">
        <v>0</v>
      </c>
      <c r="N2986">
        <v>0</v>
      </c>
    </row>
    <row r="2987" spans="1:14" x14ac:dyDescent="0.2">
      <c r="A2987" t="s">
        <v>7865</v>
      </c>
      <c r="B2987" t="s">
        <v>86</v>
      </c>
      <c r="C2987" t="s">
        <v>104</v>
      </c>
      <c r="D2987" t="s">
        <v>4873</v>
      </c>
      <c r="E2987">
        <v>0</v>
      </c>
      <c r="F2987">
        <v>0</v>
      </c>
      <c r="G2987">
        <v>0</v>
      </c>
      <c r="H2987">
        <v>0</v>
      </c>
      <c r="I2987">
        <v>0</v>
      </c>
      <c r="J2987">
        <v>0</v>
      </c>
      <c r="K2987">
        <v>21709</v>
      </c>
      <c r="L2987">
        <v>21290</v>
      </c>
      <c r="M2987">
        <v>370</v>
      </c>
      <c r="N2987">
        <v>49</v>
      </c>
    </row>
    <row r="2988" spans="1:14" x14ac:dyDescent="0.2">
      <c r="A2988" t="s">
        <v>7866</v>
      </c>
      <c r="B2988" t="s">
        <v>86</v>
      </c>
      <c r="C2988" t="s">
        <v>104</v>
      </c>
      <c r="D2988" t="s">
        <v>4881</v>
      </c>
      <c r="E2988">
        <v>23443</v>
      </c>
      <c r="F2988">
        <v>2858</v>
      </c>
      <c r="G2988">
        <v>19771</v>
      </c>
      <c r="H2988">
        <v>562</v>
      </c>
      <c r="I2988">
        <v>252</v>
      </c>
      <c r="J2988">
        <v>0</v>
      </c>
      <c r="K2988">
        <v>0</v>
      </c>
      <c r="L2988">
        <v>0</v>
      </c>
      <c r="M2988">
        <v>0</v>
      </c>
      <c r="N2988">
        <v>0</v>
      </c>
    </row>
    <row r="2989" spans="1:14" x14ac:dyDescent="0.2">
      <c r="A2989" t="s">
        <v>7867</v>
      </c>
      <c r="B2989" t="s">
        <v>87</v>
      </c>
      <c r="C2989" t="s">
        <v>104</v>
      </c>
      <c r="D2989" t="s">
        <v>4873</v>
      </c>
      <c r="E2989">
        <v>0</v>
      </c>
      <c r="F2989">
        <v>0</v>
      </c>
      <c r="G2989">
        <v>0</v>
      </c>
      <c r="H2989">
        <v>0</v>
      </c>
      <c r="I2989">
        <v>0</v>
      </c>
      <c r="J2989">
        <v>0</v>
      </c>
      <c r="K2989">
        <v>8828</v>
      </c>
      <c r="L2989">
        <v>8688</v>
      </c>
      <c r="M2989">
        <v>113</v>
      </c>
      <c r="N2989">
        <v>27</v>
      </c>
    </row>
    <row r="2990" spans="1:14" x14ac:dyDescent="0.2">
      <c r="A2990" t="s">
        <v>7868</v>
      </c>
      <c r="B2990" t="s">
        <v>89</v>
      </c>
      <c r="C2990" t="s">
        <v>104</v>
      </c>
      <c r="D2990" t="s">
        <v>4877</v>
      </c>
      <c r="E2990">
        <v>166</v>
      </c>
      <c r="F2990">
        <v>34</v>
      </c>
      <c r="G2990">
        <v>116</v>
      </c>
      <c r="H2990">
        <v>7</v>
      </c>
      <c r="I2990">
        <v>9</v>
      </c>
      <c r="J2990">
        <v>0</v>
      </c>
      <c r="K2990">
        <v>0</v>
      </c>
      <c r="L2990">
        <v>0</v>
      </c>
      <c r="M2990">
        <v>0</v>
      </c>
      <c r="N2990">
        <v>0</v>
      </c>
    </row>
    <row r="2991" spans="1:14" x14ac:dyDescent="0.2">
      <c r="A2991" t="s">
        <v>7869</v>
      </c>
      <c r="B2991" t="s">
        <v>87</v>
      </c>
      <c r="C2991" t="s">
        <v>104</v>
      </c>
      <c r="D2991" t="s">
        <v>4885</v>
      </c>
      <c r="E2991">
        <v>9372</v>
      </c>
      <c r="F2991">
        <v>2265</v>
      </c>
      <c r="G2991">
        <v>7101</v>
      </c>
      <c r="H2991">
        <v>4</v>
      </c>
      <c r="I2991">
        <v>2</v>
      </c>
      <c r="J2991">
        <v>6947</v>
      </c>
      <c r="K2991">
        <v>0</v>
      </c>
      <c r="L2991">
        <v>0</v>
      </c>
      <c r="M2991">
        <v>0</v>
      </c>
      <c r="N2991">
        <v>0</v>
      </c>
    </row>
    <row r="2992" spans="1:14" x14ac:dyDescent="0.2">
      <c r="A2992" t="s">
        <v>7870</v>
      </c>
      <c r="B2992" t="s">
        <v>86</v>
      </c>
      <c r="C2992" t="s">
        <v>104</v>
      </c>
      <c r="D2992" t="s">
        <v>4877</v>
      </c>
      <c r="E2992">
        <v>23443</v>
      </c>
      <c r="F2992">
        <v>2869</v>
      </c>
      <c r="G2992">
        <v>19756</v>
      </c>
      <c r="H2992">
        <v>566</v>
      </c>
      <c r="I2992">
        <v>252</v>
      </c>
      <c r="J2992">
        <v>0</v>
      </c>
      <c r="K2992">
        <v>0</v>
      </c>
      <c r="L2992">
        <v>0</v>
      </c>
      <c r="M2992">
        <v>0</v>
      </c>
      <c r="N2992">
        <v>0</v>
      </c>
    </row>
    <row r="2993" spans="1:14" x14ac:dyDescent="0.2">
      <c r="A2993" t="s">
        <v>7871</v>
      </c>
      <c r="B2993" t="s">
        <v>89</v>
      </c>
      <c r="C2993" t="s">
        <v>104</v>
      </c>
      <c r="D2993" t="s">
        <v>4887</v>
      </c>
      <c r="E2993">
        <v>92</v>
      </c>
      <c r="F2993">
        <v>13</v>
      </c>
      <c r="G2993">
        <v>68</v>
      </c>
      <c r="H2993">
        <v>7</v>
      </c>
      <c r="I2993">
        <v>4</v>
      </c>
      <c r="J2993">
        <v>74</v>
      </c>
      <c r="K2993">
        <v>0</v>
      </c>
      <c r="L2993">
        <v>0</v>
      </c>
      <c r="M2993">
        <v>0</v>
      </c>
      <c r="N2993">
        <v>0</v>
      </c>
    </row>
    <row r="2994" spans="1:14" x14ac:dyDescent="0.2">
      <c r="A2994" t="s">
        <v>7872</v>
      </c>
      <c r="B2994" t="s">
        <v>89</v>
      </c>
      <c r="C2994" t="s">
        <v>104</v>
      </c>
      <c r="D2994" t="s">
        <v>4881</v>
      </c>
      <c r="E2994">
        <v>166</v>
      </c>
      <c r="F2994">
        <v>34</v>
      </c>
      <c r="G2994">
        <v>117</v>
      </c>
      <c r="H2994">
        <v>6</v>
      </c>
      <c r="I2994">
        <v>9</v>
      </c>
      <c r="J2994">
        <v>0</v>
      </c>
      <c r="K2994">
        <v>0</v>
      </c>
      <c r="L2994">
        <v>0</v>
      </c>
      <c r="M2994">
        <v>0</v>
      </c>
      <c r="N2994">
        <v>0</v>
      </c>
    </row>
    <row r="2995" spans="1:14" x14ac:dyDescent="0.2">
      <c r="A2995" t="s">
        <v>7873</v>
      </c>
      <c r="B2995" t="s">
        <v>86</v>
      </c>
      <c r="C2995" t="s">
        <v>104</v>
      </c>
      <c r="D2995" t="s">
        <v>4871</v>
      </c>
      <c r="E2995">
        <v>0</v>
      </c>
      <c r="F2995">
        <v>0</v>
      </c>
      <c r="G2995">
        <v>0</v>
      </c>
      <c r="H2995">
        <v>0</v>
      </c>
      <c r="I2995">
        <v>0</v>
      </c>
      <c r="J2995">
        <v>0</v>
      </c>
      <c r="K2995">
        <v>23367</v>
      </c>
      <c r="L2995">
        <v>22891</v>
      </c>
      <c r="M2995">
        <v>428</v>
      </c>
      <c r="N2995">
        <v>48</v>
      </c>
    </row>
    <row r="2996" spans="1:14" x14ac:dyDescent="0.2">
      <c r="A2996" t="s">
        <v>7874</v>
      </c>
      <c r="B2996" t="s">
        <v>87</v>
      </c>
      <c r="C2996" t="s">
        <v>104</v>
      </c>
      <c r="D2996" t="s">
        <v>4889</v>
      </c>
      <c r="E2996">
        <v>9312</v>
      </c>
      <c r="F2996">
        <v>1686</v>
      </c>
      <c r="G2996">
        <v>7624</v>
      </c>
      <c r="H2996">
        <v>1</v>
      </c>
      <c r="I2996">
        <v>1</v>
      </c>
      <c r="J2996">
        <v>7007</v>
      </c>
      <c r="K2996">
        <v>0</v>
      </c>
      <c r="L2996">
        <v>0</v>
      </c>
      <c r="M2996">
        <v>0</v>
      </c>
      <c r="N2996">
        <v>0</v>
      </c>
    </row>
    <row r="2997" spans="1:14" x14ac:dyDescent="0.2">
      <c r="A2997" t="s">
        <v>7875</v>
      </c>
      <c r="B2997" t="s">
        <v>89</v>
      </c>
      <c r="C2997" t="s">
        <v>104</v>
      </c>
      <c r="D2997" t="s">
        <v>4871</v>
      </c>
      <c r="E2997">
        <v>0</v>
      </c>
      <c r="F2997">
        <v>0</v>
      </c>
      <c r="G2997">
        <v>0</v>
      </c>
      <c r="H2997">
        <v>0</v>
      </c>
      <c r="I2997">
        <v>0</v>
      </c>
      <c r="J2997">
        <v>0</v>
      </c>
      <c r="K2997">
        <v>139</v>
      </c>
      <c r="L2997">
        <v>132</v>
      </c>
      <c r="M2997">
        <v>2</v>
      </c>
      <c r="N2997">
        <v>5</v>
      </c>
    </row>
    <row r="2998" spans="1:14" x14ac:dyDescent="0.2">
      <c r="A2998" t="s">
        <v>7876</v>
      </c>
      <c r="B2998" t="s">
        <v>89</v>
      </c>
      <c r="C2998" t="s">
        <v>106</v>
      </c>
      <c r="D2998" t="s">
        <v>4875</v>
      </c>
      <c r="E2998">
        <v>3</v>
      </c>
      <c r="F2998">
        <v>1</v>
      </c>
      <c r="G2998">
        <v>2</v>
      </c>
      <c r="H2998">
        <v>0</v>
      </c>
      <c r="I2998">
        <v>0</v>
      </c>
      <c r="J2998">
        <v>4</v>
      </c>
      <c r="K2998">
        <v>0</v>
      </c>
      <c r="L2998">
        <v>0</v>
      </c>
      <c r="M2998">
        <v>0</v>
      </c>
      <c r="N2998">
        <v>0</v>
      </c>
    </row>
    <row r="2999" spans="1:14" x14ac:dyDescent="0.2">
      <c r="A2999" t="s">
        <v>7877</v>
      </c>
      <c r="B2999" t="s">
        <v>89</v>
      </c>
      <c r="C2999" t="s">
        <v>106</v>
      </c>
      <c r="D2999" t="s">
        <v>4877</v>
      </c>
      <c r="E2999">
        <v>7</v>
      </c>
      <c r="F2999">
        <v>2</v>
      </c>
      <c r="G2999">
        <v>5</v>
      </c>
      <c r="H2999">
        <v>0</v>
      </c>
      <c r="I2999">
        <v>0</v>
      </c>
      <c r="J2999">
        <v>0</v>
      </c>
      <c r="K2999">
        <v>0</v>
      </c>
      <c r="L2999">
        <v>0</v>
      </c>
      <c r="M2999">
        <v>0</v>
      </c>
      <c r="N2999">
        <v>0</v>
      </c>
    </row>
    <row r="3000" spans="1:14" x14ac:dyDescent="0.2">
      <c r="A3000" t="s">
        <v>7878</v>
      </c>
      <c r="B3000" t="s">
        <v>89</v>
      </c>
      <c r="C3000" t="s">
        <v>106</v>
      </c>
      <c r="D3000" t="s">
        <v>4879</v>
      </c>
      <c r="E3000">
        <v>4</v>
      </c>
      <c r="F3000">
        <v>1</v>
      </c>
      <c r="G3000">
        <v>3</v>
      </c>
      <c r="H3000">
        <v>0</v>
      </c>
      <c r="I3000">
        <v>0</v>
      </c>
      <c r="J3000">
        <v>3</v>
      </c>
      <c r="K3000">
        <v>0</v>
      </c>
      <c r="L3000">
        <v>0</v>
      </c>
      <c r="M3000">
        <v>0</v>
      </c>
      <c r="N3000">
        <v>0</v>
      </c>
    </row>
    <row r="3001" spans="1:14" x14ac:dyDescent="0.2">
      <c r="A3001" t="s">
        <v>7879</v>
      </c>
      <c r="B3001" t="s">
        <v>89</v>
      </c>
      <c r="C3001" t="s">
        <v>106</v>
      </c>
      <c r="D3001" t="s">
        <v>4881</v>
      </c>
      <c r="E3001">
        <v>7</v>
      </c>
      <c r="F3001">
        <v>2</v>
      </c>
      <c r="G3001">
        <v>5</v>
      </c>
      <c r="H3001">
        <v>0</v>
      </c>
      <c r="I3001">
        <v>0</v>
      </c>
      <c r="J3001">
        <v>0</v>
      </c>
      <c r="K3001">
        <v>0</v>
      </c>
      <c r="L3001">
        <v>0</v>
      </c>
      <c r="M3001">
        <v>0</v>
      </c>
      <c r="N3001">
        <v>0</v>
      </c>
    </row>
    <row r="3002" spans="1:14" x14ac:dyDescent="0.2">
      <c r="A3002" t="s">
        <v>7880</v>
      </c>
      <c r="B3002" t="s">
        <v>89</v>
      </c>
      <c r="C3002" t="s">
        <v>106</v>
      </c>
      <c r="D3002" t="s">
        <v>4883</v>
      </c>
      <c r="E3002">
        <v>3</v>
      </c>
      <c r="F3002">
        <v>1</v>
      </c>
      <c r="G3002">
        <v>2</v>
      </c>
      <c r="H3002">
        <v>0</v>
      </c>
      <c r="I3002">
        <v>0</v>
      </c>
      <c r="J3002">
        <v>4</v>
      </c>
      <c r="K3002">
        <v>0</v>
      </c>
      <c r="L3002">
        <v>0</v>
      </c>
      <c r="M3002">
        <v>0</v>
      </c>
      <c r="N3002">
        <v>0</v>
      </c>
    </row>
    <row r="3003" spans="1:14" x14ac:dyDescent="0.2">
      <c r="A3003" t="s">
        <v>7881</v>
      </c>
      <c r="B3003" t="s">
        <v>89</v>
      </c>
      <c r="C3003" t="s">
        <v>106</v>
      </c>
      <c r="D3003" t="s">
        <v>4885</v>
      </c>
      <c r="E3003">
        <v>4</v>
      </c>
      <c r="F3003">
        <v>1</v>
      </c>
      <c r="G3003">
        <v>3</v>
      </c>
      <c r="H3003">
        <v>0</v>
      </c>
      <c r="I3003">
        <v>0</v>
      </c>
      <c r="J3003">
        <v>3</v>
      </c>
      <c r="K3003">
        <v>0</v>
      </c>
      <c r="L3003">
        <v>0</v>
      </c>
      <c r="M3003">
        <v>0</v>
      </c>
      <c r="N3003">
        <v>0</v>
      </c>
    </row>
    <row r="3004" spans="1:14" x14ac:dyDescent="0.2">
      <c r="A3004" t="s">
        <v>7882</v>
      </c>
      <c r="B3004" t="s">
        <v>89</v>
      </c>
      <c r="C3004" t="s">
        <v>106</v>
      </c>
      <c r="D3004" t="s">
        <v>4887</v>
      </c>
      <c r="E3004">
        <v>3</v>
      </c>
      <c r="F3004">
        <v>1</v>
      </c>
      <c r="G3004">
        <v>2</v>
      </c>
      <c r="H3004">
        <v>0</v>
      </c>
      <c r="I3004">
        <v>0</v>
      </c>
      <c r="J3004">
        <v>4</v>
      </c>
      <c r="K3004">
        <v>0</v>
      </c>
      <c r="L3004">
        <v>0</v>
      </c>
      <c r="M3004">
        <v>0</v>
      </c>
      <c r="N3004">
        <v>0</v>
      </c>
    </row>
    <row r="3005" spans="1:14" x14ac:dyDescent="0.2">
      <c r="A3005" t="s">
        <v>7883</v>
      </c>
      <c r="B3005" t="s">
        <v>89</v>
      </c>
      <c r="C3005" t="s">
        <v>106</v>
      </c>
      <c r="D3005" t="s">
        <v>4889</v>
      </c>
      <c r="E3005">
        <v>4</v>
      </c>
      <c r="F3005">
        <v>1</v>
      </c>
      <c r="G3005">
        <v>3</v>
      </c>
      <c r="H3005">
        <v>0</v>
      </c>
      <c r="I3005">
        <v>0</v>
      </c>
      <c r="J3005">
        <v>3</v>
      </c>
      <c r="K3005">
        <v>0</v>
      </c>
      <c r="L3005">
        <v>0</v>
      </c>
      <c r="M3005">
        <v>0</v>
      </c>
      <c r="N3005">
        <v>0</v>
      </c>
    </row>
    <row r="3006" spans="1:14" x14ac:dyDescent="0.2">
      <c r="A3006" t="s">
        <v>7884</v>
      </c>
      <c r="B3006" t="s">
        <v>86</v>
      </c>
      <c r="C3006" t="s">
        <v>155</v>
      </c>
      <c r="D3006" t="s">
        <v>4883</v>
      </c>
      <c r="E3006">
        <v>32</v>
      </c>
      <c r="F3006">
        <v>4</v>
      </c>
      <c r="G3006">
        <v>27</v>
      </c>
      <c r="H3006">
        <v>1</v>
      </c>
      <c r="I3006">
        <v>0</v>
      </c>
      <c r="J3006">
        <v>71</v>
      </c>
      <c r="K3006">
        <v>0</v>
      </c>
      <c r="L3006">
        <v>0</v>
      </c>
      <c r="M3006">
        <v>0</v>
      </c>
      <c r="N3006">
        <v>0</v>
      </c>
    </row>
    <row r="3007" spans="1:14" x14ac:dyDescent="0.2">
      <c r="A3007" t="s">
        <v>7885</v>
      </c>
      <c r="B3007" t="s">
        <v>86</v>
      </c>
      <c r="C3007" t="s">
        <v>155</v>
      </c>
      <c r="D3007" t="s">
        <v>4885</v>
      </c>
      <c r="E3007">
        <v>71</v>
      </c>
      <c r="F3007">
        <v>10</v>
      </c>
      <c r="G3007">
        <v>58</v>
      </c>
      <c r="H3007">
        <v>3</v>
      </c>
      <c r="I3007">
        <v>0</v>
      </c>
      <c r="J3007">
        <v>32</v>
      </c>
      <c r="K3007">
        <v>0</v>
      </c>
      <c r="L3007">
        <v>0</v>
      </c>
      <c r="M3007">
        <v>0</v>
      </c>
      <c r="N3007">
        <v>0</v>
      </c>
    </row>
    <row r="3008" spans="1:14" x14ac:dyDescent="0.2">
      <c r="A3008" t="s">
        <v>7886</v>
      </c>
      <c r="B3008" t="s">
        <v>86</v>
      </c>
      <c r="C3008" t="s">
        <v>155</v>
      </c>
      <c r="D3008" t="s">
        <v>4887</v>
      </c>
      <c r="E3008">
        <v>32</v>
      </c>
      <c r="F3008">
        <v>2</v>
      </c>
      <c r="G3008">
        <v>29</v>
      </c>
      <c r="H3008">
        <v>1</v>
      </c>
      <c r="I3008">
        <v>0</v>
      </c>
      <c r="J3008">
        <v>71</v>
      </c>
      <c r="K3008">
        <v>0</v>
      </c>
      <c r="L3008">
        <v>0</v>
      </c>
      <c r="M3008">
        <v>0</v>
      </c>
      <c r="N3008">
        <v>0</v>
      </c>
    </row>
    <row r="3009" spans="1:14" x14ac:dyDescent="0.2">
      <c r="A3009" t="s">
        <v>7887</v>
      </c>
      <c r="B3009" t="s">
        <v>86</v>
      </c>
      <c r="C3009" t="s">
        <v>155</v>
      </c>
      <c r="D3009" t="s">
        <v>4889</v>
      </c>
      <c r="E3009">
        <v>69</v>
      </c>
      <c r="F3009">
        <v>6</v>
      </c>
      <c r="G3009">
        <v>60</v>
      </c>
      <c r="H3009">
        <v>3</v>
      </c>
      <c r="I3009">
        <v>0</v>
      </c>
      <c r="J3009">
        <v>34</v>
      </c>
      <c r="K3009">
        <v>0</v>
      </c>
      <c r="L3009">
        <v>0</v>
      </c>
      <c r="M3009">
        <v>0</v>
      </c>
      <c r="N3009">
        <v>0</v>
      </c>
    </row>
    <row r="3010" spans="1:14" x14ac:dyDescent="0.2">
      <c r="A3010" t="s">
        <v>7888</v>
      </c>
      <c r="B3010" t="s">
        <v>86</v>
      </c>
      <c r="C3010" t="s">
        <v>155</v>
      </c>
      <c r="D3010" t="s">
        <v>4871</v>
      </c>
      <c r="E3010">
        <v>0</v>
      </c>
      <c r="F3010">
        <v>0</v>
      </c>
      <c r="G3010">
        <v>0</v>
      </c>
      <c r="H3010">
        <v>0</v>
      </c>
      <c r="I3010">
        <v>0</v>
      </c>
      <c r="J3010">
        <v>0</v>
      </c>
      <c r="K3010">
        <v>101</v>
      </c>
      <c r="L3010">
        <v>100</v>
      </c>
      <c r="M3010">
        <v>1</v>
      </c>
      <c r="N3010">
        <v>0</v>
      </c>
    </row>
    <row r="3011" spans="1:14" x14ac:dyDescent="0.2">
      <c r="A3011" t="s">
        <v>7889</v>
      </c>
      <c r="B3011" t="s">
        <v>86</v>
      </c>
      <c r="C3011" t="s">
        <v>155</v>
      </c>
      <c r="D3011" t="s">
        <v>4873</v>
      </c>
      <c r="E3011">
        <v>0</v>
      </c>
      <c r="F3011">
        <v>0</v>
      </c>
      <c r="G3011">
        <v>0</v>
      </c>
      <c r="H3011">
        <v>0</v>
      </c>
      <c r="I3011">
        <v>0</v>
      </c>
      <c r="J3011">
        <v>0</v>
      </c>
      <c r="K3011">
        <v>85</v>
      </c>
      <c r="L3011">
        <v>84</v>
      </c>
      <c r="M3011">
        <v>1</v>
      </c>
      <c r="N3011">
        <v>0</v>
      </c>
    </row>
    <row r="3012" spans="1:14" x14ac:dyDescent="0.2">
      <c r="A3012" t="s">
        <v>7890</v>
      </c>
      <c r="B3012" t="s">
        <v>86</v>
      </c>
      <c r="C3012" t="s">
        <v>156</v>
      </c>
      <c r="D3012" t="s">
        <v>4875</v>
      </c>
      <c r="E3012">
        <v>18</v>
      </c>
      <c r="F3012">
        <v>5</v>
      </c>
      <c r="G3012">
        <v>11</v>
      </c>
      <c r="H3012">
        <v>2</v>
      </c>
      <c r="I3012">
        <v>0</v>
      </c>
      <c r="J3012">
        <v>58</v>
      </c>
      <c r="K3012">
        <v>0</v>
      </c>
      <c r="L3012">
        <v>0</v>
      </c>
      <c r="M3012">
        <v>0</v>
      </c>
      <c r="N3012">
        <v>0</v>
      </c>
    </row>
    <row r="3013" spans="1:14" x14ac:dyDescent="0.2">
      <c r="A3013" t="s">
        <v>7891</v>
      </c>
      <c r="B3013" t="s">
        <v>86</v>
      </c>
      <c r="C3013" t="s">
        <v>156</v>
      </c>
      <c r="D3013" t="s">
        <v>4877</v>
      </c>
      <c r="E3013">
        <v>76</v>
      </c>
      <c r="F3013">
        <v>9</v>
      </c>
      <c r="G3013">
        <v>62</v>
      </c>
      <c r="H3013">
        <v>5</v>
      </c>
      <c r="I3013">
        <v>0</v>
      </c>
      <c r="J3013">
        <v>0</v>
      </c>
      <c r="K3013">
        <v>0</v>
      </c>
      <c r="L3013">
        <v>0</v>
      </c>
      <c r="M3013">
        <v>0</v>
      </c>
      <c r="N3013">
        <v>0</v>
      </c>
    </row>
    <row r="3014" spans="1:14" x14ac:dyDescent="0.2">
      <c r="A3014" t="s">
        <v>7892</v>
      </c>
      <c r="B3014" t="s">
        <v>86</v>
      </c>
      <c r="C3014" t="s">
        <v>156</v>
      </c>
      <c r="D3014" t="s">
        <v>4879</v>
      </c>
      <c r="E3014">
        <v>51</v>
      </c>
      <c r="F3014">
        <v>3</v>
      </c>
      <c r="G3014">
        <v>46</v>
      </c>
      <c r="H3014">
        <v>2</v>
      </c>
      <c r="I3014">
        <v>0</v>
      </c>
      <c r="J3014">
        <v>25</v>
      </c>
      <c r="K3014">
        <v>0</v>
      </c>
      <c r="L3014">
        <v>0</v>
      </c>
      <c r="M3014">
        <v>0</v>
      </c>
      <c r="N3014">
        <v>0</v>
      </c>
    </row>
    <row r="3015" spans="1:14" x14ac:dyDescent="0.2">
      <c r="A3015" t="s">
        <v>7893</v>
      </c>
      <c r="B3015" t="s">
        <v>86</v>
      </c>
      <c r="C3015" t="s">
        <v>156</v>
      </c>
      <c r="D3015" t="s">
        <v>4881</v>
      </c>
      <c r="E3015">
        <v>76</v>
      </c>
      <c r="F3015">
        <v>9</v>
      </c>
      <c r="G3015">
        <v>62</v>
      </c>
      <c r="H3015">
        <v>5</v>
      </c>
      <c r="I3015">
        <v>0</v>
      </c>
      <c r="J3015">
        <v>0</v>
      </c>
      <c r="K3015">
        <v>0</v>
      </c>
      <c r="L3015">
        <v>0</v>
      </c>
      <c r="M3015">
        <v>0</v>
      </c>
      <c r="N3015">
        <v>0</v>
      </c>
    </row>
    <row r="3016" spans="1:14" x14ac:dyDescent="0.2">
      <c r="A3016" t="s">
        <v>7894</v>
      </c>
      <c r="B3016" t="s">
        <v>86</v>
      </c>
      <c r="C3016" t="s">
        <v>156</v>
      </c>
      <c r="D3016" t="s">
        <v>4883</v>
      </c>
      <c r="E3016">
        <v>18</v>
      </c>
      <c r="F3016">
        <v>6</v>
      </c>
      <c r="G3016">
        <v>10</v>
      </c>
      <c r="H3016">
        <v>2</v>
      </c>
      <c r="I3016">
        <v>0</v>
      </c>
      <c r="J3016">
        <v>58</v>
      </c>
      <c r="K3016">
        <v>0</v>
      </c>
      <c r="L3016">
        <v>0</v>
      </c>
      <c r="M3016">
        <v>0</v>
      </c>
      <c r="N3016">
        <v>0</v>
      </c>
    </row>
    <row r="3017" spans="1:14" x14ac:dyDescent="0.2">
      <c r="A3017" t="s">
        <v>7895</v>
      </c>
      <c r="B3017" t="s">
        <v>86</v>
      </c>
      <c r="C3017" t="s">
        <v>156</v>
      </c>
      <c r="D3017" t="s">
        <v>4885</v>
      </c>
      <c r="E3017">
        <v>58</v>
      </c>
      <c r="F3017">
        <v>7</v>
      </c>
      <c r="G3017">
        <v>48</v>
      </c>
      <c r="H3017">
        <v>3</v>
      </c>
      <c r="I3017">
        <v>0</v>
      </c>
      <c r="J3017">
        <v>18</v>
      </c>
      <c r="K3017">
        <v>0</v>
      </c>
      <c r="L3017">
        <v>0</v>
      </c>
      <c r="M3017">
        <v>0</v>
      </c>
      <c r="N3017">
        <v>0</v>
      </c>
    </row>
    <row r="3018" spans="1:14" x14ac:dyDescent="0.2">
      <c r="A3018" t="s">
        <v>7896</v>
      </c>
      <c r="B3018" t="s">
        <v>86</v>
      </c>
      <c r="C3018" t="s">
        <v>156</v>
      </c>
      <c r="D3018" t="s">
        <v>4887</v>
      </c>
      <c r="E3018">
        <v>18</v>
      </c>
      <c r="F3018">
        <v>5</v>
      </c>
      <c r="G3018">
        <v>11</v>
      </c>
      <c r="H3018">
        <v>2</v>
      </c>
      <c r="I3018">
        <v>0</v>
      </c>
      <c r="J3018">
        <v>58</v>
      </c>
      <c r="K3018">
        <v>0</v>
      </c>
      <c r="L3018">
        <v>0</v>
      </c>
      <c r="M3018">
        <v>0</v>
      </c>
      <c r="N3018">
        <v>0</v>
      </c>
    </row>
    <row r="3019" spans="1:14" x14ac:dyDescent="0.2">
      <c r="A3019" t="s">
        <v>7897</v>
      </c>
      <c r="B3019" t="s">
        <v>86</v>
      </c>
      <c r="C3019" t="s">
        <v>156</v>
      </c>
      <c r="D3019" t="s">
        <v>4889</v>
      </c>
      <c r="E3019">
        <v>53</v>
      </c>
      <c r="F3019">
        <v>3</v>
      </c>
      <c r="G3019">
        <v>47</v>
      </c>
      <c r="H3019">
        <v>3</v>
      </c>
      <c r="I3019">
        <v>0</v>
      </c>
      <c r="J3019">
        <v>23</v>
      </c>
      <c r="K3019">
        <v>0</v>
      </c>
      <c r="L3019">
        <v>0</v>
      </c>
      <c r="M3019">
        <v>0</v>
      </c>
      <c r="N3019">
        <v>0</v>
      </c>
    </row>
    <row r="3020" spans="1:14" x14ac:dyDescent="0.2">
      <c r="A3020" t="s">
        <v>7898</v>
      </c>
      <c r="B3020" t="s">
        <v>86</v>
      </c>
      <c r="C3020" t="s">
        <v>156</v>
      </c>
      <c r="D3020" t="s">
        <v>4871</v>
      </c>
      <c r="E3020">
        <v>0</v>
      </c>
      <c r="F3020">
        <v>0</v>
      </c>
      <c r="G3020">
        <v>0</v>
      </c>
      <c r="H3020">
        <v>0</v>
      </c>
      <c r="I3020">
        <v>0</v>
      </c>
      <c r="J3020">
        <v>0</v>
      </c>
      <c r="K3020">
        <v>75</v>
      </c>
      <c r="L3020">
        <v>73</v>
      </c>
      <c r="M3020">
        <v>2</v>
      </c>
      <c r="N3020">
        <v>0</v>
      </c>
    </row>
    <row r="3021" spans="1:14" x14ac:dyDescent="0.2">
      <c r="A3021" t="s">
        <v>7899</v>
      </c>
      <c r="B3021" t="s">
        <v>86</v>
      </c>
      <c r="C3021" t="s">
        <v>156</v>
      </c>
      <c r="D3021" t="s">
        <v>4873</v>
      </c>
      <c r="E3021">
        <v>0</v>
      </c>
      <c r="F3021">
        <v>0</v>
      </c>
      <c r="G3021">
        <v>0</v>
      </c>
      <c r="H3021">
        <v>0</v>
      </c>
      <c r="I3021">
        <v>0</v>
      </c>
      <c r="J3021">
        <v>0</v>
      </c>
      <c r="K3021">
        <v>68</v>
      </c>
      <c r="L3021">
        <v>67</v>
      </c>
      <c r="M3021">
        <v>1</v>
      </c>
      <c r="N3021">
        <v>0</v>
      </c>
    </row>
    <row r="3022" spans="1:14" x14ac:dyDescent="0.2">
      <c r="A3022" t="s">
        <v>7900</v>
      </c>
      <c r="B3022" t="s">
        <v>86</v>
      </c>
      <c r="C3022" t="s">
        <v>157</v>
      </c>
      <c r="D3022" t="s">
        <v>4875</v>
      </c>
      <c r="E3022">
        <v>11</v>
      </c>
      <c r="F3022">
        <v>2</v>
      </c>
      <c r="G3022">
        <v>9</v>
      </c>
      <c r="H3022">
        <v>0</v>
      </c>
      <c r="I3022">
        <v>0</v>
      </c>
      <c r="J3022">
        <v>29</v>
      </c>
      <c r="K3022">
        <v>0</v>
      </c>
      <c r="L3022">
        <v>0</v>
      </c>
      <c r="M3022">
        <v>0</v>
      </c>
      <c r="N3022">
        <v>0</v>
      </c>
    </row>
    <row r="3023" spans="1:14" x14ac:dyDescent="0.2">
      <c r="A3023" t="s">
        <v>7901</v>
      </c>
      <c r="B3023" t="s">
        <v>86</v>
      </c>
      <c r="C3023" t="s">
        <v>157</v>
      </c>
      <c r="D3023" t="s">
        <v>4877</v>
      </c>
      <c r="E3023">
        <v>40</v>
      </c>
      <c r="F3023">
        <v>10</v>
      </c>
      <c r="G3023">
        <v>30</v>
      </c>
      <c r="H3023">
        <v>0</v>
      </c>
      <c r="I3023">
        <v>0</v>
      </c>
      <c r="J3023">
        <v>0</v>
      </c>
      <c r="K3023">
        <v>0</v>
      </c>
      <c r="L3023">
        <v>0</v>
      </c>
      <c r="M3023">
        <v>0</v>
      </c>
      <c r="N3023">
        <v>0</v>
      </c>
    </row>
    <row r="3024" spans="1:14" x14ac:dyDescent="0.2">
      <c r="A3024" t="s">
        <v>7902</v>
      </c>
      <c r="B3024" t="s">
        <v>86</v>
      </c>
      <c r="C3024" t="s">
        <v>157</v>
      </c>
      <c r="D3024" t="s">
        <v>4879</v>
      </c>
      <c r="E3024">
        <v>28</v>
      </c>
      <c r="F3024">
        <v>8</v>
      </c>
      <c r="G3024">
        <v>20</v>
      </c>
      <c r="H3024">
        <v>0</v>
      </c>
      <c r="I3024">
        <v>0</v>
      </c>
      <c r="J3024">
        <v>12</v>
      </c>
      <c r="K3024">
        <v>0</v>
      </c>
      <c r="L3024">
        <v>0</v>
      </c>
      <c r="M3024">
        <v>0</v>
      </c>
      <c r="N3024">
        <v>0</v>
      </c>
    </row>
    <row r="3025" spans="1:14" x14ac:dyDescent="0.2">
      <c r="A3025" t="s">
        <v>7903</v>
      </c>
      <c r="B3025" t="s">
        <v>86</v>
      </c>
      <c r="C3025" t="s">
        <v>157</v>
      </c>
      <c r="D3025" t="s">
        <v>4881</v>
      </c>
      <c r="E3025">
        <v>40</v>
      </c>
      <c r="F3025">
        <v>10</v>
      </c>
      <c r="G3025">
        <v>30</v>
      </c>
      <c r="H3025">
        <v>0</v>
      </c>
      <c r="I3025">
        <v>0</v>
      </c>
      <c r="J3025">
        <v>0</v>
      </c>
      <c r="K3025">
        <v>0</v>
      </c>
      <c r="L3025">
        <v>0</v>
      </c>
      <c r="M3025">
        <v>0</v>
      </c>
      <c r="N3025">
        <v>0</v>
      </c>
    </row>
    <row r="3026" spans="1:14" x14ac:dyDescent="0.2">
      <c r="A3026" t="s">
        <v>7904</v>
      </c>
      <c r="B3026" t="s">
        <v>86</v>
      </c>
      <c r="C3026" t="s">
        <v>157</v>
      </c>
      <c r="D3026" t="s">
        <v>4883</v>
      </c>
      <c r="E3026">
        <v>11</v>
      </c>
      <c r="F3026">
        <v>2</v>
      </c>
      <c r="G3026">
        <v>9</v>
      </c>
      <c r="H3026">
        <v>0</v>
      </c>
      <c r="I3026">
        <v>0</v>
      </c>
      <c r="J3026">
        <v>29</v>
      </c>
      <c r="K3026">
        <v>0</v>
      </c>
      <c r="L3026">
        <v>0</v>
      </c>
      <c r="M3026">
        <v>0</v>
      </c>
      <c r="N3026">
        <v>0</v>
      </c>
    </row>
    <row r="3027" spans="1:14" x14ac:dyDescent="0.2">
      <c r="A3027" t="s">
        <v>7905</v>
      </c>
      <c r="B3027" t="s">
        <v>86</v>
      </c>
      <c r="C3027" t="s">
        <v>157</v>
      </c>
      <c r="D3027" t="s">
        <v>4885</v>
      </c>
      <c r="E3027">
        <v>29</v>
      </c>
      <c r="F3027">
        <v>12</v>
      </c>
      <c r="G3027">
        <v>17</v>
      </c>
      <c r="H3027">
        <v>0</v>
      </c>
      <c r="I3027">
        <v>0</v>
      </c>
      <c r="J3027">
        <v>11</v>
      </c>
      <c r="K3027">
        <v>0</v>
      </c>
      <c r="L3027">
        <v>0</v>
      </c>
      <c r="M3027">
        <v>0</v>
      </c>
      <c r="N3027">
        <v>0</v>
      </c>
    </row>
    <row r="3028" spans="1:14" x14ac:dyDescent="0.2">
      <c r="A3028" t="s">
        <v>7906</v>
      </c>
      <c r="B3028" t="s">
        <v>86</v>
      </c>
      <c r="C3028" t="s">
        <v>157</v>
      </c>
      <c r="D3028" t="s">
        <v>4887</v>
      </c>
      <c r="E3028">
        <v>11</v>
      </c>
      <c r="F3028">
        <v>2</v>
      </c>
      <c r="G3028">
        <v>9</v>
      </c>
      <c r="H3028">
        <v>0</v>
      </c>
      <c r="I3028">
        <v>0</v>
      </c>
      <c r="J3028">
        <v>29</v>
      </c>
      <c r="K3028">
        <v>0</v>
      </c>
      <c r="L3028">
        <v>0</v>
      </c>
      <c r="M3028">
        <v>0</v>
      </c>
      <c r="N3028">
        <v>0</v>
      </c>
    </row>
    <row r="3029" spans="1:14" x14ac:dyDescent="0.2">
      <c r="A3029" t="s">
        <v>7907</v>
      </c>
      <c r="B3029" t="s">
        <v>86</v>
      </c>
      <c r="C3029" t="s">
        <v>157</v>
      </c>
      <c r="D3029" t="s">
        <v>4889</v>
      </c>
      <c r="E3029">
        <v>28</v>
      </c>
      <c r="F3029">
        <v>8</v>
      </c>
      <c r="G3029">
        <v>20</v>
      </c>
      <c r="H3029">
        <v>0</v>
      </c>
      <c r="I3029">
        <v>0</v>
      </c>
      <c r="J3029">
        <v>12</v>
      </c>
      <c r="K3029">
        <v>0</v>
      </c>
      <c r="L3029">
        <v>0</v>
      </c>
      <c r="M3029">
        <v>0</v>
      </c>
      <c r="N3029">
        <v>0</v>
      </c>
    </row>
    <row r="3030" spans="1:14" x14ac:dyDescent="0.2">
      <c r="A3030" t="s">
        <v>7908</v>
      </c>
      <c r="B3030" t="s">
        <v>86</v>
      </c>
      <c r="C3030" t="s">
        <v>157</v>
      </c>
      <c r="D3030" t="s">
        <v>4871</v>
      </c>
      <c r="E3030">
        <v>0</v>
      </c>
      <c r="F3030">
        <v>0</v>
      </c>
      <c r="G3030">
        <v>0</v>
      </c>
      <c r="H3030">
        <v>0</v>
      </c>
      <c r="I3030">
        <v>0</v>
      </c>
      <c r="J3030">
        <v>0</v>
      </c>
      <c r="K3030">
        <v>40</v>
      </c>
      <c r="L3030">
        <v>40</v>
      </c>
      <c r="M3030">
        <v>0</v>
      </c>
      <c r="N3030">
        <v>0</v>
      </c>
    </row>
    <row r="3031" spans="1:14" x14ac:dyDescent="0.2">
      <c r="A3031" t="s">
        <v>7909</v>
      </c>
      <c r="B3031" t="s">
        <v>86</v>
      </c>
      <c r="C3031" t="s">
        <v>157</v>
      </c>
      <c r="D3031" t="s">
        <v>4873</v>
      </c>
      <c r="E3031">
        <v>0</v>
      </c>
      <c r="F3031">
        <v>0</v>
      </c>
      <c r="G3031">
        <v>0</v>
      </c>
      <c r="H3031">
        <v>0</v>
      </c>
      <c r="I3031">
        <v>0</v>
      </c>
      <c r="J3031">
        <v>0</v>
      </c>
      <c r="K3031">
        <v>38</v>
      </c>
      <c r="L3031">
        <v>38</v>
      </c>
      <c r="M3031">
        <v>0</v>
      </c>
      <c r="N3031">
        <v>0</v>
      </c>
    </row>
    <row r="3032" spans="1:14" x14ac:dyDescent="0.2">
      <c r="A3032" t="s">
        <v>7910</v>
      </c>
      <c r="B3032" t="s">
        <v>86</v>
      </c>
      <c r="C3032" t="s">
        <v>158</v>
      </c>
      <c r="D3032" t="s">
        <v>4875</v>
      </c>
      <c r="E3032">
        <v>50</v>
      </c>
      <c r="F3032">
        <v>10</v>
      </c>
      <c r="G3032">
        <v>38</v>
      </c>
      <c r="H3032">
        <v>2</v>
      </c>
      <c r="I3032">
        <v>0</v>
      </c>
      <c r="J3032">
        <v>73</v>
      </c>
      <c r="K3032">
        <v>0</v>
      </c>
      <c r="L3032">
        <v>0</v>
      </c>
      <c r="M3032">
        <v>0</v>
      </c>
      <c r="N3032">
        <v>0</v>
      </c>
    </row>
    <row r="3033" spans="1:14" x14ac:dyDescent="0.2">
      <c r="A3033" t="s">
        <v>7911</v>
      </c>
      <c r="B3033" t="s">
        <v>86</v>
      </c>
      <c r="C3033" t="s">
        <v>158</v>
      </c>
      <c r="D3033" t="s">
        <v>4877</v>
      </c>
      <c r="E3033">
        <v>123</v>
      </c>
      <c r="F3033">
        <v>18</v>
      </c>
      <c r="G3033">
        <v>98</v>
      </c>
      <c r="H3033">
        <v>6</v>
      </c>
      <c r="I3033">
        <v>1</v>
      </c>
      <c r="J3033">
        <v>0</v>
      </c>
      <c r="K3033">
        <v>0</v>
      </c>
      <c r="L3033">
        <v>0</v>
      </c>
      <c r="M3033">
        <v>0</v>
      </c>
      <c r="N3033">
        <v>0</v>
      </c>
    </row>
    <row r="3034" spans="1:14" x14ac:dyDescent="0.2">
      <c r="A3034" t="s">
        <v>7912</v>
      </c>
      <c r="B3034" t="s">
        <v>86</v>
      </c>
      <c r="C3034" t="s">
        <v>158</v>
      </c>
      <c r="D3034" t="s">
        <v>4879</v>
      </c>
      <c r="E3034">
        <v>62</v>
      </c>
      <c r="F3034">
        <v>8</v>
      </c>
      <c r="G3034">
        <v>54</v>
      </c>
      <c r="H3034">
        <v>0</v>
      </c>
      <c r="I3034">
        <v>0</v>
      </c>
      <c r="J3034">
        <v>61</v>
      </c>
      <c r="K3034">
        <v>0</v>
      </c>
      <c r="L3034">
        <v>0</v>
      </c>
      <c r="M3034">
        <v>0</v>
      </c>
      <c r="N3034">
        <v>0</v>
      </c>
    </row>
    <row r="3035" spans="1:14" x14ac:dyDescent="0.2">
      <c r="A3035" t="s">
        <v>7913</v>
      </c>
      <c r="B3035" t="s">
        <v>86</v>
      </c>
      <c r="C3035" t="s">
        <v>158</v>
      </c>
      <c r="D3035" t="s">
        <v>4881</v>
      </c>
      <c r="E3035">
        <v>123</v>
      </c>
      <c r="F3035">
        <v>18</v>
      </c>
      <c r="G3035">
        <v>98</v>
      </c>
      <c r="H3035">
        <v>6</v>
      </c>
      <c r="I3035">
        <v>1</v>
      </c>
      <c r="J3035">
        <v>0</v>
      </c>
      <c r="K3035">
        <v>0</v>
      </c>
      <c r="L3035">
        <v>0</v>
      </c>
      <c r="M3035">
        <v>0</v>
      </c>
      <c r="N3035">
        <v>0</v>
      </c>
    </row>
    <row r="3036" spans="1:14" x14ac:dyDescent="0.2">
      <c r="A3036" t="s">
        <v>7914</v>
      </c>
      <c r="B3036" t="s">
        <v>86</v>
      </c>
      <c r="C3036" t="s">
        <v>158</v>
      </c>
      <c r="D3036" t="s">
        <v>4883</v>
      </c>
      <c r="E3036">
        <v>50</v>
      </c>
      <c r="F3036">
        <v>9</v>
      </c>
      <c r="G3036">
        <v>39</v>
      </c>
      <c r="H3036">
        <v>2</v>
      </c>
      <c r="I3036">
        <v>0</v>
      </c>
      <c r="J3036">
        <v>73</v>
      </c>
      <c r="K3036">
        <v>0</v>
      </c>
      <c r="L3036">
        <v>0</v>
      </c>
      <c r="M3036">
        <v>0</v>
      </c>
      <c r="N3036">
        <v>0</v>
      </c>
    </row>
    <row r="3037" spans="1:14" x14ac:dyDescent="0.2">
      <c r="A3037" t="s">
        <v>7915</v>
      </c>
      <c r="B3037" t="s">
        <v>86</v>
      </c>
      <c r="C3037" t="s">
        <v>158</v>
      </c>
      <c r="D3037" t="s">
        <v>4885</v>
      </c>
      <c r="E3037">
        <v>73</v>
      </c>
      <c r="F3037">
        <v>9</v>
      </c>
      <c r="G3037">
        <v>61</v>
      </c>
      <c r="H3037">
        <v>2</v>
      </c>
      <c r="I3037">
        <v>1</v>
      </c>
      <c r="J3037">
        <v>50</v>
      </c>
      <c r="K3037">
        <v>0</v>
      </c>
      <c r="L3037">
        <v>0</v>
      </c>
      <c r="M3037">
        <v>0</v>
      </c>
      <c r="N3037">
        <v>0</v>
      </c>
    </row>
    <row r="3038" spans="1:14" x14ac:dyDescent="0.2">
      <c r="A3038" t="s">
        <v>7916</v>
      </c>
      <c r="B3038" t="s">
        <v>86</v>
      </c>
      <c r="C3038" t="s">
        <v>158</v>
      </c>
      <c r="D3038" t="s">
        <v>4887</v>
      </c>
      <c r="E3038">
        <v>50</v>
      </c>
      <c r="F3038">
        <v>9</v>
      </c>
      <c r="G3038">
        <v>39</v>
      </c>
      <c r="H3038">
        <v>2</v>
      </c>
      <c r="I3038">
        <v>0</v>
      </c>
      <c r="J3038">
        <v>73</v>
      </c>
      <c r="K3038">
        <v>0</v>
      </c>
      <c r="L3038">
        <v>0</v>
      </c>
      <c r="M3038">
        <v>0</v>
      </c>
      <c r="N3038">
        <v>0</v>
      </c>
    </row>
    <row r="3039" spans="1:14" x14ac:dyDescent="0.2">
      <c r="A3039" t="s">
        <v>7917</v>
      </c>
      <c r="B3039" t="s">
        <v>86</v>
      </c>
      <c r="C3039" t="s">
        <v>158</v>
      </c>
      <c r="D3039" t="s">
        <v>4889</v>
      </c>
      <c r="E3039">
        <v>69</v>
      </c>
      <c r="F3039">
        <v>9</v>
      </c>
      <c r="G3039">
        <v>59</v>
      </c>
      <c r="H3039">
        <v>1</v>
      </c>
      <c r="I3039">
        <v>0</v>
      </c>
      <c r="J3039">
        <v>54</v>
      </c>
      <c r="K3039">
        <v>0</v>
      </c>
      <c r="L3039">
        <v>0</v>
      </c>
      <c r="M3039">
        <v>0</v>
      </c>
      <c r="N3039">
        <v>0</v>
      </c>
    </row>
    <row r="3040" spans="1:14" x14ac:dyDescent="0.2">
      <c r="A3040" t="s">
        <v>7918</v>
      </c>
      <c r="B3040" t="s">
        <v>86</v>
      </c>
      <c r="C3040" t="s">
        <v>158</v>
      </c>
      <c r="D3040" t="s">
        <v>4871</v>
      </c>
      <c r="E3040">
        <v>0</v>
      </c>
      <c r="F3040">
        <v>0</v>
      </c>
      <c r="G3040">
        <v>0</v>
      </c>
      <c r="H3040">
        <v>0</v>
      </c>
      <c r="I3040">
        <v>0</v>
      </c>
      <c r="J3040">
        <v>0</v>
      </c>
      <c r="K3040">
        <v>122</v>
      </c>
      <c r="L3040">
        <v>118</v>
      </c>
      <c r="M3040">
        <v>4</v>
      </c>
      <c r="N3040">
        <v>0</v>
      </c>
    </row>
    <row r="3041" spans="1:14" x14ac:dyDescent="0.2">
      <c r="A3041" t="s">
        <v>7919</v>
      </c>
      <c r="B3041" t="s">
        <v>86</v>
      </c>
      <c r="C3041" t="s">
        <v>158</v>
      </c>
      <c r="D3041" t="s">
        <v>4873</v>
      </c>
      <c r="E3041">
        <v>0</v>
      </c>
      <c r="F3041">
        <v>0</v>
      </c>
      <c r="G3041">
        <v>0</v>
      </c>
      <c r="H3041">
        <v>0</v>
      </c>
      <c r="I3041">
        <v>0</v>
      </c>
      <c r="J3041">
        <v>0</v>
      </c>
      <c r="K3041">
        <v>112</v>
      </c>
      <c r="L3041">
        <v>108</v>
      </c>
      <c r="M3041">
        <v>4</v>
      </c>
      <c r="N3041">
        <v>0</v>
      </c>
    </row>
    <row r="3042" spans="1:14" x14ac:dyDescent="0.2">
      <c r="A3042" t="s">
        <v>7920</v>
      </c>
      <c r="B3042" t="s">
        <v>86</v>
      </c>
      <c r="C3042" t="s">
        <v>159</v>
      </c>
      <c r="D3042" t="s">
        <v>4875</v>
      </c>
      <c r="E3042">
        <v>17</v>
      </c>
      <c r="F3042">
        <v>1</v>
      </c>
      <c r="G3042">
        <v>16</v>
      </c>
      <c r="H3042">
        <v>0</v>
      </c>
      <c r="I3042">
        <v>0</v>
      </c>
      <c r="J3042">
        <v>26</v>
      </c>
      <c r="K3042">
        <v>0</v>
      </c>
      <c r="L3042">
        <v>0</v>
      </c>
      <c r="M3042">
        <v>0</v>
      </c>
      <c r="N3042">
        <v>0</v>
      </c>
    </row>
    <row r="3043" spans="1:14" x14ac:dyDescent="0.2">
      <c r="A3043" t="s">
        <v>7921</v>
      </c>
      <c r="B3043" t="s">
        <v>86</v>
      </c>
      <c r="C3043" t="s">
        <v>159</v>
      </c>
      <c r="D3043" t="s">
        <v>4877</v>
      </c>
      <c r="E3043">
        <v>43</v>
      </c>
      <c r="F3043">
        <v>2</v>
      </c>
      <c r="G3043">
        <v>41</v>
      </c>
      <c r="H3043">
        <v>0</v>
      </c>
      <c r="I3043">
        <v>0</v>
      </c>
      <c r="J3043">
        <v>0</v>
      </c>
      <c r="K3043">
        <v>0</v>
      </c>
      <c r="L3043">
        <v>0</v>
      </c>
      <c r="M3043">
        <v>0</v>
      </c>
      <c r="N3043">
        <v>0</v>
      </c>
    </row>
    <row r="3044" spans="1:14" x14ac:dyDescent="0.2">
      <c r="A3044" t="s">
        <v>7922</v>
      </c>
      <c r="B3044" t="s">
        <v>86</v>
      </c>
      <c r="C3044" t="s">
        <v>159</v>
      </c>
      <c r="D3044" t="s">
        <v>4879</v>
      </c>
      <c r="E3044">
        <v>24</v>
      </c>
      <c r="F3044">
        <v>1</v>
      </c>
      <c r="G3044">
        <v>23</v>
      </c>
      <c r="H3044">
        <v>0</v>
      </c>
      <c r="I3044">
        <v>0</v>
      </c>
      <c r="J3044">
        <v>19</v>
      </c>
      <c r="K3044">
        <v>0</v>
      </c>
      <c r="L3044">
        <v>0</v>
      </c>
      <c r="M3044">
        <v>0</v>
      </c>
      <c r="N3044">
        <v>0</v>
      </c>
    </row>
    <row r="3045" spans="1:14" x14ac:dyDescent="0.2">
      <c r="A3045" t="s">
        <v>7923</v>
      </c>
      <c r="B3045" t="s">
        <v>86</v>
      </c>
      <c r="C3045" t="s">
        <v>159</v>
      </c>
      <c r="D3045" t="s">
        <v>4881</v>
      </c>
      <c r="E3045">
        <v>43</v>
      </c>
      <c r="F3045">
        <v>2</v>
      </c>
      <c r="G3045">
        <v>41</v>
      </c>
      <c r="H3045">
        <v>0</v>
      </c>
      <c r="I3045">
        <v>0</v>
      </c>
      <c r="J3045">
        <v>0</v>
      </c>
      <c r="K3045">
        <v>0</v>
      </c>
      <c r="L3045">
        <v>0</v>
      </c>
      <c r="M3045">
        <v>0</v>
      </c>
      <c r="N3045">
        <v>0</v>
      </c>
    </row>
    <row r="3046" spans="1:14" x14ac:dyDescent="0.2">
      <c r="A3046" t="s">
        <v>7924</v>
      </c>
      <c r="B3046" t="s">
        <v>86</v>
      </c>
      <c r="C3046" t="s">
        <v>159</v>
      </c>
      <c r="D3046" t="s">
        <v>4883</v>
      </c>
      <c r="E3046">
        <v>17</v>
      </c>
      <c r="F3046">
        <v>1</v>
      </c>
      <c r="G3046">
        <v>16</v>
      </c>
      <c r="H3046">
        <v>0</v>
      </c>
      <c r="I3046">
        <v>0</v>
      </c>
      <c r="J3046">
        <v>26</v>
      </c>
      <c r="K3046">
        <v>0</v>
      </c>
      <c r="L3046">
        <v>0</v>
      </c>
      <c r="M3046">
        <v>0</v>
      </c>
      <c r="N3046">
        <v>0</v>
      </c>
    </row>
    <row r="3047" spans="1:14" x14ac:dyDescent="0.2">
      <c r="A3047" t="s">
        <v>7925</v>
      </c>
      <c r="B3047" t="s">
        <v>86</v>
      </c>
      <c r="C3047" t="s">
        <v>159</v>
      </c>
      <c r="D3047" t="s">
        <v>4885</v>
      </c>
      <c r="E3047">
        <v>26</v>
      </c>
      <c r="F3047">
        <v>1</v>
      </c>
      <c r="G3047">
        <v>25</v>
      </c>
      <c r="H3047">
        <v>0</v>
      </c>
      <c r="I3047">
        <v>0</v>
      </c>
      <c r="J3047">
        <v>17</v>
      </c>
      <c r="K3047">
        <v>0</v>
      </c>
      <c r="L3047">
        <v>0</v>
      </c>
      <c r="M3047">
        <v>0</v>
      </c>
      <c r="N3047">
        <v>0</v>
      </c>
    </row>
    <row r="3048" spans="1:14" x14ac:dyDescent="0.2">
      <c r="A3048" t="s">
        <v>7926</v>
      </c>
      <c r="B3048" t="s">
        <v>86</v>
      </c>
      <c r="C3048" t="s">
        <v>159</v>
      </c>
      <c r="D3048" t="s">
        <v>4887</v>
      </c>
      <c r="E3048">
        <v>17</v>
      </c>
      <c r="F3048">
        <v>1</v>
      </c>
      <c r="G3048">
        <v>16</v>
      </c>
      <c r="H3048">
        <v>0</v>
      </c>
      <c r="I3048">
        <v>0</v>
      </c>
      <c r="J3048">
        <v>26</v>
      </c>
      <c r="K3048">
        <v>0</v>
      </c>
      <c r="L3048">
        <v>0</v>
      </c>
      <c r="M3048">
        <v>0</v>
      </c>
      <c r="N3048">
        <v>0</v>
      </c>
    </row>
    <row r="3049" spans="1:14" x14ac:dyDescent="0.2">
      <c r="A3049" t="s">
        <v>7927</v>
      </c>
      <c r="B3049" t="s">
        <v>86</v>
      </c>
      <c r="C3049" t="s">
        <v>159</v>
      </c>
      <c r="D3049" t="s">
        <v>4889</v>
      </c>
      <c r="E3049">
        <v>24</v>
      </c>
      <c r="F3049">
        <v>1</v>
      </c>
      <c r="G3049">
        <v>23</v>
      </c>
      <c r="H3049">
        <v>0</v>
      </c>
      <c r="I3049">
        <v>0</v>
      </c>
      <c r="J3049">
        <v>19</v>
      </c>
      <c r="K3049">
        <v>0</v>
      </c>
      <c r="L3049">
        <v>0</v>
      </c>
      <c r="M3049">
        <v>0</v>
      </c>
      <c r="N3049">
        <v>0</v>
      </c>
    </row>
    <row r="3050" spans="1:14" x14ac:dyDescent="0.2">
      <c r="A3050" t="s">
        <v>7928</v>
      </c>
      <c r="B3050" t="s">
        <v>86</v>
      </c>
      <c r="C3050" t="s">
        <v>159</v>
      </c>
      <c r="D3050" t="s">
        <v>4871</v>
      </c>
      <c r="E3050">
        <v>0</v>
      </c>
      <c r="F3050">
        <v>0</v>
      </c>
      <c r="G3050">
        <v>0</v>
      </c>
      <c r="H3050">
        <v>0</v>
      </c>
      <c r="I3050">
        <v>0</v>
      </c>
      <c r="J3050">
        <v>0</v>
      </c>
      <c r="K3050">
        <v>43</v>
      </c>
      <c r="L3050">
        <v>42</v>
      </c>
      <c r="M3050">
        <v>1</v>
      </c>
      <c r="N3050">
        <v>0</v>
      </c>
    </row>
    <row r="3051" spans="1:14" x14ac:dyDescent="0.2">
      <c r="A3051" t="s">
        <v>7929</v>
      </c>
      <c r="B3051" t="s">
        <v>86</v>
      </c>
      <c r="C3051" t="s">
        <v>159</v>
      </c>
      <c r="D3051" t="s">
        <v>4873</v>
      </c>
      <c r="E3051">
        <v>0</v>
      </c>
      <c r="F3051">
        <v>0</v>
      </c>
      <c r="G3051">
        <v>0</v>
      </c>
      <c r="H3051">
        <v>0</v>
      </c>
      <c r="I3051">
        <v>0</v>
      </c>
      <c r="J3051">
        <v>0</v>
      </c>
      <c r="K3051">
        <v>36</v>
      </c>
      <c r="L3051">
        <v>35</v>
      </c>
      <c r="M3051">
        <v>1</v>
      </c>
      <c r="N3051">
        <v>0</v>
      </c>
    </row>
    <row r="3052" spans="1:14" x14ac:dyDescent="0.2">
      <c r="A3052" t="s">
        <v>7930</v>
      </c>
      <c r="B3052" t="s">
        <v>86</v>
      </c>
      <c r="C3052" t="s">
        <v>160</v>
      </c>
      <c r="D3052" t="s">
        <v>4875</v>
      </c>
      <c r="E3052">
        <v>274</v>
      </c>
      <c r="F3052">
        <v>59</v>
      </c>
      <c r="G3052">
        <v>207</v>
      </c>
      <c r="H3052">
        <v>5</v>
      </c>
      <c r="I3052">
        <v>3</v>
      </c>
      <c r="J3052">
        <v>551</v>
      </c>
      <c r="K3052">
        <v>0</v>
      </c>
      <c r="L3052">
        <v>0</v>
      </c>
      <c r="M3052">
        <v>0</v>
      </c>
      <c r="N3052">
        <v>0</v>
      </c>
    </row>
    <row r="3053" spans="1:14" x14ac:dyDescent="0.2">
      <c r="A3053" t="s">
        <v>7931</v>
      </c>
      <c r="B3053" t="s">
        <v>86</v>
      </c>
      <c r="C3053" t="s">
        <v>160</v>
      </c>
      <c r="D3053" t="s">
        <v>4877</v>
      </c>
      <c r="E3053">
        <v>825</v>
      </c>
      <c r="F3053">
        <v>114</v>
      </c>
      <c r="G3053">
        <v>691</v>
      </c>
      <c r="H3053">
        <v>13</v>
      </c>
      <c r="I3053">
        <v>7</v>
      </c>
      <c r="J3053">
        <v>0</v>
      </c>
      <c r="K3053">
        <v>0</v>
      </c>
      <c r="L3053">
        <v>0</v>
      </c>
      <c r="M3053">
        <v>0</v>
      </c>
      <c r="N3053">
        <v>0</v>
      </c>
    </row>
    <row r="3054" spans="1:14" x14ac:dyDescent="0.2">
      <c r="A3054" t="s">
        <v>7932</v>
      </c>
      <c r="B3054" t="s">
        <v>86</v>
      </c>
      <c r="C3054" t="s">
        <v>160</v>
      </c>
      <c r="D3054" t="s">
        <v>4879</v>
      </c>
      <c r="E3054">
        <v>509</v>
      </c>
      <c r="F3054">
        <v>54</v>
      </c>
      <c r="G3054">
        <v>450</v>
      </c>
      <c r="H3054">
        <v>4</v>
      </c>
      <c r="I3054">
        <v>1</v>
      </c>
      <c r="J3054">
        <v>316</v>
      </c>
      <c r="K3054">
        <v>0</v>
      </c>
      <c r="L3054">
        <v>0</v>
      </c>
      <c r="M3054">
        <v>0</v>
      </c>
      <c r="N3054">
        <v>0</v>
      </c>
    </row>
    <row r="3055" spans="1:14" x14ac:dyDescent="0.2">
      <c r="A3055" t="s">
        <v>7933</v>
      </c>
      <c r="B3055" t="s">
        <v>86</v>
      </c>
      <c r="C3055" t="s">
        <v>160</v>
      </c>
      <c r="D3055" t="s">
        <v>4881</v>
      </c>
      <c r="E3055">
        <v>825</v>
      </c>
      <c r="F3055">
        <v>114</v>
      </c>
      <c r="G3055">
        <v>691</v>
      </c>
      <c r="H3055">
        <v>13</v>
      </c>
      <c r="I3055">
        <v>7</v>
      </c>
      <c r="J3055">
        <v>0</v>
      </c>
      <c r="K3055">
        <v>0</v>
      </c>
      <c r="L3055">
        <v>0</v>
      </c>
      <c r="M3055">
        <v>0</v>
      </c>
      <c r="N3055">
        <v>0</v>
      </c>
    </row>
    <row r="3056" spans="1:14" x14ac:dyDescent="0.2">
      <c r="A3056" t="s">
        <v>7934</v>
      </c>
      <c r="B3056" t="s">
        <v>86</v>
      </c>
      <c r="C3056" t="s">
        <v>160</v>
      </c>
      <c r="D3056" t="s">
        <v>4883</v>
      </c>
      <c r="E3056">
        <v>274</v>
      </c>
      <c r="F3056">
        <v>57</v>
      </c>
      <c r="G3056">
        <v>208</v>
      </c>
      <c r="H3056">
        <v>4</v>
      </c>
      <c r="I3056">
        <v>5</v>
      </c>
      <c r="J3056">
        <v>551</v>
      </c>
      <c r="K3056">
        <v>0</v>
      </c>
      <c r="L3056">
        <v>0</v>
      </c>
      <c r="M3056">
        <v>0</v>
      </c>
      <c r="N3056">
        <v>0</v>
      </c>
    </row>
    <row r="3057" spans="1:14" x14ac:dyDescent="0.2">
      <c r="A3057" t="s">
        <v>7935</v>
      </c>
      <c r="B3057" t="s">
        <v>86</v>
      </c>
      <c r="C3057" t="s">
        <v>160</v>
      </c>
      <c r="D3057" t="s">
        <v>4885</v>
      </c>
      <c r="E3057">
        <v>551</v>
      </c>
      <c r="F3057">
        <v>83</v>
      </c>
      <c r="G3057">
        <v>458</v>
      </c>
      <c r="H3057">
        <v>8</v>
      </c>
      <c r="I3057">
        <v>2</v>
      </c>
      <c r="J3057">
        <v>274</v>
      </c>
      <c r="K3057">
        <v>0</v>
      </c>
      <c r="L3057">
        <v>0</v>
      </c>
      <c r="M3057">
        <v>0</v>
      </c>
      <c r="N3057">
        <v>0</v>
      </c>
    </row>
    <row r="3058" spans="1:14" x14ac:dyDescent="0.2">
      <c r="A3058" t="s">
        <v>7936</v>
      </c>
      <c r="B3058" t="s">
        <v>86</v>
      </c>
      <c r="C3058" t="s">
        <v>160</v>
      </c>
      <c r="D3058" t="s">
        <v>4887</v>
      </c>
      <c r="E3058">
        <v>274</v>
      </c>
      <c r="F3058">
        <v>54</v>
      </c>
      <c r="G3058">
        <v>212</v>
      </c>
      <c r="H3058">
        <v>5</v>
      </c>
      <c r="I3058">
        <v>3</v>
      </c>
      <c r="J3058">
        <v>551</v>
      </c>
      <c r="K3058">
        <v>0</v>
      </c>
      <c r="L3058">
        <v>0</v>
      </c>
      <c r="M3058">
        <v>0</v>
      </c>
      <c r="N3058">
        <v>0</v>
      </c>
    </row>
    <row r="3059" spans="1:14" x14ac:dyDescent="0.2">
      <c r="A3059" t="s">
        <v>7937</v>
      </c>
      <c r="B3059" t="s">
        <v>86</v>
      </c>
      <c r="C3059" t="s">
        <v>160</v>
      </c>
      <c r="D3059" t="s">
        <v>4889</v>
      </c>
      <c r="E3059">
        <v>517</v>
      </c>
      <c r="F3059">
        <v>55</v>
      </c>
      <c r="G3059">
        <v>456</v>
      </c>
      <c r="H3059">
        <v>5</v>
      </c>
      <c r="I3059">
        <v>1</v>
      </c>
      <c r="J3059">
        <v>308</v>
      </c>
      <c r="K3059">
        <v>0</v>
      </c>
      <c r="L3059">
        <v>0</v>
      </c>
      <c r="M3059">
        <v>0</v>
      </c>
      <c r="N3059">
        <v>0</v>
      </c>
    </row>
    <row r="3060" spans="1:14" x14ac:dyDescent="0.2">
      <c r="A3060" t="s">
        <v>7938</v>
      </c>
      <c r="B3060" t="s">
        <v>86</v>
      </c>
      <c r="C3060" t="s">
        <v>160</v>
      </c>
      <c r="D3060" t="s">
        <v>4871</v>
      </c>
      <c r="E3060">
        <v>0</v>
      </c>
      <c r="F3060">
        <v>0</v>
      </c>
      <c r="G3060">
        <v>0</v>
      </c>
      <c r="H3060">
        <v>0</v>
      </c>
      <c r="I3060">
        <v>0</v>
      </c>
      <c r="J3060">
        <v>0</v>
      </c>
      <c r="K3060">
        <v>823</v>
      </c>
      <c r="L3060">
        <v>808</v>
      </c>
      <c r="M3060">
        <v>15</v>
      </c>
      <c r="N3060">
        <v>0</v>
      </c>
    </row>
    <row r="3061" spans="1:14" x14ac:dyDescent="0.2">
      <c r="A3061" t="s">
        <v>7939</v>
      </c>
      <c r="B3061" t="s">
        <v>86</v>
      </c>
      <c r="C3061" t="s">
        <v>160</v>
      </c>
      <c r="D3061" t="s">
        <v>4873</v>
      </c>
      <c r="E3061">
        <v>0</v>
      </c>
      <c r="F3061">
        <v>0</v>
      </c>
      <c r="G3061">
        <v>0</v>
      </c>
      <c r="H3061">
        <v>0</v>
      </c>
      <c r="I3061">
        <v>0</v>
      </c>
      <c r="J3061">
        <v>0</v>
      </c>
      <c r="K3061">
        <v>766</v>
      </c>
      <c r="L3061">
        <v>754</v>
      </c>
      <c r="M3061">
        <v>12</v>
      </c>
      <c r="N3061">
        <v>0</v>
      </c>
    </row>
    <row r="3062" spans="1:14" x14ac:dyDescent="0.2">
      <c r="A3062" t="s">
        <v>7940</v>
      </c>
      <c r="B3062" t="s">
        <v>86</v>
      </c>
      <c r="C3062" t="s">
        <v>161</v>
      </c>
      <c r="D3062" t="s">
        <v>4875</v>
      </c>
      <c r="E3062">
        <v>63</v>
      </c>
      <c r="F3062">
        <v>9</v>
      </c>
      <c r="G3062">
        <v>53</v>
      </c>
      <c r="H3062">
        <v>0</v>
      </c>
      <c r="I3062">
        <v>1</v>
      </c>
      <c r="J3062">
        <v>103</v>
      </c>
      <c r="K3062">
        <v>0</v>
      </c>
      <c r="L3062">
        <v>0</v>
      </c>
      <c r="M3062">
        <v>0</v>
      </c>
      <c r="N3062">
        <v>0</v>
      </c>
    </row>
    <row r="3063" spans="1:14" x14ac:dyDescent="0.2">
      <c r="A3063" t="s">
        <v>7941</v>
      </c>
      <c r="B3063" t="s">
        <v>86</v>
      </c>
      <c r="C3063" t="s">
        <v>161</v>
      </c>
      <c r="D3063" t="s">
        <v>4877</v>
      </c>
      <c r="E3063">
        <v>166</v>
      </c>
      <c r="F3063">
        <v>14</v>
      </c>
      <c r="G3063">
        <v>143</v>
      </c>
      <c r="H3063">
        <v>8</v>
      </c>
      <c r="I3063">
        <v>1</v>
      </c>
      <c r="J3063">
        <v>0</v>
      </c>
      <c r="K3063">
        <v>0</v>
      </c>
      <c r="L3063">
        <v>0</v>
      </c>
      <c r="M3063">
        <v>0</v>
      </c>
      <c r="N3063">
        <v>0</v>
      </c>
    </row>
    <row r="3064" spans="1:14" x14ac:dyDescent="0.2">
      <c r="A3064" t="s">
        <v>7942</v>
      </c>
      <c r="B3064" t="s">
        <v>86</v>
      </c>
      <c r="C3064" t="s">
        <v>161</v>
      </c>
      <c r="D3064" t="s">
        <v>4879</v>
      </c>
      <c r="E3064">
        <v>95</v>
      </c>
      <c r="F3064">
        <v>7</v>
      </c>
      <c r="G3064">
        <v>85</v>
      </c>
      <c r="H3064">
        <v>3</v>
      </c>
      <c r="I3064">
        <v>0</v>
      </c>
      <c r="J3064">
        <v>71</v>
      </c>
      <c r="K3064">
        <v>0</v>
      </c>
      <c r="L3064">
        <v>0</v>
      </c>
      <c r="M3064">
        <v>0</v>
      </c>
      <c r="N3064">
        <v>0</v>
      </c>
    </row>
    <row r="3065" spans="1:14" x14ac:dyDescent="0.2">
      <c r="A3065" t="s">
        <v>7943</v>
      </c>
      <c r="B3065" t="s">
        <v>86</v>
      </c>
      <c r="C3065" t="s">
        <v>161</v>
      </c>
      <c r="D3065" t="s">
        <v>4881</v>
      </c>
      <c r="E3065">
        <v>166</v>
      </c>
      <c r="F3065">
        <v>14</v>
      </c>
      <c r="G3065">
        <v>143</v>
      </c>
      <c r="H3065">
        <v>8</v>
      </c>
      <c r="I3065">
        <v>1</v>
      </c>
      <c r="J3065">
        <v>0</v>
      </c>
      <c r="K3065">
        <v>0</v>
      </c>
      <c r="L3065">
        <v>0</v>
      </c>
      <c r="M3065">
        <v>0</v>
      </c>
      <c r="N3065">
        <v>0</v>
      </c>
    </row>
    <row r="3066" spans="1:14" x14ac:dyDescent="0.2">
      <c r="A3066" t="s">
        <v>7944</v>
      </c>
      <c r="B3066" t="s">
        <v>86</v>
      </c>
      <c r="C3066" t="s">
        <v>161</v>
      </c>
      <c r="D3066" t="s">
        <v>4883</v>
      </c>
      <c r="E3066">
        <v>63</v>
      </c>
      <c r="F3066">
        <v>8</v>
      </c>
      <c r="G3066">
        <v>54</v>
      </c>
      <c r="H3066">
        <v>0</v>
      </c>
      <c r="I3066">
        <v>1</v>
      </c>
      <c r="J3066">
        <v>103</v>
      </c>
      <c r="K3066">
        <v>0</v>
      </c>
      <c r="L3066">
        <v>0</v>
      </c>
      <c r="M3066">
        <v>0</v>
      </c>
      <c r="N3066">
        <v>0</v>
      </c>
    </row>
    <row r="3067" spans="1:14" x14ac:dyDescent="0.2">
      <c r="A3067" t="s">
        <v>7945</v>
      </c>
      <c r="B3067" t="s">
        <v>86</v>
      </c>
      <c r="C3067" t="s">
        <v>161</v>
      </c>
      <c r="D3067" t="s">
        <v>4885</v>
      </c>
      <c r="E3067">
        <v>103</v>
      </c>
      <c r="F3067">
        <v>14</v>
      </c>
      <c r="G3067">
        <v>83</v>
      </c>
      <c r="H3067">
        <v>6</v>
      </c>
      <c r="I3067">
        <v>0</v>
      </c>
      <c r="J3067">
        <v>63</v>
      </c>
      <c r="K3067">
        <v>0</v>
      </c>
      <c r="L3067">
        <v>0</v>
      </c>
      <c r="M3067">
        <v>0</v>
      </c>
      <c r="N3067">
        <v>0</v>
      </c>
    </row>
    <row r="3068" spans="1:14" x14ac:dyDescent="0.2">
      <c r="A3068" t="s">
        <v>7946</v>
      </c>
      <c r="B3068" t="s">
        <v>86</v>
      </c>
      <c r="C3068" t="s">
        <v>161</v>
      </c>
      <c r="D3068" t="s">
        <v>4887</v>
      </c>
      <c r="E3068">
        <v>63</v>
      </c>
      <c r="F3068">
        <v>7</v>
      </c>
      <c r="G3068">
        <v>54</v>
      </c>
      <c r="H3068">
        <v>1</v>
      </c>
      <c r="I3068">
        <v>1</v>
      </c>
      <c r="J3068">
        <v>103</v>
      </c>
      <c r="K3068">
        <v>0</v>
      </c>
      <c r="L3068">
        <v>0</v>
      </c>
      <c r="M3068">
        <v>0</v>
      </c>
      <c r="N3068">
        <v>0</v>
      </c>
    </row>
    <row r="3069" spans="1:14" x14ac:dyDescent="0.2">
      <c r="A3069" t="s">
        <v>7947</v>
      </c>
      <c r="B3069" t="s">
        <v>86</v>
      </c>
      <c r="C3069" t="s">
        <v>161</v>
      </c>
      <c r="D3069" t="s">
        <v>4889</v>
      </c>
      <c r="E3069">
        <v>98</v>
      </c>
      <c r="F3069">
        <v>7</v>
      </c>
      <c r="G3069">
        <v>85</v>
      </c>
      <c r="H3069">
        <v>6</v>
      </c>
      <c r="I3069">
        <v>0</v>
      </c>
      <c r="J3069">
        <v>68</v>
      </c>
      <c r="K3069">
        <v>0</v>
      </c>
      <c r="L3069">
        <v>0</v>
      </c>
      <c r="M3069">
        <v>0</v>
      </c>
      <c r="N3069">
        <v>0</v>
      </c>
    </row>
    <row r="3070" spans="1:14" x14ac:dyDescent="0.2">
      <c r="A3070" t="s">
        <v>7948</v>
      </c>
      <c r="B3070" t="s">
        <v>86</v>
      </c>
      <c r="C3070" t="s">
        <v>161</v>
      </c>
      <c r="D3070" t="s">
        <v>4871</v>
      </c>
      <c r="E3070">
        <v>0</v>
      </c>
      <c r="F3070">
        <v>0</v>
      </c>
      <c r="G3070">
        <v>0</v>
      </c>
      <c r="H3070">
        <v>0</v>
      </c>
      <c r="I3070">
        <v>0</v>
      </c>
      <c r="J3070">
        <v>0</v>
      </c>
      <c r="K3070">
        <v>166</v>
      </c>
      <c r="L3070">
        <v>163</v>
      </c>
      <c r="M3070">
        <v>2</v>
      </c>
      <c r="N3070">
        <v>1</v>
      </c>
    </row>
    <row r="3071" spans="1:14" x14ac:dyDescent="0.2">
      <c r="A3071" t="s">
        <v>7949</v>
      </c>
      <c r="B3071" t="s">
        <v>86</v>
      </c>
      <c r="C3071" t="s">
        <v>161</v>
      </c>
      <c r="D3071" t="s">
        <v>4873</v>
      </c>
      <c r="E3071">
        <v>0</v>
      </c>
      <c r="F3071">
        <v>0</v>
      </c>
      <c r="G3071">
        <v>0</v>
      </c>
      <c r="H3071">
        <v>0</v>
      </c>
      <c r="I3071">
        <v>0</v>
      </c>
      <c r="J3071">
        <v>0</v>
      </c>
      <c r="K3071">
        <v>156</v>
      </c>
      <c r="L3071">
        <v>154</v>
      </c>
      <c r="M3071">
        <v>1</v>
      </c>
      <c r="N3071">
        <v>1</v>
      </c>
    </row>
    <row r="3072" spans="1:14" x14ac:dyDescent="0.2">
      <c r="A3072" t="s">
        <v>7950</v>
      </c>
      <c r="B3072" t="s">
        <v>86</v>
      </c>
      <c r="C3072" t="s">
        <v>162</v>
      </c>
      <c r="D3072" t="s">
        <v>4875</v>
      </c>
      <c r="E3072">
        <v>54</v>
      </c>
      <c r="F3072">
        <v>6</v>
      </c>
      <c r="G3072">
        <v>45</v>
      </c>
      <c r="H3072">
        <v>3</v>
      </c>
      <c r="I3072">
        <v>0</v>
      </c>
      <c r="J3072">
        <v>56</v>
      </c>
      <c r="K3072">
        <v>0</v>
      </c>
      <c r="L3072">
        <v>0</v>
      </c>
      <c r="M3072">
        <v>0</v>
      </c>
      <c r="N3072">
        <v>0</v>
      </c>
    </row>
    <row r="3073" spans="1:14" x14ac:dyDescent="0.2">
      <c r="A3073" t="s">
        <v>7951</v>
      </c>
      <c r="B3073" t="s">
        <v>86</v>
      </c>
      <c r="C3073" t="s">
        <v>162</v>
      </c>
      <c r="D3073" t="s">
        <v>4877</v>
      </c>
      <c r="E3073">
        <v>110</v>
      </c>
      <c r="F3073">
        <v>9</v>
      </c>
      <c r="G3073">
        <v>94</v>
      </c>
      <c r="H3073">
        <v>6</v>
      </c>
      <c r="I3073">
        <v>1</v>
      </c>
      <c r="J3073">
        <v>0</v>
      </c>
      <c r="K3073">
        <v>0</v>
      </c>
      <c r="L3073">
        <v>0</v>
      </c>
      <c r="M3073">
        <v>0</v>
      </c>
      <c r="N3073">
        <v>0</v>
      </c>
    </row>
    <row r="3074" spans="1:14" x14ac:dyDescent="0.2">
      <c r="A3074" t="s">
        <v>7952</v>
      </c>
      <c r="B3074" t="s">
        <v>86</v>
      </c>
      <c r="C3074" t="s">
        <v>162</v>
      </c>
      <c r="D3074" t="s">
        <v>4879</v>
      </c>
      <c r="E3074">
        <v>50</v>
      </c>
      <c r="F3074">
        <v>4</v>
      </c>
      <c r="G3074">
        <v>45</v>
      </c>
      <c r="H3074">
        <v>0</v>
      </c>
      <c r="I3074">
        <v>1</v>
      </c>
      <c r="J3074">
        <v>60</v>
      </c>
      <c r="K3074">
        <v>0</v>
      </c>
      <c r="L3074">
        <v>0</v>
      </c>
      <c r="M3074">
        <v>0</v>
      </c>
      <c r="N3074">
        <v>0</v>
      </c>
    </row>
    <row r="3075" spans="1:14" x14ac:dyDescent="0.2">
      <c r="A3075" t="s">
        <v>7953</v>
      </c>
      <c r="B3075" t="s">
        <v>86</v>
      </c>
      <c r="C3075" t="s">
        <v>162</v>
      </c>
      <c r="D3075" t="s">
        <v>4881</v>
      </c>
      <c r="E3075">
        <v>110</v>
      </c>
      <c r="F3075">
        <v>9</v>
      </c>
      <c r="G3075">
        <v>94</v>
      </c>
      <c r="H3075">
        <v>6</v>
      </c>
      <c r="I3075">
        <v>1</v>
      </c>
      <c r="J3075">
        <v>0</v>
      </c>
      <c r="K3075">
        <v>0</v>
      </c>
      <c r="L3075">
        <v>0</v>
      </c>
      <c r="M3075">
        <v>0</v>
      </c>
      <c r="N3075">
        <v>0</v>
      </c>
    </row>
    <row r="3076" spans="1:14" x14ac:dyDescent="0.2">
      <c r="A3076" t="s">
        <v>7954</v>
      </c>
      <c r="B3076" t="s">
        <v>86</v>
      </c>
      <c r="C3076" t="s">
        <v>162</v>
      </c>
      <c r="D3076" t="s">
        <v>4883</v>
      </c>
      <c r="E3076">
        <v>54</v>
      </c>
      <c r="F3076">
        <v>6</v>
      </c>
      <c r="G3076">
        <v>46</v>
      </c>
      <c r="H3076">
        <v>2</v>
      </c>
      <c r="I3076">
        <v>0</v>
      </c>
      <c r="J3076">
        <v>56</v>
      </c>
      <c r="K3076">
        <v>0</v>
      </c>
      <c r="L3076">
        <v>0</v>
      </c>
      <c r="M3076">
        <v>0</v>
      </c>
      <c r="N3076">
        <v>0</v>
      </c>
    </row>
    <row r="3077" spans="1:14" x14ac:dyDescent="0.2">
      <c r="A3077" t="s">
        <v>7955</v>
      </c>
      <c r="B3077" t="s">
        <v>86</v>
      </c>
      <c r="C3077" t="s">
        <v>162</v>
      </c>
      <c r="D3077" t="s">
        <v>4885</v>
      </c>
      <c r="E3077">
        <v>56</v>
      </c>
      <c r="F3077">
        <v>6</v>
      </c>
      <c r="G3077">
        <v>46</v>
      </c>
      <c r="H3077">
        <v>2</v>
      </c>
      <c r="I3077">
        <v>2</v>
      </c>
      <c r="J3077">
        <v>54</v>
      </c>
      <c r="K3077">
        <v>0</v>
      </c>
      <c r="L3077">
        <v>0</v>
      </c>
      <c r="M3077">
        <v>0</v>
      </c>
      <c r="N3077">
        <v>0</v>
      </c>
    </row>
    <row r="3078" spans="1:14" x14ac:dyDescent="0.2">
      <c r="A3078" t="s">
        <v>7956</v>
      </c>
      <c r="B3078" t="s">
        <v>86</v>
      </c>
      <c r="C3078" t="s">
        <v>162</v>
      </c>
      <c r="D3078" t="s">
        <v>4887</v>
      </c>
      <c r="E3078">
        <v>54</v>
      </c>
      <c r="F3078">
        <v>5</v>
      </c>
      <c r="G3078">
        <v>46</v>
      </c>
      <c r="H3078">
        <v>3</v>
      </c>
      <c r="I3078">
        <v>0</v>
      </c>
      <c r="J3078">
        <v>56</v>
      </c>
      <c r="K3078">
        <v>0</v>
      </c>
      <c r="L3078">
        <v>0</v>
      </c>
      <c r="M3078">
        <v>0</v>
      </c>
      <c r="N3078">
        <v>0</v>
      </c>
    </row>
    <row r="3079" spans="1:14" x14ac:dyDescent="0.2">
      <c r="A3079" t="s">
        <v>7957</v>
      </c>
      <c r="B3079" t="s">
        <v>86</v>
      </c>
      <c r="C3079" t="s">
        <v>162</v>
      </c>
      <c r="D3079" t="s">
        <v>4889</v>
      </c>
      <c r="E3079">
        <v>53</v>
      </c>
      <c r="F3079">
        <v>4</v>
      </c>
      <c r="G3079">
        <v>47</v>
      </c>
      <c r="H3079">
        <v>1</v>
      </c>
      <c r="I3079">
        <v>1</v>
      </c>
      <c r="J3079">
        <v>57</v>
      </c>
      <c r="K3079">
        <v>0</v>
      </c>
      <c r="L3079">
        <v>0</v>
      </c>
      <c r="M3079">
        <v>0</v>
      </c>
      <c r="N3079">
        <v>0</v>
      </c>
    </row>
    <row r="3080" spans="1:14" x14ac:dyDescent="0.2">
      <c r="A3080" t="s">
        <v>7958</v>
      </c>
      <c r="B3080" t="s">
        <v>86</v>
      </c>
      <c r="C3080" t="s">
        <v>162</v>
      </c>
      <c r="D3080" t="s">
        <v>4871</v>
      </c>
      <c r="E3080">
        <v>0</v>
      </c>
      <c r="F3080">
        <v>0</v>
      </c>
      <c r="G3080">
        <v>0</v>
      </c>
      <c r="H3080">
        <v>0</v>
      </c>
      <c r="I3080">
        <v>0</v>
      </c>
      <c r="J3080">
        <v>0</v>
      </c>
      <c r="K3080">
        <v>110</v>
      </c>
      <c r="L3080">
        <v>108</v>
      </c>
      <c r="M3080">
        <v>2</v>
      </c>
      <c r="N3080">
        <v>0</v>
      </c>
    </row>
    <row r="3081" spans="1:14" x14ac:dyDescent="0.2">
      <c r="A3081" t="s">
        <v>7959</v>
      </c>
      <c r="B3081" t="s">
        <v>86</v>
      </c>
      <c r="C3081" t="s">
        <v>162</v>
      </c>
      <c r="D3081" t="s">
        <v>4873</v>
      </c>
      <c r="E3081">
        <v>0</v>
      </c>
      <c r="F3081">
        <v>0</v>
      </c>
      <c r="G3081">
        <v>0</v>
      </c>
      <c r="H3081">
        <v>0</v>
      </c>
      <c r="I3081">
        <v>0</v>
      </c>
      <c r="J3081">
        <v>0</v>
      </c>
      <c r="K3081">
        <v>104</v>
      </c>
      <c r="L3081">
        <v>102</v>
      </c>
      <c r="M3081">
        <v>2</v>
      </c>
      <c r="N3081">
        <v>0</v>
      </c>
    </row>
    <row r="3082" spans="1:14" x14ac:dyDescent="0.2">
      <c r="A3082" t="s">
        <v>7960</v>
      </c>
      <c r="B3082" t="s">
        <v>86</v>
      </c>
      <c r="C3082" t="s">
        <v>163</v>
      </c>
      <c r="D3082" t="s">
        <v>4875</v>
      </c>
      <c r="E3082">
        <v>19</v>
      </c>
      <c r="F3082">
        <v>2</v>
      </c>
      <c r="G3082">
        <v>16</v>
      </c>
      <c r="H3082">
        <v>1</v>
      </c>
      <c r="I3082">
        <v>0</v>
      </c>
      <c r="J3082">
        <v>9</v>
      </c>
      <c r="K3082">
        <v>0</v>
      </c>
      <c r="L3082">
        <v>0</v>
      </c>
      <c r="M3082">
        <v>0</v>
      </c>
      <c r="N3082">
        <v>0</v>
      </c>
    </row>
    <row r="3083" spans="1:14" x14ac:dyDescent="0.2">
      <c r="A3083" t="s">
        <v>7961</v>
      </c>
      <c r="B3083" t="s">
        <v>86</v>
      </c>
      <c r="C3083" t="s">
        <v>163</v>
      </c>
      <c r="D3083" t="s">
        <v>4877</v>
      </c>
      <c r="E3083">
        <v>28</v>
      </c>
      <c r="F3083">
        <v>5</v>
      </c>
      <c r="G3083">
        <v>22</v>
      </c>
      <c r="H3083">
        <v>1</v>
      </c>
      <c r="I3083">
        <v>0</v>
      </c>
      <c r="J3083">
        <v>0</v>
      </c>
      <c r="K3083">
        <v>0</v>
      </c>
      <c r="L3083">
        <v>0</v>
      </c>
      <c r="M3083">
        <v>0</v>
      </c>
      <c r="N3083">
        <v>0</v>
      </c>
    </row>
    <row r="3084" spans="1:14" x14ac:dyDescent="0.2">
      <c r="A3084" t="s">
        <v>7962</v>
      </c>
      <c r="B3084" t="s">
        <v>86</v>
      </c>
      <c r="C3084" t="s">
        <v>163</v>
      </c>
      <c r="D3084" t="s">
        <v>4879</v>
      </c>
      <c r="E3084">
        <v>9</v>
      </c>
      <c r="F3084">
        <v>3</v>
      </c>
      <c r="G3084">
        <v>6</v>
      </c>
      <c r="H3084">
        <v>0</v>
      </c>
      <c r="I3084">
        <v>0</v>
      </c>
      <c r="J3084">
        <v>19</v>
      </c>
      <c r="K3084">
        <v>0</v>
      </c>
      <c r="L3084">
        <v>0</v>
      </c>
      <c r="M3084">
        <v>0</v>
      </c>
      <c r="N3084">
        <v>0</v>
      </c>
    </row>
    <row r="3085" spans="1:14" x14ac:dyDescent="0.2">
      <c r="A3085" t="s">
        <v>7963</v>
      </c>
      <c r="B3085" t="s">
        <v>86</v>
      </c>
      <c r="C3085" t="s">
        <v>163</v>
      </c>
      <c r="D3085" t="s">
        <v>4881</v>
      </c>
      <c r="E3085">
        <v>28</v>
      </c>
      <c r="F3085">
        <v>5</v>
      </c>
      <c r="G3085">
        <v>22</v>
      </c>
      <c r="H3085">
        <v>1</v>
      </c>
      <c r="I3085">
        <v>0</v>
      </c>
      <c r="J3085">
        <v>0</v>
      </c>
      <c r="K3085">
        <v>0</v>
      </c>
      <c r="L3085">
        <v>0</v>
      </c>
      <c r="M3085">
        <v>0</v>
      </c>
      <c r="N3085">
        <v>0</v>
      </c>
    </row>
    <row r="3086" spans="1:14" x14ac:dyDescent="0.2">
      <c r="A3086" t="s">
        <v>7964</v>
      </c>
      <c r="B3086" t="s">
        <v>86</v>
      </c>
      <c r="C3086" t="s">
        <v>163</v>
      </c>
      <c r="D3086" t="s">
        <v>4883</v>
      </c>
      <c r="E3086">
        <v>19</v>
      </c>
      <c r="F3086">
        <v>2</v>
      </c>
      <c r="G3086">
        <v>16</v>
      </c>
      <c r="H3086">
        <v>1</v>
      </c>
      <c r="I3086">
        <v>0</v>
      </c>
      <c r="J3086">
        <v>9</v>
      </c>
      <c r="K3086">
        <v>0</v>
      </c>
      <c r="L3086">
        <v>0</v>
      </c>
      <c r="M3086">
        <v>0</v>
      </c>
      <c r="N3086">
        <v>0</v>
      </c>
    </row>
    <row r="3087" spans="1:14" x14ac:dyDescent="0.2">
      <c r="A3087" t="s">
        <v>7965</v>
      </c>
      <c r="B3087" t="s">
        <v>86</v>
      </c>
      <c r="C3087" t="s">
        <v>163</v>
      </c>
      <c r="D3087" t="s">
        <v>4885</v>
      </c>
      <c r="E3087">
        <v>9</v>
      </c>
      <c r="F3087">
        <v>4</v>
      </c>
      <c r="G3087">
        <v>5</v>
      </c>
      <c r="H3087">
        <v>0</v>
      </c>
      <c r="I3087">
        <v>0</v>
      </c>
      <c r="J3087">
        <v>19</v>
      </c>
      <c r="K3087">
        <v>0</v>
      </c>
      <c r="L3087">
        <v>0</v>
      </c>
      <c r="M3087">
        <v>0</v>
      </c>
      <c r="N3087">
        <v>0</v>
      </c>
    </row>
    <row r="3088" spans="1:14" x14ac:dyDescent="0.2">
      <c r="A3088" t="s">
        <v>7966</v>
      </c>
      <c r="B3088" t="s">
        <v>86</v>
      </c>
      <c r="C3088" t="s">
        <v>163</v>
      </c>
      <c r="D3088" t="s">
        <v>4887</v>
      </c>
      <c r="E3088">
        <v>19</v>
      </c>
      <c r="F3088">
        <v>2</v>
      </c>
      <c r="G3088">
        <v>16</v>
      </c>
      <c r="H3088">
        <v>1</v>
      </c>
      <c r="I3088">
        <v>0</v>
      </c>
      <c r="J3088">
        <v>9</v>
      </c>
      <c r="K3088">
        <v>0</v>
      </c>
      <c r="L3088">
        <v>0</v>
      </c>
      <c r="M3088">
        <v>0</v>
      </c>
      <c r="N3088">
        <v>0</v>
      </c>
    </row>
    <row r="3089" spans="1:14" x14ac:dyDescent="0.2">
      <c r="A3089" t="s">
        <v>7967</v>
      </c>
      <c r="B3089" t="s">
        <v>86</v>
      </c>
      <c r="C3089" t="s">
        <v>163</v>
      </c>
      <c r="D3089" t="s">
        <v>4889</v>
      </c>
      <c r="E3089">
        <v>9</v>
      </c>
      <c r="F3089">
        <v>3</v>
      </c>
      <c r="G3089">
        <v>6</v>
      </c>
      <c r="H3089">
        <v>0</v>
      </c>
      <c r="I3089">
        <v>0</v>
      </c>
      <c r="J3089">
        <v>19</v>
      </c>
      <c r="K3089">
        <v>0</v>
      </c>
      <c r="L3089">
        <v>0</v>
      </c>
      <c r="M3089">
        <v>0</v>
      </c>
      <c r="N3089">
        <v>0</v>
      </c>
    </row>
    <row r="3090" spans="1:14" x14ac:dyDescent="0.2">
      <c r="A3090" t="s">
        <v>7968</v>
      </c>
      <c r="B3090" t="s">
        <v>86</v>
      </c>
      <c r="C3090" t="s">
        <v>163</v>
      </c>
      <c r="D3090" t="s">
        <v>4871</v>
      </c>
      <c r="E3090">
        <v>0</v>
      </c>
      <c r="F3090">
        <v>0</v>
      </c>
      <c r="G3090">
        <v>0</v>
      </c>
      <c r="H3090">
        <v>0</v>
      </c>
      <c r="I3090">
        <v>0</v>
      </c>
      <c r="J3090">
        <v>0</v>
      </c>
      <c r="K3090">
        <v>28</v>
      </c>
      <c r="L3090">
        <v>28</v>
      </c>
      <c r="M3090">
        <v>0</v>
      </c>
      <c r="N3090">
        <v>0</v>
      </c>
    </row>
    <row r="3091" spans="1:14" x14ac:dyDescent="0.2">
      <c r="A3091" t="s">
        <v>7969</v>
      </c>
      <c r="B3091" t="s">
        <v>86</v>
      </c>
      <c r="C3091" t="s">
        <v>163</v>
      </c>
      <c r="D3091" t="s">
        <v>4873</v>
      </c>
      <c r="E3091">
        <v>0</v>
      </c>
      <c r="F3091">
        <v>0</v>
      </c>
      <c r="G3091">
        <v>0</v>
      </c>
      <c r="H3091">
        <v>0</v>
      </c>
      <c r="I3091">
        <v>0</v>
      </c>
      <c r="J3091">
        <v>0</v>
      </c>
      <c r="K3091">
        <v>24</v>
      </c>
      <c r="L3091">
        <v>24</v>
      </c>
      <c r="M3091">
        <v>0</v>
      </c>
      <c r="N3091">
        <v>0</v>
      </c>
    </row>
    <row r="3092" spans="1:14" x14ac:dyDescent="0.2">
      <c r="A3092" t="s">
        <v>7970</v>
      </c>
      <c r="B3092" t="s">
        <v>86</v>
      </c>
      <c r="C3092" t="s">
        <v>164</v>
      </c>
      <c r="D3092" t="s">
        <v>4875</v>
      </c>
      <c r="E3092">
        <v>0</v>
      </c>
      <c r="F3092">
        <v>0</v>
      </c>
      <c r="G3092">
        <v>0</v>
      </c>
      <c r="H3092">
        <v>0</v>
      </c>
      <c r="I3092">
        <v>0</v>
      </c>
      <c r="J3092">
        <v>3</v>
      </c>
      <c r="K3092">
        <v>0</v>
      </c>
      <c r="L3092">
        <v>0</v>
      </c>
      <c r="M3092">
        <v>0</v>
      </c>
      <c r="N3092">
        <v>0</v>
      </c>
    </row>
    <row r="3093" spans="1:14" x14ac:dyDescent="0.2">
      <c r="A3093" t="s">
        <v>7971</v>
      </c>
      <c r="B3093" t="s">
        <v>86</v>
      </c>
      <c r="C3093" t="s">
        <v>164</v>
      </c>
      <c r="D3093" t="s">
        <v>4877</v>
      </c>
      <c r="E3093">
        <v>3</v>
      </c>
      <c r="F3093">
        <v>2</v>
      </c>
      <c r="G3093">
        <v>1</v>
      </c>
      <c r="H3093">
        <v>0</v>
      </c>
      <c r="I3093">
        <v>0</v>
      </c>
      <c r="J3093">
        <v>0</v>
      </c>
      <c r="K3093">
        <v>0</v>
      </c>
      <c r="L3093">
        <v>0</v>
      </c>
      <c r="M3093">
        <v>0</v>
      </c>
      <c r="N3093">
        <v>0</v>
      </c>
    </row>
    <row r="3094" spans="1:14" x14ac:dyDescent="0.2">
      <c r="A3094" t="s">
        <v>7972</v>
      </c>
      <c r="B3094" t="s">
        <v>86</v>
      </c>
      <c r="C3094" t="s">
        <v>164</v>
      </c>
      <c r="D3094" t="s">
        <v>4879</v>
      </c>
      <c r="E3094">
        <v>3</v>
      </c>
      <c r="F3094">
        <v>2</v>
      </c>
      <c r="G3094">
        <v>1</v>
      </c>
      <c r="H3094">
        <v>0</v>
      </c>
      <c r="I3094">
        <v>0</v>
      </c>
      <c r="J3094">
        <v>0</v>
      </c>
      <c r="K3094">
        <v>0</v>
      </c>
      <c r="L3094">
        <v>0</v>
      </c>
      <c r="M3094">
        <v>0</v>
      </c>
      <c r="N3094">
        <v>0</v>
      </c>
    </row>
    <row r="3095" spans="1:14" x14ac:dyDescent="0.2">
      <c r="A3095" t="s">
        <v>7973</v>
      </c>
      <c r="B3095" t="s">
        <v>86</v>
      </c>
      <c r="C3095" t="s">
        <v>164</v>
      </c>
      <c r="D3095" t="s">
        <v>4881</v>
      </c>
      <c r="E3095">
        <v>3</v>
      </c>
      <c r="F3095">
        <v>2</v>
      </c>
      <c r="G3095">
        <v>1</v>
      </c>
      <c r="H3095">
        <v>0</v>
      </c>
      <c r="I3095">
        <v>0</v>
      </c>
      <c r="J3095">
        <v>0</v>
      </c>
      <c r="K3095">
        <v>0</v>
      </c>
      <c r="L3095">
        <v>0</v>
      </c>
      <c r="M3095">
        <v>0</v>
      </c>
      <c r="N3095">
        <v>0</v>
      </c>
    </row>
    <row r="3096" spans="1:14" x14ac:dyDescent="0.2">
      <c r="A3096" t="s">
        <v>7974</v>
      </c>
      <c r="B3096" t="s">
        <v>86</v>
      </c>
      <c r="C3096" t="s">
        <v>164</v>
      </c>
      <c r="D3096" t="s">
        <v>4883</v>
      </c>
      <c r="E3096">
        <v>0</v>
      </c>
      <c r="F3096">
        <v>0</v>
      </c>
      <c r="G3096">
        <v>0</v>
      </c>
      <c r="H3096">
        <v>0</v>
      </c>
      <c r="I3096">
        <v>0</v>
      </c>
      <c r="J3096">
        <v>3</v>
      </c>
      <c r="K3096">
        <v>0</v>
      </c>
      <c r="L3096">
        <v>0</v>
      </c>
      <c r="M3096">
        <v>0</v>
      </c>
      <c r="N3096">
        <v>0</v>
      </c>
    </row>
    <row r="3097" spans="1:14" x14ac:dyDescent="0.2">
      <c r="A3097" t="s">
        <v>7975</v>
      </c>
      <c r="B3097" t="s">
        <v>86</v>
      </c>
      <c r="C3097" t="s">
        <v>164</v>
      </c>
      <c r="D3097" t="s">
        <v>4885</v>
      </c>
      <c r="E3097">
        <v>3</v>
      </c>
      <c r="F3097">
        <v>2</v>
      </c>
      <c r="G3097">
        <v>1</v>
      </c>
      <c r="H3097">
        <v>0</v>
      </c>
      <c r="I3097">
        <v>0</v>
      </c>
      <c r="J3097">
        <v>0</v>
      </c>
      <c r="K3097">
        <v>0</v>
      </c>
      <c r="L3097">
        <v>0</v>
      </c>
      <c r="M3097">
        <v>0</v>
      </c>
      <c r="N3097">
        <v>0</v>
      </c>
    </row>
    <row r="3098" spans="1:14" x14ac:dyDescent="0.2">
      <c r="A3098" t="s">
        <v>7976</v>
      </c>
      <c r="B3098" t="s">
        <v>86</v>
      </c>
      <c r="C3098" t="s">
        <v>164</v>
      </c>
      <c r="D3098" t="s">
        <v>4887</v>
      </c>
      <c r="E3098">
        <v>0</v>
      </c>
      <c r="F3098">
        <v>0</v>
      </c>
      <c r="G3098">
        <v>0</v>
      </c>
      <c r="H3098">
        <v>0</v>
      </c>
      <c r="I3098">
        <v>0</v>
      </c>
      <c r="J3098">
        <v>3</v>
      </c>
      <c r="K3098">
        <v>0</v>
      </c>
      <c r="L3098">
        <v>0</v>
      </c>
      <c r="M3098">
        <v>0</v>
      </c>
      <c r="N3098">
        <v>0</v>
      </c>
    </row>
    <row r="3099" spans="1:14" x14ac:dyDescent="0.2">
      <c r="A3099" t="s">
        <v>7977</v>
      </c>
      <c r="B3099" t="s">
        <v>86</v>
      </c>
      <c r="C3099" t="s">
        <v>164</v>
      </c>
      <c r="D3099" t="s">
        <v>4889</v>
      </c>
      <c r="E3099">
        <v>3</v>
      </c>
      <c r="F3099">
        <v>2</v>
      </c>
      <c r="G3099">
        <v>1</v>
      </c>
      <c r="H3099">
        <v>0</v>
      </c>
      <c r="I3099">
        <v>0</v>
      </c>
      <c r="J3099">
        <v>0</v>
      </c>
      <c r="K3099">
        <v>0</v>
      </c>
      <c r="L3099">
        <v>0</v>
      </c>
      <c r="M3099">
        <v>0</v>
      </c>
      <c r="N3099">
        <v>0</v>
      </c>
    </row>
    <row r="3100" spans="1:14" x14ac:dyDescent="0.2">
      <c r="A3100" t="s">
        <v>7978</v>
      </c>
      <c r="B3100" t="s">
        <v>86</v>
      </c>
      <c r="C3100" t="s">
        <v>164</v>
      </c>
      <c r="D3100" t="s">
        <v>4871</v>
      </c>
      <c r="E3100">
        <v>0</v>
      </c>
      <c r="F3100">
        <v>0</v>
      </c>
      <c r="G3100">
        <v>0</v>
      </c>
      <c r="H3100">
        <v>0</v>
      </c>
      <c r="I3100">
        <v>0</v>
      </c>
      <c r="J3100">
        <v>0</v>
      </c>
      <c r="K3100">
        <v>3</v>
      </c>
      <c r="L3100">
        <v>3</v>
      </c>
      <c r="M3100">
        <v>0</v>
      </c>
      <c r="N3100">
        <v>0</v>
      </c>
    </row>
    <row r="3101" spans="1:14" x14ac:dyDescent="0.2">
      <c r="A3101" t="s">
        <v>7979</v>
      </c>
      <c r="B3101" t="s">
        <v>86</v>
      </c>
      <c r="C3101" t="s">
        <v>164</v>
      </c>
      <c r="D3101" t="s">
        <v>4873</v>
      </c>
      <c r="E3101">
        <v>0</v>
      </c>
      <c r="F3101">
        <v>0</v>
      </c>
      <c r="G3101">
        <v>0</v>
      </c>
      <c r="H3101">
        <v>0</v>
      </c>
      <c r="I3101">
        <v>0</v>
      </c>
      <c r="J3101">
        <v>0</v>
      </c>
      <c r="K3101">
        <v>3</v>
      </c>
      <c r="L3101">
        <v>3</v>
      </c>
      <c r="M3101">
        <v>0</v>
      </c>
      <c r="N3101">
        <v>0</v>
      </c>
    </row>
    <row r="3102" spans="1:14" x14ac:dyDescent="0.2">
      <c r="A3102" t="s">
        <v>7980</v>
      </c>
      <c r="B3102" t="s">
        <v>86</v>
      </c>
      <c r="C3102" t="s">
        <v>165</v>
      </c>
      <c r="D3102" t="s">
        <v>4875</v>
      </c>
      <c r="E3102">
        <v>27</v>
      </c>
      <c r="F3102">
        <v>6</v>
      </c>
      <c r="G3102">
        <v>21</v>
      </c>
      <c r="H3102">
        <v>0</v>
      </c>
      <c r="I3102">
        <v>0</v>
      </c>
      <c r="J3102">
        <v>71</v>
      </c>
      <c r="K3102">
        <v>0</v>
      </c>
      <c r="L3102">
        <v>0</v>
      </c>
      <c r="M3102">
        <v>0</v>
      </c>
      <c r="N3102">
        <v>0</v>
      </c>
    </row>
    <row r="3103" spans="1:14" x14ac:dyDescent="0.2">
      <c r="A3103" t="s">
        <v>7981</v>
      </c>
      <c r="B3103" t="s">
        <v>86</v>
      </c>
      <c r="C3103" t="s">
        <v>165</v>
      </c>
      <c r="D3103" t="s">
        <v>4877</v>
      </c>
      <c r="E3103">
        <v>98</v>
      </c>
      <c r="F3103">
        <v>13</v>
      </c>
      <c r="G3103">
        <v>81</v>
      </c>
      <c r="H3103">
        <v>4</v>
      </c>
      <c r="I3103">
        <v>0</v>
      </c>
      <c r="J3103">
        <v>0</v>
      </c>
      <c r="K3103">
        <v>0</v>
      </c>
      <c r="L3103">
        <v>0</v>
      </c>
      <c r="M3103">
        <v>0</v>
      </c>
      <c r="N3103">
        <v>0</v>
      </c>
    </row>
    <row r="3104" spans="1:14" x14ac:dyDescent="0.2">
      <c r="A3104" t="s">
        <v>7982</v>
      </c>
      <c r="B3104" t="s">
        <v>86</v>
      </c>
      <c r="C3104" t="s">
        <v>165</v>
      </c>
      <c r="D3104" t="s">
        <v>4879</v>
      </c>
      <c r="E3104">
        <v>66</v>
      </c>
      <c r="F3104">
        <v>8</v>
      </c>
      <c r="G3104">
        <v>57</v>
      </c>
      <c r="H3104">
        <v>1</v>
      </c>
      <c r="I3104">
        <v>0</v>
      </c>
      <c r="J3104">
        <v>32</v>
      </c>
      <c r="K3104">
        <v>0</v>
      </c>
      <c r="L3104">
        <v>0</v>
      </c>
      <c r="M3104">
        <v>0</v>
      </c>
      <c r="N3104">
        <v>0</v>
      </c>
    </row>
    <row r="3105" spans="1:14" x14ac:dyDescent="0.2">
      <c r="A3105" t="s">
        <v>7983</v>
      </c>
      <c r="B3105" t="s">
        <v>86</v>
      </c>
      <c r="C3105" t="s">
        <v>165</v>
      </c>
      <c r="D3105" t="s">
        <v>4881</v>
      </c>
      <c r="E3105">
        <v>98</v>
      </c>
      <c r="F3105">
        <v>13</v>
      </c>
      <c r="G3105">
        <v>81</v>
      </c>
      <c r="H3105">
        <v>4</v>
      </c>
      <c r="I3105">
        <v>0</v>
      </c>
      <c r="J3105">
        <v>0</v>
      </c>
      <c r="K3105">
        <v>0</v>
      </c>
      <c r="L3105">
        <v>0</v>
      </c>
      <c r="M3105">
        <v>0</v>
      </c>
      <c r="N3105">
        <v>0</v>
      </c>
    </row>
    <row r="3106" spans="1:14" x14ac:dyDescent="0.2">
      <c r="A3106" t="s">
        <v>7984</v>
      </c>
      <c r="B3106" t="s">
        <v>86</v>
      </c>
      <c r="C3106" t="s">
        <v>165</v>
      </c>
      <c r="D3106" t="s">
        <v>4883</v>
      </c>
      <c r="E3106">
        <v>27</v>
      </c>
      <c r="F3106">
        <v>6</v>
      </c>
      <c r="G3106">
        <v>21</v>
      </c>
      <c r="H3106">
        <v>0</v>
      </c>
      <c r="I3106">
        <v>0</v>
      </c>
      <c r="J3106">
        <v>71</v>
      </c>
      <c r="K3106">
        <v>0</v>
      </c>
      <c r="L3106">
        <v>0</v>
      </c>
      <c r="M3106">
        <v>0</v>
      </c>
      <c r="N3106">
        <v>0</v>
      </c>
    </row>
    <row r="3107" spans="1:14" x14ac:dyDescent="0.2">
      <c r="A3107" t="s">
        <v>7985</v>
      </c>
      <c r="B3107" t="s">
        <v>86</v>
      </c>
      <c r="C3107" t="s">
        <v>165</v>
      </c>
      <c r="D3107" t="s">
        <v>4885</v>
      </c>
      <c r="E3107">
        <v>71</v>
      </c>
      <c r="F3107">
        <v>9</v>
      </c>
      <c r="G3107">
        <v>59</v>
      </c>
      <c r="H3107">
        <v>3</v>
      </c>
      <c r="I3107">
        <v>0</v>
      </c>
      <c r="J3107">
        <v>27</v>
      </c>
      <c r="K3107">
        <v>0</v>
      </c>
      <c r="L3107">
        <v>0</v>
      </c>
      <c r="M3107">
        <v>0</v>
      </c>
      <c r="N3107">
        <v>0</v>
      </c>
    </row>
    <row r="3108" spans="1:14" x14ac:dyDescent="0.2">
      <c r="A3108" t="s">
        <v>7986</v>
      </c>
      <c r="B3108" t="s">
        <v>86</v>
      </c>
      <c r="C3108" t="s">
        <v>165</v>
      </c>
      <c r="D3108" t="s">
        <v>4887</v>
      </c>
      <c r="E3108">
        <v>27</v>
      </c>
      <c r="F3108">
        <v>5</v>
      </c>
      <c r="G3108">
        <v>22</v>
      </c>
      <c r="H3108">
        <v>0</v>
      </c>
      <c r="I3108">
        <v>0</v>
      </c>
      <c r="J3108">
        <v>71</v>
      </c>
      <c r="K3108">
        <v>0</v>
      </c>
      <c r="L3108">
        <v>0</v>
      </c>
      <c r="M3108">
        <v>0</v>
      </c>
      <c r="N3108">
        <v>0</v>
      </c>
    </row>
    <row r="3109" spans="1:14" x14ac:dyDescent="0.2">
      <c r="A3109" t="s">
        <v>7987</v>
      </c>
      <c r="B3109" t="s">
        <v>86</v>
      </c>
      <c r="C3109" t="s">
        <v>165</v>
      </c>
      <c r="D3109" t="s">
        <v>4889</v>
      </c>
      <c r="E3109">
        <v>67</v>
      </c>
      <c r="F3109">
        <v>8</v>
      </c>
      <c r="G3109">
        <v>57</v>
      </c>
      <c r="H3109">
        <v>2</v>
      </c>
      <c r="I3109">
        <v>0</v>
      </c>
      <c r="J3109">
        <v>31</v>
      </c>
      <c r="K3109">
        <v>0</v>
      </c>
      <c r="L3109">
        <v>0</v>
      </c>
      <c r="M3109">
        <v>0</v>
      </c>
      <c r="N3109">
        <v>0</v>
      </c>
    </row>
    <row r="3110" spans="1:14" x14ac:dyDescent="0.2">
      <c r="A3110" t="s">
        <v>7988</v>
      </c>
      <c r="B3110" t="s">
        <v>86</v>
      </c>
      <c r="C3110" t="s">
        <v>165</v>
      </c>
      <c r="D3110" t="s">
        <v>4871</v>
      </c>
      <c r="E3110">
        <v>0</v>
      </c>
      <c r="F3110">
        <v>0</v>
      </c>
      <c r="G3110">
        <v>0</v>
      </c>
      <c r="H3110">
        <v>0</v>
      </c>
      <c r="I3110">
        <v>0</v>
      </c>
      <c r="J3110">
        <v>0</v>
      </c>
      <c r="K3110">
        <v>97</v>
      </c>
      <c r="L3110">
        <v>95</v>
      </c>
      <c r="M3110">
        <v>1</v>
      </c>
      <c r="N3110">
        <v>1</v>
      </c>
    </row>
    <row r="3111" spans="1:14" x14ac:dyDescent="0.2">
      <c r="A3111" t="s">
        <v>7989</v>
      </c>
      <c r="B3111" t="s">
        <v>86</v>
      </c>
      <c r="C3111" t="s">
        <v>165</v>
      </c>
      <c r="D3111" t="s">
        <v>4873</v>
      </c>
      <c r="E3111">
        <v>0</v>
      </c>
      <c r="F3111">
        <v>0</v>
      </c>
      <c r="G3111">
        <v>0</v>
      </c>
      <c r="H3111">
        <v>0</v>
      </c>
      <c r="I3111">
        <v>0</v>
      </c>
      <c r="J3111">
        <v>0</v>
      </c>
      <c r="K3111">
        <v>86</v>
      </c>
      <c r="L3111">
        <v>84</v>
      </c>
      <c r="M3111">
        <v>1</v>
      </c>
      <c r="N3111">
        <v>1</v>
      </c>
    </row>
    <row r="3112" spans="1:14" x14ac:dyDescent="0.2">
      <c r="A3112" t="s">
        <v>7990</v>
      </c>
      <c r="B3112" t="s">
        <v>86</v>
      </c>
      <c r="C3112" t="s">
        <v>166</v>
      </c>
      <c r="D3112" t="s">
        <v>4875</v>
      </c>
      <c r="E3112">
        <v>5</v>
      </c>
      <c r="F3112">
        <v>0</v>
      </c>
      <c r="G3112">
        <v>5</v>
      </c>
      <c r="H3112">
        <v>0</v>
      </c>
      <c r="I3112">
        <v>0</v>
      </c>
      <c r="J3112">
        <v>13</v>
      </c>
      <c r="K3112">
        <v>0</v>
      </c>
      <c r="L3112">
        <v>0</v>
      </c>
      <c r="M3112">
        <v>0</v>
      </c>
      <c r="N3112">
        <v>0</v>
      </c>
    </row>
    <row r="3113" spans="1:14" x14ac:dyDescent="0.2">
      <c r="A3113" t="s">
        <v>7991</v>
      </c>
      <c r="B3113" t="s">
        <v>86</v>
      </c>
      <c r="C3113" t="s">
        <v>166</v>
      </c>
      <c r="D3113" t="s">
        <v>4877</v>
      </c>
      <c r="E3113">
        <v>18</v>
      </c>
      <c r="F3113">
        <v>2</v>
      </c>
      <c r="G3113">
        <v>12</v>
      </c>
      <c r="H3113">
        <v>3</v>
      </c>
      <c r="I3113">
        <v>1</v>
      </c>
      <c r="J3113">
        <v>0</v>
      </c>
      <c r="K3113">
        <v>0</v>
      </c>
      <c r="L3113">
        <v>0</v>
      </c>
      <c r="M3113">
        <v>0</v>
      </c>
      <c r="N3113">
        <v>0</v>
      </c>
    </row>
    <row r="3114" spans="1:14" x14ac:dyDescent="0.2">
      <c r="A3114" t="s">
        <v>7992</v>
      </c>
      <c r="B3114" t="s">
        <v>86</v>
      </c>
      <c r="C3114" t="s">
        <v>166</v>
      </c>
      <c r="D3114" t="s">
        <v>4879</v>
      </c>
      <c r="E3114">
        <v>13</v>
      </c>
      <c r="F3114">
        <v>2</v>
      </c>
      <c r="G3114">
        <v>11</v>
      </c>
      <c r="H3114">
        <v>0</v>
      </c>
      <c r="I3114">
        <v>0</v>
      </c>
      <c r="J3114">
        <v>5</v>
      </c>
      <c r="K3114">
        <v>0</v>
      </c>
      <c r="L3114">
        <v>0</v>
      </c>
      <c r="M3114">
        <v>0</v>
      </c>
      <c r="N3114">
        <v>0</v>
      </c>
    </row>
    <row r="3115" spans="1:14" x14ac:dyDescent="0.2">
      <c r="A3115" t="s">
        <v>7993</v>
      </c>
      <c r="B3115" t="s">
        <v>86</v>
      </c>
      <c r="C3115" t="s">
        <v>166</v>
      </c>
      <c r="D3115" t="s">
        <v>4881</v>
      </c>
      <c r="E3115">
        <v>18</v>
      </c>
      <c r="F3115">
        <v>2</v>
      </c>
      <c r="G3115">
        <v>12</v>
      </c>
      <c r="H3115">
        <v>3</v>
      </c>
      <c r="I3115">
        <v>1</v>
      </c>
      <c r="J3115">
        <v>0</v>
      </c>
      <c r="K3115">
        <v>0</v>
      </c>
      <c r="L3115">
        <v>0</v>
      </c>
      <c r="M3115">
        <v>0</v>
      </c>
      <c r="N3115">
        <v>0</v>
      </c>
    </row>
    <row r="3116" spans="1:14" x14ac:dyDescent="0.2">
      <c r="A3116" t="s">
        <v>7994</v>
      </c>
      <c r="B3116" t="s">
        <v>86</v>
      </c>
      <c r="C3116" t="s">
        <v>166</v>
      </c>
      <c r="D3116" t="s">
        <v>4883</v>
      </c>
      <c r="E3116">
        <v>5</v>
      </c>
      <c r="F3116">
        <v>0</v>
      </c>
      <c r="G3116">
        <v>5</v>
      </c>
      <c r="H3116">
        <v>0</v>
      </c>
      <c r="I3116">
        <v>0</v>
      </c>
      <c r="J3116">
        <v>13</v>
      </c>
      <c r="K3116">
        <v>0</v>
      </c>
      <c r="L3116">
        <v>0</v>
      </c>
      <c r="M3116">
        <v>0</v>
      </c>
      <c r="N3116">
        <v>0</v>
      </c>
    </row>
    <row r="3117" spans="1:14" x14ac:dyDescent="0.2">
      <c r="A3117" t="s">
        <v>7995</v>
      </c>
      <c r="B3117" t="s">
        <v>86</v>
      </c>
      <c r="C3117" t="s">
        <v>166</v>
      </c>
      <c r="D3117" t="s">
        <v>4885</v>
      </c>
      <c r="E3117">
        <v>13</v>
      </c>
      <c r="F3117">
        <v>2</v>
      </c>
      <c r="G3117">
        <v>8</v>
      </c>
      <c r="H3117">
        <v>2</v>
      </c>
      <c r="I3117">
        <v>1</v>
      </c>
      <c r="J3117">
        <v>5</v>
      </c>
      <c r="K3117">
        <v>0</v>
      </c>
      <c r="L3117">
        <v>0</v>
      </c>
      <c r="M3117">
        <v>0</v>
      </c>
      <c r="N3117">
        <v>0</v>
      </c>
    </row>
    <row r="3118" spans="1:14" x14ac:dyDescent="0.2">
      <c r="A3118" t="s">
        <v>7996</v>
      </c>
      <c r="B3118" t="s">
        <v>86</v>
      </c>
      <c r="C3118" t="s">
        <v>166</v>
      </c>
      <c r="D3118" t="s">
        <v>4887</v>
      </c>
      <c r="E3118">
        <v>5</v>
      </c>
      <c r="F3118">
        <v>0</v>
      </c>
      <c r="G3118">
        <v>4</v>
      </c>
      <c r="H3118">
        <v>1</v>
      </c>
      <c r="I3118">
        <v>0</v>
      </c>
      <c r="J3118">
        <v>13</v>
      </c>
      <c r="K3118">
        <v>0</v>
      </c>
      <c r="L3118">
        <v>0</v>
      </c>
      <c r="M3118">
        <v>0</v>
      </c>
      <c r="N3118">
        <v>0</v>
      </c>
    </row>
    <row r="3119" spans="1:14" x14ac:dyDescent="0.2">
      <c r="A3119" t="s">
        <v>7997</v>
      </c>
      <c r="B3119" t="s">
        <v>86</v>
      </c>
      <c r="C3119" t="s">
        <v>166</v>
      </c>
      <c r="D3119" t="s">
        <v>4889</v>
      </c>
      <c r="E3119">
        <v>13</v>
      </c>
      <c r="F3119">
        <v>2</v>
      </c>
      <c r="G3119">
        <v>11</v>
      </c>
      <c r="H3119">
        <v>0</v>
      </c>
      <c r="I3119">
        <v>0</v>
      </c>
      <c r="J3119">
        <v>5</v>
      </c>
      <c r="K3119">
        <v>0</v>
      </c>
      <c r="L3119">
        <v>0</v>
      </c>
      <c r="M3119">
        <v>0</v>
      </c>
      <c r="N3119">
        <v>0</v>
      </c>
    </row>
    <row r="3120" spans="1:14" x14ac:dyDescent="0.2">
      <c r="A3120" t="s">
        <v>7998</v>
      </c>
      <c r="B3120" t="s">
        <v>86</v>
      </c>
      <c r="C3120" t="s">
        <v>166</v>
      </c>
      <c r="D3120" t="s">
        <v>4871</v>
      </c>
      <c r="E3120">
        <v>0</v>
      </c>
      <c r="F3120">
        <v>0</v>
      </c>
      <c r="G3120">
        <v>0</v>
      </c>
      <c r="H3120">
        <v>0</v>
      </c>
      <c r="I3120">
        <v>0</v>
      </c>
      <c r="J3120">
        <v>0</v>
      </c>
      <c r="K3120">
        <v>18</v>
      </c>
      <c r="L3120">
        <v>16</v>
      </c>
      <c r="M3120">
        <v>2</v>
      </c>
      <c r="N3120">
        <v>0</v>
      </c>
    </row>
    <row r="3121" spans="1:14" x14ac:dyDescent="0.2">
      <c r="A3121" t="s">
        <v>7999</v>
      </c>
      <c r="B3121" t="s">
        <v>86</v>
      </c>
      <c r="C3121" t="s">
        <v>166</v>
      </c>
      <c r="D3121" t="s">
        <v>4873</v>
      </c>
      <c r="E3121">
        <v>0</v>
      </c>
      <c r="F3121">
        <v>0</v>
      </c>
      <c r="G3121">
        <v>0</v>
      </c>
      <c r="H3121">
        <v>0</v>
      </c>
      <c r="I3121">
        <v>0</v>
      </c>
      <c r="J3121">
        <v>0</v>
      </c>
      <c r="K3121">
        <v>15</v>
      </c>
      <c r="L3121">
        <v>13</v>
      </c>
      <c r="M3121">
        <v>2</v>
      </c>
      <c r="N3121">
        <v>0</v>
      </c>
    </row>
    <row r="3122" spans="1:14" x14ac:dyDescent="0.2">
      <c r="A3122" t="s">
        <v>8000</v>
      </c>
      <c r="B3122" t="s">
        <v>86</v>
      </c>
      <c r="C3122" t="s">
        <v>167</v>
      </c>
      <c r="D3122" t="s">
        <v>4875</v>
      </c>
      <c r="E3122">
        <v>305</v>
      </c>
      <c r="F3122">
        <v>80</v>
      </c>
      <c r="G3122">
        <v>220</v>
      </c>
      <c r="H3122">
        <v>3</v>
      </c>
      <c r="I3122">
        <v>2</v>
      </c>
      <c r="J3122">
        <v>347</v>
      </c>
      <c r="K3122">
        <v>0</v>
      </c>
      <c r="L3122">
        <v>0</v>
      </c>
      <c r="M3122">
        <v>0</v>
      </c>
      <c r="N3122">
        <v>0</v>
      </c>
    </row>
    <row r="3123" spans="1:14" x14ac:dyDescent="0.2">
      <c r="A3123" t="s">
        <v>8001</v>
      </c>
      <c r="B3123" t="s">
        <v>86</v>
      </c>
      <c r="C3123" t="s">
        <v>167</v>
      </c>
      <c r="D3123" t="s">
        <v>4877</v>
      </c>
      <c r="E3123">
        <v>652</v>
      </c>
      <c r="F3123">
        <v>104</v>
      </c>
      <c r="G3123">
        <v>529</v>
      </c>
      <c r="H3123">
        <v>16</v>
      </c>
      <c r="I3123">
        <v>3</v>
      </c>
      <c r="J3123">
        <v>0</v>
      </c>
      <c r="K3123">
        <v>0</v>
      </c>
      <c r="L3123">
        <v>0</v>
      </c>
      <c r="M3123">
        <v>0</v>
      </c>
      <c r="N3123">
        <v>0</v>
      </c>
    </row>
    <row r="3124" spans="1:14" x14ac:dyDescent="0.2">
      <c r="A3124" t="s">
        <v>8002</v>
      </c>
      <c r="B3124" t="s">
        <v>86</v>
      </c>
      <c r="C3124" t="s">
        <v>167</v>
      </c>
      <c r="D3124" t="s">
        <v>4879</v>
      </c>
      <c r="E3124">
        <v>322</v>
      </c>
      <c r="F3124">
        <v>38</v>
      </c>
      <c r="G3124">
        <v>281</v>
      </c>
      <c r="H3124">
        <v>2</v>
      </c>
      <c r="I3124">
        <v>1</v>
      </c>
      <c r="J3124">
        <v>330</v>
      </c>
      <c r="K3124">
        <v>0</v>
      </c>
      <c r="L3124">
        <v>0</v>
      </c>
      <c r="M3124">
        <v>0</v>
      </c>
      <c r="N3124">
        <v>0</v>
      </c>
    </row>
    <row r="3125" spans="1:14" x14ac:dyDescent="0.2">
      <c r="A3125" t="s">
        <v>8003</v>
      </c>
      <c r="B3125" t="s">
        <v>86</v>
      </c>
      <c r="C3125" t="s">
        <v>167</v>
      </c>
      <c r="D3125" t="s">
        <v>4881</v>
      </c>
      <c r="E3125">
        <v>652</v>
      </c>
      <c r="F3125">
        <v>101</v>
      </c>
      <c r="G3125">
        <v>532</v>
      </c>
      <c r="H3125">
        <v>16</v>
      </c>
      <c r="I3125">
        <v>3</v>
      </c>
      <c r="J3125">
        <v>0</v>
      </c>
      <c r="K3125">
        <v>0</v>
      </c>
      <c r="L3125">
        <v>0</v>
      </c>
      <c r="M3125">
        <v>0</v>
      </c>
      <c r="N3125">
        <v>0</v>
      </c>
    </row>
    <row r="3126" spans="1:14" x14ac:dyDescent="0.2">
      <c r="A3126" t="s">
        <v>8004</v>
      </c>
      <c r="B3126" t="s">
        <v>86</v>
      </c>
      <c r="C3126" t="s">
        <v>167</v>
      </c>
      <c r="D3126" t="s">
        <v>4883</v>
      </c>
      <c r="E3126">
        <v>305</v>
      </c>
      <c r="F3126">
        <v>67</v>
      </c>
      <c r="G3126">
        <v>231</v>
      </c>
      <c r="H3126">
        <v>5</v>
      </c>
      <c r="I3126">
        <v>2</v>
      </c>
      <c r="J3126">
        <v>347</v>
      </c>
      <c r="K3126">
        <v>0</v>
      </c>
      <c r="L3126">
        <v>0</v>
      </c>
      <c r="M3126">
        <v>0</v>
      </c>
      <c r="N3126">
        <v>0</v>
      </c>
    </row>
    <row r="3127" spans="1:14" x14ac:dyDescent="0.2">
      <c r="A3127" t="s">
        <v>8005</v>
      </c>
      <c r="B3127" t="s">
        <v>86</v>
      </c>
      <c r="C3127" t="s">
        <v>167</v>
      </c>
      <c r="D3127" t="s">
        <v>4885</v>
      </c>
      <c r="E3127">
        <v>347</v>
      </c>
      <c r="F3127">
        <v>60</v>
      </c>
      <c r="G3127">
        <v>276</v>
      </c>
      <c r="H3127">
        <v>10</v>
      </c>
      <c r="I3127">
        <v>1</v>
      </c>
      <c r="J3127">
        <v>305</v>
      </c>
      <c r="K3127">
        <v>0</v>
      </c>
      <c r="L3127">
        <v>0</v>
      </c>
      <c r="M3127">
        <v>0</v>
      </c>
      <c r="N3127">
        <v>0</v>
      </c>
    </row>
    <row r="3128" spans="1:14" x14ac:dyDescent="0.2">
      <c r="A3128" t="s">
        <v>8006</v>
      </c>
      <c r="B3128" t="s">
        <v>86</v>
      </c>
      <c r="C3128" t="s">
        <v>167</v>
      </c>
      <c r="D3128" t="s">
        <v>4887</v>
      </c>
      <c r="E3128">
        <v>305</v>
      </c>
      <c r="F3128">
        <v>59</v>
      </c>
      <c r="G3128">
        <v>240</v>
      </c>
      <c r="H3128">
        <v>4</v>
      </c>
      <c r="I3128">
        <v>2</v>
      </c>
      <c r="J3128">
        <v>347</v>
      </c>
      <c r="K3128">
        <v>0</v>
      </c>
      <c r="L3128">
        <v>0</v>
      </c>
      <c r="M3128">
        <v>0</v>
      </c>
      <c r="N3128">
        <v>0</v>
      </c>
    </row>
    <row r="3129" spans="1:14" x14ac:dyDescent="0.2">
      <c r="A3129" t="s">
        <v>8007</v>
      </c>
      <c r="B3129" t="s">
        <v>86</v>
      </c>
      <c r="C3129" t="s">
        <v>167</v>
      </c>
      <c r="D3129" t="s">
        <v>4889</v>
      </c>
      <c r="E3129">
        <v>335</v>
      </c>
      <c r="F3129">
        <v>39</v>
      </c>
      <c r="G3129">
        <v>287</v>
      </c>
      <c r="H3129">
        <v>8</v>
      </c>
      <c r="I3129">
        <v>1</v>
      </c>
      <c r="J3129">
        <v>317</v>
      </c>
      <c r="K3129">
        <v>0</v>
      </c>
      <c r="L3129">
        <v>0</v>
      </c>
      <c r="M3129">
        <v>0</v>
      </c>
      <c r="N3129">
        <v>0</v>
      </c>
    </row>
    <row r="3130" spans="1:14" x14ac:dyDescent="0.2">
      <c r="A3130" t="s">
        <v>8008</v>
      </c>
      <c r="B3130" t="s">
        <v>86</v>
      </c>
      <c r="C3130" t="s">
        <v>167</v>
      </c>
      <c r="D3130" t="s">
        <v>4871</v>
      </c>
      <c r="E3130">
        <v>0</v>
      </c>
      <c r="F3130">
        <v>0</v>
      </c>
      <c r="G3130">
        <v>0</v>
      </c>
      <c r="H3130">
        <v>0</v>
      </c>
      <c r="I3130">
        <v>0</v>
      </c>
      <c r="J3130">
        <v>0</v>
      </c>
      <c r="K3130">
        <v>651</v>
      </c>
      <c r="L3130">
        <v>641</v>
      </c>
      <c r="M3130">
        <v>9</v>
      </c>
      <c r="N3130">
        <v>1</v>
      </c>
    </row>
    <row r="3131" spans="1:14" x14ac:dyDescent="0.2">
      <c r="A3131" t="s">
        <v>8009</v>
      </c>
      <c r="B3131" t="s">
        <v>86</v>
      </c>
      <c r="C3131" t="s">
        <v>167</v>
      </c>
      <c r="D3131" t="s">
        <v>4873</v>
      </c>
      <c r="E3131">
        <v>0</v>
      </c>
      <c r="F3131">
        <v>0</v>
      </c>
      <c r="G3131">
        <v>0</v>
      </c>
      <c r="H3131">
        <v>0</v>
      </c>
      <c r="I3131">
        <v>0</v>
      </c>
      <c r="J3131">
        <v>0</v>
      </c>
      <c r="K3131">
        <v>615</v>
      </c>
      <c r="L3131">
        <v>604</v>
      </c>
      <c r="M3131">
        <v>8</v>
      </c>
      <c r="N3131">
        <v>3</v>
      </c>
    </row>
    <row r="3132" spans="1:14" x14ac:dyDescent="0.2">
      <c r="A3132" t="s">
        <v>8010</v>
      </c>
      <c r="B3132" t="s">
        <v>86</v>
      </c>
      <c r="C3132" t="s">
        <v>168</v>
      </c>
      <c r="D3132" t="s">
        <v>4875</v>
      </c>
      <c r="E3132">
        <v>23</v>
      </c>
      <c r="F3132">
        <v>3</v>
      </c>
      <c r="G3132">
        <v>19</v>
      </c>
      <c r="H3132">
        <v>1</v>
      </c>
      <c r="I3132">
        <v>0</v>
      </c>
      <c r="J3132">
        <v>23</v>
      </c>
      <c r="K3132">
        <v>0</v>
      </c>
      <c r="L3132">
        <v>0</v>
      </c>
      <c r="M3132">
        <v>0</v>
      </c>
      <c r="N3132">
        <v>0</v>
      </c>
    </row>
    <row r="3133" spans="1:14" x14ac:dyDescent="0.2">
      <c r="A3133" t="s">
        <v>8011</v>
      </c>
      <c r="B3133" t="s">
        <v>86</v>
      </c>
      <c r="C3133" t="s">
        <v>168</v>
      </c>
      <c r="D3133" t="s">
        <v>4877</v>
      </c>
      <c r="E3133">
        <v>46</v>
      </c>
      <c r="F3133">
        <v>3</v>
      </c>
      <c r="G3133">
        <v>40</v>
      </c>
      <c r="H3133">
        <v>2</v>
      </c>
      <c r="I3133">
        <v>1</v>
      </c>
      <c r="J3133">
        <v>0</v>
      </c>
      <c r="K3133">
        <v>0</v>
      </c>
      <c r="L3133">
        <v>0</v>
      </c>
      <c r="M3133">
        <v>0</v>
      </c>
      <c r="N3133">
        <v>0</v>
      </c>
    </row>
    <row r="3134" spans="1:14" x14ac:dyDescent="0.2">
      <c r="A3134" t="s">
        <v>8012</v>
      </c>
      <c r="B3134" t="s">
        <v>86</v>
      </c>
      <c r="C3134" t="s">
        <v>168</v>
      </c>
      <c r="D3134" t="s">
        <v>4879</v>
      </c>
      <c r="E3134">
        <v>21</v>
      </c>
      <c r="F3134">
        <v>0</v>
      </c>
      <c r="G3134">
        <v>21</v>
      </c>
      <c r="H3134">
        <v>0</v>
      </c>
      <c r="I3134">
        <v>0</v>
      </c>
      <c r="J3134">
        <v>25</v>
      </c>
      <c r="K3134">
        <v>0</v>
      </c>
      <c r="L3134">
        <v>0</v>
      </c>
      <c r="M3134">
        <v>0</v>
      </c>
      <c r="N3134">
        <v>0</v>
      </c>
    </row>
    <row r="3135" spans="1:14" x14ac:dyDescent="0.2">
      <c r="A3135" t="s">
        <v>8013</v>
      </c>
      <c r="B3135" t="s">
        <v>86</v>
      </c>
      <c r="C3135" t="s">
        <v>168</v>
      </c>
      <c r="D3135" t="s">
        <v>4881</v>
      </c>
      <c r="E3135">
        <v>46</v>
      </c>
      <c r="F3135">
        <v>3</v>
      </c>
      <c r="G3135">
        <v>40</v>
      </c>
      <c r="H3135">
        <v>2</v>
      </c>
      <c r="I3135">
        <v>1</v>
      </c>
      <c r="J3135">
        <v>0</v>
      </c>
      <c r="K3135">
        <v>0</v>
      </c>
      <c r="L3135">
        <v>0</v>
      </c>
      <c r="M3135">
        <v>0</v>
      </c>
      <c r="N3135">
        <v>0</v>
      </c>
    </row>
    <row r="3136" spans="1:14" x14ac:dyDescent="0.2">
      <c r="A3136" t="s">
        <v>8014</v>
      </c>
      <c r="B3136" t="s">
        <v>86</v>
      </c>
      <c r="C3136" t="s">
        <v>168</v>
      </c>
      <c r="D3136" t="s">
        <v>4883</v>
      </c>
      <c r="E3136">
        <v>23</v>
      </c>
      <c r="F3136">
        <v>4</v>
      </c>
      <c r="G3136">
        <v>18</v>
      </c>
      <c r="H3136">
        <v>1</v>
      </c>
      <c r="I3136">
        <v>0</v>
      </c>
      <c r="J3136">
        <v>23</v>
      </c>
      <c r="K3136">
        <v>0</v>
      </c>
      <c r="L3136">
        <v>0</v>
      </c>
      <c r="M3136">
        <v>0</v>
      </c>
      <c r="N3136">
        <v>0</v>
      </c>
    </row>
    <row r="3137" spans="1:14" x14ac:dyDescent="0.2">
      <c r="A3137" t="s">
        <v>8015</v>
      </c>
      <c r="B3137" t="s">
        <v>86</v>
      </c>
      <c r="C3137" t="s">
        <v>168</v>
      </c>
      <c r="D3137" t="s">
        <v>4885</v>
      </c>
      <c r="E3137">
        <v>23</v>
      </c>
      <c r="F3137">
        <v>1</v>
      </c>
      <c r="G3137">
        <v>21</v>
      </c>
      <c r="H3137">
        <v>1</v>
      </c>
      <c r="I3137">
        <v>0</v>
      </c>
      <c r="J3137">
        <v>23</v>
      </c>
      <c r="K3137">
        <v>0</v>
      </c>
      <c r="L3137">
        <v>0</v>
      </c>
      <c r="M3137">
        <v>0</v>
      </c>
      <c r="N3137">
        <v>0</v>
      </c>
    </row>
    <row r="3138" spans="1:14" x14ac:dyDescent="0.2">
      <c r="A3138" t="s">
        <v>8016</v>
      </c>
      <c r="B3138" t="s">
        <v>86</v>
      </c>
      <c r="C3138" t="s">
        <v>168</v>
      </c>
      <c r="D3138" t="s">
        <v>4887</v>
      </c>
      <c r="E3138">
        <v>23</v>
      </c>
      <c r="F3138">
        <v>3</v>
      </c>
      <c r="G3138">
        <v>18</v>
      </c>
      <c r="H3138">
        <v>2</v>
      </c>
      <c r="I3138">
        <v>0</v>
      </c>
      <c r="J3138">
        <v>23</v>
      </c>
      <c r="K3138">
        <v>0</v>
      </c>
      <c r="L3138">
        <v>0</v>
      </c>
      <c r="M3138">
        <v>0</v>
      </c>
      <c r="N3138">
        <v>0</v>
      </c>
    </row>
    <row r="3139" spans="1:14" x14ac:dyDescent="0.2">
      <c r="A3139" t="s">
        <v>8017</v>
      </c>
      <c r="B3139" t="s">
        <v>86</v>
      </c>
      <c r="C3139" t="s">
        <v>168</v>
      </c>
      <c r="D3139" t="s">
        <v>4889</v>
      </c>
      <c r="E3139">
        <v>21</v>
      </c>
      <c r="F3139">
        <v>0</v>
      </c>
      <c r="G3139">
        <v>21</v>
      </c>
      <c r="H3139">
        <v>0</v>
      </c>
      <c r="I3139">
        <v>0</v>
      </c>
      <c r="J3139">
        <v>25</v>
      </c>
      <c r="K3139">
        <v>0</v>
      </c>
      <c r="L3139">
        <v>0</v>
      </c>
      <c r="M3139">
        <v>0</v>
      </c>
      <c r="N3139">
        <v>0</v>
      </c>
    </row>
    <row r="3140" spans="1:14" x14ac:dyDescent="0.2">
      <c r="A3140" t="s">
        <v>8018</v>
      </c>
      <c r="B3140" t="s">
        <v>86</v>
      </c>
      <c r="C3140" t="s">
        <v>168</v>
      </c>
      <c r="D3140" t="s">
        <v>4871</v>
      </c>
      <c r="E3140">
        <v>0</v>
      </c>
      <c r="F3140">
        <v>0</v>
      </c>
      <c r="G3140">
        <v>0</v>
      </c>
      <c r="H3140">
        <v>0</v>
      </c>
      <c r="I3140">
        <v>0</v>
      </c>
      <c r="J3140">
        <v>0</v>
      </c>
      <c r="K3140">
        <v>46</v>
      </c>
      <c r="L3140">
        <v>45</v>
      </c>
      <c r="M3140">
        <v>1</v>
      </c>
      <c r="N3140">
        <v>0</v>
      </c>
    </row>
    <row r="3141" spans="1:14" x14ac:dyDescent="0.2">
      <c r="A3141" t="s">
        <v>8019</v>
      </c>
      <c r="B3141" t="s">
        <v>86</v>
      </c>
      <c r="C3141" t="s">
        <v>168</v>
      </c>
      <c r="D3141" t="s">
        <v>4873</v>
      </c>
      <c r="E3141">
        <v>0</v>
      </c>
      <c r="F3141">
        <v>0</v>
      </c>
      <c r="G3141">
        <v>0</v>
      </c>
      <c r="H3141">
        <v>0</v>
      </c>
      <c r="I3141">
        <v>0</v>
      </c>
      <c r="J3141">
        <v>0</v>
      </c>
      <c r="K3141">
        <v>44</v>
      </c>
      <c r="L3141">
        <v>43</v>
      </c>
      <c r="M3141">
        <v>1</v>
      </c>
      <c r="N3141">
        <v>0</v>
      </c>
    </row>
    <row r="3142" spans="1:14" x14ac:dyDescent="0.2">
      <c r="A3142" t="s">
        <v>8020</v>
      </c>
      <c r="B3142" t="s">
        <v>86</v>
      </c>
      <c r="C3142" t="s">
        <v>169</v>
      </c>
      <c r="D3142" t="s">
        <v>4875</v>
      </c>
      <c r="E3142">
        <v>55</v>
      </c>
      <c r="F3142">
        <v>9</v>
      </c>
      <c r="G3142">
        <v>42</v>
      </c>
      <c r="H3142">
        <v>3</v>
      </c>
      <c r="I3142">
        <v>1</v>
      </c>
      <c r="J3142">
        <v>58</v>
      </c>
      <c r="K3142">
        <v>0</v>
      </c>
      <c r="L3142">
        <v>0</v>
      </c>
      <c r="M3142">
        <v>0</v>
      </c>
      <c r="N3142">
        <v>0</v>
      </c>
    </row>
    <row r="3143" spans="1:14" x14ac:dyDescent="0.2">
      <c r="A3143" t="s">
        <v>8021</v>
      </c>
      <c r="B3143" t="s">
        <v>86</v>
      </c>
      <c r="C3143" t="s">
        <v>169</v>
      </c>
      <c r="D3143" t="s">
        <v>4877</v>
      </c>
      <c r="E3143">
        <v>113</v>
      </c>
      <c r="F3143">
        <v>13</v>
      </c>
      <c r="G3143">
        <v>94</v>
      </c>
      <c r="H3143">
        <v>4</v>
      </c>
      <c r="I3143">
        <v>2</v>
      </c>
      <c r="J3143">
        <v>0</v>
      </c>
      <c r="K3143">
        <v>0</v>
      </c>
      <c r="L3143">
        <v>0</v>
      </c>
      <c r="M3143">
        <v>0</v>
      </c>
      <c r="N3143">
        <v>0</v>
      </c>
    </row>
    <row r="3144" spans="1:14" x14ac:dyDescent="0.2">
      <c r="A3144" t="s">
        <v>8022</v>
      </c>
      <c r="B3144" t="s">
        <v>86</v>
      </c>
      <c r="C3144" t="s">
        <v>169</v>
      </c>
      <c r="D3144" t="s">
        <v>4879</v>
      </c>
      <c r="E3144">
        <v>56</v>
      </c>
      <c r="F3144">
        <v>6</v>
      </c>
      <c r="G3144">
        <v>50</v>
      </c>
      <c r="H3144">
        <v>0</v>
      </c>
      <c r="I3144">
        <v>0</v>
      </c>
      <c r="J3144">
        <v>57</v>
      </c>
      <c r="K3144">
        <v>0</v>
      </c>
      <c r="L3144">
        <v>0</v>
      </c>
      <c r="M3144">
        <v>0</v>
      </c>
      <c r="N3144">
        <v>0</v>
      </c>
    </row>
    <row r="3145" spans="1:14" x14ac:dyDescent="0.2">
      <c r="A3145" t="s">
        <v>8023</v>
      </c>
      <c r="B3145" t="s">
        <v>86</v>
      </c>
      <c r="C3145" t="s">
        <v>169</v>
      </c>
      <c r="D3145" t="s">
        <v>4881</v>
      </c>
      <c r="E3145">
        <v>113</v>
      </c>
      <c r="F3145">
        <v>13</v>
      </c>
      <c r="G3145">
        <v>94</v>
      </c>
      <c r="H3145">
        <v>4</v>
      </c>
      <c r="I3145">
        <v>2</v>
      </c>
      <c r="J3145">
        <v>0</v>
      </c>
      <c r="K3145">
        <v>0</v>
      </c>
      <c r="L3145">
        <v>0</v>
      </c>
      <c r="M3145">
        <v>0</v>
      </c>
      <c r="N3145">
        <v>0</v>
      </c>
    </row>
    <row r="3146" spans="1:14" x14ac:dyDescent="0.2">
      <c r="A3146" t="s">
        <v>8024</v>
      </c>
      <c r="B3146" t="s">
        <v>86</v>
      </c>
      <c r="C3146" t="s">
        <v>169</v>
      </c>
      <c r="D3146" t="s">
        <v>4883</v>
      </c>
      <c r="E3146">
        <v>55</v>
      </c>
      <c r="F3146">
        <v>7</v>
      </c>
      <c r="G3146">
        <v>45</v>
      </c>
      <c r="H3146">
        <v>1</v>
      </c>
      <c r="I3146">
        <v>2</v>
      </c>
      <c r="J3146">
        <v>58</v>
      </c>
      <c r="K3146">
        <v>0</v>
      </c>
      <c r="L3146">
        <v>0</v>
      </c>
      <c r="M3146">
        <v>0</v>
      </c>
      <c r="N3146">
        <v>0</v>
      </c>
    </row>
    <row r="3147" spans="1:14" x14ac:dyDescent="0.2">
      <c r="A3147" t="s">
        <v>8025</v>
      </c>
      <c r="B3147" t="s">
        <v>86</v>
      </c>
      <c r="C3147" t="s">
        <v>169</v>
      </c>
      <c r="D3147" t="s">
        <v>4885</v>
      </c>
      <c r="E3147">
        <v>58</v>
      </c>
      <c r="F3147">
        <v>12</v>
      </c>
      <c r="G3147">
        <v>45</v>
      </c>
      <c r="H3147">
        <v>1</v>
      </c>
      <c r="I3147">
        <v>0</v>
      </c>
      <c r="J3147">
        <v>55</v>
      </c>
      <c r="K3147">
        <v>0</v>
      </c>
      <c r="L3147">
        <v>0</v>
      </c>
      <c r="M3147">
        <v>0</v>
      </c>
      <c r="N3147">
        <v>0</v>
      </c>
    </row>
    <row r="3148" spans="1:14" x14ac:dyDescent="0.2">
      <c r="A3148" t="s">
        <v>8026</v>
      </c>
      <c r="B3148" t="s">
        <v>86</v>
      </c>
      <c r="C3148" t="s">
        <v>169</v>
      </c>
      <c r="D3148" t="s">
        <v>4887</v>
      </c>
      <c r="E3148">
        <v>55</v>
      </c>
      <c r="F3148">
        <v>6</v>
      </c>
      <c r="G3148">
        <v>45</v>
      </c>
      <c r="H3148">
        <v>3</v>
      </c>
      <c r="I3148">
        <v>1</v>
      </c>
      <c r="J3148">
        <v>58</v>
      </c>
      <c r="K3148">
        <v>0</v>
      </c>
      <c r="L3148">
        <v>0</v>
      </c>
      <c r="M3148">
        <v>0</v>
      </c>
      <c r="N3148">
        <v>0</v>
      </c>
    </row>
    <row r="3149" spans="1:14" x14ac:dyDescent="0.2">
      <c r="A3149" t="s">
        <v>8027</v>
      </c>
      <c r="B3149" t="s">
        <v>86</v>
      </c>
      <c r="C3149" t="s">
        <v>169</v>
      </c>
      <c r="D3149" t="s">
        <v>4889</v>
      </c>
      <c r="E3149">
        <v>58</v>
      </c>
      <c r="F3149">
        <v>7</v>
      </c>
      <c r="G3149">
        <v>50</v>
      </c>
      <c r="H3149">
        <v>1</v>
      </c>
      <c r="I3149">
        <v>0</v>
      </c>
      <c r="J3149">
        <v>55</v>
      </c>
      <c r="K3149">
        <v>0</v>
      </c>
      <c r="L3149">
        <v>0</v>
      </c>
      <c r="M3149">
        <v>0</v>
      </c>
      <c r="N3149">
        <v>0</v>
      </c>
    </row>
    <row r="3150" spans="1:14" x14ac:dyDescent="0.2">
      <c r="A3150" t="s">
        <v>8028</v>
      </c>
      <c r="B3150" t="s">
        <v>86</v>
      </c>
      <c r="C3150" t="s">
        <v>169</v>
      </c>
      <c r="D3150" t="s">
        <v>4871</v>
      </c>
      <c r="E3150">
        <v>0</v>
      </c>
      <c r="F3150">
        <v>0</v>
      </c>
      <c r="G3150">
        <v>0</v>
      </c>
      <c r="H3150">
        <v>0</v>
      </c>
      <c r="I3150">
        <v>0</v>
      </c>
      <c r="J3150">
        <v>0</v>
      </c>
      <c r="K3150">
        <v>112</v>
      </c>
      <c r="L3150">
        <v>108</v>
      </c>
      <c r="M3150">
        <v>3</v>
      </c>
      <c r="N3150">
        <v>1</v>
      </c>
    </row>
    <row r="3151" spans="1:14" x14ac:dyDescent="0.2">
      <c r="A3151" t="s">
        <v>8029</v>
      </c>
      <c r="B3151" t="s">
        <v>86</v>
      </c>
      <c r="C3151" t="s">
        <v>169</v>
      </c>
      <c r="D3151" t="s">
        <v>4873</v>
      </c>
      <c r="E3151">
        <v>0</v>
      </c>
      <c r="F3151">
        <v>0</v>
      </c>
      <c r="G3151">
        <v>0</v>
      </c>
      <c r="H3151">
        <v>0</v>
      </c>
      <c r="I3151">
        <v>0</v>
      </c>
      <c r="J3151">
        <v>0</v>
      </c>
      <c r="K3151">
        <v>103</v>
      </c>
      <c r="L3151">
        <v>100</v>
      </c>
      <c r="M3151">
        <v>2</v>
      </c>
      <c r="N3151">
        <v>1</v>
      </c>
    </row>
    <row r="3152" spans="1:14" x14ac:dyDescent="0.2">
      <c r="A3152" t="s">
        <v>8030</v>
      </c>
      <c r="B3152" t="s">
        <v>86</v>
      </c>
      <c r="C3152" t="s">
        <v>170</v>
      </c>
      <c r="D3152" t="s">
        <v>4875</v>
      </c>
      <c r="E3152">
        <v>64</v>
      </c>
      <c r="F3152">
        <v>7</v>
      </c>
      <c r="G3152">
        <v>54</v>
      </c>
      <c r="H3152">
        <v>2</v>
      </c>
      <c r="I3152">
        <v>1</v>
      </c>
      <c r="J3152">
        <v>100</v>
      </c>
      <c r="K3152">
        <v>0</v>
      </c>
      <c r="L3152">
        <v>0</v>
      </c>
      <c r="M3152">
        <v>0</v>
      </c>
      <c r="N3152">
        <v>0</v>
      </c>
    </row>
    <row r="3153" spans="1:14" x14ac:dyDescent="0.2">
      <c r="A3153" t="s">
        <v>8031</v>
      </c>
      <c r="B3153" t="s">
        <v>86</v>
      </c>
      <c r="C3153" t="s">
        <v>170</v>
      </c>
      <c r="D3153" t="s">
        <v>4877</v>
      </c>
      <c r="E3153">
        <v>164</v>
      </c>
      <c r="F3153">
        <v>16</v>
      </c>
      <c r="G3153">
        <v>141</v>
      </c>
      <c r="H3153">
        <v>6</v>
      </c>
      <c r="I3153">
        <v>1</v>
      </c>
      <c r="J3153">
        <v>0</v>
      </c>
      <c r="K3153">
        <v>0</v>
      </c>
      <c r="L3153">
        <v>0</v>
      </c>
      <c r="M3153">
        <v>0</v>
      </c>
      <c r="N3153">
        <v>0</v>
      </c>
    </row>
    <row r="3154" spans="1:14" x14ac:dyDescent="0.2">
      <c r="A3154" t="s">
        <v>8032</v>
      </c>
      <c r="B3154" t="s">
        <v>86</v>
      </c>
      <c r="C3154" t="s">
        <v>170</v>
      </c>
      <c r="D3154" t="s">
        <v>4879</v>
      </c>
      <c r="E3154">
        <v>94</v>
      </c>
      <c r="F3154">
        <v>12</v>
      </c>
      <c r="G3154">
        <v>81</v>
      </c>
      <c r="H3154">
        <v>1</v>
      </c>
      <c r="I3154">
        <v>0</v>
      </c>
      <c r="J3154">
        <v>70</v>
      </c>
      <c r="K3154">
        <v>0</v>
      </c>
      <c r="L3154">
        <v>0</v>
      </c>
      <c r="M3154">
        <v>0</v>
      </c>
      <c r="N3154">
        <v>0</v>
      </c>
    </row>
    <row r="3155" spans="1:14" x14ac:dyDescent="0.2">
      <c r="A3155" t="s">
        <v>8033</v>
      </c>
      <c r="B3155" t="s">
        <v>86</v>
      </c>
      <c r="C3155" t="s">
        <v>170</v>
      </c>
      <c r="D3155" t="s">
        <v>4881</v>
      </c>
      <c r="E3155">
        <v>164</v>
      </c>
      <c r="F3155">
        <v>16</v>
      </c>
      <c r="G3155">
        <v>142</v>
      </c>
      <c r="H3155">
        <v>5</v>
      </c>
      <c r="I3155">
        <v>1</v>
      </c>
      <c r="J3155">
        <v>0</v>
      </c>
      <c r="K3155">
        <v>0</v>
      </c>
      <c r="L3155">
        <v>0</v>
      </c>
      <c r="M3155">
        <v>0</v>
      </c>
      <c r="N3155">
        <v>0</v>
      </c>
    </row>
    <row r="3156" spans="1:14" x14ac:dyDescent="0.2">
      <c r="A3156" t="s">
        <v>8034</v>
      </c>
      <c r="B3156" t="s">
        <v>86</v>
      </c>
      <c r="C3156" t="s">
        <v>170</v>
      </c>
      <c r="D3156" t="s">
        <v>4883</v>
      </c>
      <c r="E3156">
        <v>64</v>
      </c>
      <c r="F3156">
        <v>5</v>
      </c>
      <c r="G3156">
        <v>55</v>
      </c>
      <c r="H3156">
        <v>3</v>
      </c>
      <c r="I3156">
        <v>1</v>
      </c>
      <c r="J3156">
        <v>100</v>
      </c>
      <c r="K3156">
        <v>0</v>
      </c>
      <c r="L3156">
        <v>0</v>
      </c>
      <c r="M3156">
        <v>0</v>
      </c>
      <c r="N3156">
        <v>0</v>
      </c>
    </row>
    <row r="3157" spans="1:14" x14ac:dyDescent="0.2">
      <c r="A3157" t="s">
        <v>8035</v>
      </c>
      <c r="B3157" t="s">
        <v>86</v>
      </c>
      <c r="C3157" t="s">
        <v>170</v>
      </c>
      <c r="D3157" t="s">
        <v>4885</v>
      </c>
      <c r="E3157">
        <v>100</v>
      </c>
      <c r="F3157">
        <v>15</v>
      </c>
      <c r="G3157">
        <v>82</v>
      </c>
      <c r="H3157">
        <v>3</v>
      </c>
      <c r="I3157">
        <v>0</v>
      </c>
      <c r="J3157">
        <v>64</v>
      </c>
      <c r="K3157">
        <v>0</v>
      </c>
      <c r="L3157">
        <v>0</v>
      </c>
      <c r="M3157">
        <v>0</v>
      </c>
      <c r="N3157">
        <v>0</v>
      </c>
    </row>
    <row r="3158" spans="1:14" x14ac:dyDescent="0.2">
      <c r="A3158" t="s">
        <v>8036</v>
      </c>
      <c r="B3158" t="s">
        <v>86</v>
      </c>
      <c r="C3158" t="s">
        <v>170</v>
      </c>
      <c r="D3158" t="s">
        <v>4887</v>
      </c>
      <c r="E3158">
        <v>64</v>
      </c>
      <c r="F3158">
        <v>4</v>
      </c>
      <c r="G3158">
        <v>57</v>
      </c>
      <c r="H3158">
        <v>2</v>
      </c>
      <c r="I3158">
        <v>1</v>
      </c>
      <c r="J3158">
        <v>100</v>
      </c>
      <c r="K3158">
        <v>0</v>
      </c>
      <c r="L3158">
        <v>0</v>
      </c>
      <c r="M3158">
        <v>0</v>
      </c>
      <c r="N3158">
        <v>0</v>
      </c>
    </row>
    <row r="3159" spans="1:14" x14ac:dyDescent="0.2">
      <c r="A3159" t="s">
        <v>8037</v>
      </c>
      <c r="B3159" t="s">
        <v>86</v>
      </c>
      <c r="C3159" t="s">
        <v>170</v>
      </c>
      <c r="D3159" t="s">
        <v>4889</v>
      </c>
      <c r="E3159">
        <v>97</v>
      </c>
      <c r="F3159">
        <v>12</v>
      </c>
      <c r="G3159">
        <v>82</v>
      </c>
      <c r="H3159">
        <v>3</v>
      </c>
      <c r="I3159">
        <v>0</v>
      </c>
      <c r="J3159">
        <v>67</v>
      </c>
      <c r="K3159">
        <v>0</v>
      </c>
      <c r="L3159">
        <v>0</v>
      </c>
      <c r="M3159">
        <v>0</v>
      </c>
      <c r="N3159">
        <v>0</v>
      </c>
    </row>
    <row r="3160" spans="1:14" x14ac:dyDescent="0.2">
      <c r="A3160" t="s">
        <v>8038</v>
      </c>
      <c r="B3160" t="s">
        <v>86</v>
      </c>
      <c r="C3160" t="s">
        <v>170</v>
      </c>
      <c r="D3160" t="s">
        <v>4871</v>
      </c>
      <c r="E3160">
        <v>0</v>
      </c>
      <c r="F3160">
        <v>0</v>
      </c>
      <c r="G3160">
        <v>0</v>
      </c>
      <c r="H3160">
        <v>0</v>
      </c>
      <c r="I3160">
        <v>0</v>
      </c>
      <c r="J3160">
        <v>0</v>
      </c>
      <c r="K3160">
        <v>164</v>
      </c>
      <c r="L3160">
        <v>162</v>
      </c>
      <c r="M3160">
        <v>1</v>
      </c>
      <c r="N3160">
        <v>1</v>
      </c>
    </row>
    <row r="3161" spans="1:14" x14ac:dyDescent="0.2">
      <c r="A3161" t="s">
        <v>8039</v>
      </c>
      <c r="B3161" t="s">
        <v>86</v>
      </c>
      <c r="C3161" t="s">
        <v>170</v>
      </c>
      <c r="D3161" t="s">
        <v>4873</v>
      </c>
      <c r="E3161">
        <v>0</v>
      </c>
      <c r="F3161">
        <v>0</v>
      </c>
      <c r="G3161">
        <v>0</v>
      </c>
      <c r="H3161">
        <v>0</v>
      </c>
      <c r="I3161">
        <v>0</v>
      </c>
      <c r="J3161">
        <v>0</v>
      </c>
      <c r="K3161">
        <v>158</v>
      </c>
      <c r="L3161">
        <v>156</v>
      </c>
      <c r="M3161">
        <v>1</v>
      </c>
      <c r="N3161">
        <v>1</v>
      </c>
    </row>
    <row r="3162" spans="1:14" x14ac:dyDescent="0.2">
      <c r="A3162" t="s">
        <v>8040</v>
      </c>
      <c r="B3162" t="s">
        <v>86</v>
      </c>
      <c r="C3162" t="s">
        <v>171</v>
      </c>
      <c r="D3162" t="s">
        <v>4875</v>
      </c>
      <c r="E3162">
        <v>15</v>
      </c>
      <c r="F3162">
        <v>2</v>
      </c>
      <c r="G3162">
        <v>12</v>
      </c>
      <c r="H3162">
        <v>1</v>
      </c>
      <c r="I3162">
        <v>0</v>
      </c>
      <c r="J3162">
        <v>35</v>
      </c>
      <c r="K3162">
        <v>0</v>
      </c>
      <c r="L3162">
        <v>0</v>
      </c>
      <c r="M3162">
        <v>0</v>
      </c>
      <c r="N3162">
        <v>0</v>
      </c>
    </row>
    <row r="3163" spans="1:14" x14ac:dyDescent="0.2">
      <c r="A3163" t="s">
        <v>8041</v>
      </c>
      <c r="B3163" t="s">
        <v>86</v>
      </c>
      <c r="C3163" t="s">
        <v>171</v>
      </c>
      <c r="D3163" t="s">
        <v>4877</v>
      </c>
      <c r="E3163">
        <v>50</v>
      </c>
      <c r="F3163">
        <v>5</v>
      </c>
      <c r="G3163">
        <v>43</v>
      </c>
      <c r="H3163">
        <v>1</v>
      </c>
      <c r="I3163">
        <v>1</v>
      </c>
      <c r="J3163">
        <v>0</v>
      </c>
      <c r="K3163">
        <v>0</v>
      </c>
      <c r="L3163">
        <v>0</v>
      </c>
      <c r="M3163">
        <v>0</v>
      </c>
      <c r="N3163">
        <v>0</v>
      </c>
    </row>
    <row r="3164" spans="1:14" x14ac:dyDescent="0.2">
      <c r="A3164" t="s">
        <v>8042</v>
      </c>
      <c r="B3164" t="s">
        <v>86</v>
      </c>
      <c r="C3164" t="s">
        <v>171</v>
      </c>
      <c r="D3164" t="s">
        <v>4879</v>
      </c>
      <c r="E3164">
        <v>33</v>
      </c>
      <c r="F3164">
        <v>4</v>
      </c>
      <c r="G3164">
        <v>29</v>
      </c>
      <c r="H3164">
        <v>0</v>
      </c>
      <c r="I3164">
        <v>0</v>
      </c>
      <c r="J3164">
        <v>17</v>
      </c>
      <c r="K3164">
        <v>0</v>
      </c>
      <c r="L3164">
        <v>0</v>
      </c>
      <c r="M3164">
        <v>0</v>
      </c>
      <c r="N3164">
        <v>0</v>
      </c>
    </row>
    <row r="3165" spans="1:14" x14ac:dyDescent="0.2">
      <c r="A3165" t="s">
        <v>8043</v>
      </c>
      <c r="B3165" t="s">
        <v>86</v>
      </c>
      <c r="C3165" t="s">
        <v>171</v>
      </c>
      <c r="D3165" t="s">
        <v>4881</v>
      </c>
      <c r="E3165">
        <v>50</v>
      </c>
      <c r="F3165">
        <v>5</v>
      </c>
      <c r="G3165">
        <v>43</v>
      </c>
      <c r="H3165">
        <v>1</v>
      </c>
      <c r="I3165">
        <v>1</v>
      </c>
      <c r="J3165">
        <v>0</v>
      </c>
      <c r="K3165">
        <v>0</v>
      </c>
      <c r="L3165">
        <v>0</v>
      </c>
      <c r="M3165">
        <v>0</v>
      </c>
      <c r="N3165">
        <v>0</v>
      </c>
    </row>
    <row r="3166" spans="1:14" x14ac:dyDescent="0.2">
      <c r="A3166" t="s">
        <v>8044</v>
      </c>
      <c r="B3166" t="s">
        <v>86</v>
      </c>
      <c r="C3166" t="s">
        <v>171</v>
      </c>
      <c r="D3166" t="s">
        <v>4883</v>
      </c>
      <c r="E3166">
        <v>15</v>
      </c>
      <c r="F3166">
        <v>1</v>
      </c>
      <c r="G3166">
        <v>13</v>
      </c>
      <c r="H3166">
        <v>0</v>
      </c>
      <c r="I3166">
        <v>1</v>
      </c>
      <c r="J3166">
        <v>35</v>
      </c>
      <c r="K3166">
        <v>0</v>
      </c>
      <c r="L3166">
        <v>0</v>
      </c>
      <c r="M3166">
        <v>0</v>
      </c>
      <c r="N3166">
        <v>0</v>
      </c>
    </row>
    <row r="3167" spans="1:14" x14ac:dyDescent="0.2">
      <c r="A3167" t="s">
        <v>8045</v>
      </c>
      <c r="B3167" t="s">
        <v>86</v>
      </c>
      <c r="C3167" t="s">
        <v>171</v>
      </c>
      <c r="D3167" t="s">
        <v>4885</v>
      </c>
      <c r="E3167">
        <v>35</v>
      </c>
      <c r="F3167">
        <v>5</v>
      </c>
      <c r="G3167">
        <v>29</v>
      </c>
      <c r="H3167">
        <v>1</v>
      </c>
      <c r="I3167">
        <v>0</v>
      </c>
      <c r="J3167">
        <v>15</v>
      </c>
      <c r="K3167">
        <v>0</v>
      </c>
      <c r="L3167">
        <v>0</v>
      </c>
      <c r="M3167">
        <v>0</v>
      </c>
      <c r="N3167">
        <v>0</v>
      </c>
    </row>
    <row r="3168" spans="1:14" x14ac:dyDescent="0.2">
      <c r="A3168" t="s">
        <v>8046</v>
      </c>
      <c r="B3168" t="s">
        <v>86</v>
      </c>
      <c r="C3168" t="s">
        <v>171</v>
      </c>
      <c r="D3168" t="s">
        <v>4887</v>
      </c>
      <c r="E3168">
        <v>15</v>
      </c>
      <c r="F3168">
        <v>1</v>
      </c>
      <c r="G3168">
        <v>13</v>
      </c>
      <c r="H3168">
        <v>1</v>
      </c>
      <c r="I3168">
        <v>0</v>
      </c>
      <c r="J3168">
        <v>35</v>
      </c>
      <c r="K3168">
        <v>0</v>
      </c>
      <c r="L3168">
        <v>0</v>
      </c>
      <c r="M3168">
        <v>0</v>
      </c>
      <c r="N3168">
        <v>0</v>
      </c>
    </row>
    <row r="3169" spans="1:14" x14ac:dyDescent="0.2">
      <c r="A3169" t="s">
        <v>8047</v>
      </c>
      <c r="B3169" t="s">
        <v>86</v>
      </c>
      <c r="C3169" t="s">
        <v>171</v>
      </c>
      <c r="D3169" t="s">
        <v>4889</v>
      </c>
      <c r="E3169">
        <v>33</v>
      </c>
      <c r="F3169">
        <v>4</v>
      </c>
      <c r="G3169">
        <v>29</v>
      </c>
      <c r="H3169">
        <v>0</v>
      </c>
      <c r="I3169">
        <v>0</v>
      </c>
      <c r="J3169">
        <v>17</v>
      </c>
      <c r="K3169">
        <v>0</v>
      </c>
      <c r="L3169">
        <v>0</v>
      </c>
      <c r="M3169">
        <v>0</v>
      </c>
      <c r="N3169">
        <v>0</v>
      </c>
    </row>
    <row r="3170" spans="1:14" x14ac:dyDescent="0.2">
      <c r="A3170" t="s">
        <v>8048</v>
      </c>
      <c r="B3170" t="s">
        <v>86</v>
      </c>
      <c r="C3170" t="s">
        <v>171</v>
      </c>
      <c r="D3170" t="s">
        <v>4871</v>
      </c>
      <c r="E3170">
        <v>0</v>
      </c>
      <c r="F3170">
        <v>0</v>
      </c>
      <c r="G3170">
        <v>0</v>
      </c>
      <c r="H3170">
        <v>0</v>
      </c>
      <c r="I3170">
        <v>0</v>
      </c>
      <c r="J3170">
        <v>0</v>
      </c>
      <c r="K3170">
        <v>50</v>
      </c>
      <c r="L3170">
        <v>49</v>
      </c>
      <c r="M3170">
        <v>1</v>
      </c>
      <c r="N3170">
        <v>0</v>
      </c>
    </row>
    <row r="3171" spans="1:14" x14ac:dyDescent="0.2">
      <c r="A3171" t="s">
        <v>8049</v>
      </c>
      <c r="B3171" t="s">
        <v>86</v>
      </c>
      <c r="C3171" t="s">
        <v>171</v>
      </c>
      <c r="D3171" t="s">
        <v>4873</v>
      </c>
      <c r="E3171">
        <v>0</v>
      </c>
      <c r="F3171">
        <v>0</v>
      </c>
      <c r="G3171">
        <v>0</v>
      </c>
      <c r="H3171">
        <v>0</v>
      </c>
      <c r="I3171">
        <v>0</v>
      </c>
      <c r="J3171">
        <v>0</v>
      </c>
      <c r="K3171">
        <v>45</v>
      </c>
      <c r="L3171">
        <v>44</v>
      </c>
      <c r="M3171">
        <v>1</v>
      </c>
      <c r="N3171">
        <v>0</v>
      </c>
    </row>
    <row r="3172" spans="1:14" x14ac:dyDescent="0.2">
      <c r="A3172" t="s">
        <v>8050</v>
      </c>
      <c r="B3172" t="s">
        <v>86</v>
      </c>
      <c r="C3172" t="s">
        <v>172</v>
      </c>
      <c r="D3172" t="s">
        <v>4875</v>
      </c>
      <c r="E3172">
        <v>51</v>
      </c>
      <c r="F3172">
        <v>8</v>
      </c>
      <c r="G3172">
        <v>39</v>
      </c>
      <c r="H3172">
        <v>4</v>
      </c>
      <c r="I3172">
        <v>0</v>
      </c>
      <c r="J3172">
        <v>86</v>
      </c>
      <c r="K3172">
        <v>0</v>
      </c>
      <c r="L3172">
        <v>0</v>
      </c>
      <c r="M3172">
        <v>0</v>
      </c>
      <c r="N3172">
        <v>0</v>
      </c>
    </row>
    <row r="3173" spans="1:14" x14ac:dyDescent="0.2">
      <c r="A3173" t="s">
        <v>8051</v>
      </c>
      <c r="B3173" t="s">
        <v>86</v>
      </c>
      <c r="C3173" t="s">
        <v>172</v>
      </c>
      <c r="D3173" t="s">
        <v>4877</v>
      </c>
      <c r="E3173">
        <v>137</v>
      </c>
      <c r="F3173">
        <v>12</v>
      </c>
      <c r="G3173">
        <v>111</v>
      </c>
      <c r="H3173">
        <v>10</v>
      </c>
      <c r="I3173">
        <v>4</v>
      </c>
      <c r="J3173">
        <v>0</v>
      </c>
      <c r="K3173">
        <v>0</v>
      </c>
      <c r="L3173">
        <v>0</v>
      </c>
      <c r="M3173">
        <v>0</v>
      </c>
      <c r="N3173">
        <v>0</v>
      </c>
    </row>
    <row r="3174" spans="1:14" x14ac:dyDescent="0.2">
      <c r="A3174" t="s">
        <v>8052</v>
      </c>
      <c r="B3174" t="s">
        <v>86</v>
      </c>
      <c r="C3174" t="s">
        <v>172</v>
      </c>
      <c r="D3174" t="s">
        <v>4879</v>
      </c>
      <c r="E3174">
        <v>73</v>
      </c>
      <c r="F3174">
        <v>8</v>
      </c>
      <c r="G3174">
        <v>64</v>
      </c>
      <c r="H3174">
        <v>1</v>
      </c>
      <c r="I3174">
        <v>0</v>
      </c>
      <c r="J3174">
        <v>64</v>
      </c>
      <c r="K3174">
        <v>0</v>
      </c>
      <c r="L3174">
        <v>0</v>
      </c>
      <c r="M3174">
        <v>0</v>
      </c>
      <c r="N3174">
        <v>0</v>
      </c>
    </row>
    <row r="3175" spans="1:14" x14ac:dyDescent="0.2">
      <c r="A3175" t="s">
        <v>8053</v>
      </c>
      <c r="B3175" t="s">
        <v>86</v>
      </c>
      <c r="C3175" t="s">
        <v>172</v>
      </c>
      <c r="D3175" t="s">
        <v>4881</v>
      </c>
      <c r="E3175">
        <v>137</v>
      </c>
      <c r="F3175">
        <v>12</v>
      </c>
      <c r="G3175">
        <v>111</v>
      </c>
      <c r="H3175">
        <v>10</v>
      </c>
      <c r="I3175">
        <v>4</v>
      </c>
      <c r="J3175">
        <v>0</v>
      </c>
      <c r="K3175">
        <v>0</v>
      </c>
      <c r="L3175">
        <v>0</v>
      </c>
      <c r="M3175">
        <v>0</v>
      </c>
      <c r="N3175">
        <v>0</v>
      </c>
    </row>
    <row r="3176" spans="1:14" x14ac:dyDescent="0.2">
      <c r="A3176" t="s">
        <v>8054</v>
      </c>
      <c r="B3176" t="s">
        <v>86</v>
      </c>
      <c r="C3176" t="s">
        <v>172</v>
      </c>
      <c r="D3176" t="s">
        <v>4883</v>
      </c>
      <c r="E3176">
        <v>51</v>
      </c>
      <c r="F3176">
        <v>7</v>
      </c>
      <c r="G3176">
        <v>39</v>
      </c>
      <c r="H3176">
        <v>3</v>
      </c>
      <c r="I3176">
        <v>2</v>
      </c>
      <c r="J3176">
        <v>86</v>
      </c>
      <c r="K3176">
        <v>0</v>
      </c>
      <c r="L3176">
        <v>0</v>
      </c>
      <c r="M3176">
        <v>0</v>
      </c>
      <c r="N3176">
        <v>0</v>
      </c>
    </row>
    <row r="3177" spans="1:14" x14ac:dyDescent="0.2">
      <c r="A3177" t="s">
        <v>8055</v>
      </c>
      <c r="B3177" t="s">
        <v>86</v>
      </c>
      <c r="C3177" t="s">
        <v>172</v>
      </c>
      <c r="D3177" t="s">
        <v>4885</v>
      </c>
      <c r="E3177">
        <v>86</v>
      </c>
      <c r="F3177">
        <v>12</v>
      </c>
      <c r="G3177">
        <v>68</v>
      </c>
      <c r="H3177">
        <v>4</v>
      </c>
      <c r="I3177">
        <v>2</v>
      </c>
      <c r="J3177">
        <v>51</v>
      </c>
      <c r="K3177">
        <v>0</v>
      </c>
      <c r="L3177">
        <v>0</v>
      </c>
      <c r="M3177">
        <v>0</v>
      </c>
      <c r="N3177">
        <v>0</v>
      </c>
    </row>
    <row r="3178" spans="1:14" x14ac:dyDescent="0.2">
      <c r="A3178" t="s">
        <v>8056</v>
      </c>
      <c r="B3178" t="s">
        <v>86</v>
      </c>
      <c r="C3178" t="s">
        <v>172</v>
      </c>
      <c r="D3178" t="s">
        <v>4887</v>
      </c>
      <c r="E3178">
        <v>51</v>
      </c>
      <c r="F3178">
        <v>4</v>
      </c>
      <c r="G3178">
        <v>43</v>
      </c>
      <c r="H3178">
        <v>4</v>
      </c>
      <c r="I3178">
        <v>0</v>
      </c>
      <c r="J3178">
        <v>86</v>
      </c>
      <c r="K3178">
        <v>0</v>
      </c>
      <c r="L3178">
        <v>0</v>
      </c>
      <c r="M3178">
        <v>0</v>
      </c>
      <c r="N3178">
        <v>0</v>
      </c>
    </row>
    <row r="3179" spans="1:14" x14ac:dyDescent="0.2">
      <c r="A3179" t="s">
        <v>8057</v>
      </c>
      <c r="B3179" t="s">
        <v>86</v>
      </c>
      <c r="C3179" t="s">
        <v>172</v>
      </c>
      <c r="D3179" t="s">
        <v>4889</v>
      </c>
      <c r="E3179">
        <v>79</v>
      </c>
      <c r="F3179">
        <v>9</v>
      </c>
      <c r="G3179">
        <v>65</v>
      </c>
      <c r="H3179">
        <v>3</v>
      </c>
      <c r="I3179">
        <v>2</v>
      </c>
      <c r="J3179">
        <v>58</v>
      </c>
      <c r="K3179">
        <v>0</v>
      </c>
      <c r="L3179">
        <v>0</v>
      </c>
      <c r="M3179">
        <v>0</v>
      </c>
      <c r="N3179">
        <v>0</v>
      </c>
    </row>
    <row r="3180" spans="1:14" x14ac:dyDescent="0.2">
      <c r="A3180" t="s">
        <v>8058</v>
      </c>
      <c r="B3180" t="s">
        <v>86</v>
      </c>
      <c r="C3180" t="s">
        <v>172</v>
      </c>
      <c r="D3180" t="s">
        <v>4871</v>
      </c>
      <c r="E3180">
        <v>0</v>
      </c>
      <c r="F3180">
        <v>0</v>
      </c>
      <c r="G3180">
        <v>0</v>
      </c>
      <c r="H3180">
        <v>0</v>
      </c>
      <c r="I3180">
        <v>0</v>
      </c>
      <c r="J3180">
        <v>0</v>
      </c>
      <c r="K3180">
        <v>137</v>
      </c>
      <c r="L3180">
        <v>129</v>
      </c>
      <c r="M3180">
        <v>8</v>
      </c>
      <c r="N3180">
        <v>0</v>
      </c>
    </row>
    <row r="3181" spans="1:14" x14ac:dyDescent="0.2">
      <c r="A3181" t="s">
        <v>8059</v>
      </c>
      <c r="B3181" t="s">
        <v>86</v>
      </c>
      <c r="C3181" t="s">
        <v>172</v>
      </c>
      <c r="D3181" t="s">
        <v>4873</v>
      </c>
      <c r="E3181">
        <v>0</v>
      </c>
      <c r="F3181">
        <v>0</v>
      </c>
      <c r="G3181">
        <v>0</v>
      </c>
      <c r="H3181">
        <v>0</v>
      </c>
      <c r="I3181">
        <v>0</v>
      </c>
      <c r="J3181">
        <v>0</v>
      </c>
      <c r="K3181">
        <v>121</v>
      </c>
      <c r="L3181">
        <v>115</v>
      </c>
      <c r="M3181">
        <v>6</v>
      </c>
      <c r="N3181">
        <v>0</v>
      </c>
    </row>
    <row r="3182" spans="1:14" x14ac:dyDescent="0.2">
      <c r="A3182" t="s">
        <v>8060</v>
      </c>
      <c r="B3182" t="s">
        <v>86</v>
      </c>
      <c r="C3182" t="s">
        <v>173</v>
      </c>
      <c r="D3182" t="s">
        <v>4875</v>
      </c>
      <c r="E3182">
        <v>146</v>
      </c>
      <c r="F3182">
        <v>38</v>
      </c>
      <c r="G3182">
        <v>105</v>
      </c>
      <c r="H3182">
        <v>2</v>
      </c>
      <c r="I3182">
        <v>1</v>
      </c>
      <c r="J3182">
        <v>301</v>
      </c>
      <c r="K3182">
        <v>0</v>
      </c>
      <c r="L3182">
        <v>0</v>
      </c>
      <c r="M3182">
        <v>0</v>
      </c>
      <c r="N3182">
        <v>0</v>
      </c>
    </row>
    <row r="3183" spans="1:14" x14ac:dyDescent="0.2">
      <c r="A3183" t="s">
        <v>8061</v>
      </c>
      <c r="B3183" t="s">
        <v>86</v>
      </c>
      <c r="C3183" t="s">
        <v>173</v>
      </c>
      <c r="D3183" t="s">
        <v>4877</v>
      </c>
      <c r="E3183">
        <v>447</v>
      </c>
      <c r="F3183">
        <v>61</v>
      </c>
      <c r="G3183">
        <v>378</v>
      </c>
      <c r="H3183">
        <v>5</v>
      </c>
      <c r="I3183">
        <v>3</v>
      </c>
      <c r="J3183">
        <v>0</v>
      </c>
      <c r="K3183">
        <v>0</v>
      </c>
      <c r="L3183">
        <v>0</v>
      </c>
      <c r="M3183">
        <v>0</v>
      </c>
      <c r="N3183">
        <v>0</v>
      </c>
    </row>
    <row r="3184" spans="1:14" x14ac:dyDescent="0.2">
      <c r="A3184" t="s">
        <v>8062</v>
      </c>
      <c r="B3184" t="s">
        <v>86</v>
      </c>
      <c r="C3184" t="s">
        <v>173</v>
      </c>
      <c r="D3184" t="s">
        <v>4879</v>
      </c>
      <c r="E3184">
        <v>289</v>
      </c>
      <c r="F3184">
        <v>36</v>
      </c>
      <c r="G3184">
        <v>253</v>
      </c>
      <c r="H3184">
        <v>0</v>
      </c>
      <c r="I3184">
        <v>0</v>
      </c>
      <c r="J3184">
        <v>158</v>
      </c>
      <c r="K3184">
        <v>0</v>
      </c>
      <c r="L3184">
        <v>0</v>
      </c>
      <c r="M3184">
        <v>0</v>
      </c>
      <c r="N3184">
        <v>0</v>
      </c>
    </row>
    <row r="3185" spans="1:14" x14ac:dyDescent="0.2">
      <c r="A3185" t="s">
        <v>8063</v>
      </c>
      <c r="B3185" t="s">
        <v>86</v>
      </c>
      <c r="C3185" t="s">
        <v>173</v>
      </c>
      <c r="D3185" t="s">
        <v>4881</v>
      </c>
      <c r="E3185">
        <v>447</v>
      </c>
      <c r="F3185">
        <v>61</v>
      </c>
      <c r="G3185">
        <v>378</v>
      </c>
      <c r="H3185">
        <v>5</v>
      </c>
      <c r="I3185">
        <v>3</v>
      </c>
      <c r="J3185">
        <v>0</v>
      </c>
      <c r="K3185">
        <v>0</v>
      </c>
      <c r="L3185">
        <v>0</v>
      </c>
      <c r="M3185">
        <v>0</v>
      </c>
      <c r="N3185">
        <v>0</v>
      </c>
    </row>
    <row r="3186" spans="1:14" x14ac:dyDescent="0.2">
      <c r="A3186" t="s">
        <v>8064</v>
      </c>
      <c r="B3186" t="s">
        <v>86</v>
      </c>
      <c r="C3186" t="s">
        <v>173</v>
      </c>
      <c r="D3186" t="s">
        <v>4883</v>
      </c>
      <c r="E3186">
        <v>146</v>
      </c>
      <c r="F3186">
        <v>31</v>
      </c>
      <c r="G3186">
        <v>111</v>
      </c>
      <c r="H3186">
        <v>1</v>
      </c>
      <c r="I3186">
        <v>3</v>
      </c>
      <c r="J3186">
        <v>301</v>
      </c>
      <c r="K3186">
        <v>0</v>
      </c>
      <c r="L3186">
        <v>0</v>
      </c>
      <c r="M3186">
        <v>0</v>
      </c>
      <c r="N3186">
        <v>0</v>
      </c>
    </row>
    <row r="3187" spans="1:14" x14ac:dyDescent="0.2">
      <c r="A3187" t="s">
        <v>8065</v>
      </c>
      <c r="B3187" t="s">
        <v>86</v>
      </c>
      <c r="C3187" t="s">
        <v>173</v>
      </c>
      <c r="D3187" t="s">
        <v>4885</v>
      </c>
      <c r="E3187">
        <v>301</v>
      </c>
      <c r="F3187">
        <v>53</v>
      </c>
      <c r="G3187">
        <v>244</v>
      </c>
      <c r="H3187">
        <v>4</v>
      </c>
      <c r="I3187">
        <v>0</v>
      </c>
      <c r="J3187">
        <v>146</v>
      </c>
      <c r="K3187">
        <v>0</v>
      </c>
      <c r="L3187">
        <v>0</v>
      </c>
      <c r="M3187">
        <v>0</v>
      </c>
      <c r="N3187">
        <v>0</v>
      </c>
    </row>
    <row r="3188" spans="1:14" x14ac:dyDescent="0.2">
      <c r="A3188" t="s">
        <v>8066</v>
      </c>
      <c r="B3188" t="s">
        <v>86</v>
      </c>
      <c r="C3188" t="s">
        <v>173</v>
      </c>
      <c r="D3188" t="s">
        <v>4887</v>
      </c>
      <c r="E3188">
        <v>146</v>
      </c>
      <c r="F3188">
        <v>26</v>
      </c>
      <c r="G3188">
        <v>117</v>
      </c>
      <c r="H3188">
        <v>2</v>
      </c>
      <c r="I3188">
        <v>1</v>
      </c>
      <c r="J3188">
        <v>301</v>
      </c>
      <c r="K3188">
        <v>0</v>
      </c>
      <c r="L3188">
        <v>0</v>
      </c>
      <c r="M3188">
        <v>0</v>
      </c>
      <c r="N3188">
        <v>0</v>
      </c>
    </row>
    <row r="3189" spans="1:14" x14ac:dyDescent="0.2">
      <c r="A3189" t="s">
        <v>8067</v>
      </c>
      <c r="B3189" t="s">
        <v>86</v>
      </c>
      <c r="C3189" t="s">
        <v>173</v>
      </c>
      <c r="D3189" t="s">
        <v>4889</v>
      </c>
      <c r="E3189">
        <v>291</v>
      </c>
      <c r="F3189">
        <v>37</v>
      </c>
      <c r="G3189">
        <v>253</v>
      </c>
      <c r="H3189">
        <v>1</v>
      </c>
      <c r="I3189">
        <v>0</v>
      </c>
      <c r="J3189">
        <v>156</v>
      </c>
      <c r="K3189">
        <v>0</v>
      </c>
      <c r="L3189">
        <v>0</v>
      </c>
      <c r="M3189">
        <v>0</v>
      </c>
      <c r="N3189">
        <v>0</v>
      </c>
    </row>
    <row r="3190" spans="1:14" x14ac:dyDescent="0.2">
      <c r="A3190" t="s">
        <v>8068</v>
      </c>
      <c r="B3190" t="s">
        <v>86</v>
      </c>
      <c r="C3190" t="s">
        <v>173</v>
      </c>
      <c r="D3190" t="s">
        <v>4871</v>
      </c>
      <c r="E3190">
        <v>0</v>
      </c>
      <c r="F3190">
        <v>0</v>
      </c>
      <c r="G3190">
        <v>0</v>
      </c>
      <c r="H3190">
        <v>0</v>
      </c>
      <c r="I3190">
        <v>0</v>
      </c>
      <c r="J3190">
        <v>0</v>
      </c>
      <c r="K3190">
        <v>445</v>
      </c>
      <c r="L3190">
        <v>439</v>
      </c>
      <c r="M3190">
        <v>5</v>
      </c>
      <c r="N3190">
        <v>1</v>
      </c>
    </row>
    <row r="3191" spans="1:14" x14ac:dyDescent="0.2">
      <c r="A3191" t="s">
        <v>8069</v>
      </c>
      <c r="B3191" t="s">
        <v>86</v>
      </c>
      <c r="C3191" t="s">
        <v>173</v>
      </c>
      <c r="D3191" t="s">
        <v>4873</v>
      </c>
      <c r="E3191">
        <v>0</v>
      </c>
      <c r="F3191">
        <v>0</v>
      </c>
      <c r="G3191">
        <v>0</v>
      </c>
      <c r="H3191">
        <v>0</v>
      </c>
      <c r="I3191">
        <v>0</v>
      </c>
      <c r="J3191">
        <v>0</v>
      </c>
      <c r="K3191">
        <v>420</v>
      </c>
      <c r="L3191">
        <v>414</v>
      </c>
      <c r="M3191">
        <v>5</v>
      </c>
      <c r="N3191">
        <v>1</v>
      </c>
    </row>
    <row r="3192" spans="1:14" x14ac:dyDescent="0.2">
      <c r="A3192" t="s">
        <v>8070</v>
      </c>
      <c r="B3192" t="s">
        <v>86</v>
      </c>
      <c r="C3192" t="s">
        <v>174</v>
      </c>
      <c r="D3192" t="s">
        <v>4875</v>
      </c>
      <c r="E3192">
        <v>194</v>
      </c>
      <c r="F3192">
        <v>42</v>
      </c>
      <c r="G3192">
        <v>143</v>
      </c>
      <c r="H3192">
        <v>4</v>
      </c>
      <c r="I3192">
        <v>5</v>
      </c>
      <c r="J3192">
        <v>326</v>
      </c>
      <c r="K3192">
        <v>0</v>
      </c>
      <c r="L3192">
        <v>0</v>
      </c>
      <c r="M3192">
        <v>0</v>
      </c>
      <c r="N3192">
        <v>0</v>
      </c>
    </row>
    <row r="3193" spans="1:14" x14ac:dyDescent="0.2">
      <c r="A3193" t="s">
        <v>8071</v>
      </c>
      <c r="B3193" t="s">
        <v>86</v>
      </c>
      <c r="C3193" t="s">
        <v>174</v>
      </c>
      <c r="D3193" t="s">
        <v>4877</v>
      </c>
      <c r="E3193">
        <v>520</v>
      </c>
      <c r="F3193">
        <v>66</v>
      </c>
      <c r="G3193">
        <v>433</v>
      </c>
      <c r="H3193">
        <v>9</v>
      </c>
      <c r="I3193">
        <v>12</v>
      </c>
      <c r="J3193">
        <v>0</v>
      </c>
      <c r="K3193">
        <v>0</v>
      </c>
      <c r="L3193">
        <v>0</v>
      </c>
      <c r="M3193">
        <v>0</v>
      </c>
      <c r="N3193">
        <v>0</v>
      </c>
    </row>
    <row r="3194" spans="1:14" x14ac:dyDescent="0.2">
      <c r="A3194" t="s">
        <v>8072</v>
      </c>
      <c r="B3194" t="s">
        <v>86</v>
      </c>
      <c r="C3194" t="s">
        <v>174</v>
      </c>
      <c r="D3194" t="s">
        <v>4879</v>
      </c>
      <c r="E3194">
        <v>308</v>
      </c>
      <c r="F3194">
        <v>25</v>
      </c>
      <c r="G3194">
        <v>276</v>
      </c>
      <c r="H3194">
        <v>4</v>
      </c>
      <c r="I3194">
        <v>3</v>
      </c>
      <c r="J3194">
        <v>212</v>
      </c>
      <c r="K3194">
        <v>0</v>
      </c>
      <c r="L3194">
        <v>0</v>
      </c>
      <c r="M3194">
        <v>0</v>
      </c>
      <c r="N3194">
        <v>0</v>
      </c>
    </row>
    <row r="3195" spans="1:14" x14ac:dyDescent="0.2">
      <c r="A3195" t="s">
        <v>8073</v>
      </c>
      <c r="B3195" t="s">
        <v>86</v>
      </c>
      <c r="C3195" t="s">
        <v>174</v>
      </c>
      <c r="D3195" t="s">
        <v>4881</v>
      </c>
      <c r="E3195">
        <v>520</v>
      </c>
      <c r="F3195">
        <v>66</v>
      </c>
      <c r="G3195">
        <v>433</v>
      </c>
      <c r="H3195">
        <v>9</v>
      </c>
      <c r="I3195">
        <v>12</v>
      </c>
      <c r="J3195">
        <v>0</v>
      </c>
      <c r="K3195">
        <v>0</v>
      </c>
      <c r="L3195">
        <v>0</v>
      </c>
      <c r="M3195">
        <v>0</v>
      </c>
      <c r="N3195">
        <v>0</v>
      </c>
    </row>
    <row r="3196" spans="1:14" x14ac:dyDescent="0.2">
      <c r="A3196" t="s">
        <v>8074</v>
      </c>
      <c r="B3196" t="s">
        <v>86</v>
      </c>
      <c r="C3196" t="s">
        <v>174</v>
      </c>
      <c r="D3196" t="s">
        <v>4883</v>
      </c>
      <c r="E3196">
        <v>194</v>
      </c>
      <c r="F3196">
        <v>45</v>
      </c>
      <c r="G3196">
        <v>139</v>
      </c>
      <c r="H3196">
        <v>4</v>
      </c>
      <c r="I3196">
        <v>6</v>
      </c>
      <c r="J3196">
        <v>326</v>
      </c>
      <c r="K3196">
        <v>0</v>
      </c>
      <c r="L3196">
        <v>0</v>
      </c>
      <c r="M3196">
        <v>0</v>
      </c>
      <c r="N3196">
        <v>0</v>
      </c>
    </row>
    <row r="3197" spans="1:14" x14ac:dyDescent="0.2">
      <c r="A3197" t="s">
        <v>8075</v>
      </c>
      <c r="B3197" t="s">
        <v>86</v>
      </c>
      <c r="C3197" t="s">
        <v>174</v>
      </c>
      <c r="D3197" t="s">
        <v>4885</v>
      </c>
      <c r="E3197">
        <v>326</v>
      </c>
      <c r="F3197">
        <v>31</v>
      </c>
      <c r="G3197">
        <v>284</v>
      </c>
      <c r="H3197">
        <v>5</v>
      </c>
      <c r="I3197">
        <v>6</v>
      </c>
      <c r="J3197">
        <v>194</v>
      </c>
      <c r="K3197">
        <v>0</v>
      </c>
      <c r="L3197">
        <v>0</v>
      </c>
      <c r="M3197">
        <v>0</v>
      </c>
      <c r="N3197">
        <v>0</v>
      </c>
    </row>
    <row r="3198" spans="1:14" x14ac:dyDescent="0.2">
      <c r="A3198" t="s">
        <v>8076</v>
      </c>
      <c r="B3198" t="s">
        <v>86</v>
      </c>
      <c r="C3198" t="s">
        <v>174</v>
      </c>
      <c r="D3198" t="s">
        <v>4887</v>
      </c>
      <c r="E3198">
        <v>194</v>
      </c>
      <c r="F3198">
        <v>38</v>
      </c>
      <c r="G3198">
        <v>147</v>
      </c>
      <c r="H3198">
        <v>4</v>
      </c>
      <c r="I3198">
        <v>5</v>
      </c>
      <c r="J3198">
        <v>326</v>
      </c>
      <c r="K3198">
        <v>0</v>
      </c>
      <c r="L3198">
        <v>0</v>
      </c>
      <c r="M3198">
        <v>0</v>
      </c>
      <c r="N3198">
        <v>0</v>
      </c>
    </row>
    <row r="3199" spans="1:14" x14ac:dyDescent="0.2">
      <c r="A3199" t="s">
        <v>8077</v>
      </c>
      <c r="B3199" t="s">
        <v>86</v>
      </c>
      <c r="C3199" t="s">
        <v>174</v>
      </c>
      <c r="D3199" t="s">
        <v>4889</v>
      </c>
      <c r="E3199">
        <v>314</v>
      </c>
      <c r="F3199">
        <v>26</v>
      </c>
      <c r="G3199">
        <v>279</v>
      </c>
      <c r="H3199">
        <v>6</v>
      </c>
      <c r="I3199">
        <v>3</v>
      </c>
      <c r="J3199">
        <v>206</v>
      </c>
      <c r="K3199">
        <v>0</v>
      </c>
      <c r="L3199">
        <v>0</v>
      </c>
      <c r="M3199">
        <v>0</v>
      </c>
      <c r="N3199">
        <v>0</v>
      </c>
    </row>
    <row r="3200" spans="1:14" x14ac:dyDescent="0.2">
      <c r="A3200" t="s">
        <v>8078</v>
      </c>
      <c r="B3200" t="s">
        <v>86</v>
      </c>
      <c r="C3200" t="s">
        <v>174</v>
      </c>
      <c r="D3200" t="s">
        <v>4871</v>
      </c>
      <c r="E3200">
        <v>0</v>
      </c>
      <c r="F3200">
        <v>0</v>
      </c>
      <c r="G3200">
        <v>0</v>
      </c>
      <c r="H3200">
        <v>0</v>
      </c>
      <c r="I3200">
        <v>0</v>
      </c>
      <c r="J3200">
        <v>0</v>
      </c>
      <c r="K3200">
        <v>519</v>
      </c>
      <c r="L3200">
        <v>506</v>
      </c>
      <c r="M3200">
        <v>11</v>
      </c>
      <c r="N3200">
        <v>2</v>
      </c>
    </row>
    <row r="3201" spans="1:14" x14ac:dyDescent="0.2">
      <c r="A3201" t="s">
        <v>8079</v>
      </c>
      <c r="B3201" t="s">
        <v>86</v>
      </c>
      <c r="C3201" t="s">
        <v>174</v>
      </c>
      <c r="D3201" t="s">
        <v>4873</v>
      </c>
      <c r="E3201">
        <v>0</v>
      </c>
      <c r="F3201">
        <v>0</v>
      </c>
      <c r="G3201">
        <v>0</v>
      </c>
      <c r="H3201">
        <v>0</v>
      </c>
      <c r="I3201">
        <v>0</v>
      </c>
      <c r="J3201">
        <v>0</v>
      </c>
      <c r="K3201">
        <v>506</v>
      </c>
      <c r="L3201">
        <v>493</v>
      </c>
      <c r="M3201">
        <v>11</v>
      </c>
      <c r="N3201">
        <v>2</v>
      </c>
    </row>
    <row r="3202" spans="1:14" x14ac:dyDescent="0.2">
      <c r="A3202" t="s">
        <v>8080</v>
      </c>
      <c r="B3202" t="s">
        <v>86</v>
      </c>
      <c r="C3202" t="s">
        <v>175</v>
      </c>
      <c r="D3202" t="s">
        <v>4875</v>
      </c>
      <c r="E3202">
        <v>25</v>
      </c>
      <c r="F3202">
        <v>0</v>
      </c>
      <c r="G3202">
        <v>22</v>
      </c>
      <c r="H3202">
        <v>1</v>
      </c>
      <c r="I3202">
        <v>2</v>
      </c>
      <c r="J3202">
        <v>40</v>
      </c>
      <c r="K3202">
        <v>0</v>
      </c>
      <c r="L3202">
        <v>0</v>
      </c>
      <c r="M3202">
        <v>0</v>
      </c>
      <c r="N3202">
        <v>0</v>
      </c>
    </row>
    <row r="3203" spans="1:14" x14ac:dyDescent="0.2">
      <c r="A3203" t="s">
        <v>8081</v>
      </c>
      <c r="B3203" t="s">
        <v>86</v>
      </c>
      <c r="C3203" t="s">
        <v>175</v>
      </c>
      <c r="D3203" t="s">
        <v>4877</v>
      </c>
      <c r="E3203">
        <v>65</v>
      </c>
      <c r="F3203">
        <v>2</v>
      </c>
      <c r="G3203">
        <v>54</v>
      </c>
      <c r="H3203">
        <v>4</v>
      </c>
      <c r="I3203">
        <v>5</v>
      </c>
      <c r="J3203">
        <v>0</v>
      </c>
      <c r="K3203">
        <v>0</v>
      </c>
      <c r="L3203">
        <v>0</v>
      </c>
      <c r="M3203">
        <v>0</v>
      </c>
      <c r="N3203">
        <v>0</v>
      </c>
    </row>
    <row r="3204" spans="1:14" x14ac:dyDescent="0.2">
      <c r="A3204" t="s">
        <v>8082</v>
      </c>
      <c r="B3204" t="s">
        <v>86</v>
      </c>
      <c r="C3204" t="s">
        <v>175</v>
      </c>
      <c r="D3204" t="s">
        <v>4879</v>
      </c>
      <c r="E3204">
        <v>30</v>
      </c>
      <c r="F3204">
        <v>1</v>
      </c>
      <c r="G3204">
        <v>27</v>
      </c>
      <c r="H3204">
        <v>1</v>
      </c>
      <c r="I3204">
        <v>1</v>
      </c>
      <c r="J3204">
        <v>35</v>
      </c>
      <c r="K3204">
        <v>0</v>
      </c>
      <c r="L3204">
        <v>0</v>
      </c>
      <c r="M3204">
        <v>0</v>
      </c>
      <c r="N3204">
        <v>0</v>
      </c>
    </row>
    <row r="3205" spans="1:14" x14ac:dyDescent="0.2">
      <c r="A3205" t="s">
        <v>8083</v>
      </c>
      <c r="B3205" t="s">
        <v>86</v>
      </c>
      <c r="C3205" t="s">
        <v>175</v>
      </c>
      <c r="D3205" t="s">
        <v>4881</v>
      </c>
      <c r="E3205">
        <v>65</v>
      </c>
      <c r="F3205">
        <v>2</v>
      </c>
      <c r="G3205">
        <v>54</v>
      </c>
      <c r="H3205">
        <v>4</v>
      </c>
      <c r="I3205">
        <v>5</v>
      </c>
      <c r="J3205">
        <v>0</v>
      </c>
      <c r="K3205">
        <v>0</v>
      </c>
      <c r="L3205">
        <v>0</v>
      </c>
      <c r="M3205">
        <v>0</v>
      </c>
      <c r="N3205">
        <v>0</v>
      </c>
    </row>
    <row r="3206" spans="1:14" x14ac:dyDescent="0.2">
      <c r="A3206" t="s">
        <v>8084</v>
      </c>
      <c r="B3206" t="s">
        <v>86</v>
      </c>
      <c r="C3206" t="s">
        <v>175</v>
      </c>
      <c r="D3206" t="s">
        <v>4883</v>
      </c>
      <c r="E3206">
        <v>25</v>
      </c>
      <c r="F3206">
        <v>0</v>
      </c>
      <c r="G3206">
        <v>22</v>
      </c>
      <c r="H3206">
        <v>0</v>
      </c>
      <c r="I3206">
        <v>3</v>
      </c>
      <c r="J3206">
        <v>40</v>
      </c>
      <c r="K3206">
        <v>0</v>
      </c>
      <c r="L3206">
        <v>0</v>
      </c>
      <c r="M3206">
        <v>0</v>
      </c>
      <c r="N3206">
        <v>0</v>
      </c>
    </row>
    <row r="3207" spans="1:14" x14ac:dyDescent="0.2">
      <c r="A3207" t="s">
        <v>8085</v>
      </c>
      <c r="B3207" t="s">
        <v>86</v>
      </c>
      <c r="C3207" t="s">
        <v>175</v>
      </c>
      <c r="D3207" t="s">
        <v>4885</v>
      </c>
      <c r="E3207">
        <v>40</v>
      </c>
      <c r="F3207">
        <v>2</v>
      </c>
      <c r="G3207">
        <v>33</v>
      </c>
      <c r="H3207">
        <v>3</v>
      </c>
      <c r="I3207">
        <v>2</v>
      </c>
      <c r="J3207">
        <v>25</v>
      </c>
      <c r="K3207">
        <v>0</v>
      </c>
      <c r="L3207">
        <v>0</v>
      </c>
      <c r="M3207">
        <v>0</v>
      </c>
      <c r="N3207">
        <v>0</v>
      </c>
    </row>
    <row r="3208" spans="1:14" x14ac:dyDescent="0.2">
      <c r="A3208" t="s">
        <v>8086</v>
      </c>
      <c r="B3208" t="s">
        <v>86</v>
      </c>
      <c r="C3208" t="s">
        <v>175</v>
      </c>
      <c r="D3208" t="s">
        <v>4887</v>
      </c>
      <c r="E3208">
        <v>25</v>
      </c>
      <c r="F3208">
        <v>0</v>
      </c>
      <c r="G3208">
        <v>22</v>
      </c>
      <c r="H3208">
        <v>1</v>
      </c>
      <c r="I3208">
        <v>2</v>
      </c>
      <c r="J3208">
        <v>40</v>
      </c>
      <c r="K3208">
        <v>0</v>
      </c>
      <c r="L3208">
        <v>0</v>
      </c>
      <c r="M3208">
        <v>0</v>
      </c>
      <c r="N3208">
        <v>0</v>
      </c>
    </row>
    <row r="3209" spans="1:14" x14ac:dyDescent="0.2">
      <c r="A3209" t="s">
        <v>8087</v>
      </c>
      <c r="B3209" t="s">
        <v>86</v>
      </c>
      <c r="C3209" t="s">
        <v>175</v>
      </c>
      <c r="D3209" t="s">
        <v>4889</v>
      </c>
      <c r="E3209">
        <v>33</v>
      </c>
      <c r="F3209">
        <v>1</v>
      </c>
      <c r="G3209">
        <v>29</v>
      </c>
      <c r="H3209">
        <v>2</v>
      </c>
      <c r="I3209">
        <v>1</v>
      </c>
      <c r="J3209">
        <v>32</v>
      </c>
      <c r="K3209">
        <v>0</v>
      </c>
      <c r="L3209">
        <v>0</v>
      </c>
      <c r="M3209">
        <v>0</v>
      </c>
      <c r="N3209">
        <v>0</v>
      </c>
    </row>
    <row r="3210" spans="1:14" x14ac:dyDescent="0.2">
      <c r="A3210" t="s">
        <v>8088</v>
      </c>
      <c r="B3210" t="s">
        <v>86</v>
      </c>
      <c r="C3210" t="s">
        <v>175</v>
      </c>
      <c r="D3210" t="s">
        <v>4871</v>
      </c>
      <c r="E3210">
        <v>0</v>
      </c>
      <c r="F3210">
        <v>0</v>
      </c>
      <c r="G3210">
        <v>0</v>
      </c>
      <c r="H3210">
        <v>0</v>
      </c>
      <c r="I3210">
        <v>0</v>
      </c>
      <c r="J3210">
        <v>0</v>
      </c>
      <c r="K3210">
        <v>65</v>
      </c>
      <c r="L3210">
        <v>59</v>
      </c>
      <c r="M3210">
        <v>6</v>
      </c>
      <c r="N3210">
        <v>0</v>
      </c>
    </row>
    <row r="3211" spans="1:14" x14ac:dyDescent="0.2">
      <c r="A3211" t="s">
        <v>8089</v>
      </c>
      <c r="B3211" t="s">
        <v>86</v>
      </c>
      <c r="C3211" t="s">
        <v>175</v>
      </c>
      <c r="D3211" t="s">
        <v>4873</v>
      </c>
      <c r="E3211">
        <v>0</v>
      </c>
      <c r="F3211">
        <v>0</v>
      </c>
      <c r="G3211">
        <v>0</v>
      </c>
      <c r="H3211">
        <v>0</v>
      </c>
      <c r="I3211">
        <v>0</v>
      </c>
      <c r="J3211">
        <v>0</v>
      </c>
      <c r="K3211">
        <v>61</v>
      </c>
      <c r="L3211">
        <v>57</v>
      </c>
      <c r="M3211">
        <v>4</v>
      </c>
      <c r="N3211">
        <v>0</v>
      </c>
    </row>
    <row r="3212" spans="1:14" x14ac:dyDescent="0.2">
      <c r="A3212" t="s">
        <v>8090</v>
      </c>
      <c r="B3212" t="s">
        <v>86</v>
      </c>
      <c r="C3212" t="s">
        <v>176</v>
      </c>
      <c r="D3212" t="s">
        <v>4875</v>
      </c>
      <c r="E3212">
        <v>111</v>
      </c>
      <c r="F3212">
        <v>3</v>
      </c>
      <c r="G3212">
        <v>103</v>
      </c>
      <c r="H3212">
        <v>4</v>
      </c>
      <c r="I3212">
        <v>1</v>
      </c>
      <c r="J3212">
        <v>205</v>
      </c>
      <c r="K3212">
        <v>0</v>
      </c>
      <c r="L3212">
        <v>0</v>
      </c>
      <c r="M3212">
        <v>0</v>
      </c>
      <c r="N3212">
        <v>0</v>
      </c>
    </row>
    <row r="3213" spans="1:14" x14ac:dyDescent="0.2">
      <c r="A3213" t="s">
        <v>8091</v>
      </c>
      <c r="B3213" t="s">
        <v>86</v>
      </c>
      <c r="C3213" t="s">
        <v>176</v>
      </c>
      <c r="D3213" t="s">
        <v>4877</v>
      </c>
      <c r="E3213">
        <v>316</v>
      </c>
      <c r="F3213">
        <v>20</v>
      </c>
      <c r="G3213">
        <v>284</v>
      </c>
      <c r="H3213">
        <v>9</v>
      </c>
      <c r="I3213">
        <v>3</v>
      </c>
      <c r="J3213">
        <v>0</v>
      </c>
      <c r="K3213">
        <v>0</v>
      </c>
      <c r="L3213">
        <v>0</v>
      </c>
      <c r="M3213">
        <v>0</v>
      </c>
      <c r="N3213">
        <v>0</v>
      </c>
    </row>
    <row r="3214" spans="1:14" x14ac:dyDescent="0.2">
      <c r="A3214" t="s">
        <v>8092</v>
      </c>
      <c r="B3214" t="s">
        <v>86</v>
      </c>
      <c r="C3214" t="s">
        <v>176</v>
      </c>
      <c r="D3214" t="s">
        <v>4879</v>
      </c>
      <c r="E3214">
        <v>174</v>
      </c>
      <c r="F3214">
        <v>14</v>
      </c>
      <c r="G3214">
        <v>157</v>
      </c>
      <c r="H3214">
        <v>3</v>
      </c>
      <c r="I3214">
        <v>0</v>
      </c>
      <c r="J3214">
        <v>142</v>
      </c>
      <c r="K3214">
        <v>0</v>
      </c>
      <c r="L3214">
        <v>0</v>
      </c>
      <c r="M3214">
        <v>0</v>
      </c>
      <c r="N3214">
        <v>0</v>
      </c>
    </row>
    <row r="3215" spans="1:14" x14ac:dyDescent="0.2">
      <c r="A3215" t="s">
        <v>8093</v>
      </c>
      <c r="B3215" t="s">
        <v>86</v>
      </c>
      <c r="C3215" t="s">
        <v>176</v>
      </c>
      <c r="D3215" t="s">
        <v>4881</v>
      </c>
      <c r="E3215">
        <v>316</v>
      </c>
      <c r="F3215">
        <v>20</v>
      </c>
      <c r="G3215">
        <v>284</v>
      </c>
      <c r="H3215">
        <v>9</v>
      </c>
      <c r="I3215">
        <v>3</v>
      </c>
      <c r="J3215">
        <v>0</v>
      </c>
      <c r="K3215">
        <v>0</v>
      </c>
      <c r="L3215">
        <v>0</v>
      </c>
      <c r="M3215">
        <v>0</v>
      </c>
      <c r="N3215">
        <v>0</v>
      </c>
    </row>
    <row r="3216" spans="1:14" x14ac:dyDescent="0.2">
      <c r="A3216" t="s">
        <v>8094</v>
      </c>
      <c r="B3216" t="s">
        <v>86</v>
      </c>
      <c r="C3216" t="s">
        <v>176</v>
      </c>
      <c r="D3216" t="s">
        <v>4883</v>
      </c>
      <c r="E3216">
        <v>111</v>
      </c>
      <c r="F3216">
        <v>1</v>
      </c>
      <c r="G3216">
        <v>104</v>
      </c>
      <c r="H3216">
        <v>3</v>
      </c>
      <c r="I3216">
        <v>3</v>
      </c>
      <c r="J3216">
        <v>205</v>
      </c>
      <c r="K3216">
        <v>0</v>
      </c>
      <c r="L3216">
        <v>0</v>
      </c>
      <c r="M3216">
        <v>0</v>
      </c>
      <c r="N3216">
        <v>0</v>
      </c>
    </row>
    <row r="3217" spans="1:14" x14ac:dyDescent="0.2">
      <c r="A3217" t="s">
        <v>8095</v>
      </c>
      <c r="B3217" t="s">
        <v>86</v>
      </c>
      <c r="C3217" t="s">
        <v>176</v>
      </c>
      <c r="D3217" t="s">
        <v>4885</v>
      </c>
      <c r="E3217">
        <v>205</v>
      </c>
      <c r="F3217">
        <v>23</v>
      </c>
      <c r="G3217">
        <v>177</v>
      </c>
      <c r="H3217">
        <v>5</v>
      </c>
      <c r="I3217">
        <v>0</v>
      </c>
      <c r="J3217">
        <v>111</v>
      </c>
      <c r="K3217">
        <v>0</v>
      </c>
      <c r="L3217">
        <v>0</v>
      </c>
      <c r="M3217">
        <v>0</v>
      </c>
      <c r="N3217">
        <v>0</v>
      </c>
    </row>
    <row r="3218" spans="1:14" x14ac:dyDescent="0.2">
      <c r="A3218" t="s">
        <v>8096</v>
      </c>
      <c r="B3218" t="s">
        <v>86</v>
      </c>
      <c r="C3218" t="s">
        <v>176</v>
      </c>
      <c r="D3218" t="s">
        <v>4887</v>
      </c>
      <c r="E3218">
        <v>111</v>
      </c>
      <c r="F3218">
        <v>0</v>
      </c>
      <c r="G3218">
        <v>105</v>
      </c>
      <c r="H3218">
        <v>5</v>
      </c>
      <c r="I3218">
        <v>1</v>
      </c>
      <c r="J3218">
        <v>205</v>
      </c>
      <c r="K3218">
        <v>0</v>
      </c>
      <c r="L3218">
        <v>0</v>
      </c>
      <c r="M3218">
        <v>0</v>
      </c>
      <c r="N3218">
        <v>0</v>
      </c>
    </row>
    <row r="3219" spans="1:14" x14ac:dyDescent="0.2">
      <c r="A3219" t="s">
        <v>8097</v>
      </c>
      <c r="B3219" t="s">
        <v>86</v>
      </c>
      <c r="C3219" t="s">
        <v>176</v>
      </c>
      <c r="D3219" t="s">
        <v>4889</v>
      </c>
      <c r="E3219">
        <v>186</v>
      </c>
      <c r="F3219">
        <v>15</v>
      </c>
      <c r="G3219">
        <v>167</v>
      </c>
      <c r="H3219">
        <v>4</v>
      </c>
      <c r="I3219">
        <v>0</v>
      </c>
      <c r="J3219">
        <v>130</v>
      </c>
      <c r="K3219">
        <v>0</v>
      </c>
      <c r="L3219">
        <v>0</v>
      </c>
      <c r="M3219">
        <v>0</v>
      </c>
      <c r="N3219">
        <v>0</v>
      </c>
    </row>
    <row r="3220" spans="1:14" x14ac:dyDescent="0.2">
      <c r="A3220" t="s">
        <v>8098</v>
      </c>
      <c r="B3220" t="s">
        <v>86</v>
      </c>
      <c r="C3220" t="s">
        <v>176</v>
      </c>
      <c r="D3220" t="s">
        <v>4871</v>
      </c>
      <c r="E3220">
        <v>0</v>
      </c>
      <c r="F3220">
        <v>0</v>
      </c>
      <c r="G3220">
        <v>0</v>
      </c>
      <c r="H3220">
        <v>0</v>
      </c>
      <c r="I3220">
        <v>0</v>
      </c>
      <c r="J3220">
        <v>0</v>
      </c>
      <c r="K3220">
        <v>316</v>
      </c>
      <c r="L3220">
        <v>310</v>
      </c>
      <c r="M3220">
        <v>5</v>
      </c>
      <c r="N3220">
        <v>1</v>
      </c>
    </row>
    <row r="3221" spans="1:14" x14ac:dyDescent="0.2">
      <c r="A3221" t="s">
        <v>8099</v>
      </c>
      <c r="B3221" t="s">
        <v>86</v>
      </c>
      <c r="C3221" t="s">
        <v>176</v>
      </c>
      <c r="D3221" t="s">
        <v>4873</v>
      </c>
      <c r="E3221">
        <v>0</v>
      </c>
      <c r="F3221">
        <v>0</v>
      </c>
      <c r="G3221">
        <v>0</v>
      </c>
      <c r="H3221">
        <v>0</v>
      </c>
      <c r="I3221">
        <v>0</v>
      </c>
      <c r="J3221">
        <v>0</v>
      </c>
      <c r="K3221">
        <v>295</v>
      </c>
      <c r="L3221">
        <v>289</v>
      </c>
      <c r="M3221">
        <v>5</v>
      </c>
      <c r="N3221">
        <v>1</v>
      </c>
    </row>
    <row r="3222" spans="1:14" x14ac:dyDescent="0.2">
      <c r="A3222" t="s">
        <v>8100</v>
      </c>
      <c r="B3222" t="s">
        <v>86</v>
      </c>
      <c r="C3222" t="s">
        <v>177</v>
      </c>
      <c r="D3222" t="s">
        <v>4875</v>
      </c>
      <c r="E3222">
        <v>77</v>
      </c>
      <c r="F3222">
        <v>11</v>
      </c>
      <c r="G3222">
        <v>62</v>
      </c>
      <c r="H3222">
        <v>1</v>
      </c>
      <c r="I3222">
        <v>3</v>
      </c>
      <c r="J3222">
        <v>117</v>
      </c>
      <c r="K3222">
        <v>0</v>
      </c>
      <c r="L3222">
        <v>0</v>
      </c>
      <c r="M3222">
        <v>0</v>
      </c>
      <c r="N3222">
        <v>0</v>
      </c>
    </row>
    <row r="3223" spans="1:14" x14ac:dyDescent="0.2">
      <c r="A3223" t="s">
        <v>8101</v>
      </c>
      <c r="B3223" t="s">
        <v>86</v>
      </c>
      <c r="C3223" t="s">
        <v>177</v>
      </c>
      <c r="D3223" t="s">
        <v>4877</v>
      </c>
      <c r="E3223">
        <v>194</v>
      </c>
      <c r="F3223">
        <v>12</v>
      </c>
      <c r="G3223">
        <v>171</v>
      </c>
      <c r="H3223">
        <v>7</v>
      </c>
      <c r="I3223">
        <v>4</v>
      </c>
      <c r="J3223">
        <v>0</v>
      </c>
      <c r="K3223">
        <v>0</v>
      </c>
      <c r="L3223">
        <v>0</v>
      </c>
      <c r="M3223">
        <v>0</v>
      </c>
      <c r="N3223">
        <v>0</v>
      </c>
    </row>
    <row r="3224" spans="1:14" x14ac:dyDescent="0.2">
      <c r="A3224" t="s">
        <v>8102</v>
      </c>
      <c r="B3224" t="s">
        <v>86</v>
      </c>
      <c r="C3224" t="s">
        <v>177</v>
      </c>
      <c r="D3224" t="s">
        <v>4879</v>
      </c>
      <c r="E3224">
        <v>108</v>
      </c>
      <c r="F3224">
        <v>7</v>
      </c>
      <c r="G3224">
        <v>100</v>
      </c>
      <c r="H3224">
        <v>0</v>
      </c>
      <c r="I3224">
        <v>1</v>
      </c>
      <c r="J3224">
        <v>86</v>
      </c>
      <c r="K3224">
        <v>0</v>
      </c>
      <c r="L3224">
        <v>0</v>
      </c>
      <c r="M3224">
        <v>0</v>
      </c>
      <c r="N3224">
        <v>0</v>
      </c>
    </row>
    <row r="3225" spans="1:14" x14ac:dyDescent="0.2">
      <c r="A3225" t="s">
        <v>8103</v>
      </c>
      <c r="B3225" t="s">
        <v>86</v>
      </c>
      <c r="C3225" t="s">
        <v>177</v>
      </c>
      <c r="D3225" t="s">
        <v>4881</v>
      </c>
      <c r="E3225">
        <v>194</v>
      </c>
      <c r="F3225">
        <v>12</v>
      </c>
      <c r="G3225">
        <v>171</v>
      </c>
      <c r="H3225">
        <v>7</v>
      </c>
      <c r="I3225">
        <v>4</v>
      </c>
      <c r="J3225">
        <v>0</v>
      </c>
      <c r="K3225">
        <v>0</v>
      </c>
      <c r="L3225">
        <v>0</v>
      </c>
      <c r="M3225">
        <v>0</v>
      </c>
      <c r="N3225">
        <v>0</v>
      </c>
    </row>
    <row r="3226" spans="1:14" x14ac:dyDescent="0.2">
      <c r="A3226" t="s">
        <v>8104</v>
      </c>
      <c r="B3226" t="s">
        <v>86</v>
      </c>
      <c r="C3226" t="s">
        <v>177</v>
      </c>
      <c r="D3226" t="s">
        <v>4883</v>
      </c>
      <c r="E3226">
        <v>77</v>
      </c>
      <c r="F3226">
        <v>8</v>
      </c>
      <c r="G3226">
        <v>64</v>
      </c>
      <c r="H3226">
        <v>2</v>
      </c>
      <c r="I3226">
        <v>3</v>
      </c>
      <c r="J3226">
        <v>117</v>
      </c>
      <c r="K3226">
        <v>0</v>
      </c>
      <c r="L3226">
        <v>0</v>
      </c>
      <c r="M3226">
        <v>0</v>
      </c>
      <c r="N3226">
        <v>0</v>
      </c>
    </row>
    <row r="3227" spans="1:14" x14ac:dyDescent="0.2">
      <c r="A3227" t="s">
        <v>8105</v>
      </c>
      <c r="B3227" t="s">
        <v>86</v>
      </c>
      <c r="C3227" t="s">
        <v>177</v>
      </c>
      <c r="D3227" t="s">
        <v>4885</v>
      </c>
      <c r="E3227">
        <v>117</v>
      </c>
      <c r="F3227">
        <v>11</v>
      </c>
      <c r="G3227">
        <v>101</v>
      </c>
      <c r="H3227">
        <v>4</v>
      </c>
      <c r="I3227">
        <v>1</v>
      </c>
      <c r="J3227">
        <v>77</v>
      </c>
      <c r="K3227">
        <v>0</v>
      </c>
      <c r="L3227">
        <v>0</v>
      </c>
      <c r="M3227">
        <v>0</v>
      </c>
      <c r="N3227">
        <v>0</v>
      </c>
    </row>
    <row r="3228" spans="1:14" x14ac:dyDescent="0.2">
      <c r="A3228" t="s">
        <v>8106</v>
      </c>
      <c r="B3228" t="s">
        <v>86</v>
      </c>
      <c r="C3228" t="s">
        <v>177</v>
      </c>
      <c r="D3228" t="s">
        <v>4887</v>
      </c>
      <c r="E3228">
        <v>77</v>
      </c>
      <c r="F3228">
        <v>5</v>
      </c>
      <c r="G3228">
        <v>67</v>
      </c>
      <c r="H3228">
        <v>2</v>
      </c>
      <c r="I3228">
        <v>3</v>
      </c>
      <c r="J3228">
        <v>117</v>
      </c>
      <c r="K3228">
        <v>0</v>
      </c>
      <c r="L3228">
        <v>0</v>
      </c>
      <c r="M3228">
        <v>0</v>
      </c>
      <c r="N3228">
        <v>0</v>
      </c>
    </row>
    <row r="3229" spans="1:14" x14ac:dyDescent="0.2">
      <c r="A3229" t="s">
        <v>8107</v>
      </c>
      <c r="B3229" t="s">
        <v>86</v>
      </c>
      <c r="C3229" t="s">
        <v>177</v>
      </c>
      <c r="D3229" t="s">
        <v>4889</v>
      </c>
      <c r="E3229">
        <v>109</v>
      </c>
      <c r="F3229">
        <v>7</v>
      </c>
      <c r="G3229">
        <v>101</v>
      </c>
      <c r="H3229">
        <v>0</v>
      </c>
      <c r="I3229">
        <v>1</v>
      </c>
      <c r="J3229">
        <v>85</v>
      </c>
      <c r="K3229">
        <v>0</v>
      </c>
      <c r="L3229">
        <v>0</v>
      </c>
      <c r="M3229">
        <v>0</v>
      </c>
      <c r="N3229">
        <v>0</v>
      </c>
    </row>
    <row r="3230" spans="1:14" x14ac:dyDescent="0.2">
      <c r="A3230" t="s">
        <v>8108</v>
      </c>
      <c r="B3230" t="s">
        <v>86</v>
      </c>
      <c r="C3230" t="s">
        <v>177</v>
      </c>
      <c r="D3230" t="s">
        <v>4871</v>
      </c>
      <c r="E3230">
        <v>0</v>
      </c>
      <c r="F3230">
        <v>0</v>
      </c>
      <c r="G3230">
        <v>0</v>
      </c>
      <c r="H3230">
        <v>0</v>
      </c>
      <c r="I3230">
        <v>0</v>
      </c>
      <c r="J3230">
        <v>0</v>
      </c>
      <c r="K3230">
        <v>192</v>
      </c>
      <c r="L3230">
        <v>184</v>
      </c>
      <c r="M3230">
        <v>6</v>
      </c>
      <c r="N3230">
        <v>2</v>
      </c>
    </row>
    <row r="3231" spans="1:14" x14ac:dyDescent="0.2">
      <c r="A3231" t="s">
        <v>8109</v>
      </c>
      <c r="B3231" t="s">
        <v>86</v>
      </c>
      <c r="C3231" t="s">
        <v>177</v>
      </c>
      <c r="D3231" t="s">
        <v>4873</v>
      </c>
      <c r="E3231">
        <v>0</v>
      </c>
      <c r="F3231">
        <v>0</v>
      </c>
      <c r="G3231">
        <v>0</v>
      </c>
      <c r="H3231">
        <v>0</v>
      </c>
      <c r="I3231">
        <v>0</v>
      </c>
      <c r="J3231">
        <v>0</v>
      </c>
      <c r="K3231">
        <v>174</v>
      </c>
      <c r="L3231">
        <v>167</v>
      </c>
      <c r="M3231">
        <v>5</v>
      </c>
      <c r="N3231">
        <v>2</v>
      </c>
    </row>
    <row r="3232" spans="1:14" x14ac:dyDescent="0.2">
      <c r="A3232" t="s">
        <v>8110</v>
      </c>
      <c r="B3232" t="s">
        <v>86</v>
      </c>
      <c r="C3232" t="s">
        <v>178</v>
      </c>
      <c r="D3232" t="s">
        <v>4875</v>
      </c>
      <c r="E3232">
        <v>87</v>
      </c>
      <c r="F3232">
        <v>6</v>
      </c>
      <c r="G3232">
        <v>78</v>
      </c>
      <c r="H3232">
        <v>2</v>
      </c>
      <c r="I3232">
        <v>1</v>
      </c>
      <c r="J3232">
        <v>200</v>
      </c>
      <c r="K3232">
        <v>0</v>
      </c>
      <c r="L3232">
        <v>0</v>
      </c>
      <c r="M3232">
        <v>0</v>
      </c>
      <c r="N3232">
        <v>0</v>
      </c>
    </row>
    <row r="3233" spans="1:14" x14ac:dyDescent="0.2">
      <c r="A3233" t="s">
        <v>8111</v>
      </c>
      <c r="B3233" t="s">
        <v>86</v>
      </c>
      <c r="C3233" t="s">
        <v>178</v>
      </c>
      <c r="D3233" t="s">
        <v>4877</v>
      </c>
      <c r="E3233">
        <v>287</v>
      </c>
      <c r="F3233">
        <v>8</v>
      </c>
      <c r="G3233">
        <v>272</v>
      </c>
      <c r="H3233">
        <v>3</v>
      </c>
      <c r="I3233">
        <v>4</v>
      </c>
      <c r="J3233">
        <v>0</v>
      </c>
      <c r="K3233">
        <v>0</v>
      </c>
      <c r="L3233">
        <v>0</v>
      </c>
      <c r="M3233">
        <v>0</v>
      </c>
      <c r="N3233">
        <v>0</v>
      </c>
    </row>
    <row r="3234" spans="1:14" x14ac:dyDescent="0.2">
      <c r="A3234" t="s">
        <v>8112</v>
      </c>
      <c r="B3234" t="s">
        <v>86</v>
      </c>
      <c r="C3234" t="s">
        <v>178</v>
      </c>
      <c r="D3234" t="s">
        <v>4879</v>
      </c>
      <c r="E3234">
        <v>195</v>
      </c>
      <c r="F3234">
        <v>4</v>
      </c>
      <c r="G3234">
        <v>189</v>
      </c>
      <c r="H3234">
        <v>1</v>
      </c>
      <c r="I3234">
        <v>1</v>
      </c>
      <c r="J3234">
        <v>92</v>
      </c>
      <c r="K3234">
        <v>0</v>
      </c>
      <c r="L3234">
        <v>0</v>
      </c>
      <c r="M3234">
        <v>0</v>
      </c>
      <c r="N3234">
        <v>0</v>
      </c>
    </row>
    <row r="3235" spans="1:14" x14ac:dyDescent="0.2">
      <c r="A3235" t="s">
        <v>8113</v>
      </c>
      <c r="B3235" t="s">
        <v>86</v>
      </c>
      <c r="C3235" t="s">
        <v>178</v>
      </c>
      <c r="D3235" t="s">
        <v>4881</v>
      </c>
      <c r="E3235">
        <v>287</v>
      </c>
      <c r="F3235">
        <v>8</v>
      </c>
      <c r="G3235">
        <v>272</v>
      </c>
      <c r="H3235">
        <v>3</v>
      </c>
      <c r="I3235">
        <v>4</v>
      </c>
      <c r="J3235">
        <v>0</v>
      </c>
      <c r="K3235">
        <v>0</v>
      </c>
      <c r="L3235">
        <v>0</v>
      </c>
      <c r="M3235">
        <v>0</v>
      </c>
      <c r="N3235">
        <v>0</v>
      </c>
    </row>
    <row r="3236" spans="1:14" x14ac:dyDescent="0.2">
      <c r="A3236" t="s">
        <v>8114</v>
      </c>
      <c r="B3236" t="s">
        <v>86</v>
      </c>
      <c r="C3236" t="s">
        <v>178</v>
      </c>
      <c r="D3236" t="s">
        <v>4883</v>
      </c>
      <c r="E3236">
        <v>87</v>
      </c>
      <c r="F3236">
        <v>5</v>
      </c>
      <c r="G3236">
        <v>78</v>
      </c>
      <c r="H3236">
        <v>1</v>
      </c>
      <c r="I3236">
        <v>3</v>
      </c>
      <c r="J3236">
        <v>200</v>
      </c>
      <c r="K3236">
        <v>0</v>
      </c>
      <c r="L3236">
        <v>0</v>
      </c>
      <c r="M3236">
        <v>0</v>
      </c>
      <c r="N3236">
        <v>0</v>
      </c>
    </row>
    <row r="3237" spans="1:14" x14ac:dyDescent="0.2">
      <c r="A3237" t="s">
        <v>8115</v>
      </c>
      <c r="B3237" t="s">
        <v>86</v>
      </c>
      <c r="C3237" t="s">
        <v>178</v>
      </c>
      <c r="D3237" t="s">
        <v>4885</v>
      </c>
      <c r="E3237">
        <v>200</v>
      </c>
      <c r="F3237">
        <v>6</v>
      </c>
      <c r="G3237">
        <v>192</v>
      </c>
      <c r="H3237">
        <v>1</v>
      </c>
      <c r="I3237">
        <v>1</v>
      </c>
      <c r="J3237">
        <v>87</v>
      </c>
      <c r="K3237">
        <v>0</v>
      </c>
      <c r="L3237">
        <v>0</v>
      </c>
      <c r="M3237">
        <v>0</v>
      </c>
      <c r="N3237">
        <v>0</v>
      </c>
    </row>
    <row r="3238" spans="1:14" x14ac:dyDescent="0.2">
      <c r="A3238" t="s">
        <v>8116</v>
      </c>
      <c r="B3238" t="s">
        <v>86</v>
      </c>
      <c r="C3238" t="s">
        <v>178</v>
      </c>
      <c r="D3238" t="s">
        <v>4887</v>
      </c>
      <c r="E3238">
        <v>87</v>
      </c>
      <c r="F3238">
        <v>4</v>
      </c>
      <c r="G3238">
        <v>79</v>
      </c>
      <c r="H3238">
        <v>3</v>
      </c>
      <c r="I3238">
        <v>1</v>
      </c>
      <c r="J3238">
        <v>200</v>
      </c>
      <c r="K3238">
        <v>0</v>
      </c>
      <c r="L3238">
        <v>0</v>
      </c>
      <c r="M3238">
        <v>0</v>
      </c>
      <c r="N3238">
        <v>0</v>
      </c>
    </row>
    <row r="3239" spans="1:14" x14ac:dyDescent="0.2">
      <c r="A3239" t="s">
        <v>8117</v>
      </c>
      <c r="B3239" t="s">
        <v>86</v>
      </c>
      <c r="C3239" t="s">
        <v>178</v>
      </c>
      <c r="D3239" t="s">
        <v>4889</v>
      </c>
      <c r="E3239">
        <v>196</v>
      </c>
      <c r="F3239">
        <v>4</v>
      </c>
      <c r="G3239">
        <v>190</v>
      </c>
      <c r="H3239">
        <v>1</v>
      </c>
      <c r="I3239">
        <v>1</v>
      </c>
      <c r="J3239">
        <v>91</v>
      </c>
      <c r="K3239">
        <v>0</v>
      </c>
      <c r="L3239">
        <v>0</v>
      </c>
      <c r="M3239">
        <v>0</v>
      </c>
      <c r="N3239">
        <v>0</v>
      </c>
    </row>
    <row r="3240" spans="1:14" x14ac:dyDescent="0.2">
      <c r="A3240" t="s">
        <v>8118</v>
      </c>
      <c r="B3240" t="s">
        <v>86</v>
      </c>
      <c r="C3240" t="s">
        <v>178</v>
      </c>
      <c r="D3240" t="s">
        <v>4871</v>
      </c>
      <c r="E3240">
        <v>0</v>
      </c>
      <c r="F3240">
        <v>0</v>
      </c>
      <c r="G3240">
        <v>0</v>
      </c>
      <c r="H3240">
        <v>0</v>
      </c>
      <c r="I3240">
        <v>0</v>
      </c>
      <c r="J3240">
        <v>0</v>
      </c>
      <c r="K3240">
        <v>286</v>
      </c>
      <c r="L3240">
        <v>282</v>
      </c>
      <c r="M3240">
        <v>3</v>
      </c>
      <c r="N3240">
        <v>1</v>
      </c>
    </row>
    <row r="3241" spans="1:14" x14ac:dyDescent="0.2">
      <c r="A3241" t="s">
        <v>8119</v>
      </c>
      <c r="B3241" t="s">
        <v>86</v>
      </c>
      <c r="C3241" t="s">
        <v>178</v>
      </c>
      <c r="D3241" t="s">
        <v>4873</v>
      </c>
      <c r="E3241">
        <v>0</v>
      </c>
      <c r="F3241">
        <v>0</v>
      </c>
      <c r="G3241">
        <v>0</v>
      </c>
      <c r="H3241">
        <v>0</v>
      </c>
      <c r="I3241">
        <v>0</v>
      </c>
      <c r="J3241">
        <v>0</v>
      </c>
      <c r="K3241">
        <v>270</v>
      </c>
      <c r="L3241">
        <v>268</v>
      </c>
      <c r="M3241">
        <v>1</v>
      </c>
      <c r="N3241">
        <v>1</v>
      </c>
    </row>
    <row r="3242" spans="1:14" x14ac:dyDescent="0.2">
      <c r="A3242" t="s">
        <v>8120</v>
      </c>
      <c r="B3242" t="s">
        <v>86</v>
      </c>
      <c r="C3242" t="s">
        <v>179</v>
      </c>
      <c r="D3242" t="s">
        <v>4875</v>
      </c>
      <c r="E3242">
        <v>45</v>
      </c>
      <c r="F3242">
        <v>7</v>
      </c>
      <c r="G3242">
        <v>35</v>
      </c>
      <c r="H3242">
        <v>1</v>
      </c>
      <c r="I3242">
        <v>2</v>
      </c>
      <c r="J3242">
        <v>86</v>
      </c>
      <c r="K3242">
        <v>0</v>
      </c>
      <c r="L3242">
        <v>0</v>
      </c>
      <c r="M3242">
        <v>0</v>
      </c>
      <c r="N3242">
        <v>0</v>
      </c>
    </row>
    <row r="3243" spans="1:14" x14ac:dyDescent="0.2">
      <c r="A3243" t="s">
        <v>8121</v>
      </c>
      <c r="B3243" t="s">
        <v>86</v>
      </c>
      <c r="C3243" t="s">
        <v>179</v>
      </c>
      <c r="D3243" t="s">
        <v>4877</v>
      </c>
      <c r="E3243">
        <v>131</v>
      </c>
      <c r="F3243">
        <v>4</v>
      </c>
      <c r="G3243">
        <v>114</v>
      </c>
      <c r="H3243">
        <v>7</v>
      </c>
      <c r="I3243">
        <v>6</v>
      </c>
      <c r="J3243">
        <v>0</v>
      </c>
      <c r="K3243">
        <v>0</v>
      </c>
      <c r="L3243">
        <v>0</v>
      </c>
      <c r="M3243">
        <v>0</v>
      </c>
      <c r="N3243">
        <v>0</v>
      </c>
    </row>
    <row r="3244" spans="1:14" x14ac:dyDescent="0.2">
      <c r="A3244" t="s">
        <v>8122</v>
      </c>
      <c r="B3244" t="s">
        <v>86</v>
      </c>
      <c r="C3244" t="s">
        <v>179</v>
      </c>
      <c r="D3244" t="s">
        <v>4879</v>
      </c>
      <c r="E3244">
        <v>76</v>
      </c>
      <c r="F3244">
        <v>3</v>
      </c>
      <c r="G3244">
        <v>71</v>
      </c>
      <c r="H3244">
        <v>1</v>
      </c>
      <c r="I3244">
        <v>1</v>
      </c>
      <c r="J3244">
        <v>55</v>
      </c>
      <c r="K3244">
        <v>0</v>
      </c>
      <c r="L3244">
        <v>0</v>
      </c>
      <c r="M3244">
        <v>0</v>
      </c>
      <c r="N3244">
        <v>0</v>
      </c>
    </row>
    <row r="3245" spans="1:14" x14ac:dyDescent="0.2">
      <c r="A3245" t="s">
        <v>8123</v>
      </c>
      <c r="B3245" t="s">
        <v>86</v>
      </c>
      <c r="C3245" t="s">
        <v>179</v>
      </c>
      <c r="D3245" t="s">
        <v>4881</v>
      </c>
      <c r="E3245">
        <v>131</v>
      </c>
      <c r="F3245">
        <v>4</v>
      </c>
      <c r="G3245">
        <v>114</v>
      </c>
      <c r="H3245">
        <v>7</v>
      </c>
      <c r="I3245">
        <v>6</v>
      </c>
      <c r="J3245">
        <v>0</v>
      </c>
      <c r="K3245">
        <v>0</v>
      </c>
      <c r="L3245">
        <v>0</v>
      </c>
      <c r="M3245">
        <v>0</v>
      </c>
      <c r="N3245">
        <v>0</v>
      </c>
    </row>
    <row r="3246" spans="1:14" x14ac:dyDescent="0.2">
      <c r="A3246" t="s">
        <v>8124</v>
      </c>
      <c r="B3246" t="s">
        <v>86</v>
      </c>
      <c r="C3246" t="s">
        <v>179</v>
      </c>
      <c r="D3246" t="s">
        <v>4883</v>
      </c>
      <c r="E3246">
        <v>45</v>
      </c>
      <c r="F3246">
        <v>4</v>
      </c>
      <c r="G3246">
        <v>34</v>
      </c>
      <c r="H3246">
        <v>2</v>
      </c>
      <c r="I3246">
        <v>5</v>
      </c>
      <c r="J3246">
        <v>86</v>
      </c>
      <c r="K3246">
        <v>0</v>
      </c>
      <c r="L3246">
        <v>0</v>
      </c>
      <c r="M3246">
        <v>0</v>
      </c>
      <c r="N3246">
        <v>0</v>
      </c>
    </row>
    <row r="3247" spans="1:14" x14ac:dyDescent="0.2">
      <c r="A3247" t="s">
        <v>8125</v>
      </c>
      <c r="B3247" t="s">
        <v>86</v>
      </c>
      <c r="C3247" t="s">
        <v>179</v>
      </c>
      <c r="D3247" t="s">
        <v>4885</v>
      </c>
      <c r="E3247">
        <v>86</v>
      </c>
      <c r="F3247">
        <v>5</v>
      </c>
      <c r="G3247">
        <v>78</v>
      </c>
      <c r="H3247">
        <v>2</v>
      </c>
      <c r="I3247">
        <v>1</v>
      </c>
      <c r="J3247">
        <v>45</v>
      </c>
      <c r="K3247">
        <v>0</v>
      </c>
      <c r="L3247">
        <v>0</v>
      </c>
      <c r="M3247">
        <v>0</v>
      </c>
      <c r="N3247">
        <v>0</v>
      </c>
    </row>
    <row r="3248" spans="1:14" x14ac:dyDescent="0.2">
      <c r="A3248" t="s">
        <v>8126</v>
      </c>
      <c r="B3248" t="s">
        <v>86</v>
      </c>
      <c r="C3248" t="s">
        <v>179</v>
      </c>
      <c r="D3248" t="s">
        <v>4887</v>
      </c>
      <c r="E3248">
        <v>45</v>
      </c>
      <c r="F3248">
        <v>1</v>
      </c>
      <c r="G3248">
        <v>41</v>
      </c>
      <c r="H3248">
        <v>1</v>
      </c>
      <c r="I3248">
        <v>2</v>
      </c>
      <c r="J3248">
        <v>86</v>
      </c>
      <c r="K3248">
        <v>0</v>
      </c>
      <c r="L3248">
        <v>0</v>
      </c>
      <c r="M3248">
        <v>0</v>
      </c>
      <c r="N3248">
        <v>0</v>
      </c>
    </row>
    <row r="3249" spans="1:14" x14ac:dyDescent="0.2">
      <c r="A3249" t="s">
        <v>8127</v>
      </c>
      <c r="B3249" t="s">
        <v>86</v>
      </c>
      <c r="C3249" t="s">
        <v>179</v>
      </c>
      <c r="D3249" t="s">
        <v>4889</v>
      </c>
      <c r="E3249">
        <v>78</v>
      </c>
      <c r="F3249">
        <v>3</v>
      </c>
      <c r="G3249">
        <v>72</v>
      </c>
      <c r="H3249">
        <v>2</v>
      </c>
      <c r="I3249">
        <v>1</v>
      </c>
      <c r="J3249">
        <v>53</v>
      </c>
      <c r="K3249">
        <v>0</v>
      </c>
      <c r="L3249">
        <v>0</v>
      </c>
      <c r="M3249">
        <v>0</v>
      </c>
      <c r="N3249">
        <v>0</v>
      </c>
    </row>
    <row r="3250" spans="1:14" x14ac:dyDescent="0.2">
      <c r="A3250" t="s">
        <v>8128</v>
      </c>
      <c r="B3250" t="s">
        <v>86</v>
      </c>
      <c r="C3250" t="s">
        <v>179</v>
      </c>
      <c r="D3250" t="s">
        <v>4871</v>
      </c>
      <c r="E3250">
        <v>0</v>
      </c>
      <c r="F3250">
        <v>0</v>
      </c>
      <c r="G3250">
        <v>0</v>
      </c>
      <c r="H3250">
        <v>0</v>
      </c>
      <c r="I3250">
        <v>0</v>
      </c>
      <c r="J3250">
        <v>0</v>
      </c>
      <c r="K3250">
        <v>131</v>
      </c>
      <c r="L3250">
        <v>125</v>
      </c>
      <c r="M3250">
        <v>6</v>
      </c>
      <c r="N3250">
        <v>0</v>
      </c>
    </row>
    <row r="3251" spans="1:14" x14ac:dyDescent="0.2">
      <c r="A3251" t="s">
        <v>8129</v>
      </c>
      <c r="B3251" t="s">
        <v>86</v>
      </c>
      <c r="C3251" t="s">
        <v>179</v>
      </c>
      <c r="D3251" t="s">
        <v>4873</v>
      </c>
      <c r="E3251">
        <v>0</v>
      </c>
      <c r="F3251">
        <v>0</v>
      </c>
      <c r="G3251">
        <v>0</v>
      </c>
      <c r="H3251">
        <v>0</v>
      </c>
      <c r="I3251">
        <v>0</v>
      </c>
      <c r="J3251">
        <v>0</v>
      </c>
      <c r="K3251">
        <v>125</v>
      </c>
      <c r="L3251">
        <v>119</v>
      </c>
      <c r="M3251">
        <v>6</v>
      </c>
      <c r="N3251">
        <v>0</v>
      </c>
    </row>
    <row r="3252" spans="1:14" x14ac:dyDescent="0.2">
      <c r="A3252" t="s">
        <v>8130</v>
      </c>
      <c r="B3252" t="s">
        <v>86</v>
      </c>
      <c r="C3252" t="s">
        <v>180</v>
      </c>
      <c r="D3252" t="s">
        <v>4875</v>
      </c>
      <c r="E3252">
        <v>31</v>
      </c>
      <c r="F3252">
        <v>4</v>
      </c>
      <c r="G3252">
        <v>25</v>
      </c>
      <c r="H3252">
        <v>1</v>
      </c>
      <c r="I3252">
        <v>1</v>
      </c>
      <c r="J3252">
        <v>42</v>
      </c>
      <c r="K3252">
        <v>0</v>
      </c>
      <c r="L3252">
        <v>0</v>
      </c>
      <c r="M3252">
        <v>0</v>
      </c>
      <c r="N3252">
        <v>0</v>
      </c>
    </row>
    <row r="3253" spans="1:14" x14ac:dyDescent="0.2">
      <c r="A3253" t="s">
        <v>8131</v>
      </c>
      <c r="B3253" t="s">
        <v>86</v>
      </c>
      <c r="C3253" t="s">
        <v>180</v>
      </c>
      <c r="D3253" t="s">
        <v>4877</v>
      </c>
      <c r="E3253">
        <v>73</v>
      </c>
      <c r="F3253">
        <v>16</v>
      </c>
      <c r="G3253">
        <v>53</v>
      </c>
      <c r="H3253">
        <v>2</v>
      </c>
      <c r="I3253">
        <v>2</v>
      </c>
      <c r="J3253">
        <v>0</v>
      </c>
      <c r="K3253">
        <v>0</v>
      </c>
      <c r="L3253">
        <v>0</v>
      </c>
      <c r="M3253">
        <v>0</v>
      </c>
      <c r="N3253">
        <v>0</v>
      </c>
    </row>
    <row r="3254" spans="1:14" x14ac:dyDescent="0.2">
      <c r="A3254" t="s">
        <v>8132</v>
      </c>
      <c r="B3254" t="s">
        <v>86</v>
      </c>
      <c r="C3254" t="s">
        <v>180</v>
      </c>
      <c r="D3254" t="s">
        <v>4879</v>
      </c>
      <c r="E3254">
        <v>39</v>
      </c>
      <c r="F3254">
        <v>12</v>
      </c>
      <c r="G3254">
        <v>27</v>
      </c>
      <c r="H3254">
        <v>0</v>
      </c>
      <c r="I3254">
        <v>0</v>
      </c>
      <c r="J3254">
        <v>34</v>
      </c>
      <c r="K3254">
        <v>0</v>
      </c>
      <c r="L3254">
        <v>0</v>
      </c>
      <c r="M3254">
        <v>0</v>
      </c>
      <c r="N3254">
        <v>0</v>
      </c>
    </row>
    <row r="3255" spans="1:14" x14ac:dyDescent="0.2">
      <c r="A3255" t="s">
        <v>8133</v>
      </c>
      <c r="B3255" t="s">
        <v>86</v>
      </c>
      <c r="C3255" t="s">
        <v>180</v>
      </c>
      <c r="D3255" t="s">
        <v>4881</v>
      </c>
      <c r="E3255">
        <v>73</v>
      </c>
      <c r="F3255">
        <v>16</v>
      </c>
      <c r="G3255">
        <v>53</v>
      </c>
      <c r="H3255">
        <v>2</v>
      </c>
      <c r="I3255">
        <v>2</v>
      </c>
      <c r="J3255">
        <v>0</v>
      </c>
      <c r="K3255">
        <v>0</v>
      </c>
      <c r="L3255">
        <v>0</v>
      </c>
      <c r="M3255">
        <v>0</v>
      </c>
      <c r="N3255">
        <v>0</v>
      </c>
    </row>
    <row r="3256" spans="1:14" x14ac:dyDescent="0.2">
      <c r="A3256" t="s">
        <v>8134</v>
      </c>
      <c r="B3256" t="s">
        <v>86</v>
      </c>
      <c r="C3256" t="s">
        <v>180</v>
      </c>
      <c r="D3256" t="s">
        <v>4883</v>
      </c>
      <c r="E3256">
        <v>31</v>
      </c>
      <c r="F3256">
        <v>4</v>
      </c>
      <c r="G3256">
        <v>24</v>
      </c>
      <c r="H3256">
        <v>1</v>
      </c>
      <c r="I3256">
        <v>2</v>
      </c>
      <c r="J3256">
        <v>42</v>
      </c>
      <c r="K3256">
        <v>0</v>
      </c>
      <c r="L3256">
        <v>0</v>
      </c>
      <c r="M3256">
        <v>0</v>
      </c>
      <c r="N3256">
        <v>0</v>
      </c>
    </row>
    <row r="3257" spans="1:14" x14ac:dyDescent="0.2">
      <c r="A3257" t="s">
        <v>8135</v>
      </c>
      <c r="B3257" t="s">
        <v>86</v>
      </c>
      <c r="C3257" t="s">
        <v>180</v>
      </c>
      <c r="D3257" t="s">
        <v>4885</v>
      </c>
      <c r="E3257">
        <v>42</v>
      </c>
      <c r="F3257">
        <v>13</v>
      </c>
      <c r="G3257">
        <v>28</v>
      </c>
      <c r="H3257">
        <v>1</v>
      </c>
      <c r="I3257">
        <v>0</v>
      </c>
      <c r="J3257">
        <v>31</v>
      </c>
      <c r="K3257">
        <v>0</v>
      </c>
      <c r="L3257">
        <v>0</v>
      </c>
      <c r="M3257">
        <v>0</v>
      </c>
      <c r="N3257">
        <v>0</v>
      </c>
    </row>
    <row r="3258" spans="1:14" x14ac:dyDescent="0.2">
      <c r="A3258" t="s">
        <v>8136</v>
      </c>
      <c r="B3258" t="s">
        <v>86</v>
      </c>
      <c r="C3258" t="s">
        <v>180</v>
      </c>
      <c r="D3258" t="s">
        <v>4887</v>
      </c>
      <c r="E3258">
        <v>31</v>
      </c>
      <c r="F3258">
        <v>4</v>
      </c>
      <c r="G3258">
        <v>25</v>
      </c>
      <c r="H3258">
        <v>1</v>
      </c>
      <c r="I3258">
        <v>1</v>
      </c>
      <c r="J3258">
        <v>42</v>
      </c>
      <c r="K3258">
        <v>0</v>
      </c>
      <c r="L3258">
        <v>0</v>
      </c>
      <c r="M3258">
        <v>0</v>
      </c>
      <c r="N3258">
        <v>0</v>
      </c>
    </row>
    <row r="3259" spans="1:14" x14ac:dyDescent="0.2">
      <c r="A3259" t="s">
        <v>8137</v>
      </c>
      <c r="B3259" t="s">
        <v>86</v>
      </c>
      <c r="C3259" t="s">
        <v>180</v>
      </c>
      <c r="D3259" t="s">
        <v>4889</v>
      </c>
      <c r="E3259">
        <v>40</v>
      </c>
      <c r="F3259">
        <v>12</v>
      </c>
      <c r="G3259">
        <v>27</v>
      </c>
      <c r="H3259">
        <v>1</v>
      </c>
      <c r="I3259">
        <v>0</v>
      </c>
      <c r="J3259">
        <v>33</v>
      </c>
      <c r="K3259">
        <v>0</v>
      </c>
      <c r="L3259">
        <v>0</v>
      </c>
      <c r="M3259">
        <v>0</v>
      </c>
      <c r="N3259">
        <v>0</v>
      </c>
    </row>
    <row r="3260" spans="1:14" x14ac:dyDescent="0.2">
      <c r="A3260" t="s">
        <v>8138</v>
      </c>
      <c r="B3260" t="s">
        <v>86</v>
      </c>
      <c r="C3260" t="s">
        <v>180</v>
      </c>
      <c r="D3260" t="s">
        <v>4871</v>
      </c>
      <c r="E3260">
        <v>0</v>
      </c>
      <c r="F3260">
        <v>0</v>
      </c>
      <c r="G3260">
        <v>0</v>
      </c>
      <c r="H3260">
        <v>0</v>
      </c>
      <c r="I3260">
        <v>0</v>
      </c>
      <c r="J3260">
        <v>0</v>
      </c>
      <c r="K3260">
        <v>73</v>
      </c>
      <c r="L3260">
        <v>72</v>
      </c>
      <c r="M3260">
        <v>0</v>
      </c>
      <c r="N3260">
        <v>1</v>
      </c>
    </row>
    <row r="3261" spans="1:14" x14ac:dyDescent="0.2">
      <c r="A3261" t="s">
        <v>8139</v>
      </c>
      <c r="B3261" t="s">
        <v>86</v>
      </c>
      <c r="C3261" t="s">
        <v>180</v>
      </c>
      <c r="D3261" t="s">
        <v>4873</v>
      </c>
      <c r="E3261">
        <v>0</v>
      </c>
      <c r="F3261">
        <v>0</v>
      </c>
      <c r="G3261">
        <v>0</v>
      </c>
      <c r="H3261">
        <v>0</v>
      </c>
      <c r="I3261">
        <v>0</v>
      </c>
      <c r="J3261">
        <v>0</v>
      </c>
      <c r="K3261">
        <v>67</v>
      </c>
      <c r="L3261">
        <v>66</v>
      </c>
      <c r="M3261">
        <v>0</v>
      </c>
      <c r="N3261">
        <v>1</v>
      </c>
    </row>
    <row r="3262" spans="1:14" x14ac:dyDescent="0.2">
      <c r="A3262" t="s">
        <v>8140</v>
      </c>
      <c r="B3262" t="s">
        <v>86</v>
      </c>
      <c r="C3262" t="s">
        <v>181</v>
      </c>
      <c r="D3262" t="s">
        <v>4875</v>
      </c>
      <c r="E3262">
        <v>87</v>
      </c>
      <c r="F3262">
        <v>8</v>
      </c>
      <c r="G3262">
        <v>72</v>
      </c>
      <c r="H3262">
        <v>5</v>
      </c>
      <c r="I3262">
        <v>2</v>
      </c>
      <c r="J3262">
        <v>167</v>
      </c>
      <c r="K3262">
        <v>0</v>
      </c>
      <c r="L3262">
        <v>0</v>
      </c>
      <c r="M3262">
        <v>0</v>
      </c>
      <c r="N3262">
        <v>0</v>
      </c>
    </row>
    <row r="3263" spans="1:14" x14ac:dyDescent="0.2">
      <c r="A3263" t="s">
        <v>8141</v>
      </c>
      <c r="B3263" t="s">
        <v>86</v>
      </c>
      <c r="C3263" t="s">
        <v>181</v>
      </c>
      <c r="D3263" t="s">
        <v>4877</v>
      </c>
      <c r="E3263">
        <v>254</v>
      </c>
      <c r="F3263">
        <v>26</v>
      </c>
      <c r="G3263">
        <v>206</v>
      </c>
      <c r="H3263">
        <v>14</v>
      </c>
      <c r="I3263">
        <v>8</v>
      </c>
      <c r="J3263">
        <v>0</v>
      </c>
      <c r="K3263">
        <v>0</v>
      </c>
      <c r="L3263">
        <v>0</v>
      </c>
      <c r="M3263">
        <v>0</v>
      </c>
      <c r="N3263">
        <v>0</v>
      </c>
    </row>
    <row r="3264" spans="1:14" x14ac:dyDescent="0.2">
      <c r="A3264" t="s">
        <v>8142</v>
      </c>
      <c r="B3264" t="s">
        <v>86</v>
      </c>
      <c r="C3264" t="s">
        <v>181</v>
      </c>
      <c r="D3264" t="s">
        <v>4879</v>
      </c>
      <c r="E3264">
        <v>149</v>
      </c>
      <c r="F3264">
        <v>16</v>
      </c>
      <c r="G3264">
        <v>125</v>
      </c>
      <c r="H3264">
        <v>6</v>
      </c>
      <c r="I3264">
        <v>2</v>
      </c>
      <c r="J3264">
        <v>105</v>
      </c>
      <c r="K3264">
        <v>0</v>
      </c>
      <c r="L3264">
        <v>0</v>
      </c>
      <c r="M3264">
        <v>0</v>
      </c>
      <c r="N3264">
        <v>0</v>
      </c>
    </row>
    <row r="3265" spans="1:14" x14ac:dyDescent="0.2">
      <c r="A3265" t="s">
        <v>8143</v>
      </c>
      <c r="B3265" t="s">
        <v>86</v>
      </c>
      <c r="C3265" t="s">
        <v>181</v>
      </c>
      <c r="D3265" t="s">
        <v>4881</v>
      </c>
      <c r="E3265">
        <v>254</v>
      </c>
      <c r="F3265">
        <v>26</v>
      </c>
      <c r="G3265">
        <v>206</v>
      </c>
      <c r="H3265">
        <v>14</v>
      </c>
      <c r="I3265">
        <v>8</v>
      </c>
      <c r="J3265">
        <v>0</v>
      </c>
      <c r="K3265">
        <v>0</v>
      </c>
      <c r="L3265">
        <v>0</v>
      </c>
      <c r="M3265">
        <v>0</v>
      </c>
      <c r="N3265">
        <v>0</v>
      </c>
    </row>
    <row r="3266" spans="1:14" x14ac:dyDescent="0.2">
      <c r="A3266" t="s">
        <v>8144</v>
      </c>
      <c r="B3266" t="s">
        <v>86</v>
      </c>
      <c r="C3266" t="s">
        <v>181</v>
      </c>
      <c r="D3266" t="s">
        <v>4883</v>
      </c>
      <c r="E3266">
        <v>87</v>
      </c>
      <c r="F3266">
        <v>8</v>
      </c>
      <c r="G3266">
        <v>71</v>
      </c>
      <c r="H3266">
        <v>3</v>
      </c>
      <c r="I3266">
        <v>5</v>
      </c>
      <c r="J3266">
        <v>167</v>
      </c>
      <c r="K3266">
        <v>0</v>
      </c>
      <c r="L3266">
        <v>0</v>
      </c>
      <c r="M3266">
        <v>0</v>
      </c>
      <c r="N3266">
        <v>0</v>
      </c>
    </row>
    <row r="3267" spans="1:14" x14ac:dyDescent="0.2">
      <c r="A3267" t="s">
        <v>8145</v>
      </c>
      <c r="B3267" t="s">
        <v>86</v>
      </c>
      <c r="C3267" t="s">
        <v>181</v>
      </c>
      <c r="D3267" t="s">
        <v>4885</v>
      </c>
      <c r="E3267">
        <v>167</v>
      </c>
      <c r="F3267">
        <v>31</v>
      </c>
      <c r="G3267">
        <v>124</v>
      </c>
      <c r="H3267">
        <v>9</v>
      </c>
      <c r="I3267">
        <v>3</v>
      </c>
      <c r="J3267">
        <v>87</v>
      </c>
      <c r="K3267">
        <v>0</v>
      </c>
      <c r="L3267">
        <v>0</v>
      </c>
      <c r="M3267">
        <v>0</v>
      </c>
      <c r="N3267">
        <v>0</v>
      </c>
    </row>
    <row r="3268" spans="1:14" x14ac:dyDescent="0.2">
      <c r="A3268" t="s">
        <v>8146</v>
      </c>
      <c r="B3268" t="s">
        <v>86</v>
      </c>
      <c r="C3268" t="s">
        <v>181</v>
      </c>
      <c r="D3268" t="s">
        <v>4887</v>
      </c>
      <c r="E3268">
        <v>87</v>
      </c>
      <c r="F3268">
        <v>8</v>
      </c>
      <c r="G3268">
        <v>72</v>
      </c>
      <c r="H3268">
        <v>5</v>
      </c>
      <c r="I3268">
        <v>2</v>
      </c>
      <c r="J3268">
        <v>167</v>
      </c>
      <c r="K3268">
        <v>0</v>
      </c>
      <c r="L3268">
        <v>0</v>
      </c>
      <c r="M3268">
        <v>0</v>
      </c>
      <c r="N3268">
        <v>0</v>
      </c>
    </row>
    <row r="3269" spans="1:14" x14ac:dyDescent="0.2">
      <c r="A3269" t="s">
        <v>8147</v>
      </c>
      <c r="B3269" t="s">
        <v>86</v>
      </c>
      <c r="C3269" t="s">
        <v>181</v>
      </c>
      <c r="D3269" t="s">
        <v>4889</v>
      </c>
      <c r="E3269">
        <v>153</v>
      </c>
      <c r="F3269">
        <v>17</v>
      </c>
      <c r="G3269">
        <v>126</v>
      </c>
      <c r="H3269">
        <v>8</v>
      </c>
      <c r="I3269">
        <v>2</v>
      </c>
      <c r="J3269">
        <v>101</v>
      </c>
      <c r="K3269">
        <v>0</v>
      </c>
      <c r="L3269">
        <v>0</v>
      </c>
      <c r="M3269">
        <v>0</v>
      </c>
      <c r="N3269">
        <v>0</v>
      </c>
    </row>
    <row r="3270" spans="1:14" x14ac:dyDescent="0.2">
      <c r="A3270" t="s">
        <v>8148</v>
      </c>
      <c r="B3270" t="s">
        <v>86</v>
      </c>
      <c r="C3270" t="s">
        <v>181</v>
      </c>
      <c r="D3270" t="s">
        <v>4871</v>
      </c>
      <c r="E3270">
        <v>0</v>
      </c>
      <c r="F3270">
        <v>0</v>
      </c>
      <c r="G3270">
        <v>0</v>
      </c>
      <c r="H3270">
        <v>0</v>
      </c>
      <c r="I3270">
        <v>0</v>
      </c>
      <c r="J3270">
        <v>0</v>
      </c>
      <c r="K3270">
        <v>252</v>
      </c>
      <c r="L3270">
        <v>240</v>
      </c>
      <c r="M3270">
        <v>10</v>
      </c>
      <c r="N3270">
        <v>2</v>
      </c>
    </row>
    <row r="3271" spans="1:14" x14ac:dyDescent="0.2">
      <c r="A3271" t="s">
        <v>8149</v>
      </c>
      <c r="B3271" t="s">
        <v>86</v>
      </c>
      <c r="C3271" t="s">
        <v>181</v>
      </c>
      <c r="D3271" t="s">
        <v>4873</v>
      </c>
      <c r="E3271">
        <v>0</v>
      </c>
      <c r="F3271">
        <v>0</v>
      </c>
      <c r="G3271">
        <v>0</v>
      </c>
      <c r="H3271">
        <v>0</v>
      </c>
      <c r="I3271">
        <v>0</v>
      </c>
      <c r="J3271">
        <v>0</v>
      </c>
      <c r="K3271">
        <v>226</v>
      </c>
      <c r="L3271">
        <v>218</v>
      </c>
      <c r="M3271">
        <v>6</v>
      </c>
      <c r="N3271">
        <v>2</v>
      </c>
    </row>
    <row r="3272" spans="1:14" x14ac:dyDescent="0.2">
      <c r="A3272" t="s">
        <v>8150</v>
      </c>
      <c r="B3272" t="s">
        <v>86</v>
      </c>
      <c r="C3272" t="s">
        <v>182</v>
      </c>
      <c r="D3272" t="s">
        <v>4875</v>
      </c>
      <c r="E3272">
        <v>58</v>
      </c>
      <c r="F3272">
        <v>9</v>
      </c>
      <c r="G3272">
        <v>47</v>
      </c>
      <c r="H3272">
        <v>1</v>
      </c>
      <c r="I3272">
        <v>1</v>
      </c>
      <c r="J3272">
        <v>65</v>
      </c>
      <c r="K3272">
        <v>0</v>
      </c>
      <c r="L3272">
        <v>0</v>
      </c>
      <c r="M3272">
        <v>0</v>
      </c>
      <c r="N3272">
        <v>0</v>
      </c>
    </row>
    <row r="3273" spans="1:14" x14ac:dyDescent="0.2">
      <c r="A3273" t="s">
        <v>8151</v>
      </c>
      <c r="B3273" t="s">
        <v>86</v>
      </c>
      <c r="C3273" t="s">
        <v>182</v>
      </c>
      <c r="D3273" t="s">
        <v>4877</v>
      </c>
      <c r="E3273">
        <v>123</v>
      </c>
      <c r="F3273">
        <v>11</v>
      </c>
      <c r="G3273">
        <v>107</v>
      </c>
      <c r="H3273">
        <v>4</v>
      </c>
      <c r="I3273">
        <v>1</v>
      </c>
      <c r="J3273">
        <v>0</v>
      </c>
      <c r="K3273">
        <v>0</v>
      </c>
      <c r="L3273">
        <v>0</v>
      </c>
      <c r="M3273">
        <v>0</v>
      </c>
      <c r="N3273">
        <v>0</v>
      </c>
    </row>
    <row r="3274" spans="1:14" x14ac:dyDescent="0.2">
      <c r="A3274" t="s">
        <v>8152</v>
      </c>
      <c r="B3274" t="s">
        <v>86</v>
      </c>
      <c r="C3274" t="s">
        <v>182</v>
      </c>
      <c r="D3274" t="s">
        <v>4879</v>
      </c>
      <c r="E3274">
        <v>62</v>
      </c>
      <c r="F3274">
        <v>5</v>
      </c>
      <c r="G3274">
        <v>57</v>
      </c>
      <c r="H3274">
        <v>0</v>
      </c>
      <c r="I3274">
        <v>0</v>
      </c>
      <c r="J3274">
        <v>61</v>
      </c>
      <c r="K3274">
        <v>0</v>
      </c>
      <c r="L3274">
        <v>0</v>
      </c>
      <c r="M3274">
        <v>0</v>
      </c>
      <c r="N3274">
        <v>0</v>
      </c>
    </row>
    <row r="3275" spans="1:14" x14ac:dyDescent="0.2">
      <c r="A3275" t="s">
        <v>8153</v>
      </c>
      <c r="B3275" t="s">
        <v>86</v>
      </c>
      <c r="C3275" t="s">
        <v>182</v>
      </c>
      <c r="D3275" t="s">
        <v>4881</v>
      </c>
      <c r="E3275">
        <v>123</v>
      </c>
      <c r="F3275">
        <v>10</v>
      </c>
      <c r="G3275">
        <v>108</v>
      </c>
      <c r="H3275">
        <v>4</v>
      </c>
      <c r="I3275">
        <v>1</v>
      </c>
      <c r="J3275">
        <v>0</v>
      </c>
      <c r="K3275">
        <v>0</v>
      </c>
      <c r="L3275">
        <v>0</v>
      </c>
      <c r="M3275">
        <v>0</v>
      </c>
      <c r="N3275">
        <v>0</v>
      </c>
    </row>
    <row r="3276" spans="1:14" x14ac:dyDescent="0.2">
      <c r="A3276" t="s">
        <v>8154</v>
      </c>
      <c r="B3276" t="s">
        <v>86</v>
      </c>
      <c r="C3276" t="s">
        <v>182</v>
      </c>
      <c r="D3276" t="s">
        <v>4883</v>
      </c>
      <c r="E3276">
        <v>58</v>
      </c>
      <c r="F3276">
        <v>7</v>
      </c>
      <c r="G3276">
        <v>49</v>
      </c>
      <c r="H3276">
        <v>1</v>
      </c>
      <c r="I3276">
        <v>1</v>
      </c>
      <c r="J3276">
        <v>65</v>
      </c>
      <c r="K3276">
        <v>0</v>
      </c>
      <c r="L3276">
        <v>0</v>
      </c>
      <c r="M3276">
        <v>0</v>
      </c>
      <c r="N3276">
        <v>0</v>
      </c>
    </row>
    <row r="3277" spans="1:14" x14ac:dyDescent="0.2">
      <c r="A3277" t="s">
        <v>8155</v>
      </c>
      <c r="B3277" t="s">
        <v>86</v>
      </c>
      <c r="C3277" t="s">
        <v>182</v>
      </c>
      <c r="D3277" t="s">
        <v>4885</v>
      </c>
      <c r="E3277">
        <v>65</v>
      </c>
      <c r="F3277">
        <v>10</v>
      </c>
      <c r="G3277">
        <v>54</v>
      </c>
      <c r="H3277">
        <v>1</v>
      </c>
      <c r="I3277">
        <v>0</v>
      </c>
      <c r="J3277">
        <v>58</v>
      </c>
      <c r="K3277">
        <v>0</v>
      </c>
      <c r="L3277">
        <v>0</v>
      </c>
      <c r="M3277">
        <v>0</v>
      </c>
      <c r="N3277">
        <v>0</v>
      </c>
    </row>
    <row r="3278" spans="1:14" x14ac:dyDescent="0.2">
      <c r="A3278" t="s">
        <v>8156</v>
      </c>
      <c r="B3278" t="s">
        <v>86</v>
      </c>
      <c r="C3278" t="s">
        <v>182</v>
      </c>
      <c r="D3278" t="s">
        <v>4887</v>
      </c>
      <c r="E3278">
        <v>58</v>
      </c>
      <c r="F3278">
        <v>5</v>
      </c>
      <c r="G3278">
        <v>49</v>
      </c>
      <c r="H3278">
        <v>3</v>
      </c>
      <c r="I3278">
        <v>1</v>
      </c>
      <c r="J3278">
        <v>65</v>
      </c>
      <c r="K3278">
        <v>0</v>
      </c>
      <c r="L3278">
        <v>0</v>
      </c>
      <c r="M3278">
        <v>0</v>
      </c>
      <c r="N3278">
        <v>0</v>
      </c>
    </row>
    <row r="3279" spans="1:14" x14ac:dyDescent="0.2">
      <c r="A3279" t="s">
        <v>8157</v>
      </c>
      <c r="B3279" t="s">
        <v>86</v>
      </c>
      <c r="C3279" t="s">
        <v>182</v>
      </c>
      <c r="D3279" t="s">
        <v>4889</v>
      </c>
      <c r="E3279">
        <v>63</v>
      </c>
      <c r="F3279">
        <v>5</v>
      </c>
      <c r="G3279">
        <v>58</v>
      </c>
      <c r="H3279">
        <v>0</v>
      </c>
      <c r="I3279">
        <v>0</v>
      </c>
      <c r="J3279">
        <v>60</v>
      </c>
      <c r="K3279">
        <v>0</v>
      </c>
      <c r="L3279">
        <v>0</v>
      </c>
      <c r="M3279">
        <v>0</v>
      </c>
      <c r="N3279">
        <v>0</v>
      </c>
    </row>
    <row r="3280" spans="1:14" x14ac:dyDescent="0.2">
      <c r="A3280" t="s">
        <v>8158</v>
      </c>
      <c r="B3280" t="s">
        <v>86</v>
      </c>
      <c r="C3280" t="s">
        <v>182</v>
      </c>
      <c r="D3280" t="s">
        <v>4871</v>
      </c>
      <c r="E3280">
        <v>0</v>
      </c>
      <c r="F3280">
        <v>0</v>
      </c>
      <c r="G3280">
        <v>0</v>
      </c>
      <c r="H3280">
        <v>0</v>
      </c>
      <c r="I3280">
        <v>0</v>
      </c>
      <c r="J3280">
        <v>0</v>
      </c>
      <c r="K3280">
        <v>123</v>
      </c>
      <c r="L3280">
        <v>122</v>
      </c>
      <c r="M3280">
        <v>1</v>
      </c>
      <c r="N3280">
        <v>0</v>
      </c>
    </row>
    <row r="3281" spans="1:14" x14ac:dyDescent="0.2">
      <c r="A3281" t="s">
        <v>8159</v>
      </c>
      <c r="B3281" t="s">
        <v>86</v>
      </c>
      <c r="C3281" t="s">
        <v>182</v>
      </c>
      <c r="D3281" t="s">
        <v>4873</v>
      </c>
      <c r="E3281">
        <v>0</v>
      </c>
      <c r="F3281">
        <v>0</v>
      </c>
      <c r="G3281">
        <v>0</v>
      </c>
      <c r="H3281">
        <v>0</v>
      </c>
      <c r="I3281">
        <v>0</v>
      </c>
      <c r="J3281">
        <v>0</v>
      </c>
      <c r="K3281">
        <v>117</v>
      </c>
      <c r="L3281">
        <v>116</v>
      </c>
      <c r="M3281">
        <v>1</v>
      </c>
      <c r="N3281">
        <v>0</v>
      </c>
    </row>
    <row r="3282" spans="1:14" x14ac:dyDescent="0.2">
      <c r="A3282" t="s">
        <v>8160</v>
      </c>
      <c r="B3282" t="s">
        <v>86</v>
      </c>
      <c r="C3282" t="s">
        <v>183</v>
      </c>
      <c r="D3282" t="s">
        <v>4875</v>
      </c>
      <c r="E3282">
        <v>66</v>
      </c>
      <c r="F3282">
        <v>8</v>
      </c>
      <c r="G3282">
        <v>57</v>
      </c>
      <c r="H3282">
        <v>1</v>
      </c>
      <c r="I3282">
        <v>0</v>
      </c>
      <c r="J3282">
        <v>105</v>
      </c>
      <c r="K3282">
        <v>0</v>
      </c>
      <c r="L3282">
        <v>0</v>
      </c>
      <c r="M3282">
        <v>0</v>
      </c>
      <c r="N3282">
        <v>0</v>
      </c>
    </row>
    <row r="3283" spans="1:14" x14ac:dyDescent="0.2">
      <c r="A3283" t="s">
        <v>8161</v>
      </c>
      <c r="B3283" t="s">
        <v>86</v>
      </c>
      <c r="C3283" t="s">
        <v>183</v>
      </c>
      <c r="D3283" t="s">
        <v>4877</v>
      </c>
      <c r="E3283">
        <v>171</v>
      </c>
      <c r="F3283">
        <v>10</v>
      </c>
      <c r="G3283">
        <v>155</v>
      </c>
      <c r="H3283">
        <v>6</v>
      </c>
      <c r="I3283">
        <v>0</v>
      </c>
      <c r="J3283">
        <v>0</v>
      </c>
      <c r="K3283">
        <v>0</v>
      </c>
      <c r="L3283">
        <v>0</v>
      </c>
      <c r="M3283">
        <v>0</v>
      </c>
      <c r="N3283">
        <v>0</v>
      </c>
    </row>
    <row r="3284" spans="1:14" x14ac:dyDescent="0.2">
      <c r="A3284" t="s">
        <v>8162</v>
      </c>
      <c r="B3284" t="s">
        <v>86</v>
      </c>
      <c r="C3284" t="s">
        <v>183</v>
      </c>
      <c r="D3284" t="s">
        <v>4879</v>
      </c>
      <c r="E3284">
        <v>96</v>
      </c>
      <c r="F3284">
        <v>6</v>
      </c>
      <c r="G3284">
        <v>90</v>
      </c>
      <c r="H3284">
        <v>0</v>
      </c>
      <c r="I3284">
        <v>0</v>
      </c>
      <c r="J3284">
        <v>75</v>
      </c>
      <c r="K3284">
        <v>0</v>
      </c>
      <c r="L3284">
        <v>0</v>
      </c>
      <c r="M3284">
        <v>0</v>
      </c>
      <c r="N3284">
        <v>0</v>
      </c>
    </row>
    <row r="3285" spans="1:14" x14ac:dyDescent="0.2">
      <c r="A3285" t="s">
        <v>8163</v>
      </c>
      <c r="B3285" t="s">
        <v>86</v>
      </c>
      <c r="C3285" t="s">
        <v>183</v>
      </c>
      <c r="D3285" t="s">
        <v>4881</v>
      </c>
      <c r="E3285">
        <v>171</v>
      </c>
      <c r="F3285">
        <v>10</v>
      </c>
      <c r="G3285">
        <v>155</v>
      </c>
      <c r="H3285">
        <v>6</v>
      </c>
      <c r="I3285">
        <v>0</v>
      </c>
      <c r="J3285">
        <v>0</v>
      </c>
      <c r="K3285">
        <v>0</v>
      </c>
      <c r="L3285">
        <v>0</v>
      </c>
      <c r="M3285">
        <v>0</v>
      </c>
      <c r="N3285">
        <v>0</v>
      </c>
    </row>
    <row r="3286" spans="1:14" x14ac:dyDescent="0.2">
      <c r="A3286" t="s">
        <v>8164</v>
      </c>
      <c r="B3286" t="s">
        <v>86</v>
      </c>
      <c r="C3286" t="s">
        <v>183</v>
      </c>
      <c r="D3286" t="s">
        <v>4883</v>
      </c>
      <c r="E3286">
        <v>66</v>
      </c>
      <c r="F3286">
        <v>6</v>
      </c>
      <c r="G3286">
        <v>59</v>
      </c>
      <c r="H3286">
        <v>1</v>
      </c>
      <c r="I3286">
        <v>0</v>
      </c>
      <c r="J3286">
        <v>105</v>
      </c>
      <c r="K3286">
        <v>0</v>
      </c>
      <c r="L3286">
        <v>0</v>
      </c>
      <c r="M3286">
        <v>0</v>
      </c>
      <c r="N3286">
        <v>0</v>
      </c>
    </row>
    <row r="3287" spans="1:14" x14ac:dyDescent="0.2">
      <c r="A3287" t="s">
        <v>8165</v>
      </c>
      <c r="B3287" t="s">
        <v>86</v>
      </c>
      <c r="C3287" t="s">
        <v>183</v>
      </c>
      <c r="D3287" t="s">
        <v>4885</v>
      </c>
      <c r="E3287">
        <v>105</v>
      </c>
      <c r="F3287">
        <v>13</v>
      </c>
      <c r="G3287">
        <v>88</v>
      </c>
      <c r="H3287">
        <v>4</v>
      </c>
      <c r="I3287">
        <v>0</v>
      </c>
      <c r="J3287">
        <v>66</v>
      </c>
      <c r="K3287">
        <v>0</v>
      </c>
      <c r="L3287">
        <v>0</v>
      </c>
      <c r="M3287">
        <v>0</v>
      </c>
      <c r="N3287">
        <v>0</v>
      </c>
    </row>
    <row r="3288" spans="1:14" x14ac:dyDescent="0.2">
      <c r="A3288" t="s">
        <v>8166</v>
      </c>
      <c r="B3288" t="s">
        <v>86</v>
      </c>
      <c r="C3288" t="s">
        <v>183</v>
      </c>
      <c r="D3288" t="s">
        <v>4887</v>
      </c>
      <c r="E3288">
        <v>66</v>
      </c>
      <c r="F3288">
        <v>4</v>
      </c>
      <c r="G3288">
        <v>60</v>
      </c>
      <c r="H3288">
        <v>2</v>
      </c>
      <c r="I3288">
        <v>0</v>
      </c>
      <c r="J3288">
        <v>105</v>
      </c>
      <c r="K3288">
        <v>0</v>
      </c>
      <c r="L3288">
        <v>0</v>
      </c>
      <c r="M3288">
        <v>0</v>
      </c>
      <c r="N3288">
        <v>0</v>
      </c>
    </row>
    <row r="3289" spans="1:14" x14ac:dyDescent="0.2">
      <c r="A3289" t="s">
        <v>8167</v>
      </c>
      <c r="B3289" t="s">
        <v>86</v>
      </c>
      <c r="C3289" t="s">
        <v>183</v>
      </c>
      <c r="D3289" t="s">
        <v>4889</v>
      </c>
      <c r="E3289">
        <v>101</v>
      </c>
      <c r="F3289">
        <v>6</v>
      </c>
      <c r="G3289">
        <v>92</v>
      </c>
      <c r="H3289">
        <v>3</v>
      </c>
      <c r="I3289">
        <v>0</v>
      </c>
      <c r="J3289">
        <v>70</v>
      </c>
      <c r="K3289">
        <v>0</v>
      </c>
      <c r="L3289">
        <v>0</v>
      </c>
      <c r="M3289">
        <v>0</v>
      </c>
      <c r="N3289">
        <v>0</v>
      </c>
    </row>
    <row r="3290" spans="1:14" x14ac:dyDescent="0.2">
      <c r="A3290" t="s">
        <v>8168</v>
      </c>
      <c r="B3290" t="s">
        <v>86</v>
      </c>
      <c r="C3290" t="s">
        <v>183</v>
      </c>
      <c r="D3290" t="s">
        <v>4871</v>
      </c>
      <c r="E3290">
        <v>0</v>
      </c>
      <c r="F3290">
        <v>0</v>
      </c>
      <c r="G3290">
        <v>0</v>
      </c>
      <c r="H3290">
        <v>0</v>
      </c>
      <c r="I3290">
        <v>0</v>
      </c>
      <c r="J3290">
        <v>0</v>
      </c>
      <c r="K3290">
        <v>171</v>
      </c>
      <c r="L3290">
        <v>167</v>
      </c>
      <c r="M3290">
        <v>4</v>
      </c>
      <c r="N3290">
        <v>0</v>
      </c>
    </row>
    <row r="3291" spans="1:14" x14ac:dyDescent="0.2">
      <c r="A3291" t="s">
        <v>8169</v>
      </c>
      <c r="B3291" t="s">
        <v>86</v>
      </c>
      <c r="C3291" t="s">
        <v>183</v>
      </c>
      <c r="D3291" t="s">
        <v>4873</v>
      </c>
      <c r="E3291">
        <v>0</v>
      </c>
      <c r="F3291">
        <v>0</v>
      </c>
      <c r="G3291">
        <v>0</v>
      </c>
      <c r="H3291">
        <v>0</v>
      </c>
      <c r="I3291">
        <v>0</v>
      </c>
      <c r="J3291">
        <v>0</v>
      </c>
      <c r="K3291">
        <v>151</v>
      </c>
      <c r="L3291">
        <v>147</v>
      </c>
      <c r="M3291">
        <v>4</v>
      </c>
      <c r="N3291">
        <v>0</v>
      </c>
    </row>
    <row r="3292" spans="1:14" x14ac:dyDescent="0.2">
      <c r="A3292" t="s">
        <v>8170</v>
      </c>
      <c r="B3292" t="s">
        <v>86</v>
      </c>
      <c r="C3292" t="s">
        <v>184</v>
      </c>
      <c r="D3292" t="s">
        <v>4875</v>
      </c>
      <c r="E3292">
        <v>16</v>
      </c>
      <c r="F3292">
        <v>4</v>
      </c>
      <c r="G3292">
        <v>11</v>
      </c>
      <c r="H3292">
        <v>1</v>
      </c>
      <c r="I3292">
        <v>0</v>
      </c>
      <c r="J3292">
        <v>28</v>
      </c>
      <c r="K3292">
        <v>0</v>
      </c>
      <c r="L3292">
        <v>0</v>
      </c>
      <c r="M3292">
        <v>0</v>
      </c>
      <c r="N3292">
        <v>0</v>
      </c>
    </row>
    <row r="3293" spans="1:14" x14ac:dyDescent="0.2">
      <c r="A3293" t="s">
        <v>8171</v>
      </c>
      <c r="B3293" t="s">
        <v>86</v>
      </c>
      <c r="C3293" t="s">
        <v>184</v>
      </c>
      <c r="D3293" t="s">
        <v>4877</v>
      </c>
      <c r="E3293">
        <v>44</v>
      </c>
      <c r="F3293">
        <v>9</v>
      </c>
      <c r="G3293">
        <v>33</v>
      </c>
      <c r="H3293">
        <v>2</v>
      </c>
      <c r="I3293">
        <v>0</v>
      </c>
      <c r="J3293">
        <v>0</v>
      </c>
      <c r="K3293">
        <v>0</v>
      </c>
      <c r="L3293">
        <v>0</v>
      </c>
      <c r="M3293">
        <v>0</v>
      </c>
      <c r="N3293">
        <v>0</v>
      </c>
    </row>
    <row r="3294" spans="1:14" x14ac:dyDescent="0.2">
      <c r="A3294" t="s">
        <v>8172</v>
      </c>
      <c r="B3294" t="s">
        <v>86</v>
      </c>
      <c r="C3294" t="s">
        <v>184</v>
      </c>
      <c r="D3294" t="s">
        <v>4879</v>
      </c>
      <c r="E3294">
        <v>25</v>
      </c>
      <c r="F3294">
        <v>5</v>
      </c>
      <c r="G3294">
        <v>20</v>
      </c>
      <c r="H3294">
        <v>0</v>
      </c>
      <c r="I3294">
        <v>0</v>
      </c>
      <c r="J3294">
        <v>19</v>
      </c>
      <c r="K3294">
        <v>0</v>
      </c>
      <c r="L3294">
        <v>0</v>
      </c>
      <c r="M3294">
        <v>0</v>
      </c>
      <c r="N3294">
        <v>0</v>
      </c>
    </row>
    <row r="3295" spans="1:14" x14ac:dyDescent="0.2">
      <c r="A3295" t="s">
        <v>8173</v>
      </c>
      <c r="B3295" t="s">
        <v>86</v>
      </c>
      <c r="C3295" t="s">
        <v>184</v>
      </c>
      <c r="D3295" t="s">
        <v>4881</v>
      </c>
      <c r="E3295">
        <v>44</v>
      </c>
      <c r="F3295">
        <v>9</v>
      </c>
      <c r="G3295">
        <v>33</v>
      </c>
      <c r="H3295">
        <v>2</v>
      </c>
      <c r="I3295">
        <v>0</v>
      </c>
      <c r="J3295">
        <v>0</v>
      </c>
      <c r="K3295">
        <v>0</v>
      </c>
      <c r="L3295">
        <v>0</v>
      </c>
      <c r="M3295">
        <v>0</v>
      </c>
      <c r="N3295">
        <v>0</v>
      </c>
    </row>
    <row r="3296" spans="1:14" x14ac:dyDescent="0.2">
      <c r="A3296" t="s">
        <v>8174</v>
      </c>
      <c r="B3296" t="s">
        <v>86</v>
      </c>
      <c r="C3296" t="s">
        <v>184</v>
      </c>
      <c r="D3296" t="s">
        <v>4883</v>
      </c>
      <c r="E3296">
        <v>16</v>
      </c>
      <c r="F3296">
        <v>5</v>
      </c>
      <c r="G3296">
        <v>10</v>
      </c>
      <c r="H3296">
        <v>1</v>
      </c>
      <c r="I3296">
        <v>0</v>
      </c>
      <c r="J3296">
        <v>28</v>
      </c>
      <c r="K3296">
        <v>0</v>
      </c>
      <c r="L3296">
        <v>0</v>
      </c>
      <c r="M3296">
        <v>0</v>
      </c>
      <c r="N3296">
        <v>0</v>
      </c>
    </row>
    <row r="3297" spans="1:14" x14ac:dyDescent="0.2">
      <c r="A3297" t="s">
        <v>8175</v>
      </c>
      <c r="B3297" t="s">
        <v>86</v>
      </c>
      <c r="C3297" t="s">
        <v>184</v>
      </c>
      <c r="D3297" t="s">
        <v>4885</v>
      </c>
      <c r="E3297">
        <v>28</v>
      </c>
      <c r="F3297">
        <v>5</v>
      </c>
      <c r="G3297">
        <v>22</v>
      </c>
      <c r="H3297">
        <v>1</v>
      </c>
      <c r="I3297">
        <v>0</v>
      </c>
      <c r="J3297">
        <v>16</v>
      </c>
      <c r="K3297">
        <v>0</v>
      </c>
      <c r="L3297">
        <v>0</v>
      </c>
      <c r="M3297">
        <v>0</v>
      </c>
      <c r="N3297">
        <v>0</v>
      </c>
    </row>
    <row r="3298" spans="1:14" x14ac:dyDescent="0.2">
      <c r="A3298" t="s">
        <v>8176</v>
      </c>
      <c r="B3298" t="s">
        <v>86</v>
      </c>
      <c r="C3298" t="s">
        <v>184</v>
      </c>
      <c r="D3298" t="s">
        <v>4887</v>
      </c>
      <c r="E3298">
        <v>16</v>
      </c>
      <c r="F3298">
        <v>4</v>
      </c>
      <c r="G3298">
        <v>11</v>
      </c>
      <c r="H3298">
        <v>1</v>
      </c>
      <c r="I3298">
        <v>0</v>
      </c>
      <c r="J3298">
        <v>28</v>
      </c>
      <c r="K3298">
        <v>0</v>
      </c>
      <c r="L3298">
        <v>0</v>
      </c>
      <c r="M3298">
        <v>0</v>
      </c>
      <c r="N3298">
        <v>0</v>
      </c>
    </row>
    <row r="3299" spans="1:14" x14ac:dyDescent="0.2">
      <c r="A3299" t="s">
        <v>8177</v>
      </c>
      <c r="B3299" t="s">
        <v>86</v>
      </c>
      <c r="C3299" t="s">
        <v>184</v>
      </c>
      <c r="D3299" t="s">
        <v>4889</v>
      </c>
      <c r="E3299">
        <v>27</v>
      </c>
      <c r="F3299">
        <v>5</v>
      </c>
      <c r="G3299">
        <v>21</v>
      </c>
      <c r="H3299">
        <v>1</v>
      </c>
      <c r="I3299">
        <v>0</v>
      </c>
      <c r="J3299">
        <v>17</v>
      </c>
      <c r="K3299">
        <v>0</v>
      </c>
      <c r="L3299">
        <v>0</v>
      </c>
      <c r="M3299">
        <v>0</v>
      </c>
      <c r="N3299">
        <v>0</v>
      </c>
    </row>
    <row r="3300" spans="1:14" x14ac:dyDescent="0.2">
      <c r="A3300" t="s">
        <v>8178</v>
      </c>
      <c r="B3300" t="s">
        <v>86</v>
      </c>
      <c r="C3300" t="s">
        <v>184</v>
      </c>
      <c r="D3300" t="s">
        <v>4871</v>
      </c>
      <c r="E3300">
        <v>0</v>
      </c>
      <c r="F3300">
        <v>0</v>
      </c>
      <c r="G3300">
        <v>0</v>
      </c>
      <c r="H3300">
        <v>0</v>
      </c>
      <c r="I3300">
        <v>0</v>
      </c>
      <c r="J3300">
        <v>0</v>
      </c>
      <c r="K3300">
        <v>44</v>
      </c>
      <c r="L3300">
        <v>44</v>
      </c>
      <c r="M3300">
        <v>0</v>
      </c>
      <c r="N3300">
        <v>0</v>
      </c>
    </row>
    <row r="3301" spans="1:14" x14ac:dyDescent="0.2">
      <c r="A3301" t="s">
        <v>8179</v>
      </c>
      <c r="B3301" t="s">
        <v>86</v>
      </c>
      <c r="C3301" t="s">
        <v>184</v>
      </c>
      <c r="D3301" t="s">
        <v>4873</v>
      </c>
      <c r="E3301">
        <v>0</v>
      </c>
      <c r="F3301">
        <v>0</v>
      </c>
      <c r="G3301">
        <v>0</v>
      </c>
      <c r="H3301">
        <v>0</v>
      </c>
      <c r="I3301">
        <v>0</v>
      </c>
      <c r="J3301">
        <v>0</v>
      </c>
      <c r="K3301">
        <v>39</v>
      </c>
      <c r="L3301">
        <v>39</v>
      </c>
      <c r="M3301">
        <v>0</v>
      </c>
      <c r="N3301">
        <v>0</v>
      </c>
    </row>
    <row r="3302" spans="1:14" x14ac:dyDescent="0.2">
      <c r="A3302" t="s">
        <v>8180</v>
      </c>
      <c r="B3302" t="s">
        <v>86</v>
      </c>
      <c r="C3302" t="s">
        <v>185</v>
      </c>
      <c r="D3302" t="s">
        <v>4875</v>
      </c>
      <c r="E3302">
        <v>51</v>
      </c>
      <c r="F3302">
        <v>7</v>
      </c>
      <c r="G3302">
        <v>37</v>
      </c>
      <c r="H3302">
        <v>4</v>
      </c>
      <c r="I3302">
        <v>3</v>
      </c>
      <c r="J3302">
        <v>86</v>
      </c>
      <c r="K3302">
        <v>0</v>
      </c>
      <c r="L3302">
        <v>0</v>
      </c>
      <c r="M3302">
        <v>0</v>
      </c>
      <c r="N3302">
        <v>0</v>
      </c>
    </row>
    <row r="3303" spans="1:14" x14ac:dyDescent="0.2">
      <c r="A3303" t="s">
        <v>8181</v>
      </c>
      <c r="B3303" t="s">
        <v>86</v>
      </c>
      <c r="C3303" t="s">
        <v>185</v>
      </c>
      <c r="D3303" t="s">
        <v>4877</v>
      </c>
      <c r="E3303">
        <v>137</v>
      </c>
      <c r="F3303">
        <v>11</v>
      </c>
      <c r="G3303">
        <v>111</v>
      </c>
      <c r="H3303">
        <v>9</v>
      </c>
      <c r="I3303">
        <v>6</v>
      </c>
      <c r="J3303">
        <v>0</v>
      </c>
      <c r="K3303">
        <v>0</v>
      </c>
      <c r="L3303">
        <v>0</v>
      </c>
      <c r="M3303">
        <v>0</v>
      </c>
      <c r="N3303">
        <v>0</v>
      </c>
    </row>
    <row r="3304" spans="1:14" x14ac:dyDescent="0.2">
      <c r="A3304" t="s">
        <v>8182</v>
      </c>
      <c r="B3304" t="s">
        <v>86</v>
      </c>
      <c r="C3304" t="s">
        <v>185</v>
      </c>
      <c r="D3304" t="s">
        <v>4879</v>
      </c>
      <c r="E3304">
        <v>76</v>
      </c>
      <c r="F3304">
        <v>5</v>
      </c>
      <c r="G3304">
        <v>69</v>
      </c>
      <c r="H3304">
        <v>1</v>
      </c>
      <c r="I3304">
        <v>1</v>
      </c>
      <c r="J3304">
        <v>61</v>
      </c>
      <c r="K3304">
        <v>0</v>
      </c>
      <c r="L3304">
        <v>0</v>
      </c>
      <c r="M3304">
        <v>0</v>
      </c>
      <c r="N3304">
        <v>0</v>
      </c>
    </row>
    <row r="3305" spans="1:14" x14ac:dyDescent="0.2">
      <c r="A3305" t="s">
        <v>8183</v>
      </c>
      <c r="B3305" t="s">
        <v>86</v>
      </c>
      <c r="C3305" t="s">
        <v>185</v>
      </c>
      <c r="D3305" t="s">
        <v>4881</v>
      </c>
      <c r="E3305">
        <v>137</v>
      </c>
      <c r="F3305">
        <v>11</v>
      </c>
      <c r="G3305">
        <v>111</v>
      </c>
      <c r="H3305">
        <v>9</v>
      </c>
      <c r="I3305">
        <v>6</v>
      </c>
      <c r="J3305">
        <v>0</v>
      </c>
      <c r="K3305">
        <v>0</v>
      </c>
      <c r="L3305">
        <v>0</v>
      </c>
      <c r="M3305">
        <v>0</v>
      </c>
      <c r="N3305">
        <v>0</v>
      </c>
    </row>
    <row r="3306" spans="1:14" x14ac:dyDescent="0.2">
      <c r="A3306" t="s">
        <v>8184</v>
      </c>
      <c r="B3306" t="s">
        <v>86</v>
      </c>
      <c r="C3306" t="s">
        <v>185</v>
      </c>
      <c r="D3306" t="s">
        <v>4883</v>
      </c>
      <c r="E3306">
        <v>51</v>
      </c>
      <c r="F3306">
        <v>6</v>
      </c>
      <c r="G3306">
        <v>37</v>
      </c>
      <c r="H3306">
        <v>3</v>
      </c>
      <c r="I3306">
        <v>5</v>
      </c>
      <c r="J3306">
        <v>86</v>
      </c>
      <c r="K3306">
        <v>0</v>
      </c>
      <c r="L3306">
        <v>0</v>
      </c>
      <c r="M3306">
        <v>0</v>
      </c>
      <c r="N3306">
        <v>0</v>
      </c>
    </row>
    <row r="3307" spans="1:14" x14ac:dyDescent="0.2">
      <c r="A3307" t="s">
        <v>8185</v>
      </c>
      <c r="B3307" t="s">
        <v>86</v>
      </c>
      <c r="C3307" t="s">
        <v>185</v>
      </c>
      <c r="D3307" t="s">
        <v>4885</v>
      </c>
      <c r="E3307">
        <v>86</v>
      </c>
      <c r="F3307">
        <v>6</v>
      </c>
      <c r="G3307">
        <v>74</v>
      </c>
      <c r="H3307">
        <v>5</v>
      </c>
      <c r="I3307">
        <v>1</v>
      </c>
      <c r="J3307">
        <v>51</v>
      </c>
      <c r="K3307">
        <v>0</v>
      </c>
      <c r="L3307">
        <v>0</v>
      </c>
      <c r="M3307">
        <v>0</v>
      </c>
      <c r="N3307">
        <v>0</v>
      </c>
    </row>
    <row r="3308" spans="1:14" x14ac:dyDescent="0.2">
      <c r="A3308" t="s">
        <v>8186</v>
      </c>
      <c r="B3308" t="s">
        <v>86</v>
      </c>
      <c r="C3308" t="s">
        <v>185</v>
      </c>
      <c r="D3308" t="s">
        <v>4887</v>
      </c>
      <c r="E3308">
        <v>51</v>
      </c>
      <c r="F3308">
        <v>7</v>
      </c>
      <c r="G3308">
        <v>35</v>
      </c>
      <c r="H3308">
        <v>6</v>
      </c>
      <c r="I3308">
        <v>3</v>
      </c>
      <c r="J3308">
        <v>86</v>
      </c>
      <c r="K3308">
        <v>0</v>
      </c>
      <c r="L3308">
        <v>0</v>
      </c>
      <c r="M3308">
        <v>0</v>
      </c>
      <c r="N3308">
        <v>0</v>
      </c>
    </row>
    <row r="3309" spans="1:14" x14ac:dyDescent="0.2">
      <c r="A3309" t="s">
        <v>8187</v>
      </c>
      <c r="B3309" t="s">
        <v>86</v>
      </c>
      <c r="C3309" t="s">
        <v>185</v>
      </c>
      <c r="D3309" t="s">
        <v>4889</v>
      </c>
      <c r="E3309">
        <v>76</v>
      </c>
      <c r="F3309">
        <v>5</v>
      </c>
      <c r="G3309">
        <v>69</v>
      </c>
      <c r="H3309">
        <v>1</v>
      </c>
      <c r="I3309">
        <v>1</v>
      </c>
      <c r="J3309">
        <v>61</v>
      </c>
      <c r="K3309">
        <v>0</v>
      </c>
      <c r="L3309">
        <v>0</v>
      </c>
      <c r="M3309">
        <v>0</v>
      </c>
      <c r="N3309">
        <v>0</v>
      </c>
    </row>
    <row r="3310" spans="1:14" x14ac:dyDescent="0.2">
      <c r="A3310" t="s">
        <v>8188</v>
      </c>
      <c r="B3310" t="s">
        <v>86</v>
      </c>
      <c r="C3310" t="s">
        <v>185</v>
      </c>
      <c r="D3310" t="s">
        <v>4871</v>
      </c>
      <c r="E3310">
        <v>0</v>
      </c>
      <c r="F3310">
        <v>0</v>
      </c>
      <c r="G3310">
        <v>0</v>
      </c>
      <c r="H3310">
        <v>0</v>
      </c>
      <c r="I3310">
        <v>0</v>
      </c>
      <c r="J3310">
        <v>0</v>
      </c>
      <c r="K3310">
        <v>137</v>
      </c>
      <c r="L3310">
        <v>126</v>
      </c>
      <c r="M3310">
        <v>9</v>
      </c>
      <c r="N3310">
        <v>2</v>
      </c>
    </row>
    <row r="3311" spans="1:14" x14ac:dyDescent="0.2">
      <c r="A3311" t="s">
        <v>8189</v>
      </c>
      <c r="B3311" t="s">
        <v>86</v>
      </c>
      <c r="C3311" t="s">
        <v>185</v>
      </c>
      <c r="D3311" t="s">
        <v>4873</v>
      </c>
      <c r="E3311">
        <v>0</v>
      </c>
      <c r="F3311">
        <v>0</v>
      </c>
      <c r="G3311">
        <v>0</v>
      </c>
      <c r="H3311">
        <v>0</v>
      </c>
      <c r="I3311">
        <v>0</v>
      </c>
      <c r="J3311">
        <v>0</v>
      </c>
      <c r="K3311">
        <v>126</v>
      </c>
      <c r="L3311">
        <v>115</v>
      </c>
      <c r="M3311">
        <v>9</v>
      </c>
      <c r="N3311">
        <v>2</v>
      </c>
    </row>
    <row r="3312" spans="1:14" x14ac:dyDescent="0.2">
      <c r="A3312" t="s">
        <v>8190</v>
      </c>
      <c r="B3312" t="s">
        <v>86</v>
      </c>
      <c r="C3312" t="s">
        <v>186</v>
      </c>
      <c r="D3312" t="s">
        <v>4875</v>
      </c>
      <c r="E3312">
        <v>24</v>
      </c>
      <c r="F3312">
        <v>4</v>
      </c>
      <c r="G3312">
        <v>16</v>
      </c>
      <c r="H3312">
        <v>2</v>
      </c>
      <c r="I3312">
        <v>2</v>
      </c>
      <c r="J3312">
        <v>74</v>
      </c>
      <c r="K3312">
        <v>0</v>
      </c>
      <c r="L3312">
        <v>0</v>
      </c>
      <c r="M3312">
        <v>0</v>
      </c>
      <c r="N3312">
        <v>0</v>
      </c>
    </row>
    <row r="3313" spans="1:14" x14ac:dyDescent="0.2">
      <c r="A3313" t="s">
        <v>8191</v>
      </c>
      <c r="B3313" t="s">
        <v>86</v>
      </c>
      <c r="C3313" t="s">
        <v>186</v>
      </c>
      <c r="D3313" t="s">
        <v>4877</v>
      </c>
      <c r="E3313">
        <v>98</v>
      </c>
      <c r="F3313">
        <v>10</v>
      </c>
      <c r="G3313">
        <v>82</v>
      </c>
      <c r="H3313">
        <v>3</v>
      </c>
      <c r="I3313">
        <v>3</v>
      </c>
      <c r="J3313">
        <v>0</v>
      </c>
      <c r="K3313">
        <v>0</v>
      </c>
      <c r="L3313">
        <v>0</v>
      </c>
      <c r="M3313">
        <v>0</v>
      </c>
      <c r="N3313">
        <v>0</v>
      </c>
    </row>
    <row r="3314" spans="1:14" x14ac:dyDescent="0.2">
      <c r="A3314" t="s">
        <v>8192</v>
      </c>
      <c r="B3314" t="s">
        <v>86</v>
      </c>
      <c r="C3314" t="s">
        <v>186</v>
      </c>
      <c r="D3314" t="s">
        <v>4879</v>
      </c>
      <c r="E3314">
        <v>66</v>
      </c>
      <c r="F3314">
        <v>6</v>
      </c>
      <c r="G3314">
        <v>60</v>
      </c>
      <c r="H3314">
        <v>0</v>
      </c>
      <c r="I3314">
        <v>0</v>
      </c>
      <c r="J3314">
        <v>32</v>
      </c>
      <c r="K3314">
        <v>0</v>
      </c>
      <c r="L3314">
        <v>0</v>
      </c>
      <c r="M3314">
        <v>0</v>
      </c>
      <c r="N3314">
        <v>0</v>
      </c>
    </row>
    <row r="3315" spans="1:14" x14ac:dyDescent="0.2">
      <c r="A3315" t="s">
        <v>8193</v>
      </c>
      <c r="B3315" t="s">
        <v>86</v>
      </c>
      <c r="C3315" t="s">
        <v>186</v>
      </c>
      <c r="D3315" t="s">
        <v>4881</v>
      </c>
      <c r="E3315">
        <v>98</v>
      </c>
      <c r="F3315">
        <v>10</v>
      </c>
      <c r="G3315">
        <v>82</v>
      </c>
      <c r="H3315">
        <v>3</v>
      </c>
      <c r="I3315">
        <v>3</v>
      </c>
      <c r="J3315">
        <v>0</v>
      </c>
      <c r="K3315">
        <v>0</v>
      </c>
      <c r="L3315">
        <v>0</v>
      </c>
      <c r="M3315">
        <v>0</v>
      </c>
      <c r="N3315">
        <v>0</v>
      </c>
    </row>
    <row r="3316" spans="1:14" x14ac:dyDescent="0.2">
      <c r="A3316" t="s">
        <v>8194</v>
      </c>
      <c r="B3316" t="s">
        <v>86</v>
      </c>
      <c r="C3316" t="s">
        <v>186</v>
      </c>
      <c r="D3316" t="s">
        <v>4883</v>
      </c>
      <c r="E3316">
        <v>24</v>
      </c>
      <c r="F3316">
        <v>4</v>
      </c>
      <c r="G3316">
        <v>16</v>
      </c>
      <c r="H3316">
        <v>1</v>
      </c>
      <c r="I3316">
        <v>3</v>
      </c>
      <c r="J3316">
        <v>74</v>
      </c>
      <c r="K3316">
        <v>0</v>
      </c>
      <c r="L3316">
        <v>0</v>
      </c>
      <c r="M3316">
        <v>0</v>
      </c>
      <c r="N3316">
        <v>0</v>
      </c>
    </row>
    <row r="3317" spans="1:14" x14ac:dyDescent="0.2">
      <c r="A3317" t="s">
        <v>8195</v>
      </c>
      <c r="B3317" t="s">
        <v>86</v>
      </c>
      <c r="C3317" t="s">
        <v>186</v>
      </c>
      <c r="D3317" t="s">
        <v>4885</v>
      </c>
      <c r="E3317">
        <v>74</v>
      </c>
      <c r="F3317">
        <v>13</v>
      </c>
      <c r="G3317">
        <v>59</v>
      </c>
      <c r="H3317">
        <v>2</v>
      </c>
      <c r="I3317">
        <v>0</v>
      </c>
      <c r="J3317">
        <v>24</v>
      </c>
      <c r="K3317">
        <v>0</v>
      </c>
      <c r="L3317">
        <v>0</v>
      </c>
      <c r="M3317">
        <v>0</v>
      </c>
      <c r="N3317">
        <v>0</v>
      </c>
    </row>
    <row r="3318" spans="1:14" x14ac:dyDescent="0.2">
      <c r="A3318" t="s">
        <v>8196</v>
      </c>
      <c r="B3318" t="s">
        <v>86</v>
      </c>
      <c r="C3318" t="s">
        <v>186</v>
      </c>
      <c r="D3318" t="s">
        <v>4887</v>
      </c>
      <c r="E3318">
        <v>24</v>
      </c>
      <c r="F3318">
        <v>3</v>
      </c>
      <c r="G3318">
        <v>17</v>
      </c>
      <c r="H3318">
        <v>1</v>
      </c>
      <c r="I3318">
        <v>3</v>
      </c>
      <c r="J3318">
        <v>74</v>
      </c>
      <c r="K3318">
        <v>0</v>
      </c>
      <c r="L3318">
        <v>0</v>
      </c>
      <c r="M3318">
        <v>0</v>
      </c>
      <c r="N3318">
        <v>0</v>
      </c>
    </row>
    <row r="3319" spans="1:14" x14ac:dyDescent="0.2">
      <c r="A3319" t="s">
        <v>8197</v>
      </c>
      <c r="B3319" t="s">
        <v>86</v>
      </c>
      <c r="C3319" t="s">
        <v>186</v>
      </c>
      <c r="D3319" t="s">
        <v>4889</v>
      </c>
      <c r="E3319">
        <v>68</v>
      </c>
      <c r="F3319">
        <v>7</v>
      </c>
      <c r="G3319">
        <v>61</v>
      </c>
      <c r="H3319">
        <v>0</v>
      </c>
      <c r="I3319">
        <v>0</v>
      </c>
      <c r="J3319">
        <v>30</v>
      </c>
      <c r="K3319">
        <v>0</v>
      </c>
      <c r="L3319">
        <v>0</v>
      </c>
      <c r="M3319">
        <v>0</v>
      </c>
      <c r="N3319">
        <v>0</v>
      </c>
    </row>
    <row r="3320" spans="1:14" x14ac:dyDescent="0.2">
      <c r="A3320" t="s">
        <v>8198</v>
      </c>
      <c r="B3320" t="s">
        <v>86</v>
      </c>
      <c r="C3320" t="s">
        <v>186</v>
      </c>
      <c r="D3320" t="s">
        <v>4871</v>
      </c>
      <c r="E3320">
        <v>0</v>
      </c>
      <c r="F3320">
        <v>0</v>
      </c>
      <c r="G3320">
        <v>0</v>
      </c>
      <c r="H3320">
        <v>0</v>
      </c>
      <c r="I3320">
        <v>0</v>
      </c>
      <c r="J3320">
        <v>0</v>
      </c>
      <c r="K3320">
        <v>98</v>
      </c>
      <c r="L3320">
        <v>95</v>
      </c>
      <c r="M3320">
        <v>2</v>
      </c>
      <c r="N3320">
        <v>1</v>
      </c>
    </row>
    <row r="3321" spans="1:14" x14ac:dyDescent="0.2">
      <c r="A3321" t="s">
        <v>8199</v>
      </c>
      <c r="B3321" t="s">
        <v>86</v>
      </c>
      <c r="C3321" t="s">
        <v>186</v>
      </c>
      <c r="D3321" t="s">
        <v>4873</v>
      </c>
      <c r="E3321">
        <v>0</v>
      </c>
      <c r="F3321">
        <v>0</v>
      </c>
      <c r="G3321">
        <v>0</v>
      </c>
      <c r="H3321">
        <v>0</v>
      </c>
      <c r="I3321">
        <v>0</v>
      </c>
      <c r="J3321">
        <v>0</v>
      </c>
      <c r="K3321">
        <v>93</v>
      </c>
      <c r="L3321">
        <v>90</v>
      </c>
      <c r="M3321">
        <v>2</v>
      </c>
      <c r="N3321">
        <v>1</v>
      </c>
    </row>
    <row r="3322" spans="1:14" x14ac:dyDescent="0.2">
      <c r="A3322" t="s">
        <v>8200</v>
      </c>
      <c r="B3322" t="s">
        <v>86</v>
      </c>
      <c r="C3322" t="s">
        <v>187</v>
      </c>
      <c r="D3322" t="s">
        <v>4875</v>
      </c>
      <c r="E3322">
        <v>29</v>
      </c>
      <c r="F3322">
        <v>1</v>
      </c>
      <c r="G3322">
        <v>26</v>
      </c>
      <c r="H3322">
        <v>1</v>
      </c>
      <c r="I3322">
        <v>1</v>
      </c>
      <c r="J3322">
        <v>60</v>
      </c>
      <c r="K3322">
        <v>0</v>
      </c>
      <c r="L3322">
        <v>0</v>
      </c>
      <c r="M3322">
        <v>0</v>
      </c>
      <c r="N3322">
        <v>0</v>
      </c>
    </row>
    <row r="3323" spans="1:14" x14ac:dyDescent="0.2">
      <c r="A3323" t="s">
        <v>8201</v>
      </c>
      <c r="B3323" t="s">
        <v>86</v>
      </c>
      <c r="C3323" t="s">
        <v>187</v>
      </c>
      <c r="D3323" t="s">
        <v>4877</v>
      </c>
      <c r="E3323">
        <v>89</v>
      </c>
      <c r="F3323">
        <v>4</v>
      </c>
      <c r="G3323">
        <v>82</v>
      </c>
      <c r="H3323">
        <v>1</v>
      </c>
      <c r="I3323">
        <v>2</v>
      </c>
      <c r="J3323">
        <v>0</v>
      </c>
      <c r="K3323">
        <v>0</v>
      </c>
      <c r="L3323">
        <v>0</v>
      </c>
      <c r="M3323">
        <v>0</v>
      </c>
      <c r="N3323">
        <v>0</v>
      </c>
    </row>
    <row r="3324" spans="1:14" x14ac:dyDescent="0.2">
      <c r="A3324" t="s">
        <v>8202</v>
      </c>
      <c r="B3324" t="s">
        <v>86</v>
      </c>
      <c r="C3324" t="s">
        <v>187</v>
      </c>
      <c r="D3324" t="s">
        <v>4879</v>
      </c>
      <c r="E3324">
        <v>52</v>
      </c>
      <c r="F3324">
        <v>3</v>
      </c>
      <c r="G3324">
        <v>49</v>
      </c>
      <c r="H3324">
        <v>0</v>
      </c>
      <c r="I3324">
        <v>0</v>
      </c>
      <c r="J3324">
        <v>37</v>
      </c>
      <c r="K3324">
        <v>0</v>
      </c>
      <c r="L3324">
        <v>0</v>
      </c>
      <c r="M3324">
        <v>0</v>
      </c>
      <c r="N3324">
        <v>0</v>
      </c>
    </row>
    <row r="3325" spans="1:14" x14ac:dyDescent="0.2">
      <c r="A3325" t="s">
        <v>8203</v>
      </c>
      <c r="B3325" t="s">
        <v>86</v>
      </c>
      <c r="C3325" t="s">
        <v>187</v>
      </c>
      <c r="D3325" t="s">
        <v>4881</v>
      </c>
      <c r="E3325">
        <v>89</v>
      </c>
      <c r="F3325">
        <v>3</v>
      </c>
      <c r="G3325">
        <v>83</v>
      </c>
      <c r="H3325">
        <v>1</v>
      </c>
      <c r="I3325">
        <v>2</v>
      </c>
      <c r="J3325">
        <v>0</v>
      </c>
      <c r="K3325">
        <v>0</v>
      </c>
      <c r="L3325">
        <v>0</v>
      </c>
      <c r="M3325">
        <v>0</v>
      </c>
      <c r="N3325">
        <v>0</v>
      </c>
    </row>
    <row r="3326" spans="1:14" x14ac:dyDescent="0.2">
      <c r="A3326" t="s">
        <v>8204</v>
      </c>
      <c r="B3326" t="s">
        <v>86</v>
      </c>
      <c r="C3326" t="s">
        <v>187</v>
      </c>
      <c r="D3326" t="s">
        <v>4883</v>
      </c>
      <c r="E3326">
        <v>29</v>
      </c>
      <c r="F3326">
        <v>1</v>
      </c>
      <c r="G3326">
        <v>26</v>
      </c>
      <c r="H3326">
        <v>1</v>
      </c>
      <c r="I3326">
        <v>1</v>
      </c>
      <c r="J3326">
        <v>60</v>
      </c>
      <c r="K3326">
        <v>0</v>
      </c>
      <c r="L3326">
        <v>0</v>
      </c>
      <c r="M3326">
        <v>0</v>
      </c>
      <c r="N3326">
        <v>0</v>
      </c>
    </row>
    <row r="3327" spans="1:14" x14ac:dyDescent="0.2">
      <c r="A3327" t="s">
        <v>8205</v>
      </c>
      <c r="B3327" t="s">
        <v>86</v>
      </c>
      <c r="C3327" t="s">
        <v>187</v>
      </c>
      <c r="D3327" t="s">
        <v>4885</v>
      </c>
      <c r="E3327">
        <v>60</v>
      </c>
      <c r="F3327">
        <v>4</v>
      </c>
      <c r="G3327">
        <v>54</v>
      </c>
      <c r="H3327">
        <v>1</v>
      </c>
      <c r="I3327">
        <v>1</v>
      </c>
      <c r="J3327">
        <v>29</v>
      </c>
      <c r="K3327">
        <v>0</v>
      </c>
      <c r="L3327">
        <v>0</v>
      </c>
      <c r="M3327">
        <v>0</v>
      </c>
      <c r="N3327">
        <v>0</v>
      </c>
    </row>
    <row r="3328" spans="1:14" x14ac:dyDescent="0.2">
      <c r="A3328" t="s">
        <v>8206</v>
      </c>
      <c r="B3328" t="s">
        <v>86</v>
      </c>
      <c r="C3328" t="s">
        <v>187</v>
      </c>
      <c r="D3328" t="s">
        <v>4887</v>
      </c>
      <c r="E3328">
        <v>29</v>
      </c>
      <c r="F3328">
        <v>1</v>
      </c>
      <c r="G3328">
        <v>26</v>
      </c>
      <c r="H3328">
        <v>1</v>
      </c>
      <c r="I3328">
        <v>1</v>
      </c>
      <c r="J3328">
        <v>60</v>
      </c>
      <c r="K3328">
        <v>0</v>
      </c>
      <c r="L3328">
        <v>0</v>
      </c>
      <c r="M3328">
        <v>0</v>
      </c>
      <c r="N3328">
        <v>0</v>
      </c>
    </row>
    <row r="3329" spans="1:14" x14ac:dyDescent="0.2">
      <c r="A3329" t="s">
        <v>8207</v>
      </c>
      <c r="B3329" t="s">
        <v>86</v>
      </c>
      <c r="C3329" t="s">
        <v>187</v>
      </c>
      <c r="D3329" t="s">
        <v>4889</v>
      </c>
      <c r="E3329">
        <v>54</v>
      </c>
      <c r="F3329">
        <v>3</v>
      </c>
      <c r="G3329">
        <v>49</v>
      </c>
      <c r="H3329">
        <v>1</v>
      </c>
      <c r="I3329">
        <v>1</v>
      </c>
      <c r="J3329">
        <v>35</v>
      </c>
      <c r="K3329">
        <v>0</v>
      </c>
      <c r="L3329">
        <v>0</v>
      </c>
      <c r="M3329">
        <v>0</v>
      </c>
      <c r="N3329">
        <v>0</v>
      </c>
    </row>
    <row r="3330" spans="1:14" x14ac:dyDescent="0.2">
      <c r="A3330" t="s">
        <v>8208</v>
      </c>
      <c r="B3330" t="s">
        <v>86</v>
      </c>
      <c r="C3330" t="s">
        <v>187</v>
      </c>
      <c r="D3330" t="s">
        <v>4871</v>
      </c>
      <c r="E3330">
        <v>0</v>
      </c>
      <c r="F3330">
        <v>0</v>
      </c>
      <c r="G3330">
        <v>0</v>
      </c>
      <c r="H3330">
        <v>0</v>
      </c>
      <c r="I3330">
        <v>0</v>
      </c>
      <c r="J3330">
        <v>0</v>
      </c>
      <c r="K3330">
        <v>86</v>
      </c>
      <c r="L3330">
        <v>83</v>
      </c>
      <c r="M3330">
        <v>3</v>
      </c>
      <c r="N3330">
        <v>0</v>
      </c>
    </row>
    <row r="3331" spans="1:14" x14ac:dyDescent="0.2">
      <c r="A3331" t="s">
        <v>8209</v>
      </c>
      <c r="B3331" t="s">
        <v>86</v>
      </c>
      <c r="C3331" t="s">
        <v>187</v>
      </c>
      <c r="D3331" t="s">
        <v>4873</v>
      </c>
      <c r="E3331">
        <v>0</v>
      </c>
      <c r="F3331">
        <v>0</v>
      </c>
      <c r="G3331">
        <v>0</v>
      </c>
      <c r="H3331">
        <v>0</v>
      </c>
      <c r="I3331">
        <v>0</v>
      </c>
      <c r="J3331">
        <v>0</v>
      </c>
      <c r="K3331">
        <v>69</v>
      </c>
      <c r="L3331">
        <v>67</v>
      </c>
      <c r="M3331">
        <v>2</v>
      </c>
      <c r="N3331">
        <v>0</v>
      </c>
    </row>
    <row r="3332" spans="1:14" x14ac:dyDescent="0.2">
      <c r="A3332" t="s">
        <v>8210</v>
      </c>
      <c r="B3332" t="s">
        <v>86</v>
      </c>
      <c r="C3332" t="s">
        <v>188</v>
      </c>
      <c r="D3332" t="s">
        <v>4875</v>
      </c>
      <c r="E3332">
        <v>92</v>
      </c>
      <c r="F3332">
        <v>23</v>
      </c>
      <c r="G3332">
        <v>65</v>
      </c>
      <c r="H3332">
        <v>4</v>
      </c>
      <c r="I3332">
        <v>0</v>
      </c>
      <c r="J3332">
        <v>181</v>
      </c>
      <c r="K3332">
        <v>0</v>
      </c>
      <c r="L3332">
        <v>0</v>
      </c>
      <c r="M3332">
        <v>0</v>
      </c>
      <c r="N3332">
        <v>0</v>
      </c>
    </row>
    <row r="3333" spans="1:14" x14ac:dyDescent="0.2">
      <c r="A3333" t="s">
        <v>8211</v>
      </c>
      <c r="B3333" t="s">
        <v>86</v>
      </c>
      <c r="C3333" t="s">
        <v>188</v>
      </c>
      <c r="D3333" t="s">
        <v>4877</v>
      </c>
      <c r="E3333">
        <v>273</v>
      </c>
      <c r="F3333">
        <v>44</v>
      </c>
      <c r="G3333">
        <v>222</v>
      </c>
      <c r="H3333">
        <v>6</v>
      </c>
      <c r="I3333">
        <v>1</v>
      </c>
      <c r="J3333">
        <v>0</v>
      </c>
      <c r="K3333">
        <v>0</v>
      </c>
      <c r="L3333">
        <v>0</v>
      </c>
      <c r="M3333">
        <v>0</v>
      </c>
      <c r="N3333">
        <v>0</v>
      </c>
    </row>
    <row r="3334" spans="1:14" x14ac:dyDescent="0.2">
      <c r="A3334" t="s">
        <v>8212</v>
      </c>
      <c r="B3334" t="s">
        <v>86</v>
      </c>
      <c r="C3334" t="s">
        <v>188</v>
      </c>
      <c r="D3334" t="s">
        <v>4879</v>
      </c>
      <c r="E3334">
        <v>170</v>
      </c>
      <c r="F3334">
        <v>21</v>
      </c>
      <c r="G3334">
        <v>149</v>
      </c>
      <c r="H3334">
        <v>0</v>
      </c>
      <c r="I3334">
        <v>0</v>
      </c>
      <c r="J3334">
        <v>103</v>
      </c>
      <c r="K3334">
        <v>0</v>
      </c>
      <c r="L3334">
        <v>0</v>
      </c>
      <c r="M3334">
        <v>0</v>
      </c>
      <c r="N3334">
        <v>0</v>
      </c>
    </row>
    <row r="3335" spans="1:14" x14ac:dyDescent="0.2">
      <c r="A3335" t="s">
        <v>8213</v>
      </c>
      <c r="B3335" t="s">
        <v>86</v>
      </c>
      <c r="C3335" t="s">
        <v>188</v>
      </c>
      <c r="D3335" t="s">
        <v>4881</v>
      </c>
      <c r="E3335">
        <v>273</v>
      </c>
      <c r="F3335">
        <v>44</v>
      </c>
      <c r="G3335">
        <v>222</v>
      </c>
      <c r="H3335">
        <v>6</v>
      </c>
      <c r="I3335">
        <v>1</v>
      </c>
      <c r="J3335">
        <v>0</v>
      </c>
      <c r="K3335">
        <v>0</v>
      </c>
      <c r="L3335">
        <v>0</v>
      </c>
      <c r="M3335">
        <v>0</v>
      </c>
      <c r="N3335">
        <v>0</v>
      </c>
    </row>
    <row r="3336" spans="1:14" x14ac:dyDescent="0.2">
      <c r="A3336" t="s">
        <v>8214</v>
      </c>
      <c r="B3336" t="s">
        <v>86</v>
      </c>
      <c r="C3336" t="s">
        <v>188</v>
      </c>
      <c r="D3336" t="s">
        <v>4883</v>
      </c>
      <c r="E3336">
        <v>92</v>
      </c>
      <c r="F3336">
        <v>22</v>
      </c>
      <c r="G3336">
        <v>65</v>
      </c>
      <c r="H3336">
        <v>4</v>
      </c>
      <c r="I3336">
        <v>1</v>
      </c>
      <c r="J3336">
        <v>181</v>
      </c>
      <c r="K3336">
        <v>0</v>
      </c>
      <c r="L3336">
        <v>0</v>
      </c>
      <c r="M3336">
        <v>0</v>
      </c>
      <c r="N3336">
        <v>0</v>
      </c>
    </row>
    <row r="3337" spans="1:14" x14ac:dyDescent="0.2">
      <c r="A3337" t="s">
        <v>8215</v>
      </c>
      <c r="B3337" t="s">
        <v>86</v>
      </c>
      <c r="C3337" t="s">
        <v>188</v>
      </c>
      <c r="D3337" t="s">
        <v>4885</v>
      </c>
      <c r="E3337">
        <v>181</v>
      </c>
      <c r="F3337">
        <v>29</v>
      </c>
      <c r="G3337">
        <v>151</v>
      </c>
      <c r="H3337">
        <v>1</v>
      </c>
      <c r="I3337">
        <v>0</v>
      </c>
      <c r="J3337">
        <v>92</v>
      </c>
      <c r="K3337">
        <v>0</v>
      </c>
      <c r="L3337">
        <v>0</v>
      </c>
      <c r="M3337">
        <v>0</v>
      </c>
      <c r="N3337">
        <v>0</v>
      </c>
    </row>
    <row r="3338" spans="1:14" x14ac:dyDescent="0.2">
      <c r="A3338" t="s">
        <v>8216</v>
      </c>
      <c r="B3338" t="s">
        <v>86</v>
      </c>
      <c r="C3338" t="s">
        <v>188</v>
      </c>
      <c r="D3338" t="s">
        <v>4887</v>
      </c>
      <c r="E3338">
        <v>92</v>
      </c>
      <c r="F3338">
        <v>22</v>
      </c>
      <c r="G3338">
        <v>66</v>
      </c>
      <c r="H3338">
        <v>4</v>
      </c>
      <c r="I3338">
        <v>0</v>
      </c>
      <c r="J3338">
        <v>181</v>
      </c>
      <c r="K3338">
        <v>0</v>
      </c>
      <c r="L3338">
        <v>0</v>
      </c>
      <c r="M3338">
        <v>0</v>
      </c>
      <c r="N3338">
        <v>0</v>
      </c>
    </row>
    <row r="3339" spans="1:14" x14ac:dyDescent="0.2">
      <c r="A3339" t="s">
        <v>8217</v>
      </c>
      <c r="B3339" t="s">
        <v>86</v>
      </c>
      <c r="C3339" t="s">
        <v>188</v>
      </c>
      <c r="D3339" t="s">
        <v>4889</v>
      </c>
      <c r="E3339">
        <v>177</v>
      </c>
      <c r="F3339">
        <v>21</v>
      </c>
      <c r="G3339">
        <v>155</v>
      </c>
      <c r="H3339">
        <v>1</v>
      </c>
      <c r="I3339">
        <v>0</v>
      </c>
      <c r="J3339">
        <v>96</v>
      </c>
      <c r="K3339">
        <v>0</v>
      </c>
      <c r="L3339">
        <v>0</v>
      </c>
      <c r="M3339">
        <v>0</v>
      </c>
      <c r="N3339">
        <v>0</v>
      </c>
    </row>
    <row r="3340" spans="1:14" x14ac:dyDescent="0.2">
      <c r="A3340" t="s">
        <v>8218</v>
      </c>
      <c r="B3340" t="s">
        <v>86</v>
      </c>
      <c r="C3340" t="s">
        <v>188</v>
      </c>
      <c r="D3340" t="s">
        <v>4871</v>
      </c>
      <c r="E3340">
        <v>0</v>
      </c>
      <c r="F3340">
        <v>0</v>
      </c>
      <c r="G3340">
        <v>0</v>
      </c>
      <c r="H3340">
        <v>0</v>
      </c>
      <c r="I3340">
        <v>0</v>
      </c>
      <c r="J3340">
        <v>0</v>
      </c>
      <c r="K3340">
        <v>271</v>
      </c>
      <c r="L3340">
        <v>266</v>
      </c>
      <c r="M3340">
        <v>5</v>
      </c>
      <c r="N3340">
        <v>0</v>
      </c>
    </row>
    <row r="3341" spans="1:14" x14ac:dyDescent="0.2">
      <c r="A3341" t="s">
        <v>8219</v>
      </c>
      <c r="B3341" t="s">
        <v>86</v>
      </c>
      <c r="C3341" t="s">
        <v>188</v>
      </c>
      <c r="D3341" t="s">
        <v>4873</v>
      </c>
      <c r="E3341">
        <v>0</v>
      </c>
      <c r="F3341">
        <v>0</v>
      </c>
      <c r="G3341">
        <v>0</v>
      </c>
      <c r="H3341">
        <v>0</v>
      </c>
      <c r="I3341">
        <v>0</v>
      </c>
      <c r="J3341">
        <v>0</v>
      </c>
      <c r="K3341">
        <v>237</v>
      </c>
      <c r="L3341">
        <v>234</v>
      </c>
      <c r="M3341">
        <v>3</v>
      </c>
      <c r="N3341">
        <v>0</v>
      </c>
    </row>
    <row r="3342" spans="1:14" x14ac:dyDescent="0.2">
      <c r="A3342" t="s">
        <v>8220</v>
      </c>
      <c r="B3342" t="s">
        <v>86</v>
      </c>
      <c r="C3342" t="s">
        <v>189</v>
      </c>
      <c r="D3342" t="s">
        <v>4875</v>
      </c>
      <c r="E3342">
        <v>18</v>
      </c>
      <c r="F3342">
        <v>3</v>
      </c>
      <c r="G3342">
        <v>12</v>
      </c>
      <c r="H3342">
        <v>1</v>
      </c>
      <c r="I3342">
        <v>2</v>
      </c>
      <c r="J3342">
        <v>27</v>
      </c>
      <c r="K3342">
        <v>0</v>
      </c>
      <c r="L3342">
        <v>0</v>
      </c>
      <c r="M3342">
        <v>0</v>
      </c>
      <c r="N3342">
        <v>0</v>
      </c>
    </row>
    <row r="3343" spans="1:14" x14ac:dyDescent="0.2">
      <c r="A3343" t="s">
        <v>8221</v>
      </c>
      <c r="B3343" t="s">
        <v>86</v>
      </c>
      <c r="C3343" t="s">
        <v>189</v>
      </c>
      <c r="D3343" t="s">
        <v>4877</v>
      </c>
      <c r="E3343">
        <v>45</v>
      </c>
      <c r="F3343">
        <v>3</v>
      </c>
      <c r="G3343">
        <v>39</v>
      </c>
      <c r="H3343">
        <v>1</v>
      </c>
      <c r="I3343">
        <v>2</v>
      </c>
      <c r="J3343">
        <v>0</v>
      </c>
      <c r="K3343">
        <v>0</v>
      </c>
      <c r="L3343">
        <v>0</v>
      </c>
      <c r="M3343">
        <v>0</v>
      </c>
      <c r="N3343">
        <v>0</v>
      </c>
    </row>
    <row r="3344" spans="1:14" x14ac:dyDescent="0.2">
      <c r="A3344" t="s">
        <v>8222</v>
      </c>
      <c r="B3344" t="s">
        <v>86</v>
      </c>
      <c r="C3344" t="s">
        <v>189</v>
      </c>
      <c r="D3344" t="s">
        <v>4879</v>
      </c>
      <c r="E3344">
        <v>27</v>
      </c>
      <c r="F3344">
        <v>1</v>
      </c>
      <c r="G3344">
        <v>26</v>
      </c>
      <c r="H3344">
        <v>0</v>
      </c>
      <c r="I3344">
        <v>0</v>
      </c>
      <c r="J3344">
        <v>18</v>
      </c>
      <c r="K3344">
        <v>0</v>
      </c>
      <c r="L3344">
        <v>0</v>
      </c>
      <c r="M3344">
        <v>0</v>
      </c>
      <c r="N3344">
        <v>0</v>
      </c>
    </row>
    <row r="3345" spans="1:14" x14ac:dyDescent="0.2">
      <c r="A3345" t="s">
        <v>8223</v>
      </c>
      <c r="B3345" t="s">
        <v>86</v>
      </c>
      <c r="C3345" t="s">
        <v>189</v>
      </c>
      <c r="D3345" t="s">
        <v>4881</v>
      </c>
      <c r="E3345">
        <v>45</v>
      </c>
      <c r="F3345">
        <v>3</v>
      </c>
      <c r="G3345">
        <v>39</v>
      </c>
      <c r="H3345">
        <v>1</v>
      </c>
      <c r="I3345">
        <v>2</v>
      </c>
      <c r="J3345">
        <v>0</v>
      </c>
      <c r="K3345">
        <v>0</v>
      </c>
      <c r="L3345">
        <v>0</v>
      </c>
      <c r="M3345">
        <v>0</v>
      </c>
      <c r="N3345">
        <v>0</v>
      </c>
    </row>
    <row r="3346" spans="1:14" x14ac:dyDescent="0.2">
      <c r="A3346" t="s">
        <v>8224</v>
      </c>
      <c r="B3346" t="s">
        <v>86</v>
      </c>
      <c r="C3346" t="s">
        <v>189</v>
      </c>
      <c r="D3346" t="s">
        <v>4883</v>
      </c>
      <c r="E3346">
        <v>18</v>
      </c>
      <c r="F3346">
        <v>3</v>
      </c>
      <c r="G3346">
        <v>12</v>
      </c>
      <c r="H3346">
        <v>1</v>
      </c>
      <c r="I3346">
        <v>2</v>
      </c>
      <c r="J3346">
        <v>27</v>
      </c>
      <c r="K3346">
        <v>0</v>
      </c>
      <c r="L3346">
        <v>0</v>
      </c>
      <c r="M3346">
        <v>0</v>
      </c>
      <c r="N3346">
        <v>0</v>
      </c>
    </row>
    <row r="3347" spans="1:14" x14ac:dyDescent="0.2">
      <c r="A3347" t="s">
        <v>8225</v>
      </c>
      <c r="B3347" t="s">
        <v>86</v>
      </c>
      <c r="C3347" t="s">
        <v>189</v>
      </c>
      <c r="D3347" t="s">
        <v>4885</v>
      </c>
      <c r="E3347">
        <v>27</v>
      </c>
      <c r="F3347">
        <v>1</v>
      </c>
      <c r="G3347">
        <v>26</v>
      </c>
      <c r="H3347">
        <v>0</v>
      </c>
      <c r="I3347">
        <v>0</v>
      </c>
      <c r="J3347">
        <v>18</v>
      </c>
      <c r="K3347">
        <v>0</v>
      </c>
      <c r="L3347">
        <v>0</v>
      </c>
      <c r="M3347">
        <v>0</v>
      </c>
      <c r="N3347">
        <v>0</v>
      </c>
    </row>
    <row r="3348" spans="1:14" x14ac:dyDescent="0.2">
      <c r="A3348" t="s">
        <v>8226</v>
      </c>
      <c r="B3348" t="s">
        <v>86</v>
      </c>
      <c r="C3348" t="s">
        <v>189</v>
      </c>
      <c r="D3348" t="s">
        <v>4887</v>
      </c>
      <c r="E3348">
        <v>18</v>
      </c>
      <c r="F3348">
        <v>2</v>
      </c>
      <c r="G3348">
        <v>13</v>
      </c>
      <c r="H3348">
        <v>1</v>
      </c>
      <c r="I3348">
        <v>2</v>
      </c>
      <c r="J3348">
        <v>27</v>
      </c>
      <c r="K3348">
        <v>0</v>
      </c>
      <c r="L3348">
        <v>0</v>
      </c>
      <c r="M3348">
        <v>0</v>
      </c>
      <c r="N3348">
        <v>0</v>
      </c>
    </row>
    <row r="3349" spans="1:14" x14ac:dyDescent="0.2">
      <c r="A3349" t="s">
        <v>8227</v>
      </c>
      <c r="B3349" t="s">
        <v>86</v>
      </c>
      <c r="C3349" t="s">
        <v>189</v>
      </c>
      <c r="D3349" t="s">
        <v>4889</v>
      </c>
      <c r="E3349">
        <v>27</v>
      </c>
      <c r="F3349">
        <v>1</v>
      </c>
      <c r="G3349">
        <v>26</v>
      </c>
      <c r="H3349">
        <v>0</v>
      </c>
      <c r="I3349">
        <v>0</v>
      </c>
      <c r="J3349">
        <v>18</v>
      </c>
      <c r="K3349">
        <v>0</v>
      </c>
      <c r="L3349">
        <v>0</v>
      </c>
      <c r="M3349">
        <v>0</v>
      </c>
      <c r="N3349">
        <v>0</v>
      </c>
    </row>
    <row r="3350" spans="1:14" x14ac:dyDescent="0.2">
      <c r="A3350" t="s">
        <v>8228</v>
      </c>
      <c r="B3350" t="s">
        <v>86</v>
      </c>
      <c r="C3350" t="s">
        <v>189</v>
      </c>
      <c r="D3350" t="s">
        <v>4871</v>
      </c>
      <c r="E3350">
        <v>0</v>
      </c>
      <c r="F3350">
        <v>0</v>
      </c>
      <c r="G3350">
        <v>0</v>
      </c>
      <c r="H3350">
        <v>0</v>
      </c>
      <c r="I3350">
        <v>0</v>
      </c>
      <c r="J3350">
        <v>0</v>
      </c>
      <c r="K3350">
        <v>44</v>
      </c>
      <c r="L3350">
        <v>41</v>
      </c>
      <c r="M3350">
        <v>3</v>
      </c>
      <c r="N3350">
        <v>0</v>
      </c>
    </row>
    <row r="3351" spans="1:14" x14ac:dyDescent="0.2">
      <c r="A3351" t="s">
        <v>8229</v>
      </c>
      <c r="B3351" t="s">
        <v>86</v>
      </c>
      <c r="C3351" t="s">
        <v>189</v>
      </c>
      <c r="D3351" t="s">
        <v>4873</v>
      </c>
      <c r="E3351">
        <v>0</v>
      </c>
      <c r="F3351">
        <v>0</v>
      </c>
      <c r="G3351">
        <v>0</v>
      </c>
      <c r="H3351">
        <v>0</v>
      </c>
      <c r="I3351">
        <v>0</v>
      </c>
      <c r="J3351">
        <v>0</v>
      </c>
      <c r="K3351">
        <v>40</v>
      </c>
      <c r="L3351">
        <v>37</v>
      </c>
      <c r="M3351">
        <v>3</v>
      </c>
      <c r="N3351">
        <v>0</v>
      </c>
    </row>
    <row r="3352" spans="1:14" x14ac:dyDescent="0.2">
      <c r="A3352" t="s">
        <v>8230</v>
      </c>
      <c r="B3352" t="s">
        <v>86</v>
      </c>
      <c r="C3352" t="s">
        <v>190</v>
      </c>
      <c r="D3352" t="s">
        <v>4875</v>
      </c>
      <c r="E3352">
        <v>20</v>
      </c>
      <c r="F3352">
        <v>3</v>
      </c>
      <c r="G3352">
        <v>15</v>
      </c>
      <c r="H3352">
        <v>1</v>
      </c>
      <c r="I3352">
        <v>1</v>
      </c>
      <c r="J3352">
        <v>36</v>
      </c>
      <c r="K3352">
        <v>0</v>
      </c>
      <c r="L3352">
        <v>0</v>
      </c>
      <c r="M3352">
        <v>0</v>
      </c>
      <c r="N3352">
        <v>0</v>
      </c>
    </row>
    <row r="3353" spans="1:14" x14ac:dyDescent="0.2">
      <c r="A3353" t="s">
        <v>8231</v>
      </c>
      <c r="B3353" t="s">
        <v>86</v>
      </c>
      <c r="C3353" t="s">
        <v>190</v>
      </c>
      <c r="D3353" t="s">
        <v>4877</v>
      </c>
      <c r="E3353">
        <v>56</v>
      </c>
      <c r="F3353">
        <v>5</v>
      </c>
      <c r="G3353">
        <v>49</v>
      </c>
      <c r="H3353">
        <v>1</v>
      </c>
      <c r="I3353">
        <v>1</v>
      </c>
      <c r="J3353">
        <v>0</v>
      </c>
      <c r="K3353">
        <v>0</v>
      </c>
      <c r="L3353">
        <v>0</v>
      </c>
      <c r="M3353">
        <v>0</v>
      </c>
      <c r="N3353">
        <v>0</v>
      </c>
    </row>
    <row r="3354" spans="1:14" x14ac:dyDescent="0.2">
      <c r="A3354" t="s">
        <v>8232</v>
      </c>
      <c r="B3354" t="s">
        <v>86</v>
      </c>
      <c r="C3354" t="s">
        <v>190</v>
      </c>
      <c r="D3354" t="s">
        <v>4879</v>
      </c>
      <c r="E3354">
        <v>33</v>
      </c>
      <c r="F3354">
        <v>2</v>
      </c>
      <c r="G3354">
        <v>31</v>
      </c>
      <c r="H3354">
        <v>0</v>
      </c>
      <c r="I3354">
        <v>0</v>
      </c>
      <c r="J3354">
        <v>23</v>
      </c>
      <c r="K3354">
        <v>0</v>
      </c>
      <c r="L3354">
        <v>0</v>
      </c>
      <c r="M3354">
        <v>0</v>
      </c>
      <c r="N3354">
        <v>0</v>
      </c>
    </row>
    <row r="3355" spans="1:14" x14ac:dyDescent="0.2">
      <c r="A3355" t="s">
        <v>8233</v>
      </c>
      <c r="B3355" t="s">
        <v>86</v>
      </c>
      <c r="C3355" t="s">
        <v>190</v>
      </c>
      <c r="D3355" t="s">
        <v>4881</v>
      </c>
      <c r="E3355">
        <v>56</v>
      </c>
      <c r="F3355">
        <v>5</v>
      </c>
      <c r="G3355">
        <v>49</v>
      </c>
      <c r="H3355">
        <v>1</v>
      </c>
      <c r="I3355">
        <v>1</v>
      </c>
      <c r="J3355">
        <v>0</v>
      </c>
      <c r="K3355">
        <v>0</v>
      </c>
      <c r="L3355">
        <v>0</v>
      </c>
      <c r="M3355">
        <v>0</v>
      </c>
      <c r="N3355">
        <v>0</v>
      </c>
    </row>
    <row r="3356" spans="1:14" x14ac:dyDescent="0.2">
      <c r="A3356" t="s">
        <v>8234</v>
      </c>
      <c r="B3356" t="s">
        <v>86</v>
      </c>
      <c r="C3356" t="s">
        <v>190</v>
      </c>
      <c r="D3356" t="s">
        <v>4883</v>
      </c>
      <c r="E3356">
        <v>20</v>
      </c>
      <c r="F3356">
        <v>3</v>
      </c>
      <c r="G3356">
        <v>15</v>
      </c>
      <c r="H3356">
        <v>1</v>
      </c>
      <c r="I3356">
        <v>1</v>
      </c>
      <c r="J3356">
        <v>36</v>
      </c>
      <c r="K3356">
        <v>0</v>
      </c>
      <c r="L3356">
        <v>0</v>
      </c>
      <c r="M3356">
        <v>0</v>
      </c>
      <c r="N3356">
        <v>0</v>
      </c>
    </row>
    <row r="3357" spans="1:14" x14ac:dyDescent="0.2">
      <c r="A3357" t="s">
        <v>8235</v>
      </c>
      <c r="B3357" t="s">
        <v>86</v>
      </c>
      <c r="C3357" t="s">
        <v>190</v>
      </c>
      <c r="D3357" t="s">
        <v>4885</v>
      </c>
      <c r="E3357">
        <v>36</v>
      </c>
      <c r="F3357">
        <v>4</v>
      </c>
      <c r="G3357">
        <v>32</v>
      </c>
      <c r="H3357">
        <v>0</v>
      </c>
      <c r="I3357">
        <v>0</v>
      </c>
      <c r="J3357">
        <v>20</v>
      </c>
      <c r="K3357">
        <v>0</v>
      </c>
      <c r="L3357">
        <v>0</v>
      </c>
      <c r="M3357">
        <v>0</v>
      </c>
      <c r="N3357">
        <v>0</v>
      </c>
    </row>
    <row r="3358" spans="1:14" x14ac:dyDescent="0.2">
      <c r="A3358" t="s">
        <v>8236</v>
      </c>
      <c r="B3358" t="s">
        <v>86</v>
      </c>
      <c r="C3358" t="s">
        <v>190</v>
      </c>
      <c r="D3358" t="s">
        <v>4887</v>
      </c>
      <c r="E3358">
        <v>20</v>
      </c>
      <c r="F3358">
        <v>3</v>
      </c>
      <c r="G3358">
        <v>15</v>
      </c>
      <c r="H3358">
        <v>1</v>
      </c>
      <c r="I3358">
        <v>1</v>
      </c>
      <c r="J3358">
        <v>36</v>
      </c>
      <c r="K3358">
        <v>0</v>
      </c>
      <c r="L3358">
        <v>0</v>
      </c>
      <c r="M3358">
        <v>0</v>
      </c>
      <c r="N3358">
        <v>0</v>
      </c>
    </row>
    <row r="3359" spans="1:14" x14ac:dyDescent="0.2">
      <c r="A3359" t="s">
        <v>8237</v>
      </c>
      <c r="B3359" t="s">
        <v>86</v>
      </c>
      <c r="C3359" t="s">
        <v>190</v>
      </c>
      <c r="D3359" t="s">
        <v>4889</v>
      </c>
      <c r="E3359">
        <v>33</v>
      </c>
      <c r="F3359">
        <v>2</v>
      </c>
      <c r="G3359">
        <v>31</v>
      </c>
      <c r="H3359">
        <v>0</v>
      </c>
      <c r="I3359">
        <v>0</v>
      </c>
      <c r="J3359">
        <v>23</v>
      </c>
      <c r="K3359">
        <v>0</v>
      </c>
      <c r="L3359">
        <v>0</v>
      </c>
      <c r="M3359">
        <v>0</v>
      </c>
      <c r="N3359">
        <v>0</v>
      </c>
    </row>
    <row r="3360" spans="1:14" x14ac:dyDescent="0.2">
      <c r="A3360" t="s">
        <v>8238</v>
      </c>
      <c r="B3360" t="s">
        <v>86</v>
      </c>
      <c r="C3360" t="s">
        <v>190</v>
      </c>
      <c r="D3360" t="s">
        <v>4871</v>
      </c>
      <c r="E3360">
        <v>0</v>
      </c>
      <c r="F3360">
        <v>0</v>
      </c>
      <c r="G3360">
        <v>0</v>
      </c>
      <c r="H3360">
        <v>0</v>
      </c>
      <c r="I3360">
        <v>0</v>
      </c>
      <c r="J3360">
        <v>0</v>
      </c>
      <c r="K3360">
        <v>56</v>
      </c>
      <c r="L3360">
        <v>54</v>
      </c>
      <c r="M3360">
        <v>2</v>
      </c>
      <c r="N3360">
        <v>0</v>
      </c>
    </row>
    <row r="3361" spans="1:14" x14ac:dyDescent="0.2">
      <c r="A3361" t="s">
        <v>8239</v>
      </c>
      <c r="B3361" t="s">
        <v>86</v>
      </c>
      <c r="C3361" t="s">
        <v>190</v>
      </c>
      <c r="D3361" t="s">
        <v>4873</v>
      </c>
      <c r="E3361">
        <v>0</v>
      </c>
      <c r="F3361">
        <v>0</v>
      </c>
      <c r="G3361">
        <v>0</v>
      </c>
      <c r="H3361">
        <v>0</v>
      </c>
      <c r="I3361">
        <v>0</v>
      </c>
      <c r="J3361">
        <v>0</v>
      </c>
      <c r="K3361">
        <v>49</v>
      </c>
      <c r="L3361">
        <v>47</v>
      </c>
      <c r="M3361">
        <v>2</v>
      </c>
      <c r="N3361">
        <v>0</v>
      </c>
    </row>
    <row r="3362" spans="1:14" x14ac:dyDescent="0.2">
      <c r="A3362" t="s">
        <v>8240</v>
      </c>
      <c r="B3362" t="s">
        <v>86</v>
      </c>
      <c r="C3362" t="s">
        <v>191</v>
      </c>
      <c r="D3362" t="s">
        <v>4875</v>
      </c>
      <c r="E3362">
        <v>77</v>
      </c>
      <c r="F3362">
        <v>6</v>
      </c>
      <c r="G3362">
        <v>69</v>
      </c>
      <c r="H3362">
        <v>1</v>
      </c>
      <c r="I3362">
        <v>1</v>
      </c>
      <c r="J3362">
        <v>112</v>
      </c>
      <c r="K3362">
        <v>0</v>
      </c>
      <c r="L3362">
        <v>0</v>
      </c>
      <c r="M3362">
        <v>0</v>
      </c>
      <c r="N3362">
        <v>0</v>
      </c>
    </row>
    <row r="3363" spans="1:14" x14ac:dyDescent="0.2">
      <c r="A3363" t="s">
        <v>8241</v>
      </c>
      <c r="B3363" t="s">
        <v>86</v>
      </c>
      <c r="C3363" t="s">
        <v>191</v>
      </c>
      <c r="D3363" t="s">
        <v>4877</v>
      </c>
      <c r="E3363">
        <v>189</v>
      </c>
      <c r="F3363">
        <v>17</v>
      </c>
      <c r="G3363">
        <v>166</v>
      </c>
      <c r="H3363">
        <v>4</v>
      </c>
      <c r="I3363">
        <v>2</v>
      </c>
      <c r="J3363">
        <v>0</v>
      </c>
      <c r="K3363">
        <v>0</v>
      </c>
      <c r="L3363">
        <v>0</v>
      </c>
      <c r="M3363">
        <v>0</v>
      </c>
      <c r="N3363">
        <v>0</v>
      </c>
    </row>
    <row r="3364" spans="1:14" x14ac:dyDescent="0.2">
      <c r="A3364" t="s">
        <v>8242</v>
      </c>
      <c r="B3364" t="s">
        <v>86</v>
      </c>
      <c r="C3364" t="s">
        <v>191</v>
      </c>
      <c r="D3364" t="s">
        <v>4879</v>
      </c>
      <c r="E3364">
        <v>100</v>
      </c>
      <c r="F3364">
        <v>9</v>
      </c>
      <c r="G3364">
        <v>89</v>
      </c>
      <c r="H3364">
        <v>1</v>
      </c>
      <c r="I3364">
        <v>1</v>
      </c>
      <c r="J3364">
        <v>89</v>
      </c>
      <c r="K3364">
        <v>0</v>
      </c>
      <c r="L3364">
        <v>0</v>
      </c>
      <c r="M3364">
        <v>0</v>
      </c>
      <c r="N3364">
        <v>0</v>
      </c>
    </row>
    <row r="3365" spans="1:14" x14ac:dyDescent="0.2">
      <c r="A3365" t="s">
        <v>8243</v>
      </c>
      <c r="B3365" t="s">
        <v>86</v>
      </c>
      <c r="C3365" t="s">
        <v>191</v>
      </c>
      <c r="D3365" t="s">
        <v>4881</v>
      </c>
      <c r="E3365">
        <v>189</v>
      </c>
      <c r="F3365">
        <v>17</v>
      </c>
      <c r="G3365">
        <v>166</v>
      </c>
      <c r="H3365">
        <v>4</v>
      </c>
      <c r="I3365">
        <v>2</v>
      </c>
      <c r="J3365">
        <v>0</v>
      </c>
      <c r="K3365">
        <v>0</v>
      </c>
      <c r="L3365">
        <v>0</v>
      </c>
      <c r="M3365">
        <v>0</v>
      </c>
      <c r="N3365">
        <v>0</v>
      </c>
    </row>
    <row r="3366" spans="1:14" x14ac:dyDescent="0.2">
      <c r="A3366" t="s">
        <v>8244</v>
      </c>
      <c r="B3366" t="s">
        <v>86</v>
      </c>
      <c r="C3366" t="s">
        <v>191</v>
      </c>
      <c r="D3366" t="s">
        <v>4883</v>
      </c>
      <c r="E3366">
        <v>77</v>
      </c>
      <c r="F3366">
        <v>6</v>
      </c>
      <c r="G3366">
        <v>69</v>
      </c>
      <c r="H3366">
        <v>1</v>
      </c>
      <c r="I3366">
        <v>1</v>
      </c>
      <c r="J3366">
        <v>112</v>
      </c>
      <c r="K3366">
        <v>0</v>
      </c>
      <c r="L3366">
        <v>0</v>
      </c>
      <c r="M3366">
        <v>0</v>
      </c>
      <c r="N3366">
        <v>0</v>
      </c>
    </row>
    <row r="3367" spans="1:14" x14ac:dyDescent="0.2">
      <c r="A3367" t="s">
        <v>8245</v>
      </c>
      <c r="B3367" t="s">
        <v>86</v>
      </c>
      <c r="C3367" t="s">
        <v>191</v>
      </c>
      <c r="D3367" t="s">
        <v>4885</v>
      </c>
      <c r="E3367">
        <v>112</v>
      </c>
      <c r="F3367">
        <v>13</v>
      </c>
      <c r="G3367">
        <v>98</v>
      </c>
      <c r="H3367">
        <v>0</v>
      </c>
      <c r="I3367">
        <v>1</v>
      </c>
      <c r="J3367">
        <v>77</v>
      </c>
      <c r="K3367">
        <v>0</v>
      </c>
      <c r="L3367">
        <v>0</v>
      </c>
      <c r="M3367">
        <v>0</v>
      </c>
      <c r="N3367">
        <v>0</v>
      </c>
    </row>
    <row r="3368" spans="1:14" x14ac:dyDescent="0.2">
      <c r="A3368" t="s">
        <v>8246</v>
      </c>
      <c r="B3368" t="s">
        <v>86</v>
      </c>
      <c r="C3368" t="s">
        <v>191</v>
      </c>
      <c r="D3368" t="s">
        <v>4887</v>
      </c>
      <c r="E3368">
        <v>77</v>
      </c>
      <c r="F3368">
        <v>5</v>
      </c>
      <c r="G3368">
        <v>70</v>
      </c>
      <c r="H3368">
        <v>1</v>
      </c>
      <c r="I3368">
        <v>1</v>
      </c>
      <c r="J3368">
        <v>112</v>
      </c>
      <c r="K3368">
        <v>0</v>
      </c>
      <c r="L3368">
        <v>0</v>
      </c>
      <c r="M3368">
        <v>0</v>
      </c>
      <c r="N3368">
        <v>0</v>
      </c>
    </row>
    <row r="3369" spans="1:14" x14ac:dyDescent="0.2">
      <c r="A3369" t="s">
        <v>8247</v>
      </c>
      <c r="B3369" t="s">
        <v>86</v>
      </c>
      <c r="C3369" t="s">
        <v>191</v>
      </c>
      <c r="D3369" t="s">
        <v>4889</v>
      </c>
      <c r="E3369">
        <v>101</v>
      </c>
      <c r="F3369">
        <v>9</v>
      </c>
      <c r="G3369">
        <v>90</v>
      </c>
      <c r="H3369">
        <v>1</v>
      </c>
      <c r="I3369">
        <v>1</v>
      </c>
      <c r="J3369">
        <v>88</v>
      </c>
      <c r="K3369">
        <v>0</v>
      </c>
      <c r="L3369">
        <v>0</v>
      </c>
      <c r="M3369">
        <v>0</v>
      </c>
      <c r="N3369">
        <v>0</v>
      </c>
    </row>
    <row r="3370" spans="1:14" x14ac:dyDescent="0.2">
      <c r="A3370" t="s">
        <v>8248</v>
      </c>
      <c r="B3370" t="s">
        <v>86</v>
      </c>
      <c r="C3370" t="s">
        <v>191</v>
      </c>
      <c r="D3370" t="s">
        <v>4871</v>
      </c>
      <c r="E3370">
        <v>0</v>
      </c>
      <c r="F3370">
        <v>0</v>
      </c>
      <c r="G3370">
        <v>0</v>
      </c>
      <c r="H3370">
        <v>0</v>
      </c>
      <c r="I3370">
        <v>0</v>
      </c>
      <c r="J3370">
        <v>0</v>
      </c>
      <c r="K3370">
        <v>189</v>
      </c>
      <c r="L3370">
        <v>186</v>
      </c>
      <c r="M3370">
        <v>3</v>
      </c>
      <c r="N3370">
        <v>0</v>
      </c>
    </row>
    <row r="3371" spans="1:14" x14ac:dyDescent="0.2">
      <c r="A3371" t="s">
        <v>8249</v>
      </c>
      <c r="B3371" t="s">
        <v>86</v>
      </c>
      <c r="C3371" t="s">
        <v>191</v>
      </c>
      <c r="D3371" t="s">
        <v>4873</v>
      </c>
      <c r="E3371">
        <v>0</v>
      </c>
      <c r="F3371">
        <v>0</v>
      </c>
      <c r="G3371">
        <v>0</v>
      </c>
      <c r="H3371">
        <v>0</v>
      </c>
      <c r="I3371">
        <v>0</v>
      </c>
      <c r="J3371">
        <v>0</v>
      </c>
      <c r="K3371">
        <v>170</v>
      </c>
      <c r="L3371">
        <v>168</v>
      </c>
      <c r="M3371">
        <v>2</v>
      </c>
      <c r="N3371">
        <v>0</v>
      </c>
    </row>
    <row r="3372" spans="1:14" x14ac:dyDescent="0.2">
      <c r="A3372" t="s">
        <v>8250</v>
      </c>
      <c r="B3372" t="s">
        <v>86</v>
      </c>
      <c r="C3372" t="s">
        <v>192</v>
      </c>
      <c r="D3372" t="s">
        <v>4875</v>
      </c>
      <c r="E3372">
        <v>47</v>
      </c>
      <c r="F3372">
        <v>16</v>
      </c>
      <c r="G3372">
        <v>29</v>
      </c>
      <c r="H3372">
        <v>2</v>
      </c>
      <c r="I3372">
        <v>0</v>
      </c>
      <c r="J3372">
        <v>55</v>
      </c>
      <c r="K3372">
        <v>0</v>
      </c>
      <c r="L3372">
        <v>0</v>
      </c>
      <c r="M3372">
        <v>0</v>
      </c>
      <c r="N3372">
        <v>0</v>
      </c>
    </row>
    <row r="3373" spans="1:14" x14ac:dyDescent="0.2">
      <c r="A3373" t="s">
        <v>8251</v>
      </c>
      <c r="B3373" t="s">
        <v>86</v>
      </c>
      <c r="C3373" t="s">
        <v>192</v>
      </c>
      <c r="D3373" t="s">
        <v>4877</v>
      </c>
      <c r="E3373">
        <v>102</v>
      </c>
      <c r="F3373">
        <v>11</v>
      </c>
      <c r="G3373">
        <v>88</v>
      </c>
      <c r="H3373">
        <v>2</v>
      </c>
      <c r="I3373">
        <v>1</v>
      </c>
      <c r="J3373">
        <v>0</v>
      </c>
      <c r="K3373">
        <v>0</v>
      </c>
      <c r="L3373">
        <v>0</v>
      </c>
      <c r="M3373">
        <v>0</v>
      </c>
      <c r="N3373">
        <v>0</v>
      </c>
    </row>
    <row r="3374" spans="1:14" x14ac:dyDescent="0.2">
      <c r="A3374" t="s">
        <v>8252</v>
      </c>
      <c r="B3374" t="s">
        <v>86</v>
      </c>
      <c r="C3374" t="s">
        <v>192</v>
      </c>
      <c r="D3374" t="s">
        <v>4879</v>
      </c>
      <c r="E3374">
        <v>52</v>
      </c>
      <c r="F3374">
        <v>4</v>
      </c>
      <c r="G3374">
        <v>48</v>
      </c>
      <c r="H3374">
        <v>0</v>
      </c>
      <c r="I3374">
        <v>0</v>
      </c>
      <c r="J3374">
        <v>50</v>
      </c>
      <c r="K3374">
        <v>0</v>
      </c>
      <c r="L3374">
        <v>0</v>
      </c>
      <c r="M3374">
        <v>0</v>
      </c>
      <c r="N3374">
        <v>0</v>
      </c>
    </row>
    <row r="3375" spans="1:14" x14ac:dyDescent="0.2">
      <c r="A3375" t="s">
        <v>8253</v>
      </c>
      <c r="B3375" t="s">
        <v>86</v>
      </c>
      <c r="C3375" t="s">
        <v>192</v>
      </c>
      <c r="D3375" t="s">
        <v>4881</v>
      </c>
      <c r="E3375">
        <v>102</v>
      </c>
      <c r="F3375">
        <v>11</v>
      </c>
      <c r="G3375">
        <v>88</v>
      </c>
      <c r="H3375">
        <v>2</v>
      </c>
      <c r="I3375">
        <v>1</v>
      </c>
      <c r="J3375">
        <v>0</v>
      </c>
      <c r="K3375">
        <v>0</v>
      </c>
      <c r="L3375">
        <v>0</v>
      </c>
      <c r="M3375">
        <v>0</v>
      </c>
      <c r="N3375">
        <v>0</v>
      </c>
    </row>
    <row r="3376" spans="1:14" x14ac:dyDescent="0.2">
      <c r="A3376" t="s">
        <v>8254</v>
      </c>
      <c r="B3376" t="s">
        <v>86</v>
      </c>
      <c r="C3376" t="s">
        <v>192</v>
      </c>
      <c r="D3376" t="s">
        <v>4883</v>
      </c>
      <c r="E3376">
        <v>47</v>
      </c>
      <c r="F3376">
        <v>11</v>
      </c>
      <c r="G3376">
        <v>33</v>
      </c>
      <c r="H3376">
        <v>2</v>
      </c>
      <c r="I3376">
        <v>1</v>
      </c>
      <c r="J3376">
        <v>55</v>
      </c>
      <c r="K3376">
        <v>0</v>
      </c>
      <c r="L3376">
        <v>0</v>
      </c>
      <c r="M3376">
        <v>0</v>
      </c>
      <c r="N3376">
        <v>0</v>
      </c>
    </row>
    <row r="3377" spans="1:14" x14ac:dyDescent="0.2">
      <c r="A3377" t="s">
        <v>8255</v>
      </c>
      <c r="B3377" t="s">
        <v>86</v>
      </c>
      <c r="C3377" t="s">
        <v>192</v>
      </c>
      <c r="D3377" t="s">
        <v>4885</v>
      </c>
      <c r="E3377">
        <v>55</v>
      </c>
      <c r="F3377">
        <v>5</v>
      </c>
      <c r="G3377">
        <v>50</v>
      </c>
      <c r="H3377">
        <v>0</v>
      </c>
      <c r="I3377">
        <v>0</v>
      </c>
      <c r="J3377">
        <v>47</v>
      </c>
      <c r="K3377">
        <v>0</v>
      </c>
      <c r="L3377">
        <v>0</v>
      </c>
      <c r="M3377">
        <v>0</v>
      </c>
      <c r="N3377">
        <v>0</v>
      </c>
    </row>
    <row r="3378" spans="1:14" x14ac:dyDescent="0.2">
      <c r="A3378" t="s">
        <v>8256</v>
      </c>
      <c r="B3378" t="s">
        <v>86</v>
      </c>
      <c r="C3378" t="s">
        <v>192</v>
      </c>
      <c r="D3378" t="s">
        <v>4887</v>
      </c>
      <c r="E3378">
        <v>47</v>
      </c>
      <c r="F3378">
        <v>8</v>
      </c>
      <c r="G3378">
        <v>37</v>
      </c>
      <c r="H3378">
        <v>2</v>
      </c>
      <c r="I3378">
        <v>0</v>
      </c>
      <c r="J3378">
        <v>55</v>
      </c>
      <c r="K3378">
        <v>0</v>
      </c>
      <c r="L3378">
        <v>0</v>
      </c>
      <c r="M3378">
        <v>0</v>
      </c>
      <c r="N3378">
        <v>0</v>
      </c>
    </row>
    <row r="3379" spans="1:14" x14ac:dyDescent="0.2">
      <c r="A3379" t="s">
        <v>8257</v>
      </c>
      <c r="B3379" t="s">
        <v>86</v>
      </c>
      <c r="C3379" t="s">
        <v>192</v>
      </c>
      <c r="D3379" t="s">
        <v>4889</v>
      </c>
      <c r="E3379">
        <v>52</v>
      </c>
      <c r="F3379">
        <v>4</v>
      </c>
      <c r="G3379">
        <v>48</v>
      </c>
      <c r="H3379">
        <v>0</v>
      </c>
      <c r="I3379">
        <v>0</v>
      </c>
      <c r="J3379">
        <v>50</v>
      </c>
      <c r="K3379">
        <v>0</v>
      </c>
      <c r="L3379">
        <v>0</v>
      </c>
      <c r="M3379">
        <v>0</v>
      </c>
      <c r="N3379">
        <v>0</v>
      </c>
    </row>
    <row r="3380" spans="1:14" x14ac:dyDescent="0.2">
      <c r="A3380" t="s">
        <v>8258</v>
      </c>
      <c r="B3380" t="s">
        <v>86</v>
      </c>
      <c r="C3380" t="s">
        <v>192</v>
      </c>
      <c r="D3380" t="s">
        <v>4871</v>
      </c>
      <c r="E3380">
        <v>0</v>
      </c>
      <c r="F3380">
        <v>0</v>
      </c>
      <c r="G3380">
        <v>0</v>
      </c>
      <c r="H3380">
        <v>0</v>
      </c>
      <c r="I3380">
        <v>0</v>
      </c>
      <c r="J3380">
        <v>0</v>
      </c>
      <c r="K3380">
        <v>101</v>
      </c>
      <c r="L3380">
        <v>99</v>
      </c>
      <c r="M3380">
        <v>1</v>
      </c>
      <c r="N3380">
        <v>1</v>
      </c>
    </row>
    <row r="3381" spans="1:14" x14ac:dyDescent="0.2">
      <c r="A3381" t="s">
        <v>8259</v>
      </c>
      <c r="B3381" t="s">
        <v>86</v>
      </c>
      <c r="C3381" t="s">
        <v>192</v>
      </c>
      <c r="D3381" t="s">
        <v>4873</v>
      </c>
      <c r="E3381">
        <v>0</v>
      </c>
      <c r="F3381">
        <v>0</v>
      </c>
      <c r="G3381">
        <v>0</v>
      </c>
      <c r="H3381">
        <v>0</v>
      </c>
      <c r="I3381">
        <v>0</v>
      </c>
      <c r="J3381">
        <v>0</v>
      </c>
      <c r="K3381">
        <v>97</v>
      </c>
      <c r="L3381">
        <v>95</v>
      </c>
      <c r="M3381">
        <v>1</v>
      </c>
      <c r="N3381">
        <v>1</v>
      </c>
    </row>
    <row r="3382" spans="1:14" x14ac:dyDescent="0.2">
      <c r="A3382" t="s">
        <v>8260</v>
      </c>
      <c r="B3382" t="s">
        <v>86</v>
      </c>
      <c r="C3382" t="s">
        <v>193</v>
      </c>
      <c r="D3382" t="s">
        <v>4875</v>
      </c>
      <c r="E3382">
        <v>38</v>
      </c>
      <c r="F3382">
        <v>8</v>
      </c>
      <c r="G3382">
        <v>30</v>
      </c>
      <c r="H3382">
        <v>0</v>
      </c>
      <c r="I3382">
        <v>0</v>
      </c>
      <c r="J3382">
        <v>55</v>
      </c>
      <c r="K3382">
        <v>0</v>
      </c>
      <c r="L3382">
        <v>0</v>
      </c>
      <c r="M3382">
        <v>0</v>
      </c>
      <c r="N3382">
        <v>0</v>
      </c>
    </row>
    <row r="3383" spans="1:14" x14ac:dyDescent="0.2">
      <c r="A3383" t="s">
        <v>8261</v>
      </c>
      <c r="B3383" t="s">
        <v>86</v>
      </c>
      <c r="C3383" t="s">
        <v>193</v>
      </c>
      <c r="D3383" t="s">
        <v>4877</v>
      </c>
      <c r="E3383">
        <v>93</v>
      </c>
      <c r="F3383">
        <v>15</v>
      </c>
      <c r="G3383">
        <v>78</v>
      </c>
      <c r="H3383">
        <v>0</v>
      </c>
      <c r="I3383">
        <v>0</v>
      </c>
      <c r="J3383">
        <v>0</v>
      </c>
      <c r="K3383">
        <v>0</v>
      </c>
      <c r="L3383">
        <v>0</v>
      </c>
      <c r="M3383">
        <v>0</v>
      </c>
      <c r="N3383">
        <v>0</v>
      </c>
    </row>
    <row r="3384" spans="1:14" x14ac:dyDescent="0.2">
      <c r="A3384" t="s">
        <v>8262</v>
      </c>
      <c r="B3384" t="s">
        <v>86</v>
      </c>
      <c r="C3384" t="s">
        <v>193</v>
      </c>
      <c r="D3384" t="s">
        <v>4879</v>
      </c>
      <c r="E3384">
        <v>54</v>
      </c>
      <c r="F3384">
        <v>8</v>
      </c>
      <c r="G3384">
        <v>46</v>
      </c>
      <c r="H3384">
        <v>0</v>
      </c>
      <c r="I3384">
        <v>0</v>
      </c>
      <c r="J3384">
        <v>39</v>
      </c>
      <c r="K3384">
        <v>0</v>
      </c>
      <c r="L3384">
        <v>0</v>
      </c>
      <c r="M3384">
        <v>0</v>
      </c>
      <c r="N3384">
        <v>0</v>
      </c>
    </row>
    <row r="3385" spans="1:14" x14ac:dyDescent="0.2">
      <c r="A3385" t="s">
        <v>8263</v>
      </c>
      <c r="B3385" t="s">
        <v>86</v>
      </c>
      <c r="C3385" t="s">
        <v>193</v>
      </c>
      <c r="D3385" t="s">
        <v>4881</v>
      </c>
      <c r="E3385">
        <v>93</v>
      </c>
      <c r="F3385">
        <v>15</v>
      </c>
      <c r="G3385">
        <v>78</v>
      </c>
      <c r="H3385">
        <v>0</v>
      </c>
      <c r="I3385">
        <v>0</v>
      </c>
      <c r="J3385">
        <v>0</v>
      </c>
      <c r="K3385">
        <v>0</v>
      </c>
      <c r="L3385">
        <v>0</v>
      </c>
      <c r="M3385">
        <v>0</v>
      </c>
      <c r="N3385">
        <v>0</v>
      </c>
    </row>
    <row r="3386" spans="1:14" x14ac:dyDescent="0.2">
      <c r="A3386" t="s">
        <v>8264</v>
      </c>
      <c r="B3386" t="s">
        <v>86</v>
      </c>
      <c r="C3386" t="s">
        <v>193</v>
      </c>
      <c r="D3386" t="s">
        <v>4883</v>
      </c>
      <c r="E3386">
        <v>38</v>
      </c>
      <c r="F3386">
        <v>8</v>
      </c>
      <c r="G3386">
        <v>30</v>
      </c>
      <c r="H3386">
        <v>0</v>
      </c>
      <c r="I3386">
        <v>0</v>
      </c>
      <c r="J3386">
        <v>55</v>
      </c>
      <c r="K3386">
        <v>0</v>
      </c>
      <c r="L3386">
        <v>0</v>
      </c>
      <c r="M3386">
        <v>0</v>
      </c>
      <c r="N3386">
        <v>0</v>
      </c>
    </row>
    <row r="3387" spans="1:14" x14ac:dyDescent="0.2">
      <c r="A3387" t="s">
        <v>8265</v>
      </c>
      <c r="B3387" t="s">
        <v>86</v>
      </c>
      <c r="C3387" t="s">
        <v>193</v>
      </c>
      <c r="D3387" t="s">
        <v>4885</v>
      </c>
      <c r="E3387">
        <v>55</v>
      </c>
      <c r="F3387">
        <v>14</v>
      </c>
      <c r="G3387">
        <v>41</v>
      </c>
      <c r="H3387">
        <v>0</v>
      </c>
      <c r="I3387">
        <v>0</v>
      </c>
      <c r="J3387">
        <v>38</v>
      </c>
      <c r="K3387">
        <v>0</v>
      </c>
      <c r="L3387">
        <v>0</v>
      </c>
      <c r="M3387">
        <v>0</v>
      </c>
      <c r="N3387">
        <v>0</v>
      </c>
    </row>
    <row r="3388" spans="1:14" x14ac:dyDescent="0.2">
      <c r="A3388" t="s">
        <v>8266</v>
      </c>
      <c r="B3388" t="s">
        <v>86</v>
      </c>
      <c r="C3388" t="s">
        <v>193</v>
      </c>
      <c r="D3388" t="s">
        <v>4887</v>
      </c>
      <c r="E3388">
        <v>38</v>
      </c>
      <c r="F3388">
        <v>7</v>
      </c>
      <c r="G3388">
        <v>31</v>
      </c>
      <c r="H3388">
        <v>0</v>
      </c>
      <c r="I3388">
        <v>0</v>
      </c>
      <c r="J3388">
        <v>55</v>
      </c>
      <c r="K3388">
        <v>0</v>
      </c>
      <c r="L3388">
        <v>0</v>
      </c>
      <c r="M3388">
        <v>0</v>
      </c>
      <c r="N3388">
        <v>0</v>
      </c>
    </row>
    <row r="3389" spans="1:14" x14ac:dyDescent="0.2">
      <c r="A3389" t="s">
        <v>8267</v>
      </c>
      <c r="B3389" t="s">
        <v>86</v>
      </c>
      <c r="C3389" t="s">
        <v>193</v>
      </c>
      <c r="D3389" t="s">
        <v>4889</v>
      </c>
      <c r="E3389">
        <v>54</v>
      </c>
      <c r="F3389">
        <v>8</v>
      </c>
      <c r="G3389">
        <v>46</v>
      </c>
      <c r="H3389">
        <v>0</v>
      </c>
      <c r="I3389">
        <v>0</v>
      </c>
      <c r="J3389">
        <v>39</v>
      </c>
      <c r="K3389">
        <v>0</v>
      </c>
      <c r="L3389">
        <v>0</v>
      </c>
      <c r="M3389">
        <v>0</v>
      </c>
      <c r="N3389">
        <v>0</v>
      </c>
    </row>
    <row r="3390" spans="1:14" x14ac:dyDescent="0.2">
      <c r="A3390" t="s">
        <v>8268</v>
      </c>
      <c r="B3390" t="s">
        <v>86</v>
      </c>
      <c r="C3390" t="s">
        <v>193</v>
      </c>
      <c r="D3390" t="s">
        <v>4871</v>
      </c>
      <c r="E3390">
        <v>0</v>
      </c>
      <c r="F3390">
        <v>0</v>
      </c>
      <c r="G3390">
        <v>0</v>
      </c>
      <c r="H3390">
        <v>0</v>
      </c>
      <c r="I3390">
        <v>0</v>
      </c>
      <c r="J3390">
        <v>0</v>
      </c>
      <c r="K3390">
        <v>93</v>
      </c>
      <c r="L3390">
        <v>93</v>
      </c>
      <c r="M3390">
        <v>0</v>
      </c>
      <c r="N3390">
        <v>0</v>
      </c>
    </row>
    <row r="3391" spans="1:14" x14ac:dyDescent="0.2">
      <c r="A3391" t="s">
        <v>8269</v>
      </c>
      <c r="B3391" t="s">
        <v>86</v>
      </c>
      <c r="C3391" t="s">
        <v>193</v>
      </c>
      <c r="D3391" t="s">
        <v>4873</v>
      </c>
      <c r="E3391">
        <v>0</v>
      </c>
      <c r="F3391">
        <v>0</v>
      </c>
      <c r="G3391">
        <v>0</v>
      </c>
      <c r="H3391">
        <v>0</v>
      </c>
      <c r="I3391">
        <v>0</v>
      </c>
      <c r="J3391">
        <v>0</v>
      </c>
      <c r="K3391">
        <v>91</v>
      </c>
      <c r="L3391">
        <v>91</v>
      </c>
      <c r="M3391">
        <v>0</v>
      </c>
      <c r="N3391">
        <v>0</v>
      </c>
    </row>
    <row r="3392" spans="1:14" x14ac:dyDescent="0.2">
      <c r="A3392" t="s">
        <v>8270</v>
      </c>
      <c r="B3392" t="s">
        <v>86</v>
      </c>
      <c r="C3392" t="s">
        <v>194</v>
      </c>
      <c r="D3392" t="s">
        <v>4875</v>
      </c>
      <c r="E3392">
        <v>90</v>
      </c>
      <c r="F3392">
        <v>16</v>
      </c>
      <c r="G3392">
        <v>69</v>
      </c>
      <c r="H3392">
        <v>3</v>
      </c>
      <c r="I3392">
        <v>2</v>
      </c>
      <c r="J3392">
        <v>122</v>
      </c>
      <c r="K3392">
        <v>0</v>
      </c>
      <c r="L3392">
        <v>0</v>
      </c>
      <c r="M3392">
        <v>0</v>
      </c>
      <c r="N3392">
        <v>0</v>
      </c>
    </row>
    <row r="3393" spans="1:14" x14ac:dyDescent="0.2">
      <c r="A3393" t="s">
        <v>8271</v>
      </c>
      <c r="B3393" t="s">
        <v>86</v>
      </c>
      <c r="C3393" t="s">
        <v>194</v>
      </c>
      <c r="D3393" t="s">
        <v>4877</v>
      </c>
      <c r="E3393">
        <v>212</v>
      </c>
      <c r="F3393">
        <v>28</v>
      </c>
      <c r="G3393">
        <v>177</v>
      </c>
      <c r="H3393">
        <v>4</v>
      </c>
      <c r="I3393">
        <v>3</v>
      </c>
      <c r="J3393">
        <v>0</v>
      </c>
      <c r="K3393">
        <v>0</v>
      </c>
      <c r="L3393">
        <v>0</v>
      </c>
      <c r="M3393">
        <v>0</v>
      </c>
      <c r="N3393">
        <v>0</v>
      </c>
    </row>
    <row r="3394" spans="1:14" x14ac:dyDescent="0.2">
      <c r="A3394" t="s">
        <v>8272</v>
      </c>
      <c r="B3394" t="s">
        <v>86</v>
      </c>
      <c r="C3394" t="s">
        <v>194</v>
      </c>
      <c r="D3394" t="s">
        <v>4879</v>
      </c>
      <c r="E3394">
        <v>107</v>
      </c>
      <c r="F3394">
        <v>12</v>
      </c>
      <c r="G3394">
        <v>95</v>
      </c>
      <c r="H3394">
        <v>0</v>
      </c>
      <c r="I3394">
        <v>0</v>
      </c>
      <c r="J3394">
        <v>105</v>
      </c>
      <c r="K3394">
        <v>0</v>
      </c>
      <c r="L3394">
        <v>0</v>
      </c>
      <c r="M3394">
        <v>0</v>
      </c>
      <c r="N3394">
        <v>0</v>
      </c>
    </row>
    <row r="3395" spans="1:14" x14ac:dyDescent="0.2">
      <c r="A3395" t="s">
        <v>8273</v>
      </c>
      <c r="B3395" t="s">
        <v>86</v>
      </c>
      <c r="C3395" t="s">
        <v>194</v>
      </c>
      <c r="D3395" t="s">
        <v>4881</v>
      </c>
      <c r="E3395">
        <v>212</v>
      </c>
      <c r="F3395">
        <v>28</v>
      </c>
      <c r="G3395">
        <v>177</v>
      </c>
      <c r="H3395">
        <v>4</v>
      </c>
      <c r="I3395">
        <v>3</v>
      </c>
      <c r="J3395">
        <v>0</v>
      </c>
      <c r="K3395">
        <v>0</v>
      </c>
      <c r="L3395">
        <v>0</v>
      </c>
      <c r="M3395">
        <v>0</v>
      </c>
      <c r="N3395">
        <v>0</v>
      </c>
    </row>
    <row r="3396" spans="1:14" x14ac:dyDescent="0.2">
      <c r="A3396" t="s">
        <v>8274</v>
      </c>
      <c r="B3396" t="s">
        <v>86</v>
      </c>
      <c r="C3396" t="s">
        <v>194</v>
      </c>
      <c r="D3396" t="s">
        <v>4883</v>
      </c>
      <c r="E3396">
        <v>90</v>
      </c>
      <c r="F3396">
        <v>16</v>
      </c>
      <c r="G3396">
        <v>69</v>
      </c>
      <c r="H3396">
        <v>2</v>
      </c>
      <c r="I3396">
        <v>3</v>
      </c>
      <c r="J3396">
        <v>122</v>
      </c>
      <c r="K3396">
        <v>0</v>
      </c>
      <c r="L3396">
        <v>0</v>
      </c>
      <c r="M3396">
        <v>0</v>
      </c>
      <c r="N3396">
        <v>0</v>
      </c>
    </row>
    <row r="3397" spans="1:14" x14ac:dyDescent="0.2">
      <c r="A3397" t="s">
        <v>8275</v>
      </c>
      <c r="B3397" t="s">
        <v>86</v>
      </c>
      <c r="C3397" t="s">
        <v>194</v>
      </c>
      <c r="D3397" t="s">
        <v>4885</v>
      </c>
      <c r="E3397">
        <v>122</v>
      </c>
      <c r="F3397">
        <v>17</v>
      </c>
      <c r="G3397">
        <v>104</v>
      </c>
      <c r="H3397">
        <v>1</v>
      </c>
      <c r="I3397">
        <v>0</v>
      </c>
      <c r="J3397">
        <v>90</v>
      </c>
      <c r="K3397">
        <v>0</v>
      </c>
      <c r="L3397">
        <v>0</v>
      </c>
      <c r="M3397">
        <v>0</v>
      </c>
      <c r="N3397">
        <v>0</v>
      </c>
    </row>
    <row r="3398" spans="1:14" x14ac:dyDescent="0.2">
      <c r="A3398" t="s">
        <v>8276</v>
      </c>
      <c r="B3398" t="s">
        <v>86</v>
      </c>
      <c r="C3398" t="s">
        <v>194</v>
      </c>
      <c r="D3398" t="s">
        <v>4887</v>
      </c>
      <c r="E3398">
        <v>90</v>
      </c>
      <c r="F3398">
        <v>13</v>
      </c>
      <c r="G3398">
        <v>72</v>
      </c>
      <c r="H3398">
        <v>3</v>
      </c>
      <c r="I3398">
        <v>2</v>
      </c>
      <c r="J3398">
        <v>122</v>
      </c>
      <c r="K3398">
        <v>0</v>
      </c>
      <c r="L3398">
        <v>0</v>
      </c>
      <c r="M3398">
        <v>0</v>
      </c>
      <c r="N3398">
        <v>0</v>
      </c>
    </row>
    <row r="3399" spans="1:14" x14ac:dyDescent="0.2">
      <c r="A3399" t="s">
        <v>8277</v>
      </c>
      <c r="B3399" t="s">
        <v>86</v>
      </c>
      <c r="C3399" t="s">
        <v>194</v>
      </c>
      <c r="D3399" t="s">
        <v>4889</v>
      </c>
      <c r="E3399">
        <v>113</v>
      </c>
      <c r="F3399">
        <v>12</v>
      </c>
      <c r="G3399">
        <v>101</v>
      </c>
      <c r="H3399">
        <v>0</v>
      </c>
      <c r="I3399">
        <v>0</v>
      </c>
      <c r="J3399">
        <v>99</v>
      </c>
      <c r="K3399">
        <v>0</v>
      </c>
      <c r="L3399">
        <v>0</v>
      </c>
      <c r="M3399">
        <v>0</v>
      </c>
      <c r="N3399">
        <v>0</v>
      </c>
    </row>
    <row r="3400" spans="1:14" x14ac:dyDescent="0.2">
      <c r="A3400" t="s">
        <v>8278</v>
      </c>
      <c r="B3400" t="s">
        <v>86</v>
      </c>
      <c r="C3400" t="s">
        <v>194</v>
      </c>
      <c r="D3400" t="s">
        <v>4871</v>
      </c>
      <c r="E3400">
        <v>0</v>
      </c>
      <c r="F3400">
        <v>0</v>
      </c>
      <c r="G3400">
        <v>0</v>
      </c>
      <c r="H3400">
        <v>0</v>
      </c>
      <c r="I3400">
        <v>0</v>
      </c>
      <c r="J3400">
        <v>0</v>
      </c>
      <c r="K3400">
        <v>212</v>
      </c>
      <c r="L3400">
        <v>207</v>
      </c>
      <c r="M3400">
        <v>4</v>
      </c>
      <c r="N3400">
        <v>1</v>
      </c>
    </row>
    <row r="3401" spans="1:14" x14ac:dyDescent="0.2">
      <c r="A3401" t="s">
        <v>8279</v>
      </c>
      <c r="B3401" t="s">
        <v>86</v>
      </c>
      <c r="C3401" t="s">
        <v>194</v>
      </c>
      <c r="D3401" t="s">
        <v>4873</v>
      </c>
      <c r="E3401">
        <v>0</v>
      </c>
      <c r="F3401">
        <v>0</v>
      </c>
      <c r="G3401">
        <v>0</v>
      </c>
      <c r="H3401">
        <v>0</v>
      </c>
      <c r="I3401">
        <v>0</v>
      </c>
      <c r="J3401">
        <v>0</v>
      </c>
      <c r="K3401">
        <v>204</v>
      </c>
      <c r="L3401">
        <v>200</v>
      </c>
      <c r="M3401">
        <v>3</v>
      </c>
      <c r="N3401">
        <v>1</v>
      </c>
    </row>
    <row r="3402" spans="1:14" x14ac:dyDescent="0.2">
      <c r="A3402" t="s">
        <v>8280</v>
      </c>
      <c r="B3402" t="s">
        <v>86</v>
      </c>
      <c r="C3402" t="s">
        <v>195</v>
      </c>
      <c r="D3402" t="s">
        <v>4875</v>
      </c>
      <c r="E3402">
        <v>40</v>
      </c>
      <c r="F3402">
        <v>5</v>
      </c>
      <c r="G3402">
        <v>35</v>
      </c>
      <c r="H3402">
        <v>0</v>
      </c>
      <c r="I3402">
        <v>0</v>
      </c>
      <c r="J3402">
        <v>63</v>
      </c>
      <c r="K3402">
        <v>0</v>
      </c>
      <c r="L3402">
        <v>0</v>
      </c>
      <c r="M3402">
        <v>0</v>
      </c>
      <c r="N3402">
        <v>0</v>
      </c>
    </row>
    <row r="3403" spans="1:14" x14ac:dyDescent="0.2">
      <c r="A3403" t="s">
        <v>8281</v>
      </c>
      <c r="B3403" t="s">
        <v>86</v>
      </c>
      <c r="C3403" t="s">
        <v>195</v>
      </c>
      <c r="D3403" t="s">
        <v>4877</v>
      </c>
      <c r="E3403">
        <v>103</v>
      </c>
      <c r="F3403">
        <v>12</v>
      </c>
      <c r="G3403">
        <v>90</v>
      </c>
      <c r="H3403">
        <v>1</v>
      </c>
      <c r="I3403">
        <v>0</v>
      </c>
      <c r="J3403">
        <v>0</v>
      </c>
      <c r="K3403">
        <v>0</v>
      </c>
      <c r="L3403">
        <v>0</v>
      </c>
      <c r="M3403">
        <v>0</v>
      </c>
      <c r="N3403">
        <v>0</v>
      </c>
    </row>
    <row r="3404" spans="1:14" x14ac:dyDescent="0.2">
      <c r="A3404" t="s">
        <v>8282</v>
      </c>
      <c r="B3404" t="s">
        <v>86</v>
      </c>
      <c r="C3404" t="s">
        <v>195</v>
      </c>
      <c r="D3404" t="s">
        <v>4879</v>
      </c>
      <c r="E3404">
        <v>58</v>
      </c>
      <c r="F3404">
        <v>6</v>
      </c>
      <c r="G3404">
        <v>52</v>
      </c>
      <c r="H3404">
        <v>0</v>
      </c>
      <c r="I3404">
        <v>0</v>
      </c>
      <c r="J3404">
        <v>45</v>
      </c>
      <c r="K3404">
        <v>0</v>
      </c>
      <c r="L3404">
        <v>0</v>
      </c>
      <c r="M3404">
        <v>0</v>
      </c>
      <c r="N3404">
        <v>0</v>
      </c>
    </row>
    <row r="3405" spans="1:14" x14ac:dyDescent="0.2">
      <c r="A3405" t="s">
        <v>8283</v>
      </c>
      <c r="B3405" t="s">
        <v>86</v>
      </c>
      <c r="C3405" t="s">
        <v>195</v>
      </c>
      <c r="D3405" t="s">
        <v>4881</v>
      </c>
      <c r="E3405">
        <v>103</v>
      </c>
      <c r="F3405">
        <v>12</v>
      </c>
      <c r="G3405">
        <v>90</v>
      </c>
      <c r="H3405">
        <v>1</v>
      </c>
      <c r="I3405">
        <v>0</v>
      </c>
      <c r="J3405">
        <v>0</v>
      </c>
      <c r="K3405">
        <v>0</v>
      </c>
      <c r="L3405">
        <v>0</v>
      </c>
      <c r="M3405">
        <v>0</v>
      </c>
      <c r="N3405">
        <v>0</v>
      </c>
    </row>
    <row r="3406" spans="1:14" x14ac:dyDescent="0.2">
      <c r="A3406" t="s">
        <v>8284</v>
      </c>
      <c r="B3406" t="s">
        <v>86</v>
      </c>
      <c r="C3406" t="s">
        <v>195</v>
      </c>
      <c r="D3406" t="s">
        <v>4883</v>
      </c>
      <c r="E3406">
        <v>40</v>
      </c>
      <c r="F3406">
        <v>5</v>
      </c>
      <c r="G3406">
        <v>35</v>
      </c>
      <c r="H3406">
        <v>0</v>
      </c>
      <c r="I3406">
        <v>0</v>
      </c>
      <c r="J3406">
        <v>63</v>
      </c>
      <c r="K3406">
        <v>0</v>
      </c>
      <c r="L3406">
        <v>0</v>
      </c>
      <c r="M3406">
        <v>0</v>
      </c>
      <c r="N3406">
        <v>0</v>
      </c>
    </row>
    <row r="3407" spans="1:14" x14ac:dyDescent="0.2">
      <c r="A3407" t="s">
        <v>8285</v>
      </c>
      <c r="B3407" t="s">
        <v>86</v>
      </c>
      <c r="C3407" t="s">
        <v>195</v>
      </c>
      <c r="D3407" t="s">
        <v>4885</v>
      </c>
      <c r="E3407">
        <v>63</v>
      </c>
      <c r="F3407">
        <v>11</v>
      </c>
      <c r="G3407">
        <v>51</v>
      </c>
      <c r="H3407">
        <v>1</v>
      </c>
      <c r="I3407">
        <v>0</v>
      </c>
      <c r="J3407">
        <v>40</v>
      </c>
      <c r="K3407">
        <v>0</v>
      </c>
      <c r="L3407">
        <v>0</v>
      </c>
      <c r="M3407">
        <v>0</v>
      </c>
      <c r="N3407">
        <v>0</v>
      </c>
    </row>
    <row r="3408" spans="1:14" x14ac:dyDescent="0.2">
      <c r="A3408" t="s">
        <v>8286</v>
      </c>
      <c r="B3408" t="s">
        <v>86</v>
      </c>
      <c r="C3408" t="s">
        <v>195</v>
      </c>
      <c r="D3408" t="s">
        <v>4887</v>
      </c>
      <c r="E3408">
        <v>40</v>
      </c>
      <c r="F3408">
        <v>4</v>
      </c>
      <c r="G3408">
        <v>36</v>
      </c>
      <c r="H3408">
        <v>0</v>
      </c>
      <c r="I3408">
        <v>0</v>
      </c>
      <c r="J3408">
        <v>63</v>
      </c>
      <c r="K3408">
        <v>0</v>
      </c>
      <c r="L3408">
        <v>0</v>
      </c>
      <c r="M3408">
        <v>0</v>
      </c>
      <c r="N3408">
        <v>0</v>
      </c>
    </row>
    <row r="3409" spans="1:14" x14ac:dyDescent="0.2">
      <c r="A3409" t="s">
        <v>8287</v>
      </c>
      <c r="B3409" t="s">
        <v>86</v>
      </c>
      <c r="C3409" t="s">
        <v>195</v>
      </c>
      <c r="D3409" t="s">
        <v>4889</v>
      </c>
      <c r="E3409">
        <v>60</v>
      </c>
      <c r="F3409">
        <v>6</v>
      </c>
      <c r="G3409">
        <v>53</v>
      </c>
      <c r="H3409">
        <v>1</v>
      </c>
      <c r="I3409">
        <v>0</v>
      </c>
      <c r="J3409">
        <v>43</v>
      </c>
      <c r="K3409">
        <v>0</v>
      </c>
      <c r="L3409">
        <v>0</v>
      </c>
      <c r="M3409">
        <v>0</v>
      </c>
      <c r="N3409">
        <v>0</v>
      </c>
    </row>
    <row r="3410" spans="1:14" x14ac:dyDescent="0.2">
      <c r="A3410" t="s">
        <v>8288</v>
      </c>
      <c r="B3410" t="s">
        <v>86</v>
      </c>
      <c r="C3410" t="s">
        <v>195</v>
      </c>
      <c r="D3410" t="s">
        <v>4871</v>
      </c>
      <c r="E3410">
        <v>0</v>
      </c>
      <c r="F3410">
        <v>0</v>
      </c>
      <c r="G3410">
        <v>0</v>
      </c>
      <c r="H3410">
        <v>0</v>
      </c>
      <c r="I3410">
        <v>0</v>
      </c>
      <c r="J3410">
        <v>0</v>
      </c>
      <c r="K3410">
        <v>103</v>
      </c>
      <c r="L3410">
        <v>102</v>
      </c>
      <c r="M3410">
        <v>1</v>
      </c>
      <c r="N3410">
        <v>0</v>
      </c>
    </row>
    <row r="3411" spans="1:14" x14ac:dyDescent="0.2">
      <c r="A3411" t="s">
        <v>8289</v>
      </c>
      <c r="B3411" t="s">
        <v>86</v>
      </c>
      <c r="C3411" t="s">
        <v>195</v>
      </c>
      <c r="D3411" t="s">
        <v>4873</v>
      </c>
      <c r="E3411">
        <v>0</v>
      </c>
      <c r="F3411">
        <v>0</v>
      </c>
      <c r="G3411">
        <v>0</v>
      </c>
      <c r="H3411">
        <v>0</v>
      </c>
      <c r="I3411">
        <v>0</v>
      </c>
      <c r="J3411">
        <v>0</v>
      </c>
      <c r="K3411">
        <v>100</v>
      </c>
      <c r="L3411">
        <v>99</v>
      </c>
      <c r="M3411">
        <v>1</v>
      </c>
      <c r="N3411">
        <v>0</v>
      </c>
    </row>
    <row r="3412" spans="1:14" x14ac:dyDescent="0.2">
      <c r="A3412" t="s">
        <v>8290</v>
      </c>
      <c r="B3412" t="s">
        <v>86</v>
      </c>
      <c r="C3412" t="s">
        <v>273</v>
      </c>
      <c r="D3412" t="s">
        <v>4875</v>
      </c>
      <c r="E3412">
        <v>1</v>
      </c>
      <c r="F3412">
        <v>1</v>
      </c>
      <c r="G3412">
        <v>0</v>
      </c>
      <c r="H3412">
        <v>0</v>
      </c>
      <c r="I3412">
        <v>0</v>
      </c>
      <c r="J3412">
        <v>1</v>
      </c>
      <c r="K3412">
        <v>0</v>
      </c>
      <c r="L3412">
        <v>0</v>
      </c>
      <c r="M3412">
        <v>0</v>
      </c>
      <c r="N3412">
        <v>0</v>
      </c>
    </row>
    <row r="3413" spans="1:14" x14ac:dyDescent="0.2">
      <c r="A3413" t="s">
        <v>8291</v>
      </c>
      <c r="B3413" t="s">
        <v>86</v>
      </c>
      <c r="C3413" t="s">
        <v>273</v>
      </c>
      <c r="D3413" t="s">
        <v>4877</v>
      </c>
      <c r="E3413">
        <v>2</v>
      </c>
      <c r="F3413">
        <v>1</v>
      </c>
      <c r="G3413">
        <v>1</v>
      </c>
      <c r="H3413">
        <v>0</v>
      </c>
      <c r="I3413">
        <v>0</v>
      </c>
      <c r="J3413">
        <v>0</v>
      </c>
      <c r="K3413">
        <v>0</v>
      </c>
      <c r="L3413">
        <v>0</v>
      </c>
      <c r="M3413">
        <v>0</v>
      </c>
      <c r="N3413">
        <v>0</v>
      </c>
    </row>
    <row r="3414" spans="1:14" x14ac:dyDescent="0.2">
      <c r="A3414" t="s">
        <v>8292</v>
      </c>
      <c r="B3414" t="s">
        <v>86</v>
      </c>
      <c r="C3414" t="s">
        <v>273</v>
      </c>
      <c r="D3414" t="s">
        <v>4879</v>
      </c>
      <c r="E3414">
        <v>1</v>
      </c>
      <c r="F3414">
        <v>0</v>
      </c>
      <c r="G3414">
        <v>1</v>
      </c>
      <c r="H3414">
        <v>0</v>
      </c>
      <c r="I3414">
        <v>0</v>
      </c>
      <c r="J3414">
        <v>1</v>
      </c>
      <c r="K3414">
        <v>0</v>
      </c>
      <c r="L3414">
        <v>0</v>
      </c>
      <c r="M3414">
        <v>0</v>
      </c>
      <c r="N3414">
        <v>0</v>
      </c>
    </row>
    <row r="3415" spans="1:14" x14ac:dyDescent="0.2">
      <c r="A3415" t="s">
        <v>8293</v>
      </c>
      <c r="B3415" t="s">
        <v>86</v>
      </c>
      <c r="C3415" t="s">
        <v>273</v>
      </c>
      <c r="D3415" t="s">
        <v>4881</v>
      </c>
      <c r="E3415">
        <v>2</v>
      </c>
      <c r="F3415">
        <v>1</v>
      </c>
      <c r="G3415">
        <v>1</v>
      </c>
      <c r="H3415">
        <v>0</v>
      </c>
      <c r="I3415">
        <v>0</v>
      </c>
      <c r="J3415">
        <v>0</v>
      </c>
      <c r="K3415">
        <v>0</v>
      </c>
      <c r="L3415">
        <v>0</v>
      </c>
      <c r="M3415">
        <v>0</v>
      </c>
      <c r="N3415">
        <v>0</v>
      </c>
    </row>
    <row r="3416" spans="1:14" x14ac:dyDescent="0.2">
      <c r="A3416" t="s">
        <v>8294</v>
      </c>
      <c r="B3416" t="s">
        <v>86</v>
      </c>
      <c r="C3416" t="s">
        <v>273</v>
      </c>
      <c r="D3416" t="s">
        <v>4883</v>
      </c>
      <c r="E3416">
        <v>1</v>
      </c>
      <c r="F3416">
        <v>1</v>
      </c>
      <c r="G3416">
        <v>0</v>
      </c>
      <c r="H3416">
        <v>0</v>
      </c>
      <c r="I3416">
        <v>0</v>
      </c>
      <c r="J3416">
        <v>1</v>
      </c>
      <c r="K3416">
        <v>0</v>
      </c>
      <c r="L3416">
        <v>0</v>
      </c>
      <c r="M3416">
        <v>0</v>
      </c>
      <c r="N3416">
        <v>0</v>
      </c>
    </row>
    <row r="3417" spans="1:14" x14ac:dyDescent="0.2">
      <c r="A3417" t="s">
        <v>8295</v>
      </c>
      <c r="B3417" t="s">
        <v>86</v>
      </c>
      <c r="C3417" t="s">
        <v>273</v>
      </c>
      <c r="D3417" t="s">
        <v>4885</v>
      </c>
      <c r="E3417">
        <v>1</v>
      </c>
      <c r="F3417">
        <v>0</v>
      </c>
      <c r="G3417">
        <v>1</v>
      </c>
      <c r="H3417">
        <v>0</v>
      </c>
      <c r="I3417">
        <v>0</v>
      </c>
      <c r="J3417">
        <v>1</v>
      </c>
      <c r="K3417">
        <v>0</v>
      </c>
      <c r="L3417">
        <v>0</v>
      </c>
      <c r="M3417">
        <v>0</v>
      </c>
      <c r="N3417">
        <v>0</v>
      </c>
    </row>
    <row r="3418" spans="1:14" x14ac:dyDescent="0.2">
      <c r="A3418" t="s">
        <v>8296</v>
      </c>
      <c r="B3418" t="s">
        <v>86</v>
      </c>
      <c r="C3418" t="s">
        <v>273</v>
      </c>
      <c r="D3418" t="s">
        <v>4887</v>
      </c>
      <c r="E3418">
        <v>1</v>
      </c>
      <c r="F3418">
        <v>1</v>
      </c>
      <c r="G3418">
        <v>0</v>
      </c>
      <c r="H3418">
        <v>0</v>
      </c>
      <c r="I3418">
        <v>0</v>
      </c>
      <c r="J3418">
        <v>1</v>
      </c>
      <c r="K3418">
        <v>0</v>
      </c>
      <c r="L3418">
        <v>0</v>
      </c>
      <c r="M3418">
        <v>0</v>
      </c>
      <c r="N3418">
        <v>0</v>
      </c>
    </row>
    <row r="3419" spans="1:14" x14ac:dyDescent="0.2">
      <c r="A3419" t="s">
        <v>8297</v>
      </c>
      <c r="B3419" t="s">
        <v>86</v>
      </c>
      <c r="C3419" t="s">
        <v>273</v>
      </c>
      <c r="D3419" t="s">
        <v>4889</v>
      </c>
      <c r="E3419">
        <v>1</v>
      </c>
      <c r="F3419">
        <v>0</v>
      </c>
      <c r="G3419">
        <v>1</v>
      </c>
      <c r="H3419">
        <v>0</v>
      </c>
      <c r="I3419">
        <v>0</v>
      </c>
      <c r="J3419">
        <v>1</v>
      </c>
      <c r="K3419">
        <v>0</v>
      </c>
      <c r="L3419">
        <v>0</v>
      </c>
      <c r="M3419">
        <v>0</v>
      </c>
      <c r="N3419">
        <v>0</v>
      </c>
    </row>
    <row r="3420" spans="1:14" x14ac:dyDescent="0.2">
      <c r="A3420" t="s">
        <v>8298</v>
      </c>
      <c r="B3420" t="s">
        <v>86</v>
      </c>
      <c r="C3420" t="s">
        <v>273</v>
      </c>
      <c r="D3420" t="s">
        <v>4871</v>
      </c>
      <c r="E3420">
        <v>0</v>
      </c>
      <c r="F3420">
        <v>0</v>
      </c>
      <c r="G3420">
        <v>0</v>
      </c>
      <c r="H3420">
        <v>0</v>
      </c>
      <c r="I3420">
        <v>0</v>
      </c>
      <c r="J3420">
        <v>0</v>
      </c>
      <c r="K3420">
        <v>2</v>
      </c>
      <c r="L3420">
        <v>2</v>
      </c>
      <c r="M3420">
        <v>0</v>
      </c>
      <c r="N3420">
        <v>0</v>
      </c>
    </row>
    <row r="3421" spans="1:14" x14ac:dyDescent="0.2">
      <c r="A3421" t="s">
        <v>8299</v>
      </c>
      <c r="B3421" t="s">
        <v>86</v>
      </c>
      <c r="C3421" t="s">
        <v>273</v>
      </c>
      <c r="D3421" t="s">
        <v>4873</v>
      </c>
      <c r="E3421">
        <v>0</v>
      </c>
      <c r="F3421">
        <v>0</v>
      </c>
      <c r="G3421">
        <v>0</v>
      </c>
      <c r="H3421">
        <v>0</v>
      </c>
      <c r="I3421">
        <v>0</v>
      </c>
      <c r="J3421">
        <v>0</v>
      </c>
      <c r="K3421">
        <v>1</v>
      </c>
      <c r="L3421">
        <v>1</v>
      </c>
      <c r="M3421">
        <v>0</v>
      </c>
      <c r="N3421">
        <v>0</v>
      </c>
    </row>
    <row r="3422" spans="1:14" x14ac:dyDescent="0.2">
      <c r="A3422" t="s">
        <v>8300</v>
      </c>
      <c r="B3422" t="s">
        <v>86</v>
      </c>
      <c r="C3422" t="s">
        <v>196</v>
      </c>
      <c r="D3422" t="s">
        <v>4875</v>
      </c>
      <c r="E3422">
        <v>22</v>
      </c>
      <c r="F3422">
        <v>0</v>
      </c>
      <c r="G3422">
        <v>18</v>
      </c>
      <c r="H3422">
        <v>1</v>
      </c>
      <c r="I3422">
        <v>3</v>
      </c>
      <c r="J3422">
        <v>65</v>
      </c>
      <c r="K3422">
        <v>0</v>
      </c>
      <c r="L3422">
        <v>0</v>
      </c>
      <c r="M3422">
        <v>0</v>
      </c>
      <c r="N3422">
        <v>0</v>
      </c>
    </row>
    <row r="3423" spans="1:14" x14ac:dyDescent="0.2">
      <c r="A3423" t="s">
        <v>8301</v>
      </c>
      <c r="B3423" t="s">
        <v>86</v>
      </c>
      <c r="C3423" t="s">
        <v>196</v>
      </c>
      <c r="D3423" t="s">
        <v>4877</v>
      </c>
      <c r="E3423">
        <v>87</v>
      </c>
      <c r="F3423">
        <v>4</v>
      </c>
      <c r="G3423">
        <v>78</v>
      </c>
      <c r="H3423">
        <v>1</v>
      </c>
      <c r="I3423">
        <v>4</v>
      </c>
      <c r="J3423">
        <v>0</v>
      </c>
      <c r="K3423">
        <v>0</v>
      </c>
      <c r="L3423">
        <v>0</v>
      </c>
      <c r="M3423">
        <v>0</v>
      </c>
      <c r="N3423">
        <v>0</v>
      </c>
    </row>
    <row r="3424" spans="1:14" x14ac:dyDescent="0.2">
      <c r="A3424" t="s">
        <v>8302</v>
      </c>
      <c r="B3424" t="s">
        <v>86</v>
      </c>
      <c r="C3424" t="s">
        <v>196</v>
      </c>
      <c r="D3424" t="s">
        <v>4879</v>
      </c>
      <c r="E3424">
        <v>61</v>
      </c>
      <c r="F3424">
        <v>4</v>
      </c>
      <c r="G3424">
        <v>57</v>
      </c>
      <c r="H3424">
        <v>0</v>
      </c>
      <c r="I3424">
        <v>0</v>
      </c>
      <c r="J3424">
        <v>26</v>
      </c>
      <c r="K3424">
        <v>0</v>
      </c>
      <c r="L3424">
        <v>0</v>
      </c>
      <c r="M3424">
        <v>0</v>
      </c>
      <c r="N3424">
        <v>0</v>
      </c>
    </row>
    <row r="3425" spans="1:14" x14ac:dyDescent="0.2">
      <c r="A3425" t="s">
        <v>8303</v>
      </c>
      <c r="B3425" t="s">
        <v>86</v>
      </c>
      <c r="C3425" t="s">
        <v>196</v>
      </c>
      <c r="D3425" t="s">
        <v>4881</v>
      </c>
      <c r="E3425">
        <v>87</v>
      </c>
      <c r="F3425">
        <v>4</v>
      </c>
      <c r="G3425">
        <v>78</v>
      </c>
      <c r="H3425">
        <v>1</v>
      </c>
      <c r="I3425">
        <v>4</v>
      </c>
      <c r="J3425">
        <v>0</v>
      </c>
      <c r="K3425">
        <v>0</v>
      </c>
      <c r="L3425">
        <v>0</v>
      </c>
      <c r="M3425">
        <v>0</v>
      </c>
      <c r="N3425">
        <v>0</v>
      </c>
    </row>
    <row r="3426" spans="1:14" x14ac:dyDescent="0.2">
      <c r="A3426" t="s">
        <v>8304</v>
      </c>
      <c r="B3426" t="s">
        <v>86</v>
      </c>
      <c r="C3426" t="s">
        <v>196</v>
      </c>
      <c r="D3426" t="s">
        <v>4883</v>
      </c>
      <c r="E3426">
        <v>22</v>
      </c>
      <c r="F3426">
        <v>0</v>
      </c>
      <c r="G3426">
        <v>18</v>
      </c>
      <c r="H3426">
        <v>0</v>
      </c>
      <c r="I3426">
        <v>4</v>
      </c>
      <c r="J3426">
        <v>65</v>
      </c>
      <c r="K3426">
        <v>0</v>
      </c>
      <c r="L3426">
        <v>0</v>
      </c>
      <c r="M3426">
        <v>0</v>
      </c>
      <c r="N3426">
        <v>0</v>
      </c>
    </row>
    <row r="3427" spans="1:14" x14ac:dyDescent="0.2">
      <c r="A3427" t="s">
        <v>8305</v>
      </c>
      <c r="B3427" t="s">
        <v>86</v>
      </c>
      <c r="C3427" t="s">
        <v>196</v>
      </c>
      <c r="D3427" t="s">
        <v>4885</v>
      </c>
      <c r="E3427">
        <v>65</v>
      </c>
      <c r="F3427">
        <v>4</v>
      </c>
      <c r="G3427">
        <v>60</v>
      </c>
      <c r="H3427">
        <v>1</v>
      </c>
      <c r="I3427">
        <v>0</v>
      </c>
      <c r="J3427">
        <v>22</v>
      </c>
      <c r="K3427">
        <v>0</v>
      </c>
      <c r="L3427">
        <v>0</v>
      </c>
      <c r="M3427">
        <v>0</v>
      </c>
      <c r="N3427">
        <v>0</v>
      </c>
    </row>
    <row r="3428" spans="1:14" x14ac:dyDescent="0.2">
      <c r="A3428" t="s">
        <v>8306</v>
      </c>
      <c r="B3428" t="s">
        <v>86</v>
      </c>
      <c r="C3428" t="s">
        <v>196</v>
      </c>
      <c r="D3428" t="s">
        <v>4887</v>
      </c>
      <c r="E3428">
        <v>22</v>
      </c>
      <c r="F3428">
        <v>0</v>
      </c>
      <c r="G3428">
        <v>18</v>
      </c>
      <c r="H3428">
        <v>1</v>
      </c>
      <c r="I3428">
        <v>3</v>
      </c>
      <c r="J3428">
        <v>65</v>
      </c>
      <c r="K3428">
        <v>0</v>
      </c>
      <c r="L3428">
        <v>0</v>
      </c>
      <c r="M3428">
        <v>0</v>
      </c>
      <c r="N3428">
        <v>0</v>
      </c>
    </row>
    <row r="3429" spans="1:14" x14ac:dyDescent="0.2">
      <c r="A3429" t="s">
        <v>8307</v>
      </c>
      <c r="B3429" t="s">
        <v>86</v>
      </c>
      <c r="C3429" t="s">
        <v>196</v>
      </c>
      <c r="D3429" t="s">
        <v>4889</v>
      </c>
      <c r="E3429">
        <v>62</v>
      </c>
      <c r="F3429">
        <v>4</v>
      </c>
      <c r="G3429">
        <v>58</v>
      </c>
      <c r="H3429">
        <v>0</v>
      </c>
      <c r="I3429">
        <v>0</v>
      </c>
      <c r="J3429">
        <v>25</v>
      </c>
      <c r="K3429">
        <v>0</v>
      </c>
      <c r="L3429">
        <v>0</v>
      </c>
      <c r="M3429">
        <v>0</v>
      </c>
      <c r="N3429">
        <v>0</v>
      </c>
    </row>
    <row r="3430" spans="1:14" x14ac:dyDescent="0.2">
      <c r="A3430" t="s">
        <v>8308</v>
      </c>
      <c r="B3430" t="s">
        <v>86</v>
      </c>
      <c r="C3430" t="s">
        <v>196</v>
      </c>
      <c r="D3430" t="s">
        <v>4871</v>
      </c>
      <c r="E3430">
        <v>0</v>
      </c>
      <c r="F3430">
        <v>0</v>
      </c>
      <c r="G3430">
        <v>0</v>
      </c>
      <c r="H3430">
        <v>0</v>
      </c>
      <c r="I3430">
        <v>0</v>
      </c>
      <c r="J3430">
        <v>0</v>
      </c>
      <c r="K3430">
        <v>87</v>
      </c>
      <c r="L3430">
        <v>82</v>
      </c>
      <c r="M3430">
        <v>5</v>
      </c>
      <c r="N3430">
        <v>0</v>
      </c>
    </row>
    <row r="3431" spans="1:14" x14ac:dyDescent="0.2">
      <c r="A3431" t="s">
        <v>8309</v>
      </c>
      <c r="B3431" t="s">
        <v>86</v>
      </c>
      <c r="C3431" t="s">
        <v>196</v>
      </c>
      <c r="D3431" t="s">
        <v>4873</v>
      </c>
      <c r="E3431">
        <v>0</v>
      </c>
      <c r="F3431">
        <v>0</v>
      </c>
      <c r="G3431">
        <v>0</v>
      </c>
      <c r="H3431">
        <v>0</v>
      </c>
      <c r="I3431">
        <v>0</v>
      </c>
      <c r="J3431">
        <v>0</v>
      </c>
      <c r="K3431">
        <v>84</v>
      </c>
      <c r="L3431">
        <v>79</v>
      </c>
      <c r="M3431">
        <v>5</v>
      </c>
      <c r="N3431">
        <v>0</v>
      </c>
    </row>
    <row r="3432" spans="1:14" x14ac:dyDescent="0.2">
      <c r="A3432" t="s">
        <v>8310</v>
      </c>
      <c r="B3432" t="s">
        <v>86</v>
      </c>
      <c r="C3432" t="s">
        <v>197</v>
      </c>
      <c r="D3432" t="s">
        <v>4875</v>
      </c>
      <c r="E3432">
        <v>146</v>
      </c>
      <c r="F3432">
        <v>8</v>
      </c>
      <c r="G3432">
        <v>135</v>
      </c>
      <c r="H3432">
        <v>3</v>
      </c>
      <c r="I3432">
        <v>0</v>
      </c>
      <c r="J3432">
        <v>213</v>
      </c>
      <c r="K3432">
        <v>0</v>
      </c>
      <c r="L3432">
        <v>0</v>
      </c>
      <c r="M3432">
        <v>0</v>
      </c>
      <c r="N3432">
        <v>0</v>
      </c>
    </row>
    <row r="3433" spans="1:14" x14ac:dyDescent="0.2">
      <c r="A3433" t="s">
        <v>8311</v>
      </c>
      <c r="B3433" t="s">
        <v>86</v>
      </c>
      <c r="C3433" t="s">
        <v>197</v>
      </c>
      <c r="D3433" t="s">
        <v>4877</v>
      </c>
      <c r="E3433">
        <v>359</v>
      </c>
      <c r="F3433">
        <v>18</v>
      </c>
      <c r="G3433">
        <v>331</v>
      </c>
      <c r="H3433">
        <v>8</v>
      </c>
      <c r="I3433">
        <v>2</v>
      </c>
      <c r="J3433">
        <v>0</v>
      </c>
      <c r="K3433">
        <v>0</v>
      </c>
      <c r="L3433">
        <v>0</v>
      </c>
      <c r="M3433">
        <v>0</v>
      </c>
      <c r="N3433">
        <v>0</v>
      </c>
    </row>
    <row r="3434" spans="1:14" x14ac:dyDescent="0.2">
      <c r="A3434" t="s">
        <v>8312</v>
      </c>
      <c r="B3434" t="s">
        <v>86</v>
      </c>
      <c r="C3434" t="s">
        <v>197</v>
      </c>
      <c r="D3434" t="s">
        <v>4879</v>
      </c>
      <c r="E3434">
        <v>203</v>
      </c>
      <c r="F3434">
        <v>11</v>
      </c>
      <c r="G3434">
        <v>188</v>
      </c>
      <c r="H3434">
        <v>4</v>
      </c>
      <c r="I3434">
        <v>0</v>
      </c>
      <c r="J3434">
        <v>156</v>
      </c>
      <c r="K3434">
        <v>0</v>
      </c>
      <c r="L3434">
        <v>0</v>
      </c>
      <c r="M3434">
        <v>0</v>
      </c>
      <c r="N3434">
        <v>0</v>
      </c>
    </row>
    <row r="3435" spans="1:14" x14ac:dyDescent="0.2">
      <c r="A3435" t="s">
        <v>8313</v>
      </c>
      <c r="B3435" t="s">
        <v>86</v>
      </c>
      <c r="C3435" t="s">
        <v>197</v>
      </c>
      <c r="D3435" t="s">
        <v>4881</v>
      </c>
      <c r="E3435">
        <v>359</v>
      </c>
      <c r="F3435">
        <v>18</v>
      </c>
      <c r="G3435">
        <v>331</v>
      </c>
      <c r="H3435">
        <v>8</v>
      </c>
      <c r="I3435">
        <v>2</v>
      </c>
      <c r="J3435">
        <v>0</v>
      </c>
      <c r="K3435">
        <v>0</v>
      </c>
      <c r="L3435">
        <v>0</v>
      </c>
      <c r="M3435">
        <v>0</v>
      </c>
      <c r="N3435">
        <v>0</v>
      </c>
    </row>
    <row r="3436" spans="1:14" x14ac:dyDescent="0.2">
      <c r="A3436" t="s">
        <v>8314</v>
      </c>
      <c r="B3436" t="s">
        <v>86</v>
      </c>
      <c r="C3436" t="s">
        <v>197</v>
      </c>
      <c r="D3436" t="s">
        <v>4883</v>
      </c>
      <c r="E3436">
        <v>146</v>
      </c>
      <c r="F3436">
        <v>6</v>
      </c>
      <c r="G3436">
        <v>136</v>
      </c>
      <c r="H3436">
        <v>3</v>
      </c>
      <c r="I3436">
        <v>1</v>
      </c>
      <c r="J3436">
        <v>213</v>
      </c>
      <c r="K3436">
        <v>0</v>
      </c>
      <c r="L3436">
        <v>0</v>
      </c>
      <c r="M3436">
        <v>0</v>
      </c>
      <c r="N3436">
        <v>0</v>
      </c>
    </row>
    <row r="3437" spans="1:14" x14ac:dyDescent="0.2">
      <c r="A3437" t="s">
        <v>8315</v>
      </c>
      <c r="B3437" t="s">
        <v>86</v>
      </c>
      <c r="C3437" t="s">
        <v>197</v>
      </c>
      <c r="D3437" t="s">
        <v>4885</v>
      </c>
      <c r="E3437">
        <v>213</v>
      </c>
      <c r="F3437">
        <v>15</v>
      </c>
      <c r="G3437">
        <v>193</v>
      </c>
      <c r="H3437">
        <v>4</v>
      </c>
      <c r="I3437">
        <v>1</v>
      </c>
      <c r="J3437">
        <v>146</v>
      </c>
      <c r="K3437">
        <v>0</v>
      </c>
      <c r="L3437">
        <v>0</v>
      </c>
      <c r="M3437">
        <v>0</v>
      </c>
      <c r="N3437">
        <v>0</v>
      </c>
    </row>
    <row r="3438" spans="1:14" x14ac:dyDescent="0.2">
      <c r="A3438" t="s">
        <v>8316</v>
      </c>
      <c r="B3438" t="s">
        <v>86</v>
      </c>
      <c r="C3438" t="s">
        <v>197</v>
      </c>
      <c r="D3438" t="s">
        <v>4887</v>
      </c>
      <c r="E3438">
        <v>146</v>
      </c>
      <c r="F3438">
        <v>6</v>
      </c>
      <c r="G3438">
        <v>137</v>
      </c>
      <c r="H3438">
        <v>3</v>
      </c>
      <c r="I3438">
        <v>0</v>
      </c>
      <c r="J3438">
        <v>213</v>
      </c>
      <c r="K3438">
        <v>0</v>
      </c>
      <c r="L3438">
        <v>0</v>
      </c>
      <c r="M3438">
        <v>0</v>
      </c>
      <c r="N3438">
        <v>0</v>
      </c>
    </row>
    <row r="3439" spans="1:14" x14ac:dyDescent="0.2">
      <c r="A3439" t="s">
        <v>8317</v>
      </c>
      <c r="B3439" t="s">
        <v>86</v>
      </c>
      <c r="C3439" t="s">
        <v>197</v>
      </c>
      <c r="D3439" t="s">
        <v>4889</v>
      </c>
      <c r="E3439">
        <v>206</v>
      </c>
      <c r="F3439">
        <v>11</v>
      </c>
      <c r="G3439">
        <v>191</v>
      </c>
      <c r="H3439">
        <v>4</v>
      </c>
      <c r="I3439">
        <v>0</v>
      </c>
      <c r="J3439">
        <v>153</v>
      </c>
      <c r="K3439">
        <v>0</v>
      </c>
      <c r="L3439">
        <v>0</v>
      </c>
      <c r="M3439">
        <v>0</v>
      </c>
      <c r="N3439">
        <v>0</v>
      </c>
    </row>
    <row r="3440" spans="1:14" x14ac:dyDescent="0.2">
      <c r="A3440" t="s">
        <v>8318</v>
      </c>
      <c r="B3440" t="s">
        <v>86</v>
      </c>
      <c r="C3440" t="s">
        <v>197</v>
      </c>
      <c r="D3440" t="s">
        <v>4871</v>
      </c>
      <c r="E3440">
        <v>0</v>
      </c>
      <c r="F3440">
        <v>0</v>
      </c>
      <c r="G3440">
        <v>0</v>
      </c>
      <c r="H3440">
        <v>0</v>
      </c>
      <c r="I3440">
        <v>0</v>
      </c>
      <c r="J3440">
        <v>0</v>
      </c>
      <c r="K3440">
        <v>359</v>
      </c>
      <c r="L3440">
        <v>353</v>
      </c>
      <c r="M3440">
        <v>5</v>
      </c>
      <c r="N3440">
        <v>1</v>
      </c>
    </row>
    <row r="3441" spans="1:14" x14ac:dyDescent="0.2">
      <c r="A3441" t="s">
        <v>8319</v>
      </c>
      <c r="B3441" t="s">
        <v>86</v>
      </c>
      <c r="C3441" t="s">
        <v>197</v>
      </c>
      <c r="D3441" t="s">
        <v>4873</v>
      </c>
      <c r="E3441">
        <v>0</v>
      </c>
      <c r="F3441">
        <v>0</v>
      </c>
      <c r="G3441">
        <v>0</v>
      </c>
      <c r="H3441">
        <v>0</v>
      </c>
      <c r="I3441">
        <v>0</v>
      </c>
      <c r="J3441">
        <v>0</v>
      </c>
      <c r="K3441">
        <v>340</v>
      </c>
      <c r="L3441">
        <v>334</v>
      </c>
      <c r="M3441">
        <v>5</v>
      </c>
      <c r="N3441">
        <v>1</v>
      </c>
    </row>
    <row r="3442" spans="1:14" x14ac:dyDescent="0.2">
      <c r="A3442" t="s">
        <v>8320</v>
      </c>
      <c r="B3442" t="s">
        <v>86</v>
      </c>
      <c r="C3442" t="s">
        <v>198</v>
      </c>
      <c r="D3442" t="s">
        <v>4875</v>
      </c>
      <c r="E3442">
        <v>32</v>
      </c>
      <c r="F3442">
        <v>8</v>
      </c>
      <c r="G3442">
        <v>20</v>
      </c>
      <c r="H3442">
        <v>2</v>
      </c>
      <c r="I3442">
        <v>2</v>
      </c>
      <c r="J3442">
        <v>72</v>
      </c>
      <c r="K3442">
        <v>0</v>
      </c>
      <c r="L3442">
        <v>0</v>
      </c>
      <c r="M3442">
        <v>0</v>
      </c>
      <c r="N3442">
        <v>0</v>
      </c>
    </row>
    <row r="3443" spans="1:14" x14ac:dyDescent="0.2">
      <c r="A3443" t="s">
        <v>8321</v>
      </c>
      <c r="B3443" t="s">
        <v>86</v>
      </c>
      <c r="C3443" t="s">
        <v>198</v>
      </c>
      <c r="D3443" t="s">
        <v>4877</v>
      </c>
      <c r="E3443">
        <v>104</v>
      </c>
      <c r="F3443">
        <v>18</v>
      </c>
      <c r="G3443">
        <v>77</v>
      </c>
      <c r="H3443">
        <v>6</v>
      </c>
      <c r="I3443">
        <v>3</v>
      </c>
      <c r="J3443">
        <v>0</v>
      </c>
      <c r="K3443">
        <v>0</v>
      </c>
      <c r="L3443">
        <v>0</v>
      </c>
      <c r="M3443">
        <v>0</v>
      </c>
      <c r="N3443">
        <v>0</v>
      </c>
    </row>
    <row r="3444" spans="1:14" x14ac:dyDescent="0.2">
      <c r="A3444" t="s">
        <v>8322</v>
      </c>
      <c r="B3444" t="s">
        <v>86</v>
      </c>
      <c r="C3444" t="s">
        <v>198</v>
      </c>
      <c r="D3444" t="s">
        <v>4879</v>
      </c>
      <c r="E3444">
        <v>62</v>
      </c>
      <c r="F3444">
        <v>10</v>
      </c>
      <c r="G3444">
        <v>51</v>
      </c>
      <c r="H3444">
        <v>1</v>
      </c>
      <c r="I3444">
        <v>0</v>
      </c>
      <c r="J3444">
        <v>42</v>
      </c>
      <c r="K3444">
        <v>0</v>
      </c>
      <c r="L3444">
        <v>0</v>
      </c>
      <c r="M3444">
        <v>0</v>
      </c>
      <c r="N3444">
        <v>0</v>
      </c>
    </row>
    <row r="3445" spans="1:14" x14ac:dyDescent="0.2">
      <c r="A3445" t="s">
        <v>8323</v>
      </c>
      <c r="B3445" t="s">
        <v>86</v>
      </c>
      <c r="C3445" t="s">
        <v>198</v>
      </c>
      <c r="D3445" t="s">
        <v>4881</v>
      </c>
      <c r="E3445">
        <v>104</v>
      </c>
      <c r="F3445">
        <v>18</v>
      </c>
      <c r="G3445">
        <v>77</v>
      </c>
      <c r="H3445">
        <v>6</v>
      </c>
      <c r="I3445">
        <v>3</v>
      </c>
      <c r="J3445">
        <v>0</v>
      </c>
      <c r="K3445">
        <v>0</v>
      </c>
      <c r="L3445">
        <v>0</v>
      </c>
      <c r="M3445">
        <v>0</v>
      </c>
      <c r="N3445">
        <v>0</v>
      </c>
    </row>
    <row r="3446" spans="1:14" x14ac:dyDescent="0.2">
      <c r="A3446" t="s">
        <v>8324</v>
      </c>
      <c r="B3446" t="s">
        <v>86</v>
      </c>
      <c r="C3446" t="s">
        <v>198</v>
      </c>
      <c r="D3446" t="s">
        <v>4883</v>
      </c>
      <c r="E3446">
        <v>32</v>
      </c>
      <c r="F3446">
        <v>9</v>
      </c>
      <c r="G3446">
        <v>19</v>
      </c>
      <c r="H3446">
        <v>2</v>
      </c>
      <c r="I3446">
        <v>2</v>
      </c>
      <c r="J3446">
        <v>72</v>
      </c>
      <c r="K3446">
        <v>0</v>
      </c>
      <c r="L3446">
        <v>0</v>
      </c>
      <c r="M3446">
        <v>0</v>
      </c>
      <c r="N3446">
        <v>0</v>
      </c>
    </row>
    <row r="3447" spans="1:14" x14ac:dyDescent="0.2">
      <c r="A3447" t="s">
        <v>8325</v>
      </c>
      <c r="B3447" t="s">
        <v>86</v>
      </c>
      <c r="C3447" t="s">
        <v>198</v>
      </c>
      <c r="D3447" t="s">
        <v>4885</v>
      </c>
      <c r="E3447">
        <v>72</v>
      </c>
      <c r="F3447">
        <v>12</v>
      </c>
      <c r="G3447">
        <v>55</v>
      </c>
      <c r="H3447">
        <v>4</v>
      </c>
      <c r="I3447">
        <v>1</v>
      </c>
      <c r="J3447">
        <v>32</v>
      </c>
      <c r="K3447">
        <v>0</v>
      </c>
      <c r="L3447">
        <v>0</v>
      </c>
      <c r="M3447">
        <v>0</v>
      </c>
      <c r="N3447">
        <v>0</v>
      </c>
    </row>
    <row r="3448" spans="1:14" x14ac:dyDescent="0.2">
      <c r="A3448" t="s">
        <v>8326</v>
      </c>
      <c r="B3448" t="s">
        <v>86</v>
      </c>
      <c r="C3448" t="s">
        <v>198</v>
      </c>
      <c r="D3448" t="s">
        <v>4887</v>
      </c>
      <c r="E3448">
        <v>32</v>
      </c>
      <c r="F3448">
        <v>8</v>
      </c>
      <c r="G3448">
        <v>20</v>
      </c>
      <c r="H3448">
        <v>2</v>
      </c>
      <c r="I3448">
        <v>2</v>
      </c>
      <c r="J3448">
        <v>72</v>
      </c>
      <c r="K3448">
        <v>0</v>
      </c>
      <c r="L3448">
        <v>0</v>
      </c>
      <c r="M3448">
        <v>0</v>
      </c>
      <c r="N3448">
        <v>0</v>
      </c>
    </row>
    <row r="3449" spans="1:14" x14ac:dyDescent="0.2">
      <c r="A3449" t="s">
        <v>8327</v>
      </c>
      <c r="B3449" t="s">
        <v>86</v>
      </c>
      <c r="C3449" t="s">
        <v>198</v>
      </c>
      <c r="D3449" t="s">
        <v>4889</v>
      </c>
      <c r="E3449">
        <v>69</v>
      </c>
      <c r="F3449">
        <v>10</v>
      </c>
      <c r="G3449">
        <v>55</v>
      </c>
      <c r="H3449">
        <v>4</v>
      </c>
      <c r="I3449">
        <v>0</v>
      </c>
      <c r="J3449">
        <v>35</v>
      </c>
      <c r="K3449">
        <v>0</v>
      </c>
      <c r="L3449">
        <v>0</v>
      </c>
      <c r="M3449">
        <v>0</v>
      </c>
      <c r="N3449">
        <v>0</v>
      </c>
    </row>
    <row r="3450" spans="1:14" x14ac:dyDescent="0.2">
      <c r="A3450" t="s">
        <v>8328</v>
      </c>
      <c r="B3450" t="s">
        <v>86</v>
      </c>
      <c r="C3450" t="s">
        <v>198</v>
      </c>
      <c r="D3450" t="s">
        <v>4871</v>
      </c>
      <c r="E3450">
        <v>0</v>
      </c>
      <c r="F3450">
        <v>0</v>
      </c>
      <c r="G3450">
        <v>0</v>
      </c>
      <c r="H3450">
        <v>0</v>
      </c>
      <c r="I3450">
        <v>0</v>
      </c>
      <c r="J3450">
        <v>0</v>
      </c>
      <c r="K3450">
        <v>104</v>
      </c>
      <c r="L3450">
        <v>97</v>
      </c>
      <c r="M3450">
        <v>7</v>
      </c>
      <c r="N3450">
        <v>0</v>
      </c>
    </row>
    <row r="3451" spans="1:14" x14ac:dyDescent="0.2">
      <c r="A3451" t="s">
        <v>8329</v>
      </c>
      <c r="B3451" t="s">
        <v>86</v>
      </c>
      <c r="C3451" t="s">
        <v>198</v>
      </c>
      <c r="D3451" t="s">
        <v>4873</v>
      </c>
      <c r="E3451">
        <v>0</v>
      </c>
      <c r="F3451">
        <v>0</v>
      </c>
      <c r="G3451">
        <v>0</v>
      </c>
      <c r="H3451">
        <v>0</v>
      </c>
      <c r="I3451">
        <v>0</v>
      </c>
      <c r="J3451">
        <v>0</v>
      </c>
      <c r="K3451">
        <v>100</v>
      </c>
      <c r="L3451">
        <v>93</v>
      </c>
      <c r="M3451">
        <v>7</v>
      </c>
      <c r="N3451">
        <v>0</v>
      </c>
    </row>
    <row r="3452" spans="1:14" x14ac:dyDescent="0.2">
      <c r="A3452" t="s">
        <v>8330</v>
      </c>
      <c r="B3452" t="s">
        <v>86</v>
      </c>
      <c r="C3452" t="s">
        <v>199</v>
      </c>
      <c r="D3452" t="s">
        <v>4875</v>
      </c>
      <c r="E3452">
        <v>101</v>
      </c>
      <c r="F3452">
        <v>22</v>
      </c>
      <c r="G3452">
        <v>70</v>
      </c>
      <c r="H3452">
        <v>8</v>
      </c>
      <c r="I3452">
        <v>1</v>
      </c>
      <c r="J3452">
        <v>208</v>
      </c>
      <c r="K3452">
        <v>0</v>
      </c>
      <c r="L3452">
        <v>0</v>
      </c>
      <c r="M3452">
        <v>0</v>
      </c>
      <c r="N3452">
        <v>0</v>
      </c>
    </row>
    <row r="3453" spans="1:14" x14ac:dyDescent="0.2">
      <c r="A3453" t="s">
        <v>8331</v>
      </c>
      <c r="B3453" t="s">
        <v>86</v>
      </c>
      <c r="C3453" t="s">
        <v>199</v>
      </c>
      <c r="D3453" t="s">
        <v>4877</v>
      </c>
      <c r="E3453">
        <v>309</v>
      </c>
      <c r="F3453">
        <v>32</v>
      </c>
      <c r="G3453">
        <v>263</v>
      </c>
      <c r="H3453">
        <v>11</v>
      </c>
      <c r="I3453">
        <v>3</v>
      </c>
      <c r="J3453">
        <v>0</v>
      </c>
      <c r="K3453">
        <v>0</v>
      </c>
      <c r="L3453">
        <v>0</v>
      </c>
      <c r="M3453">
        <v>0</v>
      </c>
      <c r="N3453">
        <v>0</v>
      </c>
    </row>
    <row r="3454" spans="1:14" x14ac:dyDescent="0.2">
      <c r="A3454" t="s">
        <v>8332</v>
      </c>
      <c r="B3454" t="s">
        <v>86</v>
      </c>
      <c r="C3454" t="s">
        <v>199</v>
      </c>
      <c r="D3454" t="s">
        <v>4879</v>
      </c>
      <c r="E3454">
        <v>196</v>
      </c>
      <c r="F3454">
        <v>14</v>
      </c>
      <c r="G3454">
        <v>181</v>
      </c>
      <c r="H3454">
        <v>0</v>
      </c>
      <c r="I3454">
        <v>1</v>
      </c>
      <c r="J3454">
        <v>113</v>
      </c>
      <c r="K3454">
        <v>0</v>
      </c>
      <c r="L3454">
        <v>0</v>
      </c>
      <c r="M3454">
        <v>0</v>
      </c>
      <c r="N3454">
        <v>0</v>
      </c>
    </row>
    <row r="3455" spans="1:14" x14ac:dyDescent="0.2">
      <c r="A3455" t="s">
        <v>8333</v>
      </c>
      <c r="B3455" t="s">
        <v>86</v>
      </c>
      <c r="C3455" t="s">
        <v>199</v>
      </c>
      <c r="D3455" t="s">
        <v>4881</v>
      </c>
      <c r="E3455">
        <v>309</v>
      </c>
      <c r="F3455">
        <v>32</v>
      </c>
      <c r="G3455">
        <v>263</v>
      </c>
      <c r="H3455">
        <v>11</v>
      </c>
      <c r="I3455">
        <v>3</v>
      </c>
      <c r="J3455">
        <v>0</v>
      </c>
      <c r="K3455">
        <v>0</v>
      </c>
      <c r="L3455">
        <v>0</v>
      </c>
      <c r="M3455">
        <v>0</v>
      </c>
      <c r="N3455">
        <v>0</v>
      </c>
    </row>
    <row r="3456" spans="1:14" x14ac:dyDescent="0.2">
      <c r="A3456" t="s">
        <v>8334</v>
      </c>
      <c r="B3456" t="s">
        <v>86</v>
      </c>
      <c r="C3456" t="s">
        <v>199</v>
      </c>
      <c r="D3456" t="s">
        <v>4883</v>
      </c>
      <c r="E3456">
        <v>101</v>
      </c>
      <c r="F3456">
        <v>21</v>
      </c>
      <c r="G3456">
        <v>73</v>
      </c>
      <c r="H3456">
        <v>6</v>
      </c>
      <c r="I3456">
        <v>1</v>
      </c>
      <c r="J3456">
        <v>208</v>
      </c>
      <c r="K3456">
        <v>0</v>
      </c>
      <c r="L3456">
        <v>0</v>
      </c>
      <c r="M3456">
        <v>0</v>
      </c>
      <c r="N3456">
        <v>0</v>
      </c>
    </row>
    <row r="3457" spans="1:14" x14ac:dyDescent="0.2">
      <c r="A3457" t="s">
        <v>8335</v>
      </c>
      <c r="B3457" t="s">
        <v>86</v>
      </c>
      <c r="C3457" t="s">
        <v>199</v>
      </c>
      <c r="D3457" t="s">
        <v>4885</v>
      </c>
      <c r="E3457">
        <v>208</v>
      </c>
      <c r="F3457">
        <v>19</v>
      </c>
      <c r="G3457">
        <v>186</v>
      </c>
      <c r="H3457">
        <v>2</v>
      </c>
      <c r="I3457">
        <v>1</v>
      </c>
      <c r="J3457">
        <v>101</v>
      </c>
      <c r="K3457">
        <v>0</v>
      </c>
      <c r="L3457">
        <v>0</v>
      </c>
      <c r="M3457">
        <v>0</v>
      </c>
      <c r="N3457">
        <v>0</v>
      </c>
    </row>
    <row r="3458" spans="1:14" x14ac:dyDescent="0.2">
      <c r="A3458" t="s">
        <v>8336</v>
      </c>
      <c r="B3458" t="s">
        <v>86</v>
      </c>
      <c r="C3458" t="s">
        <v>199</v>
      </c>
      <c r="D3458" t="s">
        <v>4887</v>
      </c>
      <c r="E3458">
        <v>101</v>
      </c>
      <c r="F3458">
        <v>19</v>
      </c>
      <c r="G3458">
        <v>73</v>
      </c>
      <c r="H3458">
        <v>8</v>
      </c>
      <c r="I3458">
        <v>1</v>
      </c>
      <c r="J3458">
        <v>208</v>
      </c>
      <c r="K3458">
        <v>0</v>
      </c>
      <c r="L3458">
        <v>0</v>
      </c>
      <c r="M3458">
        <v>0</v>
      </c>
      <c r="N3458">
        <v>0</v>
      </c>
    </row>
    <row r="3459" spans="1:14" x14ac:dyDescent="0.2">
      <c r="A3459" t="s">
        <v>8337</v>
      </c>
      <c r="B3459" t="s">
        <v>86</v>
      </c>
      <c r="C3459" t="s">
        <v>199</v>
      </c>
      <c r="D3459" t="s">
        <v>4889</v>
      </c>
      <c r="E3459">
        <v>201</v>
      </c>
      <c r="F3459">
        <v>15</v>
      </c>
      <c r="G3459">
        <v>183</v>
      </c>
      <c r="H3459">
        <v>2</v>
      </c>
      <c r="I3459">
        <v>1</v>
      </c>
      <c r="J3459">
        <v>108</v>
      </c>
      <c r="K3459">
        <v>0</v>
      </c>
      <c r="L3459">
        <v>0</v>
      </c>
      <c r="M3459">
        <v>0</v>
      </c>
      <c r="N3459">
        <v>0</v>
      </c>
    </row>
    <row r="3460" spans="1:14" x14ac:dyDescent="0.2">
      <c r="A3460" t="s">
        <v>8338</v>
      </c>
      <c r="B3460" t="s">
        <v>86</v>
      </c>
      <c r="C3460" t="s">
        <v>199</v>
      </c>
      <c r="D3460" t="s">
        <v>4871</v>
      </c>
      <c r="E3460">
        <v>0</v>
      </c>
      <c r="F3460">
        <v>0</v>
      </c>
      <c r="G3460">
        <v>0</v>
      </c>
      <c r="H3460">
        <v>0</v>
      </c>
      <c r="I3460">
        <v>0</v>
      </c>
      <c r="J3460">
        <v>0</v>
      </c>
      <c r="K3460">
        <v>306</v>
      </c>
      <c r="L3460">
        <v>300</v>
      </c>
      <c r="M3460">
        <v>6</v>
      </c>
      <c r="N3460">
        <v>0</v>
      </c>
    </row>
    <row r="3461" spans="1:14" x14ac:dyDescent="0.2">
      <c r="A3461" t="s">
        <v>8339</v>
      </c>
      <c r="B3461" t="s">
        <v>86</v>
      </c>
      <c r="C3461" t="s">
        <v>199</v>
      </c>
      <c r="D3461" t="s">
        <v>4873</v>
      </c>
      <c r="E3461">
        <v>0</v>
      </c>
      <c r="F3461">
        <v>0</v>
      </c>
      <c r="G3461">
        <v>0</v>
      </c>
      <c r="H3461">
        <v>0</v>
      </c>
      <c r="I3461">
        <v>0</v>
      </c>
      <c r="J3461">
        <v>0</v>
      </c>
      <c r="K3461">
        <v>287</v>
      </c>
      <c r="L3461">
        <v>281</v>
      </c>
      <c r="M3461">
        <v>6</v>
      </c>
      <c r="N3461">
        <v>0</v>
      </c>
    </row>
    <row r="3462" spans="1:14" x14ac:dyDescent="0.2">
      <c r="A3462" t="s">
        <v>8340</v>
      </c>
      <c r="B3462" t="s">
        <v>86</v>
      </c>
      <c r="C3462" t="s">
        <v>200</v>
      </c>
      <c r="D3462" t="s">
        <v>4875</v>
      </c>
      <c r="E3462">
        <v>43</v>
      </c>
      <c r="F3462">
        <v>8</v>
      </c>
      <c r="G3462">
        <v>32</v>
      </c>
      <c r="H3462">
        <v>1</v>
      </c>
      <c r="I3462">
        <v>2</v>
      </c>
      <c r="J3462">
        <v>62</v>
      </c>
      <c r="K3462">
        <v>0</v>
      </c>
      <c r="L3462">
        <v>0</v>
      </c>
      <c r="M3462">
        <v>0</v>
      </c>
      <c r="N3462">
        <v>0</v>
      </c>
    </row>
    <row r="3463" spans="1:14" x14ac:dyDescent="0.2">
      <c r="A3463" t="s">
        <v>8341</v>
      </c>
      <c r="B3463" t="s">
        <v>86</v>
      </c>
      <c r="C3463" t="s">
        <v>200</v>
      </c>
      <c r="D3463" t="s">
        <v>4877</v>
      </c>
      <c r="E3463">
        <v>105</v>
      </c>
      <c r="F3463">
        <v>13</v>
      </c>
      <c r="G3463">
        <v>88</v>
      </c>
      <c r="H3463">
        <v>2</v>
      </c>
      <c r="I3463">
        <v>2</v>
      </c>
      <c r="J3463">
        <v>0</v>
      </c>
      <c r="K3463">
        <v>0</v>
      </c>
      <c r="L3463">
        <v>0</v>
      </c>
      <c r="M3463">
        <v>0</v>
      </c>
      <c r="N3463">
        <v>0</v>
      </c>
    </row>
    <row r="3464" spans="1:14" x14ac:dyDescent="0.2">
      <c r="A3464" t="s">
        <v>8342</v>
      </c>
      <c r="B3464" t="s">
        <v>86</v>
      </c>
      <c r="C3464" t="s">
        <v>200</v>
      </c>
      <c r="D3464" t="s">
        <v>4879</v>
      </c>
      <c r="E3464">
        <v>61</v>
      </c>
      <c r="F3464">
        <v>5</v>
      </c>
      <c r="G3464">
        <v>56</v>
      </c>
      <c r="H3464">
        <v>0</v>
      </c>
      <c r="I3464">
        <v>0</v>
      </c>
      <c r="J3464">
        <v>44</v>
      </c>
      <c r="K3464">
        <v>0</v>
      </c>
      <c r="L3464">
        <v>0</v>
      </c>
      <c r="M3464">
        <v>0</v>
      </c>
      <c r="N3464">
        <v>0</v>
      </c>
    </row>
    <row r="3465" spans="1:14" x14ac:dyDescent="0.2">
      <c r="A3465" t="s">
        <v>8343</v>
      </c>
      <c r="B3465" t="s">
        <v>86</v>
      </c>
      <c r="C3465" t="s">
        <v>200</v>
      </c>
      <c r="D3465" t="s">
        <v>4881</v>
      </c>
      <c r="E3465">
        <v>105</v>
      </c>
      <c r="F3465">
        <v>13</v>
      </c>
      <c r="G3465">
        <v>88</v>
      </c>
      <c r="H3465">
        <v>2</v>
      </c>
      <c r="I3465">
        <v>2</v>
      </c>
      <c r="J3465">
        <v>0</v>
      </c>
      <c r="K3465">
        <v>0</v>
      </c>
      <c r="L3465">
        <v>0</v>
      </c>
      <c r="M3465">
        <v>0</v>
      </c>
      <c r="N3465">
        <v>0</v>
      </c>
    </row>
    <row r="3466" spans="1:14" x14ac:dyDescent="0.2">
      <c r="A3466" t="s">
        <v>8344</v>
      </c>
      <c r="B3466" t="s">
        <v>86</v>
      </c>
      <c r="C3466" t="s">
        <v>200</v>
      </c>
      <c r="D3466" t="s">
        <v>4883</v>
      </c>
      <c r="E3466">
        <v>43</v>
      </c>
      <c r="F3466">
        <v>8</v>
      </c>
      <c r="G3466">
        <v>32</v>
      </c>
      <c r="H3466">
        <v>1</v>
      </c>
      <c r="I3466">
        <v>2</v>
      </c>
      <c r="J3466">
        <v>62</v>
      </c>
      <c r="K3466">
        <v>0</v>
      </c>
      <c r="L3466">
        <v>0</v>
      </c>
      <c r="M3466">
        <v>0</v>
      </c>
      <c r="N3466">
        <v>0</v>
      </c>
    </row>
    <row r="3467" spans="1:14" x14ac:dyDescent="0.2">
      <c r="A3467" t="s">
        <v>8345</v>
      </c>
      <c r="B3467" t="s">
        <v>86</v>
      </c>
      <c r="C3467" t="s">
        <v>200</v>
      </c>
      <c r="D3467" t="s">
        <v>4885</v>
      </c>
      <c r="E3467">
        <v>62</v>
      </c>
      <c r="F3467">
        <v>6</v>
      </c>
      <c r="G3467">
        <v>55</v>
      </c>
      <c r="H3467">
        <v>1</v>
      </c>
      <c r="I3467">
        <v>0</v>
      </c>
      <c r="J3467">
        <v>43</v>
      </c>
      <c r="K3467">
        <v>0</v>
      </c>
      <c r="L3467">
        <v>0</v>
      </c>
      <c r="M3467">
        <v>0</v>
      </c>
      <c r="N3467">
        <v>0</v>
      </c>
    </row>
    <row r="3468" spans="1:14" x14ac:dyDescent="0.2">
      <c r="A3468" t="s">
        <v>8346</v>
      </c>
      <c r="B3468" t="s">
        <v>86</v>
      </c>
      <c r="C3468" t="s">
        <v>200</v>
      </c>
      <c r="D3468" t="s">
        <v>4887</v>
      </c>
      <c r="E3468">
        <v>43</v>
      </c>
      <c r="F3468">
        <v>8</v>
      </c>
      <c r="G3468">
        <v>32</v>
      </c>
      <c r="H3468">
        <v>1</v>
      </c>
      <c r="I3468">
        <v>2</v>
      </c>
      <c r="J3468">
        <v>62</v>
      </c>
      <c r="K3468">
        <v>0</v>
      </c>
      <c r="L3468">
        <v>0</v>
      </c>
      <c r="M3468">
        <v>0</v>
      </c>
      <c r="N3468">
        <v>0</v>
      </c>
    </row>
    <row r="3469" spans="1:14" x14ac:dyDescent="0.2">
      <c r="A3469" t="s">
        <v>8347</v>
      </c>
      <c r="B3469" t="s">
        <v>86</v>
      </c>
      <c r="C3469" t="s">
        <v>200</v>
      </c>
      <c r="D3469" t="s">
        <v>4889</v>
      </c>
      <c r="E3469">
        <v>61</v>
      </c>
      <c r="F3469">
        <v>5</v>
      </c>
      <c r="G3469">
        <v>56</v>
      </c>
      <c r="H3469">
        <v>0</v>
      </c>
      <c r="I3469">
        <v>0</v>
      </c>
      <c r="J3469">
        <v>44</v>
      </c>
      <c r="K3469">
        <v>0</v>
      </c>
      <c r="L3469">
        <v>0</v>
      </c>
      <c r="M3469">
        <v>0</v>
      </c>
      <c r="N3469">
        <v>0</v>
      </c>
    </row>
    <row r="3470" spans="1:14" x14ac:dyDescent="0.2">
      <c r="A3470" t="s">
        <v>8348</v>
      </c>
      <c r="B3470" t="s">
        <v>86</v>
      </c>
      <c r="C3470" t="s">
        <v>200</v>
      </c>
      <c r="D3470" t="s">
        <v>4871</v>
      </c>
      <c r="E3470">
        <v>0</v>
      </c>
      <c r="F3470">
        <v>0</v>
      </c>
      <c r="G3470">
        <v>0</v>
      </c>
      <c r="H3470">
        <v>0</v>
      </c>
      <c r="I3470">
        <v>0</v>
      </c>
      <c r="J3470">
        <v>0</v>
      </c>
      <c r="K3470">
        <v>105</v>
      </c>
      <c r="L3470">
        <v>103</v>
      </c>
      <c r="M3470">
        <v>2</v>
      </c>
      <c r="N3470">
        <v>0</v>
      </c>
    </row>
    <row r="3471" spans="1:14" x14ac:dyDescent="0.2">
      <c r="A3471" t="s">
        <v>8349</v>
      </c>
      <c r="B3471" t="s">
        <v>86</v>
      </c>
      <c r="C3471" t="s">
        <v>200</v>
      </c>
      <c r="D3471" t="s">
        <v>4873</v>
      </c>
      <c r="E3471">
        <v>0</v>
      </c>
      <c r="F3471">
        <v>0</v>
      </c>
      <c r="G3471">
        <v>0</v>
      </c>
      <c r="H3471">
        <v>0</v>
      </c>
      <c r="I3471">
        <v>0</v>
      </c>
      <c r="J3471">
        <v>0</v>
      </c>
      <c r="K3471">
        <v>97</v>
      </c>
      <c r="L3471">
        <v>96</v>
      </c>
      <c r="M3471">
        <v>1</v>
      </c>
      <c r="N3471">
        <v>0</v>
      </c>
    </row>
    <row r="3472" spans="1:14" x14ac:dyDescent="0.2">
      <c r="A3472" t="s">
        <v>8350</v>
      </c>
      <c r="B3472" t="s">
        <v>86</v>
      </c>
      <c r="C3472" t="s">
        <v>201</v>
      </c>
      <c r="D3472" t="s">
        <v>4875</v>
      </c>
      <c r="E3472">
        <v>38</v>
      </c>
      <c r="F3472">
        <v>13</v>
      </c>
      <c r="G3472">
        <v>24</v>
      </c>
      <c r="H3472">
        <v>0</v>
      </c>
      <c r="I3472">
        <v>1</v>
      </c>
      <c r="J3472">
        <v>41</v>
      </c>
      <c r="K3472">
        <v>0</v>
      </c>
      <c r="L3472">
        <v>0</v>
      </c>
      <c r="M3472">
        <v>0</v>
      </c>
      <c r="N3472">
        <v>0</v>
      </c>
    </row>
    <row r="3473" spans="1:14" x14ac:dyDescent="0.2">
      <c r="A3473" t="s">
        <v>8351</v>
      </c>
      <c r="B3473" t="s">
        <v>86</v>
      </c>
      <c r="C3473" t="s">
        <v>201</v>
      </c>
      <c r="D3473" t="s">
        <v>4877</v>
      </c>
      <c r="E3473">
        <v>79</v>
      </c>
      <c r="F3473">
        <v>15</v>
      </c>
      <c r="G3473">
        <v>62</v>
      </c>
      <c r="H3473">
        <v>1</v>
      </c>
      <c r="I3473">
        <v>1</v>
      </c>
      <c r="J3473">
        <v>0</v>
      </c>
      <c r="K3473">
        <v>0</v>
      </c>
      <c r="L3473">
        <v>0</v>
      </c>
      <c r="M3473">
        <v>0</v>
      </c>
      <c r="N3473">
        <v>0</v>
      </c>
    </row>
    <row r="3474" spans="1:14" x14ac:dyDescent="0.2">
      <c r="A3474" t="s">
        <v>8352</v>
      </c>
      <c r="B3474" t="s">
        <v>86</v>
      </c>
      <c r="C3474" t="s">
        <v>201</v>
      </c>
      <c r="D3474" t="s">
        <v>4879</v>
      </c>
      <c r="E3474">
        <v>38</v>
      </c>
      <c r="F3474">
        <v>3</v>
      </c>
      <c r="G3474">
        <v>35</v>
      </c>
      <c r="H3474">
        <v>0</v>
      </c>
      <c r="I3474">
        <v>0</v>
      </c>
      <c r="J3474">
        <v>41</v>
      </c>
      <c r="K3474">
        <v>0</v>
      </c>
      <c r="L3474">
        <v>0</v>
      </c>
      <c r="M3474">
        <v>0</v>
      </c>
      <c r="N3474">
        <v>0</v>
      </c>
    </row>
    <row r="3475" spans="1:14" x14ac:dyDescent="0.2">
      <c r="A3475" t="s">
        <v>8353</v>
      </c>
      <c r="B3475" t="s">
        <v>86</v>
      </c>
      <c r="C3475" t="s">
        <v>201</v>
      </c>
      <c r="D3475" t="s">
        <v>4881</v>
      </c>
      <c r="E3475">
        <v>79</v>
      </c>
      <c r="F3475">
        <v>15</v>
      </c>
      <c r="G3475">
        <v>62</v>
      </c>
      <c r="H3475">
        <v>1</v>
      </c>
      <c r="I3475">
        <v>1</v>
      </c>
      <c r="J3475">
        <v>0</v>
      </c>
      <c r="K3475">
        <v>0</v>
      </c>
      <c r="L3475">
        <v>0</v>
      </c>
      <c r="M3475">
        <v>0</v>
      </c>
      <c r="N3475">
        <v>0</v>
      </c>
    </row>
    <row r="3476" spans="1:14" x14ac:dyDescent="0.2">
      <c r="A3476" t="s">
        <v>8354</v>
      </c>
      <c r="B3476" t="s">
        <v>86</v>
      </c>
      <c r="C3476" t="s">
        <v>201</v>
      </c>
      <c r="D3476" t="s">
        <v>4883</v>
      </c>
      <c r="E3476">
        <v>38</v>
      </c>
      <c r="F3476">
        <v>13</v>
      </c>
      <c r="G3476">
        <v>24</v>
      </c>
      <c r="H3476">
        <v>0</v>
      </c>
      <c r="I3476">
        <v>1</v>
      </c>
      <c r="J3476">
        <v>41</v>
      </c>
      <c r="K3476">
        <v>0</v>
      </c>
      <c r="L3476">
        <v>0</v>
      </c>
      <c r="M3476">
        <v>0</v>
      </c>
      <c r="N3476">
        <v>0</v>
      </c>
    </row>
    <row r="3477" spans="1:14" x14ac:dyDescent="0.2">
      <c r="A3477" t="s">
        <v>8355</v>
      </c>
      <c r="B3477" t="s">
        <v>86</v>
      </c>
      <c r="C3477" t="s">
        <v>201</v>
      </c>
      <c r="D3477" t="s">
        <v>4885</v>
      </c>
      <c r="E3477">
        <v>41</v>
      </c>
      <c r="F3477">
        <v>3</v>
      </c>
      <c r="G3477">
        <v>37</v>
      </c>
      <c r="H3477">
        <v>1</v>
      </c>
      <c r="I3477">
        <v>0</v>
      </c>
      <c r="J3477">
        <v>38</v>
      </c>
      <c r="K3477">
        <v>0</v>
      </c>
      <c r="L3477">
        <v>0</v>
      </c>
      <c r="M3477">
        <v>0</v>
      </c>
      <c r="N3477">
        <v>0</v>
      </c>
    </row>
    <row r="3478" spans="1:14" x14ac:dyDescent="0.2">
      <c r="A3478" t="s">
        <v>8356</v>
      </c>
      <c r="B3478" t="s">
        <v>86</v>
      </c>
      <c r="C3478" t="s">
        <v>201</v>
      </c>
      <c r="D3478" t="s">
        <v>4887</v>
      </c>
      <c r="E3478">
        <v>38</v>
      </c>
      <c r="F3478">
        <v>12</v>
      </c>
      <c r="G3478">
        <v>25</v>
      </c>
      <c r="H3478">
        <v>0</v>
      </c>
      <c r="I3478">
        <v>1</v>
      </c>
      <c r="J3478">
        <v>41</v>
      </c>
      <c r="K3478">
        <v>0</v>
      </c>
      <c r="L3478">
        <v>0</v>
      </c>
      <c r="M3478">
        <v>0</v>
      </c>
      <c r="N3478">
        <v>0</v>
      </c>
    </row>
    <row r="3479" spans="1:14" x14ac:dyDescent="0.2">
      <c r="A3479" t="s">
        <v>8357</v>
      </c>
      <c r="B3479" t="s">
        <v>86</v>
      </c>
      <c r="C3479" t="s">
        <v>201</v>
      </c>
      <c r="D3479" t="s">
        <v>4889</v>
      </c>
      <c r="E3479">
        <v>38</v>
      </c>
      <c r="F3479">
        <v>3</v>
      </c>
      <c r="G3479">
        <v>35</v>
      </c>
      <c r="H3479">
        <v>0</v>
      </c>
      <c r="I3479">
        <v>0</v>
      </c>
      <c r="J3479">
        <v>41</v>
      </c>
      <c r="K3479">
        <v>0</v>
      </c>
      <c r="L3479">
        <v>0</v>
      </c>
      <c r="M3479">
        <v>0</v>
      </c>
      <c r="N3479">
        <v>0</v>
      </c>
    </row>
    <row r="3480" spans="1:14" x14ac:dyDescent="0.2">
      <c r="A3480" t="s">
        <v>8358</v>
      </c>
      <c r="B3480" t="s">
        <v>86</v>
      </c>
      <c r="C3480" t="s">
        <v>201</v>
      </c>
      <c r="D3480" t="s">
        <v>4871</v>
      </c>
      <c r="E3480">
        <v>0</v>
      </c>
      <c r="F3480">
        <v>0</v>
      </c>
      <c r="G3480">
        <v>0</v>
      </c>
      <c r="H3480">
        <v>0</v>
      </c>
      <c r="I3480">
        <v>0</v>
      </c>
      <c r="J3480">
        <v>0</v>
      </c>
      <c r="K3480">
        <v>79</v>
      </c>
      <c r="L3480">
        <v>77</v>
      </c>
      <c r="M3480">
        <v>1</v>
      </c>
      <c r="N3480">
        <v>1</v>
      </c>
    </row>
    <row r="3481" spans="1:14" x14ac:dyDescent="0.2">
      <c r="A3481" t="s">
        <v>8359</v>
      </c>
      <c r="B3481" t="s">
        <v>86</v>
      </c>
      <c r="C3481" t="s">
        <v>201</v>
      </c>
      <c r="D3481" t="s">
        <v>4873</v>
      </c>
      <c r="E3481">
        <v>0</v>
      </c>
      <c r="F3481">
        <v>0</v>
      </c>
      <c r="G3481">
        <v>0</v>
      </c>
      <c r="H3481">
        <v>0</v>
      </c>
      <c r="I3481">
        <v>0</v>
      </c>
      <c r="J3481">
        <v>0</v>
      </c>
      <c r="K3481">
        <v>75</v>
      </c>
      <c r="L3481">
        <v>73</v>
      </c>
      <c r="M3481">
        <v>1</v>
      </c>
      <c r="N3481">
        <v>1</v>
      </c>
    </row>
    <row r="3482" spans="1:14" x14ac:dyDescent="0.2">
      <c r="A3482" t="s">
        <v>8360</v>
      </c>
      <c r="B3482" t="s">
        <v>86</v>
      </c>
      <c r="C3482" t="s">
        <v>202</v>
      </c>
      <c r="D3482" t="s">
        <v>4875</v>
      </c>
      <c r="E3482">
        <v>28</v>
      </c>
      <c r="F3482">
        <v>6</v>
      </c>
      <c r="G3482">
        <v>22</v>
      </c>
      <c r="H3482">
        <v>0</v>
      </c>
      <c r="I3482">
        <v>0</v>
      </c>
      <c r="J3482">
        <v>36</v>
      </c>
      <c r="K3482">
        <v>0</v>
      </c>
      <c r="L3482">
        <v>0</v>
      </c>
      <c r="M3482">
        <v>0</v>
      </c>
      <c r="N3482">
        <v>0</v>
      </c>
    </row>
    <row r="3483" spans="1:14" x14ac:dyDescent="0.2">
      <c r="A3483" t="s">
        <v>8361</v>
      </c>
      <c r="B3483" t="s">
        <v>86</v>
      </c>
      <c r="C3483" t="s">
        <v>202</v>
      </c>
      <c r="D3483" t="s">
        <v>4877</v>
      </c>
      <c r="E3483">
        <v>64</v>
      </c>
      <c r="F3483">
        <v>8</v>
      </c>
      <c r="G3483">
        <v>55</v>
      </c>
      <c r="H3483">
        <v>1</v>
      </c>
      <c r="I3483">
        <v>0</v>
      </c>
      <c r="J3483">
        <v>0</v>
      </c>
      <c r="K3483">
        <v>0</v>
      </c>
      <c r="L3483">
        <v>0</v>
      </c>
      <c r="M3483">
        <v>0</v>
      </c>
      <c r="N3483">
        <v>0</v>
      </c>
    </row>
    <row r="3484" spans="1:14" x14ac:dyDescent="0.2">
      <c r="A3484" t="s">
        <v>8362</v>
      </c>
      <c r="B3484" t="s">
        <v>86</v>
      </c>
      <c r="C3484" t="s">
        <v>202</v>
      </c>
      <c r="D3484" t="s">
        <v>4879</v>
      </c>
      <c r="E3484">
        <v>35</v>
      </c>
      <c r="F3484">
        <v>5</v>
      </c>
      <c r="G3484">
        <v>30</v>
      </c>
      <c r="H3484">
        <v>0</v>
      </c>
      <c r="I3484">
        <v>0</v>
      </c>
      <c r="J3484">
        <v>29</v>
      </c>
      <c r="K3484">
        <v>0</v>
      </c>
      <c r="L3484">
        <v>0</v>
      </c>
      <c r="M3484">
        <v>0</v>
      </c>
      <c r="N3484">
        <v>0</v>
      </c>
    </row>
    <row r="3485" spans="1:14" x14ac:dyDescent="0.2">
      <c r="A3485" t="s">
        <v>8363</v>
      </c>
      <c r="B3485" t="s">
        <v>86</v>
      </c>
      <c r="C3485" t="s">
        <v>202</v>
      </c>
      <c r="D3485" t="s">
        <v>4881</v>
      </c>
      <c r="E3485">
        <v>64</v>
      </c>
      <c r="F3485">
        <v>8</v>
      </c>
      <c r="G3485">
        <v>55</v>
      </c>
      <c r="H3485">
        <v>1</v>
      </c>
      <c r="I3485">
        <v>0</v>
      </c>
      <c r="J3485">
        <v>0</v>
      </c>
      <c r="K3485">
        <v>0</v>
      </c>
      <c r="L3485">
        <v>0</v>
      </c>
      <c r="M3485">
        <v>0</v>
      </c>
      <c r="N3485">
        <v>0</v>
      </c>
    </row>
    <row r="3486" spans="1:14" x14ac:dyDescent="0.2">
      <c r="A3486" t="s">
        <v>8364</v>
      </c>
      <c r="B3486" t="s">
        <v>86</v>
      </c>
      <c r="C3486" t="s">
        <v>202</v>
      </c>
      <c r="D3486" t="s">
        <v>4883</v>
      </c>
      <c r="E3486">
        <v>28</v>
      </c>
      <c r="F3486">
        <v>5</v>
      </c>
      <c r="G3486">
        <v>23</v>
      </c>
      <c r="H3486">
        <v>0</v>
      </c>
      <c r="I3486">
        <v>0</v>
      </c>
      <c r="J3486">
        <v>36</v>
      </c>
      <c r="K3486">
        <v>0</v>
      </c>
      <c r="L3486">
        <v>0</v>
      </c>
      <c r="M3486">
        <v>0</v>
      </c>
      <c r="N3486">
        <v>0</v>
      </c>
    </row>
    <row r="3487" spans="1:14" x14ac:dyDescent="0.2">
      <c r="A3487" t="s">
        <v>8365</v>
      </c>
      <c r="B3487" t="s">
        <v>86</v>
      </c>
      <c r="C3487" t="s">
        <v>202</v>
      </c>
      <c r="D3487" t="s">
        <v>4885</v>
      </c>
      <c r="E3487">
        <v>36</v>
      </c>
      <c r="F3487">
        <v>6</v>
      </c>
      <c r="G3487">
        <v>30</v>
      </c>
      <c r="H3487">
        <v>0</v>
      </c>
      <c r="I3487">
        <v>0</v>
      </c>
      <c r="J3487">
        <v>28</v>
      </c>
      <c r="K3487">
        <v>0</v>
      </c>
      <c r="L3487">
        <v>0</v>
      </c>
      <c r="M3487">
        <v>0</v>
      </c>
      <c r="N3487">
        <v>0</v>
      </c>
    </row>
    <row r="3488" spans="1:14" x14ac:dyDescent="0.2">
      <c r="A3488" t="s">
        <v>8366</v>
      </c>
      <c r="B3488" t="s">
        <v>86</v>
      </c>
      <c r="C3488" t="s">
        <v>202</v>
      </c>
      <c r="D3488" t="s">
        <v>4887</v>
      </c>
      <c r="E3488">
        <v>28</v>
      </c>
      <c r="F3488">
        <v>3</v>
      </c>
      <c r="G3488">
        <v>24</v>
      </c>
      <c r="H3488">
        <v>1</v>
      </c>
      <c r="I3488">
        <v>0</v>
      </c>
      <c r="J3488">
        <v>36</v>
      </c>
      <c r="K3488">
        <v>0</v>
      </c>
      <c r="L3488">
        <v>0</v>
      </c>
      <c r="M3488">
        <v>0</v>
      </c>
      <c r="N3488">
        <v>0</v>
      </c>
    </row>
    <row r="3489" spans="1:14" x14ac:dyDescent="0.2">
      <c r="A3489" t="s">
        <v>8367</v>
      </c>
      <c r="B3489" t="s">
        <v>86</v>
      </c>
      <c r="C3489" t="s">
        <v>202</v>
      </c>
      <c r="D3489" t="s">
        <v>4889</v>
      </c>
      <c r="E3489">
        <v>36</v>
      </c>
      <c r="F3489">
        <v>5</v>
      </c>
      <c r="G3489">
        <v>31</v>
      </c>
      <c r="H3489">
        <v>0</v>
      </c>
      <c r="I3489">
        <v>0</v>
      </c>
      <c r="J3489">
        <v>28</v>
      </c>
      <c r="K3489">
        <v>0</v>
      </c>
      <c r="L3489">
        <v>0</v>
      </c>
      <c r="M3489">
        <v>0</v>
      </c>
      <c r="N3489">
        <v>0</v>
      </c>
    </row>
    <row r="3490" spans="1:14" x14ac:dyDescent="0.2">
      <c r="A3490" t="s">
        <v>8368</v>
      </c>
      <c r="B3490" t="s">
        <v>86</v>
      </c>
      <c r="C3490" t="s">
        <v>202</v>
      </c>
      <c r="D3490" t="s">
        <v>4871</v>
      </c>
      <c r="E3490">
        <v>0</v>
      </c>
      <c r="F3490">
        <v>0</v>
      </c>
      <c r="G3490">
        <v>0</v>
      </c>
      <c r="H3490">
        <v>0</v>
      </c>
      <c r="I3490">
        <v>0</v>
      </c>
      <c r="J3490">
        <v>0</v>
      </c>
      <c r="K3490">
        <v>64</v>
      </c>
      <c r="L3490">
        <v>63</v>
      </c>
      <c r="M3490">
        <v>1</v>
      </c>
      <c r="N3490">
        <v>0</v>
      </c>
    </row>
    <row r="3491" spans="1:14" x14ac:dyDescent="0.2">
      <c r="A3491" t="s">
        <v>8369</v>
      </c>
      <c r="B3491" t="s">
        <v>86</v>
      </c>
      <c r="C3491" t="s">
        <v>202</v>
      </c>
      <c r="D3491" t="s">
        <v>4873</v>
      </c>
      <c r="E3491">
        <v>0</v>
      </c>
      <c r="F3491">
        <v>0</v>
      </c>
      <c r="G3491">
        <v>0</v>
      </c>
      <c r="H3491">
        <v>0</v>
      </c>
      <c r="I3491">
        <v>0</v>
      </c>
      <c r="J3491">
        <v>0</v>
      </c>
      <c r="K3491">
        <v>55</v>
      </c>
      <c r="L3491">
        <v>54</v>
      </c>
      <c r="M3491">
        <v>1</v>
      </c>
      <c r="N3491">
        <v>0</v>
      </c>
    </row>
    <row r="3492" spans="1:14" x14ac:dyDescent="0.2">
      <c r="A3492" t="s">
        <v>8370</v>
      </c>
      <c r="B3492" t="s">
        <v>86</v>
      </c>
      <c r="C3492" t="s">
        <v>203</v>
      </c>
      <c r="D3492" t="s">
        <v>4875</v>
      </c>
      <c r="E3492">
        <v>35</v>
      </c>
      <c r="F3492">
        <v>6</v>
      </c>
      <c r="G3492">
        <v>28</v>
      </c>
      <c r="H3492">
        <v>0</v>
      </c>
      <c r="I3492">
        <v>1</v>
      </c>
      <c r="J3492">
        <v>31</v>
      </c>
      <c r="K3492">
        <v>0</v>
      </c>
      <c r="L3492">
        <v>0</v>
      </c>
      <c r="M3492">
        <v>0</v>
      </c>
      <c r="N3492">
        <v>0</v>
      </c>
    </row>
    <row r="3493" spans="1:14" x14ac:dyDescent="0.2">
      <c r="A3493" t="s">
        <v>8371</v>
      </c>
      <c r="B3493" t="s">
        <v>86</v>
      </c>
      <c r="C3493" t="s">
        <v>203</v>
      </c>
      <c r="D3493" t="s">
        <v>4877</v>
      </c>
      <c r="E3493">
        <v>66</v>
      </c>
      <c r="F3493">
        <v>5</v>
      </c>
      <c r="G3493">
        <v>59</v>
      </c>
      <c r="H3493">
        <v>0</v>
      </c>
      <c r="I3493">
        <v>2</v>
      </c>
      <c r="J3493">
        <v>0</v>
      </c>
      <c r="K3493">
        <v>0</v>
      </c>
      <c r="L3493">
        <v>0</v>
      </c>
      <c r="M3493">
        <v>0</v>
      </c>
      <c r="N3493">
        <v>0</v>
      </c>
    </row>
    <row r="3494" spans="1:14" x14ac:dyDescent="0.2">
      <c r="A3494" t="s">
        <v>8372</v>
      </c>
      <c r="B3494" t="s">
        <v>86</v>
      </c>
      <c r="C3494" t="s">
        <v>203</v>
      </c>
      <c r="D3494" t="s">
        <v>4879</v>
      </c>
      <c r="E3494">
        <v>29</v>
      </c>
      <c r="F3494">
        <v>2</v>
      </c>
      <c r="G3494">
        <v>27</v>
      </c>
      <c r="H3494">
        <v>0</v>
      </c>
      <c r="I3494">
        <v>0</v>
      </c>
      <c r="J3494">
        <v>37</v>
      </c>
      <c r="K3494">
        <v>0</v>
      </c>
      <c r="L3494">
        <v>0</v>
      </c>
      <c r="M3494">
        <v>0</v>
      </c>
      <c r="N3494">
        <v>0</v>
      </c>
    </row>
    <row r="3495" spans="1:14" x14ac:dyDescent="0.2">
      <c r="A3495" t="s">
        <v>8373</v>
      </c>
      <c r="B3495" t="s">
        <v>86</v>
      </c>
      <c r="C3495" t="s">
        <v>203</v>
      </c>
      <c r="D3495" t="s">
        <v>4881</v>
      </c>
      <c r="E3495">
        <v>66</v>
      </c>
      <c r="F3495">
        <v>5</v>
      </c>
      <c r="G3495">
        <v>59</v>
      </c>
      <c r="H3495">
        <v>0</v>
      </c>
      <c r="I3495">
        <v>2</v>
      </c>
      <c r="J3495">
        <v>0</v>
      </c>
      <c r="K3495">
        <v>0</v>
      </c>
      <c r="L3495">
        <v>0</v>
      </c>
      <c r="M3495">
        <v>0</v>
      </c>
      <c r="N3495">
        <v>0</v>
      </c>
    </row>
    <row r="3496" spans="1:14" x14ac:dyDescent="0.2">
      <c r="A3496" t="s">
        <v>8374</v>
      </c>
      <c r="B3496" t="s">
        <v>86</v>
      </c>
      <c r="C3496" t="s">
        <v>203</v>
      </c>
      <c r="D3496" t="s">
        <v>4883</v>
      </c>
      <c r="E3496">
        <v>35</v>
      </c>
      <c r="F3496">
        <v>4</v>
      </c>
      <c r="G3496">
        <v>30</v>
      </c>
      <c r="H3496">
        <v>0</v>
      </c>
      <c r="I3496">
        <v>1</v>
      </c>
      <c r="J3496">
        <v>31</v>
      </c>
      <c r="K3496">
        <v>0</v>
      </c>
      <c r="L3496">
        <v>0</v>
      </c>
      <c r="M3496">
        <v>0</v>
      </c>
      <c r="N3496">
        <v>0</v>
      </c>
    </row>
    <row r="3497" spans="1:14" x14ac:dyDescent="0.2">
      <c r="A3497" t="s">
        <v>8375</v>
      </c>
      <c r="B3497" t="s">
        <v>86</v>
      </c>
      <c r="C3497" t="s">
        <v>203</v>
      </c>
      <c r="D3497" t="s">
        <v>4885</v>
      </c>
      <c r="E3497">
        <v>31</v>
      </c>
      <c r="F3497">
        <v>5</v>
      </c>
      <c r="G3497">
        <v>25</v>
      </c>
      <c r="H3497">
        <v>0</v>
      </c>
      <c r="I3497">
        <v>1</v>
      </c>
      <c r="J3497">
        <v>35</v>
      </c>
      <c r="K3497">
        <v>0</v>
      </c>
      <c r="L3497">
        <v>0</v>
      </c>
      <c r="M3497">
        <v>0</v>
      </c>
      <c r="N3497">
        <v>0</v>
      </c>
    </row>
    <row r="3498" spans="1:14" x14ac:dyDescent="0.2">
      <c r="A3498" t="s">
        <v>8376</v>
      </c>
      <c r="B3498" t="s">
        <v>86</v>
      </c>
      <c r="C3498" t="s">
        <v>203</v>
      </c>
      <c r="D3498" t="s">
        <v>4887</v>
      </c>
      <c r="E3498">
        <v>35</v>
      </c>
      <c r="F3498">
        <v>3</v>
      </c>
      <c r="G3498">
        <v>31</v>
      </c>
      <c r="H3498">
        <v>0</v>
      </c>
      <c r="I3498">
        <v>1</v>
      </c>
      <c r="J3498">
        <v>31</v>
      </c>
      <c r="K3498">
        <v>0</v>
      </c>
      <c r="L3498">
        <v>0</v>
      </c>
      <c r="M3498">
        <v>0</v>
      </c>
      <c r="N3498">
        <v>0</v>
      </c>
    </row>
    <row r="3499" spans="1:14" x14ac:dyDescent="0.2">
      <c r="A3499" t="s">
        <v>8377</v>
      </c>
      <c r="B3499" t="s">
        <v>86</v>
      </c>
      <c r="C3499" t="s">
        <v>203</v>
      </c>
      <c r="D3499" t="s">
        <v>4889</v>
      </c>
      <c r="E3499">
        <v>29</v>
      </c>
      <c r="F3499">
        <v>2</v>
      </c>
      <c r="G3499">
        <v>27</v>
      </c>
      <c r="H3499">
        <v>0</v>
      </c>
      <c r="I3499">
        <v>0</v>
      </c>
      <c r="J3499">
        <v>37</v>
      </c>
      <c r="K3499">
        <v>0</v>
      </c>
      <c r="L3499">
        <v>0</v>
      </c>
      <c r="M3499">
        <v>0</v>
      </c>
      <c r="N3499">
        <v>0</v>
      </c>
    </row>
    <row r="3500" spans="1:14" x14ac:dyDescent="0.2">
      <c r="A3500" t="s">
        <v>8378</v>
      </c>
      <c r="B3500" t="s">
        <v>86</v>
      </c>
      <c r="C3500" t="s">
        <v>203</v>
      </c>
      <c r="D3500" t="s">
        <v>4871</v>
      </c>
      <c r="E3500">
        <v>0</v>
      </c>
      <c r="F3500">
        <v>0</v>
      </c>
      <c r="G3500">
        <v>0</v>
      </c>
      <c r="H3500">
        <v>0</v>
      </c>
      <c r="I3500">
        <v>0</v>
      </c>
      <c r="J3500">
        <v>0</v>
      </c>
      <c r="K3500">
        <v>65</v>
      </c>
      <c r="L3500">
        <v>63</v>
      </c>
      <c r="M3500">
        <v>2</v>
      </c>
      <c r="N3500">
        <v>0</v>
      </c>
    </row>
    <row r="3501" spans="1:14" x14ac:dyDescent="0.2">
      <c r="A3501" t="s">
        <v>8379</v>
      </c>
      <c r="B3501" t="s">
        <v>86</v>
      </c>
      <c r="C3501" t="s">
        <v>203</v>
      </c>
      <c r="D3501" t="s">
        <v>4873</v>
      </c>
      <c r="E3501">
        <v>0</v>
      </c>
      <c r="F3501">
        <v>0</v>
      </c>
      <c r="G3501">
        <v>0</v>
      </c>
      <c r="H3501">
        <v>0</v>
      </c>
      <c r="I3501">
        <v>0</v>
      </c>
      <c r="J3501">
        <v>0</v>
      </c>
      <c r="K3501">
        <v>60</v>
      </c>
      <c r="L3501">
        <v>58</v>
      </c>
      <c r="M3501">
        <v>2</v>
      </c>
      <c r="N3501">
        <v>0</v>
      </c>
    </row>
    <row r="3502" spans="1:14" x14ac:dyDescent="0.2">
      <c r="A3502" t="s">
        <v>8380</v>
      </c>
      <c r="B3502" t="s">
        <v>86</v>
      </c>
      <c r="C3502" t="s">
        <v>204</v>
      </c>
      <c r="D3502" t="s">
        <v>4875</v>
      </c>
      <c r="E3502">
        <v>27</v>
      </c>
      <c r="F3502">
        <v>2</v>
      </c>
      <c r="G3502">
        <v>24</v>
      </c>
      <c r="H3502">
        <v>0</v>
      </c>
      <c r="I3502">
        <v>1</v>
      </c>
      <c r="J3502">
        <v>67</v>
      </c>
      <c r="K3502">
        <v>0</v>
      </c>
      <c r="L3502">
        <v>0</v>
      </c>
      <c r="M3502">
        <v>0</v>
      </c>
      <c r="N3502">
        <v>0</v>
      </c>
    </row>
    <row r="3503" spans="1:14" x14ac:dyDescent="0.2">
      <c r="A3503" t="s">
        <v>8381</v>
      </c>
      <c r="B3503" t="s">
        <v>86</v>
      </c>
      <c r="C3503" t="s">
        <v>204</v>
      </c>
      <c r="D3503" t="s">
        <v>4877</v>
      </c>
      <c r="E3503">
        <v>94</v>
      </c>
      <c r="F3503">
        <v>11</v>
      </c>
      <c r="G3503">
        <v>77</v>
      </c>
      <c r="H3503">
        <v>4</v>
      </c>
      <c r="I3503">
        <v>2</v>
      </c>
      <c r="J3503">
        <v>0</v>
      </c>
      <c r="K3503">
        <v>0</v>
      </c>
      <c r="L3503">
        <v>0</v>
      </c>
      <c r="M3503">
        <v>0</v>
      </c>
      <c r="N3503">
        <v>0</v>
      </c>
    </row>
    <row r="3504" spans="1:14" x14ac:dyDescent="0.2">
      <c r="A3504" t="s">
        <v>8382</v>
      </c>
      <c r="B3504" t="s">
        <v>86</v>
      </c>
      <c r="C3504" t="s">
        <v>204</v>
      </c>
      <c r="D3504" t="s">
        <v>4879</v>
      </c>
      <c r="E3504">
        <v>55</v>
      </c>
      <c r="F3504">
        <v>7</v>
      </c>
      <c r="G3504">
        <v>47</v>
      </c>
      <c r="H3504">
        <v>1</v>
      </c>
      <c r="I3504">
        <v>0</v>
      </c>
      <c r="J3504">
        <v>39</v>
      </c>
      <c r="K3504">
        <v>0</v>
      </c>
      <c r="L3504">
        <v>0</v>
      </c>
      <c r="M3504">
        <v>0</v>
      </c>
      <c r="N3504">
        <v>0</v>
      </c>
    </row>
    <row r="3505" spans="1:14" x14ac:dyDescent="0.2">
      <c r="A3505" t="s">
        <v>8383</v>
      </c>
      <c r="B3505" t="s">
        <v>86</v>
      </c>
      <c r="C3505" t="s">
        <v>204</v>
      </c>
      <c r="D3505" t="s">
        <v>4881</v>
      </c>
      <c r="E3505">
        <v>94</v>
      </c>
      <c r="F3505">
        <v>11</v>
      </c>
      <c r="G3505">
        <v>77</v>
      </c>
      <c r="H3505">
        <v>4</v>
      </c>
      <c r="I3505">
        <v>2</v>
      </c>
      <c r="J3505">
        <v>0</v>
      </c>
      <c r="K3505">
        <v>0</v>
      </c>
      <c r="L3505">
        <v>0</v>
      </c>
      <c r="M3505">
        <v>0</v>
      </c>
      <c r="N3505">
        <v>0</v>
      </c>
    </row>
    <row r="3506" spans="1:14" x14ac:dyDescent="0.2">
      <c r="A3506" t="s">
        <v>8384</v>
      </c>
      <c r="B3506" t="s">
        <v>86</v>
      </c>
      <c r="C3506" t="s">
        <v>204</v>
      </c>
      <c r="D3506" t="s">
        <v>4883</v>
      </c>
      <c r="E3506">
        <v>27</v>
      </c>
      <c r="F3506">
        <v>2</v>
      </c>
      <c r="G3506">
        <v>24</v>
      </c>
      <c r="H3506">
        <v>0</v>
      </c>
      <c r="I3506">
        <v>1</v>
      </c>
      <c r="J3506">
        <v>67</v>
      </c>
      <c r="K3506">
        <v>0</v>
      </c>
      <c r="L3506">
        <v>0</v>
      </c>
      <c r="M3506">
        <v>0</v>
      </c>
      <c r="N3506">
        <v>0</v>
      </c>
    </row>
    <row r="3507" spans="1:14" x14ac:dyDescent="0.2">
      <c r="A3507" t="s">
        <v>8385</v>
      </c>
      <c r="B3507" t="s">
        <v>86</v>
      </c>
      <c r="C3507" t="s">
        <v>204</v>
      </c>
      <c r="D3507" t="s">
        <v>4885</v>
      </c>
      <c r="E3507">
        <v>67</v>
      </c>
      <c r="F3507">
        <v>9</v>
      </c>
      <c r="G3507">
        <v>53</v>
      </c>
      <c r="H3507">
        <v>4</v>
      </c>
      <c r="I3507">
        <v>1</v>
      </c>
      <c r="J3507">
        <v>27</v>
      </c>
      <c r="K3507">
        <v>0</v>
      </c>
      <c r="L3507">
        <v>0</v>
      </c>
      <c r="M3507">
        <v>0</v>
      </c>
      <c r="N3507">
        <v>0</v>
      </c>
    </row>
    <row r="3508" spans="1:14" x14ac:dyDescent="0.2">
      <c r="A3508" t="s">
        <v>8386</v>
      </c>
      <c r="B3508" t="s">
        <v>86</v>
      </c>
      <c r="C3508" t="s">
        <v>204</v>
      </c>
      <c r="D3508" t="s">
        <v>4887</v>
      </c>
      <c r="E3508">
        <v>27</v>
      </c>
      <c r="F3508">
        <v>2</v>
      </c>
      <c r="G3508">
        <v>24</v>
      </c>
      <c r="H3508">
        <v>0</v>
      </c>
      <c r="I3508">
        <v>1</v>
      </c>
      <c r="J3508">
        <v>67</v>
      </c>
      <c r="K3508">
        <v>0</v>
      </c>
      <c r="L3508">
        <v>0</v>
      </c>
      <c r="M3508">
        <v>0</v>
      </c>
      <c r="N3508">
        <v>0</v>
      </c>
    </row>
    <row r="3509" spans="1:14" x14ac:dyDescent="0.2">
      <c r="A3509" t="s">
        <v>8387</v>
      </c>
      <c r="B3509" t="s">
        <v>86</v>
      </c>
      <c r="C3509" t="s">
        <v>204</v>
      </c>
      <c r="D3509" t="s">
        <v>4889</v>
      </c>
      <c r="E3509">
        <v>63</v>
      </c>
      <c r="F3509">
        <v>7</v>
      </c>
      <c r="G3509">
        <v>51</v>
      </c>
      <c r="H3509">
        <v>5</v>
      </c>
      <c r="I3509">
        <v>0</v>
      </c>
      <c r="J3509">
        <v>31</v>
      </c>
      <c r="K3509">
        <v>0</v>
      </c>
      <c r="L3509">
        <v>0</v>
      </c>
      <c r="M3509">
        <v>0</v>
      </c>
      <c r="N3509">
        <v>0</v>
      </c>
    </row>
    <row r="3510" spans="1:14" x14ac:dyDescent="0.2">
      <c r="A3510" t="s">
        <v>8388</v>
      </c>
      <c r="B3510" t="s">
        <v>86</v>
      </c>
      <c r="C3510" t="s">
        <v>204</v>
      </c>
      <c r="D3510" t="s">
        <v>4871</v>
      </c>
      <c r="E3510">
        <v>0</v>
      </c>
      <c r="F3510">
        <v>0</v>
      </c>
      <c r="G3510">
        <v>0</v>
      </c>
      <c r="H3510">
        <v>0</v>
      </c>
      <c r="I3510">
        <v>0</v>
      </c>
      <c r="J3510">
        <v>0</v>
      </c>
      <c r="K3510">
        <v>92</v>
      </c>
      <c r="L3510">
        <v>90</v>
      </c>
      <c r="M3510">
        <v>2</v>
      </c>
      <c r="N3510">
        <v>0</v>
      </c>
    </row>
    <row r="3511" spans="1:14" x14ac:dyDescent="0.2">
      <c r="A3511" t="s">
        <v>8389</v>
      </c>
      <c r="B3511" t="s">
        <v>86</v>
      </c>
      <c r="C3511" t="s">
        <v>204</v>
      </c>
      <c r="D3511" t="s">
        <v>4873</v>
      </c>
      <c r="E3511">
        <v>0</v>
      </c>
      <c r="F3511">
        <v>0</v>
      </c>
      <c r="G3511">
        <v>0</v>
      </c>
      <c r="H3511">
        <v>0</v>
      </c>
      <c r="I3511">
        <v>0</v>
      </c>
      <c r="J3511">
        <v>0</v>
      </c>
      <c r="K3511">
        <v>86</v>
      </c>
      <c r="L3511">
        <v>85</v>
      </c>
      <c r="M3511">
        <v>1</v>
      </c>
      <c r="N3511">
        <v>0</v>
      </c>
    </row>
    <row r="3512" spans="1:14" x14ac:dyDescent="0.2">
      <c r="A3512" t="s">
        <v>8390</v>
      </c>
      <c r="B3512" t="s">
        <v>86</v>
      </c>
      <c r="C3512" t="s">
        <v>205</v>
      </c>
      <c r="D3512" t="s">
        <v>4875</v>
      </c>
      <c r="E3512">
        <v>29</v>
      </c>
      <c r="F3512">
        <v>5</v>
      </c>
      <c r="G3512">
        <v>24</v>
      </c>
      <c r="H3512">
        <v>0</v>
      </c>
      <c r="I3512">
        <v>0</v>
      </c>
      <c r="J3512">
        <v>65</v>
      </c>
      <c r="K3512">
        <v>0</v>
      </c>
      <c r="L3512">
        <v>0</v>
      </c>
      <c r="M3512">
        <v>0</v>
      </c>
      <c r="N3512">
        <v>0</v>
      </c>
    </row>
    <row r="3513" spans="1:14" x14ac:dyDescent="0.2">
      <c r="A3513" t="s">
        <v>8391</v>
      </c>
      <c r="B3513" t="s">
        <v>86</v>
      </c>
      <c r="C3513" t="s">
        <v>205</v>
      </c>
      <c r="D3513" t="s">
        <v>4877</v>
      </c>
      <c r="E3513">
        <v>94</v>
      </c>
      <c r="F3513">
        <v>14</v>
      </c>
      <c r="G3513">
        <v>80</v>
      </c>
      <c r="H3513">
        <v>0</v>
      </c>
      <c r="I3513">
        <v>0</v>
      </c>
      <c r="J3513">
        <v>0</v>
      </c>
      <c r="K3513">
        <v>0</v>
      </c>
      <c r="L3513">
        <v>0</v>
      </c>
      <c r="M3513">
        <v>0</v>
      </c>
      <c r="N3513">
        <v>0</v>
      </c>
    </row>
    <row r="3514" spans="1:14" x14ac:dyDescent="0.2">
      <c r="A3514" t="s">
        <v>8392</v>
      </c>
      <c r="B3514" t="s">
        <v>86</v>
      </c>
      <c r="C3514" t="s">
        <v>205</v>
      </c>
      <c r="D3514" t="s">
        <v>4879</v>
      </c>
      <c r="E3514">
        <v>64</v>
      </c>
      <c r="F3514">
        <v>9</v>
      </c>
      <c r="G3514">
        <v>55</v>
      </c>
      <c r="H3514">
        <v>0</v>
      </c>
      <c r="I3514">
        <v>0</v>
      </c>
      <c r="J3514">
        <v>30</v>
      </c>
      <c r="K3514">
        <v>0</v>
      </c>
      <c r="L3514">
        <v>0</v>
      </c>
      <c r="M3514">
        <v>0</v>
      </c>
      <c r="N3514">
        <v>0</v>
      </c>
    </row>
    <row r="3515" spans="1:14" x14ac:dyDescent="0.2">
      <c r="A3515" t="s">
        <v>8393</v>
      </c>
      <c r="B3515" t="s">
        <v>86</v>
      </c>
      <c r="C3515" t="s">
        <v>205</v>
      </c>
      <c r="D3515" t="s">
        <v>4881</v>
      </c>
      <c r="E3515">
        <v>94</v>
      </c>
      <c r="F3515">
        <v>14</v>
      </c>
      <c r="G3515">
        <v>80</v>
      </c>
      <c r="H3515">
        <v>0</v>
      </c>
      <c r="I3515">
        <v>0</v>
      </c>
      <c r="J3515">
        <v>0</v>
      </c>
      <c r="K3515">
        <v>0</v>
      </c>
      <c r="L3515">
        <v>0</v>
      </c>
      <c r="M3515">
        <v>0</v>
      </c>
      <c r="N3515">
        <v>0</v>
      </c>
    </row>
    <row r="3516" spans="1:14" x14ac:dyDescent="0.2">
      <c r="A3516" t="s">
        <v>8394</v>
      </c>
      <c r="B3516" t="s">
        <v>86</v>
      </c>
      <c r="C3516" t="s">
        <v>205</v>
      </c>
      <c r="D3516" t="s">
        <v>4883</v>
      </c>
      <c r="E3516">
        <v>29</v>
      </c>
      <c r="F3516">
        <v>5</v>
      </c>
      <c r="G3516">
        <v>24</v>
      </c>
      <c r="H3516">
        <v>0</v>
      </c>
      <c r="I3516">
        <v>0</v>
      </c>
      <c r="J3516">
        <v>65</v>
      </c>
      <c r="K3516">
        <v>0</v>
      </c>
      <c r="L3516">
        <v>0</v>
      </c>
      <c r="M3516">
        <v>0</v>
      </c>
      <c r="N3516">
        <v>0</v>
      </c>
    </row>
    <row r="3517" spans="1:14" x14ac:dyDescent="0.2">
      <c r="A3517" t="s">
        <v>8395</v>
      </c>
      <c r="B3517" t="s">
        <v>86</v>
      </c>
      <c r="C3517" t="s">
        <v>205</v>
      </c>
      <c r="D3517" t="s">
        <v>4885</v>
      </c>
      <c r="E3517">
        <v>65</v>
      </c>
      <c r="F3517">
        <v>14</v>
      </c>
      <c r="G3517">
        <v>51</v>
      </c>
      <c r="H3517">
        <v>0</v>
      </c>
      <c r="I3517">
        <v>0</v>
      </c>
      <c r="J3517">
        <v>29</v>
      </c>
      <c r="K3517">
        <v>0</v>
      </c>
      <c r="L3517">
        <v>0</v>
      </c>
      <c r="M3517">
        <v>0</v>
      </c>
      <c r="N3517">
        <v>0</v>
      </c>
    </row>
    <row r="3518" spans="1:14" x14ac:dyDescent="0.2">
      <c r="A3518" t="s">
        <v>8396</v>
      </c>
      <c r="B3518" t="s">
        <v>86</v>
      </c>
      <c r="C3518" t="s">
        <v>205</v>
      </c>
      <c r="D3518" t="s">
        <v>4887</v>
      </c>
      <c r="E3518">
        <v>29</v>
      </c>
      <c r="F3518">
        <v>5</v>
      </c>
      <c r="G3518">
        <v>24</v>
      </c>
      <c r="H3518">
        <v>0</v>
      </c>
      <c r="I3518">
        <v>0</v>
      </c>
      <c r="J3518">
        <v>65</v>
      </c>
      <c r="K3518">
        <v>0</v>
      </c>
      <c r="L3518">
        <v>0</v>
      </c>
      <c r="M3518">
        <v>0</v>
      </c>
      <c r="N3518">
        <v>0</v>
      </c>
    </row>
    <row r="3519" spans="1:14" x14ac:dyDescent="0.2">
      <c r="A3519" t="s">
        <v>8397</v>
      </c>
      <c r="B3519" t="s">
        <v>86</v>
      </c>
      <c r="C3519" t="s">
        <v>205</v>
      </c>
      <c r="D3519" t="s">
        <v>4889</v>
      </c>
      <c r="E3519">
        <v>64</v>
      </c>
      <c r="F3519">
        <v>9</v>
      </c>
      <c r="G3519">
        <v>55</v>
      </c>
      <c r="H3519">
        <v>0</v>
      </c>
      <c r="I3519">
        <v>0</v>
      </c>
      <c r="J3519">
        <v>30</v>
      </c>
      <c r="K3519">
        <v>0</v>
      </c>
      <c r="L3519">
        <v>0</v>
      </c>
      <c r="M3519">
        <v>0</v>
      </c>
      <c r="N3519">
        <v>0</v>
      </c>
    </row>
    <row r="3520" spans="1:14" x14ac:dyDescent="0.2">
      <c r="A3520" t="s">
        <v>8398</v>
      </c>
      <c r="B3520" t="s">
        <v>86</v>
      </c>
      <c r="C3520" t="s">
        <v>205</v>
      </c>
      <c r="D3520" t="s">
        <v>4871</v>
      </c>
      <c r="E3520">
        <v>0</v>
      </c>
      <c r="F3520">
        <v>0</v>
      </c>
      <c r="G3520">
        <v>0</v>
      </c>
      <c r="H3520">
        <v>0</v>
      </c>
      <c r="I3520">
        <v>0</v>
      </c>
      <c r="J3520">
        <v>0</v>
      </c>
      <c r="K3520">
        <v>94</v>
      </c>
      <c r="L3520">
        <v>94</v>
      </c>
      <c r="M3520">
        <v>0</v>
      </c>
      <c r="N3520">
        <v>0</v>
      </c>
    </row>
    <row r="3521" spans="1:14" x14ac:dyDescent="0.2">
      <c r="A3521" t="s">
        <v>8399</v>
      </c>
      <c r="B3521" t="s">
        <v>86</v>
      </c>
      <c r="C3521" t="s">
        <v>205</v>
      </c>
      <c r="D3521" t="s">
        <v>4873</v>
      </c>
      <c r="E3521">
        <v>0</v>
      </c>
      <c r="F3521">
        <v>0</v>
      </c>
      <c r="G3521">
        <v>0</v>
      </c>
      <c r="H3521">
        <v>0</v>
      </c>
      <c r="I3521">
        <v>0</v>
      </c>
      <c r="J3521">
        <v>0</v>
      </c>
      <c r="K3521">
        <v>90</v>
      </c>
      <c r="L3521">
        <v>90</v>
      </c>
      <c r="M3521">
        <v>0</v>
      </c>
      <c r="N3521">
        <v>0</v>
      </c>
    </row>
    <row r="3522" spans="1:14" x14ac:dyDescent="0.2">
      <c r="A3522" t="s">
        <v>8400</v>
      </c>
      <c r="B3522" t="s">
        <v>86</v>
      </c>
      <c r="C3522" t="s">
        <v>206</v>
      </c>
      <c r="D3522" t="s">
        <v>4875</v>
      </c>
      <c r="E3522">
        <v>53</v>
      </c>
      <c r="F3522">
        <v>12</v>
      </c>
      <c r="G3522">
        <v>41</v>
      </c>
      <c r="H3522">
        <v>0</v>
      </c>
      <c r="I3522">
        <v>0</v>
      </c>
      <c r="J3522">
        <v>49</v>
      </c>
      <c r="K3522">
        <v>0</v>
      </c>
      <c r="L3522">
        <v>0</v>
      </c>
      <c r="M3522">
        <v>0</v>
      </c>
      <c r="N3522">
        <v>0</v>
      </c>
    </row>
    <row r="3523" spans="1:14" x14ac:dyDescent="0.2">
      <c r="A3523" t="s">
        <v>8401</v>
      </c>
      <c r="B3523" t="s">
        <v>86</v>
      </c>
      <c r="C3523" t="s">
        <v>206</v>
      </c>
      <c r="D3523" t="s">
        <v>4877</v>
      </c>
      <c r="E3523">
        <v>102</v>
      </c>
      <c r="F3523">
        <v>18</v>
      </c>
      <c r="G3523">
        <v>83</v>
      </c>
      <c r="H3523">
        <v>1</v>
      </c>
      <c r="I3523">
        <v>0</v>
      </c>
      <c r="J3523">
        <v>0</v>
      </c>
      <c r="K3523">
        <v>0</v>
      </c>
      <c r="L3523">
        <v>0</v>
      </c>
      <c r="M3523">
        <v>0</v>
      </c>
      <c r="N3523">
        <v>0</v>
      </c>
    </row>
    <row r="3524" spans="1:14" x14ac:dyDescent="0.2">
      <c r="A3524" t="s">
        <v>8402</v>
      </c>
      <c r="B3524" t="s">
        <v>86</v>
      </c>
      <c r="C3524" t="s">
        <v>206</v>
      </c>
      <c r="D3524" t="s">
        <v>4879</v>
      </c>
      <c r="E3524">
        <v>45</v>
      </c>
      <c r="F3524">
        <v>8</v>
      </c>
      <c r="G3524">
        <v>37</v>
      </c>
      <c r="H3524">
        <v>0</v>
      </c>
      <c r="I3524">
        <v>0</v>
      </c>
      <c r="J3524">
        <v>57</v>
      </c>
      <c r="K3524">
        <v>0</v>
      </c>
      <c r="L3524">
        <v>0</v>
      </c>
      <c r="M3524">
        <v>0</v>
      </c>
      <c r="N3524">
        <v>0</v>
      </c>
    </row>
    <row r="3525" spans="1:14" x14ac:dyDescent="0.2">
      <c r="A3525" t="s">
        <v>8403</v>
      </c>
      <c r="B3525" t="s">
        <v>86</v>
      </c>
      <c r="C3525" t="s">
        <v>206</v>
      </c>
      <c r="D3525" t="s">
        <v>4881</v>
      </c>
      <c r="E3525">
        <v>102</v>
      </c>
      <c r="F3525">
        <v>18</v>
      </c>
      <c r="G3525">
        <v>83</v>
      </c>
      <c r="H3525">
        <v>1</v>
      </c>
      <c r="I3525">
        <v>0</v>
      </c>
      <c r="J3525">
        <v>0</v>
      </c>
      <c r="K3525">
        <v>0</v>
      </c>
      <c r="L3525">
        <v>0</v>
      </c>
      <c r="M3525">
        <v>0</v>
      </c>
      <c r="N3525">
        <v>0</v>
      </c>
    </row>
    <row r="3526" spans="1:14" x14ac:dyDescent="0.2">
      <c r="A3526" t="s">
        <v>8404</v>
      </c>
      <c r="B3526" t="s">
        <v>86</v>
      </c>
      <c r="C3526" t="s">
        <v>206</v>
      </c>
      <c r="D3526" t="s">
        <v>4883</v>
      </c>
      <c r="E3526">
        <v>53</v>
      </c>
      <c r="F3526">
        <v>12</v>
      </c>
      <c r="G3526">
        <v>41</v>
      </c>
      <c r="H3526">
        <v>0</v>
      </c>
      <c r="I3526">
        <v>0</v>
      </c>
      <c r="J3526">
        <v>49</v>
      </c>
      <c r="K3526">
        <v>0</v>
      </c>
      <c r="L3526">
        <v>0</v>
      </c>
      <c r="M3526">
        <v>0</v>
      </c>
      <c r="N3526">
        <v>0</v>
      </c>
    </row>
    <row r="3527" spans="1:14" x14ac:dyDescent="0.2">
      <c r="A3527" t="s">
        <v>8405</v>
      </c>
      <c r="B3527" t="s">
        <v>86</v>
      </c>
      <c r="C3527" t="s">
        <v>206</v>
      </c>
      <c r="D3527" t="s">
        <v>4885</v>
      </c>
      <c r="E3527">
        <v>49</v>
      </c>
      <c r="F3527">
        <v>11</v>
      </c>
      <c r="G3527">
        <v>37</v>
      </c>
      <c r="H3527">
        <v>1</v>
      </c>
      <c r="I3527">
        <v>0</v>
      </c>
      <c r="J3527">
        <v>53</v>
      </c>
      <c r="K3527">
        <v>0</v>
      </c>
      <c r="L3527">
        <v>0</v>
      </c>
      <c r="M3527">
        <v>0</v>
      </c>
      <c r="N3527">
        <v>0</v>
      </c>
    </row>
    <row r="3528" spans="1:14" x14ac:dyDescent="0.2">
      <c r="A3528" t="s">
        <v>8406</v>
      </c>
      <c r="B3528" t="s">
        <v>86</v>
      </c>
      <c r="C3528" t="s">
        <v>206</v>
      </c>
      <c r="D3528" t="s">
        <v>4887</v>
      </c>
      <c r="E3528">
        <v>53</v>
      </c>
      <c r="F3528">
        <v>11</v>
      </c>
      <c r="G3528">
        <v>42</v>
      </c>
      <c r="H3528">
        <v>0</v>
      </c>
      <c r="I3528">
        <v>0</v>
      </c>
      <c r="J3528">
        <v>49</v>
      </c>
      <c r="K3528">
        <v>0</v>
      </c>
      <c r="L3528">
        <v>0</v>
      </c>
      <c r="M3528">
        <v>0</v>
      </c>
      <c r="N3528">
        <v>0</v>
      </c>
    </row>
    <row r="3529" spans="1:14" x14ac:dyDescent="0.2">
      <c r="A3529" t="s">
        <v>8407</v>
      </c>
      <c r="B3529" t="s">
        <v>86</v>
      </c>
      <c r="C3529" t="s">
        <v>206</v>
      </c>
      <c r="D3529" t="s">
        <v>4889</v>
      </c>
      <c r="E3529">
        <v>47</v>
      </c>
      <c r="F3529">
        <v>8</v>
      </c>
      <c r="G3529">
        <v>38</v>
      </c>
      <c r="H3529">
        <v>1</v>
      </c>
      <c r="I3529">
        <v>0</v>
      </c>
      <c r="J3529">
        <v>55</v>
      </c>
      <c r="K3529">
        <v>0</v>
      </c>
      <c r="L3529">
        <v>0</v>
      </c>
      <c r="M3529">
        <v>0</v>
      </c>
      <c r="N3529">
        <v>0</v>
      </c>
    </row>
    <row r="3530" spans="1:14" x14ac:dyDescent="0.2">
      <c r="A3530" t="s">
        <v>8408</v>
      </c>
      <c r="B3530" t="s">
        <v>86</v>
      </c>
      <c r="C3530" t="s">
        <v>206</v>
      </c>
      <c r="D3530" t="s">
        <v>4871</v>
      </c>
      <c r="E3530">
        <v>0</v>
      </c>
      <c r="F3530">
        <v>0</v>
      </c>
      <c r="G3530">
        <v>0</v>
      </c>
      <c r="H3530">
        <v>0</v>
      </c>
      <c r="I3530">
        <v>0</v>
      </c>
      <c r="J3530">
        <v>0</v>
      </c>
      <c r="K3530">
        <v>101</v>
      </c>
      <c r="L3530">
        <v>100</v>
      </c>
      <c r="M3530">
        <v>1</v>
      </c>
      <c r="N3530">
        <v>0</v>
      </c>
    </row>
    <row r="3531" spans="1:14" x14ac:dyDescent="0.2">
      <c r="A3531" t="s">
        <v>8409</v>
      </c>
      <c r="B3531" t="s">
        <v>86</v>
      </c>
      <c r="C3531" t="s">
        <v>206</v>
      </c>
      <c r="D3531" t="s">
        <v>4873</v>
      </c>
      <c r="E3531">
        <v>0</v>
      </c>
      <c r="F3531">
        <v>0</v>
      </c>
      <c r="G3531">
        <v>0</v>
      </c>
      <c r="H3531">
        <v>0</v>
      </c>
      <c r="I3531">
        <v>0</v>
      </c>
      <c r="J3531">
        <v>0</v>
      </c>
      <c r="K3531">
        <v>95</v>
      </c>
      <c r="L3531">
        <v>94</v>
      </c>
      <c r="M3531">
        <v>0</v>
      </c>
      <c r="N3531">
        <v>1</v>
      </c>
    </row>
    <row r="3532" spans="1:14" x14ac:dyDescent="0.2">
      <c r="A3532" t="s">
        <v>8410</v>
      </c>
      <c r="B3532" t="s">
        <v>86</v>
      </c>
      <c r="C3532" t="s">
        <v>207</v>
      </c>
      <c r="D3532" t="s">
        <v>4875</v>
      </c>
      <c r="E3532">
        <v>54</v>
      </c>
      <c r="F3532">
        <v>9</v>
      </c>
      <c r="G3532">
        <v>44</v>
      </c>
      <c r="H3532">
        <v>1</v>
      </c>
      <c r="I3532">
        <v>0</v>
      </c>
      <c r="J3532">
        <v>59</v>
      </c>
      <c r="K3532">
        <v>0</v>
      </c>
      <c r="L3532">
        <v>0</v>
      </c>
      <c r="M3532">
        <v>0</v>
      </c>
      <c r="N3532">
        <v>0</v>
      </c>
    </row>
    <row r="3533" spans="1:14" x14ac:dyDescent="0.2">
      <c r="A3533" t="s">
        <v>8411</v>
      </c>
      <c r="B3533" t="s">
        <v>86</v>
      </c>
      <c r="C3533" t="s">
        <v>207</v>
      </c>
      <c r="D3533" t="s">
        <v>4877</v>
      </c>
      <c r="E3533">
        <v>113</v>
      </c>
      <c r="F3533">
        <v>20</v>
      </c>
      <c r="G3533">
        <v>89</v>
      </c>
      <c r="H3533">
        <v>4</v>
      </c>
      <c r="I3533">
        <v>0</v>
      </c>
      <c r="J3533">
        <v>0</v>
      </c>
      <c r="K3533">
        <v>0</v>
      </c>
      <c r="L3533">
        <v>0</v>
      </c>
      <c r="M3533">
        <v>0</v>
      </c>
      <c r="N3533">
        <v>0</v>
      </c>
    </row>
    <row r="3534" spans="1:14" x14ac:dyDescent="0.2">
      <c r="A3534" t="s">
        <v>8412</v>
      </c>
      <c r="B3534" t="s">
        <v>86</v>
      </c>
      <c r="C3534" t="s">
        <v>207</v>
      </c>
      <c r="D3534" t="s">
        <v>4879</v>
      </c>
      <c r="E3534">
        <v>58</v>
      </c>
      <c r="F3534">
        <v>12</v>
      </c>
      <c r="G3534">
        <v>44</v>
      </c>
      <c r="H3534">
        <v>2</v>
      </c>
      <c r="I3534">
        <v>0</v>
      </c>
      <c r="J3534">
        <v>55</v>
      </c>
      <c r="K3534">
        <v>0</v>
      </c>
      <c r="L3534">
        <v>0</v>
      </c>
      <c r="M3534">
        <v>0</v>
      </c>
      <c r="N3534">
        <v>0</v>
      </c>
    </row>
    <row r="3535" spans="1:14" x14ac:dyDescent="0.2">
      <c r="A3535" t="s">
        <v>8413</v>
      </c>
      <c r="B3535" t="s">
        <v>86</v>
      </c>
      <c r="C3535" t="s">
        <v>207</v>
      </c>
      <c r="D3535" t="s">
        <v>4881</v>
      </c>
      <c r="E3535">
        <v>113</v>
      </c>
      <c r="F3535">
        <v>20</v>
      </c>
      <c r="G3535">
        <v>89</v>
      </c>
      <c r="H3535">
        <v>4</v>
      </c>
      <c r="I3535">
        <v>0</v>
      </c>
      <c r="J3535">
        <v>0</v>
      </c>
      <c r="K3535">
        <v>0</v>
      </c>
      <c r="L3535">
        <v>0</v>
      </c>
      <c r="M3535">
        <v>0</v>
      </c>
      <c r="N3535">
        <v>0</v>
      </c>
    </row>
    <row r="3536" spans="1:14" x14ac:dyDescent="0.2">
      <c r="A3536" t="s">
        <v>8414</v>
      </c>
      <c r="B3536" t="s">
        <v>86</v>
      </c>
      <c r="C3536" t="s">
        <v>207</v>
      </c>
      <c r="D3536" t="s">
        <v>4883</v>
      </c>
      <c r="E3536">
        <v>54</v>
      </c>
      <c r="F3536">
        <v>10</v>
      </c>
      <c r="G3536">
        <v>43</v>
      </c>
      <c r="H3536">
        <v>1</v>
      </c>
      <c r="I3536">
        <v>0</v>
      </c>
      <c r="J3536">
        <v>59</v>
      </c>
      <c r="K3536">
        <v>0</v>
      </c>
      <c r="L3536">
        <v>0</v>
      </c>
      <c r="M3536">
        <v>0</v>
      </c>
      <c r="N3536">
        <v>0</v>
      </c>
    </row>
    <row r="3537" spans="1:14" x14ac:dyDescent="0.2">
      <c r="A3537" t="s">
        <v>8415</v>
      </c>
      <c r="B3537" t="s">
        <v>86</v>
      </c>
      <c r="C3537" t="s">
        <v>207</v>
      </c>
      <c r="D3537" t="s">
        <v>4885</v>
      </c>
      <c r="E3537">
        <v>59</v>
      </c>
      <c r="F3537">
        <v>15</v>
      </c>
      <c r="G3537">
        <v>42</v>
      </c>
      <c r="H3537">
        <v>2</v>
      </c>
      <c r="I3537">
        <v>0</v>
      </c>
      <c r="J3537">
        <v>54</v>
      </c>
      <c r="K3537">
        <v>0</v>
      </c>
      <c r="L3537">
        <v>0</v>
      </c>
      <c r="M3537">
        <v>0</v>
      </c>
      <c r="N3537">
        <v>0</v>
      </c>
    </row>
    <row r="3538" spans="1:14" x14ac:dyDescent="0.2">
      <c r="A3538" t="s">
        <v>8416</v>
      </c>
      <c r="B3538" t="s">
        <v>86</v>
      </c>
      <c r="C3538" t="s">
        <v>207</v>
      </c>
      <c r="D3538" t="s">
        <v>4887</v>
      </c>
      <c r="E3538">
        <v>54</v>
      </c>
      <c r="F3538">
        <v>8</v>
      </c>
      <c r="G3538">
        <v>45</v>
      </c>
      <c r="H3538">
        <v>1</v>
      </c>
      <c r="I3538">
        <v>0</v>
      </c>
      <c r="J3538">
        <v>59</v>
      </c>
      <c r="K3538">
        <v>0</v>
      </c>
      <c r="L3538">
        <v>0</v>
      </c>
      <c r="M3538">
        <v>0</v>
      </c>
      <c r="N3538">
        <v>0</v>
      </c>
    </row>
    <row r="3539" spans="1:14" x14ac:dyDescent="0.2">
      <c r="A3539" t="s">
        <v>8417</v>
      </c>
      <c r="B3539" t="s">
        <v>86</v>
      </c>
      <c r="C3539" t="s">
        <v>207</v>
      </c>
      <c r="D3539" t="s">
        <v>4889</v>
      </c>
      <c r="E3539">
        <v>58</v>
      </c>
      <c r="F3539">
        <v>12</v>
      </c>
      <c r="G3539">
        <v>44</v>
      </c>
      <c r="H3539">
        <v>2</v>
      </c>
      <c r="I3539">
        <v>0</v>
      </c>
      <c r="J3539">
        <v>55</v>
      </c>
      <c r="K3539">
        <v>0</v>
      </c>
      <c r="L3539">
        <v>0</v>
      </c>
      <c r="M3539">
        <v>0</v>
      </c>
      <c r="N3539">
        <v>0</v>
      </c>
    </row>
    <row r="3540" spans="1:14" x14ac:dyDescent="0.2">
      <c r="A3540" t="s">
        <v>8418</v>
      </c>
      <c r="B3540" t="s">
        <v>86</v>
      </c>
      <c r="C3540" t="s">
        <v>207</v>
      </c>
      <c r="D3540" t="s">
        <v>4871</v>
      </c>
      <c r="E3540">
        <v>0</v>
      </c>
      <c r="F3540">
        <v>0</v>
      </c>
      <c r="G3540">
        <v>0</v>
      </c>
      <c r="H3540">
        <v>0</v>
      </c>
      <c r="I3540">
        <v>0</v>
      </c>
      <c r="J3540">
        <v>0</v>
      </c>
      <c r="K3540">
        <v>113</v>
      </c>
      <c r="L3540">
        <v>111</v>
      </c>
      <c r="M3540">
        <v>2</v>
      </c>
      <c r="N3540">
        <v>0</v>
      </c>
    </row>
    <row r="3541" spans="1:14" x14ac:dyDescent="0.2">
      <c r="A3541" t="s">
        <v>8419</v>
      </c>
      <c r="B3541" t="s">
        <v>89</v>
      </c>
      <c r="C3541" t="s">
        <v>106</v>
      </c>
      <c r="D3541" t="s">
        <v>4871</v>
      </c>
      <c r="E3541">
        <v>0</v>
      </c>
      <c r="F3541">
        <v>0</v>
      </c>
      <c r="G3541">
        <v>0</v>
      </c>
      <c r="H3541">
        <v>0</v>
      </c>
      <c r="I3541">
        <v>0</v>
      </c>
      <c r="J3541">
        <v>0</v>
      </c>
      <c r="K3541">
        <v>5</v>
      </c>
      <c r="L3541">
        <v>5</v>
      </c>
      <c r="M3541">
        <v>0</v>
      </c>
      <c r="N3541">
        <v>0</v>
      </c>
    </row>
    <row r="3542" spans="1:14" x14ac:dyDescent="0.2">
      <c r="A3542" t="s">
        <v>8420</v>
      </c>
      <c r="B3542" t="s">
        <v>89</v>
      </c>
      <c r="C3542" t="s">
        <v>106</v>
      </c>
      <c r="D3542" t="s">
        <v>4873</v>
      </c>
      <c r="E3542">
        <v>0</v>
      </c>
      <c r="F3542">
        <v>0</v>
      </c>
      <c r="G3542">
        <v>0</v>
      </c>
      <c r="H3542">
        <v>0</v>
      </c>
      <c r="I3542">
        <v>0</v>
      </c>
      <c r="J3542">
        <v>0</v>
      </c>
      <c r="K3542">
        <v>5</v>
      </c>
      <c r="L3542">
        <v>5</v>
      </c>
      <c r="M3542">
        <v>0</v>
      </c>
      <c r="N3542">
        <v>0</v>
      </c>
    </row>
    <row r="3543" spans="1:14" x14ac:dyDescent="0.2">
      <c r="A3543" t="s">
        <v>8421</v>
      </c>
      <c r="B3543" t="s">
        <v>89</v>
      </c>
      <c r="C3543" t="s">
        <v>108</v>
      </c>
      <c r="D3543" t="s">
        <v>4875</v>
      </c>
      <c r="E3543">
        <v>1</v>
      </c>
      <c r="F3543">
        <v>1</v>
      </c>
      <c r="G3543">
        <v>0</v>
      </c>
      <c r="H3543">
        <v>0</v>
      </c>
      <c r="I3543">
        <v>0</v>
      </c>
      <c r="J3543">
        <v>0</v>
      </c>
      <c r="K3543">
        <v>0</v>
      </c>
      <c r="L3543">
        <v>0</v>
      </c>
      <c r="M3543">
        <v>0</v>
      </c>
      <c r="N3543">
        <v>0</v>
      </c>
    </row>
    <row r="3544" spans="1:14" x14ac:dyDescent="0.2">
      <c r="A3544" t="s">
        <v>8422</v>
      </c>
      <c r="B3544" t="s">
        <v>89</v>
      </c>
      <c r="C3544" t="s">
        <v>108</v>
      </c>
      <c r="D3544" t="s">
        <v>4877</v>
      </c>
      <c r="E3544">
        <v>1</v>
      </c>
      <c r="F3544">
        <v>0</v>
      </c>
      <c r="G3544">
        <v>1</v>
      </c>
      <c r="H3544">
        <v>0</v>
      </c>
      <c r="I3544">
        <v>0</v>
      </c>
      <c r="J3544">
        <v>0</v>
      </c>
      <c r="K3544">
        <v>0</v>
      </c>
      <c r="L3544">
        <v>0</v>
      </c>
      <c r="M3544">
        <v>0</v>
      </c>
      <c r="N3544">
        <v>0</v>
      </c>
    </row>
    <row r="3545" spans="1:14" x14ac:dyDescent="0.2">
      <c r="A3545" t="s">
        <v>8423</v>
      </c>
      <c r="B3545" t="s">
        <v>89</v>
      </c>
      <c r="C3545" t="s">
        <v>108</v>
      </c>
      <c r="D3545" t="s">
        <v>4879</v>
      </c>
      <c r="E3545">
        <v>0</v>
      </c>
      <c r="F3545">
        <v>0</v>
      </c>
      <c r="G3545">
        <v>0</v>
      </c>
      <c r="H3545">
        <v>0</v>
      </c>
      <c r="I3545">
        <v>0</v>
      </c>
      <c r="J3545">
        <v>1</v>
      </c>
      <c r="K3545">
        <v>0</v>
      </c>
      <c r="L3545">
        <v>0</v>
      </c>
      <c r="M3545">
        <v>0</v>
      </c>
      <c r="N3545">
        <v>0</v>
      </c>
    </row>
    <row r="3546" spans="1:14" x14ac:dyDescent="0.2">
      <c r="A3546" t="s">
        <v>8424</v>
      </c>
      <c r="B3546" t="s">
        <v>89</v>
      </c>
      <c r="C3546" t="s">
        <v>108</v>
      </c>
      <c r="D3546" t="s">
        <v>4881</v>
      </c>
      <c r="E3546">
        <v>1</v>
      </c>
      <c r="F3546">
        <v>0</v>
      </c>
      <c r="G3546">
        <v>1</v>
      </c>
      <c r="H3546">
        <v>0</v>
      </c>
      <c r="I3546">
        <v>0</v>
      </c>
      <c r="J3546">
        <v>0</v>
      </c>
      <c r="K3546">
        <v>0</v>
      </c>
      <c r="L3546">
        <v>0</v>
      </c>
      <c r="M3546">
        <v>0</v>
      </c>
      <c r="N3546">
        <v>0</v>
      </c>
    </row>
    <row r="3547" spans="1:14" x14ac:dyDescent="0.2">
      <c r="A3547" t="s">
        <v>8425</v>
      </c>
      <c r="B3547" t="s">
        <v>89</v>
      </c>
      <c r="C3547" t="s">
        <v>108</v>
      </c>
      <c r="D3547" t="s">
        <v>4883</v>
      </c>
      <c r="E3547">
        <v>1</v>
      </c>
      <c r="F3547">
        <v>1</v>
      </c>
      <c r="G3547">
        <v>0</v>
      </c>
      <c r="H3547">
        <v>0</v>
      </c>
      <c r="I3547">
        <v>0</v>
      </c>
      <c r="J3547">
        <v>0</v>
      </c>
      <c r="K3547">
        <v>0</v>
      </c>
      <c r="L3547">
        <v>0</v>
      </c>
      <c r="M3547">
        <v>0</v>
      </c>
      <c r="N3547">
        <v>0</v>
      </c>
    </row>
    <row r="3548" spans="1:14" x14ac:dyDescent="0.2">
      <c r="A3548" t="s">
        <v>8426</v>
      </c>
      <c r="B3548" t="s">
        <v>89</v>
      </c>
      <c r="C3548" t="s">
        <v>108</v>
      </c>
      <c r="D3548" t="s">
        <v>4885</v>
      </c>
      <c r="E3548">
        <v>0</v>
      </c>
      <c r="F3548">
        <v>0</v>
      </c>
      <c r="G3548">
        <v>0</v>
      </c>
      <c r="H3548">
        <v>0</v>
      </c>
      <c r="I3548">
        <v>0</v>
      </c>
      <c r="J3548">
        <v>1</v>
      </c>
      <c r="K3548">
        <v>0</v>
      </c>
      <c r="L3548">
        <v>0</v>
      </c>
      <c r="M3548">
        <v>0</v>
      </c>
      <c r="N3548">
        <v>0</v>
      </c>
    </row>
    <row r="3549" spans="1:14" x14ac:dyDescent="0.2">
      <c r="A3549" t="s">
        <v>8427</v>
      </c>
      <c r="B3549" t="s">
        <v>89</v>
      </c>
      <c r="C3549" t="s">
        <v>108</v>
      </c>
      <c r="D3549" t="s">
        <v>4887</v>
      </c>
      <c r="E3549">
        <v>1</v>
      </c>
      <c r="F3549">
        <v>0</v>
      </c>
      <c r="G3549">
        <v>1</v>
      </c>
      <c r="H3549">
        <v>0</v>
      </c>
      <c r="I3549">
        <v>0</v>
      </c>
      <c r="J3549">
        <v>0</v>
      </c>
      <c r="K3549">
        <v>0</v>
      </c>
      <c r="L3549">
        <v>0</v>
      </c>
      <c r="M3549">
        <v>0</v>
      </c>
      <c r="N3549">
        <v>0</v>
      </c>
    </row>
    <row r="3550" spans="1:14" x14ac:dyDescent="0.2">
      <c r="A3550" t="s">
        <v>8428</v>
      </c>
      <c r="B3550" t="s">
        <v>89</v>
      </c>
      <c r="C3550" t="s">
        <v>108</v>
      </c>
      <c r="D3550" t="s">
        <v>4889</v>
      </c>
      <c r="E3550">
        <v>0</v>
      </c>
      <c r="F3550">
        <v>0</v>
      </c>
      <c r="G3550">
        <v>0</v>
      </c>
      <c r="H3550">
        <v>0</v>
      </c>
      <c r="I3550">
        <v>0</v>
      </c>
      <c r="J3550">
        <v>1</v>
      </c>
      <c r="K3550">
        <v>0</v>
      </c>
      <c r="L3550">
        <v>0</v>
      </c>
      <c r="M3550">
        <v>0</v>
      </c>
      <c r="N3550">
        <v>0</v>
      </c>
    </row>
    <row r="3551" spans="1:14" x14ac:dyDescent="0.2">
      <c r="A3551" t="s">
        <v>8429</v>
      </c>
      <c r="B3551" t="s">
        <v>89</v>
      </c>
      <c r="C3551" t="s">
        <v>108</v>
      </c>
      <c r="D3551" t="s">
        <v>4871</v>
      </c>
      <c r="E3551">
        <v>0</v>
      </c>
      <c r="F3551">
        <v>0</v>
      </c>
      <c r="G3551">
        <v>0</v>
      </c>
      <c r="H3551">
        <v>0</v>
      </c>
      <c r="I3551">
        <v>0</v>
      </c>
      <c r="J3551">
        <v>0</v>
      </c>
      <c r="K3551">
        <v>1</v>
      </c>
      <c r="L3551">
        <v>1</v>
      </c>
      <c r="M3551">
        <v>0</v>
      </c>
      <c r="N3551">
        <v>0</v>
      </c>
    </row>
    <row r="3552" spans="1:14" x14ac:dyDescent="0.2">
      <c r="A3552" t="s">
        <v>8430</v>
      </c>
      <c r="B3552" t="s">
        <v>89</v>
      </c>
      <c r="C3552" t="s">
        <v>108</v>
      </c>
      <c r="D3552" t="s">
        <v>4873</v>
      </c>
      <c r="E3552">
        <v>0</v>
      </c>
      <c r="F3552">
        <v>0</v>
      </c>
      <c r="G3552">
        <v>0</v>
      </c>
      <c r="H3552">
        <v>0</v>
      </c>
      <c r="I3552">
        <v>0</v>
      </c>
      <c r="J3552">
        <v>0</v>
      </c>
      <c r="K3552">
        <v>1</v>
      </c>
      <c r="L3552">
        <v>1</v>
      </c>
      <c r="M3552">
        <v>0</v>
      </c>
      <c r="N3552">
        <v>0</v>
      </c>
    </row>
    <row r="3553" spans="1:14" x14ac:dyDescent="0.2">
      <c r="A3553" t="s">
        <v>8431</v>
      </c>
      <c r="B3553" t="s">
        <v>89</v>
      </c>
      <c r="C3553" t="s">
        <v>110</v>
      </c>
      <c r="D3553" t="s">
        <v>4875</v>
      </c>
      <c r="E3553">
        <v>1</v>
      </c>
      <c r="F3553">
        <v>0</v>
      </c>
      <c r="G3553">
        <v>1</v>
      </c>
      <c r="H3553">
        <v>0</v>
      </c>
      <c r="I3553">
        <v>0</v>
      </c>
      <c r="J3553">
        <v>0</v>
      </c>
      <c r="K3553">
        <v>0</v>
      </c>
      <c r="L3553">
        <v>0</v>
      </c>
      <c r="M3553">
        <v>0</v>
      </c>
      <c r="N3553">
        <v>0</v>
      </c>
    </row>
    <row r="3554" spans="1:14" x14ac:dyDescent="0.2">
      <c r="A3554" t="s">
        <v>8432</v>
      </c>
      <c r="B3554" t="s">
        <v>89</v>
      </c>
      <c r="C3554" t="s">
        <v>110</v>
      </c>
      <c r="D3554" t="s">
        <v>4877</v>
      </c>
      <c r="E3554">
        <v>1</v>
      </c>
      <c r="F3554">
        <v>0</v>
      </c>
      <c r="G3554">
        <v>1</v>
      </c>
      <c r="H3554">
        <v>0</v>
      </c>
      <c r="I3554">
        <v>0</v>
      </c>
      <c r="J3554">
        <v>0</v>
      </c>
      <c r="K3554">
        <v>0</v>
      </c>
      <c r="L3554">
        <v>0</v>
      </c>
      <c r="M3554">
        <v>0</v>
      </c>
      <c r="N3554">
        <v>0</v>
      </c>
    </row>
    <row r="3555" spans="1:14" x14ac:dyDescent="0.2">
      <c r="A3555" t="s">
        <v>8433</v>
      </c>
      <c r="B3555" t="s">
        <v>89</v>
      </c>
      <c r="C3555" t="s">
        <v>110</v>
      </c>
      <c r="D3555" t="s">
        <v>4879</v>
      </c>
      <c r="E3555">
        <v>0</v>
      </c>
      <c r="F3555">
        <v>0</v>
      </c>
      <c r="G3555">
        <v>0</v>
      </c>
      <c r="H3555">
        <v>0</v>
      </c>
      <c r="I3555">
        <v>0</v>
      </c>
      <c r="J3555">
        <v>1</v>
      </c>
      <c r="K3555">
        <v>0</v>
      </c>
      <c r="L3555">
        <v>0</v>
      </c>
      <c r="M3555">
        <v>0</v>
      </c>
      <c r="N3555">
        <v>0</v>
      </c>
    </row>
    <row r="3556" spans="1:14" x14ac:dyDescent="0.2">
      <c r="A3556" t="s">
        <v>8434</v>
      </c>
      <c r="B3556" t="s">
        <v>89</v>
      </c>
      <c r="C3556" t="s">
        <v>110</v>
      </c>
      <c r="D3556" t="s">
        <v>4881</v>
      </c>
      <c r="E3556">
        <v>1</v>
      </c>
      <c r="F3556">
        <v>0</v>
      </c>
      <c r="G3556">
        <v>1</v>
      </c>
      <c r="H3556">
        <v>0</v>
      </c>
      <c r="I3556">
        <v>0</v>
      </c>
      <c r="J3556">
        <v>0</v>
      </c>
      <c r="K3556">
        <v>0</v>
      </c>
      <c r="L3556">
        <v>0</v>
      </c>
      <c r="M3556">
        <v>0</v>
      </c>
      <c r="N3556">
        <v>0</v>
      </c>
    </row>
    <row r="3557" spans="1:14" x14ac:dyDescent="0.2">
      <c r="A3557" t="s">
        <v>8435</v>
      </c>
      <c r="B3557" t="s">
        <v>89</v>
      </c>
      <c r="C3557" t="s">
        <v>110</v>
      </c>
      <c r="D3557" t="s">
        <v>4883</v>
      </c>
      <c r="E3557">
        <v>1</v>
      </c>
      <c r="F3557">
        <v>0</v>
      </c>
      <c r="G3557">
        <v>1</v>
      </c>
      <c r="H3557">
        <v>0</v>
      </c>
      <c r="I3557">
        <v>0</v>
      </c>
      <c r="J3557">
        <v>0</v>
      </c>
      <c r="K3557">
        <v>0</v>
      </c>
      <c r="L3557">
        <v>0</v>
      </c>
      <c r="M3557">
        <v>0</v>
      </c>
      <c r="N3557">
        <v>0</v>
      </c>
    </row>
    <row r="3558" spans="1:14" x14ac:dyDescent="0.2">
      <c r="A3558" t="s">
        <v>8436</v>
      </c>
      <c r="B3558" t="s">
        <v>89</v>
      </c>
      <c r="C3558" t="s">
        <v>110</v>
      </c>
      <c r="D3558" t="s">
        <v>4885</v>
      </c>
      <c r="E3558">
        <v>0</v>
      </c>
      <c r="F3558">
        <v>0</v>
      </c>
      <c r="G3558">
        <v>0</v>
      </c>
      <c r="H3558">
        <v>0</v>
      </c>
      <c r="I3558">
        <v>0</v>
      </c>
      <c r="J3558">
        <v>1</v>
      </c>
      <c r="K3558">
        <v>0</v>
      </c>
      <c r="L3558">
        <v>0</v>
      </c>
      <c r="M3558">
        <v>0</v>
      </c>
      <c r="N3558">
        <v>0</v>
      </c>
    </row>
    <row r="3559" spans="1:14" x14ac:dyDescent="0.2">
      <c r="A3559" t="s">
        <v>8437</v>
      </c>
      <c r="B3559" t="s">
        <v>89</v>
      </c>
      <c r="C3559" t="s">
        <v>110</v>
      </c>
      <c r="D3559" t="s">
        <v>4887</v>
      </c>
      <c r="E3559">
        <v>1</v>
      </c>
      <c r="F3559">
        <v>0</v>
      </c>
      <c r="G3559">
        <v>1</v>
      </c>
      <c r="H3559">
        <v>0</v>
      </c>
      <c r="I3559">
        <v>0</v>
      </c>
      <c r="J3559">
        <v>0</v>
      </c>
      <c r="K3559">
        <v>0</v>
      </c>
      <c r="L3559">
        <v>0</v>
      </c>
      <c r="M3559">
        <v>0</v>
      </c>
      <c r="N3559">
        <v>0</v>
      </c>
    </row>
    <row r="3560" spans="1:14" x14ac:dyDescent="0.2">
      <c r="A3560" t="s">
        <v>8438</v>
      </c>
      <c r="B3560" t="s">
        <v>89</v>
      </c>
      <c r="C3560" t="s">
        <v>110</v>
      </c>
      <c r="D3560" t="s">
        <v>4889</v>
      </c>
      <c r="E3560">
        <v>0</v>
      </c>
      <c r="F3560">
        <v>0</v>
      </c>
      <c r="G3560">
        <v>0</v>
      </c>
      <c r="H3560">
        <v>0</v>
      </c>
      <c r="I3560">
        <v>0</v>
      </c>
      <c r="J3560">
        <v>1</v>
      </c>
      <c r="K3560">
        <v>0</v>
      </c>
      <c r="L3560">
        <v>0</v>
      </c>
      <c r="M3560">
        <v>0</v>
      </c>
      <c r="N3560">
        <v>0</v>
      </c>
    </row>
    <row r="3561" spans="1:14" x14ac:dyDescent="0.2">
      <c r="A3561" t="s">
        <v>8439</v>
      </c>
      <c r="B3561" t="s">
        <v>89</v>
      </c>
      <c r="C3561" t="s">
        <v>110</v>
      </c>
      <c r="D3561" t="s">
        <v>4871</v>
      </c>
      <c r="E3561">
        <v>0</v>
      </c>
      <c r="F3561">
        <v>0</v>
      </c>
      <c r="G3561">
        <v>0</v>
      </c>
      <c r="H3561">
        <v>0</v>
      </c>
      <c r="I3561">
        <v>0</v>
      </c>
      <c r="J3561">
        <v>0</v>
      </c>
      <c r="K3561">
        <v>1</v>
      </c>
      <c r="L3561">
        <v>1</v>
      </c>
      <c r="M3561">
        <v>0</v>
      </c>
      <c r="N3561">
        <v>0</v>
      </c>
    </row>
    <row r="3562" spans="1:14" x14ac:dyDescent="0.2">
      <c r="A3562" t="s">
        <v>8440</v>
      </c>
      <c r="B3562" t="s">
        <v>89</v>
      </c>
      <c r="C3562" t="s">
        <v>110</v>
      </c>
      <c r="D3562" t="s">
        <v>4873</v>
      </c>
      <c r="E3562">
        <v>0</v>
      </c>
      <c r="F3562">
        <v>0</v>
      </c>
      <c r="G3562">
        <v>0</v>
      </c>
      <c r="H3562">
        <v>0</v>
      </c>
      <c r="I3562">
        <v>0</v>
      </c>
      <c r="J3562">
        <v>0</v>
      </c>
      <c r="K3562">
        <v>0</v>
      </c>
      <c r="L3562">
        <v>0</v>
      </c>
      <c r="M3562">
        <v>0</v>
      </c>
      <c r="N3562">
        <v>0</v>
      </c>
    </row>
    <row r="3563" spans="1:14" x14ac:dyDescent="0.2">
      <c r="A3563" t="s">
        <v>8441</v>
      </c>
      <c r="B3563" t="s">
        <v>89</v>
      </c>
      <c r="C3563" t="s">
        <v>111</v>
      </c>
      <c r="D3563" t="s">
        <v>4875</v>
      </c>
      <c r="E3563">
        <v>1</v>
      </c>
      <c r="F3563">
        <v>0</v>
      </c>
      <c r="G3563">
        <v>1</v>
      </c>
      <c r="H3563">
        <v>0</v>
      </c>
      <c r="I3563">
        <v>0</v>
      </c>
      <c r="J3563">
        <v>0</v>
      </c>
      <c r="K3563">
        <v>0</v>
      </c>
      <c r="L3563">
        <v>0</v>
      </c>
      <c r="M3563">
        <v>0</v>
      </c>
      <c r="N3563">
        <v>0</v>
      </c>
    </row>
    <row r="3564" spans="1:14" x14ac:dyDescent="0.2">
      <c r="A3564" t="s">
        <v>8442</v>
      </c>
      <c r="B3564" t="s">
        <v>89</v>
      </c>
      <c r="C3564" t="s">
        <v>111</v>
      </c>
      <c r="D3564" t="s">
        <v>4877</v>
      </c>
      <c r="E3564">
        <v>1</v>
      </c>
      <c r="F3564">
        <v>0</v>
      </c>
      <c r="G3564">
        <v>1</v>
      </c>
      <c r="H3564">
        <v>0</v>
      </c>
      <c r="I3564">
        <v>0</v>
      </c>
      <c r="J3564">
        <v>0</v>
      </c>
      <c r="K3564">
        <v>0</v>
      </c>
      <c r="L3564">
        <v>0</v>
      </c>
      <c r="M3564">
        <v>0</v>
      </c>
      <c r="N3564">
        <v>0</v>
      </c>
    </row>
    <row r="3565" spans="1:14" x14ac:dyDescent="0.2">
      <c r="A3565" t="s">
        <v>8443</v>
      </c>
      <c r="B3565" t="s">
        <v>89</v>
      </c>
      <c r="C3565" t="s">
        <v>111</v>
      </c>
      <c r="D3565" t="s">
        <v>4879</v>
      </c>
      <c r="E3565">
        <v>0</v>
      </c>
      <c r="F3565">
        <v>0</v>
      </c>
      <c r="G3565">
        <v>0</v>
      </c>
      <c r="H3565">
        <v>0</v>
      </c>
      <c r="I3565">
        <v>0</v>
      </c>
      <c r="J3565">
        <v>1</v>
      </c>
      <c r="K3565">
        <v>0</v>
      </c>
      <c r="L3565">
        <v>0</v>
      </c>
      <c r="M3565">
        <v>0</v>
      </c>
      <c r="N3565">
        <v>0</v>
      </c>
    </row>
    <row r="3566" spans="1:14" x14ac:dyDescent="0.2">
      <c r="A3566" t="s">
        <v>8444</v>
      </c>
      <c r="B3566" t="s">
        <v>89</v>
      </c>
      <c r="C3566" t="s">
        <v>111</v>
      </c>
      <c r="D3566" t="s">
        <v>4881</v>
      </c>
      <c r="E3566">
        <v>1</v>
      </c>
      <c r="F3566">
        <v>0</v>
      </c>
      <c r="G3566">
        <v>1</v>
      </c>
      <c r="H3566">
        <v>0</v>
      </c>
      <c r="I3566">
        <v>0</v>
      </c>
      <c r="J3566">
        <v>0</v>
      </c>
      <c r="K3566">
        <v>0</v>
      </c>
      <c r="L3566">
        <v>0</v>
      </c>
      <c r="M3566">
        <v>0</v>
      </c>
      <c r="N3566">
        <v>0</v>
      </c>
    </row>
    <row r="3567" spans="1:14" x14ac:dyDescent="0.2">
      <c r="A3567" t="s">
        <v>8445</v>
      </c>
      <c r="B3567" t="s">
        <v>89</v>
      </c>
      <c r="C3567" t="s">
        <v>111</v>
      </c>
      <c r="D3567" t="s">
        <v>4883</v>
      </c>
      <c r="E3567">
        <v>1</v>
      </c>
      <c r="F3567">
        <v>0</v>
      </c>
      <c r="G3567">
        <v>1</v>
      </c>
      <c r="H3567">
        <v>0</v>
      </c>
      <c r="I3567">
        <v>0</v>
      </c>
      <c r="J3567">
        <v>0</v>
      </c>
      <c r="K3567">
        <v>0</v>
      </c>
      <c r="L3567">
        <v>0</v>
      </c>
      <c r="M3567">
        <v>0</v>
      </c>
      <c r="N3567">
        <v>0</v>
      </c>
    </row>
    <row r="3568" spans="1:14" x14ac:dyDescent="0.2">
      <c r="A3568" t="s">
        <v>8446</v>
      </c>
      <c r="B3568" t="s">
        <v>89</v>
      </c>
      <c r="C3568" t="s">
        <v>111</v>
      </c>
      <c r="D3568" t="s">
        <v>4885</v>
      </c>
      <c r="E3568">
        <v>0</v>
      </c>
      <c r="F3568">
        <v>0</v>
      </c>
      <c r="G3568">
        <v>0</v>
      </c>
      <c r="H3568">
        <v>0</v>
      </c>
      <c r="I3568">
        <v>0</v>
      </c>
      <c r="J3568">
        <v>1</v>
      </c>
      <c r="K3568">
        <v>0</v>
      </c>
      <c r="L3568">
        <v>0</v>
      </c>
      <c r="M3568">
        <v>0</v>
      </c>
      <c r="N3568">
        <v>0</v>
      </c>
    </row>
    <row r="3569" spans="1:14" x14ac:dyDescent="0.2">
      <c r="A3569" t="s">
        <v>8447</v>
      </c>
      <c r="B3569" t="s">
        <v>89</v>
      </c>
      <c r="C3569" t="s">
        <v>111</v>
      </c>
      <c r="D3569" t="s">
        <v>4887</v>
      </c>
      <c r="E3569">
        <v>1</v>
      </c>
      <c r="F3569">
        <v>0</v>
      </c>
      <c r="G3569">
        <v>1</v>
      </c>
      <c r="H3569">
        <v>0</v>
      </c>
      <c r="I3569">
        <v>0</v>
      </c>
      <c r="J3569">
        <v>0</v>
      </c>
      <c r="K3569">
        <v>0</v>
      </c>
      <c r="L3569">
        <v>0</v>
      </c>
      <c r="M3569">
        <v>0</v>
      </c>
      <c r="N3569">
        <v>0</v>
      </c>
    </row>
    <row r="3570" spans="1:14" x14ac:dyDescent="0.2">
      <c r="A3570" t="s">
        <v>8448</v>
      </c>
      <c r="B3570" t="s">
        <v>89</v>
      </c>
      <c r="C3570" t="s">
        <v>111</v>
      </c>
      <c r="D3570" t="s">
        <v>4889</v>
      </c>
      <c r="E3570">
        <v>0</v>
      </c>
      <c r="F3570">
        <v>0</v>
      </c>
      <c r="G3570">
        <v>0</v>
      </c>
      <c r="H3570">
        <v>0</v>
      </c>
      <c r="I3570">
        <v>0</v>
      </c>
      <c r="J3570">
        <v>1</v>
      </c>
      <c r="K3570">
        <v>0</v>
      </c>
      <c r="L3570">
        <v>0</v>
      </c>
      <c r="M3570">
        <v>0</v>
      </c>
      <c r="N3570">
        <v>0</v>
      </c>
    </row>
    <row r="3571" spans="1:14" x14ac:dyDescent="0.2">
      <c r="A3571" t="s">
        <v>8449</v>
      </c>
      <c r="B3571" t="s">
        <v>89</v>
      </c>
      <c r="C3571" t="s">
        <v>111</v>
      </c>
      <c r="D3571" t="s">
        <v>4871</v>
      </c>
      <c r="E3571">
        <v>0</v>
      </c>
      <c r="F3571">
        <v>0</v>
      </c>
      <c r="G3571">
        <v>0</v>
      </c>
      <c r="H3571">
        <v>0</v>
      </c>
      <c r="I3571">
        <v>0</v>
      </c>
      <c r="J3571">
        <v>0</v>
      </c>
      <c r="K3571">
        <v>1</v>
      </c>
      <c r="L3571">
        <v>1</v>
      </c>
      <c r="M3571">
        <v>0</v>
      </c>
      <c r="N3571">
        <v>0</v>
      </c>
    </row>
    <row r="3572" spans="1:14" x14ac:dyDescent="0.2">
      <c r="A3572" t="s">
        <v>8450</v>
      </c>
      <c r="B3572" t="s">
        <v>89</v>
      </c>
      <c r="C3572" t="s">
        <v>111</v>
      </c>
      <c r="D3572" t="s">
        <v>4873</v>
      </c>
      <c r="E3572">
        <v>0</v>
      </c>
      <c r="F3572">
        <v>0</v>
      </c>
      <c r="G3572">
        <v>0</v>
      </c>
      <c r="H3572">
        <v>0</v>
      </c>
      <c r="I3572">
        <v>0</v>
      </c>
      <c r="J3572">
        <v>0</v>
      </c>
      <c r="K3572">
        <v>0</v>
      </c>
      <c r="L3572">
        <v>0</v>
      </c>
      <c r="M3572">
        <v>0</v>
      </c>
      <c r="N3572">
        <v>0</v>
      </c>
    </row>
    <row r="3573" spans="1:14" x14ac:dyDescent="0.2">
      <c r="A3573" t="s">
        <v>8451</v>
      </c>
      <c r="B3573" t="s">
        <v>89</v>
      </c>
      <c r="C3573" t="s">
        <v>112</v>
      </c>
      <c r="D3573" t="s">
        <v>4875</v>
      </c>
      <c r="E3573">
        <v>1</v>
      </c>
      <c r="F3573">
        <v>0</v>
      </c>
      <c r="G3573">
        <v>0</v>
      </c>
      <c r="H3573">
        <v>0</v>
      </c>
      <c r="I3573">
        <v>1</v>
      </c>
      <c r="J3573">
        <v>0</v>
      </c>
      <c r="K3573">
        <v>0</v>
      </c>
      <c r="L3573">
        <v>0</v>
      </c>
      <c r="M3573">
        <v>0</v>
      </c>
      <c r="N3573">
        <v>0</v>
      </c>
    </row>
    <row r="3574" spans="1:14" x14ac:dyDescent="0.2">
      <c r="A3574" t="s">
        <v>8452</v>
      </c>
      <c r="B3574" t="s">
        <v>89</v>
      </c>
      <c r="C3574" t="s">
        <v>112</v>
      </c>
      <c r="D3574" t="s">
        <v>4877</v>
      </c>
      <c r="E3574">
        <v>1</v>
      </c>
      <c r="F3574">
        <v>0</v>
      </c>
      <c r="G3574">
        <v>0</v>
      </c>
      <c r="H3574">
        <v>0</v>
      </c>
      <c r="I3574">
        <v>1</v>
      </c>
      <c r="J3574">
        <v>0</v>
      </c>
      <c r="K3574">
        <v>0</v>
      </c>
      <c r="L3574">
        <v>0</v>
      </c>
      <c r="M3574">
        <v>0</v>
      </c>
      <c r="N3574">
        <v>0</v>
      </c>
    </row>
    <row r="3575" spans="1:14" x14ac:dyDescent="0.2">
      <c r="A3575" t="s">
        <v>8453</v>
      </c>
      <c r="B3575" t="s">
        <v>89</v>
      </c>
      <c r="C3575" t="s">
        <v>112</v>
      </c>
      <c r="D3575" t="s">
        <v>4879</v>
      </c>
      <c r="E3575">
        <v>0</v>
      </c>
      <c r="F3575">
        <v>0</v>
      </c>
      <c r="G3575">
        <v>0</v>
      </c>
      <c r="H3575">
        <v>0</v>
      </c>
      <c r="I3575">
        <v>0</v>
      </c>
      <c r="J3575">
        <v>1</v>
      </c>
      <c r="K3575">
        <v>0</v>
      </c>
      <c r="L3575">
        <v>0</v>
      </c>
      <c r="M3575">
        <v>0</v>
      </c>
      <c r="N3575">
        <v>0</v>
      </c>
    </row>
    <row r="3576" spans="1:14" x14ac:dyDescent="0.2">
      <c r="A3576" t="s">
        <v>8454</v>
      </c>
      <c r="B3576" t="s">
        <v>89</v>
      </c>
      <c r="C3576" t="s">
        <v>112</v>
      </c>
      <c r="D3576" t="s">
        <v>4881</v>
      </c>
      <c r="E3576">
        <v>1</v>
      </c>
      <c r="F3576">
        <v>0</v>
      </c>
      <c r="G3576">
        <v>0</v>
      </c>
      <c r="H3576">
        <v>0</v>
      </c>
      <c r="I3576">
        <v>1</v>
      </c>
      <c r="J3576">
        <v>0</v>
      </c>
      <c r="K3576">
        <v>0</v>
      </c>
      <c r="L3576">
        <v>0</v>
      </c>
      <c r="M3576">
        <v>0</v>
      </c>
      <c r="N3576">
        <v>0</v>
      </c>
    </row>
    <row r="3577" spans="1:14" x14ac:dyDescent="0.2">
      <c r="A3577" t="s">
        <v>8455</v>
      </c>
      <c r="B3577" t="s">
        <v>89</v>
      </c>
      <c r="C3577" t="s">
        <v>112</v>
      </c>
      <c r="D3577" t="s">
        <v>4883</v>
      </c>
      <c r="E3577">
        <v>1</v>
      </c>
      <c r="F3577">
        <v>0</v>
      </c>
      <c r="G3577">
        <v>0</v>
      </c>
      <c r="H3577">
        <v>0</v>
      </c>
      <c r="I3577">
        <v>1</v>
      </c>
      <c r="J3577">
        <v>0</v>
      </c>
      <c r="K3577">
        <v>0</v>
      </c>
      <c r="L3577">
        <v>0</v>
      </c>
      <c r="M3577">
        <v>0</v>
      </c>
      <c r="N3577">
        <v>0</v>
      </c>
    </row>
    <row r="3578" spans="1:14" x14ac:dyDescent="0.2">
      <c r="A3578" t="s">
        <v>8456</v>
      </c>
      <c r="B3578" t="s">
        <v>89</v>
      </c>
      <c r="C3578" t="s">
        <v>112</v>
      </c>
      <c r="D3578" t="s">
        <v>4885</v>
      </c>
      <c r="E3578">
        <v>0</v>
      </c>
      <c r="F3578">
        <v>0</v>
      </c>
      <c r="G3578">
        <v>0</v>
      </c>
      <c r="H3578">
        <v>0</v>
      </c>
      <c r="I3578">
        <v>0</v>
      </c>
      <c r="J3578">
        <v>1</v>
      </c>
      <c r="K3578">
        <v>0</v>
      </c>
      <c r="L3578">
        <v>0</v>
      </c>
      <c r="M3578">
        <v>0</v>
      </c>
      <c r="N3578">
        <v>0</v>
      </c>
    </row>
    <row r="3579" spans="1:14" x14ac:dyDescent="0.2">
      <c r="A3579" t="s">
        <v>8457</v>
      </c>
      <c r="B3579" t="s">
        <v>89</v>
      </c>
      <c r="C3579" t="s">
        <v>112</v>
      </c>
      <c r="D3579" t="s">
        <v>4887</v>
      </c>
      <c r="E3579">
        <v>1</v>
      </c>
      <c r="F3579">
        <v>0</v>
      </c>
      <c r="G3579">
        <v>0</v>
      </c>
      <c r="H3579">
        <v>0</v>
      </c>
      <c r="I3579">
        <v>1</v>
      </c>
      <c r="J3579">
        <v>0</v>
      </c>
      <c r="K3579">
        <v>0</v>
      </c>
      <c r="L3579">
        <v>0</v>
      </c>
      <c r="M3579">
        <v>0</v>
      </c>
      <c r="N3579">
        <v>0</v>
      </c>
    </row>
    <row r="3580" spans="1:14" x14ac:dyDescent="0.2">
      <c r="A3580" t="s">
        <v>8458</v>
      </c>
      <c r="B3580" t="s">
        <v>89</v>
      </c>
      <c r="C3580" t="s">
        <v>112</v>
      </c>
      <c r="D3580" t="s">
        <v>4889</v>
      </c>
      <c r="E3580">
        <v>0</v>
      </c>
      <c r="F3580">
        <v>0</v>
      </c>
      <c r="G3580">
        <v>0</v>
      </c>
      <c r="H3580">
        <v>0</v>
      </c>
      <c r="I3580">
        <v>0</v>
      </c>
      <c r="J3580">
        <v>1</v>
      </c>
      <c r="K3580">
        <v>0</v>
      </c>
      <c r="L3580">
        <v>0</v>
      </c>
      <c r="M3580">
        <v>0</v>
      </c>
      <c r="N3580">
        <v>0</v>
      </c>
    </row>
    <row r="3581" spans="1:14" x14ac:dyDescent="0.2">
      <c r="A3581" t="s">
        <v>8459</v>
      </c>
      <c r="B3581" t="s">
        <v>89</v>
      </c>
      <c r="C3581" t="s">
        <v>112</v>
      </c>
      <c r="D3581" t="s">
        <v>4871</v>
      </c>
      <c r="E3581">
        <v>0</v>
      </c>
      <c r="F3581">
        <v>0</v>
      </c>
      <c r="G3581">
        <v>0</v>
      </c>
      <c r="H3581">
        <v>0</v>
      </c>
      <c r="I3581">
        <v>0</v>
      </c>
      <c r="J3581">
        <v>0</v>
      </c>
      <c r="K3581">
        <v>1</v>
      </c>
      <c r="L3581">
        <v>0</v>
      </c>
      <c r="M3581">
        <v>0</v>
      </c>
      <c r="N3581">
        <v>1</v>
      </c>
    </row>
    <row r="3582" spans="1:14" x14ac:dyDescent="0.2">
      <c r="A3582" t="s">
        <v>8460</v>
      </c>
      <c r="B3582" t="s">
        <v>89</v>
      </c>
      <c r="C3582" t="s">
        <v>112</v>
      </c>
      <c r="D3582" t="s">
        <v>4873</v>
      </c>
      <c r="E3582">
        <v>0</v>
      </c>
      <c r="F3582">
        <v>0</v>
      </c>
      <c r="G3582">
        <v>0</v>
      </c>
      <c r="H3582">
        <v>0</v>
      </c>
      <c r="I3582">
        <v>0</v>
      </c>
      <c r="J3582">
        <v>0</v>
      </c>
      <c r="K3582">
        <v>1</v>
      </c>
      <c r="L3582">
        <v>0</v>
      </c>
      <c r="M3582">
        <v>0</v>
      </c>
      <c r="N3582">
        <v>1</v>
      </c>
    </row>
    <row r="3583" spans="1:14" x14ac:dyDescent="0.2">
      <c r="A3583" t="s">
        <v>8461</v>
      </c>
      <c r="B3583" t="s">
        <v>89</v>
      </c>
      <c r="C3583" t="s">
        <v>115</v>
      </c>
      <c r="D3583" t="s">
        <v>4875</v>
      </c>
      <c r="E3583">
        <v>1</v>
      </c>
      <c r="F3583">
        <v>0</v>
      </c>
      <c r="G3583">
        <v>1</v>
      </c>
      <c r="H3583">
        <v>0</v>
      </c>
      <c r="I3583">
        <v>0</v>
      </c>
      <c r="J3583">
        <v>0</v>
      </c>
      <c r="K3583">
        <v>0</v>
      </c>
      <c r="L3583">
        <v>0</v>
      </c>
      <c r="M3583">
        <v>0</v>
      </c>
      <c r="N3583">
        <v>0</v>
      </c>
    </row>
    <row r="3584" spans="1:14" x14ac:dyDescent="0.2">
      <c r="A3584" t="s">
        <v>8462</v>
      </c>
      <c r="B3584" t="s">
        <v>89</v>
      </c>
      <c r="C3584" t="s">
        <v>115</v>
      </c>
      <c r="D3584" t="s">
        <v>4877</v>
      </c>
      <c r="E3584">
        <v>1</v>
      </c>
      <c r="F3584">
        <v>0</v>
      </c>
      <c r="G3584">
        <v>0</v>
      </c>
      <c r="H3584">
        <v>1</v>
      </c>
      <c r="I3584">
        <v>0</v>
      </c>
      <c r="J3584">
        <v>0</v>
      </c>
      <c r="K3584">
        <v>0</v>
      </c>
      <c r="L3584">
        <v>0</v>
      </c>
      <c r="M3584">
        <v>0</v>
      </c>
      <c r="N3584">
        <v>0</v>
      </c>
    </row>
    <row r="3585" spans="1:14" x14ac:dyDescent="0.2">
      <c r="A3585" t="s">
        <v>8463</v>
      </c>
      <c r="B3585" t="s">
        <v>89</v>
      </c>
      <c r="C3585" t="s">
        <v>115</v>
      </c>
      <c r="D3585" t="s">
        <v>4879</v>
      </c>
      <c r="E3585">
        <v>0</v>
      </c>
      <c r="F3585">
        <v>0</v>
      </c>
      <c r="G3585">
        <v>0</v>
      </c>
      <c r="H3585">
        <v>0</v>
      </c>
      <c r="I3585">
        <v>0</v>
      </c>
      <c r="J3585">
        <v>1</v>
      </c>
      <c r="K3585">
        <v>0</v>
      </c>
      <c r="L3585">
        <v>0</v>
      </c>
      <c r="M3585">
        <v>0</v>
      </c>
      <c r="N3585">
        <v>0</v>
      </c>
    </row>
    <row r="3586" spans="1:14" x14ac:dyDescent="0.2">
      <c r="A3586" t="s">
        <v>8464</v>
      </c>
      <c r="B3586" t="s">
        <v>89</v>
      </c>
      <c r="C3586" t="s">
        <v>115</v>
      </c>
      <c r="D3586" t="s">
        <v>4881</v>
      </c>
      <c r="E3586">
        <v>1</v>
      </c>
      <c r="F3586">
        <v>0</v>
      </c>
      <c r="G3586">
        <v>0</v>
      </c>
      <c r="H3586">
        <v>1</v>
      </c>
      <c r="I3586">
        <v>0</v>
      </c>
      <c r="J3586">
        <v>0</v>
      </c>
      <c r="K3586">
        <v>0</v>
      </c>
      <c r="L3586">
        <v>0</v>
      </c>
      <c r="M3586">
        <v>0</v>
      </c>
      <c r="N3586">
        <v>0</v>
      </c>
    </row>
    <row r="3587" spans="1:14" x14ac:dyDescent="0.2">
      <c r="A3587" t="s">
        <v>8465</v>
      </c>
      <c r="B3587" t="s">
        <v>89</v>
      </c>
      <c r="C3587" t="s">
        <v>115</v>
      </c>
      <c r="D3587" t="s">
        <v>4883</v>
      </c>
      <c r="E3587">
        <v>1</v>
      </c>
      <c r="F3587">
        <v>0</v>
      </c>
      <c r="G3587">
        <v>0</v>
      </c>
      <c r="H3587">
        <v>1</v>
      </c>
      <c r="I3587">
        <v>0</v>
      </c>
      <c r="J3587">
        <v>0</v>
      </c>
      <c r="K3587">
        <v>0</v>
      </c>
      <c r="L3587">
        <v>0</v>
      </c>
      <c r="M3587">
        <v>0</v>
      </c>
      <c r="N3587">
        <v>0</v>
      </c>
    </row>
    <row r="3588" spans="1:14" x14ac:dyDescent="0.2">
      <c r="A3588" t="s">
        <v>8466</v>
      </c>
      <c r="B3588" t="s">
        <v>89</v>
      </c>
      <c r="C3588" t="s">
        <v>115</v>
      </c>
      <c r="D3588" t="s">
        <v>4885</v>
      </c>
      <c r="E3588">
        <v>0</v>
      </c>
      <c r="F3588">
        <v>0</v>
      </c>
      <c r="G3588">
        <v>0</v>
      </c>
      <c r="H3588">
        <v>0</v>
      </c>
      <c r="I3588">
        <v>0</v>
      </c>
      <c r="J3588">
        <v>1</v>
      </c>
      <c r="K3588">
        <v>0</v>
      </c>
      <c r="L3588">
        <v>0</v>
      </c>
      <c r="M3588">
        <v>0</v>
      </c>
      <c r="N3588">
        <v>0</v>
      </c>
    </row>
    <row r="3589" spans="1:14" x14ac:dyDescent="0.2">
      <c r="A3589" t="s">
        <v>8467</v>
      </c>
      <c r="B3589" t="s">
        <v>89</v>
      </c>
      <c r="C3589" t="s">
        <v>115</v>
      </c>
      <c r="D3589" t="s">
        <v>4887</v>
      </c>
      <c r="E3589">
        <v>1</v>
      </c>
      <c r="F3589">
        <v>0</v>
      </c>
      <c r="G3589">
        <v>0</v>
      </c>
      <c r="H3589">
        <v>1</v>
      </c>
      <c r="I3589">
        <v>0</v>
      </c>
      <c r="J3589">
        <v>0</v>
      </c>
      <c r="K3589">
        <v>0</v>
      </c>
      <c r="L3589">
        <v>0</v>
      </c>
      <c r="M3589">
        <v>0</v>
      </c>
      <c r="N3589">
        <v>0</v>
      </c>
    </row>
    <row r="3590" spans="1:14" x14ac:dyDescent="0.2">
      <c r="A3590" t="s">
        <v>8468</v>
      </c>
      <c r="B3590" t="s">
        <v>89</v>
      </c>
      <c r="C3590" t="s">
        <v>115</v>
      </c>
      <c r="D3590" t="s">
        <v>4889</v>
      </c>
      <c r="E3590">
        <v>0</v>
      </c>
      <c r="F3590">
        <v>0</v>
      </c>
      <c r="G3590">
        <v>0</v>
      </c>
      <c r="H3590">
        <v>0</v>
      </c>
      <c r="I3590">
        <v>0</v>
      </c>
      <c r="J3590">
        <v>1</v>
      </c>
      <c r="K3590">
        <v>0</v>
      </c>
      <c r="L3590">
        <v>0</v>
      </c>
      <c r="M3590">
        <v>0</v>
      </c>
      <c r="N3590">
        <v>0</v>
      </c>
    </row>
    <row r="3591" spans="1:14" x14ac:dyDescent="0.2">
      <c r="A3591" t="s">
        <v>8469</v>
      </c>
      <c r="B3591" t="s">
        <v>89</v>
      </c>
      <c r="C3591" t="s">
        <v>115</v>
      </c>
      <c r="D3591" t="s">
        <v>4871</v>
      </c>
      <c r="E3591">
        <v>0</v>
      </c>
      <c r="F3591">
        <v>0</v>
      </c>
      <c r="G3591">
        <v>0</v>
      </c>
      <c r="H3591">
        <v>0</v>
      </c>
      <c r="I3591">
        <v>0</v>
      </c>
      <c r="J3591">
        <v>0</v>
      </c>
      <c r="K3591">
        <v>1</v>
      </c>
      <c r="L3591">
        <v>1</v>
      </c>
      <c r="M3591">
        <v>0</v>
      </c>
      <c r="N3591">
        <v>0</v>
      </c>
    </row>
    <row r="3592" spans="1:14" x14ac:dyDescent="0.2">
      <c r="A3592" t="s">
        <v>8470</v>
      </c>
      <c r="B3592" t="s">
        <v>89</v>
      </c>
      <c r="C3592" t="s">
        <v>115</v>
      </c>
      <c r="D3592" t="s">
        <v>4873</v>
      </c>
      <c r="E3592">
        <v>0</v>
      </c>
      <c r="F3592">
        <v>0</v>
      </c>
      <c r="G3592">
        <v>0</v>
      </c>
      <c r="H3592">
        <v>0</v>
      </c>
      <c r="I3592">
        <v>0</v>
      </c>
      <c r="J3592">
        <v>0</v>
      </c>
      <c r="K3592">
        <v>0</v>
      </c>
      <c r="L3592">
        <v>0</v>
      </c>
      <c r="M3592">
        <v>0</v>
      </c>
      <c r="N3592">
        <v>0</v>
      </c>
    </row>
    <row r="3593" spans="1:14" x14ac:dyDescent="0.2">
      <c r="A3593" t="s">
        <v>8471</v>
      </c>
      <c r="B3593" t="s">
        <v>89</v>
      </c>
      <c r="C3593" t="s">
        <v>117</v>
      </c>
      <c r="D3593" t="s">
        <v>4875</v>
      </c>
      <c r="E3593">
        <v>1</v>
      </c>
      <c r="F3593">
        <v>1</v>
      </c>
      <c r="G3593">
        <v>0</v>
      </c>
      <c r="H3593">
        <v>0</v>
      </c>
      <c r="I3593">
        <v>0</v>
      </c>
      <c r="J3593">
        <v>2</v>
      </c>
      <c r="K3593">
        <v>0</v>
      </c>
      <c r="L3593">
        <v>0</v>
      </c>
      <c r="M3593">
        <v>0</v>
      </c>
      <c r="N3593">
        <v>0</v>
      </c>
    </row>
    <row r="3594" spans="1:14" x14ac:dyDescent="0.2">
      <c r="A3594" t="s">
        <v>8472</v>
      </c>
      <c r="B3594" t="s">
        <v>89</v>
      </c>
      <c r="C3594" t="s">
        <v>117</v>
      </c>
      <c r="D3594" t="s">
        <v>4877</v>
      </c>
      <c r="E3594">
        <v>3</v>
      </c>
      <c r="F3594">
        <v>1</v>
      </c>
      <c r="G3594">
        <v>2</v>
      </c>
      <c r="H3594">
        <v>0</v>
      </c>
      <c r="I3594">
        <v>0</v>
      </c>
      <c r="J3594">
        <v>0</v>
      </c>
      <c r="K3594">
        <v>0</v>
      </c>
      <c r="L3594">
        <v>0</v>
      </c>
      <c r="M3594">
        <v>0</v>
      </c>
      <c r="N3594">
        <v>0</v>
      </c>
    </row>
    <row r="3595" spans="1:14" x14ac:dyDescent="0.2">
      <c r="A3595" t="s">
        <v>8473</v>
      </c>
      <c r="B3595" t="s">
        <v>89</v>
      </c>
      <c r="C3595" t="s">
        <v>117</v>
      </c>
      <c r="D3595" t="s">
        <v>4879</v>
      </c>
      <c r="E3595">
        <v>2</v>
      </c>
      <c r="F3595">
        <v>1</v>
      </c>
      <c r="G3595">
        <v>1</v>
      </c>
      <c r="H3595">
        <v>0</v>
      </c>
      <c r="I3595">
        <v>0</v>
      </c>
      <c r="J3595">
        <v>1</v>
      </c>
      <c r="K3595">
        <v>0</v>
      </c>
      <c r="L3595">
        <v>0</v>
      </c>
      <c r="M3595">
        <v>0</v>
      </c>
      <c r="N3595">
        <v>0</v>
      </c>
    </row>
    <row r="3596" spans="1:14" x14ac:dyDescent="0.2">
      <c r="A3596" t="s">
        <v>8474</v>
      </c>
      <c r="B3596" t="s">
        <v>89</v>
      </c>
      <c r="C3596" t="s">
        <v>117</v>
      </c>
      <c r="D3596" t="s">
        <v>4881</v>
      </c>
      <c r="E3596">
        <v>3</v>
      </c>
      <c r="F3596">
        <v>1</v>
      </c>
      <c r="G3596">
        <v>2</v>
      </c>
      <c r="H3596">
        <v>0</v>
      </c>
      <c r="I3596">
        <v>0</v>
      </c>
      <c r="J3596">
        <v>0</v>
      </c>
      <c r="K3596">
        <v>0</v>
      </c>
      <c r="L3596">
        <v>0</v>
      </c>
      <c r="M3596">
        <v>0</v>
      </c>
      <c r="N3596">
        <v>0</v>
      </c>
    </row>
    <row r="3597" spans="1:14" x14ac:dyDescent="0.2">
      <c r="A3597" t="s">
        <v>8475</v>
      </c>
      <c r="B3597" t="s">
        <v>89</v>
      </c>
      <c r="C3597" t="s">
        <v>117</v>
      </c>
      <c r="D3597" t="s">
        <v>4883</v>
      </c>
      <c r="E3597">
        <v>1</v>
      </c>
      <c r="F3597">
        <v>0</v>
      </c>
      <c r="G3597">
        <v>1</v>
      </c>
      <c r="H3597">
        <v>0</v>
      </c>
      <c r="I3597">
        <v>0</v>
      </c>
      <c r="J3597">
        <v>2</v>
      </c>
      <c r="K3597">
        <v>0</v>
      </c>
      <c r="L3597">
        <v>0</v>
      </c>
      <c r="M3597">
        <v>0</v>
      </c>
      <c r="N3597">
        <v>0</v>
      </c>
    </row>
    <row r="3598" spans="1:14" x14ac:dyDescent="0.2">
      <c r="A3598" t="s">
        <v>8476</v>
      </c>
      <c r="B3598" t="s">
        <v>89</v>
      </c>
      <c r="C3598" t="s">
        <v>117</v>
      </c>
      <c r="D3598" t="s">
        <v>4885</v>
      </c>
      <c r="E3598">
        <v>2</v>
      </c>
      <c r="F3598">
        <v>1</v>
      </c>
      <c r="G3598">
        <v>1</v>
      </c>
      <c r="H3598">
        <v>0</v>
      </c>
      <c r="I3598">
        <v>0</v>
      </c>
      <c r="J3598">
        <v>1</v>
      </c>
      <c r="K3598">
        <v>0</v>
      </c>
      <c r="L3598">
        <v>0</v>
      </c>
      <c r="M3598">
        <v>0</v>
      </c>
      <c r="N3598">
        <v>0</v>
      </c>
    </row>
    <row r="3599" spans="1:14" x14ac:dyDescent="0.2">
      <c r="A3599" t="s">
        <v>8477</v>
      </c>
      <c r="B3599" t="s">
        <v>89</v>
      </c>
      <c r="C3599" t="s">
        <v>117</v>
      </c>
      <c r="D3599" t="s">
        <v>4887</v>
      </c>
      <c r="E3599">
        <v>1</v>
      </c>
      <c r="F3599">
        <v>0</v>
      </c>
      <c r="G3599">
        <v>1</v>
      </c>
      <c r="H3599">
        <v>0</v>
      </c>
      <c r="I3599">
        <v>0</v>
      </c>
      <c r="J3599">
        <v>2</v>
      </c>
      <c r="K3599">
        <v>0</v>
      </c>
      <c r="L3599">
        <v>0</v>
      </c>
      <c r="M3599">
        <v>0</v>
      </c>
      <c r="N3599">
        <v>0</v>
      </c>
    </row>
    <row r="3600" spans="1:14" x14ac:dyDescent="0.2">
      <c r="A3600" t="s">
        <v>8478</v>
      </c>
      <c r="B3600" t="s">
        <v>89</v>
      </c>
      <c r="C3600" t="s">
        <v>117</v>
      </c>
      <c r="D3600" t="s">
        <v>4889</v>
      </c>
      <c r="E3600">
        <v>2</v>
      </c>
      <c r="F3600">
        <v>1</v>
      </c>
      <c r="G3600">
        <v>1</v>
      </c>
      <c r="H3600">
        <v>0</v>
      </c>
      <c r="I3600">
        <v>0</v>
      </c>
      <c r="J3600">
        <v>1</v>
      </c>
      <c r="K3600">
        <v>0</v>
      </c>
      <c r="L3600">
        <v>0</v>
      </c>
      <c r="M3600">
        <v>0</v>
      </c>
      <c r="N3600">
        <v>0</v>
      </c>
    </row>
    <row r="3601" spans="1:14" x14ac:dyDescent="0.2">
      <c r="A3601" t="s">
        <v>8479</v>
      </c>
      <c r="B3601" t="s">
        <v>89</v>
      </c>
      <c r="C3601" t="s">
        <v>117</v>
      </c>
      <c r="D3601" t="s">
        <v>4871</v>
      </c>
      <c r="E3601">
        <v>0</v>
      </c>
      <c r="F3601">
        <v>0</v>
      </c>
      <c r="G3601">
        <v>0</v>
      </c>
      <c r="H3601">
        <v>0</v>
      </c>
      <c r="I3601">
        <v>0</v>
      </c>
      <c r="J3601">
        <v>0</v>
      </c>
      <c r="K3601">
        <v>3</v>
      </c>
      <c r="L3601">
        <v>3</v>
      </c>
      <c r="M3601">
        <v>0</v>
      </c>
      <c r="N3601">
        <v>0</v>
      </c>
    </row>
    <row r="3602" spans="1:14" x14ac:dyDescent="0.2">
      <c r="A3602" t="s">
        <v>8480</v>
      </c>
      <c r="B3602" t="s">
        <v>89</v>
      </c>
      <c r="C3602" t="s">
        <v>117</v>
      </c>
      <c r="D3602" t="s">
        <v>4873</v>
      </c>
      <c r="E3602">
        <v>0</v>
      </c>
      <c r="F3602">
        <v>0</v>
      </c>
      <c r="G3602">
        <v>0</v>
      </c>
      <c r="H3602">
        <v>0</v>
      </c>
      <c r="I3602">
        <v>0</v>
      </c>
      <c r="J3602">
        <v>0</v>
      </c>
      <c r="K3602">
        <v>3</v>
      </c>
      <c r="L3602">
        <v>3</v>
      </c>
      <c r="M3602">
        <v>0</v>
      </c>
      <c r="N3602">
        <v>0</v>
      </c>
    </row>
    <row r="3603" spans="1:14" x14ac:dyDescent="0.2">
      <c r="A3603" t="s">
        <v>8481</v>
      </c>
      <c r="B3603" t="s">
        <v>89</v>
      </c>
      <c r="C3603" t="s">
        <v>118</v>
      </c>
      <c r="D3603" t="s">
        <v>4875</v>
      </c>
      <c r="E3603">
        <v>2</v>
      </c>
      <c r="F3603">
        <v>0</v>
      </c>
      <c r="G3603">
        <v>2</v>
      </c>
      <c r="H3603">
        <v>0</v>
      </c>
      <c r="I3603">
        <v>0</v>
      </c>
      <c r="J3603">
        <v>1</v>
      </c>
      <c r="K3603">
        <v>0</v>
      </c>
      <c r="L3603">
        <v>0</v>
      </c>
      <c r="M3603">
        <v>0</v>
      </c>
      <c r="N3603">
        <v>0</v>
      </c>
    </row>
    <row r="3604" spans="1:14" x14ac:dyDescent="0.2">
      <c r="A3604" t="s">
        <v>8482</v>
      </c>
      <c r="B3604" t="s">
        <v>89</v>
      </c>
      <c r="C3604" t="s">
        <v>118</v>
      </c>
      <c r="D3604" t="s">
        <v>4877</v>
      </c>
      <c r="E3604">
        <v>3</v>
      </c>
      <c r="F3604">
        <v>1</v>
      </c>
      <c r="G3604">
        <v>2</v>
      </c>
      <c r="H3604">
        <v>0</v>
      </c>
      <c r="I3604">
        <v>0</v>
      </c>
      <c r="J3604">
        <v>0</v>
      </c>
      <c r="K3604">
        <v>0</v>
      </c>
      <c r="L3604">
        <v>0</v>
      </c>
      <c r="M3604">
        <v>0</v>
      </c>
      <c r="N3604">
        <v>0</v>
      </c>
    </row>
    <row r="3605" spans="1:14" x14ac:dyDescent="0.2">
      <c r="A3605" t="s">
        <v>8483</v>
      </c>
      <c r="B3605" t="s">
        <v>89</v>
      </c>
      <c r="C3605" t="s">
        <v>118</v>
      </c>
      <c r="D3605" t="s">
        <v>4879</v>
      </c>
      <c r="E3605">
        <v>1</v>
      </c>
      <c r="F3605">
        <v>1</v>
      </c>
      <c r="G3605">
        <v>0</v>
      </c>
      <c r="H3605">
        <v>0</v>
      </c>
      <c r="I3605">
        <v>0</v>
      </c>
      <c r="J3605">
        <v>2</v>
      </c>
      <c r="K3605">
        <v>0</v>
      </c>
      <c r="L3605">
        <v>0</v>
      </c>
      <c r="M3605">
        <v>0</v>
      </c>
      <c r="N3605">
        <v>0</v>
      </c>
    </row>
    <row r="3606" spans="1:14" x14ac:dyDescent="0.2">
      <c r="A3606" t="s">
        <v>8484</v>
      </c>
      <c r="B3606" t="s">
        <v>89</v>
      </c>
      <c r="C3606" t="s">
        <v>118</v>
      </c>
      <c r="D3606" t="s">
        <v>4881</v>
      </c>
      <c r="E3606">
        <v>3</v>
      </c>
      <c r="F3606">
        <v>1</v>
      </c>
      <c r="G3606">
        <v>2</v>
      </c>
      <c r="H3606">
        <v>0</v>
      </c>
      <c r="I3606">
        <v>0</v>
      </c>
      <c r="J3606">
        <v>0</v>
      </c>
      <c r="K3606">
        <v>0</v>
      </c>
      <c r="L3606">
        <v>0</v>
      </c>
      <c r="M3606">
        <v>0</v>
      </c>
      <c r="N3606">
        <v>0</v>
      </c>
    </row>
    <row r="3607" spans="1:14" x14ac:dyDescent="0.2">
      <c r="A3607" t="s">
        <v>8485</v>
      </c>
      <c r="B3607" t="s">
        <v>89</v>
      </c>
      <c r="C3607" t="s">
        <v>118</v>
      </c>
      <c r="D3607" t="s">
        <v>4883</v>
      </c>
      <c r="E3607">
        <v>2</v>
      </c>
      <c r="F3607">
        <v>0</v>
      </c>
      <c r="G3607">
        <v>2</v>
      </c>
      <c r="H3607">
        <v>0</v>
      </c>
      <c r="I3607">
        <v>0</v>
      </c>
      <c r="J3607">
        <v>1</v>
      </c>
      <c r="K3607">
        <v>0</v>
      </c>
      <c r="L3607">
        <v>0</v>
      </c>
      <c r="M3607">
        <v>0</v>
      </c>
      <c r="N3607">
        <v>0</v>
      </c>
    </row>
    <row r="3608" spans="1:14" x14ac:dyDescent="0.2">
      <c r="A3608" t="s">
        <v>8486</v>
      </c>
      <c r="B3608" t="s">
        <v>89</v>
      </c>
      <c r="C3608" t="s">
        <v>118</v>
      </c>
      <c r="D3608" t="s">
        <v>4885</v>
      </c>
      <c r="E3608">
        <v>1</v>
      </c>
      <c r="F3608">
        <v>1</v>
      </c>
      <c r="G3608">
        <v>0</v>
      </c>
      <c r="H3608">
        <v>0</v>
      </c>
      <c r="I3608">
        <v>0</v>
      </c>
      <c r="J3608">
        <v>2</v>
      </c>
      <c r="K3608">
        <v>0</v>
      </c>
      <c r="L3608">
        <v>0</v>
      </c>
      <c r="M3608">
        <v>0</v>
      </c>
      <c r="N3608">
        <v>0</v>
      </c>
    </row>
    <row r="3609" spans="1:14" x14ac:dyDescent="0.2">
      <c r="A3609" t="s">
        <v>8487</v>
      </c>
      <c r="B3609" t="s">
        <v>89</v>
      </c>
      <c r="C3609" t="s">
        <v>118</v>
      </c>
      <c r="D3609" t="s">
        <v>4887</v>
      </c>
      <c r="E3609">
        <v>2</v>
      </c>
      <c r="F3609">
        <v>0</v>
      </c>
      <c r="G3609">
        <v>2</v>
      </c>
      <c r="H3609">
        <v>0</v>
      </c>
      <c r="I3609">
        <v>0</v>
      </c>
      <c r="J3609">
        <v>1</v>
      </c>
      <c r="K3609">
        <v>0</v>
      </c>
      <c r="L3609">
        <v>0</v>
      </c>
      <c r="M3609">
        <v>0</v>
      </c>
      <c r="N3609">
        <v>0</v>
      </c>
    </row>
    <row r="3610" spans="1:14" x14ac:dyDescent="0.2">
      <c r="A3610" t="s">
        <v>8488</v>
      </c>
      <c r="B3610" t="s">
        <v>89</v>
      </c>
      <c r="C3610" t="s">
        <v>118</v>
      </c>
      <c r="D3610" t="s">
        <v>4889</v>
      </c>
      <c r="E3610">
        <v>1</v>
      </c>
      <c r="F3610">
        <v>1</v>
      </c>
      <c r="G3610">
        <v>0</v>
      </c>
      <c r="H3610">
        <v>0</v>
      </c>
      <c r="I3610">
        <v>0</v>
      </c>
      <c r="J3610">
        <v>2</v>
      </c>
      <c r="K3610">
        <v>0</v>
      </c>
      <c r="L3610">
        <v>0</v>
      </c>
      <c r="M3610">
        <v>0</v>
      </c>
      <c r="N3610">
        <v>0</v>
      </c>
    </row>
    <row r="3611" spans="1:14" x14ac:dyDescent="0.2">
      <c r="A3611" t="s">
        <v>8489</v>
      </c>
      <c r="B3611" t="s">
        <v>89</v>
      </c>
      <c r="C3611" t="s">
        <v>118</v>
      </c>
      <c r="D3611" t="s">
        <v>4871</v>
      </c>
      <c r="E3611">
        <v>0</v>
      </c>
      <c r="F3611">
        <v>0</v>
      </c>
      <c r="G3611">
        <v>0</v>
      </c>
      <c r="H3611">
        <v>0</v>
      </c>
      <c r="I3611">
        <v>0</v>
      </c>
      <c r="J3611">
        <v>0</v>
      </c>
      <c r="K3611">
        <v>3</v>
      </c>
      <c r="L3611">
        <v>3</v>
      </c>
      <c r="M3611">
        <v>0</v>
      </c>
      <c r="N3611">
        <v>0</v>
      </c>
    </row>
    <row r="3612" spans="1:14" x14ac:dyDescent="0.2">
      <c r="A3612" t="s">
        <v>8490</v>
      </c>
      <c r="B3612" t="s">
        <v>89</v>
      </c>
      <c r="C3612" t="s">
        <v>118</v>
      </c>
      <c r="D3612" t="s">
        <v>4873</v>
      </c>
      <c r="E3612">
        <v>0</v>
      </c>
      <c r="F3612">
        <v>0</v>
      </c>
      <c r="G3612">
        <v>0</v>
      </c>
      <c r="H3612">
        <v>0</v>
      </c>
      <c r="I3612">
        <v>0</v>
      </c>
      <c r="J3612">
        <v>0</v>
      </c>
      <c r="K3612">
        <v>1</v>
      </c>
      <c r="L3612">
        <v>1</v>
      </c>
      <c r="M3612">
        <v>0</v>
      </c>
      <c r="N3612">
        <v>0</v>
      </c>
    </row>
    <row r="3613" spans="1:14" x14ac:dyDescent="0.2">
      <c r="A3613" t="s">
        <v>8491</v>
      </c>
      <c r="B3613" t="s">
        <v>89</v>
      </c>
      <c r="C3613" t="s">
        <v>119</v>
      </c>
      <c r="D3613" t="s">
        <v>4875</v>
      </c>
      <c r="E3613">
        <v>2</v>
      </c>
      <c r="F3613">
        <v>1</v>
      </c>
      <c r="G3613">
        <v>1</v>
      </c>
      <c r="H3613">
        <v>0</v>
      </c>
      <c r="I3613">
        <v>0</v>
      </c>
      <c r="J3613">
        <v>2</v>
      </c>
      <c r="K3613">
        <v>0</v>
      </c>
      <c r="L3613">
        <v>0</v>
      </c>
      <c r="M3613">
        <v>0</v>
      </c>
      <c r="N3613">
        <v>0</v>
      </c>
    </row>
    <row r="3614" spans="1:14" x14ac:dyDescent="0.2">
      <c r="A3614" t="s">
        <v>8492</v>
      </c>
      <c r="B3614" t="s">
        <v>89</v>
      </c>
      <c r="C3614" t="s">
        <v>119</v>
      </c>
      <c r="D3614" t="s">
        <v>4877</v>
      </c>
      <c r="E3614">
        <v>4</v>
      </c>
      <c r="F3614">
        <v>1</v>
      </c>
      <c r="G3614">
        <v>3</v>
      </c>
      <c r="H3614">
        <v>0</v>
      </c>
      <c r="I3614">
        <v>0</v>
      </c>
      <c r="J3614">
        <v>0</v>
      </c>
      <c r="K3614">
        <v>0</v>
      </c>
      <c r="L3614">
        <v>0</v>
      </c>
      <c r="M3614">
        <v>0</v>
      </c>
      <c r="N3614">
        <v>0</v>
      </c>
    </row>
    <row r="3615" spans="1:14" x14ac:dyDescent="0.2">
      <c r="A3615" t="s">
        <v>8493</v>
      </c>
      <c r="B3615" t="s">
        <v>89</v>
      </c>
      <c r="C3615" t="s">
        <v>119</v>
      </c>
      <c r="D3615" t="s">
        <v>4879</v>
      </c>
      <c r="E3615">
        <v>2</v>
      </c>
      <c r="F3615">
        <v>1</v>
      </c>
      <c r="G3615">
        <v>1</v>
      </c>
      <c r="H3615">
        <v>0</v>
      </c>
      <c r="I3615">
        <v>0</v>
      </c>
      <c r="J3615">
        <v>2</v>
      </c>
      <c r="K3615">
        <v>0</v>
      </c>
      <c r="L3615">
        <v>0</v>
      </c>
      <c r="M3615">
        <v>0</v>
      </c>
      <c r="N3615">
        <v>0</v>
      </c>
    </row>
    <row r="3616" spans="1:14" x14ac:dyDescent="0.2">
      <c r="A3616" t="s">
        <v>8494</v>
      </c>
      <c r="B3616" t="s">
        <v>89</v>
      </c>
      <c r="C3616" t="s">
        <v>119</v>
      </c>
      <c r="D3616" t="s">
        <v>4881</v>
      </c>
      <c r="E3616">
        <v>4</v>
      </c>
      <c r="F3616">
        <v>1</v>
      </c>
      <c r="G3616">
        <v>3</v>
      </c>
      <c r="H3616">
        <v>0</v>
      </c>
      <c r="I3616">
        <v>0</v>
      </c>
      <c r="J3616">
        <v>0</v>
      </c>
      <c r="K3616">
        <v>0</v>
      </c>
      <c r="L3616">
        <v>0</v>
      </c>
      <c r="M3616">
        <v>0</v>
      </c>
      <c r="N3616">
        <v>0</v>
      </c>
    </row>
    <row r="3617" spans="1:14" x14ac:dyDescent="0.2">
      <c r="A3617" t="s">
        <v>8495</v>
      </c>
      <c r="B3617" t="s">
        <v>89</v>
      </c>
      <c r="C3617" t="s">
        <v>119</v>
      </c>
      <c r="D3617" t="s">
        <v>4883</v>
      </c>
      <c r="E3617">
        <v>2</v>
      </c>
      <c r="F3617">
        <v>1</v>
      </c>
      <c r="G3617">
        <v>1</v>
      </c>
      <c r="H3617">
        <v>0</v>
      </c>
      <c r="I3617">
        <v>0</v>
      </c>
      <c r="J3617">
        <v>2</v>
      </c>
      <c r="K3617">
        <v>0</v>
      </c>
      <c r="L3617">
        <v>0</v>
      </c>
      <c r="M3617">
        <v>0</v>
      </c>
      <c r="N3617">
        <v>0</v>
      </c>
    </row>
    <row r="3618" spans="1:14" x14ac:dyDescent="0.2">
      <c r="A3618" t="s">
        <v>8496</v>
      </c>
      <c r="B3618" t="s">
        <v>89</v>
      </c>
      <c r="C3618" t="s">
        <v>119</v>
      </c>
      <c r="D3618" t="s">
        <v>4885</v>
      </c>
      <c r="E3618">
        <v>2</v>
      </c>
      <c r="F3618">
        <v>2</v>
      </c>
      <c r="G3618">
        <v>0</v>
      </c>
      <c r="H3618">
        <v>0</v>
      </c>
      <c r="I3618">
        <v>0</v>
      </c>
      <c r="J3618">
        <v>2</v>
      </c>
      <c r="K3618">
        <v>0</v>
      </c>
      <c r="L3618">
        <v>0</v>
      </c>
      <c r="M3618">
        <v>0</v>
      </c>
      <c r="N3618">
        <v>0</v>
      </c>
    </row>
    <row r="3619" spans="1:14" x14ac:dyDescent="0.2">
      <c r="A3619" t="s">
        <v>8497</v>
      </c>
      <c r="B3619" t="s">
        <v>89</v>
      </c>
      <c r="C3619" t="s">
        <v>119</v>
      </c>
      <c r="D3619" t="s">
        <v>4887</v>
      </c>
      <c r="E3619">
        <v>2</v>
      </c>
      <c r="F3619">
        <v>0</v>
      </c>
      <c r="G3619">
        <v>2</v>
      </c>
      <c r="H3619">
        <v>0</v>
      </c>
      <c r="I3619">
        <v>0</v>
      </c>
      <c r="J3619">
        <v>2</v>
      </c>
      <c r="K3619">
        <v>0</v>
      </c>
      <c r="L3619">
        <v>0</v>
      </c>
      <c r="M3619">
        <v>0</v>
      </c>
      <c r="N3619">
        <v>0</v>
      </c>
    </row>
    <row r="3620" spans="1:14" x14ac:dyDescent="0.2">
      <c r="A3620" t="s">
        <v>8498</v>
      </c>
      <c r="B3620" t="s">
        <v>89</v>
      </c>
      <c r="C3620" t="s">
        <v>119</v>
      </c>
      <c r="D3620" t="s">
        <v>4889</v>
      </c>
      <c r="E3620">
        <v>2</v>
      </c>
      <c r="F3620">
        <v>1</v>
      </c>
      <c r="G3620">
        <v>1</v>
      </c>
      <c r="H3620">
        <v>0</v>
      </c>
      <c r="I3620">
        <v>0</v>
      </c>
      <c r="J3620">
        <v>2</v>
      </c>
      <c r="K3620">
        <v>0</v>
      </c>
      <c r="L3620">
        <v>0</v>
      </c>
      <c r="M3620">
        <v>0</v>
      </c>
      <c r="N3620">
        <v>0</v>
      </c>
    </row>
    <row r="3621" spans="1:14" x14ac:dyDescent="0.2">
      <c r="A3621" t="s">
        <v>8499</v>
      </c>
      <c r="B3621" t="s">
        <v>89</v>
      </c>
      <c r="C3621" t="s">
        <v>119</v>
      </c>
      <c r="D3621" t="s">
        <v>4871</v>
      </c>
      <c r="E3621">
        <v>0</v>
      </c>
      <c r="F3621">
        <v>0</v>
      </c>
      <c r="G3621">
        <v>0</v>
      </c>
      <c r="H3621">
        <v>0</v>
      </c>
      <c r="I3621">
        <v>0</v>
      </c>
      <c r="J3621">
        <v>0</v>
      </c>
      <c r="K3621">
        <v>4</v>
      </c>
      <c r="L3621">
        <v>4</v>
      </c>
      <c r="M3621">
        <v>0</v>
      </c>
      <c r="N3621">
        <v>0</v>
      </c>
    </row>
    <row r="3622" spans="1:14" x14ac:dyDescent="0.2">
      <c r="A3622" t="s">
        <v>8500</v>
      </c>
      <c r="B3622" t="s">
        <v>89</v>
      </c>
      <c r="C3622" t="s">
        <v>119</v>
      </c>
      <c r="D3622" t="s">
        <v>4873</v>
      </c>
      <c r="E3622">
        <v>0</v>
      </c>
      <c r="F3622">
        <v>0</v>
      </c>
      <c r="G3622">
        <v>0</v>
      </c>
      <c r="H3622">
        <v>0</v>
      </c>
      <c r="I3622">
        <v>0</v>
      </c>
      <c r="J3622">
        <v>0</v>
      </c>
      <c r="K3622">
        <v>2</v>
      </c>
      <c r="L3622">
        <v>2</v>
      </c>
      <c r="M3622">
        <v>0</v>
      </c>
      <c r="N3622">
        <v>0</v>
      </c>
    </row>
    <row r="3623" spans="1:14" x14ac:dyDescent="0.2">
      <c r="A3623" t="s">
        <v>8501</v>
      </c>
      <c r="B3623" t="s">
        <v>89</v>
      </c>
      <c r="C3623" t="s">
        <v>120</v>
      </c>
      <c r="D3623" t="s">
        <v>4875</v>
      </c>
      <c r="E3623">
        <v>2</v>
      </c>
      <c r="F3623">
        <v>0</v>
      </c>
      <c r="G3623">
        <v>1</v>
      </c>
      <c r="H3623">
        <v>1</v>
      </c>
      <c r="I3623">
        <v>0</v>
      </c>
      <c r="J3623">
        <v>0</v>
      </c>
      <c r="K3623">
        <v>0</v>
      </c>
      <c r="L3623">
        <v>0</v>
      </c>
      <c r="M3623">
        <v>0</v>
      </c>
      <c r="N3623">
        <v>0</v>
      </c>
    </row>
    <row r="3624" spans="1:14" x14ac:dyDescent="0.2">
      <c r="A3624" t="s">
        <v>8502</v>
      </c>
      <c r="B3624" t="s">
        <v>89</v>
      </c>
      <c r="C3624" t="s">
        <v>120</v>
      </c>
      <c r="D3624" t="s">
        <v>4877</v>
      </c>
      <c r="E3624">
        <v>2</v>
      </c>
      <c r="F3624">
        <v>0</v>
      </c>
      <c r="G3624">
        <v>1</v>
      </c>
      <c r="H3624">
        <v>1</v>
      </c>
      <c r="I3624">
        <v>0</v>
      </c>
      <c r="J3624">
        <v>0</v>
      </c>
      <c r="K3624">
        <v>0</v>
      </c>
      <c r="L3624">
        <v>0</v>
      </c>
      <c r="M3624">
        <v>0</v>
      </c>
      <c r="N3624">
        <v>0</v>
      </c>
    </row>
    <row r="3625" spans="1:14" x14ac:dyDescent="0.2">
      <c r="A3625" t="s">
        <v>8503</v>
      </c>
      <c r="B3625" t="s">
        <v>89</v>
      </c>
      <c r="C3625" t="s">
        <v>120</v>
      </c>
      <c r="D3625" t="s">
        <v>4879</v>
      </c>
      <c r="E3625">
        <v>0</v>
      </c>
      <c r="F3625">
        <v>0</v>
      </c>
      <c r="G3625">
        <v>0</v>
      </c>
      <c r="H3625">
        <v>0</v>
      </c>
      <c r="I3625">
        <v>0</v>
      </c>
      <c r="J3625">
        <v>2</v>
      </c>
      <c r="K3625">
        <v>0</v>
      </c>
      <c r="L3625">
        <v>0</v>
      </c>
      <c r="M3625">
        <v>0</v>
      </c>
      <c r="N3625">
        <v>0</v>
      </c>
    </row>
    <row r="3626" spans="1:14" x14ac:dyDescent="0.2">
      <c r="A3626" t="s">
        <v>8504</v>
      </c>
      <c r="B3626" t="s">
        <v>89</v>
      </c>
      <c r="C3626" t="s">
        <v>120</v>
      </c>
      <c r="D3626" t="s">
        <v>4881</v>
      </c>
      <c r="E3626">
        <v>2</v>
      </c>
      <c r="F3626">
        <v>0</v>
      </c>
      <c r="G3626">
        <v>1</v>
      </c>
      <c r="H3626">
        <v>1</v>
      </c>
      <c r="I3626">
        <v>0</v>
      </c>
      <c r="J3626">
        <v>0</v>
      </c>
      <c r="K3626">
        <v>0</v>
      </c>
      <c r="L3626">
        <v>0</v>
      </c>
      <c r="M3626">
        <v>0</v>
      </c>
      <c r="N3626">
        <v>0</v>
      </c>
    </row>
    <row r="3627" spans="1:14" x14ac:dyDescent="0.2">
      <c r="A3627" t="s">
        <v>8505</v>
      </c>
      <c r="B3627" t="s">
        <v>89</v>
      </c>
      <c r="C3627" t="s">
        <v>120</v>
      </c>
      <c r="D3627" t="s">
        <v>4883</v>
      </c>
      <c r="E3627">
        <v>2</v>
      </c>
      <c r="F3627">
        <v>0</v>
      </c>
      <c r="G3627">
        <v>1</v>
      </c>
      <c r="H3627">
        <v>1</v>
      </c>
      <c r="I3627">
        <v>0</v>
      </c>
      <c r="J3627">
        <v>0</v>
      </c>
      <c r="K3627">
        <v>0</v>
      </c>
      <c r="L3627">
        <v>0</v>
      </c>
      <c r="M3627">
        <v>0</v>
      </c>
      <c r="N3627">
        <v>0</v>
      </c>
    </row>
    <row r="3628" spans="1:14" x14ac:dyDescent="0.2">
      <c r="A3628" t="s">
        <v>8506</v>
      </c>
      <c r="B3628" t="s">
        <v>89</v>
      </c>
      <c r="C3628" t="s">
        <v>120</v>
      </c>
      <c r="D3628" t="s">
        <v>4885</v>
      </c>
      <c r="E3628">
        <v>0</v>
      </c>
      <c r="F3628">
        <v>0</v>
      </c>
      <c r="G3628">
        <v>0</v>
      </c>
      <c r="H3628">
        <v>0</v>
      </c>
      <c r="I3628">
        <v>0</v>
      </c>
      <c r="J3628">
        <v>2</v>
      </c>
      <c r="K3628">
        <v>0</v>
      </c>
      <c r="L3628">
        <v>0</v>
      </c>
      <c r="M3628">
        <v>0</v>
      </c>
      <c r="N3628">
        <v>0</v>
      </c>
    </row>
    <row r="3629" spans="1:14" x14ac:dyDescent="0.2">
      <c r="A3629" t="s">
        <v>8507</v>
      </c>
      <c r="B3629" t="s">
        <v>89</v>
      </c>
      <c r="C3629" t="s">
        <v>120</v>
      </c>
      <c r="D3629" t="s">
        <v>4887</v>
      </c>
      <c r="E3629">
        <v>2</v>
      </c>
      <c r="F3629">
        <v>0</v>
      </c>
      <c r="G3629">
        <v>1</v>
      </c>
      <c r="H3629">
        <v>1</v>
      </c>
      <c r="I3629">
        <v>0</v>
      </c>
      <c r="J3629">
        <v>0</v>
      </c>
      <c r="K3629">
        <v>0</v>
      </c>
      <c r="L3629">
        <v>0</v>
      </c>
      <c r="M3629">
        <v>0</v>
      </c>
      <c r="N3629">
        <v>0</v>
      </c>
    </row>
    <row r="3630" spans="1:14" x14ac:dyDescent="0.2">
      <c r="A3630" t="s">
        <v>8508</v>
      </c>
      <c r="B3630" t="s">
        <v>89</v>
      </c>
      <c r="C3630" t="s">
        <v>120</v>
      </c>
      <c r="D3630" t="s">
        <v>4889</v>
      </c>
      <c r="E3630">
        <v>0</v>
      </c>
      <c r="F3630">
        <v>0</v>
      </c>
      <c r="G3630">
        <v>0</v>
      </c>
      <c r="H3630">
        <v>0</v>
      </c>
      <c r="I3630">
        <v>0</v>
      </c>
      <c r="J3630">
        <v>2</v>
      </c>
      <c r="K3630">
        <v>0</v>
      </c>
      <c r="L3630">
        <v>0</v>
      </c>
      <c r="M3630">
        <v>0</v>
      </c>
      <c r="N3630">
        <v>0</v>
      </c>
    </row>
    <row r="3631" spans="1:14" x14ac:dyDescent="0.2">
      <c r="A3631" t="s">
        <v>8509</v>
      </c>
      <c r="B3631" t="s">
        <v>89</v>
      </c>
      <c r="C3631" t="s">
        <v>120</v>
      </c>
      <c r="D3631" t="s">
        <v>4871</v>
      </c>
      <c r="E3631">
        <v>0</v>
      </c>
      <c r="F3631">
        <v>0</v>
      </c>
      <c r="G3631">
        <v>0</v>
      </c>
      <c r="H3631">
        <v>0</v>
      </c>
      <c r="I3631">
        <v>0</v>
      </c>
      <c r="J3631">
        <v>0</v>
      </c>
      <c r="K3631">
        <v>2</v>
      </c>
      <c r="L3631">
        <v>1</v>
      </c>
      <c r="M3631">
        <v>1</v>
      </c>
      <c r="N3631">
        <v>0</v>
      </c>
    </row>
    <row r="3632" spans="1:14" x14ac:dyDescent="0.2">
      <c r="A3632" t="s">
        <v>8510</v>
      </c>
      <c r="B3632" t="s">
        <v>89</v>
      </c>
      <c r="C3632" t="s">
        <v>120</v>
      </c>
      <c r="D3632" t="s">
        <v>4873</v>
      </c>
      <c r="E3632">
        <v>0</v>
      </c>
      <c r="F3632">
        <v>0</v>
      </c>
      <c r="G3632">
        <v>0</v>
      </c>
      <c r="H3632">
        <v>0</v>
      </c>
      <c r="I3632">
        <v>0</v>
      </c>
      <c r="J3632">
        <v>0</v>
      </c>
      <c r="K3632">
        <v>1</v>
      </c>
      <c r="L3632">
        <v>0</v>
      </c>
      <c r="M3632">
        <v>1</v>
      </c>
      <c r="N3632">
        <v>0</v>
      </c>
    </row>
    <row r="3633" spans="1:14" x14ac:dyDescent="0.2">
      <c r="A3633" t="s">
        <v>8511</v>
      </c>
      <c r="B3633" t="s">
        <v>89</v>
      </c>
      <c r="C3633" t="s">
        <v>121</v>
      </c>
      <c r="D3633" t="s">
        <v>4875</v>
      </c>
      <c r="E3633">
        <v>1</v>
      </c>
      <c r="F3633">
        <v>1</v>
      </c>
      <c r="G3633">
        <v>0</v>
      </c>
      <c r="H3633">
        <v>0</v>
      </c>
      <c r="I3633">
        <v>0</v>
      </c>
      <c r="J3633">
        <v>0</v>
      </c>
      <c r="K3633">
        <v>0</v>
      </c>
      <c r="L3633">
        <v>0</v>
      </c>
      <c r="M3633">
        <v>0</v>
      </c>
      <c r="N3633">
        <v>0</v>
      </c>
    </row>
    <row r="3634" spans="1:14" x14ac:dyDescent="0.2">
      <c r="A3634" t="s">
        <v>8512</v>
      </c>
      <c r="B3634" t="s">
        <v>89</v>
      </c>
      <c r="C3634" t="s">
        <v>121</v>
      </c>
      <c r="D3634" t="s">
        <v>4877</v>
      </c>
      <c r="E3634">
        <v>1</v>
      </c>
      <c r="F3634">
        <v>1</v>
      </c>
      <c r="G3634">
        <v>0</v>
      </c>
      <c r="H3634">
        <v>0</v>
      </c>
      <c r="I3634">
        <v>0</v>
      </c>
      <c r="J3634">
        <v>0</v>
      </c>
      <c r="K3634">
        <v>0</v>
      </c>
      <c r="L3634">
        <v>0</v>
      </c>
      <c r="M3634">
        <v>0</v>
      </c>
      <c r="N3634">
        <v>0</v>
      </c>
    </row>
    <row r="3635" spans="1:14" x14ac:dyDescent="0.2">
      <c r="A3635" t="s">
        <v>8513</v>
      </c>
      <c r="B3635" t="s">
        <v>89</v>
      </c>
      <c r="C3635" t="s">
        <v>121</v>
      </c>
      <c r="D3635" t="s">
        <v>4879</v>
      </c>
      <c r="E3635">
        <v>0</v>
      </c>
      <c r="F3635">
        <v>0</v>
      </c>
      <c r="G3635">
        <v>0</v>
      </c>
      <c r="H3635">
        <v>0</v>
      </c>
      <c r="I3635">
        <v>0</v>
      </c>
      <c r="J3635">
        <v>1</v>
      </c>
      <c r="K3635">
        <v>0</v>
      </c>
      <c r="L3635">
        <v>0</v>
      </c>
      <c r="M3635">
        <v>0</v>
      </c>
      <c r="N3635">
        <v>0</v>
      </c>
    </row>
    <row r="3636" spans="1:14" x14ac:dyDescent="0.2">
      <c r="A3636" t="s">
        <v>8514</v>
      </c>
      <c r="B3636" t="s">
        <v>89</v>
      </c>
      <c r="C3636" t="s">
        <v>121</v>
      </c>
      <c r="D3636" t="s">
        <v>4881</v>
      </c>
      <c r="E3636">
        <v>1</v>
      </c>
      <c r="F3636">
        <v>1</v>
      </c>
      <c r="G3636">
        <v>0</v>
      </c>
      <c r="H3636">
        <v>0</v>
      </c>
      <c r="I3636">
        <v>0</v>
      </c>
      <c r="J3636">
        <v>0</v>
      </c>
      <c r="K3636">
        <v>0</v>
      </c>
      <c r="L3636">
        <v>0</v>
      </c>
      <c r="M3636">
        <v>0</v>
      </c>
      <c r="N3636">
        <v>0</v>
      </c>
    </row>
    <row r="3637" spans="1:14" x14ac:dyDescent="0.2">
      <c r="A3637" t="s">
        <v>8515</v>
      </c>
      <c r="B3637" t="s">
        <v>89</v>
      </c>
      <c r="C3637" t="s">
        <v>121</v>
      </c>
      <c r="D3637" t="s">
        <v>4883</v>
      </c>
      <c r="E3637">
        <v>1</v>
      </c>
      <c r="F3637">
        <v>1</v>
      </c>
      <c r="G3637">
        <v>0</v>
      </c>
      <c r="H3637">
        <v>0</v>
      </c>
      <c r="I3637">
        <v>0</v>
      </c>
      <c r="J3637">
        <v>0</v>
      </c>
      <c r="K3637">
        <v>0</v>
      </c>
      <c r="L3637">
        <v>0</v>
      </c>
      <c r="M3637">
        <v>0</v>
      </c>
      <c r="N3637">
        <v>0</v>
      </c>
    </row>
    <row r="3638" spans="1:14" x14ac:dyDescent="0.2">
      <c r="A3638" t="s">
        <v>8516</v>
      </c>
      <c r="B3638" t="s">
        <v>89</v>
      </c>
      <c r="C3638" t="s">
        <v>121</v>
      </c>
      <c r="D3638" t="s">
        <v>4885</v>
      </c>
      <c r="E3638">
        <v>0</v>
      </c>
      <c r="F3638">
        <v>0</v>
      </c>
      <c r="G3638">
        <v>0</v>
      </c>
      <c r="H3638">
        <v>0</v>
      </c>
      <c r="I3638">
        <v>0</v>
      </c>
      <c r="J3638">
        <v>1</v>
      </c>
      <c r="K3638">
        <v>0</v>
      </c>
      <c r="L3638">
        <v>0</v>
      </c>
      <c r="M3638">
        <v>0</v>
      </c>
      <c r="N3638">
        <v>0</v>
      </c>
    </row>
    <row r="3639" spans="1:14" x14ac:dyDescent="0.2">
      <c r="A3639" t="s">
        <v>8517</v>
      </c>
      <c r="B3639" t="s">
        <v>89</v>
      </c>
      <c r="C3639" t="s">
        <v>121</v>
      </c>
      <c r="D3639" t="s">
        <v>4887</v>
      </c>
      <c r="E3639">
        <v>1</v>
      </c>
      <c r="F3639">
        <v>1</v>
      </c>
      <c r="G3639">
        <v>0</v>
      </c>
      <c r="H3639">
        <v>0</v>
      </c>
      <c r="I3639">
        <v>0</v>
      </c>
      <c r="J3639">
        <v>0</v>
      </c>
      <c r="K3639">
        <v>0</v>
      </c>
      <c r="L3639">
        <v>0</v>
      </c>
      <c r="M3639">
        <v>0</v>
      </c>
      <c r="N3639">
        <v>0</v>
      </c>
    </row>
    <row r="3640" spans="1:14" x14ac:dyDescent="0.2">
      <c r="A3640" t="s">
        <v>8518</v>
      </c>
      <c r="B3640" t="s">
        <v>89</v>
      </c>
      <c r="C3640" t="s">
        <v>121</v>
      </c>
      <c r="D3640" t="s">
        <v>4889</v>
      </c>
      <c r="E3640">
        <v>0</v>
      </c>
      <c r="F3640">
        <v>0</v>
      </c>
      <c r="G3640">
        <v>0</v>
      </c>
      <c r="H3640">
        <v>0</v>
      </c>
      <c r="I3640">
        <v>0</v>
      </c>
      <c r="J3640">
        <v>1</v>
      </c>
      <c r="K3640">
        <v>0</v>
      </c>
      <c r="L3640">
        <v>0</v>
      </c>
      <c r="M3640">
        <v>0</v>
      </c>
      <c r="N3640">
        <v>0</v>
      </c>
    </row>
    <row r="3641" spans="1:14" x14ac:dyDescent="0.2">
      <c r="A3641" t="s">
        <v>8519</v>
      </c>
      <c r="B3641" t="s">
        <v>89</v>
      </c>
      <c r="C3641" t="s">
        <v>121</v>
      </c>
      <c r="D3641" t="s">
        <v>4871</v>
      </c>
      <c r="E3641">
        <v>0</v>
      </c>
      <c r="F3641">
        <v>0</v>
      </c>
      <c r="G3641">
        <v>0</v>
      </c>
      <c r="H3641">
        <v>0</v>
      </c>
      <c r="I3641">
        <v>0</v>
      </c>
      <c r="J3641">
        <v>0</v>
      </c>
      <c r="K3641">
        <v>1</v>
      </c>
      <c r="L3641">
        <v>1</v>
      </c>
      <c r="M3641">
        <v>0</v>
      </c>
      <c r="N3641">
        <v>0</v>
      </c>
    </row>
    <row r="3642" spans="1:14" x14ac:dyDescent="0.2">
      <c r="A3642" t="s">
        <v>8520</v>
      </c>
      <c r="B3642" t="s">
        <v>89</v>
      </c>
      <c r="C3642" t="s">
        <v>121</v>
      </c>
      <c r="D3642" t="s">
        <v>4873</v>
      </c>
      <c r="E3642">
        <v>0</v>
      </c>
      <c r="F3642">
        <v>0</v>
      </c>
      <c r="G3642">
        <v>0</v>
      </c>
      <c r="H3642">
        <v>0</v>
      </c>
      <c r="I3642">
        <v>0</v>
      </c>
      <c r="J3642">
        <v>0</v>
      </c>
      <c r="K3642">
        <v>0</v>
      </c>
      <c r="L3642">
        <v>0</v>
      </c>
      <c r="M3642">
        <v>0</v>
      </c>
      <c r="N3642">
        <v>0</v>
      </c>
    </row>
    <row r="3643" spans="1:14" x14ac:dyDescent="0.2">
      <c r="A3643" t="s">
        <v>8521</v>
      </c>
      <c r="B3643" t="s">
        <v>89</v>
      </c>
      <c r="C3643" t="s">
        <v>124</v>
      </c>
      <c r="D3643" t="s">
        <v>4875</v>
      </c>
      <c r="E3643">
        <v>0</v>
      </c>
      <c r="F3643">
        <v>0</v>
      </c>
      <c r="G3643">
        <v>0</v>
      </c>
      <c r="H3643">
        <v>0</v>
      </c>
      <c r="I3643">
        <v>0</v>
      </c>
      <c r="J3643">
        <v>1</v>
      </c>
      <c r="K3643">
        <v>0</v>
      </c>
      <c r="L3643">
        <v>0</v>
      </c>
      <c r="M3643">
        <v>0</v>
      </c>
      <c r="N3643">
        <v>0</v>
      </c>
    </row>
    <row r="3644" spans="1:14" x14ac:dyDescent="0.2">
      <c r="A3644" t="s">
        <v>8522</v>
      </c>
      <c r="B3644" t="s">
        <v>89</v>
      </c>
      <c r="C3644" t="s">
        <v>124</v>
      </c>
      <c r="D3644" t="s">
        <v>4877</v>
      </c>
      <c r="E3644">
        <v>1</v>
      </c>
      <c r="F3644">
        <v>0</v>
      </c>
      <c r="G3644">
        <v>1</v>
      </c>
      <c r="H3644">
        <v>0</v>
      </c>
      <c r="I3644">
        <v>0</v>
      </c>
      <c r="J3644">
        <v>0</v>
      </c>
      <c r="K3644">
        <v>0</v>
      </c>
      <c r="L3644">
        <v>0</v>
      </c>
      <c r="M3644">
        <v>0</v>
      </c>
      <c r="N3644">
        <v>0</v>
      </c>
    </row>
    <row r="3645" spans="1:14" x14ac:dyDescent="0.2">
      <c r="A3645" t="s">
        <v>8523</v>
      </c>
      <c r="B3645" t="s">
        <v>89</v>
      </c>
      <c r="C3645" t="s">
        <v>124</v>
      </c>
      <c r="D3645" t="s">
        <v>4879</v>
      </c>
      <c r="E3645">
        <v>1</v>
      </c>
      <c r="F3645">
        <v>0</v>
      </c>
      <c r="G3645">
        <v>1</v>
      </c>
      <c r="H3645">
        <v>0</v>
      </c>
      <c r="I3645">
        <v>0</v>
      </c>
      <c r="J3645">
        <v>0</v>
      </c>
      <c r="K3645">
        <v>0</v>
      </c>
      <c r="L3645">
        <v>0</v>
      </c>
      <c r="M3645">
        <v>0</v>
      </c>
      <c r="N3645">
        <v>0</v>
      </c>
    </row>
    <row r="3646" spans="1:14" x14ac:dyDescent="0.2">
      <c r="A3646" t="s">
        <v>8524</v>
      </c>
      <c r="B3646" t="s">
        <v>89</v>
      </c>
      <c r="C3646" t="s">
        <v>124</v>
      </c>
      <c r="D3646" t="s">
        <v>4881</v>
      </c>
      <c r="E3646">
        <v>1</v>
      </c>
      <c r="F3646">
        <v>0</v>
      </c>
      <c r="G3646">
        <v>1</v>
      </c>
      <c r="H3646">
        <v>0</v>
      </c>
      <c r="I3646">
        <v>0</v>
      </c>
      <c r="J3646">
        <v>0</v>
      </c>
      <c r="K3646">
        <v>0</v>
      </c>
      <c r="L3646">
        <v>0</v>
      </c>
      <c r="M3646">
        <v>0</v>
      </c>
      <c r="N3646">
        <v>0</v>
      </c>
    </row>
    <row r="3647" spans="1:14" x14ac:dyDescent="0.2">
      <c r="A3647" t="s">
        <v>8525</v>
      </c>
      <c r="B3647" t="s">
        <v>89</v>
      </c>
      <c r="C3647" t="s">
        <v>124</v>
      </c>
      <c r="D3647" t="s">
        <v>4883</v>
      </c>
      <c r="E3647">
        <v>0</v>
      </c>
      <c r="F3647">
        <v>0</v>
      </c>
      <c r="G3647">
        <v>0</v>
      </c>
      <c r="H3647">
        <v>0</v>
      </c>
      <c r="I3647">
        <v>0</v>
      </c>
      <c r="J3647">
        <v>1</v>
      </c>
      <c r="K3647">
        <v>0</v>
      </c>
      <c r="L3647">
        <v>0</v>
      </c>
      <c r="M3647">
        <v>0</v>
      </c>
      <c r="N3647">
        <v>0</v>
      </c>
    </row>
    <row r="3648" spans="1:14" x14ac:dyDescent="0.2">
      <c r="A3648" t="s">
        <v>8526</v>
      </c>
      <c r="B3648" t="s">
        <v>89</v>
      </c>
      <c r="C3648" t="s">
        <v>124</v>
      </c>
      <c r="D3648" t="s">
        <v>4885</v>
      </c>
      <c r="E3648">
        <v>1</v>
      </c>
      <c r="F3648">
        <v>0</v>
      </c>
      <c r="G3648">
        <v>1</v>
      </c>
      <c r="H3648">
        <v>0</v>
      </c>
      <c r="I3648">
        <v>0</v>
      </c>
      <c r="J3648">
        <v>0</v>
      </c>
      <c r="K3648">
        <v>0</v>
      </c>
      <c r="L3648">
        <v>0</v>
      </c>
      <c r="M3648">
        <v>0</v>
      </c>
      <c r="N3648">
        <v>0</v>
      </c>
    </row>
    <row r="3649" spans="1:14" x14ac:dyDescent="0.2">
      <c r="A3649" t="s">
        <v>8527</v>
      </c>
      <c r="B3649" t="s">
        <v>89</v>
      </c>
      <c r="C3649" t="s">
        <v>124</v>
      </c>
      <c r="D3649" t="s">
        <v>4887</v>
      </c>
      <c r="E3649">
        <v>0</v>
      </c>
      <c r="F3649">
        <v>0</v>
      </c>
      <c r="G3649">
        <v>0</v>
      </c>
      <c r="H3649">
        <v>0</v>
      </c>
      <c r="I3649">
        <v>0</v>
      </c>
      <c r="J3649">
        <v>1</v>
      </c>
      <c r="K3649">
        <v>0</v>
      </c>
      <c r="L3649">
        <v>0</v>
      </c>
      <c r="M3649">
        <v>0</v>
      </c>
      <c r="N3649">
        <v>0</v>
      </c>
    </row>
    <row r="3650" spans="1:14" x14ac:dyDescent="0.2">
      <c r="A3650" t="s">
        <v>8528</v>
      </c>
      <c r="B3650" t="s">
        <v>89</v>
      </c>
      <c r="C3650" t="s">
        <v>124</v>
      </c>
      <c r="D3650" t="s">
        <v>4889</v>
      </c>
      <c r="E3650">
        <v>1</v>
      </c>
      <c r="F3650">
        <v>0</v>
      </c>
      <c r="G3650">
        <v>1</v>
      </c>
      <c r="H3650">
        <v>0</v>
      </c>
      <c r="I3650">
        <v>0</v>
      </c>
      <c r="J3650">
        <v>0</v>
      </c>
      <c r="K3650">
        <v>0</v>
      </c>
      <c r="L3650">
        <v>0</v>
      </c>
      <c r="M3650">
        <v>0</v>
      </c>
      <c r="N3650">
        <v>0</v>
      </c>
    </row>
    <row r="3651" spans="1:14" x14ac:dyDescent="0.2">
      <c r="A3651" t="s">
        <v>8529</v>
      </c>
      <c r="B3651" t="s">
        <v>89</v>
      </c>
      <c r="C3651" t="s">
        <v>124</v>
      </c>
      <c r="D3651" t="s">
        <v>4871</v>
      </c>
      <c r="E3651">
        <v>0</v>
      </c>
      <c r="F3651">
        <v>0</v>
      </c>
      <c r="G3651">
        <v>0</v>
      </c>
      <c r="H3651">
        <v>0</v>
      </c>
      <c r="I3651">
        <v>0</v>
      </c>
      <c r="J3651">
        <v>0</v>
      </c>
      <c r="K3651">
        <v>1</v>
      </c>
      <c r="L3651">
        <v>1</v>
      </c>
      <c r="M3651">
        <v>0</v>
      </c>
      <c r="N3651">
        <v>0</v>
      </c>
    </row>
    <row r="3652" spans="1:14" x14ac:dyDescent="0.2">
      <c r="A3652" t="s">
        <v>8530</v>
      </c>
      <c r="B3652" t="s">
        <v>89</v>
      </c>
      <c r="C3652" t="s">
        <v>124</v>
      </c>
      <c r="D3652" t="s">
        <v>4873</v>
      </c>
      <c r="E3652">
        <v>0</v>
      </c>
      <c r="F3652">
        <v>0</v>
      </c>
      <c r="G3652">
        <v>0</v>
      </c>
      <c r="H3652">
        <v>0</v>
      </c>
      <c r="I3652">
        <v>0</v>
      </c>
      <c r="J3652">
        <v>0</v>
      </c>
      <c r="K3652">
        <v>1</v>
      </c>
      <c r="L3652">
        <v>1</v>
      </c>
      <c r="M3652">
        <v>0</v>
      </c>
      <c r="N3652">
        <v>0</v>
      </c>
    </row>
    <row r="3653" spans="1:14" x14ac:dyDescent="0.2">
      <c r="A3653" t="s">
        <v>8531</v>
      </c>
      <c r="B3653" t="s">
        <v>89</v>
      </c>
      <c r="C3653" t="s">
        <v>125</v>
      </c>
      <c r="D3653" t="s">
        <v>4875</v>
      </c>
      <c r="E3653">
        <v>2</v>
      </c>
      <c r="F3653">
        <v>0</v>
      </c>
      <c r="G3653">
        <v>2</v>
      </c>
      <c r="H3653">
        <v>0</v>
      </c>
      <c r="I3653">
        <v>0</v>
      </c>
      <c r="J3653">
        <v>0</v>
      </c>
      <c r="K3653">
        <v>0</v>
      </c>
      <c r="L3653">
        <v>0</v>
      </c>
      <c r="M3653">
        <v>0</v>
      </c>
      <c r="N3653">
        <v>0</v>
      </c>
    </row>
    <row r="3654" spans="1:14" x14ac:dyDescent="0.2">
      <c r="A3654" t="s">
        <v>8532</v>
      </c>
      <c r="B3654" t="s">
        <v>89</v>
      </c>
      <c r="C3654" t="s">
        <v>125</v>
      </c>
      <c r="D3654" t="s">
        <v>4877</v>
      </c>
      <c r="E3654">
        <v>2</v>
      </c>
      <c r="F3654">
        <v>0</v>
      </c>
      <c r="G3654">
        <v>2</v>
      </c>
      <c r="H3654">
        <v>0</v>
      </c>
      <c r="I3654">
        <v>0</v>
      </c>
      <c r="J3654">
        <v>0</v>
      </c>
      <c r="K3654">
        <v>0</v>
      </c>
      <c r="L3654">
        <v>0</v>
      </c>
      <c r="M3654">
        <v>0</v>
      </c>
      <c r="N3654">
        <v>0</v>
      </c>
    </row>
    <row r="3655" spans="1:14" x14ac:dyDescent="0.2">
      <c r="A3655" t="s">
        <v>8533</v>
      </c>
      <c r="B3655" t="s">
        <v>89</v>
      </c>
      <c r="C3655" t="s">
        <v>125</v>
      </c>
      <c r="D3655" t="s">
        <v>4879</v>
      </c>
      <c r="E3655">
        <v>0</v>
      </c>
      <c r="F3655">
        <v>0</v>
      </c>
      <c r="G3655">
        <v>0</v>
      </c>
      <c r="H3655">
        <v>0</v>
      </c>
      <c r="I3655">
        <v>0</v>
      </c>
      <c r="J3655">
        <v>2</v>
      </c>
      <c r="K3655">
        <v>0</v>
      </c>
      <c r="L3655">
        <v>0</v>
      </c>
      <c r="M3655">
        <v>0</v>
      </c>
      <c r="N3655">
        <v>0</v>
      </c>
    </row>
    <row r="3656" spans="1:14" x14ac:dyDescent="0.2">
      <c r="A3656" t="s">
        <v>8534</v>
      </c>
      <c r="B3656" t="s">
        <v>89</v>
      </c>
      <c r="C3656" t="s">
        <v>125</v>
      </c>
      <c r="D3656" t="s">
        <v>4881</v>
      </c>
      <c r="E3656">
        <v>2</v>
      </c>
      <c r="F3656">
        <v>0</v>
      </c>
      <c r="G3656">
        <v>2</v>
      </c>
      <c r="H3656">
        <v>0</v>
      </c>
      <c r="I3656">
        <v>0</v>
      </c>
      <c r="J3656">
        <v>0</v>
      </c>
      <c r="K3656">
        <v>0</v>
      </c>
      <c r="L3656">
        <v>0</v>
      </c>
      <c r="M3656">
        <v>0</v>
      </c>
      <c r="N3656">
        <v>0</v>
      </c>
    </row>
    <row r="3657" spans="1:14" x14ac:dyDescent="0.2">
      <c r="A3657" t="s">
        <v>8535</v>
      </c>
      <c r="B3657" t="s">
        <v>89</v>
      </c>
      <c r="C3657" t="s">
        <v>125</v>
      </c>
      <c r="D3657" t="s">
        <v>4883</v>
      </c>
      <c r="E3657">
        <v>2</v>
      </c>
      <c r="F3657">
        <v>0</v>
      </c>
      <c r="G3657">
        <v>2</v>
      </c>
      <c r="H3657">
        <v>0</v>
      </c>
      <c r="I3657">
        <v>0</v>
      </c>
      <c r="J3657">
        <v>0</v>
      </c>
      <c r="K3657">
        <v>0</v>
      </c>
      <c r="L3657">
        <v>0</v>
      </c>
      <c r="M3657">
        <v>0</v>
      </c>
      <c r="N3657">
        <v>0</v>
      </c>
    </row>
    <row r="3658" spans="1:14" x14ac:dyDescent="0.2">
      <c r="A3658" t="s">
        <v>8536</v>
      </c>
      <c r="B3658" t="s">
        <v>89</v>
      </c>
      <c r="C3658" t="s">
        <v>125</v>
      </c>
      <c r="D3658" t="s">
        <v>4885</v>
      </c>
      <c r="E3658">
        <v>0</v>
      </c>
      <c r="F3658">
        <v>0</v>
      </c>
      <c r="G3658">
        <v>0</v>
      </c>
      <c r="H3658">
        <v>0</v>
      </c>
      <c r="I3658">
        <v>0</v>
      </c>
      <c r="J3658">
        <v>2</v>
      </c>
      <c r="K3658">
        <v>0</v>
      </c>
      <c r="L3658">
        <v>0</v>
      </c>
      <c r="M3658">
        <v>0</v>
      </c>
      <c r="N3658">
        <v>0</v>
      </c>
    </row>
    <row r="3659" spans="1:14" x14ac:dyDescent="0.2">
      <c r="A3659" t="s">
        <v>8537</v>
      </c>
      <c r="B3659" t="s">
        <v>89</v>
      </c>
      <c r="C3659" t="s">
        <v>125</v>
      </c>
      <c r="D3659" t="s">
        <v>4887</v>
      </c>
      <c r="E3659">
        <v>2</v>
      </c>
      <c r="F3659">
        <v>0</v>
      </c>
      <c r="G3659">
        <v>2</v>
      </c>
      <c r="H3659">
        <v>0</v>
      </c>
      <c r="I3659">
        <v>0</v>
      </c>
      <c r="J3659">
        <v>0</v>
      </c>
      <c r="K3659">
        <v>0</v>
      </c>
      <c r="L3659">
        <v>0</v>
      </c>
      <c r="M3659">
        <v>0</v>
      </c>
      <c r="N3659">
        <v>0</v>
      </c>
    </row>
    <row r="3660" spans="1:14" x14ac:dyDescent="0.2">
      <c r="A3660" t="s">
        <v>8538</v>
      </c>
      <c r="B3660" t="s">
        <v>89</v>
      </c>
      <c r="C3660" t="s">
        <v>125</v>
      </c>
      <c r="D3660" t="s">
        <v>4889</v>
      </c>
      <c r="E3660">
        <v>0</v>
      </c>
      <c r="F3660">
        <v>0</v>
      </c>
      <c r="G3660">
        <v>0</v>
      </c>
      <c r="H3660">
        <v>0</v>
      </c>
      <c r="I3660">
        <v>0</v>
      </c>
      <c r="J3660">
        <v>2</v>
      </c>
      <c r="K3660">
        <v>0</v>
      </c>
      <c r="L3660">
        <v>0</v>
      </c>
      <c r="M3660">
        <v>0</v>
      </c>
      <c r="N3660">
        <v>0</v>
      </c>
    </row>
    <row r="3661" spans="1:14" x14ac:dyDescent="0.2">
      <c r="A3661" t="s">
        <v>8539</v>
      </c>
      <c r="B3661" t="s">
        <v>89</v>
      </c>
      <c r="C3661" t="s">
        <v>125</v>
      </c>
      <c r="D3661" t="s">
        <v>4871</v>
      </c>
      <c r="E3661">
        <v>0</v>
      </c>
      <c r="F3661">
        <v>0</v>
      </c>
      <c r="G3661">
        <v>0</v>
      </c>
      <c r="H3661">
        <v>0</v>
      </c>
      <c r="I3661">
        <v>0</v>
      </c>
      <c r="J3661">
        <v>0</v>
      </c>
      <c r="K3661">
        <v>1</v>
      </c>
      <c r="L3661">
        <v>1</v>
      </c>
      <c r="M3661">
        <v>0</v>
      </c>
      <c r="N3661">
        <v>0</v>
      </c>
    </row>
    <row r="3662" spans="1:14" x14ac:dyDescent="0.2">
      <c r="A3662" t="s">
        <v>8540</v>
      </c>
      <c r="B3662" t="s">
        <v>89</v>
      </c>
      <c r="C3662" t="s">
        <v>125</v>
      </c>
      <c r="D3662" t="s">
        <v>4873</v>
      </c>
      <c r="E3662">
        <v>0</v>
      </c>
      <c r="F3662">
        <v>0</v>
      </c>
      <c r="G3662">
        <v>0</v>
      </c>
      <c r="H3662">
        <v>0</v>
      </c>
      <c r="I3662">
        <v>0</v>
      </c>
      <c r="J3662">
        <v>0</v>
      </c>
      <c r="K3662">
        <v>1</v>
      </c>
      <c r="L3662">
        <v>1</v>
      </c>
      <c r="M3662">
        <v>0</v>
      </c>
      <c r="N3662">
        <v>0</v>
      </c>
    </row>
    <row r="3663" spans="1:14" x14ac:dyDescent="0.2">
      <c r="A3663" t="s">
        <v>8541</v>
      </c>
      <c r="B3663" t="s">
        <v>89</v>
      </c>
      <c r="C3663" t="s">
        <v>126</v>
      </c>
      <c r="D3663" t="s">
        <v>4875</v>
      </c>
      <c r="E3663">
        <v>2</v>
      </c>
      <c r="F3663">
        <v>0</v>
      </c>
      <c r="G3663">
        <v>2</v>
      </c>
      <c r="H3663">
        <v>0</v>
      </c>
      <c r="I3663">
        <v>0</v>
      </c>
      <c r="J3663">
        <v>1</v>
      </c>
      <c r="K3663">
        <v>0</v>
      </c>
      <c r="L3663">
        <v>0</v>
      </c>
      <c r="M3663">
        <v>0</v>
      </c>
      <c r="N3663">
        <v>0</v>
      </c>
    </row>
    <row r="3664" spans="1:14" x14ac:dyDescent="0.2">
      <c r="A3664" t="s">
        <v>8542</v>
      </c>
      <c r="B3664" t="s">
        <v>89</v>
      </c>
      <c r="C3664" t="s">
        <v>126</v>
      </c>
      <c r="D3664" t="s">
        <v>4877</v>
      </c>
      <c r="E3664">
        <v>3</v>
      </c>
      <c r="F3664">
        <v>0</v>
      </c>
      <c r="G3664">
        <v>2</v>
      </c>
      <c r="H3664">
        <v>1</v>
      </c>
      <c r="I3664">
        <v>0</v>
      </c>
      <c r="J3664">
        <v>0</v>
      </c>
      <c r="K3664">
        <v>0</v>
      </c>
      <c r="L3664">
        <v>0</v>
      </c>
      <c r="M3664">
        <v>0</v>
      </c>
      <c r="N3664">
        <v>0</v>
      </c>
    </row>
    <row r="3665" spans="1:14" x14ac:dyDescent="0.2">
      <c r="A3665" t="s">
        <v>8543</v>
      </c>
      <c r="B3665" t="s">
        <v>89</v>
      </c>
      <c r="C3665" t="s">
        <v>126</v>
      </c>
      <c r="D3665" t="s">
        <v>4879</v>
      </c>
      <c r="E3665">
        <v>1</v>
      </c>
      <c r="F3665">
        <v>0</v>
      </c>
      <c r="G3665">
        <v>1</v>
      </c>
      <c r="H3665">
        <v>0</v>
      </c>
      <c r="I3665">
        <v>0</v>
      </c>
      <c r="J3665">
        <v>2</v>
      </c>
      <c r="K3665">
        <v>0</v>
      </c>
      <c r="L3665">
        <v>0</v>
      </c>
      <c r="M3665">
        <v>0</v>
      </c>
      <c r="N3665">
        <v>0</v>
      </c>
    </row>
    <row r="3666" spans="1:14" x14ac:dyDescent="0.2">
      <c r="A3666" t="s">
        <v>8544</v>
      </c>
      <c r="B3666" t="s">
        <v>89</v>
      </c>
      <c r="C3666" t="s">
        <v>126</v>
      </c>
      <c r="D3666" t="s">
        <v>4881</v>
      </c>
      <c r="E3666">
        <v>3</v>
      </c>
      <c r="F3666">
        <v>0</v>
      </c>
      <c r="G3666">
        <v>3</v>
      </c>
      <c r="H3666">
        <v>0</v>
      </c>
      <c r="I3666">
        <v>0</v>
      </c>
      <c r="J3666">
        <v>0</v>
      </c>
      <c r="K3666">
        <v>0</v>
      </c>
      <c r="L3666">
        <v>0</v>
      </c>
      <c r="M3666">
        <v>0</v>
      </c>
      <c r="N3666">
        <v>0</v>
      </c>
    </row>
    <row r="3667" spans="1:14" x14ac:dyDescent="0.2">
      <c r="A3667" t="s">
        <v>8545</v>
      </c>
      <c r="B3667" t="s">
        <v>89</v>
      </c>
      <c r="C3667" t="s">
        <v>126</v>
      </c>
      <c r="D3667" t="s">
        <v>4883</v>
      </c>
      <c r="E3667">
        <v>2</v>
      </c>
      <c r="F3667">
        <v>0</v>
      </c>
      <c r="G3667">
        <v>2</v>
      </c>
      <c r="H3667">
        <v>0</v>
      </c>
      <c r="I3667">
        <v>0</v>
      </c>
      <c r="J3667">
        <v>1</v>
      </c>
      <c r="K3667">
        <v>0</v>
      </c>
      <c r="L3667">
        <v>0</v>
      </c>
      <c r="M3667">
        <v>0</v>
      </c>
      <c r="N3667">
        <v>0</v>
      </c>
    </row>
    <row r="3668" spans="1:14" x14ac:dyDescent="0.2">
      <c r="A3668" t="s">
        <v>8546</v>
      </c>
      <c r="B3668" t="s">
        <v>89</v>
      </c>
      <c r="C3668" t="s">
        <v>126</v>
      </c>
      <c r="D3668" t="s">
        <v>4885</v>
      </c>
      <c r="E3668">
        <v>1</v>
      </c>
      <c r="F3668">
        <v>0</v>
      </c>
      <c r="G3668">
        <v>1</v>
      </c>
      <c r="H3668">
        <v>0</v>
      </c>
      <c r="I3668">
        <v>0</v>
      </c>
      <c r="J3668">
        <v>2</v>
      </c>
      <c r="K3668">
        <v>0</v>
      </c>
      <c r="L3668">
        <v>0</v>
      </c>
      <c r="M3668">
        <v>0</v>
      </c>
      <c r="N3668">
        <v>0</v>
      </c>
    </row>
    <row r="3669" spans="1:14" x14ac:dyDescent="0.2">
      <c r="A3669" t="s">
        <v>8547</v>
      </c>
      <c r="B3669" t="s">
        <v>89</v>
      </c>
      <c r="C3669" t="s">
        <v>126</v>
      </c>
      <c r="D3669" t="s">
        <v>4887</v>
      </c>
      <c r="E3669">
        <v>2</v>
      </c>
      <c r="F3669">
        <v>0</v>
      </c>
      <c r="G3669">
        <v>2</v>
      </c>
      <c r="H3669">
        <v>0</v>
      </c>
      <c r="I3669">
        <v>0</v>
      </c>
      <c r="J3669">
        <v>1</v>
      </c>
      <c r="K3669">
        <v>0</v>
      </c>
      <c r="L3669">
        <v>0</v>
      </c>
      <c r="M3669">
        <v>0</v>
      </c>
      <c r="N3669">
        <v>0</v>
      </c>
    </row>
    <row r="3670" spans="1:14" x14ac:dyDescent="0.2">
      <c r="A3670" t="s">
        <v>8548</v>
      </c>
      <c r="B3670" t="s">
        <v>89</v>
      </c>
      <c r="C3670" t="s">
        <v>126</v>
      </c>
      <c r="D3670" t="s">
        <v>4889</v>
      </c>
      <c r="E3670">
        <v>1</v>
      </c>
      <c r="F3670">
        <v>0</v>
      </c>
      <c r="G3670">
        <v>1</v>
      </c>
      <c r="H3670">
        <v>0</v>
      </c>
      <c r="I3670">
        <v>0</v>
      </c>
      <c r="J3670">
        <v>2</v>
      </c>
      <c r="K3670">
        <v>0</v>
      </c>
      <c r="L3670">
        <v>0</v>
      </c>
      <c r="M3670">
        <v>0</v>
      </c>
      <c r="N3670">
        <v>0</v>
      </c>
    </row>
    <row r="3671" spans="1:14" x14ac:dyDescent="0.2">
      <c r="A3671" t="s">
        <v>8549</v>
      </c>
      <c r="B3671" t="s">
        <v>89</v>
      </c>
      <c r="C3671" t="s">
        <v>126</v>
      </c>
      <c r="D3671" t="s">
        <v>4871</v>
      </c>
      <c r="E3671">
        <v>0</v>
      </c>
      <c r="F3671">
        <v>0</v>
      </c>
      <c r="G3671">
        <v>0</v>
      </c>
      <c r="H3671">
        <v>0</v>
      </c>
      <c r="I3671">
        <v>0</v>
      </c>
      <c r="J3671">
        <v>0</v>
      </c>
      <c r="K3671">
        <v>2</v>
      </c>
      <c r="L3671">
        <v>2</v>
      </c>
      <c r="M3671">
        <v>0</v>
      </c>
      <c r="N3671">
        <v>0</v>
      </c>
    </row>
    <row r="3672" spans="1:14" x14ac:dyDescent="0.2">
      <c r="A3672" t="s">
        <v>8550</v>
      </c>
      <c r="B3672" t="s">
        <v>89</v>
      </c>
      <c r="C3672" t="s">
        <v>126</v>
      </c>
      <c r="D3672" t="s">
        <v>4873</v>
      </c>
      <c r="E3672">
        <v>0</v>
      </c>
      <c r="F3672">
        <v>0</v>
      </c>
      <c r="G3672">
        <v>0</v>
      </c>
      <c r="H3672">
        <v>0</v>
      </c>
      <c r="I3672">
        <v>0</v>
      </c>
      <c r="J3672">
        <v>0</v>
      </c>
      <c r="K3672">
        <v>2</v>
      </c>
      <c r="L3672">
        <v>2</v>
      </c>
      <c r="M3672">
        <v>0</v>
      </c>
      <c r="N3672">
        <v>0</v>
      </c>
    </row>
    <row r="3673" spans="1:14" x14ac:dyDescent="0.2">
      <c r="A3673" t="s">
        <v>8551</v>
      </c>
      <c r="B3673" t="s">
        <v>89</v>
      </c>
      <c r="C3673" t="s">
        <v>128</v>
      </c>
      <c r="D3673" t="s">
        <v>4875</v>
      </c>
      <c r="E3673">
        <v>1</v>
      </c>
      <c r="F3673">
        <v>0</v>
      </c>
      <c r="G3673">
        <v>1</v>
      </c>
      <c r="H3673">
        <v>0</v>
      </c>
      <c r="I3673">
        <v>0</v>
      </c>
      <c r="J3673">
        <v>1</v>
      </c>
      <c r="K3673">
        <v>0</v>
      </c>
      <c r="L3673">
        <v>0</v>
      </c>
      <c r="M3673">
        <v>0</v>
      </c>
      <c r="N3673">
        <v>0</v>
      </c>
    </row>
    <row r="3674" spans="1:14" x14ac:dyDescent="0.2">
      <c r="A3674" t="s">
        <v>8552</v>
      </c>
      <c r="B3674" t="s">
        <v>89</v>
      </c>
      <c r="C3674" t="s">
        <v>128</v>
      </c>
      <c r="D3674" t="s">
        <v>4877</v>
      </c>
      <c r="E3674">
        <v>2</v>
      </c>
      <c r="F3674">
        <v>0</v>
      </c>
      <c r="G3674">
        <v>2</v>
      </c>
      <c r="H3674">
        <v>0</v>
      </c>
      <c r="I3674">
        <v>0</v>
      </c>
      <c r="J3674">
        <v>0</v>
      </c>
      <c r="K3674">
        <v>0</v>
      </c>
      <c r="L3674">
        <v>0</v>
      </c>
      <c r="M3674">
        <v>0</v>
      </c>
      <c r="N3674">
        <v>0</v>
      </c>
    </row>
    <row r="3675" spans="1:14" x14ac:dyDescent="0.2">
      <c r="A3675" t="s">
        <v>8553</v>
      </c>
      <c r="B3675" t="s">
        <v>89</v>
      </c>
      <c r="C3675" t="s">
        <v>128</v>
      </c>
      <c r="D3675" t="s">
        <v>4879</v>
      </c>
      <c r="E3675">
        <v>1</v>
      </c>
      <c r="F3675">
        <v>0</v>
      </c>
      <c r="G3675">
        <v>1</v>
      </c>
      <c r="H3675">
        <v>0</v>
      </c>
      <c r="I3675">
        <v>0</v>
      </c>
      <c r="J3675">
        <v>1</v>
      </c>
      <c r="K3675">
        <v>0</v>
      </c>
      <c r="L3675">
        <v>0</v>
      </c>
      <c r="M3675">
        <v>0</v>
      </c>
      <c r="N3675">
        <v>0</v>
      </c>
    </row>
    <row r="3676" spans="1:14" x14ac:dyDescent="0.2">
      <c r="A3676" t="s">
        <v>8554</v>
      </c>
      <c r="B3676" t="s">
        <v>89</v>
      </c>
      <c r="C3676" t="s">
        <v>128</v>
      </c>
      <c r="D3676" t="s">
        <v>4881</v>
      </c>
      <c r="E3676">
        <v>2</v>
      </c>
      <c r="F3676">
        <v>0</v>
      </c>
      <c r="G3676">
        <v>2</v>
      </c>
      <c r="H3676">
        <v>0</v>
      </c>
      <c r="I3676">
        <v>0</v>
      </c>
      <c r="J3676">
        <v>0</v>
      </c>
      <c r="K3676">
        <v>0</v>
      </c>
      <c r="L3676">
        <v>0</v>
      </c>
      <c r="M3676">
        <v>0</v>
      </c>
      <c r="N3676">
        <v>0</v>
      </c>
    </row>
    <row r="3677" spans="1:14" x14ac:dyDescent="0.2">
      <c r="A3677" t="s">
        <v>8555</v>
      </c>
      <c r="B3677" t="s">
        <v>89</v>
      </c>
      <c r="C3677" t="s">
        <v>128</v>
      </c>
      <c r="D3677" t="s">
        <v>4883</v>
      </c>
      <c r="E3677">
        <v>1</v>
      </c>
      <c r="F3677">
        <v>0</v>
      </c>
      <c r="G3677">
        <v>1</v>
      </c>
      <c r="H3677">
        <v>0</v>
      </c>
      <c r="I3677">
        <v>0</v>
      </c>
      <c r="J3677">
        <v>1</v>
      </c>
      <c r="K3677">
        <v>0</v>
      </c>
      <c r="L3677">
        <v>0</v>
      </c>
      <c r="M3677">
        <v>0</v>
      </c>
      <c r="N3677">
        <v>0</v>
      </c>
    </row>
    <row r="3678" spans="1:14" x14ac:dyDescent="0.2">
      <c r="A3678" t="s">
        <v>8556</v>
      </c>
      <c r="B3678" t="s">
        <v>89</v>
      </c>
      <c r="C3678" t="s">
        <v>128</v>
      </c>
      <c r="D3678" t="s">
        <v>4885</v>
      </c>
      <c r="E3678">
        <v>1</v>
      </c>
      <c r="F3678">
        <v>0</v>
      </c>
      <c r="G3678">
        <v>1</v>
      </c>
      <c r="H3678">
        <v>0</v>
      </c>
      <c r="I3678">
        <v>0</v>
      </c>
      <c r="J3678">
        <v>1</v>
      </c>
      <c r="K3678">
        <v>0</v>
      </c>
      <c r="L3678">
        <v>0</v>
      </c>
      <c r="M3678">
        <v>0</v>
      </c>
      <c r="N3678">
        <v>0</v>
      </c>
    </row>
    <row r="3679" spans="1:14" x14ac:dyDescent="0.2">
      <c r="A3679" t="s">
        <v>8557</v>
      </c>
      <c r="B3679" t="s">
        <v>89</v>
      </c>
      <c r="C3679" t="s">
        <v>128</v>
      </c>
      <c r="D3679" t="s">
        <v>4887</v>
      </c>
      <c r="E3679">
        <v>1</v>
      </c>
      <c r="F3679">
        <v>0</v>
      </c>
      <c r="G3679">
        <v>1</v>
      </c>
      <c r="H3679">
        <v>0</v>
      </c>
      <c r="I3679">
        <v>0</v>
      </c>
      <c r="J3679">
        <v>1</v>
      </c>
      <c r="K3679">
        <v>0</v>
      </c>
      <c r="L3679">
        <v>0</v>
      </c>
      <c r="M3679">
        <v>0</v>
      </c>
      <c r="N3679">
        <v>0</v>
      </c>
    </row>
    <row r="3680" spans="1:14" x14ac:dyDescent="0.2">
      <c r="A3680" t="s">
        <v>8558</v>
      </c>
      <c r="B3680" t="s">
        <v>89</v>
      </c>
      <c r="C3680" t="s">
        <v>128</v>
      </c>
      <c r="D3680" t="s">
        <v>4889</v>
      </c>
      <c r="E3680">
        <v>1</v>
      </c>
      <c r="F3680">
        <v>0</v>
      </c>
      <c r="G3680">
        <v>1</v>
      </c>
      <c r="H3680">
        <v>0</v>
      </c>
      <c r="I3680">
        <v>0</v>
      </c>
      <c r="J3680">
        <v>1</v>
      </c>
      <c r="K3680">
        <v>0</v>
      </c>
      <c r="L3680">
        <v>0</v>
      </c>
      <c r="M3680">
        <v>0</v>
      </c>
      <c r="N3680">
        <v>0</v>
      </c>
    </row>
    <row r="3681" spans="1:14" x14ac:dyDescent="0.2">
      <c r="A3681" t="s">
        <v>8559</v>
      </c>
      <c r="B3681" t="s">
        <v>89</v>
      </c>
      <c r="C3681" t="s">
        <v>128</v>
      </c>
      <c r="D3681" t="s">
        <v>4871</v>
      </c>
      <c r="E3681">
        <v>0</v>
      </c>
      <c r="F3681">
        <v>0</v>
      </c>
      <c r="G3681">
        <v>0</v>
      </c>
      <c r="H3681">
        <v>0</v>
      </c>
      <c r="I3681">
        <v>0</v>
      </c>
      <c r="J3681">
        <v>0</v>
      </c>
      <c r="K3681">
        <v>2</v>
      </c>
      <c r="L3681">
        <v>2</v>
      </c>
      <c r="M3681">
        <v>0</v>
      </c>
      <c r="N3681">
        <v>0</v>
      </c>
    </row>
    <row r="3682" spans="1:14" x14ac:dyDescent="0.2">
      <c r="A3682" t="s">
        <v>8560</v>
      </c>
      <c r="B3682" t="s">
        <v>89</v>
      </c>
      <c r="C3682" t="s">
        <v>128</v>
      </c>
      <c r="D3682" t="s">
        <v>4873</v>
      </c>
      <c r="E3682">
        <v>0</v>
      </c>
      <c r="F3682">
        <v>0</v>
      </c>
      <c r="G3682">
        <v>0</v>
      </c>
      <c r="H3682">
        <v>0</v>
      </c>
      <c r="I3682">
        <v>0</v>
      </c>
      <c r="J3682">
        <v>0</v>
      </c>
      <c r="K3682">
        <v>2</v>
      </c>
      <c r="L3682">
        <v>2</v>
      </c>
      <c r="M3682">
        <v>0</v>
      </c>
      <c r="N3682">
        <v>0</v>
      </c>
    </row>
    <row r="3683" spans="1:14" x14ac:dyDescent="0.2">
      <c r="A3683" t="s">
        <v>8561</v>
      </c>
      <c r="B3683" t="s">
        <v>89</v>
      </c>
      <c r="C3683" t="s">
        <v>131</v>
      </c>
      <c r="D3683" t="s">
        <v>4875</v>
      </c>
      <c r="E3683">
        <v>1</v>
      </c>
      <c r="F3683">
        <v>1</v>
      </c>
      <c r="G3683">
        <v>0</v>
      </c>
      <c r="H3683">
        <v>0</v>
      </c>
      <c r="I3683">
        <v>0</v>
      </c>
      <c r="J3683">
        <v>1</v>
      </c>
      <c r="K3683">
        <v>0</v>
      </c>
      <c r="L3683">
        <v>0</v>
      </c>
      <c r="M3683">
        <v>0</v>
      </c>
      <c r="N3683">
        <v>0</v>
      </c>
    </row>
    <row r="3684" spans="1:14" x14ac:dyDescent="0.2">
      <c r="A3684" t="s">
        <v>8562</v>
      </c>
      <c r="B3684" t="s">
        <v>89</v>
      </c>
      <c r="C3684" t="s">
        <v>131</v>
      </c>
      <c r="D3684" t="s">
        <v>4877</v>
      </c>
      <c r="E3684">
        <v>2</v>
      </c>
      <c r="F3684">
        <v>1</v>
      </c>
      <c r="G3684">
        <v>1</v>
      </c>
      <c r="H3684">
        <v>0</v>
      </c>
      <c r="I3684">
        <v>0</v>
      </c>
      <c r="J3684">
        <v>0</v>
      </c>
      <c r="K3684">
        <v>0</v>
      </c>
      <c r="L3684">
        <v>0</v>
      </c>
      <c r="M3684">
        <v>0</v>
      </c>
      <c r="N3684">
        <v>0</v>
      </c>
    </row>
    <row r="3685" spans="1:14" x14ac:dyDescent="0.2">
      <c r="A3685" t="s">
        <v>8563</v>
      </c>
      <c r="B3685" t="s">
        <v>89</v>
      </c>
      <c r="C3685" t="s">
        <v>131</v>
      </c>
      <c r="D3685" t="s">
        <v>4879</v>
      </c>
      <c r="E3685">
        <v>1</v>
      </c>
      <c r="F3685">
        <v>0</v>
      </c>
      <c r="G3685">
        <v>1</v>
      </c>
      <c r="H3685">
        <v>0</v>
      </c>
      <c r="I3685">
        <v>0</v>
      </c>
      <c r="J3685">
        <v>1</v>
      </c>
      <c r="K3685">
        <v>0</v>
      </c>
      <c r="L3685">
        <v>0</v>
      </c>
      <c r="M3685">
        <v>0</v>
      </c>
      <c r="N3685">
        <v>0</v>
      </c>
    </row>
    <row r="3686" spans="1:14" x14ac:dyDescent="0.2">
      <c r="A3686" t="s">
        <v>8564</v>
      </c>
      <c r="B3686" t="s">
        <v>89</v>
      </c>
      <c r="C3686" t="s">
        <v>131</v>
      </c>
      <c r="D3686" t="s">
        <v>4881</v>
      </c>
      <c r="E3686">
        <v>2</v>
      </c>
      <c r="F3686">
        <v>1</v>
      </c>
      <c r="G3686">
        <v>1</v>
      </c>
      <c r="H3686">
        <v>0</v>
      </c>
      <c r="I3686">
        <v>0</v>
      </c>
      <c r="J3686">
        <v>0</v>
      </c>
      <c r="K3686">
        <v>0</v>
      </c>
      <c r="L3686">
        <v>0</v>
      </c>
      <c r="M3686">
        <v>0</v>
      </c>
      <c r="N3686">
        <v>0</v>
      </c>
    </row>
    <row r="3687" spans="1:14" x14ac:dyDescent="0.2">
      <c r="A3687" t="s">
        <v>8565</v>
      </c>
      <c r="B3687" t="s">
        <v>89</v>
      </c>
      <c r="C3687" t="s">
        <v>131</v>
      </c>
      <c r="D3687" t="s">
        <v>4883</v>
      </c>
      <c r="E3687">
        <v>1</v>
      </c>
      <c r="F3687">
        <v>1</v>
      </c>
      <c r="G3687">
        <v>0</v>
      </c>
      <c r="H3687">
        <v>0</v>
      </c>
      <c r="I3687">
        <v>0</v>
      </c>
      <c r="J3687">
        <v>1</v>
      </c>
      <c r="K3687">
        <v>0</v>
      </c>
      <c r="L3687">
        <v>0</v>
      </c>
      <c r="M3687">
        <v>0</v>
      </c>
      <c r="N3687">
        <v>0</v>
      </c>
    </row>
    <row r="3688" spans="1:14" x14ac:dyDescent="0.2">
      <c r="A3688" t="s">
        <v>8566</v>
      </c>
      <c r="B3688" t="s">
        <v>89</v>
      </c>
      <c r="C3688" t="s">
        <v>131</v>
      </c>
      <c r="D3688" t="s">
        <v>4885</v>
      </c>
      <c r="E3688">
        <v>1</v>
      </c>
      <c r="F3688">
        <v>0</v>
      </c>
      <c r="G3688">
        <v>1</v>
      </c>
      <c r="H3688">
        <v>0</v>
      </c>
      <c r="I3688">
        <v>0</v>
      </c>
      <c r="J3688">
        <v>1</v>
      </c>
      <c r="K3688">
        <v>0</v>
      </c>
      <c r="L3688">
        <v>0</v>
      </c>
      <c r="M3688">
        <v>0</v>
      </c>
      <c r="N3688">
        <v>0</v>
      </c>
    </row>
    <row r="3689" spans="1:14" x14ac:dyDescent="0.2">
      <c r="A3689" t="s">
        <v>8567</v>
      </c>
      <c r="B3689" t="s">
        <v>89</v>
      </c>
      <c r="C3689" t="s">
        <v>131</v>
      </c>
      <c r="D3689" t="s">
        <v>4887</v>
      </c>
      <c r="E3689">
        <v>1</v>
      </c>
      <c r="F3689">
        <v>1</v>
      </c>
      <c r="G3689">
        <v>0</v>
      </c>
      <c r="H3689">
        <v>0</v>
      </c>
      <c r="I3689">
        <v>0</v>
      </c>
      <c r="J3689">
        <v>1</v>
      </c>
      <c r="K3689">
        <v>0</v>
      </c>
      <c r="L3689">
        <v>0</v>
      </c>
      <c r="M3689">
        <v>0</v>
      </c>
      <c r="N3689">
        <v>0</v>
      </c>
    </row>
    <row r="3690" spans="1:14" x14ac:dyDescent="0.2">
      <c r="A3690" t="s">
        <v>8568</v>
      </c>
      <c r="B3690" t="s">
        <v>89</v>
      </c>
      <c r="C3690" t="s">
        <v>131</v>
      </c>
      <c r="D3690" t="s">
        <v>4889</v>
      </c>
      <c r="E3690">
        <v>1</v>
      </c>
      <c r="F3690">
        <v>0</v>
      </c>
      <c r="G3690">
        <v>1</v>
      </c>
      <c r="H3690">
        <v>0</v>
      </c>
      <c r="I3690">
        <v>0</v>
      </c>
      <c r="J3690">
        <v>1</v>
      </c>
      <c r="K3690">
        <v>0</v>
      </c>
      <c r="L3690">
        <v>0</v>
      </c>
      <c r="M3690">
        <v>0</v>
      </c>
      <c r="N3690">
        <v>0</v>
      </c>
    </row>
    <row r="3691" spans="1:14" x14ac:dyDescent="0.2">
      <c r="A3691" t="s">
        <v>8569</v>
      </c>
      <c r="B3691" t="s">
        <v>89</v>
      </c>
      <c r="C3691" t="s">
        <v>131</v>
      </c>
      <c r="D3691" t="s">
        <v>4871</v>
      </c>
      <c r="E3691">
        <v>0</v>
      </c>
      <c r="F3691">
        <v>0</v>
      </c>
      <c r="G3691">
        <v>0</v>
      </c>
      <c r="H3691">
        <v>0</v>
      </c>
      <c r="I3691">
        <v>0</v>
      </c>
      <c r="J3691">
        <v>0</v>
      </c>
      <c r="K3691">
        <v>2</v>
      </c>
      <c r="L3691">
        <v>2</v>
      </c>
      <c r="M3691">
        <v>0</v>
      </c>
      <c r="N3691">
        <v>0</v>
      </c>
    </row>
    <row r="3692" spans="1:14" x14ac:dyDescent="0.2">
      <c r="A3692" t="s">
        <v>8570</v>
      </c>
      <c r="B3692" t="s">
        <v>89</v>
      </c>
      <c r="C3692" t="s">
        <v>131</v>
      </c>
      <c r="D3692" t="s">
        <v>4873</v>
      </c>
      <c r="E3692">
        <v>0</v>
      </c>
      <c r="F3692">
        <v>0</v>
      </c>
      <c r="G3692">
        <v>0</v>
      </c>
      <c r="H3692">
        <v>0</v>
      </c>
      <c r="I3692">
        <v>0</v>
      </c>
      <c r="J3692">
        <v>0</v>
      </c>
      <c r="K3692">
        <v>1</v>
      </c>
      <c r="L3692">
        <v>1</v>
      </c>
      <c r="M3692">
        <v>0</v>
      </c>
      <c r="N3692">
        <v>0</v>
      </c>
    </row>
    <row r="3693" spans="1:14" x14ac:dyDescent="0.2">
      <c r="A3693" t="s">
        <v>8571</v>
      </c>
      <c r="B3693" t="s">
        <v>89</v>
      </c>
      <c r="C3693" t="s">
        <v>133</v>
      </c>
      <c r="D3693" t="s">
        <v>4875</v>
      </c>
      <c r="E3693">
        <v>1</v>
      </c>
      <c r="F3693">
        <v>0</v>
      </c>
      <c r="G3693">
        <v>1</v>
      </c>
      <c r="H3693">
        <v>0</v>
      </c>
      <c r="I3693">
        <v>0</v>
      </c>
      <c r="J3693">
        <v>1</v>
      </c>
      <c r="K3693">
        <v>0</v>
      </c>
      <c r="L3693">
        <v>0</v>
      </c>
      <c r="M3693">
        <v>0</v>
      </c>
      <c r="N3693">
        <v>0</v>
      </c>
    </row>
    <row r="3694" spans="1:14" x14ac:dyDescent="0.2">
      <c r="A3694" t="s">
        <v>8572</v>
      </c>
      <c r="B3694" t="s">
        <v>89</v>
      </c>
      <c r="C3694" t="s">
        <v>133</v>
      </c>
      <c r="D3694" t="s">
        <v>4877</v>
      </c>
      <c r="E3694">
        <v>2</v>
      </c>
      <c r="F3694">
        <v>0</v>
      </c>
      <c r="G3694">
        <v>2</v>
      </c>
      <c r="H3694">
        <v>0</v>
      </c>
      <c r="I3694">
        <v>0</v>
      </c>
      <c r="J3694">
        <v>0</v>
      </c>
      <c r="K3694">
        <v>0</v>
      </c>
      <c r="L3694">
        <v>0</v>
      </c>
      <c r="M3694">
        <v>0</v>
      </c>
      <c r="N3694">
        <v>0</v>
      </c>
    </row>
    <row r="3695" spans="1:14" x14ac:dyDescent="0.2">
      <c r="A3695" t="s">
        <v>8573</v>
      </c>
      <c r="B3695" t="s">
        <v>89</v>
      </c>
      <c r="C3695" t="s">
        <v>133</v>
      </c>
      <c r="D3695" t="s">
        <v>4879</v>
      </c>
      <c r="E3695">
        <v>1</v>
      </c>
      <c r="F3695">
        <v>0</v>
      </c>
      <c r="G3695">
        <v>1</v>
      </c>
      <c r="H3695">
        <v>0</v>
      </c>
      <c r="I3695">
        <v>0</v>
      </c>
      <c r="J3695">
        <v>1</v>
      </c>
      <c r="K3695">
        <v>0</v>
      </c>
      <c r="L3695">
        <v>0</v>
      </c>
      <c r="M3695">
        <v>0</v>
      </c>
      <c r="N3695">
        <v>0</v>
      </c>
    </row>
    <row r="3696" spans="1:14" x14ac:dyDescent="0.2">
      <c r="A3696" t="s">
        <v>8574</v>
      </c>
      <c r="B3696" t="s">
        <v>89</v>
      </c>
      <c r="C3696" t="s">
        <v>133</v>
      </c>
      <c r="D3696" t="s">
        <v>4881</v>
      </c>
      <c r="E3696">
        <v>2</v>
      </c>
      <c r="F3696">
        <v>0</v>
      </c>
      <c r="G3696">
        <v>2</v>
      </c>
      <c r="H3696">
        <v>0</v>
      </c>
      <c r="I3696">
        <v>0</v>
      </c>
      <c r="J3696">
        <v>0</v>
      </c>
      <c r="K3696">
        <v>0</v>
      </c>
      <c r="L3696">
        <v>0</v>
      </c>
      <c r="M3696">
        <v>0</v>
      </c>
      <c r="N3696">
        <v>0</v>
      </c>
    </row>
    <row r="3697" spans="1:14" x14ac:dyDescent="0.2">
      <c r="A3697" t="s">
        <v>8575</v>
      </c>
      <c r="B3697" t="s">
        <v>89</v>
      </c>
      <c r="C3697" t="s">
        <v>133</v>
      </c>
      <c r="D3697" t="s">
        <v>4883</v>
      </c>
      <c r="E3697">
        <v>1</v>
      </c>
      <c r="F3697">
        <v>0</v>
      </c>
      <c r="G3697">
        <v>1</v>
      </c>
      <c r="H3697">
        <v>0</v>
      </c>
      <c r="I3697">
        <v>0</v>
      </c>
      <c r="J3697">
        <v>1</v>
      </c>
      <c r="K3697">
        <v>0</v>
      </c>
      <c r="L3697">
        <v>0</v>
      </c>
      <c r="M3697">
        <v>0</v>
      </c>
      <c r="N3697">
        <v>0</v>
      </c>
    </row>
    <row r="3698" spans="1:14" x14ac:dyDescent="0.2">
      <c r="A3698" t="s">
        <v>8576</v>
      </c>
      <c r="B3698" t="s">
        <v>89</v>
      </c>
      <c r="C3698" t="s">
        <v>133</v>
      </c>
      <c r="D3698" t="s">
        <v>4885</v>
      </c>
      <c r="E3698">
        <v>1</v>
      </c>
      <c r="F3698">
        <v>0</v>
      </c>
      <c r="G3698">
        <v>1</v>
      </c>
      <c r="H3698">
        <v>0</v>
      </c>
      <c r="I3698">
        <v>0</v>
      </c>
      <c r="J3698">
        <v>1</v>
      </c>
      <c r="K3698">
        <v>0</v>
      </c>
      <c r="L3698">
        <v>0</v>
      </c>
      <c r="M3698">
        <v>0</v>
      </c>
      <c r="N3698">
        <v>0</v>
      </c>
    </row>
    <row r="3699" spans="1:14" x14ac:dyDescent="0.2">
      <c r="A3699" t="s">
        <v>8577</v>
      </c>
      <c r="B3699" t="s">
        <v>89</v>
      </c>
      <c r="C3699" t="s">
        <v>133</v>
      </c>
      <c r="D3699" t="s">
        <v>4887</v>
      </c>
      <c r="E3699">
        <v>1</v>
      </c>
      <c r="F3699">
        <v>0</v>
      </c>
      <c r="G3699">
        <v>1</v>
      </c>
      <c r="H3699">
        <v>0</v>
      </c>
      <c r="I3699">
        <v>0</v>
      </c>
      <c r="J3699">
        <v>1</v>
      </c>
      <c r="K3699">
        <v>0</v>
      </c>
      <c r="L3699">
        <v>0</v>
      </c>
      <c r="M3699">
        <v>0</v>
      </c>
      <c r="N3699">
        <v>0</v>
      </c>
    </row>
    <row r="3700" spans="1:14" x14ac:dyDescent="0.2">
      <c r="A3700" t="s">
        <v>8578</v>
      </c>
      <c r="B3700" t="s">
        <v>89</v>
      </c>
      <c r="C3700" t="s">
        <v>133</v>
      </c>
      <c r="D3700" t="s">
        <v>4889</v>
      </c>
      <c r="E3700">
        <v>1</v>
      </c>
      <c r="F3700">
        <v>0</v>
      </c>
      <c r="G3700">
        <v>1</v>
      </c>
      <c r="H3700">
        <v>0</v>
      </c>
      <c r="I3700">
        <v>0</v>
      </c>
      <c r="J3700">
        <v>1</v>
      </c>
      <c r="K3700">
        <v>0</v>
      </c>
      <c r="L3700">
        <v>0</v>
      </c>
      <c r="M3700">
        <v>0</v>
      </c>
      <c r="N3700">
        <v>0</v>
      </c>
    </row>
    <row r="3701" spans="1:14" x14ac:dyDescent="0.2">
      <c r="A3701" t="s">
        <v>8579</v>
      </c>
      <c r="B3701" t="s">
        <v>89</v>
      </c>
      <c r="C3701" t="s">
        <v>133</v>
      </c>
      <c r="D3701" t="s">
        <v>4871</v>
      </c>
      <c r="E3701">
        <v>0</v>
      </c>
      <c r="F3701">
        <v>0</v>
      </c>
      <c r="G3701">
        <v>0</v>
      </c>
      <c r="H3701">
        <v>0</v>
      </c>
      <c r="I3701">
        <v>0</v>
      </c>
      <c r="J3701">
        <v>0</v>
      </c>
      <c r="K3701">
        <v>2</v>
      </c>
      <c r="L3701">
        <v>2</v>
      </c>
      <c r="M3701">
        <v>0</v>
      </c>
      <c r="N3701">
        <v>0</v>
      </c>
    </row>
    <row r="3702" spans="1:14" x14ac:dyDescent="0.2">
      <c r="A3702" t="s">
        <v>8580</v>
      </c>
      <c r="B3702" t="s">
        <v>89</v>
      </c>
      <c r="C3702" t="s">
        <v>133</v>
      </c>
      <c r="D3702" t="s">
        <v>4873</v>
      </c>
      <c r="E3702">
        <v>0</v>
      </c>
      <c r="F3702">
        <v>0</v>
      </c>
      <c r="G3702">
        <v>0</v>
      </c>
      <c r="H3702">
        <v>0</v>
      </c>
      <c r="I3702">
        <v>0</v>
      </c>
      <c r="J3702">
        <v>0</v>
      </c>
      <c r="K3702">
        <v>1</v>
      </c>
      <c r="L3702">
        <v>1</v>
      </c>
      <c r="M3702">
        <v>0</v>
      </c>
      <c r="N3702">
        <v>0</v>
      </c>
    </row>
    <row r="3703" spans="1:14" x14ac:dyDescent="0.2">
      <c r="A3703" t="s">
        <v>8581</v>
      </c>
      <c r="B3703" t="s">
        <v>89</v>
      </c>
      <c r="C3703" t="s">
        <v>134</v>
      </c>
      <c r="D3703" t="s">
        <v>4875</v>
      </c>
      <c r="E3703">
        <v>1</v>
      </c>
      <c r="F3703">
        <v>0</v>
      </c>
      <c r="G3703">
        <v>1</v>
      </c>
      <c r="H3703">
        <v>0</v>
      </c>
      <c r="I3703">
        <v>0</v>
      </c>
      <c r="J3703">
        <v>2</v>
      </c>
      <c r="K3703">
        <v>0</v>
      </c>
      <c r="L3703">
        <v>0</v>
      </c>
      <c r="M3703">
        <v>0</v>
      </c>
      <c r="N3703">
        <v>0</v>
      </c>
    </row>
    <row r="3704" spans="1:14" x14ac:dyDescent="0.2">
      <c r="A3704" t="s">
        <v>8582</v>
      </c>
      <c r="B3704" t="s">
        <v>89</v>
      </c>
      <c r="C3704" t="s">
        <v>134</v>
      </c>
      <c r="D3704" t="s">
        <v>4877</v>
      </c>
      <c r="E3704">
        <v>3</v>
      </c>
      <c r="F3704">
        <v>1</v>
      </c>
      <c r="G3704">
        <v>1</v>
      </c>
      <c r="H3704">
        <v>1</v>
      </c>
      <c r="I3704">
        <v>0</v>
      </c>
      <c r="J3704">
        <v>0</v>
      </c>
      <c r="K3704">
        <v>0</v>
      </c>
      <c r="L3704">
        <v>0</v>
      </c>
      <c r="M3704">
        <v>0</v>
      </c>
      <c r="N3704">
        <v>0</v>
      </c>
    </row>
    <row r="3705" spans="1:14" x14ac:dyDescent="0.2">
      <c r="A3705" t="s">
        <v>8583</v>
      </c>
      <c r="B3705" t="s">
        <v>89</v>
      </c>
      <c r="C3705" t="s">
        <v>134</v>
      </c>
      <c r="D3705" t="s">
        <v>4879</v>
      </c>
      <c r="E3705">
        <v>2</v>
      </c>
      <c r="F3705">
        <v>1</v>
      </c>
      <c r="G3705">
        <v>1</v>
      </c>
      <c r="H3705">
        <v>0</v>
      </c>
      <c r="I3705">
        <v>0</v>
      </c>
      <c r="J3705">
        <v>1</v>
      </c>
      <c r="K3705">
        <v>0</v>
      </c>
      <c r="L3705">
        <v>0</v>
      </c>
      <c r="M3705">
        <v>0</v>
      </c>
      <c r="N3705">
        <v>0</v>
      </c>
    </row>
    <row r="3706" spans="1:14" x14ac:dyDescent="0.2">
      <c r="A3706" t="s">
        <v>8584</v>
      </c>
      <c r="B3706" t="s">
        <v>89</v>
      </c>
      <c r="C3706" t="s">
        <v>134</v>
      </c>
      <c r="D3706" t="s">
        <v>4881</v>
      </c>
      <c r="E3706">
        <v>3</v>
      </c>
      <c r="F3706">
        <v>1</v>
      </c>
      <c r="G3706">
        <v>1</v>
      </c>
      <c r="H3706">
        <v>1</v>
      </c>
      <c r="I3706">
        <v>0</v>
      </c>
      <c r="J3706">
        <v>0</v>
      </c>
      <c r="K3706">
        <v>0</v>
      </c>
      <c r="L3706">
        <v>0</v>
      </c>
      <c r="M3706">
        <v>0</v>
      </c>
      <c r="N3706">
        <v>0</v>
      </c>
    </row>
    <row r="3707" spans="1:14" x14ac:dyDescent="0.2">
      <c r="A3707" t="s">
        <v>8585</v>
      </c>
      <c r="B3707" t="s">
        <v>89</v>
      </c>
      <c r="C3707" t="s">
        <v>134</v>
      </c>
      <c r="D3707" t="s">
        <v>4883</v>
      </c>
      <c r="E3707">
        <v>1</v>
      </c>
      <c r="F3707">
        <v>0</v>
      </c>
      <c r="G3707">
        <v>0</v>
      </c>
      <c r="H3707">
        <v>1</v>
      </c>
      <c r="I3707">
        <v>0</v>
      </c>
      <c r="J3707">
        <v>2</v>
      </c>
      <c r="K3707">
        <v>0</v>
      </c>
      <c r="L3707">
        <v>0</v>
      </c>
      <c r="M3707">
        <v>0</v>
      </c>
      <c r="N3707">
        <v>0</v>
      </c>
    </row>
    <row r="3708" spans="1:14" x14ac:dyDescent="0.2">
      <c r="A3708" t="s">
        <v>8586</v>
      </c>
      <c r="B3708" t="s">
        <v>89</v>
      </c>
      <c r="C3708" t="s">
        <v>134</v>
      </c>
      <c r="D3708" t="s">
        <v>4885</v>
      </c>
      <c r="E3708">
        <v>2</v>
      </c>
      <c r="F3708">
        <v>1</v>
      </c>
      <c r="G3708">
        <v>1</v>
      </c>
      <c r="H3708">
        <v>0</v>
      </c>
      <c r="I3708">
        <v>0</v>
      </c>
      <c r="J3708">
        <v>1</v>
      </c>
      <c r="K3708">
        <v>0</v>
      </c>
      <c r="L3708">
        <v>0</v>
      </c>
      <c r="M3708">
        <v>0</v>
      </c>
      <c r="N3708">
        <v>0</v>
      </c>
    </row>
    <row r="3709" spans="1:14" x14ac:dyDescent="0.2">
      <c r="A3709" t="s">
        <v>8587</v>
      </c>
      <c r="B3709" t="s">
        <v>89</v>
      </c>
      <c r="C3709" t="s">
        <v>134</v>
      </c>
      <c r="D3709" t="s">
        <v>4887</v>
      </c>
      <c r="E3709">
        <v>1</v>
      </c>
      <c r="F3709">
        <v>0</v>
      </c>
      <c r="G3709">
        <v>1</v>
      </c>
      <c r="H3709">
        <v>0</v>
      </c>
      <c r="I3709">
        <v>0</v>
      </c>
      <c r="J3709">
        <v>2</v>
      </c>
      <c r="K3709">
        <v>0</v>
      </c>
      <c r="L3709">
        <v>0</v>
      </c>
      <c r="M3709">
        <v>0</v>
      </c>
      <c r="N3709">
        <v>0</v>
      </c>
    </row>
    <row r="3710" spans="1:14" x14ac:dyDescent="0.2">
      <c r="A3710" t="s">
        <v>8588</v>
      </c>
      <c r="B3710" t="s">
        <v>89</v>
      </c>
      <c r="C3710" t="s">
        <v>134</v>
      </c>
      <c r="D3710" t="s">
        <v>4889</v>
      </c>
      <c r="E3710">
        <v>2</v>
      </c>
      <c r="F3710">
        <v>1</v>
      </c>
      <c r="G3710">
        <v>1</v>
      </c>
      <c r="H3710">
        <v>0</v>
      </c>
      <c r="I3710">
        <v>0</v>
      </c>
      <c r="J3710">
        <v>1</v>
      </c>
      <c r="K3710">
        <v>0</v>
      </c>
      <c r="L3710">
        <v>0</v>
      </c>
      <c r="M3710">
        <v>0</v>
      </c>
      <c r="N3710">
        <v>0</v>
      </c>
    </row>
    <row r="3711" spans="1:14" x14ac:dyDescent="0.2">
      <c r="A3711" t="s">
        <v>8589</v>
      </c>
      <c r="B3711" t="s">
        <v>89</v>
      </c>
      <c r="C3711" t="s">
        <v>134</v>
      </c>
      <c r="D3711" t="s">
        <v>4871</v>
      </c>
      <c r="E3711">
        <v>0</v>
      </c>
      <c r="F3711">
        <v>0</v>
      </c>
      <c r="G3711">
        <v>0</v>
      </c>
      <c r="H3711">
        <v>0</v>
      </c>
      <c r="I3711">
        <v>0</v>
      </c>
      <c r="J3711">
        <v>0</v>
      </c>
      <c r="K3711">
        <v>3</v>
      </c>
      <c r="L3711">
        <v>3</v>
      </c>
      <c r="M3711">
        <v>0</v>
      </c>
      <c r="N3711">
        <v>0</v>
      </c>
    </row>
    <row r="3712" spans="1:14" x14ac:dyDescent="0.2">
      <c r="A3712" t="s">
        <v>8590</v>
      </c>
      <c r="B3712" t="s">
        <v>89</v>
      </c>
      <c r="C3712" t="s">
        <v>134</v>
      </c>
      <c r="D3712" t="s">
        <v>4873</v>
      </c>
      <c r="E3712">
        <v>0</v>
      </c>
      <c r="F3712">
        <v>0</v>
      </c>
      <c r="G3712">
        <v>0</v>
      </c>
      <c r="H3712">
        <v>0</v>
      </c>
      <c r="I3712">
        <v>0</v>
      </c>
      <c r="J3712">
        <v>0</v>
      </c>
      <c r="K3712">
        <v>1</v>
      </c>
      <c r="L3712">
        <v>1</v>
      </c>
      <c r="M3712">
        <v>0</v>
      </c>
      <c r="N3712">
        <v>0</v>
      </c>
    </row>
    <row r="3713" spans="1:14" x14ac:dyDescent="0.2">
      <c r="A3713" t="s">
        <v>8591</v>
      </c>
      <c r="B3713" t="s">
        <v>89</v>
      </c>
      <c r="C3713" t="s">
        <v>136</v>
      </c>
      <c r="D3713" t="s">
        <v>4875</v>
      </c>
      <c r="E3713">
        <v>2</v>
      </c>
      <c r="F3713">
        <v>0</v>
      </c>
      <c r="G3713">
        <v>2</v>
      </c>
      <c r="H3713">
        <v>0</v>
      </c>
      <c r="I3713">
        <v>0</v>
      </c>
      <c r="J3713">
        <v>0</v>
      </c>
      <c r="K3713">
        <v>0</v>
      </c>
      <c r="L3713">
        <v>0</v>
      </c>
      <c r="M3713">
        <v>0</v>
      </c>
      <c r="N3713">
        <v>0</v>
      </c>
    </row>
    <row r="3714" spans="1:14" x14ac:dyDescent="0.2">
      <c r="A3714" t="s">
        <v>8592</v>
      </c>
      <c r="B3714" t="s">
        <v>89</v>
      </c>
      <c r="C3714" t="s">
        <v>136</v>
      </c>
      <c r="D3714" t="s">
        <v>4877</v>
      </c>
      <c r="E3714">
        <v>2</v>
      </c>
      <c r="F3714">
        <v>0</v>
      </c>
      <c r="G3714">
        <v>1</v>
      </c>
      <c r="H3714">
        <v>1</v>
      </c>
      <c r="I3714">
        <v>0</v>
      </c>
      <c r="J3714">
        <v>0</v>
      </c>
      <c r="K3714">
        <v>0</v>
      </c>
      <c r="L3714">
        <v>0</v>
      </c>
      <c r="M3714">
        <v>0</v>
      </c>
      <c r="N3714">
        <v>0</v>
      </c>
    </row>
    <row r="3715" spans="1:14" x14ac:dyDescent="0.2">
      <c r="A3715" t="s">
        <v>8593</v>
      </c>
      <c r="B3715" t="s">
        <v>89</v>
      </c>
      <c r="C3715" t="s">
        <v>136</v>
      </c>
      <c r="D3715" t="s">
        <v>4879</v>
      </c>
      <c r="E3715">
        <v>0</v>
      </c>
      <c r="F3715">
        <v>0</v>
      </c>
      <c r="G3715">
        <v>0</v>
      </c>
      <c r="H3715">
        <v>0</v>
      </c>
      <c r="I3715">
        <v>0</v>
      </c>
      <c r="J3715">
        <v>2</v>
      </c>
      <c r="K3715">
        <v>0</v>
      </c>
      <c r="L3715">
        <v>0</v>
      </c>
      <c r="M3715">
        <v>0</v>
      </c>
      <c r="N3715">
        <v>0</v>
      </c>
    </row>
    <row r="3716" spans="1:14" x14ac:dyDescent="0.2">
      <c r="A3716" t="s">
        <v>8594</v>
      </c>
      <c r="B3716" t="s">
        <v>89</v>
      </c>
      <c r="C3716" t="s">
        <v>136</v>
      </c>
      <c r="D3716" t="s">
        <v>4881</v>
      </c>
      <c r="E3716">
        <v>2</v>
      </c>
      <c r="F3716">
        <v>0</v>
      </c>
      <c r="G3716">
        <v>1</v>
      </c>
      <c r="H3716">
        <v>1</v>
      </c>
      <c r="I3716">
        <v>0</v>
      </c>
      <c r="J3716">
        <v>0</v>
      </c>
      <c r="K3716">
        <v>0</v>
      </c>
      <c r="L3716">
        <v>0</v>
      </c>
      <c r="M3716">
        <v>0</v>
      </c>
      <c r="N3716">
        <v>0</v>
      </c>
    </row>
    <row r="3717" spans="1:14" x14ac:dyDescent="0.2">
      <c r="A3717" t="s">
        <v>8595</v>
      </c>
      <c r="B3717" t="s">
        <v>89</v>
      </c>
      <c r="C3717" t="s">
        <v>136</v>
      </c>
      <c r="D3717" t="s">
        <v>4883</v>
      </c>
      <c r="E3717">
        <v>2</v>
      </c>
      <c r="F3717">
        <v>0</v>
      </c>
      <c r="G3717">
        <v>1</v>
      </c>
      <c r="H3717">
        <v>1</v>
      </c>
      <c r="I3717">
        <v>0</v>
      </c>
      <c r="J3717">
        <v>0</v>
      </c>
      <c r="K3717">
        <v>0</v>
      </c>
      <c r="L3717">
        <v>0</v>
      </c>
      <c r="M3717">
        <v>0</v>
      </c>
      <c r="N3717">
        <v>0</v>
      </c>
    </row>
    <row r="3718" spans="1:14" x14ac:dyDescent="0.2">
      <c r="A3718" t="s">
        <v>8596</v>
      </c>
      <c r="B3718" t="s">
        <v>89</v>
      </c>
      <c r="C3718" t="s">
        <v>136</v>
      </c>
      <c r="D3718" t="s">
        <v>4885</v>
      </c>
      <c r="E3718">
        <v>0</v>
      </c>
      <c r="F3718">
        <v>0</v>
      </c>
      <c r="G3718">
        <v>0</v>
      </c>
      <c r="H3718">
        <v>0</v>
      </c>
      <c r="I3718">
        <v>0</v>
      </c>
      <c r="J3718">
        <v>2</v>
      </c>
      <c r="K3718">
        <v>0</v>
      </c>
      <c r="L3718">
        <v>0</v>
      </c>
      <c r="M3718">
        <v>0</v>
      </c>
      <c r="N3718">
        <v>0</v>
      </c>
    </row>
    <row r="3719" spans="1:14" x14ac:dyDescent="0.2">
      <c r="A3719" t="s">
        <v>8597</v>
      </c>
      <c r="B3719" t="s">
        <v>89</v>
      </c>
      <c r="C3719" t="s">
        <v>136</v>
      </c>
      <c r="D3719" t="s">
        <v>4887</v>
      </c>
      <c r="E3719">
        <v>2</v>
      </c>
      <c r="F3719">
        <v>0</v>
      </c>
      <c r="G3719">
        <v>1</v>
      </c>
      <c r="H3719">
        <v>1</v>
      </c>
      <c r="I3719">
        <v>0</v>
      </c>
      <c r="J3719">
        <v>0</v>
      </c>
      <c r="K3719">
        <v>0</v>
      </c>
      <c r="L3719">
        <v>0</v>
      </c>
      <c r="M3719">
        <v>0</v>
      </c>
      <c r="N3719">
        <v>0</v>
      </c>
    </row>
    <row r="3720" spans="1:14" x14ac:dyDescent="0.2">
      <c r="A3720" t="s">
        <v>8598</v>
      </c>
      <c r="B3720" t="s">
        <v>89</v>
      </c>
      <c r="C3720" t="s">
        <v>136</v>
      </c>
      <c r="D3720" t="s">
        <v>4889</v>
      </c>
      <c r="E3720">
        <v>0</v>
      </c>
      <c r="F3720">
        <v>0</v>
      </c>
      <c r="G3720">
        <v>0</v>
      </c>
      <c r="H3720">
        <v>0</v>
      </c>
      <c r="I3720">
        <v>0</v>
      </c>
      <c r="J3720">
        <v>2</v>
      </c>
      <c r="K3720">
        <v>0</v>
      </c>
      <c r="L3720">
        <v>0</v>
      </c>
      <c r="M3720">
        <v>0</v>
      </c>
      <c r="N3720">
        <v>0</v>
      </c>
    </row>
    <row r="3721" spans="1:14" x14ac:dyDescent="0.2">
      <c r="A3721" t="s">
        <v>8599</v>
      </c>
      <c r="B3721" t="s">
        <v>89</v>
      </c>
      <c r="C3721" t="s">
        <v>136</v>
      </c>
      <c r="D3721" t="s">
        <v>4871</v>
      </c>
      <c r="E3721">
        <v>0</v>
      </c>
      <c r="F3721">
        <v>0</v>
      </c>
      <c r="G3721">
        <v>0</v>
      </c>
      <c r="H3721">
        <v>0</v>
      </c>
      <c r="I3721">
        <v>0</v>
      </c>
      <c r="J3721">
        <v>0</v>
      </c>
      <c r="K3721">
        <v>2</v>
      </c>
      <c r="L3721">
        <v>2</v>
      </c>
      <c r="M3721">
        <v>0</v>
      </c>
      <c r="N3721">
        <v>0</v>
      </c>
    </row>
    <row r="3722" spans="1:14" x14ac:dyDescent="0.2">
      <c r="A3722" t="s">
        <v>8600</v>
      </c>
      <c r="B3722" t="s">
        <v>89</v>
      </c>
      <c r="C3722" t="s">
        <v>136</v>
      </c>
      <c r="D3722" t="s">
        <v>4873</v>
      </c>
      <c r="E3722">
        <v>0</v>
      </c>
      <c r="F3722">
        <v>0</v>
      </c>
      <c r="G3722">
        <v>0</v>
      </c>
      <c r="H3722">
        <v>0</v>
      </c>
      <c r="I3722">
        <v>0</v>
      </c>
      <c r="J3722">
        <v>0</v>
      </c>
      <c r="K3722">
        <v>1</v>
      </c>
      <c r="L3722">
        <v>1</v>
      </c>
      <c r="M3722">
        <v>0</v>
      </c>
      <c r="N3722">
        <v>0</v>
      </c>
    </row>
    <row r="3723" spans="1:14" x14ac:dyDescent="0.2">
      <c r="A3723" t="s">
        <v>8601</v>
      </c>
      <c r="B3723" t="s">
        <v>89</v>
      </c>
      <c r="C3723" t="s">
        <v>138</v>
      </c>
      <c r="D3723" t="s">
        <v>4875</v>
      </c>
      <c r="E3723">
        <v>1</v>
      </c>
      <c r="F3723">
        <v>1</v>
      </c>
      <c r="G3723">
        <v>0</v>
      </c>
      <c r="H3723">
        <v>0</v>
      </c>
      <c r="I3723">
        <v>0</v>
      </c>
      <c r="J3723">
        <v>3</v>
      </c>
      <c r="K3723">
        <v>0</v>
      </c>
      <c r="L3723">
        <v>0</v>
      </c>
      <c r="M3723">
        <v>0</v>
      </c>
      <c r="N3723">
        <v>0</v>
      </c>
    </row>
    <row r="3724" spans="1:14" x14ac:dyDescent="0.2">
      <c r="A3724" t="s">
        <v>8602</v>
      </c>
      <c r="B3724" t="s">
        <v>89</v>
      </c>
      <c r="C3724" t="s">
        <v>138</v>
      </c>
      <c r="D3724" t="s">
        <v>4877</v>
      </c>
      <c r="E3724">
        <v>4</v>
      </c>
      <c r="F3724">
        <v>0</v>
      </c>
      <c r="G3724">
        <v>3</v>
      </c>
      <c r="H3724">
        <v>0</v>
      </c>
      <c r="I3724">
        <v>1</v>
      </c>
      <c r="J3724">
        <v>0</v>
      </c>
      <c r="K3724">
        <v>0</v>
      </c>
      <c r="L3724">
        <v>0</v>
      </c>
      <c r="M3724">
        <v>0</v>
      </c>
      <c r="N3724">
        <v>0</v>
      </c>
    </row>
    <row r="3725" spans="1:14" x14ac:dyDescent="0.2">
      <c r="A3725" t="s">
        <v>8603</v>
      </c>
      <c r="B3725" t="s">
        <v>89</v>
      </c>
      <c r="C3725" t="s">
        <v>138</v>
      </c>
      <c r="D3725" t="s">
        <v>4879</v>
      </c>
      <c r="E3725">
        <v>3</v>
      </c>
      <c r="F3725">
        <v>0</v>
      </c>
      <c r="G3725">
        <v>2</v>
      </c>
      <c r="H3725">
        <v>0</v>
      </c>
      <c r="I3725">
        <v>1</v>
      </c>
      <c r="J3725">
        <v>1</v>
      </c>
      <c r="K3725">
        <v>0</v>
      </c>
      <c r="L3725">
        <v>0</v>
      </c>
      <c r="M3725">
        <v>0</v>
      </c>
      <c r="N3725">
        <v>0</v>
      </c>
    </row>
    <row r="3726" spans="1:14" x14ac:dyDescent="0.2">
      <c r="A3726" t="s">
        <v>8604</v>
      </c>
      <c r="B3726" t="s">
        <v>89</v>
      </c>
      <c r="C3726" t="s">
        <v>138</v>
      </c>
      <c r="D3726" t="s">
        <v>4881</v>
      </c>
      <c r="E3726">
        <v>4</v>
      </c>
      <c r="F3726">
        <v>0</v>
      </c>
      <c r="G3726">
        <v>3</v>
      </c>
      <c r="H3726">
        <v>0</v>
      </c>
      <c r="I3726">
        <v>1</v>
      </c>
      <c r="J3726">
        <v>0</v>
      </c>
      <c r="K3726">
        <v>0</v>
      </c>
      <c r="L3726">
        <v>0</v>
      </c>
      <c r="M3726">
        <v>0</v>
      </c>
      <c r="N3726">
        <v>0</v>
      </c>
    </row>
    <row r="3727" spans="1:14" x14ac:dyDescent="0.2">
      <c r="A3727" t="s">
        <v>8605</v>
      </c>
      <c r="B3727" t="s">
        <v>89</v>
      </c>
      <c r="C3727" t="s">
        <v>138</v>
      </c>
      <c r="D3727" t="s">
        <v>4883</v>
      </c>
      <c r="E3727">
        <v>1</v>
      </c>
      <c r="F3727">
        <v>0</v>
      </c>
      <c r="G3727">
        <v>1</v>
      </c>
      <c r="H3727">
        <v>0</v>
      </c>
      <c r="I3727">
        <v>0</v>
      </c>
      <c r="J3727">
        <v>3</v>
      </c>
      <c r="K3727">
        <v>0</v>
      </c>
      <c r="L3727">
        <v>0</v>
      </c>
      <c r="M3727">
        <v>0</v>
      </c>
      <c r="N3727">
        <v>0</v>
      </c>
    </row>
    <row r="3728" spans="1:14" x14ac:dyDescent="0.2">
      <c r="A3728" t="s">
        <v>8606</v>
      </c>
      <c r="B3728" t="s">
        <v>89</v>
      </c>
      <c r="C3728" t="s">
        <v>138</v>
      </c>
      <c r="D3728" t="s">
        <v>4885</v>
      </c>
      <c r="E3728">
        <v>3</v>
      </c>
      <c r="F3728">
        <v>0</v>
      </c>
      <c r="G3728">
        <v>2</v>
      </c>
      <c r="H3728">
        <v>0</v>
      </c>
      <c r="I3728">
        <v>1</v>
      </c>
      <c r="J3728">
        <v>1</v>
      </c>
      <c r="K3728">
        <v>0</v>
      </c>
      <c r="L3728">
        <v>0</v>
      </c>
      <c r="M3728">
        <v>0</v>
      </c>
      <c r="N3728">
        <v>0</v>
      </c>
    </row>
    <row r="3729" spans="1:14" x14ac:dyDescent="0.2">
      <c r="A3729" t="s">
        <v>8607</v>
      </c>
      <c r="B3729" t="s">
        <v>89</v>
      </c>
      <c r="C3729" t="s">
        <v>138</v>
      </c>
      <c r="D3729" t="s">
        <v>4887</v>
      </c>
      <c r="E3729">
        <v>1</v>
      </c>
      <c r="F3729">
        <v>0</v>
      </c>
      <c r="G3729">
        <v>1</v>
      </c>
      <c r="H3729">
        <v>0</v>
      </c>
      <c r="I3729">
        <v>0</v>
      </c>
      <c r="J3729">
        <v>3</v>
      </c>
      <c r="K3729">
        <v>0</v>
      </c>
      <c r="L3729">
        <v>0</v>
      </c>
      <c r="M3729">
        <v>0</v>
      </c>
      <c r="N3729">
        <v>0</v>
      </c>
    </row>
    <row r="3730" spans="1:14" x14ac:dyDescent="0.2">
      <c r="A3730" t="s">
        <v>8608</v>
      </c>
      <c r="B3730" t="s">
        <v>89</v>
      </c>
      <c r="C3730" t="s">
        <v>138</v>
      </c>
      <c r="D3730" t="s">
        <v>4889</v>
      </c>
      <c r="E3730">
        <v>3</v>
      </c>
      <c r="F3730">
        <v>0</v>
      </c>
      <c r="G3730">
        <v>2</v>
      </c>
      <c r="H3730">
        <v>0</v>
      </c>
      <c r="I3730">
        <v>1</v>
      </c>
      <c r="J3730">
        <v>1</v>
      </c>
      <c r="K3730">
        <v>0</v>
      </c>
      <c r="L3730">
        <v>0</v>
      </c>
      <c r="M3730">
        <v>0</v>
      </c>
      <c r="N3730">
        <v>0</v>
      </c>
    </row>
    <row r="3731" spans="1:14" x14ac:dyDescent="0.2">
      <c r="A3731" t="s">
        <v>8609</v>
      </c>
      <c r="B3731" t="s">
        <v>89</v>
      </c>
      <c r="C3731" t="s">
        <v>138</v>
      </c>
      <c r="D3731" t="s">
        <v>4871</v>
      </c>
      <c r="E3731">
        <v>0</v>
      </c>
      <c r="F3731">
        <v>0</v>
      </c>
      <c r="G3731">
        <v>0</v>
      </c>
      <c r="H3731">
        <v>0</v>
      </c>
      <c r="I3731">
        <v>0</v>
      </c>
      <c r="J3731">
        <v>0</v>
      </c>
      <c r="K3731">
        <v>3</v>
      </c>
      <c r="L3731">
        <v>2</v>
      </c>
      <c r="M3731">
        <v>0</v>
      </c>
      <c r="N3731">
        <v>1</v>
      </c>
    </row>
    <row r="3732" spans="1:14" x14ac:dyDescent="0.2">
      <c r="A3732" t="s">
        <v>8610</v>
      </c>
      <c r="B3732" t="s">
        <v>89</v>
      </c>
      <c r="C3732" t="s">
        <v>138</v>
      </c>
      <c r="D3732" t="s">
        <v>4873</v>
      </c>
      <c r="E3732">
        <v>0</v>
      </c>
      <c r="F3732">
        <v>0</v>
      </c>
      <c r="G3732">
        <v>0</v>
      </c>
      <c r="H3732">
        <v>0</v>
      </c>
      <c r="I3732">
        <v>0</v>
      </c>
      <c r="J3732">
        <v>0</v>
      </c>
      <c r="K3732">
        <v>2</v>
      </c>
      <c r="L3732">
        <v>1</v>
      </c>
      <c r="M3732">
        <v>0</v>
      </c>
      <c r="N3732">
        <v>1</v>
      </c>
    </row>
    <row r="3733" spans="1:14" x14ac:dyDescent="0.2">
      <c r="A3733" t="s">
        <v>8611</v>
      </c>
      <c r="B3733" t="s">
        <v>89</v>
      </c>
      <c r="C3733" t="s">
        <v>139</v>
      </c>
      <c r="D3733" t="s">
        <v>4875</v>
      </c>
      <c r="E3733">
        <v>1</v>
      </c>
      <c r="F3733">
        <v>0</v>
      </c>
      <c r="G3733">
        <v>1</v>
      </c>
      <c r="H3733">
        <v>0</v>
      </c>
      <c r="I3733">
        <v>0</v>
      </c>
      <c r="J3733">
        <v>0</v>
      </c>
      <c r="K3733">
        <v>0</v>
      </c>
      <c r="L3733">
        <v>0</v>
      </c>
      <c r="M3733">
        <v>0</v>
      </c>
      <c r="N3733">
        <v>0</v>
      </c>
    </row>
    <row r="3734" spans="1:14" x14ac:dyDescent="0.2">
      <c r="A3734" t="s">
        <v>8612</v>
      </c>
      <c r="B3734" t="s">
        <v>89</v>
      </c>
      <c r="C3734" t="s">
        <v>139</v>
      </c>
      <c r="D3734" t="s">
        <v>4877</v>
      </c>
      <c r="E3734">
        <v>1</v>
      </c>
      <c r="F3734">
        <v>0</v>
      </c>
      <c r="G3734">
        <v>1</v>
      </c>
      <c r="H3734">
        <v>0</v>
      </c>
      <c r="I3734">
        <v>0</v>
      </c>
      <c r="J3734">
        <v>0</v>
      </c>
      <c r="K3734">
        <v>0</v>
      </c>
      <c r="L3734">
        <v>0</v>
      </c>
      <c r="M3734">
        <v>0</v>
      </c>
      <c r="N3734">
        <v>0</v>
      </c>
    </row>
    <row r="3735" spans="1:14" x14ac:dyDescent="0.2">
      <c r="A3735" t="s">
        <v>8613</v>
      </c>
      <c r="B3735" t="s">
        <v>89</v>
      </c>
      <c r="C3735" t="s">
        <v>139</v>
      </c>
      <c r="D3735" t="s">
        <v>4879</v>
      </c>
      <c r="E3735">
        <v>0</v>
      </c>
      <c r="F3735">
        <v>0</v>
      </c>
      <c r="G3735">
        <v>0</v>
      </c>
      <c r="H3735">
        <v>0</v>
      </c>
      <c r="I3735">
        <v>0</v>
      </c>
      <c r="J3735">
        <v>1</v>
      </c>
      <c r="K3735">
        <v>0</v>
      </c>
      <c r="L3735">
        <v>0</v>
      </c>
      <c r="M3735">
        <v>0</v>
      </c>
      <c r="N3735">
        <v>0</v>
      </c>
    </row>
    <row r="3736" spans="1:14" x14ac:dyDescent="0.2">
      <c r="A3736" t="s">
        <v>8614</v>
      </c>
      <c r="B3736" t="s">
        <v>89</v>
      </c>
      <c r="C3736" t="s">
        <v>139</v>
      </c>
      <c r="D3736" t="s">
        <v>4881</v>
      </c>
      <c r="E3736">
        <v>1</v>
      </c>
      <c r="F3736">
        <v>0</v>
      </c>
      <c r="G3736">
        <v>1</v>
      </c>
      <c r="H3736">
        <v>0</v>
      </c>
      <c r="I3736">
        <v>0</v>
      </c>
      <c r="J3736">
        <v>0</v>
      </c>
      <c r="K3736">
        <v>0</v>
      </c>
      <c r="L3736">
        <v>0</v>
      </c>
      <c r="M3736">
        <v>0</v>
      </c>
      <c r="N3736">
        <v>0</v>
      </c>
    </row>
    <row r="3737" spans="1:14" x14ac:dyDescent="0.2">
      <c r="A3737" t="s">
        <v>8615</v>
      </c>
      <c r="B3737" t="s">
        <v>89</v>
      </c>
      <c r="C3737" t="s">
        <v>139</v>
      </c>
      <c r="D3737" t="s">
        <v>4883</v>
      </c>
      <c r="E3737">
        <v>1</v>
      </c>
      <c r="F3737">
        <v>0</v>
      </c>
      <c r="G3737">
        <v>1</v>
      </c>
      <c r="H3737">
        <v>0</v>
      </c>
      <c r="I3737">
        <v>0</v>
      </c>
      <c r="J3737">
        <v>0</v>
      </c>
      <c r="K3737">
        <v>0</v>
      </c>
      <c r="L3737">
        <v>0</v>
      </c>
      <c r="M3737">
        <v>0</v>
      </c>
      <c r="N3737">
        <v>0</v>
      </c>
    </row>
    <row r="3738" spans="1:14" x14ac:dyDescent="0.2">
      <c r="A3738" t="s">
        <v>8616</v>
      </c>
      <c r="B3738" t="s">
        <v>89</v>
      </c>
      <c r="C3738" t="s">
        <v>139</v>
      </c>
      <c r="D3738" t="s">
        <v>4885</v>
      </c>
      <c r="E3738">
        <v>0</v>
      </c>
      <c r="F3738">
        <v>0</v>
      </c>
      <c r="G3738">
        <v>0</v>
      </c>
      <c r="H3738">
        <v>0</v>
      </c>
      <c r="I3738">
        <v>0</v>
      </c>
      <c r="J3738">
        <v>1</v>
      </c>
      <c r="K3738">
        <v>0</v>
      </c>
      <c r="L3738">
        <v>0</v>
      </c>
      <c r="M3738">
        <v>0</v>
      </c>
      <c r="N3738">
        <v>0</v>
      </c>
    </row>
    <row r="3739" spans="1:14" x14ac:dyDescent="0.2">
      <c r="A3739" t="s">
        <v>8617</v>
      </c>
      <c r="B3739" t="s">
        <v>89</v>
      </c>
      <c r="C3739" t="s">
        <v>139</v>
      </c>
      <c r="D3739" t="s">
        <v>4887</v>
      </c>
      <c r="E3739">
        <v>1</v>
      </c>
      <c r="F3739">
        <v>0</v>
      </c>
      <c r="G3739">
        <v>1</v>
      </c>
      <c r="H3739">
        <v>0</v>
      </c>
      <c r="I3739">
        <v>0</v>
      </c>
      <c r="J3739">
        <v>0</v>
      </c>
      <c r="K3739">
        <v>0</v>
      </c>
      <c r="L3739">
        <v>0</v>
      </c>
      <c r="M3739">
        <v>0</v>
      </c>
      <c r="N3739">
        <v>0</v>
      </c>
    </row>
    <row r="3740" spans="1:14" x14ac:dyDescent="0.2">
      <c r="A3740" t="s">
        <v>8618</v>
      </c>
      <c r="B3740" t="s">
        <v>89</v>
      </c>
      <c r="C3740" t="s">
        <v>139</v>
      </c>
      <c r="D3740" t="s">
        <v>4889</v>
      </c>
      <c r="E3740">
        <v>0</v>
      </c>
      <c r="F3740">
        <v>0</v>
      </c>
      <c r="G3740">
        <v>0</v>
      </c>
      <c r="H3740">
        <v>0</v>
      </c>
      <c r="I3740">
        <v>0</v>
      </c>
      <c r="J3740">
        <v>1</v>
      </c>
      <c r="K3740">
        <v>0</v>
      </c>
      <c r="L3740">
        <v>0</v>
      </c>
      <c r="M3740">
        <v>0</v>
      </c>
      <c r="N3740">
        <v>0</v>
      </c>
    </row>
    <row r="3741" spans="1:14" x14ac:dyDescent="0.2">
      <c r="A3741" t="s">
        <v>8619</v>
      </c>
      <c r="B3741" t="s">
        <v>89</v>
      </c>
      <c r="C3741" t="s">
        <v>139</v>
      </c>
      <c r="D3741" t="s">
        <v>4871</v>
      </c>
      <c r="E3741">
        <v>0</v>
      </c>
      <c r="F3741">
        <v>0</v>
      </c>
      <c r="G3741">
        <v>0</v>
      </c>
      <c r="H3741">
        <v>0</v>
      </c>
      <c r="I3741">
        <v>0</v>
      </c>
      <c r="J3741">
        <v>0</v>
      </c>
      <c r="K3741">
        <v>1</v>
      </c>
      <c r="L3741">
        <v>1</v>
      </c>
      <c r="M3741">
        <v>0</v>
      </c>
      <c r="N3741">
        <v>0</v>
      </c>
    </row>
    <row r="3742" spans="1:14" x14ac:dyDescent="0.2">
      <c r="A3742" t="s">
        <v>8620</v>
      </c>
      <c r="B3742" t="s">
        <v>89</v>
      </c>
      <c r="C3742" t="s">
        <v>139</v>
      </c>
      <c r="D3742" t="s">
        <v>4873</v>
      </c>
      <c r="E3742">
        <v>0</v>
      </c>
      <c r="F3742">
        <v>0</v>
      </c>
      <c r="G3742">
        <v>0</v>
      </c>
      <c r="H3742">
        <v>0</v>
      </c>
      <c r="I3742">
        <v>0</v>
      </c>
      <c r="J3742">
        <v>0</v>
      </c>
      <c r="K3742">
        <v>1</v>
      </c>
      <c r="L3742">
        <v>1</v>
      </c>
      <c r="M3742">
        <v>0</v>
      </c>
      <c r="N3742">
        <v>0</v>
      </c>
    </row>
    <row r="3743" spans="1:14" x14ac:dyDescent="0.2">
      <c r="A3743" t="s">
        <v>8621</v>
      </c>
      <c r="B3743" t="s">
        <v>89</v>
      </c>
      <c r="C3743" t="s">
        <v>140</v>
      </c>
      <c r="D3743" t="s">
        <v>4875</v>
      </c>
      <c r="E3743">
        <v>1</v>
      </c>
      <c r="F3743">
        <v>0</v>
      </c>
      <c r="G3743">
        <v>1</v>
      </c>
      <c r="H3743">
        <v>0</v>
      </c>
      <c r="I3743">
        <v>0</v>
      </c>
      <c r="J3743">
        <v>1</v>
      </c>
      <c r="K3743">
        <v>0</v>
      </c>
      <c r="L3743">
        <v>0</v>
      </c>
      <c r="M3743">
        <v>0</v>
      </c>
      <c r="N3743">
        <v>0</v>
      </c>
    </row>
    <row r="3744" spans="1:14" x14ac:dyDescent="0.2">
      <c r="A3744" t="s">
        <v>8622</v>
      </c>
      <c r="B3744" t="s">
        <v>89</v>
      </c>
      <c r="C3744" t="s">
        <v>140</v>
      </c>
      <c r="D3744" t="s">
        <v>4877</v>
      </c>
      <c r="E3744">
        <v>2</v>
      </c>
      <c r="F3744">
        <v>1</v>
      </c>
      <c r="G3744">
        <v>1</v>
      </c>
      <c r="H3744">
        <v>0</v>
      </c>
      <c r="I3744">
        <v>0</v>
      </c>
      <c r="J3744">
        <v>0</v>
      </c>
      <c r="K3744">
        <v>0</v>
      </c>
      <c r="L3744">
        <v>0</v>
      </c>
      <c r="M3744">
        <v>0</v>
      </c>
      <c r="N3744">
        <v>0</v>
      </c>
    </row>
    <row r="3745" spans="1:14" x14ac:dyDescent="0.2">
      <c r="A3745" t="s">
        <v>8623</v>
      </c>
      <c r="B3745" t="s">
        <v>89</v>
      </c>
      <c r="C3745" t="s">
        <v>140</v>
      </c>
      <c r="D3745" t="s">
        <v>4879</v>
      </c>
      <c r="E3745">
        <v>0</v>
      </c>
      <c r="F3745">
        <v>0</v>
      </c>
      <c r="G3745">
        <v>0</v>
      </c>
      <c r="H3745">
        <v>0</v>
      </c>
      <c r="I3745">
        <v>0</v>
      </c>
      <c r="J3745">
        <v>2</v>
      </c>
      <c r="K3745">
        <v>0</v>
      </c>
      <c r="L3745">
        <v>0</v>
      </c>
      <c r="M3745">
        <v>0</v>
      </c>
      <c r="N3745">
        <v>0</v>
      </c>
    </row>
    <row r="3746" spans="1:14" x14ac:dyDescent="0.2">
      <c r="A3746" t="s">
        <v>8624</v>
      </c>
      <c r="B3746" t="s">
        <v>89</v>
      </c>
      <c r="C3746" t="s">
        <v>140</v>
      </c>
      <c r="D3746" t="s">
        <v>4881</v>
      </c>
      <c r="E3746">
        <v>2</v>
      </c>
      <c r="F3746">
        <v>1</v>
      </c>
      <c r="G3746">
        <v>1</v>
      </c>
      <c r="H3746">
        <v>0</v>
      </c>
      <c r="I3746">
        <v>0</v>
      </c>
      <c r="J3746">
        <v>0</v>
      </c>
      <c r="K3746">
        <v>0</v>
      </c>
      <c r="L3746">
        <v>0</v>
      </c>
      <c r="M3746">
        <v>0</v>
      </c>
      <c r="N3746">
        <v>0</v>
      </c>
    </row>
    <row r="3747" spans="1:14" x14ac:dyDescent="0.2">
      <c r="A3747" t="s">
        <v>8625</v>
      </c>
      <c r="B3747" t="s">
        <v>89</v>
      </c>
      <c r="C3747" t="s">
        <v>140</v>
      </c>
      <c r="D3747" t="s">
        <v>4883</v>
      </c>
      <c r="E3747">
        <v>1</v>
      </c>
      <c r="F3747">
        <v>0</v>
      </c>
      <c r="G3747">
        <v>1</v>
      </c>
      <c r="H3747">
        <v>0</v>
      </c>
      <c r="I3747">
        <v>0</v>
      </c>
      <c r="J3747">
        <v>1</v>
      </c>
      <c r="K3747">
        <v>0</v>
      </c>
      <c r="L3747">
        <v>0</v>
      </c>
      <c r="M3747">
        <v>0</v>
      </c>
      <c r="N3747">
        <v>0</v>
      </c>
    </row>
    <row r="3748" spans="1:14" x14ac:dyDescent="0.2">
      <c r="A3748" t="s">
        <v>8626</v>
      </c>
      <c r="B3748" t="s">
        <v>89</v>
      </c>
      <c r="C3748" t="s">
        <v>140</v>
      </c>
      <c r="D3748" t="s">
        <v>4885</v>
      </c>
      <c r="E3748">
        <v>1</v>
      </c>
      <c r="F3748">
        <v>1</v>
      </c>
      <c r="G3748">
        <v>0</v>
      </c>
      <c r="H3748">
        <v>0</v>
      </c>
      <c r="I3748">
        <v>0</v>
      </c>
      <c r="J3748">
        <v>1</v>
      </c>
      <c r="K3748">
        <v>0</v>
      </c>
      <c r="L3748">
        <v>0</v>
      </c>
      <c r="M3748">
        <v>0</v>
      </c>
      <c r="N3748">
        <v>0</v>
      </c>
    </row>
    <row r="3749" spans="1:14" x14ac:dyDescent="0.2">
      <c r="A3749" t="s">
        <v>8627</v>
      </c>
      <c r="B3749" t="s">
        <v>89</v>
      </c>
      <c r="C3749" t="s">
        <v>140</v>
      </c>
      <c r="D3749" t="s">
        <v>4887</v>
      </c>
      <c r="E3749">
        <v>1</v>
      </c>
      <c r="F3749">
        <v>0</v>
      </c>
      <c r="G3749">
        <v>1</v>
      </c>
      <c r="H3749">
        <v>0</v>
      </c>
      <c r="I3749">
        <v>0</v>
      </c>
      <c r="J3749">
        <v>1</v>
      </c>
      <c r="K3749">
        <v>0</v>
      </c>
      <c r="L3749">
        <v>0</v>
      </c>
      <c r="M3749">
        <v>0</v>
      </c>
      <c r="N3749">
        <v>0</v>
      </c>
    </row>
    <row r="3750" spans="1:14" x14ac:dyDescent="0.2">
      <c r="A3750" t="s">
        <v>8628</v>
      </c>
      <c r="B3750" t="s">
        <v>89</v>
      </c>
      <c r="C3750" t="s">
        <v>140</v>
      </c>
      <c r="D3750" t="s">
        <v>4889</v>
      </c>
      <c r="E3750">
        <v>0</v>
      </c>
      <c r="F3750">
        <v>0</v>
      </c>
      <c r="G3750">
        <v>0</v>
      </c>
      <c r="H3750">
        <v>0</v>
      </c>
      <c r="I3750">
        <v>0</v>
      </c>
      <c r="J3750">
        <v>2</v>
      </c>
      <c r="K3750">
        <v>0</v>
      </c>
      <c r="L3750">
        <v>0</v>
      </c>
      <c r="M3750">
        <v>0</v>
      </c>
      <c r="N3750">
        <v>0</v>
      </c>
    </row>
    <row r="3751" spans="1:14" x14ac:dyDescent="0.2">
      <c r="A3751" t="s">
        <v>8629</v>
      </c>
      <c r="B3751" t="s">
        <v>89</v>
      </c>
      <c r="C3751" t="s">
        <v>140</v>
      </c>
      <c r="D3751" t="s">
        <v>4871</v>
      </c>
      <c r="E3751">
        <v>0</v>
      </c>
      <c r="F3751">
        <v>0</v>
      </c>
      <c r="G3751">
        <v>0</v>
      </c>
      <c r="H3751">
        <v>0</v>
      </c>
      <c r="I3751">
        <v>0</v>
      </c>
      <c r="J3751">
        <v>0</v>
      </c>
      <c r="K3751">
        <v>2</v>
      </c>
      <c r="L3751">
        <v>2</v>
      </c>
      <c r="M3751">
        <v>0</v>
      </c>
      <c r="N3751">
        <v>0</v>
      </c>
    </row>
    <row r="3752" spans="1:14" x14ac:dyDescent="0.2">
      <c r="A3752" t="s">
        <v>8630</v>
      </c>
      <c r="B3752" t="s">
        <v>89</v>
      </c>
      <c r="C3752" t="s">
        <v>140</v>
      </c>
      <c r="D3752" t="s">
        <v>4873</v>
      </c>
      <c r="E3752">
        <v>0</v>
      </c>
      <c r="F3752">
        <v>0</v>
      </c>
      <c r="G3752">
        <v>0</v>
      </c>
      <c r="H3752">
        <v>0</v>
      </c>
      <c r="I3752">
        <v>0</v>
      </c>
      <c r="J3752">
        <v>0</v>
      </c>
      <c r="K3752">
        <v>2</v>
      </c>
      <c r="L3752">
        <v>2</v>
      </c>
      <c r="M3752">
        <v>0</v>
      </c>
      <c r="N3752">
        <v>0</v>
      </c>
    </row>
    <row r="3753" spans="1:14" x14ac:dyDescent="0.2">
      <c r="A3753" t="s">
        <v>8631</v>
      </c>
      <c r="B3753" t="s">
        <v>89</v>
      </c>
      <c r="C3753" t="s">
        <v>141</v>
      </c>
      <c r="D3753" t="s">
        <v>4875</v>
      </c>
      <c r="E3753">
        <v>0</v>
      </c>
      <c r="F3753">
        <v>0</v>
      </c>
      <c r="G3753">
        <v>0</v>
      </c>
      <c r="H3753">
        <v>0</v>
      </c>
      <c r="I3753">
        <v>0</v>
      </c>
      <c r="J3753">
        <v>1</v>
      </c>
      <c r="K3753">
        <v>0</v>
      </c>
      <c r="L3753">
        <v>0</v>
      </c>
      <c r="M3753">
        <v>0</v>
      </c>
      <c r="N3753">
        <v>0</v>
      </c>
    </row>
    <row r="3754" spans="1:14" x14ac:dyDescent="0.2">
      <c r="A3754" t="s">
        <v>8632</v>
      </c>
      <c r="B3754" t="s">
        <v>89</v>
      </c>
      <c r="C3754" t="s">
        <v>141</v>
      </c>
      <c r="D3754" t="s">
        <v>4877</v>
      </c>
      <c r="E3754">
        <v>1</v>
      </c>
      <c r="F3754">
        <v>0</v>
      </c>
      <c r="G3754">
        <v>1</v>
      </c>
      <c r="H3754">
        <v>0</v>
      </c>
      <c r="I3754">
        <v>0</v>
      </c>
      <c r="J3754">
        <v>0</v>
      </c>
      <c r="K3754">
        <v>0</v>
      </c>
      <c r="L3754">
        <v>0</v>
      </c>
      <c r="M3754">
        <v>0</v>
      </c>
      <c r="N3754">
        <v>0</v>
      </c>
    </row>
    <row r="3755" spans="1:14" x14ac:dyDescent="0.2">
      <c r="A3755" t="s">
        <v>8633</v>
      </c>
      <c r="B3755" t="s">
        <v>89</v>
      </c>
      <c r="C3755" t="s">
        <v>141</v>
      </c>
      <c r="D3755" t="s">
        <v>4879</v>
      </c>
      <c r="E3755">
        <v>1</v>
      </c>
      <c r="F3755">
        <v>0</v>
      </c>
      <c r="G3755">
        <v>1</v>
      </c>
      <c r="H3755">
        <v>0</v>
      </c>
      <c r="I3755">
        <v>0</v>
      </c>
      <c r="J3755">
        <v>0</v>
      </c>
      <c r="K3755">
        <v>0</v>
      </c>
      <c r="L3755">
        <v>0</v>
      </c>
      <c r="M3755">
        <v>0</v>
      </c>
      <c r="N3755">
        <v>0</v>
      </c>
    </row>
    <row r="3756" spans="1:14" x14ac:dyDescent="0.2">
      <c r="A3756" t="s">
        <v>8634</v>
      </c>
      <c r="B3756" t="s">
        <v>89</v>
      </c>
      <c r="C3756" t="s">
        <v>141</v>
      </c>
      <c r="D3756" t="s">
        <v>4881</v>
      </c>
      <c r="E3756">
        <v>1</v>
      </c>
      <c r="F3756">
        <v>0</v>
      </c>
      <c r="G3756">
        <v>1</v>
      </c>
      <c r="H3756">
        <v>0</v>
      </c>
      <c r="I3756">
        <v>0</v>
      </c>
      <c r="J3756">
        <v>0</v>
      </c>
      <c r="K3756">
        <v>0</v>
      </c>
      <c r="L3756">
        <v>0</v>
      </c>
      <c r="M3756">
        <v>0</v>
      </c>
      <c r="N3756">
        <v>0</v>
      </c>
    </row>
    <row r="3757" spans="1:14" x14ac:dyDescent="0.2">
      <c r="A3757" t="s">
        <v>8635</v>
      </c>
      <c r="B3757" t="s">
        <v>89</v>
      </c>
      <c r="C3757" t="s">
        <v>141</v>
      </c>
      <c r="D3757" t="s">
        <v>4883</v>
      </c>
      <c r="E3757">
        <v>0</v>
      </c>
      <c r="F3757">
        <v>0</v>
      </c>
      <c r="G3757">
        <v>0</v>
      </c>
      <c r="H3757">
        <v>0</v>
      </c>
      <c r="I3757">
        <v>0</v>
      </c>
      <c r="J3757">
        <v>1</v>
      </c>
      <c r="K3757">
        <v>0</v>
      </c>
      <c r="L3757">
        <v>0</v>
      </c>
      <c r="M3757">
        <v>0</v>
      </c>
      <c r="N3757">
        <v>0</v>
      </c>
    </row>
    <row r="3758" spans="1:14" x14ac:dyDescent="0.2">
      <c r="A3758" t="s">
        <v>8636</v>
      </c>
      <c r="B3758" t="s">
        <v>89</v>
      </c>
      <c r="C3758" t="s">
        <v>141</v>
      </c>
      <c r="D3758" t="s">
        <v>4885</v>
      </c>
      <c r="E3758">
        <v>1</v>
      </c>
      <c r="F3758">
        <v>0</v>
      </c>
      <c r="G3758">
        <v>1</v>
      </c>
      <c r="H3758">
        <v>0</v>
      </c>
      <c r="I3758">
        <v>0</v>
      </c>
      <c r="J3758">
        <v>0</v>
      </c>
      <c r="K3758">
        <v>0</v>
      </c>
      <c r="L3758">
        <v>0</v>
      </c>
      <c r="M3758">
        <v>0</v>
      </c>
      <c r="N3758">
        <v>0</v>
      </c>
    </row>
    <row r="3759" spans="1:14" x14ac:dyDescent="0.2">
      <c r="A3759" t="s">
        <v>8637</v>
      </c>
      <c r="B3759" t="s">
        <v>89</v>
      </c>
      <c r="C3759" t="s">
        <v>141</v>
      </c>
      <c r="D3759" t="s">
        <v>4887</v>
      </c>
      <c r="E3759">
        <v>0</v>
      </c>
      <c r="F3759">
        <v>0</v>
      </c>
      <c r="G3759">
        <v>0</v>
      </c>
      <c r="H3759">
        <v>0</v>
      </c>
      <c r="I3759">
        <v>0</v>
      </c>
      <c r="J3759">
        <v>1</v>
      </c>
      <c r="K3759">
        <v>0</v>
      </c>
      <c r="L3759">
        <v>0</v>
      </c>
      <c r="M3759">
        <v>0</v>
      </c>
      <c r="N3759">
        <v>0</v>
      </c>
    </row>
    <row r="3760" spans="1:14" x14ac:dyDescent="0.2">
      <c r="A3760" t="s">
        <v>8638</v>
      </c>
      <c r="B3760" t="s">
        <v>89</v>
      </c>
      <c r="C3760" t="s">
        <v>141</v>
      </c>
      <c r="D3760" t="s">
        <v>4889</v>
      </c>
      <c r="E3760">
        <v>1</v>
      </c>
      <c r="F3760">
        <v>0</v>
      </c>
      <c r="G3760">
        <v>1</v>
      </c>
      <c r="H3760">
        <v>0</v>
      </c>
      <c r="I3760">
        <v>0</v>
      </c>
      <c r="J3760">
        <v>0</v>
      </c>
      <c r="K3760">
        <v>0</v>
      </c>
      <c r="L3760">
        <v>0</v>
      </c>
      <c r="M3760">
        <v>0</v>
      </c>
      <c r="N3760">
        <v>0</v>
      </c>
    </row>
    <row r="3761" spans="1:14" x14ac:dyDescent="0.2">
      <c r="A3761" t="s">
        <v>8639</v>
      </c>
      <c r="B3761" t="s">
        <v>89</v>
      </c>
      <c r="C3761" t="s">
        <v>141</v>
      </c>
      <c r="D3761" t="s">
        <v>4871</v>
      </c>
      <c r="E3761">
        <v>0</v>
      </c>
      <c r="F3761">
        <v>0</v>
      </c>
      <c r="G3761">
        <v>0</v>
      </c>
      <c r="H3761">
        <v>0</v>
      </c>
      <c r="I3761">
        <v>0</v>
      </c>
      <c r="J3761">
        <v>0</v>
      </c>
      <c r="K3761">
        <v>1</v>
      </c>
      <c r="L3761">
        <v>1</v>
      </c>
      <c r="M3761">
        <v>0</v>
      </c>
      <c r="N3761">
        <v>0</v>
      </c>
    </row>
    <row r="3762" spans="1:14" x14ac:dyDescent="0.2">
      <c r="A3762" t="s">
        <v>8640</v>
      </c>
      <c r="B3762" t="s">
        <v>89</v>
      </c>
      <c r="C3762" t="s">
        <v>141</v>
      </c>
      <c r="D3762" t="s">
        <v>4873</v>
      </c>
      <c r="E3762">
        <v>0</v>
      </c>
      <c r="F3762">
        <v>0</v>
      </c>
      <c r="G3762">
        <v>0</v>
      </c>
      <c r="H3762">
        <v>0</v>
      </c>
      <c r="I3762">
        <v>0</v>
      </c>
      <c r="J3762">
        <v>0</v>
      </c>
      <c r="K3762">
        <v>1</v>
      </c>
      <c r="L3762">
        <v>1</v>
      </c>
      <c r="M3762">
        <v>0</v>
      </c>
      <c r="N3762">
        <v>0</v>
      </c>
    </row>
    <row r="3763" spans="1:14" x14ac:dyDescent="0.2">
      <c r="A3763" t="s">
        <v>8641</v>
      </c>
      <c r="B3763" t="s">
        <v>89</v>
      </c>
      <c r="C3763" t="s">
        <v>143</v>
      </c>
      <c r="D3763" t="s">
        <v>4875</v>
      </c>
      <c r="E3763">
        <v>1</v>
      </c>
      <c r="F3763">
        <v>0</v>
      </c>
      <c r="G3763">
        <v>1</v>
      </c>
      <c r="H3763">
        <v>0</v>
      </c>
      <c r="I3763">
        <v>0</v>
      </c>
      <c r="J3763">
        <v>0</v>
      </c>
      <c r="K3763">
        <v>0</v>
      </c>
      <c r="L3763">
        <v>0</v>
      </c>
      <c r="M3763">
        <v>0</v>
      </c>
      <c r="N3763">
        <v>0</v>
      </c>
    </row>
    <row r="3764" spans="1:14" x14ac:dyDescent="0.2">
      <c r="A3764" t="s">
        <v>8642</v>
      </c>
      <c r="B3764" t="s">
        <v>89</v>
      </c>
      <c r="C3764" t="s">
        <v>143</v>
      </c>
      <c r="D3764" t="s">
        <v>4877</v>
      </c>
      <c r="E3764">
        <v>1</v>
      </c>
      <c r="F3764">
        <v>0</v>
      </c>
      <c r="G3764">
        <v>1</v>
      </c>
      <c r="H3764">
        <v>0</v>
      </c>
      <c r="I3764">
        <v>0</v>
      </c>
      <c r="J3764">
        <v>0</v>
      </c>
      <c r="K3764">
        <v>0</v>
      </c>
      <c r="L3764">
        <v>0</v>
      </c>
      <c r="M3764">
        <v>0</v>
      </c>
      <c r="N3764">
        <v>0</v>
      </c>
    </row>
    <row r="3765" spans="1:14" x14ac:dyDescent="0.2">
      <c r="A3765" t="s">
        <v>8643</v>
      </c>
      <c r="B3765" t="s">
        <v>89</v>
      </c>
      <c r="C3765" t="s">
        <v>143</v>
      </c>
      <c r="D3765" t="s">
        <v>4879</v>
      </c>
      <c r="E3765">
        <v>0</v>
      </c>
      <c r="F3765">
        <v>0</v>
      </c>
      <c r="G3765">
        <v>0</v>
      </c>
      <c r="H3765">
        <v>0</v>
      </c>
      <c r="I3765">
        <v>0</v>
      </c>
      <c r="J3765">
        <v>1</v>
      </c>
      <c r="K3765">
        <v>0</v>
      </c>
      <c r="L3765">
        <v>0</v>
      </c>
      <c r="M3765">
        <v>0</v>
      </c>
      <c r="N3765">
        <v>0</v>
      </c>
    </row>
    <row r="3766" spans="1:14" x14ac:dyDescent="0.2">
      <c r="A3766" t="s">
        <v>8644</v>
      </c>
      <c r="B3766" t="s">
        <v>89</v>
      </c>
      <c r="C3766" t="s">
        <v>143</v>
      </c>
      <c r="D3766" t="s">
        <v>4881</v>
      </c>
      <c r="E3766">
        <v>1</v>
      </c>
      <c r="F3766">
        <v>0</v>
      </c>
      <c r="G3766">
        <v>1</v>
      </c>
      <c r="H3766">
        <v>0</v>
      </c>
      <c r="I3766">
        <v>0</v>
      </c>
      <c r="J3766">
        <v>0</v>
      </c>
      <c r="K3766">
        <v>0</v>
      </c>
      <c r="L3766">
        <v>0</v>
      </c>
      <c r="M3766">
        <v>0</v>
      </c>
      <c r="N3766">
        <v>0</v>
      </c>
    </row>
    <row r="3767" spans="1:14" x14ac:dyDescent="0.2">
      <c r="A3767" t="s">
        <v>8645</v>
      </c>
      <c r="B3767" t="s">
        <v>89</v>
      </c>
      <c r="C3767" t="s">
        <v>143</v>
      </c>
      <c r="D3767" t="s">
        <v>4883</v>
      </c>
      <c r="E3767">
        <v>1</v>
      </c>
      <c r="F3767">
        <v>0</v>
      </c>
      <c r="G3767">
        <v>1</v>
      </c>
      <c r="H3767">
        <v>0</v>
      </c>
      <c r="I3767">
        <v>0</v>
      </c>
      <c r="J3767">
        <v>0</v>
      </c>
      <c r="K3767">
        <v>0</v>
      </c>
      <c r="L3767">
        <v>0</v>
      </c>
      <c r="M3767">
        <v>0</v>
      </c>
      <c r="N3767">
        <v>0</v>
      </c>
    </row>
    <row r="3768" spans="1:14" x14ac:dyDescent="0.2">
      <c r="A3768" t="s">
        <v>8646</v>
      </c>
      <c r="B3768" t="s">
        <v>89</v>
      </c>
      <c r="C3768" t="s">
        <v>143</v>
      </c>
      <c r="D3768" t="s">
        <v>4885</v>
      </c>
      <c r="E3768">
        <v>0</v>
      </c>
      <c r="F3768">
        <v>0</v>
      </c>
      <c r="G3768">
        <v>0</v>
      </c>
      <c r="H3768">
        <v>0</v>
      </c>
      <c r="I3768">
        <v>0</v>
      </c>
      <c r="J3768">
        <v>1</v>
      </c>
      <c r="K3768">
        <v>0</v>
      </c>
      <c r="L3768">
        <v>0</v>
      </c>
      <c r="M3768">
        <v>0</v>
      </c>
      <c r="N3768">
        <v>0</v>
      </c>
    </row>
    <row r="3769" spans="1:14" x14ac:dyDescent="0.2">
      <c r="A3769" t="s">
        <v>8647</v>
      </c>
      <c r="B3769" t="s">
        <v>89</v>
      </c>
      <c r="C3769" t="s">
        <v>143</v>
      </c>
      <c r="D3769" t="s">
        <v>4887</v>
      </c>
      <c r="E3769">
        <v>1</v>
      </c>
      <c r="F3769">
        <v>0</v>
      </c>
      <c r="G3769">
        <v>1</v>
      </c>
      <c r="H3769">
        <v>0</v>
      </c>
      <c r="I3769">
        <v>0</v>
      </c>
      <c r="J3769">
        <v>0</v>
      </c>
      <c r="K3769">
        <v>0</v>
      </c>
      <c r="L3769">
        <v>0</v>
      </c>
      <c r="M3769">
        <v>0</v>
      </c>
      <c r="N3769">
        <v>0</v>
      </c>
    </row>
    <row r="3770" spans="1:14" x14ac:dyDescent="0.2">
      <c r="A3770" t="s">
        <v>8648</v>
      </c>
      <c r="B3770" t="s">
        <v>89</v>
      </c>
      <c r="C3770" t="s">
        <v>143</v>
      </c>
      <c r="D3770" t="s">
        <v>4889</v>
      </c>
      <c r="E3770">
        <v>0</v>
      </c>
      <c r="F3770">
        <v>0</v>
      </c>
      <c r="G3770">
        <v>0</v>
      </c>
      <c r="H3770">
        <v>0</v>
      </c>
      <c r="I3770">
        <v>0</v>
      </c>
      <c r="J3770">
        <v>1</v>
      </c>
      <c r="K3770">
        <v>0</v>
      </c>
      <c r="L3770">
        <v>0</v>
      </c>
      <c r="M3770">
        <v>0</v>
      </c>
      <c r="N3770">
        <v>0</v>
      </c>
    </row>
    <row r="3771" spans="1:14" x14ac:dyDescent="0.2">
      <c r="A3771" t="s">
        <v>8649</v>
      </c>
      <c r="B3771" t="s">
        <v>89</v>
      </c>
      <c r="C3771" t="s">
        <v>143</v>
      </c>
      <c r="D3771" t="s">
        <v>4871</v>
      </c>
      <c r="E3771">
        <v>0</v>
      </c>
      <c r="F3771">
        <v>0</v>
      </c>
      <c r="G3771">
        <v>0</v>
      </c>
      <c r="H3771">
        <v>0</v>
      </c>
      <c r="I3771">
        <v>0</v>
      </c>
      <c r="J3771">
        <v>0</v>
      </c>
      <c r="K3771">
        <v>0</v>
      </c>
      <c r="L3771">
        <v>0</v>
      </c>
      <c r="M3771">
        <v>0</v>
      </c>
      <c r="N3771">
        <v>0</v>
      </c>
    </row>
    <row r="3772" spans="1:14" x14ac:dyDescent="0.2">
      <c r="A3772" t="s">
        <v>8650</v>
      </c>
      <c r="B3772" t="s">
        <v>89</v>
      </c>
      <c r="C3772" t="s">
        <v>143</v>
      </c>
      <c r="D3772" t="s">
        <v>4873</v>
      </c>
      <c r="E3772">
        <v>0</v>
      </c>
      <c r="F3772">
        <v>0</v>
      </c>
      <c r="G3772">
        <v>0</v>
      </c>
      <c r="H3772">
        <v>0</v>
      </c>
      <c r="I3772">
        <v>0</v>
      </c>
      <c r="J3772">
        <v>0</v>
      </c>
      <c r="K3772">
        <v>0</v>
      </c>
      <c r="L3772">
        <v>0</v>
      </c>
      <c r="M3772">
        <v>0</v>
      </c>
      <c r="N3772">
        <v>0</v>
      </c>
    </row>
    <row r="3773" spans="1:14" x14ac:dyDescent="0.2">
      <c r="A3773" t="s">
        <v>8651</v>
      </c>
      <c r="B3773" t="s">
        <v>89</v>
      </c>
      <c r="C3773" t="s">
        <v>144</v>
      </c>
      <c r="D3773" t="s">
        <v>4875</v>
      </c>
      <c r="E3773">
        <v>1</v>
      </c>
      <c r="F3773">
        <v>0</v>
      </c>
      <c r="G3773">
        <v>1</v>
      </c>
      <c r="H3773">
        <v>0</v>
      </c>
      <c r="I3773">
        <v>0</v>
      </c>
      <c r="J3773">
        <v>0</v>
      </c>
      <c r="K3773">
        <v>0</v>
      </c>
      <c r="L3773">
        <v>0</v>
      </c>
      <c r="M3773">
        <v>0</v>
      </c>
      <c r="N3773">
        <v>0</v>
      </c>
    </row>
    <row r="3774" spans="1:14" x14ac:dyDescent="0.2">
      <c r="A3774" t="s">
        <v>8652</v>
      </c>
      <c r="B3774" t="s">
        <v>89</v>
      </c>
      <c r="C3774" t="s">
        <v>144</v>
      </c>
      <c r="D3774" t="s">
        <v>4877</v>
      </c>
      <c r="E3774">
        <v>1</v>
      </c>
      <c r="F3774">
        <v>0</v>
      </c>
      <c r="G3774">
        <v>1</v>
      </c>
      <c r="H3774">
        <v>0</v>
      </c>
      <c r="I3774">
        <v>0</v>
      </c>
      <c r="J3774">
        <v>0</v>
      </c>
      <c r="K3774">
        <v>0</v>
      </c>
      <c r="L3774">
        <v>0</v>
      </c>
      <c r="M3774">
        <v>0</v>
      </c>
      <c r="N3774">
        <v>0</v>
      </c>
    </row>
    <row r="3775" spans="1:14" x14ac:dyDescent="0.2">
      <c r="A3775" t="s">
        <v>8653</v>
      </c>
      <c r="B3775" t="s">
        <v>89</v>
      </c>
      <c r="C3775" t="s">
        <v>144</v>
      </c>
      <c r="D3775" t="s">
        <v>4879</v>
      </c>
      <c r="E3775">
        <v>0</v>
      </c>
      <c r="F3775">
        <v>0</v>
      </c>
      <c r="G3775">
        <v>0</v>
      </c>
      <c r="H3775">
        <v>0</v>
      </c>
      <c r="I3775">
        <v>0</v>
      </c>
      <c r="J3775">
        <v>1</v>
      </c>
      <c r="K3775">
        <v>0</v>
      </c>
      <c r="L3775">
        <v>0</v>
      </c>
      <c r="M3775">
        <v>0</v>
      </c>
      <c r="N3775">
        <v>0</v>
      </c>
    </row>
    <row r="3776" spans="1:14" x14ac:dyDescent="0.2">
      <c r="A3776" t="s">
        <v>8654</v>
      </c>
      <c r="B3776" t="s">
        <v>89</v>
      </c>
      <c r="C3776" t="s">
        <v>144</v>
      </c>
      <c r="D3776" t="s">
        <v>4881</v>
      </c>
      <c r="E3776">
        <v>1</v>
      </c>
      <c r="F3776">
        <v>0</v>
      </c>
      <c r="G3776">
        <v>1</v>
      </c>
      <c r="H3776">
        <v>0</v>
      </c>
      <c r="I3776">
        <v>0</v>
      </c>
      <c r="J3776">
        <v>0</v>
      </c>
      <c r="K3776">
        <v>0</v>
      </c>
      <c r="L3776">
        <v>0</v>
      </c>
      <c r="M3776">
        <v>0</v>
      </c>
      <c r="N3776">
        <v>0</v>
      </c>
    </row>
    <row r="3777" spans="1:14" x14ac:dyDescent="0.2">
      <c r="A3777" t="s">
        <v>8655</v>
      </c>
      <c r="B3777" t="s">
        <v>89</v>
      </c>
      <c r="C3777" t="s">
        <v>144</v>
      </c>
      <c r="D3777" t="s">
        <v>4883</v>
      </c>
      <c r="E3777">
        <v>1</v>
      </c>
      <c r="F3777">
        <v>0</v>
      </c>
      <c r="G3777">
        <v>1</v>
      </c>
      <c r="H3777">
        <v>0</v>
      </c>
      <c r="I3777">
        <v>0</v>
      </c>
      <c r="J3777">
        <v>0</v>
      </c>
      <c r="K3777">
        <v>0</v>
      </c>
      <c r="L3777">
        <v>0</v>
      </c>
      <c r="M3777">
        <v>0</v>
      </c>
      <c r="N3777">
        <v>0</v>
      </c>
    </row>
    <row r="3778" spans="1:14" x14ac:dyDescent="0.2">
      <c r="A3778" t="s">
        <v>8656</v>
      </c>
      <c r="B3778" t="s">
        <v>89</v>
      </c>
      <c r="C3778" t="s">
        <v>144</v>
      </c>
      <c r="D3778" t="s">
        <v>4885</v>
      </c>
      <c r="E3778">
        <v>0</v>
      </c>
      <c r="F3778">
        <v>0</v>
      </c>
      <c r="G3778">
        <v>0</v>
      </c>
      <c r="H3778">
        <v>0</v>
      </c>
      <c r="I3778">
        <v>0</v>
      </c>
      <c r="J3778">
        <v>1</v>
      </c>
      <c r="K3778">
        <v>0</v>
      </c>
      <c r="L3778">
        <v>0</v>
      </c>
      <c r="M3778">
        <v>0</v>
      </c>
      <c r="N3778">
        <v>0</v>
      </c>
    </row>
    <row r="3779" spans="1:14" x14ac:dyDescent="0.2">
      <c r="A3779" t="s">
        <v>8657</v>
      </c>
      <c r="B3779" t="s">
        <v>89</v>
      </c>
      <c r="C3779" t="s">
        <v>144</v>
      </c>
      <c r="D3779" t="s">
        <v>4887</v>
      </c>
      <c r="E3779">
        <v>1</v>
      </c>
      <c r="F3779">
        <v>0</v>
      </c>
      <c r="G3779">
        <v>1</v>
      </c>
      <c r="H3779">
        <v>0</v>
      </c>
      <c r="I3779">
        <v>0</v>
      </c>
      <c r="J3779">
        <v>0</v>
      </c>
      <c r="K3779">
        <v>0</v>
      </c>
      <c r="L3779">
        <v>0</v>
      </c>
      <c r="M3779">
        <v>0</v>
      </c>
      <c r="N3779">
        <v>0</v>
      </c>
    </row>
    <row r="3780" spans="1:14" x14ac:dyDescent="0.2">
      <c r="A3780" t="s">
        <v>8658</v>
      </c>
      <c r="B3780" t="s">
        <v>89</v>
      </c>
      <c r="C3780" t="s">
        <v>144</v>
      </c>
      <c r="D3780" t="s">
        <v>4889</v>
      </c>
      <c r="E3780">
        <v>0</v>
      </c>
      <c r="F3780">
        <v>0</v>
      </c>
      <c r="G3780">
        <v>0</v>
      </c>
      <c r="H3780">
        <v>0</v>
      </c>
      <c r="I3780">
        <v>0</v>
      </c>
      <c r="J3780">
        <v>1</v>
      </c>
      <c r="K3780">
        <v>0</v>
      </c>
      <c r="L3780">
        <v>0</v>
      </c>
      <c r="M3780">
        <v>0</v>
      </c>
      <c r="N3780">
        <v>0</v>
      </c>
    </row>
    <row r="3781" spans="1:14" x14ac:dyDescent="0.2">
      <c r="A3781" t="s">
        <v>8659</v>
      </c>
      <c r="B3781" t="s">
        <v>89</v>
      </c>
      <c r="C3781" t="s">
        <v>144</v>
      </c>
      <c r="D3781" t="s">
        <v>4871</v>
      </c>
      <c r="E3781">
        <v>0</v>
      </c>
      <c r="F3781">
        <v>0</v>
      </c>
      <c r="G3781">
        <v>0</v>
      </c>
      <c r="H3781">
        <v>0</v>
      </c>
      <c r="I3781">
        <v>0</v>
      </c>
      <c r="J3781">
        <v>0</v>
      </c>
      <c r="K3781">
        <v>1</v>
      </c>
      <c r="L3781">
        <v>1</v>
      </c>
      <c r="M3781">
        <v>0</v>
      </c>
      <c r="N3781">
        <v>0</v>
      </c>
    </row>
    <row r="3782" spans="1:14" x14ac:dyDescent="0.2">
      <c r="A3782" t="s">
        <v>8660</v>
      </c>
      <c r="B3782" t="s">
        <v>89</v>
      </c>
      <c r="C3782" t="s">
        <v>144</v>
      </c>
      <c r="D3782" t="s">
        <v>4873</v>
      </c>
      <c r="E3782">
        <v>0</v>
      </c>
      <c r="F3782">
        <v>0</v>
      </c>
      <c r="G3782">
        <v>0</v>
      </c>
      <c r="H3782">
        <v>0</v>
      </c>
      <c r="I3782">
        <v>0</v>
      </c>
      <c r="J3782">
        <v>0</v>
      </c>
      <c r="K3782">
        <v>0</v>
      </c>
      <c r="L3782">
        <v>0</v>
      </c>
      <c r="M3782">
        <v>0</v>
      </c>
      <c r="N3782">
        <v>0</v>
      </c>
    </row>
    <row r="3783" spans="1:14" x14ac:dyDescent="0.2">
      <c r="A3783" t="s">
        <v>8661</v>
      </c>
      <c r="B3783" t="s">
        <v>89</v>
      </c>
      <c r="C3783" t="s">
        <v>145</v>
      </c>
      <c r="D3783" t="s">
        <v>4875</v>
      </c>
      <c r="E3783">
        <v>1</v>
      </c>
      <c r="F3783">
        <v>0</v>
      </c>
      <c r="G3783">
        <v>1</v>
      </c>
      <c r="H3783">
        <v>0</v>
      </c>
      <c r="I3783">
        <v>0</v>
      </c>
      <c r="J3783">
        <v>0</v>
      </c>
      <c r="K3783">
        <v>0</v>
      </c>
      <c r="L3783">
        <v>0</v>
      </c>
      <c r="M3783">
        <v>0</v>
      </c>
      <c r="N3783">
        <v>0</v>
      </c>
    </row>
    <row r="3784" spans="1:14" x14ac:dyDescent="0.2">
      <c r="A3784" t="s">
        <v>8662</v>
      </c>
      <c r="B3784" t="s">
        <v>89</v>
      </c>
      <c r="C3784" t="s">
        <v>145</v>
      </c>
      <c r="D3784" t="s">
        <v>4877</v>
      </c>
      <c r="E3784">
        <v>1</v>
      </c>
      <c r="F3784">
        <v>0</v>
      </c>
      <c r="G3784">
        <v>1</v>
      </c>
      <c r="H3784">
        <v>0</v>
      </c>
      <c r="I3784">
        <v>0</v>
      </c>
      <c r="J3784">
        <v>0</v>
      </c>
      <c r="K3784">
        <v>0</v>
      </c>
      <c r="L3784">
        <v>0</v>
      </c>
      <c r="M3784">
        <v>0</v>
      </c>
      <c r="N3784">
        <v>0</v>
      </c>
    </row>
    <row r="3785" spans="1:14" x14ac:dyDescent="0.2">
      <c r="A3785" t="s">
        <v>8663</v>
      </c>
      <c r="B3785" t="s">
        <v>89</v>
      </c>
      <c r="C3785" t="s">
        <v>145</v>
      </c>
      <c r="D3785" t="s">
        <v>4879</v>
      </c>
      <c r="E3785">
        <v>0</v>
      </c>
      <c r="F3785">
        <v>0</v>
      </c>
      <c r="G3785">
        <v>0</v>
      </c>
      <c r="H3785">
        <v>0</v>
      </c>
      <c r="I3785">
        <v>0</v>
      </c>
      <c r="J3785">
        <v>1</v>
      </c>
      <c r="K3785">
        <v>0</v>
      </c>
      <c r="L3785">
        <v>0</v>
      </c>
      <c r="M3785">
        <v>0</v>
      </c>
      <c r="N3785">
        <v>0</v>
      </c>
    </row>
    <row r="3786" spans="1:14" x14ac:dyDescent="0.2">
      <c r="A3786" t="s">
        <v>8664</v>
      </c>
      <c r="B3786" t="s">
        <v>89</v>
      </c>
      <c r="C3786" t="s">
        <v>145</v>
      </c>
      <c r="D3786" t="s">
        <v>4881</v>
      </c>
      <c r="E3786">
        <v>1</v>
      </c>
      <c r="F3786">
        <v>0</v>
      </c>
      <c r="G3786">
        <v>1</v>
      </c>
      <c r="H3786">
        <v>0</v>
      </c>
      <c r="I3786">
        <v>0</v>
      </c>
      <c r="J3786">
        <v>0</v>
      </c>
      <c r="K3786">
        <v>0</v>
      </c>
      <c r="L3786">
        <v>0</v>
      </c>
      <c r="M3786">
        <v>0</v>
      </c>
      <c r="N3786">
        <v>0</v>
      </c>
    </row>
    <row r="3787" spans="1:14" x14ac:dyDescent="0.2">
      <c r="A3787" t="s">
        <v>8665</v>
      </c>
      <c r="B3787" t="s">
        <v>89</v>
      </c>
      <c r="C3787" t="s">
        <v>145</v>
      </c>
      <c r="D3787" t="s">
        <v>4883</v>
      </c>
      <c r="E3787">
        <v>1</v>
      </c>
      <c r="F3787">
        <v>0</v>
      </c>
      <c r="G3787">
        <v>1</v>
      </c>
      <c r="H3787">
        <v>0</v>
      </c>
      <c r="I3787">
        <v>0</v>
      </c>
      <c r="J3787">
        <v>0</v>
      </c>
      <c r="K3787">
        <v>0</v>
      </c>
      <c r="L3787">
        <v>0</v>
      </c>
      <c r="M3787">
        <v>0</v>
      </c>
      <c r="N3787">
        <v>0</v>
      </c>
    </row>
    <row r="3788" spans="1:14" x14ac:dyDescent="0.2">
      <c r="A3788" t="s">
        <v>8666</v>
      </c>
      <c r="B3788" t="s">
        <v>89</v>
      </c>
      <c r="C3788" t="s">
        <v>145</v>
      </c>
      <c r="D3788" t="s">
        <v>4885</v>
      </c>
      <c r="E3788">
        <v>0</v>
      </c>
      <c r="F3788">
        <v>0</v>
      </c>
      <c r="G3788">
        <v>0</v>
      </c>
      <c r="H3788">
        <v>0</v>
      </c>
      <c r="I3788">
        <v>0</v>
      </c>
      <c r="J3788">
        <v>1</v>
      </c>
      <c r="K3788">
        <v>0</v>
      </c>
      <c r="L3788">
        <v>0</v>
      </c>
      <c r="M3788">
        <v>0</v>
      </c>
      <c r="N3788">
        <v>0</v>
      </c>
    </row>
    <row r="3789" spans="1:14" x14ac:dyDescent="0.2">
      <c r="A3789" t="s">
        <v>8667</v>
      </c>
      <c r="B3789" t="s">
        <v>89</v>
      </c>
      <c r="C3789" t="s">
        <v>145</v>
      </c>
      <c r="D3789" t="s">
        <v>4887</v>
      </c>
      <c r="E3789">
        <v>1</v>
      </c>
      <c r="F3789">
        <v>0</v>
      </c>
      <c r="G3789">
        <v>1</v>
      </c>
      <c r="H3789">
        <v>0</v>
      </c>
      <c r="I3789">
        <v>0</v>
      </c>
      <c r="J3789">
        <v>0</v>
      </c>
      <c r="K3789">
        <v>0</v>
      </c>
      <c r="L3789">
        <v>0</v>
      </c>
      <c r="M3789">
        <v>0</v>
      </c>
      <c r="N3789">
        <v>0</v>
      </c>
    </row>
    <row r="3790" spans="1:14" x14ac:dyDescent="0.2">
      <c r="A3790" t="s">
        <v>8668</v>
      </c>
      <c r="B3790" t="s">
        <v>89</v>
      </c>
      <c r="C3790" t="s">
        <v>145</v>
      </c>
      <c r="D3790" t="s">
        <v>4889</v>
      </c>
      <c r="E3790">
        <v>0</v>
      </c>
      <c r="F3790">
        <v>0</v>
      </c>
      <c r="G3790">
        <v>0</v>
      </c>
      <c r="H3790">
        <v>0</v>
      </c>
      <c r="I3790">
        <v>0</v>
      </c>
      <c r="J3790">
        <v>1</v>
      </c>
      <c r="K3790">
        <v>0</v>
      </c>
      <c r="L3790">
        <v>0</v>
      </c>
      <c r="M3790">
        <v>0</v>
      </c>
      <c r="N3790">
        <v>0</v>
      </c>
    </row>
    <row r="3791" spans="1:14" x14ac:dyDescent="0.2">
      <c r="A3791" t="s">
        <v>8669</v>
      </c>
      <c r="B3791" t="s">
        <v>89</v>
      </c>
      <c r="C3791" t="s">
        <v>145</v>
      </c>
      <c r="D3791" t="s">
        <v>4871</v>
      </c>
      <c r="E3791">
        <v>0</v>
      </c>
      <c r="F3791">
        <v>0</v>
      </c>
      <c r="G3791">
        <v>0</v>
      </c>
      <c r="H3791">
        <v>0</v>
      </c>
      <c r="I3791">
        <v>0</v>
      </c>
      <c r="J3791">
        <v>0</v>
      </c>
      <c r="K3791">
        <v>1</v>
      </c>
      <c r="L3791">
        <v>1</v>
      </c>
      <c r="M3791">
        <v>0</v>
      </c>
      <c r="N3791">
        <v>0</v>
      </c>
    </row>
    <row r="3792" spans="1:14" x14ac:dyDescent="0.2">
      <c r="A3792" t="s">
        <v>8670</v>
      </c>
      <c r="B3792" t="s">
        <v>89</v>
      </c>
      <c r="C3792" t="s">
        <v>145</v>
      </c>
      <c r="D3792" t="s">
        <v>4873</v>
      </c>
      <c r="E3792">
        <v>0</v>
      </c>
      <c r="F3792">
        <v>0</v>
      </c>
      <c r="G3792">
        <v>0</v>
      </c>
      <c r="H3792">
        <v>0</v>
      </c>
      <c r="I3792">
        <v>0</v>
      </c>
      <c r="J3792">
        <v>0</v>
      </c>
      <c r="K3792">
        <v>1</v>
      </c>
      <c r="L3792">
        <v>1</v>
      </c>
      <c r="M3792">
        <v>0</v>
      </c>
      <c r="N3792">
        <v>0</v>
      </c>
    </row>
    <row r="3793" spans="1:14" x14ac:dyDescent="0.2">
      <c r="A3793" t="s">
        <v>8671</v>
      </c>
      <c r="B3793" t="s">
        <v>89</v>
      </c>
      <c r="C3793" t="s">
        <v>147</v>
      </c>
      <c r="D3793" t="s">
        <v>4875</v>
      </c>
      <c r="E3793">
        <v>3</v>
      </c>
      <c r="F3793">
        <v>0</v>
      </c>
      <c r="G3793">
        <v>3</v>
      </c>
      <c r="H3793">
        <v>0</v>
      </c>
      <c r="I3793">
        <v>0</v>
      </c>
      <c r="J3793">
        <v>2</v>
      </c>
      <c r="K3793">
        <v>0</v>
      </c>
      <c r="L3793">
        <v>0</v>
      </c>
      <c r="M3793">
        <v>0</v>
      </c>
      <c r="N3793">
        <v>0</v>
      </c>
    </row>
    <row r="3794" spans="1:14" x14ac:dyDescent="0.2">
      <c r="A3794" t="s">
        <v>8672</v>
      </c>
      <c r="B3794" t="s">
        <v>89</v>
      </c>
      <c r="C3794" t="s">
        <v>147</v>
      </c>
      <c r="D3794" t="s">
        <v>4877</v>
      </c>
      <c r="E3794">
        <v>5</v>
      </c>
      <c r="F3794">
        <v>1</v>
      </c>
      <c r="G3794">
        <v>3</v>
      </c>
      <c r="H3794">
        <v>0</v>
      </c>
      <c r="I3794">
        <v>1</v>
      </c>
      <c r="J3794">
        <v>0</v>
      </c>
      <c r="K3794">
        <v>0</v>
      </c>
      <c r="L3794">
        <v>0</v>
      </c>
      <c r="M3794">
        <v>0</v>
      </c>
      <c r="N3794">
        <v>0</v>
      </c>
    </row>
    <row r="3795" spans="1:14" x14ac:dyDescent="0.2">
      <c r="A3795" t="s">
        <v>8673</v>
      </c>
      <c r="B3795" t="s">
        <v>89</v>
      </c>
      <c r="C3795" t="s">
        <v>147</v>
      </c>
      <c r="D3795" t="s">
        <v>4879</v>
      </c>
      <c r="E3795">
        <v>2</v>
      </c>
      <c r="F3795">
        <v>1</v>
      </c>
      <c r="G3795">
        <v>1</v>
      </c>
      <c r="H3795">
        <v>0</v>
      </c>
      <c r="I3795">
        <v>0</v>
      </c>
      <c r="J3795">
        <v>3</v>
      </c>
      <c r="K3795">
        <v>0</v>
      </c>
      <c r="L3795">
        <v>0</v>
      </c>
      <c r="M3795">
        <v>0</v>
      </c>
      <c r="N3795">
        <v>0</v>
      </c>
    </row>
    <row r="3796" spans="1:14" x14ac:dyDescent="0.2">
      <c r="A3796" t="s">
        <v>8674</v>
      </c>
      <c r="B3796" t="s">
        <v>89</v>
      </c>
      <c r="C3796" t="s">
        <v>147</v>
      </c>
      <c r="D3796" t="s">
        <v>4881</v>
      </c>
      <c r="E3796">
        <v>5</v>
      </c>
      <c r="F3796">
        <v>1</v>
      </c>
      <c r="G3796">
        <v>3</v>
      </c>
      <c r="H3796">
        <v>0</v>
      </c>
      <c r="I3796">
        <v>1</v>
      </c>
      <c r="J3796">
        <v>0</v>
      </c>
      <c r="K3796">
        <v>0</v>
      </c>
      <c r="L3796">
        <v>0</v>
      </c>
      <c r="M3796">
        <v>0</v>
      </c>
      <c r="N3796">
        <v>0</v>
      </c>
    </row>
    <row r="3797" spans="1:14" x14ac:dyDescent="0.2">
      <c r="A3797" t="s">
        <v>8675</v>
      </c>
      <c r="B3797" t="s">
        <v>89</v>
      </c>
      <c r="C3797" t="s">
        <v>147</v>
      </c>
      <c r="D3797" t="s">
        <v>4883</v>
      </c>
      <c r="E3797">
        <v>3</v>
      </c>
      <c r="F3797">
        <v>0</v>
      </c>
      <c r="G3797">
        <v>2</v>
      </c>
      <c r="H3797">
        <v>0</v>
      </c>
      <c r="I3797">
        <v>1</v>
      </c>
      <c r="J3797">
        <v>2</v>
      </c>
      <c r="K3797">
        <v>0</v>
      </c>
      <c r="L3797">
        <v>0</v>
      </c>
      <c r="M3797">
        <v>0</v>
      </c>
      <c r="N3797">
        <v>0</v>
      </c>
    </row>
    <row r="3798" spans="1:14" x14ac:dyDescent="0.2">
      <c r="A3798" t="s">
        <v>8676</v>
      </c>
      <c r="B3798" t="s">
        <v>89</v>
      </c>
      <c r="C3798" t="s">
        <v>147</v>
      </c>
      <c r="D3798" t="s">
        <v>4885</v>
      </c>
      <c r="E3798">
        <v>2</v>
      </c>
      <c r="F3798">
        <v>2</v>
      </c>
      <c r="G3798">
        <v>0</v>
      </c>
      <c r="H3798">
        <v>0</v>
      </c>
      <c r="I3798">
        <v>0</v>
      </c>
      <c r="J3798">
        <v>3</v>
      </c>
      <c r="K3798">
        <v>0</v>
      </c>
      <c r="L3798">
        <v>0</v>
      </c>
      <c r="M3798">
        <v>0</v>
      </c>
      <c r="N3798">
        <v>0</v>
      </c>
    </row>
    <row r="3799" spans="1:14" x14ac:dyDescent="0.2">
      <c r="A3799" t="s">
        <v>8677</v>
      </c>
      <c r="B3799" t="s">
        <v>89</v>
      </c>
      <c r="C3799" t="s">
        <v>147</v>
      </c>
      <c r="D3799" t="s">
        <v>4887</v>
      </c>
      <c r="E3799">
        <v>3</v>
      </c>
      <c r="F3799">
        <v>0</v>
      </c>
      <c r="G3799">
        <v>3</v>
      </c>
      <c r="H3799">
        <v>0</v>
      </c>
      <c r="I3799">
        <v>0</v>
      </c>
      <c r="J3799">
        <v>2</v>
      </c>
      <c r="K3799">
        <v>0</v>
      </c>
      <c r="L3799">
        <v>0</v>
      </c>
      <c r="M3799">
        <v>0</v>
      </c>
      <c r="N3799">
        <v>0</v>
      </c>
    </row>
    <row r="3800" spans="1:14" x14ac:dyDescent="0.2">
      <c r="A3800" t="s">
        <v>8678</v>
      </c>
      <c r="B3800" t="s">
        <v>89</v>
      </c>
      <c r="C3800" t="s">
        <v>147</v>
      </c>
      <c r="D3800" t="s">
        <v>4889</v>
      </c>
      <c r="E3800">
        <v>2</v>
      </c>
      <c r="F3800">
        <v>1</v>
      </c>
      <c r="G3800">
        <v>1</v>
      </c>
      <c r="H3800">
        <v>0</v>
      </c>
      <c r="I3800">
        <v>0</v>
      </c>
      <c r="J3800">
        <v>3</v>
      </c>
      <c r="K3800">
        <v>0</v>
      </c>
      <c r="L3800">
        <v>0</v>
      </c>
      <c r="M3800">
        <v>0</v>
      </c>
      <c r="N3800">
        <v>0</v>
      </c>
    </row>
    <row r="3801" spans="1:14" x14ac:dyDescent="0.2">
      <c r="A3801" t="s">
        <v>8679</v>
      </c>
      <c r="B3801" t="s">
        <v>89</v>
      </c>
      <c r="C3801" t="s">
        <v>147</v>
      </c>
      <c r="D3801" t="s">
        <v>4871</v>
      </c>
      <c r="E3801">
        <v>0</v>
      </c>
      <c r="F3801">
        <v>0</v>
      </c>
      <c r="G3801">
        <v>0</v>
      </c>
      <c r="H3801">
        <v>0</v>
      </c>
      <c r="I3801">
        <v>0</v>
      </c>
      <c r="J3801">
        <v>0</v>
      </c>
      <c r="K3801">
        <v>5</v>
      </c>
      <c r="L3801">
        <v>4</v>
      </c>
      <c r="M3801">
        <v>1</v>
      </c>
      <c r="N3801">
        <v>0</v>
      </c>
    </row>
    <row r="3802" spans="1:14" x14ac:dyDescent="0.2">
      <c r="A3802" t="s">
        <v>8680</v>
      </c>
      <c r="B3802" t="s">
        <v>89</v>
      </c>
      <c r="C3802" t="s">
        <v>147</v>
      </c>
      <c r="D3802" t="s">
        <v>4873</v>
      </c>
      <c r="E3802">
        <v>0</v>
      </c>
      <c r="F3802">
        <v>0</v>
      </c>
      <c r="G3802">
        <v>0</v>
      </c>
      <c r="H3802">
        <v>0</v>
      </c>
      <c r="I3802">
        <v>0</v>
      </c>
      <c r="J3802">
        <v>0</v>
      </c>
      <c r="K3802">
        <v>3</v>
      </c>
      <c r="L3802">
        <v>2</v>
      </c>
      <c r="M3802">
        <v>1</v>
      </c>
      <c r="N3802">
        <v>0</v>
      </c>
    </row>
    <row r="3803" spans="1:14" x14ac:dyDescent="0.2">
      <c r="A3803" t="s">
        <v>8681</v>
      </c>
      <c r="B3803" t="s">
        <v>89</v>
      </c>
      <c r="C3803" t="s">
        <v>148</v>
      </c>
      <c r="D3803" t="s">
        <v>4875</v>
      </c>
      <c r="E3803">
        <v>2</v>
      </c>
      <c r="F3803">
        <v>0</v>
      </c>
      <c r="G3803">
        <v>1</v>
      </c>
      <c r="H3803">
        <v>0</v>
      </c>
      <c r="I3803">
        <v>1</v>
      </c>
      <c r="J3803">
        <v>1</v>
      </c>
      <c r="K3803">
        <v>0</v>
      </c>
      <c r="L3803">
        <v>0</v>
      </c>
      <c r="M3803">
        <v>0</v>
      </c>
      <c r="N3803">
        <v>0</v>
      </c>
    </row>
    <row r="3804" spans="1:14" x14ac:dyDescent="0.2">
      <c r="A3804" t="s">
        <v>8682</v>
      </c>
      <c r="B3804" t="s">
        <v>89</v>
      </c>
      <c r="C3804" t="s">
        <v>148</v>
      </c>
      <c r="D3804" t="s">
        <v>4877</v>
      </c>
      <c r="E3804">
        <v>3</v>
      </c>
      <c r="F3804">
        <v>0</v>
      </c>
      <c r="G3804">
        <v>2</v>
      </c>
      <c r="H3804">
        <v>0</v>
      </c>
      <c r="I3804">
        <v>1</v>
      </c>
      <c r="J3804">
        <v>0</v>
      </c>
      <c r="K3804">
        <v>0</v>
      </c>
      <c r="L3804">
        <v>0</v>
      </c>
      <c r="M3804">
        <v>0</v>
      </c>
      <c r="N3804">
        <v>0</v>
      </c>
    </row>
    <row r="3805" spans="1:14" x14ac:dyDescent="0.2">
      <c r="A3805" t="s">
        <v>8683</v>
      </c>
      <c r="B3805" t="s">
        <v>89</v>
      </c>
      <c r="C3805" t="s">
        <v>148</v>
      </c>
      <c r="D3805" t="s">
        <v>4879</v>
      </c>
      <c r="E3805">
        <v>1</v>
      </c>
      <c r="F3805">
        <v>0</v>
      </c>
      <c r="G3805">
        <v>1</v>
      </c>
      <c r="H3805">
        <v>0</v>
      </c>
      <c r="I3805">
        <v>0</v>
      </c>
      <c r="J3805">
        <v>2</v>
      </c>
      <c r="K3805">
        <v>0</v>
      </c>
      <c r="L3805">
        <v>0</v>
      </c>
      <c r="M3805">
        <v>0</v>
      </c>
      <c r="N3805">
        <v>0</v>
      </c>
    </row>
    <row r="3806" spans="1:14" x14ac:dyDescent="0.2">
      <c r="A3806" t="s">
        <v>8684</v>
      </c>
      <c r="B3806" t="s">
        <v>89</v>
      </c>
      <c r="C3806" t="s">
        <v>148</v>
      </c>
      <c r="D3806" t="s">
        <v>4881</v>
      </c>
      <c r="E3806">
        <v>3</v>
      </c>
      <c r="F3806">
        <v>0</v>
      </c>
      <c r="G3806">
        <v>2</v>
      </c>
      <c r="H3806">
        <v>0</v>
      </c>
      <c r="I3806">
        <v>1</v>
      </c>
      <c r="J3806">
        <v>0</v>
      </c>
      <c r="K3806">
        <v>0</v>
      </c>
      <c r="L3806">
        <v>0</v>
      </c>
      <c r="M3806">
        <v>0</v>
      </c>
      <c r="N3806">
        <v>0</v>
      </c>
    </row>
    <row r="3807" spans="1:14" x14ac:dyDescent="0.2">
      <c r="A3807" t="s">
        <v>8685</v>
      </c>
      <c r="B3807" t="s">
        <v>89</v>
      </c>
      <c r="C3807" t="s">
        <v>148</v>
      </c>
      <c r="D3807" t="s">
        <v>4883</v>
      </c>
      <c r="E3807">
        <v>2</v>
      </c>
      <c r="F3807">
        <v>0</v>
      </c>
      <c r="G3807">
        <v>1</v>
      </c>
      <c r="H3807">
        <v>0</v>
      </c>
      <c r="I3807">
        <v>1</v>
      </c>
      <c r="J3807">
        <v>1</v>
      </c>
      <c r="K3807">
        <v>0</v>
      </c>
      <c r="L3807">
        <v>0</v>
      </c>
      <c r="M3807">
        <v>0</v>
      </c>
      <c r="N3807">
        <v>0</v>
      </c>
    </row>
    <row r="3808" spans="1:14" x14ac:dyDescent="0.2">
      <c r="A3808" t="s">
        <v>8686</v>
      </c>
      <c r="B3808" t="s">
        <v>89</v>
      </c>
      <c r="C3808" t="s">
        <v>148</v>
      </c>
      <c r="D3808" t="s">
        <v>4885</v>
      </c>
      <c r="E3808">
        <v>1</v>
      </c>
      <c r="F3808">
        <v>1</v>
      </c>
      <c r="G3808">
        <v>0</v>
      </c>
      <c r="H3808">
        <v>0</v>
      </c>
      <c r="I3808">
        <v>0</v>
      </c>
      <c r="J3808">
        <v>2</v>
      </c>
      <c r="K3808">
        <v>0</v>
      </c>
      <c r="L3808">
        <v>0</v>
      </c>
      <c r="M3808">
        <v>0</v>
      </c>
      <c r="N3808">
        <v>0</v>
      </c>
    </row>
    <row r="3809" spans="1:14" x14ac:dyDescent="0.2">
      <c r="A3809" t="s">
        <v>8687</v>
      </c>
      <c r="B3809" t="s">
        <v>89</v>
      </c>
      <c r="C3809" t="s">
        <v>148</v>
      </c>
      <c r="D3809" t="s">
        <v>4887</v>
      </c>
      <c r="E3809">
        <v>2</v>
      </c>
      <c r="F3809">
        <v>0</v>
      </c>
      <c r="G3809">
        <v>1</v>
      </c>
      <c r="H3809">
        <v>0</v>
      </c>
      <c r="I3809">
        <v>1</v>
      </c>
      <c r="J3809">
        <v>1</v>
      </c>
      <c r="K3809">
        <v>0</v>
      </c>
      <c r="L3809">
        <v>0</v>
      </c>
      <c r="M3809">
        <v>0</v>
      </c>
      <c r="N3809">
        <v>0</v>
      </c>
    </row>
    <row r="3810" spans="1:14" x14ac:dyDescent="0.2">
      <c r="A3810" t="s">
        <v>8688</v>
      </c>
      <c r="B3810" t="s">
        <v>89</v>
      </c>
      <c r="C3810" t="s">
        <v>148</v>
      </c>
      <c r="D3810" t="s">
        <v>4889</v>
      </c>
      <c r="E3810">
        <v>1</v>
      </c>
      <c r="F3810">
        <v>0</v>
      </c>
      <c r="G3810">
        <v>1</v>
      </c>
      <c r="H3810">
        <v>0</v>
      </c>
      <c r="I3810">
        <v>0</v>
      </c>
      <c r="J3810">
        <v>2</v>
      </c>
      <c r="K3810">
        <v>0</v>
      </c>
      <c r="L3810">
        <v>0</v>
      </c>
      <c r="M3810">
        <v>0</v>
      </c>
      <c r="N3810">
        <v>0</v>
      </c>
    </row>
    <row r="3811" spans="1:14" x14ac:dyDescent="0.2">
      <c r="A3811" t="s">
        <v>8689</v>
      </c>
      <c r="B3811" t="s">
        <v>89</v>
      </c>
      <c r="C3811" t="s">
        <v>148</v>
      </c>
      <c r="D3811" t="s">
        <v>4871</v>
      </c>
      <c r="E3811">
        <v>0</v>
      </c>
      <c r="F3811">
        <v>0</v>
      </c>
      <c r="G3811">
        <v>0</v>
      </c>
      <c r="H3811">
        <v>0</v>
      </c>
      <c r="I3811">
        <v>0</v>
      </c>
      <c r="J3811">
        <v>0</v>
      </c>
      <c r="K3811">
        <v>2</v>
      </c>
      <c r="L3811">
        <v>2</v>
      </c>
      <c r="M3811">
        <v>0</v>
      </c>
      <c r="N3811">
        <v>0</v>
      </c>
    </row>
    <row r="3812" spans="1:14" x14ac:dyDescent="0.2">
      <c r="A3812" t="s">
        <v>8690</v>
      </c>
      <c r="B3812" t="s">
        <v>89</v>
      </c>
      <c r="C3812" t="s">
        <v>148</v>
      </c>
      <c r="D3812" t="s">
        <v>4873</v>
      </c>
      <c r="E3812">
        <v>0</v>
      </c>
      <c r="F3812">
        <v>0</v>
      </c>
      <c r="G3812">
        <v>0</v>
      </c>
      <c r="H3812">
        <v>0</v>
      </c>
      <c r="I3812">
        <v>0</v>
      </c>
      <c r="J3812">
        <v>0</v>
      </c>
      <c r="K3812">
        <v>1</v>
      </c>
      <c r="L3812">
        <v>1</v>
      </c>
      <c r="M3812">
        <v>0</v>
      </c>
      <c r="N3812">
        <v>0</v>
      </c>
    </row>
    <row r="3813" spans="1:14" x14ac:dyDescent="0.2">
      <c r="A3813" t="s">
        <v>8691</v>
      </c>
      <c r="B3813" t="s">
        <v>89</v>
      </c>
      <c r="C3813" t="s">
        <v>149</v>
      </c>
      <c r="D3813" t="s">
        <v>4875</v>
      </c>
      <c r="E3813">
        <v>1</v>
      </c>
      <c r="F3813">
        <v>1</v>
      </c>
      <c r="G3813">
        <v>0</v>
      </c>
      <c r="H3813">
        <v>0</v>
      </c>
      <c r="I3813">
        <v>0</v>
      </c>
      <c r="J3813">
        <v>2</v>
      </c>
      <c r="K3813">
        <v>0</v>
      </c>
      <c r="L3813">
        <v>0</v>
      </c>
      <c r="M3813">
        <v>0</v>
      </c>
      <c r="N3813">
        <v>0</v>
      </c>
    </row>
    <row r="3814" spans="1:14" x14ac:dyDescent="0.2">
      <c r="A3814" t="s">
        <v>8692</v>
      </c>
      <c r="B3814" t="s">
        <v>89</v>
      </c>
      <c r="C3814" t="s">
        <v>149</v>
      </c>
      <c r="D3814" t="s">
        <v>4877</v>
      </c>
      <c r="E3814">
        <v>3</v>
      </c>
      <c r="F3814">
        <v>1</v>
      </c>
      <c r="G3814">
        <v>2</v>
      </c>
      <c r="H3814">
        <v>0</v>
      </c>
      <c r="I3814">
        <v>0</v>
      </c>
      <c r="J3814">
        <v>0</v>
      </c>
      <c r="K3814">
        <v>0</v>
      </c>
      <c r="L3814">
        <v>0</v>
      </c>
      <c r="M3814">
        <v>0</v>
      </c>
      <c r="N3814">
        <v>0</v>
      </c>
    </row>
    <row r="3815" spans="1:14" x14ac:dyDescent="0.2">
      <c r="A3815" t="s">
        <v>8693</v>
      </c>
      <c r="B3815" t="s">
        <v>89</v>
      </c>
      <c r="C3815" t="s">
        <v>149</v>
      </c>
      <c r="D3815" t="s">
        <v>4879</v>
      </c>
      <c r="E3815">
        <v>2</v>
      </c>
      <c r="F3815">
        <v>1</v>
      </c>
      <c r="G3815">
        <v>1</v>
      </c>
      <c r="H3815">
        <v>0</v>
      </c>
      <c r="I3815">
        <v>0</v>
      </c>
      <c r="J3815">
        <v>1</v>
      </c>
      <c r="K3815">
        <v>0</v>
      </c>
      <c r="L3815">
        <v>0</v>
      </c>
      <c r="M3815">
        <v>0</v>
      </c>
      <c r="N3815">
        <v>0</v>
      </c>
    </row>
    <row r="3816" spans="1:14" x14ac:dyDescent="0.2">
      <c r="A3816" t="s">
        <v>8694</v>
      </c>
      <c r="B3816" t="s">
        <v>89</v>
      </c>
      <c r="C3816" t="s">
        <v>149</v>
      </c>
      <c r="D3816" t="s">
        <v>4881</v>
      </c>
      <c r="E3816">
        <v>3</v>
      </c>
      <c r="F3816">
        <v>1</v>
      </c>
      <c r="G3816">
        <v>2</v>
      </c>
      <c r="H3816">
        <v>0</v>
      </c>
      <c r="I3816">
        <v>0</v>
      </c>
      <c r="J3816">
        <v>0</v>
      </c>
      <c r="K3816">
        <v>0</v>
      </c>
      <c r="L3816">
        <v>0</v>
      </c>
      <c r="M3816">
        <v>0</v>
      </c>
      <c r="N3816">
        <v>0</v>
      </c>
    </row>
    <row r="3817" spans="1:14" x14ac:dyDescent="0.2">
      <c r="A3817" t="s">
        <v>8695</v>
      </c>
      <c r="B3817" t="s">
        <v>89</v>
      </c>
      <c r="C3817" t="s">
        <v>149</v>
      </c>
      <c r="D3817" t="s">
        <v>4883</v>
      </c>
      <c r="E3817">
        <v>1</v>
      </c>
      <c r="F3817">
        <v>1</v>
      </c>
      <c r="G3817">
        <v>0</v>
      </c>
      <c r="H3817">
        <v>0</v>
      </c>
      <c r="I3817">
        <v>0</v>
      </c>
      <c r="J3817">
        <v>2</v>
      </c>
      <c r="K3817">
        <v>0</v>
      </c>
      <c r="L3817">
        <v>0</v>
      </c>
      <c r="M3817">
        <v>0</v>
      </c>
      <c r="N3817">
        <v>0</v>
      </c>
    </row>
    <row r="3818" spans="1:14" x14ac:dyDescent="0.2">
      <c r="A3818" t="s">
        <v>8696</v>
      </c>
      <c r="B3818" t="s">
        <v>89</v>
      </c>
      <c r="C3818" t="s">
        <v>149</v>
      </c>
      <c r="D3818" t="s">
        <v>4885</v>
      </c>
      <c r="E3818">
        <v>2</v>
      </c>
      <c r="F3818">
        <v>2</v>
      </c>
      <c r="G3818">
        <v>0</v>
      </c>
      <c r="H3818">
        <v>0</v>
      </c>
      <c r="I3818">
        <v>0</v>
      </c>
      <c r="J3818">
        <v>1</v>
      </c>
      <c r="K3818">
        <v>0</v>
      </c>
      <c r="L3818">
        <v>0</v>
      </c>
      <c r="M3818">
        <v>0</v>
      </c>
      <c r="N3818">
        <v>0</v>
      </c>
    </row>
    <row r="3819" spans="1:14" x14ac:dyDescent="0.2">
      <c r="A3819" t="s">
        <v>8697</v>
      </c>
      <c r="B3819" t="s">
        <v>89</v>
      </c>
      <c r="C3819" t="s">
        <v>149</v>
      </c>
      <c r="D3819" t="s">
        <v>4887</v>
      </c>
      <c r="E3819">
        <v>1</v>
      </c>
      <c r="F3819">
        <v>0</v>
      </c>
      <c r="G3819">
        <v>1</v>
      </c>
      <c r="H3819">
        <v>0</v>
      </c>
      <c r="I3819">
        <v>0</v>
      </c>
      <c r="J3819">
        <v>2</v>
      </c>
      <c r="K3819">
        <v>0</v>
      </c>
      <c r="L3819">
        <v>0</v>
      </c>
      <c r="M3819">
        <v>0</v>
      </c>
      <c r="N3819">
        <v>0</v>
      </c>
    </row>
    <row r="3820" spans="1:14" x14ac:dyDescent="0.2">
      <c r="A3820" t="s">
        <v>8698</v>
      </c>
      <c r="B3820" t="s">
        <v>89</v>
      </c>
      <c r="C3820" t="s">
        <v>149</v>
      </c>
      <c r="D3820" t="s">
        <v>4889</v>
      </c>
      <c r="E3820">
        <v>2</v>
      </c>
      <c r="F3820">
        <v>1</v>
      </c>
      <c r="G3820">
        <v>1</v>
      </c>
      <c r="H3820">
        <v>0</v>
      </c>
      <c r="I3820">
        <v>0</v>
      </c>
      <c r="J3820">
        <v>1</v>
      </c>
      <c r="K3820">
        <v>0</v>
      </c>
      <c r="L3820">
        <v>0</v>
      </c>
      <c r="M3820">
        <v>0</v>
      </c>
      <c r="N3820">
        <v>0</v>
      </c>
    </row>
    <row r="3821" spans="1:14" x14ac:dyDescent="0.2">
      <c r="A3821" t="s">
        <v>8699</v>
      </c>
      <c r="B3821" t="s">
        <v>89</v>
      </c>
      <c r="C3821" t="s">
        <v>149</v>
      </c>
      <c r="D3821" t="s">
        <v>4871</v>
      </c>
      <c r="E3821">
        <v>0</v>
      </c>
      <c r="F3821">
        <v>0</v>
      </c>
      <c r="G3821">
        <v>0</v>
      </c>
      <c r="H3821">
        <v>0</v>
      </c>
      <c r="I3821">
        <v>0</v>
      </c>
      <c r="J3821">
        <v>0</v>
      </c>
      <c r="K3821">
        <v>1</v>
      </c>
      <c r="L3821">
        <v>1</v>
      </c>
      <c r="M3821">
        <v>0</v>
      </c>
      <c r="N3821">
        <v>0</v>
      </c>
    </row>
    <row r="3822" spans="1:14" x14ac:dyDescent="0.2">
      <c r="A3822" t="s">
        <v>8700</v>
      </c>
      <c r="B3822" t="s">
        <v>89</v>
      </c>
      <c r="C3822" t="s">
        <v>149</v>
      </c>
      <c r="D3822" t="s">
        <v>4873</v>
      </c>
      <c r="E3822">
        <v>0</v>
      </c>
      <c r="F3822">
        <v>0</v>
      </c>
      <c r="G3822">
        <v>0</v>
      </c>
      <c r="H3822">
        <v>0</v>
      </c>
      <c r="I3822">
        <v>0</v>
      </c>
      <c r="J3822">
        <v>0</v>
      </c>
      <c r="K3822">
        <v>0</v>
      </c>
      <c r="L3822">
        <v>0</v>
      </c>
      <c r="M3822">
        <v>0</v>
      </c>
      <c r="N3822">
        <v>0</v>
      </c>
    </row>
    <row r="3823" spans="1:14" x14ac:dyDescent="0.2">
      <c r="A3823" t="s">
        <v>8701</v>
      </c>
      <c r="B3823" t="s">
        <v>89</v>
      </c>
      <c r="C3823" t="s">
        <v>151</v>
      </c>
      <c r="D3823" t="s">
        <v>4875</v>
      </c>
      <c r="E3823">
        <v>0</v>
      </c>
      <c r="F3823">
        <v>0</v>
      </c>
      <c r="G3823">
        <v>0</v>
      </c>
      <c r="H3823">
        <v>0</v>
      </c>
      <c r="I3823">
        <v>0</v>
      </c>
      <c r="J3823">
        <v>2</v>
      </c>
      <c r="K3823">
        <v>0</v>
      </c>
      <c r="L3823">
        <v>0</v>
      </c>
      <c r="M3823">
        <v>0</v>
      </c>
      <c r="N3823">
        <v>0</v>
      </c>
    </row>
    <row r="3824" spans="1:14" x14ac:dyDescent="0.2">
      <c r="A3824" t="s">
        <v>8702</v>
      </c>
      <c r="B3824" t="s">
        <v>89</v>
      </c>
      <c r="C3824" t="s">
        <v>151</v>
      </c>
      <c r="D3824" t="s">
        <v>4877</v>
      </c>
      <c r="E3824">
        <v>2</v>
      </c>
      <c r="F3824">
        <v>1</v>
      </c>
      <c r="G3824">
        <v>1</v>
      </c>
      <c r="H3824">
        <v>0</v>
      </c>
      <c r="I3824">
        <v>0</v>
      </c>
      <c r="J3824">
        <v>0</v>
      </c>
      <c r="K3824">
        <v>0</v>
      </c>
      <c r="L3824">
        <v>0</v>
      </c>
      <c r="M3824">
        <v>0</v>
      </c>
      <c r="N3824">
        <v>0</v>
      </c>
    </row>
    <row r="3825" spans="1:14" x14ac:dyDescent="0.2">
      <c r="A3825" t="s">
        <v>8703</v>
      </c>
      <c r="B3825" t="s">
        <v>89</v>
      </c>
      <c r="C3825" t="s">
        <v>151</v>
      </c>
      <c r="D3825" t="s">
        <v>4879</v>
      </c>
      <c r="E3825">
        <v>2</v>
      </c>
      <c r="F3825">
        <v>1</v>
      </c>
      <c r="G3825">
        <v>1</v>
      </c>
      <c r="H3825">
        <v>0</v>
      </c>
      <c r="I3825">
        <v>0</v>
      </c>
      <c r="J3825">
        <v>0</v>
      </c>
      <c r="K3825">
        <v>0</v>
      </c>
      <c r="L3825">
        <v>0</v>
      </c>
      <c r="M3825">
        <v>0</v>
      </c>
      <c r="N3825">
        <v>0</v>
      </c>
    </row>
    <row r="3826" spans="1:14" x14ac:dyDescent="0.2">
      <c r="A3826" t="s">
        <v>8704</v>
      </c>
      <c r="B3826" t="s">
        <v>89</v>
      </c>
      <c r="C3826" t="s">
        <v>151</v>
      </c>
      <c r="D3826" t="s">
        <v>4881</v>
      </c>
      <c r="E3826">
        <v>2</v>
      </c>
      <c r="F3826">
        <v>1</v>
      </c>
      <c r="G3826">
        <v>1</v>
      </c>
      <c r="H3826">
        <v>0</v>
      </c>
      <c r="I3826">
        <v>0</v>
      </c>
      <c r="J3826">
        <v>0</v>
      </c>
      <c r="K3826">
        <v>0</v>
      </c>
      <c r="L3826">
        <v>0</v>
      </c>
      <c r="M3826">
        <v>0</v>
      </c>
      <c r="N3826">
        <v>0</v>
      </c>
    </row>
    <row r="3827" spans="1:14" x14ac:dyDescent="0.2">
      <c r="A3827" t="s">
        <v>8705</v>
      </c>
      <c r="B3827" t="s">
        <v>89</v>
      </c>
      <c r="C3827" t="s">
        <v>151</v>
      </c>
      <c r="D3827" t="s">
        <v>4883</v>
      </c>
      <c r="E3827">
        <v>0</v>
      </c>
      <c r="F3827">
        <v>0</v>
      </c>
      <c r="G3827">
        <v>0</v>
      </c>
      <c r="H3827">
        <v>0</v>
      </c>
      <c r="I3827">
        <v>0</v>
      </c>
      <c r="J3827">
        <v>2</v>
      </c>
      <c r="K3827">
        <v>0</v>
      </c>
      <c r="L3827">
        <v>0</v>
      </c>
      <c r="M3827">
        <v>0</v>
      </c>
      <c r="N3827">
        <v>0</v>
      </c>
    </row>
    <row r="3828" spans="1:14" x14ac:dyDescent="0.2">
      <c r="A3828" t="s">
        <v>8706</v>
      </c>
      <c r="B3828" t="s">
        <v>89</v>
      </c>
      <c r="C3828" t="s">
        <v>151</v>
      </c>
      <c r="D3828" t="s">
        <v>4885</v>
      </c>
      <c r="E3828">
        <v>2</v>
      </c>
      <c r="F3828">
        <v>1</v>
      </c>
      <c r="G3828">
        <v>1</v>
      </c>
      <c r="H3828">
        <v>0</v>
      </c>
      <c r="I3828">
        <v>0</v>
      </c>
      <c r="J3828">
        <v>0</v>
      </c>
      <c r="K3828">
        <v>0</v>
      </c>
      <c r="L3828">
        <v>0</v>
      </c>
      <c r="M3828">
        <v>0</v>
      </c>
      <c r="N3828">
        <v>0</v>
      </c>
    </row>
    <row r="3829" spans="1:14" x14ac:dyDescent="0.2">
      <c r="A3829" t="s">
        <v>8707</v>
      </c>
      <c r="B3829" t="s">
        <v>89</v>
      </c>
      <c r="C3829" t="s">
        <v>151</v>
      </c>
      <c r="D3829" t="s">
        <v>4887</v>
      </c>
      <c r="E3829">
        <v>0</v>
      </c>
      <c r="F3829">
        <v>0</v>
      </c>
      <c r="G3829">
        <v>0</v>
      </c>
      <c r="H3829">
        <v>0</v>
      </c>
      <c r="I3829">
        <v>0</v>
      </c>
      <c r="J3829">
        <v>2</v>
      </c>
      <c r="K3829">
        <v>0</v>
      </c>
      <c r="L3829">
        <v>0</v>
      </c>
      <c r="M3829">
        <v>0</v>
      </c>
      <c r="N3829">
        <v>0</v>
      </c>
    </row>
    <row r="3830" spans="1:14" x14ac:dyDescent="0.2">
      <c r="A3830" t="s">
        <v>8708</v>
      </c>
      <c r="B3830" t="s">
        <v>89</v>
      </c>
      <c r="C3830" t="s">
        <v>151</v>
      </c>
      <c r="D3830" t="s">
        <v>4889</v>
      </c>
      <c r="E3830">
        <v>2</v>
      </c>
      <c r="F3830">
        <v>1</v>
      </c>
      <c r="G3830">
        <v>1</v>
      </c>
      <c r="H3830">
        <v>0</v>
      </c>
      <c r="I3830">
        <v>0</v>
      </c>
      <c r="J3830">
        <v>0</v>
      </c>
      <c r="K3830">
        <v>0</v>
      </c>
      <c r="L3830">
        <v>0</v>
      </c>
      <c r="M3830">
        <v>0</v>
      </c>
      <c r="N3830">
        <v>0</v>
      </c>
    </row>
    <row r="3831" spans="1:14" x14ac:dyDescent="0.2">
      <c r="A3831" t="s">
        <v>8709</v>
      </c>
      <c r="B3831" t="s">
        <v>89</v>
      </c>
      <c r="C3831" t="s">
        <v>151</v>
      </c>
      <c r="D3831" t="s">
        <v>4871</v>
      </c>
      <c r="E3831">
        <v>0</v>
      </c>
      <c r="F3831">
        <v>0</v>
      </c>
      <c r="G3831">
        <v>0</v>
      </c>
      <c r="H3831">
        <v>0</v>
      </c>
      <c r="I3831">
        <v>0</v>
      </c>
      <c r="J3831">
        <v>0</v>
      </c>
      <c r="K3831">
        <v>2</v>
      </c>
      <c r="L3831">
        <v>2</v>
      </c>
      <c r="M3831">
        <v>0</v>
      </c>
      <c r="N3831">
        <v>0</v>
      </c>
    </row>
    <row r="3832" spans="1:14" x14ac:dyDescent="0.2">
      <c r="A3832" t="s">
        <v>8710</v>
      </c>
      <c r="B3832" t="s">
        <v>89</v>
      </c>
      <c r="C3832" t="s">
        <v>151</v>
      </c>
      <c r="D3832" t="s">
        <v>4873</v>
      </c>
      <c r="E3832">
        <v>0</v>
      </c>
      <c r="F3832">
        <v>0</v>
      </c>
      <c r="G3832">
        <v>0</v>
      </c>
      <c r="H3832">
        <v>0</v>
      </c>
      <c r="I3832">
        <v>0</v>
      </c>
      <c r="J3832">
        <v>0</v>
      </c>
      <c r="K3832">
        <v>2</v>
      </c>
      <c r="L3832">
        <v>2</v>
      </c>
      <c r="M3832">
        <v>0</v>
      </c>
      <c r="N3832">
        <v>0</v>
      </c>
    </row>
    <row r="3833" spans="1:14" x14ac:dyDescent="0.2">
      <c r="A3833" t="s">
        <v>8711</v>
      </c>
      <c r="B3833" t="s">
        <v>89</v>
      </c>
      <c r="C3833" t="s">
        <v>154</v>
      </c>
      <c r="D3833" t="s">
        <v>4875</v>
      </c>
      <c r="E3833">
        <v>4</v>
      </c>
      <c r="F3833">
        <v>1</v>
      </c>
      <c r="G3833">
        <v>2</v>
      </c>
      <c r="H3833">
        <v>1</v>
      </c>
      <c r="I3833">
        <v>0</v>
      </c>
      <c r="J3833">
        <v>1</v>
      </c>
      <c r="K3833">
        <v>0</v>
      </c>
      <c r="L3833">
        <v>0</v>
      </c>
      <c r="M3833">
        <v>0</v>
      </c>
      <c r="N3833">
        <v>0</v>
      </c>
    </row>
    <row r="3834" spans="1:14" x14ac:dyDescent="0.2">
      <c r="A3834" t="s">
        <v>8712</v>
      </c>
      <c r="B3834" t="s">
        <v>89</v>
      </c>
      <c r="C3834" t="s">
        <v>154</v>
      </c>
      <c r="D3834" t="s">
        <v>4877</v>
      </c>
      <c r="E3834">
        <v>5</v>
      </c>
      <c r="F3834">
        <v>1</v>
      </c>
      <c r="G3834">
        <v>2</v>
      </c>
      <c r="H3834">
        <v>0</v>
      </c>
      <c r="I3834">
        <v>2</v>
      </c>
      <c r="J3834">
        <v>0</v>
      </c>
      <c r="K3834">
        <v>0</v>
      </c>
      <c r="L3834">
        <v>0</v>
      </c>
      <c r="M3834">
        <v>0</v>
      </c>
      <c r="N3834">
        <v>0</v>
      </c>
    </row>
    <row r="3835" spans="1:14" x14ac:dyDescent="0.2">
      <c r="A3835" t="s">
        <v>8713</v>
      </c>
      <c r="B3835" t="s">
        <v>89</v>
      </c>
      <c r="C3835" t="s">
        <v>154</v>
      </c>
      <c r="D3835" t="s">
        <v>4879</v>
      </c>
      <c r="E3835">
        <v>1</v>
      </c>
      <c r="F3835">
        <v>0</v>
      </c>
      <c r="G3835">
        <v>1</v>
      </c>
      <c r="H3835">
        <v>0</v>
      </c>
      <c r="I3835">
        <v>0</v>
      </c>
      <c r="J3835">
        <v>4</v>
      </c>
      <c r="K3835">
        <v>0</v>
      </c>
      <c r="L3835">
        <v>0</v>
      </c>
      <c r="M3835">
        <v>0</v>
      </c>
      <c r="N3835">
        <v>0</v>
      </c>
    </row>
    <row r="3836" spans="1:14" x14ac:dyDescent="0.2">
      <c r="A3836" t="s">
        <v>8714</v>
      </c>
      <c r="B3836" t="s">
        <v>89</v>
      </c>
      <c r="C3836" t="s">
        <v>154</v>
      </c>
      <c r="D3836" t="s">
        <v>4881</v>
      </c>
      <c r="E3836">
        <v>5</v>
      </c>
      <c r="F3836">
        <v>1</v>
      </c>
      <c r="G3836">
        <v>2</v>
      </c>
      <c r="H3836">
        <v>0</v>
      </c>
      <c r="I3836">
        <v>2</v>
      </c>
      <c r="J3836">
        <v>0</v>
      </c>
      <c r="K3836">
        <v>0</v>
      </c>
      <c r="L3836">
        <v>0</v>
      </c>
      <c r="M3836">
        <v>0</v>
      </c>
      <c r="N3836">
        <v>0</v>
      </c>
    </row>
    <row r="3837" spans="1:14" x14ac:dyDescent="0.2">
      <c r="A3837" t="s">
        <v>8715</v>
      </c>
      <c r="B3837" t="s">
        <v>89</v>
      </c>
      <c r="C3837" t="s">
        <v>154</v>
      </c>
      <c r="D3837" t="s">
        <v>4883</v>
      </c>
      <c r="E3837">
        <v>4</v>
      </c>
      <c r="F3837">
        <v>1</v>
      </c>
      <c r="G3837">
        <v>1</v>
      </c>
      <c r="H3837">
        <v>0</v>
      </c>
      <c r="I3837">
        <v>2</v>
      </c>
      <c r="J3837">
        <v>1</v>
      </c>
      <c r="K3837">
        <v>0</v>
      </c>
      <c r="L3837">
        <v>0</v>
      </c>
      <c r="M3837">
        <v>0</v>
      </c>
      <c r="N3837">
        <v>0</v>
      </c>
    </row>
    <row r="3838" spans="1:14" x14ac:dyDescent="0.2">
      <c r="A3838" t="s">
        <v>8716</v>
      </c>
      <c r="B3838" t="s">
        <v>89</v>
      </c>
      <c r="C3838" t="s">
        <v>154</v>
      </c>
      <c r="D3838" t="s">
        <v>4885</v>
      </c>
      <c r="E3838">
        <v>1</v>
      </c>
      <c r="F3838">
        <v>0</v>
      </c>
      <c r="G3838">
        <v>1</v>
      </c>
      <c r="H3838">
        <v>0</v>
      </c>
      <c r="I3838">
        <v>0</v>
      </c>
      <c r="J3838">
        <v>4</v>
      </c>
      <c r="K3838">
        <v>0</v>
      </c>
      <c r="L3838">
        <v>0</v>
      </c>
      <c r="M3838">
        <v>0</v>
      </c>
      <c r="N3838">
        <v>0</v>
      </c>
    </row>
    <row r="3839" spans="1:14" x14ac:dyDescent="0.2">
      <c r="A3839" t="s">
        <v>8717</v>
      </c>
      <c r="B3839" t="s">
        <v>89</v>
      </c>
      <c r="C3839" t="s">
        <v>154</v>
      </c>
      <c r="D3839" t="s">
        <v>4887</v>
      </c>
      <c r="E3839">
        <v>4</v>
      </c>
      <c r="F3839">
        <v>1</v>
      </c>
      <c r="G3839">
        <v>2</v>
      </c>
      <c r="H3839">
        <v>1</v>
      </c>
      <c r="I3839">
        <v>0</v>
      </c>
      <c r="J3839">
        <v>1</v>
      </c>
      <c r="K3839">
        <v>0</v>
      </c>
      <c r="L3839">
        <v>0</v>
      </c>
      <c r="M3839">
        <v>0</v>
      </c>
      <c r="N3839">
        <v>0</v>
      </c>
    </row>
    <row r="3840" spans="1:14" x14ac:dyDescent="0.2">
      <c r="A3840" t="s">
        <v>8718</v>
      </c>
      <c r="B3840" t="s">
        <v>89</v>
      </c>
      <c r="C3840" t="s">
        <v>154</v>
      </c>
      <c r="D3840" t="s">
        <v>4889</v>
      </c>
      <c r="E3840">
        <v>1</v>
      </c>
      <c r="F3840">
        <v>0</v>
      </c>
      <c r="G3840">
        <v>1</v>
      </c>
      <c r="H3840">
        <v>0</v>
      </c>
      <c r="I3840">
        <v>0</v>
      </c>
      <c r="J3840">
        <v>4</v>
      </c>
      <c r="K3840">
        <v>0</v>
      </c>
      <c r="L3840">
        <v>0</v>
      </c>
      <c r="M3840">
        <v>0</v>
      </c>
      <c r="N3840">
        <v>0</v>
      </c>
    </row>
    <row r="3841" spans="1:14" x14ac:dyDescent="0.2">
      <c r="A3841" t="s">
        <v>8719</v>
      </c>
      <c r="B3841" t="s">
        <v>89</v>
      </c>
      <c r="C3841" t="s">
        <v>154</v>
      </c>
      <c r="D3841" t="s">
        <v>4871</v>
      </c>
      <c r="E3841">
        <v>0</v>
      </c>
      <c r="F3841">
        <v>0</v>
      </c>
      <c r="G3841">
        <v>0</v>
      </c>
      <c r="H3841">
        <v>0</v>
      </c>
      <c r="I3841">
        <v>0</v>
      </c>
      <c r="J3841">
        <v>0</v>
      </c>
      <c r="K3841">
        <v>4</v>
      </c>
      <c r="L3841">
        <v>3</v>
      </c>
      <c r="M3841">
        <v>0</v>
      </c>
      <c r="N3841">
        <v>1</v>
      </c>
    </row>
    <row r="3842" spans="1:14" x14ac:dyDescent="0.2">
      <c r="A3842" t="s">
        <v>8720</v>
      </c>
      <c r="B3842" t="s">
        <v>89</v>
      </c>
      <c r="C3842" t="s">
        <v>154</v>
      </c>
      <c r="D3842" t="s">
        <v>4873</v>
      </c>
      <c r="E3842">
        <v>0</v>
      </c>
      <c r="F3842">
        <v>0</v>
      </c>
      <c r="G3842">
        <v>0</v>
      </c>
      <c r="H3842">
        <v>0</v>
      </c>
      <c r="I3842">
        <v>0</v>
      </c>
      <c r="J3842">
        <v>0</v>
      </c>
      <c r="K3842">
        <v>3</v>
      </c>
      <c r="L3842">
        <v>3</v>
      </c>
      <c r="M3842">
        <v>0</v>
      </c>
      <c r="N3842">
        <v>0</v>
      </c>
    </row>
    <row r="3843" spans="1:14" x14ac:dyDescent="0.2">
      <c r="A3843" t="s">
        <v>8721</v>
      </c>
      <c r="B3843" t="s">
        <v>89</v>
      </c>
      <c r="C3843" t="s">
        <v>155</v>
      </c>
      <c r="D3843" t="s">
        <v>4875</v>
      </c>
      <c r="E3843">
        <v>0</v>
      </c>
      <c r="F3843">
        <v>0</v>
      </c>
      <c r="G3843">
        <v>0</v>
      </c>
      <c r="H3843">
        <v>0</v>
      </c>
      <c r="I3843">
        <v>0</v>
      </c>
      <c r="J3843">
        <v>1</v>
      </c>
      <c r="K3843">
        <v>0</v>
      </c>
      <c r="L3843">
        <v>0</v>
      </c>
      <c r="M3843">
        <v>0</v>
      </c>
      <c r="N3843">
        <v>0</v>
      </c>
    </row>
    <row r="3844" spans="1:14" x14ac:dyDescent="0.2">
      <c r="A3844" t="s">
        <v>8722</v>
      </c>
      <c r="B3844" t="s">
        <v>89</v>
      </c>
      <c r="C3844" t="s">
        <v>155</v>
      </c>
      <c r="D3844" t="s">
        <v>4877</v>
      </c>
      <c r="E3844">
        <v>1</v>
      </c>
      <c r="F3844">
        <v>0</v>
      </c>
      <c r="G3844">
        <v>1</v>
      </c>
      <c r="H3844">
        <v>0</v>
      </c>
      <c r="I3844">
        <v>0</v>
      </c>
      <c r="J3844">
        <v>0</v>
      </c>
      <c r="K3844">
        <v>0</v>
      </c>
      <c r="L3844">
        <v>0</v>
      </c>
      <c r="M3844">
        <v>0</v>
      </c>
      <c r="N3844">
        <v>0</v>
      </c>
    </row>
    <row r="3845" spans="1:14" x14ac:dyDescent="0.2">
      <c r="A3845" t="s">
        <v>8723</v>
      </c>
      <c r="B3845" t="s">
        <v>89</v>
      </c>
      <c r="C3845" t="s">
        <v>155</v>
      </c>
      <c r="D3845" t="s">
        <v>4879</v>
      </c>
      <c r="E3845">
        <v>1</v>
      </c>
      <c r="F3845">
        <v>0</v>
      </c>
      <c r="G3845">
        <v>1</v>
      </c>
      <c r="H3845">
        <v>0</v>
      </c>
      <c r="I3845">
        <v>0</v>
      </c>
      <c r="J3845">
        <v>0</v>
      </c>
      <c r="K3845">
        <v>0</v>
      </c>
      <c r="L3845">
        <v>0</v>
      </c>
      <c r="M3845">
        <v>0</v>
      </c>
      <c r="N3845">
        <v>0</v>
      </c>
    </row>
    <row r="3846" spans="1:14" x14ac:dyDescent="0.2">
      <c r="A3846" t="s">
        <v>8724</v>
      </c>
      <c r="B3846" t="s">
        <v>89</v>
      </c>
      <c r="C3846" t="s">
        <v>155</v>
      </c>
      <c r="D3846" t="s">
        <v>4881</v>
      </c>
      <c r="E3846">
        <v>1</v>
      </c>
      <c r="F3846">
        <v>0</v>
      </c>
      <c r="G3846">
        <v>1</v>
      </c>
      <c r="H3846">
        <v>0</v>
      </c>
      <c r="I3846">
        <v>0</v>
      </c>
      <c r="J3846">
        <v>0</v>
      </c>
      <c r="K3846">
        <v>0</v>
      </c>
      <c r="L3846">
        <v>0</v>
      </c>
      <c r="M3846">
        <v>0</v>
      </c>
      <c r="N3846">
        <v>0</v>
      </c>
    </row>
    <row r="3847" spans="1:14" x14ac:dyDescent="0.2">
      <c r="A3847" t="s">
        <v>8725</v>
      </c>
      <c r="B3847" t="s">
        <v>89</v>
      </c>
      <c r="C3847" t="s">
        <v>155</v>
      </c>
      <c r="D3847" t="s">
        <v>4883</v>
      </c>
      <c r="E3847">
        <v>0</v>
      </c>
      <c r="F3847">
        <v>0</v>
      </c>
      <c r="G3847">
        <v>0</v>
      </c>
      <c r="H3847">
        <v>0</v>
      </c>
      <c r="I3847">
        <v>0</v>
      </c>
      <c r="J3847">
        <v>1</v>
      </c>
      <c r="K3847">
        <v>0</v>
      </c>
      <c r="L3847">
        <v>0</v>
      </c>
      <c r="M3847">
        <v>0</v>
      </c>
      <c r="N3847">
        <v>0</v>
      </c>
    </row>
    <row r="3848" spans="1:14" x14ac:dyDescent="0.2">
      <c r="A3848" t="s">
        <v>8726</v>
      </c>
      <c r="B3848" t="s">
        <v>89</v>
      </c>
      <c r="C3848" t="s">
        <v>155</v>
      </c>
      <c r="D3848" t="s">
        <v>4885</v>
      </c>
      <c r="E3848">
        <v>1</v>
      </c>
      <c r="F3848">
        <v>0</v>
      </c>
      <c r="G3848">
        <v>1</v>
      </c>
      <c r="H3848">
        <v>0</v>
      </c>
      <c r="I3848">
        <v>0</v>
      </c>
      <c r="J3848">
        <v>0</v>
      </c>
      <c r="K3848">
        <v>0</v>
      </c>
      <c r="L3848">
        <v>0</v>
      </c>
      <c r="M3848">
        <v>0</v>
      </c>
      <c r="N3848">
        <v>0</v>
      </c>
    </row>
    <row r="3849" spans="1:14" x14ac:dyDescent="0.2">
      <c r="A3849" t="s">
        <v>8727</v>
      </c>
      <c r="B3849" t="s">
        <v>89</v>
      </c>
      <c r="C3849" t="s">
        <v>155</v>
      </c>
      <c r="D3849" t="s">
        <v>4887</v>
      </c>
      <c r="E3849">
        <v>0</v>
      </c>
      <c r="F3849">
        <v>0</v>
      </c>
      <c r="G3849">
        <v>0</v>
      </c>
      <c r="H3849">
        <v>0</v>
      </c>
      <c r="I3849">
        <v>0</v>
      </c>
      <c r="J3849">
        <v>1</v>
      </c>
      <c r="K3849">
        <v>0</v>
      </c>
      <c r="L3849">
        <v>0</v>
      </c>
      <c r="M3849">
        <v>0</v>
      </c>
      <c r="N3849">
        <v>0</v>
      </c>
    </row>
    <row r="3850" spans="1:14" x14ac:dyDescent="0.2">
      <c r="A3850" t="s">
        <v>8728</v>
      </c>
      <c r="B3850" t="s">
        <v>89</v>
      </c>
      <c r="C3850" t="s">
        <v>155</v>
      </c>
      <c r="D3850" t="s">
        <v>4889</v>
      </c>
      <c r="E3850">
        <v>1</v>
      </c>
      <c r="F3850">
        <v>0</v>
      </c>
      <c r="G3850">
        <v>1</v>
      </c>
      <c r="H3850">
        <v>0</v>
      </c>
      <c r="I3850">
        <v>0</v>
      </c>
      <c r="J3850">
        <v>0</v>
      </c>
      <c r="K3850">
        <v>0</v>
      </c>
      <c r="L3850">
        <v>0</v>
      </c>
      <c r="M3850">
        <v>0</v>
      </c>
      <c r="N3850">
        <v>0</v>
      </c>
    </row>
    <row r="3851" spans="1:14" x14ac:dyDescent="0.2">
      <c r="A3851" t="s">
        <v>8729</v>
      </c>
      <c r="B3851" t="s">
        <v>89</v>
      </c>
      <c r="C3851" t="s">
        <v>155</v>
      </c>
      <c r="D3851" t="s">
        <v>4871</v>
      </c>
      <c r="E3851">
        <v>0</v>
      </c>
      <c r="F3851">
        <v>0</v>
      </c>
      <c r="G3851">
        <v>0</v>
      </c>
      <c r="H3851">
        <v>0</v>
      </c>
      <c r="I3851">
        <v>0</v>
      </c>
      <c r="J3851">
        <v>0</v>
      </c>
      <c r="K3851">
        <v>1</v>
      </c>
      <c r="L3851">
        <v>1</v>
      </c>
      <c r="M3851">
        <v>0</v>
      </c>
      <c r="N3851">
        <v>0</v>
      </c>
    </row>
    <row r="3852" spans="1:14" x14ac:dyDescent="0.2">
      <c r="A3852" t="s">
        <v>8730</v>
      </c>
      <c r="B3852" t="s">
        <v>89</v>
      </c>
      <c r="C3852" t="s">
        <v>155</v>
      </c>
      <c r="D3852" t="s">
        <v>4873</v>
      </c>
      <c r="E3852">
        <v>0</v>
      </c>
      <c r="F3852">
        <v>0</v>
      </c>
      <c r="G3852">
        <v>0</v>
      </c>
      <c r="H3852">
        <v>0</v>
      </c>
      <c r="I3852">
        <v>0</v>
      </c>
      <c r="J3852">
        <v>0</v>
      </c>
      <c r="K3852">
        <v>0</v>
      </c>
      <c r="L3852">
        <v>0</v>
      </c>
      <c r="M3852">
        <v>0</v>
      </c>
      <c r="N3852">
        <v>0</v>
      </c>
    </row>
    <row r="3853" spans="1:14" x14ac:dyDescent="0.2">
      <c r="A3853" t="s">
        <v>8731</v>
      </c>
      <c r="B3853" t="s">
        <v>89</v>
      </c>
      <c r="C3853" t="s">
        <v>156</v>
      </c>
      <c r="D3853" t="s">
        <v>4875</v>
      </c>
      <c r="E3853">
        <v>0</v>
      </c>
      <c r="F3853">
        <v>0</v>
      </c>
      <c r="G3853">
        <v>0</v>
      </c>
      <c r="H3853">
        <v>0</v>
      </c>
      <c r="I3853">
        <v>0</v>
      </c>
      <c r="J3853">
        <v>1</v>
      </c>
      <c r="K3853">
        <v>0</v>
      </c>
      <c r="L3853">
        <v>0</v>
      </c>
      <c r="M3853">
        <v>0</v>
      </c>
      <c r="N3853">
        <v>0</v>
      </c>
    </row>
    <row r="3854" spans="1:14" x14ac:dyDescent="0.2">
      <c r="A3854" t="s">
        <v>8732</v>
      </c>
      <c r="B3854" t="s">
        <v>89</v>
      </c>
      <c r="C3854" t="s">
        <v>156</v>
      </c>
      <c r="D3854" t="s">
        <v>4877</v>
      </c>
      <c r="E3854">
        <v>1</v>
      </c>
      <c r="F3854">
        <v>1</v>
      </c>
      <c r="G3854">
        <v>0</v>
      </c>
      <c r="H3854">
        <v>0</v>
      </c>
      <c r="I3854">
        <v>0</v>
      </c>
      <c r="J3854">
        <v>0</v>
      </c>
      <c r="K3854">
        <v>0</v>
      </c>
      <c r="L3854">
        <v>0</v>
      </c>
      <c r="M3854">
        <v>0</v>
      </c>
      <c r="N3854">
        <v>0</v>
      </c>
    </row>
    <row r="3855" spans="1:14" x14ac:dyDescent="0.2">
      <c r="A3855" t="s">
        <v>8733</v>
      </c>
      <c r="B3855" t="s">
        <v>89</v>
      </c>
      <c r="C3855" t="s">
        <v>156</v>
      </c>
      <c r="D3855" t="s">
        <v>4879</v>
      </c>
      <c r="E3855">
        <v>1</v>
      </c>
      <c r="F3855">
        <v>1</v>
      </c>
      <c r="G3855">
        <v>0</v>
      </c>
      <c r="H3855">
        <v>0</v>
      </c>
      <c r="I3855">
        <v>0</v>
      </c>
      <c r="J3855">
        <v>0</v>
      </c>
      <c r="K3855">
        <v>0</v>
      </c>
      <c r="L3855">
        <v>0</v>
      </c>
      <c r="M3855">
        <v>0</v>
      </c>
      <c r="N3855">
        <v>0</v>
      </c>
    </row>
    <row r="3856" spans="1:14" x14ac:dyDescent="0.2">
      <c r="A3856" t="s">
        <v>8734</v>
      </c>
      <c r="B3856" t="s">
        <v>89</v>
      </c>
      <c r="C3856" t="s">
        <v>156</v>
      </c>
      <c r="D3856" t="s">
        <v>4881</v>
      </c>
      <c r="E3856">
        <v>1</v>
      </c>
      <c r="F3856">
        <v>1</v>
      </c>
      <c r="G3856">
        <v>0</v>
      </c>
      <c r="H3856">
        <v>0</v>
      </c>
      <c r="I3856">
        <v>0</v>
      </c>
      <c r="J3856">
        <v>0</v>
      </c>
      <c r="K3856">
        <v>0</v>
      </c>
      <c r="L3856">
        <v>0</v>
      </c>
      <c r="M3856">
        <v>0</v>
      </c>
      <c r="N3856">
        <v>0</v>
      </c>
    </row>
    <row r="3857" spans="1:14" x14ac:dyDescent="0.2">
      <c r="A3857" t="s">
        <v>8735</v>
      </c>
      <c r="B3857" t="s">
        <v>89</v>
      </c>
      <c r="C3857" t="s">
        <v>156</v>
      </c>
      <c r="D3857" t="s">
        <v>4883</v>
      </c>
      <c r="E3857">
        <v>0</v>
      </c>
      <c r="F3857">
        <v>0</v>
      </c>
      <c r="G3857">
        <v>0</v>
      </c>
      <c r="H3857">
        <v>0</v>
      </c>
      <c r="I3857">
        <v>0</v>
      </c>
      <c r="J3857">
        <v>1</v>
      </c>
      <c r="K3857">
        <v>0</v>
      </c>
      <c r="L3857">
        <v>0</v>
      </c>
      <c r="M3857">
        <v>0</v>
      </c>
      <c r="N3857">
        <v>0</v>
      </c>
    </row>
    <row r="3858" spans="1:14" x14ac:dyDescent="0.2">
      <c r="A3858" t="s">
        <v>8736</v>
      </c>
      <c r="B3858" t="s">
        <v>89</v>
      </c>
      <c r="C3858" t="s">
        <v>156</v>
      </c>
      <c r="D3858" t="s">
        <v>4885</v>
      </c>
      <c r="E3858">
        <v>1</v>
      </c>
      <c r="F3858">
        <v>1</v>
      </c>
      <c r="G3858">
        <v>0</v>
      </c>
      <c r="H3858">
        <v>0</v>
      </c>
      <c r="I3858">
        <v>0</v>
      </c>
      <c r="J3858">
        <v>0</v>
      </c>
      <c r="K3858">
        <v>0</v>
      </c>
      <c r="L3858">
        <v>0</v>
      </c>
      <c r="M3858">
        <v>0</v>
      </c>
      <c r="N3858">
        <v>0</v>
      </c>
    </row>
    <row r="3859" spans="1:14" x14ac:dyDescent="0.2">
      <c r="A3859" t="s">
        <v>8737</v>
      </c>
      <c r="B3859" t="s">
        <v>89</v>
      </c>
      <c r="C3859" t="s">
        <v>156</v>
      </c>
      <c r="D3859" t="s">
        <v>4887</v>
      </c>
      <c r="E3859">
        <v>0</v>
      </c>
      <c r="F3859">
        <v>0</v>
      </c>
      <c r="G3859">
        <v>0</v>
      </c>
      <c r="H3859">
        <v>0</v>
      </c>
      <c r="I3859">
        <v>0</v>
      </c>
      <c r="J3859">
        <v>1</v>
      </c>
      <c r="K3859">
        <v>0</v>
      </c>
      <c r="L3859">
        <v>0</v>
      </c>
      <c r="M3859">
        <v>0</v>
      </c>
      <c r="N3859">
        <v>0</v>
      </c>
    </row>
    <row r="3860" spans="1:14" x14ac:dyDescent="0.2">
      <c r="A3860" t="s">
        <v>8738</v>
      </c>
      <c r="B3860" t="s">
        <v>89</v>
      </c>
      <c r="C3860" t="s">
        <v>156</v>
      </c>
      <c r="D3860" t="s">
        <v>4889</v>
      </c>
      <c r="E3860">
        <v>1</v>
      </c>
      <c r="F3860">
        <v>1</v>
      </c>
      <c r="G3860">
        <v>0</v>
      </c>
      <c r="H3860">
        <v>0</v>
      </c>
      <c r="I3860">
        <v>0</v>
      </c>
      <c r="J3860">
        <v>0</v>
      </c>
      <c r="K3860">
        <v>0</v>
      </c>
      <c r="L3860">
        <v>0</v>
      </c>
      <c r="M3860">
        <v>0</v>
      </c>
      <c r="N3860">
        <v>0</v>
      </c>
    </row>
    <row r="3861" spans="1:14" x14ac:dyDescent="0.2">
      <c r="A3861" t="s">
        <v>8739</v>
      </c>
      <c r="B3861" t="s">
        <v>89</v>
      </c>
      <c r="C3861" t="s">
        <v>156</v>
      </c>
      <c r="D3861" t="s">
        <v>4871</v>
      </c>
      <c r="E3861">
        <v>0</v>
      </c>
      <c r="F3861">
        <v>0</v>
      </c>
      <c r="G3861">
        <v>0</v>
      </c>
      <c r="H3861">
        <v>0</v>
      </c>
      <c r="I3861">
        <v>0</v>
      </c>
      <c r="J3861">
        <v>0</v>
      </c>
      <c r="K3861">
        <v>1</v>
      </c>
      <c r="L3861">
        <v>1</v>
      </c>
      <c r="M3861">
        <v>0</v>
      </c>
      <c r="N3861">
        <v>0</v>
      </c>
    </row>
    <row r="3862" spans="1:14" x14ac:dyDescent="0.2">
      <c r="A3862" t="s">
        <v>8740</v>
      </c>
      <c r="B3862" t="s">
        <v>89</v>
      </c>
      <c r="C3862" t="s">
        <v>156</v>
      </c>
      <c r="D3862" t="s">
        <v>4873</v>
      </c>
      <c r="E3862">
        <v>0</v>
      </c>
      <c r="F3862">
        <v>0</v>
      </c>
      <c r="G3862">
        <v>0</v>
      </c>
      <c r="H3862">
        <v>0</v>
      </c>
      <c r="I3862">
        <v>0</v>
      </c>
      <c r="J3862">
        <v>0</v>
      </c>
      <c r="K3862">
        <v>1</v>
      </c>
      <c r="L3862">
        <v>1</v>
      </c>
      <c r="M3862">
        <v>0</v>
      </c>
      <c r="N3862">
        <v>0</v>
      </c>
    </row>
    <row r="3863" spans="1:14" x14ac:dyDescent="0.2">
      <c r="A3863" t="s">
        <v>8741</v>
      </c>
      <c r="B3863" t="s">
        <v>89</v>
      </c>
      <c r="C3863" t="s">
        <v>160</v>
      </c>
      <c r="D3863" t="s">
        <v>4875</v>
      </c>
      <c r="E3863">
        <v>4</v>
      </c>
      <c r="F3863">
        <v>0</v>
      </c>
      <c r="G3863">
        <v>4</v>
      </c>
      <c r="H3863">
        <v>0</v>
      </c>
      <c r="I3863">
        <v>0</v>
      </c>
      <c r="J3863">
        <v>1</v>
      </c>
      <c r="K3863">
        <v>0</v>
      </c>
      <c r="L3863">
        <v>0</v>
      </c>
      <c r="M3863">
        <v>0</v>
      </c>
      <c r="N3863">
        <v>0</v>
      </c>
    </row>
    <row r="3864" spans="1:14" x14ac:dyDescent="0.2">
      <c r="A3864" t="s">
        <v>8742</v>
      </c>
      <c r="B3864" t="s">
        <v>89</v>
      </c>
      <c r="C3864" t="s">
        <v>160</v>
      </c>
      <c r="D3864" t="s">
        <v>4877</v>
      </c>
      <c r="E3864">
        <v>5</v>
      </c>
      <c r="F3864">
        <v>1</v>
      </c>
      <c r="G3864">
        <v>4</v>
      </c>
      <c r="H3864">
        <v>0</v>
      </c>
      <c r="I3864">
        <v>0</v>
      </c>
      <c r="J3864">
        <v>0</v>
      </c>
      <c r="K3864">
        <v>0</v>
      </c>
      <c r="L3864">
        <v>0</v>
      </c>
      <c r="M3864">
        <v>0</v>
      </c>
      <c r="N3864">
        <v>0</v>
      </c>
    </row>
    <row r="3865" spans="1:14" x14ac:dyDescent="0.2">
      <c r="A3865" t="s">
        <v>8743</v>
      </c>
      <c r="B3865" t="s">
        <v>89</v>
      </c>
      <c r="C3865" t="s">
        <v>160</v>
      </c>
      <c r="D3865" t="s">
        <v>4879</v>
      </c>
      <c r="E3865">
        <v>1</v>
      </c>
      <c r="F3865">
        <v>1</v>
      </c>
      <c r="G3865">
        <v>0</v>
      </c>
      <c r="H3865">
        <v>0</v>
      </c>
      <c r="I3865">
        <v>0</v>
      </c>
      <c r="J3865">
        <v>4</v>
      </c>
      <c r="K3865">
        <v>0</v>
      </c>
      <c r="L3865">
        <v>0</v>
      </c>
      <c r="M3865">
        <v>0</v>
      </c>
      <c r="N3865">
        <v>0</v>
      </c>
    </row>
    <row r="3866" spans="1:14" x14ac:dyDescent="0.2">
      <c r="A3866" t="s">
        <v>8744</v>
      </c>
      <c r="B3866" t="s">
        <v>89</v>
      </c>
      <c r="C3866" t="s">
        <v>160</v>
      </c>
      <c r="D3866" t="s">
        <v>4881</v>
      </c>
      <c r="E3866">
        <v>5</v>
      </c>
      <c r="F3866">
        <v>1</v>
      </c>
      <c r="G3866">
        <v>4</v>
      </c>
      <c r="H3866">
        <v>0</v>
      </c>
      <c r="I3866">
        <v>0</v>
      </c>
      <c r="J3866">
        <v>0</v>
      </c>
      <c r="K3866">
        <v>0</v>
      </c>
      <c r="L3866">
        <v>0</v>
      </c>
      <c r="M3866">
        <v>0</v>
      </c>
      <c r="N3866">
        <v>0</v>
      </c>
    </row>
    <row r="3867" spans="1:14" x14ac:dyDescent="0.2">
      <c r="A3867" t="s">
        <v>8745</v>
      </c>
      <c r="B3867" t="s">
        <v>89</v>
      </c>
      <c r="C3867" t="s">
        <v>160</v>
      </c>
      <c r="D3867" t="s">
        <v>4883</v>
      </c>
      <c r="E3867">
        <v>4</v>
      </c>
      <c r="F3867">
        <v>0</v>
      </c>
      <c r="G3867">
        <v>4</v>
      </c>
      <c r="H3867">
        <v>0</v>
      </c>
      <c r="I3867">
        <v>0</v>
      </c>
      <c r="J3867">
        <v>1</v>
      </c>
      <c r="K3867">
        <v>0</v>
      </c>
      <c r="L3867">
        <v>0</v>
      </c>
      <c r="M3867">
        <v>0</v>
      </c>
      <c r="N3867">
        <v>0</v>
      </c>
    </row>
    <row r="3868" spans="1:14" x14ac:dyDescent="0.2">
      <c r="A3868" t="s">
        <v>8746</v>
      </c>
      <c r="B3868" t="s">
        <v>89</v>
      </c>
      <c r="C3868" t="s">
        <v>160</v>
      </c>
      <c r="D3868" t="s">
        <v>4885</v>
      </c>
      <c r="E3868">
        <v>1</v>
      </c>
      <c r="F3868">
        <v>1</v>
      </c>
      <c r="G3868">
        <v>0</v>
      </c>
      <c r="H3868">
        <v>0</v>
      </c>
      <c r="I3868">
        <v>0</v>
      </c>
      <c r="J3868">
        <v>4</v>
      </c>
      <c r="K3868">
        <v>0</v>
      </c>
      <c r="L3868">
        <v>0</v>
      </c>
      <c r="M3868">
        <v>0</v>
      </c>
      <c r="N3868">
        <v>0</v>
      </c>
    </row>
    <row r="3869" spans="1:14" x14ac:dyDescent="0.2">
      <c r="A3869" t="s">
        <v>8747</v>
      </c>
      <c r="B3869" t="s">
        <v>89</v>
      </c>
      <c r="C3869" t="s">
        <v>160</v>
      </c>
      <c r="D3869" t="s">
        <v>4887</v>
      </c>
      <c r="E3869">
        <v>4</v>
      </c>
      <c r="F3869">
        <v>0</v>
      </c>
      <c r="G3869">
        <v>4</v>
      </c>
      <c r="H3869">
        <v>0</v>
      </c>
      <c r="I3869">
        <v>0</v>
      </c>
      <c r="J3869">
        <v>1</v>
      </c>
      <c r="K3869">
        <v>0</v>
      </c>
      <c r="L3869">
        <v>0</v>
      </c>
      <c r="M3869">
        <v>0</v>
      </c>
      <c r="N3869">
        <v>0</v>
      </c>
    </row>
    <row r="3870" spans="1:14" x14ac:dyDescent="0.2">
      <c r="A3870" t="s">
        <v>8748</v>
      </c>
      <c r="B3870" t="s">
        <v>89</v>
      </c>
      <c r="C3870" t="s">
        <v>160</v>
      </c>
      <c r="D3870" t="s">
        <v>4889</v>
      </c>
      <c r="E3870">
        <v>1</v>
      </c>
      <c r="F3870">
        <v>1</v>
      </c>
      <c r="G3870">
        <v>0</v>
      </c>
      <c r="H3870">
        <v>0</v>
      </c>
      <c r="I3870">
        <v>0</v>
      </c>
      <c r="J3870">
        <v>4</v>
      </c>
      <c r="K3870">
        <v>0</v>
      </c>
      <c r="L3870">
        <v>0</v>
      </c>
      <c r="M3870">
        <v>0</v>
      </c>
      <c r="N3870">
        <v>0</v>
      </c>
    </row>
    <row r="3871" spans="1:14" x14ac:dyDescent="0.2">
      <c r="A3871" t="s">
        <v>8749</v>
      </c>
      <c r="B3871" t="s">
        <v>89</v>
      </c>
      <c r="C3871" t="s">
        <v>160</v>
      </c>
      <c r="D3871" t="s">
        <v>4871</v>
      </c>
      <c r="E3871">
        <v>0</v>
      </c>
      <c r="F3871">
        <v>0</v>
      </c>
      <c r="G3871">
        <v>0</v>
      </c>
      <c r="H3871">
        <v>0</v>
      </c>
      <c r="I3871">
        <v>0</v>
      </c>
      <c r="J3871">
        <v>0</v>
      </c>
      <c r="K3871">
        <v>4</v>
      </c>
      <c r="L3871">
        <v>4</v>
      </c>
      <c r="M3871">
        <v>0</v>
      </c>
      <c r="N3871">
        <v>0</v>
      </c>
    </row>
    <row r="3872" spans="1:14" x14ac:dyDescent="0.2">
      <c r="A3872" t="s">
        <v>8750</v>
      </c>
      <c r="B3872" t="s">
        <v>89</v>
      </c>
      <c r="C3872" t="s">
        <v>160</v>
      </c>
      <c r="D3872" t="s">
        <v>4873</v>
      </c>
      <c r="E3872">
        <v>0</v>
      </c>
      <c r="F3872">
        <v>0</v>
      </c>
      <c r="G3872">
        <v>0</v>
      </c>
      <c r="H3872">
        <v>0</v>
      </c>
      <c r="I3872">
        <v>0</v>
      </c>
      <c r="J3872">
        <v>0</v>
      </c>
      <c r="K3872">
        <v>1</v>
      </c>
      <c r="L3872">
        <v>1</v>
      </c>
      <c r="M3872">
        <v>0</v>
      </c>
      <c r="N3872">
        <v>0</v>
      </c>
    </row>
    <row r="3873" spans="1:14" x14ac:dyDescent="0.2">
      <c r="A3873" t="s">
        <v>8751</v>
      </c>
      <c r="B3873" t="s">
        <v>89</v>
      </c>
      <c r="C3873" t="s">
        <v>163</v>
      </c>
      <c r="D3873" t="s">
        <v>4875</v>
      </c>
      <c r="E3873">
        <v>1</v>
      </c>
      <c r="F3873">
        <v>0</v>
      </c>
      <c r="G3873">
        <v>1</v>
      </c>
      <c r="H3873">
        <v>0</v>
      </c>
      <c r="I3873">
        <v>0</v>
      </c>
      <c r="J3873">
        <v>0</v>
      </c>
      <c r="K3873">
        <v>0</v>
      </c>
      <c r="L3873">
        <v>0</v>
      </c>
      <c r="M3873">
        <v>0</v>
      </c>
      <c r="N3873">
        <v>0</v>
      </c>
    </row>
    <row r="3874" spans="1:14" x14ac:dyDescent="0.2">
      <c r="A3874" t="s">
        <v>8752</v>
      </c>
      <c r="B3874" t="s">
        <v>89</v>
      </c>
      <c r="C3874" t="s">
        <v>163</v>
      </c>
      <c r="D3874" t="s">
        <v>4877</v>
      </c>
      <c r="E3874">
        <v>1</v>
      </c>
      <c r="F3874">
        <v>0</v>
      </c>
      <c r="G3874">
        <v>1</v>
      </c>
      <c r="H3874">
        <v>0</v>
      </c>
      <c r="I3874">
        <v>0</v>
      </c>
      <c r="J3874">
        <v>0</v>
      </c>
      <c r="K3874">
        <v>0</v>
      </c>
      <c r="L3874">
        <v>0</v>
      </c>
      <c r="M3874">
        <v>0</v>
      </c>
      <c r="N3874">
        <v>0</v>
      </c>
    </row>
    <row r="3875" spans="1:14" x14ac:dyDescent="0.2">
      <c r="A3875" t="s">
        <v>8753</v>
      </c>
      <c r="B3875" t="s">
        <v>89</v>
      </c>
      <c r="C3875" t="s">
        <v>163</v>
      </c>
      <c r="D3875" t="s">
        <v>4879</v>
      </c>
      <c r="E3875">
        <v>0</v>
      </c>
      <c r="F3875">
        <v>0</v>
      </c>
      <c r="G3875">
        <v>0</v>
      </c>
      <c r="H3875">
        <v>0</v>
      </c>
      <c r="I3875">
        <v>0</v>
      </c>
      <c r="J3875">
        <v>1</v>
      </c>
      <c r="K3875">
        <v>0</v>
      </c>
      <c r="L3875">
        <v>0</v>
      </c>
      <c r="M3875">
        <v>0</v>
      </c>
      <c r="N3875">
        <v>0</v>
      </c>
    </row>
    <row r="3876" spans="1:14" x14ac:dyDescent="0.2">
      <c r="A3876" t="s">
        <v>8754</v>
      </c>
      <c r="B3876" t="s">
        <v>89</v>
      </c>
      <c r="C3876" t="s">
        <v>163</v>
      </c>
      <c r="D3876" t="s">
        <v>4881</v>
      </c>
      <c r="E3876">
        <v>1</v>
      </c>
      <c r="F3876">
        <v>0</v>
      </c>
      <c r="G3876">
        <v>1</v>
      </c>
      <c r="H3876">
        <v>0</v>
      </c>
      <c r="I3876">
        <v>0</v>
      </c>
      <c r="J3876">
        <v>0</v>
      </c>
      <c r="K3876">
        <v>0</v>
      </c>
      <c r="L3876">
        <v>0</v>
      </c>
      <c r="M3876">
        <v>0</v>
      </c>
      <c r="N3876">
        <v>0</v>
      </c>
    </row>
    <row r="3877" spans="1:14" x14ac:dyDescent="0.2">
      <c r="A3877" t="s">
        <v>8755</v>
      </c>
      <c r="B3877" t="s">
        <v>89</v>
      </c>
      <c r="C3877" t="s">
        <v>163</v>
      </c>
      <c r="D3877" t="s">
        <v>4883</v>
      </c>
      <c r="E3877">
        <v>1</v>
      </c>
      <c r="F3877">
        <v>0</v>
      </c>
      <c r="G3877">
        <v>1</v>
      </c>
      <c r="H3877">
        <v>0</v>
      </c>
      <c r="I3877">
        <v>0</v>
      </c>
      <c r="J3877">
        <v>0</v>
      </c>
      <c r="K3877">
        <v>0</v>
      </c>
      <c r="L3877">
        <v>0</v>
      </c>
      <c r="M3877">
        <v>0</v>
      </c>
      <c r="N3877">
        <v>0</v>
      </c>
    </row>
    <row r="3878" spans="1:14" x14ac:dyDescent="0.2">
      <c r="A3878" t="s">
        <v>8756</v>
      </c>
      <c r="B3878" t="s">
        <v>89</v>
      </c>
      <c r="C3878" t="s">
        <v>163</v>
      </c>
      <c r="D3878" t="s">
        <v>4885</v>
      </c>
      <c r="E3878">
        <v>0</v>
      </c>
      <c r="F3878">
        <v>0</v>
      </c>
      <c r="G3878">
        <v>0</v>
      </c>
      <c r="H3878">
        <v>0</v>
      </c>
      <c r="I3878">
        <v>0</v>
      </c>
      <c r="J3878">
        <v>1</v>
      </c>
      <c r="K3878">
        <v>0</v>
      </c>
      <c r="L3878">
        <v>0</v>
      </c>
      <c r="M3878">
        <v>0</v>
      </c>
      <c r="N3878">
        <v>0</v>
      </c>
    </row>
    <row r="3879" spans="1:14" x14ac:dyDescent="0.2">
      <c r="A3879" t="s">
        <v>8757</v>
      </c>
      <c r="B3879" t="s">
        <v>89</v>
      </c>
      <c r="C3879" t="s">
        <v>163</v>
      </c>
      <c r="D3879" t="s">
        <v>4887</v>
      </c>
      <c r="E3879">
        <v>1</v>
      </c>
      <c r="F3879">
        <v>0</v>
      </c>
      <c r="G3879">
        <v>1</v>
      </c>
      <c r="H3879">
        <v>0</v>
      </c>
      <c r="I3879">
        <v>0</v>
      </c>
      <c r="J3879">
        <v>0</v>
      </c>
      <c r="K3879">
        <v>0</v>
      </c>
      <c r="L3879">
        <v>0</v>
      </c>
      <c r="M3879">
        <v>0</v>
      </c>
      <c r="N3879">
        <v>0</v>
      </c>
    </row>
    <row r="3880" spans="1:14" x14ac:dyDescent="0.2">
      <c r="A3880" t="s">
        <v>8758</v>
      </c>
      <c r="B3880" t="s">
        <v>89</v>
      </c>
      <c r="C3880" t="s">
        <v>163</v>
      </c>
      <c r="D3880" t="s">
        <v>4889</v>
      </c>
      <c r="E3880">
        <v>0</v>
      </c>
      <c r="F3880">
        <v>0</v>
      </c>
      <c r="G3880">
        <v>0</v>
      </c>
      <c r="H3880">
        <v>0</v>
      </c>
      <c r="I3880">
        <v>0</v>
      </c>
      <c r="J3880">
        <v>1</v>
      </c>
      <c r="K3880">
        <v>0</v>
      </c>
      <c r="L3880">
        <v>0</v>
      </c>
      <c r="M3880">
        <v>0</v>
      </c>
      <c r="N3880">
        <v>0</v>
      </c>
    </row>
    <row r="3881" spans="1:14" x14ac:dyDescent="0.2">
      <c r="A3881" t="s">
        <v>8759</v>
      </c>
      <c r="B3881" t="s">
        <v>89</v>
      </c>
      <c r="C3881" t="s">
        <v>163</v>
      </c>
      <c r="D3881" t="s">
        <v>4871</v>
      </c>
      <c r="E3881">
        <v>0</v>
      </c>
      <c r="F3881">
        <v>0</v>
      </c>
      <c r="G3881">
        <v>0</v>
      </c>
      <c r="H3881">
        <v>0</v>
      </c>
      <c r="I3881">
        <v>0</v>
      </c>
      <c r="J3881">
        <v>0</v>
      </c>
      <c r="K3881">
        <v>1</v>
      </c>
      <c r="L3881">
        <v>1</v>
      </c>
      <c r="M3881">
        <v>0</v>
      </c>
      <c r="N3881">
        <v>0</v>
      </c>
    </row>
    <row r="3882" spans="1:14" x14ac:dyDescent="0.2">
      <c r="A3882" t="s">
        <v>8760</v>
      </c>
      <c r="B3882" t="s">
        <v>89</v>
      </c>
      <c r="C3882" t="s">
        <v>163</v>
      </c>
      <c r="D3882" t="s">
        <v>4873</v>
      </c>
      <c r="E3882">
        <v>0</v>
      </c>
      <c r="F3882">
        <v>0</v>
      </c>
      <c r="G3882">
        <v>0</v>
      </c>
      <c r="H3882">
        <v>0</v>
      </c>
      <c r="I3882">
        <v>0</v>
      </c>
      <c r="J3882">
        <v>0</v>
      </c>
      <c r="K3882">
        <v>1</v>
      </c>
      <c r="L3882">
        <v>1</v>
      </c>
      <c r="M3882">
        <v>0</v>
      </c>
      <c r="N3882">
        <v>0</v>
      </c>
    </row>
    <row r="3883" spans="1:14" x14ac:dyDescent="0.2">
      <c r="A3883" t="s">
        <v>8761</v>
      </c>
      <c r="B3883" t="s">
        <v>89</v>
      </c>
      <c r="C3883" t="s">
        <v>165</v>
      </c>
      <c r="D3883" t="s">
        <v>4875</v>
      </c>
      <c r="E3883">
        <v>0</v>
      </c>
      <c r="F3883">
        <v>0</v>
      </c>
      <c r="G3883">
        <v>0</v>
      </c>
      <c r="H3883">
        <v>0</v>
      </c>
      <c r="I3883">
        <v>0</v>
      </c>
      <c r="J3883">
        <v>1</v>
      </c>
      <c r="K3883">
        <v>0</v>
      </c>
      <c r="L3883">
        <v>0</v>
      </c>
      <c r="M3883">
        <v>0</v>
      </c>
      <c r="N3883">
        <v>0</v>
      </c>
    </row>
    <row r="3884" spans="1:14" x14ac:dyDescent="0.2">
      <c r="A3884" t="s">
        <v>8762</v>
      </c>
      <c r="B3884" t="s">
        <v>89</v>
      </c>
      <c r="C3884" t="s">
        <v>165</v>
      </c>
      <c r="D3884" t="s">
        <v>4877</v>
      </c>
      <c r="E3884">
        <v>1</v>
      </c>
      <c r="F3884">
        <v>1</v>
      </c>
      <c r="G3884">
        <v>0</v>
      </c>
      <c r="H3884">
        <v>0</v>
      </c>
      <c r="I3884">
        <v>0</v>
      </c>
      <c r="J3884">
        <v>0</v>
      </c>
      <c r="K3884">
        <v>0</v>
      </c>
      <c r="L3884">
        <v>0</v>
      </c>
      <c r="M3884">
        <v>0</v>
      </c>
      <c r="N3884">
        <v>0</v>
      </c>
    </row>
    <row r="3885" spans="1:14" x14ac:dyDescent="0.2">
      <c r="A3885" t="s">
        <v>8763</v>
      </c>
      <c r="B3885" t="s">
        <v>89</v>
      </c>
      <c r="C3885" t="s">
        <v>165</v>
      </c>
      <c r="D3885" t="s">
        <v>4879</v>
      </c>
      <c r="E3885">
        <v>1</v>
      </c>
      <c r="F3885">
        <v>1</v>
      </c>
      <c r="G3885">
        <v>0</v>
      </c>
      <c r="H3885">
        <v>0</v>
      </c>
      <c r="I3885">
        <v>0</v>
      </c>
      <c r="J3885">
        <v>0</v>
      </c>
      <c r="K3885">
        <v>0</v>
      </c>
      <c r="L3885">
        <v>0</v>
      </c>
      <c r="M3885">
        <v>0</v>
      </c>
      <c r="N3885">
        <v>0</v>
      </c>
    </row>
    <row r="3886" spans="1:14" x14ac:dyDescent="0.2">
      <c r="A3886" t="s">
        <v>8764</v>
      </c>
      <c r="B3886" t="s">
        <v>89</v>
      </c>
      <c r="C3886" t="s">
        <v>165</v>
      </c>
      <c r="D3886" t="s">
        <v>4881</v>
      </c>
      <c r="E3886">
        <v>1</v>
      </c>
      <c r="F3886">
        <v>1</v>
      </c>
      <c r="G3886">
        <v>0</v>
      </c>
      <c r="H3886">
        <v>0</v>
      </c>
      <c r="I3886">
        <v>0</v>
      </c>
      <c r="J3886">
        <v>0</v>
      </c>
      <c r="K3886">
        <v>0</v>
      </c>
      <c r="L3886">
        <v>0</v>
      </c>
      <c r="M3886">
        <v>0</v>
      </c>
      <c r="N3886">
        <v>0</v>
      </c>
    </row>
    <row r="3887" spans="1:14" x14ac:dyDescent="0.2">
      <c r="A3887" t="s">
        <v>8765</v>
      </c>
      <c r="B3887" t="s">
        <v>89</v>
      </c>
      <c r="C3887" t="s">
        <v>165</v>
      </c>
      <c r="D3887" t="s">
        <v>4883</v>
      </c>
      <c r="E3887">
        <v>0</v>
      </c>
      <c r="F3887">
        <v>0</v>
      </c>
      <c r="G3887">
        <v>0</v>
      </c>
      <c r="H3887">
        <v>0</v>
      </c>
      <c r="I3887">
        <v>0</v>
      </c>
      <c r="J3887">
        <v>1</v>
      </c>
      <c r="K3887">
        <v>0</v>
      </c>
      <c r="L3887">
        <v>0</v>
      </c>
      <c r="M3887">
        <v>0</v>
      </c>
      <c r="N3887">
        <v>0</v>
      </c>
    </row>
    <row r="3888" spans="1:14" x14ac:dyDescent="0.2">
      <c r="A3888" t="s">
        <v>8766</v>
      </c>
      <c r="B3888" t="s">
        <v>89</v>
      </c>
      <c r="C3888" t="s">
        <v>165</v>
      </c>
      <c r="D3888" t="s">
        <v>4885</v>
      </c>
      <c r="E3888">
        <v>1</v>
      </c>
      <c r="F3888">
        <v>1</v>
      </c>
      <c r="G3888">
        <v>0</v>
      </c>
      <c r="H3888">
        <v>0</v>
      </c>
      <c r="I3888">
        <v>0</v>
      </c>
      <c r="J3888">
        <v>0</v>
      </c>
      <c r="K3888">
        <v>0</v>
      </c>
      <c r="L3888">
        <v>0</v>
      </c>
      <c r="M3888">
        <v>0</v>
      </c>
      <c r="N3888">
        <v>0</v>
      </c>
    </row>
    <row r="3889" spans="1:14" x14ac:dyDescent="0.2">
      <c r="A3889" t="s">
        <v>8767</v>
      </c>
      <c r="B3889" t="s">
        <v>89</v>
      </c>
      <c r="C3889" t="s">
        <v>165</v>
      </c>
      <c r="D3889" t="s">
        <v>4887</v>
      </c>
      <c r="E3889">
        <v>0</v>
      </c>
      <c r="F3889">
        <v>0</v>
      </c>
      <c r="G3889">
        <v>0</v>
      </c>
      <c r="H3889">
        <v>0</v>
      </c>
      <c r="I3889">
        <v>0</v>
      </c>
      <c r="J3889">
        <v>1</v>
      </c>
      <c r="K3889">
        <v>0</v>
      </c>
      <c r="L3889">
        <v>0</v>
      </c>
      <c r="M3889">
        <v>0</v>
      </c>
      <c r="N3889">
        <v>0</v>
      </c>
    </row>
    <row r="3890" spans="1:14" x14ac:dyDescent="0.2">
      <c r="A3890" t="s">
        <v>8768</v>
      </c>
      <c r="B3890" t="s">
        <v>89</v>
      </c>
      <c r="C3890" t="s">
        <v>165</v>
      </c>
      <c r="D3890" t="s">
        <v>4889</v>
      </c>
      <c r="E3890">
        <v>1</v>
      </c>
      <c r="F3890">
        <v>1</v>
      </c>
      <c r="G3890">
        <v>0</v>
      </c>
      <c r="H3890">
        <v>0</v>
      </c>
      <c r="I3890">
        <v>0</v>
      </c>
      <c r="J3890">
        <v>0</v>
      </c>
      <c r="K3890">
        <v>0</v>
      </c>
      <c r="L3890">
        <v>0</v>
      </c>
      <c r="M3890">
        <v>0</v>
      </c>
      <c r="N3890">
        <v>0</v>
      </c>
    </row>
    <row r="3891" spans="1:14" x14ac:dyDescent="0.2">
      <c r="A3891" t="s">
        <v>8769</v>
      </c>
      <c r="B3891" t="s">
        <v>89</v>
      </c>
      <c r="C3891" t="s">
        <v>165</v>
      </c>
      <c r="D3891" t="s">
        <v>4871</v>
      </c>
      <c r="E3891">
        <v>0</v>
      </c>
      <c r="F3891">
        <v>0</v>
      </c>
      <c r="G3891">
        <v>0</v>
      </c>
      <c r="H3891">
        <v>0</v>
      </c>
      <c r="I3891">
        <v>0</v>
      </c>
      <c r="J3891">
        <v>0</v>
      </c>
      <c r="K3891">
        <v>1</v>
      </c>
      <c r="L3891">
        <v>1</v>
      </c>
      <c r="M3891">
        <v>0</v>
      </c>
      <c r="N3891">
        <v>0</v>
      </c>
    </row>
    <row r="3892" spans="1:14" x14ac:dyDescent="0.2">
      <c r="A3892" t="s">
        <v>8770</v>
      </c>
      <c r="B3892" t="s">
        <v>89</v>
      </c>
      <c r="C3892" t="s">
        <v>165</v>
      </c>
      <c r="D3892" t="s">
        <v>4873</v>
      </c>
      <c r="E3892">
        <v>0</v>
      </c>
      <c r="F3892">
        <v>0</v>
      </c>
      <c r="G3892">
        <v>0</v>
      </c>
      <c r="H3892">
        <v>0</v>
      </c>
      <c r="I3892">
        <v>0</v>
      </c>
      <c r="J3892">
        <v>0</v>
      </c>
      <c r="K3892">
        <v>1</v>
      </c>
      <c r="L3892">
        <v>1</v>
      </c>
      <c r="M3892">
        <v>0</v>
      </c>
      <c r="N3892">
        <v>0</v>
      </c>
    </row>
    <row r="3893" spans="1:14" x14ac:dyDescent="0.2">
      <c r="A3893" t="s">
        <v>8771</v>
      </c>
      <c r="B3893" t="s">
        <v>89</v>
      </c>
      <c r="C3893" t="s">
        <v>166</v>
      </c>
      <c r="D3893" t="s">
        <v>4875</v>
      </c>
      <c r="E3893">
        <v>0</v>
      </c>
      <c r="F3893">
        <v>0</v>
      </c>
      <c r="G3893">
        <v>0</v>
      </c>
      <c r="H3893">
        <v>0</v>
      </c>
      <c r="I3893">
        <v>0</v>
      </c>
      <c r="J3893">
        <v>3</v>
      </c>
      <c r="K3893">
        <v>0</v>
      </c>
      <c r="L3893">
        <v>0</v>
      </c>
      <c r="M3893">
        <v>0</v>
      </c>
      <c r="N3893">
        <v>0</v>
      </c>
    </row>
    <row r="3894" spans="1:14" x14ac:dyDescent="0.2">
      <c r="A3894" t="s">
        <v>8772</v>
      </c>
      <c r="B3894" t="s">
        <v>89</v>
      </c>
      <c r="C3894" t="s">
        <v>166</v>
      </c>
      <c r="D3894" t="s">
        <v>4877</v>
      </c>
      <c r="E3894">
        <v>3</v>
      </c>
      <c r="F3894">
        <v>0</v>
      </c>
      <c r="G3894">
        <v>3</v>
      </c>
      <c r="H3894">
        <v>0</v>
      </c>
      <c r="I3894">
        <v>0</v>
      </c>
      <c r="J3894">
        <v>0</v>
      </c>
      <c r="K3894">
        <v>0</v>
      </c>
      <c r="L3894">
        <v>0</v>
      </c>
      <c r="M3894">
        <v>0</v>
      </c>
      <c r="N3894">
        <v>0</v>
      </c>
    </row>
    <row r="3895" spans="1:14" x14ac:dyDescent="0.2">
      <c r="A3895" t="s">
        <v>8773</v>
      </c>
      <c r="B3895" t="s">
        <v>89</v>
      </c>
      <c r="C3895" t="s">
        <v>166</v>
      </c>
      <c r="D3895" t="s">
        <v>4879</v>
      </c>
      <c r="E3895">
        <v>3</v>
      </c>
      <c r="F3895">
        <v>0</v>
      </c>
      <c r="G3895">
        <v>3</v>
      </c>
      <c r="H3895">
        <v>0</v>
      </c>
      <c r="I3895">
        <v>0</v>
      </c>
      <c r="J3895">
        <v>0</v>
      </c>
      <c r="K3895">
        <v>0</v>
      </c>
      <c r="L3895">
        <v>0</v>
      </c>
      <c r="M3895">
        <v>0</v>
      </c>
      <c r="N3895">
        <v>0</v>
      </c>
    </row>
    <row r="3896" spans="1:14" x14ac:dyDescent="0.2">
      <c r="A3896" t="s">
        <v>8774</v>
      </c>
      <c r="B3896" t="s">
        <v>89</v>
      </c>
      <c r="C3896" t="s">
        <v>166</v>
      </c>
      <c r="D3896" t="s">
        <v>4881</v>
      </c>
      <c r="E3896">
        <v>3</v>
      </c>
      <c r="F3896">
        <v>0</v>
      </c>
      <c r="G3896">
        <v>3</v>
      </c>
      <c r="H3896">
        <v>0</v>
      </c>
      <c r="I3896">
        <v>0</v>
      </c>
      <c r="J3896">
        <v>0</v>
      </c>
      <c r="K3896">
        <v>0</v>
      </c>
      <c r="L3896">
        <v>0</v>
      </c>
      <c r="M3896">
        <v>0</v>
      </c>
      <c r="N3896">
        <v>0</v>
      </c>
    </row>
    <row r="3897" spans="1:14" x14ac:dyDescent="0.2">
      <c r="A3897" t="s">
        <v>8775</v>
      </c>
      <c r="B3897" t="s">
        <v>89</v>
      </c>
      <c r="C3897" t="s">
        <v>166</v>
      </c>
      <c r="D3897" t="s">
        <v>4883</v>
      </c>
      <c r="E3897">
        <v>0</v>
      </c>
      <c r="F3897">
        <v>0</v>
      </c>
      <c r="G3897">
        <v>0</v>
      </c>
      <c r="H3897">
        <v>0</v>
      </c>
      <c r="I3897">
        <v>0</v>
      </c>
      <c r="J3897">
        <v>3</v>
      </c>
      <c r="K3897">
        <v>0</v>
      </c>
      <c r="L3897">
        <v>0</v>
      </c>
      <c r="M3897">
        <v>0</v>
      </c>
      <c r="N3897">
        <v>0</v>
      </c>
    </row>
    <row r="3898" spans="1:14" x14ac:dyDescent="0.2">
      <c r="A3898" t="s">
        <v>8776</v>
      </c>
      <c r="B3898" t="s">
        <v>89</v>
      </c>
      <c r="C3898" t="s">
        <v>166</v>
      </c>
      <c r="D3898" t="s">
        <v>4885</v>
      </c>
      <c r="E3898">
        <v>3</v>
      </c>
      <c r="F3898">
        <v>0</v>
      </c>
      <c r="G3898">
        <v>3</v>
      </c>
      <c r="H3898">
        <v>0</v>
      </c>
      <c r="I3898">
        <v>0</v>
      </c>
      <c r="J3898">
        <v>0</v>
      </c>
      <c r="K3898">
        <v>0</v>
      </c>
      <c r="L3898">
        <v>0</v>
      </c>
      <c r="M3898">
        <v>0</v>
      </c>
      <c r="N3898">
        <v>0</v>
      </c>
    </row>
    <row r="3899" spans="1:14" x14ac:dyDescent="0.2">
      <c r="A3899" t="s">
        <v>8777</v>
      </c>
      <c r="B3899" t="s">
        <v>89</v>
      </c>
      <c r="C3899" t="s">
        <v>166</v>
      </c>
      <c r="D3899" t="s">
        <v>4887</v>
      </c>
      <c r="E3899">
        <v>0</v>
      </c>
      <c r="F3899">
        <v>0</v>
      </c>
      <c r="G3899">
        <v>0</v>
      </c>
      <c r="H3899">
        <v>0</v>
      </c>
      <c r="I3899">
        <v>0</v>
      </c>
      <c r="J3899">
        <v>3</v>
      </c>
      <c r="K3899">
        <v>0</v>
      </c>
      <c r="L3899">
        <v>0</v>
      </c>
      <c r="M3899">
        <v>0</v>
      </c>
      <c r="N3899">
        <v>0</v>
      </c>
    </row>
    <row r="3900" spans="1:14" x14ac:dyDescent="0.2">
      <c r="A3900" t="s">
        <v>8778</v>
      </c>
      <c r="B3900" t="s">
        <v>89</v>
      </c>
      <c r="C3900" t="s">
        <v>166</v>
      </c>
      <c r="D3900" t="s">
        <v>4889</v>
      </c>
      <c r="E3900">
        <v>3</v>
      </c>
      <c r="F3900">
        <v>0</v>
      </c>
      <c r="G3900">
        <v>3</v>
      </c>
      <c r="H3900">
        <v>0</v>
      </c>
      <c r="I3900">
        <v>0</v>
      </c>
      <c r="J3900">
        <v>0</v>
      </c>
      <c r="K3900">
        <v>0</v>
      </c>
      <c r="L3900">
        <v>0</v>
      </c>
      <c r="M3900">
        <v>0</v>
      </c>
      <c r="N3900">
        <v>0</v>
      </c>
    </row>
    <row r="3901" spans="1:14" x14ac:dyDescent="0.2">
      <c r="A3901" t="s">
        <v>8779</v>
      </c>
      <c r="B3901" t="s">
        <v>89</v>
      </c>
      <c r="C3901" t="s">
        <v>166</v>
      </c>
      <c r="D3901" t="s">
        <v>4871</v>
      </c>
      <c r="E3901">
        <v>0</v>
      </c>
      <c r="F3901">
        <v>0</v>
      </c>
      <c r="G3901">
        <v>0</v>
      </c>
      <c r="H3901">
        <v>0</v>
      </c>
      <c r="I3901">
        <v>0</v>
      </c>
      <c r="J3901">
        <v>0</v>
      </c>
      <c r="K3901">
        <v>1</v>
      </c>
      <c r="L3901">
        <v>1</v>
      </c>
      <c r="M3901">
        <v>0</v>
      </c>
      <c r="N3901">
        <v>0</v>
      </c>
    </row>
    <row r="3902" spans="1:14" x14ac:dyDescent="0.2">
      <c r="A3902" t="s">
        <v>8780</v>
      </c>
      <c r="B3902" t="s">
        <v>89</v>
      </c>
      <c r="C3902" t="s">
        <v>166</v>
      </c>
      <c r="D3902" t="s">
        <v>4873</v>
      </c>
      <c r="E3902">
        <v>0</v>
      </c>
      <c r="F3902">
        <v>0</v>
      </c>
      <c r="G3902">
        <v>0</v>
      </c>
      <c r="H3902">
        <v>0</v>
      </c>
      <c r="I3902">
        <v>0</v>
      </c>
      <c r="J3902">
        <v>0</v>
      </c>
      <c r="K3902">
        <v>1</v>
      </c>
      <c r="L3902">
        <v>1</v>
      </c>
      <c r="M3902">
        <v>0</v>
      </c>
      <c r="N3902">
        <v>0</v>
      </c>
    </row>
    <row r="3903" spans="1:14" x14ac:dyDescent="0.2">
      <c r="A3903" t="s">
        <v>8781</v>
      </c>
      <c r="B3903" t="s">
        <v>89</v>
      </c>
      <c r="C3903" t="s">
        <v>167</v>
      </c>
      <c r="D3903" t="s">
        <v>4875</v>
      </c>
      <c r="E3903">
        <v>3</v>
      </c>
      <c r="F3903">
        <v>0</v>
      </c>
      <c r="G3903">
        <v>3</v>
      </c>
      <c r="H3903">
        <v>0</v>
      </c>
      <c r="I3903">
        <v>0</v>
      </c>
      <c r="J3903">
        <v>3</v>
      </c>
      <c r="K3903">
        <v>0</v>
      </c>
      <c r="L3903">
        <v>0</v>
      </c>
      <c r="M3903">
        <v>0</v>
      </c>
      <c r="N3903">
        <v>0</v>
      </c>
    </row>
    <row r="3904" spans="1:14" x14ac:dyDescent="0.2">
      <c r="A3904" t="s">
        <v>8782</v>
      </c>
      <c r="B3904" t="s">
        <v>89</v>
      </c>
      <c r="C3904" t="s">
        <v>167</v>
      </c>
      <c r="D3904" t="s">
        <v>4877</v>
      </c>
      <c r="E3904">
        <v>6</v>
      </c>
      <c r="F3904">
        <v>0</v>
      </c>
      <c r="G3904">
        <v>6</v>
      </c>
      <c r="H3904">
        <v>0</v>
      </c>
      <c r="I3904">
        <v>0</v>
      </c>
      <c r="J3904">
        <v>0</v>
      </c>
      <c r="K3904">
        <v>0</v>
      </c>
      <c r="L3904">
        <v>0</v>
      </c>
      <c r="M3904">
        <v>0</v>
      </c>
      <c r="N3904">
        <v>0</v>
      </c>
    </row>
    <row r="3905" spans="1:14" x14ac:dyDescent="0.2">
      <c r="A3905" t="s">
        <v>8783</v>
      </c>
      <c r="B3905" t="s">
        <v>89</v>
      </c>
      <c r="C3905" t="s">
        <v>167</v>
      </c>
      <c r="D3905" t="s">
        <v>4879</v>
      </c>
      <c r="E3905">
        <v>2</v>
      </c>
      <c r="F3905">
        <v>0</v>
      </c>
      <c r="G3905">
        <v>2</v>
      </c>
      <c r="H3905">
        <v>0</v>
      </c>
      <c r="I3905">
        <v>0</v>
      </c>
      <c r="J3905">
        <v>4</v>
      </c>
      <c r="K3905">
        <v>0</v>
      </c>
      <c r="L3905">
        <v>0</v>
      </c>
      <c r="M3905">
        <v>0</v>
      </c>
      <c r="N3905">
        <v>0</v>
      </c>
    </row>
    <row r="3906" spans="1:14" x14ac:dyDescent="0.2">
      <c r="A3906" t="s">
        <v>8784</v>
      </c>
      <c r="B3906" t="s">
        <v>89</v>
      </c>
      <c r="C3906" t="s">
        <v>167</v>
      </c>
      <c r="D3906" t="s">
        <v>4881</v>
      </c>
      <c r="E3906">
        <v>6</v>
      </c>
      <c r="F3906">
        <v>0</v>
      </c>
      <c r="G3906">
        <v>6</v>
      </c>
      <c r="H3906">
        <v>0</v>
      </c>
      <c r="I3906">
        <v>0</v>
      </c>
      <c r="J3906">
        <v>0</v>
      </c>
      <c r="K3906">
        <v>0</v>
      </c>
      <c r="L3906">
        <v>0</v>
      </c>
      <c r="M3906">
        <v>0</v>
      </c>
      <c r="N3906">
        <v>0</v>
      </c>
    </row>
    <row r="3907" spans="1:14" x14ac:dyDescent="0.2">
      <c r="A3907" t="s">
        <v>8785</v>
      </c>
      <c r="B3907" t="s">
        <v>89</v>
      </c>
      <c r="C3907" t="s">
        <v>167</v>
      </c>
      <c r="D3907" t="s">
        <v>4883</v>
      </c>
      <c r="E3907">
        <v>3</v>
      </c>
      <c r="F3907">
        <v>0</v>
      </c>
      <c r="G3907">
        <v>3</v>
      </c>
      <c r="H3907">
        <v>0</v>
      </c>
      <c r="I3907">
        <v>0</v>
      </c>
      <c r="J3907">
        <v>3</v>
      </c>
      <c r="K3907">
        <v>0</v>
      </c>
      <c r="L3907">
        <v>0</v>
      </c>
      <c r="M3907">
        <v>0</v>
      </c>
      <c r="N3907">
        <v>0</v>
      </c>
    </row>
    <row r="3908" spans="1:14" x14ac:dyDescent="0.2">
      <c r="A3908" t="s">
        <v>8786</v>
      </c>
      <c r="B3908" t="s">
        <v>89</v>
      </c>
      <c r="C3908" t="s">
        <v>167</v>
      </c>
      <c r="D3908" t="s">
        <v>4885</v>
      </c>
      <c r="E3908">
        <v>3</v>
      </c>
      <c r="F3908">
        <v>1</v>
      </c>
      <c r="G3908">
        <v>2</v>
      </c>
      <c r="H3908">
        <v>0</v>
      </c>
      <c r="I3908">
        <v>0</v>
      </c>
      <c r="J3908">
        <v>3</v>
      </c>
      <c r="K3908">
        <v>0</v>
      </c>
      <c r="L3908">
        <v>0</v>
      </c>
      <c r="M3908">
        <v>0</v>
      </c>
      <c r="N3908">
        <v>0</v>
      </c>
    </row>
    <row r="3909" spans="1:14" x14ac:dyDescent="0.2">
      <c r="A3909" t="s">
        <v>8787</v>
      </c>
      <c r="B3909" t="s">
        <v>89</v>
      </c>
      <c r="C3909" t="s">
        <v>167</v>
      </c>
      <c r="D3909" t="s">
        <v>4887</v>
      </c>
      <c r="E3909">
        <v>3</v>
      </c>
      <c r="F3909">
        <v>0</v>
      </c>
      <c r="G3909">
        <v>3</v>
      </c>
      <c r="H3909">
        <v>0</v>
      </c>
      <c r="I3909">
        <v>0</v>
      </c>
      <c r="J3909">
        <v>3</v>
      </c>
      <c r="K3909">
        <v>0</v>
      </c>
      <c r="L3909">
        <v>0</v>
      </c>
      <c r="M3909">
        <v>0</v>
      </c>
      <c r="N3909">
        <v>0</v>
      </c>
    </row>
    <row r="3910" spans="1:14" x14ac:dyDescent="0.2">
      <c r="A3910" t="s">
        <v>8788</v>
      </c>
      <c r="B3910" t="s">
        <v>89</v>
      </c>
      <c r="C3910" t="s">
        <v>167</v>
      </c>
      <c r="D3910" t="s">
        <v>4889</v>
      </c>
      <c r="E3910">
        <v>3</v>
      </c>
      <c r="F3910">
        <v>0</v>
      </c>
      <c r="G3910">
        <v>3</v>
      </c>
      <c r="H3910">
        <v>0</v>
      </c>
      <c r="I3910">
        <v>0</v>
      </c>
      <c r="J3910">
        <v>3</v>
      </c>
      <c r="K3910">
        <v>0</v>
      </c>
      <c r="L3910">
        <v>0</v>
      </c>
      <c r="M3910">
        <v>0</v>
      </c>
      <c r="N3910">
        <v>0</v>
      </c>
    </row>
    <row r="3911" spans="1:14" x14ac:dyDescent="0.2">
      <c r="A3911" t="s">
        <v>8789</v>
      </c>
      <c r="B3911" t="s">
        <v>89</v>
      </c>
      <c r="C3911" t="s">
        <v>167</v>
      </c>
      <c r="D3911" t="s">
        <v>4871</v>
      </c>
      <c r="E3911">
        <v>0</v>
      </c>
      <c r="F3911">
        <v>0</v>
      </c>
      <c r="G3911">
        <v>0</v>
      </c>
      <c r="H3911">
        <v>0</v>
      </c>
      <c r="I3911">
        <v>0</v>
      </c>
      <c r="J3911">
        <v>0</v>
      </c>
      <c r="K3911">
        <v>4</v>
      </c>
      <c r="L3911">
        <v>4</v>
      </c>
      <c r="M3911">
        <v>0</v>
      </c>
      <c r="N3911">
        <v>0</v>
      </c>
    </row>
    <row r="3912" spans="1:14" x14ac:dyDescent="0.2">
      <c r="A3912" t="s">
        <v>8790</v>
      </c>
      <c r="B3912" t="s">
        <v>89</v>
      </c>
      <c r="C3912" t="s">
        <v>167</v>
      </c>
      <c r="D3912" t="s">
        <v>4873</v>
      </c>
      <c r="E3912">
        <v>0</v>
      </c>
      <c r="F3912">
        <v>0</v>
      </c>
      <c r="G3912">
        <v>0</v>
      </c>
      <c r="H3912">
        <v>0</v>
      </c>
      <c r="I3912">
        <v>0</v>
      </c>
      <c r="J3912">
        <v>0</v>
      </c>
      <c r="K3912">
        <v>3</v>
      </c>
      <c r="L3912">
        <v>3</v>
      </c>
      <c r="M3912">
        <v>0</v>
      </c>
      <c r="N3912">
        <v>0</v>
      </c>
    </row>
    <row r="3913" spans="1:14" x14ac:dyDescent="0.2">
      <c r="A3913" t="s">
        <v>8791</v>
      </c>
      <c r="B3913" t="s">
        <v>89</v>
      </c>
      <c r="C3913" t="s">
        <v>172</v>
      </c>
      <c r="D3913" t="s">
        <v>4875</v>
      </c>
      <c r="E3913">
        <v>2</v>
      </c>
      <c r="F3913">
        <v>0</v>
      </c>
      <c r="G3913">
        <v>1</v>
      </c>
      <c r="H3913">
        <v>1</v>
      </c>
      <c r="I3913">
        <v>0</v>
      </c>
      <c r="J3913">
        <v>1</v>
      </c>
      <c r="K3913">
        <v>0</v>
      </c>
      <c r="L3913">
        <v>0</v>
      </c>
      <c r="M3913">
        <v>0</v>
      </c>
      <c r="N3913">
        <v>0</v>
      </c>
    </row>
    <row r="3914" spans="1:14" x14ac:dyDescent="0.2">
      <c r="A3914" t="s">
        <v>8792</v>
      </c>
      <c r="B3914" t="s">
        <v>89</v>
      </c>
      <c r="C3914" t="s">
        <v>172</v>
      </c>
      <c r="D3914" t="s">
        <v>4877</v>
      </c>
      <c r="E3914">
        <v>3</v>
      </c>
      <c r="F3914">
        <v>0</v>
      </c>
      <c r="G3914">
        <v>2</v>
      </c>
      <c r="H3914">
        <v>1</v>
      </c>
      <c r="I3914">
        <v>0</v>
      </c>
      <c r="J3914">
        <v>0</v>
      </c>
      <c r="K3914">
        <v>0</v>
      </c>
      <c r="L3914">
        <v>0</v>
      </c>
      <c r="M3914">
        <v>0</v>
      </c>
      <c r="N3914">
        <v>0</v>
      </c>
    </row>
    <row r="3915" spans="1:14" x14ac:dyDescent="0.2">
      <c r="A3915" t="s">
        <v>8793</v>
      </c>
      <c r="B3915" t="s">
        <v>89</v>
      </c>
      <c r="C3915" t="s">
        <v>172</v>
      </c>
      <c r="D3915" t="s">
        <v>4879</v>
      </c>
      <c r="E3915">
        <v>1</v>
      </c>
      <c r="F3915">
        <v>0</v>
      </c>
      <c r="G3915">
        <v>1</v>
      </c>
      <c r="H3915">
        <v>0</v>
      </c>
      <c r="I3915">
        <v>0</v>
      </c>
      <c r="J3915">
        <v>2</v>
      </c>
      <c r="K3915">
        <v>0</v>
      </c>
      <c r="L3915">
        <v>0</v>
      </c>
      <c r="M3915">
        <v>0</v>
      </c>
      <c r="N3915">
        <v>0</v>
      </c>
    </row>
    <row r="3916" spans="1:14" x14ac:dyDescent="0.2">
      <c r="A3916" t="s">
        <v>8794</v>
      </c>
      <c r="B3916" t="s">
        <v>89</v>
      </c>
      <c r="C3916" t="s">
        <v>172</v>
      </c>
      <c r="D3916" t="s">
        <v>4881</v>
      </c>
      <c r="E3916">
        <v>3</v>
      </c>
      <c r="F3916">
        <v>0</v>
      </c>
      <c r="G3916">
        <v>2</v>
      </c>
      <c r="H3916">
        <v>1</v>
      </c>
      <c r="I3916">
        <v>0</v>
      </c>
      <c r="J3916">
        <v>0</v>
      </c>
      <c r="K3916">
        <v>0</v>
      </c>
      <c r="L3916">
        <v>0</v>
      </c>
      <c r="M3916">
        <v>0</v>
      </c>
      <c r="N3916">
        <v>0</v>
      </c>
    </row>
    <row r="3917" spans="1:14" x14ac:dyDescent="0.2">
      <c r="A3917" t="s">
        <v>8795</v>
      </c>
      <c r="B3917" t="s">
        <v>89</v>
      </c>
      <c r="C3917" t="s">
        <v>172</v>
      </c>
      <c r="D3917" t="s">
        <v>4883</v>
      </c>
      <c r="E3917">
        <v>2</v>
      </c>
      <c r="F3917">
        <v>0</v>
      </c>
      <c r="G3917">
        <v>1</v>
      </c>
      <c r="H3917">
        <v>1</v>
      </c>
      <c r="I3917">
        <v>0</v>
      </c>
      <c r="J3917">
        <v>1</v>
      </c>
      <c r="K3917">
        <v>0</v>
      </c>
      <c r="L3917">
        <v>0</v>
      </c>
      <c r="M3917">
        <v>0</v>
      </c>
      <c r="N3917">
        <v>0</v>
      </c>
    </row>
    <row r="3918" spans="1:14" x14ac:dyDescent="0.2">
      <c r="A3918" t="s">
        <v>8796</v>
      </c>
      <c r="B3918" t="s">
        <v>89</v>
      </c>
      <c r="C3918" t="s">
        <v>172</v>
      </c>
      <c r="D3918" t="s">
        <v>4885</v>
      </c>
      <c r="E3918">
        <v>1</v>
      </c>
      <c r="F3918">
        <v>0</v>
      </c>
      <c r="G3918">
        <v>1</v>
      </c>
      <c r="H3918">
        <v>0</v>
      </c>
      <c r="I3918">
        <v>0</v>
      </c>
      <c r="J3918">
        <v>2</v>
      </c>
      <c r="K3918">
        <v>0</v>
      </c>
      <c r="L3918">
        <v>0</v>
      </c>
      <c r="M3918">
        <v>0</v>
      </c>
      <c r="N3918">
        <v>0</v>
      </c>
    </row>
    <row r="3919" spans="1:14" x14ac:dyDescent="0.2">
      <c r="A3919" t="s">
        <v>8797</v>
      </c>
      <c r="B3919" t="s">
        <v>89</v>
      </c>
      <c r="C3919" t="s">
        <v>172</v>
      </c>
      <c r="D3919" t="s">
        <v>4887</v>
      </c>
      <c r="E3919">
        <v>2</v>
      </c>
      <c r="F3919">
        <v>0</v>
      </c>
      <c r="G3919">
        <v>1</v>
      </c>
      <c r="H3919">
        <v>1</v>
      </c>
      <c r="I3919">
        <v>0</v>
      </c>
      <c r="J3919">
        <v>1</v>
      </c>
      <c r="K3919">
        <v>0</v>
      </c>
      <c r="L3919">
        <v>0</v>
      </c>
      <c r="M3919">
        <v>0</v>
      </c>
      <c r="N3919">
        <v>0</v>
      </c>
    </row>
    <row r="3920" spans="1:14" x14ac:dyDescent="0.2">
      <c r="A3920" t="s">
        <v>8798</v>
      </c>
      <c r="B3920" t="s">
        <v>89</v>
      </c>
      <c r="C3920" t="s">
        <v>172</v>
      </c>
      <c r="D3920" t="s">
        <v>4889</v>
      </c>
      <c r="E3920">
        <v>1</v>
      </c>
      <c r="F3920">
        <v>0</v>
      </c>
      <c r="G3920">
        <v>1</v>
      </c>
      <c r="H3920">
        <v>0</v>
      </c>
      <c r="I3920">
        <v>0</v>
      </c>
      <c r="J3920">
        <v>2</v>
      </c>
      <c r="K3920">
        <v>0</v>
      </c>
      <c r="L3920">
        <v>0</v>
      </c>
      <c r="M3920">
        <v>0</v>
      </c>
      <c r="N3920">
        <v>0</v>
      </c>
    </row>
    <row r="3921" spans="1:14" x14ac:dyDescent="0.2">
      <c r="A3921" t="s">
        <v>8799</v>
      </c>
      <c r="B3921" t="s">
        <v>89</v>
      </c>
      <c r="C3921" t="s">
        <v>172</v>
      </c>
      <c r="D3921" t="s">
        <v>4871</v>
      </c>
      <c r="E3921">
        <v>0</v>
      </c>
      <c r="F3921">
        <v>0</v>
      </c>
      <c r="G3921">
        <v>0</v>
      </c>
      <c r="H3921">
        <v>0</v>
      </c>
      <c r="I3921">
        <v>0</v>
      </c>
      <c r="J3921">
        <v>0</v>
      </c>
      <c r="K3921">
        <v>2</v>
      </c>
      <c r="L3921">
        <v>2</v>
      </c>
      <c r="M3921">
        <v>0</v>
      </c>
      <c r="N3921">
        <v>0</v>
      </c>
    </row>
    <row r="3922" spans="1:14" x14ac:dyDescent="0.2">
      <c r="A3922" t="s">
        <v>8800</v>
      </c>
      <c r="B3922" t="s">
        <v>89</v>
      </c>
      <c r="C3922" t="s">
        <v>172</v>
      </c>
      <c r="D3922" t="s">
        <v>4873</v>
      </c>
      <c r="E3922">
        <v>0</v>
      </c>
      <c r="F3922">
        <v>0</v>
      </c>
      <c r="G3922">
        <v>0</v>
      </c>
      <c r="H3922">
        <v>0</v>
      </c>
      <c r="I3922">
        <v>0</v>
      </c>
      <c r="J3922">
        <v>0</v>
      </c>
      <c r="K3922">
        <v>2</v>
      </c>
      <c r="L3922">
        <v>2</v>
      </c>
      <c r="M3922">
        <v>0</v>
      </c>
      <c r="N3922">
        <v>0</v>
      </c>
    </row>
    <row r="3923" spans="1:14" x14ac:dyDescent="0.2">
      <c r="A3923" t="s">
        <v>8801</v>
      </c>
      <c r="B3923" t="s">
        <v>89</v>
      </c>
      <c r="C3923" t="s">
        <v>174</v>
      </c>
      <c r="D3923" t="s">
        <v>4875</v>
      </c>
      <c r="E3923">
        <v>3</v>
      </c>
      <c r="F3923">
        <v>1</v>
      </c>
      <c r="G3923">
        <v>2</v>
      </c>
      <c r="H3923">
        <v>0</v>
      </c>
      <c r="I3923">
        <v>0</v>
      </c>
      <c r="J3923">
        <v>3</v>
      </c>
      <c r="K3923">
        <v>0</v>
      </c>
      <c r="L3923">
        <v>0</v>
      </c>
      <c r="M3923">
        <v>0</v>
      </c>
      <c r="N3923">
        <v>0</v>
      </c>
    </row>
    <row r="3924" spans="1:14" x14ac:dyDescent="0.2">
      <c r="A3924" t="s">
        <v>8802</v>
      </c>
      <c r="B3924" t="s">
        <v>89</v>
      </c>
      <c r="C3924" t="s">
        <v>174</v>
      </c>
      <c r="D3924" t="s">
        <v>4877</v>
      </c>
      <c r="E3924">
        <v>6</v>
      </c>
      <c r="F3924">
        <v>2</v>
      </c>
      <c r="G3924">
        <v>4</v>
      </c>
      <c r="H3924">
        <v>0</v>
      </c>
      <c r="I3924">
        <v>0</v>
      </c>
      <c r="J3924">
        <v>0</v>
      </c>
      <c r="K3924">
        <v>0</v>
      </c>
      <c r="L3924">
        <v>0</v>
      </c>
      <c r="M3924">
        <v>0</v>
      </c>
      <c r="N3924">
        <v>0</v>
      </c>
    </row>
    <row r="3925" spans="1:14" x14ac:dyDescent="0.2">
      <c r="A3925" t="s">
        <v>8803</v>
      </c>
      <c r="B3925" t="s">
        <v>89</v>
      </c>
      <c r="C3925" t="s">
        <v>174</v>
      </c>
      <c r="D3925" t="s">
        <v>4879</v>
      </c>
      <c r="E3925">
        <v>2</v>
      </c>
      <c r="F3925">
        <v>1</v>
      </c>
      <c r="G3925">
        <v>1</v>
      </c>
      <c r="H3925">
        <v>0</v>
      </c>
      <c r="I3925">
        <v>0</v>
      </c>
      <c r="J3925">
        <v>4</v>
      </c>
      <c r="K3925">
        <v>0</v>
      </c>
      <c r="L3925">
        <v>0</v>
      </c>
      <c r="M3925">
        <v>0</v>
      </c>
      <c r="N3925">
        <v>0</v>
      </c>
    </row>
    <row r="3926" spans="1:14" x14ac:dyDescent="0.2">
      <c r="A3926" t="s">
        <v>8804</v>
      </c>
      <c r="B3926" t="s">
        <v>89</v>
      </c>
      <c r="C3926" t="s">
        <v>174</v>
      </c>
      <c r="D3926" t="s">
        <v>4881</v>
      </c>
      <c r="E3926">
        <v>6</v>
      </c>
      <c r="F3926">
        <v>2</v>
      </c>
      <c r="G3926">
        <v>4</v>
      </c>
      <c r="H3926">
        <v>0</v>
      </c>
      <c r="I3926">
        <v>0</v>
      </c>
      <c r="J3926">
        <v>0</v>
      </c>
      <c r="K3926">
        <v>0</v>
      </c>
      <c r="L3926">
        <v>0</v>
      </c>
      <c r="M3926">
        <v>0</v>
      </c>
      <c r="N3926">
        <v>0</v>
      </c>
    </row>
    <row r="3927" spans="1:14" x14ac:dyDescent="0.2">
      <c r="A3927" t="s">
        <v>8805</v>
      </c>
      <c r="B3927" t="s">
        <v>89</v>
      </c>
      <c r="C3927" t="s">
        <v>174</v>
      </c>
      <c r="D3927" t="s">
        <v>4883</v>
      </c>
      <c r="E3927">
        <v>3</v>
      </c>
      <c r="F3927">
        <v>1</v>
      </c>
      <c r="G3927">
        <v>2</v>
      </c>
      <c r="H3927">
        <v>0</v>
      </c>
      <c r="I3927">
        <v>0</v>
      </c>
      <c r="J3927">
        <v>3</v>
      </c>
      <c r="K3927">
        <v>0</v>
      </c>
      <c r="L3927">
        <v>0</v>
      </c>
      <c r="M3927">
        <v>0</v>
      </c>
      <c r="N3927">
        <v>0</v>
      </c>
    </row>
    <row r="3928" spans="1:14" x14ac:dyDescent="0.2">
      <c r="A3928" t="s">
        <v>8806</v>
      </c>
      <c r="B3928" t="s">
        <v>89</v>
      </c>
      <c r="C3928" t="s">
        <v>174</v>
      </c>
      <c r="D3928" t="s">
        <v>4885</v>
      </c>
      <c r="E3928">
        <v>3</v>
      </c>
      <c r="F3928">
        <v>2</v>
      </c>
      <c r="G3928">
        <v>1</v>
      </c>
      <c r="H3928">
        <v>0</v>
      </c>
      <c r="I3928">
        <v>0</v>
      </c>
      <c r="J3928">
        <v>3</v>
      </c>
      <c r="K3928">
        <v>0</v>
      </c>
      <c r="L3928">
        <v>0</v>
      </c>
      <c r="M3928">
        <v>0</v>
      </c>
      <c r="N3928">
        <v>0</v>
      </c>
    </row>
    <row r="3929" spans="1:14" x14ac:dyDescent="0.2">
      <c r="A3929" t="s">
        <v>8807</v>
      </c>
      <c r="B3929" t="s">
        <v>89</v>
      </c>
      <c r="C3929" t="s">
        <v>174</v>
      </c>
      <c r="D3929" t="s">
        <v>4887</v>
      </c>
      <c r="E3929">
        <v>3</v>
      </c>
      <c r="F3929">
        <v>0</v>
      </c>
      <c r="G3929">
        <v>3</v>
      </c>
      <c r="H3929">
        <v>0</v>
      </c>
      <c r="I3929">
        <v>0</v>
      </c>
      <c r="J3929">
        <v>3</v>
      </c>
      <c r="K3929">
        <v>0</v>
      </c>
      <c r="L3929">
        <v>0</v>
      </c>
      <c r="M3929">
        <v>0</v>
      </c>
      <c r="N3929">
        <v>0</v>
      </c>
    </row>
    <row r="3930" spans="1:14" x14ac:dyDescent="0.2">
      <c r="A3930" t="s">
        <v>8808</v>
      </c>
      <c r="B3930" t="s">
        <v>89</v>
      </c>
      <c r="C3930" t="s">
        <v>174</v>
      </c>
      <c r="D3930" t="s">
        <v>4889</v>
      </c>
      <c r="E3930">
        <v>3</v>
      </c>
      <c r="F3930">
        <v>2</v>
      </c>
      <c r="G3930">
        <v>1</v>
      </c>
      <c r="H3930">
        <v>0</v>
      </c>
      <c r="I3930">
        <v>0</v>
      </c>
      <c r="J3930">
        <v>3</v>
      </c>
      <c r="K3930">
        <v>0</v>
      </c>
      <c r="L3930">
        <v>0</v>
      </c>
      <c r="M3930">
        <v>0</v>
      </c>
      <c r="N3930">
        <v>0</v>
      </c>
    </row>
    <row r="3931" spans="1:14" x14ac:dyDescent="0.2">
      <c r="A3931" t="s">
        <v>8809</v>
      </c>
      <c r="B3931" t="s">
        <v>89</v>
      </c>
      <c r="C3931" t="s">
        <v>174</v>
      </c>
      <c r="D3931" t="s">
        <v>4871</v>
      </c>
      <c r="E3931">
        <v>0</v>
      </c>
      <c r="F3931">
        <v>0</v>
      </c>
      <c r="G3931">
        <v>0</v>
      </c>
      <c r="H3931">
        <v>0</v>
      </c>
      <c r="I3931">
        <v>0</v>
      </c>
      <c r="J3931">
        <v>0</v>
      </c>
      <c r="K3931">
        <v>6</v>
      </c>
      <c r="L3931">
        <v>6</v>
      </c>
      <c r="M3931">
        <v>0</v>
      </c>
      <c r="N3931">
        <v>0</v>
      </c>
    </row>
    <row r="3932" spans="1:14" x14ac:dyDescent="0.2">
      <c r="A3932" t="s">
        <v>8810</v>
      </c>
      <c r="B3932" t="s">
        <v>89</v>
      </c>
      <c r="C3932" t="s">
        <v>174</v>
      </c>
      <c r="D3932" t="s">
        <v>4873</v>
      </c>
      <c r="E3932">
        <v>0</v>
      </c>
      <c r="F3932">
        <v>0</v>
      </c>
      <c r="G3932">
        <v>0</v>
      </c>
      <c r="H3932">
        <v>0</v>
      </c>
      <c r="I3932">
        <v>0</v>
      </c>
      <c r="J3932">
        <v>0</v>
      </c>
      <c r="K3932">
        <v>6</v>
      </c>
      <c r="L3932">
        <v>6</v>
      </c>
      <c r="M3932">
        <v>0</v>
      </c>
      <c r="N3932">
        <v>0</v>
      </c>
    </row>
    <row r="3933" spans="1:14" x14ac:dyDescent="0.2">
      <c r="A3933" t="s">
        <v>8811</v>
      </c>
      <c r="B3933" t="s">
        <v>89</v>
      </c>
      <c r="C3933" t="s">
        <v>176</v>
      </c>
      <c r="D3933" t="s">
        <v>4875</v>
      </c>
      <c r="E3933">
        <v>1</v>
      </c>
      <c r="F3933">
        <v>0</v>
      </c>
      <c r="G3933">
        <v>1</v>
      </c>
      <c r="H3933">
        <v>0</v>
      </c>
      <c r="I3933">
        <v>0</v>
      </c>
      <c r="J3933">
        <v>0</v>
      </c>
      <c r="K3933">
        <v>0</v>
      </c>
      <c r="L3933">
        <v>0</v>
      </c>
      <c r="M3933">
        <v>0</v>
      </c>
      <c r="N3933">
        <v>0</v>
      </c>
    </row>
    <row r="3934" spans="1:14" x14ac:dyDescent="0.2">
      <c r="A3934" t="s">
        <v>8812</v>
      </c>
      <c r="B3934" t="s">
        <v>89</v>
      </c>
      <c r="C3934" t="s">
        <v>176</v>
      </c>
      <c r="D3934" t="s">
        <v>4877</v>
      </c>
      <c r="E3934">
        <v>1</v>
      </c>
      <c r="F3934">
        <v>0</v>
      </c>
      <c r="G3934">
        <v>1</v>
      </c>
      <c r="H3934">
        <v>0</v>
      </c>
      <c r="I3934">
        <v>0</v>
      </c>
      <c r="J3934">
        <v>0</v>
      </c>
      <c r="K3934">
        <v>0</v>
      </c>
      <c r="L3934">
        <v>0</v>
      </c>
      <c r="M3934">
        <v>0</v>
      </c>
      <c r="N3934">
        <v>0</v>
      </c>
    </row>
    <row r="3935" spans="1:14" x14ac:dyDescent="0.2">
      <c r="A3935" t="s">
        <v>8813</v>
      </c>
      <c r="B3935" t="s">
        <v>89</v>
      </c>
      <c r="C3935" t="s">
        <v>176</v>
      </c>
      <c r="D3935" t="s">
        <v>4879</v>
      </c>
      <c r="E3935">
        <v>0</v>
      </c>
      <c r="F3935">
        <v>0</v>
      </c>
      <c r="G3935">
        <v>0</v>
      </c>
      <c r="H3935">
        <v>0</v>
      </c>
      <c r="I3935">
        <v>0</v>
      </c>
      <c r="J3935">
        <v>1</v>
      </c>
      <c r="K3935">
        <v>0</v>
      </c>
      <c r="L3935">
        <v>0</v>
      </c>
      <c r="M3935">
        <v>0</v>
      </c>
      <c r="N3935">
        <v>0</v>
      </c>
    </row>
    <row r="3936" spans="1:14" x14ac:dyDescent="0.2">
      <c r="A3936" t="s">
        <v>8814</v>
      </c>
      <c r="B3936" t="s">
        <v>89</v>
      </c>
      <c r="C3936" t="s">
        <v>176</v>
      </c>
      <c r="D3936" t="s">
        <v>4881</v>
      </c>
      <c r="E3936">
        <v>1</v>
      </c>
      <c r="F3936">
        <v>0</v>
      </c>
      <c r="G3936">
        <v>1</v>
      </c>
      <c r="H3936">
        <v>0</v>
      </c>
      <c r="I3936">
        <v>0</v>
      </c>
      <c r="J3936">
        <v>0</v>
      </c>
      <c r="K3936">
        <v>0</v>
      </c>
      <c r="L3936">
        <v>0</v>
      </c>
      <c r="M3936">
        <v>0</v>
      </c>
      <c r="N3936">
        <v>0</v>
      </c>
    </row>
    <row r="3937" spans="1:14" x14ac:dyDescent="0.2">
      <c r="A3937" t="s">
        <v>8815</v>
      </c>
      <c r="B3937" t="s">
        <v>89</v>
      </c>
      <c r="C3937" t="s">
        <v>176</v>
      </c>
      <c r="D3937" t="s">
        <v>4883</v>
      </c>
      <c r="E3937">
        <v>1</v>
      </c>
      <c r="F3937">
        <v>0</v>
      </c>
      <c r="G3937">
        <v>1</v>
      </c>
      <c r="H3937">
        <v>0</v>
      </c>
      <c r="I3937">
        <v>0</v>
      </c>
      <c r="J3937">
        <v>0</v>
      </c>
      <c r="K3937">
        <v>0</v>
      </c>
      <c r="L3937">
        <v>0</v>
      </c>
      <c r="M3937">
        <v>0</v>
      </c>
      <c r="N3937">
        <v>0</v>
      </c>
    </row>
    <row r="3938" spans="1:14" x14ac:dyDescent="0.2">
      <c r="A3938" t="s">
        <v>8816</v>
      </c>
      <c r="B3938" t="s">
        <v>89</v>
      </c>
      <c r="C3938" t="s">
        <v>176</v>
      </c>
      <c r="D3938" t="s">
        <v>4885</v>
      </c>
      <c r="E3938">
        <v>0</v>
      </c>
      <c r="F3938">
        <v>0</v>
      </c>
      <c r="G3938">
        <v>0</v>
      </c>
      <c r="H3938">
        <v>0</v>
      </c>
      <c r="I3938">
        <v>0</v>
      </c>
      <c r="J3938">
        <v>1</v>
      </c>
      <c r="K3938">
        <v>0</v>
      </c>
      <c r="L3938">
        <v>0</v>
      </c>
      <c r="M3938">
        <v>0</v>
      </c>
      <c r="N3938">
        <v>0</v>
      </c>
    </row>
    <row r="3939" spans="1:14" x14ac:dyDescent="0.2">
      <c r="A3939" t="s">
        <v>8817</v>
      </c>
      <c r="B3939" t="s">
        <v>89</v>
      </c>
      <c r="C3939" t="s">
        <v>176</v>
      </c>
      <c r="D3939" t="s">
        <v>4887</v>
      </c>
      <c r="E3939">
        <v>1</v>
      </c>
      <c r="F3939">
        <v>0</v>
      </c>
      <c r="G3939">
        <v>1</v>
      </c>
      <c r="H3939">
        <v>0</v>
      </c>
      <c r="I3939">
        <v>0</v>
      </c>
      <c r="J3939">
        <v>0</v>
      </c>
      <c r="K3939">
        <v>0</v>
      </c>
      <c r="L3939">
        <v>0</v>
      </c>
      <c r="M3939">
        <v>0</v>
      </c>
      <c r="N3939">
        <v>0</v>
      </c>
    </row>
    <row r="3940" spans="1:14" x14ac:dyDescent="0.2">
      <c r="A3940" t="s">
        <v>8818</v>
      </c>
      <c r="B3940" t="s">
        <v>89</v>
      </c>
      <c r="C3940" t="s">
        <v>176</v>
      </c>
      <c r="D3940" t="s">
        <v>4889</v>
      </c>
      <c r="E3940">
        <v>0</v>
      </c>
      <c r="F3940">
        <v>0</v>
      </c>
      <c r="G3940">
        <v>0</v>
      </c>
      <c r="H3940">
        <v>0</v>
      </c>
      <c r="I3940">
        <v>0</v>
      </c>
      <c r="J3940">
        <v>1</v>
      </c>
      <c r="K3940">
        <v>0</v>
      </c>
      <c r="L3940">
        <v>0</v>
      </c>
      <c r="M3940">
        <v>0</v>
      </c>
      <c r="N3940">
        <v>0</v>
      </c>
    </row>
    <row r="3941" spans="1:14" x14ac:dyDescent="0.2">
      <c r="A3941" t="s">
        <v>8819</v>
      </c>
      <c r="B3941" t="s">
        <v>89</v>
      </c>
      <c r="C3941" t="s">
        <v>176</v>
      </c>
      <c r="D3941" t="s">
        <v>4871</v>
      </c>
      <c r="E3941">
        <v>0</v>
      </c>
      <c r="F3941">
        <v>0</v>
      </c>
      <c r="G3941">
        <v>0</v>
      </c>
      <c r="H3941">
        <v>0</v>
      </c>
      <c r="I3941">
        <v>0</v>
      </c>
      <c r="J3941">
        <v>0</v>
      </c>
      <c r="K3941">
        <v>1</v>
      </c>
      <c r="L3941">
        <v>1</v>
      </c>
      <c r="M3941">
        <v>0</v>
      </c>
      <c r="N3941">
        <v>0</v>
      </c>
    </row>
    <row r="3942" spans="1:14" x14ac:dyDescent="0.2">
      <c r="A3942" t="s">
        <v>8820</v>
      </c>
      <c r="B3942" t="s">
        <v>89</v>
      </c>
      <c r="C3942" t="s">
        <v>176</v>
      </c>
      <c r="D3942" t="s">
        <v>4873</v>
      </c>
      <c r="E3942">
        <v>0</v>
      </c>
      <c r="F3942">
        <v>0</v>
      </c>
      <c r="G3942">
        <v>0</v>
      </c>
      <c r="H3942">
        <v>0</v>
      </c>
      <c r="I3942">
        <v>0</v>
      </c>
      <c r="J3942">
        <v>0</v>
      </c>
      <c r="K3942">
        <v>1</v>
      </c>
      <c r="L3942">
        <v>1</v>
      </c>
      <c r="M3942">
        <v>0</v>
      </c>
      <c r="N3942">
        <v>0</v>
      </c>
    </row>
    <row r="3943" spans="1:14" x14ac:dyDescent="0.2">
      <c r="A3943" t="s">
        <v>8821</v>
      </c>
      <c r="B3943" t="s">
        <v>89</v>
      </c>
      <c r="C3943" t="s">
        <v>177</v>
      </c>
      <c r="D3943" t="s">
        <v>4875</v>
      </c>
      <c r="E3943">
        <v>0</v>
      </c>
      <c r="F3943">
        <v>0</v>
      </c>
      <c r="G3943">
        <v>0</v>
      </c>
      <c r="H3943">
        <v>0</v>
      </c>
      <c r="I3943">
        <v>0</v>
      </c>
      <c r="J3943">
        <v>3</v>
      </c>
      <c r="K3943">
        <v>0</v>
      </c>
      <c r="L3943">
        <v>0</v>
      </c>
      <c r="M3943">
        <v>0</v>
      </c>
      <c r="N3943">
        <v>0</v>
      </c>
    </row>
    <row r="3944" spans="1:14" x14ac:dyDescent="0.2">
      <c r="A3944" t="s">
        <v>8822</v>
      </c>
      <c r="B3944" t="s">
        <v>89</v>
      </c>
      <c r="C3944" t="s">
        <v>177</v>
      </c>
      <c r="D3944" t="s">
        <v>4877</v>
      </c>
      <c r="E3944">
        <v>3</v>
      </c>
      <c r="F3944">
        <v>0</v>
      </c>
      <c r="G3944">
        <v>3</v>
      </c>
      <c r="H3944">
        <v>0</v>
      </c>
      <c r="I3944">
        <v>0</v>
      </c>
      <c r="J3944">
        <v>0</v>
      </c>
      <c r="K3944">
        <v>0</v>
      </c>
      <c r="L3944">
        <v>0</v>
      </c>
      <c r="M3944">
        <v>0</v>
      </c>
      <c r="N3944">
        <v>0</v>
      </c>
    </row>
    <row r="3945" spans="1:14" x14ac:dyDescent="0.2">
      <c r="A3945" t="s">
        <v>8823</v>
      </c>
      <c r="B3945" t="s">
        <v>89</v>
      </c>
      <c r="C3945" t="s">
        <v>177</v>
      </c>
      <c r="D3945" t="s">
        <v>4879</v>
      </c>
      <c r="E3945">
        <v>3</v>
      </c>
      <c r="F3945">
        <v>0</v>
      </c>
      <c r="G3945">
        <v>3</v>
      </c>
      <c r="H3945">
        <v>0</v>
      </c>
      <c r="I3945">
        <v>0</v>
      </c>
      <c r="J3945">
        <v>0</v>
      </c>
      <c r="K3945">
        <v>0</v>
      </c>
      <c r="L3945">
        <v>0</v>
      </c>
      <c r="M3945">
        <v>0</v>
      </c>
      <c r="N3945">
        <v>0</v>
      </c>
    </row>
    <row r="3946" spans="1:14" x14ac:dyDescent="0.2">
      <c r="A3946" t="s">
        <v>8824</v>
      </c>
      <c r="B3946" t="s">
        <v>89</v>
      </c>
      <c r="C3946" t="s">
        <v>177</v>
      </c>
      <c r="D3946" t="s">
        <v>4881</v>
      </c>
      <c r="E3946">
        <v>3</v>
      </c>
      <c r="F3946">
        <v>0</v>
      </c>
      <c r="G3946">
        <v>3</v>
      </c>
      <c r="H3946">
        <v>0</v>
      </c>
      <c r="I3946">
        <v>0</v>
      </c>
      <c r="J3946">
        <v>0</v>
      </c>
      <c r="K3946">
        <v>0</v>
      </c>
      <c r="L3946">
        <v>0</v>
      </c>
      <c r="M3946">
        <v>0</v>
      </c>
      <c r="N3946">
        <v>0</v>
      </c>
    </row>
    <row r="3947" spans="1:14" x14ac:dyDescent="0.2">
      <c r="A3947" t="s">
        <v>8825</v>
      </c>
      <c r="B3947" t="s">
        <v>89</v>
      </c>
      <c r="C3947" t="s">
        <v>177</v>
      </c>
      <c r="D3947" t="s">
        <v>4883</v>
      </c>
      <c r="E3947">
        <v>0</v>
      </c>
      <c r="F3947">
        <v>0</v>
      </c>
      <c r="G3947">
        <v>0</v>
      </c>
      <c r="H3947">
        <v>0</v>
      </c>
      <c r="I3947">
        <v>0</v>
      </c>
      <c r="J3947">
        <v>3</v>
      </c>
      <c r="K3947">
        <v>0</v>
      </c>
      <c r="L3947">
        <v>0</v>
      </c>
      <c r="M3947">
        <v>0</v>
      </c>
      <c r="N3947">
        <v>0</v>
      </c>
    </row>
    <row r="3948" spans="1:14" x14ac:dyDescent="0.2">
      <c r="A3948" t="s">
        <v>8826</v>
      </c>
      <c r="B3948" t="s">
        <v>89</v>
      </c>
      <c r="C3948" t="s">
        <v>177</v>
      </c>
      <c r="D3948" t="s">
        <v>4885</v>
      </c>
      <c r="E3948">
        <v>3</v>
      </c>
      <c r="F3948">
        <v>0</v>
      </c>
      <c r="G3948">
        <v>3</v>
      </c>
      <c r="H3948">
        <v>0</v>
      </c>
      <c r="I3948">
        <v>0</v>
      </c>
      <c r="J3948">
        <v>0</v>
      </c>
      <c r="K3948">
        <v>0</v>
      </c>
      <c r="L3948">
        <v>0</v>
      </c>
      <c r="M3948">
        <v>0</v>
      </c>
      <c r="N3948">
        <v>0</v>
      </c>
    </row>
    <row r="3949" spans="1:14" x14ac:dyDescent="0.2">
      <c r="A3949" t="s">
        <v>8827</v>
      </c>
      <c r="B3949" t="s">
        <v>89</v>
      </c>
      <c r="C3949" t="s">
        <v>177</v>
      </c>
      <c r="D3949" t="s">
        <v>4887</v>
      </c>
      <c r="E3949">
        <v>0</v>
      </c>
      <c r="F3949">
        <v>0</v>
      </c>
      <c r="G3949">
        <v>0</v>
      </c>
      <c r="H3949">
        <v>0</v>
      </c>
      <c r="I3949">
        <v>0</v>
      </c>
      <c r="J3949">
        <v>3</v>
      </c>
      <c r="K3949">
        <v>0</v>
      </c>
      <c r="L3949">
        <v>0</v>
      </c>
      <c r="M3949">
        <v>0</v>
      </c>
      <c r="N3949">
        <v>0</v>
      </c>
    </row>
    <row r="3950" spans="1:14" x14ac:dyDescent="0.2">
      <c r="A3950" t="s">
        <v>8828</v>
      </c>
      <c r="B3950" t="s">
        <v>89</v>
      </c>
      <c r="C3950" t="s">
        <v>177</v>
      </c>
      <c r="D3950" t="s">
        <v>4889</v>
      </c>
      <c r="E3950">
        <v>3</v>
      </c>
      <c r="F3950">
        <v>0</v>
      </c>
      <c r="G3950">
        <v>3</v>
      </c>
      <c r="H3950">
        <v>0</v>
      </c>
      <c r="I3950">
        <v>0</v>
      </c>
      <c r="J3950">
        <v>0</v>
      </c>
      <c r="K3950">
        <v>0</v>
      </c>
      <c r="L3950">
        <v>0</v>
      </c>
      <c r="M3950">
        <v>0</v>
      </c>
      <c r="N3950">
        <v>0</v>
      </c>
    </row>
    <row r="3951" spans="1:14" x14ac:dyDescent="0.2">
      <c r="A3951" t="s">
        <v>8829</v>
      </c>
      <c r="B3951" t="s">
        <v>89</v>
      </c>
      <c r="C3951" t="s">
        <v>177</v>
      </c>
      <c r="D3951" t="s">
        <v>4871</v>
      </c>
      <c r="E3951">
        <v>0</v>
      </c>
      <c r="F3951">
        <v>0</v>
      </c>
      <c r="G3951">
        <v>0</v>
      </c>
      <c r="H3951">
        <v>0</v>
      </c>
      <c r="I3951">
        <v>0</v>
      </c>
      <c r="J3951">
        <v>0</v>
      </c>
      <c r="K3951">
        <v>3</v>
      </c>
      <c r="L3951">
        <v>3</v>
      </c>
      <c r="M3951">
        <v>0</v>
      </c>
      <c r="N3951">
        <v>0</v>
      </c>
    </row>
    <row r="3952" spans="1:14" x14ac:dyDescent="0.2">
      <c r="A3952" t="s">
        <v>8830</v>
      </c>
      <c r="B3952" t="s">
        <v>89</v>
      </c>
      <c r="C3952" t="s">
        <v>177</v>
      </c>
      <c r="D3952" t="s">
        <v>4873</v>
      </c>
      <c r="E3952">
        <v>0</v>
      </c>
      <c r="F3952">
        <v>0</v>
      </c>
      <c r="G3952">
        <v>0</v>
      </c>
      <c r="H3952">
        <v>0</v>
      </c>
      <c r="I3952">
        <v>0</v>
      </c>
      <c r="J3952">
        <v>0</v>
      </c>
      <c r="K3952">
        <v>3</v>
      </c>
      <c r="L3952">
        <v>3</v>
      </c>
      <c r="M3952">
        <v>0</v>
      </c>
      <c r="N3952">
        <v>0</v>
      </c>
    </row>
    <row r="3953" spans="1:14" x14ac:dyDescent="0.2">
      <c r="A3953" t="s">
        <v>8831</v>
      </c>
      <c r="B3953" t="s">
        <v>89</v>
      </c>
      <c r="C3953" t="s">
        <v>178</v>
      </c>
      <c r="D3953" t="s">
        <v>4875</v>
      </c>
      <c r="E3953">
        <v>1</v>
      </c>
      <c r="F3953">
        <v>0</v>
      </c>
      <c r="G3953">
        <v>1</v>
      </c>
      <c r="H3953">
        <v>0</v>
      </c>
      <c r="I3953">
        <v>0</v>
      </c>
      <c r="J3953">
        <v>1</v>
      </c>
      <c r="K3953">
        <v>0</v>
      </c>
      <c r="L3953">
        <v>0</v>
      </c>
      <c r="M3953">
        <v>0</v>
      </c>
      <c r="N3953">
        <v>0</v>
      </c>
    </row>
    <row r="3954" spans="1:14" x14ac:dyDescent="0.2">
      <c r="A3954" t="s">
        <v>8832</v>
      </c>
      <c r="B3954" t="s">
        <v>89</v>
      </c>
      <c r="C3954" t="s">
        <v>178</v>
      </c>
      <c r="D3954" t="s">
        <v>4877</v>
      </c>
      <c r="E3954">
        <v>2</v>
      </c>
      <c r="F3954">
        <v>0</v>
      </c>
      <c r="G3954">
        <v>2</v>
      </c>
      <c r="H3954">
        <v>0</v>
      </c>
      <c r="I3954">
        <v>0</v>
      </c>
      <c r="J3954">
        <v>0</v>
      </c>
      <c r="K3954">
        <v>0</v>
      </c>
      <c r="L3954">
        <v>0</v>
      </c>
      <c r="M3954">
        <v>0</v>
      </c>
      <c r="N3954">
        <v>0</v>
      </c>
    </row>
    <row r="3955" spans="1:14" x14ac:dyDescent="0.2">
      <c r="A3955" t="s">
        <v>8833</v>
      </c>
      <c r="B3955" t="s">
        <v>89</v>
      </c>
      <c r="C3955" t="s">
        <v>178</v>
      </c>
      <c r="D3955" t="s">
        <v>4879</v>
      </c>
      <c r="E3955">
        <v>1</v>
      </c>
      <c r="F3955">
        <v>0</v>
      </c>
      <c r="G3955">
        <v>1</v>
      </c>
      <c r="H3955">
        <v>0</v>
      </c>
      <c r="I3955">
        <v>0</v>
      </c>
      <c r="J3955">
        <v>1</v>
      </c>
      <c r="K3955">
        <v>0</v>
      </c>
      <c r="L3955">
        <v>0</v>
      </c>
      <c r="M3955">
        <v>0</v>
      </c>
      <c r="N3955">
        <v>0</v>
      </c>
    </row>
    <row r="3956" spans="1:14" x14ac:dyDescent="0.2">
      <c r="A3956" t="s">
        <v>8834</v>
      </c>
      <c r="B3956" t="s">
        <v>89</v>
      </c>
      <c r="C3956" t="s">
        <v>178</v>
      </c>
      <c r="D3956" t="s">
        <v>4881</v>
      </c>
      <c r="E3956">
        <v>2</v>
      </c>
      <c r="F3956">
        <v>0</v>
      </c>
      <c r="G3956">
        <v>2</v>
      </c>
      <c r="H3956">
        <v>0</v>
      </c>
      <c r="I3956">
        <v>0</v>
      </c>
      <c r="J3956">
        <v>0</v>
      </c>
      <c r="K3956">
        <v>0</v>
      </c>
      <c r="L3956">
        <v>0</v>
      </c>
      <c r="M3956">
        <v>0</v>
      </c>
      <c r="N3956">
        <v>0</v>
      </c>
    </row>
    <row r="3957" spans="1:14" x14ac:dyDescent="0.2">
      <c r="A3957" t="s">
        <v>8835</v>
      </c>
      <c r="B3957" t="s">
        <v>89</v>
      </c>
      <c r="C3957" t="s">
        <v>178</v>
      </c>
      <c r="D3957" t="s">
        <v>4883</v>
      </c>
      <c r="E3957">
        <v>1</v>
      </c>
      <c r="F3957">
        <v>0</v>
      </c>
      <c r="G3957">
        <v>1</v>
      </c>
      <c r="H3957">
        <v>0</v>
      </c>
      <c r="I3957">
        <v>0</v>
      </c>
      <c r="J3957">
        <v>1</v>
      </c>
      <c r="K3957">
        <v>0</v>
      </c>
      <c r="L3957">
        <v>0</v>
      </c>
      <c r="M3957">
        <v>0</v>
      </c>
      <c r="N3957">
        <v>0</v>
      </c>
    </row>
    <row r="3958" spans="1:14" x14ac:dyDescent="0.2">
      <c r="A3958" t="s">
        <v>8836</v>
      </c>
      <c r="B3958" t="s">
        <v>89</v>
      </c>
      <c r="C3958" t="s">
        <v>178</v>
      </c>
      <c r="D3958" t="s">
        <v>4885</v>
      </c>
      <c r="E3958">
        <v>1</v>
      </c>
      <c r="F3958">
        <v>0</v>
      </c>
      <c r="G3958">
        <v>1</v>
      </c>
      <c r="H3958">
        <v>0</v>
      </c>
      <c r="I3958">
        <v>0</v>
      </c>
      <c r="J3958">
        <v>1</v>
      </c>
      <c r="K3958">
        <v>0</v>
      </c>
      <c r="L3958">
        <v>0</v>
      </c>
      <c r="M3958">
        <v>0</v>
      </c>
      <c r="N3958">
        <v>0</v>
      </c>
    </row>
    <row r="3959" spans="1:14" x14ac:dyDescent="0.2">
      <c r="A3959" t="s">
        <v>8837</v>
      </c>
      <c r="B3959" t="s">
        <v>89</v>
      </c>
      <c r="C3959" t="s">
        <v>178</v>
      </c>
      <c r="D3959" t="s">
        <v>4887</v>
      </c>
      <c r="E3959">
        <v>1</v>
      </c>
      <c r="F3959">
        <v>0</v>
      </c>
      <c r="G3959">
        <v>1</v>
      </c>
      <c r="H3959">
        <v>0</v>
      </c>
      <c r="I3959">
        <v>0</v>
      </c>
      <c r="J3959">
        <v>1</v>
      </c>
      <c r="K3959">
        <v>0</v>
      </c>
      <c r="L3959">
        <v>0</v>
      </c>
      <c r="M3959">
        <v>0</v>
      </c>
      <c r="N3959">
        <v>0</v>
      </c>
    </row>
    <row r="3960" spans="1:14" x14ac:dyDescent="0.2">
      <c r="A3960" t="s">
        <v>8838</v>
      </c>
      <c r="B3960" t="s">
        <v>89</v>
      </c>
      <c r="C3960" t="s">
        <v>178</v>
      </c>
      <c r="D3960" t="s">
        <v>4889</v>
      </c>
      <c r="E3960">
        <v>1</v>
      </c>
      <c r="F3960">
        <v>0</v>
      </c>
      <c r="G3960">
        <v>1</v>
      </c>
      <c r="H3960">
        <v>0</v>
      </c>
      <c r="I3960">
        <v>0</v>
      </c>
      <c r="J3960">
        <v>1</v>
      </c>
      <c r="K3960">
        <v>0</v>
      </c>
      <c r="L3960">
        <v>0</v>
      </c>
      <c r="M3960">
        <v>0</v>
      </c>
      <c r="N3960">
        <v>0</v>
      </c>
    </row>
    <row r="3961" spans="1:14" x14ac:dyDescent="0.2">
      <c r="A3961" t="s">
        <v>8839</v>
      </c>
      <c r="B3961" t="s">
        <v>89</v>
      </c>
      <c r="C3961" t="s">
        <v>178</v>
      </c>
      <c r="D3961" t="s">
        <v>4871</v>
      </c>
      <c r="E3961">
        <v>0</v>
      </c>
      <c r="F3961">
        <v>0</v>
      </c>
      <c r="G3961">
        <v>0</v>
      </c>
      <c r="H3961">
        <v>0</v>
      </c>
      <c r="I3961">
        <v>0</v>
      </c>
      <c r="J3961">
        <v>0</v>
      </c>
      <c r="K3961">
        <v>2</v>
      </c>
      <c r="L3961">
        <v>2</v>
      </c>
      <c r="M3961">
        <v>0</v>
      </c>
      <c r="N3961">
        <v>0</v>
      </c>
    </row>
    <row r="3962" spans="1:14" x14ac:dyDescent="0.2">
      <c r="A3962" t="s">
        <v>8840</v>
      </c>
      <c r="B3962" t="s">
        <v>89</v>
      </c>
      <c r="C3962" t="s">
        <v>178</v>
      </c>
      <c r="D3962" t="s">
        <v>4873</v>
      </c>
      <c r="E3962">
        <v>0</v>
      </c>
      <c r="F3962">
        <v>0</v>
      </c>
      <c r="G3962">
        <v>0</v>
      </c>
      <c r="H3962">
        <v>0</v>
      </c>
      <c r="I3962">
        <v>0</v>
      </c>
      <c r="J3962">
        <v>0</v>
      </c>
      <c r="K3962">
        <v>1</v>
      </c>
      <c r="L3962">
        <v>1</v>
      </c>
      <c r="M3962">
        <v>0</v>
      </c>
      <c r="N3962">
        <v>0</v>
      </c>
    </row>
    <row r="3963" spans="1:14" x14ac:dyDescent="0.2">
      <c r="A3963" t="s">
        <v>8841</v>
      </c>
      <c r="B3963" t="s">
        <v>89</v>
      </c>
      <c r="C3963" t="s">
        <v>181</v>
      </c>
      <c r="D3963" t="s">
        <v>4875</v>
      </c>
      <c r="E3963">
        <v>1</v>
      </c>
      <c r="F3963">
        <v>0</v>
      </c>
      <c r="G3963">
        <v>1</v>
      </c>
      <c r="H3963">
        <v>0</v>
      </c>
      <c r="I3963">
        <v>0</v>
      </c>
      <c r="J3963">
        <v>0</v>
      </c>
      <c r="K3963">
        <v>0</v>
      </c>
      <c r="L3963">
        <v>0</v>
      </c>
      <c r="M3963">
        <v>0</v>
      </c>
      <c r="N3963">
        <v>0</v>
      </c>
    </row>
    <row r="3964" spans="1:14" x14ac:dyDescent="0.2">
      <c r="A3964" t="s">
        <v>8842</v>
      </c>
      <c r="B3964" t="s">
        <v>89</v>
      </c>
      <c r="C3964" t="s">
        <v>181</v>
      </c>
      <c r="D3964" t="s">
        <v>4877</v>
      </c>
      <c r="E3964">
        <v>1</v>
      </c>
      <c r="F3964">
        <v>0</v>
      </c>
      <c r="G3964">
        <v>1</v>
      </c>
      <c r="H3964">
        <v>0</v>
      </c>
      <c r="I3964">
        <v>0</v>
      </c>
      <c r="J3964">
        <v>0</v>
      </c>
      <c r="K3964">
        <v>0</v>
      </c>
      <c r="L3964">
        <v>0</v>
      </c>
      <c r="M3964">
        <v>0</v>
      </c>
      <c r="N3964">
        <v>0</v>
      </c>
    </row>
    <row r="3965" spans="1:14" x14ac:dyDescent="0.2">
      <c r="A3965" t="s">
        <v>8843</v>
      </c>
      <c r="B3965" t="s">
        <v>89</v>
      </c>
      <c r="C3965" t="s">
        <v>181</v>
      </c>
      <c r="D3965" t="s">
        <v>4879</v>
      </c>
      <c r="E3965">
        <v>0</v>
      </c>
      <c r="F3965">
        <v>0</v>
      </c>
      <c r="G3965">
        <v>0</v>
      </c>
      <c r="H3965">
        <v>0</v>
      </c>
      <c r="I3965">
        <v>0</v>
      </c>
      <c r="J3965">
        <v>1</v>
      </c>
      <c r="K3965">
        <v>0</v>
      </c>
      <c r="L3965">
        <v>0</v>
      </c>
      <c r="M3965">
        <v>0</v>
      </c>
      <c r="N3965">
        <v>0</v>
      </c>
    </row>
    <row r="3966" spans="1:14" x14ac:dyDescent="0.2">
      <c r="A3966" t="s">
        <v>8844</v>
      </c>
      <c r="B3966" t="s">
        <v>89</v>
      </c>
      <c r="C3966" t="s">
        <v>181</v>
      </c>
      <c r="D3966" t="s">
        <v>4881</v>
      </c>
      <c r="E3966">
        <v>1</v>
      </c>
      <c r="F3966">
        <v>0</v>
      </c>
      <c r="G3966">
        <v>1</v>
      </c>
      <c r="H3966">
        <v>0</v>
      </c>
      <c r="I3966">
        <v>0</v>
      </c>
      <c r="J3966">
        <v>0</v>
      </c>
      <c r="K3966">
        <v>0</v>
      </c>
      <c r="L3966">
        <v>0</v>
      </c>
      <c r="M3966">
        <v>0</v>
      </c>
      <c r="N3966">
        <v>0</v>
      </c>
    </row>
    <row r="3967" spans="1:14" x14ac:dyDescent="0.2">
      <c r="A3967" t="s">
        <v>8845</v>
      </c>
      <c r="B3967" t="s">
        <v>89</v>
      </c>
      <c r="C3967" t="s">
        <v>181</v>
      </c>
      <c r="D3967" t="s">
        <v>4883</v>
      </c>
      <c r="E3967">
        <v>1</v>
      </c>
      <c r="F3967">
        <v>0</v>
      </c>
      <c r="G3967">
        <v>1</v>
      </c>
      <c r="H3967">
        <v>0</v>
      </c>
      <c r="I3967">
        <v>0</v>
      </c>
      <c r="J3967">
        <v>0</v>
      </c>
      <c r="K3967">
        <v>0</v>
      </c>
      <c r="L3967">
        <v>0</v>
      </c>
      <c r="M3967">
        <v>0</v>
      </c>
      <c r="N3967">
        <v>0</v>
      </c>
    </row>
    <row r="3968" spans="1:14" x14ac:dyDescent="0.2">
      <c r="A3968" t="s">
        <v>8846</v>
      </c>
      <c r="B3968" t="s">
        <v>89</v>
      </c>
      <c r="C3968" t="s">
        <v>181</v>
      </c>
      <c r="D3968" t="s">
        <v>4885</v>
      </c>
      <c r="E3968">
        <v>0</v>
      </c>
      <c r="F3968">
        <v>0</v>
      </c>
      <c r="G3968">
        <v>0</v>
      </c>
      <c r="H3968">
        <v>0</v>
      </c>
      <c r="I3968">
        <v>0</v>
      </c>
      <c r="J3968">
        <v>1</v>
      </c>
      <c r="K3968">
        <v>0</v>
      </c>
      <c r="L3968">
        <v>0</v>
      </c>
      <c r="M3968">
        <v>0</v>
      </c>
      <c r="N3968">
        <v>0</v>
      </c>
    </row>
    <row r="3969" spans="1:14" x14ac:dyDescent="0.2">
      <c r="A3969" t="s">
        <v>8847</v>
      </c>
      <c r="B3969" t="s">
        <v>89</v>
      </c>
      <c r="C3969" t="s">
        <v>181</v>
      </c>
      <c r="D3969" t="s">
        <v>4887</v>
      </c>
      <c r="E3969">
        <v>1</v>
      </c>
      <c r="F3969">
        <v>0</v>
      </c>
      <c r="G3969">
        <v>1</v>
      </c>
      <c r="H3969">
        <v>0</v>
      </c>
      <c r="I3969">
        <v>0</v>
      </c>
      <c r="J3969">
        <v>0</v>
      </c>
      <c r="K3969">
        <v>0</v>
      </c>
      <c r="L3969">
        <v>0</v>
      </c>
      <c r="M3969">
        <v>0</v>
      </c>
      <c r="N3969">
        <v>0</v>
      </c>
    </row>
    <row r="3970" spans="1:14" x14ac:dyDescent="0.2">
      <c r="A3970" t="s">
        <v>8848</v>
      </c>
      <c r="B3970" t="s">
        <v>89</v>
      </c>
      <c r="C3970" t="s">
        <v>181</v>
      </c>
      <c r="D3970" t="s">
        <v>4889</v>
      </c>
      <c r="E3970">
        <v>0</v>
      </c>
      <c r="F3970">
        <v>0</v>
      </c>
      <c r="G3970">
        <v>0</v>
      </c>
      <c r="H3970">
        <v>0</v>
      </c>
      <c r="I3970">
        <v>0</v>
      </c>
      <c r="J3970">
        <v>1</v>
      </c>
      <c r="K3970">
        <v>0</v>
      </c>
      <c r="L3970">
        <v>0</v>
      </c>
      <c r="M3970">
        <v>0</v>
      </c>
      <c r="N3970">
        <v>0</v>
      </c>
    </row>
    <row r="3971" spans="1:14" x14ac:dyDescent="0.2">
      <c r="A3971" t="s">
        <v>8849</v>
      </c>
      <c r="B3971" t="s">
        <v>89</v>
      </c>
      <c r="C3971" t="s">
        <v>181</v>
      </c>
      <c r="D3971" t="s">
        <v>4871</v>
      </c>
      <c r="E3971">
        <v>0</v>
      </c>
      <c r="F3971">
        <v>0</v>
      </c>
      <c r="G3971">
        <v>0</v>
      </c>
      <c r="H3971">
        <v>0</v>
      </c>
      <c r="I3971">
        <v>0</v>
      </c>
      <c r="J3971">
        <v>0</v>
      </c>
      <c r="K3971">
        <v>1</v>
      </c>
      <c r="L3971">
        <v>1</v>
      </c>
      <c r="M3971">
        <v>0</v>
      </c>
      <c r="N3971">
        <v>0</v>
      </c>
    </row>
    <row r="3972" spans="1:14" x14ac:dyDescent="0.2">
      <c r="A3972" t="s">
        <v>8850</v>
      </c>
      <c r="B3972" t="s">
        <v>89</v>
      </c>
      <c r="C3972" t="s">
        <v>181</v>
      </c>
      <c r="D3972" t="s">
        <v>4873</v>
      </c>
      <c r="E3972">
        <v>0</v>
      </c>
      <c r="F3972">
        <v>0</v>
      </c>
      <c r="G3972">
        <v>0</v>
      </c>
      <c r="H3972">
        <v>0</v>
      </c>
      <c r="I3972">
        <v>0</v>
      </c>
      <c r="J3972">
        <v>0</v>
      </c>
      <c r="K3972">
        <v>1</v>
      </c>
      <c r="L3972">
        <v>1</v>
      </c>
      <c r="M3972">
        <v>0</v>
      </c>
      <c r="N3972">
        <v>0</v>
      </c>
    </row>
    <row r="3973" spans="1:14" x14ac:dyDescent="0.2">
      <c r="A3973" t="s">
        <v>8851</v>
      </c>
      <c r="B3973" t="s">
        <v>89</v>
      </c>
      <c r="C3973" t="s">
        <v>182</v>
      </c>
      <c r="D3973" t="s">
        <v>4875</v>
      </c>
      <c r="E3973">
        <v>1</v>
      </c>
      <c r="F3973">
        <v>1</v>
      </c>
      <c r="G3973">
        <v>0</v>
      </c>
      <c r="H3973">
        <v>0</v>
      </c>
      <c r="I3973">
        <v>0</v>
      </c>
      <c r="J3973">
        <v>0</v>
      </c>
      <c r="K3973">
        <v>0</v>
      </c>
      <c r="L3973">
        <v>0</v>
      </c>
      <c r="M3973">
        <v>0</v>
      </c>
      <c r="N3973">
        <v>0</v>
      </c>
    </row>
    <row r="3974" spans="1:14" x14ac:dyDescent="0.2">
      <c r="A3974" t="s">
        <v>8852</v>
      </c>
      <c r="B3974" t="s">
        <v>89</v>
      </c>
      <c r="C3974" t="s">
        <v>182</v>
      </c>
      <c r="D3974" t="s">
        <v>4877</v>
      </c>
      <c r="E3974">
        <v>1</v>
      </c>
      <c r="F3974">
        <v>0</v>
      </c>
      <c r="G3974">
        <v>1</v>
      </c>
      <c r="H3974">
        <v>0</v>
      </c>
      <c r="I3974">
        <v>0</v>
      </c>
      <c r="J3974">
        <v>0</v>
      </c>
      <c r="K3974">
        <v>0</v>
      </c>
      <c r="L3974">
        <v>0</v>
      </c>
      <c r="M3974">
        <v>0</v>
      </c>
      <c r="N3974">
        <v>0</v>
      </c>
    </row>
    <row r="3975" spans="1:14" x14ac:dyDescent="0.2">
      <c r="A3975" t="s">
        <v>8853</v>
      </c>
      <c r="B3975" t="s">
        <v>89</v>
      </c>
      <c r="C3975" t="s">
        <v>182</v>
      </c>
      <c r="D3975" t="s">
        <v>4879</v>
      </c>
      <c r="E3975">
        <v>0</v>
      </c>
      <c r="F3975">
        <v>0</v>
      </c>
      <c r="G3975">
        <v>0</v>
      </c>
      <c r="H3975">
        <v>0</v>
      </c>
      <c r="I3975">
        <v>0</v>
      </c>
      <c r="J3975">
        <v>1</v>
      </c>
      <c r="K3975">
        <v>0</v>
      </c>
      <c r="L3975">
        <v>0</v>
      </c>
      <c r="M3975">
        <v>0</v>
      </c>
      <c r="N3975">
        <v>0</v>
      </c>
    </row>
    <row r="3976" spans="1:14" x14ac:dyDescent="0.2">
      <c r="A3976" t="s">
        <v>8854</v>
      </c>
      <c r="B3976" t="s">
        <v>89</v>
      </c>
      <c r="C3976" t="s">
        <v>182</v>
      </c>
      <c r="D3976" t="s">
        <v>4881</v>
      </c>
      <c r="E3976">
        <v>1</v>
      </c>
      <c r="F3976">
        <v>0</v>
      </c>
      <c r="G3976">
        <v>1</v>
      </c>
      <c r="H3976">
        <v>0</v>
      </c>
      <c r="I3976">
        <v>0</v>
      </c>
      <c r="J3976">
        <v>0</v>
      </c>
      <c r="K3976">
        <v>0</v>
      </c>
      <c r="L3976">
        <v>0</v>
      </c>
      <c r="M3976">
        <v>0</v>
      </c>
      <c r="N3976">
        <v>0</v>
      </c>
    </row>
    <row r="3977" spans="1:14" x14ac:dyDescent="0.2">
      <c r="A3977" t="s">
        <v>8855</v>
      </c>
      <c r="B3977" t="s">
        <v>89</v>
      </c>
      <c r="C3977" t="s">
        <v>182</v>
      </c>
      <c r="D3977" t="s">
        <v>4883</v>
      </c>
      <c r="E3977">
        <v>1</v>
      </c>
      <c r="F3977">
        <v>0</v>
      </c>
      <c r="G3977">
        <v>1</v>
      </c>
      <c r="H3977">
        <v>0</v>
      </c>
      <c r="I3977">
        <v>0</v>
      </c>
      <c r="J3977">
        <v>0</v>
      </c>
      <c r="K3977">
        <v>0</v>
      </c>
      <c r="L3977">
        <v>0</v>
      </c>
      <c r="M3977">
        <v>0</v>
      </c>
      <c r="N3977">
        <v>0</v>
      </c>
    </row>
    <row r="3978" spans="1:14" x14ac:dyDescent="0.2">
      <c r="A3978" t="s">
        <v>8856</v>
      </c>
      <c r="B3978" t="s">
        <v>89</v>
      </c>
      <c r="C3978" t="s">
        <v>182</v>
      </c>
      <c r="D3978" t="s">
        <v>4885</v>
      </c>
      <c r="E3978">
        <v>0</v>
      </c>
      <c r="F3978">
        <v>0</v>
      </c>
      <c r="G3978">
        <v>0</v>
      </c>
      <c r="H3978">
        <v>0</v>
      </c>
      <c r="I3978">
        <v>0</v>
      </c>
      <c r="J3978">
        <v>1</v>
      </c>
      <c r="K3978">
        <v>0</v>
      </c>
      <c r="L3978">
        <v>0</v>
      </c>
      <c r="M3978">
        <v>0</v>
      </c>
      <c r="N3978">
        <v>0</v>
      </c>
    </row>
    <row r="3979" spans="1:14" x14ac:dyDescent="0.2">
      <c r="A3979" t="s">
        <v>8857</v>
      </c>
      <c r="B3979" t="s">
        <v>89</v>
      </c>
      <c r="C3979" t="s">
        <v>182</v>
      </c>
      <c r="D3979" t="s">
        <v>4887</v>
      </c>
      <c r="E3979">
        <v>1</v>
      </c>
      <c r="F3979">
        <v>0</v>
      </c>
      <c r="G3979">
        <v>1</v>
      </c>
      <c r="H3979">
        <v>0</v>
      </c>
      <c r="I3979">
        <v>0</v>
      </c>
      <c r="J3979">
        <v>0</v>
      </c>
      <c r="K3979">
        <v>0</v>
      </c>
      <c r="L3979">
        <v>0</v>
      </c>
      <c r="M3979">
        <v>0</v>
      </c>
      <c r="N3979">
        <v>0</v>
      </c>
    </row>
    <row r="3980" spans="1:14" x14ac:dyDescent="0.2">
      <c r="A3980" t="s">
        <v>8858</v>
      </c>
      <c r="B3980" t="s">
        <v>89</v>
      </c>
      <c r="C3980" t="s">
        <v>182</v>
      </c>
      <c r="D3980" t="s">
        <v>4889</v>
      </c>
      <c r="E3980">
        <v>0</v>
      </c>
      <c r="F3980">
        <v>0</v>
      </c>
      <c r="G3980">
        <v>0</v>
      </c>
      <c r="H3980">
        <v>0</v>
      </c>
      <c r="I3980">
        <v>0</v>
      </c>
      <c r="J3980">
        <v>1</v>
      </c>
      <c r="K3980">
        <v>0</v>
      </c>
      <c r="L3980">
        <v>0</v>
      </c>
      <c r="M3980">
        <v>0</v>
      </c>
      <c r="N3980">
        <v>0</v>
      </c>
    </row>
    <row r="3981" spans="1:14" x14ac:dyDescent="0.2">
      <c r="A3981" t="s">
        <v>8859</v>
      </c>
      <c r="B3981" t="s">
        <v>89</v>
      </c>
      <c r="C3981" t="s">
        <v>182</v>
      </c>
      <c r="D3981" t="s">
        <v>4871</v>
      </c>
      <c r="E3981">
        <v>0</v>
      </c>
      <c r="F3981">
        <v>0</v>
      </c>
      <c r="G3981">
        <v>0</v>
      </c>
      <c r="H3981">
        <v>0</v>
      </c>
      <c r="I3981">
        <v>0</v>
      </c>
      <c r="J3981">
        <v>0</v>
      </c>
      <c r="K3981">
        <v>1</v>
      </c>
      <c r="L3981">
        <v>1</v>
      </c>
      <c r="M3981">
        <v>0</v>
      </c>
      <c r="N3981">
        <v>0</v>
      </c>
    </row>
    <row r="3982" spans="1:14" x14ac:dyDescent="0.2">
      <c r="A3982" t="s">
        <v>8860</v>
      </c>
      <c r="B3982" t="s">
        <v>89</v>
      </c>
      <c r="C3982" t="s">
        <v>182</v>
      </c>
      <c r="D3982" t="s">
        <v>4873</v>
      </c>
      <c r="E3982">
        <v>0</v>
      </c>
      <c r="F3982">
        <v>0</v>
      </c>
      <c r="G3982">
        <v>0</v>
      </c>
      <c r="H3982">
        <v>0</v>
      </c>
      <c r="I3982">
        <v>0</v>
      </c>
      <c r="J3982">
        <v>0</v>
      </c>
      <c r="K3982">
        <v>1</v>
      </c>
      <c r="L3982">
        <v>1</v>
      </c>
      <c r="M3982">
        <v>0</v>
      </c>
      <c r="N3982">
        <v>0</v>
      </c>
    </row>
    <row r="3983" spans="1:14" x14ac:dyDescent="0.2">
      <c r="A3983" t="s">
        <v>8861</v>
      </c>
      <c r="B3983" t="s">
        <v>89</v>
      </c>
      <c r="C3983" t="s">
        <v>185</v>
      </c>
      <c r="D3983" t="s">
        <v>4875</v>
      </c>
      <c r="E3983">
        <v>1</v>
      </c>
      <c r="F3983">
        <v>1</v>
      </c>
      <c r="G3983">
        <v>0</v>
      </c>
      <c r="H3983">
        <v>0</v>
      </c>
      <c r="I3983">
        <v>0</v>
      </c>
      <c r="J3983">
        <v>0</v>
      </c>
      <c r="K3983">
        <v>0</v>
      </c>
      <c r="L3983">
        <v>0</v>
      </c>
      <c r="M3983">
        <v>0</v>
      </c>
      <c r="N3983">
        <v>0</v>
      </c>
    </row>
    <row r="3984" spans="1:14" x14ac:dyDescent="0.2">
      <c r="A3984" t="s">
        <v>8862</v>
      </c>
      <c r="B3984" t="s">
        <v>89</v>
      </c>
      <c r="C3984" t="s">
        <v>185</v>
      </c>
      <c r="D3984" t="s">
        <v>4877</v>
      </c>
      <c r="E3984">
        <v>1</v>
      </c>
      <c r="F3984">
        <v>1</v>
      </c>
      <c r="G3984">
        <v>0</v>
      </c>
      <c r="H3984">
        <v>0</v>
      </c>
      <c r="I3984">
        <v>0</v>
      </c>
      <c r="J3984">
        <v>0</v>
      </c>
      <c r="K3984">
        <v>0</v>
      </c>
      <c r="L3984">
        <v>0</v>
      </c>
      <c r="M3984">
        <v>0</v>
      </c>
      <c r="N3984">
        <v>0</v>
      </c>
    </row>
    <row r="3985" spans="1:14" x14ac:dyDescent="0.2">
      <c r="A3985" t="s">
        <v>8863</v>
      </c>
      <c r="B3985" t="s">
        <v>89</v>
      </c>
      <c r="C3985" t="s">
        <v>185</v>
      </c>
      <c r="D3985" t="s">
        <v>4879</v>
      </c>
      <c r="E3985">
        <v>0</v>
      </c>
      <c r="F3985">
        <v>0</v>
      </c>
      <c r="G3985">
        <v>0</v>
      </c>
      <c r="H3985">
        <v>0</v>
      </c>
      <c r="I3985">
        <v>0</v>
      </c>
      <c r="J3985">
        <v>1</v>
      </c>
      <c r="K3985">
        <v>0</v>
      </c>
      <c r="L3985">
        <v>0</v>
      </c>
      <c r="M3985">
        <v>0</v>
      </c>
      <c r="N3985">
        <v>0</v>
      </c>
    </row>
    <row r="3986" spans="1:14" x14ac:dyDescent="0.2">
      <c r="A3986" t="s">
        <v>8864</v>
      </c>
      <c r="B3986" t="s">
        <v>89</v>
      </c>
      <c r="C3986" t="s">
        <v>185</v>
      </c>
      <c r="D3986" t="s">
        <v>4881</v>
      </c>
      <c r="E3986">
        <v>1</v>
      </c>
      <c r="F3986">
        <v>1</v>
      </c>
      <c r="G3986">
        <v>0</v>
      </c>
      <c r="H3986">
        <v>0</v>
      </c>
      <c r="I3986">
        <v>0</v>
      </c>
      <c r="J3986">
        <v>0</v>
      </c>
      <c r="K3986">
        <v>0</v>
      </c>
      <c r="L3986">
        <v>0</v>
      </c>
      <c r="M3986">
        <v>0</v>
      </c>
      <c r="N3986">
        <v>0</v>
      </c>
    </row>
    <row r="3987" spans="1:14" x14ac:dyDescent="0.2">
      <c r="A3987" t="s">
        <v>8865</v>
      </c>
      <c r="B3987" t="s">
        <v>89</v>
      </c>
      <c r="C3987" t="s">
        <v>185</v>
      </c>
      <c r="D3987" t="s">
        <v>4883</v>
      </c>
      <c r="E3987">
        <v>1</v>
      </c>
      <c r="F3987">
        <v>1</v>
      </c>
      <c r="G3987">
        <v>0</v>
      </c>
      <c r="H3987">
        <v>0</v>
      </c>
      <c r="I3987">
        <v>0</v>
      </c>
      <c r="J3987">
        <v>0</v>
      </c>
      <c r="K3987">
        <v>0</v>
      </c>
      <c r="L3987">
        <v>0</v>
      </c>
      <c r="M3987">
        <v>0</v>
      </c>
      <c r="N3987">
        <v>0</v>
      </c>
    </row>
    <row r="3988" spans="1:14" x14ac:dyDescent="0.2">
      <c r="A3988" t="s">
        <v>8866</v>
      </c>
      <c r="B3988" t="s">
        <v>89</v>
      </c>
      <c r="C3988" t="s">
        <v>185</v>
      </c>
      <c r="D3988" t="s">
        <v>4885</v>
      </c>
      <c r="E3988">
        <v>0</v>
      </c>
      <c r="F3988">
        <v>0</v>
      </c>
      <c r="G3988">
        <v>0</v>
      </c>
      <c r="H3988">
        <v>0</v>
      </c>
      <c r="I3988">
        <v>0</v>
      </c>
      <c r="J3988">
        <v>1</v>
      </c>
      <c r="K3988">
        <v>0</v>
      </c>
      <c r="L3988">
        <v>0</v>
      </c>
      <c r="M3988">
        <v>0</v>
      </c>
      <c r="N3988">
        <v>0</v>
      </c>
    </row>
    <row r="3989" spans="1:14" x14ac:dyDescent="0.2">
      <c r="A3989" t="s">
        <v>8867</v>
      </c>
      <c r="B3989" t="s">
        <v>89</v>
      </c>
      <c r="C3989" t="s">
        <v>185</v>
      </c>
      <c r="D3989" t="s">
        <v>4887</v>
      </c>
      <c r="E3989">
        <v>1</v>
      </c>
      <c r="F3989">
        <v>1</v>
      </c>
      <c r="G3989">
        <v>0</v>
      </c>
      <c r="H3989">
        <v>0</v>
      </c>
      <c r="I3989">
        <v>0</v>
      </c>
      <c r="J3989">
        <v>0</v>
      </c>
      <c r="K3989">
        <v>0</v>
      </c>
      <c r="L3989">
        <v>0</v>
      </c>
      <c r="M3989">
        <v>0</v>
      </c>
      <c r="N3989">
        <v>0</v>
      </c>
    </row>
    <row r="3990" spans="1:14" x14ac:dyDescent="0.2">
      <c r="A3990" t="s">
        <v>8868</v>
      </c>
      <c r="B3990" t="s">
        <v>89</v>
      </c>
      <c r="C3990" t="s">
        <v>185</v>
      </c>
      <c r="D3990" t="s">
        <v>4889</v>
      </c>
      <c r="E3990">
        <v>0</v>
      </c>
      <c r="F3990">
        <v>0</v>
      </c>
      <c r="G3990">
        <v>0</v>
      </c>
      <c r="H3990">
        <v>0</v>
      </c>
      <c r="I3990">
        <v>0</v>
      </c>
      <c r="J3990">
        <v>1</v>
      </c>
      <c r="K3990">
        <v>0</v>
      </c>
      <c r="L3990">
        <v>0</v>
      </c>
      <c r="M3990">
        <v>0</v>
      </c>
      <c r="N3990">
        <v>0</v>
      </c>
    </row>
    <row r="3991" spans="1:14" x14ac:dyDescent="0.2">
      <c r="A3991" t="s">
        <v>8869</v>
      </c>
      <c r="B3991" t="s">
        <v>89</v>
      </c>
      <c r="C3991" t="s">
        <v>185</v>
      </c>
      <c r="D3991" t="s">
        <v>4871</v>
      </c>
      <c r="E3991">
        <v>0</v>
      </c>
      <c r="F3991">
        <v>0</v>
      </c>
      <c r="G3991">
        <v>0</v>
      </c>
      <c r="H3991">
        <v>0</v>
      </c>
      <c r="I3991">
        <v>0</v>
      </c>
      <c r="J3991">
        <v>0</v>
      </c>
      <c r="K3991">
        <v>0</v>
      </c>
      <c r="L3991">
        <v>0</v>
      </c>
      <c r="M3991">
        <v>0</v>
      </c>
      <c r="N3991">
        <v>0</v>
      </c>
    </row>
    <row r="3992" spans="1:14" x14ac:dyDescent="0.2">
      <c r="A3992" t="s">
        <v>8870</v>
      </c>
      <c r="B3992" t="s">
        <v>89</v>
      </c>
      <c r="C3992" t="s">
        <v>185</v>
      </c>
      <c r="D3992" t="s">
        <v>4873</v>
      </c>
      <c r="E3992">
        <v>0</v>
      </c>
      <c r="F3992">
        <v>0</v>
      </c>
      <c r="G3992">
        <v>0</v>
      </c>
      <c r="H3992">
        <v>0</v>
      </c>
      <c r="I3992">
        <v>0</v>
      </c>
      <c r="J3992">
        <v>0</v>
      </c>
      <c r="K3992">
        <v>0</v>
      </c>
      <c r="L3992">
        <v>0</v>
      </c>
      <c r="M3992">
        <v>0</v>
      </c>
      <c r="N3992">
        <v>0</v>
      </c>
    </row>
    <row r="3993" spans="1:14" x14ac:dyDescent="0.2">
      <c r="A3993" t="s">
        <v>8871</v>
      </c>
      <c r="B3993" t="s">
        <v>89</v>
      </c>
      <c r="C3993" t="s">
        <v>187</v>
      </c>
      <c r="D3993" t="s">
        <v>4875</v>
      </c>
      <c r="E3993">
        <v>0</v>
      </c>
      <c r="F3993">
        <v>0</v>
      </c>
      <c r="G3993">
        <v>0</v>
      </c>
      <c r="H3993">
        <v>0</v>
      </c>
      <c r="I3993">
        <v>0</v>
      </c>
      <c r="J3993">
        <v>2</v>
      </c>
      <c r="K3993">
        <v>0</v>
      </c>
      <c r="L3993">
        <v>0</v>
      </c>
      <c r="M3993">
        <v>0</v>
      </c>
      <c r="N3993">
        <v>0</v>
      </c>
    </row>
    <row r="3994" spans="1:14" x14ac:dyDescent="0.2">
      <c r="A3994" t="s">
        <v>8872</v>
      </c>
      <c r="B3994" t="s">
        <v>89</v>
      </c>
      <c r="C3994" t="s">
        <v>187</v>
      </c>
      <c r="D3994" t="s">
        <v>4877</v>
      </c>
      <c r="E3994">
        <v>2</v>
      </c>
      <c r="F3994">
        <v>1</v>
      </c>
      <c r="G3994">
        <v>1</v>
      </c>
      <c r="H3994">
        <v>0</v>
      </c>
      <c r="I3994">
        <v>0</v>
      </c>
      <c r="J3994">
        <v>0</v>
      </c>
      <c r="K3994">
        <v>0</v>
      </c>
      <c r="L3994">
        <v>0</v>
      </c>
      <c r="M3994">
        <v>0</v>
      </c>
      <c r="N3994">
        <v>0</v>
      </c>
    </row>
    <row r="3995" spans="1:14" x14ac:dyDescent="0.2">
      <c r="A3995" t="s">
        <v>8873</v>
      </c>
      <c r="B3995" t="s">
        <v>89</v>
      </c>
      <c r="C3995" t="s">
        <v>187</v>
      </c>
      <c r="D3995" t="s">
        <v>4879</v>
      </c>
      <c r="E3995">
        <v>2</v>
      </c>
      <c r="F3995">
        <v>1</v>
      </c>
      <c r="G3995">
        <v>1</v>
      </c>
      <c r="H3995">
        <v>0</v>
      </c>
      <c r="I3995">
        <v>0</v>
      </c>
      <c r="J3995">
        <v>0</v>
      </c>
      <c r="K3995">
        <v>0</v>
      </c>
      <c r="L3995">
        <v>0</v>
      </c>
      <c r="M3995">
        <v>0</v>
      </c>
      <c r="N3995">
        <v>0</v>
      </c>
    </row>
    <row r="3996" spans="1:14" x14ac:dyDescent="0.2">
      <c r="A3996" t="s">
        <v>8874</v>
      </c>
      <c r="B3996" t="s">
        <v>89</v>
      </c>
      <c r="C3996" t="s">
        <v>187</v>
      </c>
      <c r="D3996" t="s">
        <v>4881</v>
      </c>
      <c r="E3996">
        <v>2</v>
      </c>
      <c r="F3996">
        <v>1</v>
      </c>
      <c r="G3996">
        <v>1</v>
      </c>
      <c r="H3996">
        <v>0</v>
      </c>
      <c r="I3996">
        <v>0</v>
      </c>
      <c r="J3996">
        <v>0</v>
      </c>
      <c r="K3996">
        <v>0</v>
      </c>
      <c r="L3996">
        <v>0</v>
      </c>
      <c r="M3996">
        <v>0</v>
      </c>
      <c r="N3996">
        <v>0</v>
      </c>
    </row>
    <row r="3997" spans="1:14" x14ac:dyDescent="0.2">
      <c r="A3997" t="s">
        <v>8875</v>
      </c>
      <c r="B3997" t="s">
        <v>89</v>
      </c>
      <c r="C3997" t="s">
        <v>187</v>
      </c>
      <c r="D3997" t="s">
        <v>4883</v>
      </c>
      <c r="E3997">
        <v>0</v>
      </c>
      <c r="F3997">
        <v>0</v>
      </c>
      <c r="G3997">
        <v>0</v>
      </c>
      <c r="H3997">
        <v>0</v>
      </c>
      <c r="I3997">
        <v>0</v>
      </c>
      <c r="J3997">
        <v>2</v>
      </c>
      <c r="K3997">
        <v>0</v>
      </c>
      <c r="L3997">
        <v>0</v>
      </c>
      <c r="M3997">
        <v>0</v>
      </c>
      <c r="N3997">
        <v>0</v>
      </c>
    </row>
    <row r="3998" spans="1:14" x14ac:dyDescent="0.2">
      <c r="A3998" t="s">
        <v>8876</v>
      </c>
      <c r="B3998" t="s">
        <v>89</v>
      </c>
      <c r="C3998" t="s">
        <v>187</v>
      </c>
      <c r="D3998" t="s">
        <v>4885</v>
      </c>
      <c r="E3998">
        <v>2</v>
      </c>
      <c r="F3998">
        <v>1</v>
      </c>
      <c r="G3998">
        <v>1</v>
      </c>
      <c r="H3998">
        <v>0</v>
      </c>
      <c r="I3998">
        <v>0</v>
      </c>
      <c r="J3998">
        <v>0</v>
      </c>
      <c r="K3998">
        <v>0</v>
      </c>
      <c r="L3998">
        <v>0</v>
      </c>
      <c r="M3998">
        <v>0</v>
      </c>
      <c r="N3998">
        <v>0</v>
      </c>
    </row>
    <row r="3999" spans="1:14" x14ac:dyDescent="0.2">
      <c r="A3999" t="s">
        <v>8877</v>
      </c>
      <c r="B3999" t="s">
        <v>89</v>
      </c>
      <c r="C3999" t="s">
        <v>187</v>
      </c>
      <c r="D3999" t="s">
        <v>4887</v>
      </c>
      <c r="E3999">
        <v>0</v>
      </c>
      <c r="F3999">
        <v>0</v>
      </c>
      <c r="G3999">
        <v>0</v>
      </c>
      <c r="H3999">
        <v>0</v>
      </c>
      <c r="I3999">
        <v>0</v>
      </c>
      <c r="J3999">
        <v>2</v>
      </c>
      <c r="K3999">
        <v>0</v>
      </c>
      <c r="L3999">
        <v>0</v>
      </c>
      <c r="M3999">
        <v>0</v>
      </c>
      <c r="N3999">
        <v>0</v>
      </c>
    </row>
    <row r="4000" spans="1:14" x14ac:dyDescent="0.2">
      <c r="A4000" t="s">
        <v>8878</v>
      </c>
      <c r="B4000" t="s">
        <v>89</v>
      </c>
      <c r="C4000" t="s">
        <v>187</v>
      </c>
      <c r="D4000" t="s">
        <v>4889</v>
      </c>
      <c r="E4000">
        <v>2</v>
      </c>
      <c r="F4000">
        <v>1</v>
      </c>
      <c r="G4000">
        <v>1</v>
      </c>
      <c r="H4000">
        <v>0</v>
      </c>
      <c r="I4000">
        <v>0</v>
      </c>
      <c r="J4000">
        <v>0</v>
      </c>
      <c r="K4000">
        <v>0</v>
      </c>
      <c r="L4000">
        <v>0</v>
      </c>
      <c r="M4000">
        <v>0</v>
      </c>
      <c r="N4000">
        <v>0</v>
      </c>
    </row>
    <row r="4001" spans="1:14" x14ac:dyDescent="0.2">
      <c r="A4001" t="s">
        <v>8879</v>
      </c>
      <c r="B4001" t="s">
        <v>89</v>
      </c>
      <c r="C4001" t="s">
        <v>187</v>
      </c>
      <c r="D4001" t="s">
        <v>4871</v>
      </c>
      <c r="E4001">
        <v>0</v>
      </c>
      <c r="F4001">
        <v>0</v>
      </c>
      <c r="G4001">
        <v>0</v>
      </c>
      <c r="H4001">
        <v>0</v>
      </c>
      <c r="I4001">
        <v>0</v>
      </c>
      <c r="J4001">
        <v>0</v>
      </c>
      <c r="K4001">
        <v>1</v>
      </c>
      <c r="L4001">
        <v>1</v>
      </c>
      <c r="M4001">
        <v>0</v>
      </c>
      <c r="N4001">
        <v>0</v>
      </c>
    </row>
    <row r="4002" spans="1:14" x14ac:dyDescent="0.2">
      <c r="A4002" t="s">
        <v>8880</v>
      </c>
      <c r="B4002" t="s">
        <v>89</v>
      </c>
      <c r="C4002" t="s">
        <v>187</v>
      </c>
      <c r="D4002" t="s">
        <v>4873</v>
      </c>
      <c r="E4002">
        <v>0</v>
      </c>
      <c r="F4002">
        <v>0</v>
      </c>
      <c r="G4002">
        <v>0</v>
      </c>
      <c r="H4002">
        <v>0</v>
      </c>
      <c r="I4002">
        <v>0</v>
      </c>
      <c r="J4002">
        <v>0</v>
      </c>
      <c r="K4002">
        <v>1</v>
      </c>
      <c r="L4002">
        <v>1</v>
      </c>
      <c r="M4002">
        <v>0</v>
      </c>
      <c r="N4002">
        <v>0</v>
      </c>
    </row>
    <row r="4003" spans="1:14" x14ac:dyDescent="0.2">
      <c r="A4003" t="s">
        <v>8881</v>
      </c>
      <c r="B4003" t="s">
        <v>89</v>
      </c>
      <c r="C4003" t="s">
        <v>188</v>
      </c>
      <c r="D4003" t="s">
        <v>4875</v>
      </c>
      <c r="E4003">
        <v>2</v>
      </c>
      <c r="F4003">
        <v>0</v>
      </c>
      <c r="G4003">
        <v>2</v>
      </c>
      <c r="H4003">
        <v>0</v>
      </c>
      <c r="I4003">
        <v>0</v>
      </c>
      <c r="J4003">
        <v>1</v>
      </c>
      <c r="K4003">
        <v>0</v>
      </c>
      <c r="L4003">
        <v>0</v>
      </c>
      <c r="M4003">
        <v>0</v>
      </c>
      <c r="N4003">
        <v>0</v>
      </c>
    </row>
    <row r="4004" spans="1:14" x14ac:dyDescent="0.2">
      <c r="A4004" t="s">
        <v>8882</v>
      </c>
      <c r="B4004" t="s">
        <v>86</v>
      </c>
      <c r="C4004" t="s">
        <v>207</v>
      </c>
      <c r="D4004" t="s">
        <v>4873</v>
      </c>
      <c r="E4004">
        <v>0</v>
      </c>
      <c r="F4004">
        <v>0</v>
      </c>
      <c r="G4004">
        <v>0</v>
      </c>
      <c r="H4004">
        <v>0</v>
      </c>
      <c r="I4004">
        <v>0</v>
      </c>
      <c r="J4004">
        <v>0</v>
      </c>
      <c r="K4004">
        <v>111</v>
      </c>
      <c r="L4004">
        <v>110</v>
      </c>
      <c r="M4004">
        <v>1</v>
      </c>
      <c r="N4004">
        <v>0</v>
      </c>
    </row>
    <row r="4005" spans="1:14" x14ac:dyDescent="0.2">
      <c r="A4005" t="s">
        <v>8883</v>
      </c>
      <c r="B4005" t="s">
        <v>86</v>
      </c>
      <c r="C4005" t="s">
        <v>208</v>
      </c>
      <c r="D4005" t="s">
        <v>4875</v>
      </c>
      <c r="E4005">
        <v>57</v>
      </c>
      <c r="F4005">
        <v>10</v>
      </c>
      <c r="G4005">
        <v>47</v>
      </c>
      <c r="H4005">
        <v>0</v>
      </c>
      <c r="I4005">
        <v>0</v>
      </c>
      <c r="J4005">
        <v>82</v>
      </c>
      <c r="K4005">
        <v>0</v>
      </c>
      <c r="L4005">
        <v>0</v>
      </c>
      <c r="M4005">
        <v>0</v>
      </c>
      <c r="N4005">
        <v>0</v>
      </c>
    </row>
    <row r="4006" spans="1:14" x14ac:dyDescent="0.2">
      <c r="A4006" t="s">
        <v>8884</v>
      </c>
      <c r="B4006" t="s">
        <v>86</v>
      </c>
      <c r="C4006" t="s">
        <v>208</v>
      </c>
      <c r="D4006" t="s">
        <v>4877</v>
      </c>
      <c r="E4006">
        <v>139</v>
      </c>
      <c r="F4006">
        <v>17</v>
      </c>
      <c r="G4006">
        <v>112</v>
      </c>
      <c r="H4006">
        <v>6</v>
      </c>
      <c r="I4006">
        <v>4</v>
      </c>
      <c r="J4006">
        <v>0</v>
      </c>
      <c r="K4006">
        <v>0</v>
      </c>
      <c r="L4006">
        <v>0</v>
      </c>
      <c r="M4006">
        <v>0</v>
      </c>
      <c r="N4006">
        <v>0</v>
      </c>
    </row>
    <row r="4007" spans="1:14" x14ac:dyDescent="0.2">
      <c r="A4007" t="s">
        <v>8885</v>
      </c>
      <c r="B4007" t="s">
        <v>86</v>
      </c>
      <c r="C4007" t="s">
        <v>208</v>
      </c>
      <c r="D4007" t="s">
        <v>4879</v>
      </c>
      <c r="E4007">
        <v>73</v>
      </c>
      <c r="F4007">
        <v>8</v>
      </c>
      <c r="G4007">
        <v>64</v>
      </c>
      <c r="H4007">
        <v>0</v>
      </c>
      <c r="I4007">
        <v>1</v>
      </c>
      <c r="J4007">
        <v>66</v>
      </c>
      <c r="K4007">
        <v>0</v>
      </c>
      <c r="L4007">
        <v>0</v>
      </c>
      <c r="M4007">
        <v>0</v>
      </c>
      <c r="N4007">
        <v>0</v>
      </c>
    </row>
    <row r="4008" spans="1:14" x14ac:dyDescent="0.2">
      <c r="A4008" t="s">
        <v>8886</v>
      </c>
      <c r="B4008" t="s">
        <v>86</v>
      </c>
      <c r="C4008" t="s">
        <v>208</v>
      </c>
      <c r="D4008" t="s">
        <v>4881</v>
      </c>
      <c r="E4008">
        <v>139</v>
      </c>
      <c r="F4008">
        <v>17</v>
      </c>
      <c r="G4008">
        <v>112</v>
      </c>
      <c r="H4008">
        <v>6</v>
      </c>
      <c r="I4008">
        <v>4</v>
      </c>
      <c r="J4008">
        <v>0</v>
      </c>
      <c r="K4008">
        <v>0</v>
      </c>
      <c r="L4008">
        <v>0</v>
      </c>
      <c r="M4008">
        <v>0</v>
      </c>
      <c r="N4008">
        <v>0</v>
      </c>
    </row>
    <row r="4009" spans="1:14" x14ac:dyDescent="0.2">
      <c r="A4009" t="s">
        <v>8887</v>
      </c>
      <c r="B4009" t="s">
        <v>86</v>
      </c>
      <c r="C4009" t="s">
        <v>208</v>
      </c>
      <c r="D4009" t="s">
        <v>4883</v>
      </c>
      <c r="E4009">
        <v>57</v>
      </c>
      <c r="F4009">
        <v>9</v>
      </c>
      <c r="G4009">
        <v>46</v>
      </c>
      <c r="H4009">
        <v>2</v>
      </c>
      <c r="I4009">
        <v>0</v>
      </c>
      <c r="J4009">
        <v>82</v>
      </c>
      <c r="K4009">
        <v>0</v>
      </c>
      <c r="L4009">
        <v>0</v>
      </c>
      <c r="M4009">
        <v>0</v>
      </c>
      <c r="N4009">
        <v>0</v>
      </c>
    </row>
    <row r="4010" spans="1:14" x14ac:dyDescent="0.2">
      <c r="A4010" t="s">
        <v>8888</v>
      </c>
      <c r="B4010" t="s">
        <v>86</v>
      </c>
      <c r="C4010" t="s">
        <v>208</v>
      </c>
      <c r="D4010" t="s">
        <v>4885</v>
      </c>
      <c r="E4010">
        <v>82</v>
      </c>
      <c r="F4010">
        <v>10</v>
      </c>
      <c r="G4010">
        <v>64</v>
      </c>
      <c r="H4010">
        <v>4</v>
      </c>
      <c r="I4010">
        <v>4</v>
      </c>
      <c r="J4010">
        <v>57</v>
      </c>
      <c r="K4010">
        <v>0</v>
      </c>
      <c r="L4010">
        <v>0</v>
      </c>
      <c r="M4010">
        <v>0</v>
      </c>
      <c r="N4010">
        <v>0</v>
      </c>
    </row>
    <row r="4011" spans="1:14" x14ac:dyDescent="0.2">
      <c r="A4011" t="s">
        <v>8889</v>
      </c>
      <c r="B4011" t="s">
        <v>86</v>
      </c>
      <c r="C4011" t="s">
        <v>208</v>
      </c>
      <c r="D4011" t="s">
        <v>4887</v>
      </c>
      <c r="E4011">
        <v>57</v>
      </c>
      <c r="F4011">
        <v>9</v>
      </c>
      <c r="G4011">
        <v>48</v>
      </c>
      <c r="H4011">
        <v>0</v>
      </c>
      <c r="I4011">
        <v>0</v>
      </c>
      <c r="J4011">
        <v>82</v>
      </c>
      <c r="K4011">
        <v>0</v>
      </c>
      <c r="L4011">
        <v>0</v>
      </c>
      <c r="M4011">
        <v>0</v>
      </c>
      <c r="N4011">
        <v>0</v>
      </c>
    </row>
    <row r="4012" spans="1:14" x14ac:dyDescent="0.2">
      <c r="A4012" t="s">
        <v>8890</v>
      </c>
      <c r="B4012" t="s">
        <v>86</v>
      </c>
      <c r="C4012" t="s">
        <v>208</v>
      </c>
      <c r="D4012" t="s">
        <v>4889</v>
      </c>
      <c r="E4012">
        <v>77</v>
      </c>
      <c r="F4012">
        <v>8</v>
      </c>
      <c r="G4012">
        <v>65</v>
      </c>
      <c r="H4012">
        <v>3</v>
      </c>
      <c r="I4012">
        <v>1</v>
      </c>
      <c r="J4012">
        <v>62</v>
      </c>
      <c r="K4012">
        <v>0</v>
      </c>
      <c r="L4012">
        <v>0</v>
      </c>
      <c r="M4012">
        <v>0</v>
      </c>
      <c r="N4012">
        <v>0</v>
      </c>
    </row>
    <row r="4013" spans="1:14" x14ac:dyDescent="0.2">
      <c r="A4013" t="s">
        <v>8891</v>
      </c>
      <c r="B4013" t="s">
        <v>86</v>
      </c>
      <c r="C4013" t="s">
        <v>208</v>
      </c>
      <c r="D4013" t="s">
        <v>4871</v>
      </c>
      <c r="E4013">
        <v>0</v>
      </c>
      <c r="F4013">
        <v>0</v>
      </c>
      <c r="G4013">
        <v>0</v>
      </c>
      <c r="H4013">
        <v>0</v>
      </c>
      <c r="I4013">
        <v>0</v>
      </c>
      <c r="J4013">
        <v>0</v>
      </c>
      <c r="K4013">
        <v>139</v>
      </c>
      <c r="L4013">
        <v>131</v>
      </c>
      <c r="M4013">
        <v>8</v>
      </c>
      <c r="N4013">
        <v>0</v>
      </c>
    </row>
    <row r="4014" spans="1:14" x14ac:dyDescent="0.2">
      <c r="A4014" t="s">
        <v>8892</v>
      </c>
      <c r="B4014" t="s">
        <v>86</v>
      </c>
      <c r="C4014" t="s">
        <v>208</v>
      </c>
      <c r="D4014" t="s">
        <v>4873</v>
      </c>
      <c r="E4014">
        <v>0</v>
      </c>
      <c r="F4014">
        <v>0</v>
      </c>
      <c r="G4014">
        <v>0</v>
      </c>
      <c r="H4014">
        <v>0</v>
      </c>
      <c r="I4014">
        <v>0</v>
      </c>
      <c r="J4014">
        <v>0</v>
      </c>
      <c r="K4014">
        <v>136</v>
      </c>
      <c r="L4014">
        <v>127</v>
      </c>
      <c r="M4014">
        <v>8</v>
      </c>
      <c r="N4014">
        <v>1</v>
      </c>
    </row>
    <row r="4015" spans="1:14" x14ac:dyDescent="0.2">
      <c r="A4015" t="s">
        <v>8893</v>
      </c>
      <c r="B4015" t="s">
        <v>86</v>
      </c>
      <c r="C4015" t="s">
        <v>209</v>
      </c>
      <c r="D4015" t="s">
        <v>4875</v>
      </c>
      <c r="E4015">
        <v>3</v>
      </c>
      <c r="F4015">
        <v>0</v>
      </c>
      <c r="G4015">
        <v>3</v>
      </c>
      <c r="H4015">
        <v>0</v>
      </c>
      <c r="I4015">
        <v>0</v>
      </c>
      <c r="J4015">
        <v>3</v>
      </c>
      <c r="K4015">
        <v>0</v>
      </c>
      <c r="L4015">
        <v>0</v>
      </c>
      <c r="M4015">
        <v>0</v>
      </c>
      <c r="N4015">
        <v>0</v>
      </c>
    </row>
    <row r="4016" spans="1:14" x14ac:dyDescent="0.2">
      <c r="A4016" t="s">
        <v>8894</v>
      </c>
      <c r="B4016" t="s">
        <v>86</v>
      </c>
      <c r="C4016" t="s">
        <v>209</v>
      </c>
      <c r="D4016" t="s">
        <v>4877</v>
      </c>
      <c r="E4016">
        <v>6</v>
      </c>
      <c r="F4016">
        <v>1</v>
      </c>
      <c r="G4016">
        <v>5</v>
      </c>
      <c r="H4016">
        <v>0</v>
      </c>
      <c r="I4016">
        <v>0</v>
      </c>
      <c r="J4016">
        <v>0</v>
      </c>
      <c r="K4016">
        <v>0</v>
      </c>
      <c r="L4016">
        <v>0</v>
      </c>
      <c r="M4016">
        <v>0</v>
      </c>
      <c r="N4016">
        <v>0</v>
      </c>
    </row>
    <row r="4017" spans="1:14" x14ac:dyDescent="0.2">
      <c r="A4017" t="s">
        <v>8895</v>
      </c>
      <c r="B4017" t="s">
        <v>86</v>
      </c>
      <c r="C4017" t="s">
        <v>209</v>
      </c>
      <c r="D4017" t="s">
        <v>4879</v>
      </c>
      <c r="E4017">
        <v>3</v>
      </c>
      <c r="F4017">
        <v>1</v>
      </c>
      <c r="G4017">
        <v>2</v>
      </c>
      <c r="H4017">
        <v>0</v>
      </c>
      <c r="I4017">
        <v>0</v>
      </c>
      <c r="J4017">
        <v>3</v>
      </c>
      <c r="K4017">
        <v>0</v>
      </c>
      <c r="L4017">
        <v>0</v>
      </c>
      <c r="M4017">
        <v>0</v>
      </c>
      <c r="N4017">
        <v>0</v>
      </c>
    </row>
    <row r="4018" spans="1:14" x14ac:dyDescent="0.2">
      <c r="A4018" t="s">
        <v>8896</v>
      </c>
      <c r="B4018" t="s">
        <v>86</v>
      </c>
      <c r="C4018" t="s">
        <v>209</v>
      </c>
      <c r="D4018" t="s">
        <v>4881</v>
      </c>
      <c r="E4018">
        <v>6</v>
      </c>
      <c r="F4018">
        <v>1</v>
      </c>
      <c r="G4018">
        <v>5</v>
      </c>
      <c r="H4018">
        <v>0</v>
      </c>
      <c r="I4018">
        <v>0</v>
      </c>
      <c r="J4018">
        <v>0</v>
      </c>
      <c r="K4018">
        <v>0</v>
      </c>
      <c r="L4018">
        <v>0</v>
      </c>
      <c r="M4018">
        <v>0</v>
      </c>
      <c r="N4018">
        <v>0</v>
      </c>
    </row>
    <row r="4019" spans="1:14" x14ac:dyDescent="0.2">
      <c r="A4019" t="s">
        <v>8897</v>
      </c>
      <c r="B4019" t="s">
        <v>86</v>
      </c>
      <c r="C4019" t="s">
        <v>209</v>
      </c>
      <c r="D4019" t="s">
        <v>4883</v>
      </c>
      <c r="E4019">
        <v>3</v>
      </c>
      <c r="F4019">
        <v>0</v>
      </c>
      <c r="G4019">
        <v>3</v>
      </c>
      <c r="H4019">
        <v>0</v>
      </c>
      <c r="I4019">
        <v>0</v>
      </c>
      <c r="J4019">
        <v>3</v>
      </c>
      <c r="K4019">
        <v>0</v>
      </c>
      <c r="L4019">
        <v>0</v>
      </c>
      <c r="M4019">
        <v>0</v>
      </c>
      <c r="N4019">
        <v>0</v>
      </c>
    </row>
    <row r="4020" spans="1:14" x14ac:dyDescent="0.2">
      <c r="A4020" t="s">
        <v>8898</v>
      </c>
      <c r="B4020" t="s">
        <v>86</v>
      </c>
      <c r="C4020" t="s">
        <v>209</v>
      </c>
      <c r="D4020" t="s">
        <v>4885</v>
      </c>
      <c r="E4020">
        <v>3</v>
      </c>
      <c r="F4020">
        <v>1</v>
      </c>
      <c r="G4020">
        <v>2</v>
      </c>
      <c r="H4020">
        <v>0</v>
      </c>
      <c r="I4020">
        <v>0</v>
      </c>
      <c r="J4020">
        <v>3</v>
      </c>
      <c r="K4020">
        <v>0</v>
      </c>
      <c r="L4020">
        <v>0</v>
      </c>
      <c r="M4020">
        <v>0</v>
      </c>
      <c r="N4020">
        <v>0</v>
      </c>
    </row>
    <row r="4021" spans="1:14" x14ac:dyDescent="0.2">
      <c r="A4021" t="s">
        <v>8899</v>
      </c>
      <c r="B4021" t="s">
        <v>86</v>
      </c>
      <c r="C4021" t="s">
        <v>209</v>
      </c>
      <c r="D4021" t="s">
        <v>4887</v>
      </c>
      <c r="E4021">
        <v>3</v>
      </c>
      <c r="F4021">
        <v>0</v>
      </c>
      <c r="G4021">
        <v>3</v>
      </c>
      <c r="H4021">
        <v>0</v>
      </c>
      <c r="I4021">
        <v>0</v>
      </c>
      <c r="J4021">
        <v>3</v>
      </c>
      <c r="K4021">
        <v>0</v>
      </c>
      <c r="L4021">
        <v>0</v>
      </c>
      <c r="M4021">
        <v>0</v>
      </c>
      <c r="N4021">
        <v>0</v>
      </c>
    </row>
    <row r="4022" spans="1:14" x14ac:dyDescent="0.2">
      <c r="A4022" t="s">
        <v>8900</v>
      </c>
      <c r="B4022" t="s">
        <v>86</v>
      </c>
      <c r="C4022" t="s">
        <v>209</v>
      </c>
      <c r="D4022" t="s">
        <v>4889</v>
      </c>
      <c r="E4022">
        <v>3</v>
      </c>
      <c r="F4022">
        <v>1</v>
      </c>
      <c r="G4022">
        <v>2</v>
      </c>
      <c r="H4022">
        <v>0</v>
      </c>
      <c r="I4022">
        <v>0</v>
      </c>
      <c r="J4022">
        <v>3</v>
      </c>
      <c r="K4022">
        <v>0</v>
      </c>
      <c r="L4022">
        <v>0</v>
      </c>
      <c r="M4022">
        <v>0</v>
      </c>
      <c r="N4022">
        <v>0</v>
      </c>
    </row>
    <row r="4023" spans="1:14" x14ac:dyDescent="0.2">
      <c r="A4023" t="s">
        <v>8901</v>
      </c>
      <c r="B4023" t="s">
        <v>86</v>
      </c>
      <c r="C4023" t="s">
        <v>209</v>
      </c>
      <c r="D4023" t="s">
        <v>4871</v>
      </c>
      <c r="E4023">
        <v>0</v>
      </c>
      <c r="F4023">
        <v>0</v>
      </c>
      <c r="G4023">
        <v>0</v>
      </c>
      <c r="H4023">
        <v>0</v>
      </c>
      <c r="I4023">
        <v>0</v>
      </c>
      <c r="J4023">
        <v>0</v>
      </c>
      <c r="K4023">
        <v>6</v>
      </c>
      <c r="L4023">
        <v>6</v>
      </c>
      <c r="M4023">
        <v>0</v>
      </c>
      <c r="N4023">
        <v>0</v>
      </c>
    </row>
    <row r="4024" spans="1:14" x14ac:dyDescent="0.2">
      <c r="A4024" t="s">
        <v>8902</v>
      </c>
      <c r="B4024" t="s">
        <v>86</v>
      </c>
      <c r="C4024" t="s">
        <v>209</v>
      </c>
      <c r="D4024" t="s">
        <v>4873</v>
      </c>
      <c r="E4024">
        <v>0</v>
      </c>
      <c r="F4024">
        <v>0</v>
      </c>
      <c r="G4024">
        <v>0</v>
      </c>
      <c r="H4024">
        <v>0</v>
      </c>
      <c r="I4024">
        <v>0</v>
      </c>
      <c r="J4024">
        <v>0</v>
      </c>
      <c r="K4024">
        <v>6</v>
      </c>
      <c r="L4024">
        <v>6</v>
      </c>
      <c r="M4024">
        <v>0</v>
      </c>
      <c r="N4024">
        <v>0</v>
      </c>
    </row>
    <row r="4025" spans="1:14" x14ac:dyDescent="0.2">
      <c r="A4025" t="s">
        <v>8903</v>
      </c>
      <c r="B4025" t="s">
        <v>86</v>
      </c>
      <c r="C4025" t="s">
        <v>210</v>
      </c>
      <c r="D4025" t="s">
        <v>4875</v>
      </c>
      <c r="E4025">
        <v>40</v>
      </c>
      <c r="F4025">
        <v>7</v>
      </c>
      <c r="G4025">
        <v>30</v>
      </c>
      <c r="H4025">
        <v>1</v>
      </c>
      <c r="I4025">
        <v>2</v>
      </c>
      <c r="J4025">
        <v>75</v>
      </c>
      <c r="K4025">
        <v>0</v>
      </c>
      <c r="L4025">
        <v>0</v>
      </c>
      <c r="M4025">
        <v>0</v>
      </c>
      <c r="N4025">
        <v>0</v>
      </c>
    </row>
    <row r="4026" spans="1:14" x14ac:dyDescent="0.2">
      <c r="A4026" t="s">
        <v>8904</v>
      </c>
      <c r="B4026" t="s">
        <v>86</v>
      </c>
      <c r="C4026" t="s">
        <v>210</v>
      </c>
      <c r="D4026" t="s">
        <v>4877</v>
      </c>
      <c r="E4026">
        <v>115</v>
      </c>
      <c r="F4026">
        <v>14</v>
      </c>
      <c r="G4026">
        <v>96</v>
      </c>
      <c r="H4026">
        <v>2</v>
      </c>
      <c r="I4026">
        <v>3</v>
      </c>
      <c r="J4026">
        <v>0</v>
      </c>
      <c r="K4026">
        <v>0</v>
      </c>
      <c r="L4026">
        <v>0</v>
      </c>
      <c r="M4026">
        <v>0</v>
      </c>
      <c r="N4026">
        <v>0</v>
      </c>
    </row>
    <row r="4027" spans="1:14" x14ac:dyDescent="0.2">
      <c r="A4027" t="s">
        <v>8905</v>
      </c>
      <c r="B4027" t="s">
        <v>86</v>
      </c>
      <c r="C4027" t="s">
        <v>210</v>
      </c>
      <c r="D4027" t="s">
        <v>4879</v>
      </c>
      <c r="E4027">
        <v>70</v>
      </c>
      <c r="F4027">
        <v>7</v>
      </c>
      <c r="G4027">
        <v>63</v>
      </c>
      <c r="H4027">
        <v>0</v>
      </c>
      <c r="I4027">
        <v>0</v>
      </c>
      <c r="J4027">
        <v>45</v>
      </c>
      <c r="K4027">
        <v>0</v>
      </c>
      <c r="L4027">
        <v>0</v>
      </c>
      <c r="M4027">
        <v>0</v>
      </c>
      <c r="N4027">
        <v>0</v>
      </c>
    </row>
    <row r="4028" spans="1:14" x14ac:dyDescent="0.2">
      <c r="A4028" t="s">
        <v>8906</v>
      </c>
      <c r="B4028" t="s">
        <v>86</v>
      </c>
      <c r="C4028" t="s">
        <v>210</v>
      </c>
      <c r="D4028" t="s">
        <v>4881</v>
      </c>
      <c r="E4028">
        <v>115</v>
      </c>
      <c r="F4028">
        <v>14</v>
      </c>
      <c r="G4028">
        <v>96</v>
      </c>
      <c r="H4028">
        <v>2</v>
      </c>
      <c r="I4028">
        <v>3</v>
      </c>
      <c r="J4028">
        <v>0</v>
      </c>
      <c r="K4028">
        <v>0</v>
      </c>
      <c r="L4028">
        <v>0</v>
      </c>
      <c r="M4028">
        <v>0</v>
      </c>
      <c r="N4028">
        <v>0</v>
      </c>
    </row>
    <row r="4029" spans="1:14" x14ac:dyDescent="0.2">
      <c r="A4029" t="s">
        <v>8907</v>
      </c>
      <c r="B4029" t="s">
        <v>86</v>
      </c>
      <c r="C4029" t="s">
        <v>210</v>
      </c>
      <c r="D4029" t="s">
        <v>4883</v>
      </c>
      <c r="E4029">
        <v>40</v>
      </c>
      <c r="F4029">
        <v>8</v>
      </c>
      <c r="G4029">
        <v>29</v>
      </c>
      <c r="H4029">
        <v>1</v>
      </c>
      <c r="I4029">
        <v>2</v>
      </c>
      <c r="J4029">
        <v>75</v>
      </c>
      <c r="K4029">
        <v>0</v>
      </c>
      <c r="L4029">
        <v>0</v>
      </c>
      <c r="M4029">
        <v>0</v>
      </c>
      <c r="N4029">
        <v>0</v>
      </c>
    </row>
    <row r="4030" spans="1:14" x14ac:dyDescent="0.2">
      <c r="A4030" t="s">
        <v>8908</v>
      </c>
      <c r="B4030" t="s">
        <v>86</v>
      </c>
      <c r="C4030" t="s">
        <v>210</v>
      </c>
      <c r="D4030" t="s">
        <v>4885</v>
      </c>
      <c r="E4030">
        <v>75</v>
      </c>
      <c r="F4030">
        <v>10</v>
      </c>
      <c r="G4030">
        <v>63</v>
      </c>
      <c r="H4030">
        <v>1</v>
      </c>
      <c r="I4030">
        <v>1</v>
      </c>
      <c r="J4030">
        <v>40</v>
      </c>
      <c r="K4030">
        <v>0</v>
      </c>
      <c r="L4030">
        <v>0</v>
      </c>
      <c r="M4030">
        <v>0</v>
      </c>
      <c r="N4030">
        <v>0</v>
      </c>
    </row>
    <row r="4031" spans="1:14" x14ac:dyDescent="0.2">
      <c r="A4031" t="s">
        <v>8909</v>
      </c>
      <c r="B4031" t="s">
        <v>86</v>
      </c>
      <c r="C4031" t="s">
        <v>210</v>
      </c>
      <c r="D4031" t="s">
        <v>4887</v>
      </c>
      <c r="E4031">
        <v>40</v>
      </c>
      <c r="F4031">
        <v>7</v>
      </c>
      <c r="G4031">
        <v>30</v>
      </c>
      <c r="H4031">
        <v>1</v>
      </c>
      <c r="I4031">
        <v>2</v>
      </c>
      <c r="J4031">
        <v>75</v>
      </c>
      <c r="K4031">
        <v>0</v>
      </c>
      <c r="L4031">
        <v>0</v>
      </c>
      <c r="M4031">
        <v>0</v>
      </c>
      <c r="N4031">
        <v>0</v>
      </c>
    </row>
    <row r="4032" spans="1:14" x14ac:dyDescent="0.2">
      <c r="A4032" t="s">
        <v>8910</v>
      </c>
      <c r="B4032" t="s">
        <v>86</v>
      </c>
      <c r="C4032" t="s">
        <v>210</v>
      </c>
      <c r="D4032" t="s">
        <v>4889</v>
      </c>
      <c r="E4032">
        <v>71</v>
      </c>
      <c r="F4032">
        <v>7</v>
      </c>
      <c r="G4032">
        <v>63</v>
      </c>
      <c r="H4032">
        <v>1</v>
      </c>
      <c r="I4032">
        <v>0</v>
      </c>
      <c r="J4032">
        <v>44</v>
      </c>
      <c r="K4032">
        <v>0</v>
      </c>
      <c r="L4032">
        <v>0</v>
      </c>
      <c r="M4032">
        <v>0</v>
      </c>
      <c r="N4032">
        <v>0</v>
      </c>
    </row>
    <row r="4033" spans="1:14" x14ac:dyDescent="0.2">
      <c r="A4033" t="s">
        <v>8911</v>
      </c>
      <c r="B4033" t="s">
        <v>86</v>
      </c>
      <c r="C4033" t="s">
        <v>210</v>
      </c>
      <c r="D4033" t="s">
        <v>4871</v>
      </c>
      <c r="E4033">
        <v>0</v>
      </c>
      <c r="F4033">
        <v>0</v>
      </c>
      <c r="G4033">
        <v>0</v>
      </c>
      <c r="H4033">
        <v>0</v>
      </c>
      <c r="I4033">
        <v>0</v>
      </c>
      <c r="J4033">
        <v>0</v>
      </c>
      <c r="K4033">
        <v>112</v>
      </c>
      <c r="L4033">
        <v>109</v>
      </c>
      <c r="M4033">
        <v>3</v>
      </c>
      <c r="N4033">
        <v>0</v>
      </c>
    </row>
    <row r="4034" spans="1:14" x14ac:dyDescent="0.2">
      <c r="A4034" t="s">
        <v>8912</v>
      </c>
      <c r="B4034" t="s">
        <v>86</v>
      </c>
      <c r="C4034" t="s">
        <v>210</v>
      </c>
      <c r="D4034" t="s">
        <v>4873</v>
      </c>
      <c r="E4034">
        <v>0</v>
      </c>
      <c r="F4034">
        <v>0</v>
      </c>
      <c r="G4034">
        <v>0</v>
      </c>
      <c r="H4034">
        <v>0</v>
      </c>
      <c r="I4034">
        <v>0</v>
      </c>
      <c r="J4034">
        <v>0</v>
      </c>
      <c r="K4034">
        <v>100</v>
      </c>
      <c r="L4034">
        <v>97</v>
      </c>
      <c r="M4034">
        <v>3</v>
      </c>
      <c r="N4034">
        <v>0</v>
      </c>
    </row>
    <row r="4035" spans="1:14" x14ac:dyDescent="0.2">
      <c r="A4035" t="s">
        <v>8913</v>
      </c>
      <c r="B4035" t="s">
        <v>86</v>
      </c>
      <c r="C4035" t="s">
        <v>211</v>
      </c>
      <c r="D4035" t="s">
        <v>4875</v>
      </c>
      <c r="E4035">
        <v>29</v>
      </c>
      <c r="F4035">
        <v>1</v>
      </c>
      <c r="G4035">
        <v>26</v>
      </c>
      <c r="H4035">
        <v>2</v>
      </c>
      <c r="I4035">
        <v>0</v>
      </c>
      <c r="J4035">
        <v>48</v>
      </c>
      <c r="K4035">
        <v>0</v>
      </c>
      <c r="L4035">
        <v>0</v>
      </c>
      <c r="M4035">
        <v>0</v>
      </c>
      <c r="N4035">
        <v>0</v>
      </c>
    </row>
    <row r="4036" spans="1:14" x14ac:dyDescent="0.2">
      <c r="A4036" t="s">
        <v>8914</v>
      </c>
      <c r="B4036" t="s">
        <v>86</v>
      </c>
      <c r="C4036" t="s">
        <v>211</v>
      </c>
      <c r="D4036" t="s">
        <v>4877</v>
      </c>
      <c r="E4036">
        <v>77</v>
      </c>
      <c r="F4036">
        <v>2</v>
      </c>
      <c r="G4036">
        <v>71</v>
      </c>
      <c r="H4036">
        <v>4</v>
      </c>
      <c r="I4036">
        <v>0</v>
      </c>
      <c r="J4036">
        <v>0</v>
      </c>
      <c r="K4036">
        <v>0</v>
      </c>
      <c r="L4036">
        <v>0</v>
      </c>
      <c r="M4036">
        <v>0</v>
      </c>
      <c r="N4036">
        <v>0</v>
      </c>
    </row>
    <row r="4037" spans="1:14" x14ac:dyDescent="0.2">
      <c r="A4037" t="s">
        <v>8915</v>
      </c>
      <c r="B4037" t="s">
        <v>86</v>
      </c>
      <c r="C4037" t="s">
        <v>211</v>
      </c>
      <c r="D4037" t="s">
        <v>4879</v>
      </c>
      <c r="E4037">
        <v>44</v>
      </c>
      <c r="F4037">
        <v>2</v>
      </c>
      <c r="G4037">
        <v>41</v>
      </c>
      <c r="H4037">
        <v>1</v>
      </c>
      <c r="I4037">
        <v>0</v>
      </c>
      <c r="J4037">
        <v>33</v>
      </c>
      <c r="K4037">
        <v>0</v>
      </c>
      <c r="L4037">
        <v>0</v>
      </c>
      <c r="M4037">
        <v>0</v>
      </c>
      <c r="N4037">
        <v>0</v>
      </c>
    </row>
    <row r="4038" spans="1:14" x14ac:dyDescent="0.2">
      <c r="A4038" t="s">
        <v>8916</v>
      </c>
      <c r="B4038" t="s">
        <v>86</v>
      </c>
      <c r="C4038" t="s">
        <v>211</v>
      </c>
      <c r="D4038" t="s">
        <v>4881</v>
      </c>
      <c r="E4038">
        <v>77</v>
      </c>
      <c r="F4038">
        <v>2</v>
      </c>
      <c r="G4038">
        <v>71</v>
      </c>
      <c r="H4038">
        <v>4</v>
      </c>
      <c r="I4038">
        <v>0</v>
      </c>
      <c r="J4038">
        <v>0</v>
      </c>
      <c r="K4038">
        <v>0</v>
      </c>
      <c r="L4038">
        <v>0</v>
      </c>
      <c r="M4038">
        <v>0</v>
      </c>
      <c r="N4038">
        <v>0</v>
      </c>
    </row>
    <row r="4039" spans="1:14" x14ac:dyDescent="0.2">
      <c r="A4039" t="s">
        <v>8917</v>
      </c>
      <c r="B4039" t="s">
        <v>86</v>
      </c>
      <c r="C4039" t="s">
        <v>211</v>
      </c>
      <c r="D4039" t="s">
        <v>4883</v>
      </c>
      <c r="E4039">
        <v>29</v>
      </c>
      <c r="F4039">
        <v>1</v>
      </c>
      <c r="G4039">
        <v>26</v>
      </c>
      <c r="H4039">
        <v>2</v>
      </c>
      <c r="I4039">
        <v>0</v>
      </c>
      <c r="J4039">
        <v>48</v>
      </c>
      <c r="K4039">
        <v>0</v>
      </c>
      <c r="L4039">
        <v>0</v>
      </c>
      <c r="M4039">
        <v>0</v>
      </c>
      <c r="N4039">
        <v>0</v>
      </c>
    </row>
    <row r="4040" spans="1:14" x14ac:dyDescent="0.2">
      <c r="A4040" t="s">
        <v>8918</v>
      </c>
      <c r="B4040" t="s">
        <v>86</v>
      </c>
      <c r="C4040" t="s">
        <v>211</v>
      </c>
      <c r="D4040" t="s">
        <v>4885</v>
      </c>
      <c r="E4040">
        <v>48</v>
      </c>
      <c r="F4040">
        <v>1</v>
      </c>
      <c r="G4040">
        <v>45</v>
      </c>
      <c r="H4040">
        <v>2</v>
      </c>
      <c r="I4040">
        <v>0</v>
      </c>
      <c r="J4040">
        <v>29</v>
      </c>
      <c r="K4040">
        <v>0</v>
      </c>
      <c r="L4040">
        <v>0</v>
      </c>
      <c r="M4040">
        <v>0</v>
      </c>
      <c r="N4040">
        <v>0</v>
      </c>
    </row>
    <row r="4041" spans="1:14" x14ac:dyDescent="0.2">
      <c r="A4041" t="s">
        <v>8919</v>
      </c>
      <c r="B4041" t="s">
        <v>86</v>
      </c>
      <c r="C4041" t="s">
        <v>211</v>
      </c>
      <c r="D4041" t="s">
        <v>4887</v>
      </c>
      <c r="E4041">
        <v>29</v>
      </c>
      <c r="F4041">
        <v>1</v>
      </c>
      <c r="G4041">
        <v>26</v>
      </c>
      <c r="H4041">
        <v>2</v>
      </c>
      <c r="I4041">
        <v>0</v>
      </c>
      <c r="J4041">
        <v>48</v>
      </c>
      <c r="K4041">
        <v>0</v>
      </c>
      <c r="L4041">
        <v>0</v>
      </c>
      <c r="M4041">
        <v>0</v>
      </c>
      <c r="N4041">
        <v>0</v>
      </c>
    </row>
    <row r="4042" spans="1:14" x14ac:dyDescent="0.2">
      <c r="A4042" t="s">
        <v>8920</v>
      </c>
      <c r="B4042" t="s">
        <v>86</v>
      </c>
      <c r="C4042" t="s">
        <v>211</v>
      </c>
      <c r="D4042" t="s">
        <v>4889</v>
      </c>
      <c r="E4042">
        <v>46</v>
      </c>
      <c r="F4042">
        <v>2</v>
      </c>
      <c r="G4042">
        <v>43</v>
      </c>
      <c r="H4042">
        <v>1</v>
      </c>
      <c r="I4042">
        <v>0</v>
      </c>
      <c r="J4042">
        <v>31</v>
      </c>
      <c r="K4042">
        <v>0</v>
      </c>
      <c r="L4042">
        <v>0</v>
      </c>
      <c r="M4042">
        <v>0</v>
      </c>
      <c r="N4042">
        <v>0</v>
      </c>
    </row>
    <row r="4043" spans="1:14" x14ac:dyDescent="0.2">
      <c r="A4043" t="s">
        <v>8921</v>
      </c>
      <c r="B4043" t="s">
        <v>86</v>
      </c>
      <c r="C4043" t="s">
        <v>211</v>
      </c>
      <c r="D4043" t="s">
        <v>4871</v>
      </c>
      <c r="E4043">
        <v>0</v>
      </c>
      <c r="F4043">
        <v>0</v>
      </c>
      <c r="G4043">
        <v>0</v>
      </c>
      <c r="H4043">
        <v>0</v>
      </c>
      <c r="I4043">
        <v>0</v>
      </c>
      <c r="J4043">
        <v>0</v>
      </c>
      <c r="K4043">
        <v>77</v>
      </c>
      <c r="L4043">
        <v>76</v>
      </c>
      <c r="M4043">
        <v>1</v>
      </c>
      <c r="N4043">
        <v>0</v>
      </c>
    </row>
    <row r="4044" spans="1:14" x14ac:dyDescent="0.2">
      <c r="A4044" t="s">
        <v>8922</v>
      </c>
      <c r="B4044" t="s">
        <v>86</v>
      </c>
      <c r="C4044" t="s">
        <v>211</v>
      </c>
      <c r="D4044" t="s">
        <v>4873</v>
      </c>
      <c r="E4044">
        <v>0</v>
      </c>
      <c r="F4044">
        <v>0</v>
      </c>
      <c r="G4044">
        <v>0</v>
      </c>
      <c r="H4044">
        <v>0</v>
      </c>
      <c r="I4044">
        <v>0</v>
      </c>
      <c r="J4044">
        <v>0</v>
      </c>
      <c r="K4044">
        <v>72</v>
      </c>
      <c r="L4044">
        <v>71</v>
      </c>
      <c r="M4044">
        <v>1</v>
      </c>
      <c r="N4044">
        <v>0</v>
      </c>
    </row>
    <row r="4045" spans="1:14" x14ac:dyDescent="0.2">
      <c r="A4045" t="s">
        <v>8923</v>
      </c>
      <c r="B4045" t="s">
        <v>86</v>
      </c>
      <c r="C4045" t="s">
        <v>212</v>
      </c>
      <c r="D4045" t="s">
        <v>4875</v>
      </c>
      <c r="E4045">
        <v>26</v>
      </c>
      <c r="F4045">
        <v>4</v>
      </c>
      <c r="G4045">
        <v>22</v>
      </c>
      <c r="H4045">
        <v>0</v>
      </c>
      <c r="I4045">
        <v>0</v>
      </c>
      <c r="J4045">
        <v>27</v>
      </c>
      <c r="K4045">
        <v>0</v>
      </c>
      <c r="L4045">
        <v>0</v>
      </c>
      <c r="M4045">
        <v>0</v>
      </c>
      <c r="N4045">
        <v>0</v>
      </c>
    </row>
    <row r="4046" spans="1:14" x14ac:dyDescent="0.2">
      <c r="A4046" t="s">
        <v>8924</v>
      </c>
      <c r="B4046" t="s">
        <v>86</v>
      </c>
      <c r="C4046" t="s">
        <v>212</v>
      </c>
      <c r="D4046" t="s">
        <v>4877</v>
      </c>
      <c r="E4046">
        <v>53</v>
      </c>
      <c r="F4046">
        <v>5</v>
      </c>
      <c r="G4046">
        <v>46</v>
      </c>
      <c r="H4046">
        <v>2</v>
      </c>
      <c r="I4046">
        <v>0</v>
      </c>
      <c r="J4046">
        <v>0</v>
      </c>
      <c r="K4046">
        <v>0</v>
      </c>
      <c r="L4046">
        <v>0</v>
      </c>
      <c r="M4046">
        <v>0</v>
      </c>
      <c r="N4046">
        <v>0</v>
      </c>
    </row>
    <row r="4047" spans="1:14" x14ac:dyDescent="0.2">
      <c r="A4047" t="s">
        <v>8925</v>
      </c>
      <c r="B4047" t="s">
        <v>86</v>
      </c>
      <c r="C4047" t="s">
        <v>212</v>
      </c>
      <c r="D4047" t="s">
        <v>4879</v>
      </c>
      <c r="E4047">
        <v>27</v>
      </c>
      <c r="F4047">
        <v>2</v>
      </c>
      <c r="G4047">
        <v>23</v>
      </c>
      <c r="H4047">
        <v>2</v>
      </c>
      <c r="I4047">
        <v>0</v>
      </c>
      <c r="J4047">
        <v>26</v>
      </c>
      <c r="K4047">
        <v>0</v>
      </c>
      <c r="L4047">
        <v>0</v>
      </c>
      <c r="M4047">
        <v>0</v>
      </c>
      <c r="N4047">
        <v>0</v>
      </c>
    </row>
    <row r="4048" spans="1:14" x14ac:dyDescent="0.2">
      <c r="A4048" t="s">
        <v>8926</v>
      </c>
      <c r="B4048" t="s">
        <v>86</v>
      </c>
      <c r="C4048" t="s">
        <v>212</v>
      </c>
      <c r="D4048" t="s">
        <v>4881</v>
      </c>
      <c r="E4048">
        <v>53</v>
      </c>
      <c r="F4048">
        <v>5</v>
      </c>
      <c r="G4048">
        <v>46</v>
      </c>
      <c r="H4048">
        <v>2</v>
      </c>
      <c r="I4048">
        <v>0</v>
      </c>
      <c r="J4048">
        <v>0</v>
      </c>
      <c r="K4048">
        <v>0</v>
      </c>
      <c r="L4048">
        <v>0</v>
      </c>
      <c r="M4048">
        <v>0</v>
      </c>
      <c r="N4048">
        <v>0</v>
      </c>
    </row>
    <row r="4049" spans="1:14" x14ac:dyDescent="0.2">
      <c r="A4049" t="s">
        <v>8927</v>
      </c>
      <c r="B4049" t="s">
        <v>86</v>
      </c>
      <c r="C4049" t="s">
        <v>212</v>
      </c>
      <c r="D4049" t="s">
        <v>4883</v>
      </c>
      <c r="E4049">
        <v>26</v>
      </c>
      <c r="F4049">
        <v>3</v>
      </c>
      <c r="G4049">
        <v>23</v>
      </c>
      <c r="H4049">
        <v>0</v>
      </c>
      <c r="I4049">
        <v>0</v>
      </c>
      <c r="J4049">
        <v>27</v>
      </c>
      <c r="K4049">
        <v>0</v>
      </c>
      <c r="L4049">
        <v>0</v>
      </c>
      <c r="M4049">
        <v>0</v>
      </c>
      <c r="N4049">
        <v>0</v>
      </c>
    </row>
    <row r="4050" spans="1:14" x14ac:dyDescent="0.2">
      <c r="A4050" t="s">
        <v>8928</v>
      </c>
      <c r="B4050" t="s">
        <v>86</v>
      </c>
      <c r="C4050" t="s">
        <v>212</v>
      </c>
      <c r="D4050" t="s">
        <v>4885</v>
      </c>
      <c r="E4050">
        <v>27</v>
      </c>
      <c r="F4050">
        <v>2</v>
      </c>
      <c r="G4050">
        <v>23</v>
      </c>
      <c r="H4050">
        <v>2</v>
      </c>
      <c r="I4050">
        <v>0</v>
      </c>
      <c r="J4050">
        <v>26</v>
      </c>
      <c r="K4050">
        <v>0</v>
      </c>
      <c r="L4050">
        <v>0</v>
      </c>
      <c r="M4050">
        <v>0</v>
      </c>
      <c r="N4050">
        <v>0</v>
      </c>
    </row>
    <row r="4051" spans="1:14" x14ac:dyDescent="0.2">
      <c r="A4051" t="s">
        <v>8929</v>
      </c>
      <c r="B4051" t="s">
        <v>86</v>
      </c>
      <c r="C4051" t="s">
        <v>212</v>
      </c>
      <c r="D4051" t="s">
        <v>4887</v>
      </c>
      <c r="E4051">
        <v>26</v>
      </c>
      <c r="F4051">
        <v>3</v>
      </c>
      <c r="G4051">
        <v>23</v>
      </c>
      <c r="H4051">
        <v>0</v>
      </c>
      <c r="I4051">
        <v>0</v>
      </c>
      <c r="J4051">
        <v>27</v>
      </c>
      <c r="K4051">
        <v>0</v>
      </c>
      <c r="L4051">
        <v>0</v>
      </c>
      <c r="M4051">
        <v>0</v>
      </c>
      <c r="N4051">
        <v>0</v>
      </c>
    </row>
    <row r="4052" spans="1:14" x14ac:dyDescent="0.2">
      <c r="A4052" t="s">
        <v>8930</v>
      </c>
      <c r="B4052" t="s">
        <v>86</v>
      </c>
      <c r="C4052" t="s">
        <v>212</v>
      </c>
      <c r="D4052" t="s">
        <v>4889</v>
      </c>
      <c r="E4052">
        <v>27</v>
      </c>
      <c r="F4052">
        <v>2</v>
      </c>
      <c r="G4052">
        <v>23</v>
      </c>
      <c r="H4052">
        <v>2</v>
      </c>
      <c r="I4052">
        <v>0</v>
      </c>
      <c r="J4052">
        <v>26</v>
      </c>
      <c r="K4052">
        <v>0</v>
      </c>
      <c r="L4052">
        <v>0</v>
      </c>
      <c r="M4052">
        <v>0</v>
      </c>
      <c r="N4052">
        <v>0</v>
      </c>
    </row>
    <row r="4053" spans="1:14" x14ac:dyDescent="0.2">
      <c r="A4053" t="s">
        <v>8931</v>
      </c>
      <c r="B4053" t="s">
        <v>86</v>
      </c>
      <c r="C4053" t="s">
        <v>212</v>
      </c>
      <c r="D4053" t="s">
        <v>4871</v>
      </c>
      <c r="E4053">
        <v>0</v>
      </c>
      <c r="F4053">
        <v>0</v>
      </c>
      <c r="G4053">
        <v>0</v>
      </c>
      <c r="H4053">
        <v>0</v>
      </c>
      <c r="I4053">
        <v>0</v>
      </c>
      <c r="J4053">
        <v>0</v>
      </c>
      <c r="K4053">
        <v>53</v>
      </c>
      <c r="L4053">
        <v>52</v>
      </c>
      <c r="M4053">
        <v>1</v>
      </c>
      <c r="N4053">
        <v>0</v>
      </c>
    </row>
    <row r="4054" spans="1:14" x14ac:dyDescent="0.2">
      <c r="A4054" t="s">
        <v>8932</v>
      </c>
      <c r="B4054" t="s">
        <v>86</v>
      </c>
      <c r="C4054" t="s">
        <v>212</v>
      </c>
      <c r="D4054" t="s">
        <v>4873</v>
      </c>
      <c r="E4054">
        <v>0</v>
      </c>
      <c r="F4054">
        <v>0</v>
      </c>
      <c r="G4054">
        <v>0</v>
      </c>
      <c r="H4054">
        <v>0</v>
      </c>
      <c r="I4054">
        <v>0</v>
      </c>
      <c r="J4054">
        <v>0</v>
      </c>
      <c r="K4054">
        <v>53</v>
      </c>
      <c r="L4054">
        <v>52</v>
      </c>
      <c r="M4054">
        <v>1</v>
      </c>
      <c r="N4054">
        <v>0</v>
      </c>
    </row>
    <row r="4055" spans="1:14" x14ac:dyDescent="0.2">
      <c r="A4055" t="s">
        <v>8933</v>
      </c>
      <c r="B4055" t="s">
        <v>86</v>
      </c>
      <c r="C4055" t="s">
        <v>213</v>
      </c>
      <c r="D4055" t="s">
        <v>4875</v>
      </c>
      <c r="E4055">
        <v>81</v>
      </c>
      <c r="F4055">
        <v>10</v>
      </c>
      <c r="G4055">
        <v>69</v>
      </c>
      <c r="H4055">
        <v>1</v>
      </c>
      <c r="I4055">
        <v>1</v>
      </c>
      <c r="J4055">
        <v>114</v>
      </c>
      <c r="K4055">
        <v>0</v>
      </c>
      <c r="L4055">
        <v>0</v>
      </c>
      <c r="M4055">
        <v>0</v>
      </c>
      <c r="N4055">
        <v>0</v>
      </c>
    </row>
    <row r="4056" spans="1:14" x14ac:dyDescent="0.2">
      <c r="A4056" t="s">
        <v>8934</v>
      </c>
      <c r="B4056" t="s">
        <v>86</v>
      </c>
      <c r="C4056" t="s">
        <v>213</v>
      </c>
      <c r="D4056" t="s">
        <v>4877</v>
      </c>
      <c r="E4056">
        <v>195</v>
      </c>
      <c r="F4056">
        <v>15</v>
      </c>
      <c r="G4056">
        <v>175</v>
      </c>
      <c r="H4056">
        <v>4</v>
      </c>
      <c r="I4056">
        <v>1</v>
      </c>
      <c r="J4056">
        <v>0</v>
      </c>
      <c r="K4056">
        <v>0</v>
      </c>
      <c r="L4056">
        <v>0</v>
      </c>
      <c r="M4056">
        <v>0</v>
      </c>
      <c r="N4056">
        <v>0</v>
      </c>
    </row>
    <row r="4057" spans="1:14" x14ac:dyDescent="0.2">
      <c r="A4057" t="s">
        <v>8935</v>
      </c>
      <c r="B4057" t="s">
        <v>86</v>
      </c>
      <c r="C4057" t="s">
        <v>213</v>
      </c>
      <c r="D4057" t="s">
        <v>4879</v>
      </c>
      <c r="E4057">
        <v>102</v>
      </c>
      <c r="F4057">
        <v>7</v>
      </c>
      <c r="G4057">
        <v>94</v>
      </c>
      <c r="H4057">
        <v>1</v>
      </c>
      <c r="I4057">
        <v>0</v>
      </c>
      <c r="J4057">
        <v>93</v>
      </c>
      <c r="K4057">
        <v>0</v>
      </c>
      <c r="L4057">
        <v>0</v>
      </c>
      <c r="M4057">
        <v>0</v>
      </c>
      <c r="N4057">
        <v>0</v>
      </c>
    </row>
    <row r="4058" spans="1:14" x14ac:dyDescent="0.2">
      <c r="A4058" t="s">
        <v>8936</v>
      </c>
      <c r="B4058" t="s">
        <v>86</v>
      </c>
      <c r="C4058" t="s">
        <v>213</v>
      </c>
      <c r="D4058" t="s">
        <v>4881</v>
      </c>
      <c r="E4058">
        <v>195</v>
      </c>
      <c r="F4058">
        <v>15</v>
      </c>
      <c r="G4058">
        <v>175</v>
      </c>
      <c r="H4058">
        <v>4</v>
      </c>
      <c r="I4058">
        <v>1</v>
      </c>
      <c r="J4058">
        <v>0</v>
      </c>
      <c r="K4058">
        <v>0</v>
      </c>
      <c r="L4058">
        <v>0</v>
      </c>
      <c r="M4058">
        <v>0</v>
      </c>
      <c r="N4058">
        <v>0</v>
      </c>
    </row>
    <row r="4059" spans="1:14" x14ac:dyDescent="0.2">
      <c r="A4059" t="s">
        <v>8937</v>
      </c>
      <c r="B4059" t="s">
        <v>86</v>
      </c>
      <c r="C4059" t="s">
        <v>213</v>
      </c>
      <c r="D4059" t="s">
        <v>4883</v>
      </c>
      <c r="E4059">
        <v>81</v>
      </c>
      <c r="F4059">
        <v>11</v>
      </c>
      <c r="G4059">
        <v>68</v>
      </c>
      <c r="H4059">
        <v>1</v>
      </c>
      <c r="I4059">
        <v>1</v>
      </c>
      <c r="J4059">
        <v>114</v>
      </c>
      <c r="K4059">
        <v>0</v>
      </c>
      <c r="L4059">
        <v>0</v>
      </c>
      <c r="M4059">
        <v>0</v>
      </c>
      <c r="N4059">
        <v>0</v>
      </c>
    </row>
    <row r="4060" spans="1:14" x14ac:dyDescent="0.2">
      <c r="A4060" t="s">
        <v>8938</v>
      </c>
      <c r="B4060" t="s">
        <v>86</v>
      </c>
      <c r="C4060" t="s">
        <v>213</v>
      </c>
      <c r="D4060" t="s">
        <v>4885</v>
      </c>
      <c r="E4060">
        <v>114</v>
      </c>
      <c r="F4060">
        <v>10</v>
      </c>
      <c r="G4060">
        <v>102</v>
      </c>
      <c r="H4060">
        <v>2</v>
      </c>
      <c r="I4060">
        <v>0</v>
      </c>
      <c r="J4060">
        <v>81</v>
      </c>
      <c r="K4060">
        <v>0</v>
      </c>
      <c r="L4060">
        <v>0</v>
      </c>
      <c r="M4060">
        <v>0</v>
      </c>
      <c r="N4060">
        <v>0</v>
      </c>
    </row>
    <row r="4061" spans="1:14" x14ac:dyDescent="0.2">
      <c r="A4061" t="s">
        <v>8939</v>
      </c>
      <c r="B4061" t="s">
        <v>86</v>
      </c>
      <c r="C4061" t="s">
        <v>213</v>
      </c>
      <c r="D4061" t="s">
        <v>4887</v>
      </c>
      <c r="E4061">
        <v>81</v>
      </c>
      <c r="F4061">
        <v>8</v>
      </c>
      <c r="G4061">
        <v>71</v>
      </c>
      <c r="H4061">
        <v>1</v>
      </c>
      <c r="I4061">
        <v>1</v>
      </c>
      <c r="J4061">
        <v>114</v>
      </c>
      <c r="K4061">
        <v>0</v>
      </c>
      <c r="L4061">
        <v>0</v>
      </c>
      <c r="M4061">
        <v>0</v>
      </c>
      <c r="N4061">
        <v>0</v>
      </c>
    </row>
    <row r="4062" spans="1:14" x14ac:dyDescent="0.2">
      <c r="A4062" t="s">
        <v>8940</v>
      </c>
      <c r="B4062" t="s">
        <v>86</v>
      </c>
      <c r="C4062" t="s">
        <v>213</v>
      </c>
      <c r="D4062" t="s">
        <v>4889</v>
      </c>
      <c r="E4062">
        <v>105</v>
      </c>
      <c r="F4062">
        <v>7</v>
      </c>
      <c r="G4062">
        <v>97</v>
      </c>
      <c r="H4062">
        <v>1</v>
      </c>
      <c r="I4062">
        <v>0</v>
      </c>
      <c r="J4062">
        <v>90</v>
      </c>
      <c r="K4062">
        <v>0</v>
      </c>
      <c r="L4062">
        <v>0</v>
      </c>
      <c r="M4062">
        <v>0</v>
      </c>
      <c r="N4062">
        <v>0</v>
      </c>
    </row>
    <row r="4063" spans="1:14" x14ac:dyDescent="0.2">
      <c r="A4063" t="s">
        <v>8941</v>
      </c>
      <c r="B4063" t="s">
        <v>86</v>
      </c>
      <c r="C4063" t="s">
        <v>213</v>
      </c>
      <c r="D4063" t="s">
        <v>4871</v>
      </c>
      <c r="E4063">
        <v>0</v>
      </c>
      <c r="F4063">
        <v>0</v>
      </c>
      <c r="G4063">
        <v>0</v>
      </c>
      <c r="H4063">
        <v>0</v>
      </c>
      <c r="I4063">
        <v>0</v>
      </c>
      <c r="J4063">
        <v>0</v>
      </c>
      <c r="K4063">
        <v>193</v>
      </c>
      <c r="L4063">
        <v>188</v>
      </c>
      <c r="M4063">
        <v>5</v>
      </c>
      <c r="N4063">
        <v>0</v>
      </c>
    </row>
    <row r="4064" spans="1:14" x14ac:dyDescent="0.2">
      <c r="A4064" t="s">
        <v>8942</v>
      </c>
      <c r="B4064" t="s">
        <v>86</v>
      </c>
      <c r="C4064" t="s">
        <v>213</v>
      </c>
      <c r="D4064" t="s">
        <v>4873</v>
      </c>
      <c r="E4064">
        <v>0</v>
      </c>
      <c r="F4064">
        <v>0</v>
      </c>
      <c r="G4064">
        <v>0</v>
      </c>
      <c r="H4064">
        <v>0</v>
      </c>
      <c r="I4064">
        <v>0</v>
      </c>
      <c r="J4064">
        <v>0</v>
      </c>
      <c r="K4064">
        <v>184</v>
      </c>
      <c r="L4064">
        <v>178</v>
      </c>
      <c r="M4064">
        <v>6</v>
      </c>
      <c r="N4064">
        <v>0</v>
      </c>
    </row>
    <row r="4065" spans="1:14" x14ac:dyDescent="0.2">
      <c r="A4065" t="s">
        <v>8943</v>
      </c>
      <c r="B4065" t="s">
        <v>86</v>
      </c>
      <c r="C4065" t="s">
        <v>214</v>
      </c>
      <c r="D4065" t="s">
        <v>4875</v>
      </c>
      <c r="E4065">
        <v>41</v>
      </c>
      <c r="F4065">
        <v>15</v>
      </c>
      <c r="G4065">
        <v>26</v>
      </c>
      <c r="H4065">
        <v>0</v>
      </c>
      <c r="I4065">
        <v>0</v>
      </c>
      <c r="J4065">
        <v>59</v>
      </c>
      <c r="K4065">
        <v>0</v>
      </c>
      <c r="L4065">
        <v>0</v>
      </c>
      <c r="M4065">
        <v>0</v>
      </c>
      <c r="N4065">
        <v>0</v>
      </c>
    </row>
    <row r="4066" spans="1:14" x14ac:dyDescent="0.2">
      <c r="A4066" t="s">
        <v>8944</v>
      </c>
      <c r="B4066" t="s">
        <v>86</v>
      </c>
      <c r="C4066" t="s">
        <v>214</v>
      </c>
      <c r="D4066" t="s">
        <v>4877</v>
      </c>
      <c r="E4066">
        <v>100</v>
      </c>
      <c r="F4066">
        <v>17</v>
      </c>
      <c r="G4066">
        <v>80</v>
      </c>
      <c r="H4066">
        <v>3</v>
      </c>
      <c r="I4066">
        <v>0</v>
      </c>
      <c r="J4066">
        <v>0</v>
      </c>
      <c r="K4066">
        <v>0</v>
      </c>
      <c r="L4066">
        <v>0</v>
      </c>
      <c r="M4066">
        <v>0</v>
      </c>
      <c r="N4066">
        <v>0</v>
      </c>
    </row>
    <row r="4067" spans="1:14" x14ac:dyDescent="0.2">
      <c r="A4067" t="s">
        <v>8945</v>
      </c>
      <c r="B4067" t="s">
        <v>86</v>
      </c>
      <c r="C4067" t="s">
        <v>214</v>
      </c>
      <c r="D4067" t="s">
        <v>4879</v>
      </c>
      <c r="E4067">
        <v>53</v>
      </c>
      <c r="F4067">
        <v>4</v>
      </c>
      <c r="G4067">
        <v>48</v>
      </c>
      <c r="H4067">
        <v>1</v>
      </c>
      <c r="I4067">
        <v>0</v>
      </c>
      <c r="J4067">
        <v>47</v>
      </c>
      <c r="K4067">
        <v>0</v>
      </c>
      <c r="L4067">
        <v>0</v>
      </c>
      <c r="M4067">
        <v>0</v>
      </c>
      <c r="N4067">
        <v>0</v>
      </c>
    </row>
    <row r="4068" spans="1:14" x14ac:dyDescent="0.2">
      <c r="A4068" t="s">
        <v>8946</v>
      </c>
      <c r="B4068" t="s">
        <v>86</v>
      </c>
      <c r="C4068" t="s">
        <v>214</v>
      </c>
      <c r="D4068" t="s">
        <v>4881</v>
      </c>
      <c r="E4068">
        <v>100</v>
      </c>
      <c r="F4068">
        <v>17</v>
      </c>
      <c r="G4068">
        <v>80</v>
      </c>
      <c r="H4068">
        <v>3</v>
      </c>
      <c r="I4068">
        <v>0</v>
      </c>
      <c r="J4068">
        <v>0</v>
      </c>
      <c r="K4068">
        <v>0</v>
      </c>
      <c r="L4068">
        <v>0</v>
      </c>
      <c r="M4068">
        <v>0</v>
      </c>
      <c r="N4068">
        <v>0</v>
      </c>
    </row>
    <row r="4069" spans="1:14" x14ac:dyDescent="0.2">
      <c r="A4069" t="s">
        <v>8947</v>
      </c>
      <c r="B4069" t="s">
        <v>86</v>
      </c>
      <c r="C4069" t="s">
        <v>214</v>
      </c>
      <c r="D4069" t="s">
        <v>4883</v>
      </c>
      <c r="E4069">
        <v>41</v>
      </c>
      <c r="F4069">
        <v>14</v>
      </c>
      <c r="G4069">
        <v>26</v>
      </c>
      <c r="H4069">
        <v>1</v>
      </c>
      <c r="I4069">
        <v>0</v>
      </c>
      <c r="J4069">
        <v>59</v>
      </c>
      <c r="K4069">
        <v>0</v>
      </c>
      <c r="L4069">
        <v>0</v>
      </c>
      <c r="M4069">
        <v>0</v>
      </c>
      <c r="N4069">
        <v>0</v>
      </c>
    </row>
    <row r="4070" spans="1:14" x14ac:dyDescent="0.2">
      <c r="A4070" t="s">
        <v>8948</v>
      </c>
      <c r="B4070" t="s">
        <v>86</v>
      </c>
      <c r="C4070" t="s">
        <v>214</v>
      </c>
      <c r="D4070" t="s">
        <v>4885</v>
      </c>
      <c r="E4070">
        <v>59</v>
      </c>
      <c r="F4070">
        <v>8</v>
      </c>
      <c r="G4070">
        <v>50</v>
      </c>
      <c r="H4070">
        <v>1</v>
      </c>
      <c r="I4070">
        <v>0</v>
      </c>
      <c r="J4070">
        <v>41</v>
      </c>
      <c r="K4070">
        <v>0</v>
      </c>
      <c r="L4070">
        <v>0</v>
      </c>
      <c r="M4070">
        <v>0</v>
      </c>
      <c r="N4070">
        <v>0</v>
      </c>
    </row>
    <row r="4071" spans="1:14" x14ac:dyDescent="0.2">
      <c r="A4071" t="s">
        <v>8949</v>
      </c>
      <c r="B4071" t="s">
        <v>86</v>
      </c>
      <c r="C4071" t="s">
        <v>214</v>
      </c>
      <c r="D4071" t="s">
        <v>4887</v>
      </c>
      <c r="E4071">
        <v>41</v>
      </c>
      <c r="F4071">
        <v>11</v>
      </c>
      <c r="G4071">
        <v>29</v>
      </c>
      <c r="H4071">
        <v>1</v>
      </c>
      <c r="I4071">
        <v>0</v>
      </c>
      <c r="J4071">
        <v>59</v>
      </c>
      <c r="K4071">
        <v>0</v>
      </c>
      <c r="L4071">
        <v>0</v>
      </c>
      <c r="M4071">
        <v>0</v>
      </c>
      <c r="N4071">
        <v>0</v>
      </c>
    </row>
    <row r="4072" spans="1:14" x14ac:dyDescent="0.2">
      <c r="A4072" t="s">
        <v>8950</v>
      </c>
      <c r="B4072" t="s">
        <v>86</v>
      </c>
      <c r="C4072" t="s">
        <v>214</v>
      </c>
      <c r="D4072" t="s">
        <v>4889</v>
      </c>
      <c r="E4072">
        <v>55</v>
      </c>
      <c r="F4072">
        <v>5</v>
      </c>
      <c r="G4072">
        <v>49</v>
      </c>
      <c r="H4072">
        <v>1</v>
      </c>
      <c r="I4072">
        <v>0</v>
      </c>
      <c r="J4072">
        <v>45</v>
      </c>
      <c r="K4072">
        <v>0</v>
      </c>
      <c r="L4072">
        <v>0</v>
      </c>
      <c r="M4072">
        <v>0</v>
      </c>
      <c r="N4072">
        <v>0</v>
      </c>
    </row>
    <row r="4073" spans="1:14" x14ac:dyDescent="0.2">
      <c r="A4073" t="s">
        <v>8951</v>
      </c>
      <c r="B4073" t="s">
        <v>86</v>
      </c>
      <c r="C4073" t="s">
        <v>214</v>
      </c>
      <c r="D4073" t="s">
        <v>4871</v>
      </c>
      <c r="E4073">
        <v>0</v>
      </c>
      <c r="F4073">
        <v>0</v>
      </c>
      <c r="G4073">
        <v>0</v>
      </c>
      <c r="H4073">
        <v>0</v>
      </c>
      <c r="I4073">
        <v>0</v>
      </c>
      <c r="J4073">
        <v>0</v>
      </c>
      <c r="K4073">
        <v>100</v>
      </c>
      <c r="L4073">
        <v>97</v>
      </c>
      <c r="M4073">
        <v>3</v>
      </c>
      <c r="N4073">
        <v>0</v>
      </c>
    </row>
    <row r="4074" spans="1:14" x14ac:dyDescent="0.2">
      <c r="A4074" t="s">
        <v>8952</v>
      </c>
      <c r="B4074" t="s">
        <v>86</v>
      </c>
      <c r="C4074" t="s">
        <v>214</v>
      </c>
      <c r="D4074" t="s">
        <v>4873</v>
      </c>
      <c r="E4074">
        <v>0</v>
      </c>
      <c r="F4074">
        <v>0</v>
      </c>
      <c r="G4074">
        <v>0</v>
      </c>
      <c r="H4074">
        <v>0</v>
      </c>
      <c r="I4074">
        <v>0</v>
      </c>
      <c r="J4074">
        <v>0</v>
      </c>
      <c r="K4074">
        <v>92</v>
      </c>
      <c r="L4074">
        <v>89</v>
      </c>
      <c r="M4074">
        <v>3</v>
      </c>
      <c r="N4074">
        <v>0</v>
      </c>
    </row>
    <row r="4075" spans="1:14" x14ac:dyDescent="0.2">
      <c r="A4075" t="s">
        <v>8953</v>
      </c>
      <c r="B4075" t="s">
        <v>86</v>
      </c>
      <c r="C4075" t="s">
        <v>215</v>
      </c>
      <c r="D4075" t="s">
        <v>4875</v>
      </c>
      <c r="E4075">
        <v>16</v>
      </c>
      <c r="F4075">
        <v>3</v>
      </c>
      <c r="G4075">
        <v>11</v>
      </c>
      <c r="H4075">
        <v>0</v>
      </c>
      <c r="I4075">
        <v>2</v>
      </c>
      <c r="J4075">
        <v>53</v>
      </c>
      <c r="K4075">
        <v>0</v>
      </c>
      <c r="L4075">
        <v>0</v>
      </c>
      <c r="M4075">
        <v>0</v>
      </c>
      <c r="N4075">
        <v>0</v>
      </c>
    </row>
    <row r="4076" spans="1:14" x14ac:dyDescent="0.2">
      <c r="A4076" t="s">
        <v>8954</v>
      </c>
      <c r="B4076" t="s">
        <v>86</v>
      </c>
      <c r="C4076" t="s">
        <v>215</v>
      </c>
      <c r="D4076" t="s">
        <v>4877</v>
      </c>
      <c r="E4076">
        <v>69</v>
      </c>
      <c r="F4076">
        <v>12</v>
      </c>
      <c r="G4076">
        <v>54</v>
      </c>
      <c r="H4076">
        <v>0</v>
      </c>
      <c r="I4076">
        <v>3</v>
      </c>
      <c r="J4076">
        <v>0</v>
      </c>
      <c r="K4076">
        <v>0</v>
      </c>
      <c r="L4076">
        <v>0</v>
      </c>
      <c r="M4076">
        <v>0</v>
      </c>
      <c r="N4076">
        <v>0</v>
      </c>
    </row>
    <row r="4077" spans="1:14" x14ac:dyDescent="0.2">
      <c r="A4077" t="s">
        <v>8955</v>
      </c>
      <c r="B4077" t="s">
        <v>86</v>
      </c>
      <c r="C4077" t="s">
        <v>215</v>
      </c>
      <c r="D4077" t="s">
        <v>4879</v>
      </c>
      <c r="E4077">
        <v>45</v>
      </c>
      <c r="F4077">
        <v>8</v>
      </c>
      <c r="G4077">
        <v>37</v>
      </c>
      <c r="H4077">
        <v>0</v>
      </c>
      <c r="I4077">
        <v>0</v>
      </c>
      <c r="J4077">
        <v>24</v>
      </c>
      <c r="K4077">
        <v>0</v>
      </c>
      <c r="L4077">
        <v>0</v>
      </c>
      <c r="M4077">
        <v>0</v>
      </c>
      <c r="N4077">
        <v>0</v>
      </c>
    </row>
    <row r="4078" spans="1:14" x14ac:dyDescent="0.2">
      <c r="A4078" t="s">
        <v>8956</v>
      </c>
      <c r="B4078" t="s">
        <v>86</v>
      </c>
      <c r="C4078" t="s">
        <v>215</v>
      </c>
      <c r="D4078" t="s">
        <v>4881</v>
      </c>
      <c r="E4078">
        <v>69</v>
      </c>
      <c r="F4078">
        <v>12</v>
      </c>
      <c r="G4078">
        <v>54</v>
      </c>
      <c r="H4078">
        <v>0</v>
      </c>
      <c r="I4078">
        <v>3</v>
      </c>
      <c r="J4078">
        <v>0</v>
      </c>
      <c r="K4078">
        <v>0</v>
      </c>
      <c r="L4078">
        <v>0</v>
      </c>
      <c r="M4078">
        <v>0</v>
      </c>
      <c r="N4078">
        <v>0</v>
      </c>
    </row>
    <row r="4079" spans="1:14" x14ac:dyDescent="0.2">
      <c r="A4079" t="s">
        <v>8957</v>
      </c>
      <c r="B4079" t="s">
        <v>86</v>
      </c>
      <c r="C4079" t="s">
        <v>215</v>
      </c>
      <c r="D4079" t="s">
        <v>4883</v>
      </c>
      <c r="E4079">
        <v>16</v>
      </c>
      <c r="F4079">
        <v>3</v>
      </c>
      <c r="G4079">
        <v>11</v>
      </c>
      <c r="H4079">
        <v>0</v>
      </c>
      <c r="I4079">
        <v>2</v>
      </c>
      <c r="J4079">
        <v>53</v>
      </c>
      <c r="K4079">
        <v>0</v>
      </c>
      <c r="L4079">
        <v>0</v>
      </c>
      <c r="M4079">
        <v>0</v>
      </c>
      <c r="N4079">
        <v>0</v>
      </c>
    </row>
    <row r="4080" spans="1:14" x14ac:dyDescent="0.2">
      <c r="A4080" t="s">
        <v>8958</v>
      </c>
      <c r="B4080" t="s">
        <v>86</v>
      </c>
      <c r="C4080" t="s">
        <v>215</v>
      </c>
      <c r="D4080" t="s">
        <v>4885</v>
      </c>
      <c r="E4080">
        <v>53</v>
      </c>
      <c r="F4080">
        <v>12</v>
      </c>
      <c r="G4080">
        <v>40</v>
      </c>
      <c r="H4080">
        <v>0</v>
      </c>
      <c r="I4080">
        <v>1</v>
      </c>
      <c r="J4080">
        <v>16</v>
      </c>
      <c r="K4080">
        <v>0</v>
      </c>
      <c r="L4080">
        <v>0</v>
      </c>
      <c r="M4080">
        <v>0</v>
      </c>
      <c r="N4080">
        <v>0</v>
      </c>
    </row>
    <row r="4081" spans="1:14" x14ac:dyDescent="0.2">
      <c r="A4081" t="s">
        <v>8959</v>
      </c>
      <c r="B4081" t="s">
        <v>86</v>
      </c>
      <c r="C4081" t="s">
        <v>215</v>
      </c>
      <c r="D4081" t="s">
        <v>4887</v>
      </c>
      <c r="E4081">
        <v>16</v>
      </c>
      <c r="F4081">
        <v>3</v>
      </c>
      <c r="G4081">
        <v>11</v>
      </c>
      <c r="H4081">
        <v>0</v>
      </c>
      <c r="I4081">
        <v>2</v>
      </c>
      <c r="J4081">
        <v>53</v>
      </c>
      <c r="K4081">
        <v>0</v>
      </c>
      <c r="L4081">
        <v>0</v>
      </c>
      <c r="M4081">
        <v>0</v>
      </c>
      <c r="N4081">
        <v>0</v>
      </c>
    </row>
    <row r="4082" spans="1:14" x14ac:dyDescent="0.2">
      <c r="A4082" t="s">
        <v>8960</v>
      </c>
      <c r="B4082" t="s">
        <v>86</v>
      </c>
      <c r="C4082" t="s">
        <v>215</v>
      </c>
      <c r="D4082" t="s">
        <v>4889</v>
      </c>
      <c r="E4082">
        <v>47</v>
      </c>
      <c r="F4082">
        <v>9</v>
      </c>
      <c r="G4082">
        <v>38</v>
      </c>
      <c r="H4082">
        <v>0</v>
      </c>
      <c r="I4082">
        <v>0</v>
      </c>
      <c r="J4082">
        <v>22</v>
      </c>
      <c r="K4082">
        <v>0</v>
      </c>
      <c r="L4082">
        <v>0</v>
      </c>
      <c r="M4082">
        <v>0</v>
      </c>
      <c r="N4082">
        <v>0</v>
      </c>
    </row>
    <row r="4083" spans="1:14" x14ac:dyDescent="0.2">
      <c r="A4083" t="s">
        <v>8961</v>
      </c>
      <c r="B4083" t="s">
        <v>86</v>
      </c>
      <c r="C4083" t="s">
        <v>215</v>
      </c>
      <c r="D4083" t="s">
        <v>4871</v>
      </c>
      <c r="E4083">
        <v>0</v>
      </c>
      <c r="F4083">
        <v>0</v>
      </c>
      <c r="G4083">
        <v>0</v>
      </c>
      <c r="H4083">
        <v>0</v>
      </c>
      <c r="I4083">
        <v>0</v>
      </c>
      <c r="J4083">
        <v>0</v>
      </c>
      <c r="K4083">
        <v>69</v>
      </c>
      <c r="L4083">
        <v>66</v>
      </c>
      <c r="M4083">
        <v>3</v>
      </c>
      <c r="N4083">
        <v>0</v>
      </c>
    </row>
    <row r="4084" spans="1:14" x14ac:dyDescent="0.2">
      <c r="A4084" t="s">
        <v>8962</v>
      </c>
      <c r="B4084" t="s">
        <v>86</v>
      </c>
      <c r="C4084" t="s">
        <v>215</v>
      </c>
      <c r="D4084" t="s">
        <v>4873</v>
      </c>
      <c r="E4084">
        <v>0</v>
      </c>
      <c r="F4084">
        <v>0</v>
      </c>
      <c r="G4084">
        <v>0</v>
      </c>
      <c r="H4084">
        <v>0</v>
      </c>
      <c r="I4084">
        <v>0</v>
      </c>
      <c r="J4084">
        <v>0</v>
      </c>
      <c r="K4084">
        <v>68</v>
      </c>
      <c r="L4084">
        <v>65</v>
      </c>
      <c r="M4084">
        <v>3</v>
      </c>
      <c r="N4084">
        <v>0</v>
      </c>
    </row>
    <row r="4085" spans="1:14" x14ac:dyDescent="0.2">
      <c r="A4085" t="s">
        <v>8963</v>
      </c>
      <c r="B4085" t="s">
        <v>86</v>
      </c>
      <c r="C4085" t="s">
        <v>216</v>
      </c>
      <c r="D4085" t="s">
        <v>4875</v>
      </c>
      <c r="E4085">
        <v>54</v>
      </c>
      <c r="F4085">
        <v>9</v>
      </c>
      <c r="G4085">
        <v>43</v>
      </c>
      <c r="H4085">
        <v>0</v>
      </c>
      <c r="I4085">
        <v>2</v>
      </c>
      <c r="J4085">
        <v>54</v>
      </c>
      <c r="K4085">
        <v>0</v>
      </c>
      <c r="L4085">
        <v>0</v>
      </c>
      <c r="M4085">
        <v>0</v>
      </c>
      <c r="N4085">
        <v>0</v>
      </c>
    </row>
    <row r="4086" spans="1:14" x14ac:dyDescent="0.2">
      <c r="A4086" t="s">
        <v>8964</v>
      </c>
      <c r="B4086" t="s">
        <v>86</v>
      </c>
      <c r="C4086" t="s">
        <v>216</v>
      </c>
      <c r="D4086" t="s">
        <v>4877</v>
      </c>
      <c r="E4086">
        <v>108</v>
      </c>
      <c r="F4086">
        <v>12</v>
      </c>
      <c r="G4086">
        <v>94</v>
      </c>
      <c r="H4086">
        <v>0</v>
      </c>
      <c r="I4086">
        <v>2</v>
      </c>
      <c r="J4086">
        <v>0</v>
      </c>
      <c r="K4086">
        <v>0</v>
      </c>
      <c r="L4086">
        <v>0</v>
      </c>
      <c r="M4086">
        <v>0</v>
      </c>
      <c r="N4086">
        <v>0</v>
      </c>
    </row>
    <row r="4087" spans="1:14" x14ac:dyDescent="0.2">
      <c r="A4087" t="s">
        <v>8965</v>
      </c>
      <c r="B4087" t="s">
        <v>86</v>
      </c>
      <c r="C4087" t="s">
        <v>216</v>
      </c>
      <c r="D4087" t="s">
        <v>4879</v>
      </c>
      <c r="E4087">
        <v>52</v>
      </c>
      <c r="F4087">
        <v>2</v>
      </c>
      <c r="G4087">
        <v>50</v>
      </c>
      <c r="H4087">
        <v>0</v>
      </c>
      <c r="I4087">
        <v>0</v>
      </c>
      <c r="J4087">
        <v>56</v>
      </c>
      <c r="K4087">
        <v>0</v>
      </c>
      <c r="L4087">
        <v>0</v>
      </c>
      <c r="M4087">
        <v>0</v>
      </c>
      <c r="N4087">
        <v>0</v>
      </c>
    </row>
    <row r="4088" spans="1:14" x14ac:dyDescent="0.2">
      <c r="A4088" t="s">
        <v>8966</v>
      </c>
      <c r="B4088" t="s">
        <v>86</v>
      </c>
      <c r="C4088" t="s">
        <v>216</v>
      </c>
      <c r="D4088" t="s">
        <v>4881</v>
      </c>
      <c r="E4088">
        <v>108</v>
      </c>
      <c r="F4088">
        <v>12</v>
      </c>
      <c r="G4088">
        <v>94</v>
      </c>
      <c r="H4088">
        <v>0</v>
      </c>
      <c r="I4088">
        <v>2</v>
      </c>
      <c r="J4088">
        <v>0</v>
      </c>
      <c r="K4088">
        <v>0</v>
      </c>
      <c r="L4088">
        <v>0</v>
      </c>
      <c r="M4088">
        <v>0</v>
      </c>
      <c r="N4088">
        <v>0</v>
      </c>
    </row>
    <row r="4089" spans="1:14" x14ac:dyDescent="0.2">
      <c r="A4089" t="s">
        <v>8967</v>
      </c>
      <c r="B4089" t="s">
        <v>86</v>
      </c>
      <c r="C4089" t="s">
        <v>216</v>
      </c>
      <c r="D4089" t="s">
        <v>4883</v>
      </c>
      <c r="E4089">
        <v>54</v>
      </c>
      <c r="F4089">
        <v>10</v>
      </c>
      <c r="G4089">
        <v>42</v>
      </c>
      <c r="H4089">
        <v>0</v>
      </c>
      <c r="I4089">
        <v>2</v>
      </c>
      <c r="J4089">
        <v>54</v>
      </c>
      <c r="K4089">
        <v>0</v>
      </c>
      <c r="L4089">
        <v>0</v>
      </c>
      <c r="M4089">
        <v>0</v>
      </c>
      <c r="N4089">
        <v>0</v>
      </c>
    </row>
    <row r="4090" spans="1:14" x14ac:dyDescent="0.2">
      <c r="A4090" t="s">
        <v>8968</v>
      </c>
      <c r="B4090" t="s">
        <v>86</v>
      </c>
      <c r="C4090" t="s">
        <v>216</v>
      </c>
      <c r="D4090" t="s">
        <v>4885</v>
      </c>
      <c r="E4090">
        <v>54</v>
      </c>
      <c r="F4090">
        <v>3</v>
      </c>
      <c r="G4090">
        <v>51</v>
      </c>
      <c r="H4090">
        <v>0</v>
      </c>
      <c r="I4090">
        <v>0</v>
      </c>
      <c r="J4090">
        <v>54</v>
      </c>
      <c r="K4090">
        <v>0</v>
      </c>
      <c r="L4090">
        <v>0</v>
      </c>
      <c r="M4090">
        <v>0</v>
      </c>
      <c r="N4090">
        <v>0</v>
      </c>
    </row>
    <row r="4091" spans="1:14" x14ac:dyDescent="0.2">
      <c r="A4091" t="s">
        <v>8969</v>
      </c>
      <c r="B4091" t="s">
        <v>86</v>
      </c>
      <c r="C4091" t="s">
        <v>216</v>
      </c>
      <c r="D4091" t="s">
        <v>4887</v>
      </c>
      <c r="E4091">
        <v>54</v>
      </c>
      <c r="F4091">
        <v>9</v>
      </c>
      <c r="G4091">
        <v>43</v>
      </c>
      <c r="H4091">
        <v>0</v>
      </c>
      <c r="I4091">
        <v>2</v>
      </c>
      <c r="J4091">
        <v>54</v>
      </c>
      <c r="K4091">
        <v>0</v>
      </c>
      <c r="L4091">
        <v>0</v>
      </c>
      <c r="M4091">
        <v>0</v>
      </c>
      <c r="N4091">
        <v>0</v>
      </c>
    </row>
    <row r="4092" spans="1:14" x14ac:dyDescent="0.2">
      <c r="A4092" t="s">
        <v>8970</v>
      </c>
      <c r="B4092" t="s">
        <v>86</v>
      </c>
      <c r="C4092" t="s">
        <v>216</v>
      </c>
      <c r="D4092" t="s">
        <v>4889</v>
      </c>
      <c r="E4092">
        <v>53</v>
      </c>
      <c r="F4092">
        <v>2</v>
      </c>
      <c r="G4092">
        <v>50</v>
      </c>
      <c r="H4092">
        <v>1</v>
      </c>
      <c r="I4092">
        <v>0</v>
      </c>
      <c r="J4092">
        <v>55</v>
      </c>
      <c r="K4092">
        <v>0</v>
      </c>
      <c r="L4092">
        <v>0</v>
      </c>
      <c r="M4092">
        <v>0</v>
      </c>
      <c r="N4092">
        <v>0</v>
      </c>
    </row>
    <row r="4093" spans="1:14" x14ac:dyDescent="0.2">
      <c r="A4093" t="s">
        <v>8971</v>
      </c>
      <c r="B4093" t="s">
        <v>86</v>
      </c>
      <c r="C4093" t="s">
        <v>216</v>
      </c>
      <c r="D4093" t="s">
        <v>4871</v>
      </c>
      <c r="E4093">
        <v>0</v>
      </c>
      <c r="F4093">
        <v>0</v>
      </c>
      <c r="G4093">
        <v>0</v>
      </c>
      <c r="H4093">
        <v>0</v>
      </c>
      <c r="I4093">
        <v>0</v>
      </c>
      <c r="J4093">
        <v>0</v>
      </c>
      <c r="K4093">
        <v>108</v>
      </c>
      <c r="L4093">
        <v>105</v>
      </c>
      <c r="M4093">
        <v>3</v>
      </c>
      <c r="N4093">
        <v>0</v>
      </c>
    </row>
    <row r="4094" spans="1:14" x14ac:dyDescent="0.2">
      <c r="A4094" t="s">
        <v>8972</v>
      </c>
      <c r="B4094" t="s">
        <v>86</v>
      </c>
      <c r="C4094" t="s">
        <v>216</v>
      </c>
      <c r="D4094" t="s">
        <v>4873</v>
      </c>
      <c r="E4094">
        <v>0</v>
      </c>
      <c r="F4094">
        <v>0</v>
      </c>
      <c r="G4094">
        <v>0</v>
      </c>
      <c r="H4094">
        <v>0</v>
      </c>
      <c r="I4094">
        <v>0</v>
      </c>
      <c r="J4094">
        <v>0</v>
      </c>
      <c r="K4094">
        <v>92</v>
      </c>
      <c r="L4094">
        <v>90</v>
      </c>
      <c r="M4094">
        <v>2</v>
      </c>
      <c r="N4094">
        <v>0</v>
      </c>
    </row>
    <row r="4095" spans="1:14" x14ac:dyDescent="0.2">
      <c r="A4095" t="s">
        <v>8973</v>
      </c>
      <c r="B4095" t="s">
        <v>86</v>
      </c>
      <c r="C4095" t="s">
        <v>217</v>
      </c>
      <c r="D4095" t="s">
        <v>4875</v>
      </c>
      <c r="E4095">
        <v>67</v>
      </c>
      <c r="F4095">
        <v>20</v>
      </c>
      <c r="G4095">
        <v>45</v>
      </c>
      <c r="H4095">
        <v>2</v>
      </c>
      <c r="I4095">
        <v>0</v>
      </c>
      <c r="J4095">
        <v>95</v>
      </c>
      <c r="K4095">
        <v>0</v>
      </c>
      <c r="L4095">
        <v>0</v>
      </c>
      <c r="M4095">
        <v>0</v>
      </c>
      <c r="N4095">
        <v>0</v>
      </c>
    </row>
    <row r="4096" spans="1:14" x14ac:dyDescent="0.2">
      <c r="A4096" t="s">
        <v>8974</v>
      </c>
      <c r="B4096" t="s">
        <v>86</v>
      </c>
      <c r="C4096" t="s">
        <v>217</v>
      </c>
      <c r="D4096" t="s">
        <v>4877</v>
      </c>
      <c r="E4096">
        <v>162</v>
      </c>
      <c r="F4096">
        <v>25</v>
      </c>
      <c r="G4096">
        <v>133</v>
      </c>
      <c r="H4096">
        <v>3</v>
      </c>
      <c r="I4096">
        <v>1</v>
      </c>
      <c r="J4096">
        <v>0</v>
      </c>
      <c r="K4096">
        <v>0</v>
      </c>
      <c r="L4096">
        <v>0</v>
      </c>
      <c r="M4096">
        <v>0</v>
      </c>
      <c r="N4096">
        <v>0</v>
      </c>
    </row>
    <row r="4097" spans="1:14" x14ac:dyDescent="0.2">
      <c r="A4097" t="s">
        <v>8975</v>
      </c>
      <c r="B4097" t="s">
        <v>86</v>
      </c>
      <c r="C4097" t="s">
        <v>217</v>
      </c>
      <c r="D4097" t="s">
        <v>4879</v>
      </c>
      <c r="E4097">
        <v>93</v>
      </c>
      <c r="F4097">
        <v>14</v>
      </c>
      <c r="G4097">
        <v>79</v>
      </c>
      <c r="H4097">
        <v>0</v>
      </c>
      <c r="I4097">
        <v>0</v>
      </c>
      <c r="J4097">
        <v>69</v>
      </c>
      <c r="K4097">
        <v>0</v>
      </c>
      <c r="L4097">
        <v>0</v>
      </c>
      <c r="M4097">
        <v>0</v>
      </c>
      <c r="N4097">
        <v>0</v>
      </c>
    </row>
    <row r="4098" spans="1:14" x14ac:dyDescent="0.2">
      <c r="A4098" t="s">
        <v>8976</v>
      </c>
      <c r="B4098" t="s">
        <v>86</v>
      </c>
      <c r="C4098" t="s">
        <v>217</v>
      </c>
      <c r="D4098" t="s">
        <v>4881</v>
      </c>
      <c r="E4098">
        <v>162</v>
      </c>
      <c r="F4098">
        <v>25</v>
      </c>
      <c r="G4098">
        <v>133</v>
      </c>
      <c r="H4098">
        <v>3</v>
      </c>
      <c r="I4098">
        <v>1</v>
      </c>
      <c r="J4098">
        <v>0</v>
      </c>
      <c r="K4098">
        <v>0</v>
      </c>
      <c r="L4098">
        <v>0</v>
      </c>
      <c r="M4098">
        <v>0</v>
      </c>
      <c r="N4098">
        <v>0</v>
      </c>
    </row>
    <row r="4099" spans="1:14" x14ac:dyDescent="0.2">
      <c r="A4099" t="s">
        <v>8977</v>
      </c>
      <c r="B4099" t="s">
        <v>86</v>
      </c>
      <c r="C4099" t="s">
        <v>217</v>
      </c>
      <c r="D4099" t="s">
        <v>4883</v>
      </c>
      <c r="E4099">
        <v>67</v>
      </c>
      <c r="F4099">
        <v>15</v>
      </c>
      <c r="G4099">
        <v>49</v>
      </c>
      <c r="H4099">
        <v>2</v>
      </c>
      <c r="I4099">
        <v>1</v>
      </c>
      <c r="J4099">
        <v>95</v>
      </c>
      <c r="K4099">
        <v>0</v>
      </c>
      <c r="L4099">
        <v>0</v>
      </c>
      <c r="M4099">
        <v>0</v>
      </c>
      <c r="N4099">
        <v>0</v>
      </c>
    </row>
    <row r="4100" spans="1:14" x14ac:dyDescent="0.2">
      <c r="A4100" t="s">
        <v>8978</v>
      </c>
      <c r="B4100" t="s">
        <v>86</v>
      </c>
      <c r="C4100" t="s">
        <v>217</v>
      </c>
      <c r="D4100" t="s">
        <v>4885</v>
      </c>
      <c r="E4100">
        <v>95</v>
      </c>
      <c r="F4100">
        <v>20</v>
      </c>
      <c r="G4100">
        <v>74</v>
      </c>
      <c r="H4100">
        <v>1</v>
      </c>
      <c r="I4100">
        <v>0</v>
      </c>
      <c r="J4100">
        <v>67</v>
      </c>
      <c r="K4100">
        <v>0</v>
      </c>
      <c r="L4100">
        <v>0</v>
      </c>
      <c r="M4100">
        <v>0</v>
      </c>
      <c r="N4100">
        <v>0</v>
      </c>
    </row>
    <row r="4101" spans="1:14" x14ac:dyDescent="0.2">
      <c r="A4101" t="s">
        <v>8979</v>
      </c>
      <c r="B4101" t="s">
        <v>86</v>
      </c>
      <c r="C4101" t="s">
        <v>217</v>
      </c>
      <c r="D4101" t="s">
        <v>4887</v>
      </c>
      <c r="E4101">
        <v>67</v>
      </c>
      <c r="F4101">
        <v>13</v>
      </c>
      <c r="G4101">
        <v>52</v>
      </c>
      <c r="H4101">
        <v>2</v>
      </c>
      <c r="I4101">
        <v>0</v>
      </c>
      <c r="J4101">
        <v>95</v>
      </c>
      <c r="K4101">
        <v>0</v>
      </c>
      <c r="L4101">
        <v>0</v>
      </c>
      <c r="M4101">
        <v>0</v>
      </c>
      <c r="N4101">
        <v>0</v>
      </c>
    </row>
    <row r="4102" spans="1:14" x14ac:dyDescent="0.2">
      <c r="A4102" t="s">
        <v>8980</v>
      </c>
      <c r="B4102" t="s">
        <v>86</v>
      </c>
      <c r="C4102" t="s">
        <v>217</v>
      </c>
      <c r="D4102" t="s">
        <v>4889</v>
      </c>
      <c r="E4102">
        <v>93</v>
      </c>
      <c r="F4102">
        <v>14</v>
      </c>
      <c r="G4102">
        <v>79</v>
      </c>
      <c r="H4102">
        <v>0</v>
      </c>
      <c r="I4102">
        <v>0</v>
      </c>
      <c r="J4102">
        <v>69</v>
      </c>
      <c r="K4102">
        <v>0</v>
      </c>
      <c r="L4102">
        <v>0</v>
      </c>
      <c r="M4102">
        <v>0</v>
      </c>
      <c r="N4102">
        <v>0</v>
      </c>
    </row>
    <row r="4103" spans="1:14" x14ac:dyDescent="0.2">
      <c r="A4103" t="s">
        <v>8981</v>
      </c>
      <c r="B4103" t="s">
        <v>86</v>
      </c>
      <c r="C4103" t="s">
        <v>217</v>
      </c>
      <c r="D4103" t="s">
        <v>4871</v>
      </c>
      <c r="E4103">
        <v>0</v>
      </c>
      <c r="F4103">
        <v>0</v>
      </c>
      <c r="G4103">
        <v>0</v>
      </c>
      <c r="H4103">
        <v>0</v>
      </c>
      <c r="I4103">
        <v>0</v>
      </c>
      <c r="J4103">
        <v>0</v>
      </c>
      <c r="K4103">
        <v>162</v>
      </c>
      <c r="L4103">
        <v>159</v>
      </c>
      <c r="M4103">
        <v>3</v>
      </c>
      <c r="N4103">
        <v>0</v>
      </c>
    </row>
    <row r="4104" spans="1:14" x14ac:dyDescent="0.2">
      <c r="A4104" t="s">
        <v>8982</v>
      </c>
      <c r="B4104" t="s">
        <v>86</v>
      </c>
      <c r="C4104" t="s">
        <v>217</v>
      </c>
      <c r="D4104" t="s">
        <v>4873</v>
      </c>
      <c r="E4104">
        <v>0</v>
      </c>
      <c r="F4104">
        <v>0</v>
      </c>
      <c r="G4104">
        <v>0</v>
      </c>
      <c r="H4104">
        <v>0</v>
      </c>
      <c r="I4104">
        <v>0</v>
      </c>
      <c r="J4104">
        <v>0</v>
      </c>
      <c r="K4104">
        <v>149</v>
      </c>
      <c r="L4104">
        <v>146</v>
      </c>
      <c r="M4104">
        <v>3</v>
      </c>
      <c r="N4104">
        <v>0</v>
      </c>
    </row>
    <row r="4105" spans="1:14" x14ac:dyDescent="0.2">
      <c r="A4105" t="s">
        <v>8983</v>
      </c>
      <c r="B4105" t="s">
        <v>86</v>
      </c>
      <c r="C4105" t="s">
        <v>218</v>
      </c>
      <c r="D4105" t="s">
        <v>4875</v>
      </c>
      <c r="E4105">
        <v>51</v>
      </c>
      <c r="F4105">
        <v>11</v>
      </c>
      <c r="G4105">
        <v>40</v>
      </c>
      <c r="H4105">
        <v>0</v>
      </c>
      <c r="I4105">
        <v>0</v>
      </c>
      <c r="J4105">
        <v>63</v>
      </c>
      <c r="K4105">
        <v>0</v>
      </c>
      <c r="L4105">
        <v>0</v>
      </c>
      <c r="M4105">
        <v>0</v>
      </c>
      <c r="N4105">
        <v>0</v>
      </c>
    </row>
    <row r="4106" spans="1:14" x14ac:dyDescent="0.2">
      <c r="A4106" t="s">
        <v>8984</v>
      </c>
      <c r="B4106" t="s">
        <v>86</v>
      </c>
      <c r="C4106" t="s">
        <v>218</v>
      </c>
      <c r="D4106" t="s">
        <v>4877</v>
      </c>
      <c r="E4106">
        <v>114</v>
      </c>
      <c r="F4106">
        <v>11</v>
      </c>
      <c r="G4106">
        <v>101</v>
      </c>
      <c r="H4106">
        <v>2</v>
      </c>
      <c r="I4106">
        <v>0</v>
      </c>
      <c r="J4106">
        <v>0</v>
      </c>
      <c r="K4106">
        <v>0</v>
      </c>
      <c r="L4106">
        <v>0</v>
      </c>
      <c r="M4106">
        <v>0</v>
      </c>
      <c r="N4106">
        <v>0</v>
      </c>
    </row>
    <row r="4107" spans="1:14" x14ac:dyDescent="0.2">
      <c r="A4107" t="s">
        <v>8985</v>
      </c>
      <c r="B4107" t="s">
        <v>86</v>
      </c>
      <c r="C4107" t="s">
        <v>218</v>
      </c>
      <c r="D4107" t="s">
        <v>4879</v>
      </c>
      <c r="E4107">
        <v>58</v>
      </c>
      <c r="F4107">
        <v>6</v>
      </c>
      <c r="G4107">
        <v>52</v>
      </c>
      <c r="H4107">
        <v>0</v>
      </c>
      <c r="I4107">
        <v>0</v>
      </c>
      <c r="J4107">
        <v>56</v>
      </c>
      <c r="K4107">
        <v>0</v>
      </c>
      <c r="L4107">
        <v>0</v>
      </c>
      <c r="M4107">
        <v>0</v>
      </c>
      <c r="N4107">
        <v>0</v>
      </c>
    </row>
    <row r="4108" spans="1:14" x14ac:dyDescent="0.2">
      <c r="A4108" t="s">
        <v>8986</v>
      </c>
      <c r="B4108" t="s">
        <v>86</v>
      </c>
      <c r="C4108" t="s">
        <v>218</v>
      </c>
      <c r="D4108" t="s">
        <v>4881</v>
      </c>
      <c r="E4108">
        <v>114</v>
      </c>
      <c r="F4108">
        <v>11</v>
      </c>
      <c r="G4108">
        <v>101</v>
      </c>
      <c r="H4108">
        <v>2</v>
      </c>
      <c r="I4108">
        <v>0</v>
      </c>
      <c r="J4108">
        <v>0</v>
      </c>
      <c r="K4108">
        <v>0</v>
      </c>
      <c r="L4108">
        <v>0</v>
      </c>
      <c r="M4108">
        <v>0</v>
      </c>
      <c r="N4108">
        <v>0</v>
      </c>
    </row>
    <row r="4109" spans="1:14" x14ac:dyDescent="0.2">
      <c r="A4109" t="s">
        <v>8987</v>
      </c>
      <c r="B4109" t="s">
        <v>86</v>
      </c>
      <c r="C4109" t="s">
        <v>218</v>
      </c>
      <c r="D4109" t="s">
        <v>4883</v>
      </c>
      <c r="E4109">
        <v>51</v>
      </c>
      <c r="F4109">
        <v>8</v>
      </c>
      <c r="G4109">
        <v>41</v>
      </c>
      <c r="H4109">
        <v>2</v>
      </c>
      <c r="I4109">
        <v>0</v>
      </c>
      <c r="J4109">
        <v>63</v>
      </c>
      <c r="K4109">
        <v>0</v>
      </c>
      <c r="L4109">
        <v>0</v>
      </c>
      <c r="M4109">
        <v>0</v>
      </c>
      <c r="N4109">
        <v>0</v>
      </c>
    </row>
    <row r="4110" spans="1:14" x14ac:dyDescent="0.2">
      <c r="A4110" t="s">
        <v>8988</v>
      </c>
      <c r="B4110" t="s">
        <v>86</v>
      </c>
      <c r="C4110" t="s">
        <v>218</v>
      </c>
      <c r="D4110" t="s">
        <v>4885</v>
      </c>
      <c r="E4110">
        <v>63</v>
      </c>
      <c r="F4110">
        <v>9</v>
      </c>
      <c r="G4110">
        <v>54</v>
      </c>
      <c r="H4110">
        <v>0</v>
      </c>
      <c r="I4110">
        <v>0</v>
      </c>
      <c r="J4110">
        <v>51</v>
      </c>
      <c r="K4110">
        <v>0</v>
      </c>
      <c r="L4110">
        <v>0</v>
      </c>
      <c r="M4110">
        <v>0</v>
      </c>
      <c r="N4110">
        <v>0</v>
      </c>
    </row>
    <row r="4111" spans="1:14" x14ac:dyDescent="0.2">
      <c r="A4111" t="s">
        <v>8989</v>
      </c>
      <c r="B4111" t="s">
        <v>86</v>
      </c>
      <c r="C4111" t="s">
        <v>218</v>
      </c>
      <c r="D4111" t="s">
        <v>4887</v>
      </c>
      <c r="E4111">
        <v>51</v>
      </c>
      <c r="F4111">
        <v>5</v>
      </c>
      <c r="G4111">
        <v>46</v>
      </c>
      <c r="H4111">
        <v>0</v>
      </c>
      <c r="I4111">
        <v>0</v>
      </c>
      <c r="J4111">
        <v>63</v>
      </c>
      <c r="K4111">
        <v>0</v>
      </c>
      <c r="L4111">
        <v>0</v>
      </c>
      <c r="M4111">
        <v>0</v>
      </c>
      <c r="N4111">
        <v>0</v>
      </c>
    </row>
    <row r="4112" spans="1:14" x14ac:dyDescent="0.2">
      <c r="A4112" t="s">
        <v>8990</v>
      </c>
      <c r="B4112" t="s">
        <v>86</v>
      </c>
      <c r="C4112" t="s">
        <v>218</v>
      </c>
      <c r="D4112" t="s">
        <v>4889</v>
      </c>
      <c r="E4112">
        <v>59</v>
      </c>
      <c r="F4112">
        <v>6</v>
      </c>
      <c r="G4112">
        <v>53</v>
      </c>
      <c r="H4112">
        <v>0</v>
      </c>
      <c r="I4112">
        <v>0</v>
      </c>
      <c r="J4112">
        <v>55</v>
      </c>
      <c r="K4112">
        <v>0</v>
      </c>
      <c r="L4112">
        <v>0</v>
      </c>
      <c r="M4112">
        <v>0</v>
      </c>
      <c r="N4112">
        <v>0</v>
      </c>
    </row>
    <row r="4113" spans="1:14" x14ac:dyDescent="0.2">
      <c r="A4113" t="s">
        <v>8991</v>
      </c>
      <c r="B4113" t="s">
        <v>86</v>
      </c>
      <c r="C4113" t="s">
        <v>218</v>
      </c>
      <c r="D4113" t="s">
        <v>4871</v>
      </c>
      <c r="E4113">
        <v>0</v>
      </c>
      <c r="F4113">
        <v>0</v>
      </c>
      <c r="G4113">
        <v>0</v>
      </c>
      <c r="H4113">
        <v>0</v>
      </c>
      <c r="I4113">
        <v>0</v>
      </c>
      <c r="J4113">
        <v>0</v>
      </c>
      <c r="K4113">
        <v>114</v>
      </c>
      <c r="L4113">
        <v>112</v>
      </c>
      <c r="M4113">
        <v>2</v>
      </c>
      <c r="N4113">
        <v>0</v>
      </c>
    </row>
    <row r="4114" spans="1:14" x14ac:dyDescent="0.2">
      <c r="A4114" t="s">
        <v>8992</v>
      </c>
      <c r="B4114" t="s">
        <v>86</v>
      </c>
      <c r="C4114" t="s">
        <v>218</v>
      </c>
      <c r="D4114" t="s">
        <v>4873</v>
      </c>
      <c r="E4114">
        <v>0</v>
      </c>
      <c r="F4114">
        <v>0</v>
      </c>
      <c r="G4114">
        <v>0</v>
      </c>
      <c r="H4114">
        <v>0</v>
      </c>
      <c r="I4114">
        <v>0</v>
      </c>
      <c r="J4114">
        <v>0</v>
      </c>
      <c r="K4114">
        <v>106</v>
      </c>
      <c r="L4114">
        <v>104</v>
      </c>
      <c r="M4114">
        <v>2</v>
      </c>
      <c r="N4114">
        <v>0</v>
      </c>
    </row>
    <row r="4115" spans="1:14" x14ac:dyDescent="0.2">
      <c r="A4115" t="s">
        <v>8993</v>
      </c>
      <c r="B4115" t="s">
        <v>86</v>
      </c>
      <c r="C4115" t="s">
        <v>219</v>
      </c>
      <c r="D4115" t="s">
        <v>4875</v>
      </c>
      <c r="E4115">
        <v>9</v>
      </c>
      <c r="F4115">
        <v>1</v>
      </c>
      <c r="G4115">
        <v>8</v>
      </c>
      <c r="H4115">
        <v>0</v>
      </c>
      <c r="I4115">
        <v>0</v>
      </c>
      <c r="J4115">
        <v>45</v>
      </c>
      <c r="K4115">
        <v>0</v>
      </c>
      <c r="L4115">
        <v>0</v>
      </c>
      <c r="M4115">
        <v>0</v>
      </c>
      <c r="N4115">
        <v>0</v>
      </c>
    </row>
    <row r="4116" spans="1:14" x14ac:dyDescent="0.2">
      <c r="A4116" t="s">
        <v>8994</v>
      </c>
      <c r="B4116" t="s">
        <v>86</v>
      </c>
      <c r="C4116" t="s">
        <v>219</v>
      </c>
      <c r="D4116" t="s">
        <v>4877</v>
      </c>
      <c r="E4116">
        <v>54</v>
      </c>
      <c r="F4116">
        <v>4</v>
      </c>
      <c r="G4116">
        <v>49</v>
      </c>
      <c r="H4116">
        <v>1</v>
      </c>
      <c r="I4116">
        <v>0</v>
      </c>
      <c r="J4116">
        <v>0</v>
      </c>
      <c r="K4116">
        <v>0</v>
      </c>
      <c r="L4116">
        <v>0</v>
      </c>
      <c r="M4116">
        <v>0</v>
      </c>
      <c r="N4116">
        <v>0</v>
      </c>
    </row>
    <row r="4117" spans="1:14" x14ac:dyDescent="0.2">
      <c r="A4117" t="s">
        <v>8995</v>
      </c>
      <c r="B4117" t="s">
        <v>86</v>
      </c>
      <c r="C4117" t="s">
        <v>219</v>
      </c>
      <c r="D4117" t="s">
        <v>4879</v>
      </c>
      <c r="E4117">
        <v>43</v>
      </c>
      <c r="F4117">
        <v>3</v>
      </c>
      <c r="G4117">
        <v>40</v>
      </c>
      <c r="H4117">
        <v>0</v>
      </c>
      <c r="I4117">
        <v>0</v>
      </c>
      <c r="J4117">
        <v>11</v>
      </c>
      <c r="K4117">
        <v>0</v>
      </c>
      <c r="L4117">
        <v>0</v>
      </c>
      <c r="M4117">
        <v>0</v>
      </c>
      <c r="N4117">
        <v>0</v>
      </c>
    </row>
    <row r="4118" spans="1:14" x14ac:dyDescent="0.2">
      <c r="A4118" t="s">
        <v>8996</v>
      </c>
      <c r="B4118" t="s">
        <v>86</v>
      </c>
      <c r="C4118" t="s">
        <v>219</v>
      </c>
      <c r="D4118" t="s">
        <v>4881</v>
      </c>
      <c r="E4118">
        <v>54</v>
      </c>
      <c r="F4118">
        <v>4</v>
      </c>
      <c r="G4118">
        <v>49</v>
      </c>
      <c r="H4118">
        <v>1</v>
      </c>
      <c r="I4118">
        <v>0</v>
      </c>
      <c r="J4118">
        <v>0</v>
      </c>
      <c r="K4118">
        <v>0</v>
      </c>
      <c r="L4118">
        <v>0</v>
      </c>
      <c r="M4118">
        <v>0</v>
      </c>
      <c r="N4118">
        <v>0</v>
      </c>
    </row>
    <row r="4119" spans="1:14" x14ac:dyDescent="0.2">
      <c r="A4119" t="s">
        <v>8997</v>
      </c>
      <c r="B4119" t="s">
        <v>86</v>
      </c>
      <c r="C4119" t="s">
        <v>219</v>
      </c>
      <c r="D4119" t="s">
        <v>4883</v>
      </c>
      <c r="E4119">
        <v>9</v>
      </c>
      <c r="F4119">
        <v>1</v>
      </c>
      <c r="G4119">
        <v>8</v>
      </c>
      <c r="H4119">
        <v>0</v>
      </c>
      <c r="I4119">
        <v>0</v>
      </c>
      <c r="J4119">
        <v>45</v>
      </c>
      <c r="K4119">
        <v>0</v>
      </c>
      <c r="L4119">
        <v>0</v>
      </c>
      <c r="M4119">
        <v>0</v>
      </c>
      <c r="N4119">
        <v>0</v>
      </c>
    </row>
    <row r="4120" spans="1:14" x14ac:dyDescent="0.2">
      <c r="A4120" t="s">
        <v>8998</v>
      </c>
      <c r="B4120" t="s">
        <v>86</v>
      </c>
      <c r="C4120" t="s">
        <v>219</v>
      </c>
      <c r="D4120" t="s">
        <v>4885</v>
      </c>
      <c r="E4120">
        <v>45</v>
      </c>
      <c r="F4120">
        <v>7</v>
      </c>
      <c r="G4120">
        <v>37</v>
      </c>
      <c r="H4120">
        <v>1</v>
      </c>
      <c r="I4120">
        <v>0</v>
      </c>
      <c r="J4120">
        <v>9</v>
      </c>
      <c r="K4120">
        <v>0</v>
      </c>
      <c r="L4120">
        <v>0</v>
      </c>
      <c r="M4120">
        <v>0</v>
      </c>
      <c r="N4120">
        <v>0</v>
      </c>
    </row>
    <row r="4121" spans="1:14" x14ac:dyDescent="0.2">
      <c r="A4121" t="s">
        <v>8999</v>
      </c>
      <c r="B4121" t="s">
        <v>86</v>
      </c>
      <c r="C4121" t="s">
        <v>219</v>
      </c>
      <c r="D4121" t="s">
        <v>4887</v>
      </c>
      <c r="E4121">
        <v>9</v>
      </c>
      <c r="F4121">
        <v>1</v>
      </c>
      <c r="G4121">
        <v>8</v>
      </c>
      <c r="H4121">
        <v>0</v>
      </c>
      <c r="I4121">
        <v>0</v>
      </c>
      <c r="J4121">
        <v>45</v>
      </c>
      <c r="K4121">
        <v>0</v>
      </c>
      <c r="L4121">
        <v>0</v>
      </c>
      <c r="M4121">
        <v>0</v>
      </c>
      <c r="N4121">
        <v>0</v>
      </c>
    </row>
    <row r="4122" spans="1:14" x14ac:dyDescent="0.2">
      <c r="A4122" t="s">
        <v>9000</v>
      </c>
      <c r="B4122" t="s">
        <v>86</v>
      </c>
      <c r="C4122" t="s">
        <v>219</v>
      </c>
      <c r="D4122" t="s">
        <v>4889</v>
      </c>
      <c r="E4122">
        <v>44</v>
      </c>
      <c r="F4122">
        <v>3</v>
      </c>
      <c r="G4122">
        <v>41</v>
      </c>
      <c r="H4122">
        <v>0</v>
      </c>
      <c r="I4122">
        <v>0</v>
      </c>
      <c r="J4122">
        <v>10</v>
      </c>
      <c r="K4122">
        <v>0</v>
      </c>
      <c r="L4122">
        <v>0</v>
      </c>
      <c r="M4122">
        <v>0</v>
      </c>
      <c r="N4122">
        <v>0</v>
      </c>
    </row>
    <row r="4123" spans="1:14" x14ac:dyDescent="0.2">
      <c r="A4123" t="s">
        <v>9001</v>
      </c>
      <c r="B4123" t="s">
        <v>86</v>
      </c>
      <c r="C4123" t="s">
        <v>219</v>
      </c>
      <c r="D4123" t="s">
        <v>4871</v>
      </c>
      <c r="E4123">
        <v>0</v>
      </c>
      <c r="F4123">
        <v>0</v>
      </c>
      <c r="G4123">
        <v>0</v>
      </c>
      <c r="H4123">
        <v>0</v>
      </c>
      <c r="I4123">
        <v>0</v>
      </c>
      <c r="J4123">
        <v>0</v>
      </c>
      <c r="K4123">
        <v>54</v>
      </c>
      <c r="L4123">
        <v>54</v>
      </c>
      <c r="M4123">
        <v>0</v>
      </c>
      <c r="N4123">
        <v>0</v>
      </c>
    </row>
    <row r="4124" spans="1:14" x14ac:dyDescent="0.2">
      <c r="A4124" t="s">
        <v>9002</v>
      </c>
      <c r="B4124" t="s">
        <v>86</v>
      </c>
      <c r="C4124" t="s">
        <v>219</v>
      </c>
      <c r="D4124" t="s">
        <v>4873</v>
      </c>
      <c r="E4124">
        <v>0</v>
      </c>
      <c r="F4124">
        <v>0</v>
      </c>
      <c r="G4124">
        <v>0</v>
      </c>
      <c r="H4124">
        <v>0</v>
      </c>
      <c r="I4124">
        <v>0</v>
      </c>
      <c r="J4124">
        <v>0</v>
      </c>
      <c r="K4124">
        <v>50</v>
      </c>
      <c r="L4124">
        <v>50</v>
      </c>
      <c r="M4124">
        <v>0</v>
      </c>
      <c r="N4124">
        <v>0</v>
      </c>
    </row>
    <row r="4125" spans="1:14" x14ac:dyDescent="0.2">
      <c r="A4125" t="s">
        <v>9003</v>
      </c>
      <c r="B4125" t="s">
        <v>86</v>
      </c>
      <c r="C4125" t="s">
        <v>220</v>
      </c>
      <c r="D4125" t="s">
        <v>4875</v>
      </c>
      <c r="E4125">
        <v>30</v>
      </c>
      <c r="F4125">
        <v>5</v>
      </c>
      <c r="G4125">
        <v>22</v>
      </c>
      <c r="H4125">
        <v>0</v>
      </c>
      <c r="I4125">
        <v>3</v>
      </c>
      <c r="J4125">
        <v>65</v>
      </c>
      <c r="K4125">
        <v>0</v>
      </c>
      <c r="L4125">
        <v>0</v>
      </c>
      <c r="M4125">
        <v>0</v>
      </c>
      <c r="N4125">
        <v>0</v>
      </c>
    </row>
    <row r="4126" spans="1:14" x14ac:dyDescent="0.2">
      <c r="A4126" t="s">
        <v>9004</v>
      </c>
      <c r="B4126" t="s">
        <v>86</v>
      </c>
      <c r="C4126" t="s">
        <v>220</v>
      </c>
      <c r="D4126" t="s">
        <v>4877</v>
      </c>
      <c r="E4126">
        <v>95</v>
      </c>
      <c r="F4126">
        <v>14</v>
      </c>
      <c r="G4126">
        <v>76</v>
      </c>
      <c r="H4126">
        <v>1</v>
      </c>
      <c r="I4126">
        <v>4</v>
      </c>
      <c r="J4126">
        <v>0</v>
      </c>
      <c r="K4126">
        <v>0</v>
      </c>
      <c r="L4126">
        <v>0</v>
      </c>
      <c r="M4126">
        <v>0</v>
      </c>
      <c r="N4126">
        <v>0</v>
      </c>
    </row>
    <row r="4127" spans="1:14" x14ac:dyDescent="0.2">
      <c r="A4127" t="s">
        <v>9005</v>
      </c>
      <c r="B4127" t="s">
        <v>86</v>
      </c>
      <c r="C4127" t="s">
        <v>220</v>
      </c>
      <c r="D4127" t="s">
        <v>4879</v>
      </c>
      <c r="E4127">
        <v>61</v>
      </c>
      <c r="F4127">
        <v>10</v>
      </c>
      <c r="G4127">
        <v>50</v>
      </c>
      <c r="H4127">
        <v>0</v>
      </c>
      <c r="I4127">
        <v>1</v>
      </c>
      <c r="J4127">
        <v>34</v>
      </c>
      <c r="K4127">
        <v>0</v>
      </c>
      <c r="L4127">
        <v>0</v>
      </c>
      <c r="M4127">
        <v>0</v>
      </c>
      <c r="N4127">
        <v>0</v>
      </c>
    </row>
    <row r="4128" spans="1:14" x14ac:dyDescent="0.2">
      <c r="A4128" t="s">
        <v>9006</v>
      </c>
      <c r="B4128" t="s">
        <v>86</v>
      </c>
      <c r="C4128" t="s">
        <v>220</v>
      </c>
      <c r="D4128" t="s">
        <v>4881</v>
      </c>
      <c r="E4128">
        <v>95</v>
      </c>
      <c r="F4128">
        <v>14</v>
      </c>
      <c r="G4128">
        <v>76</v>
      </c>
      <c r="H4128">
        <v>1</v>
      </c>
      <c r="I4128">
        <v>4</v>
      </c>
      <c r="J4128">
        <v>0</v>
      </c>
      <c r="K4128">
        <v>0</v>
      </c>
      <c r="L4128">
        <v>0</v>
      </c>
      <c r="M4128">
        <v>0</v>
      </c>
      <c r="N4128">
        <v>0</v>
      </c>
    </row>
    <row r="4129" spans="1:14" x14ac:dyDescent="0.2">
      <c r="A4129" t="s">
        <v>9007</v>
      </c>
      <c r="B4129" t="s">
        <v>86</v>
      </c>
      <c r="C4129" t="s">
        <v>220</v>
      </c>
      <c r="D4129" t="s">
        <v>4883</v>
      </c>
      <c r="E4129">
        <v>30</v>
      </c>
      <c r="F4129">
        <v>5</v>
      </c>
      <c r="G4129">
        <v>22</v>
      </c>
      <c r="H4129">
        <v>0</v>
      </c>
      <c r="I4129">
        <v>3</v>
      </c>
      <c r="J4129">
        <v>65</v>
      </c>
      <c r="K4129">
        <v>0</v>
      </c>
      <c r="L4129">
        <v>0</v>
      </c>
      <c r="M4129">
        <v>0</v>
      </c>
      <c r="N4129">
        <v>0</v>
      </c>
    </row>
    <row r="4130" spans="1:14" x14ac:dyDescent="0.2">
      <c r="A4130" t="s">
        <v>9008</v>
      </c>
      <c r="B4130" t="s">
        <v>86</v>
      </c>
      <c r="C4130" t="s">
        <v>220</v>
      </c>
      <c r="D4130" t="s">
        <v>4885</v>
      </c>
      <c r="E4130">
        <v>65</v>
      </c>
      <c r="F4130">
        <v>16</v>
      </c>
      <c r="G4130">
        <v>47</v>
      </c>
      <c r="H4130">
        <v>1</v>
      </c>
      <c r="I4130">
        <v>1</v>
      </c>
      <c r="J4130">
        <v>30</v>
      </c>
      <c r="K4130">
        <v>0</v>
      </c>
      <c r="L4130">
        <v>0</v>
      </c>
      <c r="M4130">
        <v>0</v>
      </c>
      <c r="N4130">
        <v>0</v>
      </c>
    </row>
    <row r="4131" spans="1:14" x14ac:dyDescent="0.2">
      <c r="A4131" t="s">
        <v>9009</v>
      </c>
      <c r="B4131" t="s">
        <v>86</v>
      </c>
      <c r="C4131" t="s">
        <v>220</v>
      </c>
      <c r="D4131" t="s">
        <v>4887</v>
      </c>
      <c r="E4131">
        <v>30</v>
      </c>
      <c r="F4131">
        <v>4</v>
      </c>
      <c r="G4131">
        <v>23</v>
      </c>
      <c r="H4131">
        <v>0</v>
      </c>
      <c r="I4131">
        <v>3</v>
      </c>
      <c r="J4131">
        <v>65</v>
      </c>
      <c r="K4131">
        <v>0</v>
      </c>
      <c r="L4131">
        <v>0</v>
      </c>
      <c r="M4131">
        <v>0</v>
      </c>
      <c r="N4131">
        <v>0</v>
      </c>
    </row>
    <row r="4132" spans="1:14" x14ac:dyDescent="0.2">
      <c r="A4132" t="s">
        <v>9010</v>
      </c>
      <c r="B4132" t="s">
        <v>86</v>
      </c>
      <c r="C4132" t="s">
        <v>220</v>
      </c>
      <c r="D4132" t="s">
        <v>4889</v>
      </c>
      <c r="E4132">
        <v>63</v>
      </c>
      <c r="F4132">
        <v>10</v>
      </c>
      <c r="G4132">
        <v>51</v>
      </c>
      <c r="H4132">
        <v>1</v>
      </c>
      <c r="I4132">
        <v>1</v>
      </c>
      <c r="J4132">
        <v>32</v>
      </c>
      <c r="K4132">
        <v>0</v>
      </c>
      <c r="L4132">
        <v>0</v>
      </c>
      <c r="M4132">
        <v>0</v>
      </c>
      <c r="N4132">
        <v>0</v>
      </c>
    </row>
    <row r="4133" spans="1:14" x14ac:dyDescent="0.2">
      <c r="A4133" t="s">
        <v>9011</v>
      </c>
      <c r="B4133" t="s">
        <v>86</v>
      </c>
      <c r="C4133" t="s">
        <v>220</v>
      </c>
      <c r="D4133" t="s">
        <v>4871</v>
      </c>
      <c r="E4133">
        <v>0</v>
      </c>
      <c r="F4133">
        <v>0</v>
      </c>
      <c r="G4133">
        <v>0</v>
      </c>
      <c r="H4133">
        <v>0</v>
      </c>
      <c r="I4133">
        <v>0</v>
      </c>
      <c r="J4133">
        <v>0</v>
      </c>
      <c r="K4133">
        <v>94</v>
      </c>
      <c r="L4133">
        <v>90</v>
      </c>
      <c r="M4133">
        <v>2</v>
      </c>
      <c r="N4133">
        <v>2</v>
      </c>
    </row>
    <row r="4134" spans="1:14" x14ac:dyDescent="0.2">
      <c r="A4134" t="s">
        <v>9012</v>
      </c>
      <c r="B4134" t="s">
        <v>86</v>
      </c>
      <c r="C4134" t="s">
        <v>220</v>
      </c>
      <c r="D4134" t="s">
        <v>4873</v>
      </c>
      <c r="E4134">
        <v>0</v>
      </c>
      <c r="F4134">
        <v>0</v>
      </c>
      <c r="G4134">
        <v>0</v>
      </c>
      <c r="H4134">
        <v>0</v>
      </c>
      <c r="I4134">
        <v>0</v>
      </c>
      <c r="J4134">
        <v>0</v>
      </c>
      <c r="K4134">
        <v>87</v>
      </c>
      <c r="L4134">
        <v>85</v>
      </c>
      <c r="M4134">
        <v>2</v>
      </c>
      <c r="N4134">
        <v>0</v>
      </c>
    </row>
    <row r="4135" spans="1:14" x14ac:dyDescent="0.2">
      <c r="A4135" t="s">
        <v>9013</v>
      </c>
      <c r="B4135" t="s">
        <v>86</v>
      </c>
      <c r="C4135" t="s">
        <v>221</v>
      </c>
      <c r="D4135" t="s">
        <v>4875</v>
      </c>
      <c r="E4135">
        <v>55</v>
      </c>
      <c r="F4135">
        <v>14</v>
      </c>
      <c r="G4135">
        <v>37</v>
      </c>
      <c r="H4135">
        <v>0</v>
      </c>
      <c r="I4135">
        <v>4</v>
      </c>
      <c r="J4135">
        <v>41</v>
      </c>
      <c r="K4135">
        <v>0</v>
      </c>
      <c r="L4135">
        <v>0</v>
      </c>
      <c r="M4135">
        <v>0</v>
      </c>
      <c r="N4135">
        <v>0</v>
      </c>
    </row>
    <row r="4136" spans="1:14" x14ac:dyDescent="0.2">
      <c r="A4136" t="s">
        <v>9014</v>
      </c>
      <c r="B4136" t="s">
        <v>86</v>
      </c>
      <c r="C4136" t="s">
        <v>221</v>
      </c>
      <c r="D4136" t="s">
        <v>4877</v>
      </c>
      <c r="E4136">
        <v>96</v>
      </c>
      <c r="F4136">
        <v>18</v>
      </c>
      <c r="G4136">
        <v>74</v>
      </c>
      <c r="H4136">
        <v>0</v>
      </c>
      <c r="I4136">
        <v>4</v>
      </c>
      <c r="J4136">
        <v>0</v>
      </c>
      <c r="K4136">
        <v>0</v>
      </c>
      <c r="L4136">
        <v>0</v>
      </c>
      <c r="M4136">
        <v>0</v>
      </c>
      <c r="N4136">
        <v>0</v>
      </c>
    </row>
    <row r="4137" spans="1:14" x14ac:dyDescent="0.2">
      <c r="A4137" t="s">
        <v>9015</v>
      </c>
      <c r="B4137" t="s">
        <v>86</v>
      </c>
      <c r="C4137" t="s">
        <v>221</v>
      </c>
      <c r="D4137" t="s">
        <v>4879</v>
      </c>
      <c r="E4137">
        <v>39</v>
      </c>
      <c r="F4137">
        <v>5</v>
      </c>
      <c r="G4137">
        <v>34</v>
      </c>
      <c r="H4137">
        <v>0</v>
      </c>
      <c r="I4137">
        <v>0</v>
      </c>
      <c r="J4137">
        <v>57</v>
      </c>
      <c r="K4137">
        <v>0</v>
      </c>
      <c r="L4137">
        <v>0</v>
      </c>
      <c r="M4137">
        <v>0</v>
      </c>
      <c r="N4137">
        <v>0</v>
      </c>
    </row>
    <row r="4138" spans="1:14" x14ac:dyDescent="0.2">
      <c r="A4138" t="s">
        <v>9016</v>
      </c>
      <c r="B4138" t="s">
        <v>86</v>
      </c>
      <c r="C4138" t="s">
        <v>221</v>
      </c>
      <c r="D4138" t="s">
        <v>4881</v>
      </c>
      <c r="E4138">
        <v>96</v>
      </c>
      <c r="F4138">
        <v>18</v>
      </c>
      <c r="G4138">
        <v>74</v>
      </c>
      <c r="H4138">
        <v>0</v>
      </c>
      <c r="I4138">
        <v>4</v>
      </c>
      <c r="J4138">
        <v>0</v>
      </c>
      <c r="K4138">
        <v>0</v>
      </c>
      <c r="L4138">
        <v>0</v>
      </c>
      <c r="M4138">
        <v>0</v>
      </c>
      <c r="N4138">
        <v>0</v>
      </c>
    </row>
    <row r="4139" spans="1:14" x14ac:dyDescent="0.2">
      <c r="A4139" t="s">
        <v>9017</v>
      </c>
      <c r="B4139" t="s">
        <v>86</v>
      </c>
      <c r="C4139" t="s">
        <v>221</v>
      </c>
      <c r="D4139" t="s">
        <v>4883</v>
      </c>
      <c r="E4139">
        <v>55</v>
      </c>
      <c r="F4139">
        <v>13</v>
      </c>
      <c r="G4139">
        <v>38</v>
      </c>
      <c r="H4139">
        <v>0</v>
      </c>
      <c r="I4139">
        <v>4</v>
      </c>
      <c r="J4139">
        <v>41</v>
      </c>
      <c r="K4139">
        <v>0</v>
      </c>
      <c r="L4139">
        <v>0</v>
      </c>
      <c r="M4139">
        <v>0</v>
      </c>
      <c r="N4139">
        <v>0</v>
      </c>
    </row>
    <row r="4140" spans="1:14" x14ac:dyDescent="0.2">
      <c r="A4140" t="s">
        <v>9018</v>
      </c>
      <c r="B4140" t="s">
        <v>86</v>
      </c>
      <c r="C4140" t="s">
        <v>221</v>
      </c>
      <c r="D4140" t="s">
        <v>4885</v>
      </c>
      <c r="E4140">
        <v>41</v>
      </c>
      <c r="F4140">
        <v>6</v>
      </c>
      <c r="G4140">
        <v>35</v>
      </c>
      <c r="H4140">
        <v>0</v>
      </c>
      <c r="I4140">
        <v>0</v>
      </c>
      <c r="J4140">
        <v>55</v>
      </c>
      <c r="K4140">
        <v>0</v>
      </c>
      <c r="L4140">
        <v>0</v>
      </c>
      <c r="M4140">
        <v>0</v>
      </c>
      <c r="N4140">
        <v>0</v>
      </c>
    </row>
    <row r="4141" spans="1:14" x14ac:dyDescent="0.2">
      <c r="A4141" t="s">
        <v>9019</v>
      </c>
      <c r="B4141" t="s">
        <v>86</v>
      </c>
      <c r="C4141" t="s">
        <v>221</v>
      </c>
      <c r="D4141" t="s">
        <v>4887</v>
      </c>
      <c r="E4141">
        <v>55</v>
      </c>
      <c r="F4141">
        <v>13</v>
      </c>
      <c r="G4141">
        <v>38</v>
      </c>
      <c r="H4141">
        <v>0</v>
      </c>
      <c r="I4141">
        <v>4</v>
      </c>
      <c r="J4141">
        <v>41</v>
      </c>
      <c r="K4141">
        <v>0</v>
      </c>
      <c r="L4141">
        <v>0</v>
      </c>
      <c r="M4141">
        <v>0</v>
      </c>
      <c r="N4141">
        <v>0</v>
      </c>
    </row>
    <row r="4142" spans="1:14" x14ac:dyDescent="0.2">
      <c r="A4142" t="s">
        <v>9020</v>
      </c>
      <c r="B4142" t="s">
        <v>86</v>
      </c>
      <c r="C4142" t="s">
        <v>221</v>
      </c>
      <c r="D4142" t="s">
        <v>4889</v>
      </c>
      <c r="E4142">
        <v>41</v>
      </c>
      <c r="F4142">
        <v>5</v>
      </c>
      <c r="G4142">
        <v>36</v>
      </c>
      <c r="H4142">
        <v>0</v>
      </c>
      <c r="I4142">
        <v>0</v>
      </c>
      <c r="J4142">
        <v>55</v>
      </c>
      <c r="K4142">
        <v>0</v>
      </c>
      <c r="L4142">
        <v>0</v>
      </c>
      <c r="M4142">
        <v>0</v>
      </c>
      <c r="N4142">
        <v>0</v>
      </c>
    </row>
    <row r="4143" spans="1:14" x14ac:dyDescent="0.2">
      <c r="A4143" t="s">
        <v>9021</v>
      </c>
      <c r="B4143" t="s">
        <v>86</v>
      </c>
      <c r="C4143" t="s">
        <v>221</v>
      </c>
      <c r="D4143" t="s">
        <v>4871</v>
      </c>
      <c r="E4143">
        <v>0</v>
      </c>
      <c r="F4143">
        <v>0</v>
      </c>
      <c r="G4143">
        <v>0</v>
      </c>
      <c r="H4143">
        <v>0</v>
      </c>
      <c r="I4143">
        <v>0</v>
      </c>
      <c r="J4143">
        <v>0</v>
      </c>
      <c r="K4143">
        <v>96</v>
      </c>
      <c r="L4143">
        <v>92</v>
      </c>
      <c r="M4143">
        <v>2</v>
      </c>
      <c r="N4143">
        <v>2</v>
      </c>
    </row>
    <row r="4144" spans="1:14" x14ac:dyDescent="0.2">
      <c r="A4144" t="s">
        <v>9022</v>
      </c>
      <c r="B4144" t="s">
        <v>86</v>
      </c>
      <c r="C4144" t="s">
        <v>221</v>
      </c>
      <c r="D4144" t="s">
        <v>4873</v>
      </c>
      <c r="E4144">
        <v>0</v>
      </c>
      <c r="F4144">
        <v>0</v>
      </c>
      <c r="G4144">
        <v>0</v>
      </c>
      <c r="H4144">
        <v>0</v>
      </c>
      <c r="I4144">
        <v>0</v>
      </c>
      <c r="J4144">
        <v>0</v>
      </c>
      <c r="K4144">
        <v>93</v>
      </c>
      <c r="L4144">
        <v>90</v>
      </c>
      <c r="M4144">
        <v>2</v>
      </c>
      <c r="N4144">
        <v>1</v>
      </c>
    </row>
    <row r="4145" spans="1:14" x14ac:dyDescent="0.2">
      <c r="A4145" t="s">
        <v>9023</v>
      </c>
      <c r="B4145" t="s">
        <v>86</v>
      </c>
      <c r="C4145" t="s">
        <v>222</v>
      </c>
      <c r="D4145" t="s">
        <v>4875</v>
      </c>
      <c r="E4145">
        <v>55</v>
      </c>
      <c r="F4145">
        <v>5</v>
      </c>
      <c r="G4145">
        <v>43</v>
      </c>
      <c r="H4145">
        <v>3</v>
      </c>
      <c r="I4145">
        <v>4</v>
      </c>
      <c r="J4145">
        <v>134</v>
      </c>
      <c r="K4145">
        <v>0</v>
      </c>
      <c r="L4145">
        <v>0</v>
      </c>
      <c r="M4145">
        <v>0</v>
      </c>
      <c r="N4145">
        <v>0</v>
      </c>
    </row>
    <row r="4146" spans="1:14" x14ac:dyDescent="0.2">
      <c r="A4146" t="s">
        <v>9024</v>
      </c>
      <c r="B4146" t="s">
        <v>86</v>
      </c>
      <c r="C4146" t="s">
        <v>222</v>
      </c>
      <c r="D4146" t="s">
        <v>4877</v>
      </c>
      <c r="E4146">
        <v>189</v>
      </c>
      <c r="F4146">
        <v>7</v>
      </c>
      <c r="G4146">
        <v>168</v>
      </c>
      <c r="H4146">
        <v>9</v>
      </c>
      <c r="I4146">
        <v>5</v>
      </c>
      <c r="J4146">
        <v>0</v>
      </c>
      <c r="K4146">
        <v>0</v>
      </c>
      <c r="L4146">
        <v>0</v>
      </c>
      <c r="M4146">
        <v>0</v>
      </c>
      <c r="N4146">
        <v>0</v>
      </c>
    </row>
    <row r="4147" spans="1:14" x14ac:dyDescent="0.2">
      <c r="A4147" t="s">
        <v>9025</v>
      </c>
      <c r="B4147" t="s">
        <v>86</v>
      </c>
      <c r="C4147" t="s">
        <v>222</v>
      </c>
      <c r="D4147" t="s">
        <v>4879</v>
      </c>
      <c r="E4147">
        <v>109</v>
      </c>
      <c r="F4147">
        <v>4</v>
      </c>
      <c r="G4147">
        <v>103</v>
      </c>
      <c r="H4147">
        <v>2</v>
      </c>
      <c r="I4147">
        <v>0</v>
      </c>
      <c r="J4147">
        <v>80</v>
      </c>
      <c r="K4147">
        <v>0</v>
      </c>
      <c r="L4147">
        <v>0</v>
      </c>
      <c r="M4147">
        <v>0</v>
      </c>
      <c r="N4147">
        <v>0</v>
      </c>
    </row>
    <row r="4148" spans="1:14" x14ac:dyDescent="0.2">
      <c r="A4148" t="s">
        <v>9026</v>
      </c>
      <c r="B4148" t="s">
        <v>86</v>
      </c>
      <c r="C4148" t="s">
        <v>222</v>
      </c>
      <c r="D4148" t="s">
        <v>4881</v>
      </c>
      <c r="E4148">
        <v>189</v>
      </c>
      <c r="F4148">
        <v>7</v>
      </c>
      <c r="G4148">
        <v>168</v>
      </c>
      <c r="H4148">
        <v>9</v>
      </c>
      <c r="I4148">
        <v>5</v>
      </c>
      <c r="J4148">
        <v>0</v>
      </c>
      <c r="K4148">
        <v>0</v>
      </c>
      <c r="L4148">
        <v>0</v>
      </c>
      <c r="M4148">
        <v>0</v>
      </c>
      <c r="N4148">
        <v>0</v>
      </c>
    </row>
    <row r="4149" spans="1:14" x14ac:dyDescent="0.2">
      <c r="A4149" t="s">
        <v>9027</v>
      </c>
      <c r="B4149" t="s">
        <v>86</v>
      </c>
      <c r="C4149" t="s">
        <v>222</v>
      </c>
      <c r="D4149" t="s">
        <v>4883</v>
      </c>
      <c r="E4149">
        <v>55</v>
      </c>
      <c r="F4149">
        <v>4</v>
      </c>
      <c r="G4149">
        <v>45</v>
      </c>
      <c r="H4149">
        <v>2</v>
      </c>
      <c r="I4149">
        <v>4</v>
      </c>
      <c r="J4149">
        <v>134</v>
      </c>
      <c r="K4149">
        <v>0</v>
      </c>
      <c r="L4149">
        <v>0</v>
      </c>
      <c r="M4149">
        <v>0</v>
      </c>
      <c r="N4149">
        <v>0</v>
      </c>
    </row>
    <row r="4150" spans="1:14" x14ac:dyDescent="0.2">
      <c r="A4150" t="s">
        <v>9028</v>
      </c>
      <c r="B4150" t="s">
        <v>86</v>
      </c>
      <c r="C4150" t="s">
        <v>222</v>
      </c>
      <c r="D4150" t="s">
        <v>4885</v>
      </c>
      <c r="E4150">
        <v>134</v>
      </c>
      <c r="F4150">
        <v>8</v>
      </c>
      <c r="G4150">
        <v>118</v>
      </c>
      <c r="H4150">
        <v>7</v>
      </c>
      <c r="I4150">
        <v>1</v>
      </c>
      <c r="J4150">
        <v>55</v>
      </c>
      <c r="K4150">
        <v>0</v>
      </c>
      <c r="L4150">
        <v>0</v>
      </c>
      <c r="M4150">
        <v>0</v>
      </c>
      <c r="N4150">
        <v>0</v>
      </c>
    </row>
    <row r="4151" spans="1:14" x14ac:dyDescent="0.2">
      <c r="A4151" t="s">
        <v>9029</v>
      </c>
      <c r="B4151" t="s">
        <v>86</v>
      </c>
      <c r="C4151" t="s">
        <v>222</v>
      </c>
      <c r="D4151" t="s">
        <v>4887</v>
      </c>
      <c r="E4151">
        <v>55</v>
      </c>
      <c r="F4151">
        <v>2</v>
      </c>
      <c r="G4151">
        <v>46</v>
      </c>
      <c r="H4151">
        <v>3</v>
      </c>
      <c r="I4151">
        <v>4</v>
      </c>
      <c r="J4151">
        <v>134</v>
      </c>
      <c r="K4151">
        <v>0</v>
      </c>
      <c r="L4151">
        <v>0</v>
      </c>
      <c r="M4151">
        <v>0</v>
      </c>
      <c r="N4151">
        <v>0</v>
      </c>
    </row>
    <row r="4152" spans="1:14" x14ac:dyDescent="0.2">
      <c r="A4152" t="s">
        <v>9030</v>
      </c>
      <c r="B4152" t="s">
        <v>86</v>
      </c>
      <c r="C4152" t="s">
        <v>222</v>
      </c>
      <c r="D4152" t="s">
        <v>4889</v>
      </c>
      <c r="E4152">
        <v>119</v>
      </c>
      <c r="F4152">
        <v>5</v>
      </c>
      <c r="G4152">
        <v>110</v>
      </c>
      <c r="H4152">
        <v>4</v>
      </c>
      <c r="I4152">
        <v>0</v>
      </c>
      <c r="J4152">
        <v>70</v>
      </c>
      <c r="K4152">
        <v>0</v>
      </c>
      <c r="L4152">
        <v>0</v>
      </c>
      <c r="M4152">
        <v>0</v>
      </c>
      <c r="N4152">
        <v>0</v>
      </c>
    </row>
    <row r="4153" spans="1:14" x14ac:dyDescent="0.2">
      <c r="A4153" t="s">
        <v>9031</v>
      </c>
      <c r="B4153" t="s">
        <v>86</v>
      </c>
      <c r="C4153" t="s">
        <v>222</v>
      </c>
      <c r="D4153" t="s">
        <v>4871</v>
      </c>
      <c r="E4153">
        <v>0</v>
      </c>
      <c r="F4153">
        <v>0</v>
      </c>
      <c r="G4153">
        <v>0</v>
      </c>
      <c r="H4153">
        <v>0</v>
      </c>
      <c r="I4153">
        <v>0</v>
      </c>
      <c r="J4153">
        <v>0</v>
      </c>
      <c r="K4153">
        <v>188</v>
      </c>
      <c r="L4153">
        <v>182</v>
      </c>
      <c r="M4153">
        <v>6</v>
      </c>
      <c r="N4153">
        <v>0</v>
      </c>
    </row>
    <row r="4154" spans="1:14" x14ac:dyDescent="0.2">
      <c r="A4154" t="s">
        <v>9032</v>
      </c>
      <c r="B4154" t="s">
        <v>86</v>
      </c>
      <c r="C4154" t="s">
        <v>222</v>
      </c>
      <c r="D4154" t="s">
        <v>4873</v>
      </c>
      <c r="E4154">
        <v>0</v>
      </c>
      <c r="F4154">
        <v>0</v>
      </c>
      <c r="G4154">
        <v>0</v>
      </c>
      <c r="H4154">
        <v>0</v>
      </c>
      <c r="I4154">
        <v>0</v>
      </c>
      <c r="J4154">
        <v>0</v>
      </c>
      <c r="K4154">
        <v>171</v>
      </c>
      <c r="L4154">
        <v>166</v>
      </c>
      <c r="M4154">
        <v>5</v>
      </c>
      <c r="N4154">
        <v>0</v>
      </c>
    </row>
    <row r="4155" spans="1:14" x14ac:dyDescent="0.2">
      <c r="A4155" t="s">
        <v>9033</v>
      </c>
      <c r="B4155" t="s">
        <v>86</v>
      </c>
      <c r="C4155" t="s">
        <v>223</v>
      </c>
      <c r="D4155" t="s">
        <v>4875</v>
      </c>
      <c r="E4155">
        <v>10</v>
      </c>
      <c r="F4155">
        <v>3</v>
      </c>
      <c r="G4155">
        <v>7</v>
      </c>
      <c r="H4155">
        <v>0</v>
      </c>
      <c r="I4155">
        <v>0</v>
      </c>
      <c r="J4155">
        <v>33</v>
      </c>
      <c r="K4155">
        <v>0</v>
      </c>
      <c r="L4155">
        <v>0</v>
      </c>
      <c r="M4155">
        <v>0</v>
      </c>
      <c r="N4155">
        <v>0</v>
      </c>
    </row>
    <row r="4156" spans="1:14" x14ac:dyDescent="0.2">
      <c r="A4156" t="s">
        <v>9034</v>
      </c>
      <c r="B4156" t="s">
        <v>86</v>
      </c>
      <c r="C4156" t="s">
        <v>223</v>
      </c>
      <c r="D4156" t="s">
        <v>4877</v>
      </c>
      <c r="E4156">
        <v>43</v>
      </c>
      <c r="F4156">
        <v>4</v>
      </c>
      <c r="G4156">
        <v>38</v>
      </c>
      <c r="H4156">
        <v>1</v>
      </c>
      <c r="I4156">
        <v>0</v>
      </c>
      <c r="J4156">
        <v>0</v>
      </c>
      <c r="K4156">
        <v>0</v>
      </c>
      <c r="L4156">
        <v>0</v>
      </c>
      <c r="M4156">
        <v>0</v>
      </c>
      <c r="N4156">
        <v>0</v>
      </c>
    </row>
    <row r="4157" spans="1:14" x14ac:dyDescent="0.2">
      <c r="A4157" t="s">
        <v>9035</v>
      </c>
      <c r="B4157" t="s">
        <v>86</v>
      </c>
      <c r="C4157" t="s">
        <v>223</v>
      </c>
      <c r="D4157" t="s">
        <v>4879</v>
      </c>
      <c r="E4157">
        <v>32</v>
      </c>
      <c r="F4157">
        <v>4</v>
      </c>
      <c r="G4157">
        <v>28</v>
      </c>
      <c r="H4157">
        <v>0</v>
      </c>
      <c r="I4157">
        <v>0</v>
      </c>
      <c r="J4157">
        <v>11</v>
      </c>
      <c r="K4157">
        <v>0</v>
      </c>
      <c r="L4157">
        <v>0</v>
      </c>
      <c r="M4157">
        <v>0</v>
      </c>
      <c r="N4157">
        <v>0</v>
      </c>
    </row>
    <row r="4158" spans="1:14" x14ac:dyDescent="0.2">
      <c r="A4158" t="s">
        <v>9036</v>
      </c>
      <c r="B4158" t="s">
        <v>86</v>
      </c>
      <c r="C4158" t="s">
        <v>223</v>
      </c>
      <c r="D4158" t="s">
        <v>4881</v>
      </c>
      <c r="E4158">
        <v>43</v>
      </c>
      <c r="F4158">
        <v>4</v>
      </c>
      <c r="G4158">
        <v>38</v>
      </c>
      <c r="H4158">
        <v>1</v>
      </c>
      <c r="I4158">
        <v>0</v>
      </c>
      <c r="J4158">
        <v>0</v>
      </c>
      <c r="K4158">
        <v>0</v>
      </c>
      <c r="L4158">
        <v>0</v>
      </c>
      <c r="M4158">
        <v>0</v>
      </c>
      <c r="N4158">
        <v>0</v>
      </c>
    </row>
    <row r="4159" spans="1:14" x14ac:dyDescent="0.2">
      <c r="A4159" t="s">
        <v>9037</v>
      </c>
      <c r="B4159" t="s">
        <v>86</v>
      </c>
      <c r="C4159" t="s">
        <v>223</v>
      </c>
      <c r="D4159" t="s">
        <v>4883</v>
      </c>
      <c r="E4159">
        <v>10</v>
      </c>
      <c r="F4159">
        <v>1</v>
      </c>
      <c r="G4159">
        <v>8</v>
      </c>
      <c r="H4159">
        <v>1</v>
      </c>
      <c r="I4159">
        <v>0</v>
      </c>
      <c r="J4159">
        <v>33</v>
      </c>
      <c r="K4159">
        <v>0</v>
      </c>
      <c r="L4159">
        <v>0</v>
      </c>
      <c r="M4159">
        <v>0</v>
      </c>
      <c r="N4159">
        <v>0</v>
      </c>
    </row>
    <row r="4160" spans="1:14" x14ac:dyDescent="0.2">
      <c r="A4160" t="s">
        <v>9038</v>
      </c>
      <c r="B4160" t="s">
        <v>86</v>
      </c>
      <c r="C4160" t="s">
        <v>223</v>
      </c>
      <c r="D4160" t="s">
        <v>4885</v>
      </c>
      <c r="E4160">
        <v>33</v>
      </c>
      <c r="F4160">
        <v>6</v>
      </c>
      <c r="G4160">
        <v>27</v>
      </c>
      <c r="H4160">
        <v>0</v>
      </c>
      <c r="I4160">
        <v>0</v>
      </c>
      <c r="J4160">
        <v>10</v>
      </c>
      <c r="K4160">
        <v>0</v>
      </c>
      <c r="L4160">
        <v>0</v>
      </c>
      <c r="M4160">
        <v>0</v>
      </c>
      <c r="N4160">
        <v>0</v>
      </c>
    </row>
    <row r="4161" spans="1:14" x14ac:dyDescent="0.2">
      <c r="A4161" t="s">
        <v>9039</v>
      </c>
      <c r="B4161" t="s">
        <v>86</v>
      </c>
      <c r="C4161" t="s">
        <v>223</v>
      </c>
      <c r="D4161" t="s">
        <v>4887</v>
      </c>
      <c r="E4161">
        <v>10</v>
      </c>
      <c r="F4161">
        <v>0</v>
      </c>
      <c r="G4161">
        <v>10</v>
      </c>
      <c r="H4161">
        <v>0</v>
      </c>
      <c r="I4161">
        <v>0</v>
      </c>
      <c r="J4161">
        <v>33</v>
      </c>
      <c r="K4161">
        <v>0</v>
      </c>
      <c r="L4161">
        <v>0</v>
      </c>
      <c r="M4161">
        <v>0</v>
      </c>
      <c r="N4161">
        <v>0</v>
      </c>
    </row>
    <row r="4162" spans="1:14" x14ac:dyDescent="0.2">
      <c r="A4162" t="s">
        <v>9040</v>
      </c>
      <c r="B4162" t="s">
        <v>86</v>
      </c>
      <c r="C4162" t="s">
        <v>223</v>
      </c>
      <c r="D4162" t="s">
        <v>4889</v>
      </c>
      <c r="E4162">
        <v>32</v>
      </c>
      <c r="F4162">
        <v>4</v>
      </c>
      <c r="G4162">
        <v>28</v>
      </c>
      <c r="H4162">
        <v>0</v>
      </c>
      <c r="I4162">
        <v>0</v>
      </c>
      <c r="J4162">
        <v>11</v>
      </c>
      <c r="K4162">
        <v>0</v>
      </c>
      <c r="L4162">
        <v>0</v>
      </c>
      <c r="M4162">
        <v>0</v>
      </c>
      <c r="N4162">
        <v>0</v>
      </c>
    </row>
    <row r="4163" spans="1:14" x14ac:dyDescent="0.2">
      <c r="A4163" t="s">
        <v>9041</v>
      </c>
      <c r="B4163" t="s">
        <v>86</v>
      </c>
      <c r="C4163" t="s">
        <v>223</v>
      </c>
      <c r="D4163" t="s">
        <v>4871</v>
      </c>
      <c r="E4163">
        <v>0</v>
      </c>
      <c r="F4163">
        <v>0</v>
      </c>
      <c r="G4163">
        <v>0</v>
      </c>
      <c r="H4163">
        <v>0</v>
      </c>
      <c r="I4163">
        <v>0</v>
      </c>
      <c r="J4163">
        <v>0</v>
      </c>
      <c r="K4163">
        <v>43</v>
      </c>
      <c r="L4163">
        <v>42</v>
      </c>
      <c r="M4163">
        <v>1</v>
      </c>
      <c r="N4163">
        <v>0</v>
      </c>
    </row>
    <row r="4164" spans="1:14" x14ac:dyDescent="0.2">
      <c r="A4164" t="s">
        <v>9042</v>
      </c>
      <c r="B4164" t="s">
        <v>86</v>
      </c>
      <c r="C4164" t="s">
        <v>223</v>
      </c>
      <c r="D4164" t="s">
        <v>4873</v>
      </c>
      <c r="E4164">
        <v>0</v>
      </c>
      <c r="F4164">
        <v>0</v>
      </c>
      <c r="G4164">
        <v>0</v>
      </c>
      <c r="H4164">
        <v>0</v>
      </c>
      <c r="I4164">
        <v>0</v>
      </c>
      <c r="J4164">
        <v>0</v>
      </c>
      <c r="K4164">
        <v>42</v>
      </c>
      <c r="L4164">
        <v>41</v>
      </c>
      <c r="M4164">
        <v>1</v>
      </c>
      <c r="N4164">
        <v>0</v>
      </c>
    </row>
    <row r="4165" spans="1:14" x14ac:dyDescent="0.2">
      <c r="A4165" t="s">
        <v>9043</v>
      </c>
      <c r="B4165" t="s">
        <v>86</v>
      </c>
      <c r="C4165" t="s">
        <v>224</v>
      </c>
      <c r="D4165" t="s">
        <v>4875</v>
      </c>
      <c r="E4165">
        <v>103</v>
      </c>
      <c r="F4165">
        <v>14</v>
      </c>
      <c r="G4165">
        <v>85</v>
      </c>
      <c r="H4165">
        <v>2</v>
      </c>
      <c r="I4165">
        <v>2</v>
      </c>
      <c r="J4165">
        <v>196</v>
      </c>
      <c r="K4165">
        <v>0</v>
      </c>
      <c r="L4165">
        <v>0</v>
      </c>
      <c r="M4165">
        <v>0</v>
      </c>
      <c r="N4165">
        <v>0</v>
      </c>
    </row>
    <row r="4166" spans="1:14" x14ac:dyDescent="0.2">
      <c r="A4166" t="s">
        <v>9044</v>
      </c>
      <c r="B4166" t="s">
        <v>86</v>
      </c>
      <c r="C4166" t="s">
        <v>224</v>
      </c>
      <c r="D4166" t="s">
        <v>4877</v>
      </c>
      <c r="E4166">
        <v>299</v>
      </c>
      <c r="F4166">
        <v>35</v>
      </c>
      <c r="G4166">
        <v>259</v>
      </c>
      <c r="H4166">
        <v>2</v>
      </c>
      <c r="I4166">
        <v>3</v>
      </c>
      <c r="J4166">
        <v>0</v>
      </c>
      <c r="K4166">
        <v>0</v>
      </c>
      <c r="L4166">
        <v>0</v>
      </c>
      <c r="M4166">
        <v>0</v>
      </c>
      <c r="N4166">
        <v>0</v>
      </c>
    </row>
    <row r="4167" spans="1:14" x14ac:dyDescent="0.2">
      <c r="A4167" t="s">
        <v>9045</v>
      </c>
      <c r="B4167" t="s">
        <v>86</v>
      </c>
      <c r="C4167" t="s">
        <v>224</v>
      </c>
      <c r="D4167" t="s">
        <v>4879</v>
      </c>
      <c r="E4167">
        <v>188</v>
      </c>
      <c r="F4167">
        <v>24</v>
      </c>
      <c r="G4167">
        <v>163</v>
      </c>
      <c r="H4167">
        <v>0</v>
      </c>
      <c r="I4167">
        <v>1</v>
      </c>
      <c r="J4167">
        <v>111</v>
      </c>
      <c r="K4167">
        <v>0</v>
      </c>
      <c r="L4167">
        <v>0</v>
      </c>
      <c r="M4167">
        <v>0</v>
      </c>
      <c r="N4167">
        <v>0</v>
      </c>
    </row>
    <row r="4168" spans="1:14" x14ac:dyDescent="0.2">
      <c r="A4168" t="s">
        <v>9046</v>
      </c>
      <c r="B4168" t="s">
        <v>86</v>
      </c>
      <c r="C4168" t="s">
        <v>224</v>
      </c>
      <c r="D4168" t="s">
        <v>4881</v>
      </c>
      <c r="E4168">
        <v>299</v>
      </c>
      <c r="F4168">
        <v>35</v>
      </c>
      <c r="G4168">
        <v>259</v>
      </c>
      <c r="H4168">
        <v>2</v>
      </c>
      <c r="I4168">
        <v>3</v>
      </c>
      <c r="J4168">
        <v>0</v>
      </c>
      <c r="K4168">
        <v>0</v>
      </c>
      <c r="L4168">
        <v>0</v>
      </c>
      <c r="M4168">
        <v>0</v>
      </c>
      <c r="N4168">
        <v>0</v>
      </c>
    </row>
    <row r="4169" spans="1:14" x14ac:dyDescent="0.2">
      <c r="A4169" t="s">
        <v>9047</v>
      </c>
      <c r="B4169" t="s">
        <v>86</v>
      </c>
      <c r="C4169" t="s">
        <v>224</v>
      </c>
      <c r="D4169" t="s">
        <v>4883</v>
      </c>
      <c r="E4169">
        <v>103</v>
      </c>
      <c r="F4169">
        <v>12</v>
      </c>
      <c r="G4169">
        <v>87</v>
      </c>
      <c r="H4169">
        <v>2</v>
      </c>
      <c r="I4169">
        <v>2</v>
      </c>
      <c r="J4169">
        <v>196</v>
      </c>
      <c r="K4169">
        <v>0</v>
      </c>
      <c r="L4169">
        <v>0</v>
      </c>
      <c r="M4169">
        <v>0</v>
      </c>
      <c r="N4169">
        <v>0</v>
      </c>
    </row>
    <row r="4170" spans="1:14" x14ac:dyDescent="0.2">
      <c r="A4170" t="s">
        <v>9048</v>
      </c>
      <c r="B4170" t="s">
        <v>86</v>
      </c>
      <c r="C4170" t="s">
        <v>224</v>
      </c>
      <c r="D4170" t="s">
        <v>4885</v>
      </c>
      <c r="E4170">
        <v>196</v>
      </c>
      <c r="F4170">
        <v>34</v>
      </c>
      <c r="G4170">
        <v>161</v>
      </c>
      <c r="H4170">
        <v>0</v>
      </c>
      <c r="I4170">
        <v>1</v>
      </c>
      <c r="J4170">
        <v>103</v>
      </c>
      <c r="K4170">
        <v>0</v>
      </c>
      <c r="L4170">
        <v>0</v>
      </c>
      <c r="M4170">
        <v>0</v>
      </c>
      <c r="N4170">
        <v>0</v>
      </c>
    </row>
    <row r="4171" spans="1:14" x14ac:dyDescent="0.2">
      <c r="A4171" t="s">
        <v>9049</v>
      </c>
      <c r="B4171" t="s">
        <v>86</v>
      </c>
      <c r="C4171" t="s">
        <v>224</v>
      </c>
      <c r="D4171" t="s">
        <v>4887</v>
      </c>
      <c r="E4171">
        <v>103</v>
      </c>
      <c r="F4171">
        <v>11</v>
      </c>
      <c r="G4171">
        <v>88</v>
      </c>
      <c r="H4171">
        <v>2</v>
      </c>
      <c r="I4171">
        <v>2</v>
      </c>
      <c r="J4171">
        <v>196</v>
      </c>
      <c r="K4171">
        <v>0</v>
      </c>
      <c r="L4171">
        <v>0</v>
      </c>
      <c r="M4171">
        <v>0</v>
      </c>
      <c r="N4171">
        <v>0</v>
      </c>
    </row>
    <row r="4172" spans="1:14" x14ac:dyDescent="0.2">
      <c r="A4172" t="s">
        <v>9050</v>
      </c>
      <c r="B4172" t="s">
        <v>86</v>
      </c>
      <c r="C4172" t="s">
        <v>224</v>
      </c>
      <c r="D4172" t="s">
        <v>4889</v>
      </c>
      <c r="E4172">
        <v>190</v>
      </c>
      <c r="F4172">
        <v>24</v>
      </c>
      <c r="G4172">
        <v>165</v>
      </c>
      <c r="H4172">
        <v>0</v>
      </c>
      <c r="I4172">
        <v>1</v>
      </c>
      <c r="J4172">
        <v>109</v>
      </c>
      <c r="K4172">
        <v>0</v>
      </c>
      <c r="L4172">
        <v>0</v>
      </c>
      <c r="M4172">
        <v>0</v>
      </c>
      <c r="N4172">
        <v>0</v>
      </c>
    </row>
    <row r="4173" spans="1:14" x14ac:dyDescent="0.2">
      <c r="A4173" t="s">
        <v>9051</v>
      </c>
      <c r="B4173" t="s">
        <v>86</v>
      </c>
      <c r="C4173" t="s">
        <v>224</v>
      </c>
      <c r="D4173" t="s">
        <v>4871</v>
      </c>
      <c r="E4173">
        <v>0</v>
      </c>
      <c r="F4173">
        <v>0</v>
      </c>
      <c r="G4173">
        <v>0</v>
      </c>
      <c r="H4173">
        <v>0</v>
      </c>
      <c r="I4173">
        <v>0</v>
      </c>
      <c r="J4173">
        <v>0</v>
      </c>
      <c r="K4173">
        <v>299</v>
      </c>
      <c r="L4173">
        <v>295</v>
      </c>
      <c r="M4173">
        <v>3</v>
      </c>
      <c r="N4173">
        <v>1</v>
      </c>
    </row>
    <row r="4174" spans="1:14" x14ac:dyDescent="0.2">
      <c r="A4174" t="s">
        <v>9052</v>
      </c>
      <c r="B4174" t="s">
        <v>86</v>
      </c>
      <c r="C4174" t="s">
        <v>224</v>
      </c>
      <c r="D4174" t="s">
        <v>4873</v>
      </c>
      <c r="E4174">
        <v>0</v>
      </c>
      <c r="F4174">
        <v>0</v>
      </c>
      <c r="G4174">
        <v>0</v>
      </c>
      <c r="H4174">
        <v>0</v>
      </c>
      <c r="I4174">
        <v>0</v>
      </c>
      <c r="J4174">
        <v>0</v>
      </c>
      <c r="K4174">
        <v>287</v>
      </c>
      <c r="L4174">
        <v>284</v>
      </c>
      <c r="M4174">
        <v>2</v>
      </c>
      <c r="N4174">
        <v>1</v>
      </c>
    </row>
    <row r="4175" spans="1:14" x14ac:dyDescent="0.2">
      <c r="A4175" t="s">
        <v>9053</v>
      </c>
      <c r="B4175" t="s">
        <v>86</v>
      </c>
      <c r="C4175" t="s">
        <v>225</v>
      </c>
      <c r="D4175" t="s">
        <v>4875</v>
      </c>
      <c r="E4175">
        <v>68</v>
      </c>
      <c r="F4175">
        <v>10</v>
      </c>
      <c r="G4175">
        <v>58</v>
      </c>
      <c r="H4175">
        <v>0</v>
      </c>
      <c r="I4175">
        <v>0</v>
      </c>
      <c r="J4175">
        <v>129</v>
      </c>
      <c r="K4175">
        <v>0</v>
      </c>
      <c r="L4175">
        <v>0</v>
      </c>
      <c r="M4175">
        <v>0</v>
      </c>
      <c r="N4175">
        <v>0</v>
      </c>
    </row>
    <row r="4176" spans="1:14" x14ac:dyDescent="0.2">
      <c r="A4176" t="s">
        <v>9054</v>
      </c>
      <c r="B4176" t="s">
        <v>86</v>
      </c>
      <c r="C4176" t="s">
        <v>225</v>
      </c>
      <c r="D4176" t="s">
        <v>4877</v>
      </c>
      <c r="E4176">
        <v>197</v>
      </c>
      <c r="F4176">
        <v>23</v>
      </c>
      <c r="G4176">
        <v>171</v>
      </c>
      <c r="H4176">
        <v>1</v>
      </c>
      <c r="I4176">
        <v>2</v>
      </c>
      <c r="J4176">
        <v>0</v>
      </c>
      <c r="K4176">
        <v>0</v>
      </c>
      <c r="L4176">
        <v>0</v>
      </c>
      <c r="M4176">
        <v>0</v>
      </c>
      <c r="N4176">
        <v>0</v>
      </c>
    </row>
    <row r="4177" spans="1:14" x14ac:dyDescent="0.2">
      <c r="A4177" t="s">
        <v>9055</v>
      </c>
      <c r="B4177" t="s">
        <v>86</v>
      </c>
      <c r="C4177" t="s">
        <v>225</v>
      </c>
      <c r="D4177" t="s">
        <v>4879</v>
      </c>
      <c r="E4177">
        <v>119</v>
      </c>
      <c r="F4177">
        <v>13</v>
      </c>
      <c r="G4177">
        <v>105</v>
      </c>
      <c r="H4177">
        <v>0</v>
      </c>
      <c r="I4177">
        <v>1</v>
      </c>
      <c r="J4177">
        <v>78</v>
      </c>
      <c r="K4177">
        <v>0</v>
      </c>
      <c r="L4177">
        <v>0</v>
      </c>
      <c r="M4177">
        <v>0</v>
      </c>
      <c r="N4177">
        <v>0</v>
      </c>
    </row>
    <row r="4178" spans="1:14" x14ac:dyDescent="0.2">
      <c r="A4178" t="s">
        <v>9056</v>
      </c>
      <c r="B4178" t="s">
        <v>86</v>
      </c>
      <c r="C4178" t="s">
        <v>225</v>
      </c>
      <c r="D4178" t="s">
        <v>4881</v>
      </c>
      <c r="E4178">
        <v>197</v>
      </c>
      <c r="F4178">
        <v>23</v>
      </c>
      <c r="G4178">
        <v>171</v>
      </c>
      <c r="H4178">
        <v>1</v>
      </c>
      <c r="I4178">
        <v>2</v>
      </c>
      <c r="J4178">
        <v>0</v>
      </c>
      <c r="K4178">
        <v>0</v>
      </c>
      <c r="L4178">
        <v>0</v>
      </c>
      <c r="M4178">
        <v>0</v>
      </c>
      <c r="N4178">
        <v>0</v>
      </c>
    </row>
    <row r="4179" spans="1:14" x14ac:dyDescent="0.2">
      <c r="A4179" t="s">
        <v>9057</v>
      </c>
      <c r="B4179" t="s">
        <v>86</v>
      </c>
      <c r="C4179" t="s">
        <v>225</v>
      </c>
      <c r="D4179" t="s">
        <v>4883</v>
      </c>
      <c r="E4179">
        <v>68</v>
      </c>
      <c r="F4179">
        <v>9</v>
      </c>
      <c r="G4179">
        <v>58</v>
      </c>
      <c r="H4179">
        <v>0</v>
      </c>
      <c r="I4179">
        <v>1</v>
      </c>
      <c r="J4179">
        <v>129</v>
      </c>
      <c r="K4179">
        <v>0</v>
      </c>
      <c r="L4179">
        <v>0</v>
      </c>
      <c r="M4179">
        <v>0</v>
      </c>
      <c r="N4179">
        <v>0</v>
      </c>
    </row>
    <row r="4180" spans="1:14" x14ac:dyDescent="0.2">
      <c r="A4180" t="s">
        <v>9058</v>
      </c>
      <c r="B4180" t="s">
        <v>86</v>
      </c>
      <c r="C4180" t="s">
        <v>225</v>
      </c>
      <c r="D4180" t="s">
        <v>4885</v>
      </c>
      <c r="E4180">
        <v>129</v>
      </c>
      <c r="F4180">
        <v>31</v>
      </c>
      <c r="G4180">
        <v>96</v>
      </c>
      <c r="H4180">
        <v>1</v>
      </c>
      <c r="I4180">
        <v>1</v>
      </c>
      <c r="J4180">
        <v>68</v>
      </c>
      <c r="K4180">
        <v>0</v>
      </c>
      <c r="L4180">
        <v>0</v>
      </c>
      <c r="M4180">
        <v>0</v>
      </c>
      <c r="N4180">
        <v>0</v>
      </c>
    </row>
    <row r="4181" spans="1:14" x14ac:dyDescent="0.2">
      <c r="A4181" t="s">
        <v>9059</v>
      </c>
      <c r="B4181" t="s">
        <v>86</v>
      </c>
      <c r="C4181" t="s">
        <v>225</v>
      </c>
      <c r="D4181" t="s">
        <v>4887</v>
      </c>
      <c r="E4181">
        <v>68</v>
      </c>
      <c r="F4181">
        <v>6</v>
      </c>
      <c r="G4181">
        <v>61</v>
      </c>
      <c r="H4181">
        <v>1</v>
      </c>
      <c r="I4181">
        <v>0</v>
      </c>
      <c r="J4181">
        <v>129</v>
      </c>
      <c r="K4181">
        <v>0</v>
      </c>
      <c r="L4181">
        <v>0</v>
      </c>
      <c r="M4181">
        <v>0</v>
      </c>
      <c r="N4181">
        <v>0</v>
      </c>
    </row>
    <row r="4182" spans="1:14" x14ac:dyDescent="0.2">
      <c r="A4182" t="s">
        <v>9060</v>
      </c>
      <c r="B4182" t="s">
        <v>86</v>
      </c>
      <c r="C4182" t="s">
        <v>225</v>
      </c>
      <c r="D4182" t="s">
        <v>4889</v>
      </c>
      <c r="E4182">
        <v>122</v>
      </c>
      <c r="F4182">
        <v>15</v>
      </c>
      <c r="G4182">
        <v>106</v>
      </c>
      <c r="H4182">
        <v>0</v>
      </c>
      <c r="I4182">
        <v>1</v>
      </c>
      <c r="J4182">
        <v>75</v>
      </c>
      <c r="K4182">
        <v>0</v>
      </c>
      <c r="L4182">
        <v>0</v>
      </c>
      <c r="M4182">
        <v>0</v>
      </c>
      <c r="N4182">
        <v>0</v>
      </c>
    </row>
    <row r="4183" spans="1:14" x14ac:dyDescent="0.2">
      <c r="A4183" t="s">
        <v>9061</v>
      </c>
      <c r="B4183" t="s">
        <v>86</v>
      </c>
      <c r="C4183" t="s">
        <v>225</v>
      </c>
      <c r="D4183" t="s">
        <v>4871</v>
      </c>
      <c r="E4183">
        <v>0</v>
      </c>
      <c r="F4183">
        <v>0</v>
      </c>
      <c r="G4183">
        <v>0</v>
      </c>
      <c r="H4183">
        <v>0</v>
      </c>
      <c r="I4183">
        <v>0</v>
      </c>
      <c r="J4183">
        <v>0</v>
      </c>
      <c r="K4183">
        <v>196</v>
      </c>
      <c r="L4183">
        <v>193</v>
      </c>
      <c r="M4183">
        <v>3</v>
      </c>
      <c r="N4183">
        <v>0</v>
      </c>
    </row>
    <row r="4184" spans="1:14" x14ac:dyDescent="0.2">
      <c r="A4184" t="s">
        <v>9062</v>
      </c>
      <c r="B4184" t="s">
        <v>86</v>
      </c>
      <c r="C4184" t="s">
        <v>225</v>
      </c>
      <c r="D4184" t="s">
        <v>4873</v>
      </c>
      <c r="E4184">
        <v>0</v>
      </c>
      <c r="F4184">
        <v>0</v>
      </c>
      <c r="G4184">
        <v>0</v>
      </c>
      <c r="H4184">
        <v>0</v>
      </c>
      <c r="I4184">
        <v>0</v>
      </c>
      <c r="J4184">
        <v>0</v>
      </c>
      <c r="K4184">
        <v>182</v>
      </c>
      <c r="L4184">
        <v>180</v>
      </c>
      <c r="M4184">
        <v>2</v>
      </c>
      <c r="N4184">
        <v>0</v>
      </c>
    </row>
    <row r="4185" spans="1:14" x14ac:dyDescent="0.2">
      <c r="A4185" t="s">
        <v>9063</v>
      </c>
      <c r="B4185" t="s">
        <v>86</v>
      </c>
      <c r="C4185" t="s">
        <v>226</v>
      </c>
      <c r="D4185" t="s">
        <v>4875</v>
      </c>
      <c r="E4185">
        <v>24</v>
      </c>
      <c r="F4185">
        <v>9</v>
      </c>
      <c r="G4185">
        <v>14</v>
      </c>
      <c r="H4185">
        <v>1</v>
      </c>
      <c r="I4185">
        <v>0</v>
      </c>
      <c r="J4185">
        <v>76</v>
      </c>
      <c r="K4185">
        <v>0</v>
      </c>
      <c r="L4185">
        <v>0</v>
      </c>
      <c r="M4185">
        <v>0</v>
      </c>
      <c r="N4185">
        <v>0</v>
      </c>
    </row>
    <row r="4186" spans="1:14" x14ac:dyDescent="0.2">
      <c r="A4186" t="s">
        <v>9064</v>
      </c>
      <c r="B4186" t="s">
        <v>86</v>
      </c>
      <c r="C4186" t="s">
        <v>226</v>
      </c>
      <c r="D4186" t="s">
        <v>4877</v>
      </c>
      <c r="E4186">
        <v>100</v>
      </c>
      <c r="F4186">
        <v>16</v>
      </c>
      <c r="G4186">
        <v>82</v>
      </c>
      <c r="H4186">
        <v>2</v>
      </c>
      <c r="I4186">
        <v>0</v>
      </c>
      <c r="J4186">
        <v>0</v>
      </c>
      <c r="K4186">
        <v>0</v>
      </c>
      <c r="L4186">
        <v>0</v>
      </c>
      <c r="M4186">
        <v>0</v>
      </c>
      <c r="N4186">
        <v>0</v>
      </c>
    </row>
    <row r="4187" spans="1:14" x14ac:dyDescent="0.2">
      <c r="A4187" t="s">
        <v>9065</v>
      </c>
      <c r="B4187" t="s">
        <v>86</v>
      </c>
      <c r="C4187" t="s">
        <v>226</v>
      </c>
      <c r="D4187" t="s">
        <v>4879</v>
      </c>
      <c r="E4187">
        <v>72</v>
      </c>
      <c r="F4187">
        <v>10</v>
      </c>
      <c r="G4187">
        <v>62</v>
      </c>
      <c r="H4187">
        <v>0</v>
      </c>
      <c r="I4187">
        <v>0</v>
      </c>
      <c r="J4187">
        <v>28</v>
      </c>
      <c r="K4187">
        <v>0</v>
      </c>
      <c r="L4187">
        <v>0</v>
      </c>
      <c r="M4187">
        <v>0</v>
      </c>
      <c r="N4187">
        <v>0</v>
      </c>
    </row>
    <row r="4188" spans="1:14" x14ac:dyDescent="0.2">
      <c r="A4188" t="s">
        <v>9066</v>
      </c>
      <c r="B4188" t="s">
        <v>86</v>
      </c>
      <c r="C4188" t="s">
        <v>226</v>
      </c>
      <c r="D4188" t="s">
        <v>4881</v>
      </c>
      <c r="E4188">
        <v>100</v>
      </c>
      <c r="F4188">
        <v>16</v>
      </c>
      <c r="G4188">
        <v>82</v>
      </c>
      <c r="H4188">
        <v>2</v>
      </c>
      <c r="I4188">
        <v>0</v>
      </c>
      <c r="J4188">
        <v>0</v>
      </c>
      <c r="K4188">
        <v>0</v>
      </c>
      <c r="L4188">
        <v>0</v>
      </c>
      <c r="M4188">
        <v>0</v>
      </c>
      <c r="N4188">
        <v>0</v>
      </c>
    </row>
    <row r="4189" spans="1:14" x14ac:dyDescent="0.2">
      <c r="A4189" t="s">
        <v>9067</v>
      </c>
      <c r="B4189" t="s">
        <v>86</v>
      </c>
      <c r="C4189" t="s">
        <v>226</v>
      </c>
      <c r="D4189" t="s">
        <v>4883</v>
      </c>
      <c r="E4189">
        <v>24</v>
      </c>
      <c r="F4189">
        <v>8</v>
      </c>
      <c r="G4189">
        <v>15</v>
      </c>
      <c r="H4189">
        <v>1</v>
      </c>
      <c r="I4189">
        <v>0</v>
      </c>
      <c r="J4189">
        <v>76</v>
      </c>
      <c r="K4189">
        <v>0</v>
      </c>
      <c r="L4189">
        <v>0</v>
      </c>
      <c r="M4189">
        <v>0</v>
      </c>
      <c r="N4189">
        <v>0</v>
      </c>
    </row>
    <row r="4190" spans="1:14" x14ac:dyDescent="0.2">
      <c r="A4190" t="s">
        <v>9068</v>
      </c>
      <c r="B4190" t="s">
        <v>86</v>
      </c>
      <c r="C4190" t="s">
        <v>226</v>
      </c>
      <c r="D4190" t="s">
        <v>4885</v>
      </c>
      <c r="E4190">
        <v>76</v>
      </c>
      <c r="F4190">
        <v>13</v>
      </c>
      <c r="G4190">
        <v>62</v>
      </c>
      <c r="H4190">
        <v>1</v>
      </c>
      <c r="I4190">
        <v>0</v>
      </c>
      <c r="J4190">
        <v>24</v>
      </c>
      <c r="K4190">
        <v>0</v>
      </c>
      <c r="L4190">
        <v>0</v>
      </c>
      <c r="M4190">
        <v>0</v>
      </c>
      <c r="N4190">
        <v>0</v>
      </c>
    </row>
    <row r="4191" spans="1:14" x14ac:dyDescent="0.2">
      <c r="A4191" t="s">
        <v>9069</v>
      </c>
      <c r="B4191" t="s">
        <v>86</v>
      </c>
      <c r="C4191" t="s">
        <v>226</v>
      </c>
      <c r="D4191" t="s">
        <v>4887</v>
      </c>
      <c r="E4191">
        <v>24</v>
      </c>
      <c r="F4191">
        <v>6</v>
      </c>
      <c r="G4191">
        <v>17</v>
      </c>
      <c r="H4191">
        <v>1</v>
      </c>
      <c r="I4191">
        <v>0</v>
      </c>
      <c r="J4191">
        <v>76</v>
      </c>
      <c r="K4191">
        <v>0</v>
      </c>
      <c r="L4191">
        <v>0</v>
      </c>
      <c r="M4191">
        <v>0</v>
      </c>
      <c r="N4191">
        <v>0</v>
      </c>
    </row>
    <row r="4192" spans="1:14" x14ac:dyDescent="0.2">
      <c r="A4192" t="s">
        <v>9070</v>
      </c>
      <c r="B4192" t="s">
        <v>86</v>
      </c>
      <c r="C4192" t="s">
        <v>226</v>
      </c>
      <c r="D4192" t="s">
        <v>4889</v>
      </c>
      <c r="E4192">
        <v>73</v>
      </c>
      <c r="F4192">
        <v>10</v>
      </c>
      <c r="G4192">
        <v>62</v>
      </c>
      <c r="H4192">
        <v>1</v>
      </c>
      <c r="I4192">
        <v>0</v>
      </c>
      <c r="J4192">
        <v>27</v>
      </c>
      <c r="K4192">
        <v>0</v>
      </c>
      <c r="L4192">
        <v>0</v>
      </c>
      <c r="M4192">
        <v>0</v>
      </c>
      <c r="N4192">
        <v>0</v>
      </c>
    </row>
    <row r="4193" spans="1:14" x14ac:dyDescent="0.2">
      <c r="A4193" t="s">
        <v>9071</v>
      </c>
      <c r="B4193" t="s">
        <v>86</v>
      </c>
      <c r="C4193" t="s">
        <v>226</v>
      </c>
      <c r="D4193" t="s">
        <v>4871</v>
      </c>
      <c r="E4193">
        <v>0</v>
      </c>
      <c r="F4193">
        <v>0</v>
      </c>
      <c r="G4193">
        <v>0</v>
      </c>
      <c r="H4193">
        <v>0</v>
      </c>
      <c r="I4193">
        <v>0</v>
      </c>
      <c r="J4193">
        <v>0</v>
      </c>
      <c r="K4193">
        <v>100</v>
      </c>
      <c r="L4193">
        <v>98</v>
      </c>
      <c r="M4193">
        <v>2</v>
      </c>
      <c r="N4193">
        <v>0</v>
      </c>
    </row>
    <row r="4194" spans="1:14" x14ac:dyDescent="0.2">
      <c r="A4194" t="s">
        <v>9072</v>
      </c>
      <c r="B4194" t="s">
        <v>86</v>
      </c>
      <c r="C4194" t="s">
        <v>226</v>
      </c>
      <c r="D4194" t="s">
        <v>4873</v>
      </c>
      <c r="E4194">
        <v>0</v>
      </c>
      <c r="F4194">
        <v>0</v>
      </c>
      <c r="G4194">
        <v>0</v>
      </c>
      <c r="H4194">
        <v>0</v>
      </c>
      <c r="I4194">
        <v>0</v>
      </c>
      <c r="J4194">
        <v>0</v>
      </c>
      <c r="K4194">
        <v>96</v>
      </c>
      <c r="L4194">
        <v>95</v>
      </c>
      <c r="M4194">
        <v>1</v>
      </c>
      <c r="N4194">
        <v>0</v>
      </c>
    </row>
    <row r="4195" spans="1:14" x14ac:dyDescent="0.2">
      <c r="A4195" t="s">
        <v>9073</v>
      </c>
      <c r="B4195" t="s">
        <v>86</v>
      </c>
      <c r="C4195" t="s">
        <v>227</v>
      </c>
      <c r="D4195" t="s">
        <v>4875</v>
      </c>
      <c r="E4195">
        <v>23</v>
      </c>
      <c r="F4195">
        <v>3</v>
      </c>
      <c r="G4195">
        <v>19</v>
      </c>
      <c r="H4195">
        <v>0</v>
      </c>
      <c r="I4195">
        <v>1</v>
      </c>
      <c r="J4195">
        <v>32</v>
      </c>
      <c r="K4195">
        <v>0</v>
      </c>
      <c r="L4195">
        <v>0</v>
      </c>
      <c r="M4195">
        <v>0</v>
      </c>
      <c r="N4195">
        <v>0</v>
      </c>
    </row>
    <row r="4196" spans="1:14" x14ac:dyDescent="0.2">
      <c r="A4196" t="s">
        <v>9074</v>
      </c>
      <c r="B4196" t="s">
        <v>86</v>
      </c>
      <c r="C4196" t="s">
        <v>227</v>
      </c>
      <c r="D4196" t="s">
        <v>4877</v>
      </c>
      <c r="E4196">
        <v>55</v>
      </c>
      <c r="F4196">
        <v>3</v>
      </c>
      <c r="G4196">
        <v>51</v>
      </c>
      <c r="H4196">
        <v>0</v>
      </c>
      <c r="I4196">
        <v>1</v>
      </c>
      <c r="J4196">
        <v>0</v>
      </c>
      <c r="K4196">
        <v>0</v>
      </c>
      <c r="L4196">
        <v>0</v>
      </c>
      <c r="M4196">
        <v>0</v>
      </c>
      <c r="N4196">
        <v>0</v>
      </c>
    </row>
    <row r="4197" spans="1:14" x14ac:dyDescent="0.2">
      <c r="A4197" t="s">
        <v>9075</v>
      </c>
      <c r="B4197" t="s">
        <v>86</v>
      </c>
      <c r="C4197" t="s">
        <v>227</v>
      </c>
      <c r="D4197" t="s">
        <v>4879</v>
      </c>
      <c r="E4197">
        <v>30</v>
      </c>
      <c r="F4197">
        <v>0</v>
      </c>
      <c r="G4197">
        <v>30</v>
      </c>
      <c r="H4197">
        <v>0</v>
      </c>
      <c r="I4197">
        <v>0</v>
      </c>
      <c r="J4197">
        <v>25</v>
      </c>
      <c r="K4197">
        <v>0</v>
      </c>
      <c r="L4197">
        <v>0</v>
      </c>
      <c r="M4197">
        <v>0</v>
      </c>
      <c r="N4197">
        <v>0</v>
      </c>
    </row>
    <row r="4198" spans="1:14" x14ac:dyDescent="0.2">
      <c r="A4198" t="s">
        <v>9076</v>
      </c>
      <c r="B4198" t="s">
        <v>86</v>
      </c>
      <c r="C4198" t="s">
        <v>227</v>
      </c>
      <c r="D4198" t="s">
        <v>4881</v>
      </c>
      <c r="E4198">
        <v>55</v>
      </c>
      <c r="F4198">
        <v>3</v>
      </c>
      <c r="G4198">
        <v>51</v>
      </c>
      <c r="H4198">
        <v>0</v>
      </c>
      <c r="I4198">
        <v>1</v>
      </c>
      <c r="J4198">
        <v>0</v>
      </c>
      <c r="K4198">
        <v>0</v>
      </c>
      <c r="L4198">
        <v>0</v>
      </c>
      <c r="M4198">
        <v>0</v>
      </c>
      <c r="N4198">
        <v>0</v>
      </c>
    </row>
    <row r="4199" spans="1:14" x14ac:dyDescent="0.2">
      <c r="A4199" t="s">
        <v>9077</v>
      </c>
      <c r="B4199" t="s">
        <v>86</v>
      </c>
      <c r="C4199" t="s">
        <v>227</v>
      </c>
      <c r="D4199" t="s">
        <v>4883</v>
      </c>
      <c r="E4199">
        <v>23</v>
      </c>
      <c r="F4199">
        <v>3</v>
      </c>
      <c r="G4199">
        <v>19</v>
      </c>
      <c r="H4199">
        <v>0</v>
      </c>
      <c r="I4199">
        <v>1</v>
      </c>
      <c r="J4199">
        <v>32</v>
      </c>
      <c r="K4199">
        <v>0</v>
      </c>
      <c r="L4199">
        <v>0</v>
      </c>
      <c r="M4199">
        <v>0</v>
      </c>
      <c r="N4199">
        <v>0</v>
      </c>
    </row>
    <row r="4200" spans="1:14" x14ac:dyDescent="0.2">
      <c r="A4200" t="s">
        <v>9078</v>
      </c>
      <c r="B4200" t="s">
        <v>86</v>
      </c>
      <c r="C4200" t="s">
        <v>227</v>
      </c>
      <c r="D4200" t="s">
        <v>4885</v>
      </c>
      <c r="E4200">
        <v>32</v>
      </c>
      <c r="F4200">
        <v>0</v>
      </c>
      <c r="G4200">
        <v>32</v>
      </c>
      <c r="H4200">
        <v>0</v>
      </c>
      <c r="I4200">
        <v>0</v>
      </c>
      <c r="J4200">
        <v>23</v>
      </c>
      <c r="K4200">
        <v>0</v>
      </c>
      <c r="L4200">
        <v>0</v>
      </c>
      <c r="M4200">
        <v>0</v>
      </c>
      <c r="N4200">
        <v>0</v>
      </c>
    </row>
    <row r="4201" spans="1:14" x14ac:dyDescent="0.2">
      <c r="A4201" t="s">
        <v>9079</v>
      </c>
      <c r="B4201" t="s">
        <v>86</v>
      </c>
      <c r="C4201" t="s">
        <v>227</v>
      </c>
      <c r="D4201" t="s">
        <v>4887</v>
      </c>
      <c r="E4201">
        <v>23</v>
      </c>
      <c r="F4201">
        <v>3</v>
      </c>
      <c r="G4201">
        <v>19</v>
      </c>
      <c r="H4201">
        <v>0</v>
      </c>
      <c r="I4201">
        <v>1</v>
      </c>
      <c r="J4201">
        <v>32</v>
      </c>
      <c r="K4201">
        <v>0</v>
      </c>
      <c r="L4201">
        <v>0</v>
      </c>
      <c r="M4201">
        <v>0</v>
      </c>
      <c r="N4201">
        <v>0</v>
      </c>
    </row>
    <row r="4202" spans="1:14" x14ac:dyDescent="0.2">
      <c r="A4202" t="s">
        <v>9080</v>
      </c>
      <c r="B4202" t="s">
        <v>86</v>
      </c>
      <c r="C4202" t="s">
        <v>227</v>
      </c>
      <c r="D4202" t="s">
        <v>4889</v>
      </c>
      <c r="E4202">
        <v>31</v>
      </c>
      <c r="F4202">
        <v>0</v>
      </c>
      <c r="G4202">
        <v>31</v>
      </c>
      <c r="H4202">
        <v>0</v>
      </c>
      <c r="I4202">
        <v>0</v>
      </c>
      <c r="J4202">
        <v>24</v>
      </c>
      <c r="K4202">
        <v>0</v>
      </c>
      <c r="L4202">
        <v>0</v>
      </c>
      <c r="M4202">
        <v>0</v>
      </c>
      <c r="N4202">
        <v>0</v>
      </c>
    </row>
    <row r="4203" spans="1:14" x14ac:dyDescent="0.2">
      <c r="A4203" t="s">
        <v>9081</v>
      </c>
      <c r="B4203" t="s">
        <v>86</v>
      </c>
      <c r="C4203" t="s">
        <v>227</v>
      </c>
      <c r="D4203" t="s">
        <v>4871</v>
      </c>
      <c r="E4203">
        <v>0</v>
      </c>
      <c r="F4203">
        <v>0</v>
      </c>
      <c r="G4203">
        <v>0</v>
      </c>
      <c r="H4203">
        <v>0</v>
      </c>
      <c r="I4203">
        <v>0</v>
      </c>
      <c r="J4203">
        <v>0</v>
      </c>
      <c r="K4203">
        <v>54</v>
      </c>
      <c r="L4203">
        <v>53</v>
      </c>
      <c r="M4203">
        <v>0</v>
      </c>
      <c r="N4203">
        <v>1</v>
      </c>
    </row>
    <row r="4204" spans="1:14" x14ac:dyDescent="0.2">
      <c r="A4204" t="s">
        <v>9082</v>
      </c>
      <c r="B4204" t="s">
        <v>86</v>
      </c>
      <c r="C4204" t="s">
        <v>227</v>
      </c>
      <c r="D4204" t="s">
        <v>4873</v>
      </c>
      <c r="E4204">
        <v>0</v>
      </c>
      <c r="F4204">
        <v>0</v>
      </c>
      <c r="G4204">
        <v>0</v>
      </c>
      <c r="H4204">
        <v>0</v>
      </c>
      <c r="I4204">
        <v>0</v>
      </c>
      <c r="J4204">
        <v>0</v>
      </c>
      <c r="K4204">
        <v>50</v>
      </c>
      <c r="L4204">
        <v>49</v>
      </c>
      <c r="M4204">
        <v>0</v>
      </c>
      <c r="N4204">
        <v>1</v>
      </c>
    </row>
    <row r="4205" spans="1:14" x14ac:dyDescent="0.2">
      <c r="A4205" t="s">
        <v>9083</v>
      </c>
      <c r="B4205" t="s">
        <v>86</v>
      </c>
      <c r="C4205" t="s">
        <v>228</v>
      </c>
      <c r="D4205" t="s">
        <v>4875</v>
      </c>
      <c r="E4205">
        <v>87</v>
      </c>
      <c r="F4205">
        <v>19</v>
      </c>
      <c r="G4205">
        <v>66</v>
      </c>
      <c r="H4205">
        <v>2</v>
      </c>
      <c r="I4205">
        <v>0</v>
      </c>
      <c r="J4205">
        <v>132</v>
      </c>
      <c r="K4205">
        <v>0</v>
      </c>
      <c r="L4205">
        <v>0</v>
      </c>
      <c r="M4205">
        <v>0</v>
      </c>
      <c r="N4205">
        <v>0</v>
      </c>
    </row>
    <row r="4206" spans="1:14" x14ac:dyDescent="0.2">
      <c r="A4206" t="s">
        <v>9084</v>
      </c>
      <c r="B4206" t="s">
        <v>86</v>
      </c>
      <c r="C4206" t="s">
        <v>228</v>
      </c>
      <c r="D4206" t="s">
        <v>4877</v>
      </c>
      <c r="E4206">
        <v>219</v>
      </c>
      <c r="F4206">
        <v>26</v>
      </c>
      <c r="G4206">
        <v>185</v>
      </c>
      <c r="H4206">
        <v>6</v>
      </c>
      <c r="I4206">
        <v>2</v>
      </c>
      <c r="J4206">
        <v>0</v>
      </c>
      <c r="K4206">
        <v>0</v>
      </c>
      <c r="L4206">
        <v>0</v>
      </c>
      <c r="M4206">
        <v>0</v>
      </c>
      <c r="N4206">
        <v>0</v>
      </c>
    </row>
    <row r="4207" spans="1:14" x14ac:dyDescent="0.2">
      <c r="A4207" t="s">
        <v>9085</v>
      </c>
      <c r="B4207" t="s">
        <v>86</v>
      </c>
      <c r="C4207" t="s">
        <v>228</v>
      </c>
      <c r="D4207" t="s">
        <v>4879</v>
      </c>
      <c r="E4207">
        <v>125</v>
      </c>
      <c r="F4207">
        <v>9</v>
      </c>
      <c r="G4207">
        <v>113</v>
      </c>
      <c r="H4207">
        <v>3</v>
      </c>
      <c r="I4207">
        <v>0</v>
      </c>
      <c r="J4207">
        <v>94</v>
      </c>
      <c r="K4207">
        <v>0</v>
      </c>
      <c r="L4207">
        <v>0</v>
      </c>
      <c r="M4207">
        <v>0</v>
      </c>
      <c r="N4207">
        <v>0</v>
      </c>
    </row>
    <row r="4208" spans="1:14" x14ac:dyDescent="0.2">
      <c r="A4208" t="s">
        <v>9086</v>
      </c>
      <c r="B4208" t="s">
        <v>86</v>
      </c>
      <c r="C4208" t="s">
        <v>228</v>
      </c>
      <c r="D4208" t="s">
        <v>4881</v>
      </c>
      <c r="E4208">
        <v>219</v>
      </c>
      <c r="F4208">
        <v>26</v>
      </c>
      <c r="G4208">
        <v>185</v>
      </c>
      <c r="H4208">
        <v>6</v>
      </c>
      <c r="I4208">
        <v>2</v>
      </c>
      <c r="J4208">
        <v>0</v>
      </c>
      <c r="K4208">
        <v>0</v>
      </c>
      <c r="L4208">
        <v>0</v>
      </c>
      <c r="M4208">
        <v>0</v>
      </c>
      <c r="N4208">
        <v>0</v>
      </c>
    </row>
    <row r="4209" spans="1:14" x14ac:dyDescent="0.2">
      <c r="A4209" t="s">
        <v>9087</v>
      </c>
      <c r="B4209" t="s">
        <v>86</v>
      </c>
      <c r="C4209" t="s">
        <v>228</v>
      </c>
      <c r="D4209" t="s">
        <v>4883</v>
      </c>
      <c r="E4209">
        <v>87</v>
      </c>
      <c r="F4209">
        <v>17</v>
      </c>
      <c r="G4209">
        <v>68</v>
      </c>
      <c r="H4209">
        <v>2</v>
      </c>
      <c r="I4209">
        <v>0</v>
      </c>
      <c r="J4209">
        <v>132</v>
      </c>
      <c r="K4209">
        <v>0</v>
      </c>
      <c r="L4209">
        <v>0</v>
      </c>
      <c r="M4209">
        <v>0</v>
      </c>
      <c r="N4209">
        <v>0</v>
      </c>
    </row>
    <row r="4210" spans="1:14" x14ac:dyDescent="0.2">
      <c r="A4210" t="s">
        <v>9088</v>
      </c>
      <c r="B4210" t="s">
        <v>86</v>
      </c>
      <c r="C4210" t="s">
        <v>228</v>
      </c>
      <c r="D4210" t="s">
        <v>4885</v>
      </c>
      <c r="E4210">
        <v>132</v>
      </c>
      <c r="F4210">
        <v>18</v>
      </c>
      <c r="G4210">
        <v>108</v>
      </c>
      <c r="H4210">
        <v>4</v>
      </c>
      <c r="I4210">
        <v>2</v>
      </c>
      <c r="J4210">
        <v>87</v>
      </c>
      <c r="K4210">
        <v>0</v>
      </c>
      <c r="L4210">
        <v>0</v>
      </c>
      <c r="M4210">
        <v>0</v>
      </c>
      <c r="N4210">
        <v>0</v>
      </c>
    </row>
    <row r="4211" spans="1:14" x14ac:dyDescent="0.2">
      <c r="A4211" t="s">
        <v>9089</v>
      </c>
      <c r="B4211" t="s">
        <v>86</v>
      </c>
      <c r="C4211" t="s">
        <v>228</v>
      </c>
      <c r="D4211" t="s">
        <v>4887</v>
      </c>
      <c r="E4211">
        <v>87</v>
      </c>
      <c r="F4211">
        <v>15</v>
      </c>
      <c r="G4211">
        <v>70</v>
      </c>
      <c r="H4211">
        <v>2</v>
      </c>
      <c r="I4211">
        <v>0</v>
      </c>
      <c r="J4211">
        <v>132</v>
      </c>
      <c r="K4211">
        <v>0</v>
      </c>
      <c r="L4211">
        <v>0</v>
      </c>
      <c r="M4211">
        <v>0</v>
      </c>
      <c r="N4211">
        <v>0</v>
      </c>
    </row>
    <row r="4212" spans="1:14" x14ac:dyDescent="0.2">
      <c r="A4212" t="s">
        <v>9090</v>
      </c>
      <c r="B4212" t="s">
        <v>86</v>
      </c>
      <c r="C4212" t="s">
        <v>228</v>
      </c>
      <c r="D4212" t="s">
        <v>4889</v>
      </c>
      <c r="E4212">
        <v>128</v>
      </c>
      <c r="F4212">
        <v>11</v>
      </c>
      <c r="G4212">
        <v>114</v>
      </c>
      <c r="H4212">
        <v>3</v>
      </c>
      <c r="I4212">
        <v>0</v>
      </c>
      <c r="J4212">
        <v>91</v>
      </c>
      <c r="K4212">
        <v>0</v>
      </c>
      <c r="L4212">
        <v>0</v>
      </c>
      <c r="M4212">
        <v>0</v>
      </c>
      <c r="N4212">
        <v>0</v>
      </c>
    </row>
    <row r="4213" spans="1:14" x14ac:dyDescent="0.2">
      <c r="A4213" t="s">
        <v>9091</v>
      </c>
      <c r="B4213" t="s">
        <v>86</v>
      </c>
      <c r="C4213" t="s">
        <v>228</v>
      </c>
      <c r="D4213" t="s">
        <v>4871</v>
      </c>
      <c r="E4213">
        <v>0</v>
      </c>
      <c r="F4213">
        <v>0</v>
      </c>
      <c r="G4213">
        <v>0</v>
      </c>
      <c r="H4213">
        <v>0</v>
      </c>
      <c r="I4213">
        <v>0</v>
      </c>
      <c r="J4213">
        <v>0</v>
      </c>
      <c r="K4213">
        <v>219</v>
      </c>
      <c r="L4213">
        <v>217</v>
      </c>
      <c r="M4213">
        <v>2</v>
      </c>
      <c r="N4213">
        <v>0</v>
      </c>
    </row>
    <row r="4214" spans="1:14" x14ac:dyDescent="0.2">
      <c r="A4214" t="s">
        <v>9092</v>
      </c>
      <c r="B4214" t="s">
        <v>86</v>
      </c>
      <c r="C4214" t="s">
        <v>228</v>
      </c>
      <c r="D4214" t="s">
        <v>4873</v>
      </c>
      <c r="E4214">
        <v>0</v>
      </c>
      <c r="F4214">
        <v>0</v>
      </c>
      <c r="G4214">
        <v>0</v>
      </c>
      <c r="H4214">
        <v>0</v>
      </c>
      <c r="I4214">
        <v>0</v>
      </c>
      <c r="J4214">
        <v>0</v>
      </c>
      <c r="K4214">
        <v>209</v>
      </c>
      <c r="L4214">
        <v>207</v>
      </c>
      <c r="M4214">
        <v>2</v>
      </c>
      <c r="N4214">
        <v>0</v>
      </c>
    </row>
    <row r="4215" spans="1:14" x14ac:dyDescent="0.2">
      <c r="A4215" t="s">
        <v>9093</v>
      </c>
      <c r="B4215" t="s">
        <v>86</v>
      </c>
      <c r="C4215" t="s">
        <v>229</v>
      </c>
      <c r="D4215" t="s">
        <v>4875</v>
      </c>
      <c r="E4215">
        <v>27</v>
      </c>
      <c r="F4215">
        <v>3</v>
      </c>
      <c r="G4215">
        <v>21</v>
      </c>
      <c r="H4215">
        <v>3</v>
      </c>
      <c r="I4215">
        <v>0</v>
      </c>
      <c r="J4215">
        <v>49</v>
      </c>
      <c r="K4215">
        <v>0</v>
      </c>
      <c r="L4215">
        <v>0</v>
      </c>
      <c r="M4215">
        <v>0</v>
      </c>
      <c r="N4215">
        <v>0</v>
      </c>
    </row>
    <row r="4216" spans="1:14" x14ac:dyDescent="0.2">
      <c r="A4216" t="s">
        <v>9094</v>
      </c>
      <c r="B4216" t="s">
        <v>86</v>
      </c>
      <c r="C4216" t="s">
        <v>229</v>
      </c>
      <c r="D4216" t="s">
        <v>4877</v>
      </c>
      <c r="E4216">
        <v>76</v>
      </c>
      <c r="F4216">
        <v>9</v>
      </c>
      <c r="G4216">
        <v>62</v>
      </c>
      <c r="H4216">
        <v>3</v>
      </c>
      <c r="I4216">
        <v>2</v>
      </c>
      <c r="J4216">
        <v>0</v>
      </c>
      <c r="K4216">
        <v>0</v>
      </c>
      <c r="L4216">
        <v>0</v>
      </c>
      <c r="M4216">
        <v>0</v>
      </c>
      <c r="N4216">
        <v>0</v>
      </c>
    </row>
    <row r="4217" spans="1:14" x14ac:dyDescent="0.2">
      <c r="A4217" t="s">
        <v>9095</v>
      </c>
      <c r="B4217" t="s">
        <v>86</v>
      </c>
      <c r="C4217" t="s">
        <v>229</v>
      </c>
      <c r="D4217" t="s">
        <v>4879</v>
      </c>
      <c r="E4217">
        <v>48</v>
      </c>
      <c r="F4217">
        <v>6</v>
      </c>
      <c r="G4217">
        <v>41</v>
      </c>
      <c r="H4217">
        <v>0</v>
      </c>
      <c r="I4217">
        <v>1</v>
      </c>
      <c r="J4217">
        <v>28</v>
      </c>
      <c r="K4217">
        <v>0</v>
      </c>
      <c r="L4217">
        <v>0</v>
      </c>
      <c r="M4217">
        <v>0</v>
      </c>
      <c r="N4217">
        <v>0</v>
      </c>
    </row>
    <row r="4218" spans="1:14" x14ac:dyDescent="0.2">
      <c r="A4218" t="s">
        <v>9096</v>
      </c>
      <c r="B4218" t="s">
        <v>86</v>
      </c>
      <c r="C4218" t="s">
        <v>229</v>
      </c>
      <c r="D4218" t="s">
        <v>4881</v>
      </c>
      <c r="E4218">
        <v>76</v>
      </c>
      <c r="F4218">
        <v>9</v>
      </c>
      <c r="G4218">
        <v>62</v>
      </c>
      <c r="H4218">
        <v>3</v>
      </c>
      <c r="I4218">
        <v>2</v>
      </c>
      <c r="J4218">
        <v>0</v>
      </c>
      <c r="K4218">
        <v>0</v>
      </c>
      <c r="L4218">
        <v>0</v>
      </c>
      <c r="M4218">
        <v>0</v>
      </c>
      <c r="N4218">
        <v>0</v>
      </c>
    </row>
    <row r="4219" spans="1:14" x14ac:dyDescent="0.2">
      <c r="A4219" t="s">
        <v>9097</v>
      </c>
      <c r="B4219" t="s">
        <v>86</v>
      </c>
      <c r="C4219" t="s">
        <v>229</v>
      </c>
      <c r="D4219" t="s">
        <v>4883</v>
      </c>
      <c r="E4219">
        <v>27</v>
      </c>
      <c r="F4219">
        <v>3</v>
      </c>
      <c r="G4219">
        <v>20</v>
      </c>
      <c r="H4219">
        <v>3</v>
      </c>
      <c r="I4219">
        <v>1</v>
      </c>
      <c r="J4219">
        <v>49</v>
      </c>
      <c r="K4219">
        <v>0</v>
      </c>
      <c r="L4219">
        <v>0</v>
      </c>
      <c r="M4219">
        <v>0</v>
      </c>
      <c r="N4219">
        <v>0</v>
      </c>
    </row>
    <row r="4220" spans="1:14" x14ac:dyDescent="0.2">
      <c r="A4220" t="s">
        <v>9098</v>
      </c>
      <c r="B4220" t="s">
        <v>86</v>
      </c>
      <c r="C4220" t="s">
        <v>229</v>
      </c>
      <c r="D4220" t="s">
        <v>4885</v>
      </c>
      <c r="E4220">
        <v>49</v>
      </c>
      <c r="F4220">
        <v>8</v>
      </c>
      <c r="G4220">
        <v>40</v>
      </c>
      <c r="H4220">
        <v>0</v>
      </c>
      <c r="I4220">
        <v>1</v>
      </c>
      <c r="J4220">
        <v>27</v>
      </c>
      <c r="K4220">
        <v>0</v>
      </c>
      <c r="L4220">
        <v>0</v>
      </c>
      <c r="M4220">
        <v>0</v>
      </c>
      <c r="N4220">
        <v>0</v>
      </c>
    </row>
    <row r="4221" spans="1:14" x14ac:dyDescent="0.2">
      <c r="A4221" t="s">
        <v>9099</v>
      </c>
      <c r="B4221" t="s">
        <v>86</v>
      </c>
      <c r="C4221" t="s">
        <v>229</v>
      </c>
      <c r="D4221" t="s">
        <v>4887</v>
      </c>
      <c r="E4221">
        <v>27</v>
      </c>
      <c r="F4221">
        <v>3</v>
      </c>
      <c r="G4221">
        <v>21</v>
      </c>
      <c r="H4221">
        <v>3</v>
      </c>
      <c r="I4221">
        <v>0</v>
      </c>
      <c r="J4221">
        <v>49</v>
      </c>
      <c r="K4221">
        <v>0</v>
      </c>
      <c r="L4221">
        <v>0</v>
      </c>
      <c r="M4221">
        <v>0</v>
      </c>
      <c r="N4221">
        <v>0</v>
      </c>
    </row>
    <row r="4222" spans="1:14" x14ac:dyDescent="0.2">
      <c r="A4222" t="s">
        <v>9100</v>
      </c>
      <c r="B4222" t="s">
        <v>86</v>
      </c>
      <c r="C4222" t="s">
        <v>229</v>
      </c>
      <c r="D4222" t="s">
        <v>4889</v>
      </c>
      <c r="E4222">
        <v>48</v>
      </c>
      <c r="F4222">
        <v>6</v>
      </c>
      <c r="G4222">
        <v>41</v>
      </c>
      <c r="H4222">
        <v>0</v>
      </c>
      <c r="I4222">
        <v>1</v>
      </c>
      <c r="J4222">
        <v>28</v>
      </c>
      <c r="K4222">
        <v>0</v>
      </c>
      <c r="L4222">
        <v>0</v>
      </c>
      <c r="M4222">
        <v>0</v>
      </c>
      <c r="N4222">
        <v>0</v>
      </c>
    </row>
    <row r="4223" spans="1:14" x14ac:dyDescent="0.2">
      <c r="A4223" t="s">
        <v>9101</v>
      </c>
      <c r="B4223" t="s">
        <v>86</v>
      </c>
      <c r="C4223" t="s">
        <v>229</v>
      </c>
      <c r="D4223" t="s">
        <v>4871</v>
      </c>
      <c r="E4223">
        <v>0</v>
      </c>
      <c r="F4223">
        <v>0</v>
      </c>
      <c r="G4223">
        <v>0</v>
      </c>
      <c r="H4223">
        <v>0</v>
      </c>
      <c r="I4223">
        <v>0</v>
      </c>
      <c r="J4223">
        <v>0</v>
      </c>
      <c r="K4223">
        <v>76</v>
      </c>
      <c r="L4223">
        <v>73</v>
      </c>
      <c r="M4223">
        <v>3</v>
      </c>
      <c r="N4223">
        <v>0</v>
      </c>
    </row>
    <row r="4224" spans="1:14" x14ac:dyDescent="0.2">
      <c r="A4224" t="s">
        <v>9102</v>
      </c>
      <c r="B4224" t="s">
        <v>86</v>
      </c>
      <c r="C4224" t="s">
        <v>229</v>
      </c>
      <c r="D4224" t="s">
        <v>4873</v>
      </c>
      <c r="E4224">
        <v>0</v>
      </c>
      <c r="F4224">
        <v>0</v>
      </c>
      <c r="G4224">
        <v>0</v>
      </c>
      <c r="H4224">
        <v>0</v>
      </c>
      <c r="I4224">
        <v>0</v>
      </c>
      <c r="J4224">
        <v>0</v>
      </c>
      <c r="K4224">
        <v>75</v>
      </c>
      <c r="L4224">
        <v>74</v>
      </c>
      <c r="M4224">
        <v>1</v>
      </c>
      <c r="N4224">
        <v>0</v>
      </c>
    </row>
    <row r="4225" spans="1:14" x14ac:dyDescent="0.2">
      <c r="A4225" t="s">
        <v>9103</v>
      </c>
      <c r="B4225" t="s">
        <v>86</v>
      </c>
      <c r="C4225" t="s">
        <v>230</v>
      </c>
      <c r="D4225" t="s">
        <v>4875</v>
      </c>
      <c r="E4225">
        <v>321</v>
      </c>
      <c r="F4225">
        <v>95</v>
      </c>
      <c r="G4225">
        <v>225</v>
      </c>
      <c r="H4225">
        <v>1</v>
      </c>
      <c r="I4225">
        <v>0</v>
      </c>
      <c r="J4225">
        <v>531</v>
      </c>
      <c r="K4225">
        <v>0</v>
      </c>
      <c r="L4225">
        <v>0</v>
      </c>
      <c r="M4225">
        <v>0</v>
      </c>
      <c r="N4225">
        <v>0</v>
      </c>
    </row>
    <row r="4226" spans="1:14" x14ac:dyDescent="0.2">
      <c r="A4226" t="s">
        <v>9104</v>
      </c>
      <c r="B4226" t="s">
        <v>86</v>
      </c>
      <c r="C4226" t="s">
        <v>230</v>
      </c>
      <c r="D4226" t="s">
        <v>4877</v>
      </c>
      <c r="E4226">
        <v>852</v>
      </c>
      <c r="F4226">
        <v>143</v>
      </c>
      <c r="G4226">
        <v>701</v>
      </c>
      <c r="H4226">
        <v>7</v>
      </c>
      <c r="I4226">
        <v>1</v>
      </c>
      <c r="J4226">
        <v>0</v>
      </c>
      <c r="K4226">
        <v>0</v>
      </c>
      <c r="L4226">
        <v>0</v>
      </c>
      <c r="M4226">
        <v>0</v>
      </c>
      <c r="N4226">
        <v>0</v>
      </c>
    </row>
    <row r="4227" spans="1:14" x14ac:dyDescent="0.2">
      <c r="A4227" t="s">
        <v>9105</v>
      </c>
      <c r="B4227" t="s">
        <v>86</v>
      </c>
      <c r="C4227" t="s">
        <v>230</v>
      </c>
      <c r="D4227" t="s">
        <v>4879</v>
      </c>
      <c r="E4227">
        <v>500</v>
      </c>
      <c r="F4227">
        <v>57</v>
      </c>
      <c r="G4227">
        <v>442</v>
      </c>
      <c r="H4227">
        <v>1</v>
      </c>
      <c r="I4227">
        <v>0</v>
      </c>
      <c r="J4227">
        <v>352</v>
      </c>
      <c r="K4227">
        <v>0</v>
      </c>
      <c r="L4227">
        <v>0</v>
      </c>
      <c r="M4227">
        <v>0</v>
      </c>
      <c r="N4227">
        <v>0</v>
      </c>
    </row>
    <row r="4228" spans="1:14" x14ac:dyDescent="0.2">
      <c r="A4228" t="s">
        <v>9106</v>
      </c>
      <c r="B4228" t="s">
        <v>86</v>
      </c>
      <c r="C4228" t="s">
        <v>230</v>
      </c>
      <c r="D4228" t="s">
        <v>4881</v>
      </c>
      <c r="E4228">
        <v>852</v>
      </c>
      <c r="F4228">
        <v>141</v>
      </c>
      <c r="G4228">
        <v>703</v>
      </c>
      <c r="H4228">
        <v>7</v>
      </c>
      <c r="I4228">
        <v>1</v>
      </c>
      <c r="J4228">
        <v>0</v>
      </c>
      <c r="K4228">
        <v>0</v>
      </c>
      <c r="L4228">
        <v>0</v>
      </c>
      <c r="M4228">
        <v>0</v>
      </c>
      <c r="N4228">
        <v>0</v>
      </c>
    </row>
    <row r="4229" spans="1:14" x14ac:dyDescent="0.2">
      <c r="A4229" t="s">
        <v>9107</v>
      </c>
      <c r="B4229" t="s">
        <v>86</v>
      </c>
      <c r="C4229" t="s">
        <v>230</v>
      </c>
      <c r="D4229" t="s">
        <v>4883</v>
      </c>
      <c r="E4229">
        <v>321</v>
      </c>
      <c r="F4229">
        <v>90</v>
      </c>
      <c r="G4229">
        <v>230</v>
      </c>
      <c r="H4229">
        <v>0</v>
      </c>
      <c r="I4229">
        <v>1</v>
      </c>
      <c r="J4229">
        <v>531</v>
      </c>
      <c r="K4229">
        <v>0</v>
      </c>
      <c r="L4229">
        <v>0</v>
      </c>
      <c r="M4229">
        <v>0</v>
      </c>
      <c r="N4229">
        <v>0</v>
      </c>
    </row>
    <row r="4230" spans="1:14" x14ac:dyDescent="0.2">
      <c r="A4230" t="s">
        <v>9108</v>
      </c>
      <c r="B4230" t="s">
        <v>86</v>
      </c>
      <c r="C4230" t="s">
        <v>230</v>
      </c>
      <c r="D4230" t="s">
        <v>4885</v>
      </c>
      <c r="E4230">
        <v>531</v>
      </c>
      <c r="F4230">
        <v>106</v>
      </c>
      <c r="G4230">
        <v>419</v>
      </c>
      <c r="H4230">
        <v>6</v>
      </c>
      <c r="I4230">
        <v>0</v>
      </c>
      <c r="J4230">
        <v>321</v>
      </c>
      <c r="K4230">
        <v>0</v>
      </c>
      <c r="L4230">
        <v>0</v>
      </c>
      <c r="M4230">
        <v>0</v>
      </c>
      <c r="N4230">
        <v>0</v>
      </c>
    </row>
    <row r="4231" spans="1:14" x14ac:dyDescent="0.2">
      <c r="A4231" t="s">
        <v>9109</v>
      </c>
      <c r="B4231" t="s">
        <v>86</v>
      </c>
      <c r="C4231" t="s">
        <v>230</v>
      </c>
      <c r="D4231" t="s">
        <v>4887</v>
      </c>
      <c r="E4231">
        <v>321</v>
      </c>
      <c r="F4231">
        <v>85</v>
      </c>
      <c r="G4231">
        <v>234</v>
      </c>
      <c r="H4231">
        <v>2</v>
      </c>
      <c r="I4231">
        <v>0</v>
      </c>
      <c r="J4231">
        <v>531</v>
      </c>
      <c r="K4231">
        <v>0</v>
      </c>
      <c r="L4231">
        <v>0</v>
      </c>
      <c r="M4231">
        <v>0</v>
      </c>
      <c r="N4231">
        <v>0</v>
      </c>
    </row>
    <row r="4232" spans="1:14" x14ac:dyDescent="0.2">
      <c r="A4232" t="s">
        <v>9110</v>
      </c>
      <c r="B4232" t="s">
        <v>86</v>
      </c>
      <c r="C4232" t="s">
        <v>230</v>
      </c>
      <c r="D4232" t="s">
        <v>4889</v>
      </c>
      <c r="E4232">
        <v>512</v>
      </c>
      <c r="F4232">
        <v>58</v>
      </c>
      <c r="G4232">
        <v>450</v>
      </c>
      <c r="H4232">
        <v>4</v>
      </c>
      <c r="I4232">
        <v>0</v>
      </c>
      <c r="J4232">
        <v>340</v>
      </c>
      <c r="K4232">
        <v>0</v>
      </c>
      <c r="L4232">
        <v>0</v>
      </c>
      <c r="M4232">
        <v>0</v>
      </c>
      <c r="N4232">
        <v>0</v>
      </c>
    </row>
    <row r="4233" spans="1:14" x14ac:dyDescent="0.2">
      <c r="A4233" t="s">
        <v>9111</v>
      </c>
      <c r="B4233" t="s">
        <v>86</v>
      </c>
      <c r="C4233" t="s">
        <v>230</v>
      </c>
      <c r="D4233" t="s">
        <v>4871</v>
      </c>
      <c r="E4233">
        <v>0</v>
      </c>
      <c r="F4233">
        <v>0</v>
      </c>
      <c r="G4233">
        <v>0</v>
      </c>
      <c r="H4233">
        <v>0</v>
      </c>
      <c r="I4233">
        <v>0</v>
      </c>
      <c r="J4233">
        <v>0</v>
      </c>
      <c r="K4233">
        <v>851</v>
      </c>
      <c r="L4233">
        <v>846</v>
      </c>
      <c r="M4233">
        <v>5</v>
      </c>
      <c r="N4233">
        <v>0</v>
      </c>
    </row>
    <row r="4234" spans="1:14" x14ac:dyDescent="0.2">
      <c r="A4234" t="s">
        <v>9112</v>
      </c>
      <c r="B4234" t="s">
        <v>86</v>
      </c>
      <c r="C4234" t="s">
        <v>230</v>
      </c>
      <c r="D4234" t="s">
        <v>4873</v>
      </c>
      <c r="E4234">
        <v>0</v>
      </c>
      <c r="F4234">
        <v>0</v>
      </c>
      <c r="G4234">
        <v>0</v>
      </c>
      <c r="H4234">
        <v>0</v>
      </c>
      <c r="I4234">
        <v>0</v>
      </c>
      <c r="J4234">
        <v>0</v>
      </c>
      <c r="K4234">
        <v>782</v>
      </c>
      <c r="L4234">
        <v>777</v>
      </c>
      <c r="M4234">
        <v>5</v>
      </c>
      <c r="N4234">
        <v>0</v>
      </c>
    </row>
    <row r="4235" spans="1:14" x14ac:dyDescent="0.2">
      <c r="A4235" t="s">
        <v>9113</v>
      </c>
      <c r="B4235" t="s">
        <v>86</v>
      </c>
      <c r="C4235" t="s">
        <v>231</v>
      </c>
      <c r="D4235" t="s">
        <v>4875</v>
      </c>
      <c r="E4235">
        <v>40</v>
      </c>
      <c r="F4235">
        <v>7</v>
      </c>
      <c r="G4235">
        <v>33</v>
      </c>
      <c r="H4235">
        <v>0</v>
      </c>
      <c r="I4235">
        <v>0</v>
      </c>
      <c r="J4235">
        <v>107</v>
      </c>
      <c r="K4235">
        <v>0</v>
      </c>
      <c r="L4235">
        <v>0</v>
      </c>
      <c r="M4235">
        <v>0</v>
      </c>
      <c r="N4235">
        <v>0</v>
      </c>
    </row>
    <row r="4236" spans="1:14" x14ac:dyDescent="0.2">
      <c r="A4236" t="s">
        <v>9114</v>
      </c>
      <c r="B4236" t="s">
        <v>86</v>
      </c>
      <c r="C4236" t="s">
        <v>231</v>
      </c>
      <c r="D4236" t="s">
        <v>4877</v>
      </c>
      <c r="E4236">
        <v>147</v>
      </c>
      <c r="F4236">
        <v>15</v>
      </c>
      <c r="G4236">
        <v>130</v>
      </c>
      <c r="H4236">
        <v>2</v>
      </c>
      <c r="I4236">
        <v>0</v>
      </c>
      <c r="J4236">
        <v>0</v>
      </c>
      <c r="K4236">
        <v>0</v>
      </c>
      <c r="L4236">
        <v>0</v>
      </c>
      <c r="M4236">
        <v>0</v>
      </c>
      <c r="N4236">
        <v>0</v>
      </c>
    </row>
    <row r="4237" spans="1:14" x14ac:dyDescent="0.2">
      <c r="A4237" t="s">
        <v>9115</v>
      </c>
      <c r="B4237" t="s">
        <v>86</v>
      </c>
      <c r="C4237" t="s">
        <v>231</v>
      </c>
      <c r="D4237" t="s">
        <v>4879</v>
      </c>
      <c r="E4237">
        <v>96</v>
      </c>
      <c r="F4237">
        <v>10</v>
      </c>
      <c r="G4237">
        <v>86</v>
      </c>
      <c r="H4237">
        <v>0</v>
      </c>
      <c r="I4237">
        <v>0</v>
      </c>
      <c r="J4237">
        <v>51</v>
      </c>
      <c r="K4237">
        <v>0</v>
      </c>
      <c r="L4237">
        <v>0</v>
      </c>
      <c r="M4237">
        <v>0</v>
      </c>
      <c r="N4237">
        <v>0</v>
      </c>
    </row>
    <row r="4238" spans="1:14" x14ac:dyDescent="0.2">
      <c r="A4238" t="s">
        <v>9116</v>
      </c>
      <c r="B4238" t="s">
        <v>86</v>
      </c>
      <c r="C4238" t="s">
        <v>231</v>
      </c>
      <c r="D4238" t="s">
        <v>4881</v>
      </c>
      <c r="E4238">
        <v>147</v>
      </c>
      <c r="F4238">
        <v>15</v>
      </c>
      <c r="G4238">
        <v>130</v>
      </c>
      <c r="H4238">
        <v>2</v>
      </c>
      <c r="I4238">
        <v>0</v>
      </c>
      <c r="J4238">
        <v>0</v>
      </c>
      <c r="K4238">
        <v>0</v>
      </c>
      <c r="L4238">
        <v>0</v>
      </c>
      <c r="M4238">
        <v>0</v>
      </c>
      <c r="N4238">
        <v>0</v>
      </c>
    </row>
    <row r="4239" spans="1:14" x14ac:dyDescent="0.2">
      <c r="A4239" t="s">
        <v>9117</v>
      </c>
      <c r="B4239" t="s">
        <v>86</v>
      </c>
      <c r="C4239" t="s">
        <v>231</v>
      </c>
      <c r="D4239" t="s">
        <v>4883</v>
      </c>
      <c r="E4239">
        <v>40</v>
      </c>
      <c r="F4239">
        <v>6</v>
      </c>
      <c r="G4239">
        <v>34</v>
      </c>
      <c r="H4239">
        <v>0</v>
      </c>
      <c r="I4239">
        <v>0</v>
      </c>
      <c r="J4239">
        <v>107</v>
      </c>
      <c r="K4239">
        <v>0</v>
      </c>
      <c r="L4239">
        <v>0</v>
      </c>
      <c r="M4239">
        <v>0</v>
      </c>
      <c r="N4239">
        <v>0</v>
      </c>
    </row>
    <row r="4240" spans="1:14" x14ac:dyDescent="0.2">
      <c r="A4240" t="s">
        <v>9118</v>
      </c>
      <c r="B4240" t="s">
        <v>86</v>
      </c>
      <c r="C4240" t="s">
        <v>231</v>
      </c>
      <c r="D4240" t="s">
        <v>4885</v>
      </c>
      <c r="E4240">
        <v>107</v>
      </c>
      <c r="F4240">
        <v>16</v>
      </c>
      <c r="G4240">
        <v>89</v>
      </c>
      <c r="H4240">
        <v>2</v>
      </c>
      <c r="I4240">
        <v>0</v>
      </c>
      <c r="J4240">
        <v>40</v>
      </c>
      <c r="K4240">
        <v>0</v>
      </c>
      <c r="L4240">
        <v>0</v>
      </c>
      <c r="M4240">
        <v>0</v>
      </c>
      <c r="N4240">
        <v>0</v>
      </c>
    </row>
    <row r="4241" spans="1:14" x14ac:dyDescent="0.2">
      <c r="A4241" t="s">
        <v>9119</v>
      </c>
      <c r="B4241" t="s">
        <v>86</v>
      </c>
      <c r="C4241" t="s">
        <v>231</v>
      </c>
      <c r="D4241" t="s">
        <v>4887</v>
      </c>
      <c r="E4241">
        <v>40</v>
      </c>
      <c r="F4241">
        <v>5</v>
      </c>
      <c r="G4241">
        <v>35</v>
      </c>
      <c r="H4241">
        <v>0</v>
      </c>
      <c r="I4241">
        <v>0</v>
      </c>
      <c r="J4241">
        <v>107</v>
      </c>
      <c r="K4241">
        <v>0</v>
      </c>
      <c r="L4241">
        <v>0</v>
      </c>
      <c r="M4241">
        <v>0</v>
      </c>
      <c r="N4241">
        <v>0</v>
      </c>
    </row>
    <row r="4242" spans="1:14" x14ac:dyDescent="0.2">
      <c r="A4242" t="s">
        <v>9120</v>
      </c>
      <c r="B4242" t="s">
        <v>86</v>
      </c>
      <c r="C4242" t="s">
        <v>231</v>
      </c>
      <c r="D4242" t="s">
        <v>4889</v>
      </c>
      <c r="E4242">
        <v>100</v>
      </c>
      <c r="F4242">
        <v>10</v>
      </c>
      <c r="G4242">
        <v>90</v>
      </c>
      <c r="H4242">
        <v>0</v>
      </c>
      <c r="I4242">
        <v>0</v>
      </c>
      <c r="J4242">
        <v>47</v>
      </c>
      <c r="K4242">
        <v>0</v>
      </c>
      <c r="L4242">
        <v>0</v>
      </c>
      <c r="M4242">
        <v>0</v>
      </c>
      <c r="N4242">
        <v>0</v>
      </c>
    </row>
    <row r="4243" spans="1:14" x14ac:dyDescent="0.2">
      <c r="A4243" t="s">
        <v>9121</v>
      </c>
      <c r="B4243" t="s">
        <v>86</v>
      </c>
      <c r="C4243" t="s">
        <v>231</v>
      </c>
      <c r="D4243" t="s">
        <v>4871</v>
      </c>
      <c r="E4243">
        <v>0</v>
      </c>
      <c r="F4243">
        <v>0</v>
      </c>
      <c r="G4243">
        <v>0</v>
      </c>
      <c r="H4243">
        <v>0</v>
      </c>
      <c r="I4243">
        <v>0</v>
      </c>
      <c r="J4243">
        <v>0</v>
      </c>
      <c r="K4243">
        <v>147</v>
      </c>
      <c r="L4243">
        <v>145</v>
      </c>
      <c r="M4243">
        <v>2</v>
      </c>
      <c r="N4243">
        <v>0</v>
      </c>
    </row>
    <row r="4244" spans="1:14" x14ac:dyDescent="0.2">
      <c r="A4244" t="s">
        <v>9122</v>
      </c>
      <c r="B4244" t="s">
        <v>86</v>
      </c>
      <c r="C4244" t="s">
        <v>231</v>
      </c>
      <c r="D4244" t="s">
        <v>4873</v>
      </c>
      <c r="E4244">
        <v>0</v>
      </c>
      <c r="F4244">
        <v>0</v>
      </c>
      <c r="G4244">
        <v>0</v>
      </c>
      <c r="H4244">
        <v>0</v>
      </c>
      <c r="I4244">
        <v>0</v>
      </c>
      <c r="J4244">
        <v>0</v>
      </c>
      <c r="K4244">
        <v>135</v>
      </c>
      <c r="L4244">
        <v>133</v>
      </c>
      <c r="M4244">
        <v>2</v>
      </c>
      <c r="N4244">
        <v>0</v>
      </c>
    </row>
    <row r="4245" spans="1:14" x14ac:dyDescent="0.2">
      <c r="A4245" t="s">
        <v>9123</v>
      </c>
      <c r="B4245" t="s">
        <v>86</v>
      </c>
      <c r="C4245" t="s">
        <v>232</v>
      </c>
      <c r="D4245" t="s">
        <v>4875</v>
      </c>
      <c r="E4245">
        <v>56</v>
      </c>
      <c r="F4245">
        <v>13</v>
      </c>
      <c r="G4245">
        <v>43</v>
      </c>
      <c r="H4245">
        <v>0</v>
      </c>
      <c r="I4245">
        <v>0</v>
      </c>
      <c r="J4245">
        <v>84</v>
      </c>
      <c r="K4245">
        <v>0</v>
      </c>
      <c r="L4245">
        <v>0</v>
      </c>
      <c r="M4245">
        <v>0</v>
      </c>
      <c r="N4245">
        <v>0</v>
      </c>
    </row>
    <row r="4246" spans="1:14" x14ac:dyDescent="0.2">
      <c r="A4246" t="s">
        <v>9124</v>
      </c>
      <c r="B4246" t="s">
        <v>86</v>
      </c>
      <c r="C4246" t="s">
        <v>232</v>
      </c>
      <c r="D4246" t="s">
        <v>4877</v>
      </c>
      <c r="E4246">
        <v>140</v>
      </c>
      <c r="F4246">
        <v>14</v>
      </c>
      <c r="G4246">
        <v>124</v>
      </c>
      <c r="H4246">
        <v>2</v>
      </c>
      <c r="I4246">
        <v>0</v>
      </c>
      <c r="J4246">
        <v>0</v>
      </c>
      <c r="K4246">
        <v>0</v>
      </c>
      <c r="L4246">
        <v>0</v>
      </c>
      <c r="M4246">
        <v>0</v>
      </c>
      <c r="N4246">
        <v>0</v>
      </c>
    </row>
    <row r="4247" spans="1:14" x14ac:dyDescent="0.2">
      <c r="A4247" t="s">
        <v>9125</v>
      </c>
      <c r="B4247" t="s">
        <v>86</v>
      </c>
      <c r="C4247" t="s">
        <v>232</v>
      </c>
      <c r="D4247" t="s">
        <v>4879</v>
      </c>
      <c r="E4247">
        <v>82</v>
      </c>
      <c r="F4247">
        <v>7</v>
      </c>
      <c r="G4247">
        <v>75</v>
      </c>
      <c r="H4247">
        <v>0</v>
      </c>
      <c r="I4247">
        <v>0</v>
      </c>
      <c r="J4247">
        <v>58</v>
      </c>
      <c r="K4247">
        <v>0</v>
      </c>
      <c r="L4247">
        <v>0</v>
      </c>
      <c r="M4247">
        <v>0</v>
      </c>
      <c r="N4247">
        <v>0</v>
      </c>
    </row>
    <row r="4248" spans="1:14" x14ac:dyDescent="0.2">
      <c r="A4248" t="s">
        <v>9126</v>
      </c>
      <c r="B4248" t="s">
        <v>86</v>
      </c>
      <c r="C4248" t="s">
        <v>232</v>
      </c>
      <c r="D4248" t="s">
        <v>4881</v>
      </c>
      <c r="E4248">
        <v>140</v>
      </c>
      <c r="F4248">
        <v>14</v>
      </c>
      <c r="G4248">
        <v>124</v>
      </c>
      <c r="H4248">
        <v>2</v>
      </c>
      <c r="I4248">
        <v>0</v>
      </c>
      <c r="J4248">
        <v>0</v>
      </c>
      <c r="K4248">
        <v>0</v>
      </c>
      <c r="L4248">
        <v>0</v>
      </c>
      <c r="M4248">
        <v>0</v>
      </c>
      <c r="N4248">
        <v>0</v>
      </c>
    </row>
    <row r="4249" spans="1:14" x14ac:dyDescent="0.2">
      <c r="A4249" t="s">
        <v>9127</v>
      </c>
      <c r="B4249" t="s">
        <v>86</v>
      </c>
      <c r="C4249" t="s">
        <v>232</v>
      </c>
      <c r="D4249" t="s">
        <v>4883</v>
      </c>
      <c r="E4249">
        <v>56</v>
      </c>
      <c r="F4249">
        <v>10</v>
      </c>
      <c r="G4249">
        <v>45</v>
      </c>
      <c r="H4249">
        <v>1</v>
      </c>
      <c r="I4249">
        <v>0</v>
      </c>
      <c r="J4249">
        <v>84</v>
      </c>
      <c r="K4249">
        <v>0</v>
      </c>
      <c r="L4249">
        <v>0</v>
      </c>
      <c r="M4249">
        <v>0</v>
      </c>
      <c r="N4249">
        <v>0</v>
      </c>
    </row>
    <row r="4250" spans="1:14" x14ac:dyDescent="0.2">
      <c r="A4250" t="s">
        <v>9128</v>
      </c>
      <c r="B4250" t="s">
        <v>86</v>
      </c>
      <c r="C4250" t="s">
        <v>232</v>
      </c>
      <c r="D4250" t="s">
        <v>4885</v>
      </c>
      <c r="E4250">
        <v>84</v>
      </c>
      <c r="F4250">
        <v>9</v>
      </c>
      <c r="G4250">
        <v>74</v>
      </c>
      <c r="H4250">
        <v>1</v>
      </c>
      <c r="I4250">
        <v>0</v>
      </c>
      <c r="J4250">
        <v>56</v>
      </c>
      <c r="K4250">
        <v>0</v>
      </c>
      <c r="L4250">
        <v>0</v>
      </c>
      <c r="M4250">
        <v>0</v>
      </c>
      <c r="N4250">
        <v>0</v>
      </c>
    </row>
    <row r="4251" spans="1:14" x14ac:dyDescent="0.2">
      <c r="A4251" t="s">
        <v>9129</v>
      </c>
      <c r="B4251" t="s">
        <v>86</v>
      </c>
      <c r="C4251" t="s">
        <v>232</v>
      </c>
      <c r="D4251" t="s">
        <v>4887</v>
      </c>
      <c r="E4251">
        <v>56</v>
      </c>
      <c r="F4251">
        <v>7</v>
      </c>
      <c r="G4251">
        <v>49</v>
      </c>
      <c r="H4251">
        <v>0</v>
      </c>
      <c r="I4251">
        <v>0</v>
      </c>
      <c r="J4251">
        <v>84</v>
      </c>
      <c r="K4251">
        <v>0</v>
      </c>
      <c r="L4251">
        <v>0</v>
      </c>
      <c r="M4251">
        <v>0</v>
      </c>
      <c r="N4251">
        <v>0</v>
      </c>
    </row>
    <row r="4252" spans="1:14" x14ac:dyDescent="0.2">
      <c r="A4252" t="s">
        <v>9130</v>
      </c>
      <c r="B4252" t="s">
        <v>86</v>
      </c>
      <c r="C4252" t="s">
        <v>232</v>
      </c>
      <c r="D4252" t="s">
        <v>4889</v>
      </c>
      <c r="E4252">
        <v>82</v>
      </c>
      <c r="F4252">
        <v>7</v>
      </c>
      <c r="G4252">
        <v>75</v>
      </c>
      <c r="H4252">
        <v>0</v>
      </c>
      <c r="I4252">
        <v>0</v>
      </c>
      <c r="J4252">
        <v>58</v>
      </c>
      <c r="K4252">
        <v>0</v>
      </c>
      <c r="L4252">
        <v>0</v>
      </c>
      <c r="M4252">
        <v>0</v>
      </c>
      <c r="N4252">
        <v>0</v>
      </c>
    </row>
    <row r="4253" spans="1:14" x14ac:dyDescent="0.2">
      <c r="A4253" t="s">
        <v>9131</v>
      </c>
      <c r="B4253" t="s">
        <v>86</v>
      </c>
      <c r="C4253" t="s">
        <v>232</v>
      </c>
      <c r="D4253" t="s">
        <v>4871</v>
      </c>
      <c r="E4253">
        <v>0</v>
      </c>
      <c r="F4253">
        <v>0</v>
      </c>
      <c r="G4253">
        <v>0</v>
      </c>
      <c r="H4253">
        <v>0</v>
      </c>
      <c r="I4253">
        <v>0</v>
      </c>
      <c r="J4253">
        <v>0</v>
      </c>
      <c r="K4253">
        <v>140</v>
      </c>
      <c r="L4253">
        <v>139</v>
      </c>
      <c r="M4253">
        <v>1</v>
      </c>
      <c r="N4253">
        <v>0</v>
      </c>
    </row>
    <row r="4254" spans="1:14" x14ac:dyDescent="0.2">
      <c r="A4254" t="s">
        <v>9132</v>
      </c>
      <c r="B4254" t="s">
        <v>86</v>
      </c>
      <c r="C4254" t="s">
        <v>232</v>
      </c>
      <c r="D4254" t="s">
        <v>4873</v>
      </c>
      <c r="E4254">
        <v>0</v>
      </c>
      <c r="F4254">
        <v>0</v>
      </c>
      <c r="G4254">
        <v>0</v>
      </c>
      <c r="H4254">
        <v>0</v>
      </c>
      <c r="I4254">
        <v>0</v>
      </c>
      <c r="J4254">
        <v>0</v>
      </c>
      <c r="K4254">
        <v>132</v>
      </c>
      <c r="L4254">
        <v>131</v>
      </c>
      <c r="M4254">
        <v>1</v>
      </c>
      <c r="N4254">
        <v>0</v>
      </c>
    </row>
    <row r="4255" spans="1:14" x14ac:dyDescent="0.2">
      <c r="A4255" t="s">
        <v>9133</v>
      </c>
      <c r="B4255" t="s">
        <v>86</v>
      </c>
      <c r="C4255" t="s">
        <v>233</v>
      </c>
      <c r="D4255" t="s">
        <v>4875</v>
      </c>
      <c r="E4255">
        <v>54</v>
      </c>
      <c r="F4255">
        <v>3</v>
      </c>
      <c r="G4255">
        <v>49</v>
      </c>
      <c r="H4255">
        <v>0</v>
      </c>
      <c r="I4255">
        <v>2</v>
      </c>
      <c r="J4255">
        <v>98</v>
      </c>
      <c r="K4255">
        <v>0</v>
      </c>
      <c r="L4255">
        <v>0</v>
      </c>
      <c r="M4255">
        <v>0</v>
      </c>
      <c r="N4255">
        <v>0</v>
      </c>
    </row>
    <row r="4256" spans="1:14" x14ac:dyDescent="0.2">
      <c r="A4256" t="s">
        <v>9134</v>
      </c>
      <c r="B4256" t="s">
        <v>86</v>
      </c>
      <c r="C4256" t="s">
        <v>233</v>
      </c>
      <c r="D4256" t="s">
        <v>4877</v>
      </c>
      <c r="E4256">
        <v>152</v>
      </c>
      <c r="F4256">
        <v>5</v>
      </c>
      <c r="G4256">
        <v>142</v>
      </c>
      <c r="H4256">
        <v>2</v>
      </c>
      <c r="I4256">
        <v>3</v>
      </c>
      <c r="J4256">
        <v>0</v>
      </c>
      <c r="K4256">
        <v>0</v>
      </c>
      <c r="L4256">
        <v>0</v>
      </c>
      <c r="M4256">
        <v>0</v>
      </c>
      <c r="N4256">
        <v>0</v>
      </c>
    </row>
    <row r="4257" spans="1:14" x14ac:dyDescent="0.2">
      <c r="A4257" t="s">
        <v>9135</v>
      </c>
      <c r="B4257" t="s">
        <v>86</v>
      </c>
      <c r="C4257" t="s">
        <v>233</v>
      </c>
      <c r="D4257" t="s">
        <v>4879</v>
      </c>
      <c r="E4257">
        <v>93</v>
      </c>
      <c r="F4257">
        <v>2</v>
      </c>
      <c r="G4257">
        <v>89</v>
      </c>
      <c r="H4257">
        <v>1</v>
      </c>
      <c r="I4257">
        <v>1</v>
      </c>
      <c r="J4257">
        <v>59</v>
      </c>
      <c r="K4257">
        <v>0</v>
      </c>
      <c r="L4257">
        <v>0</v>
      </c>
      <c r="M4257">
        <v>0</v>
      </c>
      <c r="N4257">
        <v>0</v>
      </c>
    </row>
    <row r="4258" spans="1:14" x14ac:dyDescent="0.2">
      <c r="A4258" t="s">
        <v>9136</v>
      </c>
      <c r="B4258" t="s">
        <v>86</v>
      </c>
      <c r="C4258" t="s">
        <v>233</v>
      </c>
      <c r="D4258" t="s">
        <v>4881</v>
      </c>
      <c r="E4258">
        <v>152</v>
      </c>
      <c r="F4258">
        <v>5</v>
      </c>
      <c r="G4258">
        <v>142</v>
      </c>
      <c r="H4258">
        <v>2</v>
      </c>
      <c r="I4258">
        <v>3</v>
      </c>
      <c r="J4258">
        <v>0</v>
      </c>
      <c r="K4258">
        <v>0</v>
      </c>
      <c r="L4258">
        <v>0</v>
      </c>
      <c r="M4258">
        <v>0</v>
      </c>
      <c r="N4258">
        <v>0</v>
      </c>
    </row>
    <row r="4259" spans="1:14" x14ac:dyDescent="0.2">
      <c r="A4259" t="s">
        <v>9137</v>
      </c>
      <c r="B4259" t="s">
        <v>86</v>
      </c>
      <c r="C4259" t="s">
        <v>233</v>
      </c>
      <c r="D4259" t="s">
        <v>4883</v>
      </c>
      <c r="E4259">
        <v>54</v>
      </c>
      <c r="F4259">
        <v>3</v>
      </c>
      <c r="G4259">
        <v>49</v>
      </c>
      <c r="H4259">
        <v>0</v>
      </c>
      <c r="I4259">
        <v>2</v>
      </c>
      <c r="J4259">
        <v>98</v>
      </c>
      <c r="K4259">
        <v>0</v>
      </c>
      <c r="L4259">
        <v>0</v>
      </c>
      <c r="M4259">
        <v>0</v>
      </c>
      <c r="N4259">
        <v>0</v>
      </c>
    </row>
    <row r="4260" spans="1:14" x14ac:dyDescent="0.2">
      <c r="A4260" t="s">
        <v>9138</v>
      </c>
      <c r="B4260" t="s">
        <v>86</v>
      </c>
      <c r="C4260" t="s">
        <v>233</v>
      </c>
      <c r="D4260" t="s">
        <v>4885</v>
      </c>
      <c r="E4260">
        <v>98</v>
      </c>
      <c r="F4260">
        <v>10</v>
      </c>
      <c r="G4260">
        <v>85</v>
      </c>
      <c r="H4260">
        <v>2</v>
      </c>
      <c r="I4260">
        <v>1</v>
      </c>
      <c r="J4260">
        <v>54</v>
      </c>
      <c r="K4260">
        <v>0</v>
      </c>
      <c r="L4260">
        <v>0</v>
      </c>
      <c r="M4260">
        <v>0</v>
      </c>
      <c r="N4260">
        <v>0</v>
      </c>
    </row>
    <row r="4261" spans="1:14" x14ac:dyDescent="0.2">
      <c r="A4261" t="s">
        <v>9139</v>
      </c>
      <c r="B4261" t="s">
        <v>86</v>
      </c>
      <c r="C4261" t="s">
        <v>233</v>
      </c>
      <c r="D4261" t="s">
        <v>4887</v>
      </c>
      <c r="E4261">
        <v>54</v>
      </c>
      <c r="F4261">
        <v>2</v>
      </c>
      <c r="G4261">
        <v>50</v>
      </c>
      <c r="H4261">
        <v>0</v>
      </c>
      <c r="I4261">
        <v>2</v>
      </c>
      <c r="J4261">
        <v>98</v>
      </c>
      <c r="K4261">
        <v>0</v>
      </c>
      <c r="L4261">
        <v>0</v>
      </c>
      <c r="M4261">
        <v>0</v>
      </c>
      <c r="N4261">
        <v>0</v>
      </c>
    </row>
    <row r="4262" spans="1:14" x14ac:dyDescent="0.2">
      <c r="A4262" t="s">
        <v>9140</v>
      </c>
      <c r="B4262" t="s">
        <v>86</v>
      </c>
      <c r="C4262" t="s">
        <v>233</v>
      </c>
      <c r="D4262" t="s">
        <v>4889</v>
      </c>
      <c r="E4262">
        <v>94</v>
      </c>
      <c r="F4262">
        <v>2</v>
      </c>
      <c r="G4262">
        <v>89</v>
      </c>
      <c r="H4262">
        <v>2</v>
      </c>
      <c r="I4262">
        <v>1</v>
      </c>
      <c r="J4262">
        <v>58</v>
      </c>
      <c r="K4262">
        <v>0</v>
      </c>
      <c r="L4262">
        <v>0</v>
      </c>
      <c r="M4262">
        <v>0</v>
      </c>
      <c r="N4262">
        <v>0</v>
      </c>
    </row>
    <row r="4263" spans="1:14" x14ac:dyDescent="0.2">
      <c r="A4263" t="s">
        <v>9141</v>
      </c>
      <c r="B4263" t="s">
        <v>86</v>
      </c>
      <c r="C4263" t="s">
        <v>233</v>
      </c>
      <c r="D4263" t="s">
        <v>4871</v>
      </c>
      <c r="E4263">
        <v>0</v>
      </c>
      <c r="F4263">
        <v>0</v>
      </c>
      <c r="G4263">
        <v>0</v>
      </c>
      <c r="H4263">
        <v>0</v>
      </c>
      <c r="I4263">
        <v>0</v>
      </c>
      <c r="J4263">
        <v>0</v>
      </c>
      <c r="K4263">
        <v>152</v>
      </c>
      <c r="L4263">
        <v>146</v>
      </c>
      <c r="M4263">
        <v>6</v>
      </c>
      <c r="N4263">
        <v>0</v>
      </c>
    </row>
    <row r="4264" spans="1:14" x14ac:dyDescent="0.2">
      <c r="A4264" t="s">
        <v>9142</v>
      </c>
      <c r="B4264" t="s">
        <v>86</v>
      </c>
      <c r="C4264" t="s">
        <v>233</v>
      </c>
      <c r="D4264" t="s">
        <v>4873</v>
      </c>
      <c r="E4264">
        <v>0</v>
      </c>
      <c r="F4264">
        <v>0</v>
      </c>
      <c r="G4264">
        <v>0</v>
      </c>
      <c r="H4264">
        <v>0</v>
      </c>
      <c r="I4264">
        <v>0</v>
      </c>
      <c r="J4264">
        <v>0</v>
      </c>
      <c r="K4264">
        <v>150</v>
      </c>
      <c r="L4264">
        <v>144</v>
      </c>
      <c r="M4264">
        <v>6</v>
      </c>
      <c r="N4264">
        <v>0</v>
      </c>
    </row>
    <row r="4265" spans="1:14" x14ac:dyDescent="0.2">
      <c r="A4265" t="s">
        <v>9143</v>
      </c>
      <c r="B4265" t="s">
        <v>86</v>
      </c>
      <c r="C4265" t="s">
        <v>234</v>
      </c>
      <c r="D4265" t="s">
        <v>4875</v>
      </c>
      <c r="E4265">
        <v>27</v>
      </c>
      <c r="F4265">
        <v>2</v>
      </c>
      <c r="G4265">
        <v>24</v>
      </c>
      <c r="H4265">
        <v>1</v>
      </c>
      <c r="I4265">
        <v>0</v>
      </c>
      <c r="J4265">
        <v>36</v>
      </c>
      <c r="K4265">
        <v>0</v>
      </c>
      <c r="L4265">
        <v>0</v>
      </c>
      <c r="M4265">
        <v>0</v>
      </c>
      <c r="N4265">
        <v>0</v>
      </c>
    </row>
    <row r="4266" spans="1:14" x14ac:dyDescent="0.2">
      <c r="A4266" t="s">
        <v>9144</v>
      </c>
      <c r="B4266" t="s">
        <v>86</v>
      </c>
      <c r="C4266" t="s">
        <v>234</v>
      </c>
      <c r="D4266" t="s">
        <v>4877</v>
      </c>
      <c r="E4266">
        <v>63</v>
      </c>
      <c r="F4266">
        <v>7</v>
      </c>
      <c r="G4266">
        <v>55</v>
      </c>
      <c r="H4266">
        <v>1</v>
      </c>
      <c r="I4266">
        <v>0</v>
      </c>
      <c r="J4266">
        <v>0</v>
      </c>
      <c r="K4266">
        <v>0</v>
      </c>
      <c r="L4266">
        <v>0</v>
      </c>
      <c r="M4266">
        <v>0</v>
      </c>
      <c r="N4266">
        <v>0</v>
      </c>
    </row>
    <row r="4267" spans="1:14" x14ac:dyDescent="0.2">
      <c r="A4267" t="s">
        <v>9145</v>
      </c>
      <c r="B4267" t="s">
        <v>86</v>
      </c>
      <c r="C4267" t="s">
        <v>234</v>
      </c>
      <c r="D4267" t="s">
        <v>4879</v>
      </c>
      <c r="E4267">
        <v>35</v>
      </c>
      <c r="F4267">
        <v>4</v>
      </c>
      <c r="G4267">
        <v>31</v>
      </c>
      <c r="H4267">
        <v>0</v>
      </c>
      <c r="I4267">
        <v>0</v>
      </c>
      <c r="J4267">
        <v>28</v>
      </c>
      <c r="K4267">
        <v>0</v>
      </c>
      <c r="L4267">
        <v>0</v>
      </c>
      <c r="M4267">
        <v>0</v>
      </c>
      <c r="N4267">
        <v>0</v>
      </c>
    </row>
    <row r="4268" spans="1:14" x14ac:dyDescent="0.2">
      <c r="A4268" t="s">
        <v>9146</v>
      </c>
      <c r="B4268" t="s">
        <v>86</v>
      </c>
      <c r="C4268" t="s">
        <v>234</v>
      </c>
      <c r="D4268" t="s">
        <v>4881</v>
      </c>
      <c r="E4268">
        <v>63</v>
      </c>
      <c r="F4268">
        <v>7</v>
      </c>
      <c r="G4268">
        <v>55</v>
      </c>
      <c r="H4268">
        <v>1</v>
      </c>
      <c r="I4268">
        <v>0</v>
      </c>
      <c r="J4268">
        <v>0</v>
      </c>
      <c r="K4268">
        <v>0</v>
      </c>
      <c r="L4268">
        <v>0</v>
      </c>
      <c r="M4268">
        <v>0</v>
      </c>
      <c r="N4268">
        <v>0</v>
      </c>
    </row>
    <row r="4269" spans="1:14" x14ac:dyDescent="0.2">
      <c r="A4269" t="s">
        <v>9147</v>
      </c>
      <c r="B4269" t="s">
        <v>86</v>
      </c>
      <c r="C4269" t="s">
        <v>234</v>
      </c>
      <c r="D4269" t="s">
        <v>4883</v>
      </c>
      <c r="E4269">
        <v>27</v>
      </c>
      <c r="F4269">
        <v>2</v>
      </c>
      <c r="G4269">
        <v>24</v>
      </c>
      <c r="H4269">
        <v>1</v>
      </c>
      <c r="I4269">
        <v>0</v>
      </c>
      <c r="J4269">
        <v>36</v>
      </c>
      <c r="K4269">
        <v>0</v>
      </c>
      <c r="L4269">
        <v>0</v>
      </c>
      <c r="M4269">
        <v>0</v>
      </c>
      <c r="N4269">
        <v>0</v>
      </c>
    </row>
    <row r="4270" spans="1:14" x14ac:dyDescent="0.2">
      <c r="A4270" t="s">
        <v>9148</v>
      </c>
      <c r="B4270" t="s">
        <v>86</v>
      </c>
      <c r="C4270" t="s">
        <v>234</v>
      </c>
      <c r="D4270" t="s">
        <v>4885</v>
      </c>
      <c r="E4270">
        <v>36</v>
      </c>
      <c r="F4270">
        <v>5</v>
      </c>
      <c r="G4270">
        <v>31</v>
      </c>
      <c r="H4270">
        <v>0</v>
      </c>
      <c r="I4270">
        <v>0</v>
      </c>
      <c r="J4270">
        <v>27</v>
      </c>
      <c r="K4270">
        <v>0</v>
      </c>
      <c r="L4270">
        <v>0</v>
      </c>
      <c r="M4270">
        <v>0</v>
      </c>
      <c r="N4270">
        <v>0</v>
      </c>
    </row>
    <row r="4271" spans="1:14" x14ac:dyDescent="0.2">
      <c r="A4271" t="s">
        <v>9149</v>
      </c>
      <c r="B4271" t="s">
        <v>86</v>
      </c>
      <c r="C4271" t="s">
        <v>234</v>
      </c>
      <c r="D4271" t="s">
        <v>4887</v>
      </c>
      <c r="E4271">
        <v>27</v>
      </c>
      <c r="F4271">
        <v>2</v>
      </c>
      <c r="G4271">
        <v>24</v>
      </c>
      <c r="H4271">
        <v>1</v>
      </c>
      <c r="I4271">
        <v>0</v>
      </c>
      <c r="J4271">
        <v>36</v>
      </c>
      <c r="K4271">
        <v>0</v>
      </c>
      <c r="L4271">
        <v>0</v>
      </c>
      <c r="M4271">
        <v>0</v>
      </c>
      <c r="N4271">
        <v>0</v>
      </c>
    </row>
    <row r="4272" spans="1:14" x14ac:dyDescent="0.2">
      <c r="A4272" t="s">
        <v>9150</v>
      </c>
      <c r="B4272" t="s">
        <v>86</v>
      </c>
      <c r="C4272" t="s">
        <v>234</v>
      </c>
      <c r="D4272" t="s">
        <v>4889</v>
      </c>
      <c r="E4272">
        <v>35</v>
      </c>
      <c r="F4272">
        <v>4</v>
      </c>
      <c r="G4272">
        <v>31</v>
      </c>
      <c r="H4272">
        <v>0</v>
      </c>
      <c r="I4272">
        <v>0</v>
      </c>
      <c r="J4272">
        <v>28</v>
      </c>
      <c r="K4272">
        <v>0</v>
      </c>
      <c r="L4272">
        <v>0</v>
      </c>
      <c r="M4272">
        <v>0</v>
      </c>
      <c r="N4272">
        <v>0</v>
      </c>
    </row>
    <row r="4273" spans="1:14" x14ac:dyDescent="0.2">
      <c r="A4273" t="s">
        <v>9151</v>
      </c>
      <c r="B4273" t="s">
        <v>86</v>
      </c>
      <c r="C4273" t="s">
        <v>234</v>
      </c>
      <c r="D4273" t="s">
        <v>4871</v>
      </c>
      <c r="E4273">
        <v>0</v>
      </c>
      <c r="F4273">
        <v>0</v>
      </c>
      <c r="G4273">
        <v>0</v>
      </c>
      <c r="H4273">
        <v>0</v>
      </c>
      <c r="I4273">
        <v>0</v>
      </c>
      <c r="J4273">
        <v>0</v>
      </c>
      <c r="K4273">
        <v>63</v>
      </c>
      <c r="L4273">
        <v>63</v>
      </c>
      <c r="M4273">
        <v>0</v>
      </c>
      <c r="N4273">
        <v>0</v>
      </c>
    </row>
    <row r="4274" spans="1:14" x14ac:dyDescent="0.2">
      <c r="A4274" t="s">
        <v>9152</v>
      </c>
      <c r="B4274" t="s">
        <v>86</v>
      </c>
      <c r="C4274" t="s">
        <v>234</v>
      </c>
      <c r="D4274" t="s">
        <v>4873</v>
      </c>
      <c r="E4274">
        <v>0</v>
      </c>
      <c r="F4274">
        <v>0</v>
      </c>
      <c r="G4274">
        <v>0</v>
      </c>
      <c r="H4274">
        <v>0</v>
      </c>
      <c r="I4274">
        <v>0</v>
      </c>
      <c r="J4274">
        <v>0</v>
      </c>
      <c r="K4274">
        <v>60</v>
      </c>
      <c r="L4274">
        <v>60</v>
      </c>
      <c r="M4274">
        <v>0</v>
      </c>
      <c r="N4274">
        <v>0</v>
      </c>
    </row>
    <row r="4275" spans="1:14" x14ac:dyDescent="0.2">
      <c r="A4275" t="s">
        <v>9153</v>
      </c>
      <c r="B4275" t="s">
        <v>86</v>
      </c>
      <c r="C4275" t="s">
        <v>235</v>
      </c>
      <c r="D4275" t="s">
        <v>4875</v>
      </c>
      <c r="E4275">
        <v>25</v>
      </c>
      <c r="F4275">
        <v>9</v>
      </c>
      <c r="G4275">
        <v>15</v>
      </c>
      <c r="H4275">
        <v>1</v>
      </c>
      <c r="I4275">
        <v>0</v>
      </c>
      <c r="J4275">
        <v>64</v>
      </c>
      <c r="K4275">
        <v>0</v>
      </c>
      <c r="L4275">
        <v>0</v>
      </c>
      <c r="M4275">
        <v>0</v>
      </c>
      <c r="N4275">
        <v>0</v>
      </c>
    </row>
    <row r="4276" spans="1:14" x14ac:dyDescent="0.2">
      <c r="A4276" t="s">
        <v>9154</v>
      </c>
      <c r="B4276" t="s">
        <v>86</v>
      </c>
      <c r="C4276" t="s">
        <v>235</v>
      </c>
      <c r="D4276" t="s">
        <v>4877</v>
      </c>
      <c r="E4276">
        <v>89</v>
      </c>
      <c r="F4276">
        <v>12</v>
      </c>
      <c r="G4276">
        <v>73</v>
      </c>
      <c r="H4276">
        <v>3</v>
      </c>
      <c r="I4276">
        <v>1</v>
      </c>
      <c r="J4276">
        <v>0</v>
      </c>
      <c r="K4276">
        <v>0</v>
      </c>
      <c r="L4276">
        <v>0</v>
      </c>
      <c r="M4276">
        <v>0</v>
      </c>
      <c r="N4276">
        <v>0</v>
      </c>
    </row>
    <row r="4277" spans="1:14" x14ac:dyDescent="0.2">
      <c r="A4277" t="s">
        <v>9155</v>
      </c>
      <c r="B4277" t="s">
        <v>86</v>
      </c>
      <c r="C4277" t="s">
        <v>235</v>
      </c>
      <c r="D4277" t="s">
        <v>4879</v>
      </c>
      <c r="E4277">
        <v>57</v>
      </c>
      <c r="F4277">
        <v>4</v>
      </c>
      <c r="G4277">
        <v>53</v>
      </c>
      <c r="H4277">
        <v>0</v>
      </c>
      <c r="I4277">
        <v>0</v>
      </c>
      <c r="J4277">
        <v>32</v>
      </c>
      <c r="K4277">
        <v>0</v>
      </c>
      <c r="L4277">
        <v>0</v>
      </c>
      <c r="M4277">
        <v>0</v>
      </c>
      <c r="N4277">
        <v>0</v>
      </c>
    </row>
    <row r="4278" spans="1:14" x14ac:dyDescent="0.2">
      <c r="A4278" t="s">
        <v>9156</v>
      </c>
      <c r="B4278" t="s">
        <v>86</v>
      </c>
      <c r="C4278" t="s">
        <v>235</v>
      </c>
      <c r="D4278" t="s">
        <v>4881</v>
      </c>
      <c r="E4278">
        <v>89</v>
      </c>
      <c r="F4278">
        <v>12</v>
      </c>
      <c r="G4278">
        <v>73</v>
      </c>
      <c r="H4278">
        <v>3</v>
      </c>
      <c r="I4278">
        <v>1</v>
      </c>
      <c r="J4278">
        <v>0</v>
      </c>
      <c r="K4278">
        <v>0</v>
      </c>
      <c r="L4278">
        <v>0</v>
      </c>
      <c r="M4278">
        <v>0</v>
      </c>
      <c r="N4278">
        <v>0</v>
      </c>
    </row>
    <row r="4279" spans="1:14" x14ac:dyDescent="0.2">
      <c r="A4279" t="s">
        <v>9157</v>
      </c>
      <c r="B4279" t="s">
        <v>86</v>
      </c>
      <c r="C4279" t="s">
        <v>235</v>
      </c>
      <c r="D4279" t="s">
        <v>4883</v>
      </c>
      <c r="E4279">
        <v>25</v>
      </c>
      <c r="F4279">
        <v>9</v>
      </c>
      <c r="G4279">
        <v>15</v>
      </c>
      <c r="H4279">
        <v>0</v>
      </c>
      <c r="I4279">
        <v>1</v>
      </c>
      <c r="J4279">
        <v>64</v>
      </c>
      <c r="K4279">
        <v>0</v>
      </c>
      <c r="L4279">
        <v>0</v>
      </c>
      <c r="M4279">
        <v>0</v>
      </c>
      <c r="N4279">
        <v>0</v>
      </c>
    </row>
    <row r="4280" spans="1:14" x14ac:dyDescent="0.2">
      <c r="A4280" t="s">
        <v>9158</v>
      </c>
      <c r="B4280" t="s">
        <v>86</v>
      </c>
      <c r="C4280" t="s">
        <v>235</v>
      </c>
      <c r="D4280" t="s">
        <v>4885</v>
      </c>
      <c r="E4280">
        <v>64</v>
      </c>
      <c r="F4280">
        <v>9</v>
      </c>
      <c r="G4280">
        <v>52</v>
      </c>
      <c r="H4280">
        <v>2</v>
      </c>
      <c r="I4280">
        <v>1</v>
      </c>
      <c r="J4280">
        <v>25</v>
      </c>
      <c r="K4280">
        <v>0</v>
      </c>
      <c r="L4280">
        <v>0</v>
      </c>
      <c r="M4280">
        <v>0</v>
      </c>
      <c r="N4280">
        <v>0</v>
      </c>
    </row>
    <row r="4281" spans="1:14" x14ac:dyDescent="0.2">
      <c r="A4281" t="s">
        <v>9159</v>
      </c>
      <c r="B4281" t="s">
        <v>86</v>
      </c>
      <c r="C4281" t="s">
        <v>235</v>
      </c>
      <c r="D4281" t="s">
        <v>4887</v>
      </c>
      <c r="E4281">
        <v>25</v>
      </c>
      <c r="F4281">
        <v>8</v>
      </c>
      <c r="G4281">
        <v>16</v>
      </c>
      <c r="H4281">
        <v>0</v>
      </c>
      <c r="I4281">
        <v>1</v>
      </c>
      <c r="J4281">
        <v>64</v>
      </c>
      <c r="K4281">
        <v>0</v>
      </c>
      <c r="L4281">
        <v>0</v>
      </c>
      <c r="M4281">
        <v>0</v>
      </c>
      <c r="N4281">
        <v>0</v>
      </c>
    </row>
    <row r="4282" spans="1:14" x14ac:dyDescent="0.2">
      <c r="A4282" t="s">
        <v>9160</v>
      </c>
      <c r="B4282" t="s">
        <v>86</v>
      </c>
      <c r="C4282" t="s">
        <v>235</v>
      </c>
      <c r="D4282" t="s">
        <v>4889</v>
      </c>
      <c r="E4282">
        <v>61</v>
      </c>
      <c r="F4282">
        <v>4</v>
      </c>
      <c r="G4282">
        <v>55</v>
      </c>
      <c r="H4282">
        <v>2</v>
      </c>
      <c r="I4282">
        <v>0</v>
      </c>
      <c r="J4282">
        <v>28</v>
      </c>
      <c r="K4282">
        <v>0</v>
      </c>
      <c r="L4282">
        <v>0</v>
      </c>
      <c r="M4282">
        <v>0</v>
      </c>
      <c r="N4282">
        <v>0</v>
      </c>
    </row>
    <row r="4283" spans="1:14" x14ac:dyDescent="0.2">
      <c r="A4283" t="s">
        <v>9161</v>
      </c>
      <c r="B4283" t="s">
        <v>86</v>
      </c>
      <c r="C4283" t="s">
        <v>235</v>
      </c>
      <c r="D4283" t="s">
        <v>4871</v>
      </c>
      <c r="E4283">
        <v>0</v>
      </c>
      <c r="F4283">
        <v>0</v>
      </c>
      <c r="G4283">
        <v>0</v>
      </c>
      <c r="H4283">
        <v>0</v>
      </c>
      <c r="I4283">
        <v>0</v>
      </c>
      <c r="J4283">
        <v>0</v>
      </c>
      <c r="K4283">
        <v>88</v>
      </c>
      <c r="L4283">
        <v>87</v>
      </c>
      <c r="M4283">
        <v>1</v>
      </c>
      <c r="N4283">
        <v>0</v>
      </c>
    </row>
    <row r="4284" spans="1:14" x14ac:dyDescent="0.2">
      <c r="A4284" t="s">
        <v>9162</v>
      </c>
      <c r="B4284" t="s">
        <v>86</v>
      </c>
      <c r="C4284" t="s">
        <v>235</v>
      </c>
      <c r="D4284" t="s">
        <v>4873</v>
      </c>
      <c r="E4284">
        <v>0</v>
      </c>
      <c r="F4284">
        <v>0</v>
      </c>
      <c r="G4284">
        <v>0</v>
      </c>
      <c r="H4284">
        <v>0</v>
      </c>
      <c r="I4284">
        <v>0</v>
      </c>
      <c r="J4284">
        <v>0</v>
      </c>
      <c r="K4284">
        <v>82</v>
      </c>
      <c r="L4284">
        <v>81</v>
      </c>
      <c r="M4284">
        <v>1</v>
      </c>
      <c r="N4284">
        <v>0</v>
      </c>
    </row>
    <row r="4285" spans="1:14" x14ac:dyDescent="0.2">
      <c r="A4285" t="s">
        <v>9163</v>
      </c>
      <c r="B4285" t="s">
        <v>86</v>
      </c>
      <c r="C4285" t="s">
        <v>236</v>
      </c>
      <c r="D4285" t="s">
        <v>4875</v>
      </c>
      <c r="E4285">
        <v>29</v>
      </c>
      <c r="F4285">
        <v>6</v>
      </c>
      <c r="G4285">
        <v>23</v>
      </c>
      <c r="H4285">
        <v>0</v>
      </c>
      <c r="I4285">
        <v>0</v>
      </c>
      <c r="J4285">
        <v>23</v>
      </c>
      <c r="K4285">
        <v>0</v>
      </c>
      <c r="L4285">
        <v>0</v>
      </c>
      <c r="M4285">
        <v>0</v>
      </c>
      <c r="N4285">
        <v>0</v>
      </c>
    </row>
    <row r="4286" spans="1:14" x14ac:dyDescent="0.2">
      <c r="A4286" t="s">
        <v>9164</v>
      </c>
      <c r="B4286" t="s">
        <v>86</v>
      </c>
      <c r="C4286" t="s">
        <v>236</v>
      </c>
      <c r="D4286" t="s">
        <v>4877</v>
      </c>
      <c r="E4286">
        <v>52</v>
      </c>
      <c r="F4286">
        <v>9</v>
      </c>
      <c r="G4286">
        <v>43</v>
      </c>
      <c r="H4286">
        <v>0</v>
      </c>
      <c r="I4286">
        <v>0</v>
      </c>
      <c r="J4286">
        <v>0</v>
      </c>
      <c r="K4286">
        <v>0</v>
      </c>
      <c r="L4286">
        <v>0</v>
      </c>
      <c r="M4286">
        <v>0</v>
      </c>
      <c r="N4286">
        <v>0</v>
      </c>
    </row>
    <row r="4287" spans="1:14" x14ac:dyDescent="0.2">
      <c r="A4287" t="s">
        <v>9165</v>
      </c>
      <c r="B4287" t="s">
        <v>86</v>
      </c>
      <c r="C4287" t="s">
        <v>236</v>
      </c>
      <c r="D4287" t="s">
        <v>4879</v>
      </c>
      <c r="E4287">
        <v>22</v>
      </c>
      <c r="F4287">
        <v>4</v>
      </c>
      <c r="G4287">
        <v>18</v>
      </c>
      <c r="H4287">
        <v>0</v>
      </c>
      <c r="I4287">
        <v>0</v>
      </c>
      <c r="J4287">
        <v>30</v>
      </c>
      <c r="K4287">
        <v>0</v>
      </c>
      <c r="L4287">
        <v>0</v>
      </c>
      <c r="M4287">
        <v>0</v>
      </c>
      <c r="N4287">
        <v>0</v>
      </c>
    </row>
    <row r="4288" spans="1:14" x14ac:dyDescent="0.2">
      <c r="A4288" t="s">
        <v>9166</v>
      </c>
      <c r="B4288" t="s">
        <v>86</v>
      </c>
      <c r="C4288" t="s">
        <v>236</v>
      </c>
      <c r="D4288" t="s">
        <v>4881</v>
      </c>
      <c r="E4288">
        <v>52</v>
      </c>
      <c r="F4288">
        <v>9</v>
      </c>
      <c r="G4288">
        <v>43</v>
      </c>
      <c r="H4288">
        <v>0</v>
      </c>
      <c r="I4288">
        <v>0</v>
      </c>
      <c r="J4288">
        <v>0</v>
      </c>
      <c r="K4288">
        <v>0</v>
      </c>
      <c r="L4288">
        <v>0</v>
      </c>
      <c r="M4288">
        <v>0</v>
      </c>
      <c r="N4288">
        <v>0</v>
      </c>
    </row>
    <row r="4289" spans="1:14" x14ac:dyDescent="0.2">
      <c r="A4289" t="s">
        <v>9167</v>
      </c>
      <c r="B4289" t="s">
        <v>86</v>
      </c>
      <c r="C4289" t="s">
        <v>236</v>
      </c>
      <c r="D4289" t="s">
        <v>4883</v>
      </c>
      <c r="E4289">
        <v>29</v>
      </c>
      <c r="F4289">
        <v>5</v>
      </c>
      <c r="G4289">
        <v>24</v>
      </c>
      <c r="H4289">
        <v>0</v>
      </c>
      <c r="I4289">
        <v>0</v>
      </c>
      <c r="J4289">
        <v>23</v>
      </c>
      <c r="K4289">
        <v>0</v>
      </c>
      <c r="L4289">
        <v>0</v>
      </c>
      <c r="M4289">
        <v>0</v>
      </c>
      <c r="N4289">
        <v>0</v>
      </c>
    </row>
    <row r="4290" spans="1:14" x14ac:dyDescent="0.2">
      <c r="A4290" t="s">
        <v>9168</v>
      </c>
      <c r="B4290" t="s">
        <v>86</v>
      </c>
      <c r="C4290" t="s">
        <v>236</v>
      </c>
      <c r="D4290" t="s">
        <v>4885</v>
      </c>
      <c r="E4290">
        <v>23</v>
      </c>
      <c r="F4290">
        <v>5</v>
      </c>
      <c r="G4290">
        <v>18</v>
      </c>
      <c r="H4290">
        <v>0</v>
      </c>
      <c r="I4290">
        <v>0</v>
      </c>
      <c r="J4290">
        <v>29</v>
      </c>
      <c r="K4290">
        <v>0</v>
      </c>
      <c r="L4290">
        <v>0</v>
      </c>
      <c r="M4290">
        <v>0</v>
      </c>
      <c r="N4290">
        <v>0</v>
      </c>
    </row>
    <row r="4291" spans="1:14" x14ac:dyDescent="0.2">
      <c r="A4291" t="s">
        <v>9169</v>
      </c>
      <c r="B4291" t="s">
        <v>86</v>
      </c>
      <c r="C4291" t="s">
        <v>236</v>
      </c>
      <c r="D4291" t="s">
        <v>4887</v>
      </c>
      <c r="E4291">
        <v>29</v>
      </c>
      <c r="F4291">
        <v>5</v>
      </c>
      <c r="G4291">
        <v>24</v>
      </c>
      <c r="H4291">
        <v>0</v>
      </c>
      <c r="I4291">
        <v>0</v>
      </c>
      <c r="J4291">
        <v>23</v>
      </c>
      <c r="K4291">
        <v>0</v>
      </c>
      <c r="L4291">
        <v>0</v>
      </c>
      <c r="M4291">
        <v>0</v>
      </c>
      <c r="N4291">
        <v>0</v>
      </c>
    </row>
    <row r="4292" spans="1:14" x14ac:dyDescent="0.2">
      <c r="A4292" t="s">
        <v>9170</v>
      </c>
      <c r="B4292" t="s">
        <v>86</v>
      </c>
      <c r="C4292" t="s">
        <v>236</v>
      </c>
      <c r="D4292" t="s">
        <v>4889</v>
      </c>
      <c r="E4292">
        <v>22</v>
      </c>
      <c r="F4292">
        <v>4</v>
      </c>
      <c r="G4292">
        <v>18</v>
      </c>
      <c r="H4292">
        <v>0</v>
      </c>
      <c r="I4292">
        <v>0</v>
      </c>
      <c r="J4292">
        <v>30</v>
      </c>
      <c r="K4292">
        <v>0</v>
      </c>
      <c r="L4292">
        <v>0</v>
      </c>
      <c r="M4292">
        <v>0</v>
      </c>
      <c r="N4292">
        <v>0</v>
      </c>
    </row>
    <row r="4293" spans="1:14" x14ac:dyDescent="0.2">
      <c r="A4293" t="s">
        <v>9171</v>
      </c>
      <c r="B4293" t="s">
        <v>86</v>
      </c>
      <c r="C4293" t="s">
        <v>236</v>
      </c>
      <c r="D4293" t="s">
        <v>4871</v>
      </c>
      <c r="E4293">
        <v>0</v>
      </c>
      <c r="F4293">
        <v>0</v>
      </c>
      <c r="G4293">
        <v>0</v>
      </c>
      <c r="H4293">
        <v>0</v>
      </c>
      <c r="I4293">
        <v>0</v>
      </c>
      <c r="J4293">
        <v>0</v>
      </c>
      <c r="K4293">
        <v>52</v>
      </c>
      <c r="L4293">
        <v>52</v>
      </c>
      <c r="M4293">
        <v>0</v>
      </c>
      <c r="N4293">
        <v>0</v>
      </c>
    </row>
    <row r="4294" spans="1:14" x14ac:dyDescent="0.2">
      <c r="A4294" t="s">
        <v>9172</v>
      </c>
      <c r="B4294" t="s">
        <v>86</v>
      </c>
      <c r="C4294" t="s">
        <v>236</v>
      </c>
      <c r="D4294" t="s">
        <v>4873</v>
      </c>
      <c r="E4294">
        <v>0</v>
      </c>
      <c r="F4294">
        <v>0</v>
      </c>
      <c r="G4294">
        <v>0</v>
      </c>
      <c r="H4294">
        <v>0</v>
      </c>
      <c r="I4294">
        <v>0</v>
      </c>
      <c r="J4294">
        <v>0</v>
      </c>
      <c r="K4294">
        <v>44</v>
      </c>
      <c r="L4294">
        <v>44</v>
      </c>
      <c r="M4294">
        <v>0</v>
      </c>
      <c r="N4294">
        <v>0</v>
      </c>
    </row>
    <row r="4295" spans="1:14" x14ac:dyDescent="0.2">
      <c r="A4295" t="s">
        <v>9173</v>
      </c>
      <c r="B4295" t="s">
        <v>86</v>
      </c>
      <c r="C4295" t="s">
        <v>237</v>
      </c>
      <c r="D4295" t="s">
        <v>4875</v>
      </c>
      <c r="E4295">
        <v>18</v>
      </c>
      <c r="F4295">
        <v>0</v>
      </c>
      <c r="G4295">
        <v>17</v>
      </c>
      <c r="H4295">
        <v>1</v>
      </c>
      <c r="I4295">
        <v>0</v>
      </c>
      <c r="J4295">
        <v>57</v>
      </c>
      <c r="K4295">
        <v>0</v>
      </c>
      <c r="L4295">
        <v>0</v>
      </c>
      <c r="M4295">
        <v>0</v>
      </c>
      <c r="N4295">
        <v>0</v>
      </c>
    </row>
    <row r="4296" spans="1:14" x14ac:dyDescent="0.2">
      <c r="A4296" t="s">
        <v>9174</v>
      </c>
      <c r="B4296" t="s">
        <v>86</v>
      </c>
      <c r="C4296" t="s">
        <v>237</v>
      </c>
      <c r="D4296" t="s">
        <v>4877</v>
      </c>
      <c r="E4296">
        <v>75</v>
      </c>
      <c r="F4296">
        <v>4</v>
      </c>
      <c r="G4296">
        <v>68</v>
      </c>
      <c r="H4296">
        <v>3</v>
      </c>
      <c r="I4296">
        <v>0</v>
      </c>
      <c r="J4296">
        <v>0</v>
      </c>
      <c r="K4296">
        <v>0</v>
      </c>
      <c r="L4296">
        <v>0</v>
      </c>
      <c r="M4296">
        <v>0</v>
      </c>
      <c r="N4296">
        <v>0</v>
      </c>
    </row>
    <row r="4297" spans="1:14" x14ac:dyDescent="0.2">
      <c r="A4297" t="s">
        <v>9175</v>
      </c>
      <c r="B4297" t="s">
        <v>86</v>
      </c>
      <c r="C4297" t="s">
        <v>237</v>
      </c>
      <c r="D4297" t="s">
        <v>4879</v>
      </c>
      <c r="E4297">
        <v>52</v>
      </c>
      <c r="F4297">
        <v>4</v>
      </c>
      <c r="G4297">
        <v>47</v>
      </c>
      <c r="H4297">
        <v>1</v>
      </c>
      <c r="I4297">
        <v>0</v>
      </c>
      <c r="J4297">
        <v>23</v>
      </c>
      <c r="K4297">
        <v>0</v>
      </c>
      <c r="L4297">
        <v>0</v>
      </c>
      <c r="M4297">
        <v>0</v>
      </c>
      <c r="N4297">
        <v>0</v>
      </c>
    </row>
    <row r="4298" spans="1:14" x14ac:dyDescent="0.2">
      <c r="A4298" t="s">
        <v>9176</v>
      </c>
      <c r="B4298" t="s">
        <v>86</v>
      </c>
      <c r="C4298" t="s">
        <v>237</v>
      </c>
      <c r="D4298" t="s">
        <v>4881</v>
      </c>
      <c r="E4298">
        <v>75</v>
      </c>
      <c r="F4298">
        <v>4</v>
      </c>
      <c r="G4298">
        <v>68</v>
      </c>
      <c r="H4298">
        <v>3</v>
      </c>
      <c r="I4298">
        <v>0</v>
      </c>
      <c r="J4298">
        <v>0</v>
      </c>
      <c r="K4298">
        <v>0</v>
      </c>
      <c r="L4298">
        <v>0</v>
      </c>
      <c r="M4298">
        <v>0</v>
      </c>
      <c r="N4298">
        <v>0</v>
      </c>
    </row>
    <row r="4299" spans="1:14" x14ac:dyDescent="0.2">
      <c r="A4299" t="s">
        <v>9177</v>
      </c>
      <c r="B4299" t="s">
        <v>86</v>
      </c>
      <c r="C4299" t="s">
        <v>237</v>
      </c>
      <c r="D4299" t="s">
        <v>4883</v>
      </c>
      <c r="E4299">
        <v>18</v>
      </c>
      <c r="F4299">
        <v>1</v>
      </c>
      <c r="G4299">
        <v>16</v>
      </c>
      <c r="H4299">
        <v>1</v>
      </c>
      <c r="I4299">
        <v>0</v>
      </c>
      <c r="J4299">
        <v>57</v>
      </c>
      <c r="K4299">
        <v>0</v>
      </c>
      <c r="L4299">
        <v>0</v>
      </c>
      <c r="M4299">
        <v>0</v>
      </c>
      <c r="N4299">
        <v>0</v>
      </c>
    </row>
    <row r="4300" spans="1:14" x14ac:dyDescent="0.2">
      <c r="A4300" t="s">
        <v>9178</v>
      </c>
      <c r="B4300" t="s">
        <v>86</v>
      </c>
      <c r="C4300" t="s">
        <v>237</v>
      </c>
      <c r="D4300" t="s">
        <v>4885</v>
      </c>
      <c r="E4300">
        <v>57</v>
      </c>
      <c r="F4300">
        <v>5</v>
      </c>
      <c r="G4300">
        <v>51</v>
      </c>
      <c r="H4300">
        <v>1</v>
      </c>
      <c r="I4300">
        <v>0</v>
      </c>
      <c r="J4300">
        <v>18</v>
      </c>
      <c r="K4300">
        <v>0</v>
      </c>
      <c r="L4300">
        <v>0</v>
      </c>
      <c r="M4300">
        <v>0</v>
      </c>
      <c r="N4300">
        <v>0</v>
      </c>
    </row>
    <row r="4301" spans="1:14" x14ac:dyDescent="0.2">
      <c r="A4301" t="s">
        <v>9179</v>
      </c>
      <c r="B4301" t="s">
        <v>86</v>
      </c>
      <c r="C4301" t="s">
        <v>237</v>
      </c>
      <c r="D4301" t="s">
        <v>4887</v>
      </c>
      <c r="E4301">
        <v>18</v>
      </c>
      <c r="F4301">
        <v>0</v>
      </c>
      <c r="G4301">
        <v>17</v>
      </c>
      <c r="H4301">
        <v>1</v>
      </c>
      <c r="I4301">
        <v>0</v>
      </c>
      <c r="J4301">
        <v>57</v>
      </c>
      <c r="K4301">
        <v>0</v>
      </c>
      <c r="L4301">
        <v>0</v>
      </c>
      <c r="M4301">
        <v>0</v>
      </c>
      <c r="N4301">
        <v>0</v>
      </c>
    </row>
    <row r="4302" spans="1:14" x14ac:dyDescent="0.2">
      <c r="A4302" t="s">
        <v>9180</v>
      </c>
      <c r="B4302" t="s">
        <v>86</v>
      </c>
      <c r="C4302" t="s">
        <v>237</v>
      </c>
      <c r="D4302" t="s">
        <v>4889</v>
      </c>
      <c r="E4302">
        <v>54</v>
      </c>
      <c r="F4302">
        <v>4</v>
      </c>
      <c r="G4302">
        <v>48</v>
      </c>
      <c r="H4302">
        <v>2</v>
      </c>
      <c r="I4302">
        <v>0</v>
      </c>
      <c r="J4302">
        <v>21</v>
      </c>
      <c r="K4302">
        <v>0</v>
      </c>
      <c r="L4302">
        <v>0</v>
      </c>
      <c r="M4302">
        <v>0</v>
      </c>
      <c r="N4302">
        <v>0</v>
      </c>
    </row>
    <row r="4303" spans="1:14" x14ac:dyDescent="0.2">
      <c r="A4303" t="s">
        <v>9181</v>
      </c>
      <c r="B4303" t="s">
        <v>86</v>
      </c>
      <c r="C4303" t="s">
        <v>237</v>
      </c>
      <c r="D4303" t="s">
        <v>4871</v>
      </c>
      <c r="E4303">
        <v>0</v>
      </c>
      <c r="F4303">
        <v>0</v>
      </c>
      <c r="G4303">
        <v>0</v>
      </c>
      <c r="H4303">
        <v>0</v>
      </c>
      <c r="I4303">
        <v>0</v>
      </c>
      <c r="J4303">
        <v>0</v>
      </c>
      <c r="K4303">
        <v>75</v>
      </c>
      <c r="L4303">
        <v>74</v>
      </c>
      <c r="M4303">
        <v>1</v>
      </c>
      <c r="N4303">
        <v>0</v>
      </c>
    </row>
    <row r="4304" spans="1:14" x14ac:dyDescent="0.2">
      <c r="A4304" t="s">
        <v>9182</v>
      </c>
      <c r="B4304" t="s">
        <v>86</v>
      </c>
      <c r="C4304" t="s">
        <v>237</v>
      </c>
      <c r="D4304" t="s">
        <v>4873</v>
      </c>
      <c r="E4304">
        <v>0</v>
      </c>
      <c r="F4304">
        <v>0</v>
      </c>
      <c r="G4304">
        <v>0</v>
      </c>
      <c r="H4304">
        <v>0</v>
      </c>
      <c r="I4304">
        <v>0</v>
      </c>
      <c r="J4304">
        <v>0</v>
      </c>
      <c r="K4304">
        <v>73</v>
      </c>
      <c r="L4304">
        <v>72</v>
      </c>
      <c r="M4304">
        <v>1</v>
      </c>
      <c r="N4304">
        <v>0</v>
      </c>
    </row>
    <row r="4305" spans="1:14" x14ac:dyDescent="0.2">
      <c r="A4305" t="s">
        <v>9183</v>
      </c>
      <c r="B4305" t="s">
        <v>86</v>
      </c>
      <c r="C4305" t="s">
        <v>238</v>
      </c>
      <c r="D4305" t="s">
        <v>4875</v>
      </c>
      <c r="E4305">
        <v>56</v>
      </c>
      <c r="F4305">
        <v>8</v>
      </c>
      <c r="G4305">
        <v>48</v>
      </c>
      <c r="H4305">
        <v>0</v>
      </c>
      <c r="I4305">
        <v>0</v>
      </c>
      <c r="J4305">
        <v>89</v>
      </c>
      <c r="K4305">
        <v>0</v>
      </c>
      <c r="L4305">
        <v>0</v>
      </c>
      <c r="M4305">
        <v>0</v>
      </c>
      <c r="N4305">
        <v>0</v>
      </c>
    </row>
    <row r="4306" spans="1:14" x14ac:dyDescent="0.2">
      <c r="A4306" t="s">
        <v>9184</v>
      </c>
      <c r="B4306" t="s">
        <v>86</v>
      </c>
      <c r="C4306" t="s">
        <v>238</v>
      </c>
      <c r="D4306" t="s">
        <v>4877</v>
      </c>
      <c r="E4306">
        <v>145</v>
      </c>
      <c r="F4306">
        <v>18</v>
      </c>
      <c r="G4306">
        <v>124</v>
      </c>
      <c r="H4306">
        <v>3</v>
      </c>
      <c r="I4306">
        <v>0</v>
      </c>
      <c r="J4306">
        <v>0</v>
      </c>
      <c r="K4306">
        <v>0</v>
      </c>
      <c r="L4306">
        <v>0</v>
      </c>
      <c r="M4306">
        <v>0</v>
      </c>
      <c r="N4306">
        <v>0</v>
      </c>
    </row>
    <row r="4307" spans="1:14" x14ac:dyDescent="0.2">
      <c r="A4307" t="s">
        <v>9185</v>
      </c>
      <c r="B4307" t="s">
        <v>86</v>
      </c>
      <c r="C4307" t="s">
        <v>238</v>
      </c>
      <c r="D4307" t="s">
        <v>4879</v>
      </c>
      <c r="E4307">
        <v>81</v>
      </c>
      <c r="F4307">
        <v>11</v>
      </c>
      <c r="G4307">
        <v>70</v>
      </c>
      <c r="H4307">
        <v>0</v>
      </c>
      <c r="I4307">
        <v>0</v>
      </c>
      <c r="J4307">
        <v>64</v>
      </c>
      <c r="K4307">
        <v>0</v>
      </c>
      <c r="L4307">
        <v>0</v>
      </c>
      <c r="M4307">
        <v>0</v>
      </c>
      <c r="N4307">
        <v>0</v>
      </c>
    </row>
    <row r="4308" spans="1:14" x14ac:dyDescent="0.2">
      <c r="A4308" t="s">
        <v>9186</v>
      </c>
      <c r="B4308" t="s">
        <v>86</v>
      </c>
      <c r="C4308" t="s">
        <v>238</v>
      </c>
      <c r="D4308" t="s">
        <v>4881</v>
      </c>
      <c r="E4308">
        <v>145</v>
      </c>
      <c r="F4308">
        <v>18</v>
      </c>
      <c r="G4308">
        <v>124</v>
      </c>
      <c r="H4308">
        <v>3</v>
      </c>
      <c r="I4308">
        <v>0</v>
      </c>
      <c r="J4308">
        <v>0</v>
      </c>
      <c r="K4308">
        <v>0</v>
      </c>
      <c r="L4308">
        <v>0</v>
      </c>
      <c r="M4308">
        <v>0</v>
      </c>
      <c r="N4308">
        <v>0</v>
      </c>
    </row>
    <row r="4309" spans="1:14" x14ac:dyDescent="0.2">
      <c r="A4309" t="s">
        <v>9187</v>
      </c>
      <c r="B4309" t="s">
        <v>86</v>
      </c>
      <c r="C4309" t="s">
        <v>238</v>
      </c>
      <c r="D4309" t="s">
        <v>4883</v>
      </c>
      <c r="E4309">
        <v>56</v>
      </c>
      <c r="F4309">
        <v>8</v>
      </c>
      <c r="G4309">
        <v>47</v>
      </c>
      <c r="H4309">
        <v>1</v>
      </c>
      <c r="I4309">
        <v>0</v>
      </c>
      <c r="J4309">
        <v>89</v>
      </c>
      <c r="K4309">
        <v>0</v>
      </c>
      <c r="L4309">
        <v>0</v>
      </c>
      <c r="M4309">
        <v>0</v>
      </c>
      <c r="N4309">
        <v>0</v>
      </c>
    </row>
    <row r="4310" spans="1:14" x14ac:dyDescent="0.2">
      <c r="A4310" t="s">
        <v>9188</v>
      </c>
      <c r="B4310" t="s">
        <v>86</v>
      </c>
      <c r="C4310" t="s">
        <v>238</v>
      </c>
      <c r="D4310" t="s">
        <v>4885</v>
      </c>
      <c r="E4310">
        <v>89</v>
      </c>
      <c r="F4310">
        <v>14</v>
      </c>
      <c r="G4310">
        <v>74</v>
      </c>
      <c r="H4310">
        <v>1</v>
      </c>
      <c r="I4310">
        <v>0</v>
      </c>
      <c r="J4310">
        <v>56</v>
      </c>
      <c r="K4310">
        <v>0</v>
      </c>
      <c r="L4310">
        <v>0</v>
      </c>
      <c r="M4310">
        <v>0</v>
      </c>
      <c r="N4310">
        <v>0</v>
      </c>
    </row>
    <row r="4311" spans="1:14" x14ac:dyDescent="0.2">
      <c r="A4311" t="s">
        <v>9189</v>
      </c>
      <c r="B4311" t="s">
        <v>86</v>
      </c>
      <c r="C4311" t="s">
        <v>238</v>
      </c>
      <c r="D4311" t="s">
        <v>4887</v>
      </c>
      <c r="E4311">
        <v>56</v>
      </c>
      <c r="F4311">
        <v>7</v>
      </c>
      <c r="G4311">
        <v>48</v>
      </c>
      <c r="H4311">
        <v>1</v>
      </c>
      <c r="I4311">
        <v>0</v>
      </c>
      <c r="J4311">
        <v>89</v>
      </c>
      <c r="K4311">
        <v>0</v>
      </c>
      <c r="L4311">
        <v>0</v>
      </c>
      <c r="M4311">
        <v>0</v>
      </c>
      <c r="N4311">
        <v>0</v>
      </c>
    </row>
    <row r="4312" spans="1:14" x14ac:dyDescent="0.2">
      <c r="A4312" t="s">
        <v>9190</v>
      </c>
      <c r="B4312" t="s">
        <v>86</v>
      </c>
      <c r="C4312" t="s">
        <v>238</v>
      </c>
      <c r="D4312" t="s">
        <v>4889</v>
      </c>
      <c r="E4312">
        <v>85</v>
      </c>
      <c r="F4312">
        <v>11</v>
      </c>
      <c r="G4312">
        <v>73</v>
      </c>
      <c r="H4312">
        <v>1</v>
      </c>
      <c r="I4312">
        <v>0</v>
      </c>
      <c r="J4312">
        <v>60</v>
      </c>
      <c r="K4312">
        <v>0</v>
      </c>
      <c r="L4312">
        <v>0</v>
      </c>
      <c r="M4312">
        <v>0</v>
      </c>
      <c r="N4312">
        <v>0</v>
      </c>
    </row>
    <row r="4313" spans="1:14" x14ac:dyDescent="0.2">
      <c r="A4313" t="s">
        <v>9191</v>
      </c>
      <c r="B4313" t="s">
        <v>86</v>
      </c>
      <c r="C4313" t="s">
        <v>238</v>
      </c>
      <c r="D4313" t="s">
        <v>4871</v>
      </c>
      <c r="E4313">
        <v>0</v>
      </c>
      <c r="F4313">
        <v>0</v>
      </c>
      <c r="G4313">
        <v>0</v>
      </c>
      <c r="H4313">
        <v>0</v>
      </c>
      <c r="I4313">
        <v>0</v>
      </c>
      <c r="J4313">
        <v>0</v>
      </c>
      <c r="K4313">
        <v>145</v>
      </c>
      <c r="L4313">
        <v>144</v>
      </c>
      <c r="M4313">
        <v>1</v>
      </c>
      <c r="N4313">
        <v>0</v>
      </c>
    </row>
    <row r="4314" spans="1:14" x14ac:dyDescent="0.2">
      <c r="A4314" t="s">
        <v>9192</v>
      </c>
      <c r="B4314" t="s">
        <v>86</v>
      </c>
      <c r="C4314" t="s">
        <v>238</v>
      </c>
      <c r="D4314" t="s">
        <v>4873</v>
      </c>
      <c r="E4314">
        <v>0</v>
      </c>
      <c r="F4314">
        <v>0</v>
      </c>
      <c r="G4314">
        <v>0</v>
      </c>
      <c r="H4314">
        <v>0</v>
      </c>
      <c r="I4314">
        <v>0</v>
      </c>
      <c r="J4314">
        <v>0</v>
      </c>
      <c r="K4314">
        <v>137</v>
      </c>
      <c r="L4314">
        <v>136</v>
      </c>
      <c r="M4314">
        <v>1</v>
      </c>
      <c r="N4314">
        <v>0</v>
      </c>
    </row>
    <row r="4315" spans="1:14" x14ac:dyDescent="0.2">
      <c r="A4315" t="s">
        <v>9193</v>
      </c>
      <c r="B4315" t="s">
        <v>86</v>
      </c>
      <c r="C4315" t="s">
        <v>239</v>
      </c>
      <c r="D4315" t="s">
        <v>4875</v>
      </c>
      <c r="E4315">
        <v>78</v>
      </c>
      <c r="F4315">
        <v>14</v>
      </c>
      <c r="G4315">
        <v>59</v>
      </c>
      <c r="H4315">
        <v>4</v>
      </c>
      <c r="I4315">
        <v>1</v>
      </c>
      <c r="J4315">
        <v>100</v>
      </c>
      <c r="K4315">
        <v>0</v>
      </c>
      <c r="L4315">
        <v>0</v>
      </c>
      <c r="M4315">
        <v>0</v>
      </c>
      <c r="N4315">
        <v>0</v>
      </c>
    </row>
    <row r="4316" spans="1:14" x14ac:dyDescent="0.2">
      <c r="A4316" t="s">
        <v>9194</v>
      </c>
      <c r="B4316" t="s">
        <v>86</v>
      </c>
      <c r="C4316" t="s">
        <v>239</v>
      </c>
      <c r="D4316" t="s">
        <v>4877</v>
      </c>
      <c r="E4316">
        <v>178</v>
      </c>
      <c r="F4316">
        <v>24</v>
      </c>
      <c r="G4316">
        <v>149</v>
      </c>
      <c r="H4316">
        <v>4</v>
      </c>
      <c r="I4316">
        <v>1</v>
      </c>
      <c r="J4316">
        <v>0</v>
      </c>
      <c r="K4316">
        <v>0</v>
      </c>
      <c r="L4316">
        <v>0</v>
      </c>
      <c r="M4316">
        <v>0</v>
      </c>
      <c r="N4316">
        <v>0</v>
      </c>
    </row>
    <row r="4317" spans="1:14" x14ac:dyDescent="0.2">
      <c r="A4317" t="s">
        <v>9195</v>
      </c>
      <c r="B4317" t="s">
        <v>86</v>
      </c>
      <c r="C4317" t="s">
        <v>239</v>
      </c>
      <c r="D4317" t="s">
        <v>4879</v>
      </c>
      <c r="E4317">
        <v>94</v>
      </c>
      <c r="F4317">
        <v>10</v>
      </c>
      <c r="G4317">
        <v>84</v>
      </c>
      <c r="H4317">
        <v>0</v>
      </c>
      <c r="I4317">
        <v>0</v>
      </c>
      <c r="J4317">
        <v>84</v>
      </c>
      <c r="K4317">
        <v>0</v>
      </c>
      <c r="L4317">
        <v>0</v>
      </c>
      <c r="M4317">
        <v>0</v>
      </c>
      <c r="N4317">
        <v>0</v>
      </c>
    </row>
    <row r="4318" spans="1:14" x14ac:dyDescent="0.2">
      <c r="A4318" t="s">
        <v>9196</v>
      </c>
      <c r="B4318" t="s">
        <v>86</v>
      </c>
      <c r="C4318" t="s">
        <v>239</v>
      </c>
      <c r="D4318" t="s">
        <v>4881</v>
      </c>
      <c r="E4318">
        <v>178</v>
      </c>
      <c r="F4318">
        <v>24</v>
      </c>
      <c r="G4318">
        <v>149</v>
      </c>
      <c r="H4318">
        <v>4</v>
      </c>
      <c r="I4318">
        <v>1</v>
      </c>
      <c r="J4318">
        <v>0</v>
      </c>
      <c r="K4318">
        <v>0</v>
      </c>
      <c r="L4318">
        <v>0</v>
      </c>
      <c r="M4318">
        <v>0</v>
      </c>
      <c r="N4318">
        <v>0</v>
      </c>
    </row>
    <row r="4319" spans="1:14" x14ac:dyDescent="0.2">
      <c r="A4319" t="s">
        <v>9197</v>
      </c>
      <c r="B4319" t="s">
        <v>86</v>
      </c>
      <c r="C4319" t="s">
        <v>239</v>
      </c>
      <c r="D4319" t="s">
        <v>4883</v>
      </c>
      <c r="E4319">
        <v>78</v>
      </c>
      <c r="F4319">
        <v>12</v>
      </c>
      <c r="G4319">
        <v>61</v>
      </c>
      <c r="H4319">
        <v>4</v>
      </c>
      <c r="I4319">
        <v>1</v>
      </c>
      <c r="J4319">
        <v>100</v>
      </c>
      <c r="K4319">
        <v>0</v>
      </c>
      <c r="L4319">
        <v>0</v>
      </c>
      <c r="M4319">
        <v>0</v>
      </c>
      <c r="N4319">
        <v>0</v>
      </c>
    </row>
    <row r="4320" spans="1:14" x14ac:dyDescent="0.2">
      <c r="A4320" t="s">
        <v>9198</v>
      </c>
      <c r="B4320" t="s">
        <v>86</v>
      </c>
      <c r="C4320" t="s">
        <v>239</v>
      </c>
      <c r="D4320" t="s">
        <v>4885</v>
      </c>
      <c r="E4320">
        <v>100</v>
      </c>
      <c r="F4320">
        <v>13</v>
      </c>
      <c r="G4320">
        <v>87</v>
      </c>
      <c r="H4320">
        <v>0</v>
      </c>
      <c r="I4320">
        <v>0</v>
      </c>
      <c r="J4320">
        <v>78</v>
      </c>
      <c r="K4320">
        <v>0</v>
      </c>
      <c r="L4320">
        <v>0</v>
      </c>
      <c r="M4320">
        <v>0</v>
      </c>
      <c r="N4320">
        <v>0</v>
      </c>
    </row>
    <row r="4321" spans="1:14" x14ac:dyDescent="0.2">
      <c r="A4321" t="s">
        <v>9199</v>
      </c>
      <c r="B4321" t="s">
        <v>86</v>
      </c>
      <c r="C4321" t="s">
        <v>239</v>
      </c>
      <c r="D4321" t="s">
        <v>4887</v>
      </c>
      <c r="E4321">
        <v>78</v>
      </c>
      <c r="F4321">
        <v>12</v>
      </c>
      <c r="G4321">
        <v>61</v>
      </c>
      <c r="H4321">
        <v>4</v>
      </c>
      <c r="I4321">
        <v>1</v>
      </c>
      <c r="J4321">
        <v>100</v>
      </c>
      <c r="K4321">
        <v>0</v>
      </c>
      <c r="L4321">
        <v>0</v>
      </c>
      <c r="M4321">
        <v>0</v>
      </c>
      <c r="N4321">
        <v>0</v>
      </c>
    </row>
    <row r="4322" spans="1:14" x14ac:dyDescent="0.2">
      <c r="A4322" t="s">
        <v>9200</v>
      </c>
      <c r="B4322" t="s">
        <v>86</v>
      </c>
      <c r="C4322" t="s">
        <v>239</v>
      </c>
      <c r="D4322" t="s">
        <v>4889</v>
      </c>
      <c r="E4322">
        <v>95</v>
      </c>
      <c r="F4322">
        <v>10</v>
      </c>
      <c r="G4322">
        <v>85</v>
      </c>
      <c r="H4322">
        <v>0</v>
      </c>
      <c r="I4322">
        <v>0</v>
      </c>
      <c r="J4322">
        <v>83</v>
      </c>
      <c r="K4322">
        <v>0</v>
      </c>
      <c r="L4322">
        <v>0</v>
      </c>
      <c r="M4322">
        <v>0</v>
      </c>
      <c r="N4322">
        <v>0</v>
      </c>
    </row>
    <row r="4323" spans="1:14" x14ac:dyDescent="0.2">
      <c r="A4323" t="s">
        <v>9201</v>
      </c>
      <c r="B4323" t="s">
        <v>86</v>
      </c>
      <c r="C4323" t="s">
        <v>239</v>
      </c>
      <c r="D4323" t="s">
        <v>4871</v>
      </c>
      <c r="E4323">
        <v>0</v>
      </c>
      <c r="F4323">
        <v>0</v>
      </c>
      <c r="G4323">
        <v>0</v>
      </c>
      <c r="H4323">
        <v>0</v>
      </c>
      <c r="I4323">
        <v>0</v>
      </c>
      <c r="J4323">
        <v>0</v>
      </c>
      <c r="K4323">
        <v>178</v>
      </c>
      <c r="L4323">
        <v>176</v>
      </c>
      <c r="M4323">
        <v>1</v>
      </c>
      <c r="N4323">
        <v>1</v>
      </c>
    </row>
    <row r="4324" spans="1:14" x14ac:dyDescent="0.2">
      <c r="A4324" t="s">
        <v>9202</v>
      </c>
      <c r="B4324" t="s">
        <v>86</v>
      </c>
      <c r="C4324" t="s">
        <v>239</v>
      </c>
      <c r="D4324" t="s">
        <v>4873</v>
      </c>
      <c r="E4324">
        <v>0</v>
      </c>
      <c r="F4324">
        <v>0</v>
      </c>
      <c r="G4324">
        <v>0</v>
      </c>
      <c r="H4324">
        <v>0</v>
      </c>
      <c r="I4324">
        <v>0</v>
      </c>
      <c r="J4324">
        <v>0</v>
      </c>
      <c r="K4324">
        <v>170</v>
      </c>
      <c r="L4324">
        <v>169</v>
      </c>
      <c r="M4324">
        <v>0</v>
      </c>
      <c r="N4324">
        <v>1</v>
      </c>
    </row>
    <row r="4325" spans="1:14" x14ac:dyDescent="0.2">
      <c r="A4325" t="s">
        <v>9203</v>
      </c>
      <c r="B4325" t="s">
        <v>86</v>
      </c>
      <c r="C4325" t="s">
        <v>240</v>
      </c>
      <c r="D4325" t="s">
        <v>4875</v>
      </c>
      <c r="E4325">
        <v>12</v>
      </c>
      <c r="F4325">
        <v>0</v>
      </c>
      <c r="G4325">
        <v>10</v>
      </c>
      <c r="H4325">
        <v>2</v>
      </c>
      <c r="I4325">
        <v>0</v>
      </c>
      <c r="J4325">
        <v>52</v>
      </c>
      <c r="K4325">
        <v>0</v>
      </c>
      <c r="L4325">
        <v>0</v>
      </c>
      <c r="M4325">
        <v>0</v>
      </c>
      <c r="N4325">
        <v>0</v>
      </c>
    </row>
    <row r="4326" spans="1:14" x14ac:dyDescent="0.2">
      <c r="A4326" t="s">
        <v>9204</v>
      </c>
      <c r="B4326" t="s">
        <v>86</v>
      </c>
      <c r="C4326" t="s">
        <v>240</v>
      </c>
      <c r="D4326" t="s">
        <v>4877</v>
      </c>
      <c r="E4326">
        <v>64</v>
      </c>
      <c r="F4326">
        <v>0</v>
      </c>
      <c r="G4326">
        <v>59</v>
      </c>
      <c r="H4326">
        <v>4</v>
      </c>
      <c r="I4326">
        <v>1</v>
      </c>
      <c r="J4326">
        <v>0</v>
      </c>
      <c r="K4326">
        <v>0</v>
      </c>
      <c r="L4326">
        <v>0</v>
      </c>
      <c r="M4326">
        <v>0</v>
      </c>
      <c r="N4326">
        <v>0</v>
      </c>
    </row>
    <row r="4327" spans="1:14" x14ac:dyDescent="0.2">
      <c r="A4327" t="s">
        <v>9205</v>
      </c>
      <c r="B4327" t="s">
        <v>86</v>
      </c>
      <c r="C4327" t="s">
        <v>240</v>
      </c>
      <c r="D4327" t="s">
        <v>4879</v>
      </c>
      <c r="E4327">
        <v>50</v>
      </c>
      <c r="F4327">
        <v>0</v>
      </c>
      <c r="G4327">
        <v>49</v>
      </c>
      <c r="H4327">
        <v>1</v>
      </c>
      <c r="I4327">
        <v>0</v>
      </c>
      <c r="J4327">
        <v>14</v>
      </c>
      <c r="K4327">
        <v>0</v>
      </c>
      <c r="L4327">
        <v>0</v>
      </c>
      <c r="M4327">
        <v>0</v>
      </c>
      <c r="N4327">
        <v>0</v>
      </c>
    </row>
    <row r="4328" spans="1:14" x14ac:dyDescent="0.2">
      <c r="A4328" t="s">
        <v>9206</v>
      </c>
      <c r="B4328" t="s">
        <v>86</v>
      </c>
      <c r="C4328" t="s">
        <v>240</v>
      </c>
      <c r="D4328" t="s">
        <v>4881</v>
      </c>
      <c r="E4328">
        <v>64</v>
      </c>
      <c r="F4328">
        <v>0</v>
      </c>
      <c r="G4328">
        <v>59</v>
      </c>
      <c r="H4328">
        <v>4</v>
      </c>
      <c r="I4328">
        <v>1</v>
      </c>
      <c r="J4328">
        <v>0</v>
      </c>
      <c r="K4328">
        <v>0</v>
      </c>
      <c r="L4328">
        <v>0</v>
      </c>
      <c r="M4328">
        <v>0</v>
      </c>
      <c r="N4328">
        <v>0</v>
      </c>
    </row>
    <row r="4329" spans="1:14" x14ac:dyDescent="0.2">
      <c r="A4329" t="s">
        <v>9207</v>
      </c>
      <c r="B4329" t="s">
        <v>86</v>
      </c>
      <c r="C4329" t="s">
        <v>240</v>
      </c>
      <c r="D4329" t="s">
        <v>4883</v>
      </c>
      <c r="E4329">
        <v>12</v>
      </c>
      <c r="F4329">
        <v>0</v>
      </c>
      <c r="G4329">
        <v>8</v>
      </c>
      <c r="H4329">
        <v>3</v>
      </c>
      <c r="I4329">
        <v>1</v>
      </c>
      <c r="J4329">
        <v>52</v>
      </c>
      <c r="K4329">
        <v>0</v>
      </c>
      <c r="L4329">
        <v>0</v>
      </c>
      <c r="M4329">
        <v>0</v>
      </c>
      <c r="N4329">
        <v>0</v>
      </c>
    </row>
    <row r="4330" spans="1:14" x14ac:dyDescent="0.2">
      <c r="A4330" t="s">
        <v>9208</v>
      </c>
      <c r="B4330" t="s">
        <v>86</v>
      </c>
      <c r="C4330" t="s">
        <v>240</v>
      </c>
      <c r="D4330" t="s">
        <v>4885</v>
      </c>
      <c r="E4330">
        <v>52</v>
      </c>
      <c r="F4330">
        <v>2</v>
      </c>
      <c r="G4330">
        <v>49</v>
      </c>
      <c r="H4330">
        <v>1</v>
      </c>
      <c r="I4330">
        <v>0</v>
      </c>
      <c r="J4330">
        <v>12</v>
      </c>
      <c r="K4330">
        <v>0</v>
      </c>
      <c r="L4330">
        <v>0</v>
      </c>
      <c r="M4330">
        <v>0</v>
      </c>
      <c r="N4330">
        <v>0</v>
      </c>
    </row>
    <row r="4331" spans="1:14" x14ac:dyDescent="0.2">
      <c r="A4331" t="s">
        <v>9209</v>
      </c>
      <c r="B4331" t="s">
        <v>86</v>
      </c>
      <c r="C4331" t="s">
        <v>240</v>
      </c>
      <c r="D4331" t="s">
        <v>4887</v>
      </c>
      <c r="E4331">
        <v>12</v>
      </c>
      <c r="F4331">
        <v>0</v>
      </c>
      <c r="G4331">
        <v>8</v>
      </c>
      <c r="H4331">
        <v>4</v>
      </c>
      <c r="I4331">
        <v>0</v>
      </c>
      <c r="J4331">
        <v>52</v>
      </c>
      <c r="K4331">
        <v>0</v>
      </c>
      <c r="L4331">
        <v>0</v>
      </c>
      <c r="M4331">
        <v>0</v>
      </c>
      <c r="N4331">
        <v>0</v>
      </c>
    </row>
    <row r="4332" spans="1:14" x14ac:dyDescent="0.2">
      <c r="A4332" t="s">
        <v>9210</v>
      </c>
      <c r="B4332" t="s">
        <v>86</v>
      </c>
      <c r="C4332" t="s">
        <v>240</v>
      </c>
      <c r="D4332" t="s">
        <v>4889</v>
      </c>
      <c r="E4332">
        <v>50</v>
      </c>
      <c r="F4332">
        <v>0</v>
      </c>
      <c r="G4332">
        <v>49</v>
      </c>
      <c r="H4332">
        <v>1</v>
      </c>
      <c r="I4332">
        <v>0</v>
      </c>
      <c r="J4332">
        <v>14</v>
      </c>
      <c r="K4332">
        <v>0</v>
      </c>
      <c r="L4332">
        <v>0</v>
      </c>
      <c r="M4332">
        <v>0</v>
      </c>
      <c r="N4332">
        <v>0</v>
      </c>
    </row>
    <row r="4333" spans="1:14" x14ac:dyDescent="0.2">
      <c r="A4333" t="s">
        <v>9211</v>
      </c>
      <c r="B4333" t="s">
        <v>86</v>
      </c>
      <c r="C4333" t="s">
        <v>240</v>
      </c>
      <c r="D4333" t="s">
        <v>4871</v>
      </c>
      <c r="E4333">
        <v>0</v>
      </c>
      <c r="F4333">
        <v>0</v>
      </c>
      <c r="G4333">
        <v>0</v>
      </c>
      <c r="H4333">
        <v>0</v>
      </c>
      <c r="I4333">
        <v>0</v>
      </c>
      <c r="J4333">
        <v>0</v>
      </c>
      <c r="K4333">
        <v>63</v>
      </c>
      <c r="L4333">
        <v>61</v>
      </c>
      <c r="M4333">
        <v>2</v>
      </c>
      <c r="N4333">
        <v>0</v>
      </c>
    </row>
    <row r="4334" spans="1:14" x14ac:dyDescent="0.2">
      <c r="A4334" t="s">
        <v>9212</v>
      </c>
      <c r="B4334" t="s">
        <v>86</v>
      </c>
      <c r="C4334" t="s">
        <v>240</v>
      </c>
      <c r="D4334" t="s">
        <v>4873</v>
      </c>
      <c r="E4334">
        <v>0</v>
      </c>
      <c r="F4334">
        <v>0</v>
      </c>
      <c r="G4334">
        <v>0</v>
      </c>
      <c r="H4334">
        <v>0</v>
      </c>
      <c r="I4334">
        <v>0</v>
      </c>
      <c r="J4334">
        <v>0</v>
      </c>
      <c r="K4334">
        <v>57</v>
      </c>
      <c r="L4334">
        <v>55</v>
      </c>
      <c r="M4334">
        <v>2</v>
      </c>
      <c r="N4334">
        <v>0</v>
      </c>
    </row>
    <row r="4335" spans="1:14" x14ac:dyDescent="0.2">
      <c r="A4335" t="s">
        <v>9213</v>
      </c>
      <c r="B4335" t="s">
        <v>86</v>
      </c>
      <c r="C4335" t="s">
        <v>241</v>
      </c>
      <c r="D4335" t="s">
        <v>4875</v>
      </c>
      <c r="E4335">
        <v>55</v>
      </c>
      <c r="F4335">
        <v>12</v>
      </c>
      <c r="G4335">
        <v>41</v>
      </c>
      <c r="H4335">
        <v>1</v>
      </c>
      <c r="I4335">
        <v>1</v>
      </c>
      <c r="J4335">
        <v>75</v>
      </c>
      <c r="K4335">
        <v>0</v>
      </c>
      <c r="L4335">
        <v>0</v>
      </c>
      <c r="M4335">
        <v>0</v>
      </c>
      <c r="N4335">
        <v>0</v>
      </c>
    </row>
    <row r="4336" spans="1:14" x14ac:dyDescent="0.2">
      <c r="A4336" t="s">
        <v>9214</v>
      </c>
      <c r="B4336" t="s">
        <v>86</v>
      </c>
      <c r="C4336" t="s">
        <v>241</v>
      </c>
      <c r="D4336" t="s">
        <v>4877</v>
      </c>
      <c r="E4336">
        <v>130</v>
      </c>
      <c r="F4336">
        <v>13</v>
      </c>
      <c r="G4336">
        <v>110</v>
      </c>
      <c r="H4336">
        <v>5</v>
      </c>
      <c r="I4336">
        <v>2</v>
      </c>
      <c r="J4336">
        <v>0</v>
      </c>
      <c r="K4336">
        <v>0</v>
      </c>
      <c r="L4336">
        <v>0</v>
      </c>
      <c r="M4336">
        <v>0</v>
      </c>
      <c r="N4336">
        <v>0</v>
      </c>
    </row>
    <row r="4337" spans="1:14" x14ac:dyDescent="0.2">
      <c r="A4337" t="s">
        <v>9215</v>
      </c>
      <c r="B4337" t="s">
        <v>86</v>
      </c>
      <c r="C4337" t="s">
        <v>241</v>
      </c>
      <c r="D4337" t="s">
        <v>4879</v>
      </c>
      <c r="E4337">
        <v>68</v>
      </c>
      <c r="F4337">
        <v>4</v>
      </c>
      <c r="G4337">
        <v>64</v>
      </c>
      <c r="H4337">
        <v>0</v>
      </c>
      <c r="I4337">
        <v>0</v>
      </c>
      <c r="J4337">
        <v>62</v>
      </c>
      <c r="K4337">
        <v>0</v>
      </c>
      <c r="L4337">
        <v>0</v>
      </c>
      <c r="M4337">
        <v>0</v>
      </c>
      <c r="N4337">
        <v>0</v>
      </c>
    </row>
    <row r="4338" spans="1:14" x14ac:dyDescent="0.2">
      <c r="A4338" t="s">
        <v>9216</v>
      </c>
      <c r="B4338" t="s">
        <v>86</v>
      </c>
      <c r="C4338" t="s">
        <v>241</v>
      </c>
      <c r="D4338" t="s">
        <v>4881</v>
      </c>
      <c r="E4338">
        <v>130</v>
      </c>
      <c r="F4338">
        <v>13</v>
      </c>
      <c r="G4338">
        <v>110</v>
      </c>
      <c r="H4338">
        <v>5</v>
      </c>
      <c r="I4338">
        <v>2</v>
      </c>
      <c r="J4338">
        <v>0</v>
      </c>
      <c r="K4338">
        <v>0</v>
      </c>
      <c r="L4338">
        <v>0</v>
      </c>
      <c r="M4338">
        <v>0</v>
      </c>
      <c r="N4338">
        <v>0</v>
      </c>
    </row>
    <row r="4339" spans="1:14" x14ac:dyDescent="0.2">
      <c r="A4339" t="s">
        <v>9217</v>
      </c>
      <c r="B4339" t="s">
        <v>86</v>
      </c>
      <c r="C4339" t="s">
        <v>241</v>
      </c>
      <c r="D4339" t="s">
        <v>4883</v>
      </c>
      <c r="E4339">
        <v>55</v>
      </c>
      <c r="F4339">
        <v>12</v>
      </c>
      <c r="G4339">
        <v>38</v>
      </c>
      <c r="H4339">
        <v>3</v>
      </c>
      <c r="I4339">
        <v>2</v>
      </c>
      <c r="J4339">
        <v>75</v>
      </c>
      <c r="K4339">
        <v>0</v>
      </c>
      <c r="L4339">
        <v>0</v>
      </c>
      <c r="M4339">
        <v>0</v>
      </c>
      <c r="N4339">
        <v>0</v>
      </c>
    </row>
    <row r="4340" spans="1:14" x14ac:dyDescent="0.2">
      <c r="A4340" t="s">
        <v>9218</v>
      </c>
      <c r="B4340" t="s">
        <v>86</v>
      </c>
      <c r="C4340" t="s">
        <v>241</v>
      </c>
      <c r="D4340" t="s">
        <v>4885</v>
      </c>
      <c r="E4340">
        <v>75</v>
      </c>
      <c r="F4340">
        <v>6</v>
      </c>
      <c r="G4340">
        <v>68</v>
      </c>
      <c r="H4340">
        <v>1</v>
      </c>
      <c r="I4340">
        <v>0</v>
      </c>
      <c r="J4340">
        <v>55</v>
      </c>
      <c r="K4340">
        <v>0</v>
      </c>
      <c r="L4340">
        <v>0</v>
      </c>
      <c r="M4340">
        <v>0</v>
      </c>
      <c r="N4340">
        <v>0</v>
      </c>
    </row>
    <row r="4341" spans="1:14" x14ac:dyDescent="0.2">
      <c r="A4341" t="s">
        <v>9219</v>
      </c>
      <c r="B4341" t="s">
        <v>86</v>
      </c>
      <c r="C4341" t="s">
        <v>241</v>
      </c>
      <c r="D4341" t="s">
        <v>4887</v>
      </c>
      <c r="E4341">
        <v>55</v>
      </c>
      <c r="F4341">
        <v>10</v>
      </c>
      <c r="G4341">
        <v>43</v>
      </c>
      <c r="H4341">
        <v>1</v>
      </c>
      <c r="I4341">
        <v>1</v>
      </c>
      <c r="J4341">
        <v>75</v>
      </c>
      <c r="K4341">
        <v>0</v>
      </c>
      <c r="L4341">
        <v>0</v>
      </c>
      <c r="M4341">
        <v>0</v>
      </c>
      <c r="N4341">
        <v>0</v>
      </c>
    </row>
    <row r="4342" spans="1:14" x14ac:dyDescent="0.2">
      <c r="A4342" t="s">
        <v>9220</v>
      </c>
      <c r="B4342" t="s">
        <v>86</v>
      </c>
      <c r="C4342" t="s">
        <v>241</v>
      </c>
      <c r="D4342" t="s">
        <v>4889</v>
      </c>
      <c r="E4342">
        <v>70</v>
      </c>
      <c r="F4342">
        <v>4</v>
      </c>
      <c r="G4342">
        <v>65</v>
      </c>
      <c r="H4342">
        <v>1</v>
      </c>
      <c r="I4342">
        <v>0</v>
      </c>
      <c r="J4342">
        <v>60</v>
      </c>
      <c r="K4342">
        <v>0</v>
      </c>
      <c r="L4342">
        <v>0</v>
      </c>
      <c r="M4342">
        <v>0</v>
      </c>
      <c r="N4342">
        <v>0</v>
      </c>
    </row>
    <row r="4343" spans="1:14" x14ac:dyDescent="0.2">
      <c r="A4343" t="s">
        <v>9221</v>
      </c>
      <c r="B4343" t="s">
        <v>86</v>
      </c>
      <c r="C4343" t="s">
        <v>241</v>
      </c>
      <c r="D4343" t="s">
        <v>4871</v>
      </c>
      <c r="E4343">
        <v>0</v>
      </c>
      <c r="F4343">
        <v>0</v>
      </c>
      <c r="G4343">
        <v>0</v>
      </c>
      <c r="H4343">
        <v>0</v>
      </c>
      <c r="I4343">
        <v>0</v>
      </c>
      <c r="J4343">
        <v>0</v>
      </c>
      <c r="K4343">
        <v>130</v>
      </c>
      <c r="L4343">
        <v>126</v>
      </c>
      <c r="M4343">
        <v>4</v>
      </c>
      <c r="N4343">
        <v>0</v>
      </c>
    </row>
    <row r="4344" spans="1:14" x14ac:dyDescent="0.2">
      <c r="A4344" t="s">
        <v>9222</v>
      </c>
      <c r="B4344" t="s">
        <v>86</v>
      </c>
      <c r="C4344" t="s">
        <v>241</v>
      </c>
      <c r="D4344" t="s">
        <v>4873</v>
      </c>
      <c r="E4344">
        <v>0</v>
      </c>
      <c r="F4344">
        <v>0</v>
      </c>
      <c r="G4344">
        <v>0</v>
      </c>
      <c r="H4344">
        <v>0</v>
      </c>
      <c r="I4344">
        <v>0</v>
      </c>
      <c r="J4344">
        <v>0</v>
      </c>
      <c r="K4344">
        <v>113</v>
      </c>
      <c r="L4344">
        <v>111</v>
      </c>
      <c r="M4344">
        <v>2</v>
      </c>
      <c r="N4344">
        <v>0</v>
      </c>
    </row>
    <row r="4345" spans="1:14" x14ac:dyDescent="0.2">
      <c r="A4345" t="s">
        <v>9223</v>
      </c>
      <c r="B4345" t="s">
        <v>86</v>
      </c>
      <c r="C4345" t="s">
        <v>242</v>
      </c>
      <c r="D4345" t="s">
        <v>4875</v>
      </c>
      <c r="E4345">
        <v>43</v>
      </c>
      <c r="F4345">
        <v>1</v>
      </c>
      <c r="G4345">
        <v>40</v>
      </c>
      <c r="H4345">
        <v>1</v>
      </c>
      <c r="I4345">
        <v>1</v>
      </c>
      <c r="J4345">
        <v>69</v>
      </c>
      <c r="K4345">
        <v>0</v>
      </c>
      <c r="L4345">
        <v>0</v>
      </c>
      <c r="M4345">
        <v>0</v>
      </c>
      <c r="N4345">
        <v>0</v>
      </c>
    </row>
    <row r="4346" spans="1:14" x14ac:dyDescent="0.2">
      <c r="A4346" t="s">
        <v>9224</v>
      </c>
      <c r="B4346" t="s">
        <v>86</v>
      </c>
      <c r="C4346" t="s">
        <v>242</v>
      </c>
      <c r="D4346" t="s">
        <v>4877</v>
      </c>
      <c r="E4346">
        <v>112</v>
      </c>
      <c r="F4346">
        <v>6</v>
      </c>
      <c r="G4346">
        <v>101</v>
      </c>
      <c r="H4346">
        <v>2</v>
      </c>
      <c r="I4346">
        <v>3</v>
      </c>
      <c r="J4346">
        <v>0</v>
      </c>
      <c r="K4346">
        <v>0</v>
      </c>
      <c r="L4346">
        <v>0</v>
      </c>
      <c r="M4346">
        <v>0</v>
      </c>
      <c r="N4346">
        <v>0</v>
      </c>
    </row>
    <row r="4347" spans="1:14" x14ac:dyDescent="0.2">
      <c r="A4347" t="s">
        <v>9225</v>
      </c>
      <c r="B4347" t="s">
        <v>86</v>
      </c>
      <c r="C4347" t="s">
        <v>242</v>
      </c>
      <c r="D4347" t="s">
        <v>4879</v>
      </c>
      <c r="E4347">
        <v>62</v>
      </c>
      <c r="F4347">
        <v>6</v>
      </c>
      <c r="G4347">
        <v>55</v>
      </c>
      <c r="H4347">
        <v>1</v>
      </c>
      <c r="I4347">
        <v>0</v>
      </c>
      <c r="J4347">
        <v>50</v>
      </c>
      <c r="K4347">
        <v>0</v>
      </c>
      <c r="L4347">
        <v>0</v>
      </c>
      <c r="M4347">
        <v>0</v>
      </c>
      <c r="N4347">
        <v>0</v>
      </c>
    </row>
    <row r="4348" spans="1:14" x14ac:dyDescent="0.2">
      <c r="A4348" t="s">
        <v>9226</v>
      </c>
      <c r="B4348" t="s">
        <v>86</v>
      </c>
      <c r="C4348" t="s">
        <v>242</v>
      </c>
      <c r="D4348" t="s">
        <v>4881</v>
      </c>
      <c r="E4348">
        <v>112</v>
      </c>
      <c r="F4348">
        <v>6</v>
      </c>
      <c r="G4348">
        <v>101</v>
      </c>
      <c r="H4348">
        <v>2</v>
      </c>
      <c r="I4348">
        <v>3</v>
      </c>
      <c r="J4348">
        <v>0</v>
      </c>
      <c r="K4348">
        <v>0</v>
      </c>
      <c r="L4348">
        <v>0</v>
      </c>
      <c r="M4348">
        <v>0</v>
      </c>
      <c r="N4348">
        <v>0</v>
      </c>
    </row>
    <row r="4349" spans="1:14" x14ac:dyDescent="0.2">
      <c r="A4349" t="s">
        <v>9227</v>
      </c>
      <c r="B4349" t="s">
        <v>86</v>
      </c>
      <c r="C4349" t="s">
        <v>242</v>
      </c>
      <c r="D4349" t="s">
        <v>4883</v>
      </c>
      <c r="E4349">
        <v>43</v>
      </c>
      <c r="F4349">
        <v>1</v>
      </c>
      <c r="G4349">
        <v>39</v>
      </c>
      <c r="H4349">
        <v>0</v>
      </c>
      <c r="I4349">
        <v>3</v>
      </c>
      <c r="J4349">
        <v>69</v>
      </c>
      <c r="K4349">
        <v>0</v>
      </c>
      <c r="L4349">
        <v>0</v>
      </c>
      <c r="M4349">
        <v>0</v>
      </c>
      <c r="N4349">
        <v>0</v>
      </c>
    </row>
    <row r="4350" spans="1:14" x14ac:dyDescent="0.2">
      <c r="A4350" t="s">
        <v>9228</v>
      </c>
      <c r="B4350" t="s">
        <v>86</v>
      </c>
      <c r="C4350" t="s">
        <v>242</v>
      </c>
      <c r="D4350" t="s">
        <v>4885</v>
      </c>
      <c r="E4350">
        <v>69</v>
      </c>
      <c r="F4350">
        <v>8</v>
      </c>
      <c r="G4350">
        <v>59</v>
      </c>
      <c r="H4350">
        <v>2</v>
      </c>
      <c r="I4350">
        <v>0</v>
      </c>
      <c r="J4350">
        <v>43</v>
      </c>
      <c r="K4350">
        <v>0</v>
      </c>
      <c r="L4350">
        <v>0</v>
      </c>
      <c r="M4350">
        <v>0</v>
      </c>
      <c r="N4350">
        <v>0</v>
      </c>
    </row>
    <row r="4351" spans="1:14" x14ac:dyDescent="0.2">
      <c r="A4351" t="s">
        <v>9229</v>
      </c>
      <c r="B4351" t="s">
        <v>86</v>
      </c>
      <c r="C4351" t="s">
        <v>242</v>
      </c>
      <c r="D4351" t="s">
        <v>4887</v>
      </c>
      <c r="E4351">
        <v>43</v>
      </c>
      <c r="F4351">
        <v>0</v>
      </c>
      <c r="G4351">
        <v>41</v>
      </c>
      <c r="H4351">
        <v>1</v>
      </c>
      <c r="I4351">
        <v>1</v>
      </c>
      <c r="J4351">
        <v>69</v>
      </c>
      <c r="K4351">
        <v>0</v>
      </c>
      <c r="L4351">
        <v>0</v>
      </c>
      <c r="M4351">
        <v>0</v>
      </c>
      <c r="N4351">
        <v>0</v>
      </c>
    </row>
    <row r="4352" spans="1:14" x14ac:dyDescent="0.2">
      <c r="A4352" t="s">
        <v>9230</v>
      </c>
      <c r="B4352" t="s">
        <v>86</v>
      </c>
      <c r="C4352" t="s">
        <v>242</v>
      </c>
      <c r="D4352" t="s">
        <v>4889</v>
      </c>
      <c r="E4352">
        <v>63</v>
      </c>
      <c r="F4352">
        <v>6</v>
      </c>
      <c r="G4352">
        <v>55</v>
      </c>
      <c r="H4352">
        <v>2</v>
      </c>
      <c r="I4352">
        <v>0</v>
      </c>
      <c r="J4352">
        <v>49</v>
      </c>
      <c r="K4352">
        <v>0</v>
      </c>
      <c r="L4352">
        <v>0</v>
      </c>
      <c r="M4352">
        <v>0</v>
      </c>
      <c r="N4352">
        <v>0</v>
      </c>
    </row>
    <row r="4353" spans="1:14" x14ac:dyDescent="0.2">
      <c r="A4353" t="s">
        <v>9231</v>
      </c>
      <c r="B4353" t="s">
        <v>86</v>
      </c>
      <c r="C4353" t="s">
        <v>242</v>
      </c>
      <c r="D4353" t="s">
        <v>4871</v>
      </c>
      <c r="E4353">
        <v>0</v>
      </c>
      <c r="F4353">
        <v>0</v>
      </c>
      <c r="G4353">
        <v>0</v>
      </c>
      <c r="H4353">
        <v>0</v>
      </c>
      <c r="I4353">
        <v>0</v>
      </c>
      <c r="J4353">
        <v>0</v>
      </c>
      <c r="K4353">
        <v>111</v>
      </c>
      <c r="L4353">
        <v>107</v>
      </c>
      <c r="M4353">
        <v>3</v>
      </c>
      <c r="N4353">
        <v>1</v>
      </c>
    </row>
    <row r="4354" spans="1:14" x14ac:dyDescent="0.2">
      <c r="A4354" t="s">
        <v>9232</v>
      </c>
      <c r="B4354" t="s">
        <v>86</v>
      </c>
      <c r="C4354" t="s">
        <v>242</v>
      </c>
      <c r="D4354" t="s">
        <v>4873</v>
      </c>
      <c r="E4354">
        <v>0</v>
      </c>
      <c r="F4354">
        <v>0</v>
      </c>
      <c r="G4354">
        <v>0</v>
      </c>
      <c r="H4354">
        <v>0</v>
      </c>
      <c r="I4354">
        <v>0</v>
      </c>
      <c r="J4354">
        <v>0</v>
      </c>
      <c r="K4354">
        <v>95</v>
      </c>
      <c r="L4354">
        <v>91</v>
      </c>
      <c r="M4354">
        <v>3</v>
      </c>
      <c r="N4354">
        <v>1</v>
      </c>
    </row>
    <row r="4355" spans="1:14" x14ac:dyDescent="0.2">
      <c r="A4355" t="s">
        <v>9233</v>
      </c>
      <c r="B4355" t="s">
        <v>86</v>
      </c>
      <c r="C4355" t="s">
        <v>243</v>
      </c>
      <c r="D4355" t="s">
        <v>4875</v>
      </c>
      <c r="E4355">
        <v>42</v>
      </c>
      <c r="F4355">
        <v>6</v>
      </c>
      <c r="G4355">
        <v>35</v>
      </c>
      <c r="H4355">
        <v>1</v>
      </c>
      <c r="I4355">
        <v>0</v>
      </c>
      <c r="J4355">
        <v>59</v>
      </c>
      <c r="K4355">
        <v>0</v>
      </c>
      <c r="L4355">
        <v>0</v>
      </c>
      <c r="M4355">
        <v>0</v>
      </c>
      <c r="N4355">
        <v>0</v>
      </c>
    </row>
    <row r="4356" spans="1:14" x14ac:dyDescent="0.2">
      <c r="A4356" t="s">
        <v>9234</v>
      </c>
      <c r="B4356" t="s">
        <v>86</v>
      </c>
      <c r="C4356" t="s">
        <v>243</v>
      </c>
      <c r="D4356" t="s">
        <v>4877</v>
      </c>
      <c r="E4356">
        <v>101</v>
      </c>
      <c r="F4356">
        <v>16</v>
      </c>
      <c r="G4356">
        <v>81</v>
      </c>
      <c r="H4356">
        <v>3</v>
      </c>
      <c r="I4356">
        <v>1</v>
      </c>
      <c r="J4356">
        <v>0</v>
      </c>
      <c r="K4356">
        <v>0</v>
      </c>
      <c r="L4356">
        <v>0</v>
      </c>
      <c r="M4356">
        <v>0</v>
      </c>
      <c r="N4356">
        <v>0</v>
      </c>
    </row>
    <row r="4357" spans="1:14" x14ac:dyDescent="0.2">
      <c r="A4357" t="s">
        <v>9235</v>
      </c>
      <c r="B4357" t="s">
        <v>86</v>
      </c>
      <c r="C4357" t="s">
        <v>243</v>
      </c>
      <c r="D4357" t="s">
        <v>4879</v>
      </c>
      <c r="E4357">
        <v>55</v>
      </c>
      <c r="F4357">
        <v>9</v>
      </c>
      <c r="G4357">
        <v>46</v>
      </c>
      <c r="H4357">
        <v>0</v>
      </c>
      <c r="I4357">
        <v>0</v>
      </c>
      <c r="J4357">
        <v>46</v>
      </c>
      <c r="K4357">
        <v>0</v>
      </c>
      <c r="L4357">
        <v>0</v>
      </c>
      <c r="M4357">
        <v>0</v>
      </c>
      <c r="N4357">
        <v>0</v>
      </c>
    </row>
    <row r="4358" spans="1:14" x14ac:dyDescent="0.2">
      <c r="A4358" t="s">
        <v>9236</v>
      </c>
      <c r="B4358" t="s">
        <v>86</v>
      </c>
      <c r="C4358" t="s">
        <v>243</v>
      </c>
      <c r="D4358" t="s">
        <v>4881</v>
      </c>
      <c r="E4358">
        <v>101</v>
      </c>
      <c r="F4358">
        <v>16</v>
      </c>
      <c r="G4358">
        <v>81</v>
      </c>
      <c r="H4358">
        <v>3</v>
      </c>
      <c r="I4358">
        <v>1</v>
      </c>
      <c r="J4358">
        <v>0</v>
      </c>
      <c r="K4358">
        <v>0</v>
      </c>
      <c r="L4358">
        <v>0</v>
      </c>
      <c r="M4358">
        <v>0</v>
      </c>
      <c r="N4358">
        <v>0</v>
      </c>
    </row>
    <row r="4359" spans="1:14" x14ac:dyDescent="0.2">
      <c r="A4359" t="s">
        <v>9237</v>
      </c>
      <c r="B4359" t="s">
        <v>86</v>
      </c>
      <c r="C4359" t="s">
        <v>243</v>
      </c>
      <c r="D4359" t="s">
        <v>4883</v>
      </c>
      <c r="E4359">
        <v>42</v>
      </c>
      <c r="F4359">
        <v>6</v>
      </c>
      <c r="G4359">
        <v>34</v>
      </c>
      <c r="H4359">
        <v>1</v>
      </c>
      <c r="I4359">
        <v>1</v>
      </c>
      <c r="J4359">
        <v>59</v>
      </c>
      <c r="K4359">
        <v>0</v>
      </c>
      <c r="L4359">
        <v>0</v>
      </c>
      <c r="M4359">
        <v>0</v>
      </c>
      <c r="N4359">
        <v>0</v>
      </c>
    </row>
    <row r="4360" spans="1:14" x14ac:dyDescent="0.2">
      <c r="A4360" t="s">
        <v>9238</v>
      </c>
      <c r="B4360" t="s">
        <v>86</v>
      </c>
      <c r="C4360" t="s">
        <v>243</v>
      </c>
      <c r="D4360" t="s">
        <v>4885</v>
      </c>
      <c r="E4360">
        <v>59</v>
      </c>
      <c r="F4360">
        <v>14</v>
      </c>
      <c r="G4360">
        <v>44</v>
      </c>
      <c r="H4360">
        <v>1</v>
      </c>
      <c r="I4360">
        <v>0</v>
      </c>
      <c r="J4360">
        <v>42</v>
      </c>
      <c r="K4360">
        <v>0</v>
      </c>
      <c r="L4360">
        <v>0</v>
      </c>
      <c r="M4360">
        <v>0</v>
      </c>
      <c r="N4360">
        <v>0</v>
      </c>
    </row>
    <row r="4361" spans="1:14" x14ac:dyDescent="0.2">
      <c r="A4361" t="s">
        <v>9239</v>
      </c>
      <c r="B4361" t="s">
        <v>86</v>
      </c>
      <c r="C4361" t="s">
        <v>243</v>
      </c>
      <c r="D4361" t="s">
        <v>4887</v>
      </c>
      <c r="E4361">
        <v>42</v>
      </c>
      <c r="F4361">
        <v>5</v>
      </c>
      <c r="G4361">
        <v>36</v>
      </c>
      <c r="H4361">
        <v>1</v>
      </c>
      <c r="I4361">
        <v>0</v>
      </c>
      <c r="J4361">
        <v>59</v>
      </c>
      <c r="K4361">
        <v>0</v>
      </c>
      <c r="L4361">
        <v>0</v>
      </c>
      <c r="M4361">
        <v>0</v>
      </c>
      <c r="N4361">
        <v>0</v>
      </c>
    </row>
    <row r="4362" spans="1:14" x14ac:dyDescent="0.2">
      <c r="A4362" t="s">
        <v>9240</v>
      </c>
      <c r="B4362" t="s">
        <v>86</v>
      </c>
      <c r="C4362" t="s">
        <v>243</v>
      </c>
      <c r="D4362" t="s">
        <v>4889</v>
      </c>
      <c r="E4362">
        <v>58</v>
      </c>
      <c r="F4362">
        <v>10</v>
      </c>
      <c r="G4362">
        <v>47</v>
      </c>
      <c r="H4362">
        <v>1</v>
      </c>
      <c r="I4362">
        <v>0</v>
      </c>
      <c r="J4362">
        <v>43</v>
      </c>
      <c r="K4362">
        <v>0</v>
      </c>
      <c r="L4362">
        <v>0</v>
      </c>
      <c r="M4362">
        <v>0</v>
      </c>
      <c r="N4362">
        <v>0</v>
      </c>
    </row>
    <row r="4363" spans="1:14" x14ac:dyDescent="0.2">
      <c r="A4363" t="s">
        <v>9241</v>
      </c>
      <c r="B4363" t="s">
        <v>86</v>
      </c>
      <c r="C4363" t="s">
        <v>243</v>
      </c>
      <c r="D4363" t="s">
        <v>4871</v>
      </c>
      <c r="E4363">
        <v>0</v>
      </c>
      <c r="F4363">
        <v>0</v>
      </c>
      <c r="G4363">
        <v>0</v>
      </c>
      <c r="H4363">
        <v>0</v>
      </c>
      <c r="I4363">
        <v>0</v>
      </c>
      <c r="J4363">
        <v>0</v>
      </c>
      <c r="K4363">
        <v>101</v>
      </c>
      <c r="L4363">
        <v>99</v>
      </c>
      <c r="M4363">
        <v>1</v>
      </c>
      <c r="N4363">
        <v>1</v>
      </c>
    </row>
    <row r="4364" spans="1:14" x14ac:dyDescent="0.2">
      <c r="A4364" t="s">
        <v>9242</v>
      </c>
      <c r="B4364" t="s">
        <v>86</v>
      </c>
      <c r="C4364" t="s">
        <v>243</v>
      </c>
      <c r="D4364" t="s">
        <v>4873</v>
      </c>
      <c r="E4364">
        <v>0</v>
      </c>
      <c r="F4364">
        <v>0</v>
      </c>
      <c r="G4364">
        <v>0</v>
      </c>
      <c r="H4364">
        <v>0</v>
      </c>
      <c r="I4364">
        <v>0</v>
      </c>
      <c r="J4364">
        <v>0</v>
      </c>
      <c r="K4364">
        <v>98</v>
      </c>
      <c r="L4364">
        <v>96</v>
      </c>
      <c r="M4364">
        <v>1</v>
      </c>
      <c r="N4364">
        <v>1</v>
      </c>
    </row>
    <row r="4365" spans="1:14" x14ac:dyDescent="0.2">
      <c r="A4365" t="s">
        <v>9243</v>
      </c>
      <c r="B4365" t="s">
        <v>86</v>
      </c>
      <c r="C4365" t="s">
        <v>244</v>
      </c>
      <c r="D4365" t="s">
        <v>4875</v>
      </c>
      <c r="E4365">
        <v>94</v>
      </c>
      <c r="F4365">
        <v>16</v>
      </c>
      <c r="G4365">
        <v>66</v>
      </c>
      <c r="H4365">
        <v>12</v>
      </c>
      <c r="I4365">
        <v>0</v>
      </c>
      <c r="J4365">
        <v>134</v>
      </c>
      <c r="K4365">
        <v>0</v>
      </c>
      <c r="L4365">
        <v>0</v>
      </c>
      <c r="M4365">
        <v>0</v>
      </c>
      <c r="N4365">
        <v>0</v>
      </c>
    </row>
    <row r="4366" spans="1:14" x14ac:dyDescent="0.2">
      <c r="A4366" t="s">
        <v>9244</v>
      </c>
      <c r="B4366" t="s">
        <v>86</v>
      </c>
      <c r="C4366" t="s">
        <v>244</v>
      </c>
      <c r="D4366" t="s">
        <v>4877</v>
      </c>
      <c r="E4366">
        <v>228</v>
      </c>
      <c r="F4366">
        <v>29</v>
      </c>
      <c r="G4366">
        <v>185</v>
      </c>
      <c r="H4366">
        <v>14</v>
      </c>
      <c r="I4366">
        <v>0</v>
      </c>
      <c r="J4366">
        <v>0</v>
      </c>
      <c r="K4366">
        <v>0</v>
      </c>
      <c r="L4366">
        <v>0</v>
      </c>
      <c r="M4366">
        <v>0</v>
      </c>
      <c r="N4366">
        <v>0</v>
      </c>
    </row>
    <row r="4367" spans="1:14" x14ac:dyDescent="0.2">
      <c r="A4367" t="s">
        <v>9245</v>
      </c>
      <c r="B4367" t="s">
        <v>86</v>
      </c>
      <c r="C4367" t="s">
        <v>244</v>
      </c>
      <c r="D4367" t="s">
        <v>4879</v>
      </c>
      <c r="E4367">
        <v>129</v>
      </c>
      <c r="F4367">
        <v>11</v>
      </c>
      <c r="G4367">
        <v>118</v>
      </c>
      <c r="H4367">
        <v>0</v>
      </c>
      <c r="I4367">
        <v>0</v>
      </c>
      <c r="J4367">
        <v>99</v>
      </c>
      <c r="K4367">
        <v>0</v>
      </c>
      <c r="L4367">
        <v>0</v>
      </c>
      <c r="M4367">
        <v>0</v>
      </c>
      <c r="N4367">
        <v>0</v>
      </c>
    </row>
    <row r="4368" spans="1:14" x14ac:dyDescent="0.2">
      <c r="A4368" t="s">
        <v>9246</v>
      </c>
      <c r="B4368" t="s">
        <v>86</v>
      </c>
      <c r="C4368" t="s">
        <v>244</v>
      </c>
      <c r="D4368" t="s">
        <v>4881</v>
      </c>
      <c r="E4368">
        <v>228</v>
      </c>
      <c r="F4368">
        <v>29</v>
      </c>
      <c r="G4368">
        <v>185</v>
      </c>
      <c r="H4368">
        <v>14</v>
      </c>
      <c r="I4368">
        <v>0</v>
      </c>
      <c r="J4368">
        <v>0</v>
      </c>
      <c r="K4368">
        <v>0</v>
      </c>
      <c r="L4368">
        <v>0</v>
      </c>
      <c r="M4368">
        <v>0</v>
      </c>
      <c r="N4368">
        <v>0</v>
      </c>
    </row>
    <row r="4369" spans="1:14" x14ac:dyDescent="0.2">
      <c r="A4369" t="s">
        <v>9247</v>
      </c>
      <c r="B4369" t="s">
        <v>86</v>
      </c>
      <c r="C4369" t="s">
        <v>244</v>
      </c>
      <c r="D4369" t="s">
        <v>4883</v>
      </c>
      <c r="E4369">
        <v>94</v>
      </c>
      <c r="F4369">
        <v>16</v>
      </c>
      <c r="G4369">
        <v>66</v>
      </c>
      <c r="H4369">
        <v>12</v>
      </c>
      <c r="I4369">
        <v>0</v>
      </c>
      <c r="J4369">
        <v>134</v>
      </c>
      <c r="K4369">
        <v>0</v>
      </c>
      <c r="L4369">
        <v>0</v>
      </c>
      <c r="M4369">
        <v>0</v>
      </c>
      <c r="N4369">
        <v>0</v>
      </c>
    </row>
    <row r="4370" spans="1:14" x14ac:dyDescent="0.2">
      <c r="A4370" t="s">
        <v>9248</v>
      </c>
      <c r="B4370" t="s">
        <v>86</v>
      </c>
      <c r="C4370" t="s">
        <v>244</v>
      </c>
      <c r="D4370" t="s">
        <v>4885</v>
      </c>
      <c r="E4370">
        <v>134</v>
      </c>
      <c r="F4370">
        <v>13</v>
      </c>
      <c r="G4370">
        <v>119</v>
      </c>
      <c r="H4370">
        <v>2</v>
      </c>
      <c r="I4370">
        <v>0</v>
      </c>
      <c r="J4370">
        <v>94</v>
      </c>
      <c r="K4370">
        <v>0</v>
      </c>
      <c r="L4370">
        <v>0</v>
      </c>
      <c r="M4370">
        <v>0</v>
      </c>
      <c r="N4370">
        <v>0</v>
      </c>
    </row>
    <row r="4371" spans="1:14" x14ac:dyDescent="0.2">
      <c r="A4371" t="s">
        <v>9249</v>
      </c>
      <c r="B4371" t="s">
        <v>86</v>
      </c>
      <c r="C4371" t="s">
        <v>244</v>
      </c>
      <c r="D4371" t="s">
        <v>4887</v>
      </c>
      <c r="E4371">
        <v>94</v>
      </c>
      <c r="F4371">
        <v>16</v>
      </c>
      <c r="G4371">
        <v>66</v>
      </c>
      <c r="H4371">
        <v>12</v>
      </c>
      <c r="I4371">
        <v>0</v>
      </c>
      <c r="J4371">
        <v>134</v>
      </c>
      <c r="K4371">
        <v>0</v>
      </c>
      <c r="L4371">
        <v>0</v>
      </c>
      <c r="M4371">
        <v>0</v>
      </c>
      <c r="N4371">
        <v>0</v>
      </c>
    </row>
    <row r="4372" spans="1:14" x14ac:dyDescent="0.2">
      <c r="A4372" t="s">
        <v>9250</v>
      </c>
      <c r="B4372" t="s">
        <v>86</v>
      </c>
      <c r="C4372" t="s">
        <v>244</v>
      </c>
      <c r="D4372" t="s">
        <v>4889</v>
      </c>
      <c r="E4372">
        <v>129</v>
      </c>
      <c r="F4372">
        <v>11</v>
      </c>
      <c r="G4372">
        <v>118</v>
      </c>
      <c r="H4372">
        <v>0</v>
      </c>
      <c r="I4372">
        <v>0</v>
      </c>
      <c r="J4372">
        <v>99</v>
      </c>
      <c r="K4372">
        <v>0</v>
      </c>
      <c r="L4372">
        <v>0</v>
      </c>
      <c r="M4372">
        <v>0</v>
      </c>
      <c r="N4372">
        <v>0</v>
      </c>
    </row>
    <row r="4373" spans="1:14" x14ac:dyDescent="0.2">
      <c r="A4373" t="s">
        <v>9251</v>
      </c>
      <c r="B4373" t="s">
        <v>86</v>
      </c>
      <c r="C4373" t="s">
        <v>244</v>
      </c>
      <c r="D4373" t="s">
        <v>4871</v>
      </c>
      <c r="E4373">
        <v>0</v>
      </c>
      <c r="F4373">
        <v>0</v>
      </c>
      <c r="G4373">
        <v>0</v>
      </c>
      <c r="H4373">
        <v>0</v>
      </c>
      <c r="I4373">
        <v>0</v>
      </c>
      <c r="J4373">
        <v>0</v>
      </c>
      <c r="K4373">
        <v>228</v>
      </c>
      <c r="L4373">
        <v>225</v>
      </c>
      <c r="M4373">
        <v>3</v>
      </c>
      <c r="N4373">
        <v>0</v>
      </c>
    </row>
    <row r="4374" spans="1:14" x14ac:dyDescent="0.2">
      <c r="A4374" t="s">
        <v>9252</v>
      </c>
      <c r="B4374" t="s">
        <v>86</v>
      </c>
      <c r="C4374" t="s">
        <v>244</v>
      </c>
      <c r="D4374" t="s">
        <v>4873</v>
      </c>
      <c r="E4374">
        <v>0</v>
      </c>
      <c r="F4374">
        <v>0</v>
      </c>
      <c r="G4374">
        <v>0</v>
      </c>
      <c r="H4374">
        <v>0</v>
      </c>
      <c r="I4374">
        <v>0</v>
      </c>
      <c r="J4374">
        <v>0</v>
      </c>
      <c r="K4374">
        <v>178</v>
      </c>
      <c r="L4374">
        <v>175</v>
      </c>
      <c r="M4374">
        <v>3</v>
      </c>
      <c r="N4374">
        <v>0</v>
      </c>
    </row>
    <row r="4375" spans="1:14" x14ac:dyDescent="0.2">
      <c r="A4375" t="s">
        <v>9253</v>
      </c>
      <c r="B4375" t="s">
        <v>86</v>
      </c>
      <c r="C4375" t="s">
        <v>245</v>
      </c>
      <c r="D4375" t="s">
        <v>4875</v>
      </c>
      <c r="E4375">
        <v>22</v>
      </c>
      <c r="F4375">
        <v>3</v>
      </c>
      <c r="G4375">
        <v>19</v>
      </c>
      <c r="H4375">
        <v>0</v>
      </c>
      <c r="I4375">
        <v>0</v>
      </c>
      <c r="J4375">
        <v>78</v>
      </c>
      <c r="K4375">
        <v>0</v>
      </c>
      <c r="L4375">
        <v>0</v>
      </c>
      <c r="M4375">
        <v>0</v>
      </c>
      <c r="N4375">
        <v>0</v>
      </c>
    </row>
    <row r="4376" spans="1:14" x14ac:dyDescent="0.2">
      <c r="A4376" t="s">
        <v>9254</v>
      </c>
      <c r="B4376" t="s">
        <v>86</v>
      </c>
      <c r="C4376" t="s">
        <v>245</v>
      </c>
      <c r="D4376" t="s">
        <v>4877</v>
      </c>
      <c r="E4376">
        <v>100</v>
      </c>
      <c r="F4376">
        <v>10</v>
      </c>
      <c r="G4376">
        <v>90</v>
      </c>
      <c r="H4376">
        <v>0</v>
      </c>
      <c r="I4376">
        <v>0</v>
      </c>
      <c r="J4376">
        <v>0</v>
      </c>
      <c r="K4376">
        <v>0</v>
      </c>
      <c r="L4376">
        <v>0</v>
      </c>
      <c r="M4376">
        <v>0</v>
      </c>
      <c r="N4376">
        <v>0</v>
      </c>
    </row>
    <row r="4377" spans="1:14" x14ac:dyDescent="0.2">
      <c r="A4377" t="s">
        <v>9255</v>
      </c>
      <c r="B4377" t="s">
        <v>86</v>
      </c>
      <c r="C4377" t="s">
        <v>245</v>
      </c>
      <c r="D4377" t="s">
        <v>4879</v>
      </c>
      <c r="E4377">
        <v>76</v>
      </c>
      <c r="F4377">
        <v>7</v>
      </c>
      <c r="G4377">
        <v>69</v>
      </c>
      <c r="H4377">
        <v>0</v>
      </c>
      <c r="I4377">
        <v>0</v>
      </c>
      <c r="J4377">
        <v>24</v>
      </c>
      <c r="K4377">
        <v>0</v>
      </c>
      <c r="L4377">
        <v>0</v>
      </c>
      <c r="M4377">
        <v>0</v>
      </c>
      <c r="N4377">
        <v>0</v>
      </c>
    </row>
    <row r="4378" spans="1:14" x14ac:dyDescent="0.2">
      <c r="A4378" t="s">
        <v>9256</v>
      </c>
      <c r="B4378" t="s">
        <v>86</v>
      </c>
      <c r="C4378" t="s">
        <v>245</v>
      </c>
      <c r="D4378" t="s">
        <v>4881</v>
      </c>
      <c r="E4378">
        <v>100</v>
      </c>
      <c r="F4378">
        <v>10</v>
      </c>
      <c r="G4378">
        <v>90</v>
      </c>
      <c r="H4378">
        <v>0</v>
      </c>
      <c r="I4378">
        <v>0</v>
      </c>
      <c r="J4378">
        <v>0</v>
      </c>
      <c r="K4378">
        <v>0</v>
      </c>
      <c r="L4378">
        <v>0</v>
      </c>
      <c r="M4378">
        <v>0</v>
      </c>
      <c r="N4378">
        <v>0</v>
      </c>
    </row>
    <row r="4379" spans="1:14" x14ac:dyDescent="0.2">
      <c r="A4379" t="s">
        <v>9257</v>
      </c>
      <c r="B4379" t="s">
        <v>86</v>
      </c>
      <c r="C4379" t="s">
        <v>245</v>
      </c>
      <c r="D4379" t="s">
        <v>4883</v>
      </c>
      <c r="E4379">
        <v>22</v>
      </c>
      <c r="F4379">
        <v>3</v>
      </c>
      <c r="G4379">
        <v>19</v>
      </c>
      <c r="H4379">
        <v>0</v>
      </c>
      <c r="I4379">
        <v>0</v>
      </c>
      <c r="J4379">
        <v>78</v>
      </c>
      <c r="K4379">
        <v>0</v>
      </c>
      <c r="L4379">
        <v>0</v>
      </c>
      <c r="M4379">
        <v>0</v>
      </c>
      <c r="N4379">
        <v>0</v>
      </c>
    </row>
    <row r="4380" spans="1:14" x14ac:dyDescent="0.2">
      <c r="A4380" t="s">
        <v>9258</v>
      </c>
      <c r="B4380" t="s">
        <v>86</v>
      </c>
      <c r="C4380" t="s">
        <v>245</v>
      </c>
      <c r="D4380" t="s">
        <v>4885</v>
      </c>
      <c r="E4380">
        <v>78</v>
      </c>
      <c r="F4380">
        <v>11</v>
      </c>
      <c r="G4380">
        <v>67</v>
      </c>
      <c r="H4380">
        <v>0</v>
      </c>
      <c r="I4380">
        <v>0</v>
      </c>
      <c r="J4380">
        <v>22</v>
      </c>
      <c r="K4380">
        <v>0</v>
      </c>
      <c r="L4380">
        <v>0</v>
      </c>
      <c r="M4380">
        <v>0</v>
      </c>
      <c r="N4380">
        <v>0</v>
      </c>
    </row>
    <row r="4381" spans="1:14" x14ac:dyDescent="0.2">
      <c r="A4381" t="s">
        <v>9259</v>
      </c>
      <c r="B4381" t="s">
        <v>86</v>
      </c>
      <c r="C4381" t="s">
        <v>245</v>
      </c>
      <c r="D4381" t="s">
        <v>4887</v>
      </c>
      <c r="E4381">
        <v>22</v>
      </c>
      <c r="F4381">
        <v>3</v>
      </c>
      <c r="G4381">
        <v>19</v>
      </c>
      <c r="H4381">
        <v>0</v>
      </c>
      <c r="I4381">
        <v>0</v>
      </c>
      <c r="J4381">
        <v>78</v>
      </c>
      <c r="K4381">
        <v>0</v>
      </c>
      <c r="L4381">
        <v>0</v>
      </c>
      <c r="M4381">
        <v>0</v>
      </c>
      <c r="N4381">
        <v>0</v>
      </c>
    </row>
    <row r="4382" spans="1:14" x14ac:dyDescent="0.2">
      <c r="A4382" t="s">
        <v>9260</v>
      </c>
      <c r="B4382" t="s">
        <v>86</v>
      </c>
      <c r="C4382" t="s">
        <v>245</v>
      </c>
      <c r="D4382" t="s">
        <v>4889</v>
      </c>
      <c r="E4382">
        <v>77</v>
      </c>
      <c r="F4382">
        <v>7</v>
      </c>
      <c r="G4382">
        <v>70</v>
      </c>
      <c r="H4382">
        <v>0</v>
      </c>
      <c r="I4382">
        <v>0</v>
      </c>
      <c r="J4382">
        <v>23</v>
      </c>
      <c r="K4382">
        <v>0</v>
      </c>
      <c r="L4382">
        <v>0</v>
      </c>
      <c r="M4382">
        <v>0</v>
      </c>
      <c r="N4382">
        <v>0</v>
      </c>
    </row>
    <row r="4383" spans="1:14" x14ac:dyDescent="0.2">
      <c r="A4383" t="s">
        <v>9261</v>
      </c>
      <c r="B4383" t="s">
        <v>86</v>
      </c>
      <c r="C4383" t="s">
        <v>245</v>
      </c>
      <c r="D4383" t="s">
        <v>4871</v>
      </c>
      <c r="E4383">
        <v>0</v>
      </c>
      <c r="F4383">
        <v>0</v>
      </c>
      <c r="G4383">
        <v>0</v>
      </c>
      <c r="H4383">
        <v>0</v>
      </c>
      <c r="I4383">
        <v>0</v>
      </c>
      <c r="J4383">
        <v>0</v>
      </c>
      <c r="K4383">
        <v>100</v>
      </c>
      <c r="L4383">
        <v>99</v>
      </c>
      <c r="M4383">
        <v>1</v>
      </c>
      <c r="N4383">
        <v>0</v>
      </c>
    </row>
    <row r="4384" spans="1:14" x14ac:dyDescent="0.2">
      <c r="A4384" t="s">
        <v>9262</v>
      </c>
      <c r="B4384" t="s">
        <v>86</v>
      </c>
      <c r="C4384" t="s">
        <v>245</v>
      </c>
      <c r="D4384" t="s">
        <v>4873</v>
      </c>
      <c r="E4384">
        <v>0</v>
      </c>
      <c r="F4384">
        <v>0</v>
      </c>
      <c r="G4384">
        <v>0</v>
      </c>
      <c r="H4384">
        <v>0</v>
      </c>
      <c r="I4384">
        <v>0</v>
      </c>
      <c r="J4384">
        <v>0</v>
      </c>
      <c r="K4384">
        <v>97</v>
      </c>
      <c r="L4384">
        <v>96</v>
      </c>
      <c r="M4384">
        <v>1</v>
      </c>
      <c r="N4384">
        <v>0</v>
      </c>
    </row>
    <row r="4385" spans="1:14" x14ac:dyDescent="0.2">
      <c r="A4385" t="s">
        <v>9263</v>
      </c>
      <c r="B4385" t="s">
        <v>86</v>
      </c>
      <c r="C4385" t="s">
        <v>246</v>
      </c>
      <c r="D4385" t="s">
        <v>4875</v>
      </c>
      <c r="E4385">
        <v>69</v>
      </c>
      <c r="F4385">
        <v>10</v>
      </c>
      <c r="G4385">
        <v>58</v>
      </c>
      <c r="H4385">
        <v>0</v>
      </c>
      <c r="I4385">
        <v>1</v>
      </c>
      <c r="J4385">
        <v>126</v>
      </c>
      <c r="K4385">
        <v>0</v>
      </c>
      <c r="L4385">
        <v>0</v>
      </c>
      <c r="M4385">
        <v>0</v>
      </c>
      <c r="N4385">
        <v>0</v>
      </c>
    </row>
    <row r="4386" spans="1:14" x14ac:dyDescent="0.2">
      <c r="A4386" t="s">
        <v>9264</v>
      </c>
      <c r="B4386" t="s">
        <v>86</v>
      </c>
      <c r="C4386" t="s">
        <v>246</v>
      </c>
      <c r="D4386" t="s">
        <v>4877</v>
      </c>
      <c r="E4386">
        <v>195</v>
      </c>
      <c r="F4386">
        <v>25</v>
      </c>
      <c r="G4386">
        <v>165</v>
      </c>
      <c r="H4386">
        <v>4</v>
      </c>
      <c r="I4386">
        <v>1</v>
      </c>
      <c r="J4386">
        <v>0</v>
      </c>
      <c r="K4386">
        <v>0</v>
      </c>
      <c r="L4386">
        <v>0</v>
      </c>
      <c r="M4386">
        <v>0</v>
      </c>
      <c r="N4386">
        <v>0</v>
      </c>
    </row>
    <row r="4387" spans="1:14" x14ac:dyDescent="0.2">
      <c r="A4387" t="s">
        <v>9265</v>
      </c>
      <c r="B4387" t="s">
        <v>86</v>
      </c>
      <c r="C4387" t="s">
        <v>246</v>
      </c>
      <c r="D4387" t="s">
        <v>4879</v>
      </c>
      <c r="E4387">
        <v>116</v>
      </c>
      <c r="F4387">
        <v>9</v>
      </c>
      <c r="G4387">
        <v>105</v>
      </c>
      <c r="H4387">
        <v>2</v>
      </c>
      <c r="I4387">
        <v>0</v>
      </c>
      <c r="J4387">
        <v>79</v>
      </c>
      <c r="K4387">
        <v>0</v>
      </c>
      <c r="L4387">
        <v>0</v>
      </c>
      <c r="M4387">
        <v>0</v>
      </c>
      <c r="N4387">
        <v>0</v>
      </c>
    </row>
    <row r="4388" spans="1:14" x14ac:dyDescent="0.2">
      <c r="A4388" t="s">
        <v>9266</v>
      </c>
      <c r="B4388" t="s">
        <v>86</v>
      </c>
      <c r="C4388" t="s">
        <v>246</v>
      </c>
      <c r="D4388" t="s">
        <v>4881</v>
      </c>
      <c r="E4388">
        <v>195</v>
      </c>
      <c r="F4388">
        <v>25</v>
      </c>
      <c r="G4388">
        <v>165</v>
      </c>
      <c r="H4388">
        <v>4</v>
      </c>
      <c r="I4388">
        <v>1</v>
      </c>
      <c r="J4388">
        <v>0</v>
      </c>
      <c r="K4388">
        <v>0</v>
      </c>
      <c r="L4388">
        <v>0</v>
      </c>
      <c r="M4388">
        <v>0</v>
      </c>
      <c r="N4388">
        <v>0</v>
      </c>
    </row>
    <row r="4389" spans="1:14" x14ac:dyDescent="0.2">
      <c r="A4389" t="s">
        <v>9267</v>
      </c>
      <c r="B4389" t="s">
        <v>86</v>
      </c>
      <c r="C4389" t="s">
        <v>246</v>
      </c>
      <c r="D4389" t="s">
        <v>4883</v>
      </c>
      <c r="E4389">
        <v>69</v>
      </c>
      <c r="F4389">
        <v>10</v>
      </c>
      <c r="G4389">
        <v>58</v>
      </c>
      <c r="H4389">
        <v>0</v>
      </c>
      <c r="I4389">
        <v>1</v>
      </c>
      <c r="J4389">
        <v>126</v>
      </c>
      <c r="K4389">
        <v>0</v>
      </c>
      <c r="L4389">
        <v>0</v>
      </c>
      <c r="M4389">
        <v>0</v>
      </c>
      <c r="N4389">
        <v>0</v>
      </c>
    </row>
    <row r="4390" spans="1:14" x14ac:dyDescent="0.2">
      <c r="A4390" t="s">
        <v>9268</v>
      </c>
      <c r="B4390" t="s">
        <v>86</v>
      </c>
      <c r="C4390" t="s">
        <v>246</v>
      </c>
      <c r="D4390" t="s">
        <v>4885</v>
      </c>
      <c r="E4390">
        <v>126</v>
      </c>
      <c r="F4390">
        <v>16</v>
      </c>
      <c r="G4390">
        <v>106</v>
      </c>
      <c r="H4390">
        <v>4</v>
      </c>
      <c r="I4390">
        <v>0</v>
      </c>
      <c r="J4390">
        <v>69</v>
      </c>
      <c r="K4390">
        <v>0</v>
      </c>
      <c r="L4390">
        <v>0</v>
      </c>
      <c r="M4390">
        <v>0</v>
      </c>
      <c r="N4390">
        <v>0</v>
      </c>
    </row>
    <row r="4391" spans="1:14" x14ac:dyDescent="0.2">
      <c r="A4391" t="s">
        <v>9269</v>
      </c>
      <c r="B4391" t="s">
        <v>86</v>
      </c>
      <c r="C4391" t="s">
        <v>246</v>
      </c>
      <c r="D4391" t="s">
        <v>4887</v>
      </c>
      <c r="E4391">
        <v>69</v>
      </c>
      <c r="F4391">
        <v>10</v>
      </c>
      <c r="G4391">
        <v>58</v>
      </c>
      <c r="H4391">
        <v>0</v>
      </c>
      <c r="I4391">
        <v>1</v>
      </c>
      <c r="J4391">
        <v>126</v>
      </c>
      <c r="K4391">
        <v>0</v>
      </c>
      <c r="L4391">
        <v>0</v>
      </c>
      <c r="M4391">
        <v>0</v>
      </c>
      <c r="N4391">
        <v>0</v>
      </c>
    </row>
    <row r="4392" spans="1:14" x14ac:dyDescent="0.2">
      <c r="A4392" t="s">
        <v>9270</v>
      </c>
      <c r="B4392" t="s">
        <v>86</v>
      </c>
      <c r="C4392" t="s">
        <v>246</v>
      </c>
      <c r="D4392" t="s">
        <v>4889</v>
      </c>
      <c r="E4392">
        <v>118</v>
      </c>
      <c r="F4392">
        <v>9</v>
      </c>
      <c r="G4392">
        <v>105</v>
      </c>
      <c r="H4392">
        <v>4</v>
      </c>
      <c r="I4392">
        <v>0</v>
      </c>
      <c r="J4392">
        <v>77</v>
      </c>
      <c r="K4392">
        <v>0</v>
      </c>
      <c r="L4392">
        <v>0</v>
      </c>
      <c r="M4392">
        <v>0</v>
      </c>
      <c r="N4392">
        <v>0</v>
      </c>
    </row>
    <row r="4393" spans="1:14" x14ac:dyDescent="0.2">
      <c r="A4393" t="s">
        <v>9271</v>
      </c>
      <c r="B4393" t="s">
        <v>86</v>
      </c>
      <c r="C4393" t="s">
        <v>246</v>
      </c>
      <c r="D4393" t="s">
        <v>4871</v>
      </c>
      <c r="E4393">
        <v>0</v>
      </c>
      <c r="F4393">
        <v>0</v>
      </c>
      <c r="G4393">
        <v>0</v>
      </c>
      <c r="H4393">
        <v>0</v>
      </c>
      <c r="I4393">
        <v>0</v>
      </c>
      <c r="J4393">
        <v>0</v>
      </c>
      <c r="K4393">
        <v>195</v>
      </c>
      <c r="L4393">
        <v>194</v>
      </c>
      <c r="M4393">
        <v>1</v>
      </c>
      <c r="N4393">
        <v>0</v>
      </c>
    </row>
    <row r="4394" spans="1:14" x14ac:dyDescent="0.2">
      <c r="A4394" t="s">
        <v>9272</v>
      </c>
      <c r="B4394" t="s">
        <v>86</v>
      </c>
      <c r="C4394" t="s">
        <v>246</v>
      </c>
      <c r="D4394" t="s">
        <v>4873</v>
      </c>
      <c r="E4394">
        <v>0</v>
      </c>
      <c r="F4394">
        <v>0</v>
      </c>
      <c r="G4394">
        <v>0</v>
      </c>
      <c r="H4394">
        <v>0</v>
      </c>
      <c r="I4394">
        <v>0</v>
      </c>
      <c r="J4394">
        <v>0</v>
      </c>
      <c r="K4394">
        <v>177</v>
      </c>
      <c r="L4394">
        <v>177</v>
      </c>
      <c r="M4394">
        <v>0</v>
      </c>
      <c r="N4394">
        <v>0</v>
      </c>
    </row>
    <row r="4395" spans="1:14" x14ac:dyDescent="0.2">
      <c r="A4395" t="s">
        <v>9273</v>
      </c>
      <c r="B4395" t="s">
        <v>86</v>
      </c>
      <c r="C4395" t="s">
        <v>247</v>
      </c>
      <c r="D4395" t="s">
        <v>4875</v>
      </c>
      <c r="E4395">
        <v>110</v>
      </c>
      <c r="F4395">
        <v>31</v>
      </c>
      <c r="G4395">
        <v>76</v>
      </c>
      <c r="H4395">
        <v>3</v>
      </c>
      <c r="I4395">
        <v>0</v>
      </c>
      <c r="J4395">
        <v>263</v>
      </c>
      <c r="K4395">
        <v>0</v>
      </c>
      <c r="L4395">
        <v>0</v>
      </c>
      <c r="M4395">
        <v>0</v>
      </c>
      <c r="N4395">
        <v>0</v>
      </c>
    </row>
    <row r="4396" spans="1:14" x14ac:dyDescent="0.2">
      <c r="A4396" t="s">
        <v>9274</v>
      </c>
      <c r="B4396" t="s">
        <v>86</v>
      </c>
      <c r="C4396" t="s">
        <v>247</v>
      </c>
      <c r="D4396" t="s">
        <v>4877</v>
      </c>
      <c r="E4396">
        <v>373</v>
      </c>
      <c r="F4396">
        <v>50</v>
      </c>
      <c r="G4396">
        <v>313</v>
      </c>
      <c r="H4396">
        <v>5</v>
      </c>
      <c r="I4396">
        <v>5</v>
      </c>
      <c r="J4396">
        <v>0</v>
      </c>
      <c r="K4396">
        <v>0</v>
      </c>
      <c r="L4396">
        <v>0</v>
      </c>
      <c r="M4396">
        <v>0</v>
      </c>
      <c r="N4396">
        <v>0</v>
      </c>
    </row>
    <row r="4397" spans="1:14" x14ac:dyDescent="0.2">
      <c r="A4397" t="s">
        <v>9275</v>
      </c>
      <c r="B4397" t="s">
        <v>86</v>
      </c>
      <c r="C4397" t="s">
        <v>247</v>
      </c>
      <c r="D4397" t="s">
        <v>4879</v>
      </c>
      <c r="E4397">
        <v>248</v>
      </c>
      <c r="F4397">
        <v>27</v>
      </c>
      <c r="G4397">
        <v>220</v>
      </c>
      <c r="H4397">
        <v>1</v>
      </c>
      <c r="I4397">
        <v>0</v>
      </c>
      <c r="J4397">
        <v>125</v>
      </c>
      <c r="K4397">
        <v>0</v>
      </c>
      <c r="L4397">
        <v>0</v>
      </c>
      <c r="M4397">
        <v>0</v>
      </c>
      <c r="N4397">
        <v>0</v>
      </c>
    </row>
    <row r="4398" spans="1:14" x14ac:dyDescent="0.2">
      <c r="A4398" t="s">
        <v>9276</v>
      </c>
      <c r="B4398" t="s">
        <v>86</v>
      </c>
      <c r="C4398" t="s">
        <v>247</v>
      </c>
      <c r="D4398" t="s">
        <v>4881</v>
      </c>
      <c r="E4398">
        <v>373</v>
      </c>
      <c r="F4398">
        <v>50</v>
      </c>
      <c r="G4398">
        <v>313</v>
      </c>
      <c r="H4398">
        <v>5</v>
      </c>
      <c r="I4398">
        <v>5</v>
      </c>
      <c r="J4398">
        <v>0</v>
      </c>
      <c r="K4398">
        <v>0</v>
      </c>
      <c r="L4398">
        <v>0</v>
      </c>
      <c r="M4398">
        <v>0</v>
      </c>
      <c r="N4398">
        <v>0</v>
      </c>
    </row>
    <row r="4399" spans="1:14" x14ac:dyDescent="0.2">
      <c r="A4399" t="s">
        <v>9277</v>
      </c>
      <c r="B4399" t="s">
        <v>86</v>
      </c>
      <c r="C4399" t="s">
        <v>247</v>
      </c>
      <c r="D4399" t="s">
        <v>4883</v>
      </c>
      <c r="E4399">
        <v>110</v>
      </c>
      <c r="F4399">
        <v>27</v>
      </c>
      <c r="G4399">
        <v>77</v>
      </c>
      <c r="H4399">
        <v>2</v>
      </c>
      <c r="I4399">
        <v>4</v>
      </c>
      <c r="J4399">
        <v>263</v>
      </c>
      <c r="K4399">
        <v>0</v>
      </c>
      <c r="L4399">
        <v>0</v>
      </c>
      <c r="M4399">
        <v>0</v>
      </c>
      <c r="N4399">
        <v>0</v>
      </c>
    </row>
    <row r="4400" spans="1:14" x14ac:dyDescent="0.2">
      <c r="A4400" t="s">
        <v>9278</v>
      </c>
      <c r="B4400" t="s">
        <v>86</v>
      </c>
      <c r="C4400" t="s">
        <v>247</v>
      </c>
      <c r="D4400" t="s">
        <v>4885</v>
      </c>
      <c r="E4400">
        <v>263</v>
      </c>
      <c r="F4400">
        <v>42</v>
      </c>
      <c r="G4400">
        <v>218</v>
      </c>
      <c r="H4400">
        <v>2</v>
      </c>
      <c r="I4400">
        <v>1</v>
      </c>
      <c r="J4400">
        <v>110</v>
      </c>
      <c r="K4400">
        <v>0</v>
      </c>
      <c r="L4400">
        <v>0</v>
      </c>
      <c r="M4400">
        <v>0</v>
      </c>
      <c r="N4400">
        <v>0</v>
      </c>
    </row>
    <row r="4401" spans="1:14" x14ac:dyDescent="0.2">
      <c r="A4401" t="s">
        <v>9279</v>
      </c>
      <c r="B4401" t="s">
        <v>86</v>
      </c>
      <c r="C4401" t="s">
        <v>247</v>
      </c>
      <c r="D4401" t="s">
        <v>4887</v>
      </c>
      <c r="E4401">
        <v>110</v>
      </c>
      <c r="F4401">
        <v>22</v>
      </c>
      <c r="G4401">
        <v>84</v>
      </c>
      <c r="H4401">
        <v>4</v>
      </c>
      <c r="I4401">
        <v>0</v>
      </c>
      <c r="J4401">
        <v>263</v>
      </c>
      <c r="K4401">
        <v>0</v>
      </c>
      <c r="L4401">
        <v>0</v>
      </c>
      <c r="M4401">
        <v>0</v>
      </c>
      <c r="N4401">
        <v>0</v>
      </c>
    </row>
    <row r="4402" spans="1:14" x14ac:dyDescent="0.2">
      <c r="A4402" t="s">
        <v>9280</v>
      </c>
      <c r="B4402" t="s">
        <v>86</v>
      </c>
      <c r="C4402" t="s">
        <v>247</v>
      </c>
      <c r="D4402" t="s">
        <v>4889</v>
      </c>
      <c r="E4402">
        <v>250</v>
      </c>
      <c r="F4402">
        <v>27</v>
      </c>
      <c r="G4402">
        <v>221</v>
      </c>
      <c r="H4402">
        <v>1</v>
      </c>
      <c r="I4402">
        <v>1</v>
      </c>
      <c r="J4402">
        <v>123</v>
      </c>
      <c r="K4402">
        <v>0</v>
      </c>
      <c r="L4402">
        <v>0</v>
      </c>
      <c r="M4402">
        <v>0</v>
      </c>
      <c r="N4402">
        <v>0</v>
      </c>
    </row>
    <row r="4403" spans="1:14" x14ac:dyDescent="0.2">
      <c r="A4403" t="s">
        <v>9281</v>
      </c>
      <c r="B4403" t="s">
        <v>86</v>
      </c>
      <c r="C4403" t="s">
        <v>247</v>
      </c>
      <c r="D4403" t="s">
        <v>4871</v>
      </c>
      <c r="E4403">
        <v>0</v>
      </c>
      <c r="F4403">
        <v>0</v>
      </c>
      <c r="G4403">
        <v>0</v>
      </c>
      <c r="H4403">
        <v>0</v>
      </c>
      <c r="I4403">
        <v>0</v>
      </c>
      <c r="J4403">
        <v>0</v>
      </c>
      <c r="K4403">
        <v>373</v>
      </c>
      <c r="L4403">
        <v>365</v>
      </c>
      <c r="M4403">
        <v>8</v>
      </c>
      <c r="N4403">
        <v>0</v>
      </c>
    </row>
    <row r="4404" spans="1:14" x14ac:dyDescent="0.2">
      <c r="A4404" t="s">
        <v>9282</v>
      </c>
      <c r="B4404" t="s">
        <v>86</v>
      </c>
      <c r="C4404" t="s">
        <v>247</v>
      </c>
      <c r="D4404" t="s">
        <v>4873</v>
      </c>
      <c r="E4404">
        <v>0</v>
      </c>
      <c r="F4404">
        <v>0</v>
      </c>
      <c r="G4404">
        <v>0</v>
      </c>
      <c r="H4404">
        <v>0</v>
      </c>
      <c r="I4404">
        <v>0</v>
      </c>
      <c r="J4404">
        <v>0</v>
      </c>
      <c r="K4404">
        <v>352</v>
      </c>
      <c r="L4404">
        <v>344</v>
      </c>
      <c r="M4404">
        <v>8</v>
      </c>
      <c r="N4404">
        <v>0</v>
      </c>
    </row>
    <row r="4405" spans="1:14" x14ac:dyDescent="0.2">
      <c r="A4405" t="s">
        <v>9283</v>
      </c>
      <c r="B4405" t="s">
        <v>86</v>
      </c>
      <c r="C4405" t="s">
        <v>248</v>
      </c>
      <c r="D4405" t="s">
        <v>4875</v>
      </c>
      <c r="E4405">
        <v>18</v>
      </c>
      <c r="F4405">
        <v>4</v>
      </c>
      <c r="G4405">
        <v>14</v>
      </c>
      <c r="H4405">
        <v>0</v>
      </c>
      <c r="I4405">
        <v>0</v>
      </c>
      <c r="J4405">
        <v>20</v>
      </c>
      <c r="K4405">
        <v>0</v>
      </c>
      <c r="L4405">
        <v>0</v>
      </c>
      <c r="M4405">
        <v>0</v>
      </c>
      <c r="N4405">
        <v>0</v>
      </c>
    </row>
    <row r="4406" spans="1:14" x14ac:dyDescent="0.2">
      <c r="A4406" t="s">
        <v>9284</v>
      </c>
      <c r="B4406" t="s">
        <v>86</v>
      </c>
      <c r="C4406" t="s">
        <v>248</v>
      </c>
      <c r="D4406" t="s">
        <v>4877</v>
      </c>
      <c r="E4406">
        <v>38</v>
      </c>
      <c r="F4406">
        <v>5</v>
      </c>
      <c r="G4406">
        <v>32</v>
      </c>
      <c r="H4406">
        <v>1</v>
      </c>
      <c r="I4406">
        <v>0</v>
      </c>
      <c r="J4406">
        <v>0</v>
      </c>
      <c r="K4406">
        <v>0</v>
      </c>
      <c r="L4406">
        <v>0</v>
      </c>
      <c r="M4406">
        <v>0</v>
      </c>
      <c r="N4406">
        <v>0</v>
      </c>
    </row>
    <row r="4407" spans="1:14" x14ac:dyDescent="0.2">
      <c r="A4407" t="s">
        <v>9285</v>
      </c>
      <c r="B4407" t="s">
        <v>86</v>
      </c>
      <c r="C4407" t="s">
        <v>248</v>
      </c>
      <c r="D4407" t="s">
        <v>4879</v>
      </c>
      <c r="E4407">
        <v>19</v>
      </c>
      <c r="F4407">
        <v>1</v>
      </c>
      <c r="G4407">
        <v>18</v>
      </c>
      <c r="H4407">
        <v>0</v>
      </c>
      <c r="I4407">
        <v>0</v>
      </c>
      <c r="J4407">
        <v>19</v>
      </c>
      <c r="K4407">
        <v>0</v>
      </c>
      <c r="L4407">
        <v>0</v>
      </c>
      <c r="M4407">
        <v>0</v>
      </c>
      <c r="N4407">
        <v>0</v>
      </c>
    </row>
    <row r="4408" spans="1:14" x14ac:dyDescent="0.2">
      <c r="A4408" t="s">
        <v>9286</v>
      </c>
      <c r="B4408" t="s">
        <v>86</v>
      </c>
      <c r="C4408" t="s">
        <v>248</v>
      </c>
      <c r="D4408" t="s">
        <v>4881</v>
      </c>
      <c r="E4408">
        <v>38</v>
      </c>
      <c r="F4408">
        <v>5</v>
      </c>
      <c r="G4408">
        <v>32</v>
      </c>
      <c r="H4408">
        <v>1</v>
      </c>
      <c r="I4408">
        <v>0</v>
      </c>
      <c r="J4408">
        <v>0</v>
      </c>
      <c r="K4408">
        <v>0</v>
      </c>
      <c r="L4408">
        <v>0</v>
      </c>
      <c r="M4408">
        <v>0</v>
      </c>
      <c r="N4408">
        <v>0</v>
      </c>
    </row>
    <row r="4409" spans="1:14" x14ac:dyDescent="0.2">
      <c r="A4409" t="s">
        <v>9287</v>
      </c>
      <c r="B4409" t="s">
        <v>86</v>
      </c>
      <c r="C4409" t="s">
        <v>248</v>
      </c>
      <c r="D4409" t="s">
        <v>4883</v>
      </c>
      <c r="E4409">
        <v>18</v>
      </c>
      <c r="F4409">
        <v>4</v>
      </c>
      <c r="G4409">
        <v>14</v>
      </c>
      <c r="H4409">
        <v>0</v>
      </c>
      <c r="I4409">
        <v>0</v>
      </c>
      <c r="J4409">
        <v>20</v>
      </c>
      <c r="K4409">
        <v>0</v>
      </c>
      <c r="L4409">
        <v>0</v>
      </c>
      <c r="M4409">
        <v>0</v>
      </c>
      <c r="N4409">
        <v>0</v>
      </c>
    </row>
    <row r="4410" spans="1:14" x14ac:dyDescent="0.2">
      <c r="A4410" t="s">
        <v>9288</v>
      </c>
      <c r="B4410" t="s">
        <v>86</v>
      </c>
      <c r="C4410" t="s">
        <v>248</v>
      </c>
      <c r="D4410" t="s">
        <v>4885</v>
      </c>
      <c r="E4410">
        <v>20</v>
      </c>
      <c r="F4410">
        <v>2</v>
      </c>
      <c r="G4410">
        <v>17</v>
      </c>
      <c r="H4410">
        <v>1</v>
      </c>
      <c r="I4410">
        <v>0</v>
      </c>
      <c r="J4410">
        <v>18</v>
      </c>
      <c r="K4410">
        <v>0</v>
      </c>
      <c r="L4410">
        <v>0</v>
      </c>
      <c r="M4410">
        <v>0</v>
      </c>
      <c r="N4410">
        <v>0</v>
      </c>
    </row>
    <row r="4411" spans="1:14" x14ac:dyDescent="0.2">
      <c r="A4411" t="s">
        <v>9289</v>
      </c>
      <c r="B4411" t="s">
        <v>86</v>
      </c>
      <c r="C4411" t="s">
        <v>248</v>
      </c>
      <c r="D4411" t="s">
        <v>4887</v>
      </c>
      <c r="E4411">
        <v>18</v>
      </c>
      <c r="F4411">
        <v>4</v>
      </c>
      <c r="G4411">
        <v>14</v>
      </c>
      <c r="H4411">
        <v>0</v>
      </c>
      <c r="I4411">
        <v>0</v>
      </c>
      <c r="J4411">
        <v>20</v>
      </c>
      <c r="K4411">
        <v>0</v>
      </c>
      <c r="L4411">
        <v>0</v>
      </c>
      <c r="M4411">
        <v>0</v>
      </c>
      <c r="N4411">
        <v>0</v>
      </c>
    </row>
    <row r="4412" spans="1:14" x14ac:dyDescent="0.2">
      <c r="A4412" t="s">
        <v>9290</v>
      </c>
      <c r="B4412" t="s">
        <v>86</v>
      </c>
      <c r="C4412" t="s">
        <v>248</v>
      </c>
      <c r="D4412" t="s">
        <v>4889</v>
      </c>
      <c r="E4412">
        <v>19</v>
      </c>
      <c r="F4412">
        <v>1</v>
      </c>
      <c r="G4412">
        <v>18</v>
      </c>
      <c r="H4412">
        <v>0</v>
      </c>
      <c r="I4412">
        <v>0</v>
      </c>
      <c r="J4412">
        <v>19</v>
      </c>
      <c r="K4412">
        <v>0</v>
      </c>
      <c r="L4412">
        <v>0</v>
      </c>
      <c r="M4412">
        <v>0</v>
      </c>
      <c r="N4412">
        <v>0</v>
      </c>
    </row>
    <row r="4413" spans="1:14" x14ac:dyDescent="0.2">
      <c r="A4413" t="s">
        <v>9291</v>
      </c>
      <c r="B4413" t="s">
        <v>86</v>
      </c>
      <c r="C4413" t="s">
        <v>248</v>
      </c>
      <c r="D4413" t="s">
        <v>4871</v>
      </c>
      <c r="E4413">
        <v>0</v>
      </c>
      <c r="F4413">
        <v>0</v>
      </c>
      <c r="G4413">
        <v>0</v>
      </c>
      <c r="H4413">
        <v>0</v>
      </c>
      <c r="I4413">
        <v>0</v>
      </c>
      <c r="J4413">
        <v>0</v>
      </c>
      <c r="K4413">
        <v>38</v>
      </c>
      <c r="L4413">
        <v>38</v>
      </c>
      <c r="M4413">
        <v>0</v>
      </c>
      <c r="N4413">
        <v>0</v>
      </c>
    </row>
    <row r="4414" spans="1:14" x14ac:dyDescent="0.2">
      <c r="A4414" t="s">
        <v>9292</v>
      </c>
      <c r="B4414" t="s">
        <v>86</v>
      </c>
      <c r="C4414" t="s">
        <v>248</v>
      </c>
      <c r="D4414" t="s">
        <v>4873</v>
      </c>
      <c r="E4414">
        <v>0</v>
      </c>
      <c r="F4414">
        <v>0</v>
      </c>
      <c r="G4414">
        <v>0</v>
      </c>
      <c r="H4414">
        <v>0</v>
      </c>
      <c r="I4414">
        <v>0</v>
      </c>
      <c r="J4414">
        <v>0</v>
      </c>
      <c r="K4414">
        <v>31</v>
      </c>
      <c r="L4414">
        <v>31</v>
      </c>
      <c r="M4414">
        <v>0</v>
      </c>
      <c r="N4414">
        <v>0</v>
      </c>
    </row>
    <row r="4415" spans="1:14" x14ac:dyDescent="0.2">
      <c r="A4415" t="s">
        <v>9293</v>
      </c>
      <c r="B4415" t="s">
        <v>86</v>
      </c>
      <c r="C4415" t="s">
        <v>249</v>
      </c>
      <c r="D4415" t="s">
        <v>4875</v>
      </c>
      <c r="E4415">
        <v>50</v>
      </c>
      <c r="F4415">
        <v>8</v>
      </c>
      <c r="G4415">
        <v>39</v>
      </c>
      <c r="H4415">
        <v>2</v>
      </c>
      <c r="I4415">
        <v>1</v>
      </c>
      <c r="J4415">
        <v>59</v>
      </c>
      <c r="K4415">
        <v>0</v>
      </c>
      <c r="L4415">
        <v>0</v>
      </c>
      <c r="M4415">
        <v>0</v>
      </c>
      <c r="N4415">
        <v>0</v>
      </c>
    </row>
    <row r="4416" spans="1:14" x14ac:dyDescent="0.2">
      <c r="A4416" t="s">
        <v>9294</v>
      </c>
      <c r="B4416" t="s">
        <v>86</v>
      </c>
      <c r="C4416" t="s">
        <v>249</v>
      </c>
      <c r="D4416" t="s">
        <v>4877</v>
      </c>
      <c r="E4416">
        <v>109</v>
      </c>
      <c r="F4416">
        <v>13</v>
      </c>
      <c r="G4416">
        <v>86</v>
      </c>
      <c r="H4416">
        <v>8</v>
      </c>
      <c r="I4416">
        <v>2</v>
      </c>
      <c r="J4416">
        <v>0</v>
      </c>
      <c r="K4416">
        <v>0</v>
      </c>
      <c r="L4416">
        <v>0</v>
      </c>
      <c r="M4416">
        <v>0</v>
      </c>
      <c r="N4416">
        <v>0</v>
      </c>
    </row>
    <row r="4417" spans="1:14" x14ac:dyDescent="0.2">
      <c r="A4417" t="s">
        <v>9295</v>
      </c>
      <c r="B4417" t="s">
        <v>86</v>
      </c>
      <c r="C4417" t="s">
        <v>249</v>
      </c>
      <c r="D4417" t="s">
        <v>4879</v>
      </c>
      <c r="E4417">
        <v>54</v>
      </c>
      <c r="F4417">
        <v>8</v>
      </c>
      <c r="G4417">
        <v>44</v>
      </c>
      <c r="H4417">
        <v>2</v>
      </c>
      <c r="I4417">
        <v>0</v>
      </c>
      <c r="J4417">
        <v>55</v>
      </c>
      <c r="K4417">
        <v>0</v>
      </c>
      <c r="L4417">
        <v>0</v>
      </c>
      <c r="M4417">
        <v>0</v>
      </c>
      <c r="N4417">
        <v>0</v>
      </c>
    </row>
    <row r="4418" spans="1:14" x14ac:dyDescent="0.2">
      <c r="A4418" t="s">
        <v>9296</v>
      </c>
      <c r="B4418" t="s">
        <v>86</v>
      </c>
      <c r="C4418" t="s">
        <v>249</v>
      </c>
      <c r="D4418" t="s">
        <v>4881</v>
      </c>
      <c r="E4418">
        <v>109</v>
      </c>
      <c r="F4418">
        <v>13</v>
      </c>
      <c r="G4418">
        <v>86</v>
      </c>
      <c r="H4418">
        <v>8</v>
      </c>
      <c r="I4418">
        <v>2</v>
      </c>
      <c r="J4418">
        <v>0</v>
      </c>
      <c r="K4418">
        <v>0</v>
      </c>
      <c r="L4418">
        <v>0</v>
      </c>
      <c r="M4418">
        <v>0</v>
      </c>
      <c r="N4418">
        <v>0</v>
      </c>
    </row>
    <row r="4419" spans="1:14" x14ac:dyDescent="0.2">
      <c r="A4419" t="s">
        <v>9297</v>
      </c>
      <c r="B4419" t="s">
        <v>86</v>
      </c>
      <c r="C4419" t="s">
        <v>249</v>
      </c>
      <c r="D4419" t="s">
        <v>4883</v>
      </c>
      <c r="E4419">
        <v>50</v>
      </c>
      <c r="F4419">
        <v>5</v>
      </c>
      <c r="G4419">
        <v>41</v>
      </c>
      <c r="H4419">
        <v>2</v>
      </c>
      <c r="I4419">
        <v>2</v>
      </c>
      <c r="J4419">
        <v>59</v>
      </c>
      <c r="K4419">
        <v>0</v>
      </c>
      <c r="L4419">
        <v>0</v>
      </c>
      <c r="M4419">
        <v>0</v>
      </c>
      <c r="N4419">
        <v>0</v>
      </c>
    </row>
    <row r="4420" spans="1:14" x14ac:dyDescent="0.2">
      <c r="A4420" t="s">
        <v>9298</v>
      </c>
      <c r="B4420" t="s">
        <v>86</v>
      </c>
      <c r="C4420" t="s">
        <v>249</v>
      </c>
      <c r="D4420" t="s">
        <v>4885</v>
      </c>
      <c r="E4420">
        <v>59</v>
      </c>
      <c r="F4420">
        <v>11</v>
      </c>
      <c r="G4420">
        <v>45</v>
      </c>
      <c r="H4420">
        <v>3</v>
      </c>
      <c r="I4420">
        <v>0</v>
      </c>
      <c r="J4420">
        <v>50</v>
      </c>
      <c r="K4420">
        <v>0</v>
      </c>
      <c r="L4420">
        <v>0</v>
      </c>
      <c r="M4420">
        <v>0</v>
      </c>
      <c r="N4420">
        <v>0</v>
      </c>
    </row>
    <row r="4421" spans="1:14" x14ac:dyDescent="0.2">
      <c r="A4421" t="s">
        <v>9299</v>
      </c>
      <c r="B4421" t="s">
        <v>86</v>
      </c>
      <c r="C4421" t="s">
        <v>249</v>
      </c>
      <c r="D4421" t="s">
        <v>4887</v>
      </c>
      <c r="E4421">
        <v>50</v>
      </c>
      <c r="F4421">
        <v>4</v>
      </c>
      <c r="G4421">
        <v>41</v>
      </c>
      <c r="H4421">
        <v>4</v>
      </c>
      <c r="I4421">
        <v>1</v>
      </c>
      <c r="J4421">
        <v>59</v>
      </c>
      <c r="K4421">
        <v>0</v>
      </c>
      <c r="L4421">
        <v>0</v>
      </c>
      <c r="M4421">
        <v>0</v>
      </c>
      <c r="N4421">
        <v>0</v>
      </c>
    </row>
    <row r="4422" spans="1:14" x14ac:dyDescent="0.2">
      <c r="A4422" t="s">
        <v>9300</v>
      </c>
      <c r="B4422" t="s">
        <v>86</v>
      </c>
      <c r="C4422" t="s">
        <v>249</v>
      </c>
      <c r="D4422" t="s">
        <v>4889</v>
      </c>
      <c r="E4422">
        <v>56</v>
      </c>
      <c r="F4422">
        <v>8</v>
      </c>
      <c r="G4422">
        <v>46</v>
      </c>
      <c r="H4422">
        <v>2</v>
      </c>
      <c r="I4422">
        <v>0</v>
      </c>
      <c r="J4422">
        <v>53</v>
      </c>
      <c r="K4422">
        <v>0</v>
      </c>
      <c r="L4422">
        <v>0</v>
      </c>
      <c r="M4422">
        <v>0</v>
      </c>
      <c r="N4422">
        <v>0</v>
      </c>
    </row>
    <row r="4423" spans="1:14" x14ac:dyDescent="0.2">
      <c r="A4423" t="s">
        <v>9301</v>
      </c>
      <c r="B4423" t="s">
        <v>86</v>
      </c>
      <c r="C4423" t="s">
        <v>249</v>
      </c>
      <c r="D4423" t="s">
        <v>4871</v>
      </c>
      <c r="E4423">
        <v>0</v>
      </c>
      <c r="F4423">
        <v>0</v>
      </c>
      <c r="G4423">
        <v>0</v>
      </c>
      <c r="H4423">
        <v>0</v>
      </c>
      <c r="I4423">
        <v>0</v>
      </c>
      <c r="J4423">
        <v>0</v>
      </c>
      <c r="K4423">
        <v>108</v>
      </c>
      <c r="L4423">
        <v>104</v>
      </c>
      <c r="M4423">
        <v>4</v>
      </c>
      <c r="N4423">
        <v>0</v>
      </c>
    </row>
    <row r="4424" spans="1:14" x14ac:dyDescent="0.2">
      <c r="A4424" t="s">
        <v>9302</v>
      </c>
      <c r="B4424" t="s">
        <v>86</v>
      </c>
      <c r="C4424" t="s">
        <v>249</v>
      </c>
      <c r="D4424" t="s">
        <v>4873</v>
      </c>
      <c r="E4424">
        <v>0</v>
      </c>
      <c r="F4424">
        <v>0</v>
      </c>
      <c r="G4424">
        <v>0</v>
      </c>
      <c r="H4424">
        <v>0</v>
      </c>
      <c r="I4424">
        <v>0</v>
      </c>
      <c r="J4424">
        <v>0</v>
      </c>
      <c r="K4424">
        <v>102</v>
      </c>
      <c r="L4424">
        <v>100</v>
      </c>
      <c r="M4424">
        <v>2</v>
      </c>
      <c r="N4424">
        <v>0</v>
      </c>
    </row>
    <row r="4425" spans="1:14" x14ac:dyDescent="0.2">
      <c r="A4425" t="s">
        <v>9303</v>
      </c>
      <c r="B4425" t="s">
        <v>86</v>
      </c>
      <c r="C4425" t="s">
        <v>250</v>
      </c>
      <c r="D4425" t="s">
        <v>4875</v>
      </c>
      <c r="E4425">
        <v>103</v>
      </c>
      <c r="F4425">
        <v>27</v>
      </c>
      <c r="G4425">
        <v>71</v>
      </c>
      <c r="H4425">
        <v>4</v>
      </c>
      <c r="I4425">
        <v>1</v>
      </c>
      <c r="J4425">
        <v>161</v>
      </c>
      <c r="K4425">
        <v>0</v>
      </c>
      <c r="L4425">
        <v>0</v>
      </c>
      <c r="M4425">
        <v>0</v>
      </c>
      <c r="N4425">
        <v>0</v>
      </c>
    </row>
    <row r="4426" spans="1:14" x14ac:dyDescent="0.2">
      <c r="A4426" t="s">
        <v>9304</v>
      </c>
      <c r="B4426" t="s">
        <v>86</v>
      </c>
      <c r="C4426" t="s">
        <v>250</v>
      </c>
      <c r="D4426" t="s">
        <v>4877</v>
      </c>
      <c r="E4426">
        <v>264</v>
      </c>
      <c r="F4426">
        <v>37</v>
      </c>
      <c r="G4426">
        <v>219</v>
      </c>
      <c r="H4426">
        <v>5</v>
      </c>
      <c r="I4426">
        <v>3</v>
      </c>
      <c r="J4426">
        <v>0</v>
      </c>
      <c r="K4426">
        <v>0</v>
      </c>
      <c r="L4426">
        <v>0</v>
      </c>
      <c r="M4426">
        <v>0</v>
      </c>
      <c r="N4426">
        <v>0</v>
      </c>
    </row>
    <row r="4427" spans="1:14" x14ac:dyDescent="0.2">
      <c r="A4427" t="s">
        <v>9305</v>
      </c>
      <c r="B4427" t="s">
        <v>86</v>
      </c>
      <c r="C4427" t="s">
        <v>250</v>
      </c>
      <c r="D4427" t="s">
        <v>4879</v>
      </c>
      <c r="E4427">
        <v>157</v>
      </c>
      <c r="F4427">
        <v>19</v>
      </c>
      <c r="G4427">
        <v>136</v>
      </c>
      <c r="H4427">
        <v>2</v>
      </c>
      <c r="I4427">
        <v>0</v>
      </c>
      <c r="J4427">
        <v>107</v>
      </c>
      <c r="K4427">
        <v>0</v>
      </c>
      <c r="L4427">
        <v>0</v>
      </c>
      <c r="M4427">
        <v>0</v>
      </c>
      <c r="N4427">
        <v>0</v>
      </c>
    </row>
    <row r="4428" spans="1:14" x14ac:dyDescent="0.2">
      <c r="A4428" t="s">
        <v>9306</v>
      </c>
      <c r="B4428" t="s">
        <v>86</v>
      </c>
      <c r="C4428" t="s">
        <v>250</v>
      </c>
      <c r="D4428" t="s">
        <v>4881</v>
      </c>
      <c r="E4428">
        <v>264</v>
      </c>
      <c r="F4428">
        <v>37</v>
      </c>
      <c r="G4428">
        <v>219</v>
      </c>
      <c r="H4428">
        <v>5</v>
      </c>
      <c r="I4428">
        <v>3</v>
      </c>
      <c r="J4428">
        <v>0</v>
      </c>
      <c r="K4428">
        <v>0</v>
      </c>
      <c r="L4428">
        <v>0</v>
      </c>
      <c r="M4428">
        <v>0</v>
      </c>
      <c r="N4428">
        <v>0</v>
      </c>
    </row>
    <row r="4429" spans="1:14" x14ac:dyDescent="0.2">
      <c r="A4429" t="s">
        <v>9307</v>
      </c>
      <c r="B4429" t="s">
        <v>86</v>
      </c>
      <c r="C4429" t="s">
        <v>250</v>
      </c>
      <c r="D4429" t="s">
        <v>4883</v>
      </c>
      <c r="E4429">
        <v>103</v>
      </c>
      <c r="F4429">
        <v>24</v>
      </c>
      <c r="G4429">
        <v>74</v>
      </c>
      <c r="H4429">
        <v>3</v>
      </c>
      <c r="I4429">
        <v>2</v>
      </c>
      <c r="J4429">
        <v>161</v>
      </c>
      <c r="K4429">
        <v>0</v>
      </c>
      <c r="L4429">
        <v>0</v>
      </c>
      <c r="M4429">
        <v>0</v>
      </c>
      <c r="N4429">
        <v>0</v>
      </c>
    </row>
    <row r="4430" spans="1:14" x14ac:dyDescent="0.2">
      <c r="A4430" t="s">
        <v>9308</v>
      </c>
      <c r="B4430" t="s">
        <v>86</v>
      </c>
      <c r="C4430" t="s">
        <v>250</v>
      </c>
      <c r="D4430" t="s">
        <v>4885</v>
      </c>
      <c r="E4430">
        <v>161</v>
      </c>
      <c r="F4430">
        <v>26</v>
      </c>
      <c r="G4430">
        <v>132</v>
      </c>
      <c r="H4430">
        <v>2</v>
      </c>
      <c r="I4430">
        <v>1</v>
      </c>
      <c r="J4430">
        <v>103</v>
      </c>
      <c r="K4430">
        <v>0</v>
      </c>
      <c r="L4430">
        <v>0</v>
      </c>
      <c r="M4430">
        <v>0</v>
      </c>
      <c r="N4430">
        <v>0</v>
      </c>
    </row>
    <row r="4431" spans="1:14" x14ac:dyDescent="0.2">
      <c r="A4431" t="s">
        <v>9309</v>
      </c>
      <c r="B4431" t="s">
        <v>86</v>
      </c>
      <c r="C4431" t="s">
        <v>250</v>
      </c>
      <c r="D4431" t="s">
        <v>4887</v>
      </c>
      <c r="E4431">
        <v>103</v>
      </c>
      <c r="F4431">
        <v>19</v>
      </c>
      <c r="G4431">
        <v>79</v>
      </c>
      <c r="H4431">
        <v>4</v>
      </c>
      <c r="I4431">
        <v>1</v>
      </c>
      <c r="J4431">
        <v>161</v>
      </c>
      <c r="K4431">
        <v>0</v>
      </c>
      <c r="L4431">
        <v>0</v>
      </c>
      <c r="M4431">
        <v>0</v>
      </c>
      <c r="N4431">
        <v>0</v>
      </c>
    </row>
    <row r="4432" spans="1:14" x14ac:dyDescent="0.2">
      <c r="A4432" t="s">
        <v>9310</v>
      </c>
      <c r="B4432" t="s">
        <v>86</v>
      </c>
      <c r="C4432" t="s">
        <v>250</v>
      </c>
      <c r="D4432" t="s">
        <v>4889</v>
      </c>
      <c r="E4432">
        <v>160</v>
      </c>
      <c r="F4432">
        <v>20</v>
      </c>
      <c r="G4432">
        <v>137</v>
      </c>
      <c r="H4432">
        <v>3</v>
      </c>
      <c r="I4432">
        <v>0</v>
      </c>
      <c r="J4432">
        <v>104</v>
      </c>
      <c r="K4432">
        <v>0</v>
      </c>
      <c r="L4432">
        <v>0</v>
      </c>
      <c r="M4432">
        <v>0</v>
      </c>
      <c r="N4432">
        <v>0</v>
      </c>
    </row>
    <row r="4433" spans="1:14" x14ac:dyDescent="0.2">
      <c r="A4433" t="s">
        <v>9311</v>
      </c>
      <c r="B4433" t="s">
        <v>86</v>
      </c>
      <c r="C4433" t="s">
        <v>250</v>
      </c>
      <c r="D4433" t="s">
        <v>4871</v>
      </c>
      <c r="E4433">
        <v>0</v>
      </c>
      <c r="F4433">
        <v>0</v>
      </c>
      <c r="G4433">
        <v>0</v>
      </c>
      <c r="H4433">
        <v>0</v>
      </c>
      <c r="I4433">
        <v>0</v>
      </c>
      <c r="J4433">
        <v>0</v>
      </c>
      <c r="K4433">
        <v>262</v>
      </c>
      <c r="L4433">
        <v>258</v>
      </c>
      <c r="M4433">
        <v>3</v>
      </c>
      <c r="N4433">
        <v>1</v>
      </c>
    </row>
    <row r="4434" spans="1:14" x14ac:dyDescent="0.2">
      <c r="A4434" t="s">
        <v>9312</v>
      </c>
      <c r="B4434" t="s">
        <v>86</v>
      </c>
      <c r="C4434" t="s">
        <v>250</v>
      </c>
      <c r="D4434" t="s">
        <v>4873</v>
      </c>
      <c r="E4434">
        <v>0</v>
      </c>
      <c r="F4434">
        <v>0</v>
      </c>
      <c r="G4434">
        <v>0</v>
      </c>
      <c r="H4434">
        <v>0</v>
      </c>
      <c r="I4434">
        <v>0</v>
      </c>
      <c r="J4434">
        <v>0</v>
      </c>
      <c r="K4434">
        <v>250</v>
      </c>
      <c r="L4434">
        <v>246</v>
      </c>
      <c r="M4434">
        <v>3</v>
      </c>
      <c r="N4434">
        <v>1</v>
      </c>
    </row>
    <row r="4435" spans="1:14" x14ac:dyDescent="0.2">
      <c r="A4435" t="s">
        <v>9313</v>
      </c>
      <c r="B4435" t="s">
        <v>86</v>
      </c>
      <c r="C4435" t="s">
        <v>251</v>
      </c>
      <c r="D4435" t="s">
        <v>4875</v>
      </c>
      <c r="E4435">
        <v>31</v>
      </c>
      <c r="F4435">
        <v>11</v>
      </c>
      <c r="G4435">
        <v>18</v>
      </c>
      <c r="H4435">
        <v>2</v>
      </c>
      <c r="I4435">
        <v>0</v>
      </c>
      <c r="J4435">
        <v>61</v>
      </c>
      <c r="K4435">
        <v>0</v>
      </c>
      <c r="L4435">
        <v>0</v>
      </c>
      <c r="M4435">
        <v>0</v>
      </c>
      <c r="N4435">
        <v>0</v>
      </c>
    </row>
    <row r="4436" spans="1:14" x14ac:dyDescent="0.2">
      <c r="A4436" t="s">
        <v>9314</v>
      </c>
      <c r="B4436" t="s">
        <v>86</v>
      </c>
      <c r="C4436" t="s">
        <v>251</v>
      </c>
      <c r="D4436" t="s">
        <v>4877</v>
      </c>
      <c r="E4436">
        <v>92</v>
      </c>
      <c r="F4436">
        <v>17</v>
      </c>
      <c r="G4436">
        <v>72</v>
      </c>
      <c r="H4436">
        <v>1</v>
      </c>
      <c r="I4436">
        <v>2</v>
      </c>
      <c r="J4436">
        <v>0</v>
      </c>
      <c r="K4436">
        <v>0</v>
      </c>
      <c r="L4436">
        <v>0</v>
      </c>
      <c r="M4436">
        <v>0</v>
      </c>
      <c r="N4436">
        <v>0</v>
      </c>
    </row>
    <row r="4437" spans="1:14" x14ac:dyDescent="0.2">
      <c r="A4437" t="s">
        <v>9315</v>
      </c>
      <c r="B4437" t="s">
        <v>86</v>
      </c>
      <c r="C4437" t="s">
        <v>251</v>
      </c>
      <c r="D4437" t="s">
        <v>4879</v>
      </c>
      <c r="E4437">
        <v>57</v>
      </c>
      <c r="F4437">
        <v>8</v>
      </c>
      <c r="G4437">
        <v>49</v>
      </c>
      <c r="H4437">
        <v>0</v>
      </c>
      <c r="I4437">
        <v>0</v>
      </c>
      <c r="J4437">
        <v>35</v>
      </c>
      <c r="K4437">
        <v>0</v>
      </c>
      <c r="L4437">
        <v>0</v>
      </c>
      <c r="M4437">
        <v>0</v>
      </c>
      <c r="N4437">
        <v>0</v>
      </c>
    </row>
    <row r="4438" spans="1:14" x14ac:dyDescent="0.2">
      <c r="A4438" t="s">
        <v>9316</v>
      </c>
      <c r="B4438" t="s">
        <v>86</v>
      </c>
      <c r="C4438" t="s">
        <v>251</v>
      </c>
      <c r="D4438" t="s">
        <v>4881</v>
      </c>
      <c r="E4438">
        <v>92</v>
      </c>
      <c r="F4438">
        <v>17</v>
      </c>
      <c r="G4438">
        <v>72</v>
      </c>
      <c r="H4438">
        <v>1</v>
      </c>
      <c r="I4438">
        <v>2</v>
      </c>
      <c r="J4438">
        <v>0</v>
      </c>
      <c r="K4438">
        <v>0</v>
      </c>
      <c r="L4438">
        <v>0</v>
      </c>
      <c r="M4438">
        <v>0</v>
      </c>
      <c r="N4438">
        <v>0</v>
      </c>
    </row>
    <row r="4439" spans="1:14" x14ac:dyDescent="0.2">
      <c r="A4439" t="s">
        <v>9317</v>
      </c>
      <c r="B4439" t="s">
        <v>86</v>
      </c>
      <c r="C4439" t="s">
        <v>251</v>
      </c>
      <c r="D4439" t="s">
        <v>4883</v>
      </c>
      <c r="E4439">
        <v>31</v>
      </c>
      <c r="F4439">
        <v>11</v>
      </c>
      <c r="G4439">
        <v>18</v>
      </c>
      <c r="H4439">
        <v>0</v>
      </c>
      <c r="I4439">
        <v>2</v>
      </c>
      <c r="J4439">
        <v>61</v>
      </c>
      <c r="K4439">
        <v>0</v>
      </c>
      <c r="L4439">
        <v>0</v>
      </c>
      <c r="M4439">
        <v>0</v>
      </c>
      <c r="N4439">
        <v>0</v>
      </c>
    </row>
    <row r="4440" spans="1:14" x14ac:dyDescent="0.2">
      <c r="A4440" t="s">
        <v>9318</v>
      </c>
      <c r="B4440" t="s">
        <v>86</v>
      </c>
      <c r="C4440" t="s">
        <v>251</v>
      </c>
      <c r="D4440" t="s">
        <v>4885</v>
      </c>
      <c r="E4440">
        <v>61</v>
      </c>
      <c r="F4440">
        <v>10</v>
      </c>
      <c r="G4440">
        <v>50</v>
      </c>
      <c r="H4440">
        <v>1</v>
      </c>
      <c r="I4440">
        <v>0</v>
      </c>
      <c r="J4440">
        <v>31</v>
      </c>
      <c r="K4440">
        <v>0</v>
      </c>
      <c r="L4440">
        <v>0</v>
      </c>
      <c r="M4440">
        <v>0</v>
      </c>
      <c r="N4440">
        <v>0</v>
      </c>
    </row>
    <row r="4441" spans="1:14" x14ac:dyDescent="0.2">
      <c r="A4441" t="s">
        <v>9319</v>
      </c>
      <c r="B4441" t="s">
        <v>86</v>
      </c>
      <c r="C4441" t="s">
        <v>251</v>
      </c>
      <c r="D4441" t="s">
        <v>4887</v>
      </c>
      <c r="E4441">
        <v>31</v>
      </c>
      <c r="F4441">
        <v>9</v>
      </c>
      <c r="G4441">
        <v>20</v>
      </c>
      <c r="H4441">
        <v>2</v>
      </c>
      <c r="I4441">
        <v>0</v>
      </c>
      <c r="J4441">
        <v>61</v>
      </c>
      <c r="K4441">
        <v>0</v>
      </c>
      <c r="L4441">
        <v>0</v>
      </c>
      <c r="M4441">
        <v>0</v>
      </c>
      <c r="N4441">
        <v>0</v>
      </c>
    </row>
    <row r="4442" spans="1:14" x14ac:dyDescent="0.2">
      <c r="A4442" t="s">
        <v>9320</v>
      </c>
      <c r="B4442" t="s">
        <v>86</v>
      </c>
      <c r="C4442" t="s">
        <v>251</v>
      </c>
      <c r="D4442" t="s">
        <v>4889</v>
      </c>
      <c r="E4442">
        <v>60</v>
      </c>
      <c r="F4442">
        <v>8</v>
      </c>
      <c r="G4442">
        <v>51</v>
      </c>
      <c r="H4442">
        <v>1</v>
      </c>
      <c r="I4442">
        <v>0</v>
      </c>
      <c r="J4442">
        <v>32</v>
      </c>
      <c r="K4442">
        <v>0</v>
      </c>
      <c r="L4442">
        <v>0</v>
      </c>
      <c r="M4442">
        <v>0</v>
      </c>
      <c r="N4442">
        <v>0</v>
      </c>
    </row>
    <row r="4443" spans="1:14" x14ac:dyDescent="0.2">
      <c r="A4443" t="s">
        <v>9321</v>
      </c>
      <c r="B4443" t="s">
        <v>86</v>
      </c>
      <c r="C4443" t="s">
        <v>251</v>
      </c>
      <c r="D4443" t="s">
        <v>4871</v>
      </c>
      <c r="E4443">
        <v>0</v>
      </c>
      <c r="F4443">
        <v>0</v>
      </c>
      <c r="G4443">
        <v>0</v>
      </c>
      <c r="H4443">
        <v>0</v>
      </c>
      <c r="I4443">
        <v>0</v>
      </c>
      <c r="J4443">
        <v>0</v>
      </c>
      <c r="K4443">
        <v>92</v>
      </c>
      <c r="L4443">
        <v>89</v>
      </c>
      <c r="M4443">
        <v>1</v>
      </c>
      <c r="N4443">
        <v>2</v>
      </c>
    </row>
    <row r="4444" spans="1:14" x14ac:dyDescent="0.2">
      <c r="A4444" t="s">
        <v>9322</v>
      </c>
      <c r="B4444" t="s">
        <v>86</v>
      </c>
      <c r="C4444" t="s">
        <v>251</v>
      </c>
      <c r="D4444" t="s">
        <v>4873</v>
      </c>
      <c r="E4444">
        <v>0</v>
      </c>
      <c r="F4444">
        <v>0</v>
      </c>
      <c r="G4444">
        <v>0</v>
      </c>
      <c r="H4444">
        <v>0</v>
      </c>
      <c r="I4444">
        <v>0</v>
      </c>
      <c r="J4444">
        <v>0</v>
      </c>
      <c r="K4444">
        <v>88</v>
      </c>
      <c r="L4444">
        <v>85</v>
      </c>
      <c r="M4444">
        <v>1</v>
      </c>
      <c r="N4444">
        <v>2</v>
      </c>
    </row>
    <row r="4445" spans="1:14" x14ac:dyDescent="0.2">
      <c r="A4445" t="s">
        <v>9323</v>
      </c>
      <c r="B4445" t="s">
        <v>86</v>
      </c>
      <c r="C4445" t="s">
        <v>252</v>
      </c>
      <c r="D4445" t="s">
        <v>4875</v>
      </c>
      <c r="E4445">
        <v>26</v>
      </c>
      <c r="F4445">
        <v>10</v>
      </c>
      <c r="G4445">
        <v>14</v>
      </c>
      <c r="H4445">
        <v>2</v>
      </c>
      <c r="I4445">
        <v>0</v>
      </c>
      <c r="J4445">
        <v>91</v>
      </c>
      <c r="K4445">
        <v>0</v>
      </c>
      <c r="L4445">
        <v>0</v>
      </c>
      <c r="M4445">
        <v>0</v>
      </c>
      <c r="N4445">
        <v>0</v>
      </c>
    </row>
    <row r="4446" spans="1:14" x14ac:dyDescent="0.2">
      <c r="A4446" t="s">
        <v>9324</v>
      </c>
      <c r="B4446" t="s">
        <v>86</v>
      </c>
      <c r="C4446" t="s">
        <v>252</v>
      </c>
      <c r="D4446" t="s">
        <v>4877</v>
      </c>
      <c r="E4446">
        <v>117</v>
      </c>
      <c r="F4446">
        <v>18</v>
      </c>
      <c r="G4446">
        <v>94</v>
      </c>
      <c r="H4446">
        <v>3</v>
      </c>
      <c r="I4446">
        <v>2</v>
      </c>
      <c r="J4446">
        <v>0</v>
      </c>
      <c r="K4446">
        <v>0</v>
      </c>
      <c r="L4446">
        <v>0</v>
      </c>
      <c r="M4446">
        <v>0</v>
      </c>
      <c r="N4446">
        <v>0</v>
      </c>
    </row>
    <row r="4447" spans="1:14" x14ac:dyDescent="0.2">
      <c r="A4447" t="s">
        <v>9325</v>
      </c>
      <c r="B4447" t="s">
        <v>86</v>
      </c>
      <c r="C4447" t="s">
        <v>252</v>
      </c>
      <c r="D4447" t="s">
        <v>4879</v>
      </c>
      <c r="E4447">
        <v>89</v>
      </c>
      <c r="F4447">
        <v>10</v>
      </c>
      <c r="G4447">
        <v>77</v>
      </c>
      <c r="H4447">
        <v>2</v>
      </c>
      <c r="I4447">
        <v>0</v>
      </c>
      <c r="J4447">
        <v>28</v>
      </c>
      <c r="K4447">
        <v>0</v>
      </c>
      <c r="L4447">
        <v>0</v>
      </c>
      <c r="M4447">
        <v>0</v>
      </c>
      <c r="N4447">
        <v>0</v>
      </c>
    </row>
    <row r="4448" spans="1:14" x14ac:dyDescent="0.2">
      <c r="A4448" t="s">
        <v>9326</v>
      </c>
      <c r="B4448" t="s">
        <v>86</v>
      </c>
      <c r="C4448" t="s">
        <v>252</v>
      </c>
      <c r="D4448" t="s">
        <v>4881</v>
      </c>
      <c r="E4448">
        <v>117</v>
      </c>
      <c r="F4448">
        <v>18</v>
      </c>
      <c r="G4448">
        <v>94</v>
      </c>
      <c r="H4448">
        <v>3</v>
      </c>
      <c r="I4448">
        <v>2</v>
      </c>
      <c r="J4448">
        <v>0</v>
      </c>
      <c r="K4448">
        <v>0</v>
      </c>
      <c r="L4448">
        <v>0</v>
      </c>
      <c r="M4448">
        <v>0</v>
      </c>
      <c r="N4448">
        <v>0</v>
      </c>
    </row>
    <row r="4449" spans="1:14" x14ac:dyDescent="0.2">
      <c r="A4449" t="s">
        <v>9327</v>
      </c>
      <c r="B4449" t="s">
        <v>86</v>
      </c>
      <c r="C4449" t="s">
        <v>252</v>
      </c>
      <c r="D4449" t="s">
        <v>4883</v>
      </c>
      <c r="E4449">
        <v>26</v>
      </c>
      <c r="F4449">
        <v>9</v>
      </c>
      <c r="G4449">
        <v>14</v>
      </c>
      <c r="H4449">
        <v>3</v>
      </c>
      <c r="I4449">
        <v>0</v>
      </c>
      <c r="J4449">
        <v>91</v>
      </c>
      <c r="K4449">
        <v>0</v>
      </c>
      <c r="L4449">
        <v>0</v>
      </c>
      <c r="M4449">
        <v>0</v>
      </c>
      <c r="N4449">
        <v>0</v>
      </c>
    </row>
    <row r="4450" spans="1:14" x14ac:dyDescent="0.2">
      <c r="A4450" t="s">
        <v>9328</v>
      </c>
      <c r="B4450" t="s">
        <v>86</v>
      </c>
      <c r="C4450" t="s">
        <v>252</v>
      </c>
      <c r="D4450" t="s">
        <v>4885</v>
      </c>
      <c r="E4450">
        <v>91</v>
      </c>
      <c r="F4450">
        <v>16</v>
      </c>
      <c r="G4450">
        <v>73</v>
      </c>
      <c r="H4450">
        <v>2</v>
      </c>
      <c r="I4450">
        <v>0</v>
      </c>
      <c r="J4450">
        <v>26</v>
      </c>
      <c r="K4450">
        <v>0</v>
      </c>
      <c r="L4450">
        <v>0</v>
      </c>
      <c r="M4450">
        <v>0</v>
      </c>
      <c r="N4450">
        <v>0</v>
      </c>
    </row>
    <row r="4451" spans="1:14" x14ac:dyDescent="0.2">
      <c r="A4451" t="s">
        <v>9329</v>
      </c>
      <c r="B4451" t="s">
        <v>86</v>
      </c>
      <c r="C4451" t="s">
        <v>252</v>
      </c>
      <c r="D4451" t="s">
        <v>4887</v>
      </c>
      <c r="E4451">
        <v>26</v>
      </c>
      <c r="F4451">
        <v>8</v>
      </c>
      <c r="G4451">
        <v>15</v>
      </c>
      <c r="H4451">
        <v>3</v>
      </c>
      <c r="I4451">
        <v>0</v>
      </c>
      <c r="J4451">
        <v>91</v>
      </c>
      <c r="K4451">
        <v>0</v>
      </c>
      <c r="L4451">
        <v>0</v>
      </c>
      <c r="M4451">
        <v>0</v>
      </c>
      <c r="N4451">
        <v>0</v>
      </c>
    </row>
    <row r="4452" spans="1:14" x14ac:dyDescent="0.2">
      <c r="A4452" t="s">
        <v>9330</v>
      </c>
      <c r="B4452" t="s">
        <v>86</v>
      </c>
      <c r="C4452" t="s">
        <v>252</v>
      </c>
      <c r="D4452" t="s">
        <v>4889</v>
      </c>
      <c r="E4452">
        <v>89</v>
      </c>
      <c r="F4452">
        <v>10</v>
      </c>
      <c r="G4452">
        <v>77</v>
      </c>
      <c r="H4452">
        <v>2</v>
      </c>
      <c r="I4452">
        <v>0</v>
      </c>
      <c r="J4452">
        <v>28</v>
      </c>
      <c r="K4452">
        <v>0</v>
      </c>
      <c r="L4452">
        <v>0</v>
      </c>
      <c r="M4452">
        <v>0</v>
      </c>
      <c r="N4452">
        <v>0</v>
      </c>
    </row>
    <row r="4453" spans="1:14" x14ac:dyDescent="0.2">
      <c r="A4453" t="s">
        <v>9331</v>
      </c>
      <c r="B4453" t="s">
        <v>86</v>
      </c>
      <c r="C4453" t="s">
        <v>252</v>
      </c>
      <c r="D4453" t="s">
        <v>4871</v>
      </c>
      <c r="E4453">
        <v>0</v>
      </c>
      <c r="F4453">
        <v>0</v>
      </c>
      <c r="G4453">
        <v>0</v>
      </c>
      <c r="H4453">
        <v>0</v>
      </c>
      <c r="I4453">
        <v>0</v>
      </c>
      <c r="J4453">
        <v>0</v>
      </c>
      <c r="K4453">
        <v>117</v>
      </c>
      <c r="L4453">
        <v>114</v>
      </c>
      <c r="M4453">
        <v>3</v>
      </c>
      <c r="N4453">
        <v>0</v>
      </c>
    </row>
    <row r="4454" spans="1:14" x14ac:dyDescent="0.2">
      <c r="A4454" t="s">
        <v>9332</v>
      </c>
      <c r="B4454" t="s">
        <v>86</v>
      </c>
      <c r="C4454" t="s">
        <v>252</v>
      </c>
      <c r="D4454" t="s">
        <v>4873</v>
      </c>
      <c r="E4454">
        <v>0</v>
      </c>
      <c r="F4454">
        <v>0</v>
      </c>
      <c r="G4454">
        <v>0</v>
      </c>
      <c r="H4454">
        <v>0</v>
      </c>
      <c r="I4454">
        <v>0</v>
      </c>
      <c r="J4454">
        <v>0</v>
      </c>
      <c r="K4454">
        <v>111</v>
      </c>
      <c r="L4454">
        <v>108</v>
      </c>
      <c r="M4454">
        <v>3</v>
      </c>
      <c r="N4454">
        <v>0</v>
      </c>
    </row>
    <row r="4455" spans="1:14" x14ac:dyDescent="0.2">
      <c r="A4455" t="s">
        <v>9333</v>
      </c>
      <c r="B4455" t="s">
        <v>86</v>
      </c>
      <c r="C4455" t="s">
        <v>253</v>
      </c>
      <c r="D4455" t="s">
        <v>4875</v>
      </c>
      <c r="E4455">
        <v>41</v>
      </c>
      <c r="F4455">
        <v>12</v>
      </c>
      <c r="G4455">
        <v>28</v>
      </c>
      <c r="H4455">
        <v>1</v>
      </c>
      <c r="I4455">
        <v>0</v>
      </c>
      <c r="J4455">
        <v>95</v>
      </c>
      <c r="K4455">
        <v>0</v>
      </c>
      <c r="L4455">
        <v>0</v>
      </c>
      <c r="M4455">
        <v>0</v>
      </c>
      <c r="N4455">
        <v>0</v>
      </c>
    </row>
    <row r="4456" spans="1:14" x14ac:dyDescent="0.2">
      <c r="A4456" t="s">
        <v>9334</v>
      </c>
      <c r="B4456" t="s">
        <v>86</v>
      </c>
      <c r="C4456" t="s">
        <v>253</v>
      </c>
      <c r="D4456" t="s">
        <v>4877</v>
      </c>
      <c r="E4456">
        <v>136</v>
      </c>
      <c r="F4456">
        <v>22</v>
      </c>
      <c r="G4456">
        <v>112</v>
      </c>
      <c r="H4456">
        <v>2</v>
      </c>
      <c r="I4456">
        <v>0</v>
      </c>
      <c r="J4456">
        <v>0</v>
      </c>
      <c r="K4456">
        <v>0</v>
      </c>
      <c r="L4456">
        <v>0</v>
      </c>
      <c r="M4456">
        <v>0</v>
      </c>
      <c r="N4456">
        <v>0</v>
      </c>
    </row>
    <row r="4457" spans="1:14" x14ac:dyDescent="0.2">
      <c r="A4457" t="s">
        <v>9335</v>
      </c>
      <c r="B4457" t="s">
        <v>86</v>
      </c>
      <c r="C4457" t="s">
        <v>253</v>
      </c>
      <c r="D4457" t="s">
        <v>4879</v>
      </c>
      <c r="E4457">
        <v>89</v>
      </c>
      <c r="F4457">
        <v>11</v>
      </c>
      <c r="G4457">
        <v>77</v>
      </c>
      <c r="H4457">
        <v>1</v>
      </c>
      <c r="I4457">
        <v>0</v>
      </c>
      <c r="J4457">
        <v>47</v>
      </c>
      <c r="K4457">
        <v>0</v>
      </c>
      <c r="L4457">
        <v>0</v>
      </c>
      <c r="M4457">
        <v>0</v>
      </c>
      <c r="N4457">
        <v>0</v>
      </c>
    </row>
    <row r="4458" spans="1:14" x14ac:dyDescent="0.2">
      <c r="A4458" t="s">
        <v>9336</v>
      </c>
      <c r="B4458" t="s">
        <v>86</v>
      </c>
      <c r="C4458" t="s">
        <v>253</v>
      </c>
      <c r="D4458" t="s">
        <v>4881</v>
      </c>
      <c r="E4458">
        <v>136</v>
      </c>
      <c r="F4458">
        <v>22</v>
      </c>
      <c r="G4458">
        <v>112</v>
      </c>
      <c r="H4458">
        <v>2</v>
      </c>
      <c r="I4458">
        <v>0</v>
      </c>
      <c r="J4458">
        <v>0</v>
      </c>
      <c r="K4458">
        <v>0</v>
      </c>
      <c r="L4458">
        <v>0</v>
      </c>
      <c r="M4458">
        <v>0</v>
      </c>
      <c r="N4458">
        <v>0</v>
      </c>
    </row>
    <row r="4459" spans="1:14" x14ac:dyDescent="0.2">
      <c r="A4459" t="s">
        <v>9337</v>
      </c>
      <c r="B4459" t="s">
        <v>86</v>
      </c>
      <c r="C4459" t="s">
        <v>253</v>
      </c>
      <c r="D4459" t="s">
        <v>4883</v>
      </c>
      <c r="E4459">
        <v>41</v>
      </c>
      <c r="F4459">
        <v>11</v>
      </c>
      <c r="G4459">
        <v>29</v>
      </c>
      <c r="H4459">
        <v>1</v>
      </c>
      <c r="I4459">
        <v>0</v>
      </c>
      <c r="J4459">
        <v>95</v>
      </c>
      <c r="K4459">
        <v>0</v>
      </c>
      <c r="L4459">
        <v>0</v>
      </c>
      <c r="M4459">
        <v>0</v>
      </c>
      <c r="N4459">
        <v>0</v>
      </c>
    </row>
    <row r="4460" spans="1:14" x14ac:dyDescent="0.2">
      <c r="A4460" t="s">
        <v>9338</v>
      </c>
      <c r="B4460" t="s">
        <v>86</v>
      </c>
      <c r="C4460" t="s">
        <v>253</v>
      </c>
      <c r="D4460" t="s">
        <v>4885</v>
      </c>
      <c r="E4460">
        <v>95</v>
      </c>
      <c r="F4460">
        <v>15</v>
      </c>
      <c r="G4460">
        <v>79</v>
      </c>
      <c r="H4460">
        <v>1</v>
      </c>
      <c r="I4460">
        <v>0</v>
      </c>
      <c r="J4460">
        <v>41</v>
      </c>
      <c r="K4460">
        <v>0</v>
      </c>
      <c r="L4460">
        <v>0</v>
      </c>
      <c r="M4460">
        <v>0</v>
      </c>
      <c r="N4460">
        <v>0</v>
      </c>
    </row>
    <row r="4461" spans="1:14" x14ac:dyDescent="0.2">
      <c r="A4461" t="s">
        <v>9339</v>
      </c>
      <c r="B4461" t="s">
        <v>86</v>
      </c>
      <c r="C4461" t="s">
        <v>253</v>
      </c>
      <c r="D4461" t="s">
        <v>4887</v>
      </c>
      <c r="E4461">
        <v>41</v>
      </c>
      <c r="F4461">
        <v>13</v>
      </c>
      <c r="G4461">
        <v>27</v>
      </c>
      <c r="H4461">
        <v>1</v>
      </c>
      <c r="I4461">
        <v>0</v>
      </c>
      <c r="J4461">
        <v>95</v>
      </c>
      <c r="K4461">
        <v>0</v>
      </c>
      <c r="L4461">
        <v>0</v>
      </c>
      <c r="M4461">
        <v>0</v>
      </c>
      <c r="N4461">
        <v>0</v>
      </c>
    </row>
    <row r="4462" spans="1:14" x14ac:dyDescent="0.2">
      <c r="A4462" t="s">
        <v>9340</v>
      </c>
      <c r="B4462" t="s">
        <v>86</v>
      </c>
      <c r="C4462" t="s">
        <v>253</v>
      </c>
      <c r="D4462" t="s">
        <v>4889</v>
      </c>
      <c r="E4462">
        <v>90</v>
      </c>
      <c r="F4462">
        <v>11</v>
      </c>
      <c r="G4462">
        <v>78</v>
      </c>
      <c r="H4462">
        <v>1</v>
      </c>
      <c r="I4462">
        <v>0</v>
      </c>
      <c r="J4462">
        <v>46</v>
      </c>
      <c r="K4462">
        <v>0</v>
      </c>
      <c r="L4462">
        <v>0</v>
      </c>
      <c r="M4462">
        <v>0</v>
      </c>
      <c r="N4462">
        <v>0</v>
      </c>
    </row>
    <row r="4463" spans="1:14" x14ac:dyDescent="0.2">
      <c r="A4463" t="s">
        <v>9341</v>
      </c>
      <c r="B4463" t="s">
        <v>86</v>
      </c>
      <c r="C4463" t="s">
        <v>253</v>
      </c>
      <c r="D4463" t="s">
        <v>4871</v>
      </c>
      <c r="E4463">
        <v>0</v>
      </c>
      <c r="F4463">
        <v>0</v>
      </c>
      <c r="G4463">
        <v>0</v>
      </c>
      <c r="H4463">
        <v>0</v>
      </c>
      <c r="I4463">
        <v>0</v>
      </c>
      <c r="J4463">
        <v>0</v>
      </c>
      <c r="K4463">
        <v>136</v>
      </c>
      <c r="L4463">
        <v>135</v>
      </c>
      <c r="M4463">
        <v>1</v>
      </c>
      <c r="N4463">
        <v>0</v>
      </c>
    </row>
    <row r="4464" spans="1:14" x14ac:dyDescent="0.2">
      <c r="A4464" t="s">
        <v>9342</v>
      </c>
      <c r="B4464" t="s">
        <v>86</v>
      </c>
      <c r="C4464" t="s">
        <v>253</v>
      </c>
      <c r="D4464" t="s">
        <v>4873</v>
      </c>
      <c r="E4464">
        <v>0</v>
      </c>
      <c r="F4464">
        <v>0</v>
      </c>
      <c r="G4464">
        <v>0</v>
      </c>
      <c r="H4464">
        <v>0</v>
      </c>
      <c r="I4464">
        <v>0</v>
      </c>
      <c r="J4464">
        <v>0</v>
      </c>
      <c r="K4464">
        <v>128</v>
      </c>
      <c r="L4464">
        <v>127</v>
      </c>
      <c r="M4464">
        <v>1</v>
      </c>
      <c r="N4464">
        <v>0</v>
      </c>
    </row>
    <row r="4465" spans="1:14" x14ac:dyDescent="0.2">
      <c r="A4465" t="s">
        <v>9343</v>
      </c>
      <c r="B4465" t="s">
        <v>86</v>
      </c>
      <c r="C4465" t="s">
        <v>254</v>
      </c>
      <c r="D4465" t="s">
        <v>4875</v>
      </c>
      <c r="E4465">
        <v>25</v>
      </c>
      <c r="F4465">
        <v>1</v>
      </c>
      <c r="G4465">
        <v>22</v>
      </c>
      <c r="H4465">
        <v>2</v>
      </c>
      <c r="I4465">
        <v>0</v>
      </c>
      <c r="J4465">
        <v>30</v>
      </c>
      <c r="K4465">
        <v>0</v>
      </c>
      <c r="L4465">
        <v>0</v>
      </c>
      <c r="M4465">
        <v>0</v>
      </c>
      <c r="N4465">
        <v>0</v>
      </c>
    </row>
    <row r="4466" spans="1:14" x14ac:dyDescent="0.2">
      <c r="A4466" t="s">
        <v>9344</v>
      </c>
      <c r="B4466" t="s">
        <v>86</v>
      </c>
      <c r="C4466" t="s">
        <v>254</v>
      </c>
      <c r="D4466" t="s">
        <v>4877</v>
      </c>
      <c r="E4466">
        <v>55</v>
      </c>
      <c r="F4466">
        <v>2</v>
      </c>
      <c r="G4466">
        <v>49</v>
      </c>
      <c r="H4466">
        <v>4</v>
      </c>
      <c r="I4466">
        <v>0</v>
      </c>
      <c r="J4466">
        <v>0</v>
      </c>
      <c r="K4466">
        <v>0</v>
      </c>
      <c r="L4466">
        <v>0</v>
      </c>
      <c r="M4466">
        <v>0</v>
      </c>
      <c r="N4466">
        <v>0</v>
      </c>
    </row>
    <row r="4467" spans="1:14" x14ac:dyDescent="0.2">
      <c r="A4467" t="s">
        <v>9345</v>
      </c>
      <c r="B4467" t="s">
        <v>86</v>
      </c>
      <c r="C4467" t="s">
        <v>254</v>
      </c>
      <c r="D4467" t="s">
        <v>4879</v>
      </c>
      <c r="E4467">
        <v>27</v>
      </c>
      <c r="F4467">
        <v>1</v>
      </c>
      <c r="G4467">
        <v>26</v>
      </c>
      <c r="H4467">
        <v>0</v>
      </c>
      <c r="I4467">
        <v>0</v>
      </c>
      <c r="J4467">
        <v>28</v>
      </c>
      <c r="K4467">
        <v>0</v>
      </c>
      <c r="L4467">
        <v>0</v>
      </c>
      <c r="M4467">
        <v>0</v>
      </c>
      <c r="N4467">
        <v>0</v>
      </c>
    </row>
    <row r="4468" spans="1:14" x14ac:dyDescent="0.2">
      <c r="A4468" t="s">
        <v>9346</v>
      </c>
      <c r="B4468" t="s">
        <v>86</v>
      </c>
      <c r="C4468" t="s">
        <v>254</v>
      </c>
      <c r="D4468" t="s">
        <v>4881</v>
      </c>
      <c r="E4468">
        <v>55</v>
      </c>
      <c r="F4468">
        <v>2</v>
      </c>
      <c r="G4468">
        <v>49</v>
      </c>
      <c r="H4468">
        <v>4</v>
      </c>
      <c r="I4468">
        <v>0</v>
      </c>
      <c r="J4468">
        <v>0</v>
      </c>
      <c r="K4468">
        <v>0</v>
      </c>
      <c r="L4468">
        <v>0</v>
      </c>
      <c r="M4468">
        <v>0</v>
      </c>
      <c r="N4468">
        <v>0</v>
      </c>
    </row>
    <row r="4469" spans="1:14" x14ac:dyDescent="0.2">
      <c r="A4469" t="s">
        <v>9347</v>
      </c>
      <c r="B4469" t="s">
        <v>86</v>
      </c>
      <c r="C4469" t="s">
        <v>254</v>
      </c>
      <c r="D4469" t="s">
        <v>4883</v>
      </c>
      <c r="E4469">
        <v>25</v>
      </c>
      <c r="F4469">
        <v>1</v>
      </c>
      <c r="G4469">
        <v>22</v>
      </c>
      <c r="H4469">
        <v>2</v>
      </c>
      <c r="I4469">
        <v>0</v>
      </c>
      <c r="J4469">
        <v>30</v>
      </c>
      <c r="K4469">
        <v>0</v>
      </c>
      <c r="L4469">
        <v>0</v>
      </c>
      <c r="M4469">
        <v>0</v>
      </c>
      <c r="N4469">
        <v>0</v>
      </c>
    </row>
    <row r="4470" spans="1:14" x14ac:dyDescent="0.2">
      <c r="A4470" t="s">
        <v>9348</v>
      </c>
      <c r="B4470" t="s">
        <v>86</v>
      </c>
      <c r="C4470" t="s">
        <v>254</v>
      </c>
      <c r="D4470" t="s">
        <v>4885</v>
      </c>
      <c r="E4470">
        <v>30</v>
      </c>
      <c r="F4470">
        <v>2</v>
      </c>
      <c r="G4470">
        <v>26</v>
      </c>
      <c r="H4470">
        <v>2</v>
      </c>
      <c r="I4470">
        <v>0</v>
      </c>
      <c r="J4470">
        <v>25</v>
      </c>
      <c r="K4470">
        <v>0</v>
      </c>
      <c r="L4470">
        <v>0</v>
      </c>
      <c r="M4470">
        <v>0</v>
      </c>
      <c r="N4470">
        <v>0</v>
      </c>
    </row>
    <row r="4471" spans="1:14" x14ac:dyDescent="0.2">
      <c r="A4471" t="s">
        <v>9349</v>
      </c>
      <c r="B4471" t="s">
        <v>86</v>
      </c>
      <c r="C4471" t="s">
        <v>254</v>
      </c>
      <c r="D4471" t="s">
        <v>4887</v>
      </c>
      <c r="E4471">
        <v>25</v>
      </c>
      <c r="F4471">
        <v>1</v>
      </c>
      <c r="G4471">
        <v>22</v>
      </c>
      <c r="H4471">
        <v>2</v>
      </c>
      <c r="I4471">
        <v>0</v>
      </c>
      <c r="J4471">
        <v>30</v>
      </c>
      <c r="K4471">
        <v>0</v>
      </c>
      <c r="L4471">
        <v>0</v>
      </c>
      <c r="M4471">
        <v>0</v>
      </c>
      <c r="N4471">
        <v>0</v>
      </c>
    </row>
    <row r="4472" spans="1:14" x14ac:dyDescent="0.2">
      <c r="A4472" t="s">
        <v>9350</v>
      </c>
      <c r="B4472" t="s">
        <v>86</v>
      </c>
      <c r="C4472" t="s">
        <v>254</v>
      </c>
      <c r="D4472" t="s">
        <v>4889</v>
      </c>
      <c r="E4472">
        <v>28</v>
      </c>
      <c r="F4472">
        <v>1</v>
      </c>
      <c r="G4472">
        <v>26</v>
      </c>
      <c r="H4472">
        <v>1</v>
      </c>
      <c r="I4472">
        <v>0</v>
      </c>
      <c r="J4472">
        <v>27</v>
      </c>
      <c r="K4472">
        <v>0</v>
      </c>
      <c r="L4472">
        <v>0</v>
      </c>
      <c r="M4472">
        <v>0</v>
      </c>
      <c r="N4472">
        <v>0</v>
      </c>
    </row>
    <row r="4473" spans="1:14" x14ac:dyDescent="0.2">
      <c r="A4473" t="s">
        <v>9351</v>
      </c>
      <c r="B4473" t="s">
        <v>86</v>
      </c>
      <c r="C4473" t="s">
        <v>254</v>
      </c>
      <c r="D4473" t="s">
        <v>4871</v>
      </c>
      <c r="E4473">
        <v>0</v>
      </c>
      <c r="F4473">
        <v>0</v>
      </c>
      <c r="G4473">
        <v>0</v>
      </c>
      <c r="H4473">
        <v>0</v>
      </c>
      <c r="I4473">
        <v>0</v>
      </c>
      <c r="J4473">
        <v>0</v>
      </c>
      <c r="K4473">
        <v>55</v>
      </c>
      <c r="L4473">
        <v>53</v>
      </c>
      <c r="M4473">
        <v>2</v>
      </c>
      <c r="N4473">
        <v>0</v>
      </c>
    </row>
    <row r="4474" spans="1:14" x14ac:dyDescent="0.2">
      <c r="A4474" t="s">
        <v>9352</v>
      </c>
      <c r="B4474" t="s">
        <v>86</v>
      </c>
      <c r="C4474" t="s">
        <v>254</v>
      </c>
      <c r="D4474" t="s">
        <v>4873</v>
      </c>
      <c r="E4474">
        <v>0</v>
      </c>
      <c r="F4474">
        <v>0</v>
      </c>
      <c r="G4474">
        <v>0</v>
      </c>
      <c r="H4474">
        <v>0</v>
      </c>
      <c r="I4474">
        <v>0</v>
      </c>
      <c r="J4474">
        <v>0</v>
      </c>
      <c r="K4474">
        <v>47</v>
      </c>
      <c r="L4474">
        <v>45</v>
      </c>
      <c r="M4474">
        <v>2</v>
      </c>
      <c r="N4474">
        <v>0</v>
      </c>
    </row>
    <row r="4475" spans="1:14" x14ac:dyDescent="0.2">
      <c r="A4475" t="s">
        <v>9353</v>
      </c>
      <c r="B4475" t="s">
        <v>86</v>
      </c>
      <c r="C4475" t="s">
        <v>255</v>
      </c>
      <c r="D4475" t="s">
        <v>4875</v>
      </c>
      <c r="E4475">
        <v>101</v>
      </c>
      <c r="F4475">
        <v>22</v>
      </c>
      <c r="G4475">
        <v>76</v>
      </c>
      <c r="H4475">
        <v>2</v>
      </c>
      <c r="I4475">
        <v>1</v>
      </c>
      <c r="J4475">
        <v>82</v>
      </c>
      <c r="K4475">
        <v>0</v>
      </c>
      <c r="L4475">
        <v>0</v>
      </c>
      <c r="M4475">
        <v>0</v>
      </c>
      <c r="N4475">
        <v>0</v>
      </c>
    </row>
    <row r="4476" spans="1:14" x14ac:dyDescent="0.2">
      <c r="A4476" t="s">
        <v>9354</v>
      </c>
      <c r="B4476" t="s">
        <v>86</v>
      </c>
      <c r="C4476" t="s">
        <v>255</v>
      </c>
      <c r="D4476" t="s">
        <v>4877</v>
      </c>
      <c r="E4476">
        <v>183</v>
      </c>
      <c r="F4476">
        <v>41</v>
      </c>
      <c r="G4476">
        <v>138</v>
      </c>
      <c r="H4476">
        <v>2</v>
      </c>
      <c r="I4476">
        <v>2</v>
      </c>
      <c r="J4476">
        <v>0</v>
      </c>
      <c r="K4476">
        <v>0</v>
      </c>
      <c r="L4476">
        <v>0</v>
      </c>
      <c r="M4476">
        <v>0</v>
      </c>
      <c r="N4476">
        <v>0</v>
      </c>
    </row>
    <row r="4477" spans="1:14" x14ac:dyDescent="0.2">
      <c r="A4477" t="s">
        <v>9355</v>
      </c>
      <c r="B4477" t="s">
        <v>86</v>
      </c>
      <c r="C4477" t="s">
        <v>255</v>
      </c>
      <c r="D4477" t="s">
        <v>4879</v>
      </c>
      <c r="E4477">
        <v>76</v>
      </c>
      <c r="F4477">
        <v>18</v>
      </c>
      <c r="G4477">
        <v>57</v>
      </c>
      <c r="H4477">
        <v>0</v>
      </c>
      <c r="I4477">
        <v>1</v>
      </c>
      <c r="J4477">
        <v>107</v>
      </c>
      <c r="K4477">
        <v>0</v>
      </c>
      <c r="L4477">
        <v>0</v>
      </c>
      <c r="M4477">
        <v>0</v>
      </c>
      <c r="N4477">
        <v>0</v>
      </c>
    </row>
    <row r="4478" spans="1:14" x14ac:dyDescent="0.2">
      <c r="A4478" t="s">
        <v>9356</v>
      </c>
      <c r="B4478" t="s">
        <v>86</v>
      </c>
      <c r="C4478" t="s">
        <v>255</v>
      </c>
      <c r="D4478" t="s">
        <v>4881</v>
      </c>
      <c r="E4478">
        <v>183</v>
      </c>
      <c r="F4478">
        <v>41</v>
      </c>
      <c r="G4478">
        <v>138</v>
      </c>
      <c r="H4478">
        <v>2</v>
      </c>
      <c r="I4478">
        <v>2</v>
      </c>
      <c r="J4478">
        <v>0</v>
      </c>
      <c r="K4478">
        <v>0</v>
      </c>
      <c r="L4478">
        <v>0</v>
      </c>
      <c r="M4478">
        <v>0</v>
      </c>
      <c r="N4478">
        <v>0</v>
      </c>
    </row>
    <row r="4479" spans="1:14" x14ac:dyDescent="0.2">
      <c r="A4479" t="s">
        <v>9357</v>
      </c>
      <c r="B4479" t="s">
        <v>86</v>
      </c>
      <c r="C4479" t="s">
        <v>255</v>
      </c>
      <c r="D4479" t="s">
        <v>4883</v>
      </c>
      <c r="E4479">
        <v>101</v>
      </c>
      <c r="F4479">
        <v>23</v>
      </c>
      <c r="G4479">
        <v>75</v>
      </c>
      <c r="H4479">
        <v>3</v>
      </c>
      <c r="I4479">
        <v>0</v>
      </c>
      <c r="J4479">
        <v>82</v>
      </c>
      <c r="K4479">
        <v>0</v>
      </c>
      <c r="L4479">
        <v>0</v>
      </c>
      <c r="M4479">
        <v>0</v>
      </c>
      <c r="N4479">
        <v>0</v>
      </c>
    </row>
    <row r="4480" spans="1:14" x14ac:dyDescent="0.2">
      <c r="A4480" t="s">
        <v>9358</v>
      </c>
      <c r="B4480" t="s">
        <v>86</v>
      </c>
      <c r="C4480" t="s">
        <v>255</v>
      </c>
      <c r="D4480" t="s">
        <v>4885</v>
      </c>
      <c r="E4480">
        <v>82</v>
      </c>
      <c r="F4480">
        <v>21</v>
      </c>
      <c r="G4480">
        <v>60</v>
      </c>
      <c r="H4480">
        <v>0</v>
      </c>
      <c r="I4480">
        <v>1</v>
      </c>
      <c r="J4480">
        <v>101</v>
      </c>
      <c r="K4480">
        <v>0</v>
      </c>
      <c r="L4480">
        <v>0</v>
      </c>
      <c r="M4480">
        <v>0</v>
      </c>
      <c r="N4480">
        <v>0</v>
      </c>
    </row>
    <row r="4481" spans="1:14" x14ac:dyDescent="0.2">
      <c r="A4481" t="s">
        <v>9359</v>
      </c>
      <c r="B4481" t="s">
        <v>86</v>
      </c>
      <c r="C4481" t="s">
        <v>255</v>
      </c>
      <c r="D4481" t="s">
        <v>4887</v>
      </c>
      <c r="E4481">
        <v>101</v>
      </c>
      <c r="F4481">
        <v>21</v>
      </c>
      <c r="G4481">
        <v>77</v>
      </c>
      <c r="H4481">
        <v>3</v>
      </c>
      <c r="I4481">
        <v>0</v>
      </c>
      <c r="J4481">
        <v>82</v>
      </c>
      <c r="K4481">
        <v>0</v>
      </c>
      <c r="L4481">
        <v>0</v>
      </c>
      <c r="M4481">
        <v>0</v>
      </c>
      <c r="N4481">
        <v>0</v>
      </c>
    </row>
    <row r="4482" spans="1:14" x14ac:dyDescent="0.2">
      <c r="A4482" t="s">
        <v>9360</v>
      </c>
      <c r="B4482" t="s">
        <v>86</v>
      </c>
      <c r="C4482" t="s">
        <v>255</v>
      </c>
      <c r="D4482" t="s">
        <v>4889</v>
      </c>
      <c r="E4482">
        <v>76</v>
      </c>
      <c r="F4482">
        <v>18</v>
      </c>
      <c r="G4482">
        <v>57</v>
      </c>
      <c r="H4482">
        <v>0</v>
      </c>
      <c r="I4482">
        <v>1</v>
      </c>
      <c r="J4482">
        <v>107</v>
      </c>
      <c r="K4482">
        <v>0</v>
      </c>
      <c r="L4482">
        <v>0</v>
      </c>
      <c r="M4482">
        <v>0</v>
      </c>
      <c r="N4482">
        <v>0</v>
      </c>
    </row>
    <row r="4483" spans="1:14" x14ac:dyDescent="0.2">
      <c r="A4483" t="s">
        <v>9361</v>
      </c>
      <c r="B4483" t="s">
        <v>86</v>
      </c>
      <c r="C4483" t="s">
        <v>255</v>
      </c>
      <c r="D4483" t="s">
        <v>4871</v>
      </c>
      <c r="E4483">
        <v>0</v>
      </c>
      <c r="F4483">
        <v>0</v>
      </c>
      <c r="G4483">
        <v>0</v>
      </c>
      <c r="H4483">
        <v>0</v>
      </c>
      <c r="I4483">
        <v>0</v>
      </c>
      <c r="J4483">
        <v>0</v>
      </c>
      <c r="K4483">
        <v>183</v>
      </c>
      <c r="L4483">
        <v>180</v>
      </c>
      <c r="M4483">
        <v>3</v>
      </c>
      <c r="N4483">
        <v>0</v>
      </c>
    </row>
    <row r="4484" spans="1:14" x14ac:dyDescent="0.2">
      <c r="A4484" t="s">
        <v>9362</v>
      </c>
      <c r="B4484" t="s">
        <v>86</v>
      </c>
      <c r="C4484" t="s">
        <v>255</v>
      </c>
      <c r="D4484" t="s">
        <v>4873</v>
      </c>
      <c r="E4484">
        <v>0</v>
      </c>
      <c r="F4484">
        <v>0</v>
      </c>
      <c r="G4484">
        <v>0</v>
      </c>
      <c r="H4484">
        <v>0</v>
      </c>
      <c r="I4484">
        <v>0</v>
      </c>
      <c r="J4484">
        <v>0</v>
      </c>
      <c r="K4484">
        <v>162</v>
      </c>
      <c r="L4484">
        <v>159</v>
      </c>
      <c r="M4484">
        <v>3</v>
      </c>
      <c r="N4484">
        <v>0</v>
      </c>
    </row>
    <row r="4485" spans="1:14" x14ac:dyDescent="0.2">
      <c r="A4485" t="s">
        <v>9363</v>
      </c>
      <c r="B4485" t="s">
        <v>86</v>
      </c>
      <c r="C4485" t="s">
        <v>256</v>
      </c>
      <c r="D4485" t="s">
        <v>4875</v>
      </c>
      <c r="E4485">
        <v>46</v>
      </c>
      <c r="F4485">
        <v>10</v>
      </c>
      <c r="G4485">
        <v>36</v>
      </c>
      <c r="H4485">
        <v>0</v>
      </c>
      <c r="I4485">
        <v>0</v>
      </c>
      <c r="J4485">
        <v>51</v>
      </c>
      <c r="K4485">
        <v>0</v>
      </c>
      <c r="L4485">
        <v>0</v>
      </c>
      <c r="M4485">
        <v>0</v>
      </c>
      <c r="N4485">
        <v>0</v>
      </c>
    </row>
    <row r="4486" spans="1:14" x14ac:dyDescent="0.2">
      <c r="A4486" t="s">
        <v>9364</v>
      </c>
      <c r="B4486" t="s">
        <v>86</v>
      </c>
      <c r="C4486" t="s">
        <v>256</v>
      </c>
      <c r="D4486" t="s">
        <v>4877</v>
      </c>
      <c r="E4486">
        <v>97</v>
      </c>
      <c r="F4486">
        <v>17</v>
      </c>
      <c r="G4486">
        <v>80</v>
      </c>
      <c r="H4486">
        <v>0</v>
      </c>
      <c r="I4486">
        <v>0</v>
      </c>
      <c r="J4486">
        <v>0</v>
      </c>
      <c r="K4486">
        <v>0</v>
      </c>
      <c r="L4486">
        <v>0</v>
      </c>
      <c r="M4486">
        <v>0</v>
      </c>
      <c r="N4486">
        <v>0</v>
      </c>
    </row>
    <row r="4487" spans="1:14" x14ac:dyDescent="0.2">
      <c r="A4487" t="s">
        <v>9365</v>
      </c>
      <c r="B4487" t="s">
        <v>86</v>
      </c>
      <c r="C4487" t="s">
        <v>256</v>
      </c>
      <c r="D4487" t="s">
        <v>4879</v>
      </c>
      <c r="E4487">
        <v>48</v>
      </c>
      <c r="F4487">
        <v>6</v>
      </c>
      <c r="G4487">
        <v>42</v>
      </c>
      <c r="H4487">
        <v>0</v>
      </c>
      <c r="I4487">
        <v>0</v>
      </c>
      <c r="J4487">
        <v>49</v>
      </c>
      <c r="K4487">
        <v>0</v>
      </c>
      <c r="L4487">
        <v>0</v>
      </c>
      <c r="M4487">
        <v>0</v>
      </c>
      <c r="N4487">
        <v>0</v>
      </c>
    </row>
    <row r="4488" spans="1:14" x14ac:dyDescent="0.2">
      <c r="A4488" t="s">
        <v>9366</v>
      </c>
      <c r="B4488" t="s">
        <v>86</v>
      </c>
      <c r="C4488" t="s">
        <v>256</v>
      </c>
      <c r="D4488" t="s">
        <v>4881</v>
      </c>
      <c r="E4488">
        <v>97</v>
      </c>
      <c r="F4488">
        <v>17</v>
      </c>
      <c r="G4488">
        <v>80</v>
      </c>
      <c r="H4488">
        <v>0</v>
      </c>
      <c r="I4488">
        <v>0</v>
      </c>
      <c r="J4488">
        <v>0</v>
      </c>
      <c r="K4488">
        <v>0</v>
      </c>
      <c r="L4488">
        <v>0</v>
      </c>
      <c r="M4488">
        <v>0</v>
      </c>
      <c r="N4488">
        <v>0</v>
      </c>
    </row>
    <row r="4489" spans="1:14" x14ac:dyDescent="0.2">
      <c r="A4489" t="s">
        <v>9367</v>
      </c>
      <c r="B4489" t="s">
        <v>86</v>
      </c>
      <c r="C4489" t="s">
        <v>256</v>
      </c>
      <c r="D4489" t="s">
        <v>4883</v>
      </c>
      <c r="E4489">
        <v>46</v>
      </c>
      <c r="F4489">
        <v>10</v>
      </c>
      <c r="G4489">
        <v>36</v>
      </c>
      <c r="H4489">
        <v>0</v>
      </c>
      <c r="I4489">
        <v>0</v>
      </c>
      <c r="J4489">
        <v>51</v>
      </c>
      <c r="K4489">
        <v>0</v>
      </c>
      <c r="L4489">
        <v>0</v>
      </c>
      <c r="M4489">
        <v>0</v>
      </c>
      <c r="N4489">
        <v>0</v>
      </c>
    </row>
    <row r="4490" spans="1:14" x14ac:dyDescent="0.2">
      <c r="A4490" t="s">
        <v>9368</v>
      </c>
      <c r="B4490" t="s">
        <v>86</v>
      </c>
      <c r="C4490" t="s">
        <v>256</v>
      </c>
      <c r="D4490" t="s">
        <v>4885</v>
      </c>
      <c r="E4490">
        <v>51</v>
      </c>
      <c r="F4490">
        <v>9</v>
      </c>
      <c r="G4490">
        <v>42</v>
      </c>
      <c r="H4490">
        <v>0</v>
      </c>
      <c r="I4490">
        <v>0</v>
      </c>
      <c r="J4490">
        <v>46</v>
      </c>
      <c r="K4490">
        <v>0</v>
      </c>
      <c r="L4490">
        <v>0</v>
      </c>
      <c r="M4490">
        <v>0</v>
      </c>
      <c r="N4490">
        <v>0</v>
      </c>
    </row>
    <row r="4491" spans="1:14" x14ac:dyDescent="0.2">
      <c r="A4491" t="s">
        <v>9369</v>
      </c>
      <c r="B4491" t="s">
        <v>86</v>
      </c>
      <c r="C4491" t="s">
        <v>256</v>
      </c>
      <c r="D4491" t="s">
        <v>4887</v>
      </c>
      <c r="E4491">
        <v>46</v>
      </c>
      <c r="F4491">
        <v>9</v>
      </c>
      <c r="G4491">
        <v>37</v>
      </c>
      <c r="H4491">
        <v>0</v>
      </c>
      <c r="I4491">
        <v>0</v>
      </c>
      <c r="J4491">
        <v>51</v>
      </c>
      <c r="K4491">
        <v>0</v>
      </c>
      <c r="L4491">
        <v>0</v>
      </c>
      <c r="M4491">
        <v>0</v>
      </c>
      <c r="N4491">
        <v>0</v>
      </c>
    </row>
    <row r="4492" spans="1:14" x14ac:dyDescent="0.2">
      <c r="A4492" t="s">
        <v>9370</v>
      </c>
      <c r="B4492" t="s">
        <v>86</v>
      </c>
      <c r="C4492" t="s">
        <v>256</v>
      </c>
      <c r="D4492" t="s">
        <v>4889</v>
      </c>
      <c r="E4492">
        <v>49</v>
      </c>
      <c r="F4492">
        <v>7</v>
      </c>
      <c r="G4492">
        <v>42</v>
      </c>
      <c r="H4492">
        <v>0</v>
      </c>
      <c r="I4492">
        <v>0</v>
      </c>
      <c r="J4492">
        <v>48</v>
      </c>
      <c r="K4492">
        <v>0</v>
      </c>
      <c r="L4492">
        <v>0</v>
      </c>
      <c r="M4492">
        <v>0</v>
      </c>
      <c r="N4492">
        <v>0</v>
      </c>
    </row>
    <row r="4493" spans="1:14" x14ac:dyDescent="0.2">
      <c r="A4493" t="s">
        <v>9371</v>
      </c>
      <c r="B4493" t="s">
        <v>86</v>
      </c>
      <c r="C4493" t="s">
        <v>256</v>
      </c>
      <c r="D4493" t="s">
        <v>4871</v>
      </c>
      <c r="E4493">
        <v>0</v>
      </c>
      <c r="F4493">
        <v>0</v>
      </c>
      <c r="G4493">
        <v>0</v>
      </c>
      <c r="H4493">
        <v>0</v>
      </c>
      <c r="I4493">
        <v>0</v>
      </c>
      <c r="J4493">
        <v>0</v>
      </c>
      <c r="K4493">
        <v>97</v>
      </c>
      <c r="L4493">
        <v>97</v>
      </c>
      <c r="M4493">
        <v>0</v>
      </c>
      <c r="N4493">
        <v>0</v>
      </c>
    </row>
    <row r="4494" spans="1:14" x14ac:dyDescent="0.2">
      <c r="A4494" t="s">
        <v>9372</v>
      </c>
      <c r="B4494" t="s">
        <v>86</v>
      </c>
      <c r="C4494" t="s">
        <v>256</v>
      </c>
      <c r="D4494" t="s">
        <v>4873</v>
      </c>
      <c r="E4494">
        <v>0</v>
      </c>
      <c r="F4494">
        <v>0</v>
      </c>
      <c r="G4494">
        <v>0</v>
      </c>
      <c r="H4494">
        <v>0</v>
      </c>
      <c r="I4494">
        <v>0</v>
      </c>
      <c r="J4494">
        <v>0</v>
      </c>
      <c r="K4494">
        <v>93</v>
      </c>
      <c r="L4494">
        <v>93</v>
      </c>
      <c r="M4494">
        <v>0</v>
      </c>
      <c r="N4494">
        <v>0</v>
      </c>
    </row>
    <row r="4495" spans="1:14" x14ac:dyDescent="0.2">
      <c r="A4495" t="s">
        <v>9373</v>
      </c>
      <c r="B4495" t="s">
        <v>89</v>
      </c>
      <c r="C4495" t="s">
        <v>188</v>
      </c>
      <c r="D4495" t="s">
        <v>4877</v>
      </c>
      <c r="E4495">
        <v>3</v>
      </c>
      <c r="F4495">
        <v>0</v>
      </c>
      <c r="G4495">
        <v>3</v>
      </c>
      <c r="H4495">
        <v>0</v>
      </c>
      <c r="I4495">
        <v>0</v>
      </c>
      <c r="J4495">
        <v>0</v>
      </c>
      <c r="K4495">
        <v>0</v>
      </c>
      <c r="L4495">
        <v>0</v>
      </c>
      <c r="M4495">
        <v>0</v>
      </c>
      <c r="N4495">
        <v>0</v>
      </c>
    </row>
    <row r="4496" spans="1:14" x14ac:dyDescent="0.2">
      <c r="A4496" t="s">
        <v>9374</v>
      </c>
      <c r="B4496" t="s">
        <v>89</v>
      </c>
      <c r="C4496" t="s">
        <v>188</v>
      </c>
      <c r="D4496" t="s">
        <v>4879</v>
      </c>
      <c r="E4496">
        <v>1</v>
      </c>
      <c r="F4496">
        <v>0</v>
      </c>
      <c r="G4496">
        <v>1</v>
      </c>
      <c r="H4496">
        <v>0</v>
      </c>
      <c r="I4496">
        <v>0</v>
      </c>
      <c r="J4496">
        <v>2</v>
      </c>
      <c r="K4496">
        <v>0</v>
      </c>
      <c r="L4496">
        <v>0</v>
      </c>
      <c r="M4496">
        <v>0</v>
      </c>
      <c r="N4496">
        <v>0</v>
      </c>
    </row>
    <row r="4497" spans="1:14" x14ac:dyDescent="0.2">
      <c r="A4497" t="s">
        <v>9375</v>
      </c>
      <c r="B4497" t="s">
        <v>89</v>
      </c>
      <c r="C4497" t="s">
        <v>188</v>
      </c>
      <c r="D4497" t="s">
        <v>4881</v>
      </c>
      <c r="E4497">
        <v>3</v>
      </c>
      <c r="F4497">
        <v>0</v>
      </c>
      <c r="G4497">
        <v>3</v>
      </c>
      <c r="H4497">
        <v>0</v>
      </c>
      <c r="I4497">
        <v>0</v>
      </c>
      <c r="J4497">
        <v>0</v>
      </c>
      <c r="K4497">
        <v>0</v>
      </c>
      <c r="L4497">
        <v>0</v>
      </c>
      <c r="M4497">
        <v>0</v>
      </c>
      <c r="N4497">
        <v>0</v>
      </c>
    </row>
    <row r="4498" spans="1:14" x14ac:dyDescent="0.2">
      <c r="A4498" t="s">
        <v>9376</v>
      </c>
      <c r="B4498" t="s">
        <v>89</v>
      </c>
      <c r="C4498" t="s">
        <v>188</v>
      </c>
      <c r="D4498" t="s">
        <v>4883</v>
      </c>
      <c r="E4498">
        <v>2</v>
      </c>
      <c r="F4498">
        <v>0</v>
      </c>
      <c r="G4498">
        <v>2</v>
      </c>
      <c r="H4498">
        <v>0</v>
      </c>
      <c r="I4498">
        <v>0</v>
      </c>
      <c r="J4498">
        <v>1</v>
      </c>
      <c r="K4498">
        <v>0</v>
      </c>
      <c r="L4498">
        <v>0</v>
      </c>
      <c r="M4498">
        <v>0</v>
      </c>
      <c r="N4498">
        <v>0</v>
      </c>
    </row>
    <row r="4499" spans="1:14" x14ac:dyDescent="0.2">
      <c r="A4499" t="s">
        <v>9377</v>
      </c>
      <c r="B4499" t="s">
        <v>89</v>
      </c>
      <c r="C4499" t="s">
        <v>188</v>
      </c>
      <c r="D4499" t="s">
        <v>4885</v>
      </c>
      <c r="E4499">
        <v>1</v>
      </c>
      <c r="F4499">
        <v>0</v>
      </c>
      <c r="G4499">
        <v>1</v>
      </c>
      <c r="H4499">
        <v>0</v>
      </c>
      <c r="I4499">
        <v>0</v>
      </c>
      <c r="J4499">
        <v>2</v>
      </c>
      <c r="K4499">
        <v>0</v>
      </c>
      <c r="L4499">
        <v>0</v>
      </c>
      <c r="M4499">
        <v>0</v>
      </c>
      <c r="N4499">
        <v>0</v>
      </c>
    </row>
    <row r="4500" spans="1:14" x14ac:dyDescent="0.2">
      <c r="A4500" t="s">
        <v>9378</v>
      </c>
      <c r="B4500" t="s">
        <v>89</v>
      </c>
      <c r="C4500" t="s">
        <v>188</v>
      </c>
      <c r="D4500" t="s">
        <v>4887</v>
      </c>
      <c r="E4500">
        <v>2</v>
      </c>
      <c r="F4500">
        <v>0</v>
      </c>
      <c r="G4500">
        <v>2</v>
      </c>
      <c r="H4500">
        <v>0</v>
      </c>
      <c r="I4500">
        <v>0</v>
      </c>
      <c r="J4500">
        <v>1</v>
      </c>
      <c r="K4500">
        <v>0</v>
      </c>
      <c r="L4500">
        <v>0</v>
      </c>
      <c r="M4500">
        <v>0</v>
      </c>
      <c r="N4500">
        <v>0</v>
      </c>
    </row>
    <row r="4501" spans="1:14" x14ac:dyDescent="0.2">
      <c r="A4501" t="s">
        <v>9379</v>
      </c>
      <c r="B4501" t="s">
        <v>89</v>
      </c>
      <c r="C4501" t="s">
        <v>188</v>
      </c>
      <c r="D4501" t="s">
        <v>4889</v>
      </c>
      <c r="E4501">
        <v>1</v>
      </c>
      <c r="F4501">
        <v>0</v>
      </c>
      <c r="G4501">
        <v>1</v>
      </c>
      <c r="H4501">
        <v>0</v>
      </c>
      <c r="I4501">
        <v>0</v>
      </c>
      <c r="J4501">
        <v>2</v>
      </c>
      <c r="K4501">
        <v>0</v>
      </c>
      <c r="L4501">
        <v>0</v>
      </c>
      <c r="M4501">
        <v>0</v>
      </c>
      <c r="N4501">
        <v>0</v>
      </c>
    </row>
    <row r="4502" spans="1:14" x14ac:dyDescent="0.2">
      <c r="A4502" t="s">
        <v>9380</v>
      </c>
      <c r="B4502" t="s">
        <v>89</v>
      </c>
      <c r="C4502" t="s">
        <v>188</v>
      </c>
      <c r="D4502" t="s">
        <v>4871</v>
      </c>
      <c r="E4502">
        <v>0</v>
      </c>
      <c r="F4502">
        <v>0</v>
      </c>
      <c r="G4502">
        <v>0</v>
      </c>
      <c r="H4502">
        <v>0</v>
      </c>
      <c r="I4502">
        <v>0</v>
      </c>
      <c r="J4502">
        <v>0</v>
      </c>
      <c r="K4502">
        <v>2</v>
      </c>
      <c r="L4502">
        <v>2</v>
      </c>
      <c r="M4502">
        <v>0</v>
      </c>
      <c r="N4502">
        <v>0</v>
      </c>
    </row>
    <row r="4503" spans="1:14" x14ac:dyDescent="0.2">
      <c r="A4503" t="s">
        <v>9381</v>
      </c>
      <c r="B4503" t="s">
        <v>89</v>
      </c>
      <c r="C4503" t="s">
        <v>188</v>
      </c>
      <c r="D4503" t="s">
        <v>4873</v>
      </c>
      <c r="E4503">
        <v>0</v>
      </c>
      <c r="F4503">
        <v>0</v>
      </c>
      <c r="G4503">
        <v>0</v>
      </c>
      <c r="H4503">
        <v>0</v>
      </c>
      <c r="I4503">
        <v>0</v>
      </c>
      <c r="J4503">
        <v>0</v>
      </c>
      <c r="K4503">
        <v>2</v>
      </c>
      <c r="L4503">
        <v>2</v>
      </c>
      <c r="M4503">
        <v>0</v>
      </c>
      <c r="N4503">
        <v>0</v>
      </c>
    </row>
    <row r="4504" spans="1:14" x14ac:dyDescent="0.2">
      <c r="A4504" t="s">
        <v>9382</v>
      </c>
      <c r="B4504" t="s">
        <v>89</v>
      </c>
      <c r="C4504" t="s">
        <v>189</v>
      </c>
      <c r="D4504" t="s">
        <v>4875</v>
      </c>
      <c r="E4504">
        <v>1</v>
      </c>
      <c r="F4504">
        <v>1</v>
      </c>
      <c r="G4504">
        <v>0</v>
      </c>
      <c r="H4504">
        <v>0</v>
      </c>
      <c r="I4504">
        <v>0</v>
      </c>
      <c r="J4504">
        <v>0</v>
      </c>
      <c r="K4504">
        <v>0</v>
      </c>
      <c r="L4504">
        <v>0</v>
      </c>
      <c r="M4504">
        <v>0</v>
      </c>
      <c r="N4504">
        <v>0</v>
      </c>
    </row>
    <row r="4505" spans="1:14" x14ac:dyDescent="0.2">
      <c r="A4505" t="s">
        <v>9383</v>
      </c>
      <c r="B4505" t="s">
        <v>89</v>
      </c>
      <c r="C4505" t="s">
        <v>189</v>
      </c>
      <c r="D4505" t="s">
        <v>4877</v>
      </c>
      <c r="E4505">
        <v>1</v>
      </c>
      <c r="F4505">
        <v>0</v>
      </c>
      <c r="G4505">
        <v>1</v>
      </c>
      <c r="H4505">
        <v>0</v>
      </c>
      <c r="I4505">
        <v>0</v>
      </c>
      <c r="J4505">
        <v>0</v>
      </c>
      <c r="K4505">
        <v>0</v>
      </c>
      <c r="L4505">
        <v>0</v>
      </c>
      <c r="M4505">
        <v>0</v>
      </c>
      <c r="N4505">
        <v>0</v>
      </c>
    </row>
    <row r="4506" spans="1:14" x14ac:dyDescent="0.2">
      <c r="A4506" t="s">
        <v>9384</v>
      </c>
      <c r="B4506" t="s">
        <v>89</v>
      </c>
      <c r="C4506" t="s">
        <v>189</v>
      </c>
      <c r="D4506" t="s">
        <v>4879</v>
      </c>
      <c r="E4506">
        <v>0</v>
      </c>
      <c r="F4506">
        <v>0</v>
      </c>
      <c r="G4506">
        <v>0</v>
      </c>
      <c r="H4506">
        <v>0</v>
      </c>
      <c r="I4506">
        <v>0</v>
      </c>
      <c r="J4506">
        <v>1</v>
      </c>
      <c r="K4506">
        <v>0</v>
      </c>
      <c r="L4506">
        <v>0</v>
      </c>
      <c r="M4506">
        <v>0</v>
      </c>
      <c r="N4506">
        <v>0</v>
      </c>
    </row>
    <row r="4507" spans="1:14" x14ac:dyDescent="0.2">
      <c r="A4507" t="s">
        <v>9385</v>
      </c>
      <c r="B4507" t="s">
        <v>89</v>
      </c>
      <c r="C4507" t="s">
        <v>189</v>
      </c>
      <c r="D4507" t="s">
        <v>4881</v>
      </c>
      <c r="E4507">
        <v>1</v>
      </c>
      <c r="F4507">
        <v>0</v>
      </c>
      <c r="G4507">
        <v>1</v>
      </c>
      <c r="H4507">
        <v>0</v>
      </c>
      <c r="I4507">
        <v>0</v>
      </c>
      <c r="J4507">
        <v>0</v>
      </c>
      <c r="K4507">
        <v>0</v>
      </c>
      <c r="L4507">
        <v>0</v>
      </c>
      <c r="M4507">
        <v>0</v>
      </c>
      <c r="N4507">
        <v>0</v>
      </c>
    </row>
    <row r="4508" spans="1:14" x14ac:dyDescent="0.2">
      <c r="A4508" t="s">
        <v>9386</v>
      </c>
      <c r="B4508" t="s">
        <v>89</v>
      </c>
      <c r="C4508" t="s">
        <v>189</v>
      </c>
      <c r="D4508" t="s">
        <v>4883</v>
      </c>
      <c r="E4508">
        <v>1</v>
      </c>
      <c r="F4508">
        <v>1</v>
      </c>
      <c r="G4508">
        <v>0</v>
      </c>
      <c r="H4508">
        <v>0</v>
      </c>
      <c r="I4508">
        <v>0</v>
      </c>
      <c r="J4508">
        <v>0</v>
      </c>
      <c r="K4508">
        <v>0</v>
      </c>
      <c r="L4508">
        <v>0</v>
      </c>
      <c r="M4508">
        <v>0</v>
      </c>
      <c r="N4508">
        <v>0</v>
      </c>
    </row>
    <row r="4509" spans="1:14" x14ac:dyDescent="0.2">
      <c r="A4509" t="s">
        <v>9387</v>
      </c>
      <c r="B4509" t="s">
        <v>89</v>
      </c>
      <c r="C4509" t="s">
        <v>189</v>
      </c>
      <c r="D4509" t="s">
        <v>4885</v>
      </c>
      <c r="E4509">
        <v>0</v>
      </c>
      <c r="F4509">
        <v>0</v>
      </c>
      <c r="G4509">
        <v>0</v>
      </c>
      <c r="H4509">
        <v>0</v>
      </c>
      <c r="I4509">
        <v>0</v>
      </c>
      <c r="J4509">
        <v>1</v>
      </c>
      <c r="K4509">
        <v>0</v>
      </c>
      <c r="L4509">
        <v>0</v>
      </c>
      <c r="M4509">
        <v>0</v>
      </c>
      <c r="N4509">
        <v>0</v>
      </c>
    </row>
    <row r="4510" spans="1:14" x14ac:dyDescent="0.2">
      <c r="A4510" t="s">
        <v>9388</v>
      </c>
      <c r="B4510" t="s">
        <v>89</v>
      </c>
      <c r="C4510" t="s">
        <v>189</v>
      </c>
      <c r="D4510" t="s">
        <v>4887</v>
      </c>
      <c r="E4510">
        <v>1</v>
      </c>
      <c r="F4510">
        <v>0</v>
      </c>
      <c r="G4510">
        <v>1</v>
      </c>
      <c r="H4510">
        <v>0</v>
      </c>
      <c r="I4510">
        <v>0</v>
      </c>
      <c r="J4510">
        <v>0</v>
      </c>
      <c r="K4510">
        <v>0</v>
      </c>
      <c r="L4510">
        <v>0</v>
      </c>
      <c r="M4510">
        <v>0</v>
      </c>
      <c r="N4510">
        <v>0</v>
      </c>
    </row>
    <row r="4511" spans="1:14" x14ac:dyDescent="0.2">
      <c r="A4511" t="s">
        <v>9389</v>
      </c>
      <c r="B4511" t="s">
        <v>89</v>
      </c>
      <c r="C4511" t="s">
        <v>189</v>
      </c>
      <c r="D4511" t="s">
        <v>4889</v>
      </c>
      <c r="E4511">
        <v>0</v>
      </c>
      <c r="F4511">
        <v>0</v>
      </c>
      <c r="G4511">
        <v>0</v>
      </c>
      <c r="H4511">
        <v>0</v>
      </c>
      <c r="I4511">
        <v>0</v>
      </c>
      <c r="J4511">
        <v>1</v>
      </c>
      <c r="K4511">
        <v>0</v>
      </c>
      <c r="L4511">
        <v>0</v>
      </c>
      <c r="M4511">
        <v>0</v>
      </c>
      <c r="N4511">
        <v>0</v>
      </c>
    </row>
    <row r="4512" spans="1:14" x14ac:dyDescent="0.2">
      <c r="A4512" t="s">
        <v>9390</v>
      </c>
      <c r="B4512" t="s">
        <v>89</v>
      </c>
      <c r="C4512" t="s">
        <v>189</v>
      </c>
      <c r="D4512" t="s">
        <v>4871</v>
      </c>
      <c r="E4512">
        <v>0</v>
      </c>
      <c r="F4512">
        <v>0</v>
      </c>
      <c r="G4512">
        <v>0</v>
      </c>
      <c r="H4512">
        <v>0</v>
      </c>
      <c r="I4512">
        <v>0</v>
      </c>
      <c r="J4512">
        <v>0</v>
      </c>
      <c r="K4512">
        <v>1</v>
      </c>
      <c r="L4512">
        <v>1</v>
      </c>
      <c r="M4512">
        <v>0</v>
      </c>
      <c r="N4512">
        <v>0</v>
      </c>
    </row>
    <row r="4513" spans="1:14" x14ac:dyDescent="0.2">
      <c r="A4513" t="s">
        <v>9391</v>
      </c>
      <c r="B4513" t="s">
        <v>89</v>
      </c>
      <c r="C4513" t="s">
        <v>189</v>
      </c>
      <c r="D4513" t="s">
        <v>4873</v>
      </c>
      <c r="E4513">
        <v>0</v>
      </c>
      <c r="F4513">
        <v>0</v>
      </c>
      <c r="G4513">
        <v>0</v>
      </c>
      <c r="H4513">
        <v>0</v>
      </c>
      <c r="I4513">
        <v>0</v>
      </c>
      <c r="J4513">
        <v>0</v>
      </c>
      <c r="K4513">
        <v>0</v>
      </c>
      <c r="L4513">
        <v>0</v>
      </c>
      <c r="M4513">
        <v>0</v>
      </c>
      <c r="N4513">
        <v>0</v>
      </c>
    </row>
    <row r="4514" spans="1:14" x14ac:dyDescent="0.2">
      <c r="A4514" t="s">
        <v>9392</v>
      </c>
      <c r="B4514" t="s">
        <v>89</v>
      </c>
      <c r="C4514" t="s">
        <v>190</v>
      </c>
      <c r="D4514" t="s">
        <v>4875</v>
      </c>
      <c r="E4514">
        <v>1</v>
      </c>
      <c r="F4514">
        <v>0</v>
      </c>
      <c r="G4514">
        <v>0</v>
      </c>
      <c r="H4514">
        <v>0</v>
      </c>
      <c r="I4514">
        <v>1</v>
      </c>
      <c r="J4514">
        <v>0</v>
      </c>
      <c r="K4514">
        <v>0</v>
      </c>
      <c r="L4514">
        <v>0</v>
      </c>
      <c r="M4514">
        <v>0</v>
      </c>
      <c r="N4514">
        <v>0</v>
      </c>
    </row>
    <row r="4515" spans="1:14" x14ac:dyDescent="0.2">
      <c r="A4515" t="s">
        <v>9393</v>
      </c>
      <c r="B4515" t="s">
        <v>89</v>
      </c>
      <c r="C4515" t="s">
        <v>190</v>
      </c>
      <c r="D4515" t="s">
        <v>4877</v>
      </c>
      <c r="E4515">
        <v>1</v>
      </c>
      <c r="F4515">
        <v>0</v>
      </c>
      <c r="G4515">
        <v>0</v>
      </c>
      <c r="H4515">
        <v>0</v>
      </c>
      <c r="I4515">
        <v>1</v>
      </c>
      <c r="J4515">
        <v>0</v>
      </c>
      <c r="K4515">
        <v>0</v>
      </c>
      <c r="L4515">
        <v>0</v>
      </c>
      <c r="M4515">
        <v>0</v>
      </c>
      <c r="N4515">
        <v>0</v>
      </c>
    </row>
    <row r="4516" spans="1:14" x14ac:dyDescent="0.2">
      <c r="A4516" t="s">
        <v>9394</v>
      </c>
      <c r="B4516" t="s">
        <v>89</v>
      </c>
      <c r="C4516" t="s">
        <v>190</v>
      </c>
      <c r="D4516" t="s">
        <v>4879</v>
      </c>
      <c r="E4516">
        <v>0</v>
      </c>
      <c r="F4516">
        <v>0</v>
      </c>
      <c r="G4516">
        <v>0</v>
      </c>
      <c r="H4516">
        <v>0</v>
      </c>
      <c r="I4516">
        <v>0</v>
      </c>
      <c r="J4516">
        <v>1</v>
      </c>
      <c r="K4516">
        <v>0</v>
      </c>
      <c r="L4516">
        <v>0</v>
      </c>
      <c r="M4516">
        <v>0</v>
      </c>
      <c r="N4516">
        <v>0</v>
      </c>
    </row>
    <row r="4517" spans="1:14" x14ac:dyDescent="0.2">
      <c r="A4517" t="s">
        <v>9395</v>
      </c>
      <c r="B4517" t="s">
        <v>89</v>
      </c>
      <c r="C4517" t="s">
        <v>190</v>
      </c>
      <c r="D4517" t="s">
        <v>4881</v>
      </c>
      <c r="E4517">
        <v>1</v>
      </c>
      <c r="F4517">
        <v>0</v>
      </c>
      <c r="G4517">
        <v>0</v>
      </c>
      <c r="H4517">
        <v>0</v>
      </c>
      <c r="I4517">
        <v>1</v>
      </c>
      <c r="J4517">
        <v>0</v>
      </c>
      <c r="K4517">
        <v>0</v>
      </c>
      <c r="L4517">
        <v>0</v>
      </c>
      <c r="M4517">
        <v>0</v>
      </c>
      <c r="N4517">
        <v>0</v>
      </c>
    </row>
    <row r="4518" spans="1:14" x14ac:dyDescent="0.2">
      <c r="A4518" t="s">
        <v>9396</v>
      </c>
      <c r="B4518" t="s">
        <v>89</v>
      </c>
      <c r="C4518" t="s">
        <v>190</v>
      </c>
      <c r="D4518" t="s">
        <v>4883</v>
      </c>
      <c r="E4518">
        <v>1</v>
      </c>
      <c r="F4518">
        <v>0</v>
      </c>
      <c r="G4518">
        <v>0</v>
      </c>
      <c r="H4518">
        <v>0</v>
      </c>
      <c r="I4518">
        <v>1</v>
      </c>
      <c r="J4518">
        <v>0</v>
      </c>
      <c r="K4518">
        <v>0</v>
      </c>
      <c r="L4518">
        <v>0</v>
      </c>
      <c r="M4518">
        <v>0</v>
      </c>
      <c r="N4518">
        <v>0</v>
      </c>
    </row>
    <row r="4519" spans="1:14" x14ac:dyDescent="0.2">
      <c r="A4519" t="s">
        <v>9397</v>
      </c>
      <c r="B4519" t="s">
        <v>89</v>
      </c>
      <c r="C4519" t="s">
        <v>190</v>
      </c>
      <c r="D4519" t="s">
        <v>4885</v>
      </c>
      <c r="E4519">
        <v>0</v>
      </c>
      <c r="F4519">
        <v>0</v>
      </c>
      <c r="G4519">
        <v>0</v>
      </c>
      <c r="H4519">
        <v>0</v>
      </c>
      <c r="I4519">
        <v>0</v>
      </c>
      <c r="J4519">
        <v>1</v>
      </c>
      <c r="K4519">
        <v>0</v>
      </c>
      <c r="L4519">
        <v>0</v>
      </c>
      <c r="M4519">
        <v>0</v>
      </c>
      <c r="N4519">
        <v>0</v>
      </c>
    </row>
    <row r="4520" spans="1:14" x14ac:dyDescent="0.2">
      <c r="A4520" t="s">
        <v>9398</v>
      </c>
      <c r="B4520" t="s">
        <v>89</v>
      </c>
      <c r="C4520" t="s">
        <v>190</v>
      </c>
      <c r="D4520" t="s">
        <v>4887</v>
      </c>
      <c r="E4520">
        <v>1</v>
      </c>
      <c r="F4520">
        <v>0</v>
      </c>
      <c r="G4520">
        <v>0</v>
      </c>
      <c r="H4520">
        <v>0</v>
      </c>
      <c r="I4520">
        <v>1</v>
      </c>
      <c r="J4520">
        <v>0</v>
      </c>
      <c r="K4520">
        <v>0</v>
      </c>
      <c r="L4520">
        <v>0</v>
      </c>
      <c r="M4520">
        <v>0</v>
      </c>
      <c r="N4520">
        <v>0</v>
      </c>
    </row>
    <row r="4521" spans="1:14" x14ac:dyDescent="0.2">
      <c r="A4521" t="s">
        <v>9399</v>
      </c>
      <c r="B4521" t="s">
        <v>89</v>
      </c>
      <c r="C4521" t="s">
        <v>190</v>
      </c>
      <c r="D4521" t="s">
        <v>4889</v>
      </c>
      <c r="E4521">
        <v>0</v>
      </c>
      <c r="F4521">
        <v>0</v>
      </c>
      <c r="G4521">
        <v>0</v>
      </c>
      <c r="H4521">
        <v>0</v>
      </c>
      <c r="I4521">
        <v>0</v>
      </c>
      <c r="J4521">
        <v>1</v>
      </c>
      <c r="K4521">
        <v>0</v>
      </c>
      <c r="L4521">
        <v>0</v>
      </c>
      <c r="M4521">
        <v>0</v>
      </c>
      <c r="N4521">
        <v>0</v>
      </c>
    </row>
    <row r="4522" spans="1:14" x14ac:dyDescent="0.2">
      <c r="A4522" t="s">
        <v>9400</v>
      </c>
      <c r="B4522" t="s">
        <v>89</v>
      </c>
      <c r="C4522" t="s">
        <v>190</v>
      </c>
      <c r="D4522" t="s">
        <v>4871</v>
      </c>
      <c r="E4522">
        <v>0</v>
      </c>
      <c r="F4522">
        <v>0</v>
      </c>
      <c r="G4522">
        <v>0</v>
      </c>
      <c r="H4522">
        <v>0</v>
      </c>
      <c r="I4522">
        <v>0</v>
      </c>
      <c r="J4522">
        <v>0</v>
      </c>
      <c r="K4522">
        <v>1</v>
      </c>
      <c r="L4522">
        <v>0</v>
      </c>
      <c r="M4522">
        <v>0</v>
      </c>
      <c r="N4522">
        <v>1</v>
      </c>
    </row>
    <row r="4523" spans="1:14" x14ac:dyDescent="0.2">
      <c r="A4523" t="s">
        <v>9401</v>
      </c>
      <c r="B4523" t="s">
        <v>89</v>
      </c>
      <c r="C4523" t="s">
        <v>190</v>
      </c>
      <c r="D4523" t="s">
        <v>4873</v>
      </c>
      <c r="E4523">
        <v>0</v>
      </c>
      <c r="F4523">
        <v>0</v>
      </c>
      <c r="G4523">
        <v>0</v>
      </c>
      <c r="H4523">
        <v>0</v>
      </c>
      <c r="I4523">
        <v>0</v>
      </c>
      <c r="J4523">
        <v>0</v>
      </c>
      <c r="K4523">
        <v>1</v>
      </c>
      <c r="L4523">
        <v>0</v>
      </c>
      <c r="M4523">
        <v>0</v>
      </c>
      <c r="N4523">
        <v>1</v>
      </c>
    </row>
    <row r="4524" spans="1:14" x14ac:dyDescent="0.2">
      <c r="A4524" t="s">
        <v>9402</v>
      </c>
      <c r="B4524" t="s">
        <v>89</v>
      </c>
      <c r="C4524" t="s">
        <v>194</v>
      </c>
      <c r="D4524" t="s">
        <v>4875</v>
      </c>
      <c r="E4524">
        <v>2</v>
      </c>
      <c r="F4524">
        <v>0</v>
      </c>
      <c r="G4524">
        <v>1</v>
      </c>
      <c r="H4524">
        <v>0</v>
      </c>
      <c r="I4524">
        <v>1</v>
      </c>
      <c r="J4524">
        <v>0</v>
      </c>
      <c r="K4524">
        <v>0</v>
      </c>
      <c r="L4524">
        <v>0</v>
      </c>
      <c r="M4524">
        <v>0</v>
      </c>
      <c r="N4524">
        <v>0</v>
      </c>
    </row>
    <row r="4525" spans="1:14" x14ac:dyDescent="0.2">
      <c r="A4525" t="s">
        <v>9403</v>
      </c>
      <c r="B4525" t="s">
        <v>89</v>
      </c>
      <c r="C4525" t="s">
        <v>194</v>
      </c>
      <c r="D4525" t="s">
        <v>4877</v>
      </c>
      <c r="E4525">
        <v>2</v>
      </c>
      <c r="F4525">
        <v>0</v>
      </c>
      <c r="G4525">
        <v>1</v>
      </c>
      <c r="H4525">
        <v>0</v>
      </c>
      <c r="I4525">
        <v>1</v>
      </c>
      <c r="J4525">
        <v>0</v>
      </c>
      <c r="K4525">
        <v>0</v>
      </c>
      <c r="L4525">
        <v>0</v>
      </c>
      <c r="M4525">
        <v>0</v>
      </c>
      <c r="N4525">
        <v>0</v>
      </c>
    </row>
    <row r="4526" spans="1:14" x14ac:dyDescent="0.2">
      <c r="A4526" t="s">
        <v>9404</v>
      </c>
      <c r="B4526" t="s">
        <v>89</v>
      </c>
      <c r="C4526" t="s">
        <v>194</v>
      </c>
      <c r="D4526" t="s">
        <v>4879</v>
      </c>
      <c r="E4526">
        <v>0</v>
      </c>
      <c r="F4526">
        <v>0</v>
      </c>
      <c r="G4526">
        <v>0</v>
      </c>
      <c r="H4526">
        <v>0</v>
      </c>
      <c r="I4526">
        <v>0</v>
      </c>
      <c r="J4526">
        <v>2</v>
      </c>
      <c r="K4526">
        <v>0</v>
      </c>
      <c r="L4526">
        <v>0</v>
      </c>
      <c r="M4526">
        <v>0</v>
      </c>
      <c r="N4526">
        <v>0</v>
      </c>
    </row>
    <row r="4527" spans="1:14" x14ac:dyDescent="0.2">
      <c r="A4527" t="s">
        <v>9405</v>
      </c>
      <c r="B4527" t="s">
        <v>89</v>
      </c>
      <c r="C4527" t="s">
        <v>194</v>
      </c>
      <c r="D4527" t="s">
        <v>4881</v>
      </c>
      <c r="E4527">
        <v>2</v>
      </c>
      <c r="F4527">
        <v>0</v>
      </c>
      <c r="G4527">
        <v>1</v>
      </c>
      <c r="H4527">
        <v>0</v>
      </c>
      <c r="I4527">
        <v>1</v>
      </c>
      <c r="J4527">
        <v>0</v>
      </c>
      <c r="K4527">
        <v>0</v>
      </c>
      <c r="L4527">
        <v>0</v>
      </c>
      <c r="M4527">
        <v>0</v>
      </c>
      <c r="N4527">
        <v>0</v>
      </c>
    </row>
    <row r="4528" spans="1:14" x14ac:dyDescent="0.2">
      <c r="A4528" t="s">
        <v>9406</v>
      </c>
      <c r="B4528" t="s">
        <v>89</v>
      </c>
      <c r="C4528" t="s">
        <v>194</v>
      </c>
      <c r="D4528" t="s">
        <v>4883</v>
      </c>
      <c r="E4528">
        <v>2</v>
      </c>
      <c r="F4528">
        <v>0</v>
      </c>
      <c r="G4528">
        <v>1</v>
      </c>
      <c r="H4528">
        <v>0</v>
      </c>
      <c r="I4528">
        <v>1</v>
      </c>
      <c r="J4528">
        <v>0</v>
      </c>
      <c r="K4528">
        <v>0</v>
      </c>
      <c r="L4528">
        <v>0</v>
      </c>
      <c r="M4528">
        <v>0</v>
      </c>
      <c r="N4528">
        <v>0</v>
      </c>
    </row>
    <row r="4529" spans="1:14" x14ac:dyDescent="0.2">
      <c r="A4529" t="s">
        <v>9407</v>
      </c>
      <c r="B4529" t="s">
        <v>89</v>
      </c>
      <c r="C4529" t="s">
        <v>194</v>
      </c>
      <c r="D4529" t="s">
        <v>4885</v>
      </c>
      <c r="E4529">
        <v>0</v>
      </c>
      <c r="F4529">
        <v>0</v>
      </c>
      <c r="G4529">
        <v>0</v>
      </c>
      <c r="H4529">
        <v>0</v>
      </c>
      <c r="I4529">
        <v>0</v>
      </c>
      <c r="J4529">
        <v>2</v>
      </c>
      <c r="K4529">
        <v>0</v>
      </c>
      <c r="L4529">
        <v>0</v>
      </c>
      <c r="M4529">
        <v>0</v>
      </c>
      <c r="N4529">
        <v>0</v>
      </c>
    </row>
    <row r="4530" spans="1:14" x14ac:dyDescent="0.2">
      <c r="A4530" t="s">
        <v>9408</v>
      </c>
      <c r="B4530" t="s">
        <v>89</v>
      </c>
      <c r="C4530" t="s">
        <v>194</v>
      </c>
      <c r="D4530" t="s">
        <v>4887</v>
      </c>
      <c r="E4530">
        <v>2</v>
      </c>
      <c r="F4530">
        <v>0</v>
      </c>
      <c r="G4530">
        <v>1</v>
      </c>
      <c r="H4530">
        <v>0</v>
      </c>
      <c r="I4530">
        <v>1</v>
      </c>
      <c r="J4530">
        <v>0</v>
      </c>
      <c r="K4530">
        <v>0</v>
      </c>
      <c r="L4530">
        <v>0</v>
      </c>
      <c r="M4530">
        <v>0</v>
      </c>
      <c r="N4530">
        <v>0</v>
      </c>
    </row>
    <row r="4531" spans="1:14" x14ac:dyDescent="0.2">
      <c r="A4531" t="s">
        <v>9409</v>
      </c>
      <c r="B4531" t="s">
        <v>89</v>
      </c>
      <c r="C4531" t="s">
        <v>194</v>
      </c>
      <c r="D4531" t="s">
        <v>4889</v>
      </c>
      <c r="E4531">
        <v>0</v>
      </c>
      <c r="F4531">
        <v>0</v>
      </c>
      <c r="G4531">
        <v>0</v>
      </c>
      <c r="H4531">
        <v>0</v>
      </c>
      <c r="I4531">
        <v>0</v>
      </c>
      <c r="J4531">
        <v>2</v>
      </c>
      <c r="K4531">
        <v>0</v>
      </c>
      <c r="L4531">
        <v>0</v>
      </c>
      <c r="M4531">
        <v>0</v>
      </c>
      <c r="N4531">
        <v>0</v>
      </c>
    </row>
    <row r="4532" spans="1:14" x14ac:dyDescent="0.2">
      <c r="A4532" t="s">
        <v>9410</v>
      </c>
      <c r="B4532" t="s">
        <v>89</v>
      </c>
      <c r="C4532" t="s">
        <v>194</v>
      </c>
      <c r="D4532" t="s">
        <v>4871</v>
      </c>
      <c r="E4532">
        <v>0</v>
      </c>
      <c r="F4532">
        <v>0</v>
      </c>
      <c r="G4532">
        <v>0</v>
      </c>
      <c r="H4532">
        <v>0</v>
      </c>
      <c r="I4532">
        <v>0</v>
      </c>
      <c r="J4532">
        <v>0</v>
      </c>
      <c r="K4532">
        <v>2</v>
      </c>
      <c r="L4532">
        <v>1</v>
      </c>
      <c r="M4532">
        <v>0</v>
      </c>
      <c r="N4532">
        <v>1</v>
      </c>
    </row>
    <row r="4533" spans="1:14" x14ac:dyDescent="0.2">
      <c r="A4533" t="s">
        <v>9411</v>
      </c>
      <c r="B4533" t="s">
        <v>89</v>
      </c>
      <c r="C4533" t="s">
        <v>194</v>
      </c>
      <c r="D4533" t="s">
        <v>4873</v>
      </c>
      <c r="E4533">
        <v>0</v>
      </c>
      <c r="F4533">
        <v>0</v>
      </c>
      <c r="G4533">
        <v>0</v>
      </c>
      <c r="H4533">
        <v>0</v>
      </c>
      <c r="I4533">
        <v>0</v>
      </c>
      <c r="J4533">
        <v>0</v>
      </c>
      <c r="K4533">
        <v>2</v>
      </c>
      <c r="L4533">
        <v>1</v>
      </c>
      <c r="M4533">
        <v>0</v>
      </c>
      <c r="N4533">
        <v>1</v>
      </c>
    </row>
    <row r="4534" spans="1:14" x14ac:dyDescent="0.2">
      <c r="A4534" t="s">
        <v>9412</v>
      </c>
      <c r="B4534" t="s">
        <v>89</v>
      </c>
      <c r="C4534" t="s">
        <v>197</v>
      </c>
      <c r="D4534" t="s">
        <v>4875</v>
      </c>
      <c r="E4534">
        <v>0</v>
      </c>
      <c r="F4534">
        <v>0</v>
      </c>
      <c r="G4534">
        <v>0</v>
      </c>
      <c r="H4534">
        <v>0</v>
      </c>
      <c r="I4534">
        <v>0</v>
      </c>
      <c r="J4534">
        <v>1</v>
      </c>
      <c r="K4534">
        <v>0</v>
      </c>
      <c r="L4534">
        <v>0</v>
      </c>
      <c r="M4534">
        <v>0</v>
      </c>
      <c r="N4534">
        <v>0</v>
      </c>
    </row>
    <row r="4535" spans="1:14" x14ac:dyDescent="0.2">
      <c r="A4535" t="s">
        <v>9413</v>
      </c>
      <c r="B4535" t="s">
        <v>89</v>
      </c>
      <c r="C4535" t="s">
        <v>197</v>
      </c>
      <c r="D4535" t="s">
        <v>4877</v>
      </c>
      <c r="E4535">
        <v>1</v>
      </c>
      <c r="F4535">
        <v>1</v>
      </c>
      <c r="G4535">
        <v>0</v>
      </c>
      <c r="H4535">
        <v>0</v>
      </c>
      <c r="I4535">
        <v>0</v>
      </c>
      <c r="J4535">
        <v>0</v>
      </c>
      <c r="K4535">
        <v>0</v>
      </c>
      <c r="L4535">
        <v>0</v>
      </c>
      <c r="M4535">
        <v>0</v>
      </c>
      <c r="N4535">
        <v>0</v>
      </c>
    </row>
    <row r="4536" spans="1:14" x14ac:dyDescent="0.2">
      <c r="A4536" t="s">
        <v>9414</v>
      </c>
      <c r="B4536" t="s">
        <v>89</v>
      </c>
      <c r="C4536" t="s">
        <v>197</v>
      </c>
      <c r="D4536" t="s">
        <v>4879</v>
      </c>
      <c r="E4536">
        <v>1</v>
      </c>
      <c r="F4536">
        <v>1</v>
      </c>
      <c r="G4536">
        <v>0</v>
      </c>
      <c r="H4536">
        <v>0</v>
      </c>
      <c r="I4536">
        <v>0</v>
      </c>
      <c r="J4536">
        <v>0</v>
      </c>
      <c r="K4536">
        <v>0</v>
      </c>
      <c r="L4536">
        <v>0</v>
      </c>
      <c r="M4536">
        <v>0</v>
      </c>
      <c r="N4536">
        <v>0</v>
      </c>
    </row>
    <row r="4537" spans="1:14" x14ac:dyDescent="0.2">
      <c r="A4537" t="s">
        <v>9415</v>
      </c>
      <c r="B4537" t="s">
        <v>89</v>
      </c>
      <c r="C4537" t="s">
        <v>197</v>
      </c>
      <c r="D4537" t="s">
        <v>4881</v>
      </c>
      <c r="E4537">
        <v>1</v>
      </c>
      <c r="F4537">
        <v>1</v>
      </c>
      <c r="G4537">
        <v>0</v>
      </c>
      <c r="H4537">
        <v>0</v>
      </c>
      <c r="I4537">
        <v>0</v>
      </c>
      <c r="J4537">
        <v>0</v>
      </c>
      <c r="K4537">
        <v>0</v>
      </c>
      <c r="L4537">
        <v>0</v>
      </c>
      <c r="M4537">
        <v>0</v>
      </c>
      <c r="N4537">
        <v>0</v>
      </c>
    </row>
    <row r="4538" spans="1:14" x14ac:dyDescent="0.2">
      <c r="A4538" t="s">
        <v>9416</v>
      </c>
      <c r="B4538" t="s">
        <v>89</v>
      </c>
      <c r="C4538" t="s">
        <v>197</v>
      </c>
      <c r="D4538" t="s">
        <v>4883</v>
      </c>
      <c r="E4538">
        <v>0</v>
      </c>
      <c r="F4538">
        <v>0</v>
      </c>
      <c r="G4538">
        <v>0</v>
      </c>
      <c r="H4538">
        <v>0</v>
      </c>
      <c r="I4538">
        <v>0</v>
      </c>
      <c r="J4538">
        <v>1</v>
      </c>
      <c r="K4538">
        <v>0</v>
      </c>
      <c r="L4538">
        <v>0</v>
      </c>
      <c r="M4538">
        <v>0</v>
      </c>
      <c r="N4538">
        <v>0</v>
      </c>
    </row>
    <row r="4539" spans="1:14" x14ac:dyDescent="0.2">
      <c r="A4539" t="s">
        <v>9417</v>
      </c>
      <c r="B4539" t="s">
        <v>89</v>
      </c>
      <c r="C4539" t="s">
        <v>197</v>
      </c>
      <c r="D4539" t="s">
        <v>4885</v>
      </c>
      <c r="E4539">
        <v>1</v>
      </c>
      <c r="F4539">
        <v>1</v>
      </c>
      <c r="G4539">
        <v>0</v>
      </c>
      <c r="H4539">
        <v>0</v>
      </c>
      <c r="I4539">
        <v>0</v>
      </c>
      <c r="J4539">
        <v>0</v>
      </c>
      <c r="K4539">
        <v>0</v>
      </c>
      <c r="L4539">
        <v>0</v>
      </c>
      <c r="M4539">
        <v>0</v>
      </c>
      <c r="N4539">
        <v>0</v>
      </c>
    </row>
    <row r="4540" spans="1:14" x14ac:dyDescent="0.2">
      <c r="A4540" t="s">
        <v>9418</v>
      </c>
      <c r="B4540" t="s">
        <v>89</v>
      </c>
      <c r="C4540" t="s">
        <v>197</v>
      </c>
      <c r="D4540" t="s">
        <v>4887</v>
      </c>
      <c r="E4540">
        <v>0</v>
      </c>
      <c r="F4540">
        <v>0</v>
      </c>
      <c r="G4540">
        <v>0</v>
      </c>
      <c r="H4540">
        <v>0</v>
      </c>
      <c r="I4540">
        <v>0</v>
      </c>
      <c r="J4540">
        <v>1</v>
      </c>
      <c r="K4540">
        <v>0</v>
      </c>
      <c r="L4540">
        <v>0</v>
      </c>
      <c r="M4540">
        <v>0</v>
      </c>
      <c r="N4540">
        <v>0</v>
      </c>
    </row>
    <row r="4541" spans="1:14" x14ac:dyDescent="0.2">
      <c r="A4541" t="s">
        <v>9419</v>
      </c>
      <c r="B4541" t="s">
        <v>89</v>
      </c>
      <c r="C4541" t="s">
        <v>197</v>
      </c>
      <c r="D4541" t="s">
        <v>4889</v>
      </c>
      <c r="E4541">
        <v>1</v>
      </c>
      <c r="F4541">
        <v>1</v>
      </c>
      <c r="G4541">
        <v>0</v>
      </c>
      <c r="H4541">
        <v>0</v>
      </c>
      <c r="I4541">
        <v>0</v>
      </c>
      <c r="J4541">
        <v>0</v>
      </c>
      <c r="K4541">
        <v>0</v>
      </c>
      <c r="L4541">
        <v>0</v>
      </c>
      <c r="M4541">
        <v>0</v>
      </c>
      <c r="N4541">
        <v>0</v>
      </c>
    </row>
    <row r="4542" spans="1:14" x14ac:dyDescent="0.2">
      <c r="A4542" t="s">
        <v>9420</v>
      </c>
      <c r="B4542" t="s">
        <v>89</v>
      </c>
      <c r="C4542" t="s">
        <v>197</v>
      </c>
      <c r="D4542" t="s">
        <v>4871</v>
      </c>
      <c r="E4542">
        <v>0</v>
      </c>
      <c r="F4542">
        <v>0</v>
      </c>
      <c r="G4542">
        <v>0</v>
      </c>
      <c r="H4542">
        <v>0</v>
      </c>
      <c r="I4542">
        <v>0</v>
      </c>
      <c r="J4542">
        <v>0</v>
      </c>
      <c r="K4542">
        <v>1</v>
      </c>
      <c r="L4542">
        <v>1</v>
      </c>
      <c r="M4542">
        <v>0</v>
      </c>
      <c r="N4542">
        <v>0</v>
      </c>
    </row>
    <row r="4543" spans="1:14" x14ac:dyDescent="0.2">
      <c r="A4543" t="s">
        <v>9421</v>
      </c>
      <c r="B4543" t="s">
        <v>89</v>
      </c>
      <c r="C4543" t="s">
        <v>197</v>
      </c>
      <c r="D4543" t="s">
        <v>4873</v>
      </c>
      <c r="E4543">
        <v>0</v>
      </c>
      <c r="F4543">
        <v>0</v>
      </c>
      <c r="G4543">
        <v>0</v>
      </c>
      <c r="H4543">
        <v>0</v>
      </c>
      <c r="I4543">
        <v>0</v>
      </c>
      <c r="J4543">
        <v>0</v>
      </c>
      <c r="K4543">
        <v>1</v>
      </c>
      <c r="L4543">
        <v>1</v>
      </c>
      <c r="M4543">
        <v>0</v>
      </c>
      <c r="N4543">
        <v>0</v>
      </c>
    </row>
    <row r="4544" spans="1:14" x14ac:dyDescent="0.2">
      <c r="A4544" t="s">
        <v>9422</v>
      </c>
      <c r="B4544" t="s">
        <v>89</v>
      </c>
      <c r="C4544" t="s">
        <v>199</v>
      </c>
      <c r="D4544" t="s">
        <v>4875</v>
      </c>
      <c r="E4544">
        <v>0</v>
      </c>
      <c r="F4544">
        <v>0</v>
      </c>
      <c r="G4544">
        <v>0</v>
      </c>
      <c r="H4544">
        <v>0</v>
      </c>
      <c r="I4544">
        <v>0</v>
      </c>
      <c r="J4544">
        <v>1</v>
      </c>
      <c r="K4544">
        <v>0</v>
      </c>
      <c r="L4544">
        <v>0</v>
      </c>
      <c r="M4544">
        <v>0</v>
      </c>
      <c r="N4544">
        <v>0</v>
      </c>
    </row>
    <row r="4545" spans="1:14" x14ac:dyDescent="0.2">
      <c r="A4545" t="s">
        <v>9423</v>
      </c>
      <c r="B4545" t="s">
        <v>89</v>
      </c>
      <c r="C4545" t="s">
        <v>199</v>
      </c>
      <c r="D4545" t="s">
        <v>4877</v>
      </c>
      <c r="E4545">
        <v>1</v>
      </c>
      <c r="F4545">
        <v>0</v>
      </c>
      <c r="G4545">
        <v>1</v>
      </c>
      <c r="H4545">
        <v>0</v>
      </c>
      <c r="I4545">
        <v>0</v>
      </c>
      <c r="J4545">
        <v>0</v>
      </c>
      <c r="K4545">
        <v>0</v>
      </c>
      <c r="L4545">
        <v>0</v>
      </c>
      <c r="M4545">
        <v>0</v>
      </c>
      <c r="N4545">
        <v>0</v>
      </c>
    </row>
    <row r="4546" spans="1:14" x14ac:dyDescent="0.2">
      <c r="A4546" t="s">
        <v>9424</v>
      </c>
      <c r="B4546" t="s">
        <v>89</v>
      </c>
      <c r="C4546" t="s">
        <v>199</v>
      </c>
      <c r="D4546" t="s">
        <v>4879</v>
      </c>
      <c r="E4546">
        <v>1</v>
      </c>
      <c r="F4546">
        <v>0</v>
      </c>
      <c r="G4546">
        <v>1</v>
      </c>
      <c r="H4546">
        <v>0</v>
      </c>
      <c r="I4546">
        <v>0</v>
      </c>
      <c r="J4546">
        <v>0</v>
      </c>
      <c r="K4546">
        <v>0</v>
      </c>
      <c r="L4546">
        <v>0</v>
      </c>
      <c r="M4546">
        <v>0</v>
      </c>
      <c r="N4546">
        <v>0</v>
      </c>
    </row>
    <row r="4547" spans="1:14" x14ac:dyDescent="0.2">
      <c r="A4547" t="s">
        <v>9425</v>
      </c>
      <c r="B4547" t="s">
        <v>89</v>
      </c>
      <c r="C4547" t="s">
        <v>199</v>
      </c>
      <c r="D4547" t="s">
        <v>4881</v>
      </c>
      <c r="E4547">
        <v>1</v>
      </c>
      <c r="F4547">
        <v>0</v>
      </c>
      <c r="G4547">
        <v>1</v>
      </c>
      <c r="H4547">
        <v>0</v>
      </c>
      <c r="I4547">
        <v>0</v>
      </c>
      <c r="J4547">
        <v>0</v>
      </c>
      <c r="K4547">
        <v>0</v>
      </c>
      <c r="L4547">
        <v>0</v>
      </c>
      <c r="M4547">
        <v>0</v>
      </c>
      <c r="N4547">
        <v>0</v>
      </c>
    </row>
    <row r="4548" spans="1:14" x14ac:dyDescent="0.2">
      <c r="A4548" t="s">
        <v>9426</v>
      </c>
      <c r="B4548" t="s">
        <v>89</v>
      </c>
      <c r="C4548" t="s">
        <v>199</v>
      </c>
      <c r="D4548" t="s">
        <v>4883</v>
      </c>
      <c r="E4548">
        <v>0</v>
      </c>
      <c r="F4548">
        <v>0</v>
      </c>
      <c r="G4548">
        <v>0</v>
      </c>
      <c r="H4548">
        <v>0</v>
      </c>
      <c r="I4548">
        <v>0</v>
      </c>
      <c r="J4548">
        <v>1</v>
      </c>
      <c r="K4548">
        <v>0</v>
      </c>
      <c r="L4548">
        <v>0</v>
      </c>
      <c r="M4548">
        <v>0</v>
      </c>
      <c r="N4548">
        <v>0</v>
      </c>
    </row>
    <row r="4549" spans="1:14" x14ac:dyDescent="0.2">
      <c r="A4549" t="s">
        <v>9427</v>
      </c>
      <c r="B4549" t="s">
        <v>89</v>
      </c>
      <c r="C4549" t="s">
        <v>199</v>
      </c>
      <c r="D4549" t="s">
        <v>4885</v>
      </c>
      <c r="E4549">
        <v>1</v>
      </c>
      <c r="F4549">
        <v>0</v>
      </c>
      <c r="G4549">
        <v>1</v>
      </c>
      <c r="H4549">
        <v>0</v>
      </c>
      <c r="I4549">
        <v>0</v>
      </c>
      <c r="J4549">
        <v>0</v>
      </c>
      <c r="K4549">
        <v>0</v>
      </c>
      <c r="L4549">
        <v>0</v>
      </c>
      <c r="M4549">
        <v>0</v>
      </c>
      <c r="N4549">
        <v>0</v>
      </c>
    </row>
    <row r="4550" spans="1:14" x14ac:dyDescent="0.2">
      <c r="A4550" t="s">
        <v>9428</v>
      </c>
      <c r="B4550" t="s">
        <v>89</v>
      </c>
      <c r="C4550" t="s">
        <v>199</v>
      </c>
      <c r="D4550" t="s">
        <v>4887</v>
      </c>
      <c r="E4550">
        <v>0</v>
      </c>
      <c r="F4550">
        <v>0</v>
      </c>
      <c r="G4550">
        <v>0</v>
      </c>
      <c r="H4550">
        <v>0</v>
      </c>
      <c r="I4550">
        <v>0</v>
      </c>
      <c r="J4550">
        <v>1</v>
      </c>
      <c r="K4550">
        <v>0</v>
      </c>
      <c r="L4550">
        <v>0</v>
      </c>
      <c r="M4550">
        <v>0</v>
      </c>
      <c r="N4550">
        <v>0</v>
      </c>
    </row>
    <row r="4551" spans="1:14" x14ac:dyDescent="0.2">
      <c r="A4551" t="s">
        <v>9429</v>
      </c>
      <c r="B4551" t="s">
        <v>89</v>
      </c>
      <c r="C4551" t="s">
        <v>199</v>
      </c>
      <c r="D4551" t="s">
        <v>4889</v>
      </c>
      <c r="E4551">
        <v>1</v>
      </c>
      <c r="F4551">
        <v>0</v>
      </c>
      <c r="G4551">
        <v>1</v>
      </c>
      <c r="H4551">
        <v>0</v>
      </c>
      <c r="I4551">
        <v>0</v>
      </c>
      <c r="J4551">
        <v>0</v>
      </c>
      <c r="K4551">
        <v>0</v>
      </c>
      <c r="L4551">
        <v>0</v>
      </c>
      <c r="M4551">
        <v>0</v>
      </c>
      <c r="N4551">
        <v>0</v>
      </c>
    </row>
    <row r="4552" spans="1:14" x14ac:dyDescent="0.2">
      <c r="A4552" t="s">
        <v>9430</v>
      </c>
      <c r="B4552" t="s">
        <v>89</v>
      </c>
      <c r="C4552" t="s">
        <v>199</v>
      </c>
      <c r="D4552" t="s">
        <v>4871</v>
      </c>
      <c r="E4552">
        <v>0</v>
      </c>
      <c r="F4552">
        <v>0</v>
      </c>
      <c r="G4552">
        <v>0</v>
      </c>
      <c r="H4552">
        <v>0</v>
      </c>
      <c r="I4552">
        <v>0</v>
      </c>
      <c r="J4552">
        <v>0</v>
      </c>
      <c r="K4552">
        <v>1</v>
      </c>
      <c r="L4552">
        <v>1</v>
      </c>
      <c r="M4552">
        <v>0</v>
      </c>
      <c r="N4552">
        <v>0</v>
      </c>
    </row>
    <row r="4553" spans="1:14" x14ac:dyDescent="0.2">
      <c r="A4553" t="s">
        <v>9431</v>
      </c>
      <c r="B4553" t="s">
        <v>89</v>
      </c>
      <c r="C4553" t="s">
        <v>199</v>
      </c>
      <c r="D4553" t="s">
        <v>4873</v>
      </c>
      <c r="E4553">
        <v>0</v>
      </c>
      <c r="F4553">
        <v>0</v>
      </c>
      <c r="G4553">
        <v>0</v>
      </c>
      <c r="H4553">
        <v>0</v>
      </c>
      <c r="I4553">
        <v>0</v>
      </c>
      <c r="J4553">
        <v>0</v>
      </c>
      <c r="K4553">
        <v>1</v>
      </c>
      <c r="L4553">
        <v>1</v>
      </c>
      <c r="M4553">
        <v>0</v>
      </c>
      <c r="N4553">
        <v>0</v>
      </c>
    </row>
    <row r="4554" spans="1:14" x14ac:dyDescent="0.2">
      <c r="A4554" t="s">
        <v>9432</v>
      </c>
      <c r="B4554" t="s">
        <v>89</v>
      </c>
      <c r="C4554" t="s">
        <v>204</v>
      </c>
      <c r="D4554" t="s">
        <v>4875</v>
      </c>
      <c r="E4554">
        <v>2</v>
      </c>
      <c r="F4554">
        <v>1</v>
      </c>
      <c r="G4554">
        <v>1</v>
      </c>
      <c r="H4554">
        <v>0</v>
      </c>
      <c r="I4554">
        <v>0</v>
      </c>
      <c r="J4554">
        <v>0</v>
      </c>
      <c r="K4554">
        <v>0</v>
      </c>
      <c r="L4554">
        <v>0</v>
      </c>
      <c r="M4554">
        <v>0</v>
      </c>
      <c r="N4554">
        <v>0</v>
      </c>
    </row>
    <row r="4555" spans="1:14" x14ac:dyDescent="0.2">
      <c r="A4555" t="s">
        <v>9433</v>
      </c>
      <c r="B4555" t="s">
        <v>89</v>
      </c>
      <c r="C4555" t="s">
        <v>204</v>
      </c>
      <c r="D4555" t="s">
        <v>4877</v>
      </c>
      <c r="E4555">
        <v>2</v>
      </c>
      <c r="F4555">
        <v>1</v>
      </c>
      <c r="G4555">
        <v>1</v>
      </c>
      <c r="H4555">
        <v>0</v>
      </c>
      <c r="I4555">
        <v>0</v>
      </c>
      <c r="J4555">
        <v>0</v>
      </c>
      <c r="K4555">
        <v>0</v>
      </c>
      <c r="L4555">
        <v>0</v>
      </c>
      <c r="M4555">
        <v>0</v>
      </c>
      <c r="N4555">
        <v>0</v>
      </c>
    </row>
    <row r="4556" spans="1:14" x14ac:dyDescent="0.2">
      <c r="A4556" t="s">
        <v>9434</v>
      </c>
      <c r="B4556" t="s">
        <v>89</v>
      </c>
      <c r="C4556" t="s">
        <v>204</v>
      </c>
      <c r="D4556" t="s">
        <v>4879</v>
      </c>
      <c r="E4556">
        <v>0</v>
      </c>
      <c r="F4556">
        <v>0</v>
      </c>
      <c r="G4556">
        <v>0</v>
      </c>
      <c r="H4556">
        <v>0</v>
      </c>
      <c r="I4556">
        <v>0</v>
      </c>
      <c r="J4556">
        <v>2</v>
      </c>
      <c r="K4556">
        <v>0</v>
      </c>
      <c r="L4556">
        <v>0</v>
      </c>
      <c r="M4556">
        <v>0</v>
      </c>
      <c r="N4556">
        <v>0</v>
      </c>
    </row>
    <row r="4557" spans="1:14" x14ac:dyDescent="0.2">
      <c r="A4557" t="s">
        <v>9435</v>
      </c>
      <c r="B4557" t="s">
        <v>89</v>
      </c>
      <c r="C4557" t="s">
        <v>204</v>
      </c>
      <c r="D4557" t="s">
        <v>4881</v>
      </c>
      <c r="E4557">
        <v>2</v>
      </c>
      <c r="F4557">
        <v>1</v>
      </c>
      <c r="G4557">
        <v>1</v>
      </c>
      <c r="H4557">
        <v>0</v>
      </c>
      <c r="I4557">
        <v>0</v>
      </c>
      <c r="J4557">
        <v>0</v>
      </c>
      <c r="K4557">
        <v>0</v>
      </c>
      <c r="L4557">
        <v>0</v>
      </c>
      <c r="M4557">
        <v>0</v>
      </c>
      <c r="N4557">
        <v>0</v>
      </c>
    </row>
    <row r="4558" spans="1:14" x14ac:dyDescent="0.2">
      <c r="A4558" t="s">
        <v>9436</v>
      </c>
      <c r="B4558" t="s">
        <v>89</v>
      </c>
      <c r="C4558" t="s">
        <v>204</v>
      </c>
      <c r="D4558" t="s">
        <v>4883</v>
      </c>
      <c r="E4558">
        <v>2</v>
      </c>
      <c r="F4558">
        <v>1</v>
      </c>
      <c r="G4558">
        <v>1</v>
      </c>
      <c r="H4558">
        <v>0</v>
      </c>
      <c r="I4558">
        <v>0</v>
      </c>
      <c r="J4558">
        <v>0</v>
      </c>
      <c r="K4558">
        <v>0</v>
      </c>
      <c r="L4558">
        <v>0</v>
      </c>
      <c r="M4558">
        <v>0</v>
      </c>
      <c r="N4558">
        <v>0</v>
      </c>
    </row>
    <row r="4559" spans="1:14" x14ac:dyDescent="0.2">
      <c r="A4559" t="s">
        <v>9437</v>
      </c>
      <c r="B4559" t="s">
        <v>89</v>
      </c>
      <c r="C4559" t="s">
        <v>204</v>
      </c>
      <c r="D4559" t="s">
        <v>4885</v>
      </c>
      <c r="E4559">
        <v>0</v>
      </c>
      <c r="F4559">
        <v>0</v>
      </c>
      <c r="G4559">
        <v>0</v>
      </c>
      <c r="H4559">
        <v>0</v>
      </c>
      <c r="I4559">
        <v>0</v>
      </c>
      <c r="J4559">
        <v>2</v>
      </c>
      <c r="K4559">
        <v>0</v>
      </c>
      <c r="L4559">
        <v>0</v>
      </c>
      <c r="M4559">
        <v>0</v>
      </c>
      <c r="N4559">
        <v>0</v>
      </c>
    </row>
    <row r="4560" spans="1:14" x14ac:dyDescent="0.2">
      <c r="A4560" t="s">
        <v>9438</v>
      </c>
      <c r="B4560" t="s">
        <v>89</v>
      </c>
      <c r="C4560" t="s">
        <v>204</v>
      </c>
      <c r="D4560" t="s">
        <v>4887</v>
      </c>
      <c r="E4560">
        <v>2</v>
      </c>
      <c r="F4560">
        <v>1</v>
      </c>
      <c r="G4560">
        <v>1</v>
      </c>
      <c r="H4560">
        <v>0</v>
      </c>
      <c r="I4560">
        <v>0</v>
      </c>
      <c r="J4560">
        <v>0</v>
      </c>
      <c r="K4560">
        <v>0</v>
      </c>
      <c r="L4560">
        <v>0</v>
      </c>
      <c r="M4560">
        <v>0</v>
      </c>
      <c r="N4560">
        <v>0</v>
      </c>
    </row>
    <row r="4561" spans="1:14" x14ac:dyDescent="0.2">
      <c r="A4561" t="s">
        <v>9439</v>
      </c>
      <c r="B4561" t="s">
        <v>89</v>
      </c>
      <c r="C4561" t="s">
        <v>204</v>
      </c>
      <c r="D4561" t="s">
        <v>4889</v>
      </c>
      <c r="E4561">
        <v>0</v>
      </c>
      <c r="F4561">
        <v>0</v>
      </c>
      <c r="G4561">
        <v>0</v>
      </c>
      <c r="H4561">
        <v>0</v>
      </c>
      <c r="I4561">
        <v>0</v>
      </c>
      <c r="J4561">
        <v>2</v>
      </c>
      <c r="K4561">
        <v>0</v>
      </c>
      <c r="L4561">
        <v>0</v>
      </c>
      <c r="M4561">
        <v>0</v>
      </c>
      <c r="N4561">
        <v>0</v>
      </c>
    </row>
    <row r="4562" spans="1:14" x14ac:dyDescent="0.2">
      <c r="A4562" t="s">
        <v>9440</v>
      </c>
      <c r="B4562" t="s">
        <v>89</v>
      </c>
      <c r="C4562" t="s">
        <v>204</v>
      </c>
      <c r="D4562" t="s">
        <v>4871</v>
      </c>
      <c r="E4562">
        <v>0</v>
      </c>
      <c r="F4562">
        <v>0</v>
      </c>
      <c r="G4562">
        <v>0</v>
      </c>
      <c r="H4562">
        <v>0</v>
      </c>
      <c r="I4562">
        <v>0</v>
      </c>
      <c r="J4562">
        <v>0</v>
      </c>
      <c r="K4562">
        <v>2</v>
      </c>
      <c r="L4562">
        <v>2</v>
      </c>
      <c r="M4562">
        <v>0</v>
      </c>
      <c r="N4562">
        <v>0</v>
      </c>
    </row>
    <row r="4563" spans="1:14" x14ac:dyDescent="0.2">
      <c r="A4563" t="s">
        <v>9441</v>
      </c>
      <c r="B4563" t="s">
        <v>89</v>
      </c>
      <c r="C4563" t="s">
        <v>204</v>
      </c>
      <c r="D4563" t="s">
        <v>4873</v>
      </c>
      <c r="E4563">
        <v>0</v>
      </c>
      <c r="F4563">
        <v>0</v>
      </c>
      <c r="G4563">
        <v>0</v>
      </c>
      <c r="H4563">
        <v>0</v>
      </c>
      <c r="I4563">
        <v>0</v>
      </c>
      <c r="J4563">
        <v>0</v>
      </c>
      <c r="K4563">
        <v>1</v>
      </c>
      <c r="L4563">
        <v>1</v>
      </c>
      <c r="M4563">
        <v>0</v>
      </c>
      <c r="N4563">
        <v>0</v>
      </c>
    </row>
    <row r="4564" spans="1:14" x14ac:dyDescent="0.2">
      <c r="A4564" t="s">
        <v>9442</v>
      </c>
      <c r="B4564" t="s">
        <v>89</v>
      </c>
      <c r="C4564" t="s">
        <v>206</v>
      </c>
      <c r="D4564" t="s">
        <v>4875</v>
      </c>
      <c r="E4564">
        <v>1</v>
      </c>
      <c r="F4564">
        <v>0</v>
      </c>
      <c r="G4564">
        <v>1</v>
      </c>
      <c r="H4564">
        <v>0</v>
      </c>
      <c r="I4564">
        <v>0</v>
      </c>
      <c r="J4564">
        <v>1</v>
      </c>
      <c r="K4564">
        <v>0</v>
      </c>
      <c r="L4564">
        <v>0</v>
      </c>
      <c r="M4564">
        <v>0</v>
      </c>
      <c r="N4564">
        <v>0</v>
      </c>
    </row>
    <row r="4565" spans="1:14" x14ac:dyDescent="0.2">
      <c r="A4565" t="s">
        <v>9443</v>
      </c>
      <c r="B4565" t="s">
        <v>89</v>
      </c>
      <c r="C4565" t="s">
        <v>206</v>
      </c>
      <c r="D4565" t="s">
        <v>4877</v>
      </c>
      <c r="E4565">
        <v>2</v>
      </c>
      <c r="F4565">
        <v>0</v>
      </c>
      <c r="G4565">
        <v>2</v>
      </c>
      <c r="H4565">
        <v>0</v>
      </c>
      <c r="I4565">
        <v>0</v>
      </c>
      <c r="J4565">
        <v>0</v>
      </c>
      <c r="K4565">
        <v>0</v>
      </c>
      <c r="L4565">
        <v>0</v>
      </c>
      <c r="M4565">
        <v>0</v>
      </c>
      <c r="N4565">
        <v>0</v>
      </c>
    </row>
    <row r="4566" spans="1:14" x14ac:dyDescent="0.2">
      <c r="A4566" t="s">
        <v>9444</v>
      </c>
      <c r="B4566" t="s">
        <v>89</v>
      </c>
      <c r="C4566" t="s">
        <v>206</v>
      </c>
      <c r="D4566" t="s">
        <v>4879</v>
      </c>
      <c r="E4566">
        <v>1</v>
      </c>
      <c r="F4566">
        <v>0</v>
      </c>
      <c r="G4566">
        <v>1</v>
      </c>
      <c r="H4566">
        <v>0</v>
      </c>
      <c r="I4566">
        <v>0</v>
      </c>
      <c r="J4566">
        <v>1</v>
      </c>
      <c r="K4566">
        <v>0</v>
      </c>
      <c r="L4566">
        <v>0</v>
      </c>
      <c r="M4566">
        <v>0</v>
      </c>
      <c r="N4566">
        <v>0</v>
      </c>
    </row>
    <row r="4567" spans="1:14" x14ac:dyDescent="0.2">
      <c r="A4567" t="s">
        <v>9445</v>
      </c>
      <c r="B4567" t="s">
        <v>89</v>
      </c>
      <c r="C4567" t="s">
        <v>206</v>
      </c>
      <c r="D4567" t="s">
        <v>4881</v>
      </c>
      <c r="E4567">
        <v>2</v>
      </c>
      <c r="F4567">
        <v>0</v>
      </c>
      <c r="G4567">
        <v>2</v>
      </c>
      <c r="H4567">
        <v>0</v>
      </c>
      <c r="I4567">
        <v>0</v>
      </c>
      <c r="J4567">
        <v>0</v>
      </c>
      <c r="K4567">
        <v>0</v>
      </c>
      <c r="L4567">
        <v>0</v>
      </c>
      <c r="M4567">
        <v>0</v>
      </c>
      <c r="N4567">
        <v>0</v>
      </c>
    </row>
    <row r="4568" spans="1:14" x14ac:dyDescent="0.2">
      <c r="A4568" t="s">
        <v>9446</v>
      </c>
      <c r="B4568" t="s">
        <v>89</v>
      </c>
      <c r="C4568" t="s">
        <v>206</v>
      </c>
      <c r="D4568" t="s">
        <v>4883</v>
      </c>
      <c r="E4568">
        <v>1</v>
      </c>
      <c r="F4568">
        <v>0</v>
      </c>
      <c r="G4568">
        <v>1</v>
      </c>
      <c r="H4568">
        <v>0</v>
      </c>
      <c r="I4568">
        <v>0</v>
      </c>
      <c r="J4568">
        <v>1</v>
      </c>
      <c r="K4568">
        <v>0</v>
      </c>
      <c r="L4568">
        <v>0</v>
      </c>
      <c r="M4568">
        <v>0</v>
      </c>
      <c r="N4568">
        <v>0</v>
      </c>
    </row>
    <row r="4569" spans="1:14" x14ac:dyDescent="0.2">
      <c r="A4569" t="s">
        <v>9447</v>
      </c>
      <c r="B4569" t="s">
        <v>89</v>
      </c>
      <c r="C4569" t="s">
        <v>206</v>
      </c>
      <c r="D4569" t="s">
        <v>4885</v>
      </c>
      <c r="E4569">
        <v>1</v>
      </c>
      <c r="F4569">
        <v>0</v>
      </c>
      <c r="G4569">
        <v>1</v>
      </c>
      <c r="H4569">
        <v>0</v>
      </c>
      <c r="I4569">
        <v>0</v>
      </c>
      <c r="J4569">
        <v>1</v>
      </c>
      <c r="K4569">
        <v>0</v>
      </c>
      <c r="L4569">
        <v>0</v>
      </c>
      <c r="M4569">
        <v>0</v>
      </c>
      <c r="N4569">
        <v>0</v>
      </c>
    </row>
    <row r="4570" spans="1:14" x14ac:dyDescent="0.2">
      <c r="A4570" t="s">
        <v>9448</v>
      </c>
      <c r="B4570" t="s">
        <v>89</v>
      </c>
      <c r="C4570" t="s">
        <v>206</v>
      </c>
      <c r="D4570" t="s">
        <v>4887</v>
      </c>
      <c r="E4570">
        <v>1</v>
      </c>
      <c r="F4570">
        <v>0</v>
      </c>
      <c r="G4570">
        <v>1</v>
      </c>
      <c r="H4570">
        <v>0</v>
      </c>
      <c r="I4570">
        <v>0</v>
      </c>
      <c r="J4570">
        <v>1</v>
      </c>
      <c r="K4570">
        <v>0</v>
      </c>
      <c r="L4570">
        <v>0</v>
      </c>
      <c r="M4570">
        <v>0</v>
      </c>
      <c r="N4570">
        <v>0</v>
      </c>
    </row>
    <row r="4571" spans="1:14" x14ac:dyDescent="0.2">
      <c r="A4571" t="s">
        <v>9449</v>
      </c>
      <c r="B4571" t="s">
        <v>89</v>
      </c>
      <c r="C4571" t="s">
        <v>206</v>
      </c>
      <c r="D4571" t="s">
        <v>4889</v>
      </c>
      <c r="E4571">
        <v>1</v>
      </c>
      <c r="F4571">
        <v>0</v>
      </c>
      <c r="G4571">
        <v>1</v>
      </c>
      <c r="H4571">
        <v>0</v>
      </c>
      <c r="I4571">
        <v>0</v>
      </c>
      <c r="J4571">
        <v>1</v>
      </c>
      <c r="K4571">
        <v>0</v>
      </c>
      <c r="L4571">
        <v>0</v>
      </c>
      <c r="M4571">
        <v>0</v>
      </c>
      <c r="N4571">
        <v>0</v>
      </c>
    </row>
    <row r="4572" spans="1:14" x14ac:dyDescent="0.2">
      <c r="A4572" t="s">
        <v>9450</v>
      </c>
      <c r="B4572" t="s">
        <v>89</v>
      </c>
      <c r="C4572" t="s">
        <v>206</v>
      </c>
      <c r="D4572" t="s">
        <v>4871</v>
      </c>
      <c r="E4572">
        <v>0</v>
      </c>
      <c r="F4572">
        <v>0</v>
      </c>
      <c r="G4572">
        <v>0</v>
      </c>
      <c r="H4572">
        <v>0</v>
      </c>
      <c r="I4572">
        <v>0</v>
      </c>
      <c r="J4572">
        <v>0</v>
      </c>
      <c r="K4572">
        <v>0</v>
      </c>
      <c r="L4572">
        <v>0</v>
      </c>
      <c r="M4572">
        <v>0</v>
      </c>
      <c r="N4572">
        <v>0</v>
      </c>
    </row>
    <row r="4573" spans="1:14" x14ac:dyDescent="0.2">
      <c r="A4573" t="s">
        <v>9451</v>
      </c>
      <c r="B4573" t="s">
        <v>89</v>
      </c>
      <c r="C4573" t="s">
        <v>206</v>
      </c>
      <c r="D4573" t="s">
        <v>4873</v>
      </c>
      <c r="E4573">
        <v>0</v>
      </c>
      <c r="F4573">
        <v>0</v>
      </c>
      <c r="G4573">
        <v>0</v>
      </c>
      <c r="H4573">
        <v>0</v>
      </c>
      <c r="I4573">
        <v>0</v>
      </c>
      <c r="J4573">
        <v>0</v>
      </c>
      <c r="K4573">
        <v>0</v>
      </c>
      <c r="L4573">
        <v>0</v>
      </c>
      <c r="M4573">
        <v>0</v>
      </c>
      <c r="N4573">
        <v>0</v>
      </c>
    </row>
    <row r="4574" spans="1:14" x14ac:dyDescent="0.2">
      <c r="A4574" t="s">
        <v>9452</v>
      </c>
      <c r="B4574" t="s">
        <v>89</v>
      </c>
      <c r="C4574" t="s">
        <v>210</v>
      </c>
      <c r="D4574" t="s">
        <v>4875</v>
      </c>
      <c r="E4574">
        <v>1</v>
      </c>
      <c r="F4574">
        <v>0</v>
      </c>
      <c r="G4574">
        <v>1</v>
      </c>
      <c r="H4574">
        <v>0</v>
      </c>
      <c r="I4574">
        <v>0</v>
      </c>
      <c r="J4574">
        <v>0</v>
      </c>
      <c r="K4574">
        <v>0</v>
      </c>
      <c r="L4574">
        <v>0</v>
      </c>
      <c r="M4574">
        <v>0</v>
      </c>
      <c r="N4574">
        <v>0</v>
      </c>
    </row>
    <row r="4575" spans="1:14" x14ac:dyDescent="0.2">
      <c r="A4575" t="s">
        <v>9453</v>
      </c>
      <c r="B4575" t="s">
        <v>89</v>
      </c>
      <c r="C4575" t="s">
        <v>210</v>
      </c>
      <c r="D4575" t="s">
        <v>4877</v>
      </c>
      <c r="E4575">
        <v>1</v>
      </c>
      <c r="F4575">
        <v>0</v>
      </c>
      <c r="G4575">
        <v>1</v>
      </c>
      <c r="H4575">
        <v>0</v>
      </c>
      <c r="I4575">
        <v>0</v>
      </c>
      <c r="J4575">
        <v>0</v>
      </c>
      <c r="K4575">
        <v>0</v>
      </c>
      <c r="L4575">
        <v>0</v>
      </c>
      <c r="M4575">
        <v>0</v>
      </c>
      <c r="N4575">
        <v>0</v>
      </c>
    </row>
    <row r="4576" spans="1:14" x14ac:dyDescent="0.2">
      <c r="A4576" t="s">
        <v>9454</v>
      </c>
      <c r="B4576" t="s">
        <v>89</v>
      </c>
      <c r="C4576" t="s">
        <v>210</v>
      </c>
      <c r="D4576" t="s">
        <v>4879</v>
      </c>
      <c r="E4576">
        <v>0</v>
      </c>
      <c r="F4576">
        <v>0</v>
      </c>
      <c r="G4576">
        <v>0</v>
      </c>
      <c r="H4576">
        <v>0</v>
      </c>
      <c r="I4576">
        <v>0</v>
      </c>
      <c r="J4576">
        <v>1</v>
      </c>
      <c r="K4576">
        <v>0</v>
      </c>
      <c r="L4576">
        <v>0</v>
      </c>
      <c r="M4576">
        <v>0</v>
      </c>
      <c r="N4576">
        <v>0</v>
      </c>
    </row>
    <row r="4577" spans="1:14" x14ac:dyDescent="0.2">
      <c r="A4577" t="s">
        <v>9455</v>
      </c>
      <c r="B4577" t="s">
        <v>89</v>
      </c>
      <c r="C4577" t="s">
        <v>210</v>
      </c>
      <c r="D4577" t="s">
        <v>4881</v>
      </c>
      <c r="E4577">
        <v>1</v>
      </c>
      <c r="F4577">
        <v>0</v>
      </c>
      <c r="G4577">
        <v>1</v>
      </c>
      <c r="H4577">
        <v>0</v>
      </c>
      <c r="I4577">
        <v>0</v>
      </c>
      <c r="J4577">
        <v>0</v>
      </c>
      <c r="K4577">
        <v>0</v>
      </c>
      <c r="L4577">
        <v>0</v>
      </c>
      <c r="M4577">
        <v>0</v>
      </c>
      <c r="N4577">
        <v>0</v>
      </c>
    </row>
    <row r="4578" spans="1:14" x14ac:dyDescent="0.2">
      <c r="A4578" t="s">
        <v>9456</v>
      </c>
      <c r="B4578" t="s">
        <v>89</v>
      </c>
      <c r="C4578" t="s">
        <v>210</v>
      </c>
      <c r="D4578" t="s">
        <v>4883</v>
      </c>
      <c r="E4578">
        <v>1</v>
      </c>
      <c r="F4578">
        <v>0</v>
      </c>
      <c r="G4578">
        <v>1</v>
      </c>
      <c r="H4578">
        <v>0</v>
      </c>
      <c r="I4578">
        <v>0</v>
      </c>
      <c r="J4578">
        <v>0</v>
      </c>
      <c r="K4578">
        <v>0</v>
      </c>
      <c r="L4578">
        <v>0</v>
      </c>
      <c r="M4578">
        <v>0</v>
      </c>
      <c r="N4578">
        <v>0</v>
      </c>
    </row>
    <row r="4579" spans="1:14" x14ac:dyDescent="0.2">
      <c r="A4579" t="s">
        <v>9457</v>
      </c>
      <c r="B4579" t="s">
        <v>89</v>
      </c>
      <c r="C4579" t="s">
        <v>210</v>
      </c>
      <c r="D4579" t="s">
        <v>4885</v>
      </c>
      <c r="E4579">
        <v>0</v>
      </c>
      <c r="F4579">
        <v>0</v>
      </c>
      <c r="G4579">
        <v>0</v>
      </c>
      <c r="H4579">
        <v>0</v>
      </c>
      <c r="I4579">
        <v>0</v>
      </c>
      <c r="J4579">
        <v>1</v>
      </c>
      <c r="K4579">
        <v>0</v>
      </c>
      <c r="L4579">
        <v>0</v>
      </c>
      <c r="M4579">
        <v>0</v>
      </c>
      <c r="N4579">
        <v>0</v>
      </c>
    </row>
    <row r="4580" spans="1:14" x14ac:dyDescent="0.2">
      <c r="A4580" t="s">
        <v>9458</v>
      </c>
      <c r="B4580" t="s">
        <v>89</v>
      </c>
      <c r="C4580" t="s">
        <v>210</v>
      </c>
      <c r="D4580" t="s">
        <v>4887</v>
      </c>
      <c r="E4580">
        <v>1</v>
      </c>
      <c r="F4580">
        <v>0</v>
      </c>
      <c r="G4580">
        <v>1</v>
      </c>
      <c r="H4580">
        <v>0</v>
      </c>
      <c r="I4580">
        <v>0</v>
      </c>
      <c r="J4580">
        <v>0</v>
      </c>
      <c r="K4580">
        <v>0</v>
      </c>
      <c r="L4580">
        <v>0</v>
      </c>
      <c r="M4580">
        <v>0</v>
      </c>
      <c r="N4580">
        <v>0</v>
      </c>
    </row>
    <row r="4581" spans="1:14" x14ac:dyDescent="0.2">
      <c r="A4581" t="s">
        <v>9459</v>
      </c>
      <c r="B4581" t="s">
        <v>89</v>
      </c>
      <c r="C4581" t="s">
        <v>210</v>
      </c>
      <c r="D4581" t="s">
        <v>4889</v>
      </c>
      <c r="E4581">
        <v>0</v>
      </c>
      <c r="F4581">
        <v>0</v>
      </c>
      <c r="G4581">
        <v>0</v>
      </c>
      <c r="H4581">
        <v>0</v>
      </c>
      <c r="I4581">
        <v>0</v>
      </c>
      <c r="J4581">
        <v>1</v>
      </c>
      <c r="K4581">
        <v>0</v>
      </c>
      <c r="L4581">
        <v>0</v>
      </c>
      <c r="M4581">
        <v>0</v>
      </c>
      <c r="N4581">
        <v>0</v>
      </c>
    </row>
    <row r="4582" spans="1:14" x14ac:dyDescent="0.2">
      <c r="A4582" t="s">
        <v>9460</v>
      </c>
      <c r="B4582" t="s">
        <v>89</v>
      </c>
      <c r="C4582" t="s">
        <v>210</v>
      </c>
      <c r="D4582" t="s">
        <v>4871</v>
      </c>
      <c r="E4582">
        <v>0</v>
      </c>
      <c r="F4582">
        <v>0</v>
      </c>
      <c r="G4582">
        <v>0</v>
      </c>
      <c r="H4582">
        <v>0</v>
      </c>
      <c r="I4582">
        <v>0</v>
      </c>
      <c r="J4582">
        <v>0</v>
      </c>
      <c r="K4582">
        <v>0</v>
      </c>
      <c r="L4582">
        <v>0</v>
      </c>
      <c r="M4582">
        <v>0</v>
      </c>
      <c r="N4582">
        <v>0</v>
      </c>
    </row>
    <row r="4583" spans="1:14" x14ac:dyDescent="0.2">
      <c r="A4583" t="s">
        <v>9461</v>
      </c>
      <c r="B4583" t="s">
        <v>89</v>
      </c>
      <c r="C4583" t="s">
        <v>210</v>
      </c>
      <c r="D4583" t="s">
        <v>4873</v>
      </c>
      <c r="E4583">
        <v>0</v>
      </c>
      <c r="F4583">
        <v>0</v>
      </c>
      <c r="G4583">
        <v>0</v>
      </c>
      <c r="H4583">
        <v>0</v>
      </c>
      <c r="I4583">
        <v>0</v>
      </c>
      <c r="J4583">
        <v>0</v>
      </c>
      <c r="K4583">
        <v>0</v>
      </c>
      <c r="L4583">
        <v>0</v>
      </c>
      <c r="M4583">
        <v>0</v>
      </c>
      <c r="N4583">
        <v>0</v>
      </c>
    </row>
    <row r="4584" spans="1:14" x14ac:dyDescent="0.2">
      <c r="A4584" t="s">
        <v>9462</v>
      </c>
      <c r="B4584" t="s">
        <v>89</v>
      </c>
      <c r="C4584" t="s">
        <v>212</v>
      </c>
      <c r="D4584" t="s">
        <v>4875</v>
      </c>
      <c r="E4584">
        <v>0</v>
      </c>
      <c r="F4584">
        <v>0</v>
      </c>
      <c r="G4584">
        <v>0</v>
      </c>
      <c r="H4584">
        <v>0</v>
      </c>
      <c r="I4584">
        <v>0</v>
      </c>
      <c r="J4584">
        <v>1</v>
      </c>
      <c r="K4584">
        <v>0</v>
      </c>
      <c r="L4584">
        <v>0</v>
      </c>
      <c r="M4584">
        <v>0</v>
      </c>
      <c r="N4584">
        <v>0</v>
      </c>
    </row>
    <row r="4585" spans="1:14" x14ac:dyDescent="0.2">
      <c r="A4585" t="s">
        <v>9463</v>
      </c>
      <c r="B4585" t="s">
        <v>89</v>
      </c>
      <c r="C4585" t="s">
        <v>212</v>
      </c>
      <c r="D4585" t="s">
        <v>4877</v>
      </c>
      <c r="E4585">
        <v>1</v>
      </c>
      <c r="F4585">
        <v>0</v>
      </c>
      <c r="G4585">
        <v>1</v>
      </c>
      <c r="H4585">
        <v>0</v>
      </c>
      <c r="I4585">
        <v>0</v>
      </c>
      <c r="J4585">
        <v>0</v>
      </c>
      <c r="K4585">
        <v>0</v>
      </c>
      <c r="L4585">
        <v>0</v>
      </c>
      <c r="M4585">
        <v>0</v>
      </c>
      <c r="N4585">
        <v>0</v>
      </c>
    </row>
    <row r="4586" spans="1:14" x14ac:dyDescent="0.2">
      <c r="A4586" t="s">
        <v>9464</v>
      </c>
      <c r="B4586" t="s">
        <v>89</v>
      </c>
      <c r="C4586" t="s">
        <v>212</v>
      </c>
      <c r="D4586" t="s">
        <v>4879</v>
      </c>
      <c r="E4586">
        <v>1</v>
      </c>
      <c r="F4586">
        <v>0</v>
      </c>
      <c r="G4586">
        <v>1</v>
      </c>
      <c r="H4586">
        <v>0</v>
      </c>
      <c r="I4586">
        <v>0</v>
      </c>
      <c r="J4586">
        <v>0</v>
      </c>
      <c r="K4586">
        <v>0</v>
      </c>
      <c r="L4586">
        <v>0</v>
      </c>
      <c r="M4586">
        <v>0</v>
      </c>
      <c r="N4586">
        <v>0</v>
      </c>
    </row>
    <row r="4587" spans="1:14" x14ac:dyDescent="0.2">
      <c r="A4587" t="s">
        <v>9465</v>
      </c>
      <c r="B4587" t="s">
        <v>89</v>
      </c>
      <c r="C4587" t="s">
        <v>212</v>
      </c>
      <c r="D4587" t="s">
        <v>4881</v>
      </c>
      <c r="E4587">
        <v>1</v>
      </c>
      <c r="F4587">
        <v>0</v>
      </c>
      <c r="G4587">
        <v>1</v>
      </c>
      <c r="H4587">
        <v>0</v>
      </c>
      <c r="I4587">
        <v>0</v>
      </c>
      <c r="J4587">
        <v>0</v>
      </c>
      <c r="K4587">
        <v>0</v>
      </c>
      <c r="L4587">
        <v>0</v>
      </c>
      <c r="M4587">
        <v>0</v>
      </c>
      <c r="N4587">
        <v>0</v>
      </c>
    </row>
    <row r="4588" spans="1:14" x14ac:dyDescent="0.2">
      <c r="A4588" t="s">
        <v>9466</v>
      </c>
      <c r="B4588" t="s">
        <v>89</v>
      </c>
      <c r="C4588" t="s">
        <v>212</v>
      </c>
      <c r="D4588" t="s">
        <v>4883</v>
      </c>
      <c r="E4588">
        <v>0</v>
      </c>
      <c r="F4588">
        <v>0</v>
      </c>
      <c r="G4588">
        <v>0</v>
      </c>
      <c r="H4588">
        <v>0</v>
      </c>
      <c r="I4588">
        <v>0</v>
      </c>
      <c r="J4588">
        <v>1</v>
      </c>
      <c r="K4588">
        <v>0</v>
      </c>
      <c r="L4588">
        <v>0</v>
      </c>
      <c r="M4588">
        <v>0</v>
      </c>
      <c r="N4588">
        <v>0</v>
      </c>
    </row>
    <row r="4589" spans="1:14" x14ac:dyDescent="0.2">
      <c r="A4589" t="s">
        <v>9467</v>
      </c>
      <c r="B4589" t="s">
        <v>89</v>
      </c>
      <c r="C4589" t="s">
        <v>212</v>
      </c>
      <c r="D4589" t="s">
        <v>4885</v>
      </c>
      <c r="E4589">
        <v>1</v>
      </c>
      <c r="F4589">
        <v>0</v>
      </c>
      <c r="G4589">
        <v>1</v>
      </c>
      <c r="H4589">
        <v>0</v>
      </c>
      <c r="I4589">
        <v>0</v>
      </c>
      <c r="J4589">
        <v>0</v>
      </c>
      <c r="K4589">
        <v>0</v>
      </c>
      <c r="L4589">
        <v>0</v>
      </c>
      <c r="M4589">
        <v>0</v>
      </c>
      <c r="N4589">
        <v>0</v>
      </c>
    </row>
    <row r="4590" spans="1:14" x14ac:dyDescent="0.2">
      <c r="A4590" t="s">
        <v>9468</v>
      </c>
      <c r="B4590" t="s">
        <v>89</v>
      </c>
      <c r="C4590" t="s">
        <v>212</v>
      </c>
      <c r="D4590" t="s">
        <v>4887</v>
      </c>
      <c r="E4590">
        <v>0</v>
      </c>
      <c r="F4590">
        <v>0</v>
      </c>
      <c r="G4590">
        <v>0</v>
      </c>
      <c r="H4590">
        <v>0</v>
      </c>
      <c r="I4590">
        <v>0</v>
      </c>
      <c r="J4590">
        <v>1</v>
      </c>
      <c r="K4590">
        <v>0</v>
      </c>
      <c r="L4590">
        <v>0</v>
      </c>
      <c r="M4590">
        <v>0</v>
      </c>
      <c r="N4590">
        <v>0</v>
      </c>
    </row>
    <row r="4591" spans="1:14" x14ac:dyDescent="0.2">
      <c r="A4591" t="s">
        <v>9469</v>
      </c>
      <c r="B4591" t="s">
        <v>89</v>
      </c>
      <c r="C4591" t="s">
        <v>212</v>
      </c>
      <c r="D4591" t="s">
        <v>4889</v>
      </c>
      <c r="E4591">
        <v>1</v>
      </c>
      <c r="F4591">
        <v>0</v>
      </c>
      <c r="G4591">
        <v>1</v>
      </c>
      <c r="H4591">
        <v>0</v>
      </c>
      <c r="I4591">
        <v>0</v>
      </c>
      <c r="J4591">
        <v>0</v>
      </c>
      <c r="K4591">
        <v>0</v>
      </c>
      <c r="L4591">
        <v>0</v>
      </c>
      <c r="M4591">
        <v>0</v>
      </c>
      <c r="N4591">
        <v>0</v>
      </c>
    </row>
    <row r="4592" spans="1:14" x14ac:dyDescent="0.2">
      <c r="A4592" t="s">
        <v>9470</v>
      </c>
      <c r="B4592" t="s">
        <v>89</v>
      </c>
      <c r="C4592" t="s">
        <v>212</v>
      </c>
      <c r="D4592" t="s">
        <v>4871</v>
      </c>
      <c r="E4592">
        <v>0</v>
      </c>
      <c r="F4592">
        <v>0</v>
      </c>
      <c r="G4592">
        <v>0</v>
      </c>
      <c r="H4592">
        <v>0</v>
      </c>
      <c r="I4592">
        <v>0</v>
      </c>
      <c r="J4592">
        <v>0</v>
      </c>
      <c r="K4592">
        <v>1</v>
      </c>
      <c r="L4592">
        <v>1</v>
      </c>
      <c r="M4592">
        <v>0</v>
      </c>
      <c r="N4592">
        <v>0</v>
      </c>
    </row>
    <row r="4593" spans="1:14" x14ac:dyDescent="0.2">
      <c r="A4593" t="s">
        <v>9471</v>
      </c>
      <c r="B4593" t="s">
        <v>89</v>
      </c>
      <c r="C4593" t="s">
        <v>212</v>
      </c>
      <c r="D4593" t="s">
        <v>4873</v>
      </c>
      <c r="E4593">
        <v>0</v>
      </c>
      <c r="F4593">
        <v>0</v>
      </c>
      <c r="G4593">
        <v>0</v>
      </c>
      <c r="H4593">
        <v>0</v>
      </c>
      <c r="I4593">
        <v>0</v>
      </c>
      <c r="J4593">
        <v>0</v>
      </c>
      <c r="K4593">
        <v>1</v>
      </c>
      <c r="L4593">
        <v>1</v>
      </c>
      <c r="M4593">
        <v>0</v>
      </c>
      <c r="N4593">
        <v>0</v>
      </c>
    </row>
    <row r="4594" spans="1:14" x14ac:dyDescent="0.2">
      <c r="A4594" t="s">
        <v>9472</v>
      </c>
      <c r="B4594" t="s">
        <v>89</v>
      </c>
      <c r="C4594" t="s">
        <v>214</v>
      </c>
      <c r="D4594" t="s">
        <v>4875</v>
      </c>
      <c r="E4594">
        <v>2</v>
      </c>
      <c r="F4594">
        <v>1</v>
      </c>
      <c r="G4594">
        <v>1</v>
      </c>
      <c r="H4594">
        <v>0</v>
      </c>
      <c r="I4594">
        <v>0</v>
      </c>
      <c r="J4594">
        <v>2</v>
      </c>
      <c r="K4594">
        <v>0</v>
      </c>
      <c r="L4594">
        <v>0</v>
      </c>
      <c r="M4594">
        <v>0</v>
      </c>
      <c r="N4594">
        <v>0</v>
      </c>
    </row>
    <row r="4595" spans="1:14" x14ac:dyDescent="0.2">
      <c r="A4595" t="s">
        <v>9473</v>
      </c>
      <c r="B4595" t="s">
        <v>89</v>
      </c>
      <c r="C4595" t="s">
        <v>214</v>
      </c>
      <c r="D4595" t="s">
        <v>4877</v>
      </c>
      <c r="E4595">
        <v>4</v>
      </c>
      <c r="F4595">
        <v>2</v>
      </c>
      <c r="G4595">
        <v>2</v>
      </c>
      <c r="H4595">
        <v>0</v>
      </c>
      <c r="I4595">
        <v>0</v>
      </c>
      <c r="J4595">
        <v>0</v>
      </c>
      <c r="K4595">
        <v>0</v>
      </c>
      <c r="L4595">
        <v>0</v>
      </c>
      <c r="M4595">
        <v>0</v>
      </c>
      <c r="N4595">
        <v>0</v>
      </c>
    </row>
    <row r="4596" spans="1:14" x14ac:dyDescent="0.2">
      <c r="A4596" t="s">
        <v>9474</v>
      </c>
      <c r="B4596" t="s">
        <v>89</v>
      </c>
      <c r="C4596" t="s">
        <v>214</v>
      </c>
      <c r="D4596" t="s">
        <v>4879</v>
      </c>
      <c r="E4596">
        <v>2</v>
      </c>
      <c r="F4596">
        <v>1</v>
      </c>
      <c r="G4596">
        <v>1</v>
      </c>
      <c r="H4596">
        <v>0</v>
      </c>
      <c r="I4596">
        <v>0</v>
      </c>
      <c r="J4596">
        <v>2</v>
      </c>
      <c r="K4596">
        <v>0</v>
      </c>
      <c r="L4596">
        <v>0</v>
      </c>
      <c r="M4596">
        <v>0</v>
      </c>
      <c r="N4596">
        <v>0</v>
      </c>
    </row>
    <row r="4597" spans="1:14" x14ac:dyDescent="0.2">
      <c r="A4597" t="s">
        <v>9475</v>
      </c>
      <c r="B4597" t="s">
        <v>89</v>
      </c>
      <c r="C4597" t="s">
        <v>214</v>
      </c>
      <c r="D4597" t="s">
        <v>4881</v>
      </c>
      <c r="E4597">
        <v>4</v>
      </c>
      <c r="F4597">
        <v>2</v>
      </c>
      <c r="G4597">
        <v>2</v>
      </c>
      <c r="H4597">
        <v>0</v>
      </c>
      <c r="I4597">
        <v>0</v>
      </c>
      <c r="J4597">
        <v>0</v>
      </c>
      <c r="K4597">
        <v>0</v>
      </c>
      <c r="L4597">
        <v>0</v>
      </c>
      <c r="M4597">
        <v>0</v>
      </c>
      <c r="N4597">
        <v>0</v>
      </c>
    </row>
    <row r="4598" spans="1:14" x14ac:dyDescent="0.2">
      <c r="A4598" t="s">
        <v>9476</v>
      </c>
      <c r="B4598" t="s">
        <v>89</v>
      </c>
      <c r="C4598" t="s">
        <v>214</v>
      </c>
      <c r="D4598" t="s">
        <v>4883</v>
      </c>
      <c r="E4598">
        <v>2</v>
      </c>
      <c r="F4598">
        <v>1</v>
      </c>
      <c r="G4598">
        <v>1</v>
      </c>
      <c r="H4598">
        <v>0</v>
      </c>
      <c r="I4598">
        <v>0</v>
      </c>
      <c r="J4598">
        <v>2</v>
      </c>
      <c r="K4598">
        <v>0</v>
      </c>
      <c r="L4598">
        <v>0</v>
      </c>
      <c r="M4598">
        <v>0</v>
      </c>
      <c r="N4598">
        <v>0</v>
      </c>
    </row>
    <row r="4599" spans="1:14" x14ac:dyDescent="0.2">
      <c r="A4599" t="s">
        <v>9477</v>
      </c>
      <c r="B4599" t="s">
        <v>89</v>
      </c>
      <c r="C4599" t="s">
        <v>214</v>
      </c>
      <c r="D4599" t="s">
        <v>4885</v>
      </c>
      <c r="E4599">
        <v>2</v>
      </c>
      <c r="F4599">
        <v>1</v>
      </c>
      <c r="G4599">
        <v>1</v>
      </c>
      <c r="H4599">
        <v>0</v>
      </c>
      <c r="I4599">
        <v>0</v>
      </c>
      <c r="J4599">
        <v>2</v>
      </c>
      <c r="K4599">
        <v>0</v>
      </c>
      <c r="L4599">
        <v>0</v>
      </c>
      <c r="M4599">
        <v>0</v>
      </c>
      <c r="N4599">
        <v>0</v>
      </c>
    </row>
    <row r="4600" spans="1:14" x14ac:dyDescent="0.2">
      <c r="A4600" t="s">
        <v>9478</v>
      </c>
      <c r="B4600" t="s">
        <v>89</v>
      </c>
      <c r="C4600" t="s">
        <v>214</v>
      </c>
      <c r="D4600" t="s">
        <v>4887</v>
      </c>
      <c r="E4600">
        <v>2</v>
      </c>
      <c r="F4600">
        <v>1</v>
      </c>
      <c r="G4600">
        <v>1</v>
      </c>
      <c r="H4600">
        <v>0</v>
      </c>
      <c r="I4600">
        <v>0</v>
      </c>
      <c r="J4600">
        <v>2</v>
      </c>
      <c r="K4600">
        <v>0</v>
      </c>
      <c r="L4600">
        <v>0</v>
      </c>
      <c r="M4600">
        <v>0</v>
      </c>
      <c r="N4600">
        <v>0</v>
      </c>
    </row>
    <row r="4601" spans="1:14" x14ac:dyDescent="0.2">
      <c r="A4601" t="s">
        <v>9479</v>
      </c>
      <c r="B4601" t="s">
        <v>89</v>
      </c>
      <c r="C4601" t="s">
        <v>214</v>
      </c>
      <c r="D4601" t="s">
        <v>4889</v>
      </c>
      <c r="E4601">
        <v>2</v>
      </c>
      <c r="F4601">
        <v>1</v>
      </c>
      <c r="G4601">
        <v>1</v>
      </c>
      <c r="H4601">
        <v>0</v>
      </c>
      <c r="I4601">
        <v>0</v>
      </c>
      <c r="J4601">
        <v>2</v>
      </c>
      <c r="K4601">
        <v>0</v>
      </c>
      <c r="L4601">
        <v>0</v>
      </c>
      <c r="M4601">
        <v>0</v>
      </c>
      <c r="N4601">
        <v>0</v>
      </c>
    </row>
    <row r="4602" spans="1:14" x14ac:dyDescent="0.2">
      <c r="A4602" t="s">
        <v>9480</v>
      </c>
      <c r="B4602" t="s">
        <v>89</v>
      </c>
      <c r="C4602" t="s">
        <v>214</v>
      </c>
      <c r="D4602" t="s">
        <v>4871</v>
      </c>
      <c r="E4602">
        <v>0</v>
      </c>
      <c r="F4602">
        <v>0</v>
      </c>
      <c r="G4602">
        <v>0</v>
      </c>
      <c r="H4602">
        <v>0</v>
      </c>
      <c r="I4602">
        <v>0</v>
      </c>
      <c r="J4602">
        <v>0</v>
      </c>
      <c r="K4602">
        <v>4</v>
      </c>
      <c r="L4602">
        <v>4</v>
      </c>
      <c r="M4602">
        <v>0</v>
      </c>
      <c r="N4602">
        <v>0</v>
      </c>
    </row>
    <row r="4603" spans="1:14" x14ac:dyDescent="0.2">
      <c r="A4603" t="s">
        <v>9481</v>
      </c>
      <c r="B4603" t="s">
        <v>89</v>
      </c>
      <c r="C4603" t="s">
        <v>214</v>
      </c>
      <c r="D4603" t="s">
        <v>4873</v>
      </c>
      <c r="E4603">
        <v>0</v>
      </c>
      <c r="F4603">
        <v>0</v>
      </c>
      <c r="G4603">
        <v>0</v>
      </c>
      <c r="H4603">
        <v>0</v>
      </c>
      <c r="I4603">
        <v>0</v>
      </c>
      <c r="J4603">
        <v>0</v>
      </c>
      <c r="K4603">
        <v>4</v>
      </c>
      <c r="L4603">
        <v>4</v>
      </c>
      <c r="M4603">
        <v>0</v>
      </c>
      <c r="N4603">
        <v>0</v>
      </c>
    </row>
    <row r="4604" spans="1:14" x14ac:dyDescent="0.2">
      <c r="A4604" t="s">
        <v>9482</v>
      </c>
      <c r="B4604" t="s">
        <v>89</v>
      </c>
      <c r="C4604" t="s">
        <v>217</v>
      </c>
      <c r="D4604" t="s">
        <v>4875</v>
      </c>
      <c r="E4604">
        <v>1</v>
      </c>
      <c r="F4604">
        <v>0</v>
      </c>
      <c r="G4604">
        <v>1</v>
      </c>
      <c r="H4604">
        <v>0</v>
      </c>
      <c r="I4604">
        <v>0</v>
      </c>
      <c r="J4604">
        <v>1</v>
      </c>
      <c r="K4604">
        <v>0</v>
      </c>
      <c r="L4604">
        <v>0</v>
      </c>
      <c r="M4604">
        <v>0</v>
      </c>
      <c r="N4604">
        <v>0</v>
      </c>
    </row>
    <row r="4605" spans="1:14" x14ac:dyDescent="0.2">
      <c r="A4605" t="s">
        <v>9483</v>
      </c>
      <c r="B4605" t="s">
        <v>89</v>
      </c>
      <c r="C4605" t="s">
        <v>217</v>
      </c>
      <c r="D4605" t="s">
        <v>4877</v>
      </c>
      <c r="E4605">
        <v>2</v>
      </c>
      <c r="F4605">
        <v>0</v>
      </c>
      <c r="G4605">
        <v>2</v>
      </c>
      <c r="H4605">
        <v>0</v>
      </c>
      <c r="I4605">
        <v>0</v>
      </c>
      <c r="J4605">
        <v>0</v>
      </c>
      <c r="K4605">
        <v>0</v>
      </c>
      <c r="L4605">
        <v>0</v>
      </c>
      <c r="M4605">
        <v>0</v>
      </c>
      <c r="N4605">
        <v>0</v>
      </c>
    </row>
    <row r="4606" spans="1:14" x14ac:dyDescent="0.2">
      <c r="A4606" t="s">
        <v>9484</v>
      </c>
      <c r="B4606" t="s">
        <v>89</v>
      </c>
      <c r="C4606" t="s">
        <v>217</v>
      </c>
      <c r="D4606" t="s">
        <v>4879</v>
      </c>
      <c r="E4606">
        <v>1</v>
      </c>
      <c r="F4606">
        <v>0</v>
      </c>
      <c r="G4606">
        <v>1</v>
      </c>
      <c r="H4606">
        <v>0</v>
      </c>
      <c r="I4606">
        <v>0</v>
      </c>
      <c r="J4606">
        <v>1</v>
      </c>
      <c r="K4606">
        <v>0</v>
      </c>
      <c r="L4606">
        <v>0</v>
      </c>
      <c r="M4606">
        <v>0</v>
      </c>
      <c r="N4606">
        <v>0</v>
      </c>
    </row>
    <row r="4607" spans="1:14" x14ac:dyDescent="0.2">
      <c r="A4607" t="s">
        <v>9485</v>
      </c>
      <c r="B4607" t="s">
        <v>89</v>
      </c>
      <c r="C4607" t="s">
        <v>217</v>
      </c>
      <c r="D4607" t="s">
        <v>4881</v>
      </c>
      <c r="E4607">
        <v>2</v>
      </c>
      <c r="F4607">
        <v>0</v>
      </c>
      <c r="G4607">
        <v>2</v>
      </c>
      <c r="H4607">
        <v>0</v>
      </c>
      <c r="I4607">
        <v>0</v>
      </c>
      <c r="J4607">
        <v>0</v>
      </c>
      <c r="K4607">
        <v>0</v>
      </c>
      <c r="L4607">
        <v>0</v>
      </c>
      <c r="M4607">
        <v>0</v>
      </c>
      <c r="N4607">
        <v>0</v>
      </c>
    </row>
    <row r="4608" spans="1:14" x14ac:dyDescent="0.2">
      <c r="A4608" t="s">
        <v>9486</v>
      </c>
      <c r="B4608" t="s">
        <v>89</v>
      </c>
      <c r="C4608" t="s">
        <v>217</v>
      </c>
      <c r="D4608" t="s">
        <v>4883</v>
      </c>
      <c r="E4608">
        <v>1</v>
      </c>
      <c r="F4608">
        <v>0</v>
      </c>
      <c r="G4608">
        <v>1</v>
      </c>
      <c r="H4608">
        <v>0</v>
      </c>
      <c r="I4608">
        <v>0</v>
      </c>
      <c r="J4608">
        <v>1</v>
      </c>
      <c r="K4608">
        <v>0</v>
      </c>
      <c r="L4608">
        <v>0</v>
      </c>
      <c r="M4608">
        <v>0</v>
      </c>
      <c r="N4608">
        <v>0</v>
      </c>
    </row>
    <row r="4609" spans="1:14" x14ac:dyDescent="0.2">
      <c r="A4609" t="s">
        <v>9487</v>
      </c>
      <c r="B4609" t="s">
        <v>89</v>
      </c>
      <c r="C4609" t="s">
        <v>217</v>
      </c>
      <c r="D4609" t="s">
        <v>4885</v>
      </c>
      <c r="E4609">
        <v>1</v>
      </c>
      <c r="F4609">
        <v>0</v>
      </c>
      <c r="G4609">
        <v>1</v>
      </c>
      <c r="H4609">
        <v>0</v>
      </c>
      <c r="I4609">
        <v>0</v>
      </c>
      <c r="J4609">
        <v>1</v>
      </c>
      <c r="K4609">
        <v>0</v>
      </c>
      <c r="L4609">
        <v>0</v>
      </c>
      <c r="M4609">
        <v>0</v>
      </c>
      <c r="N4609">
        <v>0</v>
      </c>
    </row>
    <row r="4610" spans="1:14" x14ac:dyDescent="0.2">
      <c r="A4610" t="s">
        <v>9488</v>
      </c>
      <c r="B4610" t="s">
        <v>89</v>
      </c>
      <c r="C4610" t="s">
        <v>217</v>
      </c>
      <c r="D4610" t="s">
        <v>4887</v>
      </c>
      <c r="E4610">
        <v>1</v>
      </c>
      <c r="F4610">
        <v>0</v>
      </c>
      <c r="G4610">
        <v>1</v>
      </c>
      <c r="H4610">
        <v>0</v>
      </c>
      <c r="I4610">
        <v>0</v>
      </c>
      <c r="J4610">
        <v>1</v>
      </c>
      <c r="K4610">
        <v>0</v>
      </c>
      <c r="L4610">
        <v>0</v>
      </c>
      <c r="M4610">
        <v>0</v>
      </c>
      <c r="N4610">
        <v>0</v>
      </c>
    </row>
    <row r="4611" spans="1:14" x14ac:dyDescent="0.2">
      <c r="A4611" t="s">
        <v>9489</v>
      </c>
      <c r="B4611" t="s">
        <v>89</v>
      </c>
      <c r="C4611" t="s">
        <v>217</v>
      </c>
      <c r="D4611" t="s">
        <v>4889</v>
      </c>
      <c r="E4611">
        <v>1</v>
      </c>
      <c r="F4611">
        <v>0</v>
      </c>
      <c r="G4611">
        <v>1</v>
      </c>
      <c r="H4611">
        <v>0</v>
      </c>
      <c r="I4611">
        <v>0</v>
      </c>
      <c r="J4611">
        <v>1</v>
      </c>
      <c r="K4611">
        <v>0</v>
      </c>
      <c r="L4611">
        <v>0</v>
      </c>
      <c r="M4611">
        <v>0</v>
      </c>
      <c r="N4611">
        <v>0</v>
      </c>
    </row>
    <row r="4612" spans="1:14" x14ac:dyDescent="0.2">
      <c r="A4612" t="s">
        <v>9490</v>
      </c>
      <c r="B4612" t="s">
        <v>89</v>
      </c>
      <c r="C4612" t="s">
        <v>217</v>
      </c>
      <c r="D4612" t="s">
        <v>4871</v>
      </c>
      <c r="E4612">
        <v>0</v>
      </c>
      <c r="F4612">
        <v>0</v>
      </c>
      <c r="G4612">
        <v>0</v>
      </c>
      <c r="H4612">
        <v>0</v>
      </c>
      <c r="I4612">
        <v>0</v>
      </c>
      <c r="J4612">
        <v>0</v>
      </c>
      <c r="K4612">
        <v>2</v>
      </c>
      <c r="L4612">
        <v>2</v>
      </c>
      <c r="M4612">
        <v>0</v>
      </c>
      <c r="N4612">
        <v>0</v>
      </c>
    </row>
    <row r="4613" spans="1:14" x14ac:dyDescent="0.2">
      <c r="A4613" t="s">
        <v>9491</v>
      </c>
      <c r="B4613" t="s">
        <v>89</v>
      </c>
      <c r="C4613" t="s">
        <v>217</v>
      </c>
      <c r="D4613" t="s">
        <v>4873</v>
      </c>
      <c r="E4613">
        <v>0</v>
      </c>
      <c r="F4613">
        <v>0</v>
      </c>
      <c r="G4613">
        <v>0</v>
      </c>
      <c r="H4613">
        <v>0</v>
      </c>
      <c r="I4613">
        <v>0</v>
      </c>
      <c r="J4613">
        <v>0</v>
      </c>
      <c r="K4613">
        <v>2</v>
      </c>
      <c r="L4613">
        <v>2</v>
      </c>
      <c r="M4613">
        <v>0</v>
      </c>
      <c r="N4613">
        <v>0</v>
      </c>
    </row>
    <row r="4614" spans="1:14" x14ac:dyDescent="0.2">
      <c r="A4614" t="s">
        <v>9492</v>
      </c>
      <c r="B4614" t="s">
        <v>89</v>
      </c>
      <c r="C4614" t="s">
        <v>218</v>
      </c>
      <c r="D4614" t="s">
        <v>4875</v>
      </c>
      <c r="E4614">
        <v>1</v>
      </c>
      <c r="F4614">
        <v>0</v>
      </c>
      <c r="G4614">
        <v>1</v>
      </c>
      <c r="H4614">
        <v>0</v>
      </c>
      <c r="I4614">
        <v>0</v>
      </c>
      <c r="J4614">
        <v>0</v>
      </c>
      <c r="K4614">
        <v>0</v>
      </c>
      <c r="L4614">
        <v>0</v>
      </c>
      <c r="M4614">
        <v>0</v>
      </c>
      <c r="N4614">
        <v>0</v>
      </c>
    </row>
    <row r="4615" spans="1:14" x14ac:dyDescent="0.2">
      <c r="A4615" t="s">
        <v>9493</v>
      </c>
      <c r="B4615" t="s">
        <v>89</v>
      </c>
      <c r="C4615" t="s">
        <v>218</v>
      </c>
      <c r="D4615" t="s">
        <v>4877</v>
      </c>
      <c r="E4615">
        <v>1</v>
      </c>
      <c r="F4615">
        <v>0</v>
      </c>
      <c r="G4615">
        <v>1</v>
      </c>
      <c r="H4615">
        <v>0</v>
      </c>
      <c r="I4615">
        <v>0</v>
      </c>
      <c r="J4615">
        <v>0</v>
      </c>
      <c r="K4615">
        <v>0</v>
      </c>
      <c r="L4615">
        <v>0</v>
      </c>
      <c r="M4615">
        <v>0</v>
      </c>
      <c r="N4615">
        <v>0</v>
      </c>
    </row>
    <row r="4616" spans="1:14" x14ac:dyDescent="0.2">
      <c r="A4616" t="s">
        <v>9494</v>
      </c>
      <c r="B4616" t="s">
        <v>89</v>
      </c>
      <c r="C4616" t="s">
        <v>218</v>
      </c>
      <c r="D4616" t="s">
        <v>4879</v>
      </c>
      <c r="E4616">
        <v>0</v>
      </c>
      <c r="F4616">
        <v>0</v>
      </c>
      <c r="G4616">
        <v>0</v>
      </c>
      <c r="H4616">
        <v>0</v>
      </c>
      <c r="I4616">
        <v>0</v>
      </c>
      <c r="J4616">
        <v>1</v>
      </c>
      <c r="K4616">
        <v>0</v>
      </c>
      <c r="L4616">
        <v>0</v>
      </c>
      <c r="M4616">
        <v>0</v>
      </c>
      <c r="N4616">
        <v>0</v>
      </c>
    </row>
    <row r="4617" spans="1:14" x14ac:dyDescent="0.2">
      <c r="A4617" t="s">
        <v>9495</v>
      </c>
      <c r="B4617" t="s">
        <v>89</v>
      </c>
      <c r="C4617" t="s">
        <v>218</v>
      </c>
      <c r="D4617" t="s">
        <v>4881</v>
      </c>
      <c r="E4617">
        <v>1</v>
      </c>
      <c r="F4617">
        <v>0</v>
      </c>
      <c r="G4617">
        <v>1</v>
      </c>
      <c r="H4617">
        <v>0</v>
      </c>
      <c r="I4617">
        <v>0</v>
      </c>
      <c r="J4617">
        <v>0</v>
      </c>
      <c r="K4617">
        <v>0</v>
      </c>
      <c r="L4617">
        <v>0</v>
      </c>
      <c r="M4617">
        <v>0</v>
      </c>
      <c r="N4617">
        <v>0</v>
      </c>
    </row>
    <row r="4618" spans="1:14" x14ac:dyDescent="0.2">
      <c r="A4618" t="s">
        <v>9496</v>
      </c>
      <c r="B4618" t="s">
        <v>89</v>
      </c>
      <c r="C4618" t="s">
        <v>218</v>
      </c>
      <c r="D4618" t="s">
        <v>4883</v>
      </c>
      <c r="E4618">
        <v>1</v>
      </c>
      <c r="F4618">
        <v>0</v>
      </c>
      <c r="G4618">
        <v>1</v>
      </c>
      <c r="H4618">
        <v>0</v>
      </c>
      <c r="I4618">
        <v>0</v>
      </c>
      <c r="J4618">
        <v>0</v>
      </c>
      <c r="K4618">
        <v>0</v>
      </c>
      <c r="L4618">
        <v>0</v>
      </c>
      <c r="M4618">
        <v>0</v>
      </c>
      <c r="N4618">
        <v>0</v>
      </c>
    </row>
    <row r="4619" spans="1:14" x14ac:dyDescent="0.2">
      <c r="A4619" t="s">
        <v>9497</v>
      </c>
      <c r="B4619" t="s">
        <v>89</v>
      </c>
      <c r="C4619" t="s">
        <v>218</v>
      </c>
      <c r="D4619" t="s">
        <v>4885</v>
      </c>
      <c r="E4619">
        <v>0</v>
      </c>
      <c r="F4619">
        <v>0</v>
      </c>
      <c r="G4619">
        <v>0</v>
      </c>
      <c r="H4619">
        <v>0</v>
      </c>
      <c r="I4619">
        <v>0</v>
      </c>
      <c r="J4619">
        <v>1</v>
      </c>
      <c r="K4619">
        <v>0</v>
      </c>
      <c r="L4619">
        <v>0</v>
      </c>
      <c r="M4619">
        <v>0</v>
      </c>
      <c r="N4619">
        <v>0</v>
      </c>
    </row>
    <row r="4620" spans="1:14" x14ac:dyDescent="0.2">
      <c r="A4620" t="s">
        <v>9498</v>
      </c>
      <c r="B4620" t="s">
        <v>89</v>
      </c>
      <c r="C4620" t="s">
        <v>218</v>
      </c>
      <c r="D4620" t="s">
        <v>4887</v>
      </c>
      <c r="E4620">
        <v>1</v>
      </c>
      <c r="F4620">
        <v>0</v>
      </c>
      <c r="G4620">
        <v>1</v>
      </c>
      <c r="H4620">
        <v>0</v>
      </c>
      <c r="I4620">
        <v>0</v>
      </c>
      <c r="J4620">
        <v>0</v>
      </c>
      <c r="K4620">
        <v>0</v>
      </c>
      <c r="L4620">
        <v>0</v>
      </c>
      <c r="M4620">
        <v>0</v>
      </c>
      <c r="N4620">
        <v>0</v>
      </c>
    </row>
    <row r="4621" spans="1:14" x14ac:dyDescent="0.2">
      <c r="A4621" t="s">
        <v>9499</v>
      </c>
      <c r="B4621" t="s">
        <v>89</v>
      </c>
      <c r="C4621" t="s">
        <v>218</v>
      </c>
      <c r="D4621" t="s">
        <v>4889</v>
      </c>
      <c r="E4621">
        <v>0</v>
      </c>
      <c r="F4621">
        <v>0</v>
      </c>
      <c r="G4621">
        <v>0</v>
      </c>
      <c r="H4621">
        <v>0</v>
      </c>
      <c r="I4621">
        <v>0</v>
      </c>
      <c r="J4621">
        <v>1</v>
      </c>
      <c r="K4621">
        <v>0</v>
      </c>
      <c r="L4621">
        <v>0</v>
      </c>
      <c r="M4621">
        <v>0</v>
      </c>
      <c r="N4621">
        <v>0</v>
      </c>
    </row>
    <row r="4622" spans="1:14" x14ac:dyDescent="0.2">
      <c r="A4622" t="s">
        <v>9500</v>
      </c>
      <c r="B4622" t="s">
        <v>89</v>
      </c>
      <c r="C4622" t="s">
        <v>218</v>
      </c>
      <c r="D4622" t="s">
        <v>4871</v>
      </c>
      <c r="E4622">
        <v>0</v>
      </c>
      <c r="F4622">
        <v>0</v>
      </c>
      <c r="G4622">
        <v>0</v>
      </c>
      <c r="H4622">
        <v>0</v>
      </c>
      <c r="I4622">
        <v>0</v>
      </c>
      <c r="J4622">
        <v>0</v>
      </c>
      <c r="K4622">
        <v>1</v>
      </c>
      <c r="L4622">
        <v>1</v>
      </c>
      <c r="M4622">
        <v>0</v>
      </c>
      <c r="N4622">
        <v>0</v>
      </c>
    </row>
    <row r="4623" spans="1:14" x14ac:dyDescent="0.2">
      <c r="A4623" t="s">
        <v>9501</v>
      </c>
      <c r="B4623" t="s">
        <v>89</v>
      </c>
      <c r="C4623" t="s">
        <v>218</v>
      </c>
      <c r="D4623" t="s">
        <v>4873</v>
      </c>
      <c r="E4623">
        <v>0</v>
      </c>
      <c r="F4623">
        <v>0</v>
      </c>
      <c r="G4623">
        <v>0</v>
      </c>
      <c r="H4623">
        <v>0</v>
      </c>
      <c r="I4623">
        <v>0</v>
      </c>
      <c r="J4623">
        <v>0</v>
      </c>
      <c r="K4623">
        <v>1</v>
      </c>
      <c r="L4623">
        <v>1</v>
      </c>
      <c r="M4623">
        <v>0</v>
      </c>
      <c r="N4623">
        <v>0</v>
      </c>
    </row>
    <row r="4624" spans="1:14" x14ac:dyDescent="0.2">
      <c r="A4624" t="s">
        <v>9502</v>
      </c>
      <c r="B4624" t="s">
        <v>89</v>
      </c>
      <c r="C4624" t="s">
        <v>220</v>
      </c>
      <c r="D4624" t="s">
        <v>4875</v>
      </c>
      <c r="E4624">
        <v>0</v>
      </c>
      <c r="F4624">
        <v>0</v>
      </c>
      <c r="G4624">
        <v>0</v>
      </c>
      <c r="H4624">
        <v>0</v>
      </c>
      <c r="I4624">
        <v>0</v>
      </c>
      <c r="J4624">
        <v>1</v>
      </c>
      <c r="K4624">
        <v>0</v>
      </c>
      <c r="L4624">
        <v>0</v>
      </c>
      <c r="M4624">
        <v>0</v>
      </c>
      <c r="N4624">
        <v>0</v>
      </c>
    </row>
    <row r="4625" spans="1:14" x14ac:dyDescent="0.2">
      <c r="A4625" t="s">
        <v>9503</v>
      </c>
      <c r="B4625" t="s">
        <v>89</v>
      </c>
      <c r="C4625" t="s">
        <v>220</v>
      </c>
      <c r="D4625" t="s">
        <v>4877</v>
      </c>
      <c r="E4625">
        <v>1</v>
      </c>
      <c r="F4625">
        <v>0</v>
      </c>
      <c r="G4625">
        <v>1</v>
      </c>
      <c r="H4625">
        <v>0</v>
      </c>
      <c r="I4625">
        <v>0</v>
      </c>
      <c r="J4625">
        <v>0</v>
      </c>
      <c r="K4625">
        <v>0</v>
      </c>
      <c r="L4625">
        <v>0</v>
      </c>
      <c r="M4625">
        <v>0</v>
      </c>
      <c r="N4625">
        <v>0</v>
      </c>
    </row>
    <row r="4626" spans="1:14" x14ac:dyDescent="0.2">
      <c r="A4626" t="s">
        <v>9504</v>
      </c>
      <c r="B4626" t="s">
        <v>89</v>
      </c>
      <c r="C4626" t="s">
        <v>220</v>
      </c>
      <c r="D4626" t="s">
        <v>4879</v>
      </c>
      <c r="E4626">
        <v>1</v>
      </c>
      <c r="F4626">
        <v>0</v>
      </c>
      <c r="G4626">
        <v>1</v>
      </c>
      <c r="H4626">
        <v>0</v>
      </c>
      <c r="I4626">
        <v>0</v>
      </c>
      <c r="J4626">
        <v>0</v>
      </c>
      <c r="K4626">
        <v>0</v>
      </c>
      <c r="L4626">
        <v>0</v>
      </c>
      <c r="M4626">
        <v>0</v>
      </c>
      <c r="N4626">
        <v>0</v>
      </c>
    </row>
    <row r="4627" spans="1:14" x14ac:dyDescent="0.2">
      <c r="A4627" t="s">
        <v>9505</v>
      </c>
      <c r="B4627" t="s">
        <v>89</v>
      </c>
      <c r="C4627" t="s">
        <v>220</v>
      </c>
      <c r="D4627" t="s">
        <v>4881</v>
      </c>
      <c r="E4627">
        <v>1</v>
      </c>
      <c r="F4627">
        <v>0</v>
      </c>
      <c r="G4627">
        <v>1</v>
      </c>
      <c r="H4627">
        <v>0</v>
      </c>
      <c r="I4627">
        <v>0</v>
      </c>
      <c r="J4627">
        <v>0</v>
      </c>
      <c r="K4627">
        <v>0</v>
      </c>
      <c r="L4627">
        <v>0</v>
      </c>
      <c r="M4627">
        <v>0</v>
      </c>
      <c r="N4627">
        <v>0</v>
      </c>
    </row>
    <row r="4628" spans="1:14" x14ac:dyDescent="0.2">
      <c r="A4628" t="s">
        <v>9506</v>
      </c>
      <c r="B4628" t="s">
        <v>89</v>
      </c>
      <c r="C4628" t="s">
        <v>220</v>
      </c>
      <c r="D4628" t="s">
        <v>4883</v>
      </c>
      <c r="E4628">
        <v>0</v>
      </c>
      <c r="F4628">
        <v>0</v>
      </c>
      <c r="G4628">
        <v>0</v>
      </c>
      <c r="H4628">
        <v>0</v>
      </c>
      <c r="I4628">
        <v>0</v>
      </c>
      <c r="J4628">
        <v>1</v>
      </c>
      <c r="K4628">
        <v>0</v>
      </c>
      <c r="L4628">
        <v>0</v>
      </c>
      <c r="M4628">
        <v>0</v>
      </c>
      <c r="N4628">
        <v>0</v>
      </c>
    </row>
    <row r="4629" spans="1:14" x14ac:dyDescent="0.2">
      <c r="A4629" t="s">
        <v>9507</v>
      </c>
      <c r="B4629" t="s">
        <v>89</v>
      </c>
      <c r="C4629" t="s">
        <v>220</v>
      </c>
      <c r="D4629" t="s">
        <v>4885</v>
      </c>
      <c r="E4629">
        <v>1</v>
      </c>
      <c r="F4629">
        <v>0</v>
      </c>
      <c r="G4629">
        <v>1</v>
      </c>
      <c r="H4629">
        <v>0</v>
      </c>
      <c r="I4629">
        <v>0</v>
      </c>
      <c r="J4629">
        <v>0</v>
      </c>
      <c r="K4629">
        <v>0</v>
      </c>
      <c r="L4629">
        <v>0</v>
      </c>
      <c r="M4629">
        <v>0</v>
      </c>
      <c r="N4629">
        <v>0</v>
      </c>
    </row>
    <row r="4630" spans="1:14" x14ac:dyDescent="0.2">
      <c r="A4630" t="s">
        <v>9508</v>
      </c>
      <c r="B4630" t="s">
        <v>89</v>
      </c>
      <c r="C4630" t="s">
        <v>220</v>
      </c>
      <c r="D4630" t="s">
        <v>4887</v>
      </c>
      <c r="E4630">
        <v>0</v>
      </c>
      <c r="F4630">
        <v>0</v>
      </c>
      <c r="G4630">
        <v>0</v>
      </c>
      <c r="H4630">
        <v>0</v>
      </c>
      <c r="I4630">
        <v>0</v>
      </c>
      <c r="J4630">
        <v>1</v>
      </c>
      <c r="K4630">
        <v>0</v>
      </c>
      <c r="L4630">
        <v>0</v>
      </c>
      <c r="M4630">
        <v>0</v>
      </c>
      <c r="N4630">
        <v>0</v>
      </c>
    </row>
    <row r="4631" spans="1:14" x14ac:dyDescent="0.2">
      <c r="A4631" t="s">
        <v>9509</v>
      </c>
      <c r="B4631" t="s">
        <v>89</v>
      </c>
      <c r="C4631" t="s">
        <v>220</v>
      </c>
      <c r="D4631" t="s">
        <v>4889</v>
      </c>
      <c r="E4631">
        <v>1</v>
      </c>
      <c r="F4631">
        <v>0</v>
      </c>
      <c r="G4631">
        <v>1</v>
      </c>
      <c r="H4631">
        <v>0</v>
      </c>
      <c r="I4631">
        <v>0</v>
      </c>
      <c r="J4631">
        <v>0</v>
      </c>
      <c r="K4631">
        <v>0</v>
      </c>
      <c r="L4631">
        <v>0</v>
      </c>
      <c r="M4631">
        <v>0</v>
      </c>
      <c r="N4631">
        <v>0</v>
      </c>
    </row>
    <row r="4632" spans="1:14" x14ac:dyDescent="0.2">
      <c r="A4632" t="s">
        <v>9510</v>
      </c>
      <c r="B4632" t="s">
        <v>89</v>
      </c>
      <c r="C4632" t="s">
        <v>220</v>
      </c>
      <c r="D4632" t="s">
        <v>4871</v>
      </c>
      <c r="E4632">
        <v>0</v>
      </c>
      <c r="F4632">
        <v>0</v>
      </c>
      <c r="G4632">
        <v>0</v>
      </c>
      <c r="H4632">
        <v>0</v>
      </c>
      <c r="I4632">
        <v>0</v>
      </c>
      <c r="J4632">
        <v>0</v>
      </c>
      <c r="K4632">
        <v>1</v>
      </c>
      <c r="L4632">
        <v>1</v>
      </c>
      <c r="M4632">
        <v>0</v>
      </c>
      <c r="N4632">
        <v>0</v>
      </c>
    </row>
    <row r="4633" spans="1:14" x14ac:dyDescent="0.2">
      <c r="A4633" t="s">
        <v>9511</v>
      </c>
      <c r="B4633" t="s">
        <v>89</v>
      </c>
      <c r="C4633" t="s">
        <v>220</v>
      </c>
      <c r="D4633" t="s">
        <v>4873</v>
      </c>
      <c r="E4633">
        <v>0</v>
      </c>
      <c r="F4633">
        <v>0</v>
      </c>
      <c r="G4633">
        <v>0</v>
      </c>
      <c r="H4633">
        <v>0</v>
      </c>
      <c r="I4633">
        <v>0</v>
      </c>
      <c r="J4633">
        <v>0</v>
      </c>
      <c r="K4633">
        <v>1</v>
      </c>
      <c r="L4633">
        <v>1</v>
      </c>
      <c r="M4633">
        <v>0</v>
      </c>
      <c r="N4633">
        <v>0</v>
      </c>
    </row>
    <row r="4634" spans="1:14" x14ac:dyDescent="0.2">
      <c r="A4634" t="s">
        <v>9512</v>
      </c>
      <c r="B4634" t="s">
        <v>89</v>
      </c>
      <c r="C4634" t="s">
        <v>222</v>
      </c>
      <c r="D4634" t="s">
        <v>4875</v>
      </c>
      <c r="E4634">
        <v>1</v>
      </c>
      <c r="F4634">
        <v>0</v>
      </c>
      <c r="G4634">
        <v>1</v>
      </c>
      <c r="H4634">
        <v>0</v>
      </c>
      <c r="I4634">
        <v>0</v>
      </c>
      <c r="J4634">
        <v>1</v>
      </c>
      <c r="K4634">
        <v>0</v>
      </c>
      <c r="L4634">
        <v>0</v>
      </c>
      <c r="M4634">
        <v>0</v>
      </c>
      <c r="N4634">
        <v>0</v>
      </c>
    </row>
    <row r="4635" spans="1:14" x14ac:dyDescent="0.2">
      <c r="A4635" t="s">
        <v>9513</v>
      </c>
      <c r="B4635" t="s">
        <v>89</v>
      </c>
      <c r="C4635" t="s">
        <v>222</v>
      </c>
      <c r="D4635" t="s">
        <v>4877</v>
      </c>
      <c r="E4635">
        <v>2</v>
      </c>
      <c r="F4635">
        <v>0</v>
      </c>
      <c r="G4635">
        <v>2</v>
      </c>
      <c r="H4635">
        <v>0</v>
      </c>
      <c r="I4635">
        <v>0</v>
      </c>
      <c r="J4635">
        <v>0</v>
      </c>
      <c r="K4635">
        <v>0</v>
      </c>
      <c r="L4635">
        <v>0</v>
      </c>
      <c r="M4635">
        <v>0</v>
      </c>
      <c r="N4635">
        <v>0</v>
      </c>
    </row>
    <row r="4636" spans="1:14" x14ac:dyDescent="0.2">
      <c r="A4636" t="s">
        <v>9514</v>
      </c>
      <c r="B4636" t="s">
        <v>89</v>
      </c>
      <c r="C4636" t="s">
        <v>222</v>
      </c>
      <c r="D4636" t="s">
        <v>4879</v>
      </c>
      <c r="E4636">
        <v>1</v>
      </c>
      <c r="F4636">
        <v>0</v>
      </c>
      <c r="G4636">
        <v>1</v>
      </c>
      <c r="H4636">
        <v>0</v>
      </c>
      <c r="I4636">
        <v>0</v>
      </c>
      <c r="J4636">
        <v>1</v>
      </c>
      <c r="K4636">
        <v>0</v>
      </c>
      <c r="L4636">
        <v>0</v>
      </c>
      <c r="M4636">
        <v>0</v>
      </c>
      <c r="N4636">
        <v>0</v>
      </c>
    </row>
    <row r="4637" spans="1:14" x14ac:dyDescent="0.2">
      <c r="A4637" t="s">
        <v>9515</v>
      </c>
      <c r="B4637" t="s">
        <v>89</v>
      </c>
      <c r="C4637" t="s">
        <v>222</v>
      </c>
      <c r="D4637" t="s">
        <v>4881</v>
      </c>
      <c r="E4637">
        <v>2</v>
      </c>
      <c r="F4637">
        <v>0</v>
      </c>
      <c r="G4637">
        <v>2</v>
      </c>
      <c r="H4637">
        <v>0</v>
      </c>
      <c r="I4637">
        <v>0</v>
      </c>
      <c r="J4637">
        <v>0</v>
      </c>
      <c r="K4637">
        <v>0</v>
      </c>
      <c r="L4637">
        <v>0</v>
      </c>
      <c r="M4637">
        <v>0</v>
      </c>
      <c r="N4637">
        <v>0</v>
      </c>
    </row>
    <row r="4638" spans="1:14" x14ac:dyDescent="0.2">
      <c r="A4638" t="s">
        <v>9516</v>
      </c>
      <c r="B4638" t="s">
        <v>89</v>
      </c>
      <c r="C4638" t="s">
        <v>222</v>
      </c>
      <c r="D4638" t="s">
        <v>4883</v>
      </c>
      <c r="E4638">
        <v>1</v>
      </c>
      <c r="F4638">
        <v>0</v>
      </c>
      <c r="G4638">
        <v>1</v>
      </c>
      <c r="H4638">
        <v>0</v>
      </c>
      <c r="I4638">
        <v>0</v>
      </c>
      <c r="J4638">
        <v>1</v>
      </c>
      <c r="K4638">
        <v>0</v>
      </c>
      <c r="L4638">
        <v>0</v>
      </c>
      <c r="M4638">
        <v>0</v>
      </c>
      <c r="N4638">
        <v>0</v>
      </c>
    </row>
    <row r="4639" spans="1:14" x14ac:dyDescent="0.2">
      <c r="A4639" t="s">
        <v>9517</v>
      </c>
      <c r="B4639" t="s">
        <v>89</v>
      </c>
      <c r="C4639" t="s">
        <v>222</v>
      </c>
      <c r="D4639" t="s">
        <v>4885</v>
      </c>
      <c r="E4639">
        <v>1</v>
      </c>
      <c r="F4639">
        <v>0</v>
      </c>
      <c r="G4639">
        <v>1</v>
      </c>
      <c r="H4639">
        <v>0</v>
      </c>
      <c r="I4639">
        <v>0</v>
      </c>
      <c r="J4639">
        <v>1</v>
      </c>
      <c r="K4639">
        <v>0</v>
      </c>
      <c r="L4639">
        <v>0</v>
      </c>
      <c r="M4639">
        <v>0</v>
      </c>
      <c r="N4639">
        <v>0</v>
      </c>
    </row>
    <row r="4640" spans="1:14" x14ac:dyDescent="0.2">
      <c r="A4640" t="s">
        <v>9518</v>
      </c>
      <c r="B4640" t="s">
        <v>89</v>
      </c>
      <c r="C4640" t="s">
        <v>222</v>
      </c>
      <c r="D4640" t="s">
        <v>4887</v>
      </c>
      <c r="E4640">
        <v>1</v>
      </c>
      <c r="F4640">
        <v>0</v>
      </c>
      <c r="G4640">
        <v>1</v>
      </c>
      <c r="H4640">
        <v>0</v>
      </c>
      <c r="I4640">
        <v>0</v>
      </c>
      <c r="J4640">
        <v>1</v>
      </c>
      <c r="K4640">
        <v>0</v>
      </c>
      <c r="L4640">
        <v>0</v>
      </c>
      <c r="M4640">
        <v>0</v>
      </c>
      <c r="N4640">
        <v>0</v>
      </c>
    </row>
    <row r="4641" spans="1:14" x14ac:dyDescent="0.2">
      <c r="A4641" t="s">
        <v>9519</v>
      </c>
      <c r="B4641" t="s">
        <v>89</v>
      </c>
      <c r="C4641" t="s">
        <v>222</v>
      </c>
      <c r="D4641" t="s">
        <v>4889</v>
      </c>
      <c r="E4641">
        <v>1</v>
      </c>
      <c r="F4641">
        <v>0</v>
      </c>
      <c r="G4641">
        <v>1</v>
      </c>
      <c r="H4641">
        <v>0</v>
      </c>
      <c r="I4641">
        <v>0</v>
      </c>
      <c r="J4641">
        <v>1</v>
      </c>
      <c r="K4641">
        <v>0</v>
      </c>
      <c r="L4641">
        <v>0</v>
      </c>
      <c r="M4641">
        <v>0</v>
      </c>
      <c r="N4641">
        <v>0</v>
      </c>
    </row>
    <row r="4642" spans="1:14" x14ac:dyDescent="0.2">
      <c r="A4642" t="s">
        <v>9520</v>
      </c>
      <c r="B4642" t="s">
        <v>89</v>
      </c>
      <c r="C4642" t="s">
        <v>222</v>
      </c>
      <c r="D4642" t="s">
        <v>4871</v>
      </c>
      <c r="E4642">
        <v>0</v>
      </c>
      <c r="F4642">
        <v>0</v>
      </c>
      <c r="G4642">
        <v>0</v>
      </c>
      <c r="H4642">
        <v>0</v>
      </c>
      <c r="I4642">
        <v>0</v>
      </c>
      <c r="J4642">
        <v>0</v>
      </c>
      <c r="K4642">
        <v>0</v>
      </c>
      <c r="L4642">
        <v>0</v>
      </c>
      <c r="M4642">
        <v>0</v>
      </c>
      <c r="N4642">
        <v>0</v>
      </c>
    </row>
    <row r="4643" spans="1:14" x14ac:dyDescent="0.2">
      <c r="A4643" t="s">
        <v>9521</v>
      </c>
      <c r="B4643" t="s">
        <v>89</v>
      </c>
      <c r="C4643" t="s">
        <v>222</v>
      </c>
      <c r="D4643" t="s">
        <v>4873</v>
      </c>
      <c r="E4643">
        <v>0</v>
      </c>
      <c r="F4643">
        <v>0</v>
      </c>
      <c r="G4643">
        <v>0</v>
      </c>
      <c r="H4643">
        <v>0</v>
      </c>
      <c r="I4643">
        <v>0</v>
      </c>
      <c r="J4643">
        <v>0</v>
      </c>
      <c r="K4643">
        <v>0</v>
      </c>
      <c r="L4643">
        <v>0</v>
      </c>
      <c r="M4643">
        <v>0</v>
      </c>
      <c r="N4643">
        <v>0</v>
      </c>
    </row>
    <row r="4644" spans="1:14" x14ac:dyDescent="0.2">
      <c r="A4644" t="s">
        <v>9522</v>
      </c>
      <c r="B4644" t="s">
        <v>89</v>
      </c>
      <c r="C4644" t="s">
        <v>224</v>
      </c>
      <c r="D4644" t="s">
        <v>4875</v>
      </c>
      <c r="E4644">
        <v>3</v>
      </c>
      <c r="F4644">
        <v>1</v>
      </c>
      <c r="G4644">
        <v>2</v>
      </c>
      <c r="H4644">
        <v>0</v>
      </c>
      <c r="I4644">
        <v>0</v>
      </c>
      <c r="J4644">
        <v>0</v>
      </c>
      <c r="K4644">
        <v>0</v>
      </c>
      <c r="L4644">
        <v>0</v>
      </c>
      <c r="M4644">
        <v>0</v>
      </c>
      <c r="N4644">
        <v>0</v>
      </c>
    </row>
    <row r="4645" spans="1:14" x14ac:dyDescent="0.2">
      <c r="A4645" t="s">
        <v>9523</v>
      </c>
      <c r="B4645" t="s">
        <v>89</v>
      </c>
      <c r="C4645" t="s">
        <v>224</v>
      </c>
      <c r="D4645" t="s">
        <v>4877</v>
      </c>
      <c r="E4645">
        <v>3</v>
      </c>
      <c r="F4645">
        <v>0</v>
      </c>
      <c r="G4645">
        <v>3</v>
      </c>
      <c r="H4645">
        <v>0</v>
      </c>
      <c r="I4645">
        <v>0</v>
      </c>
      <c r="J4645">
        <v>0</v>
      </c>
      <c r="K4645">
        <v>0</v>
      </c>
      <c r="L4645">
        <v>0</v>
      </c>
      <c r="M4645">
        <v>0</v>
      </c>
      <c r="N4645">
        <v>0</v>
      </c>
    </row>
    <row r="4646" spans="1:14" x14ac:dyDescent="0.2">
      <c r="A4646" t="s">
        <v>9524</v>
      </c>
      <c r="B4646" t="s">
        <v>89</v>
      </c>
      <c r="C4646" t="s">
        <v>224</v>
      </c>
      <c r="D4646" t="s">
        <v>4879</v>
      </c>
      <c r="E4646">
        <v>0</v>
      </c>
      <c r="F4646">
        <v>0</v>
      </c>
      <c r="G4646">
        <v>0</v>
      </c>
      <c r="H4646">
        <v>0</v>
      </c>
      <c r="I4646">
        <v>0</v>
      </c>
      <c r="J4646">
        <v>3</v>
      </c>
      <c r="K4646">
        <v>0</v>
      </c>
      <c r="L4646">
        <v>0</v>
      </c>
      <c r="M4646">
        <v>0</v>
      </c>
      <c r="N4646">
        <v>0</v>
      </c>
    </row>
    <row r="4647" spans="1:14" x14ac:dyDescent="0.2">
      <c r="A4647" t="s">
        <v>9525</v>
      </c>
      <c r="B4647" t="s">
        <v>89</v>
      </c>
      <c r="C4647" t="s">
        <v>224</v>
      </c>
      <c r="D4647" t="s">
        <v>4881</v>
      </c>
      <c r="E4647">
        <v>3</v>
      </c>
      <c r="F4647">
        <v>0</v>
      </c>
      <c r="G4647">
        <v>3</v>
      </c>
      <c r="H4647">
        <v>0</v>
      </c>
      <c r="I4647">
        <v>0</v>
      </c>
      <c r="J4647">
        <v>0</v>
      </c>
      <c r="K4647">
        <v>0</v>
      </c>
      <c r="L4647">
        <v>0</v>
      </c>
      <c r="M4647">
        <v>0</v>
      </c>
      <c r="N4647">
        <v>0</v>
      </c>
    </row>
    <row r="4648" spans="1:14" x14ac:dyDescent="0.2">
      <c r="A4648" t="s">
        <v>9526</v>
      </c>
      <c r="B4648" t="s">
        <v>89</v>
      </c>
      <c r="C4648" t="s">
        <v>224</v>
      </c>
      <c r="D4648" t="s">
        <v>4883</v>
      </c>
      <c r="E4648">
        <v>3</v>
      </c>
      <c r="F4648">
        <v>1</v>
      </c>
      <c r="G4648">
        <v>2</v>
      </c>
      <c r="H4648">
        <v>0</v>
      </c>
      <c r="I4648">
        <v>0</v>
      </c>
      <c r="J4648">
        <v>0</v>
      </c>
      <c r="K4648">
        <v>0</v>
      </c>
      <c r="L4648">
        <v>0</v>
      </c>
      <c r="M4648">
        <v>0</v>
      </c>
      <c r="N4648">
        <v>0</v>
      </c>
    </row>
    <row r="4649" spans="1:14" x14ac:dyDescent="0.2">
      <c r="A4649" t="s">
        <v>9527</v>
      </c>
      <c r="B4649" t="s">
        <v>89</v>
      </c>
      <c r="C4649" t="s">
        <v>224</v>
      </c>
      <c r="D4649" t="s">
        <v>4885</v>
      </c>
      <c r="E4649">
        <v>0</v>
      </c>
      <c r="F4649">
        <v>0</v>
      </c>
      <c r="G4649">
        <v>0</v>
      </c>
      <c r="H4649">
        <v>0</v>
      </c>
      <c r="I4649">
        <v>0</v>
      </c>
      <c r="J4649">
        <v>3</v>
      </c>
      <c r="K4649">
        <v>0</v>
      </c>
      <c r="L4649">
        <v>0</v>
      </c>
      <c r="M4649">
        <v>0</v>
      </c>
      <c r="N4649">
        <v>0</v>
      </c>
    </row>
    <row r="4650" spans="1:14" x14ac:dyDescent="0.2">
      <c r="A4650" t="s">
        <v>9528</v>
      </c>
      <c r="B4650" t="s">
        <v>89</v>
      </c>
      <c r="C4650" t="s">
        <v>224</v>
      </c>
      <c r="D4650" t="s">
        <v>4887</v>
      </c>
      <c r="E4650">
        <v>3</v>
      </c>
      <c r="F4650">
        <v>1</v>
      </c>
      <c r="G4650">
        <v>2</v>
      </c>
      <c r="H4650">
        <v>0</v>
      </c>
      <c r="I4650">
        <v>0</v>
      </c>
      <c r="J4650">
        <v>0</v>
      </c>
      <c r="K4650">
        <v>0</v>
      </c>
      <c r="L4650">
        <v>0</v>
      </c>
      <c r="M4650">
        <v>0</v>
      </c>
      <c r="N4650">
        <v>0</v>
      </c>
    </row>
    <row r="4651" spans="1:14" x14ac:dyDescent="0.2">
      <c r="A4651" t="s">
        <v>9529</v>
      </c>
      <c r="B4651" t="s">
        <v>89</v>
      </c>
      <c r="C4651" t="s">
        <v>224</v>
      </c>
      <c r="D4651" t="s">
        <v>4889</v>
      </c>
      <c r="E4651">
        <v>0</v>
      </c>
      <c r="F4651">
        <v>0</v>
      </c>
      <c r="G4651">
        <v>0</v>
      </c>
      <c r="H4651">
        <v>0</v>
      </c>
      <c r="I4651">
        <v>0</v>
      </c>
      <c r="J4651">
        <v>3</v>
      </c>
      <c r="K4651">
        <v>0</v>
      </c>
      <c r="L4651">
        <v>0</v>
      </c>
      <c r="M4651">
        <v>0</v>
      </c>
      <c r="N4651">
        <v>0</v>
      </c>
    </row>
    <row r="4652" spans="1:14" x14ac:dyDescent="0.2">
      <c r="A4652" t="s">
        <v>9530</v>
      </c>
      <c r="B4652" t="s">
        <v>89</v>
      </c>
      <c r="C4652" t="s">
        <v>224</v>
      </c>
      <c r="D4652" t="s">
        <v>4871</v>
      </c>
      <c r="E4652">
        <v>0</v>
      </c>
      <c r="F4652">
        <v>0</v>
      </c>
      <c r="G4652">
        <v>0</v>
      </c>
      <c r="H4652">
        <v>0</v>
      </c>
      <c r="I4652">
        <v>0</v>
      </c>
      <c r="J4652">
        <v>0</v>
      </c>
      <c r="K4652">
        <v>3</v>
      </c>
      <c r="L4652">
        <v>3</v>
      </c>
      <c r="M4652">
        <v>0</v>
      </c>
      <c r="N4652">
        <v>0</v>
      </c>
    </row>
    <row r="4653" spans="1:14" x14ac:dyDescent="0.2">
      <c r="A4653" t="s">
        <v>9531</v>
      </c>
      <c r="B4653" t="s">
        <v>89</v>
      </c>
      <c r="C4653" t="s">
        <v>224</v>
      </c>
      <c r="D4653" t="s">
        <v>4873</v>
      </c>
      <c r="E4653">
        <v>0</v>
      </c>
      <c r="F4653">
        <v>0</v>
      </c>
      <c r="G4653">
        <v>0</v>
      </c>
      <c r="H4653">
        <v>0</v>
      </c>
      <c r="I4653">
        <v>0</v>
      </c>
      <c r="J4653">
        <v>0</v>
      </c>
      <c r="K4653">
        <v>2</v>
      </c>
      <c r="L4653">
        <v>2</v>
      </c>
      <c r="M4653">
        <v>0</v>
      </c>
      <c r="N4653">
        <v>0</v>
      </c>
    </row>
    <row r="4654" spans="1:14" x14ac:dyDescent="0.2">
      <c r="A4654" t="s">
        <v>9532</v>
      </c>
      <c r="B4654" t="s">
        <v>89</v>
      </c>
      <c r="C4654" t="s">
        <v>225</v>
      </c>
      <c r="D4654" t="s">
        <v>4875</v>
      </c>
      <c r="E4654">
        <v>0</v>
      </c>
      <c r="F4654">
        <v>0</v>
      </c>
      <c r="G4654">
        <v>0</v>
      </c>
      <c r="H4654">
        <v>0</v>
      </c>
      <c r="I4654">
        <v>0</v>
      </c>
      <c r="J4654">
        <v>1</v>
      </c>
      <c r="K4654">
        <v>0</v>
      </c>
      <c r="L4654">
        <v>0</v>
      </c>
      <c r="M4654">
        <v>0</v>
      </c>
      <c r="N4654">
        <v>0</v>
      </c>
    </row>
    <row r="4655" spans="1:14" x14ac:dyDescent="0.2">
      <c r="A4655" t="s">
        <v>9533</v>
      </c>
      <c r="B4655" t="s">
        <v>89</v>
      </c>
      <c r="C4655" t="s">
        <v>225</v>
      </c>
      <c r="D4655" t="s">
        <v>4877</v>
      </c>
      <c r="E4655">
        <v>1</v>
      </c>
      <c r="F4655">
        <v>1</v>
      </c>
      <c r="G4655">
        <v>0</v>
      </c>
      <c r="H4655">
        <v>0</v>
      </c>
      <c r="I4655">
        <v>0</v>
      </c>
      <c r="J4655">
        <v>0</v>
      </c>
      <c r="K4655">
        <v>0</v>
      </c>
      <c r="L4655">
        <v>0</v>
      </c>
      <c r="M4655">
        <v>0</v>
      </c>
      <c r="N4655">
        <v>0</v>
      </c>
    </row>
    <row r="4656" spans="1:14" x14ac:dyDescent="0.2">
      <c r="A4656" t="s">
        <v>9534</v>
      </c>
      <c r="B4656" t="s">
        <v>89</v>
      </c>
      <c r="C4656" t="s">
        <v>225</v>
      </c>
      <c r="D4656" t="s">
        <v>4879</v>
      </c>
      <c r="E4656">
        <v>1</v>
      </c>
      <c r="F4656">
        <v>1</v>
      </c>
      <c r="G4656">
        <v>0</v>
      </c>
      <c r="H4656">
        <v>0</v>
      </c>
      <c r="I4656">
        <v>0</v>
      </c>
      <c r="J4656">
        <v>0</v>
      </c>
      <c r="K4656">
        <v>0</v>
      </c>
      <c r="L4656">
        <v>0</v>
      </c>
      <c r="M4656">
        <v>0</v>
      </c>
      <c r="N4656">
        <v>0</v>
      </c>
    </row>
    <row r="4657" spans="1:14" x14ac:dyDescent="0.2">
      <c r="A4657" t="s">
        <v>9535</v>
      </c>
      <c r="B4657" t="s">
        <v>89</v>
      </c>
      <c r="C4657" t="s">
        <v>225</v>
      </c>
      <c r="D4657" t="s">
        <v>4881</v>
      </c>
      <c r="E4657">
        <v>1</v>
      </c>
      <c r="F4657">
        <v>1</v>
      </c>
      <c r="G4657">
        <v>0</v>
      </c>
      <c r="H4657">
        <v>0</v>
      </c>
      <c r="I4657">
        <v>0</v>
      </c>
      <c r="J4657">
        <v>0</v>
      </c>
      <c r="K4657">
        <v>0</v>
      </c>
      <c r="L4657">
        <v>0</v>
      </c>
      <c r="M4657">
        <v>0</v>
      </c>
      <c r="N4657">
        <v>0</v>
      </c>
    </row>
    <row r="4658" spans="1:14" x14ac:dyDescent="0.2">
      <c r="A4658" t="s">
        <v>9536</v>
      </c>
      <c r="B4658" t="s">
        <v>89</v>
      </c>
      <c r="C4658" t="s">
        <v>225</v>
      </c>
      <c r="D4658" t="s">
        <v>4883</v>
      </c>
      <c r="E4658">
        <v>0</v>
      </c>
      <c r="F4658">
        <v>0</v>
      </c>
      <c r="G4658">
        <v>0</v>
      </c>
      <c r="H4658">
        <v>0</v>
      </c>
      <c r="I4658">
        <v>0</v>
      </c>
      <c r="J4658">
        <v>1</v>
      </c>
      <c r="K4658">
        <v>0</v>
      </c>
      <c r="L4658">
        <v>0</v>
      </c>
      <c r="M4658">
        <v>0</v>
      </c>
      <c r="N4658">
        <v>0</v>
      </c>
    </row>
    <row r="4659" spans="1:14" x14ac:dyDescent="0.2">
      <c r="A4659" t="s">
        <v>9537</v>
      </c>
      <c r="B4659" t="s">
        <v>89</v>
      </c>
      <c r="C4659" t="s">
        <v>225</v>
      </c>
      <c r="D4659" t="s">
        <v>4885</v>
      </c>
      <c r="E4659">
        <v>1</v>
      </c>
      <c r="F4659">
        <v>1</v>
      </c>
      <c r="G4659">
        <v>0</v>
      </c>
      <c r="H4659">
        <v>0</v>
      </c>
      <c r="I4659">
        <v>0</v>
      </c>
      <c r="J4659">
        <v>0</v>
      </c>
      <c r="K4659">
        <v>0</v>
      </c>
      <c r="L4659">
        <v>0</v>
      </c>
      <c r="M4659">
        <v>0</v>
      </c>
      <c r="N4659">
        <v>0</v>
      </c>
    </row>
    <row r="4660" spans="1:14" x14ac:dyDescent="0.2">
      <c r="A4660" t="s">
        <v>9538</v>
      </c>
      <c r="B4660" t="s">
        <v>89</v>
      </c>
      <c r="C4660" t="s">
        <v>225</v>
      </c>
      <c r="D4660" t="s">
        <v>4887</v>
      </c>
      <c r="E4660">
        <v>0</v>
      </c>
      <c r="F4660">
        <v>0</v>
      </c>
      <c r="G4660">
        <v>0</v>
      </c>
      <c r="H4660">
        <v>0</v>
      </c>
      <c r="I4660">
        <v>0</v>
      </c>
      <c r="J4660">
        <v>1</v>
      </c>
      <c r="K4660">
        <v>0</v>
      </c>
      <c r="L4660">
        <v>0</v>
      </c>
      <c r="M4660">
        <v>0</v>
      </c>
      <c r="N4660">
        <v>0</v>
      </c>
    </row>
    <row r="4661" spans="1:14" x14ac:dyDescent="0.2">
      <c r="A4661" t="s">
        <v>9539</v>
      </c>
      <c r="B4661" t="s">
        <v>89</v>
      </c>
      <c r="C4661" t="s">
        <v>225</v>
      </c>
      <c r="D4661" t="s">
        <v>4889</v>
      </c>
      <c r="E4661">
        <v>1</v>
      </c>
      <c r="F4661">
        <v>1</v>
      </c>
      <c r="G4661">
        <v>0</v>
      </c>
      <c r="H4661">
        <v>0</v>
      </c>
      <c r="I4661">
        <v>0</v>
      </c>
      <c r="J4661">
        <v>0</v>
      </c>
      <c r="K4661">
        <v>0</v>
      </c>
      <c r="L4661">
        <v>0</v>
      </c>
      <c r="M4661">
        <v>0</v>
      </c>
      <c r="N4661">
        <v>0</v>
      </c>
    </row>
    <row r="4662" spans="1:14" x14ac:dyDescent="0.2">
      <c r="A4662" t="s">
        <v>9540</v>
      </c>
      <c r="B4662" t="s">
        <v>89</v>
      </c>
      <c r="C4662" t="s">
        <v>225</v>
      </c>
      <c r="D4662" t="s">
        <v>4871</v>
      </c>
      <c r="E4662">
        <v>0</v>
      </c>
      <c r="F4662">
        <v>0</v>
      </c>
      <c r="G4662">
        <v>0</v>
      </c>
      <c r="H4662">
        <v>0</v>
      </c>
      <c r="I4662">
        <v>0</v>
      </c>
      <c r="J4662">
        <v>0</v>
      </c>
      <c r="K4662">
        <v>1</v>
      </c>
      <c r="L4662">
        <v>1</v>
      </c>
      <c r="M4662">
        <v>0</v>
      </c>
      <c r="N4662">
        <v>0</v>
      </c>
    </row>
    <row r="4663" spans="1:14" x14ac:dyDescent="0.2">
      <c r="A4663" t="s">
        <v>9541</v>
      </c>
      <c r="B4663" t="s">
        <v>89</v>
      </c>
      <c r="C4663" t="s">
        <v>225</v>
      </c>
      <c r="D4663" t="s">
        <v>4873</v>
      </c>
      <c r="E4663">
        <v>0</v>
      </c>
      <c r="F4663">
        <v>0</v>
      </c>
      <c r="G4663">
        <v>0</v>
      </c>
      <c r="H4663">
        <v>0</v>
      </c>
      <c r="I4663">
        <v>0</v>
      </c>
      <c r="J4663">
        <v>0</v>
      </c>
      <c r="K4663">
        <v>1</v>
      </c>
      <c r="L4663">
        <v>1</v>
      </c>
      <c r="M4663">
        <v>0</v>
      </c>
      <c r="N4663">
        <v>0</v>
      </c>
    </row>
    <row r="4664" spans="1:14" x14ac:dyDescent="0.2">
      <c r="A4664" t="s">
        <v>9542</v>
      </c>
      <c r="B4664" t="s">
        <v>89</v>
      </c>
      <c r="C4664" t="s">
        <v>227</v>
      </c>
      <c r="D4664" t="s">
        <v>4875</v>
      </c>
      <c r="E4664">
        <v>0</v>
      </c>
      <c r="F4664">
        <v>0</v>
      </c>
      <c r="G4664">
        <v>0</v>
      </c>
      <c r="H4664">
        <v>0</v>
      </c>
      <c r="I4664">
        <v>0</v>
      </c>
      <c r="J4664">
        <v>1</v>
      </c>
      <c r="K4664">
        <v>0</v>
      </c>
      <c r="L4664">
        <v>0</v>
      </c>
      <c r="M4664">
        <v>0</v>
      </c>
      <c r="N4664">
        <v>0</v>
      </c>
    </row>
    <row r="4665" spans="1:14" x14ac:dyDescent="0.2">
      <c r="A4665" t="s">
        <v>9543</v>
      </c>
      <c r="B4665" t="s">
        <v>89</v>
      </c>
      <c r="C4665" t="s">
        <v>227</v>
      </c>
      <c r="D4665" t="s">
        <v>4877</v>
      </c>
      <c r="E4665">
        <v>1</v>
      </c>
      <c r="F4665">
        <v>0</v>
      </c>
      <c r="G4665">
        <v>1</v>
      </c>
      <c r="H4665">
        <v>0</v>
      </c>
      <c r="I4665">
        <v>0</v>
      </c>
      <c r="J4665">
        <v>0</v>
      </c>
      <c r="K4665">
        <v>0</v>
      </c>
      <c r="L4665">
        <v>0</v>
      </c>
      <c r="M4665">
        <v>0</v>
      </c>
      <c r="N4665">
        <v>0</v>
      </c>
    </row>
    <row r="4666" spans="1:14" x14ac:dyDescent="0.2">
      <c r="A4666" t="s">
        <v>9544</v>
      </c>
      <c r="B4666" t="s">
        <v>89</v>
      </c>
      <c r="C4666" t="s">
        <v>227</v>
      </c>
      <c r="D4666" t="s">
        <v>4879</v>
      </c>
      <c r="E4666">
        <v>1</v>
      </c>
      <c r="F4666">
        <v>0</v>
      </c>
      <c r="G4666">
        <v>1</v>
      </c>
      <c r="H4666">
        <v>0</v>
      </c>
      <c r="I4666">
        <v>0</v>
      </c>
      <c r="J4666">
        <v>0</v>
      </c>
      <c r="K4666">
        <v>0</v>
      </c>
      <c r="L4666">
        <v>0</v>
      </c>
      <c r="M4666">
        <v>0</v>
      </c>
      <c r="N4666">
        <v>0</v>
      </c>
    </row>
    <row r="4667" spans="1:14" x14ac:dyDescent="0.2">
      <c r="A4667" t="s">
        <v>9545</v>
      </c>
      <c r="B4667" t="s">
        <v>89</v>
      </c>
      <c r="C4667" t="s">
        <v>227</v>
      </c>
      <c r="D4667" t="s">
        <v>4881</v>
      </c>
      <c r="E4667">
        <v>1</v>
      </c>
      <c r="F4667">
        <v>0</v>
      </c>
      <c r="G4667">
        <v>1</v>
      </c>
      <c r="H4667">
        <v>0</v>
      </c>
      <c r="I4667">
        <v>0</v>
      </c>
      <c r="J4667">
        <v>0</v>
      </c>
      <c r="K4667">
        <v>0</v>
      </c>
      <c r="L4667">
        <v>0</v>
      </c>
      <c r="M4667">
        <v>0</v>
      </c>
      <c r="N4667">
        <v>0</v>
      </c>
    </row>
    <row r="4668" spans="1:14" x14ac:dyDescent="0.2">
      <c r="A4668" t="s">
        <v>9546</v>
      </c>
      <c r="B4668" t="s">
        <v>89</v>
      </c>
      <c r="C4668" t="s">
        <v>227</v>
      </c>
      <c r="D4668" t="s">
        <v>4883</v>
      </c>
      <c r="E4668">
        <v>0</v>
      </c>
      <c r="F4668">
        <v>0</v>
      </c>
      <c r="G4668">
        <v>0</v>
      </c>
      <c r="H4668">
        <v>0</v>
      </c>
      <c r="I4668">
        <v>0</v>
      </c>
      <c r="J4668">
        <v>1</v>
      </c>
      <c r="K4668">
        <v>0</v>
      </c>
      <c r="L4668">
        <v>0</v>
      </c>
      <c r="M4668">
        <v>0</v>
      </c>
      <c r="N4668">
        <v>0</v>
      </c>
    </row>
    <row r="4669" spans="1:14" x14ac:dyDescent="0.2">
      <c r="A4669" t="s">
        <v>9547</v>
      </c>
      <c r="B4669" t="s">
        <v>89</v>
      </c>
      <c r="C4669" t="s">
        <v>227</v>
      </c>
      <c r="D4669" t="s">
        <v>4885</v>
      </c>
      <c r="E4669">
        <v>1</v>
      </c>
      <c r="F4669">
        <v>0</v>
      </c>
      <c r="G4669">
        <v>1</v>
      </c>
      <c r="H4669">
        <v>0</v>
      </c>
      <c r="I4669">
        <v>0</v>
      </c>
      <c r="J4669">
        <v>0</v>
      </c>
      <c r="K4669">
        <v>0</v>
      </c>
      <c r="L4669">
        <v>0</v>
      </c>
      <c r="M4669">
        <v>0</v>
      </c>
      <c r="N4669">
        <v>0</v>
      </c>
    </row>
    <row r="4670" spans="1:14" x14ac:dyDescent="0.2">
      <c r="A4670" t="s">
        <v>9548</v>
      </c>
      <c r="B4670" t="s">
        <v>89</v>
      </c>
      <c r="C4670" t="s">
        <v>227</v>
      </c>
      <c r="D4670" t="s">
        <v>4887</v>
      </c>
      <c r="E4670">
        <v>0</v>
      </c>
      <c r="F4670">
        <v>0</v>
      </c>
      <c r="G4670">
        <v>0</v>
      </c>
      <c r="H4670">
        <v>0</v>
      </c>
      <c r="I4670">
        <v>0</v>
      </c>
      <c r="J4670">
        <v>1</v>
      </c>
      <c r="K4670">
        <v>0</v>
      </c>
      <c r="L4670">
        <v>0</v>
      </c>
      <c r="M4670">
        <v>0</v>
      </c>
      <c r="N4670">
        <v>0</v>
      </c>
    </row>
    <row r="4671" spans="1:14" x14ac:dyDescent="0.2">
      <c r="A4671" t="s">
        <v>9549</v>
      </c>
      <c r="B4671" t="s">
        <v>89</v>
      </c>
      <c r="C4671" t="s">
        <v>227</v>
      </c>
      <c r="D4671" t="s">
        <v>4889</v>
      </c>
      <c r="E4671">
        <v>1</v>
      </c>
      <c r="F4671">
        <v>0</v>
      </c>
      <c r="G4671">
        <v>1</v>
      </c>
      <c r="H4671">
        <v>0</v>
      </c>
      <c r="I4671">
        <v>0</v>
      </c>
      <c r="J4671">
        <v>0</v>
      </c>
      <c r="K4671">
        <v>0</v>
      </c>
      <c r="L4671">
        <v>0</v>
      </c>
      <c r="M4671">
        <v>0</v>
      </c>
      <c r="N4671">
        <v>0</v>
      </c>
    </row>
    <row r="4672" spans="1:14" x14ac:dyDescent="0.2">
      <c r="A4672" t="s">
        <v>9550</v>
      </c>
      <c r="B4672" t="s">
        <v>89</v>
      </c>
      <c r="C4672" t="s">
        <v>227</v>
      </c>
      <c r="D4672" t="s">
        <v>4871</v>
      </c>
      <c r="E4672">
        <v>0</v>
      </c>
      <c r="F4672">
        <v>0</v>
      </c>
      <c r="G4672">
        <v>0</v>
      </c>
      <c r="H4672">
        <v>0</v>
      </c>
      <c r="I4672">
        <v>0</v>
      </c>
      <c r="J4672">
        <v>0</v>
      </c>
      <c r="K4672">
        <v>1</v>
      </c>
      <c r="L4672">
        <v>1</v>
      </c>
      <c r="M4672">
        <v>0</v>
      </c>
      <c r="N4672">
        <v>0</v>
      </c>
    </row>
    <row r="4673" spans="1:14" x14ac:dyDescent="0.2">
      <c r="A4673" t="s">
        <v>9551</v>
      </c>
      <c r="B4673" t="s">
        <v>89</v>
      </c>
      <c r="C4673" t="s">
        <v>227</v>
      </c>
      <c r="D4673" t="s">
        <v>4873</v>
      </c>
      <c r="E4673">
        <v>0</v>
      </c>
      <c r="F4673">
        <v>0</v>
      </c>
      <c r="G4673">
        <v>0</v>
      </c>
      <c r="H4673">
        <v>0</v>
      </c>
      <c r="I4673">
        <v>0</v>
      </c>
      <c r="J4673">
        <v>0</v>
      </c>
      <c r="K4673">
        <v>1</v>
      </c>
      <c r="L4673">
        <v>1</v>
      </c>
      <c r="M4673">
        <v>0</v>
      </c>
      <c r="N4673">
        <v>0</v>
      </c>
    </row>
    <row r="4674" spans="1:14" x14ac:dyDescent="0.2">
      <c r="A4674" t="s">
        <v>9552</v>
      </c>
      <c r="B4674" t="s">
        <v>89</v>
      </c>
      <c r="C4674" t="s">
        <v>228</v>
      </c>
      <c r="D4674" t="s">
        <v>4875</v>
      </c>
      <c r="E4674">
        <v>1</v>
      </c>
      <c r="F4674">
        <v>0</v>
      </c>
      <c r="G4674">
        <v>0</v>
      </c>
      <c r="H4674">
        <v>1</v>
      </c>
      <c r="I4674">
        <v>0</v>
      </c>
      <c r="J4674">
        <v>0</v>
      </c>
      <c r="K4674">
        <v>0</v>
      </c>
      <c r="L4674">
        <v>0</v>
      </c>
      <c r="M4674">
        <v>0</v>
      </c>
      <c r="N4674">
        <v>0</v>
      </c>
    </row>
    <row r="4675" spans="1:14" x14ac:dyDescent="0.2">
      <c r="A4675" t="s">
        <v>9553</v>
      </c>
      <c r="B4675" t="s">
        <v>89</v>
      </c>
      <c r="C4675" t="s">
        <v>228</v>
      </c>
      <c r="D4675" t="s">
        <v>4877</v>
      </c>
      <c r="E4675">
        <v>1</v>
      </c>
      <c r="F4675">
        <v>0</v>
      </c>
      <c r="G4675">
        <v>0</v>
      </c>
      <c r="H4675">
        <v>1</v>
      </c>
      <c r="I4675">
        <v>0</v>
      </c>
      <c r="J4675">
        <v>0</v>
      </c>
      <c r="K4675">
        <v>0</v>
      </c>
      <c r="L4675">
        <v>0</v>
      </c>
      <c r="M4675">
        <v>0</v>
      </c>
      <c r="N4675">
        <v>0</v>
      </c>
    </row>
    <row r="4676" spans="1:14" x14ac:dyDescent="0.2">
      <c r="A4676" t="s">
        <v>9554</v>
      </c>
      <c r="B4676" t="s">
        <v>89</v>
      </c>
      <c r="C4676" t="s">
        <v>228</v>
      </c>
      <c r="D4676" t="s">
        <v>4879</v>
      </c>
      <c r="E4676">
        <v>0</v>
      </c>
      <c r="F4676">
        <v>0</v>
      </c>
      <c r="G4676">
        <v>0</v>
      </c>
      <c r="H4676">
        <v>0</v>
      </c>
      <c r="I4676">
        <v>0</v>
      </c>
      <c r="J4676">
        <v>1</v>
      </c>
      <c r="K4676">
        <v>0</v>
      </c>
      <c r="L4676">
        <v>0</v>
      </c>
      <c r="M4676">
        <v>0</v>
      </c>
      <c r="N4676">
        <v>0</v>
      </c>
    </row>
    <row r="4677" spans="1:14" x14ac:dyDescent="0.2">
      <c r="A4677" t="s">
        <v>9555</v>
      </c>
      <c r="B4677" t="s">
        <v>89</v>
      </c>
      <c r="C4677" t="s">
        <v>228</v>
      </c>
      <c r="D4677" t="s">
        <v>4881</v>
      </c>
      <c r="E4677">
        <v>1</v>
      </c>
      <c r="F4677">
        <v>0</v>
      </c>
      <c r="G4677">
        <v>0</v>
      </c>
      <c r="H4677">
        <v>1</v>
      </c>
      <c r="I4677">
        <v>0</v>
      </c>
      <c r="J4677">
        <v>0</v>
      </c>
      <c r="K4677">
        <v>0</v>
      </c>
      <c r="L4677">
        <v>0</v>
      </c>
      <c r="M4677">
        <v>0</v>
      </c>
      <c r="N4677">
        <v>0</v>
      </c>
    </row>
    <row r="4678" spans="1:14" x14ac:dyDescent="0.2">
      <c r="A4678" t="s">
        <v>9556</v>
      </c>
      <c r="B4678" t="s">
        <v>89</v>
      </c>
      <c r="C4678" t="s">
        <v>228</v>
      </c>
      <c r="D4678" t="s">
        <v>4883</v>
      </c>
      <c r="E4678">
        <v>1</v>
      </c>
      <c r="F4678">
        <v>0</v>
      </c>
      <c r="G4678">
        <v>0</v>
      </c>
      <c r="H4678">
        <v>1</v>
      </c>
      <c r="I4678">
        <v>0</v>
      </c>
      <c r="J4678">
        <v>0</v>
      </c>
      <c r="K4678">
        <v>0</v>
      </c>
      <c r="L4678">
        <v>0</v>
      </c>
      <c r="M4678">
        <v>0</v>
      </c>
      <c r="N4678">
        <v>0</v>
      </c>
    </row>
    <row r="4679" spans="1:14" x14ac:dyDescent="0.2">
      <c r="A4679" t="s">
        <v>9557</v>
      </c>
      <c r="B4679" t="s">
        <v>89</v>
      </c>
      <c r="C4679" t="s">
        <v>228</v>
      </c>
      <c r="D4679" t="s">
        <v>4885</v>
      </c>
      <c r="E4679">
        <v>0</v>
      </c>
      <c r="F4679">
        <v>0</v>
      </c>
      <c r="G4679">
        <v>0</v>
      </c>
      <c r="H4679">
        <v>0</v>
      </c>
      <c r="I4679">
        <v>0</v>
      </c>
      <c r="J4679">
        <v>1</v>
      </c>
      <c r="K4679">
        <v>0</v>
      </c>
      <c r="L4679">
        <v>0</v>
      </c>
      <c r="M4679">
        <v>0</v>
      </c>
      <c r="N4679">
        <v>0</v>
      </c>
    </row>
    <row r="4680" spans="1:14" x14ac:dyDescent="0.2">
      <c r="A4680" t="s">
        <v>9558</v>
      </c>
      <c r="B4680" t="s">
        <v>89</v>
      </c>
      <c r="C4680" t="s">
        <v>228</v>
      </c>
      <c r="D4680" t="s">
        <v>4887</v>
      </c>
      <c r="E4680">
        <v>1</v>
      </c>
      <c r="F4680">
        <v>0</v>
      </c>
      <c r="G4680">
        <v>0</v>
      </c>
      <c r="H4680">
        <v>1</v>
      </c>
      <c r="I4680">
        <v>0</v>
      </c>
      <c r="J4680">
        <v>0</v>
      </c>
      <c r="K4680">
        <v>0</v>
      </c>
      <c r="L4680">
        <v>0</v>
      </c>
      <c r="M4680">
        <v>0</v>
      </c>
      <c r="N4680">
        <v>0</v>
      </c>
    </row>
    <row r="4681" spans="1:14" x14ac:dyDescent="0.2">
      <c r="A4681" t="s">
        <v>9559</v>
      </c>
      <c r="B4681" t="s">
        <v>89</v>
      </c>
      <c r="C4681" t="s">
        <v>228</v>
      </c>
      <c r="D4681" t="s">
        <v>4889</v>
      </c>
      <c r="E4681">
        <v>0</v>
      </c>
      <c r="F4681">
        <v>0</v>
      </c>
      <c r="G4681">
        <v>0</v>
      </c>
      <c r="H4681">
        <v>0</v>
      </c>
      <c r="I4681">
        <v>0</v>
      </c>
      <c r="J4681">
        <v>1</v>
      </c>
      <c r="K4681">
        <v>0</v>
      </c>
      <c r="L4681">
        <v>0</v>
      </c>
      <c r="M4681">
        <v>0</v>
      </c>
      <c r="N4681">
        <v>0</v>
      </c>
    </row>
    <row r="4682" spans="1:14" x14ac:dyDescent="0.2">
      <c r="A4682" t="s">
        <v>9560</v>
      </c>
      <c r="B4682" t="s">
        <v>89</v>
      </c>
      <c r="C4682" t="s">
        <v>228</v>
      </c>
      <c r="D4682" t="s">
        <v>4871</v>
      </c>
      <c r="E4682">
        <v>0</v>
      </c>
      <c r="F4682">
        <v>0</v>
      </c>
      <c r="G4682">
        <v>0</v>
      </c>
      <c r="H4682">
        <v>0</v>
      </c>
      <c r="I4682">
        <v>0</v>
      </c>
      <c r="J4682">
        <v>0</v>
      </c>
      <c r="K4682">
        <v>1</v>
      </c>
      <c r="L4682">
        <v>1</v>
      </c>
      <c r="M4682">
        <v>0</v>
      </c>
      <c r="N4682">
        <v>0</v>
      </c>
    </row>
    <row r="4683" spans="1:14" x14ac:dyDescent="0.2">
      <c r="A4683" t="s">
        <v>9561</v>
      </c>
      <c r="B4683" t="s">
        <v>89</v>
      </c>
      <c r="C4683" t="s">
        <v>228</v>
      </c>
      <c r="D4683" t="s">
        <v>4873</v>
      </c>
      <c r="E4683">
        <v>0</v>
      </c>
      <c r="F4683">
        <v>0</v>
      </c>
      <c r="G4683">
        <v>0</v>
      </c>
      <c r="H4683">
        <v>0</v>
      </c>
      <c r="I4683">
        <v>0</v>
      </c>
      <c r="J4683">
        <v>0</v>
      </c>
      <c r="K4683">
        <v>1</v>
      </c>
      <c r="L4683">
        <v>1</v>
      </c>
      <c r="M4683">
        <v>0</v>
      </c>
      <c r="N4683">
        <v>0</v>
      </c>
    </row>
    <row r="4684" spans="1:14" x14ac:dyDescent="0.2">
      <c r="A4684" t="s">
        <v>9562</v>
      </c>
      <c r="B4684" t="s">
        <v>89</v>
      </c>
      <c r="C4684" t="s">
        <v>230</v>
      </c>
      <c r="D4684" t="s">
        <v>4875</v>
      </c>
      <c r="E4684">
        <v>6</v>
      </c>
      <c r="F4684">
        <v>2</v>
      </c>
      <c r="G4684">
        <v>3</v>
      </c>
      <c r="H4684">
        <v>1</v>
      </c>
      <c r="I4684">
        <v>0</v>
      </c>
      <c r="J4684">
        <v>3</v>
      </c>
      <c r="K4684">
        <v>0</v>
      </c>
      <c r="L4684">
        <v>0</v>
      </c>
      <c r="M4684">
        <v>0</v>
      </c>
      <c r="N4684">
        <v>0</v>
      </c>
    </row>
    <row r="4685" spans="1:14" x14ac:dyDescent="0.2">
      <c r="A4685" t="s">
        <v>9563</v>
      </c>
      <c r="B4685" t="s">
        <v>89</v>
      </c>
      <c r="C4685" t="s">
        <v>230</v>
      </c>
      <c r="D4685" t="s">
        <v>4877</v>
      </c>
      <c r="E4685">
        <v>9</v>
      </c>
      <c r="F4685">
        <v>3</v>
      </c>
      <c r="G4685">
        <v>5</v>
      </c>
      <c r="H4685">
        <v>0</v>
      </c>
      <c r="I4685">
        <v>1</v>
      </c>
      <c r="J4685">
        <v>0</v>
      </c>
      <c r="K4685">
        <v>0</v>
      </c>
      <c r="L4685">
        <v>0</v>
      </c>
      <c r="M4685">
        <v>0</v>
      </c>
      <c r="N4685">
        <v>0</v>
      </c>
    </row>
    <row r="4686" spans="1:14" x14ac:dyDescent="0.2">
      <c r="A4686" t="s">
        <v>9564</v>
      </c>
      <c r="B4686" t="s">
        <v>89</v>
      </c>
      <c r="C4686" t="s">
        <v>230</v>
      </c>
      <c r="D4686" t="s">
        <v>4879</v>
      </c>
      <c r="E4686">
        <v>3</v>
      </c>
      <c r="F4686">
        <v>1</v>
      </c>
      <c r="G4686">
        <v>2</v>
      </c>
      <c r="H4686">
        <v>0</v>
      </c>
      <c r="I4686">
        <v>0</v>
      </c>
      <c r="J4686">
        <v>6</v>
      </c>
      <c r="K4686">
        <v>0</v>
      </c>
      <c r="L4686">
        <v>0</v>
      </c>
      <c r="M4686">
        <v>0</v>
      </c>
      <c r="N4686">
        <v>0</v>
      </c>
    </row>
    <row r="4687" spans="1:14" x14ac:dyDescent="0.2">
      <c r="A4687" t="s">
        <v>9565</v>
      </c>
      <c r="B4687" t="s">
        <v>89</v>
      </c>
      <c r="C4687" t="s">
        <v>230</v>
      </c>
      <c r="D4687" t="s">
        <v>4881</v>
      </c>
      <c r="E4687">
        <v>9</v>
      </c>
      <c r="F4687">
        <v>3</v>
      </c>
      <c r="G4687">
        <v>5</v>
      </c>
      <c r="H4687">
        <v>0</v>
      </c>
      <c r="I4687">
        <v>1</v>
      </c>
      <c r="J4687">
        <v>0</v>
      </c>
      <c r="K4687">
        <v>0</v>
      </c>
      <c r="L4687">
        <v>0</v>
      </c>
      <c r="M4687">
        <v>0</v>
      </c>
      <c r="N4687">
        <v>0</v>
      </c>
    </row>
    <row r="4688" spans="1:14" x14ac:dyDescent="0.2">
      <c r="A4688" t="s">
        <v>9566</v>
      </c>
      <c r="B4688" t="s">
        <v>89</v>
      </c>
      <c r="C4688" t="s">
        <v>230</v>
      </c>
      <c r="D4688" t="s">
        <v>4883</v>
      </c>
      <c r="E4688">
        <v>6</v>
      </c>
      <c r="F4688">
        <v>2</v>
      </c>
      <c r="G4688">
        <v>3</v>
      </c>
      <c r="H4688">
        <v>0</v>
      </c>
      <c r="I4688">
        <v>1</v>
      </c>
      <c r="J4688">
        <v>3</v>
      </c>
      <c r="K4688">
        <v>0</v>
      </c>
      <c r="L4688">
        <v>0</v>
      </c>
      <c r="M4688">
        <v>0</v>
      </c>
      <c r="N4688">
        <v>0</v>
      </c>
    </row>
    <row r="4689" spans="1:14" x14ac:dyDescent="0.2">
      <c r="A4689" t="s">
        <v>9567</v>
      </c>
      <c r="B4689" t="s">
        <v>89</v>
      </c>
      <c r="C4689" t="s">
        <v>230</v>
      </c>
      <c r="D4689" t="s">
        <v>4885</v>
      </c>
      <c r="E4689">
        <v>3</v>
      </c>
      <c r="F4689">
        <v>2</v>
      </c>
      <c r="G4689">
        <v>1</v>
      </c>
      <c r="H4689">
        <v>0</v>
      </c>
      <c r="I4689">
        <v>0</v>
      </c>
      <c r="J4689">
        <v>6</v>
      </c>
      <c r="K4689">
        <v>0</v>
      </c>
      <c r="L4689">
        <v>0</v>
      </c>
      <c r="M4689">
        <v>0</v>
      </c>
      <c r="N4689">
        <v>0</v>
      </c>
    </row>
    <row r="4690" spans="1:14" x14ac:dyDescent="0.2">
      <c r="A4690" t="s">
        <v>9568</v>
      </c>
      <c r="B4690" t="s">
        <v>89</v>
      </c>
      <c r="C4690" t="s">
        <v>230</v>
      </c>
      <c r="D4690" t="s">
        <v>4887</v>
      </c>
      <c r="E4690">
        <v>6</v>
      </c>
      <c r="F4690">
        <v>2</v>
      </c>
      <c r="G4690">
        <v>3</v>
      </c>
      <c r="H4690">
        <v>1</v>
      </c>
      <c r="I4690">
        <v>0</v>
      </c>
      <c r="J4690">
        <v>3</v>
      </c>
      <c r="K4690">
        <v>0</v>
      </c>
      <c r="L4690">
        <v>0</v>
      </c>
      <c r="M4690">
        <v>0</v>
      </c>
      <c r="N4690">
        <v>0</v>
      </c>
    </row>
    <row r="4691" spans="1:14" x14ac:dyDescent="0.2">
      <c r="A4691" t="s">
        <v>9569</v>
      </c>
      <c r="B4691" t="s">
        <v>89</v>
      </c>
      <c r="C4691" t="s">
        <v>230</v>
      </c>
      <c r="D4691" t="s">
        <v>4889</v>
      </c>
      <c r="E4691">
        <v>3</v>
      </c>
      <c r="F4691">
        <v>1</v>
      </c>
      <c r="G4691">
        <v>2</v>
      </c>
      <c r="H4691">
        <v>0</v>
      </c>
      <c r="I4691">
        <v>0</v>
      </c>
      <c r="J4691">
        <v>6</v>
      </c>
      <c r="K4691">
        <v>0</v>
      </c>
      <c r="L4691">
        <v>0</v>
      </c>
      <c r="M4691">
        <v>0</v>
      </c>
      <c r="N4691">
        <v>0</v>
      </c>
    </row>
    <row r="4692" spans="1:14" x14ac:dyDescent="0.2">
      <c r="A4692" t="s">
        <v>9570</v>
      </c>
      <c r="B4692" t="s">
        <v>89</v>
      </c>
      <c r="C4692" t="s">
        <v>230</v>
      </c>
      <c r="D4692" t="s">
        <v>4871</v>
      </c>
      <c r="E4692">
        <v>0</v>
      </c>
      <c r="F4692">
        <v>0</v>
      </c>
      <c r="G4692">
        <v>0</v>
      </c>
      <c r="H4692">
        <v>0</v>
      </c>
      <c r="I4692">
        <v>0</v>
      </c>
      <c r="J4692">
        <v>0</v>
      </c>
      <c r="K4692">
        <v>9</v>
      </c>
      <c r="L4692">
        <v>9</v>
      </c>
      <c r="M4692">
        <v>0</v>
      </c>
      <c r="N4692">
        <v>0</v>
      </c>
    </row>
    <row r="4693" spans="1:14" x14ac:dyDescent="0.2">
      <c r="A4693" t="s">
        <v>9571</v>
      </c>
      <c r="B4693" t="s">
        <v>89</v>
      </c>
      <c r="C4693" t="s">
        <v>230</v>
      </c>
      <c r="D4693" t="s">
        <v>4873</v>
      </c>
      <c r="E4693">
        <v>0</v>
      </c>
      <c r="F4693">
        <v>0</v>
      </c>
      <c r="G4693">
        <v>0</v>
      </c>
      <c r="H4693">
        <v>0</v>
      </c>
      <c r="I4693">
        <v>0</v>
      </c>
      <c r="J4693">
        <v>0</v>
      </c>
      <c r="K4693">
        <v>6</v>
      </c>
      <c r="L4693">
        <v>6</v>
      </c>
      <c r="M4693">
        <v>0</v>
      </c>
      <c r="N4693">
        <v>0</v>
      </c>
    </row>
    <row r="4694" spans="1:14" x14ac:dyDescent="0.2">
      <c r="A4694" t="s">
        <v>9572</v>
      </c>
      <c r="B4694" t="s">
        <v>89</v>
      </c>
      <c r="C4694" t="s">
        <v>232</v>
      </c>
      <c r="D4694" t="s">
        <v>4875</v>
      </c>
      <c r="E4694">
        <v>0</v>
      </c>
      <c r="F4694">
        <v>0</v>
      </c>
      <c r="G4694">
        <v>0</v>
      </c>
      <c r="H4694">
        <v>0</v>
      </c>
      <c r="I4694">
        <v>0</v>
      </c>
      <c r="J4694">
        <v>1</v>
      </c>
      <c r="K4694">
        <v>0</v>
      </c>
      <c r="L4694">
        <v>0</v>
      </c>
      <c r="M4694">
        <v>0</v>
      </c>
      <c r="N4694">
        <v>0</v>
      </c>
    </row>
    <row r="4695" spans="1:14" x14ac:dyDescent="0.2">
      <c r="A4695" t="s">
        <v>9573</v>
      </c>
      <c r="B4695" t="s">
        <v>89</v>
      </c>
      <c r="C4695" t="s">
        <v>232</v>
      </c>
      <c r="D4695" t="s">
        <v>4877</v>
      </c>
      <c r="E4695">
        <v>1</v>
      </c>
      <c r="F4695">
        <v>0</v>
      </c>
      <c r="G4695">
        <v>1</v>
      </c>
      <c r="H4695">
        <v>0</v>
      </c>
      <c r="I4695">
        <v>0</v>
      </c>
      <c r="J4695">
        <v>0</v>
      </c>
      <c r="K4695">
        <v>0</v>
      </c>
      <c r="L4695">
        <v>0</v>
      </c>
      <c r="M4695">
        <v>0</v>
      </c>
      <c r="N4695">
        <v>0</v>
      </c>
    </row>
    <row r="4696" spans="1:14" x14ac:dyDescent="0.2">
      <c r="A4696" t="s">
        <v>9574</v>
      </c>
      <c r="B4696" t="s">
        <v>89</v>
      </c>
      <c r="C4696" t="s">
        <v>232</v>
      </c>
      <c r="D4696" t="s">
        <v>4879</v>
      </c>
      <c r="E4696">
        <v>1</v>
      </c>
      <c r="F4696">
        <v>0</v>
      </c>
      <c r="G4696">
        <v>1</v>
      </c>
      <c r="H4696">
        <v>0</v>
      </c>
      <c r="I4696">
        <v>0</v>
      </c>
      <c r="J4696">
        <v>0</v>
      </c>
      <c r="K4696">
        <v>0</v>
      </c>
      <c r="L4696">
        <v>0</v>
      </c>
      <c r="M4696">
        <v>0</v>
      </c>
      <c r="N4696">
        <v>0</v>
      </c>
    </row>
    <row r="4697" spans="1:14" x14ac:dyDescent="0.2">
      <c r="A4697" t="s">
        <v>9575</v>
      </c>
      <c r="B4697" t="s">
        <v>89</v>
      </c>
      <c r="C4697" t="s">
        <v>232</v>
      </c>
      <c r="D4697" t="s">
        <v>4881</v>
      </c>
      <c r="E4697">
        <v>1</v>
      </c>
      <c r="F4697">
        <v>0</v>
      </c>
      <c r="G4697">
        <v>1</v>
      </c>
      <c r="H4697">
        <v>0</v>
      </c>
      <c r="I4697">
        <v>0</v>
      </c>
      <c r="J4697">
        <v>0</v>
      </c>
      <c r="K4697">
        <v>0</v>
      </c>
      <c r="L4697">
        <v>0</v>
      </c>
      <c r="M4697">
        <v>0</v>
      </c>
      <c r="N4697">
        <v>0</v>
      </c>
    </row>
    <row r="4698" spans="1:14" x14ac:dyDescent="0.2">
      <c r="A4698" t="s">
        <v>9576</v>
      </c>
      <c r="B4698" t="s">
        <v>89</v>
      </c>
      <c r="C4698" t="s">
        <v>232</v>
      </c>
      <c r="D4698" t="s">
        <v>4883</v>
      </c>
      <c r="E4698">
        <v>0</v>
      </c>
      <c r="F4698">
        <v>0</v>
      </c>
      <c r="G4698">
        <v>0</v>
      </c>
      <c r="H4698">
        <v>0</v>
      </c>
      <c r="I4698">
        <v>0</v>
      </c>
      <c r="J4698">
        <v>1</v>
      </c>
      <c r="K4698">
        <v>0</v>
      </c>
      <c r="L4698">
        <v>0</v>
      </c>
      <c r="M4698">
        <v>0</v>
      </c>
      <c r="N4698">
        <v>0</v>
      </c>
    </row>
    <row r="4699" spans="1:14" x14ac:dyDescent="0.2">
      <c r="A4699" t="s">
        <v>9577</v>
      </c>
      <c r="B4699" t="s">
        <v>89</v>
      </c>
      <c r="C4699" t="s">
        <v>232</v>
      </c>
      <c r="D4699" t="s">
        <v>4885</v>
      </c>
      <c r="E4699">
        <v>1</v>
      </c>
      <c r="F4699">
        <v>0</v>
      </c>
      <c r="G4699">
        <v>1</v>
      </c>
      <c r="H4699">
        <v>0</v>
      </c>
      <c r="I4699">
        <v>0</v>
      </c>
      <c r="J4699">
        <v>0</v>
      </c>
      <c r="K4699">
        <v>0</v>
      </c>
      <c r="L4699">
        <v>0</v>
      </c>
      <c r="M4699">
        <v>0</v>
      </c>
      <c r="N4699">
        <v>0</v>
      </c>
    </row>
    <row r="4700" spans="1:14" x14ac:dyDescent="0.2">
      <c r="A4700" t="s">
        <v>9578</v>
      </c>
      <c r="B4700" t="s">
        <v>89</v>
      </c>
      <c r="C4700" t="s">
        <v>232</v>
      </c>
      <c r="D4700" t="s">
        <v>4887</v>
      </c>
      <c r="E4700">
        <v>0</v>
      </c>
      <c r="F4700">
        <v>0</v>
      </c>
      <c r="G4700">
        <v>0</v>
      </c>
      <c r="H4700">
        <v>0</v>
      </c>
      <c r="I4700">
        <v>0</v>
      </c>
      <c r="J4700">
        <v>1</v>
      </c>
      <c r="K4700">
        <v>0</v>
      </c>
      <c r="L4700">
        <v>0</v>
      </c>
      <c r="M4700">
        <v>0</v>
      </c>
      <c r="N4700">
        <v>0</v>
      </c>
    </row>
    <row r="4701" spans="1:14" x14ac:dyDescent="0.2">
      <c r="A4701" t="s">
        <v>9579</v>
      </c>
      <c r="B4701" t="s">
        <v>89</v>
      </c>
      <c r="C4701" t="s">
        <v>232</v>
      </c>
      <c r="D4701" t="s">
        <v>4889</v>
      </c>
      <c r="E4701">
        <v>1</v>
      </c>
      <c r="F4701">
        <v>0</v>
      </c>
      <c r="G4701">
        <v>1</v>
      </c>
      <c r="H4701">
        <v>0</v>
      </c>
      <c r="I4701">
        <v>0</v>
      </c>
      <c r="J4701">
        <v>0</v>
      </c>
      <c r="K4701">
        <v>0</v>
      </c>
      <c r="L4701">
        <v>0</v>
      </c>
      <c r="M4701">
        <v>0</v>
      </c>
      <c r="N4701">
        <v>0</v>
      </c>
    </row>
    <row r="4702" spans="1:14" x14ac:dyDescent="0.2">
      <c r="A4702" t="s">
        <v>9580</v>
      </c>
      <c r="B4702" t="s">
        <v>89</v>
      </c>
      <c r="C4702" t="s">
        <v>232</v>
      </c>
      <c r="D4702" t="s">
        <v>4871</v>
      </c>
      <c r="E4702">
        <v>0</v>
      </c>
      <c r="F4702">
        <v>0</v>
      </c>
      <c r="G4702">
        <v>0</v>
      </c>
      <c r="H4702">
        <v>0</v>
      </c>
      <c r="I4702">
        <v>0</v>
      </c>
      <c r="J4702">
        <v>0</v>
      </c>
      <c r="K4702">
        <v>1</v>
      </c>
      <c r="L4702">
        <v>1</v>
      </c>
      <c r="M4702">
        <v>0</v>
      </c>
      <c r="N4702">
        <v>0</v>
      </c>
    </row>
    <row r="4703" spans="1:14" x14ac:dyDescent="0.2">
      <c r="A4703" t="s">
        <v>9581</v>
      </c>
      <c r="B4703" t="s">
        <v>89</v>
      </c>
      <c r="C4703" t="s">
        <v>232</v>
      </c>
      <c r="D4703" t="s">
        <v>4873</v>
      </c>
      <c r="E4703">
        <v>0</v>
      </c>
      <c r="F4703">
        <v>0</v>
      </c>
      <c r="G4703">
        <v>0</v>
      </c>
      <c r="H4703">
        <v>0</v>
      </c>
      <c r="I4703">
        <v>0</v>
      </c>
      <c r="J4703">
        <v>0</v>
      </c>
      <c r="K4703">
        <v>1</v>
      </c>
      <c r="L4703">
        <v>1</v>
      </c>
      <c r="M4703">
        <v>0</v>
      </c>
      <c r="N4703">
        <v>0</v>
      </c>
    </row>
    <row r="4704" spans="1:14" x14ac:dyDescent="0.2">
      <c r="A4704" t="s">
        <v>9582</v>
      </c>
      <c r="B4704" t="s">
        <v>89</v>
      </c>
      <c r="C4704" t="s">
        <v>238</v>
      </c>
      <c r="D4704" t="s">
        <v>4875</v>
      </c>
      <c r="E4704">
        <v>0</v>
      </c>
      <c r="F4704">
        <v>0</v>
      </c>
      <c r="G4704">
        <v>0</v>
      </c>
      <c r="H4704">
        <v>0</v>
      </c>
      <c r="I4704">
        <v>0</v>
      </c>
      <c r="J4704">
        <v>2</v>
      </c>
      <c r="K4704">
        <v>0</v>
      </c>
      <c r="L4704">
        <v>0</v>
      </c>
      <c r="M4704">
        <v>0</v>
      </c>
      <c r="N4704">
        <v>0</v>
      </c>
    </row>
    <row r="4705" spans="1:14" x14ac:dyDescent="0.2">
      <c r="A4705" t="s">
        <v>9583</v>
      </c>
      <c r="B4705" t="s">
        <v>89</v>
      </c>
      <c r="C4705" t="s">
        <v>238</v>
      </c>
      <c r="D4705" t="s">
        <v>4877</v>
      </c>
      <c r="E4705">
        <v>2</v>
      </c>
      <c r="F4705">
        <v>1</v>
      </c>
      <c r="G4705">
        <v>1</v>
      </c>
      <c r="H4705">
        <v>0</v>
      </c>
      <c r="I4705">
        <v>0</v>
      </c>
      <c r="J4705">
        <v>0</v>
      </c>
      <c r="K4705">
        <v>0</v>
      </c>
      <c r="L4705">
        <v>0</v>
      </c>
      <c r="M4705">
        <v>0</v>
      </c>
      <c r="N4705">
        <v>0</v>
      </c>
    </row>
    <row r="4706" spans="1:14" x14ac:dyDescent="0.2">
      <c r="A4706" t="s">
        <v>9584</v>
      </c>
      <c r="B4706" t="s">
        <v>89</v>
      </c>
      <c r="C4706" t="s">
        <v>238</v>
      </c>
      <c r="D4706" t="s">
        <v>4879</v>
      </c>
      <c r="E4706">
        <v>2</v>
      </c>
      <c r="F4706">
        <v>1</v>
      </c>
      <c r="G4706">
        <v>1</v>
      </c>
      <c r="H4706">
        <v>0</v>
      </c>
      <c r="I4706">
        <v>0</v>
      </c>
      <c r="J4706">
        <v>0</v>
      </c>
      <c r="K4706">
        <v>0</v>
      </c>
      <c r="L4706">
        <v>0</v>
      </c>
      <c r="M4706">
        <v>0</v>
      </c>
      <c r="N4706">
        <v>0</v>
      </c>
    </row>
    <row r="4707" spans="1:14" x14ac:dyDescent="0.2">
      <c r="A4707" t="s">
        <v>9585</v>
      </c>
      <c r="B4707" t="s">
        <v>89</v>
      </c>
      <c r="C4707" t="s">
        <v>238</v>
      </c>
      <c r="D4707" t="s">
        <v>4881</v>
      </c>
      <c r="E4707">
        <v>2</v>
      </c>
      <c r="F4707">
        <v>1</v>
      </c>
      <c r="G4707">
        <v>1</v>
      </c>
      <c r="H4707">
        <v>0</v>
      </c>
      <c r="I4707">
        <v>0</v>
      </c>
      <c r="J4707">
        <v>0</v>
      </c>
      <c r="K4707">
        <v>0</v>
      </c>
      <c r="L4707">
        <v>0</v>
      </c>
      <c r="M4707">
        <v>0</v>
      </c>
      <c r="N4707">
        <v>0</v>
      </c>
    </row>
    <row r="4708" spans="1:14" x14ac:dyDescent="0.2">
      <c r="A4708" t="s">
        <v>9586</v>
      </c>
      <c r="B4708" t="s">
        <v>89</v>
      </c>
      <c r="C4708" t="s">
        <v>238</v>
      </c>
      <c r="D4708" t="s">
        <v>4883</v>
      </c>
      <c r="E4708">
        <v>0</v>
      </c>
      <c r="F4708">
        <v>0</v>
      </c>
      <c r="G4708">
        <v>0</v>
      </c>
      <c r="H4708">
        <v>0</v>
      </c>
      <c r="I4708">
        <v>0</v>
      </c>
      <c r="J4708">
        <v>2</v>
      </c>
      <c r="K4708">
        <v>0</v>
      </c>
      <c r="L4708">
        <v>0</v>
      </c>
      <c r="M4708">
        <v>0</v>
      </c>
      <c r="N4708">
        <v>0</v>
      </c>
    </row>
    <row r="4709" spans="1:14" x14ac:dyDescent="0.2">
      <c r="A4709" t="s">
        <v>9587</v>
      </c>
      <c r="B4709" t="s">
        <v>89</v>
      </c>
      <c r="C4709" t="s">
        <v>238</v>
      </c>
      <c r="D4709" t="s">
        <v>4885</v>
      </c>
      <c r="E4709">
        <v>2</v>
      </c>
      <c r="F4709">
        <v>1</v>
      </c>
      <c r="G4709">
        <v>1</v>
      </c>
      <c r="H4709">
        <v>0</v>
      </c>
      <c r="I4709">
        <v>0</v>
      </c>
      <c r="J4709">
        <v>0</v>
      </c>
      <c r="K4709">
        <v>0</v>
      </c>
      <c r="L4709">
        <v>0</v>
      </c>
      <c r="M4709">
        <v>0</v>
      </c>
      <c r="N4709">
        <v>0</v>
      </c>
    </row>
    <row r="4710" spans="1:14" x14ac:dyDescent="0.2">
      <c r="A4710" t="s">
        <v>9588</v>
      </c>
      <c r="B4710" t="s">
        <v>89</v>
      </c>
      <c r="C4710" t="s">
        <v>238</v>
      </c>
      <c r="D4710" t="s">
        <v>4887</v>
      </c>
      <c r="E4710">
        <v>0</v>
      </c>
      <c r="F4710">
        <v>0</v>
      </c>
      <c r="G4710">
        <v>0</v>
      </c>
      <c r="H4710">
        <v>0</v>
      </c>
      <c r="I4710">
        <v>0</v>
      </c>
      <c r="J4710">
        <v>2</v>
      </c>
      <c r="K4710">
        <v>0</v>
      </c>
      <c r="L4710">
        <v>0</v>
      </c>
      <c r="M4710">
        <v>0</v>
      </c>
      <c r="N4710">
        <v>0</v>
      </c>
    </row>
    <row r="4711" spans="1:14" x14ac:dyDescent="0.2">
      <c r="A4711" t="s">
        <v>9589</v>
      </c>
      <c r="B4711" t="s">
        <v>89</v>
      </c>
      <c r="C4711" t="s">
        <v>238</v>
      </c>
      <c r="D4711" t="s">
        <v>4889</v>
      </c>
      <c r="E4711">
        <v>2</v>
      </c>
      <c r="F4711">
        <v>1</v>
      </c>
      <c r="G4711">
        <v>1</v>
      </c>
      <c r="H4711">
        <v>0</v>
      </c>
      <c r="I4711">
        <v>0</v>
      </c>
      <c r="J4711">
        <v>0</v>
      </c>
      <c r="K4711">
        <v>0</v>
      </c>
      <c r="L4711">
        <v>0</v>
      </c>
      <c r="M4711">
        <v>0</v>
      </c>
      <c r="N4711">
        <v>0</v>
      </c>
    </row>
    <row r="4712" spans="1:14" x14ac:dyDescent="0.2">
      <c r="A4712" t="s">
        <v>9590</v>
      </c>
      <c r="B4712" t="s">
        <v>89</v>
      </c>
      <c r="C4712" t="s">
        <v>238</v>
      </c>
      <c r="D4712" t="s">
        <v>4871</v>
      </c>
      <c r="E4712">
        <v>0</v>
      </c>
      <c r="F4712">
        <v>0</v>
      </c>
      <c r="G4712">
        <v>0</v>
      </c>
      <c r="H4712">
        <v>0</v>
      </c>
      <c r="I4712">
        <v>0</v>
      </c>
      <c r="J4712">
        <v>0</v>
      </c>
      <c r="K4712">
        <v>1</v>
      </c>
      <c r="L4712">
        <v>1</v>
      </c>
      <c r="M4712">
        <v>0</v>
      </c>
      <c r="N4712">
        <v>0</v>
      </c>
    </row>
    <row r="4713" spans="1:14" x14ac:dyDescent="0.2">
      <c r="A4713" t="s">
        <v>9591</v>
      </c>
      <c r="B4713" t="s">
        <v>89</v>
      </c>
      <c r="C4713" t="s">
        <v>238</v>
      </c>
      <c r="D4713" t="s">
        <v>4873</v>
      </c>
      <c r="E4713">
        <v>0</v>
      </c>
      <c r="F4713">
        <v>0</v>
      </c>
      <c r="G4713">
        <v>0</v>
      </c>
      <c r="H4713">
        <v>0</v>
      </c>
      <c r="I4713">
        <v>0</v>
      </c>
      <c r="J4713">
        <v>0</v>
      </c>
      <c r="K4713">
        <v>1</v>
      </c>
      <c r="L4713">
        <v>1</v>
      </c>
      <c r="M4713">
        <v>0</v>
      </c>
      <c r="N4713">
        <v>0</v>
      </c>
    </row>
    <row r="4714" spans="1:14" x14ac:dyDescent="0.2">
      <c r="A4714" t="s">
        <v>9592</v>
      </c>
      <c r="B4714" t="s">
        <v>89</v>
      </c>
      <c r="C4714" t="s">
        <v>239</v>
      </c>
      <c r="D4714" t="s">
        <v>4875</v>
      </c>
      <c r="E4714">
        <v>1</v>
      </c>
      <c r="F4714">
        <v>0</v>
      </c>
      <c r="G4714">
        <v>1</v>
      </c>
      <c r="H4714">
        <v>0</v>
      </c>
      <c r="I4714">
        <v>0</v>
      </c>
      <c r="J4714">
        <v>0</v>
      </c>
      <c r="K4714">
        <v>0</v>
      </c>
      <c r="L4714">
        <v>0</v>
      </c>
      <c r="M4714">
        <v>0</v>
      </c>
      <c r="N4714">
        <v>0</v>
      </c>
    </row>
    <row r="4715" spans="1:14" x14ac:dyDescent="0.2">
      <c r="A4715" t="s">
        <v>9593</v>
      </c>
      <c r="B4715" t="s">
        <v>89</v>
      </c>
      <c r="C4715" t="s">
        <v>239</v>
      </c>
      <c r="D4715" t="s">
        <v>4877</v>
      </c>
      <c r="E4715">
        <v>1</v>
      </c>
      <c r="F4715">
        <v>0</v>
      </c>
      <c r="G4715">
        <v>1</v>
      </c>
      <c r="H4715">
        <v>0</v>
      </c>
      <c r="I4715">
        <v>0</v>
      </c>
      <c r="J4715">
        <v>0</v>
      </c>
      <c r="K4715">
        <v>0</v>
      </c>
      <c r="L4715">
        <v>0</v>
      </c>
      <c r="M4715">
        <v>0</v>
      </c>
      <c r="N4715">
        <v>0</v>
      </c>
    </row>
    <row r="4716" spans="1:14" x14ac:dyDescent="0.2">
      <c r="A4716" t="s">
        <v>9594</v>
      </c>
      <c r="B4716" t="s">
        <v>89</v>
      </c>
      <c r="C4716" t="s">
        <v>239</v>
      </c>
      <c r="D4716" t="s">
        <v>4879</v>
      </c>
      <c r="E4716">
        <v>0</v>
      </c>
      <c r="F4716">
        <v>0</v>
      </c>
      <c r="G4716">
        <v>0</v>
      </c>
      <c r="H4716">
        <v>0</v>
      </c>
      <c r="I4716">
        <v>0</v>
      </c>
      <c r="J4716">
        <v>1</v>
      </c>
      <c r="K4716">
        <v>0</v>
      </c>
      <c r="L4716">
        <v>0</v>
      </c>
      <c r="M4716">
        <v>0</v>
      </c>
      <c r="N4716">
        <v>0</v>
      </c>
    </row>
    <row r="4717" spans="1:14" x14ac:dyDescent="0.2">
      <c r="A4717" t="s">
        <v>9595</v>
      </c>
      <c r="B4717" t="s">
        <v>89</v>
      </c>
      <c r="C4717" t="s">
        <v>239</v>
      </c>
      <c r="D4717" t="s">
        <v>4881</v>
      </c>
      <c r="E4717">
        <v>1</v>
      </c>
      <c r="F4717">
        <v>0</v>
      </c>
      <c r="G4717">
        <v>1</v>
      </c>
      <c r="H4717">
        <v>0</v>
      </c>
      <c r="I4717">
        <v>0</v>
      </c>
      <c r="J4717">
        <v>0</v>
      </c>
      <c r="K4717">
        <v>0</v>
      </c>
      <c r="L4717">
        <v>0</v>
      </c>
      <c r="M4717">
        <v>0</v>
      </c>
      <c r="N4717">
        <v>0</v>
      </c>
    </row>
    <row r="4718" spans="1:14" x14ac:dyDescent="0.2">
      <c r="A4718" t="s">
        <v>9596</v>
      </c>
      <c r="B4718" t="s">
        <v>89</v>
      </c>
      <c r="C4718" t="s">
        <v>239</v>
      </c>
      <c r="D4718" t="s">
        <v>4883</v>
      </c>
      <c r="E4718">
        <v>1</v>
      </c>
      <c r="F4718">
        <v>0</v>
      </c>
      <c r="G4718">
        <v>1</v>
      </c>
      <c r="H4718">
        <v>0</v>
      </c>
      <c r="I4718">
        <v>0</v>
      </c>
      <c r="J4718">
        <v>0</v>
      </c>
      <c r="K4718">
        <v>0</v>
      </c>
      <c r="L4718">
        <v>0</v>
      </c>
      <c r="M4718">
        <v>0</v>
      </c>
      <c r="N4718">
        <v>0</v>
      </c>
    </row>
    <row r="4719" spans="1:14" x14ac:dyDescent="0.2">
      <c r="A4719" t="s">
        <v>9597</v>
      </c>
      <c r="B4719" t="s">
        <v>89</v>
      </c>
      <c r="C4719" t="s">
        <v>239</v>
      </c>
      <c r="D4719" t="s">
        <v>4885</v>
      </c>
      <c r="E4719">
        <v>0</v>
      </c>
      <c r="F4719">
        <v>0</v>
      </c>
      <c r="G4719">
        <v>0</v>
      </c>
      <c r="H4719">
        <v>0</v>
      </c>
      <c r="I4719">
        <v>0</v>
      </c>
      <c r="J4719">
        <v>1</v>
      </c>
      <c r="K4719">
        <v>0</v>
      </c>
      <c r="L4719">
        <v>0</v>
      </c>
      <c r="M4719">
        <v>0</v>
      </c>
      <c r="N4719">
        <v>0</v>
      </c>
    </row>
    <row r="4720" spans="1:14" x14ac:dyDescent="0.2">
      <c r="A4720" t="s">
        <v>9598</v>
      </c>
      <c r="B4720" t="s">
        <v>89</v>
      </c>
      <c r="C4720" t="s">
        <v>239</v>
      </c>
      <c r="D4720" t="s">
        <v>4887</v>
      </c>
      <c r="E4720">
        <v>1</v>
      </c>
      <c r="F4720">
        <v>0</v>
      </c>
      <c r="G4720">
        <v>1</v>
      </c>
      <c r="H4720">
        <v>0</v>
      </c>
      <c r="I4720">
        <v>0</v>
      </c>
      <c r="J4720">
        <v>0</v>
      </c>
      <c r="K4720">
        <v>0</v>
      </c>
      <c r="L4720">
        <v>0</v>
      </c>
      <c r="M4720">
        <v>0</v>
      </c>
      <c r="N4720">
        <v>0</v>
      </c>
    </row>
    <row r="4721" spans="1:14" x14ac:dyDescent="0.2">
      <c r="A4721" t="s">
        <v>9599</v>
      </c>
      <c r="B4721" t="s">
        <v>89</v>
      </c>
      <c r="C4721" t="s">
        <v>239</v>
      </c>
      <c r="D4721" t="s">
        <v>4889</v>
      </c>
      <c r="E4721">
        <v>0</v>
      </c>
      <c r="F4721">
        <v>0</v>
      </c>
      <c r="G4721">
        <v>0</v>
      </c>
      <c r="H4721">
        <v>0</v>
      </c>
      <c r="I4721">
        <v>0</v>
      </c>
      <c r="J4721">
        <v>1</v>
      </c>
      <c r="K4721">
        <v>0</v>
      </c>
      <c r="L4721">
        <v>0</v>
      </c>
      <c r="M4721">
        <v>0</v>
      </c>
      <c r="N4721">
        <v>0</v>
      </c>
    </row>
    <row r="4722" spans="1:14" x14ac:dyDescent="0.2">
      <c r="A4722" t="s">
        <v>9600</v>
      </c>
      <c r="B4722" t="s">
        <v>89</v>
      </c>
      <c r="C4722" t="s">
        <v>239</v>
      </c>
      <c r="D4722" t="s">
        <v>4871</v>
      </c>
      <c r="E4722">
        <v>0</v>
      </c>
      <c r="F4722">
        <v>0</v>
      </c>
      <c r="G4722">
        <v>0</v>
      </c>
      <c r="H4722">
        <v>0</v>
      </c>
      <c r="I4722">
        <v>0</v>
      </c>
      <c r="J4722">
        <v>0</v>
      </c>
      <c r="K4722">
        <v>1</v>
      </c>
      <c r="L4722">
        <v>1</v>
      </c>
      <c r="M4722">
        <v>0</v>
      </c>
      <c r="N4722">
        <v>0</v>
      </c>
    </row>
    <row r="4723" spans="1:14" x14ac:dyDescent="0.2">
      <c r="A4723" t="s">
        <v>9601</v>
      </c>
      <c r="B4723" t="s">
        <v>89</v>
      </c>
      <c r="C4723" t="s">
        <v>239</v>
      </c>
      <c r="D4723" t="s">
        <v>4873</v>
      </c>
      <c r="E4723">
        <v>0</v>
      </c>
      <c r="F4723">
        <v>0</v>
      </c>
      <c r="G4723">
        <v>0</v>
      </c>
      <c r="H4723">
        <v>0</v>
      </c>
      <c r="I4723">
        <v>0</v>
      </c>
      <c r="J4723">
        <v>0</v>
      </c>
      <c r="K4723">
        <v>1</v>
      </c>
      <c r="L4723">
        <v>1</v>
      </c>
      <c r="M4723">
        <v>0</v>
      </c>
      <c r="N4723">
        <v>0</v>
      </c>
    </row>
    <row r="4724" spans="1:14" x14ac:dyDescent="0.2">
      <c r="A4724" t="s">
        <v>9602</v>
      </c>
      <c r="B4724" t="s">
        <v>89</v>
      </c>
      <c r="C4724" t="s">
        <v>241</v>
      </c>
      <c r="D4724" t="s">
        <v>4875</v>
      </c>
      <c r="E4724">
        <v>1</v>
      </c>
      <c r="F4724">
        <v>1</v>
      </c>
      <c r="G4724">
        <v>0</v>
      </c>
      <c r="H4724">
        <v>0</v>
      </c>
      <c r="I4724">
        <v>0</v>
      </c>
      <c r="J4724">
        <v>0</v>
      </c>
      <c r="K4724">
        <v>0</v>
      </c>
      <c r="L4724">
        <v>0</v>
      </c>
      <c r="M4724">
        <v>0</v>
      </c>
      <c r="N4724">
        <v>0</v>
      </c>
    </row>
    <row r="4725" spans="1:14" x14ac:dyDescent="0.2">
      <c r="A4725" t="s">
        <v>9603</v>
      </c>
      <c r="B4725" t="s">
        <v>89</v>
      </c>
      <c r="C4725" t="s">
        <v>241</v>
      </c>
      <c r="D4725" t="s">
        <v>4877</v>
      </c>
      <c r="E4725">
        <v>1</v>
      </c>
      <c r="F4725">
        <v>1</v>
      </c>
      <c r="G4725">
        <v>0</v>
      </c>
      <c r="H4725">
        <v>0</v>
      </c>
      <c r="I4725">
        <v>0</v>
      </c>
      <c r="J4725">
        <v>0</v>
      </c>
      <c r="K4725">
        <v>0</v>
      </c>
      <c r="L4725">
        <v>0</v>
      </c>
      <c r="M4725">
        <v>0</v>
      </c>
      <c r="N4725">
        <v>0</v>
      </c>
    </row>
    <row r="4726" spans="1:14" x14ac:dyDescent="0.2">
      <c r="A4726" t="s">
        <v>9604</v>
      </c>
      <c r="B4726" t="s">
        <v>89</v>
      </c>
      <c r="C4726" t="s">
        <v>241</v>
      </c>
      <c r="D4726" t="s">
        <v>4879</v>
      </c>
      <c r="E4726">
        <v>0</v>
      </c>
      <c r="F4726">
        <v>0</v>
      </c>
      <c r="G4726">
        <v>0</v>
      </c>
      <c r="H4726">
        <v>0</v>
      </c>
      <c r="I4726">
        <v>0</v>
      </c>
      <c r="J4726">
        <v>1</v>
      </c>
      <c r="K4726">
        <v>0</v>
      </c>
      <c r="L4726">
        <v>0</v>
      </c>
      <c r="M4726">
        <v>0</v>
      </c>
      <c r="N4726">
        <v>0</v>
      </c>
    </row>
    <row r="4727" spans="1:14" x14ac:dyDescent="0.2">
      <c r="A4727" t="s">
        <v>9605</v>
      </c>
      <c r="B4727" t="s">
        <v>89</v>
      </c>
      <c r="C4727" t="s">
        <v>241</v>
      </c>
      <c r="D4727" t="s">
        <v>4881</v>
      </c>
      <c r="E4727">
        <v>1</v>
      </c>
      <c r="F4727">
        <v>1</v>
      </c>
      <c r="G4727">
        <v>0</v>
      </c>
      <c r="H4727">
        <v>0</v>
      </c>
      <c r="I4727">
        <v>0</v>
      </c>
      <c r="J4727">
        <v>0</v>
      </c>
      <c r="K4727">
        <v>0</v>
      </c>
      <c r="L4727">
        <v>0</v>
      </c>
      <c r="M4727">
        <v>0</v>
      </c>
      <c r="N4727">
        <v>0</v>
      </c>
    </row>
    <row r="4728" spans="1:14" x14ac:dyDescent="0.2">
      <c r="A4728" t="s">
        <v>9606</v>
      </c>
      <c r="B4728" t="s">
        <v>89</v>
      </c>
      <c r="C4728" t="s">
        <v>241</v>
      </c>
      <c r="D4728" t="s">
        <v>4883</v>
      </c>
      <c r="E4728">
        <v>1</v>
      </c>
      <c r="F4728">
        <v>1</v>
      </c>
      <c r="G4728">
        <v>0</v>
      </c>
      <c r="H4728">
        <v>0</v>
      </c>
      <c r="I4728">
        <v>0</v>
      </c>
      <c r="J4728">
        <v>0</v>
      </c>
      <c r="K4728">
        <v>0</v>
      </c>
      <c r="L4728">
        <v>0</v>
      </c>
      <c r="M4728">
        <v>0</v>
      </c>
      <c r="N4728">
        <v>0</v>
      </c>
    </row>
    <row r="4729" spans="1:14" x14ac:dyDescent="0.2">
      <c r="A4729" t="s">
        <v>9607</v>
      </c>
      <c r="B4729" t="s">
        <v>89</v>
      </c>
      <c r="C4729" t="s">
        <v>241</v>
      </c>
      <c r="D4729" t="s">
        <v>4885</v>
      </c>
      <c r="E4729">
        <v>0</v>
      </c>
      <c r="F4729">
        <v>0</v>
      </c>
      <c r="G4729">
        <v>0</v>
      </c>
      <c r="H4729">
        <v>0</v>
      </c>
      <c r="I4729">
        <v>0</v>
      </c>
      <c r="J4729">
        <v>1</v>
      </c>
      <c r="K4729">
        <v>0</v>
      </c>
      <c r="L4729">
        <v>0</v>
      </c>
      <c r="M4729">
        <v>0</v>
      </c>
      <c r="N4729">
        <v>0</v>
      </c>
    </row>
    <row r="4730" spans="1:14" x14ac:dyDescent="0.2">
      <c r="A4730" t="s">
        <v>9608</v>
      </c>
      <c r="B4730" t="s">
        <v>89</v>
      </c>
      <c r="C4730" t="s">
        <v>241</v>
      </c>
      <c r="D4730" t="s">
        <v>4887</v>
      </c>
      <c r="E4730">
        <v>1</v>
      </c>
      <c r="F4730">
        <v>1</v>
      </c>
      <c r="G4730">
        <v>0</v>
      </c>
      <c r="H4730">
        <v>0</v>
      </c>
      <c r="I4730">
        <v>0</v>
      </c>
      <c r="J4730">
        <v>0</v>
      </c>
      <c r="K4730">
        <v>0</v>
      </c>
      <c r="L4730">
        <v>0</v>
      </c>
      <c r="M4730">
        <v>0</v>
      </c>
      <c r="N4730">
        <v>0</v>
      </c>
    </row>
    <row r="4731" spans="1:14" x14ac:dyDescent="0.2">
      <c r="A4731" t="s">
        <v>9609</v>
      </c>
      <c r="B4731" t="s">
        <v>89</v>
      </c>
      <c r="C4731" t="s">
        <v>241</v>
      </c>
      <c r="D4731" t="s">
        <v>4889</v>
      </c>
      <c r="E4731">
        <v>0</v>
      </c>
      <c r="F4731">
        <v>0</v>
      </c>
      <c r="G4731">
        <v>0</v>
      </c>
      <c r="H4731">
        <v>0</v>
      </c>
      <c r="I4731">
        <v>0</v>
      </c>
      <c r="J4731">
        <v>1</v>
      </c>
      <c r="K4731">
        <v>0</v>
      </c>
      <c r="L4731">
        <v>0</v>
      </c>
      <c r="M4731">
        <v>0</v>
      </c>
      <c r="N4731">
        <v>0</v>
      </c>
    </row>
    <row r="4732" spans="1:14" x14ac:dyDescent="0.2">
      <c r="A4732" t="s">
        <v>9610</v>
      </c>
      <c r="B4732" t="s">
        <v>89</v>
      </c>
      <c r="C4732" t="s">
        <v>241</v>
      </c>
      <c r="D4732" t="s">
        <v>4871</v>
      </c>
      <c r="E4732">
        <v>0</v>
      </c>
      <c r="F4732">
        <v>0</v>
      </c>
      <c r="G4732">
        <v>0</v>
      </c>
      <c r="H4732">
        <v>0</v>
      </c>
      <c r="I4732">
        <v>0</v>
      </c>
      <c r="J4732">
        <v>0</v>
      </c>
      <c r="K4732">
        <v>0</v>
      </c>
      <c r="L4732">
        <v>0</v>
      </c>
      <c r="M4732">
        <v>0</v>
      </c>
      <c r="N4732">
        <v>0</v>
      </c>
    </row>
    <row r="4733" spans="1:14" x14ac:dyDescent="0.2">
      <c r="A4733" t="s">
        <v>9611</v>
      </c>
      <c r="B4733" t="s">
        <v>89</v>
      </c>
      <c r="C4733" t="s">
        <v>241</v>
      </c>
      <c r="D4733" t="s">
        <v>4873</v>
      </c>
      <c r="E4733">
        <v>0</v>
      </c>
      <c r="F4733">
        <v>0</v>
      </c>
      <c r="G4733">
        <v>0</v>
      </c>
      <c r="H4733">
        <v>0</v>
      </c>
      <c r="I4733">
        <v>0</v>
      </c>
      <c r="J4733">
        <v>0</v>
      </c>
      <c r="K4733">
        <v>0</v>
      </c>
      <c r="L4733">
        <v>0</v>
      </c>
      <c r="M4733">
        <v>0</v>
      </c>
      <c r="N4733">
        <v>0</v>
      </c>
    </row>
    <row r="4734" spans="1:14" x14ac:dyDescent="0.2">
      <c r="A4734" t="s">
        <v>9612</v>
      </c>
      <c r="B4734" t="s">
        <v>89</v>
      </c>
      <c r="C4734" t="s">
        <v>242</v>
      </c>
      <c r="D4734" t="s">
        <v>4875</v>
      </c>
      <c r="E4734">
        <v>0</v>
      </c>
      <c r="F4734">
        <v>0</v>
      </c>
      <c r="G4734">
        <v>0</v>
      </c>
      <c r="H4734">
        <v>0</v>
      </c>
      <c r="I4734">
        <v>0</v>
      </c>
      <c r="J4734">
        <v>1</v>
      </c>
      <c r="K4734">
        <v>0</v>
      </c>
      <c r="L4734">
        <v>0</v>
      </c>
      <c r="M4734">
        <v>0</v>
      </c>
      <c r="N4734">
        <v>0</v>
      </c>
    </row>
    <row r="4735" spans="1:14" x14ac:dyDescent="0.2">
      <c r="A4735" t="s">
        <v>9613</v>
      </c>
      <c r="B4735" t="s">
        <v>89</v>
      </c>
      <c r="C4735" t="s">
        <v>242</v>
      </c>
      <c r="D4735" t="s">
        <v>4877</v>
      </c>
      <c r="E4735">
        <v>1</v>
      </c>
      <c r="F4735">
        <v>0</v>
      </c>
      <c r="G4735">
        <v>1</v>
      </c>
      <c r="H4735">
        <v>0</v>
      </c>
      <c r="I4735">
        <v>0</v>
      </c>
      <c r="J4735">
        <v>0</v>
      </c>
      <c r="K4735">
        <v>0</v>
      </c>
      <c r="L4735">
        <v>0</v>
      </c>
      <c r="M4735">
        <v>0</v>
      </c>
      <c r="N4735">
        <v>0</v>
      </c>
    </row>
    <row r="4736" spans="1:14" x14ac:dyDescent="0.2">
      <c r="A4736" t="s">
        <v>9614</v>
      </c>
      <c r="B4736" t="s">
        <v>89</v>
      </c>
      <c r="C4736" t="s">
        <v>242</v>
      </c>
      <c r="D4736" t="s">
        <v>4879</v>
      </c>
      <c r="E4736">
        <v>1</v>
      </c>
      <c r="F4736">
        <v>0</v>
      </c>
      <c r="G4736">
        <v>1</v>
      </c>
      <c r="H4736">
        <v>0</v>
      </c>
      <c r="I4736">
        <v>0</v>
      </c>
      <c r="J4736">
        <v>0</v>
      </c>
      <c r="K4736">
        <v>0</v>
      </c>
      <c r="L4736">
        <v>0</v>
      </c>
      <c r="M4736">
        <v>0</v>
      </c>
      <c r="N4736">
        <v>0</v>
      </c>
    </row>
    <row r="4737" spans="1:14" x14ac:dyDescent="0.2">
      <c r="A4737" t="s">
        <v>9615</v>
      </c>
      <c r="B4737" t="s">
        <v>89</v>
      </c>
      <c r="C4737" t="s">
        <v>242</v>
      </c>
      <c r="D4737" t="s">
        <v>4881</v>
      </c>
      <c r="E4737">
        <v>1</v>
      </c>
      <c r="F4737">
        <v>0</v>
      </c>
      <c r="G4737">
        <v>1</v>
      </c>
      <c r="H4737">
        <v>0</v>
      </c>
      <c r="I4737">
        <v>0</v>
      </c>
      <c r="J4737">
        <v>0</v>
      </c>
      <c r="K4737">
        <v>0</v>
      </c>
      <c r="L4737">
        <v>0</v>
      </c>
      <c r="M4737">
        <v>0</v>
      </c>
      <c r="N4737">
        <v>0</v>
      </c>
    </row>
    <row r="4738" spans="1:14" x14ac:dyDescent="0.2">
      <c r="A4738" t="s">
        <v>9616</v>
      </c>
      <c r="B4738" t="s">
        <v>89</v>
      </c>
      <c r="C4738" t="s">
        <v>242</v>
      </c>
      <c r="D4738" t="s">
        <v>4883</v>
      </c>
      <c r="E4738">
        <v>0</v>
      </c>
      <c r="F4738">
        <v>0</v>
      </c>
      <c r="G4738">
        <v>0</v>
      </c>
      <c r="H4738">
        <v>0</v>
      </c>
      <c r="I4738">
        <v>0</v>
      </c>
      <c r="J4738">
        <v>1</v>
      </c>
      <c r="K4738">
        <v>0</v>
      </c>
      <c r="L4738">
        <v>0</v>
      </c>
      <c r="M4738">
        <v>0</v>
      </c>
      <c r="N4738">
        <v>0</v>
      </c>
    </row>
    <row r="4739" spans="1:14" x14ac:dyDescent="0.2">
      <c r="A4739" t="s">
        <v>9617</v>
      </c>
      <c r="B4739" t="s">
        <v>89</v>
      </c>
      <c r="C4739" t="s">
        <v>242</v>
      </c>
      <c r="D4739" t="s">
        <v>4885</v>
      </c>
      <c r="E4739">
        <v>1</v>
      </c>
      <c r="F4739">
        <v>0</v>
      </c>
      <c r="G4739">
        <v>1</v>
      </c>
      <c r="H4739">
        <v>0</v>
      </c>
      <c r="I4739">
        <v>0</v>
      </c>
      <c r="J4739">
        <v>0</v>
      </c>
      <c r="K4739">
        <v>0</v>
      </c>
      <c r="L4739">
        <v>0</v>
      </c>
      <c r="M4739">
        <v>0</v>
      </c>
      <c r="N4739">
        <v>0</v>
      </c>
    </row>
    <row r="4740" spans="1:14" x14ac:dyDescent="0.2">
      <c r="A4740" t="s">
        <v>9618</v>
      </c>
      <c r="B4740" t="s">
        <v>89</v>
      </c>
      <c r="C4740" t="s">
        <v>242</v>
      </c>
      <c r="D4740" t="s">
        <v>4887</v>
      </c>
      <c r="E4740">
        <v>0</v>
      </c>
      <c r="F4740">
        <v>0</v>
      </c>
      <c r="G4740">
        <v>0</v>
      </c>
      <c r="H4740">
        <v>0</v>
      </c>
      <c r="I4740">
        <v>0</v>
      </c>
      <c r="J4740">
        <v>1</v>
      </c>
      <c r="K4740">
        <v>0</v>
      </c>
      <c r="L4740">
        <v>0</v>
      </c>
      <c r="M4740">
        <v>0</v>
      </c>
      <c r="N4740">
        <v>0</v>
      </c>
    </row>
    <row r="4741" spans="1:14" x14ac:dyDescent="0.2">
      <c r="A4741" t="s">
        <v>9619</v>
      </c>
      <c r="B4741" t="s">
        <v>89</v>
      </c>
      <c r="C4741" t="s">
        <v>242</v>
      </c>
      <c r="D4741" t="s">
        <v>4889</v>
      </c>
      <c r="E4741">
        <v>1</v>
      </c>
      <c r="F4741">
        <v>0</v>
      </c>
      <c r="G4741">
        <v>1</v>
      </c>
      <c r="H4741">
        <v>0</v>
      </c>
      <c r="I4741">
        <v>0</v>
      </c>
      <c r="J4741">
        <v>0</v>
      </c>
      <c r="K4741">
        <v>0</v>
      </c>
      <c r="L4741">
        <v>0</v>
      </c>
      <c r="M4741">
        <v>0</v>
      </c>
      <c r="N4741">
        <v>0</v>
      </c>
    </row>
    <row r="4742" spans="1:14" x14ac:dyDescent="0.2">
      <c r="A4742" t="s">
        <v>9620</v>
      </c>
      <c r="B4742" t="s">
        <v>89</v>
      </c>
      <c r="C4742" t="s">
        <v>242</v>
      </c>
      <c r="D4742" t="s">
        <v>4871</v>
      </c>
      <c r="E4742">
        <v>0</v>
      </c>
      <c r="F4742">
        <v>0</v>
      </c>
      <c r="G4742">
        <v>0</v>
      </c>
      <c r="H4742">
        <v>0</v>
      </c>
      <c r="I4742">
        <v>0</v>
      </c>
      <c r="J4742">
        <v>0</v>
      </c>
      <c r="K4742">
        <v>1</v>
      </c>
      <c r="L4742">
        <v>1</v>
      </c>
      <c r="M4742">
        <v>0</v>
      </c>
      <c r="N4742">
        <v>0</v>
      </c>
    </row>
    <row r="4743" spans="1:14" x14ac:dyDescent="0.2">
      <c r="A4743" t="s">
        <v>9621</v>
      </c>
      <c r="B4743" t="s">
        <v>89</v>
      </c>
      <c r="C4743" t="s">
        <v>242</v>
      </c>
      <c r="D4743" t="s">
        <v>4873</v>
      </c>
      <c r="E4743">
        <v>0</v>
      </c>
      <c r="F4743">
        <v>0</v>
      </c>
      <c r="G4743">
        <v>0</v>
      </c>
      <c r="H4743">
        <v>0</v>
      </c>
      <c r="I4743">
        <v>0</v>
      </c>
      <c r="J4743">
        <v>0</v>
      </c>
      <c r="K4743">
        <v>0</v>
      </c>
      <c r="L4743">
        <v>0</v>
      </c>
      <c r="M4743">
        <v>0</v>
      </c>
      <c r="N4743">
        <v>0</v>
      </c>
    </row>
    <row r="4744" spans="1:14" x14ac:dyDescent="0.2">
      <c r="A4744" t="s">
        <v>9622</v>
      </c>
      <c r="B4744" t="s">
        <v>89</v>
      </c>
      <c r="C4744" t="s">
        <v>244</v>
      </c>
      <c r="D4744" t="s">
        <v>4875</v>
      </c>
      <c r="E4744">
        <v>0</v>
      </c>
      <c r="F4744">
        <v>0</v>
      </c>
      <c r="G4744">
        <v>0</v>
      </c>
      <c r="H4744">
        <v>0</v>
      </c>
      <c r="I4744">
        <v>0</v>
      </c>
      <c r="J4744">
        <v>1</v>
      </c>
      <c r="K4744">
        <v>0</v>
      </c>
      <c r="L4744">
        <v>0</v>
      </c>
      <c r="M4744">
        <v>0</v>
      </c>
      <c r="N4744">
        <v>0</v>
      </c>
    </row>
    <row r="4745" spans="1:14" x14ac:dyDescent="0.2">
      <c r="A4745" t="s">
        <v>9623</v>
      </c>
      <c r="B4745" t="s">
        <v>89</v>
      </c>
      <c r="C4745" t="s">
        <v>244</v>
      </c>
      <c r="D4745" t="s">
        <v>4877</v>
      </c>
      <c r="E4745">
        <v>1</v>
      </c>
      <c r="F4745">
        <v>0</v>
      </c>
      <c r="G4745">
        <v>1</v>
      </c>
      <c r="H4745">
        <v>0</v>
      </c>
      <c r="I4745">
        <v>0</v>
      </c>
      <c r="J4745">
        <v>0</v>
      </c>
      <c r="K4745">
        <v>0</v>
      </c>
      <c r="L4745">
        <v>0</v>
      </c>
      <c r="M4745">
        <v>0</v>
      </c>
      <c r="N4745">
        <v>0</v>
      </c>
    </row>
    <row r="4746" spans="1:14" x14ac:dyDescent="0.2">
      <c r="A4746" t="s">
        <v>9624</v>
      </c>
      <c r="B4746" t="s">
        <v>89</v>
      </c>
      <c r="C4746" t="s">
        <v>244</v>
      </c>
      <c r="D4746" t="s">
        <v>4879</v>
      </c>
      <c r="E4746">
        <v>1</v>
      </c>
      <c r="F4746">
        <v>0</v>
      </c>
      <c r="G4746">
        <v>1</v>
      </c>
      <c r="H4746">
        <v>0</v>
      </c>
      <c r="I4746">
        <v>0</v>
      </c>
      <c r="J4746">
        <v>0</v>
      </c>
      <c r="K4746">
        <v>0</v>
      </c>
      <c r="L4746">
        <v>0</v>
      </c>
      <c r="M4746">
        <v>0</v>
      </c>
      <c r="N4746">
        <v>0</v>
      </c>
    </row>
    <row r="4747" spans="1:14" x14ac:dyDescent="0.2">
      <c r="A4747" t="s">
        <v>9625</v>
      </c>
      <c r="B4747" t="s">
        <v>89</v>
      </c>
      <c r="C4747" t="s">
        <v>244</v>
      </c>
      <c r="D4747" t="s">
        <v>4881</v>
      </c>
      <c r="E4747">
        <v>1</v>
      </c>
      <c r="F4747">
        <v>0</v>
      </c>
      <c r="G4747">
        <v>1</v>
      </c>
      <c r="H4747">
        <v>0</v>
      </c>
      <c r="I4747">
        <v>0</v>
      </c>
      <c r="J4747">
        <v>0</v>
      </c>
      <c r="K4747">
        <v>0</v>
      </c>
      <c r="L4747">
        <v>0</v>
      </c>
      <c r="M4747">
        <v>0</v>
      </c>
      <c r="N4747">
        <v>0</v>
      </c>
    </row>
    <row r="4748" spans="1:14" x14ac:dyDescent="0.2">
      <c r="A4748" t="s">
        <v>9626</v>
      </c>
      <c r="B4748" t="s">
        <v>89</v>
      </c>
      <c r="C4748" t="s">
        <v>244</v>
      </c>
      <c r="D4748" t="s">
        <v>4883</v>
      </c>
      <c r="E4748">
        <v>0</v>
      </c>
      <c r="F4748">
        <v>0</v>
      </c>
      <c r="G4748">
        <v>0</v>
      </c>
      <c r="H4748">
        <v>0</v>
      </c>
      <c r="I4748">
        <v>0</v>
      </c>
      <c r="J4748">
        <v>1</v>
      </c>
      <c r="K4748">
        <v>0</v>
      </c>
      <c r="L4748">
        <v>0</v>
      </c>
      <c r="M4748">
        <v>0</v>
      </c>
      <c r="N4748">
        <v>0</v>
      </c>
    </row>
    <row r="4749" spans="1:14" x14ac:dyDescent="0.2">
      <c r="A4749" t="s">
        <v>9627</v>
      </c>
      <c r="B4749" t="s">
        <v>89</v>
      </c>
      <c r="C4749" t="s">
        <v>244</v>
      </c>
      <c r="D4749" t="s">
        <v>4885</v>
      </c>
      <c r="E4749">
        <v>1</v>
      </c>
      <c r="F4749">
        <v>0</v>
      </c>
      <c r="G4749">
        <v>1</v>
      </c>
      <c r="H4749">
        <v>0</v>
      </c>
      <c r="I4749">
        <v>0</v>
      </c>
      <c r="J4749">
        <v>0</v>
      </c>
      <c r="K4749">
        <v>0</v>
      </c>
      <c r="L4749">
        <v>0</v>
      </c>
      <c r="M4749">
        <v>0</v>
      </c>
      <c r="N4749">
        <v>0</v>
      </c>
    </row>
    <row r="4750" spans="1:14" x14ac:dyDescent="0.2">
      <c r="A4750" t="s">
        <v>9628</v>
      </c>
      <c r="B4750" t="s">
        <v>89</v>
      </c>
      <c r="C4750" t="s">
        <v>244</v>
      </c>
      <c r="D4750" t="s">
        <v>4887</v>
      </c>
      <c r="E4750">
        <v>0</v>
      </c>
      <c r="F4750">
        <v>0</v>
      </c>
      <c r="G4750">
        <v>0</v>
      </c>
      <c r="H4750">
        <v>0</v>
      </c>
      <c r="I4750">
        <v>0</v>
      </c>
      <c r="J4750">
        <v>1</v>
      </c>
      <c r="K4750">
        <v>0</v>
      </c>
      <c r="L4750">
        <v>0</v>
      </c>
      <c r="M4750">
        <v>0</v>
      </c>
      <c r="N4750">
        <v>0</v>
      </c>
    </row>
    <row r="4751" spans="1:14" x14ac:dyDescent="0.2">
      <c r="A4751" t="s">
        <v>9629</v>
      </c>
      <c r="B4751" t="s">
        <v>89</v>
      </c>
      <c r="C4751" t="s">
        <v>244</v>
      </c>
      <c r="D4751" t="s">
        <v>4889</v>
      </c>
      <c r="E4751">
        <v>1</v>
      </c>
      <c r="F4751">
        <v>0</v>
      </c>
      <c r="G4751">
        <v>1</v>
      </c>
      <c r="H4751">
        <v>0</v>
      </c>
      <c r="I4751">
        <v>0</v>
      </c>
      <c r="J4751">
        <v>0</v>
      </c>
      <c r="K4751">
        <v>0</v>
      </c>
      <c r="L4751">
        <v>0</v>
      </c>
      <c r="M4751">
        <v>0</v>
      </c>
      <c r="N4751">
        <v>0</v>
      </c>
    </row>
    <row r="4752" spans="1:14" x14ac:dyDescent="0.2">
      <c r="A4752" t="s">
        <v>9630</v>
      </c>
      <c r="B4752" t="s">
        <v>89</v>
      </c>
      <c r="C4752" t="s">
        <v>244</v>
      </c>
      <c r="D4752" t="s">
        <v>4871</v>
      </c>
      <c r="E4752">
        <v>0</v>
      </c>
      <c r="F4752">
        <v>0</v>
      </c>
      <c r="G4752">
        <v>0</v>
      </c>
      <c r="H4752">
        <v>0</v>
      </c>
      <c r="I4752">
        <v>0</v>
      </c>
      <c r="J4752">
        <v>0</v>
      </c>
      <c r="K4752">
        <v>1</v>
      </c>
      <c r="L4752">
        <v>1</v>
      </c>
      <c r="M4752">
        <v>0</v>
      </c>
      <c r="N4752">
        <v>0</v>
      </c>
    </row>
    <row r="4753" spans="1:14" x14ac:dyDescent="0.2">
      <c r="A4753" t="s">
        <v>9631</v>
      </c>
      <c r="B4753" t="s">
        <v>89</v>
      </c>
      <c r="C4753" t="s">
        <v>244</v>
      </c>
      <c r="D4753" t="s">
        <v>4873</v>
      </c>
      <c r="E4753">
        <v>0</v>
      </c>
      <c r="F4753">
        <v>0</v>
      </c>
      <c r="G4753">
        <v>0</v>
      </c>
      <c r="H4753">
        <v>0</v>
      </c>
      <c r="I4753">
        <v>0</v>
      </c>
      <c r="J4753">
        <v>0</v>
      </c>
      <c r="K4753">
        <v>1</v>
      </c>
      <c r="L4753">
        <v>1</v>
      </c>
      <c r="M4753">
        <v>0</v>
      </c>
      <c r="N4753">
        <v>0</v>
      </c>
    </row>
    <row r="4754" spans="1:14" x14ac:dyDescent="0.2">
      <c r="A4754" t="s">
        <v>9632</v>
      </c>
      <c r="B4754" t="s">
        <v>89</v>
      </c>
      <c r="C4754" t="s">
        <v>246</v>
      </c>
      <c r="D4754" t="s">
        <v>4875</v>
      </c>
      <c r="E4754">
        <v>1</v>
      </c>
      <c r="F4754">
        <v>0</v>
      </c>
      <c r="G4754">
        <v>1</v>
      </c>
      <c r="H4754">
        <v>0</v>
      </c>
      <c r="I4754">
        <v>0</v>
      </c>
      <c r="J4754">
        <v>0</v>
      </c>
      <c r="K4754">
        <v>0</v>
      </c>
      <c r="L4754">
        <v>0</v>
      </c>
      <c r="M4754">
        <v>0</v>
      </c>
      <c r="N4754">
        <v>0</v>
      </c>
    </row>
    <row r="4755" spans="1:14" x14ac:dyDescent="0.2">
      <c r="A4755" t="s">
        <v>9633</v>
      </c>
      <c r="B4755" t="s">
        <v>89</v>
      </c>
      <c r="C4755" t="s">
        <v>246</v>
      </c>
      <c r="D4755" t="s">
        <v>4877</v>
      </c>
      <c r="E4755">
        <v>1</v>
      </c>
      <c r="F4755">
        <v>0</v>
      </c>
      <c r="G4755">
        <v>1</v>
      </c>
      <c r="H4755">
        <v>0</v>
      </c>
      <c r="I4755">
        <v>0</v>
      </c>
      <c r="J4755">
        <v>0</v>
      </c>
      <c r="K4755">
        <v>0</v>
      </c>
      <c r="L4755">
        <v>0</v>
      </c>
      <c r="M4755">
        <v>0</v>
      </c>
      <c r="N4755">
        <v>0</v>
      </c>
    </row>
    <row r="4756" spans="1:14" x14ac:dyDescent="0.2">
      <c r="A4756" t="s">
        <v>9634</v>
      </c>
      <c r="B4756" t="s">
        <v>89</v>
      </c>
      <c r="C4756" t="s">
        <v>246</v>
      </c>
      <c r="D4756" t="s">
        <v>4879</v>
      </c>
      <c r="E4756">
        <v>0</v>
      </c>
      <c r="F4756">
        <v>0</v>
      </c>
      <c r="G4756">
        <v>0</v>
      </c>
      <c r="H4756">
        <v>0</v>
      </c>
      <c r="I4756">
        <v>0</v>
      </c>
      <c r="J4756">
        <v>1</v>
      </c>
      <c r="K4756">
        <v>0</v>
      </c>
      <c r="L4756">
        <v>0</v>
      </c>
      <c r="M4756">
        <v>0</v>
      </c>
      <c r="N4756">
        <v>0</v>
      </c>
    </row>
    <row r="4757" spans="1:14" x14ac:dyDescent="0.2">
      <c r="A4757" t="s">
        <v>9635</v>
      </c>
      <c r="B4757" t="s">
        <v>89</v>
      </c>
      <c r="C4757" t="s">
        <v>246</v>
      </c>
      <c r="D4757" t="s">
        <v>4881</v>
      </c>
      <c r="E4757">
        <v>1</v>
      </c>
      <c r="F4757">
        <v>0</v>
      </c>
      <c r="G4757">
        <v>1</v>
      </c>
      <c r="H4757">
        <v>0</v>
      </c>
      <c r="I4757">
        <v>0</v>
      </c>
      <c r="J4757">
        <v>0</v>
      </c>
      <c r="K4757">
        <v>0</v>
      </c>
      <c r="L4757">
        <v>0</v>
      </c>
      <c r="M4757">
        <v>0</v>
      </c>
      <c r="N4757">
        <v>0</v>
      </c>
    </row>
    <row r="4758" spans="1:14" x14ac:dyDescent="0.2">
      <c r="A4758" t="s">
        <v>9636</v>
      </c>
      <c r="B4758" t="s">
        <v>89</v>
      </c>
      <c r="C4758" t="s">
        <v>246</v>
      </c>
      <c r="D4758" t="s">
        <v>4883</v>
      </c>
      <c r="E4758">
        <v>1</v>
      </c>
      <c r="F4758">
        <v>0</v>
      </c>
      <c r="G4758">
        <v>1</v>
      </c>
      <c r="H4758">
        <v>0</v>
      </c>
      <c r="I4758">
        <v>0</v>
      </c>
      <c r="J4758">
        <v>0</v>
      </c>
      <c r="K4758">
        <v>0</v>
      </c>
      <c r="L4758">
        <v>0</v>
      </c>
      <c r="M4758">
        <v>0</v>
      </c>
      <c r="N4758">
        <v>0</v>
      </c>
    </row>
    <row r="4759" spans="1:14" x14ac:dyDescent="0.2">
      <c r="A4759" t="s">
        <v>9637</v>
      </c>
      <c r="B4759" t="s">
        <v>89</v>
      </c>
      <c r="C4759" t="s">
        <v>246</v>
      </c>
      <c r="D4759" t="s">
        <v>4885</v>
      </c>
      <c r="E4759">
        <v>0</v>
      </c>
      <c r="F4759">
        <v>0</v>
      </c>
      <c r="G4759">
        <v>0</v>
      </c>
      <c r="H4759">
        <v>0</v>
      </c>
      <c r="I4759">
        <v>0</v>
      </c>
      <c r="J4759">
        <v>1</v>
      </c>
      <c r="K4759">
        <v>0</v>
      </c>
      <c r="L4759">
        <v>0</v>
      </c>
      <c r="M4759">
        <v>0</v>
      </c>
      <c r="N4759">
        <v>0</v>
      </c>
    </row>
    <row r="4760" spans="1:14" x14ac:dyDescent="0.2">
      <c r="A4760" t="s">
        <v>9638</v>
      </c>
      <c r="B4760" t="s">
        <v>89</v>
      </c>
      <c r="C4760" t="s">
        <v>246</v>
      </c>
      <c r="D4760" t="s">
        <v>4887</v>
      </c>
      <c r="E4760">
        <v>1</v>
      </c>
      <c r="F4760">
        <v>0</v>
      </c>
      <c r="G4760">
        <v>1</v>
      </c>
      <c r="H4760">
        <v>0</v>
      </c>
      <c r="I4760">
        <v>0</v>
      </c>
      <c r="J4760">
        <v>0</v>
      </c>
      <c r="K4760">
        <v>0</v>
      </c>
      <c r="L4760">
        <v>0</v>
      </c>
      <c r="M4760">
        <v>0</v>
      </c>
      <c r="N4760">
        <v>0</v>
      </c>
    </row>
    <row r="4761" spans="1:14" x14ac:dyDescent="0.2">
      <c r="A4761" t="s">
        <v>9639</v>
      </c>
      <c r="B4761" t="s">
        <v>89</v>
      </c>
      <c r="C4761" t="s">
        <v>246</v>
      </c>
      <c r="D4761" t="s">
        <v>4889</v>
      </c>
      <c r="E4761">
        <v>0</v>
      </c>
      <c r="F4761">
        <v>0</v>
      </c>
      <c r="G4761">
        <v>0</v>
      </c>
      <c r="H4761">
        <v>0</v>
      </c>
      <c r="I4761">
        <v>0</v>
      </c>
      <c r="J4761">
        <v>1</v>
      </c>
      <c r="K4761">
        <v>0</v>
      </c>
      <c r="L4761">
        <v>0</v>
      </c>
      <c r="M4761">
        <v>0</v>
      </c>
      <c r="N4761">
        <v>0</v>
      </c>
    </row>
    <row r="4762" spans="1:14" x14ac:dyDescent="0.2">
      <c r="A4762" t="s">
        <v>9640</v>
      </c>
      <c r="B4762" t="s">
        <v>89</v>
      </c>
      <c r="C4762" t="s">
        <v>246</v>
      </c>
      <c r="D4762" t="s">
        <v>4871</v>
      </c>
      <c r="E4762">
        <v>0</v>
      </c>
      <c r="F4762">
        <v>0</v>
      </c>
      <c r="G4762">
        <v>0</v>
      </c>
      <c r="H4762">
        <v>0</v>
      </c>
      <c r="I4762">
        <v>0</v>
      </c>
      <c r="J4762">
        <v>0</v>
      </c>
      <c r="K4762">
        <v>1</v>
      </c>
      <c r="L4762">
        <v>1</v>
      </c>
      <c r="M4762">
        <v>0</v>
      </c>
      <c r="N4762">
        <v>0</v>
      </c>
    </row>
    <row r="4763" spans="1:14" x14ac:dyDescent="0.2">
      <c r="A4763" t="s">
        <v>9641</v>
      </c>
      <c r="B4763" t="s">
        <v>89</v>
      </c>
      <c r="C4763" t="s">
        <v>246</v>
      </c>
      <c r="D4763" t="s">
        <v>4873</v>
      </c>
      <c r="E4763">
        <v>0</v>
      </c>
      <c r="F4763">
        <v>0</v>
      </c>
      <c r="G4763">
        <v>0</v>
      </c>
      <c r="H4763">
        <v>0</v>
      </c>
      <c r="I4763">
        <v>0</v>
      </c>
      <c r="J4763">
        <v>0</v>
      </c>
      <c r="K4763">
        <v>1</v>
      </c>
      <c r="L4763">
        <v>1</v>
      </c>
      <c r="M4763">
        <v>0</v>
      </c>
      <c r="N4763">
        <v>0</v>
      </c>
    </row>
    <row r="4764" spans="1:14" x14ac:dyDescent="0.2">
      <c r="A4764" t="s">
        <v>9642</v>
      </c>
      <c r="B4764" t="s">
        <v>89</v>
      </c>
      <c r="C4764" t="s">
        <v>247</v>
      </c>
      <c r="D4764" t="s">
        <v>4875</v>
      </c>
      <c r="E4764">
        <v>2</v>
      </c>
      <c r="F4764">
        <v>1</v>
      </c>
      <c r="G4764">
        <v>1</v>
      </c>
      <c r="H4764">
        <v>0</v>
      </c>
      <c r="I4764">
        <v>0</v>
      </c>
      <c r="J4764">
        <v>1</v>
      </c>
      <c r="K4764">
        <v>0</v>
      </c>
      <c r="L4764">
        <v>0</v>
      </c>
      <c r="M4764">
        <v>0</v>
      </c>
      <c r="N4764">
        <v>0</v>
      </c>
    </row>
    <row r="4765" spans="1:14" x14ac:dyDescent="0.2">
      <c r="A4765" t="s">
        <v>9643</v>
      </c>
      <c r="B4765" t="s">
        <v>89</v>
      </c>
      <c r="C4765" t="s">
        <v>247</v>
      </c>
      <c r="D4765" t="s">
        <v>4877</v>
      </c>
      <c r="E4765">
        <v>3</v>
      </c>
      <c r="F4765">
        <v>2</v>
      </c>
      <c r="G4765">
        <v>1</v>
      </c>
      <c r="H4765">
        <v>0</v>
      </c>
      <c r="I4765">
        <v>0</v>
      </c>
      <c r="J4765">
        <v>0</v>
      </c>
      <c r="K4765">
        <v>0</v>
      </c>
      <c r="L4765">
        <v>0</v>
      </c>
      <c r="M4765">
        <v>0</v>
      </c>
      <c r="N4765">
        <v>0</v>
      </c>
    </row>
    <row r="4766" spans="1:14" x14ac:dyDescent="0.2">
      <c r="A4766" t="s">
        <v>9644</v>
      </c>
      <c r="B4766" t="s">
        <v>89</v>
      </c>
      <c r="C4766" t="s">
        <v>247</v>
      </c>
      <c r="D4766" t="s">
        <v>4879</v>
      </c>
      <c r="E4766">
        <v>1</v>
      </c>
      <c r="F4766">
        <v>1</v>
      </c>
      <c r="G4766">
        <v>0</v>
      </c>
      <c r="H4766">
        <v>0</v>
      </c>
      <c r="I4766">
        <v>0</v>
      </c>
      <c r="J4766">
        <v>2</v>
      </c>
      <c r="K4766">
        <v>0</v>
      </c>
      <c r="L4766">
        <v>0</v>
      </c>
      <c r="M4766">
        <v>0</v>
      </c>
      <c r="N4766">
        <v>0</v>
      </c>
    </row>
    <row r="4767" spans="1:14" x14ac:dyDescent="0.2">
      <c r="A4767" t="s">
        <v>9645</v>
      </c>
      <c r="B4767" t="s">
        <v>89</v>
      </c>
      <c r="C4767" t="s">
        <v>247</v>
      </c>
      <c r="D4767" t="s">
        <v>4881</v>
      </c>
      <c r="E4767">
        <v>3</v>
      </c>
      <c r="F4767">
        <v>2</v>
      </c>
      <c r="G4767">
        <v>1</v>
      </c>
      <c r="H4767">
        <v>0</v>
      </c>
      <c r="I4767">
        <v>0</v>
      </c>
      <c r="J4767">
        <v>0</v>
      </c>
      <c r="K4767">
        <v>0</v>
      </c>
      <c r="L4767">
        <v>0</v>
      </c>
      <c r="M4767">
        <v>0</v>
      </c>
      <c r="N4767">
        <v>0</v>
      </c>
    </row>
    <row r="4768" spans="1:14" x14ac:dyDescent="0.2">
      <c r="A4768" t="s">
        <v>9646</v>
      </c>
      <c r="B4768" t="s">
        <v>89</v>
      </c>
      <c r="C4768" t="s">
        <v>247</v>
      </c>
      <c r="D4768" t="s">
        <v>4883</v>
      </c>
      <c r="E4768">
        <v>2</v>
      </c>
      <c r="F4768">
        <v>1</v>
      </c>
      <c r="G4768">
        <v>1</v>
      </c>
      <c r="H4768">
        <v>0</v>
      </c>
      <c r="I4768">
        <v>0</v>
      </c>
      <c r="J4768">
        <v>1</v>
      </c>
      <c r="K4768">
        <v>0</v>
      </c>
      <c r="L4768">
        <v>0</v>
      </c>
      <c r="M4768">
        <v>0</v>
      </c>
      <c r="N4768">
        <v>0</v>
      </c>
    </row>
    <row r="4769" spans="1:14" x14ac:dyDescent="0.2">
      <c r="A4769" t="s">
        <v>9647</v>
      </c>
      <c r="B4769" t="s">
        <v>89</v>
      </c>
      <c r="C4769" t="s">
        <v>247</v>
      </c>
      <c r="D4769" t="s">
        <v>4885</v>
      </c>
      <c r="E4769">
        <v>1</v>
      </c>
      <c r="F4769">
        <v>1</v>
      </c>
      <c r="G4769">
        <v>0</v>
      </c>
      <c r="H4769">
        <v>0</v>
      </c>
      <c r="I4769">
        <v>0</v>
      </c>
      <c r="J4769">
        <v>2</v>
      </c>
      <c r="K4769">
        <v>0</v>
      </c>
      <c r="L4769">
        <v>0</v>
      </c>
      <c r="M4769">
        <v>0</v>
      </c>
      <c r="N4769">
        <v>0</v>
      </c>
    </row>
    <row r="4770" spans="1:14" x14ac:dyDescent="0.2">
      <c r="A4770" t="s">
        <v>9648</v>
      </c>
      <c r="B4770" t="s">
        <v>89</v>
      </c>
      <c r="C4770" t="s">
        <v>247</v>
      </c>
      <c r="D4770" t="s">
        <v>4887</v>
      </c>
      <c r="E4770">
        <v>2</v>
      </c>
      <c r="F4770">
        <v>1</v>
      </c>
      <c r="G4770">
        <v>1</v>
      </c>
      <c r="H4770">
        <v>0</v>
      </c>
      <c r="I4770">
        <v>0</v>
      </c>
      <c r="J4770">
        <v>1</v>
      </c>
      <c r="K4770">
        <v>0</v>
      </c>
      <c r="L4770">
        <v>0</v>
      </c>
      <c r="M4770">
        <v>0</v>
      </c>
      <c r="N4770">
        <v>0</v>
      </c>
    </row>
    <row r="4771" spans="1:14" x14ac:dyDescent="0.2">
      <c r="A4771" t="s">
        <v>9649</v>
      </c>
      <c r="B4771" t="s">
        <v>89</v>
      </c>
      <c r="C4771" t="s">
        <v>247</v>
      </c>
      <c r="D4771" t="s">
        <v>4889</v>
      </c>
      <c r="E4771">
        <v>1</v>
      </c>
      <c r="F4771">
        <v>1</v>
      </c>
      <c r="G4771">
        <v>0</v>
      </c>
      <c r="H4771">
        <v>0</v>
      </c>
      <c r="I4771">
        <v>0</v>
      </c>
      <c r="J4771">
        <v>2</v>
      </c>
      <c r="K4771">
        <v>0</v>
      </c>
      <c r="L4771">
        <v>0</v>
      </c>
      <c r="M4771">
        <v>0</v>
      </c>
      <c r="N4771">
        <v>0</v>
      </c>
    </row>
    <row r="4772" spans="1:14" x14ac:dyDescent="0.2">
      <c r="A4772" t="s">
        <v>9650</v>
      </c>
      <c r="B4772" t="s">
        <v>89</v>
      </c>
      <c r="C4772" t="s">
        <v>247</v>
      </c>
      <c r="D4772" t="s">
        <v>4871</v>
      </c>
      <c r="E4772">
        <v>0</v>
      </c>
      <c r="F4772">
        <v>0</v>
      </c>
      <c r="G4772">
        <v>0</v>
      </c>
      <c r="H4772">
        <v>0</v>
      </c>
      <c r="I4772">
        <v>0</v>
      </c>
      <c r="J4772">
        <v>0</v>
      </c>
      <c r="K4772">
        <v>3</v>
      </c>
      <c r="L4772">
        <v>3</v>
      </c>
      <c r="M4772">
        <v>0</v>
      </c>
      <c r="N4772">
        <v>0</v>
      </c>
    </row>
    <row r="4773" spans="1:14" x14ac:dyDescent="0.2">
      <c r="A4773" t="s">
        <v>9651</v>
      </c>
      <c r="B4773" t="s">
        <v>89</v>
      </c>
      <c r="C4773" t="s">
        <v>247</v>
      </c>
      <c r="D4773" t="s">
        <v>4873</v>
      </c>
      <c r="E4773">
        <v>0</v>
      </c>
      <c r="F4773">
        <v>0</v>
      </c>
      <c r="G4773">
        <v>0</v>
      </c>
      <c r="H4773">
        <v>0</v>
      </c>
      <c r="I4773">
        <v>0</v>
      </c>
      <c r="J4773">
        <v>0</v>
      </c>
      <c r="K4773">
        <v>3</v>
      </c>
      <c r="L4773">
        <v>3</v>
      </c>
      <c r="M4773">
        <v>0</v>
      </c>
      <c r="N4773">
        <v>0</v>
      </c>
    </row>
    <row r="4774" spans="1:14" x14ac:dyDescent="0.2">
      <c r="A4774" t="s">
        <v>9652</v>
      </c>
      <c r="B4774" t="s">
        <v>89</v>
      </c>
      <c r="C4774" t="s">
        <v>250</v>
      </c>
      <c r="D4774" t="s">
        <v>4875</v>
      </c>
      <c r="E4774">
        <v>1</v>
      </c>
      <c r="F4774">
        <v>0</v>
      </c>
      <c r="G4774">
        <v>1</v>
      </c>
      <c r="H4774">
        <v>0</v>
      </c>
      <c r="I4774">
        <v>0</v>
      </c>
      <c r="J4774">
        <v>0</v>
      </c>
      <c r="K4774">
        <v>0</v>
      </c>
      <c r="L4774">
        <v>0</v>
      </c>
      <c r="M4774">
        <v>0</v>
      </c>
      <c r="N4774">
        <v>0</v>
      </c>
    </row>
    <row r="4775" spans="1:14" x14ac:dyDescent="0.2">
      <c r="A4775" t="s">
        <v>9653</v>
      </c>
      <c r="B4775" t="s">
        <v>89</v>
      </c>
      <c r="C4775" t="s">
        <v>250</v>
      </c>
      <c r="D4775" t="s">
        <v>4877</v>
      </c>
      <c r="E4775">
        <v>1</v>
      </c>
      <c r="F4775">
        <v>0</v>
      </c>
      <c r="G4775">
        <v>1</v>
      </c>
      <c r="H4775">
        <v>0</v>
      </c>
      <c r="I4775">
        <v>0</v>
      </c>
      <c r="J4775">
        <v>0</v>
      </c>
      <c r="K4775">
        <v>0</v>
      </c>
      <c r="L4775">
        <v>0</v>
      </c>
      <c r="M4775">
        <v>0</v>
      </c>
      <c r="N4775">
        <v>0</v>
      </c>
    </row>
    <row r="4776" spans="1:14" x14ac:dyDescent="0.2">
      <c r="A4776" t="s">
        <v>9654</v>
      </c>
      <c r="B4776" t="s">
        <v>89</v>
      </c>
      <c r="C4776" t="s">
        <v>250</v>
      </c>
      <c r="D4776" t="s">
        <v>4879</v>
      </c>
      <c r="E4776">
        <v>0</v>
      </c>
      <c r="F4776">
        <v>0</v>
      </c>
      <c r="G4776">
        <v>0</v>
      </c>
      <c r="H4776">
        <v>0</v>
      </c>
      <c r="I4776">
        <v>0</v>
      </c>
      <c r="J4776">
        <v>1</v>
      </c>
      <c r="K4776">
        <v>0</v>
      </c>
      <c r="L4776">
        <v>0</v>
      </c>
      <c r="M4776">
        <v>0</v>
      </c>
      <c r="N4776">
        <v>0</v>
      </c>
    </row>
    <row r="4777" spans="1:14" x14ac:dyDescent="0.2">
      <c r="A4777" t="s">
        <v>9655</v>
      </c>
      <c r="B4777" t="s">
        <v>89</v>
      </c>
      <c r="C4777" t="s">
        <v>250</v>
      </c>
      <c r="D4777" t="s">
        <v>4881</v>
      </c>
      <c r="E4777">
        <v>1</v>
      </c>
      <c r="F4777">
        <v>0</v>
      </c>
      <c r="G4777">
        <v>1</v>
      </c>
      <c r="H4777">
        <v>0</v>
      </c>
      <c r="I4777">
        <v>0</v>
      </c>
      <c r="J4777">
        <v>0</v>
      </c>
      <c r="K4777">
        <v>0</v>
      </c>
      <c r="L4777">
        <v>0</v>
      </c>
      <c r="M4777">
        <v>0</v>
      </c>
      <c r="N4777">
        <v>0</v>
      </c>
    </row>
    <row r="4778" spans="1:14" x14ac:dyDescent="0.2">
      <c r="A4778" t="s">
        <v>9656</v>
      </c>
      <c r="B4778" t="s">
        <v>89</v>
      </c>
      <c r="C4778" t="s">
        <v>250</v>
      </c>
      <c r="D4778" t="s">
        <v>4883</v>
      </c>
      <c r="E4778">
        <v>1</v>
      </c>
      <c r="F4778">
        <v>0</v>
      </c>
      <c r="G4778">
        <v>1</v>
      </c>
      <c r="H4778">
        <v>0</v>
      </c>
      <c r="I4778">
        <v>0</v>
      </c>
      <c r="J4778">
        <v>0</v>
      </c>
      <c r="K4778">
        <v>0</v>
      </c>
      <c r="L4778">
        <v>0</v>
      </c>
      <c r="M4778">
        <v>0</v>
      </c>
      <c r="N4778">
        <v>0</v>
      </c>
    </row>
    <row r="4779" spans="1:14" x14ac:dyDescent="0.2">
      <c r="A4779" t="s">
        <v>9657</v>
      </c>
      <c r="B4779" t="s">
        <v>89</v>
      </c>
      <c r="C4779" t="s">
        <v>250</v>
      </c>
      <c r="D4779" t="s">
        <v>4885</v>
      </c>
      <c r="E4779">
        <v>0</v>
      </c>
      <c r="F4779">
        <v>0</v>
      </c>
      <c r="G4779">
        <v>0</v>
      </c>
      <c r="H4779">
        <v>0</v>
      </c>
      <c r="I4779">
        <v>0</v>
      </c>
      <c r="J4779">
        <v>1</v>
      </c>
      <c r="K4779">
        <v>0</v>
      </c>
      <c r="L4779">
        <v>0</v>
      </c>
      <c r="M4779">
        <v>0</v>
      </c>
      <c r="N4779">
        <v>0</v>
      </c>
    </row>
    <row r="4780" spans="1:14" x14ac:dyDescent="0.2">
      <c r="A4780" t="s">
        <v>9658</v>
      </c>
      <c r="B4780" t="s">
        <v>89</v>
      </c>
      <c r="C4780" t="s">
        <v>250</v>
      </c>
      <c r="D4780" t="s">
        <v>4887</v>
      </c>
      <c r="E4780">
        <v>1</v>
      </c>
      <c r="F4780">
        <v>0</v>
      </c>
      <c r="G4780">
        <v>1</v>
      </c>
      <c r="H4780">
        <v>0</v>
      </c>
      <c r="I4780">
        <v>0</v>
      </c>
      <c r="J4780">
        <v>0</v>
      </c>
      <c r="K4780">
        <v>0</v>
      </c>
      <c r="L4780">
        <v>0</v>
      </c>
      <c r="M4780">
        <v>0</v>
      </c>
      <c r="N4780">
        <v>0</v>
      </c>
    </row>
    <row r="4781" spans="1:14" x14ac:dyDescent="0.2">
      <c r="A4781" t="s">
        <v>9659</v>
      </c>
      <c r="B4781" t="s">
        <v>89</v>
      </c>
      <c r="C4781" t="s">
        <v>250</v>
      </c>
      <c r="D4781" t="s">
        <v>4889</v>
      </c>
      <c r="E4781">
        <v>0</v>
      </c>
      <c r="F4781">
        <v>0</v>
      </c>
      <c r="G4781">
        <v>0</v>
      </c>
      <c r="H4781">
        <v>0</v>
      </c>
      <c r="I4781">
        <v>0</v>
      </c>
      <c r="J4781">
        <v>1</v>
      </c>
      <c r="K4781">
        <v>0</v>
      </c>
      <c r="L4781">
        <v>0</v>
      </c>
      <c r="M4781">
        <v>0</v>
      </c>
      <c r="N4781">
        <v>0</v>
      </c>
    </row>
    <row r="4782" spans="1:14" x14ac:dyDescent="0.2">
      <c r="A4782" t="s">
        <v>9660</v>
      </c>
      <c r="B4782" t="s">
        <v>89</v>
      </c>
      <c r="C4782" t="s">
        <v>250</v>
      </c>
      <c r="D4782" t="s">
        <v>4871</v>
      </c>
      <c r="E4782">
        <v>0</v>
      </c>
      <c r="F4782">
        <v>0</v>
      </c>
      <c r="G4782">
        <v>0</v>
      </c>
      <c r="H4782">
        <v>0</v>
      </c>
      <c r="I4782">
        <v>0</v>
      </c>
      <c r="J4782">
        <v>0</v>
      </c>
      <c r="K4782">
        <v>1</v>
      </c>
      <c r="L4782">
        <v>1</v>
      </c>
      <c r="M4782">
        <v>0</v>
      </c>
      <c r="N4782">
        <v>0</v>
      </c>
    </row>
    <row r="4783" spans="1:14" x14ac:dyDescent="0.2">
      <c r="A4783" t="s">
        <v>9661</v>
      </c>
      <c r="B4783" t="s">
        <v>89</v>
      </c>
      <c r="C4783" t="s">
        <v>250</v>
      </c>
      <c r="D4783" t="s">
        <v>4873</v>
      </c>
      <c r="E4783">
        <v>0</v>
      </c>
      <c r="F4783">
        <v>0</v>
      </c>
      <c r="G4783">
        <v>0</v>
      </c>
      <c r="H4783">
        <v>0</v>
      </c>
      <c r="I4783">
        <v>0</v>
      </c>
      <c r="J4783">
        <v>0</v>
      </c>
      <c r="K4783">
        <v>1</v>
      </c>
      <c r="L4783">
        <v>1</v>
      </c>
      <c r="M4783">
        <v>0</v>
      </c>
      <c r="N4783">
        <v>0</v>
      </c>
    </row>
    <row r="4784" spans="1:14" x14ac:dyDescent="0.2">
      <c r="A4784" t="s">
        <v>9662</v>
      </c>
      <c r="B4784" t="s">
        <v>89</v>
      </c>
      <c r="C4784" t="s">
        <v>253</v>
      </c>
      <c r="D4784" t="s">
        <v>4875</v>
      </c>
      <c r="E4784">
        <v>0</v>
      </c>
      <c r="F4784">
        <v>0</v>
      </c>
      <c r="G4784">
        <v>0</v>
      </c>
      <c r="H4784">
        <v>0</v>
      </c>
      <c r="I4784">
        <v>0</v>
      </c>
      <c r="J4784">
        <v>1</v>
      </c>
      <c r="K4784">
        <v>0</v>
      </c>
      <c r="L4784">
        <v>0</v>
      </c>
      <c r="M4784">
        <v>0</v>
      </c>
      <c r="N4784">
        <v>0</v>
      </c>
    </row>
    <row r="4785" spans="1:14" x14ac:dyDescent="0.2">
      <c r="A4785" t="s">
        <v>9663</v>
      </c>
      <c r="B4785" t="s">
        <v>89</v>
      </c>
      <c r="C4785" t="s">
        <v>253</v>
      </c>
      <c r="D4785" t="s">
        <v>4877</v>
      </c>
      <c r="E4785">
        <v>1</v>
      </c>
      <c r="F4785">
        <v>1</v>
      </c>
      <c r="G4785">
        <v>0</v>
      </c>
      <c r="H4785">
        <v>0</v>
      </c>
      <c r="I4785">
        <v>0</v>
      </c>
      <c r="J4785">
        <v>0</v>
      </c>
      <c r="K4785">
        <v>0</v>
      </c>
      <c r="L4785">
        <v>0</v>
      </c>
      <c r="M4785">
        <v>0</v>
      </c>
      <c r="N4785">
        <v>0</v>
      </c>
    </row>
    <row r="4786" spans="1:14" x14ac:dyDescent="0.2">
      <c r="A4786" t="s">
        <v>9664</v>
      </c>
      <c r="B4786" t="s">
        <v>89</v>
      </c>
      <c r="C4786" t="s">
        <v>253</v>
      </c>
      <c r="D4786" t="s">
        <v>4879</v>
      </c>
      <c r="E4786">
        <v>1</v>
      </c>
      <c r="F4786">
        <v>1</v>
      </c>
      <c r="G4786">
        <v>0</v>
      </c>
      <c r="H4786">
        <v>0</v>
      </c>
      <c r="I4786">
        <v>0</v>
      </c>
      <c r="J4786">
        <v>0</v>
      </c>
      <c r="K4786">
        <v>0</v>
      </c>
      <c r="L4786">
        <v>0</v>
      </c>
      <c r="M4786">
        <v>0</v>
      </c>
      <c r="N4786">
        <v>0</v>
      </c>
    </row>
    <row r="4787" spans="1:14" x14ac:dyDescent="0.2">
      <c r="A4787" t="s">
        <v>9665</v>
      </c>
      <c r="B4787" t="s">
        <v>89</v>
      </c>
      <c r="C4787" t="s">
        <v>253</v>
      </c>
      <c r="D4787" t="s">
        <v>4881</v>
      </c>
      <c r="E4787">
        <v>1</v>
      </c>
      <c r="F4787">
        <v>1</v>
      </c>
      <c r="G4787">
        <v>0</v>
      </c>
      <c r="H4787">
        <v>0</v>
      </c>
      <c r="I4787">
        <v>0</v>
      </c>
      <c r="J4787">
        <v>0</v>
      </c>
      <c r="K4787">
        <v>0</v>
      </c>
      <c r="L4787">
        <v>0</v>
      </c>
      <c r="M4787">
        <v>0</v>
      </c>
      <c r="N4787">
        <v>0</v>
      </c>
    </row>
    <row r="4788" spans="1:14" x14ac:dyDescent="0.2">
      <c r="A4788" t="s">
        <v>9666</v>
      </c>
      <c r="B4788" t="s">
        <v>89</v>
      </c>
      <c r="C4788" t="s">
        <v>253</v>
      </c>
      <c r="D4788" t="s">
        <v>4883</v>
      </c>
      <c r="E4788">
        <v>0</v>
      </c>
      <c r="F4788">
        <v>0</v>
      </c>
      <c r="G4788">
        <v>0</v>
      </c>
      <c r="H4788">
        <v>0</v>
      </c>
      <c r="I4788">
        <v>0</v>
      </c>
      <c r="J4788">
        <v>1</v>
      </c>
      <c r="K4788">
        <v>0</v>
      </c>
      <c r="L4788">
        <v>0</v>
      </c>
      <c r="M4788">
        <v>0</v>
      </c>
      <c r="N4788">
        <v>0</v>
      </c>
    </row>
    <row r="4789" spans="1:14" x14ac:dyDescent="0.2">
      <c r="A4789" t="s">
        <v>9667</v>
      </c>
      <c r="B4789" t="s">
        <v>89</v>
      </c>
      <c r="C4789" t="s">
        <v>253</v>
      </c>
      <c r="D4789" t="s">
        <v>4885</v>
      </c>
      <c r="E4789">
        <v>1</v>
      </c>
      <c r="F4789">
        <v>1</v>
      </c>
      <c r="G4789">
        <v>0</v>
      </c>
      <c r="H4789">
        <v>0</v>
      </c>
      <c r="I4789">
        <v>0</v>
      </c>
      <c r="J4789">
        <v>0</v>
      </c>
      <c r="K4789">
        <v>0</v>
      </c>
      <c r="L4789">
        <v>0</v>
      </c>
      <c r="M4789">
        <v>0</v>
      </c>
      <c r="N4789">
        <v>0</v>
      </c>
    </row>
    <row r="4790" spans="1:14" x14ac:dyDescent="0.2">
      <c r="A4790" t="s">
        <v>9668</v>
      </c>
      <c r="B4790" t="s">
        <v>89</v>
      </c>
      <c r="C4790" t="s">
        <v>253</v>
      </c>
      <c r="D4790" t="s">
        <v>4887</v>
      </c>
      <c r="E4790">
        <v>0</v>
      </c>
      <c r="F4790">
        <v>0</v>
      </c>
      <c r="G4790">
        <v>0</v>
      </c>
      <c r="H4790">
        <v>0</v>
      </c>
      <c r="I4790">
        <v>0</v>
      </c>
      <c r="J4790">
        <v>1</v>
      </c>
      <c r="K4790">
        <v>0</v>
      </c>
      <c r="L4790">
        <v>0</v>
      </c>
      <c r="M4790">
        <v>0</v>
      </c>
      <c r="N4790">
        <v>0</v>
      </c>
    </row>
    <row r="4791" spans="1:14" x14ac:dyDescent="0.2">
      <c r="A4791" t="s">
        <v>9669</v>
      </c>
      <c r="B4791" t="s">
        <v>89</v>
      </c>
      <c r="C4791" t="s">
        <v>253</v>
      </c>
      <c r="D4791" t="s">
        <v>4889</v>
      </c>
      <c r="E4791">
        <v>1</v>
      </c>
      <c r="F4791">
        <v>1</v>
      </c>
      <c r="G4791">
        <v>0</v>
      </c>
      <c r="H4791">
        <v>0</v>
      </c>
      <c r="I4791">
        <v>0</v>
      </c>
      <c r="J4791">
        <v>0</v>
      </c>
      <c r="K4791">
        <v>0</v>
      </c>
      <c r="L4791">
        <v>0</v>
      </c>
      <c r="M4791">
        <v>0</v>
      </c>
      <c r="N4791">
        <v>0</v>
      </c>
    </row>
    <row r="4792" spans="1:14" x14ac:dyDescent="0.2">
      <c r="A4792" t="s">
        <v>9670</v>
      </c>
      <c r="B4792" t="s">
        <v>89</v>
      </c>
      <c r="C4792" t="s">
        <v>253</v>
      </c>
      <c r="D4792" t="s">
        <v>4871</v>
      </c>
      <c r="E4792">
        <v>0</v>
      </c>
      <c r="F4792">
        <v>0</v>
      </c>
      <c r="G4792">
        <v>0</v>
      </c>
      <c r="H4792">
        <v>0</v>
      </c>
      <c r="I4792">
        <v>0</v>
      </c>
      <c r="J4792">
        <v>0</v>
      </c>
      <c r="K4792">
        <v>1</v>
      </c>
      <c r="L4792">
        <v>1</v>
      </c>
      <c r="M4792">
        <v>0</v>
      </c>
      <c r="N4792">
        <v>0</v>
      </c>
    </row>
    <row r="4793" spans="1:14" x14ac:dyDescent="0.2">
      <c r="A4793" t="s">
        <v>9671</v>
      </c>
      <c r="B4793" t="s">
        <v>89</v>
      </c>
      <c r="C4793" t="s">
        <v>253</v>
      </c>
      <c r="D4793" t="s">
        <v>4873</v>
      </c>
      <c r="E4793">
        <v>0</v>
      </c>
      <c r="F4793">
        <v>0</v>
      </c>
      <c r="G4793">
        <v>0</v>
      </c>
      <c r="H4793">
        <v>0</v>
      </c>
      <c r="I4793">
        <v>0</v>
      </c>
      <c r="J4793">
        <v>0</v>
      </c>
      <c r="K4793">
        <v>1</v>
      </c>
      <c r="L4793">
        <v>1</v>
      </c>
      <c r="M4793">
        <v>0</v>
      </c>
      <c r="N4793">
        <v>0</v>
      </c>
    </row>
    <row r="4794" spans="1:14" x14ac:dyDescent="0.2">
      <c r="A4794" t="s">
        <v>9672</v>
      </c>
      <c r="B4794" t="s">
        <v>89</v>
      </c>
      <c r="C4794" t="s">
        <v>255</v>
      </c>
      <c r="D4794" t="s">
        <v>4875</v>
      </c>
      <c r="E4794">
        <v>1</v>
      </c>
      <c r="F4794">
        <v>1</v>
      </c>
      <c r="G4794">
        <v>0</v>
      </c>
      <c r="H4794">
        <v>0</v>
      </c>
      <c r="I4794">
        <v>0</v>
      </c>
      <c r="J4794">
        <v>3</v>
      </c>
      <c r="K4794">
        <v>0</v>
      </c>
      <c r="L4794">
        <v>0</v>
      </c>
      <c r="M4794">
        <v>0</v>
      </c>
      <c r="N4794">
        <v>0</v>
      </c>
    </row>
    <row r="4795" spans="1:14" x14ac:dyDescent="0.2">
      <c r="A4795" t="s">
        <v>9673</v>
      </c>
      <c r="B4795" t="s">
        <v>89</v>
      </c>
      <c r="C4795" t="s">
        <v>255</v>
      </c>
      <c r="D4795" t="s">
        <v>4877</v>
      </c>
      <c r="E4795">
        <v>4</v>
      </c>
      <c r="F4795">
        <v>1</v>
      </c>
      <c r="G4795">
        <v>3</v>
      </c>
      <c r="H4795">
        <v>0</v>
      </c>
      <c r="I4795">
        <v>0</v>
      </c>
      <c r="J4795">
        <v>0</v>
      </c>
      <c r="K4795">
        <v>0</v>
      </c>
      <c r="L4795">
        <v>0</v>
      </c>
      <c r="M4795">
        <v>0</v>
      </c>
      <c r="N4795">
        <v>0</v>
      </c>
    </row>
    <row r="4796" spans="1:14" x14ac:dyDescent="0.2">
      <c r="A4796" t="s">
        <v>9674</v>
      </c>
      <c r="B4796" t="s">
        <v>89</v>
      </c>
      <c r="C4796" t="s">
        <v>255</v>
      </c>
      <c r="D4796" t="s">
        <v>4879</v>
      </c>
      <c r="E4796">
        <v>3</v>
      </c>
      <c r="F4796">
        <v>0</v>
      </c>
      <c r="G4796">
        <v>3</v>
      </c>
      <c r="H4796">
        <v>0</v>
      </c>
      <c r="I4796">
        <v>0</v>
      </c>
      <c r="J4796">
        <v>1</v>
      </c>
      <c r="K4796">
        <v>0</v>
      </c>
      <c r="L4796">
        <v>0</v>
      </c>
      <c r="M4796">
        <v>0</v>
      </c>
      <c r="N4796">
        <v>0</v>
      </c>
    </row>
    <row r="4797" spans="1:14" x14ac:dyDescent="0.2">
      <c r="A4797" t="s">
        <v>9675</v>
      </c>
      <c r="B4797" t="s">
        <v>89</v>
      </c>
      <c r="C4797" t="s">
        <v>255</v>
      </c>
      <c r="D4797" t="s">
        <v>4881</v>
      </c>
      <c r="E4797">
        <v>4</v>
      </c>
      <c r="F4797">
        <v>1</v>
      </c>
      <c r="G4797">
        <v>3</v>
      </c>
      <c r="H4797">
        <v>0</v>
      </c>
      <c r="I4797">
        <v>0</v>
      </c>
      <c r="J4797">
        <v>0</v>
      </c>
      <c r="K4797">
        <v>0</v>
      </c>
      <c r="L4797">
        <v>0</v>
      </c>
      <c r="M4797">
        <v>0</v>
      </c>
      <c r="N4797">
        <v>0</v>
      </c>
    </row>
    <row r="4798" spans="1:14" x14ac:dyDescent="0.2">
      <c r="A4798" t="s">
        <v>9676</v>
      </c>
      <c r="B4798" t="s">
        <v>89</v>
      </c>
      <c r="C4798" t="s">
        <v>255</v>
      </c>
      <c r="D4798" t="s">
        <v>4883</v>
      </c>
      <c r="E4798">
        <v>1</v>
      </c>
      <c r="F4798">
        <v>1</v>
      </c>
      <c r="G4798">
        <v>0</v>
      </c>
      <c r="H4798">
        <v>0</v>
      </c>
      <c r="I4798">
        <v>0</v>
      </c>
      <c r="J4798">
        <v>3</v>
      </c>
      <c r="K4798">
        <v>0</v>
      </c>
      <c r="L4798">
        <v>0</v>
      </c>
      <c r="M4798">
        <v>0</v>
      </c>
      <c r="N4798">
        <v>0</v>
      </c>
    </row>
    <row r="4799" spans="1:14" x14ac:dyDescent="0.2">
      <c r="A4799" t="s">
        <v>9677</v>
      </c>
      <c r="B4799" t="s">
        <v>89</v>
      </c>
      <c r="C4799" t="s">
        <v>255</v>
      </c>
      <c r="D4799" t="s">
        <v>4885</v>
      </c>
      <c r="E4799">
        <v>3</v>
      </c>
      <c r="F4799">
        <v>0</v>
      </c>
      <c r="G4799">
        <v>3</v>
      </c>
      <c r="H4799">
        <v>0</v>
      </c>
      <c r="I4799">
        <v>0</v>
      </c>
      <c r="J4799">
        <v>1</v>
      </c>
      <c r="K4799">
        <v>0</v>
      </c>
      <c r="L4799">
        <v>0</v>
      </c>
      <c r="M4799">
        <v>0</v>
      </c>
      <c r="N4799">
        <v>0</v>
      </c>
    </row>
    <row r="4800" spans="1:14" x14ac:dyDescent="0.2">
      <c r="A4800" t="s">
        <v>9678</v>
      </c>
      <c r="B4800" t="s">
        <v>89</v>
      </c>
      <c r="C4800" t="s">
        <v>255</v>
      </c>
      <c r="D4800" t="s">
        <v>4887</v>
      </c>
      <c r="E4800">
        <v>1</v>
      </c>
      <c r="F4800">
        <v>1</v>
      </c>
      <c r="G4800">
        <v>0</v>
      </c>
      <c r="H4800">
        <v>0</v>
      </c>
      <c r="I4800">
        <v>0</v>
      </c>
      <c r="J4800">
        <v>3</v>
      </c>
      <c r="K4800">
        <v>0</v>
      </c>
      <c r="L4800">
        <v>0</v>
      </c>
      <c r="M4800">
        <v>0</v>
      </c>
      <c r="N4800">
        <v>0</v>
      </c>
    </row>
    <row r="4801" spans="1:14" x14ac:dyDescent="0.2">
      <c r="A4801" t="s">
        <v>9679</v>
      </c>
      <c r="B4801" t="s">
        <v>89</v>
      </c>
      <c r="C4801" t="s">
        <v>255</v>
      </c>
      <c r="D4801" t="s">
        <v>4889</v>
      </c>
      <c r="E4801">
        <v>3</v>
      </c>
      <c r="F4801">
        <v>0</v>
      </c>
      <c r="G4801">
        <v>3</v>
      </c>
      <c r="H4801">
        <v>0</v>
      </c>
      <c r="I4801">
        <v>0</v>
      </c>
      <c r="J4801">
        <v>1</v>
      </c>
      <c r="K4801">
        <v>0</v>
      </c>
      <c r="L4801">
        <v>0</v>
      </c>
      <c r="M4801">
        <v>0</v>
      </c>
      <c r="N4801">
        <v>0</v>
      </c>
    </row>
    <row r="4802" spans="1:14" x14ac:dyDescent="0.2">
      <c r="A4802" t="s">
        <v>9680</v>
      </c>
      <c r="B4802" t="s">
        <v>89</v>
      </c>
      <c r="C4802" t="s">
        <v>255</v>
      </c>
      <c r="D4802" t="s">
        <v>4871</v>
      </c>
      <c r="E4802">
        <v>0</v>
      </c>
      <c r="F4802">
        <v>0</v>
      </c>
      <c r="G4802">
        <v>0</v>
      </c>
      <c r="H4802">
        <v>0</v>
      </c>
      <c r="I4802">
        <v>0</v>
      </c>
      <c r="J4802">
        <v>0</v>
      </c>
      <c r="K4802">
        <v>3</v>
      </c>
      <c r="L4802">
        <v>3</v>
      </c>
      <c r="M4802">
        <v>0</v>
      </c>
      <c r="N4802">
        <v>0</v>
      </c>
    </row>
    <row r="4803" spans="1:14" x14ac:dyDescent="0.2">
      <c r="A4803" t="s">
        <v>9681</v>
      </c>
      <c r="B4803" t="s">
        <v>89</v>
      </c>
      <c r="C4803" t="s">
        <v>255</v>
      </c>
      <c r="D4803" t="s">
        <v>4873</v>
      </c>
      <c r="E4803">
        <v>0</v>
      </c>
      <c r="F4803">
        <v>0</v>
      </c>
      <c r="G4803">
        <v>0</v>
      </c>
      <c r="H4803">
        <v>0</v>
      </c>
      <c r="I4803">
        <v>0</v>
      </c>
      <c r="J4803">
        <v>0</v>
      </c>
      <c r="K4803">
        <v>3</v>
      </c>
      <c r="L4803">
        <v>3</v>
      </c>
      <c r="M4803">
        <v>0</v>
      </c>
      <c r="N4803">
        <v>0</v>
      </c>
    </row>
    <row r="4804" spans="1:14" x14ac:dyDescent="0.2">
      <c r="A4804" t="s">
        <v>9682</v>
      </c>
      <c r="B4804" t="s">
        <v>87</v>
      </c>
      <c r="C4804" t="s">
        <v>105</v>
      </c>
      <c r="D4804" t="s">
        <v>4875</v>
      </c>
      <c r="E4804">
        <v>11</v>
      </c>
      <c r="F4804">
        <v>2</v>
      </c>
      <c r="G4804">
        <v>6</v>
      </c>
      <c r="H4804">
        <v>3</v>
      </c>
      <c r="I4804">
        <v>0</v>
      </c>
      <c r="J4804">
        <v>44</v>
      </c>
      <c r="K4804">
        <v>0</v>
      </c>
      <c r="L4804">
        <v>0</v>
      </c>
      <c r="M4804">
        <v>0</v>
      </c>
      <c r="N4804">
        <v>0</v>
      </c>
    </row>
    <row r="4805" spans="1:14" x14ac:dyDescent="0.2">
      <c r="A4805" t="s">
        <v>9683</v>
      </c>
      <c r="B4805" t="s">
        <v>87</v>
      </c>
      <c r="C4805" t="s">
        <v>105</v>
      </c>
      <c r="D4805" t="s">
        <v>4877</v>
      </c>
      <c r="E4805">
        <v>55</v>
      </c>
      <c r="F4805">
        <v>6</v>
      </c>
      <c r="G4805">
        <v>46</v>
      </c>
      <c r="H4805">
        <v>3</v>
      </c>
      <c r="I4805">
        <v>0</v>
      </c>
      <c r="J4805">
        <v>0</v>
      </c>
      <c r="K4805">
        <v>0</v>
      </c>
      <c r="L4805">
        <v>0</v>
      </c>
      <c r="M4805">
        <v>0</v>
      </c>
      <c r="N4805">
        <v>0</v>
      </c>
    </row>
    <row r="4806" spans="1:14" x14ac:dyDescent="0.2">
      <c r="A4806" t="s">
        <v>9684</v>
      </c>
      <c r="B4806" t="s">
        <v>87</v>
      </c>
      <c r="C4806" t="s">
        <v>105</v>
      </c>
      <c r="D4806" t="s">
        <v>4879</v>
      </c>
      <c r="E4806">
        <v>44</v>
      </c>
      <c r="F4806">
        <v>5</v>
      </c>
      <c r="G4806">
        <v>39</v>
      </c>
      <c r="H4806">
        <v>0</v>
      </c>
      <c r="I4806">
        <v>0</v>
      </c>
      <c r="J4806">
        <v>11</v>
      </c>
      <c r="K4806">
        <v>0</v>
      </c>
      <c r="L4806">
        <v>0</v>
      </c>
      <c r="M4806">
        <v>0</v>
      </c>
      <c r="N4806">
        <v>0</v>
      </c>
    </row>
    <row r="4807" spans="1:14" x14ac:dyDescent="0.2">
      <c r="A4807" t="s">
        <v>9685</v>
      </c>
      <c r="B4807" t="s">
        <v>87</v>
      </c>
      <c r="C4807" t="s">
        <v>105</v>
      </c>
      <c r="D4807" t="s">
        <v>4881</v>
      </c>
      <c r="E4807">
        <v>55</v>
      </c>
      <c r="F4807">
        <v>6</v>
      </c>
      <c r="G4807">
        <v>46</v>
      </c>
      <c r="H4807">
        <v>3</v>
      </c>
      <c r="I4807">
        <v>0</v>
      </c>
      <c r="J4807">
        <v>0</v>
      </c>
      <c r="K4807">
        <v>0</v>
      </c>
      <c r="L4807">
        <v>0</v>
      </c>
      <c r="M4807">
        <v>0</v>
      </c>
      <c r="N4807">
        <v>0</v>
      </c>
    </row>
    <row r="4808" spans="1:14" x14ac:dyDescent="0.2">
      <c r="A4808" t="s">
        <v>9686</v>
      </c>
      <c r="B4808" t="s">
        <v>87</v>
      </c>
      <c r="C4808" t="s">
        <v>105</v>
      </c>
      <c r="D4808" t="s">
        <v>4883</v>
      </c>
      <c r="E4808">
        <v>11</v>
      </c>
      <c r="F4808">
        <v>2</v>
      </c>
      <c r="G4808">
        <v>7</v>
      </c>
      <c r="H4808">
        <v>2</v>
      </c>
      <c r="I4808">
        <v>0</v>
      </c>
      <c r="J4808">
        <v>44</v>
      </c>
      <c r="K4808">
        <v>0</v>
      </c>
      <c r="L4808">
        <v>0</v>
      </c>
      <c r="M4808">
        <v>0</v>
      </c>
      <c r="N4808">
        <v>0</v>
      </c>
    </row>
    <row r="4809" spans="1:14" x14ac:dyDescent="0.2">
      <c r="A4809" t="s">
        <v>9687</v>
      </c>
      <c r="B4809" t="s">
        <v>87</v>
      </c>
      <c r="C4809" t="s">
        <v>105</v>
      </c>
      <c r="D4809" t="s">
        <v>4885</v>
      </c>
      <c r="E4809">
        <v>44</v>
      </c>
      <c r="F4809">
        <v>6</v>
      </c>
      <c r="G4809">
        <v>37</v>
      </c>
      <c r="H4809">
        <v>1</v>
      </c>
      <c r="I4809">
        <v>0</v>
      </c>
      <c r="J4809">
        <v>11</v>
      </c>
      <c r="K4809">
        <v>0</v>
      </c>
      <c r="L4809">
        <v>0</v>
      </c>
      <c r="M4809">
        <v>0</v>
      </c>
      <c r="N4809">
        <v>0</v>
      </c>
    </row>
    <row r="4810" spans="1:14" x14ac:dyDescent="0.2">
      <c r="A4810" t="s">
        <v>9688</v>
      </c>
      <c r="B4810" t="s">
        <v>87</v>
      </c>
      <c r="C4810" t="s">
        <v>105</v>
      </c>
      <c r="D4810" t="s">
        <v>4887</v>
      </c>
      <c r="E4810">
        <v>11</v>
      </c>
      <c r="F4810">
        <v>1</v>
      </c>
      <c r="G4810">
        <v>7</v>
      </c>
      <c r="H4810">
        <v>3</v>
      </c>
      <c r="I4810">
        <v>0</v>
      </c>
      <c r="J4810">
        <v>44</v>
      </c>
      <c r="K4810">
        <v>0</v>
      </c>
      <c r="L4810">
        <v>0</v>
      </c>
      <c r="M4810">
        <v>0</v>
      </c>
      <c r="N4810">
        <v>0</v>
      </c>
    </row>
    <row r="4811" spans="1:14" x14ac:dyDescent="0.2">
      <c r="A4811" t="s">
        <v>9689</v>
      </c>
      <c r="B4811" t="s">
        <v>87</v>
      </c>
      <c r="C4811" t="s">
        <v>105</v>
      </c>
      <c r="D4811" t="s">
        <v>4889</v>
      </c>
      <c r="E4811">
        <v>44</v>
      </c>
      <c r="F4811">
        <v>4</v>
      </c>
      <c r="G4811">
        <v>40</v>
      </c>
      <c r="H4811">
        <v>0</v>
      </c>
      <c r="I4811">
        <v>0</v>
      </c>
      <c r="J4811">
        <v>11</v>
      </c>
      <c r="K4811">
        <v>0</v>
      </c>
      <c r="L4811">
        <v>0</v>
      </c>
      <c r="M4811">
        <v>0</v>
      </c>
      <c r="N4811">
        <v>0</v>
      </c>
    </row>
    <row r="4812" spans="1:14" x14ac:dyDescent="0.2">
      <c r="A4812" t="s">
        <v>9690</v>
      </c>
      <c r="B4812" t="s">
        <v>87</v>
      </c>
      <c r="C4812" t="s">
        <v>105</v>
      </c>
      <c r="D4812" t="s">
        <v>4871</v>
      </c>
      <c r="E4812">
        <v>0</v>
      </c>
      <c r="F4812">
        <v>0</v>
      </c>
      <c r="G4812">
        <v>0</v>
      </c>
      <c r="H4812">
        <v>0</v>
      </c>
      <c r="I4812">
        <v>0</v>
      </c>
      <c r="J4812">
        <v>0</v>
      </c>
      <c r="K4812">
        <v>34</v>
      </c>
      <c r="L4812">
        <v>34</v>
      </c>
      <c r="M4812">
        <v>0</v>
      </c>
      <c r="N4812">
        <v>0</v>
      </c>
    </row>
    <row r="4813" spans="1:14" x14ac:dyDescent="0.2">
      <c r="A4813" t="s">
        <v>9691</v>
      </c>
      <c r="B4813" t="s">
        <v>87</v>
      </c>
      <c r="C4813" t="s">
        <v>105</v>
      </c>
      <c r="D4813" t="s">
        <v>4873</v>
      </c>
      <c r="E4813">
        <v>0</v>
      </c>
      <c r="F4813">
        <v>0</v>
      </c>
      <c r="G4813">
        <v>0</v>
      </c>
      <c r="H4813">
        <v>0</v>
      </c>
      <c r="I4813">
        <v>0</v>
      </c>
      <c r="J4813">
        <v>0</v>
      </c>
      <c r="K4813">
        <v>23</v>
      </c>
      <c r="L4813">
        <v>23</v>
      </c>
      <c r="M4813">
        <v>0</v>
      </c>
      <c r="N4813">
        <v>0</v>
      </c>
    </row>
    <row r="4814" spans="1:14" x14ac:dyDescent="0.2">
      <c r="A4814" t="s">
        <v>9692</v>
      </c>
      <c r="B4814" t="s">
        <v>87</v>
      </c>
      <c r="C4814" t="s">
        <v>106</v>
      </c>
      <c r="D4814" t="s">
        <v>4875</v>
      </c>
      <c r="E4814">
        <v>49</v>
      </c>
      <c r="F4814">
        <v>15</v>
      </c>
      <c r="G4814">
        <v>29</v>
      </c>
      <c r="H4814">
        <v>4</v>
      </c>
      <c r="I4814">
        <v>1</v>
      </c>
      <c r="J4814">
        <v>63</v>
      </c>
      <c r="K4814">
        <v>0</v>
      </c>
      <c r="L4814">
        <v>0</v>
      </c>
      <c r="M4814">
        <v>0</v>
      </c>
      <c r="N4814">
        <v>0</v>
      </c>
    </row>
    <row r="4815" spans="1:14" x14ac:dyDescent="0.2">
      <c r="A4815" t="s">
        <v>9693</v>
      </c>
      <c r="B4815" t="s">
        <v>87</v>
      </c>
      <c r="C4815" t="s">
        <v>106</v>
      </c>
      <c r="D4815" t="s">
        <v>4877</v>
      </c>
      <c r="E4815">
        <v>112</v>
      </c>
      <c r="F4815">
        <v>25</v>
      </c>
      <c r="G4815">
        <v>80</v>
      </c>
      <c r="H4815">
        <v>5</v>
      </c>
      <c r="I4815">
        <v>2</v>
      </c>
      <c r="J4815">
        <v>0</v>
      </c>
      <c r="K4815">
        <v>0</v>
      </c>
      <c r="L4815">
        <v>0</v>
      </c>
      <c r="M4815">
        <v>0</v>
      </c>
      <c r="N4815">
        <v>0</v>
      </c>
    </row>
    <row r="4816" spans="1:14" x14ac:dyDescent="0.2">
      <c r="A4816" t="s">
        <v>9694</v>
      </c>
      <c r="B4816" t="s">
        <v>87</v>
      </c>
      <c r="C4816" t="s">
        <v>106</v>
      </c>
      <c r="D4816" t="s">
        <v>4879</v>
      </c>
      <c r="E4816">
        <v>61</v>
      </c>
      <c r="F4816">
        <v>13</v>
      </c>
      <c r="G4816">
        <v>48</v>
      </c>
      <c r="H4816">
        <v>0</v>
      </c>
      <c r="I4816">
        <v>0</v>
      </c>
      <c r="J4816">
        <v>51</v>
      </c>
      <c r="K4816">
        <v>0</v>
      </c>
      <c r="L4816">
        <v>0</v>
      </c>
      <c r="M4816">
        <v>0</v>
      </c>
      <c r="N4816">
        <v>0</v>
      </c>
    </row>
    <row r="4817" spans="1:14" x14ac:dyDescent="0.2">
      <c r="A4817" t="s">
        <v>9695</v>
      </c>
      <c r="B4817" t="s">
        <v>87</v>
      </c>
      <c r="C4817" t="s">
        <v>106</v>
      </c>
      <c r="D4817" t="s">
        <v>4881</v>
      </c>
      <c r="E4817">
        <v>112</v>
      </c>
      <c r="F4817">
        <v>25</v>
      </c>
      <c r="G4817">
        <v>80</v>
      </c>
      <c r="H4817">
        <v>5</v>
      </c>
      <c r="I4817">
        <v>2</v>
      </c>
      <c r="J4817">
        <v>0</v>
      </c>
      <c r="K4817">
        <v>0</v>
      </c>
      <c r="L4817">
        <v>0</v>
      </c>
      <c r="M4817">
        <v>0</v>
      </c>
      <c r="N4817">
        <v>0</v>
      </c>
    </row>
    <row r="4818" spans="1:14" x14ac:dyDescent="0.2">
      <c r="A4818" t="s">
        <v>9696</v>
      </c>
      <c r="B4818" t="s">
        <v>87</v>
      </c>
      <c r="C4818" t="s">
        <v>106</v>
      </c>
      <c r="D4818" t="s">
        <v>4883</v>
      </c>
      <c r="E4818">
        <v>49</v>
      </c>
      <c r="F4818">
        <v>13</v>
      </c>
      <c r="G4818">
        <v>30</v>
      </c>
      <c r="H4818">
        <v>4</v>
      </c>
      <c r="I4818">
        <v>2</v>
      </c>
      <c r="J4818">
        <v>63</v>
      </c>
      <c r="K4818">
        <v>0</v>
      </c>
      <c r="L4818">
        <v>0</v>
      </c>
      <c r="M4818">
        <v>0</v>
      </c>
      <c r="N4818">
        <v>0</v>
      </c>
    </row>
    <row r="4819" spans="1:14" x14ac:dyDescent="0.2">
      <c r="A4819" t="s">
        <v>9697</v>
      </c>
      <c r="B4819" t="s">
        <v>87</v>
      </c>
      <c r="C4819" t="s">
        <v>106</v>
      </c>
      <c r="D4819" t="s">
        <v>4885</v>
      </c>
      <c r="E4819">
        <v>63</v>
      </c>
      <c r="F4819">
        <v>17</v>
      </c>
      <c r="G4819">
        <v>46</v>
      </c>
      <c r="H4819">
        <v>0</v>
      </c>
      <c r="I4819">
        <v>0</v>
      </c>
      <c r="J4819">
        <v>49</v>
      </c>
      <c r="K4819">
        <v>0</v>
      </c>
      <c r="L4819">
        <v>0</v>
      </c>
      <c r="M4819">
        <v>0</v>
      </c>
      <c r="N4819">
        <v>0</v>
      </c>
    </row>
    <row r="4820" spans="1:14" x14ac:dyDescent="0.2">
      <c r="A4820" t="s">
        <v>9698</v>
      </c>
      <c r="B4820" t="s">
        <v>87</v>
      </c>
      <c r="C4820" t="s">
        <v>106</v>
      </c>
      <c r="D4820" t="s">
        <v>4887</v>
      </c>
      <c r="E4820">
        <v>49</v>
      </c>
      <c r="F4820">
        <v>12</v>
      </c>
      <c r="G4820">
        <v>31</v>
      </c>
      <c r="H4820">
        <v>5</v>
      </c>
      <c r="I4820">
        <v>1</v>
      </c>
      <c r="J4820">
        <v>63</v>
      </c>
      <c r="K4820">
        <v>0</v>
      </c>
      <c r="L4820">
        <v>0</v>
      </c>
      <c r="M4820">
        <v>0</v>
      </c>
      <c r="N4820">
        <v>0</v>
      </c>
    </row>
    <row r="4821" spans="1:14" x14ac:dyDescent="0.2">
      <c r="A4821" t="s">
        <v>9699</v>
      </c>
      <c r="B4821" t="s">
        <v>87</v>
      </c>
      <c r="C4821" t="s">
        <v>106</v>
      </c>
      <c r="D4821" t="s">
        <v>4889</v>
      </c>
      <c r="E4821">
        <v>63</v>
      </c>
      <c r="F4821">
        <v>13</v>
      </c>
      <c r="G4821">
        <v>50</v>
      </c>
      <c r="H4821">
        <v>0</v>
      </c>
      <c r="I4821">
        <v>0</v>
      </c>
      <c r="J4821">
        <v>49</v>
      </c>
      <c r="K4821">
        <v>0</v>
      </c>
      <c r="L4821">
        <v>0</v>
      </c>
      <c r="M4821">
        <v>0</v>
      </c>
      <c r="N4821">
        <v>0</v>
      </c>
    </row>
    <row r="4822" spans="1:14" x14ac:dyDescent="0.2">
      <c r="A4822" t="s">
        <v>9700</v>
      </c>
      <c r="B4822" t="s">
        <v>87</v>
      </c>
      <c r="C4822" t="s">
        <v>106</v>
      </c>
      <c r="D4822" t="s">
        <v>4871</v>
      </c>
      <c r="E4822">
        <v>0</v>
      </c>
      <c r="F4822">
        <v>0</v>
      </c>
      <c r="G4822">
        <v>0</v>
      </c>
      <c r="H4822">
        <v>0</v>
      </c>
      <c r="I4822">
        <v>0</v>
      </c>
      <c r="J4822">
        <v>0</v>
      </c>
      <c r="K4822">
        <v>64</v>
      </c>
      <c r="L4822">
        <v>62</v>
      </c>
      <c r="M4822">
        <v>2</v>
      </c>
      <c r="N4822">
        <v>0</v>
      </c>
    </row>
    <row r="4823" spans="1:14" x14ac:dyDescent="0.2">
      <c r="A4823" t="s">
        <v>9701</v>
      </c>
      <c r="B4823" t="s">
        <v>87</v>
      </c>
      <c r="C4823" t="s">
        <v>106</v>
      </c>
      <c r="D4823" t="s">
        <v>4873</v>
      </c>
      <c r="E4823">
        <v>0</v>
      </c>
      <c r="F4823">
        <v>0</v>
      </c>
      <c r="G4823">
        <v>0</v>
      </c>
      <c r="H4823">
        <v>0</v>
      </c>
      <c r="I4823">
        <v>0</v>
      </c>
      <c r="J4823">
        <v>0</v>
      </c>
      <c r="K4823">
        <v>46</v>
      </c>
      <c r="L4823">
        <v>46</v>
      </c>
      <c r="M4823">
        <v>0</v>
      </c>
      <c r="N4823">
        <v>0</v>
      </c>
    </row>
    <row r="4824" spans="1:14" x14ac:dyDescent="0.2">
      <c r="A4824" t="s">
        <v>9702</v>
      </c>
      <c r="B4824" t="s">
        <v>87</v>
      </c>
      <c r="C4824" t="s">
        <v>107</v>
      </c>
      <c r="D4824" t="s">
        <v>4875</v>
      </c>
      <c r="E4824">
        <v>18</v>
      </c>
      <c r="F4824">
        <v>2</v>
      </c>
      <c r="G4824">
        <v>16</v>
      </c>
      <c r="H4824">
        <v>0</v>
      </c>
      <c r="I4824">
        <v>0</v>
      </c>
      <c r="J4824">
        <v>36</v>
      </c>
      <c r="K4824">
        <v>0</v>
      </c>
      <c r="L4824">
        <v>0</v>
      </c>
      <c r="M4824">
        <v>0</v>
      </c>
      <c r="N4824">
        <v>0</v>
      </c>
    </row>
    <row r="4825" spans="1:14" x14ac:dyDescent="0.2">
      <c r="A4825" t="s">
        <v>9703</v>
      </c>
      <c r="B4825" t="s">
        <v>87</v>
      </c>
      <c r="C4825" t="s">
        <v>107</v>
      </c>
      <c r="D4825" t="s">
        <v>4877</v>
      </c>
      <c r="E4825">
        <v>54</v>
      </c>
      <c r="F4825">
        <v>15</v>
      </c>
      <c r="G4825">
        <v>39</v>
      </c>
      <c r="H4825">
        <v>0</v>
      </c>
      <c r="I4825">
        <v>0</v>
      </c>
      <c r="J4825">
        <v>0</v>
      </c>
      <c r="K4825">
        <v>0</v>
      </c>
      <c r="L4825">
        <v>0</v>
      </c>
      <c r="M4825">
        <v>0</v>
      </c>
      <c r="N4825">
        <v>0</v>
      </c>
    </row>
    <row r="4826" spans="1:14" x14ac:dyDescent="0.2">
      <c r="A4826" t="s">
        <v>9704</v>
      </c>
      <c r="B4826" t="s">
        <v>87</v>
      </c>
      <c r="C4826" t="s">
        <v>107</v>
      </c>
      <c r="D4826" t="s">
        <v>4879</v>
      </c>
      <c r="E4826">
        <v>36</v>
      </c>
      <c r="F4826">
        <v>13</v>
      </c>
      <c r="G4826">
        <v>23</v>
      </c>
      <c r="H4826">
        <v>0</v>
      </c>
      <c r="I4826">
        <v>0</v>
      </c>
      <c r="J4826">
        <v>18</v>
      </c>
      <c r="K4826">
        <v>0</v>
      </c>
      <c r="L4826">
        <v>0</v>
      </c>
      <c r="M4826">
        <v>0</v>
      </c>
      <c r="N4826">
        <v>0</v>
      </c>
    </row>
    <row r="4827" spans="1:14" x14ac:dyDescent="0.2">
      <c r="A4827" t="s">
        <v>9705</v>
      </c>
      <c r="B4827" t="s">
        <v>87</v>
      </c>
      <c r="C4827" t="s">
        <v>107</v>
      </c>
      <c r="D4827" t="s">
        <v>4881</v>
      </c>
      <c r="E4827">
        <v>54</v>
      </c>
      <c r="F4827">
        <v>15</v>
      </c>
      <c r="G4827">
        <v>39</v>
      </c>
      <c r="H4827">
        <v>0</v>
      </c>
      <c r="I4827">
        <v>0</v>
      </c>
      <c r="J4827">
        <v>0</v>
      </c>
      <c r="K4827">
        <v>0</v>
      </c>
      <c r="L4827">
        <v>0</v>
      </c>
      <c r="M4827">
        <v>0</v>
      </c>
      <c r="N4827">
        <v>0</v>
      </c>
    </row>
    <row r="4828" spans="1:14" x14ac:dyDescent="0.2">
      <c r="A4828" t="s">
        <v>9706</v>
      </c>
      <c r="B4828" t="s">
        <v>87</v>
      </c>
      <c r="C4828" t="s">
        <v>107</v>
      </c>
      <c r="D4828" t="s">
        <v>4883</v>
      </c>
      <c r="E4828">
        <v>18</v>
      </c>
      <c r="F4828">
        <v>2</v>
      </c>
      <c r="G4828">
        <v>16</v>
      </c>
      <c r="H4828">
        <v>0</v>
      </c>
      <c r="I4828">
        <v>0</v>
      </c>
      <c r="J4828">
        <v>36</v>
      </c>
      <c r="K4828">
        <v>0</v>
      </c>
      <c r="L4828">
        <v>0</v>
      </c>
      <c r="M4828">
        <v>0</v>
      </c>
      <c r="N4828">
        <v>0</v>
      </c>
    </row>
    <row r="4829" spans="1:14" x14ac:dyDescent="0.2">
      <c r="A4829" t="s">
        <v>9707</v>
      </c>
      <c r="B4829" t="s">
        <v>87</v>
      </c>
      <c r="C4829" t="s">
        <v>107</v>
      </c>
      <c r="D4829" t="s">
        <v>4885</v>
      </c>
      <c r="E4829">
        <v>36</v>
      </c>
      <c r="F4829">
        <v>17</v>
      </c>
      <c r="G4829">
        <v>19</v>
      </c>
      <c r="H4829">
        <v>0</v>
      </c>
      <c r="I4829">
        <v>0</v>
      </c>
      <c r="J4829">
        <v>18</v>
      </c>
      <c r="K4829">
        <v>0</v>
      </c>
      <c r="L4829">
        <v>0</v>
      </c>
      <c r="M4829">
        <v>0</v>
      </c>
      <c r="N4829">
        <v>0</v>
      </c>
    </row>
    <row r="4830" spans="1:14" x14ac:dyDescent="0.2">
      <c r="A4830" t="s">
        <v>9708</v>
      </c>
      <c r="B4830" t="s">
        <v>87</v>
      </c>
      <c r="C4830" t="s">
        <v>107</v>
      </c>
      <c r="D4830" t="s">
        <v>4887</v>
      </c>
      <c r="E4830">
        <v>18</v>
      </c>
      <c r="F4830">
        <v>2</v>
      </c>
      <c r="G4830">
        <v>16</v>
      </c>
      <c r="H4830">
        <v>0</v>
      </c>
      <c r="I4830">
        <v>0</v>
      </c>
      <c r="J4830">
        <v>36</v>
      </c>
      <c r="K4830">
        <v>0</v>
      </c>
      <c r="L4830">
        <v>0</v>
      </c>
      <c r="M4830">
        <v>0</v>
      </c>
      <c r="N4830">
        <v>0</v>
      </c>
    </row>
    <row r="4831" spans="1:14" x14ac:dyDescent="0.2">
      <c r="A4831" t="s">
        <v>9709</v>
      </c>
      <c r="B4831" t="s">
        <v>87</v>
      </c>
      <c r="C4831" t="s">
        <v>107</v>
      </c>
      <c r="D4831" t="s">
        <v>4889</v>
      </c>
      <c r="E4831">
        <v>36</v>
      </c>
      <c r="F4831">
        <v>13</v>
      </c>
      <c r="G4831">
        <v>23</v>
      </c>
      <c r="H4831">
        <v>0</v>
      </c>
      <c r="I4831">
        <v>0</v>
      </c>
      <c r="J4831">
        <v>18</v>
      </c>
      <c r="K4831">
        <v>0</v>
      </c>
      <c r="L4831">
        <v>0</v>
      </c>
      <c r="M4831">
        <v>0</v>
      </c>
      <c r="N4831">
        <v>0</v>
      </c>
    </row>
    <row r="4832" spans="1:14" x14ac:dyDescent="0.2">
      <c r="A4832" t="s">
        <v>9710</v>
      </c>
      <c r="B4832" t="s">
        <v>87</v>
      </c>
      <c r="C4832" t="s">
        <v>107</v>
      </c>
      <c r="D4832" t="s">
        <v>4871</v>
      </c>
      <c r="E4832">
        <v>0</v>
      </c>
      <c r="F4832">
        <v>0</v>
      </c>
      <c r="G4832">
        <v>0</v>
      </c>
      <c r="H4832">
        <v>0</v>
      </c>
      <c r="I4832">
        <v>0</v>
      </c>
      <c r="J4832">
        <v>0</v>
      </c>
      <c r="K4832">
        <v>40</v>
      </c>
      <c r="L4832">
        <v>40</v>
      </c>
      <c r="M4832">
        <v>0</v>
      </c>
      <c r="N4832">
        <v>0</v>
      </c>
    </row>
    <row r="4833" spans="1:14" x14ac:dyDescent="0.2">
      <c r="A4833" t="s">
        <v>9711</v>
      </c>
      <c r="B4833" t="s">
        <v>87</v>
      </c>
      <c r="C4833" t="s">
        <v>107</v>
      </c>
      <c r="D4833" t="s">
        <v>4873</v>
      </c>
      <c r="E4833">
        <v>0</v>
      </c>
      <c r="F4833">
        <v>0</v>
      </c>
      <c r="G4833">
        <v>0</v>
      </c>
      <c r="H4833">
        <v>0</v>
      </c>
      <c r="I4833">
        <v>0</v>
      </c>
      <c r="J4833">
        <v>0</v>
      </c>
      <c r="K4833">
        <v>30</v>
      </c>
      <c r="L4833">
        <v>30</v>
      </c>
      <c r="M4833">
        <v>0</v>
      </c>
      <c r="N4833">
        <v>0</v>
      </c>
    </row>
    <row r="4834" spans="1:14" x14ac:dyDescent="0.2">
      <c r="A4834" t="s">
        <v>9712</v>
      </c>
      <c r="B4834" t="s">
        <v>87</v>
      </c>
      <c r="C4834" t="s">
        <v>108</v>
      </c>
      <c r="D4834" t="s">
        <v>4875</v>
      </c>
      <c r="E4834">
        <v>22</v>
      </c>
      <c r="F4834">
        <v>9</v>
      </c>
      <c r="G4834">
        <v>13</v>
      </c>
      <c r="H4834">
        <v>0</v>
      </c>
      <c r="I4834">
        <v>0</v>
      </c>
      <c r="J4834">
        <v>39</v>
      </c>
      <c r="K4834">
        <v>0</v>
      </c>
      <c r="L4834">
        <v>0</v>
      </c>
      <c r="M4834">
        <v>0</v>
      </c>
      <c r="N4834">
        <v>0</v>
      </c>
    </row>
    <row r="4835" spans="1:14" x14ac:dyDescent="0.2">
      <c r="A4835" t="s">
        <v>9713</v>
      </c>
      <c r="B4835" t="s">
        <v>87</v>
      </c>
      <c r="C4835" t="s">
        <v>108</v>
      </c>
      <c r="D4835" t="s">
        <v>4877</v>
      </c>
      <c r="E4835">
        <v>61</v>
      </c>
      <c r="F4835">
        <v>10</v>
      </c>
      <c r="G4835">
        <v>50</v>
      </c>
      <c r="H4835">
        <v>0</v>
      </c>
      <c r="I4835">
        <v>1</v>
      </c>
      <c r="J4835">
        <v>0</v>
      </c>
      <c r="K4835">
        <v>0</v>
      </c>
      <c r="L4835">
        <v>0</v>
      </c>
      <c r="M4835">
        <v>0</v>
      </c>
      <c r="N4835">
        <v>0</v>
      </c>
    </row>
    <row r="4836" spans="1:14" x14ac:dyDescent="0.2">
      <c r="A4836" t="s">
        <v>9714</v>
      </c>
      <c r="B4836" t="s">
        <v>87</v>
      </c>
      <c r="C4836" t="s">
        <v>108</v>
      </c>
      <c r="D4836" t="s">
        <v>4879</v>
      </c>
      <c r="E4836">
        <v>39</v>
      </c>
      <c r="F4836">
        <v>4</v>
      </c>
      <c r="G4836">
        <v>35</v>
      </c>
      <c r="H4836">
        <v>0</v>
      </c>
      <c r="I4836">
        <v>0</v>
      </c>
      <c r="J4836">
        <v>22</v>
      </c>
      <c r="K4836">
        <v>0</v>
      </c>
      <c r="L4836">
        <v>0</v>
      </c>
      <c r="M4836">
        <v>0</v>
      </c>
      <c r="N4836">
        <v>0</v>
      </c>
    </row>
    <row r="4837" spans="1:14" x14ac:dyDescent="0.2">
      <c r="A4837" t="s">
        <v>9715</v>
      </c>
      <c r="B4837" t="s">
        <v>87</v>
      </c>
      <c r="C4837" t="s">
        <v>108</v>
      </c>
      <c r="D4837" t="s">
        <v>4881</v>
      </c>
      <c r="E4837">
        <v>61</v>
      </c>
      <c r="F4837">
        <v>10</v>
      </c>
      <c r="G4837">
        <v>50</v>
      </c>
      <c r="H4837">
        <v>0</v>
      </c>
      <c r="I4837">
        <v>1</v>
      </c>
      <c r="J4837">
        <v>0</v>
      </c>
      <c r="K4837">
        <v>0</v>
      </c>
      <c r="L4837">
        <v>0</v>
      </c>
      <c r="M4837">
        <v>0</v>
      </c>
      <c r="N4837">
        <v>0</v>
      </c>
    </row>
    <row r="4838" spans="1:14" x14ac:dyDescent="0.2">
      <c r="A4838" t="s">
        <v>9716</v>
      </c>
      <c r="B4838" t="s">
        <v>87</v>
      </c>
      <c r="C4838" t="s">
        <v>108</v>
      </c>
      <c r="D4838" t="s">
        <v>4883</v>
      </c>
      <c r="E4838">
        <v>22</v>
      </c>
      <c r="F4838">
        <v>8</v>
      </c>
      <c r="G4838">
        <v>13</v>
      </c>
      <c r="H4838">
        <v>0</v>
      </c>
      <c r="I4838">
        <v>1</v>
      </c>
      <c r="J4838">
        <v>39</v>
      </c>
      <c r="K4838">
        <v>0</v>
      </c>
      <c r="L4838">
        <v>0</v>
      </c>
      <c r="M4838">
        <v>0</v>
      </c>
      <c r="N4838">
        <v>0</v>
      </c>
    </row>
    <row r="4839" spans="1:14" x14ac:dyDescent="0.2">
      <c r="A4839" t="s">
        <v>9717</v>
      </c>
      <c r="B4839" t="s">
        <v>87</v>
      </c>
      <c r="C4839" t="s">
        <v>108</v>
      </c>
      <c r="D4839" t="s">
        <v>4885</v>
      </c>
      <c r="E4839">
        <v>39</v>
      </c>
      <c r="F4839">
        <v>7</v>
      </c>
      <c r="G4839">
        <v>32</v>
      </c>
      <c r="H4839">
        <v>0</v>
      </c>
      <c r="I4839">
        <v>0</v>
      </c>
      <c r="J4839">
        <v>22</v>
      </c>
      <c r="K4839">
        <v>0</v>
      </c>
      <c r="L4839">
        <v>0</v>
      </c>
      <c r="M4839">
        <v>0</v>
      </c>
      <c r="N4839">
        <v>0</v>
      </c>
    </row>
    <row r="4840" spans="1:14" x14ac:dyDescent="0.2">
      <c r="A4840" t="s">
        <v>9718</v>
      </c>
      <c r="B4840" t="s">
        <v>87</v>
      </c>
      <c r="C4840" t="s">
        <v>108</v>
      </c>
      <c r="D4840" t="s">
        <v>4887</v>
      </c>
      <c r="E4840">
        <v>22</v>
      </c>
      <c r="F4840">
        <v>6</v>
      </c>
      <c r="G4840">
        <v>16</v>
      </c>
      <c r="H4840">
        <v>0</v>
      </c>
      <c r="I4840">
        <v>0</v>
      </c>
      <c r="J4840">
        <v>39</v>
      </c>
      <c r="K4840">
        <v>0</v>
      </c>
      <c r="L4840">
        <v>0</v>
      </c>
      <c r="M4840">
        <v>0</v>
      </c>
      <c r="N4840">
        <v>0</v>
      </c>
    </row>
    <row r="4841" spans="1:14" x14ac:dyDescent="0.2">
      <c r="A4841" t="s">
        <v>9719</v>
      </c>
      <c r="B4841" t="s">
        <v>87</v>
      </c>
      <c r="C4841" t="s">
        <v>108</v>
      </c>
      <c r="D4841" t="s">
        <v>4889</v>
      </c>
      <c r="E4841">
        <v>39</v>
      </c>
      <c r="F4841">
        <v>4</v>
      </c>
      <c r="G4841">
        <v>35</v>
      </c>
      <c r="H4841">
        <v>0</v>
      </c>
      <c r="I4841">
        <v>0</v>
      </c>
      <c r="J4841">
        <v>22</v>
      </c>
      <c r="K4841">
        <v>0</v>
      </c>
      <c r="L4841">
        <v>0</v>
      </c>
      <c r="M4841">
        <v>0</v>
      </c>
      <c r="N4841">
        <v>0</v>
      </c>
    </row>
    <row r="4842" spans="1:14" x14ac:dyDescent="0.2">
      <c r="A4842" t="s">
        <v>9720</v>
      </c>
      <c r="B4842" t="s">
        <v>87</v>
      </c>
      <c r="C4842" t="s">
        <v>108</v>
      </c>
      <c r="D4842" t="s">
        <v>4871</v>
      </c>
      <c r="E4842">
        <v>0</v>
      </c>
      <c r="F4842">
        <v>0</v>
      </c>
      <c r="G4842">
        <v>0</v>
      </c>
      <c r="H4842">
        <v>0</v>
      </c>
      <c r="I4842">
        <v>0</v>
      </c>
      <c r="J4842">
        <v>0</v>
      </c>
      <c r="K4842">
        <v>39</v>
      </c>
      <c r="L4842">
        <v>38</v>
      </c>
      <c r="M4842">
        <v>1</v>
      </c>
      <c r="N4842">
        <v>0</v>
      </c>
    </row>
    <row r="4843" spans="1:14" x14ac:dyDescent="0.2">
      <c r="A4843" t="s">
        <v>9721</v>
      </c>
      <c r="B4843" t="s">
        <v>87</v>
      </c>
      <c r="C4843" t="s">
        <v>108</v>
      </c>
      <c r="D4843" t="s">
        <v>4873</v>
      </c>
      <c r="E4843">
        <v>0</v>
      </c>
      <c r="F4843">
        <v>0</v>
      </c>
      <c r="G4843">
        <v>0</v>
      </c>
      <c r="H4843">
        <v>0</v>
      </c>
      <c r="I4843">
        <v>0</v>
      </c>
      <c r="J4843">
        <v>0</v>
      </c>
      <c r="K4843">
        <v>28</v>
      </c>
      <c r="L4843">
        <v>27</v>
      </c>
      <c r="M4843">
        <v>1</v>
      </c>
      <c r="N4843">
        <v>0</v>
      </c>
    </row>
    <row r="4844" spans="1:14" x14ac:dyDescent="0.2">
      <c r="A4844" t="s">
        <v>9722</v>
      </c>
      <c r="B4844" t="s">
        <v>87</v>
      </c>
      <c r="C4844" t="s">
        <v>109</v>
      </c>
      <c r="D4844" t="s">
        <v>4875</v>
      </c>
      <c r="E4844">
        <v>18</v>
      </c>
      <c r="F4844">
        <v>3</v>
      </c>
      <c r="G4844">
        <v>15</v>
      </c>
      <c r="H4844">
        <v>0</v>
      </c>
      <c r="I4844">
        <v>0</v>
      </c>
      <c r="J4844">
        <v>27</v>
      </c>
      <c r="K4844">
        <v>0</v>
      </c>
      <c r="L4844">
        <v>0</v>
      </c>
      <c r="M4844">
        <v>0</v>
      </c>
      <c r="N4844">
        <v>0</v>
      </c>
    </row>
    <row r="4845" spans="1:14" x14ac:dyDescent="0.2">
      <c r="A4845" t="s">
        <v>9723</v>
      </c>
      <c r="B4845" t="s">
        <v>87</v>
      </c>
      <c r="C4845" t="s">
        <v>109</v>
      </c>
      <c r="D4845" t="s">
        <v>4877</v>
      </c>
      <c r="E4845">
        <v>45</v>
      </c>
      <c r="F4845">
        <v>8</v>
      </c>
      <c r="G4845">
        <v>36</v>
      </c>
      <c r="H4845">
        <v>1</v>
      </c>
      <c r="I4845">
        <v>0</v>
      </c>
      <c r="J4845">
        <v>0</v>
      </c>
      <c r="K4845">
        <v>0</v>
      </c>
      <c r="L4845">
        <v>0</v>
      </c>
      <c r="M4845">
        <v>0</v>
      </c>
      <c r="N4845">
        <v>0</v>
      </c>
    </row>
    <row r="4846" spans="1:14" x14ac:dyDescent="0.2">
      <c r="A4846" t="s">
        <v>9724</v>
      </c>
      <c r="B4846" t="s">
        <v>87</v>
      </c>
      <c r="C4846" t="s">
        <v>109</v>
      </c>
      <c r="D4846" t="s">
        <v>4879</v>
      </c>
      <c r="E4846">
        <v>26</v>
      </c>
      <c r="F4846">
        <v>5</v>
      </c>
      <c r="G4846">
        <v>21</v>
      </c>
      <c r="H4846">
        <v>0</v>
      </c>
      <c r="I4846">
        <v>0</v>
      </c>
      <c r="J4846">
        <v>19</v>
      </c>
      <c r="K4846">
        <v>0</v>
      </c>
      <c r="L4846">
        <v>0</v>
      </c>
      <c r="M4846">
        <v>0</v>
      </c>
      <c r="N4846">
        <v>0</v>
      </c>
    </row>
    <row r="4847" spans="1:14" x14ac:dyDescent="0.2">
      <c r="A4847" t="s">
        <v>9725</v>
      </c>
      <c r="B4847" t="s">
        <v>87</v>
      </c>
      <c r="C4847" t="s">
        <v>109</v>
      </c>
      <c r="D4847" t="s">
        <v>4881</v>
      </c>
      <c r="E4847">
        <v>45</v>
      </c>
      <c r="F4847">
        <v>8</v>
      </c>
      <c r="G4847">
        <v>36</v>
      </c>
      <c r="H4847">
        <v>1</v>
      </c>
      <c r="I4847">
        <v>0</v>
      </c>
      <c r="J4847">
        <v>0</v>
      </c>
      <c r="K4847">
        <v>0</v>
      </c>
      <c r="L4847">
        <v>0</v>
      </c>
      <c r="M4847">
        <v>0</v>
      </c>
      <c r="N4847">
        <v>0</v>
      </c>
    </row>
    <row r="4848" spans="1:14" x14ac:dyDescent="0.2">
      <c r="A4848" t="s">
        <v>9726</v>
      </c>
      <c r="B4848" t="s">
        <v>87</v>
      </c>
      <c r="C4848" t="s">
        <v>109</v>
      </c>
      <c r="D4848" t="s">
        <v>4883</v>
      </c>
      <c r="E4848">
        <v>18</v>
      </c>
      <c r="F4848">
        <v>4</v>
      </c>
      <c r="G4848">
        <v>13</v>
      </c>
      <c r="H4848">
        <v>1</v>
      </c>
      <c r="I4848">
        <v>0</v>
      </c>
      <c r="J4848">
        <v>27</v>
      </c>
      <c r="K4848">
        <v>0</v>
      </c>
      <c r="L4848">
        <v>0</v>
      </c>
      <c r="M4848">
        <v>0</v>
      </c>
      <c r="N4848">
        <v>0</v>
      </c>
    </row>
    <row r="4849" spans="1:14" x14ac:dyDescent="0.2">
      <c r="A4849" t="s">
        <v>9727</v>
      </c>
      <c r="B4849" t="s">
        <v>87</v>
      </c>
      <c r="C4849" t="s">
        <v>109</v>
      </c>
      <c r="D4849" t="s">
        <v>4885</v>
      </c>
      <c r="E4849">
        <v>27</v>
      </c>
      <c r="F4849">
        <v>7</v>
      </c>
      <c r="G4849">
        <v>20</v>
      </c>
      <c r="H4849">
        <v>0</v>
      </c>
      <c r="I4849">
        <v>0</v>
      </c>
      <c r="J4849">
        <v>18</v>
      </c>
      <c r="K4849">
        <v>0</v>
      </c>
      <c r="L4849">
        <v>0</v>
      </c>
      <c r="M4849">
        <v>0</v>
      </c>
      <c r="N4849">
        <v>0</v>
      </c>
    </row>
    <row r="4850" spans="1:14" x14ac:dyDescent="0.2">
      <c r="A4850" t="s">
        <v>9728</v>
      </c>
      <c r="B4850" t="s">
        <v>87</v>
      </c>
      <c r="C4850" t="s">
        <v>109</v>
      </c>
      <c r="D4850" t="s">
        <v>4887</v>
      </c>
      <c r="E4850">
        <v>18</v>
      </c>
      <c r="F4850">
        <v>2</v>
      </c>
      <c r="G4850">
        <v>16</v>
      </c>
      <c r="H4850">
        <v>0</v>
      </c>
      <c r="I4850">
        <v>0</v>
      </c>
      <c r="J4850">
        <v>27</v>
      </c>
      <c r="K4850">
        <v>0</v>
      </c>
      <c r="L4850">
        <v>0</v>
      </c>
      <c r="M4850">
        <v>0</v>
      </c>
      <c r="N4850">
        <v>0</v>
      </c>
    </row>
    <row r="4851" spans="1:14" x14ac:dyDescent="0.2">
      <c r="A4851" t="s">
        <v>9729</v>
      </c>
      <c r="B4851" t="s">
        <v>87</v>
      </c>
      <c r="C4851" t="s">
        <v>109</v>
      </c>
      <c r="D4851" t="s">
        <v>4889</v>
      </c>
      <c r="E4851">
        <v>26</v>
      </c>
      <c r="F4851">
        <v>5</v>
      </c>
      <c r="G4851">
        <v>21</v>
      </c>
      <c r="H4851">
        <v>0</v>
      </c>
      <c r="I4851">
        <v>0</v>
      </c>
      <c r="J4851">
        <v>19</v>
      </c>
      <c r="K4851">
        <v>0</v>
      </c>
      <c r="L4851">
        <v>0</v>
      </c>
      <c r="M4851">
        <v>0</v>
      </c>
      <c r="N4851">
        <v>0</v>
      </c>
    </row>
    <row r="4852" spans="1:14" x14ac:dyDescent="0.2">
      <c r="A4852" t="s">
        <v>9730</v>
      </c>
      <c r="B4852" t="s">
        <v>87</v>
      </c>
      <c r="C4852" t="s">
        <v>109</v>
      </c>
      <c r="D4852" t="s">
        <v>4871</v>
      </c>
      <c r="E4852">
        <v>0</v>
      </c>
      <c r="F4852">
        <v>0</v>
      </c>
      <c r="G4852">
        <v>0</v>
      </c>
      <c r="H4852">
        <v>0</v>
      </c>
      <c r="I4852">
        <v>0</v>
      </c>
      <c r="J4852">
        <v>0</v>
      </c>
      <c r="K4852">
        <v>28</v>
      </c>
      <c r="L4852">
        <v>27</v>
      </c>
      <c r="M4852">
        <v>1</v>
      </c>
      <c r="N4852">
        <v>0</v>
      </c>
    </row>
    <row r="4853" spans="1:14" x14ac:dyDescent="0.2">
      <c r="A4853" t="s">
        <v>9731</v>
      </c>
      <c r="B4853" t="s">
        <v>87</v>
      </c>
      <c r="C4853" t="s">
        <v>109</v>
      </c>
      <c r="D4853" t="s">
        <v>4873</v>
      </c>
      <c r="E4853">
        <v>0</v>
      </c>
      <c r="F4853">
        <v>0</v>
      </c>
      <c r="G4853">
        <v>0</v>
      </c>
      <c r="H4853">
        <v>0</v>
      </c>
      <c r="I4853">
        <v>0</v>
      </c>
      <c r="J4853">
        <v>0</v>
      </c>
      <c r="K4853">
        <v>20</v>
      </c>
      <c r="L4853">
        <v>19</v>
      </c>
      <c r="M4853">
        <v>1</v>
      </c>
      <c r="N4853">
        <v>0</v>
      </c>
    </row>
    <row r="4854" spans="1:14" x14ac:dyDescent="0.2">
      <c r="A4854" t="s">
        <v>9732</v>
      </c>
      <c r="B4854" t="s">
        <v>87</v>
      </c>
      <c r="C4854" t="s">
        <v>110</v>
      </c>
      <c r="D4854" t="s">
        <v>4875</v>
      </c>
      <c r="E4854">
        <v>36</v>
      </c>
      <c r="F4854">
        <v>7</v>
      </c>
      <c r="G4854">
        <v>24</v>
      </c>
      <c r="H4854">
        <v>5</v>
      </c>
      <c r="I4854">
        <v>0</v>
      </c>
      <c r="J4854">
        <v>46</v>
      </c>
      <c r="K4854">
        <v>0</v>
      </c>
      <c r="L4854">
        <v>0</v>
      </c>
      <c r="M4854">
        <v>0</v>
      </c>
      <c r="N4854">
        <v>0</v>
      </c>
    </row>
    <row r="4855" spans="1:14" x14ac:dyDescent="0.2">
      <c r="A4855" t="s">
        <v>9733</v>
      </c>
      <c r="B4855" t="s">
        <v>87</v>
      </c>
      <c r="C4855" t="s">
        <v>110</v>
      </c>
      <c r="D4855" t="s">
        <v>4877</v>
      </c>
      <c r="E4855">
        <v>82</v>
      </c>
      <c r="F4855">
        <v>8</v>
      </c>
      <c r="G4855">
        <v>69</v>
      </c>
      <c r="H4855">
        <v>4</v>
      </c>
      <c r="I4855">
        <v>1</v>
      </c>
      <c r="J4855">
        <v>0</v>
      </c>
      <c r="K4855">
        <v>0</v>
      </c>
      <c r="L4855">
        <v>0</v>
      </c>
      <c r="M4855">
        <v>0</v>
      </c>
      <c r="N4855">
        <v>0</v>
      </c>
    </row>
    <row r="4856" spans="1:14" x14ac:dyDescent="0.2">
      <c r="A4856" t="s">
        <v>9734</v>
      </c>
      <c r="B4856" t="s">
        <v>87</v>
      </c>
      <c r="C4856" t="s">
        <v>110</v>
      </c>
      <c r="D4856" t="s">
        <v>4879</v>
      </c>
      <c r="E4856">
        <v>46</v>
      </c>
      <c r="F4856">
        <v>5</v>
      </c>
      <c r="G4856">
        <v>41</v>
      </c>
      <c r="H4856">
        <v>0</v>
      </c>
      <c r="I4856">
        <v>0</v>
      </c>
      <c r="J4856">
        <v>36</v>
      </c>
      <c r="K4856">
        <v>0</v>
      </c>
      <c r="L4856">
        <v>0</v>
      </c>
      <c r="M4856">
        <v>0</v>
      </c>
      <c r="N4856">
        <v>0</v>
      </c>
    </row>
    <row r="4857" spans="1:14" x14ac:dyDescent="0.2">
      <c r="A4857" t="s">
        <v>9735</v>
      </c>
      <c r="B4857" t="s">
        <v>87</v>
      </c>
      <c r="C4857" t="s">
        <v>110</v>
      </c>
      <c r="D4857" t="s">
        <v>4881</v>
      </c>
      <c r="E4857">
        <v>82</v>
      </c>
      <c r="F4857">
        <v>8</v>
      </c>
      <c r="G4857">
        <v>69</v>
      </c>
      <c r="H4857">
        <v>4</v>
      </c>
      <c r="I4857">
        <v>1</v>
      </c>
      <c r="J4857">
        <v>0</v>
      </c>
      <c r="K4857">
        <v>0</v>
      </c>
      <c r="L4857">
        <v>0</v>
      </c>
      <c r="M4857">
        <v>0</v>
      </c>
      <c r="N4857">
        <v>0</v>
      </c>
    </row>
    <row r="4858" spans="1:14" x14ac:dyDescent="0.2">
      <c r="A4858" t="s">
        <v>9736</v>
      </c>
      <c r="B4858" t="s">
        <v>87</v>
      </c>
      <c r="C4858" t="s">
        <v>110</v>
      </c>
      <c r="D4858" t="s">
        <v>4883</v>
      </c>
      <c r="E4858">
        <v>36</v>
      </c>
      <c r="F4858">
        <v>4</v>
      </c>
      <c r="G4858">
        <v>27</v>
      </c>
      <c r="H4858">
        <v>4</v>
      </c>
      <c r="I4858">
        <v>1</v>
      </c>
      <c r="J4858">
        <v>46</v>
      </c>
      <c r="K4858">
        <v>0</v>
      </c>
      <c r="L4858">
        <v>0</v>
      </c>
      <c r="M4858">
        <v>0</v>
      </c>
      <c r="N4858">
        <v>0</v>
      </c>
    </row>
    <row r="4859" spans="1:14" x14ac:dyDescent="0.2">
      <c r="A4859" t="s">
        <v>9737</v>
      </c>
      <c r="B4859" t="s">
        <v>87</v>
      </c>
      <c r="C4859" t="s">
        <v>110</v>
      </c>
      <c r="D4859" t="s">
        <v>4885</v>
      </c>
      <c r="E4859">
        <v>46</v>
      </c>
      <c r="F4859">
        <v>7</v>
      </c>
      <c r="G4859">
        <v>39</v>
      </c>
      <c r="H4859">
        <v>0</v>
      </c>
      <c r="I4859">
        <v>0</v>
      </c>
      <c r="J4859">
        <v>36</v>
      </c>
      <c r="K4859">
        <v>0</v>
      </c>
      <c r="L4859">
        <v>0</v>
      </c>
      <c r="M4859">
        <v>0</v>
      </c>
      <c r="N4859">
        <v>0</v>
      </c>
    </row>
    <row r="4860" spans="1:14" x14ac:dyDescent="0.2">
      <c r="A4860" t="s">
        <v>9738</v>
      </c>
      <c r="B4860" t="s">
        <v>87</v>
      </c>
      <c r="C4860" t="s">
        <v>110</v>
      </c>
      <c r="D4860" t="s">
        <v>4887</v>
      </c>
      <c r="E4860">
        <v>36</v>
      </c>
      <c r="F4860">
        <v>3</v>
      </c>
      <c r="G4860">
        <v>28</v>
      </c>
      <c r="H4860">
        <v>5</v>
      </c>
      <c r="I4860">
        <v>0</v>
      </c>
      <c r="J4860">
        <v>46</v>
      </c>
      <c r="K4860">
        <v>0</v>
      </c>
      <c r="L4860">
        <v>0</v>
      </c>
      <c r="M4860">
        <v>0</v>
      </c>
      <c r="N4860">
        <v>0</v>
      </c>
    </row>
    <row r="4861" spans="1:14" x14ac:dyDescent="0.2">
      <c r="A4861" t="s">
        <v>9739</v>
      </c>
      <c r="B4861" t="s">
        <v>87</v>
      </c>
      <c r="C4861" t="s">
        <v>110</v>
      </c>
      <c r="D4861" t="s">
        <v>4889</v>
      </c>
      <c r="E4861">
        <v>46</v>
      </c>
      <c r="F4861">
        <v>5</v>
      </c>
      <c r="G4861">
        <v>41</v>
      </c>
      <c r="H4861">
        <v>0</v>
      </c>
      <c r="I4861">
        <v>0</v>
      </c>
      <c r="J4861">
        <v>36</v>
      </c>
      <c r="K4861">
        <v>0</v>
      </c>
      <c r="L4861">
        <v>0</v>
      </c>
      <c r="M4861">
        <v>0</v>
      </c>
      <c r="N4861">
        <v>0</v>
      </c>
    </row>
    <row r="4862" spans="1:14" x14ac:dyDescent="0.2">
      <c r="A4862" t="s">
        <v>9740</v>
      </c>
      <c r="B4862" t="s">
        <v>87</v>
      </c>
      <c r="C4862" t="s">
        <v>110</v>
      </c>
      <c r="D4862" t="s">
        <v>4871</v>
      </c>
      <c r="E4862">
        <v>0</v>
      </c>
      <c r="F4862">
        <v>0</v>
      </c>
      <c r="G4862">
        <v>0</v>
      </c>
      <c r="H4862">
        <v>0</v>
      </c>
      <c r="I4862">
        <v>0</v>
      </c>
      <c r="J4862">
        <v>0</v>
      </c>
      <c r="K4862">
        <v>45</v>
      </c>
      <c r="L4862">
        <v>44</v>
      </c>
      <c r="M4862">
        <v>1</v>
      </c>
      <c r="N4862">
        <v>0</v>
      </c>
    </row>
    <row r="4863" spans="1:14" x14ac:dyDescent="0.2">
      <c r="A4863" t="s">
        <v>9741</v>
      </c>
      <c r="B4863" t="s">
        <v>87</v>
      </c>
      <c r="C4863" t="s">
        <v>110</v>
      </c>
      <c r="D4863" t="s">
        <v>4873</v>
      </c>
      <c r="E4863">
        <v>0</v>
      </c>
      <c r="F4863">
        <v>0</v>
      </c>
      <c r="G4863">
        <v>0</v>
      </c>
      <c r="H4863">
        <v>0</v>
      </c>
      <c r="I4863">
        <v>0</v>
      </c>
      <c r="J4863">
        <v>0</v>
      </c>
      <c r="K4863">
        <v>36</v>
      </c>
      <c r="L4863">
        <v>35</v>
      </c>
      <c r="M4863">
        <v>1</v>
      </c>
      <c r="N4863">
        <v>0</v>
      </c>
    </row>
    <row r="4864" spans="1:14" x14ac:dyDescent="0.2">
      <c r="A4864" t="s">
        <v>9742</v>
      </c>
      <c r="B4864" t="s">
        <v>87</v>
      </c>
      <c r="C4864" t="s">
        <v>111</v>
      </c>
      <c r="D4864" t="s">
        <v>4875</v>
      </c>
      <c r="E4864">
        <v>158</v>
      </c>
      <c r="F4864">
        <v>20</v>
      </c>
      <c r="G4864">
        <v>110</v>
      </c>
      <c r="H4864">
        <v>19</v>
      </c>
      <c r="I4864">
        <v>9</v>
      </c>
      <c r="J4864">
        <v>143</v>
      </c>
      <c r="K4864">
        <v>0</v>
      </c>
      <c r="L4864">
        <v>0</v>
      </c>
      <c r="M4864">
        <v>0</v>
      </c>
      <c r="N4864">
        <v>0</v>
      </c>
    </row>
    <row r="4865" spans="1:14" x14ac:dyDescent="0.2">
      <c r="A4865" t="s">
        <v>9743</v>
      </c>
      <c r="B4865" t="s">
        <v>87</v>
      </c>
      <c r="C4865" t="s">
        <v>111</v>
      </c>
      <c r="D4865" t="s">
        <v>4877</v>
      </c>
      <c r="E4865">
        <v>301</v>
      </c>
      <c r="F4865">
        <v>37</v>
      </c>
      <c r="G4865">
        <v>234</v>
      </c>
      <c r="H4865">
        <v>19</v>
      </c>
      <c r="I4865">
        <v>11</v>
      </c>
      <c r="J4865">
        <v>0</v>
      </c>
      <c r="K4865">
        <v>0</v>
      </c>
      <c r="L4865">
        <v>0</v>
      </c>
      <c r="M4865">
        <v>0</v>
      </c>
      <c r="N4865">
        <v>0</v>
      </c>
    </row>
    <row r="4866" spans="1:14" x14ac:dyDescent="0.2">
      <c r="A4866" t="s">
        <v>9744</v>
      </c>
      <c r="B4866" t="s">
        <v>87</v>
      </c>
      <c r="C4866" t="s">
        <v>111</v>
      </c>
      <c r="D4866" t="s">
        <v>4879</v>
      </c>
      <c r="E4866">
        <v>139</v>
      </c>
      <c r="F4866">
        <v>17</v>
      </c>
      <c r="G4866">
        <v>122</v>
      </c>
      <c r="H4866">
        <v>0</v>
      </c>
      <c r="I4866">
        <v>0</v>
      </c>
      <c r="J4866">
        <v>162</v>
      </c>
      <c r="K4866">
        <v>0</v>
      </c>
      <c r="L4866">
        <v>0</v>
      </c>
      <c r="M4866">
        <v>0</v>
      </c>
      <c r="N4866">
        <v>0</v>
      </c>
    </row>
    <row r="4867" spans="1:14" x14ac:dyDescent="0.2">
      <c r="A4867" t="s">
        <v>9745</v>
      </c>
      <c r="B4867" t="s">
        <v>87</v>
      </c>
      <c r="C4867" t="s">
        <v>111</v>
      </c>
      <c r="D4867" t="s">
        <v>4881</v>
      </c>
      <c r="E4867">
        <v>301</v>
      </c>
      <c r="F4867">
        <v>37</v>
      </c>
      <c r="G4867">
        <v>234</v>
      </c>
      <c r="H4867">
        <v>19</v>
      </c>
      <c r="I4867">
        <v>11</v>
      </c>
      <c r="J4867">
        <v>0</v>
      </c>
      <c r="K4867">
        <v>0</v>
      </c>
      <c r="L4867">
        <v>0</v>
      </c>
      <c r="M4867">
        <v>0</v>
      </c>
      <c r="N4867">
        <v>0</v>
      </c>
    </row>
    <row r="4868" spans="1:14" x14ac:dyDescent="0.2">
      <c r="A4868" t="s">
        <v>9746</v>
      </c>
      <c r="B4868" t="s">
        <v>87</v>
      </c>
      <c r="C4868" t="s">
        <v>111</v>
      </c>
      <c r="D4868" t="s">
        <v>4883</v>
      </c>
      <c r="E4868">
        <v>158</v>
      </c>
      <c r="F4868">
        <v>18</v>
      </c>
      <c r="G4868">
        <v>111</v>
      </c>
      <c r="H4868">
        <v>18</v>
      </c>
      <c r="I4868">
        <v>11</v>
      </c>
      <c r="J4868">
        <v>143</v>
      </c>
      <c r="K4868">
        <v>0</v>
      </c>
      <c r="L4868">
        <v>0</v>
      </c>
      <c r="M4868">
        <v>0</v>
      </c>
      <c r="N4868">
        <v>0</v>
      </c>
    </row>
    <row r="4869" spans="1:14" x14ac:dyDescent="0.2">
      <c r="A4869" t="s">
        <v>9747</v>
      </c>
      <c r="B4869" t="s">
        <v>87</v>
      </c>
      <c r="C4869" t="s">
        <v>111</v>
      </c>
      <c r="D4869" t="s">
        <v>4885</v>
      </c>
      <c r="E4869">
        <v>143</v>
      </c>
      <c r="F4869">
        <v>24</v>
      </c>
      <c r="G4869">
        <v>119</v>
      </c>
      <c r="H4869">
        <v>0</v>
      </c>
      <c r="I4869">
        <v>0</v>
      </c>
      <c r="J4869">
        <v>158</v>
      </c>
      <c r="K4869">
        <v>0</v>
      </c>
      <c r="L4869">
        <v>0</v>
      </c>
      <c r="M4869">
        <v>0</v>
      </c>
      <c r="N4869">
        <v>0</v>
      </c>
    </row>
    <row r="4870" spans="1:14" x14ac:dyDescent="0.2">
      <c r="A4870" t="s">
        <v>9748</v>
      </c>
      <c r="B4870" t="s">
        <v>87</v>
      </c>
      <c r="C4870" t="s">
        <v>111</v>
      </c>
      <c r="D4870" t="s">
        <v>4887</v>
      </c>
      <c r="E4870">
        <v>158</v>
      </c>
      <c r="F4870">
        <v>17</v>
      </c>
      <c r="G4870">
        <v>112</v>
      </c>
      <c r="H4870">
        <v>20</v>
      </c>
      <c r="I4870">
        <v>9</v>
      </c>
      <c r="J4870">
        <v>143</v>
      </c>
      <c r="K4870">
        <v>0</v>
      </c>
      <c r="L4870">
        <v>0</v>
      </c>
      <c r="M4870">
        <v>0</v>
      </c>
      <c r="N4870">
        <v>0</v>
      </c>
    </row>
    <row r="4871" spans="1:14" x14ac:dyDescent="0.2">
      <c r="A4871" t="s">
        <v>9749</v>
      </c>
      <c r="B4871" t="s">
        <v>87</v>
      </c>
      <c r="C4871" t="s">
        <v>111</v>
      </c>
      <c r="D4871" t="s">
        <v>4889</v>
      </c>
      <c r="E4871">
        <v>139</v>
      </c>
      <c r="F4871">
        <v>17</v>
      </c>
      <c r="G4871">
        <v>122</v>
      </c>
      <c r="H4871">
        <v>0</v>
      </c>
      <c r="I4871">
        <v>0</v>
      </c>
      <c r="J4871">
        <v>162</v>
      </c>
      <c r="K4871">
        <v>0</v>
      </c>
      <c r="L4871">
        <v>0</v>
      </c>
      <c r="M4871">
        <v>0</v>
      </c>
      <c r="N4871">
        <v>0</v>
      </c>
    </row>
    <row r="4872" spans="1:14" x14ac:dyDescent="0.2">
      <c r="A4872" t="s">
        <v>9750</v>
      </c>
      <c r="B4872" t="s">
        <v>87</v>
      </c>
      <c r="C4872" t="s">
        <v>111</v>
      </c>
      <c r="D4872" t="s">
        <v>4871</v>
      </c>
      <c r="E4872">
        <v>0</v>
      </c>
      <c r="F4872">
        <v>0</v>
      </c>
      <c r="G4872">
        <v>0</v>
      </c>
      <c r="H4872">
        <v>0</v>
      </c>
      <c r="I4872">
        <v>0</v>
      </c>
      <c r="J4872">
        <v>0</v>
      </c>
      <c r="K4872">
        <v>244</v>
      </c>
      <c r="L4872">
        <v>233</v>
      </c>
      <c r="M4872">
        <v>8</v>
      </c>
      <c r="N4872">
        <v>3</v>
      </c>
    </row>
    <row r="4873" spans="1:14" x14ac:dyDescent="0.2">
      <c r="A4873" t="s">
        <v>9751</v>
      </c>
      <c r="B4873" t="s">
        <v>87</v>
      </c>
      <c r="C4873" t="s">
        <v>111</v>
      </c>
      <c r="D4873" t="s">
        <v>4873</v>
      </c>
      <c r="E4873">
        <v>0</v>
      </c>
      <c r="F4873">
        <v>0</v>
      </c>
      <c r="G4873">
        <v>0</v>
      </c>
      <c r="H4873">
        <v>0</v>
      </c>
      <c r="I4873">
        <v>0</v>
      </c>
      <c r="J4873">
        <v>0</v>
      </c>
      <c r="K4873">
        <v>182</v>
      </c>
      <c r="L4873">
        <v>174</v>
      </c>
      <c r="M4873">
        <v>6</v>
      </c>
      <c r="N4873">
        <v>2</v>
      </c>
    </row>
    <row r="4874" spans="1:14" x14ac:dyDescent="0.2">
      <c r="A4874" t="s">
        <v>9752</v>
      </c>
      <c r="B4874" t="s">
        <v>87</v>
      </c>
      <c r="C4874" t="s">
        <v>112</v>
      </c>
      <c r="D4874" t="s">
        <v>4875</v>
      </c>
      <c r="E4874">
        <v>23</v>
      </c>
      <c r="F4874">
        <v>3</v>
      </c>
      <c r="G4874">
        <v>18</v>
      </c>
      <c r="H4874">
        <v>1</v>
      </c>
      <c r="I4874">
        <v>1</v>
      </c>
      <c r="J4874">
        <v>18</v>
      </c>
      <c r="K4874">
        <v>0</v>
      </c>
      <c r="L4874">
        <v>0</v>
      </c>
      <c r="M4874">
        <v>0</v>
      </c>
      <c r="N4874">
        <v>0</v>
      </c>
    </row>
    <row r="4875" spans="1:14" x14ac:dyDescent="0.2">
      <c r="A4875" t="s">
        <v>9753</v>
      </c>
      <c r="B4875" t="s">
        <v>87</v>
      </c>
      <c r="C4875" t="s">
        <v>112</v>
      </c>
      <c r="D4875" t="s">
        <v>4877</v>
      </c>
      <c r="E4875">
        <v>41</v>
      </c>
      <c r="F4875">
        <v>7</v>
      </c>
      <c r="G4875">
        <v>31</v>
      </c>
      <c r="H4875">
        <v>2</v>
      </c>
      <c r="I4875">
        <v>1</v>
      </c>
      <c r="J4875">
        <v>0</v>
      </c>
      <c r="K4875">
        <v>0</v>
      </c>
      <c r="L4875">
        <v>0</v>
      </c>
      <c r="M4875">
        <v>0</v>
      </c>
      <c r="N4875">
        <v>0</v>
      </c>
    </row>
    <row r="4876" spans="1:14" x14ac:dyDescent="0.2">
      <c r="A4876" t="s">
        <v>9754</v>
      </c>
      <c r="B4876" t="s">
        <v>87</v>
      </c>
      <c r="C4876" t="s">
        <v>112</v>
      </c>
      <c r="D4876" t="s">
        <v>4879</v>
      </c>
      <c r="E4876">
        <v>18</v>
      </c>
      <c r="F4876">
        <v>4</v>
      </c>
      <c r="G4876">
        <v>14</v>
      </c>
      <c r="H4876">
        <v>0</v>
      </c>
      <c r="I4876">
        <v>0</v>
      </c>
      <c r="J4876">
        <v>23</v>
      </c>
      <c r="K4876">
        <v>0</v>
      </c>
      <c r="L4876">
        <v>0</v>
      </c>
      <c r="M4876">
        <v>0</v>
      </c>
      <c r="N4876">
        <v>0</v>
      </c>
    </row>
    <row r="4877" spans="1:14" x14ac:dyDescent="0.2">
      <c r="A4877" t="s">
        <v>9755</v>
      </c>
      <c r="B4877" t="s">
        <v>87</v>
      </c>
      <c r="C4877" t="s">
        <v>112</v>
      </c>
      <c r="D4877" t="s">
        <v>4881</v>
      </c>
      <c r="E4877">
        <v>41</v>
      </c>
      <c r="F4877">
        <v>7</v>
      </c>
      <c r="G4877">
        <v>31</v>
      </c>
      <c r="H4877">
        <v>2</v>
      </c>
      <c r="I4877">
        <v>1</v>
      </c>
      <c r="J4877">
        <v>0</v>
      </c>
      <c r="K4877">
        <v>0</v>
      </c>
      <c r="L4877">
        <v>0</v>
      </c>
      <c r="M4877">
        <v>0</v>
      </c>
      <c r="N4877">
        <v>0</v>
      </c>
    </row>
    <row r="4878" spans="1:14" x14ac:dyDescent="0.2">
      <c r="A4878" t="s">
        <v>9756</v>
      </c>
      <c r="B4878" t="s">
        <v>87</v>
      </c>
      <c r="C4878" t="s">
        <v>112</v>
      </c>
      <c r="D4878" t="s">
        <v>4883</v>
      </c>
      <c r="E4878">
        <v>23</v>
      </c>
      <c r="F4878">
        <v>3</v>
      </c>
      <c r="G4878">
        <v>18</v>
      </c>
      <c r="H4878">
        <v>1</v>
      </c>
      <c r="I4878">
        <v>1</v>
      </c>
      <c r="J4878">
        <v>18</v>
      </c>
      <c r="K4878">
        <v>0</v>
      </c>
      <c r="L4878">
        <v>0</v>
      </c>
      <c r="M4878">
        <v>0</v>
      </c>
      <c r="N4878">
        <v>0</v>
      </c>
    </row>
    <row r="4879" spans="1:14" x14ac:dyDescent="0.2">
      <c r="A4879" t="s">
        <v>9757</v>
      </c>
      <c r="B4879" t="s">
        <v>87</v>
      </c>
      <c r="C4879" t="s">
        <v>112</v>
      </c>
      <c r="D4879" t="s">
        <v>4885</v>
      </c>
      <c r="E4879">
        <v>18</v>
      </c>
      <c r="F4879">
        <v>6</v>
      </c>
      <c r="G4879">
        <v>12</v>
      </c>
      <c r="H4879">
        <v>0</v>
      </c>
      <c r="I4879">
        <v>0</v>
      </c>
      <c r="J4879">
        <v>23</v>
      </c>
      <c r="K4879">
        <v>0</v>
      </c>
      <c r="L4879">
        <v>0</v>
      </c>
      <c r="M4879">
        <v>0</v>
      </c>
      <c r="N4879">
        <v>0</v>
      </c>
    </row>
    <row r="4880" spans="1:14" x14ac:dyDescent="0.2">
      <c r="A4880" t="s">
        <v>9758</v>
      </c>
      <c r="B4880" t="s">
        <v>87</v>
      </c>
      <c r="C4880" t="s">
        <v>112</v>
      </c>
      <c r="D4880" t="s">
        <v>4887</v>
      </c>
      <c r="E4880">
        <v>23</v>
      </c>
      <c r="F4880">
        <v>3</v>
      </c>
      <c r="G4880">
        <v>17</v>
      </c>
      <c r="H4880">
        <v>2</v>
      </c>
      <c r="I4880">
        <v>1</v>
      </c>
      <c r="J4880">
        <v>18</v>
      </c>
      <c r="K4880">
        <v>0</v>
      </c>
      <c r="L4880">
        <v>0</v>
      </c>
      <c r="M4880">
        <v>0</v>
      </c>
      <c r="N4880">
        <v>0</v>
      </c>
    </row>
    <row r="4881" spans="1:14" x14ac:dyDescent="0.2">
      <c r="A4881" t="s">
        <v>9759</v>
      </c>
      <c r="B4881" t="s">
        <v>87</v>
      </c>
      <c r="C4881" t="s">
        <v>112</v>
      </c>
      <c r="D4881" t="s">
        <v>4889</v>
      </c>
      <c r="E4881">
        <v>18</v>
      </c>
      <c r="F4881">
        <v>4</v>
      </c>
      <c r="G4881">
        <v>14</v>
      </c>
      <c r="H4881">
        <v>0</v>
      </c>
      <c r="I4881">
        <v>0</v>
      </c>
      <c r="J4881">
        <v>23</v>
      </c>
      <c r="K4881">
        <v>0</v>
      </c>
      <c r="L4881">
        <v>0</v>
      </c>
      <c r="M4881">
        <v>0</v>
      </c>
      <c r="N4881">
        <v>0</v>
      </c>
    </row>
    <row r="4882" spans="1:14" x14ac:dyDescent="0.2">
      <c r="A4882" t="s">
        <v>9760</v>
      </c>
      <c r="B4882" t="s">
        <v>87</v>
      </c>
      <c r="C4882" t="s">
        <v>112</v>
      </c>
      <c r="D4882" t="s">
        <v>4871</v>
      </c>
      <c r="E4882">
        <v>0</v>
      </c>
      <c r="F4882">
        <v>0</v>
      </c>
      <c r="G4882">
        <v>0</v>
      </c>
      <c r="H4882">
        <v>0</v>
      </c>
      <c r="I4882">
        <v>0</v>
      </c>
      <c r="J4882">
        <v>0</v>
      </c>
      <c r="K4882">
        <v>28</v>
      </c>
      <c r="L4882">
        <v>28</v>
      </c>
      <c r="M4882">
        <v>0</v>
      </c>
      <c r="N4882">
        <v>0</v>
      </c>
    </row>
    <row r="4883" spans="1:14" x14ac:dyDescent="0.2">
      <c r="A4883" t="s">
        <v>9761</v>
      </c>
      <c r="B4883" t="s">
        <v>87</v>
      </c>
      <c r="C4883" t="s">
        <v>112</v>
      </c>
      <c r="D4883" t="s">
        <v>4873</v>
      </c>
      <c r="E4883">
        <v>0</v>
      </c>
      <c r="F4883">
        <v>0</v>
      </c>
      <c r="G4883">
        <v>0</v>
      </c>
      <c r="H4883">
        <v>0</v>
      </c>
      <c r="I4883">
        <v>0</v>
      </c>
      <c r="J4883">
        <v>0</v>
      </c>
      <c r="K4883">
        <v>22</v>
      </c>
      <c r="L4883">
        <v>22</v>
      </c>
      <c r="M4883">
        <v>0</v>
      </c>
      <c r="N4883">
        <v>0</v>
      </c>
    </row>
    <row r="4884" spans="1:14" x14ac:dyDescent="0.2">
      <c r="A4884" t="s">
        <v>9762</v>
      </c>
      <c r="B4884" t="s">
        <v>87</v>
      </c>
      <c r="C4884" t="s">
        <v>113</v>
      </c>
      <c r="D4884" t="s">
        <v>4875</v>
      </c>
      <c r="E4884">
        <v>12</v>
      </c>
      <c r="F4884">
        <v>0</v>
      </c>
      <c r="G4884">
        <v>12</v>
      </c>
      <c r="H4884">
        <v>0</v>
      </c>
      <c r="I4884">
        <v>0</v>
      </c>
      <c r="J4884">
        <v>13</v>
      </c>
      <c r="K4884">
        <v>0</v>
      </c>
      <c r="L4884">
        <v>0</v>
      </c>
      <c r="M4884">
        <v>0</v>
      </c>
      <c r="N4884">
        <v>0</v>
      </c>
    </row>
    <row r="4885" spans="1:14" x14ac:dyDescent="0.2">
      <c r="A4885" t="s">
        <v>9763</v>
      </c>
      <c r="B4885" t="s">
        <v>87</v>
      </c>
      <c r="C4885" t="s">
        <v>113</v>
      </c>
      <c r="D4885" t="s">
        <v>4877</v>
      </c>
      <c r="E4885">
        <v>25</v>
      </c>
      <c r="F4885">
        <v>0</v>
      </c>
      <c r="G4885">
        <v>24</v>
      </c>
      <c r="H4885">
        <v>0</v>
      </c>
      <c r="I4885">
        <v>1</v>
      </c>
      <c r="J4885">
        <v>0</v>
      </c>
      <c r="K4885">
        <v>0</v>
      </c>
      <c r="L4885">
        <v>0</v>
      </c>
      <c r="M4885">
        <v>0</v>
      </c>
      <c r="N4885">
        <v>0</v>
      </c>
    </row>
    <row r="4886" spans="1:14" x14ac:dyDescent="0.2">
      <c r="A4886" t="s">
        <v>9764</v>
      </c>
      <c r="B4886" t="s">
        <v>87</v>
      </c>
      <c r="C4886" t="s">
        <v>113</v>
      </c>
      <c r="D4886" t="s">
        <v>4879</v>
      </c>
      <c r="E4886">
        <v>13</v>
      </c>
      <c r="F4886">
        <v>0</v>
      </c>
      <c r="G4886">
        <v>13</v>
      </c>
      <c r="H4886">
        <v>0</v>
      </c>
      <c r="I4886">
        <v>0</v>
      </c>
      <c r="J4886">
        <v>12</v>
      </c>
      <c r="K4886">
        <v>0</v>
      </c>
      <c r="L4886">
        <v>0</v>
      </c>
      <c r="M4886">
        <v>0</v>
      </c>
      <c r="N4886">
        <v>0</v>
      </c>
    </row>
    <row r="4887" spans="1:14" x14ac:dyDescent="0.2">
      <c r="A4887" t="s">
        <v>9765</v>
      </c>
      <c r="B4887" t="s">
        <v>87</v>
      </c>
      <c r="C4887" t="s">
        <v>113</v>
      </c>
      <c r="D4887" t="s">
        <v>4881</v>
      </c>
      <c r="E4887">
        <v>25</v>
      </c>
      <c r="F4887">
        <v>0</v>
      </c>
      <c r="G4887">
        <v>24</v>
      </c>
      <c r="H4887">
        <v>0</v>
      </c>
      <c r="I4887">
        <v>1</v>
      </c>
      <c r="J4887">
        <v>0</v>
      </c>
      <c r="K4887">
        <v>0</v>
      </c>
      <c r="L4887">
        <v>0</v>
      </c>
      <c r="M4887">
        <v>0</v>
      </c>
      <c r="N4887">
        <v>0</v>
      </c>
    </row>
    <row r="4888" spans="1:14" x14ac:dyDescent="0.2">
      <c r="A4888" t="s">
        <v>9766</v>
      </c>
      <c r="B4888" t="s">
        <v>87</v>
      </c>
      <c r="C4888" t="s">
        <v>113</v>
      </c>
      <c r="D4888" t="s">
        <v>4883</v>
      </c>
      <c r="E4888">
        <v>12</v>
      </c>
      <c r="F4888">
        <v>0</v>
      </c>
      <c r="G4888">
        <v>11</v>
      </c>
      <c r="H4888">
        <v>0</v>
      </c>
      <c r="I4888">
        <v>1</v>
      </c>
      <c r="J4888">
        <v>13</v>
      </c>
      <c r="K4888">
        <v>0</v>
      </c>
      <c r="L4888">
        <v>0</v>
      </c>
      <c r="M4888">
        <v>0</v>
      </c>
      <c r="N4888">
        <v>0</v>
      </c>
    </row>
    <row r="4889" spans="1:14" x14ac:dyDescent="0.2">
      <c r="A4889" t="s">
        <v>9767</v>
      </c>
      <c r="B4889" t="s">
        <v>87</v>
      </c>
      <c r="C4889" t="s">
        <v>113</v>
      </c>
      <c r="D4889" t="s">
        <v>4885</v>
      </c>
      <c r="E4889">
        <v>13</v>
      </c>
      <c r="F4889">
        <v>0</v>
      </c>
      <c r="G4889">
        <v>13</v>
      </c>
      <c r="H4889">
        <v>0</v>
      </c>
      <c r="I4889">
        <v>0</v>
      </c>
      <c r="J4889">
        <v>12</v>
      </c>
      <c r="K4889">
        <v>0</v>
      </c>
      <c r="L4889">
        <v>0</v>
      </c>
      <c r="M4889">
        <v>0</v>
      </c>
      <c r="N4889">
        <v>0</v>
      </c>
    </row>
    <row r="4890" spans="1:14" x14ac:dyDescent="0.2">
      <c r="A4890" t="s">
        <v>9768</v>
      </c>
      <c r="B4890" t="s">
        <v>87</v>
      </c>
      <c r="C4890" t="s">
        <v>113</v>
      </c>
      <c r="D4890" t="s">
        <v>4887</v>
      </c>
      <c r="E4890">
        <v>12</v>
      </c>
      <c r="F4890">
        <v>0</v>
      </c>
      <c r="G4890">
        <v>11</v>
      </c>
      <c r="H4890">
        <v>1</v>
      </c>
      <c r="I4890">
        <v>0</v>
      </c>
      <c r="J4890">
        <v>13</v>
      </c>
      <c r="K4890">
        <v>0</v>
      </c>
      <c r="L4890">
        <v>0</v>
      </c>
      <c r="M4890">
        <v>0</v>
      </c>
      <c r="N4890">
        <v>0</v>
      </c>
    </row>
    <row r="4891" spans="1:14" x14ac:dyDescent="0.2">
      <c r="A4891" t="s">
        <v>9769</v>
      </c>
      <c r="B4891" t="s">
        <v>87</v>
      </c>
      <c r="C4891" t="s">
        <v>113</v>
      </c>
      <c r="D4891" t="s">
        <v>4889</v>
      </c>
      <c r="E4891">
        <v>13</v>
      </c>
      <c r="F4891">
        <v>0</v>
      </c>
      <c r="G4891">
        <v>13</v>
      </c>
      <c r="H4891">
        <v>0</v>
      </c>
      <c r="I4891">
        <v>0</v>
      </c>
      <c r="J4891">
        <v>12</v>
      </c>
      <c r="K4891">
        <v>0</v>
      </c>
      <c r="L4891">
        <v>0</v>
      </c>
      <c r="M4891">
        <v>0</v>
      </c>
      <c r="N4891">
        <v>0</v>
      </c>
    </row>
    <row r="4892" spans="1:14" x14ac:dyDescent="0.2">
      <c r="A4892" t="s">
        <v>9770</v>
      </c>
      <c r="B4892" t="s">
        <v>87</v>
      </c>
      <c r="C4892" t="s">
        <v>113</v>
      </c>
      <c r="D4892" t="s">
        <v>4871</v>
      </c>
      <c r="E4892">
        <v>0</v>
      </c>
      <c r="F4892">
        <v>0</v>
      </c>
      <c r="G4892">
        <v>0</v>
      </c>
      <c r="H4892">
        <v>0</v>
      </c>
      <c r="I4892">
        <v>0</v>
      </c>
      <c r="J4892">
        <v>0</v>
      </c>
      <c r="K4892">
        <v>16</v>
      </c>
      <c r="L4892">
        <v>15</v>
      </c>
      <c r="M4892">
        <v>1</v>
      </c>
      <c r="N4892">
        <v>0</v>
      </c>
    </row>
    <row r="4893" spans="1:14" x14ac:dyDescent="0.2">
      <c r="A4893" t="s">
        <v>9771</v>
      </c>
      <c r="B4893" t="s">
        <v>87</v>
      </c>
      <c r="C4893" t="s">
        <v>113</v>
      </c>
      <c r="D4893" t="s">
        <v>4873</v>
      </c>
      <c r="E4893">
        <v>0</v>
      </c>
      <c r="F4893">
        <v>0</v>
      </c>
      <c r="G4893">
        <v>0</v>
      </c>
      <c r="H4893">
        <v>0</v>
      </c>
      <c r="I4893">
        <v>0</v>
      </c>
      <c r="J4893">
        <v>0</v>
      </c>
      <c r="K4893">
        <v>9</v>
      </c>
      <c r="L4893">
        <v>8</v>
      </c>
      <c r="M4893">
        <v>1</v>
      </c>
      <c r="N4893">
        <v>0</v>
      </c>
    </row>
    <row r="4894" spans="1:14" x14ac:dyDescent="0.2">
      <c r="A4894" t="s">
        <v>9772</v>
      </c>
      <c r="B4894" t="s">
        <v>87</v>
      </c>
      <c r="C4894" t="s">
        <v>114</v>
      </c>
      <c r="D4894" t="s">
        <v>4875</v>
      </c>
      <c r="E4894">
        <v>22</v>
      </c>
      <c r="F4894">
        <v>4</v>
      </c>
      <c r="G4894">
        <v>17</v>
      </c>
      <c r="H4894">
        <v>1</v>
      </c>
      <c r="I4894">
        <v>0</v>
      </c>
      <c r="J4894">
        <v>46</v>
      </c>
      <c r="K4894">
        <v>0</v>
      </c>
      <c r="L4894">
        <v>0</v>
      </c>
      <c r="M4894">
        <v>0</v>
      </c>
      <c r="N4894">
        <v>0</v>
      </c>
    </row>
    <row r="4895" spans="1:14" x14ac:dyDescent="0.2">
      <c r="A4895" t="s">
        <v>9773</v>
      </c>
      <c r="B4895" t="s">
        <v>87</v>
      </c>
      <c r="C4895" t="s">
        <v>114</v>
      </c>
      <c r="D4895" t="s">
        <v>4877</v>
      </c>
      <c r="E4895">
        <v>68</v>
      </c>
      <c r="F4895">
        <v>17</v>
      </c>
      <c r="G4895">
        <v>50</v>
      </c>
      <c r="H4895">
        <v>1</v>
      </c>
      <c r="I4895">
        <v>0</v>
      </c>
      <c r="J4895">
        <v>0</v>
      </c>
      <c r="K4895">
        <v>0</v>
      </c>
      <c r="L4895">
        <v>0</v>
      </c>
      <c r="M4895">
        <v>0</v>
      </c>
      <c r="N4895">
        <v>0</v>
      </c>
    </row>
    <row r="4896" spans="1:14" x14ac:dyDescent="0.2">
      <c r="A4896" t="s">
        <v>9774</v>
      </c>
      <c r="B4896" t="s">
        <v>87</v>
      </c>
      <c r="C4896" t="s">
        <v>114</v>
      </c>
      <c r="D4896" t="s">
        <v>4879</v>
      </c>
      <c r="E4896">
        <v>46</v>
      </c>
      <c r="F4896">
        <v>13</v>
      </c>
      <c r="G4896">
        <v>33</v>
      </c>
      <c r="H4896">
        <v>0</v>
      </c>
      <c r="I4896">
        <v>0</v>
      </c>
      <c r="J4896">
        <v>22</v>
      </c>
      <c r="K4896">
        <v>0</v>
      </c>
      <c r="L4896">
        <v>0</v>
      </c>
      <c r="M4896">
        <v>0</v>
      </c>
      <c r="N4896">
        <v>0</v>
      </c>
    </row>
    <row r="4897" spans="1:14" x14ac:dyDescent="0.2">
      <c r="A4897" t="s">
        <v>9775</v>
      </c>
      <c r="B4897" t="s">
        <v>87</v>
      </c>
      <c r="C4897" t="s">
        <v>114</v>
      </c>
      <c r="D4897" t="s">
        <v>4881</v>
      </c>
      <c r="E4897">
        <v>68</v>
      </c>
      <c r="F4897">
        <v>17</v>
      </c>
      <c r="G4897">
        <v>50</v>
      </c>
      <c r="H4897">
        <v>1</v>
      </c>
      <c r="I4897">
        <v>0</v>
      </c>
      <c r="J4897">
        <v>0</v>
      </c>
      <c r="K4897">
        <v>0</v>
      </c>
      <c r="L4897">
        <v>0</v>
      </c>
      <c r="M4897">
        <v>0</v>
      </c>
      <c r="N4897">
        <v>0</v>
      </c>
    </row>
    <row r="4898" spans="1:14" x14ac:dyDescent="0.2">
      <c r="A4898" t="s">
        <v>9776</v>
      </c>
      <c r="B4898" t="s">
        <v>87</v>
      </c>
      <c r="C4898" t="s">
        <v>114</v>
      </c>
      <c r="D4898" t="s">
        <v>4883</v>
      </c>
      <c r="E4898">
        <v>22</v>
      </c>
      <c r="F4898">
        <v>4</v>
      </c>
      <c r="G4898">
        <v>17</v>
      </c>
      <c r="H4898">
        <v>1</v>
      </c>
      <c r="I4898">
        <v>0</v>
      </c>
      <c r="J4898">
        <v>46</v>
      </c>
      <c r="K4898">
        <v>0</v>
      </c>
      <c r="L4898">
        <v>0</v>
      </c>
      <c r="M4898">
        <v>0</v>
      </c>
      <c r="N4898">
        <v>0</v>
      </c>
    </row>
    <row r="4899" spans="1:14" x14ac:dyDescent="0.2">
      <c r="A4899" t="s">
        <v>9777</v>
      </c>
      <c r="B4899" t="s">
        <v>87</v>
      </c>
      <c r="C4899" t="s">
        <v>114</v>
      </c>
      <c r="D4899" t="s">
        <v>4885</v>
      </c>
      <c r="E4899">
        <v>46</v>
      </c>
      <c r="F4899">
        <v>16</v>
      </c>
      <c r="G4899">
        <v>30</v>
      </c>
      <c r="H4899">
        <v>0</v>
      </c>
      <c r="I4899">
        <v>0</v>
      </c>
      <c r="J4899">
        <v>22</v>
      </c>
      <c r="K4899">
        <v>0</v>
      </c>
      <c r="L4899">
        <v>0</v>
      </c>
      <c r="M4899">
        <v>0</v>
      </c>
      <c r="N4899">
        <v>0</v>
      </c>
    </row>
    <row r="4900" spans="1:14" x14ac:dyDescent="0.2">
      <c r="A4900" t="s">
        <v>9778</v>
      </c>
      <c r="B4900" t="s">
        <v>87</v>
      </c>
      <c r="C4900" t="s">
        <v>114</v>
      </c>
      <c r="D4900" t="s">
        <v>4887</v>
      </c>
      <c r="E4900">
        <v>22</v>
      </c>
      <c r="F4900">
        <v>4</v>
      </c>
      <c r="G4900">
        <v>17</v>
      </c>
      <c r="H4900">
        <v>1</v>
      </c>
      <c r="I4900">
        <v>0</v>
      </c>
      <c r="J4900">
        <v>46</v>
      </c>
      <c r="K4900">
        <v>0</v>
      </c>
      <c r="L4900">
        <v>0</v>
      </c>
      <c r="M4900">
        <v>0</v>
      </c>
      <c r="N4900">
        <v>0</v>
      </c>
    </row>
    <row r="4901" spans="1:14" x14ac:dyDescent="0.2">
      <c r="A4901" t="s">
        <v>9779</v>
      </c>
      <c r="B4901" t="s">
        <v>87</v>
      </c>
      <c r="C4901" t="s">
        <v>114</v>
      </c>
      <c r="D4901" t="s">
        <v>4889</v>
      </c>
      <c r="E4901">
        <v>46</v>
      </c>
      <c r="F4901">
        <v>13</v>
      </c>
      <c r="G4901">
        <v>33</v>
      </c>
      <c r="H4901">
        <v>0</v>
      </c>
      <c r="I4901">
        <v>0</v>
      </c>
      <c r="J4901">
        <v>22</v>
      </c>
      <c r="K4901">
        <v>0</v>
      </c>
      <c r="L4901">
        <v>0</v>
      </c>
      <c r="M4901">
        <v>0</v>
      </c>
      <c r="N4901">
        <v>0</v>
      </c>
    </row>
    <row r="4902" spans="1:14" x14ac:dyDescent="0.2">
      <c r="A4902" t="s">
        <v>9780</v>
      </c>
      <c r="B4902" t="s">
        <v>87</v>
      </c>
      <c r="C4902" t="s">
        <v>114</v>
      </c>
      <c r="D4902" t="s">
        <v>4871</v>
      </c>
      <c r="E4902">
        <v>0</v>
      </c>
      <c r="F4902">
        <v>0</v>
      </c>
      <c r="G4902">
        <v>0</v>
      </c>
      <c r="H4902">
        <v>0</v>
      </c>
      <c r="I4902">
        <v>0</v>
      </c>
      <c r="J4902">
        <v>0</v>
      </c>
      <c r="K4902">
        <v>50</v>
      </c>
      <c r="L4902">
        <v>50</v>
      </c>
      <c r="M4902">
        <v>0</v>
      </c>
      <c r="N4902">
        <v>0</v>
      </c>
    </row>
    <row r="4903" spans="1:14" x14ac:dyDescent="0.2">
      <c r="A4903" t="s">
        <v>9781</v>
      </c>
      <c r="B4903" t="s">
        <v>87</v>
      </c>
      <c r="C4903" t="s">
        <v>114</v>
      </c>
      <c r="D4903" t="s">
        <v>4873</v>
      </c>
      <c r="E4903">
        <v>0</v>
      </c>
      <c r="F4903">
        <v>0</v>
      </c>
      <c r="G4903">
        <v>0</v>
      </c>
      <c r="H4903">
        <v>0</v>
      </c>
      <c r="I4903">
        <v>0</v>
      </c>
      <c r="J4903">
        <v>0</v>
      </c>
      <c r="K4903">
        <v>42</v>
      </c>
      <c r="L4903">
        <v>42</v>
      </c>
      <c r="M4903">
        <v>0</v>
      </c>
      <c r="N4903">
        <v>0</v>
      </c>
    </row>
    <row r="4904" spans="1:14" x14ac:dyDescent="0.2">
      <c r="A4904" t="s">
        <v>9782</v>
      </c>
      <c r="B4904" t="s">
        <v>87</v>
      </c>
      <c r="C4904" t="s">
        <v>115</v>
      </c>
      <c r="D4904" t="s">
        <v>4875</v>
      </c>
      <c r="E4904">
        <v>43</v>
      </c>
      <c r="F4904">
        <v>11</v>
      </c>
      <c r="G4904">
        <v>31</v>
      </c>
      <c r="H4904">
        <v>1</v>
      </c>
      <c r="I4904">
        <v>0</v>
      </c>
      <c r="J4904">
        <v>71</v>
      </c>
      <c r="K4904">
        <v>0</v>
      </c>
      <c r="L4904">
        <v>0</v>
      </c>
      <c r="M4904">
        <v>0</v>
      </c>
      <c r="N4904">
        <v>0</v>
      </c>
    </row>
    <row r="4905" spans="1:14" x14ac:dyDescent="0.2">
      <c r="A4905" t="s">
        <v>9783</v>
      </c>
      <c r="B4905" t="s">
        <v>87</v>
      </c>
      <c r="C4905" t="s">
        <v>115</v>
      </c>
      <c r="D4905" t="s">
        <v>4877</v>
      </c>
      <c r="E4905">
        <v>114</v>
      </c>
      <c r="F4905">
        <v>18</v>
      </c>
      <c r="G4905">
        <v>95</v>
      </c>
      <c r="H4905">
        <v>1</v>
      </c>
      <c r="I4905">
        <v>0</v>
      </c>
      <c r="J4905">
        <v>0</v>
      </c>
      <c r="K4905">
        <v>0</v>
      </c>
      <c r="L4905">
        <v>0</v>
      </c>
      <c r="M4905">
        <v>0</v>
      </c>
      <c r="N4905">
        <v>0</v>
      </c>
    </row>
    <row r="4906" spans="1:14" x14ac:dyDescent="0.2">
      <c r="A4906" t="s">
        <v>9784</v>
      </c>
      <c r="B4906" t="s">
        <v>87</v>
      </c>
      <c r="C4906" t="s">
        <v>115</v>
      </c>
      <c r="D4906" t="s">
        <v>4879</v>
      </c>
      <c r="E4906">
        <v>70</v>
      </c>
      <c r="F4906">
        <v>11</v>
      </c>
      <c r="G4906">
        <v>59</v>
      </c>
      <c r="H4906">
        <v>0</v>
      </c>
      <c r="I4906">
        <v>0</v>
      </c>
      <c r="J4906">
        <v>44</v>
      </c>
      <c r="K4906">
        <v>0</v>
      </c>
      <c r="L4906">
        <v>0</v>
      </c>
      <c r="M4906">
        <v>0</v>
      </c>
      <c r="N4906">
        <v>0</v>
      </c>
    </row>
    <row r="4907" spans="1:14" x14ac:dyDescent="0.2">
      <c r="A4907" t="s">
        <v>9785</v>
      </c>
      <c r="B4907" t="s">
        <v>87</v>
      </c>
      <c r="C4907" t="s">
        <v>115</v>
      </c>
      <c r="D4907" t="s">
        <v>4881</v>
      </c>
      <c r="E4907">
        <v>114</v>
      </c>
      <c r="F4907">
        <v>18</v>
      </c>
      <c r="G4907">
        <v>95</v>
      </c>
      <c r="H4907">
        <v>1</v>
      </c>
      <c r="I4907">
        <v>0</v>
      </c>
      <c r="J4907">
        <v>0</v>
      </c>
      <c r="K4907">
        <v>0</v>
      </c>
      <c r="L4907">
        <v>0</v>
      </c>
      <c r="M4907">
        <v>0</v>
      </c>
      <c r="N4907">
        <v>0</v>
      </c>
    </row>
    <row r="4908" spans="1:14" x14ac:dyDescent="0.2">
      <c r="A4908" t="s">
        <v>9786</v>
      </c>
      <c r="B4908" t="s">
        <v>87</v>
      </c>
      <c r="C4908" t="s">
        <v>115</v>
      </c>
      <c r="D4908" t="s">
        <v>4883</v>
      </c>
      <c r="E4908">
        <v>43</v>
      </c>
      <c r="F4908">
        <v>9</v>
      </c>
      <c r="G4908">
        <v>33</v>
      </c>
      <c r="H4908">
        <v>1</v>
      </c>
      <c r="I4908">
        <v>0</v>
      </c>
      <c r="J4908">
        <v>71</v>
      </c>
      <c r="K4908">
        <v>0</v>
      </c>
      <c r="L4908">
        <v>0</v>
      </c>
      <c r="M4908">
        <v>0</v>
      </c>
      <c r="N4908">
        <v>0</v>
      </c>
    </row>
    <row r="4909" spans="1:14" x14ac:dyDescent="0.2">
      <c r="A4909" t="s">
        <v>9787</v>
      </c>
      <c r="B4909" t="s">
        <v>87</v>
      </c>
      <c r="C4909" t="s">
        <v>115</v>
      </c>
      <c r="D4909" t="s">
        <v>4885</v>
      </c>
      <c r="E4909">
        <v>71</v>
      </c>
      <c r="F4909">
        <v>15</v>
      </c>
      <c r="G4909">
        <v>56</v>
      </c>
      <c r="H4909">
        <v>0</v>
      </c>
      <c r="I4909">
        <v>0</v>
      </c>
      <c r="J4909">
        <v>43</v>
      </c>
      <c r="K4909">
        <v>0</v>
      </c>
      <c r="L4909">
        <v>0</v>
      </c>
      <c r="M4909">
        <v>0</v>
      </c>
      <c r="N4909">
        <v>0</v>
      </c>
    </row>
    <row r="4910" spans="1:14" x14ac:dyDescent="0.2">
      <c r="A4910" t="s">
        <v>9788</v>
      </c>
      <c r="B4910" t="s">
        <v>87</v>
      </c>
      <c r="C4910" t="s">
        <v>115</v>
      </c>
      <c r="D4910" t="s">
        <v>4887</v>
      </c>
      <c r="E4910">
        <v>43</v>
      </c>
      <c r="F4910">
        <v>6</v>
      </c>
      <c r="G4910">
        <v>36</v>
      </c>
      <c r="H4910">
        <v>1</v>
      </c>
      <c r="I4910">
        <v>0</v>
      </c>
      <c r="J4910">
        <v>71</v>
      </c>
      <c r="K4910">
        <v>0</v>
      </c>
      <c r="L4910">
        <v>0</v>
      </c>
      <c r="M4910">
        <v>0</v>
      </c>
      <c r="N4910">
        <v>0</v>
      </c>
    </row>
    <row r="4911" spans="1:14" x14ac:dyDescent="0.2">
      <c r="A4911" t="s">
        <v>9789</v>
      </c>
      <c r="B4911" t="s">
        <v>87</v>
      </c>
      <c r="C4911" t="s">
        <v>115</v>
      </c>
      <c r="D4911" t="s">
        <v>4889</v>
      </c>
      <c r="E4911">
        <v>71</v>
      </c>
      <c r="F4911">
        <v>12</v>
      </c>
      <c r="G4911">
        <v>59</v>
      </c>
      <c r="H4911">
        <v>0</v>
      </c>
      <c r="I4911">
        <v>0</v>
      </c>
      <c r="J4911">
        <v>43</v>
      </c>
      <c r="K4911">
        <v>0</v>
      </c>
      <c r="L4911">
        <v>0</v>
      </c>
      <c r="M4911">
        <v>0</v>
      </c>
      <c r="N4911">
        <v>0</v>
      </c>
    </row>
    <row r="4912" spans="1:14" x14ac:dyDescent="0.2">
      <c r="A4912" t="s">
        <v>9790</v>
      </c>
      <c r="B4912" t="s">
        <v>87</v>
      </c>
      <c r="C4912" t="s">
        <v>115</v>
      </c>
      <c r="D4912" t="s">
        <v>4871</v>
      </c>
      <c r="E4912">
        <v>0</v>
      </c>
      <c r="F4912">
        <v>0</v>
      </c>
      <c r="G4912">
        <v>0</v>
      </c>
      <c r="H4912">
        <v>0</v>
      </c>
      <c r="I4912">
        <v>0</v>
      </c>
      <c r="J4912">
        <v>0</v>
      </c>
      <c r="K4912">
        <v>77</v>
      </c>
      <c r="L4912">
        <v>76</v>
      </c>
      <c r="M4912">
        <v>1</v>
      </c>
      <c r="N4912">
        <v>0</v>
      </c>
    </row>
    <row r="4913" spans="1:14" x14ac:dyDescent="0.2">
      <c r="A4913" t="s">
        <v>9791</v>
      </c>
      <c r="B4913" t="s">
        <v>87</v>
      </c>
      <c r="C4913" t="s">
        <v>115</v>
      </c>
      <c r="D4913" t="s">
        <v>4873</v>
      </c>
      <c r="E4913">
        <v>0</v>
      </c>
      <c r="F4913">
        <v>0</v>
      </c>
      <c r="G4913">
        <v>0</v>
      </c>
      <c r="H4913">
        <v>0</v>
      </c>
      <c r="I4913">
        <v>0</v>
      </c>
      <c r="J4913">
        <v>0</v>
      </c>
      <c r="K4913">
        <v>56</v>
      </c>
      <c r="L4913">
        <v>55</v>
      </c>
      <c r="M4913">
        <v>1</v>
      </c>
      <c r="N4913">
        <v>0</v>
      </c>
    </row>
    <row r="4914" spans="1:14" x14ac:dyDescent="0.2">
      <c r="A4914" t="s">
        <v>9792</v>
      </c>
      <c r="B4914" t="s">
        <v>87</v>
      </c>
      <c r="C4914" t="s">
        <v>116</v>
      </c>
      <c r="D4914" t="s">
        <v>4875</v>
      </c>
      <c r="E4914">
        <v>20</v>
      </c>
      <c r="F4914">
        <v>6</v>
      </c>
      <c r="G4914">
        <v>14</v>
      </c>
      <c r="H4914">
        <v>0</v>
      </c>
      <c r="I4914">
        <v>0</v>
      </c>
      <c r="J4914">
        <v>22</v>
      </c>
      <c r="K4914">
        <v>0</v>
      </c>
      <c r="L4914">
        <v>0</v>
      </c>
      <c r="M4914">
        <v>0</v>
      </c>
      <c r="N4914">
        <v>0</v>
      </c>
    </row>
    <row r="4915" spans="1:14" x14ac:dyDescent="0.2">
      <c r="A4915" t="s">
        <v>9793</v>
      </c>
      <c r="B4915" t="s">
        <v>87</v>
      </c>
      <c r="C4915" t="s">
        <v>116</v>
      </c>
      <c r="D4915" t="s">
        <v>4877</v>
      </c>
      <c r="E4915">
        <v>42</v>
      </c>
      <c r="F4915">
        <v>7</v>
      </c>
      <c r="G4915">
        <v>35</v>
      </c>
      <c r="H4915">
        <v>0</v>
      </c>
      <c r="I4915">
        <v>0</v>
      </c>
      <c r="J4915">
        <v>0</v>
      </c>
      <c r="K4915">
        <v>0</v>
      </c>
      <c r="L4915">
        <v>0</v>
      </c>
      <c r="M4915">
        <v>0</v>
      </c>
      <c r="N4915">
        <v>0</v>
      </c>
    </row>
    <row r="4916" spans="1:14" x14ac:dyDescent="0.2">
      <c r="A4916" t="s">
        <v>9794</v>
      </c>
      <c r="B4916" t="s">
        <v>87</v>
      </c>
      <c r="C4916" t="s">
        <v>116</v>
      </c>
      <c r="D4916" t="s">
        <v>4879</v>
      </c>
      <c r="E4916">
        <v>20</v>
      </c>
      <c r="F4916">
        <v>3</v>
      </c>
      <c r="G4916">
        <v>17</v>
      </c>
      <c r="H4916">
        <v>0</v>
      </c>
      <c r="I4916">
        <v>0</v>
      </c>
      <c r="J4916">
        <v>22</v>
      </c>
      <c r="K4916">
        <v>0</v>
      </c>
      <c r="L4916">
        <v>0</v>
      </c>
      <c r="M4916">
        <v>0</v>
      </c>
      <c r="N4916">
        <v>0</v>
      </c>
    </row>
    <row r="4917" spans="1:14" x14ac:dyDescent="0.2">
      <c r="A4917" t="s">
        <v>9795</v>
      </c>
      <c r="B4917" t="s">
        <v>87</v>
      </c>
      <c r="C4917" t="s">
        <v>116</v>
      </c>
      <c r="D4917" t="s">
        <v>4881</v>
      </c>
      <c r="E4917">
        <v>42</v>
      </c>
      <c r="F4917">
        <v>7</v>
      </c>
      <c r="G4917">
        <v>35</v>
      </c>
      <c r="H4917">
        <v>0</v>
      </c>
      <c r="I4917">
        <v>0</v>
      </c>
      <c r="J4917">
        <v>0</v>
      </c>
      <c r="K4917">
        <v>0</v>
      </c>
      <c r="L4917">
        <v>0</v>
      </c>
      <c r="M4917">
        <v>0</v>
      </c>
      <c r="N4917">
        <v>0</v>
      </c>
    </row>
    <row r="4918" spans="1:14" x14ac:dyDescent="0.2">
      <c r="A4918" t="s">
        <v>9796</v>
      </c>
      <c r="B4918" t="s">
        <v>87</v>
      </c>
      <c r="C4918" t="s">
        <v>116</v>
      </c>
      <c r="D4918" t="s">
        <v>4883</v>
      </c>
      <c r="E4918">
        <v>20</v>
      </c>
      <c r="F4918">
        <v>4</v>
      </c>
      <c r="G4918">
        <v>16</v>
      </c>
      <c r="H4918">
        <v>0</v>
      </c>
      <c r="I4918">
        <v>0</v>
      </c>
      <c r="J4918">
        <v>22</v>
      </c>
      <c r="K4918">
        <v>0</v>
      </c>
      <c r="L4918">
        <v>0</v>
      </c>
      <c r="M4918">
        <v>0</v>
      </c>
      <c r="N4918">
        <v>0</v>
      </c>
    </row>
    <row r="4919" spans="1:14" x14ac:dyDescent="0.2">
      <c r="A4919" t="s">
        <v>9797</v>
      </c>
      <c r="B4919" t="s">
        <v>87</v>
      </c>
      <c r="C4919" t="s">
        <v>116</v>
      </c>
      <c r="D4919" t="s">
        <v>4885</v>
      </c>
      <c r="E4919">
        <v>22</v>
      </c>
      <c r="F4919">
        <v>5</v>
      </c>
      <c r="G4919">
        <v>17</v>
      </c>
      <c r="H4919">
        <v>0</v>
      </c>
      <c r="I4919">
        <v>0</v>
      </c>
      <c r="J4919">
        <v>20</v>
      </c>
      <c r="K4919">
        <v>0</v>
      </c>
      <c r="L4919">
        <v>0</v>
      </c>
      <c r="M4919">
        <v>0</v>
      </c>
      <c r="N4919">
        <v>0</v>
      </c>
    </row>
    <row r="4920" spans="1:14" x14ac:dyDescent="0.2">
      <c r="A4920" t="s">
        <v>9798</v>
      </c>
      <c r="B4920" t="s">
        <v>87</v>
      </c>
      <c r="C4920" t="s">
        <v>116</v>
      </c>
      <c r="D4920" t="s">
        <v>4887</v>
      </c>
      <c r="E4920">
        <v>20</v>
      </c>
      <c r="F4920">
        <v>4</v>
      </c>
      <c r="G4920">
        <v>16</v>
      </c>
      <c r="H4920">
        <v>0</v>
      </c>
      <c r="I4920">
        <v>0</v>
      </c>
      <c r="J4920">
        <v>22</v>
      </c>
      <c r="K4920">
        <v>0</v>
      </c>
      <c r="L4920">
        <v>0</v>
      </c>
      <c r="M4920">
        <v>0</v>
      </c>
      <c r="N4920">
        <v>0</v>
      </c>
    </row>
    <row r="4921" spans="1:14" x14ac:dyDescent="0.2">
      <c r="A4921" t="s">
        <v>9799</v>
      </c>
      <c r="B4921" t="s">
        <v>87</v>
      </c>
      <c r="C4921" t="s">
        <v>116</v>
      </c>
      <c r="D4921" t="s">
        <v>4889</v>
      </c>
      <c r="E4921">
        <v>22</v>
      </c>
      <c r="F4921">
        <v>3</v>
      </c>
      <c r="G4921">
        <v>19</v>
      </c>
      <c r="H4921">
        <v>0</v>
      </c>
      <c r="I4921">
        <v>0</v>
      </c>
      <c r="J4921">
        <v>20</v>
      </c>
      <c r="K4921">
        <v>0</v>
      </c>
      <c r="L4921">
        <v>0</v>
      </c>
      <c r="M4921">
        <v>0</v>
      </c>
      <c r="N4921">
        <v>0</v>
      </c>
    </row>
    <row r="4922" spans="1:14" x14ac:dyDescent="0.2">
      <c r="A4922" t="s">
        <v>9800</v>
      </c>
      <c r="B4922" t="s">
        <v>87</v>
      </c>
      <c r="C4922" t="s">
        <v>116</v>
      </c>
      <c r="D4922" t="s">
        <v>4871</v>
      </c>
      <c r="E4922">
        <v>0</v>
      </c>
      <c r="F4922">
        <v>0</v>
      </c>
      <c r="G4922">
        <v>0</v>
      </c>
      <c r="H4922">
        <v>0</v>
      </c>
      <c r="I4922">
        <v>0</v>
      </c>
      <c r="J4922">
        <v>0</v>
      </c>
      <c r="K4922">
        <v>27</v>
      </c>
      <c r="L4922">
        <v>26</v>
      </c>
      <c r="M4922">
        <v>1</v>
      </c>
      <c r="N4922">
        <v>0</v>
      </c>
    </row>
    <row r="4923" spans="1:14" x14ac:dyDescent="0.2">
      <c r="A4923" t="s">
        <v>9801</v>
      </c>
      <c r="B4923" t="s">
        <v>87</v>
      </c>
      <c r="C4923" t="s">
        <v>116</v>
      </c>
      <c r="D4923" t="s">
        <v>4873</v>
      </c>
      <c r="E4923">
        <v>0</v>
      </c>
      <c r="F4923">
        <v>0</v>
      </c>
      <c r="G4923">
        <v>0</v>
      </c>
      <c r="H4923">
        <v>0</v>
      </c>
      <c r="I4923">
        <v>0</v>
      </c>
      <c r="J4923">
        <v>0</v>
      </c>
      <c r="K4923">
        <v>22</v>
      </c>
      <c r="L4923">
        <v>21</v>
      </c>
      <c r="M4923">
        <v>1</v>
      </c>
      <c r="N4923">
        <v>0</v>
      </c>
    </row>
    <row r="4924" spans="1:14" x14ac:dyDescent="0.2">
      <c r="A4924" t="s">
        <v>9802</v>
      </c>
      <c r="B4924" t="s">
        <v>87</v>
      </c>
      <c r="C4924" t="s">
        <v>117</v>
      </c>
      <c r="D4924" t="s">
        <v>4875</v>
      </c>
      <c r="E4924">
        <v>50</v>
      </c>
      <c r="F4924">
        <v>11</v>
      </c>
      <c r="G4924">
        <v>38</v>
      </c>
      <c r="H4924">
        <v>1</v>
      </c>
      <c r="I4924">
        <v>0</v>
      </c>
      <c r="J4924">
        <v>76</v>
      </c>
      <c r="K4924">
        <v>0</v>
      </c>
      <c r="L4924">
        <v>0</v>
      </c>
      <c r="M4924">
        <v>0</v>
      </c>
      <c r="N4924">
        <v>0</v>
      </c>
    </row>
    <row r="4925" spans="1:14" x14ac:dyDescent="0.2">
      <c r="A4925" t="s">
        <v>9803</v>
      </c>
      <c r="B4925" t="s">
        <v>87</v>
      </c>
      <c r="C4925" t="s">
        <v>117</v>
      </c>
      <c r="D4925" t="s">
        <v>4877</v>
      </c>
      <c r="E4925">
        <v>126</v>
      </c>
      <c r="F4925">
        <v>26</v>
      </c>
      <c r="G4925">
        <v>97</v>
      </c>
      <c r="H4925">
        <v>1</v>
      </c>
      <c r="I4925">
        <v>2</v>
      </c>
      <c r="J4925">
        <v>0</v>
      </c>
      <c r="K4925">
        <v>0</v>
      </c>
      <c r="L4925">
        <v>0</v>
      </c>
      <c r="M4925">
        <v>0</v>
      </c>
      <c r="N4925">
        <v>0</v>
      </c>
    </row>
    <row r="4926" spans="1:14" x14ac:dyDescent="0.2">
      <c r="A4926" t="s">
        <v>9804</v>
      </c>
      <c r="B4926" t="s">
        <v>87</v>
      </c>
      <c r="C4926" t="s">
        <v>117</v>
      </c>
      <c r="D4926" t="s">
        <v>4879</v>
      </c>
      <c r="E4926">
        <v>75</v>
      </c>
      <c r="F4926">
        <v>16</v>
      </c>
      <c r="G4926">
        <v>59</v>
      </c>
      <c r="H4926">
        <v>0</v>
      </c>
      <c r="I4926">
        <v>0</v>
      </c>
      <c r="J4926">
        <v>51</v>
      </c>
      <c r="K4926">
        <v>0</v>
      </c>
      <c r="L4926">
        <v>0</v>
      </c>
      <c r="M4926">
        <v>0</v>
      </c>
      <c r="N4926">
        <v>0</v>
      </c>
    </row>
    <row r="4927" spans="1:14" x14ac:dyDescent="0.2">
      <c r="A4927" t="s">
        <v>9805</v>
      </c>
      <c r="B4927" t="s">
        <v>87</v>
      </c>
      <c r="C4927" t="s">
        <v>117</v>
      </c>
      <c r="D4927" t="s">
        <v>4881</v>
      </c>
      <c r="E4927">
        <v>126</v>
      </c>
      <c r="F4927">
        <v>26</v>
      </c>
      <c r="G4927">
        <v>97</v>
      </c>
      <c r="H4927">
        <v>1</v>
      </c>
      <c r="I4927">
        <v>2</v>
      </c>
      <c r="J4927">
        <v>0</v>
      </c>
      <c r="K4927">
        <v>0</v>
      </c>
      <c r="L4927">
        <v>0</v>
      </c>
      <c r="M4927">
        <v>0</v>
      </c>
      <c r="N4927">
        <v>0</v>
      </c>
    </row>
    <row r="4928" spans="1:14" x14ac:dyDescent="0.2">
      <c r="A4928" t="s">
        <v>9806</v>
      </c>
      <c r="B4928" t="s">
        <v>87</v>
      </c>
      <c r="C4928" t="s">
        <v>117</v>
      </c>
      <c r="D4928" t="s">
        <v>4883</v>
      </c>
      <c r="E4928">
        <v>50</v>
      </c>
      <c r="F4928">
        <v>10</v>
      </c>
      <c r="G4928">
        <v>37</v>
      </c>
      <c r="H4928">
        <v>1</v>
      </c>
      <c r="I4928">
        <v>2</v>
      </c>
      <c r="J4928">
        <v>76</v>
      </c>
      <c r="K4928">
        <v>0</v>
      </c>
      <c r="L4928">
        <v>0</v>
      </c>
      <c r="M4928">
        <v>0</v>
      </c>
      <c r="N4928">
        <v>0</v>
      </c>
    </row>
    <row r="4929" spans="1:14" x14ac:dyDescent="0.2">
      <c r="A4929" t="s">
        <v>9807</v>
      </c>
      <c r="B4929" t="s">
        <v>87</v>
      </c>
      <c r="C4929" t="s">
        <v>117</v>
      </c>
      <c r="D4929" t="s">
        <v>4885</v>
      </c>
      <c r="E4929">
        <v>76</v>
      </c>
      <c r="F4929">
        <v>20</v>
      </c>
      <c r="G4929">
        <v>56</v>
      </c>
      <c r="H4929">
        <v>0</v>
      </c>
      <c r="I4929">
        <v>0</v>
      </c>
      <c r="J4929">
        <v>50</v>
      </c>
      <c r="K4929">
        <v>0</v>
      </c>
      <c r="L4929">
        <v>0</v>
      </c>
      <c r="M4929">
        <v>0</v>
      </c>
      <c r="N4929">
        <v>0</v>
      </c>
    </row>
    <row r="4930" spans="1:14" x14ac:dyDescent="0.2">
      <c r="A4930" t="s">
        <v>9808</v>
      </c>
      <c r="B4930" t="s">
        <v>87</v>
      </c>
      <c r="C4930" t="s">
        <v>117</v>
      </c>
      <c r="D4930" t="s">
        <v>4887</v>
      </c>
      <c r="E4930">
        <v>50</v>
      </c>
      <c r="F4930">
        <v>10</v>
      </c>
      <c r="G4930">
        <v>39</v>
      </c>
      <c r="H4930">
        <v>1</v>
      </c>
      <c r="I4930">
        <v>0</v>
      </c>
      <c r="J4930">
        <v>76</v>
      </c>
      <c r="K4930">
        <v>0</v>
      </c>
      <c r="L4930">
        <v>0</v>
      </c>
      <c r="M4930">
        <v>0</v>
      </c>
      <c r="N4930">
        <v>0</v>
      </c>
    </row>
    <row r="4931" spans="1:14" x14ac:dyDescent="0.2">
      <c r="A4931" t="s">
        <v>9809</v>
      </c>
      <c r="B4931" t="s">
        <v>87</v>
      </c>
      <c r="C4931" t="s">
        <v>117</v>
      </c>
      <c r="D4931" t="s">
        <v>4889</v>
      </c>
      <c r="E4931">
        <v>76</v>
      </c>
      <c r="F4931">
        <v>16</v>
      </c>
      <c r="G4931">
        <v>60</v>
      </c>
      <c r="H4931">
        <v>0</v>
      </c>
      <c r="I4931">
        <v>0</v>
      </c>
      <c r="J4931">
        <v>50</v>
      </c>
      <c r="K4931">
        <v>0</v>
      </c>
      <c r="L4931">
        <v>0</v>
      </c>
      <c r="M4931">
        <v>0</v>
      </c>
      <c r="N4931">
        <v>0</v>
      </c>
    </row>
    <row r="4932" spans="1:14" x14ac:dyDescent="0.2">
      <c r="A4932" t="s">
        <v>9810</v>
      </c>
      <c r="B4932" t="s">
        <v>87</v>
      </c>
      <c r="C4932" t="s">
        <v>117</v>
      </c>
      <c r="D4932" t="s">
        <v>4871</v>
      </c>
      <c r="E4932">
        <v>0</v>
      </c>
      <c r="F4932">
        <v>0</v>
      </c>
      <c r="G4932">
        <v>0</v>
      </c>
      <c r="H4932">
        <v>0</v>
      </c>
      <c r="I4932">
        <v>0</v>
      </c>
      <c r="J4932">
        <v>0</v>
      </c>
      <c r="K4932">
        <v>84</v>
      </c>
      <c r="L4932">
        <v>83</v>
      </c>
      <c r="M4932">
        <v>1</v>
      </c>
      <c r="N4932">
        <v>0</v>
      </c>
    </row>
    <row r="4933" spans="1:14" x14ac:dyDescent="0.2">
      <c r="A4933" t="s">
        <v>9811</v>
      </c>
      <c r="B4933" t="s">
        <v>87</v>
      </c>
      <c r="C4933" t="s">
        <v>117</v>
      </c>
      <c r="D4933" t="s">
        <v>4873</v>
      </c>
      <c r="E4933">
        <v>0</v>
      </c>
      <c r="F4933">
        <v>0</v>
      </c>
      <c r="G4933">
        <v>0</v>
      </c>
      <c r="H4933">
        <v>0</v>
      </c>
      <c r="I4933">
        <v>0</v>
      </c>
      <c r="J4933">
        <v>0</v>
      </c>
      <c r="K4933">
        <v>72</v>
      </c>
      <c r="L4933">
        <v>71</v>
      </c>
      <c r="M4933">
        <v>1</v>
      </c>
      <c r="N4933">
        <v>0</v>
      </c>
    </row>
    <row r="4934" spans="1:14" x14ac:dyDescent="0.2">
      <c r="A4934" t="s">
        <v>9812</v>
      </c>
      <c r="B4934" t="s">
        <v>87</v>
      </c>
      <c r="C4934" t="s">
        <v>118</v>
      </c>
      <c r="D4934" t="s">
        <v>4875</v>
      </c>
      <c r="E4934">
        <v>20</v>
      </c>
      <c r="F4934">
        <v>3</v>
      </c>
      <c r="G4934">
        <v>15</v>
      </c>
      <c r="H4934">
        <v>2</v>
      </c>
      <c r="I4934">
        <v>0</v>
      </c>
      <c r="J4934">
        <v>65</v>
      </c>
      <c r="K4934">
        <v>0</v>
      </c>
      <c r="L4934">
        <v>0</v>
      </c>
      <c r="M4934">
        <v>0</v>
      </c>
      <c r="N4934">
        <v>0</v>
      </c>
    </row>
    <row r="4935" spans="1:14" x14ac:dyDescent="0.2">
      <c r="A4935" t="s">
        <v>9813</v>
      </c>
      <c r="B4935" t="s">
        <v>87</v>
      </c>
      <c r="C4935" t="s">
        <v>118</v>
      </c>
      <c r="D4935" t="s">
        <v>4877</v>
      </c>
      <c r="E4935">
        <v>85</v>
      </c>
      <c r="F4935">
        <v>8</v>
      </c>
      <c r="G4935">
        <v>74</v>
      </c>
      <c r="H4935">
        <v>3</v>
      </c>
      <c r="I4935">
        <v>0</v>
      </c>
      <c r="J4935">
        <v>0</v>
      </c>
      <c r="K4935">
        <v>0</v>
      </c>
      <c r="L4935">
        <v>0</v>
      </c>
      <c r="M4935">
        <v>0</v>
      </c>
      <c r="N4935">
        <v>0</v>
      </c>
    </row>
    <row r="4936" spans="1:14" x14ac:dyDescent="0.2">
      <c r="A4936" t="s">
        <v>9814</v>
      </c>
      <c r="B4936" t="s">
        <v>87</v>
      </c>
      <c r="C4936" t="s">
        <v>118</v>
      </c>
      <c r="D4936" t="s">
        <v>4879</v>
      </c>
      <c r="E4936">
        <v>65</v>
      </c>
      <c r="F4936">
        <v>5</v>
      </c>
      <c r="G4936">
        <v>60</v>
      </c>
      <c r="H4936">
        <v>0</v>
      </c>
      <c r="I4936">
        <v>0</v>
      </c>
      <c r="J4936">
        <v>20</v>
      </c>
      <c r="K4936">
        <v>0</v>
      </c>
      <c r="L4936">
        <v>0</v>
      </c>
      <c r="M4936">
        <v>0</v>
      </c>
      <c r="N4936">
        <v>0</v>
      </c>
    </row>
    <row r="4937" spans="1:14" x14ac:dyDescent="0.2">
      <c r="A4937" t="s">
        <v>9815</v>
      </c>
      <c r="B4937" t="s">
        <v>87</v>
      </c>
      <c r="C4937" t="s">
        <v>118</v>
      </c>
      <c r="D4937" t="s">
        <v>4881</v>
      </c>
      <c r="E4937">
        <v>85</v>
      </c>
      <c r="F4937">
        <v>8</v>
      </c>
      <c r="G4937">
        <v>74</v>
      </c>
      <c r="H4937">
        <v>3</v>
      </c>
      <c r="I4937">
        <v>0</v>
      </c>
      <c r="J4937">
        <v>0</v>
      </c>
      <c r="K4937">
        <v>0</v>
      </c>
      <c r="L4937">
        <v>0</v>
      </c>
      <c r="M4937">
        <v>0</v>
      </c>
      <c r="N4937">
        <v>0</v>
      </c>
    </row>
    <row r="4938" spans="1:14" x14ac:dyDescent="0.2">
      <c r="A4938" t="s">
        <v>9816</v>
      </c>
      <c r="B4938" t="s">
        <v>87</v>
      </c>
      <c r="C4938" t="s">
        <v>118</v>
      </c>
      <c r="D4938" t="s">
        <v>4883</v>
      </c>
      <c r="E4938">
        <v>20</v>
      </c>
      <c r="F4938">
        <v>3</v>
      </c>
      <c r="G4938">
        <v>15</v>
      </c>
      <c r="H4938">
        <v>2</v>
      </c>
      <c r="I4938">
        <v>0</v>
      </c>
      <c r="J4938">
        <v>65</v>
      </c>
      <c r="K4938">
        <v>0</v>
      </c>
      <c r="L4938">
        <v>0</v>
      </c>
      <c r="M4938">
        <v>0</v>
      </c>
      <c r="N4938">
        <v>0</v>
      </c>
    </row>
    <row r="4939" spans="1:14" x14ac:dyDescent="0.2">
      <c r="A4939" t="s">
        <v>9817</v>
      </c>
      <c r="B4939" t="s">
        <v>87</v>
      </c>
      <c r="C4939" t="s">
        <v>118</v>
      </c>
      <c r="D4939" t="s">
        <v>4885</v>
      </c>
      <c r="E4939">
        <v>65</v>
      </c>
      <c r="F4939">
        <v>5</v>
      </c>
      <c r="G4939">
        <v>60</v>
      </c>
      <c r="H4939">
        <v>0</v>
      </c>
      <c r="I4939">
        <v>0</v>
      </c>
      <c r="J4939">
        <v>20</v>
      </c>
      <c r="K4939">
        <v>0</v>
      </c>
      <c r="L4939">
        <v>0</v>
      </c>
      <c r="M4939">
        <v>0</v>
      </c>
      <c r="N4939">
        <v>0</v>
      </c>
    </row>
    <row r="4940" spans="1:14" x14ac:dyDescent="0.2">
      <c r="A4940" t="s">
        <v>9818</v>
      </c>
      <c r="B4940" t="s">
        <v>87</v>
      </c>
      <c r="C4940" t="s">
        <v>118</v>
      </c>
      <c r="D4940" t="s">
        <v>4887</v>
      </c>
      <c r="E4940">
        <v>20</v>
      </c>
      <c r="F4940">
        <v>3</v>
      </c>
      <c r="G4940">
        <v>14</v>
      </c>
      <c r="H4940">
        <v>3</v>
      </c>
      <c r="I4940">
        <v>0</v>
      </c>
      <c r="J4940">
        <v>65</v>
      </c>
      <c r="K4940">
        <v>0</v>
      </c>
      <c r="L4940">
        <v>0</v>
      </c>
      <c r="M4940">
        <v>0</v>
      </c>
      <c r="N4940">
        <v>0</v>
      </c>
    </row>
    <row r="4941" spans="1:14" x14ac:dyDescent="0.2">
      <c r="A4941" t="s">
        <v>9819</v>
      </c>
      <c r="B4941" t="s">
        <v>87</v>
      </c>
      <c r="C4941" t="s">
        <v>118</v>
      </c>
      <c r="D4941" t="s">
        <v>4889</v>
      </c>
      <c r="E4941">
        <v>65</v>
      </c>
      <c r="F4941">
        <v>5</v>
      </c>
      <c r="G4941">
        <v>60</v>
      </c>
      <c r="H4941">
        <v>0</v>
      </c>
      <c r="I4941">
        <v>0</v>
      </c>
      <c r="J4941">
        <v>20</v>
      </c>
      <c r="K4941">
        <v>0</v>
      </c>
      <c r="L4941">
        <v>0</v>
      </c>
      <c r="M4941">
        <v>0</v>
      </c>
      <c r="N4941">
        <v>0</v>
      </c>
    </row>
    <row r="4942" spans="1:14" x14ac:dyDescent="0.2">
      <c r="A4942" t="s">
        <v>9820</v>
      </c>
      <c r="B4942" t="s">
        <v>87</v>
      </c>
      <c r="C4942" t="s">
        <v>118</v>
      </c>
      <c r="D4942" t="s">
        <v>4871</v>
      </c>
      <c r="E4942">
        <v>0</v>
      </c>
      <c r="F4942">
        <v>0</v>
      </c>
      <c r="G4942">
        <v>0</v>
      </c>
      <c r="H4942">
        <v>0</v>
      </c>
      <c r="I4942">
        <v>0</v>
      </c>
      <c r="J4942">
        <v>0</v>
      </c>
      <c r="K4942">
        <v>47</v>
      </c>
      <c r="L4942">
        <v>47</v>
      </c>
      <c r="M4942">
        <v>0</v>
      </c>
      <c r="N4942">
        <v>0</v>
      </c>
    </row>
    <row r="4943" spans="1:14" x14ac:dyDescent="0.2">
      <c r="A4943" t="s">
        <v>9821</v>
      </c>
      <c r="B4943" t="s">
        <v>87</v>
      </c>
      <c r="C4943" t="s">
        <v>118</v>
      </c>
      <c r="D4943" t="s">
        <v>4873</v>
      </c>
      <c r="E4943">
        <v>0</v>
      </c>
      <c r="F4943">
        <v>0</v>
      </c>
      <c r="G4943">
        <v>0</v>
      </c>
      <c r="H4943">
        <v>0</v>
      </c>
      <c r="I4943">
        <v>0</v>
      </c>
      <c r="J4943">
        <v>0</v>
      </c>
      <c r="K4943">
        <v>33</v>
      </c>
      <c r="L4943">
        <v>33</v>
      </c>
      <c r="M4943">
        <v>0</v>
      </c>
      <c r="N4943">
        <v>0</v>
      </c>
    </row>
    <row r="4944" spans="1:14" x14ac:dyDescent="0.2">
      <c r="A4944" t="s">
        <v>9822</v>
      </c>
      <c r="B4944" t="s">
        <v>87</v>
      </c>
      <c r="C4944" t="s">
        <v>119</v>
      </c>
      <c r="D4944" t="s">
        <v>4875</v>
      </c>
      <c r="E4944">
        <v>37</v>
      </c>
      <c r="F4944">
        <v>12</v>
      </c>
      <c r="G4944">
        <v>20</v>
      </c>
      <c r="H4944">
        <v>3</v>
      </c>
      <c r="I4944">
        <v>2</v>
      </c>
      <c r="J4944">
        <v>54</v>
      </c>
      <c r="K4944">
        <v>0</v>
      </c>
      <c r="L4944">
        <v>0</v>
      </c>
      <c r="M4944">
        <v>0</v>
      </c>
      <c r="N4944">
        <v>0</v>
      </c>
    </row>
    <row r="4945" spans="1:14" x14ac:dyDescent="0.2">
      <c r="A4945" t="s">
        <v>9823</v>
      </c>
      <c r="B4945" t="s">
        <v>87</v>
      </c>
      <c r="C4945" t="s">
        <v>119</v>
      </c>
      <c r="D4945" t="s">
        <v>4877</v>
      </c>
      <c r="E4945">
        <v>91</v>
      </c>
      <c r="F4945">
        <v>26</v>
      </c>
      <c r="G4945">
        <v>59</v>
      </c>
      <c r="H4945">
        <v>3</v>
      </c>
      <c r="I4945">
        <v>3</v>
      </c>
      <c r="J4945">
        <v>0</v>
      </c>
      <c r="K4945">
        <v>0</v>
      </c>
      <c r="L4945">
        <v>0</v>
      </c>
      <c r="M4945">
        <v>0</v>
      </c>
      <c r="N4945">
        <v>0</v>
      </c>
    </row>
    <row r="4946" spans="1:14" x14ac:dyDescent="0.2">
      <c r="A4946" t="s">
        <v>9824</v>
      </c>
      <c r="B4946" t="s">
        <v>87</v>
      </c>
      <c r="C4946" t="s">
        <v>119</v>
      </c>
      <c r="D4946" t="s">
        <v>4879</v>
      </c>
      <c r="E4946">
        <v>52</v>
      </c>
      <c r="F4946">
        <v>17</v>
      </c>
      <c r="G4946">
        <v>35</v>
      </c>
      <c r="H4946">
        <v>0</v>
      </c>
      <c r="I4946">
        <v>0</v>
      </c>
      <c r="J4946">
        <v>39</v>
      </c>
      <c r="K4946">
        <v>0</v>
      </c>
      <c r="L4946">
        <v>0</v>
      </c>
      <c r="M4946">
        <v>0</v>
      </c>
      <c r="N4946">
        <v>0</v>
      </c>
    </row>
    <row r="4947" spans="1:14" x14ac:dyDescent="0.2">
      <c r="A4947" t="s">
        <v>9825</v>
      </c>
      <c r="B4947" t="s">
        <v>87</v>
      </c>
      <c r="C4947" t="s">
        <v>119</v>
      </c>
      <c r="D4947" t="s">
        <v>4881</v>
      </c>
      <c r="E4947">
        <v>91</v>
      </c>
      <c r="F4947">
        <v>26</v>
      </c>
      <c r="G4947">
        <v>59</v>
      </c>
      <c r="H4947">
        <v>3</v>
      </c>
      <c r="I4947">
        <v>3</v>
      </c>
      <c r="J4947">
        <v>0</v>
      </c>
      <c r="K4947">
        <v>0</v>
      </c>
      <c r="L4947">
        <v>0</v>
      </c>
      <c r="M4947">
        <v>0</v>
      </c>
      <c r="N4947">
        <v>0</v>
      </c>
    </row>
    <row r="4948" spans="1:14" x14ac:dyDescent="0.2">
      <c r="A4948" t="s">
        <v>9826</v>
      </c>
      <c r="B4948" t="s">
        <v>87</v>
      </c>
      <c r="C4948" t="s">
        <v>119</v>
      </c>
      <c r="D4948" t="s">
        <v>4883</v>
      </c>
      <c r="E4948">
        <v>37</v>
      </c>
      <c r="F4948">
        <v>10</v>
      </c>
      <c r="G4948">
        <v>22</v>
      </c>
      <c r="H4948">
        <v>2</v>
      </c>
      <c r="I4948">
        <v>3</v>
      </c>
      <c r="J4948">
        <v>54</v>
      </c>
      <c r="K4948">
        <v>0</v>
      </c>
      <c r="L4948">
        <v>0</v>
      </c>
      <c r="M4948">
        <v>0</v>
      </c>
      <c r="N4948">
        <v>0</v>
      </c>
    </row>
    <row r="4949" spans="1:14" x14ac:dyDescent="0.2">
      <c r="A4949" t="s">
        <v>9827</v>
      </c>
      <c r="B4949" t="s">
        <v>87</v>
      </c>
      <c r="C4949" t="s">
        <v>119</v>
      </c>
      <c r="D4949" t="s">
        <v>4885</v>
      </c>
      <c r="E4949">
        <v>54</v>
      </c>
      <c r="F4949">
        <v>20</v>
      </c>
      <c r="G4949">
        <v>34</v>
      </c>
      <c r="H4949">
        <v>0</v>
      </c>
      <c r="I4949">
        <v>0</v>
      </c>
      <c r="J4949">
        <v>37</v>
      </c>
      <c r="K4949">
        <v>0</v>
      </c>
      <c r="L4949">
        <v>0</v>
      </c>
      <c r="M4949">
        <v>0</v>
      </c>
      <c r="N4949">
        <v>0</v>
      </c>
    </row>
    <row r="4950" spans="1:14" x14ac:dyDescent="0.2">
      <c r="A4950" t="s">
        <v>9828</v>
      </c>
      <c r="B4950" t="s">
        <v>87</v>
      </c>
      <c r="C4950" t="s">
        <v>119</v>
      </c>
      <c r="D4950" t="s">
        <v>4887</v>
      </c>
      <c r="E4950">
        <v>37</v>
      </c>
      <c r="F4950">
        <v>8</v>
      </c>
      <c r="G4950">
        <v>23</v>
      </c>
      <c r="H4950">
        <v>4</v>
      </c>
      <c r="I4950">
        <v>2</v>
      </c>
      <c r="J4950">
        <v>54</v>
      </c>
      <c r="K4950">
        <v>0</v>
      </c>
      <c r="L4950">
        <v>0</v>
      </c>
      <c r="M4950">
        <v>0</v>
      </c>
      <c r="N4950">
        <v>0</v>
      </c>
    </row>
    <row r="4951" spans="1:14" x14ac:dyDescent="0.2">
      <c r="A4951" t="s">
        <v>9829</v>
      </c>
      <c r="B4951" t="s">
        <v>87</v>
      </c>
      <c r="C4951" t="s">
        <v>119</v>
      </c>
      <c r="D4951" t="s">
        <v>4889</v>
      </c>
      <c r="E4951">
        <v>52</v>
      </c>
      <c r="F4951">
        <v>17</v>
      </c>
      <c r="G4951">
        <v>35</v>
      </c>
      <c r="H4951">
        <v>0</v>
      </c>
      <c r="I4951">
        <v>0</v>
      </c>
      <c r="J4951">
        <v>39</v>
      </c>
      <c r="K4951">
        <v>0</v>
      </c>
      <c r="L4951">
        <v>0</v>
      </c>
      <c r="M4951">
        <v>0</v>
      </c>
      <c r="N4951">
        <v>0</v>
      </c>
    </row>
    <row r="4952" spans="1:14" x14ac:dyDescent="0.2">
      <c r="A4952" t="s">
        <v>9830</v>
      </c>
      <c r="B4952" t="s">
        <v>87</v>
      </c>
      <c r="C4952" t="s">
        <v>119</v>
      </c>
      <c r="D4952" t="s">
        <v>4871</v>
      </c>
      <c r="E4952">
        <v>0</v>
      </c>
      <c r="F4952">
        <v>0</v>
      </c>
      <c r="G4952">
        <v>0</v>
      </c>
      <c r="H4952">
        <v>0</v>
      </c>
      <c r="I4952">
        <v>0</v>
      </c>
      <c r="J4952">
        <v>0</v>
      </c>
      <c r="K4952">
        <v>62</v>
      </c>
      <c r="L4952">
        <v>61</v>
      </c>
      <c r="M4952">
        <v>1</v>
      </c>
      <c r="N4952">
        <v>0</v>
      </c>
    </row>
    <row r="4953" spans="1:14" x14ac:dyDescent="0.2">
      <c r="A4953" t="s">
        <v>9831</v>
      </c>
      <c r="B4953" t="s">
        <v>87</v>
      </c>
      <c r="C4953" t="s">
        <v>119</v>
      </c>
      <c r="D4953" t="s">
        <v>4873</v>
      </c>
      <c r="E4953">
        <v>0</v>
      </c>
      <c r="F4953">
        <v>0</v>
      </c>
      <c r="G4953">
        <v>0</v>
      </c>
      <c r="H4953">
        <v>0</v>
      </c>
      <c r="I4953">
        <v>0</v>
      </c>
      <c r="J4953">
        <v>0</v>
      </c>
      <c r="K4953">
        <v>42</v>
      </c>
      <c r="L4953">
        <v>42</v>
      </c>
      <c r="M4953">
        <v>0</v>
      </c>
      <c r="N4953">
        <v>0</v>
      </c>
    </row>
    <row r="4954" spans="1:14" x14ac:dyDescent="0.2">
      <c r="A4954" t="s">
        <v>9832</v>
      </c>
      <c r="B4954" t="s">
        <v>87</v>
      </c>
      <c r="C4954" t="s">
        <v>120</v>
      </c>
      <c r="D4954" t="s">
        <v>4875</v>
      </c>
      <c r="E4954">
        <v>50</v>
      </c>
      <c r="F4954">
        <v>14</v>
      </c>
      <c r="G4954">
        <v>32</v>
      </c>
      <c r="H4954">
        <v>2</v>
      </c>
      <c r="I4954">
        <v>2</v>
      </c>
      <c r="J4954">
        <v>60</v>
      </c>
      <c r="K4954">
        <v>0</v>
      </c>
      <c r="L4954">
        <v>0</v>
      </c>
      <c r="M4954">
        <v>0</v>
      </c>
      <c r="N4954">
        <v>0</v>
      </c>
    </row>
    <row r="4955" spans="1:14" x14ac:dyDescent="0.2">
      <c r="A4955" t="s">
        <v>9833</v>
      </c>
      <c r="B4955" t="s">
        <v>87</v>
      </c>
      <c r="C4955" t="s">
        <v>120</v>
      </c>
      <c r="D4955" t="s">
        <v>4877</v>
      </c>
      <c r="E4955">
        <v>110</v>
      </c>
      <c r="F4955">
        <v>24</v>
      </c>
      <c r="G4955">
        <v>82</v>
      </c>
      <c r="H4955">
        <v>2</v>
      </c>
      <c r="I4955">
        <v>2</v>
      </c>
      <c r="J4955">
        <v>0</v>
      </c>
      <c r="K4955">
        <v>0</v>
      </c>
      <c r="L4955">
        <v>0</v>
      </c>
      <c r="M4955">
        <v>0</v>
      </c>
      <c r="N4955">
        <v>0</v>
      </c>
    </row>
    <row r="4956" spans="1:14" x14ac:dyDescent="0.2">
      <c r="A4956" t="s">
        <v>9834</v>
      </c>
      <c r="B4956" t="s">
        <v>87</v>
      </c>
      <c r="C4956" t="s">
        <v>120</v>
      </c>
      <c r="D4956" t="s">
        <v>4879</v>
      </c>
      <c r="E4956">
        <v>59</v>
      </c>
      <c r="F4956">
        <v>13</v>
      </c>
      <c r="G4956">
        <v>46</v>
      </c>
      <c r="H4956">
        <v>0</v>
      </c>
      <c r="I4956">
        <v>0</v>
      </c>
      <c r="J4956">
        <v>51</v>
      </c>
      <c r="K4956">
        <v>0</v>
      </c>
      <c r="L4956">
        <v>0</v>
      </c>
      <c r="M4956">
        <v>0</v>
      </c>
      <c r="N4956">
        <v>0</v>
      </c>
    </row>
    <row r="4957" spans="1:14" x14ac:dyDescent="0.2">
      <c r="A4957" t="s">
        <v>9835</v>
      </c>
      <c r="B4957" t="s">
        <v>87</v>
      </c>
      <c r="C4957" t="s">
        <v>120</v>
      </c>
      <c r="D4957" t="s">
        <v>4881</v>
      </c>
      <c r="E4957">
        <v>110</v>
      </c>
      <c r="F4957">
        <v>24</v>
      </c>
      <c r="G4957">
        <v>82</v>
      </c>
      <c r="H4957">
        <v>2</v>
      </c>
      <c r="I4957">
        <v>2</v>
      </c>
      <c r="J4957">
        <v>0</v>
      </c>
      <c r="K4957">
        <v>0</v>
      </c>
      <c r="L4957">
        <v>0</v>
      </c>
      <c r="M4957">
        <v>0</v>
      </c>
      <c r="N4957">
        <v>0</v>
      </c>
    </row>
    <row r="4958" spans="1:14" x14ac:dyDescent="0.2">
      <c r="A4958" t="s">
        <v>9836</v>
      </c>
      <c r="B4958" t="s">
        <v>87</v>
      </c>
      <c r="C4958" t="s">
        <v>120</v>
      </c>
      <c r="D4958" t="s">
        <v>4883</v>
      </c>
      <c r="E4958">
        <v>50</v>
      </c>
      <c r="F4958">
        <v>13</v>
      </c>
      <c r="G4958">
        <v>33</v>
      </c>
      <c r="H4958">
        <v>2</v>
      </c>
      <c r="I4958">
        <v>2</v>
      </c>
      <c r="J4958">
        <v>60</v>
      </c>
      <c r="K4958">
        <v>0</v>
      </c>
      <c r="L4958">
        <v>0</v>
      </c>
      <c r="M4958">
        <v>0</v>
      </c>
      <c r="N4958">
        <v>0</v>
      </c>
    </row>
    <row r="4959" spans="1:14" x14ac:dyDescent="0.2">
      <c r="A4959" t="s">
        <v>9837</v>
      </c>
      <c r="B4959" t="s">
        <v>87</v>
      </c>
      <c r="C4959" t="s">
        <v>120</v>
      </c>
      <c r="D4959" t="s">
        <v>4885</v>
      </c>
      <c r="E4959">
        <v>60</v>
      </c>
      <c r="F4959">
        <v>19</v>
      </c>
      <c r="G4959">
        <v>41</v>
      </c>
      <c r="H4959">
        <v>0</v>
      </c>
      <c r="I4959">
        <v>0</v>
      </c>
      <c r="J4959">
        <v>50</v>
      </c>
      <c r="K4959">
        <v>0</v>
      </c>
      <c r="L4959">
        <v>0</v>
      </c>
      <c r="M4959">
        <v>0</v>
      </c>
      <c r="N4959">
        <v>0</v>
      </c>
    </row>
    <row r="4960" spans="1:14" x14ac:dyDescent="0.2">
      <c r="A4960" t="s">
        <v>9838</v>
      </c>
      <c r="B4960" t="s">
        <v>87</v>
      </c>
      <c r="C4960" t="s">
        <v>120</v>
      </c>
      <c r="D4960" t="s">
        <v>4887</v>
      </c>
      <c r="E4960">
        <v>50</v>
      </c>
      <c r="F4960">
        <v>10</v>
      </c>
      <c r="G4960">
        <v>36</v>
      </c>
      <c r="H4960">
        <v>2</v>
      </c>
      <c r="I4960">
        <v>2</v>
      </c>
      <c r="J4960">
        <v>60</v>
      </c>
      <c r="K4960">
        <v>0</v>
      </c>
      <c r="L4960">
        <v>0</v>
      </c>
      <c r="M4960">
        <v>0</v>
      </c>
      <c r="N4960">
        <v>0</v>
      </c>
    </row>
    <row r="4961" spans="1:14" x14ac:dyDescent="0.2">
      <c r="A4961" t="s">
        <v>9839</v>
      </c>
      <c r="B4961" t="s">
        <v>87</v>
      </c>
      <c r="C4961" t="s">
        <v>120</v>
      </c>
      <c r="D4961" t="s">
        <v>4889</v>
      </c>
      <c r="E4961">
        <v>59</v>
      </c>
      <c r="F4961">
        <v>13</v>
      </c>
      <c r="G4961">
        <v>46</v>
      </c>
      <c r="H4961">
        <v>0</v>
      </c>
      <c r="I4961">
        <v>0</v>
      </c>
      <c r="J4961">
        <v>51</v>
      </c>
      <c r="K4961">
        <v>0</v>
      </c>
      <c r="L4961">
        <v>0</v>
      </c>
      <c r="M4961">
        <v>0</v>
      </c>
      <c r="N4961">
        <v>0</v>
      </c>
    </row>
    <row r="4962" spans="1:14" x14ac:dyDescent="0.2">
      <c r="A4962" t="s">
        <v>9840</v>
      </c>
      <c r="B4962" t="s">
        <v>87</v>
      </c>
      <c r="C4962" t="s">
        <v>120</v>
      </c>
      <c r="D4962" t="s">
        <v>4871</v>
      </c>
      <c r="E4962">
        <v>0</v>
      </c>
      <c r="F4962">
        <v>0</v>
      </c>
      <c r="G4962">
        <v>0</v>
      </c>
      <c r="H4962">
        <v>0</v>
      </c>
      <c r="I4962">
        <v>0</v>
      </c>
      <c r="J4962">
        <v>0</v>
      </c>
      <c r="K4962">
        <v>73</v>
      </c>
      <c r="L4962">
        <v>70</v>
      </c>
      <c r="M4962">
        <v>2</v>
      </c>
      <c r="N4962">
        <v>1</v>
      </c>
    </row>
    <row r="4963" spans="1:14" x14ac:dyDescent="0.2">
      <c r="A4963" t="s">
        <v>9841</v>
      </c>
      <c r="B4963" t="s">
        <v>87</v>
      </c>
      <c r="C4963" t="s">
        <v>120</v>
      </c>
      <c r="D4963" t="s">
        <v>4873</v>
      </c>
      <c r="E4963">
        <v>0</v>
      </c>
      <c r="F4963">
        <v>0</v>
      </c>
      <c r="G4963">
        <v>0</v>
      </c>
      <c r="H4963">
        <v>0</v>
      </c>
      <c r="I4963">
        <v>0</v>
      </c>
      <c r="J4963">
        <v>0</v>
      </c>
      <c r="K4963">
        <v>57</v>
      </c>
      <c r="L4963">
        <v>54</v>
      </c>
      <c r="M4963">
        <v>2</v>
      </c>
      <c r="N4963">
        <v>1</v>
      </c>
    </row>
    <row r="4964" spans="1:14" x14ac:dyDescent="0.2">
      <c r="A4964" t="s">
        <v>9842</v>
      </c>
      <c r="B4964" t="s">
        <v>87</v>
      </c>
      <c r="C4964" t="s">
        <v>121</v>
      </c>
      <c r="D4964" t="s">
        <v>4875</v>
      </c>
      <c r="E4964">
        <v>60</v>
      </c>
      <c r="F4964">
        <v>19</v>
      </c>
      <c r="G4964">
        <v>40</v>
      </c>
      <c r="H4964">
        <v>1</v>
      </c>
      <c r="I4964">
        <v>0</v>
      </c>
      <c r="J4964">
        <v>71</v>
      </c>
      <c r="K4964">
        <v>0</v>
      </c>
      <c r="L4964">
        <v>0</v>
      </c>
      <c r="M4964">
        <v>0</v>
      </c>
      <c r="N4964">
        <v>0</v>
      </c>
    </row>
    <row r="4965" spans="1:14" x14ac:dyDescent="0.2">
      <c r="A4965" t="s">
        <v>9843</v>
      </c>
      <c r="B4965" t="s">
        <v>87</v>
      </c>
      <c r="C4965" t="s">
        <v>121</v>
      </c>
      <c r="D4965" t="s">
        <v>4877</v>
      </c>
      <c r="E4965">
        <v>131</v>
      </c>
      <c r="F4965">
        <v>28</v>
      </c>
      <c r="G4965">
        <v>102</v>
      </c>
      <c r="H4965">
        <v>1</v>
      </c>
      <c r="I4965">
        <v>0</v>
      </c>
      <c r="J4965">
        <v>0</v>
      </c>
      <c r="K4965">
        <v>0</v>
      </c>
      <c r="L4965">
        <v>0</v>
      </c>
      <c r="M4965">
        <v>0</v>
      </c>
      <c r="N4965">
        <v>0</v>
      </c>
    </row>
    <row r="4966" spans="1:14" x14ac:dyDescent="0.2">
      <c r="A4966" t="s">
        <v>9844</v>
      </c>
      <c r="B4966" t="s">
        <v>87</v>
      </c>
      <c r="C4966" t="s">
        <v>121</v>
      </c>
      <c r="D4966" t="s">
        <v>4879</v>
      </c>
      <c r="E4966">
        <v>69</v>
      </c>
      <c r="F4966">
        <v>12</v>
      </c>
      <c r="G4966">
        <v>57</v>
      </c>
      <c r="H4966">
        <v>0</v>
      </c>
      <c r="I4966">
        <v>0</v>
      </c>
      <c r="J4966">
        <v>62</v>
      </c>
      <c r="K4966">
        <v>0</v>
      </c>
      <c r="L4966">
        <v>0</v>
      </c>
      <c r="M4966">
        <v>0</v>
      </c>
      <c r="N4966">
        <v>0</v>
      </c>
    </row>
    <row r="4967" spans="1:14" x14ac:dyDescent="0.2">
      <c r="A4967" t="s">
        <v>9845</v>
      </c>
      <c r="B4967" t="s">
        <v>87</v>
      </c>
      <c r="C4967" t="s">
        <v>121</v>
      </c>
      <c r="D4967" t="s">
        <v>4881</v>
      </c>
      <c r="E4967">
        <v>131</v>
      </c>
      <c r="F4967">
        <v>28</v>
      </c>
      <c r="G4967">
        <v>102</v>
      </c>
      <c r="H4967">
        <v>1</v>
      </c>
      <c r="I4967">
        <v>0</v>
      </c>
      <c r="J4967">
        <v>0</v>
      </c>
      <c r="K4967">
        <v>0</v>
      </c>
      <c r="L4967">
        <v>0</v>
      </c>
      <c r="M4967">
        <v>0</v>
      </c>
      <c r="N4967">
        <v>0</v>
      </c>
    </row>
    <row r="4968" spans="1:14" x14ac:dyDescent="0.2">
      <c r="A4968" t="s">
        <v>9846</v>
      </c>
      <c r="B4968" t="s">
        <v>87</v>
      </c>
      <c r="C4968" t="s">
        <v>121</v>
      </c>
      <c r="D4968" t="s">
        <v>4883</v>
      </c>
      <c r="E4968">
        <v>60</v>
      </c>
      <c r="F4968">
        <v>16</v>
      </c>
      <c r="G4968">
        <v>43</v>
      </c>
      <c r="H4968">
        <v>1</v>
      </c>
      <c r="I4968">
        <v>0</v>
      </c>
      <c r="J4968">
        <v>71</v>
      </c>
      <c r="K4968">
        <v>0</v>
      </c>
      <c r="L4968">
        <v>0</v>
      </c>
      <c r="M4968">
        <v>0</v>
      </c>
      <c r="N4968">
        <v>0</v>
      </c>
    </row>
    <row r="4969" spans="1:14" x14ac:dyDescent="0.2">
      <c r="A4969" t="s">
        <v>9847</v>
      </c>
      <c r="B4969" t="s">
        <v>87</v>
      </c>
      <c r="C4969" t="s">
        <v>121</v>
      </c>
      <c r="D4969" t="s">
        <v>4885</v>
      </c>
      <c r="E4969">
        <v>71</v>
      </c>
      <c r="F4969">
        <v>19</v>
      </c>
      <c r="G4969">
        <v>52</v>
      </c>
      <c r="H4969">
        <v>0</v>
      </c>
      <c r="I4969">
        <v>0</v>
      </c>
      <c r="J4969">
        <v>60</v>
      </c>
      <c r="K4969">
        <v>0</v>
      </c>
      <c r="L4969">
        <v>0</v>
      </c>
      <c r="M4969">
        <v>0</v>
      </c>
      <c r="N4969">
        <v>0</v>
      </c>
    </row>
    <row r="4970" spans="1:14" x14ac:dyDescent="0.2">
      <c r="A4970" t="s">
        <v>9848</v>
      </c>
      <c r="B4970" t="s">
        <v>87</v>
      </c>
      <c r="C4970" t="s">
        <v>121</v>
      </c>
      <c r="D4970" t="s">
        <v>4887</v>
      </c>
      <c r="E4970">
        <v>60</v>
      </c>
      <c r="F4970">
        <v>15</v>
      </c>
      <c r="G4970">
        <v>44</v>
      </c>
      <c r="H4970">
        <v>1</v>
      </c>
      <c r="I4970">
        <v>0</v>
      </c>
      <c r="J4970">
        <v>71</v>
      </c>
      <c r="K4970">
        <v>0</v>
      </c>
      <c r="L4970">
        <v>0</v>
      </c>
      <c r="M4970">
        <v>0</v>
      </c>
      <c r="N4970">
        <v>0</v>
      </c>
    </row>
    <row r="4971" spans="1:14" x14ac:dyDescent="0.2">
      <c r="A4971" t="s">
        <v>9849</v>
      </c>
      <c r="B4971" t="s">
        <v>87</v>
      </c>
      <c r="C4971" t="s">
        <v>121</v>
      </c>
      <c r="D4971" t="s">
        <v>4889</v>
      </c>
      <c r="E4971">
        <v>71</v>
      </c>
      <c r="F4971">
        <v>13</v>
      </c>
      <c r="G4971">
        <v>58</v>
      </c>
      <c r="H4971">
        <v>0</v>
      </c>
      <c r="I4971">
        <v>0</v>
      </c>
      <c r="J4971">
        <v>60</v>
      </c>
      <c r="K4971">
        <v>0</v>
      </c>
      <c r="L4971">
        <v>0</v>
      </c>
      <c r="M4971">
        <v>0</v>
      </c>
      <c r="N4971">
        <v>0</v>
      </c>
    </row>
    <row r="4972" spans="1:14" x14ac:dyDescent="0.2">
      <c r="A4972" t="s">
        <v>9850</v>
      </c>
      <c r="B4972" t="s">
        <v>87</v>
      </c>
      <c r="C4972" t="s">
        <v>121</v>
      </c>
      <c r="D4972" t="s">
        <v>4871</v>
      </c>
      <c r="E4972">
        <v>0</v>
      </c>
      <c r="F4972">
        <v>0</v>
      </c>
      <c r="G4972">
        <v>0</v>
      </c>
      <c r="H4972">
        <v>0</v>
      </c>
      <c r="I4972">
        <v>0</v>
      </c>
      <c r="J4972">
        <v>0</v>
      </c>
      <c r="K4972">
        <v>87</v>
      </c>
      <c r="L4972">
        <v>86</v>
      </c>
      <c r="M4972">
        <v>1</v>
      </c>
      <c r="N4972">
        <v>0</v>
      </c>
    </row>
    <row r="4973" spans="1:14" x14ac:dyDescent="0.2">
      <c r="A4973" t="s">
        <v>9851</v>
      </c>
      <c r="B4973" t="s">
        <v>87</v>
      </c>
      <c r="C4973" t="s">
        <v>121</v>
      </c>
      <c r="D4973" t="s">
        <v>4873</v>
      </c>
      <c r="E4973">
        <v>0</v>
      </c>
      <c r="F4973">
        <v>0</v>
      </c>
      <c r="G4973">
        <v>0</v>
      </c>
      <c r="H4973">
        <v>0</v>
      </c>
      <c r="I4973">
        <v>0</v>
      </c>
      <c r="J4973">
        <v>0</v>
      </c>
      <c r="K4973">
        <v>71</v>
      </c>
      <c r="L4973">
        <v>70</v>
      </c>
      <c r="M4973">
        <v>1</v>
      </c>
      <c r="N4973">
        <v>0</v>
      </c>
    </row>
    <row r="4974" spans="1:14" x14ac:dyDescent="0.2">
      <c r="A4974" t="s">
        <v>9852</v>
      </c>
      <c r="B4974" t="s">
        <v>87</v>
      </c>
      <c r="C4974" t="s">
        <v>122</v>
      </c>
      <c r="D4974" t="s">
        <v>4875</v>
      </c>
      <c r="E4974">
        <v>86</v>
      </c>
      <c r="F4974">
        <v>18</v>
      </c>
      <c r="G4974">
        <v>65</v>
      </c>
      <c r="H4974">
        <v>2</v>
      </c>
      <c r="I4974">
        <v>1</v>
      </c>
      <c r="J4974">
        <v>121</v>
      </c>
      <c r="K4974">
        <v>0</v>
      </c>
      <c r="L4974">
        <v>0</v>
      </c>
      <c r="M4974">
        <v>0</v>
      </c>
      <c r="N4974">
        <v>0</v>
      </c>
    </row>
    <row r="4975" spans="1:14" x14ac:dyDescent="0.2">
      <c r="A4975" t="s">
        <v>9853</v>
      </c>
      <c r="B4975" t="s">
        <v>87</v>
      </c>
      <c r="C4975" t="s">
        <v>122</v>
      </c>
      <c r="D4975" t="s">
        <v>4877</v>
      </c>
      <c r="E4975">
        <v>207</v>
      </c>
      <c r="F4975">
        <v>35</v>
      </c>
      <c r="G4975">
        <v>166</v>
      </c>
      <c r="H4975">
        <v>3</v>
      </c>
      <c r="I4975">
        <v>3</v>
      </c>
      <c r="J4975">
        <v>0</v>
      </c>
      <c r="K4975">
        <v>0</v>
      </c>
      <c r="L4975">
        <v>0</v>
      </c>
      <c r="M4975">
        <v>0</v>
      </c>
      <c r="N4975">
        <v>0</v>
      </c>
    </row>
    <row r="4976" spans="1:14" x14ac:dyDescent="0.2">
      <c r="A4976" t="s">
        <v>9854</v>
      </c>
      <c r="B4976" t="s">
        <v>87</v>
      </c>
      <c r="C4976" t="s">
        <v>122</v>
      </c>
      <c r="D4976" t="s">
        <v>4879</v>
      </c>
      <c r="E4976">
        <v>120</v>
      </c>
      <c r="F4976">
        <v>17</v>
      </c>
      <c r="G4976">
        <v>103</v>
      </c>
      <c r="H4976">
        <v>0</v>
      </c>
      <c r="I4976">
        <v>0</v>
      </c>
      <c r="J4976">
        <v>87</v>
      </c>
      <c r="K4976">
        <v>0</v>
      </c>
      <c r="L4976">
        <v>0</v>
      </c>
      <c r="M4976">
        <v>0</v>
      </c>
      <c r="N4976">
        <v>0</v>
      </c>
    </row>
    <row r="4977" spans="1:14" x14ac:dyDescent="0.2">
      <c r="A4977" t="s">
        <v>9855</v>
      </c>
      <c r="B4977" t="s">
        <v>87</v>
      </c>
      <c r="C4977" t="s">
        <v>122</v>
      </c>
      <c r="D4977" t="s">
        <v>4881</v>
      </c>
      <c r="E4977">
        <v>207</v>
      </c>
      <c r="F4977">
        <v>33</v>
      </c>
      <c r="G4977">
        <v>168</v>
      </c>
      <c r="H4977">
        <v>3</v>
      </c>
      <c r="I4977">
        <v>3</v>
      </c>
      <c r="J4977">
        <v>0</v>
      </c>
      <c r="K4977">
        <v>0</v>
      </c>
      <c r="L4977">
        <v>0</v>
      </c>
      <c r="M4977">
        <v>0</v>
      </c>
      <c r="N4977">
        <v>0</v>
      </c>
    </row>
    <row r="4978" spans="1:14" x14ac:dyDescent="0.2">
      <c r="A4978" t="s">
        <v>9856</v>
      </c>
      <c r="B4978" t="s">
        <v>87</v>
      </c>
      <c r="C4978" t="s">
        <v>122</v>
      </c>
      <c r="D4978" t="s">
        <v>4883</v>
      </c>
      <c r="E4978">
        <v>86</v>
      </c>
      <c r="F4978">
        <v>18</v>
      </c>
      <c r="G4978">
        <v>62</v>
      </c>
      <c r="H4978">
        <v>3</v>
      </c>
      <c r="I4978">
        <v>3</v>
      </c>
      <c r="J4978">
        <v>121</v>
      </c>
      <c r="K4978">
        <v>0</v>
      </c>
      <c r="L4978">
        <v>0</v>
      </c>
      <c r="M4978">
        <v>0</v>
      </c>
      <c r="N4978">
        <v>0</v>
      </c>
    </row>
    <row r="4979" spans="1:14" x14ac:dyDescent="0.2">
      <c r="A4979" t="s">
        <v>9857</v>
      </c>
      <c r="B4979" t="s">
        <v>87</v>
      </c>
      <c r="C4979" t="s">
        <v>122</v>
      </c>
      <c r="D4979" t="s">
        <v>4885</v>
      </c>
      <c r="E4979">
        <v>121</v>
      </c>
      <c r="F4979">
        <v>28</v>
      </c>
      <c r="G4979">
        <v>93</v>
      </c>
      <c r="H4979">
        <v>0</v>
      </c>
      <c r="I4979">
        <v>0</v>
      </c>
      <c r="J4979">
        <v>86</v>
      </c>
      <c r="K4979">
        <v>0</v>
      </c>
      <c r="L4979">
        <v>0</v>
      </c>
      <c r="M4979">
        <v>0</v>
      </c>
      <c r="N4979">
        <v>0</v>
      </c>
    </row>
    <row r="4980" spans="1:14" x14ac:dyDescent="0.2">
      <c r="A4980" t="s">
        <v>9858</v>
      </c>
      <c r="B4980" t="s">
        <v>87</v>
      </c>
      <c r="C4980" t="s">
        <v>122</v>
      </c>
      <c r="D4980" t="s">
        <v>4887</v>
      </c>
      <c r="E4980">
        <v>86</v>
      </c>
      <c r="F4980">
        <v>16</v>
      </c>
      <c r="G4980">
        <v>66</v>
      </c>
      <c r="H4980">
        <v>3</v>
      </c>
      <c r="I4980">
        <v>1</v>
      </c>
      <c r="J4980">
        <v>121</v>
      </c>
      <c r="K4980">
        <v>0</v>
      </c>
      <c r="L4980">
        <v>0</v>
      </c>
      <c r="M4980">
        <v>0</v>
      </c>
      <c r="N4980">
        <v>0</v>
      </c>
    </row>
    <row r="4981" spans="1:14" x14ac:dyDescent="0.2">
      <c r="A4981" t="s">
        <v>9859</v>
      </c>
      <c r="B4981" t="s">
        <v>87</v>
      </c>
      <c r="C4981" t="s">
        <v>122</v>
      </c>
      <c r="D4981" t="s">
        <v>4889</v>
      </c>
      <c r="E4981">
        <v>121</v>
      </c>
      <c r="F4981">
        <v>17</v>
      </c>
      <c r="G4981">
        <v>104</v>
      </c>
      <c r="H4981">
        <v>0</v>
      </c>
      <c r="I4981">
        <v>0</v>
      </c>
      <c r="J4981">
        <v>86</v>
      </c>
      <c r="K4981">
        <v>0</v>
      </c>
      <c r="L4981">
        <v>0</v>
      </c>
      <c r="M4981">
        <v>0</v>
      </c>
      <c r="N4981">
        <v>0</v>
      </c>
    </row>
    <row r="4982" spans="1:14" x14ac:dyDescent="0.2">
      <c r="A4982" t="s">
        <v>9860</v>
      </c>
      <c r="B4982" t="s">
        <v>87</v>
      </c>
      <c r="C4982" t="s">
        <v>122</v>
      </c>
      <c r="D4982" t="s">
        <v>4871</v>
      </c>
      <c r="E4982">
        <v>0</v>
      </c>
      <c r="F4982">
        <v>0</v>
      </c>
      <c r="G4982">
        <v>0</v>
      </c>
      <c r="H4982">
        <v>0</v>
      </c>
      <c r="I4982">
        <v>0</v>
      </c>
      <c r="J4982">
        <v>0</v>
      </c>
      <c r="K4982">
        <v>143</v>
      </c>
      <c r="L4982">
        <v>142</v>
      </c>
      <c r="M4982">
        <v>1</v>
      </c>
      <c r="N4982">
        <v>0</v>
      </c>
    </row>
    <row r="4983" spans="1:14" x14ac:dyDescent="0.2">
      <c r="A4983" t="s">
        <v>9861</v>
      </c>
      <c r="B4983" t="s">
        <v>87</v>
      </c>
      <c r="C4983" t="s">
        <v>122</v>
      </c>
      <c r="D4983" t="s">
        <v>4873</v>
      </c>
      <c r="E4983">
        <v>0</v>
      </c>
      <c r="F4983">
        <v>0</v>
      </c>
      <c r="G4983">
        <v>0</v>
      </c>
      <c r="H4983">
        <v>0</v>
      </c>
      <c r="I4983">
        <v>0</v>
      </c>
      <c r="J4983">
        <v>0</v>
      </c>
      <c r="K4983">
        <v>101</v>
      </c>
      <c r="L4983">
        <v>101</v>
      </c>
      <c r="M4983">
        <v>0</v>
      </c>
      <c r="N4983">
        <v>0</v>
      </c>
    </row>
    <row r="4984" spans="1:14" x14ac:dyDescent="0.2">
      <c r="A4984" t="s">
        <v>9862</v>
      </c>
      <c r="B4984" t="s">
        <v>87</v>
      </c>
      <c r="C4984" t="s">
        <v>123</v>
      </c>
      <c r="D4984" t="s">
        <v>4875</v>
      </c>
      <c r="E4984">
        <v>24</v>
      </c>
      <c r="F4984">
        <v>5</v>
      </c>
      <c r="G4984">
        <v>18</v>
      </c>
      <c r="H4984">
        <v>1</v>
      </c>
      <c r="I4984">
        <v>0</v>
      </c>
      <c r="J4984">
        <v>27</v>
      </c>
      <c r="K4984">
        <v>0</v>
      </c>
      <c r="L4984">
        <v>0</v>
      </c>
      <c r="M4984">
        <v>0</v>
      </c>
      <c r="N4984">
        <v>0</v>
      </c>
    </row>
    <row r="4985" spans="1:14" x14ac:dyDescent="0.2">
      <c r="A4985" t="s">
        <v>9863</v>
      </c>
      <c r="B4985" t="s">
        <v>87</v>
      </c>
      <c r="C4985" t="s">
        <v>123</v>
      </c>
      <c r="D4985" t="s">
        <v>4877</v>
      </c>
      <c r="E4985">
        <v>51</v>
      </c>
      <c r="F4985">
        <v>12</v>
      </c>
      <c r="G4985">
        <v>38</v>
      </c>
      <c r="H4985">
        <v>1</v>
      </c>
      <c r="I4985">
        <v>0</v>
      </c>
      <c r="J4985">
        <v>0</v>
      </c>
      <c r="K4985">
        <v>0</v>
      </c>
      <c r="L4985">
        <v>0</v>
      </c>
      <c r="M4985">
        <v>0</v>
      </c>
      <c r="N4985">
        <v>0</v>
      </c>
    </row>
    <row r="4986" spans="1:14" x14ac:dyDescent="0.2">
      <c r="A4986" t="s">
        <v>9864</v>
      </c>
      <c r="B4986" t="s">
        <v>87</v>
      </c>
      <c r="C4986" t="s">
        <v>123</v>
      </c>
      <c r="D4986" t="s">
        <v>4879</v>
      </c>
      <c r="E4986">
        <v>27</v>
      </c>
      <c r="F4986">
        <v>7</v>
      </c>
      <c r="G4986">
        <v>20</v>
      </c>
      <c r="H4986">
        <v>0</v>
      </c>
      <c r="I4986">
        <v>0</v>
      </c>
      <c r="J4986">
        <v>24</v>
      </c>
      <c r="K4986">
        <v>0</v>
      </c>
      <c r="L4986">
        <v>0</v>
      </c>
      <c r="M4986">
        <v>0</v>
      </c>
      <c r="N4986">
        <v>0</v>
      </c>
    </row>
    <row r="4987" spans="1:14" x14ac:dyDescent="0.2">
      <c r="A4987" t="s">
        <v>9865</v>
      </c>
      <c r="B4987" t="s">
        <v>87</v>
      </c>
      <c r="C4987" t="s">
        <v>123</v>
      </c>
      <c r="D4987" t="s">
        <v>4881</v>
      </c>
      <c r="E4987">
        <v>51</v>
      </c>
      <c r="F4987">
        <v>12</v>
      </c>
      <c r="G4987">
        <v>38</v>
      </c>
      <c r="H4987">
        <v>1</v>
      </c>
      <c r="I4987">
        <v>0</v>
      </c>
      <c r="J4987">
        <v>0</v>
      </c>
      <c r="K4987">
        <v>0</v>
      </c>
      <c r="L4987">
        <v>0</v>
      </c>
      <c r="M4987">
        <v>0</v>
      </c>
      <c r="N4987">
        <v>0</v>
      </c>
    </row>
    <row r="4988" spans="1:14" x14ac:dyDescent="0.2">
      <c r="A4988" t="s">
        <v>9866</v>
      </c>
      <c r="B4988" t="s">
        <v>87</v>
      </c>
      <c r="C4988" t="s">
        <v>123</v>
      </c>
      <c r="D4988" t="s">
        <v>4883</v>
      </c>
      <c r="E4988">
        <v>24</v>
      </c>
      <c r="F4988">
        <v>5</v>
      </c>
      <c r="G4988">
        <v>18</v>
      </c>
      <c r="H4988">
        <v>1</v>
      </c>
      <c r="I4988">
        <v>0</v>
      </c>
      <c r="J4988">
        <v>27</v>
      </c>
      <c r="K4988">
        <v>0</v>
      </c>
      <c r="L4988">
        <v>0</v>
      </c>
      <c r="M4988">
        <v>0</v>
      </c>
      <c r="N4988">
        <v>0</v>
      </c>
    </row>
    <row r="4989" spans="1:14" x14ac:dyDescent="0.2">
      <c r="A4989" t="s">
        <v>9867</v>
      </c>
      <c r="B4989" t="s">
        <v>87</v>
      </c>
      <c r="C4989" t="s">
        <v>123</v>
      </c>
      <c r="D4989" t="s">
        <v>4885</v>
      </c>
      <c r="E4989">
        <v>27</v>
      </c>
      <c r="F4989">
        <v>9</v>
      </c>
      <c r="G4989">
        <v>18</v>
      </c>
      <c r="H4989">
        <v>0</v>
      </c>
      <c r="I4989">
        <v>0</v>
      </c>
      <c r="J4989">
        <v>24</v>
      </c>
      <c r="K4989">
        <v>0</v>
      </c>
      <c r="L4989">
        <v>0</v>
      </c>
      <c r="M4989">
        <v>0</v>
      </c>
      <c r="N4989">
        <v>0</v>
      </c>
    </row>
    <row r="4990" spans="1:14" x14ac:dyDescent="0.2">
      <c r="A4990" t="s">
        <v>9868</v>
      </c>
      <c r="B4990" t="s">
        <v>87</v>
      </c>
      <c r="C4990" t="s">
        <v>123</v>
      </c>
      <c r="D4990" t="s">
        <v>4887</v>
      </c>
      <c r="E4990">
        <v>24</v>
      </c>
      <c r="F4990">
        <v>5</v>
      </c>
      <c r="G4990">
        <v>18</v>
      </c>
      <c r="H4990">
        <v>1</v>
      </c>
      <c r="I4990">
        <v>0</v>
      </c>
      <c r="J4990">
        <v>27</v>
      </c>
      <c r="K4990">
        <v>0</v>
      </c>
      <c r="L4990">
        <v>0</v>
      </c>
      <c r="M4990">
        <v>0</v>
      </c>
      <c r="N4990">
        <v>0</v>
      </c>
    </row>
    <row r="4991" spans="1:14" x14ac:dyDescent="0.2">
      <c r="A4991" t="s">
        <v>9869</v>
      </c>
      <c r="B4991" t="s">
        <v>87</v>
      </c>
      <c r="C4991" t="s">
        <v>123</v>
      </c>
      <c r="D4991" t="s">
        <v>4889</v>
      </c>
      <c r="E4991">
        <v>27</v>
      </c>
      <c r="F4991">
        <v>7</v>
      </c>
      <c r="G4991">
        <v>20</v>
      </c>
      <c r="H4991">
        <v>0</v>
      </c>
      <c r="I4991">
        <v>0</v>
      </c>
      <c r="J4991">
        <v>24</v>
      </c>
      <c r="K4991">
        <v>0</v>
      </c>
      <c r="L4991">
        <v>0</v>
      </c>
      <c r="M4991">
        <v>0</v>
      </c>
      <c r="N4991">
        <v>0</v>
      </c>
    </row>
    <row r="4992" spans="1:14" x14ac:dyDescent="0.2">
      <c r="A4992" t="s">
        <v>9870</v>
      </c>
      <c r="B4992" t="s">
        <v>87</v>
      </c>
      <c r="C4992" t="s">
        <v>123</v>
      </c>
      <c r="D4992" t="s">
        <v>4871</v>
      </c>
      <c r="E4992">
        <v>0</v>
      </c>
      <c r="F4992">
        <v>0</v>
      </c>
      <c r="G4992">
        <v>0</v>
      </c>
      <c r="H4992">
        <v>0</v>
      </c>
      <c r="I4992">
        <v>0</v>
      </c>
      <c r="J4992">
        <v>0</v>
      </c>
      <c r="K4992">
        <v>41</v>
      </c>
      <c r="L4992">
        <v>40</v>
      </c>
      <c r="M4992">
        <v>1</v>
      </c>
      <c r="N4992">
        <v>0</v>
      </c>
    </row>
    <row r="4993" spans="1:14" x14ac:dyDescent="0.2">
      <c r="A4993" t="s">
        <v>9871</v>
      </c>
      <c r="B4993" t="s">
        <v>87</v>
      </c>
      <c r="C4993" t="s">
        <v>123</v>
      </c>
      <c r="D4993" t="s">
        <v>4873</v>
      </c>
      <c r="E4993">
        <v>0</v>
      </c>
      <c r="F4993">
        <v>0</v>
      </c>
      <c r="G4993">
        <v>0</v>
      </c>
      <c r="H4993">
        <v>0</v>
      </c>
      <c r="I4993">
        <v>0</v>
      </c>
      <c r="J4993">
        <v>0</v>
      </c>
      <c r="K4993">
        <v>31</v>
      </c>
      <c r="L4993">
        <v>30</v>
      </c>
      <c r="M4993">
        <v>1</v>
      </c>
      <c r="N4993">
        <v>0</v>
      </c>
    </row>
    <row r="4994" spans="1:14" x14ac:dyDescent="0.2">
      <c r="A4994" t="s">
        <v>9872</v>
      </c>
      <c r="B4994" t="s">
        <v>87</v>
      </c>
      <c r="C4994" t="s">
        <v>124</v>
      </c>
      <c r="D4994" t="s">
        <v>4875</v>
      </c>
      <c r="E4994">
        <v>33</v>
      </c>
      <c r="F4994">
        <v>6</v>
      </c>
      <c r="G4994">
        <v>25</v>
      </c>
      <c r="H4994">
        <v>1</v>
      </c>
      <c r="I4994">
        <v>1</v>
      </c>
      <c r="J4994">
        <v>36</v>
      </c>
      <c r="K4994">
        <v>0</v>
      </c>
      <c r="L4994">
        <v>0</v>
      </c>
      <c r="M4994">
        <v>0</v>
      </c>
      <c r="N4994">
        <v>0</v>
      </c>
    </row>
    <row r="4995" spans="1:14" x14ac:dyDescent="0.2">
      <c r="A4995" t="s">
        <v>9873</v>
      </c>
      <c r="B4995" t="s">
        <v>87</v>
      </c>
      <c r="C4995" t="s">
        <v>124</v>
      </c>
      <c r="D4995" t="s">
        <v>4877</v>
      </c>
      <c r="E4995">
        <v>69</v>
      </c>
      <c r="F4995">
        <v>20</v>
      </c>
      <c r="G4995">
        <v>47</v>
      </c>
      <c r="H4995">
        <v>0</v>
      </c>
      <c r="I4995">
        <v>2</v>
      </c>
      <c r="J4995">
        <v>0</v>
      </c>
      <c r="K4995">
        <v>0</v>
      </c>
      <c r="L4995">
        <v>0</v>
      </c>
      <c r="M4995">
        <v>0</v>
      </c>
      <c r="N4995">
        <v>0</v>
      </c>
    </row>
    <row r="4996" spans="1:14" x14ac:dyDescent="0.2">
      <c r="A4996" t="s">
        <v>9874</v>
      </c>
      <c r="B4996" t="s">
        <v>87</v>
      </c>
      <c r="C4996" t="s">
        <v>124</v>
      </c>
      <c r="D4996" t="s">
        <v>4879</v>
      </c>
      <c r="E4996">
        <v>35</v>
      </c>
      <c r="F4996">
        <v>14</v>
      </c>
      <c r="G4996">
        <v>21</v>
      </c>
      <c r="H4996">
        <v>0</v>
      </c>
      <c r="I4996">
        <v>0</v>
      </c>
      <c r="J4996">
        <v>34</v>
      </c>
      <c r="K4996">
        <v>0</v>
      </c>
      <c r="L4996">
        <v>0</v>
      </c>
      <c r="M4996">
        <v>0</v>
      </c>
      <c r="N4996">
        <v>0</v>
      </c>
    </row>
    <row r="4997" spans="1:14" x14ac:dyDescent="0.2">
      <c r="A4997" t="s">
        <v>9875</v>
      </c>
      <c r="B4997" t="s">
        <v>87</v>
      </c>
      <c r="C4997" t="s">
        <v>124</v>
      </c>
      <c r="D4997" t="s">
        <v>4881</v>
      </c>
      <c r="E4997">
        <v>69</v>
      </c>
      <c r="F4997">
        <v>20</v>
      </c>
      <c r="G4997">
        <v>47</v>
      </c>
      <c r="H4997">
        <v>0</v>
      </c>
      <c r="I4997">
        <v>2</v>
      </c>
      <c r="J4997">
        <v>0</v>
      </c>
      <c r="K4997">
        <v>0</v>
      </c>
      <c r="L4997">
        <v>0</v>
      </c>
      <c r="M4997">
        <v>0</v>
      </c>
      <c r="N4997">
        <v>0</v>
      </c>
    </row>
    <row r="4998" spans="1:14" x14ac:dyDescent="0.2">
      <c r="A4998" t="s">
        <v>9876</v>
      </c>
      <c r="B4998" t="s">
        <v>87</v>
      </c>
      <c r="C4998" t="s">
        <v>124</v>
      </c>
      <c r="D4998" t="s">
        <v>4883</v>
      </c>
      <c r="E4998">
        <v>33</v>
      </c>
      <c r="F4998">
        <v>6</v>
      </c>
      <c r="G4998">
        <v>25</v>
      </c>
      <c r="H4998">
        <v>0</v>
      </c>
      <c r="I4998">
        <v>2</v>
      </c>
      <c r="J4998">
        <v>36</v>
      </c>
      <c r="K4998">
        <v>0</v>
      </c>
      <c r="L4998">
        <v>0</v>
      </c>
      <c r="M4998">
        <v>0</v>
      </c>
      <c r="N4998">
        <v>0</v>
      </c>
    </row>
    <row r="4999" spans="1:14" x14ac:dyDescent="0.2">
      <c r="A4999" t="s">
        <v>9877</v>
      </c>
      <c r="B4999" t="s">
        <v>87</v>
      </c>
      <c r="C4999" t="s">
        <v>124</v>
      </c>
      <c r="D4999" t="s">
        <v>4885</v>
      </c>
      <c r="E4999">
        <v>36</v>
      </c>
      <c r="F4999">
        <v>15</v>
      </c>
      <c r="G4999">
        <v>21</v>
      </c>
      <c r="H4999">
        <v>0</v>
      </c>
      <c r="I4999">
        <v>0</v>
      </c>
      <c r="J4999">
        <v>33</v>
      </c>
      <c r="K4999">
        <v>0</v>
      </c>
      <c r="L4999">
        <v>0</v>
      </c>
      <c r="M4999">
        <v>0</v>
      </c>
      <c r="N4999">
        <v>0</v>
      </c>
    </row>
    <row r="5000" spans="1:14" x14ac:dyDescent="0.2">
      <c r="A5000" t="s">
        <v>9878</v>
      </c>
      <c r="B5000" t="s">
        <v>87</v>
      </c>
      <c r="C5000" t="s">
        <v>124</v>
      </c>
      <c r="D5000" t="s">
        <v>4887</v>
      </c>
      <c r="E5000">
        <v>33</v>
      </c>
      <c r="F5000">
        <v>6</v>
      </c>
      <c r="G5000">
        <v>25</v>
      </c>
      <c r="H5000">
        <v>1</v>
      </c>
      <c r="I5000">
        <v>1</v>
      </c>
      <c r="J5000">
        <v>36</v>
      </c>
      <c r="K5000">
        <v>0</v>
      </c>
      <c r="L5000">
        <v>0</v>
      </c>
      <c r="M5000">
        <v>0</v>
      </c>
      <c r="N5000">
        <v>0</v>
      </c>
    </row>
    <row r="5001" spans="1:14" x14ac:dyDescent="0.2">
      <c r="A5001" t="s">
        <v>9879</v>
      </c>
      <c r="B5001" t="s">
        <v>87</v>
      </c>
      <c r="C5001" t="s">
        <v>124</v>
      </c>
      <c r="D5001" t="s">
        <v>4889</v>
      </c>
      <c r="E5001">
        <v>36</v>
      </c>
      <c r="F5001">
        <v>14</v>
      </c>
      <c r="G5001">
        <v>22</v>
      </c>
      <c r="H5001">
        <v>0</v>
      </c>
      <c r="I5001">
        <v>0</v>
      </c>
      <c r="J5001">
        <v>33</v>
      </c>
      <c r="K5001">
        <v>0</v>
      </c>
      <c r="L5001">
        <v>0</v>
      </c>
      <c r="M5001">
        <v>0</v>
      </c>
      <c r="N5001">
        <v>0</v>
      </c>
    </row>
    <row r="5002" spans="1:14" x14ac:dyDescent="0.2">
      <c r="A5002" t="s">
        <v>9880</v>
      </c>
      <c r="B5002" t="s">
        <v>87</v>
      </c>
      <c r="C5002" t="s">
        <v>124</v>
      </c>
      <c r="D5002" t="s">
        <v>4871</v>
      </c>
      <c r="E5002">
        <v>0</v>
      </c>
      <c r="F5002">
        <v>0</v>
      </c>
      <c r="G5002">
        <v>0</v>
      </c>
      <c r="H5002">
        <v>0</v>
      </c>
      <c r="I5002">
        <v>0</v>
      </c>
      <c r="J5002">
        <v>0</v>
      </c>
      <c r="K5002">
        <v>51</v>
      </c>
      <c r="L5002">
        <v>49</v>
      </c>
      <c r="M5002">
        <v>2</v>
      </c>
      <c r="N5002">
        <v>0</v>
      </c>
    </row>
    <row r="5003" spans="1:14" x14ac:dyDescent="0.2">
      <c r="A5003" t="s">
        <v>9881</v>
      </c>
      <c r="B5003" t="s">
        <v>87</v>
      </c>
      <c r="C5003" t="s">
        <v>124</v>
      </c>
      <c r="D5003" t="s">
        <v>4873</v>
      </c>
      <c r="E5003">
        <v>0</v>
      </c>
      <c r="F5003">
        <v>0</v>
      </c>
      <c r="G5003">
        <v>0</v>
      </c>
      <c r="H5003">
        <v>0</v>
      </c>
      <c r="I5003">
        <v>0</v>
      </c>
      <c r="J5003">
        <v>0</v>
      </c>
      <c r="K5003">
        <v>46</v>
      </c>
      <c r="L5003">
        <v>45</v>
      </c>
      <c r="M5003">
        <v>1</v>
      </c>
      <c r="N5003">
        <v>0</v>
      </c>
    </row>
    <row r="5004" spans="1:14" x14ac:dyDescent="0.2">
      <c r="A5004" t="s">
        <v>9882</v>
      </c>
      <c r="B5004" t="s">
        <v>87</v>
      </c>
      <c r="C5004" t="s">
        <v>125</v>
      </c>
      <c r="D5004" t="s">
        <v>4875</v>
      </c>
      <c r="E5004">
        <v>108</v>
      </c>
      <c r="F5004">
        <v>33</v>
      </c>
      <c r="G5004">
        <v>72</v>
      </c>
      <c r="H5004">
        <v>2</v>
      </c>
      <c r="I5004">
        <v>1</v>
      </c>
      <c r="J5004">
        <v>114</v>
      </c>
      <c r="K5004">
        <v>0</v>
      </c>
      <c r="L5004">
        <v>0</v>
      </c>
      <c r="M5004">
        <v>0</v>
      </c>
      <c r="N5004">
        <v>0</v>
      </c>
    </row>
    <row r="5005" spans="1:14" x14ac:dyDescent="0.2">
      <c r="A5005" t="s">
        <v>9883</v>
      </c>
      <c r="B5005" t="s">
        <v>87</v>
      </c>
      <c r="C5005" t="s">
        <v>125</v>
      </c>
      <c r="D5005" t="s">
        <v>4877</v>
      </c>
      <c r="E5005">
        <v>222</v>
      </c>
      <c r="F5005">
        <v>56</v>
      </c>
      <c r="G5005">
        <v>160</v>
      </c>
      <c r="H5005">
        <v>4</v>
      </c>
      <c r="I5005">
        <v>2</v>
      </c>
      <c r="J5005">
        <v>0</v>
      </c>
      <c r="K5005">
        <v>0</v>
      </c>
      <c r="L5005">
        <v>0</v>
      </c>
      <c r="M5005">
        <v>0</v>
      </c>
      <c r="N5005">
        <v>0</v>
      </c>
    </row>
    <row r="5006" spans="1:14" x14ac:dyDescent="0.2">
      <c r="A5006" t="s">
        <v>9884</v>
      </c>
      <c r="B5006" t="s">
        <v>87</v>
      </c>
      <c r="C5006" t="s">
        <v>125</v>
      </c>
      <c r="D5006" t="s">
        <v>4879</v>
      </c>
      <c r="E5006">
        <v>112</v>
      </c>
      <c r="F5006">
        <v>24</v>
      </c>
      <c r="G5006">
        <v>88</v>
      </c>
      <c r="H5006">
        <v>0</v>
      </c>
      <c r="I5006">
        <v>0</v>
      </c>
      <c r="J5006">
        <v>110</v>
      </c>
      <c r="K5006">
        <v>0</v>
      </c>
      <c r="L5006">
        <v>0</v>
      </c>
      <c r="M5006">
        <v>0</v>
      </c>
      <c r="N5006">
        <v>0</v>
      </c>
    </row>
    <row r="5007" spans="1:14" x14ac:dyDescent="0.2">
      <c r="A5007" t="s">
        <v>9885</v>
      </c>
      <c r="B5007" t="s">
        <v>87</v>
      </c>
      <c r="C5007" t="s">
        <v>125</v>
      </c>
      <c r="D5007" t="s">
        <v>4881</v>
      </c>
      <c r="E5007">
        <v>222</v>
      </c>
      <c r="F5007">
        <v>56</v>
      </c>
      <c r="G5007">
        <v>160</v>
      </c>
      <c r="H5007">
        <v>4</v>
      </c>
      <c r="I5007">
        <v>2</v>
      </c>
      <c r="J5007">
        <v>0</v>
      </c>
      <c r="K5007">
        <v>0</v>
      </c>
      <c r="L5007">
        <v>0</v>
      </c>
      <c r="M5007">
        <v>0</v>
      </c>
      <c r="N5007">
        <v>0</v>
      </c>
    </row>
    <row r="5008" spans="1:14" x14ac:dyDescent="0.2">
      <c r="A5008" t="s">
        <v>9886</v>
      </c>
      <c r="B5008" t="s">
        <v>87</v>
      </c>
      <c r="C5008" t="s">
        <v>125</v>
      </c>
      <c r="D5008" t="s">
        <v>4883</v>
      </c>
      <c r="E5008">
        <v>108</v>
      </c>
      <c r="F5008">
        <v>35</v>
      </c>
      <c r="G5008">
        <v>68</v>
      </c>
      <c r="H5008">
        <v>3</v>
      </c>
      <c r="I5008">
        <v>2</v>
      </c>
      <c r="J5008">
        <v>114</v>
      </c>
      <c r="K5008">
        <v>0</v>
      </c>
      <c r="L5008">
        <v>0</v>
      </c>
      <c r="M5008">
        <v>0</v>
      </c>
      <c r="N5008">
        <v>0</v>
      </c>
    </row>
    <row r="5009" spans="1:14" x14ac:dyDescent="0.2">
      <c r="A5009" t="s">
        <v>9887</v>
      </c>
      <c r="B5009" t="s">
        <v>87</v>
      </c>
      <c r="C5009" t="s">
        <v>125</v>
      </c>
      <c r="D5009" t="s">
        <v>4885</v>
      </c>
      <c r="E5009">
        <v>114</v>
      </c>
      <c r="F5009">
        <v>31</v>
      </c>
      <c r="G5009">
        <v>83</v>
      </c>
      <c r="H5009">
        <v>0</v>
      </c>
      <c r="I5009">
        <v>0</v>
      </c>
      <c r="J5009">
        <v>108</v>
      </c>
      <c r="K5009">
        <v>0</v>
      </c>
      <c r="L5009">
        <v>0</v>
      </c>
      <c r="M5009">
        <v>0</v>
      </c>
      <c r="N5009">
        <v>0</v>
      </c>
    </row>
    <row r="5010" spans="1:14" x14ac:dyDescent="0.2">
      <c r="A5010" t="s">
        <v>9888</v>
      </c>
      <c r="B5010" t="s">
        <v>87</v>
      </c>
      <c r="C5010" t="s">
        <v>125</v>
      </c>
      <c r="D5010" t="s">
        <v>4887</v>
      </c>
      <c r="E5010">
        <v>108</v>
      </c>
      <c r="F5010">
        <v>31</v>
      </c>
      <c r="G5010">
        <v>74</v>
      </c>
      <c r="H5010">
        <v>2</v>
      </c>
      <c r="I5010">
        <v>1</v>
      </c>
      <c r="J5010">
        <v>114</v>
      </c>
      <c r="K5010">
        <v>0</v>
      </c>
      <c r="L5010">
        <v>0</v>
      </c>
      <c r="M5010">
        <v>0</v>
      </c>
      <c r="N5010">
        <v>0</v>
      </c>
    </row>
    <row r="5011" spans="1:14" x14ac:dyDescent="0.2">
      <c r="A5011" t="s">
        <v>9889</v>
      </c>
      <c r="B5011" t="s">
        <v>87</v>
      </c>
      <c r="C5011" t="s">
        <v>125</v>
      </c>
      <c r="D5011" t="s">
        <v>4889</v>
      </c>
      <c r="E5011">
        <v>113</v>
      </c>
      <c r="F5011">
        <v>26</v>
      </c>
      <c r="G5011">
        <v>87</v>
      </c>
      <c r="H5011">
        <v>0</v>
      </c>
      <c r="I5011">
        <v>0</v>
      </c>
      <c r="J5011">
        <v>109</v>
      </c>
      <c r="K5011">
        <v>0</v>
      </c>
      <c r="L5011">
        <v>0</v>
      </c>
      <c r="M5011">
        <v>0</v>
      </c>
      <c r="N5011">
        <v>0</v>
      </c>
    </row>
    <row r="5012" spans="1:14" x14ac:dyDescent="0.2">
      <c r="A5012" t="s">
        <v>9890</v>
      </c>
      <c r="B5012" t="s">
        <v>87</v>
      </c>
      <c r="C5012" t="s">
        <v>125</v>
      </c>
      <c r="D5012" t="s">
        <v>4871</v>
      </c>
      <c r="E5012">
        <v>0</v>
      </c>
      <c r="F5012">
        <v>0</v>
      </c>
      <c r="G5012">
        <v>0</v>
      </c>
      <c r="H5012">
        <v>0</v>
      </c>
      <c r="I5012">
        <v>0</v>
      </c>
      <c r="J5012">
        <v>0</v>
      </c>
      <c r="K5012">
        <v>152</v>
      </c>
      <c r="L5012">
        <v>149</v>
      </c>
      <c r="M5012">
        <v>3</v>
      </c>
      <c r="N5012">
        <v>0</v>
      </c>
    </row>
    <row r="5013" spans="1:14" x14ac:dyDescent="0.2">
      <c r="A5013" t="s">
        <v>9891</v>
      </c>
      <c r="B5013" t="s">
        <v>87</v>
      </c>
      <c r="C5013" t="s">
        <v>125</v>
      </c>
      <c r="D5013" t="s">
        <v>4873</v>
      </c>
      <c r="E5013">
        <v>0</v>
      </c>
      <c r="F5013">
        <v>0</v>
      </c>
      <c r="G5013">
        <v>0</v>
      </c>
      <c r="H5013">
        <v>0</v>
      </c>
      <c r="I5013">
        <v>0</v>
      </c>
      <c r="J5013">
        <v>0</v>
      </c>
      <c r="K5013">
        <v>106</v>
      </c>
      <c r="L5013">
        <v>104</v>
      </c>
      <c r="M5013">
        <v>2</v>
      </c>
      <c r="N5013">
        <v>0</v>
      </c>
    </row>
    <row r="5014" spans="1:14" x14ac:dyDescent="0.2">
      <c r="A5014" t="s">
        <v>9892</v>
      </c>
      <c r="B5014" t="s">
        <v>87</v>
      </c>
      <c r="C5014" t="s">
        <v>126</v>
      </c>
      <c r="D5014" t="s">
        <v>4875</v>
      </c>
      <c r="E5014">
        <v>28</v>
      </c>
      <c r="F5014">
        <v>7</v>
      </c>
      <c r="G5014">
        <v>19</v>
      </c>
      <c r="H5014">
        <v>1</v>
      </c>
      <c r="I5014">
        <v>1</v>
      </c>
      <c r="J5014">
        <v>36</v>
      </c>
      <c r="K5014">
        <v>0</v>
      </c>
      <c r="L5014">
        <v>0</v>
      </c>
      <c r="M5014">
        <v>0</v>
      </c>
      <c r="N5014">
        <v>0</v>
      </c>
    </row>
    <row r="5015" spans="1:14" x14ac:dyDescent="0.2">
      <c r="A5015" t="s">
        <v>9893</v>
      </c>
      <c r="B5015" t="s">
        <v>87</v>
      </c>
      <c r="C5015" t="s">
        <v>126</v>
      </c>
      <c r="D5015" t="s">
        <v>4877</v>
      </c>
      <c r="E5015">
        <v>64</v>
      </c>
      <c r="F5015">
        <v>16</v>
      </c>
      <c r="G5015">
        <v>46</v>
      </c>
      <c r="H5015">
        <v>1</v>
      </c>
      <c r="I5015">
        <v>1</v>
      </c>
      <c r="J5015">
        <v>0</v>
      </c>
      <c r="K5015">
        <v>0</v>
      </c>
      <c r="L5015">
        <v>0</v>
      </c>
      <c r="M5015">
        <v>0</v>
      </c>
      <c r="N5015">
        <v>0</v>
      </c>
    </row>
    <row r="5016" spans="1:14" x14ac:dyDescent="0.2">
      <c r="A5016" t="s">
        <v>9894</v>
      </c>
      <c r="B5016" t="s">
        <v>87</v>
      </c>
      <c r="C5016" t="s">
        <v>126</v>
      </c>
      <c r="D5016" t="s">
        <v>4879</v>
      </c>
      <c r="E5016">
        <v>36</v>
      </c>
      <c r="F5016">
        <v>8</v>
      </c>
      <c r="G5016">
        <v>28</v>
      </c>
      <c r="H5016">
        <v>0</v>
      </c>
      <c r="I5016">
        <v>0</v>
      </c>
      <c r="J5016">
        <v>28</v>
      </c>
      <c r="K5016">
        <v>0</v>
      </c>
      <c r="L5016">
        <v>0</v>
      </c>
      <c r="M5016">
        <v>0</v>
      </c>
      <c r="N5016">
        <v>0</v>
      </c>
    </row>
    <row r="5017" spans="1:14" x14ac:dyDescent="0.2">
      <c r="A5017" t="s">
        <v>9895</v>
      </c>
      <c r="B5017" t="s">
        <v>87</v>
      </c>
      <c r="C5017" t="s">
        <v>126</v>
      </c>
      <c r="D5017" t="s">
        <v>4881</v>
      </c>
      <c r="E5017">
        <v>64</v>
      </c>
      <c r="F5017">
        <v>14</v>
      </c>
      <c r="G5017">
        <v>48</v>
      </c>
      <c r="H5017">
        <v>1</v>
      </c>
      <c r="I5017">
        <v>1</v>
      </c>
      <c r="J5017">
        <v>0</v>
      </c>
      <c r="K5017">
        <v>0</v>
      </c>
      <c r="L5017">
        <v>0</v>
      </c>
      <c r="M5017">
        <v>0</v>
      </c>
      <c r="N5017">
        <v>0</v>
      </c>
    </row>
    <row r="5018" spans="1:14" x14ac:dyDescent="0.2">
      <c r="A5018" t="s">
        <v>9896</v>
      </c>
      <c r="B5018" t="s">
        <v>87</v>
      </c>
      <c r="C5018" t="s">
        <v>126</v>
      </c>
      <c r="D5018" t="s">
        <v>4883</v>
      </c>
      <c r="E5018">
        <v>28</v>
      </c>
      <c r="F5018">
        <v>7</v>
      </c>
      <c r="G5018">
        <v>19</v>
      </c>
      <c r="H5018">
        <v>1</v>
      </c>
      <c r="I5018">
        <v>1</v>
      </c>
      <c r="J5018">
        <v>36</v>
      </c>
      <c r="K5018">
        <v>0</v>
      </c>
      <c r="L5018">
        <v>0</v>
      </c>
      <c r="M5018">
        <v>0</v>
      </c>
      <c r="N5018">
        <v>0</v>
      </c>
    </row>
    <row r="5019" spans="1:14" x14ac:dyDescent="0.2">
      <c r="A5019" t="s">
        <v>9897</v>
      </c>
      <c r="B5019" t="s">
        <v>87</v>
      </c>
      <c r="C5019" t="s">
        <v>126</v>
      </c>
      <c r="D5019" t="s">
        <v>4885</v>
      </c>
      <c r="E5019">
        <v>36</v>
      </c>
      <c r="F5019">
        <v>9</v>
      </c>
      <c r="G5019">
        <v>27</v>
      </c>
      <c r="H5019">
        <v>0</v>
      </c>
      <c r="I5019">
        <v>0</v>
      </c>
      <c r="J5019">
        <v>28</v>
      </c>
      <c r="K5019">
        <v>0</v>
      </c>
      <c r="L5019">
        <v>0</v>
      </c>
      <c r="M5019">
        <v>0</v>
      </c>
      <c r="N5019">
        <v>0</v>
      </c>
    </row>
    <row r="5020" spans="1:14" x14ac:dyDescent="0.2">
      <c r="A5020" t="s">
        <v>9898</v>
      </c>
      <c r="B5020" t="s">
        <v>87</v>
      </c>
      <c r="C5020" t="s">
        <v>126</v>
      </c>
      <c r="D5020" t="s">
        <v>4887</v>
      </c>
      <c r="E5020">
        <v>28</v>
      </c>
      <c r="F5020">
        <v>6</v>
      </c>
      <c r="G5020">
        <v>20</v>
      </c>
      <c r="H5020">
        <v>1</v>
      </c>
      <c r="I5020">
        <v>1</v>
      </c>
      <c r="J5020">
        <v>36</v>
      </c>
      <c r="K5020">
        <v>0</v>
      </c>
      <c r="L5020">
        <v>0</v>
      </c>
      <c r="M5020">
        <v>0</v>
      </c>
      <c r="N5020">
        <v>0</v>
      </c>
    </row>
    <row r="5021" spans="1:14" x14ac:dyDescent="0.2">
      <c r="A5021" t="s">
        <v>9899</v>
      </c>
      <c r="B5021" t="s">
        <v>87</v>
      </c>
      <c r="C5021" t="s">
        <v>126</v>
      </c>
      <c r="D5021" t="s">
        <v>4889</v>
      </c>
      <c r="E5021">
        <v>36</v>
      </c>
      <c r="F5021">
        <v>8</v>
      </c>
      <c r="G5021">
        <v>28</v>
      </c>
      <c r="H5021">
        <v>0</v>
      </c>
      <c r="I5021">
        <v>0</v>
      </c>
      <c r="J5021">
        <v>28</v>
      </c>
      <c r="K5021">
        <v>0</v>
      </c>
      <c r="L5021">
        <v>0</v>
      </c>
      <c r="M5021">
        <v>0</v>
      </c>
      <c r="N5021">
        <v>0</v>
      </c>
    </row>
    <row r="5022" spans="1:14" x14ac:dyDescent="0.2">
      <c r="A5022" t="s">
        <v>9900</v>
      </c>
      <c r="B5022" t="s">
        <v>87</v>
      </c>
      <c r="C5022" t="s">
        <v>126</v>
      </c>
      <c r="D5022" t="s">
        <v>4871</v>
      </c>
      <c r="E5022">
        <v>0</v>
      </c>
      <c r="F5022">
        <v>0</v>
      </c>
      <c r="G5022">
        <v>0</v>
      </c>
      <c r="H5022">
        <v>0</v>
      </c>
      <c r="I5022">
        <v>0</v>
      </c>
      <c r="J5022">
        <v>0</v>
      </c>
      <c r="K5022">
        <v>40</v>
      </c>
      <c r="L5022">
        <v>39</v>
      </c>
      <c r="M5022">
        <v>1</v>
      </c>
      <c r="N5022">
        <v>0</v>
      </c>
    </row>
    <row r="5023" spans="1:14" x14ac:dyDescent="0.2">
      <c r="A5023" t="s">
        <v>9901</v>
      </c>
      <c r="B5023" t="s">
        <v>87</v>
      </c>
      <c r="C5023" t="s">
        <v>126</v>
      </c>
      <c r="D5023" t="s">
        <v>4873</v>
      </c>
      <c r="E5023">
        <v>0</v>
      </c>
      <c r="F5023">
        <v>0</v>
      </c>
      <c r="G5023">
        <v>0</v>
      </c>
      <c r="H5023">
        <v>0</v>
      </c>
      <c r="I5023">
        <v>0</v>
      </c>
      <c r="J5023">
        <v>0</v>
      </c>
      <c r="K5023">
        <v>27</v>
      </c>
      <c r="L5023">
        <v>26</v>
      </c>
      <c r="M5023">
        <v>1</v>
      </c>
      <c r="N5023">
        <v>0</v>
      </c>
    </row>
    <row r="5024" spans="1:14" x14ac:dyDescent="0.2">
      <c r="A5024" t="s">
        <v>9902</v>
      </c>
      <c r="B5024" t="s">
        <v>87</v>
      </c>
      <c r="C5024" t="s">
        <v>127</v>
      </c>
      <c r="D5024" t="s">
        <v>4875</v>
      </c>
      <c r="E5024">
        <v>28</v>
      </c>
      <c r="F5024">
        <v>4</v>
      </c>
      <c r="G5024">
        <v>21</v>
      </c>
      <c r="H5024">
        <v>3</v>
      </c>
      <c r="I5024">
        <v>0</v>
      </c>
      <c r="J5024">
        <v>43</v>
      </c>
      <c r="K5024">
        <v>0</v>
      </c>
      <c r="L5024">
        <v>0</v>
      </c>
      <c r="M5024">
        <v>0</v>
      </c>
      <c r="N5024">
        <v>0</v>
      </c>
    </row>
    <row r="5025" spans="1:14" x14ac:dyDescent="0.2">
      <c r="A5025" t="s">
        <v>9903</v>
      </c>
      <c r="B5025" t="s">
        <v>87</v>
      </c>
      <c r="C5025" t="s">
        <v>127</v>
      </c>
      <c r="D5025" t="s">
        <v>4877</v>
      </c>
      <c r="E5025">
        <v>71</v>
      </c>
      <c r="F5025">
        <v>12</v>
      </c>
      <c r="G5025">
        <v>55</v>
      </c>
      <c r="H5025">
        <v>3</v>
      </c>
      <c r="I5025">
        <v>1</v>
      </c>
      <c r="J5025">
        <v>0</v>
      </c>
      <c r="K5025">
        <v>0</v>
      </c>
      <c r="L5025">
        <v>0</v>
      </c>
      <c r="M5025">
        <v>0</v>
      </c>
      <c r="N5025">
        <v>0</v>
      </c>
    </row>
    <row r="5026" spans="1:14" x14ac:dyDescent="0.2">
      <c r="A5026" t="s">
        <v>9904</v>
      </c>
      <c r="B5026" t="s">
        <v>87</v>
      </c>
      <c r="C5026" t="s">
        <v>127</v>
      </c>
      <c r="D5026" t="s">
        <v>4879</v>
      </c>
      <c r="E5026">
        <v>43</v>
      </c>
      <c r="F5026">
        <v>8</v>
      </c>
      <c r="G5026">
        <v>35</v>
      </c>
      <c r="H5026">
        <v>0</v>
      </c>
      <c r="I5026">
        <v>0</v>
      </c>
      <c r="J5026">
        <v>28</v>
      </c>
      <c r="K5026">
        <v>0</v>
      </c>
      <c r="L5026">
        <v>0</v>
      </c>
      <c r="M5026">
        <v>0</v>
      </c>
      <c r="N5026">
        <v>0</v>
      </c>
    </row>
    <row r="5027" spans="1:14" x14ac:dyDescent="0.2">
      <c r="A5027" t="s">
        <v>9905</v>
      </c>
      <c r="B5027" t="s">
        <v>87</v>
      </c>
      <c r="C5027" t="s">
        <v>127</v>
      </c>
      <c r="D5027" t="s">
        <v>4881</v>
      </c>
      <c r="E5027">
        <v>71</v>
      </c>
      <c r="F5027">
        <v>12</v>
      </c>
      <c r="G5027">
        <v>55</v>
      </c>
      <c r="H5027">
        <v>3</v>
      </c>
      <c r="I5027">
        <v>1</v>
      </c>
      <c r="J5027">
        <v>0</v>
      </c>
      <c r="K5027">
        <v>0</v>
      </c>
      <c r="L5027">
        <v>0</v>
      </c>
      <c r="M5027">
        <v>0</v>
      </c>
      <c r="N5027">
        <v>0</v>
      </c>
    </row>
    <row r="5028" spans="1:14" x14ac:dyDescent="0.2">
      <c r="A5028" t="s">
        <v>9906</v>
      </c>
      <c r="B5028" t="s">
        <v>87</v>
      </c>
      <c r="C5028" t="s">
        <v>127</v>
      </c>
      <c r="D5028" t="s">
        <v>4883</v>
      </c>
      <c r="E5028">
        <v>28</v>
      </c>
      <c r="F5028">
        <v>5</v>
      </c>
      <c r="G5028">
        <v>19</v>
      </c>
      <c r="H5028">
        <v>3</v>
      </c>
      <c r="I5028">
        <v>1</v>
      </c>
      <c r="J5028">
        <v>43</v>
      </c>
      <c r="K5028">
        <v>0</v>
      </c>
      <c r="L5028">
        <v>0</v>
      </c>
      <c r="M5028">
        <v>0</v>
      </c>
      <c r="N5028">
        <v>0</v>
      </c>
    </row>
    <row r="5029" spans="1:14" x14ac:dyDescent="0.2">
      <c r="A5029" t="s">
        <v>9907</v>
      </c>
      <c r="B5029" t="s">
        <v>87</v>
      </c>
      <c r="C5029" t="s">
        <v>127</v>
      </c>
      <c r="D5029" t="s">
        <v>4885</v>
      </c>
      <c r="E5029">
        <v>43</v>
      </c>
      <c r="F5029">
        <v>9</v>
      </c>
      <c r="G5029">
        <v>34</v>
      </c>
      <c r="H5029">
        <v>0</v>
      </c>
      <c r="I5029">
        <v>0</v>
      </c>
      <c r="J5029">
        <v>28</v>
      </c>
      <c r="K5029">
        <v>0</v>
      </c>
      <c r="L5029">
        <v>0</v>
      </c>
      <c r="M5029">
        <v>0</v>
      </c>
      <c r="N5029">
        <v>0</v>
      </c>
    </row>
    <row r="5030" spans="1:14" x14ac:dyDescent="0.2">
      <c r="A5030" t="s">
        <v>9908</v>
      </c>
      <c r="B5030" t="s">
        <v>87</v>
      </c>
      <c r="C5030" t="s">
        <v>127</v>
      </c>
      <c r="D5030" t="s">
        <v>4887</v>
      </c>
      <c r="E5030">
        <v>28</v>
      </c>
      <c r="F5030">
        <v>4</v>
      </c>
      <c r="G5030">
        <v>21</v>
      </c>
      <c r="H5030">
        <v>3</v>
      </c>
      <c r="I5030">
        <v>0</v>
      </c>
      <c r="J5030">
        <v>43</v>
      </c>
      <c r="K5030">
        <v>0</v>
      </c>
      <c r="L5030">
        <v>0</v>
      </c>
      <c r="M5030">
        <v>0</v>
      </c>
      <c r="N5030">
        <v>0</v>
      </c>
    </row>
    <row r="5031" spans="1:14" x14ac:dyDescent="0.2">
      <c r="A5031" t="s">
        <v>9909</v>
      </c>
      <c r="B5031" t="s">
        <v>87</v>
      </c>
      <c r="C5031" t="s">
        <v>127</v>
      </c>
      <c r="D5031" t="s">
        <v>4889</v>
      </c>
      <c r="E5031">
        <v>43</v>
      </c>
      <c r="F5031">
        <v>8</v>
      </c>
      <c r="G5031">
        <v>35</v>
      </c>
      <c r="H5031">
        <v>0</v>
      </c>
      <c r="I5031">
        <v>0</v>
      </c>
      <c r="J5031">
        <v>28</v>
      </c>
      <c r="K5031">
        <v>0</v>
      </c>
      <c r="L5031">
        <v>0</v>
      </c>
      <c r="M5031">
        <v>0</v>
      </c>
      <c r="N5031">
        <v>0</v>
      </c>
    </row>
    <row r="5032" spans="1:14" x14ac:dyDescent="0.2">
      <c r="A5032" t="s">
        <v>9910</v>
      </c>
      <c r="B5032" t="s">
        <v>87</v>
      </c>
      <c r="C5032" t="s">
        <v>127</v>
      </c>
      <c r="D5032" t="s">
        <v>4871</v>
      </c>
      <c r="E5032">
        <v>0</v>
      </c>
      <c r="F5032">
        <v>0</v>
      </c>
      <c r="G5032">
        <v>0</v>
      </c>
      <c r="H5032">
        <v>0</v>
      </c>
      <c r="I5032">
        <v>0</v>
      </c>
      <c r="J5032">
        <v>0</v>
      </c>
      <c r="K5032">
        <v>50</v>
      </c>
      <c r="L5032">
        <v>48</v>
      </c>
      <c r="M5032">
        <v>2</v>
      </c>
      <c r="N5032">
        <v>0</v>
      </c>
    </row>
    <row r="5033" spans="1:14" x14ac:dyDescent="0.2">
      <c r="A5033" t="s">
        <v>9911</v>
      </c>
      <c r="B5033" t="s">
        <v>87</v>
      </c>
      <c r="C5033" t="s">
        <v>127</v>
      </c>
      <c r="D5033" t="s">
        <v>4873</v>
      </c>
      <c r="E5033">
        <v>0</v>
      </c>
      <c r="F5033">
        <v>0</v>
      </c>
      <c r="G5033">
        <v>0</v>
      </c>
      <c r="H5033">
        <v>0</v>
      </c>
      <c r="I5033">
        <v>0</v>
      </c>
      <c r="J5033">
        <v>0</v>
      </c>
      <c r="K5033">
        <v>38</v>
      </c>
      <c r="L5033">
        <v>37</v>
      </c>
      <c r="M5033">
        <v>1</v>
      </c>
      <c r="N5033">
        <v>0</v>
      </c>
    </row>
    <row r="5034" spans="1:14" x14ac:dyDescent="0.2">
      <c r="A5034" t="s">
        <v>9912</v>
      </c>
      <c r="B5034" t="s">
        <v>87</v>
      </c>
      <c r="C5034" t="s">
        <v>128</v>
      </c>
      <c r="D5034" t="s">
        <v>4875</v>
      </c>
      <c r="E5034">
        <v>70</v>
      </c>
      <c r="F5034">
        <v>13</v>
      </c>
      <c r="G5034">
        <v>55</v>
      </c>
      <c r="H5034">
        <v>2</v>
      </c>
      <c r="I5034">
        <v>0</v>
      </c>
      <c r="J5034">
        <v>59</v>
      </c>
      <c r="K5034">
        <v>0</v>
      </c>
      <c r="L5034">
        <v>0</v>
      </c>
      <c r="M5034">
        <v>0</v>
      </c>
      <c r="N5034">
        <v>0</v>
      </c>
    </row>
    <row r="5035" spans="1:14" x14ac:dyDescent="0.2">
      <c r="A5035" t="s">
        <v>9913</v>
      </c>
      <c r="B5035" t="s">
        <v>87</v>
      </c>
      <c r="C5035" t="s">
        <v>128</v>
      </c>
      <c r="D5035" t="s">
        <v>4877</v>
      </c>
      <c r="E5035">
        <v>129</v>
      </c>
      <c r="F5035">
        <v>25</v>
      </c>
      <c r="G5035">
        <v>100</v>
      </c>
      <c r="H5035">
        <v>3</v>
      </c>
      <c r="I5035">
        <v>1</v>
      </c>
      <c r="J5035">
        <v>0</v>
      </c>
      <c r="K5035">
        <v>0</v>
      </c>
      <c r="L5035">
        <v>0</v>
      </c>
      <c r="M5035">
        <v>0</v>
      </c>
      <c r="N5035">
        <v>0</v>
      </c>
    </row>
    <row r="5036" spans="1:14" x14ac:dyDescent="0.2">
      <c r="A5036" t="s">
        <v>9914</v>
      </c>
      <c r="B5036" t="s">
        <v>87</v>
      </c>
      <c r="C5036" t="s">
        <v>128</v>
      </c>
      <c r="D5036" t="s">
        <v>4879</v>
      </c>
      <c r="E5036">
        <v>56</v>
      </c>
      <c r="F5036">
        <v>10</v>
      </c>
      <c r="G5036">
        <v>46</v>
      </c>
      <c r="H5036">
        <v>0</v>
      </c>
      <c r="I5036">
        <v>0</v>
      </c>
      <c r="J5036">
        <v>73</v>
      </c>
      <c r="K5036">
        <v>0</v>
      </c>
      <c r="L5036">
        <v>0</v>
      </c>
      <c r="M5036">
        <v>0</v>
      </c>
      <c r="N5036">
        <v>0</v>
      </c>
    </row>
    <row r="5037" spans="1:14" x14ac:dyDescent="0.2">
      <c r="A5037" t="s">
        <v>9915</v>
      </c>
      <c r="B5037" t="s">
        <v>87</v>
      </c>
      <c r="C5037" t="s">
        <v>128</v>
      </c>
      <c r="D5037" t="s">
        <v>4881</v>
      </c>
      <c r="E5037">
        <v>129</v>
      </c>
      <c r="F5037">
        <v>25</v>
      </c>
      <c r="G5037">
        <v>100</v>
      </c>
      <c r="H5037">
        <v>3</v>
      </c>
      <c r="I5037">
        <v>1</v>
      </c>
      <c r="J5037">
        <v>0</v>
      </c>
      <c r="K5037">
        <v>0</v>
      </c>
      <c r="L5037">
        <v>0</v>
      </c>
      <c r="M5037">
        <v>0</v>
      </c>
      <c r="N5037">
        <v>0</v>
      </c>
    </row>
    <row r="5038" spans="1:14" x14ac:dyDescent="0.2">
      <c r="A5038" t="s">
        <v>9916</v>
      </c>
      <c r="B5038" t="s">
        <v>87</v>
      </c>
      <c r="C5038" t="s">
        <v>128</v>
      </c>
      <c r="D5038" t="s">
        <v>4883</v>
      </c>
      <c r="E5038">
        <v>70</v>
      </c>
      <c r="F5038">
        <v>15</v>
      </c>
      <c r="G5038">
        <v>51</v>
      </c>
      <c r="H5038">
        <v>3</v>
      </c>
      <c r="I5038">
        <v>1</v>
      </c>
      <c r="J5038">
        <v>59</v>
      </c>
      <c r="K5038">
        <v>0</v>
      </c>
      <c r="L5038">
        <v>0</v>
      </c>
      <c r="M5038">
        <v>0</v>
      </c>
      <c r="N5038">
        <v>0</v>
      </c>
    </row>
    <row r="5039" spans="1:14" x14ac:dyDescent="0.2">
      <c r="A5039" t="s">
        <v>9917</v>
      </c>
      <c r="B5039" t="s">
        <v>87</v>
      </c>
      <c r="C5039" t="s">
        <v>128</v>
      </c>
      <c r="D5039" t="s">
        <v>4885</v>
      </c>
      <c r="E5039">
        <v>59</v>
      </c>
      <c r="F5039">
        <v>17</v>
      </c>
      <c r="G5039">
        <v>42</v>
      </c>
      <c r="H5039">
        <v>0</v>
      </c>
      <c r="I5039">
        <v>0</v>
      </c>
      <c r="J5039">
        <v>70</v>
      </c>
      <c r="K5039">
        <v>0</v>
      </c>
      <c r="L5039">
        <v>0</v>
      </c>
      <c r="M5039">
        <v>0</v>
      </c>
      <c r="N5039">
        <v>0</v>
      </c>
    </row>
    <row r="5040" spans="1:14" x14ac:dyDescent="0.2">
      <c r="A5040" t="s">
        <v>9918</v>
      </c>
      <c r="B5040" t="s">
        <v>87</v>
      </c>
      <c r="C5040" t="s">
        <v>128</v>
      </c>
      <c r="D5040" t="s">
        <v>4887</v>
      </c>
      <c r="E5040">
        <v>70</v>
      </c>
      <c r="F5040">
        <v>12</v>
      </c>
      <c r="G5040">
        <v>55</v>
      </c>
      <c r="H5040">
        <v>3</v>
      </c>
      <c r="I5040">
        <v>0</v>
      </c>
      <c r="J5040">
        <v>59</v>
      </c>
      <c r="K5040">
        <v>0</v>
      </c>
      <c r="L5040">
        <v>0</v>
      </c>
      <c r="M5040">
        <v>0</v>
      </c>
      <c r="N5040">
        <v>0</v>
      </c>
    </row>
    <row r="5041" spans="1:14" x14ac:dyDescent="0.2">
      <c r="A5041" t="s">
        <v>9919</v>
      </c>
      <c r="B5041" t="s">
        <v>87</v>
      </c>
      <c r="C5041" t="s">
        <v>128</v>
      </c>
      <c r="D5041" t="s">
        <v>4889</v>
      </c>
      <c r="E5041">
        <v>56</v>
      </c>
      <c r="F5041">
        <v>10</v>
      </c>
      <c r="G5041">
        <v>46</v>
      </c>
      <c r="H5041">
        <v>0</v>
      </c>
      <c r="I5041">
        <v>0</v>
      </c>
      <c r="J5041">
        <v>73</v>
      </c>
      <c r="K5041">
        <v>0</v>
      </c>
      <c r="L5041">
        <v>0</v>
      </c>
      <c r="M5041">
        <v>0</v>
      </c>
      <c r="N5041">
        <v>0</v>
      </c>
    </row>
    <row r="5042" spans="1:14" x14ac:dyDescent="0.2">
      <c r="A5042" t="s">
        <v>9920</v>
      </c>
      <c r="B5042" t="s">
        <v>87</v>
      </c>
      <c r="C5042" t="s">
        <v>128</v>
      </c>
      <c r="D5042" t="s">
        <v>4871</v>
      </c>
      <c r="E5042">
        <v>0</v>
      </c>
      <c r="F5042">
        <v>0</v>
      </c>
      <c r="G5042">
        <v>0</v>
      </c>
      <c r="H5042">
        <v>0</v>
      </c>
      <c r="I5042">
        <v>0</v>
      </c>
      <c r="J5042">
        <v>0</v>
      </c>
      <c r="K5042">
        <v>72</v>
      </c>
      <c r="L5042">
        <v>72</v>
      </c>
      <c r="M5042">
        <v>0</v>
      </c>
      <c r="N5042">
        <v>0</v>
      </c>
    </row>
    <row r="5043" spans="1:14" x14ac:dyDescent="0.2">
      <c r="A5043" t="s">
        <v>9921</v>
      </c>
      <c r="B5043" t="s">
        <v>87</v>
      </c>
      <c r="C5043" t="s">
        <v>128</v>
      </c>
      <c r="D5043" t="s">
        <v>4873</v>
      </c>
      <c r="E5043">
        <v>0</v>
      </c>
      <c r="F5043">
        <v>0</v>
      </c>
      <c r="G5043">
        <v>0</v>
      </c>
      <c r="H5043">
        <v>0</v>
      </c>
      <c r="I5043">
        <v>0</v>
      </c>
      <c r="J5043">
        <v>0</v>
      </c>
      <c r="K5043">
        <v>56</v>
      </c>
      <c r="L5043">
        <v>56</v>
      </c>
      <c r="M5043">
        <v>0</v>
      </c>
      <c r="N5043">
        <v>0</v>
      </c>
    </row>
    <row r="5044" spans="1:14" x14ac:dyDescent="0.2">
      <c r="A5044" t="s">
        <v>9922</v>
      </c>
      <c r="B5044" t="s">
        <v>87</v>
      </c>
      <c r="C5044" t="s">
        <v>129</v>
      </c>
      <c r="D5044" t="s">
        <v>4875</v>
      </c>
      <c r="E5044">
        <v>56</v>
      </c>
      <c r="F5044">
        <v>15</v>
      </c>
      <c r="G5044">
        <v>39</v>
      </c>
      <c r="H5044">
        <v>2</v>
      </c>
      <c r="I5044">
        <v>0</v>
      </c>
      <c r="J5044">
        <v>61</v>
      </c>
      <c r="K5044">
        <v>0</v>
      </c>
      <c r="L5044">
        <v>0</v>
      </c>
      <c r="M5044">
        <v>0</v>
      </c>
      <c r="N5044">
        <v>0</v>
      </c>
    </row>
    <row r="5045" spans="1:14" x14ac:dyDescent="0.2">
      <c r="A5045" t="s">
        <v>9923</v>
      </c>
      <c r="B5045" t="s">
        <v>87</v>
      </c>
      <c r="C5045" t="s">
        <v>129</v>
      </c>
      <c r="D5045" t="s">
        <v>4877</v>
      </c>
      <c r="E5045">
        <v>117</v>
      </c>
      <c r="F5045">
        <v>25</v>
      </c>
      <c r="G5045">
        <v>90</v>
      </c>
      <c r="H5045">
        <v>1</v>
      </c>
      <c r="I5045">
        <v>1</v>
      </c>
      <c r="J5045">
        <v>0</v>
      </c>
      <c r="K5045">
        <v>0</v>
      </c>
      <c r="L5045">
        <v>0</v>
      </c>
      <c r="M5045">
        <v>0</v>
      </c>
      <c r="N5045">
        <v>0</v>
      </c>
    </row>
    <row r="5046" spans="1:14" x14ac:dyDescent="0.2">
      <c r="A5046" t="s">
        <v>9924</v>
      </c>
      <c r="B5046" t="s">
        <v>87</v>
      </c>
      <c r="C5046" t="s">
        <v>129</v>
      </c>
      <c r="D5046" t="s">
        <v>4879</v>
      </c>
      <c r="E5046">
        <v>59</v>
      </c>
      <c r="F5046">
        <v>13</v>
      </c>
      <c r="G5046">
        <v>46</v>
      </c>
      <c r="H5046">
        <v>0</v>
      </c>
      <c r="I5046">
        <v>0</v>
      </c>
      <c r="J5046">
        <v>58</v>
      </c>
      <c r="K5046">
        <v>0</v>
      </c>
      <c r="L5046">
        <v>0</v>
      </c>
      <c r="M5046">
        <v>0</v>
      </c>
      <c r="N5046">
        <v>0</v>
      </c>
    </row>
    <row r="5047" spans="1:14" x14ac:dyDescent="0.2">
      <c r="A5047" t="s">
        <v>9925</v>
      </c>
      <c r="B5047" t="s">
        <v>87</v>
      </c>
      <c r="C5047" t="s">
        <v>129</v>
      </c>
      <c r="D5047" t="s">
        <v>4881</v>
      </c>
      <c r="E5047">
        <v>117</v>
      </c>
      <c r="F5047">
        <v>24</v>
      </c>
      <c r="G5047">
        <v>91</v>
      </c>
      <c r="H5047">
        <v>1</v>
      </c>
      <c r="I5047">
        <v>1</v>
      </c>
      <c r="J5047">
        <v>0</v>
      </c>
      <c r="K5047">
        <v>0</v>
      </c>
      <c r="L5047">
        <v>0</v>
      </c>
      <c r="M5047">
        <v>0</v>
      </c>
      <c r="N5047">
        <v>0</v>
      </c>
    </row>
    <row r="5048" spans="1:14" x14ac:dyDescent="0.2">
      <c r="A5048" t="s">
        <v>9926</v>
      </c>
      <c r="B5048" t="s">
        <v>87</v>
      </c>
      <c r="C5048" t="s">
        <v>129</v>
      </c>
      <c r="D5048" t="s">
        <v>4883</v>
      </c>
      <c r="E5048">
        <v>56</v>
      </c>
      <c r="F5048">
        <v>11</v>
      </c>
      <c r="G5048">
        <v>43</v>
      </c>
      <c r="H5048">
        <v>1</v>
      </c>
      <c r="I5048">
        <v>1</v>
      </c>
      <c r="J5048">
        <v>61</v>
      </c>
      <c r="K5048">
        <v>0</v>
      </c>
      <c r="L5048">
        <v>0</v>
      </c>
      <c r="M5048">
        <v>0</v>
      </c>
      <c r="N5048">
        <v>0</v>
      </c>
    </row>
    <row r="5049" spans="1:14" x14ac:dyDescent="0.2">
      <c r="A5049" t="s">
        <v>9927</v>
      </c>
      <c r="B5049" t="s">
        <v>87</v>
      </c>
      <c r="C5049" t="s">
        <v>129</v>
      </c>
      <c r="D5049" t="s">
        <v>4885</v>
      </c>
      <c r="E5049">
        <v>61</v>
      </c>
      <c r="F5049">
        <v>16</v>
      </c>
      <c r="G5049">
        <v>45</v>
      </c>
      <c r="H5049">
        <v>0</v>
      </c>
      <c r="I5049">
        <v>0</v>
      </c>
      <c r="J5049">
        <v>56</v>
      </c>
      <c r="K5049">
        <v>0</v>
      </c>
      <c r="L5049">
        <v>0</v>
      </c>
      <c r="M5049">
        <v>0</v>
      </c>
      <c r="N5049">
        <v>0</v>
      </c>
    </row>
    <row r="5050" spans="1:14" x14ac:dyDescent="0.2">
      <c r="A5050" t="s">
        <v>9928</v>
      </c>
      <c r="B5050" t="s">
        <v>87</v>
      </c>
      <c r="C5050" t="s">
        <v>129</v>
      </c>
      <c r="D5050" t="s">
        <v>4887</v>
      </c>
      <c r="E5050">
        <v>56</v>
      </c>
      <c r="F5050">
        <v>10</v>
      </c>
      <c r="G5050">
        <v>44</v>
      </c>
      <c r="H5050">
        <v>2</v>
      </c>
      <c r="I5050">
        <v>0</v>
      </c>
      <c r="J5050">
        <v>61</v>
      </c>
      <c r="K5050">
        <v>0</v>
      </c>
      <c r="L5050">
        <v>0</v>
      </c>
      <c r="M5050">
        <v>0</v>
      </c>
      <c r="N5050">
        <v>0</v>
      </c>
    </row>
    <row r="5051" spans="1:14" x14ac:dyDescent="0.2">
      <c r="A5051" t="s">
        <v>9929</v>
      </c>
      <c r="B5051" t="s">
        <v>87</v>
      </c>
      <c r="C5051" t="s">
        <v>129</v>
      </c>
      <c r="D5051" t="s">
        <v>4889</v>
      </c>
      <c r="E5051">
        <v>60</v>
      </c>
      <c r="F5051">
        <v>13</v>
      </c>
      <c r="G5051">
        <v>47</v>
      </c>
      <c r="H5051">
        <v>0</v>
      </c>
      <c r="I5051">
        <v>0</v>
      </c>
      <c r="J5051">
        <v>57</v>
      </c>
      <c r="K5051">
        <v>0</v>
      </c>
      <c r="L5051">
        <v>0</v>
      </c>
      <c r="M5051">
        <v>0</v>
      </c>
      <c r="N5051">
        <v>0</v>
      </c>
    </row>
    <row r="5052" spans="1:14" x14ac:dyDescent="0.2">
      <c r="A5052" t="s">
        <v>9930</v>
      </c>
      <c r="B5052" t="s">
        <v>87</v>
      </c>
      <c r="C5052" t="s">
        <v>129</v>
      </c>
      <c r="D5052" t="s">
        <v>4871</v>
      </c>
      <c r="E5052">
        <v>0</v>
      </c>
      <c r="F5052">
        <v>0</v>
      </c>
      <c r="G5052">
        <v>0</v>
      </c>
      <c r="H5052">
        <v>0</v>
      </c>
      <c r="I5052">
        <v>0</v>
      </c>
      <c r="J5052">
        <v>0</v>
      </c>
      <c r="K5052">
        <v>79</v>
      </c>
      <c r="L5052">
        <v>78</v>
      </c>
      <c r="M5052">
        <v>1</v>
      </c>
      <c r="N5052">
        <v>0</v>
      </c>
    </row>
    <row r="5053" spans="1:14" x14ac:dyDescent="0.2">
      <c r="A5053" t="s">
        <v>9931</v>
      </c>
      <c r="B5053" t="s">
        <v>87</v>
      </c>
      <c r="C5053" t="s">
        <v>129</v>
      </c>
      <c r="D5053" t="s">
        <v>4873</v>
      </c>
      <c r="E5053">
        <v>0</v>
      </c>
      <c r="F5053">
        <v>0</v>
      </c>
      <c r="G5053">
        <v>0</v>
      </c>
      <c r="H5053">
        <v>0</v>
      </c>
      <c r="I5053">
        <v>0</v>
      </c>
      <c r="J5053">
        <v>0</v>
      </c>
      <c r="K5053">
        <v>72</v>
      </c>
      <c r="L5053">
        <v>71</v>
      </c>
      <c r="M5053">
        <v>1</v>
      </c>
      <c r="N5053">
        <v>0</v>
      </c>
    </row>
    <row r="5054" spans="1:14" x14ac:dyDescent="0.2">
      <c r="A5054" t="s">
        <v>9932</v>
      </c>
      <c r="B5054" t="s">
        <v>87</v>
      </c>
      <c r="C5054" t="s">
        <v>130</v>
      </c>
      <c r="D5054" t="s">
        <v>4875</v>
      </c>
      <c r="E5054">
        <v>3</v>
      </c>
      <c r="F5054">
        <v>2</v>
      </c>
      <c r="G5054">
        <v>1</v>
      </c>
      <c r="H5054">
        <v>0</v>
      </c>
      <c r="I5054">
        <v>0</v>
      </c>
      <c r="J5054">
        <v>3</v>
      </c>
      <c r="K5054">
        <v>0</v>
      </c>
      <c r="L5054">
        <v>0</v>
      </c>
      <c r="M5054">
        <v>0</v>
      </c>
      <c r="N5054">
        <v>0</v>
      </c>
    </row>
    <row r="5055" spans="1:14" x14ac:dyDescent="0.2">
      <c r="A5055" t="s">
        <v>9933</v>
      </c>
      <c r="B5055" t="s">
        <v>87</v>
      </c>
      <c r="C5055" t="s">
        <v>130</v>
      </c>
      <c r="D5055" t="s">
        <v>4877</v>
      </c>
      <c r="E5055">
        <v>6</v>
      </c>
      <c r="F5055">
        <v>2</v>
      </c>
      <c r="G5055">
        <v>4</v>
      </c>
      <c r="H5055">
        <v>0</v>
      </c>
      <c r="I5055">
        <v>0</v>
      </c>
      <c r="J5055">
        <v>0</v>
      </c>
      <c r="K5055">
        <v>0</v>
      </c>
      <c r="L5055">
        <v>0</v>
      </c>
      <c r="M5055">
        <v>0</v>
      </c>
      <c r="N5055">
        <v>0</v>
      </c>
    </row>
    <row r="5056" spans="1:14" x14ac:dyDescent="0.2">
      <c r="A5056" t="s">
        <v>9934</v>
      </c>
      <c r="B5056" t="s">
        <v>87</v>
      </c>
      <c r="C5056" t="s">
        <v>130</v>
      </c>
      <c r="D5056" t="s">
        <v>4879</v>
      </c>
      <c r="E5056">
        <v>3</v>
      </c>
      <c r="F5056">
        <v>0</v>
      </c>
      <c r="G5056">
        <v>3</v>
      </c>
      <c r="H5056">
        <v>0</v>
      </c>
      <c r="I5056">
        <v>0</v>
      </c>
      <c r="J5056">
        <v>3</v>
      </c>
      <c r="K5056">
        <v>0</v>
      </c>
      <c r="L5056">
        <v>0</v>
      </c>
      <c r="M5056">
        <v>0</v>
      </c>
      <c r="N5056">
        <v>0</v>
      </c>
    </row>
    <row r="5057" spans="1:14" x14ac:dyDescent="0.2">
      <c r="A5057" t="s">
        <v>9935</v>
      </c>
      <c r="B5057" t="s">
        <v>87</v>
      </c>
      <c r="C5057" t="s">
        <v>130</v>
      </c>
      <c r="D5057" t="s">
        <v>4881</v>
      </c>
      <c r="E5057">
        <v>6</v>
      </c>
      <c r="F5057">
        <v>2</v>
      </c>
      <c r="G5057">
        <v>4</v>
      </c>
      <c r="H5057">
        <v>0</v>
      </c>
      <c r="I5057">
        <v>0</v>
      </c>
      <c r="J5057">
        <v>0</v>
      </c>
      <c r="K5057">
        <v>0</v>
      </c>
      <c r="L5057">
        <v>0</v>
      </c>
      <c r="M5057">
        <v>0</v>
      </c>
      <c r="N5057">
        <v>0</v>
      </c>
    </row>
    <row r="5058" spans="1:14" x14ac:dyDescent="0.2">
      <c r="A5058" t="s">
        <v>9936</v>
      </c>
      <c r="B5058" t="s">
        <v>87</v>
      </c>
      <c r="C5058" t="s">
        <v>130</v>
      </c>
      <c r="D5058" t="s">
        <v>4883</v>
      </c>
      <c r="E5058">
        <v>3</v>
      </c>
      <c r="F5058">
        <v>2</v>
      </c>
      <c r="G5058">
        <v>1</v>
      </c>
      <c r="H5058">
        <v>0</v>
      </c>
      <c r="I5058">
        <v>0</v>
      </c>
      <c r="J5058">
        <v>3</v>
      </c>
      <c r="K5058">
        <v>0</v>
      </c>
      <c r="L5058">
        <v>0</v>
      </c>
      <c r="M5058">
        <v>0</v>
      </c>
      <c r="N5058">
        <v>0</v>
      </c>
    </row>
    <row r="5059" spans="1:14" x14ac:dyDescent="0.2">
      <c r="A5059" t="s">
        <v>9937</v>
      </c>
      <c r="B5059" t="s">
        <v>87</v>
      </c>
      <c r="C5059" t="s">
        <v>130</v>
      </c>
      <c r="D5059" t="s">
        <v>4885</v>
      </c>
      <c r="E5059">
        <v>3</v>
      </c>
      <c r="F5059">
        <v>0</v>
      </c>
      <c r="G5059">
        <v>3</v>
      </c>
      <c r="H5059">
        <v>0</v>
      </c>
      <c r="I5059">
        <v>0</v>
      </c>
      <c r="J5059">
        <v>3</v>
      </c>
      <c r="K5059">
        <v>0</v>
      </c>
      <c r="L5059">
        <v>0</v>
      </c>
      <c r="M5059">
        <v>0</v>
      </c>
      <c r="N5059">
        <v>0</v>
      </c>
    </row>
    <row r="5060" spans="1:14" x14ac:dyDescent="0.2">
      <c r="A5060" t="s">
        <v>9938</v>
      </c>
      <c r="B5060" t="s">
        <v>87</v>
      </c>
      <c r="C5060" t="s">
        <v>130</v>
      </c>
      <c r="D5060" t="s">
        <v>4887</v>
      </c>
      <c r="E5060">
        <v>3</v>
      </c>
      <c r="F5060">
        <v>2</v>
      </c>
      <c r="G5060">
        <v>1</v>
      </c>
      <c r="H5060">
        <v>0</v>
      </c>
      <c r="I5060">
        <v>0</v>
      </c>
      <c r="J5060">
        <v>3</v>
      </c>
      <c r="K5060">
        <v>0</v>
      </c>
      <c r="L5060">
        <v>0</v>
      </c>
      <c r="M5060">
        <v>0</v>
      </c>
      <c r="N5060">
        <v>0</v>
      </c>
    </row>
    <row r="5061" spans="1:14" x14ac:dyDescent="0.2">
      <c r="A5061" t="s">
        <v>9939</v>
      </c>
      <c r="B5061" t="s">
        <v>87</v>
      </c>
      <c r="C5061" t="s">
        <v>130</v>
      </c>
      <c r="D5061" t="s">
        <v>4889</v>
      </c>
      <c r="E5061">
        <v>3</v>
      </c>
      <c r="F5061">
        <v>0</v>
      </c>
      <c r="G5061">
        <v>3</v>
      </c>
      <c r="H5061">
        <v>0</v>
      </c>
      <c r="I5061">
        <v>0</v>
      </c>
      <c r="J5061">
        <v>3</v>
      </c>
      <c r="K5061">
        <v>0</v>
      </c>
      <c r="L5061">
        <v>0</v>
      </c>
      <c r="M5061">
        <v>0</v>
      </c>
      <c r="N5061">
        <v>0</v>
      </c>
    </row>
    <row r="5062" spans="1:14" x14ac:dyDescent="0.2">
      <c r="A5062" t="s">
        <v>9940</v>
      </c>
      <c r="B5062" t="s">
        <v>87</v>
      </c>
      <c r="C5062" t="s">
        <v>130</v>
      </c>
      <c r="D5062" t="s">
        <v>4871</v>
      </c>
      <c r="E5062">
        <v>0</v>
      </c>
      <c r="F5062">
        <v>0</v>
      </c>
      <c r="G5062">
        <v>0</v>
      </c>
      <c r="H5062">
        <v>0</v>
      </c>
      <c r="I5062">
        <v>0</v>
      </c>
      <c r="J5062">
        <v>0</v>
      </c>
      <c r="K5062">
        <v>5</v>
      </c>
      <c r="L5062">
        <v>5</v>
      </c>
      <c r="M5062">
        <v>0</v>
      </c>
      <c r="N5062">
        <v>0</v>
      </c>
    </row>
    <row r="5063" spans="1:14" x14ac:dyDescent="0.2">
      <c r="A5063" t="s">
        <v>9941</v>
      </c>
      <c r="B5063" t="s">
        <v>87</v>
      </c>
      <c r="C5063" t="s">
        <v>130</v>
      </c>
      <c r="D5063" t="s">
        <v>4873</v>
      </c>
      <c r="E5063">
        <v>0</v>
      </c>
      <c r="F5063">
        <v>0</v>
      </c>
      <c r="G5063">
        <v>0</v>
      </c>
      <c r="H5063">
        <v>0</v>
      </c>
      <c r="I5063">
        <v>0</v>
      </c>
      <c r="J5063">
        <v>0</v>
      </c>
      <c r="K5063">
        <v>5</v>
      </c>
      <c r="L5063">
        <v>5</v>
      </c>
      <c r="M5063">
        <v>0</v>
      </c>
      <c r="N5063">
        <v>0</v>
      </c>
    </row>
    <row r="5064" spans="1:14" x14ac:dyDescent="0.2">
      <c r="A5064" t="s">
        <v>9942</v>
      </c>
      <c r="B5064" t="s">
        <v>87</v>
      </c>
      <c r="C5064" t="s">
        <v>131</v>
      </c>
      <c r="D5064" t="s">
        <v>4875</v>
      </c>
      <c r="E5064">
        <v>94</v>
      </c>
      <c r="F5064">
        <v>31</v>
      </c>
      <c r="G5064">
        <v>59</v>
      </c>
      <c r="H5064">
        <v>4</v>
      </c>
      <c r="I5064">
        <v>0</v>
      </c>
      <c r="J5064">
        <v>90</v>
      </c>
      <c r="K5064">
        <v>0</v>
      </c>
      <c r="L5064">
        <v>0</v>
      </c>
      <c r="M5064">
        <v>0</v>
      </c>
      <c r="N5064">
        <v>0</v>
      </c>
    </row>
    <row r="5065" spans="1:14" x14ac:dyDescent="0.2">
      <c r="A5065" t="s">
        <v>9943</v>
      </c>
      <c r="B5065" t="s">
        <v>87</v>
      </c>
      <c r="C5065" t="s">
        <v>131</v>
      </c>
      <c r="D5065" t="s">
        <v>4877</v>
      </c>
      <c r="E5065">
        <v>184</v>
      </c>
      <c r="F5065">
        <v>35</v>
      </c>
      <c r="G5065">
        <v>142</v>
      </c>
      <c r="H5065">
        <v>6</v>
      </c>
      <c r="I5065">
        <v>1</v>
      </c>
      <c r="J5065">
        <v>0</v>
      </c>
      <c r="K5065">
        <v>0</v>
      </c>
      <c r="L5065">
        <v>0</v>
      </c>
      <c r="M5065">
        <v>0</v>
      </c>
      <c r="N5065">
        <v>0</v>
      </c>
    </row>
    <row r="5066" spans="1:14" x14ac:dyDescent="0.2">
      <c r="A5066" t="s">
        <v>9944</v>
      </c>
      <c r="B5066" t="s">
        <v>87</v>
      </c>
      <c r="C5066" t="s">
        <v>131</v>
      </c>
      <c r="D5066" t="s">
        <v>4879</v>
      </c>
      <c r="E5066">
        <v>89</v>
      </c>
      <c r="F5066">
        <v>13</v>
      </c>
      <c r="G5066">
        <v>76</v>
      </c>
      <c r="H5066">
        <v>0</v>
      </c>
      <c r="I5066">
        <v>0</v>
      </c>
      <c r="J5066">
        <v>95</v>
      </c>
      <c r="K5066">
        <v>0</v>
      </c>
      <c r="L5066">
        <v>0</v>
      </c>
      <c r="M5066">
        <v>0</v>
      </c>
      <c r="N5066">
        <v>0</v>
      </c>
    </row>
    <row r="5067" spans="1:14" x14ac:dyDescent="0.2">
      <c r="A5067" t="s">
        <v>9945</v>
      </c>
      <c r="B5067" t="s">
        <v>87</v>
      </c>
      <c r="C5067" t="s">
        <v>131</v>
      </c>
      <c r="D5067" t="s">
        <v>4881</v>
      </c>
      <c r="E5067">
        <v>184</v>
      </c>
      <c r="F5067">
        <v>35</v>
      </c>
      <c r="G5067">
        <v>142</v>
      </c>
      <c r="H5067">
        <v>6</v>
      </c>
      <c r="I5067">
        <v>1</v>
      </c>
      <c r="J5067">
        <v>0</v>
      </c>
      <c r="K5067">
        <v>0</v>
      </c>
      <c r="L5067">
        <v>0</v>
      </c>
      <c r="M5067">
        <v>0</v>
      </c>
      <c r="N5067">
        <v>0</v>
      </c>
    </row>
    <row r="5068" spans="1:14" x14ac:dyDescent="0.2">
      <c r="A5068" t="s">
        <v>9946</v>
      </c>
      <c r="B5068" t="s">
        <v>87</v>
      </c>
      <c r="C5068" t="s">
        <v>131</v>
      </c>
      <c r="D5068" t="s">
        <v>4883</v>
      </c>
      <c r="E5068">
        <v>94</v>
      </c>
      <c r="F5068">
        <v>27</v>
      </c>
      <c r="G5068">
        <v>62</v>
      </c>
      <c r="H5068">
        <v>4</v>
      </c>
      <c r="I5068">
        <v>1</v>
      </c>
      <c r="J5068">
        <v>90</v>
      </c>
      <c r="K5068">
        <v>0</v>
      </c>
      <c r="L5068">
        <v>0</v>
      </c>
      <c r="M5068">
        <v>0</v>
      </c>
      <c r="N5068">
        <v>0</v>
      </c>
    </row>
    <row r="5069" spans="1:14" x14ac:dyDescent="0.2">
      <c r="A5069" t="s">
        <v>9947</v>
      </c>
      <c r="B5069" t="s">
        <v>87</v>
      </c>
      <c r="C5069" t="s">
        <v>131</v>
      </c>
      <c r="D5069" t="s">
        <v>4885</v>
      </c>
      <c r="E5069">
        <v>90</v>
      </c>
      <c r="F5069">
        <v>19</v>
      </c>
      <c r="G5069">
        <v>71</v>
      </c>
      <c r="H5069">
        <v>0</v>
      </c>
      <c r="I5069">
        <v>0</v>
      </c>
      <c r="J5069">
        <v>94</v>
      </c>
      <c r="K5069">
        <v>0</v>
      </c>
      <c r="L5069">
        <v>0</v>
      </c>
      <c r="M5069">
        <v>0</v>
      </c>
      <c r="N5069">
        <v>0</v>
      </c>
    </row>
    <row r="5070" spans="1:14" x14ac:dyDescent="0.2">
      <c r="A5070" t="s">
        <v>9948</v>
      </c>
      <c r="B5070" t="s">
        <v>87</v>
      </c>
      <c r="C5070" t="s">
        <v>131</v>
      </c>
      <c r="D5070" t="s">
        <v>4887</v>
      </c>
      <c r="E5070">
        <v>94</v>
      </c>
      <c r="F5070">
        <v>22</v>
      </c>
      <c r="G5070">
        <v>66</v>
      </c>
      <c r="H5070">
        <v>6</v>
      </c>
      <c r="I5070">
        <v>0</v>
      </c>
      <c r="J5070">
        <v>90</v>
      </c>
      <c r="K5070">
        <v>0</v>
      </c>
      <c r="L5070">
        <v>0</v>
      </c>
      <c r="M5070">
        <v>0</v>
      </c>
      <c r="N5070">
        <v>0</v>
      </c>
    </row>
    <row r="5071" spans="1:14" x14ac:dyDescent="0.2">
      <c r="A5071" t="s">
        <v>9949</v>
      </c>
      <c r="B5071" t="s">
        <v>87</v>
      </c>
      <c r="C5071" t="s">
        <v>131</v>
      </c>
      <c r="D5071" t="s">
        <v>4889</v>
      </c>
      <c r="E5071">
        <v>89</v>
      </c>
      <c r="F5071">
        <v>13</v>
      </c>
      <c r="G5071">
        <v>76</v>
      </c>
      <c r="H5071">
        <v>0</v>
      </c>
      <c r="I5071">
        <v>0</v>
      </c>
      <c r="J5071">
        <v>95</v>
      </c>
      <c r="K5071">
        <v>0</v>
      </c>
      <c r="L5071">
        <v>0</v>
      </c>
      <c r="M5071">
        <v>0</v>
      </c>
      <c r="N5071">
        <v>0</v>
      </c>
    </row>
    <row r="5072" spans="1:14" x14ac:dyDescent="0.2">
      <c r="A5072" t="s">
        <v>9950</v>
      </c>
      <c r="B5072" t="s">
        <v>87</v>
      </c>
      <c r="C5072" t="s">
        <v>131</v>
      </c>
      <c r="D5072" t="s">
        <v>4871</v>
      </c>
      <c r="E5072">
        <v>0</v>
      </c>
      <c r="F5072">
        <v>0</v>
      </c>
      <c r="G5072">
        <v>0</v>
      </c>
      <c r="H5072">
        <v>0</v>
      </c>
      <c r="I5072">
        <v>0</v>
      </c>
      <c r="J5072">
        <v>0</v>
      </c>
      <c r="K5072">
        <v>138</v>
      </c>
      <c r="L5072">
        <v>136</v>
      </c>
      <c r="M5072">
        <v>2</v>
      </c>
      <c r="N5072">
        <v>0</v>
      </c>
    </row>
    <row r="5073" spans="1:14" x14ac:dyDescent="0.2">
      <c r="A5073" t="s">
        <v>9951</v>
      </c>
      <c r="B5073" t="s">
        <v>87</v>
      </c>
      <c r="C5073" t="s">
        <v>131</v>
      </c>
      <c r="D5073" t="s">
        <v>4873</v>
      </c>
      <c r="E5073">
        <v>0</v>
      </c>
      <c r="F5073">
        <v>0</v>
      </c>
      <c r="G5073">
        <v>0</v>
      </c>
      <c r="H5073">
        <v>0</v>
      </c>
      <c r="I5073">
        <v>0</v>
      </c>
      <c r="J5073">
        <v>0</v>
      </c>
      <c r="K5073">
        <v>116</v>
      </c>
      <c r="L5073">
        <v>114</v>
      </c>
      <c r="M5073">
        <v>2</v>
      </c>
      <c r="N5073">
        <v>0</v>
      </c>
    </row>
    <row r="5074" spans="1:14" x14ac:dyDescent="0.2">
      <c r="A5074" t="s">
        <v>9952</v>
      </c>
      <c r="B5074" t="s">
        <v>87</v>
      </c>
      <c r="C5074" t="s">
        <v>132</v>
      </c>
      <c r="D5074" t="s">
        <v>4875</v>
      </c>
      <c r="E5074">
        <v>29</v>
      </c>
      <c r="F5074">
        <v>8</v>
      </c>
      <c r="G5074">
        <v>19</v>
      </c>
      <c r="H5074">
        <v>2</v>
      </c>
      <c r="I5074">
        <v>0</v>
      </c>
      <c r="J5074">
        <v>48</v>
      </c>
      <c r="K5074">
        <v>0</v>
      </c>
      <c r="L5074">
        <v>0</v>
      </c>
      <c r="M5074">
        <v>0</v>
      </c>
      <c r="N5074">
        <v>0</v>
      </c>
    </row>
    <row r="5075" spans="1:14" x14ac:dyDescent="0.2">
      <c r="A5075" t="s">
        <v>9953</v>
      </c>
      <c r="B5075" t="s">
        <v>87</v>
      </c>
      <c r="C5075" t="s">
        <v>132</v>
      </c>
      <c r="D5075" t="s">
        <v>4877</v>
      </c>
      <c r="E5075">
        <v>77</v>
      </c>
      <c r="F5075">
        <v>12</v>
      </c>
      <c r="G5075">
        <v>63</v>
      </c>
      <c r="H5075">
        <v>2</v>
      </c>
      <c r="I5075">
        <v>0</v>
      </c>
      <c r="J5075">
        <v>0</v>
      </c>
      <c r="K5075">
        <v>0</v>
      </c>
      <c r="L5075">
        <v>0</v>
      </c>
      <c r="M5075">
        <v>0</v>
      </c>
      <c r="N5075">
        <v>0</v>
      </c>
    </row>
    <row r="5076" spans="1:14" x14ac:dyDescent="0.2">
      <c r="A5076" t="s">
        <v>9954</v>
      </c>
      <c r="B5076" t="s">
        <v>87</v>
      </c>
      <c r="C5076" t="s">
        <v>132</v>
      </c>
      <c r="D5076" t="s">
        <v>4879</v>
      </c>
      <c r="E5076">
        <v>48</v>
      </c>
      <c r="F5076">
        <v>4</v>
      </c>
      <c r="G5076">
        <v>44</v>
      </c>
      <c r="H5076">
        <v>0</v>
      </c>
      <c r="I5076">
        <v>0</v>
      </c>
      <c r="J5076">
        <v>29</v>
      </c>
      <c r="K5076">
        <v>0</v>
      </c>
      <c r="L5076">
        <v>0</v>
      </c>
      <c r="M5076">
        <v>0</v>
      </c>
      <c r="N5076">
        <v>0</v>
      </c>
    </row>
    <row r="5077" spans="1:14" x14ac:dyDescent="0.2">
      <c r="A5077" t="s">
        <v>9955</v>
      </c>
      <c r="B5077" t="s">
        <v>87</v>
      </c>
      <c r="C5077" t="s">
        <v>132</v>
      </c>
      <c r="D5077" t="s">
        <v>4881</v>
      </c>
      <c r="E5077">
        <v>77</v>
      </c>
      <c r="F5077">
        <v>12</v>
      </c>
      <c r="G5077">
        <v>63</v>
      </c>
      <c r="H5077">
        <v>2</v>
      </c>
      <c r="I5077">
        <v>0</v>
      </c>
      <c r="J5077">
        <v>0</v>
      </c>
      <c r="K5077">
        <v>0</v>
      </c>
      <c r="L5077">
        <v>0</v>
      </c>
      <c r="M5077">
        <v>0</v>
      </c>
      <c r="N5077">
        <v>0</v>
      </c>
    </row>
    <row r="5078" spans="1:14" x14ac:dyDescent="0.2">
      <c r="A5078" t="s">
        <v>9956</v>
      </c>
      <c r="B5078" t="s">
        <v>87</v>
      </c>
      <c r="C5078" t="s">
        <v>132</v>
      </c>
      <c r="D5078" t="s">
        <v>4883</v>
      </c>
      <c r="E5078">
        <v>29</v>
      </c>
      <c r="F5078">
        <v>8</v>
      </c>
      <c r="G5078">
        <v>19</v>
      </c>
      <c r="H5078">
        <v>2</v>
      </c>
      <c r="I5078">
        <v>0</v>
      </c>
      <c r="J5078">
        <v>48</v>
      </c>
      <c r="K5078">
        <v>0</v>
      </c>
      <c r="L5078">
        <v>0</v>
      </c>
      <c r="M5078">
        <v>0</v>
      </c>
      <c r="N5078">
        <v>0</v>
      </c>
    </row>
    <row r="5079" spans="1:14" x14ac:dyDescent="0.2">
      <c r="A5079" t="s">
        <v>9957</v>
      </c>
      <c r="B5079" t="s">
        <v>87</v>
      </c>
      <c r="C5079" t="s">
        <v>132</v>
      </c>
      <c r="D5079" t="s">
        <v>4885</v>
      </c>
      <c r="E5079">
        <v>48</v>
      </c>
      <c r="F5079">
        <v>4</v>
      </c>
      <c r="G5079">
        <v>44</v>
      </c>
      <c r="H5079">
        <v>0</v>
      </c>
      <c r="I5079">
        <v>0</v>
      </c>
      <c r="J5079">
        <v>29</v>
      </c>
      <c r="K5079">
        <v>0</v>
      </c>
      <c r="L5079">
        <v>0</v>
      </c>
      <c r="M5079">
        <v>0</v>
      </c>
      <c r="N5079">
        <v>0</v>
      </c>
    </row>
    <row r="5080" spans="1:14" x14ac:dyDescent="0.2">
      <c r="A5080" t="s">
        <v>9958</v>
      </c>
      <c r="B5080" t="s">
        <v>87</v>
      </c>
      <c r="C5080" t="s">
        <v>132</v>
      </c>
      <c r="D5080" t="s">
        <v>4887</v>
      </c>
      <c r="E5080">
        <v>29</v>
      </c>
      <c r="F5080">
        <v>8</v>
      </c>
      <c r="G5080">
        <v>19</v>
      </c>
      <c r="H5080">
        <v>2</v>
      </c>
      <c r="I5080">
        <v>0</v>
      </c>
      <c r="J5080">
        <v>48</v>
      </c>
      <c r="K5080">
        <v>0</v>
      </c>
      <c r="L5080">
        <v>0</v>
      </c>
      <c r="M5080">
        <v>0</v>
      </c>
      <c r="N5080">
        <v>0</v>
      </c>
    </row>
    <row r="5081" spans="1:14" x14ac:dyDescent="0.2">
      <c r="A5081" t="s">
        <v>9959</v>
      </c>
      <c r="B5081" t="s">
        <v>87</v>
      </c>
      <c r="C5081" t="s">
        <v>132</v>
      </c>
      <c r="D5081" t="s">
        <v>4889</v>
      </c>
      <c r="E5081">
        <v>48</v>
      </c>
      <c r="F5081">
        <v>4</v>
      </c>
      <c r="G5081">
        <v>44</v>
      </c>
      <c r="H5081">
        <v>0</v>
      </c>
      <c r="I5081">
        <v>0</v>
      </c>
      <c r="J5081">
        <v>29</v>
      </c>
      <c r="K5081">
        <v>0</v>
      </c>
      <c r="L5081">
        <v>0</v>
      </c>
      <c r="M5081">
        <v>0</v>
      </c>
      <c r="N5081">
        <v>0</v>
      </c>
    </row>
    <row r="5082" spans="1:14" x14ac:dyDescent="0.2">
      <c r="A5082" t="s">
        <v>9960</v>
      </c>
      <c r="B5082" t="s">
        <v>87</v>
      </c>
      <c r="C5082" t="s">
        <v>132</v>
      </c>
      <c r="D5082" t="s">
        <v>4871</v>
      </c>
      <c r="E5082">
        <v>0</v>
      </c>
      <c r="F5082">
        <v>0</v>
      </c>
      <c r="G5082">
        <v>0</v>
      </c>
      <c r="H5082">
        <v>0</v>
      </c>
      <c r="I5082">
        <v>0</v>
      </c>
      <c r="J5082">
        <v>0</v>
      </c>
      <c r="K5082">
        <v>51</v>
      </c>
      <c r="L5082">
        <v>51</v>
      </c>
      <c r="M5082">
        <v>0</v>
      </c>
      <c r="N5082">
        <v>0</v>
      </c>
    </row>
    <row r="5083" spans="1:14" x14ac:dyDescent="0.2">
      <c r="A5083" t="s">
        <v>9961</v>
      </c>
      <c r="B5083" t="s">
        <v>87</v>
      </c>
      <c r="C5083" t="s">
        <v>132</v>
      </c>
      <c r="D5083" t="s">
        <v>4873</v>
      </c>
      <c r="E5083">
        <v>0</v>
      </c>
      <c r="F5083">
        <v>0</v>
      </c>
      <c r="G5083">
        <v>0</v>
      </c>
      <c r="H5083">
        <v>0</v>
      </c>
      <c r="I5083">
        <v>0</v>
      </c>
      <c r="J5083">
        <v>0</v>
      </c>
      <c r="K5083">
        <v>37</v>
      </c>
      <c r="L5083">
        <v>37</v>
      </c>
      <c r="M5083">
        <v>0</v>
      </c>
      <c r="N5083">
        <v>0</v>
      </c>
    </row>
    <row r="5084" spans="1:14" x14ac:dyDescent="0.2">
      <c r="A5084" t="s">
        <v>9962</v>
      </c>
      <c r="B5084" t="s">
        <v>87</v>
      </c>
      <c r="C5084" t="s">
        <v>133</v>
      </c>
      <c r="D5084" t="s">
        <v>4875</v>
      </c>
      <c r="E5084">
        <v>61</v>
      </c>
      <c r="F5084">
        <v>8</v>
      </c>
      <c r="G5084">
        <v>42</v>
      </c>
      <c r="H5084">
        <v>10</v>
      </c>
      <c r="I5084">
        <v>1</v>
      </c>
      <c r="J5084">
        <v>74</v>
      </c>
      <c r="K5084">
        <v>0</v>
      </c>
      <c r="L5084">
        <v>0</v>
      </c>
      <c r="M5084">
        <v>0</v>
      </c>
      <c r="N5084">
        <v>0</v>
      </c>
    </row>
    <row r="5085" spans="1:14" x14ac:dyDescent="0.2">
      <c r="A5085" t="s">
        <v>9963</v>
      </c>
      <c r="B5085" t="s">
        <v>87</v>
      </c>
      <c r="C5085" t="s">
        <v>133</v>
      </c>
      <c r="D5085" t="s">
        <v>4877</v>
      </c>
      <c r="E5085">
        <v>135</v>
      </c>
      <c r="F5085">
        <v>11</v>
      </c>
      <c r="G5085">
        <v>113</v>
      </c>
      <c r="H5085">
        <v>10</v>
      </c>
      <c r="I5085">
        <v>1</v>
      </c>
      <c r="J5085">
        <v>0</v>
      </c>
      <c r="K5085">
        <v>0</v>
      </c>
      <c r="L5085">
        <v>0</v>
      </c>
      <c r="M5085">
        <v>0</v>
      </c>
      <c r="N5085">
        <v>0</v>
      </c>
    </row>
    <row r="5086" spans="1:14" x14ac:dyDescent="0.2">
      <c r="A5086" t="s">
        <v>9964</v>
      </c>
      <c r="B5086" t="s">
        <v>87</v>
      </c>
      <c r="C5086" t="s">
        <v>133</v>
      </c>
      <c r="D5086" t="s">
        <v>4879</v>
      </c>
      <c r="E5086">
        <v>73</v>
      </c>
      <c r="F5086">
        <v>6</v>
      </c>
      <c r="G5086">
        <v>67</v>
      </c>
      <c r="H5086">
        <v>0</v>
      </c>
      <c r="I5086">
        <v>0</v>
      </c>
      <c r="J5086">
        <v>62</v>
      </c>
      <c r="K5086">
        <v>0</v>
      </c>
      <c r="L5086">
        <v>0</v>
      </c>
      <c r="M5086">
        <v>0</v>
      </c>
      <c r="N5086">
        <v>0</v>
      </c>
    </row>
    <row r="5087" spans="1:14" x14ac:dyDescent="0.2">
      <c r="A5087" t="s">
        <v>9965</v>
      </c>
      <c r="B5087" t="s">
        <v>87</v>
      </c>
      <c r="C5087" t="s">
        <v>133</v>
      </c>
      <c r="D5087" t="s">
        <v>4881</v>
      </c>
      <c r="E5087">
        <v>135</v>
      </c>
      <c r="F5087">
        <v>11</v>
      </c>
      <c r="G5087">
        <v>113</v>
      </c>
      <c r="H5087">
        <v>10</v>
      </c>
      <c r="I5087">
        <v>1</v>
      </c>
      <c r="J5087">
        <v>0</v>
      </c>
      <c r="K5087">
        <v>0</v>
      </c>
      <c r="L5087">
        <v>0</v>
      </c>
      <c r="M5087">
        <v>0</v>
      </c>
      <c r="N5087">
        <v>0</v>
      </c>
    </row>
    <row r="5088" spans="1:14" x14ac:dyDescent="0.2">
      <c r="A5088" t="s">
        <v>9966</v>
      </c>
      <c r="B5088" t="s">
        <v>87</v>
      </c>
      <c r="C5088" t="s">
        <v>133</v>
      </c>
      <c r="D5088" t="s">
        <v>4883</v>
      </c>
      <c r="E5088">
        <v>61</v>
      </c>
      <c r="F5088">
        <v>6</v>
      </c>
      <c r="G5088">
        <v>44</v>
      </c>
      <c r="H5088">
        <v>10</v>
      </c>
      <c r="I5088">
        <v>1</v>
      </c>
      <c r="J5088">
        <v>74</v>
      </c>
      <c r="K5088">
        <v>0</v>
      </c>
      <c r="L5088">
        <v>0</v>
      </c>
      <c r="M5088">
        <v>0</v>
      </c>
      <c r="N5088">
        <v>0</v>
      </c>
    </row>
    <row r="5089" spans="1:14" x14ac:dyDescent="0.2">
      <c r="A5089" t="s">
        <v>9967</v>
      </c>
      <c r="B5089" t="s">
        <v>87</v>
      </c>
      <c r="C5089" t="s">
        <v>133</v>
      </c>
      <c r="D5089" t="s">
        <v>4885</v>
      </c>
      <c r="E5089">
        <v>74</v>
      </c>
      <c r="F5089">
        <v>7</v>
      </c>
      <c r="G5089">
        <v>67</v>
      </c>
      <c r="H5089">
        <v>0</v>
      </c>
      <c r="I5089">
        <v>0</v>
      </c>
      <c r="J5089">
        <v>61</v>
      </c>
      <c r="K5089">
        <v>0</v>
      </c>
      <c r="L5089">
        <v>0</v>
      </c>
      <c r="M5089">
        <v>0</v>
      </c>
      <c r="N5089">
        <v>0</v>
      </c>
    </row>
    <row r="5090" spans="1:14" x14ac:dyDescent="0.2">
      <c r="A5090" t="s">
        <v>9968</v>
      </c>
      <c r="B5090" t="s">
        <v>87</v>
      </c>
      <c r="C5090" t="s">
        <v>133</v>
      </c>
      <c r="D5090" t="s">
        <v>4887</v>
      </c>
      <c r="E5090">
        <v>61</v>
      </c>
      <c r="F5090">
        <v>5</v>
      </c>
      <c r="G5090">
        <v>45</v>
      </c>
      <c r="H5090">
        <v>10</v>
      </c>
      <c r="I5090">
        <v>1</v>
      </c>
      <c r="J5090">
        <v>74</v>
      </c>
      <c r="K5090">
        <v>0</v>
      </c>
      <c r="L5090">
        <v>0</v>
      </c>
      <c r="M5090">
        <v>0</v>
      </c>
      <c r="N5090">
        <v>0</v>
      </c>
    </row>
    <row r="5091" spans="1:14" x14ac:dyDescent="0.2">
      <c r="A5091" t="s">
        <v>9969</v>
      </c>
      <c r="B5091" t="s">
        <v>87</v>
      </c>
      <c r="C5091" t="s">
        <v>133</v>
      </c>
      <c r="D5091" t="s">
        <v>4889</v>
      </c>
      <c r="E5091">
        <v>74</v>
      </c>
      <c r="F5091">
        <v>6</v>
      </c>
      <c r="G5091">
        <v>68</v>
      </c>
      <c r="H5091">
        <v>0</v>
      </c>
      <c r="I5091">
        <v>0</v>
      </c>
      <c r="J5091">
        <v>61</v>
      </c>
      <c r="K5091">
        <v>0</v>
      </c>
      <c r="L5091">
        <v>0</v>
      </c>
      <c r="M5091">
        <v>0</v>
      </c>
      <c r="N5091">
        <v>0</v>
      </c>
    </row>
    <row r="5092" spans="1:14" x14ac:dyDescent="0.2">
      <c r="A5092" t="s">
        <v>9970</v>
      </c>
      <c r="B5092" t="s">
        <v>87</v>
      </c>
      <c r="C5092" t="s">
        <v>133</v>
      </c>
      <c r="D5092" t="s">
        <v>4871</v>
      </c>
      <c r="E5092">
        <v>0</v>
      </c>
      <c r="F5092">
        <v>0</v>
      </c>
      <c r="G5092">
        <v>0</v>
      </c>
      <c r="H5092">
        <v>0</v>
      </c>
      <c r="I5092">
        <v>0</v>
      </c>
      <c r="J5092">
        <v>0</v>
      </c>
      <c r="K5092">
        <v>62</v>
      </c>
      <c r="L5092">
        <v>60</v>
      </c>
      <c r="M5092">
        <v>2</v>
      </c>
      <c r="N5092">
        <v>0</v>
      </c>
    </row>
    <row r="5093" spans="1:14" x14ac:dyDescent="0.2">
      <c r="A5093" t="s">
        <v>9971</v>
      </c>
      <c r="B5093" t="s">
        <v>87</v>
      </c>
      <c r="C5093" t="s">
        <v>133</v>
      </c>
      <c r="D5093" t="s">
        <v>4873</v>
      </c>
      <c r="E5093">
        <v>0</v>
      </c>
      <c r="F5093">
        <v>0</v>
      </c>
      <c r="G5093">
        <v>0</v>
      </c>
      <c r="H5093">
        <v>0</v>
      </c>
      <c r="I5093">
        <v>0</v>
      </c>
      <c r="J5093">
        <v>0</v>
      </c>
      <c r="K5093">
        <v>49</v>
      </c>
      <c r="L5093">
        <v>47</v>
      </c>
      <c r="M5093">
        <v>2</v>
      </c>
      <c r="N5093">
        <v>0</v>
      </c>
    </row>
    <row r="5094" spans="1:14" x14ac:dyDescent="0.2">
      <c r="A5094" t="s">
        <v>9972</v>
      </c>
      <c r="B5094" t="s">
        <v>87</v>
      </c>
      <c r="C5094" t="s">
        <v>134</v>
      </c>
      <c r="D5094" t="s">
        <v>4875</v>
      </c>
      <c r="E5094">
        <v>40</v>
      </c>
      <c r="F5094">
        <v>10</v>
      </c>
      <c r="G5094">
        <v>27</v>
      </c>
      <c r="H5094">
        <v>3</v>
      </c>
      <c r="I5094">
        <v>0</v>
      </c>
      <c r="J5094">
        <v>75</v>
      </c>
      <c r="K5094">
        <v>0</v>
      </c>
      <c r="L5094">
        <v>0</v>
      </c>
      <c r="M5094">
        <v>0</v>
      </c>
      <c r="N5094">
        <v>0</v>
      </c>
    </row>
    <row r="5095" spans="1:14" x14ac:dyDescent="0.2">
      <c r="A5095" t="s">
        <v>9973</v>
      </c>
      <c r="B5095" t="s">
        <v>87</v>
      </c>
      <c r="C5095" t="s">
        <v>134</v>
      </c>
      <c r="D5095" t="s">
        <v>4877</v>
      </c>
      <c r="E5095">
        <v>115</v>
      </c>
      <c r="F5095">
        <v>27</v>
      </c>
      <c r="G5095">
        <v>84</v>
      </c>
      <c r="H5095">
        <v>3</v>
      </c>
      <c r="I5095">
        <v>1</v>
      </c>
      <c r="J5095">
        <v>0</v>
      </c>
      <c r="K5095">
        <v>0</v>
      </c>
      <c r="L5095">
        <v>0</v>
      </c>
      <c r="M5095">
        <v>0</v>
      </c>
      <c r="N5095">
        <v>0</v>
      </c>
    </row>
    <row r="5096" spans="1:14" x14ac:dyDescent="0.2">
      <c r="A5096" t="s">
        <v>9974</v>
      </c>
      <c r="B5096" t="s">
        <v>87</v>
      </c>
      <c r="C5096" t="s">
        <v>134</v>
      </c>
      <c r="D5096" t="s">
        <v>4879</v>
      </c>
      <c r="E5096">
        <v>75</v>
      </c>
      <c r="F5096">
        <v>19</v>
      </c>
      <c r="G5096">
        <v>56</v>
      </c>
      <c r="H5096">
        <v>0</v>
      </c>
      <c r="I5096">
        <v>0</v>
      </c>
      <c r="J5096">
        <v>40</v>
      </c>
      <c r="K5096">
        <v>0</v>
      </c>
      <c r="L5096">
        <v>0</v>
      </c>
      <c r="M5096">
        <v>0</v>
      </c>
      <c r="N5096">
        <v>0</v>
      </c>
    </row>
    <row r="5097" spans="1:14" x14ac:dyDescent="0.2">
      <c r="A5097" t="s">
        <v>9975</v>
      </c>
      <c r="B5097" t="s">
        <v>87</v>
      </c>
      <c r="C5097" t="s">
        <v>134</v>
      </c>
      <c r="D5097" t="s">
        <v>4881</v>
      </c>
      <c r="E5097">
        <v>115</v>
      </c>
      <c r="F5097">
        <v>27</v>
      </c>
      <c r="G5097">
        <v>84</v>
      </c>
      <c r="H5097">
        <v>3</v>
      </c>
      <c r="I5097">
        <v>1</v>
      </c>
      <c r="J5097">
        <v>0</v>
      </c>
      <c r="K5097">
        <v>0</v>
      </c>
      <c r="L5097">
        <v>0</v>
      </c>
      <c r="M5097">
        <v>0</v>
      </c>
      <c r="N5097">
        <v>0</v>
      </c>
    </row>
    <row r="5098" spans="1:14" x14ac:dyDescent="0.2">
      <c r="A5098" t="s">
        <v>9976</v>
      </c>
      <c r="B5098" t="s">
        <v>87</v>
      </c>
      <c r="C5098" t="s">
        <v>134</v>
      </c>
      <c r="D5098" t="s">
        <v>4883</v>
      </c>
      <c r="E5098">
        <v>40</v>
      </c>
      <c r="F5098">
        <v>10</v>
      </c>
      <c r="G5098">
        <v>27</v>
      </c>
      <c r="H5098">
        <v>2</v>
      </c>
      <c r="I5098">
        <v>1</v>
      </c>
      <c r="J5098">
        <v>75</v>
      </c>
      <c r="K5098">
        <v>0</v>
      </c>
      <c r="L5098">
        <v>0</v>
      </c>
      <c r="M5098">
        <v>0</v>
      </c>
      <c r="N5098">
        <v>0</v>
      </c>
    </row>
    <row r="5099" spans="1:14" x14ac:dyDescent="0.2">
      <c r="A5099" t="s">
        <v>9977</v>
      </c>
      <c r="B5099" t="s">
        <v>87</v>
      </c>
      <c r="C5099" t="s">
        <v>134</v>
      </c>
      <c r="D5099" t="s">
        <v>4885</v>
      </c>
      <c r="E5099">
        <v>75</v>
      </c>
      <c r="F5099">
        <v>20</v>
      </c>
      <c r="G5099">
        <v>55</v>
      </c>
      <c r="H5099">
        <v>0</v>
      </c>
      <c r="I5099">
        <v>0</v>
      </c>
      <c r="J5099">
        <v>40</v>
      </c>
      <c r="K5099">
        <v>0</v>
      </c>
      <c r="L5099">
        <v>0</v>
      </c>
      <c r="M5099">
        <v>0</v>
      </c>
      <c r="N5099">
        <v>0</v>
      </c>
    </row>
    <row r="5100" spans="1:14" x14ac:dyDescent="0.2">
      <c r="A5100" t="s">
        <v>9978</v>
      </c>
      <c r="B5100" t="s">
        <v>87</v>
      </c>
      <c r="C5100" t="s">
        <v>134</v>
      </c>
      <c r="D5100" t="s">
        <v>4887</v>
      </c>
      <c r="E5100">
        <v>40</v>
      </c>
      <c r="F5100">
        <v>9</v>
      </c>
      <c r="G5100">
        <v>27</v>
      </c>
      <c r="H5100">
        <v>4</v>
      </c>
      <c r="I5100">
        <v>0</v>
      </c>
      <c r="J5100">
        <v>75</v>
      </c>
      <c r="K5100">
        <v>0</v>
      </c>
      <c r="L5100">
        <v>0</v>
      </c>
      <c r="M5100">
        <v>0</v>
      </c>
      <c r="N5100">
        <v>0</v>
      </c>
    </row>
    <row r="5101" spans="1:14" x14ac:dyDescent="0.2">
      <c r="A5101" t="s">
        <v>9979</v>
      </c>
      <c r="B5101" t="s">
        <v>87</v>
      </c>
      <c r="C5101" t="s">
        <v>134</v>
      </c>
      <c r="D5101" t="s">
        <v>4889</v>
      </c>
      <c r="E5101">
        <v>75</v>
      </c>
      <c r="F5101">
        <v>19</v>
      </c>
      <c r="G5101">
        <v>56</v>
      </c>
      <c r="H5101">
        <v>0</v>
      </c>
      <c r="I5101">
        <v>0</v>
      </c>
      <c r="J5101">
        <v>40</v>
      </c>
      <c r="K5101">
        <v>0</v>
      </c>
      <c r="L5101">
        <v>0</v>
      </c>
      <c r="M5101">
        <v>0</v>
      </c>
      <c r="N5101">
        <v>0</v>
      </c>
    </row>
    <row r="5102" spans="1:14" x14ac:dyDescent="0.2">
      <c r="A5102" t="s">
        <v>9980</v>
      </c>
      <c r="B5102" t="s">
        <v>87</v>
      </c>
      <c r="C5102" t="s">
        <v>134</v>
      </c>
      <c r="D5102" t="s">
        <v>4871</v>
      </c>
      <c r="E5102">
        <v>0</v>
      </c>
      <c r="F5102">
        <v>0</v>
      </c>
      <c r="G5102">
        <v>0</v>
      </c>
      <c r="H5102">
        <v>0</v>
      </c>
      <c r="I5102">
        <v>0</v>
      </c>
      <c r="J5102">
        <v>0</v>
      </c>
      <c r="K5102">
        <v>89</v>
      </c>
      <c r="L5102">
        <v>88</v>
      </c>
      <c r="M5102">
        <v>1</v>
      </c>
      <c r="N5102">
        <v>0</v>
      </c>
    </row>
    <row r="5103" spans="1:14" x14ac:dyDescent="0.2">
      <c r="A5103" t="s">
        <v>9981</v>
      </c>
      <c r="B5103" t="s">
        <v>87</v>
      </c>
      <c r="C5103" t="s">
        <v>134</v>
      </c>
      <c r="D5103" t="s">
        <v>4873</v>
      </c>
      <c r="E5103">
        <v>0</v>
      </c>
      <c r="F5103">
        <v>0</v>
      </c>
      <c r="G5103">
        <v>0</v>
      </c>
      <c r="H5103">
        <v>0</v>
      </c>
      <c r="I5103">
        <v>0</v>
      </c>
      <c r="J5103">
        <v>0</v>
      </c>
      <c r="K5103">
        <v>75</v>
      </c>
      <c r="L5103">
        <v>74</v>
      </c>
      <c r="M5103">
        <v>1</v>
      </c>
      <c r="N5103">
        <v>0</v>
      </c>
    </row>
    <row r="5104" spans="1:14" x14ac:dyDescent="0.2">
      <c r="A5104" t="s">
        <v>9982</v>
      </c>
      <c r="B5104" t="s">
        <v>87</v>
      </c>
      <c r="C5104" t="s">
        <v>135</v>
      </c>
      <c r="D5104" t="s">
        <v>4875</v>
      </c>
      <c r="E5104">
        <v>17</v>
      </c>
      <c r="F5104">
        <v>6</v>
      </c>
      <c r="G5104">
        <v>10</v>
      </c>
      <c r="H5104">
        <v>1</v>
      </c>
      <c r="I5104">
        <v>0</v>
      </c>
      <c r="J5104">
        <v>13</v>
      </c>
      <c r="K5104">
        <v>0</v>
      </c>
      <c r="L5104">
        <v>0</v>
      </c>
      <c r="M5104">
        <v>0</v>
      </c>
      <c r="N5104">
        <v>0</v>
      </c>
    </row>
    <row r="5105" spans="1:14" x14ac:dyDescent="0.2">
      <c r="A5105" t="s">
        <v>9983</v>
      </c>
      <c r="B5105" t="s">
        <v>87</v>
      </c>
      <c r="C5105" t="s">
        <v>135</v>
      </c>
      <c r="D5105" t="s">
        <v>4877</v>
      </c>
      <c r="E5105">
        <v>30</v>
      </c>
      <c r="F5105">
        <v>5</v>
      </c>
      <c r="G5105">
        <v>24</v>
      </c>
      <c r="H5105">
        <v>1</v>
      </c>
      <c r="I5105">
        <v>0</v>
      </c>
      <c r="J5105">
        <v>0</v>
      </c>
      <c r="K5105">
        <v>0</v>
      </c>
      <c r="L5105">
        <v>0</v>
      </c>
      <c r="M5105">
        <v>0</v>
      </c>
      <c r="N5105">
        <v>0</v>
      </c>
    </row>
    <row r="5106" spans="1:14" x14ac:dyDescent="0.2">
      <c r="A5106" t="s">
        <v>9984</v>
      </c>
      <c r="B5106" t="s">
        <v>87</v>
      </c>
      <c r="C5106" t="s">
        <v>135</v>
      </c>
      <c r="D5106" t="s">
        <v>4879</v>
      </c>
      <c r="E5106">
        <v>12</v>
      </c>
      <c r="F5106">
        <v>2</v>
      </c>
      <c r="G5106">
        <v>10</v>
      </c>
      <c r="H5106">
        <v>0</v>
      </c>
      <c r="I5106">
        <v>0</v>
      </c>
      <c r="J5106">
        <v>18</v>
      </c>
      <c r="K5106">
        <v>0</v>
      </c>
      <c r="L5106">
        <v>0</v>
      </c>
      <c r="M5106">
        <v>0</v>
      </c>
      <c r="N5106">
        <v>0</v>
      </c>
    </row>
    <row r="5107" spans="1:14" x14ac:dyDescent="0.2">
      <c r="A5107" t="s">
        <v>9985</v>
      </c>
      <c r="B5107" t="s">
        <v>87</v>
      </c>
      <c r="C5107" t="s">
        <v>135</v>
      </c>
      <c r="D5107" t="s">
        <v>4881</v>
      </c>
      <c r="E5107">
        <v>30</v>
      </c>
      <c r="F5107">
        <v>5</v>
      </c>
      <c r="G5107">
        <v>24</v>
      </c>
      <c r="H5107">
        <v>1</v>
      </c>
      <c r="I5107">
        <v>0</v>
      </c>
      <c r="J5107">
        <v>0</v>
      </c>
      <c r="K5107">
        <v>0</v>
      </c>
      <c r="L5107">
        <v>0</v>
      </c>
      <c r="M5107">
        <v>0</v>
      </c>
      <c r="N5107">
        <v>0</v>
      </c>
    </row>
    <row r="5108" spans="1:14" x14ac:dyDescent="0.2">
      <c r="A5108" t="s">
        <v>9986</v>
      </c>
      <c r="B5108" t="s">
        <v>87</v>
      </c>
      <c r="C5108" t="s">
        <v>135</v>
      </c>
      <c r="D5108" t="s">
        <v>4883</v>
      </c>
      <c r="E5108">
        <v>17</v>
      </c>
      <c r="F5108">
        <v>5</v>
      </c>
      <c r="G5108">
        <v>11</v>
      </c>
      <c r="H5108">
        <v>1</v>
      </c>
      <c r="I5108">
        <v>0</v>
      </c>
      <c r="J5108">
        <v>13</v>
      </c>
      <c r="K5108">
        <v>0</v>
      </c>
      <c r="L5108">
        <v>0</v>
      </c>
      <c r="M5108">
        <v>0</v>
      </c>
      <c r="N5108">
        <v>0</v>
      </c>
    </row>
    <row r="5109" spans="1:14" x14ac:dyDescent="0.2">
      <c r="A5109" t="s">
        <v>9987</v>
      </c>
      <c r="B5109" t="s">
        <v>87</v>
      </c>
      <c r="C5109" t="s">
        <v>135</v>
      </c>
      <c r="D5109" t="s">
        <v>4885</v>
      </c>
      <c r="E5109">
        <v>13</v>
      </c>
      <c r="F5109">
        <v>3</v>
      </c>
      <c r="G5109">
        <v>10</v>
      </c>
      <c r="H5109">
        <v>0</v>
      </c>
      <c r="I5109">
        <v>0</v>
      </c>
      <c r="J5109">
        <v>17</v>
      </c>
      <c r="K5109">
        <v>0</v>
      </c>
      <c r="L5109">
        <v>0</v>
      </c>
      <c r="M5109">
        <v>0</v>
      </c>
      <c r="N5109">
        <v>0</v>
      </c>
    </row>
    <row r="5110" spans="1:14" x14ac:dyDescent="0.2">
      <c r="A5110" t="s">
        <v>9988</v>
      </c>
      <c r="B5110" t="s">
        <v>87</v>
      </c>
      <c r="C5110" t="s">
        <v>135</v>
      </c>
      <c r="D5110" t="s">
        <v>4887</v>
      </c>
      <c r="E5110">
        <v>17</v>
      </c>
      <c r="F5110">
        <v>3</v>
      </c>
      <c r="G5110">
        <v>13</v>
      </c>
      <c r="H5110">
        <v>1</v>
      </c>
      <c r="I5110">
        <v>0</v>
      </c>
      <c r="J5110">
        <v>13</v>
      </c>
      <c r="K5110">
        <v>0</v>
      </c>
      <c r="L5110">
        <v>0</v>
      </c>
      <c r="M5110">
        <v>0</v>
      </c>
      <c r="N5110">
        <v>0</v>
      </c>
    </row>
    <row r="5111" spans="1:14" x14ac:dyDescent="0.2">
      <c r="A5111" t="s">
        <v>9989</v>
      </c>
      <c r="B5111" t="s">
        <v>87</v>
      </c>
      <c r="C5111" t="s">
        <v>135</v>
      </c>
      <c r="D5111" t="s">
        <v>4889</v>
      </c>
      <c r="E5111">
        <v>13</v>
      </c>
      <c r="F5111">
        <v>2</v>
      </c>
      <c r="G5111">
        <v>11</v>
      </c>
      <c r="H5111">
        <v>0</v>
      </c>
      <c r="I5111">
        <v>0</v>
      </c>
      <c r="J5111">
        <v>17</v>
      </c>
      <c r="K5111">
        <v>0</v>
      </c>
      <c r="L5111">
        <v>0</v>
      </c>
      <c r="M5111">
        <v>0</v>
      </c>
      <c r="N5111">
        <v>0</v>
      </c>
    </row>
    <row r="5112" spans="1:14" x14ac:dyDescent="0.2">
      <c r="A5112" t="s">
        <v>9990</v>
      </c>
      <c r="B5112" t="s">
        <v>87</v>
      </c>
      <c r="C5112" t="s">
        <v>135</v>
      </c>
      <c r="D5112" t="s">
        <v>4871</v>
      </c>
      <c r="E5112">
        <v>0</v>
      </c>
      <c r="F5112">
        <v>0</v>
      </c>
      <c r="G5112">
        <v>0</v>
      </c>
      <c r="H5112">
        <v>0</v>
      </c>
      <c r="I5112">
        <v>0</v>
      </c>
      <c r="J5112">
        <v>0</v>
      </c>
      <c r="K5112">
        <v>23</v>
      </c>
      <c r="L5112">
        <v>23</v>
      </c>
      <c r="M5112">
        <v>0</v>
      </c>
      <c r="N5112">
        <v>0</v>
      </c>
    </row>
    <row r="5113" spans="1:14" x14ac:dyDescent="0.2">
      <c r="A5113" t="s">
        <v>9991</v>
      </c>
      <c r="B5113" t="s">
        <v>87</v>
      </c>
      <c r="C5113" t="s">
        <v>135</v>
      </c>
      <c r="D5113" t="s">
        <v>4873</v>
      </c>
      <c r="E5113">
        <v>0</v>
      </c>
      <c r="F5113">
        <v>0</v>
      </c>
      <c r="G5113">
        <v>0</v>
      </c>
      <c r="H5113">
        <v>0</v>
      </c>
      <c r="I5113">
        <v>0</v>
      </c>
      <c r="J5113">
        <v>0</v>
      </c>
      <c r="K5113">
        <v>21</v>
      </c>
      <c r="L5113">
        <v>21</v>
      </c>
      <c r="M5113">
        <v>0</v>
      </c>
      <c r="N5113">
        <v>0</v>
      </c>
    </row>
    <row r="5114" spans="1:14" x14ac:dyDescent="0.2">
      <c r="A5114" t="s">
        <v>9992</v>
      </c>
      <c r="B5114" t="s">
        <v>87</v>
      </c>
      <c r="C5114" t="s">
        <v>136</v>
      </c>
      <c r="D5114" t="s">
        <v>4875</v>
      </c>
      <c r="E5114">
        <v>15</v>
      </c>
      <c r="F5114">
        <v>0</v>
      </c>
      <c r="G5114">
        <v>13</v>
      </c>
      <c r="H5114">
        <v>2</v>
      </c>
      <c r="I5114">
        <v>0</v>
      </c>
      <c r="J5114">
        <v>48</v>
      </c>
      <c r="K5114">
        <v>0</v>
      </c>
      <c r="L5114">
        <v>0</v>
      </c>
      <c r="M5114">
        <v>0</v>
      </c>
      <c r="N5114">
        <v>0</v>
      </c>
    </row>
    <row r="5115" spans="1:14" x14ac:dyDescent="0.2">
      <c r="A5115" t="s">
        <v>9993</v>
      </c>
      <c r="B5115" t="s">
        <v>87</v>
      </c>
      <c r="C5115" t="s">
        <v>136</v>
      </c>
      <c r="D5115" t="s">
        <v>4877</v>
      </c>
      <c r="E5115">
        <v>63</v>
      </c>
      <c r="F5115">
        <v>5</v>
      </c>
      <c r="G5115">
        <v>55</v>
      </c>
      <c r="H5115">
        <v>2</v>
      </c>
      <c r="I5115">
        <v>1</v>
      </c>
      <c r="J5115">
        <v>0</v>
      </c>
      <c r="K5115">
        <v>0</v>
      </c>
      <c r="L5115">
        <v>0</v>
      </c>
      <c r="M5115">
        <v>0</v>
      </c>
      <c r="N5115">
        <v>0</v>
      </c>
    </row>
    <row r="5116" spans="1:14" x14ac:dyDescent="0.2">
      <c r="A5116" t="s">
        <v>9994</v>
      </c>
      <c r="B5116" t="s">
        <v>87</v>
      </c>
      <c r="C5116" t="s">
        <v>136</v>
      </c>
      <c r="D5116" t="s">
        <v>4879</v>
      </c>
      <c r="E5116">
        <v>47</v>
      </c>
      <c r="F5116">
        <v>5</v>
      </c>
      <c r="G5116">
        <v>42</v>
      </c>
      <c r="H5116">
        <v>0</v>
      </c>
      <c r="I5116">
        <v>0</v>
      </c>
      <c r="J5116">
        <v>16</v>
      </c>
      <c r="K5116">
        <v>0</v>
      </c>
      <c r="L5116">
        <v>0</v>
      </c>
      <c r="M5116">
        <v>0</v>
      </c>
      <c r="N5116">
        <v>0</v>
      </c>
    </row>
    <row r="5117" spans="1:14" x14ac:dyDescent="0.2">
      <c r="A5117" t="s">
        <v>9995</v>
      </c>
      <c r="B5117" t="s">
        <v>87</v>
      </c>
      <c r="C5117" t="s">
        <v>136</v>
      </c>
      <c r="D5117" t="s">
        <v>4881</v>
      </c>
      <c r="E5117">
        <v>63</v>
      </c>
      <c r="F5117">
        <v>5</v>
      </c>
      <c r="G5117">
        <v>55</v>
      </c>
      <c r="H5117">
        <v>2</v>
      </c>
      <c r="I5117">
        <v>1</v>
      </c>
      <c r="J5117">
        <v>0</v>
      </c>
      <c r="K5117">
        <v>0</v>
      </c>
      <c r="L5117">
        <v>0</v>
      </c>
      <c r="M5117">
        <v>0</v>
      </c>
      <c r="N5117">
        <v>0</v>
      </c>
    </row>
    <row r="5118" spans="1:14" x14ac:dyDescent="0.2">
      <c r="A5118" t="s">
        <v>9996</v>
      </c>
      <c r="B5118" t="s">
        <v>87</v>
      </c>
      <c r="C5118" t="s">
        <v>136</v>
      </c>
      <c r="D5118" t="s">
        <v>4883</v>
      </c>
      <c r="E5118">
        <v>15</v>
      </c>
      <c r="F5118">
        <v>0</v>
      </c>
      <c r="G5118">
        <v>12</v>
      </c>
      <c r="H5118">
        <v>2</v>
      </c>
      <c r="I5118">
        <v>1</v>
      </c>
      <c r="J5118">
        <v>48</v>
      </c>
      <c r="K5118">
        <v>0</v>
      </c>
      <c r="L5118">
        <v>0</v>
      </c>
      <c r="M5118">
        <v>0</v>
      </c>
      <c r="N5118">
        <v>0</v>
      </c>
    </row>
    <row r="5119" spans="1:14" x14ac:dyDescent="0.2">
      <c r="A5119" t="s">
        <v>9997</v>
      </c>
      <c r="B5119" t="s">
        <v>87</v>
      </c>
      <c r="C5119" t="s">
        <v>136</v>
      </c>
      <c r="D5119" t="s">
        <v>4885</v>
      </c>
      <c r="E5119">
        <v>48</v>
      </c>
      <c r="F5119">
        <v>6</v>
      </c>
      <c r="G5119">
        <v>42</v>
      </c>
      <c r="H5119">
        <v>0</v>
      </c>
      <c r="I5119">
        <v>0</v>
      </c>
      <c r="J5119">
        <v>15</v>
      </c>
      <c r="K5119">
        <v>0</v>
      </c>
      <c r="L5119">
        <v>0</v>
      </c>
      <c r="M5119">
        <v>0</v>
      </c>
      <c r="N5119">
        <v>0</v>
      </c>
    </row>
    <row r="5120" spans="1:14" x14ac:dyDescent="0.2">
      <c r="A5120" t="s">
        <v>9998</v>
      </c>
      <c r="B5120" t="s">
        <v>87</v>
      </c>
      <c r="C5120" t="s">
        <v>136</v>
      </c>
      <c r="D5120" t="s">
        <v>4887</v>
      </c>
      <c r="E5120">
        <v>15</v>
      </c>
      <c r="F5120">
        <v>0</v>
      </c>
      <c r="G5120">
        <v>13</v>
      </c>
      <c r="H5120">
        <v>2</v>
      </c>
      <c r="I5120">
        <v>0</v>
      </c>
      <c r="J5120">
        <v>48</v>
      </c>
      <c r="K5120">
        <v>0</v>
      </c>
      <c r="L5120">
        <v>0</v>
      </c>
      <c r="M5120">
        <v>0</v>
      </c>
      <c r="N5120">
        <v>0</v>
      </c>
    </row>
    <row r="5121" spans="1:14" x14ac:dyDescent="0.2">
      <c r="A5121" t="s">
        <v>9999</v>
      </c>
      <c r="B5121" t="s">
        <v>87</v>
      </c>
      <c r="C5121" t="s">
        <v>136</v>
      </c>
      <c r="D5121" t="s">
        <v>4889</v>
      </c>
      <c r="E5121">
        <v>48</v>
      </c>
      <c r="F5121">
        <v>5</v>
      </c>
      <c r="G5121">
        <v>43</v>
      </c>
      <c r="H5121">
        <v>0</v>
      </c>
      <c r="I5121">
        <v>0</v>
      </c>
      <c r="J5121">
        <v>15</v>
      </c>
      <c r="K5121">
        <v>0</v>
      </c>
      <c r="L5121">
        <v>0</v>
      </c>
      <c r="M5121">
        <v>0</v>
      </c>
      <c r="N5121">
        <v>0</v>
      </c>
    </row>
    <row r="5122" spans="1:14" x14ac:dyDescent="0.2">
      <c r="A5122" t="s">
        <v>10000</v>
      </c>
      <c r="B5122" t="s">
        <v>87</v>
      </c>
      <c r="C5122" t="s">
        <v>136</v>
      </c>
      <c r="D5122" t="s">
        <v>4871</v>
      </c>
      <c r="E5122">
        <v>0</v>
      </c>
      <c r="F5122">
        <v>0</v>
      </c>
      <c r="G5122">
        <v>0</v>
      </c>
      <c r="H5122">
        <v>0</v>
      </c>
      <c r="I5122">
        <v>0</v>
      </c>
      <c r="J5122">
        <v>0</v>
      </c>
      <c r="K5122">
        <v>49</v>
      </c>
      <c r="L5122">
        <v>48</v>
      </c>
      <c r="M5122">
        <v>1</v>
      </c>
      <c r="N5122">
        <v>0</v>
      </c>
    </row>
    <row r="5123" spans="1:14" x14ac:dyDescent="0.2">
      <c r="A5123" t="s">
        <v>10001</v>
      </c>
      <c r="B5123" t="s">
        <v>87</v>
      </c>
      <c r="C5123" t="s">
        <v>136</v>
      </c>
      <c r="D5123" t="s">
        <v>4873</v>
      </c>
      <c r="E5123">
        <v>0</v>
      </c>
      <c r="F5123">
        <v>0</v>
      </c>
      <c r="G5123">
        <v>0</v>
      </c>
      <c r="H5123">
        <v>0</v>
      </c>
      <c r="I5123">
        <v>0</v>
      </c>
      <c r="J5123">
        <v>0</v>
      </c>
      <c r="K5123">
        <v>43</v>
      </c>
      <c r="L5123">
        <v>42</v>
      </c>
      <c r="M5123">
        <v>1</v>
      </c>
      <c r="N5123">
        <v>0</v>
      </c>
    </row>
    <row r="5124" spans="1:14" x14ac:dyDescent="0.2">
      <c r="A5124" t="s">
        <v>10002</v>
      </c>
      <c r="B5124" t="s">
        <v>87</v>
      </c>
      <c r="C5124" t="s">
        <v>137</v>
      </c>
      <c r="D5124" t="s">
        <v>4875</v>
      </c>
      <c r="E5124">
        <v>90</v>
      </c>
      <c r="F5124">
        <v>6</v>
      </c>
      <c r="G5124">
        <v>80</v>
      </c>
      <c r="H5124">
        <v>2</v>
      </c>
      <c r="I5124">
        <v>2</v>
      </c>
      <c r="J5124">
        <v>126</v>
      </c>
      <c r="K5124">
        <v>0</v>
      </c>
      <c r="L5124">
        <v>0</v>
      </c>
      <c r="M5124">
        <v>0</v>
      </c>
      <c r="N5124">
        <v>0</v>
      </c>
    </row>
    <row r="5125" spans="1:14" x14ac:dyDescent="0.2">
      <c r="A5125" t="s">
        <v>10003</v>
      </c>
      <c r="B5125" t="s">
        <v>87</v>
      </c>
      <c r="C5125" t="s">
        <v>137</v>
      </c>
      <c r="D5125" t="s">
        <v>4877</v>
      </c>
      <c r="E5125">
        <v>216</v>
      </c>
      <c r="F5125">
        <v>21</v>
      </c>
      <c r="G5125">
        <v>191</v>
      </c>
      <c r="H5125">
        <v>2</v>
      </c>
      <c r="I5125">
        <v>2</v>
      </c>
      <c r="J5125">
        <v>0</v>
      </c>
      <c r="K5125">
        <v>0</v>
      </c>
      <c r="L5125">
        <v>0</v>
      </c>
      <c r="M5125">
        <v>0</v>
      </c>
      <c r="N5125">
        <v>0</v>
      </c>
    </row>
    <row r="5126" spans="1:14" x14ac:dyDescent="0.2">
      <c r="A5126" t="s">
        <v>10004</v>
      </c>
      <c r="B5126" t="s">
        <v>87</v>
      </c>
      <c r="C5126" t="s">
        <v>137</v>
      </c>
      <c r="D5126" t="s">
        <v>4879</v>
      </c>
      <c r="E5126">
        <v>123</v>
      </c>
      <c r="F5126">
        <v>16</v>
      </c>
      <c r="G5126">
        <v>107</v>
      </c>
      <c r="H5126">
        <v>0</v>
      </c>
      <c r="I5126">
        <v>0</v>
      </c>
      <c r="J5126">
        <v>93</v>
      </c>
      <c r="K5126">
        <v>0</v>
      </c>
      <c r="L5126">
        <v>0</v>
      </c>
      <c r="M5126">
        <v>0</v>
      </c>
      <c r="N5126">
        <v>0</v>
      </c>
    </row>
    <row r="5127" spans="1:14" x14ac:dyDescent="0.2">
      <c r="A5127" t="s">
        <v>10005</v>
      </c>
      <c r="B5127" t="s">
        <v>87</v>
      </c>
      <c r="C5127" t="s">
        <v>137</v>
      </c>
      <c r="D5127" t="s">
        <v>4881</v>
      </c>
      <c r="E5127">
        <v>216</v>
      </c>
      <c r="F5127">
        <v>21</v>
      </c>
      <c r="G5127">
        <v>191</v>
      </c>
      <c r="H5127">
        <v>2</v>
      </c>
      <c r="I5127">
        <v>2</v>
      </c>
      <c r="J5127">
        <v>0</v>
      </c>
      <c r="K5127">
        <v>0</v>
      </c>
      <c r="L5127">
        <v>0</v>
      </c>
      <c r="M5127">
        <v>0</v>
      </c>
      <c r="N5127">
        <v>0</v>
      </c>
    </row>
    <row r="5128" spans="1:14" x14ac:dyDescent="0.2">
      <c r="A5128" t="s">
        <v>10006</v>
      </c>
      <c r="B5128" t="s">
        <v>87</v>
      </c>
      <c r="C5128" t="s">
        <v>137</v>
      </c>
      <c r="D5128" t="s">
        <v>4883</v>
      </c>
      <c r="E5128">
        <v>90</v>
      </c>
      <c r="F5128">
        <v>4</v>
      </c>
      <c r="G5128">
        <v>83</v>
      </c>
      <c r="H5128">
        <v>1</v>
      </c>
      <c r="I5128">
        <v>2</v>
      </c>
      <c r="J5128">
        <v>126</v>
      </c>
      <c r="K5128">
        <v>0</v>
      </c>
      <c r="L5128">
        <v>0</v>
      </c>
      <c r="M5128">
        <v>0</v>
      </c>
      <c r="N5128">
        <v>0</v>
      </c>
    </row>
    <row r="5129" spans="1:14" x14ac:dyDescent="0.2">
      <c r="A5129" t="s">
        <v>10007</v>
      </c>
      <c r="B5129" t="s">
        <v>87</v>
      </c>
      <c r="C5129" t="s">
        <v>137</v>
      </c>
      <c r="D5129" t="s">
        <v>4885</v>
      </c>
      <c r="E5129">
        <v>126</v>
      </c>
      <c r="F5129">
        <v>19</v>
      </c>
      <c r="G5129">
        <v>107</v>
      </c>
      <c r="H5129">
        <v>0</v>
      </c>
      <c r="I5129">
        <v>0</v>
      </c>
      <c r="J5129">
        <v>90</v>
      </c>
      <c r="K5129">
        <v>0</v>
      </c>
      <c r="L5129">
        <v>0</v>
      </c>
      <c r="M5129">
        <v>0</v>
      </c>
      <c r="N5129">
        <v>0</v>
      </c>
    </row>
    <row r="5130" spans="1:14" x14ac:dyDescent="0.2">
      <c r="A5130" t="s">
        <v>10008</v>
      </c>
      <c r="B5130" t="s">
        <v>87</v>
      </c>
      <c r="C5130" t="s">
        <v>137</v>
      </c>
      <c r="D5130" t="s">
        <v>4887</v>
      </c>
      <c r="E5130">
        <v>90</v>
      </c>
      <c r="F5130">
        <v>4</v>
      </c>
      <c r="G5130">
        <v>82</v>
      </c>
      <c r="H5130">
        <v>2</v>
      </c>
      <c r="I5130">
        <v>2</v>
      </c>
      <c r="J5130">
        <v>126</v>
      </c>
      <c r="K5130">
        <v>0</v>
      </c>
      <c r="L5130">
        <v>0</v>
      </c>
      <c r="M5130">
        <v>0</v>
      </c>
      <c r="N5130">
        <v>0</v>
      </c>
    </row>
    <row r="5131" spans="1:14" x14ac:dyDescent="0.2">
      <c r="A5131" t="s">
        <v>10009</v>
      </c>
      <c r="B5131" t="s">
        <v>87</v>
      </c>
      <c r="C5131" t="s">
        <v>137</v>
      </c>
      <c r="D5131" t="s">
        <v>4889</v>
      </c>
      <c r="E5131">
        <v>124</v>
      </c>
      <c r="F5131">
        <v>16</v>
      </c>
      <c r="G5131">
        <v>108</v>
      </c>
      <c r="H5131">
        <v>0</v>
      </c>
      <c r="I5131">
        <v>0</v>
      </c>
      <c r="J5131">
        <v>92</v>
      </c>
      <c r="K5131">
        <v>0</v>
      </c>
      <c r="L5131">
        <v>0</v>
      </c>
      <c r="M5131">
        <v>0</v>
      </c>
      <c r="N5131">
        <v>0</v>
      </c>
    </row>
    <row r="5132" spans="1:14" x14ac:dyDescent="0.2">
      <c r="A5132" t="s">
        <v>10010</v>
      </c>
      <c r="B5132" t="s">
        <v>87</v>
      </c>
      <c r="C5132" t="s">
        <v>137</v>
      </c>
      <c r="D5132" t="s">
        <v>4871</v>
      </c>
      <c r="E5132">
        <v>0</v>
      </c>
      <c r="F5132">
        <v>0</v>
      </c>
      <c r="G5132">
        <v>0</v>
      </c>
      <c r="H5132">
        <v>0</v>
      </c>
      <c r="I5132">
        <v>0</v>
      </c>
      <c r="J5132">
        <v>0</v>
      </c>
      <c r="K5132">
        <v>158</v>
      </c>
      <c r="L5132">
        <v>155</v>
      </c>
      <c r="M5132">
        <v>2</v>
      </c>
      <c r="N5132">
        <v>1</v>
      </c>
    </row>
    <row r="5133" spans="1:14" x14ac:dyDescent="0.2">
      <c r="A5133" t="s">
        <v>10011</v>
      </c>
      <c r="B5133" t="s">
        <v>87</v>
      </c>
      <c r="C5133" t="s">
        <v>137</v>
      </c>
      <c r="D5133" t="s">
        <v>4873</v>
      </c>
      <c r="E5133">
        <v>0</v>
      </c>
      <c r="F5133">
        <v>0</v>
      </c>
      <c r="G5133">
        <v>0</v>
      </c>
      <c r="H5133">
        <v>0</v>
      </c>
      <c r="I5133">
        <v>0</v>
      </c>
      <c r="J5133">
        <v>0</v>
      </c>
      <c r="K5133">
        <v>130</v>
      </c>
      <c r="L5133">
        <v>128</v>
      </c>
      <c r="M5133">
        <v>1</v>
      </c>
      <c r="N5133">
        <v>1</v>
      </c>
    </row>
    <row r="5134" spans="1:14" x14ac:dyDescent="0.2">
      <c r="A5134" t="s">
        <v>10012</v>
      </c>
      <c r="B5134" t="s">
        <v>87</v>
      </c>
      <c r="C5134" t="s">
        <v>138</v>
      </c>
      <c r="D5134" t="s">
        <v>4875</v>
      </c>
      <c r="E5134">
        <v>97</v>
      </c>
      <c r="F5134">
        <v>26</v>
      </c>
      <c r="G5134">
        <v>63</v>
      </c>
      <c r="H5134">
        <v>7</v>
      </c>
      <c r="I5134">
        <v>1</v>
      </c>
      <c r="J5134">
        <v>110</v>
      </c>
      <c r="K5134">
        <v>0</v>
      </c>
      <c r="L5134">
        <v>0</v>
      </c>
      <c r="M5134">
        <v>0</v>
      </c>
      <c r="N5134">
        <v>0</v>
      </c>
    </row>
    <row r="5135" spans="1:14" x14ac:dyDescent="0.2">
      <c r="A5135" t="s">
        <v>10013</v>
      </c>
      <c r="B5135" t="s">
        <v>87</v>
      </c>
      <c r="C5135" t="s">
        <v>138</v>
      </c>
      <c r="D5135" t="s">
        <v>4877</v>
      </c>
      <c r="E5135">
        <v>207</v>
      </c>
      <c r="F5135">
        <v>30</v>
      </c>
      <c r="G5135">
        <v>168</v>
      </c>
      <c r="H5135">
        <v>6</v>
      </c>
      <c r="I5135">
        <v>3</v>
      </c>
      <c r="J5135">
        <v>0</v>
      </c>
      <c r="K5135">
        <v>0</v>
      </c>
      <c r="L5135">
        <v>0</v>
      </c>
      <c r="M5135">
        <v>0</v>
      </c>
      <c r="N5135">
        <v>0</v>
      </c>
    </row>
    <row r="5136" spans="1:14" x14ac:dyDescent="0.2">
      <c r="A5136" t="s">
        <v>10014</v>
      </c>
      <c r="B5136" t="s">
        <v>87</v>
      </c>
      <c r="C5136" t="s">
        <v>138</v>
      </c>
      <c r="D5136" t="s">
        <v>4879</v>
      </c>
      <c r="E5136">
        <v>108</v>
      </c>
      <c r="F5136">
        <v>10</v>
      </c>
      <c r="G5136">
        <v>98</v>
      </c>
      <c r="H5136">
        <v>0</v>
      </c>
      <c r="I5136">
        <v>0</v>
      </c>
      <c r="J5136">
        <v>99</v>
      </c>
      <c r="K5136">
        <v>0</v>
      </c>
      <c r="L5136">
        <v>0</v>
      </c>
      <c r="M5136">
        <v>0</v>
      </c>
      <c r="N5136">
        <v>0</v>
      </c>
    </row>
    <row r="5137" spans="1:14" x14ac:dyDescent="0.2">
      <c r="A5137" t="s">
        <v>10015</v>
      </c>
      <c r="B5137" t="s">
        <v>87</v>
      </c>
      <c r="C5137" t="s">
        <v>138</v>
      </c>
      <c r="D5137" t="s">
        <v>4881</v>
      </c>
      <c r="E5137">
        <v>207</v>
      </c>
      <c r="F5137">
        <v>30</v>
      </c>
      <c r="G5137">
        <v>168</v>
      </c>
      <c r="H5137">
        <v>6</v>
      </c>
      <c r="I5137">
        <v>3</v>
      </c>
      <c r="J5137">
        <v>0</v>
      </c>
      <c r="K5137">
        <v>0</v>
      </c>
      <c r="L5137">
        <v>0</v>
      </c>
      <c r="M5137">
        <v>0</v>
      </c>
      <c r="N5137">
        <v>0</v>
      </c>
    </row>
    <row r="5138" spans="1:14" x14ac:dyDescent="0.2">
      <c r="A5138" t="s">
        <v>10016</v>
      </c>
      <c r="B5138" t="s">
        <v>87</v>
      </c>
      <c r="C5138" t="s">
        <v>138</v>
      </c>
      <c r="D5138" t="s">
        <v>4883</v>
      </c>
      <c r="E5138">
        <v>97</v>
      </c>
      <c r="F5138">
        <v>23</v>
      </c>
      <c r="G5138">
        <v>66</v>
      </c>
      <c r="H5138">
        <v>5</v>
      </c>
      <c r="I5138">
        <v>3</v>
      </c>
      <c r="J5138">
        <v>110</v>
      </c>
      <c r="K5138">
        <v>0</v>
      </c>
      <c r="L5138">
        <v>0</v>
      </c>
      <c r="M5138">
        <v>0</v>
      </c>
      <c r="N5138">
        <v>0</v>
      </c>
    </row>
    <row r="5139" spans="1:14" x14ac:dyDescent="0.2">
      <c r="A5139" t="s">
        <v>10017</v>
      </c>
      <c r="B5139" t="s">
        <v>87</v>
      </c>
      <c r="C5139" t="s">
        <v>138</v>
      </c>
      <c r="D5139" t="s">
        <v>4885</v>
      </c>
      <c r="E5139">
        <v>110</v>
      </c>
      <c r="F5139">
        <v>19</v>
      </c>
      <c r="G5139">
        <v>91</v>
      </c>
      <c r="H5139">
        <v>0</v>
      </c>
      <c r="I5139">
        <v>0</v>
      </c>
      <c r="J5139">
        <v>97</v>
      </c>
      <c r="K5139">
        <v>0</v>
      </c>
      <c r="L5139">
        <v>0</v>
      </c>
      <c r="M5139">
        <v>0</v>
      </c>
      <c r="N5139">
        <v>0</v>
      </c>
    </row>
    <row r="5140" spans="1:14" x14ac:dyDescent="0.2">
      <c r="A5140" t="s">
        <v>10018</v>
      </c>
      <c r="B5140" t="s">
        <v>87</v>
      </c>
      <c r="C5140" t="s">
        <v>138</v>
      </c>
      <c r="D5140" t="s">
        <v>4887</v>
      </c>
      <c r="E5140">
        <v>97</v>
      </c>
      <c r="F5140">
        <v>19</v>
      </c>
      <c r="G5140">
        <v>70</v>
      </c>
      <c r="H5140">
        <v>7</v>
      </c>
      <c r="I5140">
        <v>1</v>
      </c>
      <c r="J5140">
        <v>110</v>
      </c>
      <c r="K5140">
        <v>0</v>
      </c>
      <c r="L5140">
        <v>0</v>
      </c>
      <c r="M5140">
        <v>0</v>
      </c>
      <c r="N5140">
        <v>0</v>
      </c>
    </row>
    <row r="5141" spans="1:14" x14ac:dyDescent="0.2">
      <c r="A5141" t="s">
        <v>10019</v>
      </c>
      <c r="B5141" t="s">
        <v>87</v>
      </c>
      <c r="C5141" t="s">
        <v>138</v>
      </c>
      <c r="D5141" t="s">
        <v>4889</v>
      </c>
      <c r="E5141">
        <v>109</v>
      </c>
      <c r="F5141">
        <v>10</v>
      </c>
      <c r="G5141">
        <v>99</v>
      </c>
      <c r="H5141">
        <v>0</v>
      </c>
      <c r="I5141">
        <v>0</v>
      </c>
      <c r="J5141">
        <v>98</v>
      </c>
      <c r="K5141">
        <v>0</v>
      </c>
      <c r="L5141">
        <v>0</v>
      </c>
      <c r="M5141">
        <v>0</v>
      </c>
      <c r="N5141">
        <v>0</v>
      </c>
    </row>
    <row r="5142" spans="1:14" x14ac:dyDescent="0.2">
      <c r="A5142" t="s">
        <v>10020</v>
      </c>
      <c r="B5142" t="s">
        <v>87</v>
      </c>
      <c r="C5142" t="s">
        <v>138</v>
      </c>
      <c r="D5142" t="s">
        <v>4871</v>
      </c>
      <c r="E5142">
        <v>0</v>
      </c>
      <c r="F5142">
        <v>0</v>
      </c>
      <c r="G5142">
        <v>0</v>
      </c>
      <c r="H5142">
        <v>0</v>
      </c>
      <c r="I5142">
        <v>0</v>
      </c>
      <c r="J5142">
        <v>0</v>
      </c>
      <c r="K5142">
        <v>142</v>
      </c>
      <c r="L5142">
        <v>141</v>
      </c>
      <c r="M5142">
        <v>0</v>
      </c>
      <c r="N5142">
        <v>1</v>
      </c>
    </row>
    <row r="5143" spans="1:14" x14ac:dyDescent="0.2">
      <c r="A5143" t="s">
        <v>10021</v>
      </c>
      <c r="B5143" t="s">
        <v>87</v>
      </c>
      <c r="C5143" t="s">
        <v>138</v>
      </c>
      <c r="D5143" t="s">
        <v>4873</v>
      </c>
      <c r="E5143">
        <v>0</v>
      </c>
      <c r="F5143">
        <v>0</v>
      </c>
      <c r="G5143">
        <v>0</v>
      </c>
      <c r="H5143">
        <v>0</v>
      </c>
      <c r="I5143">
        <v>0</v>
      </c>
      <c r="J5143">
        <v>0</v>
      </c>
      <c r="K5143">
        <v>118</v>
      </c>
      <c r="L5143">
        <v>117</v>
      </c>
      <c r="M5143">
        <v>0</v>
      </c>
      <c r="N5143">
        <v>1</v>
      </c>
    </row>
    <row r="5144" spans="1:14" x14ac:dyDescent="0.2">
      <c r="A5144" t="s">
        <v>10022</v>
      </c>
      <c r="B5144" t="s">
        <v>87</v>
      </c>
      <c r="C5144" t="s">
        <v>139</v>
      </c>
      <c r="D5144" t="s">
        <v>4875</v>
      </c>
      <c r="E5144">
        <v>32</v>
      </c>
      <c r="F5144">
        <v>5</v>
      </c>
      <c r="G5144">
        <v>26</v>
      </c>
      <c r="H5144">
        <v>1</v>
      </c>
      <c r="I5144">
        <v>0</v>
      </c>
      <c r="J5144">
        <v>27</v>
      </c>
      <c r="K5144">
        <v>0</v>
      </c>
      <c r="L5144">
        <v>0</v>
      </c>
      <c r="M5144">
        <v>0</v>
      </c>
      <c r="N5144">
        <v>0</v>
      </c>
    </row>
    <row r="5145" spans="1:14" x14ac:dyDescent="0.2">
      <c r="A5145" t="s">
        <v>10023</v>
      </c>
      <c r="B5145" t="s">
        <v>87</v>
      </c>
      <c r="C5145" t="s">
        <v>139</v>
      </c>
      <c r="D5145" t="s">
        <v>4877</v>
      </c>
      <c r="E5145">
        <v>59</v>
      </c>
      <c r="F5145">
        <v>7</v>
      </c>
      <c r="G5145">
        <v>50</v>
      </c>
      <c r="H5145">
        <v>1</v>
      </c>
      <c r="I5145">
        <v>1</v>
      </c>
      <c r="J5145">
        <v>0</v>
      </c>
      <c r="K5145">
        <v>0</v>
      </c>
      <c r="L5145">
        <v>0</v>
      </c>
      <c r="M5145">
        <v>0</v>
      </c>
      <c r="N5145">
        <v>0</v>
      </c>
    </row>
    <row r="5146" spans="1:14" x14ac:dyDescent="0.2">
      <c r="A5146" t="s">
        <v>10024</v>
      </c>
      <c r="B5146" t="s">
        <v>87</v>
      </c>
      <c r="C5146" t="s">
        <v>139</v>
      </c>
      <c r="D5146" t="s">
        <v>4879</v>
      </c>
      <c r="E5146">
        <v>26</v>
      </c>
      <c r="F5146">
        <v>2</v>
      </c>
      <c r="G5146">
        <v>24</v>
      </c>
      <c r="H5146">
        <v>0</v>
      </c>
      <c r="I5146">
        <v>0</v>
      </c>
      <c r="J5146">
        <v>33</v>
      </c>
      <c r="K5146">
        <v>0</v>
      </c>
      <c r="L5146">
        <v>0</v>
      </c>
      <c r="M5146">
        <v>0</v>
      </c>
      <c r="N5146">
        <v>0</v>
      </c>
    </row>
    <row r="5147" spans="1:14" x14ac:dyDescent="0.2">
      <c r="A5147" t="s">
        <v>10025</v>
      </c>
      <c r="B5147" t="s">
        <v>87</v>
      </c>
      <c r="C5147" t="s">
        <v>139</v>
      </c>
      <c r="D5147" t="s">
        <v>4881</v>
      </c>
      <c r="E5147">
        <v>59</v>
      </c>
      <c r="F5147">
        <v>7</v>
      </c>
      <c r="G5147">
        <v>50</v>
      </c>
      <c r="H5147">
        <v>1</v>
      </c>
      <c r="I5147">
        <v>1</v>
      </c>
      <c r="J5147">
        <v>0</v>
      </c>
      <c r="K5147">
        <v>0</v>
      </c>
      <c r="L5147">
        <v>0</v>
      </c>
      <c r="M5147">
        <v>0</v>
      </c>
      <c r="N5147">
        <v>0</v>
      </c>
    </row>
    <row r="5148" spans="1:14" x14ac:dyDescent="0.2">
      <c r="A5148" t="s">
        <v>10026</v>
      </c>
      <c r="B5148" t="s">
        <v>87</v>
      </c>
      <c r="C5148" t="s">
        <v>139</v>
      </c>
      <c r="D5148" t="s">
        <v>4883</v>
      </c>
      <c r="E5148">
        <v>32</v>
      </c>
      <c r="F5148">
        <v>6</v>
      </c>
      <c r="G5148">
        <v>24</v>
      </c>
      <c r="H5148">
        <v>1</v>
      </c>
      <c r="I5148">
        <v>1</v>
      </c>
      <c r="J5148">
        <v>27</v>
      </c>
      <c r="K5148">
        <v>0</v>
      </c>
      <c r="L5148">
        <v>0</v>
      </c>
      <c r="M5148">
        <v>0</v>
      </c>
      <c r="N5148">
        <v>0</v>
      </c>
    </row>
    <row r="5149" spans="1:14" x14ac:dyDescent="0.2">
      <c r="A5149" t="s">
        <v>10027</v>
      </c>
      <c r="B5149" t="s">
        <v>87</v>
      </c>
      <c r="C5149" t="s">
        <v>139</v>
      </c>
      <c r="D5149" t="s">
        <v>4885</v>
      </c>
      <c r="E5149">
        <v>27</v>
      </c>
      <c r="F5149">
        <v>3</v>
      </c>
      <c r="G5149">
        <v>24</v>
      </c>
      <c r="H5149">
        <v>0</v>
      </c>
      <c r="I5149">
        <v>0</v>
      </c>
      <c r="J5149">
        <v>32</v>
      </c>
      <c r="K5149">
        <v>0</v>
      </c>
      <c r="L5149">
        <v>0</v>
      </c>
      <c r="M5149">
        <v>0</v>
      </c>
      <c r="N5149">
        <v>0</v>
      </c>
    </row>
    <row r="5150" spans="1:14" x14ac:dyDescent="0.2">
      <c r="A5150" t="s">
        <v>10028</v>
      </c>
      <c r="B5150" t="s">
        <v>87</v>
      </c>
      <c r="C5150" t="s">
        <v>139</v>
      </c>
      <c r="D5150" t="s">
        <v>4887</v>
      </c>
      <c r="E5150">
        <v>32</v>
      </c>
      <c r="F5150">
        <v>5</v>
      </c>
      <c r="G5150">
        <v>26</v>
      </c>
      <c r="H5150">
        <v>1</v>
      </c>
      <c r="I5150">
        <v>0</v>
      </c>
      <c r="J5150">
        <v>27</v>
      </c>
      <c r="K5150">
        <v>0</v>
      </c>
      <c r="L5150">
        <v>0</v>
      </c>
      <c r="M5150">
        <v>0</v>
      </c>
      <c r="N5150">
        <v>0</v>
      </c>
    </row>
    <row r="5151" spans="1:14" x14ac:dyDescent="0.2">
      <c r="A5151" t="s">
        <v>10029</v>
      </c>
      <c r="B5151" t="s">
        <v>87</v>
      </c>
      <c r="C5151" t="s">
        <v>139</v>
      </c>
      <c r="D5151" t="s">
        <v>4889</v>
      </c>
      <c r="E5151">
        <v>26</v>
      </c>
      <c r="F5151">
        <v>2</v>
      </c>
      <c r="G5151">
        <v>24</v>
      </c>
      <c r="H5151">
        <v>0</v>
      </c>
      <c r="I5151">
        <v>0</v>
      </c>
      <c r="J5151">
        <v>33</v>
      </c>
      <c r="K5151">
        <v>0</v>
      </c>
      <c r="L5151">
        <v>0</v>
      </c>
      <c r="M5151">
        <v>0</v>
      </c>
      <c r="N5151">
        <v>0</v>
      </c>
    </row>
    <row r="5152" spans="1:14" x14ac:dyDescent="0.2">
      <c r="A5152" t="s">
        <v>10030</v>
      </c>
      <c r="B5152" t="s">
        <v>87</v>
      </c>
      <c r="C5152" t="s">
        <v>139</v>
      </c>
      <c r="D5152" t="s">
        <v>4871</v>
      </c>
      <c r="E5152">
        <v>0</v>
      </c>
      <c r="F5152">
        <v>0</v>
      </c>
      <c r="G5152">
        <v>0</v>
      </c>
      <c r="H5152">
        <v>0</v>
      </c>
      <c r="I5152">
        <v>0</v>
      </c>
      <c r="J5152">
        <v>0</v>
      </c>
      <c r="K5152">
        <v>45</v>
      </c>
      <c r="L5152">
        <v>44</v>
      </c>
      <c r="M5152">
        <v>1</v>
      </c>
      <c r="N5152">
        <v>0</v>
      </c>
    </row>
    <row r="5153" spans="1:14" x14ac:dyDescent="0.2">
      <c r="A5153" t="s">
        <v>10031</v>
      </c>
      <c r="B5153" t="s">
        <v>87</v>
      </c>
      <c r="C5153" t="s">
        <v>139</v>
      </c>
      <c r="D5153" t="s">
        <v>4873</v>
      </c>
      <c r="E5153">
        <v>0</v>
      </c>
      <c r="F5153">
        <v>0</v>
      </c>
      <c r="G5153">
        <v>0</v>
      </c>
      <c r="H5153">
        <v>0</v>
      </c>
      <c r="I5153">
        <v>0</v>
      </c>
      <c r="J5153">
        <v>0</v>
      </c>
      <c r="K5153">
        <v>33</v>
      </c>
      <c r="L5153">
        <v>32</v>
      </c>
      <c r="M5153">
        <v>1</v>
      </c>
      <c r="N5153">
        <v>0</v>
      </c>
    </row>
    <row r="5154" spans="1:14" x14ac:dyDescent="0.2">
      <c r="A5154" t="s">
        <v>10032</v>
      </c>
      <c r="B5154" t="s">
        <v>87</v>
      </c>
      <c r="C5154" t="s">
        <v>140</v>
      </c>
      <c r="D5154" t="s">
        <v>4875</v>
      </c>
      <c r="E5154">
        <v>56</v>
      </c>
      <c r="F5154">
        <v>21</v>
      </c>
      <c r="G5154">
        <v>35</v>
      </c>
      <c r="H5154">
        <v>0</v>
      </c>
      <c r="I5154">
        <v>0</v>
      </c>
      <c r="J5154">
        <v>58</v>
      </c>
      <c r="K5154">
        <v>0</v>
      </c>
      <c r="L5154">
        <v>0</v>
      </c>
      <c r="M5154">
        <v>0</v>
      </c>
      <c r="N5154">
        <v>0</v>
      </c>
    </row>
    <row r="5155" spans="1:14" x14ac:dyDescent="0.2">
      <c r="A5155" t="s">
        <v>10033</v>
      </c>
      <c r="B5155" t="s">
        <v>87</v>
      </c>
      <c r="C5155" t="s">
        <v>140</v>
      </c>
      <c r="D5155" t="s">
        <v>4877</v>
      </c>
      <c r="E5155">
        <v>114</v>
      </c>
      <c r="F5155">
        <v>13</v>
      </c>
      <c r="G5155">
        <v>101</v>
      </c>
      <c r="H5155">
        <v>0</v>
      </c>
      <c r="I5155">
        <v>0</v>
      </c>
      <c r="J5155">
        <v>0</v>
      </c>
      <c r="K5155">
        <v>0</v>
      </c>
      <c r="L5155">
        <v>0</v>
      </c>
      <c r="M5155">
        <v>0</v>
      </c>
      <c r="N5155">
        <v>0</v>
      </c>
    </row>
    <row r="5156" spans="1:14" x14ac:dyDescent="0.2">
      <c r="A5156" t="s">
        <v>10034</v>
      </c>
      <c r="B5156" t="s">
        <v>87</v>
      </c>
      <c r="C5156" t="s">
        <v>140</v>
      </c>
      <c r="D5156" t="s">
        <v>4879</v>
      </c>
      <c r="E5156">
        <v>58</v>
      </c>
      <c r="F5156">
        <v>3</v>
      </c>
      <c r="G5156">
        <v>55</v>
      </c>
      <c r="H5156">
        <v>0</v>
      </c>
      <c r="I5156">
        <v>0</v>
      </c>
      <c r="J5156">
        <v>56</v>
      </c>
      <c r="K5156">
        <v>0</v>
      </c>
      <c r="L5156">
        <v>0</v>
      </c>
      <c r="M5156">
        <v>0</v>
      </c>
      <c r="N5156">
        <v>0</v>
      </c>
    </row>
    <row r="5157" spans="1:14" x14ac:dyDescent="0.2">
      <c r="A5157" t="s">
        <v>10035</v>
      </c>
      <c r="B5157" t="s">
        <v>87</v>
      </c>
      <c r="C5157" t="s">
        <v>140</v>
      </c>
      <c r="D5157" t="s">
        <v>4881</v>
      </c>
      <c r="E5157">
        <v>114</v>
      </c>
      <c r="F5157">
        <v>13</v>
      </c>
      <c r="G5157">
        <v>101</v>
      </c>
      <c r="H5157">
        <v>0</v>
      </c>
      <c r="I5157">
        <v>0</v>
      </c>
      <c r="J5157">
        <v>0</v>
      </c>
      <c r="K5157">
        <v>0</v>
      </c>
      <c r="L5157">
        <v>0</v>
      </c>
      <c r="M5157">
        <v>0</v>
      </c>
      <c r="N5157">
        <v>0</v>
      </c>
    </row>
    <row r="5158" spans="1:14" x14ac:dyDescent="0.2">
      <c r="A5158" t="s">
        <v>10036</v>
      </c>
      <c r="B5158" t="s">
        <v>87</v>
      </c>
      <c r="C5158" t="s">
        <v>140</v>
      </c>
      <c r="D5158" t="s">
        <v>4883</v>
      </c>
      <c r="E5158">
        <v>56</v>
      </c>
      <c r="F5158">
        <v>11</v>
      </c>
      <c r="G5158">
        <v>45</v>
      </c>
      <c r="H5158">
        <v>0</v>
      </c>
      <c r="I5158">
        <v>0</v>
      </c>
      <c r="J5158">
        <v>58</v>
      </c>
      <c r="K5158">
        <v>0</v>
      </c>
      <c r="L5158">
        <v>0</v>
      </c>
      <c r="M5158">
        <v>0</v>
      </c>
      <c r="N5158">
        <v>0</v>
      </c>
    </row>
    <row r="5159" spans="1:14" x14ac:dyDescent="0.2">
      <c r="A5159" t="s">
        <v>10037</v>
      </c>
      <c r="B5159" t="s">
        <v>87</v>
      </c>
      <c r="C5159" t="s">
        <v>140</v>
      </c>
      <c r="D5159" t="s">
        <v>4885</v>
      </c>
      <c r="E5159">
        <v>58</v>
      </c>
      <c r="F5159">
        <v>10</v>
      </c>
      <c r="G5159">
        <v>48</v>
      </c>
      <c r="H5159">
        <v>0</v>
      </c>
      <c r="I5159">
        <v>0</v>
      </c>
      <c r="J5159">
        <v>56</v>
      </c>
      <c r="K5159">
        <v>0</v>
      </c>
      <c r="L5159">
        <v>0</v>
      </c>
      <c r="M5159">
        <v>0</v>
      </c>
      <c r="N5159">
        <v>0</v>
      </c>
    </row>
    <row r="5160" spans="1:14" x14ac:dyDescent="0.2">
      <c r="A5160" t="s">
        <v>10038</v>
      </c>
      <c r="B5160" t="s">
        <v>87</v>
      </c>
      <c r="C5160" t="s">
        <v>140</v>
      </c>
      <c r="D5160" t="s">
        <v>4887</v>
      </c>
      <c r="E5160">
        <v>56</v>
      </c>
      <c r="F5160">
        <v>10</v>
      </c>
      <c r="G5160">
        <v>46</v>
      </c>
      <c r="H5160">
        <v>0</v>
      </c>
      <c r="I5160">
        <v>0</v>
      </c>
      <c r="J5160">
        <v>58</v>
      </c>
      <c r="K5160">
        <v>0</v>
      </c>
      <c r="L5160">
        <v>0</v>
      </c>
      <c r="M5160">
        <v>0</v>
      </c>
      <c r="N5160">
        <v>0</v>
      </c>
    </row>
    <row r="5161" spans="1:14" x14ac:dyDescent="0.2">
      <c r="A5161" t="s">
        <v>10039</v>
      </c>
      <c r="B5161" t="s">
        <v>87</v>
      </c>
      <c r="C5161" t="s">
        <v>140</v>
      </c>
      <c r="D5161" t="s">
        <v>4889</v>
      </c>
      <c r="E5161">
        <v>58</v>
      </c>
      <c r="F5161">
        <v>3</v>
      </c>
      <c r="G5161">
        <v>55</v>
      </c>
      <c r="H5161">
        <v>0</v>
      </c>
      <c r="I5161">
        <v>0</v>
      </c>
      <c r="J5161">
        <v>56</v>
      </c>
      <c r="K5161">
        <v>0</v>
      </c>
      <c r="L5161">
        <v>0</v>
      </c>
      <c r="M5161">
        <v>0</v>
      </c>
      <c r="N5161">
        <v>0</v>
      </c>
    </row>
    <row r="5162" spans="1:14" x14ac:dyDescent="0.2">
      <c r="A5162" t="s">
        <v>10040</v>
      </c>
      <c r="B5162" t="s">
        <v>87</v>
      </c>
      <c r="C5162" t="s">
        <v>140</v>
      </c>
      <c r="D5162" t="s">
        <v>4871</v>
      </c>
      <c r="E5162">
        <v>0</v>
      </c>
      <c r="F5162">
        <v>0</v>
      </c>
      <c r="G5162">
        <v>0</v>
      </c>
      <c r="H5162">
        <v>0</v>
      </c>
      <c r="I5162">
        <v>0</v>
      </c>
      <c r="J5162">
        <v>0</v>
      </c>
      <c r="K5162">
        <v>81</v>
      </c>
      <c r="L5162">
        <v>81</v>
      </c>
      <c r="M5162">
        <v>0</v>
      </c>
      <c r="N5162">
        <v>0</v>
      </c>
    </row>
    <row r="5163" spans="1:14" x14ac:dyDescent="0.2">
      <c r="A5163" t="s">
        <v>10041</v>
      </c>
      <c r="B5163" t="s">
        <v>87</v>
      </c>
      <c r="C5163" t="s">
        <v>140</v>
      </c>
      <c r="D5163" t="s">
        <v>4873</v>
      </c>
      <c r="E5163">
        <v>0</v>
      </c>
      <c r="F5163">
        <v>0</v>
      </c>
      <c r="G5163">
        <v>0</v>
      </c>
      <c r="H5163">
        <v>0</v>
      </c>
      <c r="I5163">
        <v>0</v>
      </c>
      <c r="J5163">
        <v>0</v>
      </c>
      <c r="K5163">
        <v>70</v>
      </c>
      <c r="L5163">
        <v>70</v>
      </c>
      <c r="M5163">
        <v>0</v>
      </c>
      <c r="N5163">
        <v>0</v>
      </c>
    </row>
    <row r="5164" spans="1:14" x14ac:dyDescent="0.2">
      <c r="A5164" t="s">
        <v>10042</v>
      </c>
      <c r="B5164" t="s">
        <v>87</v>
      </c>
      <c r="C5164" t="s">
        <v>141</v>
      </c>
      <c r="D5164" t="s">
        <v>4875</v>
      </c>
      <c r="E5164">
        <v>29</v>
      </c>
      <c r="F5164">
        <v>9</v>
      </c>
      <c r="G5164">
        <v>18</v>
      </c>
      <c r="H5164">
        <v>2</v>
      </c>
      <c r="I5164">
        <v>0</v>
      </c>
      <c r="J5164">
        <v>41</v>
      </c>
      <c r="K5164">
        <v>0</v>
      </c>
      <c r="L5164">
        <v>0</v>
      </c>
      <c r="M5164">
        <v>0</v>
      </c>
      <c r="N5164">
        <v>0</v>
      </c>
    </row>
    <row r="5165" spans="1:14" x14ac:dyDescent="0.2">
      <c r="A5165" t="s">
        <v>10043</v>
      </c>
      <c r="B5165" t="s">
        <v>87</v>
      </c>
      <c r="C5165" t="s">
        <v>141</v>
      </c>
      <c r="D5165" t="s">
        <v>4877</v>
      </c>
      <c r="E5165">
        <v>70</v>
      </c>
      <c r="F5165">
        <v>14</v>
      </c>
      <c r="G5165">
        <v>54</v>
      </c>
      <c r="H5165">
        <v>2</v>
      </c>
      <c r="I5165">
        <v>0</v>
      </c>
      <c r="J5165">
        <v>0</v>
      </c>
      <c r="K5165">
        <v>0</v>
      </c>
      <c r="L5165">
        <v>0</v>
      </c>
      <c r="M5165">
        <v>0</v>
      </c>
      <c r="N5165">
        <v>0</v>
      </c>
    </row>
    <row r="5166" spans="1:14" x14ac:dyDescent="0.2">
      <c r="A5166" t="s">
        <v>10044</v>
      </c>
      <c r="B5166" t="s">
        <v>87</v>
      </c>
      <c r="C5166" t="s">
        <v>141</v>
      </c>
      <c r="D5166" t="s">
        <v>4879</v>
      </c>
      <c r="E5166">
        <v>41</v>
      </c>
      <c r="F5166">
        <v>5</v>
      </c>
      <c r="G5166">
        <v>36</v>
      </c>
      <c r="H5166">
        <v>0</v>
      </c>
      <c r="I5166">
        <v>0</v>
      </c>
      <c r="J5166">
        <v>29</v>
      </c>
      <c r="K5166">
        <v>0</v>
      </c>
      <c r="L5166">
        <v>0</v>
      </c>
      <c r="M5166">
        <v>0</v>
      </c>
      <c r="N5166">
        <v>0</v>
      </c>
    </row>
    <row r="5167" spans="1:14" x14ac:dyDescent="0.2">
      <c r="A5167" t="s">
        <v>10045</v>
      </c>
      <c r="B5167" t="s">
        <v>87</v>
      </c>
      <c r="C5167" t="s">
        <v>141</v>
      </c>
      <c r="D5167" t="s">
        <v>4881</v>
      </c>
      <c r="E5167">
        <v>70</v>
      </c>
      <c r="F5167">
        <v>14</v>
      </c>
      <c r="G5167">
        <v>54</v>
      </c>
      <c r="H5167">
        <v>2</v>
      </c>
      <c r="I5167">
        <v>0</v>
      </c>
      <c r="J5167">
        <v>0</v>
      </c>
      <c r="K5167">
        <v>0</v>
      </c>
      <c r="L5167">
        <v>0</v>
      </c>
      <c r="M5167">
        <v>0</v>
      </c>
      <c r="N5167">
        <v>0</v>
      </c>
    </row>
    <row r="5168" spans="1:14" x14ac:dyDescent="0.2">
      <c r="A5168" t="s">
        <v>10046</v>
      </c>
      <c r="B5168" t="s">
        <v>87</v>
      </c>
      <c r="C5168" t="s">
        <v>141</v>
      </c>
      <c r="D5168" t="s">
        <v>4883</v>
      </c>
      <c r="E5168">
        <v>29</v>
      </c>
      <c r="F5168">
        <v>9</v>
      </c>
      <c r="G5168">
        <v>18</v>
      </c>
      <c r="H5168">
        <v>2</v>
      </c>
      <c r="I5168">
        <v>0</v>
      </c>
      <c r="J5168">
        <v>41</v>
      </c>
      <c r="K5168">
        <v>0</v>
      </c>
      <c r="L5168">
        <v>0</v>
      </c>
      <c r="M5168">
        <v>0</v>
      </c>
      <c r="N5168">
        <v>0</v>
      </c>
    </row>
    <row r="5169" spans="1:14" x14ac:dyDescent="0.2">
      <c r="A5169" t="s">
        <v>10047</v>
      </c>
      <c r="B5169" t="s">
        <v>87</v>
      </c>
      <c r="C5169" t="s">
        <v>141</v>
      </c>
      <c r="D5169" t="s">
        <v>4885</v>
      </c>
      <c r="E5169">
        <v>41</v>
      </c>
      <c r="F5169">
        <v>5</v>
      </c>
      <c r="G5169">
        <v>36</v>
      </c>
      <c r="H5169">
        <v>0</v>
      </c>
      <c r="I5169">
        <v>0</v>
      </c>
      <c r="J5169">
        <v>29</v>
      </c>
      <c r="K5169">
        <v>0</v>
      </c>
      <c r="L5169">
        <v>0</v>
      </c>
      <c r="M5169">
        <v>0</v>
      </c>
      <c r="N5169">
        <v>0</v>
      </c>
    </row>
    <row r="5170" spans="1:14" x14ac:dyDescent="0.2">
      <c r="A5170" t="s">
        <v>10048</v>
      </c>
      <c r="B5170" t="s">
        <v>87</v>
      </c>
      <c r="C5170" t="s">
        <v>141</v>
      </c>
      <c r="D5170" t="s">
        <v>4887</v>
      </c>
      <c r="E5170">
        <v>29</v>
      </c>
      <c r="F5170">
        <v>9</v>
      </c>
      <c r="G5170">
        <v>18</v>
      </c>
      <c r="H5170">
        <v>2</v>
      </c>
      <c r="I5170">
        <v>0</v>
      </c>
      <c r="J5170">
        <v>41</v>
      </c>
      <c r="K5170">
        <v>0</v>
      </c>
      <c r="L5170">
        <v>0</v>
      </c>
      <c r="M5170">
        <v>0</v>
      </c>
      <c r="N5170">
        <v>0</v>
      </c>
    </row>
    <row r="5171" spans="1:14" x14ac:dyDescent="0.2">
      <c r="A5171" t="s">
        <v>10049</v>
      </c>
      <c r="B5171" t="s">
        <v>87</v>
      </c>
      <c r="C5171" t="s">
        <v>141</v>
      </c>
      <c r="D5171" t="s">
        <v>4889</v>
      </c>
      <c r="E5171">
        <v>41</v>
      </c>
      <c r="F5171">
        <v>5</v>
      </c>
      <c r="G5171">
        <v>36</v>
      </c>
      <c r="H5171">
        <v>0</v>
      </c>
      <c r="I5171">
        <v>0</v>
      </c>
      <c r="J5171">
        <v>29</v>
      </c>
      <c r="K5171">
        <v>0</v>
      </c>
      <c r="L5171">
        <v>0</v>
      </c>
      <c r="M5171">
        <v>0</v>
      </c>
      <c r="N5171">
        <v>0</v>
      </c>
    </row>
    <row r="5172" spans="1:14" x14ac:dyDescent="0.2">
      <c r="A5172" t="s">
        <v>10050</v>
      </c>
      <c r="B5172" t="s">
        <v>87</v>
      </c>
      <c r="C5172" t="s">
        <v>141</v>
      </c>
      <c r="D5172" t="s">
        <v>4871</v>
      </c>
      <c r="E5172">
        <v>0</v>
      </c>
      <c r="F5172">
        <v>0</v>
      </c>
      <c r="G5172">
        <v>0</v>
      </c>
      <c r="H5172">
        <v>0</v>
      </c>
      <c r="I5172">
        <v>0</v>
      </c>
      <c r="J5172">
        <v>0</v>
      </c>
      <c r="K5172">
        <v>47</v>
      </c>
      <c r="L5172">
        <v>47</v>
      </c>
      <c r="M5172">
        <v>0</v>
      </c>
      <c r="N5172">
        <v>0</v>
      </c>
    </row>
    <row r="5173" spans="1:14" x14ac:dyDescent="0.2">
      <c r="A5173" t="s">
        <v>10051</v>
      </c>
      <c r="B5173" t="s">
        <v>87</v>
      </c>
      <c r="C5173" t="s">
        <v>141</v>
      </c>
      <c r="D5173" t="s">
        <v>4873</v>
      </c>
      <c r="E5173">
        <v>0</v>
      </c>
      <c r="F5173">
        <v>0</v>
      </c>
      <c r="G5173">
        <v>0</v>
      </c>
      <c r="H5173">
        <v>0</v>
      </c>
      <c r="I5173">
        <v>0</v>
      </c>
      <c r="J5173">
        <v>0</v>
      </c>
      <c r="K5173">
        <v>34</v>
      </c>
      <c r="L5173">
        <v>34</v>
      </c>
      <c r="M5173">
        <v>0</v>
      </c>
      <c r="N5173">
        <v>0</v>
      </c>
    </row>
    <row r="5174" spans="1:14" x14ac:dyDescent="0.2">
      <c r="A5174" t="s">
        <v>10052</v>
      </c>
      <c r="B5174" t="s">
        <v>87</v>
      </c>
      <c r="C5174" t="s">
        <v>142</v>
      </c>
      <c r="D5174" t="s">
        <v>4875</v>
      </c>
      <c r="E5174">
        <v>44</v>
      </c>
      <c r="F5174">
        <v>12</v>
      </c>
      <c r="G5174">
        <v>28</v>
      </c>
      <c r="H5174">
        <v>3</v>
      </c>
      <c r="I5174">
        <v>1</v>
      </c>
      <c r="J5174">
        <v>50</v>
      </c>
      <c r="K5174">
        <v>0</v>
      </c>
      <c r="L5174">
        <v>0</v>
      </c>
      <c r="M5174">
        <v>0</v>
      </c>
      <c r="N5174">
        <v>0</v>
      </c>
    </row>
    <row r="5175" spans="1:14" x14ac:dyDescent="0.2">
      <c r="A5175" t="s">
        <v>10053</v>
      </c>
      <c r="B5175" t="s">
        <v>87</v>
      </c>
      <c r="C5175" t="s">
        <v>142</v>
      </c>
      <c r="D5175" t="s">
        <v>4877</v>
      </c>
      <c r="E5175">
        <v>94</v>
      </c>
      <c r="F5175">
        <v>20</v>
      </c>
      <c r="G5175">
        <v>69</v>
      </c>
      <c r="H5175">
        <v>4</v>
      </c>
      <c r="I5175">
        <v>1</v>
      </c>
      <c r="J5175">
        <v>0</v>
      </c>
      <c r="K5175">
        <v>0</v>
      </c>
      <c r="L5175">
        <v>0</v>
      </c>
      <c r="M5175">
        <v>0</v>
      </c>
      <c r="N5175">
        <v>0</v>
      </c>
    </row>
    <row r="5176" spans="1:14" x14ac:dyDescent="0.2">
      <c r="A5176" t="s">
        <v>10054</v>
      </c>
      <c r="B5176" t="s">
        <v>87</v>
      </c>
      <c r="C5176" t="s">
        <v>142</v>
      </c>
      <c r="D5176" t="s">
        <v>4879</v>
      </c>
      <c r="E5176">
        <v>48</v>
      </c>
      <c r="F5176">
        <v>11</v>
      </c>
      <c r="G5176">
        <v>37</v>
      </c>
      <c r="H5176">
        <v>0</v>
      </c>
      <c r="I5176">
        <v>0</v>
      </c>
      <c r="J5176">
        <v>46</v>
      </c>
      <c r="K5176">
        <v>0</v>
      </c>
      <c r="L5176">
        <v>0</v>
      </c>
      <c r="M5176">
        <v>0</v>
      </c>
      <c r="N5176">
        <v>0</v>
      </c>
    </row>
    <row r="5177" spans="1:14" x14ac:dyDescent="0.2">
      <c r="A5177" t="s">
        <v>10055</v>
      </c>
      <c r="B5177" t="s">
        <v>87</v>
      </c>
      <c r="C5177" t="s">
        <v>142</v>
      </c>
      <c r="D5177" t="s">
        <v>4881</v>
      </c>
      <c r="E5177">
        <v>94</v>
      </c>
      <c r="F5177">
        <v>20</v>
      </c>
      <c r="G5177">
        <v>69</v>
      </c>
      <c r="H5177">
        <v>4</v>
      </c>
      <c r="I5177">
        <v>1</v>
      </c>
      <c r="J5177">
        <v>0</v>
      </c>
      <c r="K5177">
        <v>0</v>
      </c>
      <c r="L5177">
        <v>0</v>
      </c>
      <c r="M5177">
        <v>0</v>
      </c>
      <c r="N5177">
        <v>0</v>
      </c>
    </row>
    <row r="5178" spans="1:14" x14ac:dyDescent="0.2">
      <c r="A5178" t="s">
        <v>10056</v>
      </c>
      <c r="B5178" t="s">
        <v>87</v>
      </c>
      <c r="C5178" t="s">
        <v>142</v>
      </c>
      <c r="D5178" t="s">
        <v>4883</v>
      </c>
      <c r="E5178">
        <v>44</v>
      </c>
      <c r="F5178">
        <v>10</v>
      </c>
      <c r="G5178">
        <v>30</v>
      </c>
      <c r="H5178">
        <v>3</v>
      </c>
      <c r="I5178">
        <v>1</v>
      </c>
      <c r="J5178">
        <v>50</v>
      </c>
      <c r="K5178">
        <v>0</v>
      </c>
      <c r="L5178">
        <v>0</v>
      </c>
      <c r="M5178">
        <v>0</v>
      </c>
      <c r="N5178">
        <v>0</v>
      </c>
    </row>
    <row r="5179" spans="1:14" x14ac:dyDescent="0.2">
      <c r="A5179" t="s">
        <v>10057</v>
      </c>
      <c r="B5179" t="s">
        <v>87</v>
      </c>
      <c r="C5179" t="s">
        <v>142</v>
      </c>
      <c r="D5179" t="s">
        <v>4885</v>
      </c>
      <c r="E5179">
        <v>50</v>
      </c>
      <c r="F5179">
        <v>16</v>
      </c>
      <c r="G5179">
        <v>34</v>
      </c>
      <c r="H5179">
        <v>0</v>
      </c>
      <c r="I5179">
        <v>0</v>
      </c>
      <c r="J5179">
        <v>44</v>
      </c>
      <c r="K5179">
        <v>0</v>
      </c>
      <c r="L5179">
        <v>0</v>
      </c>
      <c r="M5179">
        <v>0</v>
      </c>
      <c r="N5179">
        <v>0</v>
      </c>
    </row>
    <row r="5180" spans="1:14" x14ac:dyDescent="0.2">
      <c r="A5180" t="s">
        <v>10058</v>
      </c>
      <c r="B5180" t="s">
        <v>87</v>
      </c>
      <c r="C5180" t="s">
        <v>142</v>
      </c>
      <c r="D5180" t="s">
        <v>4887</v>
      </c>
      <c r="E5180">
        <v>44</v>
      </c>
      <c r="F5180">
        <v>9</v>
      </c>
      <c r="G5180">
        <v>30</v>
      </c>
      <c r="H5180">
        <v>4</v>
      </c>
      <c r="I5180">
        <v>1</v>
      </c>
      <c r="J5180">
        <v>50</v>
      </c>
      <c r="K5180">
        <v>0</v>
      </c>
      <c r="L5180">
        <v>0</v>
      </c>
      <c r="M5180">
        <v>0</v>
      </c>
      <c r="N5180">
        <v>0</v>
      </c>
    </row>
    <row r="5181" spans="1:14" x14ac:dyDescent="0.2">
      <c r="A5181" t="s">
        <v>10059</v>
      </c>
      <c r="B5181" t="s">
        <v>87</v>
      </c>
      <c r="C5181" t="s">
        <v>142</v>
      </c>
      <c r="D5181" t="s">
        <v>4889</v>
      </c>
      <c r="E5181">
        <v>50</v>
      </c>
      <c r="F5181">
        <v>11</v>
      </c>
      <c r="G5181">
        <v>39</v>
      </c>
      <c r="H5181">
        <v>0</v>
      </c>
      <c r="I5181">
        <v>0</v>
      </c>
      <c r="J5181">
        <v>44</v>
      </c>
      <c r="K5181">
        <v>0</v>
      </c>
      <c r="L5181">
        <v>0</v>
      </c>
      <c r="M5181">
        <v>0</v>
      </c>
      <c r="N5181">
        <v>0</v>
      </c>
    </row>
    <row r="5182" spans="1:14" x14ac:dyDescent="0.2">
      <c r="A5182" t="s">
        <v>10060</v>
      </c>
      <c r="B5182" t="s">
        <v>87</v>
      </c>
      <c r="C5182" t="s">
        <v>142</v>
      </c>
      <c r="D5182" t="s">
        <v>4871</v>
      </c>
      <c r="E5182">
        <v>0</v>
      </c>
      <c r="F5182">
        <v>0</v>
      </c>
      <c r="G5182">
        <v>0</v>
      </c>
      <c r="H5182">
        <v>0</v>
      </c>
      <c r="I5182">
        <v>0</v>
      </c>
      <c r="J5182">
        <v>0</v>
      </c>
      <c r="K5182">
        <v>83</v>
      </c>
      <c r="L5182">
        <v>81</v>
      </c>
      <c r="M5182">
        <v>2</v>
      </c>
      <c r="N5182">
        <v>0</v>
      </c>
    </row>
    <row r="5183" spans="1:14" x14ac:dyDescent="0.2">
      <c r="A5183" t="s">
        <v>10061</v>
      </c>
      <c r="B5183" t="s">
        <v>87</v>
      </c>
      <c r="C5183" t="s">
        <v>142</v>
      </c>
      <c r="D5183" t="s">
        <v>4873</v>
      </c>
      <c r="E5183">
        <v>0</v>
      </c>
      <c r="F5183">
        <v>0</v>
      </c>
      <c r="G5183">
        <v>0</v>
      </c>
      <c r="H5183">
        <v>0</v>
      </c>
      <c r="I5183">
        <v>0</v>
      </c>
      <c r="J5183">
        <v>0</v>
      </c>
      <c r="K5183">
        <v>63</v>
      </c>
      <c r="L5183">
        <v>63</v>
      </c>
      <c r="M5183">
        <v>0</v>
      </c>
      <c r="N5183">
        <v>0</v>
      </c>
    </row>
    <row r="5184" spans="1:14" x14ac:dyDescent="0.2">
      <c r="A5184" t="s">
        <v>10062</v>
      </c>
      <c r="B5184" t="s">
        <v>87</v>
      </c>
      <c r="C5184" t="s">
        <v>143</v>
      </c>
      <c r="D5184" t="s">
        <v>4875</v>
      </c>
      <c r="E5184">
        <v>36</v>
      </c>
      <c r="F5184">
        <v>5</v>
      </c>
      <c r="G5184">
        <v>29</v>
      </c>
      <c r="H5184">
        <v>2</v>
      </c>
      <c r="I5184">
        <v>0</v>
      </c>
      <c r="J5184">
        <v>77</v>
      </c>
      <c r="K5184">
        <v>0</v>
      </c>
      <c r="L5184">
        <v>0</v>
      </c>
      <c r="M5184">
        <v>0</v>
      </c>
      <c r="N5184">
        <v>0</v>
      </c>
    </row>
    <row r="5185" spans="1:14" x14ac:dyDescent="0.2">
      <c r="A5185" t="s">
        <v>10063</v>
      </c>
      <c r="B5185" t="s">
        <v>87</v>
      </c>
      <c r="C5185" t="s">
        <v>143</v>
      </c>
      <c r="D5185" t="s">
        <v>4877</v>
      </c>
      <c r="E5185">
        <v>113</v>
      </c>
      <c r="F5185">
        <v>12</v>
      </c>
      <c r="G5185">
        <v>98</v>
      </c>
      <c r="H5185">
        <v>1</v>
      </c>
      <c r="I5185">
        <v>2</v>
      </c>
      <c r="J5185">
        <v>0</v>
      </c>
      <c r="K5185">
        <v>0</v>
      </c>
      <c r="L5185">
        <v>0</v>
      </c>
      <c r="M5185">
        <v>0</v>
      </c>
      <c r="N5185">
        <v>0</v>
      </c>
    </row>
    <row r="5186" spans="1:14" x14ac:dyDescent="0.2">
      <c r="A5186" t="s">
        <v>10064</v>
      </c>
      <c r="B5186" t="s">
        <v>87</v>
      </c>
      <c r="C5186" t="s">
        <v>143</v>
      </c>
      <c r="D5186" t="s">
        <v>4879</v>
      </c>
      <c r="E5186">
        <v>77</v>
      </c>
      <c r="F5186">
        <v>12</v>
      </c>
      <c r="G5186">
        <v>65</v>
      </c>
      <c r="H5186">
        <v>0</v>
      </c>
      <c r="I5186">
        <v>0</v>
      </c>
      <c r="J5186">
        <v>36</v>
      </c>
      <c r="K5186">
        <v>0</v>
      </c>
      <c r="L5186">
        <v>0</v>
      </c>
      <c r="M5186">
        <v>0</v>
      </c>
      <c r="N5186">
        <v>0</v>
      </c>
    </row>
    <row r="5187" spans="1:14" x14ac:dyDescent="0.2">
      <c r="A5187" t="s">
        <v>10065</v>
      </c>
      <c r="B5187" t="s">
        <v>87</v>
      </c>
      <c r="C5187" t="s">
        <v>143</v>
      </c>
      <c r="D5187" t="s">
        <v>4881</v>
      </c>
      <c r="E5187">
        <v>113</v>
      </c>
      <c r="F5187">
        <v>12</v>
      </c>
      <c r="G5187">
        <v>98</v>
      </c>
      <c r="H5187">
        <v>1</v>
      </c>
      <c r="I5187">
        <v>2</v>
      </c>
      <c r="J5187">
        <v>0</v>
      </c>
      <c r="K5187">
        <v>0</v>
      </c>
      <c r="L5187">
        <v>0</v>
      </c>
      <c r="M5187">
        <v>0</v>
      </c>
      <c r="N5187">
        <v>0</v>
      </c>
    </row>
    <row r="5188" spans="1:14" x14ac:dyDescent="0.2">
      <c r="A5188" t="s">
        <v>10066</v>
      </c>
      <c r="B5188" t="s">
        <v>87</v>
      </c>
      <c r="C5188" t="s">
        <v>143</v>
      </c>
      <c r="D5188" t="s">
        <v>4883</v>
      </c>
      <c r="E5188">
        <v>36</v>
      </c>
      <c r="F5188">
        <v>3</v>
      </c>
      <c r="G5188">
        <v>30</v>
      </c>
      <c r="H5188">
        <v>1</v>
      </c>
      <c r="I5188">
        <v>2</v>
      </c>
      <c r="J5188">
        <v>77</v>
      </c>
      <c r="K5188">
        <v>0</v>
      </c>
      <c r="L5188">
        <v>0</v>
      </c>
      <c r="M5188">
        <v>0</v>
      </c>
      <c r="N5188">
        <v>0</v>
      </c>
    </row>
    <row r="5189" spans="1:14" x14ac:dyDescent="0.2">
      <c r="A5189" t="s">
        <v>10067</v>
      </c>
      <c r="B5189" t="s">
        <v>87</v>
      </c>
      <c r="C5189" t="s">
        <v>143</v>
      </c>
      <c r="D5189" t="s">
        <v>4885</v>
      </c>
      <c r="E5189">
        <v>77</v>
      </c>
      <c r="F5189">
        <v>17</v>
      </c>
      <c r="G5189">
        <v>60</v>
      </c>
      <c r="H5189">
        <v>0</v>
      </c>
      <c r="I5189">
        <v>0</v>
      </c>
      <c r="J5189">
        <v>36</v>
      </c>
      <c r="K5189">
        <v>0</v>
      </c>
      <c r="L5189">
        <v>0</v>
      </c>
      <c r="M5189">
        <v>0</v>
      </c>
      <c r="N5189">
        <v>0</v>
      </c>
    </row>
    <row r="5190" spans="1:14" x14ac:dyDescent="0.2">
      <c r="A5190" t="s">
        <v>10068</v>
      </c>
      <c r="B5190" t="s">
        <v>87</v>
      </c>
      <c r="C5190" t="s">
        <v>143</v>
      </c>
      <c r="D5190" t="s">
        <v>4887</v>
      </c>
      <c r="E5190">
        <v>36</v>
      </c>
      <c r="F5190">
        <v>0</v>
      </c>
      <c r="G5190">
        <v>34</v>
      </c>
      <c r="H5190">
        <v>1</v>
      </c>
      <c r="I5190">
        <v>1</v>
      </c>
      <c r="J5190">
        <v>77</v>
      </c>
      <c r="K5190">
        <v>0</v>
      </c>
      <c r="L5190">
        <v>0</v>
      </c>
      <c r="M5190">
        <v>0</v>
      </c>
      <c r="N5190">
        <v>0</v>
      </c>
    </row>
    <row r="5191" spans="1:14" x14ac:dyDescent="0.2">
      <c r="A5191" t="s">
        <v>10069</v>
      </c>
      <c r="B5191" t="s">
        <v>87</v>
      </c>
      <c r="C5191" t="s">
        <v>143</v>
      </c>
      <c r="D5191" t="s">
        <v>4889</v>
      </c>
      <c r="E5191">
        <v>77</v>
      </c>
      <c r="F5191">
        <v>12</v>
      </c>
      <c r="G5191">
        <v>65</v>
      </c>
      <c r="H5191">
        <v>0</v>
      </c>
      <c r="I5191">
        <v>0</v>
      </c>
      <c r="J5191">
        <v>36</v>
      </c>
      <c r="K5191">
        <v>0</v>
      </c>
      <c r="L5191">
        <v>0</v>
      </c>
      <c r="M5191">
        <v>0</v>
      </c>
      <c r="N5191">
        <v>0</v>
      </c>
    </row>
    <row r="5192" spans="1:14" x14ac:dyDescent="0.2">
      <c r="A5192" t="s">
        <v>10070</v>
      </c>
      <c r="B5192" t="s">
        <v>87</v>
      </c>
      <c r="C5192" t="s">
        <v>143</v>
      </c>
      <c r="D5192" t="s">
        <v>4871</v>
      </c>
      <c r="E5192">
        <v>0</v>
      </c>
      <c r="F5192">
        <v>0</v>
      </c>
      <c r="G5192">
        <v>0</v>
      </c>
      <c r="H5192">
        <v>0</v>
      </c>
      <c r="I5192">
        <v>0</v>
      </c>
      <c r="J5192">
        <v>0</v>
      </c>
      <c r="K5192">
        <v>77</v>
      </c>
      <c r="L5192">
        <v>75</v>
      </c>
      <c r="M5192">
        <v>2</v>
      </c>
      <c r="N5192">
        <v>0</v>
      </c>
    </row>
    <row r="5193" spans="1:14" x14ac:dyDescent="0.2">
      <c r="A5193" t="s">
        <v>10071</v>
      </c>
      <c r="B5193" t="s">
        <v>87</v>
      </c>
      <c r="C5193" t="s">
        <v>143</v>
      </c>
      <c r="D5193" t="s">
        <v>4873</v>
      </c>
      <c r="E5193">
        <v>0</v>
      </c>
      <c r="F5193">
        <v>0</v>
      </c>
      <c r="G5193">
        <v>0</v>
      </c>
      <c r="H5193">
        <v>0</v>
      </c>
      <c r="I5193">
        <v>0</v>
      </c>
      <c r="J5193">
        <v>0</v>
      </c>
      <c r="K5193">
        <v>54</v>
      </c>
      <c r="L5193">
        <v>53</v>
      </c>
      <c r="M5193">
        <v>1</v>
      </c>
      <c r="N5193">
        <v>0</v>
      </c>
    </row>
    <row r="5194" spans="1:14" x14ac:dyDescent="0.2">
      <c r="A5194" t="s">
        <v>10072</v>
      </c>
      <c r="B5194" t="s">
        <v>87</v>
      </c>
      <c r="C5194" t="s">
        <v>144</v>
      </c>
      <c r="D5194" t="s">
        <v>4875</v>
      </c>
      <c r="E5194">
        <v>44</v>
      </c>
      <c r="F5194">
        <v>7</v>
      </c>
      <c r="G5194">
        <v>32</v>
      </c>
      <c r="H5194">
        <v>4</v>
      </c>
      <c r="I5194">
        <v>1</v>
      </c>
      <c r="J5194">
        <v>50</v>
      </c>
      <c r="K5194">
        <v>0</v>
      </c>
      <c r="L5194">
        <v>0</v>
      </c>
      <c r="M5194">
        <v>0</v>
      </c>
      <c r="N5194">
        <v>0</v>
      </c>
    </row>
    <row r="5195" spans="1:14" x14ac:dyDescent="0.2">
      <c r="A5195" t="s">
        <v>10073</v>
      </c>
      <c r="B5195" t="s">
        <v>87</v>
      </c>
      <c r="C5195" t="s">
        <v>144</v>
      </c>
      <c r="D5195" t="s">
        <v>4877</v>
      </c>
      <c r="E5195">
        <v>94</v>
      </c>
      <c r="F5195">
        <v>15</v>
      </c>
      <c r="G5195">
        <v>74</v>
      </c>
      <c r="H5195">
        <v>4</v>
      </c>
      <c r="I5195">
        <v>1</v>
      </c>
      <c r="J5195">
        <v>0</v>
      </c>
      <c r="K5195">
        <v>0</v>
      </c>
      <c r="L5195">
        <v>0</v>
      </c>
      <c r="M5195">
        <v>0</v>
      </c>
      <c r="N5195">
        <v>0</v>
      </c>
    </row>
    <row r="5196" spans="1:14" x14ac:dyDescent="0.2">
      <c r="A5196" t="s">
        <v>10074</v>
      </c>
      <c r="B5196" t="s">
        <v>87</v>
      </c>
      <c r="C5196" t="s">
        <v>144</v>
      </c>
      <c r="D5196" t="s">
        <v>4879</v>
      </c>
      <c r="E5196">
        <v>50</v>
      </c>
      <c r="F5196">
        <v>10</v>
      </c>
      <c r="G5196">
        <v>40</v>
      </c>
      <c r="H5196">
        <v>0</v>
      </c>
      <c r="I5196">
        <v>0</v>
      </c>
      <c r="J5196">
        <v>44</v>
      </c>
      <c r="K5196">
        <v>0</v>
      </c>
      <c r="L5196">
        <v>0</v>
      </c>
      <c r="M5196">
        <v>0</v>
      </c>
      <c r="N5196">
        <v>0</v>
      </c>
    </row>
    <row r="5197" spans="1:14" x14ac:dyDescent="0.2">
      <c r="A5197" t="s">
        <v>10075</v>
      </c>
      <c r="B5197" t="s">
        <v>87</v>
      </c>
      <c r="C5197" t="s">
        <v>144</v>
      </c>
      <c r="D5197" t="s">
        <v>4881</v>
      </c>
      <c r="E5197">
        <v>94</v>
      </c>
      <c r="F5197">
        <v>15</v>
      </c>
      <c r="G5197">
        <v>74</v>
      </c>
      <c r="H5197">
        <v>4</v>
      </c>
      <c r="I5197">
        <v>1</v>
      </c>
      <c r="J5197">
        <v>0</v>
      </c>
      <c r="K5197">
        <v>0</v>
      </c>
      <c r="L5197">
        <v>0</v>
      </c>
      <c r="M5197">
        <v>0</v>
      </c>
      <c r="N5197">
        <v>0</v>
      </c>
    </row>
    <row r="5198" spans="1:14" x14ac:dyDescent="0.2">
      <c r="A5198" t="s">
        <v>10076</v>
      </c>
      <c r="B5198" t="s">
        <v>87</v>
      </c>
      <c r="C5198" t="s">
        <v>144</v>
      </c>
      <c r="D5198" t="s">
        <v>4883</v>
      </c>
      <c r="E5198">
        <v>44</v>
      </c>
      <c r="F5198">
        <v>6</v>
      </c>
      <c r="G5198">
        <v>34</v>
      </c>
      <c r="H5198">
        <v>3</v>
      </c>
      <c r="I5198">
        <v>1</v>
      </c>
      <c r="J5198">
        <v>50</v>
      </c>
      <c r="K5198">
        <v>0</v>
      </c>
      <c r="L5198">
        <v>0</v>
      </c>
      <c r="M5198">
        <v>0</v>
      </c>
      <c r="N5198">
        <v>0</v>
      </c>
    </row>
    <row r="5199" spans="1:14" x14ac:dyDescent="0.2">
      <c r="A5199" t="s">
        <v>10077</v>
      </c>
      <c r="B5199" t="s">
        <v>87</v>
      </c>
      <c r="C5199" t="s">
        <v>144</v>
      </c>
      <c r="D5199" t="s">
        <v>4885</v>
      </c>
      <c r="E5199">
        <v>50</v>
      </c>
      <c r="F5199">
        <v>15</v>
      </c>
      <c r="G5199">
        <v>35</v>
      </c>
      <c r="H5199">
        <v>0</v>
      </c>
      <c r="I5199">
        <v>0</v>
      </c>
      <c r="J5199">
        <v>44</v>
      </c>
      <c r="K5199">
        <v>0</v>
      </c>
      <c r="L5199">
        <v>0</v>
      </c>
      <c r="M5199">
        <v>0</v>
      </c>
      <c r="N5199">
        <v>0</v>
      </c>
    </row>
    <row r="5200" spans="1:14" x14ac:dyDescent="0.2">
      <c r="A5200" t="s">
        <v>10078</v>
      </c>
      <c r="B5200" t="s">
        <v>87</v>
      </c>
      <c r="C5200" t="s">
        <v>144</v>
      </c>
      <c r="D5200" t="s">
        <v>4887</v>
      </c>
      <c r="E5200">
        <v>44</v>
      </c>
      <c r="F5200">
        <v>5</v>
      </c>
      <c r="G5200">
        <v>34</v>
      </c>
      <c r="H5200">
        <v>4</v>
      </c>
      <c r="I5200">
        <v>1</v>
      </c>
      <c r="J5200">
        <v>50</v>
      </c>
      <c r="K5200">
        <v>0</v>
      </c>
      <c r="L5200">
        <v>0</v>
      </c>
      <c r="M5200">
        <v>0</v>
      </c>
      <c r="N5200">
        <v>0</v>
      </c>
    </row>
    <row r="5201" spans="1:14" x14ac:dyDescent="0.2">
      <c r="A5201" t="s">
        <v>10079</v>
      </c>
      <c r="B5201" t="s">
        <v>87</v>
      </c>
      <c r="C5201" t="s">
        <v>144</v>
      </c>
      <c r="D5201" t="s">
        <v>4889</v>
      </c>
      <c r="E5201">
        <v>50</v>
      </c>
      <c r="F5201">
        <v>10</v>
      </c>
      <c r="G5201">
        <v>40</v>
      </c>
      <c r="H5201">
        <v>0</v>
      </c>
      <c r="I5201">
        <v>0</v>
      </c>
      <c r="J5201">
        <v>44</v>
      </c>
      <c r="K5201">
        <v>0</v>
      </c>
      <c r="L5201">
        <v>0</v>
      </c>
      <c r="M5201">
        <v>0</v>
      </c>
      <c r="N5201">
        <v>0</v>
      </c>
    </row>
    <row r="5202" spans="1:14" x14ac:dyDescent="0.2">
      <c r="A5202" t="s">
        <v>10080</v>
      </c>
      <c r="B5202" t="s">
        <v>87</v>
      </c>
      <c r="C5202" t="s">
        <v>144</v>
      </c>
      <c r="D5202" t="s">
        <v>4871</v>
      </c>
      <c r="E5202">
        <v>0</v>
      </c>
      <c r="F5202">
        <v>0</v>
      </c>
      <c r="G5202">
        <v>0</v>
      </c>
      <c r="H5202">
        <v>0</v>
      </c>
      <c r="I5202">
        <v>0</v>
      </c>
      <c r="J5202">
        <v>0</v>
      </c>
      <c r="K5202">
        <v>58</v>
      </c>
      <c r="L5202">
        <v>58</v>
      </c>
      <c r="M5202">
        <v>0</v>
      </c>
      <c r="N5202">
        <v>0</v>
      </c>
    </row>
    <row r="5203" spans="1:14" x14ac:dyDescent="0.2">
      <c r="A5203" t="s">
        <v>10081</v>
      </c>
      <c r="B5203" t="s">
        <v>87</v>
      </c>
      <c r="C5203" t="s">
        <v>144</v>
      </c>
      <c r="D5203" t="s">
        <v>4873</v>
      </c>
      <c r="E5203">
        <v>0</v>
      </c>
      <c r="F5203">
        <v>0</v>
      </c>
      <c r="G5203">
        <v>0</v>
      </c>
      <c r="H5203">
        <v>0</v>
      </c>
      <c r="I5203">
        <v>0</v>
      </c>
      <c r="J5203">
        <v>0</v>
      </c>
      <c r="K5203">
        <v>44</v>
      </c>
      <c r="L5203">
        <v>44</v>
      </c>
      <c r="M5203">
        <v>0</v>
      </c>
      <c r="N5203">
        <v>0</v>
      </c>
    </row>
    <row r="5204" spans="1:14" x14ac:dyDescent="0.2">
      <c r="A5204" t="s">
        <v>10082</v>
      </c>
      <c r="B5204" t="s">
        <v>87</v>
      </c>
      <c r="C5204" t="s">
        <v>145</v>
      </c>
      <c r="D5204" t="s">
        <v>4875</v>
      </c>
      <c r="E5204">
        <v>57</v>
      </c>
      <c r="F5204">
        <v>19</v>
      </c>
      <c r="G5204">
        <v>36</v>
      </c>
      <c r="H5204">
        <v>2</v>
      </c>
      <c r="I5204">
        <v>0</v>
      </c>
      <c r="J5204">
        <v>98</v>
      </c>
      <c r="K5204">
        <v>0</v>
      </c>
      <c r="L5204">
        <v>0</v>
      </c>
      <c r="M5204">
        <v>0</v>
      </c>
      <c r="N5204">
        <v>0</v>
      </c>
    </row>
    <row r="5205" spans="1:14" x14ac:dyDescent="0.2">
      <c r="A5205" t="s">
        <v>10083</v>
      </c>
      <c r="B5205" t="s">
        <v>87</v>
      </c>
      <c r="C5205" t="s">
        <v>145</v>
      </c>
      <c r="D5205" t="s">
        <v>4877</v>
      </c>
      <c r="E5205">
        <v>155</v>
      </c>
      <c r="F5205">
        <v>33</v>
      </c>
      <c r="G5205">
        <v>119</v>
      </c>
      <c r="H5205">
        <v>1</v>
      </c>
      <c r="I5205">
        <v>2</v>
      </c>
      <c r="J5205">
        <v>0</v>
      </c>
      <c r="K5205">
        <v>0</v>
      </c>
      <c r="L5205">
        <v>0</v>
      </c>
      <c r="M5205">
        <v>0</v>
      </c>
      <c r="N5205">
        <v>0</v>
      </c>
    </row>
    <row r="5206" spans="1:14" x14ac:dyDescent="0.2">
      <c r="A5206" t="s">
        <v>10084</v>
      </c>
      <c r="B5206" t="s">
        <v>87</v>
      </c>
      <c r="C5206" t="s">
        <v>145</v>
      </c>
      <c r="D5206" t="s">
        <v>4879</v>
      </c>
      <c r="E5206">
        <v>98</v>
      </c>
      <c r="F5206">
        <v>17</v>
      </c>
      <c r="G5206">
        <v>81</v>
      </c>
      <c r="H5206">
        <v>0</v>
      </c>
      <c r="I5206">
        <v>0</v>
      </c>
      <c r="J5206">
        <v>57</v>
      </c>
      <c r="K5206">
        <v>0</v>
      </c>
      <c r="L5206">
        <v>0</v>
      </c>
      <c r="M5206">
        <v>0</v>
      </c>
      <c r="N5206">
        <v>0</v>
      </c>
    </row>
    <row r="5207" spans="1:14" x14ac:dyDescent="0.2">
      <c r="A5207" t="s">
        <v>10085</v>
      </c>
      <c r="B5207" t="s">
        <v>87</v>
      </c>
      <c r="C5207" t="s">
        <v>145</v>
      </c>
      <c r="D5207" t="s">
        <v>4881</v>
      </c>
      <c r="E5207">
        <v>155</v>
      </c>
      <c r="F5207">
        <v>32</v>
      </c>
      <c r="G5207">
        <v>120</v>
      </c>
      <c r="H5207">
        <v>1</v>
      </c>
      <c r="I5207">
        <v>2</v>
      </c>
      <c r="J5207">
        <v>0</v>
      </c>
      <c r="K5207">
        <v>0</v>
      </c>
      <c r="L5207">
        <v>0</v>
      </c>
      <c r="M5207">
        <v>0</v>
      </c>
      <c r="N5207">
        <v>0</v>
      </c>
    </row>
    <row r="5208" spans="1:14" x14ac:dyDescent="0.2">
      <c r="A5208" t="s">
        <v>10086</v>
      </c>
      <c r="B5208" t="s">
        <v>87</v>
      </c>
      <c r="C5208" t="s">
        <v>145</v>
      </c>
      <c r="D5208" t="s">
        <v>4883</v>
      </c>
      <c r="E5208">
        <v>57</v>
      </c>
      <c r="F5208">
        <v>18</v>
      </c>
      <c r="G5208">
        <v>36</v>
      </c>
      <c r="H5208">
        <v>1</v>
      </c>
      <c r="I5208">
        <v>2</v>
      </c>
      <c r="J5208">
        <v>98</v>
      </c>
      <c r="K5208">
        <v>0</v>
      </c>
      <c r="L5208">
        <v>0</v>
      </c>
      <c r="M5208">
        <v>0</v>
      </c>
      <c r="N5208">
        <v>0</v>
      </c>
    </row>
    <row r="5209" spans="1:14" x14ac:dyDescent="0.2">
      <c r="A5209" t="s">
        <v>10087</v>
      </c>
      <c r="B5209" t="s">
        <v>87</v>
      </c>
      <c r="C5209" t="s">
        <v>145</v>
      </c>
      <c r="D5209" t="s">
        <v>4885</v>
      </c>
      <c r="E5209">
        <v>98</v>
      </c>
      <c r="F5209">
        <v>30</v>
      </c>
      <c r="G5209">
        <v>68</v>
      </c>
      <c r="H5209">
        <v>0</v>
      </c>
      <c r="I5209">
        <v>0</v>
      </c>
      <c r="J5209">
        <v>57</v>
      </c>
      <c r="K5209">
        <v>0</v>
      </c>
      <c r="L5209">
        <v>0</v>
      </c>
      <c r="M5209">
        <v>0</v>
      </c>
      <c r="N5209">
        <v>0</v>
      </c>
    </row>
    <row r="5210" spans="1:14" x14ac:dyDescent="0.2">
      <c r="A5210" t="s">
        <v>10088</v>
      </c>
      <c r="B5210" t="s">
        <v>87</v>
      </c>
      <c r="C5210" t="s">
        <v>145</v>
      </c>
      <c r="D5210" t="s">
        <v>4887</v>
      </c>
      <c r="E5210">
        <v>57</v>
      </c>
      <c r="F5210">
        <v>16</v>
      </c>
      <c r="G5210">
        <v>39</v>
      </c>
      <c r="H5210">
        <v>2</v>
      </c>
      <c r="I5210">
        <v>0</v>
      </c>
      <c r="J5210">
        <v>98</v>
      </c>
      <c r="K5210">
        <v>0</v>
      </c>
      <c r="L5210">
        <v>0</v>
      </c>
      <c r="M5210">
        <v>0</v>
      </c>
      <c r="N5210">
        <v>0</v>
      </c>
    </row>
    <row r="5211" spans="1:14" x14ac:dyDescent="0.2">
      <c r="A5211" t="s">
        <v>10089</v>
      </c>
      <c r="B5211" t="s">
        <v>87</v>
      </c>
      <c r="C5211" t="s">
        <v>145</v>
      </c>
      <c r="D5211" t="s">
        <v>4889</v>
      </c>
      <c r="E5211">
        <v>98</v>
      </c>
      <c r="F5211">
        <v>17</v>
      </c>
      <c r="G5211">
        <v>81</v>
      </c>
      <c r="H5211">
        <v>0</v>
      </c>
      <c r="I5211">
        <v>0</v>
      </c>
      <c r="J5211">
        <v>57</v>
      </c>
      <c r="K5211">
        <v>0</v>
      </c>
      <c r="L5211">
        <v>0</v>
      </c>
      <c r="M5211">
        <v>0</v>
      </c>
      <c r="N5211">
        <v>0</v>
      </c>
    </row>
    <row r="5212" spans="1:14" x14ac:dyDescent="0.2">
      <c r="A5212" t="s">
        <v>10090</v>
      </c>
      <c r="B5212" t="s">
        <v>87</v>
      </c>
      <c r="C5212" t="s">
        <v>145</v>
      </c>
      <c r="D5212" t="s">
        <v>4871</v>
      </c>
      <c r="E5212">
        <v>0</v>
      </c>
      <c r="F5212">
        <v>0</v>
      </c>
      <c r="G5212">
        <v>0</v>
      </c>
      <c r="H5212">
        <v>0</v>
      </c>
      <c r="I5212">
        <v>0</v>
      </c>
      <c r="J5212">
        <v>0</v>
      </c>
      <c r="K5212">
        <v>105</v>
      </c>
      <c r="L5212">
        <v>104</v>
      </c>
      <c r="M5212">
        <v>0</v>
      </c>
      <c r="N5212">
        <v>1</v>
      </c>
    </row>
    <row r="5213" spans="1:14" x14ac:dyDescent="0.2">
      <c r="A5213" t="s">
        <v>10091</v>
      </c>
      <c r="B5213" t="s">
        <v>87</v>
      </c>
      <c r="C5213" t="s">
        <v>145</v>
      </c>
      <c r="D5213" t="s">
        <v>4873</v>
      </c>
      <c r="E5213">
        <v>0</v>
      </c>
      <c r="F5213">
        <v>0</v>
      </c>
      <c r="G5213">
        <v>0</v>
      </c>
      <c r="H5213">
        <v>0</v>
      </c>
      <c r="I5213">
        <v>0</v>
      </c>
      <c r="J5213">
        <v>0</v>
      </c>
      <c r="K5213">
        <v>89</v>
      </c>
      <c r="L5213">
        <v>88</v>
      </c>
      <c r="M5213">
        <v>0</v>
      </c>
      <c r="N5213">
        <v>1</v>
      </c>
    </row>
    <row r="5214" spans="1:14" x14ac:dyDescent="0.2">
      <c r="A5214" t="s">
        <v>10092</v>
      </c>
      <c r="B5214" t="s">
        <v>87</v>
      </c>
      <c r="C5214" t="s">
        <v>146</v>
      </c>
      <c r="D5214" t="s">
        <v>4875</v>
      </c>
      <c r="E5214">
        <v>29</v>
      </c>
      <c r="F5214">
        <v>3</v>
      </c>
      <c r="G5214">
        <v>24</v>
      </c>
      <c r="H5214">
        <v>2</v>
      </c>
      <c r="I5214">
        <v>0</v>
      </c>
      <c r="J5214">
        <v>61</v>
      </c>
      <c r="K5214">
        <v>0</v>
      </c>
      <c r="L5214">
        <v>0</v>
      </c>
      <c r="M5214">
        <v>0</v>
      </c>
      <c r="N5214">
        <v>0</v>
      </c>
    </row>
    <row r="5215" spans="1:14" x14ac:dyDescent="0.2">
      <c r="A5215" t="s">
        <v>10093</v>
      </c>
      <c r="B5215" t="s">
        <v>87</v>
      </c>
      <c r="C5215" t="s">
        <v>146</v>
      </c>
      <c r="D5215" t="s">
        <v>4877</v>
      </c>
      <c r="E5215">
        <v>90</v>
      </c>
      <c r="F5215">
        <v>11</v>
      </c>
      <c r="G5215">
        <v>77</v>
      </c>
      <c r="H5215">
        <v>1</v>
      </c>
      <c r="I5215">
        <v>1</v>
      </c>
      <c r="J5215">
        <v>0</v>
      </c>
      <c r="K5215">
        <v>0</v>
      </c>
      <c r="L5215">
        <v>0</v>
      </c>
      <c r="M5215">
        <v>0</v>
      </c>
      <c r="N5215">
        <v>0</v>
      </c>
    </row>
    <row r="5216" spans="1:14" x14ac:dyDescent="0.2">
      <c r="A5216" t="s">
        <v>10094</v>
      </c>
      <c r="B5216" t="s">
        <v>87</v>
      </c>
      <c r="C5216" t="s">
        <v>146</v>
      </c>
      <c r="D5216" t="s">
        <v>4879</v>
      </c>
      <c r="E5216">
        <v>61</v>
      </c>
      <c r="F5216">
        <v>8</v>
      </c>
      <c r="G5216">
        <v>53</v>
      </c>
      <c r="H5216">
        <v>0</v>
      </c>
      <c r="I5216">
        <v>0</v>
      </c>
      <c r="J5216">
        <v>29</v>
      </c>
      <c r="K5216">
        <v>0</v>
      </c>
      <c r="L5216">
        <v>0</v>
      </c>
      <c r="M5216">
        <v>0</v>
      </c>
      <c r="N5216">
        <v>0</v>
      </c>
    </row>
    <row r="5217" spans="1:14" x14ac:dyDescent="0.2">
      <c r="A5217" t="s">
        <v>10095</v>
      </c>
      <c r="B5217" t="s">
        <v>87</v>
      </c>
      <c r="C5217" t="s">
        <v>146</v>
      </c>
      <c r="D5217" t="s">
        <v>4881</v>
      </c>
      <c r="E5217">
        <v>90</v>
      </c>
      <c r="F5217">
        <v>10</v>
      </c>
      <c r="G5217">
        <v>78</v>
      </c>
      <c r="H5217">
        <v>1</v>
      </c>
      <c r="I5217">
        <v>1</v>
      </c>
      <c r="J5217">
        <v>0</v>
      </c>
      <c r="K5217">
        <v>0</v>
      </c>
      <c r="L5217">
        <v>0</v>
      </c>
      <c r="M5217">
        <v>0</v>
      </c>
      <c r="N5217">
        <v>0</v>
      </c>
    </row>
    <row r="5218" spans="1:14" x14ac:dyDescent="0.2">
      <c r="A5218" t="s">
        <v>10096</v>
      </c>
      <c r="B5218" t="s">
        <v>87</v>
      </c>
      <c r="C5218" t="s">
        <v>146</v>
      </c>
      <c r="D5218" t="s">
        <v>4883</v>
      </c>
      <c r="E5218">
        <v>29</v>
      </c>
      <c r="F5218">
        <v>2</v>
      </c>
      <c r="G5218">
        <v>25</v>
      </c>
      <c r="H5218">
        <v>1</v>
      </c>
      <c r="I5218">
        <v>1</v>
      </c>
      <c r="J5218">
        <v>61</v>
      </c>
      <c r="K5218">
        <v>0</v>
      </c>
      <c r="L5218">
        <v>0</v>
      </c>
      <c r="M5218">
        <v>0</v>
      </c>
      <c r="N5218">
        <v>0</v>
      </c>
    </row>
    <row r="5219" spans="1:14" x14ac:dyDescent="0.2">
      <c r="A5219" t="s">
        <v>10097</v>
      </c>
      <c r="B5219" t="s">
        <v>87</v>
      </c>
      <c r="C5219" t="s">
        <v>146</v>
      </c>
      <c r="D5219" t="s">
        <v>4885</v>
      </c>
      <c r="E5219">
        <v>61</v>
      </c>
      <c r="F5219">
        <v>13</v>
      </c>
      <c r="G5219">
        <v>48</v>
      </c>
      <c r="H5219">
        <v>0</v>
      </c>
      <c r="I5219">
        <v>0</v>
      </c>
      <c r="J5219">
        <v>29</v>
      </c>
      <c r="K5219">
        <v>0</v>
      </c>
      <c r="L5219">
        <v>0</v>
      </c>
      <c r="M5219">
        <v>0</v>
      </c>
      <c r="N5219">
        <v>0</v>
      </c>
    </row>
    <row r="5220" spans="1:14" x14ac:dyDescent="0.2">
      <c r="A5220" t="s">
        <v>10098</v>
      </c>
      <c r="B5220" t="s">
        <v>87</v>
      </c>
      <c r="C5220" t="s">
        <v>146</v>
      </c>
      <c r="D5220" t="s">
        <v>4887</v>
      </c>
      <c r="E5220">
        <v>29</v>
      </c>
      <c r="F5220">
        <v>2</v>
      </c>
      <c r="G5220">
        <v>25</v>
      </c>
      <c r="H5220">
        <v>2</v>
      </c>
      <c r="I5220">
        <v>0</v>
      </c>
      <c r="J5220">
        <v>61</v>
      </c>
      <c r="K5220">
        <v>0</v>
      </c>
      <c r="L5220">
        <v>0</v>
      </c>
      <c r="M5220">
        <v>0</v>
      </c>
      <c r="N5220">
        <v>0</v>
      </c>
    </row>
    <row r="5221" spans="1:14" x14ac:dyDescent="0.2">
      <c r="A5221" t="s">
        <v>10099</v>
      </c>
      <c r="B5221" t="s">
        <v>87</v>
      </c>
      <c r="C5221" t="s">
        <v>146</v>
      </c>
      <c r="D5221" t="s">
        <v>4889</v>
      </c>
      <c r="E5221">
        <v>61</v>
      </c>
      <c r="F5221">
        <v>8</v>
      </c>
      <c r="G5221">
        <v>53</v>
      </c>
      <c r="H5221">
        <v>0</v>
      </c>
      <c r="I5221">
        <v>0</v>
      </c>
      <c r="J5221">
        <v>29</v>
      </c>
      <c r="K5221">
        <v>0</v>
      </c>
      <c r="L5221">
        <v>0</v>
      </c>
      <c r="M5221">
        <v>0</v>
      </c>
      <c r="N5221">
        <v>0</v>
      </c>
    </row>
    <row r="5222" spans="1:14" x14ac:dyDescent="0.2">
      <c r="A5222" t="s">
        <v>10100</v>
      </c>
      <c r="B5222" t="s">
        <v>87</v>
      </c>
      <c r="C5222" t="s">
        <v>146</v>
      </c>
      <c r="D5222" t="s">
        <v>4871</v>
      </c>
      <c r="E5222">
        <v>0</v>
      </c>
      <c r="F5222">
        <v>0</v>
      </c>
      <c r="G5222">
        <v>0</v>
      </c>
      <c r="H5222">
        <v>0</v>
      </c>
      <c r="I5222">
        <v>0</v>
      </c>
      <c r="J5222">
        <v>0</v>
      </c>
      <c r="K5222">
        <v>58</v>
      </c>
      <c r="L5222">
        <v>58</v>
      </c>
      <c r="M5222">
        <v>0</v>
      </c>
      <c r="N5222">
        <v>0</v>
      </c>
    </row>
    <row r="5223" spans="1:14" x14ac:dyDescent="0.2">
      <c r="A5223" t="s">
        <v>10101</v>
      </c>
      <c r="B5223" t="s">
        <v>87</v>
      </c>
      <c r="C5223" t="s">
        <v>146</v>
      </c>
      <c r="D5223" t="s">
        <v>4873</v>
      </c>
      <c r="E5223">
        <v>0</v>
      </c>
      <c r="F5223">
        <v>0</v>
      </c>
      <c r="G5223">
        <v>0</v>
      </c>
      <c r="H5223">
        <v>0</v>
      </c>
      <c r="I5223">
        <v>0</v>
      </c>
      <c r="J5223">
        <v>0</v>
      </c>
      <c r="K5223">
        <v>38</v>
      </c>
      <c r="L5223">
        <v>38</v>
      </c>
      <c r="M5223">
        <v>0</v>
      </c>
      <c r="N5223">
        <v>0</v>
      </c>
    </row>
    <row r="5224" spans="1:14" x14ac:dyDescent="0.2">
      <c r="A5224" t="s">
        <v>10102</v>
      </c>
      <c r="B5224" t="s">
        <v>87</v>
      </c>
      <c r="C5224" t="s">
        <v>147</v>
      </c>
      <c r="D5224" t="s">
        <v>4875</v>
      </c>
      <c r="E5224">
        <v>257</v>
      </c>
      <c r="F5224">
        <v>64</v>
      </c>
      <c r="G5224">
        <v>175</v>
      </c>
      <c r="H5224">
        <v>14</v>
      </c>
      <c r="I5224">
        <v>4</v>
      </c>
      <c r="J5224">
        <v>259</v>
      </c>
      <c r="K5224">
        <v>0</v>
      </c>
      <c r="L5224">
        <v>0</v>
      </c>
      <c r="M5224">
        <v>0</v>
      </c>
      <c r="N5224">
        <v>0</v>
      </c>
    </row>
    <row r="5225" spans="1:14" x14ac:dyDescent="0.2">
      <c r="A5225" t="s">
        <v>10103</v>
      </c>
      <c r="B5225" t="s">
        <v>87</v>
      </c>
      <c r="C5225" t="s">
        <v>147</v>
      </c>
      <c r="D5225" t="s">
        <v>4877</v>
      </c>
      <c r="E5225">
        <v>516</v>
      </c>
      <c r="F5225">
        <v>97</v>
      </c>
      <c r="G5225">
        <v>396</v>
      </c>
      <c r="H5225">
        <v>16</v>
      </c>
      <c r="I5225">
        <v>7</v>
      </c>
      <c r="J5225">
        <v>0</v>
      </c>
      <c r="K5225">
        <v>0</v>
      </c>
      <c r="L5225">
        <v>0</v>
      </c>
      <c r="M5225">
        <v>0</v>
      </c>
      <c r="N5225">
        <v>0</v>
      </c>
    </row>
    <row r="5226" spans="1:14" x14ac:dyDescent="0.2">
      <c r="A5226" t="s">
        <v>10104</v>
      </c>
      <c r="B5226" t="s">
        <v>87</v>
      </c>
      <c r="C5226" t="s">
        <v>147</v>
      </c>
      <c r="D5226" t="s">
        <v>4879</v>
      </c>
      <c r="E5226">
        <v>256</v>
      </c>
      <c r="F5226">
        <v>42</v>
      </c>
      <c r="G5226">
        <v>214</v>
      </c>
      <c r="H5226">
        <v>0</v>
      </c>
      <c r="I5226">
        <v>0</v>
      </c>
      <c r="J5226">
        <v>260</v>
      </c>
      <c r="K5226">
        <v>0</v>
      </c>
      <c r="L5226">
        <v>0</v>
      </c>
      <c r="M5226">
        <v>0</v>
      </c>
      <c r="N5226">
        <v>0</v>
      </c>
    </row>
    <row r="5227" spans="1:14" x14ac:dyDescent="0.2">
      <c r="A5227" t="s">
        <v>10105</v>
      </c>
      <c r="B5227" t="s">
        <v>87</v>
      </c>
      <c r="C5227" t="s">
        <v>147</v>
      </c>
      <c r="D5227" t="s">
        <v>4881</v>
      </c>
      <c r="E5227">
        <v>516</v>
      </c>
      <c r="F5227">
        <v>97</v>
      </c>
      <c r="G5227">
        <v>396</v>
      </c>
      <c r="H5227">
        <v>16</v>
      </c>
      <c r="I5227">
        <v>7</v>
      </c>
      <c r="J5227">
        <v>0</v>
      </c>
      <c r="K5227">
        <v>0</v>
      </c>
      <c r="L5227">
        <v>0</v>
      </c>
      <c r="M5227">
        <v>0</v>
      </c>
      <c r="N5227">
        <v>0</v>
      </c>
    </row>
    <row r="5228" spans="1:14" x14ac:dyDescent="0.2">
      <c r="A5228" t="s">
        <v>10106</v>
      </c>
      <c r="B5228" t="s">
        <v>87</v>
      </c>
      <c r="C5228" t="s">
        <v>147</v>
      </c>
      <c r="D5228" t="s">
        <v>4883</v>
      </c>
      <c r="E5228">
        <v>257</v>
      </c>
      <c r="F5228">
        <v>62</v>
      </c>
      <c r="G5228">
        <v>175</v>
      </c>
      <c r="H5228">
        <v>13</v>
      </c>
      <c r="I5228">
        <v>7</v>
      </c>
      <c r="J5228">
        <v>259</v>
      </c>
      <c r="K5228">
        <v>0</v>
      </c>
      <c r="L5228">
        <v>0</v>
      </c>
      <c r="M5228">
        <v>0</v>
      </c>
      <c r="N5228">
        <v>0</v>
      </c>
    </row>
    <row r="5229" spans="1:14" x14ac:dyDescent="0.2">
      <c r="A5229" t="s">
        <v>10107</v>
      </c>
      <c r="B5229" t="s">
        <v>87</v>
      </c>
      <c r="C5229" t="s">
        <v>147</v>
      </c>
      <c r="D5229" t="s">
        <v>4885</v>
      </c>
      <c r="E5229">
        <v>259</v>
      </c>
      <c r="F5229">
        <v>58</v>
      </c>
      <c r="G5229">
        <v>200</v>
      </c>
      <c r="H5229">
        <v>1</v>
      </c>
      <c r="I5229">
        <v>0</v>
      </c>
      <c r="J5229">
        <v>257</v>
      </c>
      <c r="K5229">
        <v>0</v>
      </c>
      <c r="L5229">
        <v>0</v>
      </c>
      <c r="M5229">
        <v>0</v>
      </c>
      <c r="N5229">
        <v>0</v>
      </c>
    </row>
    <row r="5230" spans="1:14" x14ac:dyDescent="0.2">
      <c r="A5230" t="s">
        <v>10108</v>
      </c>
      <c r="B5230" t="s">
        <v>87</v>
      </c>
      <c r="C5230" t="s">
        <v>147</v>
      </c>
      <c r="D5230" t="s">
        <v>4887</v>
      </c>
      <c r="E5230">
        <v>257</v>
      </c>
      <c r="F5230">
        <v>57</v>
      </c>
      <c r="G5230">
        <v>181</v>
      </c>
      <c r="H5230">
        <v>15</v>
      </c>
      <c r="I5230">
        <v>4</v>
      </c>
      <c r="J5230">
        <v>259</v>
      </c>
      <c r="K5230">
        <v>0</v>
      </c>
      <c r="L5230">
        <v>0</v>
      </c>
      <c r="M5230">
        <v>0</v>
      </c>
      <c r="N5230">
        <v>0</v>
      </c>
    </row>
    <row r="5231" spans="1:14" x14ac:dyDescent="0.2">
      <c r="A5231" t="s">
        <v>10109</v>
      </c>
      <c r="B5231" t="s">
        <v>87</v>
      </c>
      <c r="C5231" t="s">
        <v>147</v>
      </c>
      <c r="D5231" t="s">
        <v>4889</v>
      </c>
      <c r="E5231">
        <v>258</v>
      </c>
      <c r="F5231">
        <v>42</v>
      </c>
      <c r="G5231">
        <v>216</v>
      </c>
      <c r="H5231">
        <v>0</v>
      </c>
      <c r="I5231">
        <v>0</v>
      </c>
      <c r="J5231">
        <v>258</v>
      </c>
      <c r="K5231">
        <v>0</v>
      </c>
      <c r="L5231">
        <v>0</v>
      </c>
      <c r="M5231">
        <v>0</v>
      </c>
      <c r="N5231">
        <v>0</v>
      </c>
    </row>
    <row r="5232" spans="1:14" x14ac:dyDescent="0.2">
      <c r="A5232" t="s">
        <v>10110</v>
      </c>
      <c r="B5232" t="s">
        <v>87</v>
      </c>
      <c r="C5232" t="s">
        <v>147</v>
      </c>
      <c r="D5232" t="s">
        <v>4871</v>
      </c>
      <c r="E5232">
        <v>0</v>
      </c>
      <c r="F5232">
        <v>0</v>
      </c>
      <c r="G5232">
        <v>0</v>
      </c>
      <c r="H5232">
        <v>0</v>
      </c>
      <c r="I5232">
        <v>0</v>
      </c>
      <c r="J5232">
        <v>0</v>
      </c>
      <c r="K5232">
        <v>320</v>
      </c>
      <c r="L5232">
        <v>314</v>
      </c>
      <c r="M5232">
        <v>5</v>
      </c>
      <c r="N5232">
        <v>1</v>
      </c>
    </row>
    <row r="5233" spans="1:14" x14ac:dyDescent="0.2">
      <c r="A5233" t="s">
        <v>10111</v>
      </c>
      <c r="B5233" t="s">
        <v>87</v>
      </c>
      <c r="C5233" t="s">
        <v>147</v>
      </c>
      <c r="D5233" t="s">
        <v>4873</v>
      </c>
      <c r="E5233">
        <v>0</v>
      </c>
      <c r="F5233">
        <v>0</v>
      </c>
      <c r="G5233">
        <v>0</v>
      </c>
      <c r="H5233">
        <v>0</v>
      </c>
      <c r="I5233">
        <v>0</v>
      </c>
      <c r="J5233">
        <v>0</v>
      </c>
      <c r="K5233">
        <v>257</v>
      </c>
      <c r="L5233">
        <v>252</v>
      </c>
      <c r="M5233">
        <v>4</v>
      </c>
      <c r="N5233">
        <v>1</v>
      </c>
    </row>
    <row r="5234" spans="1:14" x14ac:dyDescent="0.2">
      <c r="A5234" t="s">
        <v>10112</v>
      </c>
      <c r="B5234" t="s">
        <v>87</v>
      </c>
      <c r="C5234" t="s">
        <v>148</v>
      </c>
      <c r="D5234" t="s">
        <v>4875</v>
      </c>
      <c r="E5234">
        <v>16</v>
      </c>
      <c r="F5234">
        <v>2</v>
      </c>
      <c r="G5234">
        <v>12</v>
      </c>
      <c r="H5234">
        <v>2</v>
      </c>
      <c r="I5234">
        <v>0</v>
      </c>
      <c r="J5234">
        <v>27</v>
      </c>
      <c r="K5234">
        <v>0</v>
      </c>
      <c r="L5234">
        <v>0</v>
      </c>
      <c r="M5234">
        <v>0</v>
      </c>
      <c r="N5234">
        <v>0</v>
      </c>
    </row>
    <row r="5235" spans="1:14" x14ac:dyDescent="0.2">
      <c r="A5235" t="s">
        <v>10113</v>
      </c>
      <c r="B5235" t="s">
        <v>87</v>
      </c>
      <c r="C5235" t="s">
        <v>148</v>
      </c>
      <c r="D5235" t="s">
        <v>4877</v>
      </c>
      <c r="E5235">
        <v>43</v>
      </c>
      <c r="F5235">
        <v>8</v>
      </c>
      <c r="G5235">
        <v>33</v>
      </c>
      <c r="H5235">
        <v>2</v>
      </c>
      <c r="I5235">
        <v>0</v>
      </c>
      <c r="J5235">
        <v>0</v>
      </c>
      <c r="K5235">
        <v>0</v>
      </c>
      <c r="L5235">
        <v>0</v>
      </c>
      <c r="M5235">
        <v>0</v>
      </c>
      <c r="N5235">
        <v>0</v>
      </c>
    </row>
    <row r="5236" spans="1:14" x14ac:dyDescent="0.2">
      <c r="A5236" t="s">
        <v>10114</v>
      </c>
      <c r="B5236" t="s">
        <v>87</v>
      </c>
      <c r="C5236" t="s">
        <v>148</v>
      </c>
      <c r="D5236" t="s">
        <v>4879</v>
      </c>
      <c r="E5236">
        <v>25</v>
      </c>
      <c r="F5236">
        <v>6</v>
      </c>
      <c r="G5236">
        <v>19</v>
      </c>
      <c r="H5236">
        <v>0</v>
      </c>
      <c r="I5236">
        <v>0</v>
      </c>
      <c r="J5236">
        <v>18</v>
      </c>
      <c r="K5236">
        <v>0</v>
      </c>
      <c r="L5236">
        <v>0</v>
      </c>
      <c r="M5236">
        <v>0</v>
      </c>
      <c r="N5236">
        <v>0</v>
      </c>
    </row>
    <row r="5237" spans="1:14" x14ac:dyDescent="0.2">
      <c r="A5237" t="s">
        <v>10115</v>
      </c>
      <c r="B5237" t="s">
        <v>87</v>
      </c>
      <c r="C5237" t="s">
        <v>148</v>
      </c>
      <c r="D5237" t="s">
        <v>4881</v>
      </c>
      <c r="E5237">
        <v>43</v>
      </c>
      <c r="F5237">
        <v>8</v>
      </c>
      <c r="G5237">
        <v>33</v>
      </c>
      <c r="H5237">
        <v>2</v>
      </c>
      <c r="I5237">
        <v>0</v>
      </c>
      <c r="J5237">
        <v>0</v>
      </c>
      <c r="K5237">
        <v>0</v>
      </c>
      <c r="L5237">
        <v>0</v>
      </c>
      <c r="M5237">
        <v>0</v>
      </c>
      <c r="N5237">
        <v>0</v>
      </c>
    </row>
    <row r="5238" spans="1:14" x14ac:dyDescent="0.2">
      <c r="A5238" t="s">
        <v>10116</v>
      </c>
      <c r="B5238" t="s">
        <v>87</v>
      </c>
      <c r="C5238" t="s">
        <v>148</v>
      </c>
      <c r="D5238" t="s">
        <v>4883</v>
      </c>
      <c r="E5238">
        <v>16</v>
      </c>
      <c r="F5238">
        <v>3</v>
      </c>
      <c r="G5238">
        <v>11</v>
      </c>
      <c r="H5238">
        <v>2</v>
      </c>
      <c r="I5238">
        <v>0</v>
      </c>
      <c r="J5238">
        <v>27</v>
      </c>
      <c r="K5238">
        <v>0</v>
      </c>
      <c r="L5238">
        <v>0</v>
      </c>
      <c r="M5238">
        <v>0</v>
      </c>
      <c r="N5238">
        <v>0</v>
      </c>
    </row>
    <row r="5239" spans="1:14" x14ac:dyDescent="0.2">
      <c r="A5239" t="s">
        <v>10117</v>
      </c>
      <c r="B5239" t="s">
        <v>87</v>
      </c>
      <c r="C5239" t="s">
        <v>148</v>
      </c>
      <c r="D5239" t="s">
        <v>4885</v>
      </c>
      <c r="E5239">
        <v>27</v>
      </c>
      <c r="F5239">
        <v>7</v>
      </c>
      <c r="G5239">
        <v>20</v>
      </c>
      <c r="H5239">
        <v>0</v>
      </c>
      <c r="I5239">
        <v>0</v>
      </c>
      <c r="J5239">
        <v>16</v>
      </c>
      <c r="K5239">
        <v>0</v>
      </c>
      <c r="L5239">
        <v>0</v>
      </c>
      <c r="M5239">
        <v>0</v>
      </c>
      <c r="N5239">
        <v>0</v>
      </c>
    </row>
    <row r="5240" spans="1:14" x14ac:dyDescent="0.2">
      <c r="A5240" t="s">
        <v>10118</v>
      </c>
      <c r="B5240" t="s">
        <v>87</v>
      </c>
      <c r="C5240" t="s">
        <v>148</v>
      </c>
      <c r="D5240" t="s">
        <v>4887</v>
      </c>
      <c r="E5240">
        <v>16</v>
      </c>
      <c r="F5240">
        <v>1</v>
      </c>
      <c r="G5240">
        <v>13</v>
      </c>
      <c r="H5240">
        <v>2</v>
      </c>
      <c r="I5240">
        <v>0</v>
      </c>
      <c r="J5240">
        <v>27</v>
      </c>
      <c r="K5240">
        <v>0</v>
      </c>
      <c r="L5240">
        <v>0</v>
      </c>
      <c r="M5240">
        <v>0</v>
      </c>
      <c r="N5240">
        <v>0</v>
      </c>
    </row>
    <row r="5241" spans="1:14" x14ac:dyDescent="0.2">
      <c r="A5241" t="s">
        <v>10119</v>
      </c>
      <c r="B5241" t="s">
        <v>87</v>
      </c>
      <c r="C5241" t="s">
        <v>148</v>
      </c>
      <c r="D5241" t="s">
        <v>4889</v>
      </c>
      <c r="E5241">
        <v>27</v>
      </c>
      <c r="F5241">
        <v>7</v>
      </c>
      <c r="G5241">
        <v>20</v>
      </c>
      <c r="H5241">
        <v>0</v>
      </c>
      <c r="I5241">
        <v>0</v>
      </c>
      <c r="J5241">
        <v>16</v>
      </c>
      <c r="K5241">
        <v>0</v>
      </c>
      <c r="L5241">
        <v>0</v>
      </c>
      <c r="M5241">
        <v>0</v>
      </c>
      <c r="N5241">
        <v>0</v>
      </c>
    </row>
    <row r="5242" spans="1:14" x14ac:dyDescent="0.2">
      <c r="A5242" t="s">
        <v>10120</v>
      </c>
      <c r="B5242" t="s">
        <v>87</v>
      </c>
      <c r="C5242" t="s">
        <v>148</v>
      </c>
      <c r="D5242" t="s">
        <v>4871</v>
      </c>
      <c r="E5242">
        <v>0</v>
      </c>
      <c r="F5242">
        <v>0</v>
      </c>
      <c r="G5242">
        <v>0</v>
      </c>
      <c r="H5242">
        <v>0</v>
      </c>
      <c r="I5242">
        <v>0</v>
      </c>
      <c r="J5242">
        <v>0</v>
      </c>
      <c r="K5242">
        <v>30</v>
      </c>
      <c r="L5242">
        <v>30</v>
      </c>
      <c r="M5242">
        <v>0</v>
      </c>
      <c r="N5242">
        <v>0</v>
      </c>
    </row>
    <row r="5243" spans="1:14" x14ac:dyDescent="0.2">
      <c r="A5243" t="s">
        <v>10121</v>
      </c>
      <c r="B5243" t="s">
        <v>87</v>
      </c>
      <c r="C5243" t="s">
        <v>148</v>
      </c>
      <c r="D5243" t="s">
        <v>4873</v>
      </c>
      <c r="E5243">
        <v>0</v>
      </c>
      <c r="F5243">
        <v>0</v>
      </c>
      <c r="G5243">
        <v>0</v>
      </c>
      <c r="H5243">
        <v>0</v>
      </c>
      <c r="I5243">
        <v>0</v>
      </c>
      <c r="J5243">
        <v>0</v>
      </c>
      <c r="K5243">
        <v>25</v>
      </c>
      <c r="L5243">
        <v>25</v>
      </c>
      <c r="M5243">
        <v>0</v>
      </c>
      <c r="N5243">
        <v>0</v>
      </c>
    </row>
    <row r="5244" spans="1:14" x14ac:dyDescent="0.2">
      <c r="A5244" t="s">
        <v>10122</v>
      </c>
      <c r="B5244" t="s">
        <v>87</v>
      </c>
      <c r="C5244" t="s">
        <v>149</v>
      </c>
      <c r="D5244" t="s">
        <v>4875</v>
      </c>
      <c r="E5244">
        <v>93</v>
      </c>
      <c r="F5244">
        <v>22</v>
      </c>
      <c r="G5244">
        <v>63</v>
      </c>
      <c r="H5244">
        <v>6</v>
      </c>
      <c r="I5244">
        <v>2</v>
      </c>
      <c r="J5244">
        <v>155</v>
      </c>
      <c r="K5244">
        <v>0</v>
      </c>
      <c r="L5244">
        <v>0</v>
      </c>
      <c r="M5244">
        <v>0</v>
      </c>
      <c r="N5244">
        <v>0</v>
      </c>
    </row>
    <row r="5245" spans="1:14" x14ac:dyDescent="0.2">
      <c r="A5245" t="s">
        <v>10123</v>
      </c>
      <c r="B5245" t="s">
        <v>87</v>
      </c>
      <c r="C5245" t="s">
        <v>149</v>
      </c>
      <c r="D5245" t="s">
        <v>4877</v>
      </c>
      <c r="E5245">
        <v>248</v>
      </c>
      <c r="F5245">
        <v>28</v>
      </c>
      <c r="G5245">
        <v>207</v>
      </c>
      <c r="H5245">
        <v>5</v>
      </c>
      <c r="I5245">
        <v>8</v>
      </c>
      <c r="J5245">
        <v>0</v>
      </c>
      <c r="K5245">
        <v>0</v>
      </c>
      <c r="L5245">
        <v>0</v>
      </c>
      <c r="M5245">
        <v>0</v>
      </c>
      <c r="N5245">
        <v>0</v>
      </c>
    </row>
    <row r="5246" spans="1:14" x14ac:dyDescent="0.2">
      <c r="A5246" t="s">
        <v>10124</v>
      </c>
      <c r="B5246" t="s">
        <v>87</v>
      </c>
      <c r="C5246" t="s">
        <v>149</v>
      </c>
      <c r="D5246" t="s">
        <v>4879</v>
      </c>
      <c r="E5246">
        <v>153</v>
      </c>
      <c r="F5246">
        <v>17</v>
      </c>
      <c r="G5246">
        <v>136</v>
      </c>
      <c r="H5246">
        <v>0</v>
      </c>
      <c r="I5246">
        <v>0</v>
      </c>
      <c r="J5246">
        <v>95</v>
      </c>
      <c r="K5246">
        <v>0</v>
      </c>
      <c r="L5246">
        <v>0</v>
      </c>
      <c r="M5246">
        <v>0</v>
      </c>
      <c r="N5246">
        <v>0</v>
      </c>
    </row>
    <row r="5247" spans="1:14" x14ac:dyDescent="0.2">
      <c r="A5247" t="s">
        <v>10125</v>
      </c>
      <c r="B5247" t="s">
        <v>87</v>
      </c>
      <c r="C5247" t="s">
        <v>149</v>
      </c>
      <c r="D5247" t="s">
        <v>4881</v>
      </c>
      <c r="E5247">
        <v>248</v>
      </c>
      <c r="F5247">
        <v>28</v>
      </c>
      <c r="G5247">
        <v>207</v>
      </c>
      <c r="H5247">
        <v>5</v>
      </c>
      <c r="I5247">
        <v>8</v>
      </c>
      <c r="J5247">
        <v>0</v>
      </c>
      <c r="K5247">
        <v>0</v>
      </c>
      <c r="L5247">
        <v>0</v>
      </c>
      <c r="M5247">
        <v>0</v>
      </c>
      <c r="N5247">
        <v>0</v>
      </c>
    </row>
    <row r="5248" spans="1:14" x14ac:dyDescent="0.2">
      <c r="A5248" t="s">
        <v>10126</v>
      </c>
      <c r="B5248" t="s">
        <v>87</v>
      </c>
      <c r="C5248" t="s">
        <v>149</v>
      </c>
      <c r="D5248" t="s">
        <v>4883</v>
      </c>
      <c r="E5248">
        <v>93</v>
      </c>
      <c r="F5248">
        <v>19</v>
      </c>
      <c r="G5248">
        <v>62</v>
      </c>
      <c r="H5248">
        <v>4</v>
      </c>
      <c r="I5248">
        <v>8</v>
      </c>
      <c r="J5248">
        <v>155</v>
      </c>
      <c r="K5248">
        <v>0</v>
      </c>
      <c r="L5248">
        <v>0</v>
      </c>
      <c r="M5248">
        <v>0</v>
      </c>
      <c r="N5248">
        <v>0</v>
      </c>
    </row>
    <row r="5249" spans="1:14" x14ac:dyDescent="0.2">
      <c r="A5249" t="s">
        <v>10127</v>
      </c>
      <c r="B5249" t="s">
        <v>87</v>
      </c>
      <c r="C5249" t="s">
        <v>149</v>
      </c>
      <c r="D5249" t="s">
        <v>4885</v>
      </c>
      <c r="E5249">
        <v>155</v>
      </c>
      <c r="F5249">
        <v>27</v>
      </c>
      <c r="G5249">
        <v>128</v>
      </c>
      <c r="H5249">
        <v>0</v>
      </c>
      <c r="I5249">
        <v>0</v>
      </c>
      <c r="J5249">
        <v>93</v>
      </c>
      <c r="K5249">
        <v>0</v>
      </c>
      <c r="L5249">
        <v>0</v>
      </c>
      <c r="M5249">
        <v>0</v>
      </c>
      <c r="N5249">
        <v>0</v>
      </c>
    </row>
    <row r="5250" spans="1:14" x14ac:dyDescent="0.2">
      <c r="A5250" t="s">
        <v>10128</v>
      </c>
      <c r="B5250" t="s">
        <v>87</v>
      </c>
      <c r="C5250" t="s">
        <v>149</v>
      </c>
      <c r="D5250" t="s">
        <v>4887</v>
      </c>
      <c r="E5250">
        <v>93</v>
      </c>
      <c r="F5250">
        <v>11</v>
      </c>
      <c r="G5250">
        <v>74</v>
      </c>
      <c r="H5250">
        <v>7</v>
      </c>
      <c r="I5250">
        <v>1</v>
      </c>
      <c r="J5250">
        <v>155</v>
      </c>
      <c r="K5250">
        <v>0</v>
      </c>
      <c r="L5250">
        <v>0</v>
      </c>
      <c r="M5250">
        <v>0</v>
      </c>
      <c r="N5250">
        <v>0</v>
      </c>
    </row>
    <row r="5251" spans="1:14" x14ac:dyDescent="0.2">
      <c r="A5251" t="s">
        <v>10129</v>
      </c>
      <c r="B5251" t="s">
        <v>87</v>
      </c>
      <c r="C5251" t="s">
        <v>149</v>
      </c>
      <c r="D5251" t="s">
        <v>4889</v>
      </c>
      <c r="E5251">
        <v>155</v>
      </c>
      <c r="F5251">
        <v>17</v>
      </c>
      <c r="G5251">
        <v>138</v>
      </c>
      <c r="H5251">
        <v>0</v>
      </c>
      <c r="I5251">
        <v>0</v>
      </c>
      <c r="J5251">
        <v>93</v>
      </c>
      <c r="K5251">
        <v>0</v>
      </c>
      <c r="L5251">
        <v>0</v>
      </c>
      <c r="M5251">
        <v>0</v>
      </c>
      <c r="N5251">
        <v>0</v>
      </c>
    </row>
    <row r="5252" spans="1:14" x14ac:dyDescent="0.2">
      <c r="A5252" t="s">
        <v>10130</v>
      </c>
      <c r="B5252" t="s">
        <v>87</v>
      </c>
      <c r="C5252" t="s">
        <v>149</v>
      </c>
      <c r="D5252" t="s">
        <v>4871</v>
      </c>
      <c r="E5252">
        <v>0</v>
      </c>
      <c r="F5252">
        <v>0</v>
      </c>
      <c r="G5252">
        <v>0</v>
      </c>
      <c r="H5252">
        <v>0</v>
      </c>
      <c r="I5252">
        <v>0</v>
      </c>
      <c r="J5252">
        <v>0</v>
      </c>
      <c r="K5252">
        <v>143</v>
      </c>
      <c r="L5252">
        <v>137</v>
      </c>
      <c r="M5252">
        <v>3</v>
      </c>
      <c r="N5252">
        <v>3</v>
      </c>
    </row>
    <row r="5253" spans="1:14" x14ac:dyDescent="0.2">
      <c r="A5253" t="s">
        <v>10131</v>
      </c>
      <c r="B5253" t="s">
        <v>87</v>
      </c>
      <c r="C5253" t="s">
        <v>149</v>
      </c>
      <c r="D5253" t="s">
        <v>4873</v>
      </c>
      <c r="E5253">
        <v>0</v>
      </c>
      <c r="F5253">
        <v>0</v>
      </c>
      <c r="G5253">
        <v>0</v>
      </c>
      <c r="H5253">
        <v>0</v>
      </c>
      <c r="I5253">
        <v>0</v>
      </c>
      <c r="J5253">
        <v>0</v>
      </c>
      <c r="K5253">
        <v>117</v>
      </c>
      <c r="L5253">
        <v>113</v>
      </c>
      <c r="M5253">
        <v>2</v>
      </c>
      <c r="N5253">
        <v>2</v>
      </c>
    </row>
    <row r="5254" spans="1:14" x14ac:dyDescent="0.2">
      <c r="A5254" t="s">
        <v>10132</v>
      </c>
      <c r="B5254" t="s">
        <v>87</v>
      </c>
      <c r="C5254" t="s">
        <v>150</v>
      </c>
      <c r="D5254" t="s">
        <v>4875</v>
      </c>
      <c r="E5254">
        <v>40</v>
      </c>
      <c r="F5254">
        <v>7</v>
      </c>
      <c r="G5254">
        <v>30</v>
      </c>
      <c r="H5254">
        <v>3</v>
      </c>
      <c r="I5254">
        <v>0</v>
      </c>
      <c r="J5254">
        <v>51</v>
      </c>
      <c r="K5254">
        <v>0</v>
      </c>
      <c r="L5254">
        <v>0</v>
      </c>
      <c r="M5254">
        <v>0</v>
      </c>
      <c r="N5254">
        <v>0</v>
      </c>
    </row>
    <row r="5255" spans="1:14" x14ac:dyDescent="0.2">
      <c r="A5255" t="s">
        <v>10133</v>
      </c>
      <c r="B5255" t="s">
        <v>87</v>
      </c>
      <c r="C5255" t="s">
        <v>150</v>
      </c>
      <c r="D5255" t="s">
        <v>4877</v>
      </c>
      <c r="E5255">
        <v>91</v>
      </c>
      <c r="F5255">
        <v>16</v>
      </c>
      <c r="G5255">
        <v>71</v>
      </c>
      <c r="H5255">
        <v>3</v>
      </c>
      <c r="I5255">
        <v>1</v>
      </c>
      <c r="J5255">
        <v>0</v>
      </c>
      <c r="K5255">
        <v>0</v>
      </c>
      <c r="L5255">
        <v>0</v>
      </c>
      <c r="M5255">
        <v>0</v>
      </c>
      <c r="N5255">
        <v>0</v>
      </c>
    </row>
    <row r="5256" spans="1:14" x14ac:dyDescent="0.2">
      <c r="A5256" t="s">
        <v>10134</v>
      </c>
      <c r="B5256" t="s">
        <v>87</v>
      </c>
      <c r="C5256" t="s">
        <v>150</v>
      </c>
      <c r="D5256" t="s">
        <v>4879</v>
      </c>
      <c r="E5256">
        <v>51</v>
      </c>
      <c r="F5256">
        <v>9</v>
      </c>
      <c r="G5256">
        <v>42</v>
      </c>
      <c r="H5256">
        <v>0</v>
      </c>
      <c r="I5256">
        <v>0</v>
      </c>
      <c r="J5256">
        <v>40</v>
      </c>
      <c r="K5256">
        <v>0</v>
      </c>
      <c r="L5256">
        <v>0</v>
      </c>
      <c r="M5256">
        <v>0</v>
      </c>
      <c r="N5256">
        <v>0</v>
      </c>
    </row>
    <row r="5257" spans="1:14" x14ac:dyDescent="0.2">
      <c r="A5257" t="s">
        <v>10135</v>
      </c>
      <c r="B5257" t="s">
        <v>87</v>
      </c>
      <c r="C5257" t="s">
        <v>150</v>
      </c>
      <c r="D5257" t="s">
        <v>4881</v>
      </c>
      <c r="E5257">
        <v>91</v>
      </c>
      <c r="F5257">
        <v>16</v>
      </c>
      <c r="G5257">
        <v>71</v>
      </c>
      <c r="H5257">
        <v>3</v>
      </c>
      <c r="I5257">
        <v>1</v>
      </c>
      <c r="J5257">
        <v>0</v>
      </c>
      <c r="K5257">
        <v>0</v>
      </c>
      <c r="L5257">
        <v>0</v>
      </c>
      <c r="M5257">
        <v>0</v>
      </c>
      <c r="N5257">
        <v>0</v>
      </c>
    </row>
    <row r="5258" spans="1:14" x14ac:dyDescent="0.2">
      <c r="A5258" t="s">
        <v>10136</v>
      </c>
      <c r="B5258" t="s">
        <v>87</v>
      </c>
      <c r="C5258" t="s">
        <v>150</v>
      </c>
      <c r="D5258" t="s">
        <v>4883</v>
      </c>
      <c r="E5258">
        <v>40</v>
      </c>
      <c r="F5258">
        <v>9</v>
      </c>
      <c r="G5258">
        <v>28</v>
      </c>
      <c r="H5258">
        <v>2</v>
      </c>
      <c r="I5258">
        <v>1</v>
      </c>
      <c r="J5258">
        <v>51</v>
      </c>
      <c r="K5258">
        <v>0</v>
      </c>
      <c r="L5258">
        <v>0</v>
      </c>
      <c r="M5258">
        <v>0</v>
      </c>
      <c r="N5258">
        <v>0</v>
      </c>
    </row>
    <row r="5259" spans="1:14" x14ac:dyDescent="0.2">
      <c r="A5259" t="s">
        <v>10137</v>
      </c>
      <c r="B5259" t="s">
        <v>87</v>
      </c>
      <c r="C5259" t="s">
        <v>150</v>
      </c>
      <c r="D5259" t="s">
        <v>4885</v>
      </c>
      <c r="E5259">
        <v>51</v>
      </c>
      <c r="F5259">
        <v>12</v>
      </c>
      <c r="G5259">
        <v>39</v>
      </c>
      <c r="H5259">
        <v>0</v>
      </c>
      <c r="I5259">
        <v>0</v>
      </c>
      <c r="J5259">
        <v>40</v>
      </c>
      <c r="K5259">
        <v>0</v>
      </c>
      <c r="L5259">
        <v>0</v>
      </c>
      <c r="M5259">
        <v>0</v>
      </c>
      <c r="N5259">
        <v>0</v>
      </c>
    </row>
    <row r="5260" spans="1:14" x14ac:dyDescent="0.2">
      <c r="A5260" t="s">
        <v>10138</v>
      </c>
      <c r="B5260" t="s">
        <v>87</v>
      </c>
      <c r="C5260" t="s">
        <v>150</v>
      </c>
      <c r="D5260" t="s">
        <v>4887</v>
      </c>
      <c r="E5260">
        <v>40</v>
      </c>
      <c r="F5260">
        <v>7</v>
      </c>
      <c r="G5260">
        <v>29</v>
      </c>
      <c r="H5260">
        <v>4</v>
      </c>
      <c r="I5260">
        <v>0</v>
      </c>
      <c r="J5260">
        <v>51</v>
      </c>
      <c r="K5260">
        <v>0</v>
      </c>
      <c r="L5260">
        <v>0</v>
      </c>
      <c r="M5260">
        <v>0</v>
      </c>
      <c r="N5260">
        <v>0</v>
      </c>
    </row>
    <row r="5261" spans="1:14" x14ac:dyDescent="0.2">
      <c r="A5261" t="s">
        <v>10139</v>
      </c>
      <c r="B5261" t="s">
        <v>87</v>
      </c>
      <c r="C5261" t="s">
        <v>150</v>
      </c>
      <c r="D5261" t="s">
        <v>4889</v>
      </c>
      <c r="E5261">
        <v>51</v>
      </c>
      <c r="F5261">
        <v>9</v>
      </c>
      <c r="G5261">
        <v>42</v>
      </c>
      <c r="H5261">
        <v>0</v>
      </c>
      <c r="I5261">
        <v>0</v>
      </c>
      <c r="J5261">
        <v>40</v>
      </c>
      <c r="K5261">
        <v>0</v>
      </c>
      <c r="L5261">
        <v>0</v>
      </c>
      <c r="M5261">
        <v>0</v>
      </c>
      <c r="N5261">
        <v>0</v>
      </c>
    </row>
    <row r="5262" spans="1:14" x14ac:dyDescent="0.2">
      <c r="A5262" t="s">
        <v>10140</v>
      </c>
      <c r="B5262" t="s">
        <v>87</v>
      </c>
      <c r="C5262" t="s">
        <v>150</v>
      </c>
      <c r="D5262" t="s">
        <v>4871</v>
      </c>
      <c r="E5262">
        <v>0</v>
      </c>
      <c r="F5262">
        <v>0</v>
      </c>
      <c r="G5262">
        <v>0</v>
      </c>
      <c r="H5262">
        <v>0</v>
      </c>
      <c r="I5262">
        <v>0</v>
      </c>
      <c r="J5262">
        <v>0</v>
      </c>
      <c r="K5262">
        <v>56</v>
      </c>
      <c r="L5262">
        <v>56</v>
      </c>
      <c r="M5262">
        <v>0</v>
      </c>
      <c r="N5262">
        <v>0</v>
      </c>
    </row>
    <row r="5263" spans="1:14" x14ac:dyDescent="0.2">
      <c r="A5263" t="s">
        <v>10141</v>
      </c>
      <c r="B5263" t="s">
        <v>87</v>
      </c>
      <c r="C5263" t="s">
        <v>150</v>
      </c>
      <c r="D5263" t="s">
        <v>4873</v>
      </c>
      <c r="E5263">
        <v>0</v>
      </c>
      <c r="F5263">
        <v>0</v>
      </c>
      <c r="G5263">
        <v>0</v>
      </c>
      <c r="H5263">
        <v>0</v>
      </c>
      <c r="I5263">
        <v>0</v>
      </c>
      <c r="J5263">
        <v>0</v>
      </c>
      <c r="K5263">
        <v>41</v>
      </c>
      <c r="L5263">
        <v>41</v>
      </c>
      <c r="M5263">
        <v>0</v>
      </c>
      <c r="N5263">
        <v>0</v>
      </c>
    </row>
    <row r="5264" spans="1:14" x14ac:dyDescent="0.2">
      <c r="A5264" t="s">
        <v>10142</v>
      </c>
      <c r="B5264" t="s">
        <v>87</v>
      </c>
      <c r="C5264" t="s">
        <v>151</v>
      </c>
      <c r="D5264" t="s">
        <v>4875</v>
      </c>
      <c r="E5264">
        <v>36</v>
      </c>
      <c r="F5264">
        <v>9</v>
      </c>
      <c r="G5264">
        <v>25</v>
      </c>
      <c r="H5264">
        <v>2</v>
      </c>
      <c r="I5264">
        <v>0</v>
      </c>
      <c r="J5264">
        <v>59</v>
      </c>
      <c r="K5264">
        <v>0</v>
      </c>
      <c r="L5264">
        <v>0</v>
      </c>
      <c r="M5264">
        <v>0</v>
      </c>
      <c r="N5264">
        <v>0</v>
      </c>
    </row>
    <row r="5265" spans="1:14" x14ac:dyDescent="0.2">
      <c r="A5265" t="s">
        <v>10143</v>
      </c>
      <c r="B5265" t="s">
        <v>87</v>
      </c>
      <c r="C5265" t="s">
        <v>151</v>
      </c>
      <c r="D5265" t="s">
        <v>4877</v>
      </c>
      <c r="E5265">
        <v>95</v>
      </c>
      <c r="F5265">
        <v>18</v>
      </c>
      <c r="G5265">
        <v>75</v>
      </c>
      <c r="H5265">
        <v>2</v>
      </c>
      <c r="I5265">
        <v>0</v>
      </c>
      <c r="J5265">
        <v>0</v>
      </c>
      <c r="K5265">
        <v>0</v>
      </c>
      <c r="L5265">
        <v>0</v>
      </c>
      <c r="M5265">
        <v>0</v>
      </c>
      <c r="N5265">
        <v>0</v>
      </c>
    </row>
    <row r="5266" spans="1:14" x14ac:dyDescent="0.2">
      <c r="A5266" t="s">
        <v>10144</v>
      </c>
      <c r="B5266" t="s">
        <v>87</v>
      </c>
      <c r="C5266" t="s">
        <v>151</v>
      </c>
      <c r="D5266" t="s">
        <v>4879</v>
      </c>
      <c r="E5266">
        <v>59</v>
      </c>
      <c r="F5266">
        <v>9</v>
      </c>
      <c r="G5266">
        <v>50</v>
      </c>
      <c r="H5266">
        <v>0</v>
      </c>
      <c r="I5266">
        <v>0</v>
      </c>
      <c r="J5266">
        <v>36</v>
      </c>
      <c r="K5266">
        <v>0</v>
      </c>
      <c r="L5266">
        <v>0</v>
      </c>
      <c r="M5266">
        <v>0</v>
      </c>
      <c r="N5266">
        <v>0</v>
      </c>
    </row>
    <row r="5267" spans="1:14" x14ac:dyDescent="0.2">
      <c r="A5267" t="s">
        <v>10145</v>
      </c>
      <c r="B5267" t="s">
        <v>87</v>
      </c>
      <c r="C5267" t="s">
        <v>151</v>
      </c>
      <c r="D5267" t="s">
        <v>4881</v>
      </c>
      <c r="E5267">
        <v>95</v>
      </c>
      <c r="F5267">
        <v>17</v>
      </c>
      <c r="G5267">
        <v>76</v>
      </c>
      <c r="H5267">
        <v>2</v>
      </c>
      <c r="I5267">
        <v>0</v>
      </c>
      <c r="J5267">
        <v>0</v>
      </c>
      <c r="K5267">
        <v>0</v>
      </c>
      <c r="L5267">
        <v>0</v>
      </c>
      <c r="M5267">
        <v>0</v>
      </c>
      <c r="N5267">
        <v>0</v>
      </c>
    </row>
    <row r="5268" spans="1:14" x14ac:dyDescent="0.2">
      <c r="A5268" t="s">
        <v>10146</v>
      </c>
      <c r="B5268" t="s">
        <v>87</v>
      </c>
      <c r="C5268" t="s">
        <v>151</v>
      </c>
      <c r="D5268" t="s">
        <v>4883</v>
      </c>
      <c r="E5268">
        <v>36</v>
      </c>
      <c r="F5268">
        <v>8</v>
      </c>
      <c r="G5268">
        <v>26</v>
      </c>
      <c r="H5268">
        <v>2</v>
      </c>
      <c r="I5268">
        <v>0</v>
      </c>
      <c r="J5268">
        <v>59</v>
      </c>
      <c r="K5268">
        <v>0</v>
      </c>
      <c r="L5268">
        <v>0</v>
      </c>
      <c r="M5268">
        <v>0</v>
      </c>
      <c r="N5268">
        <v>0</v>
      </c>
    </row>
    <row r="5269" spans="1:14" x14ac:dyDescent="0.2">
      <c r="A5269" t="s">
        <v>10147</v>
      </c>
      <c r="B5269" t="s">
        <v>87</v>
      </c>
      <c r="C5269" t="s">
        <v>151</v>
      </c>
      <c r="D5269" t="s">
        <v>4885</v>
      </c>
      <c r="E5269">
        <v>59</v>
      </c>
      <c r="F5269">
        <v>11</v>
      </c>
      <c r="G5269">
        <v>48</v>
      </c>
      <c r="H5269">
        <v>0</v>
      </c>
      <c r="I5269">
        <v>0</v>
      </c>
      <c r="J5269">
        <v>36</v>
      </c>
      <c r="K5269">
        <v>0</v>
      </c>
      <c r="L5269">
        <v>0</v>
      </c>
      <c r="M5269">
        <v>0</v>
      </c>
      <c r="N5269">
        <v>0</v>
      </c>
    </row>
    <row r="5270" spans="1:14" x14ac:dyDescent="0.2">
      <c r="A5270" t="s">
        <v>10148</v>
      </c>
      <c r="B5270" t="s">
        <v>87</v>
      </c>
      <c r="C5270" t="s">
        <v>151</v>
      </c>
      <c r="D5270" t="s">
        <v>4887</v>
      </c>
      <c r="E5270">
        <v>36</v>
      </c>
      <c r="F5270">
        <v>8</v>
      </c>
      <c r="G5270">
        <v>26</v>
      </c>
      <c r="H5270">
        <v>2</v>
      </c>
      <c r="I5270">
        <v>0</v>
      </c>
      <c r="J5270">
        <v>59</v>
      </c>
      <c r="K5270">
        <v>0</v>
      </c>
      <c r="L5270">
        <v>0</v>
      </c>
      <c r="M5270">
        <v>0</v>
      </c>
      <c r="N5270">
        <v>0</v>
      </c>
    </row>
    <row r="5271" spans="1:14" x14ac:dyDescent="0.2">
      <c r="A5271" t="s">
        <v>10149</v>
      </c>
      <c r="B5271" t="s">
        <v>87</v>
      </c>
      <c r="C5271" t="s">
        <v>151</v>
      </c>
      <c r="D5271" t="s">
        <v>4889</v>
      </c>
      <c r="E5271">
        <v>59</v>
      </c>
      <c r="F5271">
        <v>9</v>
      </c>
      <c r="G5271">
        <v>50</v>
      </c>
      <c r="H5271">
        <v>0</v>
      </c>
      <c r="I5271">
        <v>0</v>
      </c>
      <c r="J5271">
        <v>36</v>
      </c>
      <c r="K5271">
        <v>0</v>
      </c>
      <c r="L5271">
        <v>0</v>
      </c>
      <c r="M5271">
        <v>0</v>
      </c>
      <c r="N5271">
        <v>0</v>
      </c>
    </row>
    <row r="5272" spans="1:14" x14ac:dyDescent="0.2">
      <c r="A5272" t="s">
        <v>10150</v>
      </c>
      <c r="B5272" t="s">
        <v>87</v>
      </c>
      <c r="C5272" t="s">
        <v>151</v>
      </c>
      <c r="D5272" t="s">
        <v>4871</v>
      </c>
      <c r="E5272">
        <v>0</v>
      </c>
      <c r="F5272">
        <v>0</v>
      </c>
      <c r="G5272">
        <v>0</v>
      </c>
      <c r="H5272">
        <v>0</v>
      </c>
      <c r="I5272">
        <v>0</v>
      </c>
      <c r="J5272">
        <v>0</v>
      </c>
      <c r="K5272">
        <v>64</v>
      </c>
      <c r="L5272">
        <v>64</v>
      </c>
      <c r="M5272">
        <v>0</v>
      </c>
      <c r="N5272">
        <v>0</v>
      </c>
    </row>
    <row r="5273" spans="1:14" x14ac:dyDescent="0.2">
      <c r="A5273" t="s">
        <v>10151</v>
      </c>
      <c r="B5273" t="s">
        <v>87</v>
      </c>
      <c r="C5273" t="s">
        <v>151</v>
      </c>
      <c r="D5273" t="s">
        <v>4873</v>
      </c>
      <c r="E5273">
        <v>0</v>
      </c>
      <c r="F5273">
        <v>0</v>
      </c>
      <c r="G5273">
        <v>0</v>
      </c>
      <c r="H5273">
        <v>0</v>
      </c>
      <c r="I5273">
        <v>0</v>
      </c>
      <c r="J5273">
        <v>0</v>
      </c>
      <c r="K5273">
        <v>42</v>
      </c>
      <c r="L5273">
        <v>42</v>
      </c>
      <c r="M5273">
        <v>0</v>
      </c>
      <c r="N5273">
        <v>0</v>
      </c>
    </row>
    <row r="5274" spans="1:14" x14ac:dyDescent="0.2">
      <c r="A5274" t="s">
        <v>10152</v>
      </c>
      <c r="B5274" t="s">
        <v>87</v>
      </c>
      <c r="C5274" t="s">
        <v>152</v>
      </c>
      <c r="D5274" t="s">
        <v>4875</v>
      </c>
      <c r="E5274">
        <v>16</v>
      </c>
      <c r="F5274">
        <v>6</v>
      </c>
      <c r="G5274">
        <v>10</v>
      </c>
      <c r="H5274">
        <v>0</v>
      </c>
      <c r="I5274">
        <v>0</v>
      </c>
      <c r="J5274">
        <v>28</v>
      </c>
      <c r="K5274">
        <v>0</v>
      </c>
      <c r="L5274">
        <v>0</v>
      </c>
      <c r="M5274">
        <v>0</v>
      </c>
      <c r="N5274">
        <v>0</v>
      </c>
    </row>
    <row r="5275" spans="1:14" x14ac:dyDescent="0.2">
      <c r="A5275" t="s">
        <v>10153</v>
      </c>
      <c r="B5275" t="s">
        <v>87</v>
      </c>
      <c r="C5275" t="s">
        <v>152</v>
      </c>
      <c r="D5275" t="s">
        <v>4877</v>
      </c>
      <c r="E5275">
        <v>44</v>
      </c>
      <c r="F5275">
        <v>7</v>
      </c>
      <c r="G5275">
        <v>36</v>
      </c>
      <c r="H5275">
        <v>0</v>
      </c>
      <c r="I5275">
        <v>1</v>
      </c>
      <c r="J5275">
        <v>0</v>
      </c>
      <c r="K5275">
        <v>0</v>
      </c>
      <c r="L5275">
        <v>0</v>
      </c>
      <c r="M5275">
        <v>0</v>
      </c>
      <c r="N5275">
        <v>0</v>
      </c>
    </row>
    <row r="5276" spans="1:14" x14ac:dyDescent="0.2">
      <c r="A5276" t="s">
        <v>10154</v>
      </c>
      <c r="B5276" t="s">
        <v>87</v>
      </c>
      <c r="C5276" t="s">
        <v>152</v>
      </c>
      <c r="D5276" t="s">
        <v>4879</v>
      </c>
      <c r="E5276">
        <v>27</v>
      </c>
      <c r="F5276">
        <v>3</v>
      </c>
      <c r="G5276">
        <v>24</v>
      </c>
      <c r="H5276">
        <v>0</v>
      </c>
      <c r="I5276">
        <v>0</v>
      </c>
      <c r="J5276">
        <v>17</v>
      </c>
      <c r="K5276">
        <v>0</v>
      </c>
      <c r="L5276">
        <v>0</v>
      </c>
      <c r="M5276">
        <v>0</v>
      </c>
      <c r="N5276">
        <v>0</v>
      </c>
    </row>
    <row r="5277" spans="1:14" x14ac:dyDescent="0.2">
      <c r="A5277" t="s">
        <v>10155</v>
      </c>
      <c r="B5277" t="s">
        <v>87</v>
      </c>
      <c r="C5277" t="s">
        <v>152</v>
      </c>
      <c r="D5277" t="s">
        <v>4881</v>
      </c>
      <c r="E5277">
        <v>44</v>
      </c>
      <c r="F5277">
        <v>7</v>
      </c>
      <c r="G5277">
        <v>36</v>
      </c>
      <c r="H5277">
        <v>0</v>
      </c>
      <c r="I5277">
        <v>1</v>
      </c>
      <c r="J5277">
        <v>0</v>
      </c>
      <c r="K5277">
        <v>0</v>
      </c>
      <c r="L5277">
        <v>0</v>
      </c>
      <c r="M5277">
        <v>0</v>
      </c>
      <c r="N5277">
        <v>0</v>
      </c>
    </row>
    <row r="5278" spans="1:14" x14ac:dyDescent="0.2">
      <c r="A5278" t="s">
        <v>10156</v>
      </c>
      <c r="B5278" t="s">
        <v>87</v>
      </c>
      <c r="C5278" t="s">
        <v>152</v>
      </c>
      <c r="D5278" t="s">
        <v>4883</v>
      </c>
      <c r="E5278">
        <v>16</v>
      </c>
      <c r="F5278">
        <v>6</v>
      </c>
      <c r="G5278">
        <v>9</v>
      </c>
      <c r="H5278">
        <v>0</v>
      </c>
      <c r="I5278">
        <v>1</v>
      </c>
      <c r="J5278">
        <v>28</v>
      </c>
      <c r="K5278">
        <v>0</v>
      </c>
      <c r="L5278">
        <v>0</v>
      </c>
      <c r="M5278">
        <v>0</v>
      </c>
      <c r="N5278">
        <v>0</v>
      </c>
    </row>
    <row r="5279" spans="1:14" x14ac:dyDescent="0.2">
      <c r="A5279" t="s">
        <v>10157</v>
      </c>
      <c r="B5279" t="s">
        <v>87</v>
      </c>
      <c r="C5279" t="s">
        <v>152</v>
      </c>
      <c r="D5279" t="s">
        <v>4885</v>
      </c>
      <c r="E5279">
        <v>28</v>
      </c>
      <c r="F5279">
        <v>6</v>
      </c>
      <c r="G5279">
        <v>22</v>
      </c>
      <c r="H5279">
        <v>0</v>
      </c>
      <c r="I5279">
        <v>0</v>
      </c>
      <c r="J5279">
        <v>16</v>
      </c>
      <c r="K5279">
        <v>0</v>
      </c>
      <c r="L5279">
        <v>0</v>
      </c>
      <c r="M5279">
        <v>0</v>
      </c>
      <c r="N5279">
        <v>0</v>
      </c>
    </row>
    <row r="5280" spans="1:14" x14ac:dyDescent="0.2">
      <c r="A5280" t="s">
        <v>10158</v>
      </c>
      <c r="B5280" t="s">
        <v>87</v>
      </c>
      <c r="C5280" t="s">
        <v>152</v>
      </c>
      <c r="D5280" t="s">
        <v>4887</v>
      </c>
      <c r="E5280">
        <v>16</v>
      </c>
      <c r="F5280">
        <v>4</v>
      </c>
      <c r="G5280">
        <v>12</v>
      </c>
      <c r="H5280">
        <v>0</v>
      </c>
      <c r="I5280">
        <v>0</v>
      </c>
      <c r="J5280">
        <v>28</v>
      </c>
      <c r="K5280">
        <v>0</v>
      </c>
      <c r="L5280">
        <v>0</v>
      </c>
      <c r="M5280">
        <v>0</v>
      </c>
      <c r="N5280">
        <v>0</v>
      </c>
    </row>
    <row r="5281" spans="1:14" x14ac:dyDescent="0.2">
      <c r="A5281" t="s">
        <v>10159</v>
      </c>
      <c r="B5281" t="s">
        <v>87</v>
      </c>
      <c r="C5281" t="s">
        <v>152</v>
      </c>
      <c r="D5281" t="s">
        <v>4889</v>
      </c>
      <c r="E5281">
        <v>28</v>
      </c>
      <c r="F5281">
        <v>3</v>
      </c>
      <c r="G5281">
        <v>25</v>
      </c>
      <c r="H5281">
        <v>0</v>
      </c>
      <c r="I5281">
        <v>0</v>
      </c>
      <c r="J5281">
        <v>16</v>
      </c>
      <c r="K5281">
        <v>0</v>
      </c>
      <c r="L5281">
        <v>0</v>
      </c>
      <c r="M5281">
        <v>0</v>
      </c>
      <c r="N5281">
        <v>0</v>
      </c>
    </row>
    <row r="5282" spans="1:14" x14ac:dyDescent="0.2">
      <c r="A5282" t="s">
        <v>10160</v>
      </c>
      <c r="B5282" t="s">
        <v>87</v>
      </c>
      <c r="C5282" t="s">
        <v>152</v>
      </c>
      <c r="D5282" t="s">
        <v>4871</v>
      </c>
      <c r="E5282">
        <v>0</v>
      </c>
      <c r="F5282">
        <v>0</v>
      </c>
      <c r="G5282">
        <v>0</v>
      </c>
      <c r="H5282">
        <v>0</v>
      </c>
      <c r="I5282">
        <v>0</v>
      </c>
      <c r="J5282">
        <v>0</v>
      </c>
      <c r="K5282">
        <v>32</v>
      </c>
      <c r="L5282">
        <v>32</v>
      </c>
      <c r="M5282">
        <v>0</v>
      </c>
      <c r="N5282">
        <v>0</v>
      </c>
    </row>
    <row r="5283" spans="1:14" x14ac:dyDescent="0.2">
      <c r="A5283" t="s">
        <v>10161</v>
      </c>
      <c r="B5283" t="s">
        <v>87</v>
      </c>
      <c r="C5283" t="s">
        <v>152</v>
      </c>
      <c r="D5283" t="s">
        <v>4873</v>
      </c>
      <c r="E5283">
        <v>0</v>
      </c>
      <c r="F5283">
        <v>0</v>
      </c>
      <c r="G5283">
        <v>0</v>
      </c>
      <c r="H5283">
        <v>0</v>
      </c>
      <c r="I5283">
        <v>0</v>
      </c>
      <c r="J5283">
        <v>0</v>
      </c>
      <c r="K5283">
        <v>31</v>
      </c>
      <c r="L5283">
        <v>31</v>
      </c>
      <c r="M5283">
        <v>0</v>
      </c>
      <c r="N5283">
        <v>0</v>
      </c>
    </row>
    <row r="5284" spans="1:14" x14ac:dyDescent="0.2">
      <c r="A5284" t="s">
        <v>10162</v>
      </c>
      <c r="B5284" t="s">
        <v>87</v>
      </c>
      <c r="C5284" t="s">
        <v>153</v>
      </c>
      <c r="D5284" t="s">
        <v>4875</v>
      </c>
      <c r="E5284">
        <v>27</v>
      </c>
      <c r="F5284">
        <v>8</v>
      </c>
      <c r="G5284">
        <v>16</v>
      </c>
      <c r="H5284">
        <v>2</v>
      </c>
      <c r="I5284">
        <v>1</v>
      </c>
      <c r="J5284">
        <v>30</v>
      </c>
      <c r="K5284">
        <v>0</v>
      </c>
      <c r="L5284">
        <v>0</v>
      </c>
      <c r="M5284">
        <v>0</v>
      </c>
      <c r="N5284">
        <v>0</v>
      </c>
    </row>
    <row r="5285" spans="1:14" x14ac:dyDescent="0.2">
      <c r="A5285" t="s">
        <v>10163</v>
      </c>
      <c r="B5285" t="s">
        <v>87</v>
      </c>
      <c r="C5285" t="s">
        <v>153</v>
      </c>
      <c r="D5285" t="s">
        <v>4877</v>
      </c>
      <c r="E5285">
        <v>57</v>
      </c>
      <c r="F5285">
        <v>17</v>
      </c>
      <c r="G5285">
        <v>36</v>
      </c>
      <c r="H5285">
        <v>3</v>
      </c>
      <c r="I5285">
        <v>1</v>
      </c>
      <c r="J5285">
        <v>0</v>
      </c>
      <c r="K5285">
        <v>0</v>
      </c>
      <c r="L5285">
        <v>0</v>
      </c>
      <c r="M5285">
        <v>0</v>
      </c>
      <c r="N5285">
        <v>0</v>
      </c>
    </row>
    <row r="5286" spans="1:14" x14ac:dyDescent="0.2">
      <c r="A5286" t="s">
        <v>10164</v>
      </c>
      <c r="B5286" t="s">
        <v>87</v>
      </c>
      <c r="C5286" t="s">
        <v>153</v>
      </c>
      <c r="D5286" t="s">
        <v>4879</v>
      </c>
      <c r="E5286">
        <v>30</v>
      </c>
      <c r="F5286">
        <v>9</v>
      </c>
      <c r="G5286">
        <v>21</v>
      </c>
      <c r="H5286">
        <v>0</v>
      </c>
      <c r="I5286">
        <v>0</v>
      </c>
      <c r="J5286">
        <v>27</v>
      </c>
      <c r="K5286">
        <v>0</v>
      </c>
      <c r="L5286">
        <v>0</v>
      </c>
      <c r="M5286">
        <v>0</v>
      </c>
      <c r="N5286">
        <v>0</v>
      </c>
    </row>
    <row r="5287" spans="1:14" x14ac:dyDescent="0.2">
      <c r="A5287" t="s">
        <v>10165</v>
      </c>
      <c r="B5287" t="s">
        <v>87</v>
      </c>
      <c r="C5287" t="s">
        <v>153</v>
      </c>
      <c r="D5287" t="s">
        <v>4881</v>
      </c>
      <c r="E5287">
        <v>57</v>
      </c>
      <c r="F5287">
        <v>17</v>
      </c>
      <c r="G5287">
        <v>36</v>
      </c>
      <c r="H5287">
        <v>3</v>
      </c>
      <c r="I5287">
        <v>1</v>
      </c>
      <c r="J5287">
        <v>0</v>
      </c>
      <c r="K5287">
        <v>0</v>
      </c>
      <c r="L5287">
        <v>0</v>
      </c>
      <c r="M5287">
        <v>0</v>
      </c>
      <c r="N5287">
        <v>0</v>
      </c>
    </row>
    <row r="5288" spans="1:14" x14ac:dyDescent="0.2">
      <c r="A5288" t="s">
        <v>10166</v>
      </c>
      <c r="B5288" t="s">
        <v>87</v>
      </c>
      <c r="C5288" t="s">
        <v>153</v>
      </c>
      <c r="D5288" t="s">
        <v>4883</v>
      </c>
      <c r="E5288">
        <v>27</v>
      </c>
      <c r="F5288">
        <v>8</v>
      </c>
      <c r="G5288">
        <v>16</v>
      </c>
      <c r="H5288">
        <v>2</v>
      </c>
      <c r="I5288">
        <v>1</v>
      </c>
      <c r="J5288">
        <v>30</v>
      </c>
      <c r="K5288">
        <v>0</v>
      </c>
      <c r="L5288">
        <v>0</v>
      </c>
      <c r="M5288">
        <v>0</v>
      </c>
      <c r="N5288">
        <v>0</v>
      </c>
    </row>
    <row r="5289" spans="1:14" x14ac:dyDescent="0.2">
      <c r="A5289" t="s">
        <v>10167</v>
      </c>
      <c r="B5289" t="s">
        <v>87</v>
      </c>
      <c r="C5289" t="s">
        <v>153</v>
      </c>
      <c r="D5289" t="s">
        <v>4885</v>
      </c>
      <c r="E5289">
        <v>30</v>
      </c>
      <c r="F5289">
        <v>10</v>
      </c>
      <c r="G5289">
        <v>20</v>
      </c>
      <c r="H5289">
        <v>0</v>
      </c>
      <c r="I5289">
        <v>0</v>
      </c>
      <c r="J5289">
        <v>27</v>
      </c>
      <c r="K5289">
        <v>0</v>
      </c>
      <c r="L5289">
        <v>0</v>
      </c>
      <c r="M5289">
        <v>0</v>
      </c>
      <c r="N5289">
        <v>0</v>
      </c>
    </row>
    <row r="5290" spans="1:14" x14ac:dyDescent="0.2">
      <c r="A5290" t="s">
        <v>10168</v>
      </c>
      <c r="B5290" t="s">
        <v>87</v>
      </c>
      <c r="C5290" t="s">
        <v>153</v>
      </c>
      <c r="D5290" t="s">
        <v>4887</v>
      </c>
      <c r="E5290">
        <v>27</v>
      </c>
      <c r="F5290">
        <v>8</v>
      </c>
      <c r="G5290">
        <v>16</v>
      </c>
      <c r="H5290">
        <v>2</v>
      </c>
      <c r="I5290">
        <v>1</v>
      </c>
      <c r="J5290">
        <v>30</v>
      </c>
      <c r="K5290">
        <v>0</v>
      </c>
      <c r="L5290">
        <v>0</v>
      </c>
      <c r="M5290">
        <v>0</v>
      </c>
      <c r="N5290">
        <v>0</v>
      </c>
    </row>
    <row r="5291" spans="1:14" x14ac:dyDescent="0.2">
      <c r="A5291" t="s">
        <v>10169</v>
      </c>
      <c r="B5291" t="s">
        <v>87</v>
      </c>
      <c r="C5291" t="s">
        <v>153</v>
      </c>
      <c r="D5291" t="s">
        <v>4889</v>
      </c>
      <c r="E5291">
        <v>30</v>
      </c>
      <c r="F5291">
        <v>9</v>
      </c>
      <c r="G5291">
        <v>21</v>
      </c>
      <c r="H5291">
        <v>0</v>
      </c>
      <c r="I5291">
        <v>0</v>
      </c>
      <c r="J5291">
        <v>27</v>
      </c>
      <c r="K5291">
        <v>0</v>
      </c>
      <c r="L5291">
        <v>0</v>
      </c>
      <c r="M5291">
        <v>0</v>
      </c>
      <c r="N5291">
        <v>0</v>
      </c>
    </row>
    <row r="5292" spans="1:14" x14ac:dyDescent="0.2">
      <c r="A5292" t="s">
        <v>10170</v>
      </c>
      <c r="B5292" t="s">
        <v>87</v>
      </c>
      <c r="C5292" t="s">
        <v>153</v>
      </c>
      <c r="D5292" t="s">
        <v>4871</v>
      </c>
      <c r="E5292">
        <v>0</v>
      </c>
      <c r="F5292">
        <v>0</v>
      </c>
      <c r="G5292">
        <v>0</v>
      </c>
      <c r="H5292">
        <v>0</v>
      </c>
      <c r="I5292">
        <v>0</v>
      </c>
      <c r="J5292">
        <v>0</v>
      </c>
      <c r="K5292">
        <v>39</v>
      </c>
      <c r="L5292">
        <v>39</v>
      </c>
      <c r="M5292">
        <v>0</v>
      </c>
      <c r="N5292">
        <v>0</v>
      </c>
    </row>
    <row r="5293" spans="1:14" x14ac:dyDescent="0.2">
      <c r="A5293" t="s">
        <v>10171</v>
      </c>
      <c r="B5293" t="s">
        <v>87</v>
      </c>
      <c r="C5293" t="s">
        <v>153</v>
      </c>
      <c r="D5293" t="s">
        <v>4873</v>
      </c>
      <c r="E5293">
        <v>0</v>
      </c>
      <c r="F5293">
        <v>0</v>
      </c>
      <c r="G5293">
        <v>0</v>
      </c>
      <c r="H5293">
        <v>0</v>
      </c>
      <c r="I5293">
        <v>0</v>
      </c>
      <c r="J5293">
        <v>0</v>
      </c>
      <c r="K5293">
        <v>27</v>
      </c>
      <c r="L5293">
        <v>27</v>
      </c>
      <c r="M5293">
        <v>0</v>
      </c>
      <c r="N5293">
        <v>0</v>
      </c>
    </row>
    <row r="5294" spans="1:14" x14ac:dyDescent="0.2">
      <c r="A5294" t="s">
        <v>10172</v>
      </c>
      <c r="B5294" t="s">
        <v>87</v>
      </c>
      <c r="C5294" t="s">
        <v>154</v>
      </c>
      <c r="D5294" t="s">
        <v>4875</v>
      </c>
      <c r="E5294">
        <v>246</v>
      </c>
      <c r="F5294">
        <v>55</v>
      </c>
      <c r="G5294">
        <v>182</v>
      </c>
      <c r="H5294">
        <v>6</v>
      </c>
      <c r="I5294">
        <v>3</v>
      </c>
      <c r="J5294">
        <v>271</v>
      </c>
      <c r="K5294">
        <v>0</v>
      </c>
      <c r="L5294">
        <v>0</v>
      </c>
      <c r="M5294">
        <v>0</v>
      </c>
      <c r="N5294">
        <v>0</v>
      </c>
    </row>
    <row r="5295" spans="1:14" x14ac:dyDescent="0.2">
      <c r="A5295" t="s">
        <v>10173</v>
      </c>
      <c r="B5295" t="s">
        <v>87</v>
      </c>
      <c r="C5295" t="s">
        <v>154</v>
      </c>
      <c r="D5295" t="s">
        <v>4877</v>
      </c>
      <c r="E5295">
        <v>517</v>
      </c>
      <c r="F5295">
        <v>86</v>
      </c>
      <c r="G5295">
        <v>411</v>
      </c>
      <c r="H5295">
        <v>13</v>
      </c>
      <c r="I5295">
        <v>7</v>
      </c>
      <c r="J5295">
        <v>0</v>
      </c>
      <c r="K5295">
        <v>0</v>
      </c>
      <c r="L5295">
        <v>0</v>
      </c>
      <c r="M5295">
        <v>0</v>
      </c>
      <c r="N5295">
        <v>0</v>
      </c>
    </row>
    <row r="5296" spans="1:14" x14ac:dyDescent="0.2">
      <c r="A5296" t="s">
        <v>10174</v>
      </c>
      <c r="B5296" t="s">
        <v>87</v>
      </c>
      <c r="C5296" t="s">
        <v>154</v>
      </c>
      <c r="D5296" t="s">
        <v>4879</v>
      </c>
      <c r="E5296">
        <v>267</v>
      </c>
      <c r="F5296">
        <v>40</v>
      </c>
      <c r="G5296">
        <v>227</v>
      </c>
      <c r="H5296">
        <v>0</v>
      </c>
      <c r="I5296">
        <v>0</v>
      </c>
      <c r="J5296">
        <v>250</v>
      </c>
      <c r="K5296">
        <v>0</v>
      </c>
      <c r="L5296">
        <v>0</v>
      </c>
      <c r="M5296">
        <v>0</v>
      </c>
      <c r="N5296">
        <v>0</v>
      </c>
    </row>
    <row r="5297" spans="1:14" x14ac:dyDescent="0.2">
      <c r="A5297" t="s">
        <v>10175</v>
      </c>
      <c r="B5297" t="s">
        <v>87</v>
      </c>
      <c r="C5297" t="s">
        <v>154</v>
      </c>
      <c r="D5297" t="s">
        <v>4881</v>
      </c>
      <c r="E5297">
        <v>517</v>
      </c>
      <c r="F5297">
        <v>85</v>
      </c>
      <c r="G5297">
        <v>414</v>
      </c>
      <c r="H5297">
        <v>11</v>
      </c>
      <c r="I5297">
        <v>7</v>
      </c>
      <c r="J5297">
        <v>0</v>
      </c>
      <c r="K5297">
        <v>0</v>
      </c>
      <c r="L5297">
        <v>0</v>
      </c>
      <c r="M5297">
        <v>0</v>
      </c>
      <c r="N5297">
        <v>0</v>
      </c>
    </row>
    <row r="5298" spans="1:14" x14ac:dyDescent="0.2">
      <c r="A5298" t="s">
        <v>10176</v>
      </c>
      <c r="B5298" t="s">
        <v>87</v>
      </c>
      <c r="C5298" t="s">
        <v>154</v>
      </c>
      <c r="D5298" t="s">
        <v>4883</v>
      </c>
      <c r="E5298">
        <v>246</v>
      </c>
      <c r="F5298">
        <v>51</v>
      </c>
      <c r="G5298">
        <v>178</v>
      </c>
      <c r="H5298">
        <v>10</v>
      </c>
      <c r="I5298">
        <v>7</v>
      </c>
      <c r="J5298">
        <v>271</v>
      </c>
      <c r="K5298">
        <v>0</v>
      </c>
      <c r="L5298">
        <v>0</v>
      </c>
      <c r="M5298">
        <v>0</v>
      </c>
      <c r="N5298">
        <v>0</v>
      </c>
    </row>
    <row r="5299" spans="1:14" x14ac:dyDescent="0.2">
      <c r="A5299" t="s">
        <v>10177</v>
      </c>
      <c r="B5299" t="s">
        <v>87</v>
      </c>
      <c r="C5299" t="s">
        <v>154</v>
      </c>
      <c r="D5299" t="s">
        <v>4885</v>
      </c>
      <c r="E5299">
        <v>271</v>
      </c>
      <c r="F5299">
        <v>69</v>
      </c>
      <c r="G5299">
        <v>202</v>
      </c>
      <c r="H5299">
        <v>0</v>
      </c>
      <c r="I5299">
        <v>0</v>
      </c>
      <c r="J5299">
        <v>246</v>
      </c>
      <c r="K5299">
        <v>0</v>
      </c>
      <c r="L5299">
        <v>0</v>
      </c>
      <c r="M5299">
        <v>0</v>
      </c>
      <c r="N5299">
        <v>0</v>
      </c>
    </row>
    <row r="5300" spans="1:14" x14ac:dyDescent="0.2">
      <c r="A5300" t="s">
        <v>10178</v>
      </c>
      <c r="B5300" t="s">
        <v>87</v>
      </c>
      <c r="C5300" t="s">
        <v>154</v>
      </c>
      <c r="D5300" t="s">
        <v>4887</v>
      </c>
      <c r="E5300">
        <v>246</v>
      </c>
      <c r="F5300">
        <v>44</v>
      </c>
      <c r="G5300">
        <v>188</v>
      </c>
      <c r="H5300">
        <v>10</v>
      </c>
      <c r="I5300">
        <v>4</v>
      </c>
      <c r="J5300">
        <v>271</v>
      </c>
      <c r="K5300">
        <v>0</v>
      </c>
      <c r="L5300">
        <v>0</v>
      </c>
      <c r="M5300">
        <v>0</v>
      </c>
      <c r="N5300">
        <v>0</v>
      </c>
    </row>
    <row r="5301" spans="1:14" x14ac:dyDescent="0.2">
      <c r="A5301" t="s">
        <v>10179</v>
      </c>
      <c r="B5301" t="s">
        <v>87</v>
      </c>
      <c r="C5301" t="s">
        <v>154</v>
      </c>
      <c r="D5301" t="s">
        <v>4889</v>
      </c>
      <c r="E5301">
        <v>271</v>
      </c>
      <c r="F5301">
        <v>43</v>
      </c>
      <c r="G5301">
        <v>228</v>
      </c>
      <c r="H5301">
        <v>0</v>
      </c>
      <c r="I5301">
        <v>0</v>
      </c>
      <c r="J5301">
        <v>246</v>
      </c>
      <c r="K5301">
        <v>0</v>
      </c>
      <c r="L5301">
        <v>0</v>
      </c>
      <c r="M5301">
        <v>0</v>
      </c>
      <c r="N5301">
        <v>0</v>
      </c>
    </row>
    <row r="5302" spans="1:14" x14ac:dyDescent="0.2">
      <c r="A5302" t="s">
        <v>10180</v>
      </c>
      <c r="B5302" t="s">
        <v>87</v>
      </c>
      <c r="C5302" t="s">
        <v>154</v>
      </c>
      <c r="D5302" t="s">
        <v>4871</v>
      </c>
      <c r="E5302">
        <v>0</v>
      </c>
      <c r="F5302">
        <v>0</v>
      </c>
      <c r="G5302">
        <v>0</v>
      </c>
      <c r="H5302">
        <v>0</v>
      </c>
      <c r="I5302">
        <v>0</v>
      </c>
      <c r="J5302">
        <v>0</v>
      </c>
      <c r="K5302">
        <v>310</v>
      </c>
      <c r="L5302">
        <v>306</v>
      </c>
      <c r="M5302">
        <v>3</v>
      </c>
      <c r="N5302">
        <v>1</v>
      </c>
    </row>
    <row r="5303" spans="1:14" x14ac:dyDescent="0.2">
      <c r="A5303" t="s">
        <v>10181</v>
      </c>
      <c r="B5303" t="s">
        <v>87</v>
      </c>
      <c r="C5303" t="s">
        <v>154</v>
      </c>
      <c r="D5303" t="s">
        <v>4873</v>
      </c>
      <c r="E5303">
        <v>0</v>
      </c>
      <c r="F5303">
        <v>0</v>
      </c>
      <c r="G5303">
        <v>0</v>
      </c>
      <c r="H5303">
        <v>0</v>
      </c>
      <c r="I5303">
        <v>0</v>
      </c>
      <c r="J5303">
        <v>0</v>
      </c>
      <c r="K5303">
        <v>232</v>
      </c>
      <c r="L5303">
        <v>229</v>
      </c>
      <c r="M5303">
        <v>2</v>
      </c>
      <c r="N5303">
        <v>1</v>
      </c>
    </row>
    <row r="5304" spans="1:14" x14ac:dyDescent="0.2">
      <c r="A5304" t="s">
        <v>10182</v>
      </c>
      <c r="B5304" t="s">
        <v>87</v>
      </c>
      <c r="C5304" t="s">
        <v>155</v>
      </c>
      <c r="D5304" t="s">
        <v>4875</v>
      </c>
      <c r="E5304">
        <v>23</v>
      </c>
      <c r="F5304">
        <v>5</v>
      </c>
      <c r="G5304">
        <v>17</v>
      </c>
      <c r="H5304">
        <v>0</v>
      </c>
      <c r="I5304">
        <v>1</v>
      </c>
      <c r="J5304">
        <v>44</v>
      </c>
      <c r="K5304">
        <v>0</v>
      </c>
      <c r="L5304">
        <v>0</v>
      </c>
      <c r="M5304">
        <v>0</v>
      </c>
      <c r="N5304">
        <v>0</v>
      </c>
    </row>
    <row r="5305" spans="1:14" x14ac:dyDescent="0.2">
      <c r="A5305" t="s">
        <v>10183</v>
      </c>
      <c r="B5305" t="s">
        <v>87</v>
      </c>
      <c r="C5305" t="s">
        <v>155</v>
      </c>
      <c r="D5305" t="s">
        <v>4877</v>
      </c>
      <c r="E5305">
        <v>67</v>
      </c>
      <c r="F5305">
        <v>16</v>
      </c>
      <c r="G5305">
        <v>50</v>
      </c>
      <c r="H5305">
        <v>0</v>
      </c>
      <c r="I5305">
        <v>1</v>
      </c>
      <c r="J5305">
        <v>0</v>
      </c>
      <c r="K5305">
        <v>0</v>
      </c>
      <c r="L5305">
        <v>0</v>
      </c>
      <c r="M5305">
        <v>0</v>
      </c>
      <c r="N5305">
        <v>0</v>
      </c>
    </row>
    <row r="5306" spans="1:14" x14ac:dyDescent="0.2">
      <c r="A5306" t="s">
        <v>10184</v>
      </c>
      <c r="B5306" t="s">
        <v>87</v>
      </c>
      <c r="C5306" t="s">
        <v>155</v>
      </c>
      <c r="D5306" t="s">
        <v>4879</v>
      </c>
      <c r="E5306">
        <v>44</v>
      </c>
      <c r="F5306">
        <v>10</v>
      </c>
      <c r="G5306">
        <v>34</v>
      </c>
      <c r="H5306">
        <v>0</v>
      </c>
      <c r="I5306">
        <v>0</v>
      </c>
      <c r="J5306">
        <v>23</v>
      </c>
      <c r="K5306">
        <v>0</v>
      </c>
      <c r="L5306">
        <v>0</v>
      </c>
      <c r="M5306">
        <v>0</v>
      </c>
      <c r="N5306">
        <v>0</v>
      </c>
    </row>
    <row r="5307" spans="1:14" x14ac:dyDescent="0.2">
      <c r="A5307" t="s">
        <v>10185</v>
      </c>
      <c r="B5307" t="s">
        <v>87</v>
      </c>
      <c r="C5307" t="s">
        <v>155</v>
      </c>
      <c r="D5307" t="s">
        <v>4881</v>
      </c>
      <c r="E5307">
        <v>67</v>
      </c>
      <c r="F5307">
        <v>15</v>
      </c>
      <c r="G5307">
        <v>51</v>
      </c>
      <c r="H5307">
        <v>0</v>
      </c>
      <c r="I5307">
        <v>1</v>
      </c>
      <c r="J5307">
        <v>0</v>
      </c>
      <c r="K5307">
        <v>0</v>
      </c>
      <c r="L5307">
        <v>0</v>
      </c>
      <c r="M5307">
        <v>0</v>
      </c>
      <c r="N5307">
        <v>0</v>
      </c>
    </row>
    <row r="5308" spans="1:14" x14ac:dyDescent="0.2">
      <c r="A5308" t="s">
        <v>10186</v>
      </c>
      <c r="B5308" t="s">
        <v>87</v>
      </c>
      <c r="C5308" t="s">
        <v>155</v>
      </c>
      <c r="D5308" t="s">
        <v>4883</v>
      </c>
      <c r="E5308">
        <v>23</v>
      </c>
      <c r="F5308">
        <v>5</v>
      </c>
      <c r="G5308">
        <v>17</v>
      </c>
      <c r="H5308">
        <v>0</v>
      </c>
      <c r="I5308">
        <v>1</v>
      </c>
      <c r="J5308">
        <v>44</v>
      </c>
      <c r="K5308">
        <v>0</v>
      </c>
      <c r="L5308">
        <v>0</v>
      </c>
      <c r="M5308">
        <v>0</v>
      </c>
      <c r="N5308">
        <v>0</v>
      </c>
    </row>
    <row r="5309" spans="1:14" x14ac:dyDescent="0.2">
      <c r="A5309" t="s">
        <v>10187</v>
      </c>
      <c r="B5309" t="s">
        <v>87</v>
      </c>
      <c r="C5309" t="s">
        <v>155</v>
      </c>
      <c r="D5309" t="s">
        <v>4885</v>
      </c>
      <c r="E5309">
        <v>44</v>
      </c>
      <c r="F5309">
        <v>12</v>
      </c>
      <c r="G5309">
        <v>32</v>
      </c>
      <c r="H5309">
        <v>0</v>
      </c>
      <c r="I5309">
        <v>0</v>
      </c>
      <c r="J5309">
        <v>23</v>
      </c>
      <c r="K5309">
        <v>0</v>
      </c>
      <c r="L5309">
        <v>0</v>
      </c>
      <c r="M5309">
        <v>0</v>
      </c>
      <c r="N5309">
        <v>0</v>
      </c>
    </row>
    <row r="5310" spans="1:14" x14ac:dyDescent="0.2">
      <c r="A5310" t="s">
        <v>10188</v>
      </c>
      <c r="B5310" t="s">
        <v>87</v>
      </c>
      <c r="C5310" t="s">
        <v>155</v>
      </c>
      <c r="D5310" t="s">
        <v>4887</v>
      </c>
      <c r="E5310">
        <v>23</v>
      </c>
      <c r="F5310">
        <v>5</v>
      </c>
      <c r="G5310">
        <v>17</v>
      </c>
      <c r="H5310">
        <v>0</v>
      </c>
      <c r="I5310">
        <v>1</v>
      </c>
      <c r="J5310">
        <v>44</v>
      </c>
      <c r="K5310">
        <v>0</v>
      </c>
      <c r="L5310">
        <v>0</v>
      </c>
      <c r="M5310">
        <v>0</v>
      </c>
      <c r="N5310">
        <v>0</v>
      </c>
    </row>
    <row r="5311" spans="1:14" x14ac:dyDescent="0.2">
      <c r="A5311" t="s">
        <v>10189</v>
      </c>
      <c r="B5311" t="s">
        <v>87</v>
      </c>
      <c r="C5311" t="s">
        <v>155</v>
      </c>
      <c r="D5311" t="s">
        <v>4889</v>
      </c>
      <c r="E5311">
        <v>44</v>
      </c>
      <c r="F5311">
        <v>10</v>
      </c>
      <c r="G5311">
        <v>34</v>
      </c>
      <c r="H5311">
        <v>0</v>
      </c>
      <c r="I5311">
        <v>0</v>
      </c>
      <c r="J5311">
        <v>23</v>
      </c>
      <c r="K5311">
        <v>0</v>
      </c>
      <c r="L5311">
        <v>0</v>
      </c>
      <c r="M5311">
        <v>0</v>
      </c>
      <c r="N5311">
        <v>0</v>
      </c>
    </row>
    <row r="5312" spans="1:14" x14ac:dyDescent="0.2">
      <c r="A5312" t="s">
        <v>10190</v>
      </c>
      <c r="B5312" t="s">
        <v>87</v>
      </c>
      <c r="C5312" t="s">
        <v>155</v>
      </c>
      <c r="D5312" t="s">
        <v>4871</v>
      </c>
      <c r="E5312">
        <v>0</v>
      </c>
      <c r="F5312">
        <v>0</v>
      </c>
      <c r="G5312">
        <v>0</v>
      </c>
      <c r="H5312">
        <v>0</v>
      </c>
      <c r="I5312">
        <v>0</v>
      </c>
      <c r="J5312">
        <v>0</v>
      </c>
      <c r="K5312">
        <v>37</v>
      </c>
      <c r="L5312">
        <v>36</v>
      </c>
      <c r="M5312">
        <v>1</v>
      </c>
      <c r="N5312">
        <v>0</v>
      </c>
    </row>
    <row r="5313" spans="1:14" x14ac:dyDescent="0.2">
      <c r="A5313" t="s">
        <v>10191</v>
      </c>
      <c r="B5313" t="s">
        <v>87</v>
      </c>
      <c r="C5313" t="s">
        <v>155</v>
      </c>
      <c r="D5313" t="s">
        <v>4873</v>
      </c>
      <c r="E5313">
        <v>0</v>
      </c>
      <c r="F5313">
        <v>0</v>
      </c>
      <c r="G5313">
        <v>0</v>
      </c>
      <c r="H5313">
        <v>0</v>
      </c>
      <c r="I5313">
        <v>0</v>
      </c>
      <c r="J5313">
        <v>0</v>
      </c>
      <c r="K5313">
        <v>28</v>
      </c>
      <c r="L5313">
        <v>27</v>
      </c>
      <c r="M5313">
        <v>1</v>
      </c>
      <c r="N5313">
        <v>0</v>
      </c>
    </row>
    <row r="5314" spans="1:14" x14ac:dyDescent="0.2">
      <c r="A5314" t="s">
        <v>10192</v>
      </c>
      <c r="B5314" t="s">
        <v>87</v>
      </c>
      <c r="C5314" t="s">
        <v>156</v>
      </c>
      <c r="D5314" t="s">
        <v>4875</v>
      </c>
      <c r="E5314">
        <v>37</v>
      </c>
      <c r="F5314">
        <v>7</v>
      </c>
      <c r="G5314">
        <v>25</v>
      </c>
      <c r="H5314">
        <v>3</v>
      </c>
      <c r="I5314">
        <v>2</v>
      </c>
      <c r="J5314">
        <v>51</v>
      </c>
      <c r="K5314">
        <v>0</v>
      </c>
      <c r="L5314">
        <v>0</v>
      </c>
      <c r="M5314">
        <v>0</v>
      </c>
      <c r="N5314">
        <v>0</v>
      </c>
    </row>
    <row r="5315" spans="1:14" x14ac:dyDescent="0.2">
      <c r="A5315" t="s">
        <v>10193</v>
      </c>
      <c r="B5315" t="s">
        <v>87</v>
      </c>
      <c r="C5315" t="s">
        <v>156</v>
      </c>
      <c r="D5315" t="s">
        <v>4877</v>
      </c>
      <c r="E5315">
        <v>88</v>
      </c>
      <c r="F5315">
        <v>15</v>
      </c>
      <c r="G5315">
        <v>67</v>
      </c>
      <c r="H5315">
        <v>3</v>
      </c>
      <c r="I5315">
        <v>3</v>
      </c>
      <c r="J5315">
        <v>0</v>
      </c>
      <c r="K5315">
        <v>0</v>
      </c>
      <c r="L5315">
        <v>0</v>
      </c>
      <c r="M5315">
        <v>0</v>
      </c>
      <c r="N5315">
        <v>0</v>
      </c>
    </row>
    <row r="5316" spans="1:14" x14ac:dyDescent="0.2">
      <c r="A5316" t="s">
        <v>10194</v>
      </c>
      <c r="B5316" t="s">
        <v>87</v>
      </c>
      <c r="C5316" t="s">
        <v>156</v>
      </c>
      <c r="D5316" t="s">
        <v>4879</v>
      </c>
      <c r="E5316">
        <v>50</v>
      </c>
      <c r="F5316">
        <v>11</v>
      </c>
      <c r="G5316">
        <v>39</v>
      </c>
      <c r="H5316">
        <v>0</v>
      </c>
      <c r="I5316">
        <v>0</v>
      </c>
      <c r="J5316">
        <v>38</v>
      </c>
      <c r="K5316">
        <v>0</v>
      </c>
      <c r="L5316">
        <v>0</v>
      </c>
      <c r="M5316">
        <v>0</v>
      </c>
      <c r="N5316">
        <v>0</v>
      </c>
    </row>
    <row r="5317" spans="1:14" x14ac:dyDescent="0.2">
      <c r="A5317" t="s">
        <v>10195</v>
      </c>
      <c r="B5317" t="s">
        <v>87</v>
      </c>
      <c r="C5317" t="s">
        <v>156</v>
      </c>
      <c r="D5317" t="s">
        <v>4881</v>
      </c>
      <c r="E5317">
        <v>88</v>
      </c>
      <c r="F5317">
        <v>15</v>
      </c>
      <c r="G5317">
        <v>67</v>
      </c>
      <c r="H5317">
        <v>3</v>
      </c>
      <c r="I5317">
        <v>3</v>
      </c>
      <c r="J5317">
        <v>0</v>
      </c>
      <c r="K5317">
        <v>0</v>
      </c>
      <c r="L5317">
        <v>0</v>
      </c>
      <c r="M5317">
        <v>0</v>
      </c>
      <c r="N5317">
        <v>0</v>
      </c>
    </row>
    <row r="5318" spans="1:14" x14ac:dyDescent="0.2">
      <c r="A5318" t="s">
        <v>10196</v>
      </c>
      <c r="B5318" t="s">
        <v>87</v>
      </c>
      <c r="C5318" t="s">
        <v>156</v>
      </c>
      <c r="D5318" t="s">
        <v>4883</v>
      </c>
      <c r="E5318">
        <v>37</v>
      </c>
      <c r="F5318">
        <v>6</v>
      </c>
      <c r="G5318">
        <v>25</v>
      </c>
      <c r="H5318">
        <v>3</v>
      </c>
      <c r="I5318">
        <v>3</v>
      </c>
      <c r="J5318">
        <v>51</v>
      </c>
      <c r="K5318">
        <v>0</v>
      </c>
      <c r="L5318">
        <v>0</v>
      </c>
      <c r="M5318">
        <v>0</v>
      </c>
      <c r="N5318">
        <v>0</v>
      </c>
    </row>
    <row r="5319" spans="1:14" x14ac:dyDescent="0.2">
      <c r="A5319" t="s">
        <v>10197</v>
      </c>
      <c r="B5319" t="s">
        <v>87</v>
      </c>
      <c r="C5319" t="s">
        <v>156</v>
      </c>
      <c r="D5319" t="s">
        <v>4885</v>
      </c>
      <c r="E5319">
        <v>51</v>
      </c>
      <c r="F5319">
        <v>14</v>
      </c>
      <c r="G5319">
        <v>37</v>
      </c>
      <c r="H5319">
        <v>0</v>
      </c>
      <c r="I5319">
        <v>0</v>
      </c>
      <c r="J5319">
        <v>37</v>
      </c>
      <c r="K5319">
        <v>0</v>
      </c>
      <c r="L5319">
        <v>0</v>
      </c>
      <c r="M5319">
        <v>0</v>
      </c>
      <c r="N5319">
        <v>0</v>
      </c>
    </row>
    <row r="5320" spans="1:14" x14ac:dyDescent="0.2">
      <c r="A5320" t="s">
        <v>10198</v>
      </c>
      <c r="B5320" t="s">
        <v>87</v>
      </c>
      <c r="C5320" t="s">
        <v>156</v>
      </c>
      <c r="D5320" t="s">
        <v>4887</v>
      </c>
      <c r="E5320">
        <v>37</v>
      </c>
      <c r="F5320">
        <v>4</v>
      </c>
      <c r="G5320">
        <v>27</v>
      </c>
      <c r="H5320">
        <v>3</v>
      </c>
      <c r="I5320">
        <v>3</v>
      </c>
      <c r="J5320">
        <v>51</v>
      </c>
      <c r="K5320">
        <v>0</v>
      </c>
      <c r="L5320">
        <v>0</v>
      </c>
      <c r="M5320">
        <v>0</v>
      </c>
      <c r="N5320">
        <v>0</v>
      </c>
    </row>
    <row r="5321" spans="1:14" x14ac:dyDescent="0.2">
      <c r="A5321" t="s">
        <v>10199</v>
      </c>
      <c r="B5321" t="s">
        <v>87</v>
      </c>
      <c r="C5321" t="s">
        <v>156</v>
      </c>
      <c r="D5321" t="s">
        <v>4889</v>
      </c>
      <c r="E5321">
        <v>51</v>
      </c>
      <c r="F5321">
        <v>11</v>
      </c>
      <c r="G5321">
        <v>40</v>
      </c>
      <c r="H5321">
        <v>0</v>
      </c>
      <c r="I5321">
        <v>0</v>
      </c>
      <c r="J5321">
        <v>37</v>
      </c>
      <c r="K5321">
        <v>0</v>
      </c>
      <c r="L5321">
        <v>0</v>
      </c>
      <c r="M5321">
        <v>0</v>
      </c>
      <c r="N5321">
        <v>0</v>
      </c>
    </row>
    <row r="5322" spans="1:14" x14ac:dyDescent="0.2">
      <c r="A5322" t="s">
        <v>10200</v>
      </c>
      <c r="B5322" t="s">
        <v>87</v>
      </c>
      <c r="C5322" t="s">
        <v>156</v>
      </c>
      <c r="D5322" t="s">
        <v>4871</v>
      </c>
      <c r="E5322">
        <v>0</v>
      </c>
      <c r="F5322">
        <v>0</v>
      </c>
      <c r="G5322">
        <v>0</v>
      </c>
      <c r="H5322">
        <v>0</v>
      </c>
      <c r="I5322">
        <v>0</v>
      </c>
      <c r="J5322">
        <v>0</v>
      </c>
      <c r="K5322">
        <v>51</v>
      </c>
      <c r="L5322">
        <v>48</v>
      </c>
      <c r="M5322">
        <v>3</v>
      </c>
      <c r="N5322">
        <v>0</v>
      </c>
    </row>
    <row r="5323" spans="1:14" x14ac:dyDescent="0.2">
      <c r="A5323" t="s">
        <v>10201</v>
      </c>
      <c r="B5323" t="s">
        <v>87</v>
      </c>
      <c r="C5323" t="s">
        <v>156</v>
      </c>
      <c r="D5323" t="s">
        <v>4873</v>
      </c>
      <c r="E5323">
        <v>0</v>
      </c>
      <c r="F5323">
        <v>0</v>
      </c>
      <c r="G5323">
        <v>0</v>
      </c>
      <c r="H5323">
        <v>0</v>
      </c>
      <c r="I5323">
        <v>0</v>
      </c>
      <c r="J5323">
        <v>0</v>
      </c>
      <c r="K5323">
        <v>39</v>
      </c>
      <c r="L5323">
        <v>38</v>
      </c>
      <c r="M5323">
        <v>1</v>
      </c>
      <c r="N5323">
        <v>0</v>
      </c>
    </row>
    <row r="5324" spans="1:14" x14ac:dyDescent="0.2">
      <c r="A5324" t="s">
        <v>10202</v>
      </c>
      <c r="B5324" t="s">
        <v>87</v>
      </c>
      <c r="C5324" t="s">
        <v>157</v>
      </c>
      <c r="D5324" t="s">
        <v>4875</v>
      </c>
      <c r="E5324">
        <v>6</v>
      </c>
      <c r="F5324">
        <v>0</v>
      </c>
      <c r="G5324">
        <v>6</v>
      </c>
      <c r="H5324">
        <v>0</v>
      </c>
      <c r="I5324">
        <v>0</v>
      </c>
      <c r="J5324">
        <v>8</v>
      </c>
      <c r="K5324">
        <v>0</v>
      </c>
      <c r="L5324">
        <v>0</v>
      </c>
      <c r="M5324">
        <v>0</v>
      </c>
      <c r="N5324">
        <v>0</v>
      </c>
    </row>
    <row r="5325" spans="1:14" x14ac:dyDescent="0.2">
      <c r="A5325" t="s">
        <v>10203</v>
      </c>
      <c r="B5325" t="s">
        <v>87</v>
      </c>
      <c r="C5325" t="s">
        <v>157</v>
      </c>
      <c r="D5325" t="s">
        <v>4877</v>
      </c>
      <c r="E5325">
        <v>14</v>
      </c>
      <c r="F5325">
        <v>0</v>
      </c>
      <c r="G5325">
        <v>13</v>
      </c>
      <c r="H5325">
        <v>1</v>
      </c>
      <c r="I5325">
        <v>0</v>
      </c>
      <c r="J5325">
        <v>0</v>
      </c>
      <c r="K5325">
        <v>0</v>
      </c>
      <c r="L5325">
        <v>0</v>
      </c>
      <c r="M5325">
        <v>0</v>
      </c>
      <c r="N5325">
        <v>0</v>
      </c>
    </row>
    <row r="5326" spans="1:14" x14ac:dyDescent="0.2">
      <c r="A5326" t="s">
        <v>10204</v>
      </c>
      <c r="B5326" t="s">
        <v>87</v>
      </c>
      <c r="C5326" t="s">
        <v>157</v>
      </c>
      <c r="D5326" t="s">
        <v>4879</v>
      </c>
      <c r="E5326">
        <v>8</v>
      </c>
      <c r="F5326">
        <v>0</v>
      </c>
      <c r="G5326">
        <v>8</v>
      </c>
      <c r="H5326">
        <v>0</v>
      </c>
      <c r="I5326">
        <v>0</v>
      </c>
      <c r="J5326">
        <v>6</v>
      </c>
      <c r="K5326">
        <v>0</v>
      </c>
      <c r="L5326">
        <v>0</v>
      </c>
      <c r="M5326">
        <v>0</v>
      </c>
      <c r="N5326">
        <v>0</v>
      </c>
    </row>
    <row r="5327" spans="1:14" x14ac:dyDescent="0.2">
      <c r="A5327" t="s">
        <v>10205</v>
      </c>
      <c r="B5327" t="s">
        <v>87</v>
      </c>
      <c r="C5327" t="s">
        <v>157</v>
      </c>
      <c r="D5327" t="s">
        <v>4881</v>
      </c>
      <c r="E5327">
        <v>14</v>
      </c>
      <c r="F5327">
        <v>0</v>
      </c>
      <c r="G5327">
        <v>13</v>
      </c>
      <c r="H5327">
        <v>1</v>
      </c>
      <c r="I5327">
        <v>0</v>
      </c>
      <c r="J5327">
        <v>0</v>
      </c>
      <c r="K5327">
        <v>0</v>
      </c>
      <c r="L5327">
        <v>0</v>
      </c>
      <c r="M5327">
        <v>0</v>
      </c>
      <c r="N5327">
        <v>0</v>
      </c>
    </row>
    <row r="5328" spans="1:14" x14ac:dyDescent="0.2">
      <c r="A5328" t="s">
        <v>10206</v>
      </c>
      <c r="B5328" t="s">
        <v>87</v>
      </c>
      <c r="C5328" t="s">
        <v>157</v>
      </c>
      <c r="D5328" t="s">
        <v>4883</v>
      </c>
      <c r="E5328">
        <v>6</v>
      </c>
      <c r="F5328">
        <v>0</v>
      </c>
      <c r="G5328">
        <v>5</v>
      </c>
      <c r="H5328">
        <v>1</v>
      </c>
      <c r="I5328">
        <v>0</v>
      </c>
      <c r="J5328">
        <v>8</v>
      </c>
      <c r="K5328">
        <v>0</v>
      </c>
      <c r="L5328">
        <v>0</v>
      </c>
      <c r="M5328">
        <v>0</v>
      </c>
      <c r="N5328">
        <v>0</v>
      </c>
    </row>
    <row r="5329" spans="1:14" x14ac:dyDescent="0.2">
      <c r="A5329" t="s">
        <v>10207</v>
      </c>
      <c r="B5329" t="s">
        <v>87</v>
      </c>
      <c r="C5329" t="s">
        <v>157</v>
      </c>
      <c r="D5329" t="s">
        <v>4885</v>
      </c>
      <c r="E5329">
        <v>8</v>
      </c>
      <c r="F5329">
        <v>1</v>
      </c>
      <c r="G5329">
        <v>7</v>
      </c>
      <c r="H5329">
        <v>0</v>
      </c>
      <c r="I5329">
        <v>0</v>
      </c>
      <c r="J5329">
        <v>6</v>
      </c>
      <c r="K5329">
        <v>0</v>
      </c>
      <c r="L5329">
        <v>0</v>
      </c>
      <c r="M5329">
        <v>0</v>
      </c>
      <c r="N5329">
        <v>0</v>
      </c>
    </row>
    <row r="5330" spans="1:14" x14ac:dyDescent="0.2">
      <c r="A5330" t="s">
        <v>10208</v>
      </c>
      <c r="B5330" t="s">
        <v>87</v>
      </c>
      <c r="C5330" t="s">
        <v>157</v>
      </c>
      <c r="D5330" t="s">
        <v>4887</v>
      </c>
      <c r="E5330">
        <v>6</v>
      </c>
      <c r="F5330">
        <v>0</v>
      </c>
      <c r="G5330">
        <v>5</v>
      </c>
      <c r="H5330">
        <v>1</v>
      </c>
      <c r="I5330">
        <v>0</v>
      </c>
      <c r="J5330">
        <v>8</v>
      </c>
      <c r="K5330">
        <v>0</v>
      </c>
      <c r="L5330">
        <v>0</v>
      </c>
      <c r="M5330">
        <v>0</v>
      </c>
      <c r="N5330">
        <v>0</v>
      </c>
    </row>
    <row r="5331" spans="1:14" x14ac:dyDescent="0.2">
      <c r="A5331" t="s">
        <v>10209</v>
      </c>
      <c r="B5331" t="s">
        <v>87</v>
      </c>
      <c r="C5331" t="s">
        <v>157</v>
      </c>
      <c r="D5331" t="s">
        <v>4889</v>
      </c>
      <c r="E5331">
        <v>8</v>
      </c>
      <c r="F5331">
        <v>0</v>
      </c>
      <c r="G5331">
        <v>8</v>
      </c>
      <c r="H5331">
        <v>0</v>
      </c>
      <c r="I5331">
        <v>0</v>
      </c>
      <c r="J5331">
        <v>6</v>
      </c>
      <c r="K5331">
        <v>0</v>
      </c>
      <c r="L5331">
        <v>0</v>
      </c>
      <c r="M5331">
        <v>0</v>
      </c>
      <c r="N5331">
        <v>0</v>
      </c>
    </row>
    <row r="5332" spans="1:14" x14ac:dyDescent="0.2">
      <c r="A5332" t="s">
        <v>10210</v>
      </c>
      <c r="B5332" t="s">
        <v>87</v>
      </c>
      <c r="C5332" t="s">
        <v>157</v>
      </c>
      <c r="D5332" t="s">
        <v>4871</v>
      </c>
      <c r="E5332">
        <v>0</v>
      </c>
      <c r="F5332">
        <v>0</v>
      </c>
      <c r="G5332">
        <v>0</v>
      </c>
      <c r="H5332">
        <v>0</v>
      </c>
      <c r="I5332">
        <v>0</v>
      </c>
      <c r="J5332">
        <v>0</v>
      </c>
      <c r="K5332">
        <v>11</v>
      </c>
      <c r="L5332">
        <v>11</v>
      </c>
      <c r="M5332">
        <v>0</v>
      </c>
      <c r="N5332">
        <v>0</v>
      </c>
    </row>
    <row r="5333" spans="1:14" x14ac:dyDescent="0.2">
      <c r="A5333" t="s">
        <v>10211</v>
      </c>
      <c r="B5333" t="s">
        <v>87</v>
      </c>
      <c r="C5333" t="s">
        <v>157</v>
      </c>
      <c r="D5333" t="s">
        <v>4873</v>
      </c>
      <c r="E5333">
        <v>0</v>
      </c>
      <c r="F5333">
        <v>0</v>
      </c>
      <c r="G5333">
        <v>0</v>
      </c>
      <c r="H5333">
        <v>0</v>
      </c>
      <c r="I5333">
        <v>0</v>
      </c>
      <c r="J5333">
        <v>0</v>
      </c>
      <c r="K5333">
        <v>8</v>
      </c>
      <c r="L5333">
        <v>8</v>
      </c>
      <c r="M5333">
        <v>0</v>
      </c>
      <c r="N5333">
        <v>0</v>
      </c>
    </row>
    <row r="5334" spans="1:14" x14ac:dyDescent="0.2">
      <c r="A5334" t="s">
        <v>10212</v>
      </c>
      <c r="B5334" t="s">
        <v>87</v>
      </c>
      <c r="C5334" t="s">
        <v>158</v>
      </c>
      <c r="D5334" t="s">
        <v>4875</v>
      </c>
      <c r="E5334">
        <v>30</v>
      </c>
      <c r="F5334">
        <v>6</v>
      </c>
      <c r="G5334">
        <v>22</v>
      </c>
      <c r="H5334">
        <v>2</v>
      </c>
      <c r="I5334">
        <v>0</v>
      </c>
      <c r="J5334">
        <v>74</v>
      </c>
      <c r="K5334">
        <v>0</v>
      </c>
      <c r="L5334">
        <v>0</v>
      </c>
      <c r="M5334">
        <v>0</v>
      </c>
      <c r="N5334">
        <v>0</v>
      </c>
    </row>
    <row r="5335" spans="1:14" x14ac:dyDescent="0.2">
      <c r="A5335" t="s">
        <v>10213</v>
      </c>
      <c r="B5335" t="s">
        <v>87</v>
      </c>
      <c r="C5335" t="s">
        <v>158</v>
      </c>
      <c r="D5335" t="s">
        <v>4877</v>
      </c>
      <c r="E5335">
        <v>104</v>
      </c>
      <c r="F5335">
        <v>16</v>
      </c>
      <c r="G5335">
        <v>84</v>
      </c>
      <c r="H5335">
        <v>3</v>
      </c>
      <c r="I5335">
        <v>1</v>
      </c>
      <c r="J5335">
        <v>0</v>
      </c>
      <c r="K5335">
        <v>0</v>
      </c>
      <c r="L5335">
        <v>0</v>
      </c>
      <c r="M5335">
        <v>0</v>
      </c>
      <c r="N5335">
        <v>0</v>
      </c>
    </row>
    <row r="5336" spans="1:14" x14ac:dyDescent="0.2">
      <c r="A5336" t="s">
        <v>10214</v>
      </c>
      <c r="B5336" t="s">
        <v>87</v>
      </c>
      <c r="C5336" t="s">
        <v>158</v>
      </c>
      <c r="D5336" t="s">
        <v>4879</v>
      </c>
      <c r="E5336">
        <v>74</v>
      </c>
      <c r="F5336">
        <v>13</v>
      </c>
      <c r="G5336">
        <v>61</v>
      </c>
      <c r="H5336">
        <v>0</v>
      </c>
      <c r="I5336">
        <v>0</v>
      </c>
      <c r="J5336">
        <v>30</v>
      </c>
      <c r="K5336">
        <v>0</v>
      </c>
      <c r="L5336">
        <v>0</v>
      </c>
      <c r="M5336">
        <v>0</v>
      </c>
      <c r="N5336">
        <v>0</v>
      </c>
    </row>
    <row r="5337" spans="1:14" x14ac:dyDescent="0.2">
      <c r="A5337" t="s">
        <v>10215</v>
      </c>
      <c r="B5337" t="s">
        <v>87</v>
      </c>
      <c r="C5337" t="s">
        <v>158</v>
      </c>
      <c r="D5337" t="s">
        <v>4881</v>
      </c>
      <c r="E5337">
        <v>104</v>
      </c>
      <c r="F5337">
        <v>16</v>
      </c>
      <c r="G5337">
        <v>84</v>
      </c>
      <c r="H5337">
        <v>3</v>
      </c>
      <c r="I5337">
        <v>1</v>
      </c>
      <c r="J5337">
        <v>0</v>
      </c>
      <c r="K5337">
        <v>0</v>
      </c>
      <c r="L5337">
        <v>0</v>
      </c>
      <c r="M5337">
        <v>0</v>
      </c>
      <c r="N5337">
        <v>0</v>
      </c>
    </row>
    <row r="5338" spans="1:14" x14ac:dyDescent="0.2">
      <c r="A5338" t="s">
        <v>10216</v>
      </c>
      <c r="B5338" t="s">
        <v>87</v>
      </c>
      <c r="C5338" t="s">
        <v>158</v>
      </c>
      <c r="D5338" t="s">
        <v>4883</v>
      </c>
      <c r="E5338">
        <v>30</v>
      </c>
      <c r="F5338">
        <v>5</v>
      </c>
      <c r="G5338">
        <v>22</v>
      </c>
      <c r="H5338">
        <v>2</v>
      </c>
      <c r="I5338">
        <v>1</v>
      </c>
      <c r="J5338">
        <v>74</v>
      </c>
      <c r="K5338">
        <v>0</v>
      </c>
      <c r="L5338">
        <v>0</v>
      </c>
      <c r="M5338">
        <v>0</v>
      </c>
      <c r="N5338">
        <v>0</v>
      </c>
    </row>
    <row r="5339" spans="1:14" x14ac:dyDescent="0.2">
      <c r="A5339" t="s">
        <v>10217</v>
      </c>
      <c r="B5339" t="s">
        <v>87</v>
      </c>
      <c r="C5339" t="s">
        <v>158</v>
      </c>
      <c r="D5339" t="s">
        <v>4885</v>
      </c>
      <c r="E5339">
        <v>74</v>
      </c>
      <c r="F5339">
        <v>13</v>
      </c>
      <c r="G5339">
        <v>61</v>
      </c>
      <c r="H5339">
        <v>0</v>
      </c>
      <c r="I5339">
        <v>0</v>
      </c>
      <c r="J5339">
        <v>30</v>
      </c>
      <c r="K5339">
        <v>0</v>
      </c>
      <c r="L5339">
        <v>0</v>
      </c>
      <c r="M5339">
        <v>0</v>
      </c>
      <c r="N5339">
        <v>0</v>
      </c>
    </row>
    <row r="5340" spans="1:14" x14ac:dyDescent="0.2">
      <c r="A5340" t="s">
        <v>10218</v>
      </c>
      <c r="B5340" t="s">
        <v>87</v>
      </c>
      <c r="C5340" t="s">
        <v>158</v>
      </c>
      <c r="D5340" t="s">
        <v>4887</v>
      </c>
      <c r="E5340">
        <v>30</v>
      </c>
      <c r="F5340">
        <v>5</v>
      </c>
      <c r="G5340">
        <v>23</v>
      </c>
      <c r="H5340">
        <v>2</v>
      </c>
      <c r="I5340">
        <v>0</v>
      </c>
      <c r="J5340">
        <v>74</v>
      </c>
      <c r="K5340">
        <v>0</v>
      </c>
      <c r="L5340">
        <v>0</v>
      </c>
      <c r="M5340">
        <v>0</v>
      </c>
      <c r="N5340">
        <v>0</v>
      </c>
    </row>
    <row r="5341" spans="1:14" x14ac:dyDescent="0.2">
      <c r="A5341" t="s">
        <v>10219</v>
      </c>
      <c r="B5341" t="s">
        <v>87</v>
      </c>
      <c r="C5341" t="s">
        <v>158</v>
      </c>
      <c r="D5341" t="s">
        <v>4889</v>
      </c>
      <c r="E5341">
        <v>74</v>
      </c>
      <c r="F5341">
        <v>12</v>
      </c>
      <c r="G5341">
        <v>62</v>
      </c>
      <c r="H5341">
        <v>0</v>
      </c>
      <c r="I5341">
        <v>0</v>
      </c>
      <c r="J5341">
        <v>30</v>
      </c>
      <c r="K5341">
        <v>0</v>
      </c>
      <c r="L5341">
        <v>0</v>
      </c>
      <c r="M5341">
        <v>0</v>
      </c>
      <c r="N5341">
        <v>0</v>
      </c>
    </row>
    <row r="5342" spans="1:14" x14ac:dyDescent="0.2">
      <c r="A5342" t="s">
        <v>10220</v>
      </c>
      <c r="B5342" t="s">
        <v>87</v>
      </c>
      <c r="C5342" t="s">
        <v>158</v>
      </c>
      <c r="D5342" t="s">
        <v>4871</v>
      </c>
      <c r="E5342">
        <v>0</v>
      </c>
      <c r="F5342">
        <v>0</v>
      </c>
      <c r="G5342">
        <v>0</v>
      </c>
      <c r="H5342">
        <v>0</v>
      </c>
      <c r="I5342">
        <v>0</v>
      </c>
      <c r="J5342">
        <v>0</v>
      </c>
      <c r="K5342">
        <v>65</v>
      </c>
      <c r="L5342">
        <v>64</v>
      </c>
      <c r="M5342">
        <v>1</v>
      </c>
      <c r="N5342">
        <v>0</v>
      </c>
    </row>
    <row r="5343" spans="1:14" x14ac:dyDescent="0.2">
      <c r="A5343" t="s">
        <v>10221</v>
      </c>
      <c r="B5343" t="s">
        <v>87</v>
      </c>
      <c r="C5343" t="s">
        <v>158</v>
      </c>
      <c r="D5343" t="s">
        <v>4873</v>
      </c>
      <c r="E5343">
        <v>0</v>
      </c>
      <c r="F5343">
        <v>0</v>
      </c>
      <c r="G5343">
        <v>0</v>
      </c>
      <c r="H5343">
        <v>0</v>
      </c>
      <c r="I5343">
        <v>0</v>
      </c>
      <c r="J5343">
        <v>0</v>
      </c>
      <c r="K5343">
        <v>50</v>
      </c>
      <c r="L5343">
        <v>49</v>
      </c>
      <c r="M5343">
        <v>1</v>
      </c>
      <c r="N5343">
        <v>0</v>
      </c>
    </row>
    <row r="5344" spans="1:14" x14ac:dyDescent="0.2">
      <c r="A5344" t="s">
        <v>10222</v>
      </c>
      <c r="B5344" t="s">
        <v>87</v>
      </c>
      <c r="C5344" t="s">
        <v>159</v>
      </c>
      <c r="D5344" t="s">
        <v>4875</v>
      </c>
      <c r="E5344">
        <v>24</v>
      </c>
      <c r="F5344">
        <v>8</v>
      </c>
      <c r="G5344">
        <v>14</v>
      </c>
      <c r="H5344">
        <v>1</v>
      </c>
      <c r="I5344">
        <v>1</v>
      </c>
      <c r="J5344">
        <v>31</v>
      </c>
      <c r="K5344">
        <v>0</v>
      </c>
      <c r="L5344">
        <v>0</v>
      </c>
      <c r="M5344">
        <v>0</v>
      </c>
      <c r="N5344">
        <v>0</v>
      </c>
    </row>
    <row r="5345" spans="1:14" x14ac:dyDescent="0.2">
      <c r="A5345" t="s">
        <v>10223</v>
      </c>
      <c r="B5345" t="s">
        <v>87</v>
      </c>
      <c r="C5345" t="s">
        <v>159</v>
      </c>
      <c r="D5345" t="s">
        <v>4877</v>
      </c>
      <c r="E5345">
        <v>55</v>
      </c>
      <c r="F5345">
        <v>16</v>
      </c>
      <c r="G5345">
        <v>37</v>
      </c>
      <c r="H5345">
        <v>1</v>
      </c>
      <c r="I5345">
        <v>1</v>
      </c>
      <c r="J5345">
        <v>0</v>
      </c>
      <c r="K5345">
        <v>0</v>
      </c>
      <c r="L5345">
        <v>0</v>
      </c>
      <c r="M5345">
        <v>0</v>
      </c>
      <c r="N5345">
        <v>0</v>
      </c>
    </row>
    <row r="5346" spans="1:14" x14ac:dyDescent="0.2">
      <c r="A5346" t="s">
        <v>10224</v>
      </c>
      <c r="B5346" t="s">
        <v>87</v>
      </c>
      <c r="C5346" t="s">
        <v>159</v>
      </c>
      <c r="D5346" t="s">
        <v>4879</v>
      </c>
      <c r="E5346">
        <v>30</v>
      </c>
      <c r="F5346">
        <v>7</v>
      </c>
      <c r="G5346">
        <v>23</v>
      </c>
      <c r="H5346">
        <v>0</v>
      </c>
      <c r="I5346">
        <v>0</v>
      </c>
      <c r="J5346">
        <v>25</v>
      </c>
      <c r="K5346">
        <v>0</v>
      </c>
      <c r="L5346">
        <v>0</v>
      </c>
      <c r="M5346">
        <v>0</v>
      </c>
      <c r="N5346">
        <v>0</v>
      </c>
    </row>
    <row r="5347" spans="1:14" x14ac:dyDescent="0.2">
      <c r="A5347" t="s">
        <v>10225</v>
      </c>
      <c r="B5347" t="s">
        <v>87</v>
      </c>
      <c r="C5347" t="s">
        <v>159</v>
      </c>
      <c r="D5347" t="s">
        <v>4881</v>
      </c>
      <c r="E5347">
        <v>55</v>
      </c>
      <c r="F5347">
        <v>16</v>
      </c>
      <c r="G5347">
        <v>37</v>
      </c>
      <c r="H5347">
        <v>1</v>
      </c>
      <c r="I5347">
        <v>1</v>
      </c>
      <c r="J5347">
        <v>0</v>
      </c>
      <c r="K5347">
        <v>0</v>
      </c>
      <c r="L5347">
        <v>0</v>
      </c>
      <c r="M5347">
        <v>0</v>
      </c>
      <c r="N5347">
        <v>0</v>
      </c>
    </row>
    <row r="5348" spans="1:14" x14ac:dyDescent="0.2">
      <c r="A5348" t="s">
        <v>10226</v>
      </c>
      <c r="B5348" t="s">
        <v>87</v>
      </c>
      <c r="C5348" t="s">
        <v>159</v>
      </c>
      <c r="D5348" t="s">
        <v>4883</v>
      </c>
      <c r="E5348">
        <v>24</v>
      </c>
      <c r="F5348">
        <v>8</v>
      </c>
      <c r="G5348">
        <v>14</v>
      </c>
      <c r="H5348">
        <v>1</v>
      </c>
      <c r="I5348">
        <v>1</v>
      </c>
      <c r="J5348">
        <v>31</v>
      </c>
      <c r="K5348">
        <v>0</v>
      </c>
      <c r="L5348">
        <v>0</v>
      </c>
      <c r="M5348">
        <v>0</v>
      </c>
      <c r="N5348">
        <v>0</v>
      </c>
    </row>
    <row r="5349" spans="1:14" x14ac:dyDescent="0.2">
      <c r="A5349" t="s">
        <v>10227</v>
      </c>
      <c r="B5349" t="s">
        <v>87</v>
      </c>
      <c r="C5349" t="s">
        <v>159</v>
      </c>
      <c r="D5349" t="s">
        <v>4885</v>
      </c>
      <c r="E5349">
        <v>31</v>
      </c>
      <c r="F5349">
        <v>8</v>
      </c>
      <c r="G5349">
        <v>23</v>
      </c>
      <c r="H5349">
        <v>0</v>
      </c>
      <c r="I5349">
        <v>0</v>
      </c>
      <c r="J5349">
        <v>24</v>
      </c>
      <c r="K5349">
        <v>0</v>
      </c>
      <c r="L5349">
        <v>0</v>
      </c>
      <c r="M5349">
        <v>0</v>
      </c>
      <c r="N5349">
        <v>0</v>
      </c>
    </row>
    <row r="5350" spans="1:14" x14ac:dyDescent="0.2">
      <c r="A5350" t="s">
        <v>10228</v>
      </c>
      <c r="B5350" t="s">
        <v>87</v>
      </c>
      <c r="C5350" t="s">
        <v>159</v>
      </c>
      <c r="D5350" t="s">
        <v>4887</v>
      </c>
      <c r="E5350">
        <v>24</v>
      </c>
      <c r="F5350">
        <v>8</v>
      </c>
      <c r="G5350">
        <v>14</v>
      </c>
      <c r="H5350">
        <v>1</v>
      </c>
      <c r="I5350">
        <v>1</v>
      </c>
      <c r="J5350">
        <v>31</v>
      </c>
      <c r="K5350">
        <v>0</v>
      </c>
      <c r="L5350">
        <v>0</v>
      </c>
      <c r="M5350">
        <v>0</v>
      </c>
      <c r="N5350">
        <v>0</v>
      </c>
    </row>
    <row r="5351" spans="1:14" x14ac:dyDescent="0.2">
      <c r="A5351" t="s">
        <v>10229</v>
      </c>
      <c r="B5351" t="s">
        <v>87</v>
      </c>
      <c r="C5351" t="s">
        <v>159</v>
      </c>
      <c r="D5351" t="s">
        <v>4889</v>
      </c>
      <c r="E5351">
        <v>30</v>
      </c>
      <c r="F5351">
        <v>7</v>
      </c>
      <c r="G5351">
        <v>23</v>
      </c>
      <c r="H5351">
        <v>0</v>
      </c>
      <c r="I5351">
        <v>0</v>
      </c>
      <c r="J5351">
        <v>25</v>
      </c>
      <c r="K5351">
        <v>0</v>
      </c>
      <c r="L5351">
        <v>0</v>
      </c>
      <c r="M5351">
        <v>0</v>
      </c>
      <c r="N5351">
        <v>0</v>
      </c>
    </row>
    <row r="5352" spans="1:14" x14ac:dyDescent="0.2">
      <c r="A5352" t="s">
        <v>10230</v>
      </c>
      <c r="B5352" t="s">
        <v>87</v>
      </c>
      <c r="C5352" t="s">
        <v>159</v>
      </c>
      <c r="D5352" t="s">
        <v>4871</v>
      </c>
      <c r="E5352">
        <v>0</v>
      </c>
      <c r="F5352">
        <v>0</v>
      </c>
      <c r="G5352">
        <v>0</v>
      </c>
      <c r="H5352">
        <v>0</v>
      </c>
      <c r="I5352">
        <v>0</v>
      </c>
      <c r="J5352">
        <v>0</v>
      </c>
      <c r="K5352">
        <v>38</v>
      </c>
      <c r="L5352">
        <v>38</v>
      </c>
      <c r="M5352">
        <v>0</v>
      </c>
      <c r="N5352">
        <v>0</v>
      </c>
    </row>
    <row r="5353" spans="1:14" x14ac:dyDescent="0.2">
      <c r="A5353" t="s">
        <v>10231</v>
      </c>
      <c r="B5353" t="s">
        <v>87</v>
      </c>
      <c r="C5353" t="s">
        <v>159</v>
      </c>
      <c r="D5353" t="s">
        <v>4873</v>
      </c>
      <c r="E5353">
        <v>0</v>
      </c>
      <c r="F5353">
        <v>0</v>
      </c>
      <c r="G5353">
        <v>0</v>
      </c>
      <c r="H5353">
        <v>0</v>
      </c>
      <c r="I5353">
        <v>0</v>
      </c>
      <c r="J5353">
        <v>0</v>
      </c>
      <c r="K5353">
        <v>31</v>
      </c>
      <c r="L5353">
        <v>31</v>
      </c>
      <c r="M5353">
        <v>0</v>
      </c>
      <c r="N5353">
        <v>0</v>
      </c>
    </row>
    <row r="5354" spans="1:14" x14ac:dyDescent="0.2">
      <c r="A5354" t="s">
        <v>10232</v>
      </c>
      <c r="B5354" t="s">
        <v>87</v>
      </c>
      <c r="C5354" t="s">
        <v>160</v>
      </c>
      <c r="D5354" t="s">
        <v>4875</v>
      </c>
      <c r="E5354">
        <v>168</v>
      </c>
      <c r="F5354">
        <v>37</v>
      </c>
      <c r="G5354">
        <v>118</v>
      </c>
      <c r="H5354">
        <v>7</v>
      </c>
      <c r="I5354">
        <v>6</v>
      </c>
      <c r="J5354">
        <v>222</v>
      </c>
      <c r="K5354">
        <v>0</v>
      </c>
      <c r="L5354">
        <v>0</v>
      </c>
      <c r="M5354">
        <v>0</v>
      </c>
      <c r="N5354">
        <v>0</v>
      </c>
    </row>
    <row r="5355" spans="1:14" x14ac:dyDescent="0.2">
      <c r="A5355" t="s">
        <v>10233</v>
      </c>
      <c r="B5355" t="s">
        <v>87</v>
      </c>
      <c r="C5355" t="s">
        <v>160</v>
      </c>
      <c r="D5355" t="s">
        <v>4877</v>
      </c>
      <c r="E5355">
        <v>390</v>
      </c>
      <c r="F5355">
        <v>75</v>
      </c>
      <c r="G5355">
        <v>302</v>
      </c>
      <c r="H5355">
        <v>7</v>
      </c>
      <c r="I5355">
        <v>6</v>
      </c>
      <c r="J5355">
        <v>0</v>
      </c>
      <c r="K5355">
        <v>0</v>
      </c>
      <c r="L5355">
        <v>0</v>
      </c>
      <c r="M5355">
        <v>0</v>
      </c>
      <c r="N5355">
        <v>0</v>
      </c>
    </row>
    <row r="5356" spans="1:14" x14ac:dyDescent="0.2">
      <c r="A5356" t="s">
        <v>10234</v>
      </c>
      <c r="B5356" t="s">
        <v>87</v>
      </c>
      <c r="C5356" t="s">
        <v>160</v>
      </c>
      <c r="D5356" t="s">
        <v>4879</v>
      </c>
      <c r="E5356">
        <v>220</v>
      </c>
      <c r="F5356">
        <v>44</v>
      </c>
      <c r="G5356">
        <v>176</v>
      </c>
      <c r="H5356">
        <v>0</v>
      </c>
      <c r="I5356">
        <v>0</v>
      </c>
      <c r="J5356">
        <v>170</v>
      </c>
      <c r="K5356">
        <v>0</v>
      </c>
      <c r="L5356">
        <v>0</v>
      </c>
      <c r="M5356">
        <v>0</v>
      </c>
      <c r="N5356">
        <v>0</v>
      </c>
    </row>
    <row r="5357" spans="1:14" x14ac:dyDescent="0.2">
      <c r="A5357" t="s">
        <v>10235</v>
      </c>
      <c r="B5357" t="s">
        <v>87</v>
      </c>
      <c r="C5357" t="s">
        <v>160</v>
      </c>
      <c r="D5357" t="s">
        <v>4881</v>
      </c>
      <c r="E5357">
        <v>390</v>
      </c>
      <c r="F5357">
        <v>75</v>
      </c>
      <c r="G5357">
        <v>302</v>
      </c>
      <c r="H5357">
        <v>7</v>
      </c>
      <c r="I5357">
        <v>6</v>
      </c>
      <c r="J5357">
        <v>0</v>
      </c>
      <c r="K5357">
        <v>0</v>
      </c>
      <c r="L5357">
        <v>0</v>
      </c>
      <c r="M5357">
        <v>0</v>
      </c>
      <c r="N5357">
        <v>0</v>
      </c>
    </row>
    <row r="5358" spans="1:14" x14ac:dyDescent="0.2">
      <c r="A5358" t="s">
        <v>10236</v>
      </c>
      <c r="B5358" t="s">
        <v>87</v>
      </c>
      <c r="C5358" t="s">
        <v>160</v>
      </c>
      <c r="D5358" t="s">
        <v>4883</v>
      </c>
      <c r="E5358">
        <v>168</v>
      </c>
      <c r="F5358">
        <v>32</v>
      </c>
      <c r="G5358">
        <v>124</v>
      </c>
      <c r="H5358">
        <v>6</v>
      </c>
      <c r="I5358">
        <v>6</v>
      </c>
      <c r="J5358">
        <v>222</v>
      </c>
      <c r="K5358">
        <v>0</v>
      </c>
      <c r="L5358">
        <v>0</v>
      </c>
      <c r="M5358">
        <v>0</v>
      </c>
      <c r="N5358">
        <v>0</v>
      </c>
    </row>
    <row r="5359" spans="1:14" x14ac:dyDescent="0.2">
      <c r="A5359" t="s">
        <v>10237</v>
      </c>
      <c r="B5359" t="s">
        <v>87</v>
      </c>
      <c r="C5359" t="s">
        <v>160</v>
      </c>
      <c r="D5359" t="s">
        <v>4885</v>
      </c>
      <c r="E5359">
        <v>222</v>
      </c>
      <c r="F5359">
        <v>53</v>
      </c>
      <c r="G5359">
        <v>169</v>
      </c>
      <c r="H5359">
        <v>0</v>
      </c>
      <c r="I5359">
        <v>0</v>
      </c>
      <c r="J5359">
        <v>168</v>
      </c>
      <c r="K5359">
        <v>0</v>
      </c>
      <c r="L5359">
        <v>0</v>
      </c>
      <c r="M5359">
        <v>0</v>
      </c>
      <c r="N5359">
        <v>0</v>
      </c>
    </row>
    <row r="5360" spans="1:14" x14ac:dyDescent="0.2">
      <c r="A5360" t="s">
        <v>10238</v>
      </c>
      <c r="B5360" t="s">
        <v>87</v>
      </c>
      <c r="C5360" t="s">
        <v>160</v>
      </c>
      <c r="D5360" t="s">
        <v>4887</v>
      </c>
      <c r="E5360">
        <v>168</v>
      </c>
      <c r="F5360">
        <v>30</v>
      </c>
      <c r="G5360">
        <v>125</v>
      </c>
      <c r="H5360">
        <v>7</v>
      </c>
      <c r="I5360">
        <v>6</v>
      </c>
      <c r="J5360">
        <v>222</v>
      </c>
      <c r="K5360">
        <v>0</v>
      </c>
      <c r="L5360">
        <v>0</v>
      </c>
      <c r="M5360">
        <v>0</v>
      </c>
      <c r="N5360">
        <v>0</v>
      </c>
    </row>
    <row r="5361" spans="1:14" x14ac:dyDescent="0.2">
      <c r="A5361" t="s">
        <v>10239</v>
      </c>
      <c r="B5361" t="s">
        <v>87</v>
      </c>
      <c r="C5361" t="s">
        <v>160</v>
      </c>
      <c r="D5361" t="s">
        <v>4889</v>
      </c>
      <c r="E5361">
        <v>220</v>
      </c>
      <c r="F5361">
        <v>44</v>
      </c>
      <c r="G5361">
        <v>176</v>
      </c>
      <c r="H5361">
        <v>0</v>
      </c>
      <c r="I5361">
        <v>0</v>
      </c>
      <c r="J5361">
        <v>170</v>
      </c>
      <c r="K5361">
        <v>0</v>
      </c>
      <c r="L5361">
        <v>0</v>
      </c>
      <c r="M5361">
        <v>0</v>
      </c>
      <c r="N5361">
        <v>0</v>
      </c>
    </row>
    <row r="5362" spans="1:14" x14ac:dyDescent="0.2">
      <c r="A5362" t="s">
        <v>10240</v>
      </c>
      <c r="B5362" t="s">
        <v>87</v>
      </c>
      <c r="C5362" t="s">
        <v>160</v>
      </c>
      <c r="D5362" t="s">
        <v>4871</v>
      </c>
      <c r="E5362">
        <v>0</v>
      </c>
      <c r="F5362">
        <v>0</v>
      </c>
      <c r="G5362">
        <v>0</v>
      </c>
      <c r="H5362">
        <v>0</v>
      </c>
      <c r="I5362">
        <v>0</v>
      </c>
      <c r="J5362">
        <v>0</v>
      </c>
      <c r="K5362">
        <v>231</v>
      </c>
      <c r="L5362">
        <v>228</v>
      </c>
      <c r="M5362">
        <v>1</v>
      </c>
      <c r="N5362">
        <v>2</v>
      </c>
    </row>
    <row r="5363" spans="1:14" x14ac:dyDescent="0.2">
      <c r="A5363" t="s">
        <v>10241</v>
      </c>
      <c r="B5363" t="s">
        <v>87</v>
      </c>
      <c r="C5363" t="s">
        <v>160</v>
      </c>
      <c r="D5363" t="s">
        <v>4873</v>
      </c>
      <c r="E5363">
        <v>0</v>
      </c>
      <c r="F5363">
        <v>0</v>
      </c>
      <c r="G5363">
        <v>0</v>
      </c>
      <c r="H5363">
        <v>0</v>
      </c>
      <c r="I5363">
        <v>0</v>
      </c>
      <c r="J5363">
        <v>0</v>
      </c>
      <c r="K5363">
        <v>168</v>
      </c>
      <c r="L5363">
        <v>166</v>
      </c>
      <c r="M5363">
        <v>1</v>
      </c>
      <c r="N5363">
        <v>1</v>
      </c>
    </row>
    <row r="5364" spans="1:14" x14ac:dyDescent="0.2">
      <c r="A5364" t="s">
        <v>10242</v>
      </c>
      <c r="B5364" t="s">
        <v>87</v>
      </c>
      <c r="C5364" t="s">
        <v>161</v>
      </c>
      <c r="D5364" t="s">
        <v>4875</v>
      </c>
      <c r="E5364">
        <v>25</v>
      </c>
      <c r="F5364">
        <v>5</v>
      </c>
      <c r="G5364">
        <v>16</v>
      </c>
      <c r="H5364">
        <v>2</v>
      </c>
      <c r="I5364">
        <v>2</v>
      </c>
      <c r="J5364">
        <v>60</v>
      </c>
      <c r="K5364">
        <v>0</v>
      </c>
      <c r="L5364">
        <v>0</v>
      </c>
      <c r="M5364">
        <v>0</v>
      </c>
      <c r="N5364">
        <v>0</v>
      </c>
    </row>
    <row r="5365" spans="1:14" x14ac:dyDescent="0.2">
      <c r="A5365" t="s">
        <v>10243</v>
      </c>
      <c r="B5365" t="s">
        <v>87</v>
      </c>
      <c r="C5365" t="s">
        <v>161</v>
      </c>
      <c r="D5365" t="s">
        <v>4877</v>
      </c>
      <c r="E5365">
        <v>85</v>
      </c>
      <c r="F5365">
        <v>15</v>
      </c>
      <c r="G5365">
        <v>65</v>
      </c>
      <c r="H5365">
        <v>0</v>
      </c>
      <c r="I5365">
        <v>5</v>
      </c>
      <c r="J5365">
        <v>0</v>
      </c>
      <c r="K5365">
        <v>0</v>
      </c>
      <c r="L5365">
        <v>0</v>
      </c>
      <c r="M5365">
        <v>0</v>
      </c>
      <c r="N5365">
        <v>0</v>
      </c>
    </row>
    <row r="5366" spans="1:14" x14ac:dyDescent="0.2">
      <c r="A5366" t="s">
        <v>10244</v>
      </c>
      <c r="B5366" t="s">
        <v>87</v>
      </c>
      <c r="C5366" t="s">
        <v>161</v>
      </c>
      <c r="D5366" t="s">
        <v>4879</v>
      </c>
      <c r="E5366">
        <v>57</v>
      </c>
      <c r="F5366">
        <v>10</v>
      </c>
      <c r="G5366">
        <v>47</v>
      </c>
      <c r="H5366">
        <v>0</v>
      </c>
      <c r="I5366">
        <v>0</v>
      </c>
      <c r="J5366">
        <v>28</v>
      </c>
      <c r="K5366">
        <v>0</v>
      </c>
      <c r="L5366">
        <v>0</v>
      </c>
      <c r="M5366">
        <v>0</v>
      </c>
      <c r="N5366">
        <v>0</v>
      </c>
    </row>
    <row r="5367" spans="1:14" x14ac:dyDescent="0.2">
      <c r="A5367" t="s">
        <v>10245</v>
      </c>
      <c r="B5367" t="s">
        <v>87</v>
      </c>
      <c r="C5367" t="s">
        <v>161</v>
      </c>
      <c r="D5367" t="s">
        <v>4881</v>
      </c>
      <c r="E5367">
        <v>85</v>
      </c>
      <c r="F5367">
        <v>14</v>
      </c>
      <c r="G5367">
        <v>66</v>
      </c>
      <c r="H5367">
        <v>0</v>
      </c>
      <c r="I5367">
        <v>5</v>
      </c>
      <c r="J5367">
        <v>0</v>
      </c>
      <c r="K5367">
        <v>0</v>
      </c>
      <c r="L5367">
        <v>0</v>
      </c>
      <c r="M5367">
        <v>0</v>
      </c>
      <c r="N5367">
        <v>0</v>
      </c>
    </row>
    <row r="5368" spans="1:14" x14ac:dyDescent="0.2">
      <c r="A5368" t="s">
        <v>10246</v>
      </c>
      <c r="B5368" t="s">
        <v>87</v>
      </c>
      <c r="C5368" t="s">
        <v>161</v>
      </c>
      <c r="D5368" t="s">
        <v>4883</v>
      </c>
      <c r="E5368">
        <v>25</v>
      </c>
      <c r="F5368">
        <v>5</v>
      </c>
      <c r="G5368">
        <v>15</v>
      </c>
      <c r="H5368">
        <v>1</v>
      </c>
      <c r="I5368">
        <v>4</v>
      </c>
      <c r="J5368">
        <v>60</v>
      </c>
      <c r="K5368">
        <v>0</v>
      </c>
      <c r="L5368">
        <v>0</v>
      </c>
      <c r="M5368">
        <v>0</v>
      </c>
      <c r="N5368">
        <v>0</v>
      </c>
    </row>
    <row r="5369" spans="1:14" x14ac:dyDescent="0.2">
      <c r="A5369" t="s">
        <v>10247</v>
      </c>
      <c r="B5369" t="s">
        <v>87</v>
      </c>
      <c r="C5369" t="s">
        <v>161</v>
      </c>
      <c r="D5369" t="s">
        <v>4885</v>
      </c>
      <c r="E5369">
        <v>60</v>
      </c>
      <c r="F5369">
        <v>12</v>
      </c>
      <c r="G5369">
        <v>48</v>
      </c>
      <c r="H5369">
        <v>0</v>
      </c>
      <c r="I5369">
        <v>0</v>
      </c>
      <c r="J5369">
        <v>25</v>
      </c>
      <c r="K5369">
        <v>0</v>
      </c>
      <c r="L5369">
        <v>0</v>
      </c>
      <c r="M5369">
        <v>0</v>
      </c>
      <c r="N5369">
        <v>0</v>
      </c>
    </row>
    <row r="5370" spans="1:14" x14ac:dyDescent="0.2">
      <c r="A5370" t="s">
        <v>10248</v>
      </c>
      <c r="B5370" t="s">
        <v>87</v>
      </c>
      <c r="C5370" t="s">
        <v>161</v>
      </c>
      <c r="D5370" t="s">
        <v>4887</v>
      </c>
      <c r="E5370">
        <v>25</v>
      </c>
      <c r="F5370">
        <v>3</v>
      </c>
      <c r="G5370">
        <v>17</v>
      </c>
      <c r="H5370">
        <v>2</v>
      </c>
      <c r="I5370">
        <v>3</v>
      </c>
      <c r="J5370">
        <v>60</v>
      </c>
      <c r="K5370">
        <v>0</v>
      </c>
      <c r="L5370">
        <v>0</v>
      </c>
      <c r="M5370">
        <v>0</v>
      </c>
      <c r="N5370">
        <v>0</v>
      </c>
    </row>
    <row r="5371" spans="1:14" x14ac:dyDescent="0.2">
      <c r="A5371" t="s">
        <v>10249</v>
      </c>
      <c r="B5371" t="s">
        <v>87</v>
      </c>
      <c r="C5371" t="s">
        <v>161</v>
      </c>
      <c r="D5371" t="s">
        <v>4889</v>
      </c>
      <c r="E5371">
        <v>59</v>
      </c>
      <c r="F5371">
        <v>10</v>
      </c>
      <c r="G5371">
        <v>49</v>
      </c>
      <c r="H5371">
        <v>0</v>
      </c>
      <c r="I5371">
        <v>0</v>
      </c>
      <c r="J5371">
        <v>26</v>
      </c>
      <c r="K5371">
        <v>0</v>
      </c>
      <c r="L5371">
        <v>0</v>
      </c>
      <c r="M5371">
        <v>0</v>
      </c>
      <c r="N5371">
        <v>0</v>
      </c>
    </row>
    <row r="5372" spans="1:14" x14ac:dyDescent="0.2">
      <c r="A5372" t="s">
        <v>10250</v>
      </c>
      <c r="B5372" t="s">
        <v>87</v>
      </c>
      <c r="C5372" t="s">
        <v>161</v>
      </c>
      <c r="D5372" t="s">
        <v>4871</v>
      </c>
      <c r="E5372">
        <v>0</v>
      </c>
      <c r="F5372">
        <v>0</v>
      </c>
      <c r="G5372">
        <v>0</v>
      </c>
      <c r="H5372">
        <v>0</v>
      </c>
      <c r="I5372">
        <v>0</v>
      </c>
      <c r="J5372">
        <v>0</v>
      </c>
      <c r="K5372">
        <v>57</v>
      </c>
      <c r="L5372">
        <v>56</v>
      </c>
      <c r="M5372">
        <v>1</v>
      </c>
      <c r="N5372">
        <v>0</v>
      </c>
    </row>
    <row r="5373" spans="1:14" x14ac:dyDescent="0.2">
      <c r="A5373" t="s">
        <v>10251</v>
      </c>
      <c r="B5373" t="s">
        <v>87</v>
      </c>
      <c r="C5373" t="s">
        <v>161</v>
      </c>
      <c r="D5373" t="s">
        <v>4873</v>
      </c>
      <c r="E5373">
        <v>0</v>
      </c>
      <c r="F5373">
        <v>0</v>
      </c>
      <c r="G5373">
        <v>0</v>
      </c>
      <c r="H5373">
        <v>0</v>
      </c>
      <c r="I5373">
        <v>0</v>
      </c>
      <c r="J5373">
        <v>0</v>
      </c>
      <c r="K5373">
        <v>41</v>
      </c>
      <c r="L5373">
        <v>40</v>
      </c>
      <c r="M5373">
        <v>1</v>
      </c>
      <c r="N5373">
        <v>0</v>
      </c>
    </row>
    <row r="5374" spans="1:14" x14ac:dyDescent="0.2">
      <c r="A5374" t="s">
        <v>10252</v>
      </c>
      <c r="B5374" t="s">
        <v>87</v>
      </c>
      <c r="C5374" t="s">
        <v>162</v>
      </c>
      <c r="D5374" t="s">
        <v>4875</v>
      </c>
      <c r="E5374">
        <v>24</v>
      </c>
      <c r="F5374">
        <v>9</v>
      </c>
      <c r="G5374">
        <v>12</v>
      </c>
      <c r="H5374">
        <v>3</v>
      </c>
      <c r="I5374">
        <v>0</v>
      </c>
      <c r="J5374">
        <v>55</v>
      </c>
      <c r="K5374">
        <v>0</v>
      </c>
      <c r="L5374">
        <v>0</v>
      </c>
      <c r="M5374">
        <v>0</v>
      </c>
      <c r="N5374">
        <v>0</v>
      </c>
    </row>
    <row r="5375" spans="1:14" x14ac:dyDescent="0.2">
      <c r="A5375" t="s">
        <v>10253</v>
      </c>
      <c r="B5375" t="s">
        <v>87</v>
      </c>
      <c r="C5375" t="s">
        <v>162</v>
      </c>
      <c r="D5375" t="s">
        <v>4877</v>
      </c>
      <c r="E5375">
        <v>79</v>
      </c>
      <c r="F5375">
        <v>24</v>
      </c>
      <c r="G5375">
        <v>52</v>
      </c>
      <c r="H5375">
        <v>1</v>
      </c>
      <c r="I5375">
        <v>2</v>
      </c>
      <c r="J5375">
        <v>0</v>
      </c>
      <c r="K5375">
        <v>0</v>
      </c>
      <c r="L5375">
        <v>0</v>
      </c>
      <c r="M5375">
        <v>0</v>
      </c>
      <c r="N5375">
        <v>0</v>
      </c>
    </row>
    <row r="5376" spans="1:14" x14ac:dyDescent="0.2">
      <c r="A5376" t="s">
        <v>10254</v>
      </c>
      <c r="B5376" t="s">
        <v>87</v>
      </c>
      <c r="C5376" t="s">
        <v>162</v>
      </c>
      <c r="D5376" t="s">
        <v>4879</v>
      </c>
      <c r="E5376">
        <v>55</v>
      </c>
      <c r="F5376">
        <v>17</v>
      </c>
      <c r="G5376">
        <v>38</v>
      </c>
      <c r="H5376">
        <v>0</v>
      </c>
      <c r="I5376">
        <v>0</v>
      </c>
      <c r="J5376">
        <v>24</v>
      </c>
      <c r="K5376">
        <v>0</v>
      </c>
      <c r="L5376">
        <v>0</v>
      </c>
      <c r="M5376">
        <v>0</v>
      </c>
      <c r="N5376">
        <v>0</v>
      </c>
    </row>
    <row r="5377" spans="1:14" x14ac:dyDescent="0.2">
      <c r="A5377" t="s">
        <v>10255</v>
      </c>
      <c r="B5377" t="s">
        <v>87</v>
      </c>
      <c r="C5377" t="s">
        <v>162</v>
      </c>
      <c r="D5377" t="s">
        <v>4881</v>
      </c>
      <c r="E5377">
        <v>79</v>
      </c>
      <c r="F5377">
        <v>24</v>
      </c>
      <c r="G5377">
        <v>52</v>
      </c>
      <c r="H5377">
        <v>1</v>
      </c>
      <c r="I5377">
        <v>2</v>
      </c>
      <c r="J5377">
        <v>0</v>
      </c>
      <c r="K5377">
        <v>0</v>
      </c>
      <c r="L5377">
        <v>0</v>
      </c>
      <c r="M5377">
        <v>0</v>
      </c>
      <c r="N5377">
        <v>0</v>
      </c>
    </row>
    <row r="5378" spans="1:14" x14ac:dyDescent="0.2">
      <c r="A5378" t="s">
        <v>10256</v>
      </c>
      <c r="B5378" t="s">
        <v>87</v>
      </c>
      <c r="C5378" t="s">
        <v>162</v>
      </c>
      <c r="D5378" t="s">
        <v>4883</v>
      </c>
      <c r="E5378">
        <v>24</v>
      </c>
      <c r="F5378">
        <v>8</v>
      </c>
      <c r="G5378">
        <v>13</v>
      </c>
      <c r="H5378">
        <v>1</v>
      </c>
      <c r="I5378">
        <v>2</v>
      </c>
      <c r="J5378">
        <v>55</v>
      </c>
      <c r="K5378">
        <v>0</v>
      </c>
      <c r="L5378">
        <v>0</v>
      </c>
      <c r="M5378">
        <v>0</v>
      </c>
      <c r="N5378">
        <v>0</v>
      </c>
    </row>
    <row r="5379" spans="1:14" x14ac:dyDescent="0.2">
      <c r="A5379" t="s">
        <v>10257</v>
      </c>
      <c r="B5379" t="s">
        <v>87</v>
      </c>
      <c r="C5379" t="s">
        <v>162</v>
      </c>
      <c r="D5379" t="s">
        <v>4885</v>
      </c>
      <c r="E5379">
        <v>55</v>
      </c>
      <c r="F5379">
        <v>21</v>
      </c>
      <c r="G5379">
        <v>34</v>
      </c>
      <c r="H5379">
        <v>0</v>
      </c>
      <c r="I5379">
        <v>0</v>
      </c>
      <c r="J5379">
        <v>24</v>
      </c>
      <c r="K5379">
        <v>0</v>
      </c>
      <c r="L5379">
        <v>0</v>
      </c>
      <c r="M5379">
        <v>0</v>
      </c>
      <c r="N5379">
        <v>0</v>
      </c>
    </row>
    <row r="5380" spans="1:14" x14ac:dyDescent="0.2">
      <c r="A5380" t="s">
        <v>10258</v>
      </c>
      <c r="B5380" t="s">
        <v>87</v>
      </c>
      <c r="C5380" t="s">
        <v>162</v>
      </c>
      <c r="D5380" t="s">
        <v>4887</v>
      </c>
      <c r="E5380">
        <v>24</v>
      </c>
      <c r="F5380">
        <v>7</v>
      </c>
      <c r="G5380">
        <v>14</v>
      </c>
      <c r="H5380">
        <v>3</v>
      </c>
      <c r="I5380">
        <v>0</v>
      </c>
      <c r="J5380">
        <v>55</v>
      </c>
      <c r="K5380">
        <v>0</v>
      </c>
      <c r="L5380">
        <v>0</v>
      </c>
      <c r="M5380">
        <v>0</v>
      </c>
      <c r="N5380">
        <v>0</v>
      </c>
    </row>
    <row r="5381" spans="1:14" x14ac:dyDescent="0.2">
      <c r="A5381" t="s">
        <v>10259</v>
      </c>
      <c r="B5381" t="s">
        <v>87</v>
      </c>
      <c r="C5381" t="s">
        <v>162</v>
      </c>
      <c r="D5381" t="s">
        <v>4889</v>
      </c>
      <c r="E5381">
        <v>55</v>
      </c>
      <c r="F5381">
        <v>17</v>
      </c>
      <c r="G5381">
        <v>38</v>
      </c>
      <c r="H5381">
        <v>0</v>
      </c>
      <c r="I5381">
        <v>0</v>
      </c>
      <c r="J5381">
        <v>24</v>
      </c>
      <c r="K5381">
        <v>0</v>
      </c>
      <c r="L5381">
        <v>0</v>
      </c>
      <c r="M5381">
        <v>0</v>
      </c>
      <c r="N5381">
        <v>0</v>
      </c>
    </row>
    <row r="5382" spans="1:14" x14ac:dyDescent="0.2">
      <c r="A5382" t="s">
        <v>10260</v>
      </c>
      <c r="B5382" t="s">
        <v>87</v>
      </c>
      <c r="C5382" t="s">
        <v>162</v>
      </c>
      <c r="D5382" t="s">
        <v>4871</v>
      </c>
      <c r="E5382">
        <v>0</v>
      </c>
      <c r="F5382">
        <v>0</v>
      </c>
      <c r="G5382">
        <v>0</v>
      </c>
      <c r="H5382">
        <v>0</v>
      </c>
      <c r="I5382">
        <v>0</v>
      </c>
      <c r="J5382">
        <v>0</v>
      </c>
      <c r="K5382">
        <v>42</v>
      </c>
      <c r="L5382">
        <v>41</v>
      </c>
      <c r="M5382">
        <v>1</v>
      </c>
      <c r="N5382">
        <v>0</v>
      </c>
    </row>
    <row r="5383" spans="1:14" x14ac:dyDescent="0.2">
      <c r="A5383" t="s">
        <v>10261</v>
      </c>
      <c r="B5383" t="s">
        <v>87</v>
      </c>
      <c r="C5383" t="s">
        <v>162</v>
      </c>
      <c r="D5383" t="s">
        <v>4873</v>
      </c>
      <c r="E5383">
        <v>0</v>
      </c>
      <c r="F5383">
        <v>0</v>
      </c>
      <c r="G5383">
        <v>0</v>
      </c>
      <c r="H5383">
        <v>0</v>
      </c>
      <c r="I5383">
        <v>0</v>
      </c>
      <c r="J5383">
        <v>0</v>
      </c>
      <c r="K5383">
        <v>33</v>
      </c>
      <c r="L5383">
        <v>32</v>
      </c>
      <c r="M5383">
        <v>1</v>
      </c>
      <c r="N5383">
        <v>0</v>
      </c>
    </row>
    <row r="5384" spans="1:14" x14ac:dyDescent="0.2">
      <c r="A5384" t="s">
        <v>10262</v>
      </c>
      <c r="B5384" t="s">
        <v>87</v>
      </c>
      <c r="C5384" t="s">
        <v>163</v>
      </c>
      <c r="D5384" t="s">
        <v>4875</v>
      </c>
      <c r="E5384">
        <v>13</v>
      </c>
      <c r="F5384">
        <v>4</v>
      </c>
      <c r="G5384">
        <v>8</v>
      </c>
      <c r="H5384">
        <v>0</v>
      </c>
      <c r="I5384">
        <v>1</v>
      </c>
      <c r="J5384">
        <v>18</v>
      </c>
      <c r="K5384">
        <v>0</v>
      </c>
      <c r="L5384">
        <v>0</v>
      </c>
      <c r="M5384">
        <v>0</v>
      </c>
      <c r="N5384">
        <v>0</v>
      </c>
    </row>
    <row r="5385" spans="1:14" x14ac:dyDescent="0.2">
      <c r="A5385" t="s">
        <v>10263</v>
      </c>
      <c r="B5385" t="s">
        <v>87</v>
      </c>
      <c r="C5385" t="s">
        <v>163</v>
      </c>
      <c r="D5385" t="s">
        <v>4877</v>
      </c>
      <c r="E5385">
        <v>31</v>
      </c>
      <c r="F5385">
        <v>6</v>
      </c>
      <c r="G5385">
        <v>24</v>
      </c>
      <c r="H5385">
        <v>0</v>
      </c>
      <c r="I5385">
        <v>1</v>
      </c>
      <c r="J5385">
        <v>0</v>
      </c>
      <c r="K5385">
        <v>0</v>
      </c>
      <c r="L5385">
        <v>0</v>
      </c>
      <c r="M5385">
        <v>0</v>
      </c>
      <c r="N5385">
        <v>0</v>
      </c>
    </row>
    <row r="5386" spans="1:14" x14ac:dyDescent="0.2">
      <c r="A5386" t="s">
        <v>10264</v>
      </c>
      <c r="B5386" t="s">
        <v>87</v>
      </c>
      <c r="C5386" t="s">
        <v>163</v>
      </c>
      <c r="D5386" t="s">
        <v>4879</v>
      </c>
      <c r="E5386">
        <v>18</v>
      </c>
      <c r="F5386">
        <v>3</v>
      </c>
      <c r="G5386">
        <v>15</v>
      </c>
      <c r="H5386">
        <v>0</v>
      </c>
      <c r="I5386">
        <v>0</v>
      </c>
      <c r="J5386">
        <v>13</v>
      </c>
      <c r="K5386">
        <v>0</v>
      </c>
      <c r="L5386">
        <v>0</v>
      </c>
      <c r="M5386">
        <v>0</v>
      </c>
      <c r="N5386">
        <v>0</v>
      </c>
    </row>
    <row r="5387" spans="1:14" x14ac:dyDescent="0.2">
      <c r="A5387" t="s">
        <v>10265</v>
      </c>
      <c r="B5387" t="s">
        <v>87</v>
      </c>
      <c r="C5387" t="s">
        <v>163</v>
      </c>
      <c r="D5387" t="s">
        <v>4881</v>
      </c>
      <c r="E5387">
        <v>31</v>
      </c>
      <c r="F5387">
        <v>6</v>
      </c>
      <c r="G5387">
        <v>24</v>
      </c>
      <c r="H5387">
        <v>0</v>
      </c>
      <c r="I5387">
        <v>1</v>
      </c>
      <c r="J5387">
        <v>0</v>
      </c>
      <c r="K5387">
        <v>0</v>
      </c>
      <c r="L5387">
        <v>0</v>
      </c>
      <c r="M5387">
        <v>0</v>
      </c>
      <c r="N5387">
        <v>0</v>
      </c>
    </row>
    <row r="5388" spans="1:14" x14ac:dyDescent="0.2">
      <c r="A5388" t="s">
        <v>10266</v>
      </c>
      <c r="B5388" t="s">
        <v>87</v>
      </c>
      <c r="C5388" t="s">
        <v>163</v>
      </c>
      <c r="D5388" t="s">
        <v>4883</v>
      </c>
      <c r="E5388">
        <v>13</v>
      </c>
      <c r="F5388">
        <v>3</v>
      </c>
      <c r="G5388">
        <v>9</v>
      </c>
      <c r="H5388">
        <v>0</v>
      </c>
      <c r="I5388">
        <v>1</v>
      </c>
      <c r="J5388">
        <v>18</v>
      </c>
      <c r="K5388">
        <v>0</v>
      </c>
      <c r="L5388">
        <v>0</v>
      </c>
      <c r="M5388">
        <v>0</v>
      </c>
      <c r="N5388">
        <v>0</v>
      </c>
    </row>
    <row r="5389" spans="1:14" x14ac:dyDescent="0.2">
      <c r="A5389" t="s">
        <v>10267</v>
      </c>
      <c r="B5389" t="s">
        <v>87</v>
      </c>
      <c r="C5389" t="s">
        <v>163</v>
      </c>
      <c r="D5389" t="s">
        <v>4885</v>
      </c>
      <c r="E5389">
        <v>18</v>
      </c>
      <c r="F5389">
        <v>6</v>
      </c>
      <c r="G5389">
        <v>12</v>
      </c>
      <c r="H5389">
        <v>0</v>
      </c>
      <c r="I5389">
        <v>0</v>
      </c>
      <c r="J5389">
        <v>13</v>
      </c>
      <c r="K5389">
        <v>0</v>
      </c>
      <c r="L5389">
        <v>0</v>
      </c>
      <c r="M5389">
        <v>0</v>
      </c>
      <c r="N5389">
        <v>0</v>
      </c>
    </row>
    <row r="5390" spans="1:14" x14ac:dyDescent="0.2">
      <c r="A5390" t="s">
        <v>10268</v>
      </c>
      <c r="B5390" t="s">
        <v>87</v>
      </c>
      <c r="C5390" t="s">
        <v>163</v>
      </c>
      <c r="D5390" t="s">
        <v>4887</v>
      </c>
      <c r="E5390">
        <v>13</v>
      </c>
      <c r="F5390">
        <v>3</v>
      </c>
      <c r="G5390">
        <v>9</v>
      </c>
      <c r="H5390">
        <v>0</v>
      </c>
      <c r="I5390">
        <v>1</v>
      </c>
      <c r="J5390">
        <v>18</v>
      </c>
      <c r="K5390">
        <v>0</v>
      </c>
      <c r="L5390">
        <v>0</v>
      </c>
      <c r="M5390">
        <v>0</v>
      </c>
      <c r="N5390">
        <v>0</v>
      </c>
    </row>
    <row r="5391" spans="1:14" x14ac:dyDescent="0.2">
      <c r="A5391" t="s">
        <v>10269</v>
      </c>
      <c r="B5391" t="s">
        <v>87</v>
      </c>
      <c r="C5391" t="s">
        <v>163</v>
      </c>
      <c r="D5391" t="s">
        <v>4889</v>
      </c>
      <c r="E5391">
        <v>18</v>
      </c>
      <c r="F5391">
        <v>3</v>
      </c>
      <c r="G5391">
        <v>15</v>
      </c>
      <c r="H5391">
        <v>0</v>
      </c>
      <c r="I5391">
        <v>0</v>
      </c>
      <c r="J5391">
        <v>13</v>
      </c>
      <c r="K5391">
        <v>0</v>
      </c>
      <c r="L5391">
        <v>0</v>
      </c>
      <c r="M5391">
        <v>0</v>
      </c>
      <c r="N5391">
        <v>0</v>
      </c>
    </row>
    <row r="5392" spans="1:14" x14ac:dyDescent="0.2">
      <c r="A5392" t="s">
        <v>10270</v>
      </c>
      <c r="B5392" t="s">
        <v>87</v>
      </c>
      <c r="C5392" t="s">
        <v>163</v>
      </c>
      <c r="D5392" t="s">
        <v>4871</v>
      </c>
      <c r="E5392">
        <v>0</v>
      </c>
      <c r="F5392">
        <v>0</v>
      </c>
      <c r="G5392">
        <v>0</v>
      </c>
      <c r="H5392">
        <v>0</v>
      </c>
      <c r="I5392">
        <v>0</v>
      </c>
      <c r="J5392">
        <v>0</v>
      </c>
      <c r="K5392">
        <v>25</v>
      </c>
      <c r="L5392">
        <v>24</v>
      </c>
      <c r="M5392">
        <v>1</v>
      </c>
      <c r="N5392">
        <v>0</v>
      </c>
    </row>
    <row r="5393" spans="1:14" x14ac:dyDescent="0.2">
      <c r="A5393" t="s">
        <v>10271</v>
      </c>
      <c r="B5393" t="s">
        <v>87</v>
      </c>
      <c r="C5393" t="s">
        <v>163</v>
      </c>
      <c r="D5393" t="s">
        <v>4873</v>
      </c>
      <c r="E5393">
        <v>0</v>
      </c>
      <c r="F5393">
        <v>0</v>
      </c>
      <c r="G5393">
        <v>0</v>
      </c>
      <c r="H5393">
        <v>0</v>
      </c>
      <c r="I5393">
        <v>0</v>
      </c>
      <c r="J5393">
        <v>0</v>
      </c>
      <c r="K5393">
        <v>22</v>
      </c>
      <c r="L5393">
        <v>21</v>
      </c>
      <c r="M5393">
        <v>1</v>
      </c>
      <c r="N5393">
        <v>0</v>
      </c>
    </row>
    <row r="5394" spans="1:14" x14ac:dyDescent="0.2">
      <c r="A5394" t="s">
        <v>10272</v>
      </c>
      <c r="B5394" t="s">
        <v>87</v>
      </c>
      <c r="C5394" t="s">
        <v>164</v>
      </c>
      <c r="D5394" t="s">
        <v>4875</v>
      </c>
      <c r="E5394">
        <v>1</v>
      </c>
      <c r="F5394">
        <v>1</v>
      </c>
      <c r="G5394">
        <v>0</v>
      </c>
      <c r="H5394">
        <v>0</v>
      </c>
      <c r="I5394">
        <v>0</v>
      </c>
      <c r="J5394">
        <v>0</v>
      </c>
      <c r="K5394">
        <v>0</v>
      </c>
      <c r="L5394">
        <v>0</v>
      </c>
      <c r="M5394">
        <v>0</v>
      </c>
      <c r="N5394">
        <v>0</v>
      </c>
    </row>
    <row r="5395" spans="1:14" x14ac:dyDescent="0.2">
      <c r="A5395" t="s">
        <v>10273</v>
      </c>
      <c r="B5395" t="s">
        <v>87</v>
      </c>
      <c r="C5395" t="s">
        <v>164</v>
      </c>
      <c r="D5395" t="s">
        <v>4877</v>
      </c>
      <c r="E5395">
        <v>1</v>
      </c>
      <c r="F5395">
        <v>1</v>
      </c>
      <c r="G5395">
        <v>0</v>
      </c>
      <c r="H5395">
        <v>0</v>
      </c>
      <c r="I5395">
        <v>0</v>
      </c>
      <c r="J5395">
        <v>0</v>
      </c>
      <c r="K5395">
        <v>0</v>
      </c>
      <c r="L5395">
        <v>0</v>
      </c>
      <c r="M5395">
        <v>0</v>
      </c>
      <c r="N5395">
        <v>0</v>
      </c>
    </row>
    <row r="5396" spans="1:14" x14ac:dyDescent="0.2">
      <c r="A5396" t="s">
        <v>10274</v>
      </c>
      <c r="B5396" t="s">
        <v>87</v>
      </c>
      <c r="C5396" t="s">
        <v>164</v>
      </c>
      <c r="D5396" t="s">
        <v>4879</v>
      </c>
      <c r="E5396">
        <v>0</v>
      </c>
      <c r="F5396">
        <v>0</v>
      </c>
      <c r="G5396">
        <v>0</v>
      </c>
      <c r="H5396">
        <v>0</v>
      </c>
      <c r="I5396">
        <v>0</v>
      </c>
      <c r="J5396">
        <v>1</v>
      </c>
      <c r="K5396">
        <v>0</v>
      </c>
      <c r="L5396">
        <v>0</v>
      </c>
      <c r="M5396">
        <v>0</v>
      </c>
      <c r="N5396">
        <v>0</v>
      </c>
    </row>
    <row r="5397" spans="1:14" x14ac:dyDescent="0.2">
      <c r="A5397" t="s">
        <v>10275</v>
      </c>
      <c r="B5397" t="s">
        <v>87</v>
      </c>
      <c r="C5397" t="s">
        <v>164</v>
      </c>
      <c r="D5397" t="s">
        <v>4881</v>
      </c>
      <c r="E5397">
        <v>1</v>
      </c>
      <c r="F5397">
        <v>1</v>
      </c>
      <c r="G5397">
        <v>0</v>
      </c>
      <c r="H5397">
        <v>0</v>
      </c>
      <c r="I5397">
        <v>0</v>
      </c>
      <c r="J5397">
        <v>0</v>
      </c>
      <c r="K5397">
        <v>0</v>
      </c>
      <c r="L5397">
        <v>0</v>
      </c>
      <c r="M5397">
        <v>0</v>
      </c>
      <c r="N5397">
        <v>0</v>
      </c>
    </row>
    <row r="5398" spans="1:14" x14ac:dyDescent="0.2">
      <c r="A5398" t="s">
        <v>10276</v>
      </c>
      <c r="B5398" t="s">
        <v>87</v>
      </c>
      <c r="C5398" t="s">
        <v>164</v>
      </c>
      <c r="D5398" t="s">
        <v>4883</v>
      </c>
      <c r="E5398">
        <v>1</v>
      </c>
      <c r="F5398">
        <v>1</v>
      </c>
      <c r="G5398">
        <v>0</v>
      </c>
      <c r="H5398">
        <v>0</v>
      </c>
      <c r="I5398">
        <v>0</v>
      </c>
      <c r="J5398">
        <v>0</v>
      </c>
      <c r="K5398">
        <v>0</v>
      </c>
      <c r="L5398">
        <v>0</v>
      </c>
      <c r="M5398">
        <v>0</v>
      </c>
      <c r="N5398">
        <v>0</v>
      </c>
    </row>
    <row r="5399" spans="1:14" x14ac:dyDescent="0.2">
      <c r="A5399" t="s">
        <v>10277</v>
      </c>
      <c r="B5399" t="s">
        <v>87</v>
      </c>
      <c r="C5399" t="s">
        <v>164</v>
      </c>
      <c r="D5399" t="s">
        <v>4885</v>
      </c>
      <c r="E5399">
        <v>0</v>
      </c>
      <c r="F5399">
        <v>0</v>
      </c>
      <c r="G5399">
        <v>0</v>
      </c>
      <c r="H5399">
        <v>0</v>
      </c>
      <c r="I5399">
        <v>0</v>
      </c>
      <c r="J5399">
        <v>1</v>
      </c>
      <c r="K5399">
        <v>0</v>
      </c>
      <c r="L5399">
        <v>0</v>
      </c>
      <c r="M5399">
        <v>0</v>
      </c>
      <c r="N5399">
        <v>0</v>
      </c>
    </row>
    <row r="5400" spans="1:14" x14ac:dyDescent="0.2">
      <c r="A5400" t="s">
        <v>10278</v>
      </c>
      <c r="B5400" t="s">
        <v>87</v>
      </c>
      <c r="C5400" t="s">
        <v>164</v>
      </c>
      <c r="D5400" t="s">
        <v>4887</v>
      </c>
      <c r="E5400">
        <v>1</v>
      </c>
      <c r="F5400">
        <v>1</v>
      </c>
      <c r="G5400">
        <v>0</v>
      </c>
      <c r="H5400">
        <v>0</v>
      </c>
      <c r="I5400">
        <v>0</v>
      </c>
      <c r="J5400">
        <v>0</v>
      </c>
      <c r="K5400">
        <v>0</v>
      </c>
      <c r="L5400">
        <v>0</v>
      </c>
      <c r="M5400">
        <v>0</v>
      </c>
      <c r="N5400">
        <v>0</v>
      </c>
    </row>
    <row r="5401" spans="1:14" x14ac:dyDescent="0.2">
      <c r="A5401" t="s">
        <v>10279</v>
      </c>
      <c r="B5401" t="s">
        <v>87</v>
      </c>
      <c r="C5401" t="s">
        <v>164</v>
      </c>
      <c r="D5401" t="s">
        <v>4889</v>
      </c>
      <c r="E5401">
        <v>0</v>
      </c>
      <c r="F5401">
        <v>0</v>
      </c>
      <c r="G5401">
        <v>0</v>
      </c>
      <c r="H5401">
        <v>0</v>
      </c>
      <c r="I5401">
        <v>0</v>
      </c>
      <c r="J5401">
        <v>1</v>
      </c>
      <c r="K5401">
        <v>0</v>
      </c>
      <c r="L5401">
        <v>0</v>
      </c>
      <c r="M5401">
        <v>0</v>
      </c>
      <c r="N5401">
        <v>0</v>
      </c>
    </row>
  </sheetData>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8"/>
  </sheetPr>
  <dimension ref="A1:R381"/>
  <sheetViews>
    <sheetView workbookViewId="0">
      <selection activeCell="B9" sqref="B9"/>
    </sheetView>
  </sheetViews>
  <sheetFormatPr defaultRowHeight="12.75" x14ac:dyDescent="0.2"/>
  <cols>
    <col min="1" max="1" width="61.42578125" bestFit="1" customWidth="1"/>
    <col min="2" max="2" width="31.42578125" bestFit="1" customWidth="1"/>
    <col min="3" max="3" width="30.7109375" bestFit="1" customWidth="1"/>
    <col min="4" max="4" width="7.85546875" bestFit="1" customWidth="1"/>
    <col min="5" max="5" width="6.85546875" bestFit="1" customWidth="1"/>
    <col min="6" max="6" width="24.5703125" bestFit="1" customWidth="1"/>
    <col min="7" max="7" width="25.140625" bestFit="1" customWidth="1"/>
    <col min="8" max="8" width="12.5703125" bestFit="1" customWidth="1"/>
    <col min="9" max="9" width="11.5703125" bestFit="1" customWidth="1"/>
    <col min="10" max="10" width="29.42578125" bestFit="1" customWidth="1"/>
    <col min="11" max="11" width="30" bestFit="1" customWidth="1"/>
    <col min="12" max="12" width="12.7109375" bestFit="1" customWidth="1"/>
    <col min="13" max="13" width="11.7109375" bestFit="1" customWidth="1"/>
    <col min="14" max="14" width="29.5703125" bestFit="1" customWidth="1"/>
    <col min="15" max="15" width="30.140625" bestFit="1" customWidth="1"/>
    <col min="16" max="16" width="19.7109375" bestFit="1" customWidth="1"/>
    <col min="17" max="17" width="19.85546875" bestFit="1" customWidth="1"/>
    <col min="18" max="18" width="14.7109375" bestFit="1" customWidth="1"/>
  </cols>
  <sheetData>
    <row r="1" spans="1:18" x14ac:dyDescent="0.2">
      <c r="A1" t="s">
        <v>4857</v>
      </c>
      <c r="B1" t="s">
        <v>299</v>
      </c>
      <c r="C1" t="s">
        <v>4858</v>
      </c>
      <c r="D1" t="s">
        <v>4860</v>
      </c>
      <c r="E1" t="s">
        <v>4867</v>
      </c>
      <c r="F1" t="s">
        <v>10280</v>
      </c>
      <c r="G1" t="s">
        <v>10281</v>
      </c>
      <c r="H1" t="s">
        <v>10282</v>
      </c>
      <c r="I1" t="s">
        <v>10283</v>
      </c>
      <c r="J1" t="s">
        <v>10284</v>
      </c>
      <c r="K1" t="s">
        <v>10285</v>
      </c>
      <c r="L1" t="s">
        <v>10286</v>
      </c>
      <c r="M1" t="s">
        <v>10287</v>
      </c>
      <c r="N1" t="s">
        <v>10288</v>
      </c>
      <c r="O1" t="s">
        <v>10289</v>
      </c>
      <c r="P1" t="s">
        <v>10290</v>
      </c>
      <c r="Q1" t="s">
        <v>10291</v>
      </c>
      <c r="R1" t="s">
        <v>4865</v>
      </c>
    </row>
    <row r="2" spans="1:18" x14ac:dyDescent="0.2">
      <c r="A2" t="s">
        <v>10292</v>
      </c>
      <c r="B2" t="s">
        <v>84</v>
      </c>
      <c r="C2" t="s">
        <v>104</v>
      </c>
      <c r="D2">
        <v>2785</v>
      </c>
      <c r="E2">
        <v>2590</v>
      </c>
      <c r="F2">
        <v>180</v>
      </c>
      <c r="G2">
        <v>15</v>
      </c>
      <c r="H2">
        <v>2769</v>
      </c>
      <c r="I2">
        <v>2586</v>
      </c>
      <c r="J2">
        <v>169</v>
      </c>
      <c r="K2">
        <v>14</v>
      </c>
      <c r="L2">
        <v>2540</v>
      </c>
      <c r="M2">
        <v>2377</v>
      </c>
      <c r="N2">
        <v>149</v>
      </c>
      <c r="O2">
        <v>14</v>
      </c>
      <c r="P2">
        <v>16</v>
      </c>
      <c r="Q2">
        <v>245</v>
      </c>
      <c r="R2">
        <v>0</v>
      </c>
    </row>
    <row r="3" spans="1:18" x14ac:dyDescent="0.2">
      <c r="A3" t="s">
        <v>10293</v>
      </c>
      <c r="B3" t="s">
        <v>84</v>
      </c>
      <c r="C3" t="s">
        <v>203</v>
      </c>
      <c r="D3">
        <v>14</v>
      </c>
      <c r="E3">
        <v>12</v>
      </c>
      <c r="F3">
        <v>2</v>
      </c>
      <c r="G3">
        <v>0</v>
      </c>
      <c r="H3">
        <v>14</v>
      </c>
      <c r="I3">
        <v>12</v>
      </c>
      <c r="J3">
        <v>2</v>
      </c>
      <c r="K3">
        <v>0</v>
      </c>
      <c r="L3">
        <v>13</v>
      </c>
      <c r="M3">
        <v>12</v>
      </c>
      <c r="N3">
        <v>1</v>
      </c>
      <c r="O3">
        <v>0</v>
      </c>
      <c r="P3">
        <v>0</v>
      </c>
      <c r="Q3">
        <v>1</v>
      </c>
      <c r="R3">
        <v>0</v>
      </c>
    </row>
    <row r="4" spans="1:18" x14ac:dyDescent="0.2">
      <c r="A4" t="s">
        <v>10294</v>
      </c>
      <c r="B4" t="s">
        <v>84</v>
      </c>
      <c r="C4" t="s">
        <v>132</v>
      </c>
      <c r="D4">
        <v>17</v>
      </c>
      <c r="E4">
        <v>16</v>
      </c>
      <c r="F4">
        <v>0</v>
      </c>
      <c r="G4">
        <v>1</v>
      </c>
      <c r="H4">
        <v>17</v>
      </c>
      <c r="I4">
        <v>16</v>
      </c>
      <c r="J4">
        <v>0</v>
      </c>
      <c r="K4">
        <v>1</v>
      </c>
      <c r="L4">
        <v>12</v>
      </c>
      <c r="M4">
        <v>11</v>
      </c>
      <c r="N4">
        <v>0</v>
      </c>
      <c r="O4">
        <v>1</v>
      </c>
      <c r="P4">
        <v>0</v>
      </c>
      <c r="Q4">
        <v>5</v>
      </c>
      <c r="R4">
        <v>0</v>
      </c>
    </row>
    <row r="5" spans="1:18" x14ac:dyDescent="0.2">
      <c r="A5" t="s">
        <v>10295</v>
      </c>
      <c r="B5" t="s">
        <v>84</v>
      </c>
      <c r="C5" t="s">
        <v>223</v>
      </c>
      <c r="D5">
        <v>3</v>
      </c>
      <c r="E5">
        <v>3</v>
      </c>
      <c r="F5">
        <v>0</v>
      </c>
      <c r="G5">
        <v>0</v>
      </c>
      <c r="H5">
        <v>3</v>
      </c>
      <c r="I5">
        <v>3</v>
      </c>
      <c r="J5">
        <v>0</v>
      </c>
      <c r="K5">
        <v>0</v>
      </c>
      <c r="L5">
        <v>3</v>
      </c>
      <c r="M5">
        <v>3</v>
      </c>
      <c r="N5">
        <v>0</v>
      </c>
      <c r="O5">
        <v>0</v>
      </c>
      <c r="P5">
        <v>0</v>
      </c>
      <c r="Q5">
        <v>0</v>
      </c>
      <c r="R5">
        <v>0</v>
      </c>
    </row>
    <row r="6" spans="1:18" x14ac:dyDescent="0.2">
      <c r="A6" t="s">
        <v>10296</v>
      </c>
      <c r="B6" t="s">
        <v>84</v>
      </c>
      <c r="C6" t="s">
        <v>175</v>
      </c>
      <c r="D6">
        <v>16</v>
      </c>
      <c r="E6">
        <v>16</v>
      </c>
      <c r="F6">
        <v>0</v>
      </c>
      <c r="G6">
        <v>0</v>
      </c>
      <c r="H6">
        <v>16</v>
      </c>
      <c r="I6">
        <v>16</v>
      </c>
      <c r="J6">
        <v>0</v>
      </c>
      <c r="K6">
        <v>0</v>
      </c>
      <c r="L6">
        <v>16</v>
      </c>
      <c r="M6">
        <v>16</v>
      </c>
      <c r="N6">
        <v>0</v>
      </c>
      <c r="O6">
        <v>0</v>
      </c>
      <c r="P6">
        <v>0</v>
      </c>
      <c r="Q6">
        <v>0</v>
      </c>
      <c r="R6">
        <v>0</v>
      </c>
    </row>
    <row r="7" spans="1:18" x14ac:dyDescent="0.2">
      <c r="A7" t="s">
        <v>10297</v>
      </c>
      <c r="B7" t="s">
        <v>84</v>
      </c>
      <c r="C7" t="s">
        <v>207</v>
      </c>
      <c r="D7">
        <v>12</v>
      </c>
      <c r="E7">
        <v>10</v>
      </c>
      <c r="F7">
        <v>1</v>
      </c>
      <c r="G7">
        <v>1</v>
      </c>
      <c r="H7">
        <v>12</v>
      </c>
      <c r="I7">
        <v>10</v>
      </c>
      <c r="J7">
        <v>1</v>
      </c>
      <c r="K7">
        <v>1</v>
      </c>
      <c r="L7">
        <v>9</v>
      </c>
      <c r="M7">
        <v>8</v>
      </c>
      <c r="N7">
        <v>0</v>
      </c>
      <c r="O7">
        <v>1</v>
      </c>
      <c r="P7">
        <v>0</v>
      </c>
      <c r="Q7">
        <v>3</v>
      </c>
      <c r="R7">
        <v>0</v>
      </c>
    </row>
    <row r="8" spans="1:18" x14ac:dyDescent="0.2">
      <c r="A8" t="s">
        <v>10298</v>
      </c>
      <c r="B8" t="s">
        <v>84</v>
      </c>
      <c r="C8" t="s">
        <v>201</v>
      </c>
      <c r="D8">
        <v>4</v>
      </c>
      <c r="E8">
        <v>4</v>
      </c>
      <c r="F8">
        <v>0</v>
      </c>
      <c r="G8">
        <v>0</v>
      </c>
      <c r="H8">
        <v>4</v>
      </c>
      <c r="I8">
        <v>4</v>
      </c>
      <c r="J8">
        <v>0</v>
      </c>
      <c r="K8">
        <v>0</v>
      </c>
      <c r="L8">
        <v>4</v>
      </c>
      <c r="M8">
        <v>4</v>
      </c>
      <c r="N8">
        <v>0</v>
      </c>
      <c r="O8">
        <v>0</v>
      </c>
      <c r="P8">
        <v>0</v>
      </c>
      <c r="Q8">
        <v>0</v>
      </c>
      <c r="R8">
        <v>0</v>
      </c>
    </row>
    <row r="9" spans="1:18" x14ac:dyDescent="0.2">
      <c r="A9" t="s">
        <v>10299</v>
      </c>
      <c r="B9" t="s">
        <v>84</v>
      </c>
      <c r="C9" t="s">
        <v>251</v>
      </c>
      <c r="D9">
        <v>8</v>
      </c>
      <c r="E9">
        <v>7</v>
      </c>
      <c r="F9">
        <v>1</v>
      </c>
      <c r="G9">
        <v>0</v>
      </c>
      <c r="H9">
        <v>8</v>
      </c>
      <c r="I9">
        <v>7</v>
      </c>
      <c r="J9">
        <v>1</v>
      </c>
      <c r="K9">
        <v>0</v>
      </c>
      <c r="L9">
        <v>7</v>
      </c>
      <c r="M9">
        <v>6</v>
      </c>
      <c r="N9">
        <v>1</v>
      </c>
      <c r="O9">
        <v>0</v>
      </c>
      <c r="P9">
        <v>0</v>
      </c>
      <c r="Q9">
        <v>1</v>
      </c>
      <c r="R9">
        <v>0</v>
      </c>
    </row>
    <row r="10" spans="1:18" x14ac:dyDescent="0.2">
      <c r="A10" t="s">
        <v>10300</v>
      </c>
      <c r="B10" t="s">
        <v>84</v>
      </c>
      <c r="C10" t="s">
        <v>134</v>
      </c>
      <c r="D10">
        <v>6</v>
      </c>
      <c r="E10">
        <v>6</v>
      </c>
      <c r="F10">
        <v>0</v>
      </c>
      <c r="G10">
        <v>0</v>
      </c>
      <c r="H10">
        <v>6</v>
      </c>
      <c r="I10">
        <v>6</v>
      </c>
      <c r="J10">
        <v>0</v>
      </c>
      <c r="K10">
        <v>0</v>
      </c>
      <c r="L10">
        <v>6</v>
      </c>
      <c r="M10">
        <v>6</v>
      </c>
      <c r="N10">
        <v>0</v>
      </c>
      <c r="O10">
        <v>0</v>
      </c>
      <c r="P10">
        <v>0</v>
      </c>
      <c r="Q10">
        <v>0</v>
      </c>
      <c r="R10">
        <v>0</v>
      </c>
    </row>
    <row r="11" spans="1:18" x14ac:dyDescent="0.2">
      <c r="A11" t="s">
        <v>10301</v>
      </c>
      <c r="B11" t="s">
        <v>84</v>
      </c>
      <c r="C11" t="s">
        <v>226</v>
      </c>
      <c r="D11">
        <v>9</v>
      </c>
      <c r="E11">
        <v>9</v>
      </c>
      <c r="F11">
        <v>0</v>
      </c>
      <c r="G11">
        <v>0</v>
      </c>
      <c r="H11">
        <v>9</v>
      </c>
      <c r="I11">
        <v>9</v>
      </c>
      <c r="J11">
        <v>0</v>
      </c>
      <c r="K11">
        <v>0</v>
      </c>
      <c r="L11">
        <v>8</v>
      </c>
      <c r="M11">
        <v>8</v>
      </c>
      <c r="N11">
        <v>0</v>
      </c>
      <c r="O11">
        <v>0</v>
      </c>
      <c r="P11">
        <v>0</v>
      </c>
      <c r="Q11">
        <v>1</v>
      </c>
      <c r="R11">
        <v>0</v>
      </c>
    </row>
    <row r="12" spans="1:18" x14ac:dyDescent="0.2">
      <c r="A12" t="s">
        <v>10302</v>
      </c>
      <c r="B12" t="s">
        <v>84</v>
      </c>
      <c r="C12" t="s">
        <v>273</v>
      </c>
      <c r="D12">
        <v>1</v>
      </c>
      <c r="E12">
        <v>1</v>
      </c>
      <c r="F12">
        <v>0</v>
      </c>
      <c r="G12">
        <v>0</v>
      </c>
      <c r="H12">
        <v>1</v>
      </c>
      <c r="I12">
        <v>1</v>
      </c>
      <c r="J12">
        <v>0</v>
      </c>
      <c r="K12">
        <v>0</v>
      </c>
      <c r="L12">
        <v>1</v>
      </c>
      <c r="M12">
        <v>1</v>
      </c>
      <c r="N12">
        <v>0</v>
      </c>
      <c r="O12">
        <v>0</v>
      </c>
      <c r="P12">
        <v>0</v>
      </c>
      <c r="Q12">
        <v>0</v>
      </c>
      <c r="R12">
        <v>0</v>
      </c>
    </row>
    <row r="13" spans="1:18" x14ac:dyDescent="0.2">
      <c r="A13" t="s">
        <v>10303</v>
      </c>
      <c r="B13" t="s">
        <v>84</v>
      </c>
      <c r="C13" t="s">
        <v>142</v>
      </c>
      <c r="D13">
        <v>17</v>
      </c>
      <c r="E13">
        <v>16</v>
      </c>
      <c r="F13">
        <v>1</v>
      </c>
      <c r="G13">
        <v>0</v>
      </c>
      <c r="H13">
        <v>17</v>
      </c>
      <c r="I13">
        <v>16</v>
      </c>
      <c r="J13">
        <v>1</v>
      </c>
      <c r="K13">
        <v>0</v>
      </c>
      <c r="L13">
        <v>16</v>
      </c>
      <c r="M13">
        <v>15</v>
      </c>
      <c r="N13">
        <v>1</v>
      </c>
      <c r="O13">
        <v>0</v>
      </c>
      <c r="P13">
        <v>0</v>
      </c>
      <c r="Q13">
        <v>1</v>
      </c>
      <c r="R13">
        <v>0</v>
      </c>
    </row>
    <row r="14" spans="1:18" x14ac:dyDescent="0.2">
      <c r="A14" t="s">
        <v>10304</v>
      </c>
      <c r="B14" t="s">
        <v>84</v>
      </c>
      <c r="C14" t="s">
        <v>123</v>
      </c>
      <c r="D14">
        <v>7</v>
      </c>
      <c r="E14">
        <v>7</v>
      </c>
      <c r="F14">
        <v>0</v>
      </c>
      <c r="G14">
        <v>0</v>
      </c>
      <c r="H14">
        <v>7</v>
      </c>
      <c r="I14">
        <v>7</v>
      </c>
      <c r="J14">
        <v>0</v>
      </c>
      <c r="K14">
        <v>0</v>
      </c>
      <c r="L14">
        <v>6</v>
      </c>
      <c r="M14">
        <v>6</v>
      </c>
      <c r="N14">
        <v>0</v>
      </c>
      <c r="O14">
        <v>0</v>
      </c>
      <c r="P14">
        <v>0</v>
      </c>
      <c r="Q14">
        <v>1</v>
      </c>
      <c r="R14">
        <v>0</v>
      </c>
    </row>
    <row r="15" spans="1:18" x14ac:dyDescent="0.2">
      <c r="A15" t="s">
        <v>10305</v>
      </c>
      <c r="B15" t="s">
        <v>84</v>
      </c>
      <c r="C15" t="s">
        <v>155</v>
      </c>
      <c r="D15">
        <v>21</v>
      </c>
      <c r="E15">
        <v>21</v>
      </c>
      <c r="F15">
        <v>0</v>
      </c>
      <c r="G15">
        <v>0</v>
      </c>
      <c r="H15">
        <v>21</v>
      </c>
      <c r="I15">
        <v>21</v>
      </c>
      <c r="J15">
        <v>0</v>
      </c>
      <c r="K15">
        <v>0</v>
      </c>
      <c r="L15">
        <v>18</v>
      </c>
      <c r="M15">
        <v>18</v>
      </c>
      <c r="N15">
        <v>0</v>
      </c>
      <c r="O15">
        <v>0</v>
      </c>
      <c r="P15">
        <v>0</v>
      </c>
      <c r="Q15">
        <v>3</v>
      </c>
      <c r="R15">
        <v>0</v>
      </c>
    </row>
    <row r="16" spans="1:18" x14ac:dyDescent="0.2">
      <c r="A16" t="s">
        <v>10306</v>
      </c>
      <c r="B16" t="s">
        <v>84</v>
      </c>
      <c r="C16" t="s">
        <v>148</v>
      </c>
      <c r="D16">
        <v>10</v>
      </c>
      <c r="E16">
        <v>10</v>
      </c>
      <c r="F16">
        <v>0</v>
      </c>
      <c r="G16">
        <v>0</v>
      </c>
      <c r="H16">
        <v>10</v>
      </c>
      <c r="I16">
        <v>10</v>
      </c>
      <c r="J16">
        <v>0</v>
      </c>
      <c r="K16">
        <v>0</v>
      </c>
      <c r="L16">
        <v>9</v>
      </c>
      <c r="M16">
        <v>9</v>
      </c>
      <c r="N16">
        <v>0</v>
      </c>
      <c r="O16">
        <v>0</v>
      </c>
      <c r="P16">
        <v>0</v>
      </c>
      <c r="Q16">
        <v>1</v>
      </c>
      <c r="R16">
        <v>0</v>
      </c>
    </row>
    <row r="17" spans="1:18" x14ac:dyDescent="0.2">
      <c r="A17" t="s">
        <v>10307</v>
      </c>
      <c r="B17" t="s">
        <v>84</v>
      </c>
      <c r="C17" t="s">
        <v>129</v>
      </c>
      <c r="D17">
        <v>8</v>
      </c>
      <c r="E17">
        <v>8</v>
      </c>
      <c r="F17">
        <v>0</v>
      </c>
      <c r="G17">
        <v>0</v>
      </c>
      <c r="H17">
        <v>8</v>
      </c>
      <c r="I17">
        <v>8</v>
      </c>
      <c r="J17">
        <v>0</v>
      </c>
      <c r="K17">
        <v>0</v>
      </c>
      <c r="L17">
        <v>7</v>
      </c>
      <c r="M17">
        <v>7</v>
      </c>
      <c r="N17">
        <v>0</v>
      </c>
      <c r="O17">
        <v>0</v>
      </c>
      <c r="P17">
        <v>0</v>
      </c>
      <c r="Q17">
        <v>1</v>
      </c>
      <c r="R17">
        <v>0</v>
      </c>
    </row>
    <row r="18" spans="1:18" x14ac:dyDescent="0.2">
      <c r="A18" t="s">
        <v>10308</v>
      </c>
      <c r="B18" t="s">
        <v>84</v>
      </c>
      <c r="C18" t="s">
        <v>122</v>
      </c>
      <c r="D18">
        <v>52</v>
      </c>
      <c r="E18">
        <v>51</v>
      </c>
      <c r="F18">
        <v>1</v>
      </c>
      <c r="G18">
        <v>0</v>
      </c>
      <c r="H18">
        <v>52</v>
      </c>
      <c r="I18">
        <v>51</v>
      </c>
      <c r="J18">
        <v>1</v>
      </c>
      <c r="K18">
        <v>0</v>
      </c>
      <c r="L18">
        <v>49</v>
      </c>
      <c r="M18">
        <v>48</v>
      </c>
      <c r="N18">
        <v>1</v>
      </c>
      <c r="O18">
        <v>0</v>
      </c>
      <c r="P18">
        <v>0</v>
      </c>
      <c r="Q18">
        <v>3</v>
      </c>
      <c r="R18">
        <v>0</v>
      </c>
    </row>
    <row r="19" spans="1:18" x14ac:dyDescent="0.2">
      <c r="A19" t="s">
        <v>10309</v>
      </c>
      <c r="B19" t="s">
        <v>84</v>
      </c>
      <c r="C19" t="s">
        <v>147</v>
      </c>
      <c r="D19">
        <v>55</v>
      </c>
      <c r="E19">
        <v>51</v>
      </c>
      <c r="F19">
        <v>4</v>
      </c>
      <c r="G19">
        <v>0</v>
      </c>
      <c r="H19">
        <v>55</v>
      </c>
      <c r="I19">
        <v>51</v>
      </c>
      <c r="J19">
        <v>4</v>
      </c>
      <c r="K19">
        <v>0</v>
      </c>
      <c r="L19">
        <v>55</v>
      </c>
      <c r="M19">
        <v>51</v>
      </c>
      <c r="N19">
        <v>4</v>
      </c>
      <c r="O19">
        <v>0</v>
      </c>
      <c r="P19">
        <v>0</v>
      </c>
      <c r="Q19">
        <v>0</v>
      </c>
      <c r="R19">
        <v>0</v>
      </c>
    </row>
    <row r="20" spans="1:18" x14ac:dyDescent="0.2">
      <c r="A20" t="s">
        <v>10310</v>
      </c>
      <c r="B20" t="s">
        <v>84</v>
      </c>
      <c r="C20" t="s">
        <v>176</v>
      </c>
      <c r="D20">
        <v>37</v>
      </c>
      <c r="E20">
        <v>36</v>
      </c>
      <c r="F20">
        <v>1</v>
      </c>
      <c r="G20">
        <v>0</v>
      </c>
      <c r="H20">
        <v>37</v>
      </c>
      <c r="I20">
        <v>36</v>
      </c>
      <c r="J20">
        <v>1</v>
      </c>
      <c r="K20">
        <v>0</v>
      </c>
      <c r="L20">
        <v>36</v>
      </c>
      <c r="M20">
        <v>35</v>
      </c>
      <c r="N20">
        <v>1</v>
      </c>
      <c r="O20">
        <v>0</v>
      </c>
      <c r="P20">
        <v>0</v>
      </c>
      <c r="Q20">
        <v>1</v>
      </c>
      <c r="R20">
        <v>0</v>
      </c>
    </row>
    <row r="21" spans="1:18" x14ac:dyDescent="0.2">
      <c r="A21" t="s">
        <v>10311</v>
      </c>
      <c r="B21" t="s">
        <v>84</v>
      </c>
      <c r="C21" t="s">
        <v>107</v>
      </c>
      <c r="D21">
        <v>5</v>
      </c>
      <c r="E21">
        <v>5</v>
      </c>
      <c r="F21">
        <v>0</v>
      </c>
      <c r="G21">
        <v>0</v>
      </c>
      <c r="H21">
        <v>5</v>
      </c>
      <c r="I21">
        <v>5</v>
      </c>
      <c r="J21">
        <v>0</v>
      </c>
      <c r="K21">
        <v>0</v>
      </c>
      <c r="L21">
        <v>5</v>
      </c>
      <c r="M21">
        <v>5</v>
      </c>
      <c r="N21">
        <v>0</v>
      </c>
      <c r="O21">
        <v>0</v>
      </c>
      <c r="P21">
        <v>0</v>
      </c>
      <c r="Q21">
        <v>0</v>
      </c>
      <c r="R21">
        <v>0</v>
      </c>
    </row>
    <row r="22" spans="1:18" x14ac:dyDescent="0.2">
      <c r="A22" t="s">
        <v>10312</v>
      </c>
      <c r="B22" t="s">
        <v>84</v>
      </c>
      <c r="C22" t="s">
        <v>143</v>
      </c>
      <c r="D22">
        <v>28</v>
      </c>
      <c r="E22">
        <v>26</v>
      </c>
      <c r="F22">
        <v>2</v>
      </c>
      <c r="G22">
        <v>0</v>
      </c>
      <c r="H22">
        <v>28</v>
      </c>
      <c r="I22">
        <v>26</v>
      </c>
      <c r="J22">
        <v>2</v>
      </c>
      <c r="K22">
        <v>0</v>
      </c>
      <c r="L22">
        <v>25</v>
      </c>
      <c r="M22">
        <v>23</v>
      </c>
      <c r="N22">
        <v>2</v>
      </c>
      <c r="O22">
        <v>0</v>
      </c>
      <c r="P22">
        <v>0</v>
      </c>
      <c r="Q22">
        <v>3</v>
      </c>
      <c r="R22">
        <v>0</v>
      </c>
    </row>
    <row r="23" spans="1:18" x14ac:dyDescent="0.2">
      <c r="A23" t="s">
        <v>10313</v>
      </c>
      <c r="B23" t="s">
        <v>84</v>
      </c>
      <c r="C23" t="s">
        <v>186</v>
      </c>
      <c r="D23">
        <v>21</v>
      </c>
      <c r="E23">
        <v>19</v>
      </c>
      <c r="F23">
        <v>2</v>
      </c>
      <c r="G23">
        <v>0</v>
      </c>
      <c r="H23">
        <v>21</v>
      </c>
      <c r="I23">
        <v>20</v>
      </c>
      <c r="J23">
        <v>1</v>
      </c>
      <c r="K23">
        <v>0</v>
      </c>
      <c r="L23">
        <v>21</v>
      </c>
      <c r="M23">
        <v>20</v>
      </c>
      <c r="N23">
        <v>1</v>
      </c>
      <c r="O23">
        <v>0</v>
      </c>
      <c r="P23">
        <v>0</v>
      </c>
      <c r="Q23">
        <v>0</v>
      </c>
      <c r="R23">
        <v>0</v>
      </c>
    </row>
    <row r="24" spans="1:18" x14ac:dyDescent="0.2">
      <c r="A24" t="s">
        <v>10314</v>
      </c>
      <c r="B24" t="s">
        <v>84</v>
      </c>
      <c r="C24" t="s">
        <v>119</v>
      </c>
      <c r="D24">
        <v>10</v>
      </c>
      <c r="E24">
        <v>9</v>
      </c>
      <c r="F24">
        <v>1</v>
      </c>
      <c r="G24">
        <v>0</v>
      </c>
      <c r="H24">
        <v>10</v>
      </c>
      <c r="I24">
        <v>9</v>
      </c>
      <c r="J24">
        <v>1</v>
      </c>
      <c r="K24">
        <v>0</v>
      </c>
      <c r="L24">
        <v>9</v>
      </c>
      <c r="M24">
        <v>8</v>
      </c>
      <c r="N24">
        <v>1</v>
      </c>
      <c r="O24">
        <v>0</v>
      </c>
      <c r="P24">
        <v>0</v>
      </c>
      <c r="Q24">
        <v>1</v>
      </c>
      <c r="R24">
        <v>0</v>
      </c>
    </row>
    <row r="25" spans="1:18" x14ac:dyDescent="0.2">
      <c r="A25" t="s">
        <v>10315</v>
      </c>
      <c r="B25" t="s">
        <v>84</v>
      </c>
      <c r="C25" t="s">
        <v>189</v>
      </c>
      <c r="D25">
        <v>1</v>
      </c>
      <c r="E25">
        <v>1</v>
      </c>
      <c r="F25">
        <v>0</v>
      </c>
      <c r="G25">
        <v>0</v>
      </c>
      <c r="H25">
        <v>1</v>
      </c>
      <c r="I25">
        <v>1</v>
      </c>
      <c r="J25">
        <v>0</v>
      </c>
      <c r="K25">
        <v>0</v>
      </c>
      <c r="L25">
        <v>1</v>
      </c>
      <c r="M25">
        <v>1</v>
      </c>
      <c r="N25">
        <v>0</v>
      </c>
      <c r="O25">
        <v>0</v>
      </c>
      <c r="P25">
        <v>0</v>
      </c>
      <c r="Q25">
        <v>0</v>
      </c>
      <c r="R25">
        <v>0</v>
      </c>
    </row>
    <row r="26" spans="1:18" x14ac:dyDescent="0.2">
      <c r="A26" t="s">
        <v>10316</v>
      </c>
      <c r="B26" t="s">
        <v>84</v>
      </c>
      <c r="C26" t="s">
        <v>170</v>
      </c>
      <c r="D26">
        <v>15</v>
      </c>
      <c r="E26">
        <v>15</v>
      </c>
      <c r="F26">
        <v>0</v>
      </c>
      <c r="G26">
        <v>0</v>
      </c>
      <c r="H26">
        <v>15</v>
      </c>
      <c r="I26">
        <v>15</v>
      </c>
      <c r="J26">
        <v>0</v>
      </c>
      <c r="K26">
        <v>0</v>
      </c>
      <c r="L26">
        <v>13</v>
      </c>
      <c r="M26">
        <v>13</v>
      </c>
      <c r="N26">
        <v>0</v>
      </c>
      <c r="O26">
        <v>0</v>
      </c>
      <c r="P26">
        <v>0</v>
      </c>
      <c r="Q26">
        <v>2</v>
      </c>
      <c r="R26">
        <v>0</v>
      </c>
    </row>
    <row r="27" spans="1:18" x14ac:dyDescent="0.2">
      <c r="A27" t="s">
        <v>10317</v>
      </c>
      <c r="B27" t="s">
        <v>84</v>
      </c>
      <c r="C27" t="s">
        <v>210</v>
      </c>
      <c r="D27">
        <v>17</v>
      </c>
      <c r="E27">
        <v>16</v>
      </c>
      <c r="F27">
        <v>0</v>
      </c>
      <c r="G27">
        <v>1</v>
      </c>
      <c r="H27">
        <v>16</v>
      </c>
      <c r="I27">
        <v>15</v>
      </c>
      <c r="J27">
        <v>0</v>
      </c>
      <c r="K27">
        <v>1</v>
      </c>
      <c r="L27">
        <v>15</v>
      </c>
      <c r="M27">
        <v>14</v>
      </c>
      <c r="N27">
        <v>0</v>
      </c>
      <c r="O27">
        <v>1</v>
      </c>
      <c r="P27">
        <v>1</v>
      </c>
      <c r="Q27">
        <v>2</v>
      </c>
      <c r="R27">
        <v>0</v>
      </c>
    </row>
    <row r="28" spans="1:18" x14ac:dyDescent="0.2">
      <c r="A28" t="s">
        <v>10318</v>
      </c>
      <c r="B28" t="s">
        <v>84</v>
      </c>
      <c r="C28" t="s">
        <v>242</v>
      </c>
      <c r="D28">
        <v>26</v>
      </c>
      <c r="E28">
        <v>23</v>
      </c>
      <c r="F28">
        <v>2</v>
      </c>
      <c r="G28">
        <v>1</v>
      </c>
      <c r="H28">
        <v>26</v>
      </c>
      <c r="I28">
        <v>23</v>
      </c>
      <c r="J28">
        <v>3</v>
      </c>
      <c r="K28">
        <v>0</v>
      </c>
      <c r="L28">
        <v>24</v>
      </c>
      <c r="M28">
        <v>21</v>
      </c>
      <c r="N28">
        <v>3</v>
      </c>
      <c r="O28">
        <v>0</v>
      </c>
      <c r="P28">
        <v>0</v>
      </c>
      <c r="Q28">
        <v>2</v>
      </c>
      <c r="R28">
        <v>0</v>
      </c>
    </row>
    <row r="29" spans="1:18" x14ac:dyDescent="0.2">
      <c r="A29" t="s">
        <v>10319</v>
      </c>
      <c r="B29" t="s">
        <v>84</v>
      </c>
      <c r="C29" t="s">
        <v>179</v>
      </c>
      <c r="D29">
        <v>19</v>
      </c>
      <c r="E29">
        <v>16</v>
      </c>
      <c r="F29">
        <v>2</v>
      </c>
      <c r="G29">
        <v>1</v>
      </c>
      <c r="H29">
        <v>19</v>
      </c>
      <c r="I29">
        <v>16</v>
      </c>
      <c r="J29">
        <v>2</v>
      </c>
      <c r="K29">
        <v>1</v>
      </c>
      <c r="L29">
        <v>16</v>
      </c>
      <c r="M29">
        <v>13</v>
      </c>
      <c r="N29">
        <v>2</v>
      </c>
      <c r="O29">
        <v>1</v>
      </c>
      <c r="P29">
        <v>0</v>
      </c>
      <c r="Q29">
        <v>3</v>
      </c>
      <c r="R29">
        <v>0</v>
      </c>
    </row>
    <row r="30" spans="1:18" x14ac:dyDescent="0.2">
      <c r="A30" t="s">
        <v>10320</v>
      </c>
      <c r="B30" t="s">
        <v>84</v>
      </c>
      <c r="C30" t="s">
        <v>248</v>
      </c>
      <c r="D30">
        <v>5</v>
      </c>
      <c r="E30">
        <v>5</v>
      </c>
      <c r="F30">
        <v>0</v>
      </c>
      <c r="G30">
        <v>0</v>
      </c>
      <c r="H30">
        <v>5</v>
      </c>
      <c r="I30">
        <v>5</v>
      </c>
      <c r="J30">
        <v>0</v>
      </c>
      <c r="K30">
        <v>0</v>
      </c>
      <c r="L30">
        <v>4</v>
      </c>
      <c r="M30">
        <v>4</v>
      </c>
      <c r="N30">
        <v>0</v>
      </c>
      <c r="O30">
        <v>0</v>
      </c>
      <c r="P30">
        <v>0</v>
      </c>
      <c r="Q30">
        <v>1</v>
      </c>
      <c r="R30">
        <v>0</v>
      </c>
    </row>
    <row r="31" spans="1:18" x14ac:dyDescent="0.2">
      <c r="A31" t="s">
        <v>10321</v>
      </c>
      <c r="B31" t="s">
        <v>84</v>
      </c>
      <c r="C31" t="s">
        <v>192</v>
      </c>
      <c r="D31">
        <v>4</v>
      </c>
      <c r="E31">
        <v>4</v>
      </c>
      <c r="F31">
        <v>0</v>
      </c>
      <c r="G31">
        <v>0</v>
      </c>
      <c r="H31">
        <v>4</v>
      </c>
      <c r="I31">
        <v>4</v>
      </c>
      <c r="J31">
        <v>0</v>
      </c>
      <c r="K31">
        <v>0</v>
      </c>
      <c r="L31">
        <v>4</v>
      </c>
      <c r="M31">
        <v>4</v>
      </c>
      <c r="N31">
        <v>0</v>
      </c>
      <c r="O31">
        <v>0</v>
      </c>
      <c r="P31">
        <v>0</v>
      </c>
      <c r="Q31">
        <v>0</v>
      </c>
      <c r="R31">
        <v>0</v>
      </c>
    </row>
    <row r="32" spans="1:18" x14ac:dyDescent="0.2">
      <c r="A32" t="s">
        <v>10322</v>
      </c>
      <c r="B32" t="s">
        <v>84</v>
      </c>
      <c r="C32" t="s">
        <v>117</v>
      </c>
      <c r="D32">
        <v>18</v>
      </c>
      <c r="E32">
        <v>16</v>
      </c>
      <c r="F32">
        <v>2</v>
      </c>
      <c r="G32">
        <v>0</v>
      </c>
      <c r="H32">
        <v>18</v>
      </c>
      <c r="I32">
        <v>16</v>
      </c>
      <c r="J32">
        <v>2</v>
      </c>
      <c r="K32">
        <v>0</v>
      </c>
      <c r="L32">
        <v>18</v>
      </c>
      <c r="M32">
        <v>16</v>
      </c>
      <c r="N32">
        <v>2</v>
      </c>
      <c r="O32">
        <v>0</v>
      </c>
      <c r="P32">
        <v>0</v>
      </c>
      <c r="Q32">
        <v>0</v>
      </c>
      <c r="R32">
        <v>0</v>
      </c>
    </row>
    <row r="33" spans="1:18" x14ac:dyDescent="0.2">
      <c r="A33" t="s">
        <v>10323</v>
      </c>
      <c r="B33" t="s">
        <v>84</v>
      </c>
      <c r="C33" t="s">
        <v>182</v>
      </c>
      <c r="D33">
        <v>26</v>
      </c>
      <c r="E33">
        <v>20</v>
      </c>
      <c r="F33">
        <v>6</v>
      </c>
      <c r="G33">
        <v>0</v>
      </c>
      <c r="H33">
        <v>26</v>
      </c>
      <c r="I33">
        <v>21</v>
      </c>
      <c r="J33">
        <v>5</v>
      </c>
      <c r="K33">
        <v>0</v>
      </c>
      <c r="L33">
        <v>23</v>
      </c>
      <c r="M33">
        <v>18</v>
      </c>
      <c r="N33">
        <v>5</v>
      </c>
      <c r="O33">
        <v>0</v>
      </c>
      <c r="P33">
        <v>0</v>
      </c>
      <c r="Q33">
        <v>3</v>
      </c>
      <c r="R33">
        <v>0</v>
      </c>
    </row>
    <row r="34" spans="1:18" x14ac:dyDescent="0.2">
      <c r="A34" t="s">
        <v>10324</v>
      </c>
      <c r="B34" t="s">
        <v>84</v>
      </c>
      <c r="C34" t="s">
        <v>177</v>
      </c>
      <c r="D34">
        <v>49</v>
      </c>
      <c r="E34">
        <v>44</v>
      </c>
      <c r="F34">
        <v>3</v>
      </c>
      <c r="G34">
        <v>2</v>
      </c>
      <c r="H34">
        <v>49</v>
      </c>
      <c r="I34">
        <v>44</v>
      </c>
      <c r="J34">
        <v>3</v>
      </c>
      <c r="K34">
        <v>2</v>
      </c>
      <c r="L34">
        <v>45</v>
      </c>
      <c r="M34">
        <v>40</v>
      </c>
      <c r="N34">
        <v>3</v>
      </c>
      <c r="O34">
        <v>2</v>
      </c>
      <c r="P34">
        <v>0</v>
      </c>
      <c r="Q34">
        <v>4</v>
      </c>
      <c r="R34">
        <v>0</v>
      </c>
    </row>
    <row r="35" spans="1:18" x14ac:dyDescent="0.2">
      <c r="A35" t="s">
        <v>10325</v>
      </c>
      <c r="B35" t="s">
        <v>84</v>
      </c>
      <c r="C35" t="s">
        <v>144</v>
      </c>
      <c r="D35">
        <v>6</v>
      </c>
      <c r="E35">
        <v>6</v>
      </c>
      <c r="F35">
        <v>0</v>
      </c>
      <c r="G35">
        <v>0</v>
      </c>
      <c r="H35">
        <v>6</v>
      </c>
      <c r="I35">
        <v>6</v>
      </c>
      <c r="J35">
        <v>0</v>
      </c>
      <c r="K35">
        <v>0</v>
      </c>
      <c r="L35">
        <v>6</v>
      </c>
      <c r="M35">
        <v>6</v>
      </c>
      <c r="N35">
        <v>0</v>
      </c>
      <c r="O35">
        <v>0</v>
      </c>
      <c r="P35">
        <v>0</v>
      </c>
      <c r="Q35">
        <v>0</v>
      </c>
      <c r="R35">
        <v>0</v>
      </c>
    </row>
    <row r="36" spans="1:18" x14ac:dyDescent="0.2">
      <c r="A36" t="s">
        <v>10326</v>
      </c>
      <c r="B36" t="s">
        <v>84</v>
      </c>
      <c r="C36" t="s">
        <v>165</v>
      </c>
      <c r="D36">
        <v>28</v>
      </c>
      <c r="E36">
        <v>27</v>
      </c>
      <c r="F36">
        <v>1</v>
      </c>
      <c r="G36">
        <v>0</v>
      </c>
      <c r="H36">
        <v>28</v>
      </c>
      <c r="I36">
        <v>27</v>
      </c>
      <c r="J36">
        <v>1</v>
      </c>
      <c r="K36">
        <v>0</v>
      </c>
      <c r="L36">
        <v>23</v>
      </c>
      <c r="M36">
        <v>22</v>
      </c>
      <c r="N36">
        <v>1</v>
      </c>
      <c r="O36">
        <v>0</v>
      </c>
      <c r="P36">
        <v>0</v>
      </c>
      <c r="Q36">
        <v>5</v>
      </c>
      <c r="R36">
        <v>0</v>
      </c>
    </row>
    <row r="37" spans="1:18" x14ac:dyDescent="0.2">
      <c r="A37" t="s">
        <v>10327</v>
      </c>
      <c r="B37" t="s">
        <v>84</v>
      </c>
      <c r="C37" t="s">
        <v>188</v>
      </c>
      <c r="D37">
        <v>21</v>
      </c>
      <c r="E37">
        <v>21</v>
      </c>
      <c r="F37">
        <v>0</v>
      </c>
      <c r="G37">
        <v>0</v>
      </c>
      <c r="H37">
        <v>21</v>
      </c>
      <c r="I37">
        <v>21</v>
      </c>
      <c r="J37">
        <v>0</v>
      </c>
      <c r="K37">
        <v>0</v>
      </c>
      <c r="L37">
        <v>19</v>
      </c>
      <c r="M37">
        <v>19</v>
      </c>
      <c r="N37">
        <v>0</v>
      </c>
      <c r="O37">
        <v>0</v>
      </c>
      <c r="P37">
        <v>0</v>
      </c>
      <c r="Q37">
        <v>2</v>
      </c>
      <c r="R37">
        <v>0</v>
      </c>
    </row>
    <row r="38" spans="1:18" x14ac:dyDescent="0.2">
      <c r="A38" t="s">
        <v>10328</v>
      </c>
      <c r="B38" t="s">
        <v>84</v>
      </c>
      <c r="C38" t="s">
        <v>120</v>
      </c>
      <c r="D38">
        <v>22</v>
      </c>
      <c r="E38">
        <v>18</v>
      </c>
      <c r="F38">
        <v>3</v>
      </c>
      <c r="G38">
        <v>1</v>
      </c>
      <c r="H38">
        <v>22</v>
      </c>
      <c r="I38">
        <v>18</v>
      </c>
      <c r="J38">
        <v>3</v>
      </c>
      <c r="K38">
        <v>1</v>
      </c>
      <c r="L38">
        <v>21</v>
      </c>
      <c r="M38">
        <v>17</v>
      </c>
      <c r="N38">
        <v>3</v>
      </c>
      <c r="O38">
        <v>1</v>
      </c>
      <c r="P38">
        <v>0</v>
      </c>
      <c r="Q38">
        <v>1</v>
      </c>
      <c r="R38">
        <v>0</v>
      </c>
    </row>
    <row r="39" spans="1:18" x14ac:dyDescent="0.2">
      <c r="A39" t="s">
        <v>10329</v>
      </c>
      <c r="B39" t="s">
        <v>84</v>
      </c>
      <c r="C39" t="s">
        <v>240</v>
      </c>
      <c r="D39">
        <v>4</v>
      </c>
      <c r="E39">
        <v>4</v>
      </c>
      <c r="F39">
        <v>0</v>
      </c>
      <c r="G39">
        <v>0</v>
      </c>
      <c r="H39">
        <v>4</v>
      </c>
      <c r="I39">
        <v>4</v>
      </c>
      <c r="J39">
        <v>0</v>
      </c>
      <c r="K39">
        <v>0</v>
      </c>
      <c r="L39">
        <v>3</v>
      </c>
      <c r="M39">
        <v>3</v>
      </c>
      <c r="N39">
        <v>0</v>
      </c>
      <c r="O39">
        <v>0</v>
      </c>
      <c r="P39">
        <v>0</v>
      </c>
      <c r="Q39">
        <v>1</v>
      </c>
      <c r="R39">
        <v>0</v>
      </c>
    </row>
    <row r="40" spans="1:18" x14ac:dyDescent="0.2">
      <c r="A40" t="s">
        <v>10330</v>
      </c>
      <c r="B40" t="s">
        <v>84</v>
      </c>
      <c r="C40" t="s">
        <v>229</v>
      </c>
      <c r="D40">
        <v>5</v>
      </c>
      <c r="E40">
        <v>5</v>
      </c>
      <c r="F40">
        <v>0</v>
      </c>
      <c r="G40">
        <v>0</v>
      </c>
      <c r="H40">
        <v>5</v>
      </c>
      <c r="I40">
        <v>5</v>
      </c>
      <c r="J40">
        <v>0</v>
      </c>
      <c r="K40">
        <v>0</v>
      </c>
      <c r="L40">
        <v>4</v>
      </c>
      <c r="M40">
        <v>4</v>
      </c>
      <c r="N40">
        <v>0</v>
      </c>
      <c r="O40">
        <v>0</v>
      </c>
      <c r="P40">
        <v>0</v>
      </c>
      <c r="Q40">
        <v>1</v>
      </c>
      <c r="R40">
        <v>0</v>
      </c>
    </row>
    <row r="41" spans="1:18" x14ac:dyDescent="0.2">
      <c r="A41" t="s">
        <v>10331</v>
      </c>
      <c r="B41" t="s">
        <v>84</v>
      </c>
      <c r="C41" t="s">
        <v>158</v>
      </c>
      <c r="D41">
        <v>27</v>
      </c>
      <c r="E41">
        <v>23</v>
      </c>
      <c r="F41">
        <v>4</v>
      </c>
      <c r="G41">
        <v>0</v>
      </c>
      <c r="H41">
        <v>27</v>
      </c>
      <c r="I41">
        <v>23</v>
      </c>
      <c r="J41">
        <v>4</v>
      </c>
      <c r="K41">
        <v>0</v>
      </c>
      <c r="L41">
        <v>27</v>
      </c>
      <c r="M41">
        <v>23</v>
      </c>
      <c r="N41">
        <v>4</v>
      </c>
      <c r="O41">
        <v>0</v>
      </c>
      <c r="P41">
        <v>0</v>
      </c>
      <c r="Q41">
        <v>0</v>
      </c>
      <c r="R41">
        <v>0</v>
      </c>
    </row>
    <row r="42" spans="1:18" x14ac:dyDescent="0.2">
      <c r="A42" t="s">
        <v>10332</v>
      </c>
      <c r="B42" t="s">
        <v>84</v>
      </c>
      <c r="C42" t="s">
        <v>133</v>
      </c>
      <c r="D42">
        <v>61</v>
      </c>
      <c r="E42">
        <v>54</v>
      </c>
      <c r="F42">
        <v>6</v>
      </c>
      <c r="G42">
        <v>1</v>
      </c>
      <c r="H42">
        <v>60</v>
      </c>
      <c r="I42">
        <v>54</v>
      </c>
      <c r="J42">
        <v>5</v>
      </c>
      <c r="K42">
        <v>1</v>
      </c>
      <c r="L42">
        <v>55</v>
      </c>
      <c r="M42">
        <v>49</v>
      </c>
      <c r="N42">
        <v>5</v>
      </c>
      <c r="O42">
        <v>1</v>
      </c>
      <c r="P42">
        <v>1</v>
      </c>
      <c r="Q42">
        <v>6</v>
      </c>
      <c r="R42">
        <v>0</v>
      </c>
    </row>
    <row r="43" spans="1:18" x14ac:dyDescent="0.2">
      <c r="A43" t="s">
        <v>10333</v>
      </c>
      <c r="B43" t="s">
        <v>84</v>
      </c>
      <c r="C43" t="s">
        <v>167</v>
      </c>
      <c r="D43">
        <v>85</v>
      </c>
      <c r="E43">
        <v>79</v>
      </c>
      <c r="F43">
        <v>6</v>
      </c>
      <c r="G43">
        <v>0</v>
      </c>
      <c r="H43">
        <v>85</v>
      </c>
      <c r="I43">
        <v>80</v>
      </c>
      <c r="J43">
        <v>5</v>
      </c>
      <c r="K43">
        <v>0</v>
      </c>
      <c r="L43">
        <v>74</v>
      </c>
      <c r="M43">
        <v>71</v>
      </c>
      <c r="N43">
        <v>3</v>
      </c>
      <c r="O43">
        <v>0</v>
      </c>
      <c r="P43">
        <v>0</v>
      </c>
      <c r="Q43">
        <v>11</v>
      </c>
      <c r="R43">
        <v>0</v>
      </c>
    </row>
    <row r="44" spans="1:18" x14ac:dyDescent="0.2">
      <c r="A44" t="s">
        <v>10334</v>
      </c>
      <c r="B44" t="s">
        <v>84</v>
      </c>
      <c r="C44" t="s">
        <v>234</v>
      </c>
      <c r="D44">
        <v>8</v>
      </c>
      <c r="E44">
        <v>8</v>
      </c>
      <c r="F44">
        <v>0</v>
      </c>
      <c r="G44">
        <v>0</v>
      </c>
      <c r="H44">
        <v>7</v>
      </c>
      <c r="I44">
        <v>7</v>
      </c>
      <c r="J44">
        <v>0</v>
      </c>
      <c r="K44">
        <v>0</v>
      </c>
      <c r="L44">
        <v>6</v>
      </c>
      <c r="M44">
        <v>6</v>
      </c>
      <c r="N44">
        <v>0</v>
      </c>
      <c r="O44">
        <v>0</v>
      </c>
      <c r="P44">
        <v>1</v>
      </c>
      <c r="Q44">
        <v>2</v>
      </c>
      <c r="R44">
        <v>0</v>
      </c>
    </row>
    <row r="45" spans="1:18" x14ac:dyDescent="0.2">
      <c r="A45" t="s">
        <v>10335</v>
      </c>
      <c r="B45" t="s">
        <v>84</v>
      </c>
      <c r="C45" t="s">
        <v>131</v>
      </c>
      <c r="D45">
        <v>15</v>
      </c>
      <c r="E45">
        <v>15</v>
      </c>
      <c r="F45">
        <v>0</v>
      </c>
      <c r="G45">
        <v>0</v>
      </c>
      <c r="H45">
        <v>15</v>
      </c>
      <c r="I45">
        <v>15</v>
      </c>
      <c r="J45">
        <v>0</v>
      </c>
      <c r="K45">
        <v>0</v>
      </c>
      <c r="L45">
        <v>15</v>
      </c>
      <c r="M45">
        <v>15</v>
      </c>
      <c r="N45">
        <v>0</v>
      </c>
      <c r="O45">
        <v>0</v>
      </c>
      <c r="P45">
        <v>0</v>
      </c>
      <c r="Q45">
        <v>0</v>
      </c>
      <c r="R45">
        <v>0</v>
      </c>
    </row>
    <row r="46" spans="1:18" x14ac:dyDescent="0.2">
      <c r="A46" t="s">
        <v>10336</v>
      </c>
      <c r="B46" t="s">
        <v>84</v>
      </c>
      <c r="C46" t="s">
        <v>183</v>
      </c>
      <c r="D46">
        <v>33</v>
      </c>
      <c r="E46">
        <v>30</v>
      </c>
      <c r="F46">
        <v>3</v>
      </c>
      <c r="G46">
        <v>0</v>
      </c>
      <c r="H46">
        <v>33</v>
      </c>
      <c r="I46">
        <v>30</v>
      </c>
      <c r="J46">
        <v>3</v>
      </c>
      <c r="K46">
        <v>0</v>
      </c>
      <c r="L46">
        <v>30</v>
      </c>
      <c r="M46">
        <v>28</v>
      </c>
      <c r="N46">
        <v>2</v>
      </c>
      <c r="O46">
        <v>0</v>
      </c>
      <c r="P46">
        <v>0</v>
      </c>
      <c r="Q46">
        <v>3</v>
      </c>
      <c r="R46">
        <v>0</v>
      </c>
    </row>
    <row r="47" spans="1:18" x14ac:dyDescent="0.2">
      <c r="A47" t="s">
        <v>10337</v>
      </c>
      <c r="B47" t="s">
        <v>84</v>
      </c>
      <c r="C47" t="s">
        <v>243</v>
      </c>
      <c r="D47">
        <v>12</v>
      </c>
      <c r="E47">
        <v>12</v>
      </c>
      <c r="F47">
        <v>0</v>
      </c>
      <c r="G47">
        <v>0</v>
      </c>
      <c r="H47">
        <v>12</v>
      </c>
      <c r="I47">
        <v>12</v>
      </c>
      <c r="J47">
        <v>0</v>
      </c>
      <c r="K47">
        <v>0</v>
      </c>
      <c r="L47">
        <v>11</v>
      </c>
      <c r="M47">
        <v>11</v>
      </c>
      <c r="N47">
        <v>0</v>
      </c>
      <c r="O47">
        <v>0</v>
      </c>
      <c r="P47">
        <v>0</v>
      </c>
      <c r="Q47">
        <v>1</v>
      </c>
      <c r="R47">
        <v>0</v>
      </c>
    </row>
    <row r="48" spans="1:18" x14ac:dyDescent="0.2">
      <c r="A48" t="s">
        <v>10338</v>
      </c>
      <c r="B48" t="s">
        <v>84</v>
      </c>
      <c r="C48" t="s">
        <v>168</v>
      </c>
      <c r="D48">
        <v>4</v>
      </c>
      <c r="E48">
        <v>3</v>
      </c>
      <c r="F48">
        <v>1</v>
      </c>
      <c r="G48">
        <v>0</v>
      </c>
      <c r="H48">
        <v>4</v>
      </c>
      <c r="I48">
        <v>3</v>
      </c>
      <c r="J48">
        <v>1</v>
      </c>
      <c r="K48">
        <v>0</v>
      </c>
      <c r="L48">
        <v>3</v>
      </c>
      <c r="M48">
        <v>2</v>
      </c>
      <c r="N48">
        <v>1</v>
      </c>
      <c r="O48">
        <v>0</v>
      </c>
      <c r="P48">
        <v>0</v>
      </c>
      <c r="Q48">
        <v>1</v>
      </c>
      <c r="R48">
        <v>0</v>
      </c>
    </row>
    <row r="49" spans="1:18" x14ac:dyDescent="0.2">
      <c r="A49" t="s">
        <v>10339</v>
      </c>
      <c r="B49" t="s">
        <v>84</v>
      </c>
      <c r="C49" t="s">
        <v>231</v>
      </c>
      <c r="D49">
        <v>23</v>
      </c>
      <c r="E49">
        <v>21</v>
      </c>
      <c r="F49">
        <v>2</v>
      </c>
      <c r="G49">
        <v>0</v>
      </c>
      <c r="H49">
        <v>23</v>
      </c>
      <c r="I49">
        <v>21</v>
      </c>
      <c r="J49">
        <v>2</v>
      </c>
      <c r="K49">
        <v>0</v>
      </c>
      <c r="L49">
        <v>20</v>
      </c>
      <c r="M49">
        <v>18</v>
      </c>
      <c r="N49">
        <v>2</v>
      </c>
      <c r="O49">
        <v>0</v>
      </c>
      <c r="P49">
        <v>0</v>
      </c>
      <c r="Q49">
        <v>3</v>
      </c>
      <c r="R49">
        <v>0</v>
      </c>
    </row>
    <row r="50" spans="1:18" x14ac:dyDescent="0.2">
      <c r="A50" t="s">
        <v>10340</v>
      </c>
      <c r="B50" t="s">
        <v>84</v>
      </c>
      <c r="C50" t="s">
        <v>216</v>
      </c>
      <c r="D50">
        <v>6</v>
      </c>
      <c r="E50">
        <v>5</v>
      </c>
      <c r="F50">
        <v>1</v>
      </c>
      <c r="G50">
        <v>0</v>
      </c>
      <c r="H50">
        <v>6</v>
      </c>
      <c r="I50">
        <v>5</v>
      </c>
      <c r="J50">
        <v>1</v>
      </c>
      <c r="K50">
        <v>0</v>
      </c>
      <c r="L50">
        <v>4</v>
      </c>
      <c r="M50">
        <v>3</v>
      </c>
      <c r="N50">
        <v>1</v>
      </c>
      <c r="O50">
        <v>0</v>
      </c>
      <c r="P50">
        <v>0</v>
      </c>
      <c r="Q50">
        <v>2</v>
      </c>
      <c r="R50">
        <v>0</v>
      </c>
    </row>
    <row r="51" spans="1:18" x14ac:dyDescent="0.2">
      <c r="A51" t="s">
        <v>10341</v>
      </c>
      <c r="B51" t="s">
        <v>84</v>
      </c>
      <c r="C51" t="s">
        <v>124</v>
      </c>
      <c r="D51">
        <v>4</v>
      </c>
      <c r="E51">
        <v>4</v>
      </c>
      <c r="F51">
        <v>0</v>
      </c>
      <c r="G51">
        <v>0</v>
      </c>
      <c r="H51">
        <v>4</v>
      </c>
      <c r="I51">
        <v>4</v>
      </c>
      <c r="J51">
        <v>0</v>
      </c>
      <c r="K51">
        <v>0</v>
      </c>
      <c r="L51">
        <v>3</v>
      </c>
      <c r="M51">
        <v>3</v>
      </c>
      <c r="N51">
        <v>0</v>
      </c>
      <c r="O51">
        <v>0</v>
      </c>
      <c r="P51">
        <v>0</v>
      </c>
      <c r="Q51">
        <v>1</v>
      </c>
      <c r="R51">
        <v>0</v>
      </c>
    </row>
    <row r="52" spans="1:18" x14ac:dyDescent="0.2">
      <c r="A52" t="s">
        <v>10342</v>
      </c>
      <c r="B52" t="s">
        <v>84</v>
      </c>
      <c r="C52" t="s">
        <v>157</v>
      </c>
      <c r="D52">
        <v>1</v>
      </c>
      <c r="E52">
        <v>1</v>
      </c>
      <c r="F52">
        <v>0</v>
      </c>
      <c r="G52">
        <v>0</v>
      </c>
      <c r="H52">
        <v>1</v>
      </c>
      <c r="I52">
        <v>1</v>
      </c>
      <c r="J52">
        <v>0</v>
      </c>
      <c r="K52">
        <v>0</v>
      </c>
      <c r="L52">
        <v>1</v>
      </c>
      <c r="M52">
        <v>1</v>
      </c>
      <c r="N52">
        <v>0</v>
      </c>
      <c r="O52">
        <v>0</v>
      </c>
      <c r="P52">
        <v>0</v>
      </c>
      <c r="Q52">
        <v>0</v>
      </c>
      <c r="R52">
        <v>0</v>
      </c>
    </row>
    <row r="53" spans="1:18" x14ac:dyDescent="0.2">
      <c r="A53" t="s">
        <v>10343</v>
      </c>
      <c r="B53" t="s">
        <v>84</v>
      </c>
      <c r="C53" t="s">
        <v>233</v>
      </c>
      <c r="D53">
        <v>12</v>
      </c>
      <c r="E53">
        <v>11</v>
      </c>
      <c r="F53">
        <v>1</v>
      </c>
      <c r="G53">
        <v>0</v>
      </c>
      <c r="H53">
        <v>12</v>
      </c>
      <c r="I53">
        <v>11</v>
      </c>
      <c r="J53">
        <v>1</v>
      </c>
      <c r="K53">
        <v>0</v>
      </c>
      <c r="L53">
        <v>11</v>
      </c>
      <c r="M53">
        <v>10</v>
      </c>
      <c r="N53">
        <v>1</v>
      </c>
      <c r="O53">
        <v>0</v>
      </c>
      <c r="P53">
        <v>0</v>
      </c>
      <c r="Q53">
        <v>1</v>
      </c>
      <c r="R53">
        <v>0</v>
      </c>
    </row>
    <row r="54" spans="1:18" x14ac:dyDescent="0.2">
      <c r="A54" t="s">
        <v>10344</v>
      </c>
      <c r="B54" t="s">
        <v>84</v>
      </c>
      <c r="C54" t="s">
        <v>249</v>
      </c>
      <c r="D54">
        <v>13</v>
      </c>
      <c r="E54">
        <v>13</v>
      </c>
      <c r="F54">
        <v>0</v>
      </c>
      <c r="G54">
        <v>0</v>
      </c>
      <c r="H54">
        <v>13</v>
      </c>
      <c r="I54">
        <v>13</v>
      </c>
      <c r="J54">
        <v>0</v>
      </c>
      <c r="K54">
        <v>0</v>
      </c>
      <c r="L54">
        <v>11</v>
      </c>
      <c r="M54">
        <v>11</v>
      </c>
      <c r="N54">
        <v>0</v>
      </c>
      <c r="O54">
        <v>0</v>
      </c>
      <c r="P54">
        <v>0</v>
      </c>
      <c r="Q54">
        <v>2</v>
      </c>
      <c r="R54">
        <v>0</v>
      </c>
    </row>
    <row r="55" spans="1:18" x14ac:dyDescent="0.2">
      <c r="A55" t="s">
        <v>10345</v>
      </c>
      <c r="B55" t="s">
        <v>84</v>
      </c>
      <c r="C55" t="s">
        <v>173</v>
      </c>
      <c r="D55">
        <v>31</v>
      </c>
      <c r="E55">
        <v>28</v>
      </c>
      <c r="F55">
        <v>3</v>
      </c>
      <c r="G55">
        <v>0</v>
      </c>
      <c r="H55">
        <v>30</v>
      </c>
      <c r="I55">
        <v>28</v>
      </c>
      <c r="J55">
        <v>2</v>
      </c>
      <c r="K55">
        <v>0</v>
      </c>
      <c r="L55">
        <v>27</v>
      </c>
      <c r="M55">
        <v>25</v>
      </c>
      <c r="N55">
        <v>2</v>
      </c>
      <c r="O55">
        <v>0</v>
      </c>
      <c r="P55">
        <v>1</v>
      </c>
      <c r="Q55">
        <v>4</v>
      </c>
      <c r="R55">
        <v>0</v>
      </c>
    </row>
    <row r="56" spans="1:18" x14ac:dyDescent="0.2">
      <c r="A56" t="s">
        <v>10346</v>
      </c>
      <c r="B56" t="s">
        <v>84</v>
      </c>
      <c r="C56" t="s">
        <v>246</v>
      </c>
      <c r="D56">
        <v>19</v>
      </c>
      <c r="E56">
        <v>19</v>
      </c>
      <c r="F56">
        <v>0</v>
      </c>
      <c r="G56">
        <v>0</v>
      </c>
      <c r="H56">
        <v>19</v>
      </c>
      <c r="I56">
        <v>19</v>
      </c>
      <c r="J56">
        <v>0</v>
      </c>
      <c r="K56">
        <v>0</v>
      </c>
      <c r="L56">
        <v>19</v>
      </c>
      <c r="M56">
        <v>19</v>
      </c>
      <c r="N56">
        <v>0</v>
      </c>
      <c r="O56">
        <v>0</v>
      </c>
      <c r="P56">
        <v>0</v>
      </c>
      <c r="Q56">
        <v>0</v>
      </c>
      <c r="R56">
        <v>0</v>
      </c>
    </row>
    <row r="57" spans="1:18" x14ac:dyDescent="0.2">
      <c r="A57" t="s">
        <v>10347</v>
      </c>
      <c r="B57" t="s">
        <v>84</v>
      </c>
      <c r="C57" t="s">
        <v>184</v>
      </c>
      <c r="D57">
        <v>5</v>
      </c>
      <c r="E57">
        <v>4</v>
      </c>
      <c r="F57">
        <v>1</v>
      </c>
      <c r="G57">
        <v>0</v>
      </c>
      <c r="H57">
        <v>5</v>
      </c>
      <c r="I57">
        <v>4</v>
      </c>
      <c r="J57">
        <v>1</v>
      </c>
      <c r="K57">
        <v>0</v>
      </c>
      <c r="L57">
        <v>5</v>
      </c>
      <c r="M57">
        <v>4</v>
      </c>
      <c r="N57">
        <v>1</v>
      </c>
      <c r="O57">
        <v>0</v>
      </c>
      <c r="P57">
        <v>0</v>
      </c>
      <c r="Q57">
        <v>0</v>
      </c>
      <c r="R57">
        <v>0</v>
      </c>
    </row>
    <row r="58" spans="1:18" x14ac:dyDescent="0.2">
      <c r="A58" t="s">
        <v>10348</v>
      </c>
      <c r="B58" t="s">
        <v>84</v>
      </c>
      <c r="C58" t="s">
        <v>228</v>
      </c>
      <c r="D58">
        <v>15</v>
      </c>
      <c r="E58">
        <v>15</v>
      </c>
      <c r="F58">
        <v>0</v>
      </c>
      <c r="G58">
        <v>0</v>
      </c>
      <c r="H58">
        <v>15</v>
      </c>
      <c r="I58">
        <v>15</v>
      </c>
      <c r="J58">
        <v>0</v>
      </c>
      <c r="K58">
        <v>0</v>
      </c>
      <c r="L58">
        <v>14</v>
      </c>
      <c r="M58">
        <v>14</v>
      </c>
      <c r="N58">
        <v>0</v>
      </c>
      <c r="O58">
        <v>0</v>
      </c>
      <c r="P58">
        <v>0</v>
      </c>
      <c r="Q58">
        <v>1</v>
      </c>
      <c r="R58">
        <v>0</v>
      </c>
    </row>
    <row r="59" spans="1:18" x14ac:dyDescent="0.2">
      <c r="A59" t="s">
        <v>10349</v>
      </c>
      <c r="B59" t="s">
        <v>84</v>
      </c>
      <c r="C59" t="s">
        <v>235</v>
      </c>
      <c r="D59">
        <v>20</v>
      </c>
      <c r="E59">
        <v>18</v>
      </c>
      <c r="F59">
        <v>2</v>
      </c>
      <c r="G59">
        <v>0</v>
      </c>
      <c r="H59">
        <v>20</v>
      </c>
      <c r="I59">
        <v>19</v>
      </c>
      <c r="J59">
        <v>1</v>
      </c>
      <c r="K59">
        <v>0</v>
      </c>
      <c r="L59">
        <v>18</v>
      </c>
      <c r="M59">
        <v>17</v>
      </c>
      <c r="N59">
        <v>1</v>
      </c>
      <c r="O59">
        <v>0</v>
      </c>
      <c r="P59">
        <v>0</v>
      </c>
      <c r="Q59">
        <v>2</v>
      </c>
      <c r="R59">
        <v>0</v>
      </c>
    </row>
    <row r="60" spans="1:18" x14ac:dyDescent="0.2">
      <c r="A60" t="s">
        <v>10350</v>
      </c>
      <c r="B60" t="s">
        <v>84</v>
      </c>
      <c r="C60" t="s">
        <v>150</v>
      </c>
      <c r="D60">
        <v>59</v>
      </c>
      <c r="E60">
        <v>54</v>
      </c>
      <c r="F60">
        <v>5</v>
      </c>
      <c r="G60">
        <v>0</v>
      </c>
      <c r="H60">
        <v>59</v>
      </c>
      <c r="I60">
        <v>55</v>
      </c>
      <c r="J60">
        <v>4</v>
      </c>
      <c r="K60">
        <v>0</v>
      </c>
      <c r="L60">
        <v>55</v>
      </c>
      <c r="M60">
        <v>51</v>
      </c>
      <c r="N60">
        <v>4</v>
      </c>
      <c r="O60">
        <v>0</v>
      </c>
      <c r="P60">
        <v>0</v>
      </c>
      <c r="Q60">
        <v>4</v>
      </c>
      <c r="R60">
        <v>0</v>
      </c>
    </row>
    <row r="61" spans="1:18" x14ac:dyDescent="0.2">
      <c r="A61" t="s">
        <v>10351</v>
      </c>
      <c r="B61" t="s">
        <v>84</v>
      </c>
      <c r="C61" t="s">
        <v>105</v>
      </c>
      <c r="D61">
        <v>18</v>
      </c>
      <c r="E61">
        <v>16</v>
      </c>
      <c r="F61">
        <v>2</v>
      </c>
      <c r="G61">
        <v>0</v>
      </c>
      <c r="H61">
        <v>18</v>
      </c>
      <c r="I61">
        <v>16</v>
      </c>
      <c r="J61">
        <v>2</v>
      </c>
      <c r="K61">
        <v>0</v>
      </c>
      <c r="L61">
        <v>15</v>
      </c>
      <c r="M61">
        <v>14</v>
      </c>
      <c r="N61">
        <v>1</v>
      </c>
      <c r="O61">
        <v>0</v>
      </c>
      <c r="P61">
        <v>0</v>
      </c>
      <c r="Q61">
        <v>3</v>
      </c>
      <c r="R61">
        <v>0</v>
      </c>
    </row>
    <row r="62" spans="1:18" x14ac:dyDescent="0.2">
      <c r="A62" t="s">
        <v>10352</v>
      </c>
      <c r="B62" t="s">
        <v>84</v>
      </c>
      <c r="C62" t="s">
        <v>220</v>
      </c>
      <c r="D62">
        <v>9</v>
      </c>
      <c r="E62">
        <v>9</v>
      </c>
      <c r="F62">
        <v>0</v>
      </c>
      <c r="G62">
        <v>0</v>
      </c>
      <c r="H62">
        <v>9</v>
      </c>
      <c r="I62">
        <v>9</v>
      </c>
      <c r="J62">
        <v>0</v>
      </c>
      <c r="K62">
        <v>0</v>
      </c>
      <c r="L62">
        <v>8</v>
      </c>
      <c r="M62">
        <v>8</v>
      </c>
      <c r="N62">
        <v>0</v>
      </c>
      <c r="O62">
        <v>0</v>
      </c>
      <c r="P62">
        <v>0</v>
      </c>
      <c r="Q62">
        <v>1</v>
      </c>
      <c r="R62">
        <v>0</v>
      </c>
    </row>
    <row r="63" spans="1:18" x14ac:dyDescent="0.2">
      <c r="A63" t="s">
        <v>10353</v>
      </c>
      <c r="B63" t="s">
        <v>84</v>
      </c>
      <c r="C63" t="s">
        <v>149</v>
      </c>
      <c r="D63">
        <v>15</v>
      </c>
      <c r="E63">
        <v>14</v>
      </c>
      <c r="F63">
        <v>1</v>
      </c>
      <c r="G63">
        <v>0</v>
      </c>
      <c r="H63">
        <v>15</v>
      </c>
      <c r="I63">
        <v>14</v>
      </c>
      <c r="J63">
        <v>1</v>
      </c>
      <c r="K63">
        <v>0</v>
      </c>
      <c r="L63">
        <v>14</v>
      </c>
      <c r="M63">
        <v>13</v>
      </c>
      <c r="N63">
        <v>1</v>
      </c>
      <c r="O63">
        <v>0</v>
      </c>
      <c r="P63">
        <v>0</v>
      </c>
      <c r="Q63">
        <v>1</v>
      </c>
      <c r="R63">
        <v>0</v>
      </c>
    </row>
    <row r="64" spans="1:18" x14ac:dyDescent="0.2">
      <c r="A64" t="s">
        <v>10354</v>
      </c>
      <c r="B64" t="s">
        <v>84</v>
      </c>
      <c r="C64" t="s">
        <v>161</v>
      </c>
      <c r="D64">
        <v>30</v>
      </c>
      <c r="E64">
        <v>23</v>
      </c>
      <c r="F64">
        <v>7</v>
      </c>
      <c r="G64">
        <v>0</v>
      </c>
      <c r="H64">
        <v>30</v>
      </c>
      <c r="I64">
        <v>23</v>
      </c>
      <c r="J64">
        <v>7</v>
      </c>
      <c r="K64">
        <v>0</v>
      </c>
      <c r="L64">
        <v>28</v>
      </c>
      <c r="M64">
        <v>21</v>
      </c>
      <c r="N64">
        <v>7</v>
      </c>
      <c r="O64">
        <v>0</v>
      </c>
      <c r="P64">
        <v>0</v>
      </c>
      <c r="Q64">
        <v>2</v>
      </c>
      <c r="R64">
        <v>0</v>
      </c>
    </row>
    <row r="65" spans="1:18" x14ac:dyDescent="0.2">
      <c r="A65" t="s">
        <v>10355</v>
      </c>
      <c r="B65" t="s">
        <v>84</v>
      </c>
      <c r="C65" t="s">
        <v>224</v>
      </c>
      <c r="D65">
        <v>15</v>
      </c>
      <c r="E65">
        <v>15</v>
      </c>
      <c r="F65">
        <v>0</v>
      </c>
      <c r="G65">
        <v>0</v>
      </c>
      <c r="H65">
        <v>15</v>
      </c>
      <c r="I65">
        <v>15</v>
      </c>
      <c r="J65">
        <v>0</v>
      </c>
      <c r="K65">
        <v>0</v>
      </c>
      <c r="L65">
        <v>14</v>
      </c>
      <c r="M65">
        <v>14</v>
      </c>
      <c r="N65">
        <v>0</v>
      </c>
      <c r="O65">
        <v>0</v>
      </c>
      <c r="P65">
        <v>0</v>
      </c>
      <c r="Q65">
        <v>1</v>
      </c>
      <c r="R65">
        <v>0</v>
      </c>
    </row>
    <row r="66" spans="1:18" x14ac:dyDescent="0.2">
      <c r="A66" t="s">
        <v>10356</v>
      </c>
      <c r="B66" t="s">
        <v>84</v>
      </c>
      <c r="C66" t="s">
        <v>137</v>
      </c>
      <c r="D66">
        <v>19</v>
      </c>
      <c r="E66">
        <v>18</v>
      </c>
      <c r="F66">
        <v>1</v>
      </c>
      <c r="G66">
        <v>0</v>
      </c>
      <c r="H66">
        <v>19</v>
      </c>
      <c r="I66">
        <v>18</v>
      </c>
      <c r="J66">
        <v>1</v>
      </c>
      <c r="K66">
        <v>0</v>
      </c>
      <c r="L66">
        <v>18</v>
      </c>
      <c r="M66">
        <v>18</v>
      </c>
      <c r="N66">
        <v>0</v>
      </c>
      <c r="O66">
        <v>0</v>
      </c>
      <c r="P66">
        <v>0</v>
      </c>
      <c r="Q66">
        <v>1</v>
      </c>
      <c r="R66">
        <v>0</v>
      </c>
    </row>
    <row r="67" spans="1:18" x14ac:dyDescent="0.2">
      <c r="A67" t="s">
        <v>10357</v>
      </c>
      <c r="B67" t="s">
        <v>84</v>
      </c>
      <c r="C67" t="s">
        <v>109</v>
      </c>
      <c r="D67">
        <v>7</v>
      </c>
      <c r="E67">
        <v>7</v>
      </c>
      <c r="F67">
        <v>0</v>
      </c>
      <c r="G67">
        <v>0</v>
      </c>
      <c r="H67">
        <v>7</v>
      </c>
      <c r="I67">
        <v>7</v>
      </c>
      <c r="J67">
        <v>0</v>
      </c>
      <c r="K67">
        <v>0</v>
      </c>
      <c r="L67">
        <v>5</v>
      </c>
      <c r="M67">
        <v>5</v>
      </c>
      <c r="N67">
        <v>0</v>
      </c>
      <c r="O67">
        <v>0</v>
      </c>
      <c r="P67">
        <v>0</v>
      </c>
      <c r="Q67">
        <v>2</v>
      </c>
      <c r="R67">
        <v>0</v>
      </c>
    </row>
    <row r="68" spans="1:18" x14ac:dyDescent="0.2">
      <c r="A68" t="s">
        <v>10358</v>
      </c>
      <c r="B68" t="s">
        <v>84</v>
      </c>
      <c r="C68" t="s">
        <v>212</v>
      </c>
      <c r="D68">
        <v>2</v>
      </c>
      <c r="E68">
        <v>2</v>
      </c>
      <c r="F68">
        <v>0</v>
      </c>
      <c r="G68">
        <v>0</v>
      </c>
      <c r="H68">
        <v>2</v>
      </c>
      <c r="I68">
        <v>2</v>
      </c>
      <c r="J68">
        <v>0</v>
      </c>
      <c r="K68">
        <v>0</v>
      </c>
      <c r="L68">
        <v>2</v>
      </c>
      <c r="M68">
        <v>2</v>
      </c>
      <c r="N68">
        <v>0</v>
      </c>
      <c r="O68">
        <v>0</v>
      </c>
      <c r="P68">
        <v>0</v>
      </c>
      <c r="Q68">
        <v>0</v>
      </c>
      <c r="R68">
        <v>0</v>
      </c>
    </row>
    <row r="69" spans="1:18" x14ac:dyDescent="0.2">
      <c r="A69" t="s">
        <v>10359</v>
      </c>
      <c r="B69" t="s">
        <v>84</v>
      </c>
      <c r="C69" t="s">
        <v>252</v>
      </c>
      <c r="D69">
        <v>7</v>
      </c>
      <c r="E69">
        <v>7</v>
      </c>
      <c r="F69">
        <v>0</v>
      </c>
      <c r="G69">
        <v>0</v>
      </c>
      <c r="H69">
        <v>7</v>
      </c>
      <c r="I69">
        <v>7</v>
      </c>
      <c r="J69">
        <v>0</v>
      </c>
      <c r="K69">
        <v>0</v>
      </c>
      <c r="L69">
        <v>7</v>
      </c>
      <c r="M69">
        <v>7</v>
      </c>
      <c r="N69">
        <v>0</v>
      </c>
      <c r="O69">
        <v>0</v>
      </c>
      <c r="P69">
        <v>0</v>
      </c>
      <c r="Q69">
        <v>0</v>
      </c>
      <c r="R69">
        <v>0</v>
      </c>
    </row>
    <row r="70" spans="1:18" x14ac:dyDescent="0.2">
      <c r="A70" t="s">
        <v>10360</v>
      </c>
      <c r="B70" t="s">
        <v>84</v>
      </c>
      <c r="C70" t="s">
        <v>166</v>
      </c>
      <c r="D70">
        <v>10</v>
      </c>
      <c r="E70">
        <v>9</v>
      </c>
      <c r="F70">
        <v>1</v>
      </c>
      <c r="G70">
        <v>0</v>
      </c>
      <c r="H70">
        <v>10</v>
      </c>
      <c r="I70">
        <v>9</v>
      </c>
      <c r="J70">
        <v>1</v>
      </c>
      <c r="K70">
        <v>0</v>
      </c>
      <c r="L70">
        <v>8</v>
      </c>
      <c r="M70">
        <v>8</v>
      </c>
      <c r="N70">
        <v>0</v>
      </c>
      <c r="O70">
        <v>0</v>
      </c>
      <c r="P70">
        <v>0</v>
      </c>
      <c r="Q70">
        <v>2</v>
      </c>
      <c r="R70">
        <v>0</v>
      </c>
    </row>
    <row r="71" spans="1:18" x14ac:dyDescent="0.2">
      <c r="A71" t="s">
        <v>10361</v>
      </c>
      <c r="B71" t="s">
        <v>84</v>
      </c>
      <c r="C71" t="s">
        <v>136</v>
      </c>
      <c r="D71">
        <v>7</v>
      </c>
      <c r="E71">
        <v>6</v>
      </c>
      <c r="F71">
        <v>1</v>
      </c>
      <c r="G71">
        <v>0</v>
      </c>
      <c r="H71">
        <v>7</v>
      </c>
      <c r="I71">
        <v>6</v>
      </c>
      <c r="J71">
        <v>1</v>
      </c>
      <c r="K71">
        <v>0</v>
      </c>
      <c r="L71">
        <v>6</v>
      </c>
      <c r="M71">
        <v>6</v>
      </c>
      <c r="N71">
        <v>0</v>
      </c>
      <c r="O71">
        <v>0</v>
      </c>
      <c r="P71">
        <v>0</v>
      </c>
      <c r="Q71">
        <v>1</v>
      </c>
      <c r="R71">
        <v>0</v>
      </c>
    </row>
    <row r="72" spans="1:18" x14ac:dyDescent="0.2">
      <c r="A72" t="s">
        <v>10362</v>
      </c>
      <c r="B72" t="s">
        <v>84</v>
      </c>
      <c r="C72" t="s">
        <v>247</v>
      </c>
      <c r="D72">
        <v>48</v>
      </c>
      <c r="E72">
        <v>47</v>
      </c>
      <c r="F72">
        <v>1</v>
      </c>
      <c r="G72">
        <v>0</v>
      </c>
      <c r="H72">
        <v>48</v>
      </c>
      <c r="I72">
        <v>47</v>
      </c>
      <c r="J72">
        <v>1</v>
      </c>
      <c r="K72">
        <v>0</v>
      </c>
      <c r="L72">
        <v>45</v>
      </c>
      <c r="M72">
        <v>44</v>
      </c>
      <c r="N72">
        <v>1</v>
      </c>
      <c r="O72">
        <v>0</v>
      </c>
      <c r="P72">
        <v>0</v>
      </c>
      <c r="Q72">
        <v>3</v>
      </c>
      <c r="R72">
        <v>0</v>
      </c>
    </row>
    <row r="73" spans="1:18" x14ac:dyDescent="0.2">
      <c r="A73" t="s">
        <v>10363</v>
      </c>
      <c r="B73" t="s">
        <v>84</v>
      </c>
      <c r="C73" t="s">
        <v>205</v>
      </c>
      <c r="D73">
        <v>2</v>
      </c>
      <c r="E73">
        <v>2</v>
      </c>
      <c r="F73">
        <v>0</v>
      </c>
      <c r="G73">
        <v>0</v>
      </c>
      <c r="H73">
        <v>2</v>
      </c>
      <c r="I73">
        <v>2</v>
      </c>
      <c r="J73">
        <v>0</v>
      </c>
      <c r="K73">
        <v>0</v>
      </c>
      <c r="L73">
        <v>2</v>
      </c>
      <c r="M73">
        <v>2</v>
      </c>
      <c r="N73">
        <v>0</v>
      </c>
      <c r="O73">
        <v>0</v>
      </c>
      <c r="P73">
        <v>0</v>
      </c>
      <c r="Q73">
        <v>0</v>
      </c>
      <c r="R73">
        <v>0</v>
      </c>
    </row>
    <row r="74" spans="1:18" x14ac:dyDescent="0.2">
      <c r="A74" t="s">
        <v>10364</v>
      </c>
      <c r="B74" t="s">
        <v>84</v>
      </c>
      <c r="C74" t="s">
        <v>118</v>
      </c>
      <c r="D74">
        <v>19</v>
      </c>
      <c r="E74">
        <v>17</v>
      </c>
      <c r="F74">
        <v>2</v>
      </c>
      <c r="G74">
        <v>0</v>
      </c>
      <c r="H74">
        <v>18</v>
      </c>
      <c r="I74">
        <v>16</v>
      </c>
      <c r="J74">
        <v>2</v>
      </c>
      <c r="K74">
        <v>0</v>
      </c>
      <c r="L74">
        <v>17</v>
      </c>
      <c r="M74">
        <v>15</v>
      </c>
      <c r="N74">
        <v>2</v>
      </c>
      <c r="O74">
        <v>0</v>
      </c>
      <c r="P74">
        <v>1</v>
      </c>
      <c r="Q74">
        <v>2</v>
      </c>
      <c r="R74">
        <v>0</v>
      </c>
    </row>
    <row r="75" spans="1:18" x14ac:dyDescent="0.2">
      <c r="A75" t="s">
        <v>10365</v>
      </c>
      <c r="B75" t="s">
        <v>84</v>
      </c>
      <c r="C75" t="s">
        <v>159</v>
      </c>
      <c r="D75">
        <v>4</v>
      </c>
      <c r="E75">
        <v>4</v>
      </c>
      <c r="F75">
        <v>0</v>
      </c>
      <c r="G75">
        <v>0</v>
      </c>
      <c r="H75">
        <v>4</v>
      </c>
      <c r="I75">
        <v>4</v>
      </c>
      <c r="J75">
        <v>0</v>
      </c>
      <c r="K75">
        <v>0</v>
      </c>
      <c r="L75">
        <v>2</v>
      </c>
      <c r="M75">
        <v>2</v>
      </c>
      <c r="N75">
        <v>0</v>
      </c>
      <c r="O75">
        <v>0</v>
      </c>
      <c r="P75">
        <v>0</v>
      </c>
      <c r="Q75">
        <v>2</v>
      </c>
      <c r="R75">
        <v>0</v>
      </c>
    </row>
    <row r="76" spans="1:18" x14ac:dyDescent="0.2">
      <c r="A76" t="s">
        <v>10366</v>
      </c>
      <c r="B76" t="s">
        <v>84</v>
      </c>
      <c r="C76" t="s">
        <v>227</v>
      </c>
      <c r="D76">
        <v>4</v>
      </c>
      <c r="E76">
        <v>4</v>
      </c>
      <c r="F76">
        <v>0</v>
      </c>
      <c r="G76">
        <v>0</v>
      </c>
      <c r="H76">
        <v>4</v>
      </c>
      <c r="I76">
        <v>4</v>
      </c>
      <c r="J76">
        <v>0</v>
      </c>
      <c r="K76">
        <v>0</v>
      </c>
      <c r="L76">
        <v>4</v>
      </c>
      <c r="M76">
        <v>4</v>
      </c>
      <c r="N76">
        <v>0</v>
      </c>
      <c r="O76">
        <v>0</v>
      </c>
      <c r="P76">
        <v>0</v>
      </c>
      <c r="Q76">
        <v>0</v>
      </c>
      <c r="R76">
        <v>0</v>
      </c>
    </row>
    <row r="77" spans="1:18" x14ac:dyDescent="0.2">
      <c r="A77" t="s">
        <v>10367</v>
      </c>
      <c r="B77" t="s">
        <v>84</v>
      </c>
      <c r="C77" t="s">
        <v>126</v>
      </c>
      <c r="D77">
        <v>18</v>
      </c>
      <c r="E77">
        <v>17</v>
      </c>
      <c r="F77">
        <v>1</v>
      </c>
      <c r="G77">
        <v>0</v>
      </c>
      <c r="H77">
        <v>18</v>
      </c>
      <c r="I77">
        <v>17</v>
      </c>
      <c r="J77">
        <v>1</v>
      </c>
      <c r="K77">
        <v>0</v>
      </c>
      <c r="L77">
        <v>17</v>
      </c>
      <c r="M77">
        <v>16</v>
      </c>
      <c r="N77">
        <v>1</v>
      </c>
      <c r="O77">
        <v>0</v>
      </c>
      <c r="P77">
        <v>0</v>
      </c>
      <c r="Q77">
        <v>1</v>
      </c>
      <c r="R77">
        <v>0</v>
      </c>
    </row>
    <row r="78" spans="1:18" x14ac:dyDescent="0.2">
      <c r="A78" t="s">
        <v>10368</v>
      </c>
      <c r="B78" t="s">
        <v>84</v>
      </c>
      <c r="C78" t="s">
        <v>140</v>
      </c>
      <c r="D78">
        <v>3</v>
      </c>
      <c r="E78">
        <v>3</v>
      </c>
      <c r="F78">
        <v>0</v>
      </c>
      <c r="G78">
        <v>0</v>
      </c>
      <c r="H78">
        <v>3</v>
      </c>
      <c r="I78">
        <v>3</v>
      </c>
      <c r="J78">
        <v>0</v>
      </c>
      <c r="K78">
        <v>0</v>
      </c>
      <c r="L78">
        <v>3</v>
      </c>
      <c r="M78">
        <v>3</v>
      </c>
      <c r="N78">
        <v>0</v>
      </c>
      <c r="O78">
        <v>0</v>
      </c>
      <c r="P78">
        <v>0</v>
      </c>
      <c r="Q78">
        <v>0</v>
      </c>
      <c r="R78">
        <v>0</v>
      </c>
    </row>
    <row r="79" spans="1:18" x14ac:dyDescent="0.2">
      <c r="A79" t="s">
        <v>10369</v>
      </c>
      <c r="B79" t="s">
        <v>84</v>
      </c>
      <c r="C79" t="s">
        <v>146</v>
      </c>
      <c r="D79">
        <v>38</v>
      </c>
      <c r="E79">
        <v>36</v>
      </c>
      <c r="F79">
        <v>2</v>
      </c>
      <c r="G79">
        <v>0</v>
      </c>
      <c r="H79">
        <v>38</v>
      </c>
      <c r="I79">
        <v>36</v>
      </c>
      <c r="J79">
        <v>2</v>
      </c>
      <c r="K79">
        <v>0</v>
      </c>
      <c r="L79">
        <v>36</v>
      </c>
      <c r="M79">
        <v>35</v>
      </c>
      <c r="N79">
        <v>1</v>
      </c>
      <c r="O79">
        <v>0</v>
      </c>
      <c r="P79">
        <v>0</v>
      </c>
      <c r="Q79">
        <v>2</v>
      </c>
      <c r="R79">
        <v>0</v>
      </c>
    </row>
    <row r="80" spans="1:18" x14ac:dyDescent="0.2">
      <c r="A80" t="s">
        <v>10370</v>
      </c>
      <c r="B80" t="s">
        <v>84</v>
      </c>
      <c r="C80" t="s">
        <v>214</v>
      </c>
      <c r="D80">
        <v>7</v>
      </c>
      <c r="E80">
        <v>6</v>
      </c>
      <c r="F80">
        <v>1</v>
      </c>
      <c r="G80">
        <v>0</v>
      </c>
      <c r="H80">
        <v>7</v>
      </c>
      <c r="I80">
        <v>6</v>
      </c>
      <c r="J80">
        <v>1</v>
      </c>
      <c r="K80">
        <v>0</v>
      </c>
      <c r="L80">
        <v>7</v>
      </c>
      <c r="M80">
        <v>6</v>
      </c>
      <c r="N80">
        <v>1</v>
      </c>
      <c r="O80">
        <v>0</v>
      </c>
      <c r="P80">
        <v>0</v>
      </c>
      <c r="Q80">
        <v>0</v>
      </c>
      <c r="R80">
        <v>0</v>
      </c>
    </row>
    <row r="81" spans="1:18" x14ac:dyDescent="0.2">
      <c r="A81" t="s">
        <v>10371</v>
      </c>
      <c r="B81" t="s">
        <v>84</v>
      </c>
      <c r="C81" t="s">
        <v>141</v>
      </c>
      <c r="D81">
        <v>4</v>
      </c>
      <c r="E81">
        <v>4</v>
      </c>
      <c r="F81">
        <v>0</v>
      </c>
      <c r="G81">
        <v>0</v>
      </c>
      <c r="H81">
        <v>4</v>
      </c>
      <c r="I81">
        <v>4</v>
      </c>
      <c r="J81">
        <v>0</v>
      </c>
      <c r="K81">
        <v>0</v>
      </c>
      <c r="L81">
        <v>4</v>
      </c>
      <c r="M81">
        <v>4</v>
      </c>
      <c r="N81">
        <v>0</v>
      </c>
      <c r="O81">
        <v>0</v>
      </c>
      <c r="P81">
        <v>0</v>
      </c>
      <c r="Q81">
        <v>0</v>
      </c>
      <c r="R81">
        <v>0</v>
      </c>
    </row>
    <row r="82" spans="1:18" x14ac:dyDescent="0.2">
      <c r="A82" t="s">
        <v>10372</v>
      </c>
      <c r="B82" t="s">
        <v>84</v>
      </c>
      <c r="C82" t="s">
        <v>238</v>
      </c>
      <c r="D82">
        <v>16</v>
      </c>
      <c r="E82">
        <v>16</v>
      </c>
      <c r="F82">
        <v>0</v>
      </c>
      <c r="G82">
        <v>0</v>
      </c>
      <c r="H82">
        <v>16</v>
      </c>
      <c r="I82">
        <v>16</v>
      </c>
      <c r="J82">
        <v>0</v>
      </c>
      <c r="K82">
        <v>0</v>
      </c>
      <c r="L82">
        <v>15</v>
      </c>
      <c r="M82">
        <v>15</v>
      </c>
      <c r="N82">
        <v>0</v>
      </c>
      <c r="O82">
        <v>0</v>
      </c>
      <c r="P82">
        <v>0</v>
      </c>
      <c r="Q82">
        <v>1</v>
      </c>
      <c r="R82">
        <v>0</v>
      </c>
    </row>
    <row r="83" spans="1:18" x14ac:dyDescent="0.2">
      <c r="A83" t="s">
        <v>10373</v>
      </c>
      <c r="B83" t="s">
        <v>84</v>
      </c>
      <c r="C83" t="s">
        <v>198</v>
      </c>
      <c r="D83">
        <v>23</v>
      </c>
      <c r="E83">
        <v>22</v>
      </c>
      <c r="F83">
        <v>1</v>
      </c>
      <c r="G83">
        <v>0</v>
      </c>
      <c r="H83">
        <v>23</v>
      </c>
      <c r="I83">
        <v>22</v>
      </c>
      <c r="J83">
        <v>1</v>
      </c>
      <c r="K83">
        <v>0</v>
      </c>
      <c r="L83">
        <v>22</v>
      </c>
      <c r="M83">
        <v>21</v>
      </c>
      <c r="N83">
        <v>1</v>
      </c>
      <c r="O83">
        <v>0</v>
      </c>
      <c r="P83">
        <v>0</v>
      </c>
      <c r="Q83">
        <v>1</v>
      </c>
      <c r="R83">
        <v>0</v>
      </c>
    </row>
    <row r="84" spans="1:18" x14ac:dyDescent="0.2">
      <c r="A84" t="s">
        <v>10374</v>
      </c>
      <c r="B84" t="s">
        <v>84</v>
      </c>
      <c r="C84" t="s">
        <v>244</v>
      </c>
      <c r="D84">
        <v>9</v>
      </c>
      <c r="E84">
        <v>9</v>
      </c>
      <c r="F84">
        <v>0</v>
      </c>
      <c r="G84">
        <v>0</v>
      </c>
      <c r="H84">
        <v>8</v>
      </c>
      <c r="I84">
        <v>8</v>
      </c>
      <c r="J84">
        <v>0</v>
      </c>
      <c r="K84">
        <v>0</v>
      </c>
      <c r="L84">
        <v>6</v>
      </c>
      <c r="M84">
        <v>6</v>
      </c>
      <c r="N84">
        <v>0</v>
      </c>
      <c r="O84">
        <v>0</v>
      </c>
      <c r="P84">
        <v>1</v>
      </c>
      <c r="Q84">
        <v>3</v>
      </c>
      <c r="R84">
        <v>0</v>
      </c>
    </row>
    <row r="85" spans="1:18" x14ac:dyDescent="0.2">
      <c r="A85" t="s">
        <v>10375</v>
      </c>
      <c r="B85" t="s">
        <v>84</v>
      </c>
      <c r="C85" t="s">
        <v>230</v>
      </c>
      <c r="D85">
        <v>94</v>
      </c>
      <c r="E85">
        <v>87</v>
      </c>
      <c r="F85">
        <v>7</v>
      </c>
      <c r="G85">
        <v>0</v>
      </c>
      <c r="H85">
        <v>93</v>
      </c>
      <c r="I85">
        <v>86</v>
      </c>
      <c r="J85">
        <v>7</v>
      </c>
      <c r="K85">
        <v>0</v>
      </c>
      <c r="L85">
        <v>79</v>
      </c>
      <c r="M85">
        <v>72</v>
      </c>
      <c r="N85">
        <v>7</v>
      </c>
      <c r="O85">
        <v>0</v>
      </c>
      <c r="P85">
        <v>1</v>
      </c>
      <c r="Q85">
        <v>15</v>
      </c>
      <c r="R85">
        <v>0</v>
      </c>
    </row>
    <row r="86" spans="1:18" x14ac:dyDescent="0.2">
      <c r="A86" t="s">
        <v>10376</v>
      </c>
      <c r="B86" t="s">
        <v>84</v>
      </c>
      <c r="C86" t="s">
        <v>219</v>
      </c>
      <c r="D86">
        <v>3</v>
      </c>
      <c r="E86">
        <v>3</v>
      </c>
      <c r="F86">
        <v>0</v>
      </c>
      <c r="G86">
        <v>0</v>
      </c>
      <c r="H86">
        <v>3</v>
      </c>
      <c r="I86">
        <v>3</v>
      </c>
      <c r="J86">
        <v>0</v>
      </c>
      <c r="K86">
        <v>0</v>
      </c>
      <c r="L86">
        <v>2</v>
      </c>
      <c r="M86">
        <v>2</v>
      </c>
      <c r="N86">
        <v>0</v>
      </c>
      <c r="O86">
        <v>0</v>
      </c>
      <c r="P86">
        <v>0</v>
      </c>
      <c r="Q86">
        <v>1</v>
      </c>
      <c r="R86">
        <v>0</v>
      </c>
    </row>
    <row r="87" spans="1:18" x14ac:dyDescent="0.2">
      <c r="A87" t="s">
        <v>10377</v>
      </c>
      <c r="B87" t="s">
        <v>84</v>
      </c>
      <c r="C87" t="s">
        <v>221</v>
      </c>
      <c r="D87">
        <v>5</v>
      </c>
      <c r="E87">
        <v>5</v>
      </c>
      <c r="F87">
        <v>0</v>
      </c>
      <c r="G87">
        <v>0</v>
      </c>
      <c r="H87">
        <v>5</v>
      </c>
      <c r="I87">
        <v>5</v>
      </c>
      <c r="J87">
        <v>0</v>
      </c>
      <c r="K87">
        <v>0</v>
      </c>
      <c r="L87">
        <v>5</v>
      </c>
      <c r="M87">
        <v>5</v>
      </c>
      <c r="N87">
        <v>0</v>
      </c>
      <c r="O87">
        <v>0</v>
      </c>
      <c r="P87">
        <v>0</v>
      </c>
      <c r="Q87">
        <v>0</v>
      </c>
      <c r="R87">
        <v>0</v>
      </c>
    </row>
    <row r="88" spans="1:18" x14ac:dyDescent="0.2">
      <c r="A88" t="s">
        <v>10378</v>
      </c>
      <c r="B88" t="s">
        <v>84</v>
      </c>
      <c r="C88" t="s">
        <v>211</v>
      </c>
      <c r="D88">
        <v>12</v>
      </c>
      <c r="E88">
        <v>12</v>
      </c>
      <c r="F88">
        <v>0</v>
      </c>
      <c r="G88">
        <v>0</v>
      </c>
      <c r="H88">
        <v>12</v>
      </c>
      <c r="I88">
        <v>12</v>
      </c>
      <c r="J88">
        <v>0</v>
      </c>
      <c r="K88">
        <v>0</v>
      </c>
      <c r="L88">
        <v>11</v>
      </c>
      <c r="M88">
        <v>11</v>
      </c>
      <c r="N88">
        <v>0</v>
      </c>
      <c r="O88">
        <v>0</v>
      </c>
      <c r="P88">
        <v>0</v>
      </c>
      <c r="Q88">
        <v>1</v>
      </c>
      <c r="R88">
        <v>0</v>
      </c>
    </row>
    <row r="89" spans="1:18" x14ac:dyDescent="0.2">
      <c r="A89" t="s">
        <v>10379</v>
      </c>
      <c r="B89" t="s">
        <v>84</v>
      </c>
      <c r="C89" t="s">
        <v>236</v>
      </c>
      <c r="D89">
        <v>2</v>
      </c>
      <c r="E89">
        <v>2</v>
      </c>
      <c r="F89">
        <v>0</v>
      </c>
      <c r="G89">
        <v>0</v>
      </c>
      <c r="H89">
        <v>2</v>
      </c>
      <c r="I89">
        <v>2</v>
      </c>
      <c r="J89">
        <v>0</v>
      </c>
      <c r="K89">
        <v>0</v>
      </c>
      <c r="L89">
        <v>1</v>
      </c>
      <c r="M89">
        <v>1</v>
      </c>
      <c r="N89">
        <v>0</v>
      </c>
      <c r="O89">
        <v>0</v>
      </c>
      <c r="P89">
        <v>0</v>
      </c>
      <c r="Q89">
        <v>1</v>
      </c>
      <c r="R89">
        <v>0</v>
      </c>
    </row>
    <row r="90" spans="1:18" x14ac:dyDescent="0.2">
      <c r="A90" t="s">
        <v>10380</v>
      </c>
      <c r="B90" t="s">
        <v>84</v>
      </c>
      <c r="C90" t="s">
        <v>199</v>
      </c>
      <c r="D90">
        <v>26</v>
      </c>
      <c r="E90">
        <v>26</v>
      </c>
      <c r="F90">
        <v>0</v>
      </c>
      <c r="G90">
        <v>0</v>
      </c>
      <c r="H90">
        <v>25</v>
      </c>
      <c r="I90">
        <v>25</v>
      </c>
      <c r="J90">
        <v>0</v>
      </c>
      <c r="K90">
        <v>0</v>
      </c>
      <c r="L90">
        <v>25</v>
      </c>
      <c r="M90">
        <v>25</v>
      </c>
      <c r="N90">
        <v>0</v>
      </c>
      <c r="O90">
        <v>0</v>
      </c>
      <c r="P90">
        <v>1</v>
      </c>
      <c r="Q90">
        <v>1</v>
      </c>
      <c r="R90">
        <v>0</v>
      </c>
    </row>
    <row r="91" spans="1:18" x14ac:dyDescent="0.2">
      <c r="A91" t="s">
        <v>10381</v>
      </c>
      <c r="B91" t="s">
        <v>84</v>
      </c>
      <c r="C91" t="s">
        <v>145</v>
      </c>
      <c r="D91">
        <v>11</v>
      </c>
      <c r="E91">
        <v>9</v>
      </c>
      <c r="F91">
        <v>1</v>
      </c>
      <c r="G91">
        <v>1</v>
      </c>
      <c r="H91">
        <v>11</v>
      </c>
      <c r="I91">
        <v>9</v>
      </c>
      <c r="J91">
        <v>1</v>
      </c>
      <c r="K91">
        <v>1</v>
      </c>
      <c r="L91">
        <v>11</v>
      </c>
      <c r="M91">
        <v>9</v>
      </c>
      <c r="N91">
        <v>1</v>
      </c>
      <c r="O91">
        <v>1</v>
      </c>
      <c r="P91">
        <v>0</v>
      </c>
      <c r="Q91">
        <v>0</v>
      </c>
      <c r="R91">
        <v>0</v>
      </c>
    </row>
    <row r="92" spans="1:18" x14ac:dyDescent="0.2">
      <c r="A92" t="s">
        <v>10382</v>
      </c>
      <c r="B92" t="s">
        <v>84</v>
      </c>
      <c r="C92" t="s">
        <v>206</v>
      </c>
      <c r="D92">
        <v>14</v>
      </c>
      <c r="E92">
        <v>14</v>
      </c>
      <c r="F92">
        <v>0</v>
      </c>
      <c r="G92">
        <v>0</v>
      </c>
      <c r="H92">
        <v>14</v>
      </c>
      <c r="I92">
        <v>14</v>
      </c>
      <c r="J92">
        <v>0</v>
      </c>
      <c r="K92">
        <v>0</v>
      </c>
      <c r="L92">
        <v>14</v>
      </c>
      <c r="M92">
        <v>14</v>
      </c>
      <c r="N92">
        <v>0</v>
      </c>
      <c r="O92">
        <v>0</v>
      </c>
      <c r="P92">
        <v>0</v>
      </c>
      <c r="Q92">
        <v>0</v>
      </c>
      <c r="R92">
        <v>0</v>
      </c>
    </row>
    <row r="93" spans="1:18" x14ac:dyDescent="0.2">
      <c r="A93" t="s">
        <v>10383</v>
      </c>
      <c r="B93" t="s">
        <v>84</v>
      </c>
      <c r="C93" t="s">
        <v>139</v>
      </c>
      <c r="D93">
        <v>12</v>
      </c>
      <c r="E93">
        <v>12</v>
      </c>
      <c r="F93">
        <v>0</v>
      </c>
      <c r="G93">
        <v>0</v>
      </c>
      <c r="H93">
        <v>11</v>
      </c>
      <c r="I93">
        <v>11</v>
      </c>
      <c r="J93">
        <v>0</v>
      </c>
      <c r="K93">
        <v>0</v>
      </c>
      <c r="L93">
        <v>11</v>
      </c>
      <c r="M93">
        <v>11</v>
      </c>
      <c r="N93">
        <v>0</v>
      </c>
      <c r="O93">
        <v>0</v>
      </c>
      <c r="P93">
        <v>1</v>
      </c>
      <c r="Q93">
        <v>1</v>
      </c>
      <c r="R93">
        <v>0</v>
      </c>
    </row>
    <row r="94" spans="1:18" x14ac:dyDescent="0.2">
      <c r="A94" t="s">
        <v>10384</v>
      </c>
      <c r="B94" t="s">
        <v>84</v>
      </c>
      <c r="C94" t="s">
        <v>245</v>
      </c>
      <c r="D94">
        <v>5</v>
      </c>
      <c r="E94">
        <v>5</v>
      </c>
      <c r="F94">
        <v>0</v>
      </c>
      <c r="G94">
        <v>0</v>
      </c>
      <c r="H94">
        <v>5</v>
      </c>
      <c r="I94">
        <v>5</v>
      </c>
      <c r="J94">
        <v>0</v>
      </c>
      <c r="K94">
        <v>0</v>
      </c>
      <c r="L94">
        <v>5</v>
      </c>
      <c r="M94">
        <v>5</v>
      </c>
      <c r="N94">
        <v>0</v>
      </c>
      <c r="O94">
        <v>0</v>
      </c>
      <c r="P94">
        <v>0</v>
      </c>
      <c r="Q94">
        <v>0</v>
      </c>
      <c r="R94">
        <v>0</v>
      </c>
    </row>
    <row r="95" spans="1:18" x14ac:dyDescent="0.2">
      <c r="A95" t="s">
        <v>10385</v>
      </c>
      <c r="B95" t="s">
        <v>84</v>
      </c>
      <c r="C95" t="s">
        <v>196</v>
      </c>
      <c r="D95">
        <v>14</v>
      </c>
      <c r="E95">
        <v>14</v>
      </c>
      <c r="F95">
        <v>0</v>
      </c>
      <c r="G95">
        <v>0</v>
      </c>
      <c r="H95">
        <v>14</v>
      </c>
      <c r="I95">
        <v>14</v>
      </c>
      <c r="J95">
        <v>0</v>
      </c>
      <c r="K95">
        <v>0</v>
      </c>
      <c r="L95">
        <v>13</v>
      </c>
      <c r="M95">
        <v>13</v>
      </c>
      <c r="N95">
        <v>0</v>
      </c>
      <c r="O95">
        <v>0</v>
      </c>
      <c r="P95">
        <v>0</v>
      </c>
      <c r="Q95">
        <v>1</v>
      </c>
      <c r="R95">
        <v>0</v>
      </c>
    </row>
    <row r="96" spans="1:18" x14ac:dyDescent="0.2">
      <c r="A96" t="s">
        <v>10386</v>
      </c>
      <c r="B96" t="s">
        <v>84</v>
      </c>
      <c r="C96" t="s">
        <v>180</v>
      </c>
      <c r="D96">
        <v>10</v>
      </c>
      <c r="E96">
        <v>10</v>
      </c>
      <c r="F96">
        <v>0</v>
      </c>
      <c r="G96">
        <v>0</v>
      </c>
      <c r="H96">
        <v>10</v>
      </c>
      <c r="I96">
        <v>10</v>
      </c>
      <c r="J96">
        <v>0</v>
      </c>
      <c r="K96">
        <v>0</v>
      </c>
      <c r="L96">
        <v>6</v>
      </c>
      <c r="M96">
        <v>6</v>
      </c>
      <c r="N96">
        <v>0</v>
      </c>
      <c r="O96">
        <v>0</v>
      </c>
      <c r="P96">
        <v>0</v>
      </c>
      <c r="Q96">
        <v>4</v>
      </c>
      <c r="R96">
        <v>0</v>
      </c>
    </row>
    <row r="97" spans="1:18" x14ac:dyDescent="0.2">
      <c r="A97" t="s">
        <v>10387</v>
      </c>
      <c r="B97" t="s">
        <v>84</v>
      </c>
      <c r="C97" t="s">
        <v>116</v>
      </c>
      <c r="D97">
        <v>7</v>
      </c>
      <c r="E97">
        <v>7</v>
      </c>
      <c r="F97">
        <v>0</v>
      </c>
      <c r="G97">
        <v>0</v>
      </c>
      <c r="H97">
        <v>7</v>
      </c>
      <c r="I97">
        <v>7</v>
      </c>
      <c r="J97">
        <v>0</v>
      </c>
      <c r="K97">
        <v>0</v>
      </c>
      <c r="L97">
        <v>6</v>
      </c>
      <c r="M97">
        <v>6</v>
      </c>
      <c r="N97">
        <v>0</v>
      </c>
      <c r="O97">
        <v>0</v>
      </c>
      <c r="P97">
        <v>0</v>
      </c>
      <c r="Q97">
        <v>1</v>
      </c>
      <c r="R97">
        <v>0</v>
      </c>
    </row>
    <row r="98" spans="1:18" x14ac:dyDescent="0.2">
      <c r="A98" t="s">
        <v>10388</v>
      </c>
      <c r="B98" t="s">
        <v>84</v>
      </c>
      <c r="C98" t="s">
        <v>215</v>
      </c>
      <c r="D98">
        <v>16</v>
      </c>
      <c r="E98">
        <v>16</v>
      </c>
      <c r="F98">
        <v>0</v>
      </c>
      <c r="G98">
        <v>0</v>
      </c>
      <c r="H98">
        <v>16</v>
      </c>
      <c r="I98">
        <v>16</v>
      </c>
      <c r="J98">
        <v>0</v>
      </c>
      <c r="K98">
        <v>0</v>
      </c>
      <c r="L98">
        <v>16</v>
      </c>
      <c r="M98">
        <v>16</v>
      </c>
      <c r="N98">
        <v>0</v>
      </c>
      <c r="O98">
        <v>0</v>
      </c>
      <c r="P98">
        <v>0</v>
      </c>
      <c r="Q98">
        <v>0</v>
      </c>
      <c r="R98">
        <v>0</v>
      </c>
    </row>
    <row r="99" spans="1:18" x14ac:dyDescent="0.2">
      <c r="A99" t="s">
        <v>10389</v>
      </c>
      <c r="B99" t="s">
        <v>84</v>
      </c>
      <c r="C99" t="s">
        <v>111</v>
      </c>
      <c r="D99">
        <v>48</v>
      </c>
      <c r="E99">
        <v>43</v>
      </c>
      <c r="F99">
        <v>5</v>
      </c>
      <c r="G99">
        <v>0</v>
      </c>
      <c r="H99">
        <v>48</v>
      </c>
      <c r="I99">
        <v>43</v>
      </c>
      <c r="J99">
        <v>5</v>
      </c>
      <c r="K99">
        <v>0</v>
      </c>
      <c r="L99">
        <v>43</v>
      </c>
      <c r="M99">
        <v>40</v>
      </c>
      <c r="N99">
        <v>3</v>
      </c>
      <c r="O99">
        <v>0</v>
      </c>
      <c r="P99">
        <v>0</v>
      </c>
      <c r="Q99">
        <v>5</v>
      </c>
      <c r="R99">
        <v>0</v>
      </c>
    </row>
    <row r="100" spans="1:18" x14ac:dyDescent="0.2">
      <c r="A100" t="s">
        <v>10390</v>
      </c>
      <c r="B100" t="s">
        <v>84</v>
      </c>
      <c r="C100" t="s">
        <v>171</v>
      </c>
      <c r="D100">
        <v>4</v>
      </c>
      <c r="E100">
        <v>4</v>
      </c>
      <c r="F100">
        <v>0</v>
      </c>
      <c r="G100">
        <v>0</v>
      </c>
      <c r="H100">
        <v>4</v>
      </c>
      <c r="I100">
        <v>4</v>
      </c>
      <c r="J100">
        <v>0</v>
      </c>
      <c r="K100">
        <v>0</v>
      </c>
      <c r="L100">
        <v>3</v>
      </c>
      <c r="M100">
        <v>3</v>
      </c>
      <c r="N100">
        <v>0</v>
      </c>
      <c r="O100">
        <v>0</v>
      </c>
      <c r="P100">
        <v>0</v>
      </c>
      <c r="Q100">
        <v>1</v>
      </c>
      <c r="R100">
        <v>0</v>
      </c>
    </row>
    <row r="101" spans="1:18" x14ac:dyDescent="0.2">
      <c r="A101" t="s">
        <v>10391</v>
      </c>
      <c r="B101" t="s">
        <v>84</v>
      </c>
      <c r="C101" t="s">
        <v>113</v>
      </c>
      <c r="D101">
        <v>1</v>
      </c>
      <c r="E101">
        <v>1</v>
      </c>
      <c r="F101">
        <v>0</v>
      </c>
      <c r="G101">
        <v>0</v>
      </c>
      <c r="H101">
        <v>1</v>
      </c>
      <c r="I101">
        <v>1</v>
      </c>
      <c r="J101">
        <v>0</v>
      </c>
      <c r="K101">
        <v>0</v>
      </c>
      <c r="L101">
        <v>1</v>
      </c>
      <c r="M101">
        <v>1</v>
      </c>
      <c r="N101">
        <v>0</v>
      </c>
      <c r="O101">
        <v>0</v>
      </c>
      <c r="P101">
        <v>0</v>
      </c>
      <c r="Q101">
        <v>0</v>
      </c>
      <c r="R101">
        <v>0</v>
      </c>
    </row>
    <row r="102" spans="1:18" x14ac:dyDescent="0.2">
      <c r="A102" t="s">
        <v>10392</v>
      </c>
      <c r="B102" t="s">
        <v>84</v>
      </c>
      <c r="C102" t="s">
        <v>178</v>
      </c>
      <c r="D102">
        <v>9</v>
      </c>
      <c r="E102">
        <v>8</v>
      </c>
      <c r="F102">
        <v>1</v>
      </c>
      <c r="G102">
        <v>0</v>
      </c>
      <c r="H102">
        <v>9</v>
      </c>
      <c r="I102">
        <v>8</v>
      </c>
      <c r="J102">
        <v>1</v>
      </c>
      <c r="K102">
        <v>0</v>
      </c>
      <c r="L102">
        <v>9</v>
      </c>
      <c r="M102">
        <v>8</v>
      </c>
      <c r="N102">
        <v>1</v>
      </c>
      <c r="O102">
        <v>0</v>
      </c>
      <c r="P102">
        <v>0</v>
      </c>
      <c r="Q102">
        <v>0</v>
      </c>
      <c r="R102">
        <v>0</v>
      </c>
    </row>
    <row r="103" spans="1:18" x14ac:dyDescent="0.2">
      <c r="A103" t="s">
        <v>10393</v>
      </c>
      <c r="B103" t="s">
        <v>84</v>
      </c>
      <c r="C103" t="s">
        <v>225</v>
      </c>
      <c r="D103">
        <v>19</v>
      </c>
      <c r="E103">
        <v>19</v>
      </c>
      <c r="F103">
        <v>0</v>
      </c>
      <c r="G103">
        <v>0</v>
      </c>
      <c r="H103">
        <v>19</v>
      </c>
      <c r="I103">
        <v>19</v>
      </c>
      <c r="J103">
        <v>0</v>
      </c>
      <c r="K103">
        <v>0</v>
      </c>
      <c r="L103">
        <v>16</v>
      </c>
      <c r="M103">
        <v>16</v>
      </c>
      <c r="N103">
        <v>0</v>
      </c>
      <c r="O103">
        <v>0</v>
      </c>
      <c r="P103">
        <v>0</v>
      </c>
      <c r="Q103">
        <v>3</v>
      </c>
      <c r="R103">
        <v>0</v>
      </c>
    </row>
    <row r="104" spans="1:18" x14ac:dyDescent="0.2">
      <c r="A104" t="s">
        <v>10394</v>
      </c>
      <c r="B104" t="s">
        <v>84</v>
      </c>
      <c r="C104" t="s">
        <v>218</v>
      </c>
      <c r="D104">
        <v>10</v>
      </c>
      <c r="E104">
        <v>8</v>
      </c>
      <c r="F104">
        <v>2</v>
      </c>
      <c r="G104">
        <v>0</v>
      </c>
      <c r="H104">
        <v>10</v>
      </c>
      <c r="I104">
        <v>8</v>
      </c>
      <c r="J104">
        <v>2</v>
      </c>
      <c r="K104">
        <v>0</v>
      </c>
      <c r="L104">
        <v>9</v>
      </c>
      <c r="M104">
        <v>8</v>
      </c>
      <c r="N104">
        <v>1</v>
      </c>
      <c r="O104">
        <v>0</v>
      </c>
      <c r="P104">
        <v>0</v>
      </c>
      <c r="Q104">
        <v>1</v>
      </c>
      <c r="R104">
        <v>0</v>
      </c>
    </row>
    <row r="105" spans="1:18" x14ac:dyDescent="0.2">
      <c r="A105" t="s">
        <v>10395</v>
      </c>
      <c r="B105" t="s">
        <v>84</v>
      </c>
      <c r="C105" t="s">
        <v>237</v>
      </c>
      <c r="D105">
        <v>13</v>
      </c>
      <c r="E105">
        <v>11</v>
      </c>
      <c r="F105">
        <v>2</v>
      </c>
      <c r="G105">
        <v>0</v>
      </c>
      <c r="H105">
        <v>13</v>
      </c>
      <c r="I105">
        <v>12</v>
      </c>
      <c r="J105">
        <v>1</v>
      </c>
      <c r="K105">
        <v>0</v>
      </c>
      <c r="L105">
        <v>13</v>
      </c>
      <c r="M105">
        <v>12</v>
      </c>
      <c r="N105">
        <v>1</v>
      </c>
      <c r="O105">
        <v>0</v>
      </c>
      <c r="P105">
        <v>0</v>
      </c>
      <c r="Q105">
        <v>0</v>
      </c>
      <c r="R105">
        <v>0</v>
      </c>
    </row>
    <row r="106" spans="1:18" x14ac:dyDescent="0.2">
      <c r="A106" t="s">
        <v>10396</v>
      </c>
      <c r="B106" t="s">
        <v>84</v>
      </c>
      <c r="C106" t="s">
        <v>127</v>
      </c>
      <c r="D106">
        <v>16</v>
      </c>
      <c r="E106">
        <v>16</v>
      </c>
      <c r="F106">
        <v>0</v>
      </c>
      <c r="G106">
        <v>0</v>
      </c>
      <c r="H106">
        <v>16</v>
      </c>
      <c r="I106">
        <v>16</v>
      </c>
      <c r="J106">
        <v>0</v>
      </c>
      <c r="K106">
        <v>0</v>
      </c>
      <c r="L106">
        <v>15</v>
      </c>
      <c r="M106">
        <v>15</v>
      </c>
      <c r="N106">
        <v>0</v>
      </c>
      <c r="O106">
        <v>0</v>
      </c>
      <c r="P106">
        <v>0</v>
      </c>
      <c r="Q106">
        <v>1</v>
      </c>
      <c r="R106">
        <v>0</v>
      </c>
    </row>
    <row r="107" spans="1:18" x14ac:dyDescent="0.2">
      <c r="A107" t="s">
        <v>10397</v>
      </c>
      <c r="B107" t="s">
        <v>84</v>
      </c>
      <c r="C107" t="s">
        <v>217</v>
      </c>
      <c r="D107">
        <v>10</v>
      </c>
      <c r="E107">
        <v>9</v>
      </c>
      <c r="F107">
        <v>1</v>
      </c>
      <c r="G107">
        <v>0</v>
      </c>
      <c r="H107">
        <v>10</v>
      </c>
      <c r="I107">
        <v>9</v>
      </c>
      <c r="J107">
        <v>1</v>
      </c>
      <c r="K107">
        <v>0</v>
      </c>
      <c r="L107">
        <v>10</v>
      </c>
      <c r="M107">
        <v>9</v>
      </c>
      <c r="N107">
        <v>1</v>
      </c>
      <c r="O107">
        <v>0</v>
      </c>
      <c r="P107">
        <v>0</v>
      </c>
      <c r="Q107">
        <v>0</v>
      </c>
      <c r="R107">
        <v>0</v>
      </c>
    </row>
    <row r="108" spans="1:18" x14ac:dyDescent="0.2">
      <c r="A108" t="s">
        <v>10398</v>
      </c>
      <c r="B108" t="s">
        <v>84</v>
      </c>
      <c r="C108" t="s">
        <v>202</v>
      </c>
      <c r="D108">
        <v>3</v>
      </c>
      <c r="E108">
        <v>3</v>
      </c>
      <c r="F108">
        <v>0</v>
      </c>
      <c r="G108">
        <v>0</v>
      </c>
      <c r="H108">
        <v>3</v>
      </c>
      <c r="I108">
        <v>3</v>
      </c>
      <c r="J108">
        <v>0</v>
      </c>
      <c r="K108">
        <v>0</v>
      </c>
      <c r="L108">
        <v>3</v>
      </c>
      <c r="M108">
        <v>3</v>
      </c>
      <c r="N108">
        <v>0</v>
      </c>
      <c r="O108">
        <v>0</v>
      </c>
      <c r="P108">
        <v>0</v>
      </c>
      <c r="Q108">
        <v>0</v>
      </c>
      <c r="R108">
        <v>0</v>
      </c>
    </row>
    <row r="109" spans="1:18" x14ac:dyDescent="0.2">
      <c r="A109" t="s">
        <v>10399</v>
      </c>
      <c r="B109" t="s">
        <v>84</v>
      </c>
      <c r="C109" t="s">
        <v>160</v>
      </c>
      <c r="D109">
        <v>82</v>
      </c>
      <c r="E109">
        <v>77</v>
      </c>
      <c r="F109">
        <v>4</v>
      </c>
      <c r="G109">
        <v>1</v>
      </c>
      <c r="H109">
        <v>81</v>
      </c>
      <c r="I109">
        <v>76</v>
      </c>
      <c r="J109">
        <v>4</v>
      </c>
      <c r="K109">
        <v>1</v>
      </c>
      <c r="L109">
        <v>75</v>
      </c>
      <c r="M109">
        <v>71</v>
      </c>
      <c r="N109">
        <v>3</v>
      </c>
      <c r="O109">
        <v>1</v>
      </c>
      <c r="P109">
        <v>1</v>
      </c>
      <c r="Q109">
        <v>7</v>
      </c>
      <c r="R109">
        <v>0</v>
      </c>
    </row>
    <row r="110" spans="1:18" x14ac:dyDescent="0.2">
      <c r="A110" t="s">
        <v>10400</v>
      </c>
      <c r="B110" t="s">
        <v>84</v>
      </c>
      <c r="C110" t="s">
        <v>195</v>
      </c>
      <c r="D110">
        <v>6</v>
      </c>
      <c r="E110">
        <v>6</v>
      </c>
      <c r="F110">
        <v>0</v>
      </c>
      <c r="G110">
        <v>0</v>
      </c>
      <c r="H110">
        <v>6</v>
      </c>
      <c r="I110">
        <v>6</v>
      </c>
      <c r="J110">
        <v>0</v>
      </c>
      <c r="K110">
        <v>0</v>
      </c>
      <c r="L110">
        <v>4</v>
      </c>
      <c r="M110">
        <v>4</v>
      </c>
      <c r="N110">
        <v>0</v>
      </c>
      <c r="O110">
        <v>0</v>
      </c>
      <c r="P110">
        <v>0</v>
      </c>
      <c r="Q110">
        <v>2</v>
      </c>
      <c r="R110">
        <v>0</v>
      </c>
    </row>
    <row r="111" spans="1:18" x14ac:dyDescent="0.2">
      <c r="A111" t="s">
        <v>10401</v>
      </c>
      <c r="B111" t="s">
        <v>84</v>
      </c>
      <c r="C111" t="s">
        <v>162</v>
      </c>
      <c r="D111">
        <v>28</v>
      </c>
      <c r="E111">
        <v>27</v>
      </c>
      <c r="F111">
        <v>1</v>
      </c>
      <c r="G111">
        <v>0</v>
      </c>
      <c r="H111">
        <v>28</v>
      </c>
      <c r="I111">
        <v>27</v>
      </c>
      <c r="J111">
        <v>1</v>
      </c>
      <c r="K111">
        <v>0</v>
      </c>
      <c r="L111">
        <v>25</v>
      </c>
      <c r="M111">
        <v>24</v>
      </c>
      <c r="N111">
        <v>1</v>
      </c>
      <c r="O111">
        <v>0</v>
      </c>
      <c r="P111">
        <v>0</v>
      </c>
      <c r="Q111">
        <v>3</v>
      </c>
      <c r="R111">
        <v>0</v>
      </c>
    </row>
    <row r="112" spans="1:18" x14ac:dyDescent="0.2">
      <c r="A112" t="s">
        <v>10402</v>
      </c>
      <c r="B112" t="s">
        <v>84</v>
      </c>
      <c r="C112" t="s">
        <v>213</v>
      </c>
      <c r="D112">
        <v>22</v>
      </c>
      <c r="E112">
        <v>19</v>
      </c>
      <c r="F112">
        <v>3</v>
      </c>
      <c r="G112">
        <v>0</v>
      </c>
      <c r="H112">
        <v>22</v>
      </c>
      <c r="I112">
        <v>19</v>
      </c>
      <c r="J112">
        <v>3</v>
      </c>
      <c r="K112">
        <v>0</v>
      </c>
      <c r="L112">
        <v>22</v>
      </c>
      <c r="M112">
        <v>20</v>
      </c>
      <c r="N112">
        <v>2</v>
      </c>
      <c r="O112">
        <v>0</v>
      </c>
      <c r="P112">
        <v>0</v>
      </c>
      <c r="Q112">
        <v>0</v>
      </c>
      <c r="R112">
        <v>0</v>
      </c>
    </row>
    <row r="113" spans="1:18" x14ac:dyDescent="0.2">
      <c r="A113" t="s">
        <v>10403</v>
      </c>
      <c r="B113" t="s">
        <v>84</v>
      </c>
      <c r="C113" t="s">
        <v>110</v>
      </c>
      <c r="D113">
        <v>41</v>
      </c>
      <c r="E113">
        <v>36</v>
      </c>
      <c r="F113">
        <v>5</v>
      </c>
      <c r="G113">
        <v>0</v>
      </c>
      <c r="H113">
        <v>41</v>
      </c>
      <c r="I113">
        <v>36</v>
      </c>
      <c r="J113">
        <v>5</v>
      </c>
      <c r="K113">
        <v>0</v>
      </c>
      <c r="L113">
        <v>40</v>
      </c>
      <c r="M113">
        <v>35</v>
      </c>
      <c r="N113">
        <v>5</v>
      </c>
      <c r="O113">
        <v>0</v>
      </c>
      <c r="P113">
        <v>0</v>
      </c>
      <c r="Q113">
        <v>1</v>
      </c>
      <c r="R113">
        <v>0</v>
      </c>
    </row>
    <row r="114" spans="1:18" x14ac:dyDescent="0.2">
      <c r="A114" t="s">
        <v>10404</v>
      </c>
      <c r="B114" t="s">
        <v>84</v>
      </c>
      <c r="C114" t="s">
        <v>254</v>
      </c>
      <c r="D114">
        <v>5</v>
      </c>
      <c r="E114">
        <v>4</v>
      </c>
      <c r="F114">
        <v>1</v>
      </c>
      <c r="G114">
        <v>0</v>
      </c>
      <c r="H114">
        <v>5</v>
      </c>
      <c r="I114">
        <v>4</v>
      </c>
      <c r="J114">
        <v>1</v>
      </c>
      <c r="K114">
        <v>0</v>
      </c>
      <c r="L114">
        <v>5</v>
      </c>
      <c r="M114">
        <v>4</v>
      </c>
      <c r="N114">
        <v>1</v>
      </c>
      <c r="O114">
        <v>0</v>
      </c>
      <c r="P114">
        <v>0</v>
      </c>
      <c r="Q114">
        <v>0</v>
      </c>
      <c r="R114">
        <v>0</v>
      </c>
    </row>
    <row r="115" spans="1:18" x14ac:dyDescent="0.2">
      <c r="A115" t="s">
        <v>10405</v>
      </c>
      <c r="B115" t="s">
        <v>84</v>
      </c>
      <c r="C115" t="s">
        <v>128</v>
      </c>
      <c r="D115">
        <v>4</v>
      </c>
      <c r="E115">
        <v>4</v>
      </c>
      <c r="F115">
        <v>0</v>
      </c>
      <c r="G115">
        <v>0</v>
      </c>
      <c r="H115">
        <v>4</v>
      </c>
      <c r="I115">
        <v>4</v>
      </c>
      <c r="J115">
        <v>0</v>
      </c>
      <c r="K115">
        <v>0</v>
      </c>
      <c r="L115">
        <v>3</v>
      </c>
      <c r="M115">
        <v>3</v>
      </c>
      <c r="N115">
        <v>0</v>
      </c>
      <c r="O115">
        <v>0</v>
      </c>
      <c r="P115">
        <v>0</v>
      </c>
      <c r="Q115">
        <v>1</v>
      </c>
      <c r="R115">
        <v>0</v>
      </c>
    </row>
    <row r="116" spans="1:18" x14ac:dyDescent="0.2">
      <c r="A116" t="s">
        <v>10406</v>
      </c>
      <c r="B116" t="s">
        <v>84</v>
      </c>
      <c r="C116" t="s">
        <v>153</v>
      </c>
      <c r="D116">
        <v>14</v>
      </c>
      <c r="E116">
        <v>11</v>
      </c>
      <c r="F116">
        <v>3</v>
      </c>
      <c r="G116">
        <v>0</v>
      </c>
      <c r="H116">
        <v>14</v>
      </c>
      <c r="I116">
        <v>11</v>
      </c>
      <c r="J116">
        <v>3</v>
      </c>
      <c r="K116">
        <v>0</v>
      </c>
      <c r="L116">
        <v>12</v>
      </c>
      <c r="M116">
        <v>9</v>
      </c>
      <c r="N116">
        <v>3</v>
      </c>
      <c r="O116">
        <v>0</v>
      </c>
      <c r="P116">
        <v>0</v>
      </c>
      <c r="Q116">
        <v>2</v>
      </c>
      <c r="R116">
        <v>0</v>
      </c>
    </row>
    <row r="117" spans="1:18" x14ac:dyDescent="0.2">
      <c r="A117" t="s">
        <v>10407</v>
      </c>
      <c r="B117" t="s">
        <v>84</v>
      </c>
      <c r="C117" t="s">
        <v>152</v>
      </c>
      <c r="D117">
        <v>6</v>
      </c>
      <c r="E117">
        <v>6</v>
      </c>
      <c r="F117">
        <v>0</v>
      </c>
      <c r="G117">
        <v>0</v>
      </c>
      <c r="H117">
        <v>6</v>
      </c>
      <c r="I117">
        <v>6</v>
      </c>
      <c r="J117">
        <v>0</v>
      </c>
      <c r="K117">
        <v>0</v>
      </c>
      <c r="L117">
        <v>6</v>
      </c>
      <c r="M117">
        <v>6</v>
      </c>
      <c r="N117">
        <v>0</v>
      </c>
      <c r="O117">
        <v>0</v>
      </c>
      <c r="P117">
        <v>0</v>
      </c>
      <c r="Q117">
        <v>0</v>
      </c>
      <c r="R117">
        <v>0</v>
      </c>
    </row>
    <row r="118" spans="1:18" x14ac:dyDescent="0.2">
      <c r="A118" t="s">
        <v>10408</v>
      </c>
      <c r="B118" t="s">
        <v>84</v>
      </c>
      <c r="C118" t="s">
        <v>106</v>
      </c>
      <c r="D118">
        <v>48</v>
      </c>
      <c r="E118">
        <v>45</v>
      </c>
      <c r="F118">
        <v>3</v>
      </c>
      <c r="G118">
        <v>0</v>
      </c>
      <c r="H118">
        <v>46</v>
      </c>
      <c r="I118">
        <v>43</v>
      </c>
      <c r="J118">
        <v>3</v>
      </c>
      <c r="K118">
        <v>0</v>
      </c>
      <c r="L118">
        <v>41</v>
      </c>
      <c r="M118">
        <v>40</v>
      </c>
      <c r="N118">
        <v>1</v>
      </c>
      <c r="O118">
        <v>0</v>
      </c>
      <c r="P118">
        <v>2</v>
      </c>
      <c r="Q118">
        <v>7</v>
      </c>
      <c r="R118">
        <v>0</v>
      </c>
    </row>
    <row r="119" spans="1:18" x14ac:dyDescent="0.2">
      <c r="A119" t="s">
        <v>10409</v>
      </c>
      <c r="B119" t="s">
        <v>84</v>
      </c>
      <c r="C119" t="s">
        <v>208</v>
      </c>
      <c r="D119">
        <v>10</v>
      </c>
      <c r="E119">
        <v>9</v>
      </c>
      <c r="F119">
        <v>1</v>
      </c>
      <c r="G119">
        <v>0</v>
      </c>
      <c r="H119">
        <v>10</v>
      </c>
      <c r="I119">
        <v>9</v>
      </c>
      <c r="J119">
        <v>1</v>
      </c>
      <c r="K119">
        <v>0</v>
      </c>
      <c r="L119">
        <v>10</v>
      </c>
      <c r="M119">
        <v>9</v>
      </c>
      <c r="N119">
        <v>1</v>
      </c>
      <c r="O119">
        <v>0</v>
      </c>
      <c r="P119">
        <v>0</v>
      </c>
      <c r="Q119">
        <v>0</v>
      </c>
      <c r="R119">
        <v>0</v>
      </c>
    </row>
    <row r="120" spans="1:18" x14ac:dyDescent="0.2">
      <c r="A120" t="s">
        <v>10410</v>
      </c>
      <c r="B120" t="s">
        <v>84</v>
      </c>
      <c r="C120" t="s">
        <v>190</v>
      </c>
      <c r="D120">
        <v>4</v>
      </c>
      <c r="E120">
        <v>3</v>
      </c>
      <c r="F120">
        <v>0</v>
      </c>
      <c r="G120">
        <v>1</v>
      </c>
      <c r="H120">
        <v>4</v>
      </c>
      <c r="I120">
        <v>3</v>
      </c>
      <c r="J120">
        <v>0</v>
      </c>
      <c r="K120">
        <v>1</v>
      </c>
      <c r="L120">
        <v>4</v>
      </c>
      <c r="M120">
        <v>3</v>
      </c>
      <c r="N120">
        <v>0</v>
      </c>
      <c r="O120">
        <v>1</v>
      </c>
      <c r="P120">
        <v>0</v>
      </c>
      <c r="Q120">
        <v>0</v>
      </c>
      <c r="R120">
        <v>0</v>
      </c>
    </row>
    <row r="121" spans="1:18" x14ac:dyDescent="0.2">
      <c r="A121" t="s">
        <v>10411</v>
      </c>
      <c r="B121" t="s">
        <v>84</v>
      </c>
      <c r="C121" t="s">
        <v>135</v>
      </c>
      <c r="D121">
        <v>5</v>
      </c>
      <c r="E121">
        <v>5</v>
      </c>
      <c r="F121">
        <v>0</v>
      </c>
      <c r="G121">
        <v>0</v>
      </c>
      <c r="H121">
        <v>5</v>
      </c>
      <c r="I121">
        <v>5</v>
      </c>
      <c r="J121">
        <v>0</v>
      </c>
      <c r="K121">
        <v>0</v>
      </c>
      <c r="L121">
        <v>5</v>
      </c>
      <c r="M121">
        <v>5</v>
      </c>
      <c r="N121">
        <v>0</v>
      </c>
      <c r="O121">
        <v>0</v>
      </c>
      <c r="P121">
        <v>0</v>
      </c>
      <c r="Q121">
        <v>0</v>
      </c>
      <c r="R121">
        <v>0</v>
      </c>
    </row>
    <row r="122" spans="1:18" x14ac:dyDescent="0.2">
      <c r="A122" t="s">
        <v>10412</v>
      </c>
      <c r="B122" t="s">
        <v>84</v>
      </c>
      <c r="C122" t="s">
        <v>200</v>
      </c>
      <c r="D122">
        <v>5</v>
      </c>
      <c r="E122">
        <v>5</v>
      </c>
      <c r="F122">
        <v>0</v>
      </c>
      <c r="G122">
        <v>0</v>
      </c>
      <c r="H122">
        <v>5</v>
      </c>
      <c r="I122">
        <v>5</v>
      </c>
      <c r="J122">
        <v>0</v>
      </c>
      <c r="K122">
        <v>0</v>
      </c>
      <c r="L122">
        <v>3</v>
      </c>
      <c r="M122">
        <v>3</v>
      </c>
      <c r="N122">
        <v>0</v>
      </c>
      <c r="O122">
        <v>0</v>
      </c>
      <c r="P122">
        <v>0</v>
      </c>
      <c r="Q122">
        <v>2</v>
      </c>
      <c r="R122">
        <v>0</v>
      </c>
    </row>
    <row r="123" spans="1:18" x14ac:dyDescent="0.2">
      <c r="A123" t="s">
        <v>10413</v>
      </c>
      <c r="B123" t="s">
        <v>84</v>
      </c>
      <c r="C123" t="s">
        <v>138</v>
      </c>
      <c r="D123">
        <v>21</v>
      </c>
      <c r="E123">
        <v>17</v>
      </c>
      <c r="F123">
        <v>4</v>
      </c>
      <c r="G123">
        <v>0</v>
      </c>
      <c r="H123">
        <v>21</v>
      </c>
      <c r="I123">
        <v>17</v>
      </c>
      <c r="J123">
        <v>4</v>
      </c>
      <c r="K123">
        <v>0</v>
      </c>
      <c r="L123">
        <v>20</v>
      </c>
      <c r="M123">
        <v>16</v>
      </c>
      <c r="N123">
        <v>4</v>
      </c>
      <c r="O123">
        <v>0</v>
      </c>
      <c r="P123">
        <v>0</v>
      </c>
      <c r="Q123">
        <v>1</v>
      </c>
      <c r="R123">
        <v>0</v>
      </c>
    </row>
    <row r="124" spans="1:18" x14ac:dyDescent="0.2">
      <c r="A124" t="s">
        <v>10414</v>
      </c>
      <c r="B124" t="s">
        <v>84</v>
      </c>
      <c r="C124" t="s">
        <v>241</v>
      </c>
      <c r="D124">
        <v>22</v>
      </c>
      <c r="E124">
        <v>21</v>
      </c>
      <c r="F124">
        <v>1</v>
      </c>
      <c r="G124">
        <v>0</v>
      </c>
      <c r="H124">
        <v>21</v>
      </c>
      <c r="I124">
        <v>20</v>
      </c>
      <c r="J124">
        <v>1</v>
      </c>
      <c r="K124">
        <v>0</v>
      </c>
      <c r="L124">
        <v>18</v>
      </c>
      <c r="M124">
        <v>17</v>
      </c>
      <c r="N124">
        <v>1</v>
      </c>
      <c r="O124">
        <v>0</v>
      </c>
      <c r="P124">
        <v>1</v>
      </c>
      <c r="Q124">
        <v>4</v>
      </c>
      <c r="R124">
        <v>0</v>
      </c>
    </row>
    <row r="125" spans="1:18" x14ac:dyDescent="0.2">
      <c r="A125" t="s">
        <v>10415</v>
      </c>
      <c r="B125" t="s">
        <v>84</v>
      </c>
      <c r="C125" t="s">
        <v>253</v>
      </c>
      <c r="D125">
        <v>12</v>
      </c>
      <c r="E125">
        <v>11</v>
      </c>
      <c r="F125">
        <v>1</v>
      </c>
      <c r="G125">
        <v>0</v>
      </c>
      <c r="H125">
        <v>12</v>
      </c>
      <c r="I125">
        <v>11</v>
      </c>
      <c r="J125">
        <v>1</v>
      </c>
      <c r="K125">
        <v>0</v>
      </c>
      <c r="L125">
        <v>11</v>
      </c>
      <c r="M125">
        <v>10</v>
      </c>
      <c r="N125">
        <v>1</v>
      </c>
      <c r="O125">
        <v>0</v>
      </c>
      <c r="P125">
        <v>0</v>
      </c>
      <c r="Q125">
        <v>1</v>
      </c>
      <c r="R125">
        <v>0</v>
      </c>
    </row>
    <row r="126" spans="1:18" x14ac:dyDescent="0.2">
      <c r="A126" t="s">
        <v>10416</v>
      </c>
      <c r="B126" t="s">
        <v>84</v>
      </c>
      <c r="C126" t="s">
        <v>125</v>
      </c>
      <c r="D126">
        <v>27</v>
      </c>
      <c r="E126">
        <v>26</v>
      </c>
      <c r="F126">
        <v>1</v>
      </c>
      <c r="G126">
        <v>0</v>
      </c>
      <c r="H126">
        <v>27</v>
      </c>
      <c r="I126">
        <v>26</v>
      </c>
      <c r="J126">
        <v>1</v>
      </c>
      <c r="K126">
        <v>0</v>
      </c>
      <c r="L126">
        <v>26</v>
      </c>
      <c r="M126">
        <v>25</v>
      </c>
      <c r="N126">
        <v>1</v>
      </c>
      <c r="O126">
        <v>0</v>
      </c>
      <c r="P126">
        <v>0</v>
      </c>
      <c r="Q126">
        <v>1</v>
      </c>
      <c r="R126">
        <v>0</v>
      </c>
    </row>
    <row r="127" spans="1:18" x14ac:dyDescent="0.2">
      <c r="A127" t="s">
        <v>10417</v>
      </c>
      <c r="B127" t="s">
        <v>84</v>
      </c>
      <c r="C127" t="s">
        <v>204</v>
      </c>
      <c r="D127">
        <v>36</v>
      </c>
      <c r="E127">
        <v>35</v>
      </c>
      <c r="F127">
        <v>1</v>
      </c>
      <c r="G127">
        <v>0</v>
      </c>
      <c r="H127">
        <v>36</v>
      </c>
      <c r="I127">
        <v>35</v>
      </c>
      <c r="J127">
        <v>1</v>
      </c>
      <c r="K127">
        <v>0</v>
      </c>
      <c r="L127">
        <v>31</v>
      </c>
      <c r="M127">
        <v>30</v>
      </c>
      <c r="N127">
        <v>1</v>
      </c>
      <c r="O127">
        <v>0</v>
      </c>
      <c r="P127">
        <v>0</v>
      </c>
      <c r="Q127">
        <v>5</v>
      </c>
      <c r="R127">
        <v>0</v>
      </c>
    </row>
    <row r="128" spans="1:18" x14ac:dyDescent="0.2">
      <c r="A128" t="s">
        <v>10418</v>
      </c>
      <c r="B128" t="s">
        <v>84</v>
      </c>
      <c r="C128" t="s">
        <v>194</v>
      </c>
      <c r="D128">
        <v>24</v>
      </c>
      <c r="E128">
        <v>23</v>
      </c>
      <c r="F128">
        <v>1</v>
      </c>
      <c r="G128">
        <v>0</v>
      </c>
      <c r="H128">
        <v>24</v>
      </c>
      <c r="I128">
        <v>23</v>
      </c>
      <c r="J128">
        <v>1</v>
      </c>
      <c r="K128">
        <v>0</v>
      </c>
      <c r="L128">
        <v>23</v>
      </c>
      <c r="M128">
        <v>23</v>
      </c>
      <c r="N128">
        <v>0</v>
      </c>
      <c r="O128">
        <v>0</v>
      </c>
      <c r="P128">
        <v>0</v>
      </c>
      <c r="Q128">
        <v>1</v>
      </c>
      <c r="R128">
        <v>0</v>
      </c>
    </row>
    <row r="129" spans="1:18" x14ac:dyDescent="0.2">
      <c r="A129" t="s">
        <v>10419</v>
      </c>
      <c r="B129" t="s">
        <v>84</v>
      </c>
      <c r="C129" t="s">
        <v>112</v>
      </c>
      <c r="D129">
        <v>4</v>
      </c>
      <c r="E129">
        <v>4</v>
      </c>
      <c r="F129">
        <v>0</v>
      </c>
      <c r="G129">
        <v>0</v>
      </c>
      <c r="H129">
        <v>4</v>
      </c>
      <c r="I129">
        <v>4</v>
      </c>
      <c r="J129">
        <v>0</v>
      </c>
      <c r="K129">
        <v>0</v>
      </c>
      <c r="L129">
        <v>4</v>
      </c>
      <c r="M129">
        <v>4</v>
      </c>
      <c r="N129">
        <v>0</v>
      </c>
      <c r="O129">
        <v>0</v>
      </c>
      <c r="P129">
        <v>0</v>
      </c>
      <c r="Q129">
        <v>0</v>
      </c>
      <c r="R129">
        <v>0</v>
      </c>
    </row>
    <row r="130" spans="1:18" x14ac:dyDescent="0.2">
      <c r="A130" t="s">
        <v>10420</v>
      </c>
      <c r="B130" t="s">
        <v>84</v>
      </c>
      <c r="C130" t="s">
        <v>174</v>
      </c>
      <c r="D130">
        <v>44</v>
      </c>
      <c r="E130">
        <v>43</v>
      </c>
      <c r="F130">
        <v>1</v>
      </c>
      <c r="G130">
        <v>0</v>
      </c>
      <c r="H130">
        <v>44</v>
      </c>
      <c r="I130">
        <v>43</v>
      </c>
      <c r="J130">
        <v>1</v>
      </c>
      <c r="K130">
        <v>0</v>
      </c>
      <c r="L130">
        <v>43</v>
      </c>
      <c r="M130">
        <v>42</v>
      </c>
      <c r="N130">
        <v>1</v>
      </c>
      <c r="O130">
        <v>0</v>
      </c>
      <c r="P130">
        <v>0</v>
      </c>
      <c r="Q130">
        <v>1</v>
      </c>
      <c r="R130">
        <v>0</v>
      </c>
    </row>
    <row r="131" spans="1:18" x14ac:dyDescent="0.2">
      <c r="A131" t="s">
        <v>10421</v>
      </c>
      <c r="B131" t="s">
        <v>84</v>
      </c>
      <c r="C131" t="s">
        <v>232</v>
      </c>
      <c r="D131">
        <v>3</v>
      </c>
      <c r="E131">
        <v>2</v>
      </c>
      <c r="F131">
        <v>1</v>
      </c>
      <c r="G131">
        <v>0</v>
      </c>
      <c r="H131">
        <v>3</v>
      </c>
      <c r="I131">
        <v>2</v>
      </c>
      <c r="J131">
        <v>1</v>
      </c>
      <c r="K131">
        <v>0</v>
      </c>
      <c r="L131">
        <v>2</v>
      </c>
      <c r="M131">
        <v>1</v>
      </c>
      <c r="N131">
        <v>1</v>
      </c>
      <c r="O131">
        <v>0</v>
      </c>
      <c r="P131">
        <v>0</v>
      </c>
      <c r="Q131">
        <v>1</v>
      </c>
      <c r="R131">
        <v>0</v>
      </c>
    </row>
    <row r="132" spans="1:18" x14ac:dyDescent="0.2">
      <c r="A132" t="s">
        <v>10422</v>
      </c>
      <c r="B132" t="s">
        <v>84</v>
      </c>
      <c r="C132" t="s">
        <v>115</v>
      </c>
      <c r="D132">
        <v>8</v>
      </c>
      <c r="E132">
        <v>8</v>
      </c>
      <c r="F132">
        <v>0</v>
      </c>
      <c r="G132">
        <v>0</v>
      </c>
      <c r="H132">
        <v>8</v>
      </c>
      <c r="I132">
        <v>8</v>
      </c>
      <c r="J132">
        <v>0</v>
      </c>
      <c r="K132">
        <v>0</v>
      </c>
      <c r="L132">
        <v>8</v>
      </c>
      <c r="M132">
        <v>8</v>
      </c>
      <c r="N132">
        <v>0</v>
      </c>
      <c r="O132">
        <v>0</v>
      </c>
      <c r="P132">
        <v>0</v>
      </c>
      <c r="Q132">
        <v>0</v>
      </c>
      <c r="R132">
        <v>0</v>
      </c>
    </row>
    <row r="133" spans="1:18" x14ac:dyDescent="0.2">
      <c r="A133" t="s">
        <v>10423</v>
      </c>
      <c r="B133" t="s">
        <v>84</v>
      </c>
      <c r="C133" t="s">
        <v>169</v>
      </c>
      <c r="D133">
        <v>13</v>
      </c>
      <c r="E133">
        <v>12</v>
      </c>
      <c r="F133">
        <v>1</v>
      </c>
      <c r="G133">
        <v>0</v>
      </c>
      <c r="H133">
        <v>13</v>
      </c>
      <c r="I133">
        <v>12</v>
      </c>
      <c r="J133">
        <v>1</v>
      </c>
      <c r="K133">
        <v>0</v>
      </c>
      <c r="L133">
        <v>12</v>
      </c>
      <c r="M133">
        <v>11</v>
      </c>
      <c r="N133">
        <v>1</v>
      </c>
      <c r="O133">
        <v>0</v>
      </c>
      <c r="P133">
        <v>0</v>
      </c>
      <c r="Q133">
        <v>1</v>
      </c>
      <c r="R133">
        <v>0</v>
      </c>
    </row>
    <row r="134" spans="1:18" x14ac:dyDescent="0.2">
      <c r="A134" t="s">
        <v>10424</v>
      </c>
      <c r="B134" t="s">
        <v>84</v>
      </c>
      <c r="C134" t="s">
        <v>197</v>
      </c>
      <c r="D134">
        <v>36</v>
      </c>
      <c r="E134">
        <v>35</v>
      </c>
      <c r="F134">
        <v>1</v>
      </c>
      <c r="G134">
        <v>0</v>
      </c>
      <c r="H134">
        <v>36</v>
      </c>
      <c r="I134">
        <v>35</v>
      </c>
      <c r="J134">
        <v>1</v>
      </c>
      <c r="K134">
        <v>0</v>
      </c>
      <c r="L134">
        <v>34</v>
      </c>
      <c r="M134">
        <v>33</v>
      </c>
      <c r="N134">
        <v>1</v>
      </c>
      <c r="O134">
        <v>0</v>
      </c>
      <c r="P134">
        <v>0</v>
      </c>
      <c r="Q134">
        <v>2</v>
      </c>
      <c r="R134">
        <v>0</v>
      </c>
    </row>
    <row r="135" spans="1:18" x14ac:dyDescent="0.2">
      <c r="A135" t="s">
        <v>10425</v>
      </c>
      <c r="B135" t="s">
        <v>84</v>
      </c>
      <c r="C135" t="s">
        <v>193</v>
      </c>
      <c r="D135">
        <v>4</v>
      </c>
      <c r="E135">
        <v>4</v>
      </c>
      <c r="F135">
        <v>0</v>
      </c>
      <c r="G135">
        <v>0</v>
      </c>
      <c r="H135">
        <v>4</v>
      </c>
      <c r="I135">
        <v>4</v>
      </c>
      <c r="J135">
        <v>0</v>
      </c>
      <c r="K135">
        <v>0</v>
      </c>
      <c r="L135">
        <v>3</v>
      </c>
      <c r="M135">
        <v>3</v>
      </c>
      <c r="N135">
        <v>0</v>
      </c>
      <c r="O135">
        <v>0</v>
      </c>
      <c r="P135">
        <v>0</v>
      </c>
      <c r="Q135">
        <v>1</v>
      </c>
      <c r="R135">
        <v>0</v>
      </c>
    </row>
    <row r="136" spans="1:18" x14ac:dyDescent="0.2">
      <c r="A136" t="s">
        <v>10426</v>
      </c>
      <c r="B136" t="s">
        <v>84</v>
      </c>
      <c r="C136" t="s">
        <v>108</v>
      </c>
      <c r="D136">
        <v>7</v>
      </c>
      <c r="E136">
        <v>7</v>
      </c>
      <c r="F136">
        <v>0</v>
      </c>
      <c r="G136">
        <v>0</v>
      </c>
      <c r="H136">
        <v>7</v>
      </c>
      <c r="I136">
        <v>7</v>
      </c>
      <c r="J136">
        <v>0</v>
      </c>
      <c r="K136">
        <v>0</v>
      </c>
      <c r="L136">
        <v>6</v>
      </c>
      <c r="M136">
        <v>6</v>
      </c>
      <c r="N136">
        <v>0</v>
      </c>
      <c r="O136">
        <v>0</v>
      </c>
      <c r="P136">
        <v>0</v>
      </c>
      <c r="Q136">
        <v>1</v>
      </c>
      <c r="R136">
        <v>0</v>
      </c>
    </row>
    <row r="137" spans="1:18" x14ac:dyDescent="0.2">
      <c r="A137" t="s">
        <v>10427</v>
      </c>
      <c r="B137" t="s">
        <v>84</v>
      </c>
      <c r="C137" t="s">
        <v>181</v>
      </c>
      <c r="D137">
        <v>48</v>
      </c>
      <c r="E137">
        <v>44</v>
      </c>
      <c r="F137">
        <v>3</v>
      </c>
      <c r="G137">
        <v>1</v>
      </c>
      <c r="H137">
        <v>48</v>
      </c>
      <c r="I137">
        <v>45</v>
      </c>
      <c r="J137">
        <v>2</v>
      </c>
      <c r="K137">
        <v>1</v>
      </c>
      <c r="L137">
        <v>45</v>
      </c>
      <c r="M137">
        <v>42</v>
      </c>
      <c r="N137">
        <v>2</v>
      </c>
      <c r="O137">
        <v>1</v>
      </c>
      <c r="P137">
        <v>0</v>
      </c>
      <c r="Q137">
        <v>3</v>
      </c>
      <c r="R137">
        <v>0</v>
      </c>
    </row>
    <row r="138" spans="1:18" x14ac:dyDescent="0.2">
      <c r="A138" t="s">
        <v>10428</v>
      </c>
      <c r="B138" t="s">
        <v>84</v>
      </c>
      <c r="C138" t="s">
        <v>222</v>
      </c>
      <c r="D138">
        <v>71</v>
      </c>
      <c r="E138">
        <v>63</v>
      </c>
      <c r="F138">
        <v>8</v>
      </c>
      <c r="G138">
        <v>0</v>
      </c>
      <c r="H138">
        <v>71</v>
      </c>
      <c r="I138">
        <v>62</v>
      </c>
      <c r="J138">
        <v>9</v>
      </c>
      <c r="K138">
        <v>0</v>
      </c>
      <c r="L138">
        <v>66</v>
      </c>
      <c r="M138">
        <v>59</v>
      </c>
      <c r="N138">
        <v>7</v>
      </c>
      <c r="O138">
        <v>0</v>
      </c>
      <c r="P138">
        <v>0</v>
      </c>
      <c r="Q138">
        <v>5</v>
      </c>
      <c r="R138">
        <v>0</v>
      </c>
    </row>
    <row r="139" spans="1:18" x14ac:dyDescent="0.2">
      <c r="A139" t="s">
        <v>10429</v>
      </c>
      <c r="B139" t="s">
        <v>84</v>
      </c>
      <c r="C139" t="s">
        <v>154</v>
      </c>
      <c r="D139">
        <v>64</v>
      </c>
      <c r="E139">
        <v>61</v>
      </c>
      <c r="F139">
        <v>3</v>
      </c>
      <c r="G139">
        <v>0</v>
      </c>
      <c r="H139">
        <v>63</v>
      </c>
      <c r="I139">
        <v>60</v>
      </c>
      <c r="J139">
        <v>3</v>
      </c>
      <c r="K139">
        <v>0</v>
      </c>
      <c r="L139">
        <v>62</v>
      </c>
      <c r="M139">
        <v>59</v>
      </c>
      <c r="N139">
        <v>3</v>
      </c>
      <c r="O139">
        <v>0</v>
      </c>
      <c r="P139">
        <v>1</v>
      </c>
      <c r="Q139">
        <v>2</v>
      </c>
      <c r="R139">
        <v>0</v>
      </c>
    </row>
    <row r="140" spans="1:18" x14ac:dyDescent="0.2">
      <c r="A140" t="s">
        <v>10430</v>
      </c>
      <c r="B140" t="s">
        <v>84</v>
      </c>
      <c r="C140" t="s">
        <v>255</v>
      </c>
      <c r="D140">
        <v>11</v>
      </c>
      <c r="E140">
        <v>10</v>
      </c>
      <c r="F140">
        <v>1</v>
      </c>
      <c r="G140">
        <v>0</v>
      </c>
      <c r="H140">
        <v>11</v>
      </c>
      <c r="I140">
        <v>10</v>
      </c>
      <c r="J140">
        <v>1</v>
      </c>
      <c r="K140">
        <v>0</v>
      </c>
      <c r="L140">
        <v>10</v>
      </c>
      <c r="M140">
        <v>9</v>
      </c>
      <c r="N140">
        <v>1</v>
      </c>
      <c r="O140">
        <v>0</v>
      </c>
      <c r="P140">
        <v>0</v>
      </c>
      <c r="Q140">
        <v>1</v>
      </c>
      <c r="R140">
        <v>0</v>
      </c>
    </row>
    <row r="141" spans="1:18" x14ac:dyDescent="0.2">
      <c r="A141" t="s">
        <v>10431</v>
      </c>
      <c r="B141" t="s">
        <v>84</v>
      </c>
      <c r="C141" t="s">
        <v>187</v>
      </c>
      <c r="D141">
        <v>28</v>
      </c>
      <c r="E141">
        <v>27</v>
      </c>
      <c r="F141">
        <v>1</v>
      </c>
      <c r="G141">
        <v>0</v>
      </c>
      <c r="H141">
        <v>28</v>
      </c>
      <c r="I141">
        <v>27</v>
      </c>
      <c r="J141">
        <v>1</v>
      </c>
      <c r="K141">
        <v>0</v>
      </c>
      <c r="L141">
        <v>24</v>
      </c>
      <c r="M141">
        <v>23</v>
      </c>
      <c r="N141">
        <v>1</v>
      </c>
      <c r="O141">
        <v>0</v>
      </c>
      <c r="P141">
        <v>0</v>
      </c>
      <c r="Q141">
        <v>4</v>
      </c>
      <c r="R141">
        <v>0</v>
      </c>
    </row>
    <row r="142" spans="1:18" x14ac:dyDescent="0.2">
      <c r="A142" t="s">
        <v>10432</v>
      </c>
      <c r="B142" t="s">
        <v>84</v>
      </c>
      <c r="C142" t="s">
        <v>185</v>
      </c>
      <c r="D142">
        <v>25</v>
      </c>
      <c r="E142">
        <v>22</v>
      </c>
      <c r="F142">
        <v>2</v>
      </c>
      <c r="G142">
        <v>1</v>
      </c>
      <c r="H142">
        <v>25</v>
      </c>
      <c r="I142">
        <v>22</v>
      </c>
      <c r="J142">
        <v>2</v>
      </c>
      <c r="K142">
        <v>1</v>
      </c>
      <c r="L142">
        <v>24</v>
      </c>
      <c r="M142">
        <v>21</v>
      </c>
      <c r="N142">
        <v>2</v>
      </c>
      <c r="O142">
        <v>1</v>
      </c>
      <c r="P142">
        <v>0</v>
      </c>
      <c r="Q142">
        <v>1</v>
      </c>
      <c r="R142">
        <v>0</v>
      </c>
    </row>
    <row r="143" spans="1:18" x14ac:dyDescent="0.2">
      <c r="A143" t="s">
        <v>10433</v>
      </c>
      <c r="B143" t="s">
        <v>84</v>
      </c>
      <c r="C143" t="s">
        <v>151</v>
      </c>
      <c r="D143">
        <v>19</v>
      </c>
      <c r="E143">
        <v>16</v>
      </c>
      <c r="F143">
        <v>3</v>
      </c>
      <c r="G143">
        <v>0</v>
      </c>
      <c r="H143">
        <v>19</v>
      </c>
      <c r="I143">
        <v>17</v>
      </c>
      <c r="J143">
        <v>2</v>
      </c>
      <c r="K143">
        <v>0</v>
      </c>
      <c r="L143">
        <v>17</v>
      </c>
      <c r="M143">
        <v>15</v>
      </c>
      <c r="N143">
        <v>2</v>
      </c>
      <c r="O143">
        <v>0</v>
      </c>
      <c r="P143">
        <v>0</v>
      </c>
      <c r="Q143">
        <v>2</v>
      </c>
      <c r="R143">
        <v>0</v>
      </c>
    </row>
    <row r="144" spans="1:18" x14ac:dyDescent="0.2">
      <c r="A144" t="s">
        <v>10434</v>
      </c>
      <c r="B144" t="s">
        <v>84</v>
      </c>
      <c r="C144" t="s">
        <v>256</v>
      </c>
      <c r="D144">
        <v>8</v>
      </c>
      <c r="E144">
        <v>8</v>
      </c>
      <c r="F144">
        <v>0</v>
      </c>
      <c r="G144">
        <v>0</v>
      </c>
      <c r="H144">
        <v>8</v>
      </c>
      <c r="I144">
        <v>8</v>
      </c>
      <c r="J144">
        <v>0</v>
      </c>
      <c r="K144">
        <v>0</v>
      </c>
      <c r="L144">
        <v>7</v>
      </c>
      <c r="M144">
        <v>7</v>
      </c>
      <c r="N144">
        <v>0</v>
      </c>
      <c r="O144">
        <v>0</v>
      </c>
      <c r="P144">
        <v>0</v>
      </c>
      <c r="Q144">
        <v>1</v>
      </c>
      <c r="R144">
        <v>0</v>
      </c>
    </row>
    <row r="145" spans="1:18" x14ac:dyDescent="0.2">
      <c r="A145" t="s">
        <v>10435</v>
      </c>
      <c r="B145" t="s">
        <v>84</v>
      </c>
      <c r="C145" t="s">
        <v>172</v>
      </c>
      <c r="D145">
        <v>49</v>
      </c>
      <c r="E145">
        <v>42</v>
      </c>
      <c r="F145">
        <v>6</v>
      </c>
      <c r="G145">
        <v>1</v>
      </c>
      <c r="H145">
        <v>48</v>
      </c>
      <c r="I145">
        <v>43</v>
      </c>
      <c r="J145">
        <v>4</v>
      </c>
      <c r="K145">
        <v>1</v>
      </c>
      <c r="L145">
        <v>45</v>
      </c>
      <c r="M145">
        <v>40</v>
      </c>
      <c r="N145">
        <v>4</v>
      </c>
      <c r="O145">
        <v>1</v>
      </c>
      <c r="P145">
        <v>1</v>
      </c>
      <c r="Q145">
        <v>4</v>
      </c>
      <c r="R145">
        <v>0</v>
      </c>
    </row>
    <row r="146" spans="1:18" x14ac:dyDescent="0.2">
      <c r="A146" t="s">
        <v>10436</v>
      </c>
      <c r="B146" t="s">
        <v>84</v>
      </c>
      <c r="C146" t="s">
        <v>114</v>
      </c>
      <c r="D146">
        <v>11</v>
      </c>
      <c r="E146">
        <v>11</v>
      </c>
      <c r="F146">
        <v>0</v>
      </c>
      <c r="G146">
        <v>0</v>
      </c>
      <c r="H146">
        <v>11</v>
      </c>
      <c r="I146">
        <v>11</v>
      </c>
      <c r="J146">
        <v>0</v>
      </c>
      <c r="K146">
        <v>0</v>
      </c>
      <c r="L146">
        <v>11</v>
      </c>
      <c r="M146">
        <v>11</v>
      </c>
      <c r="N146">
        <v>0</v>
      </c>
      <c r="O146">
        <v>0</v>
      </c>
      <c r="P146">
        <v>0</v>
      </c>
      <c r="Q146">
        <v>0</v>
      </c>
      <c r="R146">
        <v>0</v>
      </c>
    </row>
    <row r="147" spans="1:18" x14ac:dyDescent="0.2">
      <c r="A147" t="s">
        <v>10437</v>
      </c>
      <c r="B147" t="s">
        <v>84</v>
      </c>
      <c r="C147" t="s">
        <v>156</v>
      </c>
      <c r="D147">
        <v>17</v>
      </c>
      <c r="E147">
        <v>15</v>
      </c>
      <c r="F147">
        <v>2</v>
      </c>
      <c r="G147">
        <v>0</v>
      </c>
      <c r="H147">
        <v>17</v>
      </c>
      <c r="I147">
        <v>15</v>
      </c>
      <c r="J147">
        <v>2</v>
      </c>
      <c r="K147">
        <v>0</v>
      </c>
      <c r="L147">
        <v>14</v>
      </c>
      <c r="M147">
        <v>12</v>
      </c>
      <c r="N147">
        <v>2</v>
      </c>
      <c r="O147">
        <v>0</v>
      </c>
      <c r="P147">
        <v>0</v>
      </c>
      <c r="Q147">
        <v>3</v>
      </c>
      <c r="R147">
        <v>0</v>
      </c>
    </row>
    <row r="148" spans="1:18" x14ac:dyDescent="0.2">
      <c r="A148" t="s">
        <v>10438</v>
      </c>
      <c r="B148" t="s">
        <v>84</v>
      </c>
      <c r="C148" t="s">
        <v>191</v>
      </c>
      <c r="D148">
        <v>24</v>
      </c>
      <c r="E148">
        <v>24</v>
      </c>
      <c r="F148">
        <v>0</v>
      </c>
      <c r="G148">
        <v>0</v>
      </c>
      <c r="H148">
        <v>24</v>
      </c>
      <c r="I148">
        <v>24</v>
      </c>
      <c r="J148">
        <v>0</v>
      </c>
      <c r="K148">
        <v>0</v>
      </c>
      <c r="L148">
        <v>22</v>
      </c>
      <c r="M148">
        <v>22</v>
      </c>
      <c r="N148">
        <v>0</v>
      </c>
      <c r="O148">
        <v>0</v>
      </c>
      <c r="P148">
        <v>0</v>
      </c>
      <c r="Q148">
        <v>2</v>
      </c>
      <c r="R148">
        <v>0</v>
      </c>
    </row>
    <row r="149" spans="1:18" x14ac:dyDescent="0.2">
      <c r="A149" t="s">
        <v>10439</v>
      </c>
      <c r="B149" t="s">
        <v>84</v>
      </c>
      <c r="C149" t="s">
        <v>239</v>
      </c>
      <c r="D149">
        <v>10</v>
      </c>
      <c r="E149">
        <v>10</v>
      </c>
      <c r="F149">
        <v>0</v>
      </c>
      <c r="G149">
        <v>0</v>
      </c>
      <c r="H149">
        <v>10</v>
      </c>
      <c r="I149">
        <v>10</v>
      </c>
      <c r="J149">
        <v>0</v>
      </c>
      <c r="K149">
        <v>0</v>
      </c>
      <c r="L149">
        <v>9</v>
      </c>
      <c r="M149">
        <v>9</v>
      </c>
      <c r="N149">
        <v>0</v>
      </c>
      <c r="O149">
        <v>0</v>
      </c>
      <c r="P149">
        <v>0</v>
      </c>
      <c r="Q149">
        <v>1</v>
      </c>
      <c r="R149">
        <v>0</v>
      </c>
    </row>
    <row r="150" spans="1:18" x14ac:dyDescent="0.2">
      <c r="A150" t="s">
        <v>10440</v>
      </c>
      <c r="B150" t="s">
        <v>84</v>
      </c>
      <c r="C150" t="s">
        <v>209</v>
      </c>
      <c r="D150">
        <v>1</v>
      </c>
      <c r="E150">
        <v>1</v>
      </c>
      <c r="F150">
        <v>0</v>
      </c>
      <c r="G150">
        <v>0</v>
      </c>
      <c r="H150">
        <v>1</v>
      </c>
      <c r="I150">
        <v>1</v>
      </c>
      <c r="J150">
        <v>0</v>
      </c>
      <c r="K150">
        <v>0</v>
      </c>
      <c r="L150">
        <v>1</v>
      </c>
      <c r="M150">
        <v>1</v>
      </c>
      <c r="N150">
        <v>0</v>
      </c>
      <c r="O150">
        <v>0</v>
      </c>
      <c r="P150">
        <v>0</v>
      </c>
      <c r="Q150">
        <v>0</v>
      </c>
      <c r="R150">
        <v>0</v>
      </c>
    </row>
    <row r="151" spans="1:18" x14ac:dyDescent="0.2">
      <c r="A151" t="s">
        <v>10441</v>
      </c>
      <c r="B151" t="s">
        <v>84</v>
      </c>
      <c r="C151" t="s">
        <v>121</v>
      </c>
      <c r="D151">
        <v>63</v>
      </c>
      <c r="E151">
        <v>56</v>
      </c>
      <c r="F151">
        <v>7</v>
      </c>
      <c r="G151">
        <v>0</v>
      </c>
      <c r="H151">
        <v>62</v>
      </c>
      <c r="I151">
        <v>56</v>
      </c>
      <c r="J151">
        <v>6</v>
      </c>
      <c r="K151">
        <v>0</v>
      </c>
      <c r="L151">
        <v>56</v>
      </c>
      <c r="M151">
        <v>50</v>
      </c>
      <c r="N151">
        <v>6</v>
      </c>
      <c r="O151">
        <v>0</v>
      </c>
      <c r="P151">
        <v>1</v>
      </c>
      <c r="Q151">
        <v>7</v>
      </c>
      <c r="R151">
        <v>0</v>
      </c>
    </row>
    <row r="152" spans="1:18" x14ac:dyDescent="0.2">
      <c r="A152" t="s">
        <v>10442</v>
      </c>
      <c r="B152" t="s">
        <v>84</v>
      </c>
      <c r="C152" t="s">
        <v>250</v>
      </c>
      <c r="D152">
        <v>17</v>
      </c>
      <c r="E152">
        <v>17</v>
      </c>
      <c r="F152">
        <v>0</v>
      </c>
      <c r="G152">
        <v>0</v>
      </c>
      <c r="H152">
        <v>17</v>
      </c>
      <c r="I152">
        <v>17</v>
      </c>
      <c r="J152">
        <v>0</v>
      </c>
      <c r="K152">
        <v>0</v>
      </c>
      <c r="L152">
        <v>16</v>
      </c>
      <c r="M152">
        <v>16</v>
      </c>
      <c r="N152">
        <v>0</v>
      </c>
      <c r="O152">
        <v>0</v>
      </c>
      <c r="P152">
        <v>0</v>
      </c>
      <c r="Q152">
        <v>1</v>
      </c>
      <c r="R152">
        <v>0</v>
      </c>
    </row>
    <row r="153" spans="1:18" x14ac:dyDescent="0.2">
      <c r="A153" t="s">
        <v>10443</v>
      </c>
      <c r="B153" t="s">
        <v>89</v>
      </c>
      <c r="C153" t="s">
        <v>104</v>
      </c>
      <c r="D153">
        <v>5</v>
      </c>
      <c r="E153">
        <v>5</v>
      </c>
      <c r="F153">
        <v>0</v>
      </c>
      <c r="G153">
        <v>0</v>
      </c>
      <c r="H153">
        <v>5</v>
      </c>
      <c r="I153">
        <v>5</v>
      </c>
      <c r="J153">
        <v>0</v>
      </c>
      <c r="K153">
        <v>0</v>
      </c>
      <c r="L153">
        <v>4</v>
      </c>
      <c r="M153">
        <v>4</v>
      </c>
      <c r="N153">
        <v>0</v>
      </c>
      <c r="O153">
        <v>0</v>
      </c>
      <c r="P153">
        <v>0</v>
      </c>
      <c r="Q153">
        <v>1</v>
      </c>
      <c r="R153">
        <v>0</v>
      </c>
    </row>
    <row r="154" spans="1:18" x14ac:dyDescent="0.2">
      <c r="A154" t="s">
        <v>10444</v>
      </c>
      <c r="B154" t="s">
        <v>87</v>
      </c>
      <c r="C154" t="s">
        <v>104</v>
      </c>
      <c r="D154">
        <v>124</v>
      </c>
      <c r="E154">
        <v>120</v>
      </c>
      <c r="F154">
        <v>3</v>
      </c>
      <c r="G154">
        <v>1</v>
      </c>
      <c r="H154">
        <v>121</v>
      </c>
      <c r="I154">
        <v>117</v>
      </c>
      <c r="J154">
        <v>3</v>
      </c>
      <c r="K154">
        <v>1</v>
      </c>
      <c r="L154">
        <v>110</v>
      </c>
      <c r="M154">
        <v>106</v>
      </c>
      <c r="N154">
        <v>3</v>
      </c>
      <c r="O154">
        <v>1</v>
      </c>
      <c r="P154">
        <v>3</v>
      </c>
      <c r="Q154">
        <v>14</v>
      </c>
      <c r="R154">
        <v>0</v>
      </c>
    </row>
    <row r="155" spans="1:18" x14ac:dyDescent="0.2">
      <c r="A155" t="s">
        <v>10445</v>
      </c>
      <c r="B155" t="s">
        <v>86</v>
      </c>
      <c r="C155" t="s">
        <v>104</v>
      </c>
      <c r="D155">
        <v>2656</v>
      </c>
      <c r="E155">
        <v>2465</v>
      </c>
      <c r="F155">
        <v>177</v>
      </c>
      <c r="G155">
        <v>14</v>
      </c>
      <c r="H155">
        <v>2643</v>
      </c>
      <c r="I155">
        <v>2464</v>
      </c>
      <c r="J155">
        <v>166</v>
      </c>
      <c r="K155">
        <v>13</v>
      </c>
      <c r="L155">
        <v>2426</v>
      </c>
      <c r="M155">
        <v>2267</v>
      </c>
      <c r="N155">
        <v>146</v>
      </c>
      <c r="O155">
        <v>13</v>
      </c>
      <c r="P155">
        <v>13</v>
      </c>
      <c r="Q155">
        <v>230</v>
      </c>
      <c r="R155">
        <v>0</v>
      </c>
    </row>
    <row r="156" spans="1:18" x14ac:dyDescent="0.2">
      <c r="A156" t="s">
        <v>10446</v>
      </c>
      <c r="B156" t="s">
        <v>86</v>
      </c>
      <c r="C156" t="s">
        <v>105</v>
      </c>
      <c r="D156">
        <v>18</v>
      </c>
      <c r="E156">
        <v>16</v>
      </c>
      <c r="F156">
        <v>2</v>
      </c>
      <c r="G156">
        <v>0</v>
      </c>
      <c r="H156">
        <v>18</v>
      </c>
      <c r="I156">
        <v>16</v>
      </c>
      <c r="J156">
        <v>2</v>
      </c>
      <c r="K156">
        <v>0</v>
      </c>
      <c r="L156">
        <v>15</v>
      </c>
      <c r="M156">
        <v>14</v>
      </c>
      <c r="N156">
        <v>1</v>
      </c>
      <c r="O156">
        <v>0</v>
      </c>
      <c r="P156">
        <v>0</v>
      </c>
      <c r="Q156">
        <v>3</v>
      </c>
      <c r="R156">
        <v>0</v>
      </c>
    </row>
    <row r="157" spans="1:18" x14ac:dyDescent="0.2">
      <c r="A157" t="s">
        <v>10447</v>
      </c>
      <c r="B157" t="s">
        <v>87</v>
      </c>
      <c r="C157" t="s">
        <v>106</v>
      </c>
      <c r="D157">
        <v>4</v>
      </c>
      <c r="E157">
        <v>4</v>
      </c>
      <c r="F157">
        <v>0</v>
      </c>
      <c r="G157">
        <v>0</v>
      </c>
      <c r="H157">
        <v>4</v>
      </c>
      <c r="I157">
        <v>4</v>
      </c>
      <c r="J157">
        <v>0</v>
      </c>
      <c r="K157">
        <v>0</v>
      </c>
      <c r="L157">
        <v>4</v>
      </c>
      <c r="M157">
        <v>4</v>
      </c>
      <c r="N157">
        <v>0</v>
      </c>
      <c r="O157">
        <v>0</v>
      </c>
      <c r="P157">
        <v>0</v>
      </c>
      <c r="Q157">
        <v>0</v>
      </c>
      <c r="R157">
        <v>0</v>
      </c>
    </row>
    <row r="158" spans="1:18" x14ac:dyDescent="0.2">
      <c r="A158" t="s">
        <v>10448</v>
      </c>
      <c r="B158" t="s">
        <v>86</v>
      </c>
      <c r="C158" t="s">
        <v>106</v>
      </c>
      <c r="D158">
        <v>44</v>
      </c>
      <c r="E158">
        <v>41</v>
      </c>
      <c r="F158">
        <v>3</v>
      </c>
      <c r="G158">
        <v>0</v>
      </c>
      <c r="H158">
        <v>42</v>
      </c>
      <c r="I158">
        <v>39</v>
      </c>
      <c r="J158">
        <v>3</v>
      </c>
      <c r="K158">
        <v>0</v>
      </c>
      <c r="L158">
        <v>37</v>
      </c>
      <c r="M158">
        <v>36</v>
      </c>
      <c r="N158">
        <v>1</v>
      </c>
      <c r="O158">
        <v>0</v>
      </c>
      <c r="P158">
        <v>2</v>
      </c>
      <c r="Q158">
        <v>7</v>
      </c>
      <c r="R158">
        <v>0</v>
      </c>
    </row>
    <row r="159" spans="1:18" x14ac:dyDescent="0.2">
      <c r="A159" t="s">
        <v>10449</v>
      </c>
      <c r="B159" t="s">
        <v>86</v>
      </c>
      <c r="C159" t="s">
        <v>107</v>
      </c>
      <c r="D159">
        <v>5</v>
      </c>
      <c r="E159">
        <v>5</v>
      </c>
      <c r="F159">
        <v>0</v>
      </c>
      <c r="G159">
        <v>0</v>
      </c>
      <c r="H159">
        <v>5</v>
      </c>
      <c r="I159">
        <v>5</v>
      </c>
      <c r="J159">
        <v>0</v>
      </c>
      <c r="K159">
        <v>0</v>
      </c>
      <c r="L159">
        <v>5</v>
      </c>
      <c r="M159">
        <v>5</v>
      </c>
      <c r="N159">
        <v>0</v>
      </c>
      <c r="O159">
        <v>0</v>
      </c>
      <c r="P159">
        <v>0</v>
      </c>
      <c r="Q159">
        <v>0</v>
      </c>
      <c r="R159">
        <v>0</v>
      </c>
    </row>
    <row r="160" spans="1:18" x14ac:dyDescent="0.2">
      <c r="A160" t="s">
        <v>10450</v>
      </c>
      <c r="B160" t="s">
        <v>86</v>
      </c>
      <c r="C160" t="s">
        <v>108</v>
      </c>
      <c r="D160">
        <v>7</v>
      </c>
      <c r="E160">
        <v>7</v>
      </c>
      <c r="F160">
        <v>0</v>
      </c>
      <c r="G160">
        <v>0</v>
      </c>
      <c r="H160">
        <v>7</v>
      </c>
      <c r="I160">
        <v>7</v>
      </c>
      <c r="J160">
        <v>0</v>
      </c>
      <c r="K160">
        <v>0</v>
      </c>
      <c r="L160">
        <v>6</v>
      </c>
      <c r="M160">
        <v>6</v>
      </c>
      <c r="N160">
        <v>0</v>
      </c>
      <c r="O160">
        <v>0</v>
      </c>
      <c r="P160">
        <v>0</v>
      </c>
      <c r="Q160">
        <v>1</v>
      </c>
      <c r="R160">
        <v>0</v>
      </c>
    </row>
    <row r="161" spans="1:18" x14ac:dyDescent="0.2">
      <c r="A161" t="s">
        <v>10451</v>
      </c>
      <c r="B161" t="s">
        <v>86</v>
      </c>
      <c r="C161" t="s">
        <v>109</v>
      </c>
      <c r="D161">
        <v>7</v>
      </c>
      <c r="E161">
        <v>7</v>
      </c>
      <c r="F161">
        <v>0</v>
      </c>
      <c r="G161">
        <v>0</v>
      </c>
      <c r="H161">
        <v>7</v>
      </c>
      <c r="I161">
        <v>7</v>
      </c>
      <c r="J161">
        <v>0</v>
      </c>
      <c r="K161">
        <v>0</v>
      </c>
      <c r="L161">
        <v>5</v>
      </c>
      <c r="M161">
        <v>5</v>
      </c>
      <c r="N161">
        <v>0</v>
      </c>
      <c r="O161">
        <v>0</v>
      </c>
      <c r="P161">
        <v>0</v>
      </c>
      <c r="Q161">
        <v>2</v>
      </c>
      <c r="R161">
        <v>0</v>
      </c>
    </row>
    <row r="162" spans="1:18" x14ac:dyDescent="0.2">
      <c r="A162" t="s">
        <v>10452</v>
      </c>
      <c r="B162" t="s">
        <v>86</v>
      </c>
      <c r="C162" t="s">
        <v>110</v>
      </c>
      <c r="D162">
        <v>41</v>
      </c>
      <c r="E162">
        <v>36</v>
      </c>
      <c r="F162">
        <v>5</v>
      </c>
      <c r="G162">
        <v>0</v>
      </c>
      <c r="H162">
        <v>41</v>
      </c>
      <c r="I162">
        <v>36</v>
      </c>
      <c r="J162">
        <v>5</v>
      </c>
      <c r="K162">
        <v>0</v>
      </c>
      <c r="L162">
        <v>40</v>
      </c>
      <c r="M162">
        <v>35</v>
      </c>
      <c r="N162">
        <v>5</v>
      </c>
      <c r="O162">
        <v>0</v>
      </c>
      <c r="P162">
        <v>0</v>
      </c>
      <c r="Q162">
        <v>1</v>
      </c>
      <c r="R162">
        <v>0</v>
      </c>
    </row>
    <row r="163" spans="1:18" x14ac:dyDescent="0.2">
      <c r="A163" t="s">
        <v>10453</v>
      </c>
      <c r="B163" t="s">
        <v>87</v>
      </c>
      <c r="C163" t="s">
        <v>111</v>
      </c>
      <c r="D163">
        <v>3</v>
      </c>
      <c r="E163">
        <v>3</v>
      </c>
      <c r="F163">
        <v>0</v>
      </c>
      <c r="G163">
        <v>0</v>
      </c>
      <c r="H163">
        <v>3</v>
      </c>
      <c r="I163">
        <v>3</v>
      </c>
      <c r="J163">
        <v>0</v>
      </c>
      <c r="K163">
        <v>0</v>
      </c>
      <c r="L163">
        <v>3</v>
      </c>
      <c r="M163">
        <v>3</v>
      </c>
      <c r="N163">
        <v>0</v>
      </c>
      <c r="O163">
        <v>0</v>
      </c>
      <c r="P163">
        <v>0</v>
      </c>
      <c r="Q163">
        <v>0</v>
      </c>
      <c r="R163">
        <v>0</v>
      </c>
    </row>
    <row r="164" spans="1:18" x14ac:dyDescent="0.2">
      <c r="A164" t="s">
        <v>10454</v>
      </c>
      <c r="B164" t="s">
        <v>86</v>
      </c>
      <c r="C164" t="s">
        <v>111</v>
      </c>
      <c r="D164">
        <v>45</v>
      </c>
      <c r="E164">
        <v>40</v>
      </c>
      <c r="F164">
        <v>5</v>
      </c>
      <c r="G164">
        <v>0</v>
      </c>
      <c r="H164">
        <v>45</v>
      </c>
      <c r="I164">
        <v>40</v>
      </c>
      <c r="J164">
        <v>5</v>
      </c>
      <c r="K164">
        <v>0</v>
      </c>
      <c r="L164">
        <v>40</v>
      </c>
      <c r="M164">
        <v>37</v>
      </c>
      <c r="N164">
        <v>3</v>
      </c>
      <c r="O164">
        <v>0</v>
      </c>
      <c r="P164">
        <v>0</v>
      </c>
      <c r="Q164">
        <v>5</v>
      </c>
      <c r="R164">
        <v>0</v>
      </c>
    </row>
    <row r="165" spans="1:18" x14ac:dyDescent="0.2">
      <c r="A165" t="s">
        <v>10455</v>
      </c>
      <c r="B165" t="s">
        <v>86</v>
      </c>
      <c r="C165" t="s">
        <v>112</v>
      </c>
      <c r="D165">
        <v>4</v>
      </c>
      <c r="E165">
        <v>4</v>
      </c>
      <c r="F165">
        <v>0</v>
      </c>
      <c r="G165">
        <v>0</v>
      </c>
      <c r="H165">
        <v>4</v>
      </c>
      <c r="I165">
        <v>4</v>
      </c>
      <c r="J165">
        <v>0</v>
      </c>
      <c r="K165">
        <v>0</v>
      </c>
      <c r="L165">
        <v>4</v>
      </c>
      <c r="M165">
        <v>4</v>
      </c>
      <c r="N165">
        <v>0</v>
      </c>
      <c r="O165">
        <v>0</v>
      </c>
      <c r="P165">
        <v>0</v>
      </c>
      <c r="Q165">
        <v>0</v>
      </c>
      <c r="R165">
        <v>0</v>
      </c>
    </row>
    <row r="166" spans="1:18" x14ac:dyDescent="0.2">
      <c r="A166" t="s">
        <v>10456</v>
      </c>
      <c r="B166" t="s">
        <v>86</v>
      </c>
      <c r="C166" t="s">
        <v>113</v>
      </c>
      <c r="D166">
        <v>1</v>
      </c>
      <c r="E166">
        <v>1</v>
      </c>
      <c r="F166">
        <v>0</v>
      </c>
      <c r="G166">
        <v>0</v>
      </c>
      <c r="H166">
        <v>1</v>
      </c>
      <c r="I166">
        <v>1</v>
      </c>
      <c r="J166">
        <v>0</v>
      </c>
      <c r="K166">
        <v>0</v>
      </c>
      <c r="L166">
        <v>1</v>
      </c>
      <c r="M166">
        <v>1</v>
      </c>
      <c r="N166">
        <v>0</v>
      </c>
      <c r="O166">
        <v>0</v>
      </c>
      <c r="P166">
        <v>0</v>
      </c>
      <c r="Q166">
        <v>0</v>
      </c>
      <c r="R166">
        <v>0</v>
      </c>
    </row>
    <row r="167" spans="1:18" x14ac:dyDescent="0.2">
      <c r="A167" t="s">
        <v>10457</v>
      </c>
      <c r="B167" t="s">
        <v>86</v>
      </c>
      <c r="C167" t="s">
        <v>114</v>
      </c>
      <c r="D167">
        <v>11</v>
      </c>
      <c r="E167">
        <v>11</v>
      </c>
      <c r="F167">
        <v>0</v>
      </c>
      <c r="G167">
        <v>0</v>
      </c>
      <c r="H167">
        <v>11</v>
      </c>
      <c r="I167">
        <v>11</v>
      </c>
      <c r="J167">
        <v>0</v>
      </c>
      <c r="K167">
        <v>0</v>
      </c>
      <c r="L167">
        <v>11</v>
      </c>
      <c r="M167">
        <v>11</v>
      </c>
      <c r="N167">
        <v>0</v>
      </c>
      <c r="O167">
        <v>0</v>
      </c>
      <c r="P167">
        <v>0</v>
      </c>
      <c r="Q167">
        <v>0</v>
      </c>
      <c r="R167">
        <v>0</v>
      </c>
    </row>
    <row r="168" spans="1:18" x14ac:dyDescent="0.2">
      <c r="A168" t="s">
        <v>10458</v>
      </c>
      <c r="B168" t="s">
        <v>87</v>
      </c>
      <c r="C168" t="s">
        <v>115</v>
      </c>
      <c r="D168">
        <v>2</v>
      </c>
      <c r="E168">
        <v>2</v>
      </c>
      <c r="F168">
        <v>0</v>
      </c>
      <c r="G168">
        <v>0</v>
      </c>
      <c r="H168">
        <v>2</v>
      </c>
      <c r="I168">
        <v>2</v>
      </c>
      <c r="J168">
        <v>0</v>
      </c>
      <c r="K168">
        <v>0</v>
      </c>
      <c r="L168">
        <v>2</v>
      </c>
      <c r="M168">
        <v>2</v>
      </c>
      <c r="N168">
        <v>0</v>
      </c>
      <c r="O168">
        <v>0</v>
      </c>
      <c r="P168">
        <v>0</v>
      </c>
      <c r="Q168">
        <v>0</v>
      </c>
      <c r="R168">
        <v>0</v>
      </c>
    </row>
    <row r="169" spans="1:18" x14ac:dyDescent="0.2">
      <c r="A169" t="s">
        <v>10459</v>
      </c>
      <c r="B169" t="s">
        <v>86</v>
      </c>
      <c r="C169" t="s">
        <v>115</v>
      </c>
      <c r="D169">
        <v>6</v>
      </c>
      <c r="E169">
        <v>6</v>
      </c>
      <c r="F169">
        <v>0</v>
      </c>
      <c r="G169">
        <v>0</v>
      </c>
      <c r="H169">
        <v>6</v>
      </c>
      <c r="I169">
        <v>6</v>
      </c>
      <c r="J169">
        <v>0</v>
      </c>
      <c r="K169">
        <v>0</v>
      </c>
      <c r="L169">
        <v>6</v>
      </c>
      <c r="M169">
        <v>6</v>
      </c>
      <c r="N169">
        <v>0</v>
      </c>
      <c r="O169">
        <v>0</v>
      </c>
      <c r="P169">
        <v>0</v>
      </c>
      <c r="Q169">
        <v>0</v>
      </c>
      <c r="R169">
        <v>0</v>
      </c>
    </row>
    <row r="170" spans="1:18" x14ac:dyDescent="0.2">
      <c r="A170" t="s">
        <v>10460</v>
      </c>
      <c r="B170" t="s">
        <v>87</v>
      </c>
      <c r="C170" t="s">
        <v>116</v>
      </c>
      <c r="D170">
        <v>2</v>
      </c>
      <c r="E170">
        <v>2</v>
      </c>
      <c r="F170">
        <v>0</v>
      </c>
      <c r="G170">
        <v>0</v>
      </c>
      <c r="H170">
        <v>2</v>
      </c>
      <c r="I170">
        <v>2</v>
      </c>
      <c r="J170">
        <v>0</v>
      </c>
      <c r="K170">
        <v>0</v>
      </c>
      <c r="L170">
        <v>1</v>
      </c>
      <c r="M170">
        <v>1</v>
      </c>
      <c r="N170">
        <v>0</v>
      </c>
      <c r="O170">
        <v>0</v>
      </c>
      <c r="P170">
        <v>0</v>
      </c>
      <c r="Q170">
        <v>1</v>
      </c>
      <c r="R170">
        <v>0</v>
      </c>
    </row>
    <row r="171" spans="1:18" x14ac:dyDescent="0.2">
      <c r="A171" t="s">
        <v>10461</v>
      </c>
      <c r="B171" t="s">
        <v>86</v>
      </c>
      <c r="C171" t="s">
        <v>116</v>
      </c>
      <c r="D171">
        <v>5</v>
      </c>
      <c r="E171">
        <v>5</v>
      </c>
      <c r="F171">
        <v>0</v>
      </c>
      <c r="G171">
        <v>0</v>
      </c>
      <c r="H171">
        <v>5</v>
      </c>
      <c r="I171">
        <v>5</v>
      </c>
      <c r="J171">
        <v>0</v>
      </c>
      <c r="K171">
        <v>0</v>
      </c>
      <c r="L171">
        <v>5</v>
      </c>
      <c r="M171">
        <v>5</v>
      </c>
      <c r="N171">
        <v>0</v>
      </c>
      <c r="O171">
        <v>0</v>
      </c>
      <c r="P171">
        <v>0</v>
      </c>
      <c r="Q171">
        <v>0</v>
      </c>
      <c r="R171">
        <v>0</v>
      </c>
    </row>
    <row r="172" spans="1:18" x14ac:dyDescent="0.2">
      <c r="A172" t="s">
        <v>10462</v>
      </c>
      <c r="B172" t="s">
        <v>87</v>
      </c>
      <c r="C172" t="s">
        <v>117</v>
      </c>
      <c r="D172">
        <v>2</v>
      </c>
      <c r="E172">
        <v>2</v>
      </c>
      <c r="F172">
        <v>0</v>
      </c>
      <c r="G172">
        <v>0</v>
      </c>
      <c r="H172">
        <v>2</v>
      </c>
      <c r="I172">
        <v>2</v>
      </c>
      <c r="J172">
        <v>0</v>
      </c>
      <c r="K172">
        <v>0</v>
      </c>
      <c r="L172">
        <v>2</v>
      </c>
      <c r="M172">
        <v>2</v>
      </c>
      <c r="N172">
        <v>0</v>
      </c>
      <c r="O172">
        <v>0</v>
      </c>
      <c r="P172">
        <v>0</v>
      </c>
      <c r="Q172">
        <v>0</v>
      </c>
      <c r="R172">
        <v>0</v>
      </c>
    </row>
    <row r="173" spans="1:18" x14ac:dyDescent="0.2">
      <c r="A173" t="s">
        <v>10463</v>
      </c>
      <c r="B173" t="s">
        <v>86</v>
      </c>
      <c r="C173" t="s">
        <v>117</v>
      </c>
      <c r="D173">
        <v>16</v>
      </c>
      <c r="E173">
        <v>14</v>
      </c>
      <c r="F173">
        <v>2</v>
      </c>
      <c r="G173">
        <v>0</v>
      </c>
      <c r="H173">
        <v>16</v>
      </c>
      <c r="I173">
        <v>14</v>
      </c>
      <c r="J173">
        <v>2</v>
      </c>
      <c r="K173">
        <v>0</v>
      </c>
      <c r="L173">
        <v>16</v>
      </c>
      <c r="M173">
        <v>14</v>
      </c>
      <c r="N173">
        <v>2</v>
      </c>
      <c r="O173">
        <v>0</v>
      </c>
      <c r="P173">
        <v>0</v>
      </c>
      <c r="Q173">
        <v>0</v>
      </c>
      <c r="R173">
        <v>0</v>
      </c>
    </row>
    <row r="174" spans="1:18" x14ac:dyDescent="0.2">
      <c r="A174" t="s">
        <v>10464</v>
      </c>
      <c r="B174" t="s">
        <v>86</v>
      </c>
      <c r="C174" t="s">
        <v>118</v>
      </c>
      <c r="D174">
        <v>19</v>
      </c>
      <c r="E174">
        <v>17</v>
      </c>
      <c r="F174">
        <v>2</v>
      </c>
      <c r="G174">
        <v>0</v>
      </c>
      <c r="H174">
        <v>18</v>
      </c>
      <c r="I174">
        <v>16</v>
      </c>
      <c r="J174">
        <v>2</v>
      </c>
      <c r="K174">
        <v>0</v>
      </c>
      <c r="L174">
        <v>17</v>
      </c>
      <c r="M174">
        <v>15</v>
      </c>
      <c r="N174">
        <v>2</v>
      </c>
      <c r="O174">
        <v>0</v>
      </c>
      <c r="P174">
        <v>1</v>
      </c>
      <c r="Q174">
        <v>2</v>
      </c>
      <c r="R174">
        <v>0</v>
      </c>
    </row>
    <row r="175" spans="1:18" x14ac:dyDescent="0.2">
      <c r="A175" t="s">
        <v>10465</v>
      </c>
      <c r="B175" t="s">
        <v>87</v>
      </c>
      <c r="C175" t="s">
        <v>119</v>
      </c>
      <c r="D175">
        <v>3</v>
      </c>
      <c r="E175">
        <v>3</v>
      </c>
      <c r="F175">
        <v>0</v>
      </c>
      <c r="G175">
        <v>0</v>
      </c>
      <c r="H175">
        <v>3</v>
      </c>
      <c r="I175">
        <v>3</v>
      </c>
      <c r="J175">
        <v>0</v>
      </c>
      <c r="K175">
        <v>0</v>
      </c>
      <c r="L175">
        <v>2</v>
      </c>
      <c r="M175">
        <v>2</v>
      </c>
      <c r="N175">
        <v>0</v>
      </c>
      <c r="O175">
        <v>0</v>
      </c>
      <c r="P175">
        <v>0</v>
      </c>
      <c r="Q175">
        <v>1</v>
      </c>
      <c r="R175">
        <v>0</v>
      </c>
    </row>
    <row r="176" spans="1:18" x14ac:dyDescent="0.2">
      <c r="A176" t="s">
        <v>10466</v>
      </c>
      <c r="B176" t="s">
        <v>86</v>
      </c>
      <c r="C176" t="s">
        <v>119</v>
      </c>
      <c r="D176">
        <v>7</v>
      </c>
      <c r="E176">
        <v>6</v>
      </c>
      <c r="F176">
        <v>1</v>
      </c>
      <c r="G176">
        <v>0</v>
      </c>
      <c r="H176">
        <v>7</v>
      </c>
      <c r="I176">
        <v>6</v>
      </c>
      <c r="J176">
        <v>1</v>
      </c>
      <c r="K176">
        <v>0</v>
      </c>
      <c r="L176">
        <v>7</v>
      </c>
      <c r="M176">
        <v>6</v>
      </c>
      <c r="N176">
        <v>1</v>
      </c>
      <c r="O176">
        <v>0</v>
      </c>
      <c r="P176">
        <v>0</v>
      </c>
      <c r="Q176">
        <v>0</v>
      </c>
      <c r="R176">
        <v>0</v>
      </c>
    </row>
    <row r="177" spans="1:18" x14ac:dyDescent="0.2">
      <c r="A177" t="s">
        <v>10467</v>
      </c>
      <c r="B177" t="s">
        <v>87</v>
      </c>
      <c r="C177" t="s">
        <v>120</v>
      </c>
      <c r="D177">
        <v>2</v>
      </c>
      <c r="E177">
        <v>1</v>
      </c>
      <c r="F177">
        <v>0</v>
      </c>
      <c r="G177">
        <v>1</v>
      </c>
      <c r="H177">
        <v>2</v>
      </c>
      <c r="I177">
        <v>1</v>
      </c>
      <c r="J177">
        <v>0</v>
      </c>
      <c r="K177">
        <v>1</v>
      </c>
      <c r="L177">
        <v>2</v>
      </c>
      <c r="M177">
        <v>1</v>
      </c>
      <c r="N177">
        <v>0</v>
      </c>
      <c r="O177">
        <v>1</v>
      </c>
      <c r="P177">
        <v>0</v>
      </c>
      <c r="Q177">
        <v>0</v>
      </c>
      <c r="R177">
        <v>0</v>
      </c>
    </row>
    <row r="178" spans="1:18" x14ac:dyDescent="0.2">
      <c r="A178" t="s">
        <v>10468</v>
      </c>
      <c r="B178" t="s">
        <v>86</v>
      </c>
      <c r="C178" t="s">
        <v>120</v>
      </c>
      <c r="D178">
        <v>20</v>
      </c>
      <c r="E178">
        <v>17</v>
      </c>
      <c r="F178">
        <v>3</v>
      </c>
      <c r="G178">
        <v>0</v>
      </c>
      <c r="H178">
        <v>20</v>
      </c>
      <c r="I178">
        <v>17</v>
      </c>
      <c r="J178">
        <v>3</v>
      </c>
      <c r="K178">
        <v>0</v>
      </c>
      <c r="L178">
        <v>19</v>
      </c>
      <c r="M178">
        <v>16</v>
      </c>
      <c r="N178">
        <v>3</v>
      </c>
      <c r="O178">
        <v>0</v>
      </c>
      <c r="P178">
        <v>0</v>
      </c>
      <c r="Q178">
        <v>1</v>
      </c>
      <c r="R178">
        <v>0</v>
      </c>
    </row>
    <row r="179" spans="1:18" x14ac:dyDescent="0.2">
      <c r="A179" t="s">
        <v>10469</v>
      </c>
      <c r="B179" t="s">
        <v>87</v>
      </c>
      <c r="C179" t="s">
        <v>121</v>
      </c>
      <c r="D179">
        <v>1</v>
      </c>
      <c r="E179">
        <v>1</v>
      </c>
      <c r="F179">
        <v>0</v>
      </c>
      <c r="G179">
        <v>0</v>
      </c>
      <c r="H179">
        <v>1</v>
      </c>
      <c r="I179">
        <v>1</v>
      </c>
      <c r="J179">
        <v>0</v>
      </c>
      <c r="K179">
        <v>0</v>
      </c>
      <c r="L179">
        <v>1</v>
      </c>
      <c r="M179">
        <v>1</v>
      </c>
      <c r="N179">
        <v>0</v>
      </c>
      <c r="O179">
        <v>0</v>
      </c>
      <c r="P179">
        <v>0</v>
      </c>
      <c r="Q179">
        <v>0</v>
      </c>
      <c r="R179">
        <v>0</v>
      </c>
    </row>
    <row r="180" spans="1:18" x14ac:dyDescent="0.2">
      <c r="A180" t="s">
        <v>10470</v>
      </c>
      <c r="B180" t="s">
        <v>86</v>
      </c>
      <c r="C180" t="s">
        <v>121</v>
      </c>
      <c r="D180">
        <v>62</v>
      </c>
      <c r="E180">
        <v>55</v>
      </c>
      <c r="F180">
        <v>7</v>
      </c>
      <c r="G180">
        <v>0</v>
      </c>
      <c r="H180">
        <v>61</v>
      </c>
      <c r="I180">
        <v>55</v>
      </c>
      <c r="J180">
        <v>6</v>
      </c>
      <c r="K180">
        <v>0</v>
      </c>
      <c r="L180">
        <v>55</v>
      </c>
      <c r="M180">
        <v>49</v>
      </c>
      <c r="N180">
        <v>6</v>
      </c>
      <c r="O180">
        <v>0</v>
      </c>
      <c r="P180">
        <v>1</v>
      </c>
      <c r="Q180">
        <v>7</v>
      </c>
      <c r="R180">
        <v>0</v>
      </c>
    </row>
    <row r="181" spans="1:18" x14ac:dyDescent="0.2">
      <c r="A181" t="s">
        <v>10471</v>
      </c>
      <c r="B181" t="s">
        <v>87</v>
      </c>
      <c r="C181" t="s">
        <v>122</v>
      </c>
      <c r="D181">
        <v>2</v>
      </c>
      <c r="E181">
        <v>2</v>
      </c>
      <c r="F181">
        <v>0</v>
      </c>
      <c r="G181">
        <v>0</v>
      </c>
      <c r="H181">
        <v>2</v>
      </c>
      <c r="I181">
        <v>2</v>
      </c>
      <c r="J181">
        <v>0</v>
      </c>
      <c r="K181">
        <v>0</v>
      </c>
      <c r="L181">
        <v>2</v>
      </c>
      <c r="M181">
        <v>2</v>
      </c>
      <c r="N181">
        <v>0</v>
      </c>
      <c r="O181">
        <v>0</v>
      </c>
      <c r="P181">
        <v>0</v>
      </c>
      <c r="Q181">
        <v>0</v>
      </c>
      <c r="R181">
        <v>0</v>
      </c>
    </row>
    <row r="182" spans="1:18" x14ac:dyDescent="0.2">
      <c r="A182" t="s">
        <v>10472</v>
      </c>
      <c r="B182" t="s">
        <v>86</v>
      </c>
      <c r="C182" t="s">
        <v>122</v>
      </c>
      <c r="D182">
        <v>50</v>
      </c>
      <c r="E182">
        <v>49</v>
      </c>
      <c r="F182">
        <v>1</v>
      </c>
      <c r="G182">
        <v>0</v>
      </c>
      <c r="H182">
        <v>50</v>
      </c>
      <c r="I182">
        <v>49</v>
      </c>
      <c r="J182">
        <v>1</v>
      </c>
      <c r="K182">
        <v>0</v>
      </c>
      <c r="L182">
        <v>47</v>
      </c>
      <c r="M182">
        <v>46</v>
      </c>
      <c r="N182">
        <v>1</v>
      </c>
      <c r="O182">
        <v>0</v>
      </c>
      <c r="P182">
        <v>0</v>
      </c>
      <c r="Q182">
        <v>3</v>
      </c>
      <c r="R182">
        <v>0</v>
      </c>
    </row>
    <row r="183" spans="1:18" x14ac:dyDescent="0.2">
      <c r="A183" t="s">
        <v>10473</v>
      </c>
      <c r="B183" t="s">
        <v>87</v>
      </c>
      <c r="C183" t="s">
        <v>123</v>
      </c>
      <c r="D183">
        <v>5</v>
      </c>
      <c r="E183">
        <v>5</v>
      </c>
      <c r="F183">
        <v>0</v>
      </c>
      <c r="G183">
        <v>0</v>
      </c>
      <c r="H183">
        <v>5</v>
      </c>
      <c r="I183">
        <v>5</v>
      </c>
      <c r="J183">
        <v>0</v>
      </c>
      <c r="K183">
        <v>0</v>
      </c>
      <c r="L183">
        <v>5</v>
      </c>
      <c r="M183">
        <v>5</v>
      </c>
      <c r="N183">
        <v>0</v>
      </c>
      <c r="O183">
        <v>0</v>
      </c>
      <c r="P183">
        <v>0</v>
      </c>
      <c r="Q183">
        <v>0</v>
      </c>
      <c r="R183">
        <v>0</v>
      </c>
    </row>
    <row r="184" spans="1:18" x14ac:dyDescent="0.2">
      <c r="A184" t="s">
        <v>10474</v>
      </c>
      <c r="B184" t="s">
        <v>86</v>
      </c>
      <c r="C184" t="s">
        <v>123</v>
      </c>
      <c r="D184">
        <v>2</v>
      </c>
      <c r="E184">
        <v>2</v>
      </c>
      <c r="F184">
        <v>0</v>
      </c>
      <c r="G184">
        <v>0</v>
      </c>
      <c r="H184">
        <v>2</v>
      </c>
      <c r="I184">
        <v>2</v>
      </c>
      <c r="J184">
        <v>0</v>
      </c>
      <c r="K184">
        <v>0</v>
      </c>
      <c r="L184">
        <v>1</v>
      </c>
      <c r="M184">
        <v>1</v>
      </c>
      <c r="N184">
        <v>0</v>
      </c>
      <c r="O184">
        <v>0</v>
      </c>
      <c r="P184">
        <v>0</v>
      </c>
      <c r="Q184">
        <v>1</v>
      </c>
      <c r="R184">
        <v>0</v>
      </c>
    </row>
    <row r="185" spans="1:18" x14ac:dyDescent="0.2">
      <c r="A185" t="s">
        <v>10475</v>
      </c>
      <c r="B185" t="s">
        <v>86</v>
      </c>
      <c r="C185" t="s">
        <v>124</v>
      </c>
      <c r="D185">
        <v>4</v>
      </c>
      <c r="E185">
        <v>4</v>
      </c>
      <c r="F185">
        <v>0</v>
      </c>
      <c r="G185">
        <v>0</v>
      </c>
      <c r="H185">
        <v>4</v>
      </c>
      <c r="I185">
        <v>4</v>
      </c>
      <c r="J185">
        <v>0</v>
      </c>
      <c r="K185">
        <v>0</v>
      </c>
      <c r="L185">
        <v>3</v>
      </c>
      <c r="M185">
        <v>3</v>
      </c>
      <c r="N185">
        <v>0</v>
      </c>
      <c r="O185">
        <v>0</v>
      </c>
      <c r="P185">
        <v>0</v>
      </c>
      <c r="Q185">
        <v>1</v>
      </c>
      <c r="R185">
        <v>0</v>
      </c>
    </row>
    <row r="186" spans="1:18" x14ac:dyDescent="0.2">
      <c r="A186" t="s">
        <v>10476</v>
      </c>
      <c r="B186" t="s">
        <v>87</v>
      </c>
      <c r="C186" t="s">
        <v>125</v>
      </c>
      <c r="D186">
        <v>1</v>
      </c>
      <c r="E186">
        <v>1</v>
      </c>
      <c r="F186">
        <v>0</v>
      </c>
      <c r="G186">
        <v>0</v>
      </c>
      <c r="H186">
        <v>1</v>
      </c>
      <c r="I186">
        <v>1</v>
      </c>
      <c r="J186">
        <v>0</v>
      </c>
      <c r="K186">
        <v>0</v>
      </c>
      <c r="L186">
        <v>1</v>
      </c>
      <c r="M186">
        <v>1</v>
      </c>
      <c r="N186">
        <v>0</v>
      </c>
      <c r="O186">
        <v>0</v>
      </c>
      <c r="P186">
        <v>0</v>
      </c>
      <c r="Q186">
        <v>0</v>
      </c>
      <c r="R186">
        <v>0</v>
      </c>
    </row>
    <row r="187" spans="1:18" x14ac:dyDescent="0.2">
      <c r="A187" t="s">
        <v>10477</v>
      </c>
      <c r="B187" t="s">
        <v>86</v>
      </c>
      <c r="C187" t="s">
        <v>125</v>
      </c>
      <c r="D187">
        <v>26</v>
      </c>
      <c r="E187">
        <v>25</v>
      </c>
      <c r="F187">
        <v>1</v>
      </c>
      <c r="G187">
        <v>0</v>
      </c>
      <c r="H187">
        <v>26</v>
      </c>
      <c r="I187">
        <v>25</v>
      </c>
      <c r="J187">
        <v>1</v>
      </c>
      <c r="K187">
        <v>0</v>
      </c>
      <c r="L187">
        <v>25</v>
      </c>
      <c r="M187">
        <v>24</v>
      </c>
      <c r="N187">
        <v>1</v>
      </c>
      <c r="O187">
        <v>0</v>
      </c>
      <c r="P187">
        <v>0</v>
      </c>
      <c r="Q187">
        <v>1</v>
      </c>
      <c r="R187">
        <v>0</v>
      </c>
    </row>
    <row r="188" spans="1:18" x14ac:dyDescent="0.2">
      <c r="A188" t="s">
        <v>10478</v>
      </c>
      <c r="B188" t="s">
        <v>87</v>
      </c>
      <c r="C188" t="s">
        <v>126</v>
      </c>
      <c r="D188">
        <v>2</v>
      </c>
      <c r="E188">
        <v>2</v>
      </c>
      <c r="F188">
        <v>0</v>
      </c>
      <c r="G188">
        <v>0</v>
      </c>
      <c r="H188">
        <v>2</v>
      </c>
      <c r="I188">
        <v>2</v>
      </c>
      <c r="J188">
        <v>0</v>
      </c>
      <c r="K188">
        <v>0</v>
      </c>
      <c r="L188">
        <v>2</v>
      </c>
      <c r="M188">
        <v>2</v>
      </c>
      <c r="N188">
        <v>0</v>
      </c>
      <c r="O188">
        <v>0</v>
      </c>
      <c r="P188">
        <v>0</v>
      </c>
      <c r="Q188">
        <v>0</v>
      </c>
      <c r="R188">
        <v>0</v>
      </c>
    </row>
    <row r="189" spans="1:18" x14ac:dyDescent="0.2">
      <c r="A189" t="s">
        <v>10479</v>
      </c>
      <c r="B189" t="s">
        <v>86</v>
      </c>
      <c r="C189" t="s">
        <v>126</v>
      </c>
      <c r="D189">
        <v>16</v>
      </c>
      <c r="E189">
        <v>15</v>
      </c>
      <c r="F189">
        <v>1</v>
      </c>
      <c r="G189">
        <v>0</v>
      </c>
      <c r="H189">
        <v>16</v>
      </c>
      <c r="I189">
        <v>15</v>
      </c>
      <c r="J189">
        <v>1</v>
      </c>
      <c r="K189">
        <v>0</v>
      </c>
      <c r="L189">
        <v>15</v>
      </c>
      <c r="M189">
        <v>14</v>
      </c>
      <c r="N189">
        <v>1</v>
      </c>
      <c r="O189">
        <v>0</v>
      </c>
      <c r="P189">
        <v>0</v>
      </c>
      <c r="Q189">
        <v>1</v>
      </c>
      <c r="R189">
        <v>0</v>
      </c>
    </row>
    <row r="190" spans="1:18" x14ac:dyDescent="0.2">
      <c r="A190" t="s">
        <v>10480</v>
      </c>
      <c r="B190" t="s">
        <v>86</v>
      </c>
      <c r="C190" t="s">
        <v>127</v>
      </c>
      <c r="D190">
        <v>16</v>
      </c>
      <c r="E190">
        <v>16</v>
      </c>
      <c r="F190">
        <v>0</v>
      </c>
      <c r="G190">
        <v>0</v>
      </c>
      <c r="H190">
        <v>16</v>
      </c>
      <c r="I190">
        <v>16</v>
      </c>
      <c r="J190">
        <v>0</v>
      </c>
      <c r="K190">
        <v>0</v>
      </c>
      <c r="L190">
        <v>15</v>
      </c>
      <c r="M190">
        <v>15</v>
      </c>
      <c r="N190">
        <v>0</v>
      </c>
      <c r="O190">
        <v>0</v>
      </c>
      <c r="P190">
        <v>0</v>
      </c>
      <c r="Q190">
        <v>1</v>
      </c>
      <c r="R190">
        <v>0</v>
      </c>
    </row>
    <row r="191" spans="1:18" x14ac:dyDescent="0.2">
      <c r="A191" t="s">
        <v>10481</v>
      </c>
      <c r="B191" t="s">
        <v>87</v>
      </c>
      <c r="C191" t="s">
        <v>128</v>
      </c>
      <c r="D191">
        <v>1</v>
      </c>
      <c r="E191">
        <v>1</v>
      </c>
      <c r="F191">
        <v>0</v>
      </c>
      <c r="G191">
        <v>0</v>
      </c>
      <c r="H191">
        <v>1</v>
      </c>
      <c r="I191">
        <v>1</v>
      </c>
      <c r="J191">
        <v>0</v>
      </c>
      <c r="K191">
        <v>0</v>
      </c>
      <c r="L191">
        <v>1</v>
      </c>
      <c r="M191">
        <v>1</v>
      </c>
      <c r="N191">
        <v>0</v>
      </c>
      <c r="O191">
        <v>0</v>
      </c>
      <c r="P191">
        <v>0</v>
      </c>
      <c r="Q191">
        <v>0</v>
      </c>
      <c r="R191">
        <v>0</v>
      </c>
    </row>
    <row r="192" spans="1:18" x14ac:dyDescent="0.2">
      <c r="A192" t="s">
        <v>10482</v>
      </c>
      <c r="B192" t="s">
        <v>86</v>
      </c>
      <c r="C192" t="s">
        <v>128</v>
      </c>
      <c r="D192">
        <v>3</v>
      </c>
      <c r="E192">
        <v>3</v>
      </c>
      <c r="F192">
        <v>0</v>
      </c>
      <c r="G192">
        <v>0</v>
      </c>
      <c r="H192">
        <v>3</v>
      </c>
      <c r="I192">
        <v>3</v>
      </c>
      <c r="J192">
        <v>0</v>
      </c>
      <c r="K192">
        <v>0</v>
      </c>
      <c r="L192">
        <v>2</v>
      </c>
      <c r="M192">
        <v>2</v>
      </c>
      <c r="N192">
        <v>0</v>
      </c>
      <c r="O192">
        <v>0</v>
      </c>
      <c r="P192">
        <v>0</v>
      </c>
      <c r="Q192">
        <v>1</v>
      </c>
      <c r="R192">
        <v>0</v>
      </c>
    </row>
    <row r="193" spans="1:18" x14ac:dyDescent="0.2">
      <c r="A193" t="s">
        <v>10483</v>
      </c>
      <c r="B193" t="s">
        <v>86</v>
      </c>
      <c r="C193" t="s">
        <v>129</v>
      </c>
      <c r="D193">
        <v>8</v>
      </c>
      <c r="E193">
        <v>8</v>
      </c>
      <c r="F193">
        <v>0</v>
      </c>
      <c r="G193">
        <v>0</v>
      </c>
      <c r="H193">
        <v>8</v>
      </c>
      <c r="I193">
        <v>8</v>
      </c>
      <c r="J193">
        <v>0</v>
      </c>
      <c r="K193">
        <v>0</v>
      </c>
      <c r="L193">
        <v>7</v>
      </c>
      <c r="M193">
        <v>7</v>
      </c>
      <c r="N193">
        <v>0</v>
      </c>
      <c r="O193">
        <v>0</v>
      </c>
      <c r="P193">
        <v>0</v>
      </c>
      <c r="Q193">
        <v>1</v>
      </c>
      <c r="R193">
        <v>0</v>
      </c>
    </row>
    <row r="194" spans="1:18" x14ac:dyDescent="0.2">
      <c r="A194" t="s">
        <v>10484</v>
      </c>
      <c r="B194" t="s">
        <v>87</v>
      </c>
      <c r="C194" t="s">
        <v>131</v>
      </c>
      <c r="D194">
        <v>1</v>
      </c>
      <c r="E194">
        <v>1</v>
      </c>
      <c r="F194">
        <v>0</v>
      </c>
      <c r="G194">
        <v>0</v>
      </c>
      <c r="H194">
        <v>1</v>
      </c>
      <c r="I194">
        <v>1</v>
      </c>
      <c r="J194">
        <v>0</v>
      </c>
      <c r="K194">
        <v>0</v>
      </c>
      <c r="L194">
        <v>1</v>
      </c>
      <c r="M194">
        <v>1</v>
      </c>
      <c r="N194">
        <v>0</v>
      </c>
      <c r="O194">
        <v>0</v>
      </c>
      <c r="P194">
        <v>0</v>
      </c>
      <c r="Q194">
        <v>0</v>
      </c>
      <c r="R194">
        <v>0</v>
      </c>
    </row>
    <row r="195" spans="1:18" x14ac:dyDescent="0.2">
      <c r="A195" t="s">
        <v>10485</v>
      </c>
      <c r="B195" t="s">
        <v>86</v>
      </c>
      <c r="C195" t="s">
        <v>131</v>
      </c>
      <c r="D195">
        <v>14</v>
      </c>
      <c r="E195">
        <v>14</v>
      </c>
      <c r="F195">
        <v>0</v>
      </c>
      <c r="G195">
        <v>0</v>
      </c>
      <c r="H195">
        <v>14</v>
      </c>
      <c r="I195">
        <v>14</v>
      </c>
      <c r="J195">
        <v>0</v>
      </c>
      <c r="K195">
        <v>0</v>
      </c>
      <c r="L195">
        <v>14</v>
      </c>
      <c r="M195">
        <v>14</v>
      </c>
      <c r="N195">
        <v>0</v>
      </c>
      <c r="O195">
        <v>0</v>
      </c>
      <c r="P195">
        <v>0</v>
      </c>
      <c r="Q195">
        <v>0</v>
      </c>
      <c r="R195">
        <v>0</v>
      </c>
    </row>
    <row r="196" spans="1:18" x14ac:dyDescent="0.2">
      <c r="A196" t="s">
        <v>10486</v>
      </c>
      <c r="B196" t="s">
        <v>87</v>
      </c>
      <c r="C196" t="s">
        <v>132</v>
      </c>
      <c r="D196">
        <v>1</v>
      </c>
      <c r="E196">
        <v>1</v>
      </c>
      <c r="F196">
        <v>0</v>
      </c>
      <c r="G196">
        <v>0</v>
      </c>
      <c r="H196">
        <v>1</v>
      </c>
      <c r="I196">
        <v>1</v>
      </c>
      <c r="J196">
        <v>0</v>
      </c>
      <c r="K196">
        <v>0</v>
      </c>
      <c r="L196">
        <v>1</v>
      </c>
      <c r="M196">
        <v>1</v>
      </c>
      <c r="N196">
        <v>0</v>
      </c>
      <c r="O196">
        <v>0</v>
      </c>
      <c r="P196">
        <v>0</v>
      </c>
      <c r="Q196">
        <v>0</v>
      </c>
      <c r="R196">
        <v>0</v>
      </c>
    </row>
    <row r="197" spans="1:18" x14ac:dyDescent="0.2">
      <c r="A197" t="s">
        <v>10487</v>
      </c>
      <c r="B197" t="s">
        <v>86</v>
      </c>
      <c r="C197" t="s">
        <v>132</v>
      </c>
      <c r="D197">
        <v>16</v>
      </c>
      <c r="E197">
        <v>15</v>
      </c>
      <c r="F197">
        <v>0</v>
      </c>
      <c r="G197">
        <v>1</v>
      </c>
      <c r="H197">
        <v>16</v>
      </c>
      <c r="I197">
        <v>15</v>
      </c>
      <c r="J197">
        <v>0</v>
      </c>
      <c r="K197">
        <v>1</v>
      </c>
      <c r="L197">
        <v>11</v>
      </c>
      <c r="M197">
        <v>10</v>
      </c>
      <c r="N197">
        <v>0</v>
      </c>
      <c r="O197">
        <v>1</v>
      </c>
      <c r="P197">
        <v>0</v>
      </c>
      <c r="Q197">
        <v>5</v>
      </c>
      <c r="R197">
        <v>0</v>
      </c>
    </row>
    <row r="198" spans="1:18" x14ac:dyDescent="0.2">
      <c r="A198" t="s">
        <v>10488</v>
      </c>
      <c r="B198" t="s">
        <v>87</v>
      </c>
      <c r="C198" t="s">
        <v>133</v>
      </c>
      <c r="D198">
        <v>1</v>
      </c>
      <c r="E198">
        <v>0</v>
      </c>
      <c r="F198">
        <v>1</v>
      </c>
      <c r="G198">
        <v>0</v>
      </c>
      <c r="H198">
        <v>1</v>
      </c>
      <c r="I198">
        <v>0</v>
      </c>
      <c r="J198">
        <v>1</v>
      </c>
      <c r="K198">
        <v>0</v>
      </c>
      <c r="L198">
        <v>1</v>
      </c>
      <c r="M198">
        <v>0</v>
      </c>
      <c r="N198">
        <v>1</v>
      </c>
      <c r="O198">
        <v>0</v>
      </c>
      <c r="P198">
        <v>0</v>
      </c>
      <c r="Q198">
        <v>0</v>
      </c>
      <c r="R198">
        <v>0</v>
      </c>
    </row>
    <row r="199" spans="1:18" x14ac:dyDescent="0.2">
      <c r="A199" t="s">
        <v>10489</v>
      </c>
      <c r="B199" t="s">
        <v>86</v>
      </c>
      <c r="C199" t="s">
        <v>133</v>
      </c>
      <c r="D199">
        <v>60</v>
      </c>
      <c r="E199">
        <v>54</v>
      </c>
      <c r="F199">
        <v>5</v>
      </c>
      <c r="G199">
        <v>1</v>
      </c>
      <c r="H199">
        <v>59</v>
      </c>
      <c r="I199">
        <v>54</v>
      </c>
      <c r="J199">
        <v>4</v>
      </c>
      <c r="K199">
        <v>1</v>
      </c>
      <c r="L199">
        <v>54</v>
      </c>
      <c r="M199">
        <v>49</v>
      </c>
      <c r="N199">
        <v>4</v>
      </c>
      <c r="O199">
        <v>1</v>
      </c>
      <c r="P199">
        <v>1</v>
      </c>
      <c r="Q199">
        <v>6</v>
      </c>
      <c r="R199">
        <v>0</v>
      </c>
    </row>
    <row r="200" spans="1:18" x14ac:dyDescent="0.2">
      <c r="A200" t="s">
        <v>10490</v>
      </c>
      <c r="B200" t="s">
        <v>86</v>
      </c>
      <c r="C200" t="s">
        <v>134</v>
      </c>
      <c r="D200">
        <v>6</v>
      </c>
      <c r="E200">
        <v>6</v>
      </c>
      <c r="F200">
        <v>0</v>
      </c>
      <c r="G200">
        <v>0</v>
      </c>
      <c r="H200">
        <v>6</v>
      </c>
      <c r="I200">
        <v>6</v>
      </c>
      <c r="J200">
        <v>0</v>
      </c>
      <c r="K200">
        <v>0</v>
      </c>
      <c r="L200">
        <v>6</v>
      </c>
      <c r="M200">
        <v>6</v>
      </c>
      <c r="N200">
        <v>0</v>
      </c>
      <c r="O200">
        <v>0</v>
      </c>
      <c r="P200">
        <v>0</v>
      </c>
      <c r="Q200">
        <v>0</v>
      </c>
      <c r="R200">
        <v>0</v>
      </c>
    </row>
    <row r="201" spans="1:18" x14ac:dyDescent="0.2">
      <c r="A201" t="s">
        <v>10491</v>
      </c>
      <c r="B201" t="s">
        <v>86</v>
      </c>
      <c r="C201" t="s">
        <v>135</v>
      </c>
      <c r="D201">
        <v>5</v>
      </c>
      <c r="E201">
        <v>5</v>
      </c>
      <c r="F201">
        <v>0</v>
      </c>
      <c r="G201">
        <v>0</v>
      </c>
      <c r="H201">
        <v>5</v>
      </c>
      <c r="I201">
        <v>5</v>
      </c>
      <c r="J201">
        <v>0</v>
      </c>
      <c r="K201">
        <v>0</v>
      </c>
      <c r="L201">
        <v>5</v>
      </c>
      <c r="M201">
        <v>5</v>
      </c>
      <c r="N201">
        <v>0</v>
      </c>
      <c r="O201">
        <v>0</v>
      </c>
      <c r="P201">
        <v>0</v>
      </c>
      <c r="Q201">
        <v>0</v>
      </c>
      <c r="R201">
        <v>0</v>
      </c>
    </row>
    <row r="202" spans="1:18" x14ac:dyDescent="0.2">
      <c r="A202" t="s">
        <v>10492</v>
      </c>
      <c r="B202" t="s">
        <v>86</v>
      </c>
      <c r="C202" t="s">
        <v>136</v>
      </c>
      <c r="D202">
        <v>7</v>
      </c>
      <c r="E202">
        <v>6</v>
      </c>
      <c r="F202">
        <v>1</v>
      </c>
      <c r="G202">
        <v>0</v>
      </c>
      <c r="H202">
        <v>7</v>
      </c>
      <c r="I202">
        <v>6</v>
      </c>
      <c r="J202">
        <v>1</v>
      </c>
      <c r="K202">
        <v>0</v>
      </c>
      <c r="L202">
        <v>6</v>
      </c>
      <c r="M202">
        <v>6</v>
      </c>
      <c r="N202">
        <v>0</v>
      </c>
      <c r="O202">
        <v>0</v>
      </c>
      <c r="P202">
        <v>0</v>
      </c>
      <c r="Q202">
        <v>1</v>
      </c>
      <c r="R202">
        <v>0</v>
      </c>
    </row>
    <row r="203" spans="1:18" x14ac:dyDescent="0.2">
      <c r="A203" t="s">
        <v>10493</v>
      </c>
      <c r="B203" t="s">
        <v>87</v>
      </c>
      <c r="C203" t="s">
        <v>137</v>
      </c>
      <c r="D203">
        <v>5</v>
      </c>
      <c r="E203">
        <v>5</v>
      </c>
      <c r="F203">
        <v>0</v>
      </c>
      <c r="G203">
        <v>0</v>
      </c>
      <c r="H203">
        <v>5</v>
      </c>
      <c r="I203">
        <v>5</v>
      </c>
      <c r="J203">
        <v>0</v>
      </c>
      <c r="K203">
        <v>0</v>
      </c>
      <c r="L203">
        <v>5</v>
      </c>
      <c r="M203">
        <v>5</v>
      </c>
      <c r="N203">
        <v>0</v>
      </c>
      <c r="O203">
        <v>0</v>
      </c>
      <c r="P203">
        <v>0</v>
      </c>
      <c r="Q203">
        <v>0</v>
      </c>
      <c r="R203">
        <v>0</v>
      </c>
    </row>
    <row r="204" spans="1:18" x14ac:dyDescent="0.2">
      <c r="A204" t="s">
        <v>10494</v>
      </c>
      <c r="B204" t="s">
        <v>86</v>
      </c>
      <c r="C204" t="s">
        <v>137</v>
      </c>
      <c r="D204">
        <v>14</v>
      </c>
      <c r="E204">
        <v>13</v>
      </c>
      <c r="F204">
        <v>1</v>
      </c>
      <c r="G204">
        <v>0</v>
      </c>
      <c r="H204">
        <v>14</v>
      </c>
      <c r="I204">
        <v>13</v>
      </c>
      <c r="J204">
        <v>1</v>
      </c>
      <c r="K204">
        <v>0</v>
      </c>
      <c r="L204">
        <v>13</v>
      </c>
      <c r="M204">
        <v>13</v>
      </c>
      <c r="N204">
        <v>0</v>
      </c>
      <c r="O204">
        <v>0</v>
      </c>
      <c r="P204">
        <v>0</v>
      </c>
      <c r="Q204">
        <v>1</v>
      </c>
      <c r="R204">
        <v>0</v>
      </c>
    </row>
    <row r="205" spans="1:18" x14ac:dyDescent="0.2">
      <c r="A205" t="s">
        <v>10495</v>
      </c>
      <c r="B205" t="s">
        <v>86</v>
      </c>
      <c r="C205" t="s">
        <v>138</v>
      </c>
      <c r="D205">
        <v>21</v>
      </c>
      <c r="E205">
        <v>17</v>
      </c>
      <c r="F205">
        <v>4</v>
      </c>
      <c r="G205">
        <v>0</v>
      </c>
      <c r="H205">
        <v>21</v>
      </c>
      <c r="I205">
        <v>17</v>
      </c>
      <c r="J205">
        <v>4</v>
      </c>
      <c r="K205">
        <v>0</v>
      </c>
      <c r="L205">
        <v>20</v>
      </c>
      <c r="M205">
        <v>16</v>
      </c>
      <c r="N205">
        <v>4</v>
      </c>
      <c r="O205">
        <v>0</v>
      </c>
      <c r="P205">
        <v>0</v>
      </c>
      <c r="Q205">
        <v>1</v>
      </c>
      <c r="R205">
        <v>0</v>
      </c>
    </row>
    <row r="206" spans="1:18" x14ac:dyDescent="0.2">
      <c r="A206" t="s">
        <v>10496</v>
      </c>
      <c r="B206" t="s">
        <v>87</v>
      </c>
      <c r="C206" t="s">
        <v>139</v>
      </c>
      <c r="D206">
        <v>1</v>
      </c>
      <c r="E206">
        <v>1</v>
      </c>
      <c r="F206">
        <v>0</v>
      </c>
      <c r="G206">
        <v>0</v>
      </c>
      <c r="H206">
        <v>0</v>
      </c>
      <c r="I206">
        <v>0</v>
      </c>
      <c r="J206">
        <v>0</v>
      </c>
      <c r="K206">
        <v>0</v>
      </c>
      <c r="L206">
        <v>0</v>
      </c>
      <c r="M206">
        <v>0</v>
      </c>
      <c r="N206">
        <v>0</v>
      </c>
      <c r="O206">
        <v>0</v>
      </c>
      <c r="P206">
        <v>1</v>
      </c>
      <c r="Q206">
        <v>1</v>
      </c>
      <c r="R206">
        <v>0</v>
      </c>
    </row>
    <row r="207" spans="1:18" x14ac:dyDescent="0.2">
      <c r="A207" t="s">
        <v>10497</v>
      </c>
      <c r="B207" t="s">
        <v>86</v>
      </c>
      <c r="C207" t="s">
        <v>139</v>
      </c>
      <c r="D207">
        <v>11</v>
      </c>
      <c r="E207">
        <v>11</v>
      </c>
      <c r="F207">
        <v>0</v>
      </c>
      <c r="G207">
        <v>0</v>
      </c>
      <c r="H207">
        <v>11</v>
      </c>
      <c r="I207">
        <v>11</v>
      </c>
      <c r="J207">
        <v>0</v>
      </c>
      <c r="K207">
        <v>0</v>
      </c>
      <c r="L207">
        <v>11</v>
      </c>
      <c r="M207">
        <v>11</v>
      </c>
      <c r="N207">
        <v>0</v>
      </c>
      <c r="O207">
        <v>0</v>
      </c>
      <c r="P207">
        <v>0</v>
      </c>
      <c r="Q207">
        <v>0</v>
      </c>
      <c r="R207">
        <v>0</v>
      </c>
    </row>
    <row r="208" spans="1:18" x14ac:dyDescent="0.2">
      <c r="A208" t="s">
        <v>10498</v>
      </c>
      <c r="B208" t="s">
        <v>89</v>
      </c>
      <c r="C208" t="s">
        <v>140</v>
      </c>
      <c r="D208">
        <v>1</v>
      </c>
      <c r="E208">
        <v>1</v>
      </c>
      <c r="F208">
        <v>0</v>
      </c>
      <c r="G208">
        <v>0</v>
      </c>
      <c r="H208">
        <v>1</v>
      </c>
      <c r="I208">
        <v>1</v>
      </c>
      <c r="J208">
        <v>0</v>
      </c>
      <c r="K208">
        <v>0</v>
      </c>
      <c r="L208">
        <v>1</v>
      </c>
      <c r="M208">
        <v>1</v>
      </c>
      <c r="N208">
        <v>0</v>
      </c>
      <c r="O208">
        <v>0</v>
      </c>
      <c r="P208">
        <v>0</v>
      </c>
      <c r="Q208">
        <v>0</v>
      </c>
      <c r="R208">
        <v>0</v>
      </c>
    </row>
    <row r="209" spans="1:18" x14ac:dyDescent="0.2">
      <c r="A209" t="s">
        <v>10499</v>
      </c>
      <c r="B209" t="s">
        <v>86</v>
      </c>
      <c r="C209" t="s">
        <v>140</v>
      </c>
      <c r="D209">
        <v>2</v>
      </c>
      <c r="E209">
        <v>2</v>
      </c>
      <c r="F209">
        <v>0</v>
      </c>
      <c r="G209">
        <v>0</v>
      </c>
      <c r="H209">
        <v>2</v>
      </c>
      <c r="I209">
        <v>2</v>
      </c>
      <c r="J209">
        <v>0</v>
      </c>
      <c r="K209">
        <v>0</v>
      </c>
      <c r="L209">
        <v>2</v>
      </c>
      <c r="M209">
        <v>2</v>
      </c>
      <c r="N209">
        <v>0</v>
      </c>
      <c r="O209">
        <v>0</v>
      </c>
      <c r="P209">
        <v>0</v>
      </c>
      <c r="Q209">
        <v>0</v>
      </c>
      <c r="R209">
        <v>0</v>
      </c>
    </row>
    <row r="210" spans="1:18" x14ac:dyDescent="0.2">
      <c r="A210" t="s">
        <v>10500</v>
      </c>
      <c r="B210" t="s">
        <v>86</v>
      </c>
      <c r="C210" t="s">
        <v>141</v>
      </c>
      <c r="D210">
        <v>4</v>
      </c>
      <c r="E210">
        <v>4</v>
      </c>
      <c r="F210">
        <v>0</v>
      </c>
      <c r="G210">
        <v>0</v>
      </c>
      <c r="H210">
        <v>4</v>
      </c>
      <c r="I210">
        <v>4</v>
      </c>
      <c r="J210">
        <v>0</v>
      </c>
      <c r="K210">
        <v>0</v>
      </c>
      <c r="L210">
        <v>4</v>
      </c>
      <c r="M210">
        <v>4</v>
      </c>
      <c r="N210">
        <v>0</v>
      </c>
      <c r="O210">
        <v>0</v>
      </c>
      <c r="P210">
        <v>0</v>
      </c>
      <c r="Q210">
        <v>0</v>
      </c>
      <c r="R210">
        <v>0</v>
      </c>
    </row>
    <row r="211" spans="1:18" x14ac:dyDescent="0.2">
      <c r="A211" t="s">
        <v>10501</v>
      </c>
      <c r="B211" t="s">
        <v>86</v>
      </c>
      <c r="C211" t="s">
        <v>142</v>
      </c>
      <c r="D211">
        <v>17</v>
      </c>
      <c r="E211">
        <v>16</v>
      </c>
      <c r="F211">
        <v>1</v>
      </c>
      <c r="G211">
        <v>0</v>
      </c>
      <c r="H211">
        <v>17</v>
      </c>
      <c r="I211">
        <v>16</v>
      </c>
      <c r="J211">
        <v>1</v>
      </c>
      <c r="K211">
        <v>0</v>
      </c>
      <c r="L211">
        <v>16</v>
      </c>
      <c r="M211">
        <v>15</v>
      </c>
      <c r="N211">
        <v>1</v>
      </c>
      <c r="O211">
        <v>0</v>
      </c>
      <c r="P211">
        <v>0</v>
      </c>
      <c r="Q211">
        <v>1</v>
      </c>
      <c r="R211">
        <v>0</v>
      </c>
    </row>
    <row r="212" spans="1:18" x14ac:dyDescent="0.2">
      <c r="A212" t="s">
        <v>10502</v>
      </c>
      <c r="B212" t="s">
        <v>87</v>
      </c>
      <c r="C212" t="s">
        <v>143</v>
      </c>
      <c r="D212">
        <v>1</v>
      </c>
      <c r="E212">
        <v>1</v>
      </c>
      <c r="F212">
        <v>0</v>
      </c>
      <c r="G212">
        <v>0</v>
      </c>
      <c r="H212">
        <v>1</v>
      </c>
      <c r="I212">
        <v>1</v>
      </c>
      <c r="J212">
        <v>0</v>
      </c>
      <c r="K212">
        <v>0</v>
      </c>
      <c r="L212">
        <v>1</v>
      </c>
      <c r="M212">
        <v>1</v>
      </c>
      <c r="N212">
        <v>0</v>
      </c>
      <c r="O212">
        <v>0</v>
      </c>
      <c r="P212">
        <v>0</v>
      </c>
      <c r="Q212">
        <v>0</v>
      </c>
      <c r="R212">
        <v>0</v>
      </c>
    </row>
    <row r="213" spans="1:18" x14ac:dyDescent="0.2">
      <c r="A213" t="s">
        <v>10503</v>
      </c>
      <c r="B213" t="s">
        <v>86</v>
      </c>
      <c r="C213" t="s">
        <v>143</v>
      </c>
      <c r="D213">
        <v>27</v>
      </c>
      <c r="E213">
        <v>25</v>
      </c>
      <c r="F213">
        <v>2</v>
      </c>
      <c r="G213">
        <v>0</v>
      </c>
      <c r="H213">
        <v>27</v>
      </c>
      <c r="I213">
        <v>25</v>
      </c>
      <c r="J213">
        <v>2</v>
      </c>
      <c r="K213">
        <v>0</v>
      </c>
      <c r="L213">
        <v>24</v>
      </c>
      <c r="M213">
        <v>22</v>
      </c>
      <c r="N213">
        <v>2</v>
      </c>
      <c r="O213">
        <v>0</v>
      </c>
      <c r="P213">
        <v>0</v>
      </c>
      <c r="Q213">
        <v>3</v>
      </c>
      <c r="R213">
        <v>0</v>
      </c>
    </row>
    <row r="214" spans="1:18" x14ac:dyDescent="0.2">
      <c r="A214" t="s">
        <v>10504</v>
      </c>
      <c r="B214" t="s">
        <v>86</v>
      </c>
      <c r="C214" t="s">
        <v>144</v>
      </c>
      <c r="D214">
        <v>6</v>
      </c>
      <c r="E214">
        <v>6</v>
      </c>
      <c r="F214">
        <v>0</v>
      </c>
      <c r="G214">
        <v>0</v>
      </c>
      <c r="H214">
        <v>6</v>
      </c>
      <c r="I214">
        <v>6</v>
      </c>
      <c r="J214">
        <v>0</v>
      </c>
      <c r="K214">
        <v>0</v>
      </c>
      <c r="L214">
        <v>6</v>
      </c>
      <c r="M214">
        <v>6</v>
      </c>
      <c r="N214">
        <v>0</v>
      </c>
      <c r="O214">
        <v>0</v>
      </c>
      <c r="P214">
        <v>0</v>
      </c>
      <c r="Q214">
        <v>0</v>
      </c>
      <c r="R214">
        <v>0</v>
      </c>
    </row>
    <row r="215" spans="1:18" x14ac:dyDescent="0.2">
      <c r="A215" t="s">
        <v>10505</v>
      </c>
      <c r="B215" t="s">
        <v>87</v>
      </c>
      <c r="C215" t="s">
        <v>145</v>
      </c>
      <c r="D215">
        <v>1</v>
      </c>
      <c r="E215">
        <v>0</v>
      </c>
      <c r="F215">
        <v>1</v>
      </c>
      <c r="G215">
        <v>0</v>
      </c>
      <c r="H215">
        <v>1</v>
      </c>
      <c r="I215">
        <v>0</v>
      </c>
      <c r="J215">
        <v>1</v>
      </c>
      <c r="K215">
        <v>0</v>
      </c>
      <c r="L215">
        <v>1</v>
      </c>
      <c r="M215">
        <v>0</v>
      </c>
      <c r="N215">
        <v>1</v>
      </c>
      <c r="O215">
        <v>0</v>
      </c>
      <c r="P215">
        <v>0</v>
      </c>
      <c r="Q215">
        <v>0</v>
      </c>
      <c r="R215">
        <v>0</v>
      </c>
    </row>
    <row r="216" spans="1:18" x14ac:dyDescent="0.2">
      <c r="A216" t="s">
        <v>10506</v>
      </c>
      <c r="B216" t="s">
        <v>86</v>
      </c>
      <c r="C216" t="s">
        <v>145</v>
      </c>
      <c r="D216">
        <v>10</v>
      </c>
      <c r="E216">
        <v>9</v>
      </c>
      <c r="F216">
        <v>0</v>
      </c>
      <c r="G216">
        <v>1</v>
      </c>
      <c r="H216">
        <v>10</v>
      </c>
      <c r="I216">
        <v>9</v>
      </c>
      <c r="J216">
        <v>0</v>
      </c>
      <c r="K216">
        <v>1</v>
      </c>
      <c r="L216">
        <v>10</v>
      </c>
      <c r="M216">
        <v>9</v>
      </c>
      <c r="N216">
        <v>0</v>
      </c>
      <c r="O216">
        <v>1</v>
      </c>
      <c r="P216">
        <v>0</v>
      </c>
      <c r="Q216">
        <v>0</v>
      </c>
      <c r="R216">
        <v>0</v>
      </c>
    </row>
    <row r="217" spans="1:18" x14ac:dyDescent="0.2">
      <c r="A217" t="s">
        <v>10507</v>
      </c>
      <c r="B217" t="s">
        <v>86</v>
      </c>
      <c r="C217" t="s">
        <v>146</v>
      </c>
      <c r="D217">
        <v>38</v>
      </c>
      <c r="E217">
        <v>36</v>
      </c>
      <c r="F217">
        <v>2</v>
      </c>
      <c r="G217">
        <v>0</v>
      </c>
      <c r="H217">
        <v>38</v>
      </c>
      <c r="I217">
        <v>36</v>
      </c>
      <c r="J217">
        <v>2</v>
      </c>
      <c r="K217">
        <v>0</v>
      </c>
      <c r="L217">
        <v>36</v>
      </c>
      <c r="M217">
        <v>35</v>
      </c>
      <c r="N217">
        <v>1</v>
      </c>
      <c r="O217">
        <v>0</v>
      </c>
      <c r="P217">
        <v>0</v>
      </c>
      <c r="Q217">
        <v>2</v>
      </c>
      <c r="R217">
        <v>0</v>
      </c>
    </row>
    <row r="218" spans="1:18" x14ac:dyDescent="0.2">
      <c r="A218" t="s">
        <v>10508</v>
      </c>
      <c r="B218" t="s">
        <v>87</v>
      </c>
      <c r="C218" t="s">
        <v>147</v>
      </c>
      <c r="D218">
        <v>5</v>
      </c>
      <c r="E218">
        <v>5</v>
      </c>
      <c r="F218">
        <v>0</v>
      </c>
      <c r="G218">
        <v>0</v>
      </c>
      <c r="H218">
        <v>5</v>
      </c>
      <c r="I218">
        <v>5</v>
      </c>
      <c r="J218">
        <v>0</v>
      </c>
      <c r="K218">
        <v>0</v>
      </c>
      <c r="L218">
        <v>5</v>
      </c>
      <c r="M218">
        <v>5</v>
      </c>
      <c r="N218">
        <v>0</v>
      </c>
      <c r="O218">
        <v>0</v>
      </c>
      <c r="P218">
        <v>0</v>
      </c>
      <c r="Q218">
        <v>0</v>
      </c>
      <c r="R218">
        <v>0</v>
      </c>
    </row>
    <row r="219" spans="1:18" x14ac:dyDescent="0.2">
      <c r="A219" t="s">
        <v>10509</v>
      </c>
      <c r="B219" t="s">
        <v>86</v>
      </c>
      <c r="C219" t="s">
        <v>147</v>
      </c>
      <c r="D219">
        <v>50</v>
      </c>
      <c r="E219">
        <v>46</v>
      </c>
      <c r="F219">
        <v>4</v>
      </c>
      <c r="G219">
        <v>0</v>
      </c>
      <c r="H219">
        <v>50</v>
      </c>
      <c r="I219">
        <v>46</v>
      </c>
      <c r="J219">
        <v>4</v>
      </c>
      <c r="K219">
        <v>0</v>
      </c>
      <c r="L219">
        <v>50</v>
      </c>
      <c r="M219">
        <v>46</v>
      </c>
      <c r="N219">
        <v>4</v>
      </c>
      <c r="O219">
        <v>0</v>
      </c>
      <c r="P219">
        <v>0</v>
      </c>
      <c r="Q219">
        <v>0</v>
      </c>
      <c r="R219">
        <v>0</v>
      </c>
    </row>
    <row r="220" spans="1:18" x14ac:dyDescent="0.2">
      <c r="A220" t="s">
        <v>10510</v>
      </c>
      <c r="B220" t="s">
        <v>89</v>
      </c>
      <c r="C220" t="s">
        <v>148</v>
      </c>
      <c r="D220">
        <v>1</v>
      </c>
      <c r="E220">
        <v>1</v>
      </c>
      <c r="F220">
        <v>0</v>
      </c>
      <c r="G220">
        <v>0</v>
      </c>
      <c r="H220">
        <v>1</v>
      </c>
      <c r="I220">
        <v>1</v>
      </c>
      <c r="J220">
        <v>0</v>
      </c>
      <c r="K220">
        <v>0</v>
      </c>
      <c r="L220">
        <v>1</v>
      </c>
      <c r="M220">
        <v>1</v>
      </c>
      <c r="N220">
        <v>0</v>
      </c>
      <c r="O220">
        <v>0</v>
      </c>
      <c r="P220">
        <v>0</v>
      </c>
      <c r="Q220">
        <v>0</v>
      </c>
      <c r="R220">
        <v>0</v>
      </c>
    </row>
    <row r="221" spans="1:18" x14ac:dyDescent="0.2">
      <c r="A221" t="s">
        <v>10511</v>
      </c>
      <c r="B221" t="s">
        <v>87</v>
      </c>
      <c r="C221" t="s">
        <v>148</v>
      </c>
      <c r="D221">
        <v>2</v>
      </c>
      <c r="E221">
        <v>2</v>
      </c>
      <c r="F221">
        <v>0</v>
      </c>
      <c r="G221">
        <v>0</v>
      </c>
      <c r="H221">
        <v>2</v>
      </c>
      <c r="I221">
        <v>2</v>
      </c>
      <c r="J221">
        <v>0</v>
      </c>
      <c r="K221">
        <v>0</v>
      </c>
      <c r="L221">
        <v>1</v>
      </c>
      <c r="M221">
        <v>1</v>
      </c>
      <c r="N221">
        <v>0</v>
      </c>
      <c r="O221">
        <v>0</v>
      </c>
      <c r="P221">
        <v>0</v>
      </c>
      <c r="Q221">
        <v>1</v>
      </c>
      <c r="R221">
        <v>0</v>
      </c>
    </row>
    <row r="222" spans="1:18" x14ac:dyDescent="0.2">
      <c r="A222" t="s">
        <v>10512</v>
      </c>
      <c r="B222" t="s">
        <v>86</v>
      </c>
      <c r="C222" t="s">
        <v>148</v>
      </c>
      <c r="D222">
        <v>7</v>
      </c>
      <c r="E222">
        <v>7</v>
      </c>
      <c r="F222">
        <v>0</v>
      </c>
      <c r="G222">
        <v>0</v>
      </c>
      <c r="H222">
        <v>7</v>
      </c>
      <c r="I222">
        <v>7</v>
      </c>
      <c r="J222">
        <v>0</v>
      </c>
      <c r="K222">
        <v>0</v>
      </c>
      <c r="L222">
        <v>7</v>
      </c>
      <c r="M222">
        <v>7</v>
      </c>
      <c r="N222">
        <v>0</v>
      </c>
      <c r="O222">
        <v>0</v>
      </c>
      <c r="P222">
        <v>0</v>
      </c>
      <c r="Q222">
        <v>0</v>
      </c>
      <c r="R222">
        <v>0</v>
      </c>
    </row>
    <row r="223" spans="1:18" x14ac:dyDescent="0.2">
      <c r="A223" t="s">
        <v>10513</v>
      </c>
      <c r="B223" t="s">
        <v>87</v>
      </c>
      <c r="C223" t="s">
        <v>149</v>
      </c>
      <c r="D223">
        <v>1</v>
      </c>
      <c r="E223">
        <v>1</v>
      </c>
      <c r="F223">
        <v>0</v>
      </c>
      <c r="G223">
        <v>0</v>
      </c>
      <c r="H223">
        <v>1</v>
      </c>
      <c r="I223">
        <v>1</v>
      </c>
      <c r="J223">
        <v>0</v>
      </c>
      <c r="K223">
        <v>0</v>
      </c>
      <c r="L223">
        <v>1</v>
      </c>
      <c r="M223">
        <v>1</v>
      </c>
      <c r="N223">
        <v>0</v>
      </c>
      <c r="O223">
        <v>0</v>
      </c>
      <c r="P223">
        <v>0</v>
      </c>
      <c r="Q223">
        <v>0</v>
      </c>
      <c r="R223">
        <v>0</v>
      </c>
    </row>
    <row r="224" spans="1:18" x14ac:dyDescent="0.2">
      <c r="A224" t="s">
        <v>10514</v>
      </c>
      <c r="B224" t="s">
        <v>86</v>
      </c>
      <c r="C224" t="s">
        <v>149</v>
      </c>
      <c r="D224">
        <v>14</v>
      </c>
      <c r="E224">
        <v>13</v>
      </c>
      <c r="F224">
        <v>1</v>
      </c>
      <c r="G224">
        <v>0</v>
      </c>
      <c r="H224">
        <v>14</v>
      </c>
      <c r="I224">
        <v>13</v>
      </c>
      <c r="J224">
        <v>1</v>
      </c>
      <c r="K224">
        <v>0</v>
      </c>
      <c r="L224">
        <v>13</v>
      </c>
      <c r="M224">
        <v>12</v>
      </c>
      <c r="N224">
        <v>1</v>
      </c>
      <c r="O224">
        <v>0</v>
      </c>
      <c r="P224">
        <v>0</v>
      </c>
      <c r="Q224">
        <v>1</v>
      </c>
      <c r="R224">
        <v>0</v>
      </c>
    </row>
    <row r="225" spans="1:18" x14ac:dyDescent="0.2">
      <c r="A225" t="s">
        <v>10515</v>
      </c>
      <c r="B225" t="s">
        <v>87</v>
      </c>
      <c r="C225" t="s">
        <v>150</v>
      </c>
      <c r="D225">
        <v>1</v>
      </c>
      <c r="E225">
        <v>1</v>
      </c>
      <c r="F225">
        <v>0</v>
      </c>
      <c r="G225">
        <v>0</v>
      </c>
      <c r="H225">
        <v>1</v>
      </c>
      <c r="I225">
        <v>1</v>
      </c>
      <c r="J225">
        <v>0</v>
      </c>
      <c r="K225">
        <v>0</v>
      </c>
      <c r="L225">
        <v>1</v>
      </c>
      <c r="M225">
        <v>1</v>
      </c>
      <c r="N225">
        <v>0</v>
      </c>
      <c r="O225">
        <v>0</v>
      </c>
      <c r="P225">
        <v>0</v>
      </c>
      <c r="Q225">
        <v>0</v>
      </c>
      <c r="R225">
        <v>0</v>
      </c>
    </row>
    <row r="226" spans="1:18" x14ac:dyDescent="0.2">
      <c r="A226" t="s">
        <v>10516</v>
      </c>
      <c r="B226" t="s">
        <v>86</v>
      </c>
      <c r="C226" t="s">
        <v>150</v>
      </c>
      <c r="D226">
        <v>58</v>
      </c>
      <c r="E226">
        <v>53</v>
      </c>
      <c r="F226">
        <v>5</v>
      </c>
      <c r="G226">
        <v>0</v>
      </c>
      <c r="H226">
        <v>58</v>
      </c>
      <c r="I226">
        <v>54</v>
      </c>
      <c r="J226">
        <v>4</v>
      </c>
      <c r="K226">
        <v>0</v>
      </c>
      <c r="L226">
        <v>54</v>
      </c>
      <c r="M226">
        <v>50</v>
      </c>
      <c r="N226">
        <v>4</v>
      </c>
      <c r="O226">
        <v>0</v>
      </c>
      <c r="P226">
        <v>0</v>
      </c>
      <c r="Q226">
        <v>4</v>
      </c>
      <c r="R226">
        <v>0</v>
      </c>
    </row>
    <row r="227" spans="1:18" x14ac:dyDescent="0.2">
      <c r="A227" t="s">
        <v>10517</v>
      </c>
      <c r="B227" t="s">
        <v>86</v>
      </c>
      <c r="C227" t="s">
        <v>151</v>
      </c>
      <c r="D227">
        <v>19</v>
      </c>
      <c r="E227">
        <v>16</v>
      </c>
      <c r="F227">
        <v>3</v>
      </c>
      <c r="G227">
        <v>0</v>
      </c>
      <c r="H227">
        <v>19</v>
      </c>
      <c r="I227">
        <v>17</v>
      </c>
      <c r="J227">
        <v>2</v>
      </c>
      <c r="K227">
        <v>0</v>
      </c>
      <c r="L227">
        <v>17</v>
      </c>
      <c r="M227">
        <v>15</v>
      </c>
      <c r="N227">
        <v>2</v>
      </c>
      <c r="O227">
        <v>0</v>
      </c>
      <c r="P227">
        <v>0</v>
      </c>
      <c r="Q227">
        <v>2</v>
      </c>
      <c r="R227">
        <v>0</v>
      </c>
    </row>
    <row r="228" spans="1:18" x14ac:dyDescent="0.2">
      <c r="A228" t="s">
        <v>10518</v>
      </c>
      <c r="B228" t="s">
        <v>87</v>
      </c>
      <c r="C228" t="s">
        <v>152</v>
      </c>
      <c r="D228">
        <v>1</v>
      </c>
      <c r="E228">
        <v>1</v>
      </c>
      <c r="F228">
        <v>0</v>
      </c>
      <c r="G228">
        <v>0</v>
      </c>
      <c r="H228">
        <v>1</v>
      </c>
      <c r="I228">
        <v>1</v>
      </c>
      <c r="J228">
        <v>0</v>
      </c>
      <c r="K228">
        <v>0</v>
      </c>
      <c r="L228">
        <v>1</v>
      </c>
      <c r="M228">
        <v>1</v>
      </c>
      <c r="N228">
        <v>0</v>
      </c>
      <c r="O228">
        <v>0</v>
      </c>
      <c r="P228">
        <v>0</v>
      </c>
      <c r="Q228">
        <v>0</v>
      </c>
      <c r="R228">
        <v>0</v>
      </c>
    </row>
    <row r="229" spans="1:18" x14ac:dyDescent="0.2">
      <c r="A229" t="s">
        <v>10519</v>
      </c>
      <c r="B229" t="s">
        <v>86</v>
      </c>
      <c r="C229" t="s">
        <v>152</v>
      </c>
      <c r="D229">
        <v>5</v>
      </c>
      <c r="E229">
        <v>5</v>
      </c>
      <c r="F229">
        <v>0</v>
      </c>
      <c r="G229">
        <v>0</v>
      </c>
      <c r="H229">
        <v>5</v>
      </c>
      <c r="I229">
        <v>5</v>
      </c>
      <c r="J229">
        <v>0</v>
      </c>
      <c r="K229">
        <v>0</v>
      </c>
      <c r="L229">
        <v>5</v>
      </c>
      <c r="M229">
        <v>5</v>
      </c>
      <c r="N229">
        <v>0</v>
      </c>
      <c r="O229">
        <v>0</v>
      </c>
      <c r="P229">
        <v>0</v>
      </c>
      <c r="Q229">
        <v>0</v>
      </c>
      <c r="R229">
        <v>0</v>
      </c>
    </row>
    <row r="230" spans="1:18" x14ac:dyDescent="0.2">
      <c r="A230" t="s">
        <v>10520</v>
      </c>
      <c r="B230" t="s">
        <v>87</v>
      </c>
      <c r="C230" t="s">
        <v>153</v>
      </c>
      <c r="D230">
        <v>1</v>
      </c>
      <c r="E230">
        <v>1</v>
      </c>
      <c r="F230">
        <v>0</v>
      </c>
      <c r="G230">
        <v>0</v>
      </c>
      <c r="H230">
        <v>1</v>
      </c>
      <c r="I230">
        <v>1</v>
      </c>
      <c r="J230">
        <v>0</v>
      </c>
      <c r="K230">
        <v>0</v>
      </c>
      <c r="L230">
        <v>1</v>
      </c>
      <c r="M230">
        <v>1</v>
      </c>
      <c r="N230">
        <v>0</v>
      </c>
      <c r="O230">
        <v>0</v>
      </c>
      <c r="P230">
        <v>0</v>
      </c>
      <c r="Q230">
        <v>0</v>
      </c>
      <c r="R230">
        <v>0</v>
      </c>
    </row>
    <row r="231" spans="1:18" x14ac:dyDescent="0.2">
      <c r="A231" t="s">
        <v>10521</v>
      </c>
      <c r="B231" t="s">
        <v>86</v>
      </c>
      <c r="C231" t="s">
        <v>153</v>
      </c>
      <c r="D231">
        <v>13</v>
      </c>
      <c r="E231">
        <v>10</v>
      </c>
      <c r="F231">
        <v>3</v>
      </c>
      <c r="G231">
        <v>0</v>
      </c>
      <c r="H231">
        <v>13</v>
      </c>
      <c r="I231">
        <v>10</v>
      </c>
      <c r="J231">
        <v>3</v>
      </c>
      <c r="K231">
        <v>0</v>
      </c>
      <c r="L231">
        <v>11</v>
      </c>
      <c r="M231">
        <v>8</v>
      </c>
      <c r="N231">
        <v>3</v>
      </c>
      <c r="O231">
        <v>0</v>
      </c>
      <c r="P231">
        <v>0</v>
      </c>
      <c r="Q231">
        <v>2</v>
      </c>
      <c r="R231">
        <v>0</v>
      </c>
    </row>
    <row r="232" spans="1:18" x14ac:dyDescent="0.2">
      <c r="A232" t="s">
        <v>10522</v>
      </c>
      <c r="B232" t="s">
        <v>87</v>
      </c>
      <c r="C232" t="s">
        <v>154</v>
      </c>
      <c r="D232">
        <v>2</v>
      </c>
      <c r="E232">
        <v>2</v>
      </c>
      <c r="F232">
        <v>0</v>
      </c>
      <c r="G232">
        <v>0</v>
      </c>
      <c r="H232">
        <v>2</v>
      </c>
      <c r="I232">
        <v>2</v>
      </c>
      <c r="J232">
        <v>0</v>
      </c>
      <c r="K232">
        <v>0</v>
      </c>
      <c r="L232">
        <v>2</v>
      </c>
      <c r="M232">
        <v>2</v>
      </c>
      <c r="N232">
        <v>0</v>
      </c>
      <c r="O232">
        <v>0</v>
      </c>
      <c r="P232">
        <v>0</v>
      </c>
      <c r="Q232">
        <v>0</v>
      </c>
      <c r="R232">
        <v>0</v>
      </c>
    </row>
    <row r="233" spans="1:18" x14ac:dyDescent="0.2">
      <c r="A233" t="s">
        <v>10523</v>
      </c>
      <c r="B233" t="s">
        <v>86</v>
      </c>
      <c r="C233" t="s">
        <v>154</v>
      </c>
      <c r="D233">
        <v>62</v>
      </c>
      <c r="E233">
        <v>59</v>
      </c>
      <c r="F233">
        <v>3</v>
      </c>
      <c r="G233">
        <v>0</v>
      </c>
      <c r="H233">
        <v>61</v>
      </c>
      <c r="I233">
        <v>58</v>
      </c>
      <c r="J233">
        <v>3</v>
      </c>
      <c r="K233">
        <v>0</v>
      </c>
      <c r="L233">
        <v>60</v>
      </c>
      <c r="M233">
        <v>57</v>
      </c>
      <c r="N233">
        <v>3</v>
      </c>
      <c r="O233">
        <v>0</v>
      </c>
      <c r="P233">
        <v>1</v>
      </c>
      <c r="Q233">
        <v>2</v>
      </c>
      <c r="R233">
        <v>0</v>
      </c>
    </row>
    <row r="234" spans="1:18" x14ac:dyDescent="0.2">
      <c r="A234" t="s">
        <v>10524</v>
      </c>
      <c r="B234" t="s">
        <v>87</v>
      </c>
      <c r="C234" t="s">
        <v>155</v>
      </c>
      <c r="D234">
        <v>1</v>
      </c>
      <c r="E234">
        <v>1</v>
      </c>
      <c r="F234">
        <v>0</v>
      </c>
      <c r="G234">
        <v>0</v>
      </c>
      <c r="H234">
        <v>1</v>
      </c>
      <c r="I234">
        <v>1</v>
      </c>
      <c r="J234">
        <v>0</v>
      </c>
      <c r="K234">
        <v>0</v>
      </c>
      <c r="L234">
        <v>1</v>
      </c>
      <c r="M234">
        <v>1</v>
      </c>
      <c r="N234">
        <v>0</v>
      </c>
      <c r="O234">
        <v>0</v>
      </c>
      <c r="P234">
        <v>0</v>
      </c>
      <c r="Q234">
        <v>0</v>
      </c>
      <c r="R234">
        <v>0</v>
      </c>
    </row>
    <row r="235" spans="1:18" x14ac:dyDescent="0.2">
      <c r="A235" t="s">
        <v>10525</v>
      </c>
      <c r="B235" t="s">
        <v>86</v>
      </c>
      <c r="C235" t="s">
        <v>155</v>
      </c>
      <c r="D235">
        <v>20</v>
      </c>
      <c r="E235">
        <v>20</v>
      </c>
      <c r="F235">
        <v>0</v>
      </c>
      <c r="G235">
        <v>0</v>
      </c>
      <c r="H235">
        <v>20</v>
      </c>
      <c r="I235">
        <v>20</v>
      </c>
      <c r="J235">
        <v>0</v>
      </c>
      <c r="K235">
        <v>0</v>
      </c>
      <c r="L235">
        <v>17</v>
      </c>
      <c r="M235">
        <v>17</v>
      </c>
      <c r="N235">
        <v>0</v>
      </c>
      <c r="O235">
        <v>0</v>
      </c>
      <c r="P235">
        <v>0</v>
      </c>
      <c r="Q235">
        <v>3</v>
      </c>
      <c r="R235">
        <v>0</v>
      </c>
    </row>
    <row r="236" spans="1:18" x14ac:dyDescent="0.2">
      <c r="A236" t="s">
        <v>10526</v>
      </c>
      <c r="B236" t="s">
        <v>89</v>
      </c>
      <c r="C236" t="s">
        <v>156</v>
      </c>
      <c r="D236">
        <v>1</v>
      </c>
      <c r="E236">
        <v>1</v>
      </c>
      <c r="F236">
        <v>0</v>
      </c>
      <c r="G236">
        <v>0</v>
      </c>
      <c r="H236">
        <v>1</v>
      </c>
      <c r="I236">
        <v>1</v>
      </c>
      <c r="J236">
        <v>0</v>
      </c>
      <c r="K236">
        <v>0</v>
      </c>
      <c r="L236">
        <v>0</v>
      </c>
      <c r="M236">
        <v>0</v>
      </c>
      <c r="N236">
        <v>0</v>
      </c>
      <c r="O236">
        <v>0</v>
      </c>
      <c r="P236">
        <v>0</v>
      </c>
      <c r="Q236">
        <v>1</v>
      </c>
      <c r="R236">
        <v>0</v>
      </c>
    </row>
    <row r="237" spans="1:18" x14ac:dyDescent="0.2">
      <c r="A237" t="s">
        <v>10527</v>
      </c>
      <c r="B237" t="s">
        <v>87</v>
      </c>
      <c r="C237" t="s">
        <v>156</v>
      </c>
      <c r="D237">
        <v>1</v>
      </c>
      <c r="E237">
        <v>1</v>
      </c>
      <c r="F237">
        <v>0</v>
      </c>
      <c r="G237">
        <v>0</v>
      </c>
      <c r="H237">
        <v>1</v>
      </c>
      <c r="I237">
        <v>1</v>
      </c>
      <c r="J237">
        <v>0</v>
      </c>
      <c r="K237">
        <v>0</v>
      </c>
      <c r="L237">
        <v>0</v>
      </c>
      <c r="M237">
        <v>0</v>
      </c>
      <c r="N237">
        <v>0</v>
      </c>
      <c r="O237">
        <v>0</v>
      </c>
      <c r="P237">
        <v>0</v>
      </c>
      <c r="Q237">
        <v>1</v>
      </c>
      <c r="R237">
        <v>0</v>
      </c>
    </row>
    <row r="238" spans="1:18" x14ac:dyDescent="0.2">
      <c r="A238" t="s">
        <v>10528</v>
      </c>
      <c r="B238" t="s">
        <v>86</v>
      </c>
      <c r="C238" t="s">
        <v>156</v>
      </c>
      <c r="D238">
        <v>15</v>
      </c>
      <c r="E238">
        <v>13</v>
      </c>
      <c r="F238">
        <v>2</v>
      </c>
      <c r="G238">
        <v>0</v>
      </c>
      <c r="H238">
        <v>15</v>
      </c>
      <c r="I238">
        <v>13</v>
      </c>
      <c r="J238">
        <v>2</v>
      </c>
      <c r="K238">
        <v>0</v>
      </c>
      <c r="L238">
        <v>14</v>
      </c>
      <c r="M238">
        <v>12</v>
      </c>
      <c r="N238">
        <v>2</v>
      </c>
      <c r="O238">
        <v>0</v>
      </c>
      <c r="P238">
        <v>0</v>
      </c>
      <c r="Q238">
        <v>1</v>
      </c>
      <c r="R238">
        <v>0</v>
      </c>
    </row>
    <row r="239" spans="1:18" x14ac:dyDescent="0.2">
      <c r="A239" t="s">
        <v>10529</v>
      </c>
      <c r="B239" t="s">
        <v>86</v>
      </c>
      <c r="C239" t="s">
        <v>157</v>
      </c>
      <c r="D239">
        <v>1</v>
      </c>
      <c r="E239">
        <v>1</v>
      </c>
      <c r="F239">
        <v>0</v>
      </c>
      <c r="G239">
        <v>0</v>
      </c>
      <c r="H239">
        <v>1</v>
      </c>
      <c r="I239">
        <v>1</v>
      </c>
      <c r="J239">
        <v>0</v>
      </c>
      <c r="K239">
        <v>0</v>
      </c>
      <c r="L239">
        <v>1</v>
      </c>
      <c r="M239">
        <v>1</v>
      </c>
      <c r="N239">
        <v>0</v>
      </c>
      <c r="O239">
        <v>0</v>
      </c>
      <c r="P239">
        <v>0</v>
      </c>
      <c r="Q239">
        <v>0</v>
      </c>
      <c r="R239">
        <v>0</v>
      </c>
    </row>
    <row r="240" spans="1:18" x14ac:dyDescent="0.2">
      <c r="A240" t="s">
        <v>10530</v>
      </c>
      <c r="B240" t="s">
        <v>87</v>
      </c>
      <c r="C240" t="s">
        <v>158</v>
      </c>
      <c r="D240">
        <v>1</v>
      </c>
      <c r="E240">
        <v>1</v>
      </c>
      <c r="F240">
        <v>0</v>
      </c>
      <c r="G240">
        <v>0</v>
      </c>
      <c r="H240">
        <v>1</v>
      </c>
      <c r="I240">
        <v>1</v>
      </c>
      <c r="J240">
        <v>0</v>
      </c>
      <c r="K240">
        <v>0</v>
      </c>
      <c r="L240">
        <v>1</v>
      </c>
      <c r="M240">
        <v>1</v>
      </c>
      <c r="N240">
        <v>0</v>
      </c>
      <c r="O240">
        <v>0</v>
      </c>
      <c r="P240">
        <v>0</v>
      </c>
      <c r="Q240">
        <v>0</v>
      </c>
      <c r="R240">
        <v>0</v>
      </c>
    </row>
    <row r="241" spans="1:18" x14ac:dyDescent="0.2">
      <c r="A241" t="s">
        <v>10531</v>
      </c>
      <c r="B241" t="s">
        <v>86</v>
      </c>
      <c r="C241" t="s">
        <v>158</v>
      </c>
      <c r="D241">
        <v>26</v>
      </c>
      <c r="E241">
        <v>22</v>
      </c>
      <c r="F241">
        <v>4</v>
      </c>
      <c r="G241">
        <v>0</v>
      </c>
      <c r="H241">
        <v>26</v>
      </c>
      <c r="I241">
        <v>22</v>
      </c>
      <c r="J241">
        <v>4</v>
      </c>
      <c r="K241">
        <v>0</v>
      </c>
      <c r="L241">
        <v>26</v>
      </c>
      <c r="M241">
        <v>22</v>
      </c>
      <c r="N241">
        <v>4</v>
      </c>
      <c r="O241">
        <v>0</v>
      </c>
      <c r="P241">
        <v>0</v>
      </c>
      <c r="Q241">
        <v>0</v>
      </c>
      <c r="R241">
        <v>0</v>
      </c>
    </row>
    <row r="242" spans="1:18" x14ac:dyDescent="0.2">
      <c r="A242" t="s">
        <v>10532</v>
      </c>
      <c r="B242" t="s">
        <v>87</v>
      </c>
      <c r="C242" t="s">
        <v>159</v>
      </c>
      <c r="D242">
        <v>1</v>
      </c>
      <c r="E242">
        <v>1</v>
      </c>
      <c r="F242">
        <v>0</v>
      </c>
      <c r="G242">
        <v>0</v>
      </c>
      <c r="H242">
        <v>1</v>
      </c>
      <c r="I242">
        <v>1</v>
      </c>
      <c r="J242">
        <v>0</v>
      </c>
      <c r="K242">
        <v>0</v>
      </c>
      <c r="L242">
        <v>0</v>
      </c>
      <c r="M242">
        <v>0</v>
      </c>
      <c r="N242">
        <v>0</v>
      </c>
      <c r="O242">
        <v>0</v>
      </c>
      <c r="P242">
        <v>0</v>
      </c>
      <c r="Q242">
        <v>1</v>
      </c>
      <c r="R242">
        <v>0</v>
      </c>
    </row>
    <row r="243" spans="1:18" x14ac:dyDescent="0.2">
      <c r="A243" t="s">
        <v>10533</v>
      </c>
      <c r="B243" t="s">
        <v>86</v>
      </c>
      <c r="C243" t="s">
        <v>159</v>
      </c>
      <c r="D243">
        <v>3</v>
      </c>
      <c r="E243">
        <v>3</v>
      </c>
      <c r="F243">
        <v>0</v>
      </c>
      <c r="G243">
        <v>0</v>
      </c>
      <c r="H243">
        <v>3</v>
      </c>
      <c r="I243">
        <v>3</v>
      </c>
      <c r="J243">
        <v>0</v>
      </c>
      <c r="K243">
        <v>0</v>
      </c>
      <c r="L243">
        <v>2</v>
      </c>
      <c r="M243">
        <v>2</v>
      </c>
      <c r="N243">
        <v>0</v>
      </c>
      <c r="O243">
        <v>0</v>
      </c>
      <c r="P243">
        <v>0</v>
      </c>
      <c r="Q243">
        <v>1</v>
      </c>
      <c r="R243">
        <v>0</v>
      </c>
    </row>
    <row r="244" spans="1:18" x14ac:dyDescent="0.2">
      <c r="A244" t="s">
        <v>10534</v>
      </c>
      <c r="B244" t="s">
        <v>87</v>
      </c>
      <c r="C244" t="s">
        <v>160</v>
      </c>
      <c r="D244">
        <v>3</v>
      </c>
      <c r="E244">
        <v>3</v>
      </c>
      <c r="F244">
        <v>0</v>
      </c>
      <c r="G244">
        <v>0</v>
      </c>
      <c r="H244">
        <v>3</v>
      </c>
      <c r="I244">
        <v>3</v>
      </c>
      <c r="J244">
        <v>0</v>
      </c>
      <c r="K244">
        <v>0</v>
      </c>
      <c r="L244">
        <v>3</v>
      </c>
      <c r="M244">
        <v>3</v>
      </c>
      <c r="N244">
        <v>0</v>
      </c>
      <c r="O244">
        <v>0</v>
      </c>
      <c r="P244">
        <v>0</v>
      </c>
      <c r="Q244">
        <v>0</v>
      </c>
      <c r="R244">
        <v>0</v>
      </c>
    </row>
    <row r="245" spans="1:18" x14ac:dyDescent="0.2">
      <c r="A245" t="s">
        <v>10535</v>
      </c>
      <c r="B245" t="s">
        <v>86</v>
      </c>
      <c r="C245" t="s">
        <v>160</v>
      </c>
      <c r="D245">
        <v>79</v>
      </c>
      <c r="E245">
        <v>74</v>
      </c>
      <c r="F245">
        <v>4</v>
      </c>
      <c r="G245">
        <v>1</v>
      </c>
      <c r="H245">
        <v>78</v>
      </c>
      <c r="I245">
        <v>73</v>
      </c>
      <c r="J245">
        <v>4</v>
      </c>
      <c r="K245">
        <v>1</v>
      </c>
      <c r="L245">
        <v>72</v>
      </c>
      <c r="M245">
        <v>68</v>
      </c>
      <c r="N245">
        <v>3</v>
      </c>
      <c r="O245">
        <v>1</v>
      </c>
      <c r="P245">
        <v>1</v>
      </c>
      <c r="Q245">
        <v>7</v>
      </c>
      <c r="R245">
        <v>0</v>
      </c>
    </row>
    <row r="246" spans="1:18" x14ac:dyDescent="0.2">
      <c r="A246" t="s">
        <v>10536</v>
      </c>
      <c r="B246" t="s">
        <v>86</v>
      </c>
      <c r="C246" t="s">
        <v>161</v>
      </c>
      <c r="D246">
        <v>30</v>
      </c>
      <c r="E246">
        <v>23</v>
      </c>
      <c r="F246">
        <v>7</v>
      </c>
      <c r="G246">
        <v>0</v>
      </c>
      <c r="H246">
        <v>30</v>
      </c>
      <c r="I246">
        <v>23</v>
      </c>
      <c r="J246">
        <v>7</v>
      </c>
      <c r="K246">
        <v>0</v>
      </c>
      <c r="L246">
        <v>28</v>
      </c>
      <c r="M246">
        <v>21</v>
      </c>
      <c r="N246">
        <v>7</v>
      </c>
      <c r="O246">
        <v>0</v>
      </c>
      <c r="P246">
        <v>0</v>
      </c>
      <c r="Q246">
        <v>2</v>
      </c>
      <c r="R246">
        <v>0</v>
      </c>
    </row>
    <row r="247" spans="1:18" x14ac:dyDescent="0.2">
      <c r="A247" t="s">
        <v>10537</v>
      </c>
      <c r="B247" t="s">
        <v>87</v>
      </c>
      <c r="C247" t="s">
        <v>162</v>
      </c>
      <c r="D247">
        <v>1</v>
      </c>
      <c r="E247">
        <v>1</v>
      </c>
      <c r="F247">
        <v>0</v>
      </c>
      <c r="G247">
        <v>0</v>
      </c>
      <c r="H247">
        <v>1</v>
      </c>
      <c r="I247">
        <v>1</v>
      </c>
      <c r="J247">
        <v>0</v>
      </c>
      <c r="K247">
        <v>0</v>
      </c>
      <c r="L247">
        <v>1</v>
      </c>
      <c r="M247">
        <v>1</v>
      </c>
      <c r="N247">
        <v>0</v>
      </c>
      <c r="O247">
        <v>0</v>
      </c>
      <c r="P247">
        <v>0</v>
      </c>
      <c r="Q247">
        <v>0</v>
      </c>
      <c r="R247">
        <v>0</v>
      </c>
    </row>
    <row r="248" spans="1:18" x14ac:dyDescent="0.2">
      <c r="A248" t="s">
        <v>10538</v>
      </c>
      <c r="B248" t="s">
        <v>86</v>
      </c>
      <c r="C248" t="s">
        <v>162</v>
      </c>
      <c r="D248">
        <v>27</v>
      </c>
      <c r="E248">
        <v>26</v>
      </c>
      <c r="F248">
        <v>1</v>
      </c>
      <c r="G248">
        <v>0</v>
      </c>
      <c r="H248">
        <v>27</v>
      </c>
      <c r="I248">
        <v>26</v>
      </c>
      <c r="J248">
        <v>1</v>
      </c>
      <c r="K248">
        <v>0</v>
      </c>
      <c r="L248">
        <v>24</v>
      </c>
      <c r="M248">
        <v>23</v>
      </c>
      <c r="N248">
        <v>1</v>
      </c>
      <c r="O248">
        <v>0</v>
      </c>
      <c r="P248">
        <v>0</v>
      </c>
      <c r="Q248">
        <v>3</v>
      </c>
      <c r="R248">
        <v>0</v>
      </c>
    </row>
    <row r="249" spans="1:18" x14ac:dyDescent="0.2">
      <c r="A249" t="s">
        <v>10539</v>
      </c>
      <c r="B249" t="s">
        <v>87</v>
      </c>
      <c r="C249" t="s">
        <v>165</v>
      </c>
      <c r="D249">
        <v>2</v>
      </c>
      <c r="E249">
        <v>2</v>
      </c>
      <c r="F249">
        <v>0</v>
      </c>
      <c r="G249">
        <v>0</v>
      </c>
      <c r="H249">
        <v>2</v>
      </c>
      <c r="I249">
        <v>2</v>
      </c>
      <c r="J249">
        <v>0</v>
      </c>
      <c r="K249">
        <v>0</v>
      </c>
      <c r="L249">
        <v>2</v>
      </c>
      <c r="M249">
        <v>2</v>
      </c>
      <c r="N249">
        <v>0</v>
      </c>
      <c r="O249">
        <v>0</v>
      </c>
      <c r="P249">
        <v>0</v>
      </c>
      <c r="Q249">
        <v>0</v>
      </c>
      <c r="R249">
        <v>0</v>
      </c>
    </row>
    <row r="250" spans="1:18" x14ac:dyDescent="0.2">
      <c r="A250" t="s">
        <v>10540</v>
      </c>
      <c r="B250" t="s">
        <v>86</v>
      </c>
      <c r="C250" t="s">
        <v>165</v>
      </c>
      <c r="D250">
        <v>26</v>
      </c>
      <c r="E250">
        <v>25</v>
      </c>
      <c r="F250">
        <v>1</v>
      </c>
      <c r="G250">
        <v>0</v>
      </c>
      <c r="H250">
        <v>26</v>
      </c>
      <c r="I250">
        <v>25</v>
      </c>
      <c r="J250">
        <v>1</v>
      </c>
      <c r="K250">
        <v>0</v>
      </c>
      <c r="L250">
        <v>21</v>
      </c>
      <c r="M250">
        <v>20</v>
      </c>
      <c r="N250">
        <v>1</v>
      </c>
      <c r="O250">
        <v>0</v>
      </c>
      <c r="P250">
        <v>0</v>
      </c>
      <c r="Q250">
        <v>5</v>
      </c>
      <c r="R250">
        <v>0</v>
      </c>
    </row>
    <row r="251" spans="1:18" x14ac:dyDescent="0.2">
      <c r="A251" t="s">
        <v>10541</v>
      </c>
      <c r="B251" t="s">
        <v>87</v>
      </c>
      <c r="C251" t="s">
        <v>166</v>
      </c>
      <c r="D251">
        <v>1</v>
      </c>
      <c r="E251">
        <v>1</v>
      </c>
      <c r="F251">
        <v>0</v>
      </c>
      <c r="G251">
        <v>0</v>
      </c>
      <c r="H251">
        <v>1</v>
      </c>
      <c r="I251">
        <v>1</v>
      </c>
      <c r="J251">
        <v>0</v>
      </c>
      <c r="K251">
        <v>0</v>
      </c>
      <c r="L251">
        <v>1</v>
      </c>
      <c r="M251">
        <v>1</v>
      </c>
      <c r="N251">
        <v>0</v>
      </c>
      <c r="O251">
        <v>0</v>
      </c>
      <c r="P251">
        <v>0</v>
      </c>
      <c r="Q251">
        <v>0</v>
      </c>
      <c r="R251">
        <v>0</v>
      </c>
    </row>
    <row r="252" spans="1:18" x14ac:dyDescent="0.2">
      <c r="A252" t="s">
        <v>10542</v>
      </c>
      <c r="B252" t="s">
        <v>86</v>
      </c>
      <c r="C252" t="s">
        <v>166</v>
      </c>
      <c r="D252">
        <v>9</v>
      </c>
      <c r="E252">
        <v>8</v>
      </c>
      <c r="F252">
        <v>1</v>
      </c>
      <c r="G252">
        <v>0</v>
      </c>
      <c r="H252">
        <v>9</v>
      </c>
      <c r="I252">
        <v>8</v>
      </c>
      <c r="J252">
        <v>1</v>
      </c>
      <c r="K252">
        <v>0</v>
      </c>
      <c r="L252">
        <v>7</v>
      </c>
      <c r="M252">
        <v>7</v>
      </c>
      <c r="N252">
        <v>0</v>
      </c>
      <c r="O252">
        <v>0</v>
      </c>
      <c r="P252">
        <v>0</v>
      </c>
      <c r="Q252">
        <v>2</v>
      </c>
      <c r="R252">
        <v>0</v>
      </c>
    </row>
    <row r="253" spans="1:18" x14ac:dyDescent="0.2">
      <c r="A253" t="s">
        <v>10543</v>
      </c>
      <c r="B253" t="s">
        <v>86</v>
      </c>
      <c r="C253" t="s">
        <v>167</v>
      </c>
      <c r="D253">
        <v>85</v>
      </c>
      <c r="E253">
        <v>79</v>
      </c>
      <c r="F253">
        <v>6</v>
      </c>
      <c r="G253">
        <v>0</v>
      </c>
      <c r="H253">
        <v>85</v>
      </c>
      <c r="I253">
        <v>80</v>
      </c>
      <c r="J253">
        <v>5</v>
      </c>
      <c r="K253">
        <v>0</v>
      </c>
      <c r="L253">
        <v>74</v>
      </c>
      <c r="M253">
        <v>71</v>
      </c>
      <c r="N253">
        <v>3</v>
      </c>
      <c r="O253">
        <v>0</v>
      </c>
      <c r="P253">
        <v>0</v>
      </c>
      <c r="Q253">
        <v>11</v>
      </c>
      <c r="R253">
        <v>0</v>
      </c>
    </row>
    <row r="254" spans="1:18" x14ac:dyDescent="0.2">
      <c r="A254" t="s">
        <v>10544</v>
      </c>
      <c r="B254" t="s">
        <v>86</v>
      </c>
      <c r="C254" t="s">
        <v>168</v>
      </c>
      <c r="D254">
        <v>4</v>
      </c>
      <c r="E254">
        <v>3</v>
      </c>
      <c r="F254">
        <v>1</v>
      </c>
      <c r="G254">
        <v>0</v>
      </c>
      <c r="H254">
        <v>4</v>
      </c>
      <c r="I254">
        <v>3</v>
      </c>
      <c r="J254">
        <v>1</v>
      </c>
      <c r="K254">
        <v>0</v>
      </c>
      <c r="L254">
        <v>3</v>
      </c>
      <c r="M254">
        <v>2</v>
      </c>
      <c r="N254">
        <v>1</v>
      </c>
      <c r="O254">
        <v>0</v>
      </c>
      <c r="P254">
        <v>0</v>
      </c>
      <c r="Q254">
        <v>1</v>
      </c>
      <c r="R254">
        <v>0</v>
      </c>
    </row>
    <row r="255" spans="1:18" x14ac:dyDescent="0.2">
      <c r="A255" t="s">
        <v>10545</v>
      </c>
      <c r="B255" t="s">
        <v>86</v>
      </c>
      <c r="C255" t="s">
        <v>169</v>
      </c>
      <c r="D255">
        <v>13</v>
      </c>
      <c r="E255">
        <v>12</v>
      </c>
      <c r="F255">
        <v>1</v>
      </c>
      <c r="G255">
        <v>0</v>
      </c>
      <c r="H255">
        <v>13</v>
      </c>
      <c r="I255">
        <v>12</v>
      </c>
      <c r="J255">
        <v>1</v>
      </c>
      <c r="K255">
        <v>0</v>
      </c>
      <c r="L255">
        <v>12</v>
      </c>
      <c r="M255">
        <v>11</v>
      </c>
      <c r="N255">
        <v>1</v>
      </c>
      <c r="O255">
        <v>0</v>
      </c>
      <c r="P255">
        <v>0</v>
      </c>
      <c r="Q255">
        <v>1</v>
      </c>
      <c r="R255">
        <v>0</v>
      </c>
    </row>
    <row r="256" spans="1:18" x14ac:dyDescent="0.2">
      <c r="A256" t="s">
        <v>10546</v>
      </c>
      <c r="B256" t="s">
        <v>86</v>
      </c>
      <c r="C256" t="s">
        <v>170</v>
      </c>
      <c r="D256">
        <v>15</v>
      </c>
      <c r="E256">
        <v>15</v>
      </c>
      <c r="F256">
        <v>0</v>
      </c>
      <c r="G256">
        <v>0</v>
      </c>
      <c r="H256">
        <v>15</v>
      </c>
      <c r="I256">
        <v>15</v>
      </c>
      <c r="J256">
        <v>0</v>
      </c>
      <c r="K256">
        <v>0</v>
      </c>
      <c r="L256">
        <v>13</v>
      </c>
      <c r="M256">
        <v>13</v>
      </c>
      <c r="N256">
        <v>0</v>
      </c>
      <c r="O256">
        <v>0</v>
      </c>
      <c r="P256">
        <v>0</v>
      </c>
      <c r="Q256">
        <v>2</v>
      </c>
      <c r="R256">
        <v>0</v>
      </c>
    </row>
    <row r="257" spans="1:18" x14ac:dyDescent="0.2">
      <c r="A257" t="s">
        <v>10547</v>
      </c>
      <c r="B257" t="s">
        <v>87</v>
      </c>
      <c r="C257" t="s">
        <v>171</v>
      </c>
      <c r="D257">
        <v>1</v>
      </c>
      <c r="E257">
        <v>1</v>
      </c>
      <c r="F257">
        <v>0</v>
      </c>
      <c r="G257">
        <v>0</v>
      </c>
      <c r="H257">
        <v>1</v>
      </c>
      <c r="I257">
        <v>1</v>
      </c>
      <c r="J257">
        <v>0</v>
      </c>
      <c r="K257">
        <v>0</v>
      </c>
      <c r="L257">
        <v>0</v>
      </c>
      <c r="M257">
        <v>0</v>
      </c>
      <c r="N257">
        <v>0</v>
      </c>
      <c r="O257">
        <v>0</v>
      </c>
      <c r="P257">
        <v>0</v>
      </c>
      <c r="Q257">
        <v>1</v>
      </c>
      <c r="R257">
        <v>0</v>
      </c>
    </row>
    <row r="258" spans="1:18" x14ac:dyDescent="0.2">
      <c r="A258" t="s">
        <v>10548</v>
      </c>
      <c r="B258" t="s">
        <v>86</v>
      </c>
      <c r="C258" t="s">
        <v>171</v>
      </c>
      <c r="D258">
        <v>3</v>
      </c>
      <c r="E258">
        <v>3</v>
      </c>
      <c r="F258">
        <v>0</v>
      </c>
      <c r="G258">
        <v>0</v>
      </c>
      <c r="H258">
        <v>3</v>
      </c>
      <c r="I258">
        <v>3</v>
      </c>
      <c r="J258">
        <v>0</v>
      </c>
      <c r="K258">
        <v>0</v>
      </c>
      <c r="L258">
        <v>3</v>
      </c>
      <c r="M258">
        <v>3</v>
      </c>
      <c r="N258">
        <v>0</v>
      </c>
      <c r="O258">
        <v>0</v>
      </c>
      <c r="P258">
        <v>0</v>
      </c>
      <c r="Q258">
        <v>0</v>
      </c>
      <c r="R258">
        <v>0</v>
      </c>
    </row>
    <row r="259" spans="1:18" x14ac:dyDescent="0.2">
      <c r="A259" t="s">
        <v>10549</v>
      </c>
      <c r="B259" t="s">
        <v>87</v>
      </c>
      <c r="C259" t="s">
        <v>172</v>
      </c>
      <c r="D259">
        <v>3</v>
      </c>
      <c r="E259">
        <v>3</v>
      </c>
      <c r="F259">
        <v>0</v>
      </c>
      <c r="G259">
        <v>0</v>
      </c>
      <c r="H259">
        <v>3</v>
      </c>
      <c r="I259">
        <v>3</v>
      </c>
      <c r="J259">
        <v>0</v>
      </c>
      <c r="K259">
        <v>0</v>
      </c>
      <c r="L259">
        <v>3</v>
      </c>
      <c r="M259">
        <v>3</v>
      </c>
      <c r="N259">
        <v>0</v>
      </c>
      <c r="O259">
        <v>0</v>
      </c>
      <c r="P259">
        <v>0</v>
      </c>
      <c r="Q259">
        <v>0</v>
      </c>
      <c r="R259">
        <v>0</v>
      </c>
    </row>
    <row r="260" spans="1:18" x14ac:dyDescent="0.2">
      <c r="A260" t="s">
        <v>10550</v>
      </c>
      <c r="B260" t="s">
        <v>86</v>
      </c>
      <c r="C260" t="s">
        <v>172</v>
      </c>
      <c r="D260">
        <v>46</v>
      </c>
      <c r="E260">
        <v>39</v>
      </c>
      <c r="F260">
        <v>6</v>
      </c>
      <c r="G260">
        <v>1</v>
      </c>
      <c r="H260">
        <v>45</v>
      </c>
      <c r="I260">
        <v>40</v>
      </c>
      <c r="J260">
        <v>4</v>
      </c>
      <c r="K260">
        <v>1</v>
      </c>
      <c r="L260">
        <v>42</v>
      </c>
      <c r="M260">
        <v>37</v>
      </c>
      <c r="N260">
        <v>4</v>
      </c>
      <c r="O260">
        <v>1</v>
      </c>
      <c r="P260">
        <v>1</v>
      </c>
      <c r="Q260">
        <v>4</v>
      </c>
      <c r="R260">
        <v>0</v>
      </c>
    </row>
    <row r="261" spans="1:18" x14ac:dyDescent="0.2">
      <c r="A261" t="s">
        <v>10551</v>
      </c>
      <c r="B261" t="s">
        <v>87</v>
      </c>
      <c r="C261" t="s">
        <v>173</v>
      </c>
      <c r="D261">
        <v>2</v>
      </c>
      <c r="E261">
        <v>2</v>
      </c>
      <c r="F261">
        <v>0</v>
      </c>
      <c r="G261">
        <v>0</v>
      </c>
      <c r="H261">
        <v>2</v>
      </c>
      <c r="I261">
        <v>2</v>
      </c>
      <c r="J261">
        <v>0</v>
      </c>
      <c r="K261">
        <v>0</v>
      </c>
      <c r="L261">
        <v>2</v>
      </c>
      <c r="M261">
        <v>2</v>
      </c>
      <c r="N261">
        <v>0</v>
      </c>
      <c r="O261">
        <v>0</v>
      </c>
      <c r="P261">
        <v>0</v>
      </c>
      <c r="Q261">
        <v>0</v>
      </c>
      <c r="R261">
        <v>0</v>
      </c>
    </row>
    <row r="262" spans="1:18" x14ac:dyDescent="0.2">
      <c r="A262" t="s">
        <v>10552</v>
      </c>
      <c r="B262" t="s">
        <v>86</v>
      </c>
      <c r="C262" t="s">
        <v>173</v>
      </c>
      <c r="D262">
        <v>29</v>
      </c>
      <c r="E262">
        <v>26</v>
      </c>
      <c r="F262">
        <v>3</v>
      </c>
      <c r="G262">
        <v>0</v>
      </c>
      <c r="H262">
        <v>28</v>
      </c>
      <c r="I262">
        <v>26</v>
      </c>
      <c r="J262">
        <v>2</v>
      </c>
      <c r="K262">
        <v>0</v>
      </c>
      <c r="L262">
        <v>25</v>
      </c>
      <c r="M262">
        <v>23</v>
      </c>
      <c r="N262">
        <v>2</v>
      </c>
      <c r="O262">
        <v>0</v>
      </c>
      <c r="P262">
        <v>1</v>
      </c>
      <c r="Q262">
        <v>4</v>
      </c>
      <c r="R262">
        <v>0</v>
      </c>
    </row>
    <row r="263" spans="1:18" x14ac:dyDescent="0.2">
      <c r="A263" t="s">
        <v>10553</v>
      </c>
      <c r="B263" t="s">
        <v>89</v>
      </c>
      <c r="C263" t="s">
        <v>174</v>
      </c>
      <c r="D263">
        <v>1</v>
      </c>
      <c r="E263">
        <v>1</v>
      </c>
      <c r="F263">
        <v>0</v>
      </c>
      <c r="G263">
        <v>0</v>
      </c>
      <c r="H263">
        <v>1</v>
      </c>
      <c r="I263">
        <v>1</v>
      </c>
      <c r="J263">
        <v>0</v>
      </c>
      <c r="K263">
        <v>0</v>
      </c>
      <c r="L263">
        <v>1</v>
      </c>
      <c r="M263">
        <v>1</v>
      </c>
      <c r="N263">
        <v>0</v>
      </c>
      <c r="O263">
        <v>0</v>
      </c>
      <c r="P263">
        <v>0</v>
      </c>
      <c r="Q263">
        <v>0</v>
      </c>
      <c r="R263">
        <v>0</v>
      </c>
    </row>
    <row r="264" spans="1:18" x14ac:dyDescent="0.2">
      <c r="A264" t="s">
        <v>10554</v>
      </c>
      <c r="B264" t="s">
        <v>86</v>
      </c>
      <c r="C264" t="s">
        <v>174</v>
      </c>
      <c r="D264">
        <v>43</v>
      </c>
      <c r="E264">
        <v>42</v>
      </c>
      <c r="F264">
        <v>1</v>
      </c>
      <c r="G264">
        <v>0</v>
      </c>
      <c r="H264">
        <v>43</v>
      </c>
      <c r="I264">
        <v>42</v>
      </c>
      <c r="J264">
        <v>1</v>
      </c>
      <c r="K264">
        <v>0</v>
      </c>
      <c r="L264">
        <v>42</v>
      </c>
      <c r="M264">
        <v>41</v>
      </c>
      <c r="N264">
        <v>1</v>
      </c>
      <c r="O264">
        <v>0</v>
      </c>
      <c r="P264">
        <v>0</v>
      </c>
      <c r="Q264">
        <v>1</v>
      </c>
      <c r="R264">
        <v>0</v>
      </c>
    </row>
    <row r="265" spans="1:18" x14ac:dyDescent="0.2">
      <c r="A265" t="s">
        <v>10555</v>
      </c>
      <c r="B265" t="s">
        <v>86</v>
      </c>
      <c r="C265" t="s">
        <v>175</v>
      </c>
      <c r="D265">
        <v>16</v>
      </c>
      <c r="E265">
        <v>16</v>
      </c>
      <c r="F265">
        <v>0</v>
      </c>
      <c r="G265">
        <v>0</v>
      </c>
      <c r="H265">
        <v>16</v>
      </c>
      <c r="I265">
        <v>16</v>
      </c>
      <c r="J265">
        <v>0</v>
      </c>
      <c r="K265">
        <v>0</v>
      </c>
      <c r="L265">
        <v>16</v>
      </c>
      <c r="M265">
        <v>16</v>
      </c>
      <c r="N265">
        <v>0</v>
      </c>
      <c r="O265">
        <v>0</v>
      </c>
      <c r="P265">
        <v>0</v>
      </c>
      <c r="Q265">
        <v>0</v>
      </c>
      <c r="R265">
        <v>0</v>
      </c>
    </row>
    <row r="266" spans="1:18" x14ac:dyDescent="0.2">
      <c r="A266" t="s">
        <v>10556</v>
      </c>
      <c r="B266" t="s">
        <v>86</v>
      </c>
      <c r="C266" t="s">
        <v>176</v>
      </c>
      <c r="D266">
        <v>37</v>
      </c>
      <c r="E266">
        <v>36</v>
      </c>
      <c r="F266">
        <v>1</v>
      </c>
      <c r="G266">
        <v>0</v>
      </c>
      <c r="H266">
        <v>37</v>
      </c>
      <c r="I266">
        <v>36</v>
      </c>
      <c r="J266">
        <v>1</v>
      </c>
      <c r="K266">
        <v>0</v>
      </c>
      <c r="L266">
        <v>36</v>
      </c>
      <c r="M266">
        <v>35</v>
      </c>
      <c r="N266">
        <v>1</v>
      </c>
      <c r="O266">
        <v>0</v>
      </c>
      <c r="P266">
        <v>0</v>
      </c>
      <c r="Q266">
        <v>1</v>
      </c>
      <c r="R266">
        <v>0</v>
      </c>
    </row>
    <row r="267" spans="1:18" x14ac:dyDescent="0.2">
      <c r="A267" t="s">
        <v>10557</v>
      </c>
      <c r="B267" t="s">
        <v>87</v>
      </c>
      <c r="C267" t="s">
        <v>177</v>
      </c>
      <c r="D267">
        <v>2</v>
      </c>
      <c r="E267">
        <v>2</v>
      </c>
      <c r="F267">
        <v>0</v>
      </c>
      <c r="G267">
        <v>0</v>
      </c>
      <c r="H267">
        <v>2</v>
      </c>
      <c r="I267">
        <v>2</v>
      </c>
      <c r="J267">
        <v>0</v>
      </c>
      <c r="K267">
        <v>0</v>
      </c>
      <c r="L267">
        <v>2</v>
      </c>
      <c r="M267">
        <v>2</v>
      </c>
      <c r="N267">
        <v>0</v>
      </c>
      <c r="O267">
        <v>0</v>
      </c>
      <c r="P267">
        <v>0</v>
      </c>
      <c r="Q267">
        <v>0</v>
      </c>
      <c r="R267">
        <v>0</v>
      </c>
    </row>
    <row r="268" spans="1:18" x14ac:dyDescent="0.2">
      <c r="A268" t="s">
        <v>10558</v>
      </c>
      <c r="B268" t="s">
        <v>86</v>
      </c>
      <c r="C268" t="s">
        <v>177</v>
      </c>
      <c r="D268">
        <v>47</v>
      </c>
      <c r="E268">
        <v>42</v>
      </c>
      <c r="F268">
        <v>3</v>
      </c>
      <c r="G268">
        <v>2</v>
      </c>
      <c r="H268">
        <v>47</v>
      </c>
      <c r="I268">
        <v>42</v>
      </c>
      <c r="J268">
        <v>3</v>
      </c>
      <c r="K268">
        <v>2</v>
      </c>
      <c r="L268">
        <v>43</v>
      </c>
      <c r="M268">
        <v>38</v>
      </c>
      <c r="N268">
        <v>3</v>
      </c>
      <c r="O268">
        <v>2</v>
      </c>
      <c r="P268">
        <v>0</v>
      </c>
      <c r="Q268">
        <v>4</v>
      </c>
      <c r="R268">
        <v>0</v>
      </c>
    </row>
    <row r="269" spans="1:18" x14ac:dyDescent="0.2">
      <c r="A269" t="s">
        <v>10559</v>
      </c>
      <c r="B269" t="s">
        <v>86</v>
      </c>
      <c r="C269" t="s">
        <v>178</v>
      </c>
      <c r="D269">
        <v>9</v>
      </c>
      <c r="E269">
        <v>8</v>
      </c>
      <c r="F269">
        <v>1</v>
      </c>
      <c r="G269">
        <v>0</v>
      </c>
      <c r="H269">
        <v>9</v>
      </c>
      <c r="I269">
        <v>8</v>
      </c>
      <c r="J269">
        <v>1</v>
      </c>
      <c r="K269">
        <v>0</v>
      </c>
      <c r="L269">
        <v>9</v>
      </c>
      <c r="M269">
        <v>8</v>
      </c>
      <c r="N269">
        <v>1</v>
      </c>
      <c r="O269">
        <v>0</v>
      </c>
      <c r="P269">
        <v>0</v>
      </c>
      <c r="Q269">
        <v>0</v>
      </c>
      <c r="R269">
        <v>0</v>
      </c>
    </row>
    <row r="270" spans="1:18" x14ac:dyDescent="0.2">
      <c r="A270" t="s">
        <v>10560</v>
      </c>
      <c r="B270" t="s">
        <v>87</v>
      </c>
      <c r="C270" t="s">
        <v>179</v>
      </c>
      <c r="D270">
        <v>2</v>
      </c>
      <c r="E270">
        <v>2</v>
      </c>
      <c r="F270">
        <v>0</v>
      </c>
      <c r="G270">
        <v>0</v>
      </c>
      <c r="H270">
        <v>2</v>
      </c>
      <c r="I270">
        <v>2</v>
      </c>
      <c r="J270">
        <v>0</v>
      </c>
      <c r="K270">
        <v>0</v>
      </c>
      <c r="L270">
        <v>2</v>
      </c>
      <c r="M270">
        <v>2</v>
      </c>
      <c r="N270">
        <v>0</v>
      </c>
      <c r="O270">
        <v>0</v>
      </c>
      <c r="P270">
        <v>0</v>
      </c>
      <c r="Q270">
        <v>0</v>
      </c>
      <c r="R270">
        <v>0</v>
      </c>
    </row>
    <row r="271" spans="1:18" x14ac:dyDescent="0.2">
      <c r="A271" t="s">
        <v>10561</v>
      </c>
      <c r="B271" t="s">
        <v>86</v>
      </c>
      <c r="C271" t="s">
        <v>179</v>
      </c>
      <c r="D271">
        <v>17</v>
      </c>
      <c r="E271">
        <v>14</v>
      </c>
      <c r="F271">
        <v>2</v>
      </c>
      <c r="G271">
        <v>1</v>
      </c>
      <c r="H271">
        <v>17</v>
      </c>
      <c r="I271">
        <v>14</v>
      </c>
      <c r="J271">
        <v>2</v>
      </c>
      <c r="K271">
        <v>1</v>
      </c>
      <c r="L271">
        <v>14</v>
      </c>
      <c r="M271">
        <v>11</v>
      </c>
      <c r="N271">
        <v>2</v>
      </c>
      <c r="O271">
        <v>1</v>
      </c>
      <c r="P271">
        <v>0</v>
      </c>
      <c r="Q271">
        <v>3</v>
      </c>
      <c r="R271">
        <v>0</v>
      </c>
    </row>
    <row r="272" spans="1:18" x14ac:dyDescent="0.2">
      <c r="A272" t="s">
        <v>10562</v>
      </c>
      <c r="B272" t="s">
        <v>86</v>
      </c>
      <c r="C272" t="s">
        <v>180</v>
      </c>
      <c r="D272">
        <v>10</v>
      </c>
      <c r="E272">
        <v>10</v>
      </c>
      <c r="F272">
        <v>0</v>
      </c>
      <c r="G272">
        <v>0</v>
      </c>
      <c r="H272">
        <v>10</v>
      </c>
      <c r="I272">
        <v>10</v>
      </c>
      <c r="J272">
        <v>0</v>
      </c>
      <c r="K272">
        <v>0</v>
      </c>
      <c r="L272">
        <v>6</v>
      </c>
      <c r="M272">
        <v>6</v>
      </c>
      <c r="N272">
        <v>0</v>
      </c>
      <c r="O272">
        <v>0</v>
      </c>
      <c r="P272">
        <v>0</v>
      </c>
      <c r="Q272">
        <v>4</v>
      </c>
      <c r="R272">
        <v>0</v>
      </c>
    </row>
    <row r="273" spans="1:18" x14ac:dyDescent="0.2">
      <c r="A273" t="s">
        <v>10563</v>
      </c>
      <c r="B273" t="s">
        <v>86</v>
      </c>
      <c r="C273" t="s">
        <v>181</v>
      </c>
      <c r="D273">
        <v>48</v>
      </c>
      <c r="E273">
        <v>44</v>
      </c>
      <c r="F273">
        <v>3</v>
      </c>
      <c r="G273">
        <v>1</v>
      </c>
      <c r="H273">
        <v>48</v>
      </c>
      <c r="I273">
        <v>45</v>
      </c>
      <c r="J273">
        <v>2</v>
      </c>
      <c r="K273">
        <v>1</v>
      </c>
      <c r="L273">
        <v>45</v>
      </c>
      <c r="M273">
        <v>42</v>
      </c>
      <c r="N273">
        <v>2</v>
      </c>
      <c r="O273">
        <v>1</v>
      </c>
      <c r="P273">
        <v>0</v>
      </c>
      <c r="Q273">
        <v>3</v>
      </c>
      <c r="R273">
        <v>0</v>
      </c>
    </row>
    <row r="274" spans="1:18" x14ac:dyDescent="0.2">
      <c r="A274" t="s">
        <v>10564</v>
      </c>
      <c r="B274" t="s">
        <v>86</v>
      </c>
      <c r="C274" t="s">
        <v>182</v>
      </c>
      <c r="D274">
        <v>26</v>
      </c>
      <c r="E274">
        <v>20</v>
      </c>
      <c r="F274">
        <v>6</v>
      </c>
      <c r="G274">
        <v>0</v>
      </c>
      <c r="H274">
        <v>26</v>
      </c>
      <c r="I274">
        <v>21</v>
      </c>
      <c r="J274">
        <v>5</v>
      </c>
      <c r="K274">
        <v>0</v>
      </c>
      <c r="L274">
        <v>23</v>
      </c>
      <c r="M274">
        <v>18</v>
      </c>
      <c r="N274">
        <v>5</v>
      </c>
      <c r="O274">
        <v>0</v>
      </c>
      <c r="P274">
        <v>0</v>
      </c>
      <c r="Q274">
        <v>3</v>
      </c>
      <c r="R274">
        <v>0</v>
      </c>
    </row>
    <row r="275" spans="1:18" x14ac:dyDescent="0.2">
      <c r="A275" t="s">
        <v>10565</v>
      </c>
      <c r="B275" t="s">
        <v>87</v>
      </c>
      <c r="C275" t="s">
        <v>183</v>
      </c>
      <c r="D275">
        <v>1</v>
      </c>
      <c r="E275">
        <v>1</v>
      </c>
      <c r="F275">
        <v>0</v>
      </c>
      <c r="G275">
        <v>0</v>
      </c>
      <c r="H275">
        <v>1</v>
      </c>
      <c r="I275">
        <v>1</v>
      </c>
      <c r="J275">
        <v>0</v>
      </c>
      <c r="K275">
        <v>0</v>
      </c>
      <c r="L275">
        <v>1</v>
      </c>
      <c r="M275">
        <v>1</v>
      </c>
      <c r="N275">
        <v>0</v>
      </c>
      <c r="O275">
        <v>0</v>
      </c>
      <c r="P275">
        <v>0</v>
      </c>
      <c r="Q275">
        <v>0</v>
      </c>
      <c r="R275">
        <v>0</v>
      </c>
    </row>
    <row r="276" spans="1:18" x14ac:dyDescent="0.2">
      <c r="A276" t="s">
        <v>10566</v>
      </c>
      <c r="B276" t="s">
        <v>86</v>
      </c>
      <c r="C276" t="s">
        <v>183</v>
      </c>
      <c r="D276">
        <v>32</v>
      </c>
      <c r="E276">
        <v>29</v>
      </c>
      <c r="F276">
        <v>3</v>
      </c>
      <c r="G276">
        <v>0</v>
      </c>
      <c r="H276">
        <v>32</v>
      </c>
      <c r="I276">
        <v>29</v>
      </c>
      <c r="J276">
        <v>3</v>
      </c>
      <c r="K276">
        <v>0</v>
      </c>
      <c r="L276">
        <v>29</v>
      </c>
      <c r="M276">
        <v>27</v>
      </c>
      <c r="N276">
        <v>2</v>
      </c>
      <c r="O276">
        <v>0</v>
      </c>
      <c r="P276">
        <v>0</v>
      </c>
      <c r="Q276">
        <v>3</v>
      </c>
      <c r="R276">
        <v>0</v>
      </c>
    </row>
    <row r="277" spans="1:18" x14ac:dyDescent="0.2">
      <c r="A277" t="s">
        <v>10567</v>
      </c>
      <c r="B277" t="s">
        <v>87</v>
      </c>
      <c r="C277" t="s">
        <v>184</v>
      </c>
      <c r="D277">
        <v>1</v>
      </c>
      <c r="E277">
        <v>1</v>
      </c>
      <c r="F277">
        <v>0</v>
      </c>
      <c r="G277">
        <v>0</v>
      </c>
      <c r="H277">
        <v>1</v>
      </c>
      <c r="I277">
        <v>1</v>
      </c>
      <c r="J277">
        <v>0</v>
      </c>
      <c r="K277">
        <v>0</v>
      </c>
      <c r="L277">
        <v>1</v>
      </c>
      <c r="M277">
        <v>1</v>
      </c>
      <c r="N277">
        <v>0</v>
      </c>
      <c r="O277">
        <v>0</v>
      </c>
      <c r="P277">
        <v>0</v>
      </c>
      <c r="Q277">
        <v>0</v>
      </c>
      <c r="R277">
        <v>0</v>
      </c>
    </row>
    <row r="278" spans="1:18" x14ac:dyDescent="0.2">
      <c r="A278" t="s">
        <v>10568</v>
      </c>
      <c r="B278" t="s">
        <v>86</v>
      </c>
      <c r="C278" t="s">
        <v>184</v>
      </c>
      <c r="D278">
        <v>4</v>
      </c>
      <c r="E278">
        <v>3</v>
      </c>
      <c r="F278">
        <v>1</v>
      </c>
      <c r="G278">
        <v>0</v>
      </c>
      <c r="H278">
        <v>4</v>
      </c>
      <c r="I278">
        <v>3</v>
      </c>
      <c r="J278">
        <v>1</v>
      </c>
      <c r="K278">
        <v>0</v>
      </c>
      <c r="L278">
        <v>4</v>
      </c>
      <c r="M278">
        <v>3</v>
      </c>
      <c r="N278">
        <v>1</v>
      </c>
      <c r="O278">
        <v>0</v>
      </c>
      <c r="P278">
        <v>0</v>
      </c>
      <c r="Q278">
        <v>0</v>
      </c>
      <c r="R278">
        <v>0</v>
      </c>
    </row>
    <row r="279" spans="1:18" x14ac:dyDescent="0.2">
      <c r="A279" t="s">
        <v>10569</v>
      </c>
      <c r="B279" t="s">
        <v>87</v>
      </c>
      <c r="C279" t="s">
        <v>185</v>
      </c>
      <c r="D279">
        <v>1</v>
      </c>
      <c r="E279">
        <v>1</v>
      </c>
      <c r="F279">
        <v>0</v>
      </c>
      <c r="G279">
        <v>0</v>
      </c>
      <c r="H279">
        <v>1</v>
      </c>
      <c r="I279">
        <v>1</v>
      </c>
      <c r="J279">
        <v>0</v>
      </c>
      <c r="K279">
        <v>0</v>
      </c>
      <c r="L279">
        <v>1</v>
      </c>
      <c r="M279">
        <v>1</v>
      </c>
      <c r="N279">
        <v>0</v>
      </c>
      <c r="O279">
        <v>0</v>
      </c>
      <c r="P279">
        <v>0</v>
      </c>
      <c r="Q279">
        <v>0</v>
      </c>
      <c r="R279">
        <v>0</v>
      </c>
    </row>
    <row r="280" spans="1:18" x14ac:dyDescent="0.2">
      <c r="A280" t="s">
        <v>10570</v>
      </c>
      <c r="B280" t="s">
        <v>86</v>
      </c>
      <c r="C280" t="s">
        <v>185</v>
      </c>
      <c r="D280">
        <v>24</v>
      </c>
      <c r="E280">
        <v>21</v>
      </c>
      <c r="F280">
        <v>2</v>
      </c>
      <c r="G280">
        <v>1</v>
      </c>
      <c r="H280">
        <v>24</v>
      </c>
      <c r="I280">
        <v>21</v>
      </c>
      <c r="J280">
        <v>2</v>
      </c>
      <c r="K280">
        <v>1</v>
      </c>
      <c r="L280">
        <v>23</v>
      </c>
      <c r="M280">
        <v>20</v>
      </c>
      <c r="N280">
        <v>2</v>
      </c>
      <c r="O280">
        <v>1</v>
      </c>
      <c r="P280">
        <v>0</v>
      </c>
      <c r="Q280">
        <v>1</v>
      </c>
      <c r="R280">
        <v>0</v>
      </c>
    </row>
    <row r="281" spans="1:18" x14ac:dyDescent="0.2">
      <c r="A281" t="s">
        <v>10571</v>
      </c>
      <c r="B281" t="s">
        <v>86</v>
      </c>
      <c r="C281" t="s">
        <v>186</v>
      </c>
      <c r="D281">
        <v>21</v>
      </c>
      <c r="E281">
        <v>19</v>
      </c>
      <c r="F281">
        <v>2</v>
      </c>
      <c r="G281">
        <v>0</v>
      </c>
      <c r="H281">
        <v>21</v>
      </c>
      <c r="I281">
        <v>20</v>
      </c>
      <c r="J281">
        <v>1</v>
      </c>
      <c r="K281">
        <v>0</v>
      </c>
      <c r="L281">
        <v>21</v>
      </c>
      <c r="M281">
        <v>20</v>
      </c>
      <c r="N281">
        <v>1</v>
      </c>
      <c r="O281">
        <v>0</v>
      </c>
      <c r="P281">
        <v>0</v>
      </c>
      <c r="Q281">
        <v>0</v>
      </c>
      <c r="R281">
        <v>0</v>
      </c>
    </row>
    <row r="282" spans="1:18" x14ac:dyDescent="0.2">
      <c r="A282" t="s">
        <v>10572</v>
      </c>
      <c r="B282" t="s">
        <v>87</v>
      </c>
      <c r="C282" t="s">
        <v>187</v>
      </c>
      <c r="D282">
        <v>2</v>
      </c>
      <c r="E282">
        <v>2</v>
      </c>
      <c r="F282">
        <v>0</v>
      </c>
      <c r="G282">
        <v>0</v>
      </c>
      <c r="H282">
        <v>2</v>
      </c>
      <c r="I282">
        <v>2</v>
      </c>
      <c r="J282">
        <v>0</v>
      </c>
      <c r="K282">
        <v>0</v>
      </c>
      <c r="L282">
        <v>2</v>
      </c>
      <c r="M282">
        <v>2</v>
      </c>
      <c r="N282">
        <v>0</v>
      </c>
      <c r="O282">
        <v>0</v>
      </c>
      <c r="P282">
        <v>0</v>
      </c>
      <c r="Q282">
        <v>0</v>
      </c>
      <c r="R282">
        <v>0</v>
      </c>
    </row>
    <row r="283" spans="1:18" x14ac:dyDescent="0.2">
      <c r="A283" t="s">
        <v>10573</v>
      </c>
      <c r="B283" t="s">
        <v>86</v>
      </c>
      <c r="C283" t="s">
        <v>187</v>
      </c>
      <c r="D283">
        <v>26</v>
      </c>
      <c r="E283">
        <v>25</v>
      </c>
      <c r="F283">
        <v>1</v>
      </c>
      <c r="G283">
        <v>0</v>
      </c>
      <c r="H283">
        <v>26</v>
      </c>
      <c r="I283">
        <v>25</v>
      </c>
      <c r="J283">
        <v>1</v>
      </c>
      <c r="K283">
        <v>0</v>
      </c>
      <c r="L283">
        <v>22</v>
      </c>
      <c r="M283">
        <v>21</v>
      </c>
      <c r="N283">
        <v>1</v>
      </c>
      <c r="O283">
        <v>0</v>
      </c>
      <c r="P283">
        <v>0</v>
      </c>
      <c r="Q283">
        <v>4</v>
      </c>
      <c r="R283">
        <v>0</v>
      </c>
    </row>
    <row r="284" spans="1:18" x14ac:dyDescent="0.2">
      <c r="A284" t="s">
        <v>10574</v>
      </c>
      <c r="B284" t="s">
        <v>87</v>
      </c>
      <c r="C284" t="s">
        <v>188</v>
      </c>
      <c r="D284">
        <v>1</v>
      </c>
      <c r="E284">
        <v>1</v>
      </c>
      <c r="F284">
        <v>0</v>
      </c>
      <c r="G284">
        <v>0</v>
      </c>
      <c r="H284">
        <v>1</v>
      </c>
      <c r="I284">
        <v>1</v>
      </c>
      <c r="J284">
        <v>0</v>
      </c>
      <c r="K284">
        <v>0</v>
      </c>
      <c r="L284">
        <v>0</v>
      </c>
      <c r="M284">
        <v>0</v>
      </c>
      <c r="N284">
        <v>0</v>
      </c>
      <c r="O284">
        <v>0</v>
      </c>
      <c r="P284">
        <v>0</v>
      </c>
      <c r="Q284">
        <v>1</v>
      </c>
      <c r="R284">
        <v>0</v>
      </c>
    </row>
    <row r="285" spans="1:18" x14ac:dyDescent="0.2">
      <c r="A285" t="s">
        <v>10575</v>
      </c>
      <c r="B285" t="s">
        <v>86</v>
      </c>
      <c r="C285" t="s">
        <v>188</v>
      </c>
      <c r="D285">
        <v>20</v>
      </c>
      <c r="E285">
        <v>20</v>
      </c>
      <c r="F285">
        <v>0</v>
      </c>
      <c r="G285">
        <v>0</v>
      </c>
      <c r="H285">
        <v>20</v>
      </c>
      <c r="I285">
        <v>20</v>
      </c>
      <c r="J285">
        <v>0</v>
      </c>
      <c r="K285">
        <v>0</v>
      </c>
      <c r="L285">
        <v>19</v>
      </c>
      <c r="M285">
        <v>19</v>
      </c>
      <c r="N285">
        <v>0</v>
      </c>
      <c r="O285">
        <v>0</v>
      </c>
      <c r="P285">
        <v>0</v>
      </c>
      <c r="Q285">
        <v>1</v>
      </c>
      <c r="R285">
        <v>0</v>
      </c>
    </row>
    <row r="286" spans="1:18" x14ac:dyDescent="0.2">
      <c r="A286" t="s">
        <v>10576</v>
      </c>
      <c r="B286" t="s">
        <v>86</v>
      </c>
      <c r="C286" t="s">
        <v>189</v>
      </c>
      <c r="D286">
        <v>1</v>
      </c>
      <c r="E286">
        <v>1</v>
      </c>
      <c r="F286">
        <v>0</v>
      </c>
      <c r="G286">
        <v>0</v>
      </c>
      <c r="H286">
        <v>1</v>
      </c>
      <c r="I286">
        <v>1</v>
      </c>
      <c r="J286">
        <v>0</v>
      </c>
      <c r="K286">
        <v>0</v>
      </c>
      <c r="L286">
        <v>1</v>
      </c>
      <c r="M286">
        <v>1</v>
      </c>
      <c r="N286">
        <v>0</v>
      </c>
      <c r="O286">
        <v>0</v>
      </c>
      <c r="P286">
        <v>0</v>
      </c>
      <c r="Q286">
        <v>0</v>
      </c>
      <c r="R286">
        <v>0</v>
      </c>
    </row>
    <row r="287" spans="1:18" x14ac:dyDescent="0.2">
      <c r="A287" t="s">
        <v>10577</v>
      </c>
      <c r="B287" t="s">
        <v>86</v>
      </c>
      <c r="C287" t="s">
        <v>190</v>
      </c>
      <c r="D287">
        <v>4</v>
      </c>
      <c r="E287">
        <v>3</v>
      </c>
      <c r="F287">
        <v>0</v>
      </c>
      <c r="G287">
        <v>1</v>
      </c>
      <c r="H287">
        <v>4</v>
      </c>
      <c r="I287">
        <v>3</v>
      </c>
      <c r="J287">
        <v>0</v>
      </c>
      <c r="K287">
        <v>1</v>
      </c>
      <c r="L287">
        <v>4</v>
      </c>
      <c r="M287">
        <v>3</v>
      </c>
      <c r="N287">
        <v>0</v>
      </c>
      <c r="O287">
        <v>1</v>
      </c>
      <c r="P287">
        <v>0</v>
      </c>
      <c r="Q287">
        <v>0</v>
      </c>
      <c r="R287">
        <v>0</v>
      </c>
    </row>
    <row r="288" spans="1:18" x14ac:dyDescent="0.2">
      <c r="A288" t="s">
        <v>10578</v>
      </c>
      <c r="B288" t="s">
        <v>87</v>
      </c>
      <c r="C288" t="s">
        <v>191</v>
      </c>
      <c r="D288">
        <v>1</v>
      </c>
      <c r="E288">
        <v>1</v>
      </c>
      <c r="F288">
        <v>0</v>
      </c>
      <c r="G288">
        <v>0</v>
      </c>
      <c r="H288">
        <v>1</v>
      </c>
      <c r="I288">
        <v>1</v>
      </c>
      <c r="J288">
        <v>0</v>
      </c>
      <c r="K288">
        <v>0</v>
      </c>
      <c r="L288">
        <v>1</v>
      </c>
      <c r="M288">
        <v>1</v>
      </c>
      <c r="N288">
        <v>0</v>
      </c>
      <c r="O288">
        <v>0</v>
      </c>
      <c r="P288">
        <v>0</v>
      </c>
      <c r="Q288">
        <v>0</v>
      </c>
      <c r="R288">
        <v>0</v>
      </c>
    </row>
    <row r="289" spans="1:18" x14ac:dyDescent="0.2">
      <c r="A289" t="s">
        <v>10579</v>
      </c>
      <c r="B289" t="s">
        <v>86</v>
      </c>
      <c r="C289" t="s">
        <v>191</v>
      </c>
      <c r="D289">
        <v>23</v>
      </c>
      <c r="E289">
        <v>23</v>
      </c>
      <c r="F289">
        <v>0</v>
      </c>
      <c r="G289">
        <v>0</v>
      </c>
      <c r="H289">
        <v>23</v>
      </c>
      <c r="I289">
        <v>23</v>
      </c>
      <c r="J289">
        <v>0</v>
      </c>
      <c r="K289">
        <v>0</v>
      </c>
      <c r="L289">
        <v>21</v>
      </c>
      <c r="M289">
        <v>21</v>
      </c>
      <c r="N289">
        <v>0</v>
      </c>
      <c r="O289">
        <v>0</v>
      </c>
      <c r="P289">
        <v>0</v>
      </c>
      <c r="Q289">
        <v>2</v>
      </c>
      <c r="R289">
        <v>0</v>
      </c>
    </row>
    <row r="290" spans="1:18" x14ac:dyDescent="0.2">
      <c r="A290" t="s">
        <v>10580</v>
      </c>
      <c r="B290" t="s">
        <v>86</v>
      </c>
      <c r="C290" t="s">
        <v>192</v>
      </c>
      <c r="D290">
        <v>4</v>
      </c>
      <c r="E290">
        <v>4</v>
      </c>
      <c r="F290">
        <v>0</v>
      </c>
      <c r="G290">
        <v>0</v>
      </c>
      <c r="H290">
        <v>4</v>
      </c>
      <c r="I290">
        <v>4</v>
      </c>
      <c r="J290">
        <v>0</v>
      </c>
      <c r="K290">
        <v>0</v>
      </c>
      <c r="L290">
        <v>4</v>
      </c>
      <c r="M290">
        <v>4</v>
      </c>
      <c r="N290">
        <v>0</v>
      </c>
      <c r="O290">
        <v>0</v>
      </c>
      <c r="P290">
        <v>0</v>
      </c>
      <c r="Q290">
        <v>0</v>
      </c>
      <c r="R290">
        <v>0</v>
      </c>
    </row>
    <row r="291" spans="1:18" x14ac:dyDescent="0.2">
      <c r="A291" t="s">
        <v>10581</v>
      </c>
      <c r="B291" t="s">
        <v>86</v>
      </c>
      <c r="C291" t="s">
        <v>193</v>
      </c>
      <c r="D291">
        <v>4</v>
      </c>
      <c r="E291">
        <v>4</v>
      </c>
      <c r="F291">
        <v>0</v>
      </c>
      <c r="G291">
        <v>0</v>
      </c>
      <c r="H291">
        <v>4</v>
      </c>
      <c r="I291">
        <v>4</v>
      </c>
      <c r="J291">
        <v>0</v>
      </c>
      <c r="K291">
        <v>0</v>
      </c>
      <c r="L291">
        <v>3</v>
      </c>
      <c r="M291">
        <v>3</v>
      </c>
      <c r="N291">
        <v>0</v>
      </c>
      <c r="O291">
        <v>0</v>
      </c>
      <c r="P291">
        <v>0</v>
      </c>
      <c r="Q291">
        <v>1</v>
      </c>
      <c r="R291">
        <v>0</v>
      </c>
    </row>
    <row r="292" spans="1:18" x14ac:dyDescent="0.2">
      <c r="A292" t="s">
        <v>10582</v>
      </c>
      <c r="B292" t="s">
        <v>87</v>
      </c>
      <c r="C292" t="s">
        <v>194</v>
      </c>
      <c r="D292">
        <v>2</v>
      </c>
      <c r="E292">
        <v>2</v>
      </c>
      <c r="F292">
        <v>0</v>
      </c>
      <c r="G292">
        <v>0</v>
      </c>
      <c r="H292">
        <v>2</v>
      </c>
      <c r="I292">
        <v>2</v>
      </c>
      <c r="J292">
        <v>0</v>
      </c>
      <c r="K292">
        <v>0</v>
      </c>
      <c r="L292">
        <v>2</v>
      </c>
      <c r="M292">
        <v>2</v>
      </c>
      <c r="N292">
        <v>0</v>
      </c>
      <c r="O292">
        <v>0</v>
      </c>
      <c r="P292">
        <v>0</v>
      </c>
      <c r="Q292">
        <v>0</v>
      </c>
      <c r="R292">
        <v>0</v>
      </c>
    </row>
    <row r="293" spans="1:18" x14ac:dyDescent="0.2">
      <c r="A293" t="s">
        <v>10583</v>
      </c>
      <c r="B293" t="s">
        <v>86</v>
      </c>
      <c r="C293" t="s">
        <v>194</v>
      </c>
      <c r="D293">
        <v>22</v>
      </c>
      <c r="E293">
        <v>21</v>
      </c>
      <c r="F293">
        <v>1</v>
      </c>
      <c r="G293">
        <v>0</v>
      </c>
      <c r="H293">
        <v>22</v>
      </c>
      <c r="I293">
        <v>21</v>
      </c>
      <c r="J293">
        <v>1</v>
      </c>
      <c r="K293">
        <v>0</v>
      </c>
      <c r="L293">
        <v>21</v>
      </c>
      <c r="M293">
        <v>21</v>
      </c>
      <c r="N293">
        <v>0</v>
      </c>
      <c r="O293">
        <v>0</v>
      </c>
      <c r="P293">
        <v>0</v>
      </c>
      <c r="Q293">
        <v>1</v>
      </c>
      <c r="R293">
        <v>0</v>
      </c>
    </row>
    <row r="294" spans="1:18" x14ac:dyDescent="0.2">
      <c r="A294" t="s">
        <v>10584</v>
      </c>
      <c r="B294" t="s">
        <v>86</v>
      </c>
      <c r="C294" t="s">
        <v>195</v>
      </c>
      <c r="D294">
        <v>6</v>
      </c>
      <c r="E294">
        <v>6</v>
      </c>
      <c r="F294">
        <v>0</v>
      </c>
      <c r="G294">
        <v>0</v>
      </c>
      <c r="H294">
        <v>6</v>
      </c>
      <c r="I294">
        <v>6</v>
      </c>
      <c r="J294">
        <v>0</v>
      </c>
      <c r="K294">
        <v>0</v>
      </c>
      <c r="L294">
        <v>4</v>
      </c>
      <c r="M294">
        <v>4</v>
      </c>
      <c r="N294">
        <v>0</v>
      </c>
      <c r="O294">
        <v>0</v>
      </c>
      <c r="P294">
        <v>0</v>
      </c>
      <c r="Q294">
        <v>2</v>
      </c>
      <c r="R294">
        <v>0</v>
      </c>
    </row>
    <row r="295" spans="1:18" x14ac:dyDescent="0.2">
      <c r="A295" t="s">
        <v>10585</v>
      </c>
      <c r="B295" t="s">
        <v>86</v>
      </c>
      <c r="C295" t="s">
        <v>273</v>
      </c>
      <c r="D295">
        <v>1</v>
      </c>
      <c r="E295">
        <v>1</v>
      </c>
      <c r="F295">
        <v>0</v>
      </c>
      <c r="G295">
        <v>0</v>
      </c>
      <c r="H295">
        <v>1</v>
      </c>
      <c r="I295">
        <v>1</v>
      </c>
      <c r="J295">
        <v>0</v>
      </c>
      <c r="K295">
        <v>0</v>
      </c>
      <c r="L295">
        <v>1</v>
      </c>
      <c r="M295">
        <v>1</v>
      </c>
      <c r="N295">
        <v>0</v>
      </c>
      <c r="O295">
        <v>0</v>
      </c>
      <c r="P295">
        <v>0</v>
      </c>
      <c r="Q295">
        <v>0</v>
      </c>
      <c r="R295">
        <v>0</v>
      </c>
    </row>
    <row r="296" spans="1:18" x14ac:dyDescent="0.2">
      <c r="A296" t="s">
        <v>10586</v>
      </c>
      <c r="B296" t="s">
        <v>86</v>
      </c>
      <c r="C296" t="s">
        <v>196</v>
      </c>
      <c r="D296">
        <v>14</v>
      </c>
      <c r="E296">
        <v>14</v>
      </c>
      <c r="F296">
        <v>0</v>
      </c>
      <c r="G296">
        <v>0</v>
      </c>
      <c r="H296">
        <v>14</v>
      </c>
      <c r="I296">
        <v>14</v>
      </c>
      <c r="J296">
        <v>0</v>
      </c>
      <c r="K296">
        <v>0</v>
      </c>
      <c r="L296">
        <v>13</v>
      </c>
      <c r="M296">
        <v>13</v>
      </c>
      <c r="N296">
        <v>0</v>
      </c>
      <c r="O296">
        <v>0</v>
      </c>
      <c r="P296">
        <v>0</v>
      </c>
      <c r="Q296">
        <v>1</v>
      </c>
      <c r="R296">
        <v>0</v>
      </c>
    </row>
    <row r="297" spans="1:18" x14ac:dyDescent="0.2">
      <c r="A297" t="s">
        <v>10587</v>
      </c>
      <c r="B297" t="s">
        <v>87</v>
      </c>
      <c r="C297" t="s">
        <v>197</v>
      </c>
      <c r="D297">
        <v>2</v>
      </c>
      <c r="E297">
        <v>2</v>
      </c>
      <c r="F297">
        <v>0</v>
      </c>
      <c r="G297">
        <v>0</v>
      </c>
      <c r="H297">
        <v>2</v>
      </c>
      <c r="I297">
        <v>2</v>
      </c>
      <c r="J297">
        <v>0</v>
      </c>
      <c r="K297">
        <v>0</v>
      </c>
      <c r="L297">
        <v>2</v>
      </c>
      <c r="M297">
        <v>2</v>
      </c>
      <c r="N297">
        <v>0</v>
      </c>
      <c r="O297">
        <v>0</v>
      </c>
      <c r="P297">
        <v>0</v>
      </c>
      <c r="Q297">
        <v>0</v>
      </c>
      <c r="R297">
        <v>0</v>
      </c>
    </row>
    <row r="298" spans="1:18" x14ac:dyDescent="0.2">
      <c r="A298" t="s">
        <v>10588</v>
      </c>
      <c r="B298" t="s">
        <v>86</v>
      </c>
      <c r="C298" t="s">
        <v>197</v>
      </c>
      <c r="D298">
        <v>34</v>
      </c>
      <c r="E298">
        <v>33</v>
      </c>
      <c r="F298">
        <v>1</v>
      </c>
      <c r="G298">
        <v>0</v>
      </c>
      <c r="H298">
        <v>34</v>
      </c>
      <c r="I298">
        <v>33</v>
      </c>
      <c r="J298">
        <v>1</v>
      </c>
      <c r="K298">
        <v>0</v>
      </c>
      <c r="L298">
        <v>32</v>
      </c>
      <c r="M298">
        <v>31</v>
      </c>
      <c r="N298">
        <v>1</v>
      </c>
      <c r="O298">
        <v>0</v>
      </c>
      <c r="P298">
        <v>0</v>
      </c>
      <c r="Q298">
        <v>2</v>
      </c>
      <c r="R298">
        <v>0</v>
      </c>
    </row>
    <row r="299" spans="1:18" x14ac:dyDescent="0.2">
      <c r="A299" t="s">
        <v>10589</v>
      </c>
      <c r="B299" t="s">
        <v>86</v>
      </c>
      <c r="C299" t="s">
        <v>198</v>
      </c>
      <c r="D299">
        <v>23</v>
      </c>
      <c r="E299">
        <v>22</v>
      </c>
      <c r="F299">
        <v>1</v>
      </c>
      <c r="G299">
        <v>0</v>
      </c>
      <c r="H299">
        <v>23</v>
      </c>
      <c r="I299">
        <v>22</v>
      </c>
      <c r="J299">
        <v>1</v>
      </c>
      <c r="K299">
        <v>0</v>
      </c>
      <c r="L299">
        <v>22</v>
      </c>
      <c r="M299">
        <v>21</v>
      </c>
      <c r="N299">
        <v>1</v>
      </c>
      <c r="O299">
        <v>0</v>
      </c>
      <c r="P299">
        <v>0</v>
      </c>
      <c r="Q299">
        <v>1</v>
      </c>
      <c r="R299">
        <v>0</v>
      </c>
    </row>
    <row r="300" spans="1:18" x14ac:dyDescent="0.2">
      <c r="A300" t="s">
        <v>10590</v>
      </c>
      <c r="B300" t="s">
        <v>87</v>
      </c>
      <c r="C300" t="s">
        <v>199</v>
      </c>
      <c r="D300">
        <v>2</v>
      </c>
      <c r="E300">
        <v>2</v>
      </c>
      <c r="F300">
        <v>0</v>
      </c>
      <c r="G300">
        <v>0</v>
      </c>
      <c r="H300">
        <v>1</v>
      </c>
      <c r="I300">
        <v>1</v>
      </c>
      <c r="J300">
        <v>0</v>
      </c>
      <c r="K300">
        <v>0</v>
      </c>
      <c r="L300">
        <v>1</v>
      </c>
      <c r="M300">
        <v>1</v>
      </c>
      <c r="N300">
        <v>0</v>
      </c>
      <c r="O300">
        <v>0</v>
      </c>
      <c r="P300">
        <v>1</v>
      </c>
      <c r="Q300">
        <v>1</v>
      </c>
      <c r="R300">
        <v>0</v>
      </c>
    </row>
    <row r="301" spans="1:18" x14ac:dyDescent="0.2">
      <c r="A301" t="s">
        <v>10591</v>
      </c>
      <c r="B301" t="s">
        <v>86</v>
      </c>
      <c r="C301" t="s">
        <v>199</v>
      </c>
      <c r="D301">
        <v>24</v>
      </c>
      <c r="E301">
        <v>24</v>
      </c>
      <c r="F301">
        <v>0</v>
      </c>
      <c r="G301">
        <v>0</v>
      </c>
      <c r="H301">
        <v>24</v>
      </c>
      <c r="I301">
        <v>24</v>
      </c>
      <c r="J301">
        <v>0</v>
      </c>
      <c r="K301">
        <v>0</v>
      </c>
      <c r="L301">
        <v>24</v>
      </c>
      <c r="M301">
        <v>24</v>
      </c>
      <c r="N301">
        <v>0</v>
      </c>
      <c r="O301">
        <v>0</v>
      </c>
      <c r="P301">
        <v>0</v>
      </c>
      <c r="Q301">
        <v>0</v>
      </c>
      <c r="R301">
        <v>0</v>
      </c>
    </row>
    <row r="302" spans="1:18" x14ac:dyDescent="0.2">
      <c r="A302" t="s">
        <v>10592</v>
      </c>
      <c r="B302" t="s">
        <v>86</v>
      </c>
      <c r="C302" t="s">
        <v>200</v>
      </c>
      <c r="D302">
        <v>5</v>
      </c>
      <c r="E302">
        <v>5</v>
      </c>
      <c r="F302">
        <v>0</v>
      </c>
      <c r="G302">
        <v>0</v>
      </c>
      <c r="H302">
        <v>5</v>
      </c>
      <c r="I302">
        <v>5</v>
      </c>
      <c r="J302">
        <v>0</v>
      </c>
      <c r="K302">
        <v>0</v>
      </c>
      <c r="L302">
        <v>3</v>
      </c>
      <c r="M302">
        <v>3</v>
      </c>
      <c r="N302">
        <v>0</v>
      </c>
      <c r="O302">
        <v>0</v>
      </c>
      <c r="P302">
        <v>0</v>
      </c>
      <c r="Q302">
        <v>2</v>
      </c>
      <c r="R302">
        <v>0</v>
      </c>
    </row>
    <row r="303" spans="1:18" x14ac:dyDescent="0.2">
      <c r="A303" t="s">
        <v>10593</v>
      </c>
      <c r="B303" t="s">
        <v>86</v>
      </c>
      <c r="C303" t="s">
        <v>201</v>
      </c>
      <c r="D303">
        <v>4</v>
      </c>
      <c r="E303">
        <v>4</v>
      </c>
      <c r="F303">
        <v>0</v>
      </c>
      <c r="G303">
        <v>0</v>
      </c>
      <c r="H303">
        <v>4</v>
      </c>
      <c r="I303">
        <v>4</v>
      </c>
      <c r="J303">
        <v>0</v>
      </c>
      <c r="K303">
        <v>0</v>
      </c>
      <c r="L303">
        <v>4</v>
      </c>
      <c r="M303">
        <v>4</v>
      </c>
      <c r="N303">
        <v>0</v>
      </c>
      <c r="O303">
        <v>0</v>
      </c>
      <c r="P303">
        <v>0</v>
      </c>
      <c r="Q303">
        <v>0</v>
      </c>
      <c r="R303">
        <v>0</v>
      </c>
    </row>
    <row r="304" spans="1:18" x14ac:dyDescent="0.2">
      <c r="A304" t="s">
        <v>10594</v>
      </c>
      <c r="B304" t="s">
        <v>87</v>
      </c>
      <c r="C304" t="s">
        <v>202</v>
      </c>
      <c r="D304">
        <v>1</v>
      </c>
      <c r="E304">
        <v>1</v>
      </c>
      <c r="F304">
        <v>0</v>
      </c>
      <c r="G304">
        <v>0</v>
      </c>
      <c r="H304">
        <v>1</v>
      </c>
      <c r="I304">
        <v>1</v>
      </c>
      <c r="J304">
        <v>0</v>
      </c>
      <c r="K304">
        <v>0</v>
      </c>
      <c r="L304">
        <v>1</v>
      </c>
      <c r="M304">
        <v>1</v>
      </c>
      <c r="N304">
        <v>0</v>
      </c>
      <c r="O304">
        <v>0</v>
      </c>
      <c r="P304">
        <v>0</v>
      </c>
      <c r="Q304">
        <v>0</v>
      </c>
      <c r="R304">
        <v>0</v>
      </c>
    </row>
    <row r="305" spans="1:18" x14ac:dyDescent="0.2">
      <c r="A305" t="s">
        <v>10595</v>
      </c>
      <c r="B305" t="s">
        <v>86</v>
      </c>
      <c r="C305" t="s">
        <v>202</v>
      </c>
      <c r="D305">
        <v>2</v>
      </c>
      <c r="E305">
        <v>2</v>
      </c>
      <c r="F305">
        <v>0</v>
      </c>
      <c r="G305">
        <v>0</v>
      </c>
      <c r="H305">
        <v>2</v>
      </c>
      <c r="I305">
        <v>2</v>
      </c>
      <c r="J305">
        <v>0</v>
      </c>
      <c r="K305">
        <v>0</v>
      </c>
      <c r="L305">
        <v>2</v>
      </c>
      <c r="M305">
        <v>2</v>
      </c>
      <c r="N305">
        <v>0</v>
      </c>
      <c r="O305">
        <v>0</v>
      </c>
      <c r="P305">
        <v>0</v>
      </c>
      <c r="Q305">
        <v>0</v>
      </c>
      <c r="R305">
        <v>0</v>
      </c>
    </row>
    <row r="306" spans="1:18" x14ac:dyDescent="0.2">
      <c r="A306" t="s">
        <v>10596</v>
      </c>
      <c r="B306" t="s">
        <v>87</v>
      </c>
      <c r="C306" t="s">
        <v>203</v>
      </c>
      <c r="D306">
        <v>2</v>
      </c>
      <c r="E306">
        <v>2</v>
      </c>
      <c r="F306">
        <v>0</v>
      </c>
      <c r="G306">
        <v>0</v>
      </c>
      <c r="H306">
        <v>2</v>
      </c>
      <c r="I306">
        <v>2</v>
      </c>
      <c r="J306">
        <v>0</v>
      </c>
      <c r="K306">
        <v>0</v>
      </c>
      <c r="L306">
        <v>2</v>
      </c>
      <c r="M306">
        <v>2</v>
      </c>
      <c r="N306">
        <v>0</v>
      </c>
      <c r="O306">
        <v>0</v>
      </c>
      <c r="P306">
        <v>0</v>
      </c>
      <c r="Q306">
        <v>0</v>
      </c>
      <c r="R306">
        <v>0</v>
      </c>
    </row>
    <row r="307" spans="1:18" x14ac:dyDescent="0.2">
      <c r="A307" t="s">
        <v>10597</v>
      </c>
      <c r="B307" t="s">
        <v>86</v>
      </c>
      <c r="C307" t="s">
        <v>203</v>
      </c>
      <c r="D307">
        <v>12</v>
      </c>
      <c r="E307">
        <v>10</v>
      </c>
      <c r="F307">
        <v>2</v>
      </c>
      <c r="G307">
        <v>0</v>
      </c>
      <c r="H307">
        <v>12</v>
      </c>
      <c r="I307">
        <v>10</v>
      </c>
      <c r="J307">
        <v>2</v>
      </c>
      <c r="K307">
        <v>0</v>
      </c>
      <c r="L307">
        <v>11</v>
      </c>
      <c r="M307">
        <v>10</v>
      </c>
      <c r="N307">
        <v>1</v>
      </c>
      <c r="O307">
        <v>0</v>
      </c>
      <c r="P307">
        <v>0</v>
      </c>
      <c r="Q307">
        <v>1</v>
      </c>
      <c r="R307">
        <v>0</v>
      </c>
    </row>
    <row r="308" spans="1:18" x14ac:dyDescent="0.2">
      <c r="A308" t="s">
        <v>10598</v>
      </c>
      <c r="B308" t="s">
        <v>89</v>
      </c>
      <c r="C308" t="s">
        <v>204</v>
      </c>
      <c r="D308">
        <v>1</v>
      </c>
      <c r="E308">
        <v>1</v>
      </c>
      <c r="F308">
        <v>0</v>
      </c>
      <c r="G308">
        <v>0</v>
      </c>
      <c r="H308">
        <v>1</v>
      </c>
      <c r="I308">
        <v>1</v>
      </c>
      <c r="J308">
        <v>0</v>
      </c>
      <c r="K308">
        <v>0</v>
      </c>
      <c r="L308">
        <v>1</v>
      </c>
      <c r="M308">
        <v>1</v>
      </c>
      <c r="N308">
        <v>0</v>
      </c>
      <c r="O308">
        <v>0</v>
      </c>
      <c r="P308">
        <v>0</v>
      </c>
      <c r="Q308">
        <v>0</v>
      </c>
      <c r="R308">
        <v>0</v>
      </c>
    </row>
    <row r="309" spans="1:18" x14ac:dyDescent="0.2">
      <c r="A309" t="s">
        <v>10599</v>
      </c>
      <c r="B309" t="s">
        <v>87</v>
      </c>
      <c r="C309" t="s">
        <v>204</v>
      </c>
      <c r="D309">
        <v>2</v>
      </c>
      <c r="E309">
        <v>2</v>
      </c>
      <c r="F309">
        <v>0</v>
      </c>
      <c r="G309">
        <v>0</v>
      </c>
      <c r="H309">
        <v>2</v>
      </c>
      <c r="I309">
        <v>2</v>
      </c>
      <c r="J309">
        <v>0</v>
      </c>
      <c r="K309">
        <v>0</v>
      </c>
      <c r="L309">
        <v>2</v>
      </c>
      <c r="M309">
        <v>2</v>
      </c>
      <c r="N309">
        <v>0</v>
      </c>
      <c r="O309">
        <v>0</v>
      </c>
      <c r="P309">
        <v>0</v>
      </c>
      <c r="Q309">
        <v>0</v>
      </c>
      <c r="R309">
        <v>0</v>
      </c>
    </row>
    <row r="310" spans="1:18" x14ac:dyDescent="0.2">
      <c r="A310" t="s">
        <v>10600</v>
      </c>
      <c r="B310" t="s">
        <v>86</v>
      </c>
      <c r="C310" t="s">
        <v>204</v>
      </c>
      <c r="D310">
        <v>33</v>
      </c>
      <c r="E310">
        <v>32</v>
      </c>
      <c r="F310">
        <v>1</v>
      </c>
      <c r="G310">
        <v>0</v>
      </c>
      <c r="H310">
        <v>33</v>
      </c>
      <c r="I310">
        <v>32</v>
      </c>
      <c r="J310">
        <v>1</v>
      </c>
      <c r="K310">
        <v>0</v>
      </c>
      <c r="L310">
        <v>28</v>
      </c>
      <c r="M310">
        <v>27</v>
      </c>
      <c r="N310">
        <v>1</v>
      </c>
      <c r="O310">
        <v>0</v>
      </c>
      <c r="P310">
        <v>0</v>
      </c>
      <c r="Q310">
        <v>5</v>
      </c>
      <c r="R310">
        <v>0</v>
      </c>
    </row>
    <row r="311" spans="1:18" x14ac:dyDescent="0.2">
      <c r="A311" t="s">
        <v>10601</v>
      </c>
      <c r="B311" t="s">
        <v>86</v>
      </c>
      <c r="C311" t="s">
        <v>205</v>
      </c>
      <c r="D311">
        <v>2</v>
      </c>
      <c r="E311">
        <v>2</v>
      </c>
      <c r="F311">
        <v>0</v>
      </c>
      <c r="G311">
        <v>0</v>
      </c>
      <c r="H311">
        <v>2</v>
      </c>
      <c r="I311">
        <v>2</v>
      </c>
      <c r="J311">
        <v>0</v>
      </c>
      <c r="K311">
        <v>0</v>
      </c>
      <c r="L311">
        <v>2</v>
      </c>
      <c r="M311">
        <v>2</v>
      </c>
      <c r="N311">
        <v>0</v>
      </c>
      <c r="O311">
        <v>0</v>
      </c>
      <c r="P311">
        <v>0</v>
      </c>
      <c r="Q311">
        <v>0</v>
      </c>
      <c r="R311">
        <v>0</v>
      </c>
    </row>
    <row r="312" spans="1:18" x14ac:dyDescent="0.2">
      <c r="A312" t="s">
        <v>10602</v>
      </c>
      <c r="B312" t="s">
        <v>87</v>
      </c>
      <c r="C312" t="s">
        <v>206</v>
      </c>
      <c r="D312">
        <v>2</v>
      </c>
      <c r="E312">
        <v>2</v>
      </c>
      <c r="F312">
        <v>0</v>
      </c>
      <c r="G312">
        <v>0</v>
      </c>
      <c r="H312">
        <v>2</v>
      </c>
      <c r="I312">
        <v>2</v>
      </c>
      <c r="J312">
        <v>0</v>
      </c>
      <c r="K312">
        <v>0</v>
      </c>
      <c r="L312">
        <v>2</v>
      </c>
      <c r="M312">
        <v>2</v>
      </c>
      <c r="N312">
        <v>0</v>
      </c>
      <c r="O312">
        <v>0</v>
      </c>
      <c r="P312">
        <v>0</v>
      </c>
      <c r="Q312">
        <v>0</v>
      </c>
      <c r="R312">
        <v>0</v>
      </c>
    </row>
    <row r="313" spans="1:18" x14ac:dyDescent="0.2">
      <c r="A313" t="s">
        <v>10603</v>
      </c>
      <c r="B313" t="s">
        <v>86</v>
      </c>
      <c r="C313" t="s">
        <v>206</v>
      </c>
      <c r="D313">
        <v>12</v>
      </c>
      <c r="E313">
        <v>12</v>
      </c>
      <c r="F313">
        <v>0</v>
      </c>
      <c r="G313">
        <v>0</v>
      </c>
      <c r="H313">
        <v>12</v>
      </c>
      <c r="I313">
        <v>12</v>
      </c>
      <c r="J313">
        <v>0</v>
      </c>
      <c r="K313">
        <v>0</v>
      </c>
      <c r="L313">
        <v>12</v>
      </c>
      <c r="M313">
        <v>12</v>
      </c>
      <c r="N313">
        <v>0</v>
      </c>
      <c r="O313">
        <v>0</v>
      </c>
      <c r="P313">
        <v>0</v>
      </c>
      <c r="Q313">
        <v>0</v>
      </c>
      <c r="R313">
        <v>0</v>
      </c>
    </row>
    <row r="314" spans="1:18" x14ac:dyDescent="0.2">
      <c r="A314" t="s">
        <v>10604</v>
      </c>
      <c r="B314" t="s">
        <v>86</v>
      </c>
      <c r="C314" t="s">
        <v>207</v>
      </c>
      <c r="D314">
        <v>12</v>
      </c>
      <c r="E314">
        <v>10</v>
      </c>
      <c r="F314">
        <v>1</v>
      </c>
      <c r="G314">
        <v>1</v>
      </c>
      <c r="H314">
        <v>12</v>
      </c>
      <c r="I314">
        <v>10</v>
      </c>
      <c r="J314">
        <v>1</v>
      </c>
      <c r="K314">
        <v>1</v>
      </c>
      <c r="L314">
        <v>9</v>
      </c>
      <c r="M314">
        <v>8</v>
      </c>
      <c r="N314">
        <v>0</v>
      </c>
      <c r="O314">
        <v>1</v>
      </c>
      <c r="P314">
        <v>0</v>
      </c>
      <c r="Q314">
        <v>3</v>
      </c>
      <c r="R314">
        <v>0</v>
      </c>
    </row>
    <row r="315" spans="1:18" x14ac:dyDescent="0.2">
      <c r="A315" t="s">
        <v>10605</v>
      </c>
      <c r="B315" t="s">
        <v>86</v>
      </c>
      <c r="C315" t="s">
        <v>208</v>
      </c>
      <c r="D315">
        <v>10</v>
      </c>
      <c r="E315">
        <v>9</v>
      </c>
      <c r="F315">
        <v>1</v>
      </c>
      <c r="G315">
        <v>0</v>
      </c>
      <c r="H315">
        <v>10</v>
      </c>
      <c r="I315">
        <v>9</v>
      </c>
      <c r="J315">
        <v>1</v>
      </c>
      <c r="K315">
        <v>0</v>
      </c>
      <c r="L315">
        <v>10</v>
      </c>
      <c r="M315">
        <v>9</v>
      </c>
      <c r="N315">
        <v>1</v>
      </c>
      <c r="O315">
        <v>0</v>
      </c>
      <c r="P315">
        <v>0</v>
      </c>
      <c r="Q315">
        <v>0</v>
      </c>
      <c r="R315">
        <v>0</v>
      </c>
    </row>
    <row r="316" spans="1:18" x14ac:dyDescent="0.2">
      <c r="A316" t="s">
        <v>10606</v>
      </c>
      <c r="B316" t="s">
        <v>86</v>
      </c>
      <c r="C316" t="s">
        <v>209</v>
      </c>
      <c r="D316">
        <v>1</v>
      </c>
      <c r="E316">
        <v>1</v>
      </c>
      <c r="F316">
        <v>0</v>
      </c>
      <c r="G316">
        <v>0</v>
      </c>
      <c r="H316">
        <v>1</v>
      </c>
      <c r="I316">
        <v>1</v>
      </c>
      <c r="J316">
        <v>0</v>
      </c>
      <c r="K316">
        <v>0</v>
      </c>
      <c r="L316">
        <v>1</v>
      </c>
      <c r="M316">
        <v>1</v>
      </c>
      <c r="N316">
        <v>0</v>
      </c>
      <c r="O316">
        <v>0</v>
      </c>
      <c r="P316">
        <v>0</v>
      </c>
      <c r="Q316">
        <v>0</v>
      </c>
      <c r="R316">
        <v>0</v>
      </c>
    </row>
    <row r="317" spans="1:18" x14ac:dyDescent="0.2">
      <c r="A317" t="s">
        <v>10607</v>
      </c>
      <c r="B317" t="s">
        <v>86</v>
      </c>
      <c r="C317" t="s">
        <v>210</v>
      </c>
      <c r="D317">
        <v>17</v>
      </c>
      <c r="E317">
        <v>16</v>
      </c>
      <c r="F317">
        <v>0</v>
      </c>
      <c r="G317">
        <v>1</v>
      </c>
      <c r="H317">
        <v>16</v>
      </c>
      <c r="I317">
        <v>15</v>
      </c>
      <c r="J317">
        <v>0</v>
      </c>
      <c r="K317">
        <v>1</v>
      </c>
      <c r="L317">
        <v>15</v>
      </c>
      <c r="M317">
        <v>14</v>
      </c>
      <c r="N317">
        <v>0</v>
      </c>
      <c r="O317">
        <v>1</v>
      </c>
      <c r="P317">
        <v>1</v>
      </c>
      <c r="Q317">
        <v>2</v>
      </c>
      <c r="R317">
        <v>0</v>
      </c>
    </row>
    <row r="318" spans="1:18" x14ac:dyDescent="0.2">
      <c r="A318" t="s">
        <v>10608</v>
      </c>
      <c r="B318" t="s">
        <v>87</v>
      </c>
      <c r="C318" t="s">
        <v>211</v>
      </c>
      <c r="D318">
        <v>2</v>
      </c>
      <c r="E318">
        <v>2</v>
      </c>
      <c r="F318">
        <v>0</v>
      </c>
      <c r="G318">
        <v>0</v>
      </c>
      <c r="H318">
        <v>2</v>
      </c>
      <c r="I318">
        <v>2</v>
      </c>
      <c r="J318">
        <v>0</v>
      </c>
      <c r="K318">
        <v>0</v>
      </c>
      <c r="L318">
        <v>2</v>
      </c>
      <c r="M318">
        <v>2</v>
      </c>
      <c r="N318">
        <v>0</v>
      </c>
      <c r="O318">
        <v>0</v>
      </c>
      <c r="P318">
        <v>0</v>
      </c>
      <c r="Q318">
        <v>0</v>
      </c>
      <c r="R318">
        <v>0</v>
      </c>
    </row>
    <row r="319" spans="1:18" x14ac:dyDescent="0.2">
      <c r="A319" t="s">
        <v>10609</v>
      </c>
      <c r="B319" t="s">
        <v>86</v>
      </c>
      <c r="C319" t="s">
        <v>211</v>
      </c>
      <c r="D319">
        <v>10</v>
      </c>
      <c r="E319">
        <v>10</v>
      </c>
      <c r="F319">
        <v>0</v>
      </c>
      <c r="G319">
        <v>0</v>
      </c>
      <c r="H319">
        <v>10</v>
      </c>
      <c r="I319">
        <v>10</v>
      </c>
      <c r="J319">
        <v>0</v>
      </c>
      <c r="K319">
        <v>0</v>
      </c>
      <c r="L319">
        <v>9</v>
      </c>
      <c r="M319">
        <v>9</v>
      </c>
      <c r="N319">
        <v>0</v>
      </c>
      <c r="O319">
        <v>0</v>
      </c>
      <c r="P319">
        <v>0</v>
      </c>
      <c r="Q319">
        <v>1</v>
      </c>
      <c r="R319">
        <v>0</v>
      </c>
    </row>
    <row r="320" spans="1:18" x14ac:dyDescent="0.2">
      <c r="A320" t="s">
        <v>10610</v>
      </c>
      <c r="B320" t="s">
        <v>86</v>
      </c>
      <c r="C320" t="s">
        <v>212</v>
      </c>
      <c r="D320">
        <v>2</v>
      </c>
      <c r="E320">
        <v>2</v>
      </c>
      <c r="F320">
        <v>0</v>
      </c>
      <c r="G320">
        <v>0</v>
      </c>
      <c r="H320">
        <v>2</v>
      </c>
      <c r="I320">
        <v>2</v>
      </c>
      <c r="J320">
        <v>0</v>
      </c>
      <c r="K320">
        <v>0</v>
      </c>
      <c r="L320">
        <v>2</v>
      </c>
      <c r="M320">
        <v>2</v>
      </c>
      <c r="N320">
        <v>0</v>
      </c>
      <c r="O320">
        <v>0</v>
      </c>
      <c r="P320">
        <v>0</v>
      </c>
      <c r="Q320">
        <v>0</v>
      </c>
      <c r="R320">
        <v>0</v>
      </c>
    </row>
    <row r="321" spans="1:18" x14ac:dyDescent="0.2">
      <c r="A321" t="s">
        <v>10611</v>
      </c>
      <c r="B321" t="s">
        <v>87</v>
      </c>
      <c r="C321" t="s">
        <v>213</v>
      </c>
      <c r="D321">
        <v>1</v>
      </c>
      <c r="E321">
        <v>1</v>
      </c>
      <c r="F321">
        <v>0</v>
      </c>
      <c r="G321">
        <v>0</v>
      </c>
      <c r="H321">
        <v>1</v>
      </c>
      <c r="I321">
        <v>1</v>
      </c>
      <c r="J321">
        <v>0</v>
      </c>
      <c r="K321">
        <v>0</v>
      </c>
      <c r="L321">
        <v>1</v>
      </c>
      <c r="M321">
        <v>1</v>
      </c>
      <c r="N321">
        <v>0</v>
      </c>
      <c r="O321">
        <v>0</v>
      </c>
      <c r="P321">
        <v>0</v>
      </c>
      <c r="Q321">
        <v>0</v>
      </c>
      <c r="R321">
        <v>0</v>
      </c>
    </row>
    <row r="322" spans="1:18" x14ac:dyDescent="0.2">
      <c r="A322" t="s">
        <v>10612</v>
      </c>
      <c r="B322" t="s">
        <v>86</v>
      </c>
      <c r="C322" t="s">
        <v>213</v>
      </c>
      <c r="D322">
        <v>21</v>
      </c>
      <c r="E322">
        <v>18</v>
      </c>
      <c r="F322">
        <v>3</v>
      </c>
      <c r="G322">
        <v>0</v>
      </c>
      <c r="H322">
        <v>21</v>
      </c>
      <c r="I322">
        <v>18</v>
      </c>
      <c r="J322">
        <v>3</v>
      </c>
      <c r="K322">
        <v>0</v>
      </c>
      <c r="L322">
        <v>21</v>
      </c>
      <c r="M322">
        <v>19</v>
      </c>
      <c r="N322">
        <v>2</v>
      </c>
      <c r="O322">
        <v>0</v>
      </c>
      <c r="P322">
        <v>0</v>
      </c>
      <c r="Q322">
        <v>0</v>
      </c>
      <c r="R322">
        <v>0</v>
      </c>
    </row>
    <row r="323" spans="1:18" x14ac:dyDescent="0.2">
      <c r="A323" t="s">
        <v>10613</v>
      </c>
      <c r="B323" t="s">
        <v>86</v>
      </c>
      <c r="C323" t="s">
        <v>214</v>
      </c>
      <c r="D323">
        <v>7</v>
      </c>
      <c r="E323">
        <v>6</v>
      </c>
      <c r="F323">
        <v>1</v>
      </c>
      <c r="G323">
        <v>0</v>
      </c>
      <c r="H323">
        <v>7</v>
      </c>
      <c r="I323">
        <v>6</v>
      </c>
      <c r="J323">
        <v>1</v>
      </c>
      <c r="K323">
        <v>0</v>
      </c>
      <c r="L323">
        <v>7</v>
      </c>
      <c r="M323">
        <v>6</v>
      </c>
      <c r="N323">
        <v>1</v>
      </c>
      <c r="O323">
        <v>0</v>
      </c>
      <c r="P323">
        <v>0</v>
      </c>
      <c r="Q323">
        <v>0</v>
      </c>
      <c r="R323">
        <v>0</v>
      </c>
    </row>
    <row r="324" spans="1:18" x14ac:dyDescent="0.2">
      <c r="A324" t="s">
        <v>10614</v>
      </c>
      <c r="B324" t="s">
        <v>86</v>
      </c>
      <c r="C324" t="s">
        <v>215</v>
      </c>
      <c r="D324">
        <v>16</v>
      </c>
      <c r="E324">
        <v>16</v>
      </c>
      <c r="F324">
        <v>0</v>
      </c>
      <c r="G324">
        <v>0</v>
      </c>
      <c r="H324">
        <v>16</v>
      </c>
      <c r="I324">
        <v>16</v>
      </c>
      <c r="J324">
        <v>0</v>
      </c>
      <c r="K324">
        <v>0</v>
      </c>
      <c r="L324">
        <v>16</v>
      </c>
      <c r="M324">
        <v>16</v>
      </c>
      <c r="N324">
        <v>0</v>
      </c>
      <c r="O324">
        <v>0</v>
      </c>
      <c r="P324">
        <v>0</v>
      </c>
      <c r="Q324">
        <v>0</v>
      </c>
      <c r="R324">
        <v>0</v>
      </c>
    </row>
    <row r="325" spans="1:18" x14ac:dyDescent="0.2">
      <c r="A325" t="s">
        <v>10615</v>
      </c>
      <c r="B325" t="s">
        <v>86</v>
      </c>
      <c r="C325" t="s">
        <v>216</v>
      </c>
      <c r="D325">
        <v>6</v>
      </c>
      <c r="E325">
        <v>5</v>
      </c>
      <c r="F325">
        <v>1</v>
      </c>
      <c r="G325">
        <v>0</v>
      </c>
      <c r="H325">
        <v>6</v>
      </c>
      <c r="I325">
        <v>5</v>
      </c>
      <c r="J325">
        <v>1</v>
      </c>
      <c r="K325">
        <v>0</v>
      </c>
      <c r="L325">
        <v>4</v>
      </c>
      <c r="M325">
        <v>3</v>
      </c>
      <c r="N325">
        <v>1</v>
      </c>
      <c r="O325">
        <v>0</v>
      </c>
      <c r="P325">
        <v>0</v>
      </c>
      <c r="Q325">
        <v>2</v>
      </c>
      <c r="R325">
        <v>0</v>
      </c>
    </row>
    <row r="326" spans="1:18" x14ac:dyDescent="0.2">
      <c r="A326" t="s">
        <v>10616</v>
      </c>
      <c r="B326" t="s">
        <v>86</v>
      </c>
      <c r="C326" t="s">
        <v>217</v>
      </c>
      <c r="D326">
        <v>10</v>
      </c>
      <c r="E326">
        <v>9</v>
      </c>
      <c r="F326">
        <v>1</v>
      </c>
      <c r="G326">
        <v>0</v>
      </c>
      <c r="H326">
        <v>10</v>
      </c>
      <c r="I326">
        <v>9</v>
      </c>
      <c r="J326">
        <v>1</v>
      </c>
      <c r="K326">
        <v>0</v>
      </c>
      <c r="L326">
        <v>10</v>
      </c>
      <c r="M326">
        <v>9</v>
      </c>
      <c r="N326">
        <v>1</v>
      </c>
      <c r="O326">
        <v>0</v>
      </c>
      <c r="P326">
        <v>0</v>
      </c>
      <c r="Q326">
        <v>0</v>
      </c>
      <c r="R326">
        <v>0</v>
      </c>
    </row>
    <row r="327" spans="1:18" x14ac:dyDescent="0.2">
      <c r="A327" t="s">
        <v>10617</v>
      </c>
      <c r="B327" t="s">
        <v>87</v>
      </c>
      <c r="C327" t="s">
        <v>218</v>
      </c>
      <c r="D327">
        <v>1</v>
      </c>
      <c r="E327">
        <v>1</v>
      </c>
      <c r="F327">
        <v>0</v>
      </c>
      <c r="G327">
        <v>0</v>
      </c>
      <c r="H327">
        <v>1</v>
      </c>
      <c r="I327">
        <v>1</v>
      </c>
      <c r="J327">
        <v>0</v>
      </c>
      <c r="K327">
        <v>0</v>
      </c>
      <c r="L327">
        <v>1</v>
      </c>
      <c r="M327">
        <v>1</v>
      </c>
      <c r="N327">
        <v>0</v>
      </c>
      <c r="O327">
        <v>0</v>
      </c>
      <c r="P327">
        <v>0</v>
      </c>
      <c r="Q327">
        <v>0</v>
      </c>
      <c r="R327">
        <v>0</v>
      </c>
    </row>
    <row r="328" spans="1:18" x14ac:dyDescent="0.2">
      <c r="A328" t="s">
        <v>10618</v>
      </c>
      <c r="B328" t="s">
        <v>86</v>
      </c>
      <c r="C328" t="s">
        <v>218</v>
      </c>
      <c r="D328">
        <v>9</v>
      </c>
      <c r="E328">
        <v>7</v>
      </c>
      <c r="F328">
        <v>2</v>
      </c>
      <c r="G328">
        <v>0</v>
      </c>
      <c r="H328">
        <v>9</v>
      </c>
      <c r="I328">
        <v>7</v>
      </c>
      <c r="J328">
        <v>2</v>
      </c>
      <c r="K328">
        <v>0</v>
      </c>
      <c r="L328">
        <v>8</v>
      </c>
      <c r="M328">
        <v>7</v>
      </c>
      <c r="N328">
        <v>1</v>
      </c>
      <c r="O328">
        <v>0</v>
      </c>
      <c r="P328">
        <v>0</v>
      </c>
      <c r="Q328">
        <v>1</v>
      </c>
      <c r="R328">
        <v>0</v>
      </c>
    </row>
    <row r="329" spans="1:18" x14ac:dyDescent="0.2">
      <c r="A329" t="s">
        <v>10619</v>
      </c>
      <c r="B329" t="s">
        <v>86</v>
      </c>
      <c r="C329" t="s">
        <v>219</v>
      </c>
      <c r="D329">
        <v>3</v>
      </c>
      <c r="E329">
        <v>3</v>
      </c>
      <c r="F329">
        <v>0</v>
      </c>
      <c r="G329">
        <v>0</v>
      </c>
      <c r="H329">
        <v>3</v>
      </c>
      <c r="I329">
        <v>3</v>
      </c>
      <c r="J329">
        <v>0</v>
      </c>
      <c r="K329">
        <v>0</v>
      </c>
      <c r="L329">
        <v>2</v>
      </c>
      <c r="M329">
        <v>2</v>
      </c>
      <c r="N329">
        <v>0</v>
      </c>
      <c r="O329">
        <v>0</v>
      </c>
      <c r="P329">
        <v>0</v>
      </c>
      <c r="Q329">
        <v>1</v>
      </c>
      <c r="R329">
        <v>0</v>
      </c>
    </row>
    <row r="330" spans="1:18" x14ac:dyDescent="0.2">
      <c r="A330" t="s">
        <v>10620</v>
      </c>
      <c r="B330" t="s">
        <v>86</v>
      </c>
      <c r="C330" t="s">
        <v>220</v>
      </c>
      <c r="D330">
        <v>9</v>
      </c>
      <c r="E330">
        <v>9</v>
      </c>
      <c r="F330">
        <v>0</v>
      </c>
      <c r="G330">
        <v>0</v>
      </c>
      <c r="H330">
        <v>9</v>
      </c>
      <c r="I330">
        <v>9</v>
      </c>
      <c r="J330">
        <v>0</v>
      </c>
      <c r="K330">
        <v>0</v>
      </c>
      <c r="L330">
        <v>8</v>
      </c>
      <c r="M330">
        <v>8</v>
      </c>
      <c r="N330">
        <v>0</v>
      </c>
      <c r="O330">
        <v>0</v>
      </c>
      <c r="P330">
        <v>0</v>
      </c>
      <c r="Q330">
        <v>1</v>
      </c>
      <c r="R330">
        <v>0</v>
      </c>
    </row>
    <row r="331" spans="1:18" x14ac:dyDescent="0.2">
      <c r="A331" t="s">
        <v>10621</v>
      </c>
      <c r="B331" t="s">
        <v>86</v>
      </c>
      <c r="C331" t="s">
        <v>221</v>
      </c>
      <c r="D331">
        <v>5</v>
      </c>
      <c r="E331">
        <v>5</v>
      </c>
      <c r="F331">
        <v>0</v>
      </c>
      <c r="G331">
        <v>0</v>
      </c>
      <c r="H331">
        <v>5</v>
      </c>
      <c r="I331">
        <v>5</v>
      </c>
      <c r="J331">
        <v>0</v>
      </c>
      <c r="K331">
        <v>0</v>
      </c>
      <c r="L331">
        <v>5</v>
      </c>
      <c r="M331">
        <v>5</v>
      </c>
      <c r="N331">
        <v>0</v>
      </c>
      <c r="O331">
        <v>0</v>
      </c>
      <c r="P331">
        <v>0</v>
      </c>
      <c r="Q331">
        <v>0</v>
      </c>
      <c r="R331">
        <v>0</v>
      </c>
    </row>
    <row r="332" spans="1:18" x14ac:dyDescent="0.2">
      <c r="A332" t="s">
        <v>10622</v>
      </c>
      <c r="B332" t="s">
        <v>87</v>
      </c>
      <c r="C332" t="s">
        <v>222</v>
      </c>
      <c r="D332">
        <v>2</v>
      </c>
      <c r="E332">
        <v>1</v>
      </c>
      <c r="F332">
        <v>1</v>
      </c>
      <c r="G332">
        <v>0</v>
      </c>
      <c r="H332">
        <v>2</v>
      </c>
      <c r="I332">
        <v>1</v>
      </c>
      <c r="J332">
        <v>1</v>
      </c>
      <c r="K332">
        <v>0</v>
      </c>
      <c r="L332">
        <v>2</v>
      </c>
      <c r="M332">
        <v>1</v>
      </c>
      <c r="N332">
        <v>1</v>
      </c>
      <c r="O332">
        <v>0</v>
      </c>
      <c r="P332">
        <v>0</v>
      </c>
      <c r="Q332">
        <v>0</v>
      </c>
      <c r="R332">
        <v>0</v>
      </c>
    </row>
    <row r="333" spans="1:18" x14ac:dyDescent="0.2">
      <c r="A333" t="s">
        <v>10623</v>
      </c>
      <c r="B333" t="s">
        <v>86</v>
      </c>
      <c r="C333" t="s">
        <v>222</v>
      </c>
      <c r="D333">
        <v>69</v>
      </c>
      <c r="E333">
        <v>62</v>
      </c>
      <c r="F333">
        <v>7</v>
      </c>
      <c r="G333">
        <v>0</v>
      </c>
      <c r="H333">
        <v>69</v>
      </c>
      <c r="I333">
        <v>61</v>
      </c>
      <c r="J333">
        <v>8</v>
      </c>
      <c r="K333">
        <v>0</v>
      </c>
      <c r="L333">
        <v>64</v>
      </c>
      <c r="M333">
        <v>58</v>
      </c>
      <c r="N333">
        <v>6</v>
      </c>
      <c r="O333">
        <v>0</v>
      </c>
      <c r="P333">
        <v>0</v>
      </c>
      <c r="Q333">
        <v>5</v>
      </c>
      <c r="R333">
        <v>0</v>
      </c>
    </row>
    <row r="334" spans="1:18" x14ac:dyDescent="0.2">
      <c r="A334" t="s">
        <v>10624</v>
      </c>
      <c r="B334" t="s">
        <v>86</v>
      </c>
      <c r="C334" t="s">
        <v>223</v>
      </c>
      <c r="D334">
        <v>3</v>
      </c>
      <c r="E334">
        <v>3</v>
      </c>
      <c r="F334">
        <v>0</v>
      </c>
      <c r="G334">
        <v>0</v>
      </c>
      <c r="H334">
        <v>3</v>
      </c>
      <c r="I334">
        <v>3</v>
      </c>
      <c r="J334">
        <v>0</v>
      </c>
      <c r="K334">
        <v>0</v>
      </c>
      <c r="L334">
        <v>3</v>
      </c>
      <c r="M334">
        <v>3</v>
      </c>
      <c r="N334">
        <v>0</v>
      </c>
      <c r="O334">
        <v>0</v>
      </c>
      <c r="P334">
        <v>0</v>
      </c>
      <c r="Q334">
        <v>0</v>
      </c>
      <c r="R334">
        <v>0</v>
      </c>
    </row>
    <row r="335" spans="1:18" x14ac:dyDescent="0.2">
      <c r="A335" t="s">
        <v>10625</v>
      </c>
      <c r="B335" t="s">
        <v>87</v>
      </c>
      <c r="C335" t="s">
        <v>224</v>
      </c>
      <c r="D335">
        <v>1</v>
      </c>
      <c r="E335">
        <v>1</v>
      </c>
      <c r="F335">
        <v>0</v>
      </c>
      <c r="G335">
        <v>0</v>
      </c>
      <c r="H335">
        <v>1</v>
      </c>
      <c r="I335">
        <v>1</v>
      </c>
      <c r="J335">
        <v>0</v>
      </c>
      <c r="K335">
        <v>0</v>
      </c>
      <c r="L335">
        <v>1</v>
      </c>
      <c r="M335">
        <v>1</v>
      </c>
      <c r="N335">
        <v>0</v>
      </c>
      <c r="O335">
        <v>0</v>
      </c>
      <c r="P335">
        <v>0</v>
      </c>
      <c r="Q335">
        <v>0</v>
      </c>
      <c r="R335">
        <v>0</v>
      </c>
    </row>
    <row r="336" spans="1:18" x14ac:dyDescent="0.2">
      <c r="A336" t="s">
        <v>10626</v>
      </c>
      <c r="B336" t="s">
        <v>86</v>
      </c>
      <c r="C336" t="s">
        <v>224</v>
      </c>
      <c r="D336">
        <v>14</v>
      </c>
      <c r="E336">
        <v>14</v>
      </c>
      <c r="F336">
        <v>0</v>
      </c>
      <c r="G336">
        <v>0</v>
      </c>
      <c r="H336">
        <v>14</v>
      </c>
      <c r="I336">
        <v>14</v>
      </c>
      <c r="J336">
        <v>0</v>
      </c>
      <c r="K336">
        <v>0</v>
      </c>
      <c r="L336">
        <v>13</v>
      </c>
      <c r="M336">
        <v>13</v>
      </c>
      <c r="N336">
        <v>0</v>
      </c>
      <c r="O336">
        <v>0</v>
      </c>
      <c r="P336">
        <v>0</v>
      </c>
      <c r="Q336">
        <v>1</v>
      </c>
      <c r="R336">
        <v>0</v>
      </c>
    </row>
    <row r="337" spans="1:18" x14ac:dyDescent="0.2">
      <c r="A337" t="s">
        <v>10627</v>
      </c>
      <c r="B337" t="s">
        <v>86</v>
      </c>
      <c r="C337" t="s">
        <v>225</v>
      </c>
      <c r="D337">
        <v>19</v>
      </c>
      <c r="E337">
        <v>19</v>
      </c>
      <c r="F337">
        <v>0</v>
      </c>
      <c r="G337">
        <v>0</v>
      </c>
      <c r="H337">
        <v>19</v>
      </c>
      <c r="I337">
        <v>19</v>
      </c>
      <c r="J337">
        <v>0</v>
      </c>
      <c r="K337">
        <v>0</v>
      </c>
      <c r="L337">
        <v>16</v>
      </c>
      <c r="M337">
        <v>16</v>
      </c>
      <c r="N337">
        <v>0</v>
      </c>
      <c r="O337">
        <v>0</v>
      </c>
      <c r="P337">
        <v>0</v>
      </c>
      <c r="Q337">
        <v>3</v>
      </c>
      <c r="R337">
        <v>0</v>
      </c>
    </row>
    <row r="338" spans="1:18" x14ac:dyDescent="0.2">
      <c r="A338" t="s">
        <v>10628</v>
      </c>
      <c r="B338" t="s">
        <v>86</v>
      </c>
      <c r="C338" t="s">
        <v>226</v>
      </c>
      <c r="D338">
        <v>9</v>
      </c>
      <c r="E338">
        <v>9</v>
      </c>
      <c r="F338">
        <v>0</v>
      </c>
      <c r="G338">
        <v>0</v>
      </c>
      <c r="H338">
        <v>9</v>
      </c>
      <c r="I338">
        <v>9</v>
      </c>
      <c r="J338">
        <v>0</v>
      </c>
      <c r="K338">
        <v>0</v>
      </c>
      <c r="L338">
        <v>8</v>
      </c>
      <c r="M338">
        <v>8</v>
      </c>
      <c r="N338">
        <v>0</v>
      </c>
      <c r="O338">
        <v>0</v>
      </c>
      <c r="P338">
        <v>0</v>
      </c>
      <c r="Q338">
        <v>1</v>
      </c>
      <c r="R338">
        <v>0</v>
      </c>
    </row>
    <row r="339" spans="1:18" x14ac:dyDescent="0.2">
      <c r="A339" t="s">
        <v>10629</v>
      </c>
      <c r="B339" t="s">
        <v>86</v>
      </c>
      <c r="C339" t="s">
        <v>227</v>
      </c>
      <c r="D339">
        <v>4</v>
      </c>
      <c r="E339">
        <v>4</v>
      </c>
      <c r="F339">
        <v>0</v>
      </c>
      <c r="G339">
        <v>0</v>
      </c>
      <c r="H339">
        <v>4</v>
      </c>
      <c r="I339">
        <v>4</v>
      </c>
      <c r="J339">
        <v>0</v>
      </c>
      <c r="K339">
        <v>0</v>
      </c>
      <c r="L339">
        <v>4</v>
      </c>
      <c r="M339">
        <v>4</v>
      </c>
      <c r="N339">
        <v>0</v>
      </c>
      <c r="O339">
        <v>0</v>
      </c>
      <c r="P339">
        <v>0</v>
      </c>
      <c r="Q339">
        <v>0</v>
      </c>
      <c r="R339">
        <v>0</v>
      </c>
    </row>
    <row r="340" spans="1:18" x14ac:dyDescent="0.2">
      <c r="A340" t="s">
        <v>10630</v>
      </c>
      <c r="B340" t="s">
        <v>86</v>
      </c>
      <c r="C340" t="s">
        <v>228</v>
      </c>
      <c r="D340">
        <v>15</v>
      </c>
      <c r="E340">
        <v>15</v>
      </c>
      <c r="F340">
        <v>0</v>
      </c>
      <c r="G340">
        <v>0</v>
      </c>
      <c r="H340">
        <v>15</v>
      </c>
      <c r="I340">
        <v>15</v>
      </c>
      <c r="J340">
        <v>0</v>
      </c>
      <c r="K340">
        <v>0</v>
      </c>
      <c r="L340">
        <v>14</v>
      </c>
      <c r="M340">
        <v>14</v>
      </c>
      <c r="N340">
        <v>0</v>
      </c>
      <c r="O340">
        <v>0</v>
      </c>
      <c r="P340">
        <v>0</v>
      </c>
      <c r="Q340">
        <v>1</v>
      </c>
      <c r="R340">
        <v>0</v>
      </c>
    </row>
    <row r="341" spans="1:18" x14ac:dyDescent="0.2">
      <c r="A341" t="s">
        <v>10631</v>
      </c>
      <c r="B341" t="s">
        <v>86</v>
      </c>
      <c r="C341" t="s">
        <v>229</v>
      </c>
      <c r="D341">
        <v>5</v>
      </c>
      <c r="E341">
        <v>5</v>
      </c>
      <c r="F341">
        <v>0</v>
      </c>
      <c r="G341">
        <v>0</v>
      </c>
      <c r="H341">
        <v>5</v>
      </c>
      <c r="I341">
        <v>5</v>
      </c>
      <c r="J341">
        <v>0</v>
      </c>
      <c r="K341">
        <v>0</v>
      </c>
      <c r="L341">
        <v>4</v>
      </c>
      <c r="M341">
        <v>4</v>
      </c>
      <c r="N341">
        <v>0</v>
      </c>
      <c r="O341">
        <v>0</v>
      </c>
      <c r="P341">
        <v>0</v>
      </c>
      <c r="Q341">
        <v>1</v>
      </c>
      <c r="R341">
        <v>0</v>
      </c>
    </row>
    <row r="342" spans="1:18" x14ac:dyDescent="0.2">
      <c r="A342" t="s">
        <v>10632</v>
      </c>
      <c r="B342" t="s">
        <v>87</v>
      </c>
      <c r="C342" t="s">
        <v>230</v>
      </c>
      <c r="D342">
        <v>4</v>
      </c>
      <c r="E342">
        <v>4</v>
      </c>
      <c r="F342">
        <v>0</v>
      </c>
      <c r="G342">
        <v>0</v>
      </c>
      <c r="H342">
        <v>4</v>
      </c>
      <c r="I342">
        <v>4</v>
      </c>
      <c r="J342">
        <v>0</v>
      </c>
      <c r="K342">
        <v>0</v>
      </c>
      <c r="L342">
        <v>4</v>
      </c>
      <c r="M342">
        <v>4</v>
      </c>
      <c r="N342">
        <v>0</v>
      </c>
      <c r="O342">
        <v>0</v>
      </c>
      <c r="P342">
        <v>0</v>
      </c>
      <c r="Q342">
        <v>0</v>
      </c>
      <c r="R342">
        <v>0</v>
      </c>
    </row>
    <row r="343" spans="1:18" x14ac:dyDescent="0.2">
      <c r="A343" t="s">
        <v>10633</v>
      </c>
      <c r="B343" t="s">
        <v>86</v>
      </c>
      <c r="C343" t="s">
        <v>230</v>
      </c>
      <c r="D343">
        <v>90</v>
      </c>
      <c r="E343">
        <v>83</v>
      </c>
      <c r="F343">
        <v>7</v>
      </c>
      <c r="G343">
        <v>0</v>
      </c>
      <c r="H343">
        <v>89</v>
      </c>
      <c r="I343">
        <v>82</v>
      </c>
      <c r="J343">
        <v>7</v>
      </c>
      <c r="K343">
        <v>0</v>
      </c>
      <c r="L343">
        <v>75</v>
      </c>
      <c r="M343">
        <v>68</v>
      </c>
      <c r="N343">
        <v>7</v>
      </c>
      <c r="O343">
        <v>0</v>
      </c>
      <c r="P343">
        <v>1</v>
      </c>
      <c r="Q343">
        <v>15</v>
      </c>
      <c r="R343">
        <v>0</v>
      </c>
    </row>
    <row r="344" spans="1:18" x14ac:dyDescent="0.2">
      <c r="A344" t="s">
        <v>10634</v>
      </c>
      <c r="B344" t="s">
        <v>86</v>
      </c>
      <c r="C344" t="s">
        <v>231</v>
      </c>
      <c r="D344">
        <v>23</v>
      </c>
      <c r="E344">
        <v>21</v>
      </c>
      <c r="F344">
        <v>2</v>
      </c>
      <c r="G344">
        <v>0</v>
      </c>
      <c r="H344">
        <v>23</v>
      </c>
      <c r="I344">
        <v>21</v>
      </c>
      <c r="J344">
        <v>2</v>
      </c>
      <c r="K344">
        <v>0</v>
      </c>
      <c r="L344">
        <v>20</v>
      </c>
      <c r="M344">
        <v>18</v>
      </c>
      <c r="N344">
        <v>2</v>
      </c>
      <c r="O344">
        <v>0</v>
      </c>
      <c r="P344">
        <v>0</v>
      </c>
      <c r="Q344">
        <v>3</v>
      </c>
      <c r="R344">
        <v>0</v>
      </c>
    </row>
    <row r="345" spans="1:18" x14ac:dyDescent="0.2">
      <c r="A345" t="s">
        <v>10635</v>
      </c>
      <c r="B345" t="s">
        <v>86</v>
      </c>
      <c r="C345" t="s">
        <v>232</v>
      </c>
      <c r="D345">
        <v>3</v>
      </c>
      <c r="E345">
        <v>2</v>
      </c>
      <c r="F345">
        <v>1</v>
      </c>
      <c r="G345">
        <v>0</v>
      </c>
      <c r="H345">
        <v>3</v>
      </c>
      <c r="I345">
        <v>2</v>
      </c>
      <c r="J345">
        <v>1</v>
      </c>
      <c r="K345">
        <v>0</v>
      </c>
      <c r="L345">
        <v>2</v>
      </c>
      <c r="M345">
        <v>1</v>
      </c>
      <c r="N345">
        <v>1</v>
      </c>
      <c r="O345">
        <v>0</v>
      </c>
      <c r="P345">
        <v>0</v>
      </c>
      <c r="Q345">
        <v>1</v>
      </c>
      <c r="R345">
        <v>0</v>
      </c>
    </row>
    <row r="346" spans="1:18" x14ac:dyDescent="0.2">
      <c r="A346" t="s">
        <v>10636</v>
      </c>
      <c r="B346" t="s">
        <v>86</v>
      </c>
      <c r="C346" t="s">
        <v>233</v>
      </c>
      <c r="D346">
        <v>12</v>
      </c>
      <c r="E346">
        <v>11</v>
      </c>
      <c r="F346">
        <v>1</v>
      </c>
      <c r="G346">
        <v>0</v>
      </c>
      <c r="H346">
        <v>12</v>
      </c>
      <c r="I346">
        <v>11</v>
      </c>
      <c r="J346">
        <v>1</v>
      </c>
      <c r="K346">
        <v>0</v>
      </c>
      <c r="L346">
        <v>11</v>
      </c>
      <c r="M346">
        <v>10</v>
      </c>
      <c r="N346">
        <v>1</v>
      </c>
      <c r="O346">
        <v>0</v>
      </c>
      <c r="P346">
        <v>0</v>
      </c>
      <c r="Q346">
        <v>1</v>
      </c>
      <c r="R346">
        <v>0</v>
      </c>
    </row>
    <row r="347" spans="1:18" x14ac:dyDescent="0.2">
      <c r="A347" t="s">
        <v>10637</v>
      </c>
      <c r="B347" t="s">
        <v>86</v>
      </c>
      <c r="C347" t="s">
        <v>234</v>
      </c>
      <c r="D347">
        <v>8</v>
      </c>
      <c r="E347">
        <v>8</v>
      </c>
      <c r="F347">
        <v>0</v>
      </c>
      <c r="G347">
        <v>0</v>
      </c>
      <c r="H347">
        <v>7</v>
      </c>
      <c r="I347">
        <v>7</v>
      </c>
      <c r="J347">
        <v>0</v>
      </c>
      <c r="K347">
        <v>0</v>
      </c>
      <c r="L347">
        <v>6</v>
      </c>
      <c r="M347">
        <v>6</v>
      </c>
      <c r="N347">
        <v>0</v>
      </c>
      <c r="O347">
        <v>0</v>
      </c>
      <c r="P347">
        <v>1</v>
      </c>
      <c r="Q347">
        <v>2</v>
      </c>
      <c r="R347">
        <v>0</v>
      </c>
    </row>
    <row r="348" spans="1:18" x14ac:dyDescent="0.2">
      <c r="A348" t="s">
        <v>10638</v>
      </c>
      <c r="B348" t="s">
        <v>87</v>
      </c>
      <c r="C348" t="s">
        <v>235</v>
      </c>
      <c r="D348">
        <v>1</v>
      </c>
      <c r="E348">
        <v>1</v>
      </c>
      <c r="F348">
        <v>0</v>
      </c>
      <c r="G348">
        <v>0</v>
      </c>
      <c r="H348">
        <v>1</v>
      </c>
      <c r="I348">
        <v>1</v>
      </c>
      <c r="J348">
        <v>0</v>
      </c>
      <c r="K348">
        <v>0</v>
      </c>
      <c r="L348">
        <v>0</v>
      </c>
      <c r="M348">
        <v>0</v>
      </c>
      <c r="N348">
        <v>0</v>
      </c>
      <c r="O348">
        <v>0</v>
      </c>
      <c r="P348">
        <v>0</v>
      </c>
      <c r="Q348">
        <v>1</v>
      </c>
      <c r="R348">
        <v>0</v>
      </c>
    </row>
    <row r="349" spans="1:18" x14ac:dyDescent="0.2">
      <c r="A349" t="s">
        <v>10639</v>
      </c>
      <c r="B349" t="s">
        <v>86</v>
      </c>
      <c r="C349" t="s">
        <v>235</v>
      </c>
      <c r="D349">
        <v>19</v>
      </c>
      <c r="E349">
        <v>17</v>
      </c>
      <c r="F349">
        <v>2</v>
      </c>
      <c r="G349">
        <v>0</v>
      </c>
      <c r="H349">
        <v>19</v>
      </c>
      <c r="I349">
        <v>18</v>
      </c>
      <c r="J349">
        <v>1</v>
      </c>
      <c r="K349">
        <v>0</v>
      </c>
      <c r="L349">
        <v>18</v>
      </c>
      <c r="M349">
        <v>17</v>
      </c>
      <c r="N349">
        <v>1</v>
      </c>
      <c r="O349">
        <v>0</v>
      </c>
      <c r="P349">
        <v>0</v>
      </c>
      <c r="Q349">
        <v>1</v>
      </c>
      <c r="R349">
        <v>0</v>
      </c>
    </row>
    <row r="350" spans="1:18" x14ac:dyDescent="0.2">
      <c r="A350" t="s">
        <v>10640</v>
      </c>
      <c r="B350" t="s">
        <v>86</v>
      </c>
      <c r="C350" t="s">
        <v>236</v>
      </c>
      <c r="D350">
        <v>2</v>
      </c>
      <c r="E350">
        <v>2</v>
      </c>
      <c r="F350">
        <v>0</v>
      </c>
      <c r="G350">
        <v>0</v>
      </c>
      <c r="H350">
        <v>2</v>
      </c>
      <c r="I350">
        <v>2</v>
      </c>
      <c r="J350">
        <v>0</v>
      </c>
      <c r="K350">
        <v>0</v>
      </c>
      <c r="L350">
        <v>1</v>
      </c>
      <c r="M350">
        <v>1</v>
      </c>
      <c r="N350">
        <v>0</v>
      </c>
      <c r="O350">
        <v>0</v>
      </c>
      <c r="P350">
        <v>0</v>
      </c>
      <c r="Q350">
        <v>1</v>
      </c>
      <c r="R350">
        <v>0</v>
      </c>
    </row>
    <row r="351" spans="1:18" x14ac:dyDescent="0.2">
      <c r="A351" t="s">
        <v>10641</v>
      </c>
      <c r="B351" t="s">
        <v>86</v>
      </c>
      <c r="C351" t="s">
        <v>237</v>
      </c>
      <c r="D351">
        <v>13</v>
      </c>
      <c r="E351">
        <v>11</v>
      </c>
      <c r="F351">
        <v>2</v>
      </c>
      <c r="G351">
        <v>0</v>
      </c>
      <c r="H351">
        <v>13</v>
      </c>
      <c r="I351">
        <v>12</v>
      </c>
      <c r="J351">
        <v>1</v>
      </c>
      <c r="K351">
        <v>0</v>
      </c>
      <c r="L351">
        <v>13</v>
      </c>
      <c r="M351">
        <v>12</v>
      </c>
      <c r="N351">
        <v>1</v>
      </c>
      <c r="O351">
        <v>0</v>
      </c>
      <c r="P351">
        <v>0</v>
      </c>
      <c r="Q351">
        <v>0</v>
      </c>
      <c r="R351">
        <v>0</v>
      </c>
    </row>
    <row r="352" spans="1:18" x14ac:dyDescent="0.2">
      <c r="A352" t="s">
        <v>10642</v>
      </c>
      <c r="B352" t="s">
        <v>86</v>
      </c>
      <c r="C352" t="s">
        <v>238</v>
      </c>
      <c r="D352">
        <v>16</v>
      </c>
      <c r="E352">
        <v>16</v>
      </c>
      <c r="F352">
        <v>0</v>
      </c>
      <c r="G352">
        <v>0</v>
      </c>
      <c r="H352">
        <v>16</v>
      </c>
      <c r="I352">
        <v>16</v>
      </c>
      <c r="J352">
        <v>0</v>
      </c>
      <c r="K352">
        <v>0</v>
      </c>
      <c r="L352">
        <v>15</v>
      </c>
      <c r="M352">
        <v>15</v>
      </c>
      <c r="N352">
        <v>0</v>
      </c>
      <c r="O352">
        <v>0</v>
      </c>
      <c r="P352">
        <v>0</v>
      </c>
      <c r="Q352">
        <v>1</v>
      </c>
      <c r="R352">
        <v>0</v>
      </c>
    </row>
    <row r="353" spans="1:18" x14ac:dyDescent="0.2">
      <c r="A353" t="s">
        <v>10643</v>
      </c>
      <c r="B353" t="s">
        <v>86</v>
      </c>
      <c r="C353" t="s">
        <v>239</v>
      </c>
      <c r="D353">
        <v>10</v>
      </c>
      <c r="E353">
        <v>10</v>
      </c>
      <c r="F353">
        <v>0</v>
      </c>
      <c r="G353">
        <v>0</v>
      </c>
      <c r="H353">
        <v>10</v>
      </c>
      <c r="I353">
        <v>10</v>
      </c>
      <c r="J353">
        <v>0</v>
      </c>
      <c r="K353">
        <v>0</v>
      </c>
      <c r="L353">
        <v>9</v>
      </c>
      <c r="M353">
        <v>9</v>
      </c>
      <c r="N353">
        <v>0</v>
      </c>
      <c r="O353">
        <v>0</v>
      </c>
      <c r="P353">
        <v>0</v>
      </c>
      <c r="Q353">
        <v>1</v>
      </c>
      <c r="R353">
        <v>0</v>
      </c>
    </row>
    <row r="354" spans="1:18" x14ac:dyDescent="0.2">
      <c r="A354" t="s">
        <v>10644</v>
      </c>
      <c r="B354" t="s">
        <v>87</v>
      </c>
      <c r="C354" t="s">
        <v>240</v>
      </c>
      <c r="D354">
        <v>1</v>
      </c>
      <c r="E354">
        <v>1</v>
      </c>
      <c r="F354">
        <v>0</v>
      </c>
      <c r="G354">
        <v>0</v>
      </c>
      <c r="H354">
        <v>1</v>
      </c>
      <c r="I354">
        <v>1</v>
      </c>
      <c r="J354">
        <v>0</v>
      </c>
      <c r="K354">
        <v>0</v>
      </c>
      <c r="L354">
        <v>0</v>
      </c>
      <c r="M354">
        <v>0</v>
      </c>
      <c r="N354">
        <v>0</v>
      </c>
      <c r="O354">
        <v>0</v>
      </c>
      <c r="P354">
        <v>0</v>
      </c>
      <c r="Q354">
        <v>1</v>
      </c>
      <c r="R354">
        <v>0</v>
      </c>
    </row>
    <row r="355" spans="1:18" x14ac:dyDescent="0.2">
      <c r="A355" t="s">
        <v>10645</v>
      </c>
      <c r="B355" t="s">
        <v>86</v>
      </c>
      <c r="C355" t="s">
        <v>240</v>
      </c>
      <c r="D355">
        <v>3</v>
      </c>
      <c r="E355">
        <v>3</v>
      </c>
      <c r="F355">
        <v>0</v>
      </c>
      <c r="G355">
        <v>0</v>
      </c>
      <c r="H355">
        <v>3</v>
      </c>
      <c r="I355">
        <v>3</v>
      </c>
      <c r="J355">
        <v>0</v>
      </c>
      <c r="K355">
        <v>0</v>
      </c>
      <c r="L355">
        <v>3</v>
      </c>
      <c r="M355">
        <v>3</v>
      </c>
      <c r="N355">
        <v>0</v>
      </c>
      <c r="O355">
        <v>0</v>
      </c>
      <c r="P355">
        <v>0</v>
      </c>
      <c r="Q355">
        <v>0</v>
      </c>
      <c r="R355">
        <v>0</v>
      </c>
    </row>
    <row r="356" spans="1:18" x14ac:dyDescent="0.2">
      <c r="A356" t="s">
        <v>10646</v>
      </c>
      <c r="B356" t="s">
        <v>87</v>
      </c>
      <c r="C356" t="s">
        <v>241</v>
      </c>
      <c r="D356">
        <v>1</v>
      </c>
      <c r="E356">
        <v>1</v>
      </c>
      <c r="F356">
        <v>0</v>
      </c>
      <c r="G356">
        <v>0</v>
      </c>
      <c r="H356">
        <v>1</v>
      </c>
      <c r="I356">
        <v>1</v>
      </c>
      <c r="J356">
        <v>0</v>
      </c>
      <c r="K356">
        <v>0</v>
      </c>
      <c r="L356">
        <v>1</v>
      </c>
      <c r="M356">
        <v>1</v>
      </c>
      <c r="N356">
        <v>0</v>
      </c>
      <c r="O356">
        <v>0</v>
      </c>
      <c r="P356">
        <v>0</v>
      </c>
      <c r="Q356">
        <v>0</v>
      </c>
      <c r="R356">
        <v>0</v>
      </c>
    </row>
    <row r="357" spans="1:18" x14ac:dyDescent="0.2">
      <c r="A357" t="s">
        <v>10647</v>
      </c>
      <c r="B357" t="s">
        <v>86</v>
      </c>
      <c r="C357" t="s">
        <v>241</v>
      </c>
      <c r="D357">
        <v>21</v>
      </c>
      <c r="E357">
        <v>20</v>
      </c>
      <c r="F357">
        <v>1</v>
      </c>
      <c r="G357">
        <v>0</v>
      </c>
      <c r="H357">
        <v>20</v>
      </c>
      <c r="I357">
        <v>19</v>
      </c>
      <c r="J357">
        <v>1</v>
      </c>
      <c r="K357">
        <v>0</v>
      </c>
      <c r="L357">
        <v>17</v>
      </c>
      <c r="M357">
        <v>16</v>
      </c>
      <c r="N357">
        <v>1</v>
      </c>
      <c r="O357">
        <v>0</v>
      </c>
      <c r="P357">
        <v>1</v>
      </c>
      <c r="Q357">
        <v>4</v>
      </c>
      <c r="R357">
        <v>0</v>
      </c>
    </row>
    <row r="358" spans="1:18" x14ac:dyDescent="0.2">
      <c r="A358" t="s">
        <v>10648</v>
      </c>
      <c r="B358" t="s">
        <v>86</v>
      </c>
      <c r="C358" t="s">
        <v>242</v>
      </c>
      <c r="D358">
        <v>26</v>
      </c>
      <c r="E358">
        <v>23</v>
      </c>
      <c r="F358">
        <v>2</v>
      </c>
      <c r="G358">
        <v>1</v>
      </c>
      <c r="H358">
        <v>26</v>
      </c>
      <c r="I358">
        <v>23</v>
      </c>
      <c r="J358">
        <v>3</v>
      </c>
      <c r="K358">
        <v>0</v>
      </c>
      <c r="L358">
        <v>24</v>
      </c>
      <c r="M358">
        <v>21</v>
      </c>
      <c r="N358">
        <v>3</v>
      </c>
      <c r="O358">
        <v>0</v>
      </c>
      <c r="P358">
        <v>0</v>
      </c>
      <c r="Q358">
        <v>2</v>
      </c>
      <c r="R358">
        <v>0</v>
      </c>
    </row>
    <row r="359" spans="1:18" x14ac:dyDescent="0.2">
      <c r="A359" t="s">
        <v>10649</v>
      </c>
      <c r="B359" t="s">
        <v>87</v>
      </c>
      <c r="C359" t="s">
        <v>243</v>
      </c>
      <c r="D359">
        <v>3</v>
      </c>
      <c r="E359">
        <v>3</v>
      </c>
      <c r="F359">
        <v>0</v>
      </c>
      <c r="G359">
        <v>0</v>
      </c>
      <c r="H359">
        <v>3</v>
      </c>
      <c r="I359">
        <v>3</v>
      </c>
      <c r="J359">
        <v>0</v>
      </c>
      <c r="K359">
        <v>0</v>
      </c>
      <c r="L359">
        <v>3</v>
      </c>
      <c r="M359">
        <v>3</v>
      </c>
      <c r="N359">
        <v>0</v>
      </c>
      <c r="O359">
        <v>0</v>
      </c>
      <c r="P359">
        <v>0</v>
      </c>
      <c r="Q359">
        <v>0</v>
      </c>
      <c r="R359">
        <v>0</v>
      </c>
    </row>
    <row r="360" spans="1:18" x14ac:dyDescent="0.2">
      <c r="A360" t="s">
        <v>10650</v>
      </c>
      <c r="B360" t="s">
        <v>86</v>
      </c>
      <c r="C360" t="s">
        <v>243</v>
      </c>
      <c r="D360">
        <v>9</v>
      </c>
      <c r="E360">
        <v>9</v>
      </c>
      <c r="F360">
        <v>0</v>
      </c>
      <c r="G360">
        <v>0</v>
      </c>
      <c r="H360">
        <v>9</v>
      </c>
      <c r="I360">
        <v>9</v>
      </c>
      <c r="J360">
        <v>0</v>
      </c>
      <c r="K360">
        <v>0</v>
      </c>
      <c r="L360">
        <v>8</v>
      </c>
      <c r="M360">
        <v>8</v>
      </c>
      <c r="N360">
        <v>0</v>
      </c>
      <c r="O360">
        <v>0</v>
      </c>
      <c r="P360">
        <v>0</v>
      </c>
      <c r="Q360">
        <v>1</v>
      </c>
      <c r="R360">
        <v>0</v>
      </c>
    </row>
    <row r="361" spans="1:18" x14ac:dyDescent="0.2">
      <c r="A361" t="s">
        <v>10651</v>
      </c>
      <c r="B361" t="s">
        <v>87</v>
      </c>
      <c r="C361" t="s">
        <v>244</v>
      </c>
      <c r="D361">
        <v>1</v>
      </c>
      <c r="E361">
        <v>1</v>
      </c>
      <c r="F361">
        <v>0</v>
      </c>
      <c r="G361">
        <v>0</v>
      </c>
      <c r="H361">
        <v>0</v>
      </c>
      <c r="I361">
        <v>0</v>
      </c>
      <c r="J361">
        <v>0</v>
      </c>
      <c r="K361">
        <v>0</v>
      </c>
      <c r="L361">
        <v>0</v>
      </c>
      <c r="M361">
        <v>0</v>
      </c>
      <c r="N361">
        <v>0</v>
      </c>
      <c r="O361">
        <v>0</v>
      </c>
      <c r="P361">
        <v>1</v>
      </c>
      <c r="Q361">
        <v>1</v>
      </c>
      <c r="R361">
        <v>0</v>
      </c>
    </row>
    <row r="362" spans="1:18" x14ac:dyDescent="0.2">
      <c r="A362" t="s">
        <v>10652</v>
      </c>
      <c r="B362" t="s">
        <v>86</v>
      </c>
      <c r="C362" t="s">
        <v>244</v>
      </c>
      <c r="D362">
        <v>8</v>
      </c>
      <c r="E362">
        <v>8</v>
      </c>
      <c r="F362">
        <v>0</v>
      </c>
      <c r="G362">
        <v>0</v>
      </c>
      <c r="H362">
        <v>8</v>
      </c>
      <c r="I362">
        <v>8</v>
      </c>
      <c r="J362">
        <v>0</v>
      </c>
      <c r="K362">
        <v>0</v>
      </c>
      <c r="L362">
        <v>6</v>
      </c>
      <c r="M362">
        <v>6</v>
      </c>
      <c r="N362">
        <v>0</v>
      </c>
      <c r="O362">
        <v>0</v>
      </c>
      <c r="P362">
        <v>0</v>
      </c>
      <c r="Q362">
        <v>2</v>
      </c>
      <c r="R362">
        <v>0</v>
      </c>
    </row>
    <row r="363" spans="1:18" x14ac:dyDescent="0.2">
      <c r="A363" t="s">
        <v>10653</v>
      </c>
      <c r="B363" t="s">
        <v>86</v>
      </c>
      <c r="C363" t="s">
        <v>245</v>
      </c>
      <c r="D363">
        <v>5</v>
      </c>
      <c r="E363">
        <v>5</v>
      </c>
      <c r="F363">
        <v>0</v>
      </c>
      <c r="G363">
        <v>0</v>
      </c>
      <c r="H363">
        <v>5</v>
      </c>
      <c r="I363">
        <v>5</v>
      </c>
      <c r="J363">
        <v>0</v>
      </c>
      <c r="K363">
        <v>0</v>
      </c>
      <c r="L363">
        <v>5</v>
      </c>
      <c r="M363">
        <v>5</v>
      </c>
      <c r="N363">
        <v>0</v>
      </c>
      <c r="O363">
        <v>0</v>
      </c>
      <c r="P363">
        <v>0</v>
      </c>
      <c r="Q363">
        <v>0</v>
      </c>
      <c r="R363">
        <v>0</v>
      </c>
    </row>
    <row r="364" spans="1:18" x14ac:dyDescent="0.2">
      <c r="A364" t="s">
        <v>10654</v>
      </c>
      <c r="B364" t="s">
        <v>87</v>
      </c>
      <c r="C364" t="s">
        <v>246</v>
      </c>
      <c r="D364">
        <v>3</v>
      </c>
      <c r="E364">
        <v>3</v>
      </c>
      <c r="F364">
        <v>0</v>
      </c>
      <c r="G364">
        <v>0</v>
      </c>
      <c r="H364">
        <v>3</v>
      </c>
      <c r="I364">
        <v>3</v>
      </c>
      <c r="J364">
        <v>0</v>
      </c>
      <c r="K364">
        <v>0</v>
      </c>
      <c r="L364">
        <v>3</v>
      </c>
      <c r="M364">
        <v>3</v>
      </c>
      <c r="N364">
        <v>0</v>
      </c>
      <c r="O364">
        <v>0</v>
      </c>
      <c r="P364">
        <v>0</v>
      </c>
      <c r="Q364">
        <v>0</v>
      </c>
      <c r="R364">
        <v>0</v>
      </c>
    </row>
    <row r="365" spans="1:18" x14ac:dyDescent="0.2">
      <c r="A365" t="s">
        <v>10655</v>
      </c>
      <c r="B365" t="s">
        <v>86</v>
      </c>
      <c r="C365" t="s">
        <v>246</v>
      </c>
      <c r="D365">
        <v>16</v>
      </c>
      <c r="E365">
        <v>16</v>
      </c>
      <c r="F365">
        <v>0</v>
      </c>
      <c r="G365">
        <v>0</v>
      </c>
      <c r="H365">
        <v>16</v>
      </c>
      <c r="I365">
        <v>16</v>
      </c>
      <c r="J365">
        <v>0</v>
      </c>
      <c r="K365">
        <v>0</v>
      </c>
      <c r="L365">
        <v>16</v>
      </c>
      <c r="M365">
        <v>16</v>
      </c>
      <c r="N365">
        <v>0</v>
      </c>
      <c r="O365">
        <v>0</v>
      </c>
      <c r="P365">
        <v>0</v>
      </c>
      <c r="Q365">
        <v>0</v>
      </c>
      <c r="R365">
        <v>0</v>
      </c>
    </row>
    <row r="366" spans="1:18" x14ac:dyDescent="0.2">
      <c r="A366" t="s">
        <v>10656</v>
      </c>
      <c r="B366" t="s">
        <v>87</v>
      </c>
      <c r="C366" t="s">
        <v>247</v>
      </c>
      <c r="D366">
        <v>3</v>
      </c>
      <c r="E366">
        <v>3</v>
      </c>
      <c r="F366">
        <v>0</v>
      </c>
      <c r="G366">
        <v>0</v>
      </c>
      <c r="H366">
        <v>3</v>
      </c>
      <c r="I366">
        <v>3</v>
      </c>
      <c r="J366">
        <v>0</v>
      </c>
      <c r="K366">
        <v>0</v>
      </c>
      <c r="L366">
        <v>3</v>
      </c>
      <c r="M366">
        <v>3</v>
      </c>
      <c r="N366">
        <v>0</v>
      </c>
      <c r="O366">
        <v>0</v>
      </c>
      <c r="P366">
        <v>0</v>
      </c>
      <c r="Q366">
        <v>0</v>
      </c>
      <c r="R366">
        <v>0</v>
      </c>
    </row>
    <row r="367" spans="1:18" x14ac:dyDescent="0.2">
      <c r="A367" t="s">
        <v>10657</v>
      </c>
      <c r="B367" t="s">
        <v>86</v>
      </c>
      <c r="C367" t="s">
        <v>247</v>
      </c>
      <c r="D367">
        <v>45</v>
      </c>
      <c r="E367">
        <v>44</v>
      </c>
      <c r="F367">
        <v>1</v>
      </c>
      <c r="G367">
        <v>0</v>
      </c>
      <c r="H367">
        <v>45</v>
      </c>
      <c r="I367">
        <v>44</v>
      </c>
      <c r="J367">
        <v>1</v>
      </c>
      <c r="K367">
        <v>0</v>
      </c>
      <c r="L367">
        <v>42</v>
      </c>
      <c r="M367">
        <v>41</v>
      </c>
      <c r="N367">
        <v>1</v>
      </c>
      <c r="O367">
        <v>0</v>
      </c>
      <c r="P367">
        <v>0</v>
      </c>
      <c r="Q367">
        <v>3</v>
      </c>
      <c r="R367">
        <v>0</v>
      </c>
    </row>
    <row r="368" spans="1:18" x14ac:dyDescent="0.2">
      <c r="A368" t="s">
        <v>10658</v>
      </c>
      <c r="B368" t="s">
        <v>87</v>
      </c>
      <c r="C368" t="s">
        <v>248</v>
      </c>
      <c r="D368">
        <v>1</v>
      </c>
      <c r="E368">
        <v>1</v>
      </c>
      <c r="F368">
        <v>0</v>
      </c>
      <c r="G368">
        <v>0</v>
      </c>
      <c r="H368">
        <v>1</v>
      </c>
      <c r="I368">
        <v>1</v>
      </c>
      <c r="J368">
        <v>0</v>
      </c>
      <c r="K368">
        <v>0</v>
      </c>
      <c r="L368">
        <v>0</v>
      </c>
      <c r="M368">
        <v>0</v>
      </c>
      <c r="N368">
        <v>0</v>
      </c>
      <c r="O368">
        <v>0</v>
      </c>
      <c r="P368">
        <v>0</v>
      </c>
      <c r="Q368">
        <v>1</v>
      </c>
      <c r="R368">
        <v>0</v>
      </c>
    </row>
    <row r="369" spans="1:18" x14ac:dyDescent="0.2">
      <c r="A369" t="s">
        <v>10659</v>
      </c>
      <c r="B369" t="s">
        <v>86</v>
      </c>
      <c r="C369" t="s">
        <v>248</v>
      </c>
      <c r="D369">
        <v>4</v>
      </c>
      <c r="E369">
        <v>4</v>
      </c>
      <c r="F369">
        <v>0</v>
      </c>
      <c r="G369">
        <v>0</v>
      </c>
      <c r="H369">
        <v>4</v>
      </c>
      <c r="I369">
        <v>4</v>
      </c>
      <c r="J369">
        <v>0</v>
      </c>
      <c r="K369">
        <v>0</v>
      </c>
      <c r="L369">
        <v>4</v>
      </c>
      <c r="M369">
        <v>4</v>
      </c>
      <c r="N369">
        <v>0</v>
      </c>
      <c r="O369">
        <v>0</v>
      </c>
      <c r="P369">
        <v>0</v>
      </c>
      <c r="Q369">
        <v>0</v>
      </c>
      <c r="R369">
        <v>0</v>
      </c>
    </row>
    <row r="370" spans="1:18" x14ac:dyDescent="0.2">
      <c r="A370" t="s">
        <v>10660</v>
      </c>
      <c r="B370" t="s">
        <v>86</v>
      </c>
      <c r="C370" t="s">
        <v>249</v>
      </c>
      <c r="D370">
        <v>13</v>
      </c>
      <c r="E370">
        <v>13</v>
      </c>
      <c r="F370">
        <v>0</v>
      </c>
      <c r="G370">
        <v>0</v>
      </c>
      <c r="H370">
        <v>13</v>
      </c>
      <c r="I370">
        <v>13</v>
      </c>
      <c r="J370">
        <v>0</v>
      </c>
      <c r="K370">
        <v>0</v>
      </c>
      <c r="L370">
        <v>11</v>
      </c>
      <c r="M370">
        <v>11</v>
      </c>
      <c r="N370">
        <v>0</v>
      </c>
      <c r="O370">
        <v>0</v>
      </c>
      <c r="P370">
        <v>0</v>
      </c>
      <c r="Q370">
        <v>2</v>
      </c>
      <c r="R370">
        <v>0</v>
      </c>
    </row>
    <row r="371" spans="1:18" x14ac:dyDescent="0.2">
      <c r="A371" t="s">
        <v>10661</v>
      </c>
      <c r="B371" t="s">
        <v>86</v>
      </c>
      <c r="C371" t="s">
        <v>250</v>
      </c>
      <c r="D371">
        <v>17</v>
      </c>
      <c r="E371">
        <v>17</v>
      </c>
      <c r="F371">
        <v>0</v>
      </c>
      <c r="G371">
        <v>0</v>
      </c>
      <c r="H371">
        <v>17</v>
      </c>
      <c r="I371">
        <v>17</v>
      </c>
      <c r="J371">
        <v>0</v>
      </c>
      <c r="K371">
        <v>0</v>
      </c>
      <c r="L371">
        <v>16</v>
      </c>
      <c r="M371">
        <v>16</v>
      </c>
      <c r="N371">
        <v>0</v>
      </c>
      <c r="O371">
        <v>0</v>
      </c>
      <c r="P371">
        <v>0</v>
      </c>
      <c r="Q371">
        <v>1</v>
      </c>
      <c r="R371">
        <v>0</v>
      </c>
    </row>
    <row r="372" spans="1:18" x14ac:dyDescent="0.2">
      <c r="A372" t="s">
        <v>10662</v>
      </c>
      <c r="B372" t="s">
        <v>86</v>
      </c>
      <c r="C372" t="s">
        <v>251</v>
      </c>
      <c r="D372">
        <v>8</v>
      </c>
      <c r="E372">
        <v>7</v>
      </c>
      <c r="F372">
        <v>1</v>
      </c>
      <c r="G372">
        <v>0</v>
      </c>
      <c r="H372">
        <v>8</v>
      </c>
      <c r="I372">
        <v>7</v>
      </c>
      <c r="J372">
        <v>1</v>
      </c>
      <c r="K372">
        <v>0</v>
      </c>
      <c r="L372">
        <v>7</v>
      </c>
      <c r="M372">
        <v>6</v>
      </c>
      <c r="N372">
        <v>1</v>
      </c>
      <c r="O372">
        <v>0</v>
      </c>
      <c r="P372">
        <v>0</v>
      </c>
      <c r="Q372">
        <v>1</v>
      </c>
      <c r="R372">
        <v>0</v>
      </c>
    </row>
    <row r="373" spans="1:18" x14ac:dyDescent="0.2">
      <c r="A373" t="s">
        <v>10663</v>
      </c>
      <c r="B373" t="s">
        <v>87</v>
      </c>
      <c r="C373" t="s">
        <v>252</v>
      </c>
      <c r="D373">
        <v>1</v>
      </c>
      <c r="E373">
        <v>1</v>
      </c>
      <c r="F373">
        <v>0</v>
      </c>
      <c r="G373">
        <v>0</v>
      </c>
      <c r="H373">
        <v>1</v>
      </c>
      <c r="I373">
        <v>1</v>
      </c>
      <c r="J373">
        <v>0</v>
      </c>
      <c r="K373">
        <v>0</v>
      </c>
      <c r="L373">
        <v>1</v>
      </c>
      <c r="M373">
        <v>1</v>
      </c>
      <c r="N373">
        <v>0</v>
      </c>
      <c r="O373">
        <v>0</v>
      </c>
      <c r="P373">
        <v>0</v>
      </c>
      <c r="Q373">
        <v>0</v>
      </c>
      <c r="R373">
        <v>0</v>
      </c>
    </row>
    <row r="374" spans="1:18" x14ac:dyDescent="0.2">
      <c r="A374" t="s">
        <v>10664</v>
      </c>
      <c r="B374" t="s">
        <v>86</v>
      </c>
      <c r="C374" t="s">
        <v>252</v>
      </c>
      <c r="D374">
        <v>6</v>
      </c>
      <c r="E374">
        <v>6</v>
      </c>
      <c r="F374">
        <v>0</v>
      </c>
      <c r="G374">
        <v>0</v>
      </c>
      <c r="H374">
        <v>6</v>
      </c>
      <c r="I374">
        <v>6</v>
      </c>
      <c r="J374">
        <v>0</v>
      </c>
      <c r="K374">
        <v>0</v>
      </c>
      <c r="L374">
        <v>6</v>
      </c>
      <c r="M374">
        <v>6</v>
      </c>
      <c r="N374">
        <v>0</v>
      </c>
      <c r="O374">
        <v>0</v>
      </c>
      <c r="P374">
        <v>0</v>
      </c>
      <c r="Q374">
        <v>0</v>
      </c>
      <c r="R374">
        <v>0</v>
      </c>
    </row>
    <row r="375" spans="1:18" x14ac:dyDescent="0.2">
      <c r="A375" t="s">
        <v>10665</v>
      </c>
      <c r="B375" t="s">
        <v>87</v>
      </c>
      <c r="C375" t="s">
        <v>253</v>
      </c>
      <c r="D375">
        <v>1</v>
      </c>
      <c r="E375">
        <v>1</v>
      </c>
      <c r="F375">
        <v>0</v>
      </c>
      <c r="G375">
        <v>0</v>
      </c>
      <c r="H375">
        <v>1</v>
      </c>
      <c r="I375">
        <v>1</v>
      </c>
      <c r="J375">
        <v>0</v>
      </c>
      <c r="K375">
        <v>0</v>
      </c>
      <c r="L375">
        <v>0</v>
      </c>
      <c r="M375">
        <v>0</v>
      </c>
      <c r="N375">
        <v>0</v>
      </c>
      <c r="O375">
        <v>0</v>
      </c>
      <c r="P375">
        <v>0</v>
      </c>
      <c r="Q375">
        <v>1</v>
      </c>
      <c r="R375">
        <v>0</v>
      </c>
    </row>
    <row r="376" spans="1:18" x14ac:dyDescent="0.2">
      <c r="A376" t="s">
        <v>10666</v>
      </c>
      <c r="B376" t="s">
        <v>86</v>
      </c>
      <c r="C376" t="s">
        <v>253</v>
      </c>
      <c r="D376">
        <v>11</v>
      </c>
      <c r="E376">
        <v>10</v>
      </c>
      <c r="F376">
        <v>1</v>
      </c>
      <c r="G376">
        <v>0</v>
      </c>
      <c r="H376">
        <v>11</v>
      </c>
      <c r="I376">
        <v>10</v>
      </c>
      <c r="J376">
        <v>1</v>
      </c>
      <c r="K376">
        <v>0</v>
      </c>
      <c r="L376">
        <v>11</v>
      </c>
      <c r="M376">
        <v>10</v>
      </c>
      <c r="N376">
        <v>1</v>
      </c>
      <c r="O376">
        <v>0</v>
      </c>
      <c r="P376">
        <v>0</v>
      </c>
      <c r="Q376">
        <v>0</v>
      </c>
      <c r="R376">
        <v>0</v>
      </c>
    </row>
    <row r="377" spans="1:18" x14ac:dyDescent="0.2">
      <c r="A377" t="s">
        <v>10667</v>
      </c>
      <c r="B377" t="s">
        <v>87</v>
      </c>
      <c r="C377" t="s">
        <v>254</v>
      </c>
      <c r="D377">
        <v>1</v>
      </c>
      <c r="E377">
        <v>1</v>
      </c>
      <c r="F377">
        <v>0</v>
      </c>
      <c r="G377">
        <v>0</v>
      </c>
      <c r="H377">
        <v>1</v>
      </c>
      <c r="I377">
        <v>1</v>
      </c>
      <c r="J377">
        <v>0</v>
      </c>
      <c r="K377">
        <v>0</v>
      </c>
      <c r="L377">
        <v>1</v>
      </c>
      <c r="M377">
        <v>1</v>
      </c>
      <c r="N377">
        <v>0</v>
      </c>
      <c r="O377">
        <v>0</v>
      </c>
      <c r="P377">
        <v>0</v>
      </c>
      <c r="Q377">
        <v>0</v>
      </c>
      <c r="R377">
        <v>0</v>
      </c>
    </row>
    <row r="378" spans="1:18" x14ac:dyDescent="0.2">
      <c r="A378" t="s">
        <v>10668</v>
      </c>
      <c r="B378" t="s">
        <v>86</v>
      </c>
      <c r="C378" t="s">
        <v>254</v>
      </c>
      <c r="D378">
        <v>4</v>
      </c>
      <c r="E378">
        <v>3</v>
      </c>
      <c r="F378">
        <v>1</v>
      </c>
      <c r="G378">
        <v>0</v>
      </c>
      <c r="H378">
        <v>4</v>
      </c>
      <c r="I378">
        <v>3</v>
      </c>
      <c r="J378">
        <v>1</v>
      </c>
      <c r="K378">
        <v>0</v>
      </c>
      <c r="L378">
        <v>4</v>
      </c>
      <c r="M378">
        <v>3</v>
      </c>
      <c r="N378">
        <v>1</v>
      </c>
      <c r="O378">
        <v>0</v>
      </c>
      <c r="P378">
        <v>0</v>
      </c>
      <c r="Q378">
        <v>0</v>
      </c>
      <c r="R378">
        <v>0</v>
      </c>
    </row>
    <row r="379" spans="1:18" x14ac:dyDescent="0.2">
      <c r="A379" t="s">
        <v>10669</v>
      </c>
      <c r="B379" t="s">
        <v>87</v>
      </c>
      <c r="C379" t="s">
        <v>255</v>
      </c>
      <c r="D379">
        <v>1</v>
      </c>
      <c r="E379">
        <v>1</v>
      </c>
      <c r="F379">
        <v>0</v>
      </c>
      <c r="G379">
        <v>0</v>
      </c>
      <c r="H379">
        <v>1</v>
      </c>
      <c r="I379">
        <v>1</v>
      </c>
      <c r="J379">
        <v>0</v>
      </c>
      <c r="K379">
        <v>0</v>
      </c>
      <c r="L379">
        <v>1</v>
      </c>
      <c r="M379">
        <v>1</v>
      </c>
      <c r="N379">
        <v>0</v>
      </c>
      <c r="O379">
        <v>0</v>
      </c>
      <c r="P379">
        <v>0</v>
      </c>
      <c r="Q379">
        <v>0</v>
      </c>
      <c r="R379">
        <v>0</v>
      </c>
    </row>
    <row r="380" spans="1:18" x14ac:dyDescent="0.2">
      <c r="A380" t="s">
        <v>10670</v>
      </c>
      <c r="B380" t="s">
        <v>86</v>
      </c>
      <c r="C380" t="s">
        <v>255</v>
      </c>
      <c r="D380">
        <v>10</v>
      </c>
      <c r="E380">
        <v>9</v>
      </c>
      <c r="F380">
        <v>1</v>
      </c>
      <c r="G380">
        <v>0</v>
      </c>
      <c r="H380">
        <v>10</v>
      </c>
      <c r="I380">
        <v>9</v>
      </c>
      <c r="J380">
        <v>1</v>
      </c>
      <c r="K380">
        <v>0</v>
      </c>
      <c r="L380">
        <v>9</v>
      </c>
      <c r="M380">
        <v>8</v>
      </c>
      <c r="N380">
        <v>1</v>
      </c>
      <c r="O380">
        <v>0</v>
      </c>
      <c r="P380">
        <v>0</v>
      </c>
      <c r="Q380">
        <v>1</v>
      </c>
      <c r="R380">
        <v>0</v>
      </c>
    </row>
    <row r="381" spans="1:18" x14ac:dyDescent="0.2">
      <c r="A381" t="s">
        <v>10671</v>
      </c>
      <c r="B381" t="s">
        <v>86</v>
      </c>
      <c r="C381" t="s">
        <v>256</v>
      </c>
      <c r="D381">
        <v>8</v>
      </c>
      <c r="E381">
        <v>8</v>
      </c>
      <c r="F381">
        <v>0</v>
      </c>
      <c r="G381">
        <v>0</v>
      </c>
      <c r="H381">
        <v>8</v>
      </c>
      <c r="I381">
        <v>8</v>
      </c>
      <c r="J381">
        <v>0</v>
      </c>
      <c r="K381">
        <v>0</v>
      </c>
      <c r="L381">
        <v>7</v>
      </c>
      <c r="M381">
        <v>7</v>
      </c>
      <c r="N381">
        <v>0</v>
      </c>
      <c r="O381">
        <v>0</v>
      </c>
      <c r="P381">
        <v>0</v>
      </c>
      <c r="Q381">
        <v>1</v>
      </c>
      <c r="R381">
        <v>0</v>
      </c>
    </row>
  </sheetData>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8"/>
  </sheetPr>
  <dimension ref="A1:R332"/>
  <sheetViews>
    <sheetView workbookViewId="0">
      <selection activeCell="E1" sqref="E1"/>
    </sheetView>
  </sheetViews>
  <sheetFormatPr defaultRowHeight="12.75" x14ac:dyDescent="0.2"/>
  <cols>
    <col min="1" max="1" width="56.85546875" bestFit="1" customWidth="1"/>
    <col min="2" max="2" width="31.42578125" bestFit="1" customWidth="1"/>
    <col min="3" max="3" width="26.140625" bestFit="1" customWidth="1"/>
    <col min="4" max="4" width="19.28515625" bestFit="1" customWidth="1"/>
    <col min="5" max="5" width="7.85546875" bestFit="1" customWidth="1"/>
    <col min="6" max="6" width="6.85546875" bestFit="1" customWidth="1"/>
    <col min="7" max="7" width="24.5703125" bestFit="1" customWidth="1"/>
    <col min="8" max="8" width="25.140625" bestFit="1" customWidth="1"/>
    <col min="9" max="9" width="12.5703125" bestFit="1" customWidth="1"/>
    <col min="10" max="10" width="11.5703125" bestFit="1" customWidth="1"/>
    <col min="11" max="11" width="29.42578125" bestFit="1" customWidth="1"/>
    <col min="12" max="12" width="30" bestFit="1" customWidth="1"/>
    <col min="13" max="13" width="12.7109375" bestFit="1" customWidth="1"/>
    <col min="14" max="14" width="11.7109375" bestFit="1" customWidth="1"/>
    <col min="15" max="15" width="29.5703125" bestFit="1" customWidth="1"/>
    <col min="16" max="16" width="30.140625" bestFit="1" customWidth="1"/>
    <col min="17" max="17" width="19.7109375" bestFit="1" customWidth="1"/>
    <col min="18" max="18" width="19.85546875" bestFit="1" customWidth="1"/>
  </cols>
  <sheetData>
    <row r="1" spans="1:18" x14ac:dyDescent="0.2">
      <c r="A1" t="s">
        <v>4857</v>
      </c>
      <c r="B1" t="s">
        <v>299</v>
      </c>
      <c r="C1" t="s">
        <v>4858</v>
      </c>
      <c r="D1" t="s">
        <v>10672</v>
      </c>
      <c r="E1" t="s">
        <v>4860</v>
      </c>
      <c r="F1" t="s">
        <v>4867</v>
      </c>
      <c r="G1" t="s">
        <v>10280</v>
      </c>
      <c r="H1" t="s">
        <v>10281</v>
      </c>
      <c r="I1" t="s">
        <v>10282</v>
      </c>
      <c r="J1" t="s">
        <v>10283</v>
      </c>
      <c r="K1" t="s">
        <v>10284</v>
      </c>
      <c r="L1" t="s">
        <v>10285</v>
      </c>
      <c r="M1" t="s">
        <v>10286</v>
      </c>
      <c r="N1" t="s">
        <v>10287</v>
      </c>
      <c r="O1" t="s">
        <v>10288</v>
      </c>
      <c r="P1" t="s">
        <v>10289</v>
      </c>
      <c r="Q1" t="s">
        <v>10290</v>
      </c>
      <c r="R1" t="s">
        <v>10291</v>
      </c>
    </row>
    <row r="2" spans="1:18" x14ac:dyDescent="0.2">
      <c r="A2" t="s">
        <v>10292</v>
      </c>
      <c r="B2" t="s">
        <v>84</v>
      </c>
      <c r="C2" t="s">
        <v>104</v>
      </c>
      <c r="D2">
        <v>476</v>
      </c>
      <c r="E2">
        <v>98</v>
      </c>
      <c r="F2">
        <v>93</v>
      </c>
      <c r="G2">
        <v>4</v>
      </c>
      <c r="H2">
        <v>1</v>
      </c>
      <c r="I2">
        <v>97</v>
      </c>
      <c r="J2">
        <v>94</v>
      </c>
      <c r="K2">
        <v>2</v>
      </c>
      <c r="L2">
        <v>1</v>
      </c>
      <c r="M2">
        <v>92</v>
      </c>
      <c r="N2">
        <v>89</v>
      </c>
      <c r="O2">
        <v>2</v>
      </c>
      <c r="P2">
        <v>1</v>
      </c>
      <c r="Q2">
        <v>1</v>
      </c>
      <c r="R2">
        <v>6</v>
      </c>
    </row>
    <row r="3" spans="1:18" x14ac:dyDescent="0.2">
      <c r="A3" t="s">
        <v>10408</v>
      </c>
      <c r="B3" t="s">
        <v>84</v>
      </c>
      <c r="C3" t="s">
        <v>106</v>
      </c>
      <c r="D3">
        <v>5</v>
      </c>
      <c r="E3">
        <v>1</v>
      </c>
      <c r="F3">
        <v>1</v>
      </c>
      <c r="G3">
        <v>0</v>
      </c>
      <c r="H3">
        <v>0</v>
      </c>
      <c r="I3">
        <v>0</v>
      </c>
      <c r="J3">
        <v>0</v>
      </c>
      <c r="K3">
        <v>0</v>
      </c>
      <c r="L3">
        <v>0</v>
      </c>
      <c r="M3">
        <v>0</v>
      </c>
      <c r="N3">
        <v>0</v>
      </c>
      <c r="O3">
        <v>0</v>
      </c>
      <c r="P3">
        <v>0</v>
      </c>
      <c r="Q3">
        <v>1</v>
      </c>
      <c r="R3">
        <v>1</v>
      </c>
    </row>
    <row r="4" spans="1:18" x14ac:dyDescent="0.2">
      <c r="A4" t="s">
        <v>10426</v>
      </c>
      <c r="B4" t="s">
        <v>84</v>
      </c>
      <c r="C4" t="s">
        <v>108</v>
      </c>
      <c r="D4">
        <v>1</v>
      </c>
      <c r="E4">
        <v>0</v>
      </c>
      <c r="F4">
        <v>0</v>
      </c>
      <c r="G4">
        <v>0</v>
      </c>
      <c r="H4">
        <v>0</v>
      </c>
      <c r="I4">
        <v>0</v>
      </c>
      <c r="J4">
        <v>0</v>
      </c>
      <c r="K4">
        <v>0</v>
      </c>
      <c r="L4">
        <v>0</v>
      </c>
      <c r="M4">
        <v>0</v>
      </c>
      <c r="N4">
        <v>0</v>
      </c>
      <c r="O4">
        <v>0</v>
      </c>
      <c r="P4">
        <v>0</v>
      </c>
      <c r="Q4">
        <v>0</v>
      </c>
      <c r="R4">
        <v>0</v>
      </c>
    </row>
    <row r="5" spans="1:18" x14ac:dyDescent="0.2">
      <c r="A5" t="s">
        <v>10403</v>
      </c>
      <c r="B5" t="s">
        <v>84</v>
      </c>
      <c r="C5" t="s">
        <v>110</v>
      </c>
      <c r="D5">
        <v>6</v>
      </c>
      <c r="E5">
        <v>3</v>
      </c>
      <c r="F5">
        <v>3</v>
      </c>
      <c r="G5">
        <v>0</v>
      </c>
      <c r="H5">
        <v>0</v>
      </c>
      <c r="I5">
        <v>3</v>
      </c>
      <c r="J5">
        <v>3</v>
      </c>
      <c r="K5">
        <v>0</v>
      </c>
      <c r="L5">
        <v>0</v>
      </c>
      <c r="M5">
        <v>3</v>
      </c>
      <c r="N5">
        <v>3</v>
      </c>
      <c r="O5">
        <v>0</v>
      </c>
      <c r="P5">
        <v>0</v>
      </c>
      <c r="Q5">
        <v>0</v>
      </c>
      <c r="R5">
        <v>0</v>
      </c>
    </row>
    <row r="6" spans="1:18" x14ac:dyDescent="0.2">
      <c r="A6" t="s">
        <v>10389</v>
      </c>
      <c r="B6" t="s">
        <v>84</v>
      </c>
      <c r="C6" t="s">
        <v>111</v>
      </c>
      <c r="D6">
        <v>22</v>
      </c>
      <c r="E6">
        <v>1</v>
      </c>
      <c r="F6">
        <v>1</v>
      </c>
      <c r="G6">
        <v>0</v>
      </c>
      <c r="H6">
        <v>0</v>
      </c>
      <c r="I6">
        <v>1</v>
      </c>
      <c r="J6">
        <v>1</v>
      </c>
      <c r="K6">
        <v>0</v>
      </c>
      <c r="L6">
        <v>0</v>
      </c>
      <c r="M6">
        <v>1</v>
      </c>
      <c r="N6">
        <v>1</v>
      </c>
      <c r="O6">
        <v>0</v>
      </c>
      <c r="P6">
        <v>0</v>
      </c>
      <c r="Q6">
        <v>0</v>
      </c>
      <c r="R6">
        <v>0</v>
      </c>
    </row>
    <row r="7" spans="1:18" x14ac:dyDescent="0.2">
      <c r="A7" t="s">
        <v>10419</v>
      </c>
      <c r="B7" t="s">
        <v>84</v>
      </c>
      <c r="C7" t="s">
        <v>112</v>
      </c>
      <c r="D7">
        <v>3</v>
      </c>
      <c r="E7">
        <v>0</v>
      </c>
      <c r="F7">
        <v>0</v>
      </c>
      <c r="G7">
        <v>0</v>
      </c>
      <c r="H7">
        <v>0</v>
      </c>
      <c r="I7">
        <v>0</v>
      </c>
      <c r="J7">
        <v>0</v>
      </c>
      <c r="K7">
        <v>0</v>
      </c>
      <c r="L7">
        <v>0</v>
      </c>
      <c r="M7">
        <v>0</v>
      </c>
      <c r="N7">
        <v>0</v>
      </c>
      <c r="O7">
        <v>0</v>
      </c>
      <c r="P7">
        <v>0</v>
      </c>
      <c r="Q7">
        <v>0</v>
      </c>
      <c r="R7">
        <v>0</v>
      </c>
    </row>
    <row r="8" spans="1:18" x14ac:dyDescent="0.2">
      <c r="A8" t="s">
        <v>10391</v>
      </c>
      <c r="B8" t="s">
        <v>84</v>
      </c>
      <c r="C8" t="s">
        <v>113</v>
      </c>
      <c r="D8">
        <v>1</v>
      </c>
      <c r="E8">
        <v>0</v>
      </c>
      <c r="F8">
        <v>0</v>
      </c>
      <c r="G8">
        <v>0</v>
      </c>
      <c r="H8">
        <v>0</v>
      </c>
      <c r="I8">
        <v>0</v>
      </c>
      <c r="J8">
        <v>0</v>
      </c>
      <c r="K8">
        <v>0</v>
      </c>
      <c r="L8">
        <v>0</v>
      </c>
      <c r="M8">
        <v>0</v>
      </c>
      <c r="N8">
        <v>0</v>
      </c>
      <c r="O8">
        <v>0</v>
      </c>
      <c r="P8">
        <v>0</v>
      </c>
      <c r="Q8">
        <v>0</v>
      </c>
      <c r="R8">
        <v>0</v>
      </c>
    </row>
    <row r="9" spans="1:18" x14ac:dyDescent="0.2">
      <c r="A9" t="s">
        <v>10436</v>
      </c>
      <c r="B9" t="s">
        <v>84</v>
      </c>
      <c r="C9" t="s">
        <v>114</v>
      </c>
      <c r="D9">
        <v>1</v>
      </c>
      <c r="E9">
        <v>0</v>
      </c>
      <c r="F9">
        <v>0</v>
      </c>
      <c r="G9">
        <v>0</v>
      </c>
      <c r="H9">
        <v>0</v>
      </c>
      <c r="I9">
        <v>0</v>
      </c>
      <c r="J9">
        <v>0</v>
      </c>
      <c r="K9">
        <v>0</v>
      </c>
      <c r="L9">
        <v>0</v>
      </c>
      <c r="M9">
        <v>0</v>
      </c>
      <c r="N9">
        <v>0</v>
      </c>
      <c r="O9">
        <v>0</v>
      </c>
      <c r="P9">
        <v>0</v>
      </c>
      <c r="Q9">
        <v>0</v>
      </c>
      <c r="R9">
        <v>0</v>
      </c>
    </row>
    <row r="10" spans="1:18" x14ac:dyDescent="0.2">
      <c r="A10" t="s">
        <v>10387</v>
      </c>
      <c r="B10" t="s">
        <v>84</v>
      </c>
      <c r="C10" t="s">
        <v>116</v>
      </c>
      <c r="D10">
        <v>1</v>
      </c>
      <c r="E10">
        <v>0</v>
      </c>
      <c r="F10">
        <v>0</v>
      </c>
      <c r="G10">
        <v>0</v>
      </c>
      <c r="H10">
        <v>0</v>
      </c>
      <c r="I10">
        <v>0</v>
      </c>
      <c r="J10">
        <v>0</v>
      </c>
      <c r="K10">
        <v>0</v>
      </c>
      <c r="L10">
        <v>0</v>
      </c>
      <c r="M10">
        <v>0</v>
      </c>
      <c r="N10">
        <v>0</v>
      </c>
      <c r="O10">
        <v>0</v>
      </c>
      <c r="P10">
        <v>0</v>
      </c>
      <c r="Q10">
        <v>0</v>
      </c>
      <c r="R10">
        <v>0</v>
      </c>
    </row>
    <row r="11" spans="1:18" x14ac:dyDescent="0.2">
      <c r="A11" t="s">
        <v>10322</v>
      </c>
      <c r="B11" t="s">
        <v>84</v>
      </c>
      <c r="C11" t="s">
        <v>117</v>
      </c>
      <c r="D11">
        <v>5</v>
      </c>
      <c r="E11">
        <v>1</v>
      </c>
      <c r="F11">
        <v>1</v>
      </c>
      <c r="G11">
        <v>0</v>
      </c>
      <c r="H11">
        <v>0</v>
      </c>
      <c r="I11">
        <v>1</v>
      </c>
      <c r="J11">
        <v>1</v>
      </c>
      <c r="K11">
        <v>0</v>
      </c>
      <c r="L11">
        <v>0</v>
      </c>
      <c r="M11">
        <v>1</v>
      </c>
      <c r="N11">
        <v>1</v>
      </c>
      <c r="O11">
        <v>0</v>
      </c>
      <c r="P11">
        <v>0</v>
      </c>
      <c r="Q11">
        <v>0</v>
      </c>
      <c r="R11">
        <v>0</v>
      </c>
    </row>
    <row r="12" spans="1:18" x14ac:dyDescent="0.2">
      <c r="A12" t="s">
        <v>10364</v>
      </c>
      <c r="B12" t="s">
        <v>84</v>
      </c>
      <c r="C12" t="s">
        <v>118</v>
      </c>
      <c r="D12">
        <v>1</v>
      </c>
      <c r="E12">
        <v>0</v>
      </c>
      <c r="F12">
        <v>0</v>
      </c>
      <c r="G12">
        <v>0</v>
      </c>
      <c r="H12">
        <v>0</v>
      </c>
      <c r="I12">
        <v>0</v>
      </c>
      <c r="J12">
        <v>0</v>
      </c>
      <c r="K12">
        <v>0</v>
      </c>
      <c r="L12">
        <v>0</v>
      </c>
      <c r="M12">
        <v>0</v>
      </c>
      <c r="N12">
        <v>0</v>
      </c>
      <c r="O12">
        <v>0</v>
      </c>
      <c r="P12">
        <v>0</v>
      </c>
      <c r="Q12">
        <v>0</v>
      </c>
      <c r="R12">
        <v>0</v>
      </c>
    </row>
    <row r="13" spans="1:18" x14ac:dyDescent="0.2">
      <c r="A13" t="s">
        <v>10314</v>
      </c>
      <c r="B13" t="s">
        <v>84</v>
      </c>
      <c r="C13" t="s">
        <v>119</v>
      </c>
      <c r="D13">
        <v>4</v>
      </c>
      <c r="E13">
        <v>1</v>
      </c>
      <c r="F13">
        <v>0</v>
      </c>
      <c r="G13">
        <v>1</v>
      </c>
      <c r="H13">
        <v>0</v>
      </c>
      <c r="I13">
        <v>1</v>
      </c>
      <c r="J13">
        <v>0</v>
      </c>
      <c r="K13">
        <v>1</v>
      </c>
      <c r="L13">
        <v>0</v>
      </c>
      <c r="M13">
        <v>1</v>
      </c>
      <c r="N13">
        <v>0</v>
      </c>
      <c r="O13">
        <v>1</v>
      </c>
      <c r="P13">
        <v>0</v>
      </c>
      <c r="Q13">
        <v>0</v>
      </c>
      <c r="R13">
        <v>0</v>
      </c>
    </row>
    <row r="14" spans="1:18" x14ac:dyDescent="0.2">
      <c r="A14" t="s">
        <v>10328</v>
      </c>
      <c r="B14" t="s">
        <v>84</v>
      </c>
      <c r="C14" t="s">
        <v>120</v>
      </c>
      <c r="D14">
        <v>3</v>
      </c>
      <c r="E14">
        <v>1</v>
      </c>
      <c r="F14">
        <v>1</v>
      </c>
      <c r="G14">
        <v>0</v>
      </c>
      <c r="H14">
        <v>0</v>
      </c>
      <c r="I14">
        <v>1</v>
      </c>
      <c r="J14">
        <v>1</v>
      </c>
      <c r="K14">
        <v>0</v>
      </c>
      <c r="L14">
        <v>0</v>
      </c>
      <c r="M14">
        <v>1</v>
      </c>
      <c r="N14">
        <v>1</v>
      </c>
      <c r="O14">
        <v>0</v>
      </c>
      <c r="P14">
        <v>0</v>
      </c>
      <c r="Q14">
        <v>0</v>
      </c>
      <c r="R14">
        <v>0</v>
      </c>
    </row>
    <row r="15" spans="1:18" x14ac:dyDescent="0.2">
      <c r="A15" t="s">
        <v>10308</v>
      </c>
      <c r="B15" t="s">
        <v>84</v>
      </c>
      <c r="C15" t="s">
        <v>122</v>
      </c>
      <c r="D15">
        <v>4</v>
      </c>
      <c r="E15">
        <v>1</v>
      </c>
      <c r="F15">
        <v>1</v>
      </c>
      <c r="G15">
        <v>0</v>
      </c>
      <c r="H15">
        <v>0</v>
      </c>
      <c r="I15">
        <v>1</v>
      </c>
      <c r="J15">
        <v>1</v>
      </c>
      <c r="K15">
        <v>0</v>
      </c>
      <c r="L15">
        <v>0</v>
      </c>
      <c r="M15">
        <v>0</v>
      </c>
      <c r="N15">
        <v>0</v>
      </c>
      <c r="O15">
        <v>0</v>
      </c>
      <c r="P15">
        <v>0</v>
      </c>
      <c r="Q15">
        <v>0</v>
      </c>
      <c r="R15">
        <v>1</v>
      </c>
    </row>
    <row r="16" spans="1:18" x14ac:dyDescent="0.2">
      <c r="A16" t="s">
        <v>10341</v>
      </c>
      <c r="B16" t="s">
        <v>84</v>
      </c>
      <c r="C16" t="s">
        <v>124</v>
      </c>
      <c r="D16">
        <v>2</v>
      </c>
      <c r="E16">
        <v>0</v>
      </c>
      <c r="F16">
        <v>0</v>
      </c>
      <c r="G16">
        <v>0</v>
      </c>
      <c r="H16">
        <v>0</v>
      </c>
      <c r="I16">
        <v>0</v>
      </c>
      <c r="J16">
        <v>0</v>
      </c>
      <c r="K16">
        <v>0</v>
      </c>
      <c r="L16">
        <v>0</v>
      </c>
      <c r="M16">
        <v>0</v>
      </c>
      <c r="N16">
        <v>0</v>
      </c>
      <c r="O16">
        <v>0</v>
      </c>
      <c r="P16">
        <v>0</v>
      </c>
      <c r="Q16">
        <v>0</v>
      </c>
      <c r="R16">
        <v>0</v>
      </c>
    </row>
    <row r="17" spans="1:18" x14ac:dyDescent="0.2">
      <c r="A17" t="s">
        <v>10416</v>
      </c>
      <c r="B17" t="s">
        <v>84</v>
      </c>
      <c r="C17" t="s">
        <v>125</v>
      </c>
      <c r="D17">
        <v>5</v>
      </c>
      <c r="E17">
        <v>0</v>
      </c>
      <c r="F17">
        <v>0</v>
      </c>
      <c r="G17">
        <v>0</v>
      </c>
      <c r="H17">
        <v>0</v>
      </c>
      <c r="I17">
        <v>0</v>
      </c>
      <c r="J17">
        <v>0</v>
      </c>
      <c r="K17">
        <v>0</v>
      </c>
      <c r="L17">
        <v>0</v>
      </c>
      <c r="M17">
        <v>0</v>
      </c>
      <c r="N17">
        <v>0</v>
      </c>
      <c r="O17">
        <v>0</v>
      </c>
      <c r="P17">
        <v>0</v>
      </c>
      <c r="Q17">
        <v>0</v>
      </c>
      <c r="R17">
        <v>0</v>
      </c>
    </row>
    <row r="18" spans="1:18" x14ac:dyDescent="0.2">
      <c r="A18" t="s">
        <v>10367</v>
      </c>
      <c r="B18" t="s">
        <v>84</v>
      </c>
      <c r="C18" t="s">
        <v>126</v>
      </c>
      <c r="D18">
        <v>1</v>
      </c>
      <c r="E18">
        <v>0</v>
      </c>
      <c r="F18">
        <v>0</v>
      </c>
      <c r="G18">
        <v>0</v>
      </c>
      <c r="H18">
        <v>0</v>
      </c>
      <c r="I18">
        <v>0</v>
      </c>
      <c r="J18">
        <v>0</v>
      </c>
      <c r="K18">
        <v>0</v>
      </c>
      <c r="L18">
        <v>0</v>
      </c>
      <c r="M18">
        <v>0</v>
      </c>
      <c r="N18">
        <v>0</v>
      </c>
      <c r="O18">
        <v>0</v>
      </c>
      <c r="P18">
        <v>0</v>
      </c>
      <c r="Q18">
        <v>0</v>
      </c>
      <c r="R18">
        <v>0</v>
      </c>
    </row>
    <row r="19" spans="1:18" x14ac:dyDescent="0.2">
      <c r="A19" t="s">
        <v>10396</v>
      </c>
      <c r="B19" t="s">
        <v>84</v>
      </c>
      <c r="C19" t="s">
        <v>127</v>
      </c>
      <c r="D19">
        <v>4</v>
      </c>
      <c r="E19">
        <v>0</v>
      </c>
      <c r="F19">
        <v>0</v>
      </c>
      <c r="G19">
        <v>0</v>
      </c>
      <c r="H19">
        <v>0</v>
      </c>
      <c r="I19">
        <v>0</v>
      </c>
      <c r="J19">
        <v>0</v>
      </c>
      <c r="K19">
        <v>0</v>
      </c>
      <c r="L19">
        <v>0</v>
      </c>
      <c r="M19">
        <v>0</v>
      </c>
      <c r="N19">
        <v>0</v>
      </c>
      <c r="O19">
        <v>0</v>
      </c>
      <c r="P19">
        <v>0</v>
      </c>
      <c r="Q19">
        <v>0</v>
      </c>
      <c r="R19">
        <v>0</v>
      </c>
    </row>
    <row r="20" spans="1:18" x14ac:dyDescent="0.2">
      <c r="A20" t="s">
        <v>10405</v>
      </c>
      <c r="B20" t="s">
        <v>84</v>
      </c>
      <c r="C20" t="s">
        <v>128</v>
      </c>
      <c r="D20">
        <v>2</v>
      </c>
      <c r="E20">
        <v>0</v>
      </c>
      <c r="F20">
        <v>0</v>
      </c>
      <c r="G20">
        <v>0</v>
      </c>
      <c r="H20">
        <v>0</v>
      </c>
      <c r="I20">
        <v>0</v>
      </c>
      <c r="J20">
        <v>0</v>
      </c>
      <c r="K20">
        <v>0</v>
      </c>
      <c r="L20">
        <v>0</v>
      </c>
      <c r="M20">
        <v>0</v>
      </c>
      <c r="N20">
        <v>0</v>
      </c>
      <c r="O20">
        <v>0</v>
      </c>
      <c r="P20">
        <v>0</v>
      </c>
      <c r="Q20">
        <v>0</v>
      </c>
      <c r="R20">
        <v>0</v>
      </c>
    </row>
    <row r="21" spans="1:18" x14ac:dyDescent="0.2">
      <c r="A21" t="s">
        <v>10307</v>
      </c>
      <c r="B21" t="s">
        <v>84</v>
      </c>
      <c r="C21" t="s">
        <v>129</v>
      </c>
      <c r="D21">
        <v>2</v>
      </c>
      <c r="E21">
        <v>0</v>
      </c>
      <c r="F21">
        <v>0</v>
      </c>
      <c r="G21">
        <v>0</v>
      </c>
      <c r="H21">
        <v>0</v>
      </c>
      <c r="I21">
        <v>0</v>
      </c>
      <c r="J21">
        <v>0</v>
      </c>
      <c r="K21">
        <v>0</v>
      </c>
      <c r="L21">
        <v>0</v>
      </c>
      <c r="M21">
        <v>0</v>
      </c>
      <c r="N21">
        <v>0</v>
      </c>
      <c r="O21">
        <v>0</v>
      </c>
      <c r="P21">
        <v>0</v>
      </c>
      <c r="Q21">
        <v>0</v>
      </c>
      <c r="R21">
        <v>0</v>
      </c>
    </row>
    <row r="22" spans="1:18" x14ac:dyDescent="0.2">
      <c r="A22" t="s">
        <v>10335</v>
      </c>
      <c r="B22" t="s">
        <v>84</v>
      </c>
      <c r="C22" t="s">
        <v>131</v>
      </c>
      <c r="D22">
        <v>2</v>
      </c>
      <c r="E22">
        <v>1</v>
      </c>
      <c r="F22">
        <v>1</v>
      </c>
      <c r="G22">
        <v>0</v>
      </c>
      <c r="H22">
        <v>0</v>
      </c>
      <c r="I22">
        <v>1</v>
      </c>
      <c r="J22">
        <v>1</v>
      </c>
      <c r="K22">
        <v>0</v>
      </c>
      <c r="L22">
        <v>0</v>
      </c>
      <c r="M22">
        <v>1</v>
      </c>
      <c r="N22">
        <v>1</v>
      </c>
      <c r="O22">
        <v>0</v>
      </c>
      <c r="P22">
        <v>0</v>
      </c>
      <c r="Q22">
        <v>0</v>
      </c>
      <c r="R22">
        <v>0</v>
      </c>
    </row>
    <row r="23" spans="1:18" x14ac:dyDescent="0.2">
      <c r="A23" t="s">
        <v>10294</v>
      </c>
      <c r="B23" t="s">
        <v>84</v>
      </c>
      <c r="C23" t="s">
        <v>132</v>
      </c>
      <c r="D23">
        <v>4</v>
      </c>
      <c r="E23">
        <v>1</v>
      </c>
      <c r="F23">
        <v>1</v>
      </c>
      <c r="G23">
        <v>0</v>
      </c>
      <c r="H23">
        <v>0</v>
      </c>
      <c r="I23">
        <v>1</v>
      </c>
      <c r="J23">
        <v>1</v>
      </c>
      <c r="K23">
        <v>0</v>
      </c>
      <c r="L23">
        <v>0</v>
      </c>
      <c r="M23">
        <v>1</v>
      </c>
      <c r="N23">
        <v>1</v>
      </c>
      <c r="O23">
        <v>0</v>
      </c>
      <c r="P23">
        <v>0</v>
      </c>
      <c r="Q23">
        <v>0</v>
      </c>
      <c r="R23">
        <v>0</v>
      </c>
    </row>
    <row r="24" spans="1:18" x14ac:dyDescent="0.2">
      <c r="A24" t="s">
        <v>10332</v>
      </c>
      <c r="B24" t="s">
        <v>84</v>
      </c>
      <c r="C24" t="s">
        <v>133</v>
      </c>
      <c r="D24">
        <v>4</v>
      </c>
      <c r="E24">
        <v>3</v>
      </c>
      <c r="F24">
        <v>2</v>
      </c>
      <c r="G24">
        <v>1</v>
      </c>
      <c r="H24">
        <v>0</v>
      </c>
      <c r="I24">
        <v>3</v>
      </c>
      <c r="J24">
        <v>3</v>
      </c>
      <c r="K24">
        <v>0</v>
      </c>
      <c r="L24">
        <v>0</v>
      </c>
      <c r="M24">
        <v>3</v>
      </c>
      <c r="N24">
        <v>3</v>
      </c>
      <c r="O24">
        <v>0</v>
      </c>
      <c r="P24">
        <v>0</v>
      </c>
      <c r="Q24">
        <v>0</v>
      </c>
      <c r="R24">
        <v>0</v>
      </c>
    </row>
    <row r="25" spans="1:18" x14ac:dyDescent="0.2">
      <c r="A25" t="s">
        <v>10300</v>
      </c>
      <c r="B25" t="s">
        <v>84</v>
      </c>
      <c r="C25" t="s">
        <v>134</v>
      </c>
      <c r="D25">
        <v>1</v>
      </c>
      <c r="E25">
        <v>0</v>
      </c>
      <c r="F25">
        <v>0</v>
      </c>
      <c r="G25">
        <v>0</v>
      </c>
      <c r="H25">
        <v>0</v>
      </c>
      <c r="I25">
        <v>0</v>
      </c>
      <c r="J25">
        <v>0</v>
      </c>
      <c r="K25">
        <v>0</v>
      </c>
      <c r="L25">
        <v>0</v>
      </c>
      <c r="M25">
        <v>0</v>
      </c>
      <c r="N25">
        <v>0</v>
      </c>
      <c r="O25">
        <v>0</v>
      </c>
      <c r="P25">
        <v>0</v>
      </c>
      <c r="Q25">
        <v>0</v>
      </c>
      <c r="R25">
        <v>0</v>
      </c>
    </row>
    <row r="26" spans="1:18" x14ac:dyDescent="0.2">
      <c r="A26" t="s">
        <v>10361</v>
      </c>
      <c r="B26" t="s">
        <v>84</v>
      </c>
      <c r="C26" t="s">
        <v>136</v>
      </c>
      <c r="D26">
        <v>1</v>
      </c>
      <c r="E26">
        <v>0</v>
      </c>
      <c r="F26">
        <v>0</v>
      </c>
      <c r="G26">
        <v>0</v>
      </c>
      <c r="H26">
        <v>0</v>
      </c>
      <c r="I26">
        <v>0</v>
      </c>
      <c r="J26">
        <v>0</v>
      </c>
      <c r="K26">
        <v>0</v>
      </c>
      <c r="L26">
        <v>0</v>
      </c>
      <c r="M26">
        <v>0</v>
      </c>
      <c r="N26">
        <v>0</v>
      </c>
      <c r="O26">
        <v>0</v>
      </c>
      <c r="P26">
        <v>0</v>
      </c>
      <c r="Q26">
        <v>0</v>
      </c>
      <c r="R26">
        <v>0</v>
      </c>
    </row>
    <row r="27" spans="1:18" x14ac:dyDescent="0.2">
      <c r="A27" t="s">
        <v>10356</v>
      </c>
      <c r="B27" t="s">
        <v>84</v>
      </c>
      <c r="C27" t="s">
        <v>137</v>
      </c>
      <c r="D27">
        <v>4</v>
      </c>
      <c r="E27">
        <v>1</v>
      </c>
      <c r="F27">
        <v>1</v>
      </c>
      <c r="G27">
        <v>0</v>
      </c>
      <c r="H27">
        <v>0</v>
      </c>
      <c r="I27">
        <v>1</v>
      </c>
      <c r="J27">
        <v>1</v>
      </c>
      <c r="K27">
        <v>0</v>
      </c>
      <c r="L27">
        <v>0</v>
      </c>
      <c r="M27">
        <v>1</v>
      </c>
      <c r="N27">
        <v>1</v>
      </c>
      <c r="O27">
        <v>0</v>
      </c>
      <c r="P27">
        <v>0</v>
      </c>
      <c r="Q27">
        <v>0</v>
      </c>
      <c r="R27">
        <v>0</v>
      </c>
    </row>
    <row r="28" spans="1:18" x14ac:dyDescent="0.2">
      <c r="A28" t="s">
        <v>10413</v>
      </c>
      <c r="B28" t="s">
        <v>84</v>
      </c>
      <c r="C28" t="s">
        <v>138</v>
      </c>
      <c r="D28">
        <v>4</v>
      </c>
      <c r="E28">
        <v>0</v>
      </c>
      <c r="F28">
        <v>0</v>
      </c>
      <c r="G28">
        <v>0</v>
      </c>
      <c r="H28">
        <v>0</v>
      </c>
      <c r="I28">
        <v>0</v>
      </c>
      <c r="J28">
        <v>0</v>
      </c>
      <c r="K28">
        <v>0</v>
      </c>
      <c r="L28">
        <v>0</v>
      </c>
      <c r="M28">
        <v>0</v>
      </c>
      <c r="N28">
        <v>0</v>
      </c>
      <c r="O28">
        <v>0</v>
      </c>
      <c r="P28">
        <v>0</v>
      </c>
      <c r="Q28">
        <v>0</v>
      </c>
      <c r="R28">
        <v>0</v>
      </c>
    </row>
    <row r="29" spans="1:18" x14ac:dyDescent="0.2">
      <c r="A29" t="s">
        <v>10383</v>
      </c>
      <c r="B29" t="s">
        <v>84</v>
      </c>
      <c r="C29" t="s">
        <v>139</v>
      </c>
      <c r="D29">
        <v>1</v>
      </c>
      <c r="E29">
        <v>0</v>
      </c>
      <c r="F29">
        <v>0</v>
      </c>
      <c r="G29">
        <v>0</v>
      </c>
      <c r="H29">
        <v>0</v>
      </c>
      <c r="I29">
        <v>0</v>
      </c>
      <c r="J29">
        <v>0</v>
      </c>
      <c r="K29">
        <v>0</v>
      </c>
      <c r="L29">
        <v>0</v>
      </c>
      <c r="M29">
        <v>0</v>
      </c>
      <c r="N29">
        <v>0</v>
      </c>
      <c r="O29">
        <v>0</v>
      </c>
      <c r="P29">
        <v>0</v>
      </c>
      <c r="Q29">
        <v>0</v>
      </c>
      <c r="R29">
        <v>0</v>
      </c>
    </row>
    <row r="30" spans="1:18" x14ac:dyDescent="0.2">
      <c r="A30" t="s">
        <v>10371</v>
      </c>
      <c r="B30" t="s">
        <v>84</v>
      </c>
      <c r="C30" t="s">
        <v>141</v>
      </c>
      <c r="D30">
        <v>2</v>
      </c>
      <c r="E30">
        <v>0</v>
      </c>
      <c r="F30">
        <v>0</v>
      </c>
      <c r="G30">
        <v>0</v>
      </c>
      <c r="H30">
        <v>0</v>
      </c>
      <c r="I30">
        <v>0</v>
      </c>
      <c r="J30">
        <v>0</v>
      </c>
      <c r="K30">
        <v>0</v>
      </c>
      <c r="L30">
        <v>0</v>
      </c>
      <c r="M30">
        <v>0</v>
      </c>
      <c r="N30">
        <v>0</v>
      </c>
      <c r="O30">
        <v>0</v>
      </c>
      <c r="P30">
        <v>0</v>
      </c>
      <c r="Q30">
        <v>0</v>
      </c>
      <c r="R30">
        <v>0</v>
      </c>
    </row>
    <row r="31" spans="1:18" x14ac:dyDescent="0.2">
      <c r="A31" t="s">
        <v>10303</v>
      </c>
      <c r="B31" t="s">
        <v>84</v>
      </c>
      <c r="C31" t="s">
        <v>142</v>
      </c>
      <c r="D31">
        <v>1</v>
      </c>
      <c r="E31">
        <v>0</v>
      </c>
      <c r="F31">
        <v>0</v>
      </c>
      <c r="G31">
        <v>0</v>
      </c>
      <c r="H31">
        <v>0</v>
      </c>
      <c r="I31">
        <v>0</v>
      </c>
      <c r="J31">
        <v>0</v>
      </c>
      <c r="K31">
        <v>0</v>
      </c>
      <c r="L31">
        <v>0</v>
      </c>
      <c r="M31">
        <v>0</v>
      </c>
      <c r="N31">
        <v>0</v>
      </c>
      <c r="O31">
        <v>0</v>
      </c>
      <c r="P31">
        <v>0</v>
      </c>
      <c r="Q31">
        <v>0</v>
      </c>
      <c r="R31">
        <v>0</v>
      </c>
    </row>
    <row r="32" spans="1:18" x14ac:dyDescent="0.2">
      <c r="A32" t="s">
        <v>10312</v>
      </c>
      <c r="B32" t="s">
        <v>84</v>
      </c>
      <c r="C32" t="s">
        <v>143</v>
      </c>
      <c r="D32">
        <v>5</v>
      </c>
      <c r="E32">
        <v>2</v>
      </c>
      <c r="F32">
        <v>2</v>
      </c>
      <c r="G32">
        <v>0</v>
      </c>
      <c r="H32">
        <v>0</v>
      </c>
      <c r="I32">
        <v>2</v>
      </c>
      <c r="J32">
        <v>2</v>
      </c>
      <c r="K32">
        <v>0</v>
      </c>
      <c r="L32">
        <v>0</v>
      </c>
      <c r="M32">
        <v>1</v>
      </c>
      <c r="N32">
        <v>1</v>
      </c>
      <c r="O32">
        <v>0</v>
      </c>
      <c r="P32">
        <v>0</v>
      </c>
      <c r="Q32">
        <v>0</v>
      </c>
      <c r="R32">
        <v>1</v>
      </c>
    </row>
    <row r="33" spans="1:18" x14ac:dyDescent="0.2">
      <c r="A33" t="s">
        <v>10325</v>
      </c>
      <c r="B33" t="s">
        <v>84</v>
      </c>
      <c r="C33" t="s">
        <v>144</v>
      </c>
      <c r="D33">
        <v>2</v>
      </c>
      <c r="E33">
        <v>0</v>
      </c>
      <c r="F33">
        <v>0</v>
      </c>
      <c r="G33">
        <v>0</v>
      </c>
      <c r="H33">
        <v>0</v>
      </c>
      <c r="I33">
        <v>0</v>
      </c>
      <c r="J33">
        <v>0</v>
      </c>
      <c r="K33">
        <v>0</v>
      </c>
      <c r="L33">
        <v>0</v>
      </c>
      <c r="M33">
        <v>0</v>
      </c>
      <c r="N33">
        <v>0</v>
      </c>
      <c r="O33">
        <v>0</v>
      </c>
      <c r="P33">
        <v>0</v>
      </c>
      <c r="Q33">
        <v>0</v>
      </c>
      <c r="R33">
        <v>0</v>
      </c>
    </row>
    <row r="34" spans="1:18" x14ac:dyDescent="0.2">
      <c r="A34" t="s">
        <v>10381</v>
      </c>
      <c r="B34" t="s">
        <v>84</v>
      </c>
      <c r="C34" t="s">
        <v>145</v>
      </c>
      <c r="D34">
        <v>2</v>
      </c>
      <c r="E34">
        <v>0</v>
      </c>
      <c r="F34">
        <v>0</v>
      </c>
      <c r="G34">
        <v>0</v>
      </c>
      <c r="H34">
        <v>0</v>
      </c>
      <c r="I34">
        <v>0</v>
      </c>
      <c r="J34">
        <v>0</v>
      </c>
      <c r="K34">
        <v>0</v>
      </c>
      <c r="L34">
        <v>0</v>
      </c>
      <c r="M34">
        <v>0</v>
      </c>
      <c r="N34">
        <v>0</v>
      </c>
      <c r="O34">
        <v>0</v>
      </c>
      <c r="P34">
        <v>0</v>
      </c>
      <c r="Q34">
        <v>0</v>
      </c>
      <c r="R34">
        <v>0</v>
      </c>
    </row>
    <row r="35" spans="1:18" x14ac:dyDescent="0.2">
      <c r="A35" t="s">
        <v>10369</v>
      </c>
      <c r="B35" t="s">
        <v>84</v>
      </c>
      <c r="C35" t="s">
        <v>146</v>
      </c>
      <c r="D35">
        <v>4</v>
      </c>
      <c r="E35">
        <v>2</v>
      </c>
      <c r="F35">
        <v>2</v>
      </c>
      <c r="G35">
        <v>0</v>
      </c>
      <c r="H35">
        <v>0</v>
      </c>
      <c r="I35">
        <v>2</v>
      </c>
      <c r="J35">
        <v>2</v>
      </c>
      <c r="K35">
        <v>0</v>
      </c>
      <c r="L35">
        <v>0</v>
      </c>
      <c r="M35">
        <v>2</v>
      </c>
      <c r="N35">
        <v>2</v>
      </c>
      <c r="O35">
        <v>0</v>
      </c>
      <c r="P35">
        <v>0</v>
      </c>
      <c r="Q35">
        <v>0</v>
      </c>
      <c r="R35">
        <v>0</v>
      </c>
    </row>
    <row r="36" spans="1:18" x14ac:dyDescent="0.2">
      <c r="A36" t="s">
        <v>10309</v>
      </c>
      <c r="B36" t="s">
        <v>84</v>
      </c>
      <c r="C36" t="s">
        <v>147</v>
      </c>
      <c r="D36">
        <v>14</v>
      </c>
      <c r="E36">
        <v>1</v>
      </c>
      <c r="F36">
        <v>1</v>
      </c>
      <c r="G36">
        <v>0</v>
      </c>
      <c r="H36">
        <v>0</v>
      </c>
      <c r="I36">
        <v>1</v>
      </c>
      <c r="J36">
        <v>1</v>
      </c>
      <c r="K36">
        <v>0</v>
      </c>
      <c r="L36">
        <v>0</v>
      </c>
      <c r="M36">
        <v>1</v>
      </c>
      <c r="N36">
        <v>1</v>
      </c>
      <c r="O36">
        <v>0</v>
      </c>
      <c r="P36">
        <v>0</v>
      </c>
      <c r="Q36">
        <v>0</v>
      </c>
      <c r="R36">
        <v>0</v>
      </c>
    </row>
    <row r="37" spans="1:18" x14ac:dyDescent="0.2">
      <c r="A37" t="s">
        <v>10306</v>
      </c>
      <c r="B37" t="s">
        <v>84</v>
      </c>
      <c r="C37" t="s">
        <v>148</v>
      </c>
      <c r="D37">
        <v>1</v>
      </c>
      <c r="E37">
        <v>0</v>
      </c>
      <c r="F37">
        <v>0</v>
      </c>
      <c r="G37">
        <v>0</v>
      </c>
      <c r="H37">
        <v>0</v>
      </c>
      <c r="I37">
        <v>0</v>
      </c>
      <c r="J37">
        <v>0</v>
      </c>
      <c r="K37">
        <v>0</v>
      </c>
      <c r="L37">
        <v>0</v>
      </c>
      <c r="M37">
        <v>0</v>
      </c>
      <c r="N37">
        <v>0</v>
      </c>
      <c r="O37">
        <v>0</v>
      </c>
      <c r="P37">
        <v>0</v>
      </c>
      <c r="Q37">
        <v>0</v>
      </c>
      <c r="R37">
        <v>0</v>
      </c>
    </row>
    <row r="38" spans="1:18" x14ac:dyDescent="0.2">
      <c r="A38" t="s">
        <v>10353</v>
      </c>
      <c r="B38" t="s">
        <v>84</v>
      </c>
      <c r="C38" t="s">
        <v>149</v>
      </c>
      <c r="D38">
        <v>10</v>
      </c>
      <c r="E38">
        <v>0</v>
      </c>
      <c r="F38">
        <v>0</v>
      </c>
      <c r="G38">
        <v>0</v>
      </c>
      <c r="H38">
        <v>0</v>
      </c>
      <c r="I38">
        <v>0</v>
      </c>
      <c r="J38">
        <v>0</v>
      </c>
      <c r="K38">
        <v>0</v>
      </c>
      <c r="L38">
        <v>0</v>
      </c>
      <c r="M38">
        <v>0</v>
      </c>
      <c r="N38">
        <v>0</v>
      </c>
      <c r="O38">
        <v>0</v>
      </c>
      <c r="P38">
        <v>0</v>
      </c>
      <c r="Q38">
        <v>0</v>
      </c>
      <c r="R38">
        <v>0</v>
      </c>
    </row>
    <row r="39" spans="1:18" x14ac:dyDescent="0.2">
      <c r="A39" t="s">
        <v>10350</v>
      </c>
      <c r="B39" t="s">
        <v>84</v>
      </c>
      <c r="C39" t="s">
        <v>150</v>
      </c>
      <c r="D39">
        <v>3</v>
      </c>
      <c r="E39">
        <v>2</v>
      </c>
      <c r="F39">
        <v>2</v>
      </c>
      <c r="G39">
        <v>0</v>
      </c>
      <c r="H39">
        <v>0</v>
      </c>
      <c r="I39">
        <v>2</v>
      </c>
      <c r="J39">
        <v>2</v>
      </c>
      <c r="K39">
        <v>0</v>
      </c>
      <c r="L39">
        <v>0</v>
      </c>
      <c r="M39">
        <v>2</v>
      </c>
      <c r="N39">
        <v>2</v>
      </c>
      <c r="O39">
        <v>0</v>
      </c>
      <c r="P39">
        <v>0</v>
      </c>
      <c r="Q39">
        <v>0</v>
      </c>
      <c r="R39">
        <v>0</v>
      </c>
    </row>
    <row r="40" spans="1:18" x14ac:dyDescent="0.2">
      <c r="A40" t="s">
        <v>10407</v>
      </c>
      <c r="B40" t="s">
        <v>84</v>
      </c>
      <c r="C40" t="s">
        <v>152</v>
      </c>
      <c r="D40">
        <v>2</v>
      </c>
      <c r="E40">
        <v>0</v>
      </c>
      <c r="F40">
        <v>0</v>
      </c>
      <c r="G40">
        <v>0</v>
      </c>
      <c r="H40">
        <v>0</v>
      </c>
      <c r="I40">
        <v>0</v>
      </c>
      <c r="J40">
        <v>0</v>
      </c>
      <c r="K40">
        <v>0</v>
      </c>
      <c r="L40">
        <v>0</v>
      </c>
      <c r="M40">
        <v>0</v>
      </c>
      <c r="N40">
        <v>0</v>
      </c>
      <c r="O40">
        <v>0</v>
      </c>
      <c r="P40">
        <v>0</v>
      </c>
      <c r="Q40">
        <v>0</v>
      </c>
      <c r="R40">
        <v>0</v>
      </c>
    </row>
    <row r="41" spans="1:18" x14ac:dyDescent="0.2">
      <c r="A41" t="s">
        <v>10406</v>
      </c>
      <c r="B41" t="s">
        <v>84</v>
      </c>
      <c r="C41" t="s">
        <v>153</v>
      </c>
      <c r="D41">
        <v>2</v>
      </c>
      <c r="E41">
        <v>1</v>
      </c>
      <c r="F41">
        <v>1</v>
      </c>
      <c r="G41">
        <v>0</v>
      </c>
      <c r="H41">
        <v>0</v>
      </c>
      <c r="I41">
        <v>1</v>
      </c>
      <c r="J41">
        <v>1</v>
      </c>
      <c r="K41">
        <v>0</v>
      </c>
      <c r="L41">
        <v>0</v>
      </c>
      <c r="M41">
        <v>1</v>
      </c>
      <c r="N41">
        <v>1</v>
      </c>
      <c r="O41">
        <v>0</v>
      </c>
      <c r="P41">
        <v>0</v>
      </c>
      <c r="Q41">
        <v>0</v>
      </c>
      <c r="R41">
        <v>0</v>
      </c>
    </row>
    <row r="42" spans="1:18" x14ac:dyDescent="0.2">
      <c r="A42" t="s">
        <v>10429</v>
      </c>
      <c r="B42" t="s">
        <v>84</v>
      </c>
      <c r="C42" t="s">
        <v>154</v>
      </c>
      <c r="D42">
        <v>15</v>
      </c>
      <c r="E42">
        <v>2</v>
      </c>
      <c r="F42">
        <v>2</v>
      </c>
      <c r="G42">
        <v>0</v>
      </c>
      <c r="H42">
        <v>0</v>
      </c>
      <c r="I42">
        <v>2</v>
      </c>
      <c r="J42">
        <v>2</v>
      </c>
      <c r="K42">
        <v>0</v>
      </c>
      <c r="L42">
        <v>0</v>
      </c>
      <c r="M42">
        <v>2</v>
      </c>
      <c r="N42">
        <v>2</v>
      </c>
      <c r="O42">
        <v>0</v>
      </c>
      <c r="P42">
        <v>0</v>
      </c>
      <c r="Q42">
        <v>0</v>
      </c>
      <c r="R42">
        <v>0</v>
      </c>
    </row>
    <row r="43" spans="1:18" x14ac:dyDescent="0.2">
      <c r="A43" t="s">
        <v>10305</v>
      </c>
      <c r="B43" t="s">
        <v>84</v>
      </c>
      <c r="C43" t="s">
        <v>155</v>
      </c>
      <c r="D43">
        <v>1</v>
      </c>
      <c r="E43">
        <v>0</v>
      </c>
      <c r="F43">
        <v>0</v>
      </c>
      <c r="G43">
        <v>0</v>
      </c>
      <c r="H43">
        <v>0</v>
      </c>
      <c r="I43">
        <v>0</v>
      </c>
      <c r="J43">
        <v>0</v>
      </c>
      <c r="K43">
        <v>0</v>
      </c>
      <c r="L43">
        <v>0</v>
      </c>
      <c r="M43">
        <v>0</v>
      </c>
      <c r="N43">
        <v>0</v>
      </c>
      <c r="O43">
        <v>0</v>
      </c>
      <c r="P43">
        <v>0</v>
      </c>
      <c r="Q43">
        <v>0</v>
      </c>
      <c r="R43">
        <v>0</v>
      </c>
    </row>
    <row r="44" spans="1:18" x14ac:dyDescent="0.2">
      <c r="A44" t="s">
        <v>10437</v>
      </c>
      <c r="B44" t="s">
        <v>84</v>
      </c>
      <c r="C44" t="s">
        <v>156</v>
      </c>
      <c r="D44">
        <v>3</v>
      </c>
      <c r="E44">
        <v>0</v>
      </c>
      <c r="F44">
        <v>0</v>
      </c>
      <c r="G44">
        <v>0</v>
      </c>
      <c r="H44">
        <v>0</v>
      </c>
      <c r="I44">
        <v>0</v>
      </c>
      <c r="J44">
        <v>0</v>
      </c>
      <c r="K44">
        <v>0</v>
      </c>
      <c r="L44">
        <v>0</v>
      </c>
      <c r="M44">
        <v>0</v>
      </c>
      <c r="N44">
        <v>0</v>
      </c>
      <c r="O44">
        <v>0</v>
      </c>
      <c r="P44">
        <v>0</v>
      </c>
      <c r="Q44">
        <v>0</v>
      </c>
      <c r="R44">
        <v>0</v>
      </c>
    </row>
    <row r="45" spans="1:18" x14ac:dyDescent="0.2">
      <c r="A45" t="s">
        <v>10331</v>
      </c>
      <c r="B45" t="s">
        <v>84</v>
      </c>
      <c r="C45" t="s">
        <v>158</v>
      </c>
      <c r="D45">
        <v>2</v>
      </c>
      <c r="E45">
        <v>1</v>
      </c>
      <c r="F45">
        <v>1</v>
      </c>
      <c r="G45">
        <v>0</v>
      </c>
      <c r="H45">
        <v>0</v>
      </c>
      <c r="I45">
        <v>1</v>
      </c>
      <c r="J45">
        <v>1</v>
      </c>
      <c r="K45">
        <v>0</v>
      </c>
      <c r="L45">
        <v>0</v>
      </c>
      <c r="M45">
        <v>1</v>
      </c>
      <c r="N45">
        <v>1</v>
      </c>
      <c r="O45">
        <v>0</v>
      </c>
      <c r="P45">
        <v>0</v>
      </c>
      <c r="Q45">
        <v>0</v>
      </c>
      <c r="R45">
        <v>0</v>
      </c>
    </row>
    <row r="46" spans="1:18" x14ac:dyDescent="0.2">
      <c r="A46" t="s">
        <v>10365</v>
      </c>
      <c r="B46" t="s">
        <v>84</v>
      </c>
      <c r="C46" t="s">
        <v>159</v>
      </c>
      <c r="D46">
        <v>1</v>
      </c>
      <c r="E46">
        <v>0</v>
      </c>
      <c r="F46">
        <v>0</v>
      </c>
      <c r="G46">
        <v>0</v>
      </c>
      <c r="H46">
        <v>0</v>
      </c>
      <c r="I46">
        <v>0</v>
      </c>
      <c r="J46">
        <v>0</v>
      </c>
      <c r="K46">
        <v>0</v>
      </c>
      <c r="L46">
        <v>0</v>
      </c>
      <c r="M46">
        <v>0</v>
      </c>
      <c r="N46">
        <v>0</v>
      </c>
      <c r="O46">
        <v>0</v>
      </c>
      <c r="P46">
        <v>0</v>
      </c>
      <c r="Q46">
        <v>0</v>
      </c>
      <c r="R46">
        <v>0</v>
      </c>
    </row>
    <row r="47" spans="1:18" x14ac:dyDescent="0.2">
      <c r="A47" t="s">
        <v>10399</v>
      </c>
      <c r="B47" t="s">
        <v>84</v>
      </c>
      <c r="C47" t="s">
        <v>160</v>
      </c>
      <c r="D47">
        <v>13</v>
      </c>
      <c r="E47">
        <v>4</v>
      </c>
      <c r="F47">
        <v>3</v>
      </c>
      <c r="G47">
        <v>0</v>
      </c>
      <c r="H47">
        <v>1</v>
      </c>
      <c r="I47">
        <v>4</v>
      </c>
      <c r="J47">
        <v>3</v>
      </c>
      <c r="K47">
        <v>0</v>
      </c>
      <c r="L47">
        <v>1</v>
      </c>
      <c r="M47">
        <v>4</v>
      </c>
      <c r="N47">
        <v>3</v>
      </c>
      <c r="O47">
        <v>0</v>
      </c>
      <c r="P47">
        <v>1</v>
      </c>
      <c r="Q47">
        <v>0</v>
      </c>
      <c r="R47">
        <v>0</v>
      </c>
    </row>
    <row r="48" spans="1:18" x14ac:dyDescent="0.2">
      <c r="A48" t="s">
        <v>10354</v>
      </c>
      <c r="B48" t="s">
        <v>84</v>
      </c>
      <c r="C48" t="s">
        <v>161</v>
      </c>
      <c r="D48">
        <v>6</v>
      </c>
      <c r="E48">
        <v>0</v>
      </c>
      <c r="F48">
        <v>0</v>
      </c>
      <c r="G48">
        <v>0</v>
      </c>
      <c r="H48">
        <v>0</v>
      </c>
      <c r="I48">
        <v>0</v>
      </c>
      <c r="J48">
        <v>0</v>
      </c>
      <c r="K48">
        <v>0</v>
      </c>
      <c r="L48">
        <v>0</v>
      </c>
      <c r="M48">
        <v>0</v>
      </c>
      <c r="N48">
        <v>0</v>
      </c>
      <c r="O48">
        <v>0</v>
      </c>
      <c r="P48">
        <v>0</v>
      </c>
      <c r="Q48">
        <v>0</v>
      </c>
      <c r="R48">
        <v>0</v>
      </c>
    </row>
    <row r="49" spans="1:18" x14ac:dyDescent="0.2">
      <c r="A49" t="s">
        <v>10401</v>
      </c>
      <c r="B49" t="s">
        <v>84</v>
      </c>
      <c r="C49" t="s">
        <v>162</v>
      </c>
      <c r="D49">
        <v>3</v>
      </c>
      <c r="E49">
        <v>1</v>
      </c>
      <c r="F49">
        <v>1</v>
      </c>
      <c r="G49">
        <v>0</v>
      </c>
      <c r="H49">
        <v>0</v>
      </c>
      <c r="I49">
        <v>1</v>
      </c>
      <c r="J49">
        <v>1</v>
      </c>
      <c r="K49">
        <v>0</v>
      </c>
      <c r="L49">
        <v>0</v>
      </c>
      <c r="M49">
        <v>1</v>
      </c>
      <c r="N49">
        <v>1</v>
      </c>
      <c r="O49">
        <v>0</v>
      </c>
      <c r="P49">
        <v>0</v>
      </c>
      <c r="Q49">
        <v>0</v>
      </c>
      <c r="R49">
        <v>0</v>
      </c>
    </row>
    <row r="50" spans="1:18" x14ac:dyDescent="0.2">
      <c r="A50" t="s">
        <v>10673</v>
      </c>
      <c r="B50" t="s">
        <v>84</v>
      </c>
      <c r="C50" t="s">
        <v>163</v>
      </c>
      <c r="D50">
        <v>1</v>
      </c>
      <c r="E50">
        <v>0</v>
      </c>
      <c r="F50">
        <v>0</v>
      </c>
      <c r="G50">
        <v>0</v>
      </c>
      <c r="H50">
        <v>0</v>
      </c>
      <c r="I50">
        <v>0</v>
      </c>
      <c r="J50">
        <v>0</v>
      </c>
      <c r="K50">
        <v>0</v>
      </c>
      <c r="L50">
        <v>0</v>
      </c>
      <c r="M50">
        <v>0</v>
      </c>
      <c r="N50">
        <v>0</v>
      </c>
      <c r="O50">
        <v>0</v>
      </c>
      <c r="P50">
        <v>0</v>
      </c>
      <c r="Q50">
        <v>0</v>
      </c>
      <c r="R50">
        <v>0</v>
      </c>
    </row>
    <row r="51" spans="1:18" x14ac:dyDescent="0.2">
      <c r="A51" t="s">
        <v>10326</v>
      </c>
      <c r="B51" t="s">
        <v>84</v>
      </c>
      <c r="C51" t="s">
        <v>165</v>
      </c>
      <c r="D51">
        <v>1</v>
      </c>
      <c r="E51">
        <v>0</v>
      </c>
      <c r="F51">
        <v>0</v>
      </c>
      <c r="G51">
        <v>0</v>
      </c>
      <c r="H51">
        <v>0</v>
      </c>
      <c r="I51">
        <v>0</v>
      </c>
      <c r="J51">
        <v>0</v>
      </c>
      <c r="K51">
        <v>0</v>
      </c>
      <c r="L51">
        <v>0</v>
      </c>
      <c r="M51">
        <v>0</v>
      </c>
      <c r="N51">
        <v>0</v>
      </c>
      <c r="O51">
        <v>0</v>
      </c>
      <c r="P51">
        <v>0</v>
      </c>
      <c r="Q51">
        <v>0</v>
      </c>
      <c r="R51">
        <v>0</v>
      </c>
    </row>
    <row r="52" spans="1:18" x14ac:dyDescent="0.2">
      <c r="A52" t="s">
        <v>10360</v>
      </c>
      <c r="B52" t="s">
        <v>84</v>
      </c>
      <c r="C52" t="s">
        <v>166</v>
      </c>
      <c r="D52">
        <v>1</v>
      </c>
      <c r="E52">
        <v>1</v>
      </c>
      <c r="F52">
        <v>1</v>
      </c>
      <c r="G52">
        <v>0</v>
      </c>
      <c r="H52">
        <v>0</v>
      </c>
      <c r="I52">
        <v>1</v>
      </c>
      <c r="J52">
        <v>1</v>
      </c>
      <c r="K52">
        <v>0</v>
      </c>
      <c r="L52">
        <v>0</v>
      </c>
      <c r="M52">
        <v>1</v>
      </c>
      <c r="N52">
        <v>1</v>
      </c>
      <c r="O52">
        <v>0</v>
      </c>
      <c r="P52">
        <v>0</v>
      </c>
      <c r="Q52">
        <v>0</v>
      </c>
      <c r="R52">
        <v>0</v>
      </c>
    </row>
    <row r="53" spans="1:18" x14ac:dyDescent="0.2">
      <c r="A53" t="s">
        <v>10333</v>
      </c>
      <c r="B53" t="s">
        <v>84</v>
      </c>
      <c r="C53" t="s">
        <v>167</v>
      </c>
      <c r="D53">
        <v>11</v>
      </c>
      <c r="E53">
        <v>1</v>
      </c>
      <c r="F53">
        <v>1</v>
      </c>
      <c r="G53">
        <v>0</v>
      </c>
      <c r="H53">
        <v>0</v>
      </c>
      <c r="I53">
        <v>1</v>
      </c>
      <c r="J53">
        <v>1</v>
      </c>
      <c r="K53">
        <v>0</v>
      </c>
      <c r="L53">
        <v>0</v>
      </c>
      <c r="M53">
        <v>1</v>
      </c>
      <c r="N53">
        <v>1</v>
      </c>
      <c r="O53">
        <v>0</v>
      </c>
      <c r="P53">
        <v>0</v>
      </c>
      <c r="Q53">
        <v>0</v>
      </c>
      <c r="R53">
        <v>0</v>
      </c>
    </row>
    <row r="54" spans="1:18" x14ac:dyDescent="0.2">
      <c r="A54" t="s">
        <v>10338</v>
      </c>
      <c r="B54" t="s">
        <v>84</v>
      </c>
      <c r="C54" t="s">
        <v>168</v>
      </c>
      <c r="D54">
        <v>1</v>
      </c>
      <c r="E54">
        <v>0</v>
      </c>
      <c r="F54">
        <v>0</v>
      </c>
      <c r="G54">
        <v>0</v>
      </c>
      <c r="H54">
        <v>0</v>
      </c>
      <c r="I54">
        <v>0</v>
      </c>
      <c r="J54">
        <v>0</v>
      </c>
      <c r="K54">
        <v>0</v>
      </c>
      <c r="L54">
        <v>0</v>
      </c>
      <c r="M54">
        <v>0</v>
      </c>
      <c r="N54">
        <v>0</v>
      </c>
      <c r="O54">
        <v>0</v>
      </c>
      <c r="P54">
        <v>0</v>
      </c>
      <c r="Q54">
        <v>0</v>
      </c>
      <c r="R54">
        <v>0</v>
      </c>
    </row>
    <row r="55" spans="1:18" x14ac:dyDescent="0.2">
      <c r="A55" t="s">
        <v>10423</v>
      </c>
      <c r="B55" t="s">
        <v>84</v>
      </c>
      <c r="C55" t="s">
        <v>169</v>
      </c>
      <c r="D55">
        <v>3</v>
      </c>
      <c r="E55">
        <v>0</v>
      </c>
      <c r="F55">
        <v>0</v>
      </c>
      <c r="G55">
        <v>0</v>
      </c>
      <c r="H55">
        <v>0</v>
      </c>
      <c r="I55">
        <v>0</v>
      </c>
      <c r="J55">
        <v>0</v>
      </c>
      <c r="K55">
        <v>0</v>
      </c>
      <c r="L55">
        <v>0</v>
      </c>
      <c r="M55">
        <v>0</v>
      </c>
      <c r="N55">
        <v>0</v>
      </c>
      <c r="O55">
        <v>0</v>
      </c>
      <c r="P55">
        <v>0</v>
      </c>
      <c r="Q55">
        <v>0</v>
      </c>
      <c r="R55">
        <v>0</v>
      </c>
    </row>
    <row r="56" spans="1:18" x14ac:dyDescent="0.2">
      <c r="A56" t="s">
        <v>10316</v>
      </c>
      <c r="B56" t="s">
        <v>84</v>
      </c>
      <c r="C56" t="s">
        <v>170</v>
      </c>
      <c r="D56">
        <v>4</v>
      </c>
      <c r="E56">
        <v>0</v>
      </c>
      <c r="F56">
        <v>0</v>
      </c>
      <c r="G56">
        <v>0</v>
      </c>
      <c r="H56">
        <v>0</v>
      </c>
      <c r="I56">
        <v>0</v>
      </c>
      <c r="J56">
        <v>0</v>
      </c>
      <c r="K56">
        <v>0</v>
      </c>
      <c r="L56">
        <v>0</v>
      </c>
      <c r="M56">
        <v>0</v>
      </c>
      <c r="N56">
        <v>0</v>
      </c>
      <c r="O56">
        <v>0</v>
      </c>
      <c r="P56">
        <v>0</v>
      </c>
      <c r="Q56">
        <v>0</v>
      </c>
      <c r="R56">
        <v>0</v>
      </c>
    </row>
    <row r="57" spans="1:18" x14ac:dyDescent="0.2">
      <c r="A57" t="s">
        <v>10390</v>
      </c>
      <c r="B57" t="s">
        <v>84</v>
      </c>
      <c r="C57" t="s">
        <v>171</v>
      </c>
      <c r="D57">
        <v>1</v>
      </c>
      <c r="E57">
        <v>0</v>
      </c>
      <c r="F57">
        <v>0</v>
      </c>
      <c r="G57">
        <v>0</v>
      </c>
      <c r="H57">
        <v>0</v>
      </c>
      <c r="I57">
        <v>0</v>
      </c>
      <c r="J57">
        <v>0</v>
      </c>
      <c r="K57">
        <v>0</v>
      </c>
      <c r="L57">
        <v>0</v>
      </c>
      <c r="M57">
        <v>0</v>
      </c>
      <c r="N57">
        <v>0</v>
      </c>
      <c r="O57">
        <v>0</v>
      </c>
      <c r="P57">
        <v>0</v>
      </c>
      <c r="Q57">
        <v>0</v>
      </c>
      <c r="R57">
        <v>0</v>
      </c>
    </row>
    <row r="58" spans="1:18" x14ac:dyDescent="0.2">
      <c r="A58" t="s">
        <v>10435</v>
      </c>
      <c r="B58" t="s">
        <v>84</v>
      </c>
      <c r="C58" t="s">
        <v>172</v>
      </c>
      <c r="D58">
        <v>4</v>
      </c>
      <c r="E58">
        <v>4</v>
      </c>
      <c r="F58">
        <v>4</v>
      </c>
      <c r="G58">
        <v>0</v>
      </c>
      <c r="H58">
        <v>0</v>
      </c>
      <c r="I58">
        <v>4</v>
      </c>
      <c r="J58">
        <v>4</v>
      </c>
      <c r="K58">
        <v>0</v>
      </c>
      <c r="L58">
        <v>0</v>
      </c>
      <c r="M58">
        <v>4</v>
      </c>
      <c r="N58">
        <v>4</v>
      </c>
      <c r="O58">
        <v>0</v>
      </c>
      <c r="P58">
        <v>0</v>
      </c>
      <c r="Q58">
        <v>0</v>
      </c>
      <c r="R58">
        <v>0</v>
      </c>
    </row>
    <row r="59" spans="1:18" x14ac:dyDescent="0.2">
      <c r="A59" t="s">
        <v>10345</v>
      </c>
      <c r="B59" t="s">
        <v>84</v>
      </c>
      <c r="C59" t="s">
        <v>173</v>
      </c>
      <c r="D59">
        <v>5</v>
      </c>
      <c r="E59">
        <v>0</v>
      </c>
      <c r="F59">
        <v>0</v>
      </c>
      <c r="G59">
        <v>0</v>
      </c>
      <c r="H59">
        <v>0</v>
      </c>
      <c r="I59">
        <v>0</v>
      </c>
      <c r="J59">
        <v>0</v>
      </c>
      <c r="K59">
        <v>0</v>
      </c>
      <c r="L59">
        <v>0</v>
      </c>
      <c r="M59">
        <v>0</v>
      </c>
      <c r="N59">
        <v>0</v>
      </c>
      <c r="O59">
        <v>0</v>
      </c>
      <c r="P59">
        <v>0</v>
      </c>
      <c r="Q59">
        <v>0</v>
      </c>
      <c r="R59">
        <v>0</v>
      </c>
    </row>
    <row r="60" spans="1:18" x14ac:dyDescent="0.2">
      <c r="A60" t="s">
        <v>10420</v>
      </c>
      <c r="B60" t="s">
        <v>84</v>
      </c>
      <c r="C60" t="s">
        <v>174</v>
      </c>
      <c r="D60">
        <v>14</v>
      </c>
      <c r="E60">
        <v>8</v>
      </c>
      <c r="F60">
        <v>8</v>
      </c>
      <c r="G60">
        <v>0</v>
      </c>
      <c r="H60">
        <v>0</v>
      </c>
      <c r="I60">
        <v>8</v>
      </c>
      <c r="J60">
        <v>8</v>
      </c>
      <c r="K60">
        <v>0</v>
      </c>
      <c r="L60">
        <v>0</v>
      </c>
      <c r="M60">
        <v>8</v>
      </c>
      <c r="N60">
        <v>8</v>
      </c>
      <c r="O60">
        <v>0</v>
      </c>
      <c r="P60">
        <v>0</v>
      </c>
      <c r="Q60">
        <v>0</v>
      </c>
      <c r="R60">
        <v>0</v>
      </c>
    </row>
    <row r="61" spans="1:18" x14ac:dyDescent="0.2">
      <c r="A61" t="s">
        <v>10296</v>
      </c>
      <c r="B61" t="s">
        <v>84</v>
      </c>
      <c r="C61" t="s">
        <v>175</v>
      </c>
      <c r="D61">
        <v>7</v>
      </c>
      <c r="E61">
        <v>3</v>
      </c>
      <c r="F61">
        <v>3</v>
      </c>
      <c r="G61">
        <v>0</v>
      </c>
      <c r="H61">
        <v>0</v>
      </c>
      <c r="I61">
        <v>3</v>
      </c>
      <c r="J61">
        <v>3</v>
      </c>
      <c r="K61">
        <v>0</v>
      </c>
      <c r="L61">
        <v>0</v>
      </c>
      <c r="M61">
        <v>3</v>
      </c>
      <c r="N61">
        <v>3</v>
      </c>
      <c r="O61">
        <v>0</v>
      </c>
      <c r="P61">
        <v>0</v>
      </c>
      <c r="Q61">
        <v>0</v>
      </c>
      <c r="R61">
        <v>0</v>
      </c>
    </row>
    <row r="62" spans="1:18" x14ac:dyDescent="0.2">
      <c r="A62" t="s">
        <v>10310</v>
      </c>
      <c r="B62" t="s">
        <v>84</v>
      </c>
      <c r="C62" t="s">
        <v>176</v>
      </c>
      <c r="D62">
        <v>8</v>
      </c>
      <c r="E62">
        <v>0</v>
      </c>
      <c r="F62">
        <v>0</v>
      </c>
      <c r="G62">
        <v>0</v>
      </c>
      <c r="H62">
        <v>0</v>
      </c>
      <c r="I62">
        <v>0</v>
      </c>
      <c r="J62">
        <v>0</v>
      </c>
      <c r="K62">
        <v>0</v>
      </c>
      <c r="L62">
        <v>0</v>
      </c>
      <c r="M62">
        <v>0</v>
      </c>
      <c r="N62">
        <v>0</v>
      </c>
      <c r="O62">
        <v>0</v>
      </c>
      <c r="P62">
        <v>0</v>
      </c>
      <c r="Q62">
        <v>0</v>
      </c>
      <c r="R62">
        <v>0</v>
      </c>
    </row>
    <row r="63" spans="1:18" x14ac:dyDescent="0.2">
      <c r="A63" t="s">
        <v>10324</v>
      </c>
      <c r="B63" t="s">
        <v>84</v>
      </c>
      <c r="C63" t="s">
        <v>177</v>
      </c>
      <c r="D63">
        <v>6</v>
      </c>
      <c r="E63">
        <v>2</v>
      </c>
      <c r="F63">
        <v>2</v>
      </c>
      <c r="G63">
        <v>0</v>
      </c>
      <c r="H63">
        <v>0</v>
      </c>
      <c r="I63">
        <v>2</v>
      </c>
      <c r="J63">
        <v>2</v>
      </c>
      <c r="K63">
        <v>0</v>
      </c>
      <c r="L63">
        <v>0</v>
      </c>
      <c r="M63">
        <v>2</v>
      </c>
      <c r="N63">
        <v>2</v>
      </c>
      <c r="O63">
        <v>0</v>
      </c>
      <c r="P63">
        <v>0</v>
      </c>
      <c r="Q63">
        <v>0</v>
      </c>
      <c r="R63">
        <v>0</v>
      </c>
    </row>
    <row r="64" spans="1:18" x14ac:dyDescent="0.2">
      <c r="A64" t="s">
        <v>10392</v>
      </c>
      <c r="B64" t="s">
        <v>84</v>
      </c>
      <c r="C64" t="s">
        <v>178</v>
      </c>
      <c r="D64">
        <v>7</v>
      </c>
      <c r="E64">
        <v>1</v>
      </c>
      <c r="F64">
        <v>1</v>
      </c>
      <c r="G64">
        <v>0</v>
      </c>
      <c r="H64">
        <v>0</v>
      </c>
      <c r="I64">
        <v>1</v>
      </c>
      <c r="J64">
        <v>1</v>
      </c>
      <c r="K64">
        <v>0</v>
      </c>
      <c r="L64">
        <v>0</v>
      </c>
      <c r="M64">
        <v>1</v>
      </c>
      <c r="N64">
        <v>1</v>
      </c>
      <c r="O64">
        <v>0</v>
      </c>
      <c r="P64">
        <v>0</v>
      </c>
      <c r="Q64">
        <v>0</v>
      </c>
      <c r="R64">
        <v>0</v>
      </c>
    </row>
    <row r="65" spans="1:18" x14ac:dyDescent="0.2">
      <c r="A65" t="s">
        <v>10319</v>
      </c>
      <c r="B65" t="s">
        <v>84</v>
      </c>
      <c r="C65" t="s">
        <v>179</v>
      </c>
      <c r="D65">
        <v>9</v>
      </c>
      <c r="E65">
        <v>1</v>
      </c>
      <c r="F65">
        <v>1</v>
      </c>
      <c r="G65">
        <v>0</v>
      </c>
      <c r="H65">
        <v>0</v>
      </c>
      <c r="I65">
        <v>1</v>
      </c>
      <c r="J65">
        <v>1</v>
      </c>
      <c r="K65">
        <v>0</v>
      </c>
      <c r="L65">
        <v>0</v>
      </c>
      <c r="M65">
        <v>1</v>
      </c>
      <c r="N65">
        <v>1</v>
      </c>
      <c r="O65">
        <v>0</v>
      </c>
      <c r="P65">
        <v>0</v>
      </c>
      <c r="Q65">
        <v>0</v>
      </c>
      <c r="R65">
        <v>0</v>
      </c>
    </row>
    <row r="66" spans="1:18" x14ac:dyDescent="0.2">
      <c r="A66" t="s">
        <v>10386</v>
      </c>
      <c r="B66" t="s">
        <v>84</v>
      </c>
      <c r="C66" t="s">
        <v>180</v>
      </c>
      <c r="D66">
        <v>3</v>
      </c>
      <c r="E66">
        <v>1</v>
      </c>
      <c r="F66">
        <v>1</v>
      </c>
      <c r="G66">
        <v>0</v>
      </c>
      <c r="H66">
        <v>0</v>
      </c>
      <c r="I66">
        <v>1</v>
      </c>
      <c r="J66">
        <v>1</v>
      </c>
      <c r="K66">
        <v>0</v>
      </c>
      <c r="L66">
        <v>0</v>
      </c>
      <c r="M66">
        <v>1</v>
      </c>
      <c r="N66">
        <v>1</v>
      </c>
      <c r="O66">
        <v>0</v>
      </c>
      <c r="P66">
        <v>0</v>
      </c>
      <c r="Q66">
        <v>0</v>
      </c>
      <c r="R66">
        <v>0</v>
      </c>
    </row>
    <row r="67" spans="1:18" x14ac:dyDescent="0.2">
      <c r="A67" t="s">
        <v>10427</v>
      </c>
      <c r="B67" t="s">
        <v>84</v>
      </c>
      <c r="C67" t="s">
        <v>181</v>
      </c>
      <c r="D67">
        <v>10</v>
      </c>
      <c r="E67">
        <v>4</v>
      </c>
      <c r="F67">
        <v>4</v>
      </c>
      <c r="G67">
        <v>0</v>
      </c>
      <c r="H67">
        <v>0</v>
      </c>
      <c r="I67">
        <v>4</v>
      </c>
      <c r="J67">
        <v>4</v>
      </c>
      <c r="K67">
        <v>0</v>
      </c>
      <c r="L67">
        <v>0</v>
      </c>
      <c r="M67">
        <v>3</v>
      </c>
      <c r="N67">
        <v>3</v>
      </c>
      <c r="O67">
        <v>0</v>
      </c>
      <c r="P67">
        <v>0</v>
      </c>
      <c r="Q67">
        <v>0</v>
      </c>
      <c r="R67">
        <v>1</v>
      </c>
    </row>
    <row r="68" spans="1:18" x14ac:dyDescent="0.2">
      <c r="A68" t="s">
        <v>10323</v>
      </c>
      <c r="B68" t="s">
        <v>84</v>
      </c>
      <c r="C68" t="s">
        <v>182</v>
      </c>
      <c r="D68">
        <v>5</v>
      </c>
      <c r="E68">
        <v>1</v>
      </c>
      <c r="F68">
        <v>1</v>
      </c>
      <c r="G68">
        <v>0</v>
      </c>
      <c r="H68">
        <v>0</v>
      </c>
      <c r="I68">
        <v>1</v>
      </c>
      <c r="J68">
        <v>1</v>
      </c>
      <c r="K68">
        <v>0</v>
      </c>
      <c r="L68">
        <v>0</v>
      </c>
      <c r="M68">
        <v>1</v>
      </c>
      <c r="N68">
        <v>1</v>
      </c>
      <c r="O68">
        <v>0</v>
      </c>
      <c r="P68">
        <v>0</v>
      </c>
      <c r="Q68">
        <v>0</v>
      </c>
      <c r="R68">
        <v>0</v>
      </c>
    </row>
    <row r="69" spans="1:18" x14ac:dyDescent="0.2">
      <c r="A69" t="s">
        <v>10336</v>
      </c>
      <c r="B69" t="s">
        <v>84</v>
      </c>
      <c r="C69" t="s">
        <v>183</v>
      </c>
      <c r="D69">
        <v>1</v>
      </c>
      <c r="E69">
        <v>0</v>
      </c>
      <c r="F69">
        <v>0</v>
      </c>
      <c r="G69">
        <v>0</v>
      </c>
      <c r="H69">
        <v>0</v>
      </c>
      <c r="I69">
        <v>0</v>
      </c>
      <c r="J69">
        <v>0</v>
      </c>
      <c r="K69">
        <v>0</v>
      </c>
      <c r="L69">
        <v>0</v>
      </c>
      <c r="M69">
        <v>0</v>
      </c>
      <c r="N69">
        <v>0</v>
      </c>
      <c r="O69">
        <v>0</v>
      </c>
      <c r="P69">
        <v>0</v>
      </c>
      <c r="Q69">
        <v>0</v>
      </c>
      <c r="R69">
        <v>0</v>
      </c>
    </row>
    <row r="70" spans="1:18" x14ac:dyDescent="0.2">
      <c r="A70" t="s">
        <v>10347</v>
      </c>
      <c r="B70" t="s">
        <v>84</v>
      </c>
      <c r="C70" t="s">
        <v>184</v>
      </c>
      <c r="D70">
        <v>1</v>
      </c>
      <c r="E70">
        <v>1</v>
      </c>
      <c r="F70">
        <v>1</v>
      </c>
      <c r="G70">
        <v>0</v>
      </c>
      <c r="H70">
        <v>0</v>
      </c>
      <c r="I70">
        <v>1</v>
      </c>
      <c r="J70">
        <v>1</v>
      </c>
      <c r="K70">
        <v>0</v>
      </c>
      <c r="L70">
        <v>0</v>
      </c>
      <c r="M70">
        <v>1</v>
      </c>
      <c r="N70">
        <v>1</v>
      </c>
      <c r="O70">
        <v>0</v>
      </c>
      <c r="P70">
        <v>0</v>
      </c>
      <c r="Q70">
        <v>0</v>
      </c>
      <c r="R70">
        <v>0</v>
      </c>
    </row>
    <row r="71" spans="1:18" x14ac:dyDescent="0.2">
      <c r="A71" t="s">
        <v>10432</v>
      </c>
      <c r="B71" t="s">
        <v>84</v>
      </c>
      <c r="C71" t="s">
        <v>185</v>
      </c>
      <c r="D71">
        <v>6</v>
      </c>
      <c r="E71">
        <v>2</v>
      </c>
      <c r="F71">
        <v>2</v>
      </c>
      <c r="G71">
        <v>0</v>
      </c>
      <c r="H71">
        <v>0</v>
      </c>
      <c r="I71">
        <v>2</v>
      </c>
      <c r="J71">
        <v>2</v>
      </c>
      <c r="K71">
        <v>0</v>
      </c>
      <c r="L71">
        <v>0</v>
      </c>
      <c r="M71">
        <v>2</v>
      </c>
      <c r="N71">
        <v>2</v>
      </c>
      <c r="O71">
        <v>0</v>
      </c>
      <c r="P71">
        <v>0</v>
      </c>
      <c r="Q71">
        <v>0</v>
      </c>
      <c r="R71">
        <v>0</v>
      </c>
    </row>
    <row r="72" spans="1:18" x14ac:dyDescent="0.2">
      <c r="A72" t="s">
        <v>10313</v>
      </c>
      <c r="B72" t="s">
        <v>84</v>
      </c>
      <c r="C72" t="s">
        <v>186</v>
      </c>
      <c r="D72">
        <v>4</v>
      </c>
      <c r="E72">
        <v>2</v>
      </c>
      <c r="F72">
        <v>1</v>
      </c>
      <c r="G72">
        <v>1</v>
      </c>
      <c r="H72">
        <v>0</v>
      </c>
      <c r="I72">
        <v>2</v>
      </c>
      <c r="J72">
        <v>2</v>
      </c>
      <c r="K72">
        <v>0</v>
      </c>
      <c r="L72">
        <v>0</v>
      </c>
      <c r="M72">
        <v>2</v>
      </c>
      <c r="N72">
        <v>2</v>
      </c>
      <c r="O72">
        <v>0</v>
      </c>
      <c r="P72">
        <v>0</v>
      </c>
      <c r="Q72">
        <v>0</v>
      </c>
      <c r="R72">
        <v>0</v>
      </c>
    </row>
    <row r="73" spans="1:18" x14ac:dyDescent="0.2">
      <c r="A73" t="s">
        <v>10431</v>
      </c>
      <c r="B73" t="s">
        <v>84</v>
      </c>
      <c r="C73" t="s">
        <v>187</v>
      </c>
      <c r="D73">
        <v>3</v>
      </c>
      <c r="E73">
        <v>1</v>
      </c>
      <c r="F73">
        <v>1</v>
      </c>
      <c r="G73">
        <v>0</v>
      </c>
      <c r="H73">
        <v>0</v>
      </c>
      <c r="I73">
        <v>1</v>
      </c>
      <c r="J73">
        <v>1</v>
      </c>
      <c r="K73">
        <v>0</v>
      </c>
      <c r="L73">
        <v>0</v>
      </c>
      <c r="M73">
        <v>1</v>
      </c>
      <c r="N73">
        <v>1</v>
      </c>
      <c r="O73">
        <v>0</v>
      </c>
      <c r="P73">
        <v>0</v>
      </c>
      <c r="Q73">
        <v>0</v>
      </c>
      <c r="R73">
        <v>0</v>
      </c>
    </row>
    <row r="74" spans="1:18" x14ac:dyDescent="0.2">
      <c r="A74" t="s">
        <v>10327</v>
      </c>
      <c r="B74" t="s">
        <v>84</v>
      </c>
      <c r="C74" t="s">
        <v>188</v>
      </c>
      <c r="D74">
        <v>2</v>
      </c>
      <c r="E74">
        <v>0</v>
      </c>
      <c r="F74">
        <v>0</v>
      </c>
      <c r="G74">
        <v>0</v>
      </c>
      <c r="H74">
        <v>0</v>
      </c>
      <c r="I74">
        <v>0</v>
      </c>
      <c r="J74">
        <v>0</v>
      </c>
      <c r="K74">
        <v>0</v>
      </c>
      <c r="L74">
        <v>0</v>
      </c>
      <c r="M74">
        <v>0</v>
      </c>
      <c r="N74">
        <v>0</v>
      </c>
      <c r="O74">
        <v>0</v>
      </c>
      <c r="P74">
        <v>0</v>
      </c>
      <c r="Q74">
        <v>0</v>
      </c>
      <c r="R74">
        <v>0</v>
      </c>
    </row>
    <row r="75" spans="1:18" x14ac:dyDescent="0.2">
      <c r="A75" t="s">
        <v>10315</v>
      </c>
      <c r="B75" t="s">
        <v>84</v>
      </c>
      <c r="C75" t="s">
        <v>189</v>
      </c>
      <c r="D75">
        <v>2</v>
      </c>
      <c r="E75">
        <v>0</v>
      </c>
      <c r="F75">
        <v>0</v>
      </c>
      <c r="G75">
        <v>0</v>
      </c>
      <c r="H75">
        <v>0</v>
      </c>
      <c r="I75">
        <v>0</v>
      </c>
      <c r="J75">
        <v>0</v>
      </c>
      <c r="K75">
        <v>0</v>
      </c>
      <c r="L75">
        <v>0</v>
      </c>
      <c r="M75">
        <v>0</v>
      </c>
      <c r="N75">
        <v>0</v>
      </c>
      <c r="O75">
        <v>0</v>
      </c>
      <c r="P75">
        <v>0</v>
      </c>
      <c r="Q75">
        <v>0</v>
      </c>
      <c r="R75">
        <v>0</v>
      </c>
    </row>
    <row r="76" spans="1:18" x14ac:dyDescent="0.2">
      <c r="A76" t="s">
        <v>10410</v>
      </c>
      <c r="B76" t="s">
        <v>84</v>
      </c>
      <c r="C76" t="s">
        <v>190</v>
      </c>
      <c r="D76">
        <v>3</v>
      </c>
      <c r="E76">
        <v>0</v>
      </c>
      <c r="F76">
        <v>0</v>
      </c>
      <c r="G76">
        <v>0</v>
      </c>
      <c r="H76">
        <v>0</v>
      </c>
      <c r="I76">
        <v>0</v>
      </c>
      <c r="J76">
        <v>0</v>
      </c>
      <c r="K76">
        <v>0</v>
      </c>
      <c r="L76">
        <v>0</v>
      </c>
      <c r="M76">
        <v>0</v>
      </c>
      <c r="N76">
        <v>0</v>
      </c>
      <c r="O76">
        <v>0</v>
      </c>
      <c r="P76">
        <v>0</v>
      </c>
      <c r="Q76">
        <v>0</v>
      </c>
      <c r="R76">
        <v>0</v>
      </c>
    </row>
    <row r="77" spans="1:18" x14ac:dyDescent="0.2">
      <c r="A77" t="s">
        <v>10438</v>
      </c>
      <c r="B77" t="s">
        <v>84</v>
      </c>
      <c r="C77" t="s">
        <v>191</v>
      </c>
      <c r="D77">
        <v>2</v>
      </c>
      <c r="E77">
        <v>1</v>
      </c>
      <c r="F77">
        <v>1</v>
      </c>
      <c r="G77">
        <v>0</v>
      </c>
      <c r="H77">
        <v>0</v>
      </c>
      <c r="I77">
        <v>1</v>
      </c>
      <c r="J77">
        <v>1</v>
      </c>
      <c r="K77">
        <v>0</v>
      </c>
      <c r="L77">
        <v>0</v>
      </c>
      <c r="M77">
        <v>1</v>
      </c>
      <c r="N77">
        <v>1</v>
      </c>
      <c r="O77">
        <v>0</v>
      </c>
      <c r="P77">
        <v>0</v>
      </c>
      <c r="Q77">
        <v>0</v>
      </c>
      <c r="R77">
        <v>0</v>
      </c>
    </row>
    <row r="78" spans="1:18" x14ac:dyDescent="0.2">
      <c r="A78" t="s">
        <v>10321</v>
      </c>
      <c r="B78" t="s">
        <v>84</v>
      </c>
      <c r="C78" t="s">
        <v>192</v>
      </c>
      <c r="D78">
        <v>1</v>
      </c>
      <c r="E78">
        <v>0</v>
      </c>
      <c r="F78">
        <v>0</v>
      </c>
      <c r="G78">
        <v>0</v>
      </c>
      <c r="H78">
        <v>0</v>
      </c>
      <c r="I78">
        <v>0</v>
      </c>
      <c r="J78">
        <v>0</v>
      </c>
      <c r="K78">
        <v>0</v>
      </c>
      <c r="L78">
        <v>0</v>
      </c>
      <c r="M78">
        <v>0</v>
      </c>
      <c r="N78">
        <v>0</v>
      </c>
      <c r="O78">
        <v>0</v>
      </c>
      <c r="P78">
        <v>0</v>
      </c>
      <c r="Q78">
        <v>0</v>
      </c>
      <c r="R78">
        <v>0</v>
      </c>
    </row>
    <row r="79" spans="1:18" x14ac:dyDescent="0.2">
      <c r="A79" t="s">
        <v>10418</v>
      </c>
      <c r="B79" t="s">
        <v>84</v>
      </c>
      <c r="C79" t="s">
        <v>194</v>
      </c>
      <c r="D79">
        <v>7</v>
      </c>
      <c r="E79">
        <v>0</v>
      </c>
      <c r="F79">
        <v>0</v>
      </c>
      <c r="G79">
        <v>0</v>
      </c>
      <c r="H79">
        <v>0</v>
      </c>
      <c r="I79">
        <v>0</v>
      </c>
      <c r="J79">
        <v>0</v>
      </c>
      <c r="K79">
        <v>0</v>
      </c>
      <c r="L79">
        <v>0</v>
      </c>
      <c r="M79">
        <v>0</v>
      </c>
      <c r="N79">
        <v>0</v>
      </c>
      <c r="O79">
        <v>0</v>
      </c>
      <c r="P79">
        <v>0</v>
      </c>
      <c r="Q79">
        <v>0</v>
      </c>
      <c r="R79">
        <v>0</v>
      </c>
    </row>
    <row r="80" spans="1:18" x14ac:dyDescent="0.2">
      <c r="A80" t="s">
        <v>10400</v>
      </c>
      <c r="B80" t="s">
        <v>84</v>
      </c>
      <c r="C80" t="s">
        <v>195</v>
      </c>
      <c r="D80">
        <v>1</v>
      </c>
      <c r="E80">
        <v>0</v>
      </c>
      <c r="F80">
        <v>0</v>
      </c>
      <c r="G80">
        <v>0</v>
      </c>
      <c r="H80">
        <v>0</v>
      </c>
      <c r="I80">
        <v>0</v>
      </c>
      <c r="J80">
        <v>0</v>
      </c>
      <c r="K80">
        <v>0</v>
      </c>
      <c r="L80">
        <v>0</v>
      </c>
      <c r="M80">
        <v>0</v>
      </c>
      <c r="N80">
        <v>0</v>
      </c>
      <c r="O80">
        <v>0</v>
      </c>
      <c r="P80">
        <v>0</v>
      </c>
      <c r="Q80">
        <v>0</v>
      </c>
      <c r="R80">
        <v>0</v>
      </c>
    </row>
    <row r="81" spans="1:18" x14ac:dyDescent="0.2">
      <c r="A81" t="s">
        <v>10302</v>
      </c>
      <c r="B81" t="s">
        <v>84</v>
      </c>
      <c r="C81" t="s">
        <v>273</v>
      </c>
      <c r="D81">
        <v>1</v>
      </c>
      <c r="E81">
        <v>0</v>
      </c>
      <c r="F81">
        <v>0</v>
      </c>
      <c r="G81">
        <v>0</v>
      </c>
      <c r="H81">
        <v>0</v>
      </c>
      <c r="I81">
        <v>0</v>
      </c>
      <c r="J81">
        <v>0</v>
      </c>
      <c r="K81">
        <v>0</v>
      </c>
      <c r="L81">
        <v>0</v>
      </c>
      <c r="M81">
        <v>0</v>
      </c>
      <c r="N81">
        <v>0</v>
      </c>
      <c r="O81">
        <v>0</v>
      </c>
      <c r="P81">
        <v>0</v>
      </c>
      <c r="Q81">
        <v>0</v>
      </c>
      <c r="R81">
        <v>0</v>
      </c>
    </row>
    <row r="82" spans="1:18" x14ac:dyDescent="0.2">
      <c r="A82" t="s">
        <v>10385</v>
      </c>
      <c r="B82" t="s">
        <v>84</v>
      </c>
      <c r="C82" t="s">
        <v>196</v>
      </c>
      <c r="D82">
        <v>5</v>
      </c>
      <c r="E82">
        <v>0</v>
      </c>
      <c r="F82">
        <v>0</v>
      </c>
      <c r="G82">
        <v>0</v>
      </c>
      <c r="H82">
        <v>0</v>
      </c>
      <c r="I82">
        <v>0</v>
      </c>
      <c r="J82">
        <v>0</v>
      </c>
      <c r="K82">
        <v>0</v>
      </c>
      <c r="L82">
        <v>0</v>
      </c>
      <c r="M82">
        <v>0</v>
      </c>
      <c r="N82">
        <v>0</v>
      </c>
      <c r="O82">
        <v>0</v>
      </c>
      <c r="P82">
        <v>0</v>
      </c>
      <c r="Q82">
        <v>0</v>
      </c>
      <c r="R82">
        <v>0</v>
      </c>
    </row>
    <row r="83" spans="1:18" x14ac:dyDescent="0.2">
      <c r="A83" t="s">
        <v>10424</v>
      </c>
      <c r="B83" t="s">
        <v>84</v>
      </c>
      <c r="C83" t="s">
        <v>197</v>
      </c>
      <c r="D83">
        <v>5</v>
      </c>
      <c r="E83">
        <v>1</v>
      </c>
      <c r="F83">
        <v>1</v>
      </c>
      <c r="G83">
        <v>0</v>
      </c>
      <c r="H83">
        <v>0</v>
      </c>
      <c r="I83">
        <v>1</v>
      </c>
      <c r="J83">
        <v>1</v>
      </c>
      <c r="K83">
        <v>0</v>
      </c>
      <c r="L83">
        <v>0</v>
      </c>
      <c r="M83">
        <v>1</v>
      </c>
      <c r="N83">
        <v>1</v>
      </c>
      <c r="O83">
        <v>0</v>
      </c>
      <c r="P83">
        <v>0</v>
      </c>
      <c r="Q83">
        <v>0</v>
      </c>
      <c r="R83">
        <v>0</v>
      </c>
    </row>
    <row r="84" spans="1:18" x14ac:dyDescent="0.2">
      <c r="A84" t="s">
        <v>10373</v>
      </c>
      <c r="B84" t="s">
        <v>84</v>
      </c>
      <c r="C84" t="s">
        <v>198</v>
      </c>
      <c r="D84">
        <v>3</v>
      </c>
      <c r="E84">
        <v>2</v>
      </c>
      <c r="F84">
        <v>2</v>
      </c>
      <c r="G84">
        <v>0</v>
      </c>
      <c r="H84">
        <v>0</v>
      </c>
      <c r="I84">
        <v>2</v>
      </c>
      <c r="J84">
        <v>2</v>
      </c>
      <c r="K84">
        <v>0</v>
      </c>
      <c r="L84">
        <v>0</v>
      </c>
      <c r="M84">
        <v>2</v>
      </c>
      <c r="N84">
        <v>2</v>
      </c>
      <c r="O84">
        <v>0</v>
      </c>
      <c r="P84">
        <v>0</v>
      </c>
      <c r="Q84">
        <v>0</v>
      </c>
      <c r="R84">
        <v>0</v>
      </c>
    </row>
    <row r="85" spans="1:18" x14ac:dyDescent="0.2">
      <c r="A85" t="s">
        <v>10380</v>
      </c>
      <c r="B85" t="s">
        <v>84</v>
      </c>
      <c r="C85" t="s">
        <v>199</v>
      </c>
      <c r="D85">
        <v>4</v>
      </c>
      <c r="E85">
        <v>1</v>
      </c>
      <c r="F85">
        <v>1</v>
      </c>
      <c r="G85">
        <v>0</v>
      </c>
      <c r="H85">
        <v>0</v>
      </c>
      <c r="I85">
        <v>1</v>
      </c>
      <c r="J85">
        <v>1</v>
      </c>
      <c r="K85">
        <v>0</v>
      </c>
      <c r="L85">
        <v>0</v>
      </c>
      <c r="M85">
        <v>1</v>
      </c>
      <c r="N85">
        <v>1</v>
      </c>
      <c r="O85">
        <v>0</v>
      </c>
      <c r="P85">
        <v>0</v>
      </c>
      <c r="Q85">
        <v>0</v>
      </c>
      <c r="R85">
        <v>0</v>
      </c>
    </row>
    <row r="86" spans="1:18" x14ac:dyDescent="0.2">
      <c r="A86" t="s">
        <v>10412</v>
      </c>
      <c r="B86" t="s">
        <v>84</v>
      </c>
      <c r="C86" t="s">
        <v>200</v>
      </c>
      <c r="D86">
        <v>3</v>
      </c>
      <c r="E86">
        <v>0</v>
      </c>
      <c r="F86">
        <v>0</v>
      </c>
      <c r="G86">
        <v>0</v>
      </c>
      <c r="H86">
        <v>0</v>
      </c>
      <c r="I86">
        <v>0</v>
      </c>
      <c r="J86">
        <v>0</v>
      </c>
      <c r="K86">
        <v>0</v>
      </c>
      <c r="L86">
        <v>0</v>
      </c>
      <c r="M86">
        <v>0</v>
      </c>
      <c r="N86">
        <v>0</v>
      </c>
      <c r="O86">
        <v>0</v>
      </c>
      <c r="P86">
        <v>0</v>
      </c>
      <c r="Q86">
        <v>0</v>
      </c>
      <c r="R86">
        <v>0</v>
      </c>
    </row>
    <row r="87" spans="1:18" x14ac:dyDescent="0.2">
      <c r="A87" t="s">
        <v>10298</v>
      </c>
      <c r="B87" t="s">
        <v>84</v>
      </c>
      <c r="C87" t="s">
        <v>201</v>
      </c>
      <c r="D87">
        <v>2</v>
      </c>
      <c r="E87">
        <v>0</v>
      </c>
      <c r="F87">
        <v>0</v>
      </c>
      <c r="G87">
        <v>0</v>
      </c>
      <c r="H87">
        <v>0</v>
      </c>
      <c r="I87">
        <v>0</v>
      </c>
      <c r="J87">
        <v>0</v>
      </c>
      <c r="K87">
        <v>0</v>
      </c>
      <c r="L87">
        <v>0</v>
      </c>
      <c r="M87">
        <v>0</v>
      </c>
      <c r="N87">
        <v>0</v>
      </c>
      <c r="O87">
        <v>0</v>
      </c>
      <c r="P87">
        <v>0</v>
      </c>
      <c r="Q87">
        <v>0</v>
      </c>
      <c r="R87">
        <v>0</v>
      </c>
    </row>
    <row r="88" spans="1:18" x14ac:dyDescent="0.2">
      <c r="A88" t="s">
        <v>10398</v>
      </c>
      <c r="B88" t="s">
        <v>84</v>
      </c>
      <c r="C88" t="s">
        <v>202</v>
      </c>
      <c r="D88">
        <v>1</v>
      </c>
      <c r="E88">
        <v>0</v>
      </c>
      <c r="F88">
        <v>0</v>
      </c>
      <c r="G88">
        <v>0</v>
      </c>
      <c r="H88">
        <v>0</v>
      </c>
      <c r="I88">
        <v>0</v>
      </c>
      <c r="J88">
        <v>0</v>
      </c>
      <c r="K88">
        <v>0</v>
      </c>
      <c r="L88">
        <v>0</v>
      </c>
      <c r="M88">
        <v>0</v>
      </c>
      <c r="N88">
        <v>0</v>
      </c>
      <c r="O88">
        <v>0</v>
      </c>
      <c r="P88">
        <v>0</v>
      </c>
      <c r="Q88">
        <v>0</v>
      </c>
      <c r="R88">
        <v>0</v>
      </c>
    </row>
    <row r="89" spans="1:18" x14ac:dyDescent="0.2">
      <c r="A89" t="s">
        <v>10293</v>
      </c>
      <c r="B89" t="s">
        <v>84</v>
      </c>
      <c r="C89" t="s">
        <v>203</v>
      </c>
      <c r="D89">
        <v>3</v>
      </c>
      <c r="E89">
        <v>1</v>
      </c>
      <c r="F89">
        <v>1</v>
      </c>
      <c r="G89">
        <v>0</v>
      </c>
      <c r="H89">
        <v>0</v>
      </c>
      <c r="I89">
        <v>1</v>
      </c>
      <c r="J89">
        <v>1</v>
      </c>
      <c r="K89">
        <v>0</v>
      </c>
      <c r="L89">
        <v>0</v>
      </c>
      <c r="M89">
        <v>1</v>
      </c>
      <c r="N89">
        <v>1</v>
      </c>
      <c r="O89">
        <v>0</v>
      </c>
      <c r="P89">
        <v>0</v>
      </c>
      <c r="Q89">
        <v>0</v>
      </c>
      <c r="R89">
        <v>0</v>
      </c>
    </row>
    <row r="90" spans="1:18" x14ac:dyDescent="0.2">
      <c r="A90" t="s">
        <v>10417</v>
      </c>
      <c r="B90" t="s">
        <v>84</v>
      </c>
      <c r="C90" t="s">
        <v>204</v>
      </c>
      <c r="D90">
        <v>3</v>
      </c>
      <c r="E90">
        <v>2</v>
      </c>
      <c r="F90">
        <v>2</v>
      </c>
      <c r="G90">
        <v>0</v>
      </c>
      <c r="H90">
        <v>0</v>
      </c>
      <c r="I90">
        <v>2</v>
      </c>
      <c r="J90">
        <v>2</v>
      </c>
      <c r="K90">
        <v>0</v>
      </c>
      <c r="L90">
        <v>0</v>
      </c>
      <c r="M90">
        <v>1</v>
      </c>
      <c r="N90">
        <v>1</v>
      </c>
      <c r="O90">
        <v>0</v>
      </c>
      <c r="P90">
        <v>0</v>
      </c>
      <c r="Q90">
        <v>0</v>
      </c>
      <c r="R90">
        <v>1</v>
      </c>
    </row>
    <row r="91" spans="1:18" x14ac:dyDescent="0.2">
      <c r="A91" t="s">
        <v>10409</v>
      </c>
      <c r="B91" t="s">
        <v>84</v>
      </c>
      <c r="C91" t="s">
        <v>208</v>
      </c>
      <c r="D91">
        <v>6</v>
      </c>
      <c r="E91">
        <v>4</v>
      </c>
      <c r="F91">
        <v>4</v>
      </c>
      <c r="G91">
        <v>0</v>
      </c>
      <c r="H91">
        <v>0</v>
      </c>
      <c r="I91">
        <v>4</v>
      </c>
      <c r="J91">
        <v>4</v>
      </c>
      <c r="K91">
        <v>0</v>
      </c>
      <c r="L91">
        <v>0</v>
      </c>
      <c r="M91">
        <v>4</v>
      </c>
      <c r="N91">
        <v>4</v>
      </c>
      <c r="O91">
        <v>0</v>
      </c>
      <c r="P91">
        <v>0</v>
      </c>
      <c r="Q91">
        <v>0</v>
      </c>
      <c r="R91">
        <v>0</v>
      </c>
    </row>
    <row r="92" spans="1:18" x14ac:dyDescent="0.2">
      <c r="A92" t="s">
        <v>10317</v>
      </c>
      <c r="B92" t="s">
        <v>84</v>
      </c>
      <c r="C92" t="s">
        <v>210</v>
      </c>
      <c r="D92">
        <v>5</v>
      </c>
      <c r="E92">
        <v>1</v>
      </c>
      <c r="F92">
        <v>1</v>
      </c>
      <c r="G92">
        <v>0</v>
      </c>
      <c r="H92">
        <v>0</v>
      </c>
      <c r="I92">
        <v>1</v>
      </c>
      <c r="J92">
        <v>1</v>
      </c>
      <c r="K92">
        <v>0</v>
      </c>
      <c r="L92">
        <v>0</v>
      </c>
      <c r="M92">
        <v>1</v>
      </c>
      <c r="N92">
        <v>1</v>
      </c>
      <c r="O92">
        <v>0</v>
      </c>
      <c r="P92">
        <v>0</v>
      </c>
      <c r="Q92">
        <v>0</v>
      </c>
      <c r="R92">
        <v>0</v>
      </c>
    </row>
    <row r="93" spans="1:18" x14ac:dyDescent="0.2">
      <c r="A93" t="s">
        <v>10378</v>
      </c>
      <c r="B93" t="s">
        <v>84</v>
      </c>
      <c r="C93" t="s">
        <v>211</v>
      </c>
      <c r="D93">
        <v>3</v>
      </c>
      <c r="E93">
        <v>0</v>
      </c>
      <c r="F93">
        <v>0</v>
      </c>
      <c r="G93">
        <v>0</v>
      </c>
      <c r="H93">
        <v>0</v>
      </c>
      <c r="I93">
        <v>0</v>
      </c>
      <c r="J93">
        <v>0</v>
      </c>
      <c r="K93">
        <v>0</v>
      </c>
      <c r="L93">
        <v>0</v>
      </c>
      <c r="M93">
        <v>0</v>
      </c>
      <c r="N93">
        <v>0</v>
      </c>
      <c r="O93">
        <v>0</v>
      </c>
      <c r="P93">
        <v>0</v>
      </c>
      <c r="Q93">
        <v>0</v>
      </c>
      <c r="R93">
        <v>0</v>
      </c>
    </row>
    <row r="94" spans="1:18" x14ac:dyDescent="0.2">
      <c r="A94" t="s">
        <v>10402</v>
      </c>
      <c r="B94" t="s">
        <v>84</v>
      </c>
      <c r="C94" t="s">
        <v>213</v>
      </c>
      <c r="D94">
        <v>3</v>
      </c>
      <c r="E94">
        <v>0</v>
      </c>
      <c r="F94">
        <v>0</v>
      </c>
      <c r="G94">
        <v>0</v>
      </c>
      <c r="H94">
        <v>0</v>
      </c>
      <c r="I94">
        <v>0</v>
      </c>
      <c r="J94">
        <v>0</v>
      </c>
      <c r="K94">
        <v>0</v>
      </c>
      <c r="L94">
        <v>0</v>
      </c>
      <c r="M94">
        <v>0</v>
      </c>
      <c r="N94">
        <v>0</v>
      </c>
      <c r="O94">
        <v>0</v>
      </c>
      <c r="P94">
        <v>0</v>
      </c>
      <c r="Q94">
        <v>0</v>
      </c>
      <c r="R94">
        <v>0</v>
      </c>
    </row>
    <row r="95" spans="1:18" x14ac:dyDescent="0.2">
      <c r="A95" t="s">
        <v>10370</v>
      </c>
      <c r="B95" t="s">
        <v>84</v>
      </c>
      <c r="C95" t="s">
        <v>214</v>
      </c>
      <c r="D95">
        <v>2</v>
      </c>
      <c r="E95">
        <v>0</v>
      </c>
      <c r="F95">
        <v>0</v>
      </c>
      <c r="G95">
        <v>0</v>
      </c>
      <c r="H95">
        <v>0</v>
      </c>
      <c r="I95">
        <v>0</v>
      </c>
      <c r="J95">
        <v>0</v>
      </c>
      <c r="K95">
        <v>0</v>
      </c>
      <c r="L95">
        <v>0</v>
      </c>
      <c r="M95">
        <v>0</v>
      </c>
      <c r="N95">
        <v>0</v>
      </c>
      <c r="O95">
        <v>0</v>
      </c>
      <c r="P95">
        <v>0</v>
      </c>
      <c r="Q95">
        <v>0</v>
      </c>
      <c r="R95">
        <v>0</v>
      </c>
    </row>
    <row r="96" spans="1:18" x14ac:dyDescent="0.2">
      <c r="A96" t="s">
        <v>10388</v>
      </c>
      <c r="B96" t="s">
        <v>84</v>
      </c>
      <c r="C96" t="s">
        <v>215</v>
      </c>
      <c r="D96">
        <v>3</v>
      </c>
      <c r="E96">
        <v>1</v>
      </c>
      <c r="F96">
        <v>1</v>
      </c>
      <c r="G96">
        <v>0</v>
      </c>
      <c r="H96">
        <v>0</v>
      </c>
      <c r="I96">
        <v>1</v>
      </c>
      <c r="J96">
        <v>1</v>
      </c>
      <c r="K96">
        <v>0</v>
      </c>
      <c r="L96">
        <v>0</v>
      </c>
      <c r="M96">
        <v>1</v>
      </c>
      <c r="N96">
        <v>1</v>
      </c>
      <c r="O96">
        <v>0</v>
      </c>
      <c r="P96">
        <v>0</v>
      </c>
      <c r="Q96">
        <v>0</v>
      </c>
      <c r="R96">
        <v>0</v>
      </c>
    </row>
    <row r="97" spans="1:18" x14ac:dyDescent="0.2">
      <c r="A97" t="s">
        <v>10340</v>
      </c>
      <c r="B97" t="s">
        <v>84</v>
      </c>
      <c r="C97" t="s">
        <v>216</v>
      </c>
      <c r="D97">
        <v>2</v>
      </c>
      <c r="E97">
        <v>0</v>
      </c>
      <c r="F97">
        <v>0</v>
      </c>
      <c r="G97">
        <v>0</v>
      </c>
      <c r="H97">
        <v>0</v>
      </c>
      <c r="I97">
        <v>0</v>
      </c>
      <c r="J97">
        <v>0</v>
      </c>
      <c r="K97">
        <v>0</v>
      </c>
      <c r="L97">
        <v>0</v>
      </c>
      <c r="M97">
        <v>0</v>
      </c>
      <c r="N97">
        <v>0</v>
      </c>
      <c r="O97">
        <v>0</v>
      </c>
      <c r="P97">
        <v>0</v>
      </c>
      <c r="Q97">
        <v>0</v>
      </c>
      <c r="R97">
        <v>0</v>
      </c>
    </row>
    <row r="98" spans="1:18" x14ac:dyDescent="0.2">
      <c r="A98" t="s">
        <v>10397</v>
      </c>
      <c r="B98" t="s">
        <v>84</v>
      </c>
      <c r="C98" t="s">
        <v>217</v>
      </c>
      <c r="D98">
        <v>4</v>
      </c>
      <c r="E98">
        <v>0</v>
      </c>
      <c r="F98">
        <v>0</v>
      </c>
      <c r="G98">
        <v>0</v>
      </c>
      <c r="H98">
        <v>0</v>
      </c>
      <c r="I98">
        <v>0</v>
      </c>
      <c r="J98">
        <v>0</v>
      </c>
      <c r="K98">
        <v>0</v>
      </c>
      <c r="L98">
        <v>0</v>
      </c>
      <c r="M98">
        <v>0</v>
      </c>
      <c r="N98">
        <v>0</v>
      </c>
      <c r="O98">
        <v>0</v>
      </c>
      <c r="P98">
        <v>0</v>
      </c>
      <c r="Q98">
        <v>0</v>
      </c>
      <c r="R98">
        <v>0</v>
      </c>
    </row>
    <row r="99" spans="1:18" x14ac:dyDescent="0.2">
      <c r="A99" t="s">
        <v>10352</v>
      </c>
      <c r="B99" t="s">
        <v>84</v>
      </c>
      <c r="C99" t="s">
        <v>220</v>
      </c>
      <c r="D99">
        <v>4</v>
      </c>
      <c r="E99">
        <v>2</v>
      </c>
      <c r="F99">
        <v>2</v>
      </c>
      <c r="G99">
        <v>0</v>
      </c>
      <c r="H99">
        <v>0</v>
      </c>
      <c r="I99">
        <v>2</v>
      </c>
      <c r="J99">
        <v>2</v>
      </c>
      <c r="K99">
        <v>0</v>
      </c>
      <c r="L99">
        <v>0</v>
      </c>
      <c r="M99">
        <v>1</v>
      </c>
      <c r="N99">
        <v>1</v>
      </c>
      <c r="O99">
        <v>0</v>
      </c>
      <c r="P99">
        <v>0</v>
      </c>
      <c r="Q99">
        <v>0</v>
      </c>
      <c r="R99">
        <v>1</v>
      </c>
    </row>
    <row r="100" spans="1:18" x14ac:dyDescent="0.2">
      <c r="A100" t="s">
        <v>10377</v>
      </c>
      <c r="B100" t="s">
        <v>84</v>
      </c>
      <c r="C100" t="s">
        <v>221</v>
      </c>
      <c r="D100">
        <v>4</v>
      </c>
      <c r="E100">
        <v>1</v>
      </c>
      <c r="F100">
        <v>1</v>
      </c>
      <c r="G100">
        <v>0</v>
      </c>
      <c r="H100">
        <v>0</v>
      </c>
      <c r="I100">
        <v>1</v>
      </c>
      <c r="J100">
        <v>1</v>
      </c>
      <c r="K100">
        <v>0</v>
      </c>
      <c r="L100">
        <v>0</v>
      </c>
      <c r="M100">
        <v>1</v>
      </c>
      <c r="N100">
        <v>1</v>
      </c>
      <c r="O100">
        <v>0</v>
      </c>
      <c r="P100">
        <v>0</v>
      </c>
      <c r="Q100">
        <v>0</v>
      </c>
      <c r="R100">
        <v>0</v>
      </c>
    </row>
    <row r="101" spans="1:18" x14ac:dyDescent="0.2">
      <c r="A101" t="s">
        <v>10428</v>
      </c>
      <c r="B101" t="s">
        <v>84</v>
      </c>
      <c r="C101" t="s">
        <v>222</v>
      </c>
      <c r="D101">
        <v>7</v>
      </c>
      <c r="E101">
        <v>1</v>
      </c>
      <c r="F101">
        <v>0</v>
      </c>
      <c r="G101">
        <v>1</v>
      </c>
      <c r="H101">
        <v>0</v>
      </c>
      <c r="I101">
        <v>1</v>
      </c>
      <c r="J101">
        <v>0</v>
      </c>
      <c r="K101">
        <v>1</v>
      </c>
      <c r="L101">
        <v>0</v>
      </c>
      <c r="M101">
        <v>1</v>
      </c>
      <c r="N101">
        <v>0</v>
      </c>
      <c r="O101">
        <v>1</v>
      </c>
      <c r="P101">
        <v>0</v>
      </c>
      <c r="Q101">
        <v>0</v>
      </c>
      <c r="R101">
        <v>0</v>
      </c>
    </row>
    <row r="102" spans="1:18" x14ac:dyDescent="0.2">
      <c r="A102" t="s">
        <v>10355</v>
      </c>
      <c r="B102" t="s">
        <v>84</v>
      </c>
      <c r="C102" t="s">
        <v>224</v>
      </c>
      <c r="D102">
        <v>4</v>
      </c>
      <c r="E102">
        <v>1</v>
      </c>
      <c r="F102">
        <v>1</v>
      </c>
      <c r="G102">
        <v>0</v>
      </c>
      <c r="H102">
        <v>0</v>
      </c>
      <c r="I102">
        <v>1</v>
      </c>
      <c r="J102">
        <v>1</v>
      </c>
      <c r="K102">
        <v>0</v>
      </c>
      <c r="L102">
        <v>0</v>
      </c>
      <c r="M102">
        <v>1</v>
      </c>
      <c r="N102">
        <v>1</v>
      </c>
      <c r="O102">
        <v>0</v>
      </c>
      <c r="P102">
        <v>0</v>
      </c>
      <c r="Q102">
        <v>0</v>
      </c>
      <c r="R102">
        <v>0</v>
      </c>
    </row>
    <row r="103" spans="1:18" x14ac:dyDescent="0.2">
      <c r="A103" t="s">
        <v>10393</v>
      </c>
      <c r="B103" t="s">
        <v>84</v>
      </c>
      <c r="C103" t="s">
        <v>225</v>
      </c>
      <c r="D103">
        <v>2</v>
      </c>
      <c r="E103">
        <v>2</v>
      </c>
      <c r="F103">
        <v>2</v>
      </c>
      <c r="G103">
        <v>0</v>
      </c>
      <c r="H103">
        <v>0</v>
      </c>
      <c r="I103">
        <v>2</v>
      </c>
      <c r="J103">
        <v>2</v>
      </c>
      <c r="K103">
        <v>0</v>
      </c>
      <c r="L103">
        <v>0</v>
      </c>
      <c r="M103">
        <v>2</v>
      </c>
      <c r="N103">
        <v>2</v>
      </c>
      <c r="O103">
        <v>0</v>
      </c>
      <c r="P103">
        <v>0</v>
      </c>
      <c r="Q103">
        <v>0</v>
      </c>
      <c r="R103">
        <v>0</v>
      </c>
    </row>
    <row r="104" spans="1:18" x14ac:dyDescent="0.2">
      <c r="A104" t="s">
        <v>10366</v>
      </c>
      <c r="B104" t="s">
        <v>84</v>
      </c>
      <c r="C104" t="s">
        <v>227</v>
      </c>
      <c r="D104">
        <v>1</v>
      </c>
      <c r="E104">
        <v>1</v>
      </c>
      <c r="F104">
        <v>1</v>
      </c>
      <c r="G104">
        <v>0</v>
      </c>
      <c r="H104">
        <v>0</v>
      </c>
      <c r="I104">
        <v>1</v>
      </c>
      <c r="J104">
        <v>1</v>
      </c>
      <c r="K104">
        <v>0</v>
      </c>
      <c r="L104">
        <v>0</v>
      </c>
      <c r="M104">
        <v>1</v>
      </c>
      <c r="N104">
        <v>1</v>
      </c>
      <c r="O104">
        <v>0</v>
      </c>
      <c r="P104">
        <v>0</v>
      </c>
      <c r="Q104">
        <v>0</v>
      </c>
      <c r="R104">
        <v>0</v>
      </c>
    </row>
    <row r="105" spans="1:18" x14ac:dyDescent="0.2">
      <c r="A105" t="s">
        <v>10348</v>
      </c>
      <c r="B105" t="s">
        <v>84</v>
      </c>
      <c r="C105" t="s">
        <v>228</v>
      </c>
      <c r="D105">
        <v>3</v>
      </c>
      <c r="E105">
        <v>2</v>
      </c>
      <c r="F105">
        <v>2</v>
      </c>
      <c r="G105">
        <v>0</v>
      </c>
      <c r="H105">
        <v>0</v>
      </c>
      <c r="I105">
        <v>2</v>
      </c>
      <c r="J105">
        <v>2</v>
      </c>
      <c r="K105">
        <v>0</v>
      </c>
      <c r="L105">
        <v>0</v>
      </c>
      <c r="M105">
        <v>2</v>
      </c>
      <c r="N105">
        <v>2</v>
      </c>
      <c r="O105">
        <v>0</v>
      </c>
      <c r="P105">
        <v>0</v>
      </c>
      <c r="Q105">
        <v>0</v>
      </c>
      <c r="R105">
        <v>0</v>
      </c>
    </row>
    <row r="106" spans="1:18" x14ac:dyDescent="0.2">
      <c r="A106" t="s">
        <v>10330</v>
      </c>
      <c r="B106" t="s">
        <v>84</v>
      </c>
      <c r="C106" t="s">
        <v>229</v>
      </c>
      <c r="D106">
        <v>2</v>
      </c>
      <c r="E106">
        <v>1</v>
      </c>
      <c r="F106">
        <v>1</v>
      </c>
      <c r="G106">
        <v>0</v>
      </c>
      <c r="H106">
        <v>0</v>
      </c>
      <c r="I106">
        <v>1</v>
      </c>
      <c r="J106">
        <v>1</v>
      </c>
      <c r="K106">
        <v>0</v>
      </c>
      <c r="L106">
        <v>0</v>
      </c>
      <c r="M106">
        <v>1</v>
      </c>
      <c r="N106">
        <v>1</v>
      </c>
      <c r="O106">
        <v>0</v>
      </c>
      <c r="P106">
        <v>0</v>
      </c>
      <c r="Q106">
        <v>0</v>
      </c>
      <c r="R106">
        <v>0</v>
      </c>
    </row>
    <row r="107" spans="1:18" x14ac:dyDescent="0.2">
      <c r="A107" t="s">
        <v>10375</v>
      </c>
      <c r="B107" t="s">
        <v>84</v>
      </c>
      <c r="C107" t="s">
        <v>230</v>
      </c>
      <c r="D107">
        <v>9</v>
      </c>
      <c r="E107">
        <v>0</v>
      </c>
      <c r="F107">
        <v>0</v>
      </c>
      <c r="G107">
        <v>0</v>
      </c>
      <c r="H107">
        <v>0</v>
      </c>
      <c r="I107">
        <v>0</v>
      </c>
      <c r="J107">
        <v>0</v>
      </c>
      <c r="K107">
        <v>0</v>
      </c>
      <c r="L107">
        <v>0</v>
      </c>
      <c r="M107">
        <v>0</v>
      </c>
      <c r="N107">
        <v>0</v>
      </c>
      <c r="O107">
        <v>0</v>
      </c>
      <c r="P107">
        <v>0</v>
      </c>
      <c r="Q107">
        <v>0</v>
      </c>
      <c r="R107">
        <v>0</v>
      </c>
    </row>
    <row r="108" spans="1:18" x14ac:dyDescent="0.2">
      <c r="A108" t="s">
        <v>10339</v>
      </c>
      <c r="B108" t="s">
        <v>84</v>
      </c>
      <c r="C108" t="s">
        <v>231</v>
      </c>
      <c r="D108">
        <v>1</v>
      </c>
      <c r="E108">
        <v>0</v>
      </c>
      <c r="F108">
        <v>0</v>
      </c>
      <c r="G108">
        <v>0</v>
      </c>
      <c r="H108">
        <v>0</v>
      </c>
      <c r="I108">
        <v>0</v>
      </c>
      <c r="J108">
        <v>0</v>
      </c>
      <c r="K108">
        <v>0</v>
      </c>
      <c r="L108">
        <v>0</v>
      </c>
      <c r="M108">
        <v>0</v>
      </c>
      <c r="N108">
        <v>0</v>
      </c>
      <c r="O108">
        <v>0</v>
      </c>
      <c r="P108">
        <v>0</v>
      </c>
      <c r="Q108">
        <v>0</v>
      </c>
      <c r="R108">
        <v>0</v>
      </c>
    </row>
    <row r="109" spans="1:18" x14ac:dyDescent="0.2">
      <c r="A109" t="s">
        <v>10343</v>
      </c>
      <c r="B109" t="s">
        <v>84</v>
      </c>
      <c r="C109" t="s">
        <v>233</v>
      </c>
      <c r="D109">
        <v>3</v>
      </c>
      <c r="E109">
        <v>2</v>
      </c>
      <c r="F109">
        <v>2</v>
      </c>
      <c r="G109">
        <v>0</v>
      </c>
      <c r="H109">
        <v>0</v>
      </c>
      <c r="I109">
        <v>2</v>
      </c>
      <c r="J109">
        <v>2</v>
      </c>
      <c r="K109">
        <v>0</v>
      </c>
      <c r="L109">
        <v>0</v>
      </c>
      <c r="M109">
        <v>2</v>
      </c>
      <c r="N109">
        <v>2</v>
      </c>
      <c r="O109">
        <v>0</v>
      </c>
      <c r="P109">
        <v>0</v>
      </c>
      <c r="Q109">
        <v>0</v>
      </c>
      <c r="R109">
        <v>0</v>
      </c>
    </row>
    <row r="110" spans="1:18" x14ac:dyDescent="0.2">
      <c r="A110" t="s">
        <v>10349</v>
      </c>
      <c r="B110" t="s">
        <v>84</v>
      </c>
      <c r="C110" t="s">
        <v>235</v>
      </c>
      <c r="D110">
        <v>1</v>
      </c>
      <c r="E110">
        <v>1</v>
      </c>
      <c r="F110">
        <v>1</v>
      </c>
      <c r="G110">
        <v>0</v>
      </c>
      <c r="H110">
        <v>0</v>
      </c>
      <c r="I110">
        <v>1</v>
      </c>
      <c r="J110">
        <v>1</v>
      </c>
      <c r="K110">
        <v>0</v>
      </c>
      <c r="L110">
        <v>0</v>
      </c>
      <c r="M110">
        <v>1</v>
      </c>
      <c r="N110">
        <v>1</v>
      </c>
      <c r="O110">
        <v>0</v>
      </c>
      <c r="P110">
        <v>0</v>
      </c>
      <c r="Q110">
        <v>0</v>
      </c>
      <c r="R110">
        <v>0</v>
      </c>
    </row>
    <row r="111" spans="1:18" x14ac:dyDescent="0.2">
      <c r="A111" t="s">
        <v>10395</v>
      </c>
      <c r="B111" t="s">
        <v>84</v>
      </c>
      <c r="C111" t="s">
        <v>237</v>
      </c>
      <c r="D111">
        <v>2</v>
      </c>
      <c r="E111">
        <v>0</v>
      </c>
      <c r="F111">
        <v>0</v>
      </c>
      <c r="G111">
        <v>0</v>
      </c>
      <c r="H111">
        <v>0</v>
      </c>
      <c r="I111">
        <v>0</v>
      </c>
      <c r="J111">
        <v>0</v>
      </c>
      <c r="K111">
        <v>0</v>
      </c>
      <c r="L111">
        <v>0</v>
      </c>
      <c r="M111">
        <v>0</v>
      </c>
      <c r="N111">
        <v>0</v>
      </c>
      <c r="O111">
        <v>0</v>
      </c>
      <c r="P111">
        <v>0</v>
      </c>
      <c r="Q111">
        <v>0</v>
      </c>
      <c r="R111">
        <v>0</v>
      </c>
    </row>
    <row r="112" spans="1:18" x14ac:dyDescent="0.2">
      <c r="A112" t="s">
        <v>10372</v>
      </c>
      <c r="B112" t="s">
        <v>84</v>
      </c>
      <c r="C112" t="s">
        <v>238</v>
      </c>
      <c r="D112">
        <v>1</v>
      </c>
      <c r="E112">
        <v>0</v>
      </c>
      <c r="F112">
        <v>0</v>
      </c>
      <c r="G112">
        <v>0</v>
      </c>
      <c r="H112">
        <v>0</v>
      </c>
      <c r="I112">
        <v>0</v>
      </c>
      <c r="J112">
        <v>0</v>
      </c>
      <c r="K112">
        <v>0</v>
      </c>
      <c r="L112">
        <v>0</v>
      </c>
      <c r="M112">
        <v>0</v>
      </c>
      <c r="N112">
        <v>0</v>
      </c>
      <c r="O112">
        <v>0</v>
      </c>
      <c r="P112">
        <v>0</v>
      </c>
      <c r="Q112">
        <v>0</v>
      </c>
      <c r="R112">
        <v>0</v>
      </c>
    </row>
    <row r="113" spans="1:18" x14ac:dyDescent="0.2">
      <c r="A113" t="s">
        <v>10439</v>
      </c>
      <c r="B113" t="s">
        <v>84</v>
      </c>
      <c r="C113" t="s">
        <v>239</v>
      </c>
      <c r="D113">
        <v>2</v>
      </c>
      <c r="E113">
        <v>0</v>
      </c>
      <c r="F113">
        <v>0</v>
      </c>
      <c r="G113">
        <v>0</v>
      </c>
      <c r="H113">
        <v>0</v>
      </c>
      <c r="I113">
        <v>0</v>
      </c>
      <c r="J113">
        <v>0</v>
      </c>
      <c r="K113">
        <v>0</v>
      </c>
      <c r="L113">
        <v>0</v>
      </c>
      <c r="M113">
        <v>0</v>
      </c>
      <c r="N113">
        <v>0</v>
      </c>
      <c r="O113">
        <v>0</v>
      </c>
      <c r="P113">
        <v>0</v>
      </c>
      <c r="Q113">
        <v>0</v>
      </c>
      <c r="R113">
        <v>0</v>
      </c>
    </row>
    <row r="114" spans="1:18" x14ac:dyDescent="0.2">
      <c r="A114" t="s">
        <v>10329</v>
      </c>
      <c r="B114" t="s">
        <v>84</v>
      </c>
      <c r="C114" t="s">
        <v>240</v>
      </c>
      <c r="D114">
        <v>1</v>
      </c>
      <c r="E114">
        <v>0</v>
      </c>
      <c r="F114">
        <v>0</v>
      </c>
      <c r="G114">
        <v>0</v>
      </c>
      <c r="H114">
        <v>0</v>
      </c>
      <c r="I114">
        <v>0</v>
      </c>
      <c r="J114">
        <v>0</v>
      </c>
      <c r="K114">
        <v>0</v>
      </c>
      <c r="L114">
        <v>0</v>
      </c>
      <c r="M114">
        <v>0</v>
      </c>
      <c r="N114">
        <v>0</v>
      </c>
      <c r="O114">
        <v>0</v>
      </c>
      <c r="P114">
        <v>0</v>
      </c>
      <c r="Q114">
        <v>0</v>
      </c>
      <c r="R114">
        <v>0</v>
      </c>
    </row>
    <row r="115" spans="1:18" x14ac:dyDescent="0.2">
      <c r="A115" t="s">
        <v>10414</v>
      </c>
      <c r="B115" t="s">
        <v>84</v>
      </c>
      <c r="C115" t="s">
        <v>241</v>
      </c>
      <c r="D115">
        <v>2</v>
      </c>
      <c r="E115">
        <v>0</v>
      </c>
      <c r="F115">
        <v>0</v>
      </c>
      <c r="G115">
        <v>0</v>
      </c>
      <c r="H115">
        <v>0</v>
      </c>
      <c r="I115">
        <v>0</v>
      </c>
      <c r="J115">
        <v>0</v>
      </c>
      <c r="K115">
        <v>0</v>
      </c>
      <c r="L115">
        <v>0</v>
      </c>
      <c r="M115">
        <v>0</v>
      </c>
      <c r="N115">
        <v>0</v>
      </c>
      <c r="O115">
        <v>0</v>
      </c>
      <c r="P115">
        <v>0</v>
      </c>
      <c r="Q115">
        <v>0</v>
      </c>
      <c r="R115">
        <v>0</v>
      </c>
    </row>
    <row r="116" spans="1:18" x14ac:dyDescent="0.2">
      <c r="A116" t="s">
        <v>10318</v>
      </c>
      <c r="B116" t="s">
        <v>84</v>
      </c>
      <c r="C116" t="s">
        <v>242</v>
      </c>
      <c r="D116">
        <v>5</v>
      </c>
      <c r="E116">
        <v>1</v>
      </c>
      <c r="F116">
        <v>1</v>
      </c>
      <c r="G116">
        <v>0</v>
      </c>
      <c r="H116">
        <v>0</v>
      </c>
      <c r="I116">
        <v>1</v>
      </c>
      <c r="J116">
        <v>1</v>
      </c>
      <c r="K116">
        <v>0</v>
      </c>
      <c r="L116">
        <v>0</v>
      </c>
      <c r="M116">
        <v>1</v>
      </c>
      <c r="N116">
        <v>1</v>
      </c>
      <c r="O116">
        <v>0</v>
      </c>
      <c r="P116">
        <v>0</v>
      </c>
      <c r="Q116">
        <v>0</v>
      </c>
      <c r="R116">
        <v>0</v>
      </c>
    </row>
    <row r="117" spans="1:18" x14ac:dyDescent="0.2">
      <c r="A117" t="s">
        <v>10337</v>
      </c>
      <c r="B117" t="s">
        <v>84</v>
      </c>
      <c r="C117" t="s">
        <v>243</v>
      </c>
      <c r="D117">
        <v>1</v>
      </c>
      <c r="E117">
        <v>0</v>
      </c>
      <c r="F117">
        <v>0</v>
      </c>
      <c r="G117">
        <v>0</v>
      </c>
      <c r="H117">
        <v>0</v>
      </c>
      <c r="I117">
        <v>0</v>
      </c>
      <c r="J117">
        <v>0</v>
      </c>
      <c r="K117">
        <v>0</v>
      </c>
      <c r="L117">
        <v>0</v>
      </c>
      <c r="M117">
        <v>0</v>
      </c>
      <c r="N117">
        <v>0</v>
      </c>
      <c r="O117">
        <v>0</v>
      </c>
      <c r="P117">
        <v>0</v>
      </c>
      <c r="Q117">
        <v>0</v>
      </c>
      <c r="R117">
        <v>0</v>
      </c>
    </row>
    <row r="118" spans="1:18" x14ac:dyDescent="0.2">
      <c r="A118" t="s">
        <v>10374</v>
      </c>
      <c r="B118" t="s">
        <v>84</v>
      </c>
      <c r="C118" t="s">
        <v>244</v>
      </c>
      <c r="D118">
        <v>5</v>
      </c>
      <c r="E118">
        <v>0</v>
      </c>
      <c r="F118">
        <v>0</v>
      </c>
      <c r="G118">
        <v>0</v>
      </c>
      <c r="H118">
        <v>0</v>
      </c>
      <c r="I118">
        <v>0</v>
      </c>
      <c r="J118">
        <v>0</v>
      </c>
      <c r="K118">
        <v>0</v>
      </c>
      <c r="L118">
        <v>0</v>
      </c>
      <c r="M118">
        <v>0</v>
      </c>
      <c r="N118">
        <v>0</v>
      </c>
      <c r="O118">
        <v>0</v>
      </c>
      <c r="P118">
        <v>0</v>
      </c>
      <c r="Q118">
        <v>0</v>
      </c>
      <c r="R118">
        <v>0</v>
      </c>
    </row>
    <row r="119" spans="1:18" x14ac:dyDescent="0.2">
      <c r="A119" t="s">
        <v>10346</v>
      </c>
      <c r="B119" t="s">
        <v>84</v>
      </c>
      <c r="C119" t="s">
        <v>246</v>
      </c>
      <c r="D119">
        <v>3</v>
      </c>
      <c r="E119">
        <v>1</v>
      </c>
      <c r="F119">
        <v>1</v>
      </c>
      <c r="G119">
        <v>0</v>
      </c>
      <c r="H119">
        <v>0</v>
      </c>
      <c r="I119">
        <v>1</v>
      </c>
      <c r="J119">
        <v>1</v>
      </c>
      <c r="K119">
        <v>0</v>
      </c>
      <c r="L119">
        <v>0</v>
      </c>
      <c r="M119">
        <v>1</v>
      </c>
      <c r="N119">
        <v>1</v>
      </c>
      <c r="O119">
        <v>0</v>
      </c>
      <c r="P119">
        <v>0</v>
      </c>
      <c r="Q119">
        <v>0</v>
      </c>
      <c r="R119">
        <v>0</v>
      </c>
    </row>
    <row r="120" spans="1:18" x14ac:dyDescent="0.2">
      <c r="A120" t="s">
        <v>10362</v>
      </c>
      <c r="B120" t="s">
        <v>84</v>
      </c>
      <c r="C120" t="s">
        <v>247</v>
      </c>
      <c r="D120">
        <v>12</v>
      </c>
      <c r="E120">
        <v>1</v>
      </c>
      <c r="F120">
        <v>1</v>
      </c>
      <c r="G120">
        <v>0</v>
      </c>
      <c r="H120">
        <v>0</v>
      </c>
      <c r="I120">
        <v>1</v>
      </c>
      <c r="J120">
        <v>1</v>
      </c>
      <c r="K120">
        <v>0</v>
      </c>
      <c r="L120">
        <v>0</v>
      </c>
      <c r="M120">
        <v>1</v>
      </c>
      <c r="N120">
        <v>1</v>
      </c>
      <c r="O120">
        <v>0</v>
      </c>
      <c r="P120">
        <v>0</v>
      </c>
      <c r="Q120">
        <v>0</v>
      </c>
      <c r="R120">
        <v>0</v>
      </c>
    </row>
    <row r="121" spans="1:18" x14ac:dyDescent="0.2">
      <c r="A121" t="s">
        <v>10320</v>
      </c>
      <c r="B121" t="s">
        <v>84</v>
      </c>
      <c r="C121" t="s">
        <v>248</v>
      </c>
      <c r="D121">
        <v>1</v>
      </c>
      <c r="E121">
        <v>0</v>
      </c>
      <c r="F121">
        <v>0</v>
      </c>
      <c r="G121">
        <v>0</v>
      </c>
      <c r="H121">
        <v>0</v>
      </c>
      <c r="I121">
        <v>0</v>
      </c>
      <c r="J121">
        <v>0</v>
      </c>
      <c r="K121">
        <v>0</v>
      </c>
      <c r="L121">
        <v>0</v>
      </c>
      <c r="M121">
        <v>0</v>
      </c>
      <c r="N121">
        <v>0</v>
      </c>
      <c r="O121">
        <v>0</v>
      </c>
      <c r="P121">
        <v>0</v>
      </c>
      <c r="Q121">
        <v>0</v>
      </c>
      <c r="R121">
        <v>0</v>
      </c>
    </row>
    <row r="122" spans="1:18" x14ac:dyDescent="0.2">
      <c r="A122" t="s">
        <v>10344</v>
      </c>
      <c r="B122" t="s">
        <v>84</v>
      </c>
      <c r="C122" t="s">
        <v>249</v>
      </c>
      <c r="D122">
        <v>4</v>
      </c>
      <c r="E122">
        <v>0</v>
      </c>
      <c r="F122">
        <v>0</v>
      </c>
      <c r="G122">
        <v>0</v>
      </c>
      <c r="H122">
        <v>0</v>
      </c>
      <c r="I122">
        <v>0</v>
      </c>
      <c r="J122">
        <v>0</v>
      </c>
      <c r="K122">
        <v>0</v>
      </c>
      <c r="L122">
        <v>0</v>
      </c>
      <c r="M122">
        <v>0</v>
      </c>
      <c r="N122">
        <v>0</v>
      </c>
      <c r="O122">
        <v>0</v>
      </c>
      <c r="P122">
        <v>0</v>
      </c>
      <c r="Q122">
        <v>0</v>
      </c>
      <c r="R122">
        <v>0</v>
      </c>
    </row>
    <row r="123" spans="1:18" x14ac:dyDescent="0.2">
      <c r="A123" t="s">
        <v>10442</v>
      </c>
      <c r="B123" t="s">
        <v>84</v>
      </c>
      <c r="C123" t="s">
        <v>250</v>
      </c>
      <c r="D123">
        <v>5</v>
      </c>
      <c r="E123">
        <v>1</v>
      </c>
      <c r="F123">
        <v>1</v>
      </c>
      <c r="G123">
        <v>0</v>
      </c>
      <c r="H123">
        <v>0</v>
      </c>
      <c r="I123">
        <v>1</v>
      </c>
      <c r="J123">
        <v>1</v>
      </c>
      <c r="K123">
        <v>0</v>
      </c>
      <c r="L123">
        <v>0</v>
      </c>
      <c r="M123">
        <v>1</v>
      </c>
      <c r="N123">
        <v>1</v>
      </c>
      <c r="O123">
        <v>0</v>
      </c>
      <c r="P123">
        <v>0</v>
      </c>
      <c r="Q123">
        <v>0</v>
      </c>
      <c r="R123">
        <v>0</v>
      </c>
    </row>
    <row r="124" spans="1:18" x14ac:dyDescent="0.2">
      <c r="A124" t="s">
        <v>10299</v>
      </c>
      <c r="B124" t="s">
        <v>84</v>
      </c>
      <c r="C124" t="s">
        <v>251</v>
      </c>
      <c r="D124">
        <v>4</v>
      </c>
      <c r="E124">
        <v>0</v>
      </c>
      <c r="F124">
        <v>0</v>
      </c>
      <c r="G124">
        <v>0</v>
      </c>
      <c r="H124">
        <v>0</v>
      </c>
      <c r="I124">
        <v>0</v>
      </c>
      <c r="J124">
        <v>0</v>
      </c>
      <c r="K124">
        <v>0</v>
      </c>
      <c r="L124">
        <v>0</v>
      </c>
      <c r="M124">
        <v>0</v>
      </c>
      <c r="N124">
        <v>0</v>
      </c>
      <c r="O124">
        <v>0</v>
      </c>
      <c r="P124">
        <v>0</v>
      </c>
      <c r="Q124">
        <v>0</v>
      </c>
      <c r="R124">
        <v>0</v>
      </c>
    </row>
    <row r="125" spans="1:18" x14ac:dyDescent="0.2">
      <c r="A125" t="s">
        <v>10359</v>
      </c>
      <c r="B125" t="s">
        <v>84</v>
      </c>
      <c r="C125" t="s">
        <v>252</v>
      </c>
      <c r="D125">
        <v>3</v>
      </c>
      <c r="E125">
        <v>0</v>
      </c>
      <c r="F125">
        <v>0</v>
      </c>
      <c r="G125">
        <v>0</v>
      </c>
      <c r="H125">
        <v>0</v>
      </c>
      <c r="I125">
        <v>0</v>
      </c>
      <c r="J125">
        <v>0</v>
      </c>
      <c r="K125">
        <v>0</v>
      </c>
      <c r="L125">
        <v>0</v>
      </c>
      <c r="M125">
        <v>0</v>
      </c>
      <c r="N125">
        <v>0</v>
      </c>
      <c r="O125">
        <v>0</v>
      </c>
      <c r="P125">
        <v>0</v>
      </c>
      <c r="Q125">
        <v>0</v>
      </c>
      <c r="R125">
        <v>0</v>
      </c>
    </row>
    <row r="126" spans="1:18" x14ac:dyDescent="0.2">
      <c r="A126" t="s">
        <v>10404</v>
      </c>
      <c r="B126" t="s">
        <v>84</v>
      </c>
      <c r="C126" t="s">
        <v>254</v>
      </c>
      <c r="D126">
        <v>1</v>
      </c>
      <c r="E126">
        <v>0</v>
      </c>
      <c r="F126">
        <v>0</v>
      </c>
      <c r="G126">
        <v>0</v>
      </c>
      <c r="H126">
        <v>0</v>
      </c>
      <c r="I126">
        <v>0</v>
      </c>
      <c r="J126">
        <v>0</v>
      </c>
      <c r="K126">
        <v>0</v>
      </c>
      <c r="L126">
        <v>0</v>
      </c>
      <c r="M126">
        <v>0</v>
      </c>
      <c r="N126">
        <v>0</v>
      </c>
      <c r="O126">
        <v>0</v>
      </c>
      <c r="P126">
        <v>0</v>
      </c>
      <c r="Q126">
        <v>0</v>
      </c>
      <c r="R126">
        <v>0</v>
      </c>
    </row>
    <row r="127" spans="1:18" x14ac:dyDescent="0.2">
      <c r="A127" t="s">
        <v>10430</v>
      </c>
      <c r="B127" t="s">
        <v>84</v>
      </c>
      <c r="C127" t="s">
        <v>255</v>
      </c>
      <c r="D127">
        <v>5</v>
      </c>
      <c r="E127">
        <v>2</v>
      </c>
      <c r="F127">
        <v>2</v>
      </c>
      <c r="G127">
        <v>0</v>
      </c>
      <c r="H127">
        <v>0</v>
      </c>
      <c r="I127">
        <v>2</v>
      </c>
      <c r="J127">
        <v>2</v>
      </c>
      <c r="K127">
        <v>0</v>
      </c>
      <c r="L127">
        <v>0</v>
      </c>
      <c r="M127">
        <v>2</v>
      </c>
      <c r="N127">
        <v>2</v>
      </c>
      <c r="O127">
        <v>0</v>
      </c>
      <c r="P127">
        <v>0</v>
      </c>
      <c r="Q127">
        <v>0</v>
      </c>
      <c r="R127">
        <v>0</v>
      </c>
    </row>
    <row r="128" spans="1:18" x14ac:dyDescent="0.2">
      <c r="A128" t="s">
        <v>10443</v>
      </c>
      <c r="B128" t="s">
        <v>89</v>
      </c>
      <c r="C128" t="s">
        <v>104</v>
      </c>
      <c r="D128">
        <v>9</v>
      </c>
      <c r="E128">
        <v>0</v>
      </c>
      <c r="F128">
        <v>0</v>
      </c>
      <c r="G128">
        <v>0</v>
      </c>
      <c r="H128">
        <v>0</v>
      </c>
      <c r="I128">
        <v>0</v>
      </c>
      <c r="J128">
        <v>0</v>
      </c>
      <c r="K128">
        <v>0</v>
      </c>
      <c r="L128">
        <v>0</v>
      </c>
      <c r="M128">
        <v>0</v>
      </c>
      <c r="N128">
        <v>0</v>
      </c>
      <c r="O128">
        <v>0</v>
      </c>
      <c r="P128">
        <v>0</v>
      </c>
      <c r="Q128">
        <v>0</v>
      </c>
      <c r="R128">
        <v>0</v>
      </c>
    </row>
    <row r="129" spans="1:18" x14ac:dyDescent="0.2">
      <c r="A129" t="s">
        <v>10674</v>
      </c>
      <c r="B129" t="s">
        <v>89</v>
      </c>
      <c r="C129" t="s">
        <v>112</v>
      </c>
      <c r="D129">
        <v>1</v>
      </c>
      <c r="E129">
        <v>0</v>
      </c>
      <c r="F129">
        <v>0</v>
      </c>
      <c r="G129">
        <v>0</v>
      </c>
      <c r="H129">
        <v>0</v>
      </c>
      <c r="I129">
        <v>0</v>
      </c>
      <c r="J129">
        <v>0</v>
      </c>
      <c r="K129">
        <v>0</v>
      </c>
      <c r="L129">
        <v>0</v>
      </c>
      <c r="M129">
        <v>0</v>
      </c>
      <c r="N129">
        <v>0</v>
      </c>
      <c r="O129">
        <v>0</v>
      </c>
      <c r="P129">
        <v>0</v>
      </c>
      <c r="Q129">
        <v>0</v>
      </c>
      <c r="R129">
        <v>0</v>
      </c>
    </row>
    <row r="130" spans="1:18" x14ac:dyDescent="0.2">
      <c r="A130" t="s">
        <v>10675</v>
      </c>
      <c r="B130" t="s">
        <v>89</v>
      </c>
      <c r="C130" t="s">
        <v>138</v>
      </c>
      <c r="D130">
        <v>1</v>
      </c>
      <c r="E130">
        <v>0</v>
      </c>
      <c r="F130">
        <v>0</v>
      </c>
      <c r="G130">
        <v>0</v>
      </c>
      <c r="H130">
        <v>0</v>
      </c>
      <c r="I130">
        <v>0</v>
      </c>
      <c r="J130">
        <v>0</v>
      </c>
      <c r="K130">
        <v>0</v>
      </c>
      <c r="L130">
        <v>0</v>
      </c>
      <c r="M130">
        <v>0</v>
      </c>
      <c r="N130">
        <v>0</v>
      </c>
      <c r="O130">
        <v>0</v>
      </c>
      <c r="P130">
        <v>0</v>
      </c>
      <c r="Q130">
        <v>0</v>
      </c>
      <c r="R130">
        <v>0</v>
      </c>
    </row>
    <row r="131" spans="1:18" x14ac:dyDescent="0.2">
      <c r="A131" t="s">
        <v>10676</v>
      </c>
      <c r="B131" t="s">
        <v>89</v>
      </c>
      <c r="C131" t="s">
        <v>147</v>
      </c>
      <c r="D131">
        <v>1</v>
      </c>
      <c r="E131">
        <v>0</v>
      </c>
      <c r="F131">
        <v>0</v>
      </c>
      <c r="G131">
        <v>0</v>
      </c>
      <c r="H131">
        <v>0</v>
      </c>
      <c r="I131">
        <v>0</v>
      </c>
      <c r="J131">
        <v>0</v>
      </c>
      <c r="K131">
        <v>0</v>
      </c>
      <c r="L131">
        <v>0</v>
      </c>
      <c r="M131">
        <v>0</v>
      </c>
      <c r="N131">
        <v>0</v>
      </c>
      <c r="O131">
        <v>0</v>
      </c>
      <c r="P131">
        <v>0</v>
      </c>
      <c r="Q131">
        <v>0</v>
      </c>
      <c r="R131">
        <v>0</v>
      </c>
    </row>
    <row r="132" spans="1:18" x14ac:dyDescent="0.2">
      <c r="A132" t="s">
        <v>10510</v>
      </c>
      <c r="B132" t="s">
        <v>89</v>
      </c>
      <c r="C132" t="s">
        <v>148</v>
      </c>
      <c r="D132">
        <v>1</v>
      </c>
      <c r="E132">
        <v>0</v>
      </c>
      <c r="F132">
        <v>0</v>
      </c>
      <c r="G132">
        <v>0</v>
      </c>
      <c r="H132">
        <v>0</v>
      </c>
      <c r="I132">
        <v>0</v>
      </c>
      <c r="J132">
        <v>0</v>
      </c>
      <c r="K132">
        <v>0</v>
      </c>
      <c r="L132">
        <v>0</v>
      </c>
      <c r="M132">
        <v>0</v>
      </c>
      <c r="N132">
        <v>0</v>
      </c>
      <c r="O132">
        <v>0</v>
      </c>
      <c r="P132">
        <v>0</v>
      </c>
      <c r="Q132">
        <v>0</v>
      </c>
      <c r="R132">
        <v>0</v>
      </c>
    </row>
    <row r="133" spans="1:18" x14ac:dyDescent="0.2">
      <c r="A133" t="s">
        <v>10677</v>
      </c>
      <c r="B133" t="s">
        <v>89</v>
      </c>
      <c r="C133" t="s">
        <v>154</v>
      </c>
      <c r="D133">
        <v>2</v>
      </c>
      <c r="E133">
        <v>0</v>
      </c>
      <c r="F133">
        <v>0</v>
      </c>
      <c r="G133">
        <v>0</v>
      </c>
      <c r="H133">
        <v>0</v>
      </c>
      <c r="I133">
        <v>0</v>
      </c>
      <c r="J133">
        <v>0</v>
      </c>
      <c r="K133">
        <v>0</v>
      </c>
      <c r="L133">
        <v>0</v>
      </c>
      <c r="M133">
        <v>0</v>
      </c>
      <c r="N133">
        <v>0</v>
      </c>
      <c r="O133">
        <v>0</v>
      </c>
      <c r="P133">
        <v>0</v>
      </c>
      <c r="Q133">
        <v>0</v>
      </c>
      <c r="R133">
        <v>0</v>
      </c>
    </row>
    <row r="134" spans="1:18" x14ac:dyDescent="0.2">
      <c r="A134" t="s">
        <v>10678</v>
      </c>
      <c r="B134" t="s">
        <v>89</v>
      </c>
      <c r="C134" t="s">
        <v>190</v>
      </c>
      <c r="D134">
        <v>1</v>
      </c>
      <c r="E134">
        <v>0</v>
      </c>
      <c r="F134">
        <v>0</v>
      </c>
      <c r="G134">
        <v>0</v>
      </c>
      <c r="H134">
        <v>0</v>
      </c>
      <c r="I134">
        <v>0</v>
      </c>
      <c r="J134">
        <v>0</v>
      </c>
      <c r="K134">
        <v>0</v>
      </c>
      <c r="L134">
        <v>0</v>
      </c>
      <c r="M134">
        <v>0</v>
      </c>
      <c r="N134">
        <v>0</v>
      </c>
      <c r="O134">
        <v>0</v>
      </c>
      <c r="P134">
        <v>0</v>
      </c>
      <c r="Q134">
        <v>0</v>
      </c>
      <c r="R134">
        <v>0</v>
      </c>
    </row>
    <row r="135" spans="1:18" x14ac:dyDescent="0.2">
      <c r="A135" t="s">
        <v>10679</v>
      </c>
      <c r="B135" t="s">
        <v>89</v>
      </c>
      <c r="C135" t="s">
        <v>194</v>
      </c>
      <c r="D135">
        <v>1</v>
      </c>
      <c r="E135">
        <v>0</v>
      </c>
      <c r="F135">
        <v>0</v>
      </c>
      <c r="G135">
        <v>0</v>
      </c>
      <c r="H135">
        <v>0</v>
      </c>
      <c r="I135">
        <v>0</v>
      </c>
      <c r="J135">
        <v>0</v>
      </c>
      <c r="K135">
        <v>0</v>
      </c>
      <c r="L135">
        <v>0</v>
      </c>
      <c r="M135">
        <v>0</v>
      </c>
      <c r="N135">
        <v>0</v>
      </c>
      <c r="O135">
        <v>0</v>
      </c>
      <c r="P135">
        <v>0</v>
      </c>
      <c r="Q135">
        <v>0</v>
      </c>
      <c r="R135">
        <v>0</v>
      </c>
    </row>
    <row r="136" spans="1:18" x14ac:dyDescent="0.2">
      <c r="A136" t="s">
        <v>10680</v>
      </c>
      <c r="B136" t="s">
        <v>89</v>
      </c>
      <c r="C136" t="s">
        <v>230</v>
      </c>
      <c r="D136">
        <v>1</v>
      </c>
      <c r="E136">
        <v>0</v>
      </c>
      <c r="F136">
        <v>0</v>
      </c>
      <c r="G136">
        <v>0</v>
      </c>
      <c r="H136">
        <v>0</v>
      </c>
      <c r="I136">
        <v>0</v>
      </c>
      <c r="J136">
        <v>0</v>
      </c>
      <c r="K136">
        <v>0</v>
      </c>
      <c r="L136">
        <v>0</v>
      </c>
      <c r="M136">
        <v>0</v>
      </c>
      <c r="N136">
        <v>0</v>
      </c>
      <c r="O136">
        <v>0</v>
      </c>
      <c r="P136">
        <v>0</v>
      </c>
      <c r="Q136">
        <v>0</v>
      </c>
      <c r="R136">
        <v>0</v>
      </c>
    </row>
    <row r="137" spans="1:18" x14ac:dyDescent="0.2">
      <c r="A137" t="s">
        <v>10444</v>
      </c>
      <c r="B137" t="s">
        <v>87</v>
      </c>
      <c r="C137" t="s">
        <v>104</v>
      </c>
      <c r="D137">
        <v>215</v>
      </c>
      <c r="E137">
        <v>1</v>
      </c>
      <c r="F137">
        <v>1</v>
      </c>
      <c r="G137">
        <v>0</v>
      </c>
      <c r="H137">
        <v>0</v>
      </c>
      <c r="I137">
        <v>1</v>
      </c>
      <c r="J137">
        <v>1</v>
      </c>
      <c r="K137">
        <v>0</v>
      </c>
      <c r="L137">
        <v>0</v>
      </c>
      <c r="M137">
        <v>1</v>
      </c>
      <c r="N137">
        <v>1</v>
      </c>
      <c r="O137">
        <v>0</v>
      </c>
      <c r="P137">
        <v>0</v>
      </c>
      <c r="Q137">
        <v>0</v>
      </c>
      <c r="R137">
        <v>0</v>
      </c>
    </row>
    <row r="138" spans="1:18" x14ac:dyDescent="0.2">
      <c r="A138" t="s">
        <v>10447</v>
      </c>
      <c r="B138" t="s">
        <v>87</v>
      </c>
      <c r="C138" t="s">
        <v>106</v>
      </c>
      <c r="D138">
        <v>2</v>
      </c>
      <c r="E138">
        <v>0</v>
      </c>
      <c r="F138">
        <v>0</v>
      </c>
      <c r="G138">
        <v>0</v>
      </c>
      <c r="H138">
        <v>0</v>
      </c>
      <c r="I138">
        <v>0</v>
      </c>
      <c r="J138">
        <v>0</v>
      </c>
      <c r="K138">
        <v>0</v>
      </c>
      <c r="L138">
        <v>0</v>
      </c>
      <c r="M138">
        <v>0</v>
      </c>
      <c r="N138">
        <v>0</v>
      </c>
      <c r="O138">
        <v>0</v>
      </c>
      <c r="P138">
        <v>0</v>
      </c>
      <c r="Q138">
        <v>0</v>
      </c>
      <c r="R138">
        <v>0</v>
      </c>
    </row>
    <row r="139" spans="1:18" x14ac:dyDescent="0.2">
      <c r="A139" t="s">
        <v>10681</v>
      </c>
      <c r="B139" t="s">
        <v>87</v>
      </c>
      <c r="C139" t="s">
        <v>108</v>
      </c>
      <c r="D139">
        <v>1</v>
      </c>
      <c r="E139">
        <v>0</v>
      </c>
      <c r="F139">
        <v>0</v>
      </c>
      <c r="G139">
        <v>0</v>
      </c>
      <c r="H139">
        <v>0</v>
      </c>
      <c r="I139">
        <v>0</v>
      </c>
      <c r="J139">
        <v>0</v>
      </c>
      <c r="K139">
        <v>0</v>
      </c>
      <c r="L139">
        <v>0</v>
      </c>
      <c r="M139">
        <v>0</v>
      </c>
      <c r="N139">
        <v>0</v>
      </c>
      <c r="O139">
        <v>0</v>
      </c>
      <c r="P139">
        <v>0</v>
      </c>
      <c r="Q139">
        <v>0</v>
      </c>
      <c r="R139">
        <v>0</v>
      </c>
    </row>
    <row r="140" spans="1:18" x14ac:dyDescent="0.2">
      <c r="A140" t="s">
        <v>10682</v>
      </c>
      <c r="B140" t="s">
        <v>87</v>
      </c>
      <c r="C140" t="s">
        <v>110</v>
      </c>
      <c r="D140">
        <v>1</v>
      </c>
      <c r="E140">
        <v>0</v>
      </c>
      <c r="F140">
        <v>0</v>
      </c>
      <c r="G140">
        <v>0</v>
      </c>
      <c r="H140">
        <v>0</v>
      </c>
      <c r="I140">
        <v>0</v>
      </c>
      <c r="J140">
        <v>0</v>
      </c>
      <c r="K140">
        <v>0</v>
      </c>
      <c r="L140">
        <v>0</v>
      </c>
      <c r="M140">
        <v>0</v>
      </c>
      <c r="N140">
        <v>0</v>
      </c>
      <c r="O140">
        <v>0</v>
      </c>
      <c r="P140">
        <v>0</v>
      </c>
      <c r="Q140">
        <v>0</v>
      </c>
      <c r="R140">
        <v>0</v>
      </c>
    </row>
    <row r="141" spans="1:18" x14ac:dyDescent="0.2">
      <c r="A141" t="s">
        <v>10453</v>
      </c>
      <c r="B141" t="s">
        <v>87</v>
      </c>
      <c r="C141" t="s">
        <v>111</v>
      </c>
      <c r="D141">
        <v>11</v>
      </c>
      <c r="E141">
        <v>0</v>
      </c>
      <c r="F141">
        <v>0</v>
      </c>
      <c r="G141">
        <v>0</v>
      </c>
      <c r="H141">
        <v>0</v>
      </c>
      <c r="I141">
        <v>0</v>
      </c>
      <c r="J141">
        <v>0</v>
      </c>
      <c r="K141">
        <v>0</v>
      </c>
      <c r="L141">
        <v>0</v>
      </c>
      <c r="M141">
        <v>0</v>
      </c>
      <c r="N141">
        <v>0</v>
      </c>
      <c r="O141">
        <v>0</v>
      </c>
      <c r="P141">
        <v>0</v>
      </c>
      <c r="Q141">
        <v>0</v>
      </c>
      <c r="R141">
        <v>0</v>
      </c>
    </row>
    <row r="142" spans="1:18" x14ac:dyDescent="0.2">
      <c r="A142" t="s">
        <v>10683</v>
      </c>
      <c r="B142" t="s">
        <v>87</v>
      </c>
      <c r="C142" t="s">
        <v>112</v>
      </c>
      <c r="D142">
        <v>1</v>
      </c>
      <c r="E142">
        <v>0</v>
      </c>
      <c r="F142">
        <v>0</v>
      </c>
      <c r="G142">
        <v>0</v>
      </c>
      <c r="H142">
        <v>0</v>
      </c>
      <c r="I142">
        <v>0</v>
      </c>
      <c r="J142">
        <v>0</v>
      </c>
      <c r="K142">
        <v>0</v>
      </c>
      <c r="L142">
        <v>0</v>
      </c>
      <c r="M142">
        <v>0</v>
      </c>
      <c r="N142">
        <v>0</v>
      </c>
      <c r="O142">
        <v>0</v>
      </c>
      <c r="P142">
        <v>0</v>
      </c>
      <c r="Q142">
        <v>0</v>
      </c>
      <c r="R142">
        <v>0</v>
      </c>
    </row>
    <row r="143" spans="1:18" x14ac:dyDescent="0.2">
      <c r="A143" t="s">
        <v>10684</v>
      </c>
      <c r="B143" t="s">
        <v>87</v>
      </c>
      <c r="C143" t="s">
        <v>113</v>
      </c>
      <c r="D143">
        <v>1</v>
      </c>
      <c r="E143">
        <v>0</v>
      </c>
      <c r="F143">
        <v>0</v>
      </c>
      <c r="G143">
        <v>0</v>
      </c>
      <c r="H143">
        <v>0</v>
      </c>
      <c r="I143">
        <v>0</v>
      </c>
      <c r="J143">
        <v>0</v>
      </c>
      <c r="K143">
        <v>0</v>
      </c>
      <c r="L143">
        <v>0</v>
      </c>
      <c r="M143">
        <v>0</v>
      </c>
      <c r="N143">
        <v>0</v>
      </c>
      <c r="O143">
        <v>0</v>
      </c>
      <c r="P143">
        <v>0</v>
      </c>
      <c r="Q143">
        <v>0</v>
      </c>
      <c r="R143">
        <v>0</v>
      </c>
    </row>
    <row r="144" spans="1:18" x14ac:dyDescent="0.2">
      <c r="A144" t="s">
        <v>10462</v>
      </c>
      <c r="B144" t="s">
        <v>87</v>
      </c>
      <c r="C144" t="s">
        <v>117</v>
      </c>
      <c r="D144">
        <v>2</v>
      </c>
      <c r="E144">
        <v>0</v>
      </c>
      <c r="F144">
        <v>0</v>
      </c>
      <c r="G144">
        <v>0</v>
      </c>
      <c r="H144">
        <v>0</v>
      </c>
      <c r="I144">
        <v>0</v>
      </c>
      <c r="J144">
        <v>0</v>
      </c>
      <c r="K144">
        <v>0</v>
      </c>
      <c r="L144">
        <v>0</v>
      </c>
      <c r="M144">
        <v>0</v>
      </c>
      <c r="N144">
        <v>0</v>
      </c>
      <c r="O144">
        <v>0</v>
      </c>
      <c r="P144">
        <v>0</v>
      </c>
      <c r="Q144">
        <v>0</v>
      </c>
      <c r="R144">
        <v>0</v>
      </c>
    </row>
    <row r="145" spans="1:18" x14ac:dyDescent="0.2">
      <c r="A145" t="s">
        <v>10465</v>
      </c>
      <c r="B145" t="s">
        <v>87</v>
      </c>
      <c r="C145" t="s">
        <v>119</v>
      </c>
      <c r="D145">
        <v>3</v>
      </c>
      <c r="E145">
        <v>0</v>
      </c>
      <c r="F145">
        <v>0</v>
      </c>
      <c r="G145">
        <v>0</v>
      </c>
      <c r="H145">
        <v>0</v>
      </c>
      <c r="I145">
        <v>0</v>
      </c>
      <c r="J145">
        <v>0</v>
      </c>
      <c r="K145">
        <v>0</v>
      </c>
      <c r="L145">
        <v>0</v>
      </c>
      <c r="M145">
        <v>0</v>
      </c>
      <c r="N145">
        <v>0</v>
      </c>
      <c r="O145">
        <v>0</v>
      </c>
      <c r="P145">
        <v>0</v>
      </c>
      <c r="Q145">
        <v>0</v>
      </c>
      <c r="R145">
        <v>0</v>
      </c>
    </row>
    <row r="146" spans="1:18" x14ac:dyDescent="0.2">
      <c r="A146" t="s">
        <v>10467</v>
      </c>
      <c r="B146" t="s">
        <v>87</v>
      </c>
      <c r="C146" t="s">
        <v>120</v>
      </c>
      <c r="D146">
        <v>2</v>
      </c>
      <c r="E146">
        <v>0</v>
      </c>
      <c r="F146">
        <v>0</v>
      </c>
      <c r="G146">
        <v>0</v>
      </c>
      <c r="H146">
        <v>0</v>
      </c>
      <c r="I146">
        <v>0</v>
      </c>
      <c r="J146">
        <v>0</v>
      </c>
      <c r="K146">
        <v>0</v>
      </c>
      <c r="L146">
        <v>0</v>
      </c>
      <c r="M146">
        <v>0</v>
      </c>
      <c r="N146">
        <v>0</v>
      </c>
      <c r="O146">
        <v>0</v>
      </c>
      <c r="P146">
        <v>0</v>
      </c>
      <c r="Q146">
        <v>0</v>
      </c>
      <c r="R146">
        <v>0</v>
      </c>
    </row>
    <row r="147" spans="1:18" x14ac:dyDescent="0.2">
      <c r="A147" t="s">
        <v>10471</v>
      </c>
      <c r="B147" t="s">
        <v>87</v>
      </c>
      <c r="C147" t="s">
        <v>122</v>
      </c>
      <c r="D147">
        <v>3</v>
      </c>
      <c r="E147">
        <v>0</v>
      </c>
      <c r="F147">
        <v>0</v>
      </c>
      <c r="G147">
        <v>0</v>
      </c>
      <c r="H147">
        <v>0</v>
      </c>
      <c r="I147">
        <v>0</v>
      </c>
      <c r="J147">
        <v>0</v>
      </c>
      <c r="K147">
        <v>0</v>
      </c>
      <c r="L147">
        <v>0</v>
      </c>
      <c r="M147">
        <v>0</v>
      </c>
      <c r="N147">
        <v>0</v>
      </c>
      <c r="O147">
        <v>0</v>
      </c>
      <c r="P147">
        <v>0</v>
      </c>
      <c r="Q147">
        <v>0</v>
      </c>
      <c r="R147">
        <v>0</v>
      </c>
    </row>
    <row r="148" spans="1:18" x14ac:dyDescent="0.2">
      <c r="A148" t="s">
        <v>10685</v>
      </c>
      <c r="B148" t="s">
        <v>87</v>
      </c>
      <c r="C148" t="s">
        <v>124</v>
      </c>
      <c r="D148">
        <v>2</v>
      </c>
      <c r="E148">
        <v>0</v>
      </c>
      <c r="F148">
        <v>0</v>
      </c>
      <c r="G148">
        <v>0</v>
      </c>
      <c r="H148">
        <v>0</v>
      </c>
      <c r="I148">
        <v>0</v>
      </c>
      <c r="J148">
        <v>0</v>
      </c>
      <c r="K148">
        <v>0</v>
      </c>
      <c r="L148">
        <v>0</v>
      </c>
      <c r="M148">
        <v>0</v>
      </c>
      <c r="N148">
        <v>0</v>
      </c>
      <c r="O148">
        <v>0</v>
      </c>
      <c r="P148">
        <v>0</v>
      </c>
      <c r="Q148">
        <v>0</v>
      </c>
      <c r="R148">
        <v>0</v>
      </c>
    </row>
    <row r="149" spans="1:18" x14ac:dyDescent="0.2">
      <c r="A149" t="s">
        <v>10476</v>
      </c>
      <c r="B149" t="s">
        <v>87</v>
      </c>
      <c r="C149" t="s">
        <v>125</v>
      </c>
      <c r="D149">
        <v>2</v>
      </c>
      <c r="E149">
        <v>0</v>
      </c>
      <c r="F149">
        <v>0</v>
      </c>
      <c r="G149">
        <v>0</v>
      </c>
      <c r="H149">
        <v>0</v>
      </c>
      <c r="I149">
        <v>0</v>
      </c>
      <c r="J149">
        <v>0</v>
      </c>
      <c r="K149">
        <v>0</v>
      </c>
      <c r="L149">
        <v>0</v>
      </c>
      <c r="M149">
        <v>0</v>
      </c>
      <c r="N149">
        <v>0</v>
      </c>
      <c r="O149">
        <v>0</v>
      </c>
      <c r="P149">
        <v>0</v>
      </c>
      <c r="Q149">
        <v>0</v>
      </c>
      <c r="R149">
        <v>0</v>
      </c>
    </row>
    <row r="150" spans="1:18" x14ac:dyDescent="0.2">
      <c r="A150" t="s">
        <v>10478</v>
      </c>
      <c r="B150" t="s">
        <v>87</v>
      </c>
      <c r="C150" t="s">
        <v>126</v>
      </c>
      <c r="D150">
        <v>1</v>
      </c>
      <c r="E150">
        <v>0</v>
      </c>
      <c r="F150">
        <v>0</v>
      </c>
      <c r="G150">
        <v>0</v>
      </c>
      <c r="H150">
        <v>0</v>
      </c>
      <c r="I150">
        <v>0</v>
      </c>
      <c r="J150">
        <v>0</v>
      </c>
      <c r="K150">
        <v>0</v>
      </c>
      <c r="L150">
        <v>0</v>
      </c>
      <c r="M150">
        <v>0</v>
      </c>
      <c r="N150">
        <v>0</v>
      </c>
      <c r="O150">
        <v>0</v>
      </c>
      <c r="P150">
        <v>0</v>
      </c>
      <c r="Q150">
        <v>0</v>
      </c>
      <c r="R150">
        <v>0</v>
      </c>
    </row>
    <row r="151" spans="1:18" x14ac:dyDescent="0.2">
      <c r="A151" t="s">
        <v>10686</v>
      </c>
      <c r="B151" t="s">
        <v>87</v>
      </c>
      <c r="C151" t="s">
        <v>127</v>
      </c>
      <c r="D151">
        <v>1</v>
      </c>
      <c r="E151">
        <v>0</v>
      </c>
      <c r="F151">
        <v>0</v>
      </c>
      <c r="G151">
        <v>0</v>
      </c>
      <c r="H151">
        <v>0</v>
      </c>
      <c r="I151">
        <v>0</v>
      </c>
      <c r="J151">
        <v>0</v>
      </c>
      <c r="K151">
        <v>0</v>
      </c>
      <c r="L151">
        <v>0</v>
      </c>
      <c r="M151">
        <v>0</v>
      </c>
      <c r="N151">
        <v>0</v>
      </c>
      <c r="O151">
        <v>0</v>
      </c>
      <c r="P151">
        <v>0</v>
      </c>
      <c r="Q151">
        <v>0</v>
      </c>
      <c r="R151">
        <v>0</v>
      </c>
    </row>
    <row r="152" spans="1:18" x14ac:dyDescent="0.2">
      <c r="A152" t="s">
        <v>10481</v>
      </c>
      <c r="B152" t="s">
        <v>87</v>
      </c>
      <c r="C152" t="s">
        <v>128</v>
      </c>
      <c r="D152">
        <v>1</v>
      </c>
      <c r="E152">
        <v>0</v>
      </c>
      <c r="F152">
        <v>0</v>
      </c>
      <c r="G152">
        <v>0</v>
      </c>
      <c r="H152">
        <v>0</v>
      </c>
      <c r="I152">
        <v>0</v>
      </c>
      <c r="J152">
        <v>0</v>
      </c>
      <c r="K152">
        <v>0</v>
      </c>
      <c r="L152">
        <v>0</v>
      </c>
      <c r="M152">
        <v>0</v>
      </c>
      <c r="N152">
        <v>0</v>
      </c>
      <c r="O152">
        <v>0</v>
      </c>
      <c r="P152">
        <v>0</v>
      </c>
      <c r="Q152">
        <v>0</v>
      </c>
      <c r="R152">
        <v>0</v>
      </c>
    </row>
    <row r="153" spans="1:18" x14ac:dyDescent="0.2">
      <c r="A153" t="s">
        <v>10687</v>
      </c>
      <c r="B153" t="s">
        <v>87</v>
      </c>
      <c r="C153" t="s">
        <v>129</v>
      </c>
      <c r="D153">
        <v>1</v>
      </c>
      <c r="E153">
        <v>0</v>
      </c>
      <c r="F153">
        <v>0</v>
      </c>
      <c r="G153">
        <v>0</v>
      </c>
      <c r="H153">
        <v>0</v>
      </c>
      <c r="I153">
        <v>0</v>
      </c>
      <c r="J153">
        <v>0</v>
      </c>
      <c r="K153">
        <v>0</v>
      </c>
      <c r="L153">
        <v>0</v>
      </c>
      <c r="M153">
        <v>0</v>
      </c>
      <c r="N153">
        <v>0</v>
      </c>
      <c r="O153">
        <v>0</v>
      </c>
      <c r="P153">
        <v>0</v>
      </c>
      <c r="Q153">
        <v>0</v>
      </c>
      <c r="R153">
        <v>0</v>
      </c>
    </row>
    <row r="154" spans="1:18" x14ac:dyDescent="0.2">
      <c r="A154" t="s">
        <v>10484</v>
      </c>
      <c r="B154" t="s">
        <v>87</v>
      </c>
      <c r="C154" t="s">
        <v>131</v>
      </c>
      <c r="D154">
        <v>1</v>
      </c>
      <c r="E154">
        <v>0</v>
      </c>
      <c r="F154">
        <v>0</v>
      </c>
      <c r="G154">
        <v>0</v>
      </c>
      <c r="H154">
        <v>0</v>
      </c>
      <c r="I154">
        <v>0</v>
      </c>
      <c r="J154">
        <v>0</v>
      </c>
      <c r="K154">
        <v>0</v>
      </c>
      <c r="L154">
        <v>0</v>
      </c>
      <c r="M154">
        <v>0</v>
      </c>
      <c r="N154">
        <v>0</v>
      </c>
      <c r="O154">
        <v>0</v>
      </c>
      <c r="P154">
        <v>0</v>
      </c>
      <c r="Q154">
        <v>0</v>
      </c>
      <c r="R154">
        <v>0</v>
      </c>
    </row>
    <row r="155" spans="1:18" x14ac:dyDescent="0.2">
      <c r="A155" t="s">
        <v>10488</v>
      </c>
      <c r="B155" t="s">
        <v>87</v>
      </c>
      <c r="C155" t="s">
        <v>133</v>
      </c>
      <c r="D155">
        <v>1</v>
      </c>
      <c r="E155">
        <v>0</v>
      </c>
      <c r="F155">
        <v>0</v>
      </c>
      <c r="G155">
        <v>0</v>
      </c>
      <c r="H155">
        <v>0</v>
      </c>
      <c r="I155">
        <v>0</v>
      </c>
      <c r="J155">
        <v>0</v>
      </c>
      <c r="K155">
        <v>0</v>
      </c>
      <c r="L155">
        <v>0</v>
      </c>
      <c r="M155">
        <v>0</v>
      </c>
      <c r="N155">
        <v>0</v>
      </c>
      <c r="O155">
        <v>0</v>
      </c>
      <c r="P155">
        <v>0</v>
      </c>
      <c r="Q155">
        <v>0</v>
      </c>
      <c r="R155">
        <v>0</v>
      </c>
    </row>
    <row r="156" spans="1:18" x14ac:dyDescent="0.2">
      <c r="A156" t="s">
        <v>10688</v>
      </c>
      <c r="B156" t="s">
        <v>87</v>
      </c>
      <c r="C156" t="s">
        <v>134</v>
      </c>
      <c r="D156">
        <v>1</v>
      </c>
      <c r="E156">
        <v>0</v>
      </c>
      <c r="F156">
        <v>0</v>
      </c>
      <c r="G156">
        <v>0</v>
      </c>
      <c r="H156">
        <v>0</v>
      </c>
      <c r="I156">
        <v>0</v>
      </c>
      <c r="J156">
        <v>0</v>
      </c>
      <c r="K156">
        <v>0</v>
      </c>
      <c r="L156">
        <v>0</v>
      </c>
      <c r="M156">
        <v>0</v>
      </c>
      <c r="N156">
        <v>0</v>
      </c>
      <c r="O156">
        <v>0</v>
      </c>
      <c r="P156">
        <v>0</v>
      </c>
      <c r="Q156">
        <v>0</v>
      </c>
      <c r="R156">
        <v>0</v>
      </c>
    </row>
    <row r="157" spans="1:18" x14ac:dyDescent="0.2">
      <c r="A157" t="s">
        <v>10689</v>
      </c>
      <c r="B157" t="s">
        <v>87</v>
      </c>
      <c r="C157" t="s">
        <v>136</v>
      </c>
      <c r="D157">
        <v>1</v>
      </c>
      <c r="E157">
        <v>0</v>
      </c>
      <c r="F157">
        <v>0</v>
      </c>
      <c r="G157">
        <v>0</v>
      </c>
      <c r="H157">
        <v>0</v>
      </c>
      <c r="I157">
        <v>0</v>
      </c>
      <c r="J157">
        <v>0</v>
      </c>
      <c r="K157">
        <v>0</v>
      </c>
      <c r="L157">
        <v>0</v>
      </c>
      <c r="M157">
        <v>0</v>
      </c>
      <c r="N157">
        <v>0</v>
      </c>
      <c r="O157">
        <v>0</v>
      </c>
      <c r="P157">
        <v>0</v>
      </c>
      <c r="Q157">
        <v>0</v>
      </c>
      <c r="R157">
        <v>0</v>
      </c>
    </row>
    <row r="158" spans="1:18" x14ac:dyDescent="0.2">
      <c r="A158" t="s">
        <v>10493</v>
      </c>
      <c r="B158" t="s">
        <v>87</v>
      </c>
      <c r="C158" t="s">
        <v>137</v>
      </c>
      <c r="D158">
        <v>2</v>
      </c>
      <c r="E158">
        <v>0</v>
      </c>
      <c r="F158">
        <v>0</v>
      </c>
      <c r="G158">
        <v>0</v>
      </c>
      <c r="H158">
        <v>0</v>
      </c>
      <c r="I158">
        <v>0</v>
      </c>
      <c r="J158">
        <v>0</v>
      </c>
      <c r="K158">
        <v>0</v>
      </c>
      <c r="L158">
        <v>0</v>
      </c>
      <c r="M158">
        <v>0</v>
      </c>
      <c r="N158">
        <v>0</v>
      </c>
      <c r="O158">
        <v>0</v>
      </c>
      <c r="P158">
        <v>0</v>
      </c>
      <c r="Q158">
        <v>0</v>
      </c>
      <c r="R158">
        <v>0</v>
      </c>
    </row>
    <row r="159" spans="1:18" x14ac:dyDescent="0.2">
      <c r="A159" t="s">
        <v>10690</v>
      </c>
      <c r="B159" t="s">
        <v>87</v>
      </c>
      <c r="C159" t="s">
        <v>138</v>
      </c>
      <c r="D159">
        <v>3</v>
      </c>
      <c r="E159">
        <v>0</v>
      </c>
      <c r="F159">
        <v>0</v>
      </c>
      <c r="G159">
        <v>0</v>
      </c>
      <c r="H159">
        <v>0</v>
      </c>
      <c r="I159">
        <v>0</v>
      </c>
      <c r="J159">
        <v>0</v>
      </c>
      <c r="K159">
        <v>0</v>
      </c>
      <c r="L159">
        <v>0</v>
      </c>
      <c r="M159">
        <v>0</v>
      </c>
      <c r="N159">
        <v>0</v>
      </c>
      <c r="O159">
        <v>0</v>
      </c>
      <c r="P159">
        <v>0</v>
      </c>
      <c r="Q159">
        <v>0</v>
      </c>
      <c r="R159">
        <v>0</v>
      </c>
    </row>
    <row r="160" spans="1:18" x14ac:dyDescent="0.2">
      <c r="A160" t="s">
        <v>10496</v>
      </c>
      <c r="B160" t="s">
        <v>87</v>
      </c>
      <c r="C160" t="s">
        <v>139</v>
      </c>
      <c r="D160">
        <v>1</v>
      </c>
      <c r="E160">
        <v>0</v>
      </c>
      <c r="F160">
        <v>0</v>
      </c>
      <c r="G160">
        <v>0</v>
      </c>
      <c r="H160">
        <v>0</v>
      </c>
      <c r="I160">
        <v>0</v>
      </c>
      <c r="J160">
        <v>0</v>
      </c>
      <c r="K160">
        <v>0</v>
      </c>
      <c r="L160">
        <v>0</v>
      </c>
      <c r="M160">
        <v>0</v>
      </c>
      <c r="N160">
        <v>0</v>
      </c>
      <c r="O160">
        <v>0</v>
      </c>
      <c r="P160">
        <v>0</v>
      </c>
      <c r="Q160">
        <v>0</v>
      </c>
      <c r="R160">
        <v>0</v>
      </c>
    </row>
    <row r="161" spans="1:18" x14ac:dyDescent="0.2">
      <c r="A161" t="s">
        <v>10691</v>
      </c>
      <c r="B161" t="s">
        <v>87</v>
      </c>
      <c r="C161" t="s">
        <v>142</v>
      </c>
      <c r="D161">
        <v>1</v>
      </c>
      <c r="E161">
        <v>0</v>
      </c>
      <c r="F161">
        <v>0</v>
      </c>
      <c r="G161">
        <v>0</v>
      </c>
      <c r="H161">
        <v>0</v>
      </c>
      <c r="I161">
        <v>0</v>
      </c>
      <c r="J161">
        <v>0</v>
      </c>
      <c r="K161">
        <v>0</v>
      </c>
      <c r="L161">
        <v>0</v>
      </c>
      <c r="M161">
        <v>0</v>
      </c>
      <c r="N161">
        <v>0</v>
      </c>
      <c r="O161">
        <v>0</v>
      </c>
      <c r="P161">
        <v>0</v>
      </c>
      <c r="Q161">
        <v>0</v>
      </c>
      <c r="R161">
        <v>0</v>
      </c>
    </row>
    <row r="162" spans="1:18" x14ac:dyDescent="0.2">
      <c r="A162" t="s">
        <v>10502</v>
      </c>
      <c r="B162" t="s">
        <v>87</v>
      </c>
      <c r="C162" t="s">
        <v>143</v>
      </c>
      <c r="D162">
        <v>2</v>
      </c>
      <c r="E162">
        <v>0</v>
      </c>
      <c r="F162">
        <v>0</v>
      </c>
      <c r="G162">
        <v>0</v>
      </c>
      <c r="H162">
        <v>0</v>
      </c>
      <c r="I162">
        <v>0</v>
      </c>
      <c r="J162">
        <v>0</v>
      </c>
      <c r="K162">
        <v>0</v>
      </c>
      <c r="L162">
        <v>0</v>
      </c>
      <c r="M162">
        <v>0</v>
      </c>
      <c r="N162">
        <v>0</v>
      </c>
      <c r="O162">
        <v>0</v>
      </c>
      <c r="P162">
        <v>0</v>
      </c>
      <c r="Q162">
        <v>0</v>
      </c>
      <c r="R162">
        <v>0</v>
      </c>
    </row>
    <row r="163" spans="1:18" x14ac:dyDescent="0.2">
      <c r="A163" t="s">
        <v>10692</v>
      </c>
      <c r="B163" t="s">
        <v>87</v>
      </c>
      <c r="C163" t="s">
        <v>144</v>
      </c>
      <c r="D163">
        <v>1</v>
      </c>
      <c r="E163">
        <v>0</v>
      </c>
      <c r="F163">
        <v>0</v>
      </c>
      <c r="G163">
        <v>0</v>
      </c>
      <c r="H163">
        <v>0</v>
      </c>
      <c r="I163">
        <v>0</v>
      </c>
      <c r="J163">
        <v>0</v>
      </c>
      <c r="K163">
        <v>0</v>
      </c>
      <c r="L163">
        <v>0</v>
      </c>
      <c r="M163">
        <v>0</v>
      </c>
      <c r="N163">
        <v>0</v>
      </c>
      <c r="O163">
        <v>0</v>
      </c>
      <c r="P163">
        <v>0</v>
      </c>
      <c r="Q163">
        <v>0</v>
      </c>
      <c r="R163">
        <v>0</v>
      </c>
    </row>
    <row r="164" spans="1:18" x14ac:dyDescent="0.2">
      <c r="A164" t="s">
        <v>10505</v>
      </c>
      <c r="B164" t="s">
        <v>87</v>
      </c>
      <c r="C164" t="s">
        <v>145</v>
      </c>
      <c r="D164">
        <v>2</v>
      </c>
      <c r="E164">
        <v>0</v>
      </c>
      <c r="F164">
        <v>0</v>
      </c>
      <c r="G164">
        <v>0</v>
      </c>
      <c r="H164">
        <v>0</v>
      </c>
      <c r="I164">
        <v>0</v>
      </c>
      <c r="J164">
        <v>0</v>
      </c>
      <c r="K164">
        <v>0</v>
      </c>
      <c r="L164">
        <v>0</v>
      </c>
      <c r="M164">
        <v>0</v>
      </c>
      <c r="N164">
        <v>0</v>
      </c>
      <c r="O164">
        <v>0</v>
      </c>
      <c r="P164">
        <v>0</v>
      </c>
      <c r="Q164">
        <v>0</v>
      </c>
      <c r="R164">
        <v>0</v>
      </c>
    </row>
    <row r="165" spans="1:18" x14ac:dyDescent="0.2">
      <c r="A165" t="s">
        <v>10693</v>
      </c>
      <c r="B165" t="s">
        <v>87</v>
      </c>
      <c r="C165" t="s">
        <v>146</v>
      </c>
      <c r="D165">
        <v>1</v>
      </c>
      <c r="E165">
        <v>0</v>
      </c>
      <c r="F165">
        <v>0</v>
      </c>
      <c r="G165">
        <v>0</v>
      </c>
      <c r="H165">
        <v>0</v>
      </c>
      <c r="I165">
        <v>0</v>
      </c>
      <c r="J165">
        <v>0</v>
      </c>
      <c r="K165">
        <v>0</v>
      </c>
      <c r="L165">
        <v>0</v>
      </c>
      <c r="M165">
        <v>0</v>
      </c>
      <c r="N165">
        <v>0</v>
      </c>
      <c r="O165">
        <v>0</v>
      </c>
      <c r="P165">
        <v>0</v>
      </c>
      <c r="Q165">
        <v>0</v>
      </c>
      <c r="R165">
        <v>0</v>
      </c>
    </row>
    <row r="166" spans="1:18" x14ac:dyDescent="0.2">
      <c r="A166" t="s">
        <v>10508</v>
      </c>
      <c r="B166" t="s">
        <v>87</v>
      </c>
      <c r="C166" t="s">
        <v>147</v>
      </c>
      <c r="D166">
        <v>7</v>
      </c>
      <c r="E166">
        <v>0</v>
      </c>
      <c r="F166">
        <v>0</v>
      </c>
      <c r="G166">
        <v>0</v>
      </c>
      <c r="H166">
        <v>0</v>
      </c>
      <c r="I166">
        <v>0</v>
      </c>
      <c r="J166">
        <v>0</v>
      </c>
      <c r="K166">
        <v>0</v>
      </c>
      <c r="L166">
        <v>0</v>
      </c>
      <c r="M166">
        <v>0</v>
      </c>
      <c r="N166">
        <v>0</v>
      </c>
      <c r="O166">
        <v>0</v>
      </c>
      <c r="P166">
        <v>0</v>
      </c>
      <c r="Q166">
        <v>0</v>
      </c>
      <c r="R166">
        <v>0</v>
      </c>
    </row>
    <row r="167" spans="1:18" x14ac:dyDescent="0.2">
      <c r="A167" t="s">
        <v>10513</v>
      </c>
      <c r="B167" t="s">
        <v>87</v>
      </c>
      <c r="C167" t="s">
        <v>149</v>
      </c>
      <c r="D167">
        <v>8</v>
      </c>
      <c r="E167">
        <v>0</v>
      </c>
      <c r="F167">
        <v>0</v>
      </c>
      <c r="G167">
        <v>0</v>
      </c>
      <c r="H167">
        <v>0</v>
      </c>
      <c r="I167">
        <v>0</v>
      </c>
      <c r="J167">
        <v>0</v>
      </c>
      <c r="K167">
        <v>0</v>
      </c>
      <c r="L167">
        <v>0</v>
      </c>
      <c r="M167">
        <v>0</v>
      </c>
      <c r="N167">
        <v>0</v>
      </c>
      <c r="O167">
        <v>0</v>
      </c>
      <c r="P167">
        <v>0</v>
      </c>
      <c r="Q167">
        <v>0</v>
      </c>
      <c r="R167">
        <v>0</v>
      </c>
    </row>
    <row r="168" spans="1:18" x14ac:dyDescent="0.2">
      <c r="A168" t="s">
        <v>10515</v>
      </c>
      <c r="B168" t="s">
        <v>87</v>
      </c>
      <c r="C168" t="s">
        <v>150</v>
      </c>
      <c r="D168">
        <v>1</v>
      </c>
      <c r="E168">
        <v>0</v>
      </c>
      <c r="F168">
        <v>0</v>
      </c>
      <c r="G168">
        <v>0</v>
      </c>
      <c r="H168">
        <v>0</v>
      </c>
      <c r="I168">
        <v>0</v>
      </c>
      <c r="J168">
        <v>0</v>
      </c>
      <c r="K168">
        <v>0</v>
      </c>
      <c r="L168">
        <v>0</v>
      </c>
      <c r="M168">
        <v>0</v>
      </c>
      <c r="N168">
        <v>0</v>
      </c>
      <c r="O168">
        <v>0</v>
      </c>
      <c r="P168">
        <v>0</v>
      </c>
      <c r="Q168">
        <v>0</v>
      </c>
      <c r="R168">
        <v>0</v>
      </c>
    </row>
    <row r="169" spans="1:18" x14ac:dyDescent="0.2">
      <c r="A169" t="s">
        <v>10518</v>
      </c>
      <c r="B169" t="s">
        <v>87</v>
      </c>
      <c r="C169" t="s">
        <v>152</v>
      </c>
      <c r="D169">
        <v>1</v>
      </c>
      <c r="E169">
        <v>0</v>
      </c>
      <c r="F169">
        <v>0</v>
      </c>
      <c r="G169">
        <v>0</v>
      </c>
      <c r="H169">
        <v>0</v>
      </c>
      <c r="I169">
        <v>0</v>
      </c>
      <c r="J169">
        <v>0</v>
      </c>
      <c r="K169">
        <v>0</v>
      </c>
      <c r="L169">
        <v>0</v>
      </c>
      <c r="M169">
        <v>0</v>
      </c>
      <c r="N169">
        <v>0</v>
      </c>
      <c r="O169">
        <v>0</v>
      </c>
      <c r="P169">
        <v>0</v>
      </c>
      <c r="Q169">
        <v>0</v>
      </c>
      <c r="R169">
        <v>0</v>
      </c>
    </row>
    <row r="170" spans="1:18" x14ac:dyDescent="0.2">
      <c r="A170" t="s">
        <v>10520</v>
      </c>
      <c r="B170" t="s">
        <v>87</v>
      </c>
      <c r="C170" t="s">
        <v>153</v>
      </c>
      <c r="D170">
        <v>1</v>
      </c>
      <c r="E170">
        <v>0</v>
      </c>
      <c r="F170">
        <v>0</v>
      </c>
      <c r="G170">
        <v>0</v>
      </c>
      <c r="H170">
        <v>0</v>
      </c>
      <c r="I170">
        <v>0</v>
      </c>
      <c r="J170">
        <v>0</v>
      </c>
      <c r="K170">
        <v>0</v>
      </c>
      <c r="L170">
        <v>0</v>
      </c>
      <c r="M170">
        <v>0</v>
      </c>
      <c r="N170">
        <v>0</v>
      </c>
      <c r="O170">
        <v>0</v>
      </c>
      <c r="P170">
        <v>0</v>
      </c>
      <c r="Q170">
        <v>0</v>
      </c>
      <c r="R170">
        <v>0</v>
      </c>
    </row>
    <row r="171" spans="1:18" x14ac:dyDescent="0.2">
      <c r="A171" t="s">
        <v>10522</v>
      </c>
      <c r="B171" t="s">
        <v>87</v>
      </c>
      <c r="C171" t="s">
        <v>154</v>
      </c>
      <c r="D171">
        <v>7</v>
      </c>
      <c r="E171">
        <v>0</v>
      </c>
      <c r="F171">
        <v>0</v>
      </c>
      <c r="G171">
        <v>0</v>
      </c>
      <c r="H171">
        <v>0</v>
      </c>
      <c r="I171">
        <v>0</v>
      </c>
      <c r="J171">
        <v>0</v>
      </c>
      <c r="K171">
        <v>0</v>
      </c>
      <c r="L171">
        <v>0</v>
      </c>
      <c r="M171">
        <v>0</v>
      </c>
      <c r="N171">
        <v>0</v>
      </c>
      <c r="O171">
        <v>0</v>
      </c>
      <c r="P171">
        <v>0</v>
      </c>
      <c r="Q171">
        <v>0</v>
      </c>
      <c r="R171">
        <v>0</v>
      </c>
    </row>
    <row r="172" spans="1:18" x14ac:dyDescent="0.2">
      <c r="A172" t="s">
        <v>10524</v>
      </c>
      <c r="B172" t="s">
        <v>87</v>
      </c>
      <c r="C172" t="s">
        <v>155</v>
      </c>
      <c r="D172">
        <v>1</v>
      </c>
      <c r="E172">
        <v>0</v>
      </c>
      <c r="F172">
        <v>0</v>
      </c>
      <c r="G172">
        <v>0</v>
      </c>
      <c r="H172">
        <v>0</v>
      </c>
      <c r="I172">
        <v>0</v>
      </c>
      <c r="J172">
        <v>0</v>
      </c>
      <c r="K172">
        <v>0</v>
      </c>
      <c r="L172">
        <v>0</v>
      </c>
      <c r="M172">
        <v>0</v>
      </c>
      <c r="N172">
        <v>0</v>
      </c>
      <c r="O172">
        <v>0</v>
      </c>
      <c r="P172">
        <v>0</v>
      </c>
      <c r="Q172">
        <v>0</v>
      </c>
      <c r="R172">
        <v>0</v>
      </c>
    </row>
    <row r="173" spans="1:18" x14ac:dyDescent="0.2">
      <c r="A173" t="s">
        <v>10527</v>
      </c>
      <c r="B173" t="s">
        <v>87</v>
      </c>
      <c r="C173" t="s">
        <v>156</v>
      </c>
      <c r="D173">
        <v>3</v>
      </c>
      <c r="E173">
        <v>0</v>
      </c>
      <c r="F173">
        <v>0</v>
      </c>
      <c r="G173">
        <v>0</v>
      </c>
      <c r="H173">
        <v>0</v>
      </c>
      <c r="I173">
        <v>0</v>
      </c>
      <c r="J173">
        <v>0</v>
      </c>
      <c r="K173">
        <v>0</v>
      </c>
      <c r="L173">
        <v>0</v>
      </c>
      <c r="M173">
        <v>0</v>
      </c>
      <c r="N173">
        <v>0</v>
      </c>
      <c r="O173">
        <v>0</v>
      </c>
      <c r="P173">
        <v>0</v>
      </c>
      <c r="Q173">
        <v>0</v>
      </c>
      <c r="R173">
        <v>0</v>
      </c>
    </row>
    <row r="174" spans="1:18" x14ac:dyDescent="0.2">
      <c r="A174" t="s">
        <v>10530</v>
      </c>
      <c r="B174" t="s">
        <v>87</v>
      </c>
      <c r="C174" t="s">
        <v>158</v>
      </c>
      <c r="D174">
        <v>1</v>
      </c>
      <c r="E174">
        <v>0</v>
      </c>
      <c r="F174">
        <v>0</v>
      </c>
      <c r="G174">
        <v>0</v>
      </c>
      <c r="H174">
        <v>0</v>
      </c>
      <c r="I174">
        <v>0</v>
      </c>
      <c r="J174">
        <v>0</v>
      </c>
      <c r="K174">
        <v>0</v>
      </c>
      <c r="L174">
        <v>0</v>
      </c>
      <c r="M174">
        <v>0</v>
      </c>
      <c r="N174">
        <v>0</v>
      </c>
      <c r="O174">
        <v>0</v>
      </c>
      <c r="P174">
        <v>0</v>
      </c>
      <c r="Q174">
        <v>0</v>
      </c>
      <c r="R174">
        <v>0</v>
      </c>
    </row>
    <row r="175" spans="1:18" x14ac:dyDescent="0.2">
      <c r="A175" t="s">
        <v>10532</v>
      </c>
      <c r="B175" t="s">
        <v>87</v>
      </c>
      <c r="C175" t="s">
        <v>159</v>
      </c>
      <c r="D175">
        <v>1</v>
      </c>
      <c r="E175">
        <v>0</v>
      </c>
      <c r="F175">
        <v>0</v>
      </c>
      <c r="G175">
        <v>0</v>
      </c>
      <c r="H175">
        <v>0</v>
      </c>
      <c r="I175">
        <v>0</v>
      </c>
      <c r="J175">
        <v>0</v>
      </c>
      <c r="K175">
        <v>0</v>
      </c>
      <c r="L175">
        <v>0</v>
      </c>
      <c r="M175">
        <v>0</v>
      </c>
      <c r="N175">
        <v>0</v>
      </c>
      <c r="O175">
        <v>0</v>
      </c>
      <c r="P175">
        <v>0</v>
      </c>
      <c r="Q175">
        <v>0</v>
      </c>
      <c r="R175">
        <v>0</v>
      </c>
    </row>
    <row r="176" spans="1:18" x14ac:dyDescent="0.2">
      <c r="A176" t="s">
        <v>10534</v>
      </c>
      <c r="B176" t="s">
        <v>87</v>
      </c>
      <c r="C176" t="s">
        <v>160</v>
      </c>
      <c r="D176">
        <v>6</v>
      </c>
      <c r="E176">
        <v>0</v>
      </c>
      <c r="F176">
        <v>0</v>
      </c>
      <c r="G176">
        <v>0</v>
      </c>
      <c r="H176">
        <v>0</v>
      </c>
      <c r="I176">
        <v>0</v>
      </c>
      <c r="J176">
        <v>0</v>
      </c>
      <c r="K176">
        <v>0</v>
      </c>
      <c r="L176">
        <v>0</v>
      </c>
      <c r="M176">
        <v>0</v>
      </c>
      <c r="N176">
        <v>0</v>
      </c>
      <c r="O176">
        <v>0</v>
      </c>
      <c r="P176">
        <v>0</v>
      </c>
      <c r="Q176">
        <v>0</v>
      </c>
      <c r="R176">
        <v>0</v>
      </c>
    </row>
    <row r="177" spans="1:18" x14ac:dyDescent="0.2">
      <c r="A177" t="s">
        <v>10694</v>
      </c>
      <c r="B177" t="s">
        <v>87</v>
      </c>
      <c r="C177" t="s">
        <v>161</v>
      </c>
      <c r="D177">
        <v>5</v>
      </c>
      <c r="E177">
        <v>0</v>
      </c>
      <c r="F177">
        <v>0</v>
      </c>
      <c r="G177">
        <v>0</v>
      </c>
      <c r="H177">
        <v>0</v>
      </c>
      <c r="I177">
        <v>0</v>
      </c>
      <c r="J177">
        <v>0</v>
      </c>
      <c r="K177">
        <v>0</v>
      </c>
      <c r="L177">
        <v>0</v>
      </c>
      <c r="M177">
        <v>0</v>
      </c>
      <c r="N177">
        <v>0</v>
      </c>
      <c r="O177">
        <v>0</v>
      </c>
      <c r="P177">
        <v>0</v>
      </c>
      <c r="Q177">
        <v>0</v>
      </c>
      <c r="R177">
        <v>0</v>
      </c>
    </row>
    <row r="178" spans="1:18" x14ac:dyDescent="0.2">
      <c r="A178" t="s">
        <v>10537</v>
      </c>
      <c r="B178" t="s">
        <v>87</v>
      </c>
      <c r="C178" t="s">
        <v>162</v>
      </c>
      <c r="D178">
        <v>2</v>
      </c>
      <c r="E178">
        <v>0</v>
      </c>
      <c r="F178">
        <v>0</v>
      </c>
      <c r="G178">
        <v>0</v>
      </c>
      <c r="H178">
        <v>0</v>
      </c>
      <c r="I178">
        <v>0</v>
      </c>
      <c r="J178">
        <v>0</v>
      </c>
      <c r="K178">
        <v>0</v>
      </c>
      <c r="L178">
        <v>0</v>
      </c>
      <c r="M178">
        <v>0</v>
      </c>
      <c r="N178">
        <v>0</v>
      </c>
      <c r="O178">
        <v>0</v>
      </c>
      <c r="P178">
        <v>0</v>
      </c>
      <c r="Q178">
        <v>0</v>
      </c>
      <c r="R178">
        <v>0</v>
      </c>
    </row>
    <row r="179" spans="1:18" x14ac:dyDescent="0.2">
      <c r="A179" t="s">
        <v>10695</v>
      </c>
      <c r="B179" t="s">
        <v>87</v>
      </c>
      <c r="C179" t="s">
        <v>163</v>
      </c>
      <c r="D179">
        <v>1</v>
      </c>
      <c r="E179">
        <v>0</v>
      </c>
      <c r="F179">
        <v>0</v>
      </c>
      <c r="G179">
        <v>0</v>
      </c>
      <c r="H179">
        <v>0</v>
      </c>
      <c r="I179">
        <v>0</v>
      </c>
      <c r="J179">
        <v>0</v>
      </c>
      <c r="K179">
        <v>0</v>
      </c>
      <c r="L179">
        <v>0</v>
      </c>
      <c r="M179">
        <v>0</v>
      </c>
      <c r="N179">
        <v>0</v>
      </c>
      <c r="O179">
        <v>0</v>
      </c>
      <c r="P179">
        <v>0</v>
      </c>
      <c r="Q179">
        <v>0</v>
      </c>
      <c r="R179">
        <v>0</v>
      </c>
    </row>
    <row r="180" spans="1:18" x14ac:dyDescent="0.2">
      <c r="A180" t="s">
        <v>10539</v>
      </c>
      <c r="B180" t="s">
        <v>87</v>
      </c>
      <c r="C180" t="s">
        <v>165</v>
      </c>
      <c r="D180">
        <v>1</v>
      </c>
      <c r="E180">
        <v>0</v>
      </c>
      <c r="F180">
        <v>0</v>
      </c>
      <c r="G180">
        <v>0</v>
      </c>
      <c r="H180">
        <v>0</v>
      </c>
      <c r="I180">
        <v>0</v>
      </c>
      <c r="J180">
        <v>0</v>
      </c>
      <c r="K180">
        <v>0</v>
      </c>
      <c r="L180">
        <v>0</v>
      </c>
      <c r="M180">
        <v>0</v>
      </c>
      <c r="N180">
        <v>0</v>
      </c>
      <c r="O180">
        <v>0</v>
      </c>
      <c r="P180">
        <v>0</v>
      </c>
      <c r="Q180">
        <v>0</v>
      </c>
      <c r="R180">
        <v>0</v>
      </c>
    </row>
    <row r="181" spans="1:18" x14ac:dyDescent="0.2">
      <c r="A181" t="s">
        <v>10696</v>
      </c>
      <c r="B181" t="s">
        <v>87</v>
      </c>
      <c r="C181" t="s">
        <v>167</v>
      </c>
      <c r="D181">
        <v>8</v>
      </c>
      <c r="E181">
        <v>0</v>
      </c>
      <c r="F181">
        <v>0</v>
      </c>
      <c r="G181">
        <v>0</v>
      </c>
      <c r="H181">
        <v>0</v>
      </c>
      <c r="I181">
        <v>0</v>
      </c>
      <c r="J181">
        <v>0</v>
      </c>
      <c r="K181">
        <v>0</v>
      </c>
      <c r="L181">
        <v>0</v>
      </c>
      <c r="M181">
        <v>0</v>
      </c>
      <c r="N181">
        <v>0</v>
      </c>
      <c r="O181">
        <v>0</v>
      </c>
      <c r="P181">
        <v>0</v>
      </c>
      <c r="Q181">
        <v>0</v>
      </c>
      <c r="R181">
        <v>0</v>
      </c>
    </row>
    <row r="182" spans="1:18" x14ac:dyDescent="0.2">
      <c r="A182" t="s">
        <v>10697</v>
      </c>
      <c r="B182" t="s">
        <v>87</v>
      </c>
      <c r="C182" t="s">
        <v>169</v>
      </c>
      <c r="D182">
        <v>1</v>
      </c>
      <c r="E182">
        <v>0</v>
      </c>
      <c r="F182">
        <v>0</v>
      </c>
      <c r="G182">
        <v>0</v>
      </c>
      <c r="H182">
        <v>0</v>
      </c>
      <c r="I182">
        <v>0</v>
      </c>
      <c r="J182">
        <v>0</v>
      </c>
      <c r="K182">
        <v>0</v>
      </c>
      <c r="L182">
        <v>0</v>
      </c>
      <c r="M182">
        <v>0</v>
      </c>
      <c r="N182">
        <v>0</v>
      </c>
      <c r="O182">
        <v>0</v>
      </c>
      <c r="P182">
        <v>0</v>
      </c>
      <c r="Q182">
        <v>0</v>
      </c>
      <c r="R182">
        <v>0</v>
      </c>
    </row>
    <row r="183" spans="1:18" x14ac:dyDescent="0.2">
      <c r="A183" t="s">
        <v>10698</v>
      </c>
      <c r="B183" t="s">
        <v>87</v>
      </c>
      <c r="C183" t="s">
        <v>170</v>
      </c>
      <c r="D183">
        <v>3</v>
      </c>
      <c r="E183">
        <v>0</v>
      </c>
      <c r="F183">
        <v>0</v>
      </c>
      <c r="G183">
        <v>0</v>
      </c>
      <c r="H183">
        <v>0</v>
      </c>
      <c r="I183">
        <v>0</v>
      </c>
      <c r="J183">
        <v>0</v>
      </c>
      <c r="K183">
        <v>0</v>
      </c>
      <c r="L183">
        <v>0</v>
      </c>
      <c r="M183">
        <v>0</v>
      </c>
      <c r="N183">
        <v>0</v>
      </c>
      <c r="O183">
        <v>0</v>
      </c>
      <c r="P183">
        <v>0</v>
      </c>
      <c r="Q183">
        <v>0</v>
      </c>
      <c r="R183">
        <v>0</v>
      </c>
    </row>
    <row r="184" spans="1:18" x14ac:dyDescent="0.2">
      <c r="A184" t="s">
        <v>10551</v>
      </c>
      <c r="B184" t="s">
        <v>87</v>
      </c>
      <c r="C184" t="s">
        <v>173</v>
      </c>
      <c r="D184">
        <v>2</v>
      </c>
      <c r="E184">
        <v>0</v>
      </c>
      <c r="F184">
        <v>0</v>
      </c>
      <c r="G184">
        <v>0</v>
      </c>
      <c r="H184">
        <v>0</v>
      </c>
      <c r="I184">
        <v>0</v>
      </c>
      <c r="J184">
        <v>0</v>
      </c>
      <c r="K184">
        <v>0</v>
      </c>
      <c r="L184">
        <v>0</v>
      </c>
      <c r="M184">
        <v>0</v>
      </c>
      <c r="N184">
        <v>0</v>
      </c>
      <c r="O184">
        <v>0</v>
      </c>
      <c r="P184">
        <v>0</v>
      </c>
      <c r="Q184">
        <v>0</v>
      </c>
      <c r="R184">
        <v>0</v>
      </c>
    </row>
    <row r="185" spans="1:18" x14ac:dyDescent="0.2">
      <c r="A185" t="s">
        <v>10699</v>
      </c>
      <c r="B185" t="s">
        <v>87</v>
      </c>
      <c r="C185" t="s">
        <v>174</v>
      </c>
      <c r="D185">
        <v>2</v>
      </c>
      <c r="E185">
        <v>0</v>
      </c>
      <c r="F185">
        <v>0</v>
      </c>
      <c r="G185">
        <v>0</v>
      </c>
      <c r="H185">
        <v>0</v>
      </c>
      <c r="I185">
        <v>0</v>
      </c>
      <c r="J185">
        <v>0</v>
      </c>
      <c r="K185">
        <v>0</v>
      </c>
      <c r="L185">
        <v>0</v>
      </c>
      <c r="M185">
        <v>0</v>
      </c>
      <c r="N185">
        <v>0</v>
      </c>
      <c r="O185">
        <v>0</v>
      </c>
      <c r="P185">
        <v>0</v>
      </c>
      <c r="Q185">
        <v>0</v>
      </c>
      <c r="R185">
        <v>0</v>
      </c>
    </row>
    <row r="186" spans="1:18" x14ac:dyDescent="0.2">
      <c r="A186" t="s">
        <v>10700</v>
      </c>
      <c r="B186" t="s">
        <v>87</v>
      </c>
      <c r="C186" t="s">
        <v>175</v>
      </c>
      <c r="D186">
        <v>2</v>
      </c>
      <c r="E186">
        <v>0</v>
      </c>
      <c r="F186">
        <v>0</v>
      </c>
      <c r="G186">
        <v>0</v>
      </c>
      <c r="H186">
        <v>0</v>
      </c>
      <c r="I186">
        <v>0</v>
      </c>
      <c r="J186">
        <v>0</v>
      </c>
      <c r="K186">
        <v>0</v>
      </c>
      <c r="L186">
        <v>0</v>
      </c>
      <c r="M186">
        <v>0</v>
      </c>
      <c r="N186">
        <v>0</v>
      </c>
      <c r="O186">
        <v>0</v>
      </c>
      <c r="P186">
        <v>0</v>
      </c>
      <c r="Q186">
        <v>0</v>
      </c>
      <c r="R186">
        <v>0</v>
      </c>
    </row>
    <row r="187" spans="1:18" x14ac:dyDescent="0.2">
      <c r="A187" t="s">
        <v>10701</v>
      </c>
      <c r="B187" t="s">
        <v>87</v>
      </c>
      <c r="C187" t="s">
        <v>176</v>
      </c>
      <c r="D187">
        <v>5</v>
      </c>
      <c r="E187">
        <v>0</v>
      </c>
      <c r="F187">
        <v>0</v>
      </c>
      <c r="G187">
        <v>0</v>
      </c>
      <c r="H187">
        <v>0</v>
      </c>
      <c r="I187">
        <v>0</v>
      </c>
      <c r="J187">
        <v>0</v>
      </c>
      <c r="K187">
        <v>0</v>
      </c>
      <c r="L187">
        <v>0</v>
      </c>
      <c r="M187">
        <v>0</v>
      </c>
      <c r="N187">
        <v>0</v>
      </c>
      <c r="O187">
        <v>0</v>
      </c>
      <c r="P187">
        <v>0</v>
      </c>
      <c r="Q187">
        <v>0</v>
      </c>
      <c r="R187">
        <v>0</v>
      </c>
    </row>
    <row r="188" spans="1:18" x14ac:dyDescent="0.2">
      <c r="A188" t="s">
        <v>10557</v>
      </c>
      <c r="B188" t="s">
        <v>87</v>
      </c>
      <c r="C188" t="s">
        <v>177</v>
      </c>
      <c r="D188">
        <v>2</v>
      </c>
      <c r="E188">
        <v>0</v>
      </c>
      <c r="F188">
        <v>0</v>
      </c>
      <c r="G188">
        <v>0</v>
      </c>
      <c r="H188">
        <v>0</v>
      </c>
      <c r="I188">
        <v>0</v>
      </c>
      <c r="J188">
        <v>0</v>
      </c>
      <c r="K188">
        <v>0</v>
      </c>
      <c r="L188">
        <v>0</v>
      </c>
      <c r="M188">
        <v>0</v>
      </c>
      <c r="N188">
        <v>0</v>
      </c>
      <c r="O188">
        <v>0</v>
      </c>
      <c r="P188">
        <v>0</v>
      </c>
      <c r="Q188">
        <v>0</v>
      </c>
      <c r="R188">
        <v>0</v>
      </c>
    </row>
    <row r="189" spans="1:18" x14ac:dyDescent="0.2">
      <c r="A189" t="s">
        <v>10702</v>
      </c>
      <c r="B189" t="s">
        <v>87</v>
      </c>
      <c r="C189" t="s">
        <v>178</v>
      </c>
      <c r="D189">
        <v>3</v>
      </c>
      <c r="E189">
        <v>0</v>
      </c>
      <c r="F189">
        <v>0</v>
      </c>
      <c r="G189">
        <v>0</v>
      </c>
      <c r="H189">
        <v>0</v>
      </c>
      <c r="I189">
        <v>0</v>
      </c>
      <c r="J189">
        <v>0</v>
      </c>
      <c r="K189">
        <v>0</v>
      </c>
      <c r="L189">
        <v>0</v>
      </c>
      <c r="M189">
        <v>0</v>
      </c>
      <c r="N189">
        <v>0</v>
      </c>
      <c r="O189">
        <v>0</v>
      </c>
      <c r="P189">
        <v>0</v>
      </c>
      <c r="Q189">
        <v>0</v>
      </c>
      <c r="R189">
        <v>0</v>
      </c>
    </row>
    <row r="190" spans="1:18" x14ac:dyDescent="0.2">
      <c r="A190" t="s">
        <v>10560</v>
      </c>
      <c r="B190" t="s">
        <v>87</v>
      </c>
      <c r="C190" t="s">
        <v>179</v>
      </c>
      <c r="D190">
        <v>3</v>
      </c>
      <c r="E190">
        <v>0</v>
      </c>
      <c r="F190">
        <v>0</v>
      </c>
      <c r="G190">
        <v>0</v>
      </c>
      <c r="H190">
        <v>0</v>
      </c>
      <c r="I190">
        <v>0</v>
      </c>
      <c r="J190">
        <v>0</v>
      </c>
      <c r="K190">
        <v>0</v>
      </c>
      <c r="L190">
        <v>0</v>
      </c>
      <c r="M190">
        <v>0</v>
      </c>
      <c r="N190">
        <v>0</v>
      </c>
      <c r="O190">
        <v>0</v>
      </c>
      <c r="P190">
        <v>0</v>
      </c>
      <c r="Q190">
        <v>0</v>
      </c>
      <c r="R190">
        <v>0</v>
      </c>
    </row>
    <row r="191" spans="1:18" x14ac:dyDescent="0.2">
      <c r="A191" t="s">
        <v>10703</v>
      </c>
      <c r="B191" t="s">
        <v>87</v>
      </c>
      <c r="C191" t="s">
        <v>180</v>
      </c>
      <c r="D191">
        <v>1</v>
      </c>
      <c r="E191">
        <v>0</v>
      </c>
      <c r="F191">
        <v>0</v>
      </c>
      <c r="G191">
        <v>0</v>
      </c>
      <c r="H191">
        <v>0</v>
      </c>
      <c r="I191">
        <v>0</v>
      </c>
      <c r="J191">
        <v>0</v>
      </c>
      <c r="K191">
        <v>0</v>
      </c>
      <c r="L191">
        <v>0</v>
      </c>
      <c r="M191">
        <v>0</v>
      </c>
      <c r="N191">
        <v>0</v>
      </c>
      <c r="O191">
        <v>0</v>
      </c>
      <c r="P191">
        <v>0</v>
      </c>
      <c r="Q191">
        <v>0</v>
      </c>
      <c r="R191">
        <v>0</v>
      </c>
    </row>
    <row r="192" spans="1:18" x14ac:dyDescent="0.2">
      <c r="A192" t="s">
        <v>10704</v>
      </c>
      <c r="B192" t="s">
        <v>87</v>
      </c>
      <c r="C192" t="s">
        <v>181</v>
      </c>
      <c r="D192">
        <v>2</v>
      </c>
      <c r="E192">
        <v>0</v>
      </c>
      <c r="F192">
        <v>0</v>
      </c>
      <c r="G192">
        <v>0</v>
      </c>
      <c r="H192">
        <v>0</v>
      </c>
      <c r="I192">
        <v>0</v>
      </c>
      <c r="J192">
        <v>0</v>
      </c>
      <c r="K192">
        <v>0</v>
      </c>
      <c r="L192">
        <v>0</v>
      </c>
      <c r="M192">
        <v>0</v>
      </c>
      <c r="N192">
        <v>0</v>
      </c>
      <c r="O192">
        <v>0</v>
      </c>
      <c r="P192">
        <v>0</v>
      </c>
      <c r="Q192">
        <v>0</v>
      </c>
      <c r="R192">
        <v>0</v>
      </c>
    </row>
    <row r="193" spans="1:18" x14ac:dyDescent="0.2">
      <c r="A193" t="s">
        <v>10705</v>
      </c>
      <c r="B193" t="s">
        <v>87</v>
      </c>
      <c r="C193" t="s">
        <v>182</v>
      </c>
      <c r="D193">
        <v>4</v>
      </c>
      <c r="E193">
        <v>0</v>
      </c>
      <c r="F193">
        <v>0</v>
      </c>
      <c r="G193">
        <v>0</v>
      </c>
      <c r="H193">
        <v>0</v>
      </c>
      <c r="I193">
        <v>0</v>
      </c>
      <c r="J193">
        <v>0</v>
      </c>
      <c r="K193">
        <v>0</v>
      </c>
      <c r="L193">
        <v>0</v>
      </c>
      <c r="M193">
        <v>0</v>
      </c>
      <c r="N193">
        <v>0</v>
      </c>
      <c r="O193">
        <v>0</v>
      </c>
      <c r="P193">
        <v>0</v>
      </c>
      <c r="Q193">
        <v>0</v>
      </c>
      <c r="R193">
        <v>0</v>
      </c>
    </row>
    <row r="194" spans="1:18" x14ac:dyDescent="0.2">
      <c r="A194" t="s">
        <v>10565</v>
      </c>
      <c r="B194" t="s">
        <v>87</v>
      </c>
      <c r="C194" t="s">
        <v>183</v>
      </c>
      <c r="D194">
        <v>1</v>
      </c>
      <c r="E194">
        <v>0</v>
      </c>
      <c r="F194">
        <v>0</v>
      </c>
      <c r="G194">
        <v>0</v>
      </c>
      <c r="H194">
        <v>0</v>
      </c>
      <c r="I194">
        <v>0</v>
      </c>
      <c r="J194">
        <v>0</v>
      </c>
      <c r="K194">
        <v>0</v>
      </c>
      <c r="L194">
        <v>0</v>
      </c>
      <c r="M194">
        <v>0</v>
      </c>
      <c r="N194">
        <v>0</v>
      </c>
      <c r="O194">
        <v>0</v>
      </c>
      <c r="P194">
        <v>0</v>
      </c>
      <c r="Q194">
        <v>0</v>
      </c>
      <c r="R194">
        <v>0</v>
      </c>
    </row>
    <row r="195" spans="1:18" x14ac:dyDescent="0.2">
      <c r="A195" t="s">
        <v>10567</v>
      </c>
      <c r="B195" t="s">
        <v>87</v>
      </c>
      <c r="C195" t="s">
        <v>184</v>
      </c>
      <c r="D195">
        <v>1</v>
      </c>
      <c r="E195">
        <v>1</v>
      </c>
      <c r="F195">
        <v>1</v>
      </c>
      <c r="G195">
        <v>0</v>
      </c>
      <c r="H195">
        <v>0</v>
      </c>
      <c r="I195">
        <v>1</v>
      </c>
      <c r="J195">
        <v>1</v>
      </c>
      <c r="K195">
        <v>0</v>
      </c>
      <c r="L195">
        <v>0</v>
      </c>
      <c r="M195">
        <v>1</v>
      </c>
      <c r="N195">
        <v>1</v>
      </c>
      <c r="O195">
        <v>0</v>
      </c>
      <c r="P195">
        <v>0</v>
      </c>
      <c r="Q195">
        <v>0</v>
      </c>
      <c r="R195">
        <v>0</v>
      </c>
    </row>
    <row r="196" spans="1:18" x14ac:dyDescent="0.2">
      <c r="A196" t="s">
        <v>10706</v>
      </c>
      <c r="B196" t="s">
        <v>87</v>
      </c>
      <c r="C196" t="s">
        <v>186</v>
      </c>
      <c r="D196">
        <v>1</v>
      </c>
      <c r="E196">
        <v>0</v>
      </c>
      <c r="F196">
        <v>0</v>
      </c>
      <c r="G196">
        <v>0</v>
      </c>
      <c r="H196">
        <v>0</v>
      </c>
      <c r="I196">
        <v>0</v>
      </c>
      <c r="J196">
        <v>0</v>
      </c>
      <c r="K196">
        <v>0</v>
      </c>
      <c r="L196">
        <v>0</v>
      </c>
      <c r="M196">
        <v>0</v>
      </c>
      <c r="N196">
        <v>0</v>
      </c>
      <c r="O196">
        <v>0</v>
      </c>
      <c r="P196">
        <v>0</v>
      </c>
      <c r="Q196">
        <v>0</v>
      </c>
      <c r="R196">
        <v>0</v>
      </c>
    </row>
    <row r="197" spans="1:18" x14ac:dyDescent="0.2">
      <c r="A197" t="s">
        <v>10572</v>
      </c>
      <c r="B197" t="s">
        <v>87</v>
      </c>
      <c r="C197" t="s">
        <v>187</v>
      </c>
      <c r="D197">
        <v>1</v>
      </c>
      <c r="E197">
        <v>0</v>
      </c>
      <c r="F197">
        <v>0</v>
      </c>
      <c r="G197">
        <v>0</v>
      </c>
      <c r="H197">
        <v>0</v>
      </c>
      <c r="I197">
        <v>0</v>
      </c>
      <c r="J197">
        <v>0</v>
      </c>
      <c r="K197">
        <v>0</v>
      </c>
      <c r="L197">
        <v>0</v>
      </c>
      <c r="M197">
        <v>0</v>
      </c>
      <c r="N197">
        <v>0</v>
      </c>
      <c r="O197">
        <v>0</v>
      </c>
      <c r="P197">
        <v>0</v>
      </c>
      <c r="Q197">
        <v>0</v>
      </c>
      <c r="R197">
        <v>0</v>
      </c>
    </row>
    <row r="198" spans="1:18" x14ac:dyDescent="0.2">
      <c r="A198" t="s">
        <v>10574</v>
      </c>
      <c r="B198" t="s">
        <v>87</v>
      </c>
      <c r="C198" t="s">
        <v>188</v>
      </c>
      <c r="D198">
        <v>1</v>
      </c>
      <c r="E198">
        <v>0</v>
      </c>
      <c r="F198">
        <v>0</v>
      </c>
      <c r="G198">
        <v>0</v>
      </c>
      <c r="H198">
        <v>0</v>
      </c>
      <c r="I198">
        <v>0</v>
      </c>
      <c r="J198">
        <v>0</v>
      </c>
      <c r="K198">
        <v>0</v>
      </c>
      <c r="L198">
        <v>0</v>
      </c>
      <c r="M198">
        <v>0</v>
      </c>
      <c r="N198">
        <v>0</v>
      </c>
      <c r="O198">
        <v>0</v>
      </c>
      <c r="P198">
        <v>0</v>
      </c>
      <c r="Q198">
        <v>0</v>
      </c>
      <c r="R198">
        <v>0</v>
      </c>
    </row>
    <row r="199" spans="1:18" x14ac:dyDescent="0.2">
      <c r="A199" t="s">
        <v>10707</v>
      </c>
      <c r="B199" t="s">
        <v>87</v>
      </c>
      <c r="C199" t="s">
        <v>190</v>
      </c>
      <c r="D199">
        <v>1</v>
      </c>
      <c r="E199">
        <v>0</v>
      </c>
      <c r="F199">
        <v>0</v>
      </c>
      <c r="G199">
        <v>0</v>
      </c>
      <c r="H199">
        <v>0</v>
      </c>
      <c r="I199">
        <v>0</v>
      </c>
      <c r="J199">
        <v>0</v>
      </c>
      <c r="K199">
        <v>0</v>
      </c>
      <c r="L199">
        <v>0</v>
      </c>
      <c r="M199">
        <v>0</v>
      </c>
      <c r="N199">
        <v>0</v>
      </c>
      <c r="O199">
        <v>0</v>
      </c>
      <c r="P199">
        <v>0</v>
      </c>
      <c r="Q199">
        <v>0</v>
      </c>
      <c r="R199">
        <v>0</v>
      </c>
    </row>
    <row r="200" spans="1:18" x14ac:dyDescent="0.2">
      <c r="A200" t="s">
        <v>10582</v>
      </c>
      <c r="B200" t="s">
        <v>87</v>
      </c>
      <c r="C200" t="s">
        <v>194</v>
      </c>
      <c r="D200">
        <v>3</v>
      </c>
      <c r="E200">
        <v>0</v>
      </c>
      <c r="F200">
        <v>0</v>
      </c>
      <c r="G200">
        <v>0</v>
      </c>
      <c r="H200">
        <v>0</v>
      </c>
      <c r="I200">
        <v>0</v>
      </c>
      <c r="J200">
        <v>0</v>
      </c>
      <c r="K200">
        <v>0</v>
      </c>
      <c r="L200">
        <v>0</v>
      </c>
      <c r="M200">
        <v>0</v>
      </c>
      <c r="N200">
        <v>0</v>
      </c>
      <c r="O200">
        <v>0</v>
      </c>
      <c r="P200">
        <v>0</v>
      </c>
      <c r="Q200">
        <v>0</v>
      </c>
      <c r="R200">
        <v>0</v>
      </c>
    </row>
    <row r="201" spans="1:18" x14ac:dyDescent="0.2">
      <c r="A201" t="s">
        <v>10708</v>
      </c>
      <c r="B201" t="s">
        <v>87</v>
      </c>
      <c r="C201" t="s">
        <v>195</v>
      </c>
      <c r="D201">
        <v>1</v>
      </c>
      <c r="E201">
        <v>0</v>
      </c>
      <c r="F201">
        <v>0</v>
      </c>
      <c r="G201">
        <v>0</v>
      </c>
      <c r="H201">
        <v>0</v>
      </c>
      <c r="I201">
        <v>0</v>
      </c>
      <c r="J201">
        <v>0</v>
      </c>
      <c r="K201">
        <v>0</v>
      </c>
      <c r="L201">
        <v>0</v>
      </c>
      <c r="M201">
        <v>0</v>
      </c>
      <c r="N201">
        <v>0</v>
      </c>
      <c r="O201">
        <v>0</v>
      </c>
      <c r="P201">
        <v>0</v>
      </c>
      <c r="Q201">
        <v>0</v>
      </c>
      <c r="R201">
        <v>0</v>
      </c>
    </row>
    <row r="202" spans="1:18" x14ac:dyDescent="0.2">
      <c r="A202" t="s">
        <v>10709</v>
      </c>
      <c r="B202" t="s">
        <v>87</v>
      </c>
      <c r="C202" t="s">
        <v>273</v>
      </c>
      <c r="D202">
        <v>1</v>
      </c>
      <c r="E202">
        <v>0</v>
      </c>
      <c r="F202">
        <v>0</v>
      </c>
      <c r="G202">
        <v>0</v>
      </c>
      <c r="H202">
        <v>0</v>
      </c>
      <c r="I202">
        <v>0</v>
      </c>
      <c r="J202">
        <v>0</v>
      </c>
      <c r="K202">
        <v>0</v>
      </c>
      <c r="L202">
        <v>0</v>
      </c>
      <c r="M202">
        <v>0</v>
      </c>
      <c r="N202">
        <v>0</v>
      </c>
      <c r="O202">
        <v>0</v>
      </c>
      <c r="P202">
        <v>0</v>
      </c>
      <c r="Q202">
        <v>0</v>
      </c>
      <c r="R202">
        <v>0</v>
      </c>
    </row>
    <row r="203" spans="1:18" x14ac:dyDescent="0.2">
      <c r="A203" t="s">
        <v>10710</v>
      </c>
      <c r="B203" t="s">
        <v>87</v>
      </c>
      <c r="C203" t="s">
        <v>196</v>
      </c>
      <c r="D203">
        <v>1</v>
      </c>
      <c r="E203">
        <v>0</v>
      </c>
      <c r="F203">
        <v>0</v>
      </c>
      <c r="G203">
        <v>0</v>
      </c>
      <c r="H203">
        <v>0</v>
      </c>
      <c r="I203">
        <v>0</v>
      </c>
      <c r="J203">
        <v>0</v>
      </c>
      <c r="K203">
        <v>0</v>
      </c>
      <c r="L203">
        <v>0</v>
      </c>
      <c r="M203">
        <v>0</v>
      </c>
      <c r="N203">
        <v>0</v>
      </c>
      <c r="O203">
        <v>0</v>
      </c>
      <c r="P203">
        <v>0</v>
      </c>
      <c r="Q203">
        <v>0</v>
      </c>
      <c r="R203">
        <v>0</v>
      </c>
    </row>
    <row r="204" spans="1:18" x14ac:dyDescent="0.2">
      <c r="A204" t="s">
        <v>10587</v>
      </c>
      <c r="B204" t="s">
        <v>87</v>
      </c>
      <c r="C204" t="s">
        <v>197</v>
      </c>
      <c r="D204">
        <v>3</v>
      </c>
      <c r="E204">
        <v>0</v>
      </c>
      <c r="F204">
        <v>0</v>
      </c>
      <c r="G204">
        <v>0</v>
      </c>
      <c r="H204">
        <v>0</v>
      </c>
      <c r="I204">
        <v>0</v>
      </c>
      <c r="J204">
        <v>0</v>
      </c>
      <c r="K204">
        <v>0</v>
      </c>
      <c r="L204">
        <v>0</v>
      </c>
      <c r="M204">
        <v>0</v>
      </c>
      <c r="N204">
        <v>0</v>
      </c>
      <c r="O204">
        <v>0</v>
      </c>
      <c r="P204">
        <v>0</v>
      </c>
      <c r="Q204">
        <v>0</v>
      </c>
      <c r="R204">
        <v>0</v>
      </c>
    </row>
    <row r="205" spans="1:18" x14ac:dyDescent="0.2">
      <c r="A205" t="s">
        <v>10590</v>
      </c>
      <c r="B205" t="s">
        <v>87</v>
      </c>
      <c r="C205" t="s">
        <v>199</v>
      </c>
      <c r="D205">
        <v>1</v>
      </c>
      <c r="E205">
        <v>0</v>
      </c>
      <c r="F205">
        <v>0</v>
      </c>
      <c r="G205">
        <v>0</v>
      </c>
      <c r="H205">
        <v>0</v>
      </c>
      <c r="I205">
        <v>0</v>
      </c>
      <c r="J205">
        <v>0</v>
      </c>
      <c r="K205">
        <v>0</v>
      </c>
      <c r="L205">
        <v>0</v>
      </c>
      <c r="M205">
        <v>0</v>
      </c>
      <c r="N205">
        <v>0</v>
      </c>
      <c r="O205">
        <v>0</v>
      </c>
      <c r="P205">
        <v>0</v>
      </c>
      <c r="Q205">
        <v>0</v>
      </c>
      <c r="R205">
        <v>0</v>
      </c>
    </row>
    <row r="206" spans="1:18" x14ac:dyDescent="0.2">
      <c r="A206" t="s">
        <v>10711</v>
      </c>
      <c r="B206" t="s">
        <v>87</v>
      </c>
      <c r="C206" t="s">
        <v>200</v>
      </c>
      <c r="D206">
        <v>1</v>
      </c>
      <c r="E206">
        <v>0</v>
      </c>
      <c r="F206">
        <v>0</v>
      </c>
      <c r="G206">
        <v>0</v>
      </c>
      <c r="H206">
        <v>0</v>
      </c>
      <c r="I206">
        <v>0</v>
      </c>
      <c r="J206">
        <v>0</v>
      </c>
      <c r="K206">
        <v>0</v>
      </c>
      <c r="L206">
        <v>0</v>
      </c>
      <c r="M206">
        <v>0</v>
      </c>
      <c r="N206">
        <v>0</v>
      </c>
      <c r="O206">
        <v>0</v>
      </c>
      <c r="P206">
        <v>0</v>
      </c>
      <c r="Q206">
        <v>0</v>
      </c>
      <c r="R206">
        <v>0</v>
      </c>
    </row>
    <row r="207" spans="1:18" x14ac:dyDescent="0.2">
      <c r="A207" t="s">
        <v>10712</v>
      </c>
      <c r="B207" t="s">
        <v>87</v>
      </c>
      <c r="C207" t="s">
        <v>201</v>
      </c>
      <c r="D207">
        <v>1</v>
      </c>
      <c r="E207">
        <v>0</v>
      </c>
      <c r="F207">
        <v>0</v>
      </c>
      <c r="G207">
        <v>0</v>
      </c>
      <c r="H207">
        <v>0</v>
      </c>
      <c r="I207">
        <v>0</v>
      </c>
      <c r="J207">
        <v>0</v>
      </c>
      <c r="K207">
        <v>0</v>
      </c>
      <c r="L207">
        <v>0</v>
      </c>
      <c r="M207">
        <v>0</v>
      </c>
      <c r="N207">
        <v>0</v>
      </c>
      <c r="O207">
        <v>0</v>
      </c>
      <c r="P207">
        <v>0</v>
      </c>
      <c r="Q207">
        <v>0</v>
      </c>
      <c r="R207">
        <v>0</v>
      </c>
    </row>
    <row r="208" spans="1:18" x14ac:dyDescent="0.2">
      <c r="A208" t="s">
        <v>10594</v>
      </c>
      <c r="B208" t="s">
        <v>87</v>
      </c>
      <c r="C208" t="s">
        <v>202</v>
      </c>
      <c r="D208">
        <v>1</v>
      </c>
      <c r="E208">
        <v>0</v>
      </c>
      <c r="F208">
        <v>0</v>
      </c>
      <c r="G208">
        <v>0</v>
      </c>
      <c r="H208">
        <v>0</v>
      </c>
      <c r="I208">
        <v>0</v>
      </c>
      <c r="J208">
        <v>0</v>
      </c>
      <c r="K208">
        <v>0</v>
      </c>
      <c r="L208">
        <v>0</v>
      </c>
      <c r="M208">
        <v>0</v>
      </c>
      <c r="N208">
        <v>0</v>
      </c>
      <c r="O208">
        <v>0</v>
      </c>
      <c r="P208">
        <v>0</v>
      </c>
      <c r="Q208">
        <v>0</v>
      </c>
      <c r="R208">
        <v>0</v>
      </c>
    </row>
    <row r="209" spans="1:18" x14ac:dyDescent="0.2">
      <c r="A209" t="s">
        <v>10596</v>
      </c>
      <c r="B209" t="s">
        <v>87</v>
      </c>
      <c r="C209" t="s">
        <v>203</v>
      </c>
      <c r="D209">
        <v>1</v>
      </c>
      <c r="E209">
        <v>0</v>
      </c>
      <c r="F209">
        <v>0</v>
      </c>
      <c r="G209">
        <v>0</v>
      </c>
      <c r="H209">
        <v>0</v>
      </c>
      <c r="I209">
        <v>0</v>
      </c>
      <c r="J209">
        <v>0</v>
      </c>
      <c r="K209">
        <v>0</v>
      </c>
      <c r="L209">
        <v>0</v>
      </c>
      <c r="M209">
        <v>0</v>
      </c>
      <c r="N209">
        <v>0</v>
      </c>
      <c r="O209">
        <v>0</v>
      </c>
      <c r="P209">
        <v>0</v>
      </c>
      <c r="Q209">
        <v>0</v>
      </c>
      <c r="R209">
        <v>0</v>
      </c>
    </row>
    <row r="210" spans="1:18" x14ac:dyDescent="0.2">
      <c r="A210" t="s">
        <v>10599</v>
      </c>
      <c r="B210" t="s">
        <v>87</v>
      </c>
      <c r="C210" t="s">
        <v>204</v>
      </c>
      <c r="D210">
        <v>1</v>
      </c>
      <c r="E210">
        <v>0</v>
      </c>
      <c r="F210">
        <v>0</v>
      </c>
      <c r="G210">
        <v>0</v>
      </c>
      <c r="H210">
        <v>0</v>
      </c>
      <c r="I210">
        <v>0</v>
      </c>
      <c r="J210">
        <v>0</v>
      </c>
      <c r="K210">
        <v>0</v>
      </c>
      <c r="L210">
        <v>0</v>
      </c>
      <c r="M210">
        <v>0</v>
      </c>
      <c r="N210">
        <v>0</v>
      </c>
      <c r="O210">
        <v>0</v>
      </c>
      <c r="P210">
        <v>0</v>
      </c>
      <c r="Q210">
        <v>0</v>
      </c>
      <c r="R210">
        <v>0</v>
      </c>
    </row>
    <row r="211" spans="1:18" x14ac:dyDescent="0.2">
      <c r="A211" t="s">
        <v>10713</v>
      </c>
      <c r="B211" t="s">
        <v>87</v>
      </c>
      <c r="C211" t="s">
        <v>208</v>
      </c>
      <c r="D211">
        <v>2</v>
      </c>
      <c r="E211">
        <v>0</v>
      </c>
      <c r="F211">
        <v>0</v>
      </c>
      <c r="G211">
        <v>0</v>
      </c>
      <c r="H211">
        <v>0</v>
      </c>
      <c r="I211">
        <v>0</v>
      </c>
      <c r="J211">
        <v>0</v>
      </c>
      <c r="K211">
        <v>0</v>
      </c>
      <c r="L211">
        <v>0</v>
      </c>
      <c r="M211">
        <v>0</v>
      </c>
      <c r="N211">
        <v>0</v>
      </c>
      <c r="O211">
        <v>0</v>
      </c>
      <c r="P211">
        <v>0</v>
      </c>
      <c r="Q211">
        <v>0</v>
      </c>
      <c r="R211">
        <v>0</v>
      </c>
    </row>
    <row r="212" spans="1:18" x14ac:dyDescent="0.2">
      <c r="A212" t="s">
        <v>10714</v>
      </c>
      <c r="B212" t="s">
        <v>87</v>
      </c>
      <c r="C212" t="s">
        <v>210</v>
      </c>
      <c r="D212">
        <v>2</v>
      </c>
      <c r="E212">
        <v>0</v>
      </c>
      <c r="F212">
        <v>0</v>
      </c>
      <c r="G212">
        <v>0</v>
      </c>
      <c r="H212">
        <v>0</v>
      </c>
      <c r="I212">
        <v>0</v>
      </c>
      <c r="J212">
        <v>0</v>
      </c>
      <c r="K212">
        <v>0</v>
      </c>
      <c r="L212">
        <v>0</v>
      </c>
      <c r="M212">
        <v>0</v>
      </c>
      <c r="N212">
        <v>0</v>
      </c>
      <c r="O212">
        <v>0</v>
      </c>
      <c r="P212">
        <v>0</v>
      </c>
      <c r="Q212">
        <v>0</v>
      </c>
      <c r="R212">
        <v>0</v>
      </c>
    </row>
    <row r="213" spans="1:18" x14ac:dyDescent="0.2">
      <c r="A213" t="s">
        <v>10608</v>
      </c>
      <c r="B213" t="s">
        <v>87</v>
      </c>
      <c r="C213" t="s">
        <v>211</v>
      </c>
      <c r="D213">
        <v>3</v>
      </c>
      <c r="E213">
        <v>0</v>
      </c>
      <c r="F213">
        <v>0</v>
      </c>
      <c r="G213">
        <v>0</v>
      </c>
      <c r="H213">
        <v>0</v>
      </c>
      <c r="I213">
        <v>0</v>
      </c>
      <c r="J213">
        <v>0</v>
      </c>
      <c r="K213">
        <v>0</v>
      </c>
      <c r="L213">
        <v>0</v>
      </c>
      <c r="M213">
        <v>0</v>
      </c>
      <c r="N213">
        <v>0</v>
      </c>
      <c r="O213">
        <v>0</v>
      </c>
      <c r="P213">
        <v>0</v>
      </c>
      <c r="Q213">
        <v>0</v>
      </c>
      <c r="R213">
        <v>0</v>
      </c>
    </row>
    <row r="214" spans="1:18" x14ac:dyDescent="0.2">
      <c r="A214" t="s">
        <v>10611</v>
      </c>
      <c r="B214" t="s">
        <v>87</v>
      </c>
      <c r="C214" t="s">
        <v>213</v>
      </c>
      <c r="D214">
        <v>2</v>
      </c>
      <c r="E214">
        <v>0</v>
      </c>
      <c r="F214">
        <v>0</v>
      </c>
      <c r="G214">
        <v>0</v>
      </c>
      <c r="H214">
        <v>0</v>
      </c>
      <c r="I214">
        <v>0</v>
      </c>
      <c r="J214">
        <v>0</v>
      </c>
      <c r="K214">
        <v>0</v>
      </c>
      <c r="L214">
        <v>0</v>
      </c>
      <c r="M214">
        <v>0</v>
      </c>
      <c r="N214">
        <v>0</v>
      </c>
      <c r="O214">
        <v>0</v>
      </c>
      <c r="P214">
        <v>0</v>
      </c>
      <c r="Q214">
        <v>0</v>
      </c>
      <c r="R214">
        <v>0</v>
      </c>
    </row>
    <row r="215" spans="1:18" x14ac:dyDescent="0.2">
      <c r="A215" t="s">
        <v>10715</v>
      </c>
      <c r="B215" t="s">
        <v>87</v>
      </c>
      <c r="C215" t="s">
        <v>214</v>
      </c>
      <c r="D215">
        <v>2</v>
      </c>
      <c r="E215">
        <v>0</v>
      </c>
      <c r="F215">
        <v>0</v>
      </c>
      <c r="G215">
        <v>0</v>
      </c>
      <c r="H215">
        <v>0</v>
      </c>
      <c r="I215">
        <v>0</v>
      </c>
      <c r="J215">
        <v>0</v>
      </c>
      <c r="K215">
        <v>0</v>
      </c>
      <c r="L215">
        <v>0</v>
      </c>
      <c r="M215">
        <v>0</v>
      </c>
      <c r="N215">
        <v>0</v>
      </c>
      <c r="O215">
        <v>0</v>
      </c>
      <c r="P215">
        <v>0</v>
      </c>
      <c r="Q215">
        <v>0</v>
      </c>
      <c r="R215">
        <v>0</v>
      </c>
    </row>
    <row r="216" spans="1:18" x14ac:dyDescent="0.2">
      <c r="A216" t="s">
        <v>10716</v>
      </c>
      <c r="B216" t="s">
        <v>87</v>
      </c>
      <c r="C216" t="s">
        <v>217</v>
      </c>
      <c r="D216">
        <v>3</v>
      </c>
      <c r="E216">
        <v>0</v>
      </c>
      <c r="F216">
        <v>0</v>
      </c>
      <c r="G216">
        <v>0</v>
      </c>
      <c r="H216">
        <v>0</v>
      </c>
      <c r="I216">
        <v>0</v>
      </c>
      <c r="J216">
        <v>0</v>
      </c>
      <c r="K216">
        <v>0</v>
      </c>
      <c r="L216">
        <v>0</v>
      </c>
      <c r="M216">
        <v>0</v>
      </c>
      <c r="N216">
        <v>0</v>
      </c>
      <c r="O216">
        <v>0</v>
      </c>
      <c r="P216">
        <v>0</v>
      </c>
      <c r="Q216">
        <v>0</v>
      </c>
      <c r="R216">
        <v>0</v>
      </c>
    </row>
    <row r="217" spans="1:18" x14ac:dyDescent="0.2">
      <c r="A217" t="s">
        <v>10622</v>
      </c>
      <c r="B217" t="s">
        <v>87</v>
      </c>
      <c r="C217" t="s">
        <v>222</v>
      </c>
      <c r="D217">
        <v>2</v>
      </c>
      <c r="E217">
        <v>0</v>
      </c>
      <c r="F217">
        <v>0</v>
      </c>
      <c r="G217">
        <v>0</v>
      </c>
      <c r="H217">
        <v>0</v>
      </c>
      <c r="I217">
        <v>0</v>
      </c>
      <c r="J217">
        <v>0</v>
      </c>
      <c r="K217">
        <v>0</v>
      </c>
      <c r="L217">
        <v>0</v>
      </c>
      <c r="M217">
        <v>0</v>
      </c>
      <c r="N217">
        <v>0</v>
      </c>
      <c r="O217">
        <v>0</v>
      </c>
      <c r="P217">
        <v>0</v>
      </c>
      <c r="Q217">
        <v>0</v>
      </c>
      <c r="R217">
        <v>0</v>
      </c>
    </row>
    <row r="218" spans="1:18" x14ac:dyDescent="0.2">
      <c r="A218" t="s">
        <v>10625</v>
      </c>
      <c r="B218" t="s">
        <v>87</v>
      </c>
      <c r="C218" t="s">
        <v>224</v>
      </c>
      <c r="D218">
        <v>1</v>
      </c>
      <c r="E218">
        <v>0</v>
      </c>
      <c r="F218">
        <v>0</v>
      </c>
      <c r="G218">
        <v>0</v>
      </c>
      <c r="H218">
        <v>0</v>
      </c>
      <c r="I218">
        <v>0</v>
      </c>
      <c r="J218">
        <v>0</v>
      </c>
      <c r="K218">
        <v>0</v>
      </c>
      <c r="L218">
        <v>0</v>
      </c>
      <c r="M218">
        <v>0</v>
      </c>
      <c r="N218">
        <v>0</v>
      </c>
      <c r="O218">
        <v>0</v>
      </c>
      <c r="P218">
        <v>0</v>
      </c>
      <c r="Q218">
        <v>0</v>
      </c>
      <c r="R218">
        <v>0</v>
      </c>
    </row>
    <row r="219" spans="1:18" x14ac:dyDescent="0.2">
      <c r="A219" t="s">
        <v>10717</v>
      </c>
      <c r="B219" t="s">
        <v>87</v>
      </c>
      <c r="C219" t="s">
        <v>228</v>
      </c>
      <c r="D219">
        <v>1</v>
      </c>
      <c r="E219">
        <v>0</v>
      </c>
      <c r="F219">
        <v>0</v>
      </c>
      <c r="G219">
        <v>0</v>
      </c>
      <c r="H219">
        <v>0</v>
      </c>
      <c r="I219">
        <v>0</v>
      </c>
      <c r="J219">
        <v>0</v>
      </c>
      <c r="K219">
        <v>0</v>
      </c>
      <c r="L219">
        <v>0</v>
      </c>
      <c r="M219">
        <v>0</v>
      </c>
      <c r="N219">
        <v>0</v>
      </c>
      <c r="O219">
        <v>0</v>
      </c>
      <c r="P219">
        <v>0</v>
      </c>
      <c r="Q219">
        <v>0</v>
      </c>
      <c r="R219">
        <v>0</v>
      </c>
    </row>
    <row r="220" spans="1:18" x14ac:dyDescent="0.2">
      <c r="A220" t="s">
        <v>10632</v>
      </c>
      <c r="B220" t="s">
        <v>87</v>
      </c>
      <c r="C220" t="s">
        <v>230</v>
      </c>
      <c r="D220">
        <v>7</v>
      </c>
      <c r="E220">
        <v>0</v>
      </c>
      <c r="F220">
        <v>0</v>
      </c>
      <c r="G220">
        <v>0</v>
      </c>
      <c r="H220">
        <v>0</v>
      </c>
      <c r="I220">
        <v>0</v>
      </c>
      <c r="J220">
        <v>0</v>
      </c>
      <c r="K220">
        <v>0</v>
      </c>
      <c r="L220">
        <v>0</v>
      </c>
      <c r="M220">
        <v>0</v>
      </c>
      <c r="N220">
        <v>0</v>
      </c>
      <c r="O220">
        <v>0</v>
      </c>
      <c r="P220">
        <v>0</v>
      </c>
      <c r="Q220">
        <v>0</v>
      </c>
      <c r="R220">
        <v>0</v>
      </c>
    </row>
    <row r="221" spans="1:18" x14ac:dyDescent="0.2">
      <c r="A221" t="s">
        <v>10718</v>
      </c>
      <c r="B221" t="s">
        <v>87</v>
      </c>
      <c r="C221" t="s">
        <v>231</v>
      </c>
      <c r="D221">
        <v>1</v>
      </c>
      <c r="E221">
        <v>0</v>
      </c>
      <c r="F221">
        <v>0</v>
      </c>
      <c r="G221">
        <v>0</v>
      </c>
      <c r="H221">
        <v>0</v>
      </c>
      <c r="I221">
        <v>0</v>
      </c>
      <c r="J221">
        <v>0</v>
      </c>
      <c r="K221">
        <v>0</v>
      </c>
      <c r="L221">
        <v>0</v>
      </c>
      <c r="M221">
        <v>0</v>
      </c>
      <c r="N221">
        <v>0</v>
      </c>
      <c r="O221">
        <v>0</v>
      </c>
      <c r="P221">
        <v>0</v>
      </c>
      <c r="Q221">
        <v>0</v>
      </c>
      <c r="R221">
        <v>0</v>
      </c>
    </row>
    <row r="222" spans="1:18" x14ac:dyDescent="0.2">
      <c r="A222" t="s">
        <v>10719</v>
      </c>
      <c r="B222" t="s">
        <v>87</v>
      </c>
      <c r="C222" t="s">
        <v>237</v>
      </c>
      <c r="D222">
        <v>2</v>
      </c>
      <c r="E222">
        <v>0</v>
      </c>
      <c r="F222">
        <v>0</v>
      </c>
      <c r="G222">
        <v>0</v>
      </c>
      <c r="H222">
        <v>0</v>
      </c>
      <c r="I222">
        <v>0</v>
      </c>
      <c r="J222">
        <v>0</v>
      </c>
      <c r="K222">
        <v>0</v>
      </c>
      <c r="L222">
        <v>0</v>
      </c>
      <c r="M222">
        <v>0</v>
      </c>
      <c r="N222">
        <v>0</v>
      </c>
      <c r="O222">
        <v>0</v>
      </c>
      <c r="P222">
        <v>0</v>
      </c>
      <c r="Q222">
        <v>0</v>
      </c>
      <c r="R222">
        <v>0</v>
      </c>
    </row>
    <row r="223" spans="1:18" x14ac:dyDescent="0.2">
      <c r="A223" t="s">
        <v>10720</v>
      </c>
      <c r="B223" t="s">
        <v>87</v>
      </c>
      <c r="C223" t="s">
        <v>238</v>
      </c>
      <c r="D223">
        <v>1</v>
      </c>
      <c r="E223">
        <v>0</v>
      </c>
      <c r="F223">
        <v>0</v>
      </c>
      <c r="G223">
        <v>0</v>
      </c>
      <c r="H223">
        <v>0</v>
      </c>
      <c r="I223">
        <v>0</v>
      </c>
      <c r="J223">
        <v>0</v>
      </c>
      <c r="K223">
        <v>0</v>
      </c>
      <c r="L223">
        <v>0</v>
      </c>
      <c r="M223">
        <v>0</v>
      </c>
      <c r="N223">
        <v>0</v>
      </c>
      <c r="O223">
        <v>0</v>
      </c>
      <c r="P223">
        <v>0</v>
      </c>
      <c r="Q223">
        <v>0</v>
      </c>
      <c r="R223">
        <v>0</v>
      </c>
    </row>
    <row r="224" spans="1:18" x14ac:dyDescent="0.2">
      <c r="A224" t="s">
        <v>10721</v>
      </c>
      <c r="B224" t="s">
        <v>87</v>
      </c>
      <c r="C224" t="s">
        <v>239</v>
      </c>
      <c r="D224">
        <v>1</v>
      </c>
      <c r="E224">
        <v>0</v>
      </c>
      <c r="F224">
        <v>0</v>
      </c>
      <c r="G224">
        <v>0</v>
      </c>
      <c r="H224">
        <v>0</v>
      </c>
      <c r="I224">
        <v>0</v>
      </c>
      <c r="J224">
        <v>0</v>
      </c>
      <c r="K224">
        <v>0</v>
      </c>
      <c r="L224">
        <v>0</v>
      </c>
      <c r="M224">
        <v>0</v>
      </c>
      <c r="N224">
        <v>0</v>
      </c>
      <c r="O224">
        <v>0</v>
      </c>
      <c r="P224">
        <v>0</v>
      </c>
      <c r="Q224">
        <v>0</v>
      </c>
      <c r="R224">
        <v>0</v>
      </c>
    </row>
    <row r="225" spans="1:18" x14ac:dyDescent="0.2">
      <c r="A225" t="s">
        <v>10722</v>
      </c>
      <c r="B225" t="s">
        <v>87</v>
      </c>
      <c r="C225" t="s">
        <v>242</v>
      </c>
      <c r="D225">
        <v>2</v>
      </c>
      <c r="E225">
        <v>0</v>
      </c>
      <c r="F225">
        <v>0</v>
      </c>
      <c r="G225">
        <v>0</v>
      </c>
      <c r="H225">
        <v>0</v>
      </c>
      <c r="I225">
        <v>0</v>
      </c>
      <c r="J225">
        <v>0</v>
      </c>
      <c r="K225">
        <v>0</v>
      </c>
      <c r="L225">
        <v>0</v>
      </c>
      <c r="M225">
        <v>0</v>
      </c>
      <c r="N225">
        <v>0</v>
      </c>
      <c r="O225">
        <v>0</v>
      </c>
      <c r="P225">
        <v>0</v>
      </c>
      <c r="Q225">
        <v>0</v>
      </c>
      <c r="R225">
        <v>0</v>
      </c>
    </row>
    <row r="226" spans="1:18" x14ac:dyDescent="0.2">
      <c r="A226" t="s">
        <v>10651</v>
      </c>
      <c r="B226" t="s">
        <v>87</v>
      </c>
      <c r="C226" t="s">
        <v>244</v>
      </c>
      <c r="D226">
        <v>5</v>
      </c>
      <c r="E226">
        <v>0</v>
      </c>
      <c r="F226">
        <v>0</v>
      </c>
      <c r="G226">
        <v>0</v>
      </c>
      <c r="H226">
        <v>0</v>
      </c>
      <c r="I226">
        <v>0</v>
      </c>
      <c r="J226">
        <v>0</v>
      </c>
      <c r="K226">
        <v>0</v>
      </c>
      <c r="L226">
        <v>0</v>
      </c>
      <c r="M226">
        <v>0</v>
      </c>
      <c r="N226">
        <v>0</v>
      </c>
      <c r="O226">
        <v>0</v>
      </c>
      <c r="P226">
        <v>0</v>
      </c>
      <c r="Q226">
        <v>0</v>
      </c>
      <c r="R226">
        <v>0</v>
      </c>
    </row>
    <row r="227" spans="1:18" x14ac:dyDescent="0.2">
      <c r="A227" t="s">
        <v>10654</v>
      </c>
      <c r="B227" t="s">
        <v>87</v>
      </c>
      <c r="C227" t="s">
        <v>246</v>
      </c>
      <c r="D227">
        <v>2</v>
      </c>
      <c r="E227">
        <v>0</v>
      </c>
      <c r="F227">
        <v>0</v>
      </c>
      <c r="G227">
        <v>0</v>
      </c>
      <c r="H227">
        <v>0</v>
      </c>
      <c r="I227">
        <v>0</v>
      </c>
      <c r="J227">
        <v>0</v>
      </c>
      <c r="K227">
        <v>0</v>
      </c>
      <c r="L227">
        <v>0</v>
      </c>
      <c r="M227">
        <v>0</v>
      </c>
      <c r="N227">
        <v>0</v>
      </c>
      <c r="O227">
        <v>0</v>
      </c>
      <c r="P227">
        <v>0</v>
      </c>
      <c r="Q227">
        <v>0</v>
      </c>
      <c r="R227">
        <v>0</v>
      </c>
    </row>
    <row r="228" spans="1:18" x14ac:dyDescent="0.2">
      <c r="A228" t="s">
        <v>10656</v>
      </c>
      <c r="B228" t="s">
        <v>87</v>
      </c>
      <c r="C228" t="s">
        <v>247</v>
      </c>
      <c r="D228">
        <v>7</v>
      </c>
      <c r="E228">
        <v>0</v>
      </c>
      <c r="F228">
        <v>0</v>
      </c>
      <c r="G228">
        <v>0</v>
      </c>
      <c r="H228">
        <v>0</v>
      </c>
      <c r="I228">
        <v>0</v>
      </c>
      <c r="J228">
        <v>0</v>
      </c>
      <c r="K228">
        <v>0</v>
      </c>
      <c r="L228">
        <v>0</v>
      </c>
      <c r="M228">
        <v>0</v>
      </c>
      <c r="N228">
        <v>0</v>
      </c>
      <c r="O228">
        <v>0</v>
      </c>
      <c r="P228">
        <v>0</v>
      </c>
      <c r="Q228">
        <v>0</v>
      </c>
      <c r="R228">
        <v>0</v>
      </c>
    </row>
    <row r="229" spans="1:18" x14ac:dyDescent="0.2">
      <c r="A229" t="s">
        <v>10658</v>
      </c>
      <c r="B229" t="s">
        <v>87</v>
      </c>
      <c r="C229" t="s">
        <v>248</v>
      </c>
      <c r="D229">
        <v>1</v>
      </c>
      <c r="E229">
        <v>0</v>
      </c>
      <c r="F229">
        <v>0</v>
      </c>
      <c r="G229">
        <v>0</v>
      </c>
      <c r="H229">
        <v>0</v>
      </c>
      <c r="I229">
        <v>0</v>
      </c>
      <c r="J229">
        <v>0</v>
      </c>
      <c r="K229">
        <v>0</v>
      </c>
      <c r="L229">
        <v>0</v>
      </c>
      <c r="M229">
        <v>0</v>
      </c>
      <c r="N229">
        <v>0</v>
      </c>
      <c r="O229">
        <v>0</v>
      </c>
      <c r="P229">
        <v>0</v>
      </c>
      <c r="Q229">
        <v>0</v>
      </c>
      <c r="R229">
        <v>0</v>
      </c>
    </row>
    <row r="230" spans="1:18" x14ac:dyDescent="0.2">
      <c r="A230" t="s">
        <v>10723</v>
      </c>
      <c r="B230" t="s">
        <v>87</v>
      </c>
      <c r="C230" t="s">
        <v>249</v>
      </c>
      <c r="D230">
        <v>2</v>
      </c>
      <c r="E230">
        <v>0</v>
      </c>
      <c r="F230">
        <v>0</v>
      </c>
      <c r="G230">
        <v>0</v>
      </c>
      <c r="H230">
        <v>0</v>
      </c>
      <c r="I230">
        <v>0</v>
      </c>
      <c r="J230">
        <v>0</v>
      </c>
      <c r="K230">
        <v>0</v>
      </c>
      <c r="L230">
        <v>0</v>
      </c>
      <c r="M230">
        <v>0</v>
      </c>
      <c r="N230">
        <v>0</v>
      </c>
      <c r="O230">
        <v>0</v>
      </c>
      <c r="P230">
        <v>0</v>
      </c>
      <c r="Q230">
        <v>0</v>
      </c>
      <c r="R230">
        <v>0</v>
      </c>
    </row>
    <row r="231" spans="1:18" x14ac:dyDescent="0.2">
      <c r="A231" t="s">
        <v>10724</v>
      </c>
      <c r="B231" t="s">
        <v>87</v>
      </c>
      <c r="C231" t="s">
        <v>250</v>
      </c>
      <c r="D231">
        <v>2</v>
      </c>
      <c r="E231">
        <v>0</v>
      </c>
      <c r="F231">
        <v>0</v>
      </c>
      <c r="G231">
        <v>0</v>
      </c>
      <c r="H231">
        <v>0</v>
      </c>
      <c r="I231">
        <v>0</v>
      </c>
      <c r="J231">
        <v>0</v>
      </c>
      <c r="K231">
        <v>0</v>
      </c>
      <c r="L231">
        <v>0</v>
      </c>
      <c r="M231">
        <v>0</v>
      </c>
      <c r="N231">
        <v>0</v>
      </c>
      <c r="O231">
        <v>0</v>
      </c>
      <c r="P231">
        <v>0</v>
      </c>
      <c r="Q231">
        <v>0</v>
      </c>
      <c r="R231">
        <v>0</v>
      </c>
    </row>
    <row r="232" spans="1:18" x14ac:dyDescent="0.2">
      <c r="A232" t="s">
        <v>10725</v>
      </c>
      <c r="B232" t="s">
        <v>87</v>
      </c>
      <c r="C232" t="s">
        <v>251</v>
      </c>
      <c r="D232">
        <v>2</v>
      </c>
      <c r="E232">
        <v>0</v>
      </c>
      <c r="F232">
        <v>0</v>
      </c>
      <c r="G232">
        <v>0</v>
      </c>
      <c r="H232">
        <v>0</v>
      </c>
      <c r="I232">
        <v>0</v>
      </c>
      <c r="J232">
        <v>0</v>
      </c>
      <c r="K232">
        <v>0</v>
      </c>
      <c r="L232">
        <v>0</v>
      </c>
      <c r="M232">
        <v>0</v>
      </c>
      <c r="N232">
        <v>0</v>
      </c>
      <c r="O232">
        <v>0</v>
      </c>
      <c r="P232">
        <v>0</v>
      </c>
      <c r="Q232">
        <v>0</v>
      </c>
      <c r="R232">
        <v>0</v>
      </c>
    </row>
    <row r="233" spans="1:18" x14ac:dyDescent="0.2">
      <c r="A233" t="s">
        <v>10663</v>
      </c>
      <c r="B233" t="s">
        <v>87</v>
      </c>
      <c r="C233" t="s">
        <v>252</v>
      </c>
      <c r="D233">
        <v>1</v>
      </c>
      <c r="E233">
        <v>0</v>
      </c>
      <c r="F233">
        <v>0</v>
      </c>
      <c r="G233">
        <v>0</v>
      </c>
      <c r="H233">
        <v>0</v>
      </c>
      <c r="I233">
        <v>0</v>
      </c>
      <c r="J233">
        <v>0</v>
      </c>
      <c r="K233">
        <v>0</v>
      </c>
      <c r="L233">
        <v>0</v>
      </c>
      <c r="M233">
        <v>0</v>
      </c>
      <c r="N233">
        <v>0</v>
      </c>
      <c r="O233">
        <v>0</v>
      </c>
      <c r="P233">
        <v>0</v>
      </c>
      <c r="Q233">
        <v>0</v>
      </c>
      <c r="R233">
        <v>0</v>
      </c>
    </row>
    <row r="234" spans="1:18" x14ac:dyDescent="0.2">
      <c r="A234" t="s">
        <v>10667</v>
      </c>
      <c r="B234" t="s">
        <v>87</v>
      </c>
      <c r="C234" t="s">
        <v>254</v>
      </c>
      <c r="D234">
        <v>1</v>
      </c>
      <c r="E234">
        <v>0</v>
      </c>
      <c r="F234">
        <v>0</v>
      </c>
      <c r="G234">
        <v>0</v>
      </c>
      <c r="H234">
        <v>0</v>
      </c>
      <c r="I234">
        <v>0</v>
      </c>
      <c r="J234">
        <v>0</v>
      </c>
      <c r="K234">
        <v>0</v>
      </c>
      <c r="L234">
        <v>0</v>
      </c>
      <c r="M234">
        <v>0</v>
      </c>
      <c r="N234">
        <v>0</v>
      </c>
      <c r="O234">
        <v>0</v>
      </c>
      <c r="P234">
        <v>0</v>
      </c>
      <c r="Q234">
        <v>0</v>
      </c>
      <c r="R234">
        <v>0</v>
      </c>
    </row>
    <row r="235" spans="1:18" x14ac:dyDescent="0.2">
      <c r="A235" t="s">
        <v>10669</v>
      </c>
      <c r="B235" t="s">
        <v>87</v>
      </c>
      <c r="C235" t="s">
        <v>255</v>
      </c>
      <c r="D235">
        <v>3</v>
      </c>
      <c r="E235">
        <v>0</v>
      </c>
      <c r="F235">
        <v>0</v>
      </c>
      <c r="G235">
        <v>0</v>
      </c>
      <c r="H235">
        <v>0</v>
      </c>
      <c r="I235">
        <v>0</v>
      </c>
      <c r="J235">
        <v>0</v>
      </c>
      <c r="K235">
        <v>0</v>
      </c>
      <c r="L235">
        <v>0</v>
      </c>
      <c r="M235">
        <v>0</v>
      </c>
      <c r="N235">
        <v>0</v>
      </c>
      <c r="O235">
        <v>0</v>
      </c>
      <c r="P235">
        <v>0</v>
      </c>
      <c r="Q235">
        <v>0</v>
      </c>
      <c r="R235">
        <v>0</v>
      </c>
    </row>
    <row r="236" spans="1:18" x14ac:dyDescent="0.2">
      <c r="A236" t="s">
        <v>10445</v>
      </c>
      <c r="B236" t="s">
        <v>86</v>
      </c>
      <c r="C236" t="s">
        <v>104</v>
      </c>
      <c r="D236">
        <v>252</v>
      </c>
      <c r="E236">
        <v>97</v>
      </c>
      <c r="F236">
        <v>92</v>
      </c>
      <c r="G236">
        <v>4</v>
      </c>
      <c r="H236">
        <v>1</v>
      </c>
      <c r="I236">
        <v>96</v>
      </c>
      <c r="J236">
        <v>93</v>
      </c>
      <c r="K236">
        <v>2</v>
      </c>
      <c r="L236">
        <v>1</v>
      </c>
      <c r="M236">
        <v>91</v>
      </c>
      <c r="N236">
        <v>88</v>
      </c>
      <c r="O236">
        <v>2</v>
      </c>
      <c r="P236">
        <v>1</v>
      </c>
      <c r="Q236">
        <v>1</v>
      </c>
      <c r="R236">
        <v>6</v>
      </c>
    </row>
    <row r="237" spans="1:18" x14ac:dyDescent="0.2">
      <c r="A237" t="s">
        <v>10448</v>
      </c>
      <c r="B237" t="s">
        <v>86</v>
      </c>
      <c r="C237" t="s">
        <v>106</v>
      </c>
      <c r="D237">
        <v>3</v>
      </c>
      <c r="E237">
        <v>1</v>
      </c>
      <c r="F237">
        <v>1</v>
      </c>
      <c r="G237">
        <v>0</v>
      </c>
      <c r="H237">
        <v>0</v>
      </c>
      <c r="I237">
        <v>0</v>
      </c>
      <c r="J237">
        <v>0</v>
      </c>
      <c r="K237">
        <v>0</v>
      </c>
      <c r="L237">
        <v>0</v>
      </c>
      <c r="M237">
        <v>0</v>
      </c>
      <c r="N237">
        <v>0</v>
      </c>
      <c r="O237">
        <v>0</v>
      </c>
      <c r="P237">
        <v>0</v>
      </c>
      <c r="Q237">
        <v>1</v>
      </c>
      <c r="R237">
        <v>1</v>
      </c>
    </row>
    <row r="238" spans="1:18" x14ac:dyDescent="0.2">
      <c r="A238" t="s">
        <v>10452</v>
      </c>
      <c r="B238" t="s">
        <v>86</v>
      </c>
      <c r="C238" t="s">
        <v>110</v>
      </c>
      <c r="D238">
        <v>5</v>
      </c>
      <c r="E238">
        <v>3</v>
      </c>
      <c r="F238">
        <v>3</v>
      </c>
      <c r="G238">
        <v>0</v>
      </c>
      <c r="H238">
        <v>0</v>
      </c>
      <c r="I238">
        <v>3</v>
      </c>
      <c r="J238">
        <v>3</v>
      </c>
      <c r="K238">
        <v>0</v>
      </c>
      <c r="L238">
        <v>0</v>
      </c>
      <c r="M238">
        <v>3</v>
      </c>
      <c r="N238">
        <v>3</v>
      </c>
      <c r="O238">
        <v>0</v>
      </c>
      <c r="P238">
        <v>0</v>
      </c>
      <c r="Q238">
        <v>0</v>
      </c>
      <c r="R238">
        <v>0</v>
      </c>
    </row>
    <row r="239" spans="1:18" x14ac:dyDescent="0.2">
      <c r="A239" t="s">
        <v>10454</v>
      </c>
      <c r="B239" t="s">
        <v>86</v>
      </c>
      <c r="C239" t="s">
        <v>111</v>
      </c>
      <c r="D239">
        <v>11</v>
      </c>
      <c r="E239">
        <v>1</v>
      </c>
      <c r="F239">
        <v>1</v>
      </c>
      <c r="G239">
        <v>0</v>
      </c>
      <c r="H239">
        <v>0</v>
      </c>
      <c r="I239">
        <v>1</v>
      </c>
      <c r="J239">
        <v>1</v>
      </c>
      <c r="K239">
        <v>0</v>
      </c>
      <c r="L239">
        <v>0</v>
      </c>
      <c r="M239">
        <v>1</v>
      </c>
      <c r="N239">
        <v>1</v>
      </c>
      <c r="O239">
        <v>0</v>
      </c>
      <c r="P239">
        <v>0</v>
      </c>
      <c r="Q239">
        <v>0</v>
      </c>
      <c r="R239">
        <v>0</v>
      </c>
    </row>
    <row r="240" spans="1:18" x14ac:dyDescent="0.2">
      <c r="A240" t="s">
        <v>10455</v>
      </c>
      <c r="B240" t="s">
        <v>86</v>
      </c>
      <c r="C240" t="s">
        <v>112</v>
      </c>
      <c r="D240">
        <v>1</v>
      </c>
      <c r="E240">
        <v>0</v>
      </c>
      <c r="F240">
        <v>0</v>
      </c>
      <c r="G240">
        <v>0</v>
      </c>
      <c r="H240">
        <v>0</v>
      </c>
      <c r="I240">
        <v>0</v>
      </c>
      <c r="J240">
        <v>0</v>
      </c>
      <c r="K240">
        <v>0</v>
      </c>
      <c r="L240">
        <v>0</v>
      </c>
      <c r="M240">
        <v>0</v>
      </c>
      <c r="N240">
        <v>0</v>
      </c>
      <c r="O240">
        <v>0</v>
      </c>
      <c r="P240">
        <v>0</v>
      </c>
      <c r="Q240">
        <v>0</v>
      </c>
      <c r="R240">
        <v>0</v>
      </c>
    </row>
    <row r="241" spans="1:18" x14ac:dyDescent="0.2">
      <c r="A241" t="s">
        <v>10457</v>
      </c>
      <c r="B241" t="s">
        <v>86</v>
      </c>
      <c r="C241" t="s">
        <v>114</v>
      </c>
      <c r="D241">
        <v>1</v>
      </c>
      <c r="E241">
        <v>0</v>
      </c>
      <c r="F241">
        <v>0</v>
      </c>
      <c r="G241">
        <v>0</v>
      </c>
      <c r="H241">
        <v>0</v>
      </c>
      <c r="I241">
        <v>0</v>
      </c>
      <c r="J241">
        <v>0</v>
      </c>
      <c r="K241">
        <v>0</v>
      </c>
      <c r="L241">
        <v>0</v>
      </c>
      <c r="M241">
        <v>0</v>
      </c>
      <c r="N241">
        <v>0</v>
      </c>
      <c r="O241">
        <v>0</v>
      </c>
      <c r="P241">
        <v>0</v>
      </c>
      <c r="Q241">
        <v>0</v>
      </c>
      <c r="R241">
        <v>0</v>
      </c>
    </row>
    <row r="242" spans="1:18" x14ac:dyDescent="0.2">
      <c r="A242" t="s">
        <v>10461</v>
      </c>
      <c r="B242" t="s">
        <v>86</v>
      </c>
      <c r="C242" t="s">
        <v>116</v>
      </c>
      <c r="D242">
        <v>1</v>
      </c>
      <c r="E242">
        <v>0</v>
      </c>
      <c r="F242">
        <v>0</v>
      </c>
      <c r="G242">
        <v>0</v>
      </c>
      <c r="H242">
        <v>0</v>
      </c>
      <c r="I242">
        <v>0</v>
      </c>
      <c r="J242">
        <v>0</v>
      </c>
      <c r="K242">
        <v>0</v>
      </c>
      <c r="L242">
        <v>0</v>
      </c>
      <c r="M242">
        <v>0</v>
      </c>
      <c r="N242">
        <v>0</v>
      </c>
      <c r="O242">
        <v>0</v>
      </c>
      <c r="P242">
        <v>0</v>
      </c>
      <c r="Q242">
        <v>0</v>
      </c>
      <c r="R242">
        <v>0</v>
      </c>
    </row>
    <row r="243" spans="1:18" x14ac:dyDescent="0.2">
      <c r="A243" t="s">
        <v>10463</v>
      </c>
      <c r="B243" t="s">
        <v>86</v>
      </c>
      <c r="C243" t="s">
        <v>117</v>
      </c>
      <c r="D243">
        <v>3</v>
      </c>
      <c r="E243">
        <v>1</v>
      </c>
      <c r="F243">
        <v>1</v>
      </c>
      <c r="G243">
        <v>0</v>
      </c>
      <c r="H243">
        <v>0</v>
      </c>
      <c r="I243">
        <v>1</v>
      </c>
      <c r="J243">
        <v>1</v>
      </c>
      <c r="K243">
        <v>0</v>
      </c>
      <c r="L243">
        <v>0</v>
      </c>
      <c r="M243">
        <v>1</v>
      </c>
      <c r="N243">
        <v>1</v>
      </c>
      <c r="O243">
        <v>0</v>
      </c>
      <c r="P243">
        <v>0</v>
      </c>
      <c r="Q243">
        <v>0</v>
      </c>
      <c r="R243">
        <v>0</v>
      </c>
    </row>
    <row r="244" spans="1:18" x14ac:dyDescent="0.2">
      <c r="A244" t="s">
        <v>10464</v>
      </c>
      <c r="B244" t="s">
        <v>86</v>
      </c>
      <c r="C244" t="s">
        <v>118</v>
      </c>
      <c r="D244">
        <v>1</v>
      </c>
      <c r="E244">
        <v>0</v>
      </c>
      <c r="F244">
        <v>0</v>
      </c>
      <c r="G244">
        <v>0</v>
      </c>
      <c r="H244">
        <v>0</v>
      </c>
      <c r="I244">
        <v>0</v>
      </c>
      <c r="J244">
        <v>0</v>
      </c>
      <c r="K244">
        <v>0</v>
      </c>
      <c r="L244">
        <v>0</v>
      </c>
      <c r="M244">
        <v>0</v>
      </c>
      <c r="N244">
        <v>0</v>
      </c>
      <c r="O244">
        <v>0</v>
      </c>
      <c r="P244">
        <v>0</v>
      </c>
      <c r="Q244">
        <v>0</v>
      </c>
      <c r="R244">
        <v>0</v>
      </c>
    </row>
    <row r="245" spans="1:18" x14ac:dyDescent="0.2">
      <c r="A245" t="s">
        <v>10466</v>
      </c>
      <c r="B245" t="s">
        <v>86</v>
      </c>
      <c r="C245" t="s">
        <v>119</v>
      </c>
      <c r="D245">
        <v>1</v>
      </c>
      <c r="E245">
        <v>1</v>
      </c>
      <c r="F245">
        <v>0</v>
      </c>
      <c r="G245">
        <v>1</v>
      </c>
      <c r="H245">
        <v>0</v>
      </c>
      <c r="I245">
        <v>1</v>
      </c>
      <c r="J245">
        <v>0</v>
      </c>
      <c r="K245">
        <v>1</v>
      </c>
      <c r="L245">
        <v>0</v>
      </c>
      <c r="M245">
        <v>1</v>
      </c>
      <c r="N245">
        <v>0</v>
      </c>
      <c r="O245">
        <v>1</v>
      </c>
      <c r="P245">
        <v>0</v>
      </c>
      <c r="Q245">
        <v>0</v>
      </c>
      <c r="R245">
        <v>0</v>
      </c>
    </row>
    <row r="246" spans="1:18" x14ac:dyDescent="0.2">
      <c r="A246" t="s">
        <v>10468</v>
      </c>
      <c r="B246" t="s">
        <v>86</v>
      </c>
      <c r="C246" t="s">
        <v>120</v>
      </c>
      <c r="D246">
        <v>1</v>
      </c>
      <c r="E246">
        <v>1</v>
      </c>
      <c r="F246">
        <v>1</v>
      </c>
      <c r="G246">
        <v>0</v>
      </c>
      <c r="H246">
        <v>0</v>
      </c>
      <c r="I246">
        <v>1</v>
      </c>
      <c r="J246">
        <v>1</v>
      </c>
      <c r="K246">
        <v>0</v>
      </c>
      <c r="L246">
        <v>0</v>
      </c>
      <c r="M246">
        <v>1</v>
      </c>
      <c r="N246">
        <v>1</v>
      </c>
      <c r="O246">
        <v>0</v>
      </c>
      <c r="P246">
        <v>0</v>
      </c>
      <c r="Q246">
        <v>0</v>
      </c>
      <c r="R246">
        <v>0</v>
      </c>
    </row>
    <row r="247" spans="1:18" x14ac:dyDescent="0.2">
      <c r="A247" t="s">
        <v>10472</v>
      </c>
      <c r="B247" t="s">
        <v>86</v>
      </c>
      <c r="C247" t="s">
        <v>122</v>
      </c>
      <c r="D247">
        <v>1</v>
      </c>
      <c r="E247">
        <v>1</v>
      </c>
      <c r="F247">
        <v>1</v>
      </c>
      <c r="G247">
        <v>0</v>
      </c>
      <c r="H247">
        <v>0</v>
      </c>
      <c r="I247">
        <v>1</v>
      </c>
      <c r="J247">
        <v>1</v>
      </c>
      <c r="K247">
        <v>0</v>
      </c>
      <c r="L247">
        <v>0</v>
      </c>
      <c r="M247">
        <v>0</v>
      </c>
      <c r="N247">
        <v>0</v>
      </c>
      <c r="O247">
        <v>0</v>
      </c>
      <c r="P247">
        <v>0</v>
      </c>
      <c r="Q247">
        <v>0</v>
      </c>
      <c r="R247">
        <v>1</v>
      </c>
    </row>
    <row r="248" spans="1:18" x14ac:dyDescent="0.2">
      <c r="A248" t="s">
        <v>10477</v>
      </c>
      <c r="B248" t="s">
        <v>86</v>
      </c>
      <c r="C248" t="s">
        <v>125</v>
      </c>
      <c r="D248">
        <v>3</v>
      </c>
      <c r="E248">
        <v>0</v>
      </c>
      <c r="F248">
        <v>0</v>
      </c>
      <c r="G248">
        <v>0</v>
      </c>
      <c r="H248">
        <v>0</v>
      </c>
      <c r="I248">
        <v>0</v>
      </c>
      <c r="J248">
        <v>0</v>
      </c>
      <c r="K248">
        <v>0</v>
      </c>
      <c r="L248">
        <v>0</v>
      </c>
      <c r="M248">
        <v>0</v>
      </c>
      <c r="N248">
        <v>0</v>
      </c>
      <c r="O248">
        <v>0</v>
      </c>
      <c r="P248">
        <v>0</v>
      </c>
      <c r="Q248">
        <v>0</v>
      </c>
      <c r="R248">
        <v>0</v>
      </c>
    </row>
    <row r="249" spans="1:18" x14ac:dyDescent="0.2">
      <c r="A249" t="s">
        <v>10480</v>
      </c>
      <c r="B249" t="s">
        <v>86</v>
      </c>
      <c r="C249" t="s">
        <v>127</v>
      </c>
      <c r="D249">
        <v>3</v>
      </c>
      <c r="E249">
        <v>0</v>
      </c>
      <c r="F249">
        <v>0</v>
      </c>
      <c r="G249">
        <v>0</v>
      </c>
      <c r="H249">
        <v>0</v>
      </c>
      <c r="I249">
        <v>0</v>
      </c>
      <c r="J249">
        <v>0</v>
      </c>
      <c r="K249">
        <v>0</v>
      </c>
      <c r="L249">
        <v>0</v>
      </c>
      <c r="M249">
        <v>0</v>
      </c>
      <c r="N249">
        <v>0</v>
      </c>
      <c r="O249">
        <v>0</v>
      </c>
      <c r="P249">
        <v>0</v>
      </c>
      <c r="Q249">
        <v>0</v>
      </c>
      <c r="R249">
        <v>0</v>
      </c>
    </row>
    <row r="250" spans="1:18" x14ac:dyDescent="0.2">
      <c r="A250" t="s">
        <v>10482</v>
      </c>
      <c r="B250" t="s">
        <v>86</v>
      </c>
      <c r="C250" t="s">
        <v>128</v>
      </c>
      <c r="D250">
        <v>1</v>
      </c>
      <c r="E250">
        <v>0</v>
      </c>
      <c r="F250">
        <v>0</v>
      </c>
      <c r="G250">
        <v>0</v>
      </c>
      <c r="H250">
        <v>0</v>
      </c>
      <c r="I250">
        <v>0</v>
      </c>
      <c r="J250">
        <v>0</v>
      </c>
      <c r="K250">
        <v>0</v>
      </c>
      <c r="L250">
        <v>0</v>
      </c>
      <c r="M250">
        <v>0</v>
      </c>
      <c r="N250">
        <v>0</v>
      </c>
      <c r="O250">
        <v>0</v>
      </c>
      <c r="P250">
        <v>0</v>
      </c>
      <c r="Q250">
        <v>0</v>
      </c>
      <c r="R250">
        <v>0</v>
      </c>
    </row>
    <row r="251" spans="1:18" x14ac:dyDescent="0.2">
      <c r="A251" t="s">
        <v>10483</v>
      </c>
      <c r="B251" t="s">
        <v>86</v>
      </c>
      <c r="C251" t="s">
        <v>129</v>
      </c>
      <c r="D251">
        <v>1</v>
      </c>
      <c r="E251">
        <v>0</v>
      </c>
      <c r="F251">
        <v>0</v>
      </c>
      <c r="G251">
        <v>0</v>
      </c>
      <c r="H251">
        <v>0</v>
      </c>
      <c r="I251">
        <v>0</v>
      </c>
      <c r="J251">
        <v>0</v>
      </c>
      <c r="K251">
        <v>0</v>
      </c>
      <c r="L251">
        <v>0</v>
      </c>
      <c r="M251">
        <v>0</v>
      </c>
      <c r="N251">
        <v>0</v>
      </c>
      <c r="O251">
        <v>0</v>
      </c>
      <c r="P251">
        <v>0</v>
      </c>
      <c r="Q251">
        <v>0</v>
      </c>
      <c r="R251">
        <v>0</v>
      </c>
    </row>
    <row r="252" spans="1:18" x14ac:dyDescent="0.2">
      <c r="A252" t="s">
        <v>10485</v>
      </c>
      <c r="B252" t="s">
        <v>86</v>
      </c>
      <c r="C252" t="s">
        <v>131</v>
      </c>
      <c r="D252">
        <v>1</v>
      </c>
      <c r="E252">
        <v>1</v>
      </c>
      <c r="F252">
        <v>1</v>
      </c>
      <c r="G252">
        <v>0</v>
      </c>
      <c r="H252">
        <v>0</v>
      </c>
      <c r="I252">
        <v>1</v>
      </c>
      <c r="J252">
        <v>1</v>
      </c>
      <c r="K252">
        <v>0</v>
      </c>
      <c r="L252">
        <v>0</v>
      </c>
      <c r="M252">
        <v>1</v>
      </c>
      <c r="N252">
        <v>1</v>
      </c>
      <c r="O252">
        <v>0</v>
      </c>
      <c r="P252">
        <v>0</v>
      </c>
      <c r="Q252">
        <v>0</v>
      </c>
      <c r="R252">
        <v>0</v>
      </c>
    </row>
    <row r="253" spans="1:18" x14ac:dyDescent="0.2">
      <c r="A253" t="s">
        <v>10487</v>
      </c>
      <c r="B253" t="s">
        <v>86</v>
      </c>
      <c r="C253" t="s">
        <v>132</v>
      </c>
      <c r="D253">
        <v>4</v>
      </c>
      <c r="E253">
        <v>1</v>
      </c>
      <c r="F253">
        <v>1</v>
      </c>
      <c r="G253">
        <v>0</v>
      </c>
      <c r="H253">
        <v>0</v>
      </c>
      <c r="I253">
        <v>1</v>
      </c>
      <c r="J253">
        <v>1</v>
      </c>
      <c r="K253">
        <v>0</v>
      </c>
      <c r="L253">
        <v>0</v>
      </c>
      <c r="M253">
        <v>1</v>
      </c>
      <c r="N253">
        <v>1</v>
      </c>
      <c r="O253">
        <v>0</v>
      </c>
      <c r="P253">
        <v>0</v>
      </c>
      <c r="Q253">
        <v>0</v>
      </c>
      <c r="R253">
        <v>0</v>
      </c>
    </row>
    <row r="254" spans="1:18" x14ac:dyDescent="0.2">
      <c r="A254" t="s">
        <v>10489</v>
      </c>
      <c r="B254" t="s">
        <v>86</v>
      </c>
      <c r="C254" t="s">
        <v>133</v>
      </c>
      <c r="D254">
        <v>3</v>
      </c>
      <c r="E254">
        <v>3</v>
      </c>
      <c r="F254">
        <v>2</v>
      </c>
      <c r="G254">
        <v>1</v>
      </c>
      <c r="H254">
        <v>0</v>
      </c>
      <c r="I254">
        <v>3</v>
      </c>
      <c r="J254">
        <v>3</v>
      </c>
      <c r="K254">
        <v>0</v>
      </c>
      <c r="L254">
        <v>0</v>
      </c>
      <c r="M254">
        <v>3</v>
      </c>
      <c r="N254">
        <v>3</v>
      </c>
      <c r="O254">
        <v>0</v>
      </c>
      <c r="P254">
        <v>0</v>
      </c>
      <c r="Q254">
        <v>0</v>
      </c>
      <c r="R254">
        <v>0</v>
      </c>
    </row>
    <row r="255" spans="1:18" x14ac:dyDescent="0.2">
      <c r="A255" t="s">
        <v>10494</v>
      </c>
      <c r="B255" t="s">
        <v>86</v>
      </c>
      <c r="C255" t="s">
        <v>137</v>
      </c>
      <c r="D255">
        <v>2</v>
      </c>
      <c r="E255">
        <v>1</v>
      </c>
      <c r="F255">
        <v>1</v>
      </c>
      <c r="G255">
        <v>0</v>
      </c>
      <c r="H255">
        <v>0</v>
      </c>
      <c r="I255">
        <v>1</v>
      </c>
      <c r="J255">
        <v>1</v>
      </c>
      <c r="K255">
        <v>0</v>
      </c>
      <c r="L255">
        <v>0</v>
      </c>
      <c r="M255">
        <v>1</v>
      </c>
      <c r="N255">
        <v>1</v>
      </c>
      <c r="O255">
        <v>0</v>
      </c>
      <c r="P255">
        <v>0</v>
      </c>
      <c r="Q255">
        <v>0</v>
      </c>
      <c r="R255">
        <v>0</v>
      </c>
    </row>
    <row r="256" spans="1:18" x14ac:dyDescent="0.2">
      <c r="A256" t="s">
        <v>10500</v>
      </c>
      <c r="B256" t="s">
        <v>86</v>
      </c>
      <c r="C256" t="s">
        <v>141</v>
      </c>
      <c r="D256">
        <v>2</v>
      </c>
      <c r="E256">
        <v>0</v>
      </c>
      <c r="F256">
        <v>0</v>
      </c>
      <c r="G256">
        <v>0</v>
      </c>
      <c r="H256">
        <v>0</v>
      </c>
      <c r="I256">
        <v>0</v>
      </c>
      <c r="J256">
        <v>0</v>
      </c>
      <c r="K256">
        <v>0</v>
      </c>
      <c r="L256">
        <v>0</v>
      </c>
      <c r="M256">
        <v>0</v>
      </c>
      <c r="N256">
        <v>0</v>
      </c>
      <c r="O256">
        <v>0</v>
      </c>
      <c r="P256">
        <v>0</v>
      </c>
      <c r="Q256">
        <v>0</v>
      </c>
      <c r="R256">
        <v>0</v>
      </c>
    </row>
    <row r="257" spans="1:18" x14ac:dyDescent="0.2">
      <c r="A257" t="s">
        <v>10503</v>
      </c>
      <c r="B257" t="s">
        <v>86</v>
      </c>
      <c r="C257" t="s">
        <v>143</v>
      </c>
      <c r="D257">
        <v>3</v>
      </c>
      <c r="E257">
        <v>2</v>
      </c>
      <c r="F257">
        <v>2</v>
      </c>
      <c r="G257">
        <v>0</v>
      </c>
      <c r="H257">
        <v>0</v>
      </c>
      <c r="I257">
        <v>2</v>
      </c>
      <c r="J257">
        <v>2</v>
      </c>
      <c r="K257">
        <v>0</v>
      </c>
      <c r="L257">
        <v>0</v>
      </c>
      <c r="M257">
        <v>1</v>
      </c>
      <c r="N257">
        <v>1</v>
      </c>
      <c r="O257">
        <v>0</v>
      </c>
      <c r="P257">
        <v>0</v>
      </c>
      <c r="Q257">
        <v>0</v>
      </c>
      <c r="R257">
        <v>1</v>
      </c>
    </row>
    <row r="258" spans="1:18" x14ac:dyDescent="0.2">
      <c r="A258" t="s">
        <v>10504</v>
      </c>
      <c r="B258" t="s">
        <v>86</v>
      </c>
      <c r="C258" t="s">
        <v>144</v>
      </c>
      <c r="D258">
        <v>1</v>
      </c>
      <c r="E258">
        <v>0</v>
      </c>
      <c r="F258">
        <v>0</v>
      </c>
      <c r="G258">
        <v>0</v>
      </c>
      <c r="H258">
        <v>0</v>
      </c>
      <c r="I258">
        <v>0</v>
      </c>
      <c r="J258">
        <v>0</v>
      </c>
      <c r="K258">
        <v>0</v>
      </c>
      <c r="L258">
        <v>0</v>
      </c>
      <c r="M258">
        <v>0</v>
      </c>
      <c r="N258">
        <v>0</v>
      </c>
      <c r="O258">
        <v>0</v>
      </c>
      <c r="P258">
        <v>0</v>
      </c>
      <c r="Q258">
        <v>0</v>
      </c>
      <c r="R258">
        <v>0</v>
      </c>
    </row>
    <row r="259" spans="1:18" x14ac:dyDescent="0.2">
      <c r="A259" t="s">
        <v>10507</v>
      </c>
      <c r="B259" t="s">
        <v>86</v>
      </c>
      <c r="C259" t="s">
        <v>146</v>
      </c>
      <c r="D259">
        <v>3</v>
      </c>
      <c r="E259">
        <v>2</v>
      </c>
      <c r="F259">
        <v>2</v>
      </c>
      <c r="G259">
        <v>0</v>
      </c>
      <c r="H259">
        <v>0</v>
      </c>
      <c r="I259">
        <v>2</v>
      </c>
      <c r="J259">
        <v>2</v>
      </c>
      <c r="K259">
        <v>0</v>
      </c>
      <c r="L259">
        <v>0</v>
      </c>
      <c r="M259">
        <v>2</v>
      </c>
      <c r="N259">
        <v>2</v>
      </c>
      <c r="O259">
        <v>0</v>
      </c>
      <c r="P259">
        <v>0</v>
      </c>
      <c r="Q259">
        <v>0</v>
      </c>
      <c r="R259">
        <v>0</v>
      </c>
    </row>
    <row r="260" spans="1:18" x14ac:dyDescent="0.2">
      <c r="A260" t="s">
        <v>10509</v>
      </c>
      <c r="B260" t="s">
        <v>86</v>
      </c>
      <c r="C260" t="s">
        <v>147</v>
      </c>
      <c r="D260">
        <v>6</v>
      </c>
      <c r="E260">
        <v>1</v>
      </c>
      <c r="F260">
        <v>1</v>
      </c>
      <c r="G260">
        <v>0</v>
      </c>
      <c r="H260">
        <v>0</v>
      </c>
      <c r="I260">
        <v>1</v>
      </c>
      <c r="J260">
        <v>1</v>
      </c>
      <c r="K260">
        <v>0</v>
      </c>
      <c r="L260">
        <v>0</v>
      </c>
      <c r="M260">
        <v>1</v>
      </c>
      <c r="N260">
        <v>1</v>
      </c>
      <c r="O260">
        <v>0</v>
      </c>
      <c r="P260">
        <v>0</v>
      </c>
      <c r="Q260">
        <v>0</v>
      </c>
      <c r="R260">
        <v>0</v>
      </c>
    </row>
    <row r="261" spans="1:18" x14ac:dyDescent="0.2">
      <c r="A261" t="s">
        <v>10514</v>
      </c>
      <c r="B261" t="s">
        <v>86</v>
      </c>
      <c r="C261" t="s">
        <v>149</v>
      </c>
      <c r="D261">
        <v>2</v>
      </c>
      <c r="E261">
        <v>0</v>
      </c>
      <c r="F261">
        <v>0</v>
      </c>
      <c r="G261">
        <v>0</v>
      </c>
      <c r="H261">
        <v>0</v>
      </c>
      <c r="I261">
        <v>0</v>
      </c>
      <c r="J261">
        <v>0</v>
      </c>
      <c r="K261">
        <v>0</v>
      </c>
      <c r="L261">
        <v>0</v>
      </c>
      <c r="M261">
        <v>0</v>
      </c>
      <c r="N261">
        <v>0</v>
      </c>
      <c r="O261">
        <v>0</v>
      </c>
      <c r="P261">
        <v>0</v>
      </c>
      <c r="Q261">
        <v>0</v>
      </c>
      <c r="R261">
        <v>0</v>
      </c>
    </row>
    <row r="262" spans="1:18" x14ac:dyDescent="0.2">
      <c r="A262" t="s">
        <v>10516</v>
      </c>
      <c r="B262" t="s">
        <v>86</v>
      </c>
      <c r="C262" t="s">
        <v>150</v>
      </c>
      <c r="D262">
        <v>2</v>
      </c>
      <c r="E262">
        <v>2</v>
      </c>
      <c r="F262">
        <v>2</v>
      </c>
      <c r="G262">
        <v>0</v>
      </c>
      <c r="H262">
        <v>0</v>
      </c>
      <c r="I262">
        <v>2</v>
      </c>
      <c r="J262">
        <v>2</v>
      </c>
      <c r="K262">
        <v>0</v>
      </c>
      <c r="L262">
        <v>0</v>
      </c>
      <c r="M262">
        <v>2</v>
      </c>
      <c r="N262">
        <v>2</v>
      </c>
      <c r="O262">
        <v>0</v>
      </c>
      <c r="P262">
        <v>0</v>
      </c>
      <c r="Q262">
        <v>0</v>
      </c>
      <c r="R262">
        <v>0</v>
      </c>
    </row>
    <row r="263" spans="1:18" x14ac:dyDescent="0.2">
      <c r="A263" t="s">
        <v>10519</v>
      </c>
      <c r="B263" t="s">
        <v>86</v>
      </c>
      <c r="C263" t="s">
        <v>152</v>
      </c>
      <c r="D263">
        <v>1</v>
      </c>
      <c r="E263">
        <v>0</v>
      </c>
      <c r="F263">
        <v>0</v>
      </c>
      <c r="G263">
        <v>0</v>
      </c>
      <c r="H263">
        <v>0</v>
      </c>
      <c r="I263">
        <v>0</v>
      </c>
      <c r="J263">
        <v>0</v>
      </c>
      <c r="K263">
        <v>0</v>
      </c>
      <c r="L263">
        <v>0</v>
      </c>
      <c r="M263">
        <v>0</v>
      </c>
      <c r="N263">
        <v>0</v>
      </c>
      <c r="O263">
        <v>0</v>
      </c>
      <c r="P263">
        <v>0</v>
      </c>
      <c r="Q263">
        <v>0</v>
      </c>
      <c r="R263">
        <v>0</v>
      </c>
    </row>
    <row r="264" spans="1:18" x14ac:dyDescent="0.2">
      <c r="A264" t="s">
        <v>10521</v>
      </c>
      <c r="B264" t="s">
        <v>86</v>
      </c>
      <c r="C264" t="s">
        <v>153</v>
      </c>
      <c r="D264">
        <v>1</v>
      </c>
      <c r="E264">
        <v>1</v>
      </c>
      <c r="F264">
        <v>1</v>
      </c>
      <c r="G264">
        <v>0</v>
      </c>
      <c r="H264">
        <v>0</v>
      </c>
      <c r="I264">
        <v>1</v>
      </c>
      <c r="J264">
        <v>1</v>
      </c>
      <c r="K264">
        <v>0</v>
      </c>
      <c r="L264">
        <v>0</v>
      </c>
      <c r="M264">
        <v>1</v>
      </c>
      <c r="N264">
        <v>1</v>
      </c>
      <c r="O264">
        <v>0</v>
      </c>
      <c r="P264">
        <v>0</v>
      </c>
      <c r="Q264">
        <v>0</v>
      </c>
      <c r="R264">
        <v>0</v>
      </c>
    </row>
    <row r="265" spans="1:18" x14ac:dyDescent="0.2">
      <c r="A265" t="s">
        <v>10523</v>
      </c>
      <c r="B265" t="s">
        <v>86</v>
      </c>
      <c r="C265" t="s">
        <v>154</v>
      </c>
      <c r="D265">
        <v>6</v>
      </c>
      <c r="E265">
        <v>2</v>
      </c>
      <c r="F265">
        <v>2</v>
      </c>
      <c r="G265">
        <v>0</v>
      </c>
      <c r="H265">
        <v>0</v>
      </c>
      <c r="I265">
        <v>2</v>
      </c>
      <c r="J265">
        <v>2</v>
      </c>
      <c r="K265">
        <v>0</v>
      </c>
      <c r="L265">
        <v>0</v>
      </c>
      <c r="M265">
        <v>2</v>
      </c>
      <c r="N265">
        <v>2</v>
      </c>
      <c r="O265">
        <v>0</v>
      </c>
      <c r="P265">
        <v>0</v>
      </c>
      <c r="Q265">
        <v>0</v>
      </c>
      <c r="R265">
        <v>0</v>
      </c>
    </row>
    <row r="266" spans="1:18" x14ac:dyDescent="0.2">
      <c r="A266" t="s">
        <v>10531</v>
      </c>
      <c r="B266" t="s">
        <v>86</v>
      </c>
      <c r="C266" t="s">
        <v>158</v>
      </c>
      <c r="D266">
        <v>1</v>
      </c>
      <c r="E266">
        <v>1</v>
      </c>
      <c r="F266">
        <v>1</v>
      </c>
      <c r="G266">
        <v>0</v>
      </c>
      <c r="H266">
        <v>0</v>
      </c>
      <c r="I266">
        <v>1</v>
      </c>
      <c r="J266">
        <v>1</v>
      </c>
      <c r="K266">
        <v>0</v>
      </c>
      <c r="L266">
        <v>0</v>
      </c>
      <c r="M266">
        <v>1</v>
      </c>
      <c r="N266">
        <v>1</v>
      </c>
      <c r="O266">
        <v>0</v>
      </c>
      <c r="P266">
        <v>0</v>
      </c>
      <c r="Q266">
        <v>0</v>
      </c>
      <c r="R266">
        <v>0</v>
      </c>
    </row>
    <row r="267" spans="1:18" x14ac:dyDescent="0.2">
      <c r="A267" t="s">
        <v>10535</v>
      </c>
      <c r="B267" t="s">
        <v>86</v>
      </c>
      <c r="C267" t="s">
        <v>160</v>
      </c>
      <c r="D267">
        <v>7</v>
      </c>
      <c r="E267">
        <v>4</v>
      </c>
      <c r="F267">
        <v>3</v>
      </c>
      <c r="G267">
        <v>0</v>
      </c>
      <c r="H267">
        <v>1</v>
      </c>
      <c r="I267">
        <v>4</v>
      </c>
      <c r="J267">
        <v>3</v>
      </c>
      <c r="K267">
        <v>0</v>
      </c>
      <c r="L267">
        <v>1</v>
      </c>
      <c r="M267">
        <v>4</v>
      </c>
      <c r="N267">
        <v>3</v>
      </c>
      <c r="O267">
        <v>0</v>
      </c>
      <c r="P267">
        <v>1</v>
      </c>
      <c r="Q267">
        <v>0</v>
      </c>
      <c r="R267">
        <v>0</v>
      </c>
    </row>
    <row r="268" spans="1:18" x14ac:dyDescent="0.2">
      <c r="A268" t="s">
        <v>10536</v>
      </c>
      <c r="B268" t="s">
        <v>86</v>
      </c>
      <c r="C268" t="s">
        <v>161</v>
      </c>
      <c r="D268">
        <v>1</v>
      </c>
      <c r="E268">
        <v>0</v>
      </c>
      <c r="F268">
        <v>0</v>
      </c>
      <c r="G268">
        <v>0</v>
      </c>
      <c r="H268">
        <v>0</v>
      </c>
      <c r="I268">
        <v>0</v>
      </c>
      <c r="J268">
        <v>0</v>
      </c>
      <c r="K268">
        <v>0</v>
      </c>
      <c r="L268">
        <v>0</v>
      </c>
      <c r="M268">
        <v>0</v>
      </c>
      <c r="N268">
        <v>0</v>
      </c>
      <c r="O268">
        <v>0</v>
      </c>
      <c r="P268">
        <v>0</v>
      </c>
      <c r="Q268">
        <v>0</v>
      </c>
      <c r="R268">
        <v>0</v>
      </c>
    </row>
    <row r="269" spans="1:18" x14ac:dyDescent="0.2">
      <c r="A269" t="s">
        <v>10538</v>
      </c>
      <c r="B269" t="s">
        <v>86</v>
      </c>
      <c r="C269" t="s">
        <v>162</v>
      </c>
      <c r="D269">
        <v>1</v>
      </c>
      <c r="E269">
        <v>1</v>
      </c>
      <c r="F269">
        <v>1</v>
      </c>
      <c r="G269">
        <v>0</v>
      </c>
      <c r="H269">
        <v>0</v>
      </c>
      <c r="I269">
        <v>1</v>
      </c>
      <c r="J269">
        <v>1</v>
      </c>
      <c r="K269">
        <v>0</v>
      </c>
      <c r="L269">
        <v>0</v>
      </c>
      <c r="M269">
        <v>1</v>
      </c>
      <c r="N269">
        <v>1</v>
      </c>
      <c r="O269">
        <v>0</v>
      </c>
      <c r="P269">
        <v>0</v>
      </c>
      <c r="Q269">
        <v>0</v>
      </c>
      <c r="R269">
        <v>0</v>
      </c>
    </row>
    <row r="270" spans="1:18" x14ac:dyDescent="0.2">
      <c r="A270" t="s">
        <v>10542</v>
      </c>
      <c r="B270" t="s">
        <v>86</v>
      </c>
      <c r="C270" t="s">
        <v>166</v>
      </c>
      <c r="D270">
        <v>1</v>
      </c>
      <c r="E270">
        <v>1</v>
      </c>
      <c r="F270">
        <v>1</v>
      </c>
      <c r="G270">
        <v>0</v>
      </c>
      <c r="H270">
        <v>0</v>
      </c>
      <c r="I270">
        <v>1</v>
      </c>
      <c r="J270">
        <v>1</v>
      </c>
      <c r="K270">
        <v>0</v>
      </c>
      <c r="L270">
        <v>0</v>
      </c>
      <c r="M270">
        <v>1</v>
      </c>
      <c r="N270">
        <v>1</v>
      </c>
      <c r="O270">
        <v>0</v>
      </c>
      <c r="P270">
        <v>0</v>
      </c>
      <c r="Q270">
        <v>0</v>
      </c>
      <c r="R270">
        <v>0</v>
      </c>
    </row>
    <row r="271" spans="1:18" x14ac:dyDescent="0.2">
      <c r="A271" t="s">
        <v>10543</v>
      </c>
      <c r="B271" t="s">
        <v>86</v>
      </c>
      <c r="C271" t="s">
        <v>167</v>
      </c>
      <c r="D271">
        <v>3</v>
      </c>
      <c r="E271">
        <v>1</v>
      </c>
      <c r="F271">
        <v>1</v>
      </c>
      <c r="G271">
        <v>0</v>
      </c>
      <c r="H271">
        <v>0</v>
      </c>
      <c r="I271">
        <v>1</v>
      </c>
      <c r="J271">
        <v>1</v>
      </c>
      <c r="K271">
        <v>0</v>
      </c>
      <c r="L271">
        <v>0</v>
      </c>
      <c r="M271">
        <v>1</v>
      </c>
      <c r="N271">
        <v>1</v>
      </c>
      <c r="O271">
        <v>0</v>
      </c>
      <c r="P271">
        <v>0</v>
      </c>
      <c r="Q271">
        <v>0</v>
      </c>
      <c r="R271">
        <v>0</v>
      </c>
    </row>
    <row r="272" spans="1:18" x14ac:dyDescent="0.2">
      <c r="A272" t="s">
        <v>10544</v>
      </c>
      <c r="B272" t="s">
        <v>86</v>
      </c>
      <c r="C272" t="s">
        <v>168</v>
      </c>
      <c r="D272">
        <v>1</v>
      </c>
      <c r="E272">
        <v>0</v>
      </c>
      <c r="F272">
        <v>0</v>
      </c>
      <c r="G272">
        <v>0</v>
      </c>
      <c r="H272">
        <v>0</v>
      </c>
      <c r="I272">
        <v>0</v>
      </c>
      <c r="J272">
        <v>0</v>
      </c>
      <c r="K272">
        <v>0</v>
      </c>
      <c r="L272">
        <v>0</v>
      </c>
      <c r="M272">
        <v>0</v>
      </c>
      <c r="N272">
        <v>0</v>
      </c>
      <c r="O272">
        <v>0</v>
      </c>
      <c r="P272">
        <v>0</v>
      </c>
      <c r="Q272">
        <v>0</v>
      </c>
      <c r="R272">
        <v>0</v>
      </c>
    </row>
    <row r="273" spans="1:18" x14ac:dyDescent="0.2">
      <c r="A273" t="s">
        <v>10545</v>
      </c>
      <c r="B273" t="s">
        <v>86</v>
      </c>
      <c r="C273" t="s">
        <v>169</v>
      </c>
      <c r="D273">
        <v>2</v>
      </c>
      <c r="E273">
        <v>0</v>
      </c>
      <c r="F273">
        <v>0</v>
      </c>
      <c r="G273">
        <v>0</v>
      </c>
      <c r="H273">
        <v>0</v>
      </c>
      <c r="I273">
        <v>0</v>
      </c>
      <c r="J273">
        <v>0</v>
      </c>
      <c r="K273">
        <v>0</v>
      </c>
      <c r="L273">
        <v>0</v>
      </c>
      <c r="M273">
        <v>0</v>
      </c>
      <c r="N273">
        <v>0</v>
      </c>
      <c r="O273">
        <v>0</v>
      </c>
      <c r="P273">
        <v>0</v>
      </c>
      <c r="Q273">
        <v>0</v>
      </c>
      <c r="R273">
        <v>0</v>
      </c>
    </row>
    <row r="274" spans="1:18" x14ac:dyDescent="0.2">
      <c r="A274" t="s">
        <v>10546</v>
      </c>
      <c r="B274" t="s">
        <v>86</v>
      </c>
      <c r="C274" t="s">
        <v>170</v>
      </c>
      <c r="D274">
        <v>1</v>
      </c>
      <c r="E274">
        <v>0</v>
      </c>
      <c r="F274">
        <v>0</v>
      </c>
      <c r="G274">
        <v>0</v>
      </c>
      <c r="H274">
        <v>0</v>
      </c>
      <c r="I274">
        <v>0</v>
      </c>
      <c r="J274">
        <v>0</v>
      </c>
      <c r="K274">
        <v>0</v>
      </c>
      <c r="L274">
        <v>0</v>
      </c>
      <c r="M274">
        <v>0</v>
      </c>
      <c r="N274">
        <v>0</v>
      </c>
      <c r="O274">
        <v>0</v>
      </c>
      <c r="P274">
        <v>0</v>
      </c>
      <c r="Q274">
        <v>0</v>
      </c>
      <c r="R274">
        <v>0</v>
      </c>
    </row>
    <row r="275" spans="1:18" x14ac:dyDescent="0.2">
      <c r="A275" t="s">
        <v>10548</v>
      </c>
      <c r="B275" t="s">
        <v>86</v>
      </c>
      <c r="C275" t="s">
        <v>171</v>
      </c>
      <c r="D275">
        <v>1</v>
      </c>
      <c r="E275">
        <v>0</v>
      </c>
      <c r="F275">
        <v>0</v>
      </c>
      <c r="G275">
        <v>0</v>
      </c>
      <c r="H275">
        <v>0</v>
      </c>
      <c r="I275">
        <v>0</v>
      </c>
      <c r="J275">
        <v>0</v>
      </c>
      <c r="K275">
        <v>0</v>
      </c>
      <c r="L275">
        <v>0</v>
      </c>
      <c r="M275">
        <v>0</v>
      </c>
      <c r="N275">
        <v>0</v>
      </c>
      <c r="O275">
        <v>0</v>
      </c>
      <c r="P275">
        <v>0</v>
      </c>
      <c r="Q275">
        <v>0</v>
      </c>
      <c r="R275">
        <v>0</v>
      </c>
    </row>
    <row r="276" spans="1:18" x14ac:dyDescent="0.2">
      <c r="A276" t="s">
        <v>10550</v>
      </c>
      <c r="B276" t="s">
        <v>86</v>
      </c>
      <c r="C276" t="s">
        <v>172</v>
      </c>
      <c r="D276">
        <v>4</v>
      </c>
      <c r="E276">
        <v>4</v>
      </c>
      <c r="F276">
        <v>4</v>
      </c>
      <c r="G276">
        <v>0</v>
      </c>
      <c r="H276">
        <v>0</v>
      </c>
      <c r="I276">
        <v>4</v>
      </c>
      <c r="J276">
        <v>4</v>
      </c>
      <c r="K276">
        <v>0</v>
      </c>
      <c r="L276">
        <v>0</v>
      </c>
      <c r="M276">
        <v>4</v>
      </c>
      <c r="N276">
        <v>4</v>
      </c>
      <c r="O276">
        <v>0</v>
      </c>
      <c r="P276">
        <v>0</v>
      </c>
      <c r="Q276">
        <v>0</v>
      </c>
      <c r="R276">
        <v>0</v>
      </c>
    </row>
    <row r="277" spans="1:18" x14ac:dyDescent="0.2">
      <c r="A277" t="s">
        <v>10552</v>
      </c>
      <c r="B277" t="s">
        <v>86</v>
      </c>
      <c r="C277" t="s">
        <v>173</v>
      </c>
      <c r="D277">
        <v>3</v>
      </c>
      <c r="E277">
        <v>0</v>
      </c>
      <c r="F277">
        <v>0</v>
      </c>
      <c r="G277">
        <v>0</v>
      </c>
      <c r="H277">
        <v>0</v>
      </c>
      <c r="I277">
        <v>0</v>
      </c>
      <c r="J277">
        <v>0</v>
      </c>
      <c r="K277">
        <v>0</v>
      </c>
      <c r="L277">
        <v>0</v>
      </c>
      <c r="M277">
        <v>0</v>
      </c>
      <c r="N277">
        <v>0</v>
      </c>
      <c r="O277">
        <v>0</v>
      </c>
      <c r="P277">
        <v>0</v>
      </c>
      <c r="Q277">
        <v>0</v>
      </c>
      <c r="R277">
        <v>0</v>
      </c>
    </row>
    <row r="278" spans="1:18" x14ac:dyDescent="0.2">
      <c r="A278" t="s">
        <v>10554</v>
      </c>
      <c r="B278" t="s">
        <v>86</v>
      </c>
      <c r="C278" t="s">
        <v>174</v>
      </c>
      <c r="D278">
        <v>12</v>
      </c>
      <c r="E278">
        <v>8</v>
      </c>
      <c r="F278">
        <v>8</v>
      </c>
      <c r="G278">
        <v>0</v>
      </c>
      <c r="H278">
        <v>0</v>
      </c>
      <c r="I278">
        <v>8</v>
      </c>
      <c r="J278">
        <v>8</v>
      </c>
      <c r="K278">
        <v>0</v>
      </c>
      <c r="L278">
        <v>0</v>
      </c>
      <c r="M278">
        <v>8</v>
      </c>
      <c r="N278">
        <v>8</v>
      </c>
      <c r="O278">
        <v>0</v>
      </c>
      <c r="P278">
        <v>0</v>
      </c>
      <c r="Q278">
        <v>0</v>
      </c>
      <c r="R278">
        <v>0</v>
      </c>
    </row>
    <row r="279" spans="1:18" x14ac:dyDescent="0.2">
      <c r="A279" t="s">
        <v>10555</v>
      </c>
      <c r="B279" t="s">
        <v>86</v>
      </c>
      <c r="C279" t="s">
        <v>175</v>
      </c>
      <c r="D279">
        <v>5</v>
      </c>
      <c r="E279">
        <v>3</v>
      </c>
      <c r="F279">
        <v>3</v>
      </c>
      <c r="G279">
        <v>0</v>
      </c>
      <c r="H279">
        <v>0</v>
      </c>
      <c r="I279">
        <v>3</v>
      </c>
      <c r="J279">
        <v>3</v>
      </c>
      <c r="K279">
        <v>0</v>
      </c>
      <c r="L279">
        <v>0</v>
      </c>
      <c r="M279">
        <v>3</v>
      </c>
      <c r="N279">
        <v>3</v>
      </c>
      <c r="O279">
        <v>0</v>
      </c>
      <c r="P279">
        <v>0</v>
      </c>
      <c r="Q279">
        <v>0</v>
      </c>
      <c r="R279">
        <v>0</v>
      </c>
    </row>
    <row r="280" spans="1:18" x14ac:dyDescent="0.2">
      <c r="A280" t="s">
        <v>10556</v>
      </c>
      <c r="B280" t="s">
        <v>86</v>
      </c>
      <c r="C280" t="s">
        <v>176</v>
      </c>
      <c r="D280">
        <v>3</v>
      </c>
      <c r="E280">
        <v>0</v>
      </c>
      <c r="F280">
        <v>0</v>
      </c>
      <c r="G280">
        <v>0</v>
      </c>
      <c r="H280">
        <v>0</v>
      </c>
      <c r="I280">
        <v>0</v>
      </c>
      <c r="J280">
        <v>0</v>
      </c>
      <c r="K280">
        <v>0</v>
      </c>
      <c r="L280">
        <v>0</v>
      </c>
      <c r="M280">
        <v>0</v>
      </c>
      <c r="N280">
        <v>0</v>
      </c>
      <c r="O280">
        <v>0</v>
      </c>
      <c r="P280">
        <v>0</v>
      </c>
      <c r="Q280">
        <v>0</v>
      </c>
      <c r="R280">
        <v>0</v>
      </c>
    </row>
    <row r="281" spans="1:18" x14ac:dyDescent="0.2">
      <c r="A281" t="s">
        <v>10558</v>
      </c>
      <c r="B281" t="s">
        <v>86</v>
      </c>
      <c r="C281" t="s">
        <v>177</v>
      </c>
      <c r="D281">
        <v>4</v>
      </c>
      <c r="E281">
        <v>2</v>
      </c>
      <c r="F281">
        <v>2</v>
      </c>
      <c r="G281">
        <v>0</v>
      </c>
      <c r="H281">
        <v>0</v>
      </c>
      <c r="I281">
        <v>2</v>
      </c>
      <c r="J281">
        <v>2</v>
      </c>
      <c r="K281">
        <v>0</v>
      </c>
      <c r="L281">
        <v>0</v>
      </c>
      <c r="M281">
        <v>2</v>
      </c>
      <c r="N281">
        <v>2</v>
      </c>
      <c r="O281">
        <v>0</v>
      </c>
      <c r="P281">
        <v>0</v>
      </c>
      <c r="Q281">
        <v>0</v>
      </c>
      <c r="R281">
        <v>0</v>
      </c>
    </row>
    <row r="282" spans="1:18" x14ac:dyDescent="0.2">
      <c r="A282" t="s">
        <v>10559</v>
      </c>
      <c r="B282" t="s">
        <v>86</v>
      </c>
      <c r="C282" t="s">
        <v>178</v>
      </c>
      <c r="D282">
        <v>4</v>
      </c>
      <c r="E282">
        <v>1</v>
      </c>
      <c r="F282">
        <v>1</v>
      </c>
      <c r="G282">
        <v>0</v>
      </c>
      <c r="H282">
        <v>0</v>
      </c>
      <c r="I282">
        <v>1</v>
      </c>
      <c r="J282">
        <v>1</v>
      </c>
      <c r="K282">
        <v>0</v>
      </c>
      <c r="L282">
        <v>0</v>
      </c>
      <c r="M282">
        <v>1</v>
      </c>
      <c r="N282">
        <v>1</v>
      </c>
      <c r="O282">
        <v>0</v>
      </c>
      <c r="P282">
        <v>0</v>
      </c>
      <c r="Q282">
        <v>0</v>
      </c>
      <c r="R282">
        <v>0</v>
      </c>
    </row>
    <row r="283" spans="1:18" x14ac:dyDescent="0.2">
      <c r="A283" t="s">
        <v>10561</v>
      </c>
      <c r="B283" t="s">
        <v>86</v>
      </c>
      <c r="C283" t="s">
        <v>179</v>
      </c>
      <c r="D283">
        <v>6</v>
      </c>
      <c r="E283">
        <v>1</v>
      </c>
      <c r="F283">
        <v>1</v>
      </c>
      <c r="G283">
        <v>0</v>
      </c>
      <c r="H283">
        <v>0</v>
      </c>
      <c r="I283">
        <v>1</v>
      </c>
      <c r="J283">
        <v>1</v>
      </c>
      <c r="K283">
        <v>0</v>
      </c>
      <c r="L283">
        <v>0</v>
      </c>
      <c r="M283">
        <v>1</v>
      </c>
      <c r="N283">
        <v>1</v>
      </c>
      <c r="O283">
        <v>0</v>
      </c>
      <c r="P283">
        <v>0</v>
      </c>
      <c r="Q283">
        <v>0</v>
      </c>
      <c r="R283">
        <v>0</v>
      </c>
    </row>
    <row r="284" spans="1:18" x14ac:dyDescent="0.2">
      <c r="A284" t="s">
        <v>10562</v>
      </c>
      <c r="B284" t="s">
        <v>86</v>
      </c>
      <c r="C284" t="s">
        <v>180</v>
      </c>
      <c r="D284">
        <v>2</v>
      </c>
      <c r="E284">
        <v>1</v>
      </c>
      <c r="F284">
        <v>1</v>
      </c>
      <c r="G284">
        <v>0</v>
      </c>
      <c r="H284">
        <v>0</v>
      </c>
      <c r="I284">
        <v>1</v>
      </c>
      <c r="J284">
        <v>1</v>
      </c>
      <c r="K284">
        <v>0</v>
      </c>
      <c r="L284">
        <v>0</v>
      </c>
      <c r="M284">
        <v>1</v>
      </c>
      <c r="N284">
        <v>1</v>
      </c>
      <c r="O284">
        <v>0</v>
      </c>
      <c r="P284">
        <v>0</v>
      </c>
      <c r="Q284">
        <v>0</v>
      </c>
      <c r="R284">
        <v>0</v>
      </c>
    </row>
    <row r="285" spans="1:18" x14ac:dyDescent="0.2">
      <c r="A285" t="s">
        <v>10563</v>
      </c>
      <c r="B285" t="s">
        <v>86</v>
      </c>
      <c r="C285" t="s">
        <v>181</v>
      </c>
      <c r="D285">
        <v>8</v>
      </c>
      <c r="E285">
        <v>4</v>
      </c>
      <c r="F285">
        <v>4</v>
      </c>
      <c r="G285">
        <v>0</v>
      </c>
      <c r="H285">
        <v>0</v>
      </c>
      <c r="I285">
        <v>4</v>
      </c>
      <c r="J285">
        <v>4</v>
      </c>
      <c r="K285">
        <v>0</v>
      </c>
      <c r="L285">
        <v>0</v>
      </c>
      <c r="M285">
        <v>3</v>
      </c>
      <c r="N285">
        <v>3</v>
      </c>
      <c r="O285">
        <v>0</v>
      </c>
      <c r="P285">
        <v>0</v>
      </c>
      <c r="Q285">
        <v>0</v>
      </c>
      <c r="R285">
        <v>1</v>
      </c>
    </row>
    <row r="286" spans="1:18" x14ac:dyDescent="0.2">
      <c r="A286" t="s">
        <v>10564</v>
      </c>
      <c r="B286" t="s">
        <v>86</v>
      </c>
      <c r="C286" t="s">
        <v>182</v>
      </c>
      <c r="D286">
        <v>1</v>
      </c>
      <c r="E286">
        <v>1</v>
      </c>
      <c r="F286">
        <v>1</v>
      </c>
      <c r="G286">
        <v>0</v>
      </c>
      <c r="H286">
        <v>0</v>
      </c>
      <c r="I286">
        <v>1</v>
      </c>
      <c r="J286">
        <v>1</v>
      </c>
      <c r="K286">
        <v>0</v>
      </c>
      <c r="L286">
        <v>0</v>
      </c>
      <c r="M286">
        <v>1</v>
      </c>
      <c r="N286">
        <v>1</v>
      </c>
      <c r="O286">
        <v>0</v>
      </c>
      <c r="P286">
        <v>0</v>
      </c>
      <c r="Q286">
        <v>0</v>
      </c>
      <c r="R286">
        <v>0</v>
      </c>
    </row>
    <row r="287" spans="1:18" x14ac:dyDescent="0.2">
      <c r="A287" t="s">
        <v>10570</v>
      </c>
      <c r="B287" t="s">
        <v>86</v>
      </c>
      <c r="C287" t="s">
        <v>185</v>
      </c>
      <c r="D287">
        <v>6</v>
      </c>
      <c r="E287">
        <v>2</v>
      </c>
      <c r="F287">
        <v>2</v>
      </c>
      <c r="G287">
        <v>0</v>
      </c>
      <c r="H287">
        <v>0</v>
      </c>
      <c r="I287">
        <v>2</v>
      </c>
      <c r="J287">
        <v>2</v>
      </c>
      <c r="K287">
        <v>0</v>
      </c>
      <c r="L287">
        <v>0</v>
      </c>
      <c r="M287">
        <v>2</v>
      </c>
      <c r="N287">
        <v>2</v>
      </c>
      <c r="O287">
        <v>0</v>
      </c>
      <c r="P287">
        <v>0</v>
      </c>
      <c r="Q287">
        <v>0</v>
      </c>
      <c r="R287">
        <v>0</v>
      </c>
    </row>
    <row r="288" spans="1:18" x14ac:dyDescent="0.2">
      <c r="A288" t="s">
        <v>10571</v>
      </c>
      <c r="B288" t="s">
        <v>86</v>
      </c>
      <c r="C288" t="s">
        <v>186</v>
      </c>
      <c r="D288">
        <v>3</v>
      </c>
      <c r="E288">
        <v>2</v>
      </c>
      <c r="F288">
        <v>1</v>
      </c>
      <c r="G288">
        <v>1</v>
      </c>
      <c r="H288">
        <v>0</v>
      </c>
      <c r="I288">
        <v>2</v>
      </c>
      <c r="J288">
        <v>2</v>
      </c>
      <c r="K288">
        <v>0</v>
      </c>
      <c r="L288">
        <v>0</v>
      </c>
      <c r="M288">
        <v>2</v>
      </c>
      <c r="N288">
        <v>2</v>
      </c>
      <c r="O288">
        <v>0</v>
      </c>
      <c r="P288">
        <v>0</v>
      </c>
      <c r="Q288">
        <v>0</v>
      </c>
      <c r="R288">
        <v>0</v>
      </c>
    </row>
    <row r="289" spans="1:18" x14ac:dyDescent="0.2">
      <c r="A289" t="s">
        <v>10573</v>
      </c>
      <c r="B289" t="s">
        <v>86</v>
      </c>
      <c r="C289" t="s">
        <v>187</v>
      </c>
      <c r="D289">
        <v>2</v>
      </c>
      <c r="E289">
        <v>1</v>
      </c>
      <c r="F289">
        <v>1</v>
      </c>
      <c r="G289">
        <v>0</v>
      </c>
      <c r="H289">
        <v>0</v>
      </c>
      <c r="I289">
        <v>1</v>
      </c>
      <c r="J289">
        <v>1</v>
      </c>
      <c r="K289">
        <v>0</v>
      </c>
      <c r="L289">
        <v>0</v>
      </c>
      <c r="M289">
        <v>1</v>
      </c>
      <c r="N289">
        <v>1</v>
      </c>
      <c r="O289">
        <v>0</v>
      </c>
      <c r="P289">
        <v>0</v>
      </c>
      <c r="Q289">
        <v>0</v>
      </c>
      <c r="R289">
        <v>0</v>
      </c>
    </row>
    <row r="290" spans="1:18" x14ac:dyDescent="0.2">
      <c r="A290" t="s">
        <v>10575</v>
      </c>
      <c r="B290" t="s">
        <v>86</v>
      </c>
      <c r="C290" t="s">
        <v>188</v>
      </c>
      <c r="D290">
        <v>1</v>
      </c>
      <c r="E290">
        <v>0</v>
      </c>
      <c r="F290">
        <v>0</v>
      </c>
      <c r="G290">
        <v>0</v>
      </c>
      <c r="H290">
        <v>0</v>
      </c>
      <c r="I290">
        <v>0</v>
      </c>
      <c r="J290">
        <v>0</v>
      </c>
      <c r="K290">
        <v>0</v>
      </c>
      <c r="L290">
        <v>0</v>
      </c>
      <c r="M290">
        <v>0</v>
      </c>
      <c r="N290">
        <v>0</v>
      </c>
      <c r="O290">
        <v>0</v>
      </c>
      <c r="P290">
        <v>0</v>
      </c>
      <c r="Q290">
        <v>0</v>
      </c>
      <c r="R290">
        <v>0</v>
      </c>
    </row>
    <row r="291" spans="1:18" x14ac:dyDescent="0.2">
      <c r="A291" t="s">
        <v>10576</v>
      </c>
      <c r="B291" t="s">
        <v>86</v>
      </c>
      <c r="C291" t="s">
        <v>189</v>
      </c>
      <c r="D291">
        <v>2</v>
      </c>
      <c r="E291">
        <v>0</v>
      </c>
      <c r="F291">
        <v>0</v>
      </c>
      <c r="G291">
        <v>0</v>
      </c>
      <c r="H291">
        <v>0</v>
      </c>
      <c r="I291">
        <v>0</v>
      </c>
      <c r="J291">
        <v>0</v>
      </c>
      <c r="K291">
        <v>0</v>
      </c>
      <c r="L291">
        <v>0</v>
      </c>
      <c r="M291">
        <v>0</v>
      </c>
      <c r="N291">
        <v>0</v>
      </c>
      <c r="O291">
        <v>0</v>
      </c>
      <c r="P291">
        <v>0</v>
      </c>
      <c r="Q291">
        <v>0</v>
      </c>
      <c r="R291">
        <v>0</v>
      </c>
    </row>
    <row r="292" spans="1:18" x14ac:dyDescent="0.2">
      <c r="A292" t="s">
        <v>10577</v>
      </c>
      <c r="B292" t="s">
        <v>86</v>
      </c>
      <c r="C292" t="s">
        <v>190</v>
      </c>
      <c r="D292">
        <v>1</v>
      </c>
      <c r="E292">
        <v>0</v>
      </c>
      <c r="F292">
        <v>0</v>
      </c>
      <c r="G292">
        <v>0</v>
      </c>
      <c r="H292">
        <v>0</v>
      </c>
      <c r="I292">
        <v>0</v>
      </c>
      <c r="J292">
        <v>0</v>
      </c>
      <c r="K292">
        <v>0</v>
      </c>
      <c r="L292">
        <v>0</v>
      </c>
      <c r="M292">
        <v>0</v>
      </c>
      <c r="N292">
        <v>0</v>
      </c>
      <c r="O292">
        <v>0</v>
      </c>
      <c r="P292">
        <v>0</v>
      </c>
      <c r="Q292">
        <v>0</v>
      </c>
      <c r="R292">
        <v>0</v>
      </c>
    </row>
    <row r="293" spans="1:18" x14ac:dyDescent="0.2">
      <c r="A293" t="s">
        <v>10579</v>
      </c>
      <c r="B293" t="s">
        <v>86</v>
      </c>
      <c r="C293" t="s">
        <v>191</v>
      </c>
      <c r="D293">
        <v>2</v>
      </c>
      <c r="E293">
        <v>1</v>
      </c>
      <c r="F293">
        <v>1</v>
      </c>
      <c r="G293">
        <v>0</v>
      </c>
      <c r="H293">
        <v>0</v>
      </c>
      <c r="I293">
        <v>1</v>
      </c>
      <c r="J293">
        <v>1</v>
      </c>
      <c r="K293">
        <v>0</v>
      </c>
      <c r="L293">
        <v>0</v>
      </c>
      <c r="M293">
        <v>1</v>
      </c>
      <c r="N293">
        <v>1</v>
      </c>
      <c r="O293">
        <v>0</v>
      </c>
      <c r="P293">
        <v>0</v>
      </c>
      <c r="Q293">
        <v>0</v>
      </c>
      <c r="R293">
        <v>0</v>
      </c>
    </row>
    <row r="294" spans="1:18" x14ac:dyDescent="0.2">
      <c r="A294" t="s">
        <v>10580</v>
      </c>
      <c r="B294" t="s">
        <v>86</v>
      </c>
      <c r="C294" t="s">
        <v>192</v>
      </c>
      <c r="D294">
        <v>1</v>
      </c>
      <c r="E294">
        <v>0</v>
      </c>
      <c r="F294">
        <v>0</v>
      </c>
      <c r="G294">
        <v>0</v>
      </c>
      <c r="H294">
        <v>0</v>
      </c>
      <c r="I294">
        <v>0</v>
      </c>
      <c r="J294">
        <v>0</v>
      </c>
      <c r="K294">
        <v>0</v>
      </c>
      <c r="L294">
        <v>0</v>
      </c>
      <c r="M294">
        <v>0</v>
      </c>
      <c r="N294">
        <v>0</v>
      </c>
      <c r="O294">
        <v>0</v>
      </c>
      <c r="P294">
        <v>0</v>
      </c>
      <c r="Q294">
        <v>0</v>
      </c>
      <c r="R294">
        <v>0</v>
      </c>
    </row>
    <row r="295" spans="1:18" x14ac:dyDescent="0.2">
      <c r="A295" t="s">
        <v>10583</v>
      </c>
      <c r="B295" t="s">
        <v>86</v>
      </c>
      <c r="C295" t="s">
        <v>194</v>
      </c>
      <c r="D295">
        <v>3</v>
      </c>
      <c r="E295">
        <v>0</v>
      </c>
      <c r="F295">
        <v>0</v>
      </c>
      <c r="G295">
        <v>0</v>
      </c>
      <c r="H295">
        <v>0</v>
      </c>
      <c r="I295">
        <v>0</v>
      </c>
      <c r="J295">
        <v>0</v>
      </c>
      <c r="K295">
        <v>0</v>
      </c>
      <c r="L295">
        <v>0</v>
      </c>
      <c r="M295">
        <v>0</v>
      </c>
      <c r="N295">
        <v>0</v>
      </c>
      <c r="O295">
        <v>0</v>
      </c>
      <c r="P295">
        <v>0</v>
      </c>
      <c r="Q295">
        <v>0</v>
      </c>
      <c r="R295">
        <v>0</v>
      </c>
    </row>
    <row r="296" spans="1:18" x14ac:dyDescent="0.2">
      <c r="A296" t="s">
        <v>10586</v>
      </c>
      <c r="B296" t="s">
        <v>86</v>
      </c>
      <c r="C296" t="s">
        <v>196</v>
      </c>
      <c r="D296">
        <v>4</v>
      </c>
      <c r="E296">
        <v>0</v>
      </c>
      <c r="F296">
        <v>0</v>
      </c>
      <c r="G296">
        <v>0</v>
      </c>
      <c r="H296">
        <v>0</v>
      </c>
      <c r="I296">
        <v>0</v>
      </c>
      <c r="J296">
        <v>0</v>
      </c>
      <c r="K296">
        <v>0</v>
      </c>
      <c r="L296">
        <v>0</v>
      </c>
      <c r="M296">
        <v>0</v>
      </c>
      <c r="N296">
        <v>0</v>
      </c>
      <c r="O296">
        <v>0</v>
      </c>
      <c r="P296">
        <v>0</v>
      </c>
      <c r="Q296">
        <v>0</v>
      </c>
      <c r="R296">
        <v>0</v>
      </c>
    </row>
    <row r="297" spans="1:18" x14ac:dyDescent="0.2">
      <c r="A297" t="s">
        <v>10588</v>
      </c>
      <c r="B297" t="s">
        <v>86</v>
      </c>
      <c r="C297" t="s">
        <v>197</v>
      </c>
      <c r="D297">
        <v>2</v>
      </c>
      <c r="E297">
        <v>1</v>
      </c>
      <c r="F297">
        <v>1</v>
      </c>
      <c r="G297">
        <v>0</v>
      </c>
      <c r="H297">
        <v>0</v>
      </c>
      <c r="I297">
        <v>1</v>
      </c>
      <c r="J297">
        <v>1</v>
      </c>
      <c r="K297">
        <v>0</v>
      </c>
      <c r="L297">
        <v>0</v>
      </c>
      <c r="M297">
        <v>1</v>
      </c>
      <c r="N297">
        <v>1</v>
      </c>
      <c r="O297">
        <v>0</v>
      </c>
      <c r="P297">
        <v>0</v>
      </c>
      <c r="Q297">
        <v>0</v>
      </c>
      <c r="R297">
        <v>0</v>
      </c>
    </row>
    <row r="298" spans="1:18" x14ac:dyDescent="0.2">
      <c r="A298" t="s">
        <v>10589</v>
      </c>
      <c r="B298" t="s">
        <v>86</v>
      </c>
      <c r="C298" t="s">
        <v>198</v>
      </c>
      <c r="D298">
        <v>3</v>
      </c>
      <c r="E298">
        <v>2</v>
      </c>
      <c r="F298">
        <v>2</v>
      </c>
      <c r="G298">
        <v>0</v>
      </c>
      <c r="H298">
        <v>0</v>
      </c>
      <c r="I298">
        <v>2</v>
      </c>
      <c r="J298">
        <v>2</v>
      </c>
      <c r="K298">
        <v>0</v>
      </c>
      <c r="L298">
        <v>0</v>
      </c>
      <c r="M298">
        <v>2</v>
      </c>
      <c r="N298">
        <v>2</v>
      </c>
      <c r="O298">
        <v>0</v>
      </c>
      <c r="P298">
        <v>0</v>
      </c>
      <c r="Q298">
        <v>0</v>
      </c>
      <c r="R298">
        <v>0</v>
      </c>
    </row>
    <row r="299" spans="1:18" x14ac:dyDescent="0.2">
      <c r="A299" t="s">
        <v>10591</v>
      </c>
      <c r="B299" t="s">
        <v>86</v>
      </c>
      <c r="C299" t="s">
        <v>199</v>
      </c>
      <c r="D299">
        <v>3</v>
      </c>
      <c r="E299">
        <v>1</v>
      </c>
      <c r="F299">
        <v>1</v>
      </c>
      <c r="G299">
        <v>0</v>
      </c>
      <c r="H299">
        <v>0</v>
      </c>
      <c r="I299">
        <v>1</v>
      </c>
      <c r="J299">
        <v>1</v>
      </c>
      <c r="K299">
        <v>0</v>
      </c>
      <c r="L299">
        <v>0</v>
      </c>
      <c r="M299">
        <v>1</v>
      </c>
      <c r="N299">
        <v>1</v>
      </c>
      <c r="O299">
        <v>0</v>
      </c>
      <c r="P299">
        <v>0</v>
      </c>
      <c r="Q299">
        <v>0</v>
      </c>
      <c r="R299">
        <v>0</v>
      </c>
    </row>
    <row r="300" spans="1:18" x14ac:dyDescent="0.2">
      <c r="A300" t="s">
        <v>10592</v>
      </c>
      <c r="B300" t="s">
        <v>86</v>
      </c>
      <c r="C300" t="s">
        <v>200</v>
      </c>
      <c r="D300">
        <v>2</v>
      </c>
      <c r="E300">
        <v>0</v>
      </c>
      <c r="F300">
        <v>0</v>
      </c>
      <c r="G300">
        <v>0</v>
      </c>
      <c r="H300">
        <v>0</v>
      </c>
      <c r="I300">
        <v>0</v>
      </c>
      <c r="J300">
        <v>0</v>
      </c>
      <c r="K300">
        <v>0</v>
      </c>
      <c r="L300">
        <v>0</v>
      </c>
      <c r="M300">
        <v>0</v>
      </c>
      <c r="N300">
        <v>0</v>
      </c>
      <c r="O300">
        <v>0</v>
      </c>
      <c r="P300">
        <v>0</v>
      </c>
      <c r="Q300">
        <v>0</v>
      </c>
      <c r="R300">
        <v>0</v>
      </c>
    </row>
    <row r="301" spans="1:18" x14ac:dyDescent="0.2">
      <c r="A301" t="s">
        <v>10593</v>
      </c>
      <c r="B301" t="s">
        <v>86</v>
      </c>
      <c r="C301" t="s">
        <v>201</v>
      </c>
      <c r="D301">
        <v>1</v>
      </c>
      <c r="E301">
        <v>0</v>
      </c>
      <c r="F301">
        <v>0</v>
      </c>
      <c r="G301">
        <v>0</v>
      </c>
      <c r="H301">
        <v>0</v>
      </c>
      <c r="I301">
        <v>0</v>
      </c>
      <c r="J301">
        <v>0</v>
      </c>
      <c r="K301">
        <v>0</v>
      </c>
      <c r="L301">
        <v>0</v>
      </c>
      <c r="M301">
        <v>0</v>
      </c>
      <c r="N301">
        <v>0</v>
      </c>
      <c r="O301">
        <v>0</v>
      </c>
      <c r="P301">
        <v>0</v>
      </c>
      <c r="Q301">
        <v>0</v>
      </c>
      <c r="R301">
        <v>0</v>
      </c>
    </row>
    <row r="302" spans="1:18" x14ac:dyDescent="0.2">
      <c r="A302" t="s">
        <v>10597</v>
      </c>
      <c r="B302" t="s">
        <v>86</v>
      </c>
      <c r="C302" t="s">
        <v>203</v>
      </c>
      <c r="D302">
        <v>2</v>
      </c>
      <c r="E302">
        <v>1</v>
      </c>
      <c r="F302">
        <v>1</v>
      </c>
      <c r="G302">
        <v>0</v>
      </c>
      <c r="H302">
        <v>0</v>
      </c>
      <c r="I302">
        <v>1</v>
      </c>
      <c r="J302">
        <v>1</v>
      </c>
      <c r="K302">
        <v>0</v>
      </c>
      <c r="L302">
        <v>0</v>
      </c>
      <c r="M302">
        <v>1</v>
      </c>
      <c r="N302">
        <v>1</v>
      </c>
      <c r="O302">
        <v>0</v>
      </c>
      <c r="P302">
        <v>0</v>
      </c>
      <c r="Q302">
        <v>0</v>
      </c>
      <c r="R302">
        <v>0</v>
      </c>
    </row>
    <row r="303" spans="1:18" x14ac:dyDescent="0.2">
      <c r="A303" t="s">
        <v>10600</v>
      </c>
      <c r="B303" t="s">
        <v>86</v>
      </c>
      <c r="C303" t="s">
        <v>204</v>
      </c>
      <c r="D303">
        <v>2</v>
      </c>
      <c r="E303">
        <v>2</v>
      </c>
      <c r="F303">
        <v>2</v>
      </c>
      <c r="G303">
        <v>0</v>
      </c>
      <c r="H303">
        <v>0</v>
      </c>
      <c r="I303">
        <v>2</v>
      </c>
      <c r="J303">
        <v>2</v>
      </c>
      <c r="K303">
        <v>0</v>
      </c>
      <c r="L303">
        <v>0</v>
      </c>
      <c r="M303">
        <v>1</v>
      </c>
      <c r="N303">
        <v>1</v>
      </c>
      <c r="O303">
        <v>0</v>
      </c>
      <c r="P303">
        <v>0</v>
      </c>
      <c r="Q303">
        <v>0</v>
      </c>
      <c r="R303">
        <v>1</v>
      </c>
    </row>
    <row r="304" spans="1:18" x14ac:dyDescent="0.2">
      <c r="A304" t="s">
        <v>10605</v>
      </c>
      <c r="B304" t="s">
        <v>86</v>
      </c>
      <c r="C304" t="s">
        <v>208</v>
      </c>
      <c r="D304">
        <v>4</v>
      </c>
      <c r="E304">
        <v>4</v>
      </c>
      <c r="F304">
        <v>4</v>
      </c>
      <c r="G304">
        <v>0</v>
      </c>
      <c r="H304">
        <v>0</v>
      </c>
      <c r="I304">
        <v>4</v>
      </c>
      <c r="J304">
        <v>4</v>
      </c>
      <c r="K304">
        <v>0</v>
      </c>
      <c r="L304">
        <v>0</v>
      </c>
      <c r="M304">
        <v>4</v>
      </c>
      <c r="N304">
        <v>4</v>
      </c>
      <c r="O304">
        <v>0</v>
      </c>
      <c r="P304">
        <v>0</v>
      </c>
      <c r="Q304">
        <v>0</v>
      </c>
      <c r="R304">
        <v>0</v>
      </c>
    </row>
    <row r="305" spans="1:18" x14ac:dyDescent="0.2">
      <c r="A305" t="s">
        <v>10607</v>
      </c>
      <c r="B305" t="s">
        <v>86</v>
      </c>
      <c r="C305" t="s">
        <v>210</v>
      </c>
      <c r="D305">
        <v>3</v>
      </c>
      <c r="E305">
        <v>1</v>
      </c>
      <c r="F305">
        <v>1</v>
      </c>
      <c r="G305">
        <v>0</v>
      </c>
      <c r="H305">
        <v>0</v>
      </c>
      <c r="I305">
        <v>1</v>
      </c>
      <c r="J305">
        <v>1</v>
      </c>
      <c r="K305">
        <v>0</v>
      </c>
      <c r="L305">
        <v>0</v>
      </c>
      <c r="M305">
        <v>1</v>
      </c>
      <c r="N305">
        <v>1</v>
      </c>
      <c r="O305">
        <v>0</v>
      </c>
      <c r="P305">
        <v>0</v>
      </c>
      <c r="Q305">
        <v>0</v>
      </c>
      <c r="R305">
        <v>0</v>
      </c>
    </row>
    <row r="306" spans="1:18" x14ac:dyDescent="0.2">
      <c r="A306" t="s">
        <v>10612</v>
      </c>
      <c r="B306" t="s">
        <v>86</v>
      </c>
      <c r="C306" t="s">
        <v>213</v>
      </c>
      <c r="D306">
        <v>1</v>
      </c>
      <c r="E306">
        <v>0</v>
      </c>
      <c r="F306">
        <v>0</v>
      </c>
      <c r="G306">
        <v>0</v>
      </c>
      <c r="H306">
        <v>0</v>
      </c>
      <c r="I306">
        <v>0</v>
      </c>
      <c r="J306">
        <v>0</v>
      </c>
      <c r="K306">
        <v>0</v>
      </c>
      <c r="L306">
        <v>0</v>
      </c>
      <c r="M306">
        <v>0</v>
      </c>
      <c r="N306">
        <v>0</v>
      </c>
      <c r="O306">
        <v>0</v>
      </c>
      <c r="P306">
        <v>0</v>
      </c>
      <c r="Q306">
        <v>0</v>
      </c>
      <c r="R306">
        <v>0</v>
      </c>
    </row>
    <row r="307" spans="1:18" x14ac:dyDescent="0.2">
      <c r="A307" t="s">
        <v>10614</v>
      </c>
      <c r="B307" t="s">
        <v>86</v>
      </c>
      <c r="C307" t="s">
        <v>215</v>
      </c>
      <c r="D307">
        <v>3</v>
      </c>
      <c r="E307">
        <v>1</v>
      </c>
      <c r="F307">
        <v>1</v>
      </c>
      <c r="G307">
        <v>0</v>
      </c>
      <c r="H307">
        <v>0</v>
      </c>
      <c r="I307">
        <v>1</v>
      </c>
      <c r="J307">
        <v>1</v>
      </c>
      <c r="K307">
        <v>0</v>
      </c>
      <c r="L307">
        <v>0</v>
      </c>
      <c r="M307">
        <v>1</v>
      </c>
      <c r="N307">
        <v>1</v>
      </c>
      <c r="O307">
        <v>0</v>
      </c>
      <c r="P307">
        <v>0</v>
      </c>
      <c r="Q307">
        <v>0</v>
      </c>
      <c r="R307">
        <v>0</v>
      </c>
    </row>
    <row r="308" spans="1:18" x14ac:dyDescent="0.2">
      <c r="A308" t="s">
        <v>10615</v>
      </c>
      <c r="B308" t="s">
        <v>86</v>
      </c>
      <c r="C308" t="s">
        <v>216</v>
      </c>
      <c r="D308">
        <v>2</v>
      </c>
      <c r="E308">
        <v>0</v>
      </c>
      <c r="F308">
        <v>0</v>
      </c>
      <c r="G308">
        <v>0</v>
      </c>
      <c r="H308">
        <v>0</v>
      </c>
      <c r="I308">
        <v>0</v>
      </c>
      <c r="J308">
        <v>0</v>
      </c>
      <c r="K308">
        <v>0</v>
      </c>
      <c r="L308">
        <v>0</v>
      </c>
      <c r="M308">
        <v>0</v>
      </c>
      <c r="N308">
        <v>0</v>
      </c>
      <c r="O308">
        <v>0</v>
      </c>
      <c r="P308">
        <v>0</v>
      </c>
      <c r="Q308">
        <v>0</v>
      </c>
      <c r="R308">
        <v>0</v>
      </c>
    </row>
    <row r="309" spans="1:18" x14ac:dyDescent="0.2">
      <c r="A309" t="s">
        <v>10616</v>
      </c>
      <c r="B309" t="s">
        <v>86</v>
      </c>
      <c r="C309" t="s">
        <v>217</v>
      </c>
      <c r="D309">
        <v>1</v>
      </c>
      <c r="E309">
        <v>0</v>
      </c>
      <c r="F309">
        <v>0</v>
      </c>
      <c r="G309">
        <v>0</v>
      </c>
      <c r="H309">
        <v>0</v>
      </c>
      <c r="I309">
        <v>0</v>
      </c>
      <c r="J309">
        <v>0</v>
      </c>
      <c r="K309">
        <v>0</v>
      </c>
      <c r="L309">
        <v>0</v>
      </c>
      <c r="M309">
        <v>0</v>
      </c>
      <c r="N309">
        <v>0</v>
      </c>
      <c r="O309">
        <v>0</v>
      </c>
      <c r="P309">
        <v>0</v>
      </c>
      <c r="Q309">
        <v>0</v>
      </c>
      <c r="R309">
        <v>0</v>
      </c>
    </row>
    <row r="310" spans="1:18" x14ac:dyDescent="0.2">
      <c r="A310" t="s">
        <v>10620</v>
      </c>
      <c r="B310" t="s">
        <v>86</v>
      </c>
      <c r="C310" t="s">
        <v>220</v>
      </c>
      <c r="D310">
        <v>4</v>
      </c>
      <c r="E310">
        <v>2</v>
      </c>
      <c r="F310">
        <v>2</v>
      </c>
      <c r="G310">
        <v>0</v>
      </c>
      <c r="H310">
        <v>0</v>
      </c>
      <c r="I310">
        <v>2</v>
      </c>
      <c r="J310">
        <v>2</v>
      </c>
      <c r="K310">
        <v>0</v>
      </c>
      <c r="L310">
        <v>0</v>
      </c>
      <c r="M310">
        <v>1</v>
      </c>
      <c r="N310">
        <v>1</v>
      </c>
      <c r="O310">
        <v>0</v>
      </c>
      <c r="P310">
        <v>0</v>
      </c>
      <c r="Q310">
        <v>0</v>
      </c>
      <c r="R310">
        <v>1</v>
      </c>
    </row>
    <row r="311" spans="1:18" x14ac:dyDescent="0.2">
      <c r="A311" t="s">
        <v>10621</v>
      </c>
      <c r="B311" t="s">
        <v>86</v>
      </c>
      <c r="C311" t="s">
        <v>221</v>
      </c>
      <c r="D311">
        <v>4</v>
      </c>
      <c r="E311">
        <v>1</v>
      </c>
      <c r="F311">
        <v>1</v>
      </c>
      <c r="G311">
        <v>0</v>
      </c>
      <c r="H311">
        <v>0</v>
      </c>
      <c r="I311">
        <v>1</v>
      </c>
      <c r="J311">
        <v>1</v>
      </c>
      <c r="K311">
        <v>0</v>
      </c>
      <c r="L311">
        <v>0</v>
      </c>
      <c r="M311">
        <v>1</v>
      </c>
      <c r="N311">
        <v>1</v>
      </c>
      <c r="O311">
        <v>0</v>
      </c>
      <c r="P311">
        <v>0</v>
      </c>
      <c r="Q311">
        <v>0</v>
      </c>
      <c r="R311">
        <v>0</v>
      </c>
    </row>
    <row r="312" spans="1:18" x14ac:dyDescent="0.2">
      <c r="A312" t="s">
        <v>10623</v>
      </c>
      <c r="B312" t="s">
        <v>86</v>
      </c>
      <c r="C312" t="s">
        <v>222</v>
      </c>
      <c r="D312">
        <v>5</v>
      </c>
      <c r="E312">
        <v>1</v>
      </c>
      <c r="F312">
        <v>0</v>
      </c>
      <c r="G312">
        <v>1</v>
      </c>
      <c r="H312">
        <v>0</v>
      </c>
      <c r="I312">
        <v>1</v>
      </c>
      <c r="J312">
        <v>0</v>
      </c>
      <c r="K312">
        <v>1</v>
      </c>
      <c r="L312">
        <v>0</v>
      </c>
      <c r="M312">
        <v>1</v>
      </c>
      <c r="N312">
        <v>0</v>
      </c>
      <c r="O312">
        <v>1</v>
      </c>
      <c r="P312">
        <v>0</v>
      </c>
      <c r="Q312">
        <v>0</v>
      </c>
      <c r="R312">
        <v>0</v>
      </c>
    </row>
    <row r="313" spans="1:18" x14ac:dyDescent="0.2">
      <c r="A313" t="s">
        <v>10626</v>
      </c>
      <c r="B313" t="s">
        <v>86</v>
      </c>
      <c r="C313" t="s">
        <v>224</v>
      </c>
      <c r="D313">
        <v>3</v>
      </c>
      <c r="E313">
        <v>1</v>
      </c>
      <c r="F313">
        <v>1</v>
      </c>
      <c r="G313">
        <v>0</v>
      </c>
      <c r="H313">
        <v>0</v>
      </c>
      <c r="I313">
        <v>1</v>
      </c>
      <c r="J313">
        <v>1</v>
      </c>
      <c r="K313">
        <v>0</v>
      </c>
      <c r="L313">
        <v>0</v>
      </c>
      <c r="M313">
        <v>1</v>
      </c>
      <c r="N313">
        <v>1</v>
      </c>
      <c r="O313">
        <v>0</v>
      </c>
      <c r="P313">
        <v>0</v>
      </c>
      <c r="Q313">
        <v>0</v>
      </c>
      <c r="R313">
        <v>0</v>
      </c>
    </row>
    <row r="314" spans="1:18" x14ac:dyDescent="0.2">
      <c r="A314" t="s">
        <v>10627</v>
      </c>
      <c r="B314" t="s">
        <v>86</v>
      </c>
      <c r="C314" t="s">
        <v>225</v>
      </c>
      <c r="D314">
        <v>2</v>
      </c>
      <c r="E314">
        <v>2</v>
      </c>
      <c r="F314">
        <v>2</v>
      </c>
      <c r="G314">
        <v>0</v>
      </c>
      <c r="H314">
        <v>0</v>
      </c>
      <c r="I314">
        <v>2</v>
      </c>
      <c r="J314">
        <v>2</v>
      </c>
      <c r="K314">
        <v>0</v>
      </c>
      <c r="L314">
        <v>0</v>
      </c>
      <c r="M314">
        <v>2</v>
      </c>
      <c r="N314">
        <v>2</v>
      </c>
      <c r="O314">
        <v>0</v>
      </c>
      <c r="P314">
        <v>0</v>
      </c>
      <c r="Q314">
        <v>0</v>
      </c>
      <c r="R314">
        <v>0</v>
      </c>
    </row>
    <row r="315" spans="1:18" x14ac:dyDescent="0.2">
      <c r="A315" t="s">
        <v>10629</v>
      </c>
      <c r="B315" t="s">
        <v>86</v>
      </c>
      <c r="C315" t="s">
        <v>227</v>
      </c>
      <c r="D315">
        <v>1</v>
      </c>
      <c r="E315">
        <v>1</v>
      </c>
      <c r="F315">
        <v>1</v>
      </c>
      <c r="G315">
        <v>0</v>
      </c>
      <c r="H315">
        <v>0</v>
      </c>
      <c r="I315">
        <v>1</v>
      </c>
      <c r="J315">
        <v>1</v>
      </c>
      <c r="K315">
        <v>0</v>
      </c>
      <c r="L315">
        <v>0</v>
      </c>
      <c r="M315">
        <v>1</v>
      </c>
      <c r="N315">
        <v>1</v>
      </c>
      <c r="O315">
        <v>0</v>
      </c>
      <c r="P315">
        <v>0</v>
      </c>
      <c r="Q315">
        <v>0</v>
      </c>
      <c r="R315">
        <v>0</v>
      </c>
    </row>
    <row r="316" spans="1:18" x14ac:dyDescent="0.2">
      <c r="A316" t="s">
        <v>10630</v>
      </c>
      <c r="B316" t="s">
        <v>86</v>
      </c>
      <c r="C316" t="s">
        <v>228</v>
      </c>
      <c r="D316">
        <v>2</v>
      </c>
      <c r="E316">
        <v>2</v>
      </c>
      <c r="F316">
        <v>2</v>
      </c>
      <c r="G316">
        <v>0</v>
      </c>
      <c r="H316">
        <v>0</v>
      </c>
      <c r="I316">
        <v>2</v>
      </c>
      <c r="J316">
        <v>2</v>
      </c>
      <c r="K316">
        <v>0</v>
      </c>
      <c r="L316">
        <v>0</v>
      </c>
      <c r="M316">
        <v>2</v>
      </c>
      <c r="N316">
        <v>2</v>
      </c>
      <c r="O316">
        <v>0</v>
      </c>
      <c r="P316">
        <v>0</v>
      </c>
      <c r="Q316">
        <v>0</v>
      </c>
      <c r="R316">
        <v>0</v>
      </c>
    </row>
    <row r="317" spans="1:18" x14ac:dyDescent="0.2">
      <c r="A317" t="s">
        <v>10631</v>
      </c>
      <c r="B317" t="s">
        <v>86</v>
      </c>
      <c r="C317" t="s">
        <v>229</v>
      </c>
      <c r="D317">
        <v>2</v>
      </c>
      <c r="E317">
        <v>1</v>
      </c>
      <c r="F317">
        <v>1</v>
      </c>
      <c r="G317">
        <v>0</v>
      </c>
      <c r="H317">
        <v>0</v>
      </c>
      <c r="I317">
        <v>1</v>
      </c>
      <c r="J317">
        <v>1</v>
      </c>
      <c r="K317">
        <v>0</v>
      </c>
      <c r="L317">
        <v>0</v>
      </c>
      <c r="M317">
        <v>1</v>
      </c>
      <c r="N317">
        <v>1</v>
      </c>
      <c r="O317">
        <v>0</v>
      </c>
      <c r="P317">
        <v>0</v>
      </c>
      <c r="Q317">
        <v>0</v>
      </c>
      <c r="R317">
        <v>0</v>
      </c>
    </row>
    <row r="318" spans="1:18" x14ac:dyDescent="0.2">
      <c r="A318" t="s">
        <v>10633</v>
      </c>
      <c r="B318" t="s">
        <v>86</v>
      </c>
      <c r="C318" t="s">
        <v>230</v>
      </c>
      <c r="D318">
        <v>1</v>
      </c>
      <c r="E318">
        <v>0</v>
      </c>
      <c r="F318">
        <v>0</v>
      </c>
      <c r="G318">
        <v>0</v>
      </c>
      <c r="H318">
        <v>0</v>
      </c>
      <c r="I318">
        <v>0</v>
      </c>
      <c r="J318">
        <v>0</v>
      </c>
      <c r="K318">
        <v>0</v>
      </c>
      <c r="L318">
        <v>0</v>
      </c>
      <c r="M318">
        <v>0</v>
      </c>
      <c r="N318">
        <v>0</v>
      </c>
      <c r="O318">
        <v>0</v>
      </c>
      <c r="P318">
        <v>0</v>
      </c>
      <c r="Q318">
        <v>0</v>
      </c>
      <c r="R318">
        <v>0</v>
      </c>
    </row>
    <row r="319" spans="1:18" x14ac:dyDescent="0.2">
      <c r="A319" t="s">
        <v>10636</v>
      </c>
      <c r="B319" t="s">
        <v>86</v>
      </c>
      <c r="C319" t="s">
        <v>233</v>
      </c>
      <c r="D319">
        <v>3</v>
      </c>
      <c r="E319">
        <v>2</v>
      </c>
      <c r="F319">
        <v>2</v>
      </c>
      <c r="G319">
        <v>0</v>
      </c>
      <c r="H319">
        <v>0</v>
      </c>
      <c r="I319">
        <v>2</v>
      </c>
      <c r="J319">
        <v>2</v>
      </c>
      <c r="K319">
        <v>0</v>
      </c>
      <c r="L319">
        <v>0</v>
      </c>
      <c r="M319">
        <v>2</v>
      </c>
      <c r="N319">
        <v>2</v>
      </c>
      <c r="O319">
        <v>0</v>
      </c>
      <c r="P319">
        <v>0</v>
      </c>
      <c r="Q319">
        <v>0</v>
      </c>
      <c r="R319">
        <v>0</v>
      </c>
    </row>
    <row r="320" spans="1:18" x14ac:dyDescent="0.2">
      <c r="A320" t="s">
        <v>10639</v>
      </c>
      <c r="B320" t="s">
        <v>86</v>
      </c>
      <c r="C320" t="s">
        <v>235</v>
      </c>
      <c r="D320">
        <v>1</v>
      </c>
      <c r="E320">
        <v>1</v>
      </c>
      <c r="F320">
        <v>1</v>
      </c>
      <c r="G320">
        <v>0</v>
      </c>
      <c r="H320">
        <v>0</v>
      </c>
      <c r="I320">
        <v>1</v>
      </c>
      <c r="J320">
        <v>1</v>
      </c>
      <c r="K320">
        <v>0</v>
      </c>
      <c r="L320">
        <v>0</v>
      </c>
      <c r="M320">
        <v>1</v>
      </c>
      <c r="N320">
        <v>1</v>
      </c>
      <c r="O320">
        <v>0</v>
      </c>
      <c r="P320">
        <v>0</v>
      </c>
      <c r="Q320">
        <v>0</v>
      </c>
      <c r="R320">
        <v>0</v>
      </c>
    </row>
    <row r="321" spans="1:18" x14ac:dyDescent="0.2">
      <c r="A321" t="s">
        <v>10643</v>
      </c>
      <c r="B321" t="s">
        <v>86</v>
      </c>
      <c r="C321" t="s">
        <v>239</v>
      </c>
      <c r="D321">
        <v>1</v>
      </c>
      <c r="E321">
        <v>0</v>
      </c>
      <c r="F321">
        <v>0</v>
      </c>
      <c r="G321">
        <v>0</v>
      </c>
      <c r="H321">
        <v>0</v>
      </c>
      <c r="I321">
        <v>0</v>
      </c>
      <c r="J321">
        <v>0</v>
      </c>
      <c r="K321">
        <v>0</v>
      </c>
      <c r="L321">
        <v>0</v>
      </c>
      <c r="M321">
        <v>0</v>
      </c>
      <c r="N321">
        <v>0</v>
      </c>
      <c r="O321">
        <v>0</v>
      </c>
      <c r="P321">
        <v>0</v>
      </c>
      <c r="Q321">
        <v>0</v>
      </c>
      <c r="R321">
        <v>0</v>
      </c>
    </row>
    <row r="322" spans="1:18" x14ac:dyDescent="0.2">
      <c r="A322" t="s">
        <v>10645</v>
      </c>
      <c r="B322" t="s">
        <v>86</v>
      </c>
      <c r="C322" t="s">
        <v>240</v>
      </c>
      <c r="D322">
        <v>1</v>
      </c>
      <c r="E322">
        <v>0</v>
      </c>
      <c r="F322">
        <v>0</v>
      </c>
      <c r="G322">
        <v>0</v>
      </c>
      <c r="H322">
        <v>0</v>
      </c>
      <c r="I322">
        <v>0</v>
      </c>
      <c r="J322">
        <v>0</v>
      </c>
      <c r="K322">
        <v>0</v>
      </c>
      <c r="L322">
        <v>0</v>
      </c>
      <c r="M322">
        <v>0</v>
      </c>
      <c r="N322">
        <v>0</v>
      </c>
      <c r="O322">
        <v>0</v>
      </c>
      <c r="P322">
        <v>0</v>
      </c>
      <c r="Q322">
        <v>0</v>
      </c>
      <c r="R322">
        <v>0</v>
      </c>
    </row>
    <row r="323" spans="1:18" x14ac:dyDescent="0.2">
      <c r="A323" t="s">
        <v>10647</v>
      </c>
      <c r="B323" t="s">
        <v>86</v>
      </c>
      <c r="C323" t="s">
        <v>241</v>
      </c>
      <c r="D323">
        <v>2</v>
      </c>
      <c r="E323">
        <v>0</v>
      </c>
      <c r="F323">
        <v>0</v>
      </c>
      <c r="G323">
        <v>0</v>
      </c>
      <c r="H323">
        <v>0</v>
      </c>
      <c r="I323">
        <v>0</v>
      </c>
      <c r="J323">
        <v>0</v>
      </c>
      <c r="K323">
        <v>0</v>
      </c>
      <c r="L323">
        <v>0</v>
      </c>
      <c r="M323">
        <v>0</v>
      </c>
      <c r="N323">
        <v>0</v>
      </c>
      <c r="O323">
        <v>0</v>
      </c>
      <c r="P323">
        <v>0</v>
      </c>
      <c r="Q323">
        <v>0</v>
      </c>
      <c r="R323">
        <v>0</v>
      </c>
    </row>
    <row r="324" spans="1:18" x14ac:dyDescent="0.2">
      <c r="A324" t="s">
        <v>10648</v>
      </c>
      <c r="B324" t="s">
        <v>86</v>
      </c>
      <c r="C324" t="s">
        <v>242</v>
      </c>
      <c r="D324">
        <v>3</v>
      </c>
      <c r="E324">
        <v>1</v>
      </c>
      <c r="F324">
        <v>1</v>
      </c>
      <c r="G324">
        <v>0</v>
      </c>
      <c r="H324">
        <v>0</v>
      </c>
      <c r="I324">
        <v>1</v>
      </c>
      <c r="J324">
        <v>1</v>
      </c>
      <c r="K324">
        <v>0</v>
      </c>
      <c r="L324">
        <v>0</v>
      </c>
      <c r="M324">
        <v>1</v>
      </c>
      <c r="N324">
        <v>1</v>
      </c>
      <c r="O324">
        <v>0</v>
      </c>
      <c r="P324">
        <v>0</v>
      </c>
      <c r="Q324">
        <v>0</v>
      </c>
      <c r="R324">
        <v>0</v>
      </c>
    </row>
    <row r="325" spans="1:18" x14ac:dyDescent="0.2">
      <c r="A325" t="s">
        <v>10650</v>
      </c>
      <c r="B325" t="s">
        <v>86</v>
      </c>
      <c r="C325" t="s">
        <v>243</v>
      </c>
      <c r="D325">
        <v>1</v>
      </c>
      <c r="E325">
        <v>0</v>
      </c>
      <c r="F325">
        <v>0</v>
      </c>
      <c r="G325">
        <v>0</v>
      </c>
      <c r="H325">
        <v>0</v>
      </c>
      <c r="I325">
        <v>0</v>
      </c>
      <c r="J325">
        <v>0</v>
      </c>
      <c r="K325">
        <v>0</v>
      </c>
      <c r="L325">
        <v>0</v>
      </c>
      <c r="M325">
        <v>0</v>
      </c>
      <c r="N325">
        <v>0</v>
      </c>
      <c r="O325">
        <v>0</v>
      </c>
      <c r="P325">
        <v>0</v>
      </c>
      <c r="Q325">
        <v>0</v>
      </c>
      <c r="R325">
        <v>0</v>
      </c>
    </row>
    <row r="326" spans="1:18" x14ac:dyDescent="0.2">
      <c r="A326" t="s">
        <v>10655</v>
      </c>
      <c r="B326" t="s">
        <v>86</v>
      </c>
      <c r="C326" t="s">
        <v>246</v>
      </c>
      <c r="D326">
        <v>1</v>
      </c>
      <c r="E326">
        <v>1</v>
      </c>
      <c r="F326">
        <v>1</v>
      </c>
      <c r="G326">
        <v>0</v>
      </c>
      <c r="H326">
        <v>0</v>
      </c>
      <c r="I326">
        <v>1</v>
      </c>
      <c r="J326">
        <v>1</v>
      </c>
      <c r="K326">
        <v>0</v>
      </c>
      <c r="L326">
        <v>0</v>
      </c>
      <c r="M326">
        <v>1</v>
      </c>
      <c r="N326">
        <v>1</v>
      </c>
      <c r="O326">
        <v>0</v>
      </c>
      <c r="P326">
        <v>0</v>
      </c>
      <c r="Q326">
        <v>0</v>
      </c>
      <c r="R326">
        <v>0</v>
      </c>
    </row>
    <row r="327" spans="1:18" x14ac:dyDescent="0.2">
      <c r="A327" t="s">
        <v>10657</v>
      </c>
      <c r="B327" t="s">
        <v>86</v>
      </c>
      <c r="C327" t="s">
        <v>247</v>
      </c>
      <c r="D327">
        <v>5</v>
      </c>
      <c r="E327">
        <v>1</v>
      </c>
      <c r="F327">
        <v>1</v>
      </c>
      <c r="G327">
        <v>0</v>
      </c>
      <c r="H327">
        <v>0</v>
      </c>
      <c r="I327">
        <v>1</v>
      </c>
      <c r="J327">
        <v>1</v>
      </c>
      <c r="K327">
        <v>0</v>
      </c>
      <c r="L327">
        <v>0</v>
      </c>
      <c r="M327">
        <v>1</v>
      </c>
      <c r="N327">
        <v>1</v>
      </c>
      <c r="O327">
        <v>0</v>
      </c>
      <c r="P327">
        <v>0</v>
      </c>
      <c r="Q327">
        <v>0</v>
      </c>
      <c r="R327">
        <v>0</v>
      </c>
    </row>
    <row r="328" spans="1:18" x14ac:dyDescent="0.2">
      <c r="A328" t="s">
        <v>10660</v>
      </c>
      <c r="B328" t="s">
        <v>86</v>
      </c>
      <c r="C328" t="s">
        <v>249</v>
      </c>
      <c r="D328">
        <v>2</v>
      </c>
      <c r="E328">
        <v>0</v>
      </c>
      <c r="F328">
        <v>0</v>
      </c>
      <c r="G328">
        <v>0</v>
      </c>
      <c r="H328">
        <v>0</v>
      </c>
      <c r="I328">
        <v>0</v>
      </c>
      <c r="J328">
        <v>0</v>
      </c>
      <c r="K328">
        <v>0</v>
      </c>
      <c r="L328">
        <v>0</v>
      </c>
      <c r="M328">
        <v>0</v>
      </c>
      <c r="N328">
        <v>0</v>
      </c>
      <c r="O328">
        <v>0</v>
      </c>
      <c r="P328">
        <v>0</v>
      </c>
      <c r="Q328">
        <v>0</v>
      </c>
      <c r="R328">
        <v>0</v>
      </c>
    </row>
    <row r="329" spans="1:18" x14ac:dyDescent="0.2">
      <c r="A329" t="s">
        <v>10661</v>
      </c>
      <c r="B329" t="s">
        <v>86</v>
      </c>
      <c r="C329" t="s">
        <v>250</v>
      </c>
      <c r="D329">
        <v>3</v>
      </c>
      <c r="E329">
        <v>1</v>
      </c>
      <c r="F329">
        <v>1</v>
      </c>
      <c r="G329">
        <v>0</v>
      </c>
      <c r="H329">
        <v>0</v>
      </c>
      <c r="I329">
        <v>1</v>
      </c>
      <c r="J329">
        <v>1</v>
      </c>
      <c r="K329">
        <v>0</v>
      </c>
      <c r="L329">
        <v>0</v>
      </c>
      <c r="M329">
        <v>1</v>
      </c>
      <c r="N329">
        <v>1</v>
      </c>
      <c r="O329">
        <v>0</v>
      </c>
      <c r="P329">
        <v>0</v>
      </c>
      <c r="Q329">
        <v>0</v>
      </c>
      <c r="R329">
        <v>0</v>
      </c>
    </row>
    <row r="330" spans="1:18" x14ac:dyDescent="0.2">
      <c r="A330" t="s">
        <v>10662</v>
      </c>
      <c r="B330" t="s">
        <v>86</v>
      </c>
      <c r="C330" t="s">
        <v>251</v>
      </c>
      <c r="D330">
        <v>2</v>
      </c>
      <c r="E330">
        <v>0</v>
      </c>
      <c r="F330">
        <v>0</v>
      </c>
      <c r="G330">
        <v>0</v>
      </c>
      <c r="H330">
        <v>0</v>
      </c>
      <c r="I330">
        <v>0</v>
      </c>
      <c r="J330">
        <v>0</v>
      </c>
      <c r="K330">
        <v>0</v>
      </c>
      <c r="L330">
        <v>0</v>
      </c>
      <c r="M330">
        <v>0</v>
      </c>
      <c r="N330">
        <v>0</v>
      </c>
      <c r="O330">
        <v>0</v>
      </c>
      <c r="P330">
        <v>0</v>
      </c>
      <c r="Q330">
        <v>0</v>
      </c>
      <c r="R330">
        <v>0</v>
      </c>
    </row>
    <row r="331" spans="1:18" x14ac:dyDescent="0.2">
      <c r="A331" t="s">
        <v>10664</v>
      </c>
      <c r="B331" t="s">
        <v>86</v>
      </c>
      <c r="C331" t="s">
        <v>252</v>
      </c>
      <c r="D331">
        <v>2</v>
      </c>
      <c r="E331">
        <v>0</v>
      </c>
      <c r="F331">
        <v>0</v>
      </c>
      <c r="G331">
        <v>0</v>
      </c>
      <c r="H331">
        <v>0</v>
      </c>
      <c r="I331">
        <v>0</v>
      </c>
      <c r="J331">
        <v>0</v>
      </c>
      <c r="K331">
        <v>0</v>
      </c>
      <c r="L331">
        <v>0</v>
      </c>
      <c r="M331">
        <v>0</v>
      </c>
      <c r="N331">
        <v>0</v>
      </c>
      <c r="O331">
        <v>0</v>
      </c>
      <c r="P331">
        <v>0</v>
      </c>
      <c r="Q331">
        <v>0</v>
      </c>
      <c r="R331">
        <v>0</v>
      </c>
    </row>
    <row r="332" spans="1:18" x14ac:dyDescent="0.2">
      <c r="A332" t="s">
        <v>10670</v>
      </c>
      <c r="B332" t="s">
        <v>86</v>
      </c>
      <c r="C332" t="s">
        <v>255</v>
      </c>
      <c r="D332">
        <v>2</v>
      </c>
      <c r="E332">
        <v>2</v>
      </c>
      <c r="F332">
        <v>2</v>
      </c>
      <c r="G332">
        <v>0</v>
      </c>
      <c r="H332">
        <v>0</v>
      </c>
      <c r="I332">
        <v>2</v>
      </c>
      <c r="J332">
        <v>2</v>
      </c>
      <c r="K332">
        <v>0</v>
      </c>
      <c r="L332">
        <v>0</v>
      </c>
      <c r="M332">
        <v>2</v>
      </c>
      <c r="N332">
        <v>2</v>
      </c>
      <c r="O332">
        <v>0</v>
      </c>
      <c r="P332">
        <v>0</v>
      </c>
      <c r="Q332">
        <v>0</v>
      </c>
      <c r="R332">
        <v>0</v>
      </c>
    </row>
  </sheetData>
  <pageMargins left="0.7" right="0.7" top="0.75" bottom="0.75" header="0.3" footer="0.3"/>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8"/>
  </sheetPr>
  <dimension ref="A1:M73"/>
  <sheetViews>
    <sheetView workbookViewId="0"/>
  </sheetViews>
  <sheetFormatPr defaultRowHeight="12.75" x14ac:dyDescent="0.2"/>
  <cols>
    <col min="1" max="1" width="52.28515625" bestFit="1" customWidth="1"/>
    <col min="2" max="2" width="21.5703125" bestFit="1" customWidth="1"/>
    <col min="3" max="3" width="31.42578125" bestFit="1" customWidth="1"/>
    <col min="4" max="4" width="32.140625" bestFit="1" customWidth="1"/>
    <col min="5" max="5" width="25.42578125" bestFit="1" customWidth="1"/>
    <col min="6" max="6" width="14.5703125" bestFit="1" customWidth="1"/>
    <col min="7" max="7" width="7.85546875" bestFit="1" customWidth="1"/>
    <col min="8" max="8" width="38.42578125" bestFit="1" customWidth="1"/>
    <col min="9" max="9" width="14" bestFit="1" customWidth="1"/>
    <col min="10" max="10" width="17.28515625" bestFit="1" customWidth="1"/>
    <col min="11" max="11" width="12" bestFit="1" customWidth="1"/>
    <col min="12" max="12" width="41.140625" bestFit="1" customWidth="1"/>
    <col min="13" max="13" width="16.7109375" bestFit="1" customWidth="1"/>
  </cols>
  <sheetData>
    <row r="1" spans="1:13" x14ac:dyDescent="0.2">
      <c r="A1" t="s">
        <v>4857</v>
      </c>
      <c r="B1" t="s">
        <v>10726</v>
      </c>
      <c r="C1" t="s">
        <v>10727</v>
      </c>
      <c r="D1" t="s">
        <v>10728</v>
      </c>
      <c r="E1" t="s">
        <v>10729</v>
      </c>
      <c r="F1" t="s">
        <v>4861</v>
      </c>
      <c r="G1" t="s">
        <v>4862</v>
      </c>
      <c r="H1" t="s">
        <v>10730</v>
      </c>
      <c r="I1" t="s">
        <v>4864</v>
      </c>
      <c r="J1" t="s">
        <v>10731</v>
      </c>
      <c r="K1" t="s">
        <v>10732</v>
      </c>
      <c r="L1" t="s">
        <v>10733</v>
      </c>
      <c r="M1" t="s">
        <v>10734</v>
      </c>
    </row>
    <row r="2" spans="1:13" x14ac:dyDescent="0.2">
      <c r="A2" t="s">
        <v>10735</v>
      </c>
      <c r="B2" t="s">
        <v>10736</v>
      </c>
      <c r="C2" t="s">
        <v>84</v>
      </c>
      <c r="D2">
        <v>81920</v>
      </c>
      <c r="E2">
        <v>66968</v>
      </c>
      <c r="F2">
        <v>7813</v>
      </c>
      <c r="G2">
        <v>41723</v>
      </c>
      <c r="H2">
        <v>16974</v>
      </c>
      <c r="I2">
        <v>458</v>
      </c>
      <c r="J2">
        <v>11.666766216700999</v>
      </c>
      <c r="K2">
        <v>62.302890932982997</v>
      </c>
      <c r="L2">
        <v>25.346434117788</v>
      </c>
      <c r="M2">
        <v>0.68390873252899997</v>
      </c>
    </row>
    <row r="3" spans="1:13" x14ac:dyDescent="0.2">
      <c r="A3" t="s">
        <v>10737</v>
      </c>
      <c r="B3" t="s">
        <v>10736</v>
      </c>
      <c r="C3" t="s">
        <v>86</v>
      </c>
      <c r="D3">
        <v>56085</v>
      </c>
      <c r="E3">
        <v>43635</v>
      </c>
      <c r="F3">
        <v>4424</v>
      </c>
      <c r="G3">
        <v>26701</v>
      </c>
      <c r="H3">
        <v>12167</v>
      </c>
      <c r="I3">
        <v>343</v>
      </c>
      <c r="J3">
        <v>10.138650166151001</v>
      </c>
      <c r="K3">
        <v>61.191703907414002</v>
      </c>
      <c r="L3">
        <v>27.883579695199</v>
      </c>
      <c r="M3">
        <v>0.78606623123599995</v>
      </c>
    </row>
    <row r="4" spans="1:13" x14ac:dyDescent="0.2">
      <c r="A4" t="s">
        <v>10738</v>
      </c>
      <c r="B4" t="s">
        <v>10736</v>
      </c>
      <c r="C4" t="s">
        <v>87</v>
      </c>
      <c r="D4">
        <v>25695</v>
      </c>
      <c r="E4">
        <v>23227</v>
      </c>
      <c r="F4">
        <v>3356</v>
      </c>
      <c r="G4">
        <v>14971</v>
      </c>
      <c r="H4">
        <v>4786</v>
      </c>
      <c r="I4">
        <v>114</v>
      </c>
      <c r="J4">
        <v>14.448701941706</v>
      </c>
      <c r="K4">
        <v>64.455159943170003</v>
      </c>
      <c r="L4">
        <v>20.605330003875</v>
      </c>
      <c r="M4">
        <v>0.49080811125000001</v>
      </c>
    </row>
    <row r="5" spans="1:13" x14ac:dyDescent="0.2">
      <c r="A5" t="s">
        <v>10739</v>
      </c>
      <c r="B5" t="s">
        <v>10736</v>
      </c>
      <c r="C5" t="s">
        <v>89</v>
      </c>
      <c r="D5">
        <v>140</v>
      </c>
      <c r="E5">
        <v>106</v>
      </c>
      <c r="F5">
        <v>33</v>
      </c>
      <c r="G5">
        <v>51</v>
      </c>
      <c r="H5">
        <v>21</v>
      </c>
      <c r="I5">
        <v>1</v>
      </c>
      <c r="J5">
        <v>31.132075471697998</v>
      </c>
      <c r="K5">
        <v>48.113207547169999</v>
      </c>
      <c r="L5">
        <v>19.811320754716998</v>
      </c>
      <c r="M5">
        <v>0.94339622641499998</v>
      </c>
    </row>
    <row r="6" spans="1:13" x14ac:dyDescent="0.2">
      <c r="A6" t="s">
        <v>10740</v>
      </c>
      <c r="B6" t="s">
        <v>10741</v>
      </c>
      <c r="C6" t="s">
        <v>84</v>
      </c>
      <c r="D6">
        <v>79992</v>
      </c>
      <c r="E6">
        <v>67349</v>
      </c>
      <c r="F6">
        <v>7918</v>
      </c>
      <c r="G6">
        <v>44061</v>
      </c>
      <c r="H6">
        <v>14397</v>
      </c>
      <c r="I6">
        <v>973</v>
      </c>
      <c r="J6">
        <v>11.756670477661</v>
      </c>
      <c r="K6">
        <v>65.421906784065001</v>
      </c>
      <c r="L6">
        <v>21.376709379501001</v>
      </c>
      <c r="M6">
        <v>1.4447133587729999</v>
      </c>
    </row>
    <row r="7" spans="1:13" x14ac:dyDescent="0.2">
      <c r="A7" t="s">
        <v>10742</v>
      </c>
      <c r="B7" t="s">
        <v>10741</v>
      </c>
      <c r="C7" t="s">
        <v>86</v>
      </c>
      <c r="D7">
        <v>54256</v>
      </c>
      <c r="E7">
        <v>43846</v>
      </c>
      <c r="F7">
        <v>4379</v>
      </c>
      <c r="G7">
        <v>28373</v>
      </c>
      <c r="H7">
        <v>10571</v>
      </c>
      <c r="I7">
        <v>523</v>
      </c>
      <c r="J7">
        <v>9.9872280253610004</v>
      </c>
      <c r="K7">
        <v>64.710577931852001</v>
      </c>
      <c r="L7">
        <v>24.10938283994</v>
      </c>
      <c r="M7">
        <v>1.1928112028460001</v>
      </c>
    </row>
    <row r="8" spans="1:13" x14ac:dyDescent="0.2">
      <c r="A8" t="s">
        <v>10743</v>
      </c>
      <c r="B8" t="s">
        <v>10741</v>
      </c>
      <c r="C8" t="s">
        <v>87</v>
      </c>
      <c r="D8">
        <v>25570</v>
      </c>
      <c r="E8">
        <v>23367</v>
      </c>
      <c r="F8">
        <v>3503</v>
      </c>
      <c r="G8">
        <v>15610</v>
      </c>
      <c r="H8">
        <v>3807</v>
      </c>
      <c r="I8">
        <v>447</v>
      </c>
      <c r="J8">
        <v>14.991226943980999</v>
      </c>
      <c r="K8">
        <v>66.803611931356002</v>
      </c>
      <c r="L8">
        <v>16.292206958531001</v>
      </c>
      <c r="M8">
        <v>1.912954166132</v>
      </c>
    </row>
    <row r="9" spans="1:13" x14ac:dyDescent="0.2">
      <c r="A9" t="s">
        <v>10744</v>
      </c>
      <c r="B9" t="s">
        <v>10741</v>
      </c>
      <c r="C9" t="s">
        <v>89</v>
      </c>
      <c r="D9">
        <v>166</v>
      </c>
      <c r="E9">
        <v>136</v>
      </c>
      <c r="F9">
        <v>36</v>
      </c>
      <c r="G9">
        <v>78</v>
      </c>
      <c r="H9">
        <v>19</v>
      </c>
      <c r="I9">
        <v>3</v>
      </c>
      <c r="J9">
        <v>26.470588235293999</v>
      </c>
      <c r="K9">
        <v>57.352941176470999</v>
      </c>
      <c r="L9">
        <v>13.970588235294001</v>
      </c>
      <c r="M9">
        <v>2.2058823529409999</v>
      </c>
    </row>
    <row r="10" spans="1:13" x14ac:dyDescent="0.2">
      <c r="A10" t="s">
        <v>10745</v>
      </c>
      <c r="B10" t="s">
        <v>10746</v>
      </c>
      <c r="C10" t="s">
        <v>84</v>
      </c>
      <c r="D10">
        <v>76131</v>
      </c>
      <c r="E10">
        <v>65301</v>
      </c>
      <c r="F10">
        <v>7789</v>
      </c>
      <c r="G10">
        <v>44541</v>
      </c>
      <c r="H10">
        <v>11868</v>
      </c>
      <c r="I10">
        <v>1103</v>
      </c>
      <c r="J10">
        <v>11.927841840094001</v>
      </c>
      <c r="K10">
        <v>68.208756374328004</v>
      </c>
      <c r="L10">
        <v>18.174300546699001</v>
      </c>
      <c r="M10">
        <v>1.689101238878</v>
      </c>
    </row>
    <row r="11" spans="1:13" x14ac:dyDescent="0.2">
      <c r="A11" t="s">
        <v>10747</v>
      </c>
      <c r="B11" t="s">
        <v>10746</v>
      </c>
      <c r="C11" t="s">
        <v>86</v>
      </c>
      <c r="D11">
        <v>50416</v>
      </c>
      <c r="E11">
        <v>41650</v>
      </c>
      <c r="F11">
        <v>4207</v>
      </c>
      <c r="G11">
        <v>28434</v>
      </c>
      <c r="H11">
        <v>8407</v>
      </c>
      <c r="I11">
        <v>602</v>
      </c>
      <c r="J11">
        <v>10.100840336134</v>
      </c>
      <c r="K11">
        <v>68.268907563024996</v>
      </c>
      <c r="L11">
        <v>20.184873949579998</v>
      </c>
      <c r="M11">
        <v>1.445378151261</v>
      </c>
    </row>
    <row r="12" spans="1:13" x14ac:dyDescent="0.2">
      <c r="A12" t="s">
        <v>10748</v>
      </c>
      <c r="B12" t="s">
        <v>10746</v>
      </c>
      <c r="C12" t="s">
        <v>87</v>
      </c>
      <c r="D12">
        <v>25539</v>
      </c>
      <c r="E12">
        <v>23498</v>
      </c>
      <c r="F12">
        <v>3543</v>
      </c>
      <c r="G12">
        <v>16023</v>
      </c>
      <c r="H12">
        <v>3435</v>
      </c>
      <c r="I12">
        <v>497</v>
      </c>
      <c r="J12">
        <v>15.077878968423001</v>
      </c>
      <c r="K12">
        <v>68.188782024001995</v>
      </c>
      <c r="L12">
        <v>14.618265384288</v>
      </c>
      <c r="M12">
        <v>2.115073623287</v>
      </c>
    </row>
    <row r="13" spans="1:13" x14ac:dyDescent="0.2">
      <c r="A13" t="s">
        <v>10749</v>
      </c>
      <c r="B13" t="s">
        <v>10746</v>
      </c>
      <c r="C13" t="s">
        <v>89</v>
      </c>
      <c r="D13">
        <v>176</v>
      </c>
      <c r="E13">
        <v>153</v>
      </c>
      <c r="F13">
        <v>39</v>
      </c>
      <c r="G13">
        <v>84</v>
      </c>
      <c r="H13">
        <v>26</v>
      </c>
      <c r="I13">
        <v>4</v>
      </c>
      <c r="J13">
        <v>25.490196078431001</v>
      </c>
      <c r="K13">
        <v>54.901960784313999</v>
      </c>
      <c r="L13">
        <v>16.993464052288001</v>
      </c>
      <c r="M13">
        <v>2.6143790849670001</v>
      </c>
    </row>
    <row r="14" spans="1:13" x14ac:dyDescent="0.2">
      <c r="A14" t="s">
        <v>10750</v>
      </c>
      <c r="B14" t="s">
        <v>10751</v>
      </c>
      <c r="C14" t="s">
        <v>84</v>
      </c>
      <c r="D14">
        <v>71312</v>
      </c>
      <c r="E14">
        <v>58809</v>
      </c>
      <c r="F14">
        <v>8656</v>
      </c>
      <c r="G14">
        <v>41275</v>
      </c>
      <c r="H14">
        <v>8211</v>
      </c>
      <c r="I14">
        <v>667</v>
      </c>
      <c r="J14">
        <v>14.718835552381</v>
      </c>
      <c r="K14">
        <v>70.184835654406996</v>
      </c>
      <c r="L14">
        <v>13.962148650716999</v>
      </c>
      <c r="M14">
        <v>1.134180142495</v>
      </c>
    </row>
    <row r="15" spans="1:13" x14ac:dyDescent="0.2">
      <c r="A15" t="s">
        <v>10752</v>
      </c>
      <c r="B15" t="s">
        <v>10751</v>
      </c>
      <c r="C15" t="s">
        <v>86</v>
      </c>
      <c r="D15">
        <v>46044</v>
      </c>
      <c r="E15">
        <v>36998</v>
      </c>
      <c r="F15">
        <v>4830</v>
      </c>
      <c r="G15">
        <v>26252</v>
      </c>
      <c r="H15">
        <v>5530</v>
      </c>
      <c r="I15">
        <v>386</v>
      </c>
      <c r="J15">
        <v>13.054759716741</v>
      </c>
      <c r="K15">
        <v>70.955186766851995</v>
      </c>
      <c r="L15">
        <v>14.946753878588</v>
      </c>
      <c r="M15">
        <v>1.0432996378179999</v>
      </c>
    </row>
    <row r="16" spans="1:13" x14ac:dyDescent="0.2">
      <c r="A16" t="s">
        <v>10753</v>
      </c>
      <c r="B16" t="s">
        <v>10751</v>
      </c>
      <c r="C16" t="s">
        <v>87</v>
      </c>
      <c r="D16">
        <v>25065</v>
      </c>
      <c r="E16">
        <v>21670</v>
      </c>
      <c r="F16">
        <v>3788</v>
      </c>
      <c r="G16">
        <v>14945</v>
      </c>
      <c r="H16">
        <v>2660</v>
      </c>
      <c r="I16">
        <v>277</v>
      </c>
      <c r="J16">
        <v>17.480387632671999</v>
      </c>
      <c r="K16">
        <v>68.966312874942005</v>
      </c>
      <c r="L16">
        <v>12.275034610060001</v>
      </c>
      <c r="M16">
        <v>1.2782648823260001</v>
      </c>
    </row>
    <row r="17" spans="1:13" x14ac:dyDescent="0.2">
      <c r="A17" t="s">
        <v>10754</v>
      </c>
      <c r="B17" t="s">
        <v>10751</v>
      </c>
      <c r="C17" t="s">
        <v>89</v>
      </c>
      <c r="D17">
        <v>201</v>
      </c>
      <c r="E17">
        <v>140</v>
      </c>
      <c r="F17">
        <v>37</v>
      </c>
      <c r="G17">
        <v>78</v>
      </c>
      <c r="H17">
        <v>21</v>
      </c>
      <c r="I17">
        <v>4</v>
      </c>
      <c r="J17">
        <v>26.428571428571001</v>
      </c>
      <c r="K17">
        <v>55.714285714286</v>
      </c>
      <c r="L17">
        <v>15</v>
      </c>
      <c r="M17">
        <v>2.8571428571430002</v>
      </c>
    </row>
    <row r="18" spans="1:13" x14ac:dyDescent="0.2">
      <c r="A18" t="s">
        <v>10755</v>
      </c>
      <c r="B18" t="s">
        <v>10756</v>
      </c>
      <c r="C18" t="s">
        <v>84</v>
      </c>
      <c r="D18">
        <v>67254</v>
      </c>
      <c r="E18">
        <v>55290</v>
      </c>
      <c r="F18">
        <v>8121</v>
      </c>
      <c r="G18">
        <v>42183</v>
      </c>
      <c r="H18">
        <v>4438</v>
      </c>
      <c r="I18">
        <v>548</v>
      </c>
      <c r="J18">
        <v>14.688008681497999</v>
      </c>
      <c r="K18">
        <v>76.294085729787994</v>
      </c>
      <c r="L18">
        <v>8.0267679508050005</v>
      </c>
      <c r="M18">
        <v>0.991137637909</v>
      </c>
    </row>
    <row r="19" spans="1:13" x14ac:dyDescent="0.2">
      <c r="A19" t="s">
        <v>10757</v>
      </c>
      <c r="B19" t="s">
        <v>10756</v>
      </c>
      <c r="C19" t="s">
        <v>86</v>
      </c>
      <c r="D19">
        <v>42563</v>
      </c>
      <c r="E19">
        <v>34382</v>
      </c>
      <c r="F19">
        <v>4496</v>
      </c>
      <c r="G19">
        <v>26006</v>
      </c>
      <c r="H19">
        <v>3535</v>
      </c>
      <c r="I19">
        <v>345</v>
      </c>
      <c r="J19">
        <v>13.076609853993</v>
      </c>
      <c r="K19">
        <v>75.638415449945001</v>
      </c>
      <c r="L19">
        <v>10.281542667675</v>
      </c>
      <c r="M19">
        <v>1.003432028387</v>
      </c>
    </row>
    <row r="20" spans="1:13" x14ac:dyDescent="0.2">
      <c r="A20" t="s">
        <v>10758</v>
      </c>
      <c r="B20" t="s">
        <v>10756</v>
      </c>
      <c r="C20" t="s">
        <v>87</v>
      </c>
      <c r="D20">
        <v>24483</v>
      </c>
      <c r="E20">
        <v>20755</v>
      </c>
      <c r="F20">
        <v>3586</v>
      </c>
      <c r="G20">
        <v>16083</v>
      </c>
      <c r="H20">
        <v>884</v>
      </c>
      <c r="I20">
        <v>202</v>
      </c>
      <c r="J20">
        <v>17.277764394121998</v>
      </c>
      <c r="K20">
        <v>77.489761503251998</v>
      </c>
      <c r="L20">
        <v>4.2592146470729997</v>
      </c>
      <c r="M20">
        <v>0.97325945555299997</v>
      </c>
    </row>
    <row r="21" spans="1:13" x14ac:dyDescent="0.2">
      <c r="A21" t="s">
        <v>10759</v>
      </c>
      <c r="B21" t="s">
        <v>10756</v>
      </c>
      <c r="C21" t="s">
        <v>89</v>
      </c>
      <c r="D21">
        <v>206</v>
      </c>
      <c r="E21">
        <v>151</v>
      </c>
      <c r="F21">
        <v>39</v>
      </c>
      <c r="G21">
        <v>93</v>
      </c>
      <c r="H21">
        <v>18</v>
      </c>
      <c r="I21">
        <v>1</v>
      </c>
      <c r="J21">
        <v>25.827814569535999</v>
      </c>
      <c r="K21">
        <v>61.589403973510002</v>
      </c>
      <c r="L21">
        <v>11.920529801324999</v>
      </c>
      <c r="M21">
        <v>0.66225165562900001</v>
      </c>
    </row>
    <row r="22" spans="1:13" x14ac:dyDescent="0.2">
      <c r="A22" t="s">
        <v>10760</v>
      </c>
      <c r="B22" t="s">
        <v>10761</v>
      </c>
      <c r="C22" t="s">
        <v>84</v>
      </c>
      <c r="D22">
        <v>65422</v>
      </c>
      <c r="E22">
        <v>52498</v>
      </c>
      <c r="F22">
        <v>9045</v>
      </c>
      <c r="G22">
        <v>40121</v>
      </c>
      <c r="H22">
        <v>2794</v>
      </c>
      <c r="I22">
        <v>538</v>
      </c>
      <c r="J22">
        <v>17.229227780106001</v>
      </c>
      <c r="K22">
        <v>76.423863766238995</v>
      </c>
      <c r="L22">
        <v>5.322107508857</v>
      </c>
      <c r="M22">
        <v>1.024800944798</v>
      </c>
    </row>
    <row r="23" spans="1:13" x14ac:dyDescent="0.2">
      <c r="A23" t="s">
        <v>10762</v>
      </c>
      <c r="B23" t="s">
        <v>10761</v>
      </c>
      <c r="C23" t="s">
        <v>86</v>
      </c>
      <c r="D23">
        <v>40827</v>
      </c>
      <c r="E23">
        <v>32335</v>
      </c>
      <c r="F23">
        <v>4849</v>
      </c>
      <c r="G23">
        <v>25099</v>
      </c>
      <c r="H23">
        <v>2084</v>
      </c>
      <c r="I23">
        <v>303</v>
      </c>
      <c r="J23">
        <v>14.996134219886001</v>
      </c>
      <c r="K23">
        <v>77.621772073604006</v>
      </c>
      <c r="L23">
        <v>6.4450286067729996</v>
      </c>
      <c r="M23">
        <v>0.93706509973700003</v>
      </c>
    </row>
    <row r="24" spans="1:13" x14ac:dyDescent="0.2">
      <c r="A24" t="s">
        <v>10763</v>
      </c>
      <c r="B24" t="s">
        <v>10761</v>
      </c>
      <c r="C24" t="s">
        <v>87</v>
      </c>
      <c r="D24">
        <v>24382</v>
      </c>
      <c r="E24">
        <v>20015</v>
      </c>
      <c r="F24">
        <v>4156</v>
      </c>
      <c r="G24">
        <v>14924</v>
      </c>
      <c r="H24">
        <v>704</v>
      </c>
      <c r="I24">
        <v>231</v>
      </c>
      <c r="J24">
        <v>20.764426679989999</v>
      </c>
      <c r="K24">
        <v>74.564076942292999</v>
      </c>
      <c r="L24">
        <v>3.517361978516</v>
      </c>
      <c r="M24">
        <v>1.154134399201</v>
      </c>
    </row>
    <row r="25" spans="1:13" x14ac:dyDescent="0.2">
      <c r="A25" t="s">
        <v>10764</v>
      </c>
      <c r="B25" t="s">
        <v>10761</v>
      </c>
      <c r="C25" t="s">
        <v>89</v>
      </c>
      <c r="D25">
        <v>213</v>
      </c>
      <c r="E25">
        <v>148</v>
      </c>
      <c r="F25">
        <v>40</v>
      </c>
      <c r="G25">
        <v>98</v>
      </c>
      <c r="H25">
        <v>6</v>
      </c>
      <c r="I25">
        <v>4</v>
      </c>
      <c r="J25">
        <v>27.027027027027</v>
      </c>
      <c r="K25">
        <v>66.216216216215997</v>
      </c>
      <c r="L25">
        <v>4.0540540540540002</v>
      </c>
      <c r="M25">
        <v>2.7027027027030002</v>
      </c>
    </row>
    <row r="26" spans="1:13" x14ac:dyDescent="0.2">
      <c r="A26" t="s">
        <v>10765</v>
      </c>
      <c r="B26" t="s">
        <v>10766</v>
      </c>
      <c r="C26" t="s">
        <v>84</v>
      </c>
      <c r="D26">
        <v>64398</v>
      </c>
      <c r="E26">
        <v>51734</v>
      </c>
      <c r="F26">
        <v>9502</v>
      </c>
      <c r="G26">
        <v>39225</v>
      </c>
      <c r="H26">
        <v>2442</v>
      </c>
      <c r="I26">
        <v>565</v>
      </c>
      <c r="J26">
        <v>18.367031352689001</v>
      </c>
      <c r="K26">
        <v>75.820543549697007</v>
      </c>
      <c r="L26">
        <v>4.720299996134</v>
      </c>
      <c r="M26">
        <v>1.0921251014810001</v>
      </c>
    </row>
    <row r="27" spans="1:13" x14ac:dyDescent="0.2">
      <c r="A27" t="s">
        <v>10767</v>
      </c>
      <c r="B27" t="s">
        <v>10766</v>
      </c>
      <c r="C27" t="s">
        <v>86</v>
      </c>
      <c r="D27">
        <v>39844</v>
      </c>
      <c r="E27">
        <v>31603</v>
      </c>
      <c r="F27">
        <v>5025</v>
      </c>
      <c r="G27">
        <v>24628</v>
      </c>
      <c r="H27">
        <v>1639</v>
      </c>
      <c r="I27">
        <v>311</v>
      </c>
      <c r="J27">
        <v>15.900389203556999</v>
      </c>
      <c r="K27">
        <v>77.929310508496002</v>
      </c>
      <c r="L27">
        <v>5.1862164984339998</v>
      </c>
      <c r="M27">
        <v>0.984083789514</v>
      </c>
    </row>
    <row r="28" spans="1:13" x14ac:dyDescent="0.2">
      <c r="A28" t="s">
        <v>10768</v>
      </c>
      <c r="B28" t="s">
        <v>10766</v>
      </c>
      <c r="C28" t="s">
        <v>87</v>
      </c>
      <c r="D28">
        <v>24326</v>
      </c>
      <c r="E28">
        <v>19974</v>
      </c>
      <c r="F28">
        <v>4430</v>
      </c>
      <c r="G28">
        <v>14498</v>
      </c>
      <c r="H28">
        <v>793</v>
      </c>
      <c r="I28">
        <v>253</v>
      </c>
      <c r="J28">
        <v>22.178832482227001</v>
      </c>
      <c r="K28">
        <v>72.584359667567995</v>
      </c>
      <c r="L28">
        <v>3.9701612095719998</v>
      </c>
      <c r="M28">
        <v>1.2666466406329999</v>
      </c>
    </row>
    <row r="29" spans="1:13" x14ac:dyDescent="0.2">
      <c r="A29" t="s">
        <v>10769</v>
      </c>
      <c r="B29" t="s">
        <v>10766</v>
      </c>
      <c r="C29" t="s">
        <v>89</v>
      </c>
      <c r="D29">
        <v>228</v>
      </c>
      <c r="E29">
        <v>157</v>
      </c>
      <c r="F29">
        <v>47</v>
      </c>
      <c r="G29">
        <v>99</v>
      </c>
      <c r="H29">
        <v>10</v>
      </c>
      <c r="I29">
        <v>1</v>
      </c>
      <c r="J29">
        <v>29.936305732484001</v>
      </c>
      <c r="K29">
        <v>63.057324840763997</v>
      </c>
      <c r="L29">
        <v>6.369426751592</v>
      </c>
      <c r="M29">
        <v>0.63694267515900005</v>
      </c>
    </row>
    <row r="30" spans="1:13" x14ac:dyDescent="0.2">
      <c r="A30" t="s">
        <v>10770</v>
      </c>
      <c r="B30" t="s">
        <v>10771</v>
      </c>
      <c r="C30" t="s">
        <v>84</v>
      </c>
      <c r="D30">
        <v>63460</v>
      </c>
      <c r="E30">
        <v>51202</v>
      </c>
      <c r="F30">
        <v>9741</v>
      </c>
      <c r="G30">
        <v>38667</v>
      </c>
      <c r="H30">
        <v>2256</v>
      </c>
      <c r="I30">
        <v>538</v>
      </c>
      <c r="J30">
        <v>19.0246474747</v>
      </c>
      <c r="K30">
        <v>75.518534432199999</v>
      </c>
      <c r="L30">
        <v>4.4060778876000004</v>
      </c>
      <c r="M30">
        <v>1.0507402054999999</v>
      </c>
    </row>
    <row r="31" spans="1:13" x14ac:dyDescent="0.2">
      <c r="A31" t="s">
        <v>10772</v>
      </c>
      <c r="B31" t="s">
        <v>10771</v>
      </c>
      <c r="C31" t="s">
        <v>87</v>
      </c>
      <c r="D31">
        <v>24224</v>
      </c>
      <c r="E31">
        <v>19990</v>
      </c>
      <c r="F31">
        <v>4584</v>
      </c>
      <c r="G31">
        <v>14418</v>
      </c>
      <c r="H31">
        <v>744</v>
      </c>
      <c r="I31">
        <v>244</v>
      </c>
      <c r="J31">
        <v>22.931465732900001</v>
      </c>
      <c r="K31">
        <v>72.126063031499996</v>
      </c>
      <c r="L31">
        <v>3.7218609305000001</v>
      </c>
      <c r="M31">
        <v>1.2206103051999999</v>
      </c>
    </row>
    <row r="32" spans="1:13" x14ac:dyDescent="0.2">
      <c r="A32" t="s">
        <v>10773</v>
      </c>
      <c r="B32" t="s">
        <v>10771</v>
      </c>
      <c r="C32" t="s">
        <v>86</v>
      </c>
      <c r="D32">
        <v>39013</v>
      </c>
      <c r="E32">
        <v>31057</v>
      </c>
      <c r="F32">
        <v>5114</v>
      </c>
      <c r="G32">
        <v>24151</v>
      </c>
      <c r="H32">
        <v>1502</v>
      </c>
      <c r="I32">
        <v>290</v>
      </c>
      <c r="J32">
        <v>16.466497086</v>
      </c>
      <c r="K32">
        <v>77.7634671733</v>
      </c>
      <c r="L32">
        <v>4.8362687960999997</v>
      </c>
      <c r="M32">
        <v>0.93376694469999999</v>
      </c>
    </row>
    <row r="33" spans="1:13" x14ac:dyDescent="0.2">
      <c r="A33" t="s">
        <v>10774</v>
      </c>
      <c r="B33" t="s">
        <v>10771</v>
      </c>
      <c r="C33" t="s">
        <v>89</v>
      </c>
      <c r="D33">
        <v>223</v>
      </c>
      <c r="E33">
        <v>155</v>
      </c>
      <c r="F33">
        <v>43</v>
      </c>
      <c r="G33">
        <v>98</v>
      </c>
      <c r="H33">
        <v>10</v>
      </c>
      <c r="I33">
        <v>4</v>
      </c>
      <c r="J33">
        <v>27.741935483900001</v>
      </c>
      <c r="K33">
        <v>63.2258064516</v>
      </c>
      <c r="L33">
        <v>6.4516129032</v>
      </c>
      <c r="M33">
        <v>2.5806451613000001</v>
      </c>
    </row>
    <row r="34" spans="1:13" x14ac:dyDescent="0.2">
      <c r="A34" t="s">
        <v>10775</v>
      </c>
      <c r="B34" t="s">
        <v>10776</v>
      </c>
      <c r="C34" t="s">
        <v>84</v>
      </c>
      <c r="D34">
        <v>62448</v>
      </c>
      <c r="E34">
        <v>50996</v>
      </c>
      <c r="F34">
        <v>9988</v>
      </c>
      <c r="G34">
        <v>38562</v>
      </c>
      <c r="H34">
        <v>1942</v>
      </c>
      <c r="I34">
        <v>504</v>
      </c>
      <c r="J34">
        <v>19.585849870600001</v>
      </c>
      <c r="K34">
        <v>75.617695505499995</v>
      </c>
      <c r="L34">
        <v>3.8081418149999999</v>
      </c>
      <c r="M34">
        <v>0.98831280880000005</v>
      </c>
    </row>
    <row r="35" spans="1:13" x14ac:dyDescent="0.2">
      <c r="A35" t="s">
        <v>10777</v>
      </c>
      <c r="B35" t="s">
        <v>10776</v>
      </c>
      <c r="C35" t="s">
        <v>87</v>
      </c>
      <c r="D35">
        <v>24183</v>
      </c>
      <c r="E35">
        <v>20248</v>
      </c>
      <c r="F35">
        <v>4759</v>
      </c>
      <c r="G35">
        <v>14692</v>
      </c>
      <c r="H35">
        <v>574</v>
      </c>
      <c r="I35">
        <v>223</v>
      </c>
      <c r="J35">
        <v>23.503555906799999</v>
      </c>
      <c r="K35">
        <v>72.560252864500001</v>
      </c>
      <c r="L35">
        <v>2.8348478861999999</v>
      </c>
      <c r="M35">
        <v>1.1013433426000001</v>
      </c>
    </row>
    <row r="36" spans="1:13" x14ac:dyDescent="0.2">
      <c r="A36" t="s">
        <v>10778</v>
      </c>
      <c r="B36" t="s">
        <v>10776</v>
      </c>
      <c r="C36" t="s">
        <v>86</v>
      </c>
      <c r="D36">
        <v>38045</v>
      </c>
      <c r="E36">
        <v>30590</v>
      </c>
      <c r="F36">
        <v>5182</v>
      </c>
      <c r="G36">
        <v>23762</v>
      </c>
      <c r="H36">
        <v>1365</v>
      </c>
      <c r="I36">
        <v>281</v>
      </c>
      <c r="J36">
        <v>16.9401765283</v>
      </c>
      <c r="K36">
        <v>77.678980058799993</v>
      </c>
      <c r="L36">
        <v>4.4622425629000002</v>
      </c>
      <c r="M36">
        <v>0.91860085000000002</v>
      </c>
    </row>
    <row r="37" spans="1:13" x14ac:dyDescent="0.2">
      <c r="A37" t="s">
        <v>10779</v>
      </c>
      <c r="B37" t="s">
        <v>10776</v>
      </c>
      <c r="C37" t="s">
        <v>89</v>
      </c>
      <c r="D37">
        <v>220</v>
      </c>
      <c r="E37">
        <v>158</v>
      </c>
      <c r="F37">
        <v>47</v>
      </c>
      <c r="G37">
        <v>108</v>
      </c>
      <c r="H37">
        <v>3</v>
      </c>
      <c r="I37">
        <v>0</v>
      </c>
      <c r="J37">
        <v>29.746835442999998</v>
      </c>
      <c r="K37">
        <v>68.354430379700005</v>
      </c>
      <c r="L37">
        <v>1.8987341771999999</v>
      </c>
      <c r="M37">
        <v>0</v>
      </c>
    </row>
    <row r="38" spans="1:13" x14ac:dyDescent="0.2">
      <c r="A38" t="s">
        <v>10780</v>
      </c>
      <c r="B38" t="s">
        <v>10781</v>
      </c>
      <c r="C38" t="s">
        <v>84</v>
      </c>
      <c r="D38">
        <v>61162</v>
      </c>
      <c r="E38">
        <v>49782</v>
      </c>
      <c r="F38">
        <v>9842</v>
      </c>
      <c r="G38">
        <v>37761</v>
      </c>
      <c r="H38">
        <v>1665</v>
      </c>
      <c r="I38">
        <v>514</v>
      </c>
      <c r="J38">
        <v>19.770198063599999</v>
      </c>
      <c r="K38">
        <v>75.852717849800001</v>
      </c>
      <c r="L38">
        <v>3.3445823791999998</v>
      </c>
      <c r="M38">
        <v>1.0325017074</v>
      </c>
    </row>
    <row r="39" spans="1:13" x14ac:dyDescent="0.2">
      <c r="A39" t="s">
        <v>10782</v>
      </c>
      <c r="B39" t="s">
        <v>10781</v>
      </c>
      <c r="C39" t="s">
        <v>87</v>
      </c>
      <c r="D39">
        <v>24101</v>
      </c>
      <c r="E39">
        <v>19916</v>
      </c>
      <c r="F39">
        <v>4675</v>
      </c>
      <c r="G39">
        <v>14578</v>
      </c>
      <c r="H39">
        <v>442</v>
      </c>
      <c r="I39">
        <v>221</v>
      </c>
      <c r="J39">
        <v>23.473589074100001</v>
      </c>
      <c r="K39">
        <v>73.197429202699993</v>
      </c>
      <c r="L39">
        <v>2.2193211488000002</v>
      </c>
      <c r="M39">
        <v>1.1096605744000001</v>
      </c>
    </row>
    <row r="40" spans="1:13" x14ac:dyDescent="0.2">
      <c r="A40" t="s">
        <v>10783</v>
      </c>
      <c r="B40" t="s">
        <v>10781</v>
      </c>
      <c r="C40" t="s">
        <v>86</v>
      </c>
      <c r="D40">
        <v>36831</v>
      </c>
      <c r="E40">
        <v>29707</v>
      </c>
      <c r="F40">
        <v>5113</v>
      </c>
      <c r="G40">
        <v>23083</v>
      </c>
      <c r="H40">
        <v>1220</v>
      </c>
      <c r="I40">
        <v>291</v>
      </c>
      <c r="J40">
        <v>17.2114316491</v>
      </c>
      <c r="K40">
        <v>77.702225064800004</v>
      </c>
      <c r="L40">
        <v>4.1067761806999998</v>
      </c>
      <c r="M40">
        <v>0.97956710540000003</v>
      </c>
    </row>
    <row r="41" spans="1:13" x14ac:dyDescent="0.2">
      <c r="A41" t="s">
        <v>10784</v>
      </c>
      <c r="B41" t="s">
        <v>10781</v>
      </c>
      <c r="C41" t="s">
        <v>89</v>
      </c>
      <c r="D41">
        <v>230</v>
      </c>
      <c r="E41">
        <v>159</v>
      </c>
      <c r="F41">
        <v>54</v>
      </c>
      <c r="G41">
        <v>100</v>
      </c>
      <c r="H41">
        <v>3</v>
      </c>
      <c r="I41">
        <v>2</v>
      </c>
      <c r="J41">
        <v>33.962264150899998</v>
      </c>
      <c r="K41">
        <v>62.893081760999998</v>
      </c>
      <c r="L41">
        <v>1.8867924528</v>
      </c>
      <c r="M41">
        <v>1.2578616352000001</v>
      </c>
    </row>
    <row r="42" spans="1:13" x14ac:dyDescent="0.2">
      <c r="A42" t="s">
        <v>10785</v>
      </c>
      <c r="B42" t="s">
        <v>10786</v>
      </c>
      <c r="C42" t="s">
        <v>84</v>
      </c>
      <c r="D42">
        <v>58994</v>
      </c>
      <c r="E42">
        <v>44756</v>
      </c>
      <c r="F42">
        <v>7920</v>
      </c>
      <c r="G42">
        <v>35156</v>
      </c>
      <c r="H42">
        <v>1304</v>
      </c>
      <c r="I42">
        <v>376</v>
      </c>
      <c r="J42">
        <v>17.6959513808</v>
      </c>
      <c r="K42">
        <v>78.550361962599993</v>
      </c>
      <c r="L42">
        <v>2.9135758333999999</v>
      </c>
      <c r="M42">
        <v>0.84011082309999996</v>
      </c>
    </row>
    <row r="43" spans="1:13" x14ac:dyDescent="0.2">
      <c r="A43" t="s">
        <v>10787</v>
      </c>
      <c r="B43" t="s">
        <v>10786</v>
      </c>
      <c r="C43" t="s">
        <v>87</v>
      </c>
      <c r="D43">
        <v>23904</v>
      </c>
      <c r="E43">
        <v>16728</v>
      </c>
      <c r="F43">
        <v>3688</v>
      </c>
      <c r="G43">
        <v>12602</v>
      </c>
      <c r="H43">
        <v>308</v>
      </c>
      <c r="I43">
        <v>130</v>
      </c>
      <c r="J43">
        <v>22.046867527500002</v>
      </c>
      <c r="K43">
        <v>75.334768053600001</v>
      </c>
      <c r="L43">
        <v>1.8412242945999999</v>
      </c>
      <c r="M43">
        <v>0.77714012430000001</v>
      </c>
    </row>
    <row r="44" spans="1:13" x14ac:dyDescent="0.2">
      <c r="A44" t="s">
        <v>10788</v>
      </c>
      <c r="B44" t="s">
        <v>10786</v>
      </c>
      <c r="C44" t="s">
        <v>86</v>
      </c>
      <c r="D44">
        <v>34851</v>
      </c>
      <c r="E44">
        <v>27867</v>
      </c>
      <c r="F44">
        <v>4190</v>
      </c>
      <c r="G44">
        <v>22442</v>
      </c>
      <c r="H44">
        <v>991</v>
      </c>
      <c r="I44">
        <v>244</v>
      </c>
      <c r="J44">
        <v>15.035705314499999</v>
      </c>
      <c r="K44">
        <v>80.532529515199997</v>
      </c>
      <c r="L44">
        <v>3.5561775576999999</v>
      </c>
      <c r="M44">
        <v>0.87558761259999995</v>
      </c>
    </row>
    <row r="45" spans="1:13" x14ac:dyDescent="0.2">
      <c r="A45" t="s">
        <v>10789</v>
      </c>
      <c r="B45" t="s">
        <v>10786</v>
      </c>
      <c r="C45" t="s">
        <v>89</v>
      </c>
      <c r="D45">
        <v>239</v>
      </c>
      <c r="E45">
        <v>161</v>
      </c>
      <c r="F45">
        <v>42</v>
      </c>
      <c r="G45">
        <v>112</v>
      </c>
      <c r="H45">
        <v>5</v>
      </c>
      <c r="I45">
        <v>2</v>
      </c>
      <c r="J45">
        <v>26.086956521699999</v>
      </c>
      <c r="K45">
        <v>69.565217391299996</v>
      </c>
      <c r="L45">
        <v>3.1055900621000001</v>
      </c>
      <c r="M45">
        <v>1.2422360247999999</v>
      </c>
    </row>
    <row r="46" spans="1:13" x14ac:dyDescent="0.2">
      <c r="A46" t="s">
        <v>10790</v>
      </c>
      <c r="B46" t="s">
        <v>10791</v>
      </c>
      <c r="C46" t="s">
        <v>84</v>
      </c>
      <c r="D46">
        <v>55723</v>
      </c>
      <c r="E46">
        <v>40916</v>
      </c>
      <c r="F46">
        <v>7082</v>
      </c>
      <c r="G46">
        <v>32603</v>
      </c>
      <c r="H46">
        <v>937</v>
      </c>
      <c r="I46">
        <v>294</v>
      </c>
      <c r="J46">
        <v>17.308632319899999</v>
      </c>
      <c r="K46">
        <v>79.682764688600003</v>
      </c>
      <c r="L46">
        <v>2.2900576790999998</v>
      </c>
      <c r="M46">
        <v>0.71854531229999996</v>
      </c>
    </row>
    <row r="47" spans="1:13" x14ac:dyDescent="0.2">
      <c r="A47" t="s">
        <v>10792</v>
      </c>
      <c r="B47" t="s">
        <v>10791</v>
      </c>
      <c r="C47" t="s">
        <v>87</v>
      </c>
      <c r="D47">
        <v>23538</v>
      </c>
      <c r="E47">
        <v>15731</v>
      </c>
      <c r="F47">
        <v>3440</v>
      </c>
      <c r="G47">
        <v>11976</v>
      </c>
      <c r="H47">
        <v>204</v>
      </c>
      <c r="I47">
        <v>111</v>
      </c>
      <c r="J47">
        <v>21.867649863299999</v>
      </c>
      <c r="K47">
        <v>76.129934524199996</v>
      </c>
      <c r="L47">
        <v>1.2968024919000001</v>
      </c>
      <c r="M47">
        <v>0.70561312060000003</v>
      </c>
    </row>
    <row r="48" spans="1:13" x14ac:dyDescent="0.2">
      <c r="A48" t="s">
        <v>10793</v>
      </c>
      <c r="B48" t="s">
        <v>10791</v>
      </c>
      <c r="C48" t="s">
        <v>86</v>
      </c>
      <c r="D48">
        <v>31957</v>
      </c>
      <c r="E48">
        <v>25041</v>
      </c>
      <c r="F48">
        <v>3608</v>
      </c>
      <c r="G48">
        <v>20525</v>
      </c>
      <c r="H48">
        <v>728</v>
      </c>
      <c r="I48">
        <v>180</v>
      </c>
      <c r="J48">
        <v>14.408370272799999</v>
      </c>
      <c r="K48">
        <v>81.965576454599997</v>
      </c>
      <c r="L48">
        <v>2.9072321393</v>
      </c>
      <c r="M48">
        <v>0.71882113329999997</v>
      </c>
    </row>
    <row r="49" spans="1:13" x14ac:dyDescent="0.2">
      <c r="A49" t="s">
        <v>10794</v>
      </c>
      <c r="B49" t="s">
        <v>10791</v>
      </c>
      <c r="C49" t="s">
        <v>89</v>
      </c>
      <c r="D49">
        <v>228</v>
      </c>
      <c r="E49">
        <v>144</v>
      </c>
      <c r="F49">
        <v>34</v>
      </c>
      <c r="G49">
        <v>102</v>
      </c>
      <c r="H49">
        <v>5</v>
      </c>
      <c r="I49">
        <v>3</v>
      </c>
      <c r="J49">
        <v>23.611111111100001</v>
      </c>
      <c r="K49">
        <v>70.833333333300004</v>
      </c>
      <c r="L49">
        <v>3.4722222222000001</v>
      </c>
      <c r="M49">
        <v>2.0833333333000001</v>
      </c>
    </row>
    <row r="50" spans="1:13" x14ac:dyDescent="0.2">
      <c r="A50" t="s">
        <v>10795</v>
      </c>
      <c r="B50" t="s">
        <v>10796</v>
      </c>
      <c r="C50" t="s">
        <v>84</v>
      </c>
      <c r="D50">
        <v>61652</v>
      </c>
      <c r="E50">
        <v>50774</v>
      </c>
      <c r="F50">
        <v>10103</v>
      </c>
      <c r="G50">
        <v>38367</v>
      </c>
      <c r="H50">
        <v>1808</v>
      </c>
      <c r="I50">
        <v>496</v>
      </c>
      <c r="J50">
        <v>19.8979792807</v>
      </c>
      <c r="K50">
        <v>75.564265175100005</v>
      </c>
      <c r="L50">
        <v>3.5608776144999998</v>
      </c>
      <c r="M50">
        <v>0.97687792959999997</v>
      </c>
    </row>
    <row r="51" spans="1:13" x14ac:dyDescent="0.2">
      <c r="A51" t="s">
        <v>10797</v>
      </c>
      <c r="B51" t="s">
        <v>10796</v>
      </c>
      <c r="C51" t="s">
        <v>87</v>
      </c>
      <c r="D51">
        <v>24134</v>
      </c>
      <c r="E51">
        <v>20246</v>
      </c>
      <c r="F51">
        <v>4831</v>
      </c>
      <c r="G51">
        <v>14716</v>
      </c>
      <c r="H51">
        <v>494</v>
      </c>
      <c r="I51">
        <v>205</v>
      </c>
      <c r="J51">
        <v>23.8615035069</v>
      </c>
      <c r="K51">
        <v>72.685962659300003</v>
      </c>
      <c r="L51">
        <v>2.4399881458000001</v>
      </c>
      <c r="M51">
        <v>1.0125456880000001</v>
      </c>
    </row>
    <row r="52" spans="1:13" x14ac:dyDescent="0.2">
      <c r="A52" t="s">
        <v>10798</v>
      </c>
      <c r="B52" t="s">
        <v>10796</v>
      </c>
      <c r="C52" t="s">
        <v>86</v>
      </c>
      <c r="D52">
        <v>37299</v>
      </c>
      <c r="E52">
        <v>30372</v>
      </c>
      <c r="F52">
        <v>5223</v>
      </c>
      <c r="G52">
        <v>23545</v>
      </c>
      <c r="H52">
        <v>1313</v>
      </c>
      <c r="I52">
        <v>291</v>
      </c>
      <c r="J52">
        <v>17.196760173800001</v>
      </c>
      <c r="K52">
        <v>77.522059791900006</v>
      </c>
      <c r="L52">
        <v>4.3230607138000003</v>
      </c>
      <c r="M52">
        <v>0.95811932040000003</v>
      </c>
    </row>
    <row r="53" spans="1:13" x14ac:dyDescent="0.2">
      <c r="A53" t="s">
        <v>10799</v>
      </c>
      <c r="B53" t="s">
        <v>10796</v>
      </c>
      <c r="C53" t="s">
        <v>89</v>
      </c>
      <c r="D53">
        <v>219</v>
      </c>
      <c r="E53">
        <v>156</v>
      </c>
      <c r="F53">
        <v>49</v>
      </c>
      <c r="G53">
        <v>106</v>
      </c>
      <c r="H53">
        <v>1</v>
      </c>
      <c r="I53">
        <v>0</v>
      </c>
      <c r="J53">
        <v>31.410256410300001</v>
      </c>
      <c r="K53">
        <v>67.948717948699993</v>
      </c>
      <c r="L53">
        <v>0.64102564100000003</v>
      </c>
      <c r="M53">
        <v>0</v>
      </c>
    </row>
    <row r="54" spans="1:13" x14ac:dyDescent="0.2">
      <c r="A54" t="s">
        <v>10800</v>
      </c>
      <c r="B54" t="s">
        <v>10801</v>
      </c>
      <c r="C54" t="s">
        <v>84</v>
      </c>
      <c r="D54">
        <v>59723</v>
      </c>
      <c r="E54">
        <v>45490</v>
      </c>
      <c r="F54">
        <v>8663</v>
      </c>
      <c r="G54">
        <v>35061</v>
      </c>
      <c r="H54">
        <v>1363</v>
      </c>
      <c r="I54">
        <v>403</v>
      </c>
      <c r="J54">
        <v>19.043745878199999</v>
      </c>
      <c r="K54">
        <v>77.074082215900006</v>
      </c>
      <c r="L54">
        <v>2.9962629149</v>
      </c>
      <c r="M54">
        <v>0.88590899099999998</v>
      </c>
    </row>
    <row r="55" spans="1:13" x14ac:dyDescent="0.2">
      <c r="A55" t="s">
        <v>10802</v>
      </c>
      <c r="B55" t="s">
        <v>10801</v>
      </c>
      <c r="C55" t="s">
        <v>87</v>
      </c>
      <c r="D55">
        <v>23927</v>
      </c>
      <c r="E55">
        <v>16807</v>
      </c>
      <c r="F55">
        <v>3881</v>
      </c>
      <c r="G55">
        <v>12467</v>
      </c>
      <c r="H55">
        <v>312</v>
      </c>
      <c r="I55">
        <v>147</v>
      </c>
      <c r="J55">
        <v>23.091568989100001</v>
      </c>
      <c r="K55">
        <v>74.177426072499998</v>
      </c>
      <c r="L55">
        <v>1.8563693698999999</v>
      </c>
      <c r="M55">
        <v>0.87463556850000002</v>
      </c>
    </row>
    <row r="56" spans="1:13" x14ac:dyDescent="0.2">
      <c r="A56" t="s">
        <v>10803</v>
      </c>
      <c r="B56" t="s">
        <v>10801</v>
      </c>
      <c r="C56" t="s">
        <v>86</v>
      </c>
      <c r="D56">
        <v>35559</v>
      </c>
      <c r="E56">
        <v>28522</v>
      </c>
      <c r="F56">
        <v>4736</v>
      </c>
      <c r="G56">
        <v>22486</v>
      </c>
      <c r="H56">
        <v>1047</v>
      </c>
      <c r="I56">
        <v>253</v>
      </c>
      <c r="J56">
        <v>16.604726176300002</v>
      </c>
      <c r="K56">
        <v>78.837388682400004</v>
      </c>
      <c r="L56">
        <v>3.6708505714999999</v>
      </c>
      <c r="M56">
        <v>0.88703456979999995</v>
      </c>
    </row>
    <row r="57" spans="1:13" x14ac:dyDescent="0.2">
      <c r="A57" t="s">
        <v>10804</v>
      </c>
      <c r="B57" t="s">
        <v>10801</v>
      </c>
      <c r="C57" t="s">
        <v>89</v>
      </c>
      <c r="D57">
        <v>237</v>
      </c>
      <c r="E57">
        <v>161</v>
      </c>
      <c r="F57">
        <v>46</v>
      </c>
      <c r="G57">
        <v>108</v>
      </c>
      <c r="H57">
        <v>4</v>
      </c>
      <c r="I57">
        <v>3</v>
      </c>
      <c r="J57">
        <v>28.571428571399998</v>
      </c>
      <c r="K57">
        <v>67.080745341599993</v>
      </c>
      <c r="L57">
        <v>2.4844720496999999</v>
      </c>
      <c r="M57">
        <v>1.8633540372999999</v>
      </c>
    </row>
    <row r="58" spans="1:13" x14ac:dyDescent="0.2">
      <c r="A58" t="s">
        <v>10805</v>
      </c>
      <c r="B58" t="s">
        <v>10806</v>
      </c>
      <c r="C58" t="s">
        <v>84</v>
      </c>
      <c r="D58">
        <v>58569</v>
      </c>
      <c r="E58">
        <v>43738</v>
      </c>
      <c r="F58">
        <v>7555</v>
      </c>
      <c r="G58">
        <v>34549</v>
      </c>
      <c r="H58">
        <v>1265</v>
      </c>
      <c r="I58">
        <v>369</v>
      </c>
      <c r="J58">
        <v>17.273309250499999</v>
      </c>
      <c r="K58">
        <v>78.990808907599998</v>
      </c>
      <c r="L58">
        <v>2.8922218665999999</v>
      </c>
      <c r="M58">
        <v>0.84365997530000003</v>
      </c>
    </row>
    <row r="59" spans="1:13" x14ac:dyDescent="0.2">
      <c r="A59" t="s">
        <v>10807</v>
      </c>
      <c r="B59" t="s">
        <v>10806</v>
      </c>
      <c r="C59" t="s">
        <v>87</v>
      </c>
      <c r="D59">
        <v>23801</v>
      </c>
      <c r="E59">
        <v>16334</v>
      </c>
      <c r="F59">
        <v>3557</v>
      </c>
      <c r="G59">
        <v>12357</v>
      </c>
      <c r="H59">
        <v>294</v>
      </c>
      <c r="I59">
        <v>126</v>
      </c>
      <c r="J59">
        <v>21.7766621771</v>
      </c>
      <c r="K59">
        <v>75.652014203500002</v>
      </c>
      <c r="L59">
        <v>1.7999265336000001</v>
      </c>
      <c r="M59">
        <v>0.77139708579999999</v>
      </c>
    </row>
    <row r="60" spans="1:13" x14ac:dyDescent="0.2">
      <c r="A60" t="s">
        <v>10808</v>
      </c>
      <c r="B60" t="s">
        <v>10806</v>
      </c>
      <c r="C60" t="s">
        <v>86</v>
      </c>
      <c r="D60">
        <v>34535</v>
      </c>
      <c r="E60">
        <v>27249</v>
      </c>
      <c r="F60">
        <v>3957</v>
      </c>
      <c r="G60">
        <v>22085</v>
      </c>
      <c r="H60">
        <v>966</v>
      </c>
      <c r="I60">
        <v>241</v>
      </c>
      <c r="J60">
        <v>14.5216338214</v>
      </c>
      <c r="K60">
        <v>81.048845829200005</v>
      </c>
      <c r="L60">
        <v>3.5450842232999999</v>
      </c>
      <c r="M60">
        <v>0.8844361261</v>
      </c>
    </row>
    <row r="61" spans="1:13" x14ac:dyDescent="0.2">
      <c r="A61" t="s">
        <v>10809</v>
      </c>
      <c r="B61" t="s">
        <v>10806</v>
      </c>
      <c r="C61" t="s">
        <v>89</v>
      </c>
      <c r="D61">
        <v>233</v>
      </c>
      <c r="E61">
        <v>155</v>
      </c>
      <c r="F61">
        <v>41</v>
      </c>
      <c r="G61">
        <v>107</v>
      </c>
      <c r="H61">
        <v>5</v>
      </c>
      <c r="I61">
        <v>2</v>
      </c>
      <c r="J61">
        <v>26.451612903200001</v>
      </c>
      <c r="K61">
        <v>69.032258064499999</v>
      </c>
      <c r="L61">
        <v>3.2258064516</v>
      </c>
      <c r="M61">
        <v>1.2903225806</v>
      </c>
    </row>
    <row r="62" spans="1:13" x14ac:dyDescent="0.2">
      <c r="A62" t="s">
        <v>10810</v>
      </c>
      <c r="B62" t="s">
        <v>10811</v>
      </c>
      <c r="C62" t="s">
        <v>84</v>
      </c>
      <c r="D62">
        <v>56748</v>
      </c>
      <c r="E62">
        <v>41314</v>
      </c>
      <c r="F62">
        <v>7233</v>
      </c>
      <c r="G62">
        <v>32610</v>
      </c>
      <c r="H62">
        <v>1143</v>
      </c>
      <c r="I62">
        <v>328</v>
      </c>
      <c r="J62">
        <v>17.507382485400001</v>
      </c>
      <c r="K62">
        <v>78.932081134699999</v>
      </c>
      <c r="L62">
        <v>2.7666166432999999</v>
      </c>
      <c r="M62">
        <v>0.79391973670000004</v>
      </c>
    </row>
    <row r="63" spans="1:13" x14ac:dyDescent="0.2">
      <c r="A63" t="s">
        <v>10812</v>
      </c>
      <c r="B63" t="s">
        <v>10811</v>
      </c>
      <c r="C63" t="s">
        <v>87</v>
      </c>
      <c r="D63">
        <v>23518</v>
      </c>
      <c r="E63">
        <v>15723</v>
      </c>
      <c r="F63">
        <v>3489</v>
      </c>
      <c r="G63">
        <v>11851</v>
      </c>
      <c r="H63">
        <v>271</v>
      </c>
      <c r="I63">
        <v>112</v>
      </c>
      <c r="J63">
        <v>22.190421675300001</v>
      </c>
      <c r="K63">
        <v>75.373656426899998</v>
      </c>
      <c r="L63">
        <v>1.7235896457</v>
      </c>
      <c r="M63">
        <v>0.71233225209999995</v>
      </c>
    </row>
    <row r="64" spans="1:13" x14ac:dyDescent="0.2">
      <c r="A64" t="s">
        <v>10813</v>
      </c>
      <c r="B64" t="s">
        <v>10811</v>
      </c>
      <c r="C64" t="s">
        <v>86</v>
      </c>
      <c r="D64">
        <v>33004</v>
      </c>
      <c r="E64">
        <v>25452</v>
      </c>
      <c r="F64">
        <v>3709</v>
      </c>
      <c r="G64">
        <v>20659</v>
      </c>
      <c r="H64">
        <v>870</v>
      </c>
      <c r="I64">
        <v>214</v>
      </c>
      <c r="J64">
        <v>14.5725286814</v>
      </c>
      <c r="K64">
        <v>81.168473990300001</v>
      </c>
      <c r="L64">
        <v>3.4181989628</v>
      </c>
      <c r="M64">
        <v>0.84079836559999999</v>
      </c>
    </row>
    <row r="65" spans="1:13" x14ac:dyDescent="0.2">
      <c r="A65" t="s">
        <v>10814</v>
      </c>
      <c r="B65" t="s">
        <v>10811</v>
      </c>
      <c r="C65" t="s">
        <v>89</v>
      </c>
      <c r="D65">
        <v>226</v>
      </c>
      <c r="E65">
        <v>139</v>
      </c>
      <c r="F65">
        <v>35</v>
      </c>
      <c r="G65">
        <v>100</v>
      </c>
      <c r="H65">
        <v>2</v>
      </c>
      <c r="I65">
        <v>2</v>
      </c>
      <c r="J65">
        <v>25.179856115100002</v>
      </c>
      <c r="K65">
        <v>71.942446043199993</v>
      </c>
      <c r="L65">
        <v>1.4388489208999999</v>
      </c>
      <c r="M65">
        <v>1.4388489208999999</v>
      </c>
    </row>
    <row r="66" spans="1:13" x14ac:dyDescent="0.2">
      <c r="A66" t="s">
        <v>10815</v>
      </c>
      <c r="B66" t="s">
        <v>10816</v>
      </c>
      <c r="C66" t="s">
        <v>84</v>
      </c>
      <c r="D66">
        <v>53193</v>
      </c>
      <c r="E66">
        <v>40030</v>
      </c>
      <c r="F66">
        <v>6350</v>
      </c>
      <c r="G66">
        <v>32276</v>
      </c>
      <c r="H66">
        <v>949</v>
      </c>
      <c r="I66">
        <v>455</v>
      </c>
      <c r="J66">
        <v>15.863102673</v>
      </c>
      <c r="K66">
        <v>80.629527854100004</v>
      </c>
      <c r="L66">
        <v>2.3707219584999999</v>
      </c>
      <c r="M66">
        <v>1.1366475143999999</v>
      </c>
    </row>
    <row r="67" spans="1:13" x14ac:dyDescent="0.2">
      <c r="A67" t="s">
        <v>10817</v>
      </c>
      <c r="B67" t="s">
        <v>10816</v>
      </c>
      <c r="C67" t="s">
        <v>87</v>
      </c>
      <c r="D67">
        <v>23342</v>
      </c>
      <c r="E67">
        <v>15968</v>
      </c>
      <c r="F67">
        <v>3136</v>
      </c>
      <c r="G67">
        <v>12257</v>
      </c>
      <c r="H67">
        <v>346</v>
      </c>
      <c r="I67">
        <v>229</v>
      </c>
      <c r="J67">
        <v>19.639278557099999</v>
      </c>
      <c r="K67">
        <v>76.759769539100006</v>
      </c>
      <c r="L67">
        <v>2.1668336673000002</v>
      </c>
      <c r="M67">
        <v>1.4341182365</v>
      </c>
    </row>
    <row r="68" spans="1:13" x14ac:dyDescent="0.2">
      <c r="A68" t="s">
        <v>10818</v>
      </c>
      <c r="B68" t="s">
        <v>10816</v>
      </c>
      <c r="C68" t="s">
        <v>86</v>
      </c>
      <c r="D68">
        <v>29619</v>
      </c>
      <c r="E68">
        <v>23904</v>
      </c>
      <c r="F68">
        <v>3180</v>
      </c>
      <c r="G68">
        <v>19911</v>
      </c>
      <c r="H68">
        <v>597</v>
      </c>
      <c r="I68">
        <v>216</v>
      </c>
      <c r="J68">
        <v>13.3032128514</v>
      </c>
      <c r="K68">
        <v>83.295682730899998</v>
      </c>
      <c r="L68">
        <v>2.4974899598000002</v>
      </c>
      <c r="M68">
        <v>0.90361445780000005</v>
      </c>
    </row>
    <row r="69" spans="1:13" x14ac:dyDescent="0.2">
      <c r="A69" t="s">
        <v>10819</v>
      </c>
      <c r="B69" t="s">
        <v>10816</v>
      </c>
      <c r="C69" t="s">
        <v>89</v>
      </c>
      <c r="D69">
        <v>232</v>
      </c>
      <c r="E69">
        <v>158</v>
      </c>
      <c r="F69">
        <v>34</v>
      </c>
      <c r="G69">
        <v>108</v>
      </c>
      <c r="H69">
        <v>6</v>
      </c>
      <c r="I69">
        <v>10</v>
      </c>
      <c r="J69">
        <v>21.518987341799999</v>
      </c>
      <c r="K69">
        <v>68.354430379700005</v>
      </c>
      <c r="L69">
        <v>3.7974683543999999</v>
      </c>
      <c r="M69">
        <v>6.3291139240999996</v>
      </c>
    </row>
    <row r="70" spans="1:13" x14ac:dyDescent="0.2">
      <c r="A70" t="s">
        <v>10820</v>
      </c>
      <c r="B70" t="s">
        <v>10821</v>
      </c>
      <c r="C70" t="s">
        <v>84</v>
      </c>
      <c r="D70">
        <v>51147</v>
      </c>
      <c r="E70">
        <v>39928</v>
      </c>
      <c r="F70">
        <v>5798</v>
      </c>
      <c r="G70">
        <v>32667</v>
      </c>
      <c r="H70">
        <v>987</v>
      </c>
      <c r="I70">
        <v>476</v>
      </c>
      <c r="J70">
        <v>14.521138048499999</v>
      </c>
      <c r="K70">
        <v>81.814766579799993</v>
      </c>
      <c r="L70">
        <v>2.4719495090999999</v>
      </c>
      <c r="M70">
        <v>1.1921458626000001</v>
      </c>
    </row>
    <row r="71" spans="1:13" x14ac:dyDescent="0.2">
      <c r="A71" t="s">
        <v>10822</v>
      </c>
      <c r="B71" t="s">
        <v>10821</v>
      </c>
      <c r="C71" t="s">
        <v>87</v>
      </c>
      <c r="D71">
        <v>23040</v>
      </c>
      <c r="E71">
        <v>16319</v>
      </c>
      <c r="F71">
        <v>2906</v>
      </c>
      <c r="G71">
        <v>12779</v>
      </c>
      <c r="H71">
        <v>419</v>
      </c>
      <c r="I71">
        <v>215</v>
      </c>
      <c r="J71">
        <v>17.807463692599999</v>
      </c>
      <c r="K71">
        <v>78.307494331800001</v>
      </c>
      <c r="L71">
        <v>2.5675592866999999</v>
      </c>
      <c r="M71">
        <v>1.3174826889</v>
      </c>
    </row>
    <row r="72" spans="1:13" x14ac:dyDescent="0.2">
      <c r="A72" t="s">
        <v>10823</v>
      </c>
      <c r="B72" t="s">
        <v>10821</v>
      </c>
      <c r="C72" t="s">
        <v>86</v>
      </c>
      <c r="D72">
        <v>27888</v>
      </c>
      <c r="E72">
        <v>23443</v>
      </c>
      <c r="F72">
        <v>2858</v>
      </c>
      <c r="G72">
        <v>19771</v>
      </c>
      <c r="H72">
        <v>562</v>
      </c>
      <c r="I72">
        <v>252</v>
      </c>
      <c r="J72">
        <v>12.191272448099999</v>
      </c>
      <c r="K72">
        <v>84.336475707000005</v>
      </c>
      <c r="L72">
        <v>2.3973040992999999</v>
      </c>
      <c r="M72">
        <v>1.0749477456000001</v>
      </c>
    </row>
    <row r="73" spans="1:13" x14ac:dyDescent="0.2">
      <c r="A73" t="s">
        <v>10824</v>
      </c>
      <c r="B73" t="s">
        <v>10821</v>
      </c>
      <c r="C73" t="s">
        <v>89</v>
      </c>
      <c r="D73">
        <v>219</v>
      </c>
      <c r="E73">
        <v>166</v>
      </c>
      <c r="F73">
        <v>34</v>
      </c>
      <c r="G73">
        <v>117</v>
      </c>
      <c r="H73">
        <v>6</v>
      </c>
      <c r="I73">
        <v>9</v>
      </c>
      <c r="J73">
        <v>20.481927710800001</v>
      </c>
      <c r="K73">
        <v>70.481927710799994</v>
      </c>
      <c r="L73">
        <v>3.6144578313000002</v>
      </c>
      <c r="M73">
        <v>5.4216867469999999</v>
      </c>
    </row>
  </sheetData>
  <pageMargins left="0.7" right="0.7" top="0.75" bottom="0.75" header="0.3" footer="0.3"/>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7" tint="0.79998168889431442"/>
  </sheetPr>
  <dimension ref="A1:N22"/>
  <sheetViews>
    <sheetView showGridLines="0" zoomScaleNormal="100" workbookViewId="0">
      <selection activeCell="B3" sqref="B3:D3"/>
    </sheetView>
  </sheetViews>
  <sheetFormatPr defaultColWidth="8.85546875" defaultRowHeight="12.75" x14ac:dyDescent="0.2"/>
  <cols>
    <col min="1" max="1" width="27.28515625" style="256" customWidth="1"/>
    <col min="2" max="5" width="11.5703125" style="12" customWidth="1"/>
    <col min="6" max="6" width="13.7109375" style="12" customWidth="1"/>
    <col min="7" max="7" width="11.5703125" style="12" customWidth="1"/>
    <col min="8" max="9" width="11.7109375" style="12" customWidth="1"/>
    <col min="10" max="10" width="13.85546875" style="12" customWidth="1"/>
    <col min="11" max="11" width="11.7109375" style="12" customWidth="1"/>
    <col min="12" max="16384" width="8.85546875" style="12"/>
  </cols>
  <sheetData>
    <row r="1" spans="1:14" ht="34.35" customHeight="1" x14ac:dyDescent="0.25">
      <c r="A1" s="364" t="s">
        <v>10825</v>
      </c>
      <c r="B1" s="393"/>
      <c r="C1" s="393"/>
      <c r="D1" s="393"/>
      <c r="E1" s="130"/>
      <c r="F1" s="130"/>
      <c r="H1" s="7"/>
      <c r="I1" s="7"/>
    </row>
    <row r="2" spans="1:14" ht="27.6" customHeight="1" x14ac:dyDescent="0.2">
      <c r="A2" s="672" t="str">
        <f>TEXT('Drop down Values'!B3,"dd mmmm yyyy")</f>
        <v>31 August 2022</v>
      </c>
      <c r="B2" s="18"/>
      <c r="C2" s="18"/>
      <c r="D2" s="18"/>
      <c r="E2" s="19"/>
      <c r="F2" s="19"/>
      <c r="H2" s="7"/>
      <c r="I2" s="7"/>
    </row>
    <row r="3" spans="1:14" ht="13.35" customHeight="1" x14ac:dyDescent="0.2">
      <c r="A3" s="458" t="s">
        <v>10826</v>
      </c>
      <c r="B3" s="809" t="s">
        <v>84</v>
      </c>
      <c r="C3" s="810"/>
      <c r="D3" s="811"/>
      <c r="E3" s="424"/>
      <c r="F3" s="60"/>
      <c r="G3" s="61"/>
      <c r="H3" s="62"/>
      <c r="I3" s="63"/>
      <c r="J3" s="64"/>
      <c r="K3" s="61"/>
      <c r="L3" s="65"/>
    </row>
    <row r="4" spans="1:14" x14ac:dyDescent="0.2">
      <c r="C4" s="42"/>
      <c r="D4" s="42"/>
      <c r="E4" s="42"/>
      <c r="F4" s="42"/>
      <c r="G4" s="42"/>
      <c r="I4" s="42"/>
      <c r="J4" s="42"/>
      <c r="K4" s="42"/>
    </row>
    <row r="5" spans="1:14" x14ac:dyDescent="0.2">
      <c r="A5" s="459"/>
      <c r="B5" s="808" t="s">
        <v>4855</v>
      </c>
      <c r="C5" s="808"/>
      <c r="D5" s="808"/>
      <c r="E5" s="808"/>
      <c r="F5" s="808"/>
      <c r="G5" s="812"/>
      <c r="H5" s="808" t="s">
        <v>10827</v>
      </c>
      <c r="I5" s="808"/>
      <c r="J5" s="808"/>
      <c r="K5" s="808"/>
      <c r="L5" s="66"/>
    </row>
    <row r="6" spans="1:14" ht="38.25" x14ac:dyDescent="0.2">
      <c r="A6" s="460"/>
      <c r="B6" s="67" t="s">
        <v>303</v>
      </c>
      <c r="C6" s="67" t="s">
        <v>10729</v>
      </c>
      <c r="D6" s="67" t="s">
        <v>4861</v>
      </c>
      <c r="E6" s="67" t="s">
        <v>4862</v>
      </c>
      <c r="F6" s="67" t="s">
        <v>4863</v>
      </c>
      <c r="G6" s="68" t="s">
        <v>4864</v>
      </c>
      <c r="H6" s="67" t="s">
        <v>4861</v>
      </c>
      <c r="I6" s="67" t="s">
        <v>4862</v>
      </c>
      <c r="J6" s="67" t="s">
        <v>4863</v>
      </c>
      <c r="K6" s="67" t="s">
        <v>4864</v>
      </c>
      <c r="L6" s="69"/>
    </row>
    <row r="7" spans="1:14" x14ac:dyDescent="0.2">
      <c r="A7" s="460" t="s">
        <v>10821</v>
      </c>
      <c r="B7" s="44">
        <f>VLOOKUP($A7&amp;$B$3,HistoricEYROE,4,FALSE)</f>
        <v>51147</v>
      </c>
      <c r="C7" s="44">
        <f t="shared" ref="C7:C17" si="0">VLOOKUP($A7&amp;$B$3,HistoricEYROE,5,FALSE)</f>
        <v>39928</v>
      </c>
      <c r="D7" s="44">
        <f t="shared" ref="D7:D17" si="1">VLOOKUP($A7&amp;$B$3,HistoricEYROE,6,FALSE)</f>
        <v>5798</v>
      </c>
      <c r="E7" s="44">
        <f t="shared" ref="E7:E17" si="2">VLOOKUP($A7&amp;$B$3,HistoricEYROE,7,FALSE)</f>
        <v>32667</v>
      </c>
      <c r="F7" s="44">
        <f t="shared" ref="F7:F17" si="3">VLOOKUP($A7&amp;$B$3,HistoricEYROE,8,FALSE)</f>
        <v>987</v>
      </c>
      <c r="G7" s="70">
        <f t="shared" ref="G7:G17" si="4">VLOOKUP($A7&amp;$B$3,HistoricEYROE,9,FALSE)</f>
        <v>476</v>
      </c>
      <c r="H7" s="44">
        <f>IF($C7 &lt;1, "-",D7/$C7*100)</f>
        <v>14.521138048487279</v>
      </c>
      <c r="I7" s="44">
        <f t="shared" ref="I7:K8" si="5">IF($C7 &lt;1, "-",E7/$C7*100)</f>
        <v>81.81476657984372</v>
      </c>
      <c r="J7" s="44">
        <f t="shared" si="5"/>
        <v>2.4719495091164094</v>
      </c>
      <c r="K7" s="44">
        <f t="shared" si="5"/>
        <v>1.1921458625525947</v>
      </c>
      <c r="L7" s="69"/>
    </row>
    <row r="8" spans="1:14" x14ac:dyDescent="0.2">
      <c r="A8" s="219" t="s">
        <v>10791</v>
      </c>
      <c r="B8" s="48">
        <f t="shared" ref="B8:B17" si="6">VLOOKUP($A8&amp;$B$3,HistoricEYROE,4,FALSE)</f>
        <v>55723</v>
      </c>
      <c r="C8" s="48">
        <f t="shared" si="0"/>
        <v>40916</v>
      </c>
      <c r="D8" s="48">
        <f t="shared" si="1"/>
        <v>7082</v>
      </c>
      <c r="E8" s="48">
        <f t="shared" si="2"/>
        <v>32603</v>
      </c>
      <c r="F8" s="48">
        <f t="shared" si="3"/>
        <v>937</v>
      </c>
      <c r="G8" s="72">
        <f t="shared" si="4"/>
        <v>294</v>
      </c>
      <c r="H8" s="48">
        <f>IF($C8 &lt;1, "-",D8/$C8*100)</f>
        <v>17.308632319874864</v>
      </c>
      <c r="I8" s="48">
        <f t="shared" si="5"/>
        <v>79.682764688630371</v>
      </c>
      <c r="J8" s="48">
        <f t="shared" si="5"/>
        <v>2.2900576791475218</v>
      </c>
      <c r="K8" s="48">
        <f t="shared" si="5"/>
        <v>0.71854531234724806</v>
      </c>
      <c r="L8" s="69"/>
    </row>
    <row r="9" spans="1:14" ht="15.6" customHeight="1" x14ac:dyDescent="0.2">
      <c r="A9" s="219" t="s">
        <v>10806</v>
      </c>
      <c r="B9" s="48">
        <f t="shared" si="6"/>
        <v>58569</v>
      </c>
      <c r="C9" s="48">
        <f t="shared" si="0"/>
        <v>43738</v>
      </c>
      <c r="D9" s="48">
        <f t="shared" si="1"/>
        <v>7555</v>
      </c>
      <c r="E9" s="48">
        <f t="shared" si="2"/>
        <v>34549</v>
      </c>
      <c r="F9" s="48">
        <f t="shared" si="3"/>
        <v>1265</v>
      </c>
      <c r="G9" s="72">
        <f t="shared" si="4"/>
        <v>369</v>
      </c>
      <c r="H9" s="48">
        <f>IF($C9 &lt;1, "-",D9/$C9*100)</f>
        <v>17.273309250537292</v>
      </c>
      <c r="I9" s="48">
        <f t="shared" ref="I9" si="7">IF($C9 &lt;1, "-",E9/$C9*100)</f>
        <v>78.990808907586086</v>
      </c>
      <c r="J9" s="48">
        <f t="shared" ref="J9" si="8">IF($C9 &lt;1, "-",F9/$C9*100)</f>
        <v>2.8922218665691162</v>
      </c>
      <c r="K9" s="48">
        <f t="shared" ref="K9" si="9">IF($C9 &lt;1, "-",G9/$C9*100)</f>
        <v>0.84365997530751291</v>
      </c>
      <c r="L9" s="69"/>
    </row>
    <row r="10" spans="1:14" x14ac:dyDescent="0.2">
      <c r="A10" s="144" t="s">
        <v>10781</v>
      </c>
      <c r="B10" s="48">
        <f t="shared" si="6"/>
        <v>61162</v>
      </c>
      <c r="C10" s="71">
        <f t="shared" si="0"/>
        <v>49782</v>
      </c>
      <c r="D10" s="48">
        <f t="shared" si="1"/>
        <v>9842</v>
      </c>
      <c r="E10" s="48">
        <f t="shared" si="2"/>
        <v>37761</v>
      </c>
      <c r="F10" s="48">
        <f t="shared" si="3"/>
        <v>1665</v>
      </c>
      <c r="G10" s="72">
        <f t="shared" si="4"/>
        <v>514</v>
      </c>
      <c r="H10" s="48">
        <f>IF($C10 &lt;1, "-",D10/$C10*100)</f>
        <v>19.77019806355711</v>
      </c>
      <c r="I10" s="48">
        <f t="shared" ref="I10:K10" si="10">IF($C10 &lt;1, "-",E10/$C10*100)</f>
        <v>75.85271784982524</v>
      </c>
      <c r="J10" s="48">
        <f t="shared" si="10"/>
        <v>3.344582379173195</v>
      </c>
      <c r="K10" s="48">
        <f t="shared" si="10"/>
        <v>1.0325017074444578</v>
      </c>
      <c r="L10" s="69"/>
    </row>
    <row r="11" spans="1:14" ht="13.35" customHeight="1" x14ac:dyDescent="0.2">
      <c r="A11" s="144" t="s">
        <v>10771</v>
      </c>
      <c r="B11" s="48">
        <f t="shared" si="6"/>
        <v>63460</v>
      </c>
      <c r="C11" s="71">
        <f t="shared" si="0"/>
        <v>51202</v>
      </c>
      <c r="D11" s="48">
        <f t="shared" si="1"/>
        <v>9741</v>
      </c>
      <c r="E11" s="48">
        <f t="shared" si="2"/>
        <v>38667</v>
      </c>
      <c r="F11" s="48">
        <f t="shared" si="3"/>
        <v>2256</v>
      </c>
      <c r="G11" s="72">
        <f t="shared" si="4"/>
        <v>538</v>
      </c>
      <c r="H11" s="48">
        <f t="shared" ref="H11:H17" si="11">VLOOKUP($A11&amp;$B$3,HistoricEYROE,10,FALSE)</f>
        <v>19.0246474747</v>
      </c>
      <c r="I11" s="48">
        <f t="shared" ref="I11:I17" si="12">VLOOKUP($A11&amp;$B$3,HistoricEYROE,11,FALSE)</f>
        <v>75.518534432199999</v>
      </c>
      <c r="J11" s="48">
        <f t="shared" ref="J11:J17" si="13">VLOOKUP($A11&amp;$B$3,HistoricEYROE,12,FALSE)</f>
        <v>4.4060778876000004</v>
      </c>
      <c r="K11" s="48">
        <f t="shared" ref="K11:K17" si="14">VLOOKUP($A11&amp;$B$3,HistoricEYROE,13,FALSE)</f>
        <v>1.0507402054999999</v>
      </c>
      <c r="L11" s="73"/>
      <c r="N11" s="48"/>
    </row>
    <row r="12" spans="1:14" ht="13.35" customHeight="1" x14ac:dyDescent="0.2">
      <c r="A12" s="144" t="s">
        <v>10761</v>
      </c>
      <c r="B12" s="48">
        <f t="shared" si="6"/>
        <v>65422</v>
      </c>
      <c r="C12" s="71">
        <f t="shared" si="0"/>
        <v>52498</v>
      </c>
      <c r="D12" s="48">
        <f t="shared" si="1"/>
        <v>9045</v>
      </c>
      <c r="E12" s="48">
        <f t="shared" si="2"/>
        <v>40121</v>
      </c>
      <c r="F12" s="48">
        <f t="shared" si="3"/>
        <v>2794</v>
      </c>
      <c r="G12" s="72">
        <f t="shared" si="4"/>
        <v>538</v>
      </c>
      <c r="H12" s="48">
        <f t="shared" si="11"/>
        <v>17.229227780106001</v>
      </c>
      <c r="I12" s="48">
        <f t="shared" si="12"/>
        <v>76.423863766238995</v>
      </c>
      <c r="J12" s="48">
        <f t="shared" si="13"/>
        <v>5.322107508857</v>
      </c>
      <c r="K12" s="48">
        <f t="shared" si="14"/>
        <v>1.024800944798</v>
      </c>
      <c r="L12" s="73"/>
      <c r="N12" s="48"/>
    </row>
    <row r="13" spans="1:14" ht="13.35" customHeight="1" x14ac:dyDescent="0.2">
      <c r="A13" s="144" t="s">
        <v>10756</v>
      </c>
      <c r="B13" s="48">
        <f t="shared" si="6"/>
        <v>67254</v>
      </c>
      <c r="C13" s="71">
        <f t="shared" si="0"/>
        <v>55290</v>
      </c>
      <c r="D13" s="48">
        <f t="shared" si="1"/>
        <v>8121</v>
      </c>
      <c r="E13" s="48">
        <f t="shared" si="2"/>
        <v>42183</v>
      </c>
      <c r="F13" s="48">
        <f t="shared" si="3"/>
        <v>4438</v>
      </c>
      <c r="G13" s="72">
        <f t="shared" si="4"/>
        <v>548</v>
      </c>
      <c r="H13" s="48">
        <f t="shared" si="11"/>
        <v>14.688008681497999</v>
      </c>
      <c r="I13" s="48">
        <f t="shared" si="12"/>
        <v>76.294085729787994</v>
      </c>
      <c r="J13" s="48">
        <f t="shared" si="13"/>
        <v>8.0267679508050005</v>
      </c>
      <c r="K13" s="48">
        <f t="shared" si="14"/>
        <v>0.991137637909</v>
      </c>
      <c r="L13" s="73"/>
    </row>
    <row r="14" spans="1:14" ht="13.35" customHeight="1" x14ac:dyDescent="0.2">
      <c r="A14" s="164" t="s">
        <v>10751</v>
      </c>
      <c r="B14" s="48">
        <f t="shared" si="6"/>
        <v>71312</v>
      </c>
      <c r="C14" s="76">
        <f t="shared" si="0"/>
        <v>58809</v>
      </c>
      <c r="D14" s="75">
        <f t="shared" si="1"/>
        <v>8656</v>
      </c>
      <c r="E14" s="75">
        <f t="shared" si="2"/>
        <v>41275</v>
      </c>
      <c r="F14" s="75">
        <f t="shared" si="3"/>
        <v>8211</v>
      </c>
      <c r="G14" s="77">
        <f t="shared" si="4"/>
        <v>667</v>
      </c>
      <c r="H14" s="75">
        <f t="shared" si="11"/>
        <v>14.718835552381</v>
      </c>
      <c r="I14" s="75">
        <f t="shared" si="12"/>
        <v>70.184835654406996</v>
      </c>
      <c r="J14" s="75">
        <f t="shared" si="13"/>
        <v>13.962148650716999</v>
      </c>
      <c r="K14" s="75">
        <f t="shared" si="14"/>
        <v>1.134180142495</v>
      </c>
      <c r="L14" s="78"/>
    </row>
    <row r="15" spans="1:14" ht="13.35" customHeight="1" x14ac:dyDescent="0.2">
      <c r="A15" s="164" t="s">
        <v>10746</v>
      </c>
      <c r="B15" s="48">
        <f t="shared" si="6"/>
        <v>76131</v>
      </c>
      <c r="C15" s="76">
        <f t="shared" si="0"/>
        <v>65301</v>
      </c>
      <c r="D15" s="75">
        <f t="shared" si="1"/>
        <v>7789</v>
      </c>
      <c r="E15" s="75">
        <f>VLOOKUP($A15&amp;$B$3,HistoricEYROE,7,FALSE)</f>
        <v>44541</v>
      </c>
      <c r="F15" s="75">
        <f t="shared" si="3"/>
        <v>11868</v>
      </c>
      <c r="G15" s="77">
        <f t="shared" si="4"/>
        <v>1103</v>
      </c>
      <c r="H15" s="75">
        <f t="shared" si="11"/>
        <v>11.927841840094001</v>
      </c>
      <c r="I15" s="75">
        <f t="shared" si="12"/>
        <v>68.208756374328004</v>
      </c>
      <c r="J15" s="75">
        <f t="shared" si="13"/>
        <v>18.174300546699001</v>
      </c>
      <c r="K15" s="75">
        <f t="shared" si="14"/>
        <v>1.689101238878</v>
      </c>
      <c r="L15" s="78"/>
    </row>
    <row r="16" spans="1:14" ht="13.35" customHeight="1" x14ac:dyDescent="0.2">
      <c r="A16" s="164" t="s">
        <v>10741</v>
      </c>
      <c r="B16" s="48">
        <f t="shared" si="6"/>
        <v>79992</v>
      </c>
      <c r="C16" s="76">
        <f t="shared" si="0"/>
        <v>67349</v>
      </c>
      <c r="D16" s="75">
        <f t="shared" si="1"/>
        <v>7918</v>
      </c>
      <c r="E16" s="75">
        <f t="shared" si="2"/>
        <v>44061</v>
      </c>
      <c r="F16" s="75">
        <f t="shared" si="3"/>
        <v>14397</v>
      </c>
      <c r="G16" s="77">
        <f t="shared" si="4"/>
        <v>973</v>
      </c>
      <c r="H16" s="75">
        <f t="shared" si="11"/>
        <v>11.756670477661</v>
      </c>
      <c r="I16" s="75">
        <f t="shared" si="12"/>
        <v>65.421906784065001</v>
      </c>
      <c r="J16" s="75">
        <f t="shared" si="13"/>
        <v>21.376709379501001</v>
      </c>
      <c r="K16" s="75">
        <f t="shared" si="14"/>
        <v>1.4447133587729999</v>
      </c>
      <c r="L16" s="78"/>
    </row>
    <row r="17" spans="1:12" s="17" customFormat="1" ht="26.45" customHeight="1" x14ac:dyDescent="0.2">
      <c r="A17" s="461" t="s">
        <v>10736</v>
      </c>
      <c r="B17" s="451">
        <f t="shared" si="6"/>
        <v>81920</v>
      </c>
      <c r="C17" s="452">
        <f t="shared" si="0"/>
        <v>66968</v>
      </c>
      <c r="D17" s="451">
        <f t="shared" si="1"/>
        <v>7813</v>
      </c>
      <c r="E17" s="451">
        <f t="shared" si="2"/>
        <v>41723</v>
      </c>
      <c r="F17" s="451">
        <f t="shared" si="3"/>
        <v>16974</v>
      </c>
      <c r="G17" s="453">
        <f t="shared" si="4"/>
        <v>458</v>
      </c>
      <c r="H17" s="451">
        <f t="shared" si="11"/>
        <v>11.666766216700999</v>
      </c>
      <c r="I17" s="451">
        <f t="shared" si="12"/>
        <v>62.302890932982997</v>
      </c>
      <c r="J17" s="451">
        <f t="shared" si="13"/>
        <v>25.346434117788</v>
      </c>
      <c r="K17" s="451">
        <f t="shared" si="14"/>
        <v>0.68390873252899997</v>
      </c>
      <c r="L17" s="209"/>
    </row>
    <row r="18" spans="1:12" x14ac:dyDescent="0.2">
      <c r="A18" s="219"/>
      <c r="B18" s="37"/>
      <c r="C18" s="80"/>
      <c r="D18" s="80"/>
      <c r="E18" s="80"/>
      <c r="F18" s="80"/>
      <c r="G18" s="80"/>
      <c r="H18" s="80"/>
      <c r="I18" s="213"/>
      <c r="J18" s="213"/>
      <c r="K18" s="194" t="s">
        <v>10828</v>
      </c>
      <c r="L18" s="37"/>
    </row>
    <row r="19" spans="1:12" x14ac:dyDescent="0.2">
      <c r="A19" s="354" t="s">
        <v>4032</v>
      </c>
      <c r="B19" s="39"/>
      <c r="C19" s="39"/>
      <c r="D19" s="39"/>
      <c r="E19" s="39"/>
      <c r="F19" s="39"/>
      <c r="G19" s="39"/>
      <c r="H19" s="39"/>
      <c r="I19" s="39"/>
      <c r="J19" s="39"/>
      <c r="K19" s="39"/>
      <c r="L19" s="39"/>
    </row>
    <row r="20" spans="1:12" x14ac:dyDescent="0.2">
      <c r="A20" s="354" t="s">
        <v>10829</v>
      </c>
      <c r="B20" s="39"/>
      <c r="C20" s="39"/>
      <c r="D20" s="39"/>
      <c r="E20" s="39"/>
      <c r="F20" s="39"/>
      <c r="G20" s="39"/>
      <c r="H20" s="39"/>
      <c r="I20" s="39"/>
      <c r="J20" s="39"/>
      <c r="K20" s="39"/>
      <c r="L20" s="81"/>
    </row>
    <row r="21" spans="1:12" x14ac:dyDescent="0.2">
      <c r="A21" s="421" t="s">
        <v>10830</v>
      </c>
      <c r="B21" s="454"/>
      <c r="C21" s="454"/>
      <c r="D21" s="454"/>
      <c r="E21" s="454"/>
      <c r="F21" s="454"/>
      <c r="G21" s="455"/>
      <c r="H21" s="425"/>
      <c r="I21" s="425"/>
      <c r="J21" s="425"/>
      <c r="K21" s="425"/>
      <c r="L21" s="411"/>
    </row>
    <row r="22" spans="1:12" x14ac:dyDescent="0.2">
      <c r="A22" s="462"/>
      <c r="B22" s="456"/>
      <c r="C22" s="130"/>
      <c r="D22" s="130"/>
      <c r="E22" s="130"/>
      <c r="F22" s="130"/>
      <c r="G22" s="130"/>
      <c r="H22" s="131"/>
      <c r="I22" s="457"/>
      <c r="J22" s="131"/>
      <c r="K22" s="131"/>
      <c r="L22" s="411"/>
    </row>
  </sheetData>
  <sheetProtection sort="0" autoFilter="0"/>
  <mergeCells count="3">
    <mergeCell ref="B3:D3"/>
    <mergeCell ref="B5:G5"/>
    <mergeCell ref="H5:K5"/>
  </mergeCells>
  <dataValidations count="1">
    <dataValidation type="list" allowBlank="1" showInputMessage="1" showErrorMessage="1" sqref="B3:D3" xr:uid="{00000000-0002-0000-1000-000000000000}">
      <formula1>EYR_provision</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A1:O28"/>
  <sheetViews>
    <sheetView showGridLines="0" zoomScaleNormal="100" workbookViewId="0">
      <pane ySplit="2" topLeftCell="A3" activePane="bottomLeft" state="frozen"/>
      <selection pane="bottomLeft"/>
    </sheetView>
  </sheetViews>
  <sheetFormatPr defaultColWidth="8.85546875" defaultRowHeight="12.75" x14ac:dyDescent="0.2"/>
  <cols>
    <col min="1" max="1" width="17.7109375" style="743" customWidth="1"/>
    <col min="2" max="2" width="66" style="311" customWidth="1"/>
    <col min="3" max="3" width="14.28515625" style="311" customWidth="1"/>
    <col min="4" max="4" width="16.85546875" style="311" customWidth="1"/>
    <col min="5" max="6" width="14.28515625" style="311" customWidth="1"/>
    <col min="7" max="7" width="21.42578125" style="311" customWidth="1"/>
    <col min="8" max="8" width="33.140625" style="311" customWidth="1"/>
    <col min="9" max="9" width="14.28515625" style="311" customWidth="1"/>
    <col min="10" max="10" width="42.85546875" style="311" customWidth="1"/>
    <col min="11" max="11" width="22" style="311" customWidth="1"/>
    <col min="12" max="12" width="27.5703125" style="311" customWidth="1"/>
    <col min="13" max="13" width="18.85546875" style="311" customWidth="1"/>
    <col min="14" max="14" width="30.140625" style="311" customWidth="1"/>
    <col min="15" max="15" width="3.7109375" style="743" customWidth="1"/>
    <col min="16" max="16384" width="8.85546875" style="743"/>
  </cols>
  <sheetData>
    <row r="1" spans="1:15" s="741" customFormat="1" ht="45" customHeight="1" x14ac:dyDescent="0.2">
      <c r="A1" s="306" t="s">
        <v>15</v>
      </c>
      <c r="B1" s="307"/>
      <c r="C1" s="308"/>
      <c r="D1" s="308"/>
      <c r="E1" s="308"/>
      <c r="F1" s="308"/>
      <c r="G1" s="308"/>
      <c r="H1" s="308"/>
      <c r="I1" s="308"/>
      <c r="J1" s="308"/>
      <c r="K1" s="308"/>
      <c r="L1" s="308"/>
      <c r="M1" s="308"/>
      <c r="N1" s="308"/>
      <c r="O1" s="740"/>
    </row>
    <row r="2" spans="1:15" ht="63.75" customHeight="1" x14ac:dyDescent="0.2">
      <c r="A2" s="725" t="s">
        <v>16</v>
      </c>
      <c r="B2" s="726" t="s">
        <v>17</v>
      </c>
      <c r="C2" s="727" t="s">
        <v>18</v>
      </c>
      <c r="D2" s="727" t="s">
        <v>19</v>
      </c>
      <c r="E2" s="727" t="s">
        <v>20</v>
      </c>
      <c r="F2" s="727" t="s">
        <v>21</v>
      </c>
      <c r="G2" s="727" t="s">
        <v>22</v>
      </c>
      <c r="H2" s="728" t="s">
        <v>23</v>
      </c>
      <c r="I2" s="729" t="s">
        <v>24</v>
      </c>
      <c r="J2" s="730" t="s">
        <v>25</v>
      </c>
      <c r="K2" s="727" t="s">
        <v>26</v>
      </c>
      <c r="L2" s="728" t="s">
        <v>27</v>
      </c>
      <c r="M2" s="728" t="s">
        <v>28</v>
      </c>
      <c r="N2" s="728" t="s">
        <v>29</v>
      </c>
      <c r="O2" s="742"/>
    </row>
    <row r="3" spans="1:15" ht="39" customHeight="1" x14ac:dyDescent="0.2">
      <c r="A3" s="746" t="s">
        <v>30</v>
      </c>
      <c r="B3" s="262" t="s">
        <v>31</v>
      </c>
      <c r="C3" s="263" t="s">
        <v>32</v>
      </c>
      <c r="D3" s="264" t="s">
        <v>32</v>
      </c>
      <c r="E3" s="264" t="s">
        <v>32</v>
      </c>
      <c r="F3" s="264" t="s">
        <v>32</v>
      </c>
      <c r="G3" s="264" t="s">
        <v>32</v>
      </c>
      <c r="H3" s="264" t="s">
        <v>32</v>
      </c>
      <c r="I3" s="265"/>
      <c r="J3" s="712" t="s">
        <v>33</v>
      </c>
      <c r="K3" s="713"/>
      <c r="L3" s="713"/>
      <c r="M3" s="713"/>
      <c r="N3" s="714"/>
      <c r="O3" s="742"/>
    </row>
    <row r="4" spans="1:15" ht="39" customHeight="1" x14ac:dyDescent="0.2">
      <c r="A4" s="747" t="s">
        <v>34</v>
      </c>
      <c r="B4" s="266" t="s">
        <v>35</v>
      </c>
      <c r="C4" s="267" t="s">
        <v>32</v>
      </c>
      <c r="D4" s="268" t="s">
        <v>32</v>
      </c>
      <c r="E4" s="268" t="s">
        <v>32</v>
      </c>
      <c r="F4" s="268" t="s">
        <v>32</v>
      </c>
      <c r="G4" s="268" t="s">
        <v>32</v>
      </c>
      <c r="H4" s="268" t="s">
        <v>32</v>
      </c>
      <c r="I4" s="269"/>
      <c r="J4" s="715"/>
      <c r="K4" s="716"/>
      <c r="L4" s="716"/>
      <c r="M4" s="716"/>
      <c r="N4" s="717"/>
      <c r="O4" s="742"/>
    </row>
    <row r="5" spans="1:15" ht="39" customHeight="1" x14ac:dyDescent="0.2">
      <c r="A5" s="747" t="s">
        <v>36</v>
      </c>
      <c r="B5" s="266" t="s">
        <v>37</v>
      </c>
      <c r="C5" s="267" t="s">
        <v>32</v>
      </c>
      <c r="D5" s="268"/>
      <c r="E5" s="268" t="s">
        <v>32</v>
      </c>
      <c r="F5" s="268" t="s">
        <v>32</v>
      </c>
      <c r="G5" s="268" t="s">
        <v>32</v>
      </c>
      <c r="H5" s="268" t="s">
        <v>32</v>
      </c>
      <c r="I5" s="270" t="s">
        <v>32</v>
      </c>
      <c r="J5" s="715"/>
      <c r="K5" s="716"/>
      <c r="L5" s="716"/>
      <c r="M5" s="716"/>
      <c r="N5" s="717"/>
      <c r="O5" s="742"/>
    </row>
    <row r="6" spans="1:15" ht="39" customHeight="1" x14ac:dyDescent="0.2">
      <c r="A6" s="747" t="s">
        <v>38</v>
      </c>
      <c r="B6" s="266" t="s">
        <v>39</v>
      </c>
      <c r="C6" s="267" t="s">
        <v>32</v>
      </c>
      <c r="D6" s="268"/>
      <c r="E6" s="268" t="s">
        <v>32</v>
      </c>
      <c r="F6" s="268" t="s">
        <v>32</v>
      </c>
      <c r="G6" s="268" t="s">
        <v>32</v>
      </c>
      <c r="H6" s="268" t="s">
        <v>32</v>
      </c>
      <c r="I6" s="270" t="s">
        <v>32</v>
      </c>
      <c r="J6" s="715"/>
      <c r="K6" s="716"/>
      <c r="L6" s="716"/>
      <c r="M6" s="716"/>
      <c r="N6" s="717"/>
      <c r="O6" s="742"/>
    </row>
    <row r="7" spans="1:15" ht="39" customHeight="1" x14ac:dyDescent="0.2">
      <c r="A7" s="747" t="s">
        <v>40</v>
      </c>
      <c r="B7" s="266" t="s">
        <v>41</v>
      </c>
      <c r="C7" s="267" t="s">
        <v>32</v>
      </c>
      <c r="D7" s="268" t="s">
        <v>32</v>
      </c>
      <c r="E7" s="268" t="s">
        <v>32</v>
      </c>
      <c r="F7" s="268" t="s">
        <v>32</v>
      </c>
      <c r="G7" s="268" t="s">
        <v>32</v>
      </c>
      <c r="H7" s="268" t="s">
        <v>32</v>
      </c>
      <c r="I7" s="270" t="s">
        <v>32</v>
      </c>
      <c r="J7" s="715"/>
      <c r="K7" s="716"/>
      <c r="L7" s="716"/>
      <c r="M7" s="716"/>
      <c r="N7" s="717"/>
      <c r="O7" s="742"/>
    </row>
    <row r="8" spans="1:15" ht="39" customHeight="1" x14ac:dyDescent="0.2">
      <c r="A8" s="261" t="s">
        <v>42</v>
      </c>
      <c r="B8" s="271" t="s">
        <v>43</v>
      </c>
      <c r="C8" s="272" t="s">
        <v>32</v>
      </c>
      <c r="D8" s="273"/>
      <c r="E8" s="274" t="s">
        <v>32</v>
      </c>
      <c r="F8" s="273"/>
      <c r="G8" s="274" t="s">
        <v>32</v>
      </c>
      <c r="H8" s="274" t="s">
        <v>32</v>
      </c>
      <c r="I8" s="275" t="s">
        <v>32</v>
      </c>
      <c r="J8" s="718"/>
      <c r="K8" s="719"/>
      <c r="L8" s="719"/>
      <c r="M8" s="719"/>
      <c r="N8" s="720"/>
      <c r="O8" s="742"/>
    </row>
    <row r="9" spans="1:15" ht="39" customHeight="1" x14ac:dyDescent="0.25">
      <c r="A9" s="297" t="s">
        <v>44</v>
      </c>
      <c r="B9" s="276" t="s">
        <v>45</v>
      </c>
      <c r="C9" s="277" t="s">
        <v>32</v>
      </c>
      <c r="D9" s="278"/>
      <c r="E9" s="264" t="s">
        <v>32</v>
      </c>
      <c r="F9" s="278"/>
      <c r="G9" s="264" t="s">
        <v>32</v>
      </c>
      <c r="H9" s="278"/>
      <c r="I9" s="279"/>
      <c r="J9" s="280"/>
      <c r="K9" s="264" t="s">
        <v>32</v>
      </c>
      <c r="L9" s="278"/>
      <c r="M9" s="278"/>
      <c r="N9" s="281"/>
      <c r="O9" s="744"/>
    </row>
    <row r="10" spans="1:15" ht="39" customHeight="1" x14ac:dyDescent="0.25">
      <c r="A10" s="298" t="s">
        <v>46</v>
      </c>
      <c r="B10" s="282" t="s">
        <v>47</v>
      </c>
      <c r="C10" s="283" t="s">
        <v>32</v>
      </c>
      <c r="D10" s="268" t="s">
        <v>32</v>
      </c>
      <c r="E10" s="268" t="s">
        <v>32</v>
      </c>
      <c r="F10" s="284"/>
      <c r="G10" s="268" t="s">
        <v>32</v>
      </c>
      <c r="H10" s="284"/>
      <c r="I10" s="285"/>
      <c r="J10" s="286"/>
      <c r="K10" s="268" t="s">
        <v>32</v>
      </c>
      <c r="L10" s="268" t="s">
        <v>32</v>
      </c>
      <c r="M10" s="284"/>
      <c r="N10" s="287"/>
      <c r="O10" s="744"/>
    </row>
    <row r="11" spans="1:15" ht="39" customHeight="1" x14ac:dyDescent="0.25">
      <c r="A11" s="298" t="s">
        <v>48</v>
      </c>
      <c r="B11" s="282" t="s">
        <v>49</v>
      </c>
      <c r="C11" s="283" t="s">
        <v>32</v>
      </c>
      <c r="D11" s="268" t="s">
        <v>32</v>
      </c>
      <c r="E11" s="268" t="s">
        <v>32</v>
      </c>
      <c r="F11" s="284"/>
      <c r="G11" s="268" t="s">
        <v>32</v>
      </c>
      <c r="H11" s="284"/>
      <c r="I11" s="285"/>
      <c r="J11" s="286"/>
      <c r="K11" s="268" t="s">
        <v>32</v>
      </c>
      <c r="L11" s="284"/>
      <c r="M11" s="284"/>
      <c r="N11" s="287"/>
      <c r="O11" s="744"/>
    </row>
    <row r="12" spans="1:15" ht="39" customHeight="1" x14ac:dyDescent="0.25">
      <c r="A12" s="298" t="s">
        <v>50</v>
      </c>
      <c r="B12" s="282" t="s">
        <v>51</v>
      </c>
      <c r="C12" s="283" t="s">
        <v>32</v>
      </c>
      <c r="D12" s="284"/>
      <c r="E12" s="268" t="s">
        <v>32</v>
      </c>
      <c r="F12" s="284"/>
      <c r="G12" s="268" t="s">
        <v>32</v>
      </c>
      <c r="H12" s="268" t="s">
        <v>32</v>
      </c>
      <c r="I12" s="285"/>
      <c r="J12" s="286"/>
      <c r="K12" s="284"/>
      <c r="L12" s="284"/>
      <c r="M12" s="268" t="s">
        <v>32</v>
      </c>
      <c r="N12" s="287"/>
      <c r="O12" s="744"/>
    </row>
    <row r="13" spans="1:15" ht="39" customHeight="1" x14ac:dyDescent="0.25">
      <c r="A13" s="298" t="s">
        <v>52</v>
      </c>
      <c r="B13" s="282" t="s">
        <v>53</v>
      </c>
      <c r="C13" s="283" t="s">
        <v>32</v>
      </c>
      <c r="D13" s="268" t="s">
        <v>32</v>
      </c>
      <c r="E13" s="268" t="s">
        <v>32</v>
      </c>
      <c r="F13" s="284"/>
      <c r="G13" s="268" t="s">
        <v>32</v>
      </c>
      <c r="H13" s="284"/>
      <c r="I13" s="285"/>
      <c r="J13" s="286"/>
      <c r="K13" s="284"/>
      <c r="L13" s="284"/>
      <c r="M13" s="268" t="s">
        <v>32</v>
      </c>
      <c r="N13" s="287"/>
      <c r="O13" s="744"/>
    </row>
    <row r="14" spans="1:15" ht="39" customHeight="1" x14ac:dyDescent="0.2">
      <c r="A14" s="298" t="s">
        <v>54</v>
      </c>
      <c r="B14" s="282" t="s">
        <v>55</v>
      </c>
      <c r="C14" s="283" t="s">
        <v>32</v>
      </c>
      <c r="D14" s="268" t="s">
        <v>32</v>
      </c>
      <c r="E14" s="268" t="s">
        <v>32</v>
      </c>
      <c r="F14" s="284"/>
      <c r="G14" s="268" t="s">
        <v>32</v>
      </c>
      <c r="H14" s="284"/>
      <c r="I14" s="285"/>
      <c r="J14" s="288" t="s">
        <v>32</v>
      </c>
      <c r="K14" s="284"/>
      <c r="L14" s="284"/>
      <c r="M14" s="284"/>
      <c r="N14" s="289" t="s">
        <v>32</v>
      </c>
      <c r="O14" s="744"/>
    </row>
    <row r="15" spans="1:15" ht="39" customHeight="1" x14ac:dyDescent="0.25">
      <c r="A15" s="299" t="s">
        <v>56</v>
      </c>
      <c r="B15" s="282" t="s">
        <v>57</v>
      </c>
      <c r="C15" s="283" t="s">
        <v>32</v>
      </c>
      <c r="D15" s="284"/>
      <c r="E15" s="268" t="s">
        <v>32</v>
      </c>
      <c r="F15" s="284"/>
      <c r="G15" s="284"/>
      <c r="H15" s="268" t="s">
        <v>32</v>
      </c>
      <c r="I15" s="285"/>
      <c r="J15" s="286"/>
      <c r="K15" s="268" t="s">
        <v>32</v>
      </c>
      <c r="L15" s="284"/>
      <c r="M15" s="284"/>
      <c r="N15" s="287"/>
      <c r="O15" s="744"/>
    </row>
    <row r="16" spans="1:15" ht="39" customHeight="1" x14ac:dyDescent="0.2">
      <c r="A16" s="299" t="s">
        <v>58</v>
      </c>
      <c r="B16" s="282" t="s">
        <v>59</v>
      </c>
      <c r="C16" s="283" t="s">
        <v>32</v>
      </c>
      <c r="D16" s="284"/>
      <c r="E16" s="268" t="s">
        <v>32</v>
      </c>
      <c r="F16" s="284"/>
      <c r="G16" s="268" t="s">
        <v>32</v>
      </c>
      <c r="H16" s="268" t="s">
        <v>32</v>
      </c>
      <c r="I16" s="285"/>
      <c r="J16" s="288" t="s">
        <v>32</v>
      </c>
      <c r="K16" s="284"/>
      <c r="L16" s="284"/>
      <c r="M16" s="284"/>
      <c r="N16" s="287"/>
      <c r="O16" s="744"/>
    </row>
    <row r="17" spans="1:15" ht="39" customHeight="1" x14ac:dyDescent="0.2">
      <c r="A17" s="299" t="s">
        <v>60</v>
      </c>
      <c r="B17" s="282" t="s">
        <v>61</v>
      </c>
      <c r="C17" s="283" t="s">
        <v>32</v>
      </c>
      <c r="D17" s="284"/>
      <c r="E17" s="268" t="s">
        <v>32</v>
      </c>
      <c r="F17" s="284"/>
      <c r="G17" s="284"/>
      <c r="H17" s="268" t="s">
        <v>32</v>
      </c>
      <c r="I17" s="285"/>
      <c r="J17" s="288" t="s">
        <v>32</v>
      </c>
      <c r="K17" s="284"/>
      <c r="L17" s="284"/>
      <c r="M17" s="284"/>
      <c r="N17" s="287"/>
      <c r="O17" s="744"/>
    </row>
    <row r="18" spans="1:15" ht="39" customHeight="1" x14ac:dyDescent="0.2">
      <c r="A18" s="300" t="s">
        <v>62</v>
      </c>
      <c r="B18" s="290" t="s">
        <v>63</v>
      </c>
      <c r="C18" s="291" t="s">
        <v>32</v>
      </c>
      <c r="D18" s="273"/>
      <c r="E18" s="274" t="s">
        <v>32</v>
      </c>
      <c r="F18" s="273"/>
      <c r="G18" s="274" t="s">
        <v>32</v>
      </c>
      <c r="H18" s="273"/>
      <c r="I18" s="292"/>
      <c r="J18" s="293" t="s">
        <v>32</v>
      </c>
      <c r="K18" s="274" t="s">
        <v>32</v>
      </c>
      <c r="L18" s="274" t="s">
        <v>32</v>
      </c>
      <c r="M18" s="273"/>
      <c r="N18" s="294"/>
      <c r="O18" s="744"/>
    </row>
    <row r="19" spans="1:15" ht="39" customHeight="1" x14ac:dyDescent="0.2">
      <c r="A19" s="301" t="s">
        <v>64</v>
      </c>
      <c r="B19" s="276" t="s">
        <v>65</v>
      </c>
      <c r="C19" s="277" t="s">
        <v>32</v>
      </c>
      <c r="D19" s="278"/>
      <c r="E19" s="264" t="s">
        <v>32</v>
      </c>
      <c r="F19" s="278"/>
      <c r="G19" s="264" t="s">
        <v>32</v>
      </c>
      <c r="H19" s="264" t="s">
        <v>32</v>
      </c>
      <c r="I19" s="279"/>
      <c r="J19" s="295" t="s">
        <v>32</v>
      </c>
      <c r="K19" s="278"/>
      <c r="L19" s="278"/>
      <c r="M19" s="264" t="s">
        <v>32</v>
      </c>
      <c r="N19" s="281"/>
      <c r="O19" s="744"/>
    </row>
    <row r="20" spans="1:15" ht="39" customHeight="1" x14ac:dyDescent="0.2">
      <c r="A20" s="301" t="s">
        <v>66</v>
      </c>
      <c r="B20" s="296" t="s">
        <v>67</v>
      </c>
      <c r="C20" s="277" t="s">
        <v>32</v>
      </c>
      <c r="D20" s="721" t="s">
        <v>32</v>
      </c>
      <c r="E20" s="721" t="s">
        <v>32</v>
      </c>
      <c r="F20" s="721"/>
      <c r="G20" s="721" t="s">
        <v>32</v>
      </c>
      <c r="H20" s="721"/>
      <c r="I20" s="721"/>
      <c r="J20" s="721" t="s">
        <v>32</v>
      </c>
      <c r="K20" s="721" t="s">
        <v>32</v>
      </c>
      <c r="L20" s="721" t="s">
        <v>32</v>
      </c>
      <c r="M20" s="721"/>
      <c r="N20" s="721"/>
      <c r="O20" s="744"/>
    </row>
    <row r="21" spans="1:15" ht="39" customHeight="1" x14ac:dyDescent="0.2">
      <c r="A21" s="301" t="s">
        <v>68</v>
      </c>
      <c r="B21" s="296" t="s">
        <v>69</v>
      </c>
      <c r="C21" s="277" t="s">
        <v>32</v>
      </c>
      <c r="D21" s="721" t="s">
        <v>32</v>
      </c>
      <c r="E21" s="721" t="s">
        <v>32</v>
      </c>
      <c r="F21" s="721"/>
      <c r="G21" s="721" t="s">
        <v>32</v>
      </c>
      <c r="H21" s="721"/>
      <c r="I21" s="721"/>
      <c r="J21" s="721" t="s">
        <v>32</v>
      </c>
      <c r="K21" s="721" t="s">
        <v>32</v>
      </c>
      <c r="L21" s="721"/>
      <c r="M21" s="721"/>
      <c r="N21" s="721"/>
      <c r="O21" s="744"/>
    </row>
    <row r="22" spans="1:15" ht="39" customHeight="1" x14ac:dyDescent="0.2">
      <c r="A22" s="301" t="s">
        <v>70</v>
      </c>
      <c r="B22" s="296" t="s">
        <v>71</v>
      </c>
      <c r="C22" s="277" t="s">
        <v>32</v>
      </c>
      <c r="D22" s="721"/>
      <c r="E22" s="721" t="s">
        <v>32</v>
      </c>
      <c r="F22" s="721"/>
      <c r="G22" s="721" t="s">
        <v>32</v>
      </c>
      <c r="H22" s="721"/>
      <c r="I22" s="721"/>
      <c r="J22" s="721" t="s">
        <v>32</v>
      </c>
      <c r="K22" s="721"/>
      <c r="L22" s="721"/>
      <c r="M22" s="721" t="s">
        <v>32</v>
      </c>
      <c r="N22" s="721"/>
      <c r="O22" s="744"/>
    </row>
    <row r="23" spans="1:15" ht="39" customHeight="1" x14ac:dyDescent="0.2">
      <c r="A23" s="301" t="s">
        <v>72</v>
      </c>
      <c r="B23" s="296" t="s">
        <v>73</v>
      </c>
      <c r="C23" s="277" t="s">
        <v>32</v>
      </c>
      <c r="D23" s="721" t="s">
        <v>32</v>
      </c>
      <c r="E23" s="721" t="s">
        <v>32</v>
      </c>
      <c r="F23" s="721"/>
      <c r="G23" s="721" t="s">
        <v>32</v>
      </c>
      <c r="H23" s="721" t="s">
        <v>32</v>
      </c>
      <c r="I23" s="721"/>
      <c r="J23" s="721" t="s">
        <v>32</v>
      </c>
      <c r="K23" s="721"/>
      <c r="L23" s="721"/>
      <c r="M23" s="721"/>
      <c r="N23" s="721"/>
      <c r="O23" s="744"/>
    </row>
    <row r="24" spans="1:15" ht="39" customHeight="1" x14ac:dyDescent="0.2">
      <c r="A24" s="301" t="s">
        <v>74</v>
      </c>
      <c r="B24" s="282" t="s">
        <v>75</v>
      </c>
      <c r="C24" s="277" t="s">
        <v>32</v>
      </c>
      <c r="D24" s="284"/>
      <c r="E24" s="268" t="s">
        <v>32</v>
      </c>
      <c r="F24" s="284"/>
      <c r="G24" s="284"/>
      <c r="H24" s="268" t="s">
        <v>32</v>
      </c>
      <c r="I24" s="285"/>
      <c r="J24" s="288" t="s">
        <v>32</v>
      </c>
      <c r="K24" s="284"/>
      <c r="L24" s="284"/>
      <c r="M24" s="284"/>
      <c r="N24" s="287"/>
      <c r="O24" s="744"/>
    </row>
    <row r="25" spans="1:15" ht="39" customHeight="1" x14ac:dyDescent="0.2">
      <c r="A25" s="711" t="s">
        <v>76</v>
      </c>
      <c r="B25" s="296" t="s">
        <v>77</v>
      </c>
      <c r="C25" s="277" t="s">
        <v>32</v>
      </c>
      <c r="D25" s="721"/>
      <c r="E25" s="721" t="s">
        <v>32</v>
      </c>
      <c r="F25" s="721"/>
      <c r="G25" s="721" t="s">
        <v>32</v>
      </c>
      <c r="H25" s="721"/>
      <c r="I25" s="721"/>
      <c r="J25" s="721" t="s">
        <v>32</v>
      </c>
      <c r="K25" s="721" t="s">
        <v>32</v>
      </c>
      <c r="L25" s="721" t="s">
        <v>32</v>
      </c>
      <c r="M25" s="721"/>
      <c r="N25" s="721"/>
      <c r="O25" s="744"/>
    </row>
    <row r="26" spans="1:15" ht="39" customHeight="1" x14ac:dyDescent="0.2">
      <c r="A26" s="782" t="s">
        <v>78</v>
      </c>
      <c r="B26" s="731" t="s">
        <v>29788</v>
      </c>
      <c r="C26" s="277" t="s">
        <v>32</v>
      </c>
      <c r="D26" s="733"/>
      <c r="E26" s="732" t="s">
        <v>32</v>
      </c>
      <c r="F26" s="733"/>
      <c r="G26" s="732" t="s">
        <v>32</v>
      </c>
      <c r="H26" s="732" t="s">
        <v>32</v>
      </c>
      <c r="I26" s="734"/>
      <c r="J26" s="735"/>
      <c r="K26" s="733"/>
      <c r="L26" s="733"/>
      <c r="M26" s="736"/>
      <c r="N26" s="737"/>
      <c r="O26" s="744"/>
    </row>
    <row r="27" spans="1:15" x14ac:dyDescent="0.2">
      <c r="A27" s="742"/>
      <c r="B27" s="309"/>
      <c r="C27" s="309"/>
      <c r="D27" s="309"/>
      <c r="E27" s="309"/>
      <c r="F27" s="309"/>
      <c r="G27" s="309"/>
      <c r="H27" s="309"/>
      <c r="I27" s="309"/>
      <c r="J27" s="309"/>
      <c r="K27" s="309"/>
      <c r="L27" s="309"/>
      <c r="M27" s="309"/>
      <c r="N27" s="309"/>
      <c r="O27" s="309"/>
    </row>
    <row r="28" spans="1:15" x14ac:dyDescent="0.2">
      <c r="A28" s="745"/>
      <c r="B28" s="310"/>
      <c r="C28" s="310"/>
      <c r="D28" s="310"/>
      <c r="E28" s="310"/>
      <c r="F28" s="310"/>
      <c r="G28" s="310"/>
      <c r="H28" s="310"/>
      <c r="I28" s="310"/>
      <c r="J28" s="310"/>
      <c r="K28" s="310"/>
      <c r="L28" s="310"/>
      <c r="M28" s="310"/>
      <c r="N28" s="310"/>
      <c r="O28" s="310"/>
    </row>
  </sheetData>
  <hyperlinks>
    <hyperlink ref="A3" location="'Table 1'!A1" display="Table 1" xr:uid="{00000000-0004-0000-0100-000000000000}"/>
    <hyperlink ref="A4" location="'Table 2'!A1" display="Table 2" xr:uid="{00000000-0004-0000-0100-000001000000}"/>
    <hyperlink ref="A5" location="'Table 3a'!A1" display="Table 3a" xr:uid="{00000000-0004-0000-0100-000002000000}"/>
    <hyperlink ref="A7" location="'Table 4'!A1" display="Table 4" xr:uid="{00000000-0004-0000-0100-000003000000}"/>
    <hyperlink ref="A8" location="'Chart 1'!A1" display="Chart 1" xr:uid="{00000000-0004-0000-0100-000004000000}"/>
    <hyperlink ref="A9" location="'Table 5'!A1" display="Table 5" xr:uid="{00000000-0004-0000-0100-000005000000}"/>
    <hyperlink ref="A10" location="'Table 6'!A1" display="Table 6" xr:uid="{00000000-0004-0000-0100-000006000000}"/>
    <hyperlink ref="A11" location="'Table 7'!A1" display="Table 7" xr:uid="{00000000-0004-0000-0100-000007000000}"/>
    <hyperlink ref="A12" location="'Table 8'!A1" display="Table 8" xr:uid="{00000000-0004-0000-0100-000008000000}"/>
    <hyperlink ref="A13" location="'Table 9'!A1" display="Table 9" xr:uid="{00000000-0004-0000-0100-000009000000}"/>
    <hyperlink ref="A14" location="'Table 10'!A1" display="Table 10" xr:uid="{00000000-0004-0000-0100-00000A000000}"/>
    <hyperlink ref="A15" location="'Table 11'!A1" display="Table 11" xr:uid="{00000000-0004-0000-0100-00000B000000}"/>
    <hyperlink ref="A16" location="'Table 12'!A1" display="Table 12" xr:uid="{00000000-0004-0000-0100-00000C000000}"/>
    <hyperlink ref="A17" location="'Table 13'!A1" display="Table 13" xr:uid="{00000000-0004-0000-0100-00000D000000}"/>
    <hyperlink ref="A18" location="'Chart 2'!A1" display="Chart 2" xr:uid="{00000000-0004-0000-0100-00000E000000}"/>
    <hyperlink ref="A19" location="'Table 14'!A1" display="Table 14" xr:uid="{00000000-0004-0000-0100-00000F000000}"/>
    <hyperlink ref="A24" location="'Table 19'!A1" display="Table19" xr:uid="{A50CE45B-8854-4249-8ED2-EFF18E930DFE}"/>
    <hyperlink ref="A26" location="'Table 20'!A1" display="Table 20" xr:uid="{1C1F813C-26B0-4B91-8262-398314C77CFA}"/>
    <hyperlink ref="A25" location="'Chart 3'!A1" display="Chart 3" xr:uid="{B5542961-C691-4883-A209-1BD9103C55FB}"/>
    <hyperlink ref="A20" location="'Table 15'!A1" display="Table 15" xr:uid="{A8EBE86F-F100-4407-89EC-71907B021FE8}"/>
    <hyperlink ref="A21" location="'Table 16'!A1" display="Table 16" xr:uid="{71DA9E0A-855B-4E21-BF1E-8D8BC969F5AB}"/>
    <hyperlink ref="A22" location="'Table 17'!A1" display="Table 17" xr:uid="{DC6EC40D-8918-4721-8E85-47A90350F313}"/>
    <hyperlink ref="A23" location="'Table 18'!A1" display="Table 18" xr:uid="{498810FE-06B8-41D5-8B9C-DD84F98390FA}"/>
    <hyperlink ref="A6" location="'Table 3b'!A1" display="Table 3b" xr:uid="{57429E6F-9399-42CC-A52F-9598AE8ED2D6}"/>
  </hyperlinks>
  <pageMargins left="0.7" right="0.7" top="0.75" bottom="0.75" header="0.3" footer="0.3"/>
  <pageSetup paperSize="9" orientation="portrait" horizontalDpi="300" verticalDpi="300" r:id="rId1"/>
  <tableParts count="1">
    <tablePart r:id="rId2"/>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7" tint="0.79998168889431442"/>
  </sheetPr>
  <dimension ref="A1:L37"/>
  <sheetViews>
    <sheetView showGridLines="0" zoomScaleNormal="100" workbookViewId="0">
      <selection activeCell="B3" sqref="B3:D3"/>
    </sheetView>
  </sheetViews>
  <sheetFormatPr defaultColWidth="8.85546875" defaultRowHeight="12.75" x14ac:dyDescent="0.2"/>
  <cols>
    <col min="1" max="1" width="42" style="256" customWidth="1"/>
    <col min="2" max="5" width="11.5703125" style="12" customWidth="1"/>
    <col min="6" max="6" width="11.85546875" style="12" customWidth="1"/>
    <col min="7" max="9" width="11.5703125" style="12" customWidth="1"/>
    <col min="10" max="10" width="11.85546875" style="12" customWidth="1"/>
    <col min="11" max="11" width="11.5703125" style="12" customWidth="1"/>
    <col min="12" max="16384" width="8.85546875" style="12"/>
  </cols>
  <sheetData>
    <row r="1" spans="1:12" ht="34.35" customHeight="1" x14ac:dyDescent="0.25">
      <c r="A1" s="348" t="s">
        <v>10831</v>
      </c>
      <c r="B1" s="393"/>
      <c r="C1" s="393"/>
      <c r="D1" s="393"/>
      <c r="E1" s="130"/>
      <c r="F1" s="130"/>
      <c r="H1" s="7"/>
      <c r="I1" s="7"/>
    </row>
    <row r="2" spans="1:12" ht="27.6" customHeight="1" x14ac:dyDescent="0.2">
      <c r="A2" s="671" t="str">
        <f>TEXT('Drop down Values'!B3,"dd mmmm yyyy")</f>
        <v>31 August 2022</v>
      </c>
      <c r="B2" s="18"/>
      <c r="C2" s="18"/>
      <c r="D2" s="18"/>
      <c r="E2" s="19"/>
      <c r="F2" s="19"/>
      <c r="H2" s="7"/>
      <c r="I2" s="7"/>
    </row>
    <row r="3" spans="1:12" ht="12.6" customHeight="1" x14ac:dyDescent="0.2">
      <c r="A3" s="478" t="s">
        <v>4024</v>
      </c>
      <c r="B3" s="813" t="s">
        <v>104</v>
      </c>
      <c r="C3" s="814"/>
      <c r="D3" s="815"/>
      <c r="E3" s="424"/>
      <c r="F3" s="60"/>
      <c r="G3" s="64"/>
      <c r="H3" s="62"/>
      <c r="I3" s="63"/>
      <c r="J3" s="64"/>
      <c r="K3" s="64"/>
      <c r="L3" s="463"/>
    </row>
    <row r="4" spans="1:12" x14ac:dyDescent="0.2">
      <c r="C4" s="42"/>
      <c r="D4" s="42"/>
      <c r="E4" s="42"/>
      <c r="F4" s="42"/>
      <c r="G4" s="42"/>
      <c r="I4" s="42"/>
      <c r="J4" s="42"/>
      <c r="K4" s="42"/>
    </row>
    <row r="5" spans="1:12" x14ac:dyDescent="0.2">
      <c r="A5" s="128"/>
      <c r="B5" s="816" t="s">
        <v>4855</v>
      </c>
      <c r="C5" s="816"/>
      <c r="D5" s="816"/>
      <c r="E5" s="816"/>
      <c r="F5" s="816"/>
      <c r="G5" s="817"/>
      <c r="H5" s="816" t="s">
        <v>10827</v>
      </c>
      <c r="I5" s="816"/>
      <c r="J5" s="816"/>
      <c r="K5" s="816"/>
      <c r="L5" s="118"/>
    </row>
    <row r="6" spans="1:12" ht="39.6" customHeight="1" x14ac:dyDescent="0.2">
      <c r="A6" s="479"/>
      <c r="B6" s="464" t="s">
        <v>303</v>
      </c>
      <c r="C6" s="464" t="s">
        <v>10729</v>
      </c>
      <c r="D6" s="464" t="s">
        <v>4861</v>
      </c>
      <c r="E6" s="464" t="s">
        <v>4862</v>
      </c>
      <c r="F6" s="464" t="s">
        <v>4863</v>
      </c>
      <c r="G6" s="465" t="s">
        <v>4864</v>
      </c>
      <c r="H6" s="464" t="s">
        <v>4861</v>
      </c>
      <c r="I6" s="464" t="s">
        <v>4862</v>
      </c>
      <c r="J6" s="464" t="s">
        <v>4863</v>
      </c>
      <c r="K6" s="464" t="s">
        <v>4864</v>
      </c>
      <c r="L6" s="116"/>
    </row>
    <row r="7" spans="1:12" ht="38.1" customHeight="1" x14ac:dyDescent="0.2">
      <c r="A7" s="193" t="s">
        <v>4881</v>
      </c>
      <c r="B7" s="123"/>
      <c r="C7" s="426"/>
      <c r="D7" s="426"/>
      <c r="E7" s="426"/>
      <c r="F7" s="426"/>
      <c r="G7" s="466"/>
      <c r="H7" s="426"/>
      <c r="I7" s="426"/>
      <c r="J7" s="426"/>
      <c r="K7" s="426"/>
    </row>
    <row r="8" spans="1:12" ht="17.100000000000001" customHeight="1" x14ac:dyDescent="0.2">
      <c r="A8" s="481" t="s">
        <v>84</v>
      </c>
      <c r="B8" s="106">
        <f>IF(ISERROR(VLOOKUP(A8&amp;"All providers"&amp;IF($B$3="All England", "All England Total", IF($B$3="Local authority not recorded","Not recorded",$B$3)),ProvidersandPlaces,6,FALSE))=TRUE,0,VLOOKUP(A8&amp;"All providers"&amp;IF($B$3="All England", "All England Total", IF($B$3="Local authority not recorded","Not recorded",$B$3)),ProvidersandPlaces,6,FALSE))</f>
        <v>51147</v>
      </c>
      <c r="C8" s="106">
        <f>IF(ISERROR(VLOOKUP($A8&amp;$B$3&amp;$A$7,EYR_most_recent_outcomes,5,FALSE))=TRUE,0,VLOOKUP($A8&amp;$B$3&amp;$A$7,EYR_most_recent_outcomes,5,FALSE))</f>
        <v>39928</v>
      </c>
      <c r="D8" s="106">
        <f>IF(ISERROR(VLOOKUP($A8&amp;$B$3&amp;$A$7,EYR_most_recent_outcomes,6,FALSE))=TRUE,0,VLOOKUP($A8&amp;$B$3&amp;$A$7,EYR_most_recent_outcomes,6,FALSE))</f>
        <v>5798</v>
      </c>
      <c r="E8" s="106">
        <f>IF(ISERROR(VLOOKUP($A8&amp;$B$3&amp;$A$7,EYR_most_recent_outcomes,7,FALSE))=TRUE,0,VLOOKUP($A8&amp;$B$3&amp;$A$7,EYR_most_recent_outcomes,7,FALSE))</f>
        <v>32667</v>
      </c>
      <c r="F8" s="106">
        <f>IF(ISERROR(VLOOKUP($A8&amp;$B$3&amp;$A$7,EYR_most_recent_outcomes,8,FALSE))=TRUE,0,VLOOKUP($A8&amp;$B$3&amp;$A$7,EYR_most_recent_outcomes,8,FALSE))</f>
        <v>987</v>
      </c>
      <c r="G8" s="107">
        <f>IF(ISERROR(VLOOKUP($A8&amp;$B$3&amp;$A$7,EYR_most_recent_outcomes,9,FALSE))=TRUE,0,VLOOKUP($A8&amp;$B$3&amp;$A$7,EYR_most_recent_outcomes,9,FALSE))</f>
        <v>476</v>
      </c>
      <c r="H8" s="106">
        <f>IF($C8 &lt;1, "-",D8/$C8*100)</f>
        <v>14.521138048487279</v>
      </c>
      <c r="I8" s="106">
        <f>IF($C8 &lt;1, "-",E8/$C8*100)</f>
        <v>81.81476657984372</v>
      </c>
      <c r="J8" s="106">
        <f>IF($C8 &lt;1, "-",F8/$C8*100)</f>
        <v>2.4719495091164094</v>
      </c>
      <c r="K8" s="106">
        <f>IF($C8 &lt;1, "-",G8/$C8*100)</f>
        <v>1.1921458625525947</v>
      </c>
      <c r="L8" s="468"/>
    </row>
    <row r="9" spans="1:12" x14ac:dyDescent="0.2">
      <c r="A9" s="485" t="s">
        <v>86</v>
      </c>
      <c r="B9" s="71">
        <f>IF(ISERROR(VLOOKUP(A9&amp;"All providers"&amp;IF($B$3="All England", "All England Total", IF($B$3="Local authority not recorded","Not recorded",$B$3)),ProvidersandPlaces,6,FALSE))=TRUE,0,VLOOKUP(A9&amp;"All providers"&amp;IF($B$3="All England", "All England Total", IF($B$3="Local authority not recorded","Not recorded",$B$3)),ProvidersandPlaces,6,FALSE))</f>
        <v>27888</v>
      </c>
      <c r="C9" s="71">
        <f>IF(ISERROR(VLOOKUP($A9&amp;$B$3&amp;$A$7,EYR_most_recent_outcomes,5,FALSE))=TRUE,0,VLOOKUP($A9&amp;$B$3&amp;$A$7,EYR_most_recent_outcomes,5,FALSE))</f>
        <v>23443</v>
      </c>
      <c r="D9" s="71">
        <f>IF(ISERROR(VLOOKUP($A9&amp;$B$3&amp;$A$7,EYR_most_recent_outcomes,6,FALSE))=TRUE,0,VLOOKUP($A9&amp;$B$3&amp;$A$7,EYR_most_recent_outcomes,6,FALSE))</f>
        <v>2858</v>
      </c>
      <c r="E9" s="71">
        <f>IF(ISERROR(VLOOKUP($A9&amp;$B$3&amp;$A$7,EYR_most_recent_outcomes,7,FALSE))=TRUE,0,VLOOKUP($A9&amp;$B$3&amp;$A$7,EYR_most_recent_outcomes,7,FALSE))</f>
        <v>19771</v>
      </c>
      <c r="F9" s="71">
        <f>IF(ISERROR(VLOOKUP($A9&amp;$B$3&amp;$A$7,EYR_most_recent_outcomes,8,FALSE))=TRUE,0,VLOOKUP($A9&amp;$B$3&amp;$A$7,EYR_most_recent_outcomes,8,FALSE))</f>
        <v>562</v>
      </c>
      <c r="G9" s="469">
        <f>IF(ISERROR(VLOOKUP($A9&amp;$B$3&amp;$A$7,EYR_most_recent_outcomes,9,FALSE))=TRUE,0,VLOOKUP($A9&amp;$B$3&amp;$A$7,EYR_most_recent_outcomes,9,FALSE))</f>
        <v>252</v>
      </c>
      <c r="H9" s="71">
        <f t="shared" ref="H9:K11" si="0">IF($C9 &lt;1, "-",D9/$C9*100)</f>
        <v>12.19127244806552</v>
      </c>
      <c r="I9" s="71">
        <f t="shared" si="0"/>
        <v>84.336475707034083</v>
      </c>
      <c r="J9" s="71">
        <f t="shared" si="0"/>
        <v>2.3973040993046966</v>
      </c>
      <c r="K9" s="71">
        <f t="shared" si="0"/>
        <v>1.0749477455957002</v>
      </c>
      <c r="L9" s="470"/>
    </row>
    <row r="10" spans="1:12" x14ac:dyDescent="0.2">
      <c r="A10" s="483" t="s">
        <v>87</v>
      </c>
      <c r="B10" s="71">
        <f>IF(ISERROR(VLOOKUP(A10&amp;"All providers"&amp;IF($B$3="All England", "All England Total", IF($B$3="Local authority not recorded","Not recorded",$B$3)),ProvidersandPlaces,6,FALSE))=TRUE,0,VLOOKUP(A10&amp;"All providers"&amp;IF($B$3="All England", "All England Total", IF($B$3="Local authority not recorded","Not recorded",$B$3)),ProvidersandPlaces,6,FALSE))</f>
        <v>23040</v>
      </c>
      <c r="C10" s="71">
        <f>IF(ISERROR(VLOOKUP($A10&amp;$B$3&amp;$A$7,EYR_most_recent_outcomes,5,FALSE))=TRUE,0,VLOOKUP($A10&amp;$B$3&amp;$A$7,EYR_most_recent_outcomes,5,FALSE))</f>
        <v>16319</v>
      </c>
      <c r="D10" s="71">
        <f>IF(ISERROR(VLOOKUP($A10&amp;$B$3&amp;$A$7,EYR_most_recent_outcomes,6,FALSE))=TRUE,0,VLOOKUP($A10&amp;$B$3&amp;$A$7,EYR_most_recent_outcomes,6,FALSE))</f>
        <v>2906</v>
      </c>
      <c r="E10" s="71">
        <f>IF(ISERROR(VLOOKUP($A10&amp;$B$3&amp;$A$7,EYR_most_recent_outcomes,7,FALSE))=TRUE,0,VLOOKUP($A10&amp;$B$3&amp;$A$7,EYR_most_recent_outcomes,7,FALSE))</f>
        <v>12779</v>
      </c>
      <c r="F10" s="71">
        <f>IF(ISERROR(VLOOKUP($A10&amp;$B$3&amp;$A$7,EYR_most_recent_outcomes,8,FALSE))=TRUE,0,VLOOKUP($A10&amp;$B$3&amp;$A$7,EYR_most_recent_outcomes,8,FALSE))</f>
        <v>419</v>
      </c>
      <c r="G10" s="469">
        <f>IF(ISERROR(VLOOKUP($A10&amp;$B$3&amp;$A$7,EYR_most_recent_outcomes,9,FALSE))=TRUE,0,VLOOKUP($A10&amp;$B$3&amp;$A$7,EYR_most_recent_outcomes,9,FALSE))</f>
        <v>215</v>
      </c>
      <c r="H10" s="71">
        <f t="shared" si="0"/>
        <v>17.807463692628225</v>
      </c>
      <c r="I10" s="71">
        <f t="shared" si="0"/>
        <v>78.307494331760523</v>
      </c>
      <c r="J10" s="71">
        <f t="shared" si="0"/>
        <v>2.5675592867210004</v>
      </c>
      <c r="K10" s="71">
        <f t="shared" si="0"/>
        <v>1.3174826888902507</v>
      </c>
      <c r="L10" s="470"/>
    </row>
    <row r="11" spans="1:12" x14ac:dyDescent="0.2">
      <c r="A11" s="483" t="s">
        <v>89</v>
      </c>
      <c r="B11" s="71">
        <f>IF(ISERROR(VLOOKUP(A11&amp;"All providers"&amp;IF($B$3="All England", "All England Total", IF($B$3="Local authority not recorded","Not recorded",$B$3)),ProvidersandPlaces,6,FALSE))=TRUE,0,VLOOKUP(A11&amp;"All providers"&amp;IF($B$3="All England", "All England Total", IF($B$3="Local authority not recorded","Not recorded",$B$3)),ProvidersandPlaces,6,FALSE))</f>
        <v>219</v>
      </c>
      <c r="C11" s="71">
        <f>IF(ISERROR(VLOOKUP($A11&amp;$B$3&amp;$A$7,EYR_most_recent_outcomes,5,FALSE))=TRUE,0,VLOOKUP($A11&amp;$B$3&amp;$A$7,EYR_most_recent_outcomes,5,FALSE))</f>
        <v>166</v>
      </c>
      <c r="D11" s="71">
        <f>IF(ISERROR(VLOOKUP($A11&amp;$B$3&amp;$A$7,EYR_most_recent_outcomes,6,FALSE))=TRUE,0,VLOOKUP($A11&amp;$B$3&amp;$A$7,EYR_most_recent_outcomes,6,FALSE))</f>
        <v>34</v>
      </c>
      <c r="E11" s="71">
        <f>IF(ISERROR(VLOOKUP($A11&amp;$B$3&amp;$A$7,EYR_most_recent_outcomes,7,FALSE))=TRUE,0,VLOOKUP($A11&amp;$B$3&amp;$A$7,EYR_most_recent_outcomes,7,FALSE))</f>
        <v>117</v>
      </c>
      <c r="F11" s="71">
        <f>IF(ISERROR(VLOOKUP($A11&amp;$B$3&amp;$A$7,EYR_most_recent_outcomes,8,FALSE))=TRUE,0,VLOOKUP($A11&amp;$B$3&amp;$A$7,EYR_most_recent_outcomes,8,FALSE))</f>
        <v>6</v>
      </c>
      <c r="G11" s="469">
        <f>IF(ISERROR(VLOOKUP($A11&amp;$B$3&amp;$A$7,EYR_most_recent_outcomes,9,FALSE))=TRUE,0,VLOOKUP($A11&amp;$B$3&amp;$A$7,EYR_most_recent_outcomes,9,FALSE))</f>
        <v>9</v>
      </c>
      <c r="H11" s="71">
        <f t="shared" si="0"/>
        <v>20.481927710843372</v>
      </c>
      <c r="I11" s="71">
        <f t="shared" si="0"/>
        <v>70.481927710843379</v>
      </c>
      <c r="J11" s="71">
        <f t="shared" si="0"/>
        <v>3.6144578313253009</v>
      </c>
      <c r="K11" s="71">
        <f t="shared" si="0"/>
        <v>5.4216867469879517</v>
      </c>
      <c r="L11" s="470"/>
    </row>
    <row r="12" spans="1:12" ht="38.1" customHeight="1" x14ac:dyDescent="0.2">
      <c r="A12" s="193" t="s">
        <v>4887</v>
      </c>
      <c r="B12" s="125"/>
      <c r="C12" s="71"/>
      <c r="D12" s="71"/>
      <c r="E12" s="71"/>
      <c r="F12" s="71"/>
      <c r="G12" s="469"/>
      <c r="H12" s="71"/>
      <c r="I12" s="71"/>
      <c r="J12" s="71"/>
      <c r="K12" s="71"/>
      <c r="L12" s="99"/>
    </row>
    <row r="13" spans="1:12" ht="17.100000000000001" customHeight="1" x14ac:dyDescent="0.2">
      <c r="A13" s="481" t="s">
        <v>84</v>
      </c>
      <c r="B13" s="106">
        <f>IF(ISERROR(VLOOKUP(A13&amp;"All providers"&amp;IF($B$3="All England", "All England Total", IF($B$3="Local authority not recorded","Not recorded",$B$3)),ProvidersandPlaces,6,FALSE))=TRUE,0,VLOOKUP(A13&amp;"All providers"&amp;IF($B$3="All England", "All England Total", IF($B$3="Local authority not recorded","Not recorded",$B$3)),ProvidersandPlaces,6,FALSE))</f>
        <v>51147</v>
      </c>
      <c r="C13" s="106">
        <f>IF(ISERROR(VLOOKUP($A13&amp;$B$3&amp;$A$12,EYR_most_recent_outcomes,5,FALSE))=TRUE,0,VLOOKUP($A13&amp;$B$3&amp;$A$12,EYR_most_recent_outcomes,5,FALSE))</f>
        <v>15917</v>
      </c>
      <c r="D13" s="106">
        <f>IF(ISERROR(VLOOKUP($A13&amp;$B$3&amp;$A$12,EYR_most_recent_outcomes,6,FALSE))=TRUE,0,VLOOKUP($A13&amp;$B$3&amp;$A$12,EYR_most_recent_outcomes,6,FALSE))</f>
        <v>2586</v>
      </c>
      <c r="E13" s="106">
        <f>IF(ISERROR(VLOOKUP($A13&amp;$B$3&amp;$A$12,EYR_most_recent_outcomes,7,FALSE))=TRUE,0,VLOOKUP($A13&amp;$B$3&amp;$A$12,EYR_most_recent_outcomes,7,FALSE))</f>
        <v>12401</v>
      </c>
      <c r="F13" s="106">
        <f>IF(ISERROR(VLOOKUP($A13&amp;$B$3&amp;$A$12,EYR_most_recent_outcomes,8,FALSE))=TRUE,0,VLOOKUP($A13&amp;$B$3&amp;$A$12,EYR_most_recent_outcomes,8,FALSE))</f>
        <v>699</v>
      </c>
      <c r="G13" s="107">
        <f>IF(ISERROR(VLOOKUP($A13&amp;$B$3&amp;$A$12,EYR_most_recent_outcomes,9,FALSE))=TRUE,0,VLOOKUP($A13&amp;$B$3&amp;$A$12,EYR_most_recent_outcomes,9,FALSE))</f>
        <v>231</v>
      </c>
      <c r="H13" s="106">
        <f>IF($C13 &lt;1, "-",D13/$C13*100)</f>
        <v>16.246780172142991</v>
      </c>
      <c r="I13" s="106">
        <f>IF($C13 &lt;1, "-",E13/$C13*100)</f>
        <v>77.910410253188417</v>
      </c>
      <c r="J13" s="106">
        <f>IF($C13 &lt;1, "-",F13/$C13*100)</f>
        <v>4.3915310674122008</v>
      </c>
      <c r="K13" s="106">
        <f>IF($C13 &lt;1, "-",G13/$C13*100)</f>
        <v>1.4512785072563925</v>
      </c>
      <c r="L13" s="471"/>
    </row>
    <row r="14" spans="1:12" x14ac:dyDescent="0.2">
      <c r="A14" s="482" t="s">
        <v>86</v>
      </c>
      <c r="B14" s="71">
        <f>IF(ISERROR(VLOOKUP(A14&amp;"All providers"&amp;IF($B$3="All England", "All England Total", IF($B$3="Local authority not recorded","Not recorded",$B$3)),ProvidersandPlaces,6,FALSE))=TRUE,0,VLOOKUP(A14&amp;"All providers"&amp;IF($B$3="All England", "All England Total", IF($B$3="Local authority not recorded","Not recorded",$B$3)),ProvidersandPlaces,6,FALSE))</f>
        <v>27888</v>
      </c>
      <c r="C14" s="71">
        <f>IF(ISERROR(VLOOKUP($A14&amp;$B$3&amp;$A$12,EYR_most_recent_outcomes,5,FALSE))=TRUE,0,VLOOKUP($A14&amp;$B$3&amp;$A$12,EYR_most_recent_outcomes,5,FALSE))</f>
        <v>8878</v>
      </c>
      <c r="D14" s="71">
        <f>IF(ISERROR(VLOOKUP($A14&amp;$B$3&amp;$A$12,EYR_most_recent_outcomes,6,FALSE))=TRUE,0,VLOOKUP($A14&amp;$B$3&amp;$A$12,EYR_most_recent_outcomes,6,FALSE))</f>
        <v>1371</v>
      </c>
      <c r="E14" s="71">
        <f>IF(ISERROR(VLOOKUP($A14&amp;$B$3&amp;$A$12,EYR_most_recent_outcomes,7,FALSE))=TRUE,0,VLOOKUP($A14&amp;$B$3&amp;$A$12,EYR_most_recent_outcomes,7,FALSE))</f>
        <v>7129</v>
      </c>
      <c r="F14" s="71">
        <f>IF(ISERROR(VLOOKUP($A14&amp;$B$3&amp;$A$12,EYR_most_recent_outcomes,8,FALSE))=TRUE,0,VLOOKUP($A14&amp;$B$3&amp;$A$12,EYR_most_recent_outcomes,8,FALSE))</f>
        <v>265</v>
      </c>
      <c r="G14" s="469">
        <f>IF(ISERROR(VLOOKUP($A14&amp;$B$3&amp;$A$12,EYR_most_recent_outcomes,9,FALSE))=TRUE,0,VLOOKUP($A14&amp;$B$3&amp;$A$12,EYR_most_recent_outcomes,9,FALSE))</f>
        <v>113</v>
      </c>
      <c r="H14" s="71">
        <f t="shared" ref="H14:K16" si="1">IF($C14 &lt;1, "-",D14/$C14*100)</f>
        <v>15.442667267402568</v>
      </c>
      <c r="I14" s="71">
        <f t="shared" si="1"/>
        <v>80.299617030862805</v>
      </c>
      <c r="J14" s="71">
        <f t="shared" si="1"/>
        <v>2.9849065104753323</v>
      </c>
      <c r="K14" s="71">
        <f t="shared" si="1"/>
        <v>1.2728091912592927</v>
      </c>
      <c r="L14" s="99"/>
    </row>
    <row r="15" spans="1:12" x14ac:dyDescent="0.2">
      <c r="A15" s="483" t="s">
        <v>87</v>
      </c>
      <c r="B15" s="71">
        <f>IF(ISERROR(VLOOKUP(A15&amp;"All providers"&amp;IF($B$3="All England", "All England Total", IF($B$3="Local authority not recorded","Not recorded",$B$3)),ProvidersandPlaces,6,FALSE))=TRUE,0,VLOOKUP(A15&amp;"All providers"&amp;IF($B$3="All England", "All England Total", IF($B$3="Local authority not recorded","Not recorded",$B$3)),ProvidersandPlaces,6,FALSE))</f>
        <v>23040</v>
      </c>
      <c r="C15" s="71">
        <f>IF(ISERROR(VLOOKUP($A15&amp;$B$3&amp;$A$12,EYR_most_recent_outcomes,5,FALSE))=TRUE,0,VLOOKUP($A15&amp;$B$3&amp;$A$12,EYR_most_recent_outcomes,5,FALSE))</f>
        <v>6947</v>
      </c>
      <c r="D15" s="71">
        <f>IF(ISERROR(VLOOKUP($A15&amp;$B$3&amp;$A$12,EYR_most_recent_outcomes,6,FALSE))=TRUE,0,VLOOKUP($A15&amp;$B$3&amp;$A$12,EYR_most_recent_outcomes,6,FALSE))</f>
        <v>1202</v>
      </c>
      <c r="E15" s="71">
        <f>IF(ISERROR(VLOOKUP($A15&amp;$B$3&amp;$A$12,EYR_most_recent_outcomes,7,FALSE))=TRUE,0,VLOOKUP($A15&amp;$B$3&amp;$A$12,EYR_most_recent_outcomes,7,FALSE))</f>
        <v>5204</v>
      </c>
      <c r="F15" s="71">
        <f>IF(ISERROR(VLOOKUP($A15&amp;$B$3&amp;$A$12,EYR_most_recent_outcomes,8,FALSE))=TRUE,0,VLOOKUP($A15&amp;$B$3&amp;$A$12,EYR_most_recent_outcomes,8,FALSE))</f>
        <v>427</v>
      </c>
      <c r="G15" s="469">
        <f>IF(ISERROR(VLOOKUP($A15&amp;$B$3&amp;$A$12,EYR_most_recent_outcomes,9,FALSE))=TRUE,0,VLOOKUP($A15&amp;$B$3&amp;$A$12,EYR_most_recent_outcomes,9,FALSE))</f>
        <v>114</v>
      </c>
      <c r="H15" s="71">
        <f t="shared" si="1"/>
        <v>17.302432704764648</v>
      </c>
      <c r="I15" s="71">
        <f t="shared" si="1"/>
        <v>74.910033107816318</v>
      </c>
      <c r="J15" s="71">
        <f t="shared" si="1"/>
        <v>6.1465380739887721</v>
      </c>
      <c r="K15" s="71">
        <f t="shared" si="1"/>
        <v>1.6409961134302578</v>
      </c>
      <c r="L15" s="99"/>
    </row>
    <row r="16" spans="1:12" x14ac:dyDescent="0.2">
      <c r="A16" s="483" t="s">
        <v>89</v>
      </c>
      <c r="B16" s="71">
        <f>IF(ISERROR(VLOOKUP(A16&amp;"All providers"&amp;IF($B$3="All England", "All England Total", IF($B$3="Local authority not recorded","Not recorded",$B$3)),ProvidersandPlaces,6,FALSE))=TRUE,0,VLOOKUP(A16&amp;"All providers"&amp;IF($B$3="All England", "All England Total", IF($B$3="Local authority not recorded","Not recorded",$B$3)),ProvidersandPlaces,6,FALSE))</f>
        <v>219</v>
      </c>
      <c r="C16" s="71">
        <f>IF(ISERROR(VLOOKUP($A16&amp;$B$3&amp;$A$12,EYR_most_recent_outcomes,5,FALSE))=TRUE,0,VLOOKUP($A16&amp;$B$3&amp;$A$12,EYR_most_recent_outcomes,5,FALSE))</f>
        <v>92</v>
      </c>
      <c r="D16" s="71">
        <f>IF(ISERROR(VLOOKUP($A16&amp;$B$3&amp;$A$12,EYR_most_recent_outcomes,6,FALSE))=TRUE,0,VLOOKUP($A16&amp;$B$3&amp;$A$12,EYR_most_recent_outcomes,6,FALSE))</f>
        <v>13</v>
      </c>
      <c r="E16" s="71">
        <f>IF(ISERROR(VLOOKUP($A16&amp;$B$3&amp;$A$12,EYR_most_recent_outcomes,7,FALSE))=TRUE,0,VLOOKUP($A16&amp;$B$3&amp;$A$12,EYR_most_recent_outcomes,7,FALSE))</f>
        <v>68</v>
      </c>
      <c r="F16" s="71">
        <f>IF(ISERROR(VLOOKUP($A16&amp;$B$3&amp;$A$12,EYR_most_recent_outcomes,8,FALSE))=TRUE,0,VLOOKUP($A16&amp;$B$3&amp;$A$12,EYR_most_recent_outcomes,8,FALSE))</f>
        <v>7</v>
      </c>
      <c r="G16" s="469">
        <f>IF(ISERROR(VLOOKUP($A16&amp;$B$3&amp;$A$12,EYR_most_recent_outcomes,9,FALSE))=TRUE,0,VLOOKUP($A16&amp;$B$3&amp;$A$12,EYR_most_recent_outcomes,9,FALSE))</f>
        <v>4</v>
      </c>
      <c r="H16" s="71">
        <f t="shared" si="1"/>
        <v>14.130434782608695</v>
      </c>
      <c r="I16" s="71">
        <f t="shared" si="1"/>
        <v>73.91304347826086</v>
      </c>
      <c r="J16" s="71">
        <f t="shared" si="1"/>
        <v>7.608695652173914</v>
      </c>
      <c r="K16" s="71">
        <f t="shared" si="1"/>
        <v>4.3478260869565215</v>
      </c>
      <c r="L16" s="99"/>
    </row>
    <row r="17" spans="1:12" ht="38.1" customHeight="1" x14ac:dyDescent="0.2">
      <c r="A17" s="193" t="s">
        <v>4875</v>
      </c>
      <c r="B17" s="125"/>
      <c r="C17" s="71"/>
      <c r="D17" s="71"/>
      <c r="E17" s="71"/>
      <c r="F17" s="71"/>
      <c r="G17" s="469"/>
      <c r="H17" s="71"/>
      <c r="I17" s="71"/>
      <c r="J17" s="71"/>
      <c r="K17" s="71"/>
      <c r="L17" s="99"/>
    </row>
    <row r="18" spans="1:12" ht="17.100000000000001" customHeight="1" x14ac:dyDescent="0.2">
      <c r="A18" s="481" t="s">
        <v>84</v>
      </c>
      <c r="B18" s="106">
        <f>IF(ISERROR(VLOOKUP(A18&amp;"All providers"&amp;IF($B$3="All England", "All England Total", IF($B$3="Local authority not recorded","Not recorded",$B$3)),ProvidersandPlaces,6,FALSE))=TRUE,0,VLOOKUP(A18&amp;"All providers"&amp;IF($B$3="All England", "All England Total", IF($B$3="Local authority not recorded","Not recorded",$B$3)),ProvidersandPlaces,6,FALSE))</f>
        <v>51147</v>
      </c>
      <c r="C18" s="106">
        <f>IF(ISERROR(VLOOKUP($A18&amp;$B$3&amp;$A$17,EYR_most_recent_outcomes,5,FALSE))=TRUE,0,VLOOKUP($A18&amp;$B$3&amp;$A$17,EYR_most_recent_outcomes,5,FALSE))</f>
        <v>15917</v>
      </c>
      <c r="D18" s="106">
        <f>IF(ISERROR(VLOOKUP($A18&amp;$B$3&amp;$A$17,EYR_most_recent_outcomes,6,FALSE))=TRUE,0,VLOOKUP($A18&amp;$B$3&amp;$A$17,EYR_most_recent_outcomes,6,FALSE))</f>
        <v>3249</v>
      </c>
      <c r="E18" s="106">
        <f>IF(ISERROR(VLOOKUP($A18&amp;$B$3&amp;$A$17,EYR_most_recent_outcomes,7,FALSE))=TRUE,0,VLOOKUP($A18&amp;$B$3&amp;$A$17,EYR_most_recent_outcomes,7,FALSE))</f>
        <v>11848</v>
      </c>
      <c r="F18" s="106">
        <f>IF(ISERROR(VLOOKUP($A18&amp;$B$3&amp;$A$17,EYR_most_recent_outcomes,8,FALSE))=TRUE,0,VLOOKUP($A18&amp;$B$3&amp;$A$17,EYR_most_recent_outcomes,8,FALSE))</f>
        <v>592</v>
      </c>
      <c r="G18" s="107">
        <f>IF(ISERROR(VLOOKUP($A18&amp;$B$3&amp;$A$17,EYR_most_recent_outcomes,9,FALSE))=TRUE,0,VLOOKUP($A18&amp;$B$3&amp;$A$17,EYR_most_recent_outcomes,9,FALSE))</f>
        <v>228</v>
      </c>
      <c r="H18" s="106">
        <f>IF($C18 &lt;1, "-",D18/$C18*100)</f>
        <v>20.412137965697053</v>
      </c>
      <c r="I18" s="106">
        <f>IF($C18 &lt;1, "-",E18/$C18*100)</f>
        <v>74.436137463089779</v>
      </c>
      <c r="J18" s="106">
        <f>IF($C18 &lt;1, "-",F18/$C18*100)</f>
        <v>3.7192938367782875</v>
      </c>
      <c r="K18" s="106">
        <f>IF($C18 &lt;1, "-",G18/$C18*100)</f>
        <v>1.432430734434881</v>
      </c>
      <c r="L18" s="471"/>
    </row>
    <row r="19" spans="1:12" x14ac:dyDescent="0.2">
      <c r="A19" s="482" t="s">
        <v>86</v>
      </c>
      <c r="B19" s="71">
        <f>IF(ISERROR(VLOOKUP(A19&amp;"All providers"&amp;IF($B$3="All England", "All England Total", IF($B$3="Local authority not recorded","Not recorded",$B$3)),ProvidersandPlaces,6,FALSE))=TRUE,0,VLOOKUP(A19&amp;"All providers"&amp;IF($B$3="All England", "All England Total", IF($B$3="Local authority not recorded","Not recorded",$B$3)),ProvidersandPlaces,6,FALSE))</f>
        <v>27888</v>
      </c>
      <c r="C19" s="71">
        <f>IF(ISERROR(VLOOKUP($A19&amp;$B$3&amp;$A$17,EYR_most_recent_outcomes,5,FALSE))=TRUE,0,VLOOKUP($A19&amp;$B$3&amp;$A$17,EYR_most_recent_outcomes,5,FALSE))</f>
        <v>8878</v>
      </c>
      <c r="D19" s="71">
        <f>IF(ISERROR(VLOOKUP($A19&amp;$B$3&amp;$A$17,EYR_most_recent_outcomes,6,FALSE))=TRUE,0,VLOOKUP($A19&amp;$B$3&amp;$A$17,EYR_most_recent_outcomes,6,FALSE))</f>
        <v>1716</v>
      </c>
      <c r="E19" s="71">
        <f>IF(ISERROR(VLOOKUP($A19&amp;$B$3&amp;$A$17,EYR_most_recent_outcomes,7,FALSE))=TRUE,0,VLOOKUP($A19&amp;$B$3&amp;$A$17,EYR_most_recent_outcomes,7,FALSE))</f>
        <v>6824</v>
      </c>
      <c r="F19" s="71">
        <f>IF(ISERROR(VLOOKUP($A19&amp;$B$3&amp;$A$17,EYR_most_recent_outcomes,8,FALSE))=TRUE,0,VLOOKUP($A19&amp;$B$3&amp;$A$17,EYR_most_recent_outcomes,8,FALSE))</f>
        <v>227</v>
      </c>
      <c r="G19" s="469">
        <f>IF(ISERROR(VLOOKUP($A19&amp;$B$3&amp;$A$17,EYR_most_recent_outcomes,9,FALSE))=TRUE,0,VLOOKUP($A19&amp;$B$3&amp;$A$17,EYR_most_recent_outcomes,9,FALSE))</f>
        <v>111</v>
      </c>
      <c r="H19" s="71">
        <f t="shared" ref="H19:K21" si="2">IF($C19 &lt;1, "-",D19/$C19*100)</f>
        <v>19.32867763009687</v>
      </c>
      <c r="I19" s="71">
        <f t="shared" si="2"/>
        <v>76.864158594277981</v>
      </c>
      <c r="J19" s="71">
        <f t="shared" si="2"/>
        <v>2.5568821806713222</v>
      </c>
      <c r="K19" s="71">
        <f t="shared" si="2"/>
        <v>1.2502815949538184</v>
      </c>
      <c r="L19" s="99"/>
    </row>
    <row r="20" spans="1:12" x14ac:dyDescent="0.2">
      <c r="A20" s="483" t="s">
        <v>87</v>
      </c>
      <c r="B20" s="71">
        <f>IF(ISERROR(VLOOKUP(A20&amp;"All providers"&amp;IF($B$3="All England", "All England Total", IF($B$3="Local authority not recorded","Not recorded",$B$3)),ProvidersandPlaces,6,FALSE))=TRUE,0,VLOOKUP(A20&amp;"All providers"&amp;IF($B$3="All England", "All England Total", IF($B$3="Local authority not recorded","Not recorded",$B$3)),ProvidersandPlaces,6,FALSE))</f>
        <v>23040</v>
      </c>
      <c r="C20" s="71">
        <f>IF(ISERROR(VLOOKUP($A20&amp;$B$3&amp;$A$17,EYR_most_recent_outcomes,5,FALSE))=TRUE,0,VLOOKUP($A20&amp;$B$3&amp;$A$17,EYR_most_recent_outcomes,5,FALSE))</f>
        <v>6947</v>
      </c>
      <c r="D20" s="71">
        <f>IF(ISERROR(VLOOKUP($A20&amp;$B$3&amp;$A$17,EYR_most_recent_outcomes,6,FALSE))=TRUE,0,VLOOKUP($A20&amp;$B$3&amp;$A$17,EYR_most_recent_outcomes,6,FALSE))</f>
        <v>1512</v>
      </c>
      <c r="E20" s="71">
        <f>IF(ISERROR(VLOOKUP($A20&amp;$B$3&amp;$A$17,EYR_most_recent_outcomes,7,FALSE))=TRUE,0,VLOOKUP($A20&amp;$B$3&amp;$A$17,EYR_most_recent_outcomes,7,FALSE))</f>
        <v>4962</v>
      </c>
      <c r="F20" s="71">
        <f>IF(ISERROR(VLOOKUP($A20&amp;$B$3&amp;$A$17,EYR_most_recent_outcomes,8,FALSE))=TRUE,0,VLOOKUP($A20&amp;$B$3&amp;$A$17,EYR_most_recent_outcomes,8,FALSE))</f>
        <v>360</v>
      </c>
      <c r="G20" s="469">
        <f>IF(ISERROR(VLOOKUP($A20&amp;$B$3&amp;$A$17,EYR_most_recent_outcomes,9,FALSE))=TRUE,0,VLOOKUP($A20&amp;$B$3&amp;$A$17,EYR_most_recent_outcomes,9,FALSE))</f>
        <v>113</v>
      </c>
      <c r="H20" s="71">
        <f t="shared" si="2"/>
        <v>21.764790557074999</v>
      </c>
      <c r="I20" s="71">
        <f t="shared" si="2"/>
        <v>71.426515042464374</v>
      </c>
      <c r="J20" s="71">
        <f t="shared" si="2"/>
        <v>5.1820929897797612</v>
      </c>
      <c r="K20" s="71">
        <f t="shared" si="2"/>
        <v>1.6266014106808697</v>
      </c>
      <c r="L20" s="99"/>
    </row>
    <row r="21" spans="1:12" x14ac:dyDescent="0.2">
      <c r="A21" s="483" t="s">
        <v>89</v>
      </c>
      <c r="B21" s="71">
        <f>IF(ISERROR(VLOOKUP(A21&amp;"All providers"&amp;IF($B$3="All England", "All England Total", IF($B$3="Local authority not recorded","Not recorded",$B$3)),ProvidersandPlaces,6,FALSE))=TRUE,0,VLOOKUP(A21&amp;"All providers"&amp;IF($B$3="All England", "All England Total", IF($B$3="Local authority not recorded","Not recorded",$B$3)),ProvidersandPlaces,6,FALSE))</f>
        <v>219</v>
      </c>
      <c r="C21" s="71">
        <f>IF(ISERROR(VLOOKUP($A21&amp;$B$3&amp;$A$17,EYR_most_recent_outcomes,5,FALSE))=TRUE,0,VLOOKUP($A21&amp;$B$3&amp;$A$17,EYR_most_recent_outcomes,5,FALSE))</f>
        <v>92</v>
      </c>
      <c r="D21" s="71">
        <f>IF(ISERROR(VLOOKUP($A21&amp;$B$3&amp;$A$17,EYR_most_recent_outcomes,6,FALSE))=TRUE,0,VLOOKUP($A21&amp;$B$3&amp;$A$17,EYR_most_recent_outcomes,6,FALSE))</f>
        <v>21</v>
      </c>
      <c r="E21" s="71">
        <f>IF(ISERROR(VLOOKUP($A21&amp;$B$3&amp;$A$17,EYR_most_recent_outcomes,7,FALSE))=TRUE,0,VLOOKUP($A21&amp;$B$3&amp;$A$17,EYR_most_recent_outcomes,7,FALSE))</f>
        <v>62</v>
      </c>
      <c r="F21" s="71">
        <f>IF(ISERROR(VLOOKUP($A21&amp;$B$3&amp;$A$17,EYR_most_recent_outcomes,8,FALSE))=TRUE,0,VLOOKUP($A21&amp;$B$3&amp;$A$17,EYR_most_recent_outcomes,8,FALSE))</f>
        <v>5</v>
      </c>
      <c r="G21" s="469">
        <f>IF(ISERROR(VLOOKUP($A21&amp;$B$3&amp;$A$17,EYR_most_recent_outcomes,9,FALSE))=TRUE,0,VLOOKUP($A21&amp;$B$3&amp;$A$17,EYR_most_recent_outcomes,9,FALSE))</f>
        <v>4</v>
      </c>
      <c r="H21" s="71">
        <f t="shared" si="2"/>
        <v>22.826086956521738</v>
      </c>
      <c r="I21" s="71">
        <f t="shared" si="2"/>
        <v>67.391304347826093</v>
      </c>
      <c r="J21" s="71">
        <f t="shared" si="2"/>
        <v>5.4347826086956523</v>
      </c>
      <c r="K21" s="71">
        <f t="shared" si="2"/>
        <v>4.3478260869565215</v>
      </c>
      <c r="L21" s="99"/>
    </row>
    <row r="22" spans="1:12" ht="38.1" customHeight="1" x14ac:dyDescent="0.2">
      <c r="A22" s="193" t="s">
        <v>4883</v>
      </c>
      <c r="B22" s="125"/>
      <c r="C22" s="71"/>
      <c r="D22" s="71"/>
      <c r="E22" s="71"/>
      <c r="F22" s="71"/>
      <c r="G22" s="469"/>
      <c r="H22" s="71"/>
      <c r="I22" s="71"/>
      <c r="J22" s="71"/>
      <c r="K22" s="71"/>
      <c r="L22" s="99"/>
    </row>
    <row r="23" spans="1:12" ht="17.100000000000001" customHeight="1" x14ac:dyDescent="0.2">
      <c r="A23" s="481" t="s">
        <v>84</v>
      </c>
      <c r="B23" s="106">
        <f>IF(ISERROR(VLOOKUP(A23&amp;"All providers"&amp;IF($B$3="All England", "All England Total", IF($B$3="Local authority not recorded","Not recorded",$B$3)),ProvidersandPlaces,6,FALSE))=TRUE,0,VLOOKUP(A23&amp;"All providers"&amp;IF($B$3="All England", "All England Total", IF($B$3="Local authority not recorded","Not recorded",$B$3)),ProvidersandPlaces,6,FALSE))</f>
        <v>51147</v>
      </c>
      <c r="C23" s="106">
        <f>IF(ISERROR(VLOOKUP($A23&amp;$B$3&amp;$A$22,EYR_most_recent_outcomes,5,FALSE))=TRUE,0,VLOOKUP($A23&amp;$B$3&amp;$A$22,EYR_most_recent_outcomes,5,FALSE))</f>
        <v>15917</v>
      </c>
      <c r="D23" s="106">
        <f>IF(ISERROR(VLOOKUP($A23&amp;$B$3&amp;$A$22,EYR_most_recent_outcomes,6,FALSE))=TRUE,0,VLOOKUP($A23&amp;$B$3&amp;$A$22,EYR_most_recent_outcomes,6,FALSE))</f>
        <v>2992</v>
      </c>
      <c r="E23" s="106">
        <f>IF(ISERROR(VLOOKUP($A23&amp;$B$3&amp;$A$22,EYR_most_recent_outcomes,7,FALSE))=TRUE,0,VLOOKUP($A23&amp;$B$3&amp;$A$22,EYR_most_recent_outcomes,7,FALSE))</f>
        <v>11933</v>
      </c>
      <c r="F23" s="106">
        <f>IF(ISERROR(VLOOKUP($A23&amp;$B$3&amp;$A$22,EYR_most_recent_outcomes,8,FALSE))=TRUE,0,VLOOKUP($A23&amp;$B$3&amp;$A$22,EYR_most_recent_outcomes,8,FALSE))</f>
        <v>597</v>
      </c>
      <c r="G23" s="107">
        <f>IF(ISERROR(VLOOKUP($A23&amp;$B$3&amp;$A$22,EYR_most_recent_outcomes,9,FALSE))=TRUE,0,VLOOKUP($A23&amp;$B$3&amp;$A$22,EYR_most_recent_outcomes,9,FALSE))</f>
        <v>395</v>
      </c>
      <c r="H23" s="106">
        <f>IF($C23 &lt;1, "-",D23/$C23*100)</f>
        <v>18.79751209398756</v>
      </c>
      <c r="I23" s="106">
        <f>IF($C23 &lt;1, "-",E23/$C23*100)</f>
        <v>74.970157693032604</v>
      </c>
      <c r="J23" s="106">
        <f>IF($C23 &lt;1, "-",F23/$C23*100)</f>
        <v>3.7507067914808068</v>
      </c>
      <c r="K23" s="106">
        <f>IF($C23 &lt;1, "-",G23/$C23*100)</f>
        <v>2.4816234214990263</v>
      </c>
      <c r="L23" s="471"/>
    </row>
    <row r="24" spans="1:12" x14ac:dyDescent="0.2">
      <c r="A24" s="482" t="s">
        <v>86</v>
      </c>
      <c r="B24" s="71">
        <f>IF(ISERROR(VLOOKUP(A24&amp;"All providers"&amp;IF($B$3="All England", "All England Total", IF($B$3="Local authority not recorded","Not recorded",$B$3)),ProvidersandPlaces,6,FALSE))=TRUE,0,VLOOKUP(A24&amp;"All providers"&amp;IF($B$3="All England", "All England Total", IF($B$3="Local authority not recorded","Not recorded",$B$3)),ProvidersandPlaces,6,FALSE))</f>
        <v>27888</v>
      </c>
      <c r="C24" s="71">
        <f>IF(ISERROR(VLOOKUP($A24&amp;$B$3&amp;$A$22,EYR_most_recent_outcomes,5,FALSE))=TRUE,0,VLOOKUP($A24&amp;$B$3&amp;$A$22,EYR_most_recent_outcomes,5,FALSE))</f>
        <v>8878</v>
      </c>
      <c r="D24" s="71">
        <f>IF(ISERROR(VLOOKUP($A24&amp;$B$3&amp;$A$22,EYR_most_recent_outcomes,6,FALSE))=TRUE,0,VLOOKUP($A24&amp;$B$3&amp;$A$22,EYR_most_recent_outcomes,6,FALSE))</f>
        <v>1577</v>
      </c>
      <c r="E24" s="71">
        <f>IF(ISERROR(VLOOKUP($A24&amp;$B$3&amp;$A$22,EYR_most_recent_outcomes,7,FALSE))=TRUE,0,VLOOKUP($A24&amp;$B$3&amp;$A$22,EYR_most_recent_outcomes,7,FALSE))</f>
        <v>6895</v>
      </c>
      <c r="F24" s="71">
        <f>IF(ISERROR(VLOOKUP($A24&amp;$B$3&amp;$A$22,EYR_most_recent_outcomes,8,FALSE))=TRUE,0,VLOOKUP($A24&amp;$B$3&amp;$A$22,EYR_most_recent_outcomes,8,FALSE))</f>
        <v>228</v>
      </c>
      <c r="G24" s="469">
        <f>IF(ISERROR(VLOOKUP($A24&amp;$B$3&amp;$A$22,EYR_most_recent_outcomes,9,FALSE))=TRUE,0,VLOOKUP($A24&amp;$B$3&amp;$A$22,EYR_most_recent_outcomes,9,FALSE))</f>
        <v>178</v>
      </c>
      <c r="H24" s="71">
        <f t="shared" ref="H24:K26" si="3">IF($C24 &lt;1, "-",D24/$C24*100)</f>
        <v>17.763009686866411</v>
      </c>
      <c r="I24" s="71">
        <f t="shared" si="3"/>
        <v>77.663888263122331</v>
      </c>
      <c r="J24" s="71">
        <f t="shared" si="3"/>
        <v>2.5681459788240595</v>
      </c>
      <c r="K24" s="71">
        <f t="shared" si="3"/>
        <v>2.0049560711872045</v>
      </c>
      <c r="L24" s="99"/>
    </row>
    <row r="25" spans="1:12" x14ac:dyDescent="0.2">
      <c r="A25" s="483" t="s">
        <v>87</v>
      </c>
      <c r="B25" s="71">
        <f>IF(ISERROR(VLOOKUP(A25&amp;"All providers"&amp;IF($B$3="All England", "All England Total", IF($B$3="Local authority not recorded","Not recorded",$B$3)),ProvidersandPlaces,6,FALSE))=TRUE,0,VLOOKUP(A25&amp;"All providers"&amp;IF($B$3="All England", "All England Total", IF($B$3="Local authority not recorded","Not recorded",$B$3)),ProvidersandPlaces,6,FALSE))</f>
        <v>23040</v>
      </c>
      <c r="C25" s="71">
        <f>IF(ISERROR(VLOOKUP($A25&amp;$B$3&amp;$A$22,EYR_most_recent_outcomes,5,FALSE))=TRUE,0,VLOOKUP($A25&amp;$B$3&amp;$A$22,EYR_most_recent_outcomes,5,FALSE))</f>
        <v>6947</v>
      </c>
      <c r="D25" s="71">
        <f>IF(ISERROR(VLOOKUP($A25&amp;$B$3&amp;$A$22,EYR_most_recent_outcomes,6,FALSE))=TRUE,0,VLOOKUP($A25&amp;$B$3&amp;$A$22,EYR_most_recent_outcomes,6,FALSE))</f>
        <v>1397</v>
      </c>
      <c r="E25" s="71">
        <f>IF(ISERROR(VLOOKUP($A25&amp;$B$3&amp;$A$22,EYR_most_recent_outcomes,7,FALSE))=TRUE,0,VLOOKUP($A25&amp;$B$3&amp;$A$22,EYR_most_recent_outcomes,7,FALSE))</f>
        <v>4978</v>
      </c>
      <c r="F25" s="71">
        <f>IF(ISERROR(VLOOKUP($A25&amp;$B$3&amp;$A$22,EYR_most_recent_outcomes,8,FALSE))=TRUE,0,VLOOKUP($A25&amp;$B$3&amp;$A$22,EYR_most_recent_outcomes,8,FALSE))</f>
        <v>363</v>
      </c>
      <c r="G25" s="469">
        <f>IF(ISERROR(VLOOKUP($A25&amp;$B$3&amp;$A$22,EYR_most_recent_outcomes,9,FALSE))=TRUE,0,VLOOKUP($A25&amp;$B$3&amp;$A$22,EYR_most_recent_outcomes,9,FALSE))</f>
        <v>209</v>
      </c>
      <c r="H25" s="71">
        <f t="shared" si="3"/>
        <v>20.109399740895352</v>
      </c>
      <c r="I25" s="71">
        <f t="shared" si="3"/>
        <v>71.656830286454593</v>
      </c>
      <c r="J25" s="71">
        <f t="shared" si="3"/>
        <v>5.2252770980279255</v>
      </c>
      <c r="K25" s="71">
        <f t="shared" si="3"/>
        <v>3.0084928746221391</v>
      </c>
      <c r="L25" s="99"/>
    </row>
    <row r="26" spans="1:12" x14ac:dyDescent="0.2">
      <c r="A26" s="483" t="s">
        <v>89</v>
      </c>
      <c r="B26" s="71">
        <f>IF(ISERROR(VLOOKUP(A26&amp;"All providers"&amp;IF($B$3="All England", "All England Total", IF($B$3="Local authority not recorded","Not recorded",$B$3)),ProvidersandPlaces,6,FALSE))=TRUE,0,VLOOKUP(A26&amp;"All providers"&amp;IF($B$3="All England", "All England Total", IF($B$3="Local authority not recorded","Not recorded",$B$3)),ProvidersandPlaces,6,FALSE))</f>
        <v>219</v>
      </c>
      <c r="C26" s="71">
        <f>IF(ISERROR(VLOOKUP($A26&amp;$B$3&amp;$A$22,EYR_most_recent_outcomes,5,FALSE))=TRUE,0,VLOOKUP($A26&amp;$B$3&amp;$A$22,EYR_most_recent_outcomes,5,FALSE))</f>
        <v>92</v>
      </c>
      <c r="D26" s="71">
        <f>IF(ISERROR(VLOOKUP($A26&amp;$B$3&amp;$A$22,EYR_most_recent_outcomes,6,FALSE))=TRUE,0,VLOOKUP($A26&amp;$B$3&amp;$A$22,EYR_most_recent_outcomes,6,FALSE))</f>
        <v>18</v>
      </c>
      <c r="E26" s="71">
        <f>IF(ISERROR(VLOOKUP($A26&amp;$B$3&amp;$A$22,EYR_most_recent_outcomes,7,FALSE))=TRUE,0,VLOOKUP($A26&amp;$B$3&amp;$A$22,EYR_most_recent_outcomes,7,FALSE))</f>
        <v>60</v>
      </c>
      <c r="F26" s="71">
        <f>IF(ISERROR(VLOOKUP($A26&amp;$B$3&amp;$A$22,EYR_most_recent_outcomes,8,FALSE))=TRUE,0,VLOOKUP($A26&amp;$B$3&amp;$A$22,EYR_most_recent_outcomes,8,FALSE))</f>
        <v>6</v>
      </c>
      <c r="G26" s="469">
        <f>IF(ISERROR(VLOOKUP($A26&amp;$B$3&amp;$A$22,EYR_most_recent_outcomes,9,FALSE))=TRUE,0,VLOOKUP($A26&amp;$B$3&amp;$A$22,EYR_most_recent_outcomes,9,FALSE))</f>
        <v>8</v>
      </c>
      <c r="H26" s="71">
        <f t="shared" si="3"/>
        <v>19.565217391304348</v>
      </c>
      <c r="I26" s="71">
        <f t="shared" si="3"/>
        <v>65.217391304347828</v>
      </c>
      <c r="J26" s="71">
        <f t="shared" si="3"/>
        <v>6.5217391304347823</v>
      </c>
      <c r="K26" s="71">
        <f t="shared" si="3"/>
        <v>8.695652173913043</v>
      </c>
      <c r="L26" s="99"/>
    </row>
    <row r="27" spans="1:12" ht="38.1" customHeight="1" x14ac:dyDescent="0.2">
      <c r="A27" s="193" t="s">
        <v>10832</v>
      </c>
      <c r="B27" s="125"/>
      <c r="C27" s="71"/>
      <c r="D27" s="71"/>
      <c r="E27" s="71"/>
      <c r="F27" s="71"/>
      <c r="G27" s="469"/>
      <c r="H27" s="71"/>
      <c r="I27" s="71"/>
      <c r="J27" s="71"/>
      <c r="K27" s="71"/>
      <c r="L27" s="99"/>
    </row>
    <row r="28" spans="1:12" ht="17.100000000000001" customHeight="1" x14ac:dyDescent="0.2">
      <c r="A28" s="481" t="s">
        <v>84</v>
      </c>
      <c r="B28" s="106">
        <f>IF(ISERROR(VLOOKUP(A28&amp;"All providers"&amp;IF($B$3="All England", "All England Total", IF($B$3="Local authority not recorded","Not recorded",$B$3)),ProvidersandPlaces,6,FALSE))=TRUE,0,VLOOKUP(A28&amp;"All providers"&amp;IF($B$3="All England", "All England Total", IF($B$3="Local authority not recorded","Not recorded",$B$3)),ProvidersandPlaces,6,FALSE))</f>
        <v>51147</v>
      </c>
      <c r="C28" s="106">
        <f>IF(ISERROR(VLOOKUP($A28&amp;$B$3&amp;$A$27,EYR_most_recent_outcomes,5,FALSE))=TRUE,0,VLOOKUP($A28&amp;$B$3&amp;$A$27,EYR_most_recent_outcomes,5,FALSE))</f>
        <v>39928</v>
      </c>
      <c r="D28" s="106">
        <f>IF(ISERROR(VLOOKUP($A28&amp;$B$3&amp;$A$27,EYR_most_recent_outcomes,6,FALSE))=TRUE,0,VLOOKUP($A28&amp;$B$3&amp;$A$27,EYR_most_recent_outcomes,6,FALSE))</f>
        <v>5836</v>
      </c>
      <c r="E28" s="106">
        <f>IF(ISERROR(VLOOKUP($A28&amp;$B$3&amp;$A$27,EYR_most_recent_outcomes,7,FALSE))=TRUE,0,VLOOKUP($A28&amp;$B$3&amp;$A$27,EYR_most_recent_outcomes,7,FALSE))</f>
        <v>32620</v>
      </c>
      <c r="F28" s="106">
        <f>IF(ISERROR(VLOOKUP($A28&amp;$B$3&amp;$A$27,EYR_most_recent_outcomes,8,FALSE))=TRUE,0,VLOOKUP($A28&amp;$B$3&amp;$A$27,EYR_most_recent_outcomes,8,FALSE))</f>
        <v>996</v>
      </c>
      <c r="G28" s="107">
        <f>IF(ISERROR(VLOOKUP($A28&amp;$B$3&amp;$A$27,EYR_most_recent_outcomes,9,FALSE))=TRUE,0,VLOOKUP($A28&amp;$B$3&amp;$A$27,EYR_most_recent_outcomes,9,FALSE))</f>
        <v>476</v>
      </c>
      <c r="H28" s="106">
        <f>IF($C28 &lt;1, "-",D28/$C28*100)</f>
        <v>14.616309356842317</v>
      </c>
      <c r="I28" s="106">
        <f>IF($C28 &lt;1, "-",E28/$C28*100)</f>
        <v>81.697054698457222</v>
      </c>
      <c r="J28" s="106">
        <f>IF($C28 &lt;1, "-",F28/$C28*100)</f>
        <v>2.4944900821478662</v>
      </c>
      <c r="K28" s="106">
        <f>IF($C28 &lt;1, "-",G28/$C28*100)</f>
        <v>1.1921458625525947</v>
      </c>
      <c r="L28" s="472"/>
    </row>
    <row r="29" spans="1:12" x14ac:dyDescent="0.2">
      <c r="A29" s="482" t="s">
        <v>86</v>
      </c>
      <c r="B29" s="71">
        <f>IF(ISERROR(VLOOKUP(A29&amp;"All providers"&amp;IF($B$3="All England", "All England Total", IF($B$3="Local authority not recorded","Not recorded",$B$3)),ProvidersandPlaces,6,FALSE))=TRUE,0,VLOOKUP(A29&amp;"All providers"&amp;IF($B$3="All England", "All England Total", IF($B$3="Local authority not recorded","Not recorded",$B$3)),ProvidersandPlaces,6,FALSE))</f>
        <v>27888</v>
      </c>
      <c r="C29" s="71">
        <f>IF(ISERROR(VLOOKUP($A29&amp;$B$3&amp;$A$27,EYR_most_recent_outcomes,5,FALSE))=TRUE,0,VLOOKUP($A29&amp;$B$3&amp;$A$27,EYR_most_recent_outcomes,5,FALSE))</f>
        <v>23443</v>
      </c>
      <c r="D29" s="71">
        <f>IF(ISERROR(VLOOKUP($A29&amp;$B$3&amp;$A$27,EYR_most_recent_outcomes,6,FALSE))=TRUE,0,VLOOKUP($A29&amp;$B$3&amp;$A$27,EYR_most_recent_outcomes,6,FALSE))</f>
        <v>2869</v>
      </c>
      <c r="E29" s="71">
        <f>IF(ISERROR(VLOOKUP($A29&amp;$B$3&amp;$A$27,EYR_most_recent_outcomes,7,FALSE))=TRUE,0,VLOOKUP($A29&amp;$B$3&amp;$A$27,EYR_most_recent_outcomes,7,FALSE))</f>
        <v>19756</v>
      </c>
      <c r="F29" s="71">
        <f>IF(ISERROR(VLOOKUP($A29&amp;$B$3&amp;$A$27,EYR_most_recent_outcomes,8,FALSE))=TRUE,0,VLOOKUP($A29&amp;$B$3&amp;$A$27,EYR_most_recent_outcomes,8,FALSE))</f>
        <v>566</v>
      </c>
      <c r="G29" s="469">
        <f>IF(ISERROR(VLOOKUP($A29&amp;$B$3&amp;$A$27,EYR_most_recent_outcomes,9,FALSE))=TRUE,0,VLOOKUP($A29&amp;$B$3&amp;$A$27,EYR_most_recent_outcomes,9,FALSE))</f>
        <v>252</v>
      </c>
      <c r="H29" s="71">
        <f t="shared" ref="H29:K31" si="4">IF($C29 &lt;1, "-",D29/$C29*100)</f>
        <v>12.238194770293905</v>
      </c>
      <c r="I29" s="71">
        <f t="shared" si="4"/>
        <v>84.272490722177196</v>
      </c>
      <c r="J29" s="71">
        <f t="shared" si="4"/>
        <v>2.4143667619331994</v>
      </c>
      <c r="K29" s="71">
        <f t="shared" si="4"/>
        <v>1.0749477455957002</v>
      </c>
      <c r="L29" s="99"/>
    </row>
    <row r="30" spans="1:12" x14ac:dyDescent="0.2">
      <c r="A30" s="483" t="s">
        <v>87</v>
      </c>
      <c r="B30" s="71">
        <f>IF(ISERROR(VLOOKUP(A30&amp;"All providers"&amp;IF($B$3="All England", "All England Total", IF($B$3="Local authority not recorded","Not recorded",$B$3)),ProvidersandPlaces,6,FALSE))=TRUE,0,VLOOKUP(A30&amp;"All providers"&amp;IF($B$3="All England", "All England Total", IF($B$3="Local authority not recorded","Not recorded",$B$3)),ProvidersandPlaces,6,FALSE))</f>
        <v>23040</v>
      </c>
      <c r="C30" s="71">
        <f>IF(ISERROR(VLOOKUP($A30&amp;$B$3&amp;$A$27,EYR_most_recent_outcomes,5,FALSE))=TRUE,0,VLOOKUP($A30&amp;$B$3&amp;$A$27,EYR_most_recent_outcomes,5,FALSE))</f>
        <v>16319</v>
      </c>
      <c r="D30" s="71">
        <f>IF(ISERROR(VLOOKUP($A30&amp;$B$3&amp;$A$27,EYR_most_recent_outcomes,6,FALSE))=TRUE,0,VLOOKUP($A30&amp;$B$3&amp;$A$27,EYR_most_recent_outcomes,6,FALSE))</f>
        <v>2933</v>
      </c>
      <c r="E30" s="71">
        <f>IF(ISERROR(VLOOKUP($A30&amp;$B$3&amp;$A$27,EYR_most_recent_outcomes,7,FALSE))=TRUE,0,VLOOKUP($A30&amp;$B$3&amp;$A$27,EYR_most_recent_outcomes,7,FALSE))</f>
        <v>12748</v>
      </c>
      <c r="F30" s="71">
        <f>IF(ISERROR(VLOOKUP($A30&amp;$B$3&amp;$A$27,EYR_most_recent_outcomes,8,FALSE))=TRUE,0,VLOOKUP($A30&amp;$B$3&amp;$A$27,EYR_most_recent_outcomes,8,FALSE))</f>
        <v>423</v>
      </c>
      <c r="G30" s="469">
        <f>IF(ISERROR(VLOOKUP($A30&amp;$B$3&amp;$A$27,EYR_most_recent_outcomes,9,FALSE))=TRUE,0,VLOOKUP($A30&amp;$B$3&amp;$A$27,EYR_most_recent_outcomes,9,FALSE))</f>
        <v>215</v>
      </c>
      <c r="H30" s="71">
        <f t="shared" si="4"/>
        <v>17.972915007047</v>
      </c>
      <c r="I30" s="71">
        <f t="shared" si="4"/>
        <v>78.117531711501925</v>
      </c>
      <c r="J30" s="71">
        <f t="shared" si="4"/>
        <v>2.5920705925608187</v>
      </c>
      <c r="K30" s="71">
        <f t="shared" si="4"/>
        <v>1.3174826888902507</v>
      </c>
      <c r="L30" s="99"/>
    </row>
    <row r="31" spans="1:12" x14ac:dyDescent="0.2">
      <c r="A31" s="484" t="s">
        <v>89</v>
      </c>
      <c r="B31" s="473">
        <f>IF(ISERROR(VLOOKUP(A31&amp;"All providers"&amp;IF($B$3="All England", "All England Total", IF($B$3="Local authority not recorded","Not recorded",$B$3)),ProvidersandPlaces,6,FALSE))=TRUE,0,VLOOKUP(A31&amp;"All providers"&amp;IF($B$3="All England", "All England Total", IF($B$3="Local authority not recorded","Not recorded",$B$3)),ProvidersandPlaces,6,FALSE))</f>
        <v>219</v>
      </c>
      <c r="C31" s="473">
        <f>IF(ISERROR(VLOOKUP($A31&amp;$B$3&amp;$A$27,EYR_most_recent_outcomes,5,FALSE))=TRUE,0,VLOOKUP($A31&amp;$B$3&amp;$A$27,EYR_most_recent_outcomes,5,FALSE))</f>
        <v>166</v>
      </c>
      <c r="D31" s="473">
        <f>IF(ISERROR(VLOOKUP($A31&amp;$B$3&amp;$A$27,EYR_most_recent_outcomes,6,FALSE))=TRUE,0,VLOOKUP($A31&amp;$B$3&amp;$A$27,EYR_most_recent_outcomes,6,FALSE))</f>
        <v>34</v>
      </c>
      <c r="E31" s="473">
        <f>IF(ISERROR(VLOOKUP($A31&amp;$B$3&amp;$A$27,EYR_most_recent_outcomes,7,FALSE))=TRUE,0,VLOOKUP($A31&amp;$B$3&amp;$A$27,EYR_most_recent_outcomes,7,FALSE))</f>
        <v>116</v>
      </c>
      <c r="F31" s="473">
        <f>IF(ISERROR(VLOOKUP($A31&amp;$B$3&amp;$A$27,EYR_most_recent_outcomes,8,FALSE))=TRUE,0,VLOOKUP($A31&amp;$B$3&amp;$A$27,EYR_most_recent_outcomes,8,FALSE))</f>
        <v>7</v>
      </c>
      <c r="G31" s="474">
        <f>IF(ISERROR(VLOOKUP($A31&amp;$B$3&amp;$A$27,EYR_most_recent_outcomes,9,FALSE))=TRUE,0,VLOOKUP($A31&amp;$B$3&amp;$A$27,EYR_most_recent_outcomes,9,FALSE))</f>
        <v>9</v>
      </c>
      <c r="H31" s="473">
        <f t="shared" si="4"/>
        <v>20.481927710843372</v>
      </c>
      <c r="I31" s="473">
        <f t="shared" si="4"/>
        <v>69.879518072289159</v>
      </c>
      <c r="J31" s="473">
        <f t="shared" si="4"/>
        <v>4.2168674698795181</v>
      </c>
      <c r="K31" s="473">
        <f t="shared" si="4"/>
        <v>5.4216867469879517</v>
      </c>
      <c r="L31" s="99"/>
    </row>
    <row r="32" spans="1:12" x14ac:dyDescent="0.2">
      <c r="A32" s="143"/>
      <c r="B32" s="103"/>
      <c r="C32" s="102"/>
      <c r="D32" s="102"/>
      <c r="E32" s="102"/>
      <c r="F32" s="102"/>
      <c r="G32" s="102"/>
      <c r="H32" s="102"/>
      <c r="I32" s="413"/>
      <c r="J32" s="475"/>
      <c r="K32" s="413" t="s">
        <v>10828</v>
      </c>
      <c r="L32" s="103"/>
    </row>
    <row r="33" spans="1:12" x14ac:dyDescent="0.2">
      <c r="A33" s="354" t="s">
        <v>4032</v>
      </c>
      <c r="B33" s="39"/>
      <c r="C33" s="39"/>
      <c r="D33" s="39"/>
      <c r="E33" s="39"/>
      <c r="F33" s="39"/>
      <c r="G33" s="39"/>
      <c r="H33" s="39"/>
      <c r="I33" s="39"/>
      <c r="J33" s="39"/>
      <c r="K33" s="39"/>
      <c r="L33" s="39"/>
    </row>
    <row r="34" spans="1:12" ht="13.35" customHeight="1" x14ac:dyDescent="0.2">
      <c r="A34" s="354" t="s">
        <v>10833</v>
      </c>
      <c r="B34" s="255"/>
      <c r="C34" s="255"/>
      <c r="D34" s="255"/>
      <c r="E34" s="255"/>
      <c r="F34" s="255"/>
      <c r="G34" s="255"/>
      <c r="H34" s="255"/>
      <c r="I34" s="255"/>
      <c r="J34" s="255"/>
      <c r="K34" s="255"/>
      <c r="L34" s="411"/>
    </row>
    <row r="35" spans="1:12" x14ac:dyDescent="0.2">
      <c r="A35" s="421" t="s">
        <v>10830</v>
      </c>
      <c r="B35" s="476"/>
      <c r="C35" s="130"/>
      <c r="D35" s="130"/>
      <c r="E35" s="130"/>
      <c r="F35" s="130"/>
      <c r="G35" s="130"/>
      <c r="H35" s="131"/>
      <c r="I35" s="457"/>
      <c r="J35" s="131"/>
      <c r="K35" s="131"/>
      <c r="L35" s="411"/>
    </row>
    <row r="36" spans="1:12" x14ac:dyDescent="0.2">
      <c r="A36" s="480" t="s">
        <v>10834</v>
      </c>
      <c r="B36" s="477"/>
      <c r="C36" s="130"/>
      <c r="D36" s="130"/>
      <c r="E36" s="130"/>
      <c r="F36" s="130"/>
      <c r="G36" s="130"/>
      <c r="H36" s="131"/>
      <c r="I36" s="457"/>
      <c r="J36" s="131"/>
      <c r="K36" s="131"/>
      <c r="L36" s="411"/>
    </row>
    <row r="37" spans="1:12" x14ac:dyDescent="0.2">
      <c r="A37" s="462"/>
      <c r="B37" s="456"/>
      <c r="C37" s="130"/>
      <c r="D37" s="130"/>
      <c r="E37" s="130"/>
      <c r="F37" s="130"/>
      <c r="G37" s="130"/>
      <c r="H37" s="131"/>
      <c r="I37" s="457"/>
      <c r="J37" s="131"/>
      <c r="K37" s="131"/>
      <c r="L37" s="411"/>
    </row>
  </sheetData>
  <sheetProtection sort="0" autoFilter="0"/>
  <mergeCells count="3">
    <mergeCell ref="B3:D3"/>
    <mergeCell ref="B5:G5"/>
    <mergeCell ref="H5:K5"/>
  </mergeCells>
  <dataValidations count="1">
    <dataValidation type="list" allowBlank="1" showInputMessage="1" showErrorMessage="1" sqref="B3" xr:uid="{00000000-0002-0000-1100-000000000000}">
      <formula1>LocalAuthority</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7" tint="0.79998168889431442"/>
  </sheetPr>
  <dimension ref="A1:M175"/>
  <sheetViews>
    <sheetView showGridLines="0" zoomScaleNormal="100" workbookViewId="0"/>
  </sheetViews>
  <sheetFormatPr defaultColWidth="8.85546875" defaultRowHeight="12.75" x14ac:dyDescent="0.2"/>
  <cols>
    <col min="1" max="1" width="33.28515625" style="256" customWidth="1"/>
    <col min="2" max="5" width="11.7109375" style="12" customWidth="1"/>
    <col min="6" max="6" width="12.28515625" style="12" customWidth="1"/>
    <col min="7" max="9" width="11.7109375" style="12" customWidth="1"/>
    <col min="10" max="10" width="12.28515625" style="12" customWidth="1"/>
    <col min="11" max="12" width="11.7109375" style="12" customWidth="1"/>
    <col min="13" max="16384" width="8.85546875" style="12"/>
  </cols>
  <sheetData>
    <row r="1" spans="1:13" ht="34.35" customHeight="1" x14ac:dyDescent="0.25">
      <c r="A1" s="348" t="s">
        <v>10835</v>
      </c>
      <c r="B1" s="494"/>
      <c r="C1" s="494"/>
      <c r="D1" s="494"/>
      <c r="E1" s="494"/>
      <c r="F1" s="494"/>
      <c r="G1" s="494"/>
      <c r="H1" s="494"/>
      <c r="I1" s="494"/>
      <c r="J1" s="494"/>
      <c r="K1" s="494"/>
      <c r="L1" s="494"/>
    </row>
    <row r="2" spans="1:13" ht="20.25" x14ac:dyDescent="0.25">
      <c r="A2" s="348" t="s">
        <v>10836</v>
      </c>
      <c r="B2" s="494"/>
      <c r="C2" s="494"/>
      <c r="D2" s="494"/>
      <c r="E2" s="494"/>
      <c r="F2" s="494"/>
      <c r="G2" s="494"/>
      <c r="H2" s="494"/>
      <c r="I2" s="494"/>
      <c r="J2" s="494"/>
      <c r="K2" s="494"/>
      <c r="L2" s="494"/>
    </row>
    <row r="3" spans="1:13" ht="27.6" customHeight="1" x14ac:dyDescent="0.2">
      <c r="A3" s="671" t="str">
        <f>TEXT('Drop down Values'!B3,"dd mmmm yyyy")</f>
        <v>31 August 2022</v>
      </c>
      <c r="B3" s="487"/>
      <c r="C3" s="487"/>
      <c r="D3" s="487"/>
      <c r="E3" s="488"/>
      <c r="F3" s="488"/>
      <c r="G3" s="256"/>
      <c r="H3" s="370"/>
      <c r="I3" s="370"/>
      <c r="J3" s="256"/>
      <c r="K3" s="256"/>
      <c r="L3" s="489"/>
    </row>
    <row r="4" spans="1:13" x14ac:dyDescent="0.2">
      <c r="A4" s="88" t="s">
        <v>4036</v>
      </c>
      <c r="B4" s="818" t="s">
        <v>84</v>
      </c>
      <c r="C4" s="818"/>
      <c r="D4" s="819"/>
      <c r="E4" s="89"/>
      <c r="F4" s="89"/>
      <c r="G4" s="89"/>
      <c r="H4" s="89"/>
      <c r="I4" s="89"/>
      <c r="J4" s="89"/>
      <c r="K4" s="89"/>
    </row>
    <row r="5" spans="1:13" x14ac:dyDescent="0.2">
      <c r="B5" s="42"/>
      <c r="C5" s="42"/>
      <c r="D5" s="42"/>
      <c r="E5" s="42"/>
      <c r="F5" s="42"/>
      <c r="G5" s="42"/>
      <c r="H5" s="42"/>
      <c r="I5" s="42"/>
      <c r="J5" s="42"/>
      <c r="K5" s="42"/>
    </row>
    <row r="6" spans="1:13" x14ac:dyDescent="0.2">
      <c r="A6" s="459"/>
      <c r="B6" s="808" t="s">
        <v>4855</v>
      </c>
      <c r="C6" s="808"/>
      <c r="D6" s="808"/>
      <c r="E6" s="808"/>
      <c r="F6" s="808"/>
      <c r="G6" s="820"/>
      <c r="H6" s="821" t="s">
        <v>10827</v>
      </c>
      <c r="I6" s="822"/>
      <c r="J6" s="822"/>
      <c r="K6" s="822"/>
    </row>
    <row r="7" spans="1:13" ht="38.25" x14ac:dyDescent="0.2">
      <c r="A7" s="750" t="s">
        <v>4881</v>
      </c>
      <c r="B7" s="195" t="s">
        <v>303</v>
      </c>
      <c r="C7" s="195" t="s">
        <v>10729</v>
      </c>
      <c r="D7" s="80" t="s">
        <v>4861</v>
      </c>
      <c r="E7" s="80" t="s">
        <v>4862</v>
      </c>
      <c r="F7" s="67" t="s">
        <v>4863</v>
      </c>
      <c r="G7" s="90" t="s">
        <v>4864</v>
      </c>
      <c r="H7" s="80" t="s">
        <v>4861</v>
      </c>
      <c r="I7" s="80" t="s">
        <v>4862</v>
      </c>
      <c r="J7" s="67" t="s">
        <v>4863</v>
      </c>
      <c r="K7" s="80" t="s">
        <v>4864</v>
      </c>
      <c r="L7" s="486"/>
    </row>
    <row r="8" spans="1:13" ht="25.35" customHeight="1" x14ac:dyDescent="0.2">
      <c r="A8" s="36" t="s">
        <v>104</v>
      </c>
      <c r="B8" s="44">
        <f>VLOOKUP($B$4&amp;"All providers"&amp;A8&amp;" total",ProvidersandPlaces,6,FALSE)</f>
        <v>51147</v>
      </c>
      <c r="C8" s="44">
        <f>IF(ISERROR(VLOOKUP($B$4&amp;$A8&amp;$A$7,EYR_most_recent_outcomes,5,FALSE))=TRUE,0,VLOOKUP($B$4&amp;$A8&amp;$A$7,EYR_most_recent_outcomes,5,FALSE))</f>
        <v>39928</v>
      </c>
      <c r="D8" s="44">
        <f>IF(ISERROR(VLOOKUP($B$4&amp;$A8&amp;$A$7,EYR_most_recent_outcomes,6,FALSE))=TRUE,0,VLOOKUP($B$4&amp;$A8&amp;$A$7,EYR_most_recent_outcomes,6,FALSE))</f>
        <v>5798</v>
      </c>
      <c r="E8" s="44">
        <f>IF(ISERROR(VLOOKUP($B$4&amp;$A8&amp;$A$7,EYR_most_recent_outcomes,7,FALSE))=TRUE,0,VLOOKUP($B$4&amp;$A8&amp;$A$7,EYR_most_recent_outcomes,7,FALSE))</f>
        <v>32667</v>
      </c>
      <c r="F8" s="44">
        <f>IF(ISERROR(VLOOKUP($B$4&amp;$A8&amp;$A$7,EYR_most_recent_outcomes,8,FALSE))=TRUE,0,VLOOKUP($B$4&amp;$A8&amp;$A$7,EYR_most_recent_outcomes,8,FALSE))</f>
        <v>987</v>
      </c>
      <c r="G8" s="92">
        <f>IF(ISERROR(VLOOKUP($B$4&amp;$A8&amp;$A$7,EYR_most_recent_outcomes,9,FALSE))=TRUE,0,VLOOKUP($B$4&amp;$A8&amp;$A$7,EYR_most_recent_outcomes,9,FALSE))</f>
        <v>476</v>
      </c>
      <c r="H8" s="44">
        <f t="shared" ref="H8:K23" si="0">IF(ISERROR(100*D8/$C8),"-",100*D8/$C8)</f>
        <v>14.521138048487277</v>
      </c>
      <c r="I8" s="44">
        <f t="shared" si="0"/>
        <v>81.81476657984372</v>
      </c>
      <c r="J8" s="44">
        <f t="shared" si="0"/>
        <v>2.4719495091164094</v>
      </c>
      <c r="K8" s="44">
        <f t="shared" si="0"/>
        <v>1.1921458625525947</v>
      </c>
      <c r="L8" s="93"/>
      <c r="M8" s="441"/>
    </row>
    <row r="9" spans="1:13" ht="21.6" customHeight="1" x14ac:dyDescent="0.2">
      <c r="A9" s="430" t="s">
        <v>268</v>
      </c>
      <c r="B9" s="46">
        <f t="shared" ref="B9:G9" si="1">SUM(B10:B32)</f>
        <v>6020</v>
      </c>
      <c r="C9" s="46">
        <f t="shared" si="1"/>
        <v>4808</v>
      </c>
      <c r="D9" s="46">
        <f t="shared" si="1"/>
        <v>740</v>
      </c>
      <c r="E9" s="46">
        <f t="shared" si="1"/>
        <v>3889</v>
      </c>
      <c r="F9" s="46">
        <f t="shared" si="1"/>
        <v>120</v>
      </c>
      <c r="G9" s="94">
        <f t="shared" si="1"/>
        <v>59</v>
      </c>
      <c r="H9" s="46">
        <f t="shared" si="0"/>
        <v>15.391014975041598</v>
      </c>
      <c r="I9" s="46">
        <f t="shared" si="0"/>
        <v>80.886023294509158</v>
      </c>
      <c r="J9" s="46">
        <f t="shared" si="0"/>
        <v>2.4958402662229617</v>
      </c>
      <c r="K9" s="46">
        <f t="shared" si="0"/>
        <v>1.2271214642262895</v>
      </c>
      <c r="L9" s="95"/>
    </row>
    <row r="10" spans="1:13" x14ac:dyDescent="0.2">
      <c r="A10" s="432" t="s">
        <v>112</v>
      </c>
      <c r="B10" s="48">
        <f t="shared" ref="B10:B32" si="2">IF(ISERROR(VLOOKUP($B$4&amp;"All providers"&amp;A10,ProvidersandPlaces,6,FALSE))=TRUE,0,VLOOKUP($B$4&amp;"All providers"&amp;A10,ProvidersandPlaces,6,FALSE))</f>
        <v>121</v>
      </c>
      <c r="C10" s="48">
        <f t="shared" ref="C10:C32" si="3">IF(ISERROR(VLOOKUP($B$4&amp;$A10&amp;$A$7,EYR_most_recent_outcomes,5,FALSE))=TRUE,0,VLOOKUP($B$4&amp;$A10&amp;$A$7,EYR_most_recent_outcomes,5,FALSE))</f>
        <v>97</v>
      </c>
      <c r="D10" s="48">
        <f t="shared" ref="D10:D32" si="4">IF(ISERROR(VLOOKUP($B$4&amp;$A10&amp;$A$7,EYR_most_recent_outcomes,6,FALSE))=TRUE,0,VLOOKUP($B$4&amp;$A10&amp;$A$7,EYR_most_recent_outcomes,6,FALSE))</f>
        <v>11</v>
      </c>
      <c r="E10" s="48">
        <f t="shared" ref="E10:E32" si="5">IF(ISERROR(VLOOKUP($B$4&amp;$A10&amp;$A$7,EYR_most_recent_outcomes,7,FALSE))=TRUE,0,VLOOKUP($B$4&amp;$A10&amp;$A$7,EYR_most_recent_outcomes,7,FALSE))</f>
        <v>80</v>
      </c>
      <c r="F10" s="48">
        <f t="shared" ref="F10:F32" si="6">IF(ISERROR(VLOOKUP($B$4&amp;$A10&amp;$A$7,EYR_most_recent_outcomes,8,FALSE))=TRUE,0,VLOOKUP($B$4&amp;$A10&amp;$A$7,EYR_most_recent_outcomes,8,FALSE))</f>
        <v>3</v>
      </c>
      <c r="G10" s="72">
        <f t="shared" ref="G10:G32" si="7">IF(ISERROR(VLOOKUP($B$4&amp;$A10&amp;$A$7,EYR_most_recent_outcomes,9,FALSE))=TRUE,0,VLOOKUP($B$4&amp;$A10&amp;$A$7,EYR_most_recent_outcomes,9,FALSE))</f>
        <v>3</v>
      </c>
      <c r="H10" s="48">
        <f t="shared" si="0"/>
        <v>11.340206185567011</v>
      </c>
      <c r="I10" s="48">
        <f t="shared" si="0"/>
        <v>82.474226804123717</v>
      </c>
      <c r="J10" s="48">
        <f t="shared" si="0"/>
        <v>3.0927835051546393</v>
      </c>
      <c r="K10" s="48">
        <f t="shared" si="0"/>
        <v>3.0927835051546393</v>
      </c>
      <c r="L10" s="95"/>
    </row>
    <row r="11" spans="1:13" x14ac:dyDescent="0.2">
      <c r="A11" s="432" t="s">
        <v>113</v>
      </c>
      <c r="B11" s="48">
        <f t="shared" si="2"/>
        <v>82</v>
      </c>
      <c r="C11" s="48">
        <f t="shared" si="3"/>
        <v>67</v>
      </c>
      <c r="D11" s="48">
        <f t="shared" si="4"/>
        <v>8</v>
      </c>
      <c r="E11" s="48">
        <f t="shared" si="5"/>
        <v>57</v>
      </c>
      <c r="F11" s="48">
        <f t="shared" si="6"/>
        <v>1</v>
      </c>
      <c r="G11" s="72">
        <f t="shared" si="7"/>
        <v>1</v>
      </c>
      <c r="H11" s="48">
        <f t="shared" si="0"/>
        <v>11.940298507462687</v>
      </c>
      <c r="I11" s="48">
        <f t="shared" si="0"/>
        <v>85.074626865671647</v>
      </c>
      <c r="J11" s="48">
        <f t="shared" si="0"/>
        <v>1.4925373134328359</v>
      </c>
      <c r="K11" s="48">
        <f t="shared" si="0"/>
        <v>1.4925373134328359</v>
      </c>
      <c r="L11" s="95"/>
    </row>
    <row r="12" spans="1:13" x14ac:dyDescent="0.2">
      <c r="A12" s="432" t="s">
        <v>114</v>
      </c>
      <c r="B12" s="48">
        <f t="shared" si="2"/>
        <v>216</v>
      </c>
      <c r="C12" s="48">
        <f t="shared" si="3"/>
        <v>158</v>
      </c>
      <c r="D12" s="48">
        <f t="shared" si="4"/>
        <v>23</v>
      </c>
      <c r="E12" s="48">
        <f t="shared" si="5"/>
        <v>128</v>
      </c>
      <c r="F12" s="48">
        <f t="shared" si="6"/>
        <v>6</v>
      </c>
      <c r="G12" s="72">
        <f t="shared" si="7"/>
        <v>1</v>
      </c>
      <c r="H12" s="48">
        <f t="shared" si="0"/>
        <v>14.556962025316455</v>
      </c>
      <c r="I12" s="48">
        <f t="shared" si="0"/>
        <v>81.012658227848107</v>
      </c>
      <c r="J12" s="48">
        <f t="shared" si="0"/>
        <v>3.7974683544303796</v>
      </c>
      <c r="K12" s="48">
        <f t="shared" si="0"/>
        <v>0.63291139240506333</v>
      </c>
      <c r="L12" s="95"/>
    </row>
    <row r="13" spans="1:13" x14ac:dyDescent="0.2">
      <c r="A13" s="432" t="s">
        <v>123</v>
      </c>
      <c r="B13" s="48">
        <f t="shared" si="2"/>
        <v>157</v>
      </c>
      <c r="C13" s="48">
        <f t="shared" si="3"/>
        <v>127</v>
      </c>
      <c r="D13" s="48">
        <f t="shared" si="4"/>
        <v>22</v>
      </c>
      <c r="E13" s="48">
        <f t="shared" si="5"/>
        <v>103</v>
      </c>
      <c r="F13" s="48">
        <f t="shared" si="6"/>
        <v>2</v>
      </c>
      <c r="G13" s="72">
        <f t="shared" si="7"/>
        <v>0</v>
      </c>
      <c r="H13" s="48">
        <f t="shared" si="0"/>
        <v>17.322834645669293</v>
      </c>
      <c r="I13" s="48">
        <f t="shared" si="0"/>
        <v>81.102362204724415</v>
      </c>
      <c r="J13" s="48">
        <f t="shared" si="0"/>
        <v>1.5748031496062993</v>
      </c>
      <c r="K13" s="48">
        <f t="shared" si="0"/>
        <v>0</v>
      </c>
      <c r="L13" s="95"/>
    </row>
    <row r="14" spans="1:13" x14ac:dyDescent="0.2">
      <c r="A14" s="432" t="s">
        <v>128</v>
      </c>
      <c r="B14" s="48">
        <f t="shared" si="2"/>
        <v>302</v>
      </c>
      <c r="C14" s="48">
        <f t="shared" si="3"/>
        <v>241</v>
      </c>
      <c r="D14" s="48">
        <f t="shared" si="4"/>
        <v>41</v>
      </c>
      <c r="E14" s="48">
        <f t="shared" si="5"/>
        <v>193</v>
      </c>
      <c r="F14" s="48">
        <f t="shared" si="6"/>
        <v>5</v>
      </c>
      <c r="G14" s="72">
        <f t="shared" si="7"/>
        <v>2</v>
      </c>
      <c r="H14" s="48">
        <f t="shared" si="0"/>
        <v>17.012448132780083</v>
      </c>
      <c r="I14" s="48">
        <f t="shared" si="0"/>
        <v>80.08298755186722</v>
      </c>
      <c r="J14" s="48">
        <f t="shared" si="0"/>
        <v>2.0746887966804981</v>
      </c>
      <c r="K14" s="48">
        <f t="shared" si="0"/>
        <v>0.82987551867219922</v>
      </c>
      <c r="L14" s="95"/>
    </row>
    <row r="15" spans="1:13" x14ac:dyDescent="0.2">
      <c r="A15" s="432" t="s">
        <v>129</v>
      </c>
      <c r="B15" s="48">
        <f t="shared" si="2"/>
        <v>294</v>
      </c>
      <c r="C15" s="48">
        <f t="shared" si="3"/>
        <v>237</v>
      </c>
      <c r="D15" s="48">
        <f t="shared" si="4"/>
        <v>39</v>
      </c>
      <c r="E15" s="48">
        <f t="shared" si="5"/>
        <v>192</v>
      </c>
      <c r="F15" s="48">
        <f t="shared" si="6"/>
        <v>4</v>
      </c>
      <c r="G15" s="72">
        <f t="shared" si="7"/>
        <v>2</v>
      </c>
      <c r="H15" s="48">
        <f t="shared" si="0"/>
        <v>16.455696202531644</v>
      </c>
      <c r="I15" s="48">
        <f t="shared" si="0"/>
        <v>81.012658227848107</v>
      </c>
      <c r="J15" s="48">
        <f t="shared" si="0"/>
        <v>1.6877637130801688</v>
      </c>
      <c r="K15" s="48">
        <f t="shared" si="0"/>
        <v>0.84388185654008441</v>
      </c>
      <c r="L15" s="95"/>
    </row>
    <row r="16" spans="1:13" x14ac:dyDescent="0.2">
      <c r="A16" s="432" t="s">
        <v>134</v>
      </c>
      <c r="B16" s="48">
        <f t="shared" si="2"/>
        <v>251</v>
      </c>
      <c r="C16" s="48">
        <f t="shared" si="3"/>
        <v>217</v>
      </c>
      <c r="D16" s="48">
        <f t="shared" si="4"/>
        <v>42</v>
      </c>
      <c r="E16" s="48">
        <f t="shared" si="5"/>
        <v>170</v>
      </c>
      <c r="F16" s="48">
        <f t="shared" si="6"/>
        <v>4</v>
      </c>
      <c r="G16" s="72">
        <f t="shared" si="7"/>
        <v>1</v>
      </c>
      <c r="H16" s="48">
        <f t="shared" si="0"/>
        <v>19.35483870967742</v>
      </c>
      <c r="I16" s="48">
        <f t="shared" si="0"/>
        <v>78.341013824884797</v>
      </c>
      <c r="J16" s="48">
        <f t="shared" si="0"/>
        <v>1.8433179723502304</v>
      </c>
      <c r="K16" s="48">
        <f t="shared" si="0"/>
        <v>0.46082949308755761</v>
      </c>
      <c r="L16" s="95"/>
    </row>
    <row r="17" spans="1:12" x14ac:dyDescent="0.2">
      <c r="A17" s="432" t="s">
        <v>152</v>
      </c>
      <c r="B17" s="48">
        <f t="shared" si="2"/>
        <v>116</v>
      </c>
      <c r="C17" s="48">
        <f t="shared" si="3"/>
        <v>100</v>
      </c>
      <c r="D17" s="48">
        <f t="shared" si="4"/>
        <v>13</v>
      </c>
      <c r="E17" s="48">
        <f t="shared" si="5"/>
        <v>81</v>
      </c>
      <c r="F17" s="48">
        <f t="shared" si="6"/>
        <v>4</v>
      </c>
      <c r="G17" s="72">
        <f t="shared" si="7"/>
        <v>2</v>
      </c>
      <c r="H17" s="48">
        <f t="shared" si="0"/>
        <v>13</v>
      </c>
      <c r="I17" s="48">
        <f t="shared" si="0"/>
        <v>81</v>
      </c>
      <c r="J17" s="48">
        <f t="shared" si="0"/>
        <v>4</v>
      </c>
      <c r="K17" s="48">
        <f t="shared" si="0"/>
        <v>2</v>
      </c>
      <c r="L17" s="95"/>
    </row>
    <row r="18" spans="1:12" x14ac:dyDescent="0.2">
      <c r="A18" s="432" t="s">
        <v>171</v>
      </c>
      <c r="B18" s="48">
        <f t="shared" si="2"/>
        <v>100</v>
      </c>
      <c r="C18" s="48">
        <f t="shared" si="3"/>
        <v>86</v>
      </c>
      <c r="D18" s="48">
        <f t="shared" si="4"/>
        <v>17</v>
      </c>
      <c r="E18" s="48">
        <f t="shared" si="5"/>
        <v>67</v>
      </c>
      <c r="F18" s="48">
        <f t="shared" si="6"/>
        <v>1</v>
      </c>
      <c r="G18" s="72">
        <f t="shared" si="7"/>
        <v>1</v>
      </c>
      <c r="H18" s="48">
        <f t="shared" si="0"/>
        <v>19.767441860465116</v>
      </c>
      <c r="I18" s="48">
        <f t="shared" si="0"/>
        <v>77.906976744186053</v>
      </c>
      <c r="J18" s="48">
        <f t="shared" si="0"/>
        <v>1.1627906976744187</v>
      </c>
      <c r="K18" s="48">
        <f t="shared" si="0"/>
        <v>1.1627906976744187</v>
      </c>
      <c r="L18" s="95"/>
    </row>
    <row r="19" spans="1:12" x14ac:dyDescent="0.2">
      <c r="A19" s="432" t="s">
        <v>173</v>
      </c>
      <c r="B19" s="48">
        <f t="shared" si="2"/>
        <v>1041</v>
      </c>
      <c r="C19" s="48">
        <f t="shared" si="3"/>
        <v>823</v>
      </c>
      <c r="D19" s="48">
        <f t="shared" si="4"/>
        <v>143</v>
      </c>
      <c r="E19" s="48">
        <f t="shared" si="5"/>
        <v>666</v>
      </c>
      <c r="F19" s="48">
        <f t="shared" si="6"/>
        <v>9</v>
      </c>
      <c r="G19" s="72">
        <f t="shared" si="7"/>
        <v>5</v>
      </c>
      <c r="H19" s="48">
        <f t="shared" si="0"/>
        <v>17.375455650060754</v>
      </c>
      <c r="I19" s="48">
        <f t="shared" si="0"/>
        <v>80.923450789793435</v>
      </c>
      <c r="J19" s="48">
        <f t="shared" si="0"/>
        <v>1.0935601458080195</v>
      </c>
      <c r="K19" s="48">
        <f t="shared" si="0"/>
        <v>0.60753341433778862</v>
      </c>
      <c r="L19" s="95"/>
    </row>
    <row r="20" spans="1:12" x14ac:dyDescent="0.2">
      <c r="A20" s="432" t="s">
        <v>179</v>
      </c>
      <c r="B20" s="48">
        <f t="shared" si="2"/>
        <v>305</v>
      </c>
      <c r="C20" s="48">
        <f t="shared" si="3"/>
        <v>256</v>
      </c>
      <c r="D20" s="48">
        <f t="shared" si="4"/>
        <v>22</v>
      </c>
      <c r="E20" s="48">
        <f t="shared" si="5"/>
        <v>214</v>
      </c>
      <c r="F20" s="48">
        <f t="shared" si="6"/>
        <v>11</v>
      </c>
      <c r="G20" s="72">
        <f t="shared" si="7"/>
        <v>9</v>
      </c>
      <c r="H20" s="48">
        <f t="shared" si="0"/>
        <v>8.59375</v>
      </c>
      <c r="I20" s="48">
        <f t="shared" si="0"/>
        <v>83.59375</v>
      </c>
      <c r="J20" s="48">
        <f t="shared" si="0"/>
        <v>4.296875</v>
      </c>
      <c r="K20" s="48">
        <f t="shared" si="0"/>
        <v>3.515625</v>
      </c>
      <c r="L20" s="95"/>
    </row>
    <row r="21" spans="1:12" x14ac:dyDescent="0.2">
      <c r="A21" s="432" t="s">
        <v>181</v>
      </c>
      <c r="B21" s="48">
        <f t="shared" si="2"/>
        <v>460</v>
      </c>
      <c r="C21" s="48">
        <f t="shared" si="3"/>
        <v>367</v>
      </c>
      <c r="D21" s="48">
        <f t="shared" si="4"/>
        <v>50</v>
      </c>
      <c r="E21" s="48">
        <f t="shared" si="5"/>
        <v>289</v>
      </c>
      <c r="F21" s="48">
        <f t="shared" si="6"/>
        <v>18</v>
      </c>
      <c r="G21" s="72">
        <f t="shared" si="7"/>
        <v>10</v>
      </c>
      <c r="H21" s="48">
        <f t="shared" si="0"/>
        <v>13.623978201634877</v>
      </c>
      <c r="I21" s="48">
        <f t="shared" si="0"/>
        <v>78.746594005449595</v>
      </c>
      <c r="J21" s="48">
        <f t="shared" si="0"/>
        <v>4.9046321525885554</v>
      </c>
      <c r="K21" s="48">
        <f t="shared" si="0"/>
        <v>2.7247956403269753</v>
      </c>
      <c r="L21" s="95"/>
    </row>
    <row r="22" spans="1:12" x14ac:dyDescent="0.2">
      <c r="A22" s="432" t="s">
        <v>198</v>
      </c>
      <c r="B22" s="48">
        <f t="shared" si="2"/>
        <v>227</v>
      </c>
      <c r="C22" s="48">
        <f t="shared" si="3"/>
        <v>176</v>
      </c>
      <c r="D22" s="48">
        <f t="shared" si="4"/>
        <v>40</v>
      </c>
      <c r="E22" s="48">
        <f t="shared" si="5"/>
        <v>125</v>
      </c>
      <c r="F22" s="48">
        <f t="shared" si="6"/>
        <v>8</v>
      </c>
      <c r="G22" s="72">
        <f t="shared" si="7"/>
        <v>3</v>
      </c>
      <c r="H22" s="48">
        <f t="shared" si="0"/>
        <v>22.727272727272727</v>
      </c>
      <c r="I22" s="48">
        <f t="shared" si="0"/>
        <v>71.022727272727266</v>
      </c>
      <c r="J22" s="48">
        <f t="shared" si="0"/>
        <v>4.5454545454545459</v>
      </c>
      <c r="K22" s="48">
        <f t="shared" si="0"/>
        <v>1.7045454545454546</v>
      </c>
      <c r="L22" s="95"/>
    </row>
    <row r="23" spans="1:12" x14ac:dyDescent="0.2">
      <c r="A23" s="432" t="s">
        <v>207</v>
      </c>
      <c r="B23" s="48">
        <f t="shared" si="2"/>
        <v>224</v>
      </c>
      <c r="C23" s="48">
        <f t="shared" si="3"/>
        <v>188</v>
      </c>
      <c r="D23" s="48">
        <f t="shared" si="4"/>
        <v>30</v>
      </c>
      <c r="E23" s="48">
        <f t="shared" si="5"/>
        <v>152</v>
      </c>
      <c r="F23" s="48">
        <f t="shared" si="6"/>
        <v>6</v>
      </c>
      <c r="G23" s="72">
        <f t="shared" si="7"/>
        <v>0</v>
      </c>
      <c r="H23" s="48">
        <f t="shared" si="0"/>
        <v>15.957446808510639</v>
      </c>
      <c r="I23" s="48">
        <f t="shared" si="0"/>
        <v>80.851063829787236</v>
      </c>
      <c r="J23" s="48">
        <f t="shared" si="0"/>
        <v>3.1914893617021276</v>
      </c>
      <c r="K23" s="48">
        <f t="shared" si="0"/>
        <v>0</v>
      </c>
      <c r="L23" s="95"/>
    </row>
    <row r="24" spans="1:12" x14ac:dyDescent="0.2">
      <c r="A24" s="432" t="s">
        <v>210</v>
      </c>
      <c r="B24" s="48">
        <f t="shared" si="2"/>
        <v>257</v>
      </c>
      <c r="C24" s="48">
        <f t="shared" si="3"/>
        <v>193</v>
      </c>
      <c r="D24" s="48">
        <f t="shared" si="4"/>
        <v>31</v>
      </c>
      <c r="E24" s="48">
        <f t="shared" si="5"/>
        <v>153</v>
      </c>
      <c r="F24" s="48">
        <f t="shared" si="6"/>
        <v>4</v>
      </c>
      <c r="G24" s="72">
        <f t="shared" si="7"/>
        <v>5</v>
      </c>
      <c r="H24" s="48">
        <f t="shared" ref="H24:K45" si="8">IF(ISERROR(100*D24/$C24),"-",100*D24/$C24)</f>
        <v>16.062176165803109</v>
      </c>
      <c r="I24" s="48">
        <f t="shared" si="8"/>
        <v>79.274611398963728</v>
      </c>
      <c r="J24" s="48">
        <f t="shared" si="8"/>
        <v>2.0725388601036268</v>
      </c>
      <c r="K24" s="48">
        <f t="shared" si="8"/>
        <v>2.5906735751295336</v>
      </c>
      <c r="L24" s="95"/>
    </row>
    <row r="25" spans="1:12" x14ac:dyDescent="0.2">
      <c r="A25" s="432" t="s">
        <v>212</v>
      </c>
      <c r="B25" s="48">
        <f t="shared" si="2"/>
        <v>149</v>
      </c>
      <c r="C25" s="48">
        <f t="shared" si="3"/>
        <v>118</v>
      </c>
      <c r="D25" s="48">
        <f t="shared" si="4"/>
        <v>15</v>
      </c>
      <c r="E25" s="48">
        <f t="shared" si="5"/>
        <v>99</v>
      </c>
      <c r="F25" s="48">
        <f t="shared" si="6"/>
        <v>4</v>
      </c>
      <c r="G25" s="72">
        <f t="shared" si="7"/>
        <v>0</v>
      </c>
      <c r="H25" s="48">
        <f t="shared" si="8"/>
        <v>12.711864406779661</v>
      </c>
      <c r="I25" s="48">
        <f t="shared" si="8"/>
        <v>83.898305084745758</v>
      </c>
      <c r="J25" s="48">
        <f t="shared" si="8"/>
        <v>3.3898305084745761</v>
      </c>
      <c r="K25" s="48">
        <f t="shared" si="8"/>
        <v>0</v>
      </c>
      <c r="L25" s="95"/>
    </row>
    <row r="26" spans="1:12" x14ac:dyDescent="0.2">
      <c r="A26" s="432" t="s">
        <v>223</v>
      </c>
      <c r="B26" s="48">
        <f t="shared" si="2"/>
        <v>99</v>
      </c>
      <c r="C26" s="48">
        <f t="shared" si="3"/>
        <v>84</v>
      </c>
      <c r="D26" s="48">
        <f t="shared" si="4"/>
        <v>11</v>
      </c>
      <c r="E26" s="48">
        <f t="shared" si="5"/>
        <v>72</v>
      </c>
      <c r="F26" s="48">
        <f t="shared" si="6"/>
        <v>1</v>
      </c>
      <c r="G26" s="72">
        <f t="shared" si="7"/>
        <v>0</v>
      </c>
      <c r="H26" s="48">
        <f t="shared" si="8"/>
        <v>13.095238095238095</v>
      </c>
      <c r="I26" s="48">
        <f t="shared" si="8"/>
        <v>85.714285714285708</v>
      </c>
      <c r="J26" s="48">
        <f t="shared" si="8"/>
        <v>1.1904761904761905</v>
      </c>
      <c r="K26" s="48">
        <f t="shared" si="8"/>
        <v>0</v>
      </c>
      <c r="L26" s="95"/>
    </row>
    <row r="27" spans="1:12" x14ac:dyDescent="0.2">
      <c r="A27" s="432" t="s">
        <v>225</v>
      </c>
      <c r="B27" s="48">
        <f t="shared" si="2"/>
        <v>350</v>
      </c>
      <c r="C27" s="48">
        <f t="shared" si="3"/>
        <v>269</v>
      </c>
      <c r="D27" s="48">
        <f t="shared" si="4"/>
        <v>43</v>
      </c>
      <c r="E27" s="48">
        <f t="shared" si="5"/>
        <v>221</v>
      </c>
      <c r="F27" s="48">
        <f t="shared" si="6"/>
        <v>3</v>
      </c>
      <c r="G27" s="72">
        <f t="shared" si="7"/>
        <v>2</v>
      </c>
      <c r="H27" s="48">
        <f t="shared" si="8"/>
        <v>15.985130111524164</v>
      </c>
      <c r="I27" s="48">
        <f t="shared" si="8"/>
        <v>82.156133828996289</v>
      </c>
      <c r="J27" s="48">
        <f t="shared" si="8"/>
        <v>1.1152416356877324</v>
      </c>
      <c r="K27" s="48">
        <f t="shared" si="8"/>
        <v>0.74349442379182151</v>
      </c>
      <c r="L27" s="95"/>
    </row>
    <row r="28" spans="1:12" x14ac:dyDescent="0.2">
      <c r="A28" s="432" t="s">
        <v>233</v>
      </c>
      <c r="B28" s="48">
        <f t="shared" si="2"/>
        <v>259</v>
      </c>
      <c r="C28" s="48">
        <f t="shared" si="3"/>
        <v>215</v>
      </c>
      <c r="D28" s="48">
        <f t="shared" si="4"/>
        <v>9</v>
      </c>
      <c r="E28" s="48">
        <f t="shared" si="5"/>
        <v>198</v>
      </c>
      <c r="F28" s="48">
        <f t="shared" si="6"/>
        <v>5</v>
      </c>
      <c r="G28" s="72">
        <f t="shared" si="7"/>
        <v>3</v>
      </c>
      <c r="H28" s="48">
        <f t="shared" si="8"/>
        <v>4.1860465116279073</v>
      </c>
      <c r="I28" s="48">
        <f t="shared" si="8"/>
        <v>92.093023255813947</v>
      </c>
      <c r="J28" s="48">
        <f t="shared" si="8"/>
        <v>2.3255813953488373</v>
      </c>
      <c r="K28" s="48">
        <f t="shared" si="8"/>
        <v>1.3953488372093024</v>
      </c>
      <c r="L28" s="95"/>
    </row>
    <row r="29" spans="1:12" x14ac:dyDescent="0.2">
      <c r="A29" s="432" t="s">
        <v>238</v>
      </c>
      <c r="B29" s="48">
        <f t="shared" si="2"/>
        <v>291</v>
      </c>
      <c r="C29" s="48">
        <f t="shared" si="3"/>
        <v>223</v>
      </c>
      <c r="D29" s="48">
        <f t="shared" si="4"/>
        <v>42</v>
      </c>
      <c r="E29" s="48">
        <f t="shared" si="5"/>
        <v>174</v>
      </c>
      <c r="F29" s="48">
        <f t="shared" si="6"/>
        <v>6</v>
      </c>
      <c r="G29" s="72">
        <f t="shared" si="7"/>
        <v>1</v>
      </c>
      <c r="H29" s="48">
        <f t="shared" si="8"/>
        <v>18.834080717488789</v>
      </c>
      <c r="I29" s="48">
        <f t="shared" si="8"/>
        <v>78.026905829596416</v>
      </c>
      <c r="J29" s="48">
        <f t="shared" si="8"/>
        <v>2.6905829596412558</v>
      </c>
      <c r="K29" s="48">
        <f t="shared" si="8"/>
        <v>0.44843049327354262</v>
      </c>
      <c r="L29" s="95"/>
    </row>
    <row r="30" spans="1:12" x14ac:dyDescent="0.2">
      <c r="A30" s="432" t="s">
        <v>243</v>
      </c>
      <c r="B30" s="48">
        <f t="shared" si="2"/>
        <v>220</v>
      </c>
      <c r="C30" s="48">
        <f t="shared" si="3"/>
        <v>173</v>
      </c>
      <c r="D30" s="48">
        <f t="shared" si="4"/>
        <v>32</v>
      </c>
      <c r="E30" s="48">
        <f t="shared" si="5"/>
        <v>137</v>
      </c>
      <c r="F30" s="48">
        <f t="shared" si="6"/>
        <v>3</v>
      </c>
      <c r="G30" s="72">
        <f t="shared" si="7"/>
        <v>1</v>
      </c>
      <c r="H30" s="48">
        <f t="shared" si="8"/>
        <v>18.497109826589597</v>
      </c>
      <c r="I30" s="48">
        <f t="shared" si="8"/>
        <v>79.190751445086704</v>
      </c>
      <c r="J30" s="48">
        <f t="shared" si="8"/>
        <v>1.7341040462427746</v>
      </c>
      <c r="K30" s="48">
        <f t="shared" si="8"/>
        <v>0.5780346820809249</v>
      </c>
      <c r="L30" s="95"/>
    </row>
    <row r="31" spans="1:12" x14ac:dyDescent="0.2">
      <c r="A31" s="432" t="s">
        <v>249</v>
      </c>
      <c r="B31" s="48">
        <f t="shared" si="2"/>
        <v>247</v>
      </c>
      <c r="C31" s="48">
        <f t="shared" si="3"/>
        <v>200</v>
      </c>
      <c r="D31" s="48">
        <f t="shared" si="4"/>
        <v>26</v>
      </c>
      <c r="E31" s="48">
        <f t="shared" si="5"/>
        <v>162</v>
      </c>
      <c r="F31" s="48">
        <f t="shared" si="6"/>
        <v>8</v>
      </c>
      <c r="G31" s="72">
        <f t="shared" si="7"/>
        <v>4</v>
      </c>
      <c r="H31" s="48">
        <f t="shared" si="8"/>
        <v>13</v>
      </c>
      <c r="I31" s="48">
        <f t="shared" si="8"/>
        <v>81</v>
      </c>
      <c r="J31" s="48">
        <f t="shared" si="8"/>
        <v>4</v>
      </c>
      <c r="K31" s="48">
        <f t="shared" si="8"/>
        <v>2</v>
      </c>
      <c r="L31" s="95"/>
    </row>
    <row r="32" spans="1:12" x14ac:dyDescent="0.2">
      <c r="A32" s="432" t="s">
        <v>252</v>
      </c>
      <c r="B32" s="48">
        <f t="shared" si="2"/>
        <v>252</v>
      </c>
      <c r="C32" s="48">
        <f t="shared" si="3"/>
        <v>193</v>
      </c>
      <c r="D32" s="48">
        <f t="shared" si="4"/>
        <v>30</v>
      </c>
      <c r="E32" s="48">
        <f t="shared" si="5"/>
        <v>156</v>
      </c>
      <c r="F32" s="48">
        <f t="shared" si="6"/>
        <v>4</v>
      </c>
      <c r="G32" s="72">
        <f t="shared" si="7"/>
        <v>3</v>
      </c>
      <c r="H32" s="48">
        <f t="shared" si="8"/>
        <v>15.544041450777202</v>
      </c>
      <c r="I32" s="48">
        <f t="shared" si="8"/>
        <v>80.829015544041454</v>
      </c>
      <c r="J32" s="48">
        <f t="shared" si="8"/>
        <v>2.0725388601036268</v>
      </c>
      <c r="K32" s="48">
        <f t="shared" si="8"/>
        <v>1.5544041450777202</v>
      </c>
      <c r="L32" s="95"/>
    </row>
    <row r="33" spans="1:12" ht="21.6" customHeight="1" x14ac:dyDescent="0.2">
      <c r="A33" s="430" t="s">
        <v>267</v>
      </c>
      <c r="B33" s="46">
        <f t="shared" ref="B33:G33" si="9">SUM(B34:B45)</f>
        <v>1826</v>
      </c>
      <c r="C33" s="46">
        <f t="shared" si="9"/>
        <v>1551</v>
      </c>
      <c r="D33" s="46">
        <f t="shared" si="9"/>
        <v>250</v>
      </c>
      <c r="E33" s="46">
        <f t="shared" si="9"/>
        <v>1253</v>
      </c>
      <c r="F33" s="46">
        <f t="shared" si="9"/>
        <v>38</v>
      </c>
      <c r="G33" s="94">
        <f t="shared" si="9"/>
        <v>10</v>
      </c>
      <c r="H33" s="46">
        <f t="shared" si="8"/>
        <v>16.118633139909736</v>
      </c>
      <c r="I33" s="46">
        <f t="shared" si="8"/>
        <v>80.786589297227593</v>
      </c>
      <c r="J33" s="46">
        <f t="shared" si="8"/>
        <v>2.4500322372662797</v>
      </c>
      <c r="K33" s="46">
        <f t="shared" si="8"/>
        <v>0.64474532559638942</v>
      </c>
      <c r="L33" s="95"/>
    </row>
    <row r="34" spans="1:12" x14ac:dyDescent="0.2">
      <c r="A34" s="432" t="s">
        <v>135</v>
      </c>
      <c r="B34" s="48">
        <f t="shared" ref="B34:B45" si="10">IF(ISERROR(VLOOKUP($B$4&amp;"All providers"&amp;A34,ProvidersandPlaces,6,FALSE))=TRUE,0,VLOOKUP($B$4&amp;"All providers"&amp;A34,ProvidersandPlaces,6,FALSE))</f>
        <v>87</v>
      </c>
      <c r="C34" s="48">
        <f t="shared" ref="C34:C45" si="11">IF(ISERROR(VLOOKUP($B$4&amp;$A34&amp;$A$7,EYR_most_recent_outcomes,5,FALSE))=TRUE,0,VLOOKUP($B$4&amp;$A34&amp;$A$7,EYR_most_recent_outcomes,5,FALSE))</f>
        <v>77</v>
      </c>
      <c r="D34" s="48">
        <f t="shared" ref="D34:D45" si="12">IF(ISERROR(VLOOKUP($B$4&amp;$A34&amp;$A$7,EYR_most_recent_outcomes,6,FALSE))=TRUE,0,VLOOKUP($B$4&amp;$A34&amp;$A$7,EYR_most_recent_outcomes,6,FALSE))</f>
        <v>8</v>
      </c>
      <c r="E34" s="48">
        <f t="shared" ref="E34:E45" si="13">IF(ISERROR(VLOOKUP($B$4&amp;$A34&amp;$A$7,EYR_most_recent_outcomes,7,FALSE))=TRUE,0,VLOOKUP($B$4&amp;$A34&amp;$A$7,EYR_most_recent_outcomes,7,FALSE))</f>
        <v>68</v>
      </c>
      <c r="F34" s="48">
        <f t="shared" ref="F34:F45" si="14">IF(ISERROR(VLOOKUP($B$4&amp;$A34&amp;$A$7,EYR_most_recent_outcomes,8,FALSE))=TRUE,0,VLOOKUP($B$4&amp;$A34&amp;$A$7,EYR_most_recent_outcomes,8,FALSE))</f>
        <v>1</v>
      </c>
      <c r="G34" s="72">
        <f t="shared" ref="G34:G45" si="15">IF(ISERROR(VLOOKUP($B$4&amp;$A34&amp;$A$7,EYR_most_recent_outcomes,9,FALSE))=TRUE,0,VLOOKUP($B$4&amp;$A34&amp;$A$7,EYR_most_recent_outcomes,9,FALSE))</f>
        <v>0</v>
      </c>
      <c r="H34" s="48">
        <f t="shared" si="8"/>
        <v>10.38961038961039</v>
      </c>
      <c r="I34" s="48">
        <f t="shared" si="8"/>
        <v>88.311688311688314</v>
      </c>
      <c r="J34" s="48">
        <f t="shared" si="8"/>
        <v>1.2987012987012987</v>
      </c>
      <c r="K34" s="48">
        <f t="shared" si="8"/>
        <v>0</v>
      </c>
      <c r="L34" s="95"/>
    </row>
    <row r="35" spans="1:12" x14ac:dyDescent="0.2">
      <c r="A35" s="432" t="s">
        <v>142</v>
      </c>
      <c r="B35" s="48">
        <f t="shared" si="10"/>
        <v>322</v>
      </c>
      <c r="C35" s="48">
        <f t="shared" si="11"/>
        <v>278</v>
      </c>
      <c r="D35" s="48">
        <f t="shared" si="12"/>
        <v>36</v>
      </c>
      <c r="E35" s="48">
        <f t="shared" si="13"/>
        <v>231</v>
      </c>
      <c r="F35" s="48">
        <f t="shared" si="14"/>
        <v>10</v>
      </c>
      <c r="G35" s="72">
        <f t="shared" si="15"/>
        <v>1</v>
      </c>
      <c r="H35" s="48">
        <f t="shared" si="8"/>
        <v>12.949640287769784</v>
      </c>
      <c r="I35" s="48">
        <f t="shared" si="8"/>
        <v>83.093525179856115</v>
      </c>
      <c r="J35" s="48">
        <f t="shared" si="8"/>
        <v>3.5971223021582732</v>
      </c>
      <c r="K35" s="48">
        <f t="shared" si="8"/>
        <v>0.35971223021582732</v>
      </c>
      <c r="L35" s="95"/>
    </row>
    <row r="36" spans="1:12" x14ac:dyDescent="0.2">
      <c r="A36" s="432" t="s">
        <v>148</v>
      </c>
      <c r="B36" s="48">
        <f t="shared" si="10"/>
        <v>139</v>
      </c>
      <c r="C36" s="48">
        <f t="shared" si="11"/>
        <v>105</v>
      </c>
      <c r="D36" s="48">
        <f t="shared" si="12"/>
        <v>14</v>
      </c>
      <c r="E36" s="48">
        <f t="shared" si="13"/>
        <v>86</v>
      </c>
      <c r="F36" s="48">
        <f t="shared" si="14"/>
        <v>4</v>
      </c>
      <c r="G36" s="72">
        <f t="shared" si="15"/>
        <v>1</v>
      </c>
      <c r="H36" s="48">
        <f t="shared" si="8"/>
        <v>13.333333333333334</v>
      </c>
      <c r="I36" s="48">
        <f t="shared" si="8"/>
        <v>81.904761904761898</v>
      </c>
      <c r="J36" s="48">
        <f t="shared" si="8"/>
        <v>3.8095238095238093</v>
      </c>
      <c r="K36" s="48">
        <f t="shared" si="8"/>
        <v>0.95238095238095233</v>
      </c>
      <c r="L36" s="95"/>
    </row>
    <row r="37" spans="1:12" x14ac:dyDescent="0.2">
      <c r="A37" s="432" t="s">
        <v>157</v>
      </c>
      <c r="B37" s="48">
        <f t="shared" si="10"/>
        <v>64</v>
      </c>
      <c r="C37" s="48">
        <f t="shared" si="11"/>
        <v>54</v>
      </c>
      <c r="D37" s="48">
        <f t="shared" si="12"/>
        <v>10</v>
      </c>
      <c r="E37" s="48">
        <f t="shared" si="13"/>
        <v>43</v>
      </c>
      <c r="F37" s="48">
        <f t="shared" si="14"/>
        <v>1</v>
      </c>
      <c r="G37" s="72">
        <f t="shared" si="15"/>
        <v>0</v>
      </c>
      <c r="H37" s="48">
        <f t="shared" si="8"/>
        <v>18.518518518518519</v>
      </c>
      <c r="I37" s="48">
        <f t="shared" si="8"/>
        <v>79.629629629629633</v>
      </c>
      <c r="J37" s="48">
        <f t="shared" si="8"/>
        <v>1.8518518518518519</v>
      </c>
      <c r="K37" s="48">
        <f t="shared" si="8"/>
        <v>0</v>
      </c>
      <c r="L37" s="95"/>
    </row>
    <row r="38" spans="1:12" x14ac:dyDescent="0.2">
      <c r="A38" s="432" t="s">
        <v>184</v>
      </c>
      <c r="B38" s="48">
        <f t="shared" si="10"/>
        <v>91</v>
      </c>
      <c r="C38" s="48">
        <f t="shared" si="11"/>
        <v>77</v>
      </c>
      <c r="D38" s="48">
        <f t="shared" si="12"/>
        <v>14</v>
      </c>
      <c r="E38" s="48">
        <f t="shared" si="13"/>
        <v>59</v>
      </c>
      <c r="F38" s="48">
        <f t="shared" si="14"/>
        <v>3</v>
      </c>
      <c r="G38" s="72">
        <f t="shared" si="15"/>
        <v>1</v>
      </c>
      <c r="H38" s="48">
        <f t="shared" si="8"/>
        <v>18.181818181818183</v>
      </c>
      <c r="I38" s="48">
        <f t="shared" si="8"/>
        <v>76.623376623376629</v>
      </c>
      <c r="J38" s="48">
        <f t="shared" si="8"/>
        <v>3.8961038961038961</v>
      </c>
      <c r="K38" s="48">
        <f t="shared" si="8"/>
        <v>1.2987012987012987</v>
      </c>
      <c r="L38" s="95"/>
    </row>
    <row r="39" spans="1:12" x14ac:dyDescent="0.2">
      <c r="A39" s="432" t="s">
        <v>186</v>
      </c>
      <c r="B39" s="48">
        <f t="shared" si="10"/>
        <v>209</v>
      </c>
      <c r="C39" s="48">
        <f t="shared" si="11"/>
        <v>166</v>
      </c>
      <c r="D39" s="48">
        <f t="shared" si="12"/>
        <v>29</v>
      </c>
      <c r="E39" s="48">
        <f t="shared" si="13"/>
        <v>129</v>
      </c>
      <c r="F39" s="48">
        <f t="shared" si="14"/>
        <v>4</v>
      </c>
      <c r="G39" s="72">
        <f t="shared" si="15"/>
        <v>4</v>
      </c>
      <c r="H39" s="48">
        <f t="shared" si="8"/>
        <v>17.46987951807229</v>
      </c>
      <c r="I39" s="48">
        <f t="shared" si="8"/>
        <v>77.710843373493972</v>
      </c>
      <c r="J39" s="48">
        <f t="shared" si="8"/>
        <v>2.4096385542168677</v>
      </c>
      <c r="K39" s="48">
        <f t="shared" si="8"/>
        <v>2.4096385542168677</v>
      </c>
      <c r="L39" s="95"/>
    </row>
    <row r="40" spans="1:12" x14ac:dyDescent="0.2">
      <c r="A40" s="432" t="s">
        <v>193</v>
      </c>
      <c r="B40" s="48">
        <f t="shared" si="10"/>
        <v>170</v>
      </c>
      <c r="C40" s="48">
        <f t="shared" si="11"/>
        <v>144</v>
      </c>
      <c r="D40" s="48">
        <f t="shared" si="12"/>
        <v>26</v>
      </c>
      <c r="E40" s="48">
        <f t="shared" si="13"/>
        <v>116</v>
      </c>
      <c r="F40" s="48">
        <f t="shared" si="14"/>
        <v>2</v>
      </c>
      <c r="G40" s="72">
        <f t="shared" si="15"/>
        <v>0</v>
      </c>
      <c r="H40" s="48">
        <f t="shared" si="8"/>
        <v>18.055555555555557</v>
      </c>
      <c r="I40" s="48">
        <f t="shared" si="8"/>
        <v>80.555555555555557</v>
      </c>
      <c r="J40" s="48">
        <f t="shared" si="8"/>
        <v>1.3888888888888888</v>
      </c>
      <c r="K40" s="48">
        <f t="shared" si="8"/>
        <v>0</v>
      </c>
      <c r="L40" s="95"/>
    </row>
    <row r="41" spans="1:12" x14ac:dyDescent="0.2">
      <c r="A41" s="432" t="s">
        <v>195</v>
      </c>
      <c r="B41" s="48">
        <f t="shared" si="10"/>
        <v>222</v>
      </c>
      <c r="C41" s="48">
        <f t="shared" si="11"/>
        <v>183</v>
      </c>
      <c r="D41" s="48">
        <f t="shared" si="12"/>
        <v>30</v>
      </c>
      <c r="E41" s="48">
        <f t="shared" si="13"/>
        <v>149</v>
      </c>
      <c r="F41" s="48">
        <f t="shared" si="14"/>
        <v>3</v>
      </c>
      <c r="G41" s="72">
        <f t="shared" si="15"/>
        <v>1</v>
      </c>
      <c r="H41" s="48">
        <f t="shared" si="8"/>
        <v>16.393442622950818</v>
      </c>
      <c r="I41" s="48">
        <f t="shared" si="8"/>
        <v>81.420765027322403</v>
      </c>
      <c r="J41" s="48">
        <f t="shared" si="8"/>
        <v>1.639344262295082</v>
      </c>
      <c r="K41" s="48">
        <f t="shared" si="8"/>
        <v>0.54644808743169404</v>
      </c>
      <c r="L41" s="95"/>
    </row>
    <row r="42" spans="1:12" x14ac:dyDescent="0.2">
      <c r="A42" s="432" t="s">
        <v>205</v>
      </c>
      <c r="B42" s="48">
        <f t="shared" si="10"/>
        <v>128</v>
      </c>
      <c r="C42" s="48">
        <f t="shared" si="11"/>
        <v>123</v>
      </c>
      <c r="D42" s="48">
        <f t="shared" si="12"/>
        <v>16</v>
      </c>
      <c r="E42" s="48">
        <f t="shared" si="13"/>
        <v>106</v>
      </c>
      <c r="F42" s="48">
        <f t="shared" si="14"/>
        <v>1</v>
      </c>
      <c r="G42" s="72">
        <f t="shared" si="15"/>
        <v>0</v>
      </c>
      <c r="H42" s="48">
        <f t="shared" si="8"/>
        <v>13.008130081300813</v>
      </c>
      <c r="I42" s="48">
        <f t="shared" si="8"/>
        <v>86.17886178861788</v>
      </c>
      <c r="J42" s="48">
        <f t="shared" si="8"/>
        <v>0.81300813008130079</v>
      </c>
      <c r="K42" s="48">
        <f t="shared" si="8"/>
        <v>0</v>
      </c>
      <c r="L42" s="95"/>
    </row>
    <row r="43" spans="1:12" x14ac:dyDescent="0.2">
      <c r="A43" s="432" t="s">
        <v>219</v>
      </c>
      <c r="B43" s="48">
        <f t="shared" si="10"/>
        <v>96</v>
      </c>
      <c r="C43" s="48">
        <f t="shared" si="11"/>
        <v>85</v>
      </c>
      <c r="D43" s="48">
        <f t="shared" si="12"/>
        <v>18</v>
      </c>
      <c r="E43" s="48">
        <f t="shared" si="13"/>
        <v>65</v>
      </c>
      <c r="F43" s="48">
        <f t="shared" si="14"/>
        <v>2</v>
      </c>
      <c r="G43" s="72">
        <f t="shared" si="15"/>
        <v>0</v>
      </c>
      <c r="H43" s="48">
        <f t="shared" si="8"/>
        <v>21.176470588235293</v>
      </c>
      <c r="I43" s="48">
        <f t="shared" si="8"/>
        <v>76.470588235294116</v>
      </c>
      <c r="J43" s="48">
        <f t="shared" si="8"/>
        <v>2.3529411764705883</v>
      </c>
      <c r="K43" s="48">
        <f t="shared" si="8"/>
        <v>0</v>
      </c>
      <c r="L43" s="95"/>
    </row>
    <row r="44" spans="1:12" x14ac:dyDescent="0.2">
      <c r="A44" s="432" t="s">
        <v>226</v>
      </c>
      <c r="B44" s="48">
        <f t="shared" si="10"/>
        <v>167</v>
      </c>
      <c r="C44" s="48">
        <f t="shared" si="11"/>
        <v>142</v>
      </c>
      <c r="D44" s="48">
        <f t="shared" si="12"/>
        <v>25</v>
      </c>
      <c r="E44" s="48">
        <f t="shared" si="13"/>
        <v>114</v>
      </c>
      <c r="F44" s="48">
        <f t="shared" si="14"/>
        <v>3</v>
      </c>
      <c r="G44" s="72">
        <f t="shared" si="15"/>
        <v>0</v>
      </c>
      <c r="H44" s="48">
        <f t="shared" si="8"/>
        <v>17.6056338028169</v>
      </c>
      <c r="I44" s="48">
        <f t="shared" si="8"/>
        <v>80.281690140845072</v>
      </c>
      <c r="J44" s="48">
        <f t="shared" si="8"/>
        <v>2.112676056338028</v>
      </c>
      <c r="K44" s="48">
        <f t="shared" si="8"/>
        <v>0</v>
      </c>
      <c r="L44" s="95"/>
    </row>
    <row r="45" spans="1:12" x14ac:dyDescent="0.2">
      <c r="A45" s="432" t="s">
        <v>229</v>
      </c>
      <c r="B45" s="48">
        <f t="shared" si="10"/>
        <v>131</v>
      </c>
      <c r="C45" s="48">
        <f t="shared" si="11"/>
        <v>117</v>
      </c>
      <c r="D45" s="48">
        <f t="shared" si="12"/>
        <v>24</v>
      </c>
      <c r="E45" s="48">
        <f t="shared" si="13"/>
        <v>87</v>
      </c>
      <c r="F45" s="48">
        <f t="shared" si="14"/>
        <v>4</v>
      </c>
      <c r="G45" s="72">
        <f t="shared" si="15"/>
        <v>2</v>
      </c>
      <c r="H45" s="48">
        <f t="shared" si="8"/>
        <v>20.512820512820515</v>
      </c>
      <c r="I45" s="48">
        <f t="shared" si="8"/>
        <v>74.358974358974365</v>
      </c>
      <c r="J45" s="48">
        <f t="shared" si="8"/>
        <v>3.4188034188034186</v>
      </c>
      <c r="K45" s="48">
        <f t="shared" si="8"/>
        <v>1.7094017094017093</v>
      </c>
      <c r="L45" s="95"/>
    </row>
    <row r="46" spans="1:12" ht="21.6" customHeight="1" x14ac:dyDescent="0.2">
      <c r="A46" s="430" t="s">
        <v>272</v>
      </c>
      <c r="B46" s="46">
        <f t="shared" ref="B46:G46" si="16">SUM(B47:B61)</f>
        <v>4614</v>
      </c>
      <c r="C46" s="46">
        <f t="shared" si="16"/>
        <v>3797</v>
      </c>
      <c r="D46" s="46">
        <f t="shared" si="16"/>
        <v>552</v>
      </c>
      <c r="E46" s="46">
        <f t="shared" si="16"/>
        <v>3113</v>
      </c>
      <c r="F46" s="46">
        <f t="shared" si="16"/>
        <v>80</v>
      </c>
      <c r="G46" s="94">
        <f t="shared" si="16"/>
        <v>52</v>
      </c>
      <c r="H46" s="46">
        <f>IF(ISERROR(100*D46/$C46),"-",100*D46/$C46)</f>
        <v>14.537792994469317</v>
      </c>
      <c r="I46" s="46">
        <f>IF(ISERROR(100*E46/$C46),"-",100*E46/$C46)</f>
        <v>81.985778245983667</v>
      </c>
      <c r="J46" s="46">
        <f>IF(ISERROR(100*F46/$C46),"-",100*F46/$C46)</f>
        <v>2.1069265209375825</v>
      </c>
      <c r="K46" s="46">
        <f>IF(ISERROR(100*G46/$C46),"-",100*G46/$C46)</f>
        <v>1.3695022386094284</v>
      </c>
      <c r="L46" s="95"/>
    </row>
    <row r="47" spans="1:12" x14ac:dyDescent="0.2">
      <c r="A47" s="433" t="s">
        <v>107</v>
      </c>
      <c r="B47" s="48">
        <f t="shared" ref="B47:B61" si="17">IF(ISERROR(VLOOKUP($B$4&amp;"All providers"&amp;A47,ProvidersandPlaces,6,FALSE))=TRUE,0,VLOOKUP($B$4&amp;"All providers"&amp;A47,ProvidersandPlaces,6,FALSE))</f>
        <v>198</v>
      </c>
      <c r="C47" s="48">
        <f t="shared" ref="C47:C61" si="18">IF(ISERROR(VLOOKUP($B$4&amp;$A47&amp;$A$7,EYR_most_recent_outcomes,5,FALSE))=TRUE,0,VLOOKUP($B$4&amp;$A47&amp;$A$7,EYR_most_recent_outcomes,5,FALSE))</f>
        <v>162</v>
      </c>
      <c r="D47" s="48">
        <f t="shared" ref="D47:D61" si="19">IF(ISERROR(VLOOKUP($B$4&amp;$A47&amp;$A$7,EYR_most_recent_outcomes,6,FALSE))=TRUE,0,VLOOKUP($B$4&amp;$A47&amp;$A$7,EYR_most_recent_outcomes,6,FALSE))</f>
        <v>26</v>
      </c>
      <c r="E47" s="48">
        <f t="shared" ref="E47:E61" si="20">IF(ISERROR(VLOOKUP($B$4&amp;$A47&amp;$A$7,EYR_most_recent_outcomes,7,FALSE))=TRUE,0,VLOOKUP($B$4&amp;$A47&amp;$A$7,EYR_most_recent_outcomes,7,FALSE))</f>
        <v>133</v>
      </c>
      <c r="F47" s="48">
        <f t="shared" ref="F47:F61" si="21">IF(ISERROR(VLOOKUP($B$4&amp;$A47&amp;$A$7,EYR_most_recent_outcomes,8,FALSE))=TRUE,0,VLOOKUP($B$4&amp;$A47&amp;$A$7,EYR_most_recent_outcomes,8,FALSE))</f>
        <v>3</v>
      </c>
      <c r="G47" s="72">
        <f t="shared" ref="G47:G61" si="22">IF(ISERROR(VLOOKUP($B$4&amp;$A47&amp;$A$7,EYR_most_recent_outcomes,9,FALSE))=TRUE,0,VLOOKUP($B$4&amp;$A47&amp;$A$7,EYR_most_recent_outcomes,9,FALSE))</f>
        <v>0</v>
      </c>
      <c r="H47" s="48">
        <f t="shared" ref="H47:K61" si="23">IF(ISERROR(100*D47/$C47),"-",100*D47/$C47)</f>
        <v>16.049382716049383</v>
      </c>
      <c r="I47" s="48">
        <f t="shared" si="23"/>
        <v>82.098765432098759</v>
      </c>
      <c r="J47" s="48">
        <f t="shared" si="23"/>
        <v>1.8518518518518519</v>
      </c>
      <c r="K47" s="48">
        <f t="shared" si="23"/>
        <v>0</v>
      </c>
      <c r="L47" s="95"/>
    </row>
    <row r="48" spans="1:12" x14ac:dyDescent="0.2">
      <c r="A48" s="433" t="s">
        <v>117</v>
      </c>
      <c r="B48" s="48">
        <f t="shared" si="17"/>
        <v>455</v>
      </c>
      <c r="C48" s="48">
        <f t="shared" si="18"/>
        <v>381</v>
      </c>
      <c r="D48" s="48">
        <f t="shared" si="19"/>
        <v>66</v>
      </c>
      <c r="E48" s="48">
        <f t="shared" si="20"/>
        <v>308</v>
      </c>
      <c r="F48" s="48">
        <f t="shared" si="21"/>
        <v>2</v>
      </c>
      <c r="G48" s="72">
        <f t="shared" si="22"/>
        <v>5</v>
      </c>
      <c r="H48" s="48">
        <f t="shared" si="23"/>
        <v>17.322834645669293</v>
      </c>
      <c r="I48" s="48">
        <f t="shared" si="23"/>
        <v>80.839895013123353</v>
      </c>
      <c r="J48" s="48">
        <f t="shared" si="23"/>
        <v>0.52493438320209973</v>
      </c>
      <c r="K48" s="48">
        <f t="shared" si="23"/>
        <v>1.3123359580052494</v>
      </c>
      <c r="L48" s="95"/>
    </row>
    <row r="49" spans="1:12" x14ac:dyDescent="0.2">
      <c r="A49" s="433" t="s">
        <v>124</v>
      </c>
      <c r="B49" s="48">
        <f t="shared" si="17"/>
        <v>185</v>
      </c>
      <c r="C49" s="48">
        <f t="shared" si="18"/>
        <v>146</v>
      </c>
      <c r="D49" s="48">
        <f t="shared" si="19"/>
        <v>33</v>
      </c>
      <c r="E49" s="48">
        <f t="shared" si="20"/>
        <v>111</v>
      </c>
      <c r="F49" s="48">
        <f t="shared" si="21"/>
        <v>0</v>
      </c>
      <c r="G49" s="72">
        <f t="shared" si="22"/>
        <v>2</v>
      </c>
      <c r="H49" s="48">
        <f t="shared" si="23"/>
        <v>22.602739726027398</v>
      </c>
      <c r="I49" s="48">
        <f t="shared" si="23"/>
        <v>76.027397260273972</v>
      </c>
      <c r="J49" s="48">
        <f t="shared" si="23"/>
        <v>0</v>
      </c>
      <c r="K49" s="48">
        <f t="shared" si="23"/>
        <v>1.3698630136986301</v>
      </c>
      <c r="L49" s="95"/>
    </row>
    <row r="50" spans="1:12" x14ac:dyDescent="0.2">
      <c r="A50" s="433" t="s">
        <v>139</v>
      </c>
      <c r="B50" s="48">
        <f t="shared" si="17"/>
        <v>281</v>
      </c>
      <c r="C50" s="48">
        <f t="shared" si="18"/>
        <v>242</v>
      </c>
      <c r="D50" s="48">
        <f t="shared" si="19"/>
        <v>22</v>
      </c>
      <c r="E50" s="48">
        <f t="shared" si="20"/>
        <v>215</v>
      </c>
      <c r="F50" s="48">
        <f t="shared" si="21"/>
        <v>4</v>
      </c>
      <c r="G50" s="72">
        <f t="shared" si="22"/>
        <v>1</v>
      </c>
      <c r="H50" s="48">
        <f t="shared" si="23"/>
        <v>9.0909090909090917</v>
      </c>
      <c r="I50" s="48">
        <f t="shared" si="23"/>
        <v>88.84297520661157</v>
      </c>
      <c r="J50" s="48">
        <f t="shared" si="23"/>
        <v>1.6528925619834711</v>
      </c>
      <c r="K50" s="48">
        <f t="shared" si="23"/>
        <v>0.41322314049586778</v>
      </c>
      <c r="L50" s="95"/>
    </row>
    <row r="51" spans="1:12" x14ac:dyDescent="0.2">
      <c r="A51" s="433" t="s">
        <v>144</v>
      </c>
      <c r="B51" s="48">
        <f t="shared" si="17"/>
        <v>286</v>
      </c>
      <c r="C51" s="48">
        <f t="shared" si="18"/>
        <v>223</v>
      </c>
      <c r="D51" s="48">
        <f t="shared" si="19"/>
        <v>33</v>
      </c>
      <c r="E51" s="48">
        <f t="shared" si="20"/>
        <v>184</v>
      </c>
      <c r="F51" s="48">
        <f t="shared" si="21"/>
        <v>4</v>
      </c>
      <c r="G51" s="72">
        <f t="shared" si="22"/>
        <v>2</v>
      </c>
      <c r="H51" s="48">
        <f t="shared" si="23"/>
        <v>14.798206278026905</v>
      </c>
      <c r="I51" s="48">
        <f t="shared" si="23"/>
        <v>82.511210762331842</v>
      </c>
      <c r="J51" s="48">
        <f t="shared" si="23"/>
        <v>1.7937219730941705</v>
      </c>
      <c r="K51" s="48">
        <f t="shared" si="23"/>
        <v>0.89686098654708524</v>
      </c>
      <c r="L51" s="95"/>
    </row>
    <row r="52" spans="1:12" x14ac:dyDescent="0.2">
      <c r="A52" s="433" t="s">
        <v>168</v>
      </c>
      <c r="B52" s="48">
        <f t="shared" si="17"/>
        <v>122</v>
      </c>
      <c r="C52" s="48">
        <f t="shared" si="18"/>
        <v>106</v>
      </c>
      <c r="D52" s="48">
        <f t="shared" si="19"/>
        <v>12</v>
      </c>
      <c r="E52" s="48">
        <f t="shared" si="20"/>
        <v>90</v>
      </c>
      <c r="F52" s="48">
        <f t="shared" si="21"/>
        <v>3</v>
      </c>
      <c r="G52" s="72">
        <f t="shared" si="22"/>
        <v>1</v>
      </c>
      <c r="H52" s="48">
        <f t="shared" si="23"/>
        <v>11.320754716981131</v>
      </c>
      <c r="I52" s="48">
        <f t="shared" si="23"/>
        <v>84.905660377358487</v>
      </c>
      <c r="J52" s="48">
        <f t="shared" si="23"/>
        <v>2.8301886792452828</v>
      </c>
      <c r="K52" s="48">
        <f t="shared" si="23"/>
        <v>0.94339622641509435</v>
      </c>
      <c r="L52" s="95"/>
    </row>
    <row r="53" spans="1:12" x14ac:dyDescent="0.2">
      <c r="A53" s="433" t="s">
        <v>170</v>
      </c>
      <c r="B53" s="48">
        <f t="shared" si="17"/>
        <v>400</v>
      </c>
      <c r="C53" s="48">
        <f t="shared" si="18"/>
        <v>318</v>
      </c>
      <c r="D53" s="48">
        <f t="shared" si="19"/>
        <v>38</v>
      </c>
      <c r="E53" s="48">
        <f t="shared" si="20"/>
        <v>265</v>
      </c>
      <c r="F53" s="48">
        <f t="shared" si="21"/>
        <v>11</v>
      </c>
      <c r="G53" s="72">
        <f t="shared" si="22"/>
        <v>4</v>
      </c>
      <c r="H53" s="48">
        <f t="shared" si="23"/>
        <v>11.949685534591195</v>
      </c>
      <c r="I53" s="48">
        <f t="shared" si="23"/>
        <v>83.333333333333329</v>
      </c>
      <c r="J53" s="48">
        <f t="shared" si="23"/>
        <v>3.459119496855346</v>
      </c>
      <c r="K53" s="48">
        <f t="shared" si="23"/>
        <v>1.2578616352201257</v>
      </c>
      <c r="L53" s="95"/>
    </row>
    <row r="54" spans="1:12" x14ac:dyDescent="0.2">
      <c r="A54" s="433" t="s">
        <v>174</v>
      </c>
      <c r="B54" s="48">
        <f t="shared" si="17"/>
        <v>847</v>
      </c>
      <c r="C54" s="48">
        <f t="shared" si="18"/>
        <v>717</v>
      </c>
      <c r="D54" s="48">
        <f t="shared" si="19"/>
        <v>123</v>
      </c>
      <c r="E54" s="48">
        <f t="shared" si="20"/>
        <v>565</v>
      </c>
      <c r="F54" s="48">
        <f t="shared" si="21"/>
        <v>15</v>
      </c>
      <c r="G54" s="72">
        <f t="shared" si="22"/>
        <v>14</v>
      </c>
      <c r="H54" s="48">
        <f t="shared" si="23"/>
        <v>17.15481171548117</v>
      </c>
      <c r="I54" s="48">
        <f t="shared" si="23"/>
        <v>78.800557880055791</v>
      </c>
      <c r="J54" s="48">
        <f t="shared" si="23"/>
        <v>2.0920502092050208</v>
      </c>
      <c r="K54" s="48">
        <f t="shared" si="23"/>
        <v>1.9525801952580195</v>
      </c>
      <c r="L54" s="95"/>
    </row>
    <row r="55" spans="1:12" x14ac:dyDescent="0.2">
      <c r="A55" s="433" t="s">
        <v>189</v>
      </c>
      <c r="B55" s="48">
        <f t="shared" si="17"/>
        <v>101</v>
      </c>
      <c r="C55" s="48">
        <f t="shared" si="18"/>
        <v>83</v>
      </c>
      <c r="D55" s="48">
        <f t="shared" si="19"/>
        <v>7</v>
      </c>
      <c r="E55" s="48">
        <f t="shared" si="20"/>
        <v>73</v>
      </c>
      <c r="F55" s="48">
        <f t="shared" si="21"/>
        <v>1</v>
      </c>
      <c r="G55" s="72">
        <f t="shared" si="22"/>
        <v>2</v>
      </c>
      <c r="H55" s="48">
        <f t="shared" si="23"/>
        <v>8.4337349397590362</v>
      </c>
      <c r="I55" s="48">
        <f t="shared" si="23"/>
        <v>87.951807228915669</v>
      </c>
      <c r="J55" s="48">
        <f t="shared" si="23"/>
        <v>1.2048192771084338</v>
      </c>
      <c r="K55" s="48">
        <f t="shared" si="23"/>
        <v>2.4096385542168677</v>
      </c>
      <c r="L55" s="95"/>
    </row>
    <row r="56" spans="1:12" x14ac:dyDescent="0.2">
      <c r="A56" s="433" t="s">
        <v>190</v>
      </c>
      <c r="B56" s="48">
        <f t="shared" si="17"/>
        <v>132</v>
      </c>
      <c r="C56" s="48">
        <f t="shared" si="18"/>
        <v>109</v>
      </c>
      <c r="D56" s="48">
        <f t="shared" si="19"/>
        <v>16</v>
      </c>
      <c r="E56" s="48">
        <f t="shared" si="20"/>
        <v>89</v>
      </c>
      <c r="F56" s="48">
        <f t="shared" si="21"/>
        <v>1</v>
      </c>
      <c r="G56" s="72">
        <f t="shared" si="22"/>
        <v>3</v>
      </c>
      <c r="H56" s="48">
        <f t="shared" si="23"/>
        <v>14.678899082568808</v>
      </c>
      <c r="I56" s="48">
        <f t="shared" si="23"/>
        <v>81.651376146788991</v>
      </c>
      <c r="J56" s="48">
        <f t="shared" si="23"/>
        <v>0.91743119266055051</v>
      </c>
      <c r="K56" s="48">
        <f t="shared" si="23"/>
        <v>2.7522935779816513</v>
      </c>
      <c r="L56" s="95"/>
    </row>
    <row r="57" spans="1:12" x14ac:dyDescent="0.2">
      <c r="A57" s="433" t="s">
        <v>194</v>
      </c>
      <c r="B57" s="48">
        <f t="shared" si="17"/>
        <v>527</v>
      </c>
      <c r="C57" s="48">
        <f t="shared" si="18"/>
        <v>410</v>
      </c>
      <c r="D57" s="48">
        <f t="shared" si="19"/>
        <v>55</v>
      </c>
      <c r="E57" s="48">
        <f t="shared" si="20"/>
        <v>337</v>
      </c>
      <c r="F57" s="48">
        <f t="shared" si="21"/>
        <v>11</v>
      </c>
      <c r="G57" s="72">
        <f t="shared" si="22"/>
        <v>7</v>
      </c>
      <c r="H57" s="48">
        <f t="shared" si="23"/>
        <v>13.414634146341463</v>
      </c>
      <c r="I57" s="48">
        <f t="shared" si="23"/>
        <v>82.195121951219505</v>
      </c>
      <c r="J57" s="48">
        <f t="shared" si="23"/>
        <v>2.6829268292682928</v>
      </c>
      <c r="K57" s="48">
        <f t="shared" si="23"/>
        <v>1.7073170731707317</v>
      </c>
      <c r="L57" s="95"/>
    </row>
    <row r="58" spans="1:12" x14ac:dyDescent="0.2">
      <c r="A58" s="433" t="s">
        <v>208</v>
      </c>
      <c r="B58" s="48">
        <f t="shared" si="17"/>
        <v>215</v>
      </c>
      <c r="C58" s="48">
        <f t="shared" si="18"/>
        <v>186</v>
      </c>
      <c r="D58" s="48">
        <f t="shared" si="19"/>
        <v>24</v>
      </c>
      <c r="E58" s="48">
        <f t="shared" si="20"/>
        <v>149</v>
      </c>
      <c r="F58" s="48">
        <f t="shared" si="21"/>
        <v>7</v>
      </c>
      <c r="G58" s="72">
        <f t="shared" si="22"/>
        <v>6</v>
      </c>
      <c r="H58" s="48">
        <f t="shared" si="23"/>
        <v>12.903225806451612</v>
      </c>
      <c r="I58" s="48">
        <f t="shared" si="23"/>
        <v>80.107526881720432</v>
      </c>
      <c r="J58" s="48">
        <f t="shared" si="23"/>
        <v>3.763440860215054</v>
      </c>
      <c r="K58" s="48">
        <f t="shared" si="23"/>
        <v>3.225806451612903</v>
      </c>
      <c r="L58" s="95"/>
    </row>
    <row r="59" spans="1:12" x14ac:dyDescent="0.2">
      <c r="A59" s="433" t="s">
        <v>213</v>
      </c>
      <c r="B59" s="48">
        <f t="shared" si="17"/>
        <v>394</v>
      </c>
      <c r="C59" s="48">
        <f t="shared" si="18"/>
        <v>312</v>
      </c>
      <c r="D59" s="48">
        <f t="shared" si="19"/>
        <v>37</v>
      </c>
      <c r="E59" s="48">
        <f t="shared" si="20"/>
        <v>266</v>
      </c>
      <c r="F59" s="48">
        <f t="shared" si="21"/>
        <v>6</v>
      </c>
      <c r="G59" s="72">
        <f t="shared" si="22"/>
        <v>3</v>
      </c>
      <c r="H59" s="48">
        <f t="shared" si="23"/>
        <v>11.858974358974359</v>
      </c>
      <c r="I59" s="48">
        <f t="shared" si="23"/>
        <v>85.256410256410263</v>
      </c>
      <c r="J59" s="48">
        <f t="shared" si="23"/>
        <v>1.9230769230769231</v>
      </c>
      <c r="K59" s="48">
        <f t="shared" si="23"/>
        <v>0.96153846153846156</v>
      </c>
      <c r="L59" s="95"/>
    </row>
    <row r="60" spans="1:12" x14ac:dyDescent="0.2">
      <c r="A60" s="433" t="s">
        <v>239</v>
      </c>
      <c r="B60" s="48">
        <f t="shared" si="17"/>
        <v>278</v>
      </c>
      <c r="C60" s="48">
        <f t="shared" si="18"/>
        <v>240</v>
      </c>
      <c r="D60" s="48">
        <f t="shared" si="19"/>
        <v>31</v>
      </c>
      <c r="E60" s="48">
        <f t="shared" si="20"/>
        <v>198</v>
      </c>
      <c r="F60" s="48">
        <f t="shared" si="21"/>
        <v>9</v>
      </c>
      <c r="G60" s="72">
        <f t="shared" si="22"/>
        <v>2</v>
      </c>
      <c r="H60" s="48">
        <f t="shared" si="23"/>
        <v>12.916666666666666</v>
      </c>
      <c r="I60" s="48">
        <f t="shared" si="23"/>
        <v>82.5</v>
      </c>
      <c r="J60" s="48">
        <f t="shared" si="23"/>
        <v>3.75</v>
      </c>
      <c r="K60" s="48">
        <f t="shared" si="23"/>
        <v>0.83333333333333337</v>
      </c>
      <c r="L60" s="95"/>
    </row>
    <row r="61" spans="1:12" x14ac:dyDescent="0.2">
      <c r="A61" s="433" t="s">
        <v>256</v>
      </c>
      <c r="B61" s="48">
        <f t="shared" si="17"/>
        <v>193</v>
      </c>
      <c r="C61" s="48">
        <f t="shared" si="18"/>
        <v>162</v>
      </c>
      <c r="D61" s="48">
        <f t="shared" si="19"/>
        <v>29</v>
      </c>
      <c r="E61" s="48">
        <f t="shared" si="20"/>
        <v>130</v>
      </c>
      <c r="F61" s="48">
        <f t="shared" si="21"/>
        <v>3</v>
      </c>
      <c r="G61" s="72">
        <f t="shared" si="22"/>
        <v>0</v>
      </c>
      <c r="H61" s="48">
        <f t="shared" si="23"/>
        <v>17.901234567901234</v>
      </c>
      <c r="I61" s="48">
        <f t="shared" si="23"/>
        <v>80.246913580246911</v>
      </c>
      <c r="J61" s="48">
        <f t="shared" si="23"/>
        <v>1.8518518518518519</v>
      </c>
      <c r="K61" s="48">
        <f t="shared" si="23"/>
        <v>0</v>
      </c>
      <c r="L61" s="95"/>
    </row>
    <row r="62" spans="1:12" ht="21.6" customHeight="1" x14ac:dyDescent="0.2">
      <c r="A62" s="430" t="s">
        <v>264</v>
      </c>
      <c r="B62" s="46">
        <f t="shared" ref="B62:G62" si="24">SUM(B63:B72)</f>
        <v>4102</v>
      </c>
      <c r="C62" s="46">
        <f t="shared" si="24"/>
        <v>3263</v>
      </c>
      <c r="D62" s="46">
        <f t="shared" si="24"/>
        <v>286</v>
      </c>
      <c r="E62" s="46">
        <f t="shared" si="24"/>
        <v>2872</v>
      </c>
      <c r="F62" s="46">
        <f t="shared" si="24"/>
        <v>63</v>
      </c>
      <c r="G62" s="46">
        <f t="shared" si="24"/>
        <v>42</v>
      </c>
      <c r="H62" s="46">
        <f>IF(ISERROR(100*D62/$C62),"-",100*D62/$C62)</f>
        <v>8.764940239043824</v>
      </c>
      <c r="I62" s="46">
        <f>IF(ISERROR(100*E62/$C62),"-",100*E62/$C62)</f>
        <v>88.017162120747784</v>
      </c>
      <c r="J62" s="46">
        <f>IF(ISERROR(100*F62/$C62),"-",100*F62/$C62)</f>
        <v>1.9307385841250384</v>
      </c>
      <c r="K62" s="46">
        <f>IF(ISERROR(100*G62/$C62),"-",100*G62/$C62)</f>
        <v>1.2871590560833588</v>
      </c>
      <c r="L62" s="95"/>
    </row>
    <row r="63" spans="1:12" x14ac:dyDescent="0.2">
      <c r="A63" s="433" t="s">
        <v>136</v>
      </c>
      <c r="B63" s="48">
        <f t="shared" ref="B63:B71" si="25">IF(ISERROR(VLOOKUP($B$4&amp;"All providers"&amp;A63,ProvidersandPlaces,6,FALSE))=TRUE,0,VLOOKUP($B$4&amp;"All providers"&amp;A63,ProvidersandPlaces,6,FALSE))</f>
        <v>188</v>
      </c>
      <c r="C63" s="48">
        <f t="shared" ref="C63:C72" si="26">IF(ISERROR(VLOOKUP($B$4&amp;$A63&amp;$A$7,EYR_most_recent_outcomes,5,FALSE))=TRUE,0,VLOOKUP($B$4&amp;$A63&amp;$A$7,EYR_most_recent_outcomes,5,FALSE))</f>
        <v>160</v>
      </c>
      <c r="D63" s="48">
        <f t="shared" ref="D63:D72" si="27">IF(ISERROR(VLOOKUP($B$4&amp;$A63&amp;$A$7,EYR_most_recent_outcomes,6,FALSE))=TRUE,0,VLOOKUP($B$4&amp;$A63&amp;$A$7,EYR_most_recent_outcomes,6,FALSE))</f>
        <v>8</v>
      </c>
      <c r="E63" s="48">
        <f t="shared" ref="E63:E72" si="28">IF(ISERROR(VLOOKUP($B$4&amp;$A63&amp;$A$7,EYR_most_recent_outcomes,7,FALSE))=TRUE,0,VLOOKUP($B$4&amp;$A63&amp;$A$7,EYR_most_recent_outcomes,7,FALSE))</f>
        <v>146</v>
      </c>
      <c r="F63" s="48">
        <f t="shared" ref="F63:F72" si="29">IF(ISERROR(VLOOKUP($B$4&amp;$A63&amp;$A$7,EYR_most_recent_outcomes,8,FALSE))=TRUE,0,VLOOKUP($B$4&amp;$A63&amp;$A$7,EYR_most_recent_outcomes,8,FALSE))</f>
        <v>5</v>
      </c>
      <c r="G63" s="72">
        <f t="shared" ref="G63:G72" si="30">IF(ISERROR(VLOOKUP($B$4&amp;$A63&amp;$A$7,EYR_most_recent_outcomes,9,FALSE))=TRUE,0,VLOOKUP($B$4&amp;$A63&amp;$A$7,EYR_most_recent_outcomes,9,FALSE))</f>
        <v>1</v>
      </c>
      <c r="H63" s="48">
        <f t="shared" ref="H63:K71" si="31">IF(ISERROR(100*D63/$C63),"-",100*D63/$C63)</f>
        <v>5</v>
      </c>
      <c r="I63" s="48">
        <f t="shared" si="31"/>
        <v>91.25</v>
      </c>
      <c r="J63" s="48">
        <f t="shared" si="31"/>
        <v>3.125</v>
      </c>
      <c r="K63" s="48">
        <f t="shared" si="31"/>
        <v>0.625</v>
      </c>
      <c r="L63" s="95"/>
    </row>
    <row r="64" spans="1:12" x14ac:dyDescent="0.2">
      <c r="A64" s="433" t="s">
        <v>137</v>
      </c>
      <c r="B64" s="48">
        <f t="shared" si="25"/>
        <v>632</v>
      </c>
      <c r="C64" s="48">
        <f t="shared" si="26"/>
        <v>497</v>
      </c>
      <c r="D64" s="48">
        <f t="shared" si="27"/>
        <v>38</v>
      </c>
      <c r="E64" s="48">
        <f t="shared" si="28"/>
        <v>450</v>
      </c>
      <c r="F64" s="48">
        <f t="shared" si="29"/>
        <v>5</v>
      </c>
      <c r="G64" s="72">
        <f t="shared" si="30"/>
        <v>4</v>
      </c>
      <c r="H64" s="48">
        <f t="shared" si="31"/>
        <v>7.6458752515090547</v>
      </c>
      <c r="I64" s="48">
        <f t="shared" si="31"/>
        <v>90.543259557344058</v>
      </c>
      <c r="J64" s="48">
        <f t="shared" si="31"/>
        <v>1.0060362173038229</v>
      </c>
      <c r="K64" s="48">
        <f t="shared" si="31"/>
        <v>0.8048289738430584</v>
      </c>
      <c r="L64" s="95"/>
    </row>
    <row r="65" spans="1:12" x14ac:dyDescent="0.2">
      <c r="A65" s="433" t="s">
        <v>175</v>
      </c>
      <c r="B65" s="48">
        <f t="shared" si="25"/>
        <v>178</v>
      </c>
      <c r="C65" s="48">
        <f t="shared" si="26"/>
        <v>152</v>
      </c>
      <c r="D65" s="48">
        <f t="shared" si="27"/>
        <v>11</v>
      </c>
      <c r="E65" s="48">
        <f t="shared" si="28"/>
        <v>127</v>
      </c>
      <c r="F65" s="48">
        <f t="shared" si="29"/>
        <v>7</v>
      </c>
      <c r="G65" s="72">
        <f t="shared" si="30"/>
        <v>7</v>
      </c>
      <c r="H65" s="48">
        <f t="shared" si="31"/>
        <v>7.2368421052631575</v>
      </c>
      <c r="I65" s="48">
        <f t="shared" si="31"/>
        <v>83.55263157894737</v>
      </c>
      <c r="J65" s="48">
        <f t="shared" si="31"/>
        <v>4.6052631578947372</v>
      </c>
      <c r="K65" s="48">
        <f t="shared" si="31"/>
        <v>4.6052631578947372</v>
      </c>
      <c r="L65" s="95"/>
    </row>
    <row r="66" spans="1:12" x14ac:dyDescent="0.2">
      <c r="A66" s="433" t="s">
        <v>176</v>
      </c>
      <c r="B66" s="48">
        <f t="shared" si="25"/>
        <v>719</v>
      </c>
      <c r="C66" s="48">
        <f t="shared" si="26"/>
        <v>556</v>
      </c>
      <c r="D66" s="48">
        <f t="shared" si="27"/>
        <v>47</v>
      </c>
      <c r="E66" s="48">
        <f t="shared" si="28"/>
        <v>486</v>
      </c>
      <c r="F66" s="48">
        <f t="shared" si="29"/>
        <v>15</v>
      </c>
      <c r="G66" s="72">
        <f t="shared" si="30"/>
        <v>8</v>
      </c>
      <c r="H66" s="48">
        <f t="shared" si="31"/>
        <v>8.4532374100719423</v>
      </c>
      <c r="I66" s="48">
        <f t="shared" si="31"/>
        <v>87.410071942446038</v>
      </c>
      <c r="J66" s="48">
        <f t="shared" si="31"/>
        <v>2.6978417266187051</v>
      </c>
      <c r="K66" s="48">
        <f t="shared" si="31"/>
        <v>1.4388489208633093</v>
      </c>
      <c r="L66" s="95"/>
    </row>
    <row r="67" spans="1:12" x14ac:dyDescent="0.2">
      <c r="A67" s="433" t="s">
        <v>178</v>
      </c>
      <c r="B67" s="48">
        <f t="shared" si="25"/>
        <v>617</v>
      </c>
      <c r="C67" s="48">
        <f t="shared" si="26"/>
        <v>514</v>
      </c>
      <c r="D67" s="48">
        <f t="shared" si="27"/>
        <v>21</v>
      </c>
      <c r="E67" s="48">
        <f t="shared" si="28"/>
        <v>482</v>
      </c>
      <c r="F67" s="48">
        <f t="shared" si="29"/>
        <v>4</v>
      </c>
      <c r="G67" s="72">
        <f t="shared" si="30"/>
        <v>7</v>
      </c>
      <c r="H67" s="48">
        <f t="shared" si="31"/>
        <v>4.0856031128404666</v>
      </c>
      <c r="I67" s="48">
        <f t="shared" si="31"/>
        <v>93.774319066147854</v>
      </c>
      <c r="J67" s="48">
        <f t="shared" si="31"/>
        <v>0.77821011673151752</v>
      </c>
      <c r="K67" s="48">
        <f t="shared" si="31"/>
        <v>1.3618677042801557</v>
      </c>
      <c r="L67" s="95"/>
    </row>
    <row r="68" spans="1:12" x14ac:dyDescent="0.2">
      <c r="A68" s="433" t="s">
        <v>191</v>
      </c>
      <c r="B68" s="48">
        <f t="shared" si="25"/>
        <v>357</v>
      </c>
      <c r="C68" s="48">
        <f t="shared" si="26"/>
        <v>288</v>
      </c>
      <c r="D68" s="48">
        <f t="shared" si="27"/>
        <v>38</v>
      </c>
      <c r="E68" s="48">
        <f t="shared" si="28"/>
        <v>243</v>
      </c>
      <c r="F68" s="48">
        <f t="shared" si="29"/>
        <v>5</v>
      </c>
      <c r="G68" s="72">
        <f t="shared" si="30"/>
        <v>2</v>
      </c>
      <c r="H68" s="48">
        <f t="shared" si="31"/>
        <v>13.194444444444445</v>
      </c>
      <c r="I68" s="48">
        <f t="shared" si="31"/>
        <v>84.375</v>
      </c>
      <c r="J68" s="48">
        <f t="shared" si="31"/>
        <v>1.7361111111111112</v>
      </c>
      <c r="K68" s="48">
        <f t="shared" si="31"/>
        <v>0.69444444444444442</v>
      </c>
      <c r="L68" s="95"/>
    </row>
    <row r="69" spans="1:12" x14ac:dyDescent="0.2">
      <c r="A69" s="433" t="s">
        <v>196</v>
      </c>
      <c r="B69" s="48">
        <f t="shared" si="25"/>
        <v>209</v>
      </c>
      <c r="C69" s="48">
        <f t="shared" si="26"/>
        <v>150</v>
      </c>
      <c r="D69" s="48">
        <f t="shared" si="27"/>
        <v>7</v>
      </c>
      <c r="E69" s="48">
        <f t="shared" si="28"/>
        <v>137</v>
      </c>
      <c r="F69" s="48">
        <f t="shared" si="29"/>
        <v>1</v>
      </c>
      <c r="G69" s="72">
        <f t="shared" si="30"/>
        <v>5</v>
      </c>
      <c r="H69" s="48">
        <f t="shared" si="31"/>
        <v>4.666666666666667</v>
      </c>
      <c r="I69" s="48">
        <f t="shared" si="31"/>
        <v>91.333333333333329</v>
      </c>
      <c r="J69" s="48">
        <f t="shared" si="31"/>
        <v>0.66666666666666663</v>
      </c>
      <c r="K69" s="48">
        <f t="shared" si="31"/>
        <v>3.3333333333333335</v>
      </c>
      <c r="L69" s="95"/>
    </row>
    <row r="70" spans="1:12" x14ac:dyDescent="0.2">
      <c r="A70" s="433" t="s">
        <v>197</v>
      </c>
      <c r="B70" s="48">
        <f t="shared" si="25"/>
        <v>746</v>
      </c>
      <c r="C70" s="48">
        <f t="shared" si="26"/>
        <v>581</v>
      </c>
      <c r="D70" s="48">
        <f t="shared" si="27"/>
        <v>62</v>
      </c>
      <c r="E70" s="48">
        <f t="shared" si="28"/>
        <v>501</v>
      </c>
      <c r="F70" s="48">
        <f t="shared" si="29"/>
        <v>13</v>
      </c>
      <c r="G70" s="72">
        <f t="shared" si="30"/>
        <v>5</v>
      </c>
      <c r="H70" s="48">
        <f t="shared" si="31"/>
        <v>10.671256454388985</v>
      </c>
      <c r="I70" s="48">
        <f t="shared" si="31"/>
        <v>86.230636833046475</v>
      </c>
      <c r="J70" s="48">
        <f t="shared" si="31"/>
        <v>2.2375215146299485</v>
      </c>
      <c r="K70" s="48">
        <f t="shared" si="31"/>
        <v>0.86058519793459554</v>
      </c>
      <c r="L70" s="95"/>
    </row>
    <row r="71" spans="1:12" x14ac:dyDescent="0.2">
      <c r="A71" s="433" t="s">
        <v>209</v>
      </c>
      <c r="B71" s="48">
        <f t="shared" si="25"/>
        <v>26</v>
      </c>
      <c r="C71" s="48">
        <f t="shared" si="26"/>
        <v>20</v>
      </c>
      <c r="D71" s="48">
        <f t="shared" si="27"/>
        <v>1</v>
      </c>
      <c r="E71" s="48">
        <f t="shared" si="28"/>
        <v>19</v>
      </c>
      <c r="F71" s="48">
        <f t="shared" si="29"/>
        <v>0</v>
      </c>
      <c r="G71" s="72">
        <f t="shared" si="30"/>
        <v>0</v>
      </c>
      <c r="H71" s="48">
        <f t="shared" si="31"/>
        <v>5</v>
      </c>
      <c r="I71" s="48">
        <f t="shared" si="31"/>
        <v>95</v>
      </c>
      <c r="J71" s="48">
        <f t="shared" si="31"/>
        <v>0</v>
      </c>
      <c r="K71" s="48">
        <f t="shared" si="31"/>
        <v>0</v>
      </c>
      <c r="L71" s="95"/>
    </row>
    <row r="72" spans="1:12" x14ac:dyDescent="0.2">
      <c r="A72" s="433" t="s">
        <v>246</v>
      </c>
      <c r="B72" s="48">
        <f t="shared" ref="B72" si="32">IF(ISERROR(VLOOKUP($B$4&amp;"All providers"&amp;A72,ProvidersandPlaces,6,FALSE))=TRUE,0,VLOOKUP($B$4&amp;"All providers"&amp;A72,ProvidersandPlaces,6,FALSE))</f>
        <v>430</v>
      </c>
      <c r="C72" s="48">
        <f t="shared" si="26"/>
        <v>345</v>
      </c>
      <c r="D72" s="48">
        <f t="shared" si="27"/>
        <v>53</v>
      </c>
      <c r="E72" s="48">
        <f t="shared" si="28"/>
        <v>281</v>
      </c>
      <c r="F72" s="48">
        <f t="shared" si="29"/>
        <v>8</v>
      </c>
      <c r="G72" s="72">
        <f t="shared" si="30"/>
        <v>3</v>
      </c>
      <c r="H72" s="48">
        <f t="shared" ref="H72" si="33">IF(ISERROR(100*D72/$C72),"-",100*D72/$C72)</f>
        <v>15.362318840579711</v>
      </c>
      <c r="I72" s="48">
        <f t="shared" ref="I72" si="34">IF(ISERROR(100*E72/$C72),"-",100*E72/$C72)</f>
        <v>81.449275362318843</v>
      </c>
      <c r="J72" s="48">
        <f t="shared" ref="J72" si="35">IF(ISERROR(100*F72/$C72),"-",100*F72/$C72)</f>
        <v>2.318840579710145</v>
      </c>
      <c r="K72" s="48">
        <f t="shared" ref="K72" si="36">IF(ISERROR(100*G72/$C72),"-",100*G72/$C72)</f>
        <v>0.86956521739130432</v>
      </c>
      <c r="L72" s="95"/>
    </row>
    <row r="73" spans="1:12" ht="21.6" customHeight="1" x14ac:dyDescent="0.2">
      <c r="A73" s="430" t="s">
        <v>271</v>
      </c>
      <c r="B73" s="46">
        <f t="shared" ref="B73:G73" si="37">SUM(B74:B87)</f>
        <v>4238</v>
      </c>
      <c r="C73" s="46">
        <f t="shared" si="37"/>
        <v>3336</v>
      </c>
      <c r="D73" s="46">
        <f t="shared" si="37"/>
        <v>445</v>
      </c>
      <c r="E73" s="46">
        <f t="shared" si="37"/>
        <v>2731</v>
      </c>
      <c r="F73" s="46">
        <f t="shared" si="37"/>
        <v>107</v>
      </c>
      <c r="G73" s="94">
        <f t="shared" si="37"/>
        <v>53</v>
      </c>
      <c r="H73" s="46">
        <f>IF(ISERROR(100*D73/$C73),"-",100*D73/$C73)</f>
        <v>13.339328537170264</v>
      </c>
      <c r="I73" s="46">
        <f>IF(ISERROR(100*E73/$C73),"-",100*E73/$C73)</f>
        <v>81.864508393285377</v>
      </c>
      <c r="J73" s="46">
        <f>IF(ISERROR(100*F73/$C73),"-",100*F73/$C73)</f>
        <v>3.2074340527577938</v>
      </c>
      <c r="K73" s="46">
        <f>IF(ISERROR(100*G73/$C73),"-",100*G73/$C73)</f>
        <v>1.5887290167865706</v>
      </c>
      <c r="L73" s="95"/>
    </row>
    <row r="74" spans="1:12" x14ac:dyDescent="0.2">
      <c r="A74" s="433" t="s">
        <v>111</v>
      </c>
      <c r="B74" s="48">
        <f t="shared" ref="B74:B87" si="38">IF(ISERROR(VLOOKUP($B$4&amp;"All providers"&amp;A74,ProvidersandPlaces,6,FALSE))=TRUE,0,VLOOKUP($B$4&amp;"All providers"&amp;A74,ProvidersandPlaces,6,FALSE))</f>
        <v>758</v>
      </c>
      <c r="C74" s="48">
        <f t="shared" ref="C74:C87" si="39">IF(ISERROR(VLOOKUP($B$4&amp;$A74&amp;$A$7,EYR_most_recent_outcomes,5,FALSE))=TRUE,0,VLOOKUP($B$4&amp;$A74&amp;$A$7,EYR_most_recent_outcomes,5,FALSE))</f>
        <v>589</v>
      </c>
      <c r="D74" s="48">
        <f t="shared" ref="D74:D87" si="40">IF(ISERROR(VLOOKUP($B$4&amp;$A74&amp;$A$7,EYR_most_recent_outcomes,6,FALSE))=TRUE,0,VLOOKUP($B$4&amp;$A74&amp;$A$7,EYR_most_recent_outcomes,6,FALSE))</f>
        <v>53</v>
      </c>
      <c r="E74" s="48">
        <f t="shared" ref="E74:E87" si="41">IF(ISERROR(VLOOKUP($B$4&amp;$A74&amp;$A$7,EYR_most_recent_outcomes,7,FALSE))=TRUE,0,VLOOKUP($B$4&amp;$A74&amp;$A$7,EYR_most_recent_outcomes,7,FALSE))</f>
        <v>481</v>
      </c>
      <c r="F74" s="48">
        <f t="shared" ref="F74:F87" si="42">IF(ISERROR(VLOOKUP($B$4&amp;$A74&amp;$A$7,EYR_most_recent_outcomes,8,FALSE))=TRUE,0,VLOOKUP($B$4&amp;$A74&amp;$A$7,EYR_most_recent_outcomes,8,FALSE))</f>
        <v>33</v>
      </c>
      <c r="G74" s="72">
        <f t="shared" ref="G74:G87" si="43">IF(ISERROR(VLOOKUP($B$4&amp;$A74&amp;$A$7,EYR_most_recent_outcomes,9,FALSE))=TRUE,0,VLOOKUP($B$4&amp;$A74&amp;$A$7,EYR_most_recent_outcomes,9,FALSE))</f>
        <v>22</v>
      </c>
      <c r="H74" s="48">
        <f t="shared" ref="H74:K87" si="44">IF(ISERROR(100*D74/$C74),"-",100*D74/$C74)</f>
        <v>8.9983022071307293</v>
      </c>
      <c r="I74" s="48">
        <f t="shared" si="44"/>
        <v>81.663837011884553</v>
      </c>
      <c r="J74" s="48">
        <f t="shared" si="44"/>
        <v>5.6027164685908319</v>
      </c>
      <c r="K74" s="48">
        <f t="shared" si="44"/>
        <v>3.7351443123938881</v>
      </c>
      <c r="L74" s="95"/>
    </row>
    <row r="75" spans="1:12" x14ac:dyDescent="0.2">
      <c r="A75" s="433" t="s">
        <v>132</v>
      </c>
      <c r="B75" s="48">
        <f t="shared" si="38"/>
        <v>291</v>
      </c>
      <c r="C75" s="48">
        <f t="shared" si="39"/>
        <v>253</v>
      </c>
      <c r="D75" s="48">
        <f t="shared" si="40"/>
        <v>26</v>
      </c>
      <c r="E75" s="48">
        <f t="shared" si="41"/>
        <v>218</v>
      </c>
      <c r="F75" s="48">
        <f t="shared" si="42"/>
        <v>5</v>
      </c>
      <c r="G75" s="72">
        <f t="shared" si="43"/>
        <v>4</v>
      </c>
      <c r="H75" s="48">
        <f t="shared" si="44"/>
        <v>10.276679841897232</v>
      </c>
      <c r="I75" s="48">
        <f t="shared" si="44"/>
        <v>86.166007905138343</v>
      </c>
      <c r="J75" s="48">
        <f t="shared" si="44"/>
        <v>1.9762845849802371</v>
      </c>
      <c r="K75" s="48">
        <f t="shared" si="44"/>
        <v>1.5810276679841897</v>
      </c>
      <c r="L75" s="95"/>
    </row>
    <row r="76" spans="1:12" x14ac:dyDescent="0.2">
      <c r="A76" s="433" t="s">
        <v>141</v>
      </c>
      <c r="B76" s="48">
        <f t="shared" si="38"/>
        <v>191</v>
      </c>
      <c r="C76" s="48">
        <f t="shared" si="39"/>
        <v>148</v>
      </c>
      <c r="D76" s="48">
        <f t="shared" si="40"/>
        <v>28</v>
      </c>
      <c r="E76" s="48">
        <f t="shared" si="41"/>
        <v>114</v>
      </c>
      <c r="F76" s="48">
        <f t="shared" si="42"/>
        <v>4</v>
      </c>
      <c r="G76" s="72">
        <f t="shared" si="43"/>
        <v>2</v>
      </c>
      <c r="H76" s="48">
        <f t="shared" si="44"/>
        <v>18.918918918918919</v>
      </c>
      <c r="I76" s="48">
        <f t="shared" si="44"/>
        <v>77.027027027027032</v>
      </c>
      <c r="J76" s="48">
        <f t="shared" si="44"/>
        <v>2.7027027027027026</v>
      </c>
      <c r="K76" s="48">
        <f t="shared" si="44"/>
        <v>1.3513513513513513</v>
      </c>
      <c r="L76" s="95"/>
    </row>
    <row r="77" spans="1:12" x14ac:dyDescent="0.2">
      <c r="A77" s="433" t="s">
        <v>159</v>
      </c>
      <c r="B77" s="48">
        <f t="shared" si="38"/>
        <v>124</v>
      </c>
      <c r="C77" s="48">
        <f t="shared" si="39"/>
        <v>98</v>
      </c>
      <c r="D77" s="48">
        <f t="shared" si="40"/>
        <v>18</v>
      </c>
      <c r="E77" s="48">
        <f t="shared" si="41"/>
        <v>78</v>
      </c>
      <c r="F77" s="48">
        <f t="shared" si="42"/>
        <v>1</v>
      </c>
      <c r="G77" s="72">
        <f t="shared" si="43"/>
        <v>1</v>
      </c>
      <c r="H77" s="48">
        <f t="shared" si="44"/>
        <v>18.367346938775512</v>
      </c>
      <c r="I77" s="48">
        <f t="shared" si="44"/>
        <v>79.591836734693871</v>
      </c>
      <c r="J77" s="48">
        <f t="shared" si="44"/>
        <v>1.0204081632653061</v>
      </c>
      <c r="K77" s="48">
        <f t="shared" si="44"/>
        <v>1.0204081632653061</v>
      </c>
      <c r="L77" s="95"/>
    </row>
    <row r="78" spans="1:12" x14ac:dyDescent="0.2">
      <c r="A78" s="433" t="s">
        <v>211</v>
      </c>
      <c r="B78" s="48">
        <f t="shared" si="38"/>
        <v>207</v>
      </c>
      <c r="C78" s="48">
        <f t="shared" si="39"/>
        <v>157</v>
      </c>
      <c r="D78" s="48">
        <f t="shared" si="40"/>
        <v>5</v>
      </c>
      <c r="E78" s="48">
        <f t="shared" si="41"/>
        <v>142</v>
      </c>
      <c r="F78" s="48">
        <f t="shared" si="42"/>
        <v>7</v>
      </c>
      <c r="G78" s="72">
        <f t="shared" si="43"/>
        <v>3</v>
      </c>
      <c r="H78" s="48">
        <f t="shared" si="44"/>
        <v>3.1847133757961785</v>
      </c>
      <c r="I78" s="48">
        <f t="shared" si="44"/>
        <v>90.445859872611464</v>
      </c>
      <c r="J78" s="48">
        <f t="shared" si="44"/>
        <v>4.4585987261146496</v>
      </c>
      <c r="K78" s="48">
        <f t="shared" si="44"/>
        <v>1.910828025477707</v>
      </c>
      <c r="L78" s="95"/>
    </row>
    <row r="79" spans="1:12" x14ac:dyDescent="0.2">
      <c r="A79" s="433" t="s">
        <v>214</v>
      </c>
      <c r="B79" s="48">
        <f t="shared" si="38"/>
        <v>228</v>
      </c>
      <c r="C79" s="48">
        <f t="shared" si="39"/>
        <v>189</v>
      </c>
      <c r="D79" s="48">
        <f t="shared" si="40"/>
        <v>36</v>
      </c>
      <c r="E79" s="48">
        <f t="shared" si="41"/>
        <v>146</v>
      </c>
      <c r="F79" s="48">
        <f t="shared" si="42"/>
        <v>5</v>
      </c>
      <c r="G79" s="72">
        <f t="shared" si="43"/>
        <v>2</v>
      </c>
      <c r="H79" s="48">
        <f t="shared" si="44"/>
        <v>19.047619047619047</v>
      </c>
      <c r="I79" s="48">
        <f t="shared" si="44"/>
        <v>77.248677248677254</v>
      </c>
      <c r="J79" s="48">
        <f t="shared" si="44"/>
        <v>2.6455026455026456</v>
      </c>
      <c r="K79" s="48">
        <f t="shared" si="44"/>
        <v>1.0582010582010581</v>
      </c>
      <c r="L79" s="95"/>
    </row>
    <row r="80" spans="1:12" x14ac:dyDescent="0.2">
      <c r="A80" s="433" t="s">
        <v>216</v>
      </c>
      <c r="B80" s="48">
        <f t="shared" si="38"/>
        <v>207</v>
      </c>
      <c r="C80" s="48">
        <f t="shared" si="39"/>
        <v>167</v>
      </c>
      <c r="D80" s="48">
        <f t="shared" si="40"/>
        <v>25</v>
      </c>
      <c r="E80" s="48">
        <f t="shared" si="41"/>
        <v>135</v>
      </c>
      <c r="F80" s="48">
        <f t="shared" si="42"/>
        <v>5</v>
      </c>
      <c r="G80" s="72">
        <f t="shared" si="43"/>
        <v>2</v>
      </c>
      <c r="H80" s="48">
        <f t="shared" si="44"/>
        <v>14.970059880239521</v>
      </c>
      <c r="I80" s="48">
        <f t="shared" si="44"/>
        <v>80.838323353293418</v>
      </c>
      <c r="J80" s="48">
        <f t="shared" si="44"/>
        <v>2.9940119760479043</v>
      </c>
      <c r="K80" s="48">
        <f t="shared" si="44"/>
        <v>1.1976047904191616</v>
      </c>
      <c r="L80" s="95"/>
    </row>
    <row r="81" spans="1:12" x14ac:dyDescent="0.2">
      <c r="A81" s="433" t="s">
        <v>224</v>
      </c>
      <c r="B81" s="48">
        <f t="shared" si="38"/>
        <v>681</v>
      </c>
      <c r="C81" s="48">
        <f t="shared" si="39"/>
        <v>535</v>
      </c>
      <c r="D81" s="48">
        <f t="shared" si="40"/>
        <v>64</v>
      </c>
      <c r="E81" s="48">
        <f t="shared" si="41"/>
        <v>460</v>
      </c>
      <c r="F81" s="48">
        <f t="shared" si="42"/>
        <v>7</v>
      </c>
      <c r="G81" s="72">
        <f t="shared" si="43"/>
        <v>4</v>
      </c>
      <c r="H81" s="48">
        <f t="shared" si="44"/>
        <v>11.962616822429906</v>
      </c>
      <c r="I81" s="48">
        <f t="shared" si="44"/>
        <v>85.981308411214954</v>
      </c>
      <c r="J81" s="48">
        <f t="shared" si="44"/>
        <v>1.308411214953271</v>
      </c>
      <c r="K81" s="48">
        <f t="shared" si="44"/>
        <v>0.74766355140186913</v>
      </c>
      <c r="L81" s="95"/>
    </row>
    <row r="82" spans="1:12" x14ac:dyDescent="0.2">
      <c r="A82" s="433" t="s">
        <v>227</v>
      </c>
      <c r="B82" s="48">
        <f t="shared" si="38"/>
        <v>146</v>
      </c>
      <c r="C82" s="48">
        <f t="shared" si="39"/>
        <v>114</v>
      </c>
      <c r="D82" s="48">
        <f t="shared" si="40"/>
        <v>13</v>
      </c>
      <c r="E82" s="48">
        <f t="shared" si="41"/>
        <v>99</v>
      </c>
      <c r="F82" s="48">
        <f t="shared" si="42"/>
        <v>1</v>
      </c>
      <c r="G82" s="72">
        <f t="shared" si="43"/>
        <v>1</v>
      </c>
      <c r="H82" s="48">
        <f t="shared" si="44"/>
        <v>11.403508771929825</v>
      </c>
      <c r="I82" s="48">
        <f t="shared" si="44"/>
        <v>86.84210526315789</v>
      </c>
      <c r="J82" s="48">
        <f t="shared" si="44"/>
        <v>0.8771929824561403</v>
      </c>
      <c r="K82" s="48">
        <f t="shared" si="44"/>
        <v>0.8771929824561403</v>
      </c>
      <c r="L82" s="95"/>
    </row>
    <row r="83" spans="1:12" x14ac:dyDescent="0.2">
      <c r="A83" s="433" t="s">
        <v>234</v>
      </c>
      <c r="B83" s="48">
        <f t="shared" si="38"/>
        <v>145</v>
      </c>
      <c r="C83" s="48">
        <f t="shared" si="39"/>
        <v>108</v>
      </c>
      <c r="D83" s="48">
        <f t="shared" si="40"/>
        <v>13</v>
      </c>
      <c r="E83" s="48">
        <f t="shared" si="41"/>
        <v>94</v>
      </c>
      <c r="F83" s="48">
        <f t="shared" si="42"/>
        <v>1</v>
      </c>
      <c r="G83" s="72">
        <f t="shared" si="43"/>
        <v>0</v>
      </c>
      <c r="H83" s="48">
        <f t="shared" si="44"/>
        <v>12.037037037037036</v>
      </c>
      <c r="I83" s="48">
        <f t="shared" si="44"/>
        <v>87.037037037037038</v>
      </c>
      <c r="J83" s="48">
        <f t="shared" si="44"/>
        <v>0.92592592592592593</v>
      </c>
      <c r="K83" s="48">
        <f t="shared" si="44"/>
        <v>0</v>
      </c>
      <c r="L83" s="95"/>
    </row>
    <row r="84" spans="1:12" x14ac:dyDescent="0.2">
      <c r="A84" s="433" t="s">
        <v>240</v>
      </c>
      <c r="B84" s="48">
        <f t="shared" si="38"/>
        <v>135</v>
      </c>
      <c r="C84" s="48">
        <f t="shared" si="39"/>
        <v>107</v>
      </c>
      <c r="D84" s="48">
        <f t="shared" si="40"/>
        <v>7</v>
      </c>
      <c r="E84" s="48">
        <f t="shared" si="41"/>
        <v>94</v>
      </c>
      <c r="F84" s="48">
        <f t="shared" si="42"/>
        <v>5</v>
      </c>
      <c r="G84" s="72">
        <f t="shared" si="43"/>
        <v>1</v>
      </c>
      <c r="H84" s="48">
        <f t="shared" si="44"/>
        <v>6.5420560747663554</v>
      </c>
      <c r="I84" s="48">
        <f t="shared" si="44"/>
        <v>87.850467289719631</v>
      </c>
      <c r="J84" s="48">
        <f t="shared" si="44"/>
        <v>4.6728971962616823</v>
      </c>
      <c r="K84" s="48">
        <f t="shared" si="44"/>
        <v>0.93457943925233644</v>
      </c>
      <c r="L84" s="95"/>
    </row>
    <row r="85" spans="1:12" x14ac:dyDescent="0.2">
      <c r="A85" s="433" t="s">
        <v>244</v>
      </c>
      <c r="B85" s="48">
        <f t="shared" si="38"/>
        <v>516</v>
      </c>
      <c r="C85" s="48">
        <f t="shared" si="39"/>
        <v>412</v>
      </c>
      <c r="D85" s="48">
        <f t="shared" si="40"/>
        <v>71</v>
      </c>
      <c r="E85" s="48">
        <f t="shared" si="41"/>
        <v>316</v>
      </c>
      <c r="F85" s="48">
        <f t="shared" si="42"/>
        <v>20</v>
      </c>
      <c r="G85" s="72">
        <f t="shared" si="43"/>
        <v>5</v>
      </c>
      <c r="H85" s="48">
        <f t="shared" si="44"/>
        <v>17.233009708737864</v>
      </c>
      <c r="I85" s="48">
        <f t="shared" si="44"/>
        <v>76.699029126213588</v>
      </c>
      <c r="J85" s="48">
        <f t="shared" si="44"/>
        <v>4.8543689320388346</v>
      </c>
      <c r="K85" s="48">
        <f t="shared" si="44"/>
        <v>1.2135922330097086</v>
      </c>
      <c r="L85" s="95"/>
    </row>
    <row r="86" spans="1:12" x14ac:dyDescent="0.2">
      <c r="A86" s="433" t="s">
        <v>254</v>
      </c>
      <c r="B86" s="48">
        <f t="shared" si="38"/>
        <v>129</v>
      </c>
      <c r="C86" s="48">
        <f t="shared" si="39"/>
        <v>95</v>
      </c>
      <c r="D86" s="48">
        <f t="shared" si="40"/>
        <v>4</v>
      </c>
      <c r="E86" s="48">
        <f t="shared" si="41"/>
        <v>85</v>
      </c>
      <c r="F86" s="48">
        <f t="shared" si="42"/>
        <v>5</v>
      </c>
      <c r="G86" s="72">
        <f t="shared" si="43"/>
        <v>1</v>
      </c>
      <c r="H86" s="48">
        <f t="shared" si="44"/>
        <v>4.2105263157894735</v>
      </c>
      <c r="I86" s="48">
        <f t="shared" si="44"/>
        <v>89.473684210526315</v>
      </c>
      <c r="J86" s="48">
        <f t="shared" si="44"/>
        <v>5.2631578947368425</v>
      </c>
      <c r="K86" s="48">
        <f t="shared" si="44"/>
        <v>1.0526315789473684</v>
      </c>
      <c r="L86" s="95"/>
    </row>
    <row r="87" spans="1:12" x14ac:dyDescent="0.2">
      <c r="A87" s="433" t="s">
        <v>255</v>
      </c>
      <c r="B87" s="48">
        <f t="shared" si="38"/>
        <v>480</v>
      </c>
      <c r="C87" s="48">
        <f t="shared" si="39"/>
        <v>364</v>
      </c>
      <c r="D87" s="48">
        <f t="shared" si="40"/>
        <v>82</v>
      </c>
      <c r="E87" s="48">
        <f t="shared" si="41"/>
        <v>269</v>
      </c>
      <c r="F87" s="48">
        <f t="shared" si="42"/>
        <v>8</v>
      </c>
      <c r="G87" s="72">
        <f t="shared" si="43"/>
        <v>5</v>
      </c>
      <c r="H87" s="48">
        <f t="shared" si="44"/>
        <v>22.527472527472529</v>
      </c>
      <c r="I87" s="48">
        <f t="shared" si="44"/>
        <v>73.901098901098905</v>
      </c>
      <c r="J87" s="48">
        <f t="shared" si="44"/>
        <v>2.197802197802198</v>
      </c>
      <c r="K87" s="48">
        <f t="shared" si="44"/>
        <v>1.3736263736263736</v>
      </c>
      <c r="L87" s="95"/>
    </row>
    <row r="88" spans="1:12" ht="21.6" customHeight="1" x14ac:dyDescent="0.2">
      <c r="A88" s="430" t="s">
        <v>265</v>
      </c>
      <c r="B88" s="46">
        <f t="shared" ref="B88:G88" si="45">SUM(B89:B99)</f>
        <v>6237</v>
      </c>
      <c r="C88" s="46">
        <f t="shared" si="45"/>
        <v>4900</v>
      </c>
      <c r="D88" s="46">
        <f t="shared" si="45"/>
        <v>837</v>
      </c>
      <c r="E88" s="46">
        <f t="shared" si="45"/>
        <v>3895</v>
      </c>
      <c r="F88" s="46">
        <f t="shared" si="45"/>
        <v>116</v>
      </c>
      <c r="G88" s="94">
        <f t="shared" si="45"/>
        <v>52</v>
      </c>
      <c r="H88" s="46">
        <f>IF(ISERROR(100*D88/$C88),"-",100*D88/$C88)</f>
        <v>17.081632653061224</v>
      </c>
      <c r="I88" s="46">
        <f>IF(ISERROR(100*E88/$C88),"-",100*E88/$C88)</f>
        <v>79.489795918367349</v>
      </c>
      <c r="J88" s="46">
        <f>IF(ISERROR(100*F88/$C88),"-",100*F88/$C88)</f>
        <v>2.3673469387755102</v>
      </c>
      <c r="K88" s="46">
        <f>IF(ISERROR(100*G88/$C88),"-",100*G88/$C88)</f>
        <v>1.0612244897959184</v>
      </c>
      <c r="L88" s="95"/>
    </row>
    <row r="89" spans="1:12" x14ac:dyDescent="0.2">
      <c r="A89" s="434" t="s">
        <v>109</v>
      </c>
      <c r="B89" s="48">
        <f t="shared" ref="B89:B99" si="46">IF(ISERROR(VLOOKUP($B$4&amp;"All providers"&amp;A89,ProvidersandPlaces,6,FALSE))=TRUE,0,VLOOKUP($B$4&amp;"All providers"&amp;A89,ProvidersandPlaces,6,FALSE))</f>
        <v>177</v>
      </c>
      <c r="C89" s="48">
        <f t="shared" ref="C89:C99" si="47">IF(ISERROR(VLOOKUP($B$4&amp;$A89&amp;$A$7,EYR_most_recent_outcomes,5,FALSE))=TRUE,0,VLOOKUP($B$4&amp;$A89&amp;$A$7,EYR_most_recent_outcomes,5,FALSE))</f>
        <v>135</v>
      </c>
      <c r="D89" s="48">
        <f t="shared" ref="D89:D99" si="48">IF(ISERROR(VLOOKUP($B$4&amp;$A89&amp;$A$7,EYR_most_recent_outcomes,6,FALSE))=TRUE,0,VLOOKUP($B$4&amp;$A89&amp;$A$7,EYR_most_recent_outcomes,6,FALSE))</f>
        <v>27</v>
      </c>
      <c r="E89" s="48">
        <f t="shared" ref="E89:E99" si="49">IF(ISERROR(VLOOKUP($B$4&amp;$A89&amp;$A$7,EYR_most_recent_outcomes,7,FALSE))=TRUE,0,VLOOKUP($B$4&amp;$A89&amp;$A$7,EYR_most_recent_outcomes,7,FALSE))</f>
        <v>101</v>
      </c>
      <c r="F89" s="48">
        <f t="shared" ref="F89:F99" si="50">IF(ISERROR(VLOOKUP($B$4&amp;$A89&amp;$A$7,EYR_most_recent_outcomes,8,FALSE))=TRUE,0,VLOOKUP($B$4&amp;$A89&amp;$A$7,EYR_most_recent_outcomes,8,FALSE))</f>
        <v>7</v>
      </c>
      <c r="G89" s="72">
        <f t="shared" ref="G89:G99" si="51">IF(ISERROR(VLOOKUP($B$4&amp;$A89&amp;$A$7,EYR_most_recent_outcomes,9,FALSE))=TRUE,0,VLOOKUP($B$4&amp;$A89&amp;$A$7,EYR_most_recent_outcomes,9,FALSE))</f>
        <v>0</v>
      </c>
      <c r="H89" s="48">
        <f t="shared" ref="H89:K99" si="52">IF(ISERROR(100*D89/$C89),"-",100*D89/$C89)</f>
        <v>20</v>
      </c>
      <c r="I89" s="48">
        <f t="shared" si="52"/>
        <v>74.81481481481481</v>
      </c>
      <c r="J89" s="48">
        <f t="shared" si="52"/>
        <v>5.1851851851851851</v>
      </c>
      <c r="K89" s="48">
        <f t="shared" si="52"/>
        <v>0</v>
      </c>
      <c r="L89" s="95"/>
    </row>
    <row r="90" spans="1:12" x14ac:dyDescent="0.2">
      <c r="A90" s="434" t="s">
        <v>125</v>
      </c>
      <c r="B90" s="48">
        <f t="shared" si="46"/>
        <v>788</v>
      </c>
      <c r="C90" s="48">
        <f t="shared" si="47"/>
        <v>585</v>
      </c>
      <c r="D90" s="48">
        <f t="shared" si="48"/>
        <v>125</v>
      </c>
      <c r="E90" s="48">
        <f t="shared" si="49"/>
        <v>447</v>
      </c>
      <c r="F90" s="48">
        <f t="shared" si="50"/>
        <v>8</v>
      </c>
      <c r="G90" s="72">
        <f t="shared" si="51"/>
        <v>5</v>
      </c>
      <c r="H90" s="48">
        <f t="shared" si="52"/>
        <v>21.367521367521366</v>
      </c>
      <c r="I90" s="48">
        <f t="shared" si="52"/>
        <v>76.410256410256409</v>
      </c>
      <c r="J90" s="48">
        <f t="shared" si="52"/>
        <v>1.3675213675213675</v>
      </c>
      <c r="K90" s="48">
        <f t="shared" si="52"/>
        <v>0.85470085470085466</v>
      </c>
      <c r="L90" s="95"/>
    </row>
    <row r="91" spans="1:12" x14ac:dyDescent="0.2">
      <c r="A91" s="434" t="s">
        <v>127</v>
      </c>
      <c r="B91" s="48">
        <f t="shared" si="46"/>
        <v>382</v>
      </c>
      <c r="C91" s="48">
        <f t="shared" si="47"/>
        <v>308</v>
      </c>
      <c r="D91" s="48">
        <f t="shared" si="48"/>
        <v>46</v>
      </c>
      <c r="E91" s="48">
        <f t="shared" si="49"/>
        <v>252</v>
      </c>
      <c r="F91" s="48">
        <f t="shared" si="50"/>
        <v>6</v>
      </c>
      <c r="G91" s="72">
        <f t="shared" si="51"/>
        <v>4</v>
      </c>
      <c r="H91" s="48">
        <f t="shared" si="52"/>
        <v>14.935064935064934</v>
      </c>
      <c r="I91" s="48">
        <f t="shared" si="52"/>
        <v>81.818181818181813</v>
      </c>
      <c r="J91" s="48">
        <f t="shared" si="52"/>
        <v>1.948051948051948</v>
      </c>
      <c r="K91" s="48">
        <f t="shared" si="52"/>
        <v>1.2987012987012987</v>
      </c>
      <c r="L91" s="95"/>
    </row>
    <row r="92" spans="1:12" x14ac:dyDescent="0.2">
      <c r="A92" s="434" t="s">
        <v>147</v>
      </c>
      <c r="B92" s="48">
        <f t="shared" si="46"/>
        <v>1360</v>
      </c>
      <c r="C92" s="48">
        <f t="shared" si="47"/>
        <v>1075</v>
      </c>
      <c r="D92" s="48">
        <f t="shared" si="48"/>
        <v>188</v>
      </c>
      <c r="E92" s="48">
        <f t="shared" si="49"/>
        <v>845</v>
      </c>
      <c r="F92" s="48">
        <f t="shared" si="50"/>
        <v>28</v>
      </c>
      <c r="G92" s="72">
        <f t="shared" si="51"/>
        <v>14</v>
      </c>
      <c r="H92" s="48">
        <f t="shared" si="52"/>
        <v>17.488372093023255</v>
      </c>
      <c r="I92" s="48">
        <f t="shared" si="52"/>
        <v>78.604651162790702</v>
      </c>
      <c r="J92" s="48">
        <f t="shared" si="52"/>
        <v>2.6046511627906979</v>
      </c>
      <c r="K92" s="48">
        <f t="shared" si="52"/>
        <v>1.3023255813953489</v>
      </c>
      <c r="L92" s="95"/>
    </row>
    <row r="93" spans="1:12" x14ac:dyDescent="0.2">
      <c r="A93" s="434" t="s">
        <v>160</v>
      </c>
      <c r="B93" s="48">
        <f t="shared" si="46"/>
        <v>1622</v>
      </c>
      <c r="C93" s="48">
        <f t="shared" si="47"/>
        <v>1220</v>
      </c>
      <c r="D93" s="48">
        <f t="shared" si="48"/>
        <v>190</v>
      </c>
      <c r="E93" s="48">
        <f t="shared" si="49"/>
        <v>997</v>
      </c>
      <c r="F93" s="48">
        <f t="shared" si="50"/>
        <v>20</v>
      </c>
      <c r="G93" s="72">
        <f t="shared" si="51"/>
        <v>13</v>
      </c>
      <c r="H93" s="48">
        <f t="shared" si="52"/>
        <v>15.573770491803279</v>
      </c>
      <c r="I93" s="48">
        <f t="shared" si="52"/>
        <v>81.721311475409834</v>
      </c>
      <c r="J93" s="48">
        <f t="shared" si="52"/>
        <v>1.639344262295082</v>
      </c>
      <c r="K93" s="48">
        <f t="shared" si="52"/>
        <v>1.0655737704918034</v>
      </c>
      <c r="L93" s="95"/>
    </row>
    <row r="94" spans="1:12" x14ac:dyDescent="0.2">
      <c r="A94" s="434" t="s">
        <v>180</v>
      </c>
      <c r="B94" s="48">
        <f t="shared" si="46"/>
        <v>180</v>
      </c>
      <c r="C94" s="48">
        <f t="shared" si="47"/>
        <v>145</v>
      </c>
      <c r="D94" s="48">
        <f t="shared" si="48"/>
        <v>29</v>
      </c>
      <c r="E94" s="48">
        <f t="shared" si="49"/>
        <v>106</v>
      </c>
      <c r="F94" s="48">
        <f t="shared" si="50"/>
        <v>7</v>
      </c>
      <c r="G94" s="72">
        <f t="shared" si="51"/>
        <v>3</v>
      </c>
      <c r="H94" s="48">
        <f t="shared" si="52"/>
        <v>20</v>
      </c>
      <c r="I94" s="48">
        <f t="shared" si="52"/>
        <v>73.103448275862064</v>
      </c>
      <c r="J94" s="48">
        <f t="shared" si="52"/>
        <v>4.8275862068965516</v>
      </c>
      <c r="K94" s="48">
        <f t="shared" si="52"/>
        <v>2.0689655172413794</v>
      </c>
      <c r="L94" s="95"/>
    </row>
    <row r="95" spans="1:12" x14ac:dyDescent="0.2">
      <c r="A95" s="434" t="s">
        <v>188</v>
      </c>
      <c r="B95" s="48">
        <f t="shared" si="46"/>
        <v>601</v>
      </c>
      <c r="C95" s="48">
        <f t="shared" si="47"/>
        <v>510</v>
      </c>
      <c r="D95" s="48">
        <f t="shared" si="48"/>
        <v>80</v>
      </c>
      <c r="E95" s="48">
        <f t="shared" si="49"/>
        <v>414</v>
      </c>
      <c r="F95" s="48">
        <f t="shared" si="50"/>
        <v>14</v>
      </c>
      <c r="G95" s="72">
        <f t="shared" si="51"/>
        <v>2</v>
      </c>
      <c r="H95" s="48">
        <f t="shared" si="52"/>
        <v>15.686274509803921</v>
      </c>
      <c r="I95" s="48">
        <f t="shared" si="52"/>
        <v>81.17647058823529</v>
      </c>
      <c r="J95" s="48">
        <f t="shared" si="52"/>
        <v>2.7450980392156863</v>
      </c>
      <c r="K95" s="48">
        <f t="shared" si="52"/>
        <v>0.39215686274509803</v>
      </c>
      <c r="L95" s="95"/>
    </row>
    <row r="96" spans="1:12" x14ac:dyDescent="0.2">
      <c r="A96" s="434" t="s">
        <v>200</v>
      </c>
      <c r="B96" s="48">
        <f t="shared" si="46"/>
        <v>235</v>
      </c>
      <c r="C96" s="48">
        <f t="shared" si="47"/>
        <v>192</v>
      </c>
      <c r="D96" s="48">
        <f t="shared" si="48"/>
        <v>35</v>
      </c>
      <c r="E96" s="48">
        <f t="shared" si="49"/>
        <v>152</v>
      </c>
      <c r="F96" s="48">
        <f t="shared" si="50"/>
        <v>2</v>
      </c>
      <c r="G96" s="72">
        <f t="shared" si="51"/>
        <v>3</v>
      </c>
      <c r="H96" s="48">
        <f t="shared" si="52"/>
        <v>18.229166666666668</v>
      </c>
      <c r="I96" s="48">
        <f t="shared" si="52"/>
        <v>79.166666666666671</v>
      </c>
      <c r="J96" s="48">
        <f t="shared" si="52"/>
        <v>1.0416666666666667</v>
      </c>
      <c r="K96" s="48">
        <f t="shared" si="52"/>
        <v>1.5625</v>
      </c>
      <c r="L96" s="95"/>
    </row>
    <row r="97" spans="1:12" x14ac:dyDescent="0.2">
      <c r="A97" s="434" t="s">
        <v>221</v>
      </c>
      <c r="B97" s="48">
        <f t="shared" si="46"/>
        <v>170</v>
      </c>
      <c r="C97" s="48">
        <f t="shared" si="47"/>
        <v>147</v>
      </c>
      <c r="D97" s="48">
        <f t="shared" si="48"/>
        <v>30</v>
      </c>
      <c r="E97" s="48">
        <f t="shared" si="49"/>
        <v>112</v>
      </c>
      <c r="F97" s="48">
        <f t="shared" si="50"/>
        <v>1</v>
      </c>
      <c r="G97" s="72">
        <f t="shared" si="51"/>
        <v>4</v>
      </c>
      <c r="H97" s="48">
        <f t="shared" si="52"/>
        <v>20.408163265306122</v>
      </c>
      <c r="I97" s="48">
        <f t="shared" si="52"/>
        <v>76.19047619047619</v>
      </c>
      <c r="J97" s="48">
        <f t="shared" si="52"/>
        <v>0.68027210884353739</v>
      </c>
      <c r="K97" s="48">
        <f t="shared" si="52"/>
        <v>2.7210884353741496</v>
      </c>
      <c r="L97" s="95"/>
    </row>
    <row r="98" spans="1:12" x14ac:dyDescent="0.2">
      <c r="A98" s="434" t="s">
        <v>228</v>
      </c>
      <c r="B98" s="48">
        <f t="shared" si="46"/>
        <v>548</v>
      </c>
      <c r="C98" s="48">
        <f t="shared" si="47"/>
        <v>457</v>
      </c>
      <c r="D98" s="48">
        <f t="shared" si="48"/>
        <v>66</v>
      </c>
      <c r="E98" s="48">
        <f t="shared" si="49"/>
        <v>370</v>
      </c>
      <c r="F98" s="48">
        <f t="shared" si="50"/>
        <v>18</v>
      </c>
      <c r="G98" s="72">
        <f t="shared" si="51"/>
        <v>3</v>
      </c>
      <c r="H98" s="48">
        <f t="shared" si="52"/>
        <v>14.442013129102845</v>
      </c>
      <c r="I98" s="48">
        <f t="shared" si="52"/>
        <v>80.96280087527353</v>
      </c>
      <c r="J98" s="48">
        <f t="shared" si="52"/>
        <v>3.9387308533916849</v>
      </c>
      <c r="K98" s="48">
        <f t="shared" si="52"/>
        <v>0.65645514223194745</v>
      </c>
      <c r="L98" s="95"/>
    </row>
    <row r="99" spans="1:12" x14ac:dyDescent="0.2">
      <c r="A99" s="434" t="s">
        <v>235</v>
      </c>
      <c r="B99" s="48">
        <f t="shared" si="46"/>
        <v>174</v>
      </c>
      <c r="C99" s="48">
        <f t="shared" si="47"/>
        <v>126</v>
      </c>
      <c r="D99" s="48">
        <f t="shared" si="48"/>
        <v>21</v>
      </c>
      <c r="E99" s="48">
        <f t="shared" si="49"/>
        <v>99</v>
      </c>
      <c r="F99" s="48">
        <f t="shared" si="50"/>
        <v>5</v>
      </c>
      <c r="G99" s="72">
        <f t="shared" si="51"/>
        <v>1</v>
      </c>
      <c r="H99" s="48">
        <f t="shared" si="52"/>
        <v>16.666666666666668</v>
      </c>
      <c r="I99" s="48">
        <f t="shared" si="52"/>
        <v>78.571428571428569</v>
      </c>
      <c r="J99" s="48">
        <f t="shared" si="52"/>
        <v>3.9682539682539684</v>
      </c>
      <c r="K99" s="48">
        <f t="shared" si="52"/>
        <v>0.79365079365079361</v>
      </c>
      <c r="L99" s="95"/>
    </row>
    <row r="100" spans="1:12" ht="21.6" customHeight="1" x14ac:dyDescent="0.2">
      <c r="A100" s="430" t="s">
        <v>266</v>
      </c>
      <c r="B100" s="46">
        <f t="shared" ref="B100:G100" si="53">SUM(B101:B133)</f>
        <v>9267</v>
      </c>
      <c r="C100" s="46">
        <f t="shared" si="53"/>
        <v>6819</v>
      </c>
      <c r="D100" s="46">
        <f t="shared" si="53"/>
        <v>873</v>
      </c>
      <c r="E100" s="46">
        <f t="shared" si="53"/>
        <v>5621</v>
      </c>
      <c r="F100" s="46">
        <f t="shared" si="53"/>
        <v>239</v>
      </c>
      <c r="G100" s="94">
        <f t="shared" si="53"/>
        <v>86</v>
      </c>
      <c r="H100" s="46">
        <f>IF(ISERROR(100*D100/$C100),"-",100*D100/$C100)</f>
        <v>12.802463704355477</v>
      </c>
      <c r="I100" s="46">
        <f>IF(ISERROR(100*E100/$C100),"-",100*E100/$C100)</f>
        <v>82.431441560346087</v>
      </c>
      <c r="J100" s="46">
        <f>IF(ISERROR(100*F100/$C100),"-",100*F100/$C100)</f>
        <v>3.504912743804077</v>
      </c>
      <c r="K100" s="46">
        <f>IF(ISERROR(100*G100/$C100),"-",100*G100/$C100)</f>
        <v>1.2611819914943541</v>
      </c>
      <c r="L100" s="95"/>
    </row>
    <row r="101" spans="1:12" x14ac:dyDescent="0.2">
      <c r="A101" s="432" t="s">
        <v>105</v>
      </c>
      <c r="B101" s="48">
        <f t="shared" ref="B101:B133" si="54">IF(ISERROR(VLOOKUP($B$4&amp;"All providers"&amp;A101,ProvidersandPlaces,6,FALSE))=TRUE,0,VLOOKUP($B$4&amp;"All providers"&amp;A101,ProvidersandPlaces,6,FALSE))</f>
        <v>174</v>
      </c>
      <c r="C101" s="48">
        <f t="shared" ref="C101:C133" si="55">IF(ISERROR(VLOOKUP($B$4&amp;$A101&amp;$A$7,EYR_most_recent_outcomes,5,FALSE))=TRUE,0,VLOOKUP($B$4&amp;$A101&amp;$A$7,EYR_most_recent_outcomes,5,FALSE))</f>
        <v>132</v>
      </c>
      <c r="D101" s="48">
        <f t="shared" ref="D101:D133" si="56">IF(ISERROR(VLOOKUP($B$4&amp;$A101&amp;$A$7,EYR_most_recent_outcomes,6,FALSE))=TRUE,0,VLOOKUP($B$4&amp;$A101&amp;$A$7,EYR_most_recent_outcomes,6,FALSE))</f>
        <v>12</v>
      </c>
      <c r="E101" s="48">
        <f t="shared" ref="E101:E133" si="57">IF(ISERROR(VLOOKUP($B$4&amp;$A101&amp;$A$7,EYR_most_recent_outcomes,7,FALSE))=TRUE,0,VLOOKUP($B$4&amp;$A101&amp;$A$7,EYR_most_recent_outcomes,7,FALSE))</f>
        <v>113</v>
      </c>
      <c r="F101" s="48">
        <f t="shared" ref="F101:F133" si="58">IF(ISERROR(VLOOKUP($B$4&amp;$A101&amp;$A$7,EYR_most_recent_outcomes,8,FALSE))=TRUE,0,VLOOKUP($B$4&amp;$A101&amp;$A$7,EYR_most_recent_outcomes,8,FALSE))</f>
        <v>7</v>
      </c>
      <c r="G101" s="72">
        <f t="shared" ref="G101:G133" si="59">IF(ISERROR(VLOOKUP($B$4&amp;$A101&amp;$A$7,EYR_most_recent_outcomes,9,FALSE))=TRUE,0,VLOOKUP($B$4&amp;$A101&amp;$A$7,EYR_most_recent_outcomes,9,FALSE))</f>
        <v>0</v>
      </c>
      <c r="H101" s="48">
        <f t="shared" ref="H101:K133" si="60">IF(ISERROR(100*D101/$C101),"-",100*D101/$C101)</f>
        <v>9.0909090909090917</v>
      </c>
      <c r="I101" s="48">
        <f t="shared" si="60"/>
        <v>85.606060606060609</v>
      </c>
      <c r="J101" s="48">
        <f t="shared" si="60"/>
        <v>5.3030303030303028</v>
      </c>
      <c r="K101" s="48">
        <f t="shared" si="60"/>
        <v>0</v>
      </c>
      <c r="L101" s="95"/>
    </row>
    <row r="102" spans="1:12" x14ac:dyDescent="0.2">
      <c r="A102" s="432" t="s">
        <v>106</v>
      </c>
      <c r="B102" s="48">
        <f t="shared" si="54"/>
        <v>395</v>
      </c>
      <c r="C102" s="48">
        <f t="shared" si="55"/>
        <v>296</v>
      </c>
      <c r="D102" s="48">
        <f t="shared" si="56"/>
        <v>55</v>
      </c>
      <c r="E102" s="48">
        <f t="shared" si="57"/>
        <v>222</v>
      </c>
      <c r="F102" s="48">
        <f t="shared" si="58"/>
        <v>14</v>
      </c>
      <c r="G102" s="72">
        <f t="shared" si="59"/>
        <v>5</v>
      </c>
      <c r="H102" s="48">
        <f t="shared" si="60"/>
        <v>18.581081081081081</v>
      </c>
      <c r="I102" s="48">
        <f t="shared" si="60"/>
        <v>75</v>
      </c>
      <c r="J102" s="48">
        <f t="shared" si="60"/>
        <v>4.7297297297297298</v>
      </c>
      <c r="K102" s="48">
        <f t="shared" si="60"/>
        <v>1.6891891891891893</v>
      </c>
      <c r="L102" s="95"/>
    </row>
    <row r="103" spans="1:12" x14ac:dyDescent="0.2">
      <c r="A103" s="432" t="s">
        <v>110</v>
      </c>
      <c r="B103" s="48">
        <f t="shared" si="54"/>
        <v>394</v>
      </c>
      <c r="C103" s="48">
        <f t="shared" si="55"/>
        <v>305</v>
      </c>
      <c r="D103" s="48">
        <f t="shared" si="56"/>
        <v>27</v>
      </c>
      <c r="E103" s="48">
        <f t="shared" si="57"/>
        <v>262</v>
      </c>
      <c r="F103" s="48">
        <f t="shared" si="58"/>
        <v>10</v>
      </c>
      <c r="G103" s="72">
        <f t="shared" si="59"/>
        <v>6</v>
      </c>
      <c r="H103" s="48">
        <f t="shared" si="60"/>
        <v>8.8524590163934427</v>
      </c>
      <c r="I103" s="48">
        <f t="shared" si="60"/>
        <v>85.901639344262293</v>
      </c>
      <c r="J103" s="48">
        <f t="shared" si="60"/>
        <v>3.278688524590164</v>
      </c>
      <c r="K103" s="48">
        <f t="shared" si="60"/>
        <v>1.9672131147540983</v>
      </c>
      <c r="L103" s="95"/>
    </row>
    <row r="104" spans="1:12" x14ac:dyDescent="0.2">
      <c r="A104" s="432" t="s">
        <v>118</v>
      </c>
      <c r="B104" s="48">
        <f t="shared" si="54"/>
        <v>241</v>
      </c>
      <c r="C104" s="48">
        <f t="shared" si="55"/>
        <v>184</v>
      </c>
      <c r="D104" s="48">
        <f t="shared" si="56"/>
        <v>21</v>
      </c>
      <c r="E104" s="48">
        <f t="shared" si="57"/>
        <v>157</v>
      </c>
      <c r="F104" s="48">
        <f t="shared" si="58"/>
        <v>5</v>
      </c>
      <c r="G104" s="72">
        <f t="shared" si="59"/>
        <v>1</v>
      </c>
      <c r="H104" s="48">
        <f t="shared" si="60"/>
        <v>11.413043478260869</v>
      </c>
      <c r="I104" s="48">
        <f t="shared" si="60"/>
        <v>85.326086956521735</v>
      </c>
      <c r="J104" s="48">
        <f t="shared" si="60"/>
        <v>2.7173913043478262</v>
      </c>
      <c r="K104" s="48">
        <f t="shared" si="60"/>
        <v>0.54347826086956519</v>
      </c>
      <c r="L104" s="95"/>
    </row>
    <row r="105" spans="1:12" x14ac:dyDescent="0.2">
      <c r="A105" s="432" t="s">
        <v>121</v>
      </c>
      <c r="B105" s="48">
        <f t="shared" si="54"/>
        <v>583</v>
      </c>
      <c r="C105" s="48">
        <f t="shared" si="55"/>
        <v>444</v>
      </c>
      <c r="D105" s="48">
        <f t="shared" si="56"/>
        <v>77</v>
      </c>
      <c r="E105" s="48">
        <f t="shared" si="57"/>
        <v>358</v>
      </c>
      <c r="F105" s="48">
        <f t="shared" si="58"/>
        <v>9</v>
      </c>
      <c r="G105" s="72">
        <f t="shared" si="59"/>
        <v>0</v>
      </c>
      <c r="H105" s="48">
        <f t="shared" si="60"/>
        <v>17.342342342342342</v>
      </c>
      <c r="I105" s="48">
        <f t="shared" si="60"/>
        <v>80.630630630630634</v>
      </c>
      <c r="J105" s="48">
        <f t="shared" si="60"/>
        <v>2.0270270270270272</v>
      </c>
      <c r="K105" s="48">
        <f t="shared" si="60"/>
        <v>0</v>
      </c>
      <c r="L105" s="95"/>
    </row>
    <row r="106" spans="1:12" x14ac:dyDescent="0.2">
      <c r="A106" s="432" t="s">
        <v>126</v>
      </c>
      <c r="B106" s="48">
        <f t="shared" si="54"/>
        <v>207</v>
      </c>
      <c r="C106" s="48">
        <f t="shared" si="55"/>
        <v>157</v>
      </c>
      <c r="D106" s="48">
        <f t="shared" si="56"/>
        <v>23</v>
      </c>
      <c r="E106" s="48">
        <f t="shared" si="57"/>
        <v>129</v>
      </c>
      <c r="F106" s="48">
        <f t="shared" si="58"/>
        <v>4</v>
      </c>
      <c r="G106" s="72">
        <f t="shared" si="59"/>
        <v>1</v>
      </c>
      <c r="H106" s="48">
        <f t="shared" si="60"/>
        <v>14.64968152866242</v>
      </c>
      <c r="I106" s="48">
        <f t="shared" si="60"/>
        <v>82.165605095541395</v>
      </c>
      <c r="J106" s="48">
        <f t="shared" si="60"/>
        <v>2.5477707006369426</v>
      </c>
      <c r="K106" s="48">
        <f t="shared" si="60"/>
        <v>0.63694267515923564</v>
      </c>
      <c r="L106" s="95"/>
    </row>
    <row r="107" spans="1:12" x14ac:dyDescent="0.2">
      <c r="A107" s="432" t="s">
        <v>130</v>
      </c>
      <c r="B107" s="48">
        <f t="shared" si="54"/>
        <v>7</v>
      </c>
      <c r="C107" s="48">
        <f t="shared" si="55"/>
        <v>6</v>
      </c>
      <c r="D107" s="48">
        <f t="shared" si="56"/>
        <v>2</v>
      </c>
      <c r="E107" s="48">
        <f t="shared" si="57"/>
        <v>4</v>
      </c>
      <c r="F107" s="48">
        <f t="shared" si="58"/>
        <v>0</v>
      </c>
      <c r="G107" s="72">
        <f t="shared" si="59"/>
        <v>0</v>
      </c>
      <c r="H107" s="48">
        <f t="shared" si="60"/>
        <v>33.333333333333336</v>
      </c>
      <c r="I107" s="48">
        <f t="shared" si="60"/>
        <v>66.666666666666671</v>
      </c>
      <c r="J107" s="48">
        <f t="shared" si="60"/>
        <v>0</v>
      </c>
      <c r="K107" s="48">
        <f t="shared" si="60"/>
        <v>0</v>
      </c>
      <c r="L107" s="95"/>
    </row>
    <row r="108" spans="1:12" x14ac:dyDescent="0.2">
      <c r="A108" s="432" t="s">
        <v>133</v>
      </c>
      <c r="B108" s="48">
        <f t="shared" si="54"/>
        <v>488</v>
      </c>
      <c r="C108" s="48">
        <f t="shared" si="55"/>
        <v>366</v>
      </c>
      <c r="D108" s="48">
        <f t="shared" si="56"/>
        <v>34</v>
      </c>
      <c r="E108" s="48">
        <f t="shared" si="57"/>
        <v>309</v>
      </c>
      <c r="F108" s="48">
        <f t="shared" si="58"/>
        <v>19</v>
      </c>
      <c r="G108" s="72">
        <f t="shared" si="59"/>
        <v>4</v>
      </c>
      <c r="H108" s="48">
        <f t="shared" si="60"/>
        <v>9.2896174863387984</v>
      </c>
      <c r="I108" s="48">
        <f t="shared" si="60"/>
        <v>84.426229508196727</v>
      </c>
      <c r="J108" s="48">
        <f t="shared" si="60"/>
        <v>5.1912568306010929</v>
      </c>
      <c r="K108" s="48">
        <f t="shared" si="60"/>
        <v>1.0928961748633881</v>
      </c>
      <c r="L108" s="95"/>
    </row>
    <row r="109" spans="1:12" x14ac:dyDescent="0.2">
      <c r="A109" s="432" t="s">
        <v>143</v>
      </c>
      <c r="B109" s="48">
        <f t="shared" si="54"/>
        <v>323</v>
      </c>
      <c r="C109" s="48">
        <f t="shared" si="55"/>
        <v>240</v>
      </c>
      <c r="D109" s="48">
        <f t="shared" si="56"/>
        <v>19</v>
      </c>
      <c r="E109" s="48">
        <f t="shared" si="57"/>
        <v>206</v>
      </c>
      <c r="F109" s="48">
        <f t="shared" si="58"/>
        <v>10</v>
      </c>
      <c r="G109" s="72">
        <f t="shared" si="59"/>
        <v>5</v>
      </c>
      <c r="H109" s="48">
        <f t="shared" si="60"/>
        <v>7.916666666666667</v>
      </c>
      <c r="I109" s="48">
        <f t="shared" si="60"/>
        <v>85.833333333333329</v>
      </c>
      <c r="J109" s="48">
        <f t="shared" si="60"/>
        <v>4.166666666666667</v>
      </c>
      <c r="K109" s="48">
        <f t="shared" si="60"/>
        <v>2.0833333333333335</v>
      </c>
      <c r="L109" s="95"/>
    </row>
    <row r="110" spans="1:12" x14ac:dyDescent="0.2">
      <c r="A110" s="432" t="s">
        <v>146</v>
      </c>
      <c r="B110" s="48">
        <f t="shared" si="54"/>
        <v>322</v>
      </c>
      <c r="C110" s="48">
        <f t="shared" si="55"/>
        <v>237</v>
      </c>
      <c r="D110" s="48">
        <f t="shared" si="56"/>
        <v>25</v>
      </c>
      <c r="E110" s="48">
        <f t="shared" si="57"/>
        <v>202</v>
      </c>
      <c r="F110" s="48">
        <f t="shared" si="58"/>
        <v>6</v>
      </c>
      <c r="G110" s="72">
        <f t="shared" si="59"/>
        <v>4</v>
      </c>
      <c r="H110" s="48">
        <f t="shared" si="60"/>
        <v>10.548523206751055</v>
      </c>
      <c r="I110" s="48">
        <f t="shared" si="60"/>
        <v>85.232067510548518</v>
      </c>
      <c r="J110" s="48">
        <f t="shared" si="60"/>
        <v>2.5316455696202533</v>
      </c>
      <c r="K110" s="48">
        <f t="shared" si="60"/>
        <v>1.6877637130801688</v>
      </c>
      <c r="L110" s="95"/>
    </row>
    <row r="111" spans="1:12" x14ac:dyDescent="0.2">
      <c r="A111" s="432" t="s">
        <v>150</v>
      </c>
      <c r="B111" s="48">
        <f t="shared" si="54"/>
        <v>425</v>
      </c>
      <c r="C111" s="48">
        <f t="shared" si="55"/>
        <v>284</v>
      </c>
      <c r="D111" s="48">
        <f t="shared" si="56"/>
        <v>34</v>
      </c>
      <c r="E111" s="48">
        <f t="shared" si="57"/>
        <v>238</v>
      </c>
      <c r="F111" s="48">
        <f t="shared" si="58"/>
        <v>9</v>
      </c>
      <c r="G111" s="72">
        <f t="shared" si="59"/>
        <v>3</v>
      </c>
      <c r="H111" s="48">
        <f t="shared" si="60"/>
        <v>11.971830985915492</v>
      </c>
      <c r="I111" s="48">
        <f t="shared" si="60"/>
        <v>83.802816901408448</v>
      </c>
      <c r="J111" s="48">
        <f t="shared" si="60"/>
        <v>3.1690140845070425</v>
      </c>
      <c r="K111" s="48">
        <f t="shared" si="60"/>
        <v>1.056338028169014</v>
      </c>
      <c r="L111" s="95"/>
    </row>
    <row r="112" spans="1:12" x14ac:dyDescent="0.2">
      <c r="A112" s="432" t="s">
        <v>151</v>
      </c>
      <c r="B112" s="48">
        <f t="shared" si="54"/>
        <v>253</v>
      </c>
      <c r="C112" s="48">
        <f t="shared" si="55"/>
        <v>187</v>
      </c>
      <c r="D112" s="48">
        <f t="shared" si="56"/>
        <v>24</v>
      </c>
      <c r="E112" s="48">
        <f t="shared" si="57"/>
        <v>157</v>
      </c>
      <c r="F112" s="48">
        <f t="shared" si="58"/>
        <v>6</v>
      </c>
      <c r="G112" s="72">
        <f t="shared" si="59"/>
        <v>0</v>
      </c>
      <c r="H112" s="48">
        <f t="shared" si="60"/>
        <v>12.834224598930481</v>
      </c>
      <c r="I112" s="48">
        <f t="shared" si="60"/>
        <v>83.957219251336895</v>
      </c>
      <c r="J112" s="48">
        <f t="shared" si="60"/>
        <v>3.2085561497326203</v>
      </c>
      <c r="K112" s="48">
        <f t="shared" si="60"/>
        <v>0</v>
      </c>
      <c r="L112" s="95"/>
    </row>
    <row r="113" spans="1:12" x14ac:dyDescent="0.2">
      <c r="A113" s="432" t="s">
        <v>153</v>
      </c>
      <c r="B113" s="48">
        <f t="shared" si="54"/>
        <v>149</v>
      </c>
      <c r="C113" s="48">
        <f t="shared" si="55"/>
        <v>112</v>
      </c>
      <c r="D113" s="48">
        <f t="shared" si="56"/>
        <v>19</v>
      </c>
      <c r="E113" s="48">
        <f t="shared" si="57"/>
        <v>84</v>
      </c>
      <c r="F113" s="48">
        <f t="shared" si="58"/>
        <v>7</v>
      </c>
      <c r="G113" s="72">
        <f t="shared" si="59"/>
        <v>2</v>
      </c>
      <c r="H113" s="48">
        <f t="shared" si="60"/>
        <v>16.964285714285715</v>
      </c>
      <c r="I113" s="48">
        <f t="shared" si="60"/>
        <v>75</v>
      </c>
      <c r="J113" s="48">
        <f t="shared" si="60"/>
        <v>6.25</v>
      </c>
      <c r="K113" s="48">
        <f t="shared" si="60"/>
        <v>1.7857142857142858</v>
      </c>
      <c r="L113" s="95"/>
    </row>
    <row r="114" spans="1:12" x14ac:dyDescent="0.2">
      <c r="A114" s="432" t="s">
        <v>155</v>
      </c>
      <c r="B114" s="48">
        <f t="shared" si="54"/>
        <v>230</v>
      </c>
      <c r="C114" s="48">
        <f t="shared" si="55"/>
        <v>171</v>
      </c>
      <c r="D114" s="48">
        <f t="shared" si="56"/>
        <v>23</v>
      </c>
      <c r="E114" s="48">
        <f t="shared" si="57"/>
        <v>143</v>
      </c>
      <c r="F114" s="48">
        <f t="shared" si="58"/>
        <v>4</v>
      </c>
      <c r="G114" s="72">
        <f t="shared" si="59"/>
        <v>1</v>
      </c>
      <c r="H114" s="48">
        <f t="shared" si="60"/>
        <v>13.450292397660819</v>
      </c>
      <c r="I114" s="48">
        <f t="shared" si="60"/>
        <v>83.62573099415205</v>
      </c>
      <c r="J114" s="48">
        <f t="shared" si="60"/>
        <v>2.3391812865497075</v>
      </c>
      <c r="K114" s="48">
        <f t="shared" si="60"/>
        <v>0.58479532163742687</v>
      </c>
      <c r="L114" s="95"/>
    </row>
    <row r="115" spans="1:12" x14ac:dyDescent="0.2">
      <c r="A115" s="432" t="s">
        <v>156</v>
      </c>
      <c r="B115" s="48">
        <f t="shared" si="54"/>
        <v>215</v>
      </c>
      <c r="C115" s="48">
        <f t="shared" si="55"/>
        <v>165</v>
      </c>
      <c r="D115" s="48">
        <f t="shared" si="56"/>
        <v>25</v>
      </c>
      <c r="E115" s="48">
        <f t="shared" si="57"/>
        <v>129</v>
      </c>
      <c r="F115" s="48">
        <f t="shared" si="58"/>
        <v>8</v>
      </c>
      <c r="G115" s="72">
        <f t="shared" si="59"/>
        <v>3</v>
      </c>
      <c r="H115" s="48">
        <f t="shared" si="60"/>
        <v>15.151515151515152</v>
      </c>
      <c r="I115" s="48">
        <f t="shared" si="60"/>
        <v>78.181818181818187</v>
      </c>
      <c r="J115" s="48">
        <f t="shared" si="60"/>
        <v>4.8484848484848486</v>
      </c>
      <c r="K115" s="48">
        <f t="shared" si="60"/>
        <v>1.8181818181818181</v>
      </c>
      <c r="L115" s="95"/>
    </row>
    <row r="116" spans="1:12" x14ac:dyDescent="0.2">
      <c r="A116" s="432" t="s">
        <v>158</v>
      </c>
      <c r="B116" s="48">
        <f t="shared" si="54"/>
        <v>315</v>
      </c>
      <c r="C116" s="48">
        <f t="shared" si="55"/>
        <v>227</v>
      </c>
      <c r="D116" s="48">
        <f t="shared" si="56"/>
        <v>34</v>
      </c>
      <c r="E116" s="48">
        <f t="shared" si="57"/>
        <v>182</v>
      </c>
      <c r="F116" s="48">
        <f t="shared" si="58"/>
        <v>9</v>
      </c>
      <c r="G116" s="72">
        <f t="shared" si="59"/>
        <v>2</v>
      </c>
      <c r="H116" s="48">
        <f t="shared" si="60"/>
        <v>14.977973568281937</v>
      </c>
      <c r="I116" s="48">
        <f t="shared" si="60"/>
        <v>80.1762114537445</v>
      </c>
      <c r="J116" s="48">
        <f t="shared" si="60"/>
        <v>3.9647577092511015</v>
      </c>
      <c r="K116" s="48">
        <f t="shared" si="60"/>
        <v>0.88105726872246692</v>
      </c>
      <c r="L116" s="95"/>
    </row>
    <row r="117" spans="1:12" x14ac:dyDescent="0.2">
      <c r="A117" s="432" t="s">
        <v>161</v>
      </c>
      <c r="B117" s="48">
        <f t="shared" si="54"/>
        <v>317</v>
      </c>
      <c r="C117" s="48">
        <f t="shared" si="55"/>
        <v>251</v>
      </c>
      <c r="D117" s="48">
        <f t="shared" si="56"/>
        <v>28</v>
      </c>
      <c r="E117" s="48">
        <f t="shared" si="57"/>
        <v>209</v>
      </c>
      <c r="F117" s="48">
        <f t="shared" si="58"/>
        <v>8</v>
      </c>
      <c r="G117" s="72">
        <f t="shared" si="59"/>
        <v>6</v>
      </c>
      <c r="H117" s="48">
        <f t="shared" si="60"/>
        <v>11.155378486055778</v>
      </c>
      <c r="I117" s="48">
        <f t="shared" si="60"/>
        <v>83.266932270916328</v>
      </c>
      <c r="J117" s="48">
        <f t="shared" si="60"/>
        <v>3.1872509960159361</v>
      </c>
      <c r="K117" s="48">
        <f t="shared" si="60"/>
        <v>2.3904382470119523</v>
      </c>
      <c r="L117" s="95"/>
    </row>
    <row r="118" spans="1:12" x14ac:dyDescent="0.2">
      <c r="A118" s="432" t="s">
        <v>162</v>
      </c>
      <c r="B118" s="48">
        <f t="shared" si="54"/>
        <v>264</v>
      </c>
      <c r="C118" s="48">
        <f t="shared" si="55"/>
        <v>189</v>
      </c>
      <c r="D118" s="48">
        <f t="shared" si="56"/>
        <v>33</v>
      </c>
      <c r="E118" s="48">
        <f t="shared" si="57"/>
        <v>146</v>
      </c>
      <c r="F118" s="48">
        <f t="shared" si="58"/>
        <v>7</v>
      </c>
      <c r="G118" s="72">
        <f t="shared" si="59"/>
        <v>3</v>
      </c>
      <c r="H118" s="48">
        <f t="shared" si="60"/>
        <v>17.460317460317459</v>
      </c>
      <c r="I118" s="48">
        <f t="shared" si="60"/>
        <v>77.248677248677254</v>
      </c>
      <c r="J118" s="48">
        <f t="shared" si="60"/>
        <v>3.7037037037037037</v>
      </c>
      <c r="K118" s="48">
        <f t="shared" si="60"/>
        <v>1.5873015873015872</v>
      </c>
      <c r="L118" s="95"/>
    </row>
    <row r="119" spans="1:12" x14ac:dyDescent="0.2">
      <c r="A119" s="432" t="s">
        <v>165</v>
      </c>
      <c r="B119" s="48">
        <f t="shared" si="54"/>
        <v>224</v>
      </c>
      <c r="C119" s="48">
        <f t="shared" si="55"/>
        <v>164</v>
      </c>
      <c r="D119" s="48">
        <f t="shared" si="56"/>
        <v>36</v>
      </c>
      <c r="E119" s="48">
        <f t="shared" si="57"/>
        <v>120</v>
      </c>
      <c r="F119" s="48">
        <f t="shared" si="58"/>
        <v>7</v>
      </c>
      <c r="G119" s="72">
        <f t="shared" si="59"/>
        <v>1</v>
      </c>
      <c r="H119" s="48">
        <f t="shared" si="60"/>
        <v>21.951219512195124</v>
      </c>
      <c r="I119" s="48">
        <f t="shared" si="60"/>
        <v>73.170731707317074</v>
      </c>
      <c r="J119" s="48">
        <f t="shared" si="60"/>
        <v>4.2682926829268295</v>
      </c>
      <c r="K119" s="48">
        <f t="shared" si="60"/>
        <v>0.6097560975609756</v>
      </c>
      <c r="L119" s="95"/>
    </row>
    <row r="120" spans="1:12" x14ac:dyDescent="0.2">
      <c r="A120" s="432" t="s">
        <v>166</v>
      </c>
      <c r="B120" s="48">
        <f t="shared" si="54"/>
        <v>94</v>
      </c>
      <c r="C120" s="48">
        <f t="shared" si="55"/>
        <v>65</v>
      </c>
      <c r="D120" s="48">
        <f t="shared" si="56"/>
        <v>18</v>
      </c>
      <c r="E120" s="48">
        <f t="shared" si="57"/>
        <v>42</v>
      </c>
      <c r="F120" s="48">
        <f t="shared" si="58"/>
        <v>4</v>
      </c>
      <c r="G120" s="72">
        <f t="shared" si="59"/>
        <v>1</v>
      </c>
      <c r="H120" s="48">
        <f t="shared" si="60"/>
        <v>27.692307692307693</v>
      </c>
      <c r="I120" s="48">
        <f t="shared" si="60"/>
        <v>64.615384615384613</v>
      </c>
      <c r="J120" s="48">
        <f t="shared" si="60"/>
        <v>6.1538461538461542</v>
      </c>
      <c r="K120" s="48">
        <f t="shared" si="60"/>
        <v>1.5384615384615385</v>
      </c>
      <c r="L120" s="95"/>
    </row>
    <row r="121" spans="1:12" x14ac:dyDescent="0.2">
      <c r="A121" s="432" t="s">
        <v>169</v>
      </c>
      <c r="B121" s="48">
        <f t="shared" si="54"/>
        <v>202</v>
      </c>
      <c r="C121" s="48">
        <f t="shared" si="55"/>
        <v>156</v>
      </c>
      <c r="D121" s="48">
        <f t="shared" si="56"/>
        <v>20</v>
      </c>
      <c r="E121" s="48">
        <f t="shared" si="57"/>
        <v>129</v>
      </c>
      <c r="F121" s="48">
        <f t="shared" si="58"/>
        <v>4</v>
      </c>
      <c r="G121" s="72">
        <f t="shared" si="59"/>
        <v>3</v>
      </c>
      <c r="H121" s="48">
        <f t="shared" si="60"/>
        <v>12.820512820512821</v>
      </c>
      <c r="I121" s="48">
        <f t="shared" si="60"/>
        <v>82.692307692307693</v>
      </c>
      <c r="J121" s="48">
        <f t="shared" si="60"/>
        <v>2.5641025641025643</v>
      </c>
      <c r="K121" s="48">
        <f t="shared" si="60"/>
        <v>1.9230769230769231</v>
      </c>
      <c r="L121" s="95"/>
    </row>
    <row r="122" spans="1:12" x14ac:dyDescent="0.2">
      <c r="A122" s="432" t="s">
        <v>172</v>
      </c>
      <c r="B122" s="48">
        <f t="shared" si="54"/>
        <v>343</v>
      </c>
      <c r="C122" s="48">
        <f t="shared" si="55"/>
        <v>239</v>
      </c>
      <c r="D122" s="48">
        <f t="shared" si="56"/>
        <v>25</v>
      </c>
      <c r="E122" s="48">
        <f t="shared" si="57"/>
        <v>198</v>
      </c>
      <c r="F122" s="48">
        <f t="shared" si="58"/>
        <v>12</v>
      </c>
      <c r="G122" s="72">
        <f t="shared" si="59"/>
        <v>4</v>
      </c>
      <c r="H122" s="48">
        <f t="shared" si="60"/>
        <v>10.460251046025105</v>
      </c>
      <c r="I122" s="48">
        <f t="shared" si="60"/>
        <v>82.845188284518827</v>
      </c>
      <c r="J122" s="48">
        <f t="shared" si="60"/>
        <v>5.02092050209205</v>
      </c>
      <c r="K122" s="48">
        <f t="shared" si="60"/>
        <v>1.6736401673640167</v>
      </c>
      <c r="L122" s="95"/>
    </row>
    <row r="123" spans="1:12" x14ac:dyDescent="0.2">
      <c r="A123" s="432" t="s">
        <v>177</v>
      </c>
      <c r="B123" s="48">
        <f t="shared" si="54"/>
        <v>438</v>
      </c>
      <c r="C123" s="48">
        <f t="shared" si="55"/>
        <v>315</v>
      </c>
      <c r="D123" s="48">
        <f t="shared" si="56"/>
        <v>27</v>
      </c>
      <c r="E123" s="48">
        <f t="shared" si="57"/>
        <v>269</v>
      </c>
      <c r="F123" s="48">
        <f t="shared" si="58"/>
        <v>13</v>
      </c>
      <c r="G123" s="72">
        <f t="shared" si="59"/>
        <v>6</v>
      </c>
      <c r="H123" s="48">
        <f t="shared" si="60"/>
        <v>8.5714285714285712</v>
      </c>
      <c r="I123" s="48">
        <f t="shared" si="60"/>
        <v>85.396825396825392</v>
      </c>
      <c r="J123" s="48">
        <f t="shared" si="60"/>
        <v>4.1269841269841274</v>
      </c>
      <c r="K123" s="48">
        <f t="shared" si="60"/>
        <v>1.9047619047619047</v>
      </c>
      <c r="L123" s="95"/>
    </row>
    <row r="124" spans="1:12" x14ac:dyDescent="0.2">
      <c r="A124" s="432" t="s">
        <v>183</v>
      </c>
      <c r="B124" s="48">
        <f t="shared" si="54"/>
        <v>311</v>
      </c>
      <c r="C124" s="48">
        <f t="shared" si="55"/>
        <v>240</v>
      </c>
      <c r="D124" s="48">
        <f t="shared" si="56"/>
        <v>21</v>
      </c>
      <c r="E124" s="48">
        <f t="shared" si="57"/>
        <v>209</v>
      </c>
      <c r="F124" s="48">
        <f t="shared" si="58"/>
        <v>9</v>
      </c>
      <c r="G124" s="72">
        <f t="shared" si="59"/>
        <v>1</v>
      </c>
      <c r="H124" s="48">
        <f t="shared" si="60"/>
        <v>8.75</v>
      </c>
      <c r="I124" s="48">
        <f t="shared" si="60"/>
        <v>87.083333333333329</v>
      </c>
      <c r="J124" s="48">
        <f t="shared" si="60"/>
        <v>3.75</v>
      </c>
      <c r="K124" s="48">
        <f t="shared" si="60"/>
        <v>0.41666666666666669</v>
      </c>
      <c r="L124" s="95"/>
    </row>
    <row r="125" spans="1:12" x14ac:dyDescent="0.2">
      <c r="A125" s="432" t="s">
        <v>187</v>
      </c>
      <c r="B125" s="48">
        <f t="shared" si="54"/>
        <v>220</v>
      </c>
      <c r="C125" s="48">
        <f t="shared" si="55"/>
        <v>149</v>
      </c>
      <c r="D125" s="48">
        <f t="shared" si="56"/>
        <v>12</v>
      </c>
      <c r="E125" s="48">
        <f t="shared" si="57"/>
        <v>128</v>
      </c>
      <c r="F125" s="48">
        <f t="shared" si="58"/>
        <v>6</v>
      </c>
      <c r="G125" s="72">
        <f t="shared" si="59"/>
        <v>3</v>
      </c>
      <c r="H125" s="48">
        <f t="shared" si="60"/>
        <v>8.053691275167786</v>
      </c>
      <c r="I125" s="48">
        <f t="shared" si="60"/>
        <v>85.90604026845638</v>
      </c>
      <c r="J125" s="48">
        <f t="shared" si="60"/>
        <v>4.026845637583893</v>
      </c>
      <c r="K125" s="48">
        <f t="shared" si="60"/>
        <v>2.0134228187919465</v>
      </c>
      <c r="L125" s="95"/>
    </row>
    <row r="126" spans="1:12" x14ac:dyDescent="0.2">
      <c r="A126" s="432" t="s">
        <v>204</v>
      </c>
      <c r="B126" s="48">
        <f t="shared" si="54"/>
        <v>284</v>
      </c>
      <c r="C126" s="48">
        <f t="shared" si="55"/>
        <v>202</v>
      </c>
      <c r="D126" s="48">
        <f t="shared" si="56"/>
        <v>26</v>
      </c>
      <c r="E126" s="48">
        <f t="shared" si="57"/>
        <v>166</v>
      </c>
      <c r="F126" s="48">
        <f t="shared" si="58"/>
        <v>7</v>
      </c>
      <c r="G126" s="72">
        <f t="shared" si="59"/>
        <v>3</v>
      </c>
      <c r="H126" s="48">
        <f t="shared" si="60"/>
        <v>12.871287128712872</v>
      </c>
      <c r="I126" s="48">
        <f t="shared" si="60"/>
        <v>82.178217821782184</v>
      </c>
      <c r="J126" s="48">
        <f t="shared" si="60"/>
        <v>3.4653465346534653</v>
      </c>
      <c r="K126" s="48">
        <f t="shared" si="60"/>
        <v>1.4851485148514851</v>
      </c>
      <c r="L126" s="95"/>
    </row>
    <row r="127" spans="1:12" x14ac:dyDescent="0.2">
      <c r="A127" s="432" t="s">
        <v>206</v>
      </c>
      <c r="B127" s="48">
        <f t="shared" si="54"/>
        <v>277</v>
      </c>
      <c r="C127" s="48">
        <f t="shared" si="55"/>
        <v>196</v>
      </c>
      <c r="D127" s="48">
        <f t="shared" si="56"/>
        <v>40</v>
      </c>
      <c r="E127" s="48">
        <f t="shared" si="57"/>
        <v>153</v>
      </c>
      <c r="F127" s="48">
        <f t="shared" si="58"/>
        <v>3</v>
      </c>
      <c r="G127" s="72">
        <f t="shared" si="59"/>
        <v>0</v>
      </c>
      <c r="H127" s="48">
        <f t="shared" si="60"/>
        <v>20.408163265306122</v>
      </c>
      <c r="I127" s="48">
        <f t="shared" si="60"/>
        <v>78.061224489795919</v>
      </c>
      <c r="J127" s="48">
        <f t="shared" si="60"/>
        <v>1.5306122448979591</v>
      </c>
      <c r="K127" s="48">
        <f t="shared" si="60"/>
        <v>0</v>
      </c>
      <c r="L127" s="95"/>
    </row>
    <row r="128" spans="1:12" x14ac:dyDescent="0.2">
      <c r="A128" s="432" t="s">
        <v>222</v>
      </c>
      <c r="B128" s="48">
        <f t="shared" si="54"/>
        <v>382</v>
      </c>
      <c r="C128" s="48">
        <f t="shared" si="55"/>
        <v>275</v>
      </c>
      <c r="D128" s="48">
        <f t="shared" si="56"/>
        <v>15</v>
      </c>
      <c r="E128" s="48">
        <f t="shared" si="57"/>
        <v>243</v>
      </c>
      <c r="F128" s="48">
        <f t="shared" si="58"/>
        <v>10</v>
      </c>
      <c r="G128" s="72">
        <f t="shared" si="59"/>
        <v>7</v>
      </c>
      <c r="H128" s="48">
        <f t="shared" si="60"/>
        <v>5.4545454545454541</v>
      </c>
      <c r="I128" s="48">
        <f t="shared" si="60"/>
        <v>88.36363636363636</v>
      </c>
      <c r="J128" s="48">
        <f t="shared" si="60"/>
        <v>3.6363636363636362</v>
      </c>
      <c r="K128" s="48">
        <f t="shared" si="60"/>
        <v>2.5454545454545454</v>
      </c>
      <c r="L128" s="95"/>
    </row>
    <row r="129" spans="1:12" x14ac:dyDescent="0.2">
      <c r="A129" s="432" t="s">
        <v>231</v>
      </c>
      <c r="B129" s="48">
        <f t="shared" si="54"/>
        <v>276</v>
      </c>
      <c r="C129" s="48">
        <f t="shared" si="55"/>
        <v>207</v>
      </c>
      <c r="D129" s="48">
        <f t="shared" si="56"/>
        <v>20</v>
      </c>
      <c r="E129" s="48">
        <f t="shared" si="57"/>
        <v>183</v>
      </c>
      <c r="F129" s="48">
        <f t="shared" si="58"/>
        <v>3</v>
      </c>
      <c r="G129" s="72">
        <f t="shared" si="59"/>
        <v>1</v>
      </c>
      <c r="H129" s="48">
        <f t="shared" si="60"/>
        <v>9.6618357487922708</v>
      </c>
      <c r="I129" s="48">
        <f t="shared" si="60"/>
        <v>88.405797101449281</v>
      </c>
      <c r="J129" s="48">
        <f t="shared" si="60"/>
        <v>1.4492753623188406</v>
      </c>
      <c r="K129" s="48">
        <f t="shared" si="60"/>
        <v>0.48309178743961351</v>
      </c>
      <c r="L129" s="95"/>
    </row>
    <row r="130" spans="1:12" x14ac:dyDescent="0.2">
      <c r="A130" s="432" t="s">
        <v>237</v>
      </c>
      <c r="B130" s="48">
        <f t="shared" si="54"/>
        <v>183</v>
      </c>
      <c r="C130" s="48">
        <f t="shared" si="55"/>
        <v>140</v>
      </c>
      <c r="D130" s="48">
        <f t="shared" si="56"/>
        <v>16</v>
      </c>
      <c r="E130" s="48">
        <f t="shared" si="57"/>
        <v>118</v>
      </c>
      <c r="F130" s="48">
        <f t="shared" si="58"/>
        <v>4</v>
      </c>
      <c r="G130" s="72">
        <f t="shared" si="59"/>
        <v>2</v>
      </c>
      <c r="H130" s="48">
        <f t="shared" si="60"/>
        <v>11.428571428571429</v>
      </c>
      <c r="I130" s="48">
        <f t="shared" si="60"/>
        <v>84.285714285714292</v>
      </c>
      <c r="J130" s="48">
        <f t="shared" si="60"/>
        <v>2.8571428571428572</v>
      </c>
      <c r="K130" s="48">
        <f t="shared" si="60"/>
        <v>1.4285714285714286</v>
      </c>
      <c r="L130" s="95"/>
    </row>
    <row r="131" spans="1:12" x14ac:dyDescent="0.2">
      <c r="A131" s="432" t="s">
        <v>241</v>
      </c>
      <c r="B131" s="48">
        <f t="shared" si="54"/>
        <v>279</v>
      </c>
      <c r="C131" s="48">
        <f t="shared" si="55"/>
        <v>201</v>
      </c>
      <c r="D131" s="48">
        <f t="shared" si="56"/>
        <v>22</v>
      </c>
      <c r="E131" s="48">
        <f t="shared" si="57"/>
        <v>169</v>
      </c>
      <c r="F131" s="48">
        <f t="shared" si="58"/>
        <v>8</v>
      </c>
      <c r="G131" s="72">
        <f t="shared" si="59"/>
        <v>2</v>
      </c>
      <c r="H131" s="48">
        <f t="shared" si="60"/>
        <v>10.945273631840797</v>
      </c>
      <c r="I131" s="48">
        <f t="shared" si="60"/>
        <v>84.079601990049753</v>
      </c>
      <c r="J131" s="48">
        <f t="shared" si="60"/>
        <v>3.9800995024875623</v>
      </c>
      <c r="K131" s="48">
        <f t="shared" si="60"/>
        <v>0.99502487562189057</v>
      </c>
      <c r="L131" s="95"/>
    </row>
    <row r="132" spans="1:12" x14ac:dyDescent="0.2">
      <c r="A132" s="432" t="s">
        <v>242</v>
      </c>
      <c r="B132" s="48">
        <f t="shared" si="54"/>
        <v>329</v>
      </c>
      <c r="C132" s="48">
        <f t="shared" si="55"/>
        <v>233</v>
      </c>
      <c r="D132" s="48">
        <f t="shared" si="56"/>
        <v>40</v>
      </c>
      <c r="E132" s="48">
        <f t="shared" si="57"/>
        <v>184</v>
      </c>
      <c r="F132" s="48">
        <f t="shared" si="58"/>
        <v>4</v>
      </c>
      <c r="G132" s="72">
        <f t="shared" si="59"/>
        <v>5</v>
      </c>
      <c r="H132" s="48">
        <f t="shared" si="60"/>
        <v>17.167381974248926</v>
      </c>
      <c r="I132" s="48">
        <f t="shared" si="60"/>
        <v>78.969957081545061</v>
      </c>
      <c r="J132" s="48">
        <f t="shared" si="60"/>
        <v>1.7167381974248928</v>
      </c>
      <c r="K132" s="48">
        <f t="shared" si="60"/>
        <v>2.1459227467811157</v>
      </c>
      <c r="L132" s="95"/>
    </row>
    <row r="133" spans="1:12" x14ac:dyDescent="0.2">
      <c r="A133" s="432" t="s">
        <v>248</v>
      </c>
      <c r="B133" s="48">
        <f t="shared" si="54"/>
        <v>123</v>
      </c>
      <c r="C133" s="48">
        <f t="shared" si="55"/>
        <v>84</v>
      </c>
      <c r="D133" s="48">
        <f t="shared" si="56"/>
        <v>20</v>
      </c>
      <c r="E133" s="48">
        <f t="shared" si="57"/>
        <v>60</v>
      </c>
      <c r="F133" s="48">
        <f t="shared" si="58"/>
        <v>3</v>
      </c>
      <c r="G133" s="72">
        <f t="shared" si="59"/>
        <v>1</v>
      </c>
      <c r="H133" s="48">
        <f t="shared" si="60"/>
        <v>23.80952380952381</v>
      </c>
      <c r="I133" s="48">
        <f t="shared" si="60"/>
        <v>71.428571428571431</v>
      </c>
      <c r="J133" s="48">
        <f t="shared" si="60"/>
        <v>3.5714285714285716</v>
      </c>
      <c r="K133" s="48">
        <f t="shared" si="60"/>
        <v>1.1904761904761905</v>
      </c>
      <c r="L133" s="95"/>
    </row>
    <row r="134" spans="1:12" ht="21.6" customHeight="1" x14ac:dyDescent="0.2">
      <c r="A134" s="430" t="s">
        <v>269</v>
      </c>
      <c r="B134" s="46">
        <f t="shared" ref="B134:G134" si="61">SUM(B135:B153)</f>
        <v>9958</v>
      </c>
      <c r="C134" s="46">
        <f t="shared" si="61"/>
        <v>7574</v>
      </c>
      <c r="D134" s="46">
        <f t="shared" si="61"/>
        <v>1232</v>
      </c>
      <c r="E134" s="46">
        <f t="shared" si="61"/>
        <v>6102</v>
      </c>
      <c r="F134" s="46">
        <f t="shared" si="61"/>
        <v>151</v>
      </c>
      <c r="G134" s="94">
        <f t="shared" si="61"/>
        <v>89</v>
      </c>
      <c r="H134" s="46">
        <f>IF(ISERROR(100*D134/$C134),"-",100*D134/$C134)</f>
        <v>16.266173752310536</v>
      </c>
      <c r="I134" s="46">
        <f>IF(ISERROR(100*E134/$C134),"-",100*E134/$C134)</f>
        <v>80.565091101135465</v>
      </c>
      <c r="J134" s="46">
        <f>IF(ISERROR(100*F134/$C134),"-",100*F134/$C134)</f>
        <v>1.993662529706892</v>
      </c>
      <c r="K134" s="46">
        <f>IF(ISERROR(100*G134/$C134),"-",100*G134/$C134)</f>
        <v>1.1750726168471086</v>
      </c>
      <c r="L134" s="95"/>
    </row>
    <row r="135" spans="1:12" x14ac:dyDescent="0.2">
      <c r="A135" s="432" t="s">
        <v>116</v>
      </c>
      <c r="B135" s="48">
        <f t="shared" ref="B135:B153" si="62">IF(ISERROR(VLOOKUP($B$4&amp;"All providers"&amp;A135,ProvidersandPlaces,6,FALSE))=TRUE,0,VLOOKUP($B$4&amp;"All providers"&amp;A135,ProvidersandPlaces,6,FALSE))</f>
        <v>209</v>
      </c>
      <c r="C135" s="48">
        <f t="shared" ref="C135:C153" si="63">IF(ISERROR(VLOOKUP($B$4&amp;$A135&amp;$A$7,EYR_most_recent_outcomes,5,FALSE))=TRUE,0,VLOOKUP($B$4&amp;$A135&amp;$A$7,EYR_most_recent_outcomes,5,FALSE))</f>
        <v>167</v>
      </c>
      <c r="D135" s="48">
        <f t="shared" ref="D135:D153" si="64">IF(ISERROR(VLOOKUP($B$4&amp;$A135&amp;$A$7,EYR_most_recent_outcomes,6,FALSE))=TRUE,0,VLOOKUP($B$4&amp;$A135&amp;$A$7,EYR_most_recent_outcomes,6,FALSE))</f>
        <v>30</v>
      </c>
      <c r="E135" s="48">
        <f t="shared" ref="E135:E153" si="65">IF(ISERROR(VLOOKUP($B$4&amp;$A135&amp;$A$7,EYR_most_recent_outcomes,7,FALSE))=TRUE,0,VLOOKUP($B$4&amp;$A135&amp;$A$7,EYR_most_recent_outcomes,7,FALSE))</f>
        <v>136</v>
      </c>
      <c r="F135" s="48">
        <f t="shared" ref="F135:F153" si="66">IF(ISERROR(VLOOKUP($B$4&amp;$A135&amp;$A$7,EYR_most_recent_outcomes,8,FALSE))=TRUE,0,VLOOKUP($B$4&amp;$A135&amp;$A$7,EYR_most_recent_outcomes,8,FALSE))</f>
        <v>0</v>
      </c>
      <c r="G135" s="72">
        <f t="shared" ref="G135:G153" si="67">IF(ISERROR(VLOOKUP($B$4&amp;$A135&amp;$A$7,EYR_most_recent_outcomes,9,FALSE))=TRUE,0,VLOOKUP($B$4&amp;$A135&amp;$A$7,EYR_most_recent_outcomes,9,FALSE))</f>
        <v>1</v>
      </c>
      <c r="H135" s="48">
        <f t="shared" ref="H135:K153" si="68">IF(ISERROR(100*D135/$C135),"-",100*D135/$C135)</f>
        <v>17.964071856287426</v>
      </c>
      <c r="I135" s="48">
        <f t="shared" si="68"/>
        <v>81.437125748502993</v>
      </c>
      <c r="J135" s="48">
        <f t="shared" si="68"/>
        <v>0</v>
      </c>
      <c r="K135" s="48">
        <f t="shared" si="68"/>
        <v>0.59880239520958078</v>
      </c>
      <c r="L135" s="95"/>
    </row>
    <row r="136" spans="1:12" x14ac:dyDescent="0.2">
      <c r="A136" s="432" t="s">
        <v>119</v>
      </c>
      <c r="B136" s="48">
        <f t="shared" si="62"/>
        <v>218</v>
      </c>
      <c r="C136" s="48">
        <f t="shared" si="63"/>
        <v>153</v>
      </c>
      <c r="D136" s="48">
        <f t="shared" si="64"/>
        <v>35</v>
      </c>
      <c r="E136" s="48">
        <f t="shared" si="65"/>
        <v>110</v>
      </c>
      <c r="F136" s="48">
        <f t="shared" si="66"/>
        <v>4</v>
      </c>
      <c r="G136" s="72">
        <f t="shared" si="67"/>
        <v>4</v>
      </c>
      <c r="H136" s="48">
        <f t="shared" si="68"/>
        <v>22.875816993464053</v>
      </c>
      <c r="I136" s="48">
        <f t="shared" si="68"/>
        <v>71.895424836601308</v>
      </c>
      <c r="J136" s="48">
        <f t="shared" si="68"/>
        <v>2.6143790849673203</v>
      </c>
      <c r="K136" s="48">
        <f t="shared" si="68"/>
        <v>2.6143790849673203</v>
      </c>
      <c r="L136" s="95"/>
    </row>
    <row r="137" spans="1:12" x14ac:dyDescent="0.2">
      <c r="A137" s="432" t="s">
        <v>122</v>
      </c>
      <c r="B137" s="48">
        <f t="shared" si="62"/>
        <v>727</v>
      </c>
      <c r="C137" s="48">
        <f t="shared" si="63"/>
        <v>513</v>
      </c>
      <c r="D137" s="48">
        <f t="shared" si="64"/>
        <v>76</v>
      </c>
      <c r="E137" s="48">
        <f t="shared" si="65"/>
        <v>424</v>
      </c>
      <c r="F137" s="48">
        <f t="shared" si="66"/>
        <v>9</v>
      </c>
      <c r="G137" s="72">
        <f t="shared" si="67"/>
        <v>4</v>
      </c>
      <c r="H137" s="48">
        <f t="shared" si="68"/>
        <v>14.814814814814815</v>
      </c>
      <c r="I137" s="48">
        <f t="shared" si="68"/>
        <v>82.65107212475634</v>
      </c>
      <c r="J137" s="48">
        <f t="shared" si="68"/>
        <v>1.7543859649122806</v>
      </c>
      <c r="K137" s="48">
        <f t="shared" si="68"/>
        <v>0.77972709551656916</v>
      </c>
      <c r="L137" s="95"/>
    </row>
    <row r="138" spans="1:12" x14ac:dyDescent="0.2">
      <c r="A138" s="432" t="s">
        <v>145</v>
      </c>
      <c r="B138" s="48">
        <f t="shared" si="62"/>
        <v>356</v>
      </c>
      <c r="C138" s="48">
        <f t="shared" si="63"/>
        <v>293</v>
      </c>
      <c r="D138" s="48">
        <f t="shared" si="64"/>
        <v>53</v>
      </c>
      <c r="E138" s="48">
        <f t="shared" si="65"/>
        <v>233</v>
      </c>
      <c r="F138" s="48">
        <f t="shared" si="66"/>
        <v>5</v>
      </c>
      <c r="G138" s="72">
        <f t="shared" si="67"/>
        <v>2</v>
      </c>
      <c r="H138" s="48">
        <f t="shared" si="68"/>
        <v>18.088737201365188</v>
      </c>
      <c r="I138" s="48">
        <f t="shared" si="68"/>
        <v>79.522184300341294</v>
      </c>
      <c r="J138" s="48">
        <f t="shared" si="68"/>
        <v>1.7064846416382253</v>
      </c>
      <c r="K138" s="48">
        <f t="shared" si="68"/>
        <v>0.68259385665529015</v>
      </c>
      <c r="L138" s="95"/>
    </row>
    <row r="139" spans="1:12" x14ac:dyDescent="0.2">
      <c r="A139" s="432" t="s">
        <v>154</v>
      </c>
      <c r="B139" s="48">
        <f t="shared" si="62"/>
        <v>1637</v>
      </c>
      <c r="C139" s="48">
        <f t="shared" si="63"/>
        <v>1246</v>
      </c>
      <c r="D139" s="48">
        <f t="shared" si="64"/>
        <v>216</v>
      </c>
      <c r="E139" s="48">
        <f t="shared" si="65"/>
        <v>996</v>
      </c>
      <c r="F139" s="48">
        <f t="shared" si="66"/>
        <v>19</v>
      </c>
      <c r="G139" s="72">
        <f t="shared" si="67"/>
        <v>15</v>
      </c>
      <c r="H139" s="48">
        <f t="shared" si="68"/>
        <v>17.335473515248797</v>
      </c>
      <c r="I139" s="48">
        <f t="shared" si="68"/>
        <v>79.935794542536115</v>
      </c>
      <c r="J139" s="48">
        <f t="shared" si="68"/>
        <v>1.5248796147672552</v>
      </c>
      <c r="K139" s="48">
        <f t="shared" si="68"/>
        <v>1.203852327447833</v>
      </c>
      <c r="L139" s="95"/>
    </row>
    <row r="140" spans="1:12" x14ac:dyDescent="0.2">
      <c r="A140" s="432" t="s">
        <v>163</v>
      </c>
      <c r="B140" s="48">
        <f t="shared" si="62"/>
        <v>75</v>
      </c>
      <c r="C140" s="48">
        <f t="shared" si="63"/>
        <v>60</v>
      </c>
      <c r="D140" s="48">
        <f t="shared" si="64"/>
        <v>11</v>
      </c>
      <c r="E140" s="48">
        <f t="shared" si="65"/>
        <v>47</v>
      </c>
      <c r="F140" s="48">
        <f t="shared" si="66"/>
        <v>1</v>
      </c>
      <c r="G140" s="72">
        <f t="shared" si="67"/>
        <v>1</v>
      </c>
      <c r="H140" s="48">
        <f t="shared" si="68"/>
        <v>18.333333333333332</v>
      </c>
      <c r="I140" s="48">
        <f t="shared" si="68"/>
        <v>78.333333333333329</v>
      </c>
      <c r="J140" s="48">
        <f t="shared" si="68"/>
        <v>1.6666666666666667</v>
      </c>
      <c r="K140" s="48">
        <f t="shared" si="68"/>
        <v>1.6666666666666667</v>
      </c>
      <c r="L140" s="95"/>
    </row>
    <row r="141" spans="1:12" x14ac:dyDescent="0.2">
      <c r="A141" s="432" t="s">
        <v>167</v>
      </c>
      <c r="B141" s="48">
        <f t="shared" si="62"/>
        <v>1537</v>
      </c>
      <c r="C141" s="48">
        <f t="shared" si="63"/>
        <v>1191</v>
      </c>
      <c r="D141" s="48">
        <f t="shared" si="64"/>
        <v>186</v>
      </c>
      <c r="E141" s="48">
        <f t="shared" si="65"/>
        <v>964</v>
      </c>
      <c r="F141" s="48">
        <f t="shared" si="66"/>
        <v>30</v>
      </c>
      <c r="G141" s="72">
        <f t="shared" si="67"/>
        <v>11</v>
      </c>
      <c r="H141" s="48">
        <f t="shared" si="68"/>
        <v>15.617128463476071</v>
      </c>
      <c r="I141" s="48">
        <f t="shared" si="68"/>
        <v>80.940386230058778</v>
      </c>
      <c r="J141" s="48">
        <f t="shared" si="68"/>
        <v>2.5188916876574305</v>
      </c>
      <c r="K141" s="48">
        <f t="shared" si="68"/>
        <v>0.92359361880772461</v>
      </c>
      <c r="L141" s="95"/>
    </row>
    <row r="142" spans="1:12" x14ac:dyDescent="0.2">
      <c r="A142" s="432" t="s">
        <v>182</v>
      </c>
      <c r="B142" s="48">
        <f t="shared" si="62"/>
        <v>267</v>
      </c>
      <c r="C142" s="48">
        <f t="shared" si="63"/>
        <v>201</v>
      </c>
      <c r="D142" s="48">
        <f t="shared" si="64"/>
        <v>21</v>
      </c>
      <c r="E142" s="48">
        <f t="shared" si="65"/>
        <v>169</v>
      </c>
      <c r="F142" s="48">
        <f t="shared" si="66"/>
        <v>6</v>
      </c>
      <c r="G142" s="72">
        <f t="shared" si="67"/>
        <v>5</v>
      </c>
      <c r="H142" s="48">
        <f t="shared" si="68"/>
        <v>10.447761194029852</v>
      </c>
      <c r="I142" s="48">
        <f t="shared" si="68"/>
        <v>84.079601990049753</v>
      </c>
      <c r="J142" s="48">
        <f t="shared" si="68"/>
        <v>2.9850746268656718</v>
      </c>
      <c r="K142" s="48">
        <f t="shared" si="68"/>
        <v>2.4875621890547261</v>
      </c>
      <c r="L142" s="95"/>
    </row>
    <row r="143" spans="1:12" x14ac:dyDescent="0.2">
      <c r="A143" s="432" t="s">
        <v>185</v>
      </c>
      <c r="B143" s="48">
        <f t="shared" si="62"/>
        <v>307</v>
      </c>
      <c r="C143" s="48">
        <f t="shared" si="63"/>
        <v>238</v>
      </c>
      <c r="D143" s="48">
        <f t="shared" si="64"/>
        <v>30</v>
      </c>
      <c r="E143" s="48">
        <f t="shared" si="65"/>
        <v>190</v>
      </c>
      <c r="F143" s="48">
        <f t="shared" si="66"/>
        <v>12</v>
      </c>
      <c r="G143" s="72">
        <f t="shared" si="67"/>
        <v>6</v>
      </c>
      <c r="H143" s="48">
        <f t="shared" si="68"/>
        <v>12.605042016806722</v>
      </c>
      <c r="I143" s="48">
        <f t="shared" si="68"/>
        <v>79.831932773109244</v>
      </c>
      <c r="J143" s="48">
        <f t="shared" si="68"/>
        <v>5.0420168067226889</v>
      </c>
      <c r="K143" s="48">
        <f t="shared" si="68"/>
        <v>2.5210084033613445</v>
      </c>
      <c r="L143" s="95"/>
    </row>
    <row r="144" spans="1:12" x14ac:dyDescent="0.2">
      <c r="A144" s="432" t="s">
        <v>199</v>
      </c>
      <c r="B144" s="48">
        <f t="shared" si="62"/>
        <v>686</v>
      </c>
      <c r="C144" s="48">
        <f t="shared" si="63"/>
        <v>538</v>
      </c>
      <c r="D144" s="48">
        <f t="shared" si="64"/>
        <v>69</v>
      </c>
      <c r="E144" s="48">
        <f t="shared" si="65"/>
        <v>445</v>
      </c>
      <c r="F144" s="48">
        <f t="shared" si="66"/>
        <v>20</v>
      </c>
      <c r="G144" s="72">
        <f t="shared" si="67"/>
        <v>4</v>
      </c>
      <c r="H144" s="48">
        <f t="shared" si="68"/>
        <v>12.825278810408921</v>
      </c>
      <c r="I144" s="48">
        <f t="shared" si="68"/>
        <v>82.713754646840144</v>
      </c>
      <c r="J144" s="48">
        <f t="shared" si="68"/>
        <v>3.7174721189591078</v>
      </c>
      <c r="K144" s="48">
        <f t="shared" si="68"/>
        <v>0.74349442379182151</v>
      </c>
      <c r="L144" s="95"/>
    </row>
    <row r="145" spans="1:12" x14ac:dyDescent="0.2">
      <c r="A145" s="432" t="s">
        <v>202</v>
      </c>
      <c r="B145" s="48">
        <f t="shared" si="62"/>
        <v>161</v>
      </c>
      <c r="C145" s="48">
        <f t="shared" si="63"/>
        <v>124</v>
      </c>
      <c r="D145" s="48">
        <f t="shared" si="64"/>
        <v>18</v>
      </c>
      <c r="E145" s="48">
        <f t="shared" si="65"/>
        <v>103</v>
      </c>
      <c r="F145" s="48">
        <f t="shared" si="66"/>
        <v>2</v>
      </c>
      <c r="G145" s="72">
        <f t="shared" si="67"/>
        <v>1</v>
      </c>
      <c r="H145" s="48">
        <f t="shared" si="68"/>
        <v>14.516129032258064</v>
      </c>
      <c r="I145" s="48">
        <f t="shared" si="68"/>
        <v>83.064516129032256</v>
      </c>
      <c r="J145" s="48">
        <f t="shared" si="68"/>
        <v>1.6129032258064515</v>
      </c>
      <c r="K145" s="48">
        <f t="shared" si="68"/>
        <v>0.80645161290322576</v>
      </c>
      <c r="L145" s="95"/>
    </row>
    <row r="146" spans="1:12" x14ac:dyDescent="0.2">
      <c r="A146" s="432" t="s">
        <v>203</v>
      </c>
      <c r="B146" s="48">
        <f t="shared" si="62"/>
        <v>161</v>
      </c>
      <c r="C146" s="48">
        <f t="shared" si="63"/>
        <v>114</v>
      </c>
      <c r="D146" s="48">
        <f t="shared" si="64"/>
        <v>11</v>
      </c>
      <c r="E146" s="48">
        <f t="shared" si="65"/>
        <v>97</v>
      </c>
      <c r="F146" s="48">
        <f t="shared" si="66"/>
        <v>3</v>
      </c>
      <c r="G146" s="72">
        <f t="shared" si="67"/>
        <v>3</v>
      </c>
      <c r="H146" s="48">
        <f t="shared" si="68"/>
        <v>9.6491228070175445</v>
      </c>
      <c r="I146" s="48">
        <f t="shared" si="68"/>
        <v>85.087719298245617</v>
      </c>
      <c r="J146" s="48">
        <f t="shared" si="68"/>
        <v>2.6315789473684212</v>
      </c>
      <c r="K146" s="48">
        <f t="shared" si="68"/>
        <v>2.6315789473684212</v>
      </c>
      <c r="L146" s="95"/>
    </row>
    <row r="147" spans="1:12" x14ac:dyDescent="0.2">
      <c r="A147" s="432" t="s">
        <v>215</v>
      </c>
      <c r="B147" s="48">
        <f t="shared" si="62"/>
        <v>126</v>
      </c>
      <c r="C147" s="48">
        <f t="shared" si="63"/>
        <v>103</v>
      </c>
      <c r="D147" s="48">
        <f t="shared" si="64"/>
        <v>16</v>
      </c>
      <c r="E147" s="48">
        <f t="shared" si="65"/>
        <v>84</v>
      </c>
      <c r="F147" s="48">
        <f t="shared" si="66"/>
        <v>0</v>
      </c>
      <c r="G147" s="72">
        <f t="shared" si="67"/>
        <v>3</v>
      </c>
      <c r="H147" s="48">
        <f t="shared" si="68"/>
        <v>15.533980582524272</v>
      </c>
      <c r="I147" s="48">
        <f t="shared" si="68"/>
        <v>81.553398058252426</v>
      </c>
      <c r="J147" s="48">
        <f t="shared" si="68"/>
        <v>0</v>
      </c>
      <c r="K147" s="48">
        <f t="shared" si="68"/>
        <v>2.912621359223301</v>
      </c>
      <c r="L147" s="95"/>
    </row>
    <row r="148" spans="1:12" x14ac:dyDescent="0.2">
      <c r="A148" s="432" t="s">
        <v>220</v>
      </c>
      <c r="B148" s="48">
        <f t="shared" si="62"/>
        <v>209</v>
      </c>
      <c r="C148" s="48">
        <f t="shared" si="63"/>
        <v>163</v>
      </c>
      <c r="D148" s="48">
        <f t="shared" si="64"/>
        <v>30</v>
      </c>
      <c r="E148" s="48">
        <f t="shared" si="65"/>
        <v>125</v>
      </c>
      <c r="F148" s="48">
        <f t="shared" si="66"/>
        <v>4</v>
      </c>
      <c r="G148" s="72">
        <f t="shared" si="67"/>
        <v>4</v>
      </c>
      <c r="H148" s="48">
        <f t="shared" si="68"/>
        <v>18.404907975460123</v>
      </c>
      <c r="I148" s="48">
        <f t="shared" si="68"/>
        <v>76.687116564417181</v>
      </c>
      <c r="J148" s="48">
        <f t="shared" si="68"/>
        <v>2.4539877300613497</v>
      </c>
      <c r="K148" s="48">
        <f t="shared" si="68"/>
        <v>2.4539877300613497</v>
      </c>
      <c r="L148" s="95"/>
    </row>
    <row r="149" spans="1:12" x14ac:dyDescent="0.2">
      <c r="A149" s="432" t="s">
        <v>230</v>
      </c>
      <c r="B149" s="48">
        <f t="shared" si="62"/>
        <v>1699</v>
      </c>
      <c r="C149" s="48">
        <f t="shared" si="63"/>
        <v>1270</v>
      </c>
      <c r="D149" s="48">
        <f t="shared" si="64"/>
        <v>234</v>
      </c>
      <c r="E149" s="48">
        <f t="shared" si="65"/>
        <v>1010</v>
      </c>
      <c r="F149" s="48">
        <f t="shared" si="66"/>
        <v>17</v>
      </c>
      <c r="G149" s="72">
        <f t="shared" si="67"/>
        <v>9</v>
      </c>
      <c r="H149" s="48">
        <f t="shared" si="68"/>
        <v>18.4251968503937</v>
      </c>
      <c r="I149" s="48">
        <f t="shared" si="68"/>
        <v>79.527559055118104</v>
      </c>
      <c r="J149" s="48">
        <f t="shared" si="68"/>
        <v>1.3385826771653544</v>
      </c>
      <c r="K149" s="48">
        <f t="shared" si="68"/>
        <v>0.70866141732283461</v>
      </c>
      <c r="L149" s="95"/>
    </row>
    <row r="150" spans="1:12" x14ac:dyDescent="0.2">
      <c r="A150" s="432" t="s">
        <v>245</v>
      </c>
      <c r="B150" s="48">
        <f t="shared" si="62"/>
        <v>201</v>
      </c>
      <c r="C150" s="48">
        <f t="shared" si="63"/>
        <v>155</v>
      </c>
      <c r="D150" s="48">
        <f t="shared" si="64"/>
        <v>19</v>
      </c>
      <c r="E150" s="48">
        <f t="shared" si="65"/>
        <v>135</v>
      </c>
      <c r="F150" s="48">
        <f t="shared" si="66"/>
        <v>1</v>
      </c>
      <c r="G150" s="72">
        <f t="shared" si="67"/>
        <v>0</v>
      </c>
      <c r="H150" s="48">
        <f t="shared" si="68"/>
        <v>12.258064516129032</v>
      </c>
      <c r="I150" s="48">
        <f t="shared" si="68"/>
        <v>87.096774193548384</v>
      </c>
      <c r="J150" s="48">
        <f t="shared" si="68"/>
        <v>0.64516129032258063</v>
      </c>
      <c r="K150" s="48">
        <f t="shared" si="68"/>
        <v>0</v>
      </c>
      <c r="L150" s="95"/>
    </row>
    <row r="151" spans="1:12" x14ac:dyDescent="0.2">
      <c r="A151" s="432" t="s">
        <v>247</v>
      </c>
      <c r="B151" s="48">
        <f t="shared" si="62"/>
        <v>920</v>
      </c>
      <c r="C151" s="48">
        <f t="shared" si="63"/>
        <v>700</v>
      </c>
      <c r="D151" s="48">
        <f t="shared" si="64"/>
        <v>111</v>
      </c>
      <c r="E151" s="48">
        <f t="shared" si="65"/>
        <v>566</v>
      </c>
      <c r="F151" s="48">
        <f t="shared" si="66"/>
        <v>11</v>
      </c>
      <c r="G151" s="72">
        <f t="shared" si="67"/>
        <v>12</v>
      </c>
      <c r="H151" s="48">
        <f t="shared" si="68"/>
        <v>15.857142857142858</v>
      </c>
      <c r="I151" s="48">
        <f t="shared" si="68"/>
        <v>80.857142857142861</v>
      </c>
      <c r="J151" s="48">
        <f t="shared" si="68"/>
        <v>1.5714285714285714</v>
      </c>
      <c r="K151" s="48">
        <f t="shared" si="68"/>
        <v>1.7142857142857142</v>
      </c>
      <c r="L151" s="95"/>
    </row>
    <row r="152" spans="1:12" x14ac:dyDescent="0.2">
      <c r="A152" s="432" t="s">
        <v>251</v>
      </c>
      <c r="B152" s="48">
        <f t="shared" si="62"/>
        <v>192</v>
      </c>
      <c r="C152" s="48">
        <f t="shared" si="63"/>
        <v>152</v>
      </c>
      <c r="D152" s="48">
        <f t="shared" si="64"/>
        <v>30</v>
      </c>
      <c r="E152" s="48">
        <f t="shared" si="65"/>
        <v>115</v>
      </c>
      <c r="F152" s="48">
        <f t="shared" si="66"/>
        <v>3</v>
      </c>
      <c r="G152" s="72">
        <f t="shared" si="67"/>
        <v>4</v>
      </c>
      <c r="H152" s="48">
        <f t="shared" si="68"/>
        <v>19.736842105263158</v>
      </c>
      <c r="I152" s="48">
        <f t="shared" si="68"/>
        <v>75.65789473684211</v>
      </c>
      <c r="J152" s="48">
        <f t="shared" si="68"/>
        <v>1.9736842105263157</v>
      </c>
      <c r="K152" s="48">
        <f t="shared" si="68"/>
        <v>2.6315789473684212</v>
      </c>
      <c r="L152" s="95"/>
    </row>
    <row r="153" spans="1:12" x14ac:dyDescent="0.2">
      <c r="A153" s="432" t="s">
        <v>253</v>
      </c>
      <c r="B153" s="48">
        <f t="shared" si="62"/>
        <v>270</v>
      </c>
      <c r="C153" s="48">
        <f t="shared" si="63"/>
        <v>193</v>
      </c>
      <c r="D153" s="48">
        <f t="shared" si="64"/>
        <v>36</v>
      </c>
      <c r="E153" s="48">
        <f t="shared" si="65"/>
        <v>153</v>
      </c>
      <c r="F153" s="48">
        <f t="shared" si="66"/>
        <v>4</v>
      </c>
      <c r="G153" s="72">
        <f t="shared" si="67"/>
        <v>0</v>
      </c>
      <c r="H153" s="48">
        <f t="shared" si="68"/>
        <v>18.652849740932641</v>
      </c>
      <c r="I153" s="48">
        <f t="shared" si="68"/>
        <v>79.274611398963728</v>
      </c>
      <c r="J153" s="48">
        <f t="shared" si="68"/>
        <v>2.0725388601036268</v>
      </c>
      <c r="K153" s="48">
        <f t="shared" si="68"/>
        <v>0</v>
      </c>
      <c r="L153" s="95"/>
    </row>
    <row r="154" spans="1:12" ht="21.6" customHeight="1" x14ac:dyDescent="0.2">
      <c r="A154" s="430" t="s">
        <v>270</v>
      </c>
      <c r="B154" s="46">
        <f t="shared" ref="B154:G154" si="69">SUM(B155:B169)</f>
        <v>4874</v>
      </c>
      <c r="C154" s="46">
        <f t="shared" si="69"/>
        <v>3874</v>
      </c>
      <c r="D154" s="46">
        <f t="shared" si="69"/>
        <v>581</v>
      </c>
      <c r="E154" s="46">
        <f t="shared" si="69"/>
        <v>3188</v>
      </c>
      <c r="F154" s="46">
        <f t="shared" si="69"/>
        <v>73</v>
      </c>
      <c r="G154" s="94">
        <f t="shared" si="69"/>
        <v>32</v>
      </c>
      <c r="H154" s="46">
        <f>IF(ISERROR(100*D154/$C154),"-",100*D154/$C154)</f>
        <v>14.997418688693857</v>
      </c>
      <c r="I154" s="46">
        <f>IF(ISERROR(100*E154/$C154),"-",100*E154/$C154)</f>
        <v>82.292204439855453</v>
      </c>
      <c r="J154" s="46">
        <f>IF(ISERROR(100*F154/$C154),"-",100*F154/$C154)</f>
        <v>1.8843572534847703</v>
      </c>
      <c r="K154" s="46">
        <f>IF(ISERROR(100*G154/$C154),"-",100*G154/$C154)</f>
        <v>0.82601961796592671</v>
      </c>
      <c r="L154" s="95"/>
    </row>
    <row r="155" spans="1:12" x14ac:dyDescent="0.2">
      <c r="A155" s="432" t="s">
        <v>108</v>
      </c>
      <c r="B155" s="48">
        <f t="shared" ref="B155:B169" si="70">IF(ISERROR(VLOOKUP($B$4&amp;"All providers"&amp;A155,ProvidersandPlaces,6,FALSE))=TRUE,0,VLOOKUP($B$4&amp;"All providers"&amp;A155,ProvidersandPlaces,6,FALSE))</f>
        <v>175</v>
      </c>
      <c r="C155" s="48">
        <f t="shared" ref="C155:C169" si="71">IF(ISERROR(VLOOKUP($B$4&amp;$A155&amp;$A$7,EYR_most_recent_outcomes,5,FALSE))=TRUE,0,VLOOKUP($B$4&amp;$A155&amp;$A$7,EYR_most_recent_outcomes,5,FALSE))</f>
        <v>130</v>
      </c>
      <c r="D155" s="48">
        <f t="shared" ref="D155:D169" si="72">IF(ISERROR(VLOOKUP($B$4&amp;$A155&amp;$A$7,EYR_most_recent_outcomes,6,FALSE))=TRUE,0,VLOOKUP($B$4&amp;$A155&amp;$A$7,EYR_most_recent_outcomes,6,FALSE))</f>
        <v>21</v>
      </c>
      <c r="E155" s="48">
        <f t="shared" ref="E155:E169" si="73">IF(ISERROR(VLOOKUP($B$4&amp;$A155&amp;$A$7,EYR_most_recent_outcomes,7,FALSE))=TRUE,0,VLOOKUP($B$4&amp;$A155&amp;$A$7,EYR_most_recent_outcomes,7,FALSE))</f>
        <v>105</v>
      </c>
      <c r="F155" s="48">
        <f t="shared" ref="F155:F169" si="74">IF(ISERROR(VLOOKUP($B$4&amp;$A155&amp;$A$7,EYR_most_recent_outcomes,8,FALSE))=TRUE,0,VLOOKUP($B$4&amp;$A155&amp;$A$7,EYR_most_recent_outcomes,8,FALSE))</f>
        <v>3</v>
      </c>
      <c r="G155" s="97">
        <f t="shared" ref="G155:G169" si="75">IF(ISERROR(VLOOKUP($B$4&amp;$A155&amp;$A$7,EYR_most_recent_outcomes,9,FALSE))=TRUE,0,VLOOKUP($B$4&amp;$A155&amp;$A$7,EYR_most_recent_outcomes,9,FALSE))</f>
        <v>1</v>
      </c>
      <c r="H155" s="48">
        <f>IF(ISERROR(100*D155/$C155),"-",100*D155/$C155)</f>
        <v>16.153846153846153</v>
      </c>
      <c r="I155" s="48">
        <f t="shared" ref="I155:K169" si="76">IF(ISERROR(100*E155/$C155),"-",100*E155/$C155)</f>
        <v>80.769230769230774</v>
      </c>
      <c r="J155" s="48">
        <f t="shared" si="76"/>
        <v>2.3076923076923075</v>
      </c>
      <c r="K155" s="48">
        <f t="shared" si="76"/>
        <v>0.76923076923076927</v>
      </c>
      <c r="L155" s="95"/>
    </row>
    <row r="156" spans="1:12" x14ac:dyDescent="0.2">
      <c r="A156" s="432" t="s">
        <v>115</v>
      </c>
      <c r="B156" s="48">
        <f t="shared" si="70"/>
        <v>328</v>
      </c>
      <c r="C156" s="48">
        <f t="shared" si="71"/>
        <v>262</v>
      </c>
      <c r="D156" s="48">
        <f t="shared" si="72"/>
        <v>33</v>
      </c>
      <c r="E156" s="48">
        <f t="shared" si="73"/>
        <v>227</v>
      </c>
      <c r="F156" s="48">
        <f t="shared" si="74"/>
        <v>2</v>
      </c>
      <c r="G156" s="97">
        <f t="shared" si="75"/>
        <v>0</v>
      </c>
      <c r="H156" s="48">
        <f t="shared" ref="H156:H169" si="77">IF(ISERROR(100*D156/$C156),"-",100*D156/$C156)</f>
        <v>12.595419847328245</v>
      </c>
      <c r="I156" s="48">
        <f t="shared" si="76"/>
        <v>86.641221374045799</v>
      </c>
      <c r="J156" s="48">
        <f t="shared" si="76"/>
        <v>0.76335877862595425</v>
      </c>
      <c r="K156" s="48">
        <f t="shared" si="76"/>
        <v>0</v>
      </c>
      <c r="L156" s="95"/>
    </row>
    <row r="157" spans="1:12" x14ac:dyDescent="0.2">
      <c r="A157" s="432" t="s">
        <v>120</v>
      </c>
      <c r="B157" s="48">
        <f t="shared" si="70"/>
        <v>433</v>
      </c>
      <c r="C157" s="48">
        <f t="shared" si="71"/>
        <v>318</v>
      </c>
      <c r="D157" s="48">
        <f t="shared" si="72"/>
        <v>47</v>
      </c>
      <c r="E157" s="48">
        <f t="shared" si="73"/>
        <v>258</v>
      </c>
      <c r="F157" s="48">
        <f t="shared" si="74"/>
        <v>10</v>
      </c>
      <c r="G157" s="97">
        <f t="shared" si="75"/>
        <v>3</v>
      </c>
      <c r="H157" s="48">
        <f t="shared" si="77"/>
        <v>14.779874213836479</v>
      </c>
      <c r="I157" s="48">
        <f>IF(ISERROR(100*E157/$C157),"-",100*E157/$C157)</f>
        <v>81.132075471698116</v>
      </c>
      <c r="J157" s="48">
        <f t="shared" si="76"/>
        <v>3.1446540880503147</v>
      </c>
      <c r="K157" s="48">
        <f t="shared" si="76"/>
        <v>0.94339622641509435</v>
      </c>
      <c r="L157" s="95"/>
    </row>
    <row r="158" spans="1:12" x14ac:dyDescent="0.2">
      <c r="A158" s="432" t="s">
        <v>131</v>
      </c>
      <c r="B158" s="48">
        <f t="shared" si="70"/>
        <v>394</v>
      </c>
      <c r="C158" s="48">
        <f t="shared" si="71"/>
        <v>338</v>
      </c>
      <c r="D158" s="48">
        <f t="shared" si="72"/>
        <v>70</v>
      </c>
      <c r="E158" s="48">
        <f t="shared" si="73"/>
        <v>258</v>
      </c>
      <c r="F158" s="48">
        <f t="shared" si="74"/>
        <v>8</v>
      </c>
      <c r="G158" s="97">
        <f t="shared" si="75"/>
        <v>2</v>
      </c>
      <c r="H158" s="48">
        <f t="shared" si="77"/>
        <v>20.710059171597631</v>
      </c>
      <c r="I158" s="48">
        <f t="shared" si="76"/>
        <v>76.331360946745562</v>
      </c>
      <c r="J158" s="48">
        <f>IF(ISERROR(100*F158/$C158),"-",100*F158/$C158)</f>
        <v>2.3668639053254439</v>
      </c>
      <c r="K158" s="48">
        <f t="shared" si="76"/>
        <v>0.59171597633136097</v>
      </c>
      <c r="L158" s="95"/>
    </row>
    <row r="159" spans="1:12" x14ac:dyDescent="0.2">
      <c r="A159" s="432" t="s">
        <v>138</v>
      </c>
      <c r="B159" s="48">
        <f t="shared" si="70"/>
        <v>632</v>
      </c>
      <c r="C159" s="48">
        <f t="shared" si="71"/>
        <v>505</v>
      </c>
      <c r="D159" s="48">
        <f t="shared" si="72"/>
        <v>74</v>
      </c>
      <c r="E159" s="48">
        <f t="shared" si="73"/>
        <v>417</v>
      </c>
      <c r="F159" s="48">
        <f t="shared" si="74"/>
        <v>10</v>
      </c>
      <c r="G159" s="97">
        <f t="shared" si="75"/>
        <v>4</v>
      </c>
      <c r="H159" s="48">
        <f t="shared" si="77"/>
        <v>14.653465346534654</v>
      </c>
      <c r="I159" s="48">
        <f t="shared" si="76"/>
        <v>82.574257425742573</v>
      </c>
      <c r="J159" s="48">
        <f t="shared" si="76"/>
        <v>1.9801980198019802</v>
      </c>
      <c r="K159" s="48">
        <f t="shared" si="76"/>
        <v>0.79207920792079212</v>
      </c>
      <c r="L159" s="95"/>
    </row>
    <row r="160" spans="1:12" x14ac:dyDescent="0.2">
      <c r="A160" s="432" t="s">
        <v>140</v>
      </c>
      <c r="B160" s="48">
        <f t="shared" si="70"/>
        <v>269</v>
      </c>
      <c r="C160" s="48">
        <f t="shared" si="71"/>
        <v>224</v>
      </c>
      <c r="D160" s="48">
        <f t="shared" si="72"/>
        <v>29</v>
      </c>
      <c r="E160" s="48">
        <f t="shared" si="73"/>
        <v>193</v>
      </c>
      <c r="F160" s="48">
        <f t="shared" si="74"/>
        <v>2</v>
      </c>
      <c r="G160" s="97">
        <f t="shared" si="75"/>
        <v>0</v>
      </c>
      <c r="H160" s="48">
        <f t="shared" si="77"/>
        <v>12.946428571428571</v>
      </c>
      <c r="I160" s="48">
        <f t="shared" si="76"/>
        <v>86.160714285714292</v>
      </c>
      <c r="J160" s="48">
        <f t="shared" si="76"/>
        <v>0.8928571428571429</v>
      </c>
      <c r="K160" s="48">
        <f t="shared" si="76"/>
        <v>0</v>
      </c>
      <c r="L160" s="95"/>
    </row>
    <row r="161" spans="1:12" x14ac:dyDescent="0.2">
      <c r="A161" s="432" t="s">
        <v>149</v>
      </c>
      <c r="B161" s="48">
        <f t="shared" si="70"/>
        <v>609</v>
      </c>
      <c r="C161" s="48">
        <f t="shared" si="71"/>
        <v>470</v>
      </c>
      <c r="D161" s="48">
        <f t="shared" si="72"/>
        <v>55</v>
      </c>
      <c r="E161" s="48">
        <f t="shared" si="73"/>
        <v>398</v>
      </c>
      <c r="F161" s="48">
        <f t="shared" si="74"/>
        <v>7</v>
      </c>
      <c r="G161" s="97">
        <f t="shared" si="75"/>
        <v>10</v>
      </c>
      <c r="H161" s="48">
        <f t="shared" si="77"/>
        <v>11.702127659574469</v>
      </c>
      <c r="I161" s="48">
        <f t="shared" si="76"/>
        <v>84.680851063829792</v>
      </c>
      <c r="J161" s="48">
        <f t="shared" si="76"/>
        <v>1.4893617021276595</v>
      </c>
      <c r="K161" s="48">
        <f t="shared" si="76"/>
        <v>2.1276595744680851</v>
      </c>
      <c r="L161" s="95"/>
    </row>
    <row r="162" spans="1:12" x14ac:dyDescent="0.2">
      <c r="A162" s="432" t="s">
        <v>4040</v>
      </c>
      <c r="B162" s="48">
        <f t="shared" si="70"/>
        <v>5</v>
      </c>
      <c r="C162" s="48">
        <f t="shared" si="71"/>
        <v>4</v>
      </c>
      <c r="D162" s="48">
        <f t="shared" si="72"/>
        <v>3</v>
      </c>
      <c r="E162" s="48">
        <f t="shared" si="73"/>
        <v>1</v>
      </c>
      <c r="F162" s="48">
        <f t="shared" si="74"/>
        <v>0</v>
      </c>
      <c r="G162" s="97">
        <f t="shared" si="75"/>
        <v>0</v>
      </c>
      <c r="H162" s="48">
        <f t="shared" si="77"/>
        <v>75</v>
      </c>
      <c r="I162" s="48">
        <f t="shared" si="76"/>
        <v>25</v>
      </c>
      <c r="J162" s="48">
        <f t="shared" si="76"/>
        <v>0</v>
      </c>
      <c r="K162" s="48">
        <f t="shared" si="76"/>
        <v>0</v>
      </c>
      <c r="L162" s="95"/>
    </row>
    <row r="163" spans="1:12" x14ac:dyDescent="0.2">
      <c r="A163" s="432" t="s">
        <v>192</v>
      </c>
      <c r="B163" s="48">
        <f t="shared" si="70"/>
        <v>213</v>
      </c>
      <c r="C163" s="48">
        <f t="shared" si="71"/>
        <v>172</v>
      </c>
      <c r="D163" s="48">
        <f t="shared" si="72"/>
        <v>25</v>
      </c>
      <c r="E163" s="48">
        <f t="shared" si="73"/>
        <v>141</v>
      </c>
      <c r="F163" s="48">
        <f t="shared" si="74"/>
        <v>5</v>
      </c>
      <c r="G163" s="97">
        <f t="shared" si="75"/>
        <v>1</v>
      </c>
      <c r="H163" s="48">
        <f t="shared" si="77"/>
        <v>14.534883720930232</v>
      </c>
      <c r="I163" s="48">
        <f t="shared" si="76"/>
        <v>81.976744186046517</v>
      </c>
      <c r="J163" s="48">
        <f t="shared" si="76"/>
        <v>2.9069767441860463</v>
      </c>
      <c r="K163" s="48">
        <f t="shared" si="76"/>
        <v>0.58139534883720934</v>
      </c>
      <c r="L163" s="95"/>
    </row>
    <row r="164" spans="1:12" x14ac:dyDescent="0.2">
      <c r="A164" s="432" t="s">
        <v>201</v>
      </c>
      <c r="B164" s="48">
        <f t="shared" si="70"/>
        <v>175</v>
      </c>
      <c r="C164" s="48">
        <f t="shared" si="71"/>
        <v>149</v>
      </c>
      <c r="D164" s="48">
        <f t="shared" si="72"/>
        <v>26</v>
      </c>
      <c r="E164" s="48">
        <f t="shared" si="73"/>
        <v>119</v>
      </c>
      <c r="F164" s="48">
        <f t="shared" si="74"/>
        <v>2</v>
      </c>
      <c r="G164" s="97">
        <f t="shared" si="75"/>
        <v>2</v>
      </c>
      <c r="H164" s="48">
        <f t="shared" si="77"/>
        <v>17.449664429530202</v>
      </c>
      <c r="I164" s="48">
        <f t="shared" si="76"/>
        <v>79.865771812080538</v>
      </c>
      <c r="J164" s="48">
        <f t="shared" si="76"/>
        <v>1.3422818791946309</v>
      </c>
      <c r="K164" s="48">
        <f>IF(ISERROR(100*G164/$C164),"-",100*G164/$C164)</f>
        <v>1.3422818791946309</v>
      </c>
      <c r="L164" s="95"/>
    </row>
    <row r="165" spans="1:12" x14ac:dyDescent="0.2">
      <c r="A165" s="432" t="s">
        <v>217</v>
      </c>
      <c r="B165" s="48">
        <f t="shared" si="70"/>
        <v>412</v>
      </c>
      <c r="C165" s="48">
        <f t="shared" si="71"/>
        <v>332</v>
      </c>
      <c r="D165" s="48">
        <f t="shared" si="72"/>
        <v>49</v>
      </c>
      <c r="E165" s="48">
        <f t="shared" si="73"/>
        <v>271</v>
      </c>
      <c r="F165" s="48">
        <f t="shared" si="74"/>
        <v>8</v>
      </c>
      <c r="G165" s="97">
        <f t="shared" si="75"/>
        <v>4</v>
      </c>
      <c r="H165" s="48">
        <f t="shared" si="77"/>
        <v>14.759036144578314</v>
      </c>
      <c r="I165" s="48">
        <f t="shared" si="76"/>
        <v>81.626506024096386</v>
      </c>
      <c r="J165" s="48">
        <f t="shared" si="76"/>
        <v>2.4096385542168677</v>
      </c>
      <c r="K165" s="48">
        <f t="shared" si="76"/>
        <v>1.2048192771084338</v>
      </c>
      <c r="L165" s="95"/>
    </row>
    <row r="166" spans="1:12" x14ac:dyDescent="0.2">
      <c r="A166" s="432" t="s">
        <v>218</v>
      </c>
      <c r="B166" s="48">
        <f t="shared" si="70"/>
        <v>315</v>
      </c>
      <c r="C166" s="48">
        <f t="shared" si="71"/>
        <v>228</v>
      </c>
      <c r="D166" s="48">
        <f t="shared" si="72"/>
        <v>30</v>
      </c>
      <c r="E166" s="48">
        <f t="shared" si="73"/>
        <v>192</v>
      </c>
      <c r="F166" s="48">
        <f t="shared" si="74"/>
        <v>6</v>
      </c>
      <c r="G166" s="97">
        <f t="shared" si="75"/>
        <v>0</v>
      </c>
      <c r="H166" s="48">
        <f t="shared" si="77"/>
        <v>13.157894736842104</v>
      </c>
      <c r="I166" s="48">
        <f t="shared" si="76"/>
        <v>84.21052631578948</v>
      </c>
      <c r="J166" s="48">
        <f t="shared" si="76"/>
        <v>2.6315789473684212</v>
      </c>
      <c r="K166" s="48">
        <f t="shared" si="76"/>
        <v>0</v>
      </c>
      <c r="L166" s="95"/>
    </row>
    <row r="167" spans="1:12" x14ac:dyDescent="0.2">
      <c r="A167" s="432" t="s">
        <v>232</v>
      </c>
      <c r="B167" s="48">
        <f t="shared" si="70"/>
        <v>238</v>
      </c>
      <c r="C167" s="48">
        <f t="shared" si="71"/>
        <v>196</v>
      </c>
      <c r="D167" s="48">
        <f t="shared" si="72"/>
        <v>22</v>
      </c>
      <c r="E167" s="48">
        <f t="shared" si="73"/>
        <v>171</v>
      </c>
      <c r="F167" s="48">
        <f t="shared" si="74"/>
        <v>3</v>
      </c>
      <c r="G167" s="97">
        <f t="shared" si="75"/>
        <v>0</v>
      </c>
      <c r="H167" s="48">
        <f t="shared" si="77"/>
        <v>11.224489795918368</v>
      </c>
      <c r="I167" s="48">
        <f t="shared" si="76"/>
        <v>87.244897959183675</v>
      </c>
      <c r="J167" s="48">
        <f t="shared" si="76"/>
        <v>1.5306122448979591</v>
      </c>
      <c r="K167" s="48">
        <f t="shared" si="76"/>
        <v>0</v>
      </c>
      <c r="L167" s="95"/>
    </row>
    <row r="168" spans="1:12" x14ac:dyDescent="0.2">
      <c r="A168" s="432" t="s">
        <v>236</v>
      </c>
      <c r="B168" s="48">
        <f t="shared" si="70"/>
        <v>85</v>
      </c>
      <c r="C168" s="48">
        <f t="shared" si="71"/>
        <v>79</v>
      </c>
      <c r="D168" s="48">
        <f t="shared" si="72"/>
        <v>14</v>
      </c>
      <c r="E168" s="48">
        <f t="shared" si="73"/>
        <v>65</v>
      </c>
      <c r="F168" s="48">
        <f t="shared" si="74"/>
        <v>0</v>
      </c>
      <c r="G168" s="97">
        <f t="shared" si="75"/>
        <v>0</v>
      </c>
      <c r="H168" s="48">
        <f t="shared" si="77"/>
        <v>17.721518987341771</v>
      </c>
      <c r="I168" s="48">
        <f t="shared" si="76"/>
        <v>82.278481012658233</v>
      </c>
      <c r="J168" s="48">
        <f t="shared" si="76"/>
        <v>0</v>
      </c>
      <c r="K168" s="48">
        <f t="shared" si="76"/>
        <v>0</v>
      </c>
      <c r="L168" s="95"/>
    </row>
    <row r="169" spans="1:12" x14ac:dyDescent="0.2">
      <c r="A169" s="432" t="s">
        <v>250</v>
      </c>
      <c r="B169" s="48">
        <f t="shared" si="70"/>
        <v>591</v>
      </c>
      <c r="C169" s="48">
        <f t="shared" si="71"/>
        <v>467</v>
      </c>
      <c r="D169" s="48">
        <f t="shared" si="72"/>
        <v>83</v>
      </c>
      <c r="E169" s="48">
        <f t="shared" si="73"/>
        <v>372</v>
      </c>
      <c r="F169" s="48">
        <f t="shared" si="74"/>
        <v>7</v>
      </c>
      <c r="G169" s="97">
        <f t="shared" si="75"/>
        <v>5</v>
      </c>
      <c r="H169" s="48">
        <f t="shared" si="77"/>
        <v>17.773019271948609</v>
      </c>
      <c r="I169" s="48">
        <f t="shared" si="76"/>
        <v>79.657387580299783</v>
      </c>
      <c r="J169" s="48">
        <f t="shared" si="76"/>
        <v>1.4989293361884368</v>
      </c>
      <c r="K169" s="48">
        <f>IF(ISERROR(100*G169/$C169),"-",100*G169/$C169)</f>
        <v>1.0706638115631693</v>
      </c>
      <c r="L169" s="95"/>
    </row>
    <row r="170" spans="1:12" s="340" customFormat="1" ht="35.1" customHeight="1" x14ac:dyDescent="0.2">
      <c r="A170" s="491" t="s">
        <v>10837</v>
      </c>
      <c r="B170" s="492">
        <f>IF(ISERROR(VLOOKUP($B$4&amp;"All providers"&amp;"Not recorded total",ProvidersandPlaces,6,FALSE))=TRUE,0,VLOOKUP($B$4&amp;"All providers"&amp;"Not recorded total",ProvidersandPlaces,6,FALSE))</f>
        <v>11</v>
      </c>
      <c r="C170" s="492">
        <f>IF(ISERROR(VLOOKUP($B$4&amp;"Not recorded"&amp;$A$7,EYR_most_recent_outcomes,5,FALSE))=TRUE,0,VLOOKUP($B$4&amp;"Not recorded"&amp;$A$7,EYR_most_recent_outcomes,5,FALSE))</f>
        <v>6</v>
      </c>
      <c r="D170" s="492">
        <f>IF(ISERROR(VLOOKUP($B$4&amp;"Not recorded"&amp;$A$7,EYR_most_recent_outcomes,6,FALSE))=TRUE,0,VLOOKUP($B$4&amp;"Not recorded"&amp;$A$7,EYR_most_recent_outcomes,6,FALSE))</f>
        <v>2</v>
      </c>
      <c r="E170" s="492">
        <f>IF(ISERROR(VLOOKUP($B$4&amp;"Not recorded"&amp;$A$7,EYR_most_recent_outcomes,7,FALSE))=TRUE,0,VLOOKUP($B$4&amp;"Not recorded"&amp;$A$7,EYR_most_recent_outcomes,7,FALSE))</f>
        <v>3</v>
      </c>
      <c r="F170" s="492">
        <f>IF(ISERROR(VLOOKUP($B$4&amp;"Not recorded"&amp;$A$7,EYR_most_recent_outcomes,8,FALSE))=TRUE,0,VLOOKUP($B$4&amp;"Not recorded"&amp;$A$7,EYR_most_recent_outcomes,8,FALSE))</f>
        <v>0</v>
      </c>
      <c r="G170" s="493">
        <f>IF(ISERROR(VLOOKUP($B$4&amp;"Not recorded"&amp;$A$7,EYR_most_recent_outcomes,9,FALSE))=TRUE,0,VLOOKUP($B$4&amp;"Not recorded"&amp;$A$7,EYR_most_recent_outcomes,9,FALSE))</f>
        <v>1</v>
      </c>
      <c r="H170" s="492">
        <f>IF(ISERROR(100*D170/$C170),"-",100*D170/$C170)</f>
        <v>33.333333333333336</v>
      </c>
      <c r="I170" s="492">
        <f>IF(ISERROR(100*E170/$C170),"-",100*E170/$C170)</f>
        <v>50</v>
      </c>
      <c r="J170" s="492">
        <f>IF(ISERROR(100*F170/$C170),"-",100*F170/$C170)</f>
        <v>0</v>
      </c>
      <c r="K170" s="492">
        <f>IF(ISERROR(100*G170/$C170),"-",100*G170/$C170)</f>
        <v>16.666666666666668</v>
      </c>
      <c r="L170" s="95"/>
    </row>
    <row r="171" spans="1:12" x14ac:dyDescent="0.2">
      <c r="A171" s="219"/>
      <c r="B171" s="37"/>
      <c r="C171" s="37"/>
      <c r="D171" s="43"/>
      <c r="E171" s="43"/>
      <c r="F171" s="50"/>
      <c r="G171" s="50"/>
      <c r="H171" s="43"/>
      <c r="I171" s="43"/>
      <c r="J171" s="43"/>
      <c r="K171" s="194" t="s">
        <v>10828</v>
      </c>
      <c r="L171" s="486"/>
    </row>
    <row r="172" spans="1:12" x14ac:dyDescent="0.2">
      <c r="A172" s="354" t="s">
        <v>4032</v>
      </c>
      <c r="B172" s="354"/>
      <c r="C172" s="354"/>
      <c r="D172" s="354"/>
      <c r="E172" s="354"/>
      <c r="F172" s="354"/>
      <c r="G172" s="354"/>
      <c r="H172" s="354"/>
      <c r="I172" s="354"/>
      <c r="J172" s="354"/>
      <c r="K172" s="354"/>
      <c r="L172" s="39"/>
    </row>
    <row r="173" spans="1:12" ht="13.35" customHeight="1" x14ac:dyDescent="0.2">
      <c r="A173" s="354" t="s">
        <v>10833</v>
      </c>
      <c r="B173" s="422"/>
      <c r="C173" s="422"/>
      <c r="D173" s="422"/>
      <c r="E173" s="422"/>
      <c r="F173" s="422"/>
      <c r="G173" s="422"/>
      <c r="H173" s="422"/>
      <c r="I173" s="422"/>
      <c r="J173" s="422"/>
      <c r="K173" s="422"/>
      <c r="L173" s="81"/>
    </row>
    <row r="174" spans="1:12" x14ac:dyDescent="0.2">
      <c r="A174" s="421" t="s">
        <v>10830</v>
      </c>
      <c r="B174" s="199"/>
      <c r="C174" s="199"/>
      <c r="D174" s="199"/>
      <c r="E174" s="199"/>
      <c r="F174" s="199"/>
      <c r="G174" s="199"/>
      <c r="H174" s="199"/>
      <c r="I174" s="199"/>
      <c r="J174" s="199"/>
      <c r="K174" s="490"/>
      <c r="L174" s="486"/>
    </row>
    <row r="175" spans="1:12" x14ac:dyDescent="0.2">
      <c r="A175" s="219"/>
      <c r="B175" s="37"/>
      <c r="C175" s="43"/>
      <c r="D175" s="43"/>
      <c r="E175" s="43"/>
      <c r="F175" s="43"/>
      <c r="G175" s="43"/>
      <c r="H175" s="43"/>
      <c r="I175" s="43"/>
      <c r="J175" s="43"/>
      <c r="K175" s="52"/>
      <c r="L175" s="486"/>
    </row>
  </sheetData>
  <sheetProtection sort="0" autoFilter="0"/>
  <mergeCells count="3">
    <mergeCell ref="B4:D4"/>
    <mergeCell ref="B6:G6"/>
    <mergeCell ref="H6:K6"/>
  </mergeCells>
  <dataValidations count="1">
    <dataValidation type="list" allowBlank="1" showInputMessage="1" showErrorMessage="1" sqref="B4:D4" xr:uid="{00000000-0002-0000-1200-000000000000}">
      <formula1>EYR_provision</formula1>
    </dataValidation>
  </dataValidations>
  <pageMargins left="0.7" right="0.7" top="0.75" bottom="0.75" header="0.3" footer="0.3"/>
  <pageSetup paperSize="9" orientation="portrait" r:id="rId1"/>
  <ignoredErrors>
    <ignoredError sqref="C9:G9 B33:G61 B73:G100 B134:G154"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tint="0.79998168889431442"/>
  </sheetPr>
  <dimension ref="A1:K18"/>
  <sheetViews>
    <sheetView showGridLines="0" workbookViewId="0">
      <selection activeCell="C4" sqref="C4:E4"/>
    </sheetView>
  </sheetViews>
  <sheetFormatPr defaultRowHeight="12.75" x14ac:dyDescent="0.2"/>
  <cols>
    <col min="1" max="1" width="25.85546875" style="501" customWidth="1"/>
    <col min="2" max="2" width="30.28515625" customWidth="1"/>
    <col min="3" max="9" width="11.7109375" customWidth="1"/>
    <col min="10" max="11" width="7.5703125" customWidth="1"/>
    <col min="12" max="12" width="1.5703125" customWidth="1"/>
  </cols>
  <sheetData>
    <row r="1" spans="1:11" ht="34.35" customHeight="1" x14ac:dyDescent="0.25">
      <c r="A1" s="364" t="s">
        <v>10838</v>
      </c>
      <c r="B1" s="500"/>
      <c r="C1" s="500"/>
      <c r="D1" s="500"/>
      <c r="E1" s="500"/>
      <c r="F1" s="500"/>
      <c r="G1" s="500"/>
      <c r="H1" s="500"/>
      <c r="I1" s="500"/>
      <c r="J1" s="196"/>
      <c r="K1" s="196"/>
    </row>
    <row r="2" spans="1:11" ht="21" x14ac:dyDescent="0.25">
      <c r="A2" s="364" t="s">
        <v>10839</v>
      </c>
      <c r="B2" s="500"/>
      <c r="C2" s="500"/>
      <c r="D2" s="500"/>
      <c r="E2" s="500"/>
      <c r="F2" s="500"/>
      <c r="G2" s="500"/>
      <c r="H2" s="500"/>
      <c r="I2" s="500"/>
      <c r="J2" s="196"/>
      <c r="K2" s="196"/>
    </row>
    <row r="3" spans="1:11" ht="27.6" customHeight="1" x14ac:dyDescent="0.2">
      <c r="A3" s="672" t="str">
        <f>TEXT('Drop down Values'!B3,"dd mmmm yyyy")</f>
        <v>31 August 2022</v>
      </c>
      <c r="B3" s="18"/>
      <c r="C3" s="18"/>
      <c r="D3" s="19"/>
      <c r="E3" s="19"/>
      <c r="F3" s="12"/>
      <c r="G3" s="7"/>
      <c r="H3" s="7"/>
      <c r="I3" s="12"/>
      <c r="J3" s="12"/>
      <c r="K3" s="12"/>
    </row>
    <row r="4" spans="1:11" x14ac:dyDescent="0.2">
      <c r="B4" s="121" t="s">
        <v>4036</v>
      </c>
      <c r="C4" s="823" t="s">
        <v>84</v>
      </c>
      <c r="D4" s="814"/>
      <c r="E4" s="815"/>
      <c r="F4" s="122"/>
      <c r="G4" s="82"/>
      <c r="H4" s="83"/>
      <c r="I4" s="82"/>
      <c r="J4" s="83"/>
      <c r="K4" s="82"/>
    </row>
    <row r="5" spans="1:11" x14ac:dyDescent="0.2">
      <c r="A5" s="502"/>
      <c r="B5" s="12"/>
      <c r="C5" s="42"/>
      <c r="D5" s="42"/>
      <c r="E5" s="42"/>
      <c r="F5" s="42"/>
      <c r="G5" s="42"/>
      <c r="H5" s="42"/>
      <c r="I5" s="42"/>
      <c r="J5" s="12"/>
      <c r="K5" s="12"/>
    </row>
    <row r="6" spans="1:11" x14ac:dyDescent="0.2">
      <c r="A6" s="128"/>
      <c r="B6" s="119"/>
      <c r="C6" s="824" t="s">
        <v>4855</v>
      </c>
      <c r="D6" s="824"/>
      <c r="E6" s="824"/>
      <c r="F6" s="825"/>
      <c r="G6" s="824" t="s">
        <v>10827</v>
      </c>
      <c r="H6" s="826"/>
      <c r="I6" s="826"/>
      <c r="J6" s="115"/>
      <c r="K6" s="118"/>
    </row>
    <row r="7" spans="1:11" ht="31.35" customHeight="1" x14ac:dyDescent="0.2">
      <c r="A7" s="479"/>
      <c r="B7" s="123"/>
      <c r="C7" s="195" t="s">
        <v>10840</v>
      </c>
      <c r="D7" s="102" t="s">
        <v>4867</v>
      </c>
      <c r="E7" s="116" t="s">
        <v>10841</v>
      </c>
      <c r="F7" s="124" t="s">
        <v>10842</v>
      </c>
      <c r="G7" s="102" t="s">
        <v>4867</v>
      </c>
      <c r="H7" s="116" t="s">
        <v>10841</v>
      </c>
      <c r="I7" s="116" t="s">
        <v>10842</v>
      </c>
      <c r="J7" s="114"/>
      <c r="K7" s="115"/>
    </row>
    <row r="8" spans="1:11" ht="25.35" customHeight="1" x14ac:dyDescent="0.2">
      <c r="A8" s="143" t="s">
        <v>10843</v>
      </c>
      <c r="B8" s="125"/>
      <c r="C8" s="48">
        <f>IF(ISERROR(VLOOKUP($C$4&amp;"All England",EYR_NCOR_MR,4,FALSE))=TRUE,0,VLOOKUP($C$4&amp;"All England",EYR_NCOR_MR,4,FALSE))</f>
        <v>2785</v>
      </c>
      <c r="D8" s="48">
        <f>IF(ISERROR(VLOOKUP($C$4&amp;"All England",EYR_NCOR_MR,5,FALSE))=TRUE,0,VLOOKUP($C$4&amp;"All England",EYR_NCOR_MR,5,FALSE))</f>
        <v>2590</v>
      </c>
      <c r="E8" s="48">
        <f>IF(ISERROR(VLOOKUP($C$4&amp;"All England",EYR_NCOR_MR,6,FALSE))=TRUE,0,VLOOKUP($C$4&amp;"All England",EYR_NCOR_MR,6,FALSE))</f>
        <v>180</v>
      </c>
      <c r="F8" s="72">
        <f>IF(ISERROR(VLOOKUP($C$4&amp;"All England",EYR_NCOR_MR,7,FALSE))=TRUE,0,VLOOKUP($C$4&amp;"All England",EYR_NCOR_MR,7,FALSE))</f>
        <v>15</v>
      </c>
      <c r="G8" s="48">
        <f>IF(ISERROR(100*D8/$C8),"-",100*D8/$C8)</f>
        <v>92.998204667863561</v>
      </c>
      <c r="H8" s="48">
        <f t="shared" ref="H8:I10" si="0">IF(ISERROR(100*E8/$C8),"-",100*E8/$C8)</f>
        <v>6.4631956912028725</v>
      </c>
      <c r="I8" s="48">
        <f t="shared" si="0"/>
        <v>0.53859964093357271</v>
      </c>
      <c r="J8" s="126"/>
      <c r="K8" s="127"/>
    </row>
    <row r="9" spans="1:11" x14ac:dyDescent="0.2">
      <c r="A9" s="143" t="s">
        <v>10844</v>
      </c>
      <c r="B9" s="128"/>
      <c r="C9" s="48">
        <f>IF(ISERROR(VLOOKUP($C$4&amp;"All England",EYR_NCOR_MR,8,FALSE))=TRUE,0,VLOOKUP($C$4&amp;"All England",EYR_NCOR_MR,8,FALSE))</f>
        <v>2769</v>
      </c>
      <c r="D9" s="75">
        <f>IF(ISERROR(VLOOKUP($C$4&amp;"All England",EYR_NCOR_MR,9,FALSE))=TRUE,0,VLOOKUP($C$4&amp;"All England",EYR_NCOR_MR,9,FALSE))</f>
        <v>2586</v>
      </c>
      <c r="E9" s="75">
        <f>IF(ISERROR(VLOOKUP($C$4&amp;"All England",EYR_NCOR_MR,10,FALSE))=TRUE,0,VLOOKUP($C$4&amp;"All England",EYR_NCOR_MR,10,FALSE))</f>
        <v>169</v>
      </c>
      <c r="F9" s="77">
        <f>IF(ISERROR(VLOOKUP($C$4&amp;"All England",EYR_NCOR_MR,11,FALSE))=TRUE,0,VLOOKUP($C$4&amp;"All England",EYR_NCOR_MR,11,FALSE))</f>
        <v>14</v>
      </c>
      <c r="G9" s="75">
        <f>IF(ISERROR(100*D9/$C9),"-",100*D9/$C9)</f>
        <v>93.391115926327188</v>
      </c>
      <c r="H9" s="75">
        <f t="shared" si="0"/>
        <v>6.103286384976526</v>
      </c>
      <c r="I9" s="75">
        <f t="shared" si="0"/>
        <v>0.5055976886962803</v>
      </c>
      <c r="J9" s="129"/>
      <c r="K9" s="114"/>
    </row>
    <row r="10" spans="1:11" ht="26.45" customHeight="1" x14ac:dyDescent="0.2">
      <c r="A10" s="508" t="s">
        <v>10845</v>
      </c>
      <c r="B10" s="507"/>
      <c r="C10" s="451">
        <f>IF(ISERROR(VLOOKUP($C$4&amp;"All England",EYR_NCOR_MR,12,FALSE))=TRUE,0,VLOOKUP($C$4&amp;"All England",EYR_NCOR_MR,12,FALSE))</f>
        <v>2540</v>
      </c>
      <c r="D10" s="451">
        <f>IF(ISERROR(VLOOKUP($C$4&amp;"All England",EYR_NCOR_MR,13,FALSE))=TRUE,0,VLOOKUP($C$4&amp;"All England",EYR_NCOR_MR,13,FALSE))</f>
        <v>2377</v>
      </c>
      <c r="E10" s="451">
        <f>IF(ISERROR(VLOOKUP($C$4&amp;"All England",EYR_NCOR_MR,14,FALSE))=TRUE,0,VLOOKUP($C$4&amp;"All England",EYR_NCOR_MR,14,FALSE))</f>
        <v>149</v>
      </c>
      <c r="F10" s="453">
        <f>IF(ISERROR(VLOOKUP($C$4&amp;"All England",EYR_NCOR_MR,15,FALSE))=TRUE,0,VLOOKUP($C$4&amp;"All England",EYR_NCOR_MR,15,FALSE))</f>
        <v>14</v>
      </c>
      <c r="G10" s="451">
        <f>IF(ISERROR(100*D10/$C10),"-",100*D10/$C10)</f>
        <v>93.582677165354326</v>
      </c>
      <c r="H10" s="451">
        <f t="shared" si="0"/>
        <v>5.8661417322834648</v>
      </c>
      <c r="I10" s="451">
        <f t="shared" si="0"/>
        <v>0.55118110236220474</v>
      </c>
      <c r="J10" s="129"/>
      <c r="K10" s="114"/>
    </row>
    <row r="11" spans="1:11" x14ac:dyDescent="0.2">
      <c r="A11" s="143"/>
      <c r="B11" s="103"/>
      <c r="C11" s="130"/>
      <c r="D11" s="130"/>
      <c r="E11" s="131"/>
      <c r="F11" s="130"/>
      <c r="G11" s="131"/>
      <c r="H11" s="130"/>
      <c r="I11" s="194" t="s">
        <v>10828</v>
      </c>
      <c r="J11" s="83"/>
      <c r="K11" s="83"/>
    </row>
    <row r="12" spans="1:11" x14ac:dyDescent="0.2">
      <c r="A12" s="503" t="s">
        <v>4032</v>
      </c>
      <c r="B12" s="39"/>
      <c r="C12" s="39"/>
      <c r="D12" s="39"/>
      <c r="E12" s="39"/>
      <c r="F12" s="39"/>
      <c r="G12" s="39"/>
      <c r="H12" s="39"/>
      <c r="I12" s="39"/>
      <c r="J12" s="39"/>
      <c r="K12" s="39"/>
    </row>
    <row r="13" spans="1:11" ht="13.35" customHeight="1" x14ac:dyDescent="0.2">
      <c r="A13" s="354" t="s">
        <v>10833</v>
      </c>
      <c r="B13" s="255"/>
      <c r="C13" s="255"/>
      <c r="D13" s="255"/>
      <c r="E13" s="255"/>
      <c r="F13" s="255"/>
      <c r="G13" s="255"/>
      <c r="H13" s="255"/>
      <c r="I13" s="255"/>
      <c r="J13" s="255"/>
      <c r="K13" s="255"/>
    </row>
    <row r="14" spans="1:11" x14ac:dyDescent="0.2">
      <c r="A14" s="504"/>
      <c r="B14" s="132"/>
      <c r="C14" s="133"/>
      <c r="D14" s="133"/>
      <c r="E14" s="134"/>
      <c r="F14" s="133"/>
      <c r="G14" s="134"/>
      <c r="H14" s="133"/>
      <c r="I14" s="134"/>
      <c r="J14" s="134"/>
      <c r="K14" s="115"/>
    </row>
    <row r="15" spans="1:11" x14ac:dyDescent="0.2">
      <c r="A15" s="505"/>
      <c r="B15" s="132"/>
      <c r="C15" s="135"/>
      <c r="D15" s="136"/>
      <c r="E15" s="135"/>
      <c r="F15" s="136"/>
      <c r="G15" s="135"/>
      <c r="H15" s="136"/>
      <c r="I15" s="135"/>
      <c r="J15" s="134"/>
      <c r="K15" s="115"/>
    </row>
    <row r="16" spans="1:11" x14ac:dyDescent="0.2">
      <c r="A16" s="505"/>
      <c r="B16" s="101"/>
      <c r="C16" s="135"/>
      <c r="D16" s="136"/>
      <c r="E16" s="135"/>
      <c r="F16" s="136"/>
      <c r="G16" s="135"/>
      <c r="H16" s="136"/>
      <c r="I16" s="135"/>
      <c r="J16" s="137"/>
      <c r="K16" s="99"/>
    </row>
    <row r="17" spans="1:11" x14ac:dyDescent="0.2">
      <c r="A17" s="505"/>
      <c r="B17" s="101"/>
      <c r="C17" s="135"/>
      <c r="D17" s="136"/>
      <c r="E17" s="135"/>
      <c r="F17" s="136"/>
      <c r="G17" s="135"/>
      <c r="H17" s="136"/>
      <c r="I17" s="135"/>
      <c r="J17" s="137"/>
      <c r="K17" s="99"/>
    </row>
    <row r="18" spans="1:11" x14ac:dyDescent="0.2">
      <c r="A18" s="506"/>
      <c r="B18" s="138"/>
      <c r="C18" s="139"/>
      <c r="D18" s="137"/>
      <c r="E18" s="137"/>
      <c r="F18" s="137"/>
      <c r="G18" s="137"/>
      <c r="H18" s="137"/>
      <c r="I18" s="137"/>
      <c r="J18" s="137"/>
      <c r="K18" s="99"/>
    </row>
  </sheetData>
  <sheetProtection sort="0" autoFilter="0"/>
  <mergeCells count="3">
    <mergeCell ref="C4:E4"/>
    <mergeCell ref="C6:F6"/>
    <mergeCell ref="G6:I6"/>
  </mergeCells>
  <dataValidations count="2">
    <dataValidation type="list" allowBlank="1" showInputMessage="1" showErrorMessage="1" sqref="H4" xr:uid="{00000000-0002-0000-1300-000000000000}">
      <formula1>Provision_table3</formula1>
    </dataValidation>
    <dataValidation type="list" allowBlank="1" showInputMessage="1" showErrorMessage="1" sqref="C4:E4" xr:uid="{00000000-0002-0000-1300-000001000000}">
      <formula1>EYR_provision</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tint="0.79998168889431442"/>
  </sheetPr>
  <dimension ref="A1:K19"/>
  <sheetViews>
    <sheetView showGridLines="0" workbookViewId="0">
      <selection activeCell="B4" sqref="B4:C4"/>
    </sheetView>
  </sheetViews>
  <sheetFormatPr defaultRowHeight="12.75" x14ac:dyDescent="0.2"/>
  <cols>
    <col min="1" max="1" width="36.7109375" customWidth="1"/>
    <col min="2" max="2" width="13.7109375" customWidth="1"/>
    <col min="3" max="3" width="18" customWidth="1"/>
    <col min="4" max="10" width="11.7109375" customWidth="1"/>
  </cols>
  <sheetData>
    <row r="1" spans="1:11" ht="34.35" customHeight="1" x14ac:dyDescent="0.25">
      <c r="A1" s="348" t="s">
        <v>10846</v>
      </c>
      <c r="B1" s="500"/>
      <c r="C1" s="500"/>
      <c r="D1" s="500"/>
      <c r="E1" s="500"/>
      <c r="F1" s="500"/>
      <c r="G1" s="500"/>
      <c r="H1" s="500"/>
      <c r="I1" s="500"/>
      <c r="J1" s="416"/>
      <c r="K1" s="416"/>
    </row>
    <row r="2" spans="1:11" ht="21" x14ac:dyDescent="0.2">
      <c r="A2" s="722" t="s">
        <v>10847</v>
      </c>
      <c r="B2" s="509"/>
      <c r="C2" s="509"/>
      <c r="D2" s="509"/>
      <c r="E2" s="509"/>
      <c r="F2" s="509"/>
      <c r="G2" s="509"/>
      <c r="H2" s="509"/>
      <c r="I2" s="509"/>
      <c r="J2" s="51"/>
      <c r="K2" s="51"/>
    </row>
    <row r="3" spans="1:11" ht="27.6" customHeight="1" x14ac:dyDescent="0.2">
      <c r="A3" s="671" t="str">
        <f>TEXT('Drop down Values'!B3,"dd mmmm yyyy")</f>
        <v>31 August 2022</v>
      </c>
      <c r="B3" s="20"/>
      <c r="C3" s="20"/>
      <c r="D3" s="20"/>
      <c r="E3" s="19"/>
      <c r="F3" s="19"/>
      <c r="G3" s="12"/>
      <c r="H3" s="7"/>
      <c r="I3" s="7"/>
      <c r="J3" s="12"/>
      <c r="K3" s="12"/>
    </row>
    <row r="4" spans="1:11" ht="13.35" customHeight="1" x14ac:dyDescent="0.2">
      <c r="A4" s="518" t="s">
        <v>4024</v>
      </c>
      <c r="B4" s="813" t="s">
        <v>104</v>
      </c>
      <c r="C4" s="815"/>
      <c r="D4" s="516"/>
      <c r="E4" s="516"/>
      <c r="F4" s="516"/>
      <c r="G4" s="516"/>
      <c r="H4" s="112"/>
      <c r="I4" s="112"/>
      <c r="J4" s="112"/>
      <c r="K4" s="140"/>
    </row>
    <row r="5" spans="1:11" x14ac:dyDescent="0.2">
      <c r="A5" s="256"/>
      <c r="B5" s="42"/>
      <c r="C5" s="42"/>
      <c r="D5" s="42"/>
      <c r="E5" s="42"/>
      <c r="F5" s="42"/>
      <c r="G5" s="42"/>
      <c r="H5" s="42"/>
      <c r="I5" s="42"/>
      <c r="J5" s="12"/>
      <c r="K5" s="12"/>
    </row>
    <row r="6" spans="1:11" x14ac:dyDescent="0.2">
      <c r="A6" s="479"/>
      <c r="B6" s="816" t="s">
        <v>4855</v>
      </c>
      <c r="C6" s="816"/>
      <c r="D6" s="816"/>
      <c r="E6" s="816"/>
      <c r="F6" s="827"/>
      <c r="G6" s="816" t="s">
        <v>10827</v>
      </c>
      <c r="H6" s="816"/>
      <c r="I6" s="816"/>
      <c r="J6" s="112"/>
      <c r="K6" s="140"/>
    </row>
    <row r="7" spans="1:11" ht="51" x14ac:dyDescent="0.2">
      <c r="A7" s="479"/>
      <c r="B7" s="510" t="s">
        <v>10848</v>
      </c>
      <c r="C7" s="510" t="s">
        <v>10849</v>
      </c>
      <c r="D7" s="511" t="s">
        <v>4867</v>
      </c>
      <c r="E7" s="464" t="s">
        <v>10841</v>
      </c>
      <c r="F7" s="465" t="s">
        <v>10842</v>
      </c>
      <c r="G7" s="511" t="s">
        <v>4867</v>
      </c>
      <c r="H7" s="464" t="s">
        <v>10841</v>
      </c>
      <c r="I7" s="464" t="s">
        <v>10842</v>
      </c>
      <c r="J7" s="103"/>
      <c r="K7" s="141"/>
    </row>
    <row r="8" spans="1:11" ht="25.35" customHeight="1" x14ac:dyDescent="0.2">
      <c r="A8" s="467" t="s">
        <v>84</v>
      </c>
      <c r="B8" s="512">
        <f>IF(ISNA(VLOOKUP($A8&amp;$B$4,EYR_INADQ_NCOR,4,FALSE))=TRUE,0,VLOOKUP($A8&amp;$B$4,EYR_INADQ_NCOR,4,FALSE))</f>
        <v>476</v>
      </c>
      <c r="C8" s="512">
        <f>IF(ISNA(VLOOKUP($A8&amp;$B$4,EYR_INADQ_NCOR,5,FALSE))=TRUE,0,VLOOKUP($A8&amp;$B$4,EYR_INADQ_NCOR,5,FALSE))</f>
        <v>98</v>
      </c>
      <c r="D8" s="512">
        <f>IF(ISNA(VLOOKUP($A8&amp;$B$4,EYR_INADQ_NCOR,6,FALSE))=TRUE,0,VLOOKUP($A8&amp;$B$4,EYR_INADQ_NCOR,6,FALSE))</f>
        <v>93</v>
      </c>
      <c r="E8" s="512">
        <f>IF(ISNA(VLOOKUP($A8&amp;$B$4,EYR_INADQ_NCOR,7,FALSE))=TRUE,0,VLOOKUP($A8&amp;$B$4,EYR_INADQ_NCOR,7,FALSE))</f>
        <v>4</v>
      </c>
      <c r="F8" s="513">
        <f>IF(ISNA(VLOOKUP($A8&amp;$B$4,EYR_INADQ_NCOR,8,FALSE))=TRUE,0,VLOOKUP($A8&amp;$B$4,EYR_INADQ_NCOR,8,FALSE))</f>
        <v>1</v>
      </c>
      <c r="G8" s="512">
        <f>IF($C8&lt;1,"-",D8/$C8*100)</f>
        <v>94.897959183673478</v>
      </c>
      <c r="H8" s="512">
        <f>IF($C8&lt;1,"-",E8/$C8*100)</f>
        <v>4.0816326530612246</v>
      </c>
      <c r="I8" s="512">
        <f>IF($C8&lt;1,"-",F8/$C8*100)</f>
        <v>1.0204081632653061</v>
      </c>
      <c r="J8" s="517"/>
      <c r="K8" s="142"/>
    </row>
    <row r="9" spans="1:11" x14ac:dyDescent="0.2">
      <c r="A9" s="143" t="s">
        <v>86</v>
      </c>
      <c r="B9" s="514">
        <f>IF(ISNA(VLOOKUP($A9&amp;$B$4,EYR_INADQ_NCOR,4,FALSE))=TRUE,0,VLOOKUP($A9&amp;$B$4,EYR_INADQ_NCOR,4,FALSE))</f>
        <v>252</v>
      </c>
      <c r="C9" s="514">
        <f>IF(ISNA(VLOOKUP($A9&amp;$B$4,EYR_INADQ_NCOR,5,FALSE))=TRUE,0,VLOOKUP($A9&amp;$B$4,EYR_INADQ_NCOR,5,FALSE))</f>
        <v>97</v>
      </c>
      <c r="D9" s="514">
        <f>IF(ISNA(VLOOKUP($A9&amp;$B$4,EYR_INADQ_NCOR,6,FALSE))=TRUE,0,VLOOKUP($A9&amp;$B$4,EYR_INADQ_NCOR,6,FALSE))</f>
        <v>92</v>
      </c>
      <c r="E9" s="514">
        <f>IF(ISNA(VLOOKUP($A9&amp;$B$4,EYR_INADQ_NCOR,7,FALSE))=TRUE,0,VLOOKUP($A9&amp;$B$4,EYR_INADQ_NCOR,7,FALSE))</f>
        <v>4</v>
      </c>
      <c r="F9" s="515">
        <f>IF(ISNA(VLOOKUP($A9&amp;$B$4,EYR_INADQ_NCOR,8,FALSE))=TRUE,0,VLOOKUP($A9&amp;$B$4,EYR_INADQ_NCOR,8,FALSE))</f>
        <v>1</v>
      </c>
      <c r="G9" s="514">
        <f>IF($C9&lt;1,"-",D9/$C9*100)</f>
        <v>94.845360824742258</v>
      </c>
      <c r="H9" s="514">
        <f t="shared" ref="H9:I11" si="0">IF($C9&lt;1,"-",E9/$C9*100)</f>
        <v>4.1237113402061851</v>
      </c>
      <c r="I9" s="514">
        <f t="shared" si="0"/>
        <v>1.0309278350515463</v>
      </c>
      <c r="J9" s="517"/>
      <c r="K9" s="142"/>
    </row>
    <row r="10" spans="1:11" ht="13.35" customHeight="1" x14ac:dyDescent="0.2">
      <c r="A10" s="144" t="s">
        <v>87</v>
      </c>
      <c r="B10" s="514">
        <f>IF(ISNA(VLOOKUP($A10&amp;$B$4,EYR_INADQ_NCOR,4,FALSE))=TRUE,0,VLOOKUP($A10&amp;$B$4,EYR_INADQ_NCOR,4,FALSE))</f>
        <v>215</v>
      </c>
      <c r="C10" s="514">
        <f>IF(ISNA(VLOOKUP($A10&amp;$B$4,EYR_INADQ_NCOR,5,FALSE))=TRUE,0,VLOOKUP($A10&amp;$B$4,EYR_INADQ_NCOR,5,FALSE))</f>
        <v>1</v>
      </c>
      <c r="D10" s="514">
        <f>IF(ISNA(VLOOKUP($A10&amp;$B$4,EYR_INADQ_NCOR,6,FALSE))=TRUE,0,VLOOKUP($A10&amp;$B$4,EYR_INADQ_NCOR,6,FALSE))</f>
        <v>1</v>
      </c>
      <c r="E10" s="514">
        <f>IF(ISNA(VLOOKUP($A10&amp;$B$4,EYR_INADQ_NCOR,7,FALSE))=TRUE,0,VLOOKUP($A10&amp;$B$4,EYR_INADQ_NCOR,7,FALSE))</f>
        <v>0</v>
      </c>
      <c r="F10" s="515">
        <f>IF(ISNA(VLOOKUP($A10&amp;$B$4,EYR_INADQ_NCOR,8,FALSE))=TRUE,0,VLOOKUP($A10&amp;$B$4,EYR_INADQ_NCOR,8,FALSE))</f>
        <v>0</v>
      </c>
      <c r="G10" s="514">
        <f>IF($C10&lt;1,"-",D10/$C10*100)</f>
        <v>100</v>
      </c>
      <c r="H10" s="514">
        <f t="shared" si="0"/>
        <v>0</v>
      </c>
      <c r="I10" s="514">
        <f t="shared" si="0"/>
        <v>0</v>
      </c>
      <c r="J10" s="517"/>
      <c r="K10" s="142"/>
    </row>
    <row r="11" spans="1:11" s="74" customFormat="1" ht="26.45" customHeight="1" x14ac:dyDescent="0.2">
      <c r="A11" s="461" t="s">
        <v>89</v>
      </c>
      <c r="B11" s="524">
        <f>IF(ISNA(VLOOKUP($A11&amp;$B$4,EYR_INADQ_NCOR,4,FALSE))=TRUE,0,VLOOKUP($A11&amp;$B$4,EYR_INADQ_NCOR,4,FALSE))</f>
        <v>9</v>
      </c>
      <c r="C11" s="524">
        <f>IF(ISNA(VLOOKUP($A11&amp;$B$4,EYR_INADQ_NCOR,5,FALSE))=TRUE,0,VLOOKUP($A11&amp;$B$4,EYR_INADQ_NCOR,5,FALSE))</f>
        <v>0</v>
      </c>
      <c r="D11" s="524">
        <f>IF(ISNA(VLOOKUP($A11&amp;$B$4,EYR_INADQ_NCOR,6,FALSE))=TRUE,0,VLOOKUP($A11&amp;$B$4,EYR_INADQ_NCOR,6,FALSE))</f>
        <v>0</v>
      </c>
      <c r="E11" s="524">
        <f>IF(ISNA(VLOOKUP($A11&amp;$B$4,EYR_INADQ_NCOR,7,FALSE))=TRUE,0,VLOOKUP($A11&amp;$B$4,EYR_INADQ_NCOR,7,FALSE))</f>
        <v>0</v>
      </c>
      <c r="F11" s="525">
        <f>IF(ISNA(VLOOKUP($A11&amp;$B$4,EYR_INADQ_NCOR,8,FALSE))=TRUE,0,VLOOKUP($A11&amp;$B$4,EYR_INADQ_NCOR,8,FALSE))</f>
        <v>0</v>
      </c>
      <c r="G11" s="524" t="str">
        <f>IF($C11&lt;1,"-",D11/$C11*100)</f>
        <v>-</v>
      </c>
      <c r="H11" s="524" t="str">
        <f t="shared" si="0"/>
        <v>-</v>
      </c>
      <c r="I11" s="524" t="str">
        <f t="shared" si="0"/>
        <v>-</v>
      </c>
      <c r="J11" s="417"/>
      <c r="K11" s="523"/>
    </row>
    <row r="12" spans="1:11" x14ac:dyDescent="0.2">
      <c r="A12" s="143"/>
      <c r="B12" s="519"/>
      <c r="C12" s="519"/>
      <c r="D12" s="519"/>
      <c r="E12" s="519"/>
      <c r="F12" s="103"/>
      <c r="G12" s="103"/>
      <c r="H12" s="520"/>
      <c r="I12" s="521" t="s">
        <v>10828</v>
      </c>
      <c r="J12" s="103"/>
      <c r="K12" s="142"/>
    </row>
    <row r="13" spans="1:11" x14ac:dyDescent="0.2">
      <c r="A13" s="522" t="s">
        <v>4032</v>
      </c>
      <c r="B13" s="39"/>
      <c r="C13" s="39"/>
      <c r="D13" s="39"/>
      <c r="E13" s="39"/>
      <c r="F13" s="39"/>
      <c r="G13" s="39"/>
      <c r="H13" s="39"/>
      <c r="I13" s="39"/>
      <c r="J13" s="39"/>
      <c r="K13" s="39"/>
    </row>
    <row r="14" spans="1:11" ht="20.100000000000001" customHeight="1" x14ac:dyDescent="0.2">
      <c r="A14" s="522" t="s">
        <v>10833</v>
      </c>
      <c r="B14" s="255"/>
      <c r="C14" s="255"/>
      <c r="D14" s="255"/>
      <c r="E14" s="255"/>
      <c r="F14" s="255"/>
      <c r="G14" s="255"/>
      <c r="H14" s="255"/>
      <c r="I14" s="255"/>
      <c r="J14" s="255"/>
      <c r="K14" s="255"/>
    </row>
    <row r="15" spans="1:11" x14ac:dyDescent="0.2">
      <c r="A15" s="12"/>
      <c r="B15" s="12"/>
      <c r="C15" s="12"/>
      <c r="D15" s="12"/>
      <c r="E15" s="12"/>
      <c r="F15" s="12"/>
      <c r="G15" s="12"/>
      <c r="H15" s="12"/>
      <c r="I15" s="12"/>
      <c r="J15" s="12"/>
    </row>
    <row r="16" spans="1:11" x14ac:dyDescent="0.2">
      <c r="A16" s="12"/>
      <c r="B16" s="12"/>
      <c r="C16" s="12"/>
      <c r="D16" s="12"/>
      <c r="E16" s="12"/>
      <c r="F16" s="12"/>
      <c r="G16" s="12"/>
      <c r="H16" s="12"/>
      <c r="I16" s="12"/>
      <c r="J16" s="12"/>
    </row>
    <row r="17" spans="1:10" x14ac:dyDescent="0.2">
      <c r="A17" s="12"/>
      <c r="B17" s="12"/>
      <c r="C17" s="12"/>
      <c r="D17" s="12"/>
      <c r="E17" s="12"/>
      <c r="F17" s="12"/>
      <c r="G17" s="12"/>
      <c r="H17" s="12"/>
      <c r="I17" s="12"/>
      <c r="J17" s="12"/>
    </row>
    <row r="18" spans="1:10" x14ac:dyDescent="0.2">
      <c r="A18" s="12"/>
      <c r="B18" s="12"/>
      <c r="C18" s="12"/>
      <c r="D18" s="12"/>
      <c r="E18" s="12"/>
      <c r="F18" s="12"/>
      <c r="G18" s="12"/>
      <c r="H18" s="12"/>
      <c r="I18" s="12"/>
      <c r="J18" s="12"/>
    </row>
    <row r="19" spans="1:10" x14ac:dyDescent="0.2">
      <c r="A19" s="12"/>
      <c r="B19" s="12"/>
      <c r="C19" s="12"/>
      <c r="D19" s="12"/>
      <c r="E19" s="12"/>
      <c r="F19" s="12"/>
      <c r="G19" s="12"/>
      <c r="H19" s="12"/>
      <c r="I19" s="12"/>
      <c r="J19" s="12"/>
    </row>
  </sheetData>
  <sheetProtection sort="0" autoFilter="0"/>
  <mergeCells count="3">
    <mergeCell ref="B4:C4"/>
    <mergeCell ref="B6:F6"/>
    <mergeCell ref="G6:I6"/>
  </mergeCells>
  <dataValidations count="1">
    <dataValidation type="list" allowBlank="1" showInputMessage="1" showErrorMessage="1" sqref="B4" xr:uid="{00000000-0002-0000-1400-000000000000}">
      <formula1>LocalAuthority</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8"/>
  </sheetPr>
  <dimension ref="A1:E6064"/>
  <sheetViews>
    <sheetView workbookViewId="0"/>
  </sheetViews>
  <sheetFormatPr defaultRowHeight="12.75" x14ac:dyDescent="0.2"/>
  <cols>
    <col min="1" max="1" width="81.140625" bestFit="1" customWidth="1"/>
    <col min="2" max="2" width="31.42578125" bestFit="1" customWidth="1"/>
    <col min="3" max="3" width="30.7109375" bestFit="1" customWidth="1"/>
    <col min="4" max="4" width="46.42578125" bestFit="1" customWidth="1"/>
    <col min="5" max="5" width="7.85546875" bestFit="1" customWidth="1"/>
  </cols>
  <sheetData>
    <row r="1" spans="1:5" x14ac:dyDescent="0.2">
      <c r="A1" t="s">
        <v>4857</v>
      </c>
      <c r="B1" t="s">
        <v>299</v>
      </c>
      <c r="C1" t="s">
        <v>4858</v>
      </c>
      <c r="D1" t="s">
        <v>4859</v>
      </c>
      <c r="E1" t="s">
        <v>4860</v>
      </c>
    </row>
    <row r="2" spans="1:5" x14ac:dyDescent="0.2">
      <c r="A2" t="s">
        <v>10850</v>
      </c>
      <c r="B2" t="s">
        <v>84</v>
      </c>
      <c r="C2" t="s">
        <v>104</v>
      </c>
      <c r="D2" t="s">
        <v>10851</v>
      </c>
      <c r="E2">
        <v>25</v>
      </c>
    </row>
    <row r="3" spans="1:5" x14ac:dyDescent="0.2">
      <c r="A3" t="s">
        <v>10852</v>
      </c>
      <c r="B3" t="s">
        <v>84</v>
      </c>
      <c r="C3" t="s">
        <v>104</v>
      </c>
      <c r="D3" t="s">
        <v>10853</v>
      </c>
      <c r="E3">
        <v>12</v>
      </c>
    </row>
    <row r="4" spans="1:5" x14ac:dyDescent="0.2">
      <c r="A4" t="s">
        <v>10854</v>
      </c>
      <c r="B4" t="s">
        <v>84</v>
      </c>
      <c r="C4" t="s">
        <v>104</v>
      </c>
      <c r="D4" t="s">
        <v>10855</v>
      </c>
      <c r="E4">
        <v>186</v>
      </c>
    </row>
    <row r="5" spans="1:5" x14ac:dyDescent="0.2">
      <c r="A5" t="s">
        <v>10856</v>
      </c>
      <c r="B5" t="s">
        <v>84</v>
      </c>
      <c r="C5" t="s">
        <v>104</v>
      </c>
      <c r="D5" t="s">
        <v>10857</v>
      </c>
      <c r="E5">
        <v>3</v>
      </c>
    </row>
    <row r="6" spans="1:5" x14ac:dyDescent="0.2">
      <c r="A6" t="s">
        <v>10858</v>
      </c>
      <c r="B6" t="s">
        <v>84</v>
      </c>
      <c r="C6" t="s">
        <v>104</v>
      </c>
      <c r="D6" t="s">
        <v>10859</v>
      </c>
      <c r="E6">
        <v>78</v>
      </c>
    </row>
    <row r="7" spans="1:5" x14ac:dyDescent="0.2">
      <c r="A7" t="s">
        <v>10860</v>
      </c>
      <c r="B7" t="s">
        <v>84</v>
      </c>
      <c r="C7" t="s">
        <v>104</v>
      </c>
      <c r="D7" t="s">
        <v>10861</v>
      </c>
      <c r="E7">
        <v>1</v>
      </c>
    </row>
    <row r="8" spans="1:5" x14ac:dyDescent="0.2">
      <c r="A8" t="s">
        <v>10862</v>
      </c>
      <c r="B8" t="s">
        <v>84</v>
      </c>
      <c r="C8" t="s">
        <v>104</v>
      </c>
      <c r="D8" t="s">
        <v>10863</v>
      </c>
      <c r="E8">
        <v>48</v>
      </c>
    </row>
    <row r="9" spans="1:5" x14ac:dyDescent="0.2">
      <c r="A9" t="s">
        <v>10864</v>
      </c>
      <c r="B9" t="s">
        <v>84</v>
      </c>
      <c r="C9" t="s">
        <v>104</v>
      </c>
      <c r="D9" t="s">
        <v>10865</v>
      </c>
      <c r="E9">
        <v>12</v>
      </c>
    </row>
    <row r="10" spans="1:5" x14ac:dyDescent="0.2">
      <c r="A10" t="s">
        <v>10866</v>
      </c>
      <c r="B10" t="s">
        <v>84</v>
      </c>
      <c r="C10" t="s">
        <v>104</v>
      </c>
      <c r="D10" t="s">
        <v>10867</v>
      </c>
      <c r="E10">
        <v>2</v>
      </c>
    </row>
    <row r="11" spans="1:5" x14ac:dyDescent="0.2">
      <c r="A11" t="s">
        <v>10868</v>
      </c>
      <c r="B11" t="s">
        <v>84</v>
      </c>
      <c r="C11" t="s">
        <v>104</v>
      </c>
      <c r="D11" t="s">
        <v>10869</v>
      </c>
      <c r="E11">
        <v>525</v>
      </c>
    </row>
    <row r="12" spans="1:5" x14ac:dyDescent="0.2">
      <c r="A12" t="s">
        <v>10870</v>
      </c>
      <c r="B12" t="s">
        <v>84</v>
      </c>
      <c r="C12" t="s">
        <v>104</v>
      </c>
      <c r="D12" t="s">
        <v>10871</v>
      </c>
      <c r="E12">
        <v>47</v>
      </c>
    </row>
    <row r="13" spans="1:5" x14ac:dyDescent="0.2">
      <c r="A13" t="s">
        <v>10872</v>
      </c>
      <c r="B13" t="s">
        <v>84</v>
      </c>
      <c r="C13" t="s">
        <v>104</v>
      </c>
      <c r="D13" t="s">
        <v>10873</v>
      </c>
      <c r="E13">
        <v>62</v>
      </c>
    </row>
    <row r="14" spans="1:5" x14ac:dyDescent="0.2">
      <c r="A14" t="s">
        <v>10874</v>
      </c>
      <c r="B14" t="s">
        <v>84</v>
      </c>
      <c r="C14" t="s">
        <v>104</v>
      </c>
      <c r="D14" t="s">
        <v>10875</v>
      </c>
      <c r="E14">
        <v>100</v>
      </c>
    </row>
    <row r="15" spans="1:5" x14ac:dyDescent="0.2">
      <c r="A15" t="s">
        <v>10876</v>
      </c>
      <c r="B15" t="s">
        <v>84</v>
      </c>
      <c r="C15" t="s">
        <v>104</v>
      </c>
      <c r="D15" t="s">
        <v>10877</v>
      </c>
      <c r="E15">
        <v>128</v>
      </c>
    </row>
    <row r="16" spans="1:5" x14ac:dyDescent="0.2">
      <c r="A16" t="s">
        <v>10878</v>
      </c>
      <c r="B16" t="s">
        <v>84</v>
      </c>
      <c r="C16" t="s">
        <v>104</v>
      </c>
      <c r="D16" t="s">
        <v>10879</v>
      </c>
      <c r="E16">
        <v>2</v>
      </c>
    </row>
    <row r="17" spans="1:5" x14ac:dyDescent="0.2">
      <c r="A17" t="s">
        <v>10880</v>
      </c>
      <c r="B17" t="s">
        <v>84</v>
      </c>
      <c r="C17" t="s">
        <v>104</v>
      </c>
      <c r="D17" t="s">
        <v>10881</v>
      </c>
      <c r="E17">
        <v>44</v>
      </c>
    </row>
    <row r="18" spans="1:5" x14ac:dyDescent="0.2">
      <c r="A18" t="s">
        <v>10882</v>
      </c>
      <c r="B18" t="s">
        <v>84</v>
      </c>
      <c r="C18" t="s">
        <v>104</v>
      </c>
      <c r="D18" t="s">
        <v>10883</v>
      </c>
      <c r="E18">
        <v>54</v>
      </c>
    </row>
    <row r="19" spans="1:5" x14ac:dyDescent="0.2">
      <c r="A19" t="s">
        <v>10884</v>
      </c>
      <c r="B19" t="s">
        <v>84</v>
      </c>
      <c r="C19" t="s">
        <v>104</v>
      </c>
      <c r="D19" t="s">
        <v>10885</v>
      </c>
      <c r="E19">
        <v>58</v>
      </c>
    </row>
    <row r="20" spans="1:5" x14ac:dyDescent="0.2">
      <c r="A20" t="s">
        <v>10886</v>
      </c>
      <c r="B20" t="s">
        <v>84</v>
      </c>
      <c r="C20" t="s">
        <v>104</v>
      </c>
      <c r="D20" t="s">
        <v>10887</v>
      </c>
      <c r="E20">
        <v>1206</v>
      </c>
    </row>
    <row r="21" spans="1:5" x14ac:dyDescent="0.2">
      <c r="A21" t="s">
        <v>10888</v>
      </c>
      <c r="B21" t="s">
        <v>84</v>
      </c>
      <c r="C21" t="s">
        <v>104</v>
      </c>
      <c r="D21" t="s">
        <v>10889</v>
      </c>
      <c r="E21">
        <v>21242</v>
      </c>
    </row>
    <row r="22" spans="1:5" x14ac:dyDescent="0.2">
      <c r="A22" t="s">
        <v>10890</v>
      </c>
      <c r="B22" t="s">
        <v>84</v>
      </c>
      <c r="C22" t="s">
        <v>104</v>
      </c>
      <c r="D22" t="s">
        <v>10891</v>
      </c>
      <c r="E22">
        <v>4</v>
      </c>
    </row>
    <row r="23" spans="1:5" x14ac:dyDescent="0.2">
      <c r="A23" t="s">
        <v>10892</v>
      </c>
      <c r="B23" t="s">
        <v>84</v>
      </c>
      <c r="C23" t="s">
        <v>104</v>
      </c>
      <c r="D23" t="s">
        <v>10893</v>
      </c>
      <c r="E23">
        <v>114</v>
      </c>
    </row>
    <row r="24" spans="1:5" x14ac:dyDescent="0.2">
      <c r="A24" t="s">
        <v>10894</v>
      </c>
      <c r="B24" t="s">
        <v>84</v>
      </c>
      <c r="C24" t="s">
        <v>104</v>
      </c>
      <c r="D24" t="s">
        <v>10895</v>
      </c>
      <c r="E24">
        <v>131</v>
      </c>
    </row>
    <row r="25" spans="1:5" x14ac:dyDescent="0.2">
      <c r="A25" t="s">
        <v>10896</v>
      </c>
      <c r="B25" t="s">
        <v>84</v>
      </c>
      <c r="C25" t="s">
        <v>104</v>
      </c>
      <c r="D25" t="s">
        <v>10897</v>
      </c>
      <c r="E25">
        <v>3</v>
      </c>
    </row>
    <row r="26" spans="1:5" x14ac:dyDescent="0.2">
      <c r="A26" t="s">
        <v>10898</v>
      </c>
      <c r="B26" t="s">
        <v>84</v>
      </c>
      <c r="C26" t="s">
        <v>104</v>
      </c>
      <c r="D26" t="s">
        <v>10899</v>
      </c>
      <c r="E26">
        <v>64</v>
      </c>
    </row>
    <row r="27" spans="1:5" x14ac:dyDescent="0.2">
      <c r="A27" t="s">
        <v>10900</v>
      </c>
      <c r="B27" t="s">
        <v>84</v>
      </c>
      <c r="C27" t="s">
        <v>104</v>
      </c>
      <c r="D27" t="s">
        <v>10901</v>
      </c>
      <c r="E27">
        <v>24241</v>
      </c>
    </row>
    <row r="28" spans="1:5" x14ac:dyDescent="0.2">
      <c r="A28" t="s">
        <v>10902</v>
      </c>
      <c r="B28" t="s">
        <v>84</v>
      </c>
      <c r="C28" t="s">
        <v>104</v>
      </c>
      <c r="D28" t="s">
        <v>10903</v>
      </c>
      <c r="E28">
        <v>51147</v>
      </c>
    </row>
    <row r="29" spans="1:5" x14ac:dyDescent="0.2">
      <c r="A29" t="s">
        <v>10904</v>
      </c>
      <c r="B29" t="s">
        <v>84</v>
      </c>
      <c r="C29" t="s">
        <v>104</v>
      </c>
      <c r="D29" t="s">
        <v>10905</v>
      </c>
      <c r="E29">
        <v>7</v>
      </c>
    </row>
    <row r="30" spans="1:5" x14ac:dyDescent="0.2">
      <c r="A30" t="s">
        <v>10906</v>
      </c>
      <c r="B30" t="s">
        <v>84</v>
      </c>
      <c r="C30" t="s">
        <v>104</v>
      </c>
      <c r="D30" t="s">
        <v>10907</v>
      </c>
      <c r="E30">
        <v>250</v>
      </c>
    </row>
    <row r="31" spans="1:5" x14ac:dyDescent="0.2">
      <c r="A31" t="s">
        <v>10908</v>
      </c>
      <c r="B31" t="s">
        <v>84</v>
      </c>
      <c r="C31" t="s">
        <v>104</v>
      </c>
      <c r="D31" t="s">
        <v>10909</v>
      </c>
      <c r="E31">
        <v>105</v>
      </c>
    </row>
    <row r="32" spans="1:5" x14ac:dyDescent="0.2">
      <c r="A32" t="s">
        <v>10910</v>
      </c>
      <c r="B32" t="s">
        <v>84</v>
      </c>
      <c r="C32" t="s">
        <v>104</v>
      </c>
      <c r="D32" t="s">
        <v>10911</v>
      </c>
      <c r="E32">
        <v>3</v>
      </c>
    </row>
    <row r="33" spans="1:5" x14ac:dyDescent="0.2">
      <c r="A33" t="s">
        <v>10912</v>
      </c>
      <c r="B33" t="s">
        <v>84</v>
      </c>
      <c r="C33" t="s">
        <v>104</v>
      </c>
      <c r="D33" t="s">
        <v>10913</v>
      </c>
      <c r="E33">
        <v>4</v>
      </c>
    </row>
    <row r="34" spans="1:5" x14ac:dyDescent="0.2">
      <c r="A34" t="s">
        <v>10914</v>
      </c>
      <c r="B34" t="s">
        <v>84</v>
      </c>
      <c r="C34" t="s">
        <v>104</v>
      </c>
      <c r="D34" t="s">
        <v>10915</v>
      </c>
      <c r="E34">
        <v>3</v>
      </c>
    </row>
    <row r="35" spans="1:5" x14ac:dyDescent="0.2">
      <c r="A35" t="s">
        <v>10916</v>
      </c>
      <c r="B35" t="s">
        <v>84</v>
      </c>
      <c r="C35" t="s">
        <v>104</v>
      </c>
      <c r="D35" t="s">
        <v>10917</v>
      </c>
      <c r="E35">
        <v>46</v>
      </c>
    </row>
    <row r="36" spans="1:5" x14ac:dyDescent="0.2">
      <c r="A36" t="s">
        <v>10918</v>
      </c>
      <c r="B36" t="s">
        <v>84</v>
      </c>
      <c r="C36" t="s">
        <v>104</v>
      </c>
      <c r="D36" t="s">
        <v>10919</v>
      </c>
      <c r="E36">
        <v>15</v>
      </c>
    </row>
    <row r="37" spans="1:5" x14ac:dyDescent="0.2">
      <c r="A37" t="s">
        <v>10920</v>
      </c>
      <c r="B37" t="s">
        <v>84</v>
      </c>
      <c r="C37" t="s">
        <v>104</v>
      </c>
      <c r="D37" t="s">
        <v>10921</v>
      </c>
      <c r="E37">
        <v>74</v>
      </c>
    </row>
    <row r="38" spans="1:5" x14ac:dyDescent="0.2">
      <c r="A38" t="s">
        <v>10922</v>
      </c>
      <c r="B38" t="s">
        <v>84</v>
      </c>
      <c r="C38" t="s">
        <v>104</v>
      </c>
      <c r="D38" t="s">
        <v>10923</v>
      </c>
      <c r="E38">
        <v>11</v>
      </c>
    </row>
    <row r="39" spans="1:5" x14ac:dyDescent="0.2">
      <c r="A39" t="s">
        <v>10924</v>
      </c>
      <c r="B39" t="s">
        <v>84</v>
      </c>
      <c r="C39" t="s">
        <v>104</v>
      </c>
      <c r="D39" t="s">
        <v>10925</v>
      </c>
      <c r="E39">
        <v>199</v>
      </c>
    </row>
    <row r="40" spans="1:5" x14ac:dyDescent="0.2">
      <c r="A40" t="s">
        <v>10926</v>
      </c>
      <c r="B40" t="s">
        <v>84</v>
      </c>
      <c r="C40" t="s">
        <v>104</v>
      </c>
      <c r="D40" t="s">
        <v>10927</v>
      </c>
      <c r="E40">
        <v>85</v>
      </c>
    </row>
    <row r="41" spans="1:5" x14ac:dyDescent="0.2">
      <c r="A41" t="s">
        <v>10928</v>
      </c>
      <c r="B41" t="s">
        <v>84</v>
      </c>
      <c r="C41" t="s">
        <v>104</v>
      </c>
      <c r="D41" t="s">
        <v>10929</v>
      </c>
      <c r="E41">
        <v>243</v>
      </c>
    </row>
    <row r="42" spans="1:5" x14ac:dyDescent="0.2">
      <c r="A42" t="s">
        <v>10930</v>
      </c>
      <c r="B42" t="s">
        <v>84</v>
      </c>
      <c r="C42" t="s">
        <v>104</v>
      </c>
      <c r="D42" t="s">
        <v>10931</v>
      </c>
      <c r="E42">
        <v>60</v>
      </c>
    </row>
    <row r="43" spans="1:5" x14ac:dyDescent="0.2">
      <c r="A43" t="s">
        <v>10932</v>
      </c>
      <c r="B43" t="s">
        <v>84</v>
      </c>
      <c r="C43" t="s">
        <v>104</v>
      </c>
      <c r="D43" t="s">
        <v>10933</v>
      </c>
      <c r="E43">
        <v>1</v>
      </c>
    </row>
    <row r="44" spans="1:5" x14ac:dyDescent="0.2">
      <c r="A44" t="s">
        <v>10934</v>
      </c>
      <c r="B44" t="s">
        <v>84</v>
      </c>
      <c r="C44" t="s">
        <v>104</v>
      </c>
      <c r="D44" t="s">
        <v>10935</v>
      </c>
      <c r="E44">
        <v>88</v>
      </c>
    </row>
    <row r="45" spans="1:5" x14ac:dyDescent="0.2">
      <c r="A45" t="s">
        <v>10936</v>
      </c>
      <c r="B45" t="s">
        <v>84</v>
      </c>
      <c r="C45" t="s">
        <v>104</v>
      </c>
      <c r="D45" t="s">
        <v>10937</v>
      </c>
      <c r="E45">
        <v>3</v>
      </c>
    </row>
    <row r="46" spans="1:5" x14ac:dyDescent="0.2">
      <c r="A46" t="s">
        <v>10938</v>
      </c>
      <c r="B46" t="s">
        <v>84</v>
      </c>
      <c r="C46" t="s">
        <v>104</v>
      </c>
      <c r="D46" t="s">
        <v>10939</v>
      </c>
      <c r="E46">
        <v>8</v>
      </c>
    </row>
    <row r="47" spans="1:5" x14ac:dyDescent="0.2">
      <c r="A47" t="s">
        <v>10940</v>
      </c>
      <c r="B47" t="s">
        <v>84</v>
      </c>
      <c r="C47" t="s">
        <v>104</v>
      </c>
      <c r="D47" t="s">
        <v>10941</v>
      </c>
      <c r="E47">
        <v>542</v>
      </c>
    </row>
    <row r="48" spans="1:5" x14ac:dyDescent="0.2">
      <c r="A48" t="s">
        <v>10942</v>
      </c>
      <c r="B48" t="s">
        <v>84</v>
      </c>
      <c r="C48" t="s">
        <v>104</v>
      </c>
      <c r="D48" t="s">
        <v>10943</v>
      </c>
      <c r="E48">
        <v>9</v>
      </c>
    </row>
    <row r="49" spans="1:5" x14ac:dyDescent="0.2">
      <c r="A49" t="s">
        <v>10944</v>
      </c>
      <c r="B49" t="s">
        <v>84</v>
      </c>
      <c r="C49" t="s">
        <v>105</v>
      </c>
      <c r="D49" t="s">
        <v>10855</v>
      </c>
      <c r="E49">
        <v>1</v>
      </c>
    </row>
    <row r="50" spans="1:5" x14ac:dyDescent="0.2">
      <c r="A50" t="s">
        <v>10945</v>
      </c>
      <c r="B50" t="s">
        <v>84</v>
      </c>
      <c r="C50" t="s">
        <v>105</v>
      </c>
      <c r="D50" t="s">
        <v>10869</v>
      </c>
      <c r="E50">
        <v>2</v>
      </c>
    </row>
    <row r="51" spans="1:5" x14ac:dyDescent="0.2">
      <c r="A51" t="s">
        <v>10946</v>
      </c>
      <c r="B51" t="s">
        <v>84</v>
      </c>
      <c r="C51" t="s">
        <v>105</v>
      </c>
      <c r="D51" t="s">
        <v>10887</v>
      </c>
      <c r="E51">
        <v>5</v>
      </c>
    </row>
    <row r="52" spans="1:5" x14ac:dyDescent="0.2">
      <c r="A52" t="s">
        <v>10947</v>
      </c>
      <c r="B52" t="s">
        <v>84</v>
      </c>
      <c r="C52" t="s">
        <v>105</v>
      </c>
      <c r="D52" t="s">
        <v>10889</v>
      </c>
      <c r="E52">
        <v>62</v>
      </c>
    </row>
    <row r="53" spans="1:5" x14ac:dyDescent="0.2">
      <c r="A53" t="s">
        <v>10948</v>
      </c>
      <c r="B53" t="s">
        <v>84</v>
      </c>
      <c r="C53" t="s">
        <v>105</v>
      </c>
      <c r="D53" t="s">
        <v>10893</v>
      </c>
      <c r="E53">
        <v>1</v>
      </c>
    </row>
    <row r="54" spans="1:5" x14ac:dyDescent="0.2">
      <c r="A54" t="s">
        <v>10949</v>
      </c>
      <c r="B54" t="s">
        <v>84</v>
      </c>
      <c r="C54" t="s">
        <v>105</v>
      </c>
      <c r="D54" t="s">
        <v>10901</v>
      </c>
      <c r="E54">
        <v>66</v>
      </c>
    </row>
    <row r="55" spans="1:5" x14ac:dyDescent="0.2">
      <c r="A55" t="s">
        <v>10950</v>
      </c>
      <c r="B55" t="s">
        <v>84</v>
      </c>
      <c r="C55" t="s">
        <v>105</v>
      </c>
      <c r="D55" t="s">
        <v>10903</v>
      </c>
      <c r="E55">
        <v>174</v>
      </c>
    </row>
    <row r="56" spans="1:5" x14ac:dyDescent="0.2">
      <c r="A56" t="s">
        <v>10951</v>
      </c>
      <c r="B56" t="s">
        <v>84</v>
      </c>
      <c r="C56" t="s">
        <v>105</v>
      </c>
      <c r="D56" t="s">
        <v>10907</v>
      </c>
      <c r="E56">
        <v>2</v>
      </c>
    </row>
    <row r="57" spans="1:5" x14ac:dyDescent="0.2">
      <c r="A57" t="s">
        <v>10952</v>
      </c>
      <c r="B57" t="s">
        <v>84</v>
      </c>
      <c r="C57" t="s">
        <v>105</v>
      </c>
      <c r="D57" t="s">
        <v>10925</v>
      </c>
      <c r="E57">
        <v>1</v>
      </c>
    </row>
    <row r="58" spans="1:5" x14ac:dyDescent="0.2">
      <c r="A58" t="s">
        <v>10953</v>
      </c>
      <c r="B58" t="s">
        <v>84</v>
      </c>
      <c r="C58" t="s">
        <v>105</v>
      </c>
      <c r="D58" t="s">
        <v>10935</v>
      </c>
      <c r="E58">
        <v>1</v>
      </c>
    </row>
    <row r="59" spans="1:5" x14ac:dyDescent="0.2">
      <c r="A59" t="s">
        <v>10954</v>
      </c>
      <c r="B59" t="s">
        <v>84</v>
      </c>
      <c r="C59" t="s">
        <v>105</v>
      </c>
      <c r="D59" t="s">
        <v>10941</v>
      </c>
      <c r="E59">
        <v>2</v>
      </c>
    </row>
    <row r="60" spans="1:5" x14ac:dyDescent="0.2">
      <c r="A60" t="s">
        <v>10955</v>
      </c>
      <c r="B60" t="s">
        <v>84</v>
      </c>
      <c r="C60" t="s">
        <v>106</v>
      </c>
      <c r="D60" t="s">
        <v>10855</v>
      </c>
      <c r="E60">
        <v>5</v>
      </c>
    </row>
    <row r="61" spans="1:5" x14ac:dyDescent="0.2">
      <c r="A61" t="s">
        <v>10956</v>
      </c>
      <c r="B61" t="s">
        <v>84</v>
      </c>
      <c r="C61" t="s">
        <v>106</v>
      </c>
      <c r="D61" t="s">
        <v>10859</v>
      </c>
      <c r="E61">
        <v>1</v>
      </c>
    </row>
    <row r="62" spans="1:5" x14ac:dyDescent="0.2">
      <c r="A62" t="s">
        <v>10957</v>
      </c>
      <c r="B62" t="s">
        <v>84</v>
      </c>
      <c r="C62" t="s">
        <v>106</v>
      </c>
      <c r="D62" t="s">
        <v>10863</v>
      </c>
      <c r="E62">
        <v>1</v>
      </c>
    </row>
    <row r="63" spans="1:5" x14ac:dyDescent="0.2">
      <c r="A63" t="s">
        <v>10958</v>
      </c>
      <c r="B63" t="s">
        <v>84</v>
      </c>
      <c r="C63" t="s">
        <v>106</v>
      </c>
      <c r="D63" t="s">
        <v>10869</v>
      </c>
      <c r="E63">
        <v>6</v>
      </c>
    </row>
    <row r="64" spans="1:5" x14ac:dyDescent="0.2">
      <c r="A64" t="s">
        <v>10959</v>
      </c>
      <c r="B64" t="s">
        <v>84</v>
      </c>
      <c r="C64" t="s">
        <v>106</v>
      </c>
      <c r="D64" t="s">
        <v>10871</v>
      </c>
      <c r="E64">
        <v>2</v>
      </c>
    </row>
    <row r="65" spans="1:5" x14ac:dyDescent="0.2">
      <c r="A65" t="s">
        <v>10960</v>
      </c>
      <c r="B65" t="s">
        <v>84</v>
      </c>
      <c r="C65" t="s">
        <v>106</v>
      </c>
      <c r="D65" t="s">
        <v>10875</v>
      </c>
      <c r="E65">
        <v>1</v>
      </c>
    </row>
    <row r="66" spans="1:5" x14ac:dyDescent="0.2">
      <c r="A66" t="s">
        <v>10961</v>
      </c>
      <c r="B66" t="s">
        <v>84</v>
      </c>
      <c r="C66" t="s">
        <v>106</v>
      </c>
      <c r="D66" t="s">
        <v>10877</v>
      </c>
      <c r="E66">
        <v>2</v>
      </c>
    </row>
    <row r="67" spans="1:5" x14ac:dyDescent="0.2">
      <c r="A67" t="s">
        <v>10962</v>
      </c>
      <c r="B67" t="s">
        <v>84</v>
      </c>
      <c r="C67" t="s">
        <v>106</v>
      </c>
      <c r="D67" t="s">
        <v>10881</v>
      </c>
      <c r="E67">
        <v>1</v>
      </c>
    </row>
    <row r="68" spans="1:5" x14ac:dyDescent="0.2">
      <c r="A68" t="s">
        <v>10963</v>
      </c>
      <c r="B68" t="s">
        <v>84</v>
      </c>
      <c r="C68" t="s">
        <v>106</v>
      </c>
      <c r="D68" t="s">
        <v>10883</v>
      </c>
      <c r="E68">
        <v>1</v>
      </c>
    </row>
    <row r="69" spans="1:5" x14ac:dyDescent="0.2">
      <c r="A69" t="s">
        <v>10964</v>
      </c>
      <c r="B69" t="s">
        <v>84</v>
      </c>
      <c r="C69" t="s">
        <v>106</v>
      </c>
      <c r="D69" t="s">
        <v>10887</v>
      </c>
      <c r="E69">
        <v>15</v>
      </c>
    </row>
    <row r="70" spans="1:5" x14ac:dyDescent="0.2">
      <c r="A70" t="s">
        <v>10965</v>
      </c>
      <c r="B70" t="s">
        <v>84</v>
      </c>
      <c r="C70" t="s">
        <v>106</v>
      </c>
      <c r="D70" t="s">
        <v>10889</v>
      </c>
      <c r="E70">
        <v>140</v>
      </c>
    </row>
    <row r="71" spans="1:5" x14ac:dyDescent="0.2">
      <c r="A71" t="s">
        <v>10966</v>
      </c>
      <c r="B71" t="s">
        <v>84</v>
      </c>
      <c r="C71" t="s">
        <v>106</v>
      </c>
      <c r="D71" t="s">
        <v>10893</v>
      </c>
      <c r="E71">
        <v>1</v>
      </c>
    </row>
    <row r="72" spans="1:5" x14ac:dyDescent="0.2">
      <c r="A72" t="s">
        <v>10967</v>
      </c>
      <c r="B72" t="s">
        <v>84</v>
      </c>
      <c r="C72" t="s">
        <v>106</v>
      </c>
      <c r="D72" t="s">
        <v>10901</v>
      </c>
      <c r="E72">
        <v>169</v>
      </c>
    </row>
    <row r="73" spans="1:5" x14ac:dyDescent="0.2">
      <c r="A73" t="s">
        <v>10968</v>
      </c>
      <c r="B73" t="s">
        <v>84</v>
      </c>
      <c r="C73" t="s">
        <v>106</v>
      </c>
      <c r="D73" t="s">
        <v>10903</v>
      </c>
      <c r="E73">
        <v>395</v>
      </c>
    </row>
    <row r="74" spans="1:5" x14ac:dyDescent="0.2">
      <c r="A74" t="s">
        <v>10969</v>
      </c>
      <c r="B74" t="s">
        <v>84</v>
      </c>
      <c r="C74" t="s">
        <v>106</v>
      </c>
      <c r="D74" t="s">
        <v>10907</v>
      </c>
      <c r="E74">
        <v>6</v>
      </c>
    </row>
    <row r="75" spans="1:5" x14ac:dyDescent="0.2">
      <c r="A75" t="s">
        <v>10970</v>
      </c>
      <c r="B75" t="s">
        <v>84</v>
      </c>
      <c r="C75" t="s">
        <v>106</v>
      </c>
      <c r="D75" t="s">
        <v>10925</v>
      </c>
      <c r="E75">
        <v>2</v>
      </c>
    </row>
    <row r="76" spans="1:5" x14ac:dyDescent="0.2">
      <c r="A76" t="s">
        <v>10971</v>
      </c>
      <c r="B76" t="s">
        <v>84</v>
      </c>
      <c r="C76" t="s">
        <v>106</v>
      </c>
      <c r="D76" t="s">
        <v>10927</v>
      </c>
      <c r="E76">
        <v>1</v>
      </c>
    </row>
    <row r="77" spans="1:5" x14ac:dyDescent="0.2">
      <c r="A77" t="s">
        <v>10972</v>
      </c>
      <c r="B77" t="s">
        <v>84</v>
      </c>
      <c r="C77" t="s">
        <v>106</v>
      </c>
      <c r="D77" t="s">
        <v>10929</v>
      </c>
      <c r="E77">
        <v>4</v>
      </c>
    </row>
    <row r="78" spans="1:5" x14ac:dyDescent="0.2">
      <c r="A78" t="s">
        <v>10973</v>
      </c>
      <c r="B78" t="s">
        <v>84</v>
      </c>
      <c r="C78" t="s">
        <v>106</v>
      </c>
      <c r="D78" t="s">
        <v>10931</v>
      </c>
      <c r="E78">
        <v>1</v>
      </c>
    </row>
    <row r="79" spans="1:5" x14ac:dyDescent="0.2">
      <c r="A79" t="s">
        <v>10974</v>
      </c>
      <c r="B79" t="s">
        <v>84</v>
      </c>
      <c r="C79" t="s">
        <v>106</v>
      </c>
      <c r="D79" t="s">
        <v>10935</v>
      </c>
      <c r="E79">
        <v>2</v>
      </c>
    </row>
    <row r="80" spans="1:5" x14ac:dyDescent="0.2">
      <c r="A80" t="s">
        <v>10975</v>
      </c>
      <c r="B80" t="s">
        <v>84</v>
      </c>
      <c r="C80" t="s">
        <v>106</v>
      </c>
      <c r="D80" t="s">
        <v>10941</v>
      </c>
      <c r="E80">
        <v>8</v>
      </c>
    </row>
    <row r="81" spans="1:5" x14ac:dyDescent="0.2">
      <c r="A81" t="s">
        <v>10976</v>
      </c>
      <c r="B81" t="s">
        <v>84</v>
      </c>
      <c r="C81" t="s">
        <v>107</v>
      </c>
      <c r="D81" t="s">
        <v>10889</v>
      </c>
      <c r="E81">
        <v>92</v>
      </c>
    </row>
    <row r="82" spans="1:5" x14ac:dyDescent="0.2">
      <c r="A82" t="s">
        <v>10977</v>
      </c>
      <c r="B82" t="s">
        <v>84</v>
      </c>
      <c r="C82" t="s">
        <v>107</v>
      </c>
      <c r="D82" t="s">
        <v>10901</v>
      </c>
      <c r="E82">
        <v>99</v>
      </c>
    </row>
    <row r="83" spans="1:5" x14ac:dyDescent="0.2">
      <c r="A83" t="s">
        <v>10978</v>
      </c>
      <c r="B83" t="s">
        <v>84</v>
      </c>
      <c r="C83" t="s">
        <v>107</v>
      </c>
      <c r="D83" t="s">
        <v>10903</v>
      </c>
      <c r="E83">
        <v>198</v>
      </c>
    </row>
    <row r="84" spans="1:5" x14ac:dyDescent="0.2">
      <c r="A84" t="s">
        <v>10979</v>
      </c>
      <c r="B84" t="s">
        <v>84</v>
      </c>
      <c r="C84" t="s">
        <v>108</v>
      </c>
      <c r="D84" t="s">
        <v>10855</v>
      </c>
      <c r="E84">
        <v>1</v>
      </c>
    </row>
    <row r="85" spans="1:5" x14ac:dyDescent="0.2">
      <c r="A85" t="s">
        <v>10980</v>
      </c>
      <c r="B85" t="s">
        <v>84</v>
      </c>
      <c r="C85" t="s">
        <v>108</v>
      </c>
      <c r="D85" t="s">
        <v>10869</v>
      </c>
      <c r="E85">
        <v>2</v>
      </c>
    </row>
    <row r="86" spans="1:5" x14ac:dyDescent="0.2">
      <c r="A86" t="s">
        <v>10981</v>
      </c>
      <c r="B86" t="s">
        <v>84</v>
      </c>
      <c r="C86" t="s">
        <v>108</v>
      </c>
      <c r="D86" t="s">
        <v>10877</v>
      </c>
      <c r="E86">
        <v>1</v>
      </c>
    </row>
    <row r="87" spans="1:5" x14ac:dyDescent="0.2">
      <c r="A87" t="s">
        <v>10982</v>
      </c>
      <c r="B87" t="s">
        <v>84</v>
      </c>
      <c r="C87" t="s">
        <v>108</v>
      </c>
      <c r="D87" t="s">
        <v>10881</v>
      </c>
      <c r="E87">
        <v>1</v>
      </c>
    </row>
    <row r="88" spans="1:5" x14ac:dyDescent="0.2">
      <c r="A88" t="s">
        <v>10983</v>
      </c>
      <c r="B88" t="s">
        <v>84</v>
      </c>
      <c r="C88" t="s">
        <v>108</v>
      </c>
      <c r="D88" t="s">
        <v>10887</v>
      </c>
      <c r="E88">
        <v>5</v>
      </c>
    </row>
    <row r="89" spans="1:5" x14ac:dyDescent="0.2">
      <c r="A89" t="s">
        <v>10984</v>
      </c>
      <c r="B89" t="s">
        <v>84</v>
      </c>
      <c r="C89" t="s">
        <v>108</v>
      </c>
      <c r="D89" t="s">
        <v>10889</v>
      </c>
      <c r="E89">
        <v>63</v>
      </c>
    </row>
    <row r="90" spans="1:5" x14ac:dyDescent="0.2">
      <c r="A90" t="s">
        <v>10985</v>
      </c>
      <c r="B90" t="s">
        <v>84</v>
      </c>
      <c r="C90" t="s">
        <v>108</v>
      </c>
      <c r="D90" t="s">
        <v>10899</v>
      </c>
      <c r="E90">
        <v>1</v>
      </c>
    </row>
    <row r="91" spans="1:5" x14ac:dyDescent="0.2">
      <c r="A91" t="s">
        <v>10986</v>
      </c>
      <c r="B91" t="s">
        <v>84</v>
      </c>
      <c r="C91" t="s">
        <v>108</v>
      </c>
      <c r="D91" t="s">
        <v>10901</v>
      </c>
      <c r="E91">
        <v>75</v>
      </c>
    </row>
    <row r="92" spans="1:5" x14ac:dyDescent="0.2">
      <c r="A92" t="s">
        <v>10987</v>
      </c>
      <c r="B92" t="s">
        <v>84</v>
      </c>
      <c r="C92" t="s">
        <v>108</v>
      </c>
      <c r="D92" t="s">
        <v>10903</v>
      </c>
      <c r="E92">
        <v>175</v>
      </c>
    </row>
    <row r="93" spans="1:5" x14ac:dyDescent="0.2">
      <c r="A93" t="s">
        <v>10988</v>
      </c>
      <c r="B93" t="s">
        <v>84</v>
      </c>
      <c r="C93" t="s">
        <v>108</v>
      </c>
      <c r="D93" t="s">
        <v>10907</v>
      </c>
      <c r="E93">
        <v>1</v>
      </c>
    </row>
    <row r="94" spans="1:5" x14ac:dyDescent="0.2">
      <c r="A94" t="s">
        <v>10989</v>
      </c>
      <c r="B94" t="s">
        <v>84</v>
      </c>
      <c r="C94" t="s">
        <v>108</v>
      </c>
      <c r="D94" t="s">
        <v>10909</v>
      </c>
      <c r="E94">
        <v>1</v>
      </c>
    </row>
    <row r="95" spans="1:5" x14ac:dyDescent="0.2">
      <c r="A95" t="s">
        <v>10990</v>
      </c>
      <c r="B95" t="s">
        <v>84</v>
      </c>
      <c r="C95" t="s">
        <v>108</v>
      </c>
      <c r="D95" t="s">
        <v>10925</v>
      </c>
      <c r="E95">
        <v>1</v>
      </c>
    </row>
    <row r="96" spans="1:5" x14ac:dyDescent="0.2">
      <c r="A96" t="s">
        <v>10991</v>
      </c>
      <c r="B96" t="s">
        <v>84</v>
      </c>
      <c r="C96" t="s">
        <v>108</v>
      </c>
      <c r="D96" t="s">
        <v>10929</v>
      </c>
      <c r="E96">
        <v>1</v>
      </c>
    </row>
    <row r="97" spans="1:5" x14ac:dyDescent="0.2">
      <c r="A97" t="s">
        <v>10992</v>
      </c>
      <c r="B97" t="s">
        <v>84</v>
      </c>
      <c r="C97" t="s">
        <v>108</v>
      </c>
      <c r="D97" t="s">
        <v>10935</v>
      </c>
      <c r="E97">
        <v>1</v>
      </c>
    </row>
    <row r="98" spans="1:5" x14ac:dyDescent="0.2">
      <c r="A98" t="s">
        <v>10993</v>
      </c>
      <c r="B98" t="s">
        <v>84</v>
      </c>
      <c r="C98" t="s">
        <v>109</v>
      </c>
      <c r="D98" t="s">
        <v>10855</v>
      </c>
      <c r="E98">
        <v>1</v>
      </c>
    </row>
    <row r="99" spans="1:5" x14ac:dyDescent="0.2">
      <c r="A99" t="s">
        <v>10994</v>
      </c>
      <c r="B99" t="s">
        <v>84</v>
      </c>
      <c r="C99" t="s">
        <v>109</v>
      </c>
      <c r="D99" t="s">
        <v>10859</v>
      </c>
      <c r="E99">
        <v>3</v>
      </c>
    </row>
    <row r="100" spans="1:5" x14ac:dyDescent="0.2">
      <c r="A100" t="s">
        <v>10995</v>
      </c>
      <c r="B100" t="s">
        <v>84</v>
      </c>
      <c r="C100" t="s">
        <v>109</v>
      </c>
      <c r="D100" t="s">
        <v>10869</v>
      </c>
      <c r="E100">
        <v>1</v>
      </c>
    </row>
    <row r="101" spans="1:5" x14ac:dyDescent="0.2">
      <c r="A101" t="s">
        <v>10996</v>
      </c>
      <c r="B101" t="s">
        <v>84</v>
      </c>
      <c r="C101" t="s">
        <v>109</v>
      </c>
      <c r="D101" t="s">
        <v>10887</v>
      </c>
      <c r="E101">
        <v>7</v>
      </c>
    </row>
    <row r="102" spans="1:5" x14ac:dyDescent="0.2">
      <c r="A102" t="s">
        <v>10997</v>
      </c>
      <c r="B102" t="s">
        <v>84</v>
      </c>
      <c r="C102" t="s">
        <v>109</v>
      </c>
      <c r="D102" t="s">
        <v>10889</v>
      </c>
      <c r="E102">
        <v>69</v>
      </c>
    </row>
    <row r="103" spans="1:5" x14ac:dyDescent="0.2">
      <c r="A103" t="s">
        <v>10998</v>
      </c>
      <c r="B103" t="s">
        <v>84</v>
      </c>
      <c r="C103" t="s">
        <v>109</v>
      </c>
      <c r="D103" t="s">
        <v>10901</v>
      </c>
      <c r="E103">
        <v>78</v>
      </c>
    </row>
    <row r="104" spans="1:5" x14ac:dyDescent="0.2">
      <c r="A104" t="s">
        <v>10999</v>
      </c>
      <c r="B104" t="s">
        <v>84</v>
      </c>
      <c r="C104" t="s">
        <v>109</v>
      </c>
      <c r="D104" t="s">
        <v>10903</v>
      </c>
      <c r="E104">
        <v>177</v>
      </c>
    </row>
    <row r="105" spans="1:5" x14ac:dyDescent="0.2">
      <c r="A105" t="s">
        <v>11000</v>
      </c>
      <c r="B105" t="s">
        <v>84</v>
      </c>
      <c r="C105" t="s">
        <v>109</v>
      </c>
      <c r="D105" t="s">
        <v>10925</v>
      </c>
      <c r="E105">
        <v>1</v>
      </c>
    </row>
    <row r="106" spans="1:5" x14ac:dyDescent="0.2">
      <c r="A106" t="s">
        <v>11001</v>
      </c>
      <c r="B106" t="s">
        <v>84</v>
      </c>
      <c r="C106" t="s">
        <v>109</v>
      </c>
      <c r="D106" t="s">
        <v>10939</v>
      </c>
      <c r="E106">
        <v>1</v>
      </c>
    </row>
    <row r="107" spans="1:5" x14ac:dyDescent="0.2">
      <c r="A107" t="s">
        <v>11002</v>
      </c>
      <c r="B107" t="s">
        <v>84</v>
      </c>
      <c r="C107" t="s">
        <v>109</v>
      </c>
      <c r="D107" t="s">
        <v>10941</v>
      </c>
      <c r="E107">
        <v>3</v>
      </c>
    </row>
    <row r="108" spans="1:5" x14ac:dyDescent="0.2">
      <c r="A108" t="s">
        <v>11003</v>
      </c>
      <c r="B108" t="s">
        <v>84</v>
      </c>
      <c r="C108" t="s">
        <v>110</v>
      </c>
      <c r="D108" t="s">
        <v>10855</v>
      </c>
      <c r="E108">
        <v>1</v>
      </c>
    </row>
    <row r="109" spans="1:5" x14ac:dyDescent="0.2">
      <c r="A109" t="s">
        <v>11004</v>
      </c>
      <c r="B109" t="s">
        <v>84</v>
      </c>
      <c r="C109" t="s">
        <v>110</v>
      </c>
      <c r="D109" t="s">
        <v>10869</v>
      </c>
      <c r="E109">
        <v>3</v>
      </c>
    </row>
    <row r="110" spans="1:5" x14ac:dyDescent="0.2">
      <c r="A110" t="s">
        <v>11005</v>
      </c>
      <c r="B110" t="s">
        <v>84</v>
      </c>
      <c r="C110" t="s">
        <v>110</v>
      </c>
      <c r="D110" t="s">
        <v>10877</v>
      </c>
      <c r="E110">
        <v>2</v>
      </c>
    </row>
    <row r="111" spans="1:5" x14ac:dyDescent="0.2">
      <c r="A111" t="s">
        <v>11006</v>
      </c>
      <c r="B111" t="s">
        <v>84</v>
      </c>
      <c r="C111" t="s">
        <v>110</v>
      </c>
      <c r="D111" t="s">
        <v>10887</v>
      </c>
      <c r="E111">
        <v>8</v>
      </c>
    </row>
    <row r="112" spans="1:5" x14ac:dyDescent="0.2">
      <c r="A112" t="s">
        <v>11007</v>
      </c>
      <c r="B112" t="s">
        <v>84</v>
      </c>
      <c r="C112" t="s">
        <v>110</v>
      </c>
      <c r="D112" t="s">
        <v>10889</v>
      </c>
      <c r="E112">
        <v>171</v>
      </c>
    </row>
    <row r="113" spans="1:5" x14ac:dyDescent="0.2">
      <c r="A113" t="s">
        <v>11008</v>
      </c>
      <c r="B113" t="s">
        <v>84</v>
      </c>
      <c r="C113" t="s">
        <v>110</v>
      </c>
      <c r="D113" t="s">
        <v>10893</v>
      </c>
      <c r="E113">
        <v>1</v>
      </c>
    </row>
    <row r="114" spans="1:5" x14ac:dyDescent="0.2">
      <c r="A114" t="s">
        <v>11009</v>
      </c>
      <c r="B114" t="s">
        <v>84</v>
      </c>
      <c r="C114" t="s">
        <v>110</v>
      </c>
      <c r="D114" t="s">
        <v>10895</v>
      </c>
      <c r="E114">
        <v>1</v>
      </c>
    </row>
    <row r="115" spans="1:5" x14ac:dyDescent="0.2">
      <c r="A115" t="s">
        <v>11010</v>
      </c>
      <c r="B115" t="s">
        <v>84</v>
      </c>
      <c r="C115" t="s">
        <v>110</v>
      </c>
      <c r="D115" t="s">
        <v>10901</v>
      </c>
      <c r="E115">
        <v>190</v>
      </c>
    </row>
    <row r="116" spans="1:5" x14ac:dyDescent="0.2">
      <c r="A116" t="s">
        <v>11011</v>
      </c>
      <c r="B116" t="s">
        <v>84</v>
      </c>
      <c r="C116" t="s">
        <v>110</v>
      </c>
      <c r="D116" t="s">
        <v>10903</v>
      </c>
      <c r="E116">
        <v>394</v>
      </c>
    </row>
    <row r="117" spans="1:5" x14ac:dyDescent="0.2">
      <c r="A117" t="s">
        <v>11012</v>
      </c>
      <c r="B117" t="s">
        <v>84</v>
      </c>
      <c r="C117" t="s">
        <v>110</v>
      </c>
      <c r="D117" t="s">
        <v>10907</v>
      </c>
      <c r="E117">
        <v>4</v>
      </c>
    </row>
    <row r="118" spans="1:5" x14ac:dyDescent="0.2">
      <c r="A118" t="s">
        <v>11013</v>
      </c>
      <c r="B118" t="s">
        <v>84</v>
      </c>
      <c r="C118" t="s">
        <v>110</v>
      </c>
      <c r="D118" t="s">
        <v>10925</v>
      </c>
      <c r="E118">
        <v>1</v>
      </c>
    </row>
    <row r="119" spans="1:5" x14ac:dyDescent="0.2">
      <c r="A119" t="s">
        <v>11014</v>
      </c>
      <c r="B119" t="s">
        <v>84</v>
      </c>
      <c r="C119" t="s">
        <v>110</v>
      </c>
      <c r="D119" t="s">
        <v>10927</v>
      </c>
      <c r="E119">
        <v>1</v>
      </c>
    </row>
    <row r="120" spans="1:5" x14ac:dyDescent="0.2">
      <c r="A120" t="s">
        <v>11015</v>
      </c>
      <c r="B120" t="s">
        <v>84</v>
      </c>
      <c r="C120" t="s">
        <v>110</v>
      </c>
      <c r="D120" t="s">
        <v>10929</v>
      </c>
      <c r="E120">
        <v>1</v>
      </c>
    </row>
    <row r="121" spans="1:5" x14ac:dyDescent="0.2">
      <c r="A121" t="s">
        <v>11016</v>
      </c>
      <c r="B121" t="s">
        <v>84</v>
      </c>
      <c r="C121" t="s">
        <v>110</v>
      </c>
      <c r="D121" t="s">
        <v>10935</v>
      </c>
      <c r="E121">
        <v>2</v>
      </c>
    </row>
    <row r="122" spans="1:5" x14ac:dyDescent="0.2">
      <c r="A122" t="s">
        <v>11017</v>
      </c>
      <c r="B122" t="s">
        <v>84</v>
      </c>
      <c r="C122" t="s">
        <v>110</v>
      </c>
      <c r="D122" t="s">
        <v>10941</v>
      </c>
      <c r="E122">
        <v>4</v>
      </c>
    </row>
    <row r="123" spans="1:5" x14ac:dyDescent="0.2">
      <c r="A123" t="s">
        <v>11018</v>
      </c>
      <c r="B123" t="s">
        <v>84</v>
      </c>
      <c r="C123" t="s">
        <v>111</v>
      </c>
      <c r="D123" t="s">
        <v>10855</v>
      </c>
      <c r="E123">
        <v>9</v>
      </c>
    </row>
    <row r="124" spans="1:5" x14ac:dyDescent="0.2">
      <c r="A124" t="s">
        <v>11019</v>
      </c>
      <c r="B124" t="s">
        <v>84</v>
      </c>
      <c r="C124" t="s">
        <v>111</v>
      </c>
      <c r="D124" t="s">
        <v>10859</v>
      </c>
      <c r="E124">
        <v>3</v>
      </c>
    </row>
    <row r="125" spans="1:5" x14ac:dyDescent="0.2">
      <c r="A125" t="s">
        <v>11020</v>
      </c>
      <c r="B125" t="s">
        <v>84</v>
      </c>
      <c r="C125" t="s">
        <v>111</v>
      </c>
      <c r="D125" t="s">
        <v>10863</v>
      </c>
      <c r="E125">
        <v>5</v>
      </c>
    </row>
    <row r="126" spans="1:5" x14ac:dyDescent="0.2">
      <c r="A126" t="s">
        <v>11021</v>
      </c>
      <c r="B126" t="s">
        <v>84</v>
      </c>
      <c r="C126" t="s">
        <v>111</v>
      </c>
      <c r="D126" t="s">
        <v>10865</v>
      </c>
      <c r="E126">
        <v>1</v>
      </c>
    </row>
    <row r="127" spans="1:5" x14ac:dyDescent="0.2">
      <c r="A127" t="s">
        <v>11022</v>
      </c>
      <c r="B127" t="s">
        <v>84</v>
      </c>
      <c r="C127" t="s">
        <v>111</v>
      </c>
      <c r="D127" t="s">
        <v>10869</v>
      </c>
      <c r="E127">
        <v>33</v>
      </c>
    </row>
    <row r="128" spans="1:5" x14ac:dyDescent="0.2">
      <c r="A128" t="s">
        <v>11023</v>
      </c>
      <c r="B128" t="s">
        <v>84</v>
      </c>
      <c r="C128" t="s">
        <v>111</v>
      </c>
      <c r="D128" t="s">
        <v>10871</v>
      </c>
      <c r="E128">
        <v>3</v>
      </c>
    </row>
    <row r="129" spans="1:5" x14ac:dyDescent="0.2">
      <c r="A129" t="s">
        <v>11024</v>
      </c>
      <c r="B129" t="s">
        <v>84</v>
      </c>
      <c r="C129" t="s">
        <v>111</v>
      </c>
      <c r="D129" t="s">
        <v>10873</v>
      </c>
      <c r="E129">
        <v>5</v>
      </c>
    </row>
    <row r="130" spans="1:5" x14ac:dyDescent="0.2">
      <c r="A130" t="s">
        <v>11025</v>
      </c>
      <c r="B130" t="s">
        <v>84</v>
      </c>
      <c r="C130" t="s">
        <v>111</v>
      </c>
      <c r="D130" t="s">
        <v>10875</v>
      </c>
      <c r="E130">
        <v>2</v>
      </c>
    </row>
    <row r="131" spans="1:5" x14ac:dyDescent="0.2">
      <c r="A131" t="s">
        <v>11026</v>
      </c>
      <c r="B131" t="s">
        <v>84</v>
      </c>
      <c r="C131" t="s">
        <v>111</v>
      </c>
      <c r="D131" t="s">
        <v>10877</v>
      </c>
      <c r="E131">
        <v>4</v>
      </c>
    </row>
    <row r="132" spans="1:5" x14ac:dyDescent="0.2">
      <c r="A132" t="s">
        <v>11027</v>
      </c>
      <c r="B132" t="s">
        <v>84</v>
      </c>
      <c r="C132" t="s">
        <v>111</v>
      </c>
      <c r="D132" t="s">
        <v>10881</v>
      </c>
      <c r="E132">
        <v>4</v>
      </c>
    </row>
    <row r="133" spans="1:5" x14ac:dyDescent="0.2">
      <c r="A133" t="s">
        <v>11028</v>
      </c>
      <c r="B133" t="s">
        <v>84</v>
      </c>
      <c r="C133" t="s">
        <v>111</v>
      </c>
      <c r="D133" t="s">
        <v>10883</v>
      </c>
      <c r="E133">
        <v>2</v>
      </c>
    </row>
    <row r="134" spans="1:5" x14ac:dyDescent="0.2">
      <c r="A134" t="s">
        <v>11029</v>
      </c>
      <c r="B134" t="s">
        <v>84</v>
      </c>
      <c r="C134" t="s">
        <v>111</v>
      </c>
      <c r="D134" t="s">
        <v>10885</v>
      </c>
      <c r="E134">
        <v>3</v>
      </c>
    </row>
    <row r="135" spans="1:5" x14ac:dyDescent="0.2">
      <c r="A135" t="s">
        <v>11030</v>
      </c>
      <c r="B135" t="s">
        <v>84</v>
      </c>
      <c r="C135" t="s">
        <v>111</v>
      </c>
      <c r="D135" t="s">
        <v>10887</v>
      </c>
      <c r="E135">
        <v>47</v>
      </c>
    </row>
    <row r="136" spans="1:5" x14ac:dyDescent="0.2">
      <c r="A136" t="s">
        <v>11031</v>
      </c>
      <c r="B136" t="s">
        <v>84</v>
      </c>
      <c r="C136" t="s">
        <v>111</v>
      </c>
      <c r="D136" t="s">
        <v>10889</v>
      </c>
      <c r="E136">
        <v>307</v>
      </c>
    </row>
    <row r="137" spans="1:5" x14ac:dyDescent="0.2">
      <c r="A137" t="s">
        <v>11032</v>
      </c>
      <c r="B137" t="s">
        <v>84</v>
      </c>
      <c r="C137" t="s">
        <v>111</v>
      </c>
      <c r="D137" t="s">
        <v>10893</v>
      </c>
      <c r="E137">
        <v>8</v>
      </c>
    </row>
    <row r="138" spans="1:5" x14ac:dyDescent="0.2">
      <c r="A138" t="s">
        <v>11033</v>
      </c>
      <c r="B138" t="s">
        <v>84</v>
      </c>
      <c r="C138" t="s">
        <v>111</v>
      </c>
      <c r="D138" t="s">
        <v>10895</v>
      </c>
      <c r="E138">
        <v>5</v>
      </c>
    </row>
    <row r="139" spans="1:5" x14ac:dyDescent="0.2">
      <c r="A139" t="s">
        <v>11034</v>
      </c>
      <c r="B139" t="s">
        <v>84</v>
      </c>
      <c r="C139" t="s">
        <v>111</v>
      </c>
      <c r="D139" t="s">
        <v>10899</v>
      </c>
      <c r="E139">
        <v>2</v>
      </c>
    </row>
    <row r="140" spans="1:5" x14ac:dyDescent="0.2">
      <c r="A140" t="s">
        <v>11035</v>
      </c>
      <c r="B140" t="s">
        <v>84</v>
      </c>
      <c r="C140" t="s">
        <v>111</v>
      </c>
      <c r="D140" t="s">
        <v>10901</v>
      </c>
      <c r="E140">
        <v>362</v>
      </c>
    </row>
    <row r="141" spans="1:5" x14ac:dyDescent="0.2">
      <c r="A141" t="s">
        <v>11036</v>
      </c>
      <c r="B141" t="s">
        <v>84</v>
      </c>
      <c r="C141" t="s">
        <v>111</v>
      </c>
      <c r="D141" t="s">
        <v>10903</v>
      </c>
      <c r="E141">
        <v>758</v>
      </c>
    </row>
    <row r="142" spans="1:5" x14ac:dyDescent="0.2">
      <c r="A142" t="s">
        <v>11037</v>
      </c>
      <c r="B142" t="s">
        <v>84</v>
      </c>
      <c r="C142" t="s">
        <v>111</v>
      </c>
      <c r="D142" t="s">
        <v>10907</v>
      </c>
      <c r="E142">
        <v>9</v>
      </c>
    </row>
    <row r="143" spans="1:5" x14ac:dyDescent="0.2">
      <c r="A143" t="s">
        <v>11038</v>
      </c>
      <c r="B143" t="s">
        <v>84</v>
      </c>
      <c r="C143" t="s">
        <v>111</v>
      </c>
      <c r="D143" t="s">
        <v>10909</v>
      </c>
      <c r="E143">
        <v>12</v>
      </c>
    </row>
    <row r="144" spans="1:5" x14ac:dyDescent="0.2">
      <c r="A144" t="s">
        <v>11039</v>
      </c>
      <c r="B144" t="s">
        <v>84</v>
      </c>
      <c r="C144" t="s">
        <v>111</v>
      </c>
      <c r="D144" t="s">
        <v>10917</v>
      </c>
      <c r="E144">
        <v>2</v>
      </c>
    </row>
    <row r="145" spans="1:5" x14ac:dyDescent="0.2">
      <c r="A145" t="s">
        <v>11040</v>
      </c>
      <c r="B145" t="s">
        <v>84</v>
      </c>
      <c r="C145" t="s">
        <v>111</v>
      </c>
      <c r="D145" t="s">
        <v>10921</v>
      </c>
      <c r="E145">
        <v>1</v>
      </c>
    </row>
    <row r="146" spans="1:5" x14ac:dyDescent="0.2">
      <c r="A146" t="s">
        <v>11041</v>
      </c>
      <c r="B146" t="s">
        <v>84</v>
      </c>
      <c r="C146" t="s">
        <v>111</v>
      </c>
      <c r="D146" t="s">
        <v>10923</v>
      </c>
      <c r="E146">
        <v>1</v>
      </c>
    </row>
    <row r="147" spans="1:5" x14ac:dyDescent="0.2">
      <c r="A147" t="s">
        <v>11042</v>
      </c>
      <c r="B147" t="s">
        <v>84</v>
      </c>
      <c r="C147" t="s">
        <v>111</v>
      </c>
      <c r="D147" t="s">
        <v>10925</v>
      </c>
      <c r="E147">
        <v>13</v>
      </c>
    </row>
    <row r="148" spans="1:5" x14ac:dyDescent="0.2">
      <c r="A148" t="s">
        <v>11043</v>
      </c>
      <c r="B148" t="s">
        <v>84</v>
      </c>
      <c r="C148" t="s">
        <v>111</v>
      </c>
      <c r="D148" t="s">
        <v>10927</v>
      </c>
      <c r="E148">
        <v>6</v>
      </c>
    </row>
    <row r="149" spans="1:5" x14ac:dyDescent="0.2">
      <c r="A149" t="s">
        <v>11044</v>
      </c>
      <c r="B149" t="s">
        <v>84</v>
      </c>
      <c r="C149" t="s">
        <v>111</v>
      </c>
      <c r="D149" t="s">
        <v>10929</v>
      </c>
      <c r="E149">
        <v>15</v>
      </c>
    </row>
    <row r="150" spans="1:5" x14ac:dyDescent="0.2">
      <c r="A150" t="s">
        <v>11045</v>
      </c>
      <c r="B150" t="s">
        <v>84</v>
      </c>
      <c r="C150" t="s">
        <v>111</v>
      </c>
      <c r="D150" t="s">
        <v>10931</v>
      </c>
      <c r="E150">
        <v>1</v>
      </c>
    </row>
    <row r="151" spans="1:5" x14ac:dyDescent="0.2">
      <c r="A151" t="s">
        <v>11046</v>
      </c>
      <c r="B151" t="s">
        <v>84</v>
      </c>
      <c r="C151" t="s">
        <v>111</v>
      </c>
      <c r="D151" t="s">
        <v>10935</v>
      </c>
      <c r="E151">
        <v>6</v>
      </c>
    </row>
    <row r="152" spans="1:5" x14ac:dyDescent="0.2">
      <c r="A152" t="s">
        <v>11047</v>
      </c>
      <c r="B152" t="s">
        <v>84</v>
      </c>
      <c r="C152" t="s">
        <v>111</v>
      </c>
      <c r="D152" t="s">
        <v>10941</v>
      </c>
      <c r="E152">
        <v>34</v>
      </c>
    </row>
    <row r="153" spans="1:5" x14ac:dyDescent="0.2">
      <c r="A153" t="s">
        <v>11048</v>
      </c>
      <c r="B153" t="s">
        <v>84</v>
      </c>
      <c r="C153" t="s">
        <v>112</v>
      </c>
      <c r="D153" t="s">
        <v>10855</v>
      </c>
      <c r="E153">
        <v>2</v>
      </c>
    </row>
    <row r="154" spans="1:5" x14ac:dyDescent="0.2">
      <c r="A154" t="s">
        <v>11049</v>
      </c>
      <c r="B154" t="s">
        <v>84</v>
      </c>
      <c r="C154" t="s">
        <v>112</v>
      </c>
      <c r="D154" t="s">
        <v>10869</v>
      </c>
      <c r="E154">
        <v>2</v>
      </c>
    </row>
    <row r="155" spans="1:5" x14ac:dyDescent="0.2">
      <c r="A155" t="s">
        <v>11050</v>
      </c>
      <c r="B155" t="s">
        <v>84</v>
      </c>
      <c r="C155" t="s">
        <v>112</v>
      </c>
      <c r="D155" t="s">
        <v>10873</v>
      </c>
      <c r="E155">
        <v>2</v>
      </c>
    </row>
    <row r="156" spans="1:5" x14ac:dyDescent="0.2">
      <c r="A156" t="s">
        <v>11051</v>
      </c>
      <c r="B156" t="s">
        <v>84</v>
      </c>
      <c r="C156" t="s">
        <v>112</v>
      </c>
      <c r="D156" t="s">
        <v>10875</v>
      </c>
      <c r="E156">
        <v>1</v>
      </c>
    </row>
    <row r="157" spans="1:5" x14ac:dyDescent="0.2">
      <c r="A157" t="s">
        <v>11052</v>
      </c>
      <c r="B157" t="s">
        <v>84</v>
      </c>
      <c r="C157" t="s">
        <v>112</v>
      </c>
      <c r="D157" t="s">
        <v>10877</v>
      </c>
      <c r="E157">
        <v>1</v>
      </c>
    </row>
    <row r="158" spans="1:5" x14ac:dyDescent="0.2">
      <c r="A158" t="s">
        <v>11053</v>
      </c>
      <c r="B158" t="s">
        <v>84</v>
      </c>
      <c r="C158" t="s">
        <v>112</v>
      </c>
      <c r="D158" t="s">
        <v>10887</v>
      </c>
      <c r="E158">
        <v>7</v>
      </c>
    </row>
    <row r="159" spans="1:5" x14ac:dyDescent="0.2">
      <c r="A159" t="s">
        <v>11054</v>
      </c>
      <c r="B159" t="s">
        <v>84</v>
      </c>
      <c r="C159" t="s">
        <v>112</v>
      </c>
      <c r="D159" t="s">
        <v>10889</v>
      </c>
      <c r="E159">
        <v>60</v>
      </c>
    </row>
    <row r="160" spans="1:5" x14ac:dyDescent="0.2">
      <c r="A160" t="s">
        <v>11055</v>
      </c>
      <c r="B160" t="s">
        <v>84</v>
      </c>
      <c r="C160" t="s">
        <v>112</v>
      </c>
      <c r="D160" t="s">
        <v>10893</v>
      </c>
      <c r="E160">
        <v>1</v>
      </c>
    </row>
    <row r="161" spans="1:5" x14ac:dyDescent="0.2">
      <c r="A161" t="s">
        <v>11056</v>
      </c>
      <c r="B161" t="s">
        <v>84</v>
      </c>
      <c r="C161" t="s">
        <v>112</v>
      </c>
      <c r="D161" t="s">
        <v>10901</v>
      </c>
      <c r="E161">
        <v>66</v>
      </c>
    </row>
    <row r="162" spans="1:5" x14ac:dyDescent="0.2">
      <c r="A162" t="s">
        <v>11057</v>
      </c>
      <c r="B162" t="s">
        <v>84</v>
      </c>
      <c r="C162" t="s">
        <v>112</v>
      </c>
      <c r="D162" t="s">
        <v>10903</v>
      </c>
      <c r="E162">
        <v>121</v>
      </c>
    </row>
    <row r="163" spans="1:5" x14ac:dyDescent="0.2">
      <c r="A163" t="s">
        <v>11058</v>
      </c>
      <c r="B163" t="s">
        <v>84</v>
      </c>
      <c r="C163" t="s">
        <v>112</v>
      </c>
      <c r="D163" t="s">
        <v>10917</v>
      </c>
      <c r="E163">
        <v>1</v>
      </c>
    </row>
    <row r="164" spans="1:5" x14ac:dyDescent="0.2">
      <c r="A164" t="s">
        <v>11059</v>
      </c>
      <c r="B164" t="s">
        <v>84</v>
      </c>
      <c r="C164" t="s">
        <v>112</v>
      </c>
      <c r="D164" t="s">
        <v>10921</v>
      </c>
      <c r="E164">
        <v>2</v>
      </c>
    </row>
    <row r="165" spans="1:5" x14ac:dyDescent="0.2">
      <c r="A165" t="s">
        <v>11060</v>
      </c>
      <c r="B165" t="s">
        <v>84</v>
      </c>
      <c r="C165" t="s">
        <v>112</v>
      </c>
      <c r="D165" t="s">
        <v>10925</v>
      </c>
      <c r="E165">
        <v>3</v>
      </c>
    </row>
    <row r="166" spans="1:5" x14ac:dyDescent="0.2">
      <c r="A166" t="s">
        <v>11061</v>
      </c>
      <c r="B166" t="s">
        <v>84</v>
      </c>
      <c r="C166" t="s">
        <v>112</v>
      </c>
      <c r="D166" t="s">
        <v>10929</v>
      </c>
      <c r="E166">
        <v>1</v>
      </c>
    </row>
    <row r="167" spans="1:5" x14ac:dyDescent="0.2">
      <c r="A167" t="s">
        <v>11062</v>
      </c>
      <c r="B167" t="s">
        <v>84</v>
      </c>
      <c r="C167" t="s">
        <v>112</v>
      </c>
      <c r="D167" t="s">
        <v>10931</v>
      </c>
      <c r="E167">
        <v>1</v>
      </c>
    </row>
    <row r="168" spans="1:5" x14ac:dyDescent="0.2">
      <c r="A168" t="s">
        <v>11063</v>
      </c>
      <c r="B168" t="s">
        <v>84</v>
      </c>
      <c r="C168" t="s">
        <v>112</v>
      </c>
      <c r="D168" t="s">
        <v>10941</v>
      </c>
      <c r="E168">
        <v>2</v>
      </c>
    </row>
    <row r="169" spans="1:5" x14ac:dyDescent="0.2">
      <c r="A169" t="s">
        <v>11064</v>
      </c>
      <c r="B169" t="s">
        <v>84</v>
      </c>
      <c r="C169" t="s">
        <v>113</v>
      </c>
      <c r="D169" t="s">
        <v>10887</v>
      </c>
      <c r="E169">
        <v>2</v>
      </c>
    </row>
    <row r="170" spans="1:5" x14ac:dyDescent="0.2">
      <c r="A170" t="s">
        <v>11065</v>
      </c>
      <c r="B170" t="s">
        <v>84</v>
      </c>
      <c r="C170" t="s">
        <v>113</v>
      </c>
      <c r="D170" t="s">
        <v>10889</v>
      </c>
      <c r="E170">
        <v>51</v>
      </c>
    </row>
    <row r="171" spans="1:5" x14ac:dyDescent="0.2">
      <c r="A171" t="s">
        <v>11066</v>
      </c>
      <c r="B171" t="s">
        <v>84</v>
      </c>
      <c r="C171" t="s">
        <v>113</v>
      </c>
      <c r="D171" t="s">
        <v>10901</v>
      </c>
      <c r="E171">
        <v>55</v>
      </c>
    </row>
    <row r="172" spans="1:5" x14ac:dyDescent="0.2">
      <c r="A172" t="s">
        <v>11067</v>
      </c>
      <c r="B172" t="s">
        <v>84</v>
      </c>
      <c r="C172" t="s">
        <v>113</v>
      </c>
      <c r="D172" t="s">
        <v>10903</v>
      </c>
      <c r="E172">
        <v>82</v>
      </c>
    </row>
    <row r="173" spans="1:5" x14ac:dyDescent="0.2">
      <c r="A173" t="s">
        <v>11068</v>
      </c>
      <c r="B173" t="s">
        <v>84</v>
      </c>
      <c r="C173" t="s">
        <v>113</v>
      </c>
      <c r="D173" t="s">
        <v>10919</v>
      </c>
      <c r="E173">
        <v>1</v>
      </c>
    </row>
    <row r="174" spans="1:5" x14ac:dyDescent="0.2">
      <c r="A174" t="s">
        <v>11069</v>
      </c>
      <c r="B174" t="s">
        <v>84</v>
      </c>
      <c r="C174" t="s">
        <v>113</v>
      </c>
      <c r="D174" t="s">
        <v>10929</v>
      </c>
      <c r="E174">
        <v>1</v>
      </c>
    </row>
    <row r="175" spans="1:5" x14ac:dyDescent="0.2">
      <c r="A175" t="s">
        <v>11070</v>
      </c>
      <c r="B175" t="s">
        <v>84</v>
      </c>
      <c r="C175" t="s">
        <v>114</v>
      </c>
      <c r="D175" t="s">
        <v>10853</v>
      </c>
      <c r="E175">
        <v>1</v>
      </c>
    </row>
    <row r="176" spans="1:5" x14ac:dyDescent="0.2">
      <c r="A176" t="s">
        <v>11071</v>
      </c>
      <c r="B176" t="s">
        <v>84</v>
      </c>
      <c r="C176" t="s">
        <v>114</v>
      </c>
      <c r="D176" t="s">
        <v>10855</v>
      </c>
      <c r="E176">
        <v>1</v>
      </c>
    </row>
    <row r="177" spans="1:5" x14ac:dyDescent="0.2">
      <c r="A177" t="s">
        <v>11072</v>
      </c>
      <c r="B177" t="s">
        <v>84</v>
      </c>
      <c r="C177" t="s">
        <v>114</v>
      </c>
      <c r="D177" t="s">
        <v>10869</v>
      </c>
      <c r="E177">
        <v>4</v>
      </c>
    </row>
    <row r="178" spans="1:5" x14ac:dyDescent="0.2">
      <c r="A178" t="s">
        <v>11073</v>
      </c>
      <c r="B178" t="s">
        <v>84</v>
      </c>
      <c r="C178" t="s">
        <v>114</v>
      </c>
      <c r="D178" t="s">
        <v>10871</v>
      </c>
      <c r="E178">
        <v>1</v>
      </c>
    </row>
    <row r="179" spans="1:5" x14ac:dyDescent="0.2">
      <c r="A179" t="s">
        <v>11074</v>
      </c>
      <c r="B179" t="s">
        <v>84</v>
      </c>
      <c r="C179" t="s">
        <v>114</v>
      </c>
      <c r="D179" t="s">
        <v>10873</v>
      </c>
      <c r="E179">
        <v>1</v>
      </c>
    </row>
    <row r="180" spans="1:5" x14ac:dyDescent="0.2">
      <c r="A180" t="s">
        <v>11075</v>
      </c>
      <c r="B180" t="s">
        <v>84</v>
      </c>
      <c r="C180" t="s">
        <v>114</v>
      </c>
      <c r="D180" t="s">
        <v>10883</v>
      </c>
      <c r="E180">
        <v>1</v>
      </c>
    </row>
    <row r="181" spans="1:5" x14ac:dyDescent="0.2">
      <c r="A181" t="s">
        <v>11076</v>
      </c>
      <c r="B181" t="s">
        <v>84</v>
      </c>
      <c r="C181" t="s">
        <v>114</v>
      </c>
      <c r="D181" t="s">
        <v>10885</v>
      </c>
      <c r="E181">
        <v>2</v>
      </c>
    </row>
    <row r="182" spans="1:5" x14ac:dyDescent="0.2">
      <c r="A182" t="s">
        <v>11077</v>
      </c>
      <c r="B182" t="s">
        <v>84</v>
      </c>
      <c r="C182" t="s">
        <v>114</v>
      </c>
      <c r="D182" t="s">
        <v>10887</v>
      </c>
      <c r="E182">
        <v>6</v>
      </c>
    </row>
    <row r="183" spans="1:5" x14ac:dyDescent="0.2">
      <c r="A183" t="s">
        <v>11078</v>
      </c>
      <c r="B183" t="s">
        <v>84</v>
      </c>
      <c r="C183" t="s">
        <v>114</v>
      </c>
      <c r="D183" t="s">
        <v>10889</v>
      </c>
      <c r="E183">
        <v>100</v>
      </c>
    </row>
    <row r="184" spans="1:5" x14ac:dyDescent="0.2">
      <c r="A184" t="s">
        <v>11079</v>
      </c>
      <c r="B184" t="s">
        <v>84</v>
      </c>
      <c r="C184" t="s">
        <v>114</v>
      </c>
      <c r="D184" t="s">
        <v>10899</v>
      </c>
      <c r="E184">
        <v>1</v>
      </c>
    </row>
    <row r="185" spans="1:5" x14ac:dyDescent="0.2">
      <c r="A185" t="s">
        <v>11080</v>
      </c>
      <c r="B185" t="s">
        <v>84</v>
      </c>
      <c r="C185" t="s">
        <v>114</v>
      </c>
      <c r="D185" t="s">
        <v>10901</v>
      </c>
      <c r="E185">
        <v>107</v>
      </c>
    </row>
    <row r="186" spans="1:5" x14ac:dyDescent="0.2">
      <c r="A186" t="s">
        <v>11081</v>
      </c>
      <c r="B186" t="s">
        <v>84</v>
      </c>
      <c r="C186" t="s">
        <v>114</v>
      </c>
      <c r="D186" t="s">
        <v>10903</v>
      </c>
      <c r="E186">
        <v>216</v>
      </c>
    </row>
    <row r="187" spans="1:5" x14ac:dyDescent="0.2">
      <c r="A187" t="s">
        <v>11082</v>
      </c>
      <c r="B187" t="s">
        <v>84</v>
      </c>
      <c r="C187" t="s">
        <v>114</v>
      </c>
      <c r="D187" t="s">
        <v>10907</v>
      </c>
      <c r="E187">
        <v>1</v>
      </c>
    </row>
    <row r="188" spans="1:5" x14ac:dyDescent="0.2">
      <c r="A188" t="s">
        <v>11083</v>
      </c>
      <c r="B188" t="s">
        <v>84</v>
      </c>
      <c r="C188" t="s">
        <v>114</v>
      </c>
      <c r="D188" t="s">
        <v>10909</v>
      </c>
      <c r="E188">
        <v>1</v>
      </c>
    </row>
    <row r="189" spans="1:5" x14ac:dyDescent="0.2">
      <c r="A189" t="s">
        <v>11084</v>
      </c>
      <c r="B189" t="s">
        <v>84</v>
      </c>
      <c r="C189" t="s">
        <v>114</v>
      </c>
      <c r="D189" t="s">
        <v>10923</v>
      </c>
      <c r="E189">
        <v>1</v>
      </c>
    </row>
    <row r="190" spans="1:5" x14ac:dyDescent="0.2">
      <c r="A190" t="s">
        <v>11085</v>
      </c>
      <c r="B190" t="s">
        <v>84</v>
      </c>
      <c r="C190" t="s">
        <v>114</v>
      </c>
      <c r="D190" t="s">
        <v>10929</v>
      </c>
      <c r="E190">
        <v>1</v>
      </c>
    </row>
    <row r="191" spans="1:5" x14ac:dyDescent="0.2">
      <c r="A191" t="s">
        <v>11086</v>
      </c>
      <c r="B191" t="s">
        <v>84</v>
      </c>
      <c r="C191" t="s">
        <v>114</v>
      </c>
      <c r="D191" t="s">
        <v>10941</v>
      </c>
      <c r="E191">
        <v>1</v>
      </c>
    </row>
    <row r="192" spans="1:5" x14ac:dyDescent="0.2">
      <c r="A192" t="s">
        <v>11087</v>
      </c>
      <c r="B192" t="s">
        <v>84</v>
      </c>
      <c r="C192" t="s">
        <v>115</v>
      </c>
      <c r="D192" t="s">
        <v>10887</v>
      </c>
      <c r="E192">
        <v>1</v>
      </c>
    </row>
    <row r="193" spans="1:5" x14ac:dyDescent="0.2">
      <c r="A193" t="s">
        <v>11088</v>
      </c>
      <c r="B193" t="s">
        <v>84</v>
      </c>
      <c r="C193" t="s">
        <v>115</v>
      </c>
      <c r="D193" t="s">
        <v>10889</v>
      </c>
      <c r="E193">
        <v>130</v>
      </c>
    </row>
    <row r="194" spans="1:5" x14ac:dyDescent="0.2">
      <c r="A194" t="s">
        <v>11089</v>
      </c>
      <c r="B194" t="s">
        <v>84</v>
      </c>
      <c r="C194" t="s">
        <v>115</v>
      </c>
      <c r="D194" t="s">
        <v>10901</v>
      </c>
      <c r="E194">
        <v>147</v>
      </c>
    </row>
    <row r="195" spans="1:5" x14ac:dyDescent="0.2">
      <c r="A195" t="s">
        <v>11090</v>
      </c>
      <c r="B195" t="s">
        <v>84</v>
      </c>
      <c r="C195" t="s">
        <v>115</v>
      </c>
      <c r="D195" t="s">
        <v>10903</v>
      </c>
      <c r="E195">
        <v>328</v>
      </c>
    </row>
    <row r="196" spans="1:5" x14ac:dyDescent="0.2">
      <c r="A196" t="s">
        <v>11091</v>
      </c>
      <c r="B196" t="s">
        <v>84</v>
      </c>
      <c r="C196" t="s">
        <v>115</v>
      </c>
      <c r="D196" t="s">
        <v>10905</v>
      </c>
      <c r="E196">
        <v>1</v>
      </c>
    </row>
    <row r="197" spans="1:5" x14ac:dyDescent="0.2">
      <c r="A197" t="s">
        <v>11092</v>
      </c>
      <c r="B197" t="s">
        <v>84</v>
      </c>
      <c r="C197" t="s">
        <v>115</v>
      </c>
      <c r="D197" t="s">
        <v>10941</v>
      </c>
      <c r="E197">
        <v>1</v>
      </c>
    </row>
    <row r="198" spans="1:5" x14ac:dyDescent="0.2">
      <c r="A198" t="s">
        <v>11093</v>
      </c>
      <c r="B198" t="s">
        <v>84</v>
      </c>
      <c r="C198" t="s">
        <v>116</v>
      </c>
      <c r="D198" t="s">
        <v>10871</v>
      </c>
      <c r="E198">
        <v>1</v>
      </c>
    </row>
    <row r="199" spans="1:5" x14ac:dyDescent="0.2">
      <c r="A199" t="s">
        <v>11094</v>
      </c>
      <c r="B199" t="s">
        <v>84</v>
      </c>
      <c r="C199" t="s">
        <v>116</v>
      </c>
      <c r="D199" t="s">
        <v>10887</v>
      </c>
      <c r="E199">
        <v>1</v>
      </c>
    </row>
    <row r="200" spans="1:5" x14ac:dyDescent="0.2">
      <c r="A200" t="s">
        <v>11095</v>
      </c>
      <c r="B200" t="s">
        <v>84</v>
      </c>
      <c r="C200" t="s">
        <v>116</v>
      </c>
      <c r="D200" t="s">
        <v>10889</v>
      </c>
      <c r="E200">
        <v>72</v>
      </c>
    </row>
    <row r="201" spans="1:5" x14ac:dyDescent="0.2">
      <c r="A201" t="s">
        <v>11096</v>
      </c>
      <c r="B201" t="s">
        <v>84</v>
      </c>
      <c r="C201" t="s">
        <v>116</v>
      </c>
      <c r="D201" t="s">
        <v>10899</v>
      </c>
      <c r="E201">
        <v>1</v>
      </c>
    </row>
    <row r="202" spans="1:5" x14ac:dyDescent="0.2">
      <c r="A202" t="s">
        <v>11097</v>
      </c>
      <c r="B202" t="s">
        <v>84</v>
      </c>
      <c r="C202" t="s">
        <v>116</v>
      </c>
      <c r="D202" t="s">
        <v>10901</v>
      </c>
      <c r="E202">
        <v>88</v>
      </c>
    </row>
    <row r="203" spans="1:5" x14ac:dyDescent="0.2">
      <c r="A203" t="s">
        <v>11098</v>
      </c>
      <c r="B203" t="s">
        <v>84</v>
      </c>
      <c r="C203" t="s">
        <v>116</v>
      </c>
      <c r="D203" t="s">
        <v>10903</v>
      </c>
      <c r="E203">
        <v>209</v>
      </c>
    </row>
    <row r="204" spans="1:5" x14ac:dyDescent="0.2">
      <c r="A204" t="s">
        <v>11099</v>
      </c>
      <c r="B204" t="s">
        <v>84</v>
      </c>
      <c r="C204" t="s">
        <v>116</v>
      </c>
      <c r="D204" t="s">
        <v>10907</v>
      </c>
      <c r="E204">
        <v>1</v>
      </c>
    </row>
    <row r="205" spans="1:5" x14ac:dyDescent="0.2">
      <c r="A205" t="s">
        <v>11100</v>
      </c>
      <c r="B205" t="s">
        <v>84</v>
      </c>
      <c r="C205" t="s">
        <v>116</v>
      </c>
      <c r="D205" t="s">
        <v>10925</v>
      </c>
      <c r="E205">
        <v>1</v>
      </c>
    </row>
    <row r="206" spans="1:5" x14ac:dyDescent="0.2">
      <c r="A206" t="s">
        <v>11101</v>
      </c>
      <c r="B206" t="s">
        <v>84</v>
      </c>
      <c r="C206" t="s">
        <v>117</v>
      </c>
      <c r="D206" t="s">
        <v>10855</v>
      </c>
      <c r="E206">
        <v>1</v>
      </c>
    </row>
    <row r="207" spans="1:5" x14ac:dyDescent="0.2">
      <c r="A207" t="s">
        <v>11102</v>
      </c>
      <c r="B207" t="s">
        <v>84</v>
      </c>
      <c r="C207" t="s">
        <v>117</v>
      </c>
      <c r="D207" t="s">
        <v>10859</v>
      </c>
      <c r="E207">
        <v>3</v>
      </c>
    </row>
    <row r="208" spans="1:5" x14ac:dyDescent="0.2">
      <c r="A208" t="s">
        <v>11103</v>
      </c>
      <c r="B208" t="s">
        <v>84</v>
      </c>
      <c r="C208" t="s">
        <v>117</v>
      </c>
      <c r="D208" t="s">
        <v>10865</v>
      </c>
      <c r="E208">
        <v>1</v>
      </c>
    </row>
    <row r="209" spans="1:5" x14ac:dyDescent="0.2">
      <c r="A209" t="s">
        <v>11104</v>
      </c>
      <c r="B209" t="s">
        <v>84</v>
      </c>
      <c r="C209" t="s">
        <v>117</v>
      </c>
      <c r="D209" t="s">
        <v>10869</v>
      </c>
      <c r="E209">
        <v>1</v>
      </c>
    </row>
    <row r="210" spans="1:5" x14ac:dyDescent="0.2">
      <c r="A210" t="s">
        <v>11105</v>
      </c>
      <c r="B210" t="s">
        <v>84</v>
      </c>
      <c r="C210" t="s">
        <v>117</v>
      </c>
      <c r="D210" t="s">
        <v>10875</v>
      </c>
      <c r="E210">
        <v>1</v>
      </c>
    </row>
    <row r="211" spans="1:5" x14ac:dyDescent="0.2">
      <c r="A211" t="s">
        <v>11106</v>
      </c>
      <c r="B211" t="s">
        <v>84</v>
      </c>
      <c r="C211" t="s">
        <v>117</v>
      </c>
      <c r="D211" t="s">
        <v>10877</v>
      </c>
      <c r="E211">
        <v>1</v>
      </c>
    </row>
    <row r="212" spans="1:5" x14ac:dyDescent="0.2">
      <c r="A212" t="s">
        <v>11107</v>
      </c>
      <c r="B212" t="s">
        <v>84</v>
      </c>
      <c r="C212" t="s">
        <v>117</v>
      </c>
      <c r="D212" t="s">
        <v>10883</v>
      </c>
      <c r="E212">
        <v>1</v>
      </c>
    </row>
    <row r="213" spans="1:5" x14ac:dyDescent="0.2">
      <c r="A213" t="s">
        <v>11108</v>
      </c>
      <c r="B213" t="s">
        <v>84</v>
      </c>
      <c r="C213" t="s">
        <v>117</v>
      </c>
      <c r="D213" t="s">
        <v>10885</v>
      </c>
      <c r="E213">
        <v>1</v>
      </c>
    </row>
    <row r="214" spans="1:5" x14ac:dyDescent="0.2">
      <c r="A214" t="s">
        <v>11109</v>
      </c>
      <c r="B214" t="s">
        <v>84</v>
      </c>
      <c r="C214" t="s">
        <v>117</v>
      </c>
      <c r="D214" t="s">
        <v>10887</v>
      </c>
      <c r="E214">
        <v>8</v>
      </c>
    </row>
    <row r="215" spans="1:5" x14ac:dyDescent="0.2">
      <c r="A215" t="s">
        <v>11110</v>
      </c>
      <c r="B215" t="s">
        <v>84</v>
      </c>
      <c r="C215" t="s">
        <v>117</v>
      </c>
      <c r="D215" t="s">
        <v>10889</v>
      </c>
      <c r="E215">
        <v>218</v>
      </c>
    </row>
    <row r="216" spans="1:5" x14ac:dyDescent="0.2">
      <c r="A216" t="s">
        <v>11111</v>
      </c>
      <c r="B216" t="s">
        <v>84</v>
      </c>
      <c r="C216" t="s">
        <v>117</v>
      </c>
      <c r="D216" t="s">
        <v>10901</v>
      </c>
      <c r="E216">
        <v>253</v>
      </c>
    </row>
    <row r="217" spans="1:5" x14ac:dyDescent="0.2">
      <c r="A217" t="s">
        <v>11112</v>
      </c>
      <c r="B217" t="s">
        <v>84</v>
      </c>
      <c r="C217" t="s">
        <v>117</v>
      </c>
      <c r="D217" t="s">
        <v>10903</v>
      </c>
      <c r="E217">
        <v>455</v>
      </c>
    </row>
    <row r="218" spans="1:5" x14ac:dyDescent="0.2">
      <c r="A218" t="s">
        <v>11113</v>
      </c>
      <c r="B218" t="s">
        <v>84</v>
      </c>
      <c r="C218" t="s">
        <v>117</v>
      </c>
      <c r="D218" t="s">
        <v>10907</v>
      </c>
      <c r="E218">
        <v>2</v>
      </c>
    </row>
    <row r="219" spans="1:5" x14ac:dyDescent="0.2">
      <c r="A219" t="s">
        <v>11114</v>
      </c>
      <c r="B219" t="s">
        <v>84</v>
      </c>
      <c r="C219" t="s">
        <v>117</v>
      </c>
      <c r="D219" t="s">
        <v>10909</v>
      </c>
      <c r="E219">
        <v>1</v>
      </c>
    </row>
    <row r="220" spans="1:5" x14ac:dyDescent="0.2">
      <c r="A220" t="s">
        <v>11115</v>
      </c>
      <c r="B220" t="s">
        <v>84</v>
      </c>
      <c r="C220" t="s">
        <v>117</v>
      </c>
      <c r="D220" t="s">
        <v>10917</v>
      </c>
      <c r="E220">
        <v>1</v>
      </c>
    </row>
    <row r="221" spans="1:5" x14ac:dyDescent="0.2">
      <c r="A221" t="s">
        <v>11116</v>
      </c>
      <c r="B221" t="s">
        <v>84</v>
      </c>
      <c r="C221" t="s">
        <v>117</v>
      </c>
      <c r="D221" t="s">
        <v>10925</v>
      </c>
      <c r="E221">
        <v>2</v>
      </c>
    </row>
    <row r="222" spans="1:5" x14ac:dyDescent="0.2">
      <c r="A222" t="s">
        <v>11117</v>
      </c>
      <c r="B222" t="s">
        <v>84</v>
      </c>
      <c r="C222" t="s">
        <v>117</v>
      </c>
      <c r="D222" t="s">
        <v>10927</v>
      </c>
      <c r="E222">
        <v>1</v>
      </c>
    </row>
    <row r="223" spans="1:5" x14ac:dyDescent="0.2">
      <c r="A223" t="s">
        <v>11118</v>
      </c>
      <c r="B223" t="s">
        <v>84</v>
      </c>
      <c r="C223" t="s">
        <v>117</v>
      </c>
      <c r="D223" t="s">
        <v>10929</v>
      </c>
      <c r="E223">
        <v>4</v>
      </c>
    </row>
    <row r="224" spans="1:5" x14ac:dyDescent="0.2">
      <c r="A224" t="s">
        <v>11119</v>
      </c>
      <c r="B224" t="s">
        <v>84</v>
      </c>
      <c r="C224" t="s">
        <v>117</v>
      </c>
      <c r="D224" t="s">
        <v>10931</v>
      </c>
      <c r="E224">
        <v>1</v>
      </c>
    </row>
    <row r="225" spans="1:5" x14ac:dyDescent="0.2">
      <c r="A225" t="s">
        <v>11120</v>
      </c>
      <c r="B225" t="s">
        <v>84</v>
      </c>
      <c r="C225" t="s">
        <v>117</v>
      </c>
      <c r="D225" t="s">
        <v>10941</v>
      </c>
      <c r="E225">
        <v>1</v>
      </c>
    </row>
    <row r="226" spans="1:5" x14ac:dyDescent="0.2">
      <c r="A226" t="s">
        <v>11121</v>
      </c>
      <c r="B226" t="s">
        <v>84</v>
      </c>
      <c r="C226" t="s">
        <v>118</v>
      </c>
      <c r="D226" t="s">
        <v>10855</v>
      </c>
      <c r="E226">
        <v>1</v>
      </c>
    </row>
    <row r="227" spans="1:5" x14ac:dyDescent="0.2">
      <c r="A227" t="s">
        <v>11122</v>
      </c>
      <c r="B227" t="s">
        <v>84</v>
      </c>
      <c r="C227" t="s">
        <v>118</v>
      </c>
      <c r="D227" t="s">
        <v>10869</v>
      </c>
      <c r="E227">
        <v>1</v>
      </c>
    </row>
    <row r="228" spans="1:5" x14ac:dyDescent="0.2">
      <c r="A228" t="s">
        <v>11123</v>
      </c>
      <c r="B228" t="s">
        <v>84</v>
      </c>
      <c r="C228" t="s">
        <v>118</v>
      </c>
      <c r="D228" t="s">
        <v>10871</v>
      </c>
      <c r="E228">
        <v>1</v>
      </c>
    </row>
    <row r="229" spans="1:5" x14ac:dyDescent="0.2">
      <c r="A229" t="s">
        <v>11124</v>
      </c>
      <c r="B229" t="s">
        <v>84</v>
      </c>
      <c r="C229" t="s">
        <v>118</v>
      </c>
      <c r="D229" t="s">
        <v>10877</v>
      </c>
      <c r="E229">
        <v>1</v>
      </c>
    </row>
    <row r="230" spans="1:5" x14ac:dyDescent="0.2">
      <c r="A230" t="s">
        <v>11125</v>
      </c>
      <c r="B230" t="s">
        <v>84</v>
      </c>
      <c r="C230" t="s">
        <v>118</v>
      </c>
      <c r="D230" t="s">
        <v>10885</v>
      </c>
      <c r="E230">
        <v>1</v>
      </c>
    </row>
    <row r="231" spans="1:5" x14ac:dyDescent="0.2">
      <c r="A231" t="s">
        <v>11126</v>
      </c>
      <c r="B231" t="s">
        <v>84</v>
      </c>
      <c r="C231" t="s">
        <v>118</v>
      </c>
      <c r="D231" t="s">
        <v>10887</v>
      </c>
      <c r="E231">
        <v>3</v>
      </c>
    </row>
    <row r="232" spans="1:5" x14ac:dyDescent="0.2">
      <c r="A232" t="s">
        <v>11127</v>
      </c>
      <c r="B232" t="s">
        <v>84</v>
      </c>
      <c r="C232" t="s">
        <v>118</v>
      </c>
      <c r="D232" t="s">
        <v>10889</v>
      </c>
      <c r="E232">
        <v>83</v>
      </c>
    </row>
    <row r="233" spans="1:5" x14ac:dyDescent="0.2">
      <c r="A233" t="s">
        <v>11128</v>
      </c>
      <c r="B233" t="s">
        <v>84</v>
      </c>
      <c r="C233" t="s">
        <v>118</v>
      </c>
      <c r="D233" t="s">
        <v>10895</v>
      </c>
      <c r="E233">
        <v>2</v>
      </c>
    </row>
    <row r="234" spans="1:5" x14ac:dyDescent="0.2">
      <c r="A234" t="s">
        <v>11129</v>
      </c>
      <c r="B234" t="s">
        <v>84</v>
      </c>
      <c r="C234" t="s">
        <v>118</v>
      </c>
      <c r="D234" t="s">
        <v>10901</v>
      </c>
      <c r="E234">
        <v>93</v>
      </c>
    </row>
    <row r="235" spans="1:5" x14ac:dyDescent="0.2">
      <c r="A235" t="s">
        <v>11130</v>
      </c>
      <c r="B235" t="s">
        <v>84</v>
      </c>
      <c r="C235" t="s">
        <v>118</v>
      </c>
      <c r="D235" t="s">
        <v>10903</v>
      </c>
      <c r="E235">
        <v>241</v>
      </c>
    </row>
    <row r="236" spans="1:5" x14ac:dyDescent="0.2">
      <c r="A236" t="s">
        <v>11131</v>
      </c>
      <c r="B236" t="s">
        <v>84</v>
      </c>
      <c r="C236" t="s">
        <v>118</v>
      </c>
      <c r="D236" t="s">
        <v>10925</v>
      </c>
      <c r="E236">
        <v>1</v>
      </c>
    </row>
    <row r="237" spans="1:5" x14ac:dyDescent="0.2">
      <c r="A237" t="s">
        <v>11132</v>
      </c>
      <c r="B237" t="s">
        <v>84</v>
      </c>
      <c r="C237" t="s">
        <v>118</v>
      </c>
      <c r="D237" t="s">
        <v>10929</v>
      </c>
      <c r="E237">
        <v>1</v>
      </c>
    </row>
    <row r="238" spans="1:5" x14ac:dyDescent="0.2">
      <c r="A238" t="s">
        <v>11133</v>
      </c>
      <c r="B238" t="s">
        <v>84</v>
      </c>
      <c r="C238" t="s">
        <v>118</v>
      </c>
      <c r="D238" t="s">
        <v>10931</v>
      </c>
      <c r="E238">
        <v>1</v>
      </c>
    </row>
    <row r="239" spans="1:5" x14ac:dyDescent="0.2">
      <c r="A239" t="s">
        <v>11134</v>
      </c>
      <c r="B239" t="s">
        <v>84</v>
      </c>
      <c r="C239" t="s">
        <v>118</v>
      </c>
      <c r="D239" t="s">
        <v>10941</v>
      </c>
      <c r="E239">
        <v>3</v>
      </c>
    </row>
    <row r="240" spans="1:5" x14ac:dyDescent="0.2">
      <c r="A240" t="s">
        <v>11135</v>
      </c>
      <c r="B240" t="s">
        <v>84</v>
      </c>
      <c r="C240" t="s">
        <v>119</v>
      </c>
      <c r="D240" t="s">
        <v>10855</v>
      </c>
      <c r="E240">
        <v>2</v>
      </c>
    </row>
    <row r="241" spans="1:5" x14ac:dyDescent="0.2">
      <c r="A241" t="s">
        <v>11136</v>
      </c>
      <c r="B241" t="s">
        <v>84</v>
      </c>
      <c r="C241" t="s">
        <v>119</v>
      </c>
      <c r="D241" t="s">
        <v>10869</v>
      </c>
      <c r="E241">
        <v>3</v>
      </c>
    </row>
    <row r="242" spans="1:5" x14ac:dyDescent="0.2">
      <c r="A242" t="s">
        <v>11137</v>
      </c>
      <c r="B242" t="s">
        <v>84</v>
      </c>
      <c r="C242" t="s">
        <v>119</v>
      </c>
      <c r="D242" t="s">
        <v>10871</v>
      </c>
      <c r="E242">
        <v>1</v>
      </c>
    </row>
    <row r="243" spans="1:5" x14ac:dyDescent="0.2">
      <c r="A243" t="s">
        <v>11138</v>
      </c>
      <c r="B243" t="s">
        <v>84</v>
      </c>
      <c r="C243" t="s">
        <v>119</v>
      </c>
      <c r="D243" t="s">
        <v>10875</v>
      </c>
      <c r="E243">
        <v>2</v>
      </c>
    </row>
    <row r="244" spans="1:5" x14ac:dyDescent="0.2">
      <c r="A244" t="s">
        <v>11139</v>
      </c>
      <c r="B244" t="s">
        <v>84</v>
      </c>
      <c r="C244" t="s">
        <v>119</v>
      </c>
      <c r="D244" t="s">
        <v>10877</v>
      </c>
      <c r="E244">
        <v>1</v>
      </c>
    </row>
    <row r="245" spans="1:5" x14ac:dyDescent="0.2">
      <c r="A245" t="s">
        <v>11140</v>
      </c>
      <c r="B245" t="s">
        <v>84</v>
      </c>
      <c r="C245" t="s">
        <v>119</v>
      </c>
      <c r="D245" t="s">
        <v>10885</v>
      </c>
      <c r="E245">
        <v>1</v>
      </c>
    </row>
    <row r="246" spans="1:5" x14ac:dyDescent="0.2">
      <c r="A246" t="s">
        <v>11141</v>
      </c>
      <c r="B246" t="s">
        <v>84</v>
      </c>
      <c r="C246" t="s">
        <v>119</v>
      </c>
      <c r="D246" t="s">
        <v>10887</v>
      </c>
      <c r="E246">
        <v>8</v>
      </c>
    </row>
    <row r="247" spans="1:5" x14ac:dyDescent="0.2">
      <c r="A247" t="s">
        <v>11142</v>
      </c>
      <c r="B247" t="s">
        <v>84</v>
      </c>
      <c r="C247" t="s">
        <v>119</v>
      </c>
      <c r="D247" t="s">
        <v>10889</v>
      </c>
      <c r="E247">
        <v>69</v>
      </c>
    </row>
    <row r="248" spans="1:5" x14ac:dyDescent="0.2">
      <c r="A248" t="s">
        <v>11143</v>
      </c>
      <c r="B248" t="s">
        <v>84</v>
      </c>
      <c r="C248" t="s">
        <v>119</v>
      </c>
      <c r="D248" t="s">
        <v>10893</v>
      </c>
      <c r="E248">
        <v>2</v>
      </c>
    </row>
    <row r="249" spans="1:5" x14ac:dyDescent="0.2">
      <c r="A249" t="s">
        <v>11144</v>
      </c>
      <c r="B249" t="s">
        <v>84</v>
      </c>
      <c r="C249" t="s">
        <v>119</v>
      </c>
      <c r="D249" t="s">
        <v>10895</v>
      </c>
      <c r="E249">
        <v>1</v>
      </c>
    </row>
    <row r="250" spans="1:5" x14ac:dyDescent="0.2">
      <c r="A250" t="s">
        <v>11145</v>
      </c>
      <c r="B250" t="s">
        <v>84</v>
      </c>
      <c r="C250" t="s">
        <v>119</v>
      </c>
      <c r="D250" t="s">
        <v>10901</v>
      </c>
      <c r="E250">
        <v>83</v>
      </c>
    </row>
    <row r="251" spans="1:5" x14ac:dyDescent="0.2">
      <c r="A251" t="s">
        <v>11146</v>
      </c>
      <c r="B251" t="s">
        <v>84</v>
      </c>
      <c r="C251" t="s">
        <v>119</v>
      </c>
      <c r="D251" t="s">
        <v>10903</v>
      </c>
      <c r="E251">
        <v>218</v>
      </c>
    </row>
    <row r="252" spans="1:5" x14ac:dyDescent="0.2">
      <c r="A252" t="s">
        <v>11147</v>
      </c>
      <c r="B252" t="s">
        <v>84</v>
      </c>
      <c r="C252" t="s">
        <v>119</v>
      </c>
      <c r="D252" t="s">
        <v>10925</v>
      </c>
      <c r="E252">
        <v>1</v>
      </c>
    </row>
    <row r="253" spans="1:5" x14ac:dyDescent="0.2">
      <c r="A253" t="s">
        <v>11148</v>
      </c>
      <c r="B253" t="s">
        <v>84</v>
      </c>
      <c r="C253" t="s">
        <v>119</v>
      </c>
      <c r="D253" t="s">
        <v>10929</v>
      </c>
      <c r="E253">
        <v>3</v>
      </c>
    </row>
    <row r="254" spans="1:5" x14ac:dyDescent="0.2">
      <c r="A254" t="s">
        <v>11149</v>
      </c>
      <c r="B254" t="s">
        <v>84</v>
      </c>
      <c r="C254" t="s">
        <v>119</v>
      </c>
      <c r="D254" t="s">
        <v>10935</v>
      </c>
      <c r="E254">
        <v>1</v>
      </c>
    </row>
    <row r="255" spans="1:5" x14ac:dyDescent="0.2">
      <c r="A255" t="s">
        <v>11150</v>
      </c>
      <c r="B255" t="s">
        <v>84</v>
      </c>
      <c r="C255" t="s">
        <v>119</v>
      </c>
      <c r="D255" t="s">
        <v>10941</v>
      </c>
      <c r="E255">
        <v>5</v>
      </c>
    </row>
    <row r="256" spans="1:5" x14ac:dyDescent="0.2">
      <c r="A256" t="s">
        <v>11151</v>
      </c>
      <c r="B256" t="s">
        <v>84</v>
      </c>
      <c r="C256" t="s">
        <v>120</v>
      </c>
      <c r="D256" t="s">
        <v>10855</v>
      </c>
      <c r="E256">
        <v>2</v>
      </c>
    </row>
    <row r="257" spans="1:5" x14ac:dyDescent="0.2">
      <c r="A257" t="s">
        <v>11152</v>
      </c>
      <c r="B257" t="s">
        <v>84</v>
      </c>
      <c r="C257" t="s">
        <v>120</v>
      </c>
      <c r="D257" t="s">
        <v>10863</v>
      </c>
      <c r="E257">
        <v>3</v>
      </c>
    </row>
    <row r="258" spans="1:5" x14ac:dyDescent="0.2">
      <c r="A258" t="s">
        <v>11153</v>
      </c>
      <c r="B258" t="s">
        <v>84</v>
      </c>
      <c r="C258" t="s">
        <v>120</v>
      </c>
      <c r="D258" t="s">
        <v>10869</v>
      </c>
      <c r="E258">
        <v>6</v>
      </c>
    </row>
    <row r="259" spans="1:5" x14ac:dyDescent="0.2">
      <c r="A259" t="s">
        <v>11154</v>
      </c>
      <c r="B259" t="s">
        <v>84</v>
      </c>
      <c r="C259" t="s">
        <v>120</v>
      </c>
      <c r="D259" t="s">
        <v>10871</v>
      </c>
      <c r="E259">
        <v>2</v>
      </c>
    </row>
    <row r="260" spans="1:5" x14ac:dyDescent="0.2">
      <c r="A260" t="s">
        <v>11155</v>
      </c>
      <c r="B260" t="s">
        <v>84</v>
      </c>
      <c r="C260" t="s">
        <v>120</v>
      </c>
      <c r="D260" t="s">
        <v>10873</v>
      </c>
      <c r="E260">
        <v>2</v>
      </c>
    </row>
    <row r="261" spans="1:5" x14ac:dyDescent="0.2">
      <c r="A261" t="s">
        <v>11156</v>
      </c>
      <c r="B261" t="s">
        <v>84</v>
      </c>
      <c r="C261" t="s">
        <v>120</v>
      </c>
      <c r="D261" t="s">
        <v>10875</v>
      </c>
      <c r="E261">
        <v>1</v>
      </c>
    </row>
    <row r="262" spans="1:5" x14ac:dyDescent="0.2">
      <c r="A262" t="s">
        <v>11157</v>
      </c>
      <c r="B262" t="s">
        <v>84</v>
      </c>
      <c r="C262" t="s">
        <v>120</v>
      </c>
      <c r="D262" t="s">
        <v>10881</v>
      </c>
      <c r="E262">
        <v>1</v>
      </c>
    </row>
    <row r="263" spans="1:5" x14ac:dyDescent="0.2">
      <c r="A263" t="s">
        <v>11158</v>
      </c>
      <c r="B263" t="s">
        <v>84</v>
      </c>
      <c r="C263" t="s">
        <v>120</v>
      </c>
      <c r="D263" t="s">
        <v>10883</v>
      </c>
      <c r="E263">
        <v>1</v>
      </c>
    </row>
    <row r="264" spans="1:5" x14ac:dyDescent="0.2">
      <c r="A264" t="s">
        <v>11159</v>
      </c>
      <c r="B264" t="s">
        <v>84</v>
      </c>
      <c r="C264" t="s">
        <v>120</v>
      </c>
      <c r="D264" t="s">
        <v>10887</v>
      </c>
      <c r="E264">
        <v>12</v>
      </c>
    </row>
    <row r="265" spans="1:5" x14ac:dyDescent="0.2">
      <c r="A265" t="s">
        <v>11160</v>
      </c>
      <c r="B265" t="s">
        <v>84</v>
      </c>
      <c r="C265" t="s">
        <v>120</v>
      </c>
      <c r="D265" t="s">
        <v>10889</v>
      </c>
      <c r="E265">
        <v>166</v>
      </c>
    </row>
    <row r="266" spans="1:5" x14ac:dyDescent="0.2">
      <c r="A266" t="s">
        <v>11161</v>
      </c>
      <c r="B266" t="s">
        <v>84</v>
      </c>
      <c r="C266" t="s">
        <v>120</v>
      </c>
      <c r="D266" t="s">
        <v>10893</v>
      </c>
      <c r="E266">
        <v>2</v>
      </c>
    </row>
    <row r="267" spans="1:5" x14ac:dyDescent="0.2">
      <c r="A267" t="s">
        <v>11162</v>
      </c>
      <c r="B267" t="s">
        <v>84</v>
      </c>
      <c r="C267" t="s">
        <v>120</v>
      </c>
      <c r="D267" t="s">
        <v>10895</v>
      </c>
      <c r="E267">
        <v>1</v>
      </c>
    </row>
    <row r="268" spans="1:5" x14ac:dyDescent="0.2">
      <c r="A268" t="s">
        <v>11163</v>
      </c>
      <c r="B268" t="s">
        <v>84</v>
      </c>
      <c r="C268" t="s">
        <v>120</v>
      </c>
      <c r="D268" t="s">
        <v>10899</v>
      </c>
      <c r="E268">
        <v>1</v>
      </c>
    </row>
    <row r="269" spans="1:5" x14ac:dyDescent="0.2">
      <c r="A269" t="s">
        <v>11164</v>
      </c>
      <c r="B269" t="s">
        <v>84</v>
      </c>
      <c r="C269" t="s">
        <v>120</v>
      </c>
      <c r="D269" t="s">
        <v>10901</v>
      </c>
      <c r="E269">
        <v>194</v>
      </c>
    </row>
    <row r="270" spans="1:5" x14ac:dyDescent="0.2">
      <c r="A270" t="s">
        <v>11165</v>
      </c>
      <c r="B270" t="s">
        <v>84</v>
      </c>
      <c r="C270" t="s">
        <v>120</v>
      </c>
      <c r="D270" t="s">
        <v>10903</v>
      </c>
      <c r="E270">
        <v>433</v>
      </c>
    </row>
    <row r="271" spans="1:5" x14ac:dyDescent="0.2">
      <c r="A271" t="s">
        <v>11166</v>
      </c>
      <c r="B271" t="s">
        <v>84</v>
      </c>
      <c r="C271" t="s">
        <v>120</v>
      </c>
      <c r="D271" t="s">
        <v>10907</v>
      </c>
      <c r="E271">
        <v>5</v>
      </c>
    </row>
    <row r="272" spans="1:5" x14ac:dyDescent="0.2">
      <c r="A272" t="s">
        <v>11167</v>
      </c>
      <c r="B272" t="s">
        <v>84</v>
      </c>
      <c r="C272" t="s">
        <v>120</v>
      </c>
      <c r="D272" t="s">
        <v>10909</v>
      </c>
      <c r="E272">
        <v>2</v>
      </c>
    </row>
    <row r="273" spans="1:5" x14ac:dyDescent="0.2">
      <c r="A273" t="s">
        <v>11168</v>
      </c>
      <c r="B273" t="s">
        <v>84</v>
      </c>
      <c r="C273" t="s">
        <v>120</v>
      </c>
      <c r="D273" t="s">
        <v>10925</v>
      </c>
      <c r="E273">
        <v>1</v>
      </c>
    </row>
    <row r="274" spans="1:5" x14ac:dyDescent="0.2">
      <c r="A274" t="s">
        <v>11169</v>
      </c>
      <c r="B274" t="s">
        <v>84</v>
      </c>
      <c r="C274" t="s">
        <v>120</v>
      </c>
      <c r="D274" t="s">
        <v>10929</v>
      </c>
      <c r="E274">
        <v>3</v>
      </c>
    </row>
    <row r="275" spans="1:5" x14ac:dyDescent="0.2">
      <c r="A275" t="s">
        <v>11170</v>
      </c>
      <c r="B275" t="s">
        <v>84</v>
      </c>
      <c r="C275" t="s">
        <v>120</v>
      </c>
      <c r="D275" t="s">
        <v>10941</v>
      </c>
      <c r="E275">
        <v>5</v>
      </c>
    </row>
    <row r="276" spans="1:5" x14ac:dyDescent="0.2">
      <c r="A276" t="s">
        <v>11171</v>
      </c>
      <c r="B276" t="s">
        <v>84</v>
      </c>
      <c r="C276" t="s">
        <v>121</v>
      </c>
      <c r="D276" t="s">
        <v>10855</v>
      </c>
      <c r="E276">
        <v>2</v>
      </c>
    </row>
    <row r="277" spans="1:5" x14ac:dyDescent="0.2">
      <c r="A277" t="s">
        <v>11172</v>
      </c>
      <c r="B277" t="s">
        <v>84</v>
      </c>
      <c r="C277" t="s">
        <v>121</v>
      </c>
      <c r="D277" t="s">
        <v>10869</v>
      </c>
      <c r="E277">
        <v>4</v>
      </c>
    </row>
    <row r="278" spans="1:5" x14ac:dyDescent="0.2">
      <c r="A278" t="s">
        <v>11173</v>
      </c>
      <c r="B278" t="s">
        <v>84</v>
      </c>
      <c r="C278" t="s">
        <v>121</v>
      </c>
      <c r="D278" t="s">
        <v>10873</v>
      </c>
      <c r="E278">
        <v>2</v>
      </c>
    </row>
    <row r="279" spans="1:5" x14ac:dyDescent="0.2">
      <c r="A279" t="s">
        <v>11174</v>
      </c>
      <c r="B279" t="s">
        <v>84</v>
      </c>
      <c r="C279" t="s">
        <v>121</v>
      </c>
      <c r="D279" t="s">
        <v>10875</v>
      </c>
      <c r="E279">
        <v>1</v>
      </c>
    </row>
    <row r="280" spans="1:5" x14ac:dyDescent="0.2">
      <c r="A280" t="s">
        <v>11175</v>
      </c>
      <c r="B280" t="s">
        <v>84</v>
      </c>
      <c r="C280" t="s">
        <v>121</v>
      </c>
      <c r="D280" t="s">
        <v>10887</v>
      </c>
      <c r="E280">
        <v>7</v>
      </c>
    </row>
    <row r="281" spans="1:5" x14ac:dyDescent="0.2">
      <c r="A281" t="s">
        <v>11176</v>
      </c>
      <c r="B281" t="s">
        <v>84</v>
      </c>
      <c r="C281" t="s">
        <v>121</v>
      </c>
      <c r="D281" t="s">
        <v>10889</v>
      </c>
      <c r="E281">
        <v>220</v>
      </c>
    </row>
    <row r="282" spans="1:5" x14ac:dyDescent="0.2">
      <c r="A282" t="s">
        <v>11177</v>
      </c>
      <c r="B282" t="s">
        <v>84</v>
      </c>
      <c r="C282" t="s">
        <v>121</v>
      </c>
      <c r="D282" t="s">
        <v>10899</v>
      </c>
      <c r="E282">
        <v>1</v>
      </c>
    </row>
    <row r="283" spans="1:5" x14ac:dyDescent="0.2">
      <c r="A283" t="s">
        <v>11178</v>
      </c>
      <c r="B283" t="s">
        <v>84</v>
      </c>
      <c r="C283" t="s">
        <v>121</v>
      </c>
      <c r="D283" t="s">
        <v>10901</v>
      </c>
      <c r="E283">
        <v>259</v>
      </c>
    </row>
    <row r="284" spans="1:5" x14ac:dyDescent="0.2">
      <c r="A284" t="s">
        <v>11179</v>
      </c>
      <c r="B284" t="s">
        <v>84</v>
      </c>
      <c r="C284" t="s">
        <v>121</v>
      </c>
      <c r="D284" t="s">
        <v>10903</v>
      </c>
      <c r="E284">
        <v>583</v>
      </c>
    </row>
    <row r="285" spans="1:5" x14ac:dyDescent="0.2">
      <c r="A285" t="s">
        <v>11180</v>
      </c>
      <c r="B285" t="s">
        <v>84</v>
      </c>
      <c r="C285" t="s">
        <v>121</v>
      </c>
      <c r="D285" t="s">
        <v>10907</v>
      </c>
      <c r="E285">
        <v>2</v>
      </c>
    </row>
    <row r="286" spans="1:5" x14ac:dyDescent="0.2">
      <c r="A286" t="s">
        <v>11181</v>
      </c>
      <c r="B286" t="s">
        <v>84</v>
      </c>
      <c r="C286" t="s">
        <v>121</v>
      </c>
      <c r="D286" t="s">
        <v>10923</v>
      </c>
      <c r="E286">
        <v>2</v>
      </c>
    </row>
    <row r="287" spans="1:5" x14ac:dyDescent="0.2">
      <c r="A287" t="s">
        <v>11182</v>
      </c>
      <c r="B287" t="s">
        <v>84</v>
      </c>
      <c r="C287" t="s">
        <v>121</v>
      </c>
      <c r="D287" t="s">
        <v>10941</v>
      </c>
      <c r="E287">
        <v>2</v>
      </c>
    </row>
    <row r="288" spans="1:5" x14ac:dyDescent="0.2">
      <c r="A288" t="s">
        <v>11183</v>
      </c>
      <c r="B288" t="s">
        <v>84</v>
      </c>
      <c r="C288" t="s">
        <v>122</v>
      </c>
      <c r="D288" t="s">
        <v>10855</v>
      </c>
      <c r="E288">
        <v>2</v>
      </c>
    </row>
    <row r="289" spans="1:5" x14ac:dyDescent="0.2">
      <c r="A289" t="s">
        <v>11184</v>
      </c>
      <c r="B289" t="s">
        <v>84</v>
      </c>
      <c r="C289" t="s">
        <v>122</v>
      </c>
      <c r="D289" t="s">
        <v>10859</v>
      </c>
      <c r="E289">
        <v>2</v>
      </c>
    </row>
    <row r="290" spans="1:5" x14ac:dyDescent="0.2">
      <c r="A290" t="s">
        <v>11185</v>
      </c>
      <c r="B290" t="s">
        <v>84</v>
      </c>
      <c r="C290" t="s">
        <v>122</v>
      </c>
      <c r="D290" t="s">
        <v>10863</v>
      </c>
      <c r="E290">
        <v>1</v>
      </c>
    </row>
    <row r="291" spans="1:5" x14ac:dyDescent="0.2">
      <c r="A291" t="s">
        <v>11186</v>
      </c>
      <c r="B291" t="s">
        <v>84</v>
      </c>
      <c r="C291" t="s">
        <v>122</v>
      </c>
      <c r="D291" t="s">
        <v>10869</v>
      </c>
      <c r="E291">
        <v>2</v>
      </c>
    </row>
    <row r="292" spans="1:5" x14ac:dyDescent="0.2">
      <c r="A292" t="s">
        <v>11187</v>
      </c>
      <c r="B292" t="s">
        <v>84</v>
      </c>
      <c r="C292" t="s">
        <v>122</v>
      </c>
      <c r="D292" t="s">
        <v>10877</v>
      </c>
      <c r="E292">
        <v>1</v>
      </c>
    </row>
    <row r="293" spans="1:5" x14ac:dyDescent="0.2">
      <c r="A293" t="s">
        <v>11188</v>
      </c>
      <c r="B293" t="s">
        <v>84</v>
      </c>
      <c r="C293" t="s">
        <v>122</v>
      </c>
      <c r="D293" t="s">
        <v>10883</v>
      </c>
      <c r="E293">
        <v>1</v>
      </c>
    </row>
    <row r="294" spans="1:5" x14ac:dyDescent="0.2">
      <c r="A294" t="s">
        <v>11189</v>
      </c>
      <c r="B294" t="s">
        <v>84</v>
      </c>
      <c r="C294" t="s">
        <v>122</v>
      </c>
      <c r="D294" t="s">
        <v>10887</v>
      </c>
      <c r="E294">
        <v>11</v>
      </c>
    </row>
    <row r="295" spans="1:5" x14ac:dyDescent="0.2">
      <c r="A295" t="s">
        <v>11190</v>
      </c>
      <c r="B295" t="s">
        <v>84</v>
      </c>
      <c r="C295" t="s">
        <v>122</v>
      </c>
      <c r="D295" t="s">
        <v>10889</v>
      </c>
      <c r="E295">
        <v>272</v>
      </c>
    </row>
    <row r="296" spans="1:5" x14ac:dyDescent="0.2">
      <c r="A296" t="s">
        <v>11191</v>
      </c>
      <c r="B296" t="s">
        <v>84</v>
      </c>
      <c r="C296" t="s">
        <v>122</v>
      </c>
      <c r="D296" t="s">
        <v>10893</v>
      </c>
      <c r="E296">
        <v>2</v>
      </c>
    </row>
    <row r="297" spans="1:5" x14ac:dyDescent="0.2">
      <c r="A297" t="s">
        <v>11192</v>
      </c>
      <c r="B297" t="s">
        <v>84</v>
      </c>
      <c r="C297" t="s">
        <v>122</v>
      </c>
      <c r="D297" t="s">
        <v>10899</v>
      </c>
      <c r="E297">
        <v>2</v>
      </c>
    </row>
    <row r="298" spans="1:5" x14ac:dyDescent="0.2">
      <c r="A298" t="s">
        <v>11193</v>
      </c>
      <c r="B298" t="s">
        <v>84</v>
      </c>
      <c r="C298" t="s">
        <v>122</v>
      </c>
      <c r="D298" t="s">
        <v>10901</v>
      </c>
      <c r="E298">
        <v>320</v>
      </c>
    </row>
    <row r="299" spans="1:5" x14ac:dyDescent="0.2">
      <c r="A299" t="s">
        <v>11194</v>
      </c>
      <c r="B299" t="s">
        <v>84</v>
      </c>
      <c r="C299" t="s">
        <v>122</v>
      </c>
      <c r="D299" t="s">
        <v>10903</v>
      </c>
      <c r="E299">
        <v>727</v>
      </c>
    </row>
    <row r="300" spans="1:5" x14ac:dyDescent="0.2">
      <c r="A300" t="s">
        <v>11195</v>
      </c>
      <c r="B300" t="s">
        <v>84</v>
      </c>
      <c r="C300" t="s">
        <v>122</v>
      </c>
      <c r="D300" t="s">
        <v>10907</v>
      </c>
      <c r="E300">
        <v>3</v>
      </c>
    </row>
    <row r="301" spans="1:5" x14ac:dyDescent="0.2">
      <c r="A301" t="s">
        <v>11196</v>
      </c>
      <c r="B301" t="s">
        <v>84</v>
      </c>
      <c r="C301" t="s">
        <v>122</v>
      </c>
      <c r="D301" t="s">
        <v>10921</v>
      </c>
      <c r="E301">
        <v>1</v>
      </c>
    </row>
    <row r="302" spans="1:5" x14ac:dyDescent="0.2">
      <c r="A302" t="s">
        <v>11197</v>
      </c>
      <c r="B302" t="s">
        <v>84</v>
      </c>
      <c r="C302" t="s">
        <v>122</v>
      </c>
      <c r="D302" t="s">
        <v>10925</v>
      </c>
      <c r="E302">
        <v>1</v>
      </c>
    </row>
    <row r="303" spans="1:5" x14ac:dyDescent="0.2">
      <c r="A303" t="s">
        <v>11198</v>
      </c>
      <c r="B303" t="s">
        <v>84</v>
      </c>
      <c r="C303" t="s">
        <v>122</v>
      </c>
      <c r="D303" t="s">
        <v>10929</v>
      </c>
      <c r="E303">
        <v>2</v>
      </c>
    </row>
    <row r="304" spans="1:5" x14ac:dyDescent="0.2">
      <c r="A304" t="s">
        <v>11199</v>
      </c>
      <c r="B304" t="s">
        <v>84</v>
      </c>
      <c r="C304" t="s">
        <v>122</v>
      </c>
      <c r="D304" t="s">
        <v>10935</v>
      </c>
      <c r="E304">
        <v>1</v>
      </c>
    </row>
    <row r="305" spans="1:5" x14ac:dyDescent="0.2">
      <c r="A305" t="s">
        <v>11200</v>
      </c>
      <c r="B305" t="s">
        <v>84</v>
      </c>
      <c r="C305" t="s">
        <v>122</v>
      </c>
      <c r="D305" t="s">
        <v>10941</v>
      </c>
      <c r="E305">
        <v>4</v>
      </c>
    </row>
    <row r="306" spans="1:5" x14ac:dyDescent="0.2">
      <c r="A306" t="s">
        <v>11201</v>
      </c>
      <c r="B306" t="s">
        <v>84</v>
      </c>
      <c r="C306" t="s">
        <v>123</v>
      </c>
      <c r="D306" t="s">
        <v>10869</v>
      </c>
      <c r="E306">
        <v>1</v>
      </c>
    </row>
    <row r="307" spans="1:5" x14ac:dyDescent="0.2">
      <c r="A307" t="s">
        <v>11202</v>
      </c>
      <c r="B307" t="s">
        <v>84</v>
      </c>
      <c r="C307" t="s">
        <v>123</v>
      </c>
      <c r="D307" t="s">
        <v>10887</v>
      </c>
      <c r="E307">
        <v>2</v>
      </c>
    </row>
    <row r="308" spans="1:5" x14ac:dyDescent="0.2">
      <c r="A308" t="s">
        <v>11203</v>
      </c>
      <c r="B308" t="s">
        <v>84</v>
      </c>
      <c r="C308" t="s">
        <v>123</v>
      </c>
      <c r="D308" t="s">
        <v>10889</v>
      </c>
      <c r="E308">
        <v>76</v>
      </c>
    </row>
    <row r="309" spans="1:5" x14ac:dyDescent="0.2">
      <c r="A309" t="s">
        <v>11204</v>
      </c>
      <c r="B309" t="s">
        <v>84</v>
      </c>
      <c r="C309" t="s">
        <v>123</v>
      </c>
      <c r="D309" t="s">
        <v>10901</v>
      </c>
      <c r="E309">
        <v>83</v>
      </c>
    </row>
    <row r="310" spans="1:5" x14ac:dyDescent="0.2">
      <c r="A310" t="s">
        <v>11205</v>
      </c>
      <c r="B310" t="s">
        <v>84</v>
      </c>
      <c r="C310" t="s">
        <v>123</v>
      </c>
      <c r="D310" t="s">
        <v>10903</v>
      </c>
      <c r="E310">
        <v>157</v>
      </c>
    </row>
    <row r="311" spans="1:5" x14ac:dyDescent="0.2">
      <c r="A311" t="s">
        <v>11206</v>
      </c>
      <c r="B311" t="s">
        <v>84</v>
      </c>
      <c r="C311" t="s">
        <v>123</v>
      </c>
      <c r="D311" t="s">
        <v>10907</v>
      </c>
      <c r="E311">
        <v>1</v>
      </c>
    </row>
    <row r="312" spans="1:5" x14ac:dyDescent="0.2">
      <c r="A312" t="s">
        <v>11207</v>
      </c>
      <c r="B312" t="s">
        <v>84</v>
      </c>
      <c r="C312" t="s">
        <v>123</v>
      </c>
      <c r="D312" t="s">
        <v>10935</v>
      </c>
      <c r="E312">
        <v>1</v>
      </c>
    </row>
    <row r="313" spans="1:5" x14ac:dyDescent="0.2">
      <c r="A313" t="s">
        <v>11208</v>
      </c>
      <c r="B313" t="s">
        <v>84</v>
      </c>
      <c r="C313" t="s">
        <v>123</v>
      </c>
      <c r="D313" t="s">
        <v>10941</v>
      </c>
      <c r="E313">
        <v>1</v>
      </c>
    </row>
    <row r="314" spans="1:5" x14ac:dyDescent="0.2">
      <c r="A314" t="s">
        <v>11209</v>
      </c>
      <c r="B314" t="s">
        <v>84</v>
      </c>
      <c r="C314" t="s">
        <v>124</v>
      </c>
      <c r="D314" t="s">
        <v>10869</v>
      </c>
      <c r="E314">
        <v>1</v>
      </c>
    </row>
    <row r="315" spans="1:5" x14ac:dyDescent="0.2">
      <c r="A315" t="s">
        <v>11210</v>
      </c>
      <c r="B315" t="s">
        <v>84</v>
      </c>
      <c r="C315" t="s">
        <v>124</v>
      </c>
      <c r="D315" t="s">
        <v>10887</v>
      </c>
      <c r="E315">
        <v>2</v>
      </c>
    </row>
    <row r="316" spans="1:5" x14ac:dyDescent="0.2">
      <c r="A316" t="s">
        <v>11211</v>
      </c>
      <c r="B316" t="s">
        <v>84</v>
      </c>
      <c r="C316" t="s">
        <v>124</v>
      </c>
      <c r="D316" t="s">
        <v>10889</v>
      </c>
      <c r="E316">
        <v>80</v>
      </c>
    </row>
    <row r="317" spans="1:5" x14ac:dyDescent="0.2">
      <c r="A317" t="s">
        <v>11212</v>
      </c>
      <c r="B317" t="s">
        <v>84</v>
      </c>
      <c r="C317" t="s">
        <v>124</v>
      </c>
      <c r="D317" t="s">
        <v>10895</v>
      </c>
      <c r="E317">
        <v>1</v>
      </c>
    </row>
    <row r="318" spans="1:5" x14ac:dyDescent="0.2">
      <c r="A318" t="s">
        <v>11213</v>
      </c>
      <c r="B318" t="s">
        <v>84</v>
      </c>
      <c r="C318" t="s">
        <v>124</v>
      </c>
      <c r="D318" t="s">
        <v>10901</v>
      </c>
      <c r="E318">
        <v>96</v>
      </c>
    </row>
    <row r="319" spans="1:5" x14ac:dyDescent="0.2">
      <c r="A319" t="s">
        <v>11214</v>
      </c>
      <c r="B319" t="s">
        <v>84</v>
      </c>
      <c r="C319" t="s">
        <v>124</v>
      </c>
      <c r="D319" t="s">
        <v>10903</v>
      </c>
      <c r="E319">
        <v>185</v>
      </c>
    </row>
    <row r="320" spans="1:5" x14ac:dyDescent="0.2">
      <c r="A320" t="s">
        <v>11215</v>
      </c>
      <c r="B320" t="s">
        <v>84</v>
      </c>
      <c r="C320" t="s">
        <v>124</v>
      </c>
      <c r="D320" t="s">
        <v>10907</v>
      </c>
      <c r="E320">
        <v>1</v>
      </c>
    </row>
    <row r="321" spans="1:5" x14ac:dyDescent="0.2">
      <c r="A321" t="s">
        <v>11216</v>
      </c>
      <c r="B321" t="s">
        <v>84</v>
      </c>
      <c r="C321" t="s">
        <v>124</v>
      </c>
      <c r="D321" t="s">
        <v>10925</v>
      </c>
      <c r="E321">
        <v>1</v>
      </c>
    </row>
    <row r="322" spans="1:5" x14ac:dyDescent="0.2">
      <c r="A322" t="s">
        <v>11217</v>
      </c>
      <c r="B322" t="s">
        <v>84</v>
      </c>
      <c r="C322" t="s">
        <v>124</v>
      </c>
      <c r="D322" t="s">
        <v>10931</v>
      </c>
      <c r="E322">
        <v>1</v>
      </c>
    </row>
    <row r="323" spans="1:5" x14ac:dyDescent="0.2">
      <c r="A323" t="s">
        <v>11218</v>
      </c>
      <c r="B323" t="s">
        <v>84</v>
      </c>
      <c r="C323" t="s">
        <v>124</v>
      </c>
      <c r="D323" t="s">
        <v>10941</v>
      </c>
      <c r="E323">
        <v>1</v>
      </c>
    </row>
    <row r="324" spans="1:5" x14ac:dyDescent="0.2">
      <c r="A324" t="s">
        <v>11219</v>
      </c>
      <c r="B324" t="s">
        <v>84</v>
      </c>
      <c r="C324" t="s">
        <v>125</v>
      </c>
      <c r="D324" t="s">
        <v>10859</v>
      </c>
      <c r="E324">
        <v>1</v>
      </c>
    </row>
    <row r="325" spans="1:5" x14ac:dyDescent="0.2">
      <c r="A325" t="s">
        <v>11220</v>
      </c>
      <c r="B325" t="s">
        <v>84</v>
      </c>
      <c r="C325" t="s">
        <v>125</v>
      </c>
      <c r="D325" t="s">
        <v>10863</v>
      </c>
      <c r="E325">
        <v>1</v>
      </c>
    </row>
    <row r="326" spans="1:5" x14ac:dyDescent="0.2">
      <c r="A326" t="s">
        <v>11221</v>
      </c>
      <c r="B326" t="s">
        <v>84</v>
      </c>
      <c r="C326" t="s">
        <v>125</v>
      </c>
      <c r="D326" t="s">
        <v>10869</v>
      </c>
      <c r="E326">
        <v>6</v>
      </c>
    </row>
    <row r="327" spans="1:5" x14ac:dyDescent="0.2">
      <c r="A327" t="s">
        <v>11222</v>
      </c>
      <c r="B327" t="s">
        <v>84</v>
      </c>
      <c r="C327" t="s">
        <v>125</v>
      </c>
      <c r="D327" t="s">
        <v>10877</v>
      </c>
      <c r="E327">
        <v>3</v>
      </c>
    </row>
    <row r="328" spans="1:5" x14ac:dyDescent="0.2">
      <c r="A328" t="s">
        <v>11223</v>
      </c>
      <c r="B328" t="s">
        <v>84</v>
      </c>
      <c r="C328" t="s">
        <v>125</v>
      </c>
      <c r="D328" t="s">
        <v>10887</v>
      </c>
      <c r="E328">
        <v>15</v>
      </c>
    </row>
    <row r="329" spans="1:5" x14ac:dyDescent="0.2">
      <c r="A329" t="s">
        <v>11224</v>
      </c>
      <c r="B329" t="s">
        <v>84</v>
      </c>
      <c r="C329" t="s">
        <v>125</v>
      </c>
      <c r="D329" t="s">
        <v>10889</v>
      </c>
      <c r="E329">
        <v>302</v>
      </c>
    </row>
    <row r="330" spans="1:5" x14ac:dyDescent="0.2">
      <c r="A330" t="s">
        <v>11225</v>
      </c>
      <c r="B330" t="s">
        <v>84</v>
      </c>
      <c r="C330" t="s">
        <v>125</v>
      </c>
      <c r="D330" t="s">
        <v>10893</v>
      </c>
      <c r="E330">
        <v>2</v>
      </c>
    </row>
    <row r="331" spans="1:5" x14ac:dyDescent="0.2">
      <c r="A331" t="s">
        <v>11226</v>
      </c>
      <c r="B331" t="s">
        <v>84</v>
      </c>
      <c r="C331" t="s">
        <v>125</v>
      </c>
      <c r="D331" t="s">
        <v>10895</v>
      </c>
      <c r="E331">
        <v>1</v>
      </c>
    </row>
    <row r="332" spans="1:5" x14ac:dyDescent="0.2">
      <c r="A332" t="s">
        <v>11227</v>
      </c>
      <c r="B332" t="s">
        <v>84</v>
      </c>
      <c r="C332" t="s">
        <v>125</v>
      </c>
      <c r="D332" t="s">
        <v>10901</v>
      </c>
      <c r="E332">
        <v>370</v>
      </c>
    </row>
    <row r="333" spans="1:5" x14ac:dyDescent="0.2">
      <c r="A333" t="s">
        <v>11228</v>
      </c>
      <c r="B333" t="s">
        <v>84</v>
      </c>
      <c r="C333" t="s">
        <v>125</v>
      </c>
      <c r="D333" t="s">
        <v>10903</v>
      </c>
      <c r="E333">
        <v>788</v>
      </c>
    </row>
    <row r="334" spans="1:5" x14ac:dyDescent="0.2">
      <c r="A334" t="s">
        <v>11229</v>
      </c>
      <c r="B334" t="s">
        <v>84</v>
      </c>
      <c r="C334" t="s">
        <v>125</v>
      </c>
      <c r="D334" t="s">
        <v>10907</v>
      </c>
      <c r="E334">
        <v>3</v>
      </c>
    </row>
    <row r="335" spans="1:5" x14ac:dyDescent="0.2">
      <c r="A335" t="s">
        <v>11230</v>
      </c>
      <c r="B335" t="s">
        <v>84</v>
      </c>
      <c r="C335" t="s">
        <v>125</v>
      </c>
      <c r="D335" t="s">
        <v>10909</v>
      </c>
      <c r="E335">
        <v>2</v>
      </c>
    </row>
    <row r="336" spans="1:5" x14ac:dyDescent="0.2">
      <c r="A336" t="s">
        <v>11231</v>
      </c>
      <c r="B336" t="s">
        <v>84</v>
      </c>
      <c r="C336" t="s">
        <v>125</v>
      </c>
      <c r="D336" t="s">
        <v>10917</v>
      </c>
      <c r="E336">
        <v>1</v>
      </c>
    </row>
    <row r="337" spans="1:5" x14ac:dyDescent="0.2">
      <c r="A337" t="s">
        <v>11232</v>
      </c>
      <c r="B337" t="s">
        <v>84</v>
      </c>
      <c r="C337" t="s">
        <v>125</v>
      </c>
      <c r="D337" t="s">
        <v>10925</v>
      </c>
      <c r="E337">
        <v>2</v>
      </c>
    </row>
    <row r="338" spans="1:5" x14ac:dyDescent="0.2">
      <c r="A338" t="s">
        <v>11233</v>
      </c>
      <c r="B338" t="s">
        <v>84</v>
      </c>
      <c r="C338" t="s">
        <v>125</v>
      </c>
      <c r="D338" t="s">
        <v>10927</v>
      </c>
      <c r="E338">
        <v>1</v>
      </c>
    </row>
    <row r="339" spans="1:5" x14ac:dyDescent="0.2">
      <c r="A339" t="s">
        <v>11234</v>
      </c>
      <c r="B339" t="s">
        <v>84</v>
      </c>
      <c r="C339" t="s">
        <v>125</v>
      </c>
      <c r="D339" t="s">
        <v>10929</v>
      </c>
      <c r="E339">
        <v>4</v>
      </c>
    </row>
    <row r="340" spans="1:5" x14ac:dyDescent="0.2">
      <c r="A340" t="s">
        <v>11235</v>
      </c>
      <c r="B340" t="s">
        <v>84</v>
      </c>
      <c r="C340" t="s">
        <v>125</v>
      </c>
      <c r="D340" t="s">
        <v>10931</v>
      </c>
      <c r="E340">
        <v>1</v>
      </c>
    </row>
    <row r="341" spans="1:5" x14ac:dyDescent="0.2">
      <c r="A341" t="s">
        <v>11236</v>
      </c>
      <c r="B341" t="s">
        <v>84</v>
      </c>
      <c r="C341" t="s">
        <v>125</v>
      </c>
      <c r="D341" t="s">
        <v>10941</v>
      </c>
      <c r="E341">
        <v>6</v>
      </c>
    </row>
    <row r="342" spans="1:5" x14ac:dyDescent="0.2">
      <c r="A342" t="s">
        <v>11237</v>
      </c>
      <c r="B342" t="s">
        <v>84</v>
      </c>
      <c r="C342" t="s">
        <v>126</v>
      </c>
      <c r="D342" t="s">
        <v>10869</v>
      </c>
      <c r="E342">
        <v>2</v>
      </c>
    </row>
    <row r="343" spans="1:5" x14ac:dyDescent="0.2">
      <c r="A343" t="s">
        <v>11238</v>
      </c>
      <c r="B343" t="s">
        <v>84</v>
      </c>
      <c r="C343" t="s">
        <v>126</v>
      </c>
      <c r="D343" t="s">
        <v>10883</v>
      </c>
      <c r="E343">
        <v>1</v>
      </c>
    </row>
    <row r="344" spans="1:5" x14ac:dyDescent="0.2">
      <c r="A344" t="s">
        <v>11239</v>
      </c>
      <c r="B344" t="s">
        <v>84</v>
      </c>
      <c r="C344" t="s">
        <v>126</v>
      </c>
      <c r="D344" t="s">
        <v>10887</v>
      </c>
      <c r="E344">
        <v>4</v>
      </c>
    </row>
    <row r="345" spans="1:5" x14ac:dyDescent="0.2">
      <c r="A345" t="s">
        <v>11240</v>
      </c>
      <c r="B345" t="s">
        <v>84</v>
      </c>
      <c r="C345" t="s">
        <v>126</v>
      </c>
      <c r="D345" t="s">
        <v>10889</v>
      </c>
      <c r="E345">
        <v>83</v>
      </c>
    </row>
    <row r="346" spans="1:5" x14ac:dyDescent="0.2">
      <c r="A346" t="s">
        <v>11241</v>
      </c>
      <c r="B346" t="s">
        <v>84</v>
      </c>
      <c r="C346" t="s">
        <v>126</v>
      </c>
      <c r="D346" t="s">
        <v>10901</v>
      </c>
      <c r="E346">
        <v>94</v>
      </c>
    </row>
    <row r="347" spans="1:5" x14ac:dyDescent="0.2">
      <c r="A347" t="s">
        <v>11242</v>
      </c>
      <c r="B347" t="s">
        <v>84</v>
      </c>
      <c r="C347" t="s">
        <v>126</v>
      </c>
      <c r="D347" t="s">
        <v>10903</v>
      </c>
      <c r="E347">
        <v>207</v>
      </c>
    </row>
    <row r="348" spans="1:5" x14ac:dyDescent="0.2">
      <c r="A348" t="s">
        <v>11243</v>
      </c>
      <c r="B348" t="s">
        <v>84</v>
      </c>
      <c r="C348" t="s">
        <v>126</v>
      </c>
      <c r="D348" t="s">
        <v>10917</v>
      </c>
      <c r="E348">
        <v>1</v>
      </c>
    </row>
    <row r="349" spans="1:5" x14ac:dyDescent="0.2">
      <c r="A349" t="s">
        <v>11244</v>
      </c>
      <c r="B349" t="s">
        <v>84</v>
      </c>
      <c r="C349" t="s">
        <v>126</v>
      </c>
      <c r="D349" t="s">
        <v>10921</v>
      </c>
      <c r="E349">
        <v>1</v>
      </c>
    </row>
    <row r="350" spans="1:5" x14ac:dyDescent="0.2">
      <c r="A350" t="s">
        <v>11245</v>
      </c>
      <c r="B350" t="s">
        <v>84</v>
      </c>
      <c r="C350" t="s">
        <v>126</v>
      </c>
      <c r="D350" t="s">
        <v>10925</v>
      </c>
      <c r="E350">
        <v>1</v>
      </c>
    </row>
    <row r="351" spans="1:5" x14ac:dyDescent="0.2">
      <c r="A351" t="s">
        <v>11246</v>
      </c>
      <c r="B351" t="s">
        <v>84</v>
      </c>
      <c r="C351" t="s">
        <v>126</v>
      </c>
      <c r="D351" t="s">
        <v>10941</v>
      </c>
      <c r="E351">
        <v>2</v>
      </c>
    </row>
    <row r="352" spans="1:5" x14ac:dyDescent="0.2">
      <c r="A352" t="s">
        <v>11247</v>
      </c>
      <c r="B352" t="s">
        <v>84</v>
      </c>
      <c r="C352" t="s">
        <v>127</v>
      </c>
      <c r="D352" t="s">
        <v>10851</v>
      </c>
      <c r="E352">
        <v>1</v>
      </c>
    </row>
    <row r="353" spans="1:5" x14ac:dyDescent="0.2">
      <c r="A353" t="s">
        <v>11248</v>
      </c>
      <c r="B353" t="s">
        <v>84</v>
      </c>
      <c r="C353" t="s">
        <v>127</v>
      </c>
      <c r="D353" t="s">
        <v>10855</v>
      </c>
      <c r="E353">
        <v>2</v>
      </c>
    </row>
    <row r="354" spans="1:5" x14ac:dyDescent="0.2">
      <c r="A354" t="s">
        <v>11249</v>
      </c>
      <c r="B354" t="s">
        <v>84</v>
      </c>
      <c r="C354" t="s">
        <v>127</v>
      </c>
      <c r="D354" t="s">
        <v>10859</v>
      </c>
      <c r="E354">
        <v>1</v>
      </c>
    </row>
    <row r="355" spans="1:5" x14ac:dyDescent="0.2">
      <c r="A355" t="s">
        <v>11250</v>
      </c>
      <c r="B355" t="s">
        <v>84</v>
      </c>
      <c r="C355" t="s">
        <v>127</v>
      </c>
      <c r="D355" t="s">
        <v>10865</v>
      </c>
      <c r="E355">
        <v>1</v>
      </c>
    </row>
    <row r="356" spans="1:5" x14ac:dyDescent="0.2">
      <c r="A356" t="s">
        <v>11251</v>
      </c>
      <c r="B356" t="s">
        <v>84</v>
      </c>
      <c r="C356" t="s">
        <v>127</v>
      </c>
      <c r="D356" t="s">
        <v>10869</v>
      </c>
      <c r="E356">
        <v>7</v>
      </c>
    </row>
    <row r="357" spans="1:5" x14ac:dyDescent="0.2">
      <c r="A357" t="s">
        <v>11252</v>
      </c>
      <c r="B357" t="s">
        <v>84</v>
      </c>
      <c r="C357" t="s">
        <v>127</v>
      </c>
      <c r="D357" t="s">
        <v>10875</v>
      </c>
      <c r="E357">
        <v>1</v>
      </c>
    </row>
    <row r="358" spans="1:5" x14ac:dyDescent="0.2">
      <c r="A358" t="s">
        <v>11253</v>
      </c>
      <c r="B358" t="s">
        <v>84</v>
      </c>
      <c r="C358" t="s">
        <v>127</v>
      </c>
      <c r="D358" t="s">
        <v>10883</v>
      </c>
      <c r="E358">
        <v>1</v>
      </c>
    </row>
    <row r="359" spans="1:5" x14ac:dyDescent="0.2">
      <c r="A359" t="s">
        <v>11254</v>
      </c>
      <c r="B359" t="s">
        <v>84</v>
      </c>
      <c r="C359" t="s">
        <v>127</v>
      </c>
      <c r="D359" t="s">
        <v>10887</v>
      </c>
      <c r="E359">
        <v>10</v>
      </c>
    </row>
    <row r="360" spans="1:5" x14ac:dyDescent="0.2">
      <c r="A360" t="s">
        <v>11255</v>
      </c>
      <c r="B360" t="s">
        <v>84</v>
      </c>
      <c r="C360" t="s">
        <v>127</v>
      </c>
      <c r="D360" t="s">
        <v>10889</v>
      </c>
      <c r="E360">
        <v>155</v>
      </c>
    </row>
    <row r="361" spans="1:5" x14ac:dyDescent="0.2">
      <c r="A361" t="s">
        <v>11256</v>
      </c>
      <c r="B361" t="s">
        <v>84</v>
      </c>
      <c r="C361" t="s">
        <v>127</v>
      </c>
      <c r="D361" t="s">
        <v>10899</v>
      </c>
      <c r="E361">
        <v>2</v>
      </c>
    </row>
    <row r="362" spans="1:5" x14ac:dyDescent="0.2">
      <c r="A362" t="s">
        <v>11257</v>
      </c>
      <c r="B362" t="s">
        <v>84</v>
      </c>
      <c r="C362" t="s">
        <v>127</v>
      </c>
      <c r="D362" t="s">
        <v>10901</v>
      </c>
      <c r="E362">
        <v>172</v>
      </c>
    </row>
    <row r="363" spans="1:5" x14ac:dyDescent="0.2">
      <c r="A363" t="s">
        <v>11258</v>
      </c>
      <c r="B363" t="s">
        <v>84</v>
      </c>
      <c r="C363" t="s">
        <v>127</v>
      </c>
      <c r="D363" t="s">
        <v>10903</v>
      </c>
      <c r="E363">
        <v>382</v>
      </c>
    </row>
    <row r="364" spans="1:5" x14ac:dyDescent="0.2">
      <c r="A364" t="s">
        <v>11259</v>
      </c>
      <c r="B364" t="s">
        <v>84</v>
      </c>
      <c r="C364" t="s">
        <v>127</v>
      </c>
      <c r="D364" t="s">
        <v>10907</v>
      </c>
      <c r="E364">
        <v>1</v>
      </c>
    </row>
    <row r="365" spans="1:5" x14ac:dyDescent="0.2">
      <c r="A365" t="s">
        <v>11260</v>
      </c>
      <c r="B365" t="s">
        <v>84</v>
      </c>
      <c r="C365" t="s">
        <v>127</v>
      </c>
      <c r="D365" t="s">
        <v>10927</v>
      </c>
      <c r="E365">
        <v>1</v>
      </c>
    </row>
    <row r="366" spans="1:5" x14ac:dyDescent="0.2">
      <c r="A366" t="s">
        <v>11261</v>
      </c>
      <c r="B366" t="s">
        <v>84</v>
      </c>
      <c r="C366" t="s">
        <v>127</v>
      </c>
      <c r="D366" t="s">
        <v>10929</v>
      </c>
      <c r="E366">
        <v>1</v>
      </c>
    </row>
    <row r="367" spans="1:5" x14ac:dyDescent="0.2">
      <c r="A367" t="s">
        <v>11262</v>
      </c>
      <c r="B367" t="s">
        <v>84</v>
      </c>
      <c r="C367" t="s">
        <v>127</v>
      </c>
      <c r="D367" t="s">
        <v>10931</v>
      </c>
      <c r="E367">
        <v>1</v>
      </c>
    </row>
    <row r="368" spans="1:5" x14ac:dyDescent="0.2">
      <c r="A368" t="s">
        <v>11263</v>
      </c>
      <c r="B368" t="s">
        <v>84</v>
      </c>
      <c r="C368" t="s">
        <v>127</v>
      </c>
      <c r="D368" t="s">
        <v>10935</v>
      </c>
      <c r="E368">
        <v>1</v>
      </c>
    </row>
    <row r="369" spans="1:5" x14ac:dyDescent="0.2">
      <c r="A369" t="s">
        <v>11264</v>
      </c>
      <c r="B369" t="s">
        <v>84</v>
      </c>
      <c r="C369" t="s">
        <v>127</v>
      </c>
      <c r="D369" t="s">
        <v>10941</v>
      </c>
      <c r="E369">
        <v>5</v>
      </c>
    </row>
    <row r="370" spans="1:5" x14ac:dyDescent="0.2">
      <c r="A370" t="s">
        <v>11265</v>
      </c>
      <c r="B370" t="s">
        <v>84</v>
      </c>
      <c r="C370" t="s">
        <v>128</v>
      </c>
      <c r="D370" t="s">
        <v>10851</v>
      </c>
      <c r="E370">
        <v>1</v>
      </c>
    </row>
    <row r="371" spans="1:5" x14ac:dyDescent="0.2">
      <c r="A371" t="s">
        <v>11266</v>
      </c>
      <c r="B371" t="s">
        <v>84</v>
      </c>
      <c r="C371" t="s">
        <v>128</v>
      </c>
      <c r="D371" t="s">
        <v>10855</v>
      </c>
      <c r="E371">
        <v>1</v>
      </c>
    </row>
    <row r="372" spans="1:5" x14ac:dyDescent="0.2">
      <c r="A372" t="s">
        <v>11267</v>
      </c>
      <c r="B372" t="s">
        <v>84</v>
      </c>
      <c r="C372" t="s">
        <v>128</v>
      </c>
      <c r="D372" t="s">
        <v>10869</v>
      </c>
      <c r="E372">
        <v>4</v>
      </c>
    </row>
    <row r="373" spans="1:5" x14ac:dyDescent="0.2">
      <c r="A373" t="s">
        <v>11268</v>
      </c>
      <c r="B373" t="s">
        <v>84</v>
      </c>
      <c r="C373" t="s">
        <v>128</v>
      </c>
      <c r="D373" t="s">
        <v>10875</v>
      </c>
      <c r="E373">
        <v>3</v>
      </c>
    </row>
    <row r="374" spans="1:5" x14ac:dyDescent="0.2">
      <c r="A374" t="s">
        <v>11269</v>
      </c>
      <c r="B374" t="s">
        <v>84</v>
      </c>
      <c r="C374" t="s">
        <v>128</v>
      </c>
      <c r="D374" t="s">
        <v>10877</v>
      </c>
      <c r="E374">
        <v>2</v>
      </c>
    </row>
    <row r="375" spans="1:5" x14ac:dyDescent="0.2">
      <c r="A375" t="s">
        <v>11270</v>
      </c>
      <c r="B375" t="s">
        <v>84</v>
      </c>
      <c r="C375" t="s">
        <v>128</v>
      </c>
      <c r="D375" t="s">
        <v>10887</v>
      </c>
      <c r="E375">
        <v>10</v>
      </c>
    </row>
    <row r="376" spans="1:5" x14ac:dyDescent="0.2">
      <c r="A376" t="s">
        <v>11271</v>
      </c>
      <c r="B376" t="s">
        <v>84</v>
      </c>
      <c r="C376" t="s">
        <v>128</v>
      </c>
      <c r="D376" t="s">
        <v>10889</v>
      </c>
      <c r="E376">
        <v>138</v>
      </c>
    </row>
    <row r="377" spans="1:5" x14ac:dyDescent="0.2">
      <c r="A377" t="s">
        <v>11272</v>
      </c>
      <c r="B377" t="s">
        <v>84</v>
      </c>
      <c r="C377" t="s">
        <v>128</v>
      </c>
      <c r="D377" t="s">
        <v>10895</v>
      </c>
      <c r="E377">
        <v>1</v>
      </c>
    </row>
    <row r="378" spans="1:5" x14ac:dyDescent="0.2">
      <c r="A378" t="s">
        <v>11273</v>
      </c>
      <c r="B378" t="s">
        <v>84</v>
      </c>
      <c r="C378" t="s">
        <v>128</v>
      </c>
      <c r="D378" t="s">
        <v>10901</v>
      </c>
      <c r="E378">
        <v>161</v>
      </c>
    </row>
    <row r="379" spans="1:5" x14ac:dyDescent="0.2">
      <c r="A379" t="s">
        <v>11274</v>
      </c>
      <c r="B379" t="s">
        <v>84</v>
      </c>
      <c r="C379" t="s">
        <v>128</v>
      </c>
      <c r="D379" t="s">
        <v>10903</v>
      </c>
      <c r="E379">
        <v>302</v>
      </c>
    </row>
    <row r="380" spans="1:5" x14ac:dyDescent="0.2">
      <c r="A380" t="s">
        <v>11275</v>
      </c>
      <c r="B380" t="s">
        <v>84</v>
      </c>
      <c r="C380" t="s">
        <v>128</v>
      </c>
      <c r="D380" t="s">
        <v>10921</v>
      </c>
      <c r="E380">
        <v>1</v>
      </c>
    </row>
    <row r="381" spans="1:5" x14ac:dyDescent="0.2">
      <c r="A381" t="s">
        <v>11276</v>
      </c>
      <c r="B381" t="s">
        <v>84</v>
      </c>
      <c r="C381" t="s">
        <v>128</v>
      </c>
      <c r="D381" t="s">
        <v>10923</v>
      </c>
      <c r="E381">
        <v>1</v>
      </c>
    </row>
    <row r="382" spans="1:5" x14ac:dyDescent="0.2">
      <c r="A382" t="s">
        <v>11277</v>
      </c>
      <c r="B382" t="s">
        <v>84</v>
      </c>
      <c r="C382" t="s">
        <v>128</v>
      </c>
      <c r="D382" t="s">
        <v>10925</v>
      </c>
      <c r="E382">
        <v>1</v>
      </c>
    </row>
    <row r="383" spans="1:5" x14ac:dyDescent="0.2">
      <c r="A383" t="s">
        <v>11278</v>
      </c>
      <c r="B383" t="s">
        <v>84</v>
      </c>
      <c r="C383" t="s">
        <v>128</v>
      </c>
      <c r="D383" t="s">
        <v>10935</v>
      </c>
      <c r="E383">
        <v>1</v>
      </c>
    </row>
    <row r="384" spans="1:5" x14ac:dyDescent="0.2">
      <c r="A384" t="s">
        <v>11279</v>
      </c>
      <c r="B384" t="s">
        <v>84</v>
      </c>
      <c r="C384" t="s">
        <v>128</v>
      </c>
      <c r="D384" t="s">
        <v>10941</v>
      </c>
      <c r="E384">
        <v>3</v>
      </c>
    </row>
    <row r="385" spans="1:5" x14ac:dyDescent="0.2">
      <c r="A385" t="s">
        <v>11280</v>
      </c>
      <c r="B385" t="s">
        <v>84</v>
      </c>
      <c r="C385" t="s">
        <v>129</v>
      </c>
      <c r="D385" t="s">
        <v>10865</v>
      </c>
      <c r="E385">
        <v>1</v>
      </c>
    </row>
    <row r="386" spans="1:5" x14ac:dyDescent="0.2">
      <c r="A386" t="s">
        <v>11281</v>
      </c>
      <c r="B386" t="s">
        <v>84</v>
      </c>
      <c r="C386" t="s">
        <v>129</v>
      </c>
      <c r="D386" t="s">
        <v>10875</v>
      </c>
      <c r="E386">
        <v>1</v>
      </c>
    </row>
    <row r="387" spans="1:5" x14ac:dyDescent="0.2">
      <c r="A387" t="s">
        <v>11282</v>
      </c>
      <c r="B387" t="s">
        <v>84</v>
      </c>
      <c r="C387" t="s">
        <v>129</v>
      </c>
      <c r="D387" t="s">
        <v>10881</v>
      </c>
      <c r="E387">
        <v>1</v>
      </c>
    </row>
    <row r="388" spans="1:5" x14ac:dyDescent="0.2">
      <c r="A388" t="s">
        <v>11283</v>
      </c>
      <c r="B388" t="s">
        <v>84</v>
      </c>
      <c r="C388" t="s">
        <v>129</v>
      </c>
      <c r="D388" t="s">
        <v>10887</v>
      </c>
      <c r="E388">
        <v>5</v>
      </c>
    </row>
    <row r="389" spans="1:5" x14ac:dyDescent="0.2">
      <c r="A389" t="s">
        <v>11284</v>
      </c>
      <c r="B389" t="s">
        <v>84</v>
      </c>
      <c r="C389" t="s">
        <v>129</v>
      </c>
      <c r="D389" t="s">
        <v>10889</v>
      </c>
      <c r="E389">
        <v>126</v>
      </c>
    </row>
    <row r="390" spans="1:5" x14ac:dyDescent="0.2">
      <c r="A390" t="s">
        <v>11285</v>
      </c>
      <c r="B390" t="s">
        <v>84</v>
      </c>
      <c r="C390" t="s">
        <v>129</v>
      </c>
      <c r="D390" t="s">
        <v>10899</v>
      </c>
      <c r="E390">
        <v>1</v>
      </c>
    </row>
    <row r="391" spans="1:5" x14ac:dyDescent="0.2">
      <c r="A391" t="s">
        <v>11286</v>
      </c>
      <c r="B391" t="s">
        <v>84</v>
      </c>
      <c r="C391" t="s">
        <v>129</v>
      </c>
      <c r="D391" t="s">
        <v>10901</v>
      </c>
      <c r="E391">
        <v>142</v>
      </c>
    </row>
    <row r="392" spans="1:5" x14ac:dyDescent="0.2">
      <c r="A392" t="s">
        <v>11287</v>
      </c>
      <c r="B392" t="s">
        <v>84</v>
      </c>
      <c r="C392" t="s">
        <v>129</v>
      </c>
      <c r="D392" t="s">
        <v>10903</v>
      </c>
      <c r="E392">
        <v>294</v>
      </c>
    </row>
    <row r="393" spans="1:5" x14ac:dyDescent="0.2">
      <c r="A393" t="s">
        <v>11288</v>
      </c>
      <c r="B393" t="s">
        <v>84</v>
      </c>
      <c r="C393" t="s">
        <v>129</v>
      </c>
      <c r="D393" t="s">
        <v>10907</v>
      </c>
      <c r="E393">
        <v>1</v>
      </c>
    </row>
    <row r="394" spans="1:5" x14ac:dyDescent="0.2">
      <c r="A394" t="s">
        <v>11289</v>
      </c>
      <c r="B394" t="s">
        <v>84</v>
      </c>
      <c r="C394" t="s">
        <v>129</v>
      </c>
      <c r="D394" t="s">
        <v>10909</v>
      </c>
      <c r="E394">
        <v>1</v>
      </c>
    </row>
    <row r="395" spans="1:5" x14ac:dyDescent="0.2">
      <c r="A395" t="s">
        <v>11290</v>
      </c>
      <c r="B395" t="s">
        <v>84</v>
      </c>
      <c r="C395" t="s">
        <v>129</v>
      </c>
      <c r="D395" t="s">
        <v>10927</v>
      </c>
      <c r="E395">
        <v>1</v>
      </c>
    </row>
    <row r="396" spans="1:5" x14ac:dyDescent="0.2">
      <c r="A396" t="s">
        <v>11291</v>
      </c>
      <c r="B396" t="s">
        <v>84</v>
      </c>
      <c r="C396" t="s">
        <v>129</v>
      </c>
      <c r="D396" t="s">
        <v>10941</v>
      </c>
      <c r="E396">
        <v>5</v>
      </c>
    </row>
    <row r="397" spans="1:5" x14ac:dyDescent="0.2">
      <c r="A397" t="s">
        <v>11292</v>
      </c>
      <c r="B397" t="s">
        <v>84</v>
      </c>
      <c r="C397" t="s">
        <v>130</v>
      </c>
      <c r="D397" t="s">
        <v>10889</v>
      </c>
      <c r="E397">
        <v>2</v>
      </c>
    </row>
    <row r="398" spans="1:5" x14ac:dyDescent="0.2">
      <c r="A398" t="s">
        <v>11293</v>
      </c>
      <c r="B398" t="s">
        <v>84</v>
      </c>
      <c r="C398" t="s">
        <v>130</v>
      </c>
      <c r="D398" t="s">
        <v>10901</v>
      </c>
      <c r="E398">
        <v>4</v>
      </c>
    </row>
    <row r="399" spans="1:5" x14ac:dyDescent="0.2">
      <c r="A399" t="s">
        <v>11294</v>
      </c>
      <c r="B399" t="s">
        <v>84</v>
      </c>
      <c r="C399" t="s">
        <v>130</v>
      </c>
      <c r="D399" t="s">
        <v>10903</v>
      </c>
      <c r="E399">
        <v>7</v>
      </c>
    </row>
    <row r="400" spans="1:5" x14ac:dyDescent="0.2">
      <c r="A400" t="s">
        <v>11295</v>
      </c>
      <c r="B400" t="s">
        <v>84</v>
      </c>
      <c r="C400" t="s">
        <v>131</v>
      </c>
      <c r="D400" t="s">
        <v>10855</v>
      </c>
      <c r="E400">
        <v>1</v>
      </c>
    </row>
    <row r="401" spans="1:5" x14ac:dyDescent="0.2">
      <c r="A401" t="s">
        <v>11296</v>
      </c>
      <c r="B401" t="s">
        <v>84</v>
      </c>
      <c r="C401" t="s">
        <v>131</v>
      </c>
      <c r="D401" t="s">
        <v>10869</v>
      </c>
      <c r="E401">
        <v>3</v>
      </c>
    </row>
    <row r="402" spans="1:5" x14ac:dyDescent="0.2">
      <c r="A402" t="s">
        <v>11297</v>
      </c>
      <c r="B402" t="s">
        <v>84</v>
      </c>
      <c r="C402" t="s">
        <v>131</v>
      </c>
      <c r="D402" t="s">
        <v>10875</v>
      </c>
      <c r="E402">
        <v>1</v>
      </c>
    </row>
    <row r="403" spans="1:5" x14ac:dyDescent="0.2">
      <c r="A403" t="s">
        <v>11298</v>
      </c>
      <c r="B403" t="s">
        <v>84</v>
      </c>
      <c r="C403" t="s">
        <v>131</v>
      </c>
      <c r="D403" t="s">
        <v>10877</v>
      </c>
      <c r="E403">
        <v>2</v>
      </c>
    </row>
    <row r="404" spans="1:5" x14ac:dyDescent="0.2">
      <c r="A404" t="s">
        <v>11299</v>
      </c>
      <c r="B404" t="s">
        <v>84</v>
      </c>
      <c r="C404" t="s">
        <v>131</v>
      </c>
      <c r="D404" t="s">
        <v>10887</v>
      </c>
      <c r="E404">
        <v>11</v>
      </c>
    </row>
    <row r="405" spans="1:5" x14ac:dyDescent="0.2">
      <c r="A405" t="s">
        <v>11300</v>
      </c>
      <c r="B405" t="s">
        <v>84</v>
      </c>
      <c r="C405" t="s">
        <v>131</v>
      </c>
      <c r="D405" t="s">
        <v>10889</v>
      </c>
      <c r="E405">
        <v>175</v>
      </c>
    </row>
    <row r="406" spans="1:5" x14ac:dyDescent="0.2">
      <c r="A406" t="s">
        <v>11301</v>
      </c>
      <c r="B406" t="s">
        <v>84</v>
      </c>
      <c r="C406" t="s">
        <v>131</v>
      </c>
      <c r="D406" t="s">
        <v>10895</v>
      </c>
      <c r="E406">
        <v>1</v>
      </c>
    </row>
    <row r="407" spans="1:5" x14ac:dyDescent="0.2">
      <c r="A407" t="s">
        <v>11302</v>
      </c>
      <c r="B407" t="s">
        <v>84</v>
      </c>
      <c r="C407" t="s">
        <v>131</v>
      </c>
      <c r="D407" t="s">
        <v>10901</v>
      </c>
      <c r="E407">
        <v>228</v>
      </c>
    </row>
    <row r="408" spans="1:5" x14ac:dyDescent="0.2">
      <c r="A408" t="s">
        <v>11303</v>
      </c>
      <c r="B408" t="s">
        <v>84</v>
      </c>
      <c r="C408" t="s">
        <v>131</v>
      </c>
      <c r="D408" t="s">
        <v>10903</v>
      </c>
      <c r="E408">
        <v>394</v>
      </c>
    </row>
    <row r="409" spans="1:5" x14ac:dyDescent="0.2">
      <c r="A409" t="s">
        <v>11304</v>
      </c>
      <c r="B409" t="s">
        <v>84</v>
      </c>
      <c r="C409" t="s">
        <v>131</v>
      </c>
      <c r="D409" t="s">
        <v>10907</v>
      </c>
      <c r="E409">
        <v>4</v>
      </c>
    </row>
    <row r="410" spans="1:5" x14ac:dyDescent="0.2">
      <c r="A410" t="s">
        <v>11305</v>
      </c>
      <c r="B410" t="s">
        <v>84</v>
      </c>
      <c r="C410" t="s">
        <v>131</v>
      </c>
      <c r="D410" t="s">
        <v>10909</v>
      </c>
      <c r="E410">
        <v>2</v>
      </c>
    </row>
    <row r="411" spans="1:5" x14ac:dyDescent="0.2">
      <c r="A411" t="s">
        <v>11306</v>
      </c>
      <c r="B411" t="s">
        <v>84</v>
      </c>
      <c r="C411" t="s">
        <v>131</v>
      </c>
      <c r="D411" t="s">
        <v>10925</v>
      </c>
      <c r="E411">
        <v>1</v>
      </c>
    </row>
    <row r="412" spans="1:5" x14ac:dyDescent="0.2">
      <c r="A412" t="s">
        <v>11307</v>
      </c>
      <c r="B412" t="s">
        <v>84</v>
      </c>
      <c r="C412" t="s">
        <v>131</v>
      </c>
      <c r="D412" t="s">
        <v>10929</v>
      </c>
      <c r="E412">
        <v>1</v>
      </c>
    </row>
    <row r="413" spans="1:5" x14ac:dyDescent="0.2">
      <c r="A413" t="s">
        <v>11308</v>
      </c>
      <c r="B413" t="s">
        <v>84</v>
      </c>
      <c r="C413" t="s">
        <v>131</v>
      </c>
      <c r="D413" t="s">
        <v>10935</v>
      </c>
      <c r="E413">
        <v>3</v>
      </c>
    </row>
    <row r="414" spans="1:5" x14ac:dyDescent="0.2">
      <c r="A414" t="s">
        <v>11309</v>
      </c>
      <c r="B414" t="s">
        <v>84</v>
      </c>
      <c r="C414" t="s">
        <v>131</v>
      </c>
      <c r="D414" t="s">
        <v>10941</v>
      </c>
      <c r="E414">
        <v>5</v>
      </c>
    </row>
    <row r="415" spans="1:5" x14ac:dyDescent="0.2">
      <c r="A415" t="s">
        <v>11310</v>
      </c>
      <c r="B415" t="s">
        <v>84</v>
      </c>
      <c r="C415" t="s">
        <v>132</v>
      </c>
      <c r="D415" t="s">
        <v>10855</v>
      </c>
      <c r="E415">
        <v>1</v>
      </c>
    </row>
    <row r="416" spans="1:5" x14ac:dyDescent="0.2">
      <c r="A416" t="s">
        <v>11311</v>
      </c>
      <c r="B416" t="s">
        <v>84</v>
      </c>
      <c r="C416" t="s">
        <v>132</v>
      </c>
      <c r="D416" t="s">
        <v>10869</v>
      </c>
      <c r="E416">
        <v>4</v>
      </c>
    </row>
    <row r="417" spans="1:5" x14ac:dyDescent="0.2">
      <c r="A417" t="s">
        <v>11312</v>
      </c>
      <c r="B417" t="s">
        <v>84</v>
      </c>
      <c r="C417" t="s">
        <v>132</v>
      </c>
      <c r="D417" t="s">
        <v>10877</v>
      </c>
      <c r="E417">
        <v>1</v>
      </c>
    </row>
    <row r="418" spans="1:5" x14ac:dyDescent="0.2">
      <c r="A418" t="s">
        <v>11313</v>
      </c>
      <c r="B418" t="s">
        <v>84</v>
      </c>
      <c r="C418" t="s">
        <v>132</v>
      </c>
      <c r="D418" t="s">
        <v>10883</v>
      </c>
      <c r="E418">
        <v>3</v>
      </c>
    </row>
    <row r="419" spans="1:5" x14ac:dyDescent="0.2">
      <c r="A419" t="s">
        <v>11314</v>
      </c>
      <c r="B419" t="s">
        <v>84</v>
      </c>
      <c r="C419" t="s">
        <v>132</v>
      </c>
      <c r="D419" t="s">
        <v>10887</v>
      </c>
      <c r="E419">
        <v>6</v>
      </c>
    </row>
    <row r="420" spans="1:5" x14ac:dyDescent="0.2">
      <c r="A420" t="s">
        <v>11315</v>
      </c>
      <c r="B420" t="s">
        <v>84</v>
      </c>
      <c r="C420" t="s">
        <v>132</v>
      </c>
      <c r="D420" t="s">
        <v>10889</v>
      </c>
      <c r="E420">
        <v>130</v>
      </c>
    </row>
    <row r="421" spans="1:5" x14ac:dyDescent="0.2">
      <c r="A421" t="s">
        <v>11316</v>
      </c>
      <c r="B421" t="s">
        <v>84</v>
      </c>
      <c r="C421" t="s">
        <v>132</v>
      </c>
      <c r="D421" t="s">
        <v>10893</v>
      </c>
      <c r="E421">
        <v>2</v>
      </c>
    </row>
    <row r="422" spans="1:5" x14ac:dyDescent="0.2">
      <c r="A422" t="s">
        <v>11317</v>
      </c>
      <c r="B422" t="s">
        <v>84</v>
      </c>
      <c r="C422" t="s">
        <v>132</v>
      </c>
      <c r="D422" t="s">
        <v>10901</v>
      </c>
      <c r="E422">
        <v>150</v>
      </c>
    </row>
    <row r="423" spans="1:5" x14ac:dyDescent="0.2">
      <c r="A423" t="s">
        <v>11318</v>
      </c>
      <c r="B423" t="s">
        <v>84</v>
      </c>
      <c r="C423" t="s">
        <v>132</v>
      </c>
      <c r="D423" t="s">
        <v>10903</v>
      </c>
      <c r="E423">
        <v>291</v>
      </c>
    </row>
    <row r="424" spans="1:5" x14ac:dyDescent="0.2">
      <c r="A424" t="s">
        <v>11319</v>
      </c>
      <c r="B424" t="s">
        <v>84</v>
      </c>
      <c r="C424" t="s">
        <v>132</v>
      </c>
      <c r="D424" t="s">
        <v>10921</v>
      </c>
      <c r="E424">
        <v>1</v>
      </c>
    </row>
    <row r="425" spans="1:5" x14ac:dyDescent="0.2">
      <c r="A425" t="s">
        <v>11320</v>
      </c>
      <c r="B425" t="s">
        <v>84</v>
      </c>
      <c r="C425" t="s">
        <v>132</v>
      </c>
      <c r="D425" t="s">
        <v>10927</v>
      </c>
      <c r="E425">
        <v>2</v>
      </c>
    </row>
    <row r="426" spans="1:5" x14ac:dyDescent="0.2">
      <c r="A426" t="s">
        <v>11321</v>
      </c>
      <c r="B426" t="s">
        <v>84</v>
      </c>
      <c r="C426" t="s">
        <v>132</v>
      </c>
      <c r="D426" t="s">
        <v>10929</v>
      </c>
      <c r="E426">
        <v>2</v>
      </c>
    </row>
    <row r="427" spans="1:5" x14ac:dyDescent="0.2">
      <c r="A427" t="s">
        <v>11322</v>
      </c>
      <c r="B427" t="s">
        <v>84</v>
      </c>
      <c r="C427" t="s">
        <v>132</v>
      </c>
      <c r="D427" t="s">
        <v>10941</v>
      </c>
      <c r="E427">
        <v>4</v>
      </c>
    </row>
    <row r="428" spans="1:5" x14ac:dyDescent="0.2">
      <c r="A428" t="s">
        <v>11323</v>
      </c>
      <c r="B428" t="s">
        <v>84</v>
      </c>
      <c r="C428" t="s">
        <v>133</v>
      </c>
      <c r="D428" t="s">
        <v>10855</v>
      </c>
      <c r="E428">
        <v>2</v>
      </c>
    </row>
    <row r="429" spans="1:5" x14ac:dyDescent="0.2">
      <c r="A429" t="s">
        <v>11324</v>
      </c>
      <c r="B429" t="s">
        <v>84</v>
      </c>
      <c r="C429" t="s">
        <v>133</v>
      </c>
      <c r="D429" t="s">
        <v>10859</v>
      </c>
      <c r="E429">
        <v>1</v>
      </c>
    </row>
    <row r="430" spans="1:5" x14ac:dyDescent="0.2">
      <c r="A430" t="s">
        <v>11325</v>
      </c>
      <c r="B430" t="s">
        <v>84</v>
      </c>
      <c r="C430" t="s">
        <v>133</v>
      </c>
      <c r="D430" t="s">
        <v>10863</v>
      </c>
      <c r="E430">
        <v>1</v>
      </c>
    </row>
    <row r="431" spans="1:5" x14ac:dyDescent="0.2">
      <c r="A431" t="s">
        <v>11326</v>
      </c>
      <c r="B431" t="s">
        <v>84</v>
      </c>
      <c r="C431" t="s">
        <v>133</v>
      </c>
      <c r="D431" t="s">
        <v>10869</v>
      </c>
      <c r="E431">
        <v>10</v>
      </c>
    </row>
    <row r="432" spans="1:5" x14ac:dyDescent="0.2">
      <c r="A432" t="s">
        <v>11327</v>
      </c>
      <c r="B432" t="s">
        <v>84</v>
      </c>
      <c r="C432" t="s">
        <v>133</v>
      </c>
      <c r="D432" t="s">
        <v>10871</v>
      </c>
      <c r="E432">
        <v>1</v>
      </c>
    </row>
    <row r="433" spans="1:5" x14ac:dyDescent="0.2">
      <c r="A433" t="s">
        <v>11328</v>
      </c>
      <c r="B433" t="s">
        <v>84</v>
      </c>
      <c r="C433" t="s">
        <v>133</v>
      </c>
      <c r="D433" t="s">
        <v>10873</v>
      </c>
      <c r="E433">
        <v>2</v>
      </c>
    </row>
    <row r="434" spans="1:5" x14ac:dyDescent="0.2">
      <c r="A434" t="s">
        <v>11329</v>
      </c>
      <c r="B434" t="s">
        <v>84</v>
      </c>
      <c r="C434" t="s">
        <v>133</v>
      </c>
      <c r="D434" t="s">
        <v>10877</v>
      </c>
      <c r="E434">
        <v>2</v>
      </c>
    </row>
    <row r="435" spans="1:5" x14ac:dyDescent="0.2">
      <c r="A435" t="s">
        <v>11330</v>
      </c>
      <c r="B435" t="s">
        <v>84</v>
      </c>
      <c r="C435" t="s">
        <v>133</v>
      </c>
      <c r="D435" t="s">
        <v>10885</v>
      </c>
      <c r="E435">
        <v>2</v>
      </c>
    </row>
    <row r="436" spans="1:5" x14ac:dyDescent="0.2">
      <c r="A436" t="s">
        <v>11331</v>
      </c>
      <c r="B436" t="s">
        <v>84</v>
      </c>
      <c r="C436" t="s">
        <v>133</v>
      </c>
      <c r="D436" t="s">
        <v>10887</v>
      </c>
      <c r="E436">
        <v>18</v>
      </c>
    </row>
    <row r="437" spans="1:5" x14ac:dyDescent="0.2">
      <c r="A437" t="s">
        <v>11332</v>
      </c>
      <c r="B437" t="s">
        <v>84</v>
      </c>
      <c r="C437" t="s">
        <v>133</v>
      </c>
      <c r="D437" t="s">
        <v>10889</v>
      </c>
      <c r="E437">
        <v>219</v>
      </c>
    </row>
    <row r="438" spans="1:5" x14ac:dyDescent="0.2">
      <c r="A438" t="s">
        <v>11333</v>
      </c>
      <c r="B438" t="s">
        <v>84</v>
      </c>
      <c r="C438" t="s">
        <v>133</v>
      </c>
      <c r="D438" t="s">
        <v>10895</v>
      </c>
      <c r="E438">
        <v>1</v>
      </c>
    </row>
    <row r="439" spans="1:5" x14ac:dyDescent="0.2">
      <c r="A439" t="s">
        <v>11334</v>
      </c>
      <c r="B439" t="s">
        <v>84</v>
      </c>
      <c r="C439" t="s">
        <v>133</v>
      </c>
      <c r="D439" t="s">
        <v>10901</v>
      </c>
      <c r="E439">
        <v>237</v>
      </c>
    </row>
    <row r="440" spans="1:5" x14ac:dyDescent="0.2">
      <c r="A440" t="s">
        <v>11335</v>
      </c>
      <c r="B440" t="s">
        <v>84</v>
      </c>
      <c r="C440" t="s">
        <v>133</v>
      </c>
      <c r="D440" t="s">
        <v>10903</v>
      </c>
      <c r="E440">
        <v>488</v>
      </c>
    </row>
    <row r="441" spans="1:5" x14ac:dyDescent="0.2">
      <c r="A441" t="s">
        <v>11336</v>
      </c>
      <c r="B441" t="s">
        <v>84</v>
      </c>
      <c r="C441" t="s">
        <v>133</v>
      </c>
      <c r="D441" t="s">
        <v>10907</v>
      </c>
      <c r="E441">
        <v>2</v>
      </c>
    </row>
    <row r="442" spans="1:5" x14ac:dyDescent="0.2">
      <c r="A442" t="s">
        <v>11337</v>
      </c>
      <c r="B442" t="s">
        <v>84</v>
      </c>
      <c r="C442" t="s">
        <v>133</v>
      </c>
      <c r="D442" t="s">
        <v>10909</v>
      </c>
      <c r="E442">
        <v>1</v>
      </c>
    </row>
    <row r="443" spans="1:5" x14ac:dyDescent="0.2">
      <c r="A443" t="s">
        <v>11338</v>
      </c>
      <c r="B443" t="s">
        <v>84</v>
      </c>
      <c r="C443" t="s">
        <v>133</v>
      </c>
      <c r="D443" t="s">
        <v>10921</v>
      </c>
      <c r="E443">
        <v>2</v>
      </c>
    </row>
    <row r="444" spans="1:5" x14ac:dyDescent="0.2">
      <c r="A444" t="s">
        <v>11339</v>
      </c>
      <c r="B444" t="s">
        <v>84</v>
      </c>
      <c r="C444" t="s">
        <v>133</v>
      </c>
      <c r="D444" t="s">
        <v>10929</v>
      </c>
      <c r="E444">
        <v>1</v>
      </c>
    </row>
    <row r="445" spans="1:5" x14ac:dyDescent="0.2">
      <c r="A445" t="s">
        <v>11340</v>
      </c>
      <c r="B445" t="s">
        <v>84</v>
      </c>
      <c r="C445" t="s">
        <v>133</v>
      </c>
      <c r="D445" t="s">
        <v>10931</v>
      </c>
      <c r="E445">
        <v>1</v>
      </c>
    </row>
    <row r="446" spans="1:5" x14ac:dyDescent="0.2">
      <c r="A446" t="s">
        <v>11341</v>
      </c>
      <c r="B446" t="s">
        <v>84</v>
      </c>
      <c r="C446" t="s">
        <v>133</v>
      </c>
      <c r="D446" t="s">
        <v>10935</v>
      </c>
      <c r="E446">
        <v>1</v>
      </c>
    </row>
    <row r="447" spans="1:5" x14ac:dyDescent="0.2">
      <c r="A447" t="s">
        <v>11342</v>
      </c>
      <c r="B447" t="s">
        <v>84</v>
      </c>
      <c r="C447" t="s">
        <v>133</v>
      </c>
      <c r="D447" t="s">
        <v>10941</v>
      </c>
      <c r="E447">
        <v>11</v>
      </c>
    </row>
    <row r="448" spans="1:5" x14ac:dyDescent="0.2">
      <c r="A448" t="s">
        <v>11343</v>
      </c>
      <c r="B448" t="s">
        <v>84</v>
      </c>
      <c r="C448" t="s">
        <v>134</v>
      </c>
      <c r="D448" t="s">
        <v>10877</v>
      </c>
      <c r="E448">
        <v>1</v>
      </c>
    </row>
    <row r="449" spans="1:5" x14ac:dyDescent="0.2">
      <c r="A449" t="s">
        <v>11344</v>
      </c>
      <c r="B449" t="s">
        <v>84</v>
      </c>
      <c r="C449" t="s">
        <v>134</v>
      </c>
      <c r="D449" t="s">
        <v>10885</v>
      </c>
      <c r="E449">
        <v>1</v>
      </c>
    </row>
    <row r="450" spans="1:5" x14ac:dyDescent="0.2">
      <c r="A450" t="s">
        <v>11345</v>
      </c>
      <c r="B450" t="s">
        <v>84</v>
      </c>
      <c r="C450" t="s">
        <v>134</v>
      </c>
      <c r="D450" t="s">
        <v>10887</v>
      </c>
      <c r="E450">
        <v>4</v>
      </c>
    </row>
    <row r="451" spans="1:5" x14ac:dyDescent="0.2">
      <c r="A451" t="s">
        <v>11346</v>
      </c>
      <c r="B451" t="s">
        <v>84</v>
      </c>
      <c r="C451" t="s">
        <v>134</v>
      </c>
      <c r="D451" t="s">
        <v>10889</v>
      </c>
      <c r="E451">
        <v>87</v>
      </c>
    </row>
    <row r="452" spans="1:5" x14ac:dyDescent="0.2">
      <c r="A452" t="s">
        <v>11347</v>
      </c>
      <c r="B452" t="s">
        <v>84</v>
      </c>
      <c r="C452" t="s">
        <v>134</v>
      </c>
      <c r="D452" t="s">
        <v>10901</v>
      </c>
      <c r="E452">
        <v>102</v>
      </c>
    </row>
    <row r="453" spans="1:5" x14ac:dyDescent="0.2">
      <c r="A453" t="s">
        <v>11348</v>
      </c>
      <c r="B453" t="s">
        <v>84</v>
      </c>
      <c r="C453" t="s">
        <v>134</v>
      </c>
      <c r="D453" t="s">
        <v>10903</v>
      </c>
      <c r="E453">
        <v>251</v>
      </c>
    </row>
    <row r="454" spans="1:5" x14ac:dyDescent="0.2">
      <c r="A454" t="s">
        <v>11349</v>
      </c>
      <c r="B454" t="s">
        <v>84</v>
      </c>
      <c r="C454" t="s">
        <v>134</v>
      </c>
      <c r="D454" t="s">
        <v>10907</v>
      </c>
      <c r="E454">
        <v>1</v>
      </c>
    </row>
    <row r="455" spans="1:5" x14ac:dyDescent="0.2">
      <c r="A455" t="s">
        <v>11350</v>
      </c>
      <c r="B455" t="s">
        <v>84</v>
      </c>
      <c r="C455" t="s">
        <v>134</v>
      </c>
      <c r="D455" t="s">
        <v>10921</v>
      </c>
      <c r="E455">
        <v>1</v>
      </c>
    </row>
    <row r="456" spans="1:5" x14ac:dyDescent="0.2">
      <c r="A456" t="s">
        <v>11351</v>
      </c>
      <c r="B456" t="s">
        <v>84</v>
      </c>
      <c r="C456" t="s">
        <v>134</v>
      </c>
      <c r="D456" t="s">
        <v>10925</v>
      </c>
      <c r="E456">
        <v>1</v>
      </c>
    </row>
    <row r="457" spans="1:5" x14ac:dyDescent="0.2">
      <c r="A457" t="s">
        <v>11352</v>
      </c>
      <c r="B457" t="s">
        <v>84</v>
      </c>
      <c r="C457" t="s">
        <v>134</v>
      </c>
      <c r="D457" t="s">
        <v>10941</v>
      </c>
      <c r="E457">
        <v>2</v>
      </c>
    </row>
    <row r="458" spans="1:5" x14ac:dyDescent="0.2">
      <c r="A458" t="s">
        <v>11353</v>
      </c>
      <c r="B458" t="s">
        <v>84</v>
      </c>
      <c r="C458" t="s">
        <v>135</v>
      </c>
      <c r="D458" t="s">
        <v>10869</v>
      </c>
      <c r="E458">
        <v>1</v>
      </c>
    </row>
    <row r="459" spans="1:5" x14ac:dyDescent="0.2">
      <c r="A459" t="s">
        <v>11354</v>
      </c>
      <c r="B459" t="s">
        <v>84</v>
      </c>
      <c r="C459" t="s">
        <v>135</v>
      </c>
      <c r="D459" t="s">
        <v>10887</v>
      </c>
      <c r="E459">
        <v>1</v>
      </c>
    </row>
    <row r="460" spans="1:5" x14ac:dyDescent="0.2">
      <c r="A460" t="s">
        <v>11355</v>
      </c>
      <c r="B460" t="s">
        <v>84</v>
      </c>
      <c r="C460" t="s">
        <v>135</v>
      </c>
      <c r="D460" t="s">
        <v>10889</v>
      </c>
      <c r="E460">
        <v>46</v>
      </c>
    </row>
    <row r="461" spans="1:5" x14ac:dyDescent="0.2">
      <c r="A461" t="s">
        <v>11356</v>
      </c>
      <c r="B461" t="s">
        <v>84</v>
      </c>
      <c r="C461" t="s">
        <v>135</v>
      </c>
      <c r="D461" t="s">
        <v>10901</v>
      </c>
      <c r="E461">
        <v>52</v>
      </c>
    </row>
    <row r="462" spans="1:5" x14ac:dyDescent="0.2">
      <c r="A462" t="s">
        <v>11357</v>
      </c>
      <c r="B462" t="s">
        <v>84</v>
      </c>
      <c r="C462" t="s">
        <v>135</v>
      </c>
      <c r="D462" t="s">
        <v>10903</v>
      </c>
      <c r="E462">
        <v>87</v>
      </c>
    </row>
    <row r="463" spans="1:5" x14ac:dyDescent="0.2">
      <c r="A463" t="s">
        <v>11358</v>
      </c>
      <c r="B463" t="s">
        <v>84</v>
      </c>
      <c r="C463" t="s">
        <v>136</v>
      </c>
      <c r="D463" t="s">
        <v>10869</v>
      </c>
      <c r="E463">
        <v>2</v>
      </c>
    </row>
    <row r="464" spans="1:5" x14ac:dyDescent="0.2">
      <c r="A464" t="s">
        <v>11359</v>
      </c>
      <c r="B464" t="s">
        <v>84</v>
      </c>
      <c r="C464" t="s">
        <v>136</v>
      </c>
      <c r="D464" t="s">
        <v>10875</v>
      </c>
      <c r="E464">
        <v>1</v>
      </c>
    </row>
    <row r="465" spans="1:5" x14ac:dyDescent="0.2">
      <c r="A465" t="s">
        <v>11360</v>
      </c>
      <c r="B465" t="s">
        <v>84</v>
      </c>
      <c r="C465" t="s">
        <v>136</v>
      </c>
      <c r="D465" t="s">
        <v>10887</v>
      </c>
      <c r="E465">
        <v>3</v>
      </c>
    </row>
    <row r="466" spans="1:5" x14ac:dyDescent="0.2">
      <c r="A466" t="s">
        <v>11361</v>
      </c>
      <c r="B466" t="s">
        <v>84</v>
      </c>
      <c r="C466" t="s">
        <v>136</v>
      </c>
      <c r="D466" t="s">
        <v>10889</v>
      </c>
      <c r="E466">
        <v>70</v>
      </c>
    </row>
    <row r="467" spans="1:5" x14ac:dyDescent="0.2">
      <c r="A467" t="s">
        <v>11362</v>
      </c>
      <c r="B467" t="s">
        <v>84</v>
      </c>
      <c r="C467" t="s">
        <v>136</v>
      </c>
      <c r="D467" t="s">
        <v>10895</v>
      </c>
      <c r="E467">
        <v>1</v>
      </c>
    </row>
    <row r="468" spans="1:5" x14ac:dyDescent="0.2">
      <c r="A468" t="s">
        <v>11363</v>
      </c>
      <c r="B468" t="s">
        <v>84</v>
      </c>
      <c r="C468" t="s">
        <v>136</v>
      </c>
      <c r="D468" t="s">
        <v>10901</v>
      </c>
      <c r="E468">
        <v>70</v>
      </c>
    </row>
    <row r="469" spans="1:5" x14ac:dyDescent="0.2">
      <c r="A469" t="s">
        <v>11364</v>
      </c>
      <c r="B469" t="s">
        <v>84</v>
      </c>
      <c r="C469" t="s">
        <v>136</v>
      </c>
      <c r="D469" t="s">
        <v>10903</v>
      </c>
      <c r="E469">
        <v>188</v>
      </c>
    </row>
    <row r="470" spans="1:5" x14ac:dyDescent="0.2">
      <c r="A470" t="s">
        <v>11365</v>
      </c>
      <c r="B470" t="s">
        <v>84</v>
      </c>
      <c r="C470" t="s">
        <v>136</v>
      </c>
      <c r="D470" t="s">
        <v>10929</v>
      </c>
      <c r="E470">
        <v>1</v>
      </c>
    </row>
    <row r="471" spans="1:5" x14ac:dyDescent="0.2">
      <c r="A471" t="s">
        <v>11366</v>
      </c>
      <c r="B471" t="s">
        <v>84</v>
      </c>
      <c r="C471" t="s">
        <v>137</v>
      </c>
      <c r="D471" t="s">
        <v>10855</v>
      </c>
      <c r="E471">
        <v>1</v>
      </c>
    </row>
    <row r="472" spans="1:5" x14ac:dyDescent="0.2">
      <c r="A472" t="s">
        <v>11367</v>
      </c>
      <c r="B472" t="s">
        <v>84</v>
      </c>
      <c r="C472" t="s">
        <v>137</v>
      </c>
      <c r="D472" t="s">
        <v>10859</v>
      </c>
      <c r="E472">
        <v>1</v>
      </c>
    </row>
    <row r="473" spans="1:5" x14ac:dyDescent="0.2">
      <c r="A473" t="s">
        <v>11368</v>
      </c>
      <c r="B473" t="s">
        <v>84</v>
      </c>
      <c r="C473" t="s">
        <v>137</v>
      </c>
      <c r="D473" t="s">
        <v>10863</v>
      </c>
      <c r="E473">
        <v>1</v>
      </c>
    </row>
    <row r="474" spans="1:5" x14ac:dyDescent="0.2">
      <c r="A474" t="s">
        <v>11369</v>
      </c>
      <c r="B474" t="s">
        <v>84</v>
      </c>
      <c r="C474" t="s">
        <v>137</v>
      </c>
      <c r="D474" t="s">
        <v>10869</v>
      </c>
      <c r="E474">
        <v>2</v>
      </c>
    </row>
    <row r="475" spans="1:5" x14ac:dyDescent="0.2">
      <c r="A475" t="s">
        <v>11370</v>
      </c>
      <c r="B475" t="s">
        <v>84</v>
      </c>
      <c r="C475" t="s">
        <v>137</v>
      </c>
      <c r="D475" t="s">
        <v>10877</v>
      </c>
      <c r="E475">
        <v>1</v>
      </c>
    </row>
    <row r="476" spans="1:5" x14ac:dyDescent="0.2">
      <c r="A476" t="s">
        <v>11371</v>
      </c>
      <c r="B476" t="s">
        <v>84</v>
      </c>
      <c r="C476" t="s">
        <v>137</v>
      </c>
      <c r="D476" t="s">
        <v>10883</v>
      </c>
      <c r="E476">
        <v>1</v>
      </c>
    </row>
    <row r="477" spans="1:5" x14ac:dyDescent="0.2">
      <c r="A477" t="s">
        <v>11372</v>
      </c>
      <c r="B477" t="s">
        <v>84</v>
      </c>
      <c r="C477" t="s">
        <v>137</v>
      </c>
      <c r="D477" t="s">
        <v>10887</v>
      </c>
      <c r="E477">
        <v>8</v>
      </c>
    </row>
    <row r="478" spans="1:5" x14ac:dyDescent="0.2">
      <c r="A478" t="s">
        <v>11373</v>
      </c>
      <c r="B478" t="s">
        <v>84</v>
      </c>
      <c r="C478" t="s">
        <v>137</v>
      </c>
      <c r="D478" t="s">
        <v>10889</v>
      </c>
      <c r="E478">
        <v>255</v>
      </c>
    </row>
    <row r="479" spans="1:5" x14ac:dyDescent="0.2">
      <c r="A479" t="s">
        <v>11374</v>
      </c>
      <c r="B479" t="s">
        <v>84</v>
      </c>
      <c r="C479" t="s">
        <v>137</v>
      </c>
      <c r="D479" t="s">
        <v>10893</v>
      </c>
      <c r="E479">
        <v>1</v>
      </c>
    </row>
    <row r="480" spans="1:5" x14ac:dyDescent="0.2">
      <c r="A480" t="s">
        <v>11375</v>
      </c>
      <c r="B480" t="s">
        <v>84</v>
      </c>
      <c r="C480" t="s">
        <v>137</v>
      </c>
      <c r="D480" t="s">
        <v>10895</v>
      </c>
      <c r="E480">
        <v>2</v>
      </c>
    </row>
    <row r="481" spans="1:5" x14ac:dyDescent="0.2">
      <c r="A481" t="s">
        <v>11376</v>
      </c>
      <c r="B481" t="s">
        <v>84</v>
      </c>
      <c r="C481" t="s">
        <v>137</v>
      </c>
      <c r="D481" t="s">
        <v>10899</v>
      </c>
      <c r="E481">
        <v>1</v>
      </c>
    </row>
    <row r="482" spans="1:5" x14ac:dyDescent="0.2">
      <c r="A482" t="s">
        <v>11377</v>
      </c>
      <c r="B482" t="s">
        <v>84</v>
      </c>
      <c r="C482" t="s">
        <v>137</v>
      </c>
      <c r="D482" t="s">
        <v>10901</v>
      </c>
      <c r="E482">
        <v>266</v>
      </c>
    </row>
    <row r="483" spans="1:5" x14ac:dyDescent="0.2">
      <c r="A483" t="s">
        <v>11378</v>
      </c>
      <c r="B483" t="s">
        <v>84</v>
      </c>
      <c r="C483" t="s">
        <v>137</v>
      </c>
      <c r="D483" t="s">
        <v>10903</v>
      </c>
      <c r="E483">
        <v>632</v>
      </c>
    </row>
    <row r="484" spans="1:5" x14ac:dyDescent="0.2">
      <c r="A484" t="s">
        <v>11379</v>
      </c>
      <c r="B484" t="s">
        <v>84</v>
      </c>
      <c r="C484" t="s">
        <v>137</v>
      </c>
      <c r="D484" t="s">
        <v>10907</v>
      </c>
      <c r="E484">
        <v>3</v>
      </c>
    </row>
    <row r="485" spans="1:5" x14ac:dyDescent="0.2">
      <c r="A485" t="s">
        <v>11380</v>
      </c>
      <c r="B485" t="s">
        <v>84</v>
      </c>
      <c r="C485" t="s">
        <v>137</v>
      </c>
      <c r="D485" t="s">
        <v>10909</v>
      </c>
      <c r="E485">
        <v>2</v>
      </c>
    </row>
    <row r="486" spans="1:5" x14ac:dyDescent="0.2">
      <c r="A486" t="s">
        <v>11381</v>
      </c>
      <c r="B486" t="s">
        <v>84</v>
      </c>
      <c r="C486" t="s">
        <v>137</v>
      </c>
      <c r="D486" t="s">
        <v>10921</v>
      </c>
      <c r="E486">
        <v>2</v>
      </c>
    </row>
    <row r="487" spans="1:5" x14ac:dyDescent="0.2">
      <c r="A487" t="s">
        <v>11382</v>
      </c>
      <c r="B487" t="s">
        <v>84</v>
      </c>
      <c r="C487" t="s">
        <v>137</v>
      </c>
      <c r="D487" t="s">
        <v>10925</v>
      </c>
      <c r="E487">
        <v>3</v>
      </c>
    </row>
    <row r="488" spans="1:5" x14ac:dyDescent="0.2">
      <c r="A488" t="s">
        <v>11383</v>
      </c>
      <c r="B488" t="s">
        <v>84</v>
      </c>
      <c r="C488" t="s">
        <v>137</v>
      </c>
      <c r="D488" t="s">
        <v>10929</v>
      </c>
      <c r="E488">
        <v>3</v>
      </c>
    </row>
    <row r="489" spans="1:5" x14ac:dyDescent="0.2">
      <c r="A489" t="s">
        <v>11384</v>
      </c>
      <c r="B489" t="s">
        <v>84</v>
      </c>
      <c r="C489" t="s">
        <v>137</v>
      </c>
      <c r="D489" t="s">
        <v>10941</v>
      </c>
      <c r="E489">
        <v>4</v>
      </c>
    </row>
    <row r="490" spans="1:5" x14ac:dyDescent="0.2">
      <c r="A490" t="s">
        <v>11385</v>
      </c>
      <c r="B490" t="s">
        <v>84</v>
      </c>
      <c r="C490" t="s">
        <v>138</v>
      </c>
      <c r="D490" t="s">
        <v>10855</v>
      </c>
      <c r="E490">
        <v>1</v>
      </c>
    </row>
    <row r="491" spans="1:5" x14ac:dyDescent="0.2">
      <c r="A491" t="s">
        <v>11386</v>
      </c>
      <c r="B491" t="s">
        <v>84</v>
      </c>
      <c r="C491" t="s">
        <v>138</v>
      </c>
      <c r="D491" t="s">
        <v>10859</v>
      </c>
      <c r="E491">
        <v>2</v>
      </c>
    </row>
    <row r="492" spans="1:5" x14ac:dyDescent="0.2">
      <c r="A492" t="s">
        <v>11387</v>
      </c>
      <c r="B492" t="s">
        <v>84</v>
      </c>
      <c r="C492" t="s">
        <v>138</v>
      </c>
      <c r="D492" t="s">
        <v>10865</v>
      </c>
      <c r="E492">
        <v>1</v>
      </c>
    </row>
    <row r="493" spans="1:5" x14ac:dyDescent="0.2">
      <c r="A493" t="s">
        <v>11388</v>
      </c>
      <c r="B493" t="s">
        <v>84</v>
      </c>
      <c r="C493" t="s">
        <v>138</v>
      </c>
      <c r="D493" t="s">
        <v>10869</v>
      </c>
      <c r="E493">
        <v>5</v>
      </c>
    </row>
    <row r="494" spans="1:5" x14ac:dyDescent="0.2">
      <c r="A494" t="s">
        <v>11389</v>
      </c>
      <c r="B494" t="s">
        <v>84</v>
      </c>
      <c r="C494" t="s">
        <v>138</v>
      </c>
      <c r="D494" t="s">
        <v>10871</v>
      </c>
      <c r="E494">
        <v>1</v>
      </c>
    </row>
    <row r="495" spans="1:5" x14ac:dyDescent="0.2">
      <c r="A495" t="s">
        <v>11390</v>
      </c>
      <c r="B495" t="s">
        <v>84</v>
      </c>
      <c r="C495" t="s">
        <v>138</v>
      </c>
      <c r="D495" t="s">
        <v>10873</v>
      </c>
      <c r="E495">
        <v>1</v>
      </c>
    </row>
    <row r="496" spans="1:5" x14ac:dyDescent="0.2">
      <c r="A496" t="s">
        <v>11391</v>
      </c>
      <c r="B496" t="s">
        <v>84</v>
      </c>
      <c r="C496" t="s">
        <v>138</v>
      </c>
      <c r="D496" t="s">
        <v>10875</v>
      </c>
      <c r="E496">
        <v>1</v>
      </c>
    </row>
    <row r="497" spans="1:5" x14ac:dyDescent="0.2">
      <c r="A497" t="s">
        <v>11392</v>
      </c>
      <c r="B497" t="s">
        <v>84</v>
      </c>
      <c r="C497" t="s">
        <v>138</v>
      </c>
      <c r="D497" t="s">
        <v>10877</v>
      </c>
      <c r="E497">
        <v>2</v>
      </c>
    </row>
    <row r="498" spans="1:5" x14ac:dyDescent="0.2">
      <c r="A498" t="s">
        <v>11393</v>
      </c>
      <c r="B498" t="s">
        <v>84</v>
      </c>
      <c r="C498" t="s">
        <v>138</v>
      </c>
      <c r="D498" t="s">
        <v>10883</v>
      </c>
      <c r="E498">
        <v>1</v>
      </c>
    </row>
    <row r="499" spans="1:5" x14ac:dyDescent="0.2">
      <c r="A499" t="s">
        <v>11394</v>
      </c>
      <c r="B499" t="s">
        <v>84</v>
      </c>
      <c r="C499" t="s">
        <v>138</v>
      </c>
      <c r="D499" t="s">
        <v>10885</v>
      </c>
      <c r="E499">
        <v>1</v>
      </c>
    </row>
    <row r="500" spans="1:5" x14ac:dyDescent="0.2">
      <c r="A500" t="s">
        <v>11395</v>
      </c>
      <c r="B500" t="s">
        <v>84</v>
      </c>
      <c r="C500" t="s">
        <v>138</v>
      </c>
      <c r="D500" t="s">
        <v>10887</v>
      </c>
      <c r="E500">
        <v>16</v>
      </c>
    </row>
    <row r="501" spans="1:5" x14ac:dyDescent="0.2">
      <c r="A501" t="s">
        <v>11396</v>
      </c>
      <c r="B501" t="s">
        <v>84</v>
      </c>
      <c r="C501" t="s">
        <v>138</v>
      </c>
      <c r="D501" t="s">
        <v>10889</v>
      </c>
      <c r="E501">
        <v>268</v>
      </c>
    </row>
    <row r="502" spans="1:5" x14ac:dyDescent="0.2">
      <c r="A502" t="s">
        <v>11397</v>
      </c>
      <c r="B502" t="s">
        <v>84</v>
      </c>
      <c r="C502" t="s">
        <v>138</v>
      </c>
      <c r="D502" t="s">
        <v>10893</v>
      </c>
      <c r="E502">
        <v>3</v>
      </c>
    </row>
    <row r="503" spans="1:5" x14ac:dyDescent="0.2">
      <c r="A503" t="s">
        <v>11398</v>
      </c>
      <c r="B503" t="s">
        <v>84</v>
      </c>
      <c r="C503" t="s">
        <v>138</v>
      </c>
      <c r="D503" t="s">
        <v>10895</v>
      </c>
      <c r="E503">
        <v>1</v>
      </c>
    </row>
    <row r="504" spans="1:5" x14ac:dyDescent="0.2">
      <c r="A504" t="s">
        <v>11399</v>
      </c>
      <c r="B504" t="s">
        <v>84</v>
      </c>
      <c r="C504" t="s">
        <v>138</v>
      </c>
      <c r="D504" t="s">
        <v>10901</v>
      </c>
      <c r="E504">
        <v>318</v>
      </c>
    </row>
    <row r="505" spans="1:5" x14ac:dyDescent="0.2">
      <c r="A505" t="s">
        <v>11400</v>
      </c>
      <c r="B505" t="s">
        <v>84</v>
      </c>
      <c r="C505" t="s">
        <v>138</v>
      </c>
      <c r="D505" t="s">
        <v>10903</v>
      </c>
      <c r="E505">
        <v>632</v>
      </c>
    </row>
    <row r="506" spans="1:5" x14ac:dyDescent="0.2">
      <c r="A506" t="s">
        <v>11401</v>
      </c>
      <c r="B506" t="s">
        <v>84</v>
      </c>
      <c r="C506" t="s">
        <v>138</v>
      </c>
      <c r="D506" t="s">
        <v>10907</v>
      </c>
      <c r="E506">
        <v>6</v>
      </c>
    </row>
    <row r="507" spans="1:5" x14ac:dyDescent="0.2">
      <c r="A507" t="s">
        <v>11402</v>
      </c>
      <c r="B507" t="s">
        <v>84</v>
      </c>
      <c r="C507" t="s">
        <v>138</v>
      </c>
      <c r="D507" t="s">
        <v>10917</v>
      </c>
      <c r="E507">
        <v>1</v>
      </c>
    </row>
    <row r="508" spans="1:5" x14ac:dyDescent="0.2">
      <c r="A508" t="s">
        <v>11403</v>
      </c>
      <c r="B508" t="s">
        <v>84</v>
      </c>
      <c r="C508" t="s">
        <v>138</v>
      </c>
      <c r="D508" t="s">
        <v>10919</v>
      </c>
      <c r="E508">
        <v>1</v>
      </c>
    </row>
    <row r="509" spans="1:5" x14ac:dyDescent="0.2">
      <c r="A509" t="s">
        <v>11404</v>
      </c>
      <c r="B509" t="s">
        <v>84</v>
      </c>
      <c r="C509" t="s">
        <v>138</v>
      </c>
      <c r="D509" t="s">
        <v>10921</v>
      </c>
      <c r="E509">
        <v>1</v>
      </c>
    </row>
    <row r="510" spans="1:5" x14ac:dyDescent="0.2">
      <c r="A510" t="s">
        <v>11405</v>
      </c>
      <c r="B510" t="s">
        <v>84</v>
      </c>
      <c r="C510" t="s">
        <v>138</v>
      </c>
      <c r="D510" t="s">
        <v>10925</v>
      </c>
      <c r="E510">
        <v>1</v>
      </c>
    </row>
    <row r="511" spans="1:5" x14ac:dyDescent="0.2">
      <c r="A511" t="s">
        <v>11406</v>
      </c>
      <c r="B511" t="s">
        <v>84</v>
      </c>
      <c r="C511" t="s">
        <v>138</v>
      </c>
      <c r="D511" t="s">
        <v>10929</v>
      </c>
      <c r="E511">
        <v>4</v>
      </c>
    </row>
    <row r="512" spans="1:5" x14ac:dyDescent="0.2">
      <c r="A512" t="s">
        <v>11407</v>
      </c>
      <c r="B512" t="s">
        <v>84</v>
      </c>
      <c r="C512" t="s">
        <v>138</v>
      </c>
      <c r="D512" t="s">
        <v>10935</v>
      </c>
      <c r="E512">
        <v>1</v>
      </c>
    </row>
    <row r="513" spans="1:5" x14ac:dyDescent="0.2">
      <c r="A513" t="s">
        <v>11408</v>
      </c>
      <c r="B513" t="s">
        <v>84</v>
      </c>
      <c r="C513" t="s">
        <v>138</v>
      </c>
      <c r="D513" t="s">
        <v>10941</v>
      </c>
      <c r="E513">
        <v>10</v>
      </c>
    </row>
    <row r="514" spans="1:5" x14ac:dyDescent="0.2">
      <c r="A514" t="s">
        <v>11409</v>
      </c>
      <c r="B514" t="s">
        <v>84</v>
      </c>
      <c r="C514" t="s">
        <v>139</v>
      </c>
      <c r="D514" t="s">
        <v>10855</v>
      </c>
      <c r="E514">
        <v>1</v>
      </c>
    </row>
    <row r="515" spans="1:5" x14ac:dyDescent="0.2">
      <c r="A515" t="s">
        <v>11410</v>
      </c>
      <c r="B515" t="s">
        <v>84</v>
      </c>
      <c r="C515" t="s">
        <v>139</v>
      </c>
      <c r="D515" t="s">
        <v>10859</v>
      </c>
      <c r="E515">
        <v>1</v>
      </c>
    </row>
    <row r="516" spans="1:5" x14ac:dyDescent="0.2">
      <c r="A516" t="s">
        <v>11411</v>
      </c>
      <c r="B516" t="s">
        <v>84</v>
      </c>
      <c r="C516" t="s">
        <v>139</v>
      </c>
      <c r="D516" t="s">
        <v>10869</v>
      </c>
      <c r="E516">
        <v>1</v>
      </c>
    </row>
    <row r="517" spans="1:5" x14ac:dyDescent="0.2">
      <c r="A517" t="s">
        <v>11412</v>
      </c>
      <c r="B517" t="s">
        <v>84</v>
      </c>
      <c r="C517" t="s">
        <v>139</v>
      </c>
      <c r="D517" t="s">
        <v>10883</v>
      </c>
      <c r="E517">
        <v>1</v>
      </c>
    </row>
    <row r="518" spans="1:5" x14ac:dyDescent="0.2">
      <c r="A518" t="s">
        <v>11413</v>
      </c>
      <c r="B518" t="s">
        <v>84</v>
      </c>
      <c r="C518" t="s">
        <v>139</v>
      </c>
      <c r="D518" t="s">
        <v>10887</v>
      </c>
      <c r="E518">
        <v>4</v>
      </c>
    </row>
    <row r="519" spans="1:5" x14ac:dyDescent="0.2">
      <c r="A519" t="s">
        <v>11414</v>
      </c>
      <c r="B519" t="s">
        <v>84</v>
      </c>
      <c r="C519" t="s">
        <v>139</v>
      </c>
      <c r="D519" t="s">
        <v>10889</v>
      </c>
      <c r="E519">
        <v>132</v>
      </c>
    </row>
    <row r="520" spans="1:5" x14ac:dyDescent="0.2">
      <c r="A520" t="s">
        <v>11415</v>
      </c>
      <c r="B520" t="s">
        <v>84</v>
      </c>
      <c r="C520" t="s">
        <v>139</v>
      </c>
      <c r="D520" t="s">
        <v>10901</v>
      </c>
      <c r="E520">
        <v>151</v>
      </c>
    </row>
    <row r="521" spans="1:5" x14ac:dyDescent="0.2">
      <c r="A521" t="s">
        <v>11416</v>
      </c>
      <c r="B521" t="s">
        <v>84</v>
      </c>
      <c r="C521" t="s">
        <v>139</v>
      </c>
      <c r="D521" t="s">
        <v>10903</v>
      </c>
      <c r="E521">
        <v>281</v>
      </c>
    </row>
    <row r="522" spans="1:5" x14ac:dyDescent="0.2">
      <c r="A522" t="s">
        <v>11417</v>
      </c>
      <c r="B522" t="s">
        <v>84</v>
      </c>
      <c r="C522" t="s">
        <v>139</v>
      </c>
      <c r="D522" t="s">
        <v>10907</v>
      </c>
      <c r="E522">
        <v>1</v>
      </c>
    </row>
    <row r="523" spans="1:5" x14ac:dyDescent="0.2">
      <c r="A523" t="s">
        <v>11418</v>
      </c>
      <c r="B523" t="s">
        <v>84</v>
      </c>
      <c r="C523" t="s">
        <v>139</v>
      </c>
      <c r="D523" t="s">
        <v>10927</v>
      </c>
      <c r="E523">
        <v>1</v>
      </c>
    </row>
    <row r="524" spans="1:5" x14ac:dyDescent="0.2">
      <c r="A524" t="s">
        <v>11419</v>
      </c>
      <c r="B524" t="s">
        <v>84</v>
      </c>
      <c r="C524" t="s">
        <v>139</v>
      </c>
      <c r="D524" t="s">
        <v>10941</v>
      </c>
      <c r="E524">
        <v>1</v>
      </c>
    </row>
    <row r="525" spans="1:5" x14ac:dyDescent="0.2">
      <c r="A525" t="s">
        <v>11420</v>
      </c>
      <c r="B525" t="s">
        <v>84</v>
      </c>
      <c r="C525" t="s">
        <v>140</v>
      </c>
      <c r="D525" t="s">
        <v>10869</v>
      </c>
      <c r="E525">
        <v>2</v>
      </c>
    </row>
    <row r="526" spans="1:5" x14ac:dyDescent="0.2">
      <c r="A526" t="s">
        <v>11421</v>
      </c>
      <c r="B526" t="s">
        <v>84</v>
      </c>
      <c r="C526" t="s">
        <v>140</v>
      </c>
      <c r="D526" t="s">
        <v>10887</v>
      </c>
      <c r="E526">
        <v>2</v>
      </c>
    </row>
    <row r="527" spans="1:5" x14ac:dyDescent="0.2">
      <c r="A527" t="s">
        <v>11422</v>
      </c>
      <c r="B527" t="s">
        <v>84</v>
      </c>
      <c r="C527" t="s">
        <v>140</v>
      </c>
      <c r="D527" t="s">
        <v>10889</v>
      </c>
      <c r="E527">
        <v>119</v>
      </c>
    </row>
    <row r="528" spans="1:5" x14ac:dyDescent="0.2">
      <c r="A528" t="s">
        <v>11423</v>
      </c>
      <c r="B528" t="s">
        <v>84</v>
      </c>
      <c r="C528" t="s">
        <v>140</v>
      </c>
      <c r="D528" t="s">
        <v>10895</v>
      </c>
      <c r="E528">
        <v>1</v>
      </c>
    </row>
    <row r="529" spans="1:5" x14ac:dyDescent="0.2">
      <c r="A529" t="s">
        <v>11424</v>
      </c>
      <c r="B529" t="s">
        <v>84</v>
      </c>
      <c r="C529" t="s">
        <v>140</v>
      </c>
      <c r="D529" t="s">
        <v>10901</v>
      </c>
      <c r="E529">
        <v>138</v>
      </c>
    </row>
    <row r="530" spans="1:5" x14ac:dyDescent="0.2">
      <c r="A530" t="s">
        <v>11425</v>
      </c>
      <c r="B530" t="s">
        <v>84</v>
      </c>
      <c r="C530" t="s">
        <v>140</v>
      </c>
      <c r="D530" t="s">
        <v>10903</v>
      </c>
      <c r="E530">
        <v>269</v>
      </c>
    </row>
    <row r="531" spans="1:5" x14ac:dyDescent="0.2">
      <c r="A531" t="s">
        <v>11426</v>
      </c>
      <c r="B531" t="s">
        <v>84</v>
      </c>
      <c r="C531" t="s">
        <v>141</v>
      </c>
      <c r="D531" t="s">
        <v>10855</v>
      </c>
      <c r="E531">
        <v>3</v>
      </c>
    </row>
    <row r="532" spans="1:5" x14ac:dyDescent="0.2">
      <c r="A532" t="s">
        <v>11427</v>
      </c>
      <c r="B532" t="s">
        <v>84</v>
      </c>
      <c r="C532" t="s">
        <v>141</v>
      </c>
      <c r="D532" t="s">
        <v>10869</v>
      </c>
      <c r="E532">
        <v>1</v>
      </c>
    </row>
    <row r="533" spans="1:5" x14ac:dyDescent="0.2">
      <c r="A533" t="s">
        <v>11428</v>
      </c>
      <c r="B533" t="s">
        <v>84</v>
      </c>
      <c r="C533" t="s">
        <v>141</v>
      </c>
      <c r="D533" t="s">
        <v>10871</v>
      </c>
      <c r="E533">
        <v>1</v>
      </c>
    </row>
    <row r="534" spans="1:5" x14ac:dyDescent="0.2">
      <c r="A534" t="s">
        <v>11429</v>
      </c>
      <c r="B534" t="s">
        <v>84</v>
      </c>
      <c r="C534" t="s">
        <v>141</v>
      </c>
      <c r="D534" t="s">
        <v>10873</v>
      </c>
      <c r="E534">
        <v>1</v>
      </c>
    </row>
    <row r="535" spans="1:5" x14ac:dyDescent="0.2">
      <c r="A535" t="s">
        <v>11430</v>
      </c>
      <c r="B535" t="s">
        <v>84</v>
      </c>
      <c r="C535" t="s">
        <v>141</v>
      </c>
      <c r="D535" t="s">
        <v>10875</v>
      </c>
      <c r="E535">
        <v>1</v>
      </c>
    </row>
    <row r="536" spans="1:5" x14ac:dyDescent="0.2">
      <c r="A536" t="s">
        <v>11431</v>
      </c>
      <c r="B536" t="s">
        <v>84</v>
      </c>
      <c r="C536" t="s">
        <v>141</v>
      </c>
      <c r="D536" t="s">
        <v>10883</v>
      </c>
      <c r="E536">
        <v>1</v>
      </c>
    </row>
    <row r="537" spans="1:5" x14ac:dyDescent="0.2">
      <c r="A537" t="s">
        <v>11432</v>
      </c>
      <c r="B537" t="s">
        <v>84</v>
      </c>
      <c r="C537" t="s">
        <v>141</v>
      </c>
      <c r="D537" t="s">
        <v>10885</v>
      </c>
      <c r="E537">
        <v>1</v>
      </c>
    </row>
    <row r="538" spans="1:5" x14ac:dyDescent="0.2">
      <c r="A538" t="s">
        <v>11433</v>
      </c>
      <c r="B538" t="s">
        <v>84</v>
      </c>
      <c r="C538" t="s">
        <v>141</v>
      </c>
      <c r="D538" t="s">
        <v>10887</v>
      </c>
      <c r="E538">
        <v>5</v>
      </c>
    </row>
    <row r="539" spans="1:5" x14ac:dyDescent="0.2">
      <c r="A539" t="s">
        <v>11434</v>
      </c>
      <c r="B539" t="s">
        <v>84</v>
      </c>
      <c r="C539" t="s">
        <v>141</v>
      </c>
      <c r="D539" t="s">
        <v>10889</v>
      </c>
      <c r="E539">
        <v>70</v>
      </c>
    </row>
    <row r="540" spans="1:5" x14ac:dyDescent="0.2">
      <c r="A540" t="s">
        <v>11435</v>
      </c>
      <c r="B540" t="s">
        <v>84</v>
      </c>
      <c r="C540" t="s">
        <v>141</v>
      </c>
      <c r="D540" t="s">
        <v>10893</v>
      </c>
      <c r="E540">
        <v>1</v>
      </c>
    </row>
    <row r="541" spans="1:5" x14ac:dyDescent="0.2">
      <c r="A541" t="s">
        <v>11436</v>
      </c>
      <c r="B541" t="s">
        <v>84</v>
      </c>
      <c r="C541" t="s">
        <v>141</v>
      </c>
      <c r="D541" t="s">
        <v>10899</v>
      </c>
      <c r="E541">
        <v>1</v>
      </c>
    </row>
    <row r="542" spans="1:5" x14ac:dyDescent="0.2">
      <c r="A542" t="s">
        <v>11437</v>
      </c>
      <c r="B542" t="s">
        <v>84</v>
      </c>
      <c r="C542" t="s">
        <v>141</v>
      </c>
      <c r="D542" t="s">
        <v>10901</v>
      </c>
      <c r="E542">
        <v>88</v>
      </c>
    </row>
    <row r="543" spans="1:5" x14ac:dyDescent="0.2">
      <c r="A543" t="s">
        <v>11438</v>
      </c>
      <c r="B543" t="s">
        <v>84</v>
      </c>
      <c r="C543" t="s">
        <v>141</v>
      </c>
      <c r="D543" t="s">
        <v>10903</v>
      </c>
      <c r="E543">
        <v>191</v>
      </c>
    </row>
    <row r="544" spans="1:5" x14ac:dyDescent="0.2">
      <c r="A544" t="s">
        <v>11439</v>
      </c>
      <c r="B544" t="s">
        <v>84</v>
      </c>
      <c r="C544" t="s">
        <v>141</v>
      </c>
      <c r="D544" t="s">
        <v>10907</v>
      </c>
      <c r="E544">
        <v>3</v>
      </c>
    </row>
    <row r="545" spans="1:5" x14ac:dyDescent="0.2">
      <c r="A545" t="s">
        <v>11440</v>
      </c>
      <c r="B545" t="s">
        <v>84</v>
      </c>
      <c r="C545" t="s">
        <v>141</v>
      </c>
      <c r="D545" t="s">
        <v>10909</v>
      </c>
      <c r="E545">
        <v>1</v>
      </c>
    </row>
    <row r="546" spans="1:5" x14ac:dyDescent="0.2">
      <c r="A546" t="s">
        <v>11441</v>
      </c>
      <c r="B546" t="s">
        <v>84</v>
      </c>
      <c r="C546" t="s">
        <v>141</v>
      </c>
      <c r="D546" t="s">
        <v>10921</v>
      </c>
      <c r="E546">
        <v>1</v>
      </c>
    </row>
    <row r="547" spans="1:5" x14ac:dyDescent="0.2">
      <c r="A547" t="s">
        <v>11442</v>
      </c>
      <c r="B547" t="s">
        <v>84</v>
      </c>
      <c r="C547" t="s">
        <v>141</v>
      </c>
      <c r="D547" t="s">
        <v>10925</v>
      </c>
      <c r="E547">
        <v>2</v>
      </c>
    </row>
    <row r="548" spans="1:5" x14ac:dyDescent="0.2">
      <c r="A548" t="s">
        <v>11443</v>
      </c>
      <c r="B548" t="s">
        <v>84</v>
      </c>
      <c r="C548" t="s">
        <v>141</v>
      </c>
      <c r="D548" t="s">
        <v>10929</v>
      </c>
      <c r="E548">
        <v>1</v>
      </c>
    </row>
    <row r="549" spans="1:5" x14ac:dyDescent="0.2">
      <c r="A549" t="s">
        <v>11444</v>
      </c>
      <c r="B549" t="s">
        <v>84</v>
      </c>
      <c r="C549" t="s">
        <v>141</v>
      </c>
      <c r="D549" t="s">
        <v>10931</v>
      </c>
      <c r="E549">
        <v>1</v>
      </c>
    </row>
    <row r="550" spans="1:5" x14ac:dyDescent="0.2">
      <c r="A550" t="s">
        <v>11445</v>
      </c>
      <c r="B550" t="s">
        <v>84</v>
      </c>
      <c r="C550" t="s">
        <v>141</v>
      </c>
      <c r="D550" t="s">
        <v>10935</v>
      </c>
      <c r="E550">
        <v>1</v>
      </c>
    </row>
    <row r="551" spans="1:5" x14ac:dyDescent="0.2">
      <c r="A551" t="s">
        <v>11446</v>
      </c>
      <c r="B551" t="s">
        <v>84</v>
      </c>
      <c r="C551" t="s">
        <v>141</v>
      </c>
      <c r="D551" t="s">
        <v>10941</v>
      </c>
      <c r="E551">
        <v>3</v>
      </c>
    </row>
    <row r="552" spans="1:5" x14ac:dyDescent="0.2">
      <c r="A552" t="s">
        <v>11447</v>
      </c>
      <c r="B552" t="s">
        <v>84</v>
      </c>
      <c r="C552" t="s">
        <v>142</v>
      </c>
      <c r="D552" t="s">
        <v>10855</v>
      </c>
      <c r="E552">
        <v>1</v>
      </c>
    </row>
    <row r="553" spans="1:5" x14ac:dyDescent="0.2">
      <c r="A553" t="s">
        <v>11448</v>
      </c>
      <c r="B553" t="s">
        <v>84</v>
      </c>
      <c r="C553" t="s">
        <v>142</v>
      </c>
      <c r="D553" t="s">
        <v>10887</v>
      </c>
      <c r="E553">
        <v>5</v>
      </c>
    </row>
    <row r="554" spans="1:5" x14ac:dyDescent="0.2">
      <c r="A554" t="s">
        <v>11449</v>
      </c>
      <c r="B554" t="s">
        <v>84</v>
      </c>
      <c r="C554" t="s">
        <v>142</v>
      </c>
      <c r="D554" t="s">
        <v>10889</v>
      </c>
      <c r="E554">
        <v>152</v>
      </c>
    </row>
    <row r="555" spans="1:5" x14ac:dyDescent="0.2">
      <c r="A555" t="s">
        <v>11450</v>
      </c>
      <c r="B555" t="s">
        <v>84</v>
      </c>
      <c r="C555" t="s">
        <v>142</v>
      </c>
      <c r="D555" t="s">
        <v>10901</v>
      </c>
      <c r="E555">
        <v>167</v>
      </c>
    </row>
    <row r="556" spans="1:5" x14ac:dyDescent="0.2">
      <c r="A556" t="s">
        <v>11451</v>
      </c>
      <c r="B556" t="s">
        <v>84</v>
      </c>
      <c r="C556" t="s">
        <v>142</v>
      </c>
      <c r="D556" t="s">
        <v>10903</v>
      </c>
      <c r="E556">
        <v>322</v>
      </c>
    </row>
    <row r="557" spans="1:5" x14ac:dyDescent="0.2">
      <c r="A557" t="s">
        <v>11452</v>
      </c>
      <c r="B557" t="s">
        <v>84</v>
      </c>
      <c r="C557" t="s">
        <v>142</v>
      </c>
      <c r="D557" t="s">
        <v>10907</v>
      </c>
      <c r="E557">
        <v>3</v>
      </c>
    </row>
    <row r="558" spans="1:5" x14ac:dyDescent="0.2">
      <c r="A558" t="s">
        <v>11453</v>
      </c>
      <c r="B558" t="s">
        <v>84</v>
      </c>
      <c r="C558" t="s">
        <v>142</v>
      </c>
      <c r="D558" t="s">
        <v>10909</v>
      </c>
      <c r="E558">
        <v>1</v>
      </c>
    </row>
    <row r="559" spans="1:5" x14ac:dyDescent="0.2">
      <c r="A559" t="s">
        <v>11454</v>
      </c>
      <c r="B559" t="s">
        <v>84</v>
      </c>
      <c r="C559" t="s">
        <v>142</v>
      </c>
      <c r="D559" t="s">
        <v>10929</v>
      </c>
      <c r="E559">
        <v>1</v>
      </c>
    </row>
    <row r="560" spans="1:5" x14ac:dyDescent="0.2">
      <c r="A560" t="s">
        <v>11455</v>
      </c>
      <c r="B560" t="s">
        <v>84</v>
      </c>
      <c r="C560" t="s">
        <v>142</v>
      </c>
      <c r="D560" t="s">
        <v>10935</v>
      </c>
      <c r="E560">
        <v>2</v>
      </c>
    </row>
    <row r="561" spans="1:5" x14ac:dyDescent="0.2">
      <c r="A561" t="s">
        <v>11456</v>
      </c>
      <c r="B561" t="s">
        <v>84</v>
      </c>
      <c r="C561" t="s">
        <v>142</v>
      </c>
      <c r="D561" t="s">
        <v>10941</v>
      </c>
      <c r="E561">
        <v>1</v>
      </c>
    </row>
    <row r="562" spans="1:5" x14ac:dyDescent="0.2">
      <c r="A562" t="s">
        <v>11457</v>
      </c>
      <c r="B562" t="s">
        <v>84</v>
      </c>
      <c r="C562" t="s">
        <v>143</v>
      </c>
      <c r="D562" t="s">
        <v>10851</v>
      </c>
      <c r="E562">
        <v>1</v>
      </c>
    </row>
    <row r="563" spans="1:5" x14ac:dyDescent="0.2">
      <c r="A563" t="s">
        <v>11458</v>
      </c>
      <c r="B563" t="s">
        <v>84</v>
      </c>
      <c r="C563" t="s">
        <v>143</v>
      </c>
      <c r="D563" t="s">
        <v>10855</v>
      </c>
      <c r="E563">
        <v>1</v>
      </c>
    </row>
    <row r="564" spans="1:5" x14ac:dyDescent="0.2">
      <c r="A564" t="s">
        <v>11459</v>
      </c>
      <c r="B564" t="s">
        <v>84</v>
      </c>
      <c r="C564" t="s">
        <v>143</v>
      </c>
      <c r="D564" t="s">
        <v>10859</v>
      </c>
      <c r="E564">
        <v>1</v>
      </c>
    </row>
    <row r="565" spans="1:5" x14ac:dyDescent="0.2">
      <c r="A565" t="s">
        <v>11460</v>
      </c>
      <c r="B565" t="s">
        <v>84</v>
      </c>
      <c r="C565" t="s">
        <v>143</v>
      </c>
      <c r="D565" t="s">
        <v>10869</v>
      </c>
      <c r="E565">
        <v>2</v>
      </c>
    </row>
    <row r="566" spans="1:5" x14ac:dyDescent="0.2">
      <c r="A566" t="s">
        <v>11461</v>
      </c>
      <c r="B566" t="s">
        <v>84</v>
      </c>
      <c r="C566" t="s">
        <v>143</v>
      </c>
      <c r="D566" t="s">
        <v>10871</v>
      </c>
      <c r="E566">
        <v>1</v>
      </c>
    </row>
    <row r="567" spans="1:5" x14ac:dyDescent="0.2">
      <c r="A567" t="s">
        <v>11462</v>
      </c>
      <c r="B567" t="s">
        <v>84</v>
      </c>
      <c r="C567" t="s">
        <v>143</v>
      </c>
      <c r="D567" t="s">
        <v>10873</v>
      </c>
      <c r="E567">
        <v>1</v>
      </c>
    </row>
    <row r="568" spans="1:5" x14ac:dyDescent="0.2">
      <c r="A568" t="s">
        <v>11463</v>
      </c>
      <c r="B568" t="s">
        <v>84</v>
      </c>
      <c r="C568" t="s">
        <v>143</v>
      </c>
      <c r="D568" t="s">
        <v>10877</v>
      </c>
      <c r="E568">
        <v>2</v>
      </c>
    </row>
    <row r="569" spans="1:5" x14ac:dyDescent="0.2">
      <c r="A569" t="s">
        <v>11464</v>
      </c>
      <c r="B569" t="s">
        <v>84</v>
      </c>
      <c r="C569" t="s">
        <v>143</v>
      </c>
      <c r="D569" t="s">
        <v>10887</v>
      </c>
      <c r="E569">
        <v>9</v>
      </c>
    </row>
    <row r="570" spans="1:5" x14ac:dyDescent="0.2">
      <c r="A570" t="s">
        <v>11465</v>
      </c>
      <c r="B570" t="s">
        <v>84</v>
      </c>
      <c r="C570" t="s">
        <v>143</v>
      </c>
      <c r="D570" t="s">
        <v>10889</v>
      </c>
      <c r="E570">
        <v>138</v>
      </c>
    </row>
    <row r="571" spans="1:5" x14ac:dyDescent="0.2">
      <c r="A571" t="s">
        <v>11466</v>
      </c>
      <c r="B571" t="s">
        <v>84</v>
      </c>
      <c r="C571" t="s">
        <v>143</v>
      </c>
      <c r="D571" t="s">
        <v>10893</v>
      </c>
      <c r="E571">
        <v>2</v>
      </c>
    </row>
    <row r="572" spans="1:5" x14ac:dyDescent="0.2">
      <c r="A572" t="s">
        <v>11467</v>
      </c>
      <c r="B572" t="s">
        <v>84</v>
      </c>
      <c r="C572" t="s">
        <v>143</v>
      </c>
      <c r="D572" t="s">
        <v>10899</v>
      </c>
      <c r="E572">
        <v>1</v>
      </c>
    </row>
    <row r="573" spans="1:5" x14ac:dyDescent="0.2">
      <c r="A573" t="s">
        <v>11468</v>
      </c>
      <c r="B573" t="s">
        <v>84</v>
      </c>
      <c r="C573" t="s">
        <v>143</v>
      </c>
      <c r="D573" t="s">
        <v>10901</v>
      </c>
      <c r="E573">
        <v>144</v>
      </c>
    </row>
    <row r="574" spans="1:5" x14ac:dyDescent="0.2">
      <c r="A574" t="s">
        <v>11469</v>
      </c>
      <c r="B574" t="s">
        <v>84</v>
      </c>
      <c r="C574" t="s">
        <v>143</v>
      </c>
      <c r="D574" t="s">
        <v>10903</v>
      </c>
      <c r="E574">
        <v>323</v>
      </c>
    </row>
    <row r="575" spans="1:5" x14ac:dyDescent="0.2">
      <c r="A575" t="s">
        <v>11470</v>
      </c>
      <c r="B575" t="s">
        <v>84</v>
      </c>
      <c r="C575" t="s">
        <v>143</v>
      </c>
      <c r="D575" t="s">
        <v>10905</v>
      </c>
      <c r="E575">
        <v>1</v>
      </c>
    </row>
    <row r="576" spans="1:5" x14ac:dyDescent="0.2">
      <c r="A576" t="s">
        <v>11471</v>
      </c>
      <c r="B576" t="s">
        <v>84</v>
      </c>
      <c r="C576" t="s">
        <v>143</v>
      </c>
      <c r="D576" t="s">
        <v>10907</v>
      </c>
      <c r="E576">
        <v>1</v>
      </c>
    </row>
    <row r="577" spans="1:5" x14ac:dyDescent="0.2">
      <c r="A577" t="s">
        <v>11472</v>
      </c>
      <c r="B577" t="s">
        <v>84</v>
      </c>
      <c r="C577" t="s">
        <v>143</v>
      </c>
      <c r="D577" t="s">
        <v>10909</v>
      </c>
      <c r="E577">
        <v>1</v>
      </c>
    </row>
    <row r="578" spans="1:5" x14ac:dyDescent="0.2">
      <c r="A578" t="s">
        <v>11473</v>
      </c>
      <c r="B578" t="s">
        <v>84</v>
      </c>
      <c r="C578" t="s">
        <v>143</v>
      </c>
      <c r="D578" t="s">
        <v>10921</v>
      </c>
      <c r="E578">
        <v>1</v>
      </c>
    </row>
    <row r="579" spans="1:5" x14ac:dyDescent="0.2">
      <c r="A579" t="s">
        <v>11474</v>
      </c>
      <c r="B579" t="s">
        <v>84</v>
      </c>
      <c r="C579" t="s">
        <v>143</v>
      </c>
      <c r="D579" t="s">
        <v>10925</v>
      </c>
      <c r="E579">
        <v>1</v>
      </c>
    </row>
    <row r="580" spans="1:5" x14ac:dyDescent="0.2">
      <c r="A580" t="s">
        <v>11475</v>
      </c>
      <c r="B580" t="s">
        <v>84</v>
      </c>
      <c r="C580" t="s">
        <v>143</v>
      </c>
      <c r="D580" t="s">
        <v>10927</v>
      </c>
      <c r="E580">
        <v>1</v>
      </c>
    </row>
    <row r="581" spans="1:5" x14ac:dyDescent="0.2">
      <c r="A581" t="s">
        <v>11476</v>
      </c>
      <c r="B581" t="s">
        <v>84</v>
      </c>
      <c r="C581" t="s">
        <v>143</v>
      </c>
      <c r="D581" t="s">
        <v>10929</v>
      </c>
      <c r="E581">
        <v>2</v>
      </c>
    </row>
    <row r="582" spans="1:5" x14ac:dyDescent="0.2">
      <c r="A582" t="s">
        <v>11477</v>
      </c>
      <c r="B582" t="s">
        <v>84</v>
      </c>
      <c r="C582" t="s">
        <v>143</v>
      </c>
      <c r="D582" t="s">
        <v>10941</v>
      </c>
      <c r="E582">
        <v>3</v>
      </c>
    </row>
    <row r="583" spans="1:5" x14ac:dyDescent="0.2">
      <c r="A583" t="s">
        <v>11478</v>
      </c>
      <c r="B583" t="s">
        <v>84</v>
      </c>
      <c r="C583" t="s">
        <v>144</v>
      </c>
      <c r="D583" t="s">
        <v>10855</v>
      </c>
      <c r="E583">
        <v>1</v>
      </c>
    </row>
    <row r="584" spans="1:5" x14ac:dyDescent="0.2">
      <c r="A584" t="s">
        <v>11479</v>
      </c>
      <c r="B584" t="s">
        <v>84</v>
      </c>
      <c r="C584" t="s">
        <v>144</v>
      </c>
      <c r="D584" t="s">
        <v>10869</v>
      </c>
      <c r="E584">
        <v>3</v>
      </c>
    </row>
    <row r="585" spans="1:5" x14ac:dyDescent="0.2">
      <c r="A585" t="s">
        <v>11480</v>
      </c>
      <c r="B585" t="s">
        <v>84</v>
      </c>
      <c r="C585" t="s">
        <v>144</v>
      </c>
      <c r="D585" t="s">
        <v>10875</v>
      </c>
      <c r="E585">
        <v>1</v>
      </c>
    </row>
    <row r="586" spans="1:5" x14ac:dyDescent="0.2">
      <c r="A586" t="s">
        <v>11481</v>
      </c>
      <c r="B586" t="s">
        <v>84</v>
      </c>
      <c r="C586" t="s">
        <v>144</v>
      </c>
      <c r="D586" t="s">
        <v>10877</v>
      </c>
      <c r="E586">
        <v>1</v>
      </c>
    </row>
    <row r="587" spans="1:5" x14ac:dyDescent="0.2">
      <c r="A587" t="s">
        <v>11482</v>
      </c>
      <c r="B587" t="s">
        <v>84</v>
      </c>
      <c r="C587" t="s">
        <v>144</v>
      </c>
      <c r="D587" t="s">
        <v>10881</v>
      </c>
      <c r="E587">
        <v>1</v>
      </c>
    </row>
    <row r="588" spans="1:5" x14ac:dyDescent="0.2">
      <c r="A588" t="s">
        <v>11483</v>
      </c>
      <c r="B588" t="s">
        <v>84</v>
      </c>
      <c r="C588" t="s">
        <v>144</v>
      </c>
      <c r="D588" t="s">
        <v>10887</v>
      </c>
      <c r="E588">
        <v>5</v>
      </c>
    </row>
    <row r="589" spans="1:5" x14ac:dyDescent="0.2">
      <c r="A589" t="s">
        <v>11484</v>
      </c>
      <c r="B589" t="s">
        <v>84</v>
      </c>
      <c r="C589" t="s">
        <v>144</v>
      </c>
      <c r="D589" t="s">
        <v>10889</v>
      </c>
      <c r="E589">
        <v>137</v>
      </c>
    </row>
    <row r="590" spans="1:5" x14ac:dyDescent="0.2">
      <c r="A590" t="s">
        <v>11485</v>
      </c>
      <c r="B590" t="s">
        <v>84</v>
      </c>
      <c r="C590" t="s">
        <v>144</v>
      </c>
      <c r="D590" t="s">
        <v>10895</v>
      </c>
      <c r="E590">
        <v>1</v>
      </c>
    </row>
    <row r="591" spans="1:5" x14ac:dyDescent="0.2">
      <c r="A591" t="s">
        <v>11486</v>
      </c>
      <c r="B591" t="s">
        <v>84</v>
      </c>
      <c r="C591" t="s">
        <v>144</v>
      </c>
      <c r="D591" t="s">
        <v>10901</v>
      </c>
      <c r="E591">
        <v>151</v>
      </c>
    </row>
    <row r="592" spans="1:5" x14ac:dyDescent="0.2">
      <c r="A592" t="s">
        <v>11487</v>
      </c>
      <c r="B592" t="s">
        <v>84</v>
      </c>
      <c r="C592" t="s">
        <v>144</v>
      </c>
      <c r="D592" t="s">
        <v>10903</v>
      </c>
      <c r="E592">
        <v>286</v>
      </c>
    </row>
    <row r="593" spans="1:5" x14ac:dyDescent="0.2">
      <c r="A593" t="s">
        <v>11488</v>
      </c>
      <c r="B593" t="s">
        <v>84</v>
      </c>
      <c r="C593" t="s">
        <v>144</v>
      </c>
      <c r="D593" t="s">
        <v>10907</v>
      </c>
      <c r="E593">
        <v>2</v>
      </c>
    </row>
    <row r="594" spans="1:5" x14ac:dyDescent="0.2">
      <c r="A594" t="s">
        <v>11489</v>
      </c>
      <c r="B594" t="s">
        <v>84</v>
      </c>
      <c r="C594" t="s">
        <v>144</v>
      </c>
      <c r="D594" t="s">
        <v>10909</v>
      </c>
      <c r="E594">
        <v>1</v>
      </c>
    </row>
    <row r="595" spans="1:5" x14ac:dyDescent="0.2">
      <c r="A595" t="s">
        <v>11490</v>
      </c>
      <c r="B595" t="s">
        <v>84</v>
      </c>
      <c r="C595" t="s">
        <v>144</v>
      </c>
      <c r="D595" t="s">
        <v>10913</v>
      </c>
      <c r="E595">
        <v>1</v>
      </c>
    </row>
    <row r="596" spans="1:5" x14ac:dyDescent="0.2">
      <c r="A596" t="s">
        <v>11491</v>
      </c>
      <c r="B596" t="s">
        <v>84</v>
      </c>
      <c r="C596" t="s">
        <v>144</v>
      </c>
      <c r="D596" t="s">
        <v>10929</v>
      </c>
      <c r="E596">
        <v>2</v>
      </c>
    </row>
    <row r="597" spans="1:5" x14ac:dyDescent="0.2">
      <c r="A597" t="s">
        <v>11492</v>
      </c>
      <c r="B597" t="s">
        <v>84</v>
      </c>
      <c r="C597" t="s">
        <v>144</v>
      </c>
      <c r="D597" t="s">
        <v>10939</v>
      </c>
      <c r="E597">
        <v>1</v>
      </c>
    </row>
    <row r="598" spans="1:5" x14ac:dyDescent="0.2">
      <c r="A598" t="s">
        <v>11493</v>
      </c>
      <c r="B598" t="s">
        <v>84</v>
      </c>
      <c r="C598" t="s">
        <v>144</v>
      </c>
      <c r="D598" t="s">
        <v>10941</v>
      </c>
      <c r="E598">
        <v>1</v>
      </c>
    </row>
    <row r="599" spans="1:5" x14ac:dyDescent="0.2">
      <c r="A599" t="s">
        <v>11494</v>
      </c>
      <c r="B599" t="s">
        <v>84</v>
      </c>
      <c r="C599" t="s">
        <v>145</v>
      </c>
      <c r="D599" t="s">
        <v>10869</v>
      </c>
      <c r="E599">
        <v>2</v>
      </c>
    </row>
    <row r="600" spans="1:5" x14ac:dyDescent="0.2">
      <c r="A600" t="s">
        <v>11495</v>
      </c>
      <c r="B600" t="s">
        <v>84</v>
      </c>
      <c r="C600" t="s">
        <v>145</v>
      </c>
      <c r="D600" t="s">
        <v>10871</v>
      </c>
      <c r="E600">
        <v>1</v>
      </c>
    </row>
    <row r="601" spans="1:5" x14ac:dyDescent="0.2">
      <c r="A601" t="s">
        <v>11496</v>
      </c>
      <c r="B601" t="s">
        <v>84</v>
      </c>
      <c r="C601" t="s">
        <v>145</v>
      </c>
      <c r="D601" t="s">
        <v>10873</v>
      </c>
      <c r="E601">
        <v>1</v>
      </c>
    </row>
    <row r="602" spans="1:5" x14ac:dyDescent="0.2">
      <c r="A602" t="s">
        <v>11497</v>
      </c>
      <c r="B602" t="s">
        <v>84</v>
      </c>
      <c r="C602" t="s">
        <v>145</v>
      </c>
      <c r="D602" t="s">
        <v>10877</v>
      </c>
      <c r="E602">
        <v>1</v>
      </c>
    </row>
    <row r="603" spans="1:5" x14ac:dyDescent="0.2">
      <c r="A603" t="s">
        <v>11498</v>
      </c>
      <c r="B603" t="s">
        <v>84</v>
      </c>
      <c r="C603" t="s">
        <v>145</v>
      </c>
      <c r="D603" t="s">
        <v>10883</v>
      </c>
      <c r="E603">
        <v>1</v>
      </c>
    </row>
    <row r="604" spans="1:5" x14ac:dyDescent="0.2">
      <c r="A604" t="s">
        <v>11499</v>
      </c>
      <c r="B604" t="s">
        <v>84</v>
      </c>
      <c r="C604" t="s">
        <v>145</v>
      </c>
      <c r="D604" t="s">
        <v>10887</v>
      </c>
      <c r="E604">
        <v>6</v>
      </c>
    </row>
    <row r="605" spans="1:5" x14ac:dyDescent="0.2">
      <c r="A605" t="s">
        <v>11500</v>
      </c>
      <c r="B605" t="s">
        <v>84</v>
      </c>
      <c r="C605" t="s">
        <v>145</v>
      </c>
      <c r="D605" t="s">
        <v>10889</v>
      </c>
      <c r="E605">
        <v>124</v>
      </c>
    </row>
    <row r="606" spans="1:5" x14ac:dyDescent="0.2">
      <c r="A606" t="s">
        <v>11501</v>
      </c>
      <c r="B606" t="s">
        <v>84</v>
      </c>
      <c r="C606" t="s">
        <v>145</v>
      </c>
      <c r="D606" t="s">
        <v>10895</v>
      </c>
      <c r="E606">
        <v>1</v>
      </c>
    </row>
    <row r="607" spans="1:5" x14ac:dyDescent="0.2">
      <c r="A607" t="s">
        <v>11502</v>
      </c>
      <c r="B607" t="s">
        <v>84</v>
      </c>
      <c r="C607" t="s">
        <v>145</v>
      </c>
      <c r="D607" t="s">
        <v>10899</v>
      </c>
      <c r="E607">
        <v>1</v>
      </c>
    </row>
    <row r="608" spans="1:5" x14ac:dyDescent="0.2">
      <c r="A608" t="s">
        <v>11503</v>
      </c>
      <c r="B608" t="s">
        <v>84</v>
      </c>
      <c r="C608" t="s">
        <v>145</v>
      </c>
      <c r="D608" t="s">
        <v>10901</v>
      </c>
      <c r="E608">
        <v>157</v>
      </c>
    </row>
    <row r="609" spans="1:5" x14ac:dyDescent="0.2">
      <c r="A609" t="s">
        <v>11504</v>
      </c>
      <c r="B609" t="s">
        <v>84</v>
      </c>
      <c r="C609" t="s">
        <v>145</v>
      </c>
      <c r="D609" t="s">
        <v>10903</v>
      </c>
      <c r="E609">
        <v>356</v>
      </c>
    </row>
    <row r="610" spans="1:5" x14ac:dyDescent="0.2">
      <c r="A610" t="s">
        <v>11505</v>
      </c>
      <c r="B610" t="s">
        <v>84</v>
      </c>
      <c r="C610" t="s">
        <v>145</v>
      </c>
      <c r="D610" t="s">
        <v>10907</v>
      </c>
      <c r="E610">
        <v>2</v>
      </c>
    </row>
    <row r="611" spans="1:5" x14ac:dyDescent="0.2">
      <c r="A611" t="s">
        <v>11506</v>
      </c>
      <c r="B611" t="s">
        <v>84</v>
      </c>
      <c r="C611" t="s">
        <v>145</v>
      </c>
      <c r="D611" t="s">
        <v>10925</v>
      </c>
      <c r="E611">
        <v>1</v>
      </c>
    </row>
    <row r="612" spans="1:5" x14ac:dyDescent="0.2">
      <c r="A612" t="s">
        <v>11507</v>
      </c>
      <c r="B612" t="s">
        <v>84</v>
      </c>
      <c r="C612" t="s">
        <v>145</v>
      </c>
      <c r="D612" t="s">
        <v>10927</v>
      </c>
      <c r="E612">
        <v>1</v>
      </c>
    </row>
    <row r="613" spans="1:5" x14ac:dyDescent="0.2">
      <c r="A613" t="s">
        <v>11508</v>
      </c>
      <c r="B613" t="s">
        <v>84</v>
      </c>
      <c r="C613" t="s">
        <v>145</v>
      </c>
      <c r="D613" t="s">
        <v>10929</v>
      </c>
      <c r="E613">
        <v>2</v>
      </c>
    </row>
    <row r="614" spans="1:5" x14ac:dyDescent="0.2">
      <c r="A614" t="s">
        <v>11509</v>
      </c>
      <c r="B614" t="s">
        <v>84</v>
      </c>
      <c r="C614" t="s">
        <v>145</v>
      </c>
      <c r="D614" t="s">
        <v>10941</v>
      </c>
      <c r="E614">
        <v>3</v>
      </c>
    </row>
    <row r="615" spans="1:5" x14ac:dyDescent="0.2">
      <c r="A615" t="s">
        <v>11510</v>
      </c>
      <c r="B615" t="s">
        <v>84</v>
      </c>
      <c r="C615" t="s">
        <v>146</v>
      </c>
      <c r="D615" t="s">
        <v>10855</v>
      </c>
      <c r="E615">
        <v>2</v>
      </c>
    </row>
    <row r="616" spans="1:5" x14ac:dyDescent="0.2">
      <c r="A616" t="s">
        <v>11511</v>
      </c>
      <c r="B616" t="s">
        <v>84</v>
      </c>
      <c r="C616" t="s">
        <v>146</v>
      </c>
      <c r="D616" t="s">
        <v>10859</v>
      </c>
      <c r="E616">
        <v>1</v>
      </c>
    </row>
    <row r="617" spans="1:5" x14ac:dyDescent="0.2">
      <c r="A617" t="s">
        <v>11512</v>
      </c>
      <c r="B617" t="s">
        <v>84</v>
      </c>
      <c r="C617" t="s">
        <v>146</v>
      </c>
      <c r="D617" t="s">
        <v>10867</v>
      </c>
      <c r="E617">
        <v>1</v>
      </c>
    </row>
    <row r="618" spans="1:5" x14ac:dyDescent="0.2">
      <c r="A618" t="s">
        <v>11513</v>
      </c>
      <c r="B618" t="s">
        <v>84</v>
      </c>
      <c r="C618" t="s">
        <v>146</v>
      </c>
      <c r="D618" t="s">
        <v>10869</v>
      </c>
      <c r="E618">
        <v>4</v>
      </c>
    </row>
    <row r="619" spans="1:5" x14ac:dyDescent="0.2">
      <c r="A619" t="s">
        <v>11514</v>
      </c>
      <c r="B619" t="s">
        <v>84</v>
      </c>
      <c r="C619" t="s">
        <v>146</v>
      </c>
      <c r="D619" t="s">
        <v>10871</v>
      </c>
      <c r="E619">
        <v>1</v>
      </c>
    </row>
    <row r="620" spans="1:5" x14ac:dyDescent="0.2">
      <c r="A620" t="s">
        <v>11515</v>
      </c>
      <c r="B620" t="s">
        <v>84</v>
      </c>
      <c r="C620" t="s">
        <v>146</v>
      </c>
      <c r="D620" t="s">
        <v>10873</v>
      </c>
      <c r="E620">
        <v>1</v>
      </c>
    </row>
    <row r="621" spans="1:5" x14ac:dyDescent="0.2">
      <c r="A621" t="s">
        <v>11516</v>
      </c>
      <c r="B621" t="s">
        <v>84</v>
      </c>
      <c r="C621" t="s">
        <v>146</v>
      </c>
      <c r="D621" t="s">
        <v>10877</v>
      </c>
      <c r="E621">
        <v>2</v>
      </c>
    </row>
    <row r="622" spans="1:5" x14ac:dyDescent="0.2">
      <c r="A622" t="s">
        <v>11517</v>
      </c>
      <c r="B622" t="s">
        <v>84</v>
      </c>
      <c r="C622" t="s">
        <v>146</v>
      </c>
      <c r="D622" t="s">
        <v>10887</v>
      </c>
      <c r="E622">
        <v>4</v>
      </c>
    </row>
    <row r="623" spans="1:5" x14ac:dyDescent="0.2">
      <c r="A623" t="s">
        <v>11518</v>
      </c>
      <c r="B623" t="s">
        <v>84</v>
      </c>
      <c r="C623" t="s">
        <v>146</v>
      </c>
      <c r="D623" t="s">
        <v>10889</v>
      </c>
      <c r="E623">
        <v>99</v>
      </c>
    </row>
    <row r="624" spans="1:5" x14ac:dyDescent="0.2">
      <c r="A624" t="s">
        <v>11519</v>
      </c>
      <c r="B624" t="s">
        <v>84</v>
      </c>
      <c r="C624" t="s">
        <v>146</v>
      </c>
      <c r="D624" t="s">
        <v>10901</v>
      </c>
      <c r="E624">
        <v>111</v>
      </c>
    </row>
    <row r="625" spans="1:5" x14ac:dyDescent="0.2">
      <c r="A625" t="s">
        <v>11520</v>
      </c>
      <c r="B625" t="s">
        <v>84</v>
      </c>
      <c r="C625" t="s">
        <v>146</v>
      </c>
      <c r="D625" t="s">
        <v>10903</v>
      </c>
      <c r="E625">
        <v>322</v>
      </c>
    </row>
    <row r="626" spans="1:5" x14ac:dyDescent="0.2">
      <c r="A626" t="s">
        <v>11521</v>
      </c>
      <c r="B626" t="s">
        <v>84</v>
      </c>
      <c r="C626" t="s">
        <v>146</v>
      </c>
      <c r="D626" t="s">
        <v>10907</v>
      </c>
      <c r="E626">
        <v>2</v>
      </c>
    </row>
    <row r="627" spans="1:5" x14ac:dyDescent="0.2">
      <c r="A627" t="s">
        <v>11522</v>
      </c>
      <c r="B627" t="s">
        <v>84</v>
      </c>
      <c r="C627" t="s">
        <v>146</v>
      </c>
      <c r="D627" t="s">
        <v>10925</v>
      </c>
      <c r="E627">
        <v>2</v>
      </c>
    </row>
    <row r="628" spans="1:5" x14ac:dyDescent="0.2">
      <c r="A628" t="s">
        <v>11523</v>
      </c>
      <c r="B628" t="s">
        <v>84</v>
      </c>
      <c r="C628" t="s">
        <v>146</v>
      </c>
      <c r="D628" t="s">
        <v>10929</v>
      </c>
      <c r="E628">
        <v>2</v>
      </c>
    </row>
    <row r="629" spans="1:5" x14ac:dyDescent="0.2">
      <c r="A629" t="s">
        <v>11524</v>
      </c>
      <c r="B629" t="s">
        <v>84</v>
      </c>
      <c r="C629" t="s">
        <v>146</v>
      </c>
      <c r="D629" t="s">
        <v>10941</v>
      </c>
      <c r="E629">
        <v>3</v>
      </c>
    </row>
    <row r="630" spans="1:5" x14ac:dyDescent="0.2">
      <c r="A630" t="s">
        <v>11525</v>
      </c>
      <c r="B630" t="s">
        <v>84</v>
      </c>
      <c r="C630" t="s">
        <v>147</v>
      </c>
      <c r="D630" t="s">
        <v>10851</v>
      </c>
      <c r="E630">
        <v>2</v>
      </c>
    </row>
    <row r="631" spans="1:5" x14ac:dyDescent="0.2">
      <c r="A631" t="s">
        <v>11526</v>
      </c>
      <c r="B631" t="s">
        <v>84</v>
      </c>
      <c r="C631" t="s">
        <v>147</v>
      </c>
      <c r="D631" t="s">
        <v>10853</v>
      </c>
      <c r="E631">
        <v>1</v>
      </c>
    </row>
    <row r="632" spans="1:5" x14ac:dyDescent="0.2">
      <c r="A632" t="s">
        <v>11527</v>
      </c>
      <c r="B632" t="s">
        <v>84</v>
      </c>
      <c r="C632" t="s">
        <v>147</v>
      </c>
      <c r="D632" t="s">
        <v>10855</v>
      </c>
      <c r="E632">
        <v>8</v>
      </c>
    </row>
    <row r="633" spans="1:5" x14ac:dyDescent="0.2">
      <c r="A633" t="s">
        <v>11528</v>
      </c>
      <c r="B633" t="s">
        <v>84</v>
      </c>
      <c r="C633" t="s">
        <v>147</v>
      </c>
      <c r="D633" t="s">
        <v>10859</v>
      </c>
      <c r="E633">
        <v>2</v>
      </c>
    </row>
    <row r="634" spans="1:5" x14ac:dyDescent="0.2">
      <c r="A634" t="s">
        <v>11529</v>
      </c>
      <c r="B634" t="s">
        <v>84</v>
      </c>
      <c r="C634" t="s">
        <v>147</v>
      </c>
      <c r="D634" t="s">
        <v>10863</v>
      </c>
      <c r="E634">
        <v>1</v>
      </c>
    </row>
    <row r="635" spans="1:5" x14ac:dyDescent="0.2">
      <c r="A635" t="s">
        <v>11530</v>
      </c>
      <c r="B635" t="s">
        <v>84</v>
      </c>
      <c r="C635" t="s">
        <v>147</v>
      </c>
      <c r="D635" t="s">
        <v>10865</v>
      </c>
      <c r="E635">
        <v>1</v>
      </c>
    </row>
    <row r="636" spans="1:5" x14ac:dyDescent="0.2">
      <c r="A636" t="s">
        <v>11531</v>
      </c>
      <c r="B636" t="s">
        <v>84</v>
      </c>
      <c r="C636" t="s">
        <v>147</v>
      </c>
      <c r="D636" t="s">
        <v>10869</v>
      </c>
      <c r="E636">
        <v>17</v>
      </c>
    </row>
    <row r="637" spans="1:5" x14ac:dyDescent="0.2">
      <c r="A637" t="s">
        <v>11532</v>
      </c>
      <c r="B637" t="s">
        <v>84</v>
      </c>
      <c r="C637" t="s">
        <v>147</v>
      </c>
      <c r="D637" t="s">
        <v>10871</v>
      </c>
      <c r="E637">
        <v>2</v>
      </c>
    </row>
    <row r="638" spans="1:5" x14ac:dyDescent="0.2">
      <c r="A638" t="s">
        <v>11533</v>
      </c>
      <c r="B638" t="s">
        <v>84</v>
      </c>
      <c r="C638" t="s">
        <v>147</v>
      </c>
      <c r="D638" t="s">
        <v>10875</v>
      </c>
      <c r="E638">
        <v>3</v>
      </c>
    </row>
    <row r="639" spans="1:5" x14ac:dyDescent="0.2">
      <c r="A639" t="s">
        <v>11534</v>
      </c>
      <c r="B639" t="s">
        <v>84</v>
      </c>
      <c r="C639" t="s">
        <v>147</v>
      </c>
      <c r="D639" t="s">
        <v>10877</v>
      </c>
      <c r="E639">
        <v>5</v>
      </c>
    </row>
    <row r="640" spans="1:5" x14ac:dyDescent="0.2">
      <c r="A640" t="s">
        <v>11535</v>
      </c>
      <c r="B640" t="s">
        <v>84</v>
      </c>
      <c r="C640" t="s">
        <v>147</v>
      </c>
      <c r="D640" t="s">
        <v>10883</v>
      </c>
      <c r="E640">
        <v>2</v>
      </c>
    </row>
    <row r="641" spans="1:5" x14ac:dyDescent="0.2">
      <c r="A641" t="s">
        <v>11536</v>
      </c>
      <c r="B641" t="s">
        <v>84</v>
      </c>
      <c r="C641" t="s">
        <v>147</v>
      </c>
      <c r="D641" t="s">
        <v>10885</v>
      </c>
      <c r="E641">
        <v>3</v>
      </c>
    </row>
    <row r="642" spans="1:5" x14ac:dyDescent="0.2">
      <c r="A642" t="s">
        <v>11537</v>
      </c>
      <c r="B642" t="s">
        <v>84</v>
      </c>
      <c r="C642" t="s">
        <v>147</v>
      </c>
      <c r="D642" t="s">
        <v>10887</v>
      </c>
      <c r="E642">
        <v>37</v>
      </c>
    </row>
    <row r="643" spans="1:5" x14ac:dyDescent="0.2">
      <c r="A643" t="s">
        <v>11538</v>
      </c>
      <c r="B643" t="s">
        <v>84</v>
      </c>
      <c r="C643" t="s">
        <v>147</v>
      </c>
      <c r="D643" t="s">
        <v>10889</v>
      </c>
      <c r="E643">
        <v>573</v>
      </c>
    </row>
    <row r="644" spans="1:5" x14ac:dyDescent="0.2">
      <c r="A644" t="s">
        <v>11539</v>
      </c>
      <c r="B644" t="s">
        <v>84</v>
      </c>
      <c r="C644" t="s">
        <v>147</v>
      </c>
      <c r="D644" t="s">
        <v>10893</v>
      </c>
      <c r="E644">
        <v>1</v>
      </c>
    </row>
    <row r="645" spans="1:5" x14ac:dyDescent="0.2">
      <c r="A645" t="s">
        <v>11540</v>
      </c>
      <c r="B645" t="s">
        <v>84</v>
      </c>
      <c r="C645" t="s">
        <v>147</v>
      </c>
      <c r="D645" t="s">
        <v>10895</v>
      </c>
      <c r="E645">
        <v>4</v>
      </c>
    </row>
    <row r="646" spans="1:5" x14ac:dyDescent="0.2">
      <c r="A646" t="s">
        <v>11541</v>
      </c>
      <c r="B646" t="s">
        <v>84</v>
      </c>
      <c r="C646" t="s">
        <v>147</v>
      </c>
      <c r="D646" t="s">
        <v>10897</v>
      </c>
      <c r="E646">
        <v>1</v>
      </c>
    </row>
    <row r="647" spans="1:5" x14ac:dyDescent="0.2">
      <c r="A647" t="s">
        <v>11542</v>
      </c>
      <c r="B647" t="s">
        <v>84</v>
      </c>
      <c r="C647" t="s">
        <v>147</v>
      </c>
      <c r="D647" t="s">
        <v>10899</v>
      </c>
      <c r="E647">
        <v>3</v>
      </c>
    </row>
    <row r="648" spans="1:5" x14ac:dyDescent="0.2">
      <c r="A648" t="s">
        <v>11543</v>
      </c>
      <c r="B648" t="s">
        <v>84</v>
      </c>
      <c r="C648" t="s">
        <v>147</v>
      </c>
      <c r="D648" t="s">
        <v>10901</v>
      </c>
      <c r="E648">
        <v>687</v>
      </c>
    </row>
    <row r="649" spans="1:5" x14ac:dyDescent="0.2">
      <c r="A649" t="s">
        <v>11544</v>
      </c>
      <c r="B649" t="s">
        <v>84</v>
      </c>
      <c r="C649" t="s">
        <v>147</v>
      </c>
      <c r="D649" t="s">
        <v>10903</v>
      </c>
      <c r="E649">
        <v>1360</v>
      </c>
    </row>
    <row r="650" spans="1:5" x14ac:dyDescent="0.2">
      <c r="A650" t="s">
        <v>11545</v>
      </c>
      <c r="B650" t="s">
        <v>84</v>
      </c>
      <c r="C650" t="s">
        <v>147</v>
      </c>
      <c r="D650" t="s">
        <v>10907</v>
      </c>
      <c r="E650">
        <v>10</v>
      </c>
    </row>
    <row r="651" spans="1:5" x14ac:dyDescent="0.2">
      <c r="A651" t="s">
        <v>11546</v>
      </c>
      <c r="B651" t="s">
        <v>84</v>
      </c>
      <c r="C651" t="s">
        <v>147</v>
      </c>
      <c r="D651" t="s">
        <v>10909</v>
      </c>
      <c r="E651">
        <v>3</v>
      </c>
    </row>
    <row r="652" spans="1:5" x14ac:dyDescent="0.2">
      <c r="A652" t="s">
        <v>11547</v>
      </c>
      <c r="B652" t="s">
        <v>84</v>
      </c>
      <c r="C652" t="s">
        <v>147</v>
      </c>
      <c r="D652" t="s">
        <v>10911</v>
      </c>
      <c r="E652">
        <v>1</v>
      </c>
    </row>
    <row r="653" spans="1:5" x14ac:dyDescent="0.2">
      <c r="A653" t="s">
        <v>11548</v>
      </c>
      <c r="B653" t="s">
        <v>84</v>
      </c>
      <c r="C653" t="s">
        <v>147</v>
      </c>
      <c r="D653" t="s">
        <v>10915</v>
      </c>
      <c r="E653">
        <v>1</v>
      </c>
    </row>
    <row r="654" spans="1:5" x14ac:dyDescent="0.2">
      <c r="A654" t="s">
        <v>11549</v>
      </c>
      <c r="B654" t="s">
        <v>84</v>
      </c>
      <c r="C654" t="s">
        <v>147</v>
      </c>
      <c r="D654" t="s">
        <v>10917</v>
      </c>
      <c r="E654">
        <v>1</v>
      </c>
    </row>
    <row r="655" spans="1:5" x14ac:dyDescent="0.2">
      <c r="A655" t="s">
        <v>11550</v>
      </c>
      <c r="B655" t="s">
        <v>84</v>
      </c>
      <c r="C655" t="s">
        <v>147</v>
      </c>
      <c r="D655" t="s">
        <v>10921</v>
      </c>
      <c r="E655">
        <v>3</v>
      </c>
    </row>
    <row r="656" spans="1:5" x14ac:dyDescent="0.2">
      <c r="A656" t="s">
        <v>11551</v>
      </c>
      <c r="B656" t="s">
        <v>84</v>
      </c>
      <c r="C656" t="s">
        <v>147</v>
      </c>
      <c r="D656" t="s">
        <v>10925</v>
      </c>
      <c r="E656">
        <v>4</v>
      </c>
    </row>
    <row r="657" spans="1:5" x14ac:dyDescent="0.2">
      <c r="A657" t="s">
        <v>11552</v>
      </c>
      <c r="B657" t="s">
        <v>84</v>
      </c>
      <c r="C657" t="s">
        <v>147</v>
      </c>
      <c r="D657" t="s">
        <v>10929</v>
      </c>
      <c r="E657">
        <v>8</v>
      </c>
    </row>
    <row r="658" spans="1:5" x14ac:dyDescent="0.2">
      <c r="A658" t="s">
        <v>11553</v>
      </c>
      <c r="B658" t="s">
        <v>84</v>
      </c>
      <c r="C658" t="s">
        <v>147</v>
      </c>
      <c r="D658" t="s">
        <v>10931</v>
      </c>
      <c r="E658">
        <v>1</v>
      </c>
    </row>
    <row r="659" spans="1:5" x14ac:dyDescent="0.2">
      <c r="A659" t="s">
        <v>11554</v>
      </c>
      <c r="B659" t="s">
        <v>84</v>
      </c>
      <c r="C659" t="s">
        <v>147</v>
      </c>
      <c r="D659" t="s">
        <v>10935</v>
      </c>
      <c r="E659">
        <v>4</v>
      </c>
    </row>
    <row r="660" spans="1:5" x14ac:dyDescent="0.2">
      <c r="A660" t="s">
        <v>11555</v>
      </c>
      <c r="B660" t="s">
        <v>84</v>
      </c>
      <c r="C660" t="s">
        <v>147</v>
      </c>
      <c r="D660" t="s">
        <v>10941</v>
      </c>
      <c r="E660">
        <v>13</v>
      </c>
    </row>
    <row r="661" spans="1:5" x14ac:dyDescent="0.2">
      <c r="A661" t="s">
        <v>11556</v>
      </c>
      <c r="B661" t="s">
        <v>84</v>
      </c>
      <c r="C661" t="s">
        <v>147</v>
      </c>
      <c r="D661" t="s">
        <v>10943</v>
      </c>
      <c r="E661">
        <v>1</v>
      </c>
    </row>
    <row r="662" spans="1:5" x14ac:dyDescent="0.2">
      <c r="A662" t="s">
        <v>11557</v>
      </c>
      <c r="B662" t="s">
        <v>84</v>
      </c>
      <c r="C662" t="s">
        <v>148</v>
      </c>
      <c r="D662" t="s">
        <v>10855</v>
      </c>
      <c r="E662">
        <v>2</v>
      </c>
    </row>
    <row r="663" spans="1:5" x14ac:dyDescent="0.2">
      <c r="A663" t="s">
        <v>11558</v>
      </c>
      <c r="B663" t="s">
        <v>84</v>
      </c>
      <c r="C663" t="s">
        <v>148</v>
      </c>
      <c r="D663" t="s">
        <v>10869</v>
      </c>
      <c r="E663">
        <v>2</v>
      </c>
    </row>
    <row r="664" spans="1:5" x14ac:dyDescent="0.2">
      <c r="A664" t="s">
        <v>11559</v>
      </c>
      <c r="B664" t="s">
        <v>84</v>
      </c>
      <c r="C664" t="s">
        <v>148</v>
      </c>
      <c r="D664" t="s">
        <v>10885</v>
      </c>
      <c r="E664">
        <v>1</v>
      </c>
    </row>
    <row r="665" spans="1:5" x14ac:dyDescent="0.2">
      <c r="A665" t="s">
        <v>11560</v>
      </c>
      <c r="B665" t="s">
        <v>84</v>
      </c>
      <c r="C665" t="s">
        <v>148</v>
      </c>
      <c r="D665" t="s">
        <v>10887</v>
      </c>
      <c r="E665">
        <v>5</v>
      </c>
    </row>
    <row r="666" spans="1:5" x14ac:dyDescent="0.2">
      <c r="A666" t="s">
        <v>11561</v>
      </c>
      <c r="B666" t="s">
        <v>84</v>
      </c>
      <c r="C666" t="s">
        <v>148</v>
      </c>
      <c r="D666" t="s">
        <v>10889</v>
      </c>
      <c r="E666">
        <v>47</v>
      </c>
    </row>
    <row r="667" spans="1:5" x14ac:dyDescent="0.2">
      <c r="A667" t="s">
        <v>11562</v>
      </c>
      <c r="B667" t="s">
        <v>84</v>
      </c>
      <c r="C667" t="s">
        <v>148</v>
      </c>
      <c r="D667" t="s">
        <v>10895</v>
      </c>
      <c r="E667">
        <v>1</v>
      </c>
    </row>
    <row r="668" spans="1:5" x14ac:dyDescent="0.2">
      <c r="A668" t="s">
        <v>11563</v>
      </c>
      <c r="B668" t="s">
        <v>84</v>
      </c>
      <c r="C668" t="s">
        <v>148</v>
      </c>
      <c r="D668" t="s">
        <v>10899</v>
      </c>
      <c r="E668">
        <v>1</v>
      </c>
    </row>
    <row r="669" spans="1:5" x14ac:dyDescent="0.2">
      <c r="A669" t="s">
        <v>11564</v>
      </c>
      <c r="B669" t="s">
        <v>84</v>
      </c>
      <c r="C669" t="s">
        <v>148</v>
      </c>
      <c r="D669" t="s">
        <v>10901</v>
      </c>
      <c r="E669">
        <v>51</v>
      </c>
    </row>
    <row r="670" spans="1:5" x14ac:dyDescent="0.2">
      <c r="A670" t="s">
        <v>11565</v>
      </c>
      <c r="B670" t="s">
        <v>84</v>
      </c>
      <c r="C670" t="s">
        <v>148</v>
      </c>
      <c r="D670" t="s">
        <v>10903</v>
      </c>
      <c r="E670">
        <v>139</v>
      </c>
    </row>
    <row r="671" spans="1:5" x14ac:dyDescent="0.2">
      <c r="A671" t="s">
        <v>11566</v>
      </c>
      <c r="B671" t="s">
        <v>84</v>
      </c>
      <c r="C671" t="s">
        <v>148</v>
      </c>
      <c r="D671" t="s">
        <v>10907</v>
      </c>
      <c r="E671">
        <v>3</v>
      </c>
    </row>
    <row r="672" spans="1:5" x14ac:dyDescent="0.2">
      <c r="A672" t="s">
        <v>11567</v>
      </c>
      <c r="B672" t="s">
        <v>84</v>
      </c>
      <c r="C672" t="s">
        <v>148</v>
      </c>
      <c r="D672" t="s">
        <v>10921</v>
      </c>
      <c r="E672">
        <v>1</v>
      </c>
    </row>
    <row r="673" spans="1:5" x14ac:dyDescent="0.2">
      <c r="A673" t="s">
        <v>11568</v>
      </c>
      <c r="B673" t="s">
        <v>84</v>
      </c>
      <c r="C673" t="s">
        <v>148</v>
      </c>
      <c r="D673" t="s">
        <v>10925</v>
      </c>
      <c r="E673">
        <v>1</v>
      </c>
    </row>
    <row r="674" spans="1:5" x14ac:dyDescent="0.2">
      <c r="A674" t="s">
        <v>11569</v>
      </c>
      <c r="B674" t="s">
        <v>84</v>
      </c>
      <c r="C674" t="s">
        <v>148</v>
      </c>
      <c r="D674" t="s">
        <v>10929</v>
      </c>
      <c r="E674">
        <v>1</v>
      </c>
    </row>
    <row r="675" spans="1:5" x14ac:dyDescent="0.2">
      <c r="A675" t="s">
        <v>11570</v>
      </c>
      <c r="B675" t="s">
        <v>84</v>
      </c>
      <c r="C675" t="s">
        <v>148</v>
      </c>
      <c r="D675" t="s">
        <v>10941</v>
      </c>
      <c r="E675">
        <v>3</v>
      </c>
    </row>
    <row r="676" spans="1:5" x14ac:dyDescent="0.2">
      <c r="A676" t="s">
        <v>11571</v>
      </c>
      <c r="B676" t="s">
        <v>84</v>
      </c>
      <c r="C676" t="s">
        <v>149</v>
      </c>
      <c r="D676" t="s">
        <v>10855</v>
      </c>
      <c r="E676">
        <v>2</v>
      </c>
    </row>
    <row r="677" spans="1:5" x14ac:dyDescent="0.2">
      <c r="A677" t="s">
        <v>11572</v>
      </c>
      <c r="B677" t="s">
        <v>84</v>
      </c>
      <c r="C677" t="s">
        <v>149</v>
      </c>
      <c r="D677" t="s">
        <v>10859</v>
      </c>
      <c r="E677">
        <v>3</v>
      </c>
    </row>
    <row r="678" spans="1:5" x14ac:dyDescent="0.2">
      <c r="A678" t="s">
        <v>11573</v>
      </c>
      <c r="B678" t="s">
        <v>84</v>
      </c>
      <c r="C678" t="s">
        <v>149</v>
      </c>
      <c r="D678" t="s">
        <v>10863</v>
      </c>
      <c r="E678">
        <v>1</v>
      </c>
    </row>
    <row r="679" spans="1:5" x14ac:dyDescent="0.2">
      <c r="A679" t="s">
        <v>11574</v>
      </c>
      <c r="B679" t="s">
        <v>84</v>
      </c>
      <c r="C679" t="s">
        <v>149</v>
      </c>
      <c r="D679" t="s">
        <v>10869</v>
      </c>
      <c r="E679">
        <v>7</v>
      </c>
    </row>
    <row r="680" spans="1:5" x14ac:dyDescent="0.2">
      <c r="A680" t="s">
        <v>11575</v>
      </c>
      <c r="B680" t="s">
        <v>84</v>
      </c>
      <c r="C680" t="s">
        <v>149</v>
      </c>
      <c r="D680" t="s">
        <v>10871</v>
      </c>
      <c r="E680">
        <v>1</v>
      </c>
    </row>
    <row r="681" spans="1:5" x14ac:dyDescent="0.2">
      <c r="A681" t="s">
        <v>11576</v>
      </c>
      <c r="B681" t="s">
        <v>84</v>
      </c>
      <c r="C681" t="s">
        <v>149</v>
      </c>
      <c r="D681" t="s">
        <v>10873</v>
      </c>
      <c r="E681">
        <v>1</v>
      </c>
    </row>
    <row r="682" spans="1:5" x14ac:dyDescent="0.2">
      <c r="A682" t="s">
        <v>11577</v>
      </c>
      <c r="B682" t="s">
        <v>84</v>
      </c>
      <c r="C682" t="s">
        <v>149</v>
      </c>
      <c r="D682" t="s">
        <v>10877</v>
      </c>
      <c r="E682">
        <v>4</v>
      </c>
    </row>
    <row r="683" spans="1:5" x14ac:dyDescent="0.2">
      <c r="A683" t="s">
        <v>11578</v>
      </c>
      <c r="B683" t="s">
        <v>84</v>
      </c>
      <c r="C683" t="s">
        <v>149</v>
      </c>
      <c r="D683" t="s">
        <v>10885</v>
      </c>
      <c r="E683">
        <v>1</v>
      </c>
    </row>
    <row r="684" spans="1:5" x14ac:dyDescent="0.2">
      <c r="A684" t="s">
        <v>11579</v>
      </c>
      <c r="B684" t="s">
        <v>84</v>
      </c>
      <c r="C684" t="s">
        <v>149</v>
      </c>
      <c r="D684" t="s">
        <v>10887</v>
      </c>
      <c r="E684">
        <v>18</v>
      </c>
    </row>
    <row r="685" spans="1:5" x14ac:dyDescent="0.2">
      <c r="A685" t="s">
        <v>11580</v>
      </c>
      <c r="B685" t="s">
        <v>84</v>
      </c>
      <c r="C685" t="s">
        <v>149</v>
      </c>
      <c r="D685" t="s">
        <v>10889</v>
      </c>
      <c r="E685">
        <v>214</v>
      </c>
    </row>
    <row r="686" spans="1:5" x14ac:dyDescent="0.2">
      <c r="A686" t="s">
        <v>11581</v>
      </c>
      <c r="B686" t="s">
        <v>84</v>
      </c>
      <c r="C686" t="s">
        <v>149</v>
      </c>
      <c r="D686" t="s">
        <v>10893</v>
      </c>
      <c r="E686">
        <v>2</v>
      </c>
    </row>
    <row r="687" spans="1:5" x14ac:dyDescent="0.2">
      <c r="A687" t="s">
        <v>11582</v>
      </c>
      <c r="B687" t="s">
        <v>84</v>
      </c>
      <c r="C687" t="s">
        <v>149</v>
      </c>
      <c r="D687" t="s">
        <v>10895</v>
      </c>
      <c r="E687">
        <v>4</v>
      </c>
    </row>
    <row r="688" spans="1:5" x14ac:dyDescent="0.2">
      <c r="A688" t="s">
        <v>11583</v>
      </c>
      <c r="B688" t="s">
        <v>84</v>
      </c>
      <c r="C688" t="s">
        <v>149</v>
      </c>
      <c r="D688" t="s">
        <v>10901</v>
      </c>
      <c r="E688">
        <v>247</v>
      </c>
    </row>
    <row r="689" spans="1:5" x14ac:dyDescent="0.2">
      <c r="A689" t="s">
        <v>11584</v>
      </c>
      <c r="B689" t="s">
        <v>84</v>
      </c>
      <c r="C689" t="s">
        <v>149</v>
      </c>
      <c r="D689" t="s">
        <v>10903</v>
      </c>
      <c r="E689">
        <v>609</v>
      </c>
    </row>
    <row r="690" spans="1:5" x14ac:dyDescent="0.2">
      <c r="A690" t="s">
        <v>11585</v>
      </c>
      <c r="B690" t="s">
        <v>84</v>
      </c>
      <c r="C690" t="s">
        <v>149</v>
      </c>
      <c r="D690" t="s">
        <v>10905</v>
      </c>
      <c r="E690">
        <v>1</v>
      </c>
    </row>
    <row r="691" spans="1:5" x14ac:dyDescent="0.2">
      <c r="A691" t="s">
        <v>11586</v>
      </c>
      <c r="B691" t="s">
        <v>84</v>
      </c>
      <c r="C691" t="s">
        <v>149</v>
      </c>
      <c r="D691" t="s">
        <v>10907</v>
      </c>
      <c r="E691">
        <v>1</v>
      </c>
    </row>
    <row r="692" spans="1:5" x14ac:dyDescent="0.2">
      <c r="A692" t="s">
        <v>11587</v>
      </c>
      <c r="B692" t="s">
        <v>84</v>
      </c>
      <c r="C692" t="s">
        <v>149</v>
      </c>
      <c r="D692" t="s">
        <v>10909</v>
      </c>
      <c r="E692">
        <v>1</v>
      </c>
    </row>
    <row r="693" spans="1:5" x14ac:dyDescent="0.2">
      <c r="A693" t="s">
        <v>11588</v>
      </c>
      <c r="B693" t="s">
        <v>84</v>
      </c>
      <c r="C693" t="s">
        <v>149</v>
      </c>
      <c r="D693" t="s">
        <v>10913</v>
      </c>
      <c r="E693">
        <v>1</v>
      </c>
    </row>
    <row r="694" spans="1:5" x14ac:dyDescent="0.2">
      <c r="A694" t="s">
        <v>11589</v>
      </c>
      <c r="B694" t="s">
        <v>84</v>
      </c>
      <c r="C694" t="s">
        <v>149</v>
      </c>
      <c r="D694" t="s">
        <v>10917</v>
      </c>
      <c r="E694">
        <v>1</v>
      </c>
    </row>
    <row r="695" spans="1:5" x14ac:dyDescent="0.2">
      <c r="A695" t="s">
        <v>11590</v>
      </c>
      <c r="B695" t="s">
        <v>84</v>
      </c>
      <c r="C695" t="s">
        <v>149</v>
      </c>
      <c r="D695" t="s">
        <v>10921</v>
      </c>
      <c r="E695">
        <v>2</v>
      </c>
    </row>
    <row r="696" spans="1:5" x14ac:dyDescent="0.2">
      <c r="A696" t="s">
        <v>11591</v>
      </c>
      <c r="B696" t="s">
        <v>84</v>
      </c>
      <c r="C696" t="s">
        <v>149</v>
      </c>
      <c r="D696" t="s">
        <v>10925</v>
      </c>
      <c r="E696">
        <v>5</v>
      </c>
    </row>
    <row r="697" spans="1:5" x14ac:dyDescent="0.2">
      <c r="A697" t="s">
        <v>11592</v>
      </c>
      <c r="B697" t="s">
        <v>84</v>
      </c>
      <c r="C697" t="s">
        <v>149</v>
      </c>
      <c r="D697" t="s">
        <v>10927</v>
      </c>
      <c r="E697">
        <v>1</v>
      </c>
    </row>
    <row r="698" spans="1:5" x14ac:dyDescent="0.2">
      <c r="A698" t="s">
        <v>11593</v>
      </c>
      <c r="B698" t="s">
        <v>84</v>
      </c>
      <c r="C698" t="s">
        <v>149</v>
      </c>
      <c r="D698" t="s">
        <v>10929</v>
      </c>
      <c r="E698">
        <v>7</v>
      </c>
    </row>
    <row r="699" spans="1:5" x14ac:dyDescent="0.2">
      <c r="A699" t="s">
        <v>11594</v>
      </c>
      <c r="B699" t="s">
        <v>84</v>
      </c>
      <c r="C699" t="s">
        <v>149</v>
      </c>
      <c r="D699" t="s">
        <v>10931</v>
      </c>
      <c r="E699">
        <v>1</v>
      </c>
    </row>
    <row r="700" spans="1:5" x14ac:dyDescent="0.2">
      <c r="A700" t="s">
        <v>11595</v>
      </c>
      <c r="B700" t="s">
        <v>84</v>
      </c>
      <c r="C700" t="s">
        <v>149</v>
      </c>
      <c r="D700" t="s">
        <v>10935</v>
      </c>
      <c r="E700">
        <v>4</v>
      </c>
    </row>
    <row r="701" spans="1:5" x14ac:dyDescent="0.2">
      <c r="A701" t="s">
        <v>11596</v>
      </c>
      <c r="B701" t="s">
        <v>84</v>
      </c>
      <c r="C701" t="s">
        <v>149</v>
      </c>
      <c r="D701" t="s">
        <v>10941</v>
      </c>
      <c r="E701">
        <v>6</v>
      </c>
    </row>
    <row r="702" spans="1:5" x14ac:dyDescent="0.2">
      <c r="A702" t="s">
        <v>11597</v>
      </c>
      <c r="B702" t="s">
        <v>84</v>
      </c>
      <c r="C702" t="s">
        <v>150</v>
      </c>
      <c r="D702" t="s">
        <v>10869</v>
      </c>
      <c r="E702">
        <v>5</v>
      </c>
    </row>
    <row r="703" spans="1:5" x14ac:dyDescent="0.2">
      <c r="A703" t="s">
        <v>11598</v>
      </c>
      <c r="B703" t="s">
        <v>84</v>
      </c>
      <c r="C703" t="s">
        <v>150</v>
      </c>
      <c r="D703" t="s">
        <v>10877</v>
      </c>
      <c r="E703">
        <v>2</v>
      </c>
    </row>
    <row r="704" spans="1:5" x14ac:dyDescent="0.2">
      <c r="A704" t="s">
        <v>11599</v>
      </c>
      <c r="B704" t="s">
        <v>84</v>
      </c>
      <c r="C704" t="s">
        <v>150</v>
      </c>
      <c r="D704" t="s">
        <v>10881</v>
      </c>
      <c r="E704">
        <v>1</v>
      </c>
    </row>
    <row r="705" spans="1:5" x14ac:dyDescent="0.2">
      <c r="A705" t="s">
        <v>11600</v>
      </c>
      <c r="B705" t="s">
        <v>84</v>
      </c>
      <c r="C705" t="s">
        <v>150</v>
      </c>
      <c r="D705" t="s">
        <v>10887</v>
      </c>
      <c r="E705">
        <v>7</v>
      </c>
    </row>
    <row r="706" spans="1:5" x14ac:dyDescent="0.2">
      <c r="A706" t="s">
        <v>11601</v>
      </c>
      <c r="B706" t="s">
        <v>84</v>
      </c>
      <c r="C706" t="s">
        <v>150</v>
      </c>
      <c r="D706" t="s">
        <v>10889</v>
      </c>
      <c r="E706">
        <v>158</v>
      </c>
    </row>
    <row r="707" spans="1:5" x14ac:dyDescent="0.2">
      <c r="A707" t="s">
        <v>11602</v>
      </c>
      <c r="B707" t="s">
        <v>84</v>
      </c>
      <c r="C707" t="s">
        <v>150</v>
      </c>
      <c r="D707" t="s">
        <v>10901</v>
      </c>
      <c r="E707">
        <v>173</v>
      </c>
    </row>
    <row r="708" spans="1:5" x14ac:dyDescent="0.2">
      <c r="A708" t="s">
        <v>11603</v>
      </c>
      <c r="B708" t="s">
        <v>84</v>
      </c>
      <c r="C708" t="s">
        <v>150</v>
      </c>
      <c r="D708" t="s">
        <v>10903</v>
      </c>
      <c r="E708">
        <v>425</v>
      </c>
    </row>
    <row r="709" spans="1:5" x14ac:dyDescent="0.2">
      <c r="A709" t="s">
        <v>11604</v>
      </c>
      <c r="B709" t="s">
        <v>84</v>
      </c>
      <c r="C709" t="s">
        <v>150</v>
      </c>
      <c r="D709" t="s">
        <v>10907</v>
      </c>
      <c r="E709">
        <v>1</v>
      </c>
    </row>
    <row r="710" spans="1:5" x14ac:dyDescent="0.2">
      <c r="A710" t="s">
        <v>11605</v>
      </c>
      <c r="B710" t="s">
        <v>84</v>
      </c>
      <c r="C710" t="s">
        <v>150</v>
      </c>
      <c r="D710" t="s">
        <v>10921</v>
      </c>
      <c r="E710">
        <v>1</v>
      </c>
    </row>
    <row r="711" spans="1:5" x14ac:dyDescent="0.2">
      <c r="A711" t="s">
        <v>11606</v>
      </c>
      <c r="B711" t="s">
        <v>84</v>
      </c>
      <c r="C711" t="s">
        <v>150</v>
      </c>
      <c r="D711" t="s">
        <v>10925</v>
      </c>
      <c r="E711">
        <v>1</v>
      </c>
    </row>
    <row r="712" spans="1:5" x14ac:dyDescent="0.2">
      <c r="A712" t="s">
        <v>11607</v>
      </c>
      <c r="B712" t="s">
        <v>84</v>
      </c>
      <c r="C712" t="s">
        <v>150</v>
      </c>
      <c r="D712" t="s">
        <v>10941</v>
      </c>
      <c r="E712">
        <v>6</v>
      </c>
    </row>
    <row r="713" spans="1:5" x14ac:dyDescent="0.2">
      <c r="A713" t="s">
        <v>11608</v>
      </c>
      <c r="B713" t="s">
        <v>84</v>
      </c>
      <c r="C713" t="s">
        <v>151</v>
      </c>
      <c r="D713" t="s">
        <v>10869</v>
      </c>
      <c r="E713">
        <v>1</v>
      </c>
    </row>
    <row r="714" spans="1:5" x14ac:dyDescent="0.2">
      <c r="A714" t="s">
        <v>11609</v>
      </c>
      <c r="B714" t="s">
        <v>84</v>
      </c>
      <c r="C714" t="s">
        <v>151</v>
      </c>
      <c r="D714" t="s">
        <v>10887</v>
      </c>
      <c r="E714">
        <v>5</v>
      </c>
    </row>
    <row r="715" spans="1:5" x14ac:dyDescent="0.2">
      <c r="A715" t="s">
        <v>11610</v>
      </c>
      <c r="B715" t="s">
        <v>84</v>
      </c>
      <c r="C715" t="s">
        <v>151</v>
      </c>
      <c r="D715" t="s">
        <v>10889</v>
      </c>
      <c r="E715">
        <v>116</v>
      </c>
    </row>
    <row r="716" spans="1:5" x14ac:dyDescent="0.2">
      <c r="A716" t="s">
        <v>11611</v>
      </c>
      <c r="B716" t="s">
        <v>84</v>
      </c>
      <c r="C716" t="s">
        <v>151</v>
      </c>
      <c r="D716" t="s">
        <v>10893</v>
      </c>
      <c r="E716">
        <v>1</v>
      </c>
    </row>
    <row r="717" spans="1:5" x14ac:dyDescent="0.2">
      <c r="A717" t="s">
        <v>11612</v>
      </c>
      <c r="B717" t="s">
        <v>84</v>
      </c>
      <c r="C717" t="s">
        <v>151</v>
      </c>
      <c r="D717" t="s">
        <v>10895</v>
      </c>
      <c r="E717">
        <v>1</v>
      </c>
    </row>
    <row r="718" spans="1:5" x14ac:dyDescent="0.2">
      <c r="A718" t="s">
        <v>11613</v>
      </c>
      <c r="B718" t="s">
        <v>84</v>
      </c>
      <c r="C718" t="s">
        <v>151</v>
      </c>
      <c r="D718" t="s">
        <v>10901</v>
      </c>
      <c r="E718">
        <v>125</v>
      </c>
    </row>
    <row r="719" spans="1:5" x14ac:dyDescent="0.2">
      <c r="A719" t="s">
        <v>11614</v>
      </c>
      <c r="B719" t="s">
        <v>84</v>
      </c>
      <c r="C719" t="s">
        <v>151</v>
      </c>
      <c r="D719" t="s">
        <v>10903</v>
      </c>
      <c r="E719">
        <v>253</v>
      </c>
    </row>
    <row r="720" spans="1:5" x14ac:dyDescent="0.2">
      <c r="A720" t="s">
        <v>11615</v>
      </c>
      <c r="B720" t="s">
        <v>84</v>
      </c>
      <c r="C720" t="s">
        <v>151</v>
      </c>
      <c r="D720" t="s">
        <v>10907</v>
      </c>
      <c r="E720">
        <v>1</v>
      </c>
    </row>
    <row r="721" spans="1:5" x14ac:dyDescent="0.2">
      <c r="A721" t="s">
        <v>11616</v>
      </c>
      <c r="B721" t="s">
        <v>84</v>
      </c>
      <c r="C721" t="s">
        <v>151</v>
      </c>
      <c r="D721" t="s">
        <v>10935</v>
      </c>
      <c r="E721">
        <v>1</v>
      </c>
    </row>
    <row r="722" spans="1:5" x14ac:dyDescent="0.2">
      <c r="A722" t="s">
        <v>11617</v>
      </c>
      <c r="B722" t="s">
        <v>84</v>
      </c>
      <c r="C722" t="s">
        <v>151</v>
      </c>
      <c r="D722" t="s">
        <v>10941</v>
      </c>
      <c r="E722">
        <v>2</v>
      </c>
    </row>
    <row r="723" spans="1:5" x14ac:dyDescent="0.2">
      <c r="A723" t="s">
        <v>11618</v>
      </c>
      <c r="B723" t="s">
        <v>84</v>
      </c>
      <c r="C723" t="s">
        <v>152</v>
      </c>
      <c r="D723" t="s">
        <v>10855</v>
      </c>
      <c r="E723">
        <v>1</v>
      </c>
    </row>
    <row r="724" spans="1:5" x14ac:dyDescent="0.2">
      <c r="A724" t="s">
        <v>11619</v>
      </c>
      <c r="B724" t="s">
        <v>84</v>
      </c>
      <c r="C724" t="s">
        <v>152</v>
      </c>
      <c r="D724" t="s">
        <v>10887</v>
      </c>
      <c r="E724">
        <v>6</v>
      </c>
    </row>
    <row r="725" spans="1:5" x14ac:dyDescent="0.2">
      <c r="A725" t="s">
        <v>11620</v>
      </c>
      <c r="B725" t="s">
        <v>84</v>
      </c>
      <c r="C725" t="s">
        <v>152</v>
      </c>
      <c r="D725" t="s">
        <v>10889</v>
      </c>
      <c r="E725">
        <v>61</v>
      </c>
    </row>
    <row r="726" spans="1:5" x14ac:dyDescent="0.2">
      <c r="A726" t="s">
        <v>11621</v>
      </c>
      <c r="B726" t="s">
        <v>84</v>
      </c>
      <c r="C726" t="s">
        <v>152</v>
      </c>
      <c r="D726" t="s">
        <v>10899</v>
      </c>
      <c r="E726">
        <v>2</v>
      </c>
    </row>
    <row r="727" spans="1:5" x14ac:dyDescent="0.2">
      <c r="A727" t="s">
        <v>11622</v>
      </c>
      <c r="B727" t="s">
        <v>84</v>
      </c>
      <c r="C727" t="s">
        <v>152</v>
      </c>
      <c r="D727" t="s">
        <v>10901</v>
      </c>
      <c r="E727">
        <v>66</v>
      </c>
    </row>
    <row r="728" spans="1:5" x14ac:dyDescent="0.2">
      <c r="A728" t="s">
        <v>11623</v>
      </c>
      <c r="B728" t="s">
        <v>84</v>
      </c>
      <c r="C728" t="s">
        <v>152</v>
      </c>
      <c r="D728" t="s">
        <v>10903</v>
      </c>
      <c r="E728">
        <v>116</v>
      </c>
    </row>
    <row r="729" spans="1:5" x14ac:dyDescent="0.2">
      <c r="A729" t="s">
        <v>11624</v>
      </c>
      <c r="B729" t="s">
        <v>84</v>
      </c>
      <c r="C729" t="s">
        <v>152</v>
      </c>
      <c r="D729" t="s">
        <v>10909</v>
      </c>
      <c r="E729">
        <v>1</v>
      </c>
    </row>
    <row r="730" spans="1:5" x14ac:dyDescent="0.2">
      <c r="A730" t="s">
        <v>11625</v>
      </c>
      <c r="B730" t="s">
        <v>84</v>
      </c>
      <c r="C730" t="s">
        <v>152</v>
      </c>
      <c r="D730" t="s">
        <v>10925</v>
      </c>
      <c r="E730">
        <v>1</v>
      </c>
    </row>
    <row r="731" spans="1:5" x14ac:dyDescent="0.2">
      <c r="A731" t="s">
        <v>11626</v>
      </c>
      <c r="B731" t="s">
        <v>84</v>
      </c>
      <c r="C731" t="s">
        <v>152</v>
      </c>
      <c r="D731" t="s">
        <v>10929</v>
      </c>
      <c r="E731">
        <v>1</v>
      </c>
    </row>
    <row r="732" spans="1:5" x14ac:dyDescent="0.2">
      <c r="A732" t="s">
        <v>11627</v>
      </c>
      <c r="B732" t="s">
        <v>84</v>
      </c>
      <c r="C732" t="s">
        <v>152</v>
      </c>
      <c r="D732" t="s">
        <v>10941</v>
      </c>
      <c r="E732">
        <v>1</v>
      </c>
    </row>
    <row r="733" spans="1:5" x14ac:dyDescent="0.2">
      <c r="A733" t="s">
        <v>11628</v>
      </c>
      <c r="B733" t="s">
        <v>84</v>
      </c>
      <c r="C733" t="s">
        <v>153</v>
      </c>
      <c r="D733" t="s">
        <v>10853</v>
      </c>
      <c r="E733">
        <v>1</v>
      </c>
    </row>
    <row r="734" spans="1:5" x14ac:dyDescent="0.2">
      <c r="A734" t="s">
        <v>11629</v>
      </c>
      <c r="B734" t="s">
        <v>84</v>
      </c>
      <c r="C734" t="s">
        <v>153</v>
      </c>
      <c r="D734" t="s">
        <v>10855</v>
      </c>
      <c r="E734">
        <v>1</v>
      </c>
    </row>
    <row r="735" spans="1:5" x14ac:dyDescent="0.2">
      <c r="A735" t="s">
        <v>11630</v>
      </c>
      <c r="B735" t="s">
        <v>84</v>
      </c>
      <c r="C735" t="s">
        <v>153</v>
      </c>
      <c r="D735" t="s">
        <v>10859</v>
      </c>
      <c r="E735">
        <v>2</v>
      </c>
    </row>
    <row r="736" spans="1:5" x14ac:dyDescent="0.2">
      <c r="A736" t="s">
        <v>11631</v>
      </c>
      <c r="B736" t="s">
        <v>84</v>
      </c>
      <c r="C736" t="s">
        <v>153</v>
      </c>
      <c r="D736" t="s">
        <v>10869</v>
      </c>
      <c r="E736">
        <v>2</v>
      </c>
    </row>
    <row r="737" spans="1:5" x14ac:dyDescent="0.2">
      <c r="A737" t="s">
        <v>11632</v>
      </c>
      <c r="B737" t="s">
        <v>84</v>
      </c>
      <c r="C737" t="s">
        <v>153</v>
      </c>
      <c r="D737" t="s">
        <v>10871</v>
      </c>
      <c r="E737">
        <v>1</v>
      </c>
    </row>
    <row r="738" spans="1:5" x14ac:dyDescent="0.2">
      <c r="A738" t="s">
        <v>11633</v>
      </c>
      <c r="B738" t="s">
        <v>84</v>
      </c>
      <c r="C738" t="s">
        <v>153</v>
      </c>
      <c r="D738" t="s">
        <v>10877</v>
      </c>
      <c r="E738">
        <v>2</v>
      </c>
    </row>
    <row r="739" spans="1:5" x14ac:dyDescent="0.2">
      <c r="A739" t="s">
        <v>11634</v>
      </c>
      <c r="B739" t="s">
        <v>84</v>
      </c>
      <c r="C739" t="s">
        <v>153</v>
      </c>
      <c r="D739" t="s">
        <v>10883</v>
      </c>
      <c r="E739">
        <v>2</v>
      </c>
    </row>
    <row r="740" spans="1:5" x14ac:dyDescent="0.2">
      <c r="A740" t="s">
        <v>11635</v>
      </c>
      <c r="B740" t="s">
        <v>84</v>
      </c>
      <c r="C740" t="s">
        <v>153</v>
      </c>
      <c r="D740" t="s">
        <v>10885</v>
      </c>
      <c r="E740">
        <v>1</v>
      </c>
    </row>
    <row r="741" spans="1:5" x14ac:dyDescent="0.2">
      <c r="A741" t="s">
        <v>11636</v>
      </c>
      <c r="B741" t="s">
        <v>84</v>
      </c>
      <c r="C741" t="s">
        <v>153</v>
      </c>
      <c r="D741" t="s">
        <v>10887</v>
      </c>
      <c r="E741">
        <v>9</v>
      </c>
    </row>
    <row r="742" spans="1:5" x14ac:dyDescent="0.2">
      <c r="A742" t="s">
        <v>11637</v>
      </c>
      <c r="B742" t="s">
        <v>84</v>
      </c>
      <c r="C742" t="s">
        <v>153</v>
      </c>
      <c r="D742" t="s">
        <v>10889</v>
      </c>
      <c r="E742">
        <v>62</v>
      </c>
    </row>
    <row r="743" spans="1:5" x14ac:dyDescent="0.2">
      <c r="A743" t="s">
        <v>11638</v>
      </c>
      <c r="B743" t="s">
        <v>84</v>
      </c>
      <c r="C743" t="s">
        <v>153</v>
      </c>
      <c r="D743" t="s">
        <v>10893</v>
      </c>
      <c r="E743">
        <v>1</v>
      </c>
    </row>
    <row r="744" spans="1:5" x14ac:dyDescent="0.2">
      <c r="A744" t="s">
        <v>11639</v>
      </c>
      <c r="B744" t="s">
        <v>84</v>
      </c>
      <c r="C744" t="s">
        <v>153</v>
      </c>
      <c r="D744" t="s">
        <v>10895</v>
      </c>
      <c r="E744">
        <v>1</v>
      </c>
    </row>
    <row r="745" spans="1:5" x14ac:dyDescent="0.2">
      <c r="A745" t="s">
        <v>11640</v>
      </c>
      <c r="B745" t="s">
        <v>84</v>
      </c>
      <c r="C745" t="s">
        <v>153</v>
      </c>
      <c r="D745" t="s">
        <v>10901</v>
      </c>
      <c r="E745">
        <v>71</v>
      </c>
    </row>
    <row r="746" spans="1:5" x14ac:dyDescent="0.2">
      <c r="A746" t="s">
        <v>11641</v>
      </c>
      <c r="B746" t="s">
        <v>84</v>
      </c>
      <c r="C746" t="s">
        <v>153</v>
      </c>
      <c r="D746" t="s">
        <v>10903</v>
      </c>
      <c r="E746">
        <v>149</v>
      </c>
    </row>
    <row r="747" spans="1:5" x14ac:dyDescent="0.2">
      <c r="A747" t="s">
        <v>11642</v>
      </c>
      <c r="B747" t="s">
        <v>84</v>
      </c>
      <c r="C747" t="s">
        <v>153</v>
      </c>
      <c r="D747" t="s">
        <v>10929</v>
      </c>
      <c r="E747">
        <v>1</v>
      </c>
    </row>
    <row r="748" spans="1:5" x14ac:dyDescent="0.2">
      <c r="A748" t="s">
        <v>11643</v>
      </c>
      <c r="B748" t="s">
        <v>84</v>
      </c>
      <c r="C748" t="s">
        <v>153</v>
      </c>
      <c r="D748" t="s">
        <v>10941</v>
      </c>
      <c r="E748">
        <v>5</v>
      </c>
    </row>
    <row r="749" spans="1:5" x14ac:dyDescent="0.2">
      <c r="A749" t="s">
        <v>11644</v>
      </c>
      <c r="B749" t="s">
        <v>84</v>
      </c>
      <c r="C749" t="s">
        <v>154</v>
      </c>
      <c r="D749" t="s">
        <v>10855</v>
      </c>
      <c r="E749">
        <v>7</v>
      </c>
    </row>
    <row r="750" spans="1:5" x14ac:dyDescent="0.2">
      <c r="A750" t="s">
        <v>11645</v>
      </c>
      <c r="B750" t="s">
        <v>84</v>
      </c>
      <c r="C750" t="s">
        <v>154</v>
      </c>
      <c r="D750" t="s">
        <v>10859</v>
      </c>
      <c r="E750">
        <v>2</v>
      </c>
    </row>
    <row r="751" spans="1:5" x14ac:dyDescent="0.2">
      <c r="A751" t="s">
        <v>11646</v>
      </c>
      <c r="B751" t="s">
        <v>84</v>
      </c>
      <c r="C751" t="s">
        <v>154</v>
      </c>
      <c r="D751" t="s">
        <v>10863</v>
      </c>
      <c r="E751">
        <v>3</v>
      </c>
    </row>
    <row r="752" spans="1:5" x14ac:dyDescent="0.2">
      <c r="A752" t="s">
        <v>11647</v>
      </c>
      <c r="B752" t="s">
        <v>84</v>
      </c>
      <c r="C752" t="s">
        <v>154</v>
      </c>
      <c r="D752" t="s">
        <v>10869</v>
      </c>
      <c r="E752">
        <v>9</v>
      </c>
    </row>
    <row r="753" spans="1:5" x14ac:dyDescent="0.2">
      <c r="A753" t="s">
        <v>11648</v>
      </c>
      <c r="B753" t="s">
        <v>84</v>
      </c>
      <c r="C753" t="s">
        <v>154</v>
      </c>
      <c r="D753" t="s">
        <v>10871</v>
      </c>
      <c r="E753">
        <v>2</v>
      </c>
    </row>
    <row r="754" spans="1:5" x14ac:dyDescent="0.2">
      <c r="A754" t="s">
        <v>11649</v>
      </c>
      <c r="B754" t="s">
        <v>84</v>
      </c>
      <c r="C754" t="s">
        <v>154</v>
      </c>
      <c r="D754" t="s">
        <v>10875</v>
      </c>
      <c r="E754">
        <v>2</v>
      </c>
    </row>
    <row r="755" spans="1:5" x14ac:dyDescent="0.2">
      <c r="A755" t="s">
        <v>11650</v>
      </c>
      <c r="B755" t="s">
        <v>84</v>
      </c>
      <c r="C755" t="s">
        <v>154</v>
      </c>
      <c r="D755" t="s">
        <v>10877</v>
      </c>
      <c r="E755">
        <v>5</v>
      </c>
    </row>
    <row r="756" spans="1:5" x14ac:dyDescent="0.2">
      <c r="A756" t="s">
        <v>11651</v>
      </c>
      <c r="B756" t="s">
        <v>84</v>
      </c>
      <c r="C756" t="s">
        <v>154</v>
      </c>
      <c r="D756" t="s">
        <v>10879</v>
      </c>
      <c r="E756">
        <v>1</v>
      </c>
    </row>
    <row r="757" spans="1:5" x14ac:dyDescent="0.2">
      <c r="A757" t="s">
        <v>11652</v>
      </c>
      <c r="B757" t="s">
        <v>84</v>
      </c>
      <c r="C757" t="s">
        <v>154</v>
      </c>
      <c r="D757" t="s">
        <v>10883</v>
      </c>
      <c r="E757">
        <v>1</v>
      </c>
    </row>
    <row r="758" spans="1:5" x14ac:dyDescent="0.2">
      <c r="A758" t="s">
        <v>11653</v>
      </c>
      <c r="B758" t="s">
        <v>84</v>
      </c>
      <c r="C758" t="s">
        <v>154</v>
      </c>
      <c r="D758" t="s">
        <v>10885</v>
      </c>
      <c r="E758">
        <v>2</v>
      </c>
    </row>
    <row r="759" spans="1:5" x14ac:dyDescent="0.2">
      <c r="A759" t="s">
        <v>11654</v>
      </c>
      <c r="B759" t="s">
        <v>84</v>
      </c>
      <c r="C759" t="s">
        <v>154</v>
      </c>
      <c r="D759" t="s">
        <v>10887</v>
      </c>
      <c r="E759">
        <v>33</v>
      </c>
    </row>
    <row r="760" spans="1:5" x14ac:dyDescent="0.2">
      <c r="A760" t="s">
        <v>11655</v>
      </c>
      <c r="B760" t="s">
        <v>84</v>
      </c>
      <c r="C760" t="s">
        <v>154</v>
      </c>
      <c r="D760" t="s">
        <v>10889</v>
      </c>
      <c r="E760">
        <v>698</v>
      </c>
    </row>
    <row r="761" spans="1:5" x14ac:dyDescent="0.2">
      <c r="A761" t="s">
        <v>11656</v>
      </c>
      <c r="B761" t="s">
        <v>84</v>
      </c>
      <c r="C761" t="s">
        <v>154</v>
      </c>
      <c r="D761" t="s">
        <v>10893</v>
      </c>
      <c r="E761">
        <v>2</v>
      </c>
    </row>
    <row r="762" spans="1:5" x14ac:dyDescent="0.2">
      <c r="A762" t="s">
        <v>11657</v>
      </c>
      <c r="B762" t="s">
        <v>84</v>
      </c>
      <c r="C762" t="s">
        <v>154</v>
      </c>
      <c r="D762" t="s">
        <v>10895</v>
      </c>
      <c r="E762">
        <v>1</v>
      </c>
    </row>
    <row r="763" spans="1:5" x14ac:dyDescent="0.2">
      <c r="A763" t="s">
        <v>11658</v>
      </c>
      <c r="B763" t="s">
        <v>84</v>
      </c>
      <c r="C763" t="s">
        <v>154</v>
      </c>
      <c r="D763" t="s">
        <v>10899</v>
      </c>
      <c r="E763">
        <v>1</v>
      </c>
    </row>
    <row r="764" spans="1:5" x14ac:dyDescent="0.2">
      <c r="A764" t="s">
        <v>11659</v>
      </c>
      <c r="B764" t="s">
        <v>84</v>
      </c>
      <c r="C764" t="s">
        <v>154</v>
      </c>
      <c r="D764" t="s">
        <v>10901</v>
      </c>
      <c r="E764">
        <v>820</v>
      </c>
    </row>
    <row r="765" spans="1:5" x14ac:dyDescent="0.2">
      <c r="A765" t="s">
        <v>11660</v>
      </c>
      <c r="B765" t="s">
        <v>84</v>
      </c>
      <c r="C765" t="s">
        <v>154</v>
      </c>
      <c r="D765" t="s">
        <v>10903</v>
      </c>
      <c r="E765">
        <v>1637</v>
      </c>
    </row>
    <row r="766" spans="1:5" x14ac:dyDescent="0.2">
      <c r="A766" t="s">
        <v>11661</v>
      </c>
      <c r="B766" t="s">
        <v>84</v>
      </c>
      <c r="C766" t="s">
        <v>154</v>
      </c>
      <c r="D766" t="s">
        <v>10907</v>
      </c>
      <c r="E766">
        <v>5</v>
      </c>
    </row>
    <row r="767" spans="1:5" x14ac:dyDescent="0.2">
      <c r="A767" t="s">
        <v>11662</v>
      </c>
      <c r="B767" t="s">
        <v>84</v>
      </c>
      <c r="C767" t="s">
        <v>154</v>
      </c>
      <c r="D767" t="s">
        <v>10909</v>
      </c>
      <c r="E767">
        <v>1</v>
      </c>
    </row>
    <row r="768" spans="1:5" x14ac:dyDescent="0.2">
      <c r="A768" t="s">
        <v>11663</v>
      </c>
      <c r="B768" t="s">
        <v>84</v>
      </c>
      <c r="C768" t="s">
        <v>154</v>
      </c>
      <c r="D768" t="s">
        <v>10917</v>
      </c>
      <c r="E768">
        <v>2</v>
      </c>
    </row>
    <row r="769" spans="1:5" x14ac:dyDescent="0.2">
      <c r="A769" t="s">
        <v>11664</v>
      </c>
      <c r="B769" t="s">
        <v>84</v>
      </c>
      <c r="C769" t="s">
        <v>154</v>
      </c>
      <c r="D769" t="s">
        <v>10919</v>
      </c>
      <c r="E769">
        <v>2</v>
      </c>
    </row>
    <row r="770" spans="1:5" x14ac:dyDescent="0.2">
      <c r="A770" t="s">
        <v>11665</v>
      </c>
      <c r="B770" t="s">
        <v>84</v>
      </c>
      <c r="C770" t="s">
        <v>154</v>
      </c>
      <c r="D770" t="s">
        <v>10921</v>
      </c>
      <c r="E770">
        <v>2</v>
      </c>
    </row>
    <row r="771" spans="1:5" x14ac:dyDescent="0.2">
      <c r="A771" t="s">
        <v>11666</v>
      </c>
      <c r="B771" t="s">
        <v>84</v>
      </c>
      <c r="C771" t="s">
        <v>154</v>
      </c>
      <c r="D771" t="s">
        <v>10923</v>
      </c>
      <c r="E771">
        <v>1</v>
      </c>
    </row>
    <row r="772" spans="1:5" x14ac:dyDescent="0.2">
      <c r="A772" t="s">
        <v>11667</v>
      </c>
      <c r="B772" t="s">
        <v>84</v>
      </c>
      <c r="C772" t="s">
        <v>154</v>
      </c>
      <c r="D772" t="s">
        <v>10925</v>
      </c>
      <c r="E772">
        <v>3</v>
      </c>
    </row>
    <row r="773" spans="1:5" x14ac:dyDescent="0.2">
      <c r="A773" t="s">
        <v>11668</v>
      </c>
      <c r="B773" t="s">
        <v>84</v>
      </c>
      <c r="C773" t="s">
        <v>154</v>
      </c>
      <c r="D773" t="s">
        <v>10927</v>
      </c>
      <c r="E773">
        <v>5</v>
      </c>
    </row>
    <row r="774" spans="1:5" x14ac:dyDescent="0.2">
      <c r="A774" t="s">
        <v>11669</v>
      </c>
      <c r="B774" t="s">
        <v>84</v>
      </c>
      <c r="C774" t="s">
        <v>154</v>
      </c>
      <c r="D774" t="s">
        <v>10929</v>
      </c>
      <c r="E774">
        <v>6</v>
      </c>
    </row>
    <row r="775" spans="1:5" x14ac:dyDescent="0.2">
      <c r="A775" t="s">
        <v>11670</v>
      </c>
      <c r="B775" t="s">
        <v>84</v>
      </c>
      <c r="C775" t="s">
        <v>154</v>
      </c>
      <c r="D775" t="s">
        <v>10931</v>
      </c>
      <c r="E775">
        <v>2</v>
      </c>
    </row>
    <row r="776" spans="1:5" x14ac:dyDescent="0.2">
      <c r="A776" t="s">
        <v>11671</v>
      </c>
      <c r="B776" t="s">
        <v>84</v>
      </c>
      <c r="C776" t="s">
        <v>154</v>
      </c>
      <c r="D776" t="s">
        <v>10935</v>
      </c>
      <c r="E776">
        <v>2</v>
      </c>
    </row>
    <row r="777" spans="1:5" x14ac:dyDescent="0.2">
      <c r="A777" t="s">
        <v>11672</v>
      </c>
      <c r="B777" t="s">
        <v>84</v>
      </c>
      <c r="C777" t="s">
        <v>154</v>
      </c>
      <c r="D777" t="s">
        <v>10939</v>
      </c>
      <c r="E777">
        <v>1</v>
      </c>
    </row>
    <row r="778" spans="1:5" x14ac:dyDescent="0.2">
      <c r="A778" t="s">
        <v>11673</v>
      </c>
      <c r="B778" t="s">
        <v>84</v>
      </c>
      <c r="C778" t="s">
        <v>154</v>
      </c>
      <c r="D778" t="s">
        <v>10941</v>
      </c>
      <c r="E778">
        <v>16</v>
      </c>
    </row>
    <row r="779" spans="1:5" x14ac:dyDescent="0.2">
      <c r="A779" t="s">
        <v>11674</v>
      </c>
      <c r="B779" t="s">
        <v>84</v>
      </c>
      <c r="C779" t="s">
        <v>154</v>
      </c>
      <c r="D779" t="s">
        <v>10943</v>
      </c>
      <c r="E779">
        <v>1</v>
      </c>
    </row>
    <row r="780" spans="1:5" x14ac:dyDescent="0.2">
      <c r="A780" t="s">
        <v>11675</v>
      </c>
      <c r="B780" t="s">
        <v>84</v>
      </c>
      <c r="C780" t="s">
        <v>155</v>
      </c>
      <c r="D780" t="s">
        <v>10869</v>
      </c>
      <c r="E780">
        <v>2</v>
      </c>
    </row>
    <row r="781" spans="1:5" x14ac:dyDescent="0.2">
      <c r="A781" t="s">
        <v>11676</v>
      </c>
      <c r="B781" t="s">
        <v>84</v>
      </c>
      <c r="C781" t="s">
        <v>155</v>
      </c>
      <c r="D781" t="s">
        <v>10873</v>
      </c>
      <c r="E781">
        <v>1</v>
      </c>
    </row>
    <row r="782" spans="1:5" x14ac:dyDescent="0.2">
      <c r="A782" t="s">
        <v>11677</v>
      </c>
      <c r="B782" t="s">
        <v>84</v>
      </c>
      <c r="C782" t="s">
        <v>155</v>
      </c>
      <c r="D782" t="s">
        <v>10877</v>
      </c>
      <c r="E782">
        <v>1</v>
      </c>
    </row>
    <row r="783" spans="1:5" x14ac:dyDescent="0.2">
      <c r="A783" t="s">
        <v>11678</v>
      </c>
      <c r="B783" t="s">
        <v>84</v>
      </c>
      <c r="C783" t="s">
        <v>155</v>
      </c>
      <c r="D783" t="s">
        <v>10881</v>
      </c>
      <c r="E783">
        <v>1</v>
      </c>
    </row>
    <row r="784" spans="1:5" x14ac:dyDescent="0.2">
      <c r="A784" t="s">
        <v>11679</v>
      </c>
      <c r="B784" t="s">
        <v>84</v>
      </c>
      <c r="C784" t="s">
        <v>155</v>
      </c>
      <c r="D784" t="s">
        <v>10887</v>
      </c>
      <c r="E784">
        <v>2</v>
      </c>
    </row>
    <row r="785" spans="1:5" x14ac:dyDescent="0.2">
      <c r="A785" t="s">
        <v>11680</v>
      </c>
      <c r="B785" t="s">
        <v>84</v>
      </c>
      <c r="C785" t="s">
        <v>155</v>
      </c>
      <c r="D785" t="s">
        <v>10889</v>
      </c>
      <c r="E785">
        <v>88</v>
      </c>
    </row>
    <row r="786" spans="1:5" x14ac:dyDescent="0.2">
      <c r="A786" t="s">
        <v>11681</v>
      </c>
      <c r="B786" t="s">
        <v>84</v>
      </c>
      <c r="C786" t="s">
        <v>155</v>
      </c>
      <c r="D786" t="s">
        <v>10893</v>
      </c>
      <c r="E786">
        <v>1</v>
      </c>
    </row>
    <row r="787" spans="1:5" x14ac:dyDescent="0.2">
      <c r="A787" t="s">
        <v>11682</v>
      </c>
      <c r="B787" t="s">
        <v>84</v>
      </c>
      <c r="C787" t="s">
        <v>155</v>
      </c>
      <c r="D787" t="s">
        <v>10901</v>
      </c>
      <c r="E787">
        <v>96</v>
      </c>
    </row>
    <row r="788" spans="1:5" x14ac:dyDescent="0.2">
      <c r="A788" t="s">
        <v>11683</v>
      </c>
      <c r="B788" t="s">
        <v>84</v>
      </c>
      <c r="C788" t="s">
        <v>155</v>
      </c>
      <c r="D788" t="s">
        <v>10903</v>
      </c>
      <c r="E788">
        <v>230</v>
      </c>
    </row>
    <row r="789" spans="1:5" x14ac:dyDescent="0.2">
      <c r="A789" t="s">
        <v>11684</v>
      </c>
      <c r="B789" t="s">
        <v>84</v>
      </c>
      <c r="C789" t="s">
        <v>155</v>
      </c>
      <c r="D789" t="s">
        <v>10907</v>
      </c>
      <c r="E789">
        <v>1</v>
      </c>
    </row>
    <row r="790" spans="1:5" x14ac:dyDescent="0.2">
      <c r="A790" t="s">
        <v>11685</v>
      </c>
      <c r="B790" t="s">
        <v>84</v>
      </c>
      <c r="C790" t="s">
        <v>155</v>
      </c>
      <c r="D790" t="s">
        <v>10909</v>
      </c>
      <c r="E790">
        <v>1</v>
      </c>
    </row>
    <row r="791" spans="1:5" x14ac:dyDescent="0.2">
      <c r="A791" t="s">
        <v>11686</v>
      </c>
      <c r="B791" t="s">
        <v>84</v>
      </c>
      <c r="C791" t="s">
        <v>155</v>
      </c>
      <c r="D791" t="s">
        <v>10929</v>
      </c>
      <c r="E791">
        <v>1</v>
      </c>
    </row>
    <row r="792" spans="1:5" x14ac:dyDescent="0.2">
      <c r="A792" t="s">
        <v>11687</v>
      </c>
      <c r="B792" t="s">
        <v>84</v>
      </c>
      <c r="C792" t="s">
        <v>155</v>
      </c>
      <c r="D792" t="s">
        <v>10931</v>
      </c>
      <c r="E792">
        <v>1</v>
      </c>
    </row>
    <row r="793" spans="1:5" x14ac:dyDescent="0.2">
      <c r="A793" t="s">
        <v>11688</v>
      </c>
      <c r="B793" t="s">
        <v>84</v>
      </c>
      <c r="C793" t="s">
        <v>155</v>
      </c>
      <c r="D793" t="s">
        <v>10941</v>
      </c>
      <c r="E793">
        <v>1</v>
      </c>
    </row>
    <row r="794" spans="1:5" x14ac:dyDescent="0.2">
      <c r="A794" t="s">
        <v>11689</v>
      </c>
      <c r="B794" t="s">
        <v>84</v>
      </c>
      <c r="C794" t="s">
        <v>156</v>
      </c>
      <c r="D794" t="s">
        <v>10855</v>
      </c>
      <c r="E794">
        <v>1</v>
      </c>
    </row>
    <row r="795" spans="1:5" x14ac:dyDescent="0.2">
      <c r="A795" t="s">
        <v>11690</v>
      </c>
      <c r="B795" t="s">
        <v>84</v>
      </c>
      <c r="C795" t="s">
        <v>156</v>
      </c>
      <c r="D795" t="s">
        <v>10869</v>
      </c>
      <c r="E795">
        <v>5</v>
      </c>
    </row>
    <row r="796" spans="1:5" x14ac:dyDescent="0.2">
      <c r="A796" t="s">
        <v>11691</v>
      </c>
      <c r="B796" t="s">
        <v>84</v>
      </c>
      <c r="C796" t="s">
        <v>156</v>
      </c>
      <c r="D796" t="s">
        <v>10871</v>
      </c>
      <c r="E796">
        <v>1</v>
      </c>
    </row>
    <row r="797" spans="1:5" x14ac:dyDescent="0.2">
      <c r="A797" t="s">
        <v>11692</v>
      </c>
      <c r="B797" t="s">
        <v>84</v>
      </c>
      <c r="C797" t="s">
        <v>156</v>
      </c>
      <c r="D797" t="s">
        <v>10877</v>
      </c>
      <c r="E797">
        <v>1</v>
      </c>
    </row>
    <row r="798" spans="1:5" x14ac:dyDescent="0.2">
      <c r="A798" t="s">
        <v>11693</v>
      </c>
      <c r="B798" t="s">
        <v>84</v>
      </c>
      <c r="C798" t="s">
        <v>156</v>
      </c>
      <c r="D798" t="s">
        <v>10883</v>
      </c>
      <c r="E798">
        <v>1</v>
      </c>
    </row>
    <row r="799" spans="1:5" x14ac:dyDescent="0.2">
      <c r="A799" t="s">
        <v>11694</v>
      </c>
      <c r="B799" t="s">
        <v>84</v>
      </c>
      <c r="C799" t="s">
        <v>156</v>
      </c>
      <c r="D799" t="s">
        <v>10885</v>
      </c>
      <c r="E799">
        <v>1</v>
      </c>
    </row>
    <row r="800" spans="1:5" x14ac:dyDescent="0.2">
      <c r="A800" t="s">
        <v>11695</v>
      </c>
      <c r="B800" t="s">
        <v>84</v>
      </c>
      <c r="C800" t="s">
        <v>156</v>
      </c>
      <c r="D800" t="s">
        <v>10887</v>
      </c>
      <c r="E800">
        <v>9</v>
      </c>
    </row>
    <row r="801" spans="1:5" x14ac:dyDescent="0.2">
      <c r="A801" t="s">
        <v>11696</v>
      </c>
      <c r="B801" t="s">
        <v>84</v>
      </c>
      <c r="C801" t="s">
        <v>156</v>
      </c>
      <c r="D801" t="s">
        <v>10889</v>
      </c>
      <c r="E801">
        <v>76</v>
      </c>
    </row>
    <row r="802" spans="1:5" x14ac:dyDescent="0.2">
      <c r="A802" t="s">
        <v>11697</v>
      </c>
      <c r="B802" t="s">
        <v>84</v>
      </c>
      <c r="C802" t="s">
        <v>156</v>
      </c>
      <c r="D802" t="s">
        <v>10893</v>
      </c>
      <c r="E802">
        <v>5</v>
      </c>
    </row>
    <row r="803" spans="1:5" x14ac:dyDescent="0.2">
      <c r="A803" t="s">
        <v>11698</v>
      </c>
      <c r="B803" t="s">
        <v>84</v>
      </c>
      <c r="C803" t="s">
        <v>156</v>
      </c>
      <c r="D803" t="s">
        <v>10899</v>
      </c>
      <c r="E803">
        <v>1</v>
      </c>
    </row>
    <row r="804" spans="1:5" x14ac:dyDescent="0.2">
      <c r="A804" t="s">
        <v>11699</v>
      </c>
      <c r="B804" t="s">
        <v>84</v>
      </c>
      <c r="C804" t="s">
        <v>156</v>
      </c>
      <c r="D804" t="s">
        <v>10901</v>
      </c>
      <c r="E804">
        <v>91</v>
      </c>
    </row>
    <row r="805" spans="1:5" x14ac:dyDescent="0.2">
      <c r="A805" t="s">
        <v>11700</v>
      </c>
      <c r="B805" t="s">
        <v>84</v>
      </c>
      <c r="C805" t="s">
        <v>156</v>
      </c>
      <c r="D805" t="s">
        <v>10903</v>
      </c>
      <c r="E805">
        <v>215</v>
      </c>
    </row>
    <row r="806" spans="1:5" x14ac:dyDescent="0.2">
      <c r="A806" t="s">
        <v>11701</v>
      </c>
      <c r="B806" t="s">
        <v>84</v>
      </c>
      <c r="C806" t="s">
        <v>156</v>
      </c>
      <c r="D806" t="s">
        <v>10907</v>
      </c>
      <c r="E806">
        <v>2</v>
      </c>
    </row>
    <row r="807" spans="1:5" x14ac:dyDescent="0.2">
      <c r="A807" t="s">
        <v>11702</v>
      </c>
      <c r="B807" t="s">
        <v>84</v>
      </c>
      <c r="C807" t="s">
        <v>156</v>
      </c>
      <c r="D807" t="s">
        <v>10921</v>
      </c>
      <c r="E807">
        <v>1</v>
      </c>
    </row>
    <row r="808" spans="1:5" x14ac:dyDescent="0.2">
      <c r="A808" t="s">
        <v>11703</v>
      </c>
      <c r="B808" t="s">
        <v>84</v>
      </c>
      <c r="C808" t="s">
        <v>156</v>
      </c>
      <c r="D808" t="s">
        <v>10925</v>
      </c>
      <c r="E808">
        <v>1</v>
      </c>
    </row>
    <row r="809" spans="1:5" x14ac:dyDescent="0.2">
      <c r="A809" t="s">
        <v>11704</v>
      </c>
      <c r="B809" t="s">
        <v>84</v>
      </c>
      <c r="C809" t="s">
        <v>156</v>
      </c>
      <c r="D809" t="s">
        <v>10927</v>
      </c>
      <c r="E809">
        <v>1</v>
      </c>
    </row>
    <row r="810" spans="1:5" x14ac:dyDescent="0.2">
      <c r="A810" t="s">
        <v>11705</v>
      </c>
      <c r="B810" t="s">
        <v>84</v>
      </c>
      <c r="C810" t="s">
        <v>156</v>
      </c>
      <c r="D810" t="s">
        <v>10929</v>
      </c>
      <c r="E810">
        <v>2</v>
      </c>
    </row>
    <row r="811" spans="1:5" x14ac:dyDescent="0.2">
      <c r="A811" t="s">
        <v>11706</v>
      </c>
      <c r="B811" t="s">
        <v>84</v>
      </c>
      <c r="C811" t="s">
        <v>156</v>
      </c>
      <c r="D811" t="s">
        <v>10935</v>
      </c>
      <c r="E811">
        <v>1</v>
      </c>
    </row>
    <row r="812" spans="1:5" x14ac:dyDescent="0.2">
      <c r="A812" t="s">
        <v>11707</v>
      </c>
      <c r="B812" t="s">
        <v>84</v>
      </c>
      <c r="C812" t="s">
        <v>156</v>
      </c>
      <c r="D812" t="s">
        <v>10941</v>
      </c>
      <c r="E812">
        <v>6</v>
      </c>
    </row>
    <row r="813" spans="1:5" x14ac:dyDescent="0.2">
      <c r="A813" t="s">
        <v>11708</v>
      </c>
      <c r="B813" t="s">
        <v>84</v>
      </c>
      <c r="C813" t="s">
        <v>157</v>
      </c>
      <c r="D813" t="s">
        <v>10887</v>
      </c>
      <c r="E813">
        <v>1</v>
      </c>
    </row>
    <row r="814" spans="1:5" x14ac:dyDescent="0.2">
      <c r="A814" t="s">
        <v>11709</v>
      </c>
      <c r="B814" t="s">
        <v>84</v>
      </c>
      <c r="C814" t="s">
        <v>157</v>
      </c>
      <c r="D814" t="s">
        <v>10889</v>
      </c>
      <c r="E814">
        <v>36</v>
      </c>
    </row>
    <row r="815" spans="1:5" x14ac:dyDescent="0.2">
      <c r="A815" t="s">
        <v>11710</v>
      </c>
      <c r="B815" t="s">
        <v>84</v>
      </c>
      <c r="C815" t="s">
        <v>157</v>
      </c>
      <c r="D815" t="s">
        <v>10901</v>
      </c>
      <c r="E815">
        <v>38</v>
      </c>
    </row>
    <row r="816" spans="1:5" x14ac:dyDescent="0.2">
      <c r="A816" t="s">
        <v>11711</v>
      </c>
      <c r="B816" t="s">
        <v>84</v>
      </c>
      <c r="C816" t="s">
        <v>157</v>
      </c>
      <c r="D816" t="s">
        <v>10903</v>
      </c>
      <c r="E816">
        <v>64</v>
      </c>
    </row>
    <row r="817" spans="1:5" x14ac:dyDescent="0.2">
      <c r="A817" t="s">
        <v>11712</v>
      </c>
      <c r="B817" t="s">
        <v>84</v>
      </c>
      <c r="C817" t="s">
        <v>157</v>
      </c>
      <c r="D817" t="s">
        <v>10907</v>
      </c>
      <c r="E817">
        <v>1</v>
      </c>
    </row>
    <row r="818" spans="1:5" x14ac:dyDescent="0.2">
      <c r="A818" t="s">
        <v>11713</v>
      </c>
      <c r="B818" t="s">
        <v>84</v>
      </c>
      <c r="C818" t="s">
        <v>158</v>
      </c>
      <c r="D818" t="s">
        <v>10869</v>
      </c>
      <c r="E818">
        <v>3</v>
      </c>
    </row>
    <row r="819" spans="1:5" x14ac:dyDescent="0.2">
      <c r="A819" t="s">
        <v>11714</v>
      </c>
      <c r="B819" t="s">
        <v>84</v>
      </c>
      <c r="C819" t="s">
        <v>158</v>
      </c>
      <c r="D819" t="s">
        <v>10875</v>
      </c>
      <c r="E819">
        <v>2</v>
      </c>
    </row>
    <row r="820" spans="1:5" x14ac:dyDescent="0.2">
      <c r="A820" t="s">
        <v>11715</v>
      </c>
      <c r="B820" t="s">
        <v>84</v>
      </c>
      <c r="C820" t="s">
        <v>158</v>
      </c>
      <c r="D820" t="s">
        <v>10877</v>
      </c>
      <c r="E820">
        <v>2</v>
      </c>
    </row>
    <row r="821" spans="1:5" x14ac:dyDescent="0.2">
      <c r="A821" t="s">
        <v>11716</v>
      </c>
      <c r="B821" t="s">
        <v>84</v>
      </c>
      <c r="C821" t="s">
        <v>158</v>
      </c>
      <c r="D821" t="s">
        <v>10887</v>
      </c>
      <c r="E821">
        <v>8</v>
      </c>
    </row>
    <row r="822" spans="1:5" x14ac:dyDescent="0.2">
      <c r="A822" t="s">
        <v>11717</v>
      </c>
      <c r="B822" t="s">
        <v>84</v>
      </c>
      <c r="C822" t="s">
        <v>158</v>
      </c>
      <c r="D822" t="s">
        <v>10889</v>
      </c>
      <c r="E822">
        <v>119</v>
      </c>
    </row>
    <row r="823" spans="1:5" x14ac:dyDescent="0.2">
      <c r="A823" t="s">
        <v>11718</v>
      </c>
      <c r="B823" t="s">
        <v>84</v>
      </c>
      <c r="C823" t="s">
        <v>158</v>
      </c>
      <c r="D823" t="s">
        <v>10901</v>
      </c>
      <c r="E823">
        <v>135</v>
      </c>
    </row>
    <row r="824" spans="1:5" x14ac:dyDescent="0.2">
      <c r="A824" t="s">
        <v>11719</v>
      </c>
      <c r="B824" t="s">
        <v>84</v>
      </c>
      <c r="C824" t="s">
        <v>158</v>
      </c>
      <c r="D824" t="s">
        <v>10903</v>
      </c>
      <c r="E824">
        <v>315</v>
      </c>
    </row>
    <row r="825" spans="1:5" x14ac:dyDescent="0.2">
      <c r="A825" t="s">
        <v>11720</v>
      </c>
      <c r="B825" t="s">
        <v>84</v>
      </c>
      <c r="C825" t="s">
        <v>158</v>
      </c>
      <c r="D825" t="s">
        <v>10917</v>
      </c>
      <c r="E825">
        <v>2</v>
      </c>
    </row>
    <row r="826" spans="1:5" x14ac:dyDescent="0.2">
      <c r="A826" t="s">
        <v>11721</v>
      </c>
      <c r="B826" t="s">
        <v>84</v>
      </c>
      <c r="C826" t="s">
        <v>158</v>
      </c>
      <c r="D826" t="s">
        <v>10925</v>
      </c>
      <c r="E826">
        <v>1</v>
      </c>
    </row>
    <row r="827" spans="1:5" x14ac:dyDescent="0.2">
      <c r="A827" t="s">
        <v>11722</v>
      </c>
      <c r="B827" t="s">
        <v>84</v>
      </c>
      <c r="C827" t="s">
        <v>158</v>
      </c>
      <c r="D827" t="s">
        <v>10941</v>
      </c>
      <c r="E827">
        <v>6</v>
      </c>
    </row>
    <row r="828" spans="1:5" x14ac:dyDescent="0.2">
      <c r="A828" t="s">
        <v>11723</v>
      </c>
      <c r="B828" t="s">
        <v>84</v>
      </c>
      <c r="C828" t="s">
        <v>159</v>
      </c>
      <c r="D828" t="s">
        <v>10855</v>
      </c>
      <c r="E828">
        <v>1</v>
      </c>
    </row>
    <row r="829" spans="1:5" x14ac:dyDescent="0.2">
      <c r="A829" t="s">
        <v>11724</v>
      </c>
      <c r="B829" t="s">
        <v>84</v>
      </c>
      <c r="C829" t="s">
        <v>159</v>
      </c>
      <c r="D829" t="s">
        <v>10869</v>
      </c>
      <c r="E829">
        <v>2</v>
      </c>
    </row>
    <row r="830" spans="1:5" x14ac:dyDescent="0.2">
      <c r="A830" t="s">
        <v>11725</v>
      </c>
      <c r="B830" t="s">
        <v>84</v>
      </c>
      <c r="C830" t="s">
        <v>159</v>
      </c>
      <c r="D830" t="s">
        <v>10877</v>
      </c>
      <c r="E830">
        <v>1</v>
      </c>
    </row>
    <row r="831" spans="1:5" x14ac:dyDescent="0.2">
      <c r="A831" t="s">
        <v>11726</v>
      </c>
      <c r="B831" t="s">
        <v>84</v>
      </c>
      <c r="C831" t="s">
        <v>159</v>
      </c>
      <c r="D831" t="s">
        <v>10887</v>
      </c>
      <c r="E831">
        <v>2</v>
      </c>
    </row>
    <row r="832" spans="1:5" x14ac:dyDescent="0.2">
      <c r="A832" t="s">
        <v>11727</v>
      </c>
      <c r="B832" t="s">
        <v>84</v>
      </c>
      <c r="C832" t="s">
        <v>159</v>
      </c>
      <c r="D832" t="s">
        <v>10889</v>
      </c>
      <c r="E832">
        <v>50</v>
      </c>
    </row>
    <row r="833" spans="1:5" x14ac:dyDescent="0.2">
      <c r="A833" t="s">
        <v>11728</v>
      </c>
      <c r="B833" t="s">
        <v>84</v>
      </c>
      <c r="C833" t="s">
        <v>159</v>
      </c>
      <c r="D833" t="s">
        <v>10893</v>
      </c>
      <c r="E833">
        <v>1</v>
      </c>
    </row>
    <row r="834" spans="1:5" x14ac:dyDescent="0.2">
      <c r="A834" t="s">
        <v>11729</v>
      </c>
      <c r="B834" t="s">
        <v>84</v>
      </c>
      <c r="C834" t="s">
        <v>159</v>
      </c>
      <c r="D834" t="s">
        <v>10901</v>
      </c>
      <c r="E834">
        <v>61</v>
      </c>
    </row>
    <row r="835" spans="1:5" x14ac:dyDescent="0.2">
      <c r="A835" t="s">
        <v>11730</v>
      </c>
      <c r="B835" t="s">
        <v>84</v>
      </c>
      <c r="C835" t="s">
        <v>159</v>
      </c>
      <c r="D835" t="s">
        <v>10903</v>
      </c>
      <c r="E835">
        <v>124</v>
      </c>
    </row>
    <row r="836" spans="1:5" x14ac:dyDescent="0.2">
      <c r="A836" t="s">
        <v>11731</v>
      </c>
      <c r="B836" t="s">
        <v>84</v>
      </c>
      <c r="C836" t="s">
        <v>159</v>
      </c>
      <c r="D836" t="s">
        <v>10909</v>
      </c>
      <c r="E836">
        <v>1</v>
      </c>
    </row>
    <row r="837" spans="1:5" x14ac:dyDescent="0.2">
      <c r="A837" t="s">
        <v>11732</v>
      </c>
      <c r="B837" t="s">
        <v>84</v>
      </c>
      <c r="C837" t="s">
        <v>159</v>
      </c>
      <c r="D837" t="s">
        <v>10925</v>
      </c>
      <c r="E837">
        <v>1</v>
      </c>
    </row>
    <row r="838" spans="1:5" x14ac:dyDescent="0.2">
      <c r="A838" t="s">
        <v>11733</v>
      </c>
      <c r="B838" t="s">
        <v>84</v>
      </c>
      <c r="C838" t="s">
        <v>159</v>
      </c>
      <c r="D838" t="s">
        <v>10941</v>
      </c>
      <c r="E838">
        <v>2</v>
      </c>
    </row>
    <row r="839" spans="1:5" x14ac:dyDescent="0.2">
      <c r="A839" t="s">
        <v>11734</v>
      </c>
      <c r="B839" t="s">
        <v>84</v>
      </c>
      <c r="C839" t="s">
        <v>160</v>
      </c>
      <c r="D839" t="s">
        <v>10851</v>
      </c>
      <c r="E839">
        <v>1</v>
      </c>
    </row>
    <row r="840" spans="1:5" x14ac:dyDescent="0.2">
      <c r="A840" t="s">
        <v>11735</v>
      </c>
      <c r="B840" t="s">
        <v>84</v>
      </c>
      <c r="C840" t="s">
        <v>160</v>
      </c>
      <c r="D840" t="s">
        <v>10855</v>
      </c>
      <c r="E840">
        <v>3</v>
      </c>
    </row>
    <row r="841" spans="1:5" x14ac:dyDescent="0.2">
      <c r="A841" t="s">
        <v>11736</v>
      </c>
      <c r="B841" t="s">
        <v>84</v>
      </c>
      <c r="C841" t="s">
        <v>160</v>
      </c>
      <c r="D841" t="s">
        <v>10857</v>
      </c>
      <c r="E841">
        <v>1</v>
      </c>
    </row>
    <row r="842" spans="1:5" x14ac:dyDescent="0.2">
      <c r="A842" t="s">
        <v>11737</v>
      </c>
      <c r="B842" t="s">
        <v>84</v>
      </c>
      <c r="C842" t="s">
        <v>160</v>
      </c>
      <c r="D842" t="s">
        <v>10859</v>
      </c>
      <c r="E842">
        <v>2</v>
      </c>
    </row>
    <row r="843" spans="1:5" x14ac:dyDescent="0.2">
      <c r="A843" t="s">
        <v>11738</v>
      </c>
      <c r="B843" t="s">
        <v>84</v>
      </c>
      <c r="C843" t="s">
        <v>160</v>
      </c>
      <c r="D843" t="s">
        <v>10869</v>
      </c>
      <c r="E843">
        <v>19</v>
      </c>
    </row>
    <row r="844" spans="1:5" x14ac:dyDescent="0.2">
      <c r="A844" t="s">
        <v>11739</v>
      </c>
      <c r="B844" t="s">
        <v>84</v>
      </c>
      <c r="C844" t="s">
        <v>160</v>
      </c>
      <c r="D844" t="s">
        <v>10871</v>
      </c>
      <c r="E844">
        <v>1</v>
      </c>
    </row>
    <row r="845" spans="1:5" x14ac:dyDescent="0.2">
      <c r="A845" t="s">
        <v>11740</v>
      </c>
      <c r="B845" t="s">
        <v>84</v>
      </c>
      <c r="C845" t="s">
        <v>160</v>
      </c>
      <c r="D845" t="s">
        <v>10873</v>
      </c>
      <c r="E845">
        <v>2</v>
      </c>
    </row>
    <row r="846" spans="1:5" x14ac:dyDescent="0.2">
      <c r="A846" t="s">
        <v>11741</v>
      </c>
      <c r="B846" t="s">
        <v>84</v>
      </c>
      <c r="C846" t="s">
        <v>160</v>
      </c>
      <c r="D846" t="s">
        <v>10875</v>
      </c>
      <c r="E846">
        <v>2</v>
      </c>
    </row>
    <row r="847" spans="1:5" x14ac:dyDescent="0.2">
      <c r="A847" t="s">
        <v>11742</v>
      </c>
      <c r="B847" t="s">
        <v>84</v>
      </c>
      <c r="C847" t="s">
        <v>160</v>
      </c>
      <c r="D847" t="s">
        <v>10877</v>
      </c>
      <c r="E847">
        <v>2</v>
      </c>
    </row>
    <row r="848" spans="1:5" x14ac:dyDescent="0.2">
      <c r="A848" t="s">
        <v>11743</v>
      </c>
      <c r="B848" t="s">
        <v>84</v>
      </c>
      <c r="C848" t="s">
        <v>160</v>
      </c>
      <c r="D848" t="s">
        <v>10881</v>
      </c>
      <c r="E848">
        <v>1</v>
      </c>
    </row>
    <row r="849" spans="1:5" x14ac:dyDescent="0.2">
      <c r="A849" t="s">
        <v>11744</v>
      </c>
      <c r="B849" t="s">
        <v>84</v>
      </c>
      <c r="C849" t="s">
        <v>160</v>
      </c>
      <c r="D849" t="s">
        <v>10883</v>
      </c>
      <c r="E849">
        <v>1</v>
      </c>
    </row>
    <row r="850" spans="1:5" x14ac:dyDescent="0.2">
      <c r="A850" t="s">
        <v>11745</v>
      </c>
      <c r="B850" t="s">
        <v>84</v>
      </c>
      <c r="C850" t="s">
        <v>160</v>
      </c>
      <c r="D850" t="s">
        <v>10887</v>
      </c>
      <c r="E850">
        <v>24</v>
      </c>
    </row>
    <row r="851" spans="1:5" x14ac:dyDescent="0.2">
      <c r="A851" t="s">
        <v>11746</v>
      </c>
      <c r="B851" t="s">
        <v>84</v>
      </c>
      <c r="C851" t="s">
        <v>160</v>
      </c>
      <c r="D851" t="s">
        <v>10889</v>
      </c>
      <c r="E851">
        <v>618</v>
      </c>
    </row>
    <row r="852" spans="1:5" x14ac:dyDescent="0.2">
      <c r="A852" t="s">
        <v>11747</v>
      </c>
      <c r="B852" t="s">
        <v>84</v>
      </c>
      <c r="C852" t="s">
        <v>160</v>
      </c>
      <c r="D852" t="s">
        <v>10893</v>
      </c>
      <c r="E852">
        <v>2</v>
      </c>
    </row>
    <row r="853" spans="1:5" x14ac:dyDescent="0.2">
      <c r="A853" t="s">
        <v>11748</v>
      </c>
      <c r="B853" t="s">
        <v>84</v>
      </c>
      <c r="C853" t="s">
        <v>160</v>
      </c>
      <c r="D853" t="s">
        <v>10895</v>
      </c>
      <c r="E853">
        <v>5</v>
      </c>
    </row>
    <row r="854" spans="1:5" x14ac:dyDescent="0.2">
      <c r="A854" t="s">
        <v>11749</v>
      </c>
      <c r="B854" t="s">
        <v>84</v>
      </c>
      <c r="C854" t="s">
        <v>160</v>
      </c>
      <c r="D854" t="s">
        <v>10901</v>
      </c>
      <c r="E854">
        <v>714</v>
      </c>
    </row>
    <row r="855" spans="1:5" x14ac:dyDescent="0.2">
      <c r="A855" t="s">
        <v>11750</v>
      </c>
      <c r="B855" t="s">
        <v>84</v>
      </c>
      <c r="C855" t="s">
        <v>160</v>
      </c>
      <c r="D855" t="s">
        <v>10903</v>
      </c>
      <c r="E855">
        <v>1622</v>
      </c>
    </row>
    <row r="856" spans="1:5" x14ac:dyDescent="0.2">
      <c r="A856" t="s">
        <v>11751</v>
      </c>
      <c r="B856" t="s">
        <v>84</v>
      </c>
      <c r="C856" t="s">
        <v>160</v>
      </c>
      <c r="D856" t="s">
        <v>10907</v>
      </c>
      <c r="E856">
        <v>8</v>
      </c>
    </row>
    <row r="857" spans="1:5" x14ac:dyDescent="0.2">
      <c r="A857" t="s">
        <v>11752</v>
      </c>
      <c r="B857" t="s">
        <v>84</v>
      </c>
      <c r="C857" t="s">
        <v>160</v>
      </c>
      <c r="D857" t="s">
        <v>10909</v>
      </c>
      <c r="E857">
        <v>2</v>
      </c>
    </row>
    <row r="858" spans="1:5" x14ac:dyDescent="0.2">
      <c r="A858" t="s">
        <v>11753</v>
      </c>
      <c r="B858" t="s">
        <v>84</v>
      </c>
      <c r="C858" t="s">
        <v>160</v>
      </c>
      <c r="D858" t="s">
        <v>10917</v>
      </c>
      <c r="E858">
        <v>1</v>
      </c>
    </row>
    <row r="859" spans="1:5" x14ac:dyDescent="0.2">
      <c r="A859" t="s">
        <v>11754</v>
      </c>
      <c r="B859" t="s">
        <v>84</v>
      </c>
      <c r="C859" t="s">
        <v>160</v>
      </c>
      <c r="D859" t="s">
        <v>10921</v>
      </c>
      <c r="E859">
        <v>1</v>
      </c>
    </row>
    <row r="860" spans="1:5" x14ac:dyDescent="0.2">
      <c r="A860" t="s">
        <v>11755</v>
      </c>
      <c r="B860" t="s">
        <v>84</v>
      </c>
      <c r="C860" t="s">
        <v>160</v>
      </c>
      <c r="D860" t="s">
        <v>10925</v>
      </c>
      <c r="E860">
        <v>3</v>
      </c>
    </row>
    <row r="861" spans="1:5" x14ac:dyDescent="0.2">
      <c r="A861" t="s">
        <v>11756</v>
      </c>
      <c r="B861" t="s">
        <v>84</v>
      </c>
      <c r="C861" t="s">
        <v>160</v>
      </c>
      <c r="D861" t="s">
        <v>10927</v>
      </c>
      <c r="E861">
        <v>3</v>
      </c>
    </row>
    <row r="862" spans="1:5" x14ac:dyDescent="0.2">
      <c r="A862" t="s">
        <v>11757</v>
      </c>
      <c r="B862" t="s">
        <v>84</v>
      </c>
      <c r="C862" t="s">
        <v>160</v>
      </c>
      <c r="D862" t="s">
        <v>10929</v>
      </c>
      <c r="E862">
        <v>7</v>
      </c>
    </row>
    <row r="863" spans="1:5" x14ac:dyDescent="0.2">
      <c r="A863" t="s">
        <v>11758</v>
      </c>
      <c r="B863" t="s">
        <v>84</v>
      </c>
      <c r="C863" t="s">
        <v>160</v>
      </c>
      <c r="D863" t="s">
        <v>10931</v>
      </c>
      <c r="E863">
        <v>1</v>
      </c>
    </row>
    <row r="864" spans="1:5" x14ac:dyDescent="0.2">
      <c r="A864" t="s">
        <v>11759</v>
      </c>
      <c r="B864" t="s">
        <v>84</v>
      </c>
      <c r="C864" t="s">
        <v>160</v>
      </c>
      <c r="D864" t="s">
        <v>10935</v>
      </c>
      <c r="E864">
        <v>3</v>
      </c>
    </row>
    <row r="865" spans="1:5" x14ac:dyDescent="0.2">
      <c r="A865" t="s">
        <v>11760</v>
      </c>
      <c r="B865" t="s">
        <v>84</v>
      </c>
      <c r="C865" t="s">
        <v>160</v>
      </c>
      <c r="D865" t="s">
        <v>10941</v>
      </c>
      <c r="E865">
        <v>14</v>
      </c>
    </row>
    <row r="866" spans="1:5" x14ac:dyDescent="0.2">
      <c r="A866" t="s">
        <v>11761</v>
      </c>
      <c r="B866" t="s">
        <v>84</v>
      </c>
      <c r="C866" t="s">
        <v>161</v>
      </c>
      <c r="D866" t="s">
        <v>10851</v>
      </c>
      <c r="E866">
        <v>1</v>
      </c>
    </row>
    <row r="867" spans="1:5" x14ac:dyDescent="0.2">
      <c r="A867" t="s">
        <v>11762</v>
      </c>
      <c r="B867" t="s">
        <v>84</v>
      </c>
      <c r="C867" t="s">
        <v>161</v>
      </c>
      <c r="D867" t="s">
        <v>10853</v>
      </c>
      <c r="E867">
        <v>1</v>
      </c>
    </row>
    <row r="868" spans="1:5" x14ac:dyDescent="0.2">
      <c r="A868" t="s">
        <v>11763</v>
      </c>
      <c r="B868" t="s">
        <v>84</v>
      </c>
      <c r="C868" t="s">
        <v>161</v>
      </c>
      <c r="D868" t="s">
        <v>10855</v>
      </c>
      <c r="E868">
        <v>1</v>
      </c>
    </row>
    <row r="869" spans="1:5" x14ac:dyDescent="0.2">
      <c r="A869" t="s">
        <v>11764</v>
      </c>
      <c r="B869" t="s">
        <v>84</v>
      </c>
      <c r="C869" t="s">
        <v>161</v>
      </c>
      <c r="D869" t="s">
        <v>10861</v>
      </c>
      <c r="E869">
        <v>1</v>
      </c>
    </row>
    <row r="870" spans="1:5" x14ac:dyDescent="0.2">
      <c r="A870" t="s">
        <v>11765</v>
      </c>
      <c r="B870" t="s">
        <v>84</v>
      </c>
      <c r="C870" t="s">
        <v>161</v>
      </c>
      <c r="D870" t="s">
        <v>10863</v>
      </c>
      <c r="E870">
        <v>1</v>
      </c>
    </row>
    <row r="871" spans="1:5" x14ac:dyDescent="0.2">
      <c r="A871" t="s">
        <v>11766</v>
      </c>
      <c r="B871" t="s">
        <v>84</v>
      </c>
      <c r="C871" t="s">
        <v>161</v>
      </c>
      <c r="D871" t="s">
        <v>10869</v>
      </c>
      <c r="E871">
        <v>2</v>
      </c>
    </row>
    <row r="872" spans="1:5" x14ac:dyDescent="0.2">
      <c r="A872" t="s">
        <v>11767</v>
      </c>
      <c r="B872" t="s">
        <v>84</v>
      </c>
      <c r="C872" t="s">
        <v>161</v>
      </c>
      <c r="D872" t="s">
        <v>10871</v>
      </c>
      <c r="E872">
        <v>1</v>
      </c>
    </row>
    <row r="873" spans="1:5" x14ac:dyDescent="0.2">
      <c r="A873" t="s">
        <v>11768</v>
      </c>
      <c r="B873" t="s">
        <v>84</v>
      </c>
      <c r="C873" t="s">
        <v>161</v>
      </c>
      <c r="D873" t="s">
        <v>10877</v>
      </c>
      <c r="E873">
        <v>3</v>
      </c>
    </row>
    <row r="874" spans="1:5" x14ac:dyDescent="0.2">
      <c r="A874" t="s">
        <v>11769</v>
      </c>
      <c r="B874" t="s">
        <v>84</v>
      </c>
      <c r="C874" t="s">
        <v>161</v>
      </c>
      <c r="D874" t="s">
        <v>10881</v>
      </c>
      <c r="E874">
        <v>1</v>
      </c>
    </row>
    <row r="875" spans="1:5" x14ac:dyDescent="0.2">
      <c r="A875" t="s">
        <v>11770</v>
      </c>
      <c r="B875" t="s">
        <v>84</v>
      </c>
      <c r="C875" t="s">
        <v>161</v>
      </c>
      <c r="D875" t="s">
        <v>10885</v>
      </c>
      <c r="E875">
        <v>1</v>
      </c>
    </row>
    <row r="876" spans="1:5" x14ac:dyDescent="0.2">
      <c r="A876" t="s">
        <v>11771</v>
      </c>
      <c r="B876" t="s">
        <v>84</v>
      </c>
      <c r="C876" t="s">
        <v>161</v>
      </c>
      <c r="D876" t="s">
        <v>10887</v>
      </c>
      <c r="E876">
        <v>12</v>
      </c>
    </row>
    <row r="877" spans="1:5" x14ac:dyDescent="0.2">
      <c r="A877" t="s">
        <v>11772</v>
      </c>
      <c r="B877" t="s">
        <v>84</v>
      </c>
      <c r="C877" t="s">
        <v>161</v>
      </c>
      <c r="D877" t="s">
        <v>10889</v>
      </c>
      <c r="E877">
        <v>120</v>
      </c>
    </row>
    <row r="878" spans="1:5" x14ac:dyDescent="0.2">
      <c r="A878" t="s">
        <v>11773</v>
      </c>
      <c r="B878" t="s">
        <v>84</v>
      </c>
      <c r="C878" t="s">
        <v>161</v>
      </c>
      <c r="D878" t="s">
        <v>10893</v>
      </c>
      <c r="E878">
        <v>2</v>
      </c>
    </row>
    <row r="879" spans="1:5" x14ac:dyDescent="0.2">
      <c r="A879" t="s">
        <v>11774</v>
      </c>
      <c r="B879" t="s">
        <v>84</v>
      </c>
      <c r="C879" t="s">
        <v>161</v>
      </c>
      <c r="D879" t="s">
        <v>10895</v>
      </c>
      <c r="E879">
        <v>1</v>
      </c>
    </row>
    <row r="880" spans="1:5" x14ac:dyDescent="0.2">
      <c r="A880" t="s">
        <v>11775</v>
      </c>
      <c r="B880" t="s">
        <v>84</v>
      </c>
      <c r="C880" t="s">
        <v>161</v>
      </c>
      <c r="D880" t="s">
        <v>10901</v>
      </c>
      <c r="E880">
        <v>137</v>
      </c>
    </row>
    <row r="881" spans="1:5" x14ac:dyDescent="0.2">
      <c r="A881" t="s">
        <v>11776</v>
      </c>
      <c r="B881" t="s">
        <v>84</v>
      </c>
      <c r="C881" t="s">
        <v>161</v>
      </c>
      <c r="D881" t="s">
        <v>10903</v>
      </c>
      <c r="E881">
        <v>317</v>
      </c>
    </row>
    <row r="882" spans="1:5" x14ac:dyDescent="0.2">
      <c r="A882" t="s">
        <v>11777</v>
      </c>
      <c r="B882" t="s">
        <v>84</v>
      </c>
      <c r="C882" t="s">
        <v>161</v>
      </c>
      <c r="D882" t="s">
        <v>10907</v>
      </c>
      <c r="E882">
        <v>4</v>
      </c>
    </row>
    <row r="883" spans="1:5" x14ac:dyDescent="0.2">
      <c r="A883" t="s">
        <v>11778</v>
      </c>
      <c r="B883" t="s">
        <v>84</v>
      </c>
      <c r="C883" t="s">
        <v>161</v>
      </c>
      <c r="D883" t="s">
        <v>10909</v>
      </c>
      <c r="E883">
        <v>1</v>
      </c>
    </row>
    <row r="884" spans="1:5" x14ac:dyDescent="0.2">
      <c r="A884" t="s">
        <v>11779</v>
      </c>
      <c r="B884" t="s">
        <v>84</v>
      </c>
      <c r="C884" t="s">
        <v>161</v>
      </c>
      <c r="D884" t="s">
        <v>10921</v>
      </c>
      <c r="E884">
        <v>1</v>
      </c>
    </row>
    <row r="885" spans="1:5" x14ac:dyDescent="0.2">
      <c r="A885" t="s">
        <v>11780</v>
      </c>
      <c r="B885" t="s">
        <v>84</v>
      </c>
      <c r="C885" t="s">
        <v>161</v>
      </c>
      <c r="D885" t="s">
        <v>10925</v>
      </c>
      <c r="E885">
        <v>1</v>
      </c>
    </row>
    <row r="886" spans="1:5" x14ac:dyDescent="0.2">
      <c r="A886" t="s">
        <v>11781</v>
      </c>
      <c r="B886" t="s">
        <v>84</v>
      </c>
      <c r="C886" t="s">
        <v>161</v>
      </c>
      <c r="D886" t="s">
        <v>10929</v>
      </c>
      <c r="E886">
        <v>4</v>
      </c>
    </row>
    <row r="887" spans="1:5" x14ac:dyDescent="0.2">
      <c r="A887" t="s">
        <v>11782</v>
      </c>
      <c r="B887" t="s">
        <v>84</v>
      </c>
      <c r="C887" t="s">
        <v>161</v>
      </c>
      <c r="D887" t="s">
        <v>10931</v>
      </c>
      <c r="E887">
        <v>1</v>
      </c>
    </row>
    <row r="888" spans="1:5" x14ac:dyDescent="0.2">
      <c r="A888" t="s">
        <v>11783</v>
      </c>
      <c r="B888" t="s">
        <v>84</v>
      </c>
      <c r="C888" t="s">
        <v>161</v>
      </c>
      <c r="D888" t="s">
        <v>10941</v>
      </c>
      <c r="E888">
        <v>7</v>
      </c>
    </row>
    <row r="889" spans="1:5" x14ac:dyDescent="0.2">
      <c r="A889" t="s">
        <v>11784</v>
      </c>
      <c r="B889" t="s">
        <v>84</v>
      </c>
      <c r="C889" t="s">
        <v>162</v>
      </c>
      <c r="D889" t="s">
        <v>10851</v>
      </c>
      <c r="E889">
        <v>1</v>
      </c>
    </row>
    <row r="890" spans="1:5" x14ac:dyDescent="0.2">
      <c r="A890" t="s">
        <v>11785</v>
      </c>
      <c r="B890" t="s">
        <v>84</v>
      </c>
      <c r="C890" t="s">
        <v>162</v>
      </c>
      <c r="D890" t="s">
        <v>10859</v>
      </c>
      <c r="E890">
        <v>2</v>
      </c>
    </row>
    <row r="891" spans="1:5" x14ac:dyDescent="0.2">
      <c r="A891" t="s">
        <v>11786</v>
      </c>
      <c r="B891" t="s">
        <v>84</v>
      </c>
      <c r="C891" t="s">
        <v>162</v>
      </c>
      <c r="D891" t="s">
        <v>10863</v>
      </c>
      <c r="E891">
        <v>1</v>
      </c>
    </row>
    <row r="892" spans="1:5" x14ac:dyDescent="0.2">
      <c r="A892" t="s">
        <v>11787</v>
      </c>
      <c r="B892" t="s">
        <v>84</v>
      </c>
      <c r="C892" t="s">
        <v>162</v>
      </c>
      <c r="D892" t="s">
        <v>10869</v>
      </c>
      <c r="E892">
        <v>2</v>
      </c>
    </row>
    <row r="893" spans="1:5" x14ac:dyDescent="0.2">
      <c r="A893" t="s">
        <v>11788</v>
      </c>
      <c r="B893" t="s">
        <v>84</v>
      </c>
      <c r="C893" t="s">
        <v>162</v>
      </c>
      <c r="D893" t="s">
        <v>10871</v>
      </c>
      <c r="E893">
        <v>1</v>
      </c>
    </row>
    <row r="894" spans="1:5" x14ac:dyDescent="0.2">
      <c r="A894" t="s">
        <v>11789</v>
      </c>
      <c r="B894" t="s">
        <v>84</v>
      </c>
      <c r="C894" t="s">
        <v>162</v>
      </c>
      <c r="D894" t="s">
        <v>10875</v>
      </c>
      <c r="E894">
        <v>1</v>
      </c>
    </row>
    <row r="895" spans="1:5" x14ac:dyDescent="0.2">
      <c r="A895" t="s">
        <v>11790</v>
      </c>
      <c r="B895" t="s">
        <v>84</v>
      </c>
      <c r="C895" t="s">
        <v>162</v>
      </c>
      <c r="D895" t="s">
        <v>10881</v>
      </c>
      <c r="E895">
        <v>1</v>
      </c>
    </row>
    <row r="896" spans="1:5" x14ac:dyDescent="0.2">
      <c r="A896" t="s">
        <v>11791</v>
      </c>
      <c r="B896" t="s">
        <v>84</v>
      </c>
      <c r="C896" t="s">
        <v>162</v>
      </c>
      <c r="D896" t="s">
        <v>10885</v>
      </c>
      <c r="E896">
        <v>1</v>
      </c>
    </row>
    <row r="897" spans="1:5" x14ac:dyDescent="0.2">
      <c r="A897" t="s">
        <v>11792</v>
      </c>
      <c r="B897" t="s">
        <v>84</v>
      </c>
      <c r="C897" t="s">
        <v>162</v>
      </c>
      <c r="D897" t="s">
        <v>10887</v>
      </c>
      <c r="E897">
        <v>6</v>
      </c>
    </row>
    <row r="898" spans="1:5" x14ac:dyDescent="0.2">
      <c r="A898" t="s">
        <v>11793</v>
      </c>
      <c r="B898" t="s">
        <v>84</v>
      </c>
      <c r="C898" t="s">
        <v>162</v>
      </c>
      <c r="D898" t="s">
        <v>10889</v>
      </c>
      <c r="E898">
        <v>99</v>
      </c>
    </row>
    <row r="899" spans="1:5" x14ac:dyDescent="0.2">
      <c r="A899" t="s">
        <v>11794</v>
      </c>
      <c r="B899" t="s">
        <v>84</v>
      </c>
      <c r="C899" t="s">
        <v>162</v>
      </c>
      <c r="D899" t="s">
        <v>10893</v>
      </c>
      <c r="E899">
        <v>1</v>
      </c>
    </row>
    <row r="900" spans="1:5" x14ac:dyDescent="0.2">
      <c r="A900" t="s">
        <v>11795</v>
      </c>
      <c r="B900" t="s">
        <v>84</v>
      </c>
      <c r="C900" t="s">
        <v>162</v>
      </c>
      <c r="D900" t="s">
        <v>10901</v>
      </c>
      <c r="E900">
        <v>112</v>
      </c>
    </row>
    <row r="901" spans="1:5" x14ac:dyDescent="0.2">
      <c r="A901" t="s">
        <v>11796</v>
      </c>
      <c r="B901" t="s">
        <v>84</v>
      </c>
      <c r="C901" t="s">
        <v>162</v>
      </c>
      <c r="D901" t="s">
        <v>10903</v>
      </c>
      <c r="E901">
        <v>264</v>
      </c>
    </row>
    <row r="902" spans="1:5" x14ac:dyDescent="0.2">
      <c r="A902" t="s">
        <v>11797</v>
      </c>
      <c r="B902" t="s">
        <v>84</v>
      </c>
      <c r="C902" t="s">
        <v>162</v>
      </c>
      <c r="D902" t="s">
        <v>10907</v>
      </c>
      <c r="E902">
        <v>1</v>
      </c>
    </row>
    <row r="903" spans="1:5" x14ac:dyDescent="0.2">
      <c r="A903" t="s">
        <v>11798</v>
      </c>
      <c r="B903" t="s">
        <v>84</v>
      </c>
      <c r="C903" t="s">
        <v>162</v>
      </c>
      <c r="D903" t="s">
        <v>10921</v>
      </c>
      <c r="E903">
        <v>1</v>
      </c>
    </row>
    <row r="904" spans="1:5" x14ac:dyDescent="0.2">
      <c r="A904" t="s">
        <v>11799</v>
      </c>
      <c r="B904" t="s">
        <v>84</v>
      </c>
      <c r="C904" t="s">
        <v>162</v>
      </c>
      <c r="D904" t="s">
        <v>10925</v>
      </c>
      <c r="E904">
        <v>1</v>
      </c>
    </row>
    <row r="905" spans="1:5" x14ac:dyDescent="0.2">
      <c r="A905" t="s">
        <v>11800</v>
      </c>
      <c r="B905" t="s">
        <v>84</v>
      </c>
      <c r="C905" t="s">
        <v>162</v>
      </c>
      <c r="D905" t="s">
        <v>10927</v>
      </c>
      <c r="E905">
        <v>1</v>
      </c>
    </row>
    <row r="906" spans="1:5" x14ac:dyDescent="0.2">
      <c r="A906" t="s">
        <v>11801</v>
      </c>
      <c r="B906" t="s">
        <v>84</v>
      </c>
      <c r="C906" t="s">
        <v>162</v>
      </c>
      <c r="D906" t="s">
        <v>10929</v>
      </c>
      <c r="E906">
        <v>1</v>
      </c>
    </row>
    <row r="907" spans="1:5" x14ac:dyDescent="0.2">
      <c r="A907" t="s">
        <v>11802</v>
      </c>
      <c r="B907" t="s">
        <v>84</v>
      </c>
      <c r="C907" t="s">
        <v>162</v>
      </c>
      <c r="D907" t="s">
        <v>10931</v>
      </c>
      <c r="E907">
        <v>1</v>
      </c>
    </row>
    <row r="908" spans="1:5" x14ac:dyDescent="0.2">
      <c r="A908" t="s">
        <v>11803</v>
      </c>
      <c r="B908" t="s">
        <v>84</v>
      </c>
      <c r="C908" t="s">
        <v>162</v>
      </c>
      <c r="D908" t="s">
        <v>10941</v>
      </c>
      <c r="E908">
        <v>1</v>
      </c>
    </row>
    <row r="909" spans="1:5" x14ac:dyDescent="0.2">
      <c r="A909" t="s">
        <v>11804</v>
      </c>
      <c r="B909" t="s">
        <v>84</v>
      </c>
      <c r="C909" t="s">
        <v>163</v>
      </c>
      <c r="D909" t="s">
        <v>10869</v>
      </c>
      <c r="E909">
        <v>1</v>
      </c>
    </row>
    <row r="910" spans="1:5" x14ac:dyDescent="0.2">
      <c r="A910" t="s">
        <v>11805</v>
      </c>
      <c r="B910" t="s">
        <v>84</v>
      </c>
      <c r="C910" t="s">
        <v>163</v>
      </c>
      <c r="D910" t="s">
        <v>10875</v>
      </c>
      <c r="E910">
        <v>1</v>
      </c>
    </row>
    <row r="911" spans="1:5" x14ac:dyDescent="0.2">
      <c r="A911" t="s">
        <v>11806</v>
      </c>
      <c r="B911" t="s">
        <v>84</v>
      </c>
      <c r="C911" t="s">
        <v>163</v>
      </c>
      <c r="D911" t="s">
        <v>10887</v>
      </c>
      <c r="E911">
        <v>3</v>
      </c>
    </row>
    <row r="912" spans="1:5" x14ac:dyDescent="0.2">
      <c r="A912" t="s">
        <v>11807</v>
      </c>
      <c r="B912" t="s">
        <v>84</v>
      </c>
      <c r="C912" t="s">
        <v>163</v>
      </c>
      <c r="D912" t="s">
        <v>10889</v>
      </c>
      <c r="E912">
        <v>41</v>
      </c>
    </row>
    <row r="913" spans="1:5" x14ac:dyDescent="0.2">
      <c r="A913" t="s">
        <v>11808</v>
      </c>
      <c r="B913" t="s">
        <v>84</v>
      </c>
      <c r="C913" t="s">
        <v>163</v>
      </c>
      <c r="D913" t="s">
        <v>10895</v>
      </c>
      <c r="E913">
        <v>1</v>
      </c>
    </row>
    <row r="914" spans="1:5" x14ac:dyDescent="0.2">
      <c r="A914" t="s">
        <v>11809</v>
      </c>
      <c r="B914" t="s">
        <v>84</v>
      </c>
      <c r="C914" t="s">
        <v>163</v>
      </c>
      <c r="D914" t="s">
        <v>10901</v>
      </c>
      <c r="E914">
        <v>47</v>
      </c>
    </row>
    <row r="915" spans="1:5" x14ac:dyDescent="0.2">
      <c r="A915" t="s">
        <v>11810</v>
      </c>
      <c r="B915" t="s">
        <v>84</v>
      </c>
      <c r="C915" t="s">
        <v>163</v>
      </c>
      <c r="D915" t="s">
        <v>10903</v>
      </c>
      <c r="E915">
        <v>75</v>
      </c>
    </row>
    <row r="916" spans="1:5" x14ac:dyDescent="0.2">
      <c r="A916" t="s">
        <v>11811</v>
      </c>
      <c r="B916" t="s">
        <v>84</v>
      </c>
      <c r="C916" t="s">
        <v>163</v>
      </c>
      <c r="D916" t="s">
        <v>10907</v>
      </c>
      <c r="E916">
        <v>2</v>
      </c>
    </row>
    <row r="917" spans="1:5" x14ac:dyDescent="0.2">
      <c r="A917" t="s">
        <v>11812</v>
      </c>
      <c r="B917" t="s">
        <v>84</v>
      </c>
      <c r="C917" t="s">
        <v>163</v>
      </c>
      <c r="D917" t="s">
        <v>10941</v>
      </c>
      <c r="E917">
        <v>2</v>
      </c>
    </row>
    <row r="918" spans="1:5" x14ac:dyDescent="0.2">
      <c r="A918" t="s">
        <v>11813</v>
      </c>
      <c r="B918" t="s">
        <v>84</v>
      </c>
      <c r="C918" t="s">
        <v>164</v>
      </c>
      <c r="D918" t="s">
        <v>10889</v>
      </c>
      <c r="E918">
        <v>1</v>
      </c>
    </row>
    <row r="919" spans="1:5" x14ac:dyDescent="0.2">
      <c r="A919" t="s">
        <v>11814</v>
      </c>
      <c r="B919" t="s">
        <v>84</v>
      </c>
      <c r="C919" t="s">
        <v>164</v>
      </c>
      <c r="D919" t="s">
        <v>10901</v>
      </c>
      <c r="E919">
        <v>2</v>
      </c>
    </row>
    <row r="920" spans="1:5" x14ac:dyDescent="0.2">
      <c r="A920" t="s">
        <v>11815</v>
      </c>
      <c r="B920" t="s">
        <v>84</v>
      </c>
      <c r="C920" t="s">
        <v>164</v>
      </c>
      <c r="D920" t="s">
        <v>10903</v>
      </c>
      <c r="E920">
        <v>5</v>
      </c>
    </row>
    <row r="921" spans="1:5" x14ac:dyDescent="0.2">
      <c r="A921" t="s">
        <v>11816</v>
      </c>
      <c r="B921" t="s">
        <v>84</v>
      </c>
      <c r="C921" t="s">
        <v>165</v>
      </c>
      <c r="D921" t="s">
        <v>10859</v>
      </c>
      <c r="E921">
        <v>1</v>
      </c>
    </row>
    <row r="922" spans="1:5" x14ac:dyDescent="0.2">
      <c r="A922" t="s">
        <v>11817</v>
      </c>
      <c r="B922" t="s">
        <v>84</v>
      </c>
      <c r="C922" t="s">
        <v>165</v>
      </c>
      <c r="D922" t="s">
        <v>10869</v>
      </c>
      <c r="E922">
        <v>2</v>
      </c>
    </row>
    <row r="923" spans="1:5" x14ac:dyDescent="0.2">
      <c r="A923" t="s">
        <v>11818</v>
      </c>
      <c r="B923" t="s">
        <v>84</v>
      </c>
      <c r="C923" t="s">
        <v>165</v>
      </c>
      <c r="D923" t="s">
        <v>10873</v>
      </c>
      <c r="E923">
        <v>1</v>
      </c>
    </row>
    <row r="924" spans="1:5" x14ac:dyDescent="0.2">
      <c r="A924" t="s">
        <v>11819</v>
      </c>
      <c r="B924" t="s">
        <v>84</v>
      </c>
      <c r="C924" t="s">
        <v>165</v>
      </c>
      <c r="D924" t="s">
        <v>10875</v>
      </c>
      <c r="E924">
        <v>2</v>
      </c>
    </row>
    <row r="925" spans="1:5" x14ac:dyDescent="0.2">
      <c r="A925" t="s">
        <v>11820</v>
      </c>
      <c r="B925" t="s">
        <v>84</v>
      </c>
      <c r="C925" t="s">
        <v>165</v>
      </c>
      <c r="D925" t="s">
        <v>10887</v>
      </c>
      <c r="E925">
        <v>4</v>
      </c>
    </row>
    <row r="926" spans="1:5" x14ac:dyDescent="0.2">
      <c r="A926" t="s">
        <v>11821</v>
      </c>
      <c r="B926" t="s">
        <v>84</v>
      </c>
      <c r="C926" t="s">
        <v>165</v>
      </c>
      <c r="D926" t="s">
        <v>10889</v>
      </c>
      <c r="E926">
        <v>77</v>
      </c>
    </row>
    <row r="927" spans="1:5" x14ac:dyDescent="0.2">
      <c r="A927" t="s">
        <v>11822</v>
      </c>
      <c r="B927" t="s">
        <v>84</v>
      </c>
      <c r="C927" t="s">
        <v>165</v>
      </c>
      <c r="D927" t="s">
        <v>10893</v>
      </c>
      <c r="E927">
        <v>1</v>
      </c>
    </row>
    <row r="928" spans="1:5" x14ac:dyDescent="0.2">
      <c r="A928" t="s">
        <v>11823</v>
      </c>
      <c r="B928" t="s">
        <v>84</v>
      </c>
      <c r="C928" t="s">
        <v>165</v>
      </c>
      <c r="D928" t="s">
        <v>10899</v>
      </c>
      <c r="E928">
        <v>1</v>
      </c>
    </row>
    <row r="929" spans="1:5" x14ac:dyDescent="0.2">
      <c r="A929" t="s">
        <v>11824</v>
      </c>
      <c r="B929" t="s">
        <v>84</v>
      </c>
      <c r="C929" t="s">
        <v>165</v>
      </c>
      <c r="D929" t="s">
        <v>10901</v>
      </c>
      <c r="E929">
        <v>90</v>
      </c>
    </row>
    <row r="930" spans="1:5" x14ac:dyDescent="0.2">
      <c r="A930" t="s">
        <v>11825</v>
      </c>
      <c r="B930" t="s">
        <v>84</v>
      </c>
      <c r="C930" t="s">
        <v>165</v>
      </c>
      <c r="D930" t="s">
        <v>10903</v>
      </c>
      <c r="E930">
        <v>224</v>
      </c>
    </row>
    <row r="931" spans="1:5" x14ac:dyDescent="0.2">
      <c r="A931" t="s">
        <v>11826</v>
      </c>
      <c r="B931" t="s">
        <v>84</v>
      </c>
      <c r="C931" t="s">
        <v>165</v>
      </c>
      <c r="D931" t="s">
        <v>10907</v>
      </c>
      <c r="E931">
        <v>1</v>
      </c>
    </row>
    <row r="932" spans="1:5" x14ac:dyDescent="0.2">
      <c r="A932" t="s">
        <v>11827</v>
      </c>
      <c r="B932" t="s">
        <v>84</v>
      </c>
      <c r="C932" t="s">
        <v>165</v>
      </c>
      <c r="D932" t="s">
        <v>10925</v>
      </c>
      <c r="E932">
        <v>1</v>
      </c>
    </row>
    <row r="933" spans="1:5" x14ac:dyDescent="0.2">
      <c r="A933" t="s">
        <v>11828</v>
      </c>
      <c r="B933" t="s">
        <v>84</v>
      </c>
      <c r="C933" t="s">
        <v>165</v>
      </c>
      <c r="D933" t="s">
        <v>10931</v>
      </c>
      <c r="E933">
        <v>1</v>
      </c>
    </row>
    <row r="934" spans="1:5" x14ac:dyDescent="0.2">
      <c r="A934" t="s">
        <v>11829</v>
      </c>
      <c r="B934" t="s">
        <v>84</v>
      </c>
      <c r="C934" t="s">
        <v>165</v>
      </c>
      <c r="D934" t="s">
        <v>10935</v>
      </c>
      <c r="E934">
        <v>1</v>
      </c>
    </row>
    <row r="935" spans="1:5" x14ac:dyDescent="0.2">
      <c r="A935" t="s">
        <v>11830</v>
      </c>
      <c r="B935" t="s">
        <v>84</v>
      </c>
      <c r="C935" t="s">
        <v>165</v>
      </c>
      <c r="D935" t="s">
        <v>10941</v>
      </c>
      <c r="E935">
        <v>2</v>
      </c>
    </row>
    <row r="936" spans="1:5" x14ac:dyDescent="0.2">
      <c r="A936" t="s">
        <v>11831</v>
      </c>
      <c r="B936" t="s">
        <v>84</v>
      </c>
      <c r="C936" t="s">
        <v>166</v>
      </c>
      <c r="D936" t="s">
        <v>10885</v>
      </c>
      <c r="E936">
        <v>1</v>
      </c>
    </row>
    <row r="937" spans="1:5" x14ac:dyDescent="0.2">
      <c r="A937" t="s">
        <v>11832</v>
      </c>
      <c r="B937" t="s">
        <v>84</v>
      </c>
      <c r="C937" t="s">
        <v>166</v>
      </c>
      <c r="D937" t="s">
        <v>10887</v>
      </c>
      <c r="E937">
        <v>3</v>
      </c>
    </row>
    <row r="938" spans="1:5" x14ac:dyDescent="0.2">
      <c r="A938" t="s">
        <v>11833</v>
      </c>
      <c r="B938" t="s">
        <v>84</v>
      </c>
      <c r="C938" t="s">
        <v>166</v>
      </c>
      <c r="D938" t="s">
        <v>10889</v>
      </c>
      <c r="E938">
        <v>36</v>
      </c>
    </row>
    <row r="939" spans="1:5" x14ac:dyDescent="0.2">
      <c r="A939" t="s">
        <v>11834</v>
      </c>
      <c r="B939" t="s">
        <v>84</v>
      </c>
      <c r="C939" t="s">
        <v>166</v>
      </c>
      <c r="D939" t="s">
        <v>10895</v>
      </c>
      <c r="E939">
        <v>1</v>
      </c>
    </row>
    <row r="940" spans="1:5" x14ac:dyDescent="0.2">
      <c r="A940" t="s">
        <v>11835</v>
      </c>
      <c r="B940" t="s">
        <v>84</v>
      </c>
      <c r="C940" t="s">
        <v>166</v>
      </c>
      <c r="D940" t="s">
        <v>10901</v>
      </c>
      <c r="E940">
        <v>40</v>
      </c>
    </row>
    <row r="941" spans="1:5" x14ac:dyDescent="0.2">
      <c r="A941" t="s">
        <v>11836</v>
      </c>
      <c r="B941" t="s">
        <v>84</v>
      </c>
      <c r="C941" t="s">
        <v>166</v>
      </c>
      <c r="D941" t="s">
        <v>10903</v>
      </c>
      <c r="E941">
        <v>94</v>
      </c>
    </row>
    <row r="942" spans="1:5" x14ac:dyDescent="0.2">
      <c r="A942" t="s">
        <v>11837</v>
      </c>
      <c r="B942" t="s">
        <v>84</v>
      </c>
      <c r="C942" t="s">
        <v>166</v>
      </c>
      <c r="D942" t="s">
        <v>10909</v>
      </c>
      <c r="E942">
        <v>2</v>
      </c>
    </row>
    <row r="943" spans="1:5" x14ac:dyDescent="0.2">
      <c r="A943" t="s">
        <v>11838</v>
      </c>
      <c r="B943" t="s">
        <v>84</v>
      </c>
      <c r="C943" t="s">
        <v>166</v>
      </c>
      <c r="D943" t="s">
        <v>10925</v>
      </c>
      <c r="E943">
        <v>1</v>
      </c>
    </row>
    <row r="944" spans="1:5" x14ac:dyDescent="0.2">
      <c r="A944" t="s">
        <v>11839</v>
      </c>
      <c r="B944" t="s">
        <v>84</v>
      </c>
      <c r="C944" t="s">
        <v>166</v>
      </c>
      <c r="D944" t="s">
        <v>10941</v>
      </c>
      <c r="E944">
        <v>2</v>
      </c>
    </row>
    <row r="945" spans="1:5" x14ac:dyDescent="0.2">
      <c r="A945" t="s">
        <v>11840</v>
      </c>
      <c r="B945" t="s">
        <v>84</v>
      </c>
      <c r="C945" t="s">
        <v>167</v>
      </c>
      <c r="D945" t="s">
        <v>10853</v>
      </c>
      <c r="E945">
        <v>1</v>
      </c>
    </row>
    <row r="946" spans="1:5" x14ac:dyDescent="0.2">
      <c r="A946" t="s">
        <v>11841</v>
      </c>
      <c r="B946" t="s">
        <v>84</v>
      </c>
      <c r="C946" t="s">
        <v>167</v>
      </c>
      <c r="D946" t="s">
        <v>10855</v>
      </c>
      <c r="E946">
        <v>3</v>
      </c>
    </row>
    <row r="947" spans="1:5" x14ac:dyDescent="0.2">
      <c r="A947" t="s">
        <v>11842</v>
      </c>
      <c r="B947" t="s">
        <v>84</v>
      </c>
      <c r="C947" t="s">
        <v>167</v>
      </c>
      <c r="D947" t="s">
        <v>10859</v>
      </c>
      <c r="E947">
        <v>2</v>
      </c>
    </row>
    <row r="948" spans="1:5" x14ac:dyDescent="0.2">
      <c r="A948" t="s">
        <v>11843</v>
      </c>
      <c r="B948" t="s">
        <v>84</v>
      </c>
      <c r="C948" t="s">
        <v>167</v>
      </c>
      <c r="D948" t="s">
        <v>10863</v>
      </c>
      <c r="E948">
        <v>1</v>
      </c>
    </row>
    <row r="949" spans="1:5" x14ac:dyDescent="0.2">
      <c r="A949" t="s">
        <v>11844</v>
      </c>
      <c r="B949" t="s">
        <v>84</v>
      </c>
      <c r="C949" t="s">
        <v>167</v>
      </c>
      <c r="D949" t="s">
        <v>10869</v>
      </c>
      <c r="E949">
        <v>9</v>
      </c>
    </row>
    <row r="950" spans="1:5" x14ac:dyDescent="0.2">
      <c r="A950" t="s">
        <v>11845</v>
      </c>
      <c r="B950" t="s">
        <v>84</v>
      </c>
      <c r="C950" t="s">
        <v>167</v>
      </c>
      <c r="D950" t="s">
        <v>10873</v>
      </c>
      <c r="E950">
        <v>1</v>
      </c>
    </row>
    <row r="951" spans="1:5" x14ac:dyDescent="0.2">
      <c r="A951" t="s">
        <v>11846</v>
      </c>
      <c r="B951" t="s">
        <v>84</v>
      </c>
      <c r="C951" t="s">
        <v>167</v>
      </c>
      <c r="D951" t="s">
        <v>10875</v>
      </c>
      <c r="E951">
        <v>1</v>
      </c>
    </row>
    <row r="952" spans="1:5" x14ac:dyDescent="0.2">
      <c r="A952" t="s">
        <v>11847</v>
      </c>
      <c r="B952" t="s">
        <v>84</v>
      </c>
      <c r="C952" t="s">
        <v>167</v>
      </c>
      <c r="D952" t="s">
        <v>10877</v>
      </c>
      <c r="E952">
        <v>6</v>
      </c>
    </row>
    <row r="953" spans="1:5" x14ac:dyDescent="0.2">
      <c r="A953" t="s">
        <v>11848</v>
      </c>
      <c r="B953" t="s">
        <v>84</v>
      </c>
      <c r="C953" t="s">
        <v>167</v>
      </c>
      <c r="D953" t="s">
        <v>10881</v>
      </c>
      <c r="E953">
        <v>1</v>
      </c>
    </row>
    <row r="954" spans="1:5" x14ac:dyDescent="0.2">
      <c r="A954" t="s">
        <v>11849</v>
      </c>
      <c r="B954" t="s">
        <v>84</v>
      </c>
      <c r="C954" t="s">
        <v>167</v>
      </c>
      <c r="D954" t="s">
        <v>10883</v>
      </c>
      <c r="E954">
        <v>1</v>
      </c>
    </row>
    <row r="955" spans="1:5" x14ac:dyDescent="0.2">
      <c r="A955" t="s">
        <v>11850</v>
      </c>
      <c r="B955" t="s">
        <v>84</v>
      </c>
      <c r="C955" t="s">
        <v>167</v>
      </c>
      <c r="D955" t="s">
        <v>10885</v>
      </c>
      <c r="E955">
        <v>1</v>
      </c>
    </row>
    <row r="956" spans="1:5" x14ac:dyDescent="0.2">
      <c r="A956" t="s">
        <v>11851</v>
      </c>
      <c r="B956" t="s">
        <v>84</v>
      </c>
      <c r="C956" t="s">
        <v>167</v>
      </c>
      <c r="D956" t="s">
        <v>10887</v>
      </c>
      <c r="E956">
        <v>31</v>
      </c>
    </row>
    <row r="957" spans="1:5" x14ac:dyDescent="0.2">
      <c r="A957" t="s">
        <v>11852</v>
      </c>
      <c r="B957" t="s">
        <v>84</v>
      </c>
      <c r="C957" t="s">
        <v>167</v>
      </c>
      <c r="D957" t="s">
        <v>10889</v>
      </c>
      <c r="E957">
        <v>688</v>
      </c>
    </row>
    <row r="958" spans="1:5" x14ac:dyDescent="0.2">
      <c r="A958" t="s">
        <v>11853</v>
      </c>
      <c r="B958" t="s">
        <v>84</v>
      </c>
      <c r="C958" t="s">
        <v>167</v>
      </c>
      <c r="D958" t="s">
        <v>10893</v>
      </c>
      <c r="E958">
        <v>3</v>
      </c>
    </row>
    <row r="959" spans="1:5" x14ac:dyDescent="0.2">
      <c r="A959" t="s">
        <v>11854</v>
      </c>
      <c r="B959" t="s">
        <v>84</v>
      </c>
      <c r="C959" t="s">
        <v>167</v>
      </c>
      <c r="D959" t="s">
        <v>10895</v>
      </c>
      <c r="E959">
        <v>4</v>
      </c>
    </row>
    <row r="960" spans="1:5" x14ac:dyDescent="0.2">
      <c r="A960" t="s">
        <v>11855</v>
      </c>
      <c r="B960" t="s">
        <v>84</v>
      </c>
      <c r="C960" t="s">
        <v>167</v>
      </c>
      <c r="D960" t="s">
        <v>10899</v>
      </c>
      <c r="E960">
        <v>2</v>
      </c>
    </row>
    <row r="961" spans="1:5" x14ac:dyDescent="0.2">
      <c r="A961" t="s">
        <v>11856</v>
      </c>
      <c r="B961" t="s">
        <v>84</v>
      </c>
      <c r="C961" t="s">
        <v>167</v>
      </c>
      <c r="D961" t="s">
        <v>10901</v>
      </c>
      <c r="E961">
        <v>787</v>
      </c>
    </row>
    <row r="962" spans="1:5" x14ac:dyDescent="0.2">
      <c r="A962" t="s">
        <v>11857</v>
      </c>
      <c r="B962" t="s">
        <v>84</v>
      </c>
      <c r="C962" t="s">
        <v>167</v>
      </c>
      <c r="D962" t="s">
        <v>10903</v>
      </c>
      <c r="E962">
        <v>1537</v>
      </c>
    </row>
    <row r="963" spans="1:5" x14ac:dyDescent="0.2">
      <c r="A963" t="s">
        <v>11858</v>
      </c>
      <c r="B963" t="s">
        <v>84</v>
      </c>
      <c r="C963" t="s">
        <v>167</v>
      </c>
      <c r="D963" t="s">
        <v>10907</v>
      </c>
      <c r="E963">
        <v>6</v>
      </c>
    </row>
    <row r="964" spans="1:5" x14ac:dyDescent="0.2">
      <c r="A964" t="s">
        <v>11859</v>
      </c>
      <c r="B964" t="s">
        <v>84</v>
      </c>
      <c r="C964" t="s">
        <v>167</v>
      </c>
      <c r="D964" t="s">
        <v>10917</v>
      </c>
      <c r="E964">
        <v>1</v>
      </c>
    </row>
    <row r="965" spans="1:5" x14ac:dyDescent="0.2">
      <c r="A965" t="s">
        <v>11860</v>
      </c>
      <c r="B965" t="s">
        <v>84</v>
      </c>
      <c r="C965" t="s">
        <v>167</v>
      </c>
      <c r="D965" t="s">
        <v>10925</v>
      </c>
      <c r="E965">
        <v>5</v>
      </c>
    </row>
    <row r="966" spans="1:5" x14ac:dyDescent="0.2">
      <c r="A966" t="s">
        <v>11861</v>
      </c>
      <c r="B966" t="s">
        <v>84</v>
      </c>
      <c r="C966" t="s">
        <v>167</v>
      </c>
      <c r="D966" t="s">
        <v>10929</v>
      </c>
      <c r="E966">
        <v>5</v>
      </c>
    </row>
    <row r="967" spans="1:5" x14ac:dyDescent="0.2">
      <c r="A967" t="s">
        <v>11862</v>
      </c>
      <c r="B967" t="s">
        <v>84</v>
      </c>
      <c r="C967" t="s">
        <v>167</v>
      </c>
      <c r="D967" t="s">
        <v>10931</v>
      </c>
      <c r="E967">
        <v>1</v>
      </c>
    </row>
    <row r="968" spans="1:5" x14ac:dyDescent="0.2">
      <c r="A968" t="s">
        <v>11863</v>
      </c>
      <c r="B968" t="s">
        <v>84</v>
      </c>
      <c r="C968" t="s">
        <v>167</v>
      </c>
      <c r="D968" t="s">
        <v>10935</v>
      </c>
      <c r="E968">
        <v>6</v>
      </c>
    </row>
    <row r="969" spans="1:5" x14ac:dyDescent="0.2">
      <c r="A969" t="s">
        <v>11864</v>
      </c>
      <c r="B969" t="s">
        <v>84</v>
      </c>
      <c r="C969" t="s">
        <v>167</v>
      </c>
      <c r="D969" t="s">
        <v>10941</v>
      </c>
      <c r="E969">
        <v>10</v>
      </c>
    </row>
    <row r="970" spans="1:5" x14ac:dyDescent="0.2">
      <c r="A970" t="s">
        <v>11865</v>
      </c>
      <c r="B970" t="s">
        <v>84</v>
      </c>
      <c r="C970" t="s">
        <v>167</v>
      </c>
      <c r="D970" t="s">
        <v>10943</v>
      </c>
      <c r="E970">
        <v>1</v>
      </c>
    </row>
    <row r="971" spans="1:5" x14ac:dyDescent="0.2">
      <c r="A971" t="s">
        <v>11866</v>
      </c>
      <c r="B971" t="s">
        <v>84</v>
      </c>
      <c r="C971" t="s">
        <v>168</v>
      </c>
      <c r="D971" t="s">
        <v>10869</v>
      </c>
      <c r="E971">
        <v>1</v>
      </c>
    </row>
    <row r="972" spans="1:5" x14ac:dyDescent="0.2">
      <c r="A972" t="s">
        <v>11867</v>
      </c>
      <c r="B972" t="s">
        <v>84</v>
      </c>
      <c r="C972" t="s">
        <v>168</v>
      </c>
      <c r="D972" t="s">
        <v>10887</v>
      </c>
      <c r="E972">
        <v>4</v>
      </c>
    </row>
    <row r="973" spans="1:5" x14ac:dyDescent="0.2">
      <c r="A973" t="s">
        <v>11868</v>
      </c>
      <c r="B973" t="s">
        <v>84</v>
      </c>
      <c r="C973" t="s">
        <v>168</v>
      </c>
      <c r="D973" t="s">
        <v>10889</v>
      </c>
      <c r="E973">
        <v>53</v>
      </c>
    </row>
    <row r="974" spans="1:5" x14ac:dyDescent="0.2">
      <c r="A974" t="s">
        <v>11869</v>
      </c>
      <c r="B974" t="s">
        <v>84</v>
      </c>
      <c r="C974" t="s">
        <v>168</v>
      </c>
      <c r="D974" t="s">
        <v>10895</v>
      </c>
      <c r="E974">
        <v>1</v>
      </c>
    </row>
    <row r="975" spans="1:5" x14ac:dyDescent="0.2">
      <c r="A975" t="s">
        <v>11870</v>
      </c>
      <c r="B975" t="s">
        <v>84</v>
      </c>
      <c r="C975" t="s">
        <v>168</v>
      </c>
      <c r="D975" t="s">
        <v>10901</v>
      </c>
      <c r="E975">
        <v>60</v>
      </c>
    </row>
    <row r="976" spans="1:5" x14ac:dyDescent="0.2">
      <c r="A976" t="s">
        <v>11871</v>
      </c>
      <c r="B976" t="s">
        <v>84</v>
      </c>
      <c r="C976" t="s">
        <v>168</v>
      </c>
      <c r="D976" t="s">
        <v>10903</v>
      </c>
      <c r="E976">
        <v>122</v>
      </c>
    </row>
    <row r="977" spans="1:5" x14ac:dyDescent="0.2">
      <c r="A977" t="s">
        <v>11872</v>
      </c>
      <c r="B977" t="s">
        <v>84</v>
      </c>
      <c r="C977" t="s">
        <v>168</v>
      </c>
      <c r="D977" t="s">
        <v>10909</v>
      </c>
      <c r="E977">
        <v>1</v>
      </c>
    </row>
    <row r="978" spans="1:5" x14ac:dyDescent="0.2">
      <c r="A978" t="s">
        <v>11873</v>
      </c>
      <c r="B978" t="s">
        <v>84</v>
      </c>
      <c r="C978" t="s">
        <v>168</v>
      </c>
      <c r="D978" t="s">
        <v>10941</v>
      </c>
      <c r="E978">
        <v>2</v>
      </c>
    </row>
    <row r="979" spans="1:5" x14ac:dyDescent="0.2">
      <c r="A979" t="s">
        <v>11874</v>
      </c>
      <c r="B979" t="s">
        <v>84</v>
      </c>
      <c r="C979" t="s">
        <v>169</v>
      </c>
      <c r="D979" t="s">
        <v>10855</v>
      </c>
      <c r="E979">
        <v>1</v>
      </c>
    </row>
    <row r="980" spans="1:5" x14ac:dyDescent="0.2">
      <c r="A980" t="s">
        <v>11875</v>
      </c>
      <c r="B980" t="s">
        <v>84</v>
      </c>
      <c r="C980" t="s">
        <v>169</v>
      </c>
      <c r="D980" t="s">
        <v>10859</v>
      </c>
      <c r="E980">
        <v>2</v>
      </c>
    </row>
    <row r="981" spans="1:5" x14ac:dyDescent="0.2">
      <c r="A981" t="s">
        <v>11876</v>
      </c>
      <c r="B981" t="s">
        <v>84</v>
      </c>
      <c r="C981" t="s">
        <v>169</v>
      </c>
      <c r="D981" t="s">
        <v>10869</v>
      </c>
      <c r="E981">
        <v>1</v>
      </c>
    </row>
    <row r="982" spans="1:5" x14ac:dyDescent="0.2">
      <c r="A982" t="s">
        <v>11877</v>
      </c>
      <c r="B982" t="s">
        <v>84</v>
      </c>
      <c r="C982" t="s">
        <v>169</v>
      </c>
      <c r="D982" t="s">
        <v>10875</v>
      </c>
      <c r="E982">
        <v>1</v>
      </c>
    </row>
    <row r="983" spans="1:5" x14ac:dyDescent="0.2">
      <c r="A983" t="s">
        <v>11878</v>
      </c>
      <c r="B983" t="s">
        <v>84</v>
      </c>
      <c r="C983" t="s">
        <v>169</v>
      </c>
      <c r="D983" t="s">
        <v>10885</v>
      </c>
      <c r="E983">
        <v>1</v>
      </c>
    </row>
    <row r="984" spans="1:5" x14ac:dyDescent="0.2">
      <c r="A984" t="s">
        <v>11879</v>
      </c>
      <c r="B984" t="s">
        <v>84</v>
      </c>
      <c r="C984" t="s">
        <v>169</v>
      </c>
      <c r="D984" t="s">
        <v>10887</v>
      </c>
      <c r="E984">
        <v>5</v>
      </c>
    </row>
    <row r="985" spans="1:5" x14ac:dyDescent="0.2">
      <c r="A985" t="s">
        <v>11880</v>
      </c>
      <c r="B985" t="s">
        <v>84</v>
      </c>
      <c r="C985" t="s">
        <v>169</v>
      </c>
      <c r="D985" t="s">
        <v>10889</v>
      </c>
      <c r="E985">
        <v>95</v>
      </c>
    </row>
    <row r="986" spans="1:5" x14ac:dyDescent="0.2">
      <c r="A986" t="s">
        <v>11881</v>
      </c>
      <c r="B986" t="s">
        <v>84</v>
      </c>
      <c r="C986" t="s">
        <v>169</v>
      </c>
      <c r="D986" t="s">
        <v>10901</v>
      </c>
      <c r="E986">
        <v>106</v>
      </c>
    </row>
    <row r="987" spans="1:5" x14ac:dyDescent="0.2">
      <c r="A987" t="s">
        <v>11882</v>
      </c>
      <c r="B987" t="s">
        <v>84</v>
      </c>
      <c r="C987" t="s">
        <v>169</v>
      </c>
      <c r="D987" t="s">
        <v>10903</v>
      </c>
      <c r="E987">
        <v>202</v>
      </c>
    </row>
    <row r="988" spans="1:5" x14ac:dyDescent="0.2">
      <c r="A988" t="s">
        <v>11883</v>
      </c>
      <c r="B988" t="s">
        <v>84</v>
      </c>
      <c r="C988" t="s">
        <v>169</v>
      </c>
      <c r="D988" t="s">
        <v>10909</v>
      </c>
      <c r="E988">
        <v>1</v>
      </c>
    </row>
    <row r="989" spans="1:5" x14ac:dyDescent="0.2">
      <c r="A989" t="s">
        <v>11884</v>
      </c>
      <c r="B989" t="s">
        <v>84</v>
      </c>
      <c r="C989" t="s">
        <v>169</v>
      </c>
      <c r="D989" t="s">
        <v>10925</v>
      </c>
      <c r="E989">
        <v>1</v>
      </c>
    </row>
    <row r="990" spans="1:5" x14ac:dyDescent="0.2">
      <c r="A990" t="s">
        <v>11885</v>
      </c>
      <c r="B990" t="s">
        <v>84</v>
      </c>
      <c r="C990" t="s">
        <v>169</v>
      </c>
      <c r="D990" t="s">
        <v>10929</v>
      </c>
      <c r="E990">
        <v>1</v>
      </c>
    </row>
    <row r="991" spans="1:5" x14ac:dyDescent="0.2">
      <c r="A991" t="s">
        <v>11886</v>
      </c>
      <c r="B991" t="s">
        <v>84</v>
      </c>
      <c r="C991" t="s">
        <v>169</v>
      </c>
      <c r="D991" t="s">
        <v>10941</v>
      </c>
      <c r="E991">
        <v>3</v>
      </c>
    </row>
    <row r="992" spans="1:5" x14ac:dyDescent="0.2">
      <c r="A992" t="s">
        <v>11887</v>
      </c>
      <c r="B992" t="s">
        <v>84</v>
      </c>
      <c r="C992" t="s">
        <v>170</v>
      </c>
      <c r="D992" t="s">
        <v>10851</v>
      </c>
      <c r="E992">
        <v>1</v>
      </c>
    </row>
    <row r="993" spans="1:5" x14ac:dyDescent="0.2">
      <c r="A993" t="s">
        <v>11888</v>
      </c>
      <c r="B993" t="s">
        <v>84</v>
      </c>
      <c r="C993" t="s">
        <v>170</v>
      </c>
      <c r="D993" t="s">
        <v>10855</v>
      </c>
      <c r="E993">
        <v>4</v>
      </c>
    </row>
    <row r="994" spans="1:5" x14ac:dyDescent="0.2">
      <c r="A994" t="s">
        <v>11889</v>
      </c>
      <c r="B994" t="s">
        <v>84</v>
      </c>
      <c r="C994" t="s">
        <v>170</v>
      </c>
      <c r="D994" t="s">
        <v>10863</v>
      </c>
      <c r="E994">
        <v>1</v>
      </c>
    </row>
    <row r="995" spans="1:5" x14ac:dyDescent="0.2">
      <c r="A995" t="s">
        <v>11890</v>
      </c>
      <c r="B995" t="s">
        <v>84</v>
      </c>
      <c r="C995" t="s">
        <v>170</v>
      </c>
      <c r="D995" t="s">
        <v>10869</v>
      </c>
      <c r="E995">
        <v>6</v>
      </c>
    </row>
    <row r="996" spans="1:5" x14ac:dyDescent="0.2">
      <c r="A996" t="s">
        <v>11891</v>
      </c>
      <c r="B996" t="s">
        <v>84</v>
      </c>
      <c r="C996" t="s">
        <v>170</v>
      </c>
      <c r="D996" t="s">
        <v>10871</v>
      </c>
      <c r="E996">
        <v>1</v>
      </c>
    </row>
    <row r="997" spans="1:5" x14ac:dyDescent="0.2">
      <c r="A997" t="s">
        <v>11892</v>
      </c>
      <c r="B997" t="s">
        <v>84</v>
      </c>
      <c r="C997" t="s">
        <v>170</v>
      </c>
      <c r="D997" t="s">
        <v>10873</v>
      </c>
      <c r="E997">
        <v>2</v>
      </c>
    </row>
    <row r="998" spans="1:5" x14ac:dyDescent="0.2">
      <c r="A998" t="s">
        <v>11893</v>
      </c>
      <c r="B998" t="s">
        <v>84</v>
      </c>
      <c r="C998" t="s">
        <v>170</v>
      </c>
      <c r="D998" t="s">
        <v>10875</v>
      </c>
      <c r="E998">
        <v>1</v>
      </c>
    </row>
    <row r="999" spans="1:5" x14ac:dyDescent="0.2">
      <c r="A999" t="s">
        <v>11894</v>
      </c>
      <c r="B999" t="s">
        <v>84</v>
      </c>
      <c r="C999" t="s">
        <v>170</v>
      </c>
      <c r="D999" t="s">
        <v>10877</v>
      </c>
      <c r="E999">
        <v>2</v>
      </c>
    </row>
    <row r="1000" spans="1:5" x14ac:dyDescent="0.2">
      <c r="A1000" t="s">
        <v>11895</v>
      </c>
      <c r="B1000" t="s">
        <v>84</v>
      </c>
      <c r="C1000" t="s">
        <v>170</v>
      </c>
      <c r="D1000" t="s">
        <v>10887</v>
      </c>
      <c r="E1000">
        <v>12</v>
      </c>
    </row>
    <row r="1001" spans="1:5" x14ac:dyDescent="0.2">
      <c r="A1001" t="s">
        <v>11896</v>
      </c>
      <c r="B1001" t="s">
        <v>84</v>
      </c>
      <c r="C1001" t="s">
        <v>170</v>
      </c>
      <c r="D1001" t="s">
        <v>10889</v>
      </c>
      <c r="E1001">
        <v>175</v>
      </c>
    </row>
    <row r="1002" spans="1:5" x14ac:dyDescent="0.2">
      <c r="A1002" t="s">
        <v>11897</v>
      </c>
      <c r="B1002" t="s">
        <v>84</v>
      </c>
      <c r="C1002" t="s">
        <v>170</v>
      </c>
      <c r="D1002" t="s">
        <v>10895</v>
      </c>
      <c r="E1002">
        <v>4</v>
      </c>
    </row>
    <row r="1003" spans="1:5" x14ac:dyDescent="0.2">
      <c r="A1003" t="s">
        <v>11898</v>
      </c>
      <c r="B1003" t="s">
        <v>84</v>
      </c>
      <c r="C1003" t="s">
        <v>170</v>
      </c>
      <c r="D1003" t="s">
        <v>10899</v>
      </c>
      <c r="E1003">
        <v>1</v>
      </c>
    </row>
    <row r="1004" spans="1:5" x14ac:dyDescent="0.2">
      <c r="A1004" t="s">
        <v>11899</v>
      </c>
      <c r="B1004" t="s">
        <v>84</v>
      </c>
      <c r="C1004" t="s">
        <v>170</v>
      </c>
      <c r="D1004" t="s">
        <v>10901</v>
      </c>
      <c r="E1004">
        <v>193</v>
      </c>
    </row>
    <row r="1005" spans="1:5" x14ac:dyDescent="0.2">
      <c r="A1005" t="s">
        <v>11900</v>
      </c>
      <c r="B1005" t="s">
        <v>84</v>
      </c>
      <c r="C1005" t="s">
        <v>170</v>
      </c>
      <c r="D1005" t="s">
        <v>10903</v>
      </c>
      <c r="E1005">
        <v>400</v>
      </c>
    </row>
    <row r="1006" spans="1:5" x14ac:dyDescent="0.2">
      <c r="A1006" t="s">
        <v>11901</v>
      </c>
      <c r="B1006" t="s">
        <v>84</v>
      </c>
      <c r="C1006" t="s">
        <v>170</v>
      </c>
      <c r="D1006" t="s">
        <v>10907</v>
      </c>
      <c r="E1006">
        <v>4</v>
      </c>
    </row>
    <row r="1007" spans="1:5" x14ac:dyDescent="0.2">
      <c r="A1007" t="s">
        <v>11902</v>
      </c>
      <c r="B1007" t="s">
        <v>84</v>
      </c>
      <c r="C1007" t="s">
        <v>170</v>
      </c>
      <c r="D1007" t="s">
        <v>10909</v>
      </c>
      <c r="E1007">
        <v>2</v>
      </c>
    </row>
    <row r="1008" spans="1:5" x14ac:dyDescent="0.2">
      <c r="A1008" t="s">
        <v>11903</v>
      </c>
      <c r="B1008" t="s">
        <v>84</v>
      </c>
      <c r="C1008" t="s">
        <v>170</v>
      </c>
      <c r="D1008" t="s">
        <v>10917</v>
      </c>
      <c r="E1008">
        <v>1</v>
      </c>
    </row>
    <row r="1009" spans="1:5" x14ac:dyDescent="0.2">
      <c r="A1009" t="s">
        <v>11904</v>
      </c>
      <c r="B1009" t="s">
        <v>84</v>
      </c>
      <c r="C1009" t="s">
        <v>170</v>
      </c>
      <c r="D1009" t="s">
        <v>10921</v>
      </c>
      <c r="E1009">
        <v>1</v>
      </c>
    </row>
    <row r="1010" spans="1:5" x14ac:dyDescent="0.2">
      <c r="A1010" t="s">
        <v>11905</v>
      </c>
      <c r="B1010" t="s">
        <v>84</v>
      </c>
      <c r="C1010" t="s">
        <v>170</v>
      </c>
      <c r="D1010" t="s">
        <v>10925</v>
      </c>
      <c r="E1010">
        <v>3</v>
      </c>
    </row>
    <row r="1011" spans="1:5" x14ac:dyDescent="0.2">
      <c r="A1011" t="s">
        <v>11906</v>
      </c>
      <c r="B1011" t="s">
        <v>84</v>
      </c>
      <c r="C1011" t="s">
        <v>170</v>
      </c>
      <c r="D1011" t="s">
        <v>10927</v>
      </c>
      <c r="E1011">
        <v>1</v>
      </c>
    </row>
    <row r="1012" spans="1:5" x14ac:dyDescent="0.2">
      <c r="A1012" t="s">
        <v>11907</v>
      </c>
      <c r="B1012" t="s">
        <v>84</v>
      </c>
      <c r="C1012" t="s">
        <v>170</v>
      </c>
      <c r="D1012" t="s">
        <v>10929</v>
      </c>
      <c r="E1012">
        <v>5</v>
      </c>
    </row>
    <row r="1013" spans="1:5" x14ac:dyDescent="0.2">
      <c r="A1013" t="s">
        <v>11908</v>
      </c>
      <c r="B1013" t="s">
        <v>84</v>
      </c>
      <c r="C1013" t="s">
        <v>170</v>
      </c>
      <c r="D1013" t="s">
        <v>10931</v>
      </c>
      <c r="E1013">
        <v>2</v>
      </c>
    </row>
    <row r="1014" spans="1:5" x14ac:dyDescent="0.2">
      <c r="A1014" t="s">
        <v>11909</v>
      </c>
      <c r="B1014" t="s">
        <v>84</v>
      </c>
      <c r="C1014" t="s">
        <v>170</v>
      </c>
      <c r="D1014" t="s">
        <v>10941</v>
      </c>
      <c r="E1014">
        <v>5</v>
      </c>
    </row>
    <row r="1015" spans="1:5" x14ac:dyDescent="0.2">
      <c r="A1015" t="s">
        <v>11910</v>
      </c>
      <c r="B1015" t="s">
        <v>84</v>
      </c>
      <c r="C1015" t="s">
        <v>171</v>
      </c>
      <c r="D1015" t="s">
        <v>10873</v>
      </c>
      <c r="E1015">
        <v>1</v>
      </c>
    </row>
    <row r="1016" spans="1:5" x14ac:dyDescent="0.2">
      <c r="A1016" t="s">
        <v>11911</v>
      </c>
      <c r="B1016" t="s">
        <v>84</v>
      </c>
      <c r="C1016" t="s">
        <v>171</v>
      </c>
      <c r="D1016" t="s">
        <v>10887</v>
      </c>
      <c r="E1016">
        <v>1</v>
      </c>
    </row>
    <row r="1017" spans="1:5" x14ac:dyDescent="0.2">
      <c r="A1017" t="s">
        <v>11912</v>
      </c>
      <c r="B1017" t="s">
        <v>84</v>
      </c>
      <c r="C1017" t="s">
        <v>171</v>
      </c>
      <c r="D1017" t="s">
        <v>10889</v>
      </c>
      <c r="E1017">
        <v>49</v>
      </c>
    </row>
    <row r="1018" spans="1:5" x14ac:dyDescent="0.2">
      <c r="A1018" t="s">
        <v>11913</v>
      </c>
      <c r="B1018" t="s">
        <v>84</v>
      </c>
      <c r="C1018" t="s">
        <v>171</v>
      </c>
      <c r="D1018" t="s">
        <v>10901</v>
      </c>
      <c r="E1018">
        <v>55</v>
      </c>
    </row>
    <row r="1019" spans="1:5" x14ac:dyDescent="0.2">
      <c r="A1019" t="s">
        <v>11914</v>
      </c>
      <c r="B1019" t="s">
        <v>84</v>
      </c>
      <c r="C1019" t="s">
        <v>171</v>
      </c>
      <c r="D1019" t="s">
        <v>10903</v>
      </c>
      <c r="E1019">
        <v>100</v>
      </c>
    </row>
    <row r="1020" spans="1:5" x14ac:dyDescent="0.2">
      <c r="A1020" t="s">
        <v>11915</v>
      </c>
      <c r="B1020" t="s">
        <v>84</v>
      </c>
      <c r="C1020" t="s">
        <v>171</v>
      </c>
      <c r="D1020" t="s">
        <v>10931</v>
      </c>
      <c r="E1020">
        <v>1</v>
      </c>
    </row>
    <row r="1021" spans="1:5" x14ac:dyDescent="0.2">
      <c r="A1021" t="s">
        <v>11916</v>
      </c>
      <c r="B1021" t="s">
        <v>84</v>
      </c>
      <c r="C1021" t="s">
        <v>172</v>
      </c>
      <c r="D1021" t="s">
        <v>10855</v>
      </c>
      <c r="E1021">
        <v>3</v>
      </c>
    </row>
    <row r="1022" spans="1:5" x14ac:dyDescent="0.2">
      <c r="A1022" t="s">
        <v>11917</v>
      </c>
      <c r="B1022" t="s">
        <v>84</v>
      </c>
      <c r="C1022" t="s">
        <v>172</v>
      </c>
      <c r="D1022" t="s">
        <v>10869</v>
      </c>
      <c r="E1022">
        <v>2</v>
      </c>
    </row>
    <row r="1023" spans="1:5" x14ac:dyDescent="0.2">
      <c r="A1023" t="s">
        <v>11918</v>
      </c>
      <c r="B1023" t="s">
        <v>84</v>
      </c>
      <c r="C1023" t="s">
        <v>172</v>
      </c>
      <c r="D1023" t="s">
        <v>10877</v>
      </c>
      <c r="E1023">
        <v>1</v>
      </c>
    </row>
    <row r="1024" spans="1:5" x14ac:dyDescent="0.2">
      <c r="A1024" t="s">
        <v>11919</v>
      </c>
      <c r="B1024" t="s">
        <v>84</v>
      </c>
      <c r="C1024" t="s">
        <v>172</v>
      </c>
      <c r="D1024" t="s">
        <v>10887</v>
      </c>
      <c r="E1024">
        <v>9</v>
      </c>
    </row>
    <row r="1025" spans="1:5" x14ac:dyDescent="0.2">
      <c r="A1025" t="s">
        <v>11920</v>
      </c>
      <c r="B1025" t="s">
        <v>84</v>
      </c>
      <c r="C1025" t="s">
        <v>172</v>
      </c>
      <c r="D1025" t="s">
        <v>10889</v>
      </c>
      <c r="E1025">
        <v>113</v>
      </c>
    </row>
    <row r="1026" spans="1:5" x14ac:dyDescent="0.2">
      <c r="A1026" t="s">
        <v>11921</v>
      </c>
      <c r="B1026" t="s">
        <v>84</v>
      </c>
      <c r="C1026" t="s">
        <v>172</v>
      </c>
      <c r="D1026" t="s">
        <v>10891</v>
      </c>
      <c r="E1026">
        <v>1</v>
      </c>
    </row>
    <row r="1027" spans="1:5" x14ac:dyDescent="0.2">
      <c r="A1027" t="s">
        <v>11922</v>
      </c>
      <c r="B1027" t="s">
        <v>84</v>
      </c>
      <c r="C1027" t="s">
        <v>172</v>
      </c>
      <c r="D1027" t="s">
        <v>10899</v>
      </c>
      <c r="E1027">
        <v>1</v>
      </c>
    </row>
    <row r="1028" spans="1:5" x14ac:dyDescent="0.2">
      <c r="A1028" t="s">
        <v>11923</v>
      </c>
      <c r="B1028" t="s">
        <v>84</v>
      </c>
      <c r="C1028" t="s">
        <v>172</v>
      </c>
      <c r="D1028" t="s">
        <v>10901</v>
      </c>
      <c r="E1028">
        <v>123</v>
      </c>
    </row>
    <row r="1029" spans="1:5" x14ac:dyDescent="0.2">
      <c r="A1029" t="s">
        <v>11924</v>
      </c>
      <c r="B1029" t="s">
        <v>84</v>
      </c>
      <c r="C1029" t="s">
        <v>172</v>
      </c>
      <c r="D1029" t="s">
        <v>10903</v>
      </c>
      <c r="E1029">
        <v>343</v>
      </c>
    </row>
    <row r="1030" spans="1:5" x14ac:dyDescent="0.2">
      <c r="A1030" t="s">
        <v>11925</v>
      </c>
      <c r="B1030" t="s">
        <v>84</v>
      </c>
      <c r="C1030" t="s">
        <v>172</v>
      </c>
      <c r="D1030" t="s">
        <v>10909</v>
      </c>
      <c r="E1030">
        <v>1</v>
      </c>
    </row>
    <row r="1031" spans="1:5" x14ac:dyDescent="0.2">
      <c r="A1031" t="s">
        <v>11926</v>
      </c>
      <c r="B1031" t="s">
        <v>84</v>
      </c>
      <c r="C1031" t="s">
        <v>172</v>
      </c>
      <c r="D1031" t="s">
        <v>10919</v>
      </c>
      <c r="E1031">
        <v>2</v>
      </c>
    </row>
    <row r="1032" spans="1:5" x14ac:dyDescent="0.2">
      <c r="A1032" t="s">
        <v>11927</v>
      </c>
      <c r="B1032" t="s">
        <v>84</v>
      </c>
      <c r="C1032" t="s">
        <v>172</v>
      </c>
      <c r="D1032" t="s">
        <v>10929</v>
      </c>
      <c r="E1032">
        <v>2</v>
      </c>
    </row>
    <row r="1033" spans="1:5" x14ac:dyDescent="0.2">
      <c r="A1033" t="s">
        <v>11928</v>
      </c>
      <c r="B1033" t="s">
        <v>84</v>
      </c>
      <c r="C1033" t="s">
        <v>172</v>
      </c>
      <c r="D1033" t="s">
        <v>10935</v>
      </c>
      <c r="E1033">
        <v>1</v>
      </c>
    </row>
    <row r="1034" spans="1:5" x14ac:dyDescent="0.2">
      <c r="A1034" t="s">
        <v>11929</v>
      </c>
      <c r="B1034" t="s">
        <v>84</v>
      </c>
      <c r="C1034" t="s">
        <v>172</v>
      </c>
      <c r="D1034" t="s">
        <v>10941</v>
      </c>
      <c r="E1034">
        <v>2</v>
      </c>
    </row>
    <row r="1035" spans="1:5" x14ac:dyDescent="0.2">
      <c r="A1035" t="s">
        <v>11930</v>
      </c>
      <c r="B1035" t="s">
        <v>84</v>
      </c>
      <c r="C1035" t="s">
        <v>173</v>
      </c>
      <c r="D1035" t="s">
        <v>10851</v>
      </c>
      <c r="E1035">
        <v>1</v>
      </c>
    </row>
    <row r="1036" spans="1:5" x14ac:dyDescent="0.2">
      <c r="A1036" t="s">
        <v>11931</v>
      </c>
      <c r="B1036" t="s">
        <v>84</v>
      </c>
      <c r="C1036" t="s">
        <v>173</v>
      </c>
      <c r="D1036" t="s">
        <v>10855</v>
      </c>
      <c r="E1036">
        <v>1</v>
      </c>
    </row>
    <row r="1037" spans="1:5" x14ac:dyDescent="0.2">
      <c r="A1037" t="s">
        <v>11932</v>
      </c>
      <c r="B1037" t="s">
        <v>84</v>
      </c>
      <c r="C1037" t="s">
        <v>173</v>
      </c>
      <c r="D1037" t="s">
        <v>10869</v>
      </c>
      <c r="E1037">
        <v>5</v>
      </c>
    </row>
    <row r="1038" spans="1:5" x14ac:dyDescent="0.2">
      <c r="A1038" t="s">
        <v>11933</v>
      </c>
      <c r="B1038" t="s">
        <v>84</v>
      </c>
      <c r="C1038" t="s">
        <v>173</v>
      </c>
      <c r="D1038" t="s">
        <v>10871</v>
      </c>
      <c r="E1038">
        <v>1</v>
      </c>
    </row>
    <row r="1039" spans="1:5" x14ac:dyDescent="0.2">
      <c r="A1039" t="s">
        <v>11934</v>
      </c>
      <c r="B1039" t="s">
        <v>84</v>
      </c>
      <c r="C1039" t="s">
        <v>173</v>
      </c>
      <c r="D1039" t="s">
        <v>10873</v>
      </c>
      <c r="E1039">
        <v>1</v>
      </c>
    </row>
    <row r="1040" spans="1:5" x14ac:dyDescent="0.2">
      <c r="A1040" t="s">
        <v>11935</v>
      </c>
      <c r="B1040" t="s">
        <v>84</v>
      </c>
      <c r="C1040" t="s">
        <v>173</v>
      </c>
      <c r="D1040" t="s">
        <v>10875</v>
      </c>
      <c r="E1040">
        <v>1</v>
      </c>
    </row>
    <row r="1041" spans="1:5" x14ac:dyDescent="0.2">
      <c r="A1041" t="s">
        <v>11936</v>
      </c>
      <c r="B1041" t="s">
        <v>84</v>
      </c>
      <c r="C1041" t="s">
        <v>173</v>
      </c>
      <c r="D1041" t="s">
        <v>10877</v>
      </c>
      <c r="E1041">
        <v>1</v>
      </c>
    </row>
    <row r="1042" spans="1:5" x14ac:dyDescent="0.2">
      <c r="A1042" t="s">
        <v>11937</v>
      </c>
      <c r="B1042" t="s">
        <v>84</v>
      </c>
      <c r="C1042" t="s">
        <v>173</v>
      </c>
      <c r="D1042" t="s">
        <v>10881</v>
      </c>
      <c r="E1042">
        <v>1</v>
      </c>
    </row>
    <row r="1043" spans="1:5" x14ac:dyDescent="0.2">
      <c r="A1043" t="s">
        <v>11938</v>
      </c>
      <c r="B1043" t="s">
        <v>84</v>
      </c>
      <c r="C1043" t="s">
        <v>173</v>
      </c>
      <c r="D1043" t="s">
        <v>10883</v>
      </c>
      <c r="E1043">
        <v>1</v>
      </c>
    </row>
    <row r="1044" spans="1:5" x14ac:dyDescent="0.2">
      <c r="A1044" t="s">
        <v>11939</v>
      </c>
      <c r="B1044" t="s">
        <v>84</v>
      </c>
      <c r="C1044" t="s">
        <v>173</v>
      </c>
      <c r="D1044" t="s">
        <v>10885</v>
      </c>
      <c r="E1044">
        <v>1</v>
      </c>
    </row>
    <row r="1045" spans="1:5" x14ac:dyDescent="0.2">
      <c r="A1045" t="s">
        <v>11940</v>
      </c>
      <c r="B1045" t="s">
        <v>84</v>
      </c>
      <c r="C1045" t="s">
        <v>173</v>
      </c>
      <c r="D1045" t="s">
        <v>10887</v>
      </c>
      <c r="E1045">
        <v>11</v>
      </c>
    </row>
    <row r="1046" spans="1:5" x14ac:dyDescent="0.2">
      <c r="A1046" t="s">
        <v>11941</v>
      </c>
      <c r="B1046" t="s">
        <v>84</v>
      </c>
      <c r="C1046" t="s">
        <v>173</v>
      </c>
      <c r="D1046" t="s">
        <v>10889</v>
      </c>
      <c r="E1046">
        <v>438</v>
      </c>
    </row>
    <row r="1047" spans="1:5" x14ac:dyDescent="0.2">
      <c r="A1047" t="s">
        <v>11942</v>
      </c>
      <c r="B1047" t="s">
        <v>84</v>
      </c>
      <c r="C1047" t="s">
        <v>173</v>
      </c>
      <c r="D1047" t="s">
        <v>10891</v>
      </c>
      <c r="E1047">
        <v>1</v>
      </c>
    </row>
    <row r="1048" spans="1:5" x14ac:dyDescent="0.2">
      <c r="A1048" t="s">
        <v>11943</v>
      </c>
      <c r="B1048" t="s">
        <v>84</v>
      </c>
      <c r="C1048" t="s">
        <v>173</v>
      </c>
      <c r="D1048" t="s">
        <v>10893</v>
      </c>
      <c r="E1048">
        <v>3</v>
      </c>
    </row>
    <row r="1049" spans="1:5" x14ac:dyDescent="0.2">
      <c r="A1049" t="s">
        <v>11944</v>
      </c>
      <c r="B1049" t="s">
        <v>84</v>
      </c>
      <c r="C1049" t="s">
        <v>173</v>
      </c>
      <c r="D1049" t="s">
        <v>10895</v>
      </c>
      <c r="E1049">
        <v>1</v>
      </c>
    </row>
    <row r="1050" spans="1:5" x14ac:dyDescent="0.2">
      <c r="A1050" t="s">
        <v>11945</v>
      </c>
      <c r="B1050" t="s">
        <v>84</v>
      </c>
      <c r="C1050" t="s">
        <v>173</v>
      </c>
      <c r="D1050" t="s">
        <v>10901</v>
      </c>
      <c r="E1050">
        <v>496</v>
      </c>
    </row>
    <row r="1051" spans="1:5" x14ac:dyDescent="0.2">
      <c r="A1051" t="s">
        <v>11946</v>
      </c>
      <c r="B1051" t="s">
        <v>84</v>
      </c>
      <c r="C1051" t="s">
        <v>173</v>
      </c>
      <c r="D1051" t="s">
        <v>10903</v>
      </c>
      <c r="E1051">
        <v>1041</v>
      </c>
    </row>
    <row r="1052" spans="1:5" x14ac:dyDescent="0.2">
      <c r="A1052" t="s">
        <v>11947</v>
      </c>
      <c r="B1052" t="s">
        <v>84</v>
      </c>
      <c r="C1052" t="s">
        <v>173</v>
      </c>
      <c r="D1052" t="s">
        <v>10907</v>
      </c>
      <c r="E1052">
        <v>3</v>
      </c>
    </row>
    <row r="1053" spans="1:5" x14ac:dyDescent="0.2">
      <c r="A1053" t="s">
        <v>11948</v>
      </c>
      <c r="B1053" t="s">
        <v>84</v>
      </c>
      <c r="C1053" t="s">
        <v>173</v>
      </c>
      <c r="D1053" t="s">
        <v>10921</v>
      </c>
      <c r="E1053">
        <v>1</v>
      </c>
    </row>
    <row r="1054" spans="1:5" x14ac:dyDescent="0.2">
      <c r="A1054" t="s">
        <v>11949</v>
      </c>
      <c r="B1054" t="s">
        <v>84</v>
      </c>
      <c r="C1054" t="s">
        <v>173</v>
      </c>
      <c r="D1054" t="s">
        <v>10925</v>
      </c>
      <c r="E1054">
        <v>4</v>
      </c>
    </row>
    <row r="1055" spans="1:5" x14ac:dyDescent="0.2">
      <c r="A1055" t="s">
        <v>11950</v>
      </c>
      <c r="B1055" t="s">
        <v>84</v>
      </c>
      <c r="C1055" t="s">
        <v>173</v>
      </c>
      <c r="D1055" t="s">
        <v>10929</v>
      </c>
      <c r="E1055">
        <v>2</v>
      </c>
    </row>
    <row r="1056" spans="1:5" x14ac:dyDescent="0.2">
      <c r="A1056" t="s">
        <v>11951</v>
      </c>
      <c r="B1056" t="s">
        <v>84</v>
      </c>
      <c r="C1056" t="s">
        <v>173</v>
      </c>
      <c r="D1056" t="s">
        <v>10931</v>
      </c>
      <c r="E1056">
        <v>1</v>
      </c>
    </row>
    <row r="1057" spans="1:5" x14ac:dyDescent="0.2">
      <c r="A1057" t="s">
        <v>11952</v>
      </c>
      <c r="B1057" t="s">
        <v>84</v>
      </c>
      <c r="C1057" t="s">
        <v>173</v>
      </c>
      <c r="D1057" t="s">
        <v>10935</v>
      </c>
      <c r="E1057">
        <v>1</v>
      </c>
    </row>
    <row r="1058" spans="1:5" x14ac:dyDescent="0.2">
      <c r="A1058" t="s">
        <v>11953</v>
      </c>
      <c r="B1058" t="s">
        <v>84</v>
      </c>
      <c r="C1058" t="s">
        <v>173</v>
      </c>
      <c r="D1058" t="s">
        <v>10941</v>
      </c>
      <c r="E1058">
        <v>8</v>
      </c>
    </row>
    <row r="1059" spans="1:5" x14ac:dyDescent="0.2">
      <c r="A1059" t="s">
        <v>11954</v>
      </c>
      <c r="B1059" t="s">
        <v>84</v>
      </c>
      <c r="C1059" t="s">
        <v>174</v>
      </c>
      <c r="D1059" t="s">
        <v>10851</v>
      </c>
      <c r="E1059">
        <v>1</v>
      </c>
    </row>
    <row r="1060" spans="1:5" x14ac:dyDescent="0.2">
      <c r="A1060" t="s">
        <v>11955</v>
      </c>
      <c r="B1060" t="s">
        <v>84</v>
      </c>
      <c r="C1060" t="s">
        <v>174</v>
      </c>
      <c r="D1060" t="s">
        <v>10855</v>
      </c>
      <c r="E1060">
        <v>5</v>
      </c>
    </row>
    <row r="1061" spans="1:5" x14ac:dyDescent="0.2">
      <c r="A1061" t="s">
        <v>11956</v>
      </c>
      <c r="B1061" t="s">
        <v>84</v>
      </c>
      <c r="C1061" t="s">
        <v>174</v>
      </c>
      <c r="D1061" t="s">
        <v>10859</v>
      </c>
      <c r="E1061">
        <v>1</v>
      </c>
    </row>
    <row r="1062" spans="1:5" x14ac:dyDescent="0.2">
      <c r="A1062" t="s">
        <v>11957</v>
      </c>
      <c r="B1062" t="s">
        <v>84</v>
      </c>
      <c r="C1062" t="s">
        <v>174</v>
      </c>
      <c r="D1062" t="s">
        <v>10863</v>
      </c>
      <c r="E1062">
        <v>3</v>
      </c>
    </row>
    <row r="1063" spans="1:5" x14ac:dyDescent="0.2">
      <c r="A1063" t="s">
        <v>11958</v>
      </c>
      <c r="B1063" t="s">
        <v>84</v>
      </c>
      <c r="C1063" t="s">
        <v>174</v>
      </c>
      <c r="D1063" t="s">
        <v>10865</v>
      </c>
      <c r="E1063">
        <v>1</v>
      </c>
    </row>
    <row r="1064" spans="1:5" x14ac:dyDescent="0.2">
      <c r="A1064" t="s">
        <v>11959</v>
      </c>
      <c r="B1064" t="s">
        <v>84</v>
      </c>
      <c r="C1064" t="s">
        <v>174</v>
      </c>
      <c r="D1064" t="s">
        <v>10869</v>
      </c>
      <c r="E1064">
        <v>8</v>
      </c>
    </row>
    <row r="1065" spans="1:5" x14ac:dyDescent="0.2">
      <c r="A1065" t="s">
        <v>11960</v>
      </c>
      <c r="B1065" t="s">
        <v>84</v>
      </c>
      <c r="C1065" t="s">
        <v>174</v>
      </c>
      <c r="D1065" t="s">
        <v>10873</v>
      </c>
      <c r="E1065">
        <v>1</v>
      </c>
    </row>
    <row r="1066" spans="1:5" x14ac:dyDescent="0.2">
      <c r="A1066" t="s">
        <v>11961</v>
      </c>
      <c r="B1066" t="s">
        <v>84</v>
      </c>
      <c r="C1066" t="s">
        <v>174</v>
      </c>
      <c r="D1066" t="s">
        <v>10875</v>
      </c>
      <c r="E1066">
        <v>4</v>
      </c>
    </row>
    <row r="1067" spans="1:5" x14ac:dyDescent="0.2">
      <c r="A1067" t="s">
        <v>11962</v>
      </c>
      <c r="B1067" t="s">
        <v>84</v>
      </c>
      <c r="C1067" t="s">
        <v>174</v>
      </c>
      <c r="D1067" t="s">
        <v>10877</v>
      </c>
      <c r="E1067">
        <v>2</v>
      </c>
    </row>
    <row r="1068" spans="1:5" x14ac:dyDescent="0.2">
      <c r="A1068" t="s">
        <v>11963</v>
      </c>
      <c r="B1068" t="s">
        <v>84</v>
      </c>
      <c r="C1068" t="s">
        <v>174</v>
      </c>
      <c r="D1068" t="s">
        <v>10881</v>
      </c>
      <c r="E1068">
        <v>2</v>
      </c>
    </row>
    <row r="1069" spans="1:5" x14ac:dyDescent="0.2">
      <c r="A1069" t="s">
        <v>11964</v>
      </c>
      <c r="B1069" t="s">
        <v>84</v>
      </c>
      <c r="C1069" t="s">
        <v>174</v>
      </c>
      <c r="D1069" t="s">
        <v>10885</v>
      </c>
      <c r="E1069">
        <v>2</v>
      </c>
    </row>
    <row r="1070" spans="1:5" x14ac:dyDescent="0.2">
      <c r="A1070" t="s">
        <v>11965</v>
      </c>
      <c r="B1070" t="s">
        <v>84</v>
      </c>
      <c r="C1070" t="s">
        <v>174</v>
      </c>
      <c r="D1070" t="s">
        <v>10887</v>
      </c>
      <c r="E1070">
        <v>21</v>
      </c>
    </row>
    <row r="1071" spans="1:5" x14ac:dyDescent="0.2">
      <c r="A1071" t="s">
        <v>11966</v>
      </c>
      <c r="B1071" t="s">
        <v>84</v>
      </c>
      <c r="C1071" t="s">
        <v>174</v>
      </c>
      <c r="D1071" t="s">
        <v>10889</v>
      </c>
      <c r="E1071">
        <v>374</v>
      </c>
    </row>
    <row r="1072" spans="1:5" x14ac:dyDescent="0.2">
      <c r="A1072" t="s">
        <v>11967</v>
      </c>
      <c r="B1072" t="s">
        <v>84</v>
      </c>
      <c r="C1072" t="s">
        <v>174</v>
      </c>
      <c r="D1072" t="s">
        <v>10893</v>
      </c>
      <c r="E1072">
        <v>5</v>
      </c>
    </row>
    <row r="1073" spans="1:5" x14ac:dyDescent="0.2">
      <c r="A1073" t="s">
        <v>11968</v>
      </c>
      <c r="B1073" t="s">
        <v>84</v>
      </c>
      <c r="C1073" t="s">
        <v>174</v>
      </c>
      <c r="D1073" t="s">
        <v>10895</v>
      </c>
      <c r="E1073">
        <v>5</v>
      </c>
    </row>
    <row r="1074" spans="1:5" x14ac:dyDescent="0.2">
      <c r="A1074" t="s">
        <v>11969</v>
      </c>
      <c r="B1074" t="s">
        <v>84</v>
      </c>
      <c r="C1074" t="s">
        <v>174</v>
      </c>
      <c r="D1074" t="s">
        <v>10899</v>
      </c>
      <c r="E1074">
        <v>2</v>
      </c>
    </row>
    <row r="1075" spans="1:5" x14ac:dyDescent="0.2">
      <c r="A1075" t="s">
        <v>11970</v>
      </c>
      <c r="B1075" t="s">
        <v>84</v>
      </c>
      <c r="C1075" t="s">
        <v>174</v>
      </c>
      <c r="D1075" t="s">
        <v>10901</v>
      </c>
      <c r="E1075">
        <v>444</v>
      </c>
    </row>
    <row r="1076" spans="1:5" x14ac:dyDescent="0.2">
      <c r="A1076" t="s">
        <v>11971</v>
      </c>
      <c r="B1076" t="s">
        <v>84</v>
      </c>
      <c r="C1076" t="s">
        <v>174</v>
      </c>
      <c r="D1076" t="s">
        <v>10903</v>
      </c>
      <c r="E1076">
        <v>847</v>
      </c>
    </row>
    <row r="1077" spans="1:5" x14ac:dyDescent="0.2">
      <c r="A1077" t="s">
        <v>11972</v>
      </c>
      <c r="B1077" t="s">
        <v>84</v>
      </c>
      <c r="C1077" t="s">
        <v>174</v>
      </c>
      <c r="D1077" t="s">
        <v>10905</v>
      </c>
      <c r="E1077">
        <v>1</v>
      </c>
    </row>
    <row r="1078" spans="1:5" x14ac:dyDescent="0.2">
      <c r="A1078" t="s">
        <v>11973</v>
      </c>
      <c r="B1078" t="s">
        <v>84</v>
      </c>
      <c r="C1078" t="s">
        <v>174</v>
      </c>
      <c r="D1078" t="s">
        <v>10907</v>
      </c>
      <c r="E1078">
        <v>9</v>
      </c>
    </row>
    <row r="1079" spans="1:5" x14ac:dyDescent="0.2">
      <c r="A1079" t="s">
        <v>11974</v>
      </c>
      <c r="B1079" t="s">
        <v>84</v>
      </c>
      <c r="C1079" t="s">
        <v>174</v>
      </c>
      <c r="D1079" t="s">
        <v>10909</v>
      </c>
      <c r="E1079">
        <v>4</v>
      </c>
    </row>
    <row r="1080" spans="1:5" x14ac:dyDescent="0.2">
      <c r="A1080" t="s">
        <v>11975</v>
      </c>
      <c r="B1080" t="s">
        <v>84</v>
      </c>
      <c r="C1080" t="s">
        <v>174</v>
      </c>
      <c r="D1080" t="s">
        <v>10917</v>
      </c>
      <c r="E1080">
        <v>1</v>
      </c>
    </row>
    <row r="1081" spans="1:5" x14ac:dyDescent="0.2">
      <c r="A1081" t="s">
        <v>11976</v>
      </c>
      <c r="B1081" t="s">
        <v>84</v>
      </c>
      <c r="C1081" t="s">
        <v>174</v>
      </c>
      <c r="D1081" t="s">
        <v>10921</v>
      </c>
      <c r="E1081">
        <v>2</v>
      </c>
    </row>
    <row r="1082" spans="1:5" x14ac:dyDescent="0.2">
      <c r="A1082" t="s">
        <v>11977</v>
      </c>
      <c r="B1082" t="s">
        <v>84</v>
      </c>
      <c r="C1082" t="s">
        <v>174</v>
      </c>
      <c r="D1082" t="s">
        <v>10925</v>
      </c>
      <c r="E1082">
        <v>5</v>
      </c>
    </row>
    <row r="1083" spans="1:5" x14ac:dyDescent="0.2">
      <c r="A1083" t="s">
        <v>11978</v>
      </c>
      <c r="B1083" t="s">
        <v>84</v>
      </c>
      <c r="C1083" t="s">
        <v>174</v>
      </c>
      <c r="D1083" t="s">
        <v>10927</v>
      </c>
      <c r="E1083">
        <v>5</v>
      </c>
    </row>
    <row r="1084" spans="1:5" x14ac:dyDescent="0.2">
      <c r="A1084" t="s">
        <v>11979</v>
      </c>
      <c r="B1084" t="s">
        <v>84</v>
      </c>
      <c r="C1084" t="s">
        <v>174</v>
      </c>
      <c r="D1084" t="s">
        <v>10929</v>
      </c>
      <c r="E1084">
        <v>7</v>
      </c>
    </row>
    <row r="1085" spans="1:5" x14ac:dyDescent="0.2">
      <c r="A1085" t="s">
        <v>11980</v>
      </c>
      <c r="B1085" t="s">
        <v>84</v>
      </c>
      <c r="C1085" t="s">
        <v>174</v>
      </c>
      <c r="D1085" t="s">
        <v>10931</v>
      </c>
      <c r="E1085">
        <v>2</v>
      </c>
    </row>
    <row r="1086" spans="1:5" x14ac:dyDescent="0.2">
      <c r="A1086" t="s">
        <v>11981</v>
      </c>
      <c r="B1086" t="s">
        <v>84</v>
      </c>
      <c r="C1086" t="s">
        <v>174</v>
      </c>
      <c r="D1086" t="s">
        <v>10935</v>
      </c>
      <c r="E1086">
        <v>1</v>
      </c>
    </row>
    <row r="1087" spans="1:5" x14ac:dyDescent="0.2">
      <c r="A1087" t="s">
        <v>11982</v>
      </c>
      <c r="B1087" t="s">
        <v>84</v>
      </c>
      <c r="C1087" t="s">
        <v>174</v>
      </c>
      <c r="D1087" t="s">
        <v>10941</v>
      </c>
      <c r="E1087">
        <v>9</v>
      </c>
    </row>
    <row r="1088" spans="1:5" x14ac:dyDescent="0.2">
      <c r="A1088" t="s">
        <v>11983</v>
      </c>
      <c r="B1088" t="s">
        <v>84</v>
      </c>
      <c r="C1088" t="s">
        <v>175</v>
      </c>
      <c r="D1088" t="s">
        <v>10855</v>
      </c>
      <c r="E1088">
        <v>3</v>
      </c>
    </row>
    <row r="1089" spans="1:5" x14ac:dyDescent="0.2">
      <c r="A1089" t="s">
        <v>11984</v>
      </c>
      <c r="B1089" t="s">
        <v>84</v>
      </c>
      <c r="C1089" t="s">
        <v>175</v>
      </c>
      <c r="D1089" t="s">
        <v>10869</v>
      </c>
      <c r="E1089">
        <v>5</v>
      </c>
    </row>
    <row r="1090" spans="1:5" x14ac:dyDescent="0.2">
      <c r="A1090" t="s">
        <v>11985</v>
      </c>
      <c r="B1090" t="s">
        <v>84</v>
      </c>
      <c r="C1090" t="s">
        <v>175</v>
      </c>
      <c r="D1090" t="s">
        <v>10875</v>
      </c>
      <c r="E1090">
        <v>2</v>
      </c>
    </row>
    <row r="1091" spans="1:5" x14ac:dyDescent="0.2">
      <c r="A1091" t="s">
        <v>11986</v>
      </c>
      <c r="B1091" t="s">
        <v>84</v>
      </c>
      <c r="C1091" t="s">
        <v>175</v>
      </c>
      <c r="D1091" t="s">
        <v>10877</v>
      </c>
      <c r="E1091">
        <v>2</v>
      </c>
    </row>
    <row r="1092" spans="1:5" x14ac:dyDescent="0.2">
      <c r="A1092" t="s">
        <v>11987</v>
      </c>
      <c r="B1092" t="s">
        <v>84</v>
      </c>
      <c r="C1092" t="s">
        <v>175</v>
      </c>
      <c r="D1092" t="s">
        <v>10885</v>
      </c>
      <c r="E1092">
        <v>2</v>
      </c>
    </row>
    <row r="1093" spans="1:5" x14ac:dyDescent="0.2">
      <c r="A1093" t="s">
        <v>11988</v>
      </c>
      <c r="B1093" t="s">
        <v>84</v>
      </c>
      <c r="C1093" t="s">
        <v>175</v>
      </c>
      <c r="D1093" t="s">
        <v>10887</v>
      </c>
      <c r="E1093">
        <v>10</v>
      </c>
    </row>
    <row r="1094" spans="1:5" x14ac:dyDescent="0.2">
      <c r="A1094" t="s">
        <v>11989</v>
      </c>
      <c r="B1094" t="s">
        <v>84</v>
      </c>
      <c r="C1094" t="s">
        <v>175</v>
      </c>
      <c r="D1094" t="s">
        <v>10889</v>
      </c>
      <c r="E1094">
        <v>94</v>
      </c>
    </row>
    <row r="1095" spans="1:5" x14ac:dyDescent="0.2">
      <c r="A1095" t="s">
        <v>11990</v>
      </c>
      <c r="B1095" t="s">
        <v>84</v>
      </c>
      <c r="C1095" t="s">
        <v>175</v>
      </c>
      <c r="D1095" t="s">
        <v>10891</v>
      </c>
      <c r="E1095">
        <v>1</v>
      </c>
    </row>
    <row r="1096" spans="1:5" x14ac:dyDescent="0.2">
      <c r="A1096" t="s">
        <v>11991</v>
      </c>
      <c r="B1096" t="s">
        <v>84</v>
      </c>
      <c r="C1096" t="s">
        <v>175</v>
      </c>
      <c r="D1096" t="s">
        <v>10893</v>
      </c>
      <c r="E1096">
        <v>1</v>
      </c>
    </row>
    <row r="1097" spans="1:5" x14ac:dyDescent="0.2">
      <c r="A1097" t="s">
        <v>11992</v>
      </c>
      <c r="B1097" t="s">
        <v>84</v>
      </c>
      <c r="C1097" t="s">
        <v>175</v>
      </c>
      <c r="D1097" t="s">
        <v>10895</v>
      </c>
      <c r="E1097">
        <v>3</v>
      </c>
    </row>
    <row r="1098" spans="1:5" x14ac:dyDescent="0.2">
      <c r="A1098" t="s">
        <v>11993</v>
      </c>
      <c r="B1098" t="s">
        <v>84</v>
      </c>
      <c r="C1098" t="s">
        <v>175</v>
      </c>
      <c r="D1098" t="s">
        <v>10897</v>
      </c>
      <c r="E1098">
        <v>1</v>
      </c>
    </row>
    <row r="1099" spans="1:5" x14ac:dyDescent="0.2">
      <c r="A1099" t="s">
        <v>11994</v>
      </c>
      <c r="B1099" t="s">
        <v>84</v>
      </c>
      <c r="C1099" t="s">
        <v>175</v>
      </c>
      <c r="D1099" t="s">
        <v>10901</v>
      </c>
      <c r="E1099">
        <v>100</v>
      </c>
    </row>
    <row r="1100" spans="1:5" x14ac:dyDescent="0.2">
      <c r="A1100" t="s">
        <v>11995</v>
      </c>
      <c r="B1100" t="s">
        <v>84</v>
      </c>
      <c r="C1100" t="s">
        <v>175</v>
      </c>
      <c r="D1100" t="s">
        <v>10903</v>
      </c>
      <c r="E1100">
        <v>178</v>
      </c>
    </row>
    <row r="1101" spans="1:5" x14ac:dyDescent="0.2">
      <c r="A1101" t="s">
        <v>11996</v>
      </c>
      <c r="B1101" t="s">
        <v>84</v>
      </c>
      <c r="C1101" t="s">
        <v>175</v>
      </c>
      <c r="D1101" t="s">
        <v>10907</v>
      </c>
      <c r="E1101">
        <v>5</v>
      </c>
    </row>
    <row r="1102" spans="1:5" x14ac:dyDescent="0.2">
      <c r="A1102" t="s">
        <v>11997</v>
      </c>
      <c r="B1102" t="s">
        <v>84</v>
      </c>
      <c r="C1102" t="s">
        <v>175</v>
      </c>
      <c r="D1102" t="s">
        <v>10909</v>
      </c>
      <c r="E1102">
        <v>2</v>
      </c>
    </row>
    <row r="1103" spans="1:5" x14ac:dyDescent="0.2">
      <c r="A1103" t="s">
        <v>11998</v>
      </c>
      <c r="B1103" t="s">
        <v>84</v>
      </c>
      <c r="C1103" t="s">
        <v>175</v>
      </c>
      <c r="D1103" t="s">
        <v>10917</v>
      </c>
      <c r="E1103">
        <v>1</v>
      </c>
    </row>
    <row r="1104" spans="1:5" x14ac:dyDescent="0.2">
      <c r="A1104" t="s">
        <v>11999</v>
      </c>
      <c r="B1104" t="s">
        <v>84</v>
      </c>
      <c r="C1104" t="s">
        <v>175</v>
      </c>
      <c r="D1104" t="s">
        <v>10921</v>
      </c>
      <c r="E1104">
        <v>2</v>
      </c>
    </row>
    <row r="1105" spans="1:5" x14ac:dyDescent="0.2">
      <c r="A1105" t="s">
        <v>12000</v>
      </c>
      <c r="B1105" t="s">
        <v>84</v>
      </c>
      <c r="C1105" t="s">
        <v>175</v>
      </c>
      <c r="D1105" t="s">
        <v>10925</v>
      </c>
      <c r="E1105">
        <v>2</v>
      </c>
    </row>
    <row r="1106" spans="1:5" x14ac:dyDescent="0.2">
      <c r="A1106" t="s">
        <v>12001</v>
      </c>
      <c r="B1106" t="s">
        <v>84</v>
      </c>
      <c r="C1106" t="s">
        <v>175</v>
      </c>
      <c r="D1106" t="s">
        <v>10927</v>
      </c>
      <c r="E1106">
        <v>1</v>
      </c>
    </row>
    <row r="1107" spans="1:5" x14ac:dyDescent="0.2">
      <c r="A1107" t="s">
        <v>12002</v>
      </c>
      <c r="B1107" t="s">
        <v>84</v>
      </c>
      <c r="C1107" t="s">
        <v>175</v>
      </c>
      <c r="D1107" t="s">
        <v>10929</v>
      </c>
      <c r="E1107">
        <v>3</v>
      </c>
    </row>
    <row r="1108" spans="1:5" x14ac:dyDescent="0.2">
      <c r="A1108" t="s">
        <v>12003</v>
      </c>
      <c r="B1108" t="s">
        <v>84</v>
      </c>
      <c r="C1108" t="s">
        <v>176</v>
      </c>
      <c r="D1108" t="s">
        <v>10855</v>
      </c>
      <c r="E1108">
        <v>3</v>
      </c>
    </row>
    <row r="1109" spans="1:5" x14ac:dyDescent="0.2">
      <c r="A1109" t="s">
        <v>12004</v>
      </c>
      <c r="B1109" t="s">
        <v>84</v>
      </c>
      <c r="C1109" t="s">
        <v>176</v>
      </c>
      <c r="D1109" t="s">
        <v>10859</v>
      </c>
      <c r="E1109">
        <v>1</v>
      </c>
    </row>
    <row r="1110" spans="1:5" x14ac:dyDescent="0.2">
      <c r="A1110" t="s">
        <v>12005</v>
      </c>
      <c r="B1110" t="s">
        <v>84</v>
      </c>
      <c r="C1110" t="s">
        <v>176</v>
      </c>
      <c r="D1110" t="s">
        <v>10863</v>
      </c>
      <c r="E1110">
        <v>1</v>
      </c>
    </row>
    <row r="1111" spans="1:5" x14ac:dyDescent="0.2">
      <c r="A1111" t="s">
        <v>12006</v>
      </c>
      <c r="B1111" t="s">
        <v>84</v>
      </c>
      <c r="C1111" t="s">
        <v>176</v>
      </c>
      <c r="D1111" t="s">
        <v>10869</v>
      </c>
      <c r="E1111">
        <v>8</v>
      </c>
    </row>
    <row r="1112" spans="1:5" x14ac:dyDescent="0.2">
      <c r="A1112" t="s">
        <v>12007</v>
      </c>
      <c r="B1112" t="s">
        <v>84</v>
      </c>
      <c r="C1112" t="s">
        <v>176</v>
      </c>
      <c r="D1112" t="s">
        <v>10887</v>
      </c>
      <c r="E1112">
        <v>16</v>
      </c>
    </row>
    <row r="1113" spans="1:5" x14ac:dyDescent="0.2">
      <c r="A1113" t="s">
        <v>12008</v>
      </c>
      <c r="B1113" t="s">
        <v>84</v>
      </c>
      <c r="C1113" t="s">
        <v>176</v>
      </c>
      <c r="D1113" t="s">
        <v>10889</v>
      </c>
      <c r="E1113">
        <v>310</v>
      </c>
    </row>
    <row r="1114" spans="1:5" x14ac:dyDescent="0.2">
      <c r="A1114" t="s">
        <v>12009</v>
      </c>
      <c r="B1114" t="s">
        <v>84</v>
      </c>
      <c r="C1114" t="s">
        <v>176</v>
      </c>
      <c r="D1114" t="s">
        <v>10893</v>
      </c>
      <c r="E1114">
        <v>1</v>
      </c>
    </row>
    <row r="1115" spans="1:5" x14ac:dyDescent="0.2">
      <c r="A1115" t="s">
        <v>12010</v>
      </c>
      <c r="B1115" t="s">
        <v>84</v>
      </c>
      <c r="C1115" t="s">
        <v>176</v>
      </c>
      <c r="D1115" t="s">
        <v>10895</v>
      </c>
      <c r="E1115">
        <v>1</v>
      </c>
    </row>
    <row r="1116" spans="1:5" x14ac:dyDescent="0.2">
      <c r="A1116" t="s">
        <v>12011</v>
      </c>
      <c r="B1116" t="s">
        <v>84</v>
      </c>
      <c r="C1116" t="s">
        <v>176</v>
      </c>
      <c r="D1116" t="s">
        <v>10899</v>
      </c>
      <c r="E1116">
        <v>1</v>
      </c>
    </row>
    <row r="1117" spans="1:5" x14ac:dyDescent="0.2">
      <c r="A1117" t="s">
        <v>12012</v>
      </c>
      <c r="B1117" t="s">
        <v>84</v>
      </c>
      <c r="C1117" t="s">
        <v>176</v>
      </c>
      <c r="D1117" t="s">
        <v>10901</v>
      </c>
      <c r="E1117">
        <v>331</v>
      </c>
    </row>
    <row r="1118" spans="1:5" x14ac:dyDescent="0.2">
      <c r="A1118" t="s">
        <v>12013</v>
      </c>
      <c r="B1118" t="s">
        <v>84</v>
      </c>
      <c r="C1118" t="s">
        <v>176</v>
      </c>
      <c r="D1118" t="s">
        <v>10903</v>
      </c>
      <c r="E1118">
        <v>719</v>
      </c>
    </row>
    <row r="1119" spans="1:5" x14ac:dyDescent="0.2">
      <c r="A1119" t="s">
        <v>12014</v>
      </c>
      <c r="B1119" t="s">
        <v>84</v>
      </c>
      <c r="C1119" t="s">
        <v>176</v>
      </c>
      <c r="D1119" t="s">
        <v>10907</v>
      </c>
      <c r="E1119">
        <v>6</v>
      </c>
    </row>
    <row r="1120" spans="1:5" x14ac:dyDescent="0.2">
      <c r="A1120" t="s">
        <v>12015</v>
      </c>
      <c r="B1120" t="s">
        <v>84</v>
      </c>
      <c r="C1120" t="s">
        <v>176</v>
      </c>
      <c r="D1120" t="s">
        <v>10917</v>
      </c>
      <c r="E1120">
        <v>1</v>
      </c>
    </row>
    <row r="1121" spans="1:5" x14ac:dyDescent="0.2">
      <c r="A1121" t="s">
        <v>12016</v>
      </c>
      <c r="B1121" t="s">
        <v>84</v>
      </c>
      <c r="C1121" t="s">
        <v>176</v>
      </c>
      <c r="D1121" t="s">
        <v>10921</v>
      </c>
      <c r="E1121">
        <v>1</v>
      </c>
    </row>
    <row r="1122" spans="1:5" x14ac:dyDescent="0.2">
      <c r="A1122" t="s">
        <v>12017</v>
      </c>
      <c r="B1122" t="s">
        <v>84</v>
      </c>
      <c r="C1122" t="s">
        <v>176</v>
      </c>
      <c r="D1122" t="s">
        <v>10925</v>
      </c>
      <c r="E1122">
        <v>3</v>
      </c>
    </row>
    <row r="1123" spans="1:5" x14ac:dyDescent="0.2">
      <c r="A1123" t="s">
        <v>12018</v>
      </c>
      <c r="B1123" t="s">
        <v>84</v>
      </c>
      <c r="C1123" t="s">
        <v>176</v>
      </c>
      <c r="D1123" t="s">
        <v>10927</v>
      </c>
      <c r="E1123">
        <v>1</v>
      </c>
    </row>
    <row r="1124" spans="1:5" x14ac:dyDescent="0.2">
      <c r="A1124" t="s">
        <v>12019</v>
      </c>
      <c r="B1124" t="s">
        <v>84</v>
      </c>
      <c r="C1124" t="s">
        <v>176</v>
      </c>
      <c r="D1124" t="s">
        <v>10929</v>
      </c>
      <c r="E1124">
        <v>4</v>
      </c>
    </row>
    <row r="1125" spans="1:5" x14ac:dyDescent="0.2">
      <c r="A1125" t="s">
        <v>12020</v>
      </c>
      <c r="B1125" t="s">
        <v>84</v>
      </c>
      <c r="C1125" t="s">
        <v>176</v>
      </c>
      <c r="D1125" t="s">
        <v>10931</v>
      </c>
      <c r="E1125">
        <v>1</v>
      </c>
    </row>
    <row r="1126" spans="1:5" x14ac:dyDescent="0.2">
      <c r="A1126" t="s">
        <v>12021</v>
      </c>
      <c r="B1126" t="s">
        <v>84</v>
      </c>
      <c r="C1126" t="s">
        <v>176</v>
      </c>
      <c r="D1126" t="s">
        <v>10941</v>
      </c>
      <c r="E1126">
        <v>9</v>
      </c>
    </row>
    <row r="1127" spans="1:5" x14ac:dyDescent="0.2">
      <c r="A1127" t="s">
        <v>12022</v>
      </c>
      <c r="B1127" t="s">
        <v>84</v>
      </c>
      <c r="C1127" t="s">
        <v>176</v>
      </c>
      <c r="D1127" t="s">
        <v>10943</v>
      </c>
      <c r="E1127">
        <v>1</v>
      </c>
    </row>
    <row r="1128" spans="1:5" x14ac:dyDescent="0.2">
      <c r="A1128" t="s">
        <v>12023</v>
      </c>
      <c r="B1128" t="s">
        <v>84</v>
      </c>
      <c r="C1128" t="s">
        <v>175</v>
      </c>
      <c r="D1128" t="s">
        <v>10935</v>
      </c>
      <c r="E1128">
        <v>1</v>
      </c>
    </row>
    <row r="1129" spans="1:5" x14ac:dyDescent="0.2">
      <c r="A1129" t="s">
        <v>12024</v>
      </c>
      <c r="B1129" t="s">
        <v>84</v>
      </c>
      <c r="C1129" t="s">
        <v>175</v>
      </c>
      <c r="D1129" t="s">
        <v>10941</v>
      </c>
      <c r="E1129">
        <v>6</v>
      </c>
    </row>
    <row r="1130" spans="1:5" x14ac:dyDescent="0.2">
      <c r="A1130" t="s">
        <v>12025</v>
      </c>
      <c r="B1130" t="s">
        <v>84</v>
      </c>
      <c r="C1130" t="s">
        <v>177</v>
      </c>
      <c r="D1130" t="s">
        <v>10851</v>
      </c>
      <c r="E1130">
        <v>1</v>
      </c>
    </row>
    <row r="1131" spans="1:5" x14ac:dyDescent="0.2">
      <c r="A1131" t="s">
        <v>12026</v>
      </c>
      <c r="B1131" t="s">
        <v>84</v>
      </c>
      <c r="C1131" t="s">
        <v>177</v>
      </c>
      <c r="D1131" t="s">
        <v>10855</v>
      </c>
      <c r="E1131">
        <v>2</v>
      </c>
    </row>
    <row r="1132" spans="1:5" x14ac:dyDescent="0.2">
      <c r="A1132" t="s">
        <v>12027</v>
      </c>
      <c r="B1132" t="s">
        <v>84</v>
      </c>
      <c r="C1132" t="s">
        <v>177</v>
      </c>
      <c r="D1132" t="s">
        <v>10859</v>
      </c>
      <c r="E1132">
        <v>2</v>
      </c>
    </row>
    <row r="1133" spans="1:5" x14ac:dyDescent="0.2">
      <c r="A1133" t="s">
        <v>12028</v>
      </c>
      <c r="B1133" t="s">
        <v>84</v>
      </c>
      <c r="C1133" t="s">
        <v>177</v>
      </c>
      <c r="D1133" t="s">
        <v>10869</v>
      </c>
      <c r="E1133">
        <v>5</v>
      </c>
    </row>
    <row r="1134" spans="1:5" x14ac:dyDescent="0.2">
      <c r="A1134" t="s">
        <v>12029</v>
      </c>
      <c r="B1134" t="s">
        <v>84</v>
      </c>
      <c r="C1134" t="s">
        <v>177</v>
      </c>
      <c r="D1134" t="s">
        <v>10875</v>
      </c>
      <c r="E1134">
        <v>1</v>
      </c>
    </row>
    <row r="1135" spans="1:5" x14ac:dyDescent="0.2">
      <c r="A1135" t="s">
        <v>12030</v>
      </c>
      <c r="B1135" t="s">
        <v>84</v>
      </c>
      <c r="C1135" t="s">
        <v>177</v>
      </c>
      <c r="D1135" t="s">
        <v>10877</v>
      </c>
      <c r="E1135">
        <v>1</v>
      </c>
    </row>
    <row r="1136" spans="1:5" x14ac:dyDescent="0.2">
      <c r="A1136" t="s">
        <v>12031</v>
      </c>
      <c r="B1136" t="s">
        <v>84</v>
      </c>
      <c r="C1136" t="s">
        <v>177</v>
      </c>
      <c r="D1136" t="s">
        <v>10883</v>
      </c>
      <c r="E1136">
        <v>1</v>
      </c>
    </row>
    <row r="1137" spans="1:5" x14ac:dyDescent="0.2">
      <c r="A1137" t="s">
        <v>12032</v>
      </c>
      <c r="B1137" t="s">
        <v>84</v>
      </c>
      <c r="C1137" t="s">
        <v>177</v>
      </c>
      <c r="D1137" t="s">
        <v>10885</v>
      </c>
      <c r="E1137">
        <v>1</v>
      </c>
    </row>
    <row r="1138" spans="1:5" x14ac:dyDescent="0.2">
      <c r="A1138" t="s">
        <v>12033</v>
      </c>
      <c r="B1138" t="s">
        <v>84</v>
      </c>
      <c r="C1138" t="s">
        <v>177</v>
      </c>
      <c r="D1138" t="s">
        <v>10887</v>
      </c>
      <c r="E1138">
        <v>15</v>
      </c>
    </row>
    <row r="1139" spans="1:5" x14ac:dyDescent="0.2">
      <c r="A1139" t="s">
        <v>12034</v>
      </c>
      <c r="B1139" t="s">
        <v>84</v>
      </c>
      <c r="C1139" t="s">
        <v>177</v>
      </c>
      <c r="D1139" t="s">
        <v>10889</v>
      </c>
      <c r="E1139">
        <v>180</v>
      </c>
    </row>
    <row r="1140" spans="1:5" x14ac:dyDescent="0.2">
      <c r="A1140" t="s">
        <v>12035</v>
      </c>
      <c r="B1140" t="s">
        <v>84</v>
      </c>
      <c r="C1140" t="s">
        <v>177</v>
      </c>
      <c r="D1140" t="s">
        <v>10895</v>
      </c>
      <c r="E1140">
        <v>1</v>
      </c>
    </row>
    <row r="1141" spans="1:5" x14ac:dyDescent="0.2">
      <c r="A1141" t="s">
        <v>12036</v>
      </c>
      <c r="B1141" t="s">
        <v>84</v>
      </c>
      <c r="C1141" t="s">
        <v>177</v>
      </c>
      <c r="D1141" t="s">
        <v>10899</v>
      </c>
      <c r="E1141">
        <v>1</v>
      </c>
    </row>
    <row r="1142" spans="1:5" x14ac:dyDescent="0.2">
      <c r="A1142" t="s">
        <v>12037</v>
      </c>
      <c r="B1142" t="s">
        <v>84</v>
      </c>
      <c r="C1142" t="s">
        <v>177</v>
      </c>
      <c r="D1142" t="s">
        <v>10901</v>
      </c>
      <c r="E1142">
        <v>196</v>
      </c>
    </row>
    <row r="1143" spans="1:5" x14ac:dyDescent="0.2">
      <c r="A1143" t="s">
        <v>12038</v>
      </c>
      <c r="B1143" t="s">
        <v>84</v>
      </c>
      <c r="C1143" t="s">
        <v>177</v>
      </c>
      <c r="D1143" t="s">
        <v>10903</v>
      </c>
      <c r="E1143">
        <v>438</v>
      </c>
    </row>
    <row r="1144" spans="1:5" x14ac:dyDescent="0.2">
      <c r="A1144" t="s">
        <v>12039</v>
      </c>
      <c r="B1144" t="s">
        <v>84</v>
      </c>
      <c r="C1144" t="s">
        <v>177</v>
      </c>
      <c r="D1144" t="s">
        <v>10907</v>
      </c>
      <c r="E1144">
        <v>3</v>
      </c>
    </row>
    <row r="1145" spans="1:5" x14ac:dyDescent="0.2">
      <c r="A1145" t="s">
        <v>12040</v>
      </c>
      <c r="B1145" t="s">
        <v>84</v>
      </c>
      <c r="C1145" t="s">
        <v>177</v>
      </c>
      <c r="D1145" t="s">
        <v>10909</v>
      </c>
      <c r="E1145">
        <v>1</v>
      </c>
    </row>
    <row r="1146" spans="1:5" x14ac:dyDescent="0.2">
      <c r="A1146" t="s">
        <v>12041</v>
      </c>
      <c r="B1146" t="s">
        <v>84</v>
      </c>
      <c r="C1146" t="s">
        <v>177</v>
      </c>
      <c r="D1146" t="s">
        <v>10919</v>
      </c>
      <c r="E1146">
        <v>1</v>
      </c>
    </row>
    <row r="1147" spans="1:5" x14ac:dyDescent="0.2">
      <c r="A1147" t="s">
        <v>12042</v>
      </c>
      <c r="B1147" t="s">
        <v>84</v>
      </c>
      <c r="C1147" t="s">
        <v>177</v>
      </c>
      <c r="D1147" t="s">
        <v>10921</v>
      </c>
      <c r="E1147">
        <v>1</v>
      </c>
    </row>
    <row r="1148" spans="1:5" x14ac:dyDescent="0.2">
      <c r="A1148" t="s">
        <v>12043</v>
      </c>
      <c r="B1148" t="s">
        <v>84</v>
      </c>
      <c r="C1148" t="s">
        <v>177</v>
      </c>
      <c r="D1148" t="s">
        <v>10923</v>
      </c>
      <c r="E1148">
        <v>1</v>
      </c>
    </row>
    <row r="1149" spans="1:5" x14ac:dyDescent="0.2">
      <c r="A1149" t="s">
        <v>12044</v>
      </c>
      <c r="B1149" t="s">
        <v>84</v>
      </c>
      <c r="C1149" t="s">
        <v>177</v>
      </c>
      <c r="D1149" t="s">
        <v>10925</v>
      </c>
      <c r="E1149">
        <v>3</v>
      </c>
    </row>
    <row r="1150" spans="1:5" x14ac:dyDescent="0.2">
      <c r="A1150" t="s">
        <v>12045</v>
      </c>
      <c r="B1150" t="s">
        <v>84</v>
      </c>
      <c r="C1150" t="s">
        <v>177</v>
      </c>
      <c r="D1150" t="s">
        <v>10927</v>
      </c>
      <c r="E1150">
        <v>1</v>
      </c>
    </row>
    <row r="1151" spans="1:5" x14ac:dyDescent="0.2">
      <c r="A1151" t="s">
        <v>12046</v>
      </c>
      <c r="B1151" t="s">
        <v>84</v>
      </c>
      <c r="C1151" t="s">
        <v>177</v>
      </c>
      <c r="D1151" t="s">
        <v>10929</v>
      </c>
      <c r="E1151">
        <v>6</v>
      </c>
    </row>
    <row r="1152" spans="1:5" x14ac:dyDescent="0.2">
      <c r="A1152" t="s">
        <v>12047</v>
      </c>
      <c r="B1152" t="s">
        <v>84</v>
      </c>
      <c r="C1152" t="s">
        <v>177</v>
      </c>
      <c r="D1152" t="s">
        <v>10939</v>
      </c>
      <c r="E1152">
        <v>1</v>
      </c>
    </row>
    <row r="1153" spans="1:5" x14ac:dyDescent="0.2">
      <c r="A1153" t="s">
        <v>12048</v>
      </c>
      <c r="B1153" t="s">
        <v>84</v>
      </c>
      <c r="C1153" t="s">
        <v>177</v>
      </c>
      <c r="D1153" t="s">
        <v>10941</v>
      </c>
      <c r="E1153">
        <v>6</v>
      </c>
    </row>
    <row r="1154" spans="1:5" x14ac:dyDescent="0.2">
      <c r="A1154" t="s">
        <v>12049</v>
      </c>
      <c r="B1154" t="s">
        <v>84</v>
      </c>
      <c r="C1154" t="s">
        <v>177</v>
      </c>
      <c r="D1154" t="s">
        <v>10943</v>
      </c>
      <c r="E1154">
        <v>1</v>
      </c>
    </row>
    <row r="1155" spans="1:5" x14ac:dyDescent="0.2">
      <c r="A1155" t="s">
        <v>12050</v>
      </c>
      <c r="B1155" t="s">
        <v>84</v>
      </c>
      <c r="C1155" t="s">
        <v>178</v>
      </c>
      <c r="D1155" t="s">
        <v>10855</v>
      </c>
      <c r="E1155">
        <v>1</v>
      </c>
    </row>
    <row r="1156" spans="1:5" x14ac:dyDescent="0.2">
      <c r="A1156" t="s">
        <v>12051</v>
      </c>
      <c r="B1156" t="s">
        <v>84</v>
      </c>
      <c r="C1156" t="s">
        <v>178</v>
      </c>
      <c r="D1156" t="s">
        <v>10867</v>
      </c>
      <c r="E1156">
        <v>1</v>
      </c>
    </row>
    <row r="1157" spans="1:5" x14ac:dyDescent="0.2">
      <c r="A1157" t="s">
        <v>12052</v>
      </c>
      <c r="B1157" t="s">
        <v>84</v>
      </c>
      <c r="C1157" t="s">
        <v>178</v>
      </c>
      <c r="D1157" t="s">
        <v>10869</v>
      </c>
      <c r="E1157">
        <v>4</v>
      </c>
    </row>
    <row r="1158" spans="1:5" x14ac:dyDescent="0.2">
      <c r="A1158" t="s">
        <v>12053</v>
      </c>
      <c r="B1158" t="s">
        <v>84</v>
      </c>
      <c r="C1158" t="s">
        <v>178</v>
      </c>
      <c r="D1158" t="s">
        <v>10875</v>
      </c>
      <c r="E1158">
        <v>1</v>
      </c>
    </row>
    <row r="1159" spans="1:5" x14ac:dyDescent="0.2">
      <c r="A1159" t="s">
        <v>12054</v>
      </c>
      <c r="B1159" t="s">
        <v>84</v>
      </c>
      <c r="C1159" t="s">
        <v>178</v>
      </c>
      <c r="D1159" t="s">
        <v>10877</v>
      </c>
      <c r="E1159">
        <v>1</v>
      </c>
    </row>
    <row r="1160" spans="1:5" x14ac:dyDescent="0.2">
      <c r="A1160" t="s">
        <v>12055</v>
      </c>
      <c r="B1160" t="s">
        <v>84</v>
      </c>
      <c r="C1160" t="s">
        <v>178</v>
      </c>
      <c r="D1160" t="s">
        <v>10883</v>
      </c>
      <c r="E1160">
        <v>1</v>
      </c>
    </row>
    <row r="1161" spans="1:5" x14ac:dyDescent="0.2">
      <c r="A1161" t="s">
        <v>12056</v>
      </c>
      <c r="B1161" t="s">
        <v>84</v>
      </c>
      <c r="C1161" t="s">
        <v>178</v>
      </c>
      <c r="D1161" t="s">
        <v>10887</v>
      </c>
      <c r="E1161">
        <v>9</v>
      </c>
    </row>
    <row r="1162" spans="1:5" x14ac:dyDescent="0.2">
      <c r="A1162" t="s">
        <v>12057</v>
      </c>
      <c r="B1162" t="s">
        <v>84</v>
      </c>
      <c r="C1162" t="s">
        <v>178</v>
      </c>
      <c r="D1162" t="s">
        <v>10889</v>
      </c>
      <c r="E1162">
        <v>267</v>
      </c>
    </row>
    <row r="1163" spans="1:5" x14ac:dyDescent="0.2">
      <c r="A1163" t="s">
        <v>12058</v>
      </c>
      <c r="B1163" t="s">
        <v>84</v>
      </c>
      <c r="C1163" t="s">
        <v>178</v>
      </c>
      <c r="D1163" t="s">
        <v>10893</v>
      </c>
      <c r="E1163">
        <v>1</v>
      </c>
    </row>
    <row r="1164" spans="1:5" x14ac:dyDescent="0.2">
      <c r="A1164" t="s">
        <v>12059</v>
      </c>
      <c r="B1164" t="s">
        <v>84</v>
      </c>
      <c r="C1164" t="s">
        <v>178</v>
      </c>
      <c r="D1164" t="s">
        <v>10895</v>
      </c>
      <c r="E1164">
        <v>1</v>
      </c>
    </row>
    <row r="1165" spans="1:5" x14ac:dyDescent="0.2">
      <c r="A1165" t="s">
        <v>12060</v>
      </c>
      <c r="B1165" t="s">
        <v>84</v>
      </c>
      <c r="C1165" t="s">
        <v>178</v>
      </c>
      <c r="D1165" t="s">
        <v>10899</v>
      </c>
      <c r="E1165">
        <v>2</v>
      </c>
    </row>
    <row r="1166" spans="1:5" x14ac:dyDescent="0.2">
      <c r="A1166" t="s">
        <v>12061</v>
      </c>
      <c r="B1166" t="s">
        <v>84</v>
      </c>
      <c r="C1166" t="s">
        <v>178</v>
      </c>
      <c r="D1166" t="s">
        <v>10901</v>
      </c>
      <c r="E1166">
        <v>278</v>
      </c>
    </row>
    <row r="1167" spans="1:5" x14ac:dyDescent="0.2">
      <c r="A1167" t="s">
        <v>12062</v>
      </c>
      <c r="B1167" t="s">
        <v>84</v>
      </c>
      <c r="C1167" t="s">
        <v>178</v>
      </c>
      <c r="D1167" t="s">
        <v>10903</v>
      </c>
      <c r="E1167">
        <v>617</v>
      </c>
    </row>
    <row r="1168" spans="1:5" x14ac:dyDescent="0.2">
      <c r="A1168" t="s">
        <v>12063</v>
      </c>
      <c r="B1168" t="s">
        <v>84</v>
      </c>
      <c r="C1168" t="s">
        <v>178</v>
      </c>
      <c r="D1168" t="s">
        <v>10907</v>
      </c>
      <c r="E1168">
        <v>2</v>
      </c>
    </row>
    <row r="1169" spans="1:5" x14ac:dyDescent="0.2">
      <c r="A1169" t="s">
        <v>12064</v>
      </c>
      <c r="B1169" t="s">
        <v>84</v>
      </c>
      <c r="C1169" t="s">
        <v>178</v>
      </c>
      <c r="D1169" t="s">
        <v>10915</v>
      </c>
      <c r="E1169">
        <v>1</v>
      </c>
    </row>
    <row r="1170" spans="1:5" x14ac:dyDescent="0.2">
      <c r="A1170" t="s">
        <v>12065</v>
      </c>
      <c r="B1170" t="s">
        <v>84</v>
      </c>
      <c r="C1170" t="s">
        <v>178</v>
      </c>
      <c r="D1170" t="s">
        <v>10917</v>
      </c>
      <c r="E1170">
        <v>1</v>
      </c>
    </row>
    <row r="1171" spans="1:5" x14ac:dyDescent="0.2">
      <c r="A1171" t="s">
        <v>12066</v>
      </c>
      <c r="B1171" t="s">
        <v>84</v>
      </c>
      <c r="C1171" t="s">
        <v>178</v>
      </c>
      <c r="D1171" t="s">
        <v>10925</v>
      </c>
      <c r="E1171">
        <v>2</v>
      </c>
    </row>
    <row r="1172" spans="1:5" x14ac:dyDescent="0.2">
      <c r="A1172" t="s">
        <v>12067</v>
      </c>
      <c r="B1172" t="s">
        <v>84</v>
      </c>
      <c r="C1172" t="s">
        <v>178</v>
      </c>
      <c r="D1172" t="s">
        <v>10929</v>
      </c>
      <c r="E1172">
        <v>5</v>
      </c>
    </row>
    <row r="1173" spans="1:5" x14ac:dyDescent="0.2">
      <c r="A1173" t="s">
        <v>12068</v>
      </c>
      <c r="B1173" t="s">
        <v>84</v>
      </c>
      <c r="C1173" t="s">
        <v>178</v>
      </c>
      <c r="D1173" t="s">
        <v>10931</v>
      </c>
      <c r="E1173">
        <v>2</v>
      </c>
    </row>
    <row r="1174" spans="1:5" x14ac:dyDescent="0.2">
      <c r="A1174" t="s">
        <v>12069</v>
      </c>
      <c r="B1174" t="s">
        <v>84</v>
      </c>
      <c r="C1174" t="s">
        <v>178</v>
      </c>
      <c r="D1174" t="s">
        <v>10941</v>
      </c>
      <c r="E1174">
        <v>3</v>
      </c>
    </row>
    <row r="1175" spans="1:5" x14ac:dyDescent="0.2">
      <c r="A1175" t="s">
        <v>12070</v>
      </c>
      <c r="B1175" t="s">
        <v>84</v>
      </c>
      <c r="C1175" t="s">
        <v>179</v>
      </c>
      <c r="D1175" t="s">
        <v>10851</v>
      </c>
      <c r="E1175">
        <v>1</v>
      </c>
    </row>
    <row r="1176" spans="1:5" x14ac:dyDescent="0.2">
      <c r="A1176" t="s">
        <v>12071</v>
      </c>
      <c r="B1176" t="s">
        <v>84</v>
      </c>
      <c r="C1176" t="s">
        <v>179</v>
      </c>
      <c r="D1176" t="s">
        <v>10853</v>
      </c>
      <c r="E1176">
        <v>2</v>
      </c>
    </row>
    <row r="1177" spans="1:5" x14ac:dyDescent="0.2">
      <c r="A1177" t="s">
        <v>12072</v>
      </c>
      <c r="B1177" t="s">
        <v>84</v>
      </c>
      <c r="C1177" t="s">
        <v>179</v>
      </c>
      <c r="D1177" t="s">
        <v>10855</v>
      </c>
      <c r="E1177">
        <v>1</v>
      </c>
    </row>
    <row r="1178" spans="1:5" x14ac:dyDescent="0.2">
      <c r="A1178" t="s">
        <v>12073</v>
      </c>
      <c r="B1178" t="s">
        <v>84</v>
      </c>
      <c r="C1178" t="s">
        <v>179</v>
      </c>
      <c r="D1178" t="s">
        <v>10863</v>
      </c>
      <c r="E1178">
        <v>1</v>
      </c>
    </row>
    <row r="1179" spans="1:5" x14ac:dyDescent="0.2">
      <c r="A1179" t="s">
        <v>12074</v>
      </c>
      <c r="B1179" t="s">
        <v>84</v>
      </c>
      <c r="C1179" t="s">
        <v>179</v>
      </c>
      <c r="D1179" t="s">
        <v>10869</v>
      </c>
      <c r="E1179">
        <v>3</v>
      </c>
    </row>
    <row r="1180" spans="1:5" x14ac:dyDescent="0.2">
      <c r="A1180" t="s">
        <v>12075</v>
      </c>
      <c r="B1180" t="s">
        <v>84</v>
      </c>
      <c r="C1180" t="s">
        <v>179</v>
      </c>
      <c r="D1180" t="s">
        <v>10873</v>
      </c>
      <c r="E1180">
        <v>1</v>
      </c>
    </row>
    <row r="1181" spans="1:5" x14ac:dyDescent="0.2">
      <c r="A1181" t="s">
        <v>12076</v>
      </c>
      <c r="B1181" t="s">
        <v>84</v>
      </c>
      <c r="C1181" t="s">
        <v>179</v>
      </c>
      <c r="D1181" t="s">
        <v>10877</v>
      </c>
      <c r="E1181">
        <v>1</v>
      </c>
    </row>
    <row r="1182" spans="1:5" x14ac:dyDescent="0.2">
      <c r="A1182" t="s">
        <v>12077</v>
      </c>
      <c r="B1182" t="s">
        <v>84</v>
      </c>
      <c r="C1182" t="s">
        <v>179</v>
      </c>
      <c r="D1182" t="s">
        <v>10881</v>
      </c>
      <c r="E1182">
        <v>1</v>
      </c>
    </row>
    <row r="1183" spans="1:5" x14ac:dyDescent="0.2">
      <c r="A1183" t="s">
        <v>12078</v>
      </c>
      <c r="B1183" t="s">
        <v>84</v>
      </c>
      <c r="C1183" t="s">
        <v>179</v>
      </c>
      <c r="D1183" t="s">
        <v>10883</v>
      </c>
      <c r="E1183">
        <v>1</v>
      </c>
    </row>
    <row r="1184" spans="1:5" x14ac:dyDescent="0.2">
      <c r="A1184" t="s">
        <v>12079</v>
      </c>
      <c r="B1184" t="s">
        <v>84</v>
      </c>
      <c r="C1184" t="s">
        <v>179</v>
      </c>
      <c r="D1184" t="s">
        <v>10887</v>
      </c>
      <c r="E1184">
        <v>13</v>
      </c>
    </row>
    <row r="1185" spans="1:5" x14ac:dyDescent="0.2">
      <c r="A1185" t="s">
        <v>12080</v>
      </c>
      <c r="B1185" t="s">
        <v>84</v>
      </c>
      <c r="C1185" t="s">
        <v>179</v>
      </c>
      <c r="D1185" t="s">
        <v>10889</v>
      </c>
      <c r="E1185">
        <v>144</v>
      </c>
    </row>
    <row r="1186" spans="1:5" x14ac:dyDescent="0.2">
      <c r="A1186" t="s">
        <v>12081</v>
      </c>
      <c r="B1186" t="s">
        <v>84</v>
      </c>
      <c r="C1186" t="s">
        <v>179</v>
      </c>
      <c r="D1186" t="s">
        <v>10893</v>
      </c>
      <c r="E1186">
        <v>1</v>
      </c>
    </row>
    <row r="1187" spans="1:5" x14ac:dyDescent="0.2">
      <c r="A1187" t="s">
        <v>12082</v>
      </c>
      <c r="B1187" t="s">
        <v>84</v>
      </c>
      <c r="C1187" t="s">
        <v>179</v>
      </c>
      <c r="D1187" t="s">
        <v>10895</v>
      </c>
      <c r="E1187">
        <v>2</v>
      </c>
    </row>
    <row r="1188" spans="1:5" x14ac:dyDescent="0.2">
      <c r="A1188" t="s">
        <v>12083</v>
      </c>
      <c r="B1188" t="s">
        <v>84</v>
      </c>
      <c r="C1188" t="s">
        <v>179</v>
      </c>
      <c r="D1188" t="s">
        <v>10901</v>
      </c>
      <c r="E1188">
        <v>154</v>
      </c>
    </row>
    <row r="1189" spans="1:5" x14ac:dyDescent="0.2">
      <c r="A1189" t="s">
        <v>12084</v>
      </c>
      <c r="B1189" t="s">
        <v>84</v>
      </c>
      <c r="C1189" t="s">
        <v>179</v>
      </c>
      <c r="D1189" t="s">
        <v>10903</v>
      </c>
      <c r="E1189">
        <v>305</v>
      </c>
    </row>
    <row r="1190" spans="1:5" x14ac:dyDescent="0.2">
      <c r="A1190" t="s">
        <v>12085</v>
      </c>
      <c r="B1190" t="s">
        <v>84</v>
      </c>
      <c r="C1190" t="s">
        <v>179</v>
      </c>
      <c r="D1190" t="s">
        <v>10907</v>
      </c>
      <c r="E1190">
        <v>1</v>
      </c>
    </row>
    <row r="1191" spans="1:5" x14ac:dyDescent="0.2">
      <c r="A1191" t="s">
        <v>12086</v>
      </c>
      <c r="B1191" t="s">
        <v>84</v>
      </c>
      <c r="C1191" t="s">
        <v>179</v>
      </c>
      <c r="D1191" t="s">
        <v>10917</v>
      </c>
      <c r="E1191">
        <v>2</v>
      </c>
    </row>
    <row r="1192" spans="1:5" x14ac:dyDescent="0.2">
      <c r="A1192" t="s">
        <v>12087</v>
      </c>
      <c r="B1192" t="s">
        <v>84</v>
      </c>
      <c r="C1192" t="s">
        <v>179</v>
      </c>
      <c r="D1192" t="s">
        <v>10921</v>
      </c>
      <c r="E1192">
        <v>1</v>
      </c>
    </row>
    <row r="1193" spans="1:5" x14ac:dyDescent="0.2">
      <c r="A1193" t="s">
        <v>12088</v>
      </c>
      <c r="B1193" t="s">
        <v>84</v>
      </c>
      <c r="C1193" t="s">
        <v>179</v>
      </c>
      <c r="D1193" t="s">
        <v>10925</v>
      </c>
      <c r="E1193">
        <v>5</v>
      </c>
    </row>
    <row r="1194" spans="1:5" x14ac:dyDescent="0.2">
      <c r="A1194" t="s">
        <v>12089</v>
      </c>
      <c r="B1194" t="s">
        <v>84</v>
      </c>
      <c r="C1194" t="s">
        <v>179</v>
      </c>
      <c r="D1194" t="s">
        <v>10927</v>
      </c>
      <c r="E1194">
        <v>2</v>
      </c>
    </row>
    <row r="1195" spans="1:5" x14ac:dyDescent="0.2">
      <c r="A1195" t="s">
        <v>12090</v>
      </c>
      <c r="B1195" t="s">
        <v>84</v>
      </c>
      <c r="C1195" t="s">
        <v>179</v>
      </c>
      <c r="D1195" t="s">
        <v>10929</v>
      </c>
      <c r="E1195">
        <v>1</v>
      </c>
    </row>
    <row r="1196" spans="1:5" x14ac:dyDescent="0.2">
      <c r="A1196" t="s">
        <v>12091</v>
      </c>
      <c r="B1196" t="s">
        <v>84</v>
      </c>
      <c r="C1196" t="s">
        <v>179</v>
      </c>
      <c r="D1196" t="s">
        <v>10931</v>
      </c>
      <c r="E1196">
        <v>1</v>
      </c>
    </row>
    <row r="1197" spans="1:5" x14ac:dyDescent="0.2">
      <c r="A1197" t="s">
        <v>12092</v>
      </c>
      <c r="B1197" t="s">
        <v>84</v>
      </c>
      <c r="C1197" t="s">
        <v>179</v>
      </c>
      <c r="D1197" t="s">
        <v>10941</v>
      </c>
      <c r="E1197">
        <v>5</v>
      </c>
    </row>
    <row r="1198" spans="1:5" x14ac:dyDescent="0.2">
      <c r="A1198" t="s">
        <v>12093</v>
      </c>
      <c r="B1198" t="s">
        <v>84</v>
      </c>
      <c r="C1198" t="s">
        <v>180</v>
      </c>
      <c r="D1198" t="s">
        <v>10855</v>
      </c>
      <c r="E1198">
        <v>1</v>
      </c>
    </row>
    <row r="1199" spans="1:5" x14ac:dyDescent="0.2">
      <c r="A1199" t="s">
        <v>12094</v>
      </c>
      <c r="B1199" t="s">
        <v>84</v>
      </c>
      <c r="C1199" t="s">
        <v>180</v>
      </c>
      <c r="D1199" t="s">
        <v>10863</v>
      </c>
      <c r="E1199">
        <v>1</v>
      </c>
    </row>
    <row r="1200" spans="1:5" x14ac:dyDescent="0.2">
      <c r="A1200" t="s">
        <v>12095</v>
      </c>
      <c r="B1200" t="s">
        <v>84</v>
      </c>
      <c r="C1200" t="s">
        <v>180</v>
      </c>
      <c r="D1200" t="s">
        <v>10869</v>
      </c>
      <c r="E1200">
        <v>6</v>
      </c>
    </row>
    <row r="1201" spans="1:5" x14ac:dyDescent="0.2">
      <c r="A1201" t="s">
        <v>12096</v>
      </c>
      <c r="B1201" t="s">
        <v>84</v>
      </c>
      <c r="C1201" t="s">
        <v>180</v>
      </c>
      <c r="D1201" t="s">
        <v>10877</v>
      </c>
      <c r="E1201">
        <v>1</v>
      </c>
    </row>
    <row r="1202" spans="1:5" x14ac:dyDescent="0.2">
      <c r="A1202" t="s">
        <v>12097</v>
      </c>
      <c r="B1202" t="s">
        <v>84</v>
      </c>
      <c r="C1202" t="s">
        <v>180</v>
      </c>
      <c r="D1202" t="s">
        <v>10881</v>
      </c>
      <c r="E1202">
        <v>1</v>
      </c>
    </row>
    <row r="1203" spans="1:5" x14ac:dyDescent="0.2">
      <c r="A1203" t="s">
        <v>12098</v>
      </c>
      <c r="B1203" t="s">
        <v>84</v>
      </c>
      <c r="C1203" t="s">
        <v>180</v>
      </c>
      <c r="D1203" t="s">
        <v>10883</v>
      </c>
      <c r="E1203">
        <v>1</v>
      </c>
    </row>
    <row r="1204" spans="1:5" x14ac:dyDescent="0.2">
      <c r="A1204" t="s">
        <v>12099</v>
      </c>
      <c r="B1204" t="s">
        <v>84</v>
      </c>
      <c r="C1204" t="s">
        <v>180</v>
      </c>
      <c r="D1204" t="s">
        <v>10887</v>
      </c>
      <c r="E1204">
        <v>8</v>
      </c>
    </row>
    <row r="1205" spans="1:5" x14ac:dyDescent="0.2">
      <c r="A1205" t="s">
        <v>12100</v>
      </c>
      <c r="B1205" t="s">
        <v>84</v>
      </c>
      <c r="C1205" t="s">
        <v>180</v>
      </c>
      <c r="D1205" t="s">
        <v>10889</v>
      </c>
      <c r="E1205">
        <v>82</v>
      </c>
    </row>
    <row r="1206" spans="1:5" x14ac:dyDescent="0.2">
      <c r="A1206" t="s">
        <v>12101</v>
      </c>
      <c r="B1206" t="s">
        <v>84</v>
      </c>
      <c r="C1206" t="s">
        <v>180</v>
      </c>
      <c r="D1206" t="s">
        <v>10895</v>
      </c>
      <c r="E1206">
        <v>1</v>
      </c>
    </row>
    <row r="1207" spans="1:5" x14ac:dyDescent="0.2">
      <c r="A1207" t="s">
        <v>12102</v>
      </c>
      <c r="B1207" t="s">
        <v>84</v>
      </c>
      <c r="C1207" t="s">
        <v>180</v>
      </c>
      <c r="D1207" t="s">
        <v>10901</v>
      </c>
      <c r="E1207">
        <v>92</v>
      </c>
    </row>
    <row r="1208" spans="1:5" x14ac:dyDescent="0.2">
      <c r="A1208" t="s">
        <v>12103</v>
      </c>
      <c r="B1208" t="s">
        <v>84</v>
      </c>
      <c r="C1208" t="s">
        <v>180</v>
      </c>
      <c r="D1208" t="s">
        <v>10903</v>
      </c>
      <c r="E1208">
        <v>180</v>
      </c>
    </row>
    <row r="1209" spans="1:5" x14ac:dyDescent="0.2">
      <c r="A1209" t="s">
        <v>12104</v>
      </c>
      <c r="B1209" t="s">
        <v>84</v>
      </c>
      <c r="C1209" t="s">
        <v>180</v>
      </c>
      <c r="D1209" t="s">
        <v>10907</v>
      </c>
      <c r="E1209">
        <v>2</v>
      </c>
    </row>
    <row r="1210" spans="1:5" x14ac:dyDescent="0.2">
      <c r="A1210" t="s">
        <v>12105</v>
      </c>
      <c r="B1210" t="s">
        <v>84</v>
      </c>
      <c r="C1210" t="s">
        <v>180</v>
      </c>
      <c r="D1210" t="s">
        <v>10925</v>
      </c>
      <c r="E1210">
        <v>1</v>
      </c>
    </row>
    <row r="1211" spans="1:5" x14ac:dyDescent="0.2">
      <c r="A1211" t="s">
        <v>12106</v>
      </c>
      <c r="B1211" t="s">
        <v>84</v>
      </c>
      <c r="C1211" t="s">
        <v>180</v>
      </c>
      <c r="D1211" t="s">
        <v>10927</v>
      </c>
      <c r="E1211">
        <v>1</v>
      </c>
    </row>
    <row r="1212" spans="1:5" x14ac:dyDescent="0.2">
      <c r="A1212" t="s">
        <v>12107</v>
      </c>
      <c r="B1212" t="s">
        <v>84</v>
      </c>
      <c r="C1212" t="s">
        <v>180</v>
      </c>
      <c r="D1212" t="s">
        <v>10929</v>
      </c>
      <c r="E1212">
        <v>1</v>
      </c>
    </row>
    <row r="1213" spans="1:5" x14ac:dyDescent="0.2">
      <c r="A1213" t="s">
        <v>12108</v>
      </c>
      <c r="B1213" t="s">
        <v>84</v>
      </c>
      <c r="C1213" t="s">
        <v>180</v>
      </c>
      <c r="D1213" t="s">
        <v>10935</v>
      </c>
      <c r="E1213">
        <v>2</v>
      </c>
    </row>
    <row r="1214" spans="1:5" x14ac:dyDescent="0.2">
      <c r="A1214" t="s">
        <v>12109</v>
      </c>
      <c r="B1214" t="s">
        <v>84</v>
      </c>
      <c r="C1214" t="s">
        <v>180</v>
      </c>
      <c r="D1214" t="s">
        <v>10941</v>
      </c>
      <c r="E1214">
        <v>5</v>
      </c>
    </row>
    <row r="1215" spans="1:5" x14ac:dyDescent="0.2">
      <c r="A1215" t="s">
        <v>12110</v>
      </c>
      <c r="B1215" t="s">
        <v>84</v>
      </c>
      <c r="C1215" t="s">
        <v>181</v>
      </c>
      <c r="D1215" t="s">
        <v>10851</v>
      </c>
      <c r="E1215">
        <v>2</v>
      </c>
    </row>
    <row r="1216" spans="1:5" x14ac:dyDescent="0.2">
      <c r="A1216" t="s">
        <v>12111</v>
      </c>
      <c r="B1216" t="s">
        <v>84</v>
      </c>
      <c r="C1216" t="s">
        <v>181</v>
      </c>
      <c r="D1216" t="s">
        <v>10855</v>
      </c>
      <c r="E1216">
        <v>1</v>
      </c>
    </row>
    <row r="1217" spans="1:5" x14ac:dyDescent="0.2">
      <c r="A1217" t="s">
        <v>12112</v>
      </c>
      <c r="B1217" t="s">
        <v>84</v>
      </c>
      <c r="C1217" t="s">
        <v>181</v>
      </c>
      <c r="D1217" t="s">
        <v>10859</v>
      </c>
      <c r="E1217">
        <v>1</v>
      </c>
    </row>
    <row r="1218" spans="1:5" x14ac:dyDescent="0.2">
      <c r="A1218" t="s">
        <v>12113</v>
      </c>
      <c r="B1218" t="s">
        <v>84</v>
      </c>
      <c r="C1218" t="s">
        <v>181</v>
      </c>
      <c r="D1218" t="s">
        <v>10869</v>
      </c>
      <c r="E1218">
        <v>7</v>
      </c>
    </row>
    <row r="1219" spans="1:5" x14ac:dyDescent="0.2">
      <c r="A1219" t="s">
        <v>12114</v>
      </c>
      <c r="B1219" t="s">
        <v>84</v>
      </c>
      <c r="C1219" t="s">
        <v>181</v>
      </c>
      <c r="D1219" t="s">
        <v>10871</v>
      </c>
      <c r="E1219">
        <v>1</v>
      </c>
    </row>
    <row r="1220" spans="1:5" x14ac:dyDescent="0.2">
      <c r="A1220" t="s">
        <v>12115</v>
      </c>
      <c r="B1220" t="s">
        <v>84</v>
      </c>
      <c r="C1220" t="s">
        <v>181</v>
      </c>
      <c r="D1220" t="s">
        <v>10875</v>
      </c>
      <c r="E1220">
        <v>1</v>
      </c>
    </row>
    <row r="1221" spans="1:5" x14ac:dyDescent="0.2">
      <c r="A1221" t="s">
        <v>12116</v>
      </c>
      <c r="B1221" t="s">
        <v>84</v>
      </c>
      <c r="C1221" t="s">
        <v>181</v>
      </c>
      <c r="D1221" t="s">
        <v>10877</v>
      </c>
      <c r="E1221">
        <v>1</v>
      </c>
    </row>
    <row r="1222" spans="1:5" x14ac:dyDescent="0.2">
      <c r="A1222" t="s">
        <v>12117</v>
      </c>
      <c r="B1222" t="s">
        <v>84</v>
      </c>
      <c r="C1222" t="s">
        <v>181</v>
      </c>
      <c r="D1222" t="s">
        <v>10881</v>
      </c>
      <c r="E1222">
        <v>2</v>
      </c>
    </row>
    <row r="1223" spans="1:5" x14ac:dyDescent="0.2">
      <c r="A1223" t="s">
        <v>12118</v>
      </c>
      <c r="B1223" t="s">
        <v>84</v>
      </c>
      <c r="C1223" t="s">
        <v>181</v>
      </c>
      <c r="D1223" t="s">
        <v>10883</v>
      </c>
      <c r="E1223">
        <v>2</v>
      </c>
    </row>
    <row r="1224" spans="1:5" x14ac:dyDescent="0.2">
      <c r="A1224" t="s">
        <v>12119</v>
      </c>
      <c r="B1224" t="s">
        <v>84</v>
      </c>
      <c r="C1224" t="s">
        <v>181</v>
      </c>
      <c r="D1224" t="s">
        <v>10885</v>
      </c>
      <c r="E1224">
        <v>2</v>
      </c>
    </row>
    <row r="1225" spans="1:5" x14ac:dyDescent="0.2">
      <c r="A1225" t="s">
        <v>12120</v>
      </c>
      <c r="B1225" t="s">
        <v>84</v>
      </c>
      <c r="C1225" t="s">
        <v>181</v>
      </c>
      <c r="D1225" t="s">
        <v>10887</v>
      </c>
      <c r="E1225">
        <v>16</v>
      </c>
    </row>
    <row r="1226" spans="1:5" x14ac:dyDescent="0.2">
      <c r="A1226" t="s">
        <v>12121</v>
      </c>
      <c r="B1226" t="s">
        <v>84</v>
      </c>
      <c r="C1226" t="s">
        <v>181</v>
      </c>
      <c r="D1226" t="s">
        <v>10889</v>
      </c>
      <c r="E1226">
        <v>192</v>
      </c>
    </row>
    <row r="1227" spans="1:5" x14ac:dyDescent="0.2">
      <c r="A1227" t="s">
        <v>12122</v>
      </c>
      <c r="B1227" t="s">
        <v>84</v>
      </c>
      <c r="C1227" t="s">
        <v>181</v>
      </c>
      <c r="D1227" t="s">
        <v>10893</v>
      </c>
      <c r="E1227">
        <v>2</v>
      </c>
    </row>
    <row r="1228" spans="1:5" x14ac:dyDescent="0.2">
      <c r="A1228" t="s">
        <v>12123</v>
      </c>
      <c r="B1228" t="s">
        <v>84</v>
      </c>
      <c r="C1228" t="s">
        <v>181</v>
      </c>
      <c r="D1228" t="s">
        <v>10895</v>
      </c>
      <c r="E1228">
        <v>1</v>
      </c>
    </row>
    <row r="1229" spans="1:5" x14ac:dyDescent="0.2">
      <c r="A1229" t="s">
        <v>12124</v>
      </c>
      <c r="B1229" t="s">
        <v>84</v>
      </c>
      <c r="C1229" t="s">
        <v>181</v>
      </c>
      <c r="D1229" t="s">
        <v>10899</v>
      </c>
      <c r="E1229">
        <v>1</v>
      </c>
    </row>
    <row r="1230" spans="1:5" x14ac:dyDescent="0.2">
      <c r="A1230" t="s">
        <v>12125</v>
      </c>
      <c r="B1230" t="s">
        <v>84</v>
      </c>
      <c r="C1230" t="s">
        <v>181</v>
      </c>
      <c r="D1230" t="s">
        <v>10901</v>
      </c>
      <c r="E1230">
        <v>205</v>
      </c>
    </row>
    <row r="1231" spans="1:5" x14ac:dyDescent="0.2">
      <c r="A1231" t="s">
        <v>12126</v>
      </c>
      <c r="B1231" t="s">
        <v>84</v>
      </c>
      <c r="C1231" t="s">
        <v>181</v>
      </c>
      <c r="D1231" t="s">
        <v>10903</v>
      </c>
      <c r="E1231">
        <v>460</v>
      </c>
    </row>
    <row r="1232" spans="1:5" x14ac:dyDescent="0.2">
      <c r="A1232" t="s">
        <v>12127</v>
      </c>
      <c r="B1232" t="s">
        <v>84</v>
      </c>
      <c r="C1232" t="s">
        <v>181</v>
      </c>
      <c r="D1232" t="s">
        <v>10905</v>
      </c>
      <c r="E1232">
        <v>1</v>
      </c>
    </row>
    <row r="1233" spans="1:5" x14ac:dyDescent="0.2">
      <c r="A1233" t="s">
        <v>12128</v>
      </c>
      <c r="B1233" t="s">
        <v>84</v>
      </c>
      <c r="C1233" t="s">
        <v>181</v>
      </c>
      <c r="D1233" t="s">
        <v>10907</v>
      </c>
      <c r="E1233">
        <v>1</v>
      </c>
    </row>
    <row r="1234" spans="1:5" x14ac:dyDescent="0.2">
      <c r="A1234" t="s">
        <v>12129</v>
      </c>
      <c r="B1234" t="s">
        <v>84</v>
      </c>
      <c r="C1234" t="s">
        <v>181</v>
      </c>
      <c r="D1234" t="s">
        <v>10909</v>
      </c>
      <c r="E1234">
        <v>2</v>
      </c>
    </row>
    <row r="1235" spans="1:5" x14ac:dyDescent="0.2">
      <c r="A1235" t="s">
        <v>12130</v>
      </c>
      <c r="B1235" t="s">
        <v>84</v>
      </c>
      <c r="C1235" t="s">
        <v>181</v>
      </c>
      <c r="D1235" t="s">
        <v>10917</v>
      </c>
      <c r="E1235">
        <v>1</v>
      </c>
    </row>
    <row r="1236" spans="1:5" x14ac:dyDescent="0.2">
      <c r="A1236" t="s">
        <v>12131</v>
      </c>
      <c r="B1236" t="s">
        <v>84</v>
      </c>
      <c r="C1236" t="s">
        <v>181</v>
      </c>
      <c r="D1236" t="s">
        <v>10919</v>
      </c>
      <c r="E1236">
        <v>1</v>
      </c>
    </row>
    <row r="1237" spans="1:5" x14ac:dyDescent="0.2">
      <c r="A1237" t="s">
        <v>12132</v>
      </c>
      <c r="B1237" t="s">
        <v>84</v>
      </c>
      <c r="C1237" t="s">
        <v>181</v>
      </c>
      <c r="D1237" t="s">
        <v>10925</v>
      </c>
      <c r="E1237">
        <v>4</v>
      </c>
    </row>
    <row r="1238" spans="1:5" x14ac:dyDescent="0.2">
      <c r="A1238" t="s">
        <v>12133</v>
      </c>
      <c r="B1238" t="s">
        <v>84</v>
      </c>
      <c r="C1238" t="s">
        <v>181</v>
      </c>
      <c r="D1238" t="s">
        <v>10929</v>
      </c>
      <c r="E1238">
        <v>5</v>
      </c>
    </row>
    <row r="1239" spans="1:5" x14ac:dyDescent="0.2">
      <c r="A1239" t="s">
        <v>12134</v>
      </c>
      <c r="B1239" t="s">
        <v>84</v>
      </c>
      <c r="C1239" t="s">
        <v>181</v>
      </c>
      <c r="D1239" t="s">
        <v>10931</v>
      </c>
      <c r="E1239">
        <v>1</v>
      </c>
    </row>
    <row r="1240" spans="1:5" x14ac:dyDescent="0.2">
      <c r="A1240" t="s">
        <v>12135</v>
      </c>
      <c r="B1240" t="s">
        <v>84</v>
      </c>
      <c r="C1240" t="s">
        <v>181</v>
      </c>
      <c r="D1240" t="s">
        <v>10933</v>
      </c>
      <c r="E1240">
        <v>1</v>
      </c>
    </row>
    <row r="1241" spans="1:5" x14ac:dyDescent="0.2">
      <c r="A1241" t="s">
        <v>12136</v>
      </c>
      <c r="B1241" t="s">
        <v>84</v>
      </c>
      <c r="C1241" t="s">
        <v>181</v>
      </c>
      <c r="D1241" t="s">
        <v>10935</v>
      </c>
      <c r="E1241">
        <v>2</v>
      </c>
    </row>
    <row r="1242" spans="1:5" x14ac:dyDescent="0.2">
      <c r="A1242" t="s">
        <v>12137</v>
      </c>
      <c r="B1242" t="s">
        <v>84</v>
      </c>
      <c r="C1242" t="s">
        <v>181</v>
      </c>
      <c r="D1242" t="s">
        <v>10941</v>
      </c>
      <c r="E1242">
        <v>4</v>
      </c>
    </row>
    <row r="1243" spans="1:5" x14ac:dyDescent="0.2">
      <c r="A1243" t="s">
        <v>12138</v>
      </c>
      <c r="B1243" t="s">
        <v>84</v>
      </c>
      <c r="C1243" t="s">
        <v>182</v>
      </c>
      <c r="D1243" t="s">
        <v>10865</v>
      </c>
      <c r="E1243">
        <v>1</v>
      </c>
    </row>
    <row r="1244" spans="1:5" x14ac:dyDescent="0.2">
      <c r="A1244" t="s">
        <v>12139</v>
      </c>
      <c r="B1244" t="s">
        <v>84</v>
      </c>
      <c r="C1244" t="s">
        <v>182</v>
      </c>
      <c r="D1244" t="s">
        <v>10869</v>
      </c>
      <c r="E1244">
        <v>4</v>
      </c>
    </row>
    <row r="1245" spans="1:5" x14ac:dyDescent="0.2">
      <c r="A1245" t="s">
        <v>12140</v>
      </c>
      <c r="B1245" t="s">
        <v>84</v>
      </c>
      <c r="C1245" t="s">
        <v>182</v>
      </c>
      <c r="D1245" t="s">
        <v>10873</v>
      </c>
      <c r="E1245">
        <v>1</v>
      </c>
    </row>
    <row r="1246" spans="1:5" x14ac:dyDescent="0.2">
      <c r="A1246" t="s">
        <v>12141</v>
      </c>
      <c r="B1246" t="s">
        <v>84</v>
      </c>
      <c r="C1246" t="s">
        <v>182</v>
      </c>
      <c r="D1246" t="s">
        <v>10875</v>
      </c>
      <c r="E1246">
        <v>3</v>
      </c>
    </row>
    <row r="1247" spans="1:5" x14ac:dyDescent="0.2">
      <c r="A1247" t="s">
        <v>12142</v>
      </c>
      <c r="B1247" t="s">
        <v>84</v>
      </c>
      <c r="C1247" t="s">
        <v>182</v>
      </c>
      <c r="D1247" t="s">
        <v>10877</v>
      </c>
      <c r="E1247">
        <v>2</v>
      </c>
    </row>
    <row r="1248" spans="1:5" x14ac:dyDescent="0.2">
      <c r="A1248" t="s">
        <v>12143</v>
      </c>
      <c r="B1248" t="s">
        <v>84</v>
      </c>
      <c r="C1248" t="s">
        <v>182</v>
      </c>
      <c r="D1248" t="s">
        <v>10881</v>
      </c>
      <c r="E1248">
        <v>3</v>
      </c>
    </row>
    <row r="1249" spans="1:5" x14ac:dyDescent="0.2">
      <c r="A1249" t="s">
        <v>12144</v>
      </c>
      <c r="B1249" t="s">
        <v>84</v>
      </c>
      <c r="C1249" t="s">
        <v>182</v>
      </c>
      <c r="D1249" t="s">
        <v>10883</v>
      </c>
      <c r="E1249">
        <v>1</v>
      </c>
    </row>
    <row r="1250" spans="1:5" x14ac:dyDescent="0.2">
      <c r="A1250" t="s">
        <v>12145</v>
      </c>
      <c r="B1250" t="s">
        <v>84</v>
      </c>
      <c r="C1250" t="s">
        <v>182</v>
      </c>
      <c r="D1250" t="s">
        <v>10885</v>
      </c>
      <c r="E1250">
        <v>2</v>
      </c>
    </row>
    <row r="1251" spans="1:5" x14ac:dyDescent="0.2">
      <c r="A1251" t="s">
        <v>12146</v>
      </c>
      <c r="B1251" t="s">
        <v>84</v>
      </c>
      <c r="C1251" t="s">
        <v>182</v>
      </c>
      <c r="D1251" t="s">
        <v>10887</v>
      </c>
      <c r="E1251">
        <v>11</v>
      </c>
    </row>
    <row r="1252" spans="1:5" x14ac:dyDescent="0.2">
      <c r="A1252" t="s">
        <v>12147</v>
      </c>
      <c r="B1252" t="s">
        <v>84</v>
      </c>
      <c r="C1252" t="s">
        <v>182</v>
      </c>
      <c r="D1252" t="s">
        <v>10889</v>
      </c>
      <c r="E1252">
        <v>114</v>
      </c>
    </row>
    <row r="1253" spans="1:5" x14ac:dyDescent="0.2">
      <c r="A1253" t="s">
        <v>12148</v>
      </c>
      <c r="B1253" t="s">
        <v>84</v>
      </c>
      <c r="C1253" t="s">
        <v>182</v>
      </c>
      <c r="D1253" t="s">
        <v>10893</v>
      </c>
      <c r="E1253">
        <v>1</v>
      </c>
    </row>
    <row r="1254" spans="1:5" x14ac:dyDescent="0.2">
      <c r="A1254" t="s">
        <v>12149</v>
      </c>
      <c r="B1254" t="s">
        <v>84</v>
      </c>
      <c r="C1254" t="s">
        <v>182</v>
      </c>
      <c r="D1254" t="s">
        <v>10895</v>
      </c>
      <c r="E1254">
        <v>3</v>
      </c>
    </row>
    <row r="1255" spans="1:5" x14ac:dyDescent="0.2">
      <c r="A1255" t="s">
        <v>12150</v>
      </c>
      <c r="B1255" t="s">
        <v>84</v>
      </c>
      <c r="C1255" t="s">
        <v>182</v>
      </c>
      <c r="D1255" t="s">
        <v>10901</v>
      </c>
      <c r="E1255">
        <v>130</v>
      </c>
    </row>
    <row r="1256" spans="1:5" x14ac:dyDescent="0.2">
      <c r="A1256" t="s">
        <v>12151</v>
      </c>
      <c r="B1256" t="s">
        <v>84</v>
      </c>
      <c r="C1256" t="s">
        <v>182</v>
      </c>
      <c r="D1256" t="s">
        <v>10903</v>
      </c>
      <c r="E1256">
        <v>267</v>
      </c>
    </row>
    <row r="1257" spans="1:5" x14ac:dyDescent="0.2">
      <c r="A1257" t="s">
        <v>12152</v>
      </c>
      <c r="B1257" t="s">
        <v>84</v>
      </c>
      <c r="C1257" t="s">
        <v>182</v>
      </c>
      <c r="D1257" t="s">
        <v>10907</v>
      </c>
      <c r="E1257">
        <v>3</v>
      </c>
    </row>
    <row r="1258" spans="1:5" x14ac:dyDescent="0.2">
      <c r="A1258" t="s">
        <v>12153</v>
      </c>
      <c r="B1258" t="s">
        <v>84</v>
      </c>
      <c r="C1258" t="s">
        <v>182</v>
      </c>
      <c r="D1258" t="s">
        <v>10909</v>
      </c>
      <c r="E1258">
        <v>1</v>
      </c>
    </row>
    <row r="1259" spans="1:5" x14ac:dyDescent="0.2">
      <c r="A1259" t="s">
        <v>12154</v>
      </c>
      <c r="B1259" t="s">
        <v>84</v>
      </c>
      <c r="C1259" t="s">
        <v>182</v>
      </c>
      <c r="D1259" t="s">
        <v>10925</v>
      </c>
      <c r="E1259">
        <v>3</v>
      </c>
    </row>
    <row r="1260" spans="1:5" x14ac:dyDescent="0.2">
      <c r="A1260" t="s">
        <v>12155</v>
      </c>
      <c r="B1260" t="s">
        <v>84</v>
      </c>
      <c r="C1260" t="s">
        <v>182</v>
      </c>
      <c r="D1260" t="s">
        <v>10927</v>
      </c>
      <c r="E1260">
        <v>2</v>
      </c>
    </row>
    <row r="1261" spans="1:5" x14ac:dyDescent="0.2">
      <c r="A1261" t="s">
        <v>12156</v>
      </c>
      <c r="B1261" t="s">
        <v>84</v>
      </c>
      <c r="C1261" t="s">
        <v>182</v>
      </c>
      <c r="D1261" t="s">
        <v>10929</v>
      </c>
      <c r="E1261">
        <v>2</v>
      </c>
    </row>
    <row r="1262" spans="1:5" x14ac:dyDescent="0.2">
      <c r="A1262" t="s">
        <v>12157</v>
      </c>
      <c r="B1262" t="s">
        <v>84</v>
      </c>
      <c r="C1262" t="s">
        <v>182</v>
      </c>
      <c r="D1262" t="s">
        <v>10935</v>
      </c>
      <c r="E1262">
        <v>2</v>
      </c>
    </row>
    <row r="1263" spans="1:5" x14ac:dyDescent="0.2">
      <c r="A1263" t="s">
        <v>12158</v>
      </c>
      <c r="B1263" t="s">
        <v>84</v>
      </c>
      <c r="C1263" t="s">
        <v>182</v>
      </c>
      <c r="D1263" t="s">
        <v>10941</v>
      </c>
      <c r="E1263">
        <v>5</v>
      </c>
    </row>
    <row r="1264" spans="1:5" x14ac:dyDescent="0.2">
      <c r="A1264" t="s">
        <v>12159</v>
      </c>
      <c r="B1264" t="s">
        <v>84</v>
      </c>
      <c r="C1264" t="s">
        <v>183</v>
      </c>
      <c r="D1264" t="s">
        <v>10851</v>
      </c>
      <c r="E1264">
        <v>1</v>
      </c>
    </row>
    <row r="1265" spans="1:5" x14ac:dyDescent="0.2">
      <c r="A1265" t="s">
        <v>12160</v>
      </c>
      <c r="B1265" t="s">
        <v>84</v>
      </c>
      <c r="C1265" t="s">
        <v>183</v>
      </c>
      <c r="D1265" t="s">
        <v>10855</v>
      </c>
      <c r="E1265">
        <v>1</v>
      </c>
    </row>
    <row r="1266" spans="1:5" x14ac:dyDescent="0.2">
      <c r="A1266" t="s">
        <v>12161</v>
      </c>
      <c r="B1266" t="s">
        <v>84</v>
      </c>
      <c r="C1266" t="s">
        <v>183</v>
      </c>
      <c r="D1266" t="s">
        <v>10865</v>
      </c>
      <c r="E1266">
        <v>1</v>
      </c>
    </row>
    <row r="1267" spans="1:5" x14ac:dyDescent="0.2">
      <c r="A1267" t="s">
        <v>12162</v>
      </c>
      <c r="B1267" t="s">
        <v>84</v>
      </c>
      <c r="C1267" t="s">
        <v>183</v>
      </c>
      <c r="D1267" t="s">
        <v>10869</v>
      </c>
      <c r="E1267">
        <v>5</v>
      </c>
    </row>
    <row r="1268" spans="1:5" x14ac:dyDescent="0.2">
      <c r="A1268" t="s">
        <v>12163</v>
      </c>
      <c r="B1268" t="s">
        <v>84</v>
      </c>
      <c r="C1268" t="s">
        <v>183</v>
      </c>
      <c r="D1268" t="s">
        <v>10873</v>
      </c>
      <c r="E1268">
        <v>1</v>
      </c>
    </row>
    <row r="1269" spans="1:5" x14ac:dyDescent="0.2">
      <c r="A1269" t="s">
        <v>12164</v>
      </c>
      <c r="B1269" t="s">
        <v>84</v>
      </c>
      <c r="C1269" t="s">
        <v>183</v>
      </c>
      <c r="D1269" t="s">
        <v>10877</v>
      </c>
      <c r="E1269">
        <v>1</v>
      </c>
    </row>
    <row r="1270" spans="1:5" x14ac:dyDescent="0.2">
      <c r="A1270" t="s">
        <v>12165</v>
      </c>
      <c r="B1270" t="s">
        <v>84</v>
      </c>
      <c r="C1270" t="s">
        <v>183</v>
      </c>
      <c r="D1270" t="s">
        <v>10887</v>
      </c>
      <c r="E1270">
        <v>7</v>
      </c>
    </row>
    <row r="1271" spans="1:5" x14ac:dyDescent="0.2">
      <c r="A1271" t="s">
        <v>12166</v>
      </c>
      <c r="B1271" t="s">
        <v>84</v>
      </c>
      <c r="C1271" t="s">
        <v>183</v>
      </c>
      <c r="D1271" t="s">
        <v>10889</v>
      </c>
      <c r="E1271">
        <v>136</v>
      </c>
    </row>
    <row r="1272" spans="1:5" x14ac:dyDescent="0.2">
      <c r="A1272" t="s">
        <v>12167</v>
      </c>
      <c r="B1272" t="s">
        <v>84</v>
      </c>
      <c r="C1272" t="s">
        <v>183</v>
      </c>
      <c r="D1272" t="s">
        <v>10893</v>
      </c>
      <c r="E1272">
        <v>1</v>
      </c>
    </row>
    <row r="1273" spans="1:5" x14ac:dyDescent="0.2">
      <c r="A1273" t="s">
        <v>12168</v>
      </c>
      <c r="B1273" t="s">
        <v>84</v>
      </c>
      <c r="C1273" t="s">
        <v>183</v>
      </c>
      <c r="D1273" t="s">
        <v>10895</v>
      </c>
      <c r="E1273">
        <v>1</v>
      </c>
    </row>
    <row r="1274" spans="1:5" x14ac:dyDescent="0.2">
      <c r="A1274" t="s">
        <v>12169</v>
      </c>
      <c r="B1274" t="s">
        <v>84</v>
      </c>
      <c r="C1274" t="s">
        <v>183</v>
      </c>
      <c r="D1274" t="s">
        <v>10901</v>
      </c>
      <c r="E1274">
        <v>144</v>
      </c>
    </row>
    <row r="1275" spans="1:5" x14ac:dyDescent="0.2">
      <c r="A1275" t="s">
        <v>12170</v>
      </c>
      <c r="B1275" t="s">
        <v>84</v>
      </c>
      <c r="C1275" t="s">
        <v>183</v>
      </c>
      <c r="D1275" t="s">
        <v>10903</v>
      </c>
      <c r="E1275">
        <v>311</v>
      </c>
    </row>
    <row r="1276" spans="1:5" x14ac:dyDescent="0.2">
      <c r="A1276" t="s">
        <v>12171</v>
      </c>
      <c r="B1276" t="s">
        <v>84</v>
      </c>
      <c r="C1276" t="s">
        <v>183</v>
      </c>
      <c r="D1276" t="s">
        <v>10907</v>
      </c>
      <c r="E1276">
        <v>3</v>
      </c>
    </row>
    <row r="1277" spans="1:5" x14ac:dyDescent="0.2">
      <c r="A1277" t="s">
        <v>12172</v>
      </c>
      <c r="B1277" t="s">
        <v>84</v>
      </c>
      <c r="C1277" t="s">
        <v>183</v>
      </c>
      <c r="D1277" t="s">
        <v>10909</v>
      </c>
      <c r="E1277">
        <v>1</v>
      </c>
    </row>
    <row r="1278" spans="1:5" x14ac:dyDescent="0.2">
      <c r="A1278" t="s">
        <v>12173</v>
      </c>
      <c r="B1278" t="s">
        <v>84</v>
      </c>
      <c r="C1278" t="s">
        <v>183</v>
      </c>
      <c r="D1278" t="s">
        <v>10921</v>
      </c>
      <c r="E1278">
        <v>1</v>
      </c>
    </row>
    <row r="1279" spans="1:5" x14ac:dyDescent="0.2">
      <c r="A1279" t="s">
        <v>12174</v>
      </c>
      <c r="B1279" t="s">
        <v>84</v>
      </c>
      <c r="C1279" t="s">
        <v>183</v>
      </c>
      <c r="D1279" t="s">
        <v>10923</v>
      </c>
      <c r="E1279">
        <v>1</v>
      </c>
    </row>
    <row r="1280" spans="1:5" x14ac:dyDescent="0.2">
      <c r="A1280" t="s">
        <v>12175</v>
      </c>
      <c r="B1280" t="s">
        <v>84</v>
      </c>
      <c r="C1280" t="s">
        <v>183</v>
      </c>
      <c r="D1280" t="s">
        <v>10925</v>
      </c>
      <c r="E1280">
        <v>1</v>
      </c>
    </row>
    <row r="1281" spans="1:5" x14ac:dyDescent="0.2">
      <c r="A1281" t="s">
        <v>12176</v>
      </c>
      <c r="B1281" t="s">
        <v>84</v>
      </c>
      <c r="C1281" t="s">
        <v>183</v>
      </c>
      <c r="D1281" t="s">
        <v>10927</v>
      </c>
      <c r="E1281">
        <v>1</v>
      </c>
    </row>
    <row r="1282" spans="1:5" x14ac:dyDescent="0.2">
      <c r="A1282" t="s">
        <v>12177</v>
      </c>
      <c r="B1282" t="s">
        <v>84</v>
      </c>
      <c r="C1282" t="s">
        <v>183</v>
      </c>
      <c r="D1282" t="s">
        <v>10929</v>
      </c>
      <c r="E1282">
        <v>1</v>
      </c>
    </row>
    <row r="1283" spans="1:5" x14ac:dyDescent="0.2">
      <c r="A1283" t="s">
        <v>12178</v>
      </c>
      <c r="B1283" t="s">
        <v>84</v>
      </c>
      <c r="C1283" t="s">
        <v>183</v>
      </c>
      <c r="D1283" t="s">
        <v>10931</v>
      </c>
      <c r="E1283">
        <v>1</v>
      </c>
    </row>
    <row r="1284" spans="1:5" x14ac:dyDescent="0.2">
      <c r="A1284" t="s">
        <v>12179</v>
      </c>
      <c r="B1284" t="s">
        <v>84</v>
      </c>
      <c r="C1284" t="s">
        <v>183</v>
      </c>
      <c r="D1284" t="s">
        <v>10935</v>
      </c>
      <c r="E1284">
        <v>1</v>
      </c>
    </row>
    <row r="1285" spans="1:5" x14ac:dyDescent="0.2">
      <c r="A1285" t="s">
        <v>12180</v>
      </c>
      <c r="B1285" t="s">
        <v>84</v>
      </c>
      <c r="C1285" t="s">
        <v>183</v>
      </c>
      <c r="D1285" t="s">
        <v>10941</v>
      </c>
      <c r="E1285">
        <v>3</v>
      </c>
    </row>
    <row r="1286" spans="1:5" x14ac:dyDescent="0.2">
      <c r="A1286" t="s">
        <v>12181</v>
      </c>
      <c r="B1286" t="s">
        <v>84</v>
      </c>
      <c r="C1286" t="s">
        <v>184</v>
      </c>
      <c r="D1286" t="s">
        <v>10869</v>
      </c>
      <c r="E1286">
        <v>2</v>
      </c>
    </row>
    <row r="1287" spans="1:5" x14ac:dyDescent="0.2">
      <c r="A1287" t="s">
        <v>12182</v>
      </c>
      <c r="B1287" t="s">
        <v>84</v>
      </c>
      <c r="C1287" t="s">
        <v>184</v>
      </c>
      <c r="D1287" t="s">
        <v>10887</v>
      </c>
      <c r="E1287">
        <v>4</v>
      </c>
    </row>
    <row r="1288" spans="1:5" x14ac:dyDescent="0.2">
      <c r="A1288" t="s">
        <v>12183</v>
      </c>
      <c r="B1288" t="s">
        <v>84</v>
      </c>
      <c r="C1288" t="s">
        <v>184</v>
      </c>
      <c r="D1288" t="s">
        <v>10889</v>
      </c>
      <c r="E1288">
        <v>47</v>
      </c>
    </row>
    <row r="1289" spans="1:5" x14ac:dyDescent="0.2">
      <c r="A1289" t="s">
        <v>12184</v>
      </c>
      <c r="B1289" t="s">
        <v>84</v>
      </c>
      <c r="C1289" t="s">
        <v>184</v>
      </c>
      <c r="D1289" t="s">
        <v>10899</v>
      </c>
      <c r="E1289">
        <v>1</v>
      </c>
    </row>
    <row r="1290" spans="1:5" x14ac:dyDescent="0.2">
      <c r="A1290" t="s">
        <v>12185</v>
      </c>
      <c r="B1290" t="s">
        <v>84</v>
      </c>
      <c r="C1290" t="s">
        <v>184</v>
      </c>
      <c r="D1290" t="s">
        <v>10901</v>
      </c>
      <c r="E1290">
        <v>51</v>
      </c>
    </row>
    <row r="1291" spans="1:5" x14ac:dyDescent="0.2">
      <c r="A1291" t="s">
        <v>12186</v>
      </c>
      <c r="B1291" t="s">
        <v>84</v>
      </c>
      <c r="C1291" t="s">
        <v>184</v>
      </c>
      <c r="D1291" t="s">
        <v>10903</v>
      </c>
      <c r="E1291">
        <v>91</v>
      </c>
    </row>
    <row r="1292" spans="1:5" x14ac:dyDescent="0.2">
      <c r="A1292" t="s">
        <v>12187</v>
      </c>
      <c r="B1292" t="s">
        <v>84</v>
      </c>
      <c r="C1292" t="s">
        <v>184</v>
      </c>
      <c r="D1292" t="s">
        <v>10909</v>
      </c>
      <c r="E1292">
        <v>1</v>
      </c>
    </row>
    <row r="1293" spans="1:5" x14ac:dyDescent="0.2">
      <c r="A1293" t="s">
        <v>12188</v>
      </c>
      <c r="B1293" t="s">
        <v>84</v>
      </c>
      <c r="C1293" t="s">
        <v>184</v>
      </c>
      <c r="D1293" t="s">
        <v>10917</v>
      </c>
      <c r="E1293">
        <v>1</v>
      </c>
    </row>
    <row r="1294" spans="1:5" x14ac:dyDescent="0.2">
      <c r="A1294" t="s">
        <v>12189</v>
      </c>
      <c r="B1294" t="s">
        <v>84</v>
      </c>
      <c r="C1294" t="s">
        <v>184</v>
      </c>
      <c r="D1294" t="s">
        <v>10925</v>
      </c>
      <c r="E1294">
        <v>1</v>
      </c>
    </row>
    <row r="1295" spans="1:5" x14ac:dyDescent="0.2">
      <c r="A1295" t="s">
        <v>12190</v>
      </c>
      <c r="B1295" t="s">
        <v>84</v>
      </c>
      <c r="C1295" t="s">
        <v>185</v>
      </c>
      <c r="D1295" t="s">
        <v>10855</v>
      </c>
      <c r="E1295">
        <v>2</v>
      </c>
    </row>
    <row r="1296" spans="1:5" x14ac:dyDescent="0.2">
      <c r="A1296" t="s">
        <v>12191</v>
      </c>
      <c r="B1296" t="s">
        <v>84</v>
      </c>
      <c r="C1296" t="s">
        <v>185</v>
      </c>
      <c r="D1296" t="s">
        <v>10859</v>
      </c>
      <c r="E1296">
        <v>3</v>
      </c>
    </row>
    <row r="1297" spans="1:5" x14ac:dyDescent="0.2">
      <c r="A1297" t="s">
        <v>12192</v>
      </c>
      <c r="B1297" t="s">
        <v>84</v>
      </c>
      <c r="C1297" t="s">
        <v>185</v>
      </c>
      <c r="D1297" t="s">
        <v>10865</v>
      </c>
      <c r="E1297">
        <v>1</v>
      </c>
    </row>
    <row r="1298" spans="1:5" x14ac:dyDescent="0.2">
      <c r="A1298" t="s">
        <v>12193</v>
      </c>
      <c r="B1298" t="s">
        <v>84</v>
      </c>
      <c r="C1298" t="s">
        <v>185</v>
      </c>
      <c r="D1298" t="s">
        <v>10869</v>
      </c>
      <c r="E1298">
        <v>4</v>
      </c>
    </row>
    <row r="1299" spans="1:5" x14ac:dyDescent="0.2">
      <c r="A1299" t="s">
        <v>12194</v>
      </c>
      <c r="B1299" t="s">
        <v>84</v>
      </c>
      <c r="C1299" t="s">
        <v>185</v>
      </c>
      <c r="D1299" t="s">
        <v>10875</v>
      </c>
      <c r="E1299">
        <v>1</v>
      </c>
    </row>
    <row r="1300" spans="1:5" x14ac:dyDescent="0.2">
      <c r="A1300" t="s">
        <v>12195</v>
      </c>
      <c r="B1300" t="s">
        <v>84</v>
      </c>
      <c r="C1300" t="s">
        <v>185</v>
      </c>
      <c r="D1300" t="s">
        <v>10877</v>
      </c>
      <c r="E1300">
        <v>2</v>
      </c>
    </row>
    <row r="1301" spans="1:5" x14ac:dyDescent="0.2">
      <c r="A1301" t="s">
        <v>12196</v>
      </c>
      <c r="B1301" t="s">
        <v>84</v>
      </c>
      <c r="C1301" t="s">
        <v>185</v>
      </c>
      <c r="D1301" t="s">
        <v>10883</v>
      </c>
      <c r="E1301">
        <v>1</v>
      </c>
    </row>
    <row r="1302" spans="1:5" x14ac:dyDescent="0.2">
      <c r="A1302" t="s">
        <v>12197</v>
      </c>
      <c r="B1302" t="s">
        <v>84</v>
      </c>
      <c r="C1302" t="s">
        <v>185</v>
      </c>
      <c r="D1302" t="s">
        <v>10887</v>
      </c>
      <c r="E1302">
        <v>14</v>
      </c>
    </row>
    <row r="1303" spans="1:5" x14ac:dyDescent="0.2">
      <c r="A1303" t="s">
        <v>12198</v>
      </c>
      <c r="B1303" t="s">
        <v>84</v>
      </c>
      <c r="C1303" t="s">
        <v>185</v>
      </c>
      <c r="D1303" t="s">
        <v>10889</v>
      </c>
      <c r="E1303">
        <v>129</v>
      </c>
    </row>
    <row r="1304" spans="1:5" x14ac:dyDescent="0.2">
      <c r="A1304" t="s">
        <v>12199</v>
      </c>
      <c r="B1304" t="s">
        <v>84</v>
      </c>
      <c r="C1304" t="s">
        <v>185</v>
      </c>
      <c r="D1304" t="s">
        <v>10895</v>
      </c>
      <c r="E1304">
        <v>2</v>
      </c>
    </row>
    <row r="1305" spans="1:5" x14ac:dyDescent="0.2">
      <c r="A1305" t="s">
        <v>12200</v>
      </c>
      <c r="B1305" t="s">
        <v>84</v>
      </c>
      <c r="C1305" t="s">
        <v>185</v>
      </c>
      <c r="D1305" t="s">
        <v>10899</v>
      </c>
      <c r="E1305">
        <v>1</v>
      </c>
    </row>
    <row r="1306" spans="1:5" x14ac:dyDescent="0.2">
      <c r="A1306" t="s">
        <v>12201</v>
      </c>
      <c r="B1306" t="s">
        <v>84</v>
      </c>
      <c r="C1306" t="s">
        <v>185</v>
      </c>
      <c r="D1306" t="s">
        <v>10901</v>
      </c>
      <c r="E1306">
        <v>145</v>
      </c>
    </row>
    <row r="1307" spans="1:5" x14ac:dyDescent="0.2">
      <c r="A1307" t="s">
        <v>12202</v>
      </c>
      <c r="B1307" t="s">
        <v>84</v>
      </c>
      <c r="C1307" t="s">
        <v>185</v>
      </c>
      <c r="D1307" t="s">
        <v>10903</v>
      </c>
      <c r="E1307">
        <v>307</v>
      </c>
    </row>
    <row r="1308" spans="1:5" x14ac:dyDescent="0.2">
      <c r="A1308" t="s">
        <v>12203</v>
      </c>
      <c r="B1308" t="s">
        <v>84</v>
      </c>
      <c r="C1308" t="s">
        <v>185</v>
      </c>
      <c r="D1308" t="s">
        <v>10907</v>
      </c>
      <c r="E1308">
        <v>5</v>
      </c>
    </row>
    <row r="1309" spans="1:5" x14ac:dyDescent="0.2">
      <c r="A1309" t="s">
        <v>12204</v>
      </c>
      <c r="B1309" t="s">
        <v>84</v>
      </c>
      <c r="C1309" t="s">
        <v>185</v>
      </c>
      <c r="D1309" t="s">
        <v>10909</v>
      </c>
      <c r="E1309">
        <v>1</v>
      </c>
    </row>
    <row r="1310" spans="1:5" x14ac:dyDescent="0.2">
      <c r="A1310" t="s">
        <v>12205</v>
      </c>
      <c r="B1310" t="s">
        <v>84</v>
      </c>
      <c r="C1310" t="s">
        <v>185</v>
      </c>
      <c r="D1310" t="s">
        <v>10917</v>
      </c>
      <c r="E1310">
        <v>4</v>
      </c>
    </row>
    <row r="1311" spans="1:5" x14ac:dyDescent="0.2">
      <c r="A1311" t="s">
        <v>12206</v>
      </c>
      <c r="B1311" t="s">
        <v>84</v>
      </c>
      <c r="C1311" t="s">
        <v>185</v>
      </c>
      <c r="D1311" t="s">
        <v>10921</v>
      </c>
      <c r="E1311">
        <v>3</v>
      </c>
    </row>
    <row r="1312" spans="1:5" x14ac:dyDescent="0.2">
      <c r="A1312" t="s">
        <v>12207</v>
      </c>
      <c r="B1312" t="s">
        <v>84</v>
      </c>
      <c r="C1312" t="s">
        <v>185</v>
      </c>
      <c r="D1312" t="s">
        <v>10925</v>
      </c>
      <c r="E1312">
        <v>3</v>
      </c>
    </row>
    <row r="1313" spans="1:5" x14ac:dyDescent="0.2">
      <c r="A1313" t="s">
        <v>12208</v>
      </c>
      <c r="B1313" t="s">
        <v>84</v>
      </c>
      <c r="C1313" t="s">
        <v>185</v>
      </c>
      <c r="D1313" t="s">
        <v>10927</v>
      </c>
      <c r="E1313">
        <v>2</v>
      </c>
    </row>
    <row r="1314" spans="1:5" x14ac:dyDescent="0.2">
      <c r="A1314" t="s">
        <v>12209</v>
      </c>
      <c r="B1314" t="s">
        <v>84</v>
      </c>
      <c r="C1314" t="s">
        <v>185</v>
      </c>
      <c r="D1314" t="s">
        <v>10929</v>
      </c>
      <c r="E1314">
        <v>2</v>
      </c>
    </row>
    <row r="1315" spans="1:5" x14ac:dyDescent="0.2">
      <c r="A1315" t="s">
        <v>12210</v>
      </c>
      <c r="B1315" t="s">
        <v>84</v>
      </c>
      <c r="C1315" t="s">
        <v>185</v>
      </c>
      <c r="D1315" t="s">
        <v>10931</v>
      </c>
      <c r="E1315">
        <v>1</v>
      </c>
    </row>
    <row r="1316" spans="1:5" x14ac:dyDescent="0.2">
      <c r="A1316" t="s">
        <v>12211</v>
      </c>
      <c r="B1316" t="s">
        <v>84</v>
      </c>
      <c r="C1316" t="s">
        <v>185</v>
      </c>
      <c r="D1316" t="s">
        <v>10941</v>
      </c>
      <c r="E1316">
        <v>1</v>
      </c>
    </row>
    <row r="1317" spans="1:5" x14ac:dyDescent="0.2">
      <c r="A1317" t="s">
        <v>12212</v>
      </c>
      <c r="B1317" t="s">
        <v>84</v>
      </c>
      <c r="C1317" t="s">
        <v>186</v>
      </c>
      <c r="D1317" t="s">
        <v>10855</v>
      </c>
      <c r="E1317">
        <v>2</v>
      </c>
    </row>
    <row r="1318" spans="1:5" x14ac:dyDescent="0.2">
      <c r="A1318" t="s">
        <v>12213</v>
      </c>
      <c r="B1318" t="s">
        <v>84</v>
      </c>
      <c r="C1318" t="s">
        <v>186</v>
      </c>
      <c r="D1318" t="s">
        <v>10869</v>
      </c>
      <c r="E1318">
        <v>3</v>
      </c>
    </row>
    <row r="1319" spans="1:5" x14ac:dyDescent="0.2">
      <c r="A1319" t="s">
        <v>12214</v>
      </c>
      <c r="B1319" t="s">
        <v>84</v>
      </c>
      <c r="C1319" t="s">
        <v>186</v>
      </c>
      <c r="D1319" t="s">
        <v>10871</v>
      </c>
      <c r="E1319">
        <v>1</v>
      </c>
    </row>
    <row r="1320" spans="1:5" x14ac:dyDescent="0.2">
      <c r="A1320" t="s">
        <v>12215</v>
      </c>
      <c r="B1320" t="s">
        <v>84</v>
      </c>
      <c r="C1320" t="s">
        <v>186</v>
      </c>
      <c r="D1320" t="s">
        <v>10875</v>
      </c>
      <c r="E1320">
        <v>3</v>
      </c>
    </row>
    <row r="1321" spans="1:5" x14ac:dyDescent="0.2">
      <c r="A1321" t="s">
        <v>12216</v>
      </c>
      <c r="B1321" t="s">
        <v>84</v>
      </c>
      <c r="C1321" t="s">
        <v>186</v>
      </c>
      <c r="D1321" t="s">
        <v>10883</v>
      </c>
      <c r="E1321">
        <v>1</v>
      </c>
    </row>
    <row r="1322" spans="1:5" x14ac:dyDescent="0.2">
      <c r="A1322" t="s">
        <v>12217</v>
      </c>
      <c r="B1322" t="s">
        <v>84</v>
      </c>
      <c r="C1322" t="s">
        <v>186</v>
      </c>
      <c r="D1322" t="s">
        <v>10887</v>
      </c>
      <c r="E1322">
        <v>7</v>
      </c>
    </row>
    <row r="1323" spans="1:5" x14ac:dyDescent="0.2">
      <c r="A1323" t="s">
        <v>12218</v>
      </c>
      <c r="B1323" t="s">
        <v>84</v>
      </c>
      <c r="C1323" t="s">
        <v>186</v>
      </c>
      <c r="D1323" t="s">
        <v>10889</v>
      </c>
      <c r="E1323">
        <v>80</v>
      </c>
    </row>
    <row r="1324" spans="1:5" x14ac:dyDescent="0.2">
      <c r="A1324" t="s">
        <v>12219</v>
      </c>
      <c r="B1324" t="s">
        <v>84</v>
      </c>
      <c r="C1324" t="s">
        <v>186</v>
      </c>
      <c r="D1324" t="s">
        <v>10895</v>
      </c>
      <c r="E1324">
        <v>1</v>
      </c>
    </row>
    <row r="1325" spans="1:5" x14ac:dyDescent="0.2">
      <c r="A1325" t="s">
        <v>12220</v>
      </c>
      <c r="B1325" t="s">
        <v>84</v>
      </c>
      <c r="C1325" t="s">
        <v>186</v>
      </c>
      <c r="D1325" t="s">
        <v>10901</v>
      </c>
      <c r="E1325">
        <v>95</v>
      </c>
    </row>
    <row r="1326" spans="1:5" x14ac:dyDescent="0.2">
      <c r="A1326" t="s">
        <v>12221</v>
      </c>
      <c r="B1326" t="s">
        <v>84</v>
      </c>
      <c r="C1326" t="s">
        <v>186</v>
      </c>
      <c r="D1326" t="s">
        <v>10903</v>
      </c>
      <c r="E1326">
        <v>209</v>
      </c>
    </row>
    <row r="1327" spans="1:5" x14ac:dyDescent="0.2">
      <c r="A1327" t="s">
        <v>12222</v>
      </c>
      <c r="B1327" t="s">
        <v>84</v>
      </c>
      <c r="C1327" t="s">
        <v>186</v>
      </c>
      <c r="D1327" t="s">
        <v>10907</v>
      </c>
      <c r="E1327">
        <v>1</v>
      </c>
    </row>
    <row r="1328" spans="1:5" x14ac:dyDescent="0.2">
      <c r="A1328" t="s">
        <v>12223</v>
      </c>
      <c r="B1328" t="s">
        <v>84</v>
      </c>
      <c r="C1328" t="s">
        <v>186</v>
      </c>
      <c r="D1328" t="s">
        <v>10909</v>
      </c>
      <c r="E1328">
        <v>1</v>
      </c>
    </row>
    <row r="1329" spans="1:5" x14ac:dyDescent="0.2">
      <c r="A1329" t="s">
        <v>12224</v>
      </c>
      <c r="B1329" t="s">
        <v>84</v>
      </c>
      <c r="C1329" t="s">
        <v>186</v>
      </c>
      <c r="D1329" t="s">
        <v>10919</v>
      </c>
      <c r="E1329">
        <v>1</v>
      </c>
    </row>
    <row r="1330" spans="1:5" x14ac:dyDescent="0.2">
      <c r="A1330" t="s">
        <v>12225</v>
      </c>
      <c r="B1330" t="s">
        <v>84</v>
      </c>
      <c r="C1330" t="s">
        <v>186</v>
      </c>
      <c r="D1330" t="s">
        <v>10925</v>
      </c>
      <c r="E1330">
        <v>1</v>
      </c>
    </row>
    <row r="1331" spans="1:5" x14ac:dyDescent="0.2">
      <c r="A1331" t="s">
        <v>12226</v>
      </c>
      <c r="B1331" t="s">
        <v>84</v>
      </c>
      <c r="C1331" t="s">
        <v>186</v>
      </c>
      <c r="D1331" t="s">
        <v>10927</v>
      </c>
      <c r="E1331">
        <v>1</v>
      </c>
    </row>
    <row r="1332" spans="1:5" x14ac:dyDescent="0.2">
      <c r="A1332" t="s">
        <v>12227</v>
      </c>
      <c r="B1332" t="s">
        <v>84</v>
      </c>
      <c r="C1332" t="s">
        <v>186</v>
      </c>
      <c r="D1332" t="s">
        <v>10929</v>
      </c>
      <c r="E1332">
        <v>2</v>
      </c>
    </row>
    <row r="1333" spans="1:5" x14ac:dyDescent="0.2">
      <c r="A1333" t="s">
        <v>12228</v>
      </c>
      <c r="B1333" t="s">
        <v>84</v>
      </c>
      <c r="C1333" t="s">
        <v>186</v>
      </c>
      <c r="D1333" t="s">
        <v>10941</v>
      </c>
      <c r="E1333">
        <v>3</v>
      </c>
    </row>
    <row r="1334" spans="1:5" x14ac:dyDescent="0.2">
      <c r="A1334" t="s">
        <v>12229</v>
      </c>
      <c r="B1334" t="s">
        <v>84</v>
      </c>
      <c r="C1334" t="s">
        <v>187</v>
      </c>
      <c r="D1334" t="s">
        <v>10853</v>
      </c>
      <c r="E1334">
        <v>1</v>
      </c>
    </row>
    <row r="1335" spans="1:5" x14ac:dyDescent="0.2">
      <c r="A1335" t="s">
        <v>12230</v>
      </c>
      <c r="B1335" t="s">
        <v>84</v>
      </c>
      <c r="C1335" t="s">
        <v>187</v>
      </c>
      <c r="D1335" t="s">
        <v>10855</v>
      </c>
      <c r="E1335">
        <v>1</v>
      </c>
    </row>
    <row r="1336" spans="1:5" x14ac:dyDescent="0.2">
      <c r="A1336" t="s">
        <v>12231</v>
      </c>
      <c r="B1336" t="s">
        <v>84</v>
      </c>
      <c r="C1336" t="s">
        <v>187</v>
      </c>
      <c r="D1336" t="s">
        <v>10859</v>
      </c>
      <c r="E1336">
        <v>1</v>
      </c>
    </row>
    <row r="1337" spans="1:5" x14ac:dyDescent="0.2">
      <c r="A1337" t="s">
        <v>12232</v>
      </c>
      <c r="B1337" t="s">
        <v>84</v>
      </c>
      <c r="C1337" t="s">
        <v>187</v>
      </c>
      <c r="D1337" t="s">
        <v>10869</v>
      </c>
      <c r="E1337">
        <v>2</v>
      </c>
    </row>
    <row r="1338" spans="1:5" x14ac:dyDescent="0.2">
      <c r="A1338" t="s">
        <v>12233</v>
      </c>
      <c r="B1338" t="s">
        <v>84</v>
      </c>
      <c r="C1338" t="s">
        <v>187</v>
      </c>
      <c r="D1338" t="s">
        <v>10885</v>
      </c>
      <c r="E1338">
        <v>1</v>
      </c>
    </row>
    <row r="1339" spans="1:5" x14ac:dyDescent="0.2">
      <c r="A1339" t="s">
        <v>12234</v>
      </c>
      <c r="B1339" t="s">
        <v>84</v>
      </c>
      <c r="C1339" t="s">
        <v>187</v>
      </c>
      <c r="D1339" t="s">
        <v>10887</v>
      </c>
      <c r="E1339">
        <v>8</v>
      </c>
    </row>
    <row r="1340" spans="1:5" x14ac:dyDescent="0.2">
      <c r="A1340" t="s">
        <v>12235</v>
      </c>
      <c r="B1340" t="s">
        <v>84</v>
      </c>
      <c r="C1340" t="s">
        <v>187</v>
      </c>
      <c r="D1340" t="s">
        <v>10889</v>
      </c>
      <c r="E1340">
        <v>74</v>
      </c>
    </row>
    <row r="1341" spans="1:5" x14ac:dyDescent="0.2">
      <c r="A1341" t="s">
        <v>12236</v>
      </c>
      <c r="B1341" t="s">
        <v>84</v>
      </c>
      <c r="C1341" t="s">
        <v>187</v>
      </c>
      <c r="D1341" t="s">
        <v>10893</v>
      </c>
      <c r="E1341">
        <v>2</v>
      </c>
    </row>
    <row r="1342" spans="1:5" x14ac:dyDescent="0.2">
      <c r="A1342" t="s">
        <v>12237</v>
      </c>
      <c r="B1342" t="s">
        <v>84</v>
      </c>
      <c r="C1342" t="s">
        <v>187</v>
      </c>
      <c r="D1342" t="s">
        <v>10895</v>
      </c>
      <c r="E1342">
        <v>1</v>
      </c>
    </row>
    <row r="1343" spans="1:5" x14ac:dyDescent="0.2">
      <c r="A1343" t="s">
        <v>12238</v>
      </c>
      <c r="B1343" t="s">
        <v>84</v>
      </c>
      <c r="C1343" t="s">
        <v>187</v>
      </c>
      <c r="D1343" t="s">
        <v>10901</v>
      </c>
      <c r="E1343">
        <v>78</v>
      </c>
    </row>
    <row r="1344" spans="1:5" x14ac:dyDescent="0.2">
      <c r="A1344" t="s">
        <v>12239</v>
      </c>
      <c r="B1344" t="s">
        <v>84</v>
      </c>
      <c r="C1344" t="s">
        <v>187</v>
      </c>
      <c r="D1344" t="s">
        <v>10903</v>
      </c>
      <c r="E1344">
        <v>220</v>
      </c>
    </row>
    <row r="1345" spans="1:5" x14ac:dyDescent="0.2">
      <c r="A1345" t="s">
        <v>12240</v>
      </c>
      <c r="B1345" t="s">
        <v>84</v>
      </c>
      <c r="C1345" t="s">
        <v>187</v>
      </c>
      <c r="D1345" t="s">
        <v>10909</v>
      </c>
      <c r="E1345">
        <v>1</v>
      </c>
    </row>
    <row r="1346" spans="1:5" x14ac:dyDescent="0.2">
      <c r="A1346" t="s">
        <v>12241</v>
      </c>
      <c r="B1346" t="s">
        <v>84</v>
      </c>
      <c r="C1346" t="s">
        <v>187</v>
      </c>
      <c r="D1346" t="s">
        <v>10921</v>
      </c>
      <c r="E1346">
        <v>1</v>
      </c>
    </row>
    <row r="1347" spans="1:5" x14ac:dyDescent="0.2">
      <c r="A1347" t="s">
        <v>12242</v>
      </c>
      <c r="B1347" t="s">
        <v>84</v>
      </c>
      <c r="C1347" t="s">
        <v>187</v>
      </c>
      <c r="D1347" t="s">
        <v>10925</v>
      </c>
      <c r="E1347">
        <v>2</v>
      </c>
    </row>
    <row r="1348" spans="1:5" x14ac:dyDescent="0.2">
      <c r="A1348" t="s">
        <v>12243</v>
      </c>
      <c r="B1348" t="s">
        <v>84</v>
      </c>
      <c r="C1348" t="s">
        <v>187</v>
      </c>
      <c r="D1348" t="s">
        <v>10927</v>
      </c>
      <c r="E1348">
        <v>1</v>
      </c>
    </row>
    <row r="1349" spans="1:5" x14ac:dyDescent="0.2">
      <c r="A1349" t="s">
        <v>12244</v>
      </c>
      <c r="B1349" t="s">
        <v>84</v>
      </c>
      <c r="C1349" t="s">
        <v>187</v>
      </c>
      <c r="D1349" t="s">
        <v>10929</v>
      </c>
      <c r="E1349">
        <v>1</v>
      </c>
    </row>
    <row r="1350" spans="1:5" x14ac:dyDescent="0.2">
      <c r="A1350" t="s">
        <v>12245</v>
      </c>
      <c r="B1350" t="s">
        <v>84</v>
      </c>
      <c r="C1350" t="s">
        <v>187</v>
      </c>
      <c r="D1350" t="s">
        <v>10935</v>
      </c>
      <c r="E1350">
        <v>2</v>
      </c>
    </row>
    <row r="1351" spans="1:5" x14ac:dyDescent="0.2">
      <c r="A1351" t="s">
        <v>12246</v>
      </c>
      <c r="B1351" t="s">
        <v>84</v>
      </c>
      <c r="C1351" t="s">
        <v>187</v>
      </c>
      <c r="D1351" t="s">
        <v>10941</v>
      </c>
      <c r="E1351">
        <v>4</v>
      </c>
    </row>
    <row r="1352" spans="1:5" x14ac:dyDescent="0.2">
      <c r="A1352" t="s">
        <v>12247</v>
      </c>
      <c r="B1352" t="s">
        <v>84</v>
      </c>
      <c r="C1352" t="s">
        <v>187</v>
      </c>
      <c r="D1352" t="s">
        <v>10943</v>
      </c>
      <c r="E1352">
        <v>1</v>
      </c>
    </row>
    <row r="1353" spans="1:5" x14ac:dyDescent="0.2">
      <c r="A1353" t="s">
        <v>12248</v>
      </c>
      <c r="B1353" t="s">
        <v>84</v>
      </c>
      <c r="C1353" t="s">
        <v>188</v>
      </c>
      <c r="D1353" t="s">
        <v>10855</v>
      </c>
      <c r="E1353">
        <v>1</v>
      </c>
    </row>
    <row r="1354" spans="1:5" x14ac:dyDescent="0.2">
      <c r="A1354" t="s">
        <v>12249</v>
      </c>
      <c r="B1354" t="s">
        <v>84</v>
      </c>
      <c r="C1354" t="s">
        <v>188</v>
      </c>
      <c r="D1354" t="s">
        <v>10859</v>
      </c>
      <c r="E1354">
        <v>1</v>
      </c>
    </row>
    <row r="1355" spans="1:5" x14ac:dyDescent="0.2">
      <c r="A1355" t="s">
        <v>12250</v>
      </c>
      <c r="B1355" t="s">
        <v>84</v>
      </c>
      <c r="C1355" t="s">
        <v>188</v>
      </c>
      <c r="D1355" t="s">
        <v>10863</v>
      </c>
      <c r="E1355">
        <v>1</v>
      </c>
    </row>
    <row r="1356" spans="1:5" x14ac:dyDescent="0.2">
      <c r="A1356" t="s">
        <v>12251</v>
      </c>
      <c r="B1356" t="s">
        <v>84</v>
      </c>
      <c r="C1356" t="s">
        <v>188</v>
      </c>
      <c r="D1356" t="s">
        <v>10869</v>
      </c>
      <c r="E1356">
        <v>8</v>
      </c>
    </row>
    <row r="1357" spans="1:5" x14ac:dyDescent="0.2">
      <c r="A1357" t="s">
        <v>12252</v>
      </c>
      <c r="B1357" t="s">
        <v>84</v>
      </c>
      <c r="C1357" t="s">
        <v>188</v>
      </c>
      <c r="D1357" t="s">
        <v>10877</v>
      </c>
      <c r="E1357">
        <v>1</v>
      </c>
    </row>
    <row r="1358" spans="1:5" x14ac:dyDescent="0.2">
      <c r="A1358" t="s">
        <v>12253</v>
      </c>
      <c r="B1358" t="s">
        <v>84</v>
      </c>
      <c r="C1358" t="s">
        <v>188</v>
      </c>
      <c r="D1358" t="s">
        <v>10887</v>
      </c>
      <c r="E1358">
        <v>14</v>
      </c>
    </row>
    <row r="1359" spans="1:5" x14ac:dyDescent="0.2">
      <c r="A1359" t="s">
        <v>12254</v>
      </c>
      <c r="B1359" t="s">
        <v>84</v>
      </c>
      <c r="C1359" t="s">
        <v>188</v>
      </c>
      <c r="D1359" t="s">
        <v>10889</v>
      </c>
      <c r="E1359">
        <v>282</v>
      </c>
    </row>
    <row r="1360" spans="1:5" x14ac:dyDescent="0.2">
      <c r="A1360" t="s">
        <v>12255</v>
      </c>
      <c r="B1360" t="s">
        <v>84</v>
      </c>
      <c r="C1360" t="s">
        <v>188</v>
      </c>
      <c r="D1360" t="s">
        <v>10899</v>
      </c>
      <c r="E1360">
        <v>1</v>
      </c>
    </row>
    <row r="1361" spans="1:5" x14ac:dyDescent="0.2">
      <c r="A1361" t="s">
        <v>12256</v>
      </c>
      <c r="B1361" t="s">
        <v>84</v>
      </c>
      <c r="C1361" t="s">
        <v>188</v>
      </c>
      <c r="D1361" t="s">
        <v>10901</v>
      </c>
      <c r="E1361">
        <v>332</v>
      </c>
    </row>
    <row r="1362" spans="1:5" x14ac:dyDescent="0.2">
      <c r="A1362" t="s">
        <v>12257</v>
      </c>
      <c r="B1362" t="s">
        <v>84</v>
      </c>
      <c r="C1362" t="s">
        <v>188</v>
      </c>
      <c r="D1362" t="s">
        <v>10903</v>
      </c>
      <c r="E1362">
        <v>601</v>
      </c>
    </row>
    <row r="1363" spans="1:5" x14ac:dyDescent="0.2">
      <c r="A1363" t="s">
        <v>12258</v>
      </c>
      <c r="B1363" t="s">
        <v>84</v>
      </c>
      <c r="C1363" t="s">
        <v>188</v>
      </c>
      <c r="D1363" t="s">
        <v>10907</v>
      </c>
      <c r="E1363">
        <v>2</v>
      </c>
    </row>
    <row r="1364" spans="1:5" x14ac:dyDescent="0.2">
      <c r="A1364" t="s">
        <v>12259</v>
      </c>
      <c r="B1364" t="s">
        <v>84</v>
      </c>
      <c r="C1364" t="s">
        <v>188</v>
      </c>
      <c r="D1364" t="s">
        <v>10909</v>
      </c>
      <c r="E1364">
        <v>1</v>
      </c>
    </row>
    <row r="1365" spans="1:5" x14ac:dyDescent="0.2">
      <c r="A1365" t="s">
        <v>12260</v>
      </c>
      <c r="B1365" t="s">
        <v>84</v>
      </c>
      <c r="C1365" t="s">
        <v>188</v>
      </c>
      <c r="D1365" t="s">
        <v>10917</v>
      </c>
      <c r="E1365">
        <v>1</v>
      </c>
    </row>
    <row r="1366" spans="1:5" x14ac:dyDescent="0.2">
      <c r="A1366" t="s">
        <v>12261</v>
      </c>
      <c r="B1366" t="s">
        <v>84</v>
      </c>
      <c r="C1366" t="s">
        <v>188</v>
      </c>
      <c r="D1366" t="s">
        <v>10921</v>
      </c>
      <c r="E1366">
        <v>1</v>
      </c>
    </row>
    <row r="1367" spans="1:5" x14ac:dyDescent="0.2">
      <c r="A1367" t="s">
        <v>12262</v>
      </c>
      <c r="B1367" t="s">
        <v>84</v>
      </c>
      <c r="C1367" t="s">
        <v>188</v>
      </c>
      <c r="D1367" t="s">
        <v>10925</v>
      </c>
      <c r="E1367">
        <v>3</v>
      </c>
    </row>
    <row r="1368" spans="1:5" x14ac:dyDescent="0.2">
      <c r="A1368" t="s">
        <v>12263</v>
      </c>
      <c r="B1368" t="s">
        <v>84</v>
      </c>
      <c r="C1368" t="s">
        <v>188</v>
      </c>
      <c r="D1368" t="s">
        <v>10931</v>
      </c>
      <c r="E1368">
        <v>1</v>
      </c>
    </row>
    <row r="1369" spans="1:5" x14ac:dyDescent="0.2">
      <c r="A1369" t="s">
        <v>12264</v>
      </c>
      <c r="B1369" t="s">
        <v>84</v>
      </c>
      <c r="C1369" t="s">
        <v>188</v>
      </c>
      <c r="D1369" t="s">
        <v>10935</v>
      </c>
      <c r="E1369">
        <v>1</v>
      </c>
    </row>
    <row r="1370" spans="1:5" x14ac:dyDescent="0.2">
      <c r="A1370" t="s">
        <v>12265</v>
      </c>
      <c r="B1370" t="s">
        <v>84</v>
      </c>
      <c r="C1370" t="s">
        <v>188</v>
      </c>
      <c r="D1370" t="s">
        <v>10941</v>
      </c>
      <c r="E1370">
        <v>6</v>
      </c>
    </row>
    <row r="1371" spans="1:5" x14ac:dyDescent="0.2">
      <c r="A1371" t="s">
        <v>12266</v>
      </c>
      <c r="B1371" t="s">
        <v>84</v>
      </c>
      <c r="C1371" t="s">
        <v>189</v>
      </c>
      <c r="D1371" t="s">
        <v>10853</v>
      </c>
      <c r="E1371">
        <v>1</v>
      </c>
    </row>
    <row r="1372" spans="1:5" x14ac:dyDescent="0.2">
      <c r="A1372" t="s">
        <v>12267</v>
      </c>
      <c r="B1372" t="s">
        <v>84</v>
      </c>
      <c r="C1372" t="s">
        <v>189</v>
      </c>
      <c r="D1372" t="s">
        <v>10855</v>
      </c>
      <c r="E1372">
        <v>1</v>
      </c>
    </row>
    <row r="1373" spans="1:5" x14ac:dyDescent="0.2">
      <c r="A1373" t="s">
        <v>12268</v>
      </c>
      <c r="B1373" t="s">
        <v>84</v>
      </c>
      <c r="C1373" t="s">
        <v>189</v>
      </c>
      <c r="D1373" t="s">
        <v>10869</v>
      </c>
      <c r="E1373">
        <v>1</v>
      </c>
    </row>
    <row r="1374" spans="1:5" x14ac:dyDescent="0.2">
      <c r="A1374" t="s">
        <v>12269</v>
      </c>
      <c r="B1374" t="s">
        <v>84</v>
      </c>
      <c r="C1374" t="s">
        <v>189</v>
      </c>
      <c r="D1374" t="s">
        <v>10883</v>
      </c>
      <c r="E1374">
        <v>1</v>
      </c>
    </row>
    <row r="1375" spans="1:5" x14ac:dyDescent="0.2">
      <c r="A1375" t="s">
        <v>12270</v>
      </c>
      <c r="B1375" t="s">
        <v>84</v>
      </c>
      <c r="C1375" t="s">
        <v>189</v>
      </c>
      <c r="D1375" t="s">
        <v>10887</v>
      </c>
      <c r="E1375">
        <v>3</v>
      </c>
    </row>
    <row r="1376" spans="1:5" x14ac:dyDescent="0.2">
      <c r="A1376" t="s">
        <v>12271</v>
      </c>
      <c r="B1376" t="s">
        <v>84</v>
      </c>
      <c r="C1376" t="s">
        <v>189</v>
      </c>
      <c r="D1376" t="s">
        <v>10889</v>
      </c>
      <c r="E1376">
        <v>43</v>
      </c>
    </row>
    <row r="1377" spans="1:5" x14ac:dyDescent="0.2">
      <c r="A1377" t="s">
        <v>12272</v>
      </c>
      <c r="B1377" t="s">
        <v>84</v>
      </c>
      <c r="C1377" t="s">
        <v>189</v>
      </c>
      <c r="D1377" t="s">
        <v>10901</v>
      </c>
      <c r="E1377">
        <v>50</v>
      </c>
    </row>
    <row r="1378" spans="1:5" x14ac:dyDescent="0.2">
      <c r="A1378" t="s">
        <v>12273</v>
      </c>
      <c r="B1378" t="s">
        <v>84</v>
      </c>
      <c r="C1378" t="s">
        <v>189</v>
      </c>
      <c r="D1378" t="s">
        <v>10903</v>
      </c>
      <c r="E1378">
        <v>101</v>
      </c>
    </row>
    <row r="1379" spans="1:5" x14ac:dyDescent="0.2">
      <c r="A1379" t="s">
        <v>12274</v>
      </c>
      <c r="B1379" t="s">
        <v>84</v>
      </c>
      <c r="C1379" t="s">
        <v>189</v>
      </c>
      <c r="D1379" t="s">
        <v>10907</v>
      </c>
      <c r="E1379">
        <v>1</v>
      </c>
    </row>
    <row r="1380" spans="1:5" x14ac:dyDescent="0.2">
      <c r="A1380" t="s">
        <v>12275</v>
      </c>
      <c r="B1380" t="s">
        <v>84</v>
      </c>
      <c r="C1380" t="s">
        <v>189</v>
      </c>
      <c r="D1380" t="s">
        <v>10919</v>
      </c>
      <c r="E1380">
        <v>1</v>
      </c>
    </row>
    <row r="1381" spans="1:5" x14ac:dyDescent="0.2">
      <c r="A1381" t="s">
        <v>12276</v>
      </c>
      <c r="B1381" t="s">
        <v>84</v>
      </c>
      <c r="C1381" t="s">
        <v>189</v>
      </c>
      <c r="D1381" t="s">
        <v>10927</v>
      </c>
      <c r="E1381">
        <v>1</v>
      </c>
    </row>
    <row r="1382" spans="1:5" x14ac:dyDescent="0.2">
      <c r="A1382" t="s">
        <v>12277</v>
      </c>
      <c r="B1382" t="s">
        <v>84</v>
      </c>
      <c r="C1382" t="s">
        <v>189</v>
      </c>
      <c r="D1382" t="s">
        <v>10929</v>
      </c>
      <c r="E1382">
        <v>1</v>
      </c>
    </row>
    <row r="1383" spans="1:5" x14ac:dyDescent="0.2">
      <c r="A1383" t="s">
        <v>12278</v>
      </c>
      <c r="B1383" t="s">
        <v>84</v>
      </c>
      <c r="C1383" t="s">
        <v>189</v>
      </c>
      <c r="D1383" t="s">
        <v>10939</v>
      </c>
      <c r="E1383">
        <v>1</v>
      </c>
    </row>
    <row r="1384" spans="1:5" x14ac:dyDescent="0.2">
      <c r="A1384" t="s">
        <v>12279</v>
      </c>
      <c r="B1384" t="s">
        <v>84</v>
      </c>
      <c r="C1384" t="s">
        <v>189</v>
      </c>
      <c r="D1384" t="s">
        <v>10941</v>
      </c>
      <c r="E1384">
        <v>1</v>
      </c>
    </row>
    <row r="1385" spans="1:5" x14ac:dyDescent="0.2">
      <c r="A1385" t="s">
        <v>12280</v>
      </c>
      <c r="B1385" t="s">
        <v>84</v>
      </c>
      <c r="C1385" t="s">
        <v>190</v>
      </c>
      <c r="D1385" t="s">
        <v>10855</v>
      </c>
      <c r="E1385">
        <v>3</v>
      </c>
    </row>
    <row r="1386" spans="1:5" x14ac:dyDescent="0.2">
      <c r="A1386" t="s">
        <v>12281</v>
      </c>
      <c r="B1386" t="s">
        <v>84</v>
      </c>
      <c r="C1386" t="s">
        <v>190</v>
      </c>
      <c r="D1386" t="s">
        <v>10869</v>
      </c>
      <c r="E1386">
        <v>2</v>
      </c>
    </row>
    <row r="1387" spans="1:5" x14ac:dyDescent="0.2">
      <c r="A1387" t="s">
        <v>12282</v>
      </c>
      <c r="B1387" t="s">
        <v>84</v>
      </c>
      <c r="C1387" t="s">
        <v>190</v>
      </c>
      <c r="D1387" t="s">
        <v>10871</v>
      </c>
      <c r="E1387">
        <v>1</v>
      </c>
    </row>
    <row r="1388" spans="1:5" x14ac:dyDescent="0.2">
      <c r="A1388" t="s">
        <v>12283</v>
      </c>
      <c r="B1388" t="s">
        <v>84</v>
      </c>
      <c r="C1388" t="s">
        <v>190</v>
      </c>
      <c r="D1388" t="s">
        <v>10873</v>
      </c>
      <c r="E1388">
        <v>2</v>
      </c>
    </row>
    <row r="1389" spans="1:5" x14ac:dyDescent="0.2">
      <c r="A1389" t="s">
        <v>12284</v>
      </c>
      <c r="B1389" t="s">
        <v>84</v>
      </c>
      <c r="C1389" t="s">
        <v>190</v>
      </c>
      <c r="D1389" t="s">
        <v>10877</v>
      </c>
      <c r="E1389">
        <v>1</v>
      </c>
    </row>
    <row r="1390" spans="1:5" x14ac:dyDescent="0.2">
      <c r="A1390" t="s">
        <v>12285</v>
      </c>
      <c r="B1390" t="s">
        <v>84</v>
      </c>
      <c r="C1390" t="s">
        <v>190</v>
      </c>
      <c r="D1390" t="s">
        <v>10881</v>
      </c>
      <c r="E1390">
        <v>1</v>
      </c>
    </row>
    <row r="1391" spans="1:5" x14ac:dyDescent="0.2">
      <c r="A1391" t="s">
        <v>12286</v>
      </c>
      <c r="B1391" t="s">
        <v>84</v>
      </c>
      <c r="C1391" t="s">
        <v>190</v>
      </c>
      <c r="D1391" t="s">
        <v>10887</v>
      </c>
      <c r="E1391">
        <v>4</v>
      </c>
    </row>
    <row r="1392" spans="1:5" x14ac:dyDescent="0.2">
      <c r="A1392" t="s">
        <v>12287</v>
      </c>
      <c r="B1392" t="s">
        <v>84</v>
      </c>
      <c r="C1392" t="s">
        <v>190</v>
      </c>
      <c r="D1392" t="s">
        <v>10889</v>
      </c>
      <c r="E1392">
        <v>51</v>
      </c>
    </row>
    <row r="1393" spans="1:5" x14ac:dyDescent="0.2">
      <c r="A1393" t="s">
        <v>12288</v>
      </c>
      <c r="B1393" t="s">
        <v>84</v>
      </c>
      <c r="C1393" t="s">
        <v>190</v>
      </c>
      <c r="D1393" t="s">
        <v>10893</v>
      </c>
      <c r="E1393">
        <v>2</v>
      </c>
    </row>
    <row r="1394" spans="1:5" x14ac:dyDescent="0.2">
      <c r="A1394" t="s">
        <v>12289</v>
      </c>
      <c r="B1394" t="s">
        <v>84</v>
      </c>
      <c r="C1394" t="s">
        <v>190</v>
      </c>
      <c r="D1394" t="s">
        <v>10895</v>
      </c>
      <c r="E1394">
        <v>1</v>
      </c>
    </row>
    <row r="1395" spans="1:5" x14ac:dyDescent="0.2">
      <c r="A1395" t="s">
        <v>12290</v>
      </c>
      <c r="B1395" t="s">
        <v>84</v>
      </c>
      <c r="C1395" t="s">
        <v>190</v>
      </c>
      <c r="D1395" t="s">
        <v>10899</v>
      </c>
      <c r="E1395">
        <v>1</v>
      </c>
    </row>
    <row r="1396" spans="1:5" x14ac:dyDescent="0.2">
      <c r="A1396" t="s">
        <v>12291</v>
      </c>
      <c r="B1396" t="s">
        <v>84</v>
      </c>
      <c r="C1396" t="s">
        <v>190</v>
      </c>
      <c r="D1396" t="s">
        <v>10901</v>
      </c>
      <c r="E1396">
        <v>64</v>
      </c>
    </row>
    <row r="1397" spans="1:5" x14ac:dyDescent="0.2">
      <c r="A1397" t="s">
        <v>12292</v>
      </c>
      <c r="B1397" t="s">
        <v>84</v>
      </c>
      <c r="C1397" t="s">
        <v>190</v>
      </c>
      <c r="D1397" t="s">
        <v>10903</v>
      </c>
      <c r="E1397">
        <v>132</v>
      </c>
    </row>
    <row r="1398" spans="1:5" x14ac:dyDescent="0.2">
      <c r="A1398" t="s">
        <v>12293</v>
      </c>
      <c r="B1398" t="s">
        <v>84</v>
      </c>
      <c r="C1398" t="s">
        <v>190</v>
      </c>
      <c r="D1398" t="s">
        <v>10907</v>
      </c>
      <c r="E1398">
        <v>1</v>
      </c>
    </row>
    <row r="1399" spans="1:5" x14ac:dyDescent="0.2">
      <c r="A1399" t="s">
        <v>12294</v>
      </c>
      <c r="B1399" t="s">
        <v>84</v>
      </c>
      <c r="C1399" t="s">
        <v>190</v>
      </c>
      <c r="D1399" t="s">
        <v>10913</v>
      </c>
      <c r="E1399">
        <v>1</v>
      </c>
    </row>
    <row r="1400" spans="1:5" x14ac:dyDescent="0.2">
      <c r="A1400" t="s">
        <v>12295</v>
      </c>
      <c r="B1400" t="s">
        <v>84</v>
      </c>
      <c r="C1400" t="s">
        <v>190</v>
      </c>
      <c r="D1400" t="s">
        <v>10921</v>
      </c>
      <c r="E1400">
        <v>1</v>
      </c>
    </row>
    <row r="1401" spans="1:5" x14ac:dyDescent="0.2">
      <c r="A1401" t="s">
        <v>12296</v>
      </c>
      <c r="B1401" t="s">
        <v>84</v>
      </c>
      <c r="C1401" t="s">
        <v>190</v>
      </c>
      <c r="D1401" t="s">
        <v>10925</v>
      </c>
      <c r="E1401">
        <v>3</v>
      </c>
    </row>
    <row r="1402" spans="1:5" x14ac:dyDescent="0.2">
      <c r="A1402" t="s">
        <v>12297</v>
      </c>
      <c r="B1402" t="s">
        <v>84</v>
      </c>
      <c r="C1402" t="s">
        <v>190</v>
      </c>
      <c r="D1402" t="s">
        <v>10929</v>
      </c>
      <c r="E1402">
        <v>2</v>
      </c>
    </row>
    <row r="1403" spans="1:5" x14ac:dyDescent="0.2">
      <c r="A1403" t="s">
        <v>12298</v>
      </c>
      <c r="B1403" t="s">
        <v>84</v>
      </c>
      <c r="C1403" t="s">
        <v>190</v>
      </c>
      <c r="D1403" t="s">
        <v>10941</v>
      </c>
      <c r="E1403">
        <v>3</v>
      </c>
    </row>
    <row r="1404" spans="1:5" x14ac:dyDescent="0.2">
      <c r="A1404" t="s">
        <v>12299</v>
      </c>
      <c r="B1404" t="s">
        <v>84</v>
      </c>
      <c r="C1404" t="s">
        <v>191</v>
      </c>
      <c r="D1404" t="s">
        <v>10859</v>
      </c>
      <c r="E1404">
        <v>1</v>
      </c>
    </row>
    <row r="1405" spans="1:5" x14ac:dyDescent="0.2">
      <c r="A1405" t="s">
        <v>12300</v>
      </c>
      <c r="B1405" t="s">
        <v>84</v>
      </c>
      <c r="C1405" t="s">
        <v>191</v>
      </c>
      <c r="D1405" t="s">
        <v>10869</v>
      </c>
      <c r="E1405">
        <v>1</v>
      </c>
    </row>
    <row r="1406" spans="1:5" x14ac:dyDescent="0.2">
      <c r="A1406" t="s">
        <v>12301</v>
      </c>
      <c r="B1406" t="s">
        <v>84</v>
      </c>
      <c r="C1406" t="s">
        <v>191</v>
      </c>
      <c r="D1406" t="s">
        <v>10875</v>
      </c>
      <c r="E1406">
        <v>1</v>
      </c>
    </row>
    <row r="1407" spans="1:5" x14ac:dyDescent="0.2">
      <c r="A1407" t="s">
        <v>12302</v>
      </c>
      <c r="B1407" t="s">
        <v>84</v>
      </c>
      <c r="C1407" t="s">
        <v>191</v>
      </c>
      <c r="D1407" t="s">
        <v>10885</v>
      </c>
      <c r="E1407">
        <v>1</v>
      </c>
    </row>
    <row r="1408" spans="1:5" x14ac:dyDescent="0.2">
      <c r="A1408" t="s">
        <v>12303</v>
      </c>
      <c r="B1408" t="s">
        <v>84</v>
      </c>
      <c r="C1408" t="s">
        <v>191</v>
      </c>
      <c r="D1408" t="s">
        <v>10887</v>
      </c>
      <c r="E1408">
        <v>3</v>
      </c>
    </row>
    <row r="1409" spans="1:5" x14ac:dyDescent="0.2">
      <c r="A1409" t="s">
        <v>12304</v>
      </c>
      <c r="B1409" t="s">
        <v>84</v>
      </c>
      <c r="C1409" t="s">
        <v>191</v>
      </c>
      <c r="D1409" t="s">
        <v>10889</v>
      </c>
      <c r="E1409">
        <v>154</v>
      </c>
    </row>
    <row r="1410" spans="1:5" x14ac:dyDescent="0.2">
      <c r="A1410" t="s">
        <v>12305</v>
      </c>
      <c r="B1410" t="s">
        <v>84</v>
      </c>
      <c r="C1410" t="s">
        <v>191</v>
      </c>
      <c r="D1410" t="s">
        <v>10895</v>
      </c>
      <c r="E1410">
        <v>1</v>
      </c>
    </row>
    <row r="1411" spans="1:5" x14ac:dyDescent="0.2">
      <c r="A1411" t="s">
        <v>12306</v>
      </c>
      <c r="B1411" t="s">
        <v>84</v>
      </c>
      <c r="C1411" t="s">
        <v>191</v>
      </c>
      <c r="D1411" t="s">
        <v>10899</v>
      </c>
      <c r="E1411">
        <v>1</v>
      </c>
    </row>
    <row r="1412" spans="1:5" x14ac:dyDescent="0.2">
      <c r="A1412" t="s">
        <v>12307</v>
      </c>
      <c r="B1412" t="s">
        <v>84</v>
      </c>
      <c r="C1412" t="s">
        <v>191</v>
      </c>
      <c r="D1412" t="s">
        <v>10901</v>
      </c>
      <c r="E1412">
        <v>170</v>
      </c>
    </row>
    <row r="1413" spans="1:5" x14ac:dyDescent="0.2">
      <c r="A1413" t="s">
        <v>12308</v>
      </c>
      <c r="B1413" t="s">
        <v>84</v>
      </c>
      <c r="C1413" t="s">
        <v>191</v>
      </c>
      <c r="D1413" t="s">
        <v>10903</v>
      </c>
      <c r="E1413">
        <v>357</v>
      </c>
    </row>
    <row r="1414" spans="1:5" x14ac:dyDescent="0.2">
      <c r="A1414" t="s">
        <v>12309</v>
      </c>
      <c r="B1414" t="s">
        <v>84</v>
      </c>
      <c r="C1414" t="s">
        <v>191</v>
      </c>
      <c r="D1414" t="s">
        <v>10909</v>
      </c>
      <c r="E1414">
        <v>1</v>
      </c>
    </row>
    <row r="1415" spans="1:5" x14ac:dyDescent="0.2">
      <c r="A1415" t="s">
        <v>12310</v>
      </c>
      <c r="B1415" t="s">
        <v>84</v>
      </c>
      <c r="C1415" t="s">
        <v>191</v>
      </c>
      <c r="D1415" t="s">
        <v>10925</v>
      </c>
      <c r="E1415">
        <v>1</v>
      </c>
    </row>
    <row r="1416" spans="1:5" x14ac:dyDescent="0.2">
      <c r="A1416" t="s">
        <v>12311</v>
      </c>
      <c r="B1416" t="s">
        <v>84</v>
      </c>
      <c r="C1416" t="s">
        <v>191</v>
      </c>
      <c r="D1416" t="s">
        <v>10941</v>
      </c>
      <c r="E1416">
        <v>2</v>
      </c>
    </row>
    <row r="1417" spans="1:5" x14ac:dyDescent="0.2">
      <c r="A1417" t="s">
        <v>12312</v>
      </c>
      <c r="B1417" t="s">
        <v>84</v>
      </c>
      <c r="C1417" t="s">
        <v>192</v>
      </c>
      <c r="D1417" t="s">
        <v>10855</v>
      </c>
      <c r="E1417">
        <v>2</v>
      </c>
    </row>
    <row r="1418" spans="1:5" x14ac:dyDescent="0.2">
      <c r="A1418" t="s">
        <v>12313</v>
      </c>
      <c r="B1418" t="s">
        <v>84</v>
      </c>
      <c r="C1418" t="s">
        <v>192</v>
      </c>
      <c r="D1418" t="s">
        <v>10869</v>
      </c>
      <c r="E1418">
        <v>1</v>
      </c>
    </row>
    <row r="1419" spans="1:5" x14ac:dyDescent="0.2">
      <c r="A1419" t="s">
        <v>12314</v>
      </c>
      <c r="B1419" t="s">
        <v>84</v>
      </c>
      <c r="C1419" t="s">
        <v>192</v>
      </c>
      <c r="D1419" t="s">
        <v>10871</v>
      </c>
      <c r="E1419">
        <v>1</v>
      </c>
    </row>
    <row r="1420" spans="1:5" x14ac:dyDescent="0.2">
      <c r="A1420" t="s">
        <v>12315</v>
      </c>
      <c r="B1420" t="s">
        <v>84</v>
      </c>
      <c r="C1420" t="s">
        <v>192</v>
      </c>
      <c r="D1420" t="s">
        <v>10875</v>
      </c>
      <c r="E1420">
        <v>1</v>
      </c>
    </row>
    <row r="1421" spans="1:5" x14ac:dyDescent="0.2">
      <c r="A1421" t="s">
        <v>12316</v>
      </c>
      <c r="B1421" t="s">
        <v>84</v>
      </c>
      <c r="C1421" t="s">
        <v>192</v>
      </c>
      <c r="D1421" t="s">
        <v>10887</v>
      </c>
      <c r="E1421">
        <v>6</v>
      </c>
    </row>
    <row r="1422" spans="1:5" x14ac:dyDescent="0.2">
      <c r="A1422" t="s">
        <v>12317</v>
      </c>
      <c r="B1422" t="s">
        <v>84</v>
      </c>
      <c r="C1422" t="s">
        <v>192</v>
      </c>
      <c r="D1422" t="s">
        <v>10889</v>
      </c>
      <c r="E1422">
        <v>97</v>
      </c>
    </row>
    <row r="1423" spans="1:5" x14ac:dyDescent="0.2">
      <c r="A1423" t="s">
        <v>12318</v>
      </c>
      <c r="B1423" t="s">
        <v>84</v>
      </c>
      <c r="C1423" t="s">
        <v>192</v>
      </c>
      <c r="D1423" t="s">
        <v>10895</v>
      </c>
      <c r="E1423">
        <v>2</v>
      </c>
    </row>
    <row r="1424" spans="1:5" x14ac:dyDescent="0.2">
      <c r="A1424" t="s">
        <v>12319</v>
      </c>
      <c r="B1424" t="s">
        <v>84</v>
      </c>
      <c r="C1424" t="s">
        <v>192</v>
      </c>
      <c r="D1424" t="s">
        <v>10901</v>
      </c>
      <c r="E1424">
        <v>111</v>
      </c>
    </row>
    <row r="1425" spans="1:5" x14ac:dyDescent="0.2">
      <c r="A1425" t="s">
        <v>12320</v>
      </c>
      <c r="B1425" t="s">
        <v>84</v>
      </c>
      <c r="C1425" t="s">
        <v>192</v>
      </c>
      <c r="D1425" t="s">
        <v>10903</v>
      </c>
      <c r="E1425">
        <v>213</v>
      </c>
    </row>
    <row r="1426" spans="1:5" x14ac:dyDescent="0.2">
      <c r="A1426" t="s">
        <v>12321</v>
      </c>
      <c r="B1426" t="s">
        <v>84</v>
      </c>
      <c r="C1426" t="s">
        <v>192</v>
      </c>
      <c r="D1426" t="s">
        <v>10925</v>
      </c>
      <c r="E1426">
        <v>2</v>
      </c>
    </row>
    <row r="1427" spans="1:5" x14ac:dyDescent="0.2">
      <c r="A1427" t="s">
        <v>12322</v>
      </c>
      <c r="B1427" t="s">
        <v>84</v>
      </c>
      <c r="C1427" t="s">
        <v>192</v>
      </c>
      <c r="D1427" t="s">
        <v>10927</v>
      </c>
      <c r="E1427">
        <v>1</v>
      </c>
    </row>
    <row r="1428" spans="1:5" x14ac:dyDescent="0.2">
      <c r="A1428" t="s">
        <v>12323</v>
      </c>
      <c r="B1428" t="s">
        <v>84</v>
      </c>
      <c r="C1428" t="s">
        <v>192</v>
      </c>
      <c r="D1428" t="s">
        <v>10929</v>
      </c>
      <c r="E1428">
        <v>1</v>
      </c>
    </row>
    <row r="1429" spans="1:5" x14ac:dyDescent="0.2">
      <c r="A1429" t="s">
        <v>12324</v>
      </c>
      <c r="B1429" t="s">
        <v>84</v>
      </c>
      <c r="C1429" t="s">
        <v>192</v>
      </c>
      <c r="D1429" t="s">
        <v>10941</v>
      </c>
      <c r="E1429">
        <v>1</v>
      </c>
    </row>
    <row r="1430" spans="1:5" x14ac:dyDescent="0.2">
      <c r="A1430" t="s">
        <v>12325</v>
      </c>
      <c r="B1430" t="s">
        <v>84</v>
      </c>
      <c r="C1430" t="s">
        <v>193</v>
      </c>
      <c r="D1430" t="s">
        <v>10855</v>
      </c>
      <c r="E1430">
        <v>1</v>
      </c>
    </row>
    <row r="1431" spans="1:5" x14ac:dyDescent="0.2">
      <c r="A1431" t="s">
        <v>12326</v>
      </c>
      <c r="B1431" t="s">
        <v>84</v>
      </c>
      <c r="C1431" t="s">
        <v>193</v>
      </c>
      <c r="D1431" t="s">
        <v>10887</v>
      </c>
      <c r="E1431">
        <v>2</v>
      </c>
    </row>
    <row r="1432" spans="1:5" x14ac:dyDescent="0.2">
      <c r="A1432" t="s">
        <v>12327</v>
      </c>
      <c r="B1432" t="s">
        <v>84</v>
      </c>
      <c r="C1432" t="s">
        <v>193</v>
      </c>
      <c r="D1432" t="s">
        <v>10889</v>
      </c>
      <c r="E1432">
        <v>84</v>
      </c>
    </row>
    <row r="1433" spans="1:5" x14ac:dyDescent="0.2">
      <c r="A1433" t="s">
        <v>12328</v>
      </c>
      <c r="B1433" t="s">
        <v>84</v>
      </c>
      <c r="C1433" t="s">
        <v>193</v>
      </c>
      <c r="D1433" t="s">
        <v>10901</v>
      </c>
      <c r="E1433">
        <v>96</v>
      </c>
    </row>
    <row r="1434" spans="1:5" x14ac:dyDescent="0.2">
      <c r="A1434" t="s">
        <v>12329</v>
      </c>
      <c r="B1434" t="s">
        <v>84</v>
      </c>
      <c r="C1434" t="s">
        <v>193</v>
      </c>
      <c r="D1434" t="s">
        <v>10903</v>
      </c>
      <c r="E1434">
        <v>170</v>
      </c>
    </row>
    <row r="1435" spans="1:5" x14ac:dyDescent="0.2">
      <c r="A1435" t="s">
        <v>12330</v>
      </c>
      <c r="B1435" t="s">
        <v>84</v>
      </c>
      <c r="C1435" t="s">
        <v>193</v>
      </c>
      <c r="D1435" t="s">
        <v>10941</v>
      </c>
      <c r="E1435">
        <v>1</v>
      </c>
    </row>
    <row r="1436" spans="1:5" x14ac:dyDescent="0.2">
      <c r="A1436" t="s">
        <v>12331</v>
      </c>
      <c r="B1436" t="s">
        <v>84</v>
      </c>
      <c r="C1436" t="s">
        <v>194</v>
      </c>
      <c r="D1436" t="s">
        <v>10851</v>
      </c>
      <c r="E1436">
        <v>1</v>
      </c>
    </row>
    <row r="1437" spans="1:5" x14ac:dyDescent="0.2">
      <c r="A1437" t="s">
        <v>12332</v>
      </c>
      <c r="B1437" t="s">
        <v>84</v>
      </c>
      <c r="C1437" t="s">
        <v>194</v>
      </c>
      <c r="D1437" t="s">
        <v>10853</v>
      </c>
      <c r="E1437">
        <v>1</v>
      </c>
    </row>
    <row r="1438" spans="1:5" x14ac:dyDescent="0.2">
      <c r="A1438" t="s">
        <v>12333</v>
      </c>
      <c r="B1438" t="s">
        <v>84</v>
      </c>
      <c r="C1438" t="s">
        <v>194</v>
      </c>
      <c r="D1438" t="s">
        <v>10855</v>
      </c>
      <c r="E1438">
        <v>2</v>
      </c>
    </row>
    <row r="1439" spans="1:5" x14ac:dyDescent="0.2">
      <c r="A1439" t="s">
        <v>12334</v>
      </c>
      <c r="B1439" t="s">
        <v>84</v>
      </c>
      <c r="C1439" t="s">
        <v>194</v>
      </c>
      <c r="D1439" t="s">
        <v>10863</v>
      </c>
      <c r="E1439">
        <v>2</v>
      </c>
    </row>
    <row r="1440" spans="1:5" x14ac:dyDescent="0.2">
      <c r="A1440" t="s">
        <v>12335</v>
      </c>
      <c r="B1440" t="s">
        <v>84</v>
      </c>
      <c r="C1440" t="s">
        <v>194</v>
      </c>
      <c r="D1440" t="s">
        <v>10869</v>
      </c>
      <c r="E1440">
        <v>9</v>
      </c>
    </row>
    <row r="1441" spans="1:5" x14ac:dyDescent="0.2">
      <c r="A1441" t="s">
        <v>12336</v>
      </c>
      <c r="B1441" t="s">
        <v>84</v>
      </c>
      <c r="C1441" t="s">
        <v>194</v>
      </c>
      <c r="D1441" t="s">
        <v>10873</v>
      </c>
      <c r="E1441">
        <v>1</v>
      </c>
    </row>
    <row r="1442" spans="1:5" x14ac:dyDescent="0.2">
      <c r="A1442" t="s">
        <v>12337</v>
      </c>
      <c r="B1442" t="s">
        <v>84</v>
      </c>
      <c r="C1442" t="s">
        <v>194</v>
      </c>
      <c r="D1442" t="s">
        <v>10877</v>
      </c>
      <c r="E1442">
        <v>1</v>
      </c>
    </row>
    <row r="1443" spans="1:5" x14ac:dyDescent="0.2">
      <c r="A1443" t="s">
        <v>12338</v>
      </c>
      <c r="B1443" t="s">
        <v>84</v>
      </c>
      <c r="C1443" t="s">
        <v>194</v>
      </c>
      <c r="D1443" t="s">
        <v>10881</v>
      </c>
      <c r="E1443">
        <v>1</v>
      </c>
    </row>
    <row r="1444" spans="1:5" x14ac:dyDescent="0.2">
      <c r="A1444" t="s">
        <v>12339</v>
      </c>
      <c r="B1444" t="s">
        <v>84</v>
      </c>
      <c r="C1444" t="s">
        <v>194</v>
      </c>
      <c r="D1444" t="s">
        <v>10883</v>
      </c>
      <c r="E1444">
        <v>1</v>
      </c>
    </row>
    <row r="1445" spans="1:5" x14ac:dyDescent="0.2">
      <c r="A1445" t="s">
        <v>12340</v>
      </c>
      <c r="B1445" t="s">
        <v>84</v>
      </c>
      <c r="C1445" t="s">
        <v>194</v>
      </c>
      <c r="D1445" t="s">
        <v>10885</v>
      </c>
      <c r="E1445">
        <v>2</v>
      </c>
    </row>
    <row r="1446" spans="1:5" x14ac:dyDescent="0.2">
      <c r="A1446" t="s">
        <v>12341</v>
      </c>
      <c r="B1446" t="s">
        <v>84</v>
      </c>
      <c r="C1446" t="s">
        <v>194</v>
      </c>
      <c r="D1446" t="s">
        <v>10887</v>
      </c>
      <c r="E1446">
        <v>16</v>
      </c>
    </row>
    <row r="1447" spans="1:5" x14ac:dyDescent="0.2">
      <c r="A1447" t="s">
        <v>12342</v>
      </c>
      <c r="B1447" t="s">
        <v>84</v>
      </c>
      <c r="C1447" t="s">
        <v>194</v>
      </c>
      <c r="D1447" t="s">
        <v>10889</v>
      </c>
      <c r="E1447">
        <v>252</v>
      </c>
    </row>
    <row r="1448" spans="1:5" x14ac:dyDescent="0.2">
      <c r="A1448" t="s">
        <v>12343</v>
      </c>
      <c r="B1448" t="s">
        <v>84</v>
      </c>
      <c r="C1448" t="s">
        <v>194</v>
      </c>
      <c r="D1448" t="s">
        <v>10893</v>
      </c>
      <c r="E1448">
        <v>2</v>
      </c>
    </row>
    <row r="1449" spans="1:5" x14ac:dyDescent="0.2">
      <c r="A1449" t="s">
        <v>12344</v>
      </c>
      <c r="B1449" t="s">
        <v>84</v>
      </c>
      <c r="C1449" t="s">
        <v>194</v>
      </c>
      <c r="D1449" t="s">
        <v>10895</v>
      </c>
      <c r="E1449">
        <v>4</v>
      </c>
    </row>
    <row r="1450" spans="1:5" x14ac:dyDescent="0.2">
      <c r="A1450" t="s">
        <v>12345</v>
      </c>
      <c r="B1450" t="s">
        <v>84</v>
      </c>
      <c r="C1450" t="s">
        <v>194</v>
      </c>
      <c r="D1450" t="s">
        <v>10899</v>
      </c>
      <c r="E1450">
        <v>1</v>
      </c>
    </row>
    <row r="1451" spans="1:5" x14ac:dyDescent="0.2">
      <c r="A1451" t="s">
        <v>12346</v>
      </c>
      <c r="B1451" t="s">
        <v>84</v>
      </c>
      <c r="C1451" t="s">
        <v>194</v>
      </c>
      <c r="D1451" t="s">
        <v>10901</v>
      </c>
      <c r="E1451">
        <v>285</v>
      </c>
    </row>
    <row r="1452" spans="1:5" x14ac:dyDescent="0.2">
      <c r="A1452" t="s">
        <v>12347</v>
      </c>
      <c r="B1452" t="s">
        <v>84</v>
      </c>
      <c r="C1452" t="s">
        <v>194</v>
      </c>
      <c r="D1452" t="s">
        <v>10903</v>
      </c>
      <c r="E1452">
        <v>527</v>
      </c>
    </row>
    <row r="1453" spans="1:5" x14ac:dyDescent="0.2">
      <c r="A1453" t="s">
        <v>12348</v>
      </c>
      <c r="B1453" t="s">
        <v>84</v>
      </c>
      <c r="C1453" t="s">
        <v>194</v>
      </c>
      <c r="D1453" t="s">
        <v>10905</v>
      </c>
      <c r="E1453">
        <v>1</v>
      </c>
    </row>
    <row r="1454" spans="1:5" x14ac:dyDescent="0.2">
      <c r="A1454" t="s">
        <v>12349</v>
      </c>
      <c r="B1454" t="s">
        <v>84</v>
      </c>
      <c r="C1454" t="s">
        <v>194</v>
      </c>
      <c r="D1454" t="s">
        <v>10907</v>
      </c>
      <c r="E1454">
        <v>5</v>
      </c>
    </row>
    <row r="1455" spans="1:5" x14ac:dyDescent="0.2">
      <c r="A1455" t="s">
        <v>12350</v>
      </c>
      <c r="B1455" t="s">
        <v>84</v>
      </c>
      <c r="C1455" t="s">
        <v>194</v>
      </c>
      <c r="D1455" t="s">
        <v>10909</v>
      </c>
      <c r="E1455">
        <v>4</v>
      </c>
    </row>
    <row r="1456" spans="1:5" x14ac:dyDescent="0.2">
      <c r="A1456" t="s">
        <v>12351</v>
      </c>
      <c r="B1456" t="s">
        <v>84</v>
      </c>
      <c r="C1456" t="s">
        <v>194</v>
      </c>
      <c r="D1456" t="s">
        <v>10913</v>
      </c>
      <c r="E1456">
        <v>1</v>
      </c>
    </row>
    <row r="1457" spans="1:5" x14ac:dyDescent="0.2">
      <c r="A1457" t="s">
        <v>12352</v>
      </c>
      <c r="B1457" t="s">
        <v>84</v>
      </c>
      <c r="C1457" t="s">
        <v>194</v>
      </c>
      <c r="D1457" t="s">
        <v>10915</v>
      </c>
      <c r="E1457">
        <v>1</v>
      </c>
    </row>
    <row r="1458" spans="1:5" x14ac:dyDescent="0.2">
      <c r="A1458" t="s">
        <v>12353</v>
      </c>
      <c r="B1458" t="s">
        <v>84</v>
      </c>
      <c r="C1458" t="s">
        <v>194</v>
      </c>
      <c r="D1458" t="s">
        <v>10919</v>
      </c>
      <c r="E1458">
        <v>1</v>
      </c>
    </row>
    <row r="1459" spans="1:5" x14ac:dyDescent="0.2">
      <c r="A1459" t="s">
        <v>12354</v>
      </c>
      <c r="B1459" t="s">
        <v>84</v>
      </c>
      <c r="C1459" t="s">
        <v>194</v>
      </c>
      <c r="D1459" t="s">
        <v>10921</v>
      </c>
      <c r="E1459">
        <v>1</v>
      </c>
    </row>
    <row r="1460" spans="1:5" x14ac:dyDescent="0.2">
      <c r="A1460" t="s">
        <v>12355</v>
      </c>
      <c r="B1460" t="s">
        <v>84</v>
      </c>
      <c r="C1460" t="s">
        <v>194</v>
      </c>
      <c r="D1460" t="s">
        <v>10925</v>
      </c>
      <c r="E1460">
        <v>1</v>
      </c>
    </row>
    <row r="1461" spans="1:5" x14ac:dyDescent="0.2">
      <c r="A1461" t="s">
        <v>12356</v>
      </c>
      <c r="B1461" t="s">
        <v>84</v>
      </c>
      <c r="C1461" t="s">
        <v>194</v>
      </c>
      <c r="D1461" t="s">
        <v>10927</v>
      </c>
      <c r="E1461">
        <v>1</v>
      </c>
    </row>
    <row r="1462" spans="1:5" x14ac:dyDescent="0.2">
      <c r="A1462" t="s">
        <v>12357</v>
      </c>
      <c r="B1462" t="s">
        <v>84</v>
      </c>
      <c r="C1462" t="s">
        <v>194</v>
      </c>
      <c r="D1462" t="s">
        <v>10929</v>
      </c>
      <c r="E1462">
        <v>5</v>
      </c>
    </row>
    <row r="1463" spans="1:5" x14ac:dyDescent="0.2">
      <c r="A1463" t="s">
        <v>12358</v>
      </c>
      <c r="B1463" t="s">
        <v>84</v>
      </c>
      <c r="C1463" t="s">
        <v>194</v>
      </c>
      <c r="D1463" t="s">
        <v>10931</v>
      </c>
      <c r="E1463">
        <v>1</v>
      </c>
    </row>
    <row r="1464" spans="1:5" x14ac:dyDescent="0.2">
      <c r="A1464" t="s">
        <v>12359</v>
      </c>
      <c r="B1464" t="s">
        <v>84</v>
      </c>
      <c r="C1464" t="s">
        <v>194</v>
      </c>
      <c r="D1464" t="s">
        <v>10935</v>
      </c>
      <c r="E1464">
        <v>3</v>
      </c>
    </row>
    <row r="1465" spans="1:5" x14ac:dyDescent="0.2">
      <c r="A1465" t="s">
        <v>12360</v>
      </c>
      <c r="B1465" t="s">
        <v>84</v>
      </c>
      <c r="C1465" t="s">
        <v>194</v>
      </c>
      <c r="D1465" t="s">
        <v>10937</v>
      </c>
      <c r="E1465">
        <v>1</v>
      </c>
    </row>
    <row r="1466" spans="1:5" x14ac:dyDescent="0.2">
      <c r="A1466" t="s">
        <v>12361</v>
      </c>
      <c r="B1466" t="s">
        <v>84</v>
      </c>
      <c r="C1466" t="s">
        <v>194</v>
      </c>
      <c r="D1466" t="s">
        <v>10939</v>
      </c>
      <c r="E1466">
        <v>2</v>
      </c>
    </row>
    <row r="1467" spans="1:5" x14ac:dyDescent="0.2">
      <c r="A1467" t="s">
        <v>12362</v>
      </c>
      <c r="B1467" t="s">
        <v>84</v>
      </c>
      <c r="C1467" t="s">
        <v>194</v>
      </c>
      <c r="D1467" t="s">
        <v>10941</v>
      </c>
      <c r="E1467">
        <v>9</v>
      </c>
    </row>
    <row r="1468" spans="1:5" x14ac:dyDescent="0.2">
      <c r="A1468" t="s">
        <v>12363</v>
      </c>
      <c r="B1468" t="s">
        <v>84</v>
      </c>
      <c r="C1468" t="s">
        <v>195</v>
      </c>
      <c r="D1468" t="s">
        <v>10869</v>
      </c>
      <c r="E1468">
        <v>1</v>
      </c>
    </row>
    <row r="1469" spans="1:5" x14ac:dyDescent="0.2">
      <c r="A1469" t="s">
        <v>12364</v>
      </c>
      <c r="B1469" t="s">
        <v>84</v>
      </c>
      <c r="C1469" t="s">
        <v>195</v>
      </c>
      <c r="D1469" t="s">
        <v>10873</v>
      </c>
      <c r="E1469">
        <v>1</v>
      </c>
    </row>
    <row r="1470" spans="1:5" x14ac:dyDescent="0.2">
      <c r="A1470" t="s">
        <v>12365</v>
      </c>
      <c r="B1470" t="s">
        <v>84</v>
      </c>
      <c r="C1470" t="s">
        <v>195</v>
      </c>
      <c r="D1470" t="s">
        <v>10887</v>
      </c>
      <c r="E1470">
        <v>4</v>
      </c>
    </row>
    <row r="1471" spans="1:5" x14ac:dyDescent="0.2">
      <c r="A1471" t="s">
        <v>12366</v>
      </c>
      <c r="B1471" t="s">
        <v>84</v>
      </c>
      <c r="C1471" t="s">
        <v>195</v>
      </c>
      <c r="D1471" t="s">
        <v>10889</v>
      </c>
      <c r="E1471">
        <v>95</v>
      </c>
    </row>
    <row r="1472" spans="1:5" x14ac:dyDescent="0.2">
      <c r="A1472" t="s">
        <v>12367</v>
      </c>
      <c r="B1472" t="s">
        <v>84</v>
      </c>
      <c r="C1472" t="s">
        <v>195</v>
      </c>
      <c r="D1472" t="s">
        <v>10901</v>
      </c>
      <c r="E1472">
        <v>113</v>
      </c>
    </row>
    <row r="1473" spans="1:5" x14ac:dyDescent="0.2">
      <c r="A1473" t="s">
        <v>12368</v>
      </c>
      <c r="B1473" t="s">
        <v>84</v>
      </c>
      <c r="C1473" t="s">
        <v>195</v>
      </c>
      <c r="D1473" t="s">
        <v>10903</v>
      </c>
      <c r="E1473">
        <v>222</v>
      </c>
    </row>
    <row r="1474" spans="1:5" x14ac:dyDescent="0.2">
      <c r="A1474" t="s">
        <v>12369</v>
      </c>
      <c r="B1474" t="s">
        <v>84</v>
      </c>
      <c r="C1474" t="s">
        <v>195</v>
      </c>
      <c r="D1474" t="s">
        <v>10907</v>
      </c>
      <c r="E1474">
        <v>1</v>
      </c>
    </row>
    <row r="1475" spans="1:5" x14ac:dyDescent="0.2">
      <c r="A1475" t="s">
        <v>12370</v>
      </c>
      <c r="B1475" t="s">
        <v>84</v>
      </c>
      <c r="C1475" t="s">
        <v>195</v>
      </c>
      <c r="D1475" t="s">
        <v>10919</v>
      </c>
      <c r="E1475">
        <v>1</v>
      </c>
    </row>
    <row r="1476" spans="1:5" x14ac:dyDescent="0.2">
      <c r="A1476" t="s">
        <v>12371</v>
      </c>
      <c r="B1476" t="s">
        <v>84</v>
      </c>
      <c r="C1476" t="s">
        <v>195</v>
      </c>
      <c r="D1476" t="s">
        <v>10925</v>
      </c>
      <c r="E1476">
        <v>1</v>
      </c>
    </row>
    <row r="1477" spans="1:5" x14ac:dyDescent="0.2">
      <c r="A1477" t="s">
        <v>12372</v>
      </c>
      <c r="B1477" t="s">
        <v>84</v>
      </c>
      <c r="C1477" t="s">
        <v>195</v>
      </c>
      <c r="D1477" t="s">
        <v>10929</v>
      </c>
      <c r="E1477">
        <v>1</v>
      </c>
    </row>
    <row r="1478" spans="1:5" x14ac:dyDescent="0.2">
      <c r="A1478" t="s">
        <v>12373</v>
      </c>
      <c r="B1478" t="s">
        <v>84</v>
      </c>
      <c r="C1478" t="s">
        <v>195</v>
      </c>
      <c r="D1478" t="s">
        <v>10931</v>
      </c>
      <c r="E1478">
        <v>1</v>
      </c>
    </row>
    <row r="1479" spans="1:5" x14ac:dyDescent="0.2">
      <c r="A1479" t="s">
        <v>12374</v>
      </c>
      <c r="B1479" t="s">
        <v>84</v>
      </c>
      <c r="C1479" t="s">
        <v>195</v>
      </c>
      <c r="D1479" t="s">
        <v>10941</v>
      </c>
      <c r="E1479">
        <v>1</v>
      </c>
    </row>
    <row r="1480" spans="1:5" x14ac:dyDescent="0.2">
      <c r="A1480" t="s">
        <v>12375</v>
      </c>
      <c r="B1480" t="s">
        <v>84</v>
      </c>
      <c r="C1480" t="s">
        <v>195</v>
      </c>
      <c r="D1480" t="s">
        <v>10943</v>
      </c>
      <c r="E1480">
        <v>1</v>
      </c>
    </row>
    <row r="1481" spans="1:5" x14ac:dyDescent="0.2">
      <c r="A1481" t="s">
        <v>12376</v>
      </c>
      <c r="B1481" t="s">
        <v>84</v>
      </c>
      <c r="C1481" t="s">
        <v>273</v>
      </c>
      <c r="D1481" t="s">
        <v>10869</v>
      </c>
      <c r="E1481">
        <v>1</v>
      </c>
    </row>
    <row r="1482" spans="1:5" x14ac:dyDescent="0.2">
      <c r="A1482" t="s">
        <v>12377</v>
      </c>
      <c r="B1482" t="s">
        <v>84</v>
      </c>
      <c r="C1482" t="s">
        <v>273</v>
      </c>
      <c r="D1482" t="s">
        <v>10877</v>
      </c>
      <c r="E1482">
        <v>1</v>
      </c>
    </row>
    <row r="1483" spans="1:5" x14ac:dyDescent="0.2">
      <c r="A1483" t="s">
        <v>12378</v>
      </c>
      <c r="B1483" t="s">
        <v>84</v>
      </c>
      <c r="C1483" t="s">
        <v>273</v>
      </c>
      <c r="D1483" t="s">
        <v>10887</v>
      </c>
      <c r="E1483">
        <v>1</v>
      </c>
    </row>
    <row r="1484" spans="1:5" x14ac:dyDescent="0.2">
      <c r="A1484" t="s">
        <v>12379</v>
      </c>
      <c r="B1484" t="s">
        <v>84</v>
      </c>
      <c r="C1484" t="s">
        <v>273</v>
      </c>
      <c r="D1484" t="s">
        <v>10889</v>
      </c>
      <c r="E1484">
        <v>2</v>
      </c>
    </row>
    <row r="1485" spans="1:5" x14ac:dyDescent="0.2">
      <c r="A1485" t="s">
        <v>12380</v>
      </c>
      <c r="B1485" t="s">
        <v>84</v>
      </c>
      <c r="C1485" t="s">
        <v>273</v>
      </c>
      <c r="D1485" t="s">
        <v>10893</v>
      </c>
      <c r="E1485">
        <v>1</v>
      </c>
    </row>
    <row r="1486" spans="1:5" x14ac:dyDescent="0.2">
      <c r="A1486" t="s">
        <v>12381</v>
      </c>
      <c r="B1486" t="s">
        <v>84</v>
      </c>
      <c r="C1486" t="s">
        <v>273</v>
      </c>
      <c r="D1486" t="s">
        <v>10901</v>
      </c>
      <c r="E1486">
        <v>4</v>
      </c>
    </row>
    <row r="1487" spans="1:5" x14ac:dyDescent="0.2">
      <c r="A1487" t="s">
        <v>12382</v>
      </c>
      <c r="B1487" t="s">
        <v>84</v>
      </c>
      <c r="C1487" t="s">
        <v>273</v>
      </c>
      <c r="D1487" t="s">
        <v>10903</v>
      </c>
      <c r="E1487">
        <v>11</v>
      </c>
    </row>
    <row r="1488" spans="1:5" x14ac:dyDescent="0.2">
      <c r="A1488" t="s">
        <v>12383</v>
      </c>
      <c r="B1488" t="s">
        <v>84</v>
      </c>
      <c r="C1488" t="s">
        <v>273</v>
      </c>
      <c r="D1488" t="s">
        <v>10941</v>
      </c>
      <c r="E1488">
        <v>1</v>
      </c>
    </row>
    <row r="1489" spans="1:5" x14ac:dyDescent="0.2">
      <c r="A1489" t="s">
        <v>12384</v>
      </c>
      <c r="B1489" t="s">
        <v>84</v>
      </c>
      <c r="C1489" t="s">
        <v>196</v>
      </c>
      <c r="D1489" t="s">
        <v>10851</v>
      </c>
      <c r="E1489">
        <v>1</v>
      </c>
    </row>
    <row r="1490" spans="1:5" x14ac:dyDescent="0.2">
      <c r="A1490" t="s">
        <v>12385</v>
      </c>
      <c r="B1490" t="s">
        <v>84</v>
      </c>
      <c r="C1490" t="s">
        <v>196</v>
      </c>
      <c r="D1490" t="s">
        <v>10855</v>
      </c>
      <c r="E1490">
        <v>2</v>
      </c>
    </row>
    <row r="1491" spans="1:5" x14ac:dyDescent="0.2">
      <c r="A1491" t="s">
        <v>12386</v>
      </c>
      <c r="B1491" t="s">
        <v>84</v>
      </c>
      <c r="C1491" t="s">
        <v>196</v>
      </c>
      <c r="D1491" t="s">
        <v>10869</v>
      </c>
      <c r="E1491">
        <v>3</v>
      </c>
    </row>
    <row r="1492" spans="1:5" x14ac:dyDescent="0.2">
      <c r="A1492" t="s">
        <v>12387</v>
      </c>
      <c r="B1492" t="s">
        <v>84</v>
      </c>
      <c r="C1492" t="s">
        <v>196</v>
      </c>
      <c r="D1492" t="s">
        <v>10871</v>
      </c>
      <c r="E1492">
        <v>1</v>
      </c>
    </row>
    <row r="1493" spans="1:5" x14ac:dyDescent="0.2">
      <c r="A1493" t="s">
        <v>12388</v>
      </c>
      <c r="B1493" t="s">
        <v>84</v>
      </c>
      <c r="C1493" t="s">
        <v>196</v>
      </c>
      <c r="D1493" t="s">
        <v>10873</v>
      </c>
      <c r="E1493">
        <v>1</v>
      </c>
    </row>
    <row r="1494" spans="1:5" x14ac:dyDescent="0.2">
      <c r="A1494" t="s">
        <v>12389</v>
      </c>
      <c r="B1494" t="s">
        <v>84</v>
      </c>
      <c r="C1494" t="s">
        <v>196</v>
      </c>
      <c r="D1494" t="s">
        <v>10875</v>
      </c>
      <c r="E1494">
        <v>1</v>
      </c>
    </row>
    <row r="1495" spans="1:5" x14ac:dyDescent="0.2">
      <c r="A1495" t="s">
        <v>12390</v>
      </c>
      <c r="B1495" t="s">
        <v>84</v>
      </c>
      <c r="C1495" t="s">
        <v>196</v>
      </c>
      <c r="D1495" t="s">
        <v>10877</v>
      </c>
      <c r="E1495">
        <v>1</v>
      </c>
    </row>
    <row r="1496" spans="1:5" x14ac:dyDescent="0.2">
      <c r="A1496" t="s">
        <v>12391</v>
      </c>
      <c r="B1496" t="s">
        <v>84</v>
      </c>
      <c r="C1496" t="s">
        <v>196</v>
      </c>
      <c r="D1496" t="s">
        <v>10883</v>
      </c>
      <c r="E1496">
        <v>1</v>
      </c>
    </row>
    <row r="1497" spans="1:5" x14ac:dyDescent="0.2">
      <c r="A1497" t="s">
        <v>12392</v>
      </c>
      <c r="B1497" t="s">
        <v>84</v>
      </c>
      <c r="C1497" t="s">
        <v>196</v>
      </c>
      <c r="D1497" t="s">
        <v>10887</v>
      </c>
      <c r="E1497">
        <v>5</v>
      </c>
    </row>
    <row r="1498" spans="1:5" x14ac:dyDescent="0.2">
      <c r="A1498" t="s">
        <v>12393</v>
      </c>
      <c r="B1498" t="s">
        <v>84</v>
      </c>
      <c r="C1498" t="s">
        <v>196</v>
      </c>
      <c r="D1498" t="s">
        <v>10889</v>
      </c>
      <c r="E1498">
        <v>77</v>
      </c>
    </row>
    <row r="1499" spans="1:5" x14ac:dyDescent="0.2">
      <c r="A1499" t="s">
        <v>12394</v>
      </c>
      <c r="B1499" t="s">
        <v>84</v>
      </c>
      <c r="C1499" t="s">
        <v>196</v>
      </c>
      <c r="D1499" t="s">
        <v>10891</v>
      </c>
      <c r="E1499">
        <v>1</v>
      </c>
    </row>
    <row r="1500" spans="1:5" x14ac:dyDescent="0.2">
      <c r="A1500" t="s">
        <v>12395</v>
      </c>
      <c r="B1500" t="s">
        <v>84</v>
      </c>
      <c r="C1500" t="s">
        <v>196</v>
      </c>
      <c r="D1500" t="s">
        <v>10895</v>
      </c>
      <c r="E1500">
        <v>1</v>
      </c>
    </row>
    <row r="1501" spans="1:5" x14ac:dyDescent="0.2">
      <c r="A1501" t="s">
        <v>12396</v>
      </c>
      <c r="B1501" t="s">
        <v>84</v>
      </c>
      <c r="C1501" t="s">
        <v>196</v>
      </c>
      <c r="D1501" t="s">
        <v>10901</v>
      </c>
      <c r="E1501">
        <v>81</v>
      </c>
    </row>
    <row r="1502" spans="1:5" x14ac:dyDescent="0.2">
      <c r="A1502" t="s">
        <v>12397</v>
      </c>
      <c r="B1502" t="s">
        <v>84</v>
      </c>
      <c r="C1502" t="s">
        <v>196</v>
      </c>
      <c r="D1502" t="s">
        <v>10903</v>
      </c>
      <c r="E1502">
        <v>209</v>
      </c>
    </row>
    <row r="1503" spans="1:5" x14ac:dyDescent="0.2">
      <c r="A1503" t="s">
        <v>12398</v>
      </c>
      <c r="B1503" t="s">
        <v>84</v>
      </c>
      <c r="C1503" t="s">
        <v>196</v>
      </c>
      <c r="D1503" t="s">
        <v>10907</v>
      </c>
      <c r="E1503">
        <v>1</v>
      </c>
    </row>
    <row r="1504" spans="1:5" x14ac:dyDescent="0.2">
      <c r="A1504" t="s">
        <v>12399</v>
      </c>
      <c r="B1504" t="s">
        <v>84</v>
      </c>
      <c r="C1504" t="s">
        <v>196</v>
      </c>
      <c r="D1504" t="s">
        <v>10909</v>
      </c>
      <c r="E1504">
        <v>1</v>
      </c>
    </row>
    <row r="1505" spans="1:5" x14ac:dyDescent="0.2">
      <c r="A1505" t="s">
        <v>12400</v>
      </c>
      <c r="B1505" t="s">
        <v>84</v>
      </c>
      <c r="C1505" t="s">
        <v>196</v>
      </c>
      <c r="D1505" t="s">
        <v>10911</v>
      </c>
      <c r="E1505">
        <v>1</v>
      </c>
    </row>
    <row r="1506" spans="1:5" x14ac:dyDescent="0.2">
      <c r="A1506" t="s">
        <v>12401</v>
      </c>
      <c r="B1506" t="s">
        <v>84</v>
      </c>
      <c r="C1506" t="s">
        <v>196</v>
      </c>
      <c r="D1506" t="s">
        <v>10925</v>
      </c>
      <c r="E1506">
        <v>3</v>
      </c>
    </row>
    <row r="1507" spans="1:5" x14ac:dyDescent="0.2">
      <c r="A1507" t="s">
        <v>12402</v>
      </c>
      <c r="B1507" t="s">
        <v>84</v>
      </c>
      <c r="C1507" t="s">
        <v>196</v>
      </c>
      <c r="D1507" t="s">
        <v>10927</v>
      </c>
      <c r="E1507">
        <v>1</v>
      </c>
    </row>
    <row r="1508" spans="1:5" x14ac:dyDescent="0.2">
      <c r="A1508" t="s">
        <v>12403</v>
      </c>
      <c r="B1508" t="s">
        <v>84</v>
      </c>
      <c r="C1508" t="s">
        <v>196</v>
      </c>
      <c r="D1508" t="s">
        <v>10929</v>
      </c>
      <c r="E1508">
        <v>1</v>
      </c>
    </row>
    <row r="1509" spans="1:5" x14ac:dyDescent="0.2">
      <c r="A1509" t="s">
        <v>12404</v>
      </c>
      <c r="B1509" t="s">
        <v>84</v>
      </c>
      <c r="C1509" t="s">
        <v>196</v>
      </c>
      <c r="D1509" t="s">
        <v>10931</v>
      </c>
      <c r="E1509">
        <v>1</v>
      </c>
    </row>
    <row r="1510" spans="1:5" x14ac:dyDescent="0.2">
      <c r="A1510" t="s">
        <v>12405</v>
      </c>
      <c r="B1510" t="s">
        <v>84</v>
      </c>
      <c r="C1510" t="s">
        <v>197</v>
      </c>
      <c r="D1510" t="s">
        <v>10855</v>
      </c>
      <c r="E1510">
        <v>3</v>
      </c>
    </row>
    <row r="1511" spans="1:5" x14ac:dyDescent="0.2">
      <c r="A1511" t="s">
        <v>12406</v>
      </c>
      <c r="B1511" t="s">
        <v>84</v>
      </c>
      <c r="C1511" t="s">
        <v>197</v>
      </c>
      <c r="D1511" t="s">
        <v>10863</v>
      </c>
      <c r="E1511">
        <v>2</v>
      </c>
    </row>
    <row r="1512" spans="1:5" x14ac:dyDescent="0.2">
      <c r="A1512" t="s">
        <v>12407</v>
      </c>
      <c r="B1512" t="s">
        <v>84</v>
      </c>
      <c r="C1512" t="s">
        <v>197</v>
      </c>
      <c r="D1512" t="s">
        <v>10869</v>
      </c>
      <c r="E1512">
        <v>6</v>
      </c>
    </row>
    <row r="1513" spans="1:5" x14ac:dyDescent="0.2">
      <c r="A1513" t="s">
        <v>12408</v>
      </c>
      <c r="B1513" t="s">
        <v>84</v>
      </c>
      <c r="C1513" t="s">
        <v>197</v>
      </c>
      <c r="D1513" t="s">
        <v>10873</v>
      </c>
      <c r="E1513">
        <v>1</v>
      </c>
    </row>
    <row r="1514" spans="1:5" x14ac:dyDescent="0.2">
      <c r="A1514" t="s">
        <v>12409</v>
      </c>
      <c r="B1514" t="s">
        <v>84</v>
      </c>
      <c r="C1514" t="s">
        <v>197</v>
      </c>
      <c r="D1514" t="s">
        <v>10875</v>
      </c>
      <c r="E1514">
        <v>1</v>
      </c>
    </row>
    <row r="1515" spans="1:5" x14ac:dyDescent="0.2">
      <c r="A1515" t="s">
        <v>12410</v>
      </c>
      <c r="B1515" t="s">
        <v>84</v>
      </c>
      <c r="C1515" t="s">
        <v>197</v>
      </c>
      <c r="D1515" t="s">
        <v>10877</v>
      </c>
      <c r="E1515">
        <v>2</v>
      </c>
    </row>
    <row r="1516" spans="1:5" x14ac:dyDescent="0.2">
      <c r="A1516" t="s">
        <v>12411</v>
      </c>
      <c r="B1516" t="s">
        <v>84</v>
      </c>
      <c r="C1516" t="s">
        <v>197</v>
      </c>
      <c r="D1516" t="s">
        <v>10887</v>
      </c>
      <c r="E1516">
        <v>12</v>
      </c>
    </row>
    <row r="1517" spans="1:5" x14ac:dyDescent="0.2">
      <c r="A1517" t="s">
        <v>12412</v>
      </c>
      <c r="B1517" t="s">
        <v>84</v>
      </c>
      <c r="C1517" t="s">
        <v>197</v>
      </c>
      <c r="D1517" t="s">
        <v>10889</v>
      </c>
      <c r="E1517">
        <v>317</v>
      </c>
    </row>
    <row r="1518" spans="1:5" x14ac:dyDescent="0.2">
      <c r="A1518" t="s">
        <v>12413</v>
      </c>
      <c r="B1518" t="s">
        <v>84</v>
      </c>
      <c r="C1518" t="s">
        <v>197</v>
      </c>
      <c r="D1518" t="s">
        <v>10893</v>
      </c>
      <c r="E1518">
        <v>1</v>
      </c>
    </row>
    <row r="1519" spans="1:5" x14ac:dyDescent="0.2">
      <c r="A1519" t="s">
        <v>12414</v>
      </c>
      <c r="B1519" t="s">
        <v>84</v>
      </c>
      <c r="C1519" t="s">
        <v>197</v>
      </c>
      <c r="D1519" t="s">
        <v>10895</v>
      </c>
      <c r="E1519">
        <v>1</v>
      </c>
    </row>
    <row r="1520" spans="1:5" x14ac:dyDescent="0.2">
      <c r="A1520" t="s">
        <v>12415</v>
      </c>
      <c r="B1520" t="s">
        <v>84</v>
      </c>
      <c r="C1520" t="s">
        <v>197</v>
      </c>
      <c r="D1520" t="s">
        <v>10901</v>
      </c>
      <c r="E1520">
        <v>339</v>
      </c>
    </row>
    <row r="1521" spans="1:5" x14ac:dyDescent="0.2">
      <c r="A1521" t="s">
        <v>12416</v>
      </c>
      <c r="B1521" t="s">
        <v>84</v>
      </c>
      <c r="C1521" t="s">
        <v>197</v>
      </c>
      <c r="D1521" t="s">
        <v>10903</v>
      </c>
      <c r="E1521">
        <v>746</v>
      </c>
    </row>
    <row r="1522" spans="1:5" x14ac:dyDescent="0.2">
      <c r="A1522" t="s">
        <v>12417</v>
      </c>
      <c r="B1522" t="s">
        <v>84</v>
      </c>
      <c r="C1522" t="s">
        <v>197</v>
      </c>
      <c r="D1522" t="s">
        <v>10907</v>
      </c>
      <c r="E1522">
        <v>3</v>
      </c>
    </row>
    <row r="1523" spans="1:5" x14ac:dyDescent="0.2">
      <c r="A1523" t="s">
        <v>12418</v>
      </c>
      <c r="B1523" t="s">
        <v>84</v>
      </c>
      <c r="C1523" t="s">
        <v>197</v>
      </c>
      <c r="D1523" t="s">
        <v>10909</v>
      </c>
      <c r="E1523">
        <v>1</v>
      </c>
    </row>
    <row r="1524" spans="1:5" x14ac:dyDescent="0.2">
      <c r="A1524" t="s">
        <v>12419</v>
      </c>
      <c r="B1524" t="s">
        <v>84</v>
      </c>
      <c r="C1524" t="s">
        <v>197</v>
      </c>
      <c r="D1524" t="s">
        <v>10917</v>
      </c>
      <c r="E1524">
        <v>1</v>
      </c>
    </row>
    <row r="1525" spans="1:5" x14ac:dyDescent="0.2">
      <c r="A1525" t="s">
        <v>12420</v>
      </c>
      <c r="B1525" t="s">
        <v>84</v>
      </c>
      <c r="C1525" t="s">
        <v>197</v>
      </c>
      <c r="D1525" t="s">
        <v>10921</v>
      </c>
      <c r="E1525">
        <v>2</v>
      </c>
    </row>
    <row r="1526" spans="1:5" x14ac:dyDescent="0.2">
      <c r="A1526" t="s">
        <v>12421</v>
      </c>
      <c r="B1526" t="s">
        <v>84</v>
      </c>
      <c r="C1526" t="s">
        <v>197</v>
      </c>
      <c r="D1526" t="s">
        <v>10925</v>
      </c>
      <c r="E1526">
        <v>1</v>
      </c>
    </row>
    <row r="1527" spans="1:5" x14ac:dyDescent="0.2">
      <c r="A1527" t="s">
        <v>12422</v>
      </c>
      <c r="B1527" t="s">
        <v>84</v>
      </c>
      <c r="C1527" t="s">
        <v>197</v>
      </c>
      <c r="D1527" t="s">
        <v>10931</v>
      </c>
      <c r="E1527">
        <v>1</v>
      </c>
    </row>
    <row r="1528" spans="1:5" x14ac:dyDescent="0.2">
      <c r="A1528" t="s">
        <v>12423</v>
      </c>
      <c r="B1528" t="s">
        <v>84</v>
      </c>
      <c r="C1528" t="s">
        <v>197</v>
      </c>
      <c r="D1528" t="s">
        <v>10941</v>
      </c>
      <c r="E1528">
        <v>6</v>
      </c>
    </row>
    <row r="1529" spans="1:5" x14ac:dyDescent="0.2">
      <c r="A1529" t="s">
        <v>12424</v>
      </c>
      <c r="B1529" t="s">
        <v>84</v>
      </c>
      <c r="C1529" t="s">
        <v>196</v>
      </c>
      <c r="D1529" t="s">
        <v>10941</v>
      </c>
      <c r="E1529">
        <v>4</v>
      </c>
    </row>
    <row r="1530" spans="1:5" x14ac:dyDescent="0.2">
      <c r="A1530" t="s">
        <v>12425</v>
      </c>
      <c r="B1530" t="s">
        <v>84</v>
      </c>
      <c r="C1530" t="s">
        <v>198</v>
      </c>
      <c r="D1530" t="s">
        <v>10855</v>
      </c>
      <c r="E1530">
        <v>2</v>
      </c>
    </row>
    <row r="1531" spans="1:5" x14ac:dyDescent="0.2">
      <c r="A1531" t="s">
        <v>12426</v>
      </c>
      <c r="B1531" t="s">
        <v>84</v>
      </c>
      <c r="C1531" t="s">
        <v>198</v>
      </c>
      <c r="D1531" t="s">
        <v>10857</v>
      </c>
      <c r="E1531">
        <v>1</v>
      </c>
    </row>
    <row r="1532" spans="1:5" x14ac:dyDescent="0.2">
      <c r="A1532" t="s">
        <v>12427</v>
      </c>
      <c r="B1532" t="s">
        <v>84</v>
      </c>
      <c r="C1532" t="s">
        <v>198</v>
      </c>
      <c r="D1532" t="s">
        <v>10869</v>
      </c>
      <c r="E1532">
        <v>3</v>
      </c>
    </row>
    <row r="1533" spans="1:5" x14ac:dyDescent="0.2">
      <c r="A1533" t="s">
        <v>12428</v>
      </c>
      <c r="B1533" t="s">
        <v>84</v>
      </c>
      <c r="C1533" t="s">
        <v>198</v>
      </c>
      <c r="D1533" t="s">
        <v>10873</v>
      </c>
      <c r="E1533">
        <v>2</v>
      </c>
    </row>
    <row r="1534" spans="1:5" x14ac:dyDescent="0.2">
      <c r="A1534" t="s">
        <v>12429</v>
      </c>
      <c r="B1534" t="s">
        <v>84</v>
      </c>
      <c r="C1534" t="s">
        <v>198</v>
      </c>
      <c r="D1534" t="s">
        <v>10875</v>
      </c>
      <c r="E1534">
        <v>1</v>
      </c>
    </row>
    <row r="1535" spans="1:5" x14ac:dyDescent="0.2">
      <c r="A1535" t="s">
        <v>12430</v>
      </c>
      <c r="B1535" t="s">
        <v>84</v>
      </c>
      <c r="C1535" t="s">
        <v>198</v>
      </c>
      <c r="D1535" t="s">
        <v>10877</v>
      </c>
      <c r="E1535">
        <v>1</v>
      </c>
    </row>
    <row r="1536" spans="1:5" x14ac:dyDescent="0.2">
      <c r="A1536" t="s">
        <v>12431</v>
      </c>
      <c r="B1536" t="s">
        <v>84</v>
      </c>
      <c r="C1536" t="s">
        <v>198</v>
      </c>
      <c r="D1536" t="s">
        <v>10881</v>
      </c>
      <c r="E1536">
        <v>1</v>
      </c>
    </row>
    <row r="1537" spans="1:5" x14ac:dyDescent="0.2">
      <c r="A1537" t="s">
        <v>12432</v>
      </c>
      <c r="B1537" t="s">
        <v>84</v>
      </c>
      <c r="C1537" t="s">
        <v>198</v>
      </c>
      <c r="D1537" t="s">
        <v>10887</v>
      </c>
      <c r="E1537">
        <v>7</v>
      </c>
    </row>
    <row r="1538" spans="1:5" x14ac:dyDescent="0.2">
      <c r="A1538" t="s">
        <v>12433</v>
      </c>
      <c r="B1538" t="s">
        <v>84</v>
      </c>
      <c r="C1538" t="s">
        <v>198</v>
      </c>
      <c r="D1538" t="s">
        <v>10889</v>
      </c>
      <c r="E1538">
        <v>89</v>
      </c>
    </row>
    <row r="1539" spans="1:5" x14ac:dyDescent="0.2">
      <c r="A1539" t="s">
        <v>12434</v>
      </c>
      <c r="B1539" t="s">
        <v>84</v>
      </c>
      <c r="C1539" t="s">
        <v>198</v>
      </c>
      <c r="D1539" t="s">
        <v>10895</v>
      </c>
      <c r="E1539">
        <v>1</v>
      </c>
    </row>
    <row r="1540" spans="1:5" x14ac:dyDescent="0.2">
      <c r="A1540" t="s">
        <v>12435</v>
      </c>
      <c r="B1540" t="s">
        <v>84</v>
      </c>
      <c r="C1540" t="s">
        <v>198</v>
      </c>
      <c r="D1540" t="s">
        <v>10899</v>
      </c>
      <c r="E1540">
        <v>1</v>
      </c>
    </row>
    <row r="1541" spans="1:5" x14ac:dyDescent="0.2">
      <c r="A1541" t="s">
        <v>12436</v>
      </c>
      <c r="B1541" t="s">
        <v>84</v>
      </c>
      <c r="C1541" t="s">
        <v>198</v>
      </c>
      <c r="D1541" t="s">
        <v>10901</v>
      </c>
      <c r="E1541">
        <v>100</v>
      </c>
    </row>
    <row r="1542" spans="1:5" x14ac:dyDescent="0.2">
      <c r="A1542" t="s">
        <v>12437</v>
      </c>
      <c r="B1542" t="s">
        <v>84</v>
      </c>
      <c r="C1542" t="s">
        <v>198</v>
      </c>
      <c r="D1542" t="s">
        <v>10903</v>
      </c>
      <c r="E1542">
        <v>227</v>
      </c>
    </row>
    <row r="1543" spans="1:5" x14ac:dyDescent="0.2">
      <c r="A1543" t="s">
        <v>12438</v>
      </c>
      <c r="B1543" t="s">
        <v>84</v>
      </c>
      <c r="C1543" t="s">
        <v>198</v>
      </c>
      <c r="D1543" t="s">
        <v>10907</v>
      </c>
      <c r="E1543">
        <v>1</v>
      </c>
    </row>
    <row r="1544" spans="1:5" x14ac:dyDescent="0.2">
      <c r="A1544" t="s">
        <v>12439</v>
      </c>
      <c r="B1544" t="s">
        <v>84</v>
      </c>
      <c r="C1544" t="s">
        <v>198</v>
      </c>
      <c r="D1544" t="s">
        <v>10925</v>
      </c>
      <c r="E1544">
        <v>1</v>
      </c>
    </row>
    <row r="1545" spans="1:5" x14ac:dyDescent="0.2">
      <c r="A1545" t="s">
        <v>12440</v>
      </c>
      <c r="B1545" t="s">
        <v>84</v>
      </c>
      <c r="C1545" t="s">
        <v>198</v>
      </c>
      <c r="D1545" t="s">
        <v>10927</v>
      </c>
      <c r="E1545">
        <v>2</v>
      </c>
    </row>
    <row r="1546" spans="1:5" x14ac:dyDescent="0.2">
      <c r="A1546" t="s">
        <v>12441</v>
      </c>
      <c r="B1546" t="s">
        <v>84</v>
      </c>
      <c r="C1546" t="s">
        <v>198</v>
      </c>
      <c r="D1546" t="s">
        <v>10929</v>
      </c>
      <c r="E1546">
        <v>3</v>
      </c>
    </row>
    <row r="1547" spans="1:5" x14ac:dyDescent="0.2">
      <c r="A1547" t="s">
        <v>12442</v>
      </c>
      <c r="B1547" t="s">
        <v>84</v>
      </c>
      <c r="C1547" t="s">
        <v>198</v>
      </c>
      <c r="D1547" t="s">
        <v>10935</v>
      </c>
      <c r="E1547">
        <v>1</v>
      </c>
    </row>
    <row r="1548" spans="1:5" x14ac:dyDescent="0.2">
      <c r="A1548" t="s">
        <v>12443</v>
      </c>
      <c r="B1548" t="s">
        <v>84</v>
      </c>
      <c r="C1548" t="s">
        <v>198</v>
      </c>
      <c r="D1548" t="s">
        <v>10941</v>
      </c>
      <c r="E1548">
        <v>2</v>
      </c>
    </row>
    <row r="1549" spans="1:5" x14ac:dyDescent="0.2">
      <c r="A1549" t="s">
        <v>12444</v>
      </c>
      <c r="B1549" t="s">
        <v>84</v>
      </c>
      <c r="C1549" t="s">
        <v>199</v>
      </c>
      <c r="D1549" t="s">
        <v>10855</v>
      </c>
      <c r="E1549">
        <v>3</v>
      </c>
    </row>
    <row r="1550" spans="1:5" x14ac:dyDescent="0.2">
      <c r="A1550" t="s">
        <v>12445</v>
      </c>
      <c r="B1550" t="s">
        <v>84</v>
      </c>
      <c r="C1550" t="s">
        <v>199</v>
      </c>
      <c r="D1550" t="s">
        <v>10869</v>
      </c>
      <c r="E1550">
        <v>11</v>
      </c>
    </row>
    <row r="1551" spans="1:5" x14ac:dyDescent="0.2">
      <c r="A1551" t="s">
        <v>12446</v>
      </c>
      <c r="B1551" t="s">
        <v>84</v>
      </c>
      <c r="C1551" t="s">
        <v>199</v>
      </c>
      <c r="D1551" t="s">
        <v>10875</v>
      </c>
      <c r="E1551">
        <v>1</v>
      </c>
    </row>
    <row r="1552" spans="1:5" x14ac:dyDescent="0.2">
      <c r="A1552" t="s">
        <v>12447</v>
      </c>
      <c r="B1552" t="s">
        <v>84</v>
      </c>
      <c r="C1552" t="s">
        <v>199</v>
      </c>
      <c r="D1552" t="s">
        <v>10877</v>
      </c>
      <c r="E1552">
        <v>1</v>
      </c>
    </row>
    <row r="1553" spans="1:5" x14ac:dyDescent="0.2">
      <c r="A1553" t="s">
        <v>12448</v>
      </c>
      <c r="B1553" t="s">
        <v>84</v>
      </c>
      <c r="C1553" t="s">
        <v>199</v>
      </c>
      <c r="D1553" t="s">
        <v>10887</v>
      </c>
      <c r="E1553">
        <v>18</v>
      </c>
    </row>
    <row r="1554" spans="1:5" x14ac:dyDescent="0.2">
      <c r="A1554" t="s">
        <v>12449</v>
      </c>
      <c r="B1554" t="s">
        <v>84</v>
      </c>
      <c r="C1554" t="s">
        <v>199</v>
      </c>
      <c r="D1554" t="s">
        <v>10889</v>
      </c>
      <c r="E1554">
        <v>297</v>
      </c>
    </row>
    <row r="1555" spans="1:5" x14ac:dyDescent="0.2">
      <c r="A1555" t="s">
        <v>12450</v>
      </c>
      <c r="B1555" t="s">
        <v>84</v>
      </c>
      <c r="C1555" t="s">
        <v>199</v>
      </c>
      <c r="D1555" t="s">
        <v>10893</v>
      </c>
      <c r="E1555">
        <v>1</v>
      </c>
    </row>
    <row r="1556" spans="1:5" x14ac:dyDescent="0.2">
      <c r="A1556" t="s">
        <v>12451</v>
      </c>
      <c r="B1556" t="s">
        <v>84</v>
      </c>
      <c r="C1556" t="s">
        <v>199</v>
      </c>
      <c r="D1556" t="s">
        <v>10895</v>
      </c>
      <c r="E1556">
        <v>2</v>
      </c>
    </row>
    <row r="1557" spans="1:5" x14ac:dyDescent="0.2">
      <c r="A1557" t="s">
        <v>12452</v>
      </c>
      <c r="B1557" t="s">
        <v>84</v>
      </c>
      <c r="C1557" t="s">
        <v>199</v>
      </c>
      <c r="D1557" t="s">
        <v>10901</v>
      </c>
      <c r="E1557">
        <v>329</v>
      </c>
    </row>
    <row r="1558" spans="1:5" x14ac:dyDescent="0.2">
      <c r="A1558" t="s">
        <v>12453</v>
      </c>
      <c r="B1558" t="s">
        <v>84</v>
      </c>
      <c r="C1558" t="s">
        <v>199</v>
      </c>
      <c r="D1558" t="s">
        <v>10903</v>
      </c>
      <c r="E1558">
        <v>686</v>
      </c>
    </row>
    <row r="1559" spans="1:5" x14ac:dyDescent="0.2">
      <c r="A1559" t="s">
        <v>12454</v>
      </c>
      <c r="B1559" t="s">
        <v>84</v>
      </c>
      <c r="C1559" t="s">
        <v>199</v>
      </c>
      <c r="D1559" t="s">
        <v>10907</v>
      </c>
      <c r="E1559">
        <v>5</v>
      </c>
    </row>
    <row r="1560" spans="1:5" x14ac:dyDescent="0.2">
      <c r="A1560" t="s">
        <v>12455</v>
      </c>
      <c r="B1560" t="s">
        <v>84</v>
      </c>
      <c r="C1560" t="s">
        <v>199</v>
      </c>
      <c r="D1560" t="s">
        <v>10909</v>
      </c>
      <c r="E1560">
        <v>1</v>
      </c>
    </row>
    <row r="1561" spans="1:5" x14ac:dyDescent="0.2">
      <c r="A1561" t="s">
        <v>12456</v>
      </c>
      <c r="B1561" t="s">
        <v>84</v>
      </c>
      <c r="C1561" t="s">
        <v>199</v>
      </c>
      <c r="D1561" t="s">
        <v>10921</v>
      </c>
      <c r="E1561">
        <v>3</v>
      </c>
    </row>
    <row r="1562" spans="1:5" x14ac:dyDescent="0.2">
      <c r="A1562" t="s">
        <v>12457</v>
      </c>
      <c r="B1562" t="s">
        <v>84</v>
      </c>
      <c r="C1562" t="s">
        <v>199</v>
      </c>
      <c r="D1562" t="s">
        <v>10925</v>
      </c>
      <c r="E1562">
        <v>2</v>
      </c>
    </row>
    <row r="1563" spans="1:5" x14ac:dyDescent="0.2">
      <c r="A1563" t="s">
        <v>12458</v>
      </c>
      <c r="B1563" t="s">
        <v>84</v>
      </c>
      <c r="C1563" t="s">
        <v>199</v>
      </c>
      <c r="D1563" t="s">
        <v>10929</v>
      </c>
      <c r="E1563">
        <v>3</v>
      </c>
    </row>
    <row r="1564" spans="1:5" x14ac:dyDescent="0.2">
      <c r="A1564" t="s">
        <v>12459</v>
      </c>
      <c r="B1564" t="s">
        <v>84</v>
      </c>
      <c r="C1564" t="s">
        <v>199</v>
      </c>
      <c r="D1564" t="s">
        <v>10931</v>
      </c>
      <c r="E1564">
        <v>1</v>
      </c>
    </row>
    <row r="1565" spans="1:5" x14ac:dyDescent="0.2">
      <c r="A1565" t="s">
        <v>12460</v>
      </c>
      <c r="B1565" t="s">
        <v>84</v>
      </c>
      <c r="C1565" t="s">
        <v>199</v>
      </c>
      <c r="D1565" t="s">
        <v>10935</v>
      </c>
      <c r="E1565">
        <v>2</v>
      </c>
    </row>
    <row r="1566" spans="1:5" x14ac:dyDescent="0.2">
      <c r="A1566" t="s">
        <v>12461</v>
      </c>
      <c r="B1566" t="s">
        <v>84</v>
      </c>
      <c r="C1566" t="s">
        <v>199</v>
      </c>
      <c r="D1566" t="s">
        <v>10941</v>
      </c>
      <c r="E1566">
        <v>8</v>
      </c>
    </row>
    <row r="1567" spans="1:5" x14ac:dyDescent="0.2">
      <c r="A1567" t="s">
        <v>12462</v>
      </c>
      <c r="B1567" t="s">
        <v>84</v>
      </c>
      <c r="C1567" t="s">
        <v>200</v>
      </c>
      <c r="D1567" t="s">
        <v>10855</v>
      </c>
      <c r="E1567">
        <v>1</v>
      </c>
    </row>
    <row r="1568" spans="1:5" x14ac:dyDescent="0.2">
      <c r="A1568" t="s">
        <v>12463</v>
      </c>
      <c r="B1568" t="s">
        <v>84</v>
      </c>
      <c r="C1568" t="s">
        <v>200</v>
      </c>
      <c r="D1568" t="s">
        <v>10863</v>
      </c>
      <c r="E1568">
        <v>1</v>
      </c>
    </row>
    <row r="1569" spans="1:5" x14ac:dyDescent="0.2">
      <c r="A1569" t="s">
        <v>12464</v>
      </c>
      <c r="B1569" t="s">
        <v>84</v>
      </c>
      <c r="C1569" t="s">
        <v>200</v>
      </c>
      <c r="D1569" t="s">
        <v>10869</v>
      </c>
      <c r="E1569">
        <v>3</v>
      </c>
    </row>
    <row r="1570" spans="1:5" x14ac:dyDescent="0.2">
      <c r="A1570" t="s">
        <v>12465</v>
      </c>
      <c r="B1570" t="s">
        <v>84</v>
      </c>
      <c r="C1570" t="s">
        <v>200</v>
      </c>
      <c r="D1570" t="s">
        <v>10873</v>
      </c>
      <c r="E1570">
        <v>2</v>
      </c>
    </row>
    <row r="1571" spans="1:5" x14ac:dyDescent="0.2">
      <c r="A1571" t="s">
        <v>12466</v>
      </c>
      <c r="B1571" t="s">
        <v>84</v>
      </c>
      <c r="C1571" t="s">
        <v>200</v>
      </c>
      <c r="D1571" t="s">
        <v>10875</v>
      </c>
      <c r="E1571">
        <v>2</v>
      </c>
    </row>
    <row r="1572" spans="1:5" x14ac:dyDescent="0.2">
      <c r="A1572" t="s">
        <v>12467</v>
      </c>
      <c r="B1572" t="s">
        <v>84</v>
      </c>
      <c r="C1572" t="s">
        <v>200</v>
      </c>
      <c r="D1572" t="s">
        <v>10881</v>
      </c>
      <c r="E1572">
        <v>1</v>
      </c>
    </row>
    <row r="1573" spans="1:5" x14ac:dyDescent="0.2">
      <c r="A1573" t="s">
        <v>12468</v>
      </c>
      <c r="B1573" t="s">
        <v>84</v>
      </c>
      <c r="C1573" t="s">
        <v>200</v>
      </c>
      <c r="D1573" t="s">
        <v>10883</v>
      </c>
      <c r="E1573">
        <v>1</v>
      </c>
    </row>
    <row r="1574" spans="1:5" x14ac:dyDescent="0.2">
      <c r="A1574" t="s">
        <v>12469</v>
      </c>
      <c r="B1574" t="s">
        <v>84</v>
      </c>
      <c r="C1574" t="s">
        <v>200</v>
      </c>
      <c r="D1574" t="s">
        <v>10887</v>
      </c>
      <c r="E1574">
        <v>5</v>
      </c>
    </row>
    <row r="1575" spans="1:5" x14ac:dyDescent="0.2">
      <c r="A1575" t="s">
        <v>12470</v>
      </c>
      <c r="B1575" t="s">
        <v>84</v>
      </c>
      <c r="C1575" t="s">
        <v>200</v>
      </c>
      <c r="D1575" t="s">
        <v>10889</v>
      </c>
      <c r="E1575">
        <v>98</v>
      </c>
    </row>
    <row r="1576" spans="1:5" x14ac:dyDescent="0.2">
      <c r="A1576" t="s">
        <v>12471</v>
      </c>
      <c r="B1576" t="s">
        <v>84</v>
      </c>
      <c r="C1576" t="s">
        <v>200</v>
      </c>
      <c r="D1576" t="s">
        <v>10893</v>
      </c>
      <c r="E1576">
        <v>1</v>
      </c>
    </row>
    <row r="1577" spans="1:5" x14ac:dyDescent="0.2">
      <c r="A1577" t="s">
        <v>12472</v>
      </c>
      <c r="B1577" t="s">
        <v>84</v>
      </c>
      <c r="C1577" t="s">
        <v>200</v>
      </c>
      <c r="D1577" t="s">
        <v>10901</v>
      </c>
      <c r="E1577">
        <v>122</v>
      </c>
    </row>
    <row r="1578" spans="1:5" x14ac:dyDescent="0.2">
      <c r="A1578" t="s">
        <v>12473</v>
      </c>
      <c r="B1578" t="s">
        <v>84</v>
      </c>
      <c r="C1578" t="s">
        <v>200</v>
      </c>
      <c r="D1578" t="s">
        <v>10903</v>
      </c>
      <c r="E1578">
        <v>235</v>
      </c>
    </row>
    <row r="1579" spans="1:5" x14ac:dyDescent="0.2">
      <c r="A1579" t="s">
        <v>12474</v>
      </c>
      <c r="B1579" t="s">
        <v>84</v>
      </c>
      <c r="C1579" t="s">
        <v>200</v>
      </c>
      <c r="D1579" t="s">
        <v>10907</v>
      </c>
      <c r="E1579">
        <v>1</v>
      </c>
    </row>
    <row r="1580" spans="1:5" x14ac:dyDescent="0.2">
      <c r="A1580" t="s">
        <v>12475</v>
      </c>
      <c r="B1580" t="s">
        <v>84</v>
      </c>
      <c r="C1580" t="s">
        <v>200</v>
      </c>
      <c r="D1580" t="s">
        <v>10909</v>
      </c>
      <c r="E1580">
        <v>1</v>
      </c>
    </row>
    <row r="1581" spans="1:5" x14ac:dyDescent="0.2">
      <c r="A1581" t="s">
        <v>12476</v>
      </c>
      <c r="B1581" t="s">
        <v>84</v>
      </c>
      <c r="C1581" t="s">
        <v>200</v>
      </c>
      <c r="D1581" t="s">
        <v>10917</v>
      </c>
      <c r="E1581">
        <v>2</v>
      </c>
    </row>
    <row r="1582" spans="1:5" x14ac:dyDescent="0.2">
      <c r="A1582" t="s">
        <v>12477</v>
      </c>
      <c r="B1582" t="s">
        <v>84</v>
      </c>
      <c r="C1582" t="s">
        <v>200</v>
      </c>
      <c r="D1582" t="s">
        <v>10921</v>
      </c>
      <c r="E1582">
        <v>2</v>
      </c>
    </row>
    <row r="1583" spans="1:5" x14ac:dyDescent="0.2">
      <c r="A1583" t="s">
        <v>12478</v>
      </c>
      <c r="B1583" t="s">
        <v>84</v>
      </c>
      <c r="C1583" t="s">
        <v>200</v>
      </c>
      <c r="D1583" t="s">
        <v>10925</v>
      </c>
      <c r="E1583">
        <v>2</v>
      </c>
    </row>
    <row r="1584" spans="1:5" x14ac:dyDescent="0.2">
      <c r="A1584" t="s">
        <v>12479</v>
      </c>
      <c r="B1584" t="s">
        <v>84</v>
      </c>
      <c r="C1584" t="s">
        <v>200</v>
      </c>
      <c r="D1584" t="s">
        <v>10929</v>
      </c>
      <c r="E1584">
        <v>1</v>
      </c>
    </row>
    <row r="1585" spans="1:5" x14ac:dyDescent="0.2">
      <c r="A1585" t="s">
        <v>12480</v>
      </c>
      <c r="B1585" t="s">
        <v>84</v>
      </c>
      <c r="C1585" t="s">
        <v>200</v>
      </c>
      <c r="D1585" t="s">
        <v>10931</v>
      </c>
      <c r="E1585">
        <v>1</v>
      </c>
    </row>
    <row r="1586" spans="1:5" x14ac:dyDescent="0.2">
      <c r="A1586" t="s">
        <v>12481</v>
      </c>
      <c r="B1586" t="s">
        <v>84</v>
      </c>
      <c r="C1586" t="s">
        <v>200</v>
      </c>
      <c r="D1586" t="s">
        <v>10941</v>
      </c>
      <c r="E1586">
        <v>1</v>
      </c>
    </row>
    <row r="1587" spans="1:5" x14ac:dyDescent="0.2">
      <c r="A1587" t="s">
        <v>12482</v>
      </c>
      <c r="B1587" t="s">
        <v>84</v>
      </c>
      <c r="C1587" t="s">
        <v>201</v>
      </c>
      <c r="D1587" t="s">
        <v>10855</v>
      </c>
      <c r="E1587">
        <v>1</v>
      </c>
    </row>
    <row r="1588" spans="1:5" x14ac:dyDescent="0.2">
      <c r="A1588" t="s">
        <v>12483</v>
      </c>
      <c r="B1588" t="s">
        <v>84</v>
      </c>
      <c r="C1588" t="s">
        <v>201</v>
      </c>
      <c r="D1588" t="s">
        <v>10859</v>
      </c>
      <c r="E1588">
        <v>1</v>
      </c>
    </row>
    <row r="1589" spans="1:5" x14ac:dyDescent="0.2">
      <c r="A1589" t="s">
        <v>12484</v>
      </c>
      <c r="B1589" t="s">
        <v>84</v>
      </c>
      <c r="C1589" t="s">
        <v>201</v>
      </c>
      <c r="D1589" t="s">
        <v>10869</v>
      </c>
      <c r="E1589">
        <v>2</v>
      </c>
    </row>
    <row r="1590" spans="1:5" x14ac:dyDescent="0.2">
      <c r="A1590" t="s">
        <v>12485</v>
      </c>
      <c r="B1590" t="s">
        <v>84</v>
      </c>
      <c r="C1590" t="s">
        <v>201</v>
      </c>
      <c r="D1590" t="s">
        <v>10877</v>
      </c>
      <c r="E1590">
        <v>1</v>
      </c>
    </row>
    <row r="1591" spans="1:5" x14ac:dyDescent="0.2">
      <c r="A1591" t="s">
        <v>12486</v>
      </c>
      <c r="B1591" t="s">
        <v>84</v>
      </c>
      <c r="C1591" t="s">
        <v>201</v>
      </c>
      <c r="D1591" t="s">
        <v>10883</v>
      </c>
      <c r="E1591">
        <v>1</v>
      </c>
    </row>
    <row r="1592" spans="1:5" x14ac:dyDescent="0.2">
      <c r="A1592" t="s">
        <v>12487</v>
      </c>
      <c r="B1592" t="s">
        <v>84</v>
      </c>
      <c r="C1592" t="s">
        <v>201</v>
      </c>
      <c r="D1592" t="s">
        <v>10887</v>
      </c>
      <c r="E1592">
        <v>3</v>
      </c>
    </row>
    <row r="1593" spans="1:5" x14ac:dyDescent="0.2">
      <c r="A1593" t="s">
        <v>12488</v>
      </c>
      <c r="B1593" t="s">
        <v>84</v>
      </c>
      <c r="C1593" t="s">
        <v>201</v>
      </c>
      <c r="D1593" t="s">
        <v>10889</v>
      </c>
      <c r="E1593">
        <v>72</v>
      </c>
    </row>
    <row r="1594" spans="1:5" x14ac:dyDescent="0.2">
      <c r="A1594" t="s">
        <v>12489</v>
      </c>
      <c r="B1594" t="s">
        <v>84</v>
      </c>
      <c r="C1594" t="s">
        <v>201</v>
      </c>
      <c r="D1594" t="s">
        <v>10899</v>
      </c>
      <c r="E1594">
        <v>1</v>
      </c>
    </row>
    <row r="1595" spans="1:5" x14ac:dyDescent="0.2">
      <c r="A1595" t="s">
        <v>12490</v>
      </c>
      <c r="B1595" t="s">
        <v>84</v>
      </c>
      <c r="C1595" t="s">
        <v>201</v>
      </c>
      <c r="D1595" t="s">
        <v>10901</v>
      </c>
      <c r="E1595">
        <v>94</v>
      </c>
    </row>
    <row r="1596" spans="1:5" x14ac:dyDescent="0.2">
      <c r="A1596" t="s">
        <v>12491</v>
      </c>
      <c r="B1596" t="s">
        <v>84</v>
      </c>
      <c r="C1596" t="s">
        <v>201</v>
      </c>
      <c r="D1596" t="s">
        <v>10903</v>
      </c>
      <c r="E1596">
        <v>175</v>
      </c>
    </row>
    <row r="1597" spans="1:5" x14ac:dyDescent="0.2">
      <c r="A1597" t="s">
        <v>12492</v>
      </c>
      <c r="B1597" t="s">
        <v>84</v>
      </c>
      <c r="C1597" t="s">
        <v>201</v>
      </c>
      <c r="D1597" t="s">
        <v>10921</v>
      </c>
      <c r="E1597">
        <v>1</v>
      </c>
    </row>
    <row r="1598" spans="1:5" x14ac:dyDescent="0.2">
      <c r="A1598" t="s">
        <v>12493</v>
      </c>
      <c r="B1598" t="s">
        <v>84</v>
      </c>
      <c r="C1598" t="s">
        <v>201</v>
      </c>
      <c r="D1598" t="s">
        <v>10925</v>
      </c>
      <c r="E1598">
        <v>1</v>
      </c>
    </row>
    <row r="1599" spans="1:5" x14ac:dyDescent="0.2">
      <c r="A1599" t="s">
        <v>12494</v>
      </c>
      <c r="B1599" t="s">
        <v>84</v>
      </c>
      <c r="C1599" t="s">
        <v>201</v>
      </c>
      <c r="D1599" t="s">
        <v>10941</v>
      </c>
      <c r="E1599">
        <v>3</v>
      </c>
    </row>
    <row r="1600" spans="1:5" x14ac:dyDescent="0.2">
      <c r="A1600" t="s">
        <v>12495</v>
      </c>
      <c r="B1600" t="s">
        <v>84</v>
      </c>
      <c r="C1600" t="s">
        <v>202</v>
      </c>
      <c r="D1600" t="s">
        <v>10869</v>
      </c>
      <c r="E1600">
        <v>1</v>
      </c>
    </row>
    <row r="1601" spans="1:5" x14ac:dyDescent="0.2">
      <c r="A1601" t="s">
        <v>12496</v>
      </c>
      <c r="B1601" t="s">
        <v>84</v>
      </c>
      <c r="C1601" t="s">
        <v>202</v>
      </c>
      <c r="D1601" t="s">
        <v>10887</v>
      </c>
      <c r="E1601">
        <v>3</v>
      </c>
    </row>
    <row r="1602" spans="1:5" x14ac:dyDescent="0.2">
      <c r="A1602" t="s">
        <v>12497</v>
      </c>
      <c r="B1602" t="s">
        <v>84</v>
      </c>
      <c r="C1602" t="s">
        <v>202</v>
      </c>
      <c r="D1602" t="s">
        <v>10889</v>
      </c>
      <c r="E1602">
        <v>73</v>
      </c>
    </row>
    <row r="1603" spans="1:5" x14ac:dyDescent="0.2">
      <c r="A1603" t="s">
        <v>12498</v>
      </c>
      <c r="B1603" t="s">
        <v>84</v>
      </c>
      <c r="C1603" t="s">
        <v>202</v>
      </c>
      <c r="D1603" t="s">
        <v>10901</v>
      </c>
      <c r="E1603">
        <v>82</v>
      </c>
    </row>
    <row r="1604" spans="1:5" x14ac:dyDescent="0.2">
      <c r="A1604" t="s">
        <v>12499</v>
      </c>
      <c r="B1604" t="s">
        <v>84</v>
      </c>
      <c r="C1604" t="s">
        <v>202</v>
      </c>
      <c r="D1604" t="s">
        <v>10903</v>
      </c>
      <c r="E1604">
        <v>161</v>
      </c>
    </row>
    <row r="1605" spans="1:5" x14ac:dyDescent="0.2">
      <c r="A1605" t="s">
        <v>12500</v>
      </c>
      <c r="B1605" t="s">
        <v>84</v>
      </c>
      <c r="C1605" t="s">
        <v>202</v>
      </c>
      <c r="D1605" t="s">
        <v>10923</v>
      </c>
      <c r="E1605">
        <v>1</v>
      </c>
    </row>
    <row r="1606" spans="1:5" x14ac:dyDescent="0.2">
      <c r="A1606" t="s">
        <v>12501</v>
      </c>
      <c r="B1606" t="s">
        <v>84</v>
      </c>
      <c r="C1606" t="s">
        <v>202</v>
      </c>
      <c r="D1606" t="s">
        <v>10925</v>
      </c>
      <c r="E1606">
        <v>1</v>
      </c>
    </row>
    <row r="1607" spans="1:5" x14ac:dyDescent="0.2">
      <c r="A1607" t="s">
        <v>12502</v>
      </c>
      <c r="B1607" t="s">
        <v>84</v>
      </c>
      <c r="C1607" t="s">
        <v>202</v>
      </c>
      <c r="D1607" t="s">
        <v>10927</v>
      </c>
      <c r="E1607">
        <v>1</v>
      </c>
    </row>
    <row r="1608" spans="1:5" x14ac:dyDescent="0.2">
      <c r="A1608" t="s">
        <v>12503</v>
      </c>
      <c r="B1608" t="s">
        <v>84</v>
      </c>
      <c r="C1608" t="s">
        <v>202</v>
      </c>
      <c r="D1608" t="s">
        <v>10929</v>
      </c>
      <c r="E1608">
        <v>1</v>
      </c>
    </row>
    <row r="1609" spans="1:5" x14ac:dyDescent="0.2">
      <c r="A1609" t="s">
        <v>12504</v>
      </c>
      <c r="B1609" t="s">
        <v>84</v>
      </c>
      <c r="C1609" t="s">
        <v>202</v>
      </c>
      <c r="D1609" t="s">
        <v>10941</v>
      </c>
      <c r="E1609">
        <v>1</v>
      </c>
    </row>
    <row r="1610" spans="1:5" x14ac:dyDescent="0.2">
      <c r="A1610" t="s">
        <v>12505</v>
      </c>
      <c r="B1610" t="s">
        <v>84</v>
      </c>
      <c r="C1610" t="s">
        <v>203</v>
      </c>
      <c r="D1610" t="s">
        <v>10863</v>
      </c>
      <c r="E1610">
        <v>1</v>
      </c>
    </row>
    <row r="1611" spans="1:5" x14ac:dyDescent="0.2">
      <c r="A1611" t="s">
        <v>12506</v>
      </c>
      <c r="B1611" t="s">
        <v>84</v>
      </c>
      <c r="C1611" t="s">
        <v>203</v>
      </c>
      <c r="D1611" t="s">
        <v>10869</v>
      </c>
      <c r="E1611">
        <v>3</v>
      </c>
    </row>
    <row r="1612" spans="1:5" x14ac:dyDescent="0.2">
      <c r="A1612" t="s">
        <v>12507</v>
      </c>
      <c r="B1612" t="s">
        <v>84</v>
      </c>
      <c r="C1612" t="s">
        <v>203</v>
      </c>
      <c r="D1612" t="s">
        <v>10873</v>
      </c>
      <c r="E1612">
        <v>1</v>
      </c>
    </row>
    <row r="1613" spans="1:5" x14ac:dyDescent="0.2">
      <c r="A1613" t="s">
        <v>12508</v>
      </c>
      <c r="B1613" t="s">
        <v>84</v>
      </c>
      <c r="C1613" t="s">
        <v>203</v>
      </c>
      <c r="D1613" t="s">
        <v>10881</v>
      </c>
      <c r="E1613">
        <v>1</v>
      </c>
    </row>
    <row r="1614" spans="1:5" x14ac:dyDescent="0.2">
      <c r="A1614" t="s">
        <v>12509</v>
      </c>
      <c r="B1614" t="s">
        <v>84</v>
      </c>
      <c r="C1614" t="s">
        <v>203</v>
      </c>
      <c r="D1614" t="s">
        <v>10887</v>
      </c>
      <c r="E1614">
        <v>6</v>
      </c>
    </row>
    <row r="1615" spans="1:5" x14ac:dyDescent="0.2">
      <c r="A1615" t="s">
        <v>12510</v>
      </c>
      <c r="B1615" t="s">
        <v>84</v>
      </c>
      <c r="C1615" t="s">
        <v>203</v>
      </c>
      <c r="D1615" t="s">
        <v>10889</v>
      </c>
      <c r="E1615">
        <v>79</v>
      </c>
    </row>
    <row r="1616" spans="1:5" x14ac:dyDescent="0.2">
      <c r="A1616" t="s">
        <v>12511</v>
      </c>
      <c r="B1616" t="s">
        <v>84</v>
      </c>
      <c r="C1616" t="s">
        <v>203</v>
      </c>
      <c r="D1616" t="s">
        <v>10895</v>
      </c>
      <c r="E1616">
        <v>3</v>
      </c>
    </row>
    <row r="1617" spans="1:5" x14ac:dyDescent="0.2">
      <c r="A1617" t="s">
        <v>12512</v>
      </c>
      <c r="B1617" t="s">
        <v>84</v>
      </c>
      <c r="C1617" t="s">
        <v>203</v>
      </c>
      <c r="D1617" t="s">
        <v>10901</v>
      </c>
      <c r="E1617">
        <v>88</v>
      </c>
    </row>
    <row r="1618" spans="1:5" x14ac:dyDescent="0.2">
      <c r="A1618" t="s">
        <v>12513</v>
      </c>
      <c r="B1618" t="s">
        <v>84</v>
      </c>
      <c r="C1618" t="s">
        <v>203</v>
      </c>
      <c r="D1618" t="s">
        <v>10903</v>
      </c>
      <c r="E1618">
        <v>161</v>
      </c>
    </row>
    <row r="1619" spans="1:5" x14ac:dyDescent="0.2">
      <c r="A1619" t="s">
        <v>12514</v>
      </c>
      <c r="B1619" t="s">
        <v>84</v>
      </c>
      <c r="C1619" t="s">
        <v>203</v>
      </c>
      <c r="D1619" t="s">
        <v>10907</v>
      </c>
      <c r="E1619">
        <v>1</v>
      </c>
    </row>
    <row r="1620" spans="1:5" x14ac:dyDescent="0.2">
      <c r="A1620" t="s">
        <v>12515</v>
      </c>
      <c r="B1620" t="s">
        <v>84</v>
      </c>
      <c r="C1620" t="s">
        <v>203</v>
      </c>
      <c r="D1620" t="s">
        <v>10909</v>
      </c>
      <c r="E1620">
        <v>1</v>
      </c>
    </row>
    <row r="1621" spans="1:5" x14ac:dyDescent="0.2">
      <c r="A1621" t="s">
        <v>12516</v>
      </c>
      <c r="B1621" t="s">
        <v>84</v>
      </c>
      <c r="C1621" t="s">
        <v>203</v>
      </c>
      <c r="D1621" t="s">
        <v>10921</v>
      </c>
      <c r="E1621">
        <v>1</v>
      </c>
    </row>
    <row r="1622" spans="1:5" x14ac:dyDescent="0.2">
      <c r="A1622" t="s">
        <v>12517</v>
      </c>
      <c r="B1622" t="s">
        <v>84</v>
      </c>
      <c r="C1622" t="s">
        <v>203</v>
      </c>
      <c r="D1622" t="s">
        <v>10925</v>
      </c>
      <c r="E1622">
        <v>1</v>
      </c>
    </row>
    <row r="1623" spans="1:5" x14ac:dyDescent="0.2">
      <c r="A1623" t="s">
        <v>12518</v>
      </c>
      <c r="B1623" t="s">
        <v>84</v>
      </c>
      <c r="C1623" t="s">
        <v>203</v>
      </c>
      <c r="D1623" t="s">
        <v>10927</v>
      </c>
      <c r="E1623">
        <v>1</v>
      </c>
    </row>
    <row r="1624" spans="1:5" x14ac:dyDescent="0.2">
      <c r="A1624" t="s">
        <v>12519</v>
      </c>
      <c r="B1624" t="s">
        <v>84</v>
      </c>
      <c r="C1624" t="s">
        <v>203</v>
      </c>
      <c r="D1624" t="s">
        <v>10929</v>
      </c>
      <c r="E1624">
        <v>2</v>
      </c>
    </row>
    <row r="1625" spans="1:5" x14ac:dyDescent="0.2">
      <c r="A1625" t="s">
        <v>12520</v>
      </c>
      <c r="B1625" t="s">
        <v>84</v>
      </c>
      <c r="C1625" t="s">
        <v>203</v>
      </c>
      <c r="D1625" t="s">
        <v>10941</v>
      </c>
      <c r="E1625">
        <v>3</v>
      </c>
    </row>
    <row r="1626" spans="1:5" x14ac:dyDescent="0.2">
      <c r="A1626" t="s">
        <v>12521</v>
      </c>
      <c r="B1626" t="s">
        <v>84</v>
      </c>
      <c r="C1626" t="s">
        <v>204</v>
      </c>
      <c r="D1626" t="s">
        <v>10869</v>
      </c>
      <c r="E1626">
        <v>1</v>
      </c>
    </row>
    <row r="1627" spans="1:5" x14ac:dyDescent="0.2">
      <c r="A1627" t="s">
        <v>12522</v>
      </c>
      <c r="B1627" t="s">
        <v>84</v>
      </c>
      <c r="C1627" t="s">
        <v>204</v>
      </c>
      <c r="D1627" t="s">
        <v>10873</v>
      </c>
      <c r="E1627">
        <v>1</v>
      </c>
    </row>
    <row r="1628" spans="1:5" x14ac:dyDescent="0.2">
      <c r="A1628" t="s">
        <v>12523</v>
      </c>
      <c r="B1628" t="s">
        <v>84</v>
      </c>
      <c r="C1628" t="s">
        <v>204</v>
      </c>
      <c r="D1628" t="s">
        <v>10887</v>
      </c>
      <c r="E1628">
        <v>5</v>
      </c>
    </row>
    <row r="1629" spans="1:5" x14ac:dyDescent="0.2">
      <c r="A1629" t="s">
        <v>12524</v>
      </c>
      <c r="B1629" t="s">
        <v>84</v>
      </c>
      <c r="C1629" t="s">
        <v>204</v>
      </c>
      <c r="D1629" t="s">
        <v>10889</v>
      </c>
      <c r="E1629">
        <v>96</v>
      </c>
    </row>
    <row r="1630" spans="1:5" x14ac:dyDescent="0.2">
      <c r="A1630" t="s">
        <v>12525</v>
      </c>
      <c r="B1630" t="s">
        <v>84</v>
      </c>
      <c r="C1630" t="s">
        <v>204</v>
      </c>
      <c r="D1630" t="s">
        <v>10893</v>
      </c>
      <c r="E1630">
        <v>1</v>
      </c>
    </row>
    <row r="1631" spans="1:5" x14ac:dyDescent="0.2">
      <c r="A1631" t="s">
        <v>12526</v>
      </c>
      <c r="B1631" t="s">
        <v>84</v>
      </c>
      <c r="C1631" t="s">
        <v>204</v>
      </c>
      <c r="D1631" t="s">
        <v>10901</v>
      </c>
      <c r="E1631">
        <v>107</v>
      </c>
    </row>
    <row r="1632" spans="1:5" x14ac:dyDescent="0.2">
      <c r="A1632" t="s">
        <v>12527</v>
      </c>
      <c r="B1632" t="s">
        <v>84</v>
      </c>
      <c r="C1632" t="s">
        <v>204</v>
      </c>
      <c r="D1632" t="s">
        <v>10903</v>
      </c>
      <c r="E1632">
        <v>284</v>
      </c>
    </row>
    <row r="1633" spans="1:5" x14ac:dyDescent="0.2">
      <c r="A1633" t="s">
        <v>12528</v>
      </c>
      <c r="B1633" t="s">
        <v>84</v>
      </c>
      <c r="C1633" t="s">
        <v>204</v>
      </c>
      <c r="D1633" t="s">
        <v>10907</v>
      </c>
      <c r="E1633">
        <v>1</v>
      </c>
    </row>
    <row r="1634" spans="1:5" x14ac:dyDescent="0.2">
      <c r="A1634" t="s">
        <v>12529</v>
      </c>
      <c r="B1634" t="s">
        <v>84</v>
      </c>
      <c r="C1634" t="s">
        <v>204</v>
      </c>
      <c r="D1634" t="s">
        <v>10921</v>
      </c>
      <c r="E1634">
        <v>1</v>
      </c>
    </row>
    <row r="1635" spans="1:5" x14ac:dyDescent="0.2">
      <c r="A1635" t="s">
        <v>12530</v>
      </c>
      <c r="B1635" t="s">
        <v>84</v>
      </c>
      <c r="C1635" t="s">
        <v>204</v>
      </c>
      <c r="D1635" t="s">
        <v>10925</v>
      </c>
      <c r="E1635">
        <v>1</v>
      </c>
    </row>
    <row r="1636" spans="1:5" x14ac:dyDescent="0.2">
      <c r="A1636" t="s">
        <v>12531</v>
      </c>
      <c r="B1636" t="s">
        <v>84</v>
      </c>
      <c r="C1636" t="s">
        <v>204</v>
      </c>
      <c r="D1636" t="s">
        <v>10929</v>
      </c>
      <c r="E1636">
        <v>2</v>
      </c>
    </row>
    <row r="1637" spans="1:5" x14ac:dyDescent="0.2">
      <c r="A1637" t="s">
        <v>12532</v>
      </c>
      <c r="B1637" t="s">
        <v>84</v>
      </c>
      <c r="C1637" t="s">
        <v>204</v>
      </c>
      <c r="D1637" t="s">
        <v>10935</v>
      </c>
      <c r="E1637">
        <v>1</v>
      </c>
    </row>
    <row r="1638" spans="1:5" x14ac:dyDescent="0.2">
      <c r="A1638" t="s">
        <v>12533</v>
      </c>
      <c r="B1638" t="s">
        <v>84</v>
      </c>
      <c r="C1638" t="s">
        <v>204</v>
      </c>
      <c r="D1638" t="s">
        <v>10941</v>
      </c>
      <c r="E1638">
        <v>2</v>
      </c>
    </row>
    <row r="1639" spans="1:5" x14ac:dyDescent="0.2">
      <c r="A1639" t="s">
        <v>12534</v>
      </c>
      <c r="B1639" t="s">
        <v>84</v>
      </c>
      <c r="C1639" t="s">
        <v>205</v>
      </c>
      <c r="D1639" t="s">
        <v>10869</v>
      </c>
      <c r="E1639">
        <v>1</v>
      </c>
    </row>
    <row r="1640" spans="1:5" x14ac:dyDescent="0.2">
      <c r="A1640" t="s">
        <v>12535</v>
      </c>
      <c r="B1640" t="s">
        <v>84</v>
      </c>
      <c r="C1640" t="s">
        <v>205</v>
      </c>
      <c r="D1640" t="s">
        <v>10887</v>
      </c>
      <c r="E1640">
        <v>1</v>
      </c>
    </row>
    <row r="1641" spans="1:5" x14ac:dyDescent="0.2">
      <c r="A1641" t="s">
        <v>12536</v>
      </c>
      <c r="B1641" t="s">
        <v>84</v>
      </c>
      <c r="C1641" t="s">
        <v>205</v>
      </c>
      <c r="D1641" t="s">
        <v>10889</v>
      </c>
      <c r="E1641">
        <v>78</v>
      </c>
    </row>
    <row r="1642" spans="1:5" x14ac:dyDescent="0.2">
      <c r="A1642" t="s">
        <v>12537</v>
      </c>
      <c r="B1642" t="s">
        <v>84</v>
      </c>
      <c r="C1642" t="s">
        <v>205</v>
      </c>
      <c r="D1642" t="s">
        <v>10895</v>
      </c>
      <c r="E1642">
        <v>1</v>
      </c>
    </row>
    <row r="1643" spans="1:5" x14ac:dyDescent="0.2">
      <c r="A1643" t="s">
        <v>12538</v>
      </c>
      <c r="B1643" t="s">
        <v>84</v>
      </c>
      <c r="C1643" t="s">
        <v>205</v>
      </c>
      <c r="D1643" t="s">
        <v>10901</v>
      </c>
      <c r="E1643">
        <v>83</v>
      </c>
    </row>
    <row r="1644" spans="1:5" x14ac:dyDescent="0.2">
      <c r="A1644" t="s">
        <v>12539</v>
      </c>
      <c r="B1644" t="s">
        <v>84</v>
      </c>
      <c r="C1644" t="s">
        <v>205</v>
      </c>
      <c r="D1644" t="s">
        <v>10903</v>
      </c>
      <c r="E1644">
        <v>128</v>
      </c>
    </row>
    <row r="1645" spans="1:5" x14ac:dyDescent="0.2">
      <c r="A1645" t="s">
        <v>12540</v>
      </c>
      <c r="B1645" t="s">
        <v>84</v>
      </c>
      <c r="C1645" t="s">
        <v>206</v>
      </c>
      <c r="D1645" t="s">
        <v>10859</v>
      </c>
      <c r="E1645">
        <v>1</v>
      </c>
    </row>
    <row r="1646" spans="1:5" x14ac:dyDescent="0.2">
      <c r="A1646" t="s">
        <v>12541</v>
      </c>
      <c r="B1646" t="s">
        <v>84</v>
      </c>
      <c r="C1646" t="s">
        <v>206</v>
      </c>
      <c r="D1646" t="s">
        <v>10869</v>
      </c>
      <c r="E1646">
        <v>1</v>
      </c>
    </row>
    <row r="1647" spans="1:5" x14ac:dyDescent="0.2">
      <c r="A1647" t="s">
        <v>12542</v>
      </c>
      <c r="B1647" t="s">
        <v>84</v>
      </c>
      <c r="C1647" t="s">
        <v>206</v>
      </c>
      <c r="D1647" t="s">
        <v>10883</v>
      </c>
      <c r="E1647">
        <v>1</v>
      </c>
    </row>
    <row r="1648" spans="1:5" x14ac:dyDescent="0.2">
      <c r="A1648" t="s">
        <v>12543</v>
      </c>
      <c r="B1648" t="s">
        <v>84</v>
      </c>
      <c r="C1648" t="s">
        <v>206</v>
      </c>
      <c r="D1648" t="s">
        <v>10885</v>
      </c>
      <c r="E1648">
        <v>1</v>
      </c>
    </row>
    <row r="1649" spans="1:5" x14ac:dyDescent="0.2">
      <c r="A1649" t="s">
        <v>12544</v>
      </c>
      <c r="B1649" t="s">
        <v>84</v>
      </c>
      <c r="C1649" t="s">
        <v>206</v>
      </c>
      <c r="D1649" t="s">
        <v>10887</v>
      </c>
      <c r="E1649">
        <v>4</v>
      </c>
    </row>
    <row r="1650" spans="1:5" x14ac:dyDescent="0.2">
      <c r="A1650" t="s">
        <v>12545</v>
      </c>
      <c r="B1650" t="s">
        <v>84</v>
      </c>
      <c r="C1650" t="s">
        <v>206</v>
      </c>
      <c r="D1650" t="s">
        <v>10889</v>
      </c>
      <c r="E1650">
        <v>115</v>
      </c>
    </row>
    <row r="1651" spans="1:5" x14ac:dyDescent="0.2">
      <c r="A1651" t="s">
        <v>12546</v>
      </c>
      <c r="B1651" t="s">
        <v>84</v>
      </c>
      <c r="C1651" t="s">
        <v>206</v>
      </c>
      <c r="D1651" t="s">
        <v>10901</v>
      </c>
      <c r="E1651">
        <v>131</v>
      </c>
    </row>
    <row r="1652" spans="1:5" x14ac:dyDescent="0.2">
      <c r="A1652" t="s">
        <v>12547</v>
      </c>
      <c r="B1652" t="s">
        <v>84</v>
      </c>
      <c r="C1652" t="s">
        <v>206</v>
      </c>
      <c r="D1652" t="s">
        <v>10903</v>
      </c>
      <c r="E1652">
        <v>277</v>
      </c>
    </row>
    <row r="1653" spans="1:5" x14ac:dyDescent="0.2">
      <c r="A1653" t="s">
        <v>12548</v>
      </c>
      <c r="B1653" t="s">
        <v>84</v>
      </c>
      <c r="C1653" t="s">
        <v>206</v>
      </c>
      <c r="D1653" t="s">
        <v>10941</v>
      </c>
      <c r="E1653">
        <v>2</v>
      </c>
    </row>
    <row r="1654" spans="1:5" x14ac:dyDescent="0.2">
      <c r="A1654" t="s">
        <v>12549</v>
      </c>
      <c r="B1654" t="s">
        <v>84</v>
      </c>
      <c r="C1654" t="s">
        <v>207</v>
      </c>
      <c r="D1654" t="s">
        <v>10851</v>
      </c>
      <c r="E1654">
        <v>1</v>
      </c>
    </row>
    <row r="1655" spans="1:5" x14ac:dyDescent="0.2">
      <c r="A1655" t="s">
        <v>12550</v>
      </c>
      <c r="B1655" t="s">
        <v>84</v>
      </c>
      <c r="C1655" t="s">
        <v>207</v>
      </c>
      <c r="D1655" t="s">
        <v>10869</v>
      </c>
      <c r="E1655">
        <v>2</v>
      </c>
    </row>
    <row r="1656" spans="1:5" x14ac:dyDescent="0.2">
      <c r="A1656" t="s">
        <v>12551</v>
      </c>
      <c r="B1656" t="s">
        <v>84</v>
      </c>
      <c r="C1656" t="s">
        <v>207</v>
      </c>
      <c r="D1656" t="s">
        <v>10871</v>
      </c>
      <c r="E1656">
        <v>1</v>
      </c>
    </row>
    <row r="1657" spans="1:5" x14ac:dyDescent="0.2">
      <c r="A1657" t="s">
        <v>12552</v>
      </c>
      <c r="B1657" t="s">
        <v>84</v>
      </c>
      <c r="C1657" t="s">
        <v>207</v>
      </c>
      <c r="D1657" t="s">
        <v>10873</v>
      </c>
      <c r="E1657">
        <v>1</v>
      </c>
    </row>
    <row r="1658" spans="1:5" x14ac:dyDescent="0.2">
      <c r="A1658" t="s">
        <v>12553</v>
      </c>
      <c r="B1658" t="s">
        <v>84</v>
      </c>
      <c r="C1658" t="s">
        <v>207</v>
      </c>
      <c r="D1658" t="s">
        <v>10887</v>
      </c>
      <c r="E1658">
        <v>5</v>
      </c>
    </row>
    <row r="1659" spans="1:5" x14ac:dyDescent="0.2">
      <c r="A1659" t="s">
        <v>12554</v>
      </c>
      <c r="B1659" t="s">
        <v>84</v>
      </c>
      <c r="C1659" t="s">
        <v>207</v>
      </c>
      <c r="D1659" t="s">
        <v>10889</v>
      </c>
      <c r="E1659">
        <v>123</v>
      </c>
    </row>
    <row r="1660" spans="1:5" x14ac:dyDescent="0.2">
      <c r="A1660" t="s">
        <v>12555</v>
      </c>
      <c r="B1660" t="s">
        <v>84</v>
      </c>
      <c r="C1660" t="s">
        <v>207</v>
      </c>
      <c r="D1660" t="s">
        <v>10901</v>
      </c>
      <c r="E1660">
        <v>133</v>
      </c>
    </row>
    <row r="1661" spans="1:5" x14ac:dyDescent="0.2">
      <c r="A1661" t="s">
        <v>12556</v>
      </c>
      <c r="B1661" t="s">
        <v>84</v>
      </c>
      <c r="C1661" t="s">
        <v>207</v>
      </c>
      <c r="D1661" t="s">
        <v>10903</v>
      </c>
      <c r="E1661">
        <v>224</v>
      </c>
    </row>
    <row r="1662" spans="1:5" x14ac:dyDescent="0.2">
      <c r="A1662" t="s">
        <v>12557</v>
      </c>
      <c r="B1662" t="s">
        <v>84</v>
      </c>
      <c r="C1662" t="s">
        <v>207</v>
      </c>
      <c r="D1662" t="s">
        <v>10909</v>
      </c>
      <c r="E1662">
        <v>1</v>
      </c>
    </row>
    <row r="1663" spans="1:5" x14ac:dyDescent="0.2">
      <c r="A1663" t="s">
        <v>12558</v>
      </c>
      <c r="B1663" t="s">
        <v>84</v>
      </c>
      <c r="C1663" t="s">
        <v>207</v>
      </c>
      <c r="D1663" t="s">
        <v>10935</v>
      </c>
      <c r="E1663">
        <v>1</v>
      </c>
    </row>
    <row r="1664" spans="1:5" x14ac:dyDescent="0.2">
      <c r="A1664" t="s">
        <v>12559</v>
      </c>
      <c r="B1664" t="s">
        <v>84</v>
      </c>
      <c r="C1664" t="s">
        <v>207</v>
      </c>
      <c r="D1664" t="s">
        <v>10941</v>
      </c>
      <c r="E1664">
        <v>2</v>
      </c>
    </row>
    <row r="1665" spans="1:5" x14ac:dyDescent="0.2">
      <c r="A1665" t="s">
        <v>12560</v>
      </c>
      <c r="B1665" t="s">
        <v>84</v>
      </c>
      <c r="C1665" t="s">
        <v>208</v>
      </c>
      <c r="D1665" t="s">
        <v>10855</v>
      </c>
      <c r="E1665">
        <v>1</v>
      </c>
    </row>
    <row r="1666" spans="1:5" x14ac:dyDescent="0.2">
      <c r="A1666" t="s">
        <v>12561</v>
      </c>
      <c r="B1666" t="s">
        <v>84</v>
      </c>
      <c r="C1666" t="s">
        <v>208</v>
      </c>
      <c r="D1666" t="s">
        <v>10863</v>
      </c>
      <c r="E1666">
        <v>1</v>
      </c>
    </row>
    <row r="1667" spans="1:5" x14ac:dyDescent="0.2">
      <c r="A1667" t="s">
        <v>12562</v>
      </c>
      <c r="B1667" t="s">
        <v>84</v>
      </c>
      <c r="C1667" t="s">
        <v>208</v>
      </c>
      <c r="D1667" t="s">
        <v>10869</v>
      </c>
      <c r="E1667">
        <v>2</v>
      </c>
    </row>
    <row r="1668" spans="1:5" x14ac:dyDescent="0.2">
      <c r="A1668" t="s">
        <v>12563</v>
      </c>
      <c r="B1668" t="s">
        <v>84</v>
      </c>
      <c r="C1668" t="s">
        <v>208</v>
      </c>
      <c r="D1668" t="s">
        <v>10871</v>
      </c>
      <c r="E1668">
        <v>2</v>
      </c>
    </row>
    <row r="1669" spans="1:5" x14ac:dyDescent="0.2">
      <c r="A1669" t="s">
        <v>12564</v>
      </c>
      <c r="B1669" t="s">
        <v>84</v>
      </c>
      <c r="C1669" t="s">
        <v>208</v>
      </c>
      <c r="D1669" t="s">
        <v>10877</v>
      </c>
      <c r="E1669">
        <v>1</v>
      </c>
    </row>
    <row r="1670" spans="1:5" x14ac:dyDescent="0.2">
      <c r="A1670" t="s">
        <v>12565</v>
      </c>
      <c r="B1670" t="s">
        <v>84</v>
      </c>
      <c r="C1670" t="s">
        <v>208</v>
      </c>
      <c r="D1670" t="s">
        <v>10887</v>
      </c>
      <c r="E1670">
        <v>5</v>
      </c>
    </row>
    <row r="1671" spans="1:5" x14ac:dyDescent="0.2">
      <c r="A1671" t="s">
        <v>12566</v>
      </c>
      <c r="B1671" t="s">
        <v>84</v>
      </c>
      <c r="C1671" t="s">
        <v>208</v>
      </c>
      <c r="D1671" t="s">
        <v>10889</v>
      </c>
      <c r="E1671">
        <v>87</v>
      </c>
    </row>
    <row r="1672" spans="1:5" x14ac:dyDescent="0.2">
      <c r="A1672" t="s">
        <v>12567</v>
      </c>
      <c r="B1672" t="s">
        <v>84</v>
      </c>
      <c r="C1672" t="s">
        <v>208</v>
      </c>
      <c r="D1672" t="s">
        <v>10893</v>
      </c>
      <c r="E1672">
        <v>1</v>
      </c>
    </row>
    <row r="1673" spans="1:5" x14ac:dyDescent="0.2">
      <c r="A1673" t="s">
        <v>12568</v>
      </c>
      <c r="B1673" t="s">
        <v>84</v>
      </c>
      <c r="C1673" t="s">
        <v>208</v>
      </c>
      <c r="D1673" t="s">
        <v>10901</v>
      </c>
      <c r="E1673">
        <v>103</v>
      </c>
    </row>
    <row r="1674" spans="1:5" x14ac:dyDescent="0.2">
      <c r="A1674" t="s">
        <v>12569</v>
      </c>
      <c r="B1674" t="s">
        <v>84</v>
      </c>
      <c r="C1674" t="s">
        <v>208</v>
      </c>
      <c r="D1674" t="s">
        <v>10903</v>
      </c>
      <c r="E1674">
        <v>215</v>
      </c>
    </row>
    <row r="1675" spans="1:5" x14ac:dyDescent="0.2">
      <c r="A1675" t="s">
        <v>12570</v>
      </c>
      <c r="B1675" t="s">
        <v>84</v>
      </c>
      <c r="C1675" t="s">
        <v>208</v>
      </c>
      <c r="D1675" t="s">
        <v>10907</v>
      </c>
      <c r="E1675">
        <v>1</v>
      </c>
    </row>
    <row r="1676" spans="1:5" x14ac:dyDescent="0.2">
      <c r="A1676" t="s">
        <v>12571</v>
      </c>
      <c r="B1676" t="s">
        <v>84</v>
      </c>
      <c r="C1676" t="s">
        <v>208</v>
      </c>
      <c r="D1676" t="s">
        <v>10909</v>
      </c>
      <c r="E1676">
        <v>1</v>
      </c>
    </row>
    <row r="1677" spans="1:5" x14ac:dyDescent="0.2">
      <c r="A1677" t="s">
        <v>12572</v>
      </c>
      <c r="B1677" t="s">
        <v>84</v>
      </c>
      <c r="C1677" t="s">
        <v>208</v>
      </c>
      <c r="D1677" t="s">
        <v>10929</v>
      </c>
      <c r="E1677">
        <v>2</v>
      </c>
    </row>
    <row r="1678" spans="1:5" x14ac:dyDescent="0.2">
      <c r="A1678" t="s">
        <v>12573</v>
      </c>
      <c r="B1678" t="s">
        <v>84</v>
      </c>
      <c r="C1678" t="s">
        <v>208</v>
      </c>
      <c r="D1678" t="s">
        <v>10935</v>
      </c>
      <c r="E1678">
        <v>1</v>
      </c>
    </row>
    <row r="1679" spans="1:5" x14ac:dyDescent="0.2">
      <c r="A1679" t="s">
        <v>12574</v>
      </c>
      <c r="B1679" t="s">
        <v>84</v>
      </c>
      <c r="C1679" t="s">
        <v>208</v>
      </c>
      <c r="D1679" t="s">
        <v>10941</v>
      </c>
      <c r="E1679">
        <v>2</v>
      </c>
    </row>
    <row r="1680" spans="1:5" x14ac:dyDescent="0.2">
      <c r="A1680" t="s">
        <v>12575</v>
      </c>
      <c r="B1680" t="s">
        <v>84</v>
      </c>
      <c r="C1680" t="s">
        <v>209</v>
      </c>
      <c r="D1680" t="s">
        <v>10889</v>
      </c>
      <c r="E1680">
        <v>14</v>
      </c>
    </row>
    <row r="1681" spans="1:5" x14ac:dyDescent="0.2">
      <c r="A1681" t="s">
        <v>12576</v>
      </c>
      <c r="B1681" t="s">
        <v>84</v>
      </c>
      <c r="C1681" t="s">
        <v>209</v>
      </c>
      <c r="D1681" t="s">
        <v>10901</v>
      </c>
      <c r="E1681">
        <v>14</v>
      </c>
    </row>
    <row r="1682" spans="1:5" x14ac:dyDescent="0.2">
      <c r="A1682" t="s">
        <v>12577</v>
      </c>
      <c r="B1682" t="s">
        <v>84</v>
      </c>
      <c r="C1682" t="s">
        <v>209</v>
      </c>
      <c r="D1682" t="s">
        <v>10903</v>
      </c>
      <c r="E1682">
        <v>26</v>
      </c>
    </row>
    <row r="1683" spans="1:5" x14ac:dyDescent="0.2">
      <c r="A1683" t="s">
        <v>12578</v>
      </c>
      <c r="B1683" t="s">
        <v>84</v>
      </c>
      <c r="C1683" t="s">
        <v>210</v>
      </c>
      <c r="D1683" t="s">
        <v>10855</v>
      </c>
      <c r="E1683">
        <v>2</v>
      </c>
    </row>
    <row r="1684" spans="1:5" x14ac:dyDescent="0.2">
      <c r="A1684" t="s">
        <v>12579</v>
      </c>
      <c r="B1684" t="s">
        <v>84</v>
      </c>
      <c r="C1684" t="s">
        <v>210</v>
      </c>
      <c r="D1684" t="s">
        <v>10869</v>
      </c>
      <c r="E1684">
        <v>5</v>
      </c>
    </row>
    <row r="1685" spans="1:5" x14ac:dyDescent="0.2">
      <c r="A1685" t="s">
        <v>12580</v>
      </c>
      <c r="B1685" t="s">
        <v>84</v>
      </c>
      <c r="C1685" t="s">
        <v>210</v>
      </c>
      <c r="D1685" t="s">
        <v>10877</v>
      </c>
      <c r="E1685">
        <v>1</v>
      </c>
    </row>
    <row r="1686" spans="1:5" x14ac:dyDescent="0.2">
      <c r="A1686" t="s">
        <v>12581</v>
      </c>
      <c r="B1686" t="s">
        <v>84</v>
      </c>
      <c r="C1686" t="s">
        <v>210</v>
      </c>
      <c r="D1686" t="s">
        <v>10887</v>
      </c>
      <c r="E1686">
        <v>7</v>
      </c>
    </row>
    <row r="1687" spans="1:5" x14ac:dyDescent="0.2">
      <c r="A1687" t="s">
        <v>12582</v>
      </c>
      <c r="B1687" t="s">
        <v>84</v>
      </c>
      <c r="C1687" t="s">
        <v>210</v>
      </c>
      <c r="D1687" t="s">
        <v>10889</v>
      </c>
      <c r="E1687">
        <v>105</v>
      </c>
    </row>
    <row r="1688" spans="1:5" x14ac:dyDescent="0.2">
      <c r="A1688" t="s">
        <v>12583</v>
      </c>
      <c r="B1688" t="s">
        <v>84</v>
      </c>
      <c r="C1688" t="s">
        <v>210</v>
      </c>
      <c r="D1688" t="s">
        <v>10895</v>
      </c>
      <c r="E1688">
        <v>2</v>
      </c>
    </row>
    <row r="1689" spans="1:5" x14ac:dyDescent="0.2">
      <c r="A1689" t="s">
        <v>12584</v>
      </c>
      <c r="B1689" t="s">
        <v>84</v>
      </c>
      <c r="C1689" t="s">
        <v>210</v>
      </c>
      <c r="D1689" t="s">
        <v>10901</v>
      </c>
      <c r="E1689">
        <v>120</v>
      </c>
    </row>
    <row r="1690" spans="1:5" x14ac:dyDescent="0.2">
      <c r="A1690" t="s">
        <v>12585</v>
      </c>
      <c r="B1690" t="s">
        <v>84</v>
      </c>
      <c r="C1690" t="s">
        <v>210</v>
      </c>
      <c r="D1690" t="s">
        <v>10903</v>
      </c>
      <c r="E1690">
        <v>257</v>
      </c>
    </row>
    <row r="1691" spans="1:5" x14ac:dyDescent="0.2">
      <c r="A1691" t="s">
        <v>12586</v>
      </c>
      <c r="B1691" t="s">
        <v>84</v>
      </c>
      <c r="C1691" t="s">
        <v>210</v>
      </c>
      <c r="D1691" t="s">
        <v>10907</v>
      </c>
      <c r="E1691">
        <v>2</v>
      </c>
    </row>
    <row r="1692" spans="1:5" x14ac:dyDescent="0.2">
      <c r="A1692" t="s">
        <v>12587</v>
      </c>
      <c r="B1692" t="s">
        <v>84</v>
      </c>
      <c r="C1692" t="s">
        <v>210</v>
      </c>
      <c r="D1692" t="s">
        <v>10909</v>
      </c>
      <c r="E1692">
        <v>2</v>
      </c>
    </row>
    <row r="1693" spans="1:5" x14ac:dyDescent="0.2">
      <c r="A1693" t="s">
        <v>12588</v>
      </c>
      <c r="B1693" t="s">
        <v>84</v>
      </c>
      <c r="C1693" t="s">
        <v>210</v>
      </c>
      <c r="D1693" t="s">
        <v>10921</v>
      </c>
      <c r="E1693">
        <v>1</v>
      </c>
    </row>
    <row r="1694" spans="1:5" x14ac:dyDescent="0.2">
      <c r="A1694" t="s">
        <v>12589</v>
      </c>
      <c r="B1694" t="s">
        <v>84</v>
      </c>
      <c r="C1694" t="s">
        <v>210</v>
      </c>
      <c r="D1694" t="s">
        <v>10925</v>
      </c>
      <c r="E1694">
        <v>1</v>
      </c>
    </row>
    <row r="1695" spans="1:5" x14ac:dyDescent="0.2">
      <c r="A1695" t="s">
        <v>12590</v>
      </c>
      <c r="B1695" t="s">
        <v>84</v>
      </c>
      <c r="C1695" t="s">
        <v>210</v>
      </c>
      <c r="D1695" t="s">
        <v>10927</v>
      </c>
      <c r="E1695">
        <v>1</v>
      </c>
    </row>
    <row r="1696" spans="1:5" x14ac:dyDescent="0.2">
      <c r="A1696" t="s">
        <v>12591</v>
      </c>
      <c r="B1696" t="s">
        <v>84</v>
      </c>
      <c r="C1696" t="s">
        <v>210</v>
      </c>
      <c r="D1696" t="s">
        <v>10929</v>
      </c>
      <c r="E1696">
        <v>3</v>
      </c>
    </row>
    <row r="1697" spans="1:5" x14ac:dyDescent="0.2">
      <c r="A1697" t="s">
        <v>12592</v>
      </c>
      <c r="B1697" t="s">
        <v>84</v>
      </c>
      <c r="C1697" t="s">
        <v>210</v>
      </c>
      <c r="D1697" t="s">
        <v>10931</v>
      </c>
      <c r="E1697">
        <v>1</v>
      </c>
    </row>
    <row r="1698" spans="1:5" x14ac:dyDescent="0.2">
      <c r="A1698" t="s">
        <v>12593</v>
      </c>
      <c r="B1698" t="s">
        <v>84</v>
      </c>
      <c r="C1698" t="s">
        <v>210</v>
      </c>
      <c r="D1698" t="s">
        <v>10935</v>
      </c>
      <c r="E1698">
        <v>1</v>
      </c>
    </row>
    <row r="1699" spans="1:5" x14ac:dyDescent="0.2">
      <c r="A1699" t="s">
        <v>12594</v>
      </c>
      <c r="B1699" t="s">
        <v>84</v>
      </c>
      <c r="C1699" t="s">
        <v>210</v>
      </c>
      <c r="D1699" t="s">
        <v>10941</v>
      </c>
      <c r="E1699">
        <v>3</v>
      </c>
    </row>
    <row r="1700" spans="1:5" x14ac:dyDescent="0.2">
      <c r="A1700" t="s">
        <v>12595</v>
      </c>
      <c r="B1700" t="s">
        <v>84</v>
      </c>
      <c r="C1700" t="s">
        <v>211</v>
      </c>
      <c r="D1700" t="s">
        <v>10855</v>
      </c>
      <c r="E1700">
        <v>1</v>
      </c>
    </row>
    <row r="1701" spans="1:5" x14ac:dyDescent="0.2">
      <c r="A1701" t="s">
        <v>12596</v>
      </c>
      <c r="B1701" t="s">
        <v>84</v>
      </c>
      <c r="C1701" t="s">
        <v>211</v>
      </c>
      <c r="D1701" t="s">
        <v>10859</v>
      </c>
      <c r="E1701">
        <v>1</v>
      </c>
    </row>
    <row r="1702" spans="1:5" x14ac:dyDescent="0.2">
      <c r="A1702" t="s">
        <v>12597</v>
      </c>
      <c r="B1702" t="s">
        <v>84</v>
      </c>
      <c r="C1702" t="s">
        <v>211</v>
      </c>
      <c r="D1702" t="s">
        <v>10863</v>
      </c>
      <c r="E1702">
        <v>1</v>
      </c>
    </row>
    <row r="1703" spans="1:5" x14ac:dyDescent="0.2">
      <c r="A1703" t="s">
        <v>12598</v>
      </c>
      <c r="B1703" t="s">
        <v>84</v>
      </c>
      <c r="C1703" t="s">
        <v>211</v>
      </c>
      <c r="D1703" t="s">
        <v>10869</v>
      </c>
      <c r="E1703">
        <v>6</v>
      </c>
    </row>
    <row r="1704" spans="1:5" x14ac:dyDescent="0.2">
      <c r="A1704" t="s">
        <v>12599</v>
      </c>
      <c r="B1704" t="s">
        <v>84</v>
      </c>
      <c r="C1704" t="s">
        <v>211</v>
      </c>
      <c r="D1704" t="s">
        <v>10871</v>
      </c>
      <c r="E1704">
        <v>1</v>
      </c>
    </row>
    <row r="1705" spans="1:5" x14ac:dyDescent="0.2">
      <c r="A1705" t="s">
        <v>12600</v>
      </c>
      <c r="B1705" t="s">
        <v>84</v>
      </c>
      <c r="C1705" t="s">
        <v>211</v>
      </c>
      <c r="D1705" t="s">
        <v>10877</v>
      </c>
      <c r="E1705">
        <v>1</v>
      </c>
    </row>
    <row r="1706" spans="1:5" x14ac:dyDescent="0.2">
      <c r="A1706" t="s">
        <v>12601</v>
      </c>
      <c r="B1706" t="s">
        <v>84</v>
      </c>
      <c r="C1706" t="s">
        <v>211</v>
      </c>
      <c r="D1706" t="s">
        <v>10885</v>
      </c>
      <c r="E1706">
        <v>1</v>
      </c>
    </row>
    <row r="1707" spans="1:5" x14ac:dyDescent="0.2">
      <c r="A1707" t="s">
        <v>12602</v>
      </c>
      <c r="B1707" t="s">
        <v>84</v>
      </c>
      <c r="C1707" t="s">
        <v>211</v>
      </c>
      <c r="D1707" t="s">
        <v>10887</v>
      </c>
      <c r="E1707">
        <v>9</v>
      </c>
    </row>
    <row r="1708" spans="1:5" x14ac:dyDescent="0.2">
      <c r="A1708" t="s">
        <v>12603</v>
      </c>
      <c r="B1708" t="s">
        <v>84</v>
      </c>
      <c r="C1708" t="s">
        <v>211</v>
      </c>
      <c r="D1708" t="s">
        <v>10889</v>
      </c>
      <c r="E1708">
        <v>89</v>
      </c>
    </row>
    <row r="1709" spans="1:5" x14ac:dyDescent="0.2">
      <c r="A1709" t="s">
        <v>12604</v>
      </c>
      <c r="B1709" t="s">
        <v>84</v>
      </c>
      <c r="C1709" t="s">
        <v>211</v>
      </c>
      <c r="D1709" t="s">
        <v>10893</v>
      </c>
      <c r="E1709">
        <v>4</v>
      </c>
    </row>
    <row r="1710" spans="1:5" x14ac:dyDescent="0.2">
      <c r="A1710" t="s">
        <v>12605</v>
      </c>
      <c r="B1710" t="s">
        <v>84</v>
      </c>
      <c r="C1710" t="s">
        <v>211</v>
      </c>
      <c r="D1710" t="s">
        <v>10895</v>
      </c>
      <c r="E1710">
        <v>3</v>
      </c>
    </row>
    <row r="1711" spans="1:5" x14ac:dyDescent="0.2">
      <c r="A1711" t="s">
        <v>12606</v>
      </c>
      <c r="B1711" t="s">
        <v>84</v>
      </c>
      <c r="C1711" t="s">
        <v>211</v>
      </c>
      <c r="D1711" t="s">
        <v>10899</v>
      </c>
      <c r="E1711">
        <v>1</v>
      </c>
    </row>
    <row r="1712" spans="1:5" x14ac:dyDescent="0.2">
      <c r="A1712" t="s">
        <v>12607</v>
      </c>
      <c r="B1712" t="s">
        <v>84</v>
      </c>
      <c r="C1712" t="s">
        <v>211</v>
      </c>
      <c r="D1712" t="s">
        <v>10901</v>
      </c>
      <c r="E1712">
        <v>94</v>
      </c>
    </row>
    <row r="1713" spans="1:5" x14ac:dyDescent="0.2">
      <c r="A1713" t="s">
        <v>12608</v>
      </c>
      <c r="B1713" t="s">
        <v>84</v>
      </c>
      <c r="C1713" t="s">
        <v>211</v>
      </c>
      <c r="D1713" t="s">
        <v>10903</v>
      </c>
      <c r="E1713">
        <v>207</v>
      </c>
    </row>
    <row r="1714" spans="1:5" x14ac:dyDescent="0.2">
      <c r="A1714" t="s">
        <v>12609</v>
      </c>
      <c r="B1714" t="s">
        <v>84</v>
      </c>
      <c r="C1714" t="s">
        <v>211</v>
      </c>
      <c r="D1714" t="s">
        <v>10907</v>
      </c>
      <c r="E1714">
        <v>2</v>
      </c>
    </row>
    <row r="1715" spans="1:5" x14ac:dyDescent="0.2">
      <c r="A1715" t="s">
        <v>12610</v>
      </c>
      <c r="B1715" t="s">
        <v>84</v>
      </c>
      <c r="C1715" t="s">
        <v>211</v>
      </c>
      <c r="D1715" t="s">
        <v>10909</v>
      </c>
      <c r="E1715">
        <v>1</v>
      </c>
    </row>
    <row r="1716" spans="1:5" x14ac:dyDescent="0.2">
      <c r="A1716" t="s">
        <v>12611</v>
      </c>
      <c r="B1716" t="s">
        <v>84</v>
      </c>
      <c r="C1716" t="s">
        <v>211</v>
      </c>
      <c r="D1716" t="s">
        <v>10925</v>
      </c>
      <c r="E1716">
        <v>3</v>
      </c>
    </row>
    <row r="1717" spans="1:5" x14ac:dyDescent="0.2">
      <c r="A1717" t="s">
        <v>12612</v>
      </c>
      <c r="B1717" t="s">
        <v>84</v>
      </c>
      <c r="C1717" t="s">
        <v>211</v>
      </c>
      <c r="D1717" t="s">
        <v>10929</v>
      </c>
      <c r="E1717">
        <v>1</v>
      </c>
    </row>
    <row r="1718" spans="1:5" x14ac:dyDescent="0.2">
      <c r="A1718" t="s">
        <v>12613</v>
      </c>
      <c r="B1718" t="s">
        <v>84</v>
      </c>
      <c r="C1718" t="s">
        <v>211</v>
      </c>
      <c r="D1718" t="s">
        <v>10935</v>
      </c>
      <c r="E1718">
        <v>2</v>
      </c>
    </row>
    <row r="1719" spans="1:5" x14ac:dyDescent="0.2">
      <c r="A1719" t="s">
        <v>12614</v>
      </c>
      <c r="B1719" t="s">
        <v>84</v>
      </c>
      <c r="C1719" t="s">
        <v>211</v>
      </c>
      <c r="D1719" t="s">
        <v>10941</v>
      </c>
      <c r="E1719">
        <v>7</v>
      </c>
    </row>
    <row r="1720" spans="1:5" x14ac:dyDescent="0.2">
      <c r="A1720" t="s">
        <v>12615</v>
      </c>
      <c r="B1720" t="s">
        <v>84</v>
      </c>
      <c r="C1720" t="s">
        <v>211</v>
      </c>
      <c r="D1720" t="s">
        <v>10943</v>
      </c>
      <c r="E1720">
        <v>1</v>
      </c>
    </row>
    <row r="1721" spans="1:5" x14ac:dyDescent="0.2">
      <c r="A1721" t="s">
        <v>12616</v>
      </c>
      <c r="B1721" t="s">
        <v>84</v>
      </c>
      <c r="C1721" t="s">
        <v>212</v>
      </c>
      <c r="D1721" t="s">
        <v>10869</v>
      </c>
      <c r="E1721">
        <v>2</v>
      </c>
    </row>
    <row r="1722" spans="1:5" x14ac:dyDescent="0.2">
      <c r="A1722" t="s">
        <v>12617</v>
      </c>
      <c r="B1722" t="s">
        <v>84</v>
      </c>
      <c r="C1722" t="s">
        <v>212</v>
      </c>
      <c r="D1722" t="s">
        <v>10887</v>
      </c>
      <c r="E1722">
        <v>2</v>
      </c>
    </row>
    <row r="1723" spans="1:5" x14ac:dyDescent="0.2">
      <c r="A1723" t="s">
        <v>12618</v>
      </c>
      <c r="B1723" t="s">
        <v>84</v>
      </c>
      <c r="C1723" t="s">
        <v>212</v>
      </c>
      <c r="D1723" t="s">
        <v>10889</v>
      </c>
      <c r="E1723">
        <v>79</v>
      </c>
    </row>
    <row r="1724" spans="1:5" x14ac:dyDescent="0.2">
      <c r="A1724" t="s">
        <v>12619</v>
      </c>
      <c r="B1724" t="s">
        <v>84</v>
      </c>
      <c r="C1724" t="s">
        <v>212</v>
      </c>
      <c r="D1724" t="s">
        <v>10901</v>
      </c>
      <c r="E1724">
        <v>83</v>
      </c>
    </row>
    <row r="1725" spans="1:5" x14ac:dyDescent="0.2">
      <c r="A1725" t="s">
        <v>12620</v>
      </c>
      <c r="B1725" t="s">
        <v>84</v>
      </c>
      <c r="C1725" t="s">
        <v>212</v>
      </c>
      <c r="D1725" t="s">
        <v>10903</v>
      </c>
      <c r="E1725">
        <v>149</v>
      </c>
    </row>
    <row r="1726" spans="1:5" x14ac:dyDescent="0.2">
      <c r="A1726" t="s">
        <v>12621</v>
      </c>
      <c r="B1726" t="s">
        <v>84</v>
      </c>
      <c r="C1726" t="s">
        <v>212</v>
      </c>
      <c r="D1726" t="s">
        <v>10941</v>
      </c>
      <c r="E1726">
        <v>2</v>
      </c>
    </row>
    <row r="1727" spans="1:5" x14ac:dyDescent="0.2">
      <c r="A1727" t="s">
        <v>12622</v>
      </c>
      <c r="B1727" t="s">
        <v>84</v>
      </c>
      <c r="C1727" t="s">
        <v>213</v>
      </c>
      <c r="D1727" t="s">
        <v>10855</v>
      </c>
      <c r="E1727">
        <v>2</v>
      </c>
    </row>
    <row r="1728" spans="1:5" x14ac:dyDescent="0.2">
      <c r="A1728" t="s">
        <v>12623</v>
      </c>
      <c r="B1728" t="s">
        <v>84</v>
      </c>
      <c r="C1728" t="s">
        <v>213</v>
      </c>
      <c r="D1728" t="s">
        <v>10869</v>
      </c>
      <c r="E1728">
        <v>4</v>
      </c>
    </row>
    <row r="1729" spans="1:5" x14ac:dyDescent="0.2">
      <c r="A1729" t="s">
        <v>12624</v>
      </c>
      <c r="B1729" t="s">
        <v>84</v>
      </c>
      <c r="C1729" t="s">
        <v>213</v>
      </c>
      <c r="D1729" t="s">
        <v>10871</v>
      </c>
      <c r="E1729">
        <v>1</v>
      </c>
    </row>
    <row r="1730" spans="1:5" x14ac:dyDescent="0.2">
      <c r="A1730" t="s">
        <v>12625</v>
      </c>
      <c r="B1730" t="s">
        <v>84</v>
      </c>
      <c r="C1730" t="s">
        <v>213</v>
      </c>
      <c r="D1730" t="s">
        <v>10875</v>
      </c>
      <c r="E1730">
        <v>2</v>
      </c>
    </row>
    <row r="1731" spans="1:5" x14ac:dyDescent="0.2">
      <c r="A1731" t="s">
        <v>12626</v>
      </c>
      <c r="B1731" t="s">
        <v>84</v>
      </c>
      <c r="C1731" t="s">
        <v>213</v>
      </c>
      <c r="D1731" t="s">
        <v>10887</v>
      </c>
      <c r="E1731">
        <v>9</v>
      </c>
    </row>
    <row r="1732" spans="1:5" x14ac:dyDescent="0.2">
      <c r="A1732" t="s">
        <v>12627</v>
      </c>
      <c r="B1732" t="s">
        <v>84</v>
      </c>
      <c r="C1732" t="s">
        <v>213</v>
      </c>
      <c r="D1732" t="s">
        <v>10889</v>
      </c>
      <c r="E1732">
        <v>175</v>
      </c>
    </row>
    <row r="1733" spans="1:5" x14ac:dyDescent="0.2">
      <c r="A1733" t="s">
        <v>12628</v>
      </c>
      <c r="B1733" t="s">
        <v>84</v>
      </c>
      <c r="C1733" t="s">
        <v>213</v>
      </c>
      <c r="D1733" t="s">
        <v>10893</v>
      </c>
      <c r="E1733">
        <v>1</v>
      </c>
    </row>
    <row r="1734" spans="1:5" x14ac:dyDescent="0.2">
      <c r="A1734" t="s">
        <v>12629</v>
      </c>
      <c r="B1734" t="s">
        <v>84</v>
      </c>
      <c r="C1734" t="s">
        <v>213</v>
      </c>
      <c r="D1734" t="s">
        <v>10901</v>
      </c>
      <c r="E1734">
        <v>193</v>
      </c>
    </row>
    <row r="1735" spans="1:5" x14ac:dyDescent="0.2">
      <c r="A1735" t="s">
        <v>12630</v>
      </c>
      <c r="B1735" t="s">
        <v>84</v>
      </c>
      <c r="C1735" t="s">
        <v>213</v>
      </c>
      <c r="D1735" t="s">
        <v>10903</v>
      </c>
      <c r="E1735">
        <v>394</v>
      </c>
    </row>
    <row r="1736" spans="1:5" x14ac:dyDescent="0.2">
      <c r="A1736" t="s">
        <v>12631</v>
      </c>
      <c r="B1736" t="s">
        <v>84</v>
      </c>
      <c r="C1736" t="s">
        <v>213</v>
      </c>
      <c r="D1736" t="s">
        <v>10907</v>
      </c>
      <c r="E1736">
        <v>2</v>
      </c>
    </row>
    <row r="1737" spans="1:5" x14ac:dyDescent="0.2">
      <c r="A1737" t="s">
        <v>12632</v>
      </c>
      <c r="B1737" t="s">
        <v>84</v>
      </c>
      <c r="C1737" t="s">
        <v>213</v>
      </c>
      <c r="D1737" t="s">
        <v>10909</v>
      </c>
      <c r="E1737">
        <v>1</v>
      </c>
    </row>
    <row r="1738" spans="1:5" x14ac:dyDescent="0.2">
      <c r="A1738" t="s">
        <v>12633</v>
      </c>
      <c r="B1738" t="s">
        <v>84</v>
      </c>
      <c r="C1738" t="s">
        <v>213</v>
      </c>
      <c r="D1738" t="s">
        <v>10917</v>
      </c>
      <c r="E1738">
        <v>1</v>
      </c>
    </row>
    <row r="1739" spans="1:5" x14ac:dyDescent="0.2">
      <c r="A1739" t="s">
        <v>12634</v>
      </c>
      <c r="B1739" t="s">
        <v>84</v>
      </c>
      <c r="C1739" t="s">
        <v>213</v>
      </c>
      <c r="D1739" t="s">
        <v>10921</v>
      </c>
      <c r="E1739">
        <v>1</v>
      </c>
    </row>
    <row r="1740" spans="1:5" x14ac:dyDescent="0.2">
      <c r="A1740" t="s">
        <v>12635</v>
      </c>
      <c r="B1740" t="s">
        <v>84</v>
      </c>
      <c r="C1740" t="s">
        <v>213</v>
      </c>
      <c r="D1740" t="s">
        <v>10929</v>
      </c>
      <c r="E1740">
        <v>2</v>
      </c>
    </row>
    <row r="1741" spans="1:5" x14ac:dyDescent="0.2">
      <c r="A1741" t="s">
        <v>12636</v>
      </c>
      <c r="B1741" t="s">
        <v>84</v>
      </c>
      <c r="C1741" t="s">
        <v>213</v>
      </c>
      <c r="D1741" t="s">
        <v>10935</v>
      </c>
      <c r="E1741">
        <v>1</v>
      </c>
    </row>
    <row r="1742" spans="1:5" x14ac:dyDescent="0.2">
      <c r="A1742" t="s">
        <v>12637</v>
      </c>
      <c r="B1742" t="s">
        <v>84</v>
      </c>
      <c r="C1742" t="s">
        <v>213</v>
      </c>
      <c r="D1742" t="s">
        <v>10941</v>
      </c>
      <c r="E1742">
        <v>3</v>
      </c>
    </row>
    <row r="1743" spans="1:5" x14ac:dyDescent="0.2">
      <c r="A1743" t="s">
        <v>12638</v>
      </c>
      <c r="B1743" t="s">
        <v>84</v>
      </c>
      <c r="C1743" t="s">
        <v>214</v>
      </c>
      <c r="D1743" t="s">
        <v>10855</v>
      </c>
      <c r="E1743">
        <v>3</v>
      </c>
    </row>
    <row r="1744" spans="1:5" x14ac:dyDescent="0.2">
      <c r="A1744" t="s">
        <v>12639</v>
      </c>
      <c r="B1744" t="s">
        <v>84</v>
      </c>
      <c r="C1744" t="s">
        <v>214</v>
      </c>
      <c r="D1744" t="s">
        <v>10869</v>
      </c>
      <c r="E1744">
        <v>1</v>
      </c>
    </row>
    <row r="1745" spans="1:5" x14ac:dyDescent="0.2">
      <c r="A1745" t="s">
        <v>12640</v>
      </c>
      <c r="B1745" t="s">
        <v>84</v>
      </c>
      <c r="C1745" t="s">
        <v>214</v>
      </c>
      <c r="D1745" t="s">
        <v>10873</v>
      </c>
      <c r="E1745">
        <v>1</v>
      </c>
    </row>
    <row r="1746" spans="1:5" x14ac:dyDescent="0.2">
      <c r="A1746" t="s">
        <v>12641</v>
      </c>
      <c r="B1746" t="s">
        <v>84</v>
      </c>
      <c r="C1746" t="s">
        <v>214</v>
      </c>
      <c r="D1746" t="s">
        <v>10875</v>
      </c>
      <c r="E1746">
        <v>3</v>
      </c>
    </row>
    <row r="1747" spans="1:5" x14ac:dyDescent="0.2">
      <c r="A1747" t="s">
        <v>12642</v>
      </c>
      <c r="B1747" t="s">
        <v>84</v>
      </c>
      <c r="C1747" t="s">
        <v>214</v>
      </c>
      <c r="D1747" t="s">
        <v>10877</v>
      </c>
      <c r="E1747">
        <v>1</v>
      </c>
    </row>
    <row r="1748" spans="1:5" x14ac:dyDescent="0.2">
      <c r="A1748" t="s">
        <v>12643</v>
      </c>
      <c r="B1748" t="s">
        <v>84</v>
      </c>
      <c r="C1748" t="s">
        <v>214</v>
      </c>
      <c r="D1748" t="s">
        <v>10881</v>
      </c>
      <c r="E1748">
        <v>1</v>
      </c>
    </row>
    <row r="1749" spans="1:5" x14ac:dyDescent="0.2">
      <c r="A1749" t="s">
        <v>12644</v>
      </c>
      <c r="B1749" t="s">
        <v>84</v>
      </c>
      <c r="C1749" t="s">
        <v>214</v>
      </c>
      <c r="D1749" t="s">
        <v>10887</v>
      </c>
      <c r="E1749">
        <v>8</v>
      </c>
    </row>
    <row r="1750" spans="1:5" x14ac:dyDescent="0.2">
      <c r="A1750" t="s">
        <v>12645</v>
      </c>
      <c r="B1750" t="s">
        <v>84</v>
      </c>
      <c r="C1750" t="s">
        <v>214</v>
      </c>
      <c r="D1750" t="s">
        <v>10889</v>
      </c>
      <c r="E1750">
        <v>95</v>
      </c>
    </row>
    <row r="1751" spans="1:5" x14ac:dyDescent="0.2">
      <c r="A1751" t="s">
        <v>12646</v>
      </c>
      <c r="B1751" t="s">
        <v>84</v>
      </c>
      <c r="C1751" t="s">
        <v>214</v>
      </c>
      <c r="D1751" t="s">
        <v>10899</v>
      </c>
      <c r="E1751">
        <v>1</v>
      </c>
    </row>
    <row r="1752" spans="1:5" x14ac:dyDescent="0.2">
      <c r="A1752" t="s">
        <v>12647</v>
      </c>
      <c r="B1752" t="s">
        <v>84</v>
      </c>
      <c r="C1752" t="s">
        <v>214</v>
      </c>
      <c r="D1752" t="s">
        <v>10901</v>
      </c>
      <c r="E1752">
        <v>114</v>
      </c>
    </row>
    <row r="1753" spans="1:5" x14ac:dyDescent="0.2">
      <c r="A1753" t="s">
        <v>12648</v>
      </c>
      <c r="B1753" t="s">
        <v>84</v>
      </c>
      <c r="C1753" t="s">
        <v>214</v>
      </c>
      <c r="D1753" t="s">
        <v>10903</v>
      </c>
      <c r="E1753">
        <v>228</v>
      </c>
    </row>
    <row r="1754" spans="1:5" x14ac:dyDescent="0.2">
      <c r="A1754" t="s">
        <v>12649</v>
      </c>
      <c r="B1754" t="s">
        <v>84</v>
      </c>
      <c r="C1754" t="s">
        <v>214</v>
      </c>
      <c r="D1754" t="s">
        <v>10907</v>
      </c>
      <c r="E1754">
        <v>2</v>
      </c>
    </row>
    <row r="1755" spans="1:5" x14ac:dyDescent="0.2">
      <c r="A1755" t="s">
        <v>12650</v>
      </c>
      <c r="B1755" t="s">
        <v>84</v>
      </c>
      <c r="C1755" t="s">
        <v>214</v>
      </c>
      <c r="D1755" t="s">
        <v>10923</v>
      </c>
      <c r="E1755">
        <v>1</v>
      </c>
    </row>
    <row r="1756" spans="1:5" x14ac:dyDescent="0.2">
      <c r="A1756" t="s">
        <v>12651</v>
      </c>
      <c r="B1756" t="s">
        <v>84</v>
      </c>
      <c r="C1756" t="s">
        <v>214</v>
      </c>
      <c r="D1756" t="s">
        <v>10925</v>
      </c>
      <c r="E1756">
        <v>1</v>
      </c>
    </row>
    <row r="1757" spans="1:5" x14ac:dyDescent="0.2">
      <c r="A1757" t="s">
        <v>12652</v>
      </c>
      <c r="B1757" t="s">
        <v>84</v>
      </c>
      <c r="C1757" t="s">
        <v>214</v>
      </c>
      <c r="D1757" t="s">
        <v>10927</v>
      </c>
      <c r="E1757">
        <v>1</v>
      </c>
    </row>
    <row r="1758" spans="1:5" x14ac:dyDescent="0.2">
      <c r="A1758" t="s">
        <v>12653</v>
      </c>
      <c r="B1758" t="s">
        <v>84</v>
      </c>
      <c r="C1758" t="s">
        <v>214</v>
      </c>
      <c r="D1758" t="s">
        <v>10929</v>
      </c>
      <c r="E1758">
        <v>1</v>
      </c>
    </row>
    <row r="1759" spans="1:5" x14ac:dyDescent="0.2">
      <c r="A1759" t="s">
        <v>12654</v>
      </c>
      <c r="B1759" t="s">
        <v>84</v>
      </c>
      <c r="C1759" t="s">
        <v>214</v>
      </c>
      <c r="D1759" t="s">
        <v>10941</v>
      </c>
      <c r="E1759">
        <v>5</v>
      </c>
    </row>
    <row r="1760" spans="1:5" x14ac:dyDescent="0.2">
      <c r="A1760" t="s">
        <v>12655</v>
      </c>
      <c r="B1760" t="s">
        <v>84</v>
      </c>
      <c r="C1760" t="s">
        <v>215</v>
      </c>
      <c r="D1760" t="s">
        <v>10855</v>
      </c>
      <c r="E1760">
        <v>1</v>
      </c>
    </row>
    <row r="1761" spans="1:5" x14ac:dyDescent="0.2">
      <c r="A1761" t="s">
        <v>12656</v>
      </c>
      <c r="B1761" t="s">
        <v>84</v>
      </c>
      <c r="C1761" t="s">
        <v>215</v>
      </c>
      <c r="D1761" t="s">
        <v>10863</v>
      </c>
      <c r="E1761">
        <v>1</v>
      </c>
    </row>
    <row r="1762" spans="1:5" x14ac:dyDescent="0.2">
      <c r="A1762" t="s">
        <v>12657</v>
      </c>
      <c r="B1762" t="s">
        <v>84</v>
      </c>
      <c r="C1762" t="s">
        <v>215</v>
      </c>
      <c r="D1762" t="s">
        <v>10869</v>
      </c>
      <c r="E1762">
        <v>2</v>
      </c>
    </row>
    <row r="1763" spans="1:5" x14ac:dyDescent="0.2">
      <c r="A1763" t="s">
        <v>12658</v>
      </c>
      <c r="B1763" t="s">
        <v>84</v>
      </c>
      <c r="C1763" t="s">
        <v>215</v>
      </c>
      <c r="D1763" t="s">
        <v>10887</v>
      </c>
      <c r="E1763">
        <v>2</v>
      </c>
    </row>
    <row r="1764" spans="1:5" x14ac:dyDescent="0.2">
      <c r="A1764" t="s">
        <v>12659</v>
      </c>
      <c r="B1764" t="s">
        <v>84</v>
      </c>
      <c r="C1764" t="s">
        <v>215</v>
      </c>
      <c r="D1764" t="s">
        <v>10889</v>
      </c>
      <c r="E1764">
        <v>55</v>
      </c>
    </row>
    <row r="1765" spans="1:5" x14ac:dyDescent="0.2">
      <c r="A1765" t="s">
        <v>12660</v>
      </c>
      <c r="B1765" t="s">
        <v>84</v>
      </c>
      <c r="C1765" t="s">
        <v>215</v>
      </c>
      <c r="D1765" t="s">
        <v>10893</v>
      </c>
      <c r="E1765">
        <v>1</v>
      </c>
    </row>
    <row r="1766" spans="1:5" x14ac:dyDescent="0.2">
      <c r="A1766" t="s">
        <v>12661</v>
      </c>
      <c r="B1766" t="s">
        <v>84</v>
      </c>
      <c r="C1766" t="s">
        <v>215</v>
      </c>
      <c r="D1766" t="s">
        <v>10895</v>
      </c>
      <c r="E1766">
        <v>1</v>
      </c>
    </row>
    <row r="1767" spans="1:5" x14ac:dyDescent="0.2">
      <c r="A1767" t="s">
        <v>12662</v>
      </c>
      <c r="B1767" t="s">
        <v>84</v>
      </c>
      <c r="C1767" t="s">
        <v>215</v>
      </c>
      <c r="D1767" t="s">
        <v>10901</v>
      </c>
      <c r="E1767">
        <v>60</v>
      </c>
    </row>
    <row r="1768" spans="1:5" x14ac:dyDescent="0.2">
      <c r="A1768" t="s">
        <v>12663</v>
      </c>
      <c r="B1768" t="s">
        <v>84</v>
      </c>
      <c r="C1768" t="s">
        <v>215</v>
      </c>
      <c r="D1768" t="s">
        <v>10903</v>
      </c>
      <c r="E1768">
        <v>126</v>
      </c>
    </row>
    <row r="1769" spans="1:5" x14ac:dyDescent="0.2">
      <c r="A1769" t="s">
        <v>12664</v>
      </c>
      <c r="B1769" t="s">
        <v>84</v>
      </c>
      <c r="C1769" t="s">
        <v>215</v>
      </c>
      <c r="D1769" t="s">
        <v>10907</v>
      </c>
      <c r="E1769">
        <v>1</v>
      </c>
    </row>
    <row r="1770" spans="1:5" x14ac:dyDescent="0.2">
      <c r="A1770" t="s">
        <v>12665</v>
      </c>
      <c r="B1770" t="s">
        <v>84</v>
      </c>
      <c r="C1770" t="s">
        <v>215</v>
      </c>
      <c r="D1770" t="s">
        <v>10909</v>
      </c>
      <c r="E1770">
        <v>1</v>
      </c>
    </row>
    <row r="1771" spans="1:5" x14ac:dyDescent="0.2">
      <c r="A1771" t="s">
        <v>12666</v>
      </c>
      <c r="B1771" t="s">
        <v>84</v>
      </c>
      <c r="C1771" t="s">
        <v>215</v>
      </c>
      <c r="D1771" t="s">
        <v>10925</v>
      </c>
      <c r="E1771">
        <v>2</v>
      </c>
    </row>
    <row r="1772" spans="1:5" x14ac:dyDescent="0.2">
      <c r="A1772" t="s">
        <v>12667</v>
      </c>
      <c r="B1772" t="s">
        <v>84</v>
      </c>
      <c r="C1772" t="s">
        <v>215</v>
      </c>
      <c r="D1772" t="s">
        <v>10929</v>
      </c>
      <c r="E1772">
        <v>2</v>
      </c>
    </row>
    <row r="1773" spans="1:5" x14ac:dyDescent="0.2">
      <c r="A1773" t="s">
        <v>12668</v>
      </c>
      <c r="B1773" t="s">
        <v>84</v>
      </c>
      <c r="C1773" t="s">
        <v>215</v>
      </c>
      <c r="D1773" t="s">
        <v>10941</v>
      </c>
      <c r="E1773">
        <v>1</v>
      </c>
    </row>
    <row r="1774" spans="1:5" x14ac:dyDescent="0.2">
      <c r="A1774" t="s">
        <v>12669</v>
      </c>
      <c r="B1774" t="s">
        <v>84</v>
      </c>
      <c r="C1774" t="s">
        <v>216</v>
      </c>
      <c r="D1774" t="s">
        <v>10851</v>
      </c>
      <c r="E1774">
        <v>1</v>
      </c>
    </row>
    <row r="1775" spans="1:5" x14ac:dyDescent="0.2">
      <c r="A1775" t="s">
        <v>12670</v>
      </c>
      <c r="B1775" t="s">
        <v>84</v>
      </c>
      <c r="C1775" t="s">
        <v>216</v>
      </c>
      <c r="D1775" t="s">
        <v>10855</v>
      </c>
      <c r="E1775">
        <v>1</v>
      </c>
    </row>
    <row r="1776" spans="1:5" x14ac:dyDescent="0.2">
      <c r="A1776" t="s">
        <v>12671</v>
      </c>
      <c r="B1776" t="s">
        <v>84</v>
      </c>
      <c r="C1776" t="s">
        <v>216</v>
      </c>
      <c r="D1776" t="s">
        <v>10859</v>
      </c>
      <c r="E1776">
        <v>2</v>
      </c>
    </row>
    <row r="1777" spans="1:5" x14ac:dyDescent="0.2">
      <c r="A1777" t="s">
        <v>12672</v>
      </c>
      <c r="B1777" t="s">
        <v>84</v>
      </c>
      <c r="C1777" t="s">
        <v>216</v>
      </c>
      <c r="D1777" t="s">
        <v>10863</v>
      </c>
      <c r="E1777">
        <v>1</v>
      </c>
    </row>
    <row r="1778" spans="1:5" x14ac:dyDescent="0.2">
      <c r="A1778" t="s">
        <v>12673</v>
      </c>
      <c r="B1778" t="s">
        <v>84</v>
      </c>
      <c r="C1778" t="s">
        <v>216</v>
      </c>
      <c r="D1778" t="s">
        <v>10869</v>
      </c>
      <c r="E1778">
        <v>5</v>
      </c>
    </row>
    <row r="1779" spans="1:5" x14ac:dyDescent="0.2">
      <c r="A1779" t="s">
        <v>12674</v>
      </c>
      <c r="B1779" t="s">
        <v>84</v>
      </c>
      <c r="C1779" t="s">
        <v>216</v>
      </c>
      <c r="D1779" t="s">
        <v>10873</v>
      </c>
      <c r="E1779">
        <v>1</v>
      </c>
    </row>
    <row r="1780" spans="1:5" x14ac:dyDescent="0.2">
      <c r="A1780" t="s">
        <v>12675</v>
      </c>
      <c r="B1780" t="s">
        <v>84</v>
      </c>
      <c r="C1780" t="s">
        <v>216</v>
      </c>
      <c r="D1780" t="s">
        <v>10877</v>
      </c>
      <c r="E1780">
        <v>1</v>
      </c>
    </row>
    <row r="1781" spans="1:5" x14ac:dyDescent="0.2">
      <c r="A1781" t="s">
        <v>12676</v>
      </c>
      <c r="B1781" t="s">
        <v>84</v>
      </c>
      <c r="C1781" t="s">
        <v>216</v>
      </c>
      <c r="D1781" t="s">
        <v>10881</v>
      </c>
      <c r="E1781">
        <v>1</v>
      </c>
    </row>
    <row r="1782" spans="1:5" x14ac:dyDescent="0.2">
      <c r="A1782" t="s">
        <v>12677</v>
      </c>
      <c r="B1782" t="s">
        <v>84</v>
      </c>
      <c r="C1782" t="s">
        <v>216</v>
      </c>
      <c r="D1782" t="s">
        <v>10887</v>
      </c>
      <c r="E1782">
        <v>9</v>
      </c>
    </row>
    <row r="1783" spans="1:5" x14ac:dyDescent="0.2">
      <c r="A1783" t="s">
        <v>12678</v>
      </c>
      <c r="B1783" t="s">
        <v>84</v>
      </c>
      <c r="C1783" t="s">
        <v>216</v>
      </c>
      <c r="D1783" t="s">
        <v>10889</v>
      </c>
      <c r="E1783">
        <v>104</v>
      </c>
    </row>
    <row r="1784" spans="1:5" x14ac:dyDescent="0.2">
      <c r="A1784" t="s">
        <v>12679</v>
      </c>
      <c r="B1784" t="s">
        <v>84</v>
      </c>
      <c r="C1784" t="s">
        <v>216</v>
      </c>
      <c r="D1784" t="s">
        <v>10895</v>
      </c>
      <c r="E1784">
        <v>1</v>
      </c>
    </row>
    <row r="1785" spans="1:5" x14ac:dyDescent="0.2">
      <c r="A1785" t="s">
        <v>12680</v>
      </c>
      <c r="B1785" t="s">
        <v>84</v>
      </c>
      <c r="C1785" t="s">
        <v>216</v>
      </c>
      <c r="D1785" t="s">
        <v>10901</v>
      </c>
      <c r="E1785">
        <v>119</v>
      </c>
    </row>
    <row r="1786" spans="1:5" x14ac:dyDescent="0.2">
      <c r="A1786" t="s">
        <v>12681</v>
      </c>
      <c r="B1786" t="s">
        <v>84</v>
      </c>
      <c r="C1786" t="s">
        <v>216</v>
      </c>
      <c r="D1786" t="s">
        <v>10903</v>
      </c>
      <c r="E1786">
        <v>207</v>
      </c>
    </row>
    <row r="1787" spans="1:5" x14ac:dyDescent="0.2">
      <c r="A1787" t="s">
        <v>12682</v>
      </c>
      <c r="B1787" t="s">
        <v>84</v>
      </c>
      <c r="C1787" t="s">
        <v>216</v>
      </c>
      <c r="D1787" t="s">
        <v>10907</v>
      </c>
      <c r="E1787">
        <v>1</v>
      </c>
    </row>
    <row r="1788" spans="1:5" x14ac:dyDescent="0.2">
      <c r="A1788" t="s">
        <v>12683</v>
      </c>
      <c r="B1788" t="s">
        <v>84</v>
      </c>
      <c r="C1788" t="s">
        <v>216</v>
      </c>
      <c r="D1788" t="s">
        <v>10909</v>
      </c>
      <c r="E1788">
        <v>2</v>
      </c>
    </row>
    <row r="1789" spans="1:5" x14ac:dyDescent="0.2">
      <c r="A1789" t="s">
        <v>12684</v>
      </c>
      <c r="B1789" t="s">
        <v>84</v>
      </c>
      <c r="C1789" t="s">
        <v>216</v>
      </c>
      <c r="D1789" t="s">
        <v>10917</v>
      </c>
      <c r="E1789">
        <v>1</v>
      </c>
    </row>
    <row r="1790" spans="1:5" x14ac:dyDescent="0.2">
      <c r="A1790" t="s">
        <v>12685</v>
      </c>
      <c r="B1790" t="s">
        <v>84</v>
      </c>
      <c r="C1790" t="s">
        <v>216</v>
      </c>
      <c r="D1790" t="s">
        <v>10925</v>
      </c>
      <c r="E1790">
        <v>2</v>
      </c>
    </row>
    <row r="1791" spans="1:5" x14ac:dyDescent="0.2">
      <c r="A1791" t="s">
        <v>12686</v>
      </c>
      <c r="B1791" t="s">
        <v>84</v>
      </c>
      <c r="C1791" t="s">
        <v>216</v>
      </c>
      <c r="D1791" t="s">
        <v>10927</v>
      </c>
      <c r="E1791">
        <v>1</v>
      </c>
    </row>
    <row r="1792" spans="1:5" x14ac:dyDescent="0.2">
      <c r="A1792" t="s">
        <v>12687</v>
      </c>
      <c r="B1792" t="s">
        <v>84</v>
      </c>
      <c r="C1792" t="s">
        <v>216</v>
      </c>
      <c r="D1792" t="s">
        <v>10929</v>
      </c>
      <c r="E1792">
        <v>1</v>
      </c>
    </row>
    <row r="1793" spans="1:5" x14ac:dyDescent="0.2">
      <c r="A1793" t="s">
        <v>12688</v>
      </c>
      <c r="B1793" t="s">
        <v>84</v>
      </c>
      <c r="C1793" t="s">
        <v>216</v>
      </c>
      <c r="D1793" t="s">
        <v>10941</v>
      </c>
      <c r="E1793">
        <v>2</v>
      </c>
    </row>
    <row r="1794" spans="1:5" x14ac:dyDescent="0.2">
      <c r="A1794" t="s">
        <v>12689</v>
      </c>
      <c r="B1794" t="s">
        <v>84</v>
      </c>
      <c r="C1794" t="s">
        <v>217</v>
      </c>
      <c r="D1794" t="s">
        <v>10869</v>
      </c>
      <c r="E1794">
        <v>5</v>
      </c>
    </row>
    <row r="1795" spans="1:5" x14ac:dyDescent="0.2">
      <c r="A1795" t="s">
        <v>12690</v>
      </c>
      <c r="B1795" t="s">
        <v>84</v>
      </c>
      <c r="C1795" t="s">
        <v>217</v>
      </c>
      <c r="D1795" t="s">
        <v>10875</v>
      </c>
      <c r="E1795">
        <v>1</v>
      </c>
    </row>
    <row r="1796" spans="1:5" x14ac:dyDescent="0.2">
      <c r="A1796" t="s">
        <v>12691</v>
      </c>
      <c r="B1796" t="s">
        <v>84</v>
      </c>
      <c r="C1796" t="s">
        <v>217</v>
      </c>
      <c r="D1796" t="s">
        <v>10877</v>
      </c>
      <c r="E1796">
        <v>2</v>
      </c>
    </row>
    <row r="1797" spans="1:5" x14ac:dyDescent="0.2">
      <c r="A1797" t="s">
        <v>12692</v>
      </c>
      <c r="B1797" t="s">
        <v>84</v>
      </c>
      <c r="C1797" t="s">
        <v>217</v>
      </c>
      <c r="D1797" t="s">
        <v>10883</v>
      </c>
      <c r="E1797">
        <v>1</v>
      </c>
    </row>
    <row r="1798" spans="1:5" x14ac:dyDescent="0.2">
      <c r="A1798" t="s">
        <v>12693</v>
      </c>
      <c r="B1798" t="s">
        <v>84</v>
      </c>
      <c r="C1798" t="s">
        <v>217</v>
      </c>
      <c r="D1798" t="s">
        <v>10885</v>
      </c>
      <c r="E1798">
        <v>1</v>
      </c>
    </row>
    <row r="1799" spans="1:5" x14ac:dyDescent="0.2">
      <c r="A1799" t="s">
        <v>12694</v>
      </c>
      <c r="B1799" t="s">
        <v>84</v>
      </c>
      <c r="C1799" t="s">
        <v>217</v>
      </c>
      <c r="D1799" t="s">
        <v>10887</v>
      </c>
      <c r="E1799">
        <v>13</v>
      </c>
    </row>
    <row r="1800" spans="1:5" x14ac:dyDescent="0.2">
      <c r="A1800" t="s">
        <v>12695</v>
      </c>
      <c r="B1800" t="s">
        <v>84</v>
      </c>
      <c r="C1800" t="s">
        <v>217</v>
      </c>
      <c r="D1800" t="s">
        <v>10889</v>
      </c>
      <c r="E1800">
        <v>139</v>
      </c>
    </row>
    <row r="1801" spans="1:5" x14ac:dyDescent="0.2">
      <c r="A1801" t="s">
        <v>12696</v>
      </c>
      <c r="B1801" t="s">
        <v>84</v>
      </c>
      <c r="C1801" t="s">
        <v>217</v>
      </c>
      <c r="D1801" t="s">
        <v>10893</v>
      </c>
      <c r="E1801">
        <v>2</v>
      </c>
    </row>
    <row r="1802" spans="1:5" x14ac:dyDescent="0.2">
      <c r="A1802" t="s">
        <v>12697</v>
      </c>
      <c r="B1802" t="s">
        <v>84</v>
      </c>
      <c r="C1802" t="s">
        <v>217</v>
      </c>
      <c r="D1802" t="s">
        <v>10895</v>
      </c>
      <c r="E1802">
        <v>1</v>
      </c>
    </row>
    <row r="1803" spans="1:5" x14ac:dyDescent="0.2">
      <c r="A1803" t="s">
        <v>12698</v>
      </c>
      <c r="B1803" t="s">
        <v>84</v>
      </c>
      <c r="C1803" t="s">
        <v>217</v>
      </c>
      <c r="D1803" t="s">
        <v>10901</v>
      </c>
      <c r="E1803">
        <v>169</v>
      </c>
    </row>
    <row r="1804" spans="1:5" x14ac:dyDescent="0.2">
      <c r="A1804" t="s">
        <v>12699</v>
      </c>
      <c r="B1804" t="s">
        <v>84</v>
      </c>
      <c r="C1804" t="s">
        <v>217</v>
      </c>
      <c r="D1804" t="s">
        <v>10903</v>
      </c>
      <c r="E1804">
        <v>412</v>
      </c>
    </row>
    <row r="1805" spans="1:5" x14ac:dyDescent="0.2">
      <c r="A1805" t="s">
        <v>12700</v>
      </c>
      <c r="B1805" t="s">
        <v>84</v>
      </c>
      <c r="C1805" t="s">
        <v>217</v>
      </c>
      <c r="D1805" t="s">
        <v>10907</v>
      </c>
      <c r="E1805">
        <v>2</v>
      </c>
    </row>
    <row r="1806" spans="1:5" x14ac:dyDescent="0.2">
      <c r="A1806" t="s">
        <v>12701</v>
      </c>
      <c r="B1806" t="s">
        <v>84</v>
      </c>
      <c r="C1806" t="s">
        <v>217</v>
      </c>
      <c r="D1806" t="s">
        <v>10917</v>
      </c>
      <c r="E1806">
        <v>1</v>
      </c>
    </row>
    <row r="1807" spans="1:5" x14ac:dyDescent="0.2">
      <c r="A1807" t="s">
        <v>12702</v>
      </c>
      <c r="B1807" t="s">
        <v>84</v>
      </c>
      <c r="C1807" t="s">
        <v>217</v>
      </c>
      <c r="D1807" t="s">
        <v>10925</v>
      </c>
      <c r="E1807">
        <v>2</v>
      </c>
    </row>
    <row r="1808" spans="1:5" x14ac:dyDescent="0.2">
      <c r="A1808" t="s">
        <v>12703</v>
      </c>
      <c r="B1808" t="s">
        <v>84</v>
      </c>
      <c r="C1808" t="s">
        <v>217</v>
      </c>
      <c r="D1808" t="s">
        <v>10927</v>
      </c>
      <c r="E1808">
        <v>1</v>
      </c>
    </row>
    <row r="1809" spans="1:5" x14ac:dyDescent="0.2">
      <c r="A1809" t="s">
        <v>12704</v>
      </c>
      <c r="B1809" t="s">
        <v>84</v>
      </c>
      <c r="C1809" t="s">
        <v>217</v>
      </c>
      <c r="D1809" t="s">
        <v>10929</v>
      </c>
      <c r="E1809">
        <v>4</v>
      </c>
    </row>
    <row r="1810" spans="1:5" x14ac:dyDescent="0.2">
      <c r="A1810" t="s">
        <v>12705</v>
      </c>
      <c r="B1810" t="s">
        <v>84</v>
      </c>
      <c r="C1810" t="s">
        <v>217</v>
      </c>
      <c r="D1810" t="s">
        <v>10931</v>
      </c>
      <c r="E1810">
        <v>1</v>
      </c>
    </row>
    <row r="1811" spans="1:5" x14ac:dyDescent="0.2">
      <c r="A1811" t="s">
        <v>12706</v>
      </c>
      <c r="B1811" t="s">
        <v>84</v>
      </c>
      <c r="C1811" t="s">
        <v>217</v>
      </c>
      <c r="D1811" t="s">
        <v>10935</v>
      </c>
      <c r="E1811">
        <v>1</v>
      </c>
    </row>
    <row r="1812" spans="1:5" x14ac:dyDescent="0.2">
      <c r="A1812" t="s">
        <v>12707</v>
      </c>
      <c r="B1812" t="s">
        <v>84</v>
      </c>
      <c r="C1812" t="s">
        <v>217</v>
      </c>
      <c r="D1812" t="s">
        <v>10941</v>
      </c>
      <c r="E1812">
        <v>4</v>
      </c>
    </row>
    <row r="1813" spans="1:5" x14ac:dyDescent="0.2">
      <c r="A1813" t="s">
        <v>12708</v>
      </c>
      <c r="B1813" t="s">
        <v>84</v>
      </c>
      <c r="C1813" t="s">
        <v>218</v>
      </c>
      <c r="D1813" t="s">
        <v>10855</v>
      </c>
      <c r="E1813">
        <v>1</v>
      </c>
    </row>
    <row r="1814" spans="1:5" x14ac:dyDescent="0.2">
      <c r="A1814" t="s">
        <v>12709</v>
      </c>
      <c r="B1814" t="s">
        <v>84</v>
      </c>
      <c r="C1814" t="s">
        <v>218</v>
      </c>
      <c r="D1814" t="s">
        <v>10869</v>
      </c>
      <c r="E1814">
        <v>4</v>
      </c>
    </row>
    <row r="1815" spans="1:5" x14ac:dyDescent="0.2">
      <c r="A1815" t="s">
        <v>12710</v>
      </c>
      <c r="B1815" t="s">
        <v>84</v>
      </c>
      <c r="C1815" t="s">
        <v>218</v>
      </c>
      <c r="D1815" t="s">
        <v>10873</v>
      </c>
      <c r="E1815">
        <v>2</v>
      </c>
    </row>
    <row r="1816" spans="1:5" x14ac:dyDescent="0.2">
      <c r="A1816" t="s">
        <v>12711</v>
      </c>
      <c r="B1816" t="s">
        <v>84</v>
      </c>
      <c r="C1816" t="s">
        <v>218</v>
      </c>
      <c r="D1816" t="s">
        <v>10887</v>
      </c>
      <c r="E1816">
        <v>6</v>
      </c>
    </row>
    <row r="1817" spans="1:5" x14ac:dyDescent="0.2">
      <c r="A1817" t="s">
        <v>12712</v>
      </c>
      <c r="B1817" t="s">
        <v>84</v>
      </c>
      <c r="C1817" t="s">
        <v>218</v>
      </c>
      <c r="D1817" t="s">
        <v>10889</v>
      </c>
      <c r="E1817">
        <v>127</v>
      </c>
    </row>
    <row r="1818" spans="1:5" x14ac:dyDescent="0.2">
      <c r="A1818" t="s">
        <v>12713</v>
      </c>
      <c r="B1818" t="s">
        <v>84</v>
      </c>
      <c r="C1818" t="s">
        <v>218</v>
      </c>
      <c r="D1818" t="s">
        <v>10899</v>
      </c>
      <c r="E1818">
        <v>2</v>
      </c>
    </row>
    <row r="1819" spans="1:5" x14ac:dyDescent="0.2">
      <c r="A1819" t="s">
        <v>12714</v>
      </c>
      <c r="B1819" t="s">
        <v>84</v>
      </c>
      <c r="C1819" t="s">
        <v>218</v>
      </c>
      <c r="D1819" t="s">
        <v>10901</v>
      </c>
      <c r="E1819">
        <v>139</v>
      </c>
    </row>
    <row r="1820" spans="1:5" x14ac:dyDescent="0.2">
      <c r="A1820" t="s">
        <v>12715</v>
      </c>
      <c r="B1820" t="s">
        <v>84</v>
      </c>
      <c r="C1820" t="s">
        <v>218</v>
      </c>
      <c r="D1820" t="s">
        <v>10903</v>
      </c>
      <c r="E1820">
        <v>315</v>
      </c>
    </row>
    <row r="1821" spans="1:5" x14ac:dyDescent="0.2">
      <c r="A1821" t="s">
        <v>12716</v>
      </c>
      <c r="B1821" t="s">
        <v>84</v>
      </c>
      <c r="C1821" t="s">
        <v>218</v>
      </c>
      <c r="D1821" t="s">
        <v>10941</v>
      </c>
      <c r="E1821">
        <v>2</v>
      </c>
    </row>
    <row r="1822" spans="1:5" x14ac:dyDescent="0.2">
      <c r="A1822" t="s">
        <v>12717</v>
      </c>
      <c r="B1822" t="s">
        <v>84</v>
      </c>
      <c r="C1822" t="s">
        <v>219</v>
      </c>
      <c r="D1822" t="s">
        <v>10869</v>
      </c>
      <c r="E1822">
        <v>1</v>
      </c>
    </row>
    <row r="1823" spans="1:5" x14ac:dyDescent="0.2">
      <c r="A1823" t="s">
        <v>12718</v>
      </c>
      <c r="B1823" t="s">
        <v>84</v>
      </c>
      <c r="C1823" t="s">
        <v>219</v>
      </c>
      <c r="D1823" t="s">
        <v>10887</v>
      </c>
      <c r="E1823">
        <v>1</v>
      </c>
    </row>
    <row r="1824" spans="1:5" x14ac:dyDescent="0.2">
      <c r="A1824" t="s">
        <v>12719</v>
      </c>
      <c r="B1824" t="s">
        <v>84</v>
      </c>
      <c r="C1824" t="s">
        <v>219</v>
      </c>
      <c r="D1824" t="s">
        <v>10889</v>
      </c>
      <c r="E1824">
        <v>38</v>
      </c>
    </row>
    <row r="1825" spans="1:5" x14ac:dyDescent="0.2">
      <c r="A1825" t="s">
        <v>12720</v>
      </c>
      <c r="B1825" t="s">
        <v>84</v>
      </c>
      <c r="C1825" t="s">
        <v>219</v>
      </c>
      <c r="D1825" t="s">
        <v>10901</v>
      </c>
      <c r="E1825">
        <v>47</v>
      </c>
    </row>
    <row r="1826" spans="1:5" x14ac:dyDescent="0.2">
      <c r="A1826" t="s">
        <v>12721</v>
      </c>
      <c r="B1826" t="s">
        <v>84</v>
      </c>
      <c r="C1826" t="s">
        <v>219</v>
      </c>
      <c r="D1826" t="s">
        <v>10903</v>
      </c>
      <c r="E1826">
        <v>96</v>
      </c>
    </row>
    <row r="1827" spans="1:5" x14ac:dyDescent="0.2">
      <c r="A1827" t="s">
        <v>12722</v>
      </c>
      <c r="B1827" t="s">
        <v>84</v>
      </c>
      <c r="C1827" t="s">
        <v>219</v>
      </c>
      <c r="D1827" t="s">
        <v>10931</v>
      </c>
      <c r="E1827">
        <v>1</v>
      </c>
    </row>
    <row r="1828" spans="1:5" x14ac:dyDescent="0.2">
      <c r="A1828" t="s">
        <v>12723</v>
      </c>
      <c r="B1828" t="s">
        <v>84</v>
      </c>
      <c r="C1828" t="s">
        <v>220</v>
      </c>
      <c r="D1828" t="s">
        <v>10851</v>
      </c>
      <c r="E1828">
        <v>1</v>
      </c>
    </row>
    <row r="1829" spans="1:5" x14ac:dyDescent="0.2">
      <c r="A1829" t="s">
        <v>12724</v>
      </c>
      <c r="B1829" t="s">
        <v>84</v>
      </c>
      <c r="C1829" t="s">
        <v>220</v>
      </c>
      <c r="D1829" t="s">
        <v>10855</v>
      </c>
      <c r="E1829">
        <v>1</v>
      </c>
    </row>
    <row r="1830" spans="1:5" x14ac:dyDescent="0.2">
      <c r="A1830" t="s">
        <v>12725</v>
      </c>
      <c r="B1830" t="s">
        <v>84</v>
      </c>
      <c r="C1830" t="s">
        <v>220</v>
      </c>
      <c r="D1830" t="s">
        <v>10859</v>
      </c>
      <c r="E1830">
        <v>2</v>
      </c>
    </row>
    <row r="1831" spans="1:5" x14ac:dyDescent="0.2">
      <c r="A1831" t="s">
        <v>12726</v>
      </c>
      <c r="B1831" t="s">
        <v>84</v>
      </c>
      <c r="C1831" t="s">
        <v>220</v>
      </c>
      <c r="D1831" t="s">
        <v>10863</v>
      </c>
      <c r="E1831">
        <v>1</v>
      </c>
    </row>
    <row r="1832" spans="1:5" x14ac:dyDescent="0.2">
      <c r="A1832" t="s">
        <v>12727</v>
      </c>
      <c r="B1832" t="s">
        <v>84</v>
      </c>
      <c r="C1832" t="s">
        <v>220</v>
      </c>
      <c r="D1832" t="s">
        <v>10869</v>
      </c>
      <c r="E1832">
        <v>4</v>
      </c>
    </row>
    <row r="1833" spans="1:5" x14ac:dyDescent="0.2">
      <c r="A1833" t="s">
        <v>12728</v>
      </c>
      <c r="B1833" t="s">
        <v>84</v>
      </c>
      <c r="C1833" t="s">
        <v>220</v>
      </c>
      <c r="D1833" t="s">
        <v>10875</v>
      </c>
      <c r="E1833">
        <v>1</v>
      </c>
    </row>
    <row r="1834" spans="1:5" x14ac:dyDescent="0.2">
      <c r="A1834" t="s">
        <v>12729</v>
      </c>
      <c r="B1834" t="s">
        <v>84</v>
      </c>
      <c r="C1834" t="s">
        <v>220</v>
      </c>
      <c r="D1834" t="s">
        <v>10881</v>
      </c>
      <c r="E1834">
        <v>1</v>
      </c>
    </row>
    <row r="1835" spans="1:5" x14ac:dyDescent="0.2">
      <c r="A1835" t="s">
        <v>12730</v>
      </c>
      <c r="B1835" t="s">
        <v>84</v>
      </c>
      <c r="C1835" t="s">
        <v>220</v>
      </c>
      <c r="D1835" t="s">
        <v>10887</v>
      </c>
      <c r="E1835">
        <v>7</v>
      </c>
    </row>
    <row r="1836" spans="1:5" x14ac:dyDescent="0.2">
      <c r="A1836" t="s">
        <v>12731</v>
      </c>
      <c r="B1836" t="s">
        <v>84</v>
      </c>
      <c r="C1836" t="s">
        <v>220</v>
      </c>
      <c r="D1836" t="s">
        <v>10889</v>
      </c>
      <c r="E1836">
        <v>71</v>
      </c>
    </row>
    <row r="1837" spans="1:5" x14ac:dyDescent="0.2">
      <c r="A1837" t="s">
        <v>12732</v>
      </c>
      <c r="B1837" t="s">
        <v>84</v>
      </c>
      <c r="C1837" t="s">
        <v>220</v>
      </c>
      <c r="D1837" t="s">
        <v>10893</v>
      </c>
      <c r="E1837">
        <v>2</v>
      </c>
    </row>
    <row r="1838" spans="1:5" x14ac:dyDescent="0.2">
      <c r="A1838" t="s">
        <v>12733</v>
      </c>
      <c r="B1838" t="s">
        <v>84</v>
      </c>
      <c r="C1838" t="s">
        <v>220</v>
      </c>
      <c r="D1838" t="s">
        <v>10895</v>
      </c>
      <c r="E1838">
        <v>1</v>
      </c>
    </row>
    <row r="1839" spans="1:5" x14ac:dyDescent="0.2">
      <c r="A1839" t="s">
        <v>12734</v>
      </c>
      <c r="B1839" t="s">
        <v>84</v>
      </c>
      <c r="C1839" t="s">
        <v>220</v>
      </c>
      <c r="D1839" t="s">
        <v>10901</v>
      </c>
      <c r="E1839">
        <v>89</v>
      </c>
    </row>
    <row r="1840" spans="1:5" x14ac:dyDescent="0.2">
      <c r="A1840" t="s">
        <v>12735</v>
      </c>
      <c r="B1840" t="s">
        <v>84</v>
      </c>
      <c r="C1840" t="s">
        <v>220</v>
      </c>
      <c r="D1840" t="s">
        <v>10903</v>
      </c>
      <c r="E1840">
        <v>209</v>
      </c>
    </row>
    <row r="1841" spans="1:5" x14ac:dyDescent="0.2">
      <c r="A1841" t="s">
        <v>12736</v>
      </c>
      <c r="B1841" t="s">
        <v>84</v>
      </c>
      <c r="C1841" t="s">
        <v>220</v>
      </c>
      <c r="D1841" t="s">
        <v>10907</v>
      </c>
      <c r="E1841">
        <v>1</v>
      </c>
    </row>
    <row r="1842" spans="1:5" x14ac:dyDescent="0.2">
      <c r="A1842" t="s">
        <v>12737</v>
      </c>
      <c r="B1842" t="s">
        <v>84</v>
      </c>
      <c r="C1842" t="s">
        <v>220</v>
      </c>
      <c r="D1842" t="s">
        <v>10921</v>
      </c>
      <c r="E1842">
        <v>1</v>
      </c>
    </row>
    <row r="1843" spans="1:5" x14ac:dyDescent="0.2">
      <c r="A1843" t="s">
        <v>12738</v>
      </c>
      <c r="B1843" t="s">
        <v>84</v>
      </c>
      <c r="C1843" t="s">
        <v>220</v>
      </c>
      <c r="D1843" t="s">
        <v>10925</v>
      </c>
      <c r="E1843">
        <v>3</v>
      </c>
    </row>
    <row r="1844" spans="1:5" x14ac:dyDescent="0.2">
      <c r="A1844" t="s">
        <v>12739</v>
      </c>
      <c r="B1844" t="s">
        <v>84</v>
      </c>
      <c r="C1844" t="s">
        <v>220</v>
      </c>
      <c r="D1844" t="s">
        <v>10941</v>
      </c>
      <c r="E1844">
        <v>5</v>
      </c>
    </row>
    <row r="1845" spans="1:5" x14ac:dyDescent="0.2">
      <c r="A1845" t="s">
        <v>12740</v>
      </c>
      <c r="B1845" t="s">
        <v>84</v>
      </c>
      <c r="C1845" t="s">
        <v>221</v>
      </c>
      <c r="D1845" t="s">
        <v>10869</v>
      </c>
      <c r="E1845">
        <v>5</v>
      </c>
    </row>
    <row r="1846" spans="1:5" x14ac:dyDescent="0.2">
      <c r="A1846" t="s">
        <v>12741</v>
      </c>
      <c r="B1846" t="s">
        <v>84</v>
      </c>
      <c r="C1846" t="s">
        <v>221</v>
      </c>
      <c r="D1846" t="s">
        <v>10873</v>
      </c>
      <c r="E1846">
        <v>1</v>
      </c>
    </row>
    <row r="1847" spans="1:5" x14ac:dyDescent="0.2">
      <c r="A1847" t="s">
        <v>12742</v>
      </c>
      <c r="B1847" t="s">
        <v>84</v>
      </c>
      <c r="C1847" t="s">
        <v>221</v>
      </c>
      <c r="D1847" t="s">
        <v>10875</v>
      </c>
      <c r="E1847">
        <v>1</v>
      </c>
    </row>
    <row r="1848" spans="1:5" x14ac:dyDescent="0.2">
      <c r="A1848" t="s">
        <v>12743</v>
      </c>
      <c r="B1848" t="s">
        <v>84</v>
      </c>
      <c r="C1848" t="s">
        <v>221</v>
      </c>
      <c r="D1848" t="s">
        <v>10877</v>
      </c>
      <c r="E1848">
        <v>1</v>
      </c>
    </row>
    <row r="1849" spans="1:5" x14ac:dyDescent="0.2">
      <c r="A1849" t="s">
        <v>12744</v>
      </c>
      <c r="B1849" t="s">
        <v>84</v>
      </c>
      <c r="C1849" t="s">
        <v>221</v>
      </c>
      <c r="D1849" t="s">
        <v>10881</v>
      </c>
      <c r="E1849">
        <v>1</v>
      </c>
    </row>
    <row r="1850" spans="1:5" x14ac:dyDescent="0.2">
      <c r="A1850" t="s">
        <v>12745</v>
      </c>
      <c r="B1850" t="s">
        <v>84</v>
      </c>
      <c r="C1850" t="s">
        <v>221</v>
      </c>
      <c r="D1850" t="s">
        <v>10883</v>
      </c>
      <c r="E1850">
        <v>1</v>
      </c>
    </row>
    <row r="1851" spans="1:5" x14ac:dyDescent="0.2">
      <c r="A1851" t="s">
        <v>12746</v>
      </c>
      <c r="B1851" t="s">
        <v>84</v>
      </c>
      <c r="C1851" t="s">
        <v>221</v>
      </c>
      <c r="D1851" t="s">
        <v>10887</v>
      </c>
      <c r="E1851">
        <v>5</v>
      </c>
    </row>
    <row r="1852" spans="1:5" x14ac:dyDescent="0.2">
      <c r="A1852" t="s">
        <v>12747</v>
      </c>
      <c r="B1852" t="s">
        <v>84</v>
      </c>
      <c r="C1852" t="s">
        <v>221</v>
      </c>
      <c r="D1852" t="s">
        <v>10889</v>
      </c>
      <c r="E1852">
        <v>77</v>
      </c>
    </row>
    <row r="1853" spans="1:5" x14ac:dyDescent="0.2">
      <c r="A1853" t="s">
        <v>12748</v>
      </c>
      <c r="B1853" t="s">
        <v>84</v>
      </c>
      <c r="C1853" t="s">
        <v>221</v>
      </c>
      <c r="D1853" t="s">
        <v>10895</v>
      </c>
      <c r="E1853">
        <v>1</v>
      </c>
    </row>
    <row r="1854" spans="1:5" x14ac:dyDescent="0.2">
      <c r="A1854" t="s">
        <v>12749</v>
      </c>
      <c r="B1854" t="s">
        <v>84</v>
      </c>
      <c r="C1854" t="s">
        <v>221</v>
      </c>
      <c r="D1854" t="s">
        <v>10899</v>
      </c>
      <c r="E1854">
        <v>2</v>
      </c>
    </row>
    <row r="1855" spans="1:5" x14ac:dyDescent="0.2">
      <c r="A1855" t="s">
        <v>12750</v>
      </c>
      <c r="B1855" t="s">
        <v>84</v>
      </c>
      <c r="C1855" t="s">
        <v>221</v>
      </c>
      <c r="D1855" t="s">
        <v>10901</v>
      </c>
      <c r="E1855">
        <v>100</v>
      </c>
    </row>
    <row r="1856" spans="1:5" x14ac:dyDescent="0.2">
      <c r="A1856" t="s">
        <v>12751</v>
      </c>
      <c r="B1856" t="s">
        <v>84</v>
      </c>
      <c r="C1856" t="s">
        <v>221</v>
      </c>
      <c r="D1856" t="s">
        <v>10903</v>
      </c>
      <c r="E1856">
        <v>170</v>
      </c>
    </row>
    <row r="1857" spans="1:5" x14ac:dyDescent="0.2">
      <c r="A1857" t="s">
        <v>12752</v>
      </c>
      <c r="B1857" t="s">
        <v>84</v>
      </c>
      <c r="C1857" t="s">
        <v>221</v>
      </c>
      <c r="D1857" t="s">
        <v>10907</v>
      </c>
      <c r="E1857">
        <v>1</v>
      </c>
    </row>
    <row r="1858" spans="1:5" x14ac:dyDescent="0.2">
      <c r="A1858" t="s">
        <v>12753</v>
      </c>
      <c r="B1858" t="s">
        <v>84</v>
      </c>
      <c r="C1858" t="s">
        <v>221</v>
      </c>
      <c r="D1858" t="s">
        <v>10909</v>
      </c>
      <c r="E1858">
        <v>2</v>
      </c>
    </row>
    <row r="1859" spans="1:5" x14ac:dyDescent="0.2">
      <c r="A1859" t="s">
        <v>12754</v>
      </c>
      <c r="B1859" t="s">
        <v>84</v>
      </c>
      <c r="C1859" t="s">
        <v>221</v>
      </c>
      <c r="D1859" t="s">
        <v>10921</v>
      </c>
      <c r="E1859">
        <v>1</v>
      </c>
    </row>
    <row r="1860" spans="1:5" x14ac:dyDescent="0.2">
      <c r="A1860" t="s">
        <v>12755</v>
      </c>
      <c r="B1860" t="s">
        <v>84</v>
      </c>
      <c r="C1860" t="s">
        <v>221</v>
      </c>
      <c r="D1860" t="s">
        <v>10925</v>
      </c>
      <c r="E1860">
        <v>4</v>
      </c>
    </row>
    <row r="1861" spans="1:5" x14ac:dyDescent="0.2">
      <c r="A1861" t="s">
        <v>12756</v>
      </c>
      <c r="B1861" t="s">
        <v>84</v>
      </c>
      <c r="C1861" t="s">
        <v>221</v>
      </c>
      <c r="D1861" t="s">
        <v>10929</v>
      </c>
      <c r="E1861">
        <v>2</v>
      </c>
    </row>
    <row r="1862" spans="1:5" x14ac:dyDescent="0.2">
      <c r="A1862" t="s">
        <v>12757</v>
      </c>
      <c r="B1862" t="s">
        <v>84</v>
      </c>
      <c r="C1862" t="s">
        <v>221</v>
      </c>
      <c r="D1862" t="s">
        <v>10941</v>
      </c>
      <c r="E1862">
        <v>2</v>
      </c>
    </row>
    <row r="1863" spans="1:5" x14ac:dyDescent="0.2">
      <c r="A1863" t="s">
        <v>12758</v>
      </c>
      <c r="B1863" t="s">
        <v>84</v>
      </c>
      <c r="C1863" t="s">
        <v>222</v>
      </c>
      <c r="D1863" t="s">
        <v>10855</v>
      </c>
      <c r="E1863">
        <v>3</v>
      </c>
    </row>
    <row r="1864" spans="1:5" x14ac:dyDescent="0.2">
      <c r="A1864" t="s">
        <v>12759</v>
      </c>
      <c r="B1864" t="s">
        <v>84</v>
      </c>
      <c r="C1864" t="s">
        <v>222</v>
      </c>
      <c r="D1864" t="s">
        <v>10859</v>
      </c>
      <c r="E1864">
        <v>3</v>
      </c>
    </row>
    <row r="1865" spans="1:5" x14ac:dyDescent="0.2">
      <c r="A1865" t="s">
        <v>12760</v>
      </c>
      <c r="B1865" t="s">
        <v>84</v>
      </c>
      <c r="C1865" t="s">
        <v>222</v>
      </c>
      <c r="D1865" t="s">
        <v>10869</v>
      </c>
      <c r="E1865">
        <v>7</v>
      </c>
    </row>
    <row r="1866" spans="1:5" x14ac:dyDescent="0.2">
      <c r="A1866" t="s">
        <v>12761</v>
      </c>
      <c r="B1866" t="s">
        <v>84</v>
      </c>
      <c r="C1866" t="s">
        <v>222</v>
      </c>
      <c r="D1866" t="s">
        <v>10875</v>
      </c>
      <c r="E1866">
        <v>1</v>
      </c>
    </row>
    <row r="1867" spans="1:5" x14ac:dyDescent="0.2">
      <c r="A1867" t="s">
        <v>12762</v>
      </c>
      <c r="B1867" t="s">
        <v>84</v>
      </c>
      <c r="C1867" t="s">
        <v>222</v>
      </c>
      <c r="D1867" t="s">
        <v>10881</v>
      </c>
      <c r="E1867">
        <v>2</v>
      </c>
    </row>
    <row r="1868" spans="1:5" x14ac:dyDescent="0.2">
      <c r="A1868" t="s">
        <v>12763</v>
      </c>
      <c r="B1868" t="s">
        <v>84</v>
      </c>
      <c r="C1868" t="s">
        <v>222</v>
      </c>
      <c r="D1868" t="s">
        <v>10883</v>
      </c>
      <c r="E1868">
        <v>1</v>
      </c>
    </row>
    <row r="1869" spans="1:5" x14ac:dyDescent="0.2">
      <c r="A1869" t="s">
        <v>12764</v>
      </c>
      <c r="B1869" t="s">
        <v>84</v>
      </c>
      <c r="C1869" t="s">
        <v>222</v>
      </c>
      <c r="D1869" t="s">
        <v>10885</v>
      </c>
      <c r="E1869">
        <v>3</v>
      </c>
    </row>
    <row r="1870" spans="1:5" x14ac:dyDescent="0.2">
      <c r="A1870" t="s">
        <v>12765</v>
      </c>
      <c r="B1870" t="s">
        <v>84</v>
      </c>
      <c r="C1870" t="s">
        <v>222</v>
      </c>
      <c r="D1870" t="s">
        <v>10887</v>
      </c>
      <c r="E1870">
        <v>13</v>
      </c>
    </row>
    <row r="1871" spans="1:5" x14ac:dyDescent="0.2">
      <c r="A1871" t="s">
        <v>12766</v>
      </c>
      <c r="B1871" t="s">
        <v>84</v>
      </c>
      <c r="C1871" t="s">
        <v>222</v>
      </c>
      <c r="D1871" t="s">
        <v>10889</v>
      </c>
      <c r="E1871">
        <v>139</v>
      </c>
    </row>
    <row r="1872" spans="1:5" x14ac:dyDescent="0.2">
      <c r="A1872" t="s">
        <v>12767</v>
      </c>
      <c r="B1872" t="s">
        <v>84</v>
      </c>
      <c r="C1872" t="s">
        <v>222</v>
      </c>
      <c r="D1872" t="s">
        <v>10893</v>
      </c>
      <c r="E1872">
        <v>1</v>
      </c>
    </row>
    <row r="1873" spans="1:5" x14ac:dyDescent="0.2">
      <c r="A1873" t="s">
        <v>12768</v>
      </c>
      <c r="B1873" t="s">
        <v>84</v>
      </c>
      <c r="C1873" t="s">
        <v>222</v>
      </c>
      <c r="D1873" t="s">
        <v>10895</v>
      </c>
      <c r="E1873">
        <v>3</v>
      </c>
    </row>
    <row r="1874" spans="1:5" x14ac:dyDescent="0.2">
      <c r="A1874" t="s">
        <v>12769</v>
      </c>
      <c r="B1874" t="s">
        <v>84</v>
      </c>
      <c r="C1874" t="s">
        <v>222</v>
      </c>
      <c r="D1874" t="s">
        <v>10901</v>
      </c>
      <c r="E1874">
        <v>149</v>
      </c>
    </row>
    <row r="1875" spans="1:5" x14ac:dyDescent="0.2">
      <c r="A1875" t="s">
        <v>12770</v>
      </c>
      <c r="B1875" t="s">
        <v>84</v>
      </c>
      <c r="C1875" t="s">
        <v>222</v>
      </c>
      <c r="D1875" t="s">
        <v>10903</v>
      </c>
      <c r="E1875">
        <v>382</v>
      </c>
    </row>
    <row r="1876" spans="1:5" x14ac:dyDescent="0.2">
      <c r="A1876" t="s">
        <v>12771</v>
      </c>
      <c r="B1876" t="s">
        <v>84</v>
      </c>
      <c r="C1876" t="s">
        <v>222</v>
      </c>
      <c r="D1876" t="s">
        <v>10907</v>
      </c>
      <c r="E1876">
        <v>2</v>
      </c>
    </row>
    <row r="1877" spans="1:5" x14ac:dyDescent="0.2">
      <c r="A1877" t="s">
        <v>12772</v>
      </c>
      <c r="B1877" t="s">
        <v>84</v>
      </c>
      <c r="C1877" t="s">
        <v>222</v>
      </c>
      <c r="D1877" t="s">
        <v>10909</v>
      </c>
      <c r="E1877">
        <v>1</v>
      </c>
    </row>
    <row r="1878" spans="1:5" x14ac:dyDescent="0.2">
      <c r="A1878" t="s">
        <v>12773</v>
      </c>
      <c r="B1878" t="s">
        <v>84</v>
      </c>
      <c r="C1878" t="s">
        <v>222</v>
      </c>
      <c r="D1878" t="s">
        <v>10921</v>
      </c>
      <c r="E1878">
        <v>1</v>
      </c>
    </row>
    <row r="1879" spans="1:5" x14ac:dyDescent="0.2">
      <c r="A1879" t="s">
        <v>12774</v>
      </c>
      <c r="B1879" t="s">
        <v>84</v>
      </c>
      <c r="C1879" t="s">
        <v>222</v>
      </c>
      <c r="D1879" t="s">
        <v>10923</v>
      </c>
      <c r="E1879">
        <v>1</v>
      </c>
    </row>
    <row r="1880" spans="1:5" x14ac:dyDescent="0.2">
      <c r="A1880" t="s">
        <v>12775</v>
      </c>
      <c r="B1880" t="s">
        <v>84</v>
      </c>
      <c r="C1880" t="s">
        <v>222</v>
      </c>
      <c r="D1880" t="s">
        <v>10925</v>
      </c>
      <c r="E1880">
        <v>3</v>
      </c>
    </row>
    <row r="1881" spans="1:5" x14ac:dyDescent="0.2">
      <c r="A1881" t="s">
        <v>12776</v>
      </c>
      <c r="B1881" t="s">
        <v>84</v>
      </c>
      <c r="C1881" t="s">
        <v>222</v>
      </c>
      <c r="D1881" t="s">
        <v>10927</v>
      </c>
      <c r="E1881">
        <v>4</v>
      </c>
    </row>
    <row r="1882" spans="1:5" x14ac:dyDescent="0.2">
      <c r="A1882" t="s">
        <v>12777</v>
      </c>
      <c r="B1882" t="s">
        <v>84</v>
      </c>
      <c r="C1882" t="s">
        <v>222</v>
      </c>
      <c r="D1882" t="s">
        <v>10929</v>
      </c>
      <c r="E1882">
        <v>2</v>
      </c>
    </row>
    <row r="1883" spans="1:5" x14ac:dyDescent="0.2">
      <c r="A1883" t="s">
        <v>12778</v>
      </c>
      <c r="B1883" t="s">
        <v>84</v>
      </c>
      <c r="C1883" t="s">
        <v>222</v>
      </c>
      <c r="D1883" t="s">
        <v>10931</v>
      </c>
      <c r="E1883">
        <v>3</v>
      </c>
    </row>
    <row r="1884" spans="1:5" x14ac:dyDescent="0.2">
      <c r="A1884" t="s">
        <v>12779</v>
      </c>
      <c r="B1884" t="s">
        <v>84</v>
      </c>
      <c r="C1884" t="s">
        <v>222</v>
      </c>
      <c r="D1884" t="s">
        <v>10935</v>
      </c>
      <c r="E1884">
        <v>1</v>
      </c>
    </row>
    <row r="1885" spans="1:5" x14ac:dyDescent="0.2">
      <c r="A1885" t="s">
        <v>12780</v>
      </c>
      <c r="B1885" t="s">
        <v>84</v>
      </c>
      <c r="C1885" t="s">
        <v>222</v>
      </c>
      <c r="D1885" t="s">
        <v>10941</v>
      </c>
      <c r="E1885">
        <v>7</v>
      </c>
    </row>
    <row r="1886" spans="1:5" x14ac:dyDescent="0.2">
      <c r="A1886" t="s">
        <v>12781</v>
      </c>
      <c r="B1886" t="s">
        <v>84</v>
      </c>
      <c r="C1886" t="s">
        <v>223</v>
      </c>
      <c r="D1886" t="s">
        <v>10887</v>
      </c>
      <c r="E1886">
        <v>1</v>
      </c>
    </row>
    <row r="1887" spans="1:5" x14ac:dyDescent="0.2">
      <c r="A1887" t="s">
        <v>12782</v>
      </c>
      <c r="B1887" t="s">
        <v>84</v>
      </c>
      <c r="C1887" t="s">
        <v>223</v>
      </c>
      <c r="D1887" t="s">
        <v>10889</v>
      </c>
      <c r="E1887">
        <v>43</v>
      </c>
    </row>
    <row r="1888" spans="1:5" x14ac:dyDescent="0.2">
      <c r="A1888" t="s">
        <v>12783</v>
      </c>
      <c r="B1888" t="s">
        <v>84</v>
      </c>
      <c r="C1888" t="s">
        <v>223</v>
      </c>
      <c r="D1888" t="s">
        <v>10901</v>
      </c>
      <c r="E1888">
        <v>47</v>
      </c>
    </row>
    <row r="1889" spans="1:5" x14ac:dyDescent="0.2">
      <c r="A1889" t="s">
        <v>12784</v>
      </c>
      <c r="B1889" t="s">
        <v>84</v>
      </c>
      <c r="C1889" t="s">
        <v>223</v>
      </c>
      <c r="D1889" t="s">
        <v>10903</v>
      </c>
      <c r="E1889">
        <v>99</v>
      </c>
    </row>
    <row r="1890" spans="1:5" x14ac:dyDescent="0.2">
      <c r="A1890" t="s">
        <v>12785</v>
      </c>
      <c r="B1890" t="s">
        <v>84</v>
      </c>
      <c r="C1890" t="s">
        <v>223</v>
      </c>
      <c r="D1890" t="s">
        <v>10917</v>
      </c>
      <c r="E1890">
        <v>1</v>
      </c>
    </row>
    <row r="1891" spans="1:5" x14ac:dyDescent="0.2">
      <c r="A1891" t="s">
        <v>12786</v>
      </c>
      <c r="B1891" t="s">
        <v>84</v>
      </c>
      <c r="C1891" t="s">
        <v>224</v>
      </c>
      <c r="D1891" t="s">
        <v>10855</v>
      </c>
      <c r="E1891">
        <v>4</v>
      </c>
    </row>
    <row r="1892" spans="1:5" x14ac:dyDescent="0.2">
      <c r="A1892" t="s">
        <v>12787</v>
      </c>
      <c r="B1892" t="s">
        <v>84</v>
      </c>
      <c r="C1892" t="s">
        <v>224</v>
      </c>
      <c r="D1892" t="s">
        <v>10869</v>
      </c>
      <c r="E1892">
        <v>6</v>
      </c>
    </row>
    <row r="1893" spans="1:5" x14ac:dyDescent="0.2">
      <c r="A1893" t="s">
        <v>12788</v>
      </c>
      <c r="B1893" t="s">
        <v>84</v>
      </c>
      <c r="C1893" t="s">
        <v>224</v>
      </c>
      <c r="D1893" t="s">
        <v>10875</v>
      </c>
      <c r="E1893">
        <v>1</v>
      </c>
    </row>
    <row r="1894" spans="1:5" x14ac:dyDescent="0.2">
      <c r="A1894" t="s">
        <v>12789</v>
      </c>
      <c r="B1894" t="s">
        <v>84</v>
      </c>
      <c r="C1894" t="s">
        <v>224</v>
      </c>
      <c r="D1894" t="s">
        <v>10877</v>
      </c>
      <c r="E1894">
        <v>3</v>
      </c>
    </row>
    <row r="1895" spans="1:5" x14ac:dyDescent="0.2">
      <c r="A1895" t="s">
        <v>12790</v>
      </c>
      <c r="B1895" t="s">
        <v>84</v>
      </c>
      <c r="C1895" t="s">
        <v>224</v>
      </c>
      <c r="D1895" t="s">
        <v>10885</v>
      </c>
      <c r="E1895">
        <v>1</v>
      </c>
    </row>
    <row r="1896" spans="1:5" x14ac:dyDescent="0.2">
      <c r="A1896" t="s">
        <v>12791</v>
      </c>
      <c r="B1896" t="s">
        <v>84</v>
      </c>
      <c r="C1896" t="s">
        <v>224</v>
      </c>
      <c r="D1896" t="s">
        <v>10887</v>
      </c>
      <c r="E1896">
        <v>11</v>
      </c>
    </row>
    <row r="1897" spans="1:5" x14ac:dyDescent="0.2">
      <c r="A1897" t="s">
        <v>12792</v>
      </c>
      <c r="B1897" t="s">
        <v>84</v>
      </c>
      <c r="C1897" t="s">
        <v>224</v>
      </c>
      <c r="D1897" t="s">
        <v>10889</v>
      </c>
      <c r="E1897">
        <v>285</v>
      </c>
    </row>
    <row r="1898" spans="1:5" x14ac:dyDescent="0.2">
      <c r="A1898" t="s">
        <v>12793</v>
      </c>
      <c r="B1898" t="s">
        <v>84</v>
      </c>
      <c r="C1898" t="s">
        <v>224</v>
      </c>
      <c r="D1898" t="s">
        <v>10893</v>
      </c>
      <c r="E1898">
        <v>1</v>
      </c>
    </row>
    <row r="1899" spans="1:5" x14ac:dyDescent="0.2">
      <c r="A1899" t="s">
        <v>12794</v>
      </c>
      <c r="B1899" t="s">
        <v>84</v>
      </c>
      <c r="C1899" t="s">
        <v>224</v>
      </c>
      <c r="D1899" t="s">
        <v>10895</v>
      </c>
      <c r="E1899">
        <v>1</v>
      </c>
    </row>
    <row r="1900" spans="1:5" x14ac:dyDescent="0.2">
      <c r="A1900" t="s">
        <v>12795</v>
      </c>
      <c r="B1900" t="s">
        <v>84</v>
      </c>
      <c r="C1900" t="s">
        <v>224</v>
      </c>
      <c r="D1900" t="s">
        <v>10901</v>
      </c>
      <c r="E1900">
        <v>317</v>
      </c>
    </row>
    <row r="1901" spans="1:5" x14ac:dyDescent="0.2">
      <c r="A1901" t="s">
        <v>12796</v>
      </c>
      <c r="B1901" t="s">
        <v>84</v>
      </c>
      <c r="C1901" t="s">
        <v>224</v>
      </c>
      <c r="D1901" t="s">
        <v>10903</v>
      </c>
      <c r="E1901">
        <v>681</v>
      </c>
    </row>
    <row r="1902" spans="1:5" x14ac:dyDescent="0.2">
      <c r="A1902" t="s">
        <v>12797</v>
      </c>
      <c r="B1902" t="s">
        <v>84</v>
      </c>
      <c r="C1902" t="s">
        <v>224</v>
      </c>
      <c r="D1902" t="s">
        <v>10907</v>
      </c>
      <c r="E1902">
        <v>4</v>
      </c>
    </row>
    <row r="1903" spans="1:5" x14ac:dyDescent="0.2">
      <c r="A1903" t="s">
        <v>12798</v>
      </c>
      <c r="B1903" t="s">
        <v>84</v>
      </c>
      <c r="C1903" t="s">
        <v>224</v>
      </c>
      <c r="D1903" t="s">
        <v>10921</v>
      </c>
      <c r="E1903">
        <v>1</v>
      </c>
    </row>
    <row r="1904" spans="1:5" x14ac:dyDescent="0.2">
      <c r="A1904" t="s">
        <v>12799</v>
      </c>
      <c r="B1904" t="s">
        <v>84</v>
      </c>
      <c r="C1904" t="s">
        <v>224</v>
      </c>
      <c r="D1904" t="s">
        <v>10925</v>
      </c>
      <c r="E1904">
        <v>1</v>
      </c>
    </row>
    <row r="1905" spans="1:5" x14ac:dyDescent="0.2">
      <c r="A1905" t="s">
        <v>12800</v>
      </c>
      <c r="B1905" t="s">
        <v>84</v>
      </c>
      <c r="C1905" t="s">
        <v>224</v>
      </c>
      <c r="D1905" t="s">
        <v>10927</v>
      </c>
      <c r="E1905">
        <v>1</v>
      </c>
    </row>
    <row r="1906" spans="1:5" x14ac:dyDescent="0.2">
      <c r="A1906" t="s">
        <v>12801</v>
      </c>
      <c r="B1906" t="s">
        <v>84</v>
      </c>
      <c r="C1906" t="s">
        <v>224</v>
      </c>
      <c r="D1906" t="s">
        <v>10929</v>
      </c>
      <c r="E1906">
        <v>1</v>
      </c>
    </row>
    <row r="1907" spans="1:5" x14ac:dyDescent="0.2">
      <c r="A1907" t="s">
        <v>12802</v>
      </c>
      <c r="B1907" t="s">
        <v>84</v>
      </c>
      <c r="C1907" t="s">
        <v>224</v>
      </c>
      <c r="D1907" t="s">
        <v>10941</v>
      </c>
      <c r="E1907">
        <v>9</v>
      </c>
    </row>
    <row r="1908" spans="1:5" x14ac:dyDescent="0.2">
      <c r="A1908" t="s">
        <v>12803</v>
      </c>
      <c r="B1908" t="s">
        <v>84</v>
      </c>
      <c r="C1908" t="s">
        <v>225</v>
      </c>
      <c r="D1908" t="s">
        <v>10859</v>
      </c>
      <c r="E1908">
        <v>1</v>
      </c>
    </row>
    <row r="1909" spans="1:5" x14ac:dyDescent="0.2">
      <c r="A1909" t="s">
        <v>12804</v>
      </c>
      <c r="B1909" t="s">
        <v>84</v>
      </c>
      <c r="C1909" t="s">
        <v>225</v>
      </c>
      <c r="D1909" t="s">
        <v>10869</v>
      </c>
      <c r="E1909">
        <v>2</v>
      </c>
    </row>
    <row r="1910" spans="1:5" x14ac:dyDescent="0.2">
      <c r="A1910" t="s">
        <v>12805</v>
      </c>
      <c r="B1910" t="s">
        <v>84</v>
      </c>
      <c r="C1910" t="s">
        <v>225</v>
      </c>
      <c r="D1910" t="s">
        <v>10881</v>
      </c>
      <c r="E1910">
        <v>1</v>
      </c>
    </row>
    <row r="1911" spans="1:5" x14ac:dyDescent="0.2">
      <c r="A1911" t="s">
        <v>12806</v>
      </c>
      <c r="B1911" t="s">
        <v>84</v>
      </c>
      <c r="C1911" t="s">
        <v>225</v>
      </c>
      <c r="D1911" t="s">
        <v>10887</v>
      </c>
      <c r="E1911">
        <v>4</v>
      </c>
    </row>
    <row r="1912" spans="1:5" x14ac:dyDescent="0.2">
      <c r="A1912" t="s">
        <v>12807</v>
      </c>
      <c r="B1912" t="s">
        <v>84</v>
      </c>
      <c r="C1912" t="s">
        <v>225</v>
      </c>
      <c r="D1912" t="s">
        <v>10889</v>
      </c>
      <c r="E1912">
        <v>149</v>
      </c>
    </row>
    <row r="1913" spans="1:5" x14ac:dyDescent="0.2">
      <c r="A1913" t="s">
        <v>12808</v>
      </c>
      <c r="B1913" t="s">
        <v>84</v>
      </c>
      <c r="C1913" t="s">
        <v>225</v>
      </c>
      <c r="D1913" t="s">
        <v>10901</v>
      </c>
      <c r="E1913">
        <v>163</v>
      </c>
    </row>
    <row r="1914" spans="1:5" x14ac:dyDescent="0.2">
      <c r="A1914" t="s">
        <v>12809</v>
      </c>
      <c r="B1914" t="s">
        <v>84</v>
      </c>
      <c r="C1914" t="s">
        <v>225</v>
      </c>
      <c r="D1914" t="s">
        <v>10903</v>
      </c>
      <c r="E1914">
        <v>350</v>
      </c>
    </row>
    <row r="1915" spans="1:5" x14ac:dyDescent="0.2">
      <c r="A1915" t="s">
        <v>12810</v>
      </c>
      <c r="B1915" t="s">
        <v>84</v>
      </c>
      <c r="C1915" t="s">
        <v>225</v>
      </c>
      <c r="D1915" t="s">
        <v>10925</v>
      </c>
      <c r="E1915">
        <v>1</v>
      </c>
    </row>
    <row r="1916" spans="1:5" x14ac:dyDescent="0.2">
      <c r="A1916" t="s">
        <v>12811</v>
      </c>
      <c r="B1916" t="s">
        <v>84</v>
      </c>
      <c r="C1916" t="s">
        <v>225</v>
      </c>
      <c r="D1916" t="s">
        <v>10929</v>
      </c>
      <c r="E1916">
        <v>1</v>
      </c>
    </row>
    <row r="1917" spans="1:5" x14ac:dyDescent="0.2">
      <c r="A1917" t="s">
        <v>12812</v>
      </c>
      <c r="B1917" t="s">
        <v>84</v>
      </c>
      <c r="C1917" t="s">
        <v>225</v>
      </c>
      <c r="D1917" t="s">
        <v>10941</v>
      </c>
      <c r="E1917">
        <v>1</v>
      </c>
    </row>
    <row r="1918" spans="1:5" x14ac:dyDescent="0.2">
      <c r="A1918" t="s">
        <v>12813</v>
      </c>
      <c r="B1918" t="s">
        <v>84</v>
      </c>
      <c r="C1918" t="s">
        <v>226</v>
      </c>
      <c r="D1918" t="s">
        <v>10869</v>
      </c>
      <c r="E1918">
        <v>2</v>
      </c>
    </row>
    <row r="1919" spans="1:5" x14ac:dyDescent="0.2">
      <c r="A1919" t="s">
        <v>12814</v>
      </c>
      <c r="B1919" t="s">
        <v>84</v>
      </c>
      <c r="C1919" t="s">
        <v>226</v>
      </c>
      <c r="D1919" t="s">
        <v>10873</v>
      </c>
      <c r="E1919">
        <v>1</v>
      </c>
    </row>
    <row r="1920" spans="1:5" x14ac:dyDescent="0.2">
      <c r="A1920" t="s">
        <v>12815</v>
      </c>
      <c r="B1920" t="s">
        <v>84</v>
      </c>
      <c r="C1920" t="s">
        <v>226</v>
      </c>
      <c r="D1920" t="s">
        <v>10887</v>
      </c>
      <c r="E1920">
        <v>2</v>
      </c>
    </row>
    <row r="1921" spans="1:5" x14ac:dyDescent="0.2">
      <c r="A1921" t="s">
        <v>12816</v>
      </c>
      <c r="B1921" t="s">
        <v>84</v>
      </c>
      <c r="C1921" t="s">
        <v>226</v>
      </c>
      <c r="D1921" t="s">
        <v>10889</v>
      </c>
      <c r="E1921">
        <v>69</v>
      </c>
    </row>
    <row r="1922" spans="1:5" x14ac:dyDescent="0.2">
      <c r="A1922" t="s">
        <v>12817</v>
      </c>
      <c r="B1922" t="s">
        <v>84</v>
      </c>
      <c r="C1922" t="s">
        <v>226</v>
      </c>
      <c r="D1922" t="s">
        <v>10901</v>
      </c>
      <c r="E1922">
        <v>80</v>
      </c>
    </row>
    <row r="1923" spans="1:5" x14ac:dyDescent="0.2">
      <c r="A1923" t="s">
        <v>12818</v>
      </c>
      <c r="B1923" t="s">
        <v>84</v>
      </c>
      <c r="C1923" t="s">
        <v>226</v>
      </c>
      <c r="D1923" t="s">
        <v>10903</v>
      </c>
      <c r="E1923">
        <v>167</v>
      </c>
    </row>
    <row r="1924" spans="1:5" x14ac:dyDescent="0.2">
      <c r="A1924" t="s">
        <v>12819</v>
      </c>
      <c r="B1924" t="s">
        <v>84</v>
      </c>
      <c r="C1924" t="s">
        <v>226</v>
      </c>
      <c r="D1924" t="s">
        <v>10931</v>
      </c>
      <c r="E1924">
        <v>1</v>
      </c>
    </row>
    <row r="1925" spans="1:5" x14ac:dyDescent="0.2">
      <c r="A1925" t="s">
        <v>12820</v>
      </c>
      <c r="B1925" t="s">
        <v>84</v>
      </c>
      <c r="C1925" t="s">
        <v>227</v>
      </c>
      <c r="D1925" t="s">
        <v>10859</v>
      </c>
      <c r="E1925">
        <v>3</v>
      </c>
    </row>
    <row r="1926" spans="1:5" x14ac:dyDescent="0.2">
      <c r="A1926" t="s">
        <v>12821</v>
      </c>
      <c r="B1926" t="s">
        <v>84</v>
      </c>
      <c r="C1926" t="s">
        <v>227</v>
      </c>
      <c r="D1926" t="s">
        <v>10863</v>
      </c>
      <c r="E1926">
        <v>1</v>
      </c>
    </row>
    <row r="1927" spans="1:5" x14ac:dyDescent="0.2">
      <c r="A1927" t="s">
        <v>12822</v>
      </c>
      <c r="B1927" t="s">
        <v>84</v>
      </c>
      <c r="C1927" t="s">
        <v>227</v>
      </c>
      <c r="D1927" t="s">
        <v>10869</v>
      </c>
      <c r="E1927">
        <v>1</v>
      </c>
    </row>
    <row r="1928" spans="1:5" x14ac:dyDescent="0.2">
      <c r="A1928" t="s">
        <v>12823</v>
      </c>
      <c r="B1928" t="s">
        <v>84</v>
      </c>
      <c r="C1928" t="s">
        <v>227</v>
      </c>
      <c r="D1928" t="s">
        <v>10883</v>
      </c>
      <c r="E1928">
        <v>1</v>
      </c>
    </row>
    <row r="1929" spans="1:5" x14ac:dyDescent="0.2">
      <c r="A1929" t="s">
        <v>12824</v>
      </c>
      <c r="B1929" t="s">
        <v>84</v>
      </c>
      <c r="C1929" t="s">
        <v>227</v>
      </c>
      <c r="D1929" t="s">
        <v>10887</v>
      </c>
      <c r="E1929">
        <v>3</v>
      </c>
    </row>
    <row r="1930" spans="1:5" x14ac:dyDescent="0.2">
      <c r="A1930" t="s">
        <v>12825</v>
      </c>
      <c r="B1930" t="s">
        <v>84</v>
      </c>
      <c r="C1930" t="s">
        <v>227</v>
      </c>
      <c r="D1930" t="s">
        <v>10889</v>
      </c>
      <c r="E1930">
        <v>72</v>
      </c>
    </row>
    <row r="1931" spans="1:5" x14ac:dyDescent="0.2">
      <c r="A1931" t="s">
        <v>12826</v>
      </c>
      <c r="B1931" t="s">
        <v>84</v>
      </c>
      <c r="C1931" t="s">
        <v>227</v>
      </c>
      <c r="D1931" t="s">
        <v>10893</v>
      </c>
      <c r="E1931">
        <v>1</v>
      </c>
    </row>
    <row r="1932" spans="1:5" x14ac:dyDescent="0.2">
      <c r="A1932" t="s">
        <v>12827</v>
      </c>
      <c r="B1932" t="s">
        <v>84</v>
      </c>
      <c r="C1932" t="s">
        <v>227</v>
      </c>
      <c r="D1932" t="s">
        <v>10901</v>
      </c>
      <c r="E1932">
        <v>79</v>
      </c>
    </row>
    <row r="1933" spans="1:5" x14ac:dyDescent="0.2">
      <c r="A1933" t="s">
        <v>12828</v>
      </c>
      <c r="B1933" t="s">
        <v>84</v>
      </c>
      <c r="C1933" t="s">
        <v>227</v>
      </c>
      <c r="D1933" t="s">
        <v>10903</v>
      </c>
      <c r="E1933">
        <v>146</v>
      </c>
    </row>
    <row r="1934" spans="1:5" x14ac:dyDescent="0.2">
      <c r="A1934" t="s">
        <v>12829</v>
      </c>
      <c r="B1934" t="s">
        <v>84</v>
      </c>
      <c r="C1934" t="s">
        <v>227</v>
      </c>
      <c r="D1934" t="s">
        <v>10907</v>
      </c>
      <c r="E1934">
        <v>1</v>
      </c>
    </row>
    <row r="1935" spans="1:5" x14ac:dyDescent="0.2">
      <c r="A1935" t="s">
        <v>12830</v>
      </c>
      <c r="B1935" t="s">
        <v>84</v>
      </c>
      <c r="C1935" t="s">
        <v>227</v>
      </c>
      <c r="D1935" t="s">
        <v>10909</v>
      </c>
      <c r="E1935">
        <v>1</v>
      </c>
    </row>
    <row r="1936" spans="1:5" x14ac:dyDescent="0.2">
      <c r="A1936" t="s">
        <v>12831</v>
      </c>
      <c r="B1936" t="s">
        <v>84</v>
      </c>
      <c r="C1936" t="s">
        <v>227</v>
      </c>
      <c r="D1936" t="s">
        <v>10921</v>
      </c>
      <c r="E1936">
        <v>1</v>
      </c>
    </row>
    <row r="1937" spans="1:5" x14ac:dyDescent="0.2">
      <c r="A1937" t="s">
        <v>12832</v>
      </c>
      <c r="B1937" t="s">
        <v>84</v>
      </c>
      <c r="C1937" t="s">
        <v>227</v>
      </c>
      <c r="D1937" t="s">
        <v>10925</v>
      </c>
      <c r="E1937">
        <v>1</v>
      </c>
    </row>
    <row r="1938" spans="1:5" x14ac:dyDescent="0.2">
      <c r="A1938" t="s">
        <v>12833</v>
      </c>
      <c r="B1938" t="s">
        <v>84</v>
      </c>
      <c r="C1938" t="s">
        <v>227</v>
      </c>
      <c r="D1938" t="s">
        <v>10927</v>
      </c>
      <c r="E1938">
        <v>1</v>
      </c>
    </row>
    <row r="1939" spans="1:5" x14ac:dyDescent="0.2">
      <c r="A1939" t="s">
        <v>12834</v>
      </c>
      <c r="B1939" t="s">
        <v>84</v>
      </c>
      <c r="C1939" t="s">
        <v>227</v>
      </c>
      <c r="D1939" t="s">
        <v>10929</v>
      </c>
      <c r="E1939">
        <v>1</v>
      </c>
    </row>
    <row r="1940" spans="1:5" x14ac:dyDescent="0.2">
      <c r="A1940" t="s">
        <v>12835</v>
      </c>
      <c r="B1940" t="s">
        <v>84</v>
      </c>
      <c r="C1940" t="s">
        <v>228</v>
      </c>
      <c r="D1940" t="s">
        <v>10855</v>
      </c>
      <c r="E1940">
        <v>1</v>
      </c>
    </row>
    <row r="1941" spans="1:5" x14ac:dyDescent="0.2">
      <c r="A1941" t="s">
        <v>12836</v>
      </c>
      <c r="B1941" t="s">
        <v>84</v>
      </c>
      <c r="C1941" t="s">
        <v>228</v>
      </c>
      <c r="D1941" t="s">
        <v>10859</v>
      </c>
      <c r="E1941">
        <v>3</v>
      </c>
    </row>
    <row r="1942" spans="1:5" x14ac:dyDescent="0.2">
      <c r="A1942" t="s">
        <v>12837</v>
      </c>
      <c r="B1942" t="s">
        <v>84</v>
      </c>
      <c r="C1942" t="s">
        <v>228</v>
      </c>
      <c r="D1942" t="s">
        <v>10869</v>
      </c>
      <c r="E1942">
        <v>11</v>
      </c>
    </row>
    <row r="1943" spans="1:5" x14ac:dyDescent="0.2">
      <c r="A1943" t="s">
        <v>12838</v>
      </c>
      <c r="B1943" t="s">
        <v>84</v>
      </c>
      <c r="C1943" t="s">
        <v>228</v>
      </c>
      <c r="D1943" t="s">
        <v>10875</v>
      </c>
      <c r="E1943">
        <v>1</v>
      </c>
    </row>
    <row r="1944" spans="1:5" x14ac:dyDescent="0.2">
      <c r="A1944" t="s">
        <v>12839</v>
      </c>
      <c r="B1944" t="s">
        <v>84</v>
      </c>
      <c r="C1944" t="s">
        <v>228</v>
      </c>
      <c r="D1944" t="s">
        <v>10877</v>
      </c>
      <c r="E1944">
        <v>2</v>
      </c>
    </row>
    <row r="1945" spans="1:5" x14ac:dyDescent="0.2">
      <c r="A1945" t="s">
        <v>12840</v>
      </c>
      <c r="B1945" t="s">
        <v>84</v>
      </c>
      <c r="C1945" t="s">
        <v>228</v>
      </c>
      <c r="D1945" t="s">
        <v>10887</v>
      </c>
      <c r="E1945">
        <v>17</v>
      </c>
    </row>
    <row r="1946" spans="1:5" x14ac:dyDescent="0.2">
      <c r="A1946" t="s">
        <v>12841</v>
      </c>
      <c r="B1946" t="s">
        <v>84</v>
      </c>
      <c r="C1946" t="s">
        <v>228</v>
      </c>
      <c r="D1946" t="s">
        <v>10889</v>
      </c>
      <c r="E1946">
        <v>249</v>
      </c>
    </row>
    <row r="1947" spans="1:5" x14ac:dyDescent="0.2">
      <c r="A1947" t="s">
        <v>12842</v>
      </c>
      <c r="B1947" t="s">
        <v>84</v>
      </c>
      <c r="C1947" t="s">
        <v>228</v>
      </c>
      <c r="D1947" t="s">
        <v>10893</v>
      </c>
      <c r="E1947">
        <v>1</v>
      </c>
    </row>
    <row r="1948" spans="1:5" x14ac:dyDescent="0.2">
      <c r="A1948" t="s">
        <v>12843</v>
      </c>
      <c r="B1948" t="s">
        <v>84</v>
      </c>
      <c r="C1948" t="s">
        <v>228</v>
      </c>
      <c r="D1948" t="s">
        <v>10895</v>
      </c>
      <c r="E1948">
        <v>1</v>
      </c>
    </row>
    <row r="1949" spans="1:5" x14ac:dyDescent="0.2">
      <c r="A1949" t="s">
        <v>12844</v>
      </c>
      <c r="B1949" t="s">
        <v>84</v>
      </c>
      <c r="C1949" t="s">
        <v>228</v>
      </c>
      <c r="D1949" t="s">
        <v>10901</v>
      </c>
      <c r="E1949">
        <v>285</v>
      </c>
    </row>
    <row r="1950" spans="1:5" x14ac:dyDescent="0.2">
      <c r="A1950" t="s">
        <v>12845</v>
      </c>
      <c r="B1950" t="s">
        <v>84</v>
      </c>
      <c r="C1950" t="s">
        <v>228</v>
      </c>
      <c r="D1950" t="s">
        <v>10903</v>
      </c>
      <c r="E1950">
        <v>548</v>
      </c>
    </row>
    <row r="1951" spans="1:5" x14ac:dyDescent="0.2">
      <c r="A1951" t="s">
        <v>12846</v>
      </c>
      <c r="B1951" t="s">
        <v>84</v>
      </c>
      <c r="C1951" t="s">
        <v>228</v>
      </c>
      <c r="D1951" t="s">
        <v>10905</v>
      </c>
      <c r="E1951">
        <v>1</v>
      </c>
    </row>
    <row r="1952" spans="1:5" x14ac:dyDescent="0.2">
      <c r="A1952" t="s">
        <v>12847</v>
      </c>
      <c r="B1952" t="s">
        <v>84</v>
      </c>
      <c r="C1952" t="s">
        <v>228</v>
      </c>
      <c r="D1952" t="s">
        <v>10907</v>
      </c>
      <c r="E1952">
        <v>2</v>
      </c>
    </row>
    <row r="1953" spans="1:5" x14ac:dyDescent="0.2">
      <c r="A1953" t="s">
        <v>12848</v>
      </c>
      <c r="B1953" t="s">
        <v>84</v>
      </c>
      <c r="C1953" t="s">
        <v>228</v>
      </c>
      <c r="D1953" t="s">
        <v>10909</v>
      </c>
      <c r="E1953">
        <v>1</v>
      </c>
    </row>
    <row r="1954" spans="1:5" x14ac:dyDescent="0.2">
      <c r="A1954" t="s">
        <v>12849</v>
      </c>
      <c r="B1954" t="s">
        <v>84</v>
      </c>
      <c r="C1954" t="s">
        <v>228</v>
      </c>
      <c r="D1954" t="s">
        <v>10917</v>
      </c>
      <c r="E1954">
        <v>1</v>
      </c>
    </row>
    <row r="1955" spans="1:5" x14ac:dyDescent="0.2">
      <c r="A1955" t="s">
        <v>12850</v>
      </c>
      <c r="B1955" t="s">
        <v>84</v>
      </c>
      <c r="C1955" t="s">
        <v>228</v>
      </c>
      <c r="D1955" t="s">
        <v>10919</v>
      </c>
      <c r="E1955">
        <v>1</v>
      </c>
    </row>
    <row r="1956" spans="1:5" x14ac:dyDescent="0.2">
      <c r="A1956" t="s">
        <v>12851</v>
      </c>
      <c r="B1956" t="s">
        <v>84</v>
      </c>
      <c r="C1956" t="s">
        <v>228</v>
      </c>
      <c r="D1956" t="s">
        <v>10935</v>
      </c>
      <c r="E1956">
        <v>2</v>
      </c>
    </row>
    <row r="1957" spans="1:5" x14ac:dyDescent="0.2">
      <c r="A1957" t="s">
        <v>12852</v>
      </c>
      <c r="B1957" t="s">
        <v>84</v>
      </c>
      <c r="C1957" t="s">
        <v>228</v>
      </c>
      <c r="D1957" t="s">
        <v>10941</v>
      </c>
      <c r="E1957">
        <v>6</v>
      </c>
    </row>
    <row r="1958" spans="1:5" x14ac:dyDescent="0.2">
      <c r="A1958" t="s">
        <v>12853</v>
      </c>
      <c r="B1958" t="s">
        <v>84</v>
      </c>
      <c r="C1958" t="s">
        <v>229</v>
      </c>
      <c r="D1958" t="s">
        <v>10855</v>
      </c>
      <c r="E1958">
        <v>2</v>
      </c>
    </row>
    <row r="1959" spans="1:5" x14ac:dyDescent="0.2">
      <c r="A1959" t="s">
        <v>12854</v>
      </c>
      <c r="B1959" t="s">
        <v>84</v>
      </c>
      <c r="C1959" t="s">
        <v>229</v>
      </c>
      <c r="D1959" t="s">
        <v>10873</v>
      </c>
      <c r="E1959">
        <v>1</v>
      </c>
    </row>
    <row r="1960" spans="1:5" x14ac:dyDescent="0.2">
      <c r="A1960" t="s">
        <v>12855</v>
      </c>
      <c r="B1960" t="s">
        <v>84</v>
      </c>
      <c r="C1960" t="s">
        <v>229</v>
      </c>
      <c r="D1960" t="s">
        <v>10885</v>
      </c>
      <c r="E1960">
        <v>1</v>
      </c>
    </row>
    <row r="1961" spans="1:5" x14ac:dyDescent="0.2">
      <c r="A1961" t="s">
        <v>12856</v>
      </c>
      <c r="B1961" t="s">
        <v>84</v>
      </c>
      <c r="C1961" t="s">
        <v>229</v>
      </c>
      <c r="D1961" t="s">
        <v>10887</v>
      </c>
      <c r="E1961">
        <v>5</v>
      </c>
    </row>
    <row r="1962" spans="1:5" x14ac:dyDescent="0.2">
      <c r="A1962" t="s">
        <v>12857</v>
      </c>
      <c r="B1962" t="s">
        <v>84</v>
      </c>
      <c r="C1962" t="s">
        <v>229</v>
      </c>
      <c r="D1962" t="s">
        <v>10889</v>
      </c>
      <c r="E1962">
        <v>59</v>
      </c>
    </row>
    <row r="1963" spans="1:5" x14ac:dyDescent="0.2">
      <c r="A1963" t="s">
        <v>12858</v>
      </c>
      <c r="B1963" t="s">
        <v>84</v>
      </c>
      <c r="C1963" t="s">
        <v>229</v>
      </c>
      <c r="D1963" t="s">
        <v>10901</v>
      </c>
      <c r="E1963">
        <v>69</v>
      </c>
    </row>
    <row r="1964" spans="1:5" x14ac:dyDescent="0.2">
      <c r="A1964" t="s">
        <v>12859</v>
      </c>
      <c r="B1964" t="s">
        <v>84</v>
      </c>
      <c r="C1964" t="s">
        <v>229</v>
      </c>
      <c r="D1964" t="s">
        <v>10903</v>
      </c>
      <c r="E1964">
        <v>131</v>
      </c>
    </row>
    <row r="1965" spans="1:5" x14ac:dyDescent="0.2">
      <c r="A1965" t="s">
        <v>12860</v>
      </c>
      <c r="B1965" t="s">
        <v>84</v>
      </c>
      <c r="C1965" t="s">
        <v>229</v>
      </c>
      <c r="D1965" t="s">
        <v>10907</v>
      </c>
      <c r="E1965">
        <v>3</v>
      </c>
    </row>
    <row r="1966" spans="1:5" x14ac:dyDescent="0.2">
      <c r="A1966" t="s">
        <v>12861</v>
      </c>
      <c r="B1966" t="s">
        <v>84</v>
      </c>
      <c r="C1966" t="s">
        <v>229</v>
      </c>
      <c r="D1966" t="s">
        <v>10929</v>
      </c>
      <c r="E1966">
        <v>1</v>
      </c>
    </row>
    <row r="1967" spans="1:5" x14ac:dyDescent="0.2">
      <c r="A1967" t="s">
        <v>12862</v>
      </c>
      <c r="B1967" t="s">
        <v>84</v>
      </c>
      <c r="C1967" t="s">
        <v>229</v>
      </c>
      <c r="D1967" t="s">
        <v>10941</v>
      </c>
      <c r="E1967">
        <v>1</v>
      </c>
    </row>
    <row r="1968" spans="1:5" x14ac:dyDescent="0.2">
      <c r="A1968" t="s">
        <v>12863</v>
      </c>
      <c r="B1968" t="s">
        <v>84</v>
      </c>
      <c r="C1968" t="s">
        <v>230</v>
      </c>
      <c r="D1968" t="s">
        <v>10851</v>
      </c>
      <c r="E1968">
        <v>1</v>
      </c>
    </row>
    <row r="1969" spans="1:5" x14ac:dyDescent="0.2">
      <c r="A1969" t="s">
        <v>12864</v>
      </c>
      <c r="B1969" t="s">
        <v>84</v>
      </c>
      <c r="C1969" t="s">
        <v>230</v>
      </c>
      <c r="D1969" t="s">
        <v>10859</v>
      </c>
      <c r="E1969">
        <v>1</v>
      </c>
    </row>
    <row r="1970" spans="1:5" x14ac:dyDescent="0.2">
      <c r="A1970" t="s">
        <v>12865</v>
      </c>
      <c r="B1970" t="s">
        <v>84</v>
      </c>
      <c r="C1970" t="s">
        <v>230</v>
      </c>
      <c r="D1970" t="s">
        <v>10863</v>
      </c>
      <c r="E1970">
        <v>1</v>
      </c>
    </row>
    <row r="1971" spans="1:5" x14ac:dyDescent="0.2">
      <c r="A1971" t="s">
        <v>12866</v>
      </c>
      <c r="B1971" t="s">
        <v>84</v>
      </c>
      <c r="C1971" t="s">
        <v>230</v>
      </c>
      <c r="D1971" t="s">
        <v>10865</v>
      </c>
      <c r="E1971">
        <v>1</v>
      </c>
    </row>
    <row r="1972" spans="1:5" x14ac:dyDescent="0.2">
      <c r="A1972" t="s">
        <v>12867</v>
      </c>
      <c r="B1972" t="s">
        <v>84</v>
      </c>
      <c r="C1972" t="s">
        <v>230</v>
      </c>
      <c r="D1972" t="s">
        <v>10869</v>
      </c>
      <c r="E1972">
        <v>7</v>
      </c>
    </row>
    <row r="1973" spans="1:5" x14ac:dyDescent="0.2">
      <c r="A1973" t="s">
        <v>12868</v>
      </c>
      <c r="B1973" t="s">
        <v>84</v>
      </c>
      <c r="C1973" t="s">
        <v>230</v>
      </c>
      <c r="D1973" t="s">
        <v>10871</v>
      </c>
      <c r="E1973">
        <v>2</v>
      </c>
    </row>
    <row r="1974" spans="1:5" x14ac:dyDescent="0.2">
      <c r="A1974" t="s">
        <v>12869</v>
      </c>
      <c r="B1974" t="s">
        <v>84</v>
      </c>
      <c r="C1974" t="s">
        <v>230</v>
      </c>
      <c r="D1974" t="s">
        <v>10873</v>
      </c>
      <c r="E1974">
        <v>1</v>
      </c>
    </row>
    <row r="1975" spans="1:5" x14ac:dyDescent="0.2">
      <c r="A1975" t="s">
        <v>12870</v>
      </c>
      <c r="B1975" t="s">
        <v>84</v>
      </c>
      <c r="C1975" t="s">
        <v>230</v>
      </c>
      <c r="D1975" t="s">
        <v>10875</v>
      </c>
      <c r="E1975">
        <v>2</v>
      </c>
    </row>
    <row r="1976" spans="1:5" x14ac:dyDescent="0.2">
      <c r="A1976" t="s">
        <v>12871</v>
      </c>
      <c r="B1976" t="s">
        <v>84</v>
      </c>
      <c r="C1976" t="s">
        <v>230</v>
      </c>
      <c r="D1976" t="s">
        <v>10877</v>
      </c>
      <c r="E1976">
        <v>2</v>
      </c>
    </row>
    <row r="1977" spans="1:5" x14ac:dyDescent="0.2">
      <c r="A1977" t="s">
        <v>12872</v>
      </c>
      <c r="B1977" t="s">
        <v>84</v>
      </c>
      <c r="C1977" t="s">
        <v>230</v>
      </c>
      <c r="D1977" t="s">
        <v>10885</v>
      </c>
      <c r="E1977">
        <v>2</v>
      </c>
    </row>
    <row r="1978" spans="1:5" x14ac:dyDescent="0.2">
      <c r="A1978" t="s">
        <v>12873</v>
      </c>
      <c r="B1978" t="s">
        <v>84</v>
      </c>
      <c r="C1978" t="s">
        <v>230</v>
      </c>
      <c r="D1978" t="s">
        <v>10887</v>
      </c>
      <c r="E1978">
        <v>21</v>
      </c>
    </row>
    <row r="1979" spans="1:5" x14ac:dyDescent="0.2">
      <c r="A1979" t="s">
        <v>12874</v>
      </c>
      <c r="B1979" t="s">
        <v>84</v>
      </c>
      <c r="C1979" t="s">
        <v>230</v>
      </c>
      <c r="D1979" t="s">
        <v>10889</v>
      </c>
      <c r="E1979">
        <v>672</v>
      </c>
    </row>
    <row r="1980" spans="1:5" x14ac:dyDescent="0.2">
      <c r="A1980" t="s">
        <v>12875</v>
      </c>
      <c r="B1980" t="s">
        <v>84</v>
      </c>
      <c r="C1980" t="s">
        <v>230</v>
      </c>
      <c r="D1980" t="s">
        <v>10893</v>
      </c>
      <c r="E1980">
        <v>2</v>
      </c>
    </row>
    <row r="1981" spans="1:5" x14ac:dyDescent="0.2">
      <c r="A1981" t="s">
        <v>12876</v>
      </c>
      <c r="B1981" t="s">
        <v>84</v>
      </c>
      <c r="C1981" t="s">
        <v>230</v>
      </c>
      <c r="D1981" t="s">
        <v>10895</v>
      </c>
      <c r="E1981">
        <v>2</v>
      </c>
    </row>
    <row r="1982" spans="1:5" x14ac:dyDescent="0.2">
      <c r="A1982" t="s">
        <v>12877</v>
      </c>
      <c r="B1982" t="s">
        <v>84</v>
      </c>
      <c r="C1982" t="s">
        <v>230</v>
      </c>
      <c r="D1982" t="s">
        <v>10901</v>
      </c>
      <c r="E1982">
        <v>801</v>
      </c>
    </row>
    <row r="1983" spans="1:5" x14ac:dyDescent="0.2">
      <c r="A1983" t="s">
        <v>12878</v>
      </c>
      <c r="B1983" t="s">
        <v>84</v>
      </c>
      <c r="C1983" t="s">
        <v>230</v>
      </c>
      <c r="D1983" t="s">
        <v>10903</v>
      </c>
      <c r="E1983">
        <v>1699</v>
      </c>
    </row>
    <row r="1984" spans="1:5" x14ac:dyDescent="0.2">
      <c r="A1984" t="s">
        <v>12879</v>
      </c>
      <c r="B1984" t="s">
        <v>84</v>
      </c>
      <c r="C1984" t="s">
        <v>230</v>
      </c>
      <c r="D1984" t="s">
        <v>10907</v>
      </c>
      <c r="E1984">
        <v>1</v>
      </c>
    </row>
    <row r="1985" spans="1:5" x14ac:dyDescent="0.2">
      <c r="A1985" t="s">
        <v>12880</v>
      </c>
      <c r="B1985" t="s">
        <v>84</v>
      </c>
      <c r="C1985" t="s">
        <v>230</v>
      </c>
      <c r="D1985" t="s">
        <v>10909</v>
      </c>
      <c r="E1985">
        <v>4</v>
      </c>
    </row>
    <row r="1986" spans="1:5" x14ac:dyDescent="0.2">
      <c r="A1986" t="s">
        <v>12881</v>
      </c>
      <c r="B1986" t="s">
        <v>84</v>
      </c>
      <c r="C1986" t="s">
        <v>230</v>
      </c>
      <c r="D1986" t="s">
        <v>10917</v>
      </c>
      <c r="E1986">
        <v>4</v>
      </c>
    </row>
    <row r="1987" spans="1:5" x14ac:dyDescent="0.2">
      <c r="A1987" t="s">
        <v>12882</v>
      </c>
      <c r="B1987" t="s">
        <v>84</v>
      </c>
      <c r="C1987" t="s">
        <v>230</v>
      </c>
      <c r="D1987" t="s">
        <v>10921</v>
      </c>
      <c r="E1987">
        <v>2</v>
      </c>
    </row>
    <row r="1988" spans="1:5" x14ac:dyDescent="0.2">
      <c r="A1988" t="s">
        <v>12883</v>
      </c>
      <c r="B1988" t="s">
        <v>84</v>
      </c>
      <c r="C1988" t="s">
        <v>230</v>
      </c>
      <c r="D1988" t="s">
        <v>10925</v>
      </c>
      <c r="E1988">
        <v>2</v>
      </c>
    </row>
    <row r="1989" spans="1:5" x14ac:dyDescent="0.2">
      <c r="A1989" t="s">
        <v>12884</v>
      </c>
      <c r="B1989" t="s">
        <v>84</v>
      </c>
      <c r="C1989" t="s">
        <v>230</v>
      </c>
      <c r="D1989" t="s">
        <v>10927</v>
      </c>
      <c r="E1989">
        <v>3</v>
      </c>
    </row>
    <row r="1990" spans="1:5" x14ac:dyDescent="0.2">
      <c r="A1990" t="s">
        <v>12885</v>
      </c>
      <c r="B1990" t="s">
        <v>84</v>
      </c>
      <c r="C1990" t="s">
        <v>230</v>
      </c>
      <c r="D1990" t="s">
        <v>10929</v>
      </c>
      <c r="E1990">
        <v>6</v>
      </c>
    </row>
    <row r="1991" spans="1:5" x14ac:dyDescent="0.2">
      <c r="A1991" t="s">
        <v>12886</v>
      </c>
      <c r="B1991" t="s">
        <v>84</v>
      </c>
      <c r="C1991" t="s">
        <v>230</v>
      </c>
      <c r="D1991" t="s">
        <v>10931</v>
      </c>
      <c r="E1991">
        <v>3</v>
      </c>
    </row>
    <row r="1992" spans="1:5" x14ac:dyDescent="0.2">
      <c r="A1992" t="s">
        <v>12887</v>
      </c>
      <c r="B1992" t="s">
        <v>84</v>
      </c>
      <c r="C1992" t="s">
        <v>230</v>
      </c>
      <c r="D1992" t="s">
        <v>10935</v>
      </c>
      <c r="E1992">
        <v>3</v>
      </c>
    </row>
    <row r="1993" spans="1:5" x14ac:dyDescent="0.2">
      <c r="A1993" t="s">
        <v>12888</v>
      </c>
      <c r="B1993" t="s">
        <v>84</v>
      </c>
      <c r="C1993" t="s">
        <v>230</v>
      </c>
      <c r="D1993" t="s">
        <v>10941</v>
      </c>
      <c r="E1993">
        <v>6</v>
      </c>
    </row>
    <row r="1994" spans="1:5" x14ac:dyDescent="0.2">
      <c r="A1994" t="s">
        <v>12889</v>
      </c>
      <c r="B1994" t="s">
        <v>84</v>
      </c>
      <c r="C1994" t="s">
        <v>231</v>
      </c>
      <c r="D1994" t="s">
        <v>10855</v>
      </c>
      <c r="E1994">
        <v>1</v>
      </c>
    </row>
    <row r="1995" spans="1:5" x14ac:dyDescent="0.2">
      <c r="A1995" t="s">
        <v>12890</v>
      </c>
      <c r="B1995" t="s">
        <v>84</v>
      </c>
      <c r="C1995" t="s">
        <v>231</v>
      </c>
      <c r="D1995" t="s">
        <v>10859</v>
      </c>
      <c r="E1995">
        <v>1</v>
      </c>
    </row>
    <row r="1996" spans="1:5" x14ac:dyDescent="0.2">
      <c r="A1996" t="s">
        <v>12891</v>
      </c>
      <c r="B1996" t="s">
        <v>84</v>
      </c>
      <c r="C1996" t="s">
        <v>231</v>
      </c>
      <c r="D1996" t="s">
        <v>10871</v>
      </c>
      <c r="E1996">
        <v>1</v>
      </c>
    </row>
    <row r="1997" spans="1:5" x14ac:dyDescent="0.2">
      <c r="A1997" t="s">
        <v>12892</v>
      </c>
      <c r="B1997" t="s">
        <v>84</v>
      </c>
      <c r="C1997" t="s">
        <v>231</v>
      </c>
      <c r="D1997" t="s">
        <v>10875</v>
      </c>
      <c r="E1997">
        <v>1</v>
      </c>
    </row>
    <row r="1998" spans="1:5" x14ac:dyDescent="0.2">
      <c r="A1998" t="s">
        <v>12893</v>
      </c>
      <c r="B1998" t="s">
        <v>84</v>
      </c>
      <c r="C1998" t="s">
        <v>231</v>
      </c>
      <c r="D1998" t="s">
        <v>10877</v>
      </c>
      <c r="E1998">
        <v>2</v>
      </c>
    </row>
    <row r="1999" spans="1:5" x14ac:dyDescent="0.2">
      <c r="A1999" t="s">
        <v>12894</v>
      </c>
      <c r="B1999" t="s">
        <v>84</v>
      </c>
      <c r="C1999" t="s">
        <v>231</v>
      </c>
      <c r="D1999" t="s">
        <v>10887</v>
      </c>
      <c r="E1999">
        <v>4</v>
      </c>
    </row>
    <row r="2000" spans="1:5" x14ac:dyDescent="0.2">
      <c r="A2000" t="s">
        <v>12895</v>
      </c>
      <c r="B2000" t="s">
        <v>84</v>
      </c>
      <c r="C2000" t="s">
        <v>231</v>
      </c>
      <c r="D2000" t="s">
        <v>10889</v>
      </c>
      <c r="E2000">
        <v>108</v>
      </c>
    </row>
    <row r="2001" spans="1:5" x14ac:dyDescent="0.2">
      <c r="A2001" t="s">
        <v>12896</v>
      </c>
      <c r="B2001" t="s">
        <v>84</v>
      </c>
      <c r="C2001" t="s">
        <v>231</v>
      </c>
      <c r="D2001" t="s">
        <v>10893</v>
      </c>
      <c r="E2001">
        <v>1</v>
      </c>
    </row>
    <row r="2002" spans="1:5" x14ac:dyDescent="0.2">
      <c r="A2002" t="s">
        <v>12897</v>
      </c>
      <c r="B2002" t="s">
        <v>84</v>
      </c>
      <c r="C2002" t="s">
        <v>231</v>
      </c>
      <c r="D2002" t="s">
        <v>10895</v>
      </c>
      <c r="E2002">
        <v>2</v>
      </c>
    </row>
    <row r="2003" spans="1:5" x14ac:dyDescent="0.2">
      <c r="A2003" t="s">
        <v>12898</v>
      </c>
      <c r="B2003" t="s">
        <v>84</v>
      </c>
      <c r="C2003" t="s">
        <v>231</v>
      </c>
      <c r="D2003" t="s">
        <v>10901</v>
      </c>
      <c r="E2003">
        <v>116</v>
      </c>
    </row>
    <row r="2004" spans="1:5" x14ac:dyDescent="0.2">
      <c r="A2004" t="s">
        <v>12899</v>
      </c>
      <c r="B2004" t="s">
        <v>84</v>
      </c>
      <c r="C2004" t="s">
        <v>231</v>
      </c>
      <c r="D2004" t="s">
        <v>10903</v>
      </c>
      <c r="E2004">
        <v>276</v>
      </c>
    </row>
    <row r="2005" spans="1:5" x14ac:dyDescent="0.2">
      <c r="A2005" t="s">
        <v>12900</v>
      </c>
      <c r="B2005" t="s">
        <v>84</v>
      </c>
      <c r="C2005" t="s">
        <v>231</v>
      </c>
      <c r="D2005" t="s">
        <v>10907</v>
      </c>
      <c r="E2005">
        <v>1</v>
      </c>
    </row>
    <row r="2006" spans="1:5" x14ac:dyDescent="0.2">
      <c r="A2006" t="s">
        <v>12901</v>
      </c>
      <c r="B2006" t="s">
        <v>84</v>
      </c>
      <c r="C2006" t="s">
        <v>231</v>
      </c>
      <c r="D2006" t="s">
        <v>10925</v>
      </c>
      <c r="E2006">
        <v>1</v>
      </c>
    </row>
    <row r="2007" spans="1:5" x14ac:dyDescent="0.2">
      <c r="A2007" t="s">
        <v>12902</v>
      </c>
      <c r="B2007" t="s">
        <v>84</v>
      </c>
      <c r="C2007" t="s">
        <v>231</v>
      </c>
      <c r="D2007" t="s">
        <v>10929</v>
      </c>
      <c r="E2007">
        <v>1</v>
      </c>
    </row>
    <row r="2008" spans="1:5" x14ac:dyDescent="0.2">
      <c r="A2008" t="s">
        <v>12903</v>
      </c>
      <c r="B2008" t="s">
        <v>84</v>
      </c>
      <c r="C2008" t="s">
        <v>231</v>
      </c>
      <c r="D2008" t="s">
        <v>10941</v>
      </c>
      <c r="E2008">
        <v>2</v>
      </c>
    </row>
    <row r="2009" spans="1:5" x14ac:dyDescent="0.2">
      <c r="A2009" t="s">
        <v>12904</v>
      </c>
      <c r="B2009" t="s">
        <v>84</v>
      </c>
      <c r="C2009" t="s">
        <v>232</v>
      </c>
      <c r="D2009" t="s">
        <v>10869</v>
      </c>
      <c r="E2009">
        <v>1</v>
      </c>
    </row>
    <row r="2010" spans="1:5" x14ac:dyDescent="0.2">
      <c r="A2010" t="s">
        <v>12905</v>
      </c>
      <c r="B2010" t="s">
        <v>84</v>
      </c>
      <c r="C2010" t="s">
        <v>232</v>
      </c>
      <c r="D2010" t="s">
        <v>10883</v>
      </c>
      <c r="E2010">
        <v>1</v>
      </c>
    </row>
    <row r="2011" spans="1:5" x14ac:dyDescent="0.2">
      <c r="A2011" t="s">
        <v>12906</v>
      </c>
      <c r="B2011" t="s">
        <v>84</v>
      </c>
      <c r="C2011" t="s">
        <v>232</v>
      </c>
      <c r="D2011" t="s">
        <v>10887</v>
      </c>
      <c r="E2011">
        <v>2</v>
      </c>
    </row>
    <row r="2012" spans="1:5" x14ac:dyDescent="0.2">
      <c r="A2012" t="s">
        <v>12907</v>
      </c>
      <c r="B2012" t="s">
        <v>84</v>
      </c>
      <c r="C2012" t="s">
        <v>232</v>
      </c>
      <c r="D2012" t="s">
        <v>10889</v>
      </c>
      <c r="E2012">
        <v>109</v>
      </c>
    </row>
    <row r="2013" spans="1:5" x14ac:dyDescent="0.2">
      <c r="A2013" t="s">
        <v>12908</v>
      </c>
      <c r="B2013" t="s">
        <v>84</v>
      </c>
      <c r="C2013" t="s">
        <v>232</v>
      </c>
      <c r="D2013" t="s">
        <v>10895</v>
      </c>
      <c r="E2013">
        <v>1</v>
      </c>
    </row>
    <row r="2014" spans="1:5" x14ac:dyDescent="0.2">
      <c r="A2014" t="s">
        <v>12909</v>
      </c>
      <c r="B2014" t="s">
        <v>84</v>
      </c>
      <c r="C2014" t="s">
        <v>232</v>
      </c>
      <c r="D2014" t="s">
        <v>10901</v>
      </c>
      <c r="E2014">
        <v>121</v>
      </c>
    </row>
    <row r="2015" spans="1:5" x14ac:dyDescent="0.2">
      <c r="A2015" t="s">
        <v>12910</v>
      </c>
      <c r="B2015" t="s">
        <v>84</v>
      </c>
      <c r="C2015" t="s">
        <v>232</v>
      </c>
      <c r="D2015" t="s">
        <v>10903</v>
      </c>
      <c r="E2015">
        <v>238</v>
      </c>
    </row>
    <row r="2016" spans="1:5" x14ac:dyDescent="0.2">
      <c r="A2016" t="s">
        <v>12911</v>
      </c>
      <c r="B2016" t="s">
        <v>84</v>
      </c>
      <c r="C2016" t="s">
        <v>232</v>
      </c>
      <c r="D2016" t="s">
        <v>10931</v>
      </c>
      <c r="E2016">
        <v>1</v>
      </c>
    </row>
    <row r="2017" spans="1:5" x14ac:dyDescent="0.2">
      <c r="A2017" t="s">
        <v>12912</v>
      </c>
      <c r="B2017" t="s">
        <v>84</v>
      </c>
      <c r="C2017" t="s">
        <v>233</v>
      </c>
      <c r="D2017" t="s">
        <v>10851</v>
      </c>
      <c r="E2017">
        <v>1</v>
      </c>
    </row>
    <row r="2018" spans="1:5" x14ac:dyDescent="0.2">
      <c r="A2018" t="s">
        <v>12913</v>
      </c>
      <c r="B2018" t="s">
        <v>84</v>
      </c>
      <c r="C2018" t="s">
        <v>233</v>
      </c>
      <c r="D2018" t="s">
        <v>10853</v>
      </c>
      <c r="E2018">
        <v>1</v>
      </c>
    </row>
    <row r="2019" spans="1:5" x14ac:dyDescent="0.2">
      <c r="A2019" t="s">
        <v>12914</v>
      </c>
      <c r="B2019" t="s">
        <v>84</v>
      </c>
      <c r="C2019" t="s">
        <v>233</v>
      </c>
      <c r="D2019" t="s">
        <v>10855</v>
      </c>
      <c r="E2019">
        <v>2</v>
      </c>
    </row>
    <row r="2020" spans="1:5" x14ac:dyDescent="0.2">
      <c r="A2020" t="s">
        <v>12915</v>
      </c>
      <c r="B2020" t="s">
        <v>84</v>
      </c>
      <c r="C2020" t="s">
        <v>233</v>
      </c>
      <c r="D2020" t="s">
        <v>10869</v>
      </c>
      <c r="E2020">
        <v>2</v>
      </c>
    </row>
    <row r="2021" spans="1:5" x14ac:dyDescent="0.2">
      <c r="A2021" t="s">
        <v>12916</v>
      </c>
      <c r="B2021" t="s">
        <v>84</v>
      </c>
      <c r="C2021" t="s">
        <v>233</v>
      </c>
      <c r="D2021" t="s">
        <v>10873</v>
      </c>
      <c r="E2021">
        <v>2</v>
      </c>
    </row>
    <row r="2022" spans="1:5" x14ac:dyDescent="0.2">
      <c r="A2022" t="s">
        <v>12917</v>
      </c>
      <c r="B2022" t="s">
        <v>84</v>
      </c>
      <c r="C2022" t="s">
        <v>233</v>
      </c>
      <c r="D2022" t="s">
        <v>10875</v>
      </c>
      <c r="E2022">
        <v>1</v>
      </c>
    </row>
    <row r="2023" spans="1:5" x14ac:dyDescent="0.2">
      <c r="A2023" t="s">
        <v>12918</v>
      </c>
      <c r="B2023" t="s">
        <v>84</v>
      </c>
      <c r="C2023" t="s">
        <v>233</v>
      </c>
      <c r="D2023" t="s">
        <v>10887</v>
      </c>
      <c r="E2023">
        <v>7</v>
      </c>
    </row>
    <row r="2024" spans="1:5" x14ac:dyDescent="0.2">
      <c r="A2024" t="s">
        <v>12919</v>
      </c>
      <c r="B2024" t="s">
        <v>84</v>
      </c>
      <c r="C2024" t="s">
        <v>233</v>
      </c>
      <c r="D2024" t="s">
        <v>10889</v>
      </c>
      <c r="E2024">
        <v>130</v>
      </c>
    </row>
    <row r="2025" spans="1:5" x14ac:dyDescent="0.2">
      <c r="A2025" t="s">
        <v>12920</v>
      </c>
      <c r="B2025" t="s">
        <v>84</v>
      </c>
      <c r="C2025" t="s">
        <v>233</v>
      </c>
      <c r="D2025" t="s">
        <v>10893</v>
      </c>
      <c r="E2025">
        <v>1</v>
      </c>
    </row>
    <row r="2026" spans="1:5" x14ac:dyDescent="0.2">
      <c r="A2026" t="s">
        <v>12921</v>
      </c>
      <c r="B2026" t="s">
        <v>84</v>
      </c>
      <c r="C2026" t="s">
        <v>233</v>
      </c>
      <c r="D2026" t="s">
        <v>10899</v>
      </c>
      <c r="E2026">
        <v>3</v>
      </c>
    </row>
    <row r="2027" spans="1:5" x14ac:dyDescent="0.2">
      <c r="A2027" t="s">
        <v>12922</v>
      </c>
      <c r="B2027" t="s">
        <v>84</v>
      </c>
      <c r="C2027" t="s">
        <v>233</v>
      </c>
      <c r="D2027" t="s">
        <v>10901</v>
      </c>
      <c r="E2027">
        <v>133</v>
      </c>
    </row>
    <row r="2028" spans="1:5" x14ac:dyDescent="0.2">
      <c r="A2028" t="s">
        <v>12923</v>
      </c>
      <c r="B2028" t="s">
        <v>84</v>
      </c>
      <c r="C2028" t="s">
        <v>233</v>
      </c>
      <c r="D2028" t="s">
        <v>10903</v>
      </c>
      <c r="E2028">
        <v>259</v>
      </c>
    </row>
    <row r="2029" spans="1:5" x14ac:dyDescent="0.2">
      <c r="A2029" t="s">
        <v>12924</v>
      </c>
      <c r="B2029" t="s">
        <v>84</v>
      </c>
      <c r="C2029" t="s">
        <v>233</v>
      </c>
      <c r="D2029" t="s">
        <v>10907</v>
      </c>
      <c r="E2029">
        <v>2</v>
      </c>
    </row>
    <row r="2030" spans="1:5" x14ac:dyDescent="0.2">
      <c r="A2030" t="s">
        <v>12925</v>
      </c>
      <c r="B2030" t="s">
        <v>84</v>
      </c>
      <c r="C2030" t="s">
        <v>233</v>
      </c>
      <c r="D2030" t="s">
        <v>10927</v>
      </c>
      <c r="E2030">
        <v>2</v>
      </c>
    </row>
    <row r="2031" spans="1:5" x14ac:dyDescent="0.2">
      <c r="A2031" t="s">
        <v>12926</v>
      </c>
      <c r="B2031" t="s">
        <v>84</v>
      </c>
      <c r="C2031" t="s">
        <v>233</v>
      </c>
      <c r="D2031" t="s">
        <v>10929</v>
      </c>
      <c r="E2031">
        <v>1</v>
      </c>
    </row>
    <row r="2032" spans="1:5" x14ac:dyDescent="0.2">
      <c r="A2032" t="s">
        <v>12927</v>
      </c>
      <c r="B2032" t="s">
        <v>84</v>
      </c>
      <c r="C2032" t="s">
        <v>233</v>
      </c>
      <c r="D2032" t="s">
        <v>10941</v>
      </c>
      <c r="E2032">
        <v>4</v>
      </c>
    </row>
    <row r="2033" spans="1:5" x14ac:dyDescent="0.2">
      <c r="A2033" t="s">
        <v>12928</v>
      </c>
      <c r="B2033" t="s">
        <v>84</v>
      </c>
      <c r="C2033" t="s">
        <v>234</v>
      </c>
      <c r="D2033" t="s">
        <v>10855</v>
      </c>
      <c r="E2033">
        <v>1</v>
      </c>
    </row>
    <row r="2034" spans="1:5" x14ac:dyDescent="0.2">
      <c r="A2034" t="s">
        <v>12929</v>
      </c>
      <c r="B2034" t="s">
        <v>84</v>
      </c>
      <c r="C2034" t="s">
        <v>234</v>
      </c>
      <c r="D2034" t="s">
        <v>10887</v>
      </c>
      <c r="E2034">
        <v>1</v>
      </c>
    </row>
    <row r="2035" spans="1:5" x14ac:dyDescent="0.2">
      <c r="A2035" t="s">
        <v>12930</v>
      </c>
      <c r="B2035" t="s">
        <v>84</v>
      </c>
      <c r="C2035" t="s">
        <v>234</v>
      </c>
      <c r="D2035" t="s">
        <v>10889</v>
      </c>
      <c r="E2035">
        <v>56</v>
      </c>
    </row>
    <row r="2036" spans="1:5" x14ac:dyDescent="0.2">
      <c r="A2036" t="s">
        <v>12931</v>
      </c>
      <c r="B2036" t="s">
        <v>84</v>
      </c>
      <c r="C2036" t="s">
        <v>234</v>
      </c>
      <c r="D2036" t="s">
        <v>10893</v>
      </c>
      <c r="E2036">
        <v>1</v>
      </c>
    </row>
    <row r="2037" spans="1:5" x14ac:dyDescent="0.2">
      <c r="A2037" t="s">
        <v>12932</v>
      </c>
      <c r="B2037" t="s">
        <v>84</v>
      </c>
      <c r="C2037" t="s">
        <v>234</v>
      </c>
      <c r="D2037" t="s">
        <v>10901</v>
      </c>
      <c r="E2037">
        <v>61</v>
      </c>
    </row>
    <row r="2038" spans="1:5" x14ac:dyDescent="0.2">
      <c r="A2038" t="s">
        <v>12933</v>
      </c>
      <c r="B2038" t="s">
        <v>84</v>
      </c>
      <c r="C2038" t="s">
        <v>234</v>
      </c>
      <c r="D2038" t="s">
        <v>10903</v>
      </c>
      <c r="E2038">
        <v>145</v>
      </c>
    </row>
    <row r="2039" spans="1:5" x14ac:dyDescent="0.2">
      <c r="A2039" t="s">
        <v>12934</v>
      </c>
      <c r="B2039" t="s">
        <v>84</v>
      </c>
      <c r="C2039" t="s">
        <v>235</v>
      </c>
      <c r="D2039" t="s">
        <v>10869</v>
      </c>
      <c r="E2039">
        <v>2</v>
      </c>
    </row>
    <row r="2040" spans="1:5" x14ac:dyDescent="0.2">
      <c r="A2040" t="s">
        <v>12935</v>
      </c>
      <c r="B2040" t="s">
        <v>84</v>
      </c>
      <c r="C2040" t="s">
        <v>235</v>
      </c>
      <c r="D2040" t="s">
        <v>10871</v>
      </c>
      <c r="E2040">
        <v>1</v>
      </c>
    </row>
    <row r="2041" spans="1:5" x14ac:dyDescent="0.2">
      <c r="A2041" t="s">
        <v>12936</v>
      </c>
      <c r="B2041" t="s">
        <v>84</v>
      </c>
      <c r="C2041" t="s">
        <v>235</v>
      </c>
      <c r="D2041" t="s">
        <v>10883</v>
      </c>
      <c r="E2041">
        <v>1</v>
      </c>
    </row>
    <row r="2042" spans="1:5" x14ac:dyDescent="0.2">
      <c r="A2042" t="s">
        <v>12937</v>
      </c>
      <c r="B2042" t="s">
        <v>84</v>
      </c>
      <c r="C2042" t="s">
        <v>235</v>
      </c>
      <c r="D2042" t="s">
        <v>10887</v>
      </c>
      <c r="E2042">
        <v>3</v>
      </c>
    </row>
    <row r="2043" spans="1:5" x14ac:dyDescent="0.2">
      <c r="A2043" t="s">
        <v>12938</v>
      </c>
      <c r="B2043" t="s">
        <v>84</v>
      </c>
      <c r="C2043" t="s">
        <v>235</v>
      </c>
      <c r="D2043" t="s">
        <v>10889</v>
      </c>
      <c r="E2043">
        <v>51</v>
      </c>
    </row>
    <row r="2044" spans="1:5" x14ac:dyDescent="0.2">
      <c r="A2044" t="s">
        <v>12939</v>
      </c>
      <c r="B2044" t="s">
        <v>84</v>
      </c>
      <c r="C2044" t="s">
        <v>235</v>
      </c>
      <c r="D2044" t="s">
        <v>10901</v>
      </c>
      <c r="E2044">
        <v>64</v>
      </c>
    </row>
    <row r="2045" spans="1:5" x14ac:dyDescent="0.2">
      <c r="A2045" t="s">
        <v>12940</v>
      </c>
      <c r="B2045" t="s">
        <v>84</v>
      </c>
      <c r="C2045" t="s">
        <v>235</v>
      </c>
      <c r="D2045" t="s">
        <v>10903</v>
      </c>
      <c r="E2045">
        <v>174</v>
      </c>
    </row>
    <row r="2046" spans="1:5" x14ac:dyDescent="0.2">
      <c r="A2046" t="s">
        <v>12941</v>
      </c>
      <c r="B2046" t="s">
        <v>84</v>
      </c>
      <c r="C2046" t="s">
        <v>235</v>
      </c>
      <c r="D2046" t="s">
        <v>10941</v>
      </c>
      <c r="E2046">
        <v>1</v>
      </c>
    </row>
    <row r="2047" spans="1:5" x14ac:dyDescent="0.2">
      <c r="A2047" t="s">
        <v>12942</v>
      </c>
      <c r="B2047" t="s">
        <v>84</v>
      </c>
      <c r="C2047" t="s">
        <v>236</v>
      </c>
      <c r="D2047" t="s">
        <v>10889</v>
      </c>
      <c r="E2047">
        <v>52</v>
      </c>
    </row>
    <row r="2048" spans="1:5" x14ac:dyDescent="0.2">
      <c r="A2048" t="s">
        <v>12943</v>
      </c>
      <c r="B2048" t="s">
        <v>84</v>
      </c>
      <c r="C2048" t="s">
        <v>236</v>
      </c>
      <c r="D2048" t="s">
        <v>10901</v>
      </c>
      <c r="E2048">
        <v>57</v>
      </c>
    </row>
    <row r="2049" spans="1:5" x14ac:dyDescent="0.2">
      <c r="A2049" t="s">
        <v>12944</v>
      </c>
      <c r="B2049" t="s">
        <v>84</v>
      </c>
      <c r="C2049" t="s">
        <v>236</v>
      </c>
      <c r="D2049" t="s">
        <v>10903</v>
      </c>
      <c r="E2049">
        <v>85</v>
      </c>
    </row>
    <row r="2050" spans="1:5" x14ac:dyDescent="0.2">
      <c r="A2050" t="s">
        <v>12945</v>
      </c>
      <c r="B2050" t="s">
        <v>84</v>
      </c>
      <c r="C2050" t="s">
        <v>237</v>
      </c>
      <c r="D2050" t="s">
        <v>10855</v>
      </c>
      <c r="E2050">
        <v>2</v>
      </c>
    </row>
    <row r="2051" spans="1:5" x14ac:dyDescent="0.2">
      <c r="A2051" t="s">
        <v>12946</v>
      </c>
      <c r="B2051" t="s">
        <v>84</v>
      </c>
      <c r="C2051" t="s">
        <v>237</v>
      </c>
      <c r="D2051" t="s">
        <v>10869</v>
      </c>
      <c r="E2051">
        <v>3</v>
      </c>
    </row>
    <row r="2052" spans="1:5" x14ac:dyDescent="0.2">
      <c r="A2052" t="s">
        <v>12947</v>
      </c>
      <c r="B2052" t="s">
        <v>84</v>
      </c>
      <c r="C2052" t="s">
        <v>237</v>
      </c>
      <c r="D2052" t="s">
        <v>10875</v>
      </c>
      <c r="E2052">
        <v>1</v>
      </c>
    </row>
    <row r="2053" spans="1:5" x14ac:dyDescent="0.2">
      <c r="A2053" t="s">
        <v>12948</v>
      </c>
      <c r="B2053" t="s">
        <v>84</v>
      </c>
      <c r="C2053" t="s">
        <v>237</v>
      </c>
      <c r="D2053" t="s">
        <v>10877</v>
      </c>
      <c r="E2053">
        <v>1</v>
      </c>
    </row>
    <row r="2054" spans="1:5" x14ac:dyDescent="0.2">
      <c r="A2054" t="s">
        <v>12949</v>
      </c>
      <c r="B2054" t="s">
        <v>84</v>
      </c>
      <c r="C2054" t="s">
        <v>237</v>
      </c>
      <c r="D2054" t="s">
        <v>10887</v>
      </c>
      <c r="E2054">
        <v>6</v>
      </c>
    </row>
    <row r="2055" spans="1:5" x14ac:dyDescent="0.2">
      <c r="A2055" t="s">
        <v>12950</v>
      </c>
      <c r="B2055" t="s">
        <v>84</v>
      </c>
      <c r="C2055" t="s">
        <v>237</v>
      </c>
      <c r="D2055" t="s">
        <v>10889</v>
      </c>
      <c r="E2055">
        <v>78</v>
      </c>
    </row>
    <row r="2056" spans="1:5" x14ac:dyDescent="0.2">
      <c r="A2056" t="s">
        <v>12951</v>
      </c>
      <c r="B2056" t="s">
        <v>84</v>
      </c>
      <c r="C2056" t="s">
        <v>237</v>
      </c>
      <c r="D2056" t="s">
        <v>10893</v>
      </c>
      <c r="E2056">
        <v>2</v>
      </c>
    </row>
    <row r="2057" spans="1:5" x14ac:dyDescent="0.2">
      <c r="A2057" t="s">
        <v>12952</v>
      </c>
      <c r="B2057" t="s">
        <v>84</v>
      </c>
      <c r="C2057" t="s">
        <v>237</v>
      </c>
      <c r="D2057" t="s">
        <v>10895</v>
      </c>
      <c r="E2057">
        <v>1</v>
      </c>
    </row>
    <row r="2058" spans="1:5" x14ac:dyDescent="0.2">
      <c r="A2058" t="s">
        <v>12953</v>
      </c>
      <c r="B2058" t="s">
        <v>84</v>
      </c>
      <c r="C2058" t="s">
        <v>237</v>
      </c>
      <c r="D2058" t="s">
        <v>10901</v>
      </c>
      <c r="E2058">
        <v>82</v>
      </c>
    </row>
    <row r="2059" spans="1:5" x14ac:dyDescent="0.2">
      <c r="A2059" t="s">
        <v>12954</v>
      </c>
      <c r="B2059" t="s">
        <v>84</v>
      </c>
      <c r="C2059" t="s">
        <v>237</v>
      </c>
      <c r="D2059" t="s">
        <v>10903</v>
      </c>
      <c r="E2059">
        <v>183</v>
      </c>
    </row>
    <row r="2060" spans="1:5" x14ac:dyDescent="0.2">
      <c r="A2060" t="s">
        <v>12955</v>
      </c>
      <c r="B2060" t="s">
        <v>84</v>
      </c>
      <c r="C2060" t="s">
        <v>237</v>
      </c>
      <c r="D2060" t="s">
        <v>10911</v>
      </c>
      <c r="E2060">
        <v>1</v>
      </c>
    </row>
    <row r="2061" spans="1:5" x14ac:dyDescent="0.2">
      <c r="A2061" t="s">
        <v>12956</v>
      </c>
      <c r="B2061" t="s">
        <v>84</v>
      </c>
      <c r="C2061" t="s">
        <v>237</v>
      </c>
      <c r="D2061" t="s">
        <v>10917</v>
      </c>
      <c r="E2061">
        <v>1</v>
      </c>
    </row>
    <row r="2062" spans="1:5" x14ac:dyDescent="0.2">
      <c r="A2062" t="s">
        <v>12957</v>
      </c>
      <c r="B2062" t="s">
        <v>84</v>
      </c>
      <c r="C2062" t="s">
        <v>237</v>
      </c>
      <c r="D2062" t="s">
        <v>10925</v>
      </c>
      <c r="E2062">
        <v>1</v>
      </c>
    </row>
    <row r="2063" spans="1:5" x14ac:dyDescent="0.2">
      <c r="A2063" t="s">
        <v>12958</v>
      </c>
      <c r="B2063" t="s">
        <v>84</v>
      </c>
      <c r="C2063" t="s">
        <v>237</v>
      </c>
      <c r="D2063" t="s">
        <v>10929</v>
      </c>
      <c r="E2063">
        <v>2</v>
      </c>
    </row>
    <row r="2064" spans="1:5" x14ac:dyDescent="0.2">
      <c r="A2064" t="s">
        <v>12959</v>
      </c>
      <c r="B2064" t="s">
        <v>84</v>
      </c>
      <c r="C2064" t="s">
        <v>237</v>
      </c>
      <c r="D2064" t="s">
        <v>10941</v>
      </c>
      <c r="E2064">
        <v>2</v>
      </c>
    </row>
    <row r="2065" spans="1:5" x14ac:dyDescent="0.2">
      <c r="A2065" t="s">
        <v>12960</v>
      </c>
      <c r="B2065" t="s">
        <v>84</v>
      </c>
      <c r="C2065" t="s">
        <v>238</v>
      </c>
      <c r="D2065" t="s">
        <v>10869</v>
      </c>
      <c r="E2065">
        <v>2</v>
      </c>
    </row>
    <row r="2066" spans="1:5" x14ac:dyDescent="0.2">
      <c r="A2066" t="s">
        <v>12961</v>
      </c>
      <c r="B2066" t="s">
        <v>84</v>
      </c>
      <c r="C2066" t="s">
        <v>238</v>
      </c>
      <c r="D2066" t="s">
        <v>10875</v>
      </c>
      <c r="E2066">
        <v>2</v>
      </c>
    </row>
    <row r="2067" spans="1:5" x14ac:dyDescent="0.2">
      <c r="A2067" t="s">
        <v>12962</v>
      </c>
      <c r="B2067" t="s">
        <v>84</v>
      </c>
      <c r="C2067" t="s">
        <v>238</v>
      </c>
      <c r="D2067" t="s">
        <v>10887</v>
      </c>
      <c r="E2067">
        <v>6</v>
      </c>
    </row>
    <row r="2068" spans="1:5" x14ac:dyDescent="0.2">
      <c r="A2068" t="s">
        <v>12963</v>
      </c>
      <c r="B2068" t="s">
        <v>84</v>
      </c>
      <c r="C2068" t="s">
        <v>238</v>
      </c>
      <c r="D2068" t="s">
        <v>10889</v>
      </c>
      <c r="E2068">
        <v>126</v>
      </c>
    </row>
    <row r="2069" spans="1:5" x14ac:dyDescent="0.2">
      <c r="A2069" t="s">
        <v>12964</v>
      </c>
      <c r="B2069" t="s">
        <v>84</v>
      </c>
      <c r="C2069" t="s">
        <v>238</v>
      </c>
      <c r="D2069" t="s">
        <v>10893</v>
      </c>
      <c r="E2069">
        <v>1</v>
      </c>
    </row>
    <row r="2070" spans="1:5" x14ac:dyDescent="0.2">
      <c r="A2070" t="s">
        <v>12965</v>
      </c>
      <c r="B2070" t="s">
        <v>84</v>
      </c>
      <c r="C2070" t="s">
        <v>238</v>
      </c>
      <c r="D2070" t="s">
        <v>10901</v>
      </c>
      <c r="E2070">
        <v>146</v>
      </c>
    </row>
    <row r="2071" spans="1:5" x14ac:dyDescent="0.2">
      <c r="A2071" t="s">
        <v>12966</v>
      </c>
      <c r="B2071" t="s">
        <v>84</v>
      </c>
      <c r="C2071" t="s">
        <v>238</v>
      </c>
      <c r="D2071" t="s">
        <v>10903</v>
      </c>
      <c r="E2071">
        <v>291</v>
      </c>
    </row>
    <row r="2072" spans="1:5" x14ac:dyDescent="0.2">
      <c r="A2072" t="s">
        <v>12967</v>
      </c>
      <c r="B2072" t="s">
        <v>84</v>
      </c>
      <c r="C2072" t="s">
        <v>238</v>
      </c>
      <c r="D2072" t="s">
        <v>10907</v>
      </c>
      <c r="E2072">
        <v>1</v>
      </c>
    </row>
    <row r="2073" spans="1:5" x14ac:dyDescent="0.2">
      <c r="A2073" t="s">
        <v>12968</v>
      </c>
      <c r="B2073" t="s">
        <v>84</v>
      </c>
      <c r="C2073" t="s">
        <v>238</v>
      </c>
      <c r="D2073" t="s">
        <v>10921</v>
      </c>
      <c r="E2073">
        <v>1</v>
      </c>
    </row>
    <row r="2074" spans="1:5" x14ac:dyDescent="0.2">
      <c r="A2074" t="s">
        <v>12969</v>
      </c>
      <c r="B2074" t="s">
        <v>84</v>
      </c>
      <c r="C2074" t="s">
        <v>238</v>
      </c>
      <c r="D2074" t="s">
        <v>10925</v>
      </c>
      <c r="E2074">
        <v>1</v>
      </c>
    </row>
    <row r="2075" spans="1:5" x14ac:dyDescent="0.2">
      <c r="A2075" t="s">
        <v>12970</v>
      </c>
      <c r="B2075" t="s">
        <v>84</v>
      </c>
      <c r="C2075" t="s">
        <v>238</v>
      </c>
      <c r="D2075" t="s">
        <v>10929</v>
      </c>
      <c r="E2075">
        <v>1</v>
      </c>
    </row>
    <row r="2076" spans="1:5" x14ac:dyDescent="0.2">
      <c r="A2076" t="s">
        <v>12971</v>
      </c>
      <c r="B2076" t="s">
        <v>84</v>
      </c>
      <c r="C2076" t="s">
        <v>238</v>
      </c>
      <c r="D2076" t="s">
        <v>10941</v>
      </c>
      <c r="E2076">
        <v>3</v>
      </c>
    </row>
    <row r="2077" spans="1:5" x14ac:dyDescent="0.2">
      <c r="A2077" t="s">
        <v>12972</v>
      </c>
      <c r="B2077" t="s">
        <v>84</v>
      </c>
      <c r="C2077" t="s">
        <v>239</v>
      </c>
      <c r="D2077" t="s">
        <v>10855</v>
      </c>
      <c r="E2077">
        <v>1</v>
      </c>
    </row>
    <row r="2078" spans="1:5" x14ac:dyDescent="0.2">
      <c r="A2078" t="s">
        <v>12973</v>
      </c>
      <c r="B2078" t="s">
        <v>84</v>
      </c>
      <c r="C2078" t="s">
        <v>239</v>
      </c>
      <c r="D2078" t="s">
        <v>10863</v>
      </c>
      <c r="E2078">
        <v>1</v>
      </c>
    </row>
    <row r="2079" spans="1:5" x14ac:dyDescent="0.2">
      <c r="A2079" t="s">
        <v>12974</v>
      </c>
      <c r="B2079" t="s">
        <v>84</v>
      </c>
      <c r="C2079" t="s">
        <v>239</v>
      </c>
      <c r="D2079" t="s">
        <v>10869</v>
      </c>
      <c r="E2079">
        <v>5</v>
      </c>
    </row>
    <row r="2080" spans="1:5" x14ac:dyDescent="0.2">
      <c r="A2080" t="s">
        <v>12975</v>
      </c>
      <c r="B2080" t="s">
        <v>84</v>
      </c>
      <c r="C2080" t="s">
        <v>239</v>
      </c>
      <c r="D2080" t="s">
        <v>10873</v>
      </c>
      <c r="E2080">
        <v>2</v>
      </c>
    </row>
    <row r="2081" spans="1:5" x14ac:dyDescent="0.2">
      <c r="A2081" t="s">
        <v>12976</v>
      </c>
      <c r="B2081" t="s">
        <v>84</v>
      </c>
      <c r="C2081" t="s">
        <v>239</v>
      </c>
      <c r="D2081" t="s">
        <v>10875</v>
      </c>
      <c r="E2081">
        <v>1</v>
      </c>
    </row>
    <row r="2082" spans="1:5" x14ac:dyDescent="0.2">
      <c r="A2082" t="s">
        <v>12977</v>
      </c>
      <c r="B2082" t="s">
        <v>84</v>
      </c>
      <c r="C2082" t="s">
        <v>239</v>
      </c>
      <c r="D2082" t="s">
        <v>10883</v>
      </c>
      <c r="E2082">
        <v>1</v>
      </c>
    </row>
    <row r="2083" spans="1:5" x14ac:dyDescent="0.2">
      <c r="A2083" t="s">
        <v>12978</v>
      </c>
      <c r="B2083" t="s">
        <v>84</v>
      </c>
      <c r="C2083" t="s">
        <v>239</v>
      </c>
      <c r="D2083" t="s">
        <v>10887</v>
      </c>
      <c r="E2083">
        <v>10</v>
      </c>
    </row>
    <row r="2084" spans="1:5" x14ac:dyDescent="0.2">
      <c r="A2084" t="s">
        <v>12979</v>
      </c>
      <c r="B2084" t="s">
        <v>84</v>
      </c>
      <c r="C2084" t="s">
        <v>239</v>
      </c>
      <c r="D2084" t="s">
        <v>10889</v>
      </c>
      <c r="E2084">
        <v>128</v>
      </c>
    </row>
    <row r="2085" spans="1:5" x14ac:dyDescent="0.2">
      <c r="A2085" t="s">
        <v>12980</v>
      </c>
      <c r="B2085" t="s">
        <v>84</v>
      </c>
      <c r="C2085" t="s">
        <v>239</v>
      </c>
      <c r="D2085" t="s">
        <v>10893</v>
      </c>
      <c r="E2085">
        <v>2</v>
      </c>
    </row>
    <row r="2086" spans="1:5" x14ac:dyDescent="0.2">
      <c r="A2086" t="s">
        <v>12981</v>
      </c>
      <c r="B2086" t="s">
        <v>84</v>
      </c>
      <c r="C2086" t="s">
        <v>239</v>
      </c>
      <c r="D2086" t="s">
        <v>10895</v>
      </c>
      <c r="E2086">
        <v>2</v>
      </c>
    </row>
    <row r="2087" spans="1:5" x14ac:dyDescent="0.2">
      <c r="A2087" t="s">
        <v>12982</v>
      </c>
      <c r="B2087" t="s">
        <v>84</v>
      </c>
      <c r="C2087" t="s">
        <v>239</v>
      </c>
      <c r="D2087" t="s">
        <v>10899</v>
      </c>
      <c r="E2087">
        <v>1</v>
      </c>
    </row>
    <row r="2088" spans="1:5" x14ac:dyDescent="0.2">
      <c r="A2088" t="s">
        <v>12983</v>
      </c>
      <c r="B2088" t="s">
        <v>84</v>
      </c>
      <c r="C2088" t="s">
        <v>239</v>
      </c>
      <c r="D2088" t="s">
        <v>10901</v>
      </c>
      <c r="E2088">
        <v>149</v>
      </c>
    </row>
    <row r="2089" spans="1:5" x14ac:dyDescent="0.2">
      <c r="A2089" t="s">
        <v>12984</v>
      </c>
      <c r="B2089" t="s">
        <v>84</v>
      </c>
      <c r="C2089" t="s">
        <v>239</v>
      </c>
      <c r="D2089" t="s">
        <v>10903</v>
      </c>
      <c r="E2089">
        <v>278</v>
      </c>
    </row>
    <row r="2090" spans="1:5" x14ac:dyDescent="0.2">
      <c r="A2090" t="s">
        <v>12985</v>
      </c>
      <c r="B2090" t="s">
        <v>84</v>
      </c>
      <c r="C2090" t="s">
        <v>239</v>
      </c>
      <c r="D2090" t="s">
        <v>10907</v>
      </c>
      <c r="E2090">
        <v>2</v>
      </c>
    </row>
    <row r="2091" spans="1:5" x14ac:dyDescent="0.2">
      <c r="A2091" t="s">
        <v>12986</v>
      </c>
      <c r="B2091" t="s">
        <v>84</v>
      </c>
      <c r="C2091" t="s">
        <v>239</v>
      </c>
      <c r="D2091" t="s">
        <v>10909</v>
      </c>
      <c r="E2091">
        <v>2</v>
      </c>
    </row>
    <row r="2092" spans="1:5" x14ac:dyDescent="0.2">
      <c r="A2092" t="s">
        <v>12987</v>
      </c>
      <c r="B2092" t="s">
        <v>84</v>
      </c>
      <c r="C2092" t="s">
        <v>239</v>
      </c>
      <c r="D2092" t="s">
        <v>10925</v>
      </c>
      <c r="E2092">
        <v>1</v>
      </c>
    </row>
    <row r="2093" spans="1:5" x14ac:dyDescent="0.2">
      <c r="A2093" t="s">
        <v>12988</v>
      </c>
      <c r="B2093" t="s">
        <v>84</v>
      </c>
      <c r="C2093" t="s">
        <v>239</v>
      </c>
      <c r="D2093" t="s">
        <v>10929</v>
      </c>
      <c r="E2093">
        <v>1</v>
      </c>
    </row>
    <row r="2094" spans="1:5" x14ac:dyDescent="0.2">
      <c r="A2094" t="s">
        <v>12989</v>
      </c>
      <c r="B2094" t="s">
        <v>84</v>
      </c>
      <c r="C2094" t="s">
        <v>239</v>
      </c>
      <c r="D2094" t="s">
        <v>10941</v>
      </c>
      <c r="E2094">
        <v>6</v>
      </c>
    </row>
    <row r="2095" spans="1:5" x14ac:dyDescent="0.2">
      <c r="A2095" t="s">
        <v>12990</v>
      </c>
      <c r="B2095" t="s">
        <v>84</v>
      </c>
      <c r="C2095" t="s">
        <v>240</v>
      </c>
      <c r="D2095" t="s">
        <v>10855</v>
      </c>
      <c r="E2095">
        <v>1</v>
      </c>
    </row>
    <row r="2096" spans="1:5" x14ac:dyDescent="0.2">
      <c r="A2096" t="s">
        <v>12991</v>
      </c>
      <c r="B2096" t="s">
        <v>84</v>
      </c>
      <c r="C2096" t="s">
        <v>240</v>
      </c>
      <c r="D2096" t="s">
        <v>10869</v>
      </c>
      <c r="E2096">
        <v>1</v>
      </c>
    </row>
    <row r="2097" spans="1:5" x14ac:dyDescent="0.2">
      <c r="A2097" t="s">
        <v>12992</v>
      </c>
      <c r="B2097" t="s">
        <v>84</v>
      </c>
      <c r="C2097" t="s">
        <v>240</v>
      </c>
      <c r="D2097" t="s">
        <v>10875</v>
      </c>
      <c r="E2097">
        <v>1</v>
      </c>
    </row>
    <row r="2098" spans="1:5" x14ac:dyDescent="0.2">
      <c r="A2098" t="s">
        <v>12993</v>
      </c>
      <c r="B2098" t="s">
        <v>84</v>
      </c>
      <c r="C2098" t="s">
        <v>240</v>
      </c>
      <c r="D2098" t="s">
        <v>10881</v>
      </c>
      <c r="E2098">
        <v>1</v>
      </c>
    </row>
    <row r="2099" spans="1:5" x14ac:dyDescent="0.2">
      <c r="A2099" t="s">
        <v>12994</v>
      </c>
      <c r="B2099" t="s">
        <v>84</v>
      </c>
      <c r="C2099" t="s">
        <v>240</v>
      </c>
      <c r="D2099" t="s">
        <v>10883</v>
      </c>
      <c r="E2099">
        <v>1</v>
      </c>
    </row>
    <row r="2100" spans="1:5" x14ac:dyDescent="0.2">
      <c r="A2100" t="s">
        <v>12995</v>
      </c>
      <c r="B2100" t="s">
        <v>84</v>
      </c>
      <c r="C2100" t="s">
        <v>240</v>
      </c>
      <c r="D2100" t="s">
        <v>10885</v>
      </c>
      <c r="E2100">
        <v>1</v>
      </c>
    </row>
    <row r="2101" spans="1:5" x14ac:dyDescent="0.2">
      <c r="A2101" t="s">
        <v>12996</v>
      </c>
      <c r="B2101" t="s">
        <v>84</v>
      </c>
      <c r="C2101" t="s">
        <v>240</v>
      </c>
      <c r="D2101" t="s">
        <v>10887</v>
      </c>
      <c r="E2101">
        <v>6</v>
      </c>
    </row>
    <row r="2102" spans="1:5" x14ac:dyDescent="0.2">
      <c r="A2102" t="s">
        <v>12997</v>
      </c>
      <c r="B2102" t="s">
        <v>84</v>
      </c>
      <c r="C2102" t="s">
        <v>240</v>
      </c>
      <c r="D2102" t="s">
        <v>10889</v>
      </c>
      <c r="E2102">
        <v>47</v>
      </c>
    </row>
    <row r="2103" spans="1:5" x14ac:dyDescent="0.2">
      <c r="A2103" t="s">
        <v>12998</v>
      </c>
      <c r="B2103" t="s">
        <v>84</v>
      </c>
      <c r="C2103" t="s">
        <v>240</v>
      </c>
      <c r="D2103" t="s">
        <v>10895</v>
      </c>
      <c r="E2103">
        <v>1</v>
      </c>
    </row>
    <row r="2104" spans="1:5" x14ac:dyDescent="0.2">
      <c r="A2104" t="s">
        <v>12999</v>
      </c>
      <c r="B2104" t="s">
        <v>84</v>
      </c>
      <c r="C2104" t="s">
        <v>240</v>
      </c>
      <c r="D2104" t="s">
        <v>10901</v>
      </c>
      <c r="E2104">
        <v>48</v>
      </c>
    </row>
    <row r="2105" spans="1:5" x14ac:dyDescent="0.2">
      <c r="A2105" t="s">
        <v>13000</v>
      </c>
      <c r="B2105" t="s">
        <v>84</v>
      </c>
      <c r="C2105" t="s">
        <v>240</v>
      </c>
      <c r="D2105" t="s">
        <v>10903</v>
      </c>
      <c r="E2105">
        <v>135</v>
      </c>
    </row>
    <row r="2106" spans="1:5" x14ac:dyDescent="0.2">
      <c r="A2106" t="s">
        <v>13001</v>
      </c>
      <c r="B2106" t="s">
        <v>84</v>
      </c>
      <c r="C2106" t="s">
        <v>240</v>
      </c>
      <c r="D2106" t="s">
        <v>10907</v>
      </c>
      <c r="E2106">
        <v>4</v>
      </c>
    </row>
    <row r="2107" spans="1:5" x14ac:dyDescent="0.2">
      <c r="A2107" t="s">
        <v>13002</v>
      </c>
      <c r="B2107" t="s">
        <v>84</v>
      </c>
      <c r="C2107" t="s">
        <v>240</v>
      </c>
      <c r="D2107" t="s">
        <v>10909</v>
      </c>
      <c r="E2107">
        <v>1</v>
      </c>
    </row>
    <row r="2108" spans="1:5" x14ac:dyDescent="0.2">
      <c r="A2108" t="s">
        <v>13003</v>
      </c>
      <c r="B2108" t="s">
        <v>84</v>
      </c>
      <c r="C2108" t="s">
        <v>240</v>
      </c>
      <c r="D2108" t="s">
        <v>10925</v>
      </c>
      <c r="E2108">
        <v>1</v>
      </c>
    </row>
    <row r="2109" spans="1:5" x14ac:dyDescent="0.2">
      <c r="A2109" t="s">
        <v>13004</v>
      </c>
      <c r="B2109" t="s">
        <v>84</v>
      </c>
      <c r="C2109" t="s">
        <v>240</v>
      </c>
      <c r="D2109" t="s">
        <v>10937</v>
      </c>
      <c r="E2109">
        <v>1</v>
      </c>
    </row>
    <row r="2110" spans="1:5" x14ac:dyDescent="0.2">
      <c r="A2110" t="s">
        <v>13005</v>
      </c>
      <c r="B2110" t="s">
        <v>84</v>
      </c>
      <c r="C2110" t="s">
        <v>240</v>
      </c>
      <c r="D2110" t="s">
        <v>10941</v>
      </c>
      <c r="E2110">
        <v>1</v>
      </c>
    </row>
    <row r="2111" spans="1:5" x14ac:dyDescent="0.2">
      <c r="A2111" t="s">
        <v>13006</v>
      </c>
      <c r="B2111" t="s">
        <v>84</v>
      </c>
      <c r="C2111" t="s">
        <v>241</v>
      </c>
      <c r="D2111" t="s">
        <v>10869</v>
      </c>
      <c r="E2111">
        <v>2</v>
      </c>
    </row>
    <row r="2112" spans="1:5" x14ac:dyDescent="0.2">
      <c r="A2112" t="s">
        <v>13007</v>
      </c>
      <c r="B2112" t="s">
        <v>84</v>
      </c>
      <c r="C2112" t="s">
        <v>241</v>
      </c>
      <c r="D2112" t="s">
        <v>10875</v>
      </c>
      <c r="E2112">
        <v>1</v>
      </c>
    </row>
    <row r="2113" spans="1:5" x14ac:dyDescent="0.2">
      <c r="A2113" t="s">
        <v>13008</v>
      </c>
      <c r="B2113" t="s">
        <v>84</v>
      </c>
      <c r="C2113" t="s">
        <v>241</v>
      </c>
      <c r="D2113" t="s">
        <v>10877</v>
      </c>
      <c r="E2113">
        <v>2</v>
      </c>
    </row>
    <row r="2114" spans="1:5" x14ac:dyDescent="0.2">
      <c r="A2114" t="s">
        <v>13009</v>
      </c>
      <c r="B2114" t="s">
        <v>84</v>
      </c>
      <c r="C2114" t="s">
        <v>241</v>
      </c>
      <c r="D2114" t="s">
        <v>10883</v>
      </c>
      <c r="E2114">
        <v>1</v>
      </c>
    </row>
    <row r="2115" spans="1:5" x14ac:dyDescent="0.2">
      <c r="A2115" t="s">
        <v>13010</v>
      </c>
      <c r="B2115" t="s">
        <v>84</v>
      </c>
      <c r="C2115" t="s">
        <v>241</v>
      </c>
      <c r="D2115" t="s">
        <v>10885</v>
      </c>
      <c r="E2115">
        <v>1</v>
      </c>
    </row>
    <row r="2116" spans="1:5" x14ac:dyDescent="0.2">
      <c r="A2116" t="s">
        <v>13011</v>
      </c>
      <c r="B2116" t="s">
        <v>84</v>
      </c>
      <c r="C2116" t="s">
        <v>241</v>
      </c>
      <c r="D2116" t="s">
        <v>10887</v>
      </c>
      <c r="E2116">
        <v>8</v>
      </c>
    </row>
    <row r="2117" spans="1:5" x14ac:dyDescent="0.2">
      <c r="A2117" t="s">
        <v>13012</v>
      </c>
      <c r="B2117" t="s">
        <v>84</v>
      </c>
      <c r="C2117" t="s">
        <v>241</v>
      </c>
      <c r="D2117" t="s">
        <v>10889</v>
      </c>
      <c r="E2117">
        <v>108</v>
      </c>
    </row>
    <row r="2118" spans="1:5" x14ac:dyDescent="0.2">
      <c r="A2118" t="s">
        <v>13013</v>
      </c>
      <c r="B2118" t="s">
        <v>84</v>
      </c>
      <c r="C2118" t="s">
        <v>241</v>
      </c>
      <c r="D2118" t="s">
        <v>10893</v>
      </c>
      <c r="E2118">
        <v>1</v>
      </c>
    </row>
    <row r="2119" spans="1:5" x14ac:dyDescent="0.2">
      <c r="A2119" t="s">
        <v>13014</v>
      </c>
      <c r="B2119" t="s">
        <v>84</v>
      </c>
      <c r="C2119" t="s">
        <v>241</v>
      </c>
      <c r="D2119" t="s">
        <v>10899</v>
      </c>
      <c r="E2119">
        <v>1</v>
      </c>
    </row>
    <row r="2120" spans="1:5" x14ac:dyDescent="0.2">
      <c r="A2120" t="s">
        <v>13015</v>
      </c>
      <c r="B2120" t="s">
        <v>84</v>
      </c>
      <c r="C2120" t="s">
        <v>241</v>
      </c>
      <c r="D2120" t="s">
        <v>10901</v>
      </c>
      <c r="E2120">
        <v>123</v>
      </c>
    </row>
    <row r="2121" spans="1:5" x14ac:dyDescent="0.2">
      <c r="A2121" t="s">
        <v>13016</v>
      </c>
      <c r="B2121" t="s">
        <v>84</v>
      </c>
      <c r="C2121" t="s">
        <v>241</v>
      </c>
      <c r="D2121" t="s">
        <v>10903</v>
      </c>
      <c r="E2121">
        <v>279</v>
      </c>
    </row>
    <row r="2122" spans="1:5" x14ac:dyDescent="0.2">
      <c r="A2122" t="s">
        <v>13017</v>
      </c>
      <c r="B2122" t="s">
        <v>84</v>
      </c>
      <c r="C2122" t="s">
        <v>241</v>
      </c>
      <c r="D2122" t="s">
        <v>10909</v>
      </c>
      <c r="E2122">
        <v>1</v>
      </c>
    </row>
    <row r="2123" spans="1:5" x14ac:dyDescent="0.2">
      <c r="A2123" t="s">
        <v>13018</v>
      </c>
      <c r="B2123" t="s">
        <v>84</v>
      </c>
      <c r="C2123" t="s">
        <v>241</v>
      </c>
      <c r="D2123" t="s">
        <v>10917</v>
      </c>
      <c r="E2123">
        <v>1</v>
      </c>
    </row>
    <row r="2124" spans="1:5" x14ac:dyDescent="0.2">
      <c r="A2124" t="s">
        <v>13019</v>
      </c>
      <c r="B2124" t="s">
        <v>84</v>
      </c>
      <c r="C2124" t="s">
        <v>241</v>
      </c>
      <c r="D2124" t="s">
        <v>10919</v>
      </c>
      <c r="E2124">
        <v>1</v>
      </c>
    </row>
    <row r="2125" spans="1:5" x14ac:dyDescent="0.2">
      <c r="A2125" t="s">
        <v>13020</v>
      </c>
      <c r="B2125" t="s">
        <v>84</v>
      </c>
      <c r="C2125" t="s">
        <v>241</v>
      </c>
      <c r="D2125" t="s">
        <v>10921</v>
      </c>
      <c r="E2125">
        <v>1</v>
      </c>
    </row>
    <row r="2126" spans="1:5" x14ac:dyDescent="0.2">
      <c r="A2126" t="s">
        <v>13021</v>
      </c>
      <c r="B2126" t="s">
        <v>84</v>
      </c>
      <c r="C2126" t="s">
        <v>241</v>
      </c>
      <c r="D2126" t="s">
        <v>10925</v>
      </c>
      <c r="E2126">
        <v>1</v>
      </c>
    </row>
    <row r="2127" spans="1:5" x14ac:dyDescent="0.2">
      <c r="A2127" t="s">
        <v>13022</v>
      </c>
      <c r="B2127" t="s">
        <v>84</v>
      </c>
      <c r="C2127" t="s">
        <v>241</v>
      </c>
      <c r="D2127" t="s">
        <v>10927</v>
      </c>
      <c r="E2127">
        <v>1</v>
      </c>
    </row>
    <row r="2128" spans="1:5" x14ac:dyDescent="0.2">
      <c r="A2128" t="s">
        <v>13023</v>
      </c>
      <c r="B2128" t="s">
        <v>84</v>
      </c>
      <c r="C2128" t="s">
        <v>241</v>
      </c>
      <c r="D2128" t="s">
        <v>10929</v>
      </c>
      <c r="E2128">
        <v>1</v>
      </c>
    </row>
    <row r="2129" spans="1:5" x14ac:dyDescent="0.2">
      <c r="A2129" t="s">
        <v>13024</v>
      </c>
      <c r="B2129" t="s">
        <v>84</v>
      </c>
      <c r="C2129" t="s">
        <v>241</v>
      </c>
      <c r="D2129" t="s">
        <v>10931</v>
      </c>
      <c r="E2129">
        <v>1</v>
      </c>
    </row>
    <row r="2130" spans="1:5" x14ac:dyDescent="0.2">
      <c r="A2130" t="s">
        <v>13025</v>
      </c>
      <c r="B2130" t="s">
        <v>84</v>
      </c>
      <c r="C2130" t="s">
        <v>241</v>
      </c>
      <c r="D2130" t="s">
        <v>10941</v>
      </c>
      <c r="E2130">
        <v>3</v>
      </c>
    </row>
    <row r="2131" spans="1:5" x14ac:dyDescent="0.2">
      <c r="A2131" t="s">
        <v>13026</v>
      </c>
      <c r="B2131" t="s">
        <v>84</v>
      </c>
      <c r="C2131" t="s">
        <v>242</v>
      </c>
      <c r="D2131" t="s">
        <v>10855</v>
      </c>
      <c r="E2131">
        <v>1</v>
      </c>
    </row>
    <row r="2132" spans="1:5" x14ac:dyDescent="0.2">
      <c r="A2132" t="s">
        <v>13027</v>
      </c>
      <c r="B2132" t="s">
        <v>84</v>
      </c>
      <c r="C2132" t="s">
        <v>242</v>
      </c>
      <c r="D2132" t="s">
        <v>10863</v>
      </c>
      <c r="E2132">
        <v>1</v>
      </c>
    </row>
    <row r="2133" spans="1:5" x14ac:dyDescent="0.2">
      <c r="A2133" t="s">
        <v>13028</v>
      </c>
      <c r="B2133" t="s">
        <v>84</v>
      </c>
      <c r="C2133" t="s">
        <v>242</v>
      </c>
      <c r="D2133" t="s">
        <v>10869</v>
      </c>
      <c r="E2133">
        <v>4</v>
      </c>
    </row>
    <row r="2134" spans="1:5" x14ac:dyDescent="0.2">
      <c r="A2134" t="s">
        <v>13029</v>
      </c>
      <c r="B2134" t="s">
        <v>84</v>
      </c>
      <c r="C2134" t="s">
        <v>242</v>
      </c>
      <c r="D2134" t="s">
        <v>10873</v>
      </c>
      <c r="E2134">
        <v>1</v>
      </c>
    </row>
    <row r="2135" spans="1:5" x14ac:dyDescent="0.2">
      <c r="A2135" t="s">
        <v>13030</v>
      </c>
      <c r="B2135" t="s">
        <v>84</v>
      </c>
      <c r="C2135" t="s">
        <v>242</v>
      </c>
      <c r="D2135" t="s">
        <v>10875</v>
      </c>
      <c r="E2135">
        <v>2</v>
      </c>
    </row>
    <row r="2136" spans="1:5" x14ac:dyDescent="0.2">
      <c r="A2136" t="s">
        <v>13031</v>
      </c>
      <c r="B2136" t="s">
        <v>84</v>
      </c>
      <c r="C2136" t="s">
        <v>242</v>
      </c>
      <c r="D2136" t="s">
        <v>10877</v>
      </c>
      <c r="E2136">
        <v>3</v>
      </c>
    </row>
    <row r="2137" spans="1:5" x14ac:dyDescent="0.2">
      <c r="A2137" t="s">
        <v>13032</v>
      </c>
      <c r="B2137" t="s">
        <v>84</v>
      </c>
      <c r="C2137" t="s">
        <v>242</v>
      </c>
      <c r="D2137" t="s">
        <v>10887</v>
      </c>
      <c r="E2137">
        <v>7</v>
      </c>
    </row>
    <row r="2138" spans="1:5" x14ac:dyDescent="0.2">
      <c r="A2138" t="s">
        <v>13033</v>
      </c>
      <c r="B2138" t="s">
        <v>84</v>
      </c>
      <c r="C2138" t="s">
        <v>242</v>
      </c>
      <c r="D2138" t="s">
        <v>10889</v>
      </c>
      <c r="E2138">
        <v>112</v>
      </c>
    </row>
    <row r="2139" spans="1:5" x14ac:dyDescent="0.2">
      <c r="A2139" t="s">
        <v>13034</v>
      </c>
      <c r="B2139" t="s">
        <v>84</v>
      </c>
      <c r="C2139" t="s">
        <v>242</v>
      </c>
      <c r="D2139" t="s">
        <v>10893</v>
      </c>
      <c r="E2139">
        <v>2</v>
      </c>
    </row>
    <row r="2140" spans="1:5" x14ac:dyDescent="0.2">
      <c r="A2140" t="s">
        <v>13035</v>
      </c>
      <c r="B2140" t="s">
        <v>84</v>
      </c>
      <c r="C2140" t="s">
        <v>242</v>
      </c>
      <c r="D2140" t="s">
        <v>10895</v>
      </c>
      <c r="E2140">
        <v>1</v>
      </c>
    </row>
    <row r="2141" spans="1:5" x14ac:dyDescent="0.2">
      <c r="A2141" t="s">
        <v>13036</v>
      </c>
      <c r="B2141" t="s">
        <v>84</v>
      </c>
      <c r="C2141" t="s">
        <v>242</v>
      </c>
      <c r="D2141" t="s">
        <v>10897</v>
      </c>
      <c r="E2141">
        <v>1</v>
      </c>
    </row>
    <row r="2142" spans="1:5" x14ac:dyDescent="0.2">
      <c r="A2142" t="s">
        <v>13037</v>
      </c>
      <c r="B2142" t="s">
        <v>84</v>
      </c>
      <c r="C2142" t="s">
        <v>242</v>
      </c>
      <c r="D2142" t="s">
        <v>10901</v>
      </c>
      <c r="E2142">
        <v>135</v>
      </c>
    </row>
    <row r="2143" spans="1:5" x14ac:dyDescent="0.2">
      <c r="A2143" t="s">
        <v>13038</v>
      </c>
      <c r="B2143" t="s">
        <v>84</v>
      </c>
      <c r="C2143" t="s">
        <v>242</v>
      </c>
      <c r="D2143" t="s">
        <v>10903</v>
      </c>
      <c r="E2143">
        <v>329</v>
      </c>
    </row>
    <row r="2144" spans="1:5" x14ac:dyDescent="0.2">
      <c r="A2144" t="s">
        <v>13039</v>
      </c>
      <c r="B2144" t="s">
        <v>84</v>
      </c>
      <c r="C2144" t="s">
        <v>242</v>
      </c>
      <c r="D2144" t="s">
        <v>10927</v>
      </c>
      <c r="E2144">
        <v>1</v>
      </c>
    </row>
    <row r="2145" spans="1:5" x14ac:dyDescent="0.2">
      <c r="A2145" t="s">
        <v>13040</v>
      </c>
      <c r="B2145" t="s">
        <v>84</v>
      </c>
      <c r="C2145" t="s">
        <v>242</v>
      </c>
      <c r="D2145" t="s">
        <v>10929</v>
      </c>
      <c r="E2145">
        <v>2</v>
      </c>
    </row>
    <row r="2146" spans="1:5" x14ac:dyDescent="0.2">
      <c r="A2146" t="s">
        <v>13041</v>
      </c>
      <c r="B2146" t="s">
        <v>84</v>
      </c>
      <c r="C2146" t="s">
        <v>242</v>
      </c>
      <c r="D2146" t="s">
        <v>10941</v>
      </c>
      <c r="E2146">
        <v>3</v>
      </c>
    </row>
    <row r="2147" spans="1:5" x14ac:dyDescent="0.2">
      <c r="A2147" t="s">
        <v>13042</v>
      </c>
      <c r="B2147" t="s">
        <v>84</v>
      </c>
      <c r="C2147" t="s">
        <v>243</v>
      </c>
      <c r="D2147" t="s">
        <v>10855</v>
      </c>
      <c r="E2147">
        <v>1</v>
      </c>
    </row>
    <row r="2148" spans="1:5" x14ac:dyDescent="0.2">
      <c r="A2148" t="s">
        <v>13043</v>
      </c>
      <c r="B2148" t="s">
        <v>84</v>
      </c>
      <c r="C2148" t="s">
        <v>243</v>
      </c>
      <c r="D2148" t="s">
        <v>10869</v>
      </c>
      <c r="E2148">
        <v>1</v>
      </c>
    </row>
    <row r="2149" spans="1:5" x14ac:dyDescent="0.2">
      <c r="A2149" t="s">
        <v>13044</v>
      </c>
      <c r="B2149" t="s">
        <v>84</v>
      </c>
      <c r="C2149" t="s">
        <v>243</v>
      </c>
      <c r="D2149" t="s">
        <v>10875</v>
      </c>
      <c r="E2149">
        <v>1</v>
      </c>
    </row>
    <row r="2150" spans="1:5" x14ac:dyDescent="0.2">
      <c r="A2150" t="s">
        <v>13045</v>
      </c>
      <c r="B2150" t="s">
        <v>84</v>
      </c>
      <c r="C2150" t="s">
        <v>243</v>
      </c>
      <c r="D2150" t="s">
        <v>10877</v>
      </c>
      <c r="E2150">
        <v>1</v>
      </c>
    </row>
    <row r="2151" spans="1:5" x14ac:dyDescent="0.2">
      <c r="A2151" t="s">
        <v>13046</v>
      </c>
      <c r="B2151" t="s">
        <v>84</v>
      </c>
      <c r="C2151" t="s">
        <v>243</v>
      </c>
      <c r="D2151" t="s">
        <v>10881</v>
      </c>
      <c r="E2151">
        <v>1</v>
      </c>
    </row>
    <row r="2152" spans="1:5" x14ac:dyDescent="0.2">
      <c r="A2152" t="s">
        <v>13047</v>
      </c>
      <c r="B2152" t="s">
        <v>84</v>
      </c>
      <c r="C2152" t="s">
        <v>243</v>
      </c>
      <c r="D2152" t="s">
        <v>10887</v>
      </c>
      <c r="E2152">
        <v>4</v>
      </c>
    </row>
    <row r="2153" spans="1:5" x14ac:dyDescent="0.2">
      <c r="A2153" t="s">
        <v>13048</v>
      </c>
      <c r="B2153" t="s">
        <v>84</v>
      </c>
      <c r="C2153" t="s">
        <v>243</v>
      </c>
      <c r="D2153" t="s">
        <v>10889</v>
      </c>
      <c r="E2153">
        <v>103</v>
      </c>
    </row>
    <row r="2154" spans="1:5" x14ac:dyDescent="0.2">
      <c r="A2154" t="s">
        <v>13049</v>
      </c>
      <c r="B2154" t="s">
        <v>84</v>
      </c>
      <c r="C2154" t="s">
        <v>243</v>
      </c>
      <c r="D2154" t="s">
        <v>10899</v>
      </c>
      <c r="E2154">
        <v>1</v>
      </c>
    </row>
    <row r="2155" spans="1:5" x14ac:dyDescent="0.2">
      <c r="A2155" t="s">
        <v>13050</v>
      </c>
      <c r="B2155" t="s">
        <v>84</v>
      </c>
      <c r="C2155" t="s">
        <v>243</v>
      </c>
      <c r="D2155" t="s">
        <v>10901</v>
      </c>
      <c r="E2155">
        <v>116</v>
      </c>
    </row>
    <row r="2156" spans="1:5" x14ac:dyDescent="0.2">
      <c r="A2156" t="s">
        <v>13051</v>
      </c>
      <c r="B2156" t="s">
        <v>84</v>
      </c>
      <c r="C2156" t="s">
        <v>243</v>
      </c>
      <c r="D2156" t="s">
        <v>10903</v>
      </c>
      <c r="E2156">
        <v>220</v>
      </c>
    </row>
    <row r="2157" spans="1:5" x14ac:dyDescent="0.2">
      <c r="A2157" t="s">
        <v>13052</v>
      </c>
      <c r="B2157" t="s">
        <v>84</v>
      </c>
      <c r="C2157" t="s">
        <v>243</v>
      </c>
      <c r="D2157" t="s">
        <v>10919</v>
      </c>
      <c r="E2157">
        <v>1</v>
      </c>
    </row>
    <row r="2158" spans="1:5" x14ac:dyDescent="0.2">
      <c r="A2158" t="s">
        <v>13053</v>
      </c>
      <c r="B2158" t="s">
        <v>84</v>
      </c>
      <c r="C2158" t="s">
        <v>243</v>
      </c>
      <c r="D2158" t="s">
        <v>10927</v>
      </c>
      <c r="E2158">
        <v>1</v>
      </c>
    </row>
    <row r="2159" spans="1:5" x14ac:dyDescent="0.2">
      <c r="A2159" t="s">
        <v>13054</v>
      </c>
      <c r="B2159" t="s">
        <v>84</v>
      </c>
      <c r="C2159" t="s">
        <v>243</v>
      </c>
      <c r="D2159" t="s">
        <v>10941</v>
      </c>
      <c r="E2159">
        <v>2</v>
      </c>
    </row>
    <row r="2160" spans="1:5" x14ac:dyDescent="0.2">
      <c r="A2160" t="s">
        <v>13055</v>
      </c>
      <c r="B2160" t="s">
        <v>84</v>
      </c>
      <c r="C2160" t="s">
        <v>244</v>
      </c>
      <c r="D2160" t="s">
        <v>10855</v>
      </c>
      <c r="E2160">
        <v>3</v>
      </c>
    </row>
    <row r="2161" spans="1:5" x14ac:dyDescent="0.2">
      <c r="A2161" t="s">
        <v>13056</v>
      </c>
      <c r="B2161" t="s">
        <v>84</v>
      </c>
      <c r="C2161" t="s">
        <v>244</v>
      </c>
      <c r="D2161" t="s">
        <v>10869</v>
      </c>
      <c r="E2161">
        <v>16</v>
      </c>
    </row>
    <row r="2162" spans="1:5" x14ac:dyDescent="0.2">
      <c r="A2162" t="s">
        <v>13057</v>
      </c>
      <c r="B2162" t="s">
        <v>84</v>
      </c>
      <c r="C2162" t="s">
        <v>244</v>
      </c>
      <c r="D2162" t="s">
        <v>10875</v>
      </c>
      <c r="E2162">
        <v>4</v>
      </c>
    </row>
    <row r="2163" spans="1:5" x14ac:dyDescent="0.2">
      <c r="A2163" t="s">
        <v>13058</v>
      </c>
      <c r="B2163" t="s">
        <v>84</v>
      </c>
      <c r="C2163" t="s">
        <v>244</v>
      </c>
      <c r="D2163" t="s">
        <v>10877</v>
      </c>
      <c r="E2163">
        <v>1</v>
      </c>
    </row>
    <row r="2164" spans="1:5" x14ac:dyDescent="0.2">
      <c r="A2164" t="s">
        <v>13059</v>
      </c>
      <c r="B2164" t="s">
        <v>84</v>
      </c>
      <c r="C2164" t="s">
        <v>244</v>
      </c>
      <c r="D2164" t="s">
        <v>10887</v>
      </c>
      <c r="E2164">
        <v>23</v>
      </c>
    </row>
    <row r="2165" spans="1:5" x14ac:dyDescent="0.2">
      <c r="A2165" t="s">
        <v>13060</v>
      </c>
      <c r="B2165" t="s">
        <v>84</v>
      </c>
      <c r="C2165" t="s">
        <v>244</v>
      </c>
      <c r="D2165" t="s">
        <v>10889</v>
      </c>
      <c r="E2165">
        <v>214</v>
      </c>
    </row>
    <row r="2166" spans="1:5" x14ac:dyDescent="0.2">
      <c r="A2166" t="s">
        <v>13061</v>
      </c>
      <c r="B2166" t="s">
        <v>84</v>
      </c>
      <c r="C2166" t="s">
        <v>244</v>
      </c>
      <c r="D2166" t="s">
        <v>10893</v>
      </c>
      <c r="E2166">
        <v>1</v>
      </c>
    </row>
    <row r="2167" spans="1:5" x14ac:dyDescent="0.2">
      <c r="A2167" t="s">
        <v>13062</v>
      </c>
      <c r="B2167" t="s">
        <v>84</v>
      </c>
      <c r="C2167" t="s">
        <v>244</v>
      </c>
      <c r="D2167" t="s">
        <v>10895</v>
      </c>
      <c r="E2167">
        <v>2</v>
      </c>
    </row>
    <row r="2168" spans="1:5" x14ac:dyDescent="0.2">
      <c r="A2168" t="s">
        <v>13063</v>
      </c>
      <c r="B2168" t="s">
        <v>84</v>
      </c>
      <c r="C2168" t="s">
        <v>244</v>
      </c>
      <c r="D2168" t="s">
        <v>10899</v>
      </c>
      <c r="E2168">
        <v>1</v>
      </c>
    </row>
    <row r="2169" spans="1:5" x14ac:dyDescent="0.2">
      <c r="A2169" t="s">
        <v>13064</v>
      </c>
      <c r="B2169" t="s">
        <v>84</v>
      </c>
      <c r="C2169" t="s">
        <v>244</v>
      </c>
      <c r="D2169" t="s">
        <v>10901</v>
      </c>
      <c r="E2169">
        <v>263</v>
      </c>
    </row>
    <row r="2170" spans="1:5" x14ac:dyDescent="0.2">
      <c r="A2170" t="s">
        <v>13065</v>
      </c>
      <c r="B2170" t="s">
        <v>84</v>
      </c>
      <c r="C2170" t="s">
        <v>244</v>
      </c>
      <c r="D2170" t="s">
        <v>10903</v>
      </c>
      <c r="E2170">
        <v>516</v>
      </c>
    </row>
    <row r="2171" spans="1:5" x14ac:dyDescent="0.2">
      <c r="A2171" t="s">
        <v>13066</v>
      </c>
      <c r="B2171" t="s">
        <v>84</v>
      </c>
      <c r="C2171" t="s">
        <v>244</v>
      </c>
      <c r="D2171" t="s">
        <v>10907</v>
      </c>
      <c r="E2171">
        <v>4</v>
      </c>
    </row>
    <row r="2172" spans="1:5" x14ac:dyDescent="0.2">
      <c r="A2172" t="s">
        <v>13067</v>
      </c>
      <c r="B2172" t="s">
        <v>84</v>
      </c>
      <c r="C2172" t="s">
        <v>244</v>
      </c>
      <c r="D2172" t="s">
        <v>10909</v>
      </c>
      <c r="E2172">
        <v>2</v>
      </c>
    </row>
    <row r="2173" spans="1:5" x14ac:dyDescent="0.2">
      <c r="A2173" t="s">
        <v>13068</v>
      </c>
      <c r="B2173" t="s">
        <v>84</v>
      </c>
      <c r="C2173" t="s">
        <v>244</v>
      </c>
      <c r="D2173" t="s">
        <v>10917</v>
      </c>
      <c r="E2173">
        <v>1</v>
      </c>
    </row>
    <row r="2174" spans="1:5" x14ac:dyDescent="0.2">
      <c r="A2174" t="s">
        <v>13069</v>
      </c>
      <c r="B2174" t="s">
        <v>84</v>
      </c>
      <c r="C2174" t="s">
        <v>244</v>
      </c>
      <c r="D2174" t="s">
        <v>10921</v>
      </c>
      <c r="E2174">
        <v>2</v>
      </c>
    </row>
    <row r="2175" spans="1:5" x14ac:dyDescent="0.2">
      <c r="A2175" t="s">
        <v>13070</v>
      </c>
      <c r="B2175" t="s">
        <v>84</v>
      </c>
      <c r="C2175" t="s">
        <v>244</v>
      </c>
      <c r="D2175" t="s">
        <v>10925</v>
      </c>
      <c r="E2175">
        <v>3</v>
      </c>
    </row>
    <row r="2176" spans="1:5" x14ac:dyDescent="0.2">
      <c r="A2176" t="s">
        <v>13071</v>
      </c>
      <c r="B2176" t="s">
        <v>84</v>
      </c>
      <c r="C2176" t="s">
        <v>244</v>
      </c>
      <c r="D2176" t="s">
        <v>10927</v>
      </c>
      <c r="E2176">
        <v>2</v>
      </c>
    </row>
    <row r="2177" spans="1:5" x14ac:dyDescent="0.2">
      <c r="A2177" t="s">
        <v>13072</v>
      </c>
      <c r="B2177" t="s">
        <v>84</v>
      </c>
      <c r="C2177" t="s">
        <v>244</v>
      </c>
      <c r="D2177" t="s">
        <v>10929</v>
      </c>
      <c r="E2177">
        <v>2</v>
      </c>
    </row>
    <row r="2178" spans="1:5" x14ac:dyDescent="0.2">
      <c r="A2178" t="s">
        <v>13073</v>
      </c>
      <c r="B2178" t="s">
        <v>84</v>
      </c>
      <c r="C2178" t="s">
        <v>244</v>
      </c>
      <c r="D2178" t="s">
        <v>10931</v>
      </c>
      <c r="E2178">
        <v>1</v>
      </c>
    </row>
    <row r="2179" spans="1:5" x14ac:dyDescent="0.2">
      <c r="A2179" t="s">
        <v>13074</v>
      </c>
      <c r="B2179" t="s">
        <v>84</v>
      </c>
      <c r="C2179" t="s">
        <v>244</v>
      </c>
      <c r="D2179" t="s">
        <v>10935</v>
      </c>
      <c r="E2179">
        <v>1</v>
      </c>
    </row>
    <row r="2180" spans="1:5" x14ac:dyDescent="0.2">
      <c r="A2180" t="s">
        <v>13075</v>
      </c>
      <c r="B2180" t="s">
        <v>84</v>
      </c>
      <c r="C2180" t="s">
        <v>244</v>
      </c>
      <c r="D2180" t="s">
        <v>10941</v>
      </c>
      <c r="E2180">
        <v>10</v>
      </c>
    </row>
    <row r="2181" spans="1:5" x14ac:dyDescent="0.2">
      <c r="A2181" t="s">
        <v>13076</v>
      </c>
      <c r="B2181" t="s">
        <v>84</v>
      </c>
      <c r="C2181" t="s">
        <v>245</v>
      </c>
      <c r="D2181" t="s">
        <v>10855</v>
      </c>
      <c r="E2181">
        <v>1</v>
      </c>
    </row>
    <row r="2182" spans="1:5" x14ac:dyDescent="0.2">
      <c r="A2182" t="s">
        <v>13077</v>
      </c>
      <c r="B2182" t="s">
        <v>84</v>
      </c>
      <c r="C2182" t="s">
        <v>245</v>
      </c>
      <c r="D2182" t="s">
        <v>10859</v>
      </c>
      <c r="E2182">
        <v>1</v>
      </c>
    </row>
    <row r="2183" spans="1:5" x14ac:dyDescent="0.2">
      <c r="A2183" t="s">
        <v>13078</v>
      </c>
      <c r="B2183" t="s">
        <v>84</v>
      </c>
      <c r="C2183" t="s">
        <v>245</v>
      </c>
      <c r="D2183" t="s">
        <v>10869</v>
      </c>
      <c r="E2183">
        <v>1</v>
      </c>
    </row>
    <row r="2184" spans="1:5" x14ac:dyDescent="0.2">
      <c r="A2184" t="s">
        <v>13079</v>
      </c>
      <c r="B2184" t="s">
        <v>84</v>
      </c>
      <c r="C2184" t="s">
        <v>245</v>
      </c>
      <c r="D2184" t="s">
        <v>10887</v>
      </c>
      <c r="E2184">
        <v>3</v>
      </c>
    </row>
    <row r="2185" spans="1:5" x14ac:dyDescent="0.2">
      <c r="A2185" t="s">
        <v>13080</v>
      </c>
      <c r="B2185" t="s">
        <v>84</v>
      </c>
      <c r="C2185" t="s">
        <v>245</v>
      </c>
      <c r="D2185" t="s">
        <v>10889</v>
      </c>
      <c r="E2185">
        <v>69</v>
      </c>
    </row>
    <row r="2186" spans="1:5" x14ac:dyDescent="0.2">
      <c r="A2186" t="s">
        <v>13081</v>
      </c>
      <c r="B2186" t="s">
        <v>84</v>
      </c>
      <c r="C2186" t="s">
        <v>245</v>
      </c>
      <c r="D2186" t="s">
        <v>10901</v>
      </c>
      <c r="E2186">
        <v>73</v>
      </c>
    </row>
    <row r="2187" spans="1:5" x14ac:dyDescent="0.2">
      <c r="A2187" t="s">
        <v>13082</v>
      </c>
      <c r="B2187" t="s">
        <v>84</v>
      </c>
      <c r="C2187" t="s">
        <v>245</v>
      </c>
      <c r="D2187" t="s">
        <v>10903</v>
      </c>
      <c r="E2187">
        <v>201</v>
      </c>
    </row>
    <row r="2188" spans="1:5" x14ac:dyDescent="0.2">
      <c r="A2188" t="s">
        <v>13083</v>
      </c>
      <c r="B2188" t="s">
        <v>84</v>
      </c>
      <c r="C2188" t="s">
        <v>245</v>
      </c>
      <c r="D2188" t="s">
        <v>10941</v>
      </c>
      <c r="E2188">
        <v>1</v>
      </c>
    </row>
    <row r="2189" spans="1:5" x14ac:dyDescent="0.2">
      <c r="A2189" t="s">
        <v>13084</v>
      </c>
      <c r="B2189" t="s">
        <v>84</v>
      </c>
      <c r="C2189" t="s">
        <v>246</v>
      </c>
      <c r="D2189" t="s">
        <v>10855</v>
      </c>
      <c r="E2189">
        <v>2</v>
      </c>
    </row>
    <row r="2190" spans="1:5" x14ac:dyDescent="0.2">
      <c r="A2190" t="s">
        <v>13085</v>
      </c>
      <c r="B2190" t="s">
        <v>84</v>
      </c>
      <c r="C2190" t="s">
        <v>246</v>
      </c>
      <c r="D2190" t="s">
        <v>10859</v>
      </c>
      <c r="E2190">
        <v>1</v>
      </c>
    </row>
    <row r="2191" spans="1:5" x14ac:dyDescent="0.2">
      <c r="A2191" t="s">
        <v>13086</v>
      </c>
      <c r="B2191" t="s">
        <v>84</v>
      </c>
      <c r="C2191" t="s">
        <v>246</v>
      </c>
      <c r="D2191" t="s">
        <v>10869</v>
      </c>
      <c r="E2191">
        <v>3</v>
      </c>
    </row>
    <row r="2192" spans="1:5" x14ac:dyDescent="0.2">
      <c r="A2192" t="s">
        <v>13087</v>
      </c>
      <c r="B2192" t="s">
        <v>84</v>
      </c>
      <c r="C2192" t="s">
        <v>246</v>
      </c>
      <c r="D2192" t="s">
        <v>10875</v>
      </c>
      <c r="E2192">
        <v>2</v>
      </c>
    </row>
    <row r="2193" spans="1:5" x14ac:dyDescent="0.2">
      <c r="A2193" t="s">
        <v>13088</v>
      </c>
      <c r="B2193" t="s">
        <v>84</v>
      </c>
      <c r="C2193" t="s">
        <v>246</v>
      </c>
      <c r="D2193" t="s">
        <v>10883</v>
      </c>
      <c r="E2193">
        <v>1</v>
      </c>
    </row>
    <row r="2194" spans="1:5" x14ac:dyDescent="0.2">
      <c r="A2194" t="s">
        <v>13089</v>
      </c>
      <c r="B2194" t="s">
        <v>84</v>
      </c>
      <c r="C2194" t="s">
        <v>246</v>
      </c>
      <c r="D2194" t="s">
        <v>10887</v>
      </c>
      <c r="E2194">
        <v>11</v>
      </c>
    </row>
    <row r="2195" spans="1:5" x14ac:dyDescent="0.2">
      <c r="A2195" t="s">
        <v>13090</v>
      </c>
      <c r="B2195" t="s">
        <v>84</v>
      </c>
      <c r="C2195" t="s">
        <v>246</v>
      </c>
      <c r="D2195" t="s">
        <v>10889</v>
      </c>
      <c r="E2195">
        <v>171</v>
      </c>
    </row>
    <row r="2196" spans="1:5" x14ac:dyDescent="0.2">
      <c r="A2196" t="s">
        <v>13091</v>
      </c>
      <c r="B2196" t="s">
        <v>84</v>
      </c>
      <c r="C2196" t="s">
        <v>246</v>
      </c>
      <c r="D2196" t="s">
        <v>10895</v>
      </c>
      <c r="E2196">
        <v>1</v>
      </c>
    </row>
    <row r="2197" spans="1:5" x14ac:dyDescent="0.2">
      <c r="A2197" t="s">
        <v>13092</v>
      </c>
      <c r="B2197" t="s">
        <v>84</v>
      </c>
      <c r="C2197" t="s">
        <v>246</v>
      </c>
      <c r="D2197" t="s">
        <v>10899</v>
      </c>
      <c r="E2197">
        <v>1</v>
      </c>
    </row>
    <row r="2198" spans="1:5" x14ac:dyDescent="0.2">
      <c r="A2198" t="s">
        <v>13093</v>
      </c>
      <c r="B2198" t="s">
        <v>84</v>
      </c>
      <c r="C2198" t="s">
        <v>246</v>
      </c>
      <c r="D2198" t="s">
        <v>10901</v>
      </c>
      <c r="E2198">
        <v>192</v>
      </c>
    </row>
    <row r="2199" spans="1:5" x14ac:dyDescent="0.2">
      <c r="A2199" t="s">
        <v>13094</v>
      </c>
      <c r="B2199" t="s">
        <v>84</v>
      </c>
      <c r="C2199" t="s">
        <v>246</v>
      </c>
      <c r="D2199" t="s">
        <v>10903</v>
      </c>
      <c r="E2199">
        <v>430</v>
      </c>
    </row>
    <row r="2200" spans="1:5" x14ac:dyDescent="0.2">
      <c r="A2200" t="s">
        <v>13095</v>
      </c>
      <c r="B2200" t="s">
        <v>84</v>
      </c>
      <c r="C2200" t="s">
        <v>246</v>
      </c>
      <c r="D2200" t="s">
        <v>10907</v>
      </c>
      <c r="E2200">
        <v>2</v>
      </c>
    </row>
    <row r="2201" spans="1:5" x14ac:dyDescent="0.2">
      <c r="A2201" t="s">
        <v>13096</v>
      </c>
      <c r="B2201" t="s">
        <v>84</v>
      </c>
      <c r="C2201" t="s">
        <v>246</v>
      </c>
      <c r="D2201" t="s">
        <v>10909</v>
      </c>
      <c r="E2201">
        <v>1</v>
      </c>
    </row>
    <row r="2202" spans="1:5" x14ac:dyDescent="0.2">
      <c r="A2202" t="s">
        <v>13097</v>
      </c>
      <c r="B2202" t="s">
        <v>84</v>
      </c>
      <c r="C2202" t="s">
        <v>246</v>
      </c>
      <c r="D2202" t="s">
        <v>10917</v>
      </c>
      <c r="E2202">
        <v>1</v>
      </c>
    </row>
    <row r="2203" spans="1:5" x14ac:dyDescent="0.2">
      <c r="A2203" t="s">
        <v>13098</v>
      </c>
      <c r="B2203" t="s">
        <v>84</v>
      </c>
      <c r="C2203" t="s">
        <v>246</v>
      </c>
      <c r="D2203" t="s">
        <v>10925</v>
      </c>
      <c r="E2203">
        <v>1</v>
      </c>
    </row>
    <row r="2204" spans="1:5" x14ac:dyDescent="0.2">
      <c r="A2204" t="s">
        <v>13099</v>
      </c>
      <c r="B2204" t="s">
        <v>84</v>
      </c>
      <c r="C2204" t="s">
        <v>246</v>
      </c>
      <c r="D2204" t="s">
        <v>10927</v>
      </c>
      <c r="E2204">
        <v>1</v>
      </c>
    </row>
    <row r="2205" spans="1:5" x14ac:dyDescent="0.2">
      <c r="A2205" t="s">
        <v>13100</v>
      </c>
      <c r="B2205" t="s">
        <v>84</v>
      </c>
      <c r="C2205" t="s">
        <v>246</v>
      </c>
      <c r="D2205" t="s">
        <v>10929</v>
      </c>
      <c r="E2205">
        <v>2</v>
      </c>
    </row>
    <row r="2206" spans="1:5" x14ac:dyDescent="0.2">
      <c r="A2206" t="s">
        <v>13101</v>
      </c>
      <c r="B2206" t="s">
        <v>84</v>
      </c>
      <c r="C2206" t="s">
        <v>246</v>
      </c>
      <c r="D2206" t="s">
        <v>10935</v>
      </c>
      <c r="E2206">
        <v>1</v>
      </c>
    </row>
    <row r="2207" spans="1:5" x14ac:dyDescent="0.2">
      <c r="A2207" t="s">
        <v>13102</v>
      </c>
      <c r="B2207" t="s">
        <v>84</v>
      </c>
      <c r="C2207" t="s">
        <v>246</v>
      </c>
      <c r="D2207" t="s">
        <v>10941</v>
      </c>
      <c r="E2207">
        <v>4</v>
      </c>
    </row>
    <row r="2208" spans="1:5" x14ac:dyDescent="0.2">
      <c r="A2208" t="s">
        <v>13103</v>
      </c>
      <c r="B2208" t="s">
        <v>84</v>
      </c>
      <c r="C2208" t="s">
        <v>247</v>
      </c>
      <c r="D2208" t="s">
        <v>10853</v>
      </c>
      <c r="E2208">
        <v>1</v>
      </c>
    </row>
    <row r="2209" spans="1:5" x14ac:dyDescent="0.2">
      <c r="A2209" t="s">
        <v>13104</v>
      </c>
      <c r="B2209" t="s">
        <v>84</v>
      </c>
      <c r="C2209" t="s">
        <v>247</v>
      </c>
      <c r="D2209" t="s">
        <v>10855</v>
      </c>
      <c r="E2209">
        <v>4</v>
      </c>
    </row>
    <row r="2210" spans="1:5" x14ac:dyDescent="0.2">
      <c r="A2210" t="s">
        <v>13105</v>
      </c>
      <c r="B2210" t="s">
        <v>84</v>
      </c>
      <c r="C2210" t="s">
        <v>247</v>
      </c>
      <c r="D2210" t="s">
        <v>10857</v>
      </c>
      <c r="E2210">
        <v>1</v>
      </c>
    </row>
    <row r="2211" spans="1:5" x14ac:dyDescent="0.2">
      <c r="A2211" t="s">
        <v>13106</v>
      </c>
      <c r="B2211" t="s">
        <v>84</v>
      </c>
      <c r="C2211" t="s">
        <v>247</v>
      </c>
      <c r="D2211" t="s">
        <v>10859</v>
      </c>
      <c r="E2211">
        <v>2</v>
      </c>
    </row>
    <row r="2212" spans="1:5" x14ac:dyDescent="0.2">
      <c r="A2212" t="s">
        <v>13107</v>
      </c>
      <c r="B2212" t="s">
        <v>84</v>
      </c>
      <c r="C2212" t="s">
        <v>247</v>
      </c>
      <c r="D2212" t="s">
        <v>10869</v>
      </c>
      <c r="E2212">
        <v>5</v>
      </c>
    </row>
    <row r="2213" spans="1:5" x14ac:dyDescent="0.2">
      <c r="A2213" t="s">
        <v>13108</v>
      </c>
      <c r="B2213" t="s">
        <v>84</v>
      </c>
      <c r="C2213" t="s">
        <v>247</v>
      </c>
      <c r="D2213" t="s">
        <v>10871</v>
      </c>
      <c r="E2213">
        <v>2</v>
      </c>
    </row>
    <row r="2214" spans="1:5" x14ac:dyDescent="0.2">
      <c r="A2214" t="s">
        <v>13109</v>
      </c>
      <c r="B2214" t="s">
        <v>84</v>
      </c>
      <c r="C2214" t="s">
        <v>247</v>
      </c>
      <c r="D2214" t="s">
        <v>10873</v>
      </c>
      <c r="E2214">
        <v>1</v>
      </c>
    </row>
    <row r="2215" spans="1:5" x14ac:dyDescent="0.2">
      <c r="A2215" t="s">
        <v>13110</v>
      </c>
      <c r="B2215" t="s">
        <v>84</v>
      </c>
      <c r="C2215" t="s">
        <v>247</v>
      </c>
      <c r="D2215" t="s">
        <v>10875</v>
      </c>
      <c r="E2215">
        <v>4</v>
      </c>
    </row>
    <row r="2216" spans="1:5" x14ac:dyDescent="0.2">
      <c r="A2216" t="s">
        <v>13111</v>
      </c>
      <c r="B2216" t="s">
        <v>84</v>
      </c>
      <c r="C2216" t="s">
        <v>247</v>
      </c>
      <c r="D2216" t="s">
        <v>10877</v>
      </c>
      <c r="E2216">
        <v>4</v>
      </c>
    </row>
    <row r="2217" spans="1:5" x14ac:dyDescent="0.2">
      <c r="A2217" t="s">
        <v>13112</v>
      </c>
      <c r="B2217" t="s">
        <v>84</v>
      </c>
      <c r="C2217" t="s">
        <v>247</v>
      </c>
      <c r="D2217" t="s">
        <v>10879</v>
      </c>
      <c r="E2217">
        <v>1</v>
      </c>
    </row>
    <row r="2218" spans="1:5" x14ac:dyDescent="0.2">
      <c r="A2218" t="s">
        <v>13113</v>
      </c>
      <c r="B2218" t="s">
        <v>84</v>
      </c>
      <c r="C2218" t="s">
        <v>247</v>
      </c>
      <c r="D2218" t="s">
        <v>10881</v>
      </c>
      <c r="E2218">
        <v>1</v>
      </c>
    </row>
    <row r="2219" spans="1:5" x14ac:dyDescent="0.2">
      <c r="A2219" t="s">
        <v>13114</v>
      </c>
      <c r="B2219" t="s">
        <v>84</v>
      </c>
      <c r="C2219" t="s">
        <v>247</v>
      </c>
      <c r="D2219" t="s">
        <v>10887</v>
      </c>
      <c r="E2219">
        <v>24</v>
      </c>
    </row>
    <row r="2220" spans="1:5" x14ac:dyDescent="0.2">
      <c r="A2220" t="s">
        <v>13115</v>
      </c>
      <c r="B2220" t="s">
        <v>84</v>
      </c>
      <c r="C2220" t="s">
        <v>247</v>
      </c>
      <c r="D2220" t="s">
        <v>10889</v>
      </c>
      <c r="E2220">
        <v>373</v>
      </c>
    </row>
    <row r="2221" spans="1:5" x14ac:dyDescent="0.2">
      <c r="A2221" t="s">
        <v>13116</v>
      </c>
      <c r="B2221" t="s">
        <v>84</v>
      </c>
      <c r="C2221" t="s">
        <v>247</v>
      </c>
      <c r="D2221" t="s">
        <v>10893</v>
      </c>
      <c r="E2221">
        <v>1</v>
      </c>
    </row>
    <row r="2222" spans="1:5" x14ac:dyDescent="0.2">
      <c r="A2222" t="s">
        <v>13117</v>
      </c>
      <c r="B2222" t="s">
        <v>84</v>
      </c>
      <c r="C2222" t="s">
        <v>247</v>
      </c>
      <c r="D2222" t="s">
        <v>10895</v>
      </c>
      <c r="E2222">
        <v>3</v>
      </c>
    </row>
    <row r="2223" spans="1:5" x14ac:dyDescent="0.2">
      <c r="A2223" t="s">
        <v>13118</v>
      </c>
      <c r="B2223" t="s">
        <v>84</v>
      </c>
      <c r="C2223" t="s">
        <v>247</v>
      </c>
      <c r="D2223" t="s">
        <v>10899</v>
      </c>
      <c r="E2223">
        <v>1</v>
      </c>
    </row>
    <row r="2224" spans="1:5" x14ac:dyDescent="0.2">
      <c r="A2224" t="s">
        <v>13119</v>
      </c>
      <c r="B2224" t="s">
        <v>84</v>
      </c>
      <c r="C2224" t="s">
        <v>247</v>
      </c>
      <c r="D2224" t="s">
        <v>10901</v>
      </c>
      <c r="E2224">
        <v>426</v>
      </c>
    </row>
    <row r="2225" spans="1:5" x14ac:dyDescent="0.2">
      <c r="A2225" t="s">
        <v>13120</v>
      </c>
      <c r="B2225" t="s">
        <v>84</v>
      </c>
      <c r="C2225" t="s">
        <v>247</v>
      </c>
      <c r="D2225" t="s">
        <v>10903</v>
      </c>
      <c r="E2225">
        <v>920</v>
      </c>
    </row>
    <row r="2226" spans="1:5" x14ac:dyDescent="0.2">
      <c r="A2226" t="s">
        <v>13121</v>
      </c>
      <c r="B2226" t="s">
        <v>84</v>
      </c>
      <c r="C2226" t="s">
        <v>247</v>
      </c>
      <c r="D2226" t="s">
        <v>10907</v>
      </c>
      <c r="E2226">
        <v>5</v>
      </c>
    </row>
    <row r="2227" spans="1:5" x14ac:dyDescent="0.2">
      <c r="A2227" t="s">
        <v>13122</v>
      </c>
      <c r="B2227" t="s">
        <v>84</v>
      </c>
      <c r="C2227" t="s">
        <v>247</v>
      </c>
      <c r="D2227" t="s">
        <v>10909</v>
      </c>
      <c r="E2227">
        <v>3</v>
      </c>
    </row>
    <row r="2228" spans="1:5" x14ac:dyDescent="0.2">
      <c r="A2228" t="s">
        <v>13123</v>
      </c>
      <c r="B2228" t="s">
        <v>84</v>
      </c>
      <c r="C2228" t="s">
        <v>247</v>
      </c>
      <c r="D2228" t="s">
        <v>10921</v>
      </c>
      <c r="E2228">
        <v>2</v>
      </c>
    </row>
    <row r="2229" spans="1:5" x14ac:dyDescent="0.2">
      <c r="A2229" t="s">
        <v>13124</v>
      </c>
      <c r="B2229" t="s">
        <v>84</v>
      </c>
      <c r="C2229" t="s">
        <v>247</v>
      </c>
      <c r="D2229" t="s">
        <v>10925</v>
      </c>
      <c r="E2229">
        <v>6</v>
      </c>
    </row>
    <row r="2230" spans="1:5" x14ac:dyDescent="0.2">
      <c r="A2230" t="s">
        <v>13125</v>
      </c>
      <c r="B2230" t="s">
        <v>84</v>
      </c>
      <c r="C2230" t="s">
        <v>247</v>
      </c>
      <c r="D2230" t="s">
        <v>10927</v>
      </c>
      <c r="E2230">
        <v>2</v>
      </c>
    </row>
    <row r="2231" spans="1:5" x14ac:dyDescent="0.2">
      <c r="A2231" t="s">
        <v>13126</v>
      </c>
      <c r="B2231" t="s">
        <v>84</v>
      </c>
      <c r="C2231" t="s">
        <v>247</v>
      </c>
      <c r="D2231" t="s">
        <v>10929</v>
      </c>
      <c r="E2231">
        <v>7</v>
      </c>
    </row>
    <row r="2232" spans="1:5" x14ac:dyDescent="0.2">
      <c r="A2232" t="s">
        <v>13127</v>
      </c>
      <c r="B2232" t="s">
        <v>84</v>
      </c>
      <c r="C2232" t="s">
        <v>247</v>
      </c>
      <c r="D2232" t="s">
        <v>10931</v>
      </c>
      <c r="E2232">
        <v>2</v>
      </c>
    </row>
    <row r="2233" spans="1:5" x14ac:dyDescent="0.2">
      <c r="A2233" t="s">
        <v>13128</v>
      </c>
      <c r="B2233" t="s">
        <v>84</v>
      </c>
      <c r="C2233" t="s">
        <v>247</v>
      </c>
      <c r="D2233" t="s">
        <v>10939</v>
      </c>
      <c r="E2233">
        <v>1</v>
      </c>
    </row>
    <row r="2234" spans="1:5" x14ac:dyDescent="0.2">
      <c r="A2234" t="s">
        <v>13129</v>
      </c>
      <c r="B2234" t="s">
        <v>84</v>
      </c>
      <c r="C2234" t="s">
        <v>247</v>
      </c>
      <c r="D2234" t="s">
        <v>10941</v>
      </c>
      <c r="E2234">
        <v>9</v>
      </c>
    </row>
    <row r="2235" spans="1:5" x14ac:dyDescent="0.2">
      <c r="A2235" t="s">
        <v>13130</v>
      </c>
      <c r="B2235" t="s">
        <v>84</v>
      </c>
      <c r="C2235" t="s">
        <v>247</v>
      </c>
      <c r="D2235" t="s">
        <v>10943</v>
      </c>
      <c r="E2235">
        <v>1</v>
      </c>
    </row>
    <row r="2236" spans="1:5" x14ac:dyDescent="0.2">
      <c r="A2236" t="s">
        <v>13131</v>
      </c>
      <c r="B2236" t="s">
        <v>84</v>
      </c>
      <c r="C2236" t="s">
        <v>248</v>
      </c>
      <c r="D2236" t="s">
        <v>10859</v>
      </c>
      <c r="E2236">
        <v>1</v>
      </c>
    </row>
    <row r="2237" spans="1:5" x14ac:dyDescent="0.2">
      <c r="A2237" t="s">
        <v>13132</v>
      </c>
      <c r="B2237" t="s">
        <v>84</v>
      </c>
      <c r="C2237" t="s">
        <v>248</v>
      </c>
      <c r="D2237" t="s">
        <v>10869</v>
      </c>
      <c r="E2237">
        <v>2</v>
      </c>
    </row>
    <row r="2238" spans="1:5" x14ac:dyDescent="0.2">
      <c r="A2238" t="s">
        <v>13133</v>
      </c>
      <c r="B2238" t="s">
        <v>84</v>
      </c>
      <c r="C2238" t="s">
        <v>248</v>
      </c>
      <c r="D2238" t="s">
        <v>10883</v>
      </c>
      <c r="E2238">
        <v>1</v>
      </c>
    </row>
    <row r="2239" spans="1:5" x14ac:dyDescent="0.2">
      <c r="A2239" t="s">
        <v>13134</v>
      </c>
      <c r="B2239" t="s">
        <v>84</v>
      </c>
      <c r="C2239" t="s">
        <v>248</v>
      </c>
      <c r="D2239" t="s">
        <v>10887</v>
      </c>
      <c r="E2239">
        <v>3</v>
      </c>
    </row>
    <row r="2240" spans="1:5" x14ac:dyDescent="0.2">
      <c r="A2240" t="s">
        <v>13135</v>
      </c>
      <c r="B2240" t="s">
        <v>84</v>
      </c>
      <c r="C2240" t="s">
        <v>248</v>
      </c>
      <c r="D2240" t="s">
        <v>10889</v>
      </c>
      <c r="E2240">
        <v>41</v>
      </c>
    </row>
    <row r="2241" spans="1:5" x14ac:dyDescent="0.2">
      <c r="A2241" t="s">
        <v>13136</v>
      </c>
      <c r="B2241" t="s">
        <v>84</v>
      </c>
      <c r="C2241" t="s">
        <v>248</v>
      </c>
      <c r="D2241" t="s">
        <v>10893</v>
      </c>
      <c r="E2241">
        <v>1</v>
      </c>
    </row>
    <row r="2242" spans="1:5" x14ac:dyDescent="0.2">
      <c r="A2242" t="s">
        <v>13137</v>
      </c>
      <c r="B2242" t="s">
        <v>84</v>
      </c>
      <c r="C2242" t="s">
        <v>248</v>
      </c>
      <c r="D2242" t="s">
        <v>10895</v>
      </c>
      <c r="E2242">
        <v>1</v>
      </c>
    </row>
    <row r="2243" spans="1:5" x14ac:dyDescent="0.2">
      <c r="A2243" t="s">
        <v>13138</v>
      </c>
      <c r="B2243" t="s">
        <v>84</v>
      </c>
      <c r="C2243" t="s">
        <v>248</v>
      </c>
      <c r="D2243" t="s">
        <v>10901</v>
      </c>
      <c r="E2243">
        <v>53</v>
      </c>
    </row>
    <row r="2244" spans="1:5" x14ac:dyDescent="0.2">
      <c r="A2244" t="s">
        <v>13139</v>
      </c>
      <c r="B2244" t="s">
        <v>84</v>
      </c>
      <c r="C2244" t="s">
        <v>248</v>
      </c>
      <c r="D2244" t="s">
        <v>10903</v>
      </c>
      <c r="E2244">
        <v>123</v>
      </c>
    </row>
    <row r="2245" spans="1:5" x14ac:dyDescent="0.2">
      <c r="A2245" t="s">
        <v>13140</v>
      </c>
      <c r="B2245" t="s">
        <v>84</v>
      </c>
      <c r="C2245" t="s">
        <v>248</v>
      </c>
      <c r="D2245" t="s">
        <v>10927</v>
      </c>
      <c r="E2245">
        <v>1</v>
      </c>
    </row>
    <row r="2246" spans="1:5" x14ac:dyDescent="0.2">
      <c r="A2246" t="s">
        <v>13141</v>
      </c>
      <c r="B2246" t="s">
        <v>84</v>
      </c>
      <c r="C2246" t="s">
        <v>248</v>
      </c>
      <c r="D2246" t="s">
        <v>10941</v>
      </c>
      <c r="E2246">
        <v>2</v>
      </c>
    </row>
    <row r="2247" spans="1:5" x14ac:dyDescent="0.2">
      <c r="A2247" t="s">
        <v>13142</v>
      </c>
      <c r="B2247" t="s">
        <v>84</v>
      </c>
      <c r="C2247" t="s">
        <v>249</v>
      </c>
      <c r="D2247" t="s">
        <v>10855</v>
      </c>
      <c r="E2247">
        <v>2</v>
      </c>
    </row>
    <row r="2248" spans="1:5" x14ac:dyDescent="0.2">
      <c r="A2248" t="s">
        <v>13143</v>
      </c>
      <c r="B2248" t="s">
        <v>84</v>
      </c>
      <c r="C2248" t="s">
        <v>249</v>
      </c>
      <c r="D2248" t="s">
        <v>10869</v>
      </c>
      <c r="E2248">
        <v>3</v>
      </c>
    </row>
    <row r="2249" spans="1:5" x14ac:dyDescent="0.2">
      <c r="A2249" t="s">
        <v>13144</v>
      </c>
      <c r="B2249" t="s">
        <v>84</v>
      </c>
      <c r="C2249" t="s">
        <v>249</v>
      </c>
      <c r="D2249" t="s">
        <v>10873</v>
      </c>
      <c r="E2249">
        <v>1</v>
      </c>
    </row>
    <row r="2250" spans="1:5" x14ac:dyDescent="0.2">
      <c r="A2250" t="s">
        <v>13145</v>
      </c>
      <c r="B2250" t="s">
        <v>84</v>
      </c>
      <c r="C2250" t="s">
        <v>249</v>
      </c>
      <c r="D2250" t="s">
        <v>10875</v>
      </c>
      <c r="E2250">
        <v>1</v>
      </c>
    </row>
    <row r="2251" spans="1:5" x14ac:dyDescent="0.2">
      <c r="A2251" t="s">
        <v>13146</v>
      </c>
      <c r="B2251" t="s">
        <v>84</v>
      </c>
      <c r="C2251" t="s">
        <v>249</v>
      </c>
      <c r="D2251" t="s">
        <v>10881</v>
      </c>
      <c r="E2251">
        <v>1</v>
      </c>
    </row>
    <row r="2252" spans="1:5" x14ac:dyDescent="0.2">
      <c r="A2252" t="s">
        <v>13147</v>
      </c>
      <c r="B2252" t="s">
        <v>84</v>
      </c>
      <c r="C2252" t="s">
        <v>249</v>
      </c>
      <c r="D2252" t="s">
        <v>10885</v>
      </c>
      <c r="E2252">
        <v>1</v>
      </c>
    </row>
    <row r="2253" spans="1:5" x14ac:dyDescent="0.2">
      <c r="A2253" t="s">
        <v>13148</v>
      </c>
      <c r="B2253" t="s">
        <v>84</v>
      </c>
      <c r="C2253" t="s">
        <v>249</v>
      </c>
      <c r="D2253" t="s">
        <v>10887</v>
      </c>
      <c r="E2253">
        <v>8</v>
      </c>
    </row>
    <row r="2254" spans="1:5" x14ac:dyDescent="0.2">
      <c r="A2254" t="s">
        <v>13149</v>
      </c>
      <c r="B2254" t="s">
        <v>84</v>
      </c>
      <c r="C2254" t="s">
        <v>249</v>
      </c>
      <c r="D2254" t="s">
        <v>10889</v>
      </c>
      <c r="E2254">
        <v>111</v>
      </c>
    </row>
    <row r="2255" spans="1:5" x14ac:dyDescent="0.2">
      <c r="A2255" t="s">
        <v>13150</v>
      </c>
      <c r="B2255" t="s">
        <v>84</v>
      </c>
      <c r="C2255" t="s">
        <v>249</v>
      </c>
      <c r="D2255" t="s">
        <v>10895</v>
      </c>
      <c r="E2255">
        <v>1</v>
      </c>
    </row>
    <row r="2256" spans="1:5" x14ac:dyDescent="0.2">
      <c r="A2256" t="s">
        <v>13151</v>
      </c>
      <c r="B2256" t="s">
        <v>84</v>
      </c>
      <c r="C2256" t="s">
        <v>249</v>
      </c>
      <c r="D2256" t="s">
        <v>10899</v>
      </c>
      <c r="E2256">
        <v>1</v>
      </c>
    </row>
    <row r="2257" spans="1:5" x14ac:dyDescent="0.2">
      <c r="A2257" t="s">
        <v>13152</v>
      </c>
      <c r="B2257" t="s">
        <v>84</v>
      </c>
      <c r="C2257" t="s">
        <v>249</v>
      </c>
      <c r="D2257" t="s">
        <v>10901</v>
      </c>
      <c r="E2257">
        <v>124</v>
      </c>
    </row>
    <row r="2258" spans="1:5" x14ac:dyDescent="0.2">
      <c r="A2258" t="s">
        <v>13153</v>
      </c>
      <c r="B2258" t="s">
        <v>84</v>
      </c>
      <c r="C2258" t="s">
        <v>249</v>
      </c>
      <c r="D2258" t="s">
        <v>10903</v>
      </c>
      <c r="E2258">
        <v>247</v>
      </c>
    </row>
    <row r="2259" spans="1:5" x14ac:dyDescent="0.2">
      <c r="A2259" t="s">
        <v>13154</v>
      </c>
      <c r="B2259" t="s">
        <v>84</v>
      </c>
      <c r="C2259" t="s">
        <v>249</v>
      </c>
      <c r="D2259" t="s">
        <v>10907</v>
      </c>
      <c r="E2259">
        <v>1</v>
      </c>
    </row>
    <row r="2260" spans="1:5" x14ac:dyDescent="0.2">
      <c r="A2260" t="s">
        <v>13155</v>
      </c>
      <c r="B2260" t="s">
        <v>84</v>
      </c>
      <c r="C2260" t="s">
        <v>249</v>
      </c>
      <c r="D2260" t="s">
        <v>10925</v>
      </c>
      <c r="E2260">
        <v>1</v>
      </c>
    </row>
    <row r="2261" spans="1:5" x14ac:dyDescent="0.2">
      <c r="A2261" t="s">
        <v>13156</v>
      </c>
      <c r="B2261" t="s">
        <v>84</v>
      </c>
      <c r="C2261" t="s">
        <v>249</v>
      </c>
      <c r="D2261" t="s">
        <v>10927</v>
      </c>
      <c r="E2261">
        <v>1</v>
      </c>
    </row>
    <row r="2262" spans="1:5" x14ac:dyDescent="0.2">
      <c r="A2262" t="s">
        <v>13157</v>
      </c>
      <c r="B2262" t="s">
        <v>84</v>
      </c>
      <c r="C2262" t="s">
        <v>249</v>
      </c>
      <c r="D2262" t="s">
        <v>10929</v>
      </c>
      <c r="E2262">
        <v>4</v>
      </c>
    </row>
    <row r="2263" spans="1:5" x14ac:dyDescent="0.2">
      <c r="A2263" t="s">
        <v>13158</v>
      </c>
      <c r="B2263" t="s">
        <v>84</v>
      </c>
      <c r="C2263" t="s">
        <v>249</v>
      </c>
      <c r="D2263" t="s">
        <v>10931</v>
      </c>
      <c r="E2263">
        <v>1</v>
      </c>
    </row>
    <row r="2264" spans="1:5" x14ac:dyDescent="0.2">
      <c r="A2264" t="s">
        <v>13159</v>
      </c>
      <c r="B2264" t="s">
        <v>84</v>
      </c>
      <c r="C2264" t="s">
        <v>249</v>
      </c>
      <c r="D2264" t="s">
        <v>10935</v>
      </c>
      <c r="E2264">
        <v>2</v>
      </c>
    </row>
    <row r="2265" spans="1:5" x14ac:dyDescent="0.2">
      <c r="A2265" t="s">
        <v>13160</v>
      </c>
      <c r="B2265" t="s">
        <v>84</v>
      </c>
      <c r="C2265" t="s">
        <v>249</v>
      </c>
      <c r="D2265" t="s">
        <v>10941</v>
      </c>
      <c r="E2265">
        <v>2</v>
      </c>
    </row>
    <row r="2266" spans="1:5" x14ac:dyDescent="0.2">
      <c r="A2266" t="s">
        <v>13161</v>
      </c>
      <c r="B2266" t="s">
        <v>84</v>
      </c>
      <c r="C2266" t="s">
        <v>250</v>
      </c>
      <c r="D2266" t="s">
        <v>10855</v>
      </c>
      <c r="E2266">
        <v>3</v>
      </c>
    </row>
    <row r="2267" spans="1:5" x14ac:dyDescent="0.2">
      <c r="A2267" t="s">
        <v>13162</v>
      </c>
      <c r="B2267" t="s">
        <v>84</v>
      </c>
      <c r="C2267" t="s">
        <v>250</v>
      </c>
      <c r="D2267" t="s">
        <v>10859</v>
      </c>
      <c r="E2267">
        <v>1</v>
      </c>
    </row>
    <row r="2268" spans="1:5" x14ac:dyDescent="0.2">
      <c r="A2268" t="s">
        <v>13163</v>
      </c>
      <c r="B2268" t="s">
        <v>84</v>
      </c>
      <c r="C2268" t="s">
        <v>250</v>
      </c>
      <c r="D2268" t="s">
        <v>10869</v>
      </c>
      <c r="E2268">
        <v>7</v>
      </c>
    </row>
    <row r="2269" spans="1:5" x14ac:dyDescent="0.2">
      <c r="A2269" t="s">
        <v>13164</v>
      </c>
      <c r="B2269" t="s">
        <v>84</v>
      </c>
      <c r="C2269" t="s">
        <v>250</v>
      </c>
      <c r="D2269" t="s">
        <v>10871</v>
      </c>
      <c r="E2269">
        <v>1</v>
      </c>
    </row>
    <row r="2270" spans="1:5" x14ac:dyDescent="0.2">
      <c r="A2270" t="s">
        <v>13165</v>
      </c>
      <c r="B2270" t="s">
        <v>84</v>
      </c>
      <c r="C2270" t="s">
        <v>250</v>
      </c>
      <c r="D2270" t="s">
        <v>10875</v>
      </c>
      <c r="E2270">
        <v>1</v>
      </c>
    </row>
    <row r="2271" spans="1:5" x14ac:dyDescent="0.2">
      <c r="A2271" t="s">
        <v>13166</v>
      </c>
      <c r="B2271" t="s">
        <v>84</v>
      </c>
      <c r="C2271" t="s">
        <v>250</v>
      </c>
      <c r="D2271" t="s">
        <v>10885</v>
      </c>
      <c r="E2271">
        <v>1</v>
      </c>
    </row>
    <row r="2272" spans="1:5" x14ac:dyDescent="0.2">
      <c r="A2272" t="s">
        <v>13167</v>
      </c>
      <c r="B2272" t="s">
        <v>84</v>
      </c>
      <c r="C2272" t="s">
        <v>250</v>
      </c>
      <c r="D2272" t="s">
        <v>10887</v>
      </c>
      <c r="E2272">
        <v>12</v>
      </c>
    </row>
    <row r="2273" spans="1:5" x14ac:dyDescent="0.2">
      <c r="A2273" t="s">
        <v>13168</v>
      </c>
      <c r="B2273" t="s">
        <v>84</v>
      </c>
      <c r="C2273" t="s">
        <v>250</v>
      </c>
      <c r="D2273" t="s">
        <v>10889</v>
      </c>
      <c r="E2273">
        <v>237</v>
      </c>
    </row>
    <row r="2274" spans="1:5" x14ac:dyDescent="0.2">
      <c r="A2274" t="s">
        <v>13169</v>
      </c>
      <c r="B2274" t="s">
        <v>84</v>
      </c>
      <c r="C2274" t="s">
        <v>250</v>
      </c>
      <c r="D2274" t="s">
        <v>10895</v>
      </c>
      <c r="E2274">
        <v>1</v>
      </c>
    </row>
    <row r="2275" spans="1:5" x14ac:dyDescent="0.2">
      <c r="A2275" t="s">
        <v>13170</v>
      </c>
      <c r="B2275" t="s">
        <v>84</v>
      </c>
      <c r="C2275" t="s">
        <v>250</v>
      </c>
      <c r="D2275" t="s">
        <v>10899</v>
      </c>
      <c r="E2275">
        <v>2</v>
      </c>
    </row>
    <row r="2276" spans="1:5" x14ac:dyDescent="0.2">
      <c r="A2276" t="s">
        <v>13171</v>
      </c>
      <c r="B2276" t="s">
        <v>84</v>
      </c>
      <c r="C2276" t="s">
        <v>250</v>
      </c>
      <c r="D2276" t="s">
        <v>10901</v>
      </c>
      <c r="E2276">
        <v>280</v>
      </c>
    </row>
    <row r="2277" spans="1:5" x14ac:dyDescent="0.2">
      <c r="A2277" t="s">
        <v>13172</v>
      </c>
      <c r="B2277" t="s">
        <v>84</v>
      </c>
      <c r="C2277" t="s">
        <v>250</v>
      </c>
      <c r="D2277" t="s">
        <v>10903</v>
      </c>
      <c r="E2277">
        <v>591</v>
      </c>
    </row>
    <row r="2278" spans="1:5" x14ac:dyDescent="0.2">
      <c r="A2278" t="s">
        <v>13173</v>
      </c>
      <c r="B2278" t="s">
        <v>84</v>
      </c>
      <c r="C2278" t="s">
        <v>250</v>
      </c>
      <c r="D2278" t="s">
        <v>10907</v>
      </c>
      <c r="E2278">
        <v>2</v>
      </c>
    </row>
    <row r="2279" spans="1:5" x14ac:dyDescent="0.2">
      <c r="A2279" t="s">
        <v>13174</v>
      </c>
      <c r="B2279" t="s">
        <v>84</v>
      </c>
      <c r="C2279" t="s">
        <v>250</v>
      </c>
      <c r="D2279" t="s">
        <v>10909</v>
      </c>
      <c r="E2279">
        <v>1</v>
      </c>
    </row>
    <row r="2280" spans="1:5" x14ac:dyDescent="0.2">
      <c r="A2280" t="s">
        <v>13175</v>
      </c>
      <c r="B2280" t="s">
        <v>84</v>
      </c>
      <c r="C2280" t="s">
        <v>250</v>
      </c>
      <c r="D2280" t="s">
        <v>10925</v>
      </c>
      <c r="E2280">
        <v>5</v>
      </c>
    </row>
    <row r="2281" spans="1:5" x14ac:dyDescent="0.2">
      <c r="A2281" t="s">
        <v>13176</v>
      </c>
      <c r="B2281" t="s">
        <v>84</v>
      </c>
      <c r="C2281" t="s">
        <v>250</v>
      </c>
      <c r="D2281" t="s">
        <v>10929</v>
      </c>
      <c r="E2281">
        <v>2</v>
      </c>
    </row>
    <row r="2282" spans="1:5" x14ac:dyDescent="0.2">
      <c r="A2282" t="s">
        <v>13177</v>
      </c>
      <c r="B2282" t="s">
        <v>84</v>
      </c>
      <c r="C2282" t="s">
        <v>250</v>
      </c>
      <c r="D2282" t="s">
        <v>10931</v>
      </c>
      <c r="E2282">
        <v>1</v>
      </c>
    </row>
    <row r="2283" spans="1:5" x14ac:dyDescent="0.2">
      <c r="A2283" t="s">
        <v>13178</v>
      </c>
      <c r="B2283" t="s">
        <v>84</v>
      </c>
      <c r="C2283" t="s">
        <v>250</v>
      </c>
      <c r="D2283" t="s">
        <v>10937</v>
      </c>
      <c r="E2283">
        <v>1</v>
      </c>
    </row>
    <row r="2284" spans="1:5" x14ac:dyDescent="0.2">
      <c r="A2284" t="s">
        <v>13179</v>
      </c>
      <c r="B2284" t="s">
        <v>84</v>
      </c>
      <c r="C2284" t="s">
        <v>250</v>
      </c>
      <c r="D2284" t="s">
        <v>10941</v>
      </c>
      <c r="E2284">
        <v>3</v>
      </c>
    </row>
    <row r="2285" spans="1:5" x14ac:dyDescent="0.2">
      <c r="A2285" t="s">
        <v>13180</v>
      </c>
      <c r="B2285" t="s">
        <v>84</v>
      </c>
      <c r="C2285" t="s">
        <v>251</v>
      </c>
      <c r="D2285" t="s">
        <v>10863</v>
      </c>
      <c r="E2285">
        <v>2</v>
      </c>
    </row>
    <row r="2286" spans="1:5" x14ac:dyDescent="0.2">
      <c r="A2286" t="s">
        <v>13181</v>
      </c>
      <c r="B2286" t="s">
        <v>84</v>
      </c>
      <c r="C2286" t="s">
        <v>251</v>
      </c>
      <c r="D2286" t="s">
        <v>10869</v>
      </c>
      <c r="E2286">
        <v>2</v>
      </c>
    </row>
    <row r="2287" spans="1:5" x14ac:dyDescent="0.2">
      <c r="A2287" t="s">
        <v>13182</v>
      </c>
      <c r="B2287" t="s">
        <v>84</v>
      </c>
      <c r="C2287" t="s">
        <v>251</v>
      </c>
      <c r="D2287" t="s">
        <v>10875</v>
      </c>
      <c r="E2287">
        <v>2</v>
      </c>
    </row>
    <row r="2288" spans="1:5" x14ac:dyDescent="0.2">
      <c r="A2288" t="s">
        <v>13183</v>
      </c>
      <c r="B2288" t="s">
        <v>84</v>
      </c>
      <c r="C2288" t="s">
        <v>251</v>
      </c>
      <c r="D2288" t="s">
        <v>10877</v>
      </c>
      <c r="E2288">
        <v>1</v>
      </c>
    </row>
    <row r="2289" spans="1:5" x14ac:dyDescent="0.2">
      <c r="A2289" t="s">
        <v>13184</v>
      </c>
      <c r="B2289" t="s">
        <v>84</v>
      </c>
      <c r="C2289" t="s">
        <v>251</v>
      </c>
      <c r="D2289" t="s">
        <v>10881</v>
      </c>
      <c r="E2289">
        <v>1</v>
      </c>
    </row>
    <row r="2290" spans="1:5" x14ac:dyDescent="0.2">
      <c r="A2290" t="s">
        <v>13185</v>
      </c>
      <c r="B2290" t="s">
        <v>84</v>
      </c>
      <c r="C2290" t="s">
        <v>251</v>
      </c>
      <c r="D2290" t="s">
        <v>10887</v>
      </c>
      <c r="E2290">
        <v>6</v>
      </c>
    </row>
    <row r="2291" spans="1:5" x14ac:dyDescent="0.2">
      <c r="A2291" t="s">
        <v>13186</v>
      </c>
      <c r="B2291" t="s">
        <v>84</v>
      </c>
      <c r="C2291" t="s">
        <v>251</v>
      </c>
      <c r="D2291" t="s">
        <v>10889</v>
      </c>
      <c r="E2291">
        <v>75</v>
      </c>
    </row>
    <row r="2292" spans="1:5" x14ac:dyDescent="0.2">
      <c r="A2292" t="s">
        <v>13187</v>
      </c>
      <c r="B2292" t="s">
        <v>84</v>
      </c>
      <c r="C2292" t="s">
        <v>251</v>
      </c>
      <c r="D2292" t="s">
        <v>10893</v>
      </c>
      <c r="E2292">
        <v>1</v>
      </c>
    </row>
    <row r="2293" spans="1:5" x14ac:dyDescent="0.2">
      <c r="A2293" t="s">
        <v>13188</v>
      </c>
      <c r="B2293" t="s">
        <v>84</v>
      </c>
      <c r="C2293" t="s">
        <v>251</v>
      </c>
      <c r="D2293" t="s">
        <v>10895</v>
      </c>
      <c r="E2293">
        <v>1</v>
      </c>
    </row>
    <row r="2294" spans="1:5" x14ac:dyDescent="0.2">
      <c r="A2294" t="s">
        <v>13189</v>
      </c>
      <c r="B2294" t="s">
        <v>84</v>
      </c>
      <c r="C2294" t="s">
        <v>251</v>
      </c>
      <c r="D2294" t="s">
        <v>10899</v>
      </c>
      <c r="E2294">
        <v>1</v>
      </c>
    </row>
    <row r="2295" spans="1:5" x14ac:dyDescent="0.2">
      <c r="A2295" t="s">
        <v>13190</v>
      </c>
      <c r="B2295" t="s">
        <v>84</v>
      </c>
      <c r="C2295" t="s">
        <v>251</v>
      </c>
      <c r="D2295" t="s">
        <v>10901</v>
      </c>
      <c r="E2295">
        <v>91</v>
      </c>
    </row>
    <row r="2296" spans="1:5" x14ac:dyDescent="0.2">
      <c r="A2296" t="s">
        <v>13191</v>
      </c>
      <c r="B2296" t="s">
        <v>84</v>
      </c>
      <c r="C2296" t="s">
        <v>251</v>
      </c>
      <c r="D2296" t="s">
        <v>10903</v>
      </c>
      <c r="E2296">
        <v>192</v>
      </c>
    </row>
    <row r="2297" spans="1:5" x14ac:dyDescent="0.2">
      <c r="A2297" t="s">
        <v>13192</v>
      </c>
      <c r="B2297" t="s">
        <v>84</v>
      </c>
      <c r="C2297" t="s">
        <v>251</v>
      </c>
      <c r="D2297" t="s">
        <v>10907</v>
      </c>
      <c r="E2297">
        <v>1</v>
      </c>
    </row>
    <row r="2298" spans="1:5" x14ac:dyDescent="0.2">
      <c r="A2298" t="s">
        <v>13193</v>
      </c>
      <c r="B2298" t="s">
        <v>84</v>
      </c>
      <c r="C2298" t="s">
        <v>251</v>
      </c>
      <c r="D2298" t="s">
        <v>10909</v>
      </c>
      <c r="E2298">
        <v>1</v>
      </c>
    </row>
    <row r="2299" spans="1:5" x14ac:dyDescent="0.2">
      <c r="A2299" t="s">
        <v>13194</v>
      </c>
      <c r="B2299" t="s">
        <v>84</v>
      </c>
      <c r="C2299" t="s">
        <v>251</v>
      </c>
      <c r="D2299" t="s">
        <v>10921</v>
      </c>
      <c r="E2299">
        <v>2</v>
      </c>
    </row>
    <row r="2300" spans="1:5" x14ac:dyDescent="0.2">
      <c r="A2300" t="s">
        <v>13195</v>
      </c>
      <c r="B2300" t="s">
        <v>84</v>
      </c>
      <c r="C2300" t="s">
        <v>251</v>
      </c>
      <c r="D2300" t="s">
        <v>10925</v>
      </c>
      <c r="E2300">
        <v>5</v>
      </c>
    </row>
    <row r="2301" spans="1:5" x14ac:dyDescent="0.2">
      <c r="A2301" t="s">
        <v>13196</v>
      </c>
      <c r="B2301" t="s">
        <v>84</v>
      </c>
      <c r="C2301" t="s">
        <v>251</v>
      </c>
      <c r="D2301" t="s">
        <v>10927</v>
      </c>
      <c r="E2301">
        <v>2</v>
      </c>
    </row>
    <row r="2302" spans="1:5" x14ac:dyDescent="0.2">
      <c r="A2302" t="s">
        <v>13197</v>
      </c>
      <c r="B2302" t="s">
        <v>84</v>
      </c>
      <c r="C2302" t="s">
        <v>251</v>
      </c>
      <c r="D2302" t="s">
        <v>10929</v>
      </c>
      <c r="E2302">
        <v>1</v>
      </c>
    </row>
    <row r="2303" spans="1:5" x14ac:dyDescent="0.2">
      <c r="A2303" t="s">
        <v>13198</v>
      </c>
      <c r="B2303" t="s">
        <v>84</v>
      </c>
      <c r="C2303" t="s">
        <v>251</v>
      </c>
      <c r="D2303" t="s">
        <v>10931</v>
      </c>
      <c r="E2303">
        <v>2</v>
      </c>
    </row>
    <row r="2304" spans="1:5" x14ac:dyDescent="0.2">
      <c r="A2304" t="s">
        <v>13199</v>
      </c>
      <c r="B2304" t="s">
        <v>84</v>
      </c>
      <c r="C2304" t="s">
        <v>251</v>
      </c>
      <c r="D2304" t="s">
        <v>10935</v>
      </c>
      <c r="E2304">
        <v>1</v>
      </c>
    </row>
    <row r="2305" spans="1:5" x14ac:dyDescent="0.2">
      <c r="A2305" t="s">
        <v>13200</v>
      </c>
      <c r="B2305" t="s">
        <v>84</v>
      </c>
      <c r="C2305" t="s">
        <v>251</v>
      </c>
      <c r="D2305" t="s">
        <v>10941</v>
      </c>
      <c r="E2305">
        <v>3</v>
      </c>
    </row>
    <row r="2306" spans="1:5" x14ac:dyDescent="0.2">
      <c r="A2306" t="s">
        <v>13201</v>
      </c>
      <c r="B2306" t="s">
        <v>84</v>
      </c>
      <c r="C2306" t="s">
        <v>252</v>
      </c>
      <c r="D2306" t="s">
        <v>10851</v>
      </c>
      <c r="E2306">
        <v>2</v>
      </c>
    </row>
    <row r="2307" spans="1:5" x14ac:dyDescent="0.2">
      <c r="A2307" t="s">
        <v>13202</v>
      </c>
      <c r="B2307" t="s">
        <v>84</v>
      </c>
      <c r="C2307" t="s">
        <v>252</v>
      </c>
      <c r="D2307" t="s">
        <v>10855</v>
      </c>
      <c r="E2307">
        <v>2</v>
      </c>
    </row>
    <row r="2308" spans="1:5" x14ac:dyDescent="0.2">
      <c r="A2308" t="s">
        <v>13203</v>
      </c>
      <c r="B2308" t="s">
        <v>84</v>
      </c>
      <c r="C2308" t="s">
        <v>252</v>
      </c>
      <c r="D2308" t="s">
        <v>10859</v>
      </c>
      <c r="E2308">
        <v>1</v>
      </c>
    </row>
    <row r="2309" spans="1:5" x14ac:dyDescent="0.2">
      <c r="A2309" t="s">
        <v>13204</v>
      </c>
      <c r="B2309" t="s">
        <v>84</v>
      </c>
      <c r="C2309" t="s">
        <v>252</v>
      </c>
      <c r="D2309" t="s">
        <v>10863</v>
      </c>
      <c r="E2309">
        <v>2</v>
      </c>
    </row>
    <row r="2310" spans="1:5" x14ac:dyDescent="0.2">
      <c r="A2310" t="s">
        <v>13205</v>
      </c>
      <c r="B2310" t="s">
        <v>84</v>
      </c>
      <c r="C2310" t="s">
        <v>252</v>
      </c>
      <c r="D2310" t="s">
        <v>10865</v>
      </c>
      <c r="E2310">
        <v>1</v>
      </c>
    </row>
    <row r="2311" spans="1:5" x14ac:dyDescent="0.2">
      <c r="A2311" t="s">
        <v>13206</v>
      </c>
      <c r="B2311" t="s">
        <v>84</v>
      </c>
      <c r="C2311" t="s">
        <v>252</v>
      </c>
      <c r="D2311" t="s">
        <v>10869</v>
      </c>
      <c r="E2311">
        <v>4</v>
      </c>
    </row>
    <row r="2312" spans="1:5" x14ac:dyDescent="0.2">
      <c r="A2312" t="s">
        <v>13207</v>
      </c>
      <c r="B2312" t="s">
        <v>84</v>
      </c>
      <c r="C2312" t="s">
        <v>252</v>
      </c>
      <c r="D2312" t="s">
        <v>10873</v>
      </c>
      <c r="E2312">
        <v>1</v>
      </c>
    </row>
    <row r="2313" spans="1:5" x14ac:dyDescent="0.2">
      <c r="A2313" t="s">
        <v>13208</v>
      </c>
      <c r="B2313" t="s">
        <v>84</v>
      </c>
      <c r="C2313" t="s">
        <v>252</v>
      </c>
      <c r="D2313" t="s">
        <v>10875</v>
      </c>
      <c r="E2313">
        <v>1</v>
      </c>
    </row>
    <row r="2314" spans="1:5" x14ac:dyDescent="0.2">
      <c r="A2314" t="s">
        <v>13209</v>
      </c>
      <c r="B2314" t="s">
        <v>84</v>
      </c>
      <c r="C2314" t="s">
        <v>252</v>
      </c>
      <c r="D2314" t="s">
        <v>10881</v>
      </c>
      <c r="E2314">
        <v>2</v>
      </c>
    </row>
    <row r="2315" spans="1:5" x14ac:dyDescent="0.2">
      <c r="A2315" t="s">
        <v>13210</v>
      </c>
      <c r="B2315" t="s">
        <v>84</v>
      </c>
      <c r="C2315" t="s">
        <v>252</v>
      </c>
      <c r="D2315" t="s">
        <v>10883</v>
      </c>
      <c r="E2315">
        <v>1</v>
      </c>
    </row>
    <row r="2316" spans="1:5" x14ac:dyDescent="0.2">
      <c r="A2316" t="s">
        <v>13211</v>
      </c>
      <c r="B2316" t="s">
        <v>84</v>
      </c>
      <c r="C2316" t="s">
        <v>252</v>
      </c>
      <c r="D2316" t="s">
        <v>10887</v>
      </c>
      <c r="E2316">
        <v>6</v>
      </c>
    </row>
    <row r="2317" spans="1:5" x14ac:dyDescent="0.2">
      <c r="A2317" t="s">
        <v>13212</v>
      </c>
      <c r="B2317" t="s">
        <v>84</v>
      </c>
      <c r="C2317" t="s">
        <v>252</v>
      </c>
      <c r="D2317" t="s">
        <v>10889</v>
      </c>
      <c r="E2317">
        <v>102</v>
      </c>
    </row>
    <row r="2318" spans="1:5" x14ac:dyDescent="0.2">
      <c r="A2318" t="s">
        <v>13213</v>
      </c>
      <c r="B2318" t="s">
        <v>84</v>
      </c>
      <c r="C2318" t="s">
        <v>252</v>
      </c>
      <c r="D2318" t="s">
        <v>10893</v>
      </c>
      <c r="E2318">
        <v>1</v>
      </c>
    </row>
    <row r="2319" spans="1:5" x14ac:dyDescent="0.2">
      <c r="A2319" t="s">
        <v>13214</v>
      </c>
      <c r="B2319" t="s">
        <v>84</v>
      </c>
      <c r="C2319" t="s">
        <v>252</v>
      </c>
      <c r="D2319" t="s">
        <v>10895</v>
      </c>
      <c r="E2319">
        <v>1</v>
      </c>
    </row>
    <row r="2320" spans="1:5" x14ac:dyDescent="0.2">
      <c r="A2320" t="s">
        <v>13215</v>
      </c>
      <c r="B2320" t="s">
        <v>84</v>
      </c>
      <c r="C2320" t="s">
        <v>252</v>
      </c>
      <c r="D2320" t="s">
        <v>10901</v>
      </c>
      <c r="E2320">
        <v>115</v>
      </c>
    </row>
    <row r="2321" spans="1:5" x14ac:dyDescent="0.2">
      <c r="A2321" t="s">
        <v>13216</v>
      </c>
      <c r="B2321" t="s">
        <v>84</v>
      </c>
      <c r="C2321" t="s">
        <v>252</v>
      </c>
      <c r="D2321" t="s">
        <v>10903</v>
      </c>
      <c r="E2321">
        <v>252</v>
      </c>
    </row>
    <row r="2322" spans="1:5" x14ac:dyDescent="0.2">
      <c r="A2322" t="s">
        <v>13217</v>
      </c>
      <c r="B2322" t="s">
        <v>84</v>
      </c>
      <c r="C2322" t="s">
        <v>252</v>
      </c>
      <c r="D2322" t="s">
        <v>10907</v>
      </c>
      <c r="E2322">
        <v>1</v>
      </c>
    </row>
    <row r="2323" spans="1:5" x14ac:dyDescent="0.2">
      <c r="A2323" t="s">
        <v>13218</v>
      </c>
      <c r="B2323" t="s">
        <v>84</v>
      </c>
      <c r="C2323" t="s">
        <v>252</v>
      </c>
      <c r="D2323" t="s">
        <v>10921</v>
      </c>
      <c r="E2323">
        <v>1</v>
      </c>
    </row>
    <row r="2324" spans="1:5" x14ac:dyDescent="0.2">
      <c r="A2324" t="s">
        <v>13219</v>
      </c>
      <c r="B2324" t="s">
        <v>84</v>
      </c>
      <c r="C2324" t="s">
        <v>252</v>
      </c>
      <c r="D2324" t="s">
        <v>10927</v>
      </c>
      <c r="E2324">
        <v>2</v>
      </c>
    </row>
    <row r="2325" spans="1:5" x14ac:dyDescent="0.2">
      <c r="A2325" t="s">
        <v>13220</v>
      </c>
      <c r="B2325" t="s">
        <v>84</v>
      </c>
      <c r="C2325" t="s">
        <v>252</v>
      </c>
      <c r="D2325" t="s">
        <v>10929</v>
      </c>
      <c r="E2325">
        <v>1</v>
      </c>
    </row>
    <row r="2326" spans="1:5" x14ac:dyDescent="0.2">
      <c r="A2326" t="s">
        <v>13221</v>
      </c>
      <c r="B2326" t="s">
        <v>84</v>
      </c>
      <c r="C2326" t="s">
        <v>252</v>
      </c>
      <c r="D2326" t="s">
        <v>10931</v>
      </c>
      <c r="E2326">
        <v>1</v>
      </c>
    </row>
    <row r="2327" spans="1:5" x14ac:dyDescent="0.2">
      <c r="A2327" t="s">
        <v>13222</v>
      </c>
      <c r="B2327" t="s">
        <v>84</v>
      </c>
      <c r="C2327" t="s">
        <v>252</v>
      </c>
      <c r="D2327" t="s">
        <v>10941</v>
      </c>
      <c r="E2327">
        <v>3</v>
      </c>
    </row>
    <row r="2328" spans="1:5" x14ac:dyDescent="0.2">
      <c r="A2328" t="s">
        <v>13223</v>
      </c>
      <c r="B2328" t="s">
        <v>84</v>
      </c>
      <c r="C2328" t="s">
        <v>253</v>
      </c>
      <c r="D2328" t="s">
        <v>10859</v>
      </c>
      <c r="E2328">
        <v>1</v>
      </c>
    </row>
    <row r="2329" spans="1:5" x14ac:dyDescent="0.2">
      <c r="A2329" t="s">
        <v>13224</v>
      </c>
      <c r="B2329" t="s">
        <v>84</v>
      </c>
      <c r="C2329" t="s">
        <v>253</v>
      </c>
      <c r="D2329" t="s">
        <v>10869</v>
      </c>
      <c r="E2329">
        <v>2</v>
      </c>
    </row>
    <row r="2330" spans="1:5" x14ac:dyDescent="0.2">
      <c r="A2330" t="s">
        <v>13225</v>
      </c>
      <c r="B2330" t="s">
        <v>84</v>
      </c>
      <c r="C2330" t="s">
        <v>253</v>
      </c>
      <c r="D2330" t="s">
        <v>10887</v>
      </c>
      <c r="E2330">
        <v>3</v>
      </c>
    </row>
    <row r="2331" spans="1:5" x14ac:dyDescent="0.2">
      <c r="A2331" t="s">
        <v>13226</v>
      </c>
      <c r="B2331" t="s">
        <v>84</v>
      </c>
      <c r="C2331" t="s">
        <v>253</v>
      </c>
      <c r="D2331" t="s">
        <v>10889</v>
      </c>
      <c r="E2331">
        <v>71</v>
      </c>
    </row>
    <row r="2332" spans="1:5" x14ac:dyDescent="0.2">
      <c r="A2332" t="s">
        <v>13227</v>
      </c>
      <c r="B2332" t="s">
        <v>84</v>
      </c>
      <c r="C2332" t="s">
        <v>253</v>
      </c>
      <c r="D2332" t="s">
        <v>10901</v>
      </c>
      <c r="E2332">
        <v>85</v>
      </c>
    </row>
    <row r="2333" spans="1:5" x14ac:dyDescent="0.2">
      <c r="A2333" t="s">
        <v>13228</v>
      </c>
      <c r="B2333" t="s">
        <v>84</v>
      </c>
      <c r="C2333" t="s">
        <v>253</v>
      </c>
      <c r="D2333" t="s">
        <v>10903</v>
      </c>
      <c r="E2333">
        <v>270</v>
      </c>
    </row>
    <row r="2334" spans="1:5" x14ac:dyDescent="0.2">
      <c r="A2334" t="s">
        <v>13229</v>
      </c>
      <c r="B2334" t="s">
        <v>84</v>
      </c>
      <c r="C2334" t="s">
        <v>253</v>
      </c>
      <c r="D2334" t="s">
        <v>10907</v>
      </c>
      <c r="E2334">
        <v>1</v>
      </c>
    </row>
    <row r="2335" spans="1:5" x14ac:dyDescent="0.2">
      <c r="A2335" t="s">
        <v>13230</v>
      </c>
      <c r="B2335" t="s">
        <v>84</v>
      </c>
      <c r="C2335" t="s">
        <v>254</v>
      </c>
      <c r="D2335" t="s">
        <v>10869</v>
      </c>
      <c r="E2335">
        <v>3</v>
      </c>
    </row>
    <row r="2336" spans="1:5" x14ac:dyDescent="0.2">
      <c r="A2336" t="s">
        <v>13231</v>
      </c>
      <c r="B2336" t="s">
        <v>84</v>
      </c>
      <c r="C2336" t="s">
        <v>254</v>
      </c>
      <c r="D2336" t="s">
        <v>10885</v>
      </c>
      <c r="E2336">
        <v>1</v>
      </c>
    </row>
    <row r="2337" spans="1:5" x14ac:dyDescent="0.2">
      <c r="A2337" t="s">
        <v>13232</v>
      </c>
      <c r="B2337" t="s">
        <v>84</v>
      </c>
      <c r="C2337" t="s">
        <v>254</v>
      </c>
      <c r="D2337" t="s">
        <v>10887</v>
      </c>
      <c r="E2337">
        <v>4</v>
      </c>
    </row>
    <row r="2338" spans="1:5" x14ac:dyDescent="0.2">
      <c r="A2338" t="s">
        <v>13233</v>
      </c>
      <c r="B2338" t="s">
        <v>84</v>
      </c>
      <c r="C2338" t="s">
        <v>254</v>
      </c>
      <c r="D2338" t="s">
        <v>10889</v>
      </c>
      <c r="E2338">
        <v>56</v>
      </c>
    </row>
    <row r="2339" spans="1:5" x14ac:dyDescent="0.2">
      <c r="A2339" t="s">
        <v>13234</v>
      </c>
      <c r="B2339" t="s">
        <v>84</v>
      </c>
      <c r="C2339" t="s">
        <v>254</v>
      </c>
      <c r="D2339" t="s">
        <v>10901</v>
      </c>
      <c r="E2339">
        <v>60</v>
      </c>
    </row>
    <row r="2340" spans="1:5" x14ac:dyDescent="0.2">
      <c r="A2340" t="s">
        <v>13235</v>
      </c>
      <c r="B2340" t="s">
        <v>84</v>
      </c>
      <c r="C2340" t="s">
        <v>254</v>
      </c>
      <c r="D2340" t="s">
        <v>10903</v>
      </c>
      <c r="E2340">
        <v>129</v>
      </c>
    </row>
    <row r="2341" spans="1:5" x14ac:dyDescent="0.2">
      <c r="A2341" t="s">
        <v>13236</v>
      </c>
      <c r="B2341" t="s">
        <v>84</v>
      </c>
      <c r="C2341" t="s">
        <v>254</v>
      </c>
      <c r="D2341" t="s">
        <v>10909</v>
      </c>
      <c r="E2341">
        <v>1</v>
      </c>
    </row>
    <row r="2342" spans="1:5" x14ac:dyDescent="0.2">
      <c r="A2342" t="s">
        <v>13237</v>
      </c>
      <c r="B2342" t="s">
        <v>84</v>
      </c>
      <c r="C2342" t="s">
        <v>254</v>
      </c>
      <c r="D2342" t="s">
        <v>10921</v>
      </c>
      <c r="E2342">
        <v>1</v>
      </c>
    </row>
    <row r="2343" spans="1:5" x14ac:dyDescent="0.2">
      <c r="A2343" t="s">
        <v>13238</v>
      </c>
      <c r="B2343" t="s">
        <v>84</v>
      </c>
      <c r="C2343" t="s">
        <v>254</v>
      </c>
      <c r="D2343" t="s">
        <v>10929</v>
      </c>
      <c r="E2343">
        <v>1</v>
      </c>
    </row>
    <row r="2344" spans="1:5" x14ac:dyDescent="0.2">
      <c r="A2344" t="s">
        <v>13239</v>
      </c>
      <c r="B2344" t="s">
        <v>84</v>
      </c>
      <c r="C2344" t="s">
        <v>254</v>
      </c>
      <c r="D2344" t="s">
        <v>10941</v>
      </c>
      <c r="E2344">
        <v>2</v>
      </c>
    </row>
    <row r="2345" spans="1:5" x14ac:dyDescent="0.2">
      <c r="A2345" t="s">
        <v>13240</v>
      </c>
      <c r="B2345" t="s">
        <v>84</v>
      </c>
      <c r="C2345" t="s">
        <v>255</v>
      </c>
      <c r="D2345" t="s">
        <v>10855</v>
      </c>
      <c r="E2345">
        <v>3</v>
      </c>
    </row>
    <row r="2346" spans="1:5" x14ac:dyDescent="0.2">
      <c r="A2346" t="s">
        <v>13241</v>
      </c>
      <c r="B2346" t="s">
        <v>84</v>
      </c>
      <c r="C2346" t="s">
        <v>255</v>
      </c>
      <c r="D2346" t="s">
        <v>10869</v>
      </c>
      <c r="E2346">
        <v>6</v>
      </c>
    </row>
    <row r="2347" spans="1:5" x14ac:dyDescent="0.2">
      <c r="A2347" t="s">
        <v>13242</v>
      </c>
      <c r="B2347" t="s">
        <v>84</v>
      </c>
      <c r="C2347" t="s">
        <v>255</v>
      </c>
      <c r="D2347" t="s">
        <v>10871</v>
      </c>
      <c r="E2347">
        <v>1</v>
      </c>
    </row>
    <row r="2348" spans="1:5" x14ac:dyDescent="0.2">
      <c r="A2348" t="s">
        <v>13243</v>
      </c>
      <c r="B2348" t="s">
        <v>84</v>
      </c>
      <c r="C2348" t="s">
        <v>255</v>
      </c>
      <c r="D2348" t="s">
        <v>10875</v>
      </c>
      <c r="E2348">
        <v>1</v>
      </c>
    </row>
    <row r="2349" spans="1:5" x14ac:dyDescent="0.2">
      <c r="A2349" t="s">
        <v>13244</v>
      </c>
      <c r="B2349" t="s">
        <v>84</v>
      </c>
      <c r="C2349" t="s">
        <v>255</v>
      </c>
      <c r="D2349" t="s">
        <v>10877</v>
      </c>
      <c r="E2349">
        <v>2</v>
      </c>
    </row>
    <row r="2350" spans="1:5" x14ac:dyDescent="0.2">
      <c r="A2350" t="s">
        <v>13245</v>
      </c>
      <c r="B2350" t="s">
        <v>84</v>
      </c>
      <c r="C2350" t="s">
        <v>255</v>
      </c>
      <c r="D2350" t="s">
        <v>10883</v>
      </c>
      <c r="E2350">
        <v>1</v>
      </c>
    </row>
    <row r="2351" spans="1:5" x14ac:dyDescent="0.2">
      <c r="A2351" t="s">
        <v>13246</v>
      </c>
      <c r="B2351" t="s">
        <v>84</v>
      </c>
      <c r="C2351" t="s">
        <v>255</v>
      </c>
      <c r="D2351" t="s">
        <v>10885</v>
      </c>
      <c r="E2351">
        <v>2</v>
      </c>
    </row>
    <row r="2352" spans="1:5" x14ac:dyDescent="0.2">
      <c r="A2352" t="s">
        <v>13247</v>
      </c>
      <c r="B2352" t="s">
        <v>84</v>
      </c>
      <c r="C2352" t="s">
        <v>255</v>
      </c>
      <c r="D2352" t="s">
        <v>10887</v>
      </c>
      <c r="E2352">
        <v>13</v>
      </c>
    </row>
    <row r="2353" spans="1:5" x14ac:dyDescent="0.2">
      <c r="A2353" t="s">
        <v>13248</v>
      </c>
      <c r="B2353" t="s">
        <v>84</v>
      </c>
      <c r="C2353" t="s">
        <v>255</v>
      </c>
      <c r="D2353" t="s">
        <v>10889</v>
      </c>
      <c r="E2353">
        <v>195</v>
      </c>
    </row>
    <row r="2354" spans="1:5" x14ac:dyDescent="0.2">
      <c r="A2354" t="s">
        <v>13249</v>
      </c>
      <c r="B2354" t="s">
        <v>84</v>
      </c>
      <c r="C2354" t="s">
        <v>255</v>
      </c>
      <c r="D2354" t="s">
        <v>10893</v>
      </c>
      <c r="E2354">
        <v>2</v>
      </c>
    </row>
    <row r="2355" spans="1:5" x14ac:dyDescent="0.2">
      <c r="A2355" t="s">
        <v>13250</v>
      </c>
      <c r="B2355" t="s">
        <v>84</v>
      </c>
      <c r="C2355" t="s">
        <v>255</v>
      </c>
      <c r="D2355" t="s">
        <v>10895</v>
      </c>
      <c r="E2355">
        <v>2</v>
      </c>
    </row>
    <row r="2356" spans="1:5" x14ac:dyDescent="0.2">
      <c r="A2356" t="s">
        <v>13251</v>
      </c>
      <c r="B2356" t="s">
        <v>84</v>
      </c>
      <c r="C2356" t="s">
        <v>255</v>
      </c>
      <c r="D2356" t="s">
        <v>10899</v>
      </c>
      <c r="E2356">
        <v>1</v>
      </c>
    </row>
    <row r="2357" spans="1:5" x14ac:dyDescent="0.2">
      <c r="A2357" t="s">
        <v>13252</v>
      </c>
      <c r="B2357" t="s">
        <v>84</v>
      </c>
      <c r="C2357" t="s">
        <v>255</v>
      </c>
      <c r="D2357" t="s">
        <v>10901</v>
      </c>
      <c r="E2357">
        <v>240</v>
      </c>
    </row>
    <row r="2358" spans="1:5" x14ac:dyDescent="0.2">
      <c r="A2358" t="s">
        <v>13253</v>
      </c>
      <c r="B2358" t="s">
        <v>84</v>
      </c>
      <c r="C2358" t="s">
        <v>255</v>
      </c>
      <c r="D2358" t="s">
        <v>10903</v>
      </c>
      <c r="E2358">
        <v>480</v>
      </c>
    </row>
    <row r="2359" spans="1:5" x14ac:dyDescent="0.2">
      <c r="A2359" t="s">
        <v>13254</v>
      </c>
      <c r="B2359" t="s">
        <v>84</v>
      </c>
      <c r="C2359" t="s">
        <v>255</v>
      </c>
      <c r="D2359" t="s">
        <v>10907</v>
      </c>
      <c r="E2359">
        <v>4</v>
      </c>
    </row>
    <row r="2360" spans="1:5" x14ac:dyDescent="0.2">
      <c r="A2360" t="s">
        <v>13255</v>
      </c>
      <c r="B2360" t="s">
        <v>84</v>
      </c>
      <c r="C2360" t="s">
        <v>255</v>
      </c>
      <c r="D2360" t="s">
        <v>10909</v>
      </c>
      <c r="E2360">
        <v>1</v>
      </c>
    </row>
    <row r="2361" spans="1:5" x14ac:dyDescent="0.2">
      <c r="A2361" t="s">
        <v>13256</v>
      </c>
      <c r="B2361" t="s">
        <v>84</v>
      </c>
      <c r="C2361" t="s">
        <v>255</v>
      </c>
      <c r="D2361" t="s">
        <v>10917</v>
      </c>
      <c r="E2361">
        <v>1</v>
      </c>
    </row>
    <row r="2362" spans="1:5" x14ac:dyDescent="0.2">
      <c r="A2362" t="s">
        <v>13257</v>
      </c>
      <c r="B2362" t="s">
        <v>84</v>
      </c>
      <c r="C2362" t="s">
        <v>255</v>
      </c>
      <c r="D2362" t="s">
        <v>10925</v>
      </c>
      <c r="E2362">
        <v>2</v>
      </c>
    </row>
    <row r="2363" spans="1:5" x14ac:dyDescent="0.2">
      <c r="A2363" t="s">
        <v>13258</v>
      </c>
      <c r="B2363" t="s">
        <v>84</v>
      </c>
      <c r="C2363" t="s">
        <v>255</v>
      </c>
      <c r="D2363" t="s">
        <v>10927</v>
      </c>
      <c r="E2363">
        <v>1</v>
      </c>
    </row>
    <row r="2364" spans="1:5" x14ac:dyDescent="0.2">
      <c r="A2364" t="s">
        <v>13259</v>
      </c>
      <c r="B2364" t="s">
        <v>84</v>
      </c>
      <c r="C2364" t="s">
        <v>255</v>
      </c>
      <c r="D2364" t="s">
        <v>10929</v>
      </c>
      <c r="E2364">
        <v>3</v>
      </c>
    </row>
    <row r="2365" spans="1:5" x14ac:dyDescent="0.2">
      <c r="A2365" t="s">
        <v>13260</v>
      </c>
      <c r="B2365" t="s">
        <v>84</v>
      </c>
      <c r="C2365" t="s">
        <v>255</v>
      </c>
      <c r="D2365" t="s">
        <v>10935</v>
      </c>
      <c r="E2365">
        <v>2</v>
      </c>
    </row>
    <row r="2366" spans="1:5" x14ac:dyDescent="0.2">
      <c r="A2366" t="s">
        <v>13261</v>
      </c>
      <c r="B2366" t="s">
        <v>84</v>
      </c>
      <c r="C2366" t="s">
        <v>255</v>
      </c>
      <c r="D2366" t="s">
        <v>10941</v>
      </c>
      <c r="E2366">
        <v>9</v>
      </c>
    </row>
    <row r="2367" spans="1:5" x14ac:dyDescent="0.2">
      <c r="A2367" t="s">
        <v>13262</v>
      </c>
      <c r="B2367" t="s">
        <v>84</v>
      </c>
      <c r="C2367" t="s">
        <v>256</v>
      </c>
      <c r="D2367" t="s">
        <v>10859</v>
      </c>
      <c r="E2367">
        <v>1</v>
      </c>
    </row>
    <row r="2368" spans="1:5" x14ac:dyDescent="0.2">
      <c r="A2368" t="s">
        <v>13263</v>
      </c>
      <c r="B2368" t="s">
        <v>84</v>
      </c>
      <c r="C2368" t="s">
        <v>256</v>
      </c>
      <c r="D2368" t="s">
        <v>10869</v>
      </c>
      <c r="E2368">
        <v>1</v>
      </c>
    </row>
    <row r="2369" spans="1:5" x14ac:dyDescent="0.2">
      <c r="A2369" t="s">
        <v>13264</v>
      </c>
      <c r="B2369" t="s">
        <v>84</v>
      </c>
      <c r="C2369" t="s">
        <v>256</v>
      </c>
      <c r="D2369" t="s">
        <v>10887</v>
      </c>
      <c r="E2369">
        <v>5</v>
      </c>
    </row>
    <row r="2370" spans="1:5" x14ac:dyDescent="0.2">
      <c r="A2370" t="s">
        <v>13265</v>
      </c>
      <c r="B2370" t="s">
        <v>84</v>
      </c>
      <c r="C2370" t="s">
        <v>256</v>
      </c>
      <c r="D2370" t="s">
        <v>10889</v>
      </c>
      <c r="E2370">
        <v>101</v>
      </c>
    </row>
    <row r="2371" spans="1:5" x14ac:dyDescent="0.2">
      <c r="A2371" t="s">
        <v>13266</v>
      </c>
      <c r="B2371" t="s">
        <v>84</v>
      </c>
      <c r="C2371" t="s">
        <v>256</v>
      </c>
      <c r="D2371" t="s">
        <v>10895</v>
      </c>
      <c r="E2371">
        <v>1</v>
      </c>
    </row>
    <row r="2372" spans="1:5" x14ac:dyDescent="0.2">
      <c r="A2372" t="s">
        <v>13267</v>
      </c>
      <c r="B2372" t="s">
        <v>84</v>
      </c>
      <c r="C2372" t="s">
        <v>256</v>
      </c>
      <c r="D2372" t="s">
        <v>10901</v>
      </c>
      <c r="E2372">
        <v>118</v>
      </c>
    </row>
    <row r="2373" spans="1:5" x14ac:dyDescent="0.2">
      <c r="A2373" t="s">
        <v>13268</v>
      </c>
      <c r="B2373" t="s">
        <v>84</v>
      </c>
      <c r="C2373" t="s">
        <v>256</v>
      </c>
      <c r="D2373" t="s">
        <v>10903</v>
      </c>
      <c r="E2373">
        <v>193</v>
      </c>
    </row>
    <row r="2374" spans="1:5" x14ac:dyDescent="0.2">
      <c r="A2374" t="s">
        <v>13269</v>
      </c>
      <c r="B2374" t="s">
        <v>84</v>
      </c>
      <c r="C2374" t="s">
        <v>256</v>
      </c>
      <c r="D2374" t="s">
        <v>10941</v>
      </c>
      <c r="E2374">
        <v>3</v>
      </c>
    </row>
    <row r="2375" spans="1:5" x14ac:dyDescent="0.2">
      <c r="A2375" t="s">
        <v>13270</v>
      </c>
      <c r="B2375" t="s">
        <v>89</v>
      </c>
      <c r="C2375" t="s">
        <v>104</v>
      </c>
      <c r="D2375" t="s">
        <v>10855</v>
      </c>
      <c r="E2375">
        <v>3</v>
      </c>
    </row>
    <row r="2376" spans="1:5" x14ac:dyDescent="0.2">
      <c r="A2376" t="s">
        <v>13271</v>
      </c>
      <c r="B2376" t="s">
        <v>89</v>
      </c>
      <c r="C2376" t="s">
        <v>104</v>
      </c>
      <c r="D2376" t="s">
        <v>10863</v>
      </c>
      <c r="E2376">
        <v>1</v>
      </c>
    </row>
    <row r="2377" spans="1:5" x14ac:dyDescent="0.2">
      <c r="A2377" t="s">
        <v>13272</v>
      </c>
      <c r="B2377" t="s">
        <v>89</v>
      </c>
      <c r="C2377" t="s">
        <v>104</v>
      </c>
      <c r="D2377" t="s">
        <v>10865</v>
      </c>
      <c r="E2377">
        <v>1</v>
      </c>
    </row>
    <row r="2378" spans="1:5" x14ac:dyDescent="0.2">
      <c r="A2378" t="s">
        <v>13273</v>
      </c>
      <c r="B2378" t="s">
        <v>89</v>
      </c>
      <c r="C2378" t="s">
        <v>104</v>
      </c>
      <c r="D2378" t="s">
        <v>10869</v>
      </c>
      <c r="E2378">
        <v>4</v>
      </c>
    </row>
    <row r="2379" spans="1:5" x14ac:dyDescent="0.2">
      <c r="A2379" t="s">
        <v>13274</v>
      </c>
      <c r="B2379" t="s">
        <v>89</v>
      </c>
      <c r="C2379" t="s">
        <v>104</v>
      </c>
      <c r="D2379" t="s">
        <v>10871</v>
      </c>
      <c r="E2379">
        <v>1</v>
      </c>
    </row>
    <row r="2380" spans="1:5" x14ac:dyDescent="0.2">
      <c r="A2380" t="s">
        <v>13275</v>
      </c>
      <c r="B2380" t="s">
        <v>89</v>
      </c>
      <c r="C2380" t="s">
        <v>104</v>
      </c>
      <c r="D2380" t="s">
        <v>10873</v>
      </c>
      <c r="E2380">
        <v>1</v>
      </c>
    </row>
    <row r="2381" spans="1:5" x14ac:dyDescent="0.2">
      <c r="A2381" t="s">
        <v>13276</v>
      </c>
      <c r="B2381" t="s">
        <v>89</v>
      </c>
      <c r="C2381" t="s">
        <v>104</v>
      </c>
      <c r="D2381" t="s">
        <v>10875</v>
      </c>
      <c r="E2381">
        <v>1</v>
      </c>
    </row>
    <row r="2382" spans="1:5" x14ac:dyDescent="0.2">
      <c r="A2382" t="s">
        <v>13277</v>
      </c>
      <c r="B2382" t="s">
        <v>89</v>
      </c>
      <c r="C2382" t="s">
        <v>104</v>
      </c>
      <c r="D2382" t="s">
        <v>10877</v>
      </c>
      <c r="E2382">
        <v>4</v>
      </c>
    </row>
    <row r="2383" spans="1:5" x14ac:dyDescent="0.2">
      <c r="A2383" t="s">
        <v>13278</v>
      </c>
      <c r="B2383" t="s">
        <v>89</v>
      </c>
      <c r="C2383" t="s">
        <v>104</v>
      </c>
      <c r="D2383" t="s">
        <v>10883</v>
      </c>
      <c r="E2383">
        <v>2</v>
      </c>
    </row>
    <row r="2384" spans="1:5" x14ac:dyDescent="0.2">
      <c r="A2384" t="s">
        <v>13279</v>
      </c>
      <c r="B2384" t="s">
        <v>89</v>
      </c>
      <c r="C2384" t="s">
        <v>104</v>
      </c>
      <c r="D2384" t="s">
        <v>10885</v>
      </c>
      <c r="E2384">
        <v>2</v>
      </c>
    </row>
    <row r="2385" spans="1:5" x14ac:dyDescent="0.2">
      <c r="A2385" t="s">
        <v>13280</v>
      </c>
      <c r="B2385" t="s">
        <v>89</v>
      </c>
      <c r="C2385" t="s">
        <v>104</v>
      </c>
      <c r="D2385" t="s">
        <v>10887</v>
      </c>
      <c r="E2385">
        <v>16</v>
      </c>
    </row>
    <row r="2386" spans="1:5" x14ac:dyDescent="0.2">
      <c r="A2386" t="s">
        <v>13281</v>
      </c>
      <c r="B2386" t="s">
        <v>89</v>
      </c>
      <c r="C2386" t="s">
        <v>104</v>
      </c>
      <c r="D2386" t="s">
        <v>10889</v>
      </c>
      <c r="E2386">
        <v>100</v>
      </c>
    </row>
    <row r="2387" spans="1:5" x14ac:dyDescent="0.2">
      <c r="A2387" t="s">
        <v>13282</v>
      </c>
      <c r="B2387" t="s">
        <v>89</v>
      </c>
      <c r="C2387" t="s">
        <v>104</v>
      </c>
      <c r="D2387" t="s">
        <v>10893</v>
      </c>
      <c r="E2387">
        <v>1</v>
      </c>
    </row>
    <row r="2388" spans="1:5" x14ac:dyDescent="0.2">
      <c r="A2388" t="s">
        <v>13283</v>
      </c>
      <c r="B2388" t="s">
        <v>89</v>
      </c>
      <c r="C2388" t="s">
        <v>104</v>
      </c>
      <c r="D2388" t="s">
        <v>10895</v>
      </c>
      <c r="E2388">
        <v>3</v>
      </c>
    </row>
    <row r="2389" spans="1:5" x14ac:dyDescent="0.2">
      <c r="A2389" t="s">
        <v>13284</v>
      </c>
      <c r="B2389" t="s">
        <v>89</v>
      </c>
      <c r="C2389" t="s">
        <v>104</v>
      </c>
      <c r="D2389" t="s">
        <v>10899</v>
      </c>
      <c r="E2389">
        <v>2</v>
      </c>
    </row>
    <row r="2390" spans="1:5" x14ac:dyDescent="0.2">
      <c r="A2390" t="s">
        <v>13285</v>
      </c>
      <c r="B2390" t="s">
        <v>89</v>
      </c>
      <c r="C2390" t="s">
        <v>104</v>
      </c>
      <c r="D2390" t="s">
        <v>10901</v>
      </c>
      <c r="E2390">
        <v>121</v>
      </c>
    </row>
    <row r="2391" spans="1:5" x14ac:dyDescent="0.2">
      <c r="A2391" t="s">
        <v>13286</v>
      </c>
      <c r="B2391" t="s">
        <v>89</v>
      </c>
      <c r="C2391" t="s">
        <v>104</v>
      </c>
      <c r="D2391" t="s">
        <v>10903</v>
      </c>
      <c r="E2391">
        <v>219</v>
      </c>
    </row>
    <row r="2392" spans="1:5" x14ac:dyDescent="0.2">
      <c r="A2392" t="s">
        <v>13287</v>
      </c>
      <c r="B2392" t="s">
        <v>89</v>
      </c>
      <c r="C2392" t="s">
        <v>104</v>
      </c>
      <c r="D2392" t="s">
        <v>10907</v>
      </c>
      <c r="E2392">
        <v>4</v>
      </c>
    </row>
    <row r="2393" spans="1:5" x14ac:dyDescent="0.2">
      <c r="A2393" t="s">
        <v>13288</v>
      </c>
      <c r="B2393" t="s">
        <v>89</v>
      </c>
      <c r="C2393" t="s">
        <v>104</v>
      </c>
      <c r="D2393" t="s">
        <v>10909</v>
      </c>
      <c r="E2393">
        <v>1</v>
      </c>
    </row>
    <row r="2394" spans="1:5" x14ac:dyDescent="0.2">
      <c r="A2394" t="s">
        <v>13289</v>
      </c>
      <c r="B2394" t="s">
        <v>89</v>
      </c>
      <c r="C2394" t="s">
        <v>104</v>
      </c>
      <c r="D2394" t="s">
        <v>10917</v>
      </c>
      <c r="E2394">
        <v>2</v>
      </c>
    </row>
    <row r="2395" spans="1:5" x14ac:dyDescent="0.2">
      <c r="A2395" t="s">
        <v>13290</v>
      </c>
      <c r="B2395" t="s">
        <v>89</v>
      </c>
      <c r="C2395" t="s">
        <v>104</v>
      </c>
      <c r="D2395" t="s">
        <v>10921</v>
      </c>
      <c r="E2395">
        <v>3</v>
      </c>
    </row>
    <row r="2396" spans="1:5" x14ac:dyDescent="0.2">
      <c r="A2396" t="s">
        <v>13291</v>
      </c>
      <c r="B2396" t="s">
        <v>89</v>
      </c>
      <c r="C2396" t="s">
        <v>104</v>
      </c>
      <c r="D2396" t="s">
        <v>10925</v>
      </c>
      <c r="E2396">
        <v>3</v>
      </c>
    </row>
    <row r="2397" spans="1:5" x14ac:dyDescent="0.2">
      <c r="A2397" t="s">
        <v>13292</v>
      </c>
      <c r="B2397" t="s">
        <v>89</v>
      </c>
      <c r="C2397" t="s">
        <v>104</v>
      </c>
      <c r="D2397" t="s">
        <v>10927</v>
      </c>
      <c r="E2397">
        <v>1</v>
      </c>
    </row>
    <row r="2398" spans="1:5" x14ac:dyDescent="0.2">
      <c r="A2398" t="s">
        <v>13293</v>
      </c>
      <c r="B2398" t="s">
        <v>89</v>
      </c>
      <c r="C2398" t="s">
        <v>104</v>
      </c>
      <c r="D2398" t="s">
        <v>10929</v>
      </c>
      <c r="E2398">
        <v>7</v>
      </c>
    </row>
    <row r="2399" spans="1:5" x14ac:dyDescent="0.2">
      <c r="A2399" t="s">
        <v>13294</v>
      </c>
      <c r="B2399" t="s">
        <v>89</v>
      </c>
      <c r="C2399" t="s">
        <v>104</v>
      </c>
      <c r="D2399" t="s">
        <v>10931</v>
      </c>
      <c r="E2399">
        <v>2</v>
      </c>
    </row>
    <row r="2400" spans="1:5" x14ac:dyDescent="0.2">
      <c r="A2400" t="s">
        <v>13295</v>
      </c>
      <c r="B2400" t="s">
        <v>89</v>
      </c>
      <c r="C2400" t="s">
        <v>104</v>
      </c>
      <c r="D2400" t="s">
        <v>10935</v>
      </c>
      <c r="E2400">
        <v>1</v>
      </c>
    </row>
    <row r="2401" spans="1:5" x14ac:dyDescent="0.2">
      <c r="A2401" t="s">
        <v>13296</v>
      </c>
      <c r="B2401" t="s">
        <v>89</v>
      </c>
      <c r="C2401" t="s">
        <v>104</v>
      </c>
      <c r="D2401" t="s">
        <v>10941</v>
      </c>
      <c r="E2401">
        <v>8</v>
      </c>
    </row>
    <row r="2402" spans="1:5" x14ac:dyDescent="0.2">
      <c r="A2402" t="s">
        <v>13297</v>
      </c>
      <c r="B2402" t="s">
        <v>89</v>
      </c>
      <c r="C2402" t="s">
        <v>106</v>
      </c>
      <c r="D2402" t="s">
        <v>10889</v>
      </c>
      <c r="E2402">
        <v>3</v>
      </c>
    </row>
    <row r="2403" spans="1:5" x14ac:dyDescent="0.2">
      <c r="A2403" t="s">
        <v>13298</v>
      </c>
      <c r="B2403" t="s">
        <v>89</v>
      </c>
      <c r="C2403" t="s">
        <v>106</v>
      </c>
      <c r="D2403" t="s">
        <v>10901</v>
      </c>
      <c r="E2403">
        <v>5</v>
      </c>
    </row>
    <row r="2404" spans="1:5" x14ac:dyDescent="0.2">
      <c r="A2404" t="s">
        <v>13299</v>
      </c>
      <c r="B2404" t="s">
        <v>89</v>
      </c>
      <c r="C2404" t="s">
        <v>106</v>
      </c>
      <c r="D2404" t="s">
        <v>10903</v>
      </c>
      <c r="E2404">
        <v>8</v>
      </c>
    </row>
    <row r="2405" spans="1:5" x14ac:dyDescent="0.2">
      <c r="A2405" t="s">
        <v>13300</v>
      </c>
      <c r="B2405" t="s">
        <v>89</v>
      </c>
      <c r="C2405" t="s">
        <v>108</v>
      </c>
      <c r="D2405" t="s">
        <v>10889</v>
      </c>
      <c r="E2405">
        <v>1</v>
      </c>
    </row>
    <row r="2406" spans="1:5" x14ac:dyDescent="0.2">
      <c r="A2406" t="s">
        <v>13301</v>
      </c>
      <c r="B2406" t="s">
        <v>89</v>
      </c>
      <c r="C2406" t="s">
        <v>108</v>
      </c>
      <c r="D2406" t="s">
        <v>10901</v>
      </c>
      <c r="E2406">
        <v>1</v>
      </c>
    </row>
    <row r="2407" spans="1:5" x14ac:dyDescent="0.2">
      <c r="A2407" t="s">
        <v>13302</v>
      </c>
      <c r="B2407" t="s">
        <v>89</v>
      </c>
      <c r="C2407" t="s">
        <v>108</v>
      </c>
      <c r="D2407" t="s">
        <v>10903</v>
      </c>
      <c r="E2407">
        <v>1</v>
      </c>
    </row>
    <row r="2408" spans="1:5" x14ac:dyDescent="0.2">
      <c r="A2408" t="s">
        <v>13303</v>
      </c>
      <c r="B2408" t="s">
        <v>89</v>
      </c>
      <c r="C2408" t="s">
        <v>110</v>
      </c>
      <c r="D2408" t="s">
        <v>10889</v>
      </c>
      <c r="E2408">
        <v>1</v>
      </c>
    </row>
    <row r="2409" spans="1:5" x14ac:dyDescent="0.2">
      <c r="A2409" t="s">
        <v>13304</v>
      </c>
      <c r="B2409" t="s">
        <v>89</v>
      </c>
      <c r="C2409" t="s">
        <v>110</v>
      </c>
      <c r="D2409" t="s">
        <v>10901</v>
      </c>
      <c r="E2409">
        <v>1</v>
      </c>
    </row>
    <row r="2410" spans="1:5" x14ac:dyDescent="0.2">
      <c r="A2410" t="s">
        <v>13305</v>
      </c>
      <c r="B2410" t="s">
        <v>89</v>
      </c>
      <c r="C2410" t="s">
        <v>110</v>
      </c>
      <c r="D2410" t="s">
        <v>10903</v>
      </c>
      <c r="E2410">
        <v>1</v>
      </c>
    </row>
    <row r="2411" spans="1:5" x14ac:dyDescent="0.2">
      <c r="A2411" t="s">
        <v>13306</v>
      </c>
      <c r="B2411" t="s">
        <v>89</v>
      </c>
      <c r="C2411" t="s">
        <v>111</v>
      </c>
      <c r="D2411" t="s">
        <v>10889</v>
      </c>
      <c r="E2411">
        <v>1</v>
      </c>
    </row>
    <row r="2412" spans="1:5" x14ac:dyDescent="0.2">
      <c r="A2412" t="s">
        <v>13307</v>
      </c>
      <c r="B2412" t="s">
        <v>89</v>
      </c>
      <c r="C2412" t="s">
        <v>111</v>
      </c>
      <c r="D2412" t="s">
        <v>10901</v>
      </c>
      <c r="E2412">
        <v>1</v>
      </c>
    </row>
    <row r="2413" spans="1:5" x14ac:dyDescent="0.2">
      <c r="A2413" t="s">
        <v>13308</v>
      </c>
      <c r="B2413" t="s">
        <v>89</v>
      </c>
      <c r="C2413" t="s">
        <v>111</v>
      </c>
      <c r="D2413" t="s">
        <v>10903</v>
      </c>
      <c r="E2413">
        <v>2</v>
      </c>
    </row>
    <row r="2414" spans="1:5" x14ac:dyDescent="0.2">
      <c r="A2414" t="s">
        <v>13309</v>
      </c>
      <c r="B2414" t="s">
        <v>89</v>
      </c>
      <c r="C2414" t="s">
        <v>112</v>
      </c>
      <c r="D2414" t="s">
        <v>10887</v>
      </c>
      <c r="E2414">
        <v>1</v>
      </c>
    </row>
    <row r="2415" spans="1:5" x14ac:dyDescent="0.2">
      <c r="A2415" t="s">
        <v>13310</v>
      </c>
      <c r="B2415" t="s">
        <v>89</v>
      </c>
      <c r="C2415" t="s">
        <v>112</v>
      </c>
      <c r="D2415" t="s">
        <v>10901</v>
      </c>
      <c r="E2415">
        <v>1</v>
      </c>
    </row>
    <row r="2416" spans="1:5" x14ac:dyDescent="0.2">
      <c r="A2416" t="s">
        <v>13311</v>
      </c>
      <c r="B2416" t="s">
        <v>89</v>
      </c>
      <c r="C2416" t="s">
        <v>112</v>
      </c>
      <c r="D2416" t="s">
        <v>10903</v>
      </c>
      <c r="E2416">
        <v>1</v>
      </c>
    </row>
    <row r="2417" spans="1:5" x14ac:dyDescent="0.2">
      <c r="A2417" t="s">
        <v>13312</v>
      </c>
      <c r="B2417" t="s">
        <v>89</v>
      </c>
      <c r="C2417" t="s">
        <v>112</v>
      </c>
      <c r="D2417" t="s">
        <v>10917</v>
      </c>
      <c r="E2417">
        <v>1</v>
      </c>
    </row>
    <row r="2418" spans="1:5" x14ac:dyDescent="0.2">
      <c r="A2418" t="s">
        <v>13313</v>
      </c>
      <c r="B2418" t="s">
        <v>89</v>
      </c>
      <c r="C2418" t="s">
        <v>112</v>
      </c>
      <c r="D2418" t="s">
        <v>10921</v>
      </c>
      <c r="E2418">
        <v>1</v>
      </c>
    </row>
    <row r="2419" spans="1:5" x14ac:dyDescent="0.2">
      <c r="A2419" t="s">
        <v>13314</v>
      </c>
      <c r="B2419" t="s">
        <v>89</v>
      </c>
      <c r="C2419" t="s">
        <v>112</v>
      </c>
      <c r="D2419" t="s">
        <v>10925</v>
      </c>
      <c r="E2419">
        <v>1</v>
      </c>
    </row>
    <row r="2420" spans="1:5" x14ac:dyDescent="0.2">
      <c r="A2420" t="s">
        <v>13315</v>
      </c>
      <c r="B2420" t="s">
        <v>89</v>
      </c>
      <c r="C2420" t="s">
        <v>112</v>
      </c>
      <c r="D2420" t="s">
        <v>10931</v>
      </c>
      <c r="E2420">
        <v>1</v>
      </c>
    </row>
    <row r="2421" spans="1:5" x14ac:dyDescent="0.2">
      <c r="A2421" t="s">
        <v>13316</v>
      </c>
      <c r="B2421" t="s">
        <v>89</v>
      </c>
      <c r="C2421" t="s">
        <v>112</v>
      </c>
      <c r="D2421" t="s">
        <v>10941</v>
      </c>
      <c r="E2421">
        <v>1</v>
      </c>
    </row>
    <row r="2422" spans="1:5" x14ac:dyDescent="0.2">
      <c r="A2422" t="s">
        <v>13317</v>
      </c>
      <c r="B2422" t="s">
        <v>89</v>
      </c>
      <c r="C2422" t="s">
        <v>115</v>
      </c>
      <c r="D2422" t="s">
        <v>10889</v>
      </c>
      <c r="E2422">
        <v>1</v>
      </c>
    </row>
    <row r="2423" spans="1:5" x14ac:dyDescent="0.2">
      <c r="A2423" t="s">
        <v>13318</v>
      </c>
      <c r="B2423" t="s">
        <v>89</v>
      </c>
      <c r="C2423" t="s">
        <v>115</v>
      </c>
      <c r="D2423" t="s">
        <v>10901</v>
      </c>
      <c r="E2423">
        <v>1</v>
      </c>
    </row>
    <row r="2424" spans="1:5" x14ac:dyDescent="0.2">
      <c r="A2424" t="s">
        <v>13319</v>
      </c>
      <c r="B2424" t="s">
        <v>89</v>
      </c>
      <c r="C2424" t="s">
        <v>115</v>
      </c>
      <c r="D2424" t="s">
        <v>10903</v>
      </c>
      <c r="E2424">
        <v>1</v>
      </c>
    </row>
    <row r="2425" spans="1:5" x14ac:dyDescent="0.2">
      <c r="A2425" t="s">
        <v>13320</v>
      </c>
      <c r="B2425" t="s">
        <v>89</v>
      </c>
      <c r="C2425" t="s">
        <v>117</v>
      </c>
      <c r="D2425" t="s">
        <v>10889</v>
      </c>
      <c r="E2425">
        <v>3</v>
      </c>
    </row>
    <row r="2426" spans="1:5" x14ac:dyDescent="0.2">
      <c r="A2426" t="s">
        <v>13321</v>
      </c>
      <c r="B2426" t="s">
        <v>89</v>
      </c>
      <c r="C2426" t="s">
        <v>117</v>
      </c>
      <c r="D2426" t="s">
        <v>10901</v>
      </c>
      <c r="E2426">
        <v>3</v>
      </c>
    </row>
    <row r="2427" spans="1:5" x14ac:dyDescent="0.2">
      <c r="A2427" t="s">
        <v>13322</v>
      </c>
      <c r="B2427" t="s">
        <v>89</v>
      </c>
      <c r="C2427" t="s">
        <v>117</v>
      </c>
      <c r="D2427" t="s">
        <v>10903</v>
      </c>
      <c r="E2427">
        <v>5</v>
      </c>
    </row>
    <row r="2428" spans="1:5" x14ac:dyDescent="0.2">
      <c r="A2428" t="s">
        <v>13323</v>
      </c>
      <c r="B2428" t="s">
        <v>89</v>
      </c>
      <c r="C2428" t="s">
        <v>118</v>
      </c>
      <c r="D2428" t="s">
        <v>10889</v>
      </c>
      <c r="E2428">
        <v>2</v>
      </c>
    </row>
    <row r="2429" spans="1:5" x14ac:dyDescent="0.2">
      <c r="A2429" t="s">
        <v>13324</v>
      </c>
      <c r="B2429" t="s">
        <v>89</v>
      </c>
      <c r="C2429" t="s">
        <v>118</v>
      </c>
      <c r="D2429" t="s">
        <v>10901</v>
      </c>
      <c r="E2429">
        <v>2</v>
      </c>
    </row>
    <row r="2430" spans="1:5" x14ac:dyDescent="0.2">
      <c r="A2430" t="s">
        <v>13325</v>
      </c>
      <c r="B2430" t="s">
        <v>89</v>
      </c>
      <c r="C2430" t="s">
        <v>118</v>
      </c>
      <c r="D2430" t="s">
        <v>10903</v>
      </c>
      <c r="E2430">
        <v>6</v>
      </c>
    </row>
    <row r="2431" spans="1:5" x14ac:dyDescent="0.2">
      <c r="A2431" t="s">
        <v>13326</v>
      </c>
      <c r="B2431" t="s">
        <v>89</v>
      </c>
      <c r="C2431" t="s">
        <v>119</v>
      </c>
      <c r="D2431" t="s">
        <v>10889</v>
      </c>
      <c r="E2431">
        <v>3</v>
      </c>
    </row>
    <row r="2432" spans="1:5" x14ac:dyDescent="0.2">
      <c r="A2432" t="s">
        <v>13327</v>
      </c>
      <c r="B2432" t="s">
        <v>89</v>
      </c>
      <c r="C2432" t="s">
        <v>119</v>
      </c>
      <c r="D2432" t="s">
        <v>10901</v>
      </c>
      <c r="E2432">
        <v>3</v>
      </c>
    </row>
    <row r="2433" spans="1:5" x14ac:dyDescent="0.2">
      <c r="A2433" t="s">
        <v>13328</v>
      </c>
      <c r="B2433" t="s">
        <v>89</v>
      </c>
      <c r="C2433" t="s">
        <v>119</v>
      </c>
      <c r="D2433" t="s">
        <v>10903</v>
      </c>
      <c r="E2433">
        <v>4</v>
      </c>
    </row>
    <row r="2434" spans="1:5" x14ac:dyDescent="0.2">
      <c r="A2434" t="s">
        <v>13329</v>
      </c>
      <c r="B2434" t="s">
        <v>89</v>
      </c>
      <c r="C2434" t="s">
        <v>120</v>
      </c>
      <c r="D2434" t="s">
        <v>10887</v>
      </c>
      <c r="E2434">
        <v>1</v>
      </c>
    </row>
    <row r="2435" spans="1:5" x14ac:dyDescent="0.2">
      <c r="A2435" t="s">
        <v>13330</v>
      </c>
      <c r="B2435" t="s">
        <v>89</v>
      </c>
      <c r="C2435" t="s">
        <v>120</v>
      </c>
      <c r="D2435" t="s">
        <v>10889</v>
      </c>
      <c r="E2435">
        <v>2</v>
      </c>
    </row>
    <row r="2436" spans="1:5" x14ac:dyDescent="0.2">
      <c r="A2436" t="s">
        <v>13331</v>
      </c>
      <c r="B2436" t="s">
        <v>89</v>
      </c>
      <c r="C2436" t="s">
        <v>120</v>
      </c>
      <c r="D2436" t="s">
        <v>10895</v>
      </c>
      <c r="E2436">
        <v>1</v>
      </c>
    </row>
    <row r="2437" spans="1:5" x14ac:dyDescent="0.2">
      <c r="A2437" t="s">
        <v>13332</v>
      </c>
      <c r="B2437" t="s">
        <v>89</v>
      </c>
      <c r="C2437" t="s">
        <v>120</v>
      </c>
      <c r="D2437" t="s">
        <v>10901</v>
      </c>
      <c r="E2437">
        <v>2</v>
      </c>
    </row>
    <row r="2438" spans="1:5" x14ac:dyDescent="0.2">
      <c r="A2438" t="s">
        <v>13333</v>
      </c>
      <c r="B2438" t="s">
        <v>89</v>
      </c>
      <c r="C2438" t="s">
        <v>120</v>
      </c>
      <c r="D2438" t="s">
        <v>10903</v>
      </c>
      <c r="E2438">
        <v>2</v>
      </c>
    </row>
    <row r="2439" spans="1:5" x14ac:dyDescent="0.2">
      <c r="A2439" t="s">
        <v>13334</v>
      </c>
      <c r="B2439" t="s">
        <v>89</v>
      </c>
      <c r="C2439" t="s">
        <v>121</v>
      </c>
      <c r="D2439" t="s">
        <v>10901</v>
      </c>
      <c r="E2439">
        <v>1</v>
      </c>
    </row>
    <row r="2440" spans="1:5" x14ac:dyDescent="0.2">
      <c r="A2440" t="s">
        <v>13335</v>
      </c>
      <c r="B2440" t="s">
        <v>89</v>
      </c>
      <c r="C2440" t="s">
        <v>121</v>
      </c>
      <c r="D2440" t="s">
        <v>10903</v>
      </c>
      <c r="E2440">
        <v>2</v>
      </c>
    </row>
    <row r="2441" spans="1:5" x14ac:dyDescent="0.2">
      <c r="A2441" t="s">
        <v>13336</v>
      </c>
      <c r="B2441" t="s">
        <v>89</v>
      </c>
      <c r="C2441" t="s">
        <v>124</v>
      </c>
      <c r="D2441" t="s">
        <v>10889</v>
      </c>
      <c r="E2441">
        <v>1</v>
      </c>
    </row>
    <row r="2442" spans="1:5" x14ac:dyDescent="0.2">
      <c r="A2442" t="s">
        <v>13337</v>
      </c>
      <c r="B2442" t="s">
        <v>89</v>
      </c>
      <c r="C2442" t="s">
        <v>124</v>
      </c>
      <c r="D2442" t="s">
        <v>10901</v>
      </c>
      <c r="E2442">
        <v>1</v>
      </c>
    </row>
    <row r="2443" spans="1:5" x14ac:dyDescent="0.2">
      <c r="A2443" t="s">
        <v>13338</v>
      </c>
      <c r="B2443" t="s">
        <v>89</v>
      </c>
      <c r="C2443" t="s">
        <v>124</v>
      </c>
      <c r="D2443" t="s">
        <v>10903</v>
      </c>
      <c r="E2443">
        <v>2</v>
      </c>
    </row>
    <row r="2444" spans="1:5" x14ac:dyDescent="0.2">
      <c r="A2444" t="s">
        <v>13339</v>
      </c>
      <c r="B2444" t="s">
        <v>89</v>
      </c>
      <c r="C2444" t="s">
        <v>125</v>
      </c>
      <c r="D2444" t="s">
        <v>10889</v>
      </c>
      <c r="E2444">
        <v>2</v>
      </c>
    </row>
    <row r="2445" spans="1:5" x14ac:dyDescent="0.2">
      <c r="A2445" t="s">
        <v>13340</v>
      </c>
      <c r="B2445" t="s">
        <v>89</v>
      </c>
      <c r="C2445" t="s">
        <v>125</v>
      </c>
      <c r="D2445" t="s">
        <v>10901</v>
      </c>
      <c r="E2445">
        <v>2</v>
      </c>
    </row>
    <row r="2446" spans="1:5" x14ac:dyDescent="0.2">
      <c r="A2446" t="s">
        <v>13341</v>
      </c>
      <c r="B2446" t="s">
        <v>89</v>
      </c>
      <c r="C2446" t="s">
        <v>125</v>
      </c>
      <c r="D2446" t="s">
        <v>10903</v>
      </c>
      <c r="E2446">
        <v>5</v>
      </c>
    </row>
    <row r="2447" spans="1:5" x14ac:dyDescent="0.2">
      <c r="A2447" t="s">
        <v>13342</v>
      </c>
      <c r="B2447" t="s">
        <v>89</v>
      </c>
      <c r="C2447" t="s">
        <v>126</v>
      </c>
      <c r="D2447" t="s">
        <v>10887</v>
      </c>
      <c r="E2447">
        <v>1</v>
      </c>
    </row>
    <row r="2448" spans="1:5" x14ac:dyDescent="0.2">
      <c r="A2448" t="s">
        <v>13343</v>
      </c>
      <c r="B2448" t="s">
        <v>89</v>
      </c>
      <c r="C2448" t="s">
        <v>126</v>
      </c>
      <c r="D2448" t="s">
        <v>10889</v>
      </c>
      <c r="E2448">
        <v>3</v>
      </c>
    </row>
    <row r="2449" spans="1:5" x14ac:dyDescent="0.2">
      <c r="A2449" t="s">
        <v>13344</v>
      </c>
      <c r="B2449" t="s">
        <v>89</v>
      </c>
      <c r="C2449" t="s">
        <v>126</v>
      </c>
      <c r="D2449" t="s">
        <v>10901</v>
      </c>
      <c r="E2449">
        <v>3</v>
      </c>
    </row>
    <row r="2450" spans="1:5" x14ac:dyDescent="0.2">
      <c r="A2450" t="s">
        <v>13345</v>
      </c>
      <c r="B2450" t="s">
        <v>89</v>
      </c>
      <c r="C2450" t="s">
        <v>126</v>
      </c>
      <c r="D2450" t="s">
        <v>10903</v>
      </c>
      <c r="E2450">
        <v>5</v>
      </c>
    </row>
    <row r="2451" spans="1:5" x14ac:dyDescent="0.2">
      <c r="A2451" t="s">
        <v>13346</v>
      </c>
      <c r="B2451" t="s">
        <v>89</v>
      </c>
      <c r="C2451" t="s">
        <v>126</v>
      </c>
      <c r="D2451" t="s">
        <v>10917</v>
      </c>
      <c r="E2451">
        <v>1</v>
      </c>
    </row>
    <row r="2452" spans="1:5" x14ac:dyDescent="0.2">
      <c r="A2452" t="s">
        <v>13347</v>
      </c>
      <c r="B2452" t="s">
        <v>89</v>
      </c>
      <c r="C2452" t="s">
        <v>128</v>
      </c>
      <c r="D2452" t="s">
        <v>10889</v>
      </c>
      <c r="E2452">
        <v>1</v>
      </c>
    </row>
    <row r="2453" spans="1:5" x14ac:dyDescent="0.2">
      <c r="A2453" t="s">
        <v>13348</v>
      </c>
      <c r="B2453" t="s">
        <v>89</v>
      </c>
      <c r="C2453" t="s">
        <v>128</v>
      </c>
      <c r="D2453" t="s">
        <v>10901</v>
      </c>
      <c r="E2453">
        <v>1</v>
      </c>
    </row>
    <row r="2454" spans="1:5" x14ac:dyDescent="0.2">
      <c r="A2454" t="s">
        <v>13349</v>
      </c>
      <c r="B2454" t="s">
        <v>89</v>
      </c>
      <c r="C2454" t="s">
        <v>128</v>
      </c>
      <c r="D2454" t="s">
        <v>10903</v>
      </c>
      <c r="E2454">
        <v>3</v>
      </c>
    </row>
    <row r="2455" spans="1:5" x14ac:dyDescent="0.2">
      <c r="A2455" t="s">
        <v>13350</v>
      </c>
      <c r="B2455" t="s">
        <v>89</v>
      </c>
      <c r="C2455" t="s">
        <v>131</v>
      </c>
      <c r="D2455" t="s">
        <v>10901</v>
      </c>
      <c r="E2455">
        <v>1</v>
      </c>
    </row>
    <row r="2456" spans="1:5" x14ac:dyDescent="0.2">
      <c r="A2456" t="s">
        <v>13351</v>
      </c>
      <c r="B2456" t="s">
        <v>89</v>
      </c>
      <c r="C2456" t="s">
        <v>131</v>
      </c>
      <c r="D2456" t="s">
        <v>10903</v>
      </c>
      <c r="E2456">
        <v>3</v>
      </c>
    </row>
    <row r="2457" spans="1:5" x14ac:dyDescent="0.2">
      <c r="A2457" t="s">
        <v>13352</v>
      </c>
      <c r="B2457" t="s">
        <v>89</v>
      </c>
      <c r="C2457" t="s">
        <v>133</v>
      </c>
      <c r="D2457" t="s">
        <v>10889</v>
      </c>
      <c r="E2457">
        <v>1</v>
      </c>
    </row>
    <row r="2458" spans="1:5" x14ac:dyDescent="0.2">
      <c r="A2458" t="s">
        <v>13353</v>
      </c>
      <c r="B2458" t="s">
        <v>89</v>
      </c>
      <c r="C2458" t="s">
        <v>133</v>
      </c>
      <c r="D2458" t="s">
        <v>10901</v>
      </c>
      <c r="E2458">
        <v>1</v>
      </c>
    </row>
    <row r="2459" spans="1:5" x14ac:dyDescent="0.2">
      <c r="A2459" t="s">
        <v>13354</v>
      </c>
      <c r="B2459" t="s">
        <v>89</v>
      </c>
      <c r="C2459" t="s">
        <v>133</v>
      </c>
      <c r="D2459" t="s">
        <v>10903</v>
      </c>
      <c r="E2459">
        <v>4</v>
      </c>
    </row>
    <row r="2460" spans="1:5" x14ac:dyDescent="0.2">
      <c r="A2460" t="s">
        <v>13355</v>
      </c>
      <c r="B2460" t="s">
        <v>89</v>
      </c>
      <c r="C2460" t="s">
        <v>134</v>
      </c>
      <c r="D2460" t="s">
        <v>10877</v>
      </c>
      <c r="E2460">
        <v>1</v>
      </c>
    </row>
    <row r="2461" spans="1:5" x14ac:dyDescent="0.2">
      <c r="A2461" t="s">
        <v>13356</v>
      </c>
      <c r="B2461" t="s">
        <v>89</v>
      </c>
      <c r="C2461" t="s">
        <v>134</v>
      </c>
      <c r="D2461" t="s">
        <v>10887</v>
      </c>
      <c r="E2461">
        <v>1</v>
      </c>
    </row>
    <row r="2462" spans="1:5" x14ac:dyDescent="0.2">
      <c r="A2462" t="s">
        <v>13357</v>
      </c>
      <c r="B2462" t="s">
        <v>89</v>
      </c>
      <c r="C2462" t="s">
        <v>134</v>
      </c>
      <c r="D2462" t="s">
        <v>10889</v>
      </c>
      <c r="E2462">
        <v>2</v>
      </c>
    </row>
    <row r="2463" spans="1:5" x14ac:dyDescent="0.2">
      <c r="A2463" t="s">
        <v>13358</v>
      </c>
      <c r="B2463" t="s">
        <v>89</v>
      </c>
      <c r="C2463" t="s">
        <v>134</v>
      </c>
      <c r="D2463" t="s">
        <v>10901</v>
      </c>
      <c r="E2463">
        <v>2</v>
      </c>
    </row>
    <row r="2464" spans="1:5" x14ac:dyDescent="0.2">
      <c r="A2464" t="s">
        <v>13359</v>
      </c>
      <c r="B2464" t="s">
        <v>89</v>
      </c>
      <c r="C2464" t="s">
        <v>134</v>
      </c>
      <c r="D2464" t="s">
        <v>10903</v>
      </c>
      <c r="E2464">
        <v>3</v>
      </c>
    </row>
    <row r="2465" spans="1:5" x14ac:dyDescent="0.2">
      <c r="A2465" t="s">
        <v>13360</v>
      </c>
      <c r="B2465" t="s">
        <v>89</v>
      </c>
      <c r="C2465" t="s">
        <v>136</v>
      </c>
      <c r="D2465" t="s">
        <v>10889</v>
      </c>
      <c r="E2465">
        <v>2</v>
      </c>
    </row>
    <row r="2466" spans="1:5" x14ac:dyDescent="0.2">
      <c r="A2466" t="s">
        <v>13361</v>
      </c>
      <c r="B2466" t="s">
        <v>89</v>
      </c>
      <c r="C2466" t="s">
        <v>136</v>
      </c>
      <c r="D2466" t="s">
        <v>10901</v>
      </c>
      <c r="E2466">
        <v>2</v>
      </c>
    </row>
    <row r="2467" spans="1:5" x14ac:dyDescent="0.2">
      <c r="A2467" t="s">
        <v>13362</v>
      </c>
      <c r="B2467" t="s">
        <v>89</v>
      </c>
      <c r="C2467" t="s">
        <v>136</v>
      </c>
      <c r="D2467" t="s">
        <v>10903</v>
      </c>
      <c r="E2467">
        <v>2</v>
      </c>
    </row>
    <row r="2468" spans="1:5" x14ac:dyDescent="0.2">
      <c r="A2468" t="s">
        <v>13363</v>
      </c>
      <c r="B2468" t="s">
        <v>89</v>
      </c>
      <c r="C2468" t="s">
        <v>138</v>
      </c>
      <c r="D2468" t="s">
        <v>10855</v>
      </c>
      <c r="E2468">
        <v>1</v>
      </c>
    </row>
    <row r="2469" spans="1:5" x14ac:dyDescent="0.2">
      <c r="A2469" t="s">
        <v>13364</v>
      </c>
      <c r="B2469" t="s">
        <v>89</v>
      </c>
      <c r="C2469" t="s">
        <v>138</v>
      </c>
      <c r="D2469" t="s">
        <v>10865</v>
      </c>
      <c r="E2469">
        <v>1</v>
      </c>
    </row>
    <row r="2470" spans="1:5" x14ac:dyDescent="0.2">
      <c r="A2470" t="s">
        <v>13365</v>
      </c>
      <c r="B2470" t="s">
        <v>89</v>
      </c>
      <c r="C2470" t="s">
        <v>138</v>
      </c>
      <c r="D2470" t="s">
        <v>10875</v>
      </c>
      <c r="E2470">
        <v>1</v>
      </c>
    </row>
    <row r="2471" spans="1:5" x14ac:dyDescent="0.2">
      <c r="A2471" t="s">
        <v>13366</v>
      </c>
      <c r="B2471" t="s">
        <v>89</v>
      </c>
      <c r="C2471" t="s">
        <v>138</v>
      </c>
      <c r="D2471" t="s">
        <v>10877</v>
      </c>
      <c r="E2471">
        <v>1</v>
      </c>
    </row>
    <row r="2472" spans="1:5" x14ac:dyDescent="0.2">
      <c r="A2472" t="s">
        <v>13367</v>
      </c>
      <c r="B2472" t="s">
        <v>89</v>
      </c>
      <c r="C2472" t="s">
        <v>138</v>
      </c>
      <c r="D2472" t="s">
        <v>10883</v>
      </c>
      <c r="E2472">
        <v>1</v>
      </c>
    </row>
    <row r="2473" spans="1:5" x14ac:dyDescent="0.2">
      <c r="A2473" t="s">
        <v>13368</v>
      </c>
      <c r="B2473" t="s">
        <v>89</v>
      </c>
      <c r="C2473" t="s">
        <v>138</v>
      </c>
      <c r="D2473" t="s">
        <v>10885</v>
      </c>
      <c r="E2473">
        <v>1</v>
      </c>
    </row>
    <row r="2474" spans="1:5" x14ac:dyDescent="0.2">
      <c r="A2474" t="s">
        <v>13369</v>
      </c>
      <c r="B2474" t="s">
        <v>89</v>
      </c>
      <c r="C2474" t="s">
        <v>138</v>
      </c>
      <c r="D2474" t="s">
        <v>10887</v>
      </c>
      <c r="E2474">
        <v>1</v>
      </c>
    </row>
    <row r="2475" spans="1:5" x14ac:dyDescent="0.2">
      <c r="A2475" t="s">
        <v>13370</v>
      </c>
      <c r="B2475" t="s">
        <v>89</v>
      </c>
      <c r="C2475" t="s">
        <v>138</v>
      </c>
      <c r="D2475" t="s">
        <v>10889</v>
      </c>
      <c r="E2475">
        <v>2</v>
      </c>
    </row>
    <row r="2476" spans="1:5" x14ac:dyDescent="0.2">
      <c r="A2476" t="s">
        <v>13371</v>
      </c>
      <c r="B2476" t="s">
        <v>89</v>
      </c>
      <c r="C2476" t="s">
        <v>138</v>
      </c>
      <c r="D2476" t="s">
        <v>10901</v>
      </c>
      <c r="E2476">
        <v>3</v>
      </c>
    </row>
    <row r="2477" spans="1:5" x14ac:dyDescent="0.2">
      <c r="A2477" t="s">
        <v>13372</v>
      </c>
      <c r="B2477" t="s">
        <v>89</v>
      </c>
      <c r="C2477" t="s">
        <v>138</v>
      </c>
      <c r="D2477" t="s">
        <v>10903</v>
      </c>
      <c r="E2477">
        <v>4</v>
      </c>
    </row>
    <row r="2478" spans="1:5" x14ac:dyDescent="0.2">
      <c r="A2478" t="s">
        <v>13373</v>
      </c>
      <c r="B2478" t="s">
        <v>89</v>
      </c>
      <c r="C2478" t="s">
        <v>138</v>
      </c>
      <c r="D2478" t="s">
        <v>10907</v>
      </c>
      <c r="E2478">
        <v>1</v>
      </c>
    </row>
    <row r="2479" spans="1:5" x14ac:dyDescent="0.2">
      <c r="A2479" t="s">
        <v>13374</v>
      </c>
      <c r="B2479" t="s">
        <v>89</v>
      </c>
      <c r="C2479" t="s">
        <v>138</v>
      </c>
      <c r="D2479" t="s">
        <v>10929</v>
      </c>
      <c r="E2479">
        <v>1</v>
      </c>
    </row>
    <row r="2480" spans="1:5" x14ac:dyDescent="0.2">
      <c r="A2480" t="s">
        <v>13375</v>
      </c>
      <c r="B2480" t="s">
        <v>89</v>
      </c>
      <c r="C2480" t="s">
        <v>138</v>
      </c>
      <c r="D2480" t="s">
        <v>10941</v>
      </c>
      <c r="E2480">
        <v>1</v>
      </c>
    </row>
    <row r="2481" spans="1:5" x14ac:dyDescent="0.2">
      <c r="A2481" t="s">
        <v>13376</v>
      </c>
      <c r="B2481" t="s">
        <v>89</v>
      </c>
      <c r="C2481" t="s">
        <v>139</v>
      </c>
      <c r="D2481" t="s">
        <v>10889</v>
      </c>
      <c r="E2481">
        <v>1</v>
      </c>
    </row>
    <row r="2482" spans="1:5" x14ac:dyDescent="0.2">
      <c r="A2482" t="s">
        <v>13377</v>
      </c>
      <c r="B2482" t="s">
        <v>89</v>
      </c>
      <c r="C2482" t="s">
        <v>139</v>
      </c>
      <c r="D2482" t="s">
        <v>10901</v>
      </c>
      <c r="E2482">
        <v>1</v>
      </c>
    </row>
    <row r="2483" spans="1:5" x14ac:dyDescent="0.2">
      <c r="A2483" t="s">
        <v>13378</v>
      </c>
      <c r="B2483" t="s">
        <v>89</v>
      </c>
      <c r="C2483" t="s">
        <v>139</v>
      </c>
      <c r="D2483" t="s">
        <v>10903</v>
      </c>
      <c r="E2483">
        <v>1</v>
      </c>
    </row>
    <row r="2484" spans="1:5" x14ac:dyDescent="0.2">
      <c r="A2484" t="s">
        <v>13379</v>
      </c>
      <c r="B2484" t="s">
        <v>89</v>
      </c>
      <c r="C2484" t="s">
        <v>140</v>
      </c>
      <c r="D2484" t="s">
        <v>10889</v>
      </c>
      <c r="E2484">
        <v>1</v>
      </c>
    </row>
    <row r="2485" spans="1:5" x14ac:dyDescent="0.2">
      <c r="A2485" t="s">
        <v>13380</v>
      </c>
      <c r="B2485" t="s">
        <v>89</v>
      </c>
      <c r="C2485" t="s">
        <v>140</v>
      </c>
      <c r="D2485" t="s">
        <v>10901</v>
      </c>
      <c r="E2485">
        <v>1</v>
      </c>
    </row>
    <row r="2486" spans="1:5" x14ac:dyDescent="0.2">
      <c r="A2486" t="s">
        <v>13381</v>
      </c>
      <c r="B2486" t="s">
        <v>89</v>
      </c>
      <c r="C2486" t="s">
        <v>140</v>
      </c>
      <c r="D2486" t="s">
        <v>10903</v>
      </c>
      <c r="E2486">
        <v>2</v>
      </c>
    </row>
    <row r="2487" spans="1:5" x14ac:dyDescent="0.2">
      <c r="A2487" t="s">
        <v>13382</v>
      </c>
      <c r="B2487" t="s">
        <v>89</v>
      </c>
      <c r="C2487" t="s">
        <v>141</v>
      </c>
      <c r="D2487" t="s">
        <v>10903</v>
      </c>
      <c r="E2487">
        <v>1</v>
      </c>
    </row>
    <row r="2488" spans="1:5" x14ac:dyDescent="0.2">
      <c r="A2488" t="s">
        <v>13383</v>
      </c>
      <c r="B2488" t="s">
        <v>89</v>
      </c>
      <c r="C2488" t="s">
        <v>143</v>
      </c>
      <c r="D2488" t="s">
        <v>10889</v>
      </c>
      <c r="E2488">
        <v>1</v>
      </c>
    </row>
    <row r="2489" spans="1:5" x14ac:dyDescent="0.2">
      <c r="A2489" t="s">
        <v>13384</v>
      </c>
      <c r="B2489" t="s">
        <v>89</v>
      </c>
      <c r="C2489" t="s">
        <v>143</v>
      </c>
      <c r="D2489" t="s">
        <v>10901</v>
      </c>
      <c r="E2489">
        <v>1</v>
      </c>
    </row>
    <row r="2490" spans="1:5" x14ac:dyDescent="0.2">
      <c r="A2490" t="s">
        <v>13385</v>
      </c>
      <c r="B2490" t="s">
        <v>89</v>
      </c>
      <c r="C2490" t="s">
        <v>143</v>
      </c>
      <c r="D2490" t="s">
        <v>10903</v>
      </c>
      <c r="E2490">
        <v>1</v>
      </c>
    </row>
    <row r="2491" spans="1:5" x14ac:dyDescent="0.2">
      <c r="A2491" t="s">
        <v>13386</v>
      </c>
      <c r="B2491" t="s">
        <v>89</v>
      </c>
      <c r="C2491" t="s">
        <v>144</v>
      </c>
      <c r="D2491" t="s">
        <v>10889</v>
      </c>
      <c r="E2491">
        <v>1</v>
      </c>
    </row>
    <row r="2492" spans="1:5" x14ac:dyDescent="0.2">
      <c r="A2492" t="s">
        <v>13387</v>
      </c>
      <c r="B2492" t="s">
        <v>89</v>
      </c>
      <c r="C2492" t="s">
        <v>144</v>
      </c>
      <c r="D2492" t="s">
        <v>10901</v>
      </c>
      <c r="E2492">
        <v>1</v>
      </c>
    </row>
    <row r="2493" spans="1:5" x14ac:dyDescent="0.2">
      <c r="A2493" t="s">
        <v>13388</v>
      </c>
      <c r="B2493" t="s">
        <v>89</v>
      </c>
      <c r="C2493" t="s">
        <v>144</v>
      </c>
      <c r="D2493" t="s">
        <v>10903</v>
      </c>
      <c r="E2493">
        <v>2</v>
      </c>
    </row>
    <row r="2494" spans="1:5" x14ac:dyDescent="0.2">
      <c r="A2494" t="s">
        <v>13389</v>
      </c>
      <c r="B2494" t="s">
        <v>89</v>
      </c>
      <c r="C2494" t="s">
        <v>145</v>
      </c>
      <c r="D2494" t="s">
        <v>10889</v>
      </c>
      <c r="E2494">
        <v>1</v>
      </c>
    </row>
    <row r="2495" spans="1:5" x14ac:dyDescent="0.2">
      <c r="A2495" t="s">
        <v>13390</v>
      </c>
      <c r="B2495" t="s">
        <v>89</v>
      </c>
      <c r="C2495" t="s">
        <v>145</v>
      </c>
      <c r="D2495" t="s">
        <v>10901</v>
      </c>
      <c r="E2495">
        <v>1</v>
      </c>
    </row>
    <row r="2496" spans="1:5" x14ac:dyDescent="0.2">
      <c r="A2496" t="s">
        <v>13391</v>
      </c>
      <c r="B2496" t="s">
        <v>89</v>
      </c>
      <c r="C2496" t="s">
        <v>145</v>
      </c>
      <c r="D2496" t="s">
        <v>10903</v>
      </c>
      <c r="E2496">
        <v>1</v>
      </c>
    </row>
    <row r="2497" spans="1:5" x14ac:dyDescent="0.2">
      <c r="A2497" t="s">
        <v>13392</v>
      </c>
      <c r="B2497" t="s">
        <v>89</v>
      </c>
      <c r="C2497" t="s">
        <v>147</v>
      </c>
      <c r="D2497" t="s">
        <v>10887</v>
      </c>
      <c r="E2497">
        <v>1</v>
      </c>
    </row>
    <row r="2498" spans="1:5" x14ac:dyDescent="0.2">
      <c r="A2498" t="s">
        <v>13393</v>
      </c>
      <c r="B2498" t="s">
        <v>89</v>
      </c>
      <c r="C2498" t="s">
        <v>147</v>
      </c>
      <c r="D2498" t="s">
        <v>10889</v>
      </c>
      <c r="E2498">
        <v>4</v>
      </c>
    </row>
    <row r="2499" spans="1:5" x14ac:dyDescent="0.2">
      <c r="A2499" t="s">
        <v>13394</v>
      </c>
      <c r="B2499" t="s">
        <v>89</v>
      </c>
      <c r="C2499" t="s">
        <v>147</v>
      </c>
      <c r="D2499" t="s">
        <v>10901</v>
      </c>
      <c r="E2499">
        <v>4</v>
      </c>
    </row>
    <row r="2500" spans="1:5" x14ac:dyDescent="0.2">
      <c r="A2500" t="s">
        <v>13395</v>
      </c>
      <c r="B2500" t="s">
        <v>89</v>
      </c>
      <c r="C2500" t="s">
        <v>147</v>
      </c>
      <c r="D2500" t="s">
        <v>10903</v>
      </c>
      <c r="E2500">
        <v>6</v>
      </c>
    </row>
    <row r="2501" spans="1:5" x14ac:dyDescent="0.2">
      <c r="A2501" t="s">
        <v>13396</v>
      </c>
      <c r="B2501" t="s">
        <v>89</v>
      </c>
      <c r="C2501" t="s">
        <v>147</v>
      </c>
      <c r="D2501" t="s">
        <v>10929</v>
      </c>
      <c r="E2501">
        <v>1</v>
      </c>
    </row>
    <row r="2502" spans="1:5" x14ac:dyDescent="0.2">
      <c r="A2502" t="s">
        <v>13397</v>
      </c>
      <c r="B2502" t="s">
        <v>89</v>
      </c>
      <c r="C2502" t="s">
        <v>148</v>
      </c>
      <c r="D2502" t="s">
        <v>10855</v>
      </c>
      <c r="E2502">
        <v>1</v>
      </c>
    </row>
    <row r="2503" spans="1:5" x14ac:dyDescent="0.2">
      <c r="A2503" t="s">
        <v>13398</v>
      </c>
      <c r="B2503" t="s">
        <v>89</v>
      </c>
      <c r="C2503" t="s">
        <v>148</v>
      </c>
      <c r="D2503" t="s">
        <v>10887</v>
      </c>
      <c r="E2503">
        <v>1</v>
      </c>
    </row>
    <row r="2504" spans="1:5" x14ac:dyDescent="0.2">
      <c r="A2504" t="s">
        <v>13399</v>
      </c>
      <c r="B2504" t="s">
        <v>89</v>
      </c>
      <c r="C2504" t="s">
        <v>148</v>
      </c>
      <c r="D2504" t="s">
        <v>10889</v>
      </c>
      <c r="E2504">
        <v>1</v>
      </c>
    </row>
    <row r="2505" spans="1:5" x14ac:dyDescent="0.2">
      <c r="A2505" t="s">
        <v>13400</v>
      </c>
      <c r="B2505" t="s">
        <v>89</v>
      </c>
      <c r="C2505" t="s">
        <v>148</v>
      </c>
      <c r="D2505" t="s">
        <v>10899</v>
      </c>
      <c r="E2505">
        <v>1</v>
      </c>
    </row>
    <row r="2506" spans="1:5" x14ac:dyDescent="0.2">
      <c r="A2506" t="s">
        <v>13401</v>
      </c>
      <c r="B2506" t="s">
        <v>89</v>
      </c>
      <c r="C2506" t="s">
        <v>148</v>
      </c>
      <c r="D2506" t="s">
        <v>10901</v>
      </c>
      <c r="E2506">
        <v>2</v>
      </c>
    </row>
    <row r="2507" spans="1:5" x14ac:dyDescent="0.2">
      <c r="A2507" t="s">
        <v>13402</v>
      </c>
      <c r="B2507" t="s">
        <v>89</v>
      </c>
      <c r="C2507" t="s">
        <v>148</v>
      </c>
      <c r="D2507" t="s">
        <v>10903</v>
      </c>
      <c r="E2507">
        <v>3</v>
      </c>
    </row>
    <row r="2508" spans="1:5" x14ac:dyDescent="0.2">
      <c r="A2508" t="s">
        <v>13403</v>
      </c>
      <c r="B2508" t="s">
        <v>89</v>
      </c>
      <c r="C2508" t="s">
        <v>148</v>
      </c>
      <c r="D2508" t="s">
        <v>10907</v>
      </c>
      <c r="E2508">
        <v>1</v>
      </c>
    </row>
    <row r="2509" spans="1:5" x14ac:dyDescent="0.2">
      <c r="A2509" t="s">
        <v>13404</v>
      </c>
      <c r="B2509" t="s">
        <v>89</v>
      </c>
      <c r="C2509" t="s">
        <v>148</v>
      </c>
      <c r="D2509" t="s">
        <v>10921</v>
      </c>
      <c r="E2509">
        <v>1</v>
      </c>
    </row>
    <row r="2510" spans="1:5" x14ac:dyDescent="0.2">
      <c r="A2510" t="s">
        <v>13405</v>
      </c>
      <c r="B2510" t="s">
        <v>89</v>
      </c>
      <c r="C2510" t="s">
        <v>148</v>
      </c>
      <c r="D2510" t="s">
        <v>10925</v>
      </c>
      <c r="E2510">
        <v>1</v>
      </c>
    </row>
    <row r="2511" spans="1:5" x14ac:dyDescent="0.2">
      <c r="A2511" t="s">
        <v>13406</v>
      </c>
      <c r="B2511" t="s">
        <v>89</v>
      </c>
      <c r="C2511" t="s">
        <v>148</v>
      </c>
      <c r="D2511" t="s">
        <v>10929</v>
      </c>
      <c r="E2511">
        <v>1</v>
      </c>
    </row>
    <row r="2512" spans="1:5" x14ac:dyDescent="0.2">
      <c r="A2512" t="s">
        <v>13407</v>
      </c>
      <c r="B2512" t="s">
        <v>89</v>
      </c>
      <c r="C2512" t="s">
        <v>148</v>
      </c>
      <c r="D2512" t="s">
        <v>10941</v>
      </c>
      <c r="E2512">
        <v>1</v>
      </c>
    </row>
    <row r="2513" spans="1:5" x14ac:dyDescent="0.2">
      <c r="A2513" t="s">
        <v>13408</v>
      </c>
      <c r="B2513" t="s">
        <v>89</v>
      </c>
      <c r="C2513" t="s">
        <v>149</v>
      </c>
      <c r="D2513" t="s">
        <v>10889</v>
      </c>
      <c r="E2513">
        <v>3</v>
      </c>
    </row>
    <row r="2514" spans="1:5" x14ac:dyDescent="0.2">
      <c r="A2514" t="s">
        <v>13409</v>
      </c>
      <c r="B2514" t="s">
        <v>89</v>
      </c>
      <c r="C2514" t="s">
        <v>149</v>
      </c>
      <c r="D2514" t="s">
        <v>10901</v>
      </c>
      <c r="E2514">
        <v>3</v>
      </c>
    </row>
    <row r="2515" spans="1:5" x14ac:dyDescent="0.2">
      <c r="A2515" t="s">
        <v>13410</v>
      </c>
      <c r="B2515" t="s">
        <v>89</v>
      </c>
      <c r="C2515" t="s">
        <v>149</v>
      </c>
      <c r="D2515" t="s">
        <v>10903</v>
      </c>
      <c r="E2515">
        <v>3</v>
      </c>
    </row>
    <row r="2516" spans="1:5" x14ac:dyDescent="0.2">
      <c r="A2516" t="s">
        <v>13411</v>
      </c>
      <c r="B2516" t="s">
        <v>89</v>
      </c>
      <c r="C2516" t="s">
        <v>151</v>
      </c>
      <c r="D2516" t="s">
        <v>10889</v>
      </c>
      <c r="E2516">
        <v>1</v>
      </c>
    </row>
    <row r="2517" spans="1:5" x14ac:dyDescent="0.2">
      <c r="A2517" t="s">
        <v>13412</v>
      </c>
      <c r="B2517" t="s">
        <v>89</v>
      </c>
      <c r="C2517" t="s">
        <v>151</v>
      </c>
      <c r="D2517" t="s">
        <v>10901</v>
      </c>
      <c r="E2517">
        <v>1</v>
      </c>
    </row>
    <row r="2518" spans="1:5" x14ac:dyDescent="0.2">
      <c r="A2518" t="s">
        <v>13413</v>
      </c>
      <c r="B2518" t="s">
        <v>89</v>
      </c>
      <c r="C2518" t="s">
        <v>151</v>
      </c>
      <c r="D2518" t="s">
        <v>10903</v>
      </c>
      <c r="E2518">
        <v>2</v>
      </c>
    </row>
    <row r="2519" spans="1:5" x14ac:dyDescent="0.2">
      <c r="A2519" t="s">
        <v>13414</v>
      </c>
      <c r="B2519" t="s">
        <v>89</v>
      </c>
      <c r="C2519" t="s">
        <v>153</v>
      </c>
      <c r="D2519" t="s">
        <v>10903</v>
      </c>
      <c r="E2519">
        <v>1</v>
      </c>
    </row>
    <row r="2520" spans="1:5" x14ac:dyDescent="0.2">
      <c r="A2520" t="s">
        <v>13415</v>
      </c>
      <c r="B2520" t="s">
        <v>89</v>
      </c>
      <c r="C2520" t="s">
        <v>154</v>
      </c>
      <c r="D2520" t="s">
        <v>10863</v>
      </c>
      <c r="E2520">
        <v>1</v>
      </c>
    </row>
    <row r="2521" spans="1:5" x14ac:dyDescent="0.2">
      <c r="A2521" t="s">
        <v>13416</v>
      </c>
      <c r="B2521" t="s">
        <v>89</v>
      </c>
      <c r="C2521" t="s">
        <v>154</v>
      </c>
      <c r="D2521" t="s">
        <v>10877</v>
      </c>
      <c r="E2521">
        <v>1</v>
      </c>
    </row>
    <row r="2522" spans="1:5" x14ac:dyDescent="0.2">
      <c r="A2522" t="s">
        <v>13417</v>
      </c>
      <c r="B2522" t="s">
        <v>89</v>
      </c>
      <c r="C2522" t="s">
        <v>154</v>
      </c>
      <c r="D2522" t="s">
        <v>10887</v>
      </c>
      <c r="E2522">
        <v>2</v>
      </c>
    </row>
    <row r="2523" spans="1:5" x14ac:dyDescent="0.2">
      <c r="A2523" t="s">
        <v>13418</v>
      </c>
      <c r="B2523" t="s">
        <v>89</v>
      </c>
      <c r="C2523" t="s">
        <v>154</v>
      </c>
      <c r="D2523" t="s">
        <v>10889</v>
      </c>
      <c r="E2523">
        <v>2</v>
      </c>
    </row>
    <row r="2524" spans="1:5" x14ac:dyDescent="0.2">
      <c r="A2524" t="s">
        <v>13419</v>
      </c>
      <c r="B2524" t="s">
        <v>89</v>
      </c>
      <c r="C2524" t="s">
        <v>154</v>
      </c>
      <c r="D2524" t="s">
        <v>10901</v>
      </c>
      <c r="E2524">
        <v>4</v>
      </c>
    </row>
    <row r="2525" spans="1:5" x14ac:dyDescent="0.2">
      <c r="A2525" t="s">
        <v>13420</v>
      </c>
      <c r="B2525" t="s">
        <v>89</v>
      </c>
      <c r="C2525" t="s">
        <v>154</v>
      </c>
      <c r="D2525" t="s">
        <v>10903</v>
      </c>
      <c r="E2525">
        <v>5</v>
      </c>
    </row>
    <row r="2526" spans="1:5" x14ac:dyDescent="0.2">
      <c r="A2526" t="s">
        <v>13421</v>
      </c>
      <c r="B2526" t="s">
        <v>89</v>
      </c>
      <c r="C2526" t="s">
        <v>154</v>
      </c>
      <c r="D2526" t="s">
        <v>10907</v>
      </c>
      <c r="E2526">
        <v>1</v>
      </c>
    </row>
    <row r="2527" spans="1:5" x14ac:dyDescent="0.2">
      <c r="A2527" t="s">
        <v>13422</v>
      </c>
      <c r="B2527" t="s">
        <v>89</v>
      </c>
      <c r="C2527" t="s">
        <v>154</v>
      </c>
      <c r="D2527" t="s">
        <v>10929</v>
      </c>
      <c r="E2527">
        <v>1</v>
      </c>
    </row>
    <row r="2528" spans="1:5" x14ac:dyDescent="0.2">
      <c r="A2528" t="s">
        <v>13423</v>
      </c>
      <c r="B2528" t="s">
        <v>89</v>
      </c>
      <c r="C2528" t="s">
        <v>154</v>
      </c>
      <c r="D2528" t="s">
        <v>10931</v>
      </c>
      <c r="E2528">
        <v>1</v>
      </c>
    </row>
    <row r="2529" spans="1:5" x14ac:dyDescent="0.2">
      <c r="A2529" t="s">
        <v>13424</v>
      </c>
      <c r="B2529" t="s">
        <v>89</v>
      </c>
      <c r="C2529" t="s">
        <v>154</v>
      </c>
      <c r="D2529" t="s">
        <v>10941</v>
      </c>
      <c r="E2529">
        <v>1</v>
      </c>
    </row>
    <row r="2530" spans="1:5" x14ac:dyDescent="0.2">
      <c r="A2530" t="s">
        <v>13425</v>
      </c>
      <c r="B2530" t="s">
        <v>89</v>
      </c>
      <c r="C2530" t="s">
        <v>155</v>
      </c>
      <c r="D2530" t="s">
        <v>10889</v>
      </c>
      <c r="E2530">
        <v>1</v>
      </c>
    </row>
    <row r="2531" spans="1:5" x14ac:dyDescent="0.2">
      <c r="A2531" t="s">
        <v>13426</v>
      </c>
      <c r="B2531" t="s">
        <v>89</v>
      </c>
      <c r="C2531" t="s">
        <v>155</v>
      </c>
      <c r="D2531" t="s">
        <v>10901</v>
      </c>
      <c r="E2531">
        <v>1</v>
      </c>
    </row>
    <row r="2532" spans="1:5" x14ac:dyDescent="0.2">
      <c r="A2532" t="s">
        <v>13427</v>
      </c>
      <c r="B2532" t="s">
        <v>89</v>
      </c>
      <c r="C2532" t="s">
        <v>155</v>
      </c>
      <c r="D2532" t="s">
        <v>10903</v>
      </c>
      <c r="E2532">
        <v>3</v>
      </c>
    </row>
    <row r="2533" spans="1:5" x14ac:dyDescent="0.2">
      <c r="A2533" t="s">
        <v>13428</v>
      </c>
      <c r="B2533" t="s">
        <v>89</v>
      </c>
      <c r="C2533" t="s">
        <v>156</v>
      </c>
      <c r="D2533" t="s">
        <v>10889</v>
      </c>
      <c r="E2533">
        <v>1</v>
      </c>
    </row>
    <row r="2534" spans="1:5" x14ac:dyDescent="0.2">
      <c r="A2534" t="s">
        <v>13429</v>
      </c>
      <c r="B2534" t="s">
        <v>89</v>
      </c>
      <c r="C2534" t="s">
        <v>156</v>
      </c>
      <c r="D2534" t="s">
        <v>10901</v>
      </c>
      <c r="E2534">
        <v>1</v>
      </c>
    </row>
    <row r="2535" spans="1:5" x14ac:dyDescent="0.2">
      <c r="A2535" t="s">
        <v>13430</v>
      </c>
      <c r="B2535" t="s">
        <v>89</v>
      </c>
      <c r="C2535" t="s">
        <v>156</v>
      </c>
      <c r="D2535" t="s">
        <v>10903</v>
      </c>
      <c r="E2535">
        <v>2</v>
      </c>
    </row>
    <row r="2536" spans="1:5" x14ac:dyDescent="0.2">
      <c r="A2536" t="s">
        <v>13431</v>
      </c>
      <c r="B2536" t="s">
        <v>89</v>
      </c>
      <c r="C2536" t="s">
        <v>158</v>
      </c>
      <c r="D2536" t="s">
        <v>10903</v>
      </c>
      <c r="E2536">
        <v>1</v>
      </c>
    </row>
    <row r="2537" spans="1:5" x14ac:dyDescent="0.2">
      <c r="A2537" t="s">
        <v>13432</v>
      </c>
      <c r="B2537" t="s">
        <v>89</v>
      </c>
      <c r="C2537" t="s">
        <v>160</v>
      </c>
      <c r="D2537" t="s">
        <v>10889</v>
      </c>
      <c r="E2537">
        <v>4</v>
      </c>
    </row>
    <row r="2538" spans="1:5" x14ac:dyDescent="0.2">
      <c r="A2538" t="s">
        <v>13433</v>
      </c>
      <c r="B2538" t="s">
        <v>89</v>
      </c>
      <c r="C2538" t="s">
        <v>160</v>
      </c>
      <c r="D2538" t="s">
        <v>10901</v>
      </c>
      <c r="E2538">
        <v>4</v>
      </c>
    </row>
    <row r="2539" spans="1:5" x14ac:dyDescent="0.2">
      <c r="A2539" t="s">
        <v>13434</v>
      </c>
      <c r="B2539" t="s">
        <v>89</v>
      </c>
      <c r="C2539" t="s">
        <v>160</v>
      </c>
      <c r="D2539" t="s">
        <v>10903</v>
      </c>
      <c r="E2539">
        <v>6</v>
      </c>
    </row>
    <row r="2540" spans="1:5" x14ac:dyDescent="0.2">
      <c r="A2540" t="s">
        <v>13435</v>
      </c>
      <c r="B2540" t="s">
        <v>89</v>
      </c>
      <c r="C2540" t="s">
        <v>163</v>
      </c>
      <c r="D2540" t="s">
        <v>10889</v>
      </c>
      <c r="E2540">
        <v>1</v>
      </c>
    </row>
    <row r="2541" spans="1:5" x14ac:dyDescent="0.2">
      <c r="A2541" t="s">
        <v>13436</v>
      </c>
      <c r="B2541" t="s">
        <v>89</v>
      </c>
      <c r="C2541" t="s">
        <v>163</v>
      </c>
      <c r="D2541" t="s">
        <v>10901</v>
      </c>
      <c r="E2541">
        <v>1</v>
      </c>
    </row>
    <row r="2542" spans="1:5" x14ac:dyDescent="0.2">
      <c r="A2542" t="s">
        <v>13437</v>
      </c>
      <c r="B2542" t="s">
        <v>89</v>
      </c>
      <c r="C2542" t="s">
        <v>163</v>
      </c>
      <c r="D2542" t="s">
        <v>10903</v>
      </c>
      <c r="E2542">
        <v>1</v>
      </c>
    </row>
    <row r="2543" spans="1:5" x14ac:dyDescent="0.2">
      <c r="A2543" t="s">
        <v>13438</v>
      </c>
      <c r="B2543" t="s">
        <v>89</v>
      </c>
      <c r="C2543" t="s">
        <v>165</v>
      </c>
      <c r="D2543" t="s">
        <v>10903</v>
      </c>
      <c r="E2543">
        <v>1</v>
      </c>
    </row>
    <row r="2544" spans="1:5" x14ac:dyDescent="0.2">
      <c r="A2544" t="s">
        <v>13439</v>
      </c>
      <c r="B2544" t="s">
        <v>89</v>
      </c>
      <c r="C2544" t="s">
        <v>166</v>
      </c>
      <c r="D2544" t="s">
        <v>10889</v>
      </c>
      <c r="E2544">
        <v>2</v>
      </c>
    </row>
    <row r="2545" spans="1:5" x14ac:dyDescent="0.2">
      <c r="A2545" t="s">
        <v>13440</v>
      </c>
      <c r="B2545" t="s">
        <v>89</v>
      </c>
      <c r="C2545" t="s">
        <v>166</v>
      </c>
      <c r="D2545" t="s">
        <v>10901</v>
      </c>
      <c r="E2545">
        <v>2</v>
      </c>
    </row>
    <row r="2546" spans="1:5" x14ac:dyDescent="0.2">
      <c r="A2546" t="s">
        <v>13441</v>
      </c>
      <c r="B2546" t="s">
        <v>89</v>
      </c>
      <c r="C2546" t="s">
        <v>166</v>
      </c>
      <c r="D2546" t="s">
        <v>10903</v>
      </c>
      <c r="E2546">
        <v>3</v>
      </c>
    </row>
    <row r="2547" spans="1:5" x14ac:dyDescent="0.2">
      <c r="A2547" t="s">
        <v>13442</v>
      </c>
      <c r="B2547" t="s">
        <v>89</v>
      </c>
      <c r="C2547" t="s">
        <v>167</v>
      </c>
      <c r="D2547" t="s">
        <v>10889</v>
      </c>
      <c r="E2547">
        <v>4</v>
      </c>
    </row>
    <row r="2548" spans="1:5" x14ac:dyDescent="0.2">
      <c r="A2548" t="s">
        <v>13443</v>
      </c>
      <c r="B2548" t="s">
        <v>89</v>
      </c>
      <c r="C2548" t="s">
        <v>167</v>
      </c>
      <c r="D2548" t="s">
        <v>10901</v>
      </c>
      <c r="E2548">
        <v>4</v>
      </c>
    </row>
    <row r="2549" spans="1:5" x14ac:dyDescent="0.2">
      <c r="A2549" t="s">
        <v>13444</v>
      </c>
      <c r="B2549" t="s">
        <v>89</v>
      </c>
      <c r="C2549" t="s">
        <v>167</v>
      </c>
      <c r="D2549" t="s">
        <v>10903</v>
      </c>
      <c r="E2549">
        <v>11</v>
      </c>
    </row>
    <row r="2550" spans="1:5" x14ac:dyDescent="0.2">
      <c r="A2550" t="s">
        <v>13445</v>
      </c>
      <c r="B2550" t="s">
        <v>89</v>
      </c>
      <c r="C2550" t="s">
        <v>172</v>
      </c>
      <c r="D2550" t="s">
        <v>10869</v>
      </c>
      <c r="E2550">
        <v>1</v>
      </c>
    </row>
    <row r="2551" spans="1:5" x14ac:dyDescent="0.2">
      <c r="A2551" t="s">
        <v>13446</v>
      </c>
      <c r="B2551" t="s">
        <v>89</v>
      </c>
      <c r="C2551" t="s">
        <v>172</v>
      </c>
      <c r="D2551" t="s">
        <v>10887</v>
      </c>
      <c r="E2551">
        <v>1</v>
      </c>
    </row>
    <row r="2552" spans="1:5" x14ac:dyDescent="0.2">
      <c r="A2552" t="s">
        <v>13447</v>
      </c>
      <c r="B2552" t="s">
        <v>89</v>
      </c>
      <c r="C2552" t="s">
        <v>172</v>
      </c>
      <c r="D2552" t="s">
        <v>10889</v>
      </c>
      <c r="E2552">
        <v>2</v>
      </c>
    </row>
    <row r="2553" spans="1:5" x14ac:dyDescent="0.2">
      <c r="A2553" t="s">
        <v>13448</v>
      </c>
      <c r="B2553" t="s">
        <v>89</v>
      </c>
      <c r="C2553" t="s">
        <v>172</v>
      </c>
      <c r="D2553" t="s">
        <v>10901</v>
      </c>
      <c r="E2553">
        <v>2</v>
      </c>
    </row>
    <row r="2554" spans="1:5" x14ac:dyDescent="0.2">
      <c r="A2554" t="s">
        <v>13449</v>
      </c>
      <c r="B2554" t="s">
        <v>89</v>
      </c>
      <c r="C2554" t="s">
        <v>172</v>
      </c>
      <c r="D2554" t="s">
        <v>10903</v>
      </c>
      <c r="E2554">
        <v>3</v>
      </c>
    </row>
    <row r="2555" spans="1:5" x14ac:dyDescent="0.2">
      <c r="A2555" t="s">
        <v>13450</v>
      </c>
      <c r="B2555" t="s">
        <v>89</v>
      </c>
      <c r="C2555" t="s">
        <v>172</v>
      </c>
      <c r="D2555" t="s">
        <v>10941</v>
      </c>
      <c r="E2555">
        <v>1</v>
      </c>
    </row>
    <row r="2556" spans="1:5" x14ac:dyDescent="0.2">
      <c r="A2556" t="s">
        <v>13451</v>
      </c>
      <c r="B2556" t="s">
        <v>89</v>
      </c>
      <c r="C2556" t="s">
        <v>174</v>
      </c>
      <c r="D2556" t="s">
        <v>10889</v>
      </c>
      <c r="E2556">
        <v>5</v>
      </c>
    </row>
    <row r="2557" spans="1:5" x14ac:dyDescent="0.2">
      <c r="A2557" t="s">
        <v>13452</v>
      </c>
      <c r="B2557" t="s">
        <v>89</v>
      </c>
      <c r="C2557" t="s">
        <v>174</v>
      </c>
      <c r="D2557" t="s">
        <v>10901</v>
      </c>
      <c r="E2557">
        <v>5</v>
      </c>
    </row>
    <row r="2558" spans="1:5" x14ac:dyDescent="0.2">
      <c r="A2558" t="s">
        <v>13453</v>
      </c>
      <c r="B2558" t="s">
        <v>89</v>
      </c>
      <c r="C2558" t="s">
        <v>174</v>
      </c>
      <c r="D2558" t="s">
        <v>10903</v>
      </c>
      <c r="E2558">
        <v>6</v>
      </c>
    </row>
    <row r="2559" spans="1:5" x14ac:dyDescent="0.2">
      <c r="A2559" t="s">
        <v>13454</v>
      </c>
      <c r="B2559" t="s">
        <v>89</v>
      </c>
      <c r="C2559" t="s">
        <v>176</v>
      </c>
      <c r="D2559" t="s">
        <v>10889</v>
      </c>
      <c r="E2559">
        <v>1</v>
      </c>
    </row>
    <row r="2560" spans="1:5" x14ac:dyDescent="0.2">
      <c r="A2560" t="s">
        <v>13455</v>
      </c>
      <c r="B2560" t="s">
        <v>89</v>
      </c>
      <c r="C2560" t="s">
        <v>176</v>
      </c>
      <c r="D2560" t="s">
        <v>10901</v>
      </c>
      <c r="E2560">
        <v>1</v>
      </c>
    </row>
    <row r="2561" spans="1:5" x14ac:dyDescent="0.2">
      <c r="A2561" t="s">
        <v>13456</v>
      </c>
      <c r="B2561" t="s">
        <v>89</v>
      </c>
      <c r="C2561" t="s">
        <v>176</v>
      </c>
      <c r="D2561" t="s">
        <v>10903</v>
      </c>
      <c r="E2561">
        <v>1</v>
      </c>
    </row>
    <row r="2562" spans="1:5" x14ac:dyDescent="0.2">
      <c r="A2562" t="s">
        <v>13457</v>
      </c>
      <c r="B2562" t="s">
        <v>89</v>
      </c>
      <c r="C2562" t="s">
        <v>177</v>
      </c>
      <c r="D2562" t="s">
        <v>10889</v>
      </c>
      <c r="E2562">
        <v>1</v>
      </c>
    </row>
    <row r="2563" spans="1:5" x14ac:dyDescent="0.2">
      <c r="A2563" t="s">
        <v>13458</v>
      </c>
      <c r="B2563" t="s">
        <v>89</v>
      </c>
      <c r="C2563" t="s">
        <v>177</v>
      </c>
      <c r="D2563" t="s">
        <v>10901</v>
      </c>
      <c r="E2563">
        <v>1</v>
      </c>
    </row>
    <row r="2564" spans="1:5" x14ac:dyDescent="0.2">
      <c r="A2564" t="s">
        <v>13459</v>
      </c>
      <c r="B2564" t="s">
        <v>89</v>
      </c>
      <c r="C2564" t="s">
        <v>177</v>
      </c>
      <c r="D2564" t="s">
        <v>10903</v>
      </c>
      <c r="E2564">
        <v>4</v>
      </c>
    </row>
    <row r="2565" spans="1:5" x14ac:dyDescent="0.2">
      <c r="A2565" t="s">
        <v>13460</v>
      </c>
      <c r="B2565" t="s">
        <v>89</v>
      </c>
      <c r="C2565" t="s">
        <v>178</v>
      </c>
      <c r="D2565" t="s">
        <v>10889</v>
      </c>
      <c r="E2565">
        <v>1</v>
      </c>
    </row>
    <row r="2566" spans="1:5" x14ac:dyDescent="0.2">
      <c r="A2566" t="s">
        <v>13461</v>
      </c>
      <c r="B2566" t="s">
        <v>89</v>
      </c>
      <c r="C2566" t="s">
        <v>178</v>
      </c>
      <c r="D2566" t="s">
        <v>10901</v>
      </c>
      <c r="E2566">
        <v>1</v>
      </c>
    </row>
    <row r="2567" spans="1:5" x14ac:dyDescent="0.2">
      <c r="A2567" t="s">
        <v>13462</v>
      </c>
      <c r="B2567" t="s">
        <v>89</v>
      </c>
      <c r="C2567" t="s">
        <v>178</v>
      </c>
      <c r="D2567" t="s">
        <v>10903</v>
      </c>
      <c r="E2567">
        <v>2</v>
      </c>
    </row>
    <row r="2568" spans="1:5" x14ac:dyDescent="0.2">
      <c r="A2568" t="s">
        <v>13463</v>
      </c>
      <c r="B2568" t="s">
        <v>89</v>
      </c>
      <c r="C2568" t="s">
        <v>181</v>
      </c>
      <c r="D2568" t="s">
        <v>10889</v>
      </c>
      <c r="E2568">
        <v>1</v>
      </c>
    </row>
    <row r="2569" spans="1:5" x14ac:dyDescent="0.2">
      <c r="A2569" t="s">
        <v>13464</v>
      </c>
      <c r="B2569" t="s">
        <v>89</v>
      </c>
      <c r="C2569" t="s">
        <v>181</v>
      </c>
      <c r="D2569" t="s">
        <v>10901</v>
      </c>
      <c r="E2569">
        <v>1</v>
      </c>
    </row>
    <row r="2570" spans="1:5" x14ac:dyDescent="0.2">
      <c r="A2570" t="s">
        <v>13465</v>
      </c>
      <c r="B2570" t="s">
        <v>89</v>
      </c>
      <c r="C2570" t="s">
        <v>181</v>
      </c>
      <c r="D2570" t="s">
        <v>10903</v>
      </c>
      <c r="E2570">
        <v>1</v>
      </c>
    </row>
    <row r="2571" spans="1:5" x14ac:dyDescent="0.2">
      <c r="A2571" t="s">
        <v>13466</v>
      </c>
      <c r="B2571" t="s">
        <v>89</v>
      </c>
      <c r="C2571" t="s">
        <v>182</v>
      </c>
      <c r="D2571" t="s">
        <v>10889</v>
      </c>
      <c r="E2571">
        <v>1</v>
      </c>
    </row>
    <row r="2572" spans="1:5" x14ac:dyDescent="0.2">
      <c r="A2572" t="s">
        <v>13467</v>
      </c>
      <c r="B2572" t="s">
        <v>89</v>
      </c>
      <c r="C2572" t="s">
        <v>182</v>
      </c>
      <c r="D2572" t="s">
        <v>10901</v>
      </c>
      <c r="E2572">
        <v>1</v>
      </c>
    </row>
    <row r="2573" spans="1:5" x14ac:dyDescent="0.2">
      <c r="A2573" t="s">
        <v>13468</v>
      </c>
      <c r="B2573" t="s">
        <v>89</v>
      </c>
      <c r="C2573" t="s">
        <v>182</v>
      </c>
      <c r="D2573" t="s">
        <v>10903</v>
      </c>
      <c r="E2573">
        <v>1</v>
      </c>
    </row>
    <row r="2574" spans="1:5" x14ac:dyDescent="0.2">
      <c r="A2574" t="s">
        <v>13469</v>
      </c>
      <c r="B2574" t="s">
        <v>89</v>
      </c>
      <c r="C2574" t="s">
        <v>183</v>
      </c>
      <c r="D2574" t="s">
        <v>10903</v>
      </c>
      <c r="E2574">
        <v>1</v>
      </c>
    </row>
    <row r="2575" spans="1:5" x14ac:dyDescent="0.2">
      <c r="A2575" t="s">
        <v>13470</v>
      </c>
      <c r="B2575" t="s">
        <v>89</v>
      </c>
      <c r="C2575" t="s">
        <v>184</v>
      </c>
      <c r="D2575" t="s">
        <v>10903</v>
      </c>
      <c r="E2575">
        <v>1</v>
      </c>
    </row>
    <row r="2576" spans="1:5" x14ac:dyDescent="0.2">
      <c r="A2576" t="s">
        <v>13471</v>
      </c>
      <c r="B2576" t="s">
        <v>89</v>
      </c>
      <c r="C2576" t="s">
        <v>185</v>
      </c>
      <c r="D2576" t="s">
        <v>10901</v>
      </c>
      <c r="E2576">
        <v>1</v>
      </c>
    </row>
    <row r="2577" spans="1:5" x14ac:dyDescent="0.2">
      <c r="A2577" t="s">
        <v>13472</v>
      </c>
      <c r="B2577" t="s">
        <v>89</v>
      </c>
      <c r="C2577" t="s">
        <v>185</v>
      </c>
      <c r="D2577" t="s">
        <v>10903</v>
      </c>
      <c r="E2577">
        <v>1</v>
      </c>
    </row>
    <row r="2578" spans="1:5" x14ac:dyDescent="0.2">
      <c r="A2578" t="s">
        <v>13473</v>
      </c>
      <c r="B2578" t="s">
        <v>89</v>
      </c>
      <c r="C2578" t="s">
        <v>187</v>
      </c>
      <c r="D2578" t="s">
        <v>10903</v>
      </c>
      <c r="E2578">
        <v>2</v>
      </c>
    </row>
    <row r="2579" spans="1:5" x14ac:dyDescent="0.2">
      <c r="A2579" t="s">
        <v>13474</v>
      </c>
      <c r="B2579" t="s">
        <v>89</v>
      </c>
      <c r="C2579" t="s">
        <v>188</v>
      </c>
      <c r="D2579" t="s">
        <v>10889</v>
      </c>
      <c r="E2579">
        <v>3</v>
      </c>
    </row>
    <row r="2580" spans="1:5" x14ac:dyDescent="0.2">
      <c r="A2580" t="s">
        <v>13475</v>
      </c>
      <c r="B2580" t="s">
        <v>89</v>
      </c>
      <c r="C2580" t="s">
        <v>188</v>
      </c>
      <c r="D2580" t="s">
        <v>10901</v>
      </c>
      <c r="E2580">
        <v>3</v>
      </c>
    </row>
    <row r="2581" spans="1:5" x14ac:dyDescent="0.2">
      <c r="A2581" t="s">
        <v>13476</v>
      </c>
      <c r="B2581" t="s">
        <v>89</v>
      </c>
      <c r="C2581" t="s">
        <v>188</v>
      </c>
      <c r="D2581" t="s">
        <v>10903</v>
      </c>
      <c r="E2581">
        <v>4</v>
      </c>
    </row>
    <row r="2582" spans="1:5" x14ac:dyDescent="0.2">
      <c r="A2582" t="s">
        <v>13477</v>
      </c>
      <c r="B2582" t="s">
        <v>89</v>
      </c>
      <c r="C2582" t="s">
        <v>189</v>
      </c>
      <c r="D2582" t="s">
        <v>10889</v>
      </c>
      <c r="E2582">
        <v>1</v>
      </c>
    </row>
    <row r="2583" spans="1:5" x14ac:dyDescent="0.2">
      <c r="A2583" t="s">
        <v>13478</v>
      </c>
      <c r="B2583" t="s">
        <v>89</v>
      </c>
      <c r="C2583" t="s">
        <v>189</v>
      </c>
      <c r="D2583" t="s">
        <v>10901</v>
      </c>
      <c r="E2583">
        <v>1</v>
      </c>
    </row>
    <row r="2584" spans="1:5" x14ac:dyDescent="0.2">
      <c r="A2584" t="s">
        <v>13479</v>
      </c>
      <c r="B2584" t="s">
        <v>89</v>
      </c>
      <c r="C2584" t="s">
        <v>189</v>
      </c>
      <c r="D2584" t="s">
        <v>10903</v>
      </c>
      <c r="E2584">
        <v>1</v>
      </c>
    </row>
    <row r="2585" spans="1:5" x14ac:dyDescent="0.2">
      <c r="A2585" t="s">
        <v>13480</v>
      </c>
      <c r="B2585" t="s">
        <v>89</v>
      </c>
      <c r="C2585" t="s">
        <v>190</v>
      </c>
      <c r="D2585" t="s">
        <v>10855</v>
      </c>
      <c r="E2585">
        <v>1</v>
      </c>
    </row>
    <row r="2586" spans="1:5" x14ac:dyDescent="0.2">
      <c r="A2586" t="s">
        <v>13481</v>
      </c>
      <c r="B2586" t="s">
        <v>89</v>
      </c>
      <c r="C2586" t="s">
        <v>190</v>
      </c>
      <c r="D2586" t="s">
        <v>10869</v>
      </c>
      <c r="E2586">
        <v>1</v>
      </c>
    </row>
    <row r="2587" spans="1:5" x14ac:dyDescent="0.2">
      <c r="A2587" t="s">
        <v>13482</v>
      </c>
      <c r="B2587" t="s">
        <v>89</v>
      </c>
      <c r="C2587" t="s">
        <v>190</v>
      </c>
      <c r="D2587" t="s">
        <v>10871</v>
      </c>
      <c r="E2587">
        <v>1</v>
      </c>
    </row>
    <row r="2588" spans="1:5" x14ac:dyDescent="0.2">
      <c r="A2588" t="s">
        <v>13483</v>
      </c>
      <c r="B2588" t="s">
        <v>89</v>
      </c>
      <c r="C2588" t="s">
        <v>190</v>
      </c>
      <c r="D2588" t="s">
        <v>10873</v>
      </c>
      <c r="E2588">
        <v>1</v>
      </c>
    </row>
    <row r="2589" spans="1:5" x14ac:dyDescent="0.2">
      <c r="A2589" t="s">
        <v>13484</v>
      </c>
      <c r="B2589" t="s">
        <v>89</v>
      </c>
      <c r="C2589" t="s">
        <v>190</v>
      </c>
      <c r="D2589" t="s">
        <v>10887</v>
      </c>
      <c r="E2589">
        <v>1</v>
      </c>
    </row>
    <row r="2590" spans="1:5" x14ac:dyDescent="0.2">
      <c r="A2590" t="s">
        <v>13485</v>
      </c>
      <c r="B2590" t="s">
        <v>89</v>
      </c>
      <c r="C2590" t="s">
        <v>190</v>
      </c>
      <c r="D2590" t="s">
        <v>10893</v>
      </c>
      <c r="E2590">
        <v>1</v>
      </c>
    </row>
    <row r="2591" spans="1:5" x14ac:dyDescent="0.2">
      <c r="A2591" t="s">
        <v>13486</v>
      </c>
      <c r="B2591" t="s">
        <v>89</v>
      </c>
      <c r="C2591" t="s">
        <v>190</v>
      </c>
      <c r="D2591" t="s">
        <v>10895</v>
      </c>
      <c r="E2591">
        <v>1</v>
      </c>
    </row>
    <row r="2592" spans="1:5" x14ac:dyDescent="0.2">
      <c r="A2592" t="s">
        <v>13487</v>
      </c>
      <c r="B2592" t="s">
        <v>89</v>
      </c>
      <c r="C2592" t="s">
        <v>190</v>
      </c>
      <c r="D2592" t="s">
        <v>10899</v>
      </c>
      <c r="E2592">
        <v>1</v>
      </c>
    </row>
    <row r="2593" spans="1:5" x14ac:dyDescent="0.2">
      <c r="A2593" t="s">
        <v>13488</v>
      </c>
      <c r="B2593" t="s">
        <v>89</v>
      </c>
      <c r="C2593" t="s">
        <v>190</v>
      </c>
      <c r="D2593" t="s">
        <v>10901</v>
      </c>
      <c r="E2593">
        <v>1</v>
      </c>
    </row>
    <row r="2594" spans="1:5" x14ac:dyDescent="0.2">
      <c r="A2594" t="s">
        <v>13489</v>
      </c>
      <c r="B2594" t="s">
        <v>89</v>
      </c>
      <c r="C2594" t="s">
        <v>190</v>
      </c>
      <c r="D2594" t="s">
        <v>10903</v>
      </c>
      <c r="E2594">
        <v>1</v>
      </c>
    </row>
    <row r="2595" spans="1:5" x14ac:dyDescent="0.2">
      <c r="A2595" t="s">
        <v>13490</v>
      </c>
      <c r="B2595" t="s">
        <v>89</v>
      </c>
      <c r="C2595" t="s">
        <v>190</v>
      </c>
      <c r="D2595" t="s">
        <v>10907</v>
      </c>
      <c r="E2595">
        <v>1</v>
      </c>
    </row>
    <row r="2596" spans="1:5" x14ac:dyDescent="0.2">
      <c r="A2596" t="s">
        <v>13491</v>
      </c>
      <c r="B2596" t="s">
        <v>89</v>
      </c>
      <c r="C2596" t="s">
        <v>190</v>
      </c>
      <c r="D2596" t="s">
        <v>10921</v>
      </c>
      <c r="E2596">
        <v>1</v>
      </c>
    </row>
    <row r="2597" spans="1:5" x14ac:dyDescent="0.2">
      <c r="A2597" t="s">
        <v>13492</v>
      </c>
      <c r="B2597" t="s">
        <v>89</v>
      </c>
      <c r="C2597" t="s">
        <v>190</v>
      </c>
      <c r="D2597" t="s">
        <v>10925</v>
      </c>
      <c r="E2597">
        <v>1</v>
      </c>
    </row>
    <row r="2598" spans="1:5" x14ac:dyDescent="0.2">
      <c r="A2598" t="s">
        <v>13493</v>
      </c>
      <c r="B2598" t="s">
        <v>89</v>
      </c>
      <c r="C2598" t="s">
        <v>190</v>
      </c>
      <c r="D2598" t="s">
        <v>10929</v>
      </c>
      <c r="E2598">
        <v>1</v>
      </c>
    </row>
    <row r="2599" spans="1:5" x14ac:dyDescent="0.2">
      <c r="A2599" t="s">
        <v>13494</v>
      </c>
      <c r="B2599" t="s">
        <v>89</v>
      </c>
      <c r="C2599" t="s">
        <v>190</v>
      </c>
      <c r="D2599" t="s">
        <v>10941</v>
      </c>
      <c r="E2599">
        <v>1</v>
      </c>
    </row>
    <row r="2600" spans="1:5" x14ac:dyDescent="0.2">
      <c r="A2600" t="s">
        <v>13495</v>
      </c>
      <c r="B2600" t="s">
        <v>89</v>
      </c>
      <c r="C2600" t="s">
        <v>192</v>
      </c>
      <c r="D2600" t="s">
        <v>10903</v>
      </c>
      <c r="E2600">
        <v>1</v>
      </c>
    </row>
    <row r="2601" spans="1:5" x14ac:dyDescent="0.2">
      <c r="A2601" t="s">
        <v>13496</v>
      </c>
      <c r="B2601" t="s">
        <v>89</v>
      </c>
      <c r="C2601" t="s">
        <v>194</v>
      </c>
      <c r="D2601" t="s">
        <v>10869</v>
      </c>
      <c r="E2601">
        <v>1</v>
      </c>
    </row>
    <row r="2602" spans="1:5" x14ac:dyDescent="0.2">
      <c r="A2602" t="s">
        <v>13497</v>
      </c>
      <c r="B2602" t="s">
        <v>89</v>
      </c>
      <c r="C2602" t="s">
        <v>194</v>
      </c>
      <c r="D2602" t="s">
        <v>10887</v>
      </c>
      <c r="E2602">
        <v>1</v>
      </c>
    </row>
    <row r="2603" spans="1:5" x14ac:dyDescent="0.2">
      <c r="A2603" t="s">
        <v>13498</v>
      </c>
      <c r="B2603" t="s">
        <v>89</v>
      </c>
      <c r="C2603" t="s">
        <v>194</v>
      </c>
      <c r="D2603" t="s">
        <v>10889</v>
      </c>
      <c r="E2603">
        <v>1</v>
      </c>
    </row>
    <row r="2604" spans="1:5" x14ac:dyDescent="0.2">
      <c r="A2604" t="s">
        <v>13499</v>
      </c>
      <c r="B2604" t="s">
        <v>89</v>
      </c>
      <c r="C2604" t="s">
        <v>194</v>
      </c>
      <c r="D2604" t="s">
        <v>10895</v>
      </c>
      <c r="E2604">
        <v>1</v>
      </c>
    </row>
    <row r="2605" spans="1:5" x14ac:dyDescent="0.2">
      <c r="A2605" t="s">
        <v>13500</v>
      </c>
      <c r="B2605" t="s">
        <v>89</v>
      </c>
      <c r="C2605" t="s">
        <v>194</v>
      </c>
      <c r="D2605" t="s">
        <v>10901</v>
      </c>
      <c r="E2605">
        <v>2</v>
      </c>
    </row>
    <row r="2606" spans="1:5" x14ac:dyDescent="0.2">
      <c r="A2606" t="s">
        <v>13501</v>
      </c>
      <c r="B2606" t="s">
        <v>89</v>
      </c>
      <c r="C2606" t="s">
        <v>194</v>
      </c>
      <c r="D2606" t="s">
        <v>10903</v>
      </c>
      <c r="E2606">
        <v>3</v>
      </c>
    </row>
    <row r="2607" spans="1:5" x14ac:dyDescent="0.2">
      <c r="A2607" t="s">
        <v>13502</v>
      </c>
      <c r="B2607" t="s">
        <v>89</v>
      </c>
      <c r="C2607" t="s">
        <v>194</v>
      </c>
      <c r="D2607" t="s">
        <v>10909</v>
      </c>
      <c r="E2607">
        <v>1</v>
      </c>
    </row>
    <row r="2608" spans="1:5" x14ac:dyDescent="0.2">
      <c r="A2608" t="s">
        <v>13503</v>
      </c>
      <c r="B2608" t="s">
        <v>89</v>
      </c>
      <c r="C2608" t="s">
        <v>194</v>
      </c>
      <c r="D2608" t="s">
        <v>10929</v>
      </c>
      <c r="E2608">
        <v>1</v>
      </c>
    </row>
    <row r="2609" spans="1:5" x14ac:dyDescent="0.2">
      <c r="A2609" t="s">
        <v>13504</v>
      </c>
      <c r="B2609" t="s">
        <v>89</v>
      </c>
      <c r="C2609" t="s">
        <v>194</v>
      </c>
      <c r="D2609" t="s">
        <v>10935</v>
      </c>
      <c r="E2609">
        <v>1</v>
      </c>
    </row>
    <row r="2610" spans="1:5" x14ac:dyDescent="0.2">
      <c r="A2610" t="s">
        <v>13505</v>
      </c>
      <c r="B2610" t="s">
        <v>89</v>
      </c>
      <c r="C2610" t="s">
        <v>194</v>
      </c>
      <c r="D2610" t="s">
        <v>10941</v>
      </c>
      <c r="E2610">
        <v>1</v>
      </c>
    </row>
    <row r="2611" spans="1:5" x14ac:dyDescent="0.2">
      <c r="A2611" t="s">
        <v>13506</v>
      </c>
      <c r="B2611" t="s">
        <v>89</v>
      </c>
      <c r="C2611" t="s">
        <v>197</v>
      </c>
      <c r="D2611" t="s">
        <v>10903</v>
      </c>
      <c r="E2611">
        <v>1</v>
      </c>
    </row>
    <row r="2612" spans="1:5" x14ac:dyDescent="0.2">
      <c r="A2612" t="s">
        <v>13507</v>
      </c>
      <c r="B2612" t="s">
        <v>89</v>
      </c>
      <c r="C2612" t="s">
        <v>199</v>
      </c>
      <c r="D2612" t="s">
        <v>10903</v>
      </c>
      <c r="E2612">
        <v>2</v>
      </c>
    </row>
    <row r="2613" spans="1:5" x14ac:dyDescent="0.2">
      <c r="A2613" t="s">
        <v>13508</v>
      </c>
      <c r="B2613" t="s">
        <v>89</v>
      </c>
      <c r="C2613" t="s">
        <v>202</v>
      </c>
      <c r="D2613" t="s">
        <v>10903</v>
      </c>
      <c r="E2613">
        <v>1</v>
      </c>
    </row>
    <row r="2614" spans="1:5" x14ac:dyDescent="0.2">
      <c r="A2614" t="s">
        <v>13509</v>
      </c>
      <c r="B2614" t="s">
        <v>89</v>
      </c>
      <c r="C2614" t="s">
        <v>204</v>
      </c>
      <c r="D2614" t="s">
        <v>10889</v>
      </c>
      <c r="E2614">
        <v>1</v>
      </c>
    </row>
    <row r="2615" spans="1:5" x14ac:dyDescent="0.2">
      <c r="A2615" t="s">
        <v>13510</v>
      </c>
      <c r="B2615" t="s">
        <v>89</v>
      </c>
      <c r="C2615" t="s">
        <v>204</v>
      </c>
      <c r="D2615" t="s">
        <v>10901</v>
      </c>
      <c r="E2615">
        <v>2</v>
      </c>
    </row>
    <row r="2616" spans="1:5" x14ac:dyDescent="0.2">
      <c r="A2616" t="s">
        <v>13511</v>
      </c>
      <c r="B2616" t="s">
        <v>89</v>
      </c>
      <c r="C2616" t="s">
        <v>204</v>
      </c>
      <c r="D2616" t="s">
        <v>10903</v>
      </c>
      <c r="E2616">
        <v>3</v>
      </c>
    </row>
    <row r="2617" spans="1:5" x14ac:dyDescent="0.2">
      <c r="A2617" t="s">
        <v>13512</v>
      </c>
      <c r="B2617" t="s">
        <v>89</v>
      </c>
      <c r="C2617" t="s">
        <v>206</v>
      </c>
      <c r="D2617" t="s">
        <v>10883</v>
      </c>
      <c r="E2617">
        <v>1</v>
      </c>
    </row>
    <row r="2618" spans="1:5" x14ac:dyDescent="0.2">
      <c r="A2618" t="s">
        <v>13513</v>
      </c>
      <c r="B2618" t="s">
        <v>89</v>
      </c>
      <c r="C2618" t="s">
        <v>206</v>
      </c>
      <c r="D2618" t="s">
        <v>10887</v>
      </c>
      <c r="E2618">
        <v>1</v>
      </c>
    </row>
    <row r="2619" spans="1:5" x14ac:dyDescent="0.2">
      <c r="A2619" t="s">
        <v>13514</v>
      </c>
      <c r="B2619" t="s">
        <v>89</v>
      </c>
      <c r="C2619" t="s">
        <v>206</v>
      </c>
      <c r="D2619" t="s">
        <v>10889</v>
      </c>
      <c r="E2619">
        <v>2</v>
      </c>
    </row>
    <row r="2620" spans="1:5" x14ac:dyDescent="0.2">
      <c r="A2620" t="s">
        <v>13515</v>
      </c>
      <c r="B2620" t="s">
        <v>89</v>
      </c>
      <c r="C2620" t="s">
        <v>206</v>
      </c>
      <c r="D2620" t="s">
        <v>10901</v>
      </c>
      <c r="E2620">
        <v>2</v>
      </c>
    </row>
    <row r="2621" spans="1:5" x14ac:dyDescent="0.2">
      <c r="A2621" t="s">
        <v>13516</v>
      </c>
      <c r="B2621" t="s">
        <v>89</v>
      </c>
      <c r="C2621" t="s">
        <v>206</v>
      </c>
      <c r="D2621" t="s">
        <v>10903</v>
      </c>
      <c r="E2621">
        <v>2</v>
      </c>
    </row>
    <row r="2622" spans="1:5" x14ac:dyDescent="0.2">
      <c r="A2622" t="s">
        <v>13517</v>
      </c>
      <c r="B2622" t="s">
        <v>89</v>
      </c>
      <c r="C2622" t="s">
        <v>210</v>
      </c>
      <c r="D2622" t="s">
        <v>10889</v>
      </c>
      <c r="E2622">
        <v>1</v>
      </c>
    </row>
    <row r="2623" spans="1:5" x14ac:dyDescent="0.2">
      <c r="A2623" t="s">
        <v>13518</v>
      </c>
      <c r="B2623" t="s">
        <v>89</v>
      </c>
      <c r="C2623" t="s">
        <v>210</v>
      </c>
      <c r="D2623" t="s">
        <v>10901</v>
      </c>
      <c r="E2623">
        <v>1</v>
      </c>
    </row>
    <row r="2624" spans="1:5" x14ac:dyDescent="0.2">
      <c r="A2624" t="s">
        <v>13519</v>
      </c>
      <c r="B2624" t="s">
        <v>89</v>
      </c>
      <c r="C2624" t="s">
        <v>210</v>
      </c>
      <c r="D2624" t="s">
        <v>10903</v>
      </c>
      <c r="E2624">
        <v>2</v>
      </c>
    </row>
    <row r="2625" spans="1:5" x14ac:dyDescent="0.2">
      <c r="A2625" t="s">
        <v>13520</v>
      </c>
      <c r="B2625" t="s">
        <v>89</v>
      </c>
      <c r="C2625" t="s">
        <v>212</v>
      </c>
      <c r="D2625" t="s">
        <v>10903</v>
      </c>
      <c r="E2625">
        <v>1</v>
      </c>
    </row>
    <row r="2626" spans="1:5" x14ac:dyDescent="0.2">
      <c r="A2626" t="s">
        <v>13521</v>
      </c>
      <c r="B2626" t="s">
        <v>89</v>
      </c>
      <c r="C2626" t="s">
        <v>214</v>
      </c>
      <c r="D2626" t="s">
        <v>10889</v>
      </c>
      <c r="E2626">
        <v>2</v>
      </c>
    </row>
    <row r="2627" spans="1:5" x14ac:dyDescent="0.2">
      <c r="A2627" t="s">
        <v>13522</v>
      </c>
      <c r="B2627" t="s">
        <v>89</v>
      </c>
      <c r="C2627" t="s">
        <v>214</v>
      </c>
      <c r="D2627" t="s">
        <v>10901</v>
      </c>
      <c r="E2627">
        <v>3</v>
      </c>
    </row>
    <row r="2628" spans="1:5" x14ac:dyDescent="0.2">
      <c r="A2628" t="s">
        <v>13523</v>
      </c>
      <c r="B2628" t="s">
        <v>89</v>
      </c>
      <c r="C2628" t="s">
        <v>214</v>
      </c>
      <c r="D2628" t="s">
        <v>10903</v>
      </c>
      <c r="E2628">
        <v>4</v>
      </c>
    </row>
    <row r="2629" spans="1:5" x14ac:dyDescent="0.2">
      <c r="A2629" t="s">
        <v>13524</v>
      </c>
      <c r="B2629" t="s">
        <v>89</v>
      </c>
      <c r="C2629" t="s">
        <v>217</v>
      </c>
      <c r="D2629" t="s">
        <v>10889</v>
      </c>
      <c r="E2629">
        <v>1</v>
      </c>
    </row>
    <row r="2630" spans="1:5" x14ac:dyDescent="0.2">
      <c r="A2630" t="s">
        <v>13525</v>
      </c>
      <c r="B2630" t="s">
        <v>89</v>
      </c>
      <c r="C2630" t="s">
        <v>217</v>
      </c>
      <c r="D2630" t="s">
        <v>10901</v>
      </c>
      <c r="E2630">
        <v>1</v>
      </c>
    </row>
    <row r="2631" spans="1:5" x14ac:dyDescent="0.2">
      <c r="A2631" t="s">
        <v>13526</v>
      </c>
      <c r="B2631" t="s">
        <v>89</v>
      </c>
      <c r="C2631" t="s">
        <v>217</v>
      </c>
      <c r="D2631" t="s">
        <v>10903</v>
      </c>
      <c r="E2631">
        <v>4</v>
      </c>
    </row>
    <row r="2632" spans="1:5" x14ac:dyDescent="0.2">
      <c r="A2632" t="s">
        <v>13527</v>
      </c>
      <c r="B2632" t="s">
        <v>89</v>
      </c>
      <c r="C2632" t="s">
        <v>218</v>
      </c>
      <c r="D2632" t="s">
        <v>10889</v>
      </c>
      <c r="E2632">
        <v>1</v>
      </c>
    </row>
    <row r="2633" spans="1:5" x14ac:dyDescent="0.2">
      <c r="A2633" t="s">
        <v>13528</v>
      </c>
      <c r="B2633" t="s">
        <v>89</v>
      </c>
      <c r="C2633" t="s">
        <v>218</v>
      </c>
      <c r="D2633" t="s">
        <v>10901</v>
      </c>
      <c r="E2633">
        <v>1</v>
      </c>
    </row>
    <row r="2634" spans="1:5" x14ac:dyDescent="0.2">
      <c r="A2634" t="s">
        <v>13529</v>
      </c>
      <c r="B2634" t="s">
        <v>89</v>
      </c>
      <c r="C2634" t="s">
        <v>218</v>
      </c>
      <c r="D2634" t="s">
        <v>10903</v>
      </c>
      <c r="E2634">
        <v>1</v>
      </c>
    </row>
    <row r="2635" spans="1:5" x14ac:dyDescent="0.2">
      <c r="A2635" t="s">
        <v>13530</v>
      </c>
      <c r="B2635" t="s">
        <v>89</v>
      </c>
      <c r="C2635" t="s">
        <v>220</v>
      </c>
      <c r="D2635" t="s">
        <v>10903</v>
      </c>
      <c r="E2635">
        <v>1</v>
      </c>
    </row>
    <row r="2636" spans="1:5" x14ac:dyDescent="0.2">
      <c r="A2636" t="s">
        <v>13531</v>
      </c>
      <c r="B2636" t="s">
        <v>89</v>
      </c>
      <c r="C2636" t="s">
        <v>222</v>
      </c>
      <c r="D2636" t="s">
        <v>10889</v>
      </c>
      <c r="E2636">
        <v>2</v>
      </c>
    </row>
    <row r="2637" spans="1:5" x14ac:dyDescent="0.2">
      <c r="A2637" t="s">
        <v>13532</v>
      </c>
      <c r="B2637" t="s">
        <v>89</v>
      </c>
      <c r="C2637" t="s">
        <v>222</v>
      </c>
      <c r="D2637" t="s">
        <v>10901</v>
      </c>
      <c r="E2637">
        <v>2</v>
      </c>
    </row>
    <row r="2638" spans="1:5" x14ac:dyDescent="0.2">
      <c r="A2638" t="s">
        <v>13533</v>
      </c>
      <c r="B2638" t="s">
        <v>89</v>
      </c>
      <c r="C2638" t="s">
        <v>222</v>
      </c>
      <c r="D2638" t="s">
        <v>10903</v>
      </c>
      <c r="E2638">
        <v>4</v>
      </c>
    </row>
    <row r="2639" spans="1:5" x14ac:dyDescent="0.2">
      <c r="A2639" t="s">
        <v>13534</v>
      </c>
      <c r="B2639" t="s">
        <v>89</v>
      </c>
      <c r="C2639" t="s">
        <v>224</v>
      </c>
      <c r="D2639" t="s">
        <v>10877</v>
      </c>
      <c r="E2639">
        <v>1</v>
      </c>
    </row>
    <row r="2640" spans="1:5" x14ac:dyDescent="0.2">
      <c r="A2640" t="s">
        <v>13535</v>
      </c>
      <c r="B2640" t="s">
        <v>89</v>
      </c>
      <c r="C2640" t="s">
        <v>224</v>
      </c>
      <c r="D2640" t="s">
        <v>10887</v>
      </c>
      <c r="E2640">
        <v>1</v>
      </c>
    </row>
    <row r="2641" spans="1:5" x14ac:dyDescent="0.2">
      <c r="A2641" t="s">
        <v>13536</v>
      </c>
      <c r="B2641" t="s">
        <v>89</v>
      </c>
      <c r="C2641" t="s">
        <v>224</v>
      </c>
      <c r="D2641" t="s">
        <v>10889</v>
      </c>
      <c r="E2641">
        <v>2</v>
      </c>
    </row>
    <row r="2642" spans="1:5" x14ac:dyDescent="0.2">
      <c r="A2642" t="s">
        <v>13537</v>
      </c>
      <c r="B2642" t="s">
        <v>89</v>
      </c>
      <c r="C2642" t="s">
        <v>224</v>
      </c>
      <c r="D2642" t="s">
        <v>10901</v>
      </c>
      <c r="E2642">
        <v>3</v>
      </c>
    </row>
    <row r="2643" spans="1:5" x14ac:dyDescent="0.2">
      <c r="A2643" t="s">
        <v>13538</v>
      </c>
      <c r="B2643" t="s">
        <v>89</v>
      </c>
      <c r="C2643" t="s">
        <v>224</v>
      </c>
      <c r="D2643" t="s">
        <v>10903</v>
      </c>
      <c r="E2643">
        <v>3</v>
      </c>
    </row>
    <row r="2644" spans="1:5" x14ac:dyDescent="0.2">
      <c r="A2644" t="s">
        <v>13539</v>
      </c>
      <c r="B2644" t="s">
        <v>89</v>
      </c>
      <c r="C2644" t="s">
        <v>225</v>
      </c>
      <c r="D2644" t="s">
        <v>10903</v>
      </c>
      <c r="E2644">
        <v>1</v>
      </c>
    </row>
    <row r="2645" spans="1:5" x14ac:dyDescent="0.2">
      <c r="A2645" t="s">
        <v>13540</v>
      </c>
      <c r="B2645" t="s">
        <v>89</v>
      </c>
      <c r="C2645" t="s">
        <v>227</v>
      </c>
      <c r="D2645" t="s">
        <v>10903</v>
      </c>
      <c r="E2645">
        <v>1</v>
      </c>
    </row>
    <row r="2646" spans="1:5" x14ac:dyDescent="0.2">
      <c r="A2646" t="s">
        <v>13541</v>
      </c>
      <c r="B2646" t="s">
        <v>89</v>
      </c>
      <c r="C2646" t="s">
        <v>228</v>
      </c>
      <c r="D2646" t="s">
        <v>10869</v>
      </c>
      <c r="E2646">
        <v>1</v>
      </c>
    </row>
    <row r="2647" spans="1:5" x14ac:dyDescent="0.2">
      <c r="A2647" t="s">
        <v>13542</v>
      </c>
      <c r="B2647" t="s">
        <v>89</v>
      </c>
      <c r="C2647" t="s">
        <v>228</v>
      </c>
      <c r="D2647" t="s">
        <v>10887</v>
      </c>
      <c r="E2647">
        <v>1</v>
      </c>
    </row>
    <row r="2648" spans="1:5" x14ac:dyDescent="0.2">
      <c r="A2648" t="s">
        <v>13543</v>
      </c>
      <c r="B2648" t="s">
        <v>89</v>
      </c>
      <c r="C2648" t="s">
        <v>228</v>
      </c>
      <c r="D2648" t="s">
        <v>10901</v>
      </c>
      <c r="E2648">
        <v>1</v>
      </c>
    </row>
    <row r="2649" spans="1:5" x14ac:dyDescent="0.2">
      <c r="A2649" t="s">
        <v>13544</v>
      </c>
      <c r="B2649" t="s">
        <v>89</v>
      </c>
      <c r="C2649" t="s">
        <v>228</v>
      </c>
      <c r="D2649" t="s">
        <v>10903</v>
      </c>
      <c r="E2649">
        <v>1</v>
      </c>
    </row>
    <row r="2650" spans="1:5" x14ac:dyDescent="0.2">
      <c r="A2650" t="s">
        <v>13545</v>
      </c>
      <c r="B2650" t="s">
        <v>89</v>
      </c>
      <c r="C2650" t="s">
        <v>228</v>
      </c>
      <c r="D2650" t="s">
        <v>10941</v>
      </c>
      <c r="E2650">
        <v>1</v>
      </c>
    </row>
    <row r="2651" spans="1:5" x14ac:dyDescent="0.2">
      <c r="A2651" t="s">
        <v>13546</v>
      </c>
      <c r="B2651" t="s">
        <v>89</v>
      </c>
      <c r="C2651" t="s">
        <v>230</v>
      </c>
      <c r="D2651" t="s">
        <v>10885</v>
      </c>
      <c r="E2651">
        <v>1</v>
      </c>
    </row>
    <row r="2652" spans="1:5" x14ac:dyDescent="0.2">
      <c r="A2652" t="s">
        <v>13547</v>
      </c>
      <c r="B2652" t="s">
        <v>89</v>
      </c>
      <c r="C2652" t="s">
        <v>230</v>
      </c>
      <c r="D2652" t="s">
        <v>10887</v>
      </c>
      <c r="E2652">
        <v>1</v>
      </c>
    </row>
    <row r="2653" spans="1:5" x14ac:dyDescent="0.2">
      <c r="A2653" t="s">
        <v>13548</v>
      </c>
      <c r="B2653" t="s">
        <v>89</v>
      </c>
      <c r="C2653" t="s">
        <v>230</v>
      </c>
      <c r="D2653" t="s">
        <v>10889</v>
      </c>
      <c r="E2653">
        <v>4</v>
      </c>
    </row>
    <row r="2654" spans="1:5" x14ac:dyDescent="0.2">
      <c r="A2654" t="s">
        <v>13549</v>
      </c>
      <c r="B2654" t="s">
        <v>89</v>
      </c>
      <c r="C2654" t="s">
        <v>230</v>
      </c>
      <c r="D2654" t="s">
        <v>10901</v>
      </c>
      <c r="E2654">
        <v>6</v>
      </c>
    </row>
    <row r="2655" spans="1:5" x14ac:dyDescent="0.2">
      <c r="A2655" t="s">
        <v>13550</v>
      </c>
      <c r="B2655" t="s">
        <v>89</v>
      </c>
      <c r="C2655" t="s">
        <v>230</v>
      </c>
      <c r="D2655" t="s">
        <v>10903</v>
      </c>
      <c r="E2655">
        <v>11</v>
      </c>
    </row>
    <row r="2656" spans="1:5" x14ac:dyDescent="0.2">
      <c r="A2656" t="s">
        <v>13551</v>
      </c>
      <c r="B2656" t="s">
        <v>89</v>
      </c>
      <c r="C2656" t="s">
        <v>230</v>
      </c>
      <c r="D2656" t="s">
        <v>10927</v>
      </c>
      <c r="E2656">
        <v>1</v>
      </c>
    </row>
    <row r="2657" spans="1:5" x14ac:dyDescent="0.2">
      <c r="A2657" t="s">
        <v>13552</v>
      </c>
      <c r="B2657" t="s">
        <v>89</v>
      </c>
      <c r="C2657" t="s">
        <v>230</v>
      </c>
      <c r="D2657" t="s">
        <v>10929</v>
      </c>
      <c r="E2657">
        <v>1</v>
      </c>
    </row>
    <row r="2658" spans="1:5" x14ac:dyDescent="0.2">
      <c r="A2658" t="s">
        <v>13553</v>
      </c>
      <c r="B2658" t="s">
        <v>89</v>
      </c>
      <c r="C2658" t="s">
        <v>232</v>
      </c>
      <c r="D2658" t="s">
        <v>10903</v>
      </c>
      <c r="E2658">
        <v>2</v>
      </c>
    </row>
    <row r="2659" spans="1:5" x14ac:dyDescent="0.2">
      <c r="A2659" t="s">
        <v>13554</v>
      </c>
      <c r="B2659" t="s">
        <v>89</v>
      </c>
      <c r="C2659" t="s">
        <v>238</v>
      </c>
      <c r="D2659" t="s">
        <v>10903</v>
      </c>
      <c r="E2659">
        <v>2</v>
      </c>
    </row>
    <row r="2660" spans="1:5" x14ac:dyDescent="0.2">
      <c r="A2660" t="s">
        <v>13555</v>
      </c>
      <c r="B2660" t="s">
        <v>89</v>
      </c>
      <c r="C2660" t="s">
        <v>239</v>
      </c>
      <c r="D2660" t="s">
        <v>10889</v>
      </c>
      <c r="E2660">
        <v>1</v>
      </c>
    </row>
    <row r="2661" spans="1:5" x14ac:dyDescent="0.2">
      <c r="A2661" t="s">
        <v>13556</v>
      </c>
      <c r="B2661" t="s">
        <v>89</v>
      </c>
      <c r="C2661" t="s">
        <v>239</v>
      </c>
      <c r="D2661" t="s">
        <v>10901</v>
      </c>
      <c r="E2661">
        <v>1</v>
      </c>
    </row>
    <row r="2662" spans="1:5" x14ac:dyDescent="0.2">
      <c r="A2662" t="s">
        <v>13557</v>
      </c>
      <c r="B2662" t="s">
        <v>89</v>
      </c>
      <c r="C2662" t="s">
        <v>239</v>
      </c>
      <c r="D2662" t="s">
        <v>10903</v>
      </c>
      <c r="E2662">
        <v>1</v>
      </c>
    </row>
    <row r="2663" spans="1:5" x14ac:dyDescent="0.2">
      <c r="A2663" t="s">
        <v>13558</v>
      </c>
      <c r="B2663" t="s">
        <v>89</v>
      </c>
      <c r="C2663" t="s">
        <v>241</v>
      </c>
      <c r="D2663" t="s">
        <v>10901</v>
      </c>
      <c r="E2663">
        <v>1</v>
      </c>
    </row>
    <row r="2664" spans="1:5" x14ac:dyDescent="0.2">
      <c r="A2664" t="s">
        <v>13559</v>
      </c>
      <c r="B2664" t="s">
        <v>89</v>
      </c>
      <c r="C2664" t="s">
        <v>241</v>
      </c>
      <c r="D2664" t="s">
        <v>10903</v>
      </c>
      <c r="E2664">
        <v>1</v>
      </c>
    </row>
    <row r="2665" spans="1:5" x14ac:dyDescent="0.2">
      <c r="A2665" t="s">
        <v>13560</v>
      </c>
      <c r="B2665" t="s">
        <v>89</v>
      </c>
      <c r="C2665" t="s">
        <v>242</v>
      </c>
      <c r="D2665" t="s">
        <v>10903</v>
      </c>
      <c r="E2665">
        <v>1</v>
      </c>
    </row>
    <row r="2666" spans="1:5" x14ac:dyDescent="0.2">
      <c r="A2666" t="s">
        <v>13561</v>
      </c>
      <c r="B2666" t="s">
        <v>89</v>
      </c>
      <c r="C2666" t="s">
        <v>244</v>
      </c>
      <c r="D2666" t="s">
        <v>10889</v>
      </c>
      <c r="E2666">
        <v>1</v>
      </c>
    </row>
    <row r="2667" spans="1:5" x14ac:dyDescent="0.2">
      <c r="A2667" t="s">
        <v>13562</v>
      </c>
      <c r="B2667" t="s">
        <v>89</v>
      </c>
      <c r="C2667" t="s">
        <v>244</v>
      </c>
      <c r="D2667" t="s">
        <v>10901</v>
      </c>
      <c r="E2667">
        <v>1</v>
      </c>
    </row>
    <row r="2668" spans="1:5" x14ac:dyDescent="0.2">
      <c r="A2668" t="s">
        <v>13563</v>
      </c>
      <c r="B2668" t="s">
        <v>89</v>
      </c>
      <c r="C2668" t="s">
        <v>244</v>
      </c>
      <c r="D2668" t="s">
        <v>10903</v>
      </c>
      <c r="E2668">
        <v>1</v>
      </c>
    </row>
    <row r="2669" spans="1:5" x14ac:dyDescent="0.2">
      <c r="A2669" t="s">
        <v>13564</v>
      </c>
      <c r="B2669" t="s">
        <v>89</v>
      </c>
      <c r="C2669" t="s">
        <v>246</v>
      </c>
      <c r="D2669" t="s">
        <v>10889</v>
      </c>
      <c r="E2669">
        <v>1</v>
      </c>
    </row>
    <row r="2670" spans="1:5" x14ac:dyDescent="0.2">
      <c r="A2670" t="s">
        <v>13565</v>
      </c>
      <c r="B2670" t="s">
        <v>89</v>
      </c>
      <c r="C2670" t="s">
        <v>246</v>
      </c>
      <c r="D2670" t="s">
        <v>10901</v>
      </c>
      <c r="E2670">
        <v>1</v>
      </c>
    </row>
    <row r="2671" spans="1:5" x14ac:dyDescent="0.2">
      <c r="A2671" t="s">
        <v>13566</v>
      </c>
      <c r="B2671" t="s">
        <v>89</v>
      </c>
      <c r="C2671" t="s">
        <v>246</v>
      </c>
      <c r="D2671" t="s">
        <v>10903</v>
      </c>
      <c r="E2671">
        <v>2</v>
      </c>
    </row>
    <row r="2672" spans="1:5" x14ac:dyDescent="0.2">
      <c r="A2672" t="s">
        <v>13567</v>
      </c>
      <c r="B2672" t="s">
        <v>89</v>
      </c>
      <c r="C2672" t="s">
        <v>247</v>
      </c>
      <c r="D2672" t="s">
        <v>10889</v>
      </c>
      <c r="E2672">
        <v>2</v>
      </c>
    </row>
    <row r="2673" spans="1:5" x14ac:dyDescent="0.2">
      <c r="A2673" t="s">
        <v>13568</v>
      </c>
      <c r="B2673" t="s">
        <v>89</v>
      </c>
      <c r="C2673" t="s">
        <v>247</v>
      </c>
      <c r="D2673" t="s">
        <v>10901</v>
      </c>
      <c r="E2673">
        <v>3</v>
      </c>
    </row>
    <row r="2674" spans="1:5" x14ac:dyDescent="0.2">
      <c r="A2674" t="s">
        <v>13569</v>
      </c>
      <c r="B2674" t="s">
        <v>89</v>
      </c>
      <c r="C2674" t="s">
        <v>247</v>
      </c>
      <c r="D2674" t="s">
        <v>10903</v>
      </c>
      <c r="E2674">
        <v>5</v>
      </c>
    </row>
    <row r="2675" spans="1:5" x14ac:dyDescent="0.2">
      <c r="A2675" t="s">
        <v>13570</v>
      </c>
      <c r="B2675" t="s">
        <v>89</v>
      </c>
      <c r="C2675" t="s">
        <v>250</v>
      </c>
      <c r="D2675" t="s">
        <v>10889</v>
      </c>
      <c r="E2675">
        <v>1</v>
      </c>
    </row>
    <row r="2676" spans="1:5" x14ac:dyDescent="0.2">
      <c r="A2676" t="s">
        <v>13571</v>
      </c>
      <c r="B2676" t="s">
        <v>89</v>
      </c>
      <c r="C2676" t="s">
        <v>250</v>
      </c>
      <c r="D2676" t="s">
        <v>10901</v>
      </c>
      <c r="E2676">
        <v>1</v>
      </c>
    </row>
    <row r="2677" spans="1:5" x14ac:dyDescent="0.2">
      <c r="A2677" t="s">
        <v>13572</v>
      </c>
      <c r="B2677" t="s">
        <v>89</v>
      </c>
      <c r="C2677" t="s">
        <v>250</v>
      </c>
      <c r="D2677" t="s">
        <v>10903</v>
      </c>
      <c r="E2677">
        <v>2</v>
      </c>
    </row>
    <row r="2678" spans="1:5" x14ac:dyDescent="0.2">
      <c r="A2678" t="s">
        <v>13573</v>
      </c>
      <c r="B2678" t="s">
        <v>89</v>
      </c>
      <c r="C2678" t="s">
        <v>253</v>
      </c>
      <c r="D2678" t="s">
        <v>10889</v>
      </c>
      <c r="E2678">
        <v>1</v>
      </c>
    </row>
    <row r="2679" spans="1:5" x14ac:dyDescent="0.2">
      <c r="A2679" t="s">
        <v>13574</v>
      </c>
      <c r="B2679" t="s">
        <v>89</v>
      </c>
      <c r="C2679" t="s">
        <v>253</v>
      </c>
      <c r="D2679" t="s">
        <v>10901</v>
      </c>
      <c r="E2679">
        <v>1</v>
      </c>
    </row>
    <row r="2680" spans="1:5" x14ac:dyDescent="0.2">
      <c r="A2680" t="s">
        <v>13575</v>
      </c>
      <c r="B2680" t="s">
        <v>89</v>
      </c>
      <c r="C2680" t="s">
        <v>253</v>
      </c>
      <c r="D2680" t="s">
        <v>10903</v>
      </c>
      <c r="E2680">
        <v>1</v>
      </c>
    </row>
    <row r="2681" spans="1:5" x14ac:dyDescent="0.2">
      <c r="A2681" t="s">
        <v>13576</v>
      </c>
      <c r="B2681" t="s">
        <v>89</v>
      </c>
      <c r="C2681" t="s">
        <v>255</v>
      </c>
      <c r="D2681" t="s">
        <v>10901</v>
      </c>
      <c r="E2681">
        <v>1</v>
      </c>
    </row>
    <row r="2682" spans="1:5" x14ac:dyDescent="0.2">
      <c r="A2682" t="s">
        <v>13577</v>
      </c>
      <c r="B2682" t="s">
        <v>89</v>
      </c>
      <c r="C2682" t="s">
        <v>255</v>
      </c>
      <c r="D2682" t="s">
        <v>10903</v>
      </c>
      <c r="E2682">
        <v>4</v>
      </c>
    </row>
    <row r="2683" spans="1:5" x14ac:dyDescent="0.2">
      <c r="A2683" t="s">
        <v>13578</v>
      </c>
      <c r="B2683" t="s">
        <v>89</v>
      </c>
      <c r="C2683" t="s">
        <v>256</v>
      </c>
      <c r="D2683" t="s">
        <v>10903</v>
      </c>
      <c r="E2683">
        <v>1</v>
      </c>
    </row>
    <row r="2684" spans="1:5" x14ac:dyDescent="0.2">
      <c r="A2684" t="s">
        <v>13579</v>
      </c>
      <c r="B2684" t="s">
        <v>87</v>
      </c>
      <c r="C2684" t="s">
        <v>104</v>
      </c>
      <c r="D2684" t="s">
        <v>10851</v>
      </c>
      <c r="E2684">
        <v>9</v>
      </c>
    </row>
    <row r="2685" spans="1:5" x14ac:dyDescent="0.2">
      <c r="A2685" t="s">
        <v>13580</v>
      </c>
      <c r="B2685" t="s">
        <v>87</v>
      </c>
      <c r="C2685" t="s">
        <v>104</v>
      </c>
      <c r="D2685" t="s">
        <v>10853</v>
      </c>
      <c r="E2685">
        <v>2</v>
      </c>
    </row>
    <row r="2686" spans="1:5" x14ac:dyDescent="0.2">
      <c r="A2686" t="s">
        <v>13581</v>
      </c>
      <c r="B2686" t="s">
        <v>87</v>
      </c>
      <c r="C2686" t="s">
        <v>104</v>
      </c>
      <c r="D2686" t="s">
        <v>10855</v>
      </c>
      <c r="E2686">
        <v>74</v>
      </c>
    </row>
    <row r="2687" spans="1:5" x14ac:dyDescent="0.2">
      <c r="A2687" t="s">
        <v>13582</v>
      </c>
      <c r="B2687" t="s">
        <v>87</v>
      </c>
      <c r="C2687" t="s">
        <v>104</v>
      </c>
      <c r="D2687" t="s">
        <v>10859</v>
      </c>
      <c r="E2687">
        <v>41</v>
      </c>
    </row>
    <row r="2688" spans="1:5" x14ac:dyDescent="0.2">
      <c r="A2688" t="s">
        <v>13583</v>
      </c>
      <c r="B2688" t="s">
        <v>87</v>
      </c>
      <c r="C2688" t="s">
        <v>104</v>
      </c>
      <c r="D2688" t="s">
        <v>10861</v>
      </c>
      <c r="E2688">
        <v>1</v>
      </c>
    </row>
    <row r="2689" spans="1:5" x14ac:dyDescent="0.2">
      <c r="A2689" t="s">
        <v>13584</v>
      </c>
      <c r="B2689" t="s">
        <v>87</v>
      </c>
      <c r="C2689" t="s">
        <v>104</v>
      </c>
      <c r="D2689" t="s">
        <v>10863</v>
      </c>
      <c r="E2689">
        <v>22</v>
      </c>
    </row>
    <row r="2690" spans="1:5" x14ac:dyDescent="0.2">
      <c r="A2690" t="s">
        <v>13585</v>
      </c>
      <c r="B2690" t="s">
        <v>87</v>
      </c>
      <c r="C2690" t="s">
        <v>104</v>
      </c>
      <c r="D2690" t="s">
        <v>10865</v>
      </c>
      <c r="E2690">
        <v>7</v>
      </c>
    </row>
    <row r="2691" spans="1:5" x14ac:dyDescent="0.2">
      <c r="A2691" t="s">
        <v>13586</v>
      </c>
      <c r="B2691" t="s">
        <v>87</v>
      </c>
      <c r="C2691" t="s">
        <v>104</v>
      </c>
      <c r="D2691" t="s">
        <v>10867</v>
      </c>
      <c r="E2691">
        <v>1</v>
      </c>
    </row>
    <row r="2692" spans="1:5" x14ac:dyDescent="0.2">
      <c r="A2692" t="s">
        <v>13587</v>
      </c>
      <c r="B2692" t="s">
        <v>87</v>
      </c>
      <c r="C2692" t="s">
        <v>104</v>
      </c>
      <c r="D2692" t="s">
        <v>10869</v>
      </c>
      <c r="E2692">
        <v>300</v>
      </c>
    </row>
    <row r="2693" spans="1:5" x14ac:dyDescent="0.2">
      <c r="A2693" t="s">
        <v>13588</v>
      </c>
      <c r="B2693" t="s">
        <v>87</v>
      </c>
      <c r="C2693" t="s">
        <v>104</v>
      </c>
      <c r="D2693" t="s">
        <v>10871</v>
      </c>
      <c r="E2693">
        <v>40</v>
      </c>
    </row>
    <row r="2694" spans="1:5" x14ac:dyDescent="0.2">
      <c r="A2694" t="s">
        <v>13589</v>
      </c>
      <c r="B2694" t="s">
        <v>87</v>
      </c>
      <c r="C2694" t="s">
        <v>104</v>
      </c>
      <c r="D2694" t="s">
        <v>10873</v>
      </c>
      <c r="E2694">
        <v>27</v>
      </c>
    </row>
    <row r="2695" spans="1:5" x14ac:dyDescent="0.2">
      <c r="A2695" t="s">
        <v>13590</v>
      </c>
      <c r="B2695" t="s">
        <v>87</v>
      </c>
      <c r="C2695" t="s">
        <v>104</v>
      </c>
      <c r="D2695" t="s">
        <v>10875</v>
      </c>
      <c r="E2695">
        <v>43</v>
      </c>
    </row>
    <row r="2696" spans="1:5" x14ac:dyDescent="0.2">
      <c r="A2696" t="s">
        <v>13591</v>
      </c>
      <c r="B2696" t="s">
        <v>87</v>
      </c>
      <c r="C2696" t="s">
        <v>104</v>
      </c>
      <c r="D2696" t="s">
        <v>10877</v>
      </c>
      <c r="E2696">
        <v>71</v>
      </c>
    </row>
    <row r="2697" spans="1:5" x14ac:dyDescent="0.2">
      <c r="A2697" t="s">
        <v>13592</v>
      </c>
      <c r="B2697" t="s">
        <v>87</v>
      </c>
      <c r="C2697" t="s">
        <v>104</v>
      </c>
      <c r="D2697" t="s">
        <v>10879</v>
      </c>
      <c r="E2697">
        <v>1</v>
      </c>
    </row>
    <row r="2698" spans="1:5" x14ac:dyDescent="0.2">
      <c r="A2698" t="s">
        <v>13593</v>
      </c>
      <c r="B2698" t="s">
        <v>87</v>
      </c>
      <c r="C2698" t="s">
        <v>104</v>
      </c>
      <c r="D2698" t="s">
        <v>10881</v>
      </c>
      <c r="E2698">
        <v>10</v>
      </c>
    </row>
    <row r="2699" spans="1:5" x14ac:dyDescent="0.2">
      <c r="A2699" t="s">
        <v>13594</v>
      </c>
      <c r="B2699" t="s">
        <v>87</v>
      </c>
      <c r="C2699" t="s">
        <v>104</v>
      </c>
      <c r="D2699" t="s">
        <v>10883</v>
      </c>
      <c r="E2699">
        <v>6</v>
      </c>
    </row>
    <row r="2700" spans="1:5" x14ac:dyDescent="0.2">
      <c r="A2700" t="s">
        <v>13595</v>
      </c>
      <c r="B2700" t="s">
        <v>87</v>
      </c>
      <c r="C2700" t="s">
        <v>104</v>
      </c>
      <c r="D2700" t="s">
        <v>10885</v>
      </c>
      <c r="E2700">
        <v>34</v>
      </c>
    </row>
    <row r="2701" spans="1:5" x14ac:dyDescent="0.2">
      <c r="A2701" t="s">
        <v>13596</v>
      </c>
      <c r="B2701" t="s">
        <v>87</v>
      </c>
      <c r="C2701" t="s">
        <v>104</v>
      </c>
      <c r="D2701" t="s">
        <v>10887</v>
      </c>
      <c r="E2701">
        <v>644</v>
      </c>
    </row>
    <row r="2702" spans="1:5" x14ac:dyDescent="0.2">
      <c r="A2702" t="s">
        <v>13597</v>
      </c>
      <c r="B2702" t="s">
        <v>87</v>
      </c>
      <c r="C2702" t="s">
        <v>104</v>
      </c>
      <c r="D2702" t="s">
        <v>10889</v>
      </c>
      <c r="E2702">
        <v>8747</v>
      </c>
    </row>
    <row r="2703" spans="1:5" x14ac:dyDescent="0.2">
      <c r="A2703" t="s">
        <v>13598</v>
      </c>
      <c r="B2703" t="s">
        <v>87</v>
      </c>
      <c r="C2703" t="s">
        <v>104</v>
      </c>
      <c r="D2703" t="s">
        <v>10891</v>
      </c>
      <c r="E2703">
        <v>1</v>
      </c>
    </row>
    <row r="2704" spans="1:5" x14ac:dyDescent="0.2">
      <c r="A2704" t="s">
        <v>13599</v>
      </c>
      <c r="B2704" t="s">
        <v>87</v>
      </c>
      <c r="C2704" t="s">
        <v>104</v>
      </c>
      <c r="D2704" t="s">
        <v>10893</v>
      </c>
      <c r="E2704">
        <v>103</v>
      </c>
    </row>
    <row r="2705" spans="1:5" x14ac:dyDescent="0.2">
      <c r="A2705" t="s">
        <v>13600</v>
      </c>
      <c r="B2705" t="s">
        <v>87</v>
      </c>
      <c r="C2705" t="s">
        <v>104</v>
      </c>
      <c r="D2705" t="s">
        <v>10895</v>
      </c>
      <c r="E2705">
        <v>81</v>
      </c>
    </row>
    <row r="2706" spans="1:5" x14ac:dyDescent="0.2">
      <c r="A2706" t="s">
        <v>13601</v>
      </c>
      <c r="B2706" t="s">
        <v>87</v>
      </c>
      <c r="C2706" t="s">
        <v>104</v>
      </c>
      <c r="D2706" t="s">
        <v>10897</v>
      </c>
      <c r="E2706">
        <v>1</v>
      </c>
    </row>
    <row r="2707" spans="1:5" x14ac:dyDescent="0.2">
      <c r="A2707" t="s">
        <v>13602</v>
      </c>
      <c r="B2707" t="s">
        <v>87</v>
      </c>
      <c r="C2707" t="s">
        <v>104</v>
      </c>
      <c r="D2707" t="s">
        <v>10899</v>
      </c>
      <c r="E2707">
        <v>26</v>
      </c>
    </row>
    <row r="2708" spans="1:5" x14ac:dyDescent="0.2">
      <c r="A2708" t="s">
        <v>13603</v>
      </c>
      <c r="B2708" t="s">
        <v>87</v>
      </c>
      <c r="C2708" t="s">
        <v>104</v>
      </c>
      <c r="D2708" t="s">
        <v>10901</v>
      </c>
      <c r="E2708">
        <v>10187</v>
      </c>
    </row>
    <row r="2709" spans="1:5" x14ac:dyDescent="0.2">
      <c r="A2709" t="s">
        <v>13604</v>
      </c>
      <c r="B2709" t="s">
        <v>87</v>
      </c>
      <c r="C2709" t="s">
        <v>104</v>
      </c>
      <c r="D2709" t="s">
        <v>10903</v>
      </c>
      <c r="E2709">
        <v>23040</v>
      </c>
    </row>
    <row r="2710" spans="1:5" x14ac:dyDescent="0.2">
      <c r="A2710" t="s">
        <v>13605</v>
      </c>
      <c r="B2710" t="s">
        <v>87</v>
      </c>
      <c r="C2710" t="s">
        <v>104</v>
      </c>
      <c r="D2710" t="s">
        <v>10905</v>
      </c>
      <c r="E2710">
        <v>4</v>
      </c>
    </row>
    <row r="2711" spans="1:5" x14ac:dyDescent="0.2">
      <c r="A2711" t="s">
        <v>13606</v>
      </c>
      <c r="B2711" t="s">
        <v>87</v>
      </c>
      <c r="C2711" t="s">
        <v>104</v>
      </c>
      <c r="D2711" t="s">
        <v>10907</v>
      </c>
      <c r="E2711">
        <v>121</v>
      </c>
    </row>
    <row r="2712" spans="1:5" x14ac:dyDescent="0.2">
      <c r="A2712" t="s">
        <v>13607</v>
      </c>
      <c r="B2712" t="s">
        <v>87</v>
      </c>
      <c r="C2712" t="s">
        <v>104</v>
      </c>
      <c r="D2712" t="s">
        <v>10909</v>
      </c>
      <c r="E2712">
        <v>58</v>
      </c>
    </row>
    <row r="2713" spans="1:5" x14ac:dyDescent="0.2">
      <c r="A2713" t="s">
        <v>13608</v>
      </c>
      <c r="B2713" t="s">
        <v>87</v>
      </c>
      <c r="C2713" t="s">
        <v>104</v>
      </c>
      <c r="D2713" t="s">
        <v>10913</v>
      </c>
      <c r="E2713">
        <v>2</v>
      </c>
    </row>
    <row r="2714" spans="1:5" x14ac:dyDescent="0.2">
      <c r="A2714" t="s">
        <v>13609</v>
      </c>
      <c r="B2714" t="s">
        <v>87</v>
      </c>
      <c r="C2714" t="s">
        <v>104</v>
      </c>
      <c r="D2714" t="s">
        <v>10915</v>
      </c>
      <c r="E2714">
        <v>1</v>
      </c>
    </row>
    <row r="2715" spans="1:5" x14ac:dyDescent="0.2">
      <c r="A2715" t="s">
        <v>13610</v>
      </c>
      <c r="B2715" t="s">
        <v>87</v>
      </c>
      <c r="C2715" t="s">
        <v>104</v>
      </c>
      <c r="D2715" t="s">
        <v>10917</v>
      </c>
      <c r="E2715">
        <v>15</v>
      </c>
    </row>
    <row r="2716" spans="1:5" x14ac:dyDescent="0.2">
      <c r="A2716" t="s">
        <v>13611</v>
      </c>
      <c r="B2716" t="s">
        <v>87</v>
      </c>
      <c r="C2716" t="s">
        <v>104</v>
      </c>
      <c r="D2716" t="s">
        <v>10919</v>
      </c>
      <c r="E2716">
        <v>3</v>
      </c>
    </row>
    <row r="2717" spans="1:5" x14ac:dyDescent="0.2">
      <c r="A2717" t="s">
        <v>13612</v>
      </c>
      <c r="B2717" t="s">
        <v>87</v>
      </c>
      <c r="C2717" t="s">
        <v>104</v>
      </c>
      <c r="D2717" t="s">
        <v>10921</v>
      </c>
      <c r="E2717">
        <v>36</v>
      </c>
    </row>
    <row r="2718" spans="1:5" x14ac:dyDescent="0.2">
      <c r="A2718" t="s">
        <v>13613</v>
      </c>
      <c r="B2718" t="s">
        <v>87</v>
      </c>
      <c r="C2718" t="s">
        <v>104</v>
      </c>
      <c r="D2718" t="s">
        <v>10923</v>
      </c>
      <c r="E2718">
        <v>2</v>
      </c>
    </row>
    <row r="2719" spans="1:5" x14ac:dyDescent="0.2">
      <c r="A2719" t="s">
        <v>13614</v>
      </c>
      <c r="B2719" t="s">
        <v>87</v>
      </c>
      <c r="C2719" t="s">
        <v>104</v>
      </c>
      <c r="D2719" t="s">
        <v>10925</v>
      </c>
      <c r="E2719">
        <v>97</v>
      </c>
    </row>
    <row r="2720" spans="1:5" x14ac:dyDescent="0.2">
      <c r="A2720" t="s">
        <v>13615</v>
      </c>
      <c r="B2720" t="s">
        <v>87</v>
      </c>
      <c r="C2720" t="s">
        <v>104</v>
      </c>
      <c r="D2720" t="s">
        <v>10927</v>
      </c>
      <c r="E2720">
        <v>40</v>
      </c>
    </row>
    <row r="2721" spans="1:5" x14ac:dyDescent="0.2">
      <c r="A2721" t="s">
        <v>13616</v>
      </c>
      <c r="B2721" t="s">
        <v>87</v>
      </c>
      <c r="C2721" t="s">
        <v>104</v>
      </c>
      <c r="D2721" t="s">
        <v>10929</v>
      </c>
      <c r="E2721">
        <v>131</v>
      </c>
    </row>
    <row r="2722" spans="1:5" x14ac:dyDescent="0.2">
      <c r="A2722" t="s">
        <v>13617</v>
      </c>
      <c r="B2722" t="s">
        <v>87</v>
      </c>
      <c r="C2722" t="s">
        <v>104</v>
      </c>
      <c r="D2722" t="s">
        <v>10931</v>
      </c>
      <c r="E2722">
        <v>23</v>
      </c>
    </row>
    <row r="2723" spans="1:5" x14ac:dyDescent="0.2">
      <c r="A2723" t="s">
        <v>13618</v>
      </c>
      <c r="B2723" t="s">
        <v>87</v>
      </c>
      <c r="C2723" t="s">
        <v>104</v>
      </c>
      <c r="D2723" t="s">
        <v>10935</v>
      </c>
      <c r="E2723">
        <v>84</v>
      </c>
    </row>
    <row r="2724" spans="1:5" x14ac:dyDescent="0.2">
      <c r="A2724" t="s">
        <v>13619</v>
      </c>
      <c r="B2724" t="s">
        <v>87</v>
      </c>
      <c r="C2724" t="s">
        <v>104</v>
      </c>
      <c r="D2724" t="s">
        <v>10937</v>
      </c>
      <c r="E2724">
        <v>1</v>
      </c>
    </row>
    <row r="2725" spans="1:5" x14ac:dyDescent="0.2">
      <c r="A2725" t="s">
        <v>13620</v>
      </c>
      <c r="B2725" t="s">
        <v>87</v>
      </c>
      <c r="C2725" t="s">
        <v>104</v>
      </c>
      <c r="D2725" t="s">
        <v>10939</v>
      </c>
      <c r="E2725">
        <v>4</v>
      </c>
    </row>
    <row r="2726" spans="1:5" x14ac:dyDescent="0.2">
      <c r="A2726" t="s">
        <v>13621</v>
      </c>
      <c r="B2726" t="s">
        <v>87</v>
      </c>
      <c r="C2726" t="s">
        <v>104</v>
      </c>
      <c r="D2726" t="s">
        <v>10941</v>
      </c>
      <c r="E2726">
        <v>368</v>
      </c>
    </row>
    <row r="2727" spans="1:5" x14ac:dyDescent="0.2">
      <c r="A2727" t="s">
        <v>13622</v>
      </c>
      <c r="B2727" t="s">
        <v>87</v>
      </c>
      <c r="C2727" t="s">
        <v>104</v>
      </c>
      <c r="D2727" t="s">
        <v>10943</v>
      </c>
      <c r="E2727">
        <v>4</v>
      </c>
    </row>
    <row r="2728" spans="1:5" x14ac:dyDescent="0.2">
      <c r="A2728" t="s">
        <v>13623</v>
      </c>
      <c r="B2728" t="s">
        <v>87</v>
      </c>
      <c r="C2728" t="s">
        <v>105</v>
      </c>
      <c r="D2728" t="s">
        <v>10869</v>
      </c>
      <c r="E2728">
        <v>1</v>
      </c>
    </row>
    <row r="2729" spans="1:5" x14ac:dyDescent="0.2">
      <c r="A2729" t="s">
        <v>13624</v>
      </c>
      <c r="B2729" t="s">
        <v>87</v>
      </c>
      <c r="C2729" t="s">
        <v>105</v>
      </c>
      <c r="D2729" t="s">
        <v>10887</v>
      </c>
      <c r="E2729">
        <v>3</v>
      </c>
    </row>
    <row r="2730" spans="1:5" x14ac:dyDescent="0.2">
      <c r="A2730" t="s">
        <v>13625</v>
      </c>
      <c r="B2730" t="s">
        <v>87</v>
      </c>
      <c r="C2730" t="s">
        <v>105</v>
      </c>
      <c r="D2730" t="s">
        <v>10889</v>
      </c>
      <c r="E2730">
        <v>26</v>
      </c>
    </row>
    <row r="2731" spans="1:5" x14ac:dyDescent="0.2">
      <c r="A2731" t="s">
        <v>13626</v>
      </c>
      <c r="B2731" t="s">
        <v>87</v>
      </c>
      <c r="C2731" t="s">
        <v>105</v>
      </c>
      <c r="D2731" t="s">
        <v>10893</v>
      </c>
      <c r="E2731">
        <v>1</v>
      </c>
    </row>
    <row r="2732" spans="1:5" x14ac:dyDescent="0.2">
      <c r="A2732" t="s">
        <v>13627</v>
      </c>
      <c r="B2732" t="s">
        <v>87</v>
      </c>
      <c r="C2732" t="s">
        <v>105</v>
      </c>
      <c r="D2732" t="s">
        <v>10901</v>
      </c>
      <c r="E2732">
        <v>28</v>
      </c>
    </row>
    <row r="2733" spans="1:5" x14ac:dyDescent="0.2">
      <c r="A2733" t="s">
        <v>13628</v>
      </c>
      <c r="B2733" t="s">
        <v>87</v>
      </c>
      <c r="C2733" t="s">
        <v>105</v>
      </c>
      <c r="D2733" t="s">
        <v>10903</v>
      </c>
      <c r="E2733">
        <v>83</v>
      </c>
    </row>
    <row r="2734" spans="1:5" x14ac:dyDescent="0.2">
      <c r="A2734" t="s">
        <v>13629</v>
      </c>
      <c r="B2734" t="s">
        <v>87</v>
      </c>
      <c r="C2734" t="s">
        <v>105</v>
      </c>
      <c r="D2734" t="s">
        <v>10907</v>
      </c>
      <c r="E2734">
        <v>1</v>
      </c>
    </row>
    <row r="2735" spans="1:5" x14ac:dyDescent="0.2">
      <c r="A2735" t="s">
        <v>13630</v>
      </c>
      <c r="B2735" t="s">
        <v>87</v>
      </c>
      <c r="C2735" t="s">
        <v>105</v>
      </c>
      <c r="D2735" t="s">
        <v>10935</v>
      </c>
      <c r="E2735">
        <v>1</v>
      </c>
    </row>
    <row r="2736" spans="1:5" x14ac:dyDescent="0.2">
      <c r="A2736" t="s">
        <v>13631</v>
      </c>
      <c r="B2736" t="s">
        <v>87</v>
      </c>
      <c r="C2736" t="s">
        <v>105</v>
      </c>
      <c r="D2736" t="s">
        <v>10941</v>
      </c>
      <c r="E2736">
        <v>2</v>
      </c>
    </row>
    <row r="2737" spans="1:5" x14ac:dyDescent="0.2">
      <c r="A2737" t="s">
        <v>13632</v>
      </c>
      <c r="B2737" t="s">
        <v>87</v>
      </c>
      <c r="C2737" t="s">
        <v>106</v>
      </c>
      <c r="D2737" t="s">
        <v>10855</v>
      </c>
      <c r="E2737">
        <v>1</v>
      </c>
    </row>
    <row r="2738" spans="1:5" x14ac:dyDescent="0.2">
      <c r="A2738" t="s">
        <v>13633</v>
      </c>
      <c r="B2738" t="s">
        <v>87</v>
      </c>
      <c r="C2738" t="s">
        <v>106</v>
      </c>
      <c r="D2738" t="s">
        <v>10869</v>
      </c>
      <c r="E2738">
        <v>2</v>
      </c>
    </row>
    <row r="2739" spans="1:5" x14ac:dyDescent="0.2">
      <c r="A2739" t="s">
        <v>13634</v>
      </c>
      <c r="B2739" t="s">
        <v>87</v>
      </c>
      <c r="C2739" t="s">
        <v>106</v>
      </c>
      <c r="D2739" t="s">
        <v>10871</v>
      </c>
      <c r="E2739">
        <v>2</v>
      </c>
    </row>
    <row r="2740" spans="1:5" x14ac:dyDescent="0.2">
      <c r="A2740" t="s">
        <v>13635</v>
      </c>
      <c r="B2740" t="s">
        <v>87</v>
      </c>
      <c r="C2740" t="s">
        <v>106</v>
      </c>
      <c r="D2740" t="s">
        <v>10887</v>
      </c>
      <c r="E2740">
        <v>7</v>
      </c>
    </row>
    <row r="2741" spans="1:5" x14ac:dyDescent="0.2">
      <c r="A2741" t="s">
        <v>13636</v>
      </c>
      <c r="B2741" t="s">
        <v>87</v>
      </c>
      <c r="C2741" t="s">
        <v>106</v>
      </c>
      <c r="D2741" t="s">
        <v>10889</v>
      </c>
      <c r="E2741">
        <v>58</v>
      </c>
    </row>
    <row r="2742" spans="1:5" x14ac:dyDescent="0.2">
      <c r="A2742" t="s">
        <v>13637</v>
      </c>
      <c r="B2742" t="s">
        <v>87</v>
      </c>
      <c r="C2742" t="s">
        <v>106</v>
      </c>
      <c r="D2742" t="s">
        <v>10893</v>
      </c>
      <c r="E2742">
        <v>1</v>
      </c>
    </row>
    <row r="2743" spans="1:5" x14ac:dyDescent="0.2">
      <c r="A2743" t="s">
        <v>13638</v>
      </c>
      <c r="B2743" t="s">
        <v>87</v>
      </c>
      <c r="C2743" t="s">
        <v>106</v>
      </c>
      <c r="D2743" t="s">
        <v>10901</v>
      </c>
      <c r="E2743">
        <v>73</v>
      </c>
    </row>
    <row r="2744" spans="1:5" x14ac:dyDescent="0.2">
      <c r="A2744" t="s">
        <v>13639</v>
      </c>
      <c r="B2744" t="s">
        <v>87</v>
      </c>
      <c r="C2744" t="s">
        <v>106</v>
      </c>
      <c r="D2744" t="s">
        <v>10903</v>
      </c>
      <c r="E2744">
        <v>167</v>
      </c>
    </row>
    <row r="2745" spans="1:5" x14ac:dyDescent="0.2">
      <c r="A2745" t="s">
        <v>13640</v>
      </c>
      <c r="B2745" t="s">
        <v>87</v>
      </c>
      <c r="C2745" t="s">
        <v>106</v>
      </c>
      <c r="D2745" t="s">
        <v>10907</v>
      </c>
      <c r="E2745">
        <v>2</v>
      </c>
    </row>
    <row r="2746" spans="1:5" x14ac:dyDescent="0.2">
      <c r="A2746" t="s">
        <v>13641</v>
      </c>
      <c r="B2746" t="s">
        <v>87</v>
      </c>
      <c r="C2746" t="s">
        <v>106</v>
      </c>
      <c r="D2746" t="s">
        <v>10925</v>
      </c>
      <c r="E2746">
        <v>1</v>
      </c>
    </row>
    <row r="2747" spans="1:5" x14ac:dyDescent="0.2">
      <c r="A2747" t="s">
        <v>13642</v>
      </c>
      <c r="B2747" t="s">
        <v>87</v>
      </c>
      <c r="C2747" t="s">
        <v>106</v>
      </c>
      <c r="D2747" t="s">
        <v>10929</v>
      </c>
      <c r="E2747">
        <v>1</v>
      </c>
    </row>
    <row r="2748" spans="1:5" x14ac:dyDescent="0.2">
      <c r="A2748" t="s">
        <v>13643</v>
      </c>
      <c r="B2748" t="s">
        <v>87</v>
      </c>
      <c r="C2748" t="s">
        <v>106</v>
      </c>
      <c r="D2748" t="s">
        <v>10935</v>
      </c>
      <c r="E2748">
        <v>2</v>
      </c>
    </row>
    <row r="2749" spans="1:5" x14ac:dyDescent="0.2">
      <c r="A2749" t="s">
        <v>13644</v>
      </c>
      <c r="B2749" t="s">
        <v>87</v>
      </c>
      <c r="C2749" t="s">
        <v>106</v>
      </c>
      <c r="D2749" t="s">
        <v>10941</v>
      </c>
      <c r="E2749">
        <v>5</v>
      </c>
    </row>
    <row r="2750" spans="1:5" x14ac:dyDescent="0.2">
      <c r="A2750" t="s">
        <v>13645</v>
      </c>
      <c r="B2750" t="s">
        <v>87</v>
      </c>
      <c r="C2750" t="s">
        <v>107</v>
      </c>
      <c r="D2750" t="s">
        <v>10889</v>
      </c>
      <c r="E2750">
        <v>37</v>
      </c>
    </row>
    <row r="2751" spans="1:5" x14ac:dyDescent="0.2">
      <c r="A2751" t="s">
        <v>13646</v>
      </c>
      <c r="B2751" t="s">
        <v>87</v>
      </c>
      <c r="C2751" t="s">
        <v>107</v>
      </c>
      <c r="D2751" t="s">
        <v>10901</v>
      </c>
      <c r="E2751">
        <v>39</v>
      </c>
    </row>
    <row r="2752" spans="1:5" x14ac:dyDescent="0.2">
      <c r="A2752" t="s">
        <v>13647</v>
      </c>
      <c r="B2752" t="s">
        <v>87</v>
      </c>
      <c r="C2752" t="s">
        <v>107</v>
      </c>
      <c r="D2752" t="s">
        <v>10903</v>
      </c>
      <c r="E2752">
        <v>67</v>
      </c>
    </row>
    <row r="2753" spans="1:5" x14ac:dyDescent="0.2">
      <c r="A2753" t="s">
        <v>13648</v>
      </c>
      <c r="B2753" t="s">
        <v>87</v>
      </c>
      <c r="C2753" t="s">
        <v>108</v>
      </c>
      <c r="D2753" t="s">
        <v>10855</v>
      </c>
      <c r="E2753">
        <v>1</v>
      </c>
    </row>
    <row r="2754" spans="1:5" x14ac:dyDescent="0.2">
      <c r="A2754" t="s">
        <v>13649</v>
      </c>
      <c r="B2754" t="s">
        <v>87</v>
      </c>
      <c r="C2754" t="s">
        <v>108</v>
      </c>
      <c r="D2754" t="s">
        <v>10877</v>
      </c>
      <c r="E2754">
        <v>1</v>
      </c>
    </row>
    <row r="2755" spans="1:5" x14ac:dyDescent="0.2">
      <c r="A2755" t="s">
        <v>13650</v>
      </c>
      <c r="B2755" t="s">
        <v>87</v>
      </c>
      <c r="C2755" t="s">
        <v>108</v>
      </c>
      <c r="D2755" t="s">
        <v>10881</v>
      </c>
      <c r="E2755">
        <v>1</v>
      </c>
    </row>
    <row r="2756" spans="1:5" x14ac:dyDescent="0.2">
      <c r="A2756" t="s">
        <v>13651</v>
      </c>
      <c r="B2756" t="s">
        <v>87</v>
      </c>
      <c r="C2756" t="s">
        <v>108</v>
      </c>
      <c r="D2756" t="s">
        <v>10887</v>
      </c>
      <c r="E2756">
        <v>3</v>
      </c>
    </row>
    <row r="2757" spans="1:5" x14ac:dyDescent="0.2">
      <c r="A2757" t="s">
        <v>13652</v>
      </c>
      <c r="B2757" t="s">
        <v>87</v>
      </c>
      <c r="C2757" t="s">
        <v>108</v>
      </c>
      <c r="D2757" t="s">
        <v>10889</v>
      </c>
      <c r="E2757">
        <v>24</v>
      </c>
    </row>
    <row r="2758" spans="1:5" x14ac:dyDescent="0.2">
      <c r="A2758" t="s">
        <v>13653</v>
      </c>
      <c r="B2758" t="s">
        <v>87</v>
      </c>
      <c r="C2758" t="s">
        <v>108</v>
      </c>
      <c r="D2758" t="s">
        <v>10901</v>
      </c>
      <c r="E2758">
        <v>31</v>
      </c>
    </row>
    <row r="2759" spans="1:5" x14ac:dyDescent="0.2">
      <c r="A2759" t="s">
        <v>13654</v>
      </c>
      <c r="B2759" t="s">
        <v>87</v>
      </c>
      <c r="C2759" t="s">
        <v>108</v>
      </c>
      <c r="D2759" t="s">
        <v>10903</v>
      </c>
      <c r="E2759">
        <v>88</v>
      </c>
    </row>
    <row r="2760" spans="1:5" x14ac:dyDescent="0.2">
      <c r="A2760" t="s">
        <v>13655</v>
      </c>
      <c r="B2760" t="s">
        <v>87</v>
      </c>
      <c r="C2760" t="s">
        <v>108</v>
      </c>
      <c r="D2760" t="s">
        <v>10909</v>
      </c>
      <c r="E2760">
        <v>1</v>
      </c>
    </row>
    <row r="2761" spans="1:5" x14ac:dyDescent="0.2">
      <c r="A2761" t="s">
        <v>13656</v>
      </c>
      <c r="B2761" t="s">
        <v>87</v>
      </c>
      <c r="C2761" t="s">
        <v>108</v>
      </c>
      <c r="D2761" t="s">
        <v>10925</v>
      </c>
      <c r="E2761">
        <v>1</v>
      </c>
    </row>
    <row r="2762" spans="1:5" x14ac:dyDescent="0.2">
      <c r="A2762" t="s">
        <v>13657</v>
      </c>
      <c r="B2762" t="s">
        <v>87</v>
      </c>
      <c r="C2762" t="s">
        <v>108</v>
      </c>
      <c r="D2762" t="s">
        <v>10929</v>
      </c>
      <c r="E2762">
        <v>1</v>
      </c>
    </row>
    <row r="2763" spans="1:5" x14ac:dyDescent="0.2">
      <c r="A2763" t="s">
        <v>13658</v>
      </c>
      <c r="B2763" t="s">
        <v>87</v>
      </c>
      <c r="C2763" t="s">
        <v>108</v>
      </c>
      <c r="D2763" t="s">
        <v>10935</v>
      </c>
      <c r="E2763">
        <v>1</v>
      </c>
    </row>
    <row r="2764" spans="1:5" x14ac:dyDescent="0.2">
      <c r="A2764" t="s">
        <v>13659</v>
      </c>
      <c r="B2764" t="s">
        <v>87</v>
      </c>
      <c r="C2764" t="s">
        <v>109</v>
      </c>
      <c r="D2764" t="s">
        <v>10859</v>
      </c>
      <c r="E2764">
        <v>2</v>
      </c>
    </row>
    <row r="2765" spans="1:5" x14ac:dyDescent="0.2">
      <c r="A2765" t="s">
        <v>13660</v>
      </c>
      <c r="B2765" t="s">
        <v>87</v>
      </c>
      <c r="C2765" t="s">
        <v>109</v>
      </c>
      <c r="D2765" t="s">
        <v>10887</v>
      </c>
      <c r="E2765">
        <v>2</v>
      </c>
    </row>
    <row r="2766" spans="1:5" x14ac:dyDescent="0.2">
      <c r="A2766" t="s">
        <v>13661</v>
      </c>
      <c r="B2766" t="s">
        <v>87</v>
      </c>
      <c r="C2766" t="s">
        <v>109</v>
      </c>
      <c r="D2766" t="s">
        <v>10889</v>
      </c>
      <c r="E2766">
        <v>22</v>
      </c>
    </row>
    <row r="2767" spans="1:5" x14ac:dyDescent="0.2">
      <c r="A2767" t="s">
        <v>13662</v>
      </c>
      <c r="B2767" t="s">
        <v>87</v>
      </c>
      <c r="C2767" t="s">
        <v>109</v>
      </c>
      <c r="D2767" t="s">
        <v>10901</v>
      </c>
      <c r="E2767">
        <v>24</v>
      </c>
    </row>
    <row r="2768" spans="1:5" x14ac:dyDescent="0.2">
      <c r="A2768" t="s">
        <v>13663</v>
      </c>
      <c r="B2768" t="s">
        <v>87</v>
      </c>
      <c r="C2768" t="s">
        <v>109</v>
      </c>
      <c r="D2768" t="s">
        <v>10903</v>
      </c>
      <c r="E2768">
        <v>69</v>
      </c>
    </row>
    <row r="2769" spans="1:5" x14ac:dyDescent="0.2">
      <c r="A2769" t="s">
        <v>13664</v>
      </c>
      <c r="B2769" t="s">
        <v>87</v>
      </c>
      <c r="C2769" t="s">
        <v>110</v>
      </c>
      <c r="D2769" t="s">
        <v>10855</v>
      </c>
      <c r="E2769">
        <v>1</v>
      </c>
    </row>
    <row r="2770" spans="1:5" x14ac:dyDescent="0.2">
      <c r="A2770" t="s">
        <v>13665</v>
      </c>
      <c r="B2770" t="s">
        <v>87</v>
      </c>
      <c r="C2770" t="s">
        <v>110</v>
      </c>
      <c r="D2770" t="s">
        <v>10869</v>
      </c>
      <c r="E2770">
        <v>2</v>
      </c>
    </row>
    <row r="2771" spans="1:5" x14ac:dyDescent="0.2">
      <c r="A2771" t="s">
        <v>13666</v>
      </c>
      <c r="B2771" t="s">
        <v>87</v>
      </c>
      <c r="C2771" t="s">
        <v>110</v>
      </c>
      <c r="D2771" t="s">
        <v>10877</v>
      </c>
      <c r="E2771">
        <v>1</v>
      </c>
    </row>
    <row r="2772" spans="1:5" x14ac:dyDescent="0.2">
      <c r="A2772" t="s">
        <v>13667</v>
      </c>
      <c r="B2772" t="s">
        <v>87</v>
      </c>
      <c r="C2772" t="s">
        <v>110</v>
      </c>
      <c r="D2772" t="s">
        <v>10887</v>
      </c>
      <c r="E2772">
        <v>5</v>
      </c>
    </row>
    <row r="2773" spans="1:5" x14ac:dyDescent="0.2">
      <c r="A2773" t="s">
        <v>13668</v>
      </c>
      <c r="B2773" t="s">
        <v>87</v>
      </c>
      <c r="C2773" t="s">
        <v>110</v>
      </c>
      <c r="D2773" t="s">
        <v>10889</v>
      </c>
      <c r="E2773">
        <v>46</v>
      </c>
    </row>
    <row r="2774" spans="1:5" x14ac:dyDescent="0.2">
      <c r="A2774" t="s">
        <v>13669</v>
      </c>
      <c r="B2774" t="s">
        <v>87</v>
      </c>
      <c r="C2774" t="s">
        <v>110</v>
      </c>
      <c r="D2774" t="s">
        <v>10893</v>
      </c>
      <c r="E2774">
        <v>1</v>
      </c>
    </row>
    <row r="2775" spans="1:5" x14ac:dyDescent="0.2">
      <c r="A2775" t="s">
        <v>13670</v>
      </c>
      <c r="B2775" t="s">
        <v>87</v>
      </c>
      <c r="C2775" t="s">
        <v>110</v>
      </c>
      <c r="D2775" t="s">
        <v>10901</v>
      </c>
      <c r="E2775">
        <v>51</v>
      </c>
    </row>
    <row r="2776" spans="1:5" x14ac:dyDescent="0.2">
      <c r="A2776" t="s">
        <v>13671</v>
      </c>
      <c r="B2776" t="s">
        <v>87</v>
      </c>
      <c r="C2776" t="s">
        <v>110</v>
      </c>
      <c r="D2776" t="s">
        <v>10903</v>
      </c>
      <c r="E2776">
        <v>119</v>
      </c>
    </row>
    <row r="2777" spans="1:5" x14ac:dyDescent="0.2">
      <c r="A2777" t="s">
        <v>13672</v>
      </c>
      <c r="B2777" t="s">
        <v>87</v>
      </c>
      <c r="C2777" t="s">
        <v>110</v>
      </c>
      <c r="D2777" t="s">
        <v>10907</v>
      </c>
      <c r="E2777">
        <v>3</v>
      </c>
    </row>
    <row r="2778" spans="1:5" x14ac:dyDescent="0.2">
      <c r="A2778" t="s">
        <v>13673</v>
      </c>
      <c r="B2778" t="s">
        <v>87</v>
      </c>
      <c r="C2778" t="s">
        <v>110</v>
      </c>
      <c r="D2778" t="s">
        <v>10927</v>
      </c>
      <c r="E2778">
        <v>1</v>
      </c>
    </row>
    <row r="2779" spans="1:5" x14ac:dyDescent="0.2">
      <c r="A2779" t="s">
        <v>13674</v>
      </c>
      <c r="B2779" t="s">
        <v>87</v>
      </c>
      <c r="C2779" t="s">
        <v>110</v>
      </c>
      <c r="D2779" t="s">
        <v>10935</v>
      </c>
      <c r="E2779">
        <v>2</v>
      </c>
    </row>
    <row r="2780" spans="1:5" x14ac:dyDescent="0.2">
      <c r="A2780" t="s">
        <v>13675</v>
      </c>
      <c r="B2780" t="s">
        <v>87</v>
      </c>
      <c r="C2780" t="s">
        <v>110</v>
      </c>
      <c r="D2780" t="s">
        <v>10941</v>
      </c>
      <c r="E2780">
        <v>3</v>
      </c>
    </row>
    <row r="2781" spans="1:5" x14ac:dyDescent="0.2">
      <c r="A2781" t="s">
        <v>13676</v>
      </c>
      <c r="B2781" t="s">
        <v>87</v>
      </c>
      <c r="C2781" t="s">
        <v>111</v>
      </c>
      <c r="D2781" t="s">
        <v>10855</v>
      </c>
      <c r="E2781">
        <v>6</v>
      </c>
    </row>
    <row r="2782" spans="1:5" x14ac:dyDescent="0.2">
      <c r="A2782" t="s">
        <v>13677</v>
      </c>
      <c r="B2782" t="s">
        <v>87</v>
      </c>
      <c r="C2782" t="s">
        <v>111</v>
      </c>
      <c r="D2782" t="s">
        <v>10859</v>
      </c>
      <c r="E2782">
        <v>1</v>
      </c>
    </row>
    <row r="2783" spans="1:5" x14ac:dyDescent="0.2">
      <c r="A2783" t="s">
        <v>13678</v>
      </c>
      <c r="B2783" t="s">
        <v>87</v>
      </c>
      <c r="C2783" t="s">
        <v>111</v>
      </c>
      <c r="D2783" t="s">
        <v>10863</v>
      </c>
      <c r="E2783">
        <v>1</v>
      </c>
    </row>
    <row r="2784" spans="1:5" x14ac:dyDescent="0.2">
      <c r="A2784" t="s">
        <v>13679</v>
      </c>
      <c r="B2784" t="s">
        <v>87</v>
      </c>
      <c r="C2784" t="s">
        <v>111</v>
      </c>
      <c r="D2784" t="s">
        <v>10865</v>
      </c>
      <c r="E2784">
        <v>1</v>
      </c>
    </row>
    <row r="2785" spans="1:5" x14ac:dyDescent="0.2">
      <c r="A2785" t="s">
        <v>13680</v>
      </c>
      <c r="B2785" t="s">
        <v>87</v>
      </c>
      <c r="C2785" t="s">
        <v>111</v>
      </c>
      <c r="D2785" t="s">
        <v>10869</v>
      </c>
      <c r="E2785">
        <v>20</v>
      </c>
    </row>
    <row r="2786" spans="1:5" x14ac:dyDescent="0.2">
      <c r="A2786" t="s">
        <v>13681</v>
      </c>
      <c r="B2786" t="s">
        <v>87</v>
      </c>
      <c r="C2786" t="s">
        <v>111</v>
      </c>
      <c r="D2786" t="s">
        <v>10871</v>
      </c>
      <c r="E2786">
        <v>2</v>
      </c>
    </row>
    <row r="2787" spans="1:5" x14ac:dyDescent="0.2">
      <c r="A2787" t="s">
        <v>13682</v>
      </c>
      <c r="B2787" t="s">
        <v>87</v>
      </c>
      <c r="C2787" t="s">
        <v>111</v>
      </c>
      <c r="D2787" t="s">
        <v>10873</v>
      </c>
      <c r="E2787">
        <v>2</v>
      </c>
    </row>
    <row r="2788" spans="1:5" x14ac:dyDescent="0.2">
      <c r="A2788" t="s">
        <v>13683</v>
      </c>
      <c r="B2788" t="s">
        <v>87</v>
      </c>
      <c r="C2788" t="s">
        <v>111</v>
      </c>
      <c r="D2788" t="s">
        <v>10875</v>
      </c>
      <c r="E2788">
        <v>2</v>
      </c>
    </row>
    <row r="2789" spans="1:5" x14ac:dyDescent="0.2">
      <c r="A2789" t="s">
        <v>13684</v>
      </c>
      <c r="B2789" t="s">
        <v>87</v>
      </c>
      <c r="C2789" t="s">
        <v>111</v>
      </c>
      <c r="D2789" t="s">
        <v>10877</v>
      </c>
      <c r="E2789">
        <v>3</v>
      </c>
    </row>
    <row r="2790" spans="1:5" x14ac:dyDescent="0.2">
      <c r="A2790" t="s">
        <v>13685</v>
      </c>
      <c r="B2790" t="s">
        <v>87</v>
      </c>
      <c r="C2790" t="s">
        <v>111</v>
      </c>
      <c r="D2790" t="s">
        <v>10881</v>
      </c>
      <c r="E2790">
        <v>2</v>
      </c>
    </row>
    <row r="2791" spans="1:5" x14ac:dyDescent="0.2">
      <c r="A2791" t="s">
        <v>13686</v>
      </c>
      <c r="B2791" t="s">
        <v>87</v>
      </c>
      <c r="C2791" t="s">
        <v>111</v>
      </c>
      <c r="D2791" t="s">
        <v>10883</v>
      </c>
      <c r="E2791">
        <v>1</v>
      </c>
    </row>
    <row r="2792" spans="1:5" x14ac:dyDescent="0.2">
      <c r="A2792" t="s">
        <v>13687</v>
      </c>
      <c r="B2792" t="s">
        <v>87</v>
      </c>
      <c r="C2792" t="s">
        <v>111</v>
      </c>
      <c r="D2792" t="s">
        <v>10885</v>
      </c>
      <c r="E2792">
        <v>3</v>
      </c>
    </row>
    <row r="2793" spans="1:5" x14ac:dyDescent="0.2">
      <c r="A2793" t="s">
        <v>13688</v>
      </c>
      <c r="B2793" t="s">
        <v>87</v>
      </c>
      <c r="C2793" t="s">
        <v>111</v>
      </c>
      <c r="D2793" t="s">
        <v>10887</v>
      </c>
      <c r="E2793">
        <v>30</v>
      </c>
    </row>
    <row r="2794" spans="1:5" x14ac:dyDescent="0.2">
      <c r="A2794" t="s">
        <v>13689</v>
      </c>
      <c r="B2794" t="s">
        <v>87</v>
      </c>
      <c r="C2794" t="s">
        <v>111</v>
      </c>
      <c r="D2794" t="s">
        <v>10889</v>
      </c>
      <c r="E2794">
        <v>170</v>
      </c>
    </row>
    <row r="2795" spans="1:5" x14ac:dyDescent="0.2">
      <c r="A2795" t="s">
        <v>13690</v>
      </c>
      <c r="B2795" t="s">
        <v>87</v>
      </c>
      <c r="C2795" t="s">
        <v>111</v>
      </c>
      <c r="D2795" t="s">
        <v>10893</v>
      </c>
      <c r="E2795">
        <v>7</v>
      </c>
    </row>
    <row r="2796" spans="1:5" x14ac:dyDescent="0.2">
      <c r="A2796" t="s">
        <v>13691</v>
      </c>
      <c r="B2796" t="s">
        <v>87</v>
      </c>
      <c r="C2796" t="s">
        <v>111</v>
      </c>
      <c r="D2796" t="s">
        <v>10895</v>
      </c>
      <c r="E2796">
        <v>4</v>
      </c>
    </row>
    <row r="2797" spans="1:5" x14ac:dyDescent="0.2">
      <c r="A2797" t="s">
        <v>13692</v>
      </c>
      <c r="B2797" t="s">
        <v>87</v>
      </c>
      <c r="C2797" t="s">
        <v>111</v>
      </c>
      <c r="D2797" t="s">
        <v>10899</v>
      </c>
      <c r="E2797">
        <v>2</v>
      </c>
    </row>
    <row r="2798" spans="1:5" x14ac:dyDescent="0.2">
      <c r="A2798" t="s">
        <v>13693</v>
      </c>
      <c r="B2798" t="s">
        <v>87</v>
      </c>
      <c r="C2798" t="s">
        <v>111</v>
      </c>
      <c r="D2798" t="s">
        <v>10901</v>
      </c>
      <c r="E2798">
        <v>201</v>
      </c>
    </row>
    <row r="2799" spans="1:5" x14ac:dyDescent="0.2">
      <c r="A2799" t="s">
        <v>13694</v>
      </c>
      <c r="B2799" t="s">
        <v>87</v>
      </c>
      <c r="C2799" t="s">
        <v>111</v>
      </c>
      <c r="D2799" t="s">
        <v>10903</v>
      </c>
      <c r="E2799">
        <v>417</v>
      </c>
    </row>
    <row r="2800" spans="1:5" x14ac:dyDescent="0.2">
      <c r="A2800" t="s">
        <v>13695</v>
      </c>
      <c r="B2800" t="s">
        <v>87</v>
      </c>
      <c r="C2800" t="s">
        <v>111</v>
      </c>
      <c r="D2800" t="s">
        <v>10907</v>
      </c>
      <c r="E2800">
        <v>4</v>
      </c>
    </row>
    <row r="2801" spans="1:5" x14ac:dyDescent="0.2">
      <c r="A2801" t="s">
        <v>13696</v>
      </c>
      <c r="B2801" t="s">
        <v>87</v>
      </c>
      <c r="C2801" t="s">
        <v>111</v>
      </c>
      <c r="D2801" t="s">
        <v>10909</v>
      </c>
      <c r="E2801">
        <v>9</v>
      </c>
    </row>
    <row r="2802" spans="1:5" x14ac:dyDescent="0.2">
      <c r="A2802" t="s">
        <v>13697</v>
      </c>
      <c r="B2802" t="s">
        <v>87</v>
      </c>
      <c r="C2802" t="s">
        <v>111</v>
      </c>
      <c r="D2802" t="s">
        <v>10917</v>
      </c>
      <c r="E2802">
        <v>1</v>
      </c>
    </row>
    <row r="2803" spans="1:5" x14ac:dyDescent="0.2">
      <c r="A2803" t="s">
        <v>13698</v>
      </c>
      <c r="B2803" t="s">
        <v>87</v>
      </c>
      <c r="C2803" t="s">
        <v>111</v>
      </c>
      <c r="D2803" t="s">
        <v>10921</v>
      </c>
      <c r="E2803">
        <v>1</v>
      </c>
    </row>
    <row r="2804" spans="1:5" x14ac:dyDescent="0.2">
      <c r="A2804" t="s">
        <v>13699</v>
      </c>
      <c r="B2804" t="s">
        <v>87</v>
      </c>
      <c r="C2804" t="s">
        <v>111</v>
      </c>
      <c r="D2804" t="s">
        <v>10925</v>
      </c>
      <c r="E2804">
        <v>8</v>
      </c>
    </row>
    <row r="2805" spans="1:5" x14ac:dyDescent="0.2">
      <c r="A2805" t="s">
        <v>13700</v>
      </c>
      <c r="B2805" t="s">
        <v>87</v>
      </c>
      <c r="C2805" t="s">
        <v>111</v>
      </c>
      <c r="D2805" t="s">
        <v>10927</v>
      </c>
      <c r="E2805">
        <v>4</v>
      </c>
    </row>
    <row r="2806" spans="1:5" x14ac:dyDescent="0.2">
      <c r="A2806" t="s">
        <v>13701</v>
      </c>
      <c r="B2806" t="s">
        <v>87</v>
      </c>
      <c r="C2806" t="s">
        <v>111</v>
      </c>
      <c r="D2806" t="s">
        <v>10929</v>
      </c>
      <c r="E2806">
        <v>10</v>
      </c>
    </row>
    <row r="2807" spans="1:5" x14ac:dyDescent="0.2">
      <c r="A2807" t="s">
        <v>13702</v>
      </c>
      <c r="B2807" t="s">
        <v>87</v>
      </c>
      <c r="C2807" t="s">
        <v>111</v>
      </c>
      <c r="D2807" t="s">
        <v>10935</v>
      </c>
      <c r="E2807">
        <v>6</v>
      </c>
    </row>
    <row r="2808" spans="1:5" x14ac:dyDescent="0.2">
      <c r="A2808" t="s">
        <v>13703</v>
      </c>
      <c r="B2808" t="s">
        <v>87</v>
      </c>
      <c r="C2808" t="s">
        <v>111</v>
      </c>
      <c r="D2808" t="s">
        <v>10941</v>
      </c>
      <c r="E2808">
        <v>29</v>
      </c>
    </row>
    <row r="2809" spans="1:5" x14ac:dyDescent="0.2">
      <c r="A2809" t="s">
        <v>13704</v>
      </c>
      <c r="B2809" t="s">
        <v>87</v>
      </c>
      <c r="C2809" t="s">
        <v>112</v>
      </c>
      <c r="D2809" t="s">
        <v>10855</v>
      </c>
      <c r="E2809">
        <v>1</v>
      </c>
    </row>
    <row r="2810" spans="1:5" x14ac:dyDescent="0.2">
      <c r="A2810" t="s">
        <v>13705</v>
      </c>
      <c r="B2810" t="s">
        <v>87</v>
      </c>
      <c r="C2810" t="s">
        <v>112</v>
      </c>
      <c r="D2810" t="s">
        <v>10869</v>
      </c>
      <c r="E2810">
        <v>2</v>
      </c>
    </row>
    <row r="2811" spans="1:5" x14ac:dyDescent="0.2">
      <c r="A2811" t="s">
        <v>13706</v>
      </c>
      <c r="B2811" t="s">
        <v>87</v>
      </c>
      <c r="C2811" t="s">
        <v>112</v>
      </c>
      <c r="D2811" t="s">
        <v>10873</v>
      </c>
      <c r="E2811">
        <v>1</v>
      </c>
    </row>
    <row r="2812" spans="1:5" x14ac:dyDescent="0.2">
      <c r="A2812" t="s">
        <v>13707</v>
      </c>
      <c r="B2812" t="s">
        <v>87</v>
      </c>
      <c r="C2812" t="s">
        <v>112</v>
      </c>
      <c r="D2812" t="s">
        <v>10877</v>
      </c>
      <c r="E2812">
        <v>1</v>
      </c>
    </row>
    <row r="2813" spans="1:5" x14ac:dyDescent="0.2">
      <c r="A2813" t="s">
        <v>13708</v>
      </c>
      <c r="B2813" t="s">
        <v>87</v>
      </c>
      <c r="C2813" t="s">
        <v>112</v>
      </c>
      <c r="D2813" t="s">
        <v>10887</v>
      </c>
      <c r="E2813">
        <v>3</v>
      </c>
    </row>
    <row r="2814" spans="1:5" x14ac:dyDescent="0.2">
      <c r="A2814" t="s">
        <v>13709</v>
      </c>
      <c r="B2814" t="s">
        <v>87</v>
      </c>
      <c r="C2814" t="s">
        <v>112</v>
      </c>
      <c r="D2814" t="s">
        <v>10889</v>
      </c>
      <c r="E2814">
        <v>30</v>
      </c>
    </row>
    <row r="2815" spans="1:5" x14ac:dyDescent="0.2">
      <c r="A2815" t="s">
        <v>13710</v>
      </c>
      <c r="B2815" t="s">
        <v>87</v>
      </c>
      <c r="C2815" t="s">
        <v>112</v>
      </c>
      <c r="D2815" t="s">
        <v>10893</v>
      </c>
      <c r="E2815">
        <v>1</v>
      </c>
    </row>
    <row r="2816" spans="1:5" x14ac:dyDescent="0.2">
      <c r="A2816" t="s">
        <v>13711</v>
      </c>
      <c r="B2816" t="s">
        <v>87</v>
      </c>
      <c r="C2816" t="s">
        <v>112</v>
      </c>
      <c r="D2816" t="s">
        <v>10901</v>
      </c>
      <c r="E2816">
        <v>33</v>
      </c>
    </row>
    <row r="2817" spans="1:5" x14ac:dyDescent="0.2">
      <c r="A2817" t="s">
        <v>13712</v>
      </c>
      <c r="B2817" t="s">
        <v>87</v>
      </c>
      <c r="C2817" t="s">
        <v>112</v>
      </c>
      <c r="D2817" t="s">
        <v>10903</v>
      </c>
      <c r="E2817">
        <v>59</v>
      </c>
    </row>
    <row r="2818" spans="1:5" x14ac:dyDescent="0.2">
      <c r="A2818" t="s">
        <v>13713</v>
      </c>
      <c r="B2818" t="s">
        <v>87</v>
      </c>
      <c r="C2818" t="s">
        <v>112</v>
      </c>
      <c r="D2818" t="s">
        <v>10921</v>
      </c>
      <c r="E2818">
        <v>1</v>
      </c>
    </row>
    <row r="2819" spans="1:5" x14ac:dyDescent="0.2">
      <c r="A2819" t="s">
        <v>13714</v>
      </c>
      <c r="B2819" t="s">
        <v>87</v>
      </c>
      <c r="C2819" t="s">
        <v>112</v>
      </c>
      <c r="D2819" t="s">
        <v>10925</v>
      </c>
      <c r="E2819">
        <v>1</v>
      </c>
    </row>
    <row r="2820" spans="1:5" x14ac:dyDescent="0.2">
      <c r="A2820" t="s">
        <v>13715</v>
      </c>
      <c r="B2820" t="s">
        <v>87</v>
      </c>
      <c r="C2820" t="s">
        <v>112</v>
      </c>
      <c r="D2820" t="s">
        <v>10929</v>
      </c>
      <c r="E2820">
        <v>1</v>
      </c>
    </row>
    <row r="2821" spans="1:5" x14ac:dyDescent="0.2">
      <c r="A2821" t="s">
        <v>13716</v>
      </c>
      <c r="B2821" t="s">
        <v>87</v>
      </c>
      <c r="C2821" t="s">
        <v>112</v>
      </c>
      <c r="D2821" t="s">
        <v>10941</v>
      </c>
      <c r="E2821">
        <v>1</v>
      </c>
    </row>
    <row r="2822" spans="1:5" x14ac:dyDescent="0.2">
      <c r="A2822" t="s">
        <v>13717</v>
      </c>
      <c r="B2822" t="s">
        <v>87</v>
      </c>
      <c r="C2822" t="s">
        <v>113</v>
      </c>
      <c r="D2822" t="s">
        <v>10887</v>
      </c>
      <c r="E2822">
        <v>1</v>
      </c>
    </row>
    <row r="2823" spans="1:5" x14ac:dyDescent="0.2">
      <c r="A2823" t="s">
        <v>13718</v>
      </c>
      <c r="B2823" t="s">
        <v>87</v>
      </c>
      <c r="C2823" t="s">
        <v>113</v>
      </c>
      <c r="D2823" t="s">
        <v>10889</v>
      </c>
      <c r="E2823">
        <v>22</v>
      </c>
    </row>
    <row r="2824" spans="1:5" x14ac:dyDescent="0.2">
      <c r="A2824" t="s">
        <v>13719</v>
      </c>
      <c r="B2824" t="s">
        <v>87</v>
      </c>
      <c r="C2824" t="s">
        <v>113</v>
      </c>
      <c r="D2824" t="s">
        <v>10901</v>
      </c>
      <c r="E2824">
        <v>22</v>
      </c>
    </row>
    <row r="2825" spans="1:5" x14ac:dyDescent="0.2">
      <c r="A2825" t="s">
        <v>13720</v>
      </c>
      <c r="B2825" t="s">
        <v>87</v>
      </c>
      <c r="C2825" t="s">
        <v>113</v>
      </c>
      <c r="D2825" t="s">
        <v>10903</v>
      </c>
      <c r="E2825">
        <v>38</v>
      </c>
    </row>
    <row r="2826" spans="1:5" x14ac:dyDescent="0.2">
      <c r="A2826" t="s">
        <v>13721</v>
      </c>
      <c r="B2826" t="s">
        <v>87</v>
      </c>
      <c r="C2826" t="s">
        <v>113</v>
      </c>
      <c r="D2826" t="s">
        <v>10929</v>
      </c>
      <c r="E2826">
        <v>1</v>
      </c>
    </row>
    <row r="2827" spans="1:5" x14ac:dyDescent="0.2">
      <c r="A2827" t="s">
        <v>13722</v>
      </c>
      <c r="B2827" t="s">
        <v>87</v>
      </c>
      <c r="C2827" t="s">
        <v>114</v>
      </c>
      <c r="D2827" t="s">
        <v>10869</v>
      </c>
      <c r="E2827">
        <v>1</v>
      </c>
    </row>
    <row r="2828" spans="1:5" x14ac:dyDescent="0.2">
      <c r="A2828" t="s">
        <v>13723</v>
      </c>
      <c r="B2828" t="s">
        <v>87</v>
      </c>
      <c r="C2828" t="s">
        <v>114</v>
      </c>
      <c r="D2828" t="s">
        <v>10885</v>
      </c>
      <c r="E2828">
        <v>1</v>
      </c>
    </row>
    <row r="2829" spans="1:5" x14ac:dyDescent="0.2">
      <c r="A2829" t="s">
        <v>13724</v>
      </c>
      <c r="B2829" t="s">
        <v>87</v>
      </c>
      <c r="C2829" t="s">
        <v>114</v>
      </c>
      <c r="D2829" t="s">
        <v>10887</v>
      </c>
      <c r="E2829">
        <v>1</v>
      </c>
    </row>
    <row r="2830" spans="1:5" x14ac:dyDescent="0.2">
      <c r="A2830" t="s">
        <v>13725</v>
      </c>
      <c r="B2830" t="s">
        <v>87</v>
      </c>
      <c r="C2830" t="s">
        <v>114</v>
      </c>
      <c r="D2830" t="s">
        <v>10889</v>
      </c>
      <c r="E2830">
        <v>41</v>
      </c>
    </row>
    <row r="2831" spans="1:5" x14ac:dyDescent="0.2">
      <c r="A2831" t="s">
        <v>13726</v>
      </c>
      <c r="B2831" t="s">
        <v>87</v>
      </c>
      <c r="C2831" t="s">
        <v>114</v>
      </c>
      <c r="D2831" t="s">
        <v>10901</v>
      </c>
      <c r="E2831">
        <v>45</v>
      </c>
    </row>
    <row r="2832" spans="1:5" x14ac:dyDescent="0.2">
      <c r="A2832" t="s">
        <v>13727</v>
      </c>
      <c r="B2832" t="s">
        <v>87</v>
      </c>
      <c r="C2832" t="s">
        <v>114</v>
      </c>
      <c r="D2832" t="s">
        <v>10903</v>
      </c>
      <c r="E2832">
        <v>109</v>
      </c>
    </row>
    <row r="2833" spans="1:5" x14ac:dyDescent="0.2">
      <c r="A2833" t="s">
        <v>13728</v>
      </c>
      <c r="B2833" t="s">
        <v>87</v>
      </c>
      <c r="C2833" t="s">
        <v>115</v>
      </c>
      <c r="D2833" t="s">
        <v>10887</v>
      </c>
      <c r="E2833">
        <v>1</v>
      </c>
    </row>
    <row r="2834" spans="1:5" x14ac:dyDescent="0.2">
      <c r="A2834" t="s">
        <v>13729</v>
      </c>
      <c r="B2834" t="s">
        <v>87</v>
      </c>
      <c r="C2834" t="s">
        <v>115</v>
      </c>
      <c r="D2834" t="s">
        <v>10889</v>
      </c>
      <c r="E2834">
        <v>55</v>
      </c>
    </row>
    <row r="2835" spans="1:5" x14ac:dyDescent="0.2">
      <c r="A2835" t="s">
        <v>13730</v>
      </c>
      <c r="B2835" t="s">
        <v>87</v>
      </c>
      <c r="C2835" t="s">
        <v>115</v>
      </c>
      <c r="D2835" t="s">
        <v>10901</v>
      </c>
      <c r="E2835">
        <v>61</v>
      </c>
    </row>
    <row r="2836" spans="1:5" x14ac:dyDescent="0.2">
      <c r="A2836" t="s">
        <v>13731</v>
      </c>
      <c r="B2836" t="s">
        <v>87</v>
      </c>
      <c r="C2836" t="s">
        <v>115</v>
      </c>
      <c r="D2836" t="s">
        <v>10903</v>
      </c>
      <c r="E2836">
        <v>160</v>
      </c>
    </row>
    <row r="2837" spans="1:5" x14ac:dyDescent="0.2">
      <c r="A2837" t="s">
        <v>13732</v>
      </c>
      <c r="B2837" t="s">
        <v>87</v>
      </c>
      <c r="C2837" t="s">
        <v>115</v>
      </c>
      <c r="D2837" t="s">
        <v>10905</v>
      </c>
      <c r="E2837">
        <v>1</v>
      </c>
    </row>
    <row r="2838" spans="1:5" x14ac:dyDescent="0.2">
      <c r="A2838" t="s">
        <v>13733</v>
      </c>
      <c r="B2838" t="s">
        <v>87</v>
      </c>
      <c r="C2838" t="s">
        <v>115</v>
      </c>
      <c r="D2838" t="s">
        <v>10941</v>
      </c>
      <c r="E2838">
        <v>1</v>
      </c>
    </row>
    <row r="2839" spans="1:5" x14ac:dyDescent="0.2">
      <c r="A2839" t="s">
        <v>13734</v>
      </c>
      <c r="B2839" t="s">
        <v>87</v>
      </c>
      <c r="C2839" t="s">
        <v>116</v>
      </c>
      <c r="D2839" t="s">
        <v>10889</v>
      </c>
      <c r="E2839">
        <v>23</v>
      </c>
    </row>
    <row r="2840" spans="1:5" x14ac:dyDescent="0.2">
      <c r="A2840" t="s">
        <v>13735</v>
      </c>
      <c r="B2840" t="s">
        <v>87</v>
      </c>
      <c r="C2840" t="s">
        <v>116</v>
      </c>
      <c r="D2840" t="s">
        <v>10901</v>
      </c>
      <c r="E2840">
        <v>27</v>
      </c>
    </row>
    <row r="2841" spans="1:5" x14ac:dyDescent="0.2">
      <c r="A2841" t="s">
        <v>13736</v>
      </c>
      <c r="B2841" t="s">
        <v>87</v>
      </c>
      <c r="C2841" t="s">
        <v>116</v>
      </c>
      <c r="D2841" t="s">
        <v>10903</v>
      </c>
      <c r="E2841">
        <v>68</v>
      </c>
    </row>
    <row r="2842" spans="1:5" x14ac:dyDescent="0.2">
      <c r="A2842" t="s">
        <v>13737</v>
      </c>
      <c r="B2842" t="s">
        <v>87</v>
      </c>
      <c r="C2842" t="s">
        <v>117</v>
      </c>
      <c r="D2842" t="s">
        <v>10859</v>
      </c>
      <c r="E2842">
        <v>2</v>
      </c>
    </row>
    <row r="2843" spans="1:5" x14ac:dyDescent="0.2">
      <c r="A2843" t="s">
        <v>13738</v>
      </c>
      <c r="B2843" t="s">
        <v>87</v>
      </c>
      <c r="C2843" t="s">
        <v>117</v>
      </c>
      <c r="D2843" t="s">
        <v>10865</v>
      </c>
      <c r="E2843">
        <v>1</v>
      </c>
    </row>
    <row r="2844" spans="1:5" x14ac:dyDescent="0.2">
      <c r="A2844" t="s">
        <v>13739</v>
      </c>
      <c r="B2844" t="s">
        <v>87</v>
      </c>
      <c r="C2844" t="s">
        <v>117</v>
      </c>
      <c r="D2844" t="s">
        <v>10869</v>
      </c>
      <c r="E2844">
        <v>1</v>
      </c>
    </row>
    <row r="2845" spans="1:5" x14ac:dyDescent="0.2">
      <c r="A2845" t="s">
        <v>13740</v>
      </c>
      <c r="B2845" t="s">
        <v>87</v>
      </c>
      <c r="C2845" t="s">
        <v>117</v>
      </c>
      <c r="D2845" t="s">
        <v>10875</v>
      </c>
      <c r="E2845">
        <v>1</v>
      </c>
    </row>
    <row r="2846" spans="1:5" x14ac:dyDescent="0.2">
      <c r="A2846" t="s">
        <v>13741</v>
      </c>
      <c r="B2846" t="s">
        <v>87</v>
      </c>
      <c r="C2846" t="s">
        <v>117</v>
      </c>
      <c r="D2846" t="s">
        <v>10877</v>
      </c>
      <c r="E2846">
        <v>1</v>
      </c>
    </row>
    <row r="2847" spans="1:5" x14ac:dyDescent="0.2">
      <c r="A2847" t="s">
        <v>13742</v>
      </c>
      <c r="B2847" t="s">
        <v>87</v>
      </c>
      <c r="C2847" t="s">
        <v>117</v>
      </c>
      <c r="D2847" t="s">
        <v>10885</v>
      </c>
      <c r="E2847">
        <v>1</v>
      </c>
    </row>
    <row r="2848" spans="1:5" x14ac:dyDescent="0.2">
      <c r="A2848" t="s">
        <v>13743</v>
      </c>
      <c r="B2848" t="s">
        <v>87</v>
      </c>
      <c r="C2848" t="s">
        <v>117</v>
      </c>
      <c r="D2848" t="s">
        <v>10887</v>
      </c>
      <c r="E2848">
        <v>4</v>
      </c>
    </row>
    <row r="2849" spans="1:5" x14ac:dyDescent="0.2">
      <c r="A2849" t="s">
        <v>13744</v>
      </c>
      <c r="B2849" t="s">
        <v>87</v>
      </c>
      <c r="C2849" t="s">
        <v>117</v>
      </c>
      <c r="D2849" t="s">
        <v>10889</v>
      </c>
      <c r="E2849">
        <v>67</v>
      </c>
    </row>
    <row r="2850" spans="1:5" x14ac:dyDescent="0.2">
      <c r="A2850" t="s">
        <v>13745</v>
      </c>
      <c r="B2850" t="s">
        <v>87</v>
      </c>
      <c r="C2850" t="s">
        <v>117</v>
      </c>
      <c r="D2850" t="s">
        <v>10901</v>
      </c>
      <c r="E2850">
        <v>79</v>
      </c>
    </row>
    <row r="2851" spans="1:5" x14ac:dyDescent="0.2">
      <c r="A2851" t="s">
        <v>13746</v>
      </c>
      <c r="B2851" t="s">
        <v>87</v>
      </c>
      <c r="C2851" t="s">
        <v>117</v>
      </c>
      <c r="D2851" t="s">
        <v>10903</v>
      </c>
      <c r="E2851">
        <v>166</v>
      </c>
    </row>
    <row r="2852" spans="1:5" x14ac:dyDescent="0.2">
      <c r="A2852" t="s">
        <v>13747</v>
      </c>
      <c r="B2852" t="s">
        <v>87</v>
      </c>
      <c r="C2852" t="s">
        <v>117</v>
      </c>
      <c r="D2852" t="s">
        <v>10907</v>
      </c>
      <c r="E2852">
        <v>1</v>
      </c>
    </row>
    <row r="2853" spans="1:5" x14ac:dyDescent="0.2">
      <c r="A2853" t="s">
        <v>13748</v>
      </c>
      <c r="B2853" t="s">
        <v>87</v>
      </c>
      <c r="C2853" t="s">
        <v>117</v>
      </c>
      <c r="D2853" t="s">
        <v>10909</v>
      </c>
      <c r="E2853">
        <v>1</v>
      </c>
    </row>
    <row r="2854" spans="1:5" x14ac:dyDescent="0.2">
      <c r="A2854" t="s">
        <v>13749</v>
      </c>
      <c r="B2854" t="s">
        <v>87</v>
      </c>
      <c r="C2854" t="s">
        <v>117</v>
      </c>
      <c r="D2854" t="s">
        <v>10929</v>
      </c>
      <c r="E2854">
        <v>1</v>
      </c>
    </row>
    <row r="2855" spans="1:5" x14ac:dyDescent="0.2">
      <c r="A2855" t="s">
        <v>13750</v>
      </c>
      <c r="B2855" t="s">
        <v>87</v>
      </c>
      <c r="C2855" t="s">
        <v>118</v>
      </c>
      <c r="D2855" t="s">
        <v>10871</v>
      </c>
      <c r="E2855">
        <v>1</v>
      </c>
    </row>
    <row r="2856" spans="1:5" x14ac:dyDescent="0.2">
      <c r="A2856" t="s">
        <v>13751</v>
      </c>
      <c r="B2856" t="s">
        <v>87</v>
      </c>
      <c r="C2856" t="s">
        <v>118</v>
      </c>
      <c r="D2856" t="s">
        <v>10885</v>
      </c>
      <c r="E2856">
        <v>1</v>
      </c>
    </row>
    <row r="2857" spans="1:5" x14ac:dyDescent="0.2">
      <c r="A2857" t="s">
        <v>13752</v>
      </c>
      <c r="B2857" t="s">
        <v>87</v>
      </c>
      <c r="C2857" t="s">
        <v>118</v>
      </c>
      <c r="D2857" t="s">
        <v>10887</v>
      </c>
      <c r="E2857">
        <v>2</v>
      </c>
    </row>
    <row r="2858" spans="1:5" x14ac:dyDescent="0.2">
      <c r="A2858" t="s">
        <v>13753</v>
      </c>
      <c r="B2858" t="s">
        <v>87</v>
      </c>
      <c r="C2858" t="s">
        <v>118</v>
      </c>
      <c r="D2858" t="s">
        <v>10889</v>
      </c>
      <c r="E2858">
        <v>33</v>
      </c>
    </row>
    <row r="2859" spans="1:5" x14ac:dyDescent="0.2">
      <c r="A2859" t="s">
        <v>13754</v>
      </c>
      <c r="B2859" t="s">
        <v>87</v>
      </c>
      <c r="C2859" t="s">
        <v>118</v>
      </c>
      <c r="D2859" t="s">
        <v>10895</v>
      </c>
      <c r="E2859">
        <v>1</v>
      </c>
    </row>
    <row r="2860" spans="1:5" x14ac:dyDescent="0.2">
      <c r="A2860" t="s">
        <v>13755</v>
      </c>
      <c r="B2860" t="s">
        <v>87</v>
      </c>
      <c r="C2860" t="s">
        <v>118</v>
      </c>
      <c r="D2860" t="s">
        <v>10901</v>
      </c>
      <c r="E2860">
        <v>36</v>
      </c>
    </row>
    <row r="2861" spans="1:5" x14ac:dyDescent="0.2">
      <c r="A2861" t="s">
        <v>13756</v>
      </c>
      <c r="B2861" t="s">
        <v>87</v>
      </c>
      <c r="C2861" t="s">
        <v>118</v>
      </c>
      <c r="D2861" t="s">
        <v>10903</v>
      </c>
      <c r="E2861">
        <v>114</v>
      </c>
    </row>
    <row r="2862" spans="1:5" x14ac:dyDescent="0.2">
      <c r="A2862" t="s">
        <v>13757</v>
      </c>
      <c r="B2862" t="s">
        <v>87</v>
      </c>
      <c r="C2862" t="s">
        <v>118</v>
      </c>
      <c r="D2862" t="s">
        <v>10925</v>
      </c>
      <c r="E2862">
        <v>1</v>
      </c>
    </row>
    <row r="2863" spans="1:5" x14ac:dyDescent="0.2">
      <c r="A2863" t="s">
        <v>13758</v>
      </c>
      <c r="B2863" t="s">
        <v>87</v>
      </c>
      <c r="C2863" t="s">
        <v>118</v>
      </c>
      <c r="D2863" t="s">
        <v>10941</v>
      </c>
      <c r="E2863">
        <v>2</v>
      </c>
    </row>
    <row r="2864" spans="1:5" x14ac:dyDescent="0.2">
      <c r="A2864" t="s">
        <v>13759</v>
      </c>
      <c r="B2864" t="s">
        <v>87</v>
      </c>
      <c r="C2864" t="s">
        <v>119</v>
      </c>
      <c r="D2864" t="s">
        <v>10855</v>
      </c>
      <c r="E2864">
        <v>1</v>
      </c>
    </row>
    <row r="2865" spans="1:5" x14ac:dyDescent="0.2">
      <c r="A2865" t="s">
        <v>13760</v>
      </c>
      <c r="B2865" t="s">
        <v>87</v>
      </c>
      <c r="C2865" t="s">
        <v>119</v>
      </c>
      <c r="D2865" t="s">
        <v>10869</v>
      </c>
      <c r="E2865">
        <v>2</v>
      </c>
    </row>
    <row r="2866" spans="1:5" x14ac:dyDescent="0.2">
      <c r="A2866" t="s">
        <v>13761</v>
      </c>
      <c r="B2866" t="s">
        <v>87</v>
      </c>
      <c r="C2866" t="s">
        <v>119</v>
      </c>
      <c r="D2866" t="s">
        <v>10871</v>
      </c>
      <c r="E2866">
        <v>1</v>
      </c>
    </row>
    <row r="2867" spans="1:5" x14ac:dyDescent="0.2">
      <c r="A2867" t="s">
        <v>13762</v>
      </c>
      <c r="B2867" t="s">
        <v>87</v>
      </c>
      <c r="C2867" t="s">
        <v>119</v>
      </c>
      <c r="D2867" t="s">
        <v>10875</v>
      </c>
      <c r="E2867">
        <v>2</v>
      </c>
    </row>
    <row r="2868" spans="1:5" x14ac:dyDescent="0.2">
      <c r="A2868" t="s">
        <v>13763</v>
      </c>
      <c r="B2868" t="s">
        <v>87</v>
      </c>
      <c r="C2868" t="s">
        <v>119</v>
      </c>
      <c r="D2868" t="s">
        <v>10877</v>
      </c>
      <c r="E2868">
        <v>1</v>
      </c>
    </row>
    <row r="2869" spans="1:5" x14ac:dyDescent="0.2">
      <c r="A2869" t="s">
        <v>13764</v>
      </c>
      <c r="B2869" t="s">
        <v>87</v>
      </c>
      <c r="C2869" t="s">
        <v>119</v>
      </c>
      <c r="D2869" t="s">
        <v>10885</v>
      </c>
      <c r="E2869">
        <v>1</v>
      </c>
    </row>
    <row r="2870" spans="1:5" x14ac:dyDescent="0.2">
      <c r="A2870" t="s">
        <v>13765</v>
      </c>
      <c r="B2870" t="s">
        <v>87</v>
      </c>
      <c r="C2870" t="s">
        <v>119</v>
      </c>
      <c r="D2870" t="s">
        <v>10887</v>
      </c>
      <c r="E2870">
        <v>6</v>
      </c>
    </row>
    <row r="2871" spans="1:5" x14ac:dyDescent="0.2">
      <c r="A2871" t="s">
        <v>13766</v>
      </c>
      <c r="B2871" t="s">
        <v>87</v>
      </c>
      <c r="C2871" t="s">
        <v>119</v>
      </c>
      <c r="D2871" t="s">
        <v>10889</v>
      </c>
      <c r="E2871">
        <v>45</v>
      </c>
    </row>
    <row r="2872" spans="1:5" x14ac:dyDescent="0.2">
      <c r="A2872" t="s">
        <v>13767</v>
      </c>
      <c r="B2872" t="s">
        <v>87</v>
      </c>
      <c r="C2872" t="s">
        <v>119</v>
      </c>
      <c r="D2872" t="s">
        <v>10893</v>
      </c>
      <c r="E2872">
        <v>2</v>
      </c>
    </row>
    <row r="2873" spans="1:5" x14ac:dyDescent="0.2">
      <c r="A2873" t="s">
        <v>13768</v>
      </c>
      <c r="B2873" t="s">
        <v>87</v>
      </c>
      <c r="C2873" t="s">
        <v>119</v>
      </c>
      <c r="D2873" t="s">
        <v>10895</v>
      </c>
      <c r="E2873">
        <v>1</v>
      </c>
    </row>
    <row r="2874" spans="1:5" x14ac:dyDescent="0.2">
      <c r="A2874" t="s">
        <v>13769</v>
      </c>
      <c r="B2874" t="s">
        <v>87</v>
      </c>
      <c r="C2874" t="s">
        <v>119</v>
      </c>
      <c r="D2874" t="s">
        <v>10901</v>
      </c>
      <c r="E2874">
        <v>55</v>
      </c>
    </row>
    <row r="2875" spans="1:5" x14ac:dyDescent="0.2">
      <c r="A2875" t="s">
        <v>13770</v>
      </c>
      <c r="B2875" t="s">
        <v>87</v>
      </c>
      <c r="C2875" t="s">
        <v>119</v>
      </c>
      <c r="D2875" t="s">
        <v>10903</v>
      </c>
      <c r="E2875">
        <v>145</v>
      </c>
    </row>
    <row r="2876" spans="1:5" x14ac:dyDescent="0.2">
      <c r="A2876" t="s">
        <v>13771</v>
      </c>
      <c r="B2876" t="s">
        <v>87</v>
      </c>
      <c r="C2876" t="s">
        <v>119</v>
      </c>
      <c r="D2876" t="s">
        <v>10925</v>
      </c>
      <c r="E2876">
        <v>1</v>
      </c>
    </row>
    <row r="2877" spans="1:5" x14ac:dyDescent="0.2">
      <c r="A2877" t="s">
        <v>13772</v>
      </c>
      <c r="B2877" t="s">
        <v>87</v>
      </c>
      <c r="C2877" t="s">
        <v>119</v>
      </c>
      <c r="D2877" t="s">
        <v>10929</v>
      </c>
      <c r="E2877">
        <v>3</v>
      </c>
    </row>
    <row r="2878" spans="1:5" x14ac:dyDescent="0.2">
      <c r="A2878" t="s">
        <v>13773</v>
      </c>
      <c r="B2878" t="s">
        <v>87</v>
      </c>
      <c r="C2878" t="s">
        <v>119</v>
      </c>
      <c r="D2878" t="s">
        <v>10935</v>
      </c>
      <c r="E2878">
        <v>1</v>
      </c>
    </row>
    <row r="2879" spans="1:5" x14ac:dyDescent="0.2">
      <c r="A2879" t="s">
        <v>13774</v>
      </c>
      <c r="B2879" t="s">
        <v>87</v>
      </c>
      <c r="C2879" t="s">
        <v>119</v>
      </c>
      <c r="D2879" t="s">
        <v>10941</v>
      </c>
      <c r="E2879">
        <v>5</v>
      </c>
    </row>
    <row r="2880" spans="1:5" x14ac:dyDescent="0.2">
      <c r="A2880" t="s">
        <v>13775</v>
      </c>
      <c r="B2880" t="s">
        <v>87</v>
      </c>
      <c r="C2880" t="s">
        <v>120</v>
      </c>
      <c r="D2880" t="s">
        <v>10855</v>
      </c>
      <c r="E2880">
        <v>1</v>
      </c>
    </row>
    <row r="2881" spans="1:5" x14ac:dyDescent="0.2">
      <c r="A2881" t="s">
        <v>13776</v>
      </c>
      <c r="B2881" t="s">
        <v>87</v>
      </c>
      <c r="C2881" t="s">
        <v>120</v>
      </c>
      <c r="D2881" t="s">
        <v>10863</v>
      </c>
      <c r="E2881">
        <v>1</v>
      </c>
    </row>
    <row r="2882" spans="1:5" x14ac:dyDescent="0.2">
      <c r="A2882" t="s">
        <v>13777</v>
      </c>
      <c r="B2882" t="s">
        <v>87</v>
      </c>
      <c r="C2882" t="s">
        <v>120</v>
      </c>
      <c r="D2882" t="s">
        <v>10869</v>
      </c>
      <c r="E2882">
        <v>3</v>
      </c>
    </row>
    <row r="2883" spans="1:5" x14ac:dyDescent="0.2">
      <c r="A2883" t="s">
        <v>13778</v>
      </c>
      <c r="B2883" t="s">
        <v>87</v>
      </c>
      <c r="C2883" t="s">
        <v>120</v>
      </c>
      <c r="D2883" t="s">
        <v>10871</v>
      </c>
      <c r="E2883">
        <v>2</v>
      </c>
    </row>
    <row r="2884" spans="1:5" x14ac:dyDescent="0.2">
      <c r="A2884" t="s">
        <v>13779</v>
      </c>
      <c r="B2884" t="s">
        <v>87</v>
      </c>
      <c r="C2884" t="s">
        <v>120</v>
      </c>
      <c r="D2884" t="s">
        <v>10875</v>
      </c>
      <c r="E2884">
        <v>1</v>
      </c>
    </row>
    <row r="2885" spans="1:5" x14ac:dyDescent="0.2">
      <c r="A2885" t="s">
        <v>13780</v>
      </c>
      <c r="B2885" t="s">
        <v>87</v>
      </c>
      <c r="C2885" t="s">
        <v>120</v>
      </c>
      <c r="D2885" t="s">
        <v>10887</v>
      </c>
      <c r="E2885">
        <v>4</v>
      </c>
    </row>
    <row r="2886" spans="1:5" x14ac:dyDescent="0.2">
      <c r="A2886" t="s">
        <v>13781</v>
      </c>
      <c r="B2886" t="s">
        <v>87</v>
      </c>
      <c r="C2886" t="s">
        <v>120</v>
      </c>
      <c r="D2886" t="s">
        <v>10889</v>
      </c>
      <c r="E2886">
        <v>58</v>
      </c>
    </row>
    <row r="2887" spans="1:5" x14ac:dyDescent="0.2">
      <c r="A2887" t="s">
        <v>13782</v>
      </c>
      <c r="B2887" t="s">
        <v>87</v>
      </c>
      <c r="C2887" t="s">
        <v>120</v>
      </c>
      <c r="D2887" t="s">
        <v>10893</v>
      </c>
      <c r="E2887">
        <v>2</v>
      </c>
    </row>
    <row r="2888" spans="1:5" x14ac:dyDescent="0.2">
      <c r="A2888" t="s">
        <v>13783</v>
      </c>
      <c r="B2888" t="s">
        <v>87</v>
      </c>
      <c r="C2888" t="s">
        <v>120</v>
      </c>
      <c r="D2888" t="s">
        <v>10901</v>
      </c>
      <c r="E2888">
        <v>72</v>
      </c>
    </row>
    <row r="2889" spans="1:5" x14ac:dyDescent="0.2">
      <c r="A2889" t="s">
        <v>13784</v>
      </c>
      <c r="B2889" t="s">
        <v>87</v>
      </c>
      <c r="C2889" t="s">
        <v>120</v>
      </c>
      <c r="D2889" t="s">
        <v>10903</v>
      </c>
      <c r="E2889">
        <v>166</v>
      </c>
    </row>
    <row r="2890" spans="1:5" x14ac:dyDescent="0.2">
      <c r="A2890" t="s">
        <v>13785</v>
      </c>
      <c r="B2890" t="s">
        <v>87</v>
      </c>
      <c r="C2890" t="s">
        <v>120</v>
      </c>
      <c r="D2890" t="s">
        <v>10907</v>
      </c>
      <c r="E2890">
        <v>3</v>
      </c>
    </row>
    <row r="2891" spans="1:5" x14ac:dyDescent="0.2">
      <c r="A2891" t="s">
        <v>13786</v>
      </c>
      <c r="B2891" t="s">
        <v>87</v>
      </c>
      <c r="C2891" t="s">
        <v>120</v>
      </c>
      <c r="D2891" t="s">
        <v>10925</v>
      </c>
      <c r="E2891">
        <v>1</v>
      </c>
    </row>
    <row r="2892" spans="1:5" x14ac:dyDescent="0.2">
      <c r="A2892" t="s">
        <v>13787</v>
      </c>
      <c r="B2892" t="s">
        <v>87</v>
      </c>
      <c r="C2892" t="s">
        <v>120</v>
      </c>
      <c r="D2892" t="s">
        <v>10929</v>
      </c>
      <c r="E2892">
        <v>2</v>
      </c>
    </row>
    <row r="2893" spans="1:5" x14ac:dyDescent="0.2">
      <c r="A2893" t="s">
        <v>13788</v>
      </c>
      <c r="B2893" t="s">
        <v>87</v>
      </c>
      <c r="C2893" t="s">
        <v>120</v>
      </c>
      <c r="D2893" t="s">
        <v>10941</v>
      </c>
      <c r="E2893">
        <v>4</v>
      </c>
    </row>
    <row r="2894" spans="1:5" x14ac:dyDescent="0.2">
      <c r="A2894" t="s">
        <v>13789</v>
      </c>
      <c r="B2894" t="s">
        <v>87</v>
      </c>
      <c r="C2894" t="s">
        <v>121</v>
      </c>
      <c r="D2894" t="s">
        <v>10869</v>
      </c>
      <c r="E2894">
        <v>1</v>
      </c>
    </row>
    <row r="2895" spans="1:5" x14ac:dyDescent="0.2">
      <c r="A2895" t="s">
        <v>13790</v>
      </c>
      <c r="B2895" t="s">
        <v>87</v>
      </c>
      <c r="C2895" t="s">
        <v>121</v>
      </c>
      <c r="D2895" t="s">
        <v>10875</v>
      </c>
      <c r="E2895">
        <v>1</v>
      </c>
    </row>
    <row r="2896" spans="1:5" x14ac:dyDescent="0.2">
      <c r="A2896" t="s">
        <v>13791</v>
      </c>
      <c r="B2896" t="s">
        <v>87</v>
      </c>
      <c r="C2896" t="s">
        <v>121</v>
      </c>
      <c r="D2896" t="s">
        <v>10887</v>
      </c>
      <c r="E2896">
        <v>2</v>
      </c>
    </row>
    <row r="2897" spans="1:5" x14ac:dyDescent="0.2">
      <c r="A2897" t="s">
        <v>13792</v>
      </c>
      <c r="B2897" t="s">
        <v>87</v>
      </c>
      <c r="C2897" t="s">
        <v>121</v>
      </c>
      <c r="D2897" t="s">
        <v>10889</v>
      </c>
      <c r="E2897">
        <v>61</v>
      </c>
    </row>
    <row r="2898" spans="1:5" x14ac:dyDescent="0.2">
      <c r="A2898" t="s">
        <v>13793</v>
      </c>
      <c r="B2898" t="s">
        <v>87</v>
      </c>
      <c r="C2898" t="s">
        <v>121</v>
      </c>
      <c r="D2898" t="s">
        <v>10901</v>
      </c>
      <c r="E2898">
        <v>76</v>
      </c>
    </row>
    <row r="2899" spans="1:5" x14ac:dyDescent="0.2">
      <c r="A2899" t="s">
        <v>13794</v>
      </c>
      <c r="B2899" t="s">
        <v>87</v>
      </c>
      <c r="C2899" t="s">
        <v>121</v>
      </c>
      <c r="D2899" t="s">
        <v>10903</v>
      </c>
      <c r="E2899">
        <v>200</v>
      </c>
    </row>
    <row r="2900" spans="1:5" x14ac:dyDescent="0.2">
      <c r="A2900" t="s">
        <v>13795</v>
      </c>
      <c r="B2900" t="s">
        <v>87</v>
      </c>
      <c r="C2900" t="s">
        <v>121</v>
      </c>
      <c r="D2900" t="s">
        <v>10907</v>
      </c>
      <c r="E2900">
        <v>1</v>
      </c>
    </row>
    <row r="2901" spans="1:5" x14ac:dyDescent="0.2">
      <c r="A2901" t="s">
        <v>13796</v>
      </c>
      <c r="B2901" t="s">
        <v>87</v>
      </c>
      <c r="C2901" t="s">
        <v>122</v>
      </c>
      <c r="D2901" t="s">
        <v>10855</v>
      </c>
      <c r="E2901">
        <v>1</v>
      </c>
    </row>
    <row r="2902" spans="1:5" x14ac:dyDescent="0.2">
      <c r="A2902" t="s">
        <v>13797</v>
      </c>
      <c r="B2902" t="s">
        <v>87</v>
      </c>
      <c r="C2902" t="s">
        <v>122</v>
      </c>
      <c r="D2902" t="s">
        <v>10863</v>
      </c>
      <c r="E2902">
        <v>1</v>
      </c>
    </row>
    <row r="2903" spans="1:5" x14ac:dyDescent="0.2">
      <c r="A2903" t="s">
        <v>13798</v>
      </c>
      <c r="B2903" t="s">
        <v>87</v>
      </c>
      <c r="C2903" t="s">
        <v>122</v>
      </c>
      <c r="D2903" t="s">
        <v>10869</v>
      </c>
      <c r="E2903">
        <v>2</v>
      </c>
    </row>
    <row r="2904" spans="1:5" x14ac:dyDescent="0.2">
      <c r="A2904" t="s">
        <v>13799</v>
      </c>
      <c r="B2904" t="s">
        <v>87</v>
      </c>
      <c r="C2904" t="s">
        <v>122</v>
      </c>
      <c r="D2904" t="s">
        <v>10887</v>
      </c>
      <c r="E2904">
        <v>6</v>
      </c>
    </row>
    <row r="2905" spans="1:5" x14ac:dyDescent="0.2">
      <c r="A2905" t="s">
        <v>13800</v>
      </c>
      <c r="B2905" t="s">
        <v>87</v>
      </c>
      <c r="C2905" t="s">
        <v>122</v>
      </c>
      <c r="D2905" t="s">
        <v>10889</v>
      </c>
      <c r="E2905">
        <v>106</v>
      </c>
    </row>
    <row r="2906" spans="1:5" x14ac:dyDescent="0.2">
      <c r="A2906" t="s">
        <v>13801</v>
      </c>
      <c r="B2906" t="s">
        <v>87</v>
      </c>
      <c r="C2906" t="s">
        <v>122</v>
      </c>
      <c r="D2906" t="s">
        <v>10893</v>
      </c>
      <c r="E2906">
        <v>2</v>
      </c>
    </row>
    <row r="2907" spans="1:5" x14ac:dyDescent="0.2">
      <c r="A2907" t="s">
        <v>13802</v>
      </c>
      <c r="B2907" t="s">
        <v>87</v>
      </c>
      <c r="C2907" t="s">
        <v>122</v>
      </c>
      <c r="D2907" t="s">
        <v>10901</v>
      </c>
      <c r="E2907">
        <v>126</v>
      </c>
    </row>
    <row r="2908" spans="1:5" x14ac:dyDescent="0.2">
      <c r="A2908" t="s">
        <v>13803</v>
      </c>
      <c r="B2908" t="s">
        <v>87</v>
      </c>
      <c r="C2908" t="s">
        <v>122</v>
      </c>
      <c r="D2908" t="s">
        <v>10903</v>
      </c>
      <c r="E2908">
        <v>340</v>
      </c>
    </row>
    <row r="2909" spans="1:5" x14ac:dyDescent="0.2">
      <c r="A2909" t="s">
        <v>13804</v>
      </c>
      <c r="B2909" t="s">
        <v>87</v>
      </c>
      <c r="C2909" t="s">
        <v>122</v>
      </c>
      <c r="D2909" t="s">
        <v>10907</v>
      </c>
      <c r="E2909">
        <v>2</v>
      </c>
    </row>
    <row r="2910" spans="1:5" x14ac:dyDescent="0.2">
      <c r="A2910" t="s">
        <v>13805</v>
      </c>
      <c r="B2910" t="s">
        <v>87</v>
      </c>
      <c r="C2910" t="s">
        <v>122</v>
      </c>
      <c r="D2910" t="s">
        <v>10921</v>
      </c>
      <c r="E2910">
        <v>1</v>
      </c>
    </row>
    <row r="2911" spans="1:5" x14ac:dyDescent="0.2">
      <c r="A2911" t="s">
        <v>13806</v>
      </c>
      <c r="B2911" t="s">
        <v>87</v>
      </c>
      <c r="C2911" t="s">
        <v>122</v>
      </c>
      <c r="D2911" t="s">
        <v>10925</v>
      </c>
      <c r="E2911">
        <v>1</v>
      </c>
    </row>
    <row r="2912" spans="1:5" x14ac:dyDescent="0.2">
      <c r="A2912" t="s">
        <v>13807</v>
      </c>
      <c r="B2912" t="s">
        <v>87</v>
      </c>
      <c r="C2912" t="s">
        <v>122</v>
      </c>
      <c r="D2912" t="s">
        <v>10929</v>
      </c>
      <c r="E2912">
        <v>2</v>
      </c>
    </row>
    <row r="2913" spans="1:5" x14ac:dyDescent="0.2">
      <c r="A2913" t="s">
        <v>13808</v>
      </c>
      <c r="B2913" t="s">
        <v>87</v>
      </c>
      <c r="C2913" t="s">
        <v>122</v>
      </c>
      <c r="D2913" t="s">
        <v>10935</v>
      </c>
      <c r="E2913">
        <v>1</v>
      </c>
    </row>
    <row r="2914" spans="1:5" x14ac:dyDescent="0.2">
      <c r="A2914" t="s">
        <v>13809</v>
      </c>
      <c r="B2914" t="s">
        <v>87</v>
      </c>
      <c r="C2914" t="s">
        <v>122</v>
      </c>
      <c r="D2914" t="s">
        <v>10941</v>
      </c>
      <c r="E2914">
        <v>4</v>
      </c>
    </row>
    <row r="2915" spans="1:5" x14ac:dyDescent="0.2">
      <c r="A2915" t="s">
        <v>13810</v>
      </c>
      <c r="B2915" t="s">
        <v>87</v>
      </c>
      <c r="C2915" t="s">
        <v>123</v>
      </c>
      <c r="D2915" t="s">
        <v>10887</v>
      </c>
      <c r="E2915">
        <v>1</v>
      </c>
    </row>
    <row r="2916" spans="1:5" x14ac:dyDescent="0.2">
      <c r="A2916" t="s">
        <v>13811</v>
      </c>
      <c r="B2916" t="s">
        <v>87</v>
      </c>
      <c r="C2916" t="s">
        <v>123</v>
      </c>
      <c r="D2916" t="s">
        <v>10889</v>
      </c>
      <c r="E2916">
        <v>26</v>
      </c>
    </row>
    <row r="2917" spans="1:5" x14ac:dyDescent="0.2">
      <c r="A2917" t="s">
        <v>13812</v>
      </c>
      <c r="B2917" t="s">
        <v>87</v>
      </c>
      <c r="C2917" t="s">
        <v>123</v>
      </c>
      <c r="D2917" t="s">
        <v>10901</v>
      </c>
      <c r="E2917">
        <v>31</v>
      </c>
    </row>
    <row r="2918" spans="1:5" x14ac:dyDescent="0.2">
      <c r="A2918" t="s">
        <v>13813</v>
      </c>
      <c r="B2918" t="s">
        <v>87</v>
      </c>
      <c r="C2918" t="s">
        <v>123</v>
      </c>
      <c r="D2918" t="s">
        <v>10903</v>
      </c>
      <c r="E2918">
        <v>76</v>
      </c>
    </row>
    <row r="2919" spans="1:5" x14ac:dyDescent="0.2">
      <c r="A2919" t="s">
        <v>13814</v>
      </c>
      <c r="B2919" t="s">
        <v>87</v>
      </c>
      <c r="C2919" t="s">
        <v>123</v>
      </c>
      <c r="D2919" t="s">
        <v>10935</v>
      </c>
      <c r="E2919">
        <v>1</v>
      </c>
    </row>
    <row r="2920" spans="1:5" x14ac:dyDescent="0.2">
      <c r="A2920" t="s">
        <v>13815</v>
      </c>
      <c r="B2920" t="s">
        <v>87</v>
      </c>
      <c r="C2920" t="s">
        <v>123</v>
      </c>
      <c r="D2920" t="s">
        <v>10941</v>
      </c>
      <c r="E2920">
        <v>1</v>
      </c>
    </row>
    <row r="2921" spans="1:5" x14ac:dyDescent="0.2">
      <c r="A2921" t="s">
        <v>13816</v>
      </c>
      <c r="B2921" t="s">
        <v>87</v>
      </c>
      <c r="C2921" t="s">
        <v>124</v>
      </c>
      <c r="D2921" t="s">
        <v>10869</v>
      </c>
      <c r="E2921">
        <v>1</v>
      </c>
    </row>
    <row r="2922" spans="1:5" x14ac:dyDescent="0.2">
      <c r="A2922" t="s">
        <v>13817</v>
      </c>
      <c r="B2922" t="s">
        <v>87</v>
      </c>
      <c r="C2922" t="s">
        <v>124</v>
      </c>
      <c r="D2922" t="s">
        <v>10887</v>
      </c>
      <c r="E2922">
        <v>2</v>
      </c>
    </row>
    <row r="2923" spans="1:5" x14ac:dyDescent="0.2">
      <c r="A2923" t="s">
        <v>13818</v>
      </c>
      <c r="B2923" t="s">
        <v>87</v>
      </c>
      <c r="C2923" t="s">
        <v>124</v>
      </c>
      <c r="D2923" t="s">
        <v>10889</v>
      </c>
      <c r="E2923">
        <v>39</v>
      </c>
    </row>
    <row r="2924" spans="1:5" x14ac:dyDescent="0.2">
      <c r="A2924" t="s">
        <v>13819</v>
      </c>
      <c r="B2924" t="s">
        <v>87</v>
      </c>
      <c r="C2924" t="s">
        <v>124</v>
      </c>
      <c r="D2924" t="s">
        <v>10895</v>
      </c>
      <c r="E2924">
        <v>1</v>
      </c>
    </row>
    <row r="2925" spans="1:5" x14ac:dyDescent="0.2">
      <c r="A2925" t="s">
        <v>13820</v>
      </c>
      <c r="B2925" t="s">
        <v>87</v>
      </c>
      <c r="C2925" t="s">
        <v>124</v>
      </c>
      <c r="D2925" t="s">
        <v>10901</v>
      </c>
      <c r="E2925">
        <v>45</v>
      </c>
    </row>
    <row r="2926" spans="1:5" x14ac:dyDescent="0.2">
      <c r="A2926" t="s">
        <v>13821</v>
      </c>
      <c r="B2926" t="s">
        <v>87</v>
      </c>
      <c r="C2926" t="s">
        <v>124</v>
      </c>
      <c r="D2926" t="s">
        <v>10903</v>
      </c>
      <c r="E2926">
        <v>89</v>
      </c>
    </row>
    <row r="2927" spans="1:5" x14ac:dyDescent="0.2">
      <c r="A2927" t="s">
        <v>13822</v>
      </c>
      <c r="B2927" t="s">
        <v>87</v>
      </c>
      <c r="C2927" t="s">
        <v>124</v>
      </c>
      <c r="D2927" t="s">
        <v>10907</v>
      </c>
      <c r="E2927">
        <v>1</v>
      </c>
    </row>
    <row r="2928" spans="1:5" x14ac:dyDescent="0.2">
      <c r="A2928" t="s">
        <v>13823</v>
      </c>
      <c r="B2928" t="s">
        <v>87</v>
      </c>
      <c r="C2928" t="s">
        <v>124</v>
      </c>
      <c r="D2928" t="s">
        <v>10925</v>
      </c>
      <c r="E2928">
        <v>1</v>
      </c>
    </row>
    <row r="2929" spans="1:5" x14ac:dyDescent="0.2">
      <c r="A2929" t="s">
        <v>13824</v>
      </c>
      <c r="B2929" t="s">
        <v>87</v>
      </c>
      <c r="C2929" t="s">
        <v>124</v>
      </c>
      <c r="D2929" t="s">
        <v>10931</v>
      </c>
      <c r="E2929">
        <v>1</v>
      </c>
    </row>
    <row r="2930" spans="1:5" x14ac:dyDescent="0.2">
      <c r="A2930" t="s">
        <v>13825</v>
      </c>
      <c r="B2930" t="s">
        <v>87</v>
      </c>
      <c r="C2930" t="s">
        <v>124</v>
      </c>
      <c r="D2930" t="s">
        <v>10941</v>
      </c>
      <c r="E2930">
        <v>1</v>
      </c>
    </row>
    <row r="2931" spans="1:5" x14ac:dyDescent="0.2">
      <c r="A2931" t="s">
        <v>13826</v>
      </c>
      <c r="B2931" t="s">
        <v>87</v>
      </c>
      <c r="C2931" t="s">
        <v>125</v>
      </c>
      <c r="D2931" t="s">
        <v>10863</v>
      </c>
      <c r="E2931">
        <v>1</v>
      </c>
    </row>
    <row r="2932" spans="1:5" x14ac:dyDescent="0.2">
      <c r="A2932" t="s">
        <v>13827</v>
      </c>
      <c r="B2932" t="s">
        <v>87</v>
      </c>
      <c r="C2932" t="s">
        <v>125</v>
      </c>
      <c r="D2932" t="s">
        <v>10869</v>
      </c>
      <c r="E2932">
        <v>3</v>
      </c>
    </row>
    <row r="2933" spans="1:5" x14ac:dyDescent="0.2">
      <c r="A2933" t="s">
        <v>13828</v>
      </c>
      <c r="B2933" t="s">
        <v>87</v>
      </c>
      <c r="C2933" t="s">
        <v>125</v>
      </c>
      <c r="D2933" t="s">
        <v>10877</v>
      </c>
      <c r="E2933">
        <v>3</v>
      </c>
    </row>
    <row r="2934" spans="1:5" x14ac:dyDescent="0.2">
      <c r="A2934" t="s">
        <v>13829</v>
      </c>
      <c r="B2934" t="s">
        <v>87</v>
      </c>
      <c r="C2934" t="s">
        <v>125</v>
      </c>
      <c r="D2934" t="s">
        <v>10887</v>
      </c>
      <c r="E2934">
        <v>9</v>
      </c>
    </row>
    <row r="2935" spans="1:5" x14ac:dyDescent="0.2">
      <c r="A2935" t="s">
        <v>13830</v>
      </c>
      <c r="B2935" t="s">
        <v>87</v>
      </c>
      <c r="C2935" t="s">
        <v>125</v>
      </c>
      <c r="D2935" t="s">
        <v>10889</v>
      </c>
      <c r="E2935">
        <v>114</v>
      </c>
    </row>
    <row r="2936" spans="1:5" x14ac:dyDescent="0.2">
      <c r="A2936" t="s">
        <v>13831</v>
      </c>
      <c r="B2936" t="s">
        <v>87</v>
      </c>
      <c r="C2936" t="s">
        <v>125</v>
      </c>
      <c r="D2936" t="s">
        <v>10893</v>
      </c>
      <c r="E2936">
        <v>2</v>
      </c>
    </row>
    <row r="2937" spans="1:5" x14ac:dyDescent="0.2">
      <c r="A2937" t="s">
        <v>13832</v>
      </c>
      <c r="B2937" t="s">
        <v>87</v>
      </c>
      <c r="C2937" t="s">
        <v>125</v>
      </c>
      <c r="D2937" t="s">
        <v>10901</v>
      </c>
      <c r="E2937">
        <v>146</v>
      </c>
    </row>
    <row r="2938" spans="1:5" x14ac:dyDescent="0.2">
      <c r="A2938" t="s">
        <v>13833</v>
      </c>
      <c r="B2938" t="s">
        <v>87</v>
      </c>
      <c r="C2938" t="s">
        <v>125</v>
      </c>
      <c r="D2938" t="s">
        <v>10903</v>
      </c>
      <c r="E2938">
        <v>339</v>
      </c>
    </row>
    <row r="2939" spans="1:5" x14ac:dyDescent="0.2">
      <c r="A2939" t="s">
        <v>13834</v>
      </c>
      <c r="B2939" t="s">
        <v>87</v>
      </c>
      <c r="C2939" t="s">
        <v>125</v>
      </c>
      <c r="D2939" t="s">
        <v>10907</v>
      </c>
      <c r="E2939">
        <v>1</v>
      </c>
    </row>
    <row r="2940" spans="1:5" x14ac:dyDescent="0.2">
      <c r="A2940" t="s">
        <v>13835</v>
      </c>
      <c r="B2940" t="s">
        <v>87</v>
      </c>
      <c r="C2940" t="s">
        <v>125</v>
      </c>
      <c r="D2940" t="s">
        <v>10909</v>
      </c>
      <c r="E2940">
        <v>1</v>
      </c>
    </row>
    <row r="2941" spans="1:5" x14ac:dyDescent="0.2">
      <c r="A2941" t="s">
        <v>13836</v>
      </c>
      <c r="B2941" t="s">
        <v>87</v>
      </c>
      <c r="C2941" t="s">
        <v>125</v>
      </c>
      <c r="D2941" t="s">
        <v>10917</v>
      </c>
      <c r="E2941">
        <v>1</v>
      </c>
    </row>
    <row r="2942" spans="1:5" x14ac:dyDescent="0.2">
      <c r="A2942" t="s">
        <v>13837</v>
      </c>
      <c r="B2942" t="s">
        <v>87</v>
      </c>
      <c r="C2942" t="s">
        <v>125</v>
      </c>
      <c r="D2942" t="s">
        <v>10925</v>
      </c>
      <c r="E2942">
        <v>1</v>
      </c>
    </row>
    <row r="2943" spans="1:5" x14ac:dyDescent="0.2">
      <c r="A2943" t="s">
        <v>13838</v>
      </c>
      <c r="B2943" t="s">
        <v>87</v>
      </c>
      <c r="C2943" t="s">
        <v>125</v>
      </c>
      <c r="D2943" t="s">
        <v>10929</v>
      </c>
      <c r="E2943">
        <v>1</v>
      </c>
    </row>
    <row r="2944" spans="1:5" x14ac:dyDescent="0.2">
      <c r="A2944" t="s">
        <v>13839</v>
      </c>
      <c r="B2944" t="s">
        <v>87</v>
      </c>
      <c r="C2944" t="s">
        <v>125</v>
      </c>
      <c r="D2944" t="s">
        <v>10941</v>
      </c>
      <c r="E2944">
        <v>3</v>
      </c>
    </row>
    <row r="2945" spans="1:5" x14ac:dyDescent="0.2">
      <c r="A2945" t="s">
        <v>13840</v>
      </c>
      <c r="B2945" t="s">
        <v>87</v>
      </c>
      <c r="C2945" t="s">
        <v>126</v>
      </c>
      <c r="D2945" t="s">
        <v>10869</v>
      </c>
      <c r="E2945">
        <v>2</v>
      </c>
    </row>
    <row r="2946" spans="1:5" x14ac:dyDescent="0.2">
      <c r="A2946" t="s">
        <v>13841</v>
      </c>
      <c r="B2946" t="s">
        <v>87</v>
      </c>
      <c r="C2946" t="s">
        <v>126</v>
      </c>
      <c r="D2946" t="s">
        <v>10887</v>
      </c>
      <c r="E2946">
        <v>2</v>
      </c>
    </row>
    <row r="2947" spans="1:5" x14ac:dyDescent="0.2">
      <c r="A2947" t="s">
        <v>13842</v>
      </c>
      <c r="B2947" t="s">
        <v>87</v>
      </c>
      <c r="C2947" t="s">
        <v>126</v>
      </c>
      <c r="D2947" t="s">
        <v>10889</v>
      </c>
      <c r="E2947">
        <v>37</v>
      </c>
    </row>
    <row r="2948" spans="1:5" x14ac:dyDescent="0.2">
      <c r="A2948" t="s">
        <v>13843</v>
      </c>
      <c r="B2948" t="s">
        <v>87</v>
      </c>
      <c r="C2948" t="s">
        <v>126</v>
      </c>
      <c r="D2948" t="s">
        <v>10901</v>
      </c>
      <c r="E2948">
        <v>44</v>
      </c>
    </row>
    <row r="2949" spans="1:5" x14ac:dyDescent="0.2">
      <c r="A2949" t="s">
        <v>13844</v>
      </c>
      <c r="B2949" t="s">
        <v>87</v>
      </c>
      <c r="C2949" t="s">
        <v>126</v>
      </c>
      <c r="D2949" t="s">
        <v>10903</v>
      </c>
      <c r="E2949">
        <v>104</v>
      </c>
    </row>
    <row r="2950" spans="1:5" x14ac:dyDescent="0.2">
      <c r="A2950" t="s">
        <v>13845</v>
      </c>
      <c r="B2950" t="s">
        <v>87</v>
      </c>
      <c r="C2950" t="s">
        <v>126</v>
      </c>
      <c r="D2950" t="s">
        <v>10921</v>
      </c>
      <c r="E2950">
        <v>1</v>
      </c>
    </row>
    <row r="2951" spans="1:5" x14ac:dyDescent="0.2">
      <c r="A2951" t="s">
        <v>13846</v>
      </c>
      <c r="B2951" t="s">
        <v>87</v>
      </c>
      <c r="C2951" t="s">
        <v>126</v>
      </c>
      <c r="D2951" t="s">
        <v>10925</v>
      </c>
      <c r="E2951">
        <v>1</v>
      </c>
    </row>
    <row r="2952" spans="1:5" x14ac:dyDescent="0.2">
      <c r="A2952" t="s">
        <v>13847</v>
      </c>
      <c r="B2952" t="s">
        <v>87</v>
      </c>
      <c r="C2952" t="s">
        <v>126</v>
      </c>
      <c r="D2952" t="s">
        <v>10941</v>
      </c>
      <c r="E2952">
        <v>2</v>
      </c>
    </row>
    <row r="2953" spans="1:5" x14ac:dyDescent="0.2">
      <c r="A2953" t="s">
        <v>13848</v>
      </c>
      <c r="B2953" t="s">
        <v>87</v>
      </c>
      <c r="C2953" t="s">
        <v>127</v>
      </c>
      <c r="D2953" t="s">
        <v>10865</v>
      </c>
      <c r="E2953">
        <v>1</v>
      </c>
    </row>
    <row r="2954" spans="1:5" x14ac:dyDescent="0.2">
      <c r="A2954" t="s">
        <v>13849</v>
      </c>
      <c r="B2954" t="s">
        <v>87</v>
      </c>
      <c r="C2954" t="s">
        <v>127</v>
      </c>
      <c r="D2954" t="s">
        <v>10869</v>
      </c>
      <c r="E2954">
        <v>3</v>
      </c>
    </row>
    <row r="2955" spans="1:5" x14ac:dyDescent="0.2">
      <c r="A2955" t="s">
        <v>13850</v>
      </c>
      <c r="B2955" t="s">
        <v>87</v>
      </c>
      <c r="C2955" t="s">
        <v>127</v>
      </c>
      <c r="D2955" t="s">
        <v>10875</v>
      </c>
      <c r="E2955">
        <v>1</v>
      </c>
    </row>
    <row r="2956" spans="1:5" x14ac:dyDescent="0.2">
      <c r="A2956" t="s">
        <v>13851</v>
      </c>
      <c r="B2956" t="s">
        <v>87</v>
      </c>
      <c r="C2956" t="s">
        <v>127</v>
      </c>
      <c r="D2956" t="s">
        <v>10887</v>
      </c>
      <c r="E2956">
        <v>4</v>
      </c>
    </row>
    <row r="2957" spans="1:5" x14ac:dyDescent="0.2">
      <c r="A2957" t="s">
        <v>13852</v>
      </c>
      <c r="B2957" t="s">
        <v>87</v>
      </c>
      <c r="C2957" t="s">
        <v>127</v>
      </c>
      <c r="D2957" t="s">
        <v>10889</v>
      </c>
      <c r="E2957">
        <v>34</v>
      </c>
    </row>
    <row r="2958" spans="1:5" x14ac:dyDescent="0.2">
      <c r="A2958" t="s">
        <v>13853</v>
      </c>
      <c r="B2958" t="s">
        <v>87</v>
      </c>
      <c r="C2958" t="s">
        <v>127</v>
      </c>
      <c r="D2958" t="s">
        <v>10899</v>
      </c>
      <c r="E2958">
        <v>2</v>
      </c>
    </row>
    <row r="2959" spans="1:5" x14ac:dyDescent="0.2">
      <c r="A2959" t="s">
        <v>13854</v>
      </c>
      <c r="B2959" t="s">
        <v>87</v>
      </c>
      <c r="C2959" t="s">
        <v>127</v>
      </c>
      <c r="D2959" t="s">
        <v>10901</v>
      </c>
      <c r="E2959">
        <v>38</v>
      </c>
    </row>
    <row r="2960" spans="1:5" x14ac:dyDescent="0.2">
      <c r="A2960" t="s">
        <v>13855</v>
      </c>
      <c r="B2960" t="s">
        <v>87</v>
      </c>
      <c r="C2960" t="s">
        <v>127</v>
      </c>
      <c r="D2960" t="s">
        <v>10903</v>
      </c>
      <c r="E2960">
        <v>95</v>
      </c>
    </row>
    <row r="2961" spans="1:5" x14ac:dyDescent="0.2">
      <c r="A2961" t="s">
        <v>13856</v>
      </c>
      <c r="B2961" t="s">
        <v>87</v>
      </c>
      <c r="C2961" t="s">
        <v>127</v>
      </c>
      <c r="D2961" t="s">
        <v>10929</v>
      </c>
      <c r="E2961">
        <v>1</v>
      </c>
    </row>
    <row r="2962" spans="1:5" x14ac:dyDescent="0.2">
      <c r="A2962" t="s">
        <v>13857</v>
      </c>
      <c r="B2962" t="s">
        <v>87</v>
      </c>
      <c r="C2962" t="s">
        <v>127</v>
      </c>
      <c r="D2962" t="s">
        <v>10935</v>
      </c>
      <c r="E2962">
        <v>1</v>
      </c>
    </row>
    <row r="2963" spans="1:5" x14ac:dyDescent="0.2">
      <c r="A2963" t="s">
        <v>13858</v>
      </c>
      <c r="B2963" t="s">
        <v>87</v>
      </c>
      <c r="C2963" t="s">
        <v>127</v>
      </c>
      <c r="D2963" t="s">
        <v>10941</v>
      </c>
      <c r="E2963">
        <v>2</v>
      </c>
    </row>
    <row r="2964" spans="1:5" x14ac:dyDescent="0.2">
      <c r="A2964" t="s">
        <v>13859</v>
      </c>
      <c r="B2964" t="s">
        <v>87</v>
      </c>
      <c r="C2964" t="s">
        <v>128</v>
      </c>
      <c r="D2964" t="s">
        <v>10855</v>
      </c>
      <c r="E2964">
        <v>1</v>
      </c>
    </row>
    <row r="2965" spans="1:5" x14ac:dyDescent="0.2">
      <c r="A2965" t="s">
        <v>13860</v>
      </c>
      <c r="B2965" t="s">
        <v>87</v>
      </c>
      <c r="C2965" t="s">
        <v>128</v>
      </c>
      <c r="D2965" t="s">
        <v>10869</v>
      </c>
      <c r="E2965">
        <v>2</v>
      </c>
    </row>
    <row r="2966" spans="1:5" x14ac:dyDescent="0.2">
      <c r="A2966" t="s">
        <v>13861</v>
      </c>
      <c r="B2966" t="s">
        <v>87</v>
      </c>
      <c r="C2966" t="s">
        <v>128</v>
      </c>
      <c r="D2966" t="s">
        <v>10875</v>
      </c>
      <c r="E2966">
        <v>1</v>
      </c>
    </row>
    <row r="2967" spans="1:5" x14ac:dyDescent="0.2">
      <c r="A2967" t="s">
        <v>13862</v>
      </c>
      <c r="B2967" t="s">
        <v>87</v>
      </c>
      <c r="C2967" t="s">
        <v>128</v>
      </c>
      <c r="D2967" t="s">
        <v>10887</v>
      </c>
      <c r="E2967">
        <v>5</v>
      </c>
    </row>
    <row r="2968" spans="1:5" x14ac:dyDescent="0.2">
      <c r="A2968" t="s">
        <v>13863</v>
      </c>
      <c r="B2968" t="s">
        <v>87</v>
      </c>
      <c r="C2968" t="s">
        <v>128</v>
      </c>
      <c r="D2968" t="s">
        <v>10889</v>
      </c>
      <c r="E2968">
        <v>80</v>
      </c>
    </row>
    <row r="2969" spans="1:5" x14ac:dyDescent="0.2">
      <c r="A2969" t="s">
        <v>13864</v>
      </c>
      <c r="B2969" t="s">
        <v>87</v>
      </c>
      <c r="C2969" t="s">
        <v>128</v>
      </c>
      <c r="D2969" t="s">
        <v>10901</v>
      </c>
      <c r="E2969">
        <v>94</v>
      </c>
    </row>
    <row r="2970" spans="1:5" x14ac:dyDescent="0.2">
      <c r="A2970" t="s">
        <v>13865</v>
      </c>
      <c r="B2970" t="s">
        <v>87</v>
      </c>
      <c r="C2970" t="s">
        <v>128</v>
      </c>
      <c r="D2970" t="s">
        <v>10903</v>
      </c>
      <c r="E2970">
        <v>173</v>
      </c>
    </row>
    <row r="2971" spans="1:5" x14ac:dyDescent="0.2">
      <c r="A2971" t="s">
        <v>13866</v>
      </c>
      <c r="B2971" t="s">
        <v>87</v>
      </c>
      <c r="C2971" t="s">
        <v>128</v>
      </c>
      <c r="D2971" t="s">
        <v>10921</v>
      </c>
      <c r="E2971">
        <v>1</v>
      </c>
    </row>
    <row r="2972" spans="1:5" x14ac:dyDescent="0.2">
      <c r="A2972" t="s">
        <v>13867</v>
      </c>
      <c r="B2972" t="s">
        <v>87</v>
      </c>
      <c r="C2972" t="s">
        <v>128</v>
      </c>
      <c r="D2972" t="s">
        <v>10935</v>
      </c>
      <c r="E2972">
        <v>1</v>
      </c>
    </row>
    <row r="2973" spans="1:5" x14ac:dyDescent="0.2">
      <c r="A2973" t="s">
        <v>13868</v>
      </c>
      <c r="B2973" t="s">
        <v>87</v>
      </c>
      <c r="C2973" t="s">
        <v>128</v>
      </c>
      <c r="D2973" t="s">
        <v>10941</v>
      </c>
      <c r="E2973">
        <v>2</v>
      </c>
    </row>
    <row r="2974" spans="1:5" x14ac:dyDescent="0.2">
      <c r="A2974" t="s">
        <v>13869</v>
      </c>
      <c r="B2974" t="s">
        <v>87</v>
      </c>
      <c r="C2974" t="s">
        <v>129</v>
      </c>
      <c r="D2974" t="s">
        <v>10887</v>
      </c>
      <c r="E2974">
        <v>1</v>
      </c>
    </row>
    <row r="2975" spans="1:5" x14ac:dyDescent="0.2">
      <c r="A2975" t="s">
        <v>13870</v>
      </c>
      <c r="B2975" t="s">
        <v>87</v>
      </c>
      <c r="C2975" t="s">
        <v>129</v>
      </c>
      <c r="D2975" t="s">
        <v>10889</v>
      </c>
      <c r="E2975">
        <v>64</v>
      </c>
    </row>
    <row r="2976" spans="1:5" x14ac:dyDescent="0.2">
      <c r="A2976" t="s">
        <v>13871</v>
      </c>
      <c r="B2976" t="s">
        <v>87</v>
      </c>
      <c r="C2976" t="s">
        <v>129</v>
      </c>
      <c r="D2976" t="s">
        <v>10901</v>
      </c>
      <c r="E2976">
        <v>74</v>
      </c>
    </row>
    <row r="2977" spans="1:5" x14ac:dyDescent="0.2">
      <c r="A2977" t="s">
        <v>13872</v>
      </c>
      <c r="B2977" t="s">
        <v>87</v>
      </c>
      <c r="C2977" t="s">
        <v>129</v>
      </c>
      <c r="D2977" t="s">
        <v>10903</v>
      </c>
      <c r="E2977">
        <v>166</v>
      </c>
    </row>
    <row r="2978" spans="1:5" x14ac:dyDescent="0.2">
      <c r="A2978" t="s">
        <v>13873</v>
      </c>
      <c r="B2978" t="s">
        <v>87</v>
      </c>
      <c r="C2978" t="s">
        <v>129</v>
      </c>
      <c r="D2978" t="s">
        <v>10909</v>
      </c>
      <c r="E2978">
        <v>1</v>
      </c>
    </row>
    <row r="2979" spans="1:5" x14ac:dyDescent="0.2">
      <c r="A2979" t="s">
        <v>13874</v>
      </c>
      <c r="B2979" t="s">
        <v>87</v>
      </c>
      <c r="C2979" t="s">
        <v>129</v>
      </c>
      <c r="D2979" t="s">
        <v>10927</v>
      </c>
      <c r="E2979">
        <v>1</v>
      </c>
    </row>
    <row r="2980" spans="1:5" x14ac:dyDescent="0.2">
      <c r="A2980" t="s">
        <v>13875</v>
      </c>
      <c r="B2980" t="s">
        <v>87</v>
      </c>
      <c r="C2980" t="s">
        <v>129</v>
      </c>
      <c r="D2980" t="s">
        <v>10941</v>
      </c>
      <c r="E2980">
        <v>1</v>
      </c>
    </row>
    <row r="2981" spans="1:5" x14ac:dyDescent="0.2">
      <c r="A2981" t="s">
        <v>13876</v>
      </c>
      <c r="B2981" t="s">
        <v>87</v>
      </c>
      <c r="C2981" t="s">
        <v>130</v>
      </c>
      <c r="D2981" t="s">
        <v>10889</v>
      </c>
      <c r="E2981">
        <v>2</v>
      </c>
    </row>
    <row r="2982" spans="1:5" x14ac:dyDescent="0.2">
      <c r="A2982" t="s">
        <v>13877</v>
      </c>
      <c r="B2982" t="s">
        <v>87</v>
      </c>
      <c r="C2982" t="s">
        <v>130</v>
      </c>
      <c r="D2982" t="s">
        <v>10901</v>
      </c>
      <c r="E2982">
        <v>4</v>
      </c>
    </row>
    <row r="2983" spans="1:5" x14ac:dyDescent="0.2">
      <c r="A2983" t="s">
        <v>13878</v>
      </c>
      <c r="B2983" t="s">
        <v>87</v>
      </c>
      <c r="C2983" t="s">
        <v>130</v>
      </c>
      <c r="D2983" t="s">
        <v>10903</v>
      </c>
      <c r="E2983">
        <v>7</v>
      </c>
    </row>
    <row r="2984" spans="1:5" x14ac:dyDescent="0.2">
      <c r="A2984" t="s">
        <v>13879</v>
      </c>
      <c r="B2984" t="s">
        <v>87</v>
      </c>
      <c r="C2984" t="s">
        <v>131</v>
      </c>
      <c r="D2984" t="s">
        <v>10855</v>
      </c>
      <c r="E2984">
        <v>1</v>
      </c>
    </row>
    <row r="2985" spans="1:5" x14ac:dyDescent="0.2">
      <c r="A2985" t="s">
        <v>13880</v>
      </c>
      <c r="B2985" t="s">
        <v>87</v>
      </c>
      <c r="C2985" t="s">
        <v>131</v>
      </c>
      <c r="D2985" t="s">
        <v>10869</v>
      </c>
      <c r="E2985">
        <v>2</v>
      </c>
    </row>
    <row r="2986" spans="1:5" x14ac:dyDescent="0.2">
      <c r="A2986" t="s">
        <v>13881</v>
      </c>
      <c r="B2986" t="s">
        <v>87</v>
      </c>
      <c r="C2986" t="s">
        <v>131</v>
      </c>
      <c r="D2986" t="s">
        <v>10887</v>
      </c>
      <c r="E2986">
        <v>7</v>
      </c>
    </row>
    <row r="2987" spans="1:5" x14ac:dyDescent="0.2">
      <c r="A2987" t="s">
        <v>13882</v>
      </c>
      <c r="B2987" t="s">
        <v>87</v>
      </c>
      <c r="C2987" t="s">
        <v>131</v>
      </c>
      <c r="D2987" t="s">
        <v>10889</v>
      </c>
      <c r="E2987">
        <v>102</v>
      </c>
    </row>
    <row r="2988" spans="1:5" x14ac:dyDescent="0.2">
      <c r="A2988" t="s">
        <v>13883</v>
      </c>
      <c r="B2988" t="s">
        <v>87</v>
      </c>
      <c r="C2988" t="s">
        <v>131</v>
      </c>
      <c r="D2988" t="s">
        <v>10895</v>
      </c>
      <c r="E2988">
        <v>1</v>
      </c>
    </row>
    <row r="2989" spans="1:5" x14ac:dyDescent="0.2">
      <c r="A2989" t="s">
        <v>13884</v>
      </c>
      <c r="B2989" t="s">
        <v>87</v>
      </c>
      <c r="C2989" t="s">
        <v>131</v>
      </c>
      <c r="D2989" t="s">
        <v>10901</v>
      </c>
      <c r="E2989">
        <v>130</v>
      </c>
    </row>
    <row r="2990" spans="1:5" x14ac:dyDescent="0.2">
      <c r="A2990" t="s">
        <v>13885</v>
      </c>
      <c r="B2990" t="s">
        <v>87</v>
      </c>
      <c r="C2990" t="s">
        <v>131</v>
      </c>
      <c r="D2990" t="s">
        <v>10903</v>
      </c>
      <c r="E2990">
        <v>214</v>
      </c>
    </row>
    <row r="2991" spans="1:5" x14ac:dyDescent="0.2">
      <c r="A2991" t="s">
        <v>13886</v>
      </c>
      <c r="B2991" t="s">
        <v>87</v>
      </c>
      <c r="C2991" t="s">
        <v>131</v>
      </c>
      <c r="D2991" t="s">
        <v>10907</v>
      </c>
      <c r="E2991">
        <v>4</v>
      </c>
    </row>
    <row r="2992" spans="1:5" x14ac:dyDescent="0.2">
      <c r="A2992" t="s">
        <v>13887</v>
      </c>
      <c r="B2992" t="s">
        <v>87</v>
      </c>
      <c r="C2992" t="s">
        <v>131</v>
      </c>
      <c r="D2992" t="s">
        <v>10909</v>
      </c>
      <c r="E2992">
        <v>1</v>
      </c>
    </row>
    <row r="2993" spans="1:5" x14ac:dyDescent="0.2">
      <c r="A2993" t="s">
        <v>13888</v>
      </c>
      <c r="B2993" t="s">
        <v>87</v>
      </c>
      <c r="C2993" t="s">
        <v>131</v>
      </c>
      <c r="D2993" t="s">
        <v>10925</v>
      </c>
      <c r="E2993">
        <v>1</v>
      </c>
    </row>
    <row r="2994" spans="1:5" x14ac:dyDescent="0.2">
      <c r="A2994" t="s">
        <v>13889</v>
      </c>
      <c r="B2994" t="s">
        <v>87</v>
      </c>
      <c r="C2994" t="s">
        <v>131</v>
      </c>
      <c r="D2994" t="s">
        <v>10929</v>
      </c>
      <c r="E2994">
        <v>1</v>
      </c>
    </row>
    <row r="2995" spans="1:5" x14ac:dyDescent="0.2">
      <c r="A2995" t="s">
        <v>13890</v>
      </c>
      <c r="B2995" t="s">
        <v>87</v>
      </c>
      <c r="C2995" t="s">
        <v>131</v>
      </c>
      <c r="D2995" t="s">
        <v>10935</v>
      </c>
      <c r="E2995">
        <v>3</v>
      </c>
    </row>
    <row r="2996" spans="1:5" x14ac:dyDescent="0.2">
      <c r="A2996" t="s">
        <v>13891</v>
      </c>
      <c r="B2996" t="s">
        <v>87</v>
      </c>
      <c r="C2996" t="s">
        <v>131</v>
      </c>
      <c r="D2996" t="s">
        <v>10941</v>
      </c>
      <c r="E2996">
        <v>3</v>
      </c>
    </row>
    <row r="2997" spans="1:5" x14ac:dyDescent="0.2">
      <c r="A2997" t="s">
        <v>13892</v>
      </c>
      <c r="B2997" t="s">
        <v>87</v>
      </c>
      <c r="C2997" t="s">
        <v>132</v>
      </c>
      <c r="D2997" t="s">
        <v>10869</v>
      </c>
      <c r="E2997">
        <v>1</v>
      </c>
    </row>
    <row r="2998" spans="1:5" x14ac:dyDescent="0.2">
      <c r="A2998" t="s">
        <v>13893</v>
      </c>
      <c r="B2998" t="s">
        <v>87</v>
      </c>
      <c r="C2998" t="s">
        <v>132</v>
      </c>
      <c r="D2998" t="s">
        <v>10887</v>
      </c>
      <c r="E2998">
        <v>2</v>
      </c>
    </row>
    <row r="2999" spans="1:5" x14ac:dyDescent="0.2">
      <c r="A2999" t="s">
        <v>13894</v>
      </c>
      <c r="B2999" t="s">
        <v>87</v>
      </c>
      <c r="C2999" t="s">
        <v>132</v>
      </c>
      <c r="D2999" t="s">
        <v>10889</v>
      </c>
      <c r="E2999">
        <v>37</v>
      </c>
    </row>
    <row r="3000" spans="1:5" x14ac:dyDescent="0.2">
      <c r="A3000" t="s">
        <v>13895</v>
      </c>
      <c r="B3000" t="s">
        <v>87</v>
      </c>
      <c r="C3000" t="s">
        <v>132</v>
      </c>
      <c r="D3000" t="s">
        <v>10893</v>
      </c>
      <c r="E3000">
        <v>1</v>
      </c>
    </row>
    <row r="3001" spans="1:5" x14ac:dyDescent="0.2">
      <c r="A3001" t="s">
        <v>13896</v>
      </c>
      <c r="B3001" t="s">
        <v>87</v>
      </c>
      <c r="C3001" t="s">
        <v>132</v>
      </c>
      <c r="D3001" t="s">
        <v>10901</v>
      </c>
      <c r="E3001">
        <v>46</v>
      </c>
    </row>
    <row r="3002" spans="1:5" x14ac:dyDescent="0.2">
      <c r="A3002" t="s">
        <v>13897</v>
      </c>
      <c r="B3002" t="s">
        <v>87</v>
      </c>
      <c r="C3002" t="s">
        <v>132</v>
      </c>
      <c r="D3002" t="s">
        <v>10903</v>
      </c>
      <c r="E3002">
        <v>98</v>
      </c>
    </row>
    <row r="3003" spans="1:5" x14ac:dyDescent="0.2">
      <c r="A3003" t="s">
        <v>13898</v>
      </c>
      <c r="B3003" t="s">
        <v>87</v>
      </c>
      <c r="C3003" t="s">
        <v>132</v>
      </c>
      <c r="D3003" t="s">
        <v>10941</v>
      </c>
      <c r="E3003">
        <v>2</v>
      </c>
    </row>
    <row r="3004" spans="1:5" x14ac:dyDescent="0.2">
      <c r="A3004" t="s">
        <v>13899</v>
      </c>
      <c r="B3004" t="s">
        <v>87</v>
      </c>
      <c r="C3004" t="s">
        <v>133</v>
      </c>
      <c r="D3004" t="s">
        <v>10855</v>
      </c>
      <c r="E3004">
        <v>1</v>
      </c>
    </row>
    <row r="3005" spans="1:5" x14ac:dyDescent="0.2">
      <c r="A3005" t="s">
        <v>13900</v>
      </c>
      <c r="B3005" t="s">
        <v>87</v>
      </c>
      <c r="C3005" t="s">
        <v>133</v>
      </c>
      <c r="D3005" t="s">
        <v>10859</v>
      </c>
      <c r="E3005">
        <v>1</v>
      </c>
    </row>
    <row r="3006" spans="1:5" x14ac:dyDescent="0.2">
      <c r="A3006" t="s">
        <v>13901</v>
      </c>
      <c r="B3006" t="s">
        <v>87</v>
      </c>
      <c r="C3006" t="s">
        <v>133</v>
      </c>
      <c r="D3006" t="s">
        <v>10863</v>
      </c>
      <c r="E3006">
        <v>1</v>
      </c>
    </row>
    <row r="3007" spans="1:5" x14ac:dyDescent="0.2">
      <c r="A3007" t="s">
        <v>13902</v>
      </c>
      <c r="B3007" t="s">
        <v>87</v>
      </c>
      <c r="C3007" t="s">
        <v>133</v>
      </c>
      <c r="D3007" t="s">
        <v>10869</v>
      </c>
      <c r="E3007">
        <v>7</v>
      </c>
    </row>
    <row r="3008" spans="1:5" x14ac:dyDescent="0.2">
      <c r="A3008" t="s">
        <v>13903</v>
      </c>
      <c r="B3008" t="s">
        <v>87</v>
      </c>
      <c r="C3008" t="s">
        <v>133</v>
      </c>
      <c r="D3008" t="s">
        <v>10871</v>
      </c>
      <c r="E3008">
        <v>1</v>
      </c>
    </row>
    <row r="3009" spans="1:5" x14ac:dyDescent="0.2">
      <c r="A3009" t="s">
        <v>13904</v>
      </c>
      <c r="B3009" t="s">
        <v>87</v>
      </c>
      <c r="C3009" t="s">
        <v>133</v>
      </c>
      <c r="D3009" t="s">
        <v>10873</v>
      </c>
      <c r="E3009">
        <v>1</v>
      </c>
    </row>
    <row r="3010" spans="1:5" x14ac:dyDescent="0.2">
      <c r="A3010" t="s">
        <v>13905</v>
      </c>
      <c r="B3010" t="s">
        <v>87</v>
      </c>
      <c r="C3010" t="s">
        <v>133</v>
      </c>
      <c r="D3010" t="s">
        <v>10877</v>
      </c>
      <c r="E3010">
        <v>1</v>
      </c>
    </row>
    <row r="3011" spans="1:5" x14ac:dyDescent="0.2">
      <c r="A3011" t="s">
        <v>13906</v>
      </c>
      <c r="B3011" t="s">
        <v>87</v>
      </c>
      <c r="C3011" t="s">
        <v>133</v>
      </c>
      <c r="D3011" t="s">
        <v>10885</v>
      </c>
      <c r="E3011">
        <v>1</v>
      </c>
    </row>
    <row r="3012" spans="1:5" x14ac:dyDescent="0.2">
      <c r="A3012" t="s">
        <v>13907</v>
      </c>
      <c r="B3012" t="s">
        <v>87</v>
      </c>
      <c r="C3012" t="s">
        <v>133</v>
      </c>
      <c r="D3012" t="s">
        <v>10887</v>
      </c>
      <c r="E3012">
        <v>11</v>
      </c>
    </row>
    <row r="3013" spans="1:5" x14ac:dyDescent="0.2">
      <c r="A3013" t="s">
        <v>13908</v>
      </c>
      <c r="B3013" t="s">
        <v>87</v>
      </c>
      <c r="C3013" t="s">
        <v>133</v>
      </c>
      <c r="D3013" t="s">
        <v>10889</v>
      </c>
      <c r="E3013">
        <v>81</v>
      </c>
    </row>
    <row r="3014" spans="1:5" x14ac:dyDescent="0.2">
      <c r="A3014" t="s">
        <v>13909</v>
      </c>
      <c r="B3014" t="s">
        <v>87</v>
      </c>
      <c r="C3014" t="s">
        <v>133</v>
      </c>
      <c r="D3014" t="s">
        <v>10895</v>
      </c>
      <c r="E3014">
        <v>1</v>
      </c>
    </row>
    <row r="3015" spans="1:5" x14ac:dyDescent="0.2">
      <c r="A3015" t="s">
        <v>13910</v>
      </c>
      <c r="B3015" t="s">
        <v>87</v>
      </c>
      <c r="C3015" t="s">
        <v>133</v>
      </c>
      <c r="D3015" t="s">
        <v>10901</v>
      </c>
      <c r="E3015">
        <v>88</v>
      </c>
    </row>
    <row r="3016" spans="1:5" x14ac:dyDescent="0.2">
      <c r="A3016" t="s">
        <v>13911</v>
      </c>
      <c r="B3016" t="s">
        <v>87</v>
      </c>
      <c r="C3016" t="s">
        <v>133</v>
      </c>
      <c r="D3016" t="s">
        <v>10903</v>
      </c>
      <c r="E3016">
        <v>185</v>
      </c>
    </row>
    <row r="3017" spans="1:5" x14ac:dyDescent="0.2">
      <c r="A3017" t="s">
        <v>13912</v>
      </c>
      <c r="B3017" t="s">
        <v>87</v>
      </c>
      <c r="C3017" t="s">
        <v>133</v>
      </c>
      <c r="D3017" t="s">
        <v>10907</v>
      </c>
      <c r="E3017">
        <v>1</v>
      </c>
    </row>
    <row r="3018" spans="1:5" x14ac:dyDescent="0.2">
      <c r="A3018" t="s">
        <v>13913</v>
      </c>
      <c r="B3018" t="s">
        <v>87</v>
      </c>
      <c r="C3018" t="s">
        <v>133</v>
      </c>
      <c r="D3018" t="s">
        <v>10909</v>
      </c>
      <c r="E3018">
        <v>1</v>
      </c>
    </row>
    <row r="3019" spans="1:5" x14ac:dyDescent="0.2">
      <c r="A3019" t="s">
        <v>13914</v>
      </c>
      <c r="B3019" t="s">
        <v>87</v>
      </c>
      <c r="C3019" t="s">
        <v>133</v>
      </c>
      <c r="D3019" t="s">
        <v>10921</v>
      </c>
      <c r="E3019">
        <v>1</v>
      </c>
    </row>
    <row r="3020" spans="1:5" x14ac:dyDescent="0.2">
      <c r="A3020" t="s">
        <v>13915</v>
      </c>
      <c r="B3020" t="s">
        <v>87</v>
      </c>
      <c r="C3020" t="s">
        <v>133</v>
      </c>
      <c r="D3020" t="s">
        <v>10929</v>
      </c>
      <c r="E3020">
        <v>1</v>
      </c>
    </row>
    <row r="3021" spans="1:5" x14ac:dyDescent="0.2">
      <c r="A3021" t="s">
        <v>13916</v>
      </c>
      <c r="B3021" t="s">
        <v>87</v>
      </c>
      <c r="C3021" t="s">
        <v>133</v>
      </c>
      <c r="D3021" t="s">
        <v>10935</v>
      </c>
      <c r="E3021">
        <v>1</v>
      </c>
    </row>
    <row r="3022" spans="1:5" x14ac:dyDescent="0.2">
      <c r="A3022" t="s">
        <v>13917</v>
      </c>
      <c r="B3022" t="s">
        <v>87</v>
      </c>
      <c r="C3022" t="s">
        <v>133</v>
      </c>
      <c r="D3022" t="s">
        <v>10941</v>
      </c>
      <c r="E3022">
        <v>7</v>
      </c>
    </row>
    <row r="3023" spans="1:5" x14ac:dyDescent="0.2">
      <c r="A3023" t="s">
        <v>13918</v>
      </c>
      <c r="B3023" t="s">
        <v>87</v>
      </c>
      <c r="C3023" t="s">
        <v>134</v>
      </c>
      <c r="D3023" t="s">
        <v>10885</v>
      </c>
      <c r="E3023">
        <v>1</v>
      </c>
    </row>
    <row r="3024" spans="1:5" x14ac:dyDescent="0.2">
      <c r="A3024" t="s">
        <v>13919</v>
      </c>
      <c r="B3024" t="s">
        <v>87</v>
      </c>
      <c r="C3024" t="s">
        <v>134</v>
      </c>
      <c r="D3024" t="s">
        <v>10887</v>
      </c>
      <c r="E3024">
        <v>3</v>
      </c>
    </row>
    <row r="3025" spans="1:5" x14ac:dyDescent="0.2">
      <c r="A3025" t="s">
        <v>13920</v>
      </c>
      <c r="B3025" t="s">
        <v>87</v>
      </c>
      <c r="C3025" t="s">
        <v>134</v>
      </c>
      <c r="D3025" t="s">
        <v>10889</v>
      </c>
      <c r="E3025">
        <v>51</v>
      </c>
    </row>
    <row r="3026" spans="1:5" x14ac:dyDescent="0.2">
      <c r="A3026" t="s">
        <v>13921</v>
      </c>
      <c r="B3026" t="s">
        <v>87</v>
      </c>
      <c r="C3026" t="s">
        <v>134</v>
      </c>
      <c r="D3026" t="s">
        <v>10901</v>
      </c>
      <c r="E3026">
        <v>60</v>
      </c>
    </row>
    <row r="3027" spans="1:5" x14ac:dyDescent="0.2">
      <c r="A3027" t="s">
        <v>13922</v>
      </c>
      <c r="B3027" t="s">
        <v>87</v>
      </c>
      <c r="C3027" t="s">
        <v>134</v>
      </c>
      <c r="D3027" t="s">
        <v>10903</v>
      </c>
      <c r="E3027">
        <v>133</v>
      </c>
    </row>
    <row r="3028" spans="1:5" x14ac:dyDescent="0.2">
      <c r="A3028" t="s">
        <v>13923</v>
      </c>
      <c r="B3028" t="s">
        <v>87</v>
      </c>
      <c r="C3028" t="s">
        <v>134</v>
      </c>
      <c r="D3028" t="s">
        <v>10907</v>
      </c>
      <c r="E3028">
        <v>1</v>
      </c>
    </row>
    <row r="3029" spans="1:5" x14ac:dyDescent="0.2">
      <c r="A3029" t="s">
        <v>13924</v>
      </c>
      <c r="B3029" t="s">
        <v>87</v>
      </c>
      <c r="C3029" t="s">
        <v>134</v>
      </c>
      <c r="D3029" t="s">
        <v>10921</v>
      </c>
      <c r="E3029">
        <v>1</v>
      </c>
    </row>
    <row r="3030" spans="1:5" x14ac:dyDescent="0.2">
      <c r="A3030" t="s">
        <v>13925</v>
      </c>
      <c r="B3030" t="s">
        <v>87</v>
      </c>
      <c r="C3030" t="s">
        <v>134</v>
      </c>
      <c r="D3030" t="s">
        <v>10925</v>
      </c>
      <c r="E3030">
        <v>1</v>
      </c>
    </row>
    <row r="3031" spans="1:5" x14ac:dyDescent="0.2">
      <c r="A3031" t="s">
        <v>13926</v>
      </c>
      <c r="B3031" t="s">
        <v>87</v>
      </c>
      <c r="C3031" t="s">
        <v>134</v>
      </c>
      <c r="D3031" t="s">
        <v>10941</v>
      </c>
      <c r="E3031">
        <v>2</v>
      </c>
    </row>
    <row r="3032" spans="1:5" x14ac:dyDescent="0.2">
      <c r="A3032" t="s">
        <v>13927</v>
      </c>
      <c r="B3032" t="s">
        <v>87</v>
      </c>
      <c r="C3032" t="s">
        <v>135</v>
      </c>
      <c r="D3032" t="s">
        <v>10869</v>
      </c>
      <c r="E3032">
        <v>1</v>
      </c>
    </row>
    <row r="3033" spans="1:5" x14ac:dyDescent="0.2">
      <c r="A3033" t="s">
        <v>13928</v>
      </c>
      <c r="B3033" t="s">
        <v>87</v>
      </c>
      <c r="C3033" t="s">
        <v>135</v>
      </c>
      <c r="D3033" t="s">
        <v>10887</v>
      </c>
      <c r="E3033">
        <v>1</v>
      </c>
    </row>
    <row r="3034" spans="1:5" x14ac:dyDescent="0.2">
      <c r="A3034" t="s">
        <v>13929</v>
      </c>
      <c r="B3034" t="s">
        <v>87</v>
      </c>
      <c r="C3034" t="s">
        <v>135</v>
      </c>
      <c r="D3034" t="s">
        <v>10889</v>
      </c>
      <c r="E3034">
        <v>19</v>
      </c>
    </row>
    <row r="3035" spans="1:5" x14ac:dyDescent="0.2">
      <c r="A3035" t="s">
        <v>13930</v>
      </c>
      <c r="B3035" t="s">
        <v>87</v>
      </c>
      <c r="C3035" t="s">
        <v>135</v>
      </c>
      <c r="D3035" t="s">
        <v>10901</v>
      </c>
      <c r="E3035">
        <v>22</v>
      </c>
    </row>
    <row r="3036" spans="1:5" x14ac:dyDescent="0.2">
      <c r="A3036" t="s">
        <v>13931</v>
      </c>
      <c r="B3036" t="s">
        <v>87</v>
      </c>
      <c r="C3036" t="s">
        <v>135</v>
      </c>
      <c r="D3036" t="s">
        <v>10903</v>
      </c>
      <c r="E3036">
        <v>33</v>
      </c>
    </row>
    <row r="3037" spans="1:5" x14ac:dyDescent="0.2">
      <c r="A3037" t="s">
        <v>13932</v>
      </c>
      <c r="B3037" t="s">
        <v>87</v>
      </c>
      <c r="C3037" t="s">
        <v>136</v>
      </c>
      <c r="D3037" t="s">
        <v>10869</v>
      </c>
      <c r="E3037">
        <v>1</v>
      </c>
    </row>
    <row r="3038" spans="1:5" x14ac:dyDescent="0.2">
      <c r="A3038" t="s">
        <v>13933</v>
      </c>
      <c r="B3038" t="s">
        <v>87</v>
      </c>
      <c r="C3038" t="s">
        <v>136</v>
      </c>
      <c r="D3038" t="s">
        <v>10875</v>
      </c>
      <c r="E3038">
        <v>1</v>
      </c>
    </row>
    <row r="3039" spans="1:5" x14ac:dyDescent="0.2">
      <c r="A3039" t="s">
        <v>13934</v>
      </c>
      <c r="B3039" t="s">
        <v>87</v>
      </c>
      <c r="C3039" t="s">
        <v>136</v>
      </c>
      <c r="D3039" t="s">
        <v>10887</v>
      </c>
      <c r="E3039">
        <v>2</v>
      </c>
    </row>
    <row r="3040" spans="1:5" x14ac:dyDescent="0.2">
      <c r="A3040" t="s">
        <v>13935</v>
      </c>
      <c r="B3040" t="s">
        <v>87</v>
      </c>
      <c r="C3040" t="s">
        <v>136</v>
      </c>
      <c r="D3040" t="s">
        <v>10889</v>
      </c>
      <c r="E3040">
        <v>27</v>
      </c>
    </row>
    <row r="3041" spans="1:5" x14ac:dyDescent="0.2">
      <c r="A3041" t="s">
        <v>13936</v>
      </c>
      <c r="B3041" t="s">
        <v>87</v>
      </c>
      <c r="C3041" t="s">
        <v>136</v>
      </c>
      <c r="D3041" t="s">
        <v>10895</v>
      </c>
      <c r="E3041">
        <v>1</v>
      </c>
    </row>
    <row r="3042" spans="1:5" x14ac:dyDescent="0.2">
      <c r="A3042" t="s">
        <v>13937</v>
      </c>
      <c r="B3042" t="s">
        <v>87</v>
      </c>
      <c r="C3042" t="s">
        <v>136</v>
      </c>
      <c r="D3042" t="s">
        <v>10901</v>
      </c>
      <c r="E3042">
        <v>27</v>
      </c>
    </row>
    <row r="3043" spans="1:5" x14ac:dyDescent="0.2">
      <c r="A3043" t="s">
        <v>13938</v>
      </c>
      <c r="B3043" t="s">
        <v>87</v>
      </c>
      <c r="C3043" t="s">
        <v>136</v>
      </c>
      <c r="D3043" t="s">
        <v>10903</v>
      </c>
      <c r="E3043">
        <v>79</v>
      </c>
    </row>
    <row r="3044" spans="1:5" x14ac:dyDescent="0.2">
      <c r="A3044" t="s">
        <v>13939</v>
      </c>
      <c r="B3044" t="s">
        <v>87</v>
      </c>
      <c r="C3044" t="s">
        <v>136</v>
      </c>
      <c r="D3044" t="s">
        <v>10929</v>
      </c>
      <c r="E3044">
        <v>1</v>
      </c>
    </row>
    <row r="3045" spans="1:5" x14ac:dyDescent="0.2">
      <c r="A3045" t="s">
        <v>13940</v>
      </c>
      <c r="B3045" t="s">
        <v>87</v>
      </c>
      <c r="C3045" t="s">
        <v>137</v>
      </c>
      <c r="D3045" t="s">
        <v>10863</v>
      </c>
      <c r="E3045">
        <v>1</v>
      </c>
    </row>
    <row r="3046" spans="1:5" x14ac:dyDescent="0.2">
      <c r="A3046" t="s">
        <v>13941</v>
      </c>
      <c r="B3046" t="s">
        <v>87</v>
      </c>
      <c r="C3046" t="s">
        <v>137</v>
      </c>
      <c r="D3046" t="s">
        <v>10869</v>
      </c>
      <c r="E3046">
        <v>2</v>
      </c>
    </row>
    <row r="3047" spans="1:5" x14ac:dyDescent="0.2">
      <c r="A3047" t="s">
        <v>13942</v>
      </c>
      <c r="B3047" t="s">
        <v>87</v>
      </c>
      <c r="C3047" t="s">
        <v>137</v>
      </c>
      <c r="D3047" t="s">
        <v>10877</v>
      </c>
      <c r="E3047">
        <v>1</v>
      </c>
    </row>
    <row r="3048" spans="1:5" x14ac:dyDescent="0.2">
      <c r="A3048" t="s">
        <v>13943</v>
      </c>
      <c r="B3048" t="s">
        <v>87</v>
      </c>
      <c r="C3048" t="s">
        <v>137</v>
      </c>
      <c r="D3048" t="s">
        <v>10887</v>
      </c>
      <c r="E3048">
        <v>4</v>
      </c>
    </row>
    <row r="3049" spans="1:5" x14ac:dyDescent="0.2">
      <c r="A3049" t="s">
        <v>13944</v>
      </c>
      <c r="B3049" t="s">
        <v>87</v>
      </c>
      <c r="C3049" t="s">
        <v>137</v>
      </c>
      <c r="D3049" t="s">
        <v>10889</v>
      </c>
      <c r="E3049">
        <v>118</v>
      </c>
    </row>
    <row r="3050" spans="1:5" x14ac:dyDescent="0.2">
      <c r="A3050" t="s">
        <v>13945</v>
      </c>
      <c r="B3050" t="s">
        <v>87</v>
      </c>
      <c r="C3050" t="s">
        <v>137</v>
      </c>
      <c r="D3050" t="s">
        <v>10893</v>
      </c>
      <c r="E3050">
        <v>1</v>
      </c>
    </row>
    <row r="3051" spans="1:5" x14ac:dyDescent="0.2">
      <c r="A3051" t="s">
        <v>13946</v>
      </c>
      <c r="B3051" t="s">
        <v>87</v>
      </c>
      <c r="C3051" t="s">
        <v>137</v>
      </c>
      <c r="D3051" t="s">
        <v>10895</v>
      </c>
      <c r="E3051">
        <v>2</v>
      </c>
    </row>
    <row r="3052" spans="1:5" x14ac:dyDescent="0.2">
      <c r="A3052" t="s">
        <v>13947</v>
      </c>
      <c r="B3052" t="s">
        <v>87</v>
      </c>
      <c r="C3052" t="s">
        <v>137</v>
      </c>
      <c r="D3052" t="s">
        <v>10899</v>
      </c>
      <c r="E3052">
        <v>1</v>
      </c>
    </row>
    <row r="3053" spans="1:5" x14ac:dyDescent="0.2">
      <c r="A3053" t="s">
        <v>13948</v>
      </c>
      <c r="B3053" t="s">
        <v>87</v>
      </c>
      <c r="C3053" t="s">
        <v>137</v>
      </c>
      <c r="D3053" t="s">
        <v>10901</v>
      </c>
      <c r="E3053">
        <v>123</v>
      </c>
    </row>
    <row r="3054" spans="1:5" x14ac:dyDescent="0.2">
      <c r="A3054" t="s">
        <v>13949</v>
      </c>
      <c r="B3054" t="s">
        <v>87</v>
      </c>
      <c r="C3054" t="s">
        <v>137</v>
      </c>
      <c r="D3054" t="s">
        <v>10903</v>
      </c>
      <c r="E3054">
        <v>316</v>
      </c>
    </row>
    <row r="3055" spans="1:5" x14ac:dyDescent="0.2">
      <c r="A3055" t="s">
        <v>13950</v>
      </c>
      <c r="B3055" t="s">
        <v>87</v>
      </c>
      <c r="C3055" t="s">
        <v>137</v>
      </c>
      <c r="D3055" t="s">
        <v>10907</v>
      </c>
      <c r="E3055">
        <v>2</v>
      </c>
    </row>
    <row r="3056" spans="1:5" x14ac:dyDescent="0.2">
      <c r="A3056" t="s">
        <v>13951</v>
      </c>
      <c r="B3056" t="s">
        <v>87</v>
      </c>
      <c r="C3056" t="s">
        <v>137</v>
      </c>
      <c r="D3056" t="s">
        <v>10909</v>
      </c>
      <c r="E3056">
        <v>1</v>
      </c>
    </row>
    <row r="3057" spans="1:5" x14ac:dyDescent="0.2">
      <c r="A3057" t="s">
        <v>13952</v>
      </c>
      <c r="B3057" t="s">
        <v>87</v>
      </c>
      <c r="C3057" t="s">
        <v>137</v>
      </c>
      <c r="D3057" t="s">
        <v>10921</v>
      </c>
      <c r="E3057">
        <v>1</v>
      </c>
    </row>
    <row r="3058" spans="1:5" x14ac:dyDescent="0.2">
      <c r="A3058" t="s">
        <v>13953</v>
      </c>
      <c r="B3058" t="s">
        <v>87</v>
      </c>
      <c r="C3058" t="s">
        <v>137</v>
      </c>
      <c r="D3058" t="s">
        <v>10925</v>
      </c>
      <c r="E3058">
        <v>2</v>
      </c>
    </row>
    <row r="3059" spans="1:5" x14ac:dyDescent="0.2">
      <c r="A3059" t="s">
        <v>13954</v>
      </c>
      <c r="B3059" t="s">
        <v>87</v>
      </c>
      <c r="C3059" t="s">
        <v>137</v>
      </c>
      <c r="D3059" t="s">
        <v>10929</v>
      </c>
      <c r="E3059">
        <v>2</v>
      </c>
    </row>
    <row r="3060" spans="1:5" x14ac:dyDescent="0.2">
      <c r="A3060" t="s">
        <v>13955</v>
      </c>
      <c r="B3060" t="s">
        <v>87</v>
      </c>
      <c r="C3060" t="s">
        <v>137</v>
      </c>
      <c r="D3060" t="s">
        <v>10941</v>
      </c>
      <c r="E3060">
        <v>4</v>
      </c>
    </row>
    <row r="3061" spans="1:5" x14ac:dyDescent="0.2">
      <c r="A3061" t="s">
        <v>13956</v>
      </c>
      <c r="B3061" t="s">
        <v>87</v>
      </c>
      <c r="C3061" t="s">
        <v>138</v>
      </c>
      <c r="D3061" t="s">
        <v>10859</v>
      </c>
      <c r="E3061">
        <v>2</v>
      </c>
    </row>
    <row r="3062" spans="1:5" x14ac:dyDescent="0.2">
      <c r="A3062" t="s">
        <v>13957</v>
      </c>
      <c r="B3062" t="s">
        <v>87</v>
      </c>
      <c r="C3062" t="s">
        <v>138</v>
      </c>
      <c r="D3062" t="s">
        <v>10869</v>
      </c>
      <c r="E3062">
        <v>5</v>
      </c>
    </row>
    <row r="3063" spans="1:5" x14ac:dyDescent="0.2">
      <c r="A3063" t="s">
        <v>13958</v>
      </c>
      <c r="B3063" t="s">
        <v>87</v>
      </c>
      <c r="C3063" t="s">
        <v>138</v>
      </c>
      <c r="D3063" t="s">
        <v>10871</v>
      </c>
      <c r="E3063">
        <v>1</v>
      </c>
    </row>
    <row r="3064" spans="1:5" x14ac:dyDescent="0.2">
      <c r="A3064" t="s">
        <v>13959</v>
      </c>
      <c r="B3064" t="s">
        <v>87</v>
      </c>
      <c r="C3064" t="s">
        <v>138</v>
      </c>
      <c r="D3064" t="s">
        <v>10873</v>
      </c>
      <c r="E3064">
        <v>1</v>
      </c>
    </row>
    <row r="3065" spans="1:5" x14ac:dyDescent="0.2">
      <c r="A3065" t="s">
        <v>13960</v>
      </c>
      <c r="B3065" t="s">
        <v>87</v>
      </c>
      <c r="C3065" t="s">
        <v>138</v>
      </c>
      <c r="D3065" t="s">
        <v>10877</v>
      </c>
      <c r="E3065">
        <v>1</v>
      </c>
    </row>
    <row r="3066" spans="1:5" x14ac:dyDescent="0.2">
      <c r="A3066" t="s">
        <v>13961</v>
      </c>
      <c r="B3066" t="s">
        <v>87</v>
      </c>
      <c r="C3066" t="s">
        <v>138</v>
      </c>
      <c r="D3066" t="s">
        <v>10887</v>
      </c>
      <c r="E3066">
        <v>10</v>
      </c>
    </row>
    <row r="3067" spans="1:5" x14ac:dyDescent="0.2">
      <c r="A3067" t="s">
        <v>13962</v>
      </c>
      <c r="B3067" t="s">
        <v>87</v>
      </c>
      <c r="C3067" t="s">
        <v>138</v>
      </c>
      <c r="D3067" t="s">
        <v>10889</v>
      </c>
      <c r="E3067">
        <v>111</v>
      </c>
    </row>
    <row r="3068" spans="1:5" x14ac:dyDescent="0.2">
      <c r="A3068" t="s">
        <v>13963</v>
      </c>
      <c r="B3068" t="s">
        <v>87</v>
      </c>
      <c r="C3068" t="s">
        <v>138</v>
      </c>
      <c r="D3068" t="s">
        <v>10893</v>
      </c>
      <c r="E3068">
        <v>3</v>
      </c>
    </row>
    <row r="3069" spans="1:5" x14ac:dyDescent="0.2">
      <c r="A3069" t="s">
        <v>13964</v>
      </c>
      <c r="B3069" t="s">
        <v>87</v>
      </c>
      <c r="C3069" t="s">
        <v>138</v>
      </c>
      <c r="D3069" t="s">
        <v>10895</v>
      </c>
      <c r="E3069">
        <v>1</v>
      </c>
    </row>
    <row r="3070" spans="1:5" x14ac:dyDescent="0.2">
      <c r="A3070" t="s">
        <v>13965</v>
      </c>
      <c r="B3070" t="s">
        <v>87</v>
      </c>
      <c r="C3070" t="s">
        <v>138</v>
      </c>
      <c r="D3070" t="s">
        <v>10901</v>
      </c>
      <c r="E3070">
        <v>135</v>
      </c>
    </row>
    <row r="3071" spans="1:5" x14ac:dyDescent="0.2">
      <c r="A3071" t="s">
        <v>13966</v>
      </c>
      <c r="B3071" t="s">
        <v>87</v>
      </c>
      <c r="C3071" t="s">
        <v>138</v>
      </c>
      <c r="D3071" t="s">
        <v>10903</v>
      </c>
      <c r="E3071">
        <v>282</v>
      </c>
    </row>
    <row r="3072" spans="1:5" x14ac:dyDescent="0.2">
      <c r="A3072" t="s">
        <v>13967</v>
      </c>
      <c r="B3072" t="s">
        <v>87</v>
      </c>
      <c r="C3072" t="s">
        <v>138</v>
      </c>
      <c r="D3072" t="s">
        <v>10907</v>
      </c>
      <c r="E3072">
        <v>3</v>
      </c>
    </row>
    <row r="3073" spans="1:5" x14ac:dyDescent="0.2">
      <c r="A3073" t="s">
        <v>13968</v>
      </c>
      <c r="B3073" t="s">
        <v>87</v>
      </c>
      <c r="C3073" t="s">
        <v>138</v>
      </c>
      <c r="D3073" t="s">
        <v>10921</v>
      </c>
      <c r="E3073">
        <v>1</v>
      </c>
    </row>
    <row r="3074" spans="1:5" x14ac:dyDescent="0.2">
      <c r="A3074" t="s">
        <v>13969</v>
      </c>
      <c r="B3074" t="s">
        <v>87</v>
      </c>
      <c r="C3074" t="s">
        <v>138</v>
      </c>
      <c r="D3074" t="s">
        <v>10929</v>
      </c>
      <c r="E3074">
        <v>3</v>
      </c>
    </row>
    <row r="3075" spans="1:5" x14ac:dyDescent="0.2">
      <c r="A3075" t="s">
        <v>13970</v>
      </c>
      <c r="B3075" t="s">
        <v>87</v>
      </c>
      <c r="C3075" t="s">
        <v>138</v>
      </c>
      <c r="D3075" t="s">
        <v>10935</v>
      </c>
      <c r="E3075">
        <v>1</v>
      </c>
    </row>
    <row r="3076" spans="1:5" x14ac:dyDescent="0.2">
      <c r="A3076" t="s">
        <v>13971</v>
      </c>
      <c r="B3076" t="s">
        <v>87</v>
      </c>
      <c r="C3076" t="s">
        <v>138</v>
      </c>
      <c r="D3076" t="s">
        <v>10941</v>
      </c>
      <c r="E3076">
        <v>6</v>
      </c>
    </row>
    <row r="3077" spans="1:5" x14ac:dyDescent="0.2">
      <c r="A3077" t="s">
        <v>13972</v>
      </c>
      <c r="B3077" t="s">
        <v>87</v>
      </c>
      <c r="C3077" t="s">
        <v>139</v>
      </c>
      <c r="D3077" t="s">
        <v>10859</v>
      </c>
      <c r="E3077">
        <v>1</v>
      </c>
    </row>
    <row r="3078" spans="1:5" x14ac:dyDescent="0.2">
      <c r="A3078" t="s">
        <v>13973</v>
      </c>
      <c r="B3078" t="s">
        <v>87</v>
      </c>
      <c r="C3078" t="s">
        <v>139</v>
      </c>
      <c r="D3078" t="s">
        <v>10869</v>
      </c>
      <c r="E3078">
        <v>1</v>
      </c>
    </row>
    <row r="3079" spans="1:5" x14ac:dyDescent="0.2">
      <c r="A3079" t="s">
        <v>13974</v>
      </c>
      <c r="B3079" t="s">
        <v>87</v>
      </c>
      <c r="C3079" t="s">
        <v>139</v>
      </c>
      <c r="D3079" t="s">
        <v>10887</v>
      </c>
      <c r="E3079">
        <v>2</v>
      </c>
    </row>
    <row r="3080" spans="1:5" x14ac:dyDescent="0.2">
      <c r="A3080" t="s">
        <v>13975</v>
      </c>
      <c r="B3080" t="s">
        <v>87</v>
      </c>
      <c r="C3080" t="s">
        <v>139</v>
      </c>
      <c r="D3080" t="s">
        <v>10889</v>
      </c>
      <c r="E3080">
        <v>37</v>
      </c>
    </row>
    <row r="3081" spans="1:5" x14ac:dyDescent="0.2">
      <c r="A3081" t="s">
        <v>13976</v>
      </c>
      <c r="B3081" t="s">
        <v>87</v>
      </c>
      <c r="C3081" t="s">
        <v>139</v>
      </c>
      <c r="D3081" t="s">
        <v>10901</v>
      </c>
      <c r="E3081">
        <v>42</v>
      </c>
    </row>
    <row r="3082" spans="1:5" x14ac:dyDescent="0.2">
      <c r="A3082" t="s">
        <v>13977</v>
      </c>
      <c r="B3082" t="s">
        <v>87</v>
      </c>
      <c r="C3082" t="s">
        <v>139</v>
      </c>
      <c r="D3082" t="s">
        <v>10903</v>
      </c>
      <c r="E3082">
        <v>75</v>
      </c>
    </row>
    <row r="3083" spans="1:5" x14ac:dyDescent="0.2">
      <c r="A3083" t="s">
        <v>13978</v>
      </c>
      <c r="B3083" t="s">
        <v>87</v>
      </c>
      <c r="C3083" t="s">
        <v>139</v>
      </c>
      <c r="D3083" t="s">
        <v>10907</v>
      </c>
      <c r="E3083">
        <v>1</v>
      </c>
    </row>
    <row r="3084" spans="1:5" x14ac:dyDescent="0.2">
      <c r="A3084" t="s">
        <v>13979</v>
      </c>
      <c r="B3084" t="s">
        <v>87</v>
      </c>
      <c r="C3084" t="s">
        <v>139</v>
      </c>
      <c r="D3084" t="s">
        <v>10927</v>
      </c>
      <c r="E3084">
        <v>1</v>
      </c>
    </row>
    <row r="3085" spans="1:5" x14ac:dyDescent="0.2">
      <c r="A3085" t="s">
        <v>13980</v>
      </c>
      <c r="B3085" t="s">
        <v>87</v>
      </c>
      <c r="C3085" t="s">
        <v>140</v>
      </c>
      <c r="D3085" t="s">
        <v>10889</v>
      </c>
      <c r="E3085">
        <v>67</v>
      </c>
    </row>
    <row r="3086" spans="1:5" x14ac:dyDescent="0.2">
      <c r="A3086" t="s">
        <v>13981</v>
      </c>
      <c r="B3086" t="s">
        <v>87</v>
      </c>
      <c r="C3086" t="s">
        <v>140</v>
      </c>
      <c r="D3086" t="s">
        <v>10901</v>
      </c>
      <c r="E3086">
        <v>77</v>
      </c>
    </row>
    <row r="3087" spans="1:5" x14ac:dyDescent="0.2">
      <c r="A3087" t="s">
        <v>13982</v>
      </c>
      <c r="B3087" t="s">
        <v>87</v>
      </c>
      <c r="C3087" t="s">
        <v>140</v>
      </c>
      <c r="D3087" t="s">
        <v>10903</v>
      </c>
      <c r="E3087">
        <v>138</v>
      </c>
    </row>
    <row r="3088" spans="1:5" x14ac:dyDescent="0.2">
      <c r="A3088" t="s">
        <v>13983</v>
      </c>
      <c r="B3088" t="s">
        <v>87</v>
      </c>
      <c r="C3088" t="s">
        <v>141</v>
      </c>
      <c r="D3088" t="s">
        <v>10855</v>
      </c>
      <c r="E3088">
        <v>1</v>
      </c>
    </row>
    <row r="3089" spans="1:5" x14ac:dyDescent="0.2">
      <c r="A3089" t="s">
        <v>13984</v>
      </c>
      <c r="B3089" t="s">
        <v>87</v>
      </c>
      <c r="C3089" t="s">
        <v>141</v>
      </c>
      <c r="D3089" t="s">
        <v>10871</v>
      </c>
      <c r="E3089">
        <v>1</v>
      </c>
    </row>
    <row r="3090" spans="1:5" x14ac:dyDescent="0.2">
      <c r="A3090" t="s">
        <v>13985</v>
      </c>
      <c r="B3090" t="s">
        <v>87</v>
      </c>
      <c r="C3090" t="s">
        <v>141</v>
      </c>
      <c r="D3090" t="s">
        <v>10887</v>
      </c>
      <c r="E3090">
        <v>2</v>
      </c>
    </row>
    <row r="3091" spans="1:5" x14ac:dyDescent="0.2">
      <c r="A3091" t="s">
        <v>13986</v>
      </c>
      <c r="B3091" t="s">
        <v>87</v>
      </c>
      <c r="C3091" t="s">
        <v>141</v>
      </c>
      <c r="D3091" t="s">
        <v>10889</v>
      </c>
      <c r="E3091">
        <v>31</v>
      </c>
    </row>
    <row r="3092" spans="1:5" x14ac:dyDescent="0.2">
      <c r="A3092" t="s">
        <v>13987</v>
      </c>
      <c r="B3092" t="s">
        <v>87</v>
      </c>
      <c r="C3092" t="s">
        <v>141</v>
      </c>
      <c r="D3092" t="s">
        <v>10901</v>
      </c>
      <c r="E3092">
        <v>40</v>
      </c>
    </row>
    <row r="3093" spans="1:5" x14ac:dyDescent="0.2">
      <c r="A3093" t="s">
        <v>13988</v>
      </c>
      <c r="B3093" t="s">
        <v>87</v>
      </c>
      <c r="C3093" t="s">
        <v>141</v>
      </c>
      <c r="D3093" t="s">
        <v>10903</v>
      </c>
      <c r="E3093">
        <v>97</v>
      </c>
    </row>
    <row r="3094" spans="1:5" x14ac:dyDescent="0.2">
      <c r="A3094" t="s">
        <v>13989</v>
      </c>
      <c r="B3094" t="s">
        <v>87</v>
      </c>
      <c r="C3094" t="s">
        <v>141</v>
      </c>
      <c r="D3094" t="s">
        <v>10907</v>
      </c>
      <c r="E3094">
        <v>1</v>
      </c>
    </row>
    <row r="3095" spans="1:5" x14ac:dyDescent="0.2">
      <c r="A3095" t="s">
        <v>13990</v>
      </c>
      <c r="B3095" t="s">
        <v>87</v>
      </c>
      <c r="C3095" t="s">
        <v>141</v>
      </c>
      <c r="D3095" t="s">
        <v>10941</v>
      </c>
      <c r="E3095">
        <v>2</v>
      </c>
    </row>
    <row r="3096" spans="1:5" x14ac:dyDescent="0.2">
      <c r="A3096" t="s">
        <v>13991</v>
      </c>
      <c r="B3096" t="s">
        <v>87</v>
      </c>
      <c r="C3096" t="s">
        <v>142</v>
      </c>
      <c r="D3096" t="s">
        <v>10887</v>
      </c>
      <c r="E3096">
        <v>3</v>
      </c>
    </row>
    <row r="3097" spans="1:5" x14ac:dyDescent="0.2">
      <c r="A3097" t="s">
        <v>13992</v>
      </c>
      <c r="B3097" t="s">
        <v>87</v>
      </c>
      <c r="C3097" t="s">
        <v>142</v>
      </c>
      <c r="D3097" t="s">
        <v>10889</v>
      </c>
      <c r="E3097">
        <v>48</v>
      </c>
    </row>
    <row r="3098" spans="1:5" x14ac:dyDescent="0.2">
      <c r="A3098" t="s">
        <v>13993</v>
      </c>
      <c r="B3098" t="s">
        <v>87</v>
      </c>
      <c r="C3098" t="s">
        <v>142</v>
      </c>
      <c r="D3098" t="s">
        <v>10901</v>
      </c>
      <c r="E3098">
        <v>58</v>
      </c>
    </row>
    <row r="3099" spans="1:5" x14ac:dyDescent="0.2">
      <c r="A3099" t="s">
        <v>13994</v>
      </c>
      <c r="B3099" t="s">
        <v>87</v>
      </c>
      <c r="C3099" t="s">
        <v>142</v>
      </c>
      <c r="D3099" t="s">
        <v>10903</v>
      </c>
      <c r="E3099">
        <v>113</v>
      </c>
    </row>
    <row r="3100" spans="1:5" x14ac:dyDescent="0.2">
      <c r="A3100" t="s">
        <v>13995</v>
      </c>
      <c r="B3100" t="s">
        <v>87</v>
      </c>
      <c r="C3100" t="s">
        <v>142</v>
      </c>
      <c r="D3100" t="s">
        <v>10907</v>
      </c>
      <c r="E3100">
        <v>2</v>
      </c>
    </row>
    <row r="3101" spans="1:5" x14ac:dyDescent="0.2">
      <c r="A3101" t="s">
        <v>13996</v>
      </c>
      <c r="B3101" t="s">
        <v>87</v>
      </c>
      <c r="C3101" t="s">
        <v>142</v>
      </c>
      <c r="D3101" t="s">
        <v>10909</v>
      </c>
      <c r="E3101">
        <v>1</v>
      </c>
    </row>
    <row r="3102" spans="1:5" x14ac:dyDescent="0.2">
      <c r="A3102" t="s">
        <v>13997</v>
      </c>
      <c r="B3102" t="s">
        <v>87</v>
      </c>
      <c r="C3102" t="s">
        <v>142</v>
      </c>
      <c r="D3102" t="s">
        <v>10929</v>
      </c>
      <c r="E3102">
        <v>1</v>
      </c>
    </row>
    <row r="3103" spans="1:5" x14ac:dyDescent="0.2">
      <c r="A3103" t="s">
        <v>13998</v>
      </c>
      <c r="B3103" t="s">
        <v>87</v>
      </c>
      <c r="C3103" t="s">
        <v>142</v>
      </c>
      <c r="D3103" t="s">
        <v>10935</v>
      </c>
      <c r="E3103">
        <v>2</v>
      </c>
    </row>
    <row r="3104" spans="1:5" x14ac:dyDescent="0.2">
      <c r="A3104" t="s">
        <v>13999</v>
      </c>
      <c r="B3104" t="s">
        <v>87</v>
      </c>
      <c r="C3104" t="s">
        <v>142</v>
      </c>
      <c r="D3104" t="s">
        <v>10941</v>
      </c>
      <c r="E3104">
        <v>1</v>
      </c>
    </row>
    <row r="3105" spans="1:5" x14ac:dyDescent="0.2">
      <c r="A3105" t="s">
        <v>14000</v>
      </c>
      <c r="B3105" t="s">
        <v>87</v>
      </c>
      <c r="C3105" t="s">
        <v>143</v>
      </c>
      <c r="D3105" t="s">
        <v>10851</v>
      </c>
      <c r="E3105">
        <v>1</v>
      </c>
    </row>
    <row r="3106" spans="1:5" x14ac:dyDescent="0.2">
      <c r="A3106" t="s">
        <v>14001</v>
      </c>
      <c r="B3106" t="s">
        <v>87</v>
      </c>
      <c r="C3106" t="s">
        <v>143</v>
      </c>
      <c r="D3106" t="s">
        <v>10869</v>
      </c>
      <c r="E3106">
        <v>1</v>
      </c>
    </row>
    <row r="3107" spans="1:5" x14ac:dyDescent="0.2">
      <c r="A3107" t="s">
        <v>14002</v>
      </c>
      <c r="B3107" t="s">
        <v>87</v>
      </c>
      <c r="C3107" t="s">
        <v>143</v>
      </c>
      <c r="D3107" t="s">
        <v>10871</v>
      </c>
      <c r="E3107">
        <v>1</v>
      </c>
    </row>
    <row r="3108" spans="1:5" x14ac:dyDescent="0.2">
      <c r="A3108" t="s">
        <v>14003</v>
      </c>
      <c r="B3108" t="s">
        <v>87</v>
      </c>
      <c r="C3108" t="s">
        <v>143</v>
      </c>
      <c r="D3108" t="s">
        <v>10873</v>
      </c>
      <c r="E3108">
        <v>1</v>
      </c>
    </row>
    <row r="3109" spans="1:5" x14ac:dyDescent="0.2">
      <c r="A3109" t="s">
        <v>14004</v>
      </c>
      <c r="B3109" t="s">
        <v>87</v>
      </c>
      <c r="C3109" t="s">
        <v>143</v>
      </c>
      <c r="D3109" t="s">
        <v>10877</v>
      </c>
      <c r="E3109">
        <v>1</v>
      </c>
    </row>
    <row r="3110" spans="1:5" x14ac:dyDescent="0.2">
      <c r="A3110" t="s">
        <v>14005</v>
      </c>
      <c r="B3110" t="s">
        <v>87</v>
      </c>
      <c r="C3110" t="s">
        <v>143</v>
      </c>
      <c r="D3110" t="s">
        <v>10887</v>
      </c>
      <c r="E3110">
        <v>3</v>
      </c>
    </row>
    <row r="3111" spans="1:5" x14ac:dyDescent="0.2">
      <c r="A3111" t="s">
        <v>14006</v>
      </c>
      <c r="B3111" t="s">
        <v>87</v>
      </c>
      <c r="C3111" t="s">
        <v>143</v>
      </c>
      <c r="D3111" t="s">
        <v>10889</v>
      </c>
      <c r="E3111">
        <v>61</v>
      </c>
    </row>
    <row r="3112" spans="1:5" x14ac:dyDescent="0.2">
      <c r="A3112" t="s">
        <v>14007</v>
      </c>
      <c r="B3112" t="s">
        <v>87</v>
      </c>
      <c r="C3112" t="s">
        <v>143</v>
      </c>
      <c r="D3112" t="s">
        <v>10893</v>
      </c>
      <c r="E3112">
        <v>2</v>
      </c>
    </row>
    <row r="3113" spans="1:5" x14ac:dyDescent="0.2">
      <c r="A3113" t="s">
        <v>14008</v>
      </c>
      <c r="B3113" t="s">
        <v>87</v>
      </c>
      <c r="C3113" t="s">
        <v>143</v>
      </c>
      <c r="D3113" t="s">
        <v>10899</v>
      </c>
      <c r="E3113">
        <v>1</v>
      </c>
    </row>
    <row r="3114" spans="1:5" x14ac:dyDescent="0.2">
      <c r="A3114" t="s">
        <v>14009</v>
      </c>
      <c r="B3114" t="s">
        <v>87</v>
      </c>
      <c r="C3114" t="s">
        <v>143</v>
      </c>
      <c r="D3114" t="s">
        <v>10901</v>
      </c>
      <c r="E3114">
        <v>63</v>
      </c>
    </row>
    <row r="3115" spans="1:5" x14ac:dyDescent="0.2">
      <c r="A3115" t="s">
        <v>14010</v>
      </c>
      <c r="B3115" t="s">
        <v>87</v>
      </c>
      <c r="C3115" t="s">
        <v>143</v>
      </c>
      <c r="D3115" t="s">
        <v>10903</v>
      </c>
      <c r="E3115">
        <v>174</v>
      </c>
    </row>
    <row r="3116" spans="1:5" x14ac:dyDescent="0.2">
      <c r="A3116" t="s">
        <v>14011</v>
      </c>
      <c r="B3116" t="s">
        <v>87</v>
      </c>
      <c r="C3116" t="s">
        <v>143</v>
      </c>
      <c r="D3116" t="s">
        <v>10909</v>
      </c>
      <c r="E3116">
        <v>1</v>
      </c>
    </row>
    <row r="3117" spans="1:5" x14ac:dyDescent="0.2">
      <c r="A3117" t="s">
        <v>14012</v>
      </c>
      <c r="B3117" t="s">
        <v>87</v>
      </c>
      <c r="C3117" t="s">
        <v>143</v>
      </c>
      <c r="D3117" t="s">
        <v>10929</v>
      </c>
      <c r="E3117">
        <v>2</v>
      </c>
    </row>
    <row r="3118" spans="1:5" x14ac:dyDescent="0.2">
      <c r="A3118" t="s">
        <v>14013</v>
      </c>
      <c r="B3118" t="s">
        <v>87</v>
      </c>
      <c r="C3118" t="s">
        <v>143</v>
      </c>
      <c r="D3118" t="s">
        <v>10941</v>
      </c>
      <c r="E3118">
        <v>3</v>
      </c>
    </row>
    <row r="3119" spans="1:5" x14ac:dyDescent="0.2">
      <c r="A3119" t="s">
        <v>14014</v>
      </c>
      <c r="B3119" t="s">
        <v>87</v>
      </c>
      <c r="C3119" t="s">
        <v>144</v>
      </c>
      <c r="D3119" t="s">
        <v>10869</v>
      </c>
      <c r="E3119">
        <v>3</v>
      </c>
    </row>
    <row r="3120" spans="1:5" x14ac:dyDescent="0.2">
      <c r="A3120" t="s">
        <v>14015</v>
      </c>
      <c r="B3120" t="s">
        <v>87</v>
      </c>
      <c r="C3120" t="s">
        <v>144</v>
      </c>
      <c r="D3120" t="s">
        <v>10887</v>
      </c>
      <c r="E3120">
        <v>4</v>
      </c>
    </row>
    <row r="3121" spans="1:5" x14ac:dyDescent="0.2">
      <c r="A3121" t="s">
        <v>14016</v>
      </c>
      <c r="B3121" t="s">
        <v>87</v>
      </c>
      <c r="C3121" t="s">
        <v>144</v>
      </c>
      <c r="D3121" t="s">
        <v>10889</v>
      </c>
      <c r="E3121">
        <v>56</v>
      </c>
    </row>
    <row r="3122" spans="1:5" x14ac:dyDescent="0.2">
      <c r="A3122" t="s">
        <v>14017</v>
      </c>
      <c r="B3122" t="s">
        <v>87</v>
      </c>
      <c r="C3122" t="s">
        <v>144</v>
      </c>
      <c r="D3122" t="s">
        <v>10895</v>
      </c>
      <c r="E3122">
        <v>1</v>
      </c>
    </row>
    <row r="3123" spans="1:5" x14ac:dyDescent="0.2">
      <c r="A3123" t="s">
        <v>14018</v>
      </c>
      <c r="B3123" t="s">
        <v>87</v>
      </c>
      <c r="C3123" t="s">
        <v>144</v>
      </c>
      <c r="D3123" t="s">
        <v>10901</v>
      </c>
      <c r="E3123">
        <v>62</v>
      </c>
    </row>
    <row r="3124" spans="1:5" x14ac:dyDescent="0.2">
      <c r="A3124" t="s">
        <v>14019</v>
      </c>
      <c r="B3124" t="s">
        <v>87</v>
      </c>
      <c r="C3124" t="s">
        <v>144</v>
      </c>
      <c r="D3124" t="s">
        <v>10903</v>
      </c>
      <c r="E3124">
        <v>130</v>
      </c>
    </row>
    <row r="3125" spans="1:5" x14ac:dyDescent="0.2">
      <c r="A3125" t="s">
        <v>14020</v>
      </c>
      <c r="B3125" t="s">
        <v>87</v>
      </c>
      <c r="C3125" t="s">
        <v>144</v>
      </c>
      <c r="D3125" t="s">
        <v>10907</v>
      </c>
      <c r="E3125">
        <v>2</v>
      </c>
    </row>
    <row r="3126" spans="1:5" x14ac:dyDescent="0.2">
      <c r="A3126" t="s">
        <v>14021</v>
      </c>
      <c r="B3126" t="s">
        <v>87</v>
      </c>
      <c r="C3126" t="s">
        <v>144</v>
      </c>
      <c r="D3126" t="s">
        <v>10929</v>
      </c>
      <c r="E3126">
        <v>1</v>
      </c>
    </row>
    <row r="3127" spans="1:5" x14ac:dyDescent="0.2">
      <c r="A3127" t="s">
        <v>14022</v>
      </c>
      <c r="B3127" t="s">
        <v>87</v>
      </c>
      <c r="C3127" t="s">
        <v>144</v>
      </c>
      <c r="D3127" t="s">
        <v>10939</v>
      </c>
      <c r="E3127">
        <v>1</v>
      </c>
    </row>
    <row r="3128" spans="1:5" x14ac:dyDescent="0.2">
      <c r="A3128" t="s">
        <v>14023</v>
      </c>
      <c r="B3128" t="s">
        <v>87</v>
      </c>
      <c r="C3128" t="s">
        <v>144</v>
      </c>
      <c r="D3128" t="s">
        <v>10941</v>
      </c>
      <c r="E3128">
        <v>1</v>
      </c>
    </row>
    <row r="3129" spans="1:5" x14ac:dyDescent="0.2">
      <c r="A3129" t="s">
        <v>14024</v>
      </c>
      <c r="B3129" t="s">
        <v>87</v>
      </c>
      <c r="C3129" t="s">
        <v>145</v>
      </c>
      <c r="D3129" t="s">
        <v>10869</v>
      </c>
      <c r="E3129">
        <v>1</v>
      </c>
    </row>
    <row r="3130" spans="1:5" x14ac:dyDescent="0.2">
      <c r="A3130" t="s">
        <v>14025</v>
      </c>
      <c r="B3130" t="s">
        <v>87</v>
      </c>
      <c r="C3130" t="s">
        <v>145</v>
      </c>
      <c r="D3130" t="s">
        <v>10871</v>
      </c>
      <c r="E3130">
        <v>1</v>
      </c>
    </row>
    <row r="3131" spans="1:5" x14ac:dyDescent="0.2">
      <c r="A3131" t="s">
        <v>14026</v>
      </c>
      <c r="B3131" t="s">
        <v>87</v>
      </c>
      <c r="C3131" t="s">
        <v>145</v>
      </c>
      <c r="D3131" t="s">
        <v>10877</v>
      </c>
      <c r="E3131">
        <v>1</v>
      </c>
    </row>
    <row r="3132" spans="1:5" x14ac:dyDescent="0.2">
      <c r="A3132" t="s">
        <v>14027</v>
      </c>
      <c r="B3132" t="s">
        <v>87</v>
      </c>
      <c r="C3132" t="s">
        <v>145</v>
      </c>
      <c r="D3132" t="s">
        <v>10887</v>
      </c>
      <c r="E3132">
        <v>3</v>
      </c>
    </row>
    <row r="3133" spans="1:5" x14ac:dyDescent="0.2">
      <c r="A3133" t="s">
        <v>14028</v>
      </c>
      <c r="B3133" t="s">
        <v>87</v>
      </c>
      <c r="C3133" t="s">
        <v>145</v>
      </c>
      <c r="D3133" t="s">
        <v>10889</v>
      </c>
      <c r="E3133">
        <v>69</v>
      </c>
    </row>
    <row r="3134" spans="1:5" x14ac:dyDescent="0.2">
      <c r="A3134" t="s">
        <v>14029</v>
      </c>
      <c r="B3134" t="s">
        <v>87</v>
      </c>
      <c r="C3134" t="s">
        <v>145</v>
      </c>
      <c r="D3134" t="s">
        <v>10895</v>
      </c>
      <c r="E3134">
        <v>1</v>
      </c>
    </row>
    <row r="3135" spans="1:5" x14ac:dyDescent="0.2">
      <c r="A3135" t="s">
        <v>14030</v>
      </c>
      <c r="B3135" t="s">
        <v>87</v>
      </c>
      <c r="C3135" t="s">
        <v>145</v>
      </c>
      <c r="D3135" t="s">
        <v>10901</v>
      </c>
      <c r="E3135">
        <v>86</v>
      </c>
    </row>
    <row r="3136" spans="1:5" x14ac:dyDescent="0.2">
      <c r="A3136" t="s">
        <v>14031</v>
      </c>
      <c r="B3136" t="s">
        <v>87</v>
      </c>
      <c r="C3136" t="s">
        <v>145</v>
      </c>
      <c r="D3136" t="s">
        <v>10903</v>
      </c>
      <c r="E3136">
        <v>195</v>
      </c>
    </row>
    <row r="3137" spans="1:5" x14ac:dyDescent="0.2">
      <c r="A3137" t="s">
        <v>14032</v>
      </c>
      <c r="B3137" t="s">
        <v>87</v>
      </c>
      <c r="C3137" t="s">
        <v>145</v>
      </c>
      <c r="D3137" t="s">
        <v>10907</v>
      </c>
      <c r="E3137">
        <v>1</v>
      </c>
    </row>
    <row r="3138" spans="1:5" x14ac:dyDescent="0.2">
      <c r="A3138" t="s">
        <v>14033</v>
      </c>
      <c r="B3138" t="s">
        <v>87</v>
      </c>
      <c r="C3138" t="s">
        <v>145</v>
      </c>
      <c r="D3138" t="s">
        <v>10925</v>
      </c>
      <c r="E3138">
        <v>1</v>
      </c>
    </row>
    <row r="3139" spans="1:5" x14ac:dyDescent="0.2">
      <c r="A3139" t="s">
        <v>14034</v>
      </c>
      <c r="B3139" t="s">
        <v>87</v>
      </c>
      <c r="C3139" t="s">
        <v>145</v>
      </c>
      <c r="D3139" t="s">
        <v>10927</v>
      </c>
      <c r="E3139">
        <v>1</v>
      </c>
    </row>
    <row r="3140" spans="1:5" x14ac:dyDescent="0.2">
      <c r="A3140" t="s">
        <v>14035</v>
      </c>
      <c r="B3140" t="s">
        <v>87</v>
      </c>
      <c r="C3140" t="s">
        <v>145</v>
      </c>
      <c r="D3140" t="s">
        <v>10929</v>
      </c>
      <c r="E3140">
        <v>2</v>
      </c>
    </row>
    <row r="3141" spans="1:5" x14ac:dyDescent="0.2">
      <c r="A3141" t="s">
        <v>14036</v>
      </c>
      <c r="B3141" t="s">
        <v>87</v>
      </c>
      <c r="C3141" t="s">
        <v>145</v>
      </c>
      <c r="D3141" t="s">
        <v>10941</v>
      </c>
      <c r="E3141">
        <v>2</v>
      </c>
    </row>
    <row r="3142" spans="1:5" x14ac:dyDescent="0.2">
      <c r="A3142" t="s">
        <v>14037</v>
      </c>
      <c r="B3142" t="s">
        <v>87</v>
      </c>
      <c r="C3142" t="s">
        <v>146</v>
      </c>
      <c r="D3142" t="s">
        <v>10855</v>
      </c>
      <c r="E3142">
        <v>1</v>
      </c>
    </row>
    <row r="3143" spans="1:5" x14ac:dyDescent="0.2">
      <c r="A3143" t="s">
        <v>14038</v>
      </c>
      <c r="B3143" t="s">
        <v>87</v>
      </c>
      <c r="C3143" t="s">
        <v>146</v>
      </c>
      <c r="D3143" t="s">
        <v>10869</v>
      </c>
      <c r="E3143">
        <v>2</v>
      </c>
    </row>
    <row r="3144" spans="1:5" x14ac:dyDescent="0.2">
      <c r="A3144" t="s">
        <v>14039</v>
      </c>
      <c r="B3144" t="s">
        <v>87</v>
      </c>
      <c r="C3144" t="s">
        <v>146</v>
      </c>
      <c r="D3144" t="s">
        <v>10871</v>
      </c>
      <c r="E3144">
        <v>1</v>
      </c>
    </row>
    <row r="3145" spans="1:5" x14ac:dyDescent="0.2">
      <c r="A3145" t="s">
        <v>14040</v>
      </c>
      <c r="B3145" t="s">
        <v>87</v>
      </c>
      <c r="C3145" t="s">
        <v>146</v>
      </c>
      <c r="D3145" t="s">
        <v>10877</v>
      </c>
      <c r="E3145">
        <v>1</v>
      </c>
    </row>
    <row r="3146" spans="1:5" x14ac:dyDescent="0.2">
      <c r="A3146" t="s">
        <v>14041</v>
      </c>
      <c r="B3146" t="s">
        <v>87</v>
      </c>
      <c r="C3146" t="s">
        <v>146</v>
      </c>
      <c r="D3146" t="s">
        <v>10887</v>
      </c>
      <c r="E3146">
        <v>2</v>
      </c>
    </row>
    <row r="3147" spans="1:5" x14ac:dyDescent="0.2">
      <c r="A3147" t="s">
        <v>14042</v>
      </c>
      <c r="B3147" t="s">
        <v>87</v>
      </c>
      <c r="C3147" t="s">
        <v>146</v>
      </c>
      <c r="D3147" t="s">
        <v>10889</v>
      </c>
      <c r="E3147">
        <v>45</v>
      </c>
    </row>
    <row r="3148" spans="1:5" x14ac:dyDescent="0.2">
      <c r="A3148" t="s">
        <v>14043</v>
      </c>
      <c r="B3148" t="s">
        <v>87</v>
      </c>
      <c r="C3148" t="s">
        <v>146</v>
      </c>
      <c r="D3148" t="s">
        <v>10901</v>
      </c>
      <c r="E3148">
        <v>49</v>
      </c>
    </row>
    <row r="3149" spans="1:5" x14ac:dyDescent="0.2">
      <c r="A3149" t="s">
        <v>14044</v>
      </c>
      <c r="B3149" t="s">
        <v>87</v>
      </c>
      <c r="C3149" t="s">
        <v>146</v>
      </c>
      <c r="D3149" t="s">
        <v>10903</v>
      </c>
      <c r="E3149">
        <v>137</v>
      </c>
    </row>
    <row r="3150" spans="1:5" x14ac:dyDescent="0.2">
      <c r="A3150" t="s">
        <v>14045</v>
      </c>
      <c r="B3150" t="s">
        <v>87</v>
      </c>
      <c r="C3150" t="s">
        <v>146</v>
      </c>
      <c r="D3150" t="s">
        <v>10929</v>
      </c>
      <c r="E3150">
        <v>1</v>
      </c>
    </row>
    <row r="3151" spans="1:5" x14ac:dyDescent="0.2">
      <c r="A3151" t="s">
        <v>14046</v>
      </c>
      <c r="B3151" t="s">
        <v>87</v>
      </c>
      <c r="C3151" t="s">
        <v>146</v>
      </c>
      <c r="D3151" t="s">
        <v>10941</v>
      </c>
      <c r="E3151">
        <v>1</v>
      </c>
    </row>
    <row r="3152" spans="1:5" x14ac:dyDescent="0.2">
      <c r="A3152" t="s">
        <v>14047</v>
      </c>
      <c r="B3152" t="s">
        <v>87</v>
      </c>
      <c r="C3152" t="s">
        <v>147</v>
      </c>
      <c r="D3152" t="s">
        <v>10851</v>
      </c>
      <c r="E3152">
        <v>1</v>
      </c>
    </row>
    <row r="3153" spans="1:5" x14ac:dyDescent="0.2">
      <c r="A3153" t="s">
        <v>14048</v>
      </c>
      <c r="B3153" t="s">
        <v>87</v>
      </c>
      <c r="C3153" t="s">
        <v>147</v>
      </c>
      <c r="D3153" t="s">
        <v>10855</v>
      </c>
      <c r="E3153">
        <v>2</v>
      </c>
    </row>
    <row r="3154" spans="1:5" x14ac:dyDescent="0.2">
      <c r="A3154" t="s">
        <v>14049</v>
      </c>
      <c r="B3154" t="s">
        <v>87</v>
      </c>
      <c r="C3154" t="s">
        <v>147</v>
      </c>
      <c r="D3154" t="s">
        <v>10859</v>
      </c>
      <c r="E3154">
        <v>1</v>
      </c>
    </row>
    <row r="3155" spans="1:5" x14ac:dyDescent="0.2">
      <c r="A3155" t="s">
        <v>14050</v>
      </c>
      <c r="B3155" t="s">
        <v>87</v>
      </c>
      <c r="C3155" t="s">
        <v>147</v>
      </c>
      <c r="D3155" t="s">
        <v>10863</v>
      </c>
      <c r="E3155">
        <v>1</v>
      </c>
    </row>
    <row r="3156" spans="1:5" x14ac:dyDescent="0.2">
      <c r="A3156" t="s">
        <v>14051</v>
      </c>
      <c r="B3156" t="s">
        <v>87</v>
      </c>
      <c r="C3156" t="s">
        <v>147</v>
      </c>
      <c r="D3156" t="s">
        <v>10865</v>
      </c>
      <c r="E3156">
        <v>1</v>
      </c>
    </row>
    <row r="3157" spans="1:5" x14ac:dyDescent="0.2">
      <c r="A3157" t="s">
        <v>14052</v>
      </c>
      <c r="B3157" t="s">
        <v>87</v>
      </c>
      <c r="C3157" t="s">
        <v>147</v>
      </c>
      <c r="D3157" t="s">
        <v>10869</v>
      </c>
      <c r="E3157">
        <v>12</v>
      </c>
    </row>
    <row r="3158" spans="1:5" x14ac:dyDescent="0.2">
      <c r="A3158" t="s">
        <v>14053</v>
      </c>
      <c r="B3158" t="s">
        <v>87</v>
      </c>
      <c r="C3158" t="s">
        <v>147</v>
      </c>
      <c r="D3158" t="s">
        <v>10871</v>
      </c>
      <c r="E3158">
        <v>1</v>
      </c>
    </row>
    <row r="3159" spans="1:5" x14ac:dyDescent="0.2">
      <c r="A3159" t="s">
        <v>14054</v>
      </c>
      <c r="B3159" t="s">
        <v>87</v>
      </c>
      <c r="C3159" t="s">
        <v>147</v>
      </c>
      <c r="D3159" t="s">
        <v>10875</v>
      </c>
      <c r="E3159">
        <v>1</v>
      </c>
    </row>
    <row r="3160" spans="1:5" x14ac:dyDescent="0.2">
      <c r="A3160" t="s">
        <v>14055</v>
      </c>
      <c r="B3160" t="s">
        <v>87</v>
      </c>
      <c r="C3160" t="s">
        <v>147</v>
      </c>
      <c r="D3160" t="s">
        <v>10877</v>
      </c>
      <c r="E3160">
        <v>2</v>
      </c>
    </row>
    <row r="3161" spans="1:5" x14ac:dyDescent="0.2">
      <c r="A3161" t="s">
        <v>14056</v>
      </c>
      <c r="B3161" t="s">
        <v>87</v>
      </c>
      <c r="C3161" t="s">
        <v>147</v>
      </c>
      <c r="D3161" t="s">
        <v>10885</v>
      </c>
      <c r="E3161">
        <v>2</v>
      </c>
    </row>
    <row r="3162" spans="1:5" x14ac:dyDescent="0.2">
      <c r="A3162" t="s">
        <v>14057</v>
      </c>
      <c r="B3162" t="s">
        <v>87</v>
      </c>
      <c r="C3162" t="s">
        <v>147</v>
      </c>
      <c r="D3162" t="s">
        <v>10887</v>
      </c>
      <c r="E3162">
        <v>22</v>
      </c>
    </row>
    <row r="3163" spans="1:5" x14ac:dyDescent="0.2">
      <c r="A3163" t="s">
        <v>14058</v>
      </c>
      <c r="B3163" t="s">
        <v>87</v>
      </c>
      <c r="C3163" t="s">
        <v>147</v>
      </c>
      <c r="D3163" t="s">
        <v>10889</v>
      </c>
      <c r="E3163">
        <v>291</v>
      </c>
    </row>
    <row r="3164" spans="1:5" x14ac:dyDescent="0.2">
      <c r="A3164" t="s">
        <v>14059</v>
      </c>
      <c r="B3164" t="s">
        <v>87</v>
      </c>
      <c r="C3164" t="s">
        <v>147</v>
      </c>
      <c r="D3164" t="s">
        <v>10893</v>
      </c>
      <c r="E3164">
        <v>1</v>
      </c>
    </row>
    <row r="3165" spans="1:5" x14ac:dyDescent="0.2">
      <c r="A3165" t="s">
        <v>14060</v>
      </c>
      <c r="B3165" t="s">
        <v>87</v>
      </c>
      <c r="C3165" t="s">
        <v>147</v>
      </c>
      <c r="D3165" t="s">
        <v>10895</v>
      </c>
      <c r="E3165">
        <v>2</v>
      </c>
    </row>
    <row r="3166" spans="1:5" x14ac:dyDescent="0.2">
      <c r="A3166" t="s">
        <v>14061</v>
      </c>
      <c r="B3166" t="s">
        <v>87</v>
      </c>
      <c r="C3166" t="s">
        <v>147</v>
      </c>
      <c r="D3166" t="s">
        <v>10897</v>
      </c>
      <c r="E3166">
        <v>1</v>
      </c>
    </row>
    <row r="3167" spans="1:5" x14ac:dyDescent="0.2">
      <c r="A3167" t="s">
        <v>14062</v>
      </c>
      <c r="B3167" t="s">
        <v>87</v>
      </c>
      <c r="C3167" t="s">
        <v>147</v>
      </c>
      <c r="D3167" t="s">
        <v>10899</v>
      </c>
      <c r="E3167">
        <v>2</v>
      </c>
    </row>
    <row r="3168" spans="1:5" x14ac:dyDescent="0.2">
      <c r="A3168" t="s">
        <v>14063</v>
      </c>
      <c r="B3168" t="s">
        <v>87</v>
      </c>
      <c r="C3168" t="s">
        <v>147</v>
      </c>
      <c r="D3168" t="s">
        <v>10901</v>
      </c>
      <c r="E3168">
        <v>354</v>
      </c>
    </row>
    <row r="3169" spans="1:5" x14ac:dyDescent="0.2">
      <c r="A3169" t="s">
        <v>14064</v>
      </c>
      <c r="B3169" t="s">
        <v>87</v>
      </c>
      <c r="C3169" t="s">
        <v>147</v>
      </c>
      <c r="D3169" t="s">
        <v>10903</v>
      </c>
      <c r="E3169">
        <v>697</v>
      </c>
    </row>
    <row r="3170" spans="1:5" x14ac:dyDescent="0.2">
      <c r="A3170" t="s">
        <v>14065</v>
      </c>
      <c r="B3170" t="s">
        <v>87</v>
      </c>
      <c r="C3170" t="s">
        <v>147</v>
      </c>
      <c r="D3170" t="s">
        <v>10907</v>
      </c>
      <c r="E3170">
        <v>6</v>
      </c>
    </row>
    <row r="3171" spans="1:5" x14ac:dyDescent="0.2">
      <c r="A3171" t="s">
        <v>14066</v>
      </c>
      <c r="B3171" t="s">
        <v>87</v>
      </c>
      <c r="C3171" t="s">
        <v>147</v>
      </c>
      <c r="D3171" t="s">
        <v>10909</v>
      </c>
      <c r="E3171">
        <v>1</v>
      </c>
    </row>
    <row r="3172" spans="1:5" x14ac:dyDescent="0.2">
      <c r="A3172" t="s">
        <v>14067</v>
      </c>
      <c r="B3172" t="s">
        <v>87</v>
      </c>
      <c r="C3172" t="s">
        <v>147</v>
      </c>
      <c r="D3172" t="s">
        <v>10921</v>
      </c>
      <c r="E3172">
        <v>3</v>
      </c>
    </row>
    <row r="3173" spans="1:5" x14ac:dyDescent="0.2">
      <c r="A3173" t="s">
        <v>14068</v>
      </c>
      <c r="B3173" t="s">
        <v>87</v>
      </c>
      <c r="C3173" t="s">
        <v>147</v>
      </c>
      <c r="D3173" t="s">
        <v>10925</v>
      </c>
      <c r="E3173">
        <v>2</v>
      </c>
    </row>
    <row r="3174" spans="1:5" x14ac:dyDescent="0.2">
      <c r="A3174" t="s">
        <v>14069</v>
      </c>
      <c r="B3174" t="s">
        <v>87</v>
      </c>
      <c r="C3174" t="s">
        <v>147</v>
      </c>
      <c r="D3174" t="s">
        <v>10929</v>
      </c>
      <c r="E3174">
        <v>3</v>
      </c>
    </row>
    <row r="3175" spans="1:5" x14ac:dyDescent="0.2">
      <c r="A3175" t="s">
        <v>14070</v>
      </c>
      <c r="B3175" t="s">
        <v>87</v>
      </c>
      <c r="C3175" t="s">
        <v>147</v>
      </c>
      <c r="D3175" t="s">
        <v>10931</v>
      </c>
      <c r="E3175">
        <v>1</v>
      </c>
    </row>
    <row r="3176" spans="1:5" x14ac:dyDescent="0.2">
      <c r="A3176" t="s">
        <v>14071</v>
      </c>
      <c r="B3176" t="s">
        <v>87</v>
      </c>
      <c r="C3176" t="s">
        <v>147</v>
      </c>
      <c r="D3176" t="s">
        <v>10935</v>
      </c>
      <c r="E3176">
        <v>4</v>
      </c>
    </row>
    <row r="3177" spans="1:5" x14ac:dyDescent="0.2">
      <c r="A3177" t="s">
        <v>14072</v>
      </c>
      <c r="B3177" t="s">
        <v>87</v>
      </c>
      <c r="C3177" t="s">
        <v>147</v>
      </c>
      <c r="D3177" t="s">
        <v>10941</v>
      </c>
      <c r="E3177">
        <v>9</v>
      </c>
    </row>
    <row r="3178" spans="1:5" x14ac:dyDescent="0.2">
      <c r="A3178" t="s">
        <v>14073</v>
      </c>
      <c r="B3178" t="s">
        <v>87</v>
      </c>
      <c r="C3178" t="s">
        <v>148</v>
      </c>
      <c r="D3178" t="s">
        <v>10869</v>
      </c>
      <c r="E3178">
        <v>2</v>
      </c>
    </row>
    <row r="3179" spans="1:5" x14ac:dyDescent="0.2">
      <c r="A3179" t="s">
        <v>14074</v>
      </c>
      <c r="B3179" t="s">
        <v>87</v>
      </c>
      <c r="C3179" t="s">
        <v>148</v>
      </c>
      <c r="D3179" t="s">
        <v>10885</v>
      </c>
      <c r="E3179">
        <v>1</v>
      </c>
    </row>
    <row r="3180" spans="1:5" x14ac:dyDescent="0.2">
      <c r="A3180" t="s">
        <v>14075</v>
      </c>
      <c r="B3180" t="s">
        <v>87</v>
      </c>
      <c r="C3180" t="s">
        <v>148</v>
      </c>
      <c r="D3180" t="s">
        <v>10887</v>
      </c>
      <c r="E3180">
        <v>2</v>
      </c>
    </row>
    <row r="3181" spans="1:5" x14ac:dyDescent="0.2">
      <c r="A3181" t="s">
        <v>14076</v>
      </c>
      <c r="B3181" t="s">
        <v>87</v>
      </c>
      <c r="C3181" t="s">
        <v>148</v>
      </c>
      <c r="D3181" t="s">
        <v>10889</v>
      </c>
      <c r="E3181">
        <v>19</v>
      </c>
    </row>
    <row r="3182" spans="1:5" x14ac:dyDescent="0.2">
      <c r="A3182" t="s">
        <v>14077</v>
      </c>
      <c r="B3182" t="s">
        <v>87</v>
      </c>
      <c r="C3182" t="s">
        <v>148</v>
      </c>
      <c r="D3182" t="s">
        <v>10895</v>
      </c>
      <c r="E3182">
        <v>1</v>
      </c>
    </row>
    <row r="3183" spans="1:5" x14ac:dyDescent="0.2">
      <c r="A3183" t="s">
        <v>14078</v>
      </c>
      <c r="B3183" t="s">
        <v>87</v>
      </c>
      <c r="C3183" t="s">
        <v>148</v>
      </c>
      <c r="D3183" t="s">
        <v>10901</v>
      </c>
      <c r="E3183">
        <v>21</v>
      </c>
    </row>
    <row r="3184" spans="1:5" x14ac:dyDescent="0.2">
      <c r="A3184" t="s">
        <v>14079</v>
      </c>
      <c r="B3184" t="s">
        <v>87</v>
      </c>
      <c r="C3184" t="s">
        <v>148</v>
      </c>
      <c r="D3184" t="s">
        <v>10903</v>
      </c>
      <c r="E3184">
        <v>65</v>
      </c>
    </row>
    <row r="3185" spans="1:5" x14ac:dyDescent="0.2">
      <c r="A3185" t="s">
        <v>14080</v>
      </c>
      <c r="B3185" t="s">
        <v>87</v>
      </c>
      <c r="C3185" t="s">
        <v>148</v>
      </c>
      <c r="D3185" t="s">
        <v>10941</v>
      </c>
      <c r="E3185">
        <v>2</v>
      </c>
    </row>
    <row r="3186" spans="1:5" x14ac:dyDescent="0.2">
      <c r="A3186" t="s">
        <v>14081</v>
      </c>
      <c r="B3186" t="s">
        <v>87</v>
      </c>
      <c r="C3186" t="s">
        <v>149</v>
      </c>
      <c r="D3186" t="s">
        <v>10855</v>
      </c>
      <c r="E3186">
        <v>1</v>
      </c>
    </row>
    <row r="3187" spans="1:5" x14ac:dyDescent="0.2">
      <c r="A3187" t="s">
        <v>14082</v>
      </c>
      <c r="B3187" t="s">
        <v>87</v>
      </c>
      <c r="C3187" t="s">
        <v>149</v>
      </c>
      <c r="D3187" t="s">
        <v>10859</v>
      </c>
      <c r="E3187">
        <v>3</v>
      </c>
    </row>
    <row r="3188" spans="1:5" x14ac:dyDescent="0.2">
      <c r="A3188" t="s">
        <v>14083</v>
      </c>
      <c r="B3188" t="s">
        <v>87</v>
      </c>
      <c r="C3188" t="s">
        <v>149</v>
      </c>
      <c r="D3188" t="s">
        <v>10863</v>
      </c>
      <c r="E3188">
        <v>1</v>
      </c>
    </row>
    <row r="3189" spans="1:5" x14ac:dyDescent="0.2">
      <c r="A3189" t="s">
        <v>14084</v>
      </c>
      <c r="B3189" t="s">
        <v>87</v>
      </c>
      <c r="C3189" t="s">
        <v>149</v>
      </c>
      <c r="D3189" t="s">
        <v>10869</v>
      </c>
      <c r="E3189">
        <v>5</v>
      </c>
    </row>
    <row r="3190" spans="1:5" x14ac:dyDescent="0.2">
      <c r="A3190" t="s">
        <v>14085</v>
      </c>
      <c r="B3190" t="s">
        <v>87</v>
      </c>
      <c r="C3190" t="s">
        <v>149</v>
      </c>
      <c r="D3190" t="s">
        <v>10871</v>
      </c>
      <c r="E3190">
        <v>1</v>
      </c>
    </row>
    <row r="3191" spans="1:5" x14ac:dyDescent="0.2">
      <c r="A3191" t="s">
        <v>14086</v>
      </c>
      <c r="B3191" t="s">
        <v>87</v>
      </c>
      <c r="C3191" t="s">
        <v>149</v>
      </c>
      <c r="D3191" t="s">
        <v>10873</v>
      </c>
      <c r="E3191">
        <v>1</v>
      </c>
    </row>
    <row r="3192" spans="1:5" x14ac:dyDescent="0.2">
      <c r="A3192" t="s">
        <v>14087</v>
      </c>
      <c r="B3192" t="s">
        <v>87</v>
      </c>
      <c r="C3192" t="s">
        <v>149</v>
      </c>
      <c r="D3192" t="s">
        <v>10877</v>
      </c>
      <c r="E3192">
        <v>3</v>
      </c>
    </row>
    <row r="3193" spans="1:5" x14ac:dyDescent="0.2">
      <c r="A3193" t="s">
        <v>14088</v>
      </c>
      <c r="B3193" t="s">
        <v>87</v>
      </c>
      <c r="C3193" t="s">
        <v>149</v>
      </c>
      <c r="D3193" t="s">
        <v>10885</v>
      </c>
      <c r="E3193">
        <v>1</v>
      </c>
    </row>
    <row r="3194" spans="1:5" x14ac:dyDescent="0.2">
      <c r="A3194" t="s">
        <v>14089</v>
      </c>
      <c r="B3194" t="s">
        <v>87</v>
      </c>
      <c r="C3194" t="s">
        <v>149</v>
      </c>
      <c r="D3194" t="s">
        <v>10887</v>
      </c>
      <c r="E3194">
        <v>15</v>
      </c>
    </row>
    <row r="3195" spans="1:5" x14ac:dyDescent="0.2">
      <c r="A3195" t="s">
        <v>14090</v>
      </c>
      <c r="B3195" t="s">
        <v>87</v>
      </c>
      <c r="C3195" t="s">
        <v>149</v>
      </c>
      <c r="D3195" t="s">
        <v>10889</v>
      </c>
      <c r="E3195">
        <v>110</v>
      </c>
    </row>
    <row r="3196" spans="1:5" x14ac:dyDescent="0.2">
      <c r="A3196" t="s">
        <v>14091</v>
      </c>
      <c r="B3196" t="s">
        <v>87</v>
      </c>
      <c r="C3196" t="s">
        <v>149</v>
      </c>
      <c r="D3196" t="s">
        <v>10893</v>
      </c>
      <c r="E3196">
        <v>2</v>
      </c>
    </row>
    <row r="3197" spans="1:5" x14ac:dyDescent="0.2">
      <c r="A3197" t="s">
        <v>14092</v>
      </c>
      <c r="B3197" t="s">
        <v>87</v>
      </c>
      <c r="C3197" t="s">
        <v>149</v>
      </c>
      <c r="D3197" t="s">
        <v>10895</v>
      </c>
      <c r="E3197">
        <v>4</v>
      </c>
    </row>
    <row r="3198" spans="1:5" x14ac:dyDescent="0.2">
      <c r="A3198" t="s">
        <v>14093</v>
      </c>
      <c r="B3198" t="s">
        <v>87</v>
      </c>
      <c r="C3198" t="s">
        <v>149</v>
      </c>
      <c r="D3198" t="s">
        <v>10901</v>
      </c>
      <c r="E3198">
        <v>133</v>
      </c>
    </row>
    <row r="3199" spans="1:5" x14ac:dyDescent="0.2">
      <c r="A3199" t="s">
        <v>14094</v>
      </c>
      <c r="B3199" t="s">
        <v>87</v>
      </c>
      <c r="C3199" t="s">
        <v>149</v>
      </c>
      <c r="D3199" t="s">
        <v>10903</v>
      </c>
      <c r="E3199">
        <v>351</v>
      </c>
    </row>
    <row r="3200" spans="1:5" x14ac:dyDescent="0.2">
      <c r="A3200" t="s">
        <v>14095</v>
      </c>
      <c r="B3200" t="s">
        <v>87</v>
      </c>
      <c r="C3200" t="s">
        <v>149</v>
      </c>
      <c r="D3200" t="s">
        <v>10905</v>
      </c>
      <c r="E3200">
        <v>1</v>
      </c>
    </row>
    <row r="3201" spans="1:5" x14ac:dyDescent="0.2">
      <c r="A3201" t="s">
        <v>14096</v>
      </c>
      <c r="B3201" t="s">
        <v>87</v>
      </c>
      <c r="C3201" t="s">
        <v>149</v>
      </c>
      <c r="D3201" t="s">
        <v>10907</v>
      </c>
      <c r="E3201">
        <v>1</v>
      </c>
    </row>
    <row r="3202" spans="1:5" x14ac:dyDescent="0.2">
      <c r="A3202" t="s">
        <v>14097</v>
      </c>
      <c r="B3202" t="s">
        <v>87</v>
      </c>
      <c r="C3202" t="s">
        <v>149</v>
      </c>
      <c r="D3202" t="s">
        <v>10909</v>
      </c>
      <c r="E3202">
        <v>1</v>
      </c>
    </row>
    <row r="3203" spans="1:5" x14ac:dyDescent="0.2">
      <c r="A3203" t="s">
        <v>14098</v>
      </c>
      <c r="B3203" t="s">
        <v>87</v>
      </c>
      <c r="C3203" t="s">
        <v>149</v>
      </c>
      <c r="D3203" t="s">
        <v>10913</v>
      </c>
      <c r="E3203">
        <v>1</v>
      </c>
    </row>
    <row r="3204" spans="1:5" x14ac:dyDescent="0.2">
      <c r="A3204" t="s">
        <v>14099</v>
      </c>
      <c r="B3204" t="s">
        <v>87</v>
      </c>
      <c r="C3204" t="s">
        <v>149</v>
      </c>
      <c r="D3204" t="s">
        <v>10917</v>
      </c>
      <c r="E3204">
        <v>1</v>
      </c>
    </row>
    <row r="3205" spans="1:5" x14ac:dyDescent="0.2">
      <c r="A3205" t="s">
        <v>14100</v>
      </c>
      <c r="B3205" t="s">
        <v>87</v>
      </c>
      <c r="C3205" t="s">
        <v>149</v>
      </c>
      <c r="D3205" t="s">
        <v>10921</v>
      </c>
      <c r="E3205">
        <v>1</v>
      </c>
    </row>
    <row r="3206" spans="1:5" x14ac:dyDescent="0.2">
      <c r="A3206" t="s">
        <v>14101</v>
      </c>
      <c r="B3206" t="s">
        <v>87</v>
      </c>
      <c r="C3206" t="s">
        <v>149</v>
      </c>
      <c r="D3206" t="s">
        <v>10925</v>
      </c>
      <c r="E3206">
        <v>4</v>
      </c>
    </row>
    <row r="3207" spans="1:5" x14ac:dyDescent="0.2">
      <c r="A3207" t="s">
        <v>14102</v>
      </c>
      <c r="B3207" t="s">
        <v>87</v>
      </c>
      <c r="C3207" t="s">
        <v>149</v>
      </c>
      <c r="D3207" t="s">
        <v>10927</v>
      </c>
      <c r="E3207">
        <v>1</v>
      </c>
    </row>
    <row r="3208" spans="1:5" x14ac:dyDescent="0.2">
      <c r="A3208" t="s">
        <v>14103</v>
      </c>
      <c r="B3208" t="s">
        <v>87</v>
      </c>
      <c r="C3208" t="s">
        <v>149</v>
      </c>
      <c r="D3208" t="s">
        <v>10929</v>
      </c>
      <c r="E3208">
        <v>7</v>
      </c>
    </row>
    <row r="3209" spans="1:5" x14ac:dyDescent="0.2">
      <c r="A3209" t="s">
        <v>14104</v>
      </c>
      <c r="B3209" t="s">
        <v>87</v>
      </c>
      <c r="C3209" t="s">
        <v>149</v>
      </c>
      <c r="D3209" t="s">
        <v>10935</v>
      </c>
      <c r="E3209">
        <v>4</v>
      </c>
    </row>
    <row r="3210" spans="1:5" x14ac:dyDescent="0.2">
      <c r="A3210" t="s">
        <v>14105</v>
      </c>
      <c r="B3210" t="s">
        <v>87</v>
      </c>
      <c r="C3210" t="s">
        <v>149</v>
      </c>
      <c r="D3210" t="s">
        <v>10941</v>
      </c>
      <c r="E3210">
        <v>4</v>
      </c>
    </row>
    <row r="3211" spans="1:5" x14ac:dyDescent="0.2">
      <c r="A3211" t="s">
        <v>14106</v>
      </c>
      <c r="B3211" t="s">
        <v>87</v>
      </c>
      <c r="C3211" t="s">
        <v>150</v>
      </c>
      <c r="D3211" t="s">
        <v>10869</v>
      </c>
      <c r="E3211">
        <v>3</v>
      </c>
    </row>
    <row r="3212" spans="1:5" x14ac:dyDescent="0.2">
      <c r="A3212" t="s">
        <v>14107</v>
      </c>
      <c r="B3212" t="s">
        <v>87</v>
      </c>
      <c r="C3212" t="s">
        <v>150</v>
      </c>
      <c r="D3212" t="s">
        <v>10877</v>
      </c>
      <c r="E3212">
        <v>1</v>
      </c>
    </row>
    <row r="3213" spans="1:5" x14ac:dyDescent="0.2">
      <c r="A3213" t="s">
        <v>14108</v>
      </c>
      <c r="B3213" t="s">
        <v>87</v>
      </c>
      <c r="C3213" t="s">
        <v>150</v>
      </c>
      <c r="D3213" t="s">
        <v>10887</v>
      </c>
      <c r="E3213">
        <v>4</v>
      </c>
    </row>
    <row r="3214" spans="1:5" x14ac:dyDescent="0.2">
      <c r="A3214" t="s">
        <v>14109</v>
      </c>
      <c r="B3214" t="s">
        <v>87</v>
      </c>
      <c r="C3214" t="s">
        <v>150</v>
      </c>
      <c r="D3214" t="s">
        <v>10889</v>
      </c>
      <c r="E3214">
        <v>51</v>
      </c>
    </row>
    <row r="3215" spans="1:5" x14ac:dyDescent="0.2">
      <c r="A3215" t="s">
        <v>14110</v>
      </c>
      <c r="B3215" t="s">
        <v>87</v>
      </c>
      <c r="C3215" t="s">
        <v>150</v>
      </c>
      <c r="D3215" t="s">
        <v>10901</v>
      </c>
      <c r="E3215">
        <v>58</v>
      </c>
    </row>
    <row r="3216" spans="1:5" x14ac:dyDescent="0.2">
      <c r="A3216" t="s">
        <v>14111</v>
      </c>
      <c r="B3216" t="s">
        <v>87</v>
      </c>
      <c r="C3216" t="s">
        <v>150</v>
      </c>
      <c r="D3216" t="s">
        <v>10903</v>
      </c>
      <c r="E3216">
        <v>160</v>
      </c>
    </row>
    <row r="3217" spans="1:5" x14ac:dyDescent="0.2">
      <c r="A3217" t="s">
        <v>14112</v>
      </c>
      <c r="B3217" t="s">
        <v>87</v>
      </c>
      <c r="C3217" t="s">
        <v>150</v>
      </c>
      <c r="D3217" t="s">
        <v>10941</v>
      </c>
      <c r="E3217">
        <v>3</v>
      </c>
    </row>
    <row r="3218" spans="1:5" x14ac:dyDescent="0.2">
      <c r="A3218" t="s">
        <v>14113</v>
      </c>
      <c r="B3218" t="s">
        <v>87</v>
      </c>
      <c r="C3218" t="s">
        <v>151</v>
      </c>
      <c r="D3218" t="s">
        <v>10869</v>
      </c>
      <c r="E3218">
        <v>1</v>
      </c>
    </row>
    <row r="3219" spans="1:5" x14ac:dyDescent="0.2">
      <c r="A3219" t="s">
        <v>14114</v>
      </c>
      <c r="B3219" t="s">
        <v>87</v>
      </c>
      <c r="C3219" t="s">
        <v>151</v>
      </c>
      <c r="D3219" t="s">
        <v>10887</v>
      </c>
      <c r="E3219">
        <v>2</v>
      </c>
    </row>
    <row r="3220" spans="1:5" x14ac:dyDescent="0.2">
      <c r="A3220" t="s">
        <v>14115</v>
      </c>
      <c r="B3220" t="s">
        <v>87</v>
      </c>
      <c r="C3220" t="s">
        <v>151</v>
      </c>
      <c r="D3220" t="s">
        <v>10889</v>
      </c>
      <c r="E3220">
        <v>54</v>
      </c>
    </row>
    <row r="3221" spans="1:5" x14ac:dyDescent="0.2">
      <c r="A3221" t="s">
        <v>14116</v>
      </c>
      <c r="B3221" t="s">
        <v>87</v>
      </c>
      <c r="C3221" t="s">
        <v>151</v>
      </c>
      <c r="D3221" t="s">
        <v>10895</v>
      </c>
      <c r="E3221">
        <v>1</v>
      </c>
    </row>
    <row r="3222" spans="1:5" x14ac:dyDescent="0.2">
      <c r="A3222" t="s">
        <v>14117</v>
      </c>
      <c r="B3222" t="s">
        <v>87</v>
      </c>
      <c r="C3222" t="s">
        <v>151</v>
      </c>
      <c r="D3222" t="s">
        <v>10901</v>
      </c>
      <c r="E3222">
        <v>62</v>
      </c>
    </row>
    <row r="3223" spans="1:5" x14ac:dyDescent="0.2">
      <c r="A3223" t="s">
        <v>14118</v>
      </c>
      <c r="B3223" t="s">
        <v>87</v>
      </c>
      <c r="C3223" t="s">
        <v>151</v>
      </c>
      <c r="D3223" t="s">
        <v>10903</v>
      </c>
      <c r="E3223">
        <v>119</v>
      </c>
    </row>
    <row r="3224" spans="1:5" x14ac:dyDescent="0.2">
      <c r="A3224" t="s">
        <v>14119</v>
      </c>
      <c r="B3224" t="s">
        <v>87</v>
      </c>
      <c r="C3224" t="s">
        <v>151</v>
      </c>
      <c r="D3224" t="s">
        <v>10935</v>
      </c>
      <c r="E3224">
        <v>1</v>
      </c>
    </row>
    <row r="3225" spans="1:5" x14ac:dyDescent="0.2">
      <c r="A3225" t="s">
        <v>14120</v>
      </c>
      <c r="B3225" t="s">
        <v>87</v>
      </c>
      <c r="C3225" t="s">
        <v>151</v>
      </c>
      <c r="D3225" t="s">
        <v>10941</v>
      </c>
      <c r="E3225">
        <v>1</v>
      </c>
    </row>
    <row r="3226" spans="1:5" x14ac:dyDescent="0.2">
      <c r="A3226" t="s">
        <v>14121</v>
      </c>
      <c r="B3226" t="s">
        <v>87</v>
      </c>
      <c r="C3226" t="s">
        <v>152</v>
      </c>
      <c r="D3226" t="s">
        <v>10887</v>
      </c>
      <c r="E3226">
        <v>1</v>
      </c>
    </row>
    <row r="3227" spans="1:5" x14ac:dyDescent="0.2">
      <c r="A3227" t="s">
        <v>14122</v>
      </c>
      <c r="B3227" t="s">
        <v>87</v>
      </c>
      <c r="C3227" t="s">
        <v>152</v>
      </c>
      <c r="D3227" t="s">
        <v>10889</v>
      </c>
      <c r="E3227">
        <v>25</v>
      </c>
    </row>
    <row r="3228" spans="1:5" x14ac:dyDescent="0.2">
      <c r="A3228" t="s">
        <v>14123</v>
      </c>
      <c r="B3228" t="s">
        <v>87</v>
      </c>
      <c r="C3228" t="s">
        <v>152</v>
      </c>
      <c r="D3228" t="s">
        <v>10901</v>
      </c>
      <c r="E3228">
        <v>29</v>
      </c>
    </row>
    <row r="3229" spans="1:5" x14ac:dyDescent="0.2">
      <c r="A3229" t="s">
        <v>14124</v>
      </c>
      <c r="B3229" t="s">
        <v>87</v>
      </c>
      <c r="C3229" t="s">
        <v>152</v>
      </c>
      <c r="D3229" t="s">
        <v>10903</v>
      </c>
      <c r="E3229">
        <v>58</v>
      </c>
    </row>
    <row r="3230" spans="1:5" x14ac:dyDescent="0.2">
      <c r="A3230" t="s">
        <v>14125</v>
      </c>
      <c r="B3230" t="s">
        <v>87</v>
      </c>
      <c r="C3230" t="s">
        <v>152</v>
      </c>
      <c r="D3230" t="s">
        <v>10929</v>
      </c>
      <c r="E3230">
        <v>1</v>
      </c>
    </row>
    <row r="3231" spans="1:5" x14ac:dyDescent="0.2">
      <c r="A3231" t="s">
        <v>14126</v>
      </c>
      <c r="B3231" t="s">
        <v>87</v>
      </c>
      <c r="C3231" t="s">
        <v>153</v>
      </c>
      <c r="D3231" t="s">
        <v>10859</v>
      </c>
      <c r="E3231">
        <v>1</v>
      </c>
    </row>
    <row r="3232" spans="1:5" x14ac:dyDescent="0.2">
      <c r="A3232" t="s">
        <v>14127</v>
      </c>
      <c r="B3232" t="s">
        <v>87</v>
      </c>
      <c r="C3232" t="s">
        <v>153</v>
      </c>
      <c r="D3232" t="s">
        <v>10869</v>
      </c>
      <c r="E3232">
        <v>2</v>
      </c>
    </row>
    <row r="3233" spans="1:5" x14ac:dyDescent="0.2">
      <c r="A3233" t="s">
        <v>14128</v>
      </c>
      <c r="B3233" t="s">
        <v>87</v>
      </c>
      <c r="C3233" t="s">
        <v>153</v>
      </c>
      <c r="D3233" t="s">
        <v>10871</v>
      </c>
      <c r="E3233">
        <v>1</v>
      </c>
    </row>
    <row r="3234" spans="1:5" x14ac:dyDescent="0.2">
      <c r="A3234" t="s">
        <v>14129</v>
      </c>
      <c r="B3234" t="s">
        <v>87</v>
      </c>
      <c r="C3234" t="s">
        <v>153</v>
      </c>
      <c r="D3234" t="s">
        <v>10877</v>
      </c>
      <c r="E3234">
        <v>1</v>
      </c>
    </row>
    <row r="3235" spans="1:5" x14ac:dyDescent="0.2">
      <c r="A3235" t="s">
        <v>14130</v>
      </c>
      <c r="B3235" t="s">
        <v>87</v>
      </c>
      <c r="C3235" t="s">
        <v>153</v>
      </c>
      <c r="D3235" t="s">
        <v>10885</v>
      </c>
      <c r="E3235">
        <v>1</v>
      </c>
    </row>
    <row r="3236" spans="1:5" x14ac:dyDescent="0.2">
      <c r="A3236" t="s">
        <v>14131</v>
      </c>
      <c r="B3236" t="s">
        <v>87</v>
      </c>
      <c r="C3236" t="s">
        <v>153</v>
      </c>
      <c r="D3236" t="s">
        <v>10887</v>
      </c>
      <c r="E3236">
        <v>4</v>
      </c>
    </row>
    <row r="3237" spans="1:5" x14ac:dyDescent="0.2">
      <c r="A3237" t="s">
        <v>14132</v>
      </c>
      <c r="B3237" t="s">
        <v>87</v>
      </c>
      <c r="C3237" t="s">
        <v>153</v>
      </c>
      <c r="D3237" t="s">
        <v>10889</v>
      </c>
      <c r="E3237">
        <v>32</v>
      </c>
    </row>
    <row r="3238" spans="1:5" x14ac:dyDescent="0.2">
      <c r="A3238" t="s">
        <v>14133</v>
      </c>
      <c r="B3238" t="s">
        <v>87</v>
      </c>
      <c r="C3238" t="s">
        <v>153</v>
      </c>
      <c r="D3238" t="s">
        <v>10893</v>
      </c>
      <c r="E3238">
        <v>1</v>
      </c>
    </row>
    <row r="3239" spans="1:5" x14ac:dyDescent="0.2">
      <c r="A3239" t="s">
        <v>14134</v>
      </c>
      <c r="B3239" t="s">
        <v>87</v>
      </c>
      <c r="C3239" t="s">
        <v>153</v>
      </c>
      <c r="D3239" t="s">
        <v>10895</v>
      </c>
      <c r="E3239">
        <v>1</v>
      </c>
    </row>
    <row r="3240" spans="1:5" x14ac:dyDescent="0.2">
      <c r="A3240" t="s">
        <v>14135</v>
      </c>
      <c r="B3240" t="s">
        <v>87</v>
      </c>
      <c r="C3240" t="s">
        <v>153</v>
      </c>
      <c r="D3240" t="s">
        <v>10901</v>
      </c>
      <c r="E3240">
        <v>41</v>
      </c>
    </row>
    <row r="3241" spans="1:5" x14ac:dyDescent="0.2">
      <c r="A3241" t="s">
        <v>14136</v>
      </c>
      <c r="B3241" t="s">
        <v>87</v>
      </c>
      <c r="C3241" t="s">
        <v>153</v>
      </c>
      <c r="D3241" t="s">
        <v>10903</v>
      </c>
      <c r="E3241">
        <v>81</v>
      </c>
    </row>
    <row r="3242" spans="1:5" x14ac:dyDescent="0.2">
      <c r="A3242" t="s">
        <v>14137</v>
      </c>
      <c r="B3242" t="s">
        <v>87</v>
      </c>
      <c r="C3242" t="s">
        <v>153</v>
      </c>
      <c r="D3242" t="s">
        <v>10929</v>
      </c>
      <c r="E3242">
        <v>1</v>
      </c>
    </row>
    <row r="3243" spans="1:5" x14ac:dyDescent="0.2">
      <c r="A3243" t="s">
        <v>14138</v>
      </c>
      <c r="B3243" t="s">
        <v>87</v>
      </c>
      <c r="C3243" t="s">
        <v>153</v>
      </c>
      <c r="D3243" t="s">
        <v>10941</v>
      </c>
      <c r="E3243">
        <v>3</v>
      </c>
    </row>
    <row r="3244" spans="1:5" x14ac:dyDescent="0.2">
      <c r="A3244" t="s">
        <v>14139</v>
      </c>
      <c r="B3244" t="s">
        <v>87</v>
      </c>
      <c r="C3244" t="s">
        <v>154</v>
      </c>
      <c r="D3244" t="s">
        <v>10855</v>
      </c>
      <c r="E3244">
        <v>4</v>
      </c>
    </row>
    <row r="3245" spans="1:5" x14ac:dyDescent="0.2">
      <c r="A3245" t="s">
        <v>14140</v>
      </c>
      <c r="B3245" t="s">
        <v>87</v>
      </c>
      <c r="C3245" t="s">
        <v>154</v>
      </c>
      <c r="D3245" t="s">
        <v>10859</v>
      </c>
      <c r="E3245">
        <v>1</v>
      </c>
    </row>
    <row r="3246" spans="1:5" x14ac:dyDescent="0.2">
      <c r="A3246" t="s">
        <v>14141</v>
      </c>
      <c r="B3246" t="s">
        <v>87</v>
      </c>
      <c r="C3246" t="s">
        <v>154</v>
      </c>
      <c r="D3246" t="s">
        <v>10863</v>
      </c>
      <c r="E3246">
        <v>1</v>
      </c>
    </row>
    <row r="3247" spans="1:5" x14ac:dyDescent="0.2">
      <c r="A3247" t="s">
        <v>14142</v>
      </c>
      <c r="B3247" t="s">
        <v>87</v>
      </c>
      <c r="C3247" t="s">
        <v>154</v>
      </c>
      <c r="D3247" t="s">
        <v>10869</v>
      </c>
      <c r="E3247">
        <v>7</v>
      </c>
    </row>
    <row r="3248" spans="1:5" x14ac:dyDescent="0.2">
      <c r="A3248" t="s">
        <v>14143</v>
      </c>
      <c r="B3248" t="s">
        <v>87</v>
      </c>
      <c r="C3248" t="s">
        <v>154</v>
      </c>
      <c r="D3248" t="s">
        <v>10871</v>
      </c>
      <c r="E3248">
        <v>2</v>
      </c>
    </row>
    <row r="3249" spans="1:5" x14ac:dyDescent="0.2">
      <c r="A3249" t="s">
        <v>14144</v>
      </c>
      <c r="B3249" t="s">
        <v>87</v>
      </c>
      <c r="C3249" t="s">
        <v>154</v>
      </c>
      <c r="D3249" t="s">
        <v>10875</v>
      </c>
      <c r="E3249">
        <v>1</v>
      </c>
    </row>
    <row r="3250" spans="1:5" x14ac:dyDescent="0.2">
      <c r="A3250" t="s">
        <v>14145</v>
      </c>
      <c r="B3250" t="s">
        <v>87</v>
      </c>
      <c r="C3250" t="s">
        <v>154</v>
      </c>
      <c r="D3250" t="s">
        <v>10877</v>
      </c>
      <c r="E3250">
        <v>3</v>
      </c>
    </row>
    <row r="3251" spans="1:5" x14ac:dyDescent="0.2">
      <c r="A3251" t="s">
        <v>14146</v>
      </c>
      <c r="B3251" t="s">
        <v>87</v>
      </c>
      <c r="C3251" t="s">
        <v>154</v>
      </c>
      <c r="D3251" t="s">
        <v>10879</v>
      </c>
      <c r="E3251">
        <v>1</v>
      </c>
    </row>
    <row r="3252" spans="1:5" x14ac:dyDescent="0.2">
      <c r="A3252" t="s">
        <v>14147</v>
      </c>
      <c r="B3252" t="s">
        <v>87</v>
      </c>
      <c r="C3252" t="s">
        <v>154</v>
      </c>
      <c r="D3252" t="s">
        <v>10885</v>
      </c>
      <c r="E3252">
        <v>1</v>
      </c>
    </row>
    <row r="3253" spans="1:5" x14ac:dyDescent="0.2">
      <c r="A3253" t="s">
        <v>14148</v>
      </c>
      <c r="B3253" t="s">
        <v>87</v>
      </c>
      <c r="C3253" t="s">
        <v>154</v>
      </c>
      <c r="D3253" t="s">
        <v>10887</v>
      </c>
      <c r="E3253">
        <v>20</v>
      </c>
    </row>
    <row r="3254" spans="1:5" x14ac:dyDescent="0.2">
      <c r="A3254" t="s">
        <v>14149</v>
      </c>
      <c r="B3254" t="s">
        <v>87</v>
      </c>
      <c r="C3254" t="s">
        <v>154</v>
      </c>
      <c r="D3254" t="s">
        <v>10889</v>
      </c>
      <c r="E3254">
        <v>304</v>
      </c>
    </row>
    <row r="3255" spans="1:5" x14ac:dyDescent="0.2">
      <c r="A3255" t="s">
        <v>14150</v>
      </c>
      <c r="B3255" t="s">
        <v>87</v>
      </c>
      <c r="C3255" t="s">
        <v>154</v>
      </c>
      <c r="D3255" t="s">
        <v>10893</v>
      </c>
      <c r="E3255">
        <v>2</v>
      </c>
    </row>
    <row r="3256" spans="1:5" x14ac:dyDescent="0.2">
      <c r="A3256" t="s">
        <v>14151</v>
      </c>
      <c r="B3256" t="s">
        <v>87</v>
      </c>
      <c r="C3256" t="s">
        <v>154</v>
      </c>
      <c r="D3256" t="s">
        <v>10895</v>
      </c>
      <c r="E3256">
        <v>1</v>
      </c>
    </row>
    <row r="3257" spans="1:5" x14ac:dyDescent="0.2">
      <c r="A3257" t="s">
        <v>14152</v>
      </c>
      <c r="B3257" t="s">
        <v>87</v>
      </c>
      <c r="C3257" t="s">
        <v>154</v>
      </c>
      <c r="D3257" t="s">
        <v>10899</v>
      </c>
      <c r="E3257">
        <v>1</v>
      </c>
    </row>
    <row r="3258" spans="1:5" x14ac:dyDescent="0.2">
      <c r="A3258" t="s">
        <v>14153</v>
      </c>
      <c r="B3258" t="s">
        <v>87</v>
      </c>
      <c r="C3258" t="s">
        <v>154</v>
      </c>
      <c r="D3258" t="s">
        <v>10901</v>
      </c>
      <c r="E3258">
        <v>354</v>
      </c>
    </row>
    <row r="3259" spans="1:5" x14ac:dyDescent="0.2">
      <c r="A3259" t="s">
        <v>14154</v>
      </c>
      <c r="B3259" t="s">
        <v>87</v>
      </c>
      <c r="C3259" t="s">
        <v>154</v>
      </c>
      <c r="D3259" t="s">
        <v>10903</v>
      </c>
      <c r="E3259">
        <v>776</v>
      </c>
    </row>
    <row r="3260" spans="1:5" x14ac:dyDescent="0.2">
      <c r="A3260" t="s">
        <v>14155</v>
      </c>
      <c r="B3260" t="s">
        <v>87</v>
      </c>
      <c r="C3260" t="s">
        <v>154</v>
      </c>
      <c r="D3260" t="s">
        <v>10907</v>
      </c>
      <c r="E3260">
        <v>2</v>
      </c>
    </row>
    <row r="3261" spans="1:5" x14ac:dyDescent="0.2">
      <c r="A3261" t="s">
        <v>14156</v>
      </c>
      <c r="B3261" t="s">
        <v>87</v>
      </c>
      <c r="C3261" t="s">
        <v>154</v>
      </c>
      <c r="D3261" t="s">
        <v>10909</v>
      </c>
      <c r="E3261">
        <v>1</v>
      </c>
    </row>
    <row r="3262" spans="1:5" x14ac:dyDescent="0.2">
      <c r="A3262" t="s">
        <v>14157</v>
      </c>
      <c r="B3262" t="s">
        <v>87</v>
      </c>
      <c r="C3262" t="s">
        <v>154</v>
      </c>
      <c r="D3262" t="s">
        <v>10917</v>
      </c>
      <c r="E3262">
        <v>1</v>
      </c>
    </row>
    <row r="3263" spans="1:5" x14ac:dyDescent="0.2">
      <c r="A3263" t="s">
        <v>14158</v>
      </c>
      <c r="B3263" t="s">
        <v>87</v>
      </c>
      <c r="C3263" t="s">
        <v>154</v>
      </c>
      <c r="D3263" t="s">
        <v>10921</v>
      </c>
      <c r="E3263">
        <v>1</v>
      </c>
    </row>
    <row r="3264" spans="1:5" x14ac:dyDescent="0.2">
      <c r="A3264" t="s">
        <v>14159</v>
      </c>
      <c r="B3264" t="s">
        <v>87</v>
      </c>
      <c r="C3264" t="s">
        <v>154</v>
      </c>
      <c r="D3264" t="s">
        <v>10923</v>
      </c>
      <c r="E3264">
        <v>1</v>
      </c>
    </row>
    <row r="3265" spans="1:5" x14ac:dyDescent="0.2">
      <c r="A3265" t="s">
        <v>14160</v>
      </c>
      <c r="B3265" t="s">
        <v>87</v>
      </c>
      <c r="C3265" t="s">
        <v>154</v>
      </c>
      <c r="D3265" t="s">
        <v>10925</v>
      </c>
      <c r="E3265">
        <v>3</v>
      </c>
    </row>
    <row r="3266" spans="1:5" x14ac:dyDescent="0.2">
      <c r="A3266" t="s">
        <v>14161</v>
      </c>
      <c r="B3266" t="s">
        <v>87</v>
      </c>
      <c r="C3266" t="s">
        <v>154</v>
      </c>
      <c r="D3266" t="s">
        <v>10927</v>
      </c>
      <c r="E3266">
        <v>3</v>
      </c>
    </row>
    <row r="3267" spans="1:5" x14ac:dyDescent="0.2">
      <c r="A3267" t="s">
        <v>14162</v>
      </c>
      <c r="B3267" t="s">
        <v>87</v>
      </c>
      <c r="C3267" t="s">
        <v>154</v>
      </c>
      <c r="D3267" t="s">
        <v>10929</v>
      </c>
      <c r="E3267">
        <v>2</v>
      </c>
    </row>
    <row r="3268" spans="1:5" x14ac:dyDescent="0.2">
      <c r="A3268" t="s">
        <v>14163</v>
      </c>
      <c r="B3268" t="s">
        <v>87</v>
      </c>
      <c r="C3268" t="s">
        <v>154</v>
      </c>
      <c r="D3268" t="s">
        <v>10935</v>
      </c>
      <c r="E3268">
        <v>2</v>
      </c>
    </row>
    <row r="3269" spans="1:5" x14ac:dyDescent="0.2">
      <c r="A3269" t="s">
        <v>14164</v>
      </c>
      <c r="B3269" t="s">
        <v>87</v>
      </c>
      <c r="C3269" t="s">
        <v>154</v>
      </c>
      <c r="D3269" t="s">
        <v>10939</v>
      </c>
      <c r="E3269">
        <v>1</v>
      </c>
    </row>
    <row r="3270" spans="1:5" x14ac:dyDescent="0.2">
      <c r="A3270" t="s">
        <v>14165</v>
      </c>
      <c r="B3270" t="s">
        <v>87</v>
      </c>
      <c r="C3270" t="s">
        <v>154</v>
      </c>
      <c r="D3270" t="s">
        <v>10941</v>
      </c>
      <c r="E3270">
        <v>14</v>
      </c>
    </row>
    <row r="3271" spans="1:5" x14ac:dyDescent="0.2">
      <c r="A3271" t="s">
        <v>14166</v>
      </c>
      <c r="B3271" t="s">
        <v>87</v>
      </c>
      <c r="C3271" t="s">
        <v>154</v>
      </c>
      <c r="D3271" t="s">
        <v>10943</v>
      </c>
      <c r="E3271">
        <v>1</v>
      </c>
    </row>
    <row r="3272" spans="1:5" x14ac:dyDescent="0.2">
      <c r="A3272" t="s">
        <v>14167</v>
      </c>
      <c r="B3272" t="s">
        <v>87</v>
      </c>
      <c r="C3272" t="s">
        <v>155</v>
      </c>
      <c r="D3272" t="s">
        <v>10869</v>
      </c>
      <c r="E3272">
        <v>1</v>
      </c>
    </row>
    <row r="3273" spans="1:5" x14ac:dyDescent="0.2">
      <c r="A3273" t="s">
        <v>14168</v>
      </c>
      <c r="B3273" t="s">
        <v>87</v>
      </c>
      <c r="C3273" t="s">
        <v>155</v>
      </c>
      <c r="D3273" t="s">
        <v>10877</v>
      </c>
      <c r="E3273">
        <v>1</v>
      </c>
    </row>
    <row r="3274" spans="1:5" x14ac:dyDescent="0.2">
      <c r="A3274" t="s">
        <v>14169</v>
      </c>
      <c r="B3274" t="s">
        <v>87</v>
      </c>
      <c r="C3274" t="s">
        <v>155</v>
      </c>
      <c r="D3274" t="s">
        <v>10881</v>
      </c>
      <c r="E3274">
        <v>1</v>
      </c>
    </row>
    <row r="3275" spans="1:5" x14ac:dyDescent="0.2">
      <c r="A3275" t="s">
        <v>14170</v>
      </c>
      <c r="B3275" t="s">
        <v>87</v>
      </c>
      <c r="C3275" t="s">
        <v>155</v>
      </c>
      <c r="D3275" t="s">
        <v>10887</v>
      </c>
      <c r="E3275">
        <v>1</v>
      </c>
    </row>
    <row r="3276" spans="1:5" x14ac:dyDescent="0.2">
      <c r="A3276" t="s">
        <v>14171</v>
      </c>
      <c r="B3276" t="s">
        <v>87</v>
      </c>
      <c r="C3276" t="s">
        <v>155</v>
      </c>
      <c r="D3276" t="s">
        <v>10889</v>
      </c>
      <c r="E3276">
        <v>29</v>
      </c>
    </row>
    <row r="3277" spans="1:5" x14ac:dyDescent="0.2">
      <c r="A3277" t="s">
        <v>14172</v>
      </c>
      <c r="B3277" t="s">
        <v>87</v>
      </c>
      <c r="C3277" t="s">
        <v>155</v>
      </c>
      <c r="D3277" t="s">
        <v>10893</v>
      </c>
      <c r="E3277">
        <v>1</v>
      </c>
    </row>
    <row r="3278" spans="1:5" x14ac:dyDescent="0.2">
      <c r="A3278" t="s">
        <v>14173</v>
      </c>
      <c r="B3278" t="s">
        <v>87</v>
      </c>
      <c r="C3278" t="s">
        <v>155</v>
      </c>
      <c r="D3278" t="s">
        <v>10901</v>
      </c>
      <c r="E3278">
        <v>35</v>
      </c>
    </row>
    <row r="3279" spans="1:5" x14ac:dyDescent="0.2">
      <c r="A3279" t="s">
        <v>14174</v>
      </c>
      <c r="B3279" t="s">
        <v>87</v>
      </c>
      <c r="C3279" t="s">
        <v>155</v>
      </c>
      <c r="D3279" t="s">
        <v>10903</v>
      </c>
      <c r="E3279">
        <v>101</v>
      </c>
    </row>
    <row r="3280" spans="1:5" x14ac:dyDescent="0.2">
      <c r="A3280" t="s">
        <v>14175</v>
      </c>
      <c r="B3280" t="s">
        <v>87</v>
      </c>
      <c r="C3280" t="s">
        <v>155</v>
      </c>
      <c r="D3280" t="s">
        <v>10907</v>
      </c>
      <c r="E3280">
        <v>1</v>
      </c>
    </row>
    <row r="3281" spans="1:5" x14ac:dyDescent="0.2">
      <c r="A3281" t="s">
        <v>14176</v>
      </c>
      <c r="B3281" t="s">
        <v>87</v>
      </c>
      <c r="C3281" t="s">
        <v>155</v>
      </c>
      <c r="D3281" t="s">
        <v>10909</v>
      </c>
      <c r="E3281">
        <v>1</v>
      </c>
    </row>
    <row r="3282" spans="1:5" x14ac:dyDescent="0.2">
      <c r="A3282" t="s">
        <v>14177</v>
      </c>
      <c r="B3282" t="s">
        <v>87</v>
      </c>
      <c r="C3282" t="s">
        <v>155</v>
      </c>
      <c r="D3282" t="s">
        <v>10929</v>
      </c>
      <c r="E3282">
        <v>1</v>
      </c>
    </row>
    <row r="3283" spans="1:5" x14ac:dyDescent="0.2">
      <c r="A3283" t="s">
        <v>14178</v>
      </c>
      <c r="B3283" t="s">
        <v>87</v>
      </c>
      <c r="C3283" t="s">
        <v>155</v>
      </c>
      <c r="D3283" t="s">
        <v>10931</v>
      </c>
      <c r="E3283">
        <v>1</v>
      </c>
    </row>
    <row r="3284" spans="1:5" x14ac:dyDescent="0.2">
      <c r="A3284" t="s">
        <v>14179</v>
      </c>
      <c r="B3284" t="s">
        <v>87</v>
      </c>
      <c r="C3284" t="s">
        <v>156</v>
      </c>
      <c r="D3284" t="s">
        <v>10855</v>
      </c>
      <c r="E3284">
        <v>1</v>
      </c>
    </row>
    <row r="3285" spans="1:5" x14ac:dyDescent="0.2">
      <c r="A3285" t="s">
        <v>14180</v>
      </c>
      <c r="B3285" t="s">
        <v>87</v>
      </c>
      <c r="C3285" t="s">
        <v>156</v>
      </c>
      <c r="D3285" t="s">
        <v>10869</v>
      </c>
      <c r="E3285">
        <v>5</v>
      </c>
    </row>
    <row r="3286" spans="1:5" x14ac:dyDescent="0.2">
      <c r="A3286" t="s">
        <v>14181</v>
      </c>
      <c r="B3286" t="s">
        <v>87</v>
      </c>
      <c r="C3286" t="s">
        <v>156</v>
      </c>
      <c r="D3286" t="s">
        <v>10871</v>
      </c>
      <c r="E3286">
        <v>1</v>
      </c>
    </row>
    <row r="3287" spans="1:5" x14ac:dyDescent="0.2">
      <c r="A3287" t="s">
        <v>14182</v>
      </c>
      <c r="B3287" t="s">
        <v>87</v>
      </c>
      <c r="C3287" t="s">
        <v>156</v>
      </c>
      <c r="D3287" t="s">
        <v>10877</v>
      </c>
      <c r="E3287">
        <v>1</v>
      </c>
    </row>
    <row r="3288" spans="1:5" x14ac:dyDescent="0.2">
      <c r="A3288" t="s">
        <v>14183</v>
      </c>
      <c r="B3288" t="s">
        <v>87</v>
      </c>
      <c r="C3288" t="s">
        <v>156</v>
      </c>
      <c r="D3288" t="s">
        <v>10885</v>
      </c>
      <c r="E3288">
        <v>1</v>
      </c>
    </row>
    <row r="3289" spans="1:5" x14ac:dyDescent="0.2">
      <c r="A3289" t="s">
        <v>14184</v>
      </c>
      <c r="B3289" t="s">
        <v>87</v>
      </c>
      <c r="C3289" t="s">
        <v>156</v>
      </c>
      <c r="D3289" t="s">
        <v>10887</v>
      </c>
      <c r="E3289">
        <v>6</v>
      </c>
    </row>
    <row r="3290" spans="1:5" x14ac:dyDescent="0.2">
      <c r="A3290" t="s">
        <v>14185</v>
      </c>
      <c r="B3290" t="s">
        <v>87</v>
      </c>
      <c r="C3290" t="s">
        <v>156</v>
      </c>
      <c r="D3290" t="s">
        <v>10889</v>
      </c>
      <c r="E3290">
        <v>45</v>
      </c>
    </row>
    <row r="3291" spans="1:5" x14ac:dyDescent="0.2">
      <c r="A3291" t="s">
        <v>14186</v>
      </c>
      <c r="B3291" t="s">
        <v>87</v>
      </c>
      <c r="C3291" t="s">
        <v>156</v>
      </c>
      <c r="D3291" t="s">
        <v>10893</v>
      </c>
      <c r="E3291">
        <v>5</v>
      </c>
    </row>
    <row r="3292" spans="1:5" x14ac:dyDescent="0.2">
      <c r="A3292" t="s">
        <v>14187</v>
      </c>
      <c r="B3292" t="s">
        <v>87</v>
      </c>
      <c r="C3292" t="s">
        <v>156</v>
      </c>
      <c r="D3292" t="s">
        <v>10899</v>
      </c>
      <c r="E3292">
        <v>1</v>
      </c>
    </row>
    <row r="3293" spans="1:5" x14ac:dyDescent="0.2">
      <c r="A3293" t="s">
        <v>14188</v>
      </c>
      <c r="B3293" t="s">
        <v>87</v>
      </c>
      <c r="C3293" t="s">
        <v>156</v>
      </c>
      <c r="D3293" t="s">
        <v>10901</v>
      </c>
      <c r="E3293">
        <v>55</v>
      </c>
    </row>
    <row r="3294" spans="1:5" x14ac:dyDescent="0.2">
      <c r="A3294" t="s">
        <v>14189</v>
      </c>
      <c r="B3294" t="s">
        <v>87</v>
      </c>
      <c r="C3294" t="s">
        <v>156</v>
      </c>
      <c r="D3294" t="s">
        <v>10903</v>
      </c>
      <c r="E3294">
        <v>112</v>
      </c>
    </row>
    <row r="3295" spans="1:5" x14ac:dyDescent="0.2">
      <c r="A3295" t="s">
        <v>14190</v>
      </c>
      <c r="B3295" t="s">
        <v>87</v>
      </c>
      <c r="C3295" t="s">
        <v>156</v>
      </c>
      <c r="D3295" t="s">
        <v>10907</v>
      </c>
      <c r="E3295">
        <v>2</v>
      </c>
    </row>
    <row r="3296" spans="1:5" x14ac:dyDescent="0.2">
      <c r="A3296" t="s">
        <v>14191</v>
      </c>
      <c r="B3296" t="s">
        <v>87</v>
      </c>
      <c r="C3296" t="s">
        <v>156</v>
      </c>
      <c r="D3296" t="s">
        <v>10927</v>
      </c>
      <c r="E3296">
        <v>1</v>
      </c>
    </row>
    <row r="3297" spans="1:5" x14ac:dyDescent="0.2">
      <c r="A3297" t="s">
        <v>14192</v>
      </c>
      <c r="B3297" t="s">
        <v>87</v>
      </c>
      <c r="C3297" t="s">
        <v>156</v>
      </c>
      <c r="D3297" t="s">
        <v>10929</v>
      </c>
      <c r="E3297">
        <v>2</v>
      </c>
    </row>
    <row r="3298" spans="1:5" x14ac:dyDescent="0.2">
      <c r="A3298" t="s">
        <v>14193</v>
      </c>
      <c r="B3298" t="s">
        <v>87</v>
      </c>
      <c r="C3298" t="s">
        <v>156</v>
      </c>
      <c r="D3298" t="s">
        <v>10935</v>
      </c>
      <c r="E3298">
        <v>1</v>
      </c>
    </row>
    <row r="3299" spans="1:5" x14ac:dyDescent="0.2">
      <c r="A3299" t="s">
        <v>14194</v>
      </c>
      <c r="B3299" t="s">
        <v>87</v>
      </c>
      <c r="C3299" t="s">
        <v>156</v>
      </c>
      <c r="D3299" t="s">
        <v>10941</v>
      </c>
      <c r="E3299">
        <v>5</v>
      </c>
    </row>
    <row r="3300" spans="1:5" x14ac:dyDescent="0.2">
      <c r="A3300" t="s">
        <v>14195</v>
      </c>
      <c r="B3300" t="s">
        <v>87</v>
      </c>
      <c r="C3300" t="s">
        <v>157</v>
      </c>
      <c r="D3300" t="s">
        <v>10887</v>
      </c>
      <c r="E3300">
        <v>1</v>
      </c>
    </row>
    <row r="3301" spans="1:5" x14ac:dyDescent="0.2">
      <c r="A3301" t="s">
        <v>14196</v>
      </c>
      <c r="B3301" t="s">
        <v>87</v>
      </c>
      <c r="C3301" t="s">
        <v>157</v>
      </c>
      <c r="D3301" t="s">
        <v>10889</v>
      </c>
      <c r="E3301">
        <v>9</v>
      </c>
    </row>
    <row r="3302" spans="1:5" x14ac:dyDescent="0.2">
      <c r="A3302" t="s">
        <v>14197</v>
      </c>
      <c r="B3302" t="s">
        <v>87</v>
      </c>
      <c r="C3302" t="s">
        <v>157</v>
      </c>
      <c r="D3302" t="s">
        <v>10901</v>
      </c>
      <c r="E3302">
        <v>9</v>
      </c>
    </row>
    <row r="3303" spans="1:5" x14ac:dyDescent="0.2">
      <c r="A3303" t="s">
        <v>14198</v>
      </c>
      <c r="B3303" t="s">
        <v>87</v>
      </c>
      <c r="C3303" t="s">
        <v>157</v>
      </c>
      <c r="D3303" t="s">
        <v>10903</v>
      </c>
      <c r="E3303">
        <v>16</v>
      </c>
    </row>
    <row r="3304" spans="1:5" x14ac:dyDescent="0.2">
      <c r="A3304" t="s">
        <v>14199</v>
      </c>
      <c r="B3304" t="s">
        <v>87</v>
      </c>
      <c r="C3304" t="s">
        <v>157</v>
      </c>
      <c r="D3304" t="s">
        <v>10907</v>
      </c>
      <c r="E3304">
        <v>1</v>
      </c>
    </row>
    <row r="3305" spans="1:5" x14ac:dyDescent="0.2">
      <c r="A3305" t="s">
        <v>14200</v>
      </c>
      <c r="B3305" t="s">
        <v>87</v>
      </c>
      <c r="C3305" t="s">
        <v>158</v>
      </c>
      <c r="D3305" t="s">
        <v>10869</v>
      </c>
      <c r="E3305">
        <v>1</v>
      </c>
    </row>
    <row r="3306" spans="1:5" x14ac:dyDescent="0.2">
      <c r="A3306" t="s">
        <v>14201</v>
      </c>
      <c r="B3306" t="s">
        <v>87</v>
      </c>
      <c r="C3306" t="s">
        <v>158</v>
      </c>
      <c r="D3306" t="s">
        <v>10875</v>
      </c>
      <c r="E3306">
        <v>2</v>
      </c>
    </row>
    <row r="3307" spans="1:5" x14ac:dyDescent="0.2">
      <c r="A3307" t="s">
        <v>14202</v>
      </c>
      <c r="B3307" t="s">
        <v>87</v>
      </c>
      <c r="C3307" t="s">
        <v>158</v>
      </c>
      <c r="D3307" t="s">
        <v>10877</v>
      </c>
      <c r="E3307">
        <v>2</v>
      </c>
    </row>
    <row r="3308" spans="1:5" x14ac:dyDescent="0.2">
      <c r="A3308" t="s">
        <v>14203</v>
      </c>
      <c r="B3308" t="s">
        <v>87</v>
      </c>
      <c r="C3308" t="s">
        <v>158</v>
      </c>
      <c r="D3308" t="s">
        <v>10887</v>
      </c>
      <c r="E3308">
        <v>4</v>
      </c>
    </row>
    <row r="3309" spans="1:5" x14ac:dyDescent="0.2">
      <c r="A3309" t="s">
        <v>14204</v>
      </c>
      <c r="B3309" t="s">
        <v>87</v>
      </c>
      <c r="C3309" t="s">
        <v>158</v>
      </c>
      <c r="D3309" t="s">
        <v>10889</v>
      </c>
      <c r="E3309">
        <v>49</v>
      </c>
    </row>
    <row r="3310" spans="1:5" x14ac:dyDescent="0.2">
      <c r="A3310" t="s">
        <v>14205</v>
      </c>
      <c r="B3310" t="s">
        <v>87</v>
      </c>
      <c r="C3310" t="s">
        <v>158</v>
      </c>
      <c r="D3310" t="s">
        <v>10901</v>
      </c>
      <c r="E3310">
        <v>56</v>
      </c>
    </row>
    <row r="3311" spans="1:5" x14ac:dyDescent="0.2">
      <c r="A3311" t="s">
        <v>14206</v>
      </c>
      <c r="B3311" t="s">
        <v>87</v>
      </c>
      <c r="C3311" t="s">
        <v>158</v>
      </c>
      <c r="D3311" t="s">
        <v>10903</v>
      </c>
      <c r="E3311">
        <v>156</v>
      </c>
    </row>
    <row r="3312" spans="1:5" x14ac:dyDescent="0.2">
      <c r="A3312" t="s">
        <v>14207</v>
      </c>
      <c r="B3312" t="s">
        <v>87</v>
      </c>
      <c r="C3312" t="s">
        <v>158</v>
      </c>
      <c r="D3312" t="s">
        <v>10917</v>
      </c>
      <c r="E3312">
        <v>1</v>
      </c>
    </row>
    <row r="3313" spans="1:5" x14ac:dyDescent="0.2">
      <c r="A3313" t="s">
        <v>14208</v>
      </c>
      <c r="B3313" t="s">
        <v>87</v>
      </c>
      <c r="C3313" t="s">
        <v>158</v>
      </c>
      <c r="D3313" t="s">
        <v>10925</v>
      </c>
      <c r="E3313">
        <v>1</v>
      </c>
    </row>
    <row r="3314" spans="1:5" x14ac:dyDescent="0.2">
      <c r="A3314" t="s">
        <v>14209</v>
      </c>
      <c r="B3314" t="s">
        <v>87</v>
      </c>
      <c r="C3314" t="s">
        <v>158</v>
      </c>
      <c r="D3314" t="s">
        <v>10941</v>
      </c>
      <c r="E3314">
        <v>3</v>
      </c>
    </row>
    <row r="3315" spans="1:5" x14ac:dyDescent="0.2">
      <c r="A3315" t="s">
        <v>14210</v>
      </c>
      <c r="B3315" t="s">
        <v>87</v>
      </c>
      <c r="C3315" t="s">
        <v>159</v>
      </c>
      <c r="D3315" t="s">
        <v>10855</v>
      </c>
      <c r="E3315">
        <v>1</v>
      </c>
    </row>
    <row r="3316" spans="1:5" x14ac:dyDescent="0.2">
      <c r="A3316" t="s">
        <v>14211</v>
      </c>
      <c r="B3316" t="s">
        <v>87</v>
      </c>
      <c r="C3316" t="s">
        <v>159</v>
      </c>
      <c r="D3316" t="s">
        <v>10869</v>
      </c>
      <c r="E3316">
        <v>2</v>
      </c>
    </row>
    <row r="3317" spans="1:5" x14ac:dyDescent="0.2">
      <c r="A3317" t="s">
        <v>14212</v>
      </c>
      <c r="B3317" t="s">
        <v>87</v>
      </c>
      <c r="C3317" t="s">
        <v>159</v>
      </c>
      <c r="D3317" t="s">
        <v>10877</v>
      </c>
      <c r="E3317">
        <v>1</v>
      </c>
    </row>
    <row r="3318" spans="1:5" x14ac:dyDescent="0.2">
      <c r="A3318" t="s">
        <v>14213</v>
      </c>
      <c r="B3318" t="s">
        <v>87</v>
      </c>
      <c r="C3318" t="s">
        <v>159</v>
      </c>
      <c r="D3318" t="s">
        <v>10887</v>
      </c>
      <c r="E3318">
        <v>2</v>
      </c>
    </row>
    <row r="3319" spans="1:5" x14ac:dyDescent="0.2">
      <c r="A3319" t="s">
        <v>14214</v>
      </c>
      <c r="B3319" t="s">
        <v>87</v>
      </c>
      <c r="C3319" t="s">
        <v>159</v>
      </c>
      <c r="D3319" t="s">
        <v>10889</v>
      </c>
      <c r="E3319">
        <v>26</v>
      </c>
    </row>
    <row r="3320" spans="1:5" x14ac:dyDescent="0.2">
      <c r="A3320" t="s">
        <v>14215</v>
      </c>
      <c r="B3320" t="s">
        <v>87</v>
      </c>
      <c r="C3320" t="s">
        <v>159</v>
      </c>
      <c r="D3320" t="s">
        <v>10893</v>
      </c>
      <c r="E3320">
        <v>1</v>
      </c>
    </row>
    <row r="3321" spans="1:5" x14ac:dyDescent="0.2">
      <c r="A3321" t="s">
        <v>14216</v>
      </c>
      <c r="B3321" t="s">
        <v>87</v>
      </c>
      <c r="C3321" t="s">
        <v>159</v>
      </c>
      <c r="D3321" t="s">
        <v>10901</v>
      </c>
      <c r="E3321">
        <v>36</v>
      </c>
    </row>
    <row r="3322" spans="1:5" x14ac:dyDescent="0.2">
      <c r="A3322" t="s">
        <v>14217</v>
      </c>
      <c r="B3322" t="s">
        <v>87</v>
      </c>
      <c r="C3322" t="s">
        <v>159</v>
      </c>
      <c r="D3322" t="s">
        <v>10903</v>
      </c>
      <c r="E3322">
        <v>73</v>
      </c>
    </row>
    <row r="3323" spans="1:5" x14ac:dyDescent="0.2">
      <c r="A3323" t="s">
        <v>14218</v>
      </c>
      <c r="B3323" t="s">
        <v>87</v>
      </c>
      <c r="C3323" t="s">
        <v>159</v>
      </c>
      <c r="D3323" t="s">
        <v>10909</v>
      </c>
      <c r="E3323">
        <v>1</v>
      </c>
    </row>
    <row r="3324" spans="1:5" x14ac:dyDescent="0.2">
      <c r="A3324" t="s">
        <v>14219</v>
      </c>
      <c r="B3324" t="s">
        <v>87</v>
      </c>
      <c r="C3324" t="s">
        <v>159</v>
      </c>
      <c r="D3324" t="s">
        <v>10925</v>
      </c>
      <c r="E3324">
        <v>1</v>
      </c>
    </row>
    <row r="3325" spans="1:5" x14ac:dyDescent="0.2">
      <c r="A3325" t="s">
        <v>14220</v>
      </c>
      <c r="B3325" t="s">
        <v>87</v>
      </c>
      <c r="C3325" t="s">
        <v>159</v>
      </c>
      <c r="D3325" t="s">
        <v>10941</v>
      </c>
      <c r="E3325">
        <v>2</v>
      </c>
    </row>
    <row r="3326" spans="1:5" x14ac:dyDescent="0.2">
      <c r="A3326" t="s">
        <v>14221</v>
      </c>
      <c r="B3326" t="s">
        <v>87</v>
      </c>
      <c r="C3326" t="s">
        <v>160</v>
      </c>
      <c r="D3326" t="s">
        <v>10851</v>
      </c>
      <c r="E3326">
        <v>1</v>
      </c>
    </row>
    <row r="3327" spans="1:5" x14ac:dyDescent="0.2">
      <c r="A3327" t="s">
        <v>14222</v>
      </c>
      <c r="B3327" t="s">
        <v>87</v>
      </c>
      <c r="C3327" t="s">
        <v>160</v>
      </c>
      <c r="D3327" t="s">
        <v>10855</v>
      </c>
      <c r="E3327">
        <v>1</v>
      </c>
    </row>
    <row r="3328" spans="1:5" x14ac:dyDescent="0.2">
      <c r="A3328" t="s">
        <v>14223</v>
      </c>
      <c r="B3328" t="s">
        <v>87</v>
      </c>
      <c r="C3328" t="s">
        <v>160</v>
      </c>
      <c r="D3328" t="s">
        <v>10859</v>
      </c>
      <c r="E3328">
        <v>1</v>
      </c>
    </row>
    <row r="3329" spans="1:5" x14ac:dyDescent="0.2">
      <c r="A3329" t="s">
        <v>14224</v>
      </c>
      <c r="B3329" t="s">
        <v>87</v>
      </c>
      <c r="C3329" t="s">
        <v>160</v>
      </c>
      <c r="D3329" t="s">
        <v>10869</v>
      </c>
      <c r="E3329">
        <v>12</v>
      </c>
    </row>
    <row r="3330" spans="1:5" x14ac:dyDescent="0.2">
      <c r="A3330" t="s">
        <v>14225</v>
      </c>
      <c r="B3330" t="s">
        <v>87</v>
      </c>
      <c r="C3330" t="s">
        <v>160</v>
      </c>
      <c r="D3330" t="s">
        <v>10871</v>
      </c>
      <c r="E3330">
        <v>1</v>
      </c>
    </row>
    <row r="3331" spans="1:5" x14ac:dyDescent="0.2">
      <c r="A3331" t="s">
        <v>14226</v>
      </c>
      <c r="B3331" t="s">
        <v>87</v>
      </c>
      <c r="C3331" t="s">
        <v>160</v>
      </c>
      <c r="D3331" t="s">
        <v>10873</v>
      </c>
      <c r="E3331">
        <v>2</v>
      </c>
    </row>
    <row r="3332" spans="1:5" x14ac:dyDescent="0.2">
      <c r="A3332" t="s">
        <v>14227</v>
      </c>
      <c r="B3332" t="s">
        <v>87</v>
      </c>
      <c r="C3332" t="s">
        <v>160</v>
      </c>
      <c r="D3332" t="s">
        <v>10877</v>
      </c>
      <c r="E3332">
        <v>1</v>
      </c>
    </row>
    <row r="3333" spans="1:5" x14ac:dyDescent="0.2">
      <c r="A3333" t="s">
        <v>14228</v>
      </c>
      <c r="B3333" t="s">
        <v>87</v>
      </c>
      <c r="C3333" t="s">
        <v>160</v>
      </c>
      <c r="D3333" t="s">
        <v>10881</v>
      </c>
      <c r="E3333">
        <v>1</v>
      </c>
    </row>
    <row r="3334" spans="1:5" x14ac:dyDescent="0.2">
      <c r="A3334" t="s">
        <v>14229</v>
      </c>
      <c r="B3334" t="s">
        <v>87</v>
      </c>
      <c r="C3334" t="s">
        <v>160</v>
      </c>
      <c r="D3334" t="s">
        <v>10887</v>
      </c>
      <c r="E3334">
        <v>13</v>
      </c>
    </row>
    <row r="3335" spans="1:5" x14ac:dyDescent="0.2">
      <c r="A3335" t="s">
        <v>14230</v>
      </c>
      <c r="B3335" t="s">
        <v>87</v>
      </c>
      <c r="C3335" t="s">
        <v>160</v>
      </c>
      <c r="D3335" t="s">
        <v>10889</v>
      </c>
      <c r="E3335">
        <v>215</v>
      </c>
    </row>
    <row r="3336" spans="1:5" x14ac:dyDescent="0.2">
      <c r="A3336" t="s">
        <v>14231</v>
      </c>
      <c r="B3336" t="s">
        <v>87</v>
      </c>
      <c r="C3336" t="s">
        <v>160</v>
      </c>
      <c r="D3336" t="s">
        <v>10893</v>
      </c>
      <c r="E3336">
        <v>2</v>
      </c>
    </row>
    <row r="3337" spans="1:5" x14ac:dyDescent="0.2">
      <c r="A3337" t="s">
        <v>14232</v>
      </c>
      <c r="B3337" t="s">
        <v>87</v>
      </c>
      <c r="C3337" t="s">
        <v>160</v>
      </c>
      <c r="D3337" t="s">
        <v>10895</v>
      </c>
      <c r="E3337">
        <v>4</v>
      </c>
    </row>
    <row r="3338" spans="1:5" x14ac:dyDescent="0.2">
      <c r="A3338" t="s">
        <v>14233</v>
      </c>
      <c r="B3338" t="s">
        <v>87</v>
      </c>
      <c r="C3338" t="s">
        <v>160</v>
      </c>
      <c r="D3338" t="s">
        <v>10901</v>
      </c>
      <c r="E3338">
        <v>253</v>
      </c>
    </row>
    <row r="3339" spans="1:5" x14ac:dyDescent="0.2">
      <c r="A3339" t="s">
        <v>14234</v>
      </c>
      <c r="B3339" t="s">
        <v>87</v>
      </c>
      <c r="C3339" t="s">
        <v>160</v>
      </c>
      <c r="D3339" t="s">
        <v>10903</v>
      </c>
      <c r="E3339">
        <v>665</v>
      </c>
    </row>
    <row r="3340" spans="1:5" x14ac:dyDescent="0.2">
      <c r="A3340" t="s">
        <v>14235</v>
      </c>
      <c r="B3340" t="s">
        <v>87</v>
      </c>
      <c r="C3340" t="s">
        <v>160</v>
      </c>
      <c r="D3340" t="s">
        <v>10907</v>
      </c>
      <c r="E3340">
        <v>4</v>
      </c>
    </row>
    <row r="3341" spans="1:5" x14ac:dyDescent="0.2">
      <c r="A3341" t="s">
        <v>14236</v>
      </c>
      <c r="B3341" t="s">
        <v>87</v>
      </c>
      <c r="C3341" t="s">
        <v>160</v>
      </c>
      <c r="D3341" t="s">
        <v>10909</v>
      </c>
      <c r="E3341">
        <v>1</v>
      </c>
    </row>
    <row r="3342" spans="1:5" x14ac:dyDescent="0.2">
      <c r="A3342" t="s">
        <v>14237</v>
      </c>
      <c r="B3342" t="s">
        <v>87</v>
      </c>
      <c r="C3342" t="s">
        <v>160</v>
      </c>
      <c r="D3342" t="s">
        <v>10917</v>
      </c>
      <c r="E3342">
        <v>1</v>
      </c>
    </row>
    <row r="3343" spans="1:5" x14ac:dyDescent="0.2">
      <c r="A3343" t="s">
        <v>14238</v>
      </c>
      <c r="B3343" t="s">
        <v>87</v>
      </c>
      <c r="C3343" t="s">
        <v>160</v>
      </c>
      <c r="D3343" t="s">
        <v>10925</v>
      </c>
      <c r="E3343">
        <v>2</v>
      </c>
    </row>
    <row r="3344" spans="1:5" x14ac:dyDescent="0.2">
      <c r="A3344" t="s">
        <v>14239</v>
      </c>
      <c r="B3344" t="s">
        <v>87</v>
      </c>
      <c r="C3344" t="s">
        <v>160</v>
      </c>
      <c r="D3344" t="s">
        <v>10927</v>
      </c>
      <c r="E3344">
        <v>3</v>
      </c>
    </row>
    <row r="3345" spans="1:5" x14ac:dyDescent="0.2">
      <c r="A3345" t="s">
        <v>14240</v>
      </c>
      <c r="B3345" t="s">
        <v>87</v>
      </c>
      <c r="C3345" t="s">
        <v>160</v>
      </c>
      <c r="D3345" t="s">
        <v>10929</v>
      </c>
      <c r="E3345">
        <v>4</v>
      </c>
    </row>
    <row r="3346" spans="1:5" x14ac:dyDescent="0.2">
      <c r="A3346" t="s">
        <v>14241</v>
      </c>
      <c r="B3346" t="s">
        <v>87</v>
      </c>
      <c r="C3346" t="s">
        <v>160</v>
      </c>
      <c r="D3346" t="s">
        <v>10935</v>
      </c>
      <c r="E3346">
        <v>3</v>
      </c>
    </row>
    <row r="3347" spans="1:5" x14ac:dyDescent="0.2">
      <c r="A3347" t="s">
        <v>14242</v>
      </c>
      <c r="B3347" t="s">
        <v>87</v>
      </c>
      <c r="C3347" t="s">
        <v>160</v>
      </c>
      <c r="D3347" t="s">
        <v>10941</v>
      </c>
      <c r="E3347">
        <v>10</v>
      </c>
    </row>
    <row r="3348" spans="1:5" x14ac:dyDescent="0.2">
      <c r="A3348" t="s">
        <v>14243</v>
      </c>
      <c r="B3348" t="s">
        <v>87</v>
      </c>
      <c r="C3348" t="s">
        <v>161</v>
      </c>
      <c r="D3348" t="s">
        <v>10853</v>
      </c>
      <c r="E3348">
        <v>1</v>
      </c>
    </row>
    <row r="3349" spans="1:5" x14ac:dyDescent="0.2">
      <c r="A3349" t="s">
        <v>14244</v>
      </c>
      <c r="B3349" t="s">
        <v>87</v>
      </c>
      <c r="C3349" t="s">
        <v>161</v>
      </c>
      <c r="D3349" t="s">
        <v>10855</v>
      </c>
      <c r="E3349">
        <v>1</v>
      </c>
    </row>
    <row r="3350" spans="1:5" x14ac:dyDescent="0.2">
      <c r="A3350" t="s">
        <v>14245</v>
      </c>
      <c r="B3350" t="s">
        <v>87</v>
      </c>
      <c r="C3350" t="s">
        <v>161</v>
      </c>
      <c r="D3350" t="s">
        <v>10861</v>
      </c>
      <c r="E3350">
        <v>1</v>
      </c>
    </row>
    <row r="3351" spans="1:5" x14ac:dyDescent="0.2">
      <c r="A3351" t="s">
        <v>14246</v>
      </c>
      <c r="B3351" t="s">
        <v>87</v>
      </c>
      <c r="C3351" t="s">
        <v>161</v>
      </c>
      <c r="D3351" t="s">
        <v>10869</v>
      </c>
      <c r="E3351">
        <v>2</v>
      </c>
    </row>
    <row r="3352" spans="1:5" x14ac:dyDescent="0.2">
      <c r="A3352" t="s">
        <v>14247</v>
      </c>
      <c r="B3352" t="s">
        <v>87</v>
      </c>
      <c r="C3352" t="s">
        <v>161</v>
      </c>
      <c r="D3352" t="s">
        <v>10871</v>
      </c>
      <c r="E3352">
        <v>1</v>
      </c>
    </row>
    <row r="3353" spans="1:5" x14ac:dyDescent="0.2">
      <c r="A3353" t="s">
        <v>14248</v>
      </c>
      <c r="B3353" t="s">
        <v>87</v>
      </c>
      <c r="C3353" t="s">
        <v>161</v>
      </c>
      <c r="D3353" t="s">
        <v>10877</v>
      </c>
      <c r="E3353">
        <v>3</v>
      </c>
    </row>
    <row r="3354" spans="1:5" x14ac:dyDescent="0.2">
      <c r="A3354" t="s">
        <v>14249</v>
      </c>
      <c r="B3354" t="s">
        <v>87</v>
      </c>
      <c r="C3354" t="s">
        <v>161</v>
      </c>
      <c r="D3354" t="s">
        <v>10885</v>
      </c>
      <c r="E3354">
        <v>1</v>
      </c>
    </row>
    <row r="3355" spans="1:5" x14ac:dyDescent="0.2">
      <c r="A3355" t="s">
        <v>14250</v>
      </c>
      <c r="B3355" t="s">
        <v>87</v>
      </c>
      <c r="C3355" t="s">
        <v>161</v>
      </c>
      <c r="D3355" t="s">
        <v>10887</v>
      </c>
      <c r="E3355">
        <v>6</v>
      </c>
    </row>
    <row r="3356" spans="1:5" x14ac:dyDescent="0.2">
      <c r="A3356" t="s">
        <v>14251</v>
      </c>
      <c r="B3356" t="s">
        <v>87</v>
      </c>
      <c r="C3356" t="s">
        <v>161</v>
      </c>
      <c r="D3356" t="s">
        <v>10889</v>
      </c>
      <c r="E3356">
        <v>40</v>
      </c>
    </row>
    <row r="3357" spans="1:5" x14ac:dyDescent="0.2">
      <c r="A3357" t="s">
        <v>14252</v>
      </c>
      <c r="B3357" t="s">
        <v>87</v>
      </c>
      <c r="C3357" t="s">
        <v>161</v>
      </c>
      <c r="D3357" t="s">
        <v>10893</v>
      </c>
      <c r="E3357">
        <v>2</v>
      </c>
    </row>
    <row r="3358" spans="1:5" x14ac:dyDescent="0.2">
      <c r="A3358" t="s">
        <v>14253</v>
      </c>
      <c r="B3358" t="s">
        <v>87</v>
      </c>
      <c r="C3358" t="s">
        <v>161</v>
      </c>
      <c r="D3358" t="s">
        <v>10895</v>
      </c>
      <c r="E3358">
        <v>1</v>
      </c>
    </row>
    <row r="3359" spans="1:5" x14ac:dyDescent="0.2">
      <c r="A3359" t="s">
        <v>14254</v>
      </c>
      <c r="B3359" t="s">
        <v>87</v>
      </c>
      <c r="C3359" t="s">
        <v>161</v>
      </c>
      <c r="D3359" t="s">
        <v>10901</v>
      </c>
      <c r="E3359">
        <v>49</v>
      </c>
    </row>
    <row r="3360" spans="1:5" x14ac:dyDescent="0.2">
      <c r="A3360" t="s">
        <v>14255</v>
      </c>
      <c r="B3360" t="s">
        <v>87</v>
      </c>
      <c r="C3360" t="s">
        <v>161</v>
      </c>
      <c r="D3360" t="s">
        <v>10903</v>
      </c>
      <c r="E3360">
        <v>120</v>
      </c>
    </row>
    <row r="3361" spans="1:5" x14ac:dyDescent="0.2">
      <c r="A3361" t="s">
        <v>14256</v>
      </c>
      <c r="B3361" t="s">
        <v>87</v>
      </c>
      <c r="C3361" t="s">
        <v>161</v>
      </c>
      <c r="D3361" t="s">
        <v>10907</v>
      </c>
      <c r="E3361">
        <v>1</v>
      </c>
    </row>
    <row r="3362" spans="1:5" x14ac:dyDescent="0.2">
      <c r="A3362" t="s">
        <v>14257</v>
      </c>
      <c r="B3362" t="s">
        <v>87</v>
      </c>
      <c r="C3362" t="s">
        <v>161</v>
      </c>
      <c r="D3362" t="s">
        <v>10909</v>
      </c>
      <c r="E3362">
        <v>1</v>
      </c>
    </row>
    <row r="3363" spans="1:5" x14ac:dyDescent="0.2">
      <c r="A3363" t="s">
        <v>14258</v>
      </c>
      <c r="B3363" t="s">
        <v>87</v>
      </c>
      <c r="C3363" t="s">
        <v>161</v>
      </c>
      <c r="D3363" t="s">
        <v>10929</v>
      </c>
      <c r="E3363">
        <v>4</v>
      </c>
    </row>
    <row r="3364" spans="1:5" x14ac:dyDescent="0.2">
      <c r="A3364" t="s">
        <v>14259</v>
      </c>
      <c r="B3364" t="s">
        <v>87</v>
      </c>
      <c r="C3364" t="s">
        <v>161</v>
      </c>
      <c r="D3364" t="s">
        <v>10941</v>
      </c>
      <c r="E3364">
        <v>5</v>
      </c>
    </row>
    <row r="3365" spans="1:5" x14ac:dyDescent="0.2">
      <c r="A3365" t="s">
        <v>14260</v>
      </c>
      <c r="B3365" t="s">
        <v>87</v>
      </c>
      <c r="C3365" t="s">
        <v>162</v>
      </c>
      <c r="D3365" t="s">
        <v>10851</v>
      </c>
      <c r="E3365">
        <v>1</v>
      </c>
    </row>
    <row r="3366" spans="1:5" x14ac:dyDescent="0.2">
      <c r="A3366" t="s">
        <v>14261</v>
      </c>
      <c r="B3366" t="s">
        <v>87</v>
      </c>
      <c r="C3366" t="s">
        <v>162</v>
      </c>
      <c r="D3366" t="s">
        <v>10859</v>
      </c>
      <c r="E3366">
        <v>1</v>
      </c>
    </row>
    <row r="3367" spans="1:5" x14ac:dyDescent="0.2">
      <c r="A3367" t="s">
        <v>14262</v>
      </c>
      <c r="B3367" t="s">
        <v>87</v>
      </c>
      <c r="C3367" t="s">
        <v>162</v>
      </c>
      <c r="D3367" t="s">
        <v>10863</v>
      </c>
      <c r="E3367">
        <v>1</v>
      </c>
    </row>
    <row r="3368" spans="1:5" x14ac:dyDescent="0.2">
      <c r="A3368" t="s">
        <v>14263</v>
      </c>
      <c r="B3368" t="s">
        <v>87</v>
      </c>
      <c r="C3368" t="s">
        <v>162</v>
      </c>
      <c r="D3368" t="s">
        <v>10869</v>
      </c>
      <c r="E3368">
        <v>1</v>
      </c>
    </row>
    <row r="3369" spans="1:5" x14ac:dyDescent="0.2">
      <c r="A3369" t="s">
        <v>14264</v>
      </c>
      <c r="B3369" t="s">
        <v>87</v>
      </c>
      <c r="C3369" t="s">
        <v>162</v>
      </c>
      <c r="D3369" t="s">
        <v>10871</v>
      </c>
      <c r="E3369">
        <v>1</v>
      </c>
    </row>
    <row r="3370" spans="1:5" x14ac:dyDescent="0.2">
      <c r="A3370" t="s">
        <v>14265</v>
      </c>
      <c r="B3370" t="s">
        <v>87</v>
      </c>
      <c r="C3370" t="s">
        <v>162</v>
      </c>
      <c r="D3370" t="s">
        <v>10887</v>
      </c>
      <c r="E3370">
        <v>3</v>
      </c>
    </row>
    <row r="3371" spans="1:5" x14ac:dyDescent="0.2">
      <c r="A3371" t="s">
        <v>14266</v>
      </c>
      <c r="B3371" t="s">
        <v>87</v>
      </c>
      <c r="C3371" t="s">
        <v>162</v>
      </c>
      <c r="D3371" t="s">
        <v>10889</v>
      </c>
      <c r="E3371">
        <v>31</v>
      </c>
    </row>
    <row r="3372" spans="1:5" x14ac:dyDescent="0.2">
      <c r="A3372" t="s">
        <v>14267</v>
      </c>
      <c r="B3372" t="s">
        <v>87</v>
      </c>
      <c r="C3372" t="s">
        <v>162</v>
      </c>
      <c r="D3372" t="s">
        <v>10893</v>
      </c>
      <c r="E3372">
        <v>1</v>
      </c>
    </row>
    <row r="3373" spans="1:5" x14ac:dyDescent="0.2">
      <c r="A3373" t="s">
        <v>14268</v>
      </c>
      <c r="B3373" t="s">
        <v>87</v>
      </c>
      <c r="C3373" t="s">
        <v>162</v>
      </c>
      <c r="D3373" t="s">
        <v>10901</v>
      </c>
      <c r="E3373">
        <v>39</v>
      </c>
    </row>
    <row r="3374" spans="1:5" x14ac:dyDescent="0.2">
      <c r="A3374" t="s">
        <v>14269</v>
      </c>
      <c r="B3374" t="s">
        <v>87</v>
      </c>
      <c r="C3374" t="s">
        <v>162</v>
      </c>
      <c r="D3374" t="s">
        <v>10903</v>
      </c>
      <c r="E3374">
        <v>108</v>
      </c>
    </row>
    <row r="3375" spans="1:5" x14ac:dyDescent="0.2">
      <c r="A3375" t="s">
        <v>14270</v>
      </c>
      <c r="B3375" t="s">
        <v>87</v>
      </c>
      <c r="C3375" t="s">
        <v>162</v>
      </c>
      <c r="D3375" t="s">
        <v>10921</v>
      </c>
      <c r="E3375">
        <v>1</v>
      </c>
    </row>
    <row r="3376" spans="1:5" x14ac:dyDescent="0.2">
      <c r="A3376" t="s">
        <v>14271</v>
      </c>
      <c r="B3376" t="s">
        <v>87</v>
      </c>
      <c r="C3376" t="s">
        <v>162</v>
      </c>
      <c r="D3376" t="s">
        <v>10925</v>
      </c>
      <c r="E3376">
        <v>1</v>
      </c>
    </row>
    <row r="3377" spans="1:5" x14ac:dyDescent="0.2">
      <c r="A3377" t="s">
        <v>14272</v>
      </c>
      <c r="B3377" t="s">
        <v>87</v>
      </c>
      <c r="C3377" t="s">
        <v>162</v>
      </c>
      <c r="D3377" t="s">
        <v>10927</v>
      </c>
      <c r="E3377">
        <v>1</v>
      </c>
    </row>
    <row r="3378" spans="1:5" x14ac:dyDescent="0.2">
      <c r="A3378" t="s">
        <v>14273</v>
      </c>
      <c r="B3378" t="s">
        <v>87</v>
      </c>
      <c r="C3378" t="s">
        <v>162</v>
      </c>
      <c r="D3378" t="s">
        <v>10929</v>
      </c>
      <c r="E3378">
        <v>1</v>
      </c>
    </row>
    <row r="3379" spans="1:5" x14ac:dyDescent="0.2">
      <c r="A3379" t="s">
        <v>14274</v>
      </c>
      <c r="B3379" t="s">
        <v>87</v>
      </c>
      <c r="C3379" t="s">
        <v>162</v>
      </c>
      <c r="D3379" t="s">
        <v>10931</v>
      </c>
      <c r="E3379">
        <v>1</v>
      </c>
    </row>
    <row r="3380" spans="1:5" x14ac:dyDescent="0.2">
      <c r="A3380" t="s">
        <v>14275</v>
      </c>
      <c r="B3380" t="s">
        <v>87</v>
      </c>
      <c r="C3380" t="s">
        <v>162</v>
      </c>
      <c r="D3380" t="s">
        <v>10941</v>
      </c>
      <c r="E3380">
        <v>1</v>
      </c>
    </row>
    <row r="3381" spans="1:5" x14ac:dyDescent="0.2">
      <c r="A3381" t="s">
        <v>14276</v>
      </c>
      <c r="B3381" t="s">
        <v>87</v>
      </c>
      <c r="C3381" t="s">
        <v>163</v>
      </c>
      <c r="D3381" t="s">
        <v>10869</v>
      </c>
      <c r="E3381">
        <v>1</v>
      </c>
    </row>
    <row r="3382" spans="1:5" x14ac:dyDescent="0.2">
      <c r="A3382" t="s">
        <v>14277</v>
      </c>
      <c r="B3382" t="s">
        <v>87</v>
      </c>
      <c r="C3382" t="s">
        <v>163</v>
      </c>
      <c r="D3382" t="s">
        <v>10887</v>
      </c>
      <c r="E3382">
        <v>1</v>
      </c>
    </row>
    <row r="3383" spans="1:5" x14ac:dyDescent="0.2">
      <c r="A3383" t="s">
        <v>14278</v>
      </c>
      <c r="B3383" t="s">
        <v>87</v>
      </c>
      <c r="C3383" t="s">
        <v>163</v>
      </c>
      <c r="D3383" t="s">
        <v>10889</v>
      </c>
      <c r="E3383">
        <v>19</v>
      </c>
    </row>
    <row r="3384" spans="1:5" x14ac:dyDescent="0.2">
      <c r="A3384" t="s">
        <v>14279</v>
      </c>
      <c r="B3384" t="s">
        <v>87</v>
      </c>
      <c r="C3384" t="s">
        <v>163</v>
      </c>
      <c r="D3384" t="s">
        <v>10895</v>
      </c>
      <c r="E3384">
        <v>1</v>
      </c>
    </row>
    <row r="3385" spans="1:5" x14ac:dyDescent="0.2">
      <c r="A3385" t="s">
        <v>14280</v>
      </c>
      <c r="B3385" t="s">
        <v>87</v>
      </c>
      <c r="C3385" t="s">
        <v>163</v>
      </c>
      <c r="D3385" t="s">
        <v>10901</v>
      </c>
      <c r="E3385">
        <v>23</v>
      </c>
    </row>
    <row r="3386" spans="1:5" x14ac:dyDescent="0.2">
      <c r="A3386" t="s">
        <v>14281</v>
      </c>
      <c r="B3386" t="s">
        <v>87</v>
      </c>
      <c r="C3386" t="s">
        <v>163</v>
      </c>
      <c r="D3386" t="s">
        <v>10903</v>
      </c>
      <c r="E3386">
        <v>39</v>
      </c>
    </row>
    <row r="3387" spans="1:5" x14ac:dyDescent="0.2">
      <c r="A3387" t="s">
        <v>14282</v>
      </c>
      <c r="B3387" t="s">
        <v>87</v>
      </c>
      <c r="C3387" t="s">
        <v>163</v>
      </c>
      <c r="D3387" t="s">
        <v>10907</v>
      </c>
      <c r="E3387">
        <v>1</v>
      </c>
    </row>
    <row r="3388" spans="1:5" x14ac:dyDescent="0.2">
      <c r="A3388" t="s">
        <v>14283</v>
      </c>
      <c r="B3388" t="s">
        <v>87</v>
      </c>
      <c r="C3388" t="s">
        <v>163</v>
      </c>
      <c r="D3388" t="s">
        <v>10941</v>
      </c>
      <c r="E3388">
        <v>1</v>
      </c>
    </row>
    <row r="3389" spans="1:5" x14ac:dyDescent="0.2">
      <c r="A3389" t="s">
        <v>14284</v>
      </c>
      <c r="B3389" t="s">
        <v>87</v>
      </c>
      <c r="C3389" t="s">
        <v>164</v>
      </c>
      <c r="D3389" t="s">
        <v>10901</v>
      </c>
      <c r="E3389">
        <v>1</v>
      </c>
    </row>
    <row r="3390" spans="1:5" x14ac:dyDescent="0.2">
      <c r="A3390" t="s">
        <v>14285</v>
      </c>
      <c r="B3390" t="s">
        <v>87</v>
      </c>
      <c r="C3390" t="s">
        <v>164</v>
      </c>
      <c r="D3390" t="s">
        <v>10903</v>
      </c>
      <c r="E3390">
        <v>1</v>
      </c>
    </row>
    <row r="3391" spans="1:5" x14ac:dyDescent="0.2">
      <c r="A3391" t="s">
        <v>14286</v>
      </c>
      <c r="B3391" t="s">
        <v>87</v>
      </c>
      <c r="C3391" t="s">
        <v>165</v>
      </c>
      <c r="D3391" t="s">
        <v>10859</v>
      </c>
      <c r="E3391">
        <v>1</v>
      </c>
    </row>
    <row r="3392" spans="1:5" x14ac:dyDescent="0.2">
      <c r="A3392" t="s">
        <v>14287</v>
      </c>
      <c r="B3392" t="s">
        <v>87</v>
      </c>
      <c r="C3392" t="s">
        <v>165</v>
      </c>
      <c r="D3392" t="s">
        <v>10869</v>
      </c>
      <c r="E3392">
        <v>2</v>
      </c>
    </row>
    <row r="3393" spans="1:5" x14ac:dyDescent="0.2">
      <c r="A3393" t="s">
        <v>14288</v>
      </c>
      <c r="B3393" t="s">
        <v>87</v>
      </c>
      <c r="C3393" t="s">
        <v>165</v>
      </c>
      <c r="D3393" t="s">
        <v>10873</v>
      </c>
      <c r="E3393">
        <v>1</v>
      </c>
    </row>
    <row r="3394" spans="1:5" x14ac:dyDescent="0.2">
      <c r="A3394" t="s">
        <v>14289</v>
      </c>
      <c r="B3394" t="s">
        <v>87</v>
      </c>
      <c r="C3394" t="s">
        <v>165</v>
      </c>
      <c r="D3394" t="s">
        <v>10875</v>
      </c>
      <c r="E3394">
        <v>2</v>
      </c>
    </row>
    <row r="3395" spans="1:5" x14ac:dyDescent="0.2">
      <c r="A3395" t="s">
        <v>14290</v>
      </c>
      <c r="B3395" t="s">
        <v>87</v>
      </c>
      <c r="C3395" t="s">
        <v>165</v>
      </c>
      <c r="D3395" t="s">
        <v>10887</v>
      </c>
      <c r="E3395">
        <v>4</v>
      </c>
    </row>
    <row r="3396" spans="1:5" x14ac:dyDescent="0.2">
      <c r="A3396" t="s">
        <v>14291</v>
      </c>
      <c r="B3396" t="s">
        <v>87</v>
      </c>
      <c r="C3396" t="s">
        <v>165</v>
      </c>
      <c r="D3396" t="s">
        <v>10889</v>
      </c>
      <c r="E3396">
        <v>29</v>
      </c>
    </row>
    <row r="3397" spans="1:5" x14ac:dyDescent="0.2">
      <c r="A3397" t="s">
        <v>14292</v>
      </c>
      <c r="B3397" t="s">
        <v>87</v>
      </c>
      <c r="C3397" t="s">
        <v>165</v>
      </c>
      <c r="D3397" t="s">
        <v>10893</v>
      </c>
      <c r="E3397">
        <v>1</v>
      </c>
    </row>
    <row r="3398" spans="1:5" x14ac:dyDescent="0.2">
      <c r="A3398" t="s">
        <v>14293</v>
      </c>
      <c r="B3398" t="s">
        <v>87</v>
      </c>
      <c r="C3398" t="s">
        <v>165</v>
      </c>
      <c r="D3398" t="s">
        <v>10899</v>
      </c>
      <c r="E3398">
        <v>1</v>
      </c>
    </row>
    <row r="3399" spans="1:5" x14ac:dyDescent="0.2">
      <c r="A3399" t="s">
        <v>14294</v>
      </c>
      <c r="B3399" t="s">
        <v>87</v>
      </c>
      <c r="C3399" t="s">
        <v>165</v>
      </c>
      <c r="D3399" t="s">
        <v>10901</v>
      </c>
      <c r="E3399">
        <v>37</v>
      </c>
    </row>
    <row r="3400" spans="1:5" x14ac:dyDescent="0.2">
      <c r="A3400" t="s">
        <v>14295</v>
      </c>
      <c r="B3400" t="s">
        <v>87</v>
      </c>
      <c r="C3400" t="s">
        <v>165</v>
      </c>
      <c r="D3400" t="s">
        <v>10903</v>
      </c>
      <c r="E3400">
        <v>97</v>
      </c>
    </row>
    <row r="3401" spans="1:5" x14ac:dyDescent="0.2">
      <c r="A3401" t="s">
        <v>14296</v>
      </c>
      <c r="B3401" t="s">
        <v>87</v>
      </c>
      <c r="C3401" t="s">
        <v>165</v>
      </c>
      <c r="D3401" t="s">
        <v>10907</v>
      </c>
      <c r="E3401">
        <v>1</v>
      </c>
    </row>
    <row r="3402" spans="1:5" x14ac:dyDescent="0.2">
      <c r="A3402" t="s">
        <v>14297</v>
      </c>
      <c r="B3402" t="s">
        <v>87</v>
      </c>
      <c r="C3402" t="s">
        <v>165</v>
      </c>
      <c r="D3402" t="s">
        <v>10925</v>
      </c>
      <c r="E3402">
        <v>1</v>
      </c>
    </row>
    <row r="3403" spans="1:5" x14ac:dyDescent="0.2">
      <c r="A3403" t="s">
        <v>14298</v>
      </c>
      <c r="B3403" t="s">
        <v>87</v>
      </c>
      <c r="C3403" t="s">
        <v>165</v>
      </c>
      <c r="D3403" t="s">
        <v>10931</v>
      </c>
      <c r="E3403">
        <v>1</v>
      </c>
    </row>
    <row r="3404" spans="1:5" x14ac:dyDescent="0.2">
      <c r="A3404" t="s">
        <v>14299</v>
      </c>
      <c r="B3404" t="s">
        <v>87</v>
      </c>
      <c r="C3404" t="s">
        <v>165</v>
      </c>
      <c r="D3404" t="s">
        <v>10935</v>
      </c>
      <c r="E3404">
        <v>1</v>
      </c>
    </row>
    <row r="3405" spans="1:5" x14ac:dyDescent="0.2">
      <c r="A3405" t="s">
        <v>14300</v>
      </c>
      <c r="B3405" t="s">
        <v>87</v>
      </c>
      <c r="C3405" t="s">
        <v>165</v>
      </c>
      <c r="D3405" t="s">
        <v>10941</v>
      </c>
      <c r="E3405">
        <v>2</v>
      </c>
    </row>
    <row r="3406" spans="1:5" x14ac:dyDescent="0.2">
      <c r="A3406" t="s">
        <v>14301</v>
      </c>
      <c r="B3406" t="s">
        <v>87</v>
      </c>
      <c r="C3406" t="s">
        <v>166</v>
      </c>
      <c r="D3406" t="s">
        <v>10885</v>
      </c>
      <c r="E3406">
        <v>1</v>
      </c>
    </row>
    <row r="3407" spans="1:5" x14ac:dyDescent="0.2">
      <c r="A3407" t="s">
        <v>14302</v>
      </c>
      <c r="B3407" t="s">
        <v>87</v>
      </c>
      <c r="C3407" t="s">
        <v>166</v>
      </c>
      <c r="D3407" t="s">
        <v>10887</v>
      </c>
      <c r="E3407">
        <v>1</v>
      </c>
    </row>
    <row r="3408" spans="1:5" x14ac:dyDescent="0.2">
      <c r="A3408" t="s">
        <v>14303</v>
      </c>
      <c r="B3408" t="s">
        <v>87</v>
      </c>
      <c r="C3408" t="s">
        <v>166</v>
      </c>
      <c r="D3408" t="s">
        <v>10889</v>
      </c>
      <c r="E3408">
        <v>24</v>
      </c>
    </row>
    <row r="3409" spans="1:5" x14ac:dyDescent="0.2">
      <c r="A3409" t="s">
        <v>14304</v>
      </c>
      <c r="B3409" t="s">
        <v>87</v>
      </c>
      <c r="C3409" t="s">
        <v>166</v>
      </c>
      <c r="D3409" t="s">
        <v>10895</v>
      </c>
      <c r="E3409">
        <v>1</v>
      </c>
    </row>
    <row r="3410" spans="1:5" x14ac:dyDescent="0.2">
      <c r="A3410" t="s">
        <v>14305</v>
      </c>
      <c r="B3410" t="s">
        <v>87</v>
      </c>
      <c r="C3410" t="s">
        <v>166</v>
      </c>
      <c r="D3410" t="s">
        <v>10901</v>
      </c>
      <c r="E3410">
        <v>28</v>
      </c>
    </row>
    <row r="3411" spans="1:5" x14ac:dyDescent="0.2">
      <c r="A3411" t="s">
        <v>14306</v>
      </c>
      <c r="B3411" t="s">
        <v>87</v>
      </c>
      <c r="C3411" t="s">
        <v>166</v>
      </c>
      <c r="D3411" t="s">
        <v>10903</v>
      </c>
      <c r="E3411">
        <v>69</v>
      </c>
    </row>
    <row r="3412" spans="1:5" x14ac:dyDescent="0.2">
      <c r="A3412" t="s">
        <v>14307</v>
      </c>
      <c r="B3412" t="s">
        <v>87</v>
      </c>
      <c r="C3412" t="s">
        <v>166</v>
      </c>
      <c r="D3412" t="s">
        <v>10909</v>
      </c>
      <c r="E3412">
        <v>1</v>
      </c>
    </row>
    <row r="3413" spans="1:5" x14ac:dyDescent="0.2">
      <c r="A3413" t="s">
        <v>14308</v>
      </c>
      <c r="B3413" t="s">
        <v>87</v>
      </c>
      <c r="C3413" t="s">
        <v>166</v>
      </c>
      <c r="D3413" t="s">
        <v>10941</v>
      </c>
      <c r="E3413">
        <v>1</v>
      </c>
    </row>
    <row r="3414" spans="1:5" x14ac:dyDescent="0.2">
      <c r="A3414" t="s">
        <v>14309</v>
      </c>
      <c r="B3414" t="s">
        <v>87</v>
      </c>
      <c r="C3414" t="s">
        <v>167</v>
      </c>
      <c r="D3414" t="s">
        <v>10855</v>
      </c>
      <c r="E3414">
        <v>1</v>
      </c>
    </row>
    <row r="3415" spans="1:5" x14ac:dyDescent="0.2">
      <c r="A3415" t="s">
        <v>14310</v>
      </c>
      <c r="B3415" t="s">
        <v>87</v>
      </c>
      <c r="C3415" t="s">
        <v>167</v>
      </c>
      <c r="D3415" t="s">
        <v>10859</v>
      </c>
      <c r="E3415">
        <v>1</v>
      </c>
    </row>
    <row r="3416" spans="1:5" x14ac:dyDescent="0.2">
      <c r="A3416" t="s">
        <v>14311</v>
      </c>
      <c r="B3416" t="s">
        <v>87</v>
      </c>
      <c r="C3416" t="s">
        <v>167</v>
      </c>
      <c r="D3416" t="s">
        <v>10869</v>
      </c>
      <c r="E3416">
        <v>6</v>
      </c>
    </row>
    <row r="3417" spans="1:5" x14ac:dyDescent="0.2">
      <c r="A3417" t="s">
        <v>14312</v>
      </c>
      <c r="B3417" t="s">
        <v>87</v>
      </c>
      <c r="C3417" t="s">
        <v>167</v>
      </c>
      <c r="D3417" t="s">
        <v>10873</v>
      </c>
      <c r="E3417">
        <v>1</v>
      </c>
    </row>
    <row r="3418" spans="1:5" x14ac:dyDescent="0.2">
      <c r="A3418" t="s">
        <v>14313</v>
      </c>
      <c r="B3418" t="s">
        <v>87</v>
      </c>
      <c r="C3418" t="s">
        <v>167</v>
      </c>
      <c r="D3418" t="s">
        <v>10877</v>
      </c>
      <c r="E3418">
        <v>4</v>
      </c>
    </row>
    <row r="3419" spans="1:5" x14ac:dyDescent="0.2">
      <c r="A3419" t="s">
        <v>14314</v>
      </c>
      <c r="B3419" t="s">
        <v>87</v>
      </c>
      <c r="C3419" t="s">
        <v>167</v>
      </c>
      <c r="D3419" t="s">
        <v>10885</v>
      </c>
      <c r="E3419">
        <v>1</v>
      </c>
    </row>
    <row r="3420" spans="1:5" x14ac:dyDescent="0.2">
      <c r="A3420" t="s">
        <v>14315</v>
      </c>
      <c r="B3420" t="s">
        <v>87</v>
      </c>
      <c r="C3420" t="s">
        <v>167</v>
      </c>
      <c r="D3420" t="s">
        <v>10887</v>
      </c>
      <c r="E3420">
        <v>18</v>
      </c>
    </row>
    <row r="3421" spans="1:5" x14ac:dyDescent="0.2">
      <c r="A3421" t="s">
        <v>14316</v>
      </c>
      <c r="B3421" t="s">
        <v>87</v>
      </c>
      <c r="C3421" t="s">
        <v>167</v>
      </c>
      <c r="D3421" t="s">
        <v>10889</v>
      </c>
      <c r="E3421">
        <v>311</v>
      </c>
    </row>
    <row r="3422" spans="1:5" x14ac:dyDescent="0.2">
      <c r="A3422" t="s">
        <v>14317</v>
      </c>
      <c r="B3422" t="s">
        <v>87</v>
      </c>
      <c r="C3422" t="s">
        <v>167</v>
      </c>
      <c r="D3422" t="s">
        <v>10893</v>
      </c>
      <c r="E3422">
        <v>3</v>
      </c>
    </row>
    <row r="3423" spans="1:5" x14ac:dyDescent="0.2">
      <c r="A3423" t="s">
        <v>14318</v>
      </c>
      <c r="B3423" t="s">
        <v>87</v>
      </c>
      <c r="C3423" t="s">
        <v>167</v>
      </c>
      <c r="D3423" t="s">
        <v>10895</v>
      </c>
      <c r="E3423">
        <v>1</v>
      </c>
    </row>
    <row r="3424" spans="1:5" x14ac:dyDescent="0.2">
      <c r="A3424" t="s">
        <v>14319</v>
      </c>
      <c r="B3424" t="s">
        <v>87</v>
      </c>
      <c r="C3424" t="s">
        <v>167</v>
      </c>
      <c r="D3424" t="s">
        <v>10901</v>
      </c>
      <c r="E3424">
        <v>349</v>
      </c>
    </row>
    <row r="3425" spans="1:5" x14ac:dyDescent="0.2">
      <c r="A3425" t="s">
        <v>14320</v>
      </c>
      <c r="B3425" t="s">
        <v>87</v>
      </c>
      <c r="C3425" t="s">
        <v>167</v>
      </c>
      <c r="D3425" t="s">
        <v>10903</v>
      </c>
      <c r="E3425">
        <v>726</v>
      </c>
    </row>
    <row r="3426" spans="1:5" x14ac:dyDescent="0.2">
      <c r="A3426" t="s">
        <v>14321</v>
      </c>
      <c r="B3426" t="s">
        <v>87</v>
      </c>
      <c r="C3426" t="s">
        <v>167</v>
      </c>
      <c r="D3426" t="s">
        <v>10907</v>
      </c>
      <c r="E3426">
        <v>4</v>
      </c>
    </row>
    <row r="3427" spans="1:5" x14ac:dyDescent="0.2">
      <c r="A3427" t="s">
        <v>14322</v>
      </c>
      <c r="B3427" t="s">
        <v>87</v>
      </c>
      <c r="C3427" t="s">
        <v>167</v>
      </c>
      <c r="D3427" t="s">
        <v>10917</v>
      </c>
      <c r="E3427">
        <v>1</v>
      </c>
    </row>
    <row r="3428" spans="1:5" x14ac:dyDescent="0.2">
      <c r="A3428" t="s">
        <v>14323</v>
      </c>
      <c r="B3428" t="s">
        <v>87</v>
      </c>
      <c r="C3428" t="s">
        <v>167</v>
      </c>
      <c r="D3428" t="s">
        <v>10925</v>
      </c>
      <c r="E3428">
        <v>3</v>
      </c>
    </row>
    <row r="3429" spans="1:5" x14ac:dyDescent="0.2">
      <c r="A3429" t="s">
        <v>14324</v>
      </c>
      <c r="B3429" t="s">
        <v>87</v>
      </c>
      <c r="C3429" t="s">
        <v>167</v>
      </c>
      <c r="D3429" t="s">
        <v>10929</v>
      </c>
      <c r="E3429">
        <v>4</v>
      </c>
    </row>
    <row r="3430" spans="1:5" x14ac:dyDescent="0.2">
      <c r="A3430" t="s">
        <v>14325</v>
      </c>
      <c r="B3430" t="s">
        <v>87</v>
      </c>
      <c r="C3430" t="s">
        <v>167</v>
      </c>
      <c r="D3430" t="s">
        <v>10935</v>
      </c>
      <c r="E3430">
        <v>6</v>
      </c>
    </row>
    <row r="3431" spans="1:5" x14ac:dyDescent="0.2">
      <c r="A3431" t="s">
        <v>14326</v>
      </c>
      <c r="B3431" t="s">
        <v>87</v>
      </c>
      <c r="C3431" t="s">
        <v>167</v>
      </c>
      <c r="D3431" t="s">
        <v>10941</v>
      </c>
      <c r="E3431">
        <v>7</v>
      </c>
    </row>
    <row r="3432" spans="1:5" x14ac:dyDescent="0.2">
      <c r="A3432" t="s">
        <v>14327</v>
      </c>
      <c r="B3432" t="s">
        <v>87</v>
      </c>
      <c r="C3432" t="s">
        <v>168</v>
      </c>
      <c r="D3432" t="s">
        <v>10887</v>
      </c>
      <c r="E3432">
        <v>2</v>
      </c>
    </row>
    <row r="3433" spans="1:5" x14ac:dyDescent="0.2">
      <c r="A3433" t="s">
        <v>14328</v>
      </c>
      <c r="B3433" t="s">
        <v>87</v>
      </c>
      <c r="C3433" t="s">
        <v>168</v>
      </c>
      <c r="D3433" t="s">
        <v>10889</v>
      </c>
      <c r="E3433">
        <v>30</v>
      </c>
    </row>
    <row r="3434" spans="1:5" x14ac:dyDescent="0.2">
      <c r="A3434" t="s">
        <v>14329</v>
      </c>
      <c r="B3434" t="s">
        <v>87</v>
      </c>
      <c r="C3434" t="s">
        <v>168</v>
      </c>
      <c r="D3434" t="s">
        <v>10901</v>
      </c>
      <c r="E3434">
        <v>34</v>
      </c>
    </row>
    <row r="3435" spans="1:5" x14ac:dyDescent="0.2">
      <c r="A3435" t="s">
        <v>14330</v>
      </c>
      <c r="B3435" t="s">
        <v>87</v>
      </c>
      <c r="C3435" t="s">
        <v>168</v>
      </c>
      <c r="D3435" t="s">
        <v>10903</v>
      </c>
      <c r="E3435">
        <v>69</v>
      </c>
    </row>
    <row r="3436" spans="1:5" x14ac:dyDescent="0.2">
      <c r="A3436" t="s">
        <v>14331</v>
      </c>
      <c r="B3436" t="s">
        <v>87</v>
      </c>
      <c r="C3436" t="s">
        <v>168</v>
      </c>
      <c r="D3436" t="s">
        <v>10909</v>
      </c>
      <c r="E3436">
        <v>1</v>
      </c>
    </row>
    <row r="3437" spans="1:5" x14ac:dyDescent="0.2">
      <c r="A3437" t="s">
        <v>14332</v>
      </c>
      <c r="B3437" t="s">
        <v>87</v>
      </c>
      <c r="C3437" t="s">
        <v>168</v>
      </c>
      <c r="D3437" t="s">
        <v>10941</v>
      </c>
      <c r="E3437">
        <v>1</v>
      </c>
    </row>
    <row r="3438" spans="1:5" x14ac:dyDescent="0.2">
      <c r="A3438" t="s">
        <v>14333</v>
      </c>
      <c r="B3438" t="s">
        <v>87</v>
      </c>
      <c r="C3438" t="s">
        <v>169</v>
      </c>
      <c r="D3438" t="s">
        <v>10889</v>
      </c>
      <c r="E3438">
        <v>28</v>
      </c>
    </row>
    <row r="3439" spans="1:5" x14ac:dyDescent="0.2">
      <c r="A3439" t="s">
        <v>14334</v>
      </c>
      <c r="B3439" t="s">
        <v>87</v>
      </c>
      <c r="C3439" t="s">
        <v>169</v>
      </c>
      <c r="D3439" t="s">
        <v>10901</v>
      </c>
      <c r="E3439">
        <v>31</v>
      </c>
    </row>
    <row r="3440" spans="1:5" x14ac:dyDescent="0.2">
      <c r="A3440" t="s">
        <v>14335</v>
      </c>
      <c r="B3440" t="s">
        <v>87</v>
      </c>
      <c r="C3440" t="s">
        <v>169</v>
      </c>
      <c r="D3440" t="s">
        <v>10903</v>
      </c>
      <c r="E3440">
        <v>69</v>
      </c>
    </row>
    <row r="3441" spans="1:5" x14ac:dyDescent="0.2">
      <c r="A3441" t="s">
        <v>14336</v>
      </c>
      <c r="B3441" t="s">
        <v>87</v>
      </c>
      <c r="C3441" t="s">
        <v>170</v>
      </c>
      <c r="D3441" t="s">
        <v>10851</v>
      </c>
      <c r="E3441">
        <v>1</v>
      </c>
    </row>
    <row r="3442" spans="1:5" x14ac:dyDescent="0.2">
      <c r="A3442" t="s">
        <v>14337</v>
      </c>
      <c r="B3442" t="s">
        <v>87</v>
      </c>
      <c r="C3442" t="s">
        <v>170</v>
      </c>
      <c r="D3442" t="s">
        <v>10855</v>
      </c>
      <c r="E3442">
        <v>2</v>
      </c>
    </row>
    <row r="3443" spans="1:5" x14ac:dyDescent="0.2">
      <c r="A3443" t="s">
        <v>14338</v>
      </c>
      <c r="B3443" t="s">
        <v>87</v>
      </c>
      <c r="C3443" t="s">
        <v>170</v>
      </c>
      <c r="D3443" t="s">
        <v>10869</v>
      </c>
      <c r="E3443">
        <v>4</v>
      </c>
    </row>
    <row r="3444" spans="1:5" x14ac:dyDescent="0.2">
      <c r="A3444" t="s">
        <v>14339</v>
      </c>
      <c r="B3444" t="s">
        <v>87</v>
      </c>
      <c r="C3444" t="s">
        <v>170</v>
      </c>
      <c r="D3444" t="s">
        <v>10871</v>
      </c>
      <c r="E3444">
        <v>1</v>
      </c>
    </row>
    <row r="3445" spans="1:5" x14ac:dyDescent="0.2">
      <c r="A3445" t="s">
        <v>14340</v>
      </c>
      <c r="B3445" t="s">
        <v>87</v>
      </c>
      <c r="C3445" t="s">
        <v>170</v>
      </c>
      <c r="D3445" t="s">
        <v>10873</v>
      </c>
      <c r="E3445">
        <v>2</v>
      </c>
    </row>
    <row r="3446" spans="1:5" x14ac:dyDescent="0.2">
      <c r="A3446" t="s">
        <v>14341</v>
      </c>
      <c r="B3446" t="s">
        <v>87</v>
      </c>
      <c r="C3446" t="s">
        <v>170</v>
      </c>
      <c r="D3446" t="s">
        <v>10875</v>
      </c>
      <c r="E3446">
        <v>1</v>
      </c>
    </row>
    <row r="3447" spans="1:5" x14ac:dyDescent="0.2">
      <c r="A3447" t="s">
        <v>14342</v>
      </c>
      <c r="B3447" t="s">
        <v>87</v>
      </c>
      <c r="C3447" t="s">
        <v>170</v>
      </c>
      <c r="D3447" t="s">
        <v>10877</v>
      </c>
      <c r="E3447">
        <v>1</v>
      </c>
    </row>
    <row r="3448" spans="1:5" x14ac:dyDescent="0.2">
      <c r="A3448" t="s">
        <v>14343</v>
      </c>
      <c r="B3448" t="s">
        <v>87</v>
      </c>
      <c r="C3448" t="s">
        <v>170</v>
      </c>
      <c r="D3448" t="s">
        <v>10887</v>
      </c>
      <c r="E3448">
        <v>8</v>
      </c>
    </row>
    <row r="3449" spans="1:5" x14ac:dyDescent="0.2">
      <c r="A3449" t="s">
        <v>14344</v>
      </c>
      <c r="B3449" t="s">
        <v>87</v>
      </c>
      <c r="C3449" t="s">
        <v>170</v>
      </c>
      <c r="D3449" t="s">
        <v>10889</v>
      </c>
      <c r="E3449">
        <v>76</v>
      </c>
    </row>
    <row r="3450" spans="1:5" x14ac:dyDescent="0.2">
      <c r="A3450" t="s">
        <v>14345</v>
      </c>
      <c r="B3450" t="s">
        <v>87</v>
      </c>
      <c r="C3450" t="s">
        <v>170</v>
      </c>
      <c r="D3450" t="s">
        <v>10895</v>
      </c>
      <c r="E3450">
        <v>3</v>
      </c>
    </row>
    <row r="3451" spans="1:5" x14ac:dyDescent="0.2">
      <c r="A3451" t="s">
        <v>14346</v>
      </c>
      <c r="B3451" t="s">
        <v>87</v>
      </c>
      <c r="C3451" t="s">
        <v>170</v>
      </c>
      <c r="D3451" t="s">
        <v>10899</v>
      </c>
      <c r="E3451">
        <v>1</v>
      </c>
    </row>
    <row r="3452" spans="1:5" x14ac:dyDescent="0.2">
      <c r="A3452" t="s">
        <v>14347</v>
      </c>
      <c r="B3452" t="s">
        <v>87</v>
      </c>
      <c r="C3452" t="s">
        <v>170</v>
      </c>
      <c r="D3452" t="s">
        <v>10901</v>
      </c>
      <c r="E3452">
        <v>88</v>
      </c>
    </row>
    <row r="3453" spans="1:5" x14ac:dyDescent="0.2">
      <c r="A3453" t="s">
        <v>14348</v>
      </c>
      <c r="B3453" t="s">
        <v>87</v>
      </c>
      <c r="C3453" t="s">
        <v>170</v>
      </c>
      <c r="D3453" t="s">
        <v>10903</v>
      </c>
      <c r="E3453">
        <v>206</v>
      </c>
    </row>
    <row r="3454" spans="1:5" x14ac:dyDescent="0.2">
      <c r="A3454" t="s">
        <v>14349</v>
      </c>
      <c r="B3454" t="s">
        <v>87</v>
      </c>
      <c r="C3454" t="s">
        <v>170</v>
      </c>
      <c r="D3454" t="s">
        <v>10907</v>
      </c>
      <c r="E3454">
        <v>2</v>
      </c>
    </row>
    <row r="3455" spans="1:5" x14ac:dyDescent="0.2">
      <c r="A3455" t="s">
        <v>14350</v>
      </c>
      <c r="B3455" t="s">
        <v>87</v>
      </c>
      <c r="C3455" t="s">
        <v>170</v>
      </c>
      <c r="D3455" t="s">
        <v>10909</v>
      </c>
      <c r="E3455">
        <v>1</v>
      </c>
    </row>
    <row r="3456" spans="1:5" x14ac:dyDescent="0.2">
      <c r="A3456" t="s">
        <v>14351</v>
      </c>
      <c r="B3456" t="s">
        <v>87</v>
      </c>
      <c r="C3456" t="s">
        <v>170</v>
      </c>
      <c r="D3456" t="s">
        <v>10921</v>
      </c>
      <c r="E3456">
        <v>1</v>
      </c>
    </row>
    <row r="3457" spans="1:5" x14ac:dyDescent="0.2">
      <c r="A3457" t="s">
        <v>14352</v>
      </c>
      <c r="B3457" t="s">
        <v>87</v>
      </c>
      <c r="C3457" t="s">
        <v>170</v>
      </c>
      <c r="D3457" t="s">
        <v>10925</v>
      </c>
      <c r="E3457">
        <v>2</v>
      </c>
    </row>
    <row r="3458" spans="1:5" x14ac:dyDescent="0.2">
      <c r="A3458" t="s">
        <v>14353</v>
      </c>
      <c r="B3458" t="s">
        <v>87</v>
      </c>
      <c r="C3458" t="s">
        <v>170</v>
      </c>
      <c r="D3458" t="s">
        <v>10927</v>
      </c>
      <c r="E3458">
        <v>1</v>
      </c>
    </row>
    <row r="3459" spans="1:5" x14ac:dyDescent="0.2">
      <c r="A3459" t="s">
        <v>14354</v>
      </c>
      <c r="B3459" t="s">
        <v>87</v>
      </c>
      <c r="C3459" t="s">
        <v>170</v>
      </c>
      <c r="D3459" t="s">
        <v>10929</v>
      </c>
      <c r="E3459">
        <v>3</v>
      </c>
    </row>
    <row r="3460" spans="1:5" x14ac:dyDescent="0.2">
      <c r="A3460" t="s">
        <v>14355</v>
      </c>
      <c r="B3460" t="s">
        <v>87</v>
      </c>
      <c r="C3460" t="s">
        <v>170</v>
      </c>
      <c r="D3460" t="s">
        <v>10931</v>
      </c>
      <c r="E3460">
        <v>2</v>
      </c>
    </row>
    <row r="3461" spans="1:5" x14ac:dyDescent="0.2">
      <c r="A3461" t="s">
        <v>14356</v>
      </c>
      <c r="B3461" t="s">
        <v>87</v>
      </c>
      <c r="C3461" t="s">
        <v>170</v>
      </c>
      <c r="D3461" t="s">
        <v>10941</v>
      </c>
      <c r="E3461">
        <v>4</v>
      </c>
    </row>
    <row r="3462" spans="1:5" x14ac:dyDescent="0.2">
      <c r="A3462" t="s">
        <v>14357</v>
      </c>
      <c r="B3462" t="s">
        <v>87</v>
      </c>
      <c r="C3462" t="s">
        <v>171</v>
      </c>
      <c r="D3462" t="s">
        <v>10889</v>
      </c>
      <c r="E3462">
        <v>18</v>
      </c>
    </row>
    <row r="3463" spans="1:5" x14ac:dyDescent="0.2">
      <c r="A3463" t="s">
        <v>14358</v>
      </c>
      <c r="B3463" t="s">
        <v>87</v>
      </c>
      <c r="C3463" t="s">
        <v>171</v>
      </c>
      <c r="D3463" t="s">
        <v>10901</v>
      </c>
      <c r="E3463">
        <v>23</v>
      </c>
    </row>
    <row r="3464" spans="1:5" x14ac:dyDescent="0.2">
      <c r="A3464" t="s">
        <v>14359</v>
      </c>
      <c r="B3464" t="s">
        <v>87</v>
      </c>
      <c r="C3464" t="s">
        <v>171</v>
      </c>
      <c r="D3464" t="s">
        <v>10903</v>
      </c>
      <c r="E3464">
        <v>46</v>
      </c>
    </row>
    <row r="3465" spans="1:5" x14ac:dyDescent="0.2">
      <c r="A3465" t="s">
        <v>14360</v>
      </c>
      <c r="B3465" t="s">
        <v>87</v>
      </c>
      <c r="C3465" t="s">
        <v>172</v>
      </c>
      <c r="D3465" t="s">
        <v>10887</v>
      </c>
      <c r="E3465">
        <v>1</v>
      </c>
    </row>
    <row r="3466" spans="1:5" x14ac:dyDescent="0.2">
      <c r="A3466" t="s">
        <v>14361</v>
      </c>
      <c r="B3466" t="s">
        <v>87</v>
      </c>
      <c r="C3466" t="s">
        <v>172</v>
      </c>
      <c r="D3466" t="s">
        <v>10889</v>
      </c>
      <c r="E3466">
        <v>40</v>
      </c>
    </row>
    <row r="3467" spans="1:5" x14ac:dyDescent="0.2">
      <c r="A3467" t="s">
        <v>14362</v>
      </c>
      <c r="B3467" t="s">
        <v>87</v>
      </c>
      <c r="C3467" t="s">
        <v>172</v>
      </c>
      <c r="D3467" t="s">
        <v>10901</v>
      </c>
      <c r="E3467">
        <v>44</v>
      </c>
    </row>
    <row r="3468" spans="1:5" x14ac:dyDescent="0.2">
      <c r="A3468" t="s">
        <v>14363</v>
      </c>
      <c r="B3468" t="s">
        <v>87</v>
      </c>
      <c r="C3468" t="s">
        <v>172</v>
      </c>
      <c r="D3468" t="s">
        <v>10903</v>
      </c>
      <c r="E3468">
        <v>154</v>
      </c>
    </row>
    <row r="3469" spans="1:5" x14ac:dyDescent="0.2">
      <c r="A3469" t="s">
        <v>14364</v>
      </c>
      <c r="B3469" t="s">
        <v>87</v>
      </c>
      <c r="C3469" t="s">
        <v>172</v>
      </c>
      <c r="D3469" t="s">
        <v>10935</v>
      </c>
      <c r="E3469">
        <v>1</v>
      </c>
    </row>
    <row r="3470" spans="1:5" x14ac:dyDescent="0.2">
      <c r="A3470" t="s">
        <v>14365</v>
      </c>
      <c r="B3470" t="s">
        <v>87</v>
      </c>
      <c r="C3470" t="s">
        <v>172</v>
      </c>
      <c r="D3470" t="s">
        <v>10941</v>
      </c>
      <c r="E3470">
        <v>1</v>
      </c>
    </row>
    <row r="3471" spans="1:5" x14ac:dyDescent="0.2">
      <c r="A3471" t="s">
        <v>14366</v>
      </c>
      <c r="B3471" t="s">
        <v>87</v>
      </c>
      <c r="C3471" t="s">
        <v>173</v>
      </c>
      <c r="D3471" t="s">
        <v>10869</v>
      </c>
      <c r="E3471">
        <v>3</v>
      </c>
    </row>
    <row r="3472" spans="1:5" x14ac:dyDescent="0.2">
      <c r="A3472" t="s">
        <v>14367</v>
      </c>
      <c r="B3472" t="s">
        <v>87</v>
      </c>
      <c r="C3472" t="s">
        <v>173</v>
      </c>
      <c r="D3472" t="s">
        <v>10871</v>
      </c>
      <c r="E3472">
        <v>1</v>
      </c>
    </row>
    <row r="3473" spans="1:5" x14ac:dyDescent="0.2">
      <c r="A3473" t="s">
        <v>14368</v>
      </c>
      <c r="B3473" t="s">
        <v>87</v>
      </c>
      <c r="C3473" t="s">
        <v>173</v>
      </c>
      <c r="D3473" t="s">
        <v>10875</v>
      </c>
      <c r="E3473">
        <v>1</v>
      </c>
    </row>
    <row r="3474" spans="1:5" x14ac:dyDescent="0.2">
      <c r="A3474" t="s">
        <v>14369</v>
      </c>
      <c r="B3474" t="s">
        <v>87</v>
      </c>
      <c r="C3474" t="s">
        <v>173</v>
      </c>
      <c r="D3474" t="s">
        <v>10877</v>
      </c>
      <c r="E3474">
        <v>1</v>
      </c>
    </row>
    <row r="3475" spans="1:5" x14ac:dyDescent="0.2">
      <c r="A3475" t="s">
        <v>14370</v>
      </c>
      <c r="B3475" t="s">
        <v>87</v>
      </c>
      <c r="C3475" t="s">
        <v>173</v>
      </c>
      <c r="D3475" t="s">
        <v>10885</v>
      </c>
      <c r="E3475">
        <v>1</v>
      </c>
    </row>
    <row r="3476" spans="1:5" x14ac:dyDescent="0.2">
      <c r="A3476" t="s">
        <v>14371</v>
      </c>
      <c r="B3476" t="s">
        <v>87</v>
      </c>
      <c r="C3476" t="s">
        <v>173</v>
      </c>
      <c r="D3476" t="s">
        <v>10887</v>
      </c>
      <c r="E3476">
        <v>7</v>
      </c>
    </row>
    <row r="3477" spans="1:5" x14ac:dyDescent="0.2">
      <c r="A3477" t="s">
        <v>14372</v>
      </c>
      <c r="B3477" t="s">
        <v>87</v>
      </c>
      <c r="C3477" t="s">
        <v>173</v>
      </c>
      <c r="D3477" t="s">
        <v>10889</v>
      </c>
      <c r="E3477">
        <v>209</v>
      </c>
    </row>
    <row r="3478" spans="1:5" x14ac:dyDescent="0.2">
      <c r="A3478" t="s">
        <v>14373</v>
      </c>
      <c r="B3478" t="s">
        <v>87</v>
      </c>
      <c r="C3478" t="s">
        <v>173</v>
      </c>
      <c r="D3478" t="s">
        <v>10891</v>
      </c>
      <c r="E3478">
        <v>1</v>
      </c>
    </row>
    <row r="3479" spans="1:5" x14ac:dyDescent="0.2">
      <c r="A3479" t="s">
        <v>14374</v>
      </c>
      <c r="B3479" t="s">
        <v>87</v>
      </c>
      <c r="C3479" t="s">
        <v>173</v>
      </c>
      <c r="D3479" t="s">
        <v>10893</v>
      </c>
      <c r="E3479">
        <v>3</v>
      </c>
    </row>
    <row r="3480" spans="1:5" x14ac:dyDescent="0.2">
      <c r="A3480" t="s">
        <v>14375</v>
      </c>
      <c r="B3480" t="s">
        <v>87</v>
      </c>
      <c r="C3480" t="s">
        <v>173</v>
      </c>
      <c r="D3480" t="s">
        <v>10895</v>
      </c>
      <c r="E3480">
        <v>1</v>
      </c>
    </row>
    <row r="3481" spans="1:5" x14ac:dyDescent="0.2">
      <c r="A3481" t="s">
        <v>14376</v>
      </c>
      <c r="B3481" t="s">
        <v>87</v>
      </c>
      <c r="C3481" t="s">
        <v>173</v>
      </c>
      <c r="D3481" t="s">
        <v>10901</v>
      </c>
      <c r="E3481">
        <v>238</v>
      </c>
    </row>
    <row r="3482" spans="1:5" x14ac:dyDescent="0.2">
      <c r="A3482" t="s">
        <v>14377</v>
      </c>
      <c r="B3482" t="s">
        <v>87</v>
      </c>
      <c r="C3482" t="s">
        <v>173</v>
      </c>
      <c r="D3482" t="s">
        <v>10903</v>
      </c>
      <c r="E3482">
        <v>541</v>
      </c>
    </row>
    <row r="3483" spans="1:5" x14ac:dyDescent="0.2">
      <c r="A3483" t="s">
        <v>14378</v>
      </c>
      <c r="B3483" t="s">
        <v>87</v>
      </c>
      <c r="C3483" t="s">
        <v>173</v>
      </c>
      <c r="D3483" t="s">
        <v>10907</v>
      </c>
      <c r="E3483">
        <v>2</v>
      </c>
    </row>
    <row r="3484" spans="1:5" x14ac:dyDescent="0.2">
      <c r="A3484" t="s">
        <v>14379</v>
      </c>
      <c r="B3484" t="s">
        <v>87</v>
      </c>
      <c r="C3484" t="s">
        <v>173</v>
      </c>
      <c r="D3484" t="s">
        <v>10921</v>
      </c>
      <c r="E3484">
        <v>1</v>
      </c>
    </row>
    <row r="3485" spans="1:5" x14ac:dyDescent="0.2">
      <c r="A3485" t="s">
        <v>14380</v>
      </c>
      <c r="B3485" t="s">
        <v>87</v>
      </c>
      <c r="C3485" t="s">
        <v>173</v>
      </c>
      <c r="D3485" t="s">
        <v>10925</v>
      </c>
      <c r="E3485">
        <v>2</v>
      </c>
    </row>
    <row r="3486" spans="1:5" x14ac:dyDescent="0.2">
      <c r="A3486" t="s">
        <v>14381</v>
      </c>
      <c r="B3486" t="s">
        <v>87</v>
      </c>
      <c r="C3486" t="s">
        <v>173</v>
      </c>
      <c r="D3486" t="s">
        <v>10929</v>
      </c>
      <c r="E3486">
        <v>1</v>
      </c>
    </row>
    <row r="3487" spans="1:5" x14ac:dyDescent="0.2">
      <c r="A3487" t="s">
        <v>14382</v>
      </c>
      <c r="B3487" t="s">
        <v>87</v>
      </c>
      <c r="C3487" t="s">
        <v>173</v>
      </c>
      <c r="D3487" t="s">
        <v>10935</v>
      </c>
      <c r="E3487">
        <v>1</v>
      </c>
    </row>
    <row r="3488" spans="1:5" x14ac:dyDescent="0.2">
      <c r="A3488" t="s">
        <v>14383</v>
      </c>
      <c r="B3488" t="s">
        <v>87</v>
      </c>
      <c r="C3488" t="s">
        <v>173</v>
      </c>
      <c r="D3488" t="s">
        <v>10941</v>
      </c>
      <c r="E3488">
        <v>5</v>
      </c>
    </row>
    <row r="3489" spans="1:5" x14ac:dyDescent="0.2">
      <c r="A3489" t="s">
        <v>14384</v>
      </c>
      <c r="B3489" t="s">
        <v>87</v>
      </c>
      <c r="C3489" t="s">
        <v>174</v>
      </c>
      <c r="D3489" t="s">
        <v>10855</v>
      </c>
      <c r="E3489">
        <v>1</v>
      </c>
    </row>
    <row r="3490" spans="1:5" x14ac:dyDescent="0.2">
      <c r="A3490" t="s">
        <v>14385</v>
      </c>
      <c r="B3490" t="s">
        <v>87</v>
      </c>
      <c r="C3490" t="s">
        <v>174</v>
      </c>
      <c r="D3490" t="s">
        <v>10863</v>
      </c>
      <c r="E3490">
        <v>2</v>
      </c>
    </row>
    <row r="3491" spans="1:5" x14ac:dyDescent="0.2">
      <c r="A3491" t="s">
        <v>14386</v>
      </c>
      <c r="B3491" t="s">
        <v>87</v>
      </c>
      <c r="C3491" t="s">
        <v>174</v>
      </c>
      <c r="D3491" t="s">
        <v>10869</v>
      </c>
      <c r="E3491">
        <v>4</v>
      </c>
    </row>
    <row r="3492" spans="1:5" x14ac:dyDescent="0.2">
      <c r="A3492" t="s">
        <v>14387</v>
      </c>
      <c r="B3492" t="s">
        <v>87</v>
      </c>
      <c r="C3492" t="s">
        <v>174</v>
      </c>
      <c r="D3492" t="s">
        <v>10875</v>
      </c>
      <c r="E3492">
        <v>1</v>
      </c>
    </row>
    <row r="3493" spans="1:5" x14ac:dyDescent="0.2">
      <c r="A3493" t="s">
        <v>14388</v>
      </c>
      <c r="B3493" t="s">
        <v>87</v>
      </c>
      <c r="C3493" t="s">
        <v>174</v>
      </c>
      <c r="D3493" t="s">
        <v>10877</v>
      </c>
      <c r="E3493">
        <v>1</v>
      </c>
    </row>
    <row r="3494" spans="1:5" x14ac:dyDescent="0.2">
      <c r="A3494" t="s">
        <v>14389</v>
      </c>
      <c r="B3494" t="s">
        <v>87</v>
      </c>
      <c r="C3494" t="s">
        <v>174</v>
      </c>
      <c r="D3494" t="s">
        <v>10885</v>
      </c>
      <c r="E3494">
        <v>1</v>
      </c>
    </row>
    <row r="3495" spans="1:5" x14ac:dyDescent="0.2">
      <c r="A3495" t="s">
        <v>14390</v>
      </c>
      <c r="B3495" t="s">
        <v>87</v>
      </c>
      <c r="C3495" t="s">
        <v>174</v>
      </c>
      <c r="D3495" t="s">
        <v>10887</v>
      </c>
      <c r="E3495">
        <v>8</v>
      </c>
    </row>
    <row r="3496" spans="1:5" x14ac:dyDescent="0.2">
      <c r="A3496" t="s">
        <v>14391</v>
      </c>
      <c r="B3496" t="s">
        <v>87</v>
      </c>
      <c r="C3496" t="s">
        <v>174</v>
      </c>
      <c r="D3496" t="s">
        <v>10889</v>
      </c>
      <c r="E3496">
        <v>91</v>
      </c>
    </row>
    <row r="3497" spans="1:5" x14ac:dyDescent="0.2">
      <c r="A3497" t="s">
        <v>14392</v>
      </c>
      <c r="B3497" t="s">
        <v>87</v>
      </c>
      <c r="C3497" t="s">
        <v>174</v>
      </c>
      <c r="D3497" t="s">
        <v>10893</v>
      </c>
      <c r="E3497">
        <v>4</v>
      </c>
    </row>
    <row r="3498" spans="1:5" x14ac:dyDescent="0.2">
      <c r="A3498" t="s">
        <v>14393</v>
      </c>
      <c r="B3498" t="s">
        <v>87</v>
      </c>
      <c r="C3498" t="s">
        <v>174</v>
      </c>
      <c r="D3498" t="s">
        <v>10895</v>
      </c>
      <c r="E3498">
        <v>1</v>
      </c>
    </row>
    <row r="3499" spans="1:5" x14ac:dyDescent="0.2">
      <c r="A3499" t="s">
        <v>14394</v>
      </c>
      <c r="B3499" t="s">
        <v>87</v>
      </c>
      <c r="C3499" t="s">
        <v>174</v>
      </c>
      <c r="D3499" t="s">
        <v>10899</v>
      </c>
      <c r="E3499">
        <v>1</v>
      </c>
    </row>
    <row r="3500" spans="1:5" x14ac:dyDescent="0.2">
      <c r="A3500" t="s">
        <v>14395</v>
      </c>
      <c r="B3500" t="s">
        <v>87</v>
      </c>
      <c r="C3500" t="s">
        <v>174</v>
      </c>
      <c r="D3500" t="s">
        <v>10901</v>
      </c>
      <c r="E3500">
        <v>117</v>
      </c>
    </row>
    <row r="3501" spans="1:5" x14ac:dyDescent="0.2">
      <c r="A3501" t="s">
        <v>14396</v>
      </c>
      <c r="B3501" t="s">
        <v>87</v>
      </c>
      <c r="C3501" t="s">
        <v>174</v>
      </c>
      <c r="D3501" t="s">
        <v>10903</v>
      </c>
      <c r="E3501">
        <v>265</v>
      </c>
    </row>
    <row r="3502" spans="1:5" x14ac:dyDescent="0.2">
      <c r="A3502" t="s">
        <v>14397</v>
      </c>
      <c r="B3502" t="s">
        <v>87</v>
      </c>
      <c r="C3502" t="s">
        <v>174</v>
      </c>
      <c r="D3502" t="s">
        <v>10907</v>
      </c>
      <c r="E3502">
        <v>2</v>
      </c>
    </row>
    <row r="3503" spans="1:5" x14ac:dyDescent="0.2">
      <c r="A3503" t="s">
        <v>14398</v>
      </c>
      <c r="B3503" t="s">
        <v>87</v>
      </c>
      <c r="C3503" t="s">
        <v>174</v>
      </c>
      <c r="D3503" t="s">
        <v>10921</v>
      </c>
      <c r="E3503">
        <v>2</v>
      </c>
    </row>
    <row r="3504" spans="1:5" x14ac:dyDescent="0.2">
      <c r="A3504" t="s">
        <v>14399</v>
      </c>
      <c r="B3504" t="s">
        <v>87</v>
      </c>
      <c r="C3504" t="s">
        <v>174</v>
      </c>
      <c r="D3504" t="s">
        <v>10925</v>
      </c>
      <c r="E3504">
        <v>1</v>
      </c>
    </row>
    <row r="3505" spans="1:5" x14ac:dyDescent="0.2">
      <c r="A3505" t="s">
        <v>14400</v>
      </c>
      <c r="B3505" t="s">
        <v>87</v>
      </c>
      <c r="C3505" t="s">
        <v>174</v>
      </c>
      <c r="D3505" t="s">
        <v>10927</v>
      </c>
      <c r="E3505">
        <v>1</v>
      </c>
    </row>
    <row r="3506" spans="1:5" x14ac:dyDescent="0.2">
      <c r="A3506" t="s">
        <v>14401</v>
      </c>
      <c r="B3506" t="s">
        <v>87</v>
      </c>
      <c r="C3506" t="s">
        <v>174</v>
      </c>
      <c r="D3506" t="s">
        <v>10929</v>
      </c>
      <c r="E3506">
        <v>1</v>
      </c>
    </row>
    <row r="3507" spans="1:5" x14ac:dyDescent="0.2">
      <c r="A3507" t="s">
        <v>14402</v>
      </c>
      <c r="B3507" t="s">
        <v>87</v>
      </c>
      <c r="C3507" t="s">
        <v>174</v>
      </c>
      <c r="D3507" t="s">
        <v>10931</v>
      </c>
      <c r="E3507">
        <v>1</v>
      </c>
    </row>
    <row r="3508" spans="1:5" x14ac:dyDescent="0.2">
      <c r="A3508" t="s">
        <v>14403</v>
      </c>
      <c r="B3508" t="s">
        <v>87</v>
      </c>
      <c r="C3508" t="s">
        <v>174</v>
      </c>
      <c r="D3508" t="s">
        <v>10935</v>
      </c>
      <c r="E3508">
        <v>1</v>
      </c>
    </row>
    <row r="3509" spans="1:5" x14ac:dyDescent="0.2">
      <c r="A3509" t="s">
        <v>14404</v>
      </c>
      <c r="B3509" t="s">
        <v>87</v>
      </c>
      <c r="C3509" t="s">
        <v>174</v>
      </c>
      <c r="D3509" t="s">
        <v>10941</v>
      </c>
      <c r="E3509">
        <v>3</v>
      </c>
    </row>
    <row r="3510" spans="1:5" x14ac:dyDescent="0.2">
      <c r="A3510" t="s">
        <v>14405</v>
      </c>
      <c r="B3510" t="s">
        <v>87</v>
      </c>
      <c r="C3510" t="s">
        <v>175</v>
      </c>
      <c r="D3510" t="s">
        <v>10855</v>
      </c>
      <c r="E3510">
        <v>1</v>
      </c>
    </row>
    <row r="3511" spans="1:5" x14ac:dyDescent="0.2">
      <c r="A3511" t="s">
        <v>14406</v>
      </c>
      <c r="B3511" t="s">
        <v>87</v>
      </c>
      <c r="C3511" t="s">
        <v>175</v>
      </c>
      <c r="D3511" t="s">
        <v>10869</v>
      </c>
      <c r="E3511">
        <v>3</v>
      </c>
    </row>
    <row r="3512" spans="1:5" x14ac:dyDescent="0.2">
      <c r="A3512" t="s">
        <v>14407</v>
      </c>
      <c r="B3512" t="s">
        <v>87</v>
      </c>
      <c r="C3512" t="s">
        <v>175</v>
      </c>
      <c r="D3512" t="s">
        <v>10875</v>
      </c>
      <c r="E3512">
        <v>1</v>
      </c>
    </row>
    <row r="3513" spans="1:5" x14ac:dyDescent="0.2">
      <c r="A3513" t="s">
        <v>14408</v>
      </c>
      <c r="B3513" t="s">
        <v>87</v>
      </c>
      <c r="C3513" t="s">
        <v>175</v>
      </c>
      <c r="D3513" t="s">
        <v>10885</v>
      </c>
      <c r="E3513">
        <v>2</v>
      </c>
    </row>
    <row r="3514" spans="1:5" x14ac:dyDescent="0.2">
      <c r="A3514" t="s">
        <v>14409</v>
      </c>
      <c r="B3514" t="s">
        <v>87</v>
      </c>
      <c r="C3514" t="s">
        <v>175</v>
      </c>
      <c r="D3514" t="s">
        <v>10887</v>
      </c>
      <c r="E3514">
        <v>5</v>
      </c>
    </row>
    <row r="3515" spans="1:5" x14ac:dyDescent="0.2">
      <c r="A3515" t="s">
        <v>14410</v>
      </c>
      <c r="B3515" t="s">
        <v>87</v>
      </c>
      <c r="C3515" t="s">
        <v>175</v>
      </c>
      <c r="D3515" t="s">
        <v>10889</v>
      </c>
      <c r="E3515">
        <v>58</v>
      </c>
    </row>
    <row r="3516" spans="1:5" x14ac:dyDescent="0.2">
      <c r="A3516" t="s">
        <v>14411</v>
      </c>
      <c r="B3516" t="s">
        <v>87</v>
      </c>
      <c r="C3516" t="s">
        <v>175</v>
      </c>
      <c r="D3516" t="s">
        <v>10893</v>
      </c>
      <c r="E3516">
        <v>1</v>
      </c>
    </row>
    <row r="3517" spans="1:5" x14ac:dyDescent="0.2">
      <c r="A3517" t="s">
        <v>14412</v>
      </c>
      <c r="B3517" t="s">
        <v>87</v>
      </c>
      <c r="C3517" t="s">
        <v>175</v>
      </c>
      <c r="D3517" t="s">
        <v>10895</v>
      </c>
      <c r="E3517">
        <v>1</v>
      </c>
    </row>
    <row r="3518" spans="1:5" x14ac:dyDescent="0.2">
      <c r="A3518" t="s">
        <v>14413</v>
      </c>
      <c r="B3518" t="s">
        <v>87</v>
      </c>
      <c r="C3518" t="s">
        <v>175</v>
      </c>
      <c r="D3518" t="s">
        <v>10901</v>
      </c>
      <c r="E3518">
        <v>61</v>
      </c>
    </row>
    <row r="3519" spans="1:5" x14ac:dyDescent="0.2">
      <c r="A3519" t="s">
        <v>14414</v>
      </c>
      <c r="B3519" t="s">
        <v>87</v>
      </c>
      <c r="C3519" t="s">
        <v>175</v>
      </c>
      <c r="D3519" t="s">
        <v>10903</v>
      </c>
      <c r="E3519">
        <v>106</v>
      </c>
    </row>
    <row r="3520" spans="1:5" x14ac:dyDescent="0.2">
      <c r="A3520" t="s">
        <v>14415</v>
      </c>
      <c r="B3520" t="s">
        <v>87</v>
      </c>
      <c r="C3520" t="s">
        <v>175</v>
      </c>
      <c r="D3520" t="s">
        <v>10907</v>
      </c>
      <c r="E3520">
        <v>2</v>
      </c>
    </row>
    <row r="3521" spans="1:5" x14ac:dyDescent="0.2">
      <c r="A3521" t="s">
        <v>14416</v>
      </c>
      <c r="B3521" t="s">
        <v>87</v>
      </c>
      <c r="C3521" t="s">
        <v>175</v>
      </c>
      <c r="D3521" t="s">
        <v>10925</v>
      </c>
      <c r="E3521">
        <v>1</v>
      </c>
    </row>
    <row r="3522" spans="1:5" x14ac:dyDescent="0.2">
      <c r="A3522" t="s">
        <v>14417</v>
      </c>
      <c r="B3522" t="s">
        <v>87</v>
      </c>
      <c r="C3522" t="s">
        <v>175</v>
      </c>
      <c r="D3522" t="s">
        <v>10927</v>
      </c>
      <c r="E3522">
        <v>1</v>
      </c>
    </row>
    <row r="3523" spans="1:5" x14ac:dyDescent="0.2">
      <c r="A3523" t="s">
        <v>14418</v>
      </c>
      <c r="B3523" t="s">
        <v>87</v>
      </c>
      <c r="C3523" t="s">
        <v>176</v>
      </c>
      <c r="D3523" t="s">
        <v>10855</v>
      </c>
      <c r="E3523">
        <v>2</v>
      </c>
    </row>
    <row r="3524" spans="1:5" x14ac:dyDescent="0.2">
      <c r="A3524" t="s">
        <v>14419</v>
      </c>
      <c r="B3524" t="s">
        <v>87</v>
      </c>
      <c r="C3524" t="s">
        <v>176</v>
      </c>
      <c r="D3524" t="s">
        <v>10859</v>
      </c>
      <c r="E3524">
        <v>1</v>
      </c>
    </row>
    <row r="3525" spans="1:5" x14ac:dyDescent="0.2">
      <c r="A3525" t="s">
        <v>14420</v>
      </c>
      <c r="B3525" t="s">
        <v>87</v>
      </c>
      <c r="C3525" t="s">
        <v>176</v>
      </c>
      <c r="D3525" t="s">
        <v>10869</v>
      </c>
      <c r="E3525">
        <v>4</v>
      </c>
    </row>
    <row r="3526" spans="1:5" x14ac:dyDescent="0.2">
      <c r="A3526" t="s">
        <v>14421</v>
      </c>
      <c r="B3526" t="s">
        <v>87</v>
      </c>
      <c r="C3526" t="s">
        <v>176</v>
      </c>
      <c r="D3526" t="s">
        <v>10887</v>
      </c>
      <c r="E3526">
        <v>11</v>
      </c>
    </row>
    <row r="3527" spans="1:5" x14ac:dyDescent="0.2">
      <c r="A3527" t="s">
        <v>14422</v>
      </c>
      <c r="B3527" t="s">
        <v>87</v>
      </c>
      <c r="C3527" t="s">
        <v>176</v>
      </c>
      <c r="D3527" t="s">
        <v>10889</v>
      </c>
      <c r="E3527">
        <v>142</v>
      </c>
    </row>
    <row r="3528" spans="1:5" x14ac:dyDescent="0.2">
      <c r="A3528" t="s">
        <v>14423</v>
      </c>
      <c r="B3528" t="s">
        <v>87</v>
      </c>
      <c r="C3528" t="s">
        <v>176</v>
      </c>
      <c r="D3528" t="s">
        <v>10893</v>
      </c>
      <c r="E3528">
        <v>1</v>
      </c>
    </row>
    <row r="3529" spans="1:5" x14ac:dyDescent="0.2">
      <c r="A3529" t="s">
        <v>14424</v>
      </c>
      <c r="B3529" t="s">
        <v>87</v>
      </c>
      <c r="C3529" t="s">
        <v>176</v>
      </c>
      <c r="D3529" t="s">
        <v>10901</v>
      </c>
      <c r="E3529">
        <v>160</v>
      </c>
    </row>
    <row r="3530" spans="1:5" x14ac:dyDescent="0.2">
      <c r="A3530" t="s">
        <v>14425</v>
      </c>
      <c r="B3530" t="s">
        <v>87</v>
      </c>
      <c r="C3530" t="s">
        <v>176</v>
      </c>
      <c r="D3530" t="s">
        <v>10903</v>
      </c>
      <c r="E3530">
        <v>344</v>
      </c>
    </row>
    <row r="3531" spans="1:5" x14ac:dyDescent="0.2">
      <c r="A3531" t="s">
        <v>14426</v>
      </c>
      <c r="B3531" t="s">
        <v>87</v>
      </c>
      <c r="C3531" t="s">
        <v>176</v>
      </c>
      <c r="D3531" t="s">
        <v>10907</v>
      </c>
      <c r="E3531">
        <v>2</v>
      </c>
    </row>
    <row r="3532" spans="1:5" x14ac:dyDescent="0.2">
      <c r="A3532" t="s">
        <v>14427</v>
      </c>
      <c r="B3532" t="s">
        <v>87</v>
      </c>
      <c r="C3532" t="s">
        <v>176</v>
      </c>
      <c r="D3532" t="s">
        <v>10917</v>
      </c>
      <c r="E3532">
        <v>1</v>
      </c>
    </row>
    <row r="3533" spans="1:5" x14ac:dyDescent="0.2">
      <c r="A3533" t="s">
        <v>14428</v>
      </c>
      <c r="B3533" t="s">
        <v>87</v>
      </c>
      <c r="C3533" t="s">
        <v>176</v>
      </c>
      <c r="D3533" t="s">
        <v>10927</v>
      </c>
      <c r="E3533">
        <v>1</v>
      </c>
    </row>
    <row r="3534" spans="1:5" x14ac:dyDescent="0.2">
      <c r="A3534" t="s">
        <v>14429</v>
      </c>
      <c r="B3534" t="s">
        <v>87</v>
      </c>
      <c r="C3534" t="s">
        <v>176</v>
      </c>
      <c r="D3534" t="s">
        <v>10929</v>
      </c>
      <c r="E3534">
        <v>2</v>
      </c>
    </row>
    <row r="3535" spans="1:5" x14ac:dyDescent="0.2">
      <c r="A3535" t="s">
        <v>14430</v>
      </c>
      <c r="B3535" t="s">
        <v>87</v>
      </c>
      <c r="C3535" t="s">
        <v>176</v>
      </c>
      <c r="D3535" t="s">
        <v>10941</v>
      </c>
      <c r="E3535">
        <v>6</v>
      </c>
    </row>
    <row r="3536" spans="1:5" x14ac:dyDescent="0.2">
      <c r="A3536" t="s">
        <v>14431</v>
      </c>
      <c r="B3536" t="s">
        <v>87</v>
      </c>
      <c r="C3536" t="s">
        <v>176</v>
      </c>
      <c r="D3536" t="s">
        <v>10943</v>
      </c>
      <c r="E3536">
        <v>1</v>
      </c>
    </row>
    <row r="3537" spans="1:5" x14ac:dyDescent="0.2">
      <c r="A3537" t="s">
        <v>14432</v>
      </c>
      <c r="B3537" t="s">
        <v>87</v>
      </c>
      <c r="C3537" t="s">
        <v>175</v>
      </c>
      <c r="D3537" t="s">
        <v>10935</v>
      </c>
      <c r="E3537">
        <v>1</v>
      </c>
    </row>
    <row r="3538" spans="1:5" x14ac:dyDescent="0.2">
      <c r="A3538" t="s">
        <v>14433</v>
      </c>
      <c r="B3538" t="s">
        <v>87</v>
      </c>
      <c r="C3538" t="s">
        <v>175</v>
      </c>
      <c r="D3538" t="s">
        <v>10941</v>
      </c>
      <c r="E3538">
        <v>4</v>
      </c>
    </row>
    <row r="3539" spans="1:5" x14ac:dyDescent="0.2">
      <c r="A3539" t="s">
        <v>14434</v>
      </c>
      <c r="B3539" t="s">
        <v>87</v>
      </c>
      <c r="C3539" t="s">
        <v>177</v>
      </c>
      <c r="D3539" t="s">
        <v>10851</v>
      </c>
      <c r="E3539">
        <v>1</v>
      </c>
    </row>
    <row r="3540" spans="1:5" x14ac:dyDescent="0.2">
      <c r="A3540" t="s">
        <v>14435</v>
      </c>
      <c r="B3540" t="s">
        <v>87</v>
      </c>
      <c r="C3540" t="s">
        <v>177</v>
      </c>
      <c r="D3540" t="s">
        <v>10859</v>
      </c>
      <c r="E3540">
        <v>1</v>
      </c>
    </row>
    <row r="3541" spans="1:5" x14ac:dyDescent="0.2">
      <c r="A3541" t="s">
        <v>14436</v>
      </c>
      <c r="B3541" t="s">
        <v>87</v>
      </c>
      <c r="C3541" t="s">
        <v>177</v>
      </c>
      <c r="D3541" t="s">
        <v>10869</v>
      </c>
      <c r="E3541">
        <v>1</v>
      </c>
    </row>
    <row r="3542" spans="1:5" x14ac:dyDescent="0.2">
      <c r="A3542" t="s">
        <v>14437</v>
      </c>
      <c r="B3542" t="s">
        <v>87</v>
      </c>
      <c r="C3542" t="s">
        <v>177</v>
      </c>
      <c r="D3542" t="s">
        <v>10877</v>
      </c>
      <c r="E3542">
        <v>1</v>
      </c>
    </row>
    <row r="3543" spans="1:5" x14ac:dyDescent="0.2">
      <c r="A3543" t="s">
        <v>14438</v>
      </c>
      <c r="B3543" t="s">
        <v>87</v>
      </c>
      <c r="C3543" t="s">
        <v>177</v>
      </c>
      <c r="D3543" t="s">
        <v>10887</v>
      </c>
      <c r="E3543">
        <v>9</v>
      </c>
    </row>
    <row r="3544" spans="1:5" x14ac:dyDescent="0.2">
      <c r="A3544" t="s">
        <v>14439</v>
      </c>
      <c r="B3544" t="s">
        <v>87</v>
      </c>
      <c r="C3544" t="s">
        <v>177</v>
      </c>
      <c r="D3544" t="s">
        <v>10889</v>
      </c>
      <c r="E3544">
        <v>62</v>
      </c>
    </row>
    <row r="3545" spans="1:5" x14ac:dyDescent="0.2">
      <c r="A3545" t="s">
        <v>14440</v>
      </c>
      <c r="B3545" t="s">
        <v>87</v>
      </c>
      <c r="C3545" t="s">
        <v>177</v>
      </c>
      <c r="D3545" t="s">
        <v>10899</v>
      </c>
      <c r="E3545">
        <v>1</v>
      </c>
    </row>
    <row r="3546" spans="1:5" x14ac:dyDescent="0.2">
      <c r="A3546" t="s">
        <v>14441</v>
      </c>
      <c r="B3546" t="s">
        <v>87</v>
      </c>
      <c r="C3546" t="s">
        <v>177</v>
      </c>
      <c r="D3546" t="s">
        <v>10901</v>
      </c>
      <c r="E3546">
        <v>69</v>
      </c>
    </row>
    <row r="3547" spans="1:5" x14ac:dyDescent="0.2">
      <c r="A3547" t="s">
        <v>14442</v>
      </c>
      <c r="B3547" t="s">
        <v>87</v>
      </c>
      <c r="C3547" t="s">
        <v>177</v>
      </c>
      <c r="D3547" t="s">
        <v>10903</v>
      </c>
      <c r="E3547">
        <v>164</v>
      </c>
    </row>
    <row r="3548" spans="1:5" x14ac:dyDescent="0.2">
      <c r="A3548" t="s">
        <v>14443</v>
      </c>
      <c r="B3548" t="s">
        <v>87</v>
      </c>
      <c r="C3548" t="s">
        <v>177</v>
      </c>
      <c r="D3548" t="s">
        <v>10907</v>
      </c>
      <c r="E3548">
        <v>2</v>
      </c>
    </row>
    <row r="3549" spans="1:5" x14ac:dyDescent="0.2">
      <c r="A3549" t="s">
        <v>14444</v>
      </c>
      <c r="B3549" t="s">
        <v>87</v>
      </c>
      <c r="C3549" t="s">
        <v>177</v>
      </c>
      <c r="D3549" t="s">
        <v>10909</v>
      </c>
      <c r="E3549">
        <v>1</v>
      </c>
    </row>
    <row r="3550" spans="1:5" x14ac:dyDescent="0.2">
      <c r="A3550" t="s">
        <v>14445</v>
      </c>
      <c r="B3550" t="s">
        <v>87</v>
      </c>
      <c r="C3550" t="s">
        <v>177</v>
      </c>
      <c r="D3550" t="s">
        <v>10921</v>
      </c>
      <c r="E3550">
        <v>1</v>
      </c>
    </row>
    <row r="3551" spans="1:5" x14ac:dyDescent="0.2">
      <c r="A3551" t="s">
        <v>14446</v>
      </c>
      <c r="B3551" t="s">
        <v>87</v>
      </c>
      <c r="C3551" t="s">
        <v>177</v>
      </c>
      <c r="D3551" t="s">
        <v>10925</v>
      </c>
      <c r="E3551">
        <v>1</v>
      </c>
    </row>
    <row r="3552" spans="1:5" x14ac:dyDescent="0.2">
      <c r="A3552" t="s">
        <v>14447</v>
      </c>
      <c r="B3552" t="s">
        <v>87</v>
      </c>
      <c r="C3552" t="s">
        <v>177</v>
      </c>
      <c r="D3552" t="s">
        <v>10927</v>
      </c>
      <c r="E3552">
        <v>1</v>
      </c>
    </row>
    <row r="3553" spans="1:5" x14ac:dyDescent="0.2">
      <c r="A3553" t="s">
        <v>14448</v>
      </c>
      <c r="B3553" t="s">
        <v>87</v>
      </c>
      <c r="C3553" t="s">
        <v>177</v>
      </c>
      <c r="D3553" t="s">
        <v>10929</v>
      </c>
      <c r="E3553">
        <v>3</v>
      </c>
    </row>
    <row r="3554" spans="1:5" x14ac:dyDescent="0.2">
      <c r="A3554" t="s">
        <v>14449</v>
      </c>
      <c r="B3554" t="s">
        <v>87</v>
      </c>
      <c r="C3554" t="s">
        <v>177</v>
      </c>
      <c r="D3554" t="s">
        <v>10941</v>
      </c>
      <c r="E3554">
        <v>4</v>
      </c>
    </row>
    <row r="3555" spans="1:5" x14ac:dyDescent="0.2">
      <c r="A3555" t="s">
        <v>14450</v>
      </c>
      <c r="B3555" t="s">
        <v>87</v>
      </c>
      <c r="C3555" t="s">
        <v>178</v>
      </c>
      <c r="D3555" t="s">
        <v>10867</v>
      </c>
      <c r="E3555">
        <v>1</v>
      </c>
    </row>
    <row r="3556" spans="1:5" x14ac:dyDescent="0.2">
      <c r="A3556" t="s">
        <v>14451</v>
      </c>
      <c r="B3556" t="s">
        <v>87</v>
      </c>
      <c r="C3556" t="s">
        <v>178</v>
      </c>
      <c r="D3556" t="s">
        <v>10869</v>
      </c>
      <c r="E3556">
        <v>1</v>
      </c>
    </row>
    <row r="3557" spans="1:5" x14ac:dyDescent="0.2">
      <c r="A3557" t="s">
        <v>14452</v>
      </c>
      <c r="B3557" t="s">
        <v>87</v>
      </c>
      <c r="C3557" t="s">
        <v>178</v>
      </c>
      <c r="D3557" t="s">
        <v>10877</v>
      </c>
      <c r="E3557">
        <v>1</v>
      </c>
    </row>
    <row r="3558" spans="1:5" x14ac:dyDescent="0.2">
      <c r="A3558" t="s">
        <v>14453</v>
      </c>
      <c r="B3558" t="s">
        <v>87</v>
      </c>
      <c r="C3558" t="s">
        <v>178</v>
      </c>
      <c r="D3558" t="s">
        <v>10887</v>
      </c>
      <c r="E3558">
        <v>4</v>
      </c>
    </row>
    <row r="3559" spans="1:5" x14ac:dyDescent="0.2">
      <c r="A3559" t="s">
        <v>14454</v>
      </c>
      <c r="B3559" t="s">
        <v>87</v>
      </c>
      <c r="C3559" t="s">
        <v>178</v>
      </c>
      <c r="D3559" t="s">
        <v>10889</v>
      </c>
      <c r="E3559">
        <v>111</v>
      </c>
    </row>
    <row r="3560" spans="1:5" x14ac:dyDescent="0.2">
      <c r="A3560" t="s">
        <v>14455</v>
      </c>
      <c r="B3560" t="s">
        <v>87</v>
      </c>
      <c r="C3560" t="s">
        <v>178</v>
      </c>
      <c r="D3560" t="s">
        <v>10893</v>
      </c>
      <c r="E3560">
        <v>1</v>
      </c>
    </row>
    <row r="3561" spans="1:5" x14ac:dyDescent="0.2">
      <c r="A3561" t="s">
        <v>14456</v>
      </c>
      <c r="B3561" t="s">
        <v>87</v>
      </c>
      <c r="C3561" t="s">
        <v>178</v>
      </c>
      <c r="D3561" t="s">
        <v>10895</v>
      </c>
      <c r="E3561">
        <v>1</v>
      </c>
    </row>
    <row r="3562" spans="1:5" x14ac:dyDescent="0.2">
      <c r="A3562" t="s">
        <v>14457</v>
      </c>
      <c r="B3562" t="s">
        <v>87</v>
      </c>
      <c r="C3562" t="s">
        <v>178</v>
      </c>
      <c r="D3562" t="s">
        <v>10899</v>
      </c>
      <c r="E3562">
        <v>1</v>
      </c>
    </row>
    <row r="3563" spans="1:5" x14ac:dyDescent="0.2">
      <c r="A3563" t="s">
        <v>14458</v>
      </c>
      <c r="B3563" t="s">
        <v>87</v>
      </c>
      <c r="C3563" t="s">
        <v>178</v>
      </c>
      <c r="D3563" t="s">
        <v>10901</v>
      </c>
      <c r="E3563">
        <v>116</v>
      </c>
    </row>
    <row r="3564" spans="1:5" x14ac:dyDescent="0.2">
      <c r="A3564" t="s">
        <v>14459</v>
      </c>
      <c r="B3564" t="s">
        <v>87</v>
      </c>
      <c r="C3564" t="s">
        <v>178</v>
      </c>
      <c r="D3564" t="s">
        <v>10903</v>
      </c>
      <c r="E3564">
        <v>294</v>
      </c>
    </row>
    <row r="3565" spans="1:5" x14ac:dyDescent="0.2">
      <c r="A3565" t="s">
        <v>14460</v>
      </c>
      <c r="B3565" t="s">
        <v>87</v>
      </c>
      <c r="C3565" t="s">
        <v>178</v>
      </c>
      <c r="D3565" t="s">
        <v>10925</v>
      </c>
      <c r="E3565">
        <v>1</v>
      </c>
    </row>
    <row r="3566" spans="1:5" x14ac:dyDescent="0.2">
      <c r="A3566" t="s">
        <v>14461</v>
      </c>
      <c r="B3566" t="s">
        <v>87</v>
      </c>
      <c r="C3566" t="s">
        <v>178</v>
      </c>
      <c r="D3566" t="s">
        <v>10929</v>
      </c>
      <c r="E3566">
        <v>2</v>
      </c>
    </row>
    <row r="3567" spans="1:5" x14ac:dyDescent="0.2">
      <c r="A3567" t="s">
        <v>14462</v>
      </c>
      <c r="B3567" t="s">
        <v>87</v>
      </c>
      <c r="C3567" t="s">
        <v>178</v>
      </c>
      <c r="D3567" t="s">
        <v>10931</v>
      </c>
      <c r="E3567">
        <v>1</v>
      </c>
    </row>
    <row r="3568" spans="1:5" x14ac:dyDescent="0.2">
      <c r="A3568" t="s">
        <v>14463</v>
      </c>
      <c r="B3568" t="s">
        <v>87</v>
      </c>
      <c r="C3568" t="s">
        <v>178</v>
      </c>
      <c r="D3568" t="s">
        <v>10941</v>
      </c>
      <c r="E3568">
        <v>2</v>
      </c>
    </row>
    <row r="3569" spans="1:5" x14ac:dyDescent="0.2">
      <c r="A3569" t="s">
        <v>14464</v>
      </c>
      <c r="B3569" t="s">
        <v>87</v>
      </c>
      <c r="C3569" t="s">
        <v>179</v>
      </c>
      <c r="D3569" t="s">
        <v>10855</v>
      </c>
      <c r="E3569">
        <v>1</v>
      </c>
    </row>
    <row r="3570" spans="1:5" x14ac:dyDescent="0.2">
      <c r="A3570" t="s">
        <v>14465</v>
      </c>
      <c r="B3570" t="s">
        <v>87</v>
      </c>
      <c r="C3570" t="s">
        <v>179</v>
      </c>
      <c r="D3570" t="s">
        <v>10887</v>
      </c>
      <c r="E3570">
        <v>5</v>
      </c>
    </row>
    <row r="3571" spans="1:5" x14ac:dyDescent="0.2">
      <c r="A3571" t="s">
        <v>14466</v>
      </c>
      <c r="B3571" t="s">
        <v>87</v>
      </c>
      <c r="C3571" t="s">
        <v>179</v>
      </c>
      <c r="D3571" t="s">
        <v>10889</v>
      </c>
      <c r="E3571">
        <v>65</v>
      </c>
    </row>
    <row r="3572" spans="1:5" x14ac:dyDescent="0.2">
      <c r="A3572" t="s">
        <v>14467</v>
      </c>
      <c r="B3572" t="s">
        <v>87</v>
      </c>
      <c r="C3572" t="s">
        <v>179</v>
      </c>
      <c r="D3572" t="s">
        <v>10893</v>
      </c>
      <c r="E3572">
        <v>1</v>
      </c>
    </row>
    <row r="3573" spans="1:5" x14ac:dyDescent="0.2">
      <c r="A3573" t="s">
        <v>14468</v>
      </c>
      <c r="B3573" t="s">
        <v>87</v>
      </c>
      <c r="C3573" t="s">
        <v>179</v>
      </c>
      <c r="D3573" t="s">
        <v>10901</v>
      </c>
      <c r="E3573">
        <v>72</v>
      </c>
    </row>
    <row r="3574" spans="1:5" x14ac:dyDescent="0.2">
      <c r="A3574" t="s">
        <v>14469</v>
      </c>
      <c r="B3574" t="s">
        <v>87</v>
      </c>
      <c r="C3574" t="s">
        <v>179</v>
      </c>
      <c r="D3574" t="s">
        <v>10903</v>
      </c>
      <c r="E3574">
        <v>158</v>
      </c>
    </row>
    <row r="3575" spans="1:5" x14ac:dyDescent="0.2">
      <c r="A3575" t="s">
        <v>14470</v>
      </c>
      <c r="B3575" t="s">
        <v>87</v>
      </c>
      <c r="C3575" t="s">
        <v>179</v>
      </c>
      <c r="D3575" t="s">
        <v>10907</v>
      </c>
      <c r="E3575">
        <v>1</v>
      </c>
    </row>
    <row r="3576" spans="1:5" x14ac:dyDescent="0.2">
      <c r="A3576" t="s">
        <v>14471</v>
      </c>
      <c r="B3576" t="s">
        <v>87</v>
      </c>
      <c r="C3576" t="s">
        <v>179</v>
      </c>
      <c r="D3576" t="s">
        <v>10925</v>
      </c>
      <c r="E3576">
        <v>3</v>
      </c>
    </row>
    <row r="3577" spans="1:5" x14ac:dyDescent="0.2">
      <c r="A3577" t="s">
        <v>14472</v>
      </c>
      <c r="B3577" t="s">
        <v>87</v>
      </c>
      <c r="C3577" t="s">
        <v>179</v>
      </c>
      <c r="D3577" t="s">
        <v>10927</v>
      </c>
      <c r="E3577">
        <v>1</v>
      </c>
    </row>
    <row r="3578" spans="1:5" x14ac:dyDescent="0.2">
      <c r="A3578" t="s">
        <v>14473</v>
      </c>
      <c r="B3578" t="s">
        <v>87</v>
      </c>
      <c r="C3578" t="s">
        <v>179</v>
      </c>
      <c r="D3578" t="s">
        <v>10929</v>
      </c>
      <c r="E3578">
        <v>1</v>
      </c>
    </row>
    <row r="3579" spans="1:5" x14ac:dyDescent="0.2">
      <c r="A3579" t="s">
        <v>14474</v>
      </c>
      <c r="B3579" t="s">
        <v>87</v>
      </c>
      <c r="C3579" t="s">
        <v>179</v>
      </c>
      <c r="D3579" t="s">
        <v>10931</v>
      </c>
      <c r="E3579">
        <v>1</v>
      </c>
    </row>
    <row r="3580" spans="1:5" x14ac:dyDescent="0.2">
      <c r="A3580" t="s">
        <v>14475</v>
      </c>
      <c r="B3580" t="s">
        <v>87</v>
      </c>
      <c r="C3580" t="s">
        <v>179</v>
      </c>
      <c r="D3580" t="s">
        <v>10941</v>
      </c>
      <c r="E3580">
        <v>4</v>
      </c>
    </row>
    <row r="3581" spans="1:5" x14ac:dyDescent="0.2">
      <c r="A3581" t="s">
        <v>14476</v>
      </c>
      <c r="B3581" t="s">
        <v>87</v>
      </c>
      <c r="C3581" t="s">
        <v>180</v>
      </c>
      <c r="D3581" t="s">
        <v>10869</v>
      </c>
      <c r="E3581">
        <v>5</v>
      </c>
    </row>
    <row r="3582" spans="1:5" x14ac:dyDescent="0.2">
      <c r="A3582" t="s">
        <v>14477</v>
      </c>
      <c r="B3582" t="s">
        <v>87</v>
      </c>
      <c r="C3582" t="s">
        <v>180</v>
      </c>
      <c r="D3582" t="s">
        <v>10887</v>
      </c>
      <c r="E3582">
        <v>5</v>
      </c>
    </row>
    <row r="3583" spans="1:5" x14ac:dyDescent="0.2">
      <c r="A3583" t="s">
        <v>14478</v>
      </c>
      <c r="B3583" t="s">
        <v>87</v>
      </c>
      <c r="C3583" t="s">
        <v>180</v>
      </c>
      <c r="D3583" t="s">
        <v>10889</v>
      </c>
      <c r="E3583">
        <v>48</v>
      </c>
    </row>
    <row r="3584" spans="1:5" x14ac:dyDescent="0.2">
      <c r="A3584" t="s">
        <v>14479</v>
      </c>
      <c r="B3584" t="s">
        <v>87</v>
      </c>
      <c r="C3584" t="s">
        <v>180</v>
      </c>
      <c r="D3584" t="s">
        <v>10895</v>
      </c>
      <c r="E3584">
        <v>1</v>
      </c>
    </row>
    <row r="3585" spans="1:5" x14ac:dyDescent="0.2">
      <c r="A3585" t="s">
        <v>14480</v>
      </c>
      <c r="B3585" t="s">
        <v>87</v>
      </c>
      <c r="C3585" t="s">
        <v>180</v>
      </c>
      <c r="D3585" t="s">
        <v>10901</v>
      </c>
      <c r="E3585">
        <v>52</v>
      </c>
    </row>
    <row r="3586" spans="1:5" x14ac:dyDescent="0.2">
      <c r="A3586" t="s">
        <v>14481</v>
      </c>
      <c r="B3586" t="s">
        <v>87</v>
      </c>
      <c r="C3586" t="s">
        <v>180</v>
      </c>
      <c r="D3586" t="s">
        <v>10903</v>
      </c>
      <c r="E3586">
        <v>85</v>
      </c>
    </row>
    <row r="3587" spans="1:5" x14ac:dyDescent="0.2">
      <c r="A3587" t="s">
        <v>14482</v>
      </c>
      <c r="B3587" t="s">
        <v>87</v>
      </c>
      <c r="C3587" t="s">
        <v>180</v>
      </c>
      <c r="D3587" t="s">
        <v>10907</v>
      </c>
      <c r="E3587">
        <v>2</v>
      </c>
    </row>
    <row r="3588" spans="1:5" x14ac:dyDescent="0.2">
      <c r="A3588" t="s">
        <v>14483</v>
      </c>
      <c r="B3588" t="s">
        <v>87</v>
      </c>
      <c r="C3588" t="s">
        <v>180</v>
      </c>
      <c r="D3588" t="s">
        <v>10925</v>
      </c>
      <c r="E3588">
        <v>1</v>
      </c>
    </row>
    <row r="3589" spans="1:5" x14ac:dyDescent="0.2">
      <c r="A3589" t="s">
        <v>14484</v>
      </c>
      <c r="B3589" t="s">
        <v>87</v>
      </c>
      <c r="C3589" t="s">
        <v>180</v>
      </c>
      <c r="D3589" t="s">
        <v>10935</v>
      </c>
      <c r="E3589">
        <v>2</v>
      </c>
    </row>
    <row r="3590" spans="1:5" x14ac:dyDescent="0.2">
      <c r="A3590" t="s">
        <v>14485</v>
      </c>
      <c r="B3590" t="s">
        <v>87</v>
      </c>
      <c r="C3590" t="s">
        <v>180</v>
      </c>
      <c r="D3590" t="s">
        <v>10941</v>
      </c>
      <c r="E3590">
        <v>5</v>
      </c>
    </row>
    <row r="3591" spans="1:5" x14ac:dyDescent="0.2">
      <c r="A3591" t="s">
        <v>14486</v>
      </c>
      <c r="B3591" t="s">
        <v>87</v>
      </c>
      <c r="C3591" t="s">
        <v>181</v>
      </c>
      <c r="D3591" t="s">
        <v>10851</v>
      </c>
      <c r="E3591">
        <v>1</v>
      </c>
    </row>
    <row r="3592" spans="1:5" x14ac:dyDescent="0.2">
      <c r="A3592" t="s">
        <v>14487</v>
      </c>
      <c r="B3592" t="s">
        <v>87</v>
      </c>
      <c r="C3592" t="s">
        <v>181</v>
      </c>
      <c r="D3592" t="s">
        <v>10855</v>
      </c>
      <c r="E3592">
        <v>1</v>
      </c>
    </row>
    <row r="3593" spans="1:5" x14ac:dyDescent="0.2">
      <c r="A3593" t="s">
        <v>14488</v>
      </c>
      <c r="B3593" t="s">
        <v>87</v>
      </c>
      <c r="C3593" t="s">
        <v>181</v>
      </c>
      <c r="D3593" t="s">
        <v>10869</v>
      </c>
      <c r="E3593">
        <v>2</v>
      </c>
    </row>
    <row r="3594" spans="1:5" x14ac:dyDescent="0.2">
      <c r="A3594" t="s">
        <v>14489</v>
      </c>
      <c r="B3594" t="s">
        <v>87</v>
      </c>
      <c r="C3594" t="s">
        <v>181</v>
      </c>
      <c r="D3594" t="s">
        <v>10887</v>
      </c>
      <c r="E3594">
        <v>5</v>
      </c>
    </row>
    <row r="3595" spans="1:5" x14ac:dyDescent="0.2">
      <c r="A3595" t="s">
        <v>14490</v>
      </c>
      <c r="B3595" t="s">
        <v>87</v>
      </c>
      <c r="C3595" t="s">
        <v>181</v>
      </c>
      <c r="D3595" t="s">
        <v>10889</v>
      </c>
      <c r="E3595">
        <v>58</v>
      </c>
    </row>
    <row r="3596" spans="1:5" x14ac:dyDescent="0.2">
      <c r="A3596" t="s">
        <v>14491</v>
      </c>
      <c r="B3596" t="s">
        <v>87</v>
      </c>
      <c r="C3596" t="s">
        <v>181</v>
      </c>
      <c r="D3596" t="s">
        <v>10893</v>
      </c>
      <c r="E3596">
        <v>2</v>
      </c>
    </row>
    <row r="3597" spans="1:5" x14ac:dyDescent="0.2">
      <c r="A3597" t="s">
        <v>14492</v>
      </c>
      <c r="B3597" t="s">
        <v>87</v>
      </c>
      <c r="C3597" t="s">
        <v>181</v>
      </c>
      <c r="D3597" t="s">
        <v>10899</v>
      </c>
      <c r="E3597">
        <v>1</v>
      </c>
    </row>
    <row r="3598" spans="1:5" x14ac:dyDescent="0.2">
      <c r="A3598" t="s">
        <v>14493</v>
      </c>
      <c r="B3598" t="s">
        <v>87</v>
      </c>
      <c r="C3598" t="s">
        <v>181</v>
      </c>
      <c r="D3598" t="s">
        <v>10901</v>
      </c>
      <c r="E3598">
        <v>62</v>
      </c>
    </row>
    <row r="3599" spans="1:5" x14ac:dyDescent="0.2">
      <c r="A3599" t="s">
        <v>14494</v>
      </c>
      <c r="B3599" t="s">
        <v>87</v>
      </c>
      <c r="C3599" t="s">
        <v>181</v>
      </c>
      <c r="D3599" t="s">
        <v>10903</v>
      </c>
      <c r="E3599">
        <v>153</v>
      </c>
    </row>
    <row r="3600" spans="1:5" x14ac:dyDescent="0.2">
      <c r="A3600" t="s">
        <v>14495</v>
      </c>
      <c r="B3600" t="s">
        <v>87</v>
      </c>
      <c r="C3600" t="s">
        <v>181</v>
      </c>
      <c r="D3600" t="s">
        <v>10909</v>
      </c>
      <c r="E3600">
        <v>2</v>
      </c>
    </row>
    <row r="3601" spans="1:5" x14ac:dyDescent="0.2">
      <c r="A3601" t="s">
        <v>14496</v>
      </c>
      <c r="B3601" t="s">
        <v>87</v>
      </c>
      <c r="C3601" t="s">
        <v>181</v>
      </c>
      <c r="D3601" t="s">
        <v>10925</v>
      </c>
      <c r="E3601">
        <v>2</v>
      </c>
    </row>
    <row r="3602" spans="1:5" x14ac:dyDescent="0.2">
      <c r="A3602" t="s">
        <v>14497</v>
      </c>
      <c r="B3602" t="s">
        <v>87</v>
      </c>
      <c r="C3602" t="s">
        <v>181</v>
      </c>
      <c r="D3602" t="s">
        <v>10929</v>
      </c>
      <c r="E3602">
        <v>2</v>
      </c>
    </row>
    <row r="3603" spans="1:5" x14ac:dyDescent="0.2">
      <c r="A3603" t="s">
        <v>14498</v>
      </c>
      <c r="B3603" t="s">
        <v>87</v>
      </c>
      <c r="C3603" t="s">
        <v>181</v>
      </c>
      <c r="D3603" t="s">
        <v>10935</v>
      </c>
      <c r="E3603">
        <v>2</v>
      </c>
    </row>
    <row r="3604" spans="1:5" x14ac:dyDescent="0.2">
      <c r="A3604" t="s">
        <v>14499</v>
      </c>
      <c r="B3604" t="s">
        <v>87</v>
      </c>
      <c r="C3604" t="s">
        <v>181</v>
      </c>
      <c r="D3604" t="s">
        <v>10941</v>
      </c>
      <c r="E3604">
        <v>3</v>
      </c>
    </row>
    <row r="3605" spans="1:5" x14ac:dyDescent="0.2">
      <c r="A3605" t="s">
        <v>14500</v>
      </c>
      <c r="B3605" t="s">
        <v>87</v>
      </c>
      <c r="C3605" t="s">
        <v>182</v>
      </c>
      <c r="D3605" t="s">
        <v>10865</v>
      </c>
      <c r="E3605">
        <v>1</v>
      </c>
    </row>
    <row r="3606" spans="1:5" x14ac:dyDescent="0.2">
      <c r="A3606" t="s">
        <v>14501</v>
      </c>
      <c r="B3606" t="s">
        <v>87</v>
      </c>
      <c r="C3606" t="s">
        <v>182</v>
      </c>
      <c r="D3606" t="s">
        <v>10875</v>
      </c>
      <c r="E3606">
        <v>2</v>
      </c>
    </row>
    <row r="3607" spans="1:5" x14ac:dyDescent="0.2">
      <c r="A3607" t="s">
        <v>14502</v>
      </c>
      <c r="B3607" t="s">
        <v>87</v>
      </c>
      <c r="C3607" t="s">
        <v>182</v>
      </c>
      <c r="D3607" t="s">
        <v>10877</v>
      </c>
      <c r="E3607">
        <v>2</v>
      </c>
    </row>
    <row r="3608" spans="1:5" x14ac:dyDescent="0.2">
      <c r="A3608" t="s">
        <v>14503</v>
      </c>
      <c r="B3608" t="s">
        <v>87</v>
      </c>
      <c r="C3608" t="s">
        <v>182</v>
      </c>
      <c r="D3608" t="s">
        <v>10881</v>
      </c>
      <c r="E3608">
        <v>1</v>
      </c>
    </row>
    <row r="3609" spans="1:5" x14ac:dyDescent="0.2">
      <c r="A3609" t="s">
        <v>14504</v>
      </c>
      <c r="B3609" t="s">
        <v>87</v>
      </c>
      <c r="C3609" t="s">
        <v>182</v>
      </c>
      <c r="D3609" t="s">
        <v>10885</v>
      </c>
      <c r="E3609">
        <v>2</v>
      </c>
    </row>
    <row r="3610" spans="1:5" x14ac:dyDescent="0.2">
      <c r="A3610" t="s">
        <v>14505</v>
      </c>
      <c r="B3610" t="s">
        <v>87</v>
      </c>
      <c r="C3610" t="s">
        <v>182</v>
      </c>
      <c r="D3610" t="s">
        <v>10887</v>
      </c>
      <c r="E3610">
        <v>6</v>
      </c>
    </row>
    <row r="3611" spans="1:5" x14ac:dyDescent="0.2">
      <c r="A3611" t="s">
        <v>14506</v>
      </c>
      <c r="B3611" t="s">
        <v>87</v>
      </c>
      <c r="C3611" t="s">
        <v>182</v>
      </c>
      <c r="D3611" t="s">
        <v>10889</v>
      </c>
      <c r="E3611">
        <v>39</v>
      </c>
    </row>
    <row r="3612" spans="1:5" x14ac:dyDescent="0.2">
      <c r="A3612" t="s">
        <v>14507</v>
      </c>
      <c r="B3612" t="s">
        <v>87</v>
      </c>
      <c r="C3612" t="s">
        <v>182</v>
      </c>
      <c r="D3612" t="s">
        <v>10893</v>
      </c>
      <c r="E3612">
        <v>1</v>
      </c>
    </row>
    <row r="3613" spans="1:5" x14ac:dyDescent="0.2">
      <c r="A3613" t="s">
        <v>14508</v>
      </c>
      <c r="B3613" t="s">
        <v>87</v>
      </c>
      <c r="C3613" t="s">
        <v>182</v>
      </c>
      <c r="D3613" t="s">
        <v>10895</v>
      </c>
      <c r="E3613">
        <v>2</v>
      </c>
    </row>
    <row r="3614" spans="1:5" x14ac:dyDescent="0.2">
      <c r="A3614" t="s">
        <v>14509</v>
      </c>
      <c r="B3614" t="s">
        <v>87</v>
      </c>
      <c r="C3614" t="s">
        <v>182</v>
      </c>
      <c r="D3614" t="s">
        <v>10901</v>
      </c>
      <c r="E3614">
        <v>48</v>
      </c>
    </row>
    <row r="3615" spans="1:5" x14ac:dyDescent="0.2">
      <c r="A3615" t="s">
        <v>14510</v>
      </c>
      <c r="B3615" t="s">
        <v>87</v>
      </c>
      <c r="C3615" t="s">
        <v>182</v>
      </c>
      <c r="D3615" t="s">
        <v>10903</v>
      </c>
      <c r="E3615">
        <v>104</v>
      </c>
    </row>
    <row r="3616" spans="1:5" x14ac:dyDescent="0.2">
      <c r="A3616" t="s">
        <v>14511</v>
      </c>
      <c r="B3616" t="s">
        <v>87</v>
      </c>
      <c r="C3616" t="s">
        <v>182</v>
      </c>
      <c r="D3616" t="s">
        <v>10907</v>
      </c>
      <c r="E3616">
        <v>1</v>
      </c>
    </row>
    <row r="3617" spans="1:5" x14ac:dyDescent="0.2">
      <c r="A3617" t="s">
        <v>14512</v>
      </c>
      <c r="B3617" t="s">
        <v>87</v>
      </c>
      <c r="C3617" t="s">
        <v>182</v>
      </c>
      <c r="D3617" t="s">
        <v>10925</v>
      </c>
      <c r="E3617">
        <v>1</v>
      </c>
    </row>
    <row r="3618" spans="1:5" x14ac:dyDescent="0.2">
      <c r="A3618" t="s">
        <v>14513</v>
      </c>
      <c r="B3618" t="s">
        <v>87</v>
      </c>
      <c r="C3618" t="s">
        <v>182</v>
      </c>
      <c r="D3618" t="s">
        <v>10927</v>
      </c>
      <c r="E3618">
        <v>2</v>
      </c>
    </row>
    <row r="3619" spans="1:5" x14ac:dyDescent="0.2">
      <c r="A3619" t="s">
        <v>14514</v>
      </c>
      <c r="B3619" t="s">
        <v>87</v>
      </c>
      <c r="C3619" t="s">
        <v>182</v>
      </c>
      <c r="D3619" t="s">
        <v>10929</v>
      </c>
      <c r="E3619">
        <v>2</v>
      </c>
    </row>
    <row r="3620" spans="1:5" x14ac:dyDescent="0.2">
      <c r="A3620" t="s">
        <v>14515</v>
      </c>
      <c r="B3620" t="s">
        <v>87</v>
      </c>
      <c r="C3620" t="s">
        <v>182</v>
      </c>
      <c r="D3620" t="s">
        <v>10935</v>
      </c>
      <c r="E3620">
        <v>2</v>
      </c>
    </row>
    <row r="3621" spans="1:5" x14ac:dyDescent="0.2">
      <c r="A3621" t="s">
        <v>14516</v>
      </c>
      <c r="B3621" t="s">
        <v>87</v>
      </c>
      <c r="C3621" t="s">
        <v>182</v>
      </c>
      <c r="D3621" t="s">
        <v>10941</v>
      </c>
      <c r="E3621">
        <v>4</v>
      </c>
    </row>
    <row r="3622" spans="1:5" x14ac:dyDescent="0.2">
      <c r="A3622" t="s">
        <v>14517</v>
      </c>
      <c r="B3622" t="s">
        <v>87</v>
      </c>
      <c r="C3622" t="s">
        <v>183</v>
      </c>
      <c r="D3622" t="s">
        <v>10851</v>
      </c>
      <c r="E3622">
        <v>1</v>
      </c>
    </row>
    <row r="3623" spans="1:5" x14ac:dyDescent="0.2">
      <c r="A3623" t="s">
        <v>14518</v>
      </c>
      <c r="B3623" t="s">
        <v>87</v>
      </c>
      <c r="C3623" t="s">
        <v>183</v>
      </c>
      <c r="D3623" t="s">
        <v>10855</v>
      </c>
      <c r="E3623">
        <v>1</v>
      </c>
    </row>
    <row r="3624" spans="1:5" x14ac:dyDescent="0.2">
      <c r="A3624" t="s">
        <v>14519</v>
      </c>
      <c r="B3624" t="s">
        <v>87</v>
      </c>
      <c r="C3624" t="s">
        <v>183</v>
      </c>
      <c r="D3624" t="s">
        <v>10865</v>
      </c>
      <c r="E3624">
        <v>1</v>
      </c>
    </row>
    <row r="3625" spans="1:5" x14ac:dyDescent="0.2">
      <c r="A3625" t="s">
        <v>14520</v>
      </c>
      <c r="B3625" t="s">
        <v>87</v>
      </c>
      <c r="C3625" t="s">
        <v>183</v>
      </c>
      <c r="D3625" t="s">
        <v>10869</v>
      </c>
      <c r="E3625">
        <v>3</v>
      </c>
    </row>
    <row r="3626" spans="1:5" x14ac:dyDescent="0.2">
      <c r="A3626" t="s">
        <v>14521</v>
      </c>
      <c r="B3626" t="s">
        <v>87</v>
      </c>
      <c r="C3626" t="s">
        <v>183</v>
      </c>
      <c r="D3626" t="s">
        <v>10873</v>
      </c>
      <c r="E3626">
        <v>1</v>
      </c>
    </row>
    <row r="3627" spans="1:5" x14ac:dyDescent="0.2">
      <c r="A3627" t="s">
        <v>14522</v>
      </c>
      <c r="B3627" t="s">
        <v>87</v>
      </c>
      <c r="C3627" t="s">
        <v>183</v>
      </c>
      <c r="D3627" t="s">
        <v>10877</v>
      </c>
      <c r="E3627">
        <v>1</v>
      </c>
    </row>
    <row r="3628" spans="1:5" x14ac:dyDescent="0.2">
      <c r="A3628" t="s">
        <v>14523</v>
      </c>
      <c r="B3628" t="s">
        <v>87</v>
      </c>
      <c r="C3628" t="s">
        <v>183</v>
      </c>
      <c r="D3628" t="s">
        <v>10887</v>
      </c>
      <c r="E3628">
        <v>5</v>
      </c>
    </row>
    <row r="3629" spans="1:5" x14ac:dyDescent="0.2">
      <c r="A3629" t="s">
        <v>14524</v>
      </c>
      <c r="B3629" t="s">
        <v>87</v>
      </c>
      <c r="C3629" t="s">
        <v>183</v>
      </c>
      <c r="D3629" t="s">
        <v>10889</v>
      </c>
      <c r="E3629">
        <v>40</v>
      </c>
    </row>
    <row r="3630" spans="1:5" x14ac:dyDescent="0.2">
      <c r="A3630" t="s">
        <v>14525</v>
      </c>
      <c r="B3630" t="s">
        <v>87</v>
      </c>
      <c r="C3630" t="s">
        <v>183</v>
      </c>
      <c r="D3630" t="s">
        <v>10893</v>
      </c>
      <c r="E3630">
        <v>1</v>
      </c>
    </row>
    <row r="3631" spans="1:5" x14ac:dyDescent="0.2">
      <c r="A3631" t="s">
        <v>14526</v>
      </c>
      <c r="B3631" t="s">
        <v>87</v>
      </c>
      <c r="C3631" t="s">
        <v>183</v>
      </c>
      <c r="D3631" t="s">
        <v>10895</v>
      </c>
      <c r="E3631">
        <v>1</v>
      </c>
    </row>
    <row r="3632" spans="1:5" x14ac:dyDescent="0.2">
      <c r="A3632" t="s">
        <v>14527</v>
      </c>
      <c r="B3632" t="s">
        <v>87</v>
      </c>
      <c r="C3632" t="s">
        <v>183</v>
      </c>
      <c r="D3632" t="s">
        <v>10901</v>
      </c>
      <c r="E3632">
        <v>44</v>
      </c>
    </row>
    <row r="3633" spans="1:5" x14ac:dyDescent="0.2">
      <c r="A3633" t="s">
        <v>14528</v>
      </c>
      <c r="B3633" t="s">
        <v>87</v>
      </c>
      <c r="C3633" t="s">
        <v>183</v>
      </c>
      <c r="D3633" t="s">
        <v>10903</v>
      </c>
      <c r="E3633">
        <v>103</v>
      </c>
    </row>
    <row r="3634" spans="1:5" x14ac:dyDescent="0.2">
      <c r="A3634" t="s">
        <v>14529</v>
      </c>
      <c r="B3634" t="s">
        <v>87</v>
      </c>
      <c r="C3634" t="s">
        <v>183</v>
      </c>
      <c r="D3634" t="s">
        <v>10907</v>
      </c>
      <c r="E3634">
        <v>2</v>
      </c>
    </row>
    <row r="3635" spans="1:5" x14ac:dyDescent="0.2">
      <c r="A3635" t="s">
        <v>14530</v>
      </c>
      <c r="B3635" t="s">
        <v>87</v>
      </c>
      <c r="C3635" t="s">
        <v>183</v>
      </c>
      <c r="D3635" t="s">
        <v>10909</v>
      </c>
      <c r="E3635">
        <v>1</v>
      </c>
    </row>
    <row r="3636" spans="1:5" x14ac:dyDescent="0.2">
      <c r="A3636" t="s">
        <v>14531</v>
      </c>
      <c r="B3636" t="s">
        <v>87</v>
      </c>
      <c r="C3636" t="s">
        <v>183</v>
      </c>
      <c r="D3636" t="s">
        <v>10921</v>
      </c>
      <c r="E3636">
        <v>1</v>
      </c>
    </row>
    <row r="3637" spans="1:5" x14ac:dyDescent="0.2">
      <c r="A3637" t="s">
        <v>14532</v>
      </c>
      <c r="B3637" t="s">
        <v>87</v>
      </c>
      <c r="C3637" t="s">
        <v>183</v>
      </c>
      <c r="D3637" t="s">
        <v>10925</v>
      </c>
      <c r="E3637">
        <v>1</v>
      </c>
    </row>
    <row r="3638" spans="1:5" x14ac:dyDescent="0.2">
      <c r="A3638" t="s">
        <v>14533</v>
      </c>
      <c r="B3638" t="s">
        <v>87</v>
      </c>
      <c r="C3638" t="s">
        <v>183</v>
      </c>
      <c r="D3638" t="s">
        <v>10927</v>
      </c>
      <c r="E3638">
        <v>1</v>
      </c>
    </row>
    <row r="3639" spans="1:5" x14ac:dyDescent="0.2">
      <c r="A3639" t="s">
        <v>14534</v>
      </c>
      <c r="B3639" t="s">
        <v>87</v>
      </c>
      <c r="C3639" t="s">
        <v>183</v>
      </c>
      <c r="D3639" t="s">
        <v>10929</v>
      </c>
      <c r="E3639">
        <v>1</v>
      </c>
    </row>
    <row r="3640" spans="1:5" x14ac:dyDescent="0.2">
      <c r="A3640" t="s">
        <v>14535</v>
      </c>
      <c r="B3640" t="s">
        <v>87</v>
      </c>
      <c r="C3640" t="s">
        <v>183</v>
      </c>
      <c r="D3640" t="s">
        <v>10931</v>
      </c>
      <c r="E3640">
        <v>1</v>
      </c>
    </row>
    <row r="3641" spans="1:5" x14ac:dyDescent="0.2">
      <c r="A3641" t="s">
        <v>14536</v>
      </c>
      <c r="B3641" t="s">
        <v>87</v>
      </c>
      <c r="C3641" t="s">
        <v>183</v>
      </c>
      <c r="D3641" t="s">
        <v>10935</v>
      </c>
      <c r="E3641">
        <v>1</v>
      </c>
    </row>
    <row r="3642" spans="1:5" x14ac:dyDescent="0.2">
      <c r="A3642" t="s">
        <v>14537</v>
      </c>
      <c r="B3642" t="s">
        <v>87</v>
      </c>
      <c r="C3642" t="s">
        <v>183</v>
      </c>
      <c r="D3642" t="s">
        <v>10941</v>
      </c>
      <c r="E3642">
        <v>3</v>
      </c>
    </row>
    <row r="3643" spans="1:5" x14ac:dyDescent="0.2">
      <c r="A3643" t="s">
        <v>14538</v>
      </c>
      <c r="B3643" t="s">
        <v>87</v>
      </c>
      <c r="C3643" t="s">
        <v>184</v>
      </c>
      <c r="D3643" t="s">
        <v>10869</v>
      </c>
      <c r="E3643">
        <v>1</v>
      </c>
    </row>
    <row r="3644" spans="1:5" x14ac:dyDescent="0.2">
      <c r="A3644" t="s">
        <v>14539</v>
      </c>
      <c r="B3644" t="s">
        <v>87</v>
      </c>
      <c r="C3644" t="s">
        <v>184</v>
      </c>
      <c r="D3644" t="s">
        <v>10887</v>
      </c>
      <c r="E3644">
        <v>2</v>
      </c>
    </row>
    <row r="3645" spans="1:5" x14ac:dyDescent="0.2">
      <c r="A3645" t="s">
        <v>14540</v>
      </c>
      <c r="B3645" t="s">
        <v>87</v>
      </c>
      <c r="C3645" t="s">
        <v>184</v>
      </c>
      <c r="D3645" t="s">
        <v>10889</v>
      </c>
      <c r="E3645">
        <v>20</v>
      </c>
    </row>
    <row r="3646" spans="1:5" x14ac:dyDescent="0.2">
      <c r="A3646" t="s">
        <v>14541</v>
      </c>
      <c r="B3646" t="s">
        <v>87</v>
      </c>
      <c r="C3646" t="s">
        <v>184</v>
      </c>
      <c r="D3646" t="s">
        <v>10899</v>
      </c>
      <c r="E3646">
        <v>1</v>
      </c>
    </row>
    <row r="3647" spans="1:5" x14ac:dyDescent="0.2">
      <c r="A3647" t="s">
        <v>14542</v>
      </c>
      <c r="B3647" t="s">
        <v>87</v>
      </c>
      <c r="C3647" t="s">
        <v>184</v>
      </c>
      <c r="D3647" t="s">
        <v>10901</v>
      </c>
      <c r="E3647">
        <v>20</v>
      </c>
    </row>
    <row r="3648" spans="1:5" x14ac:dyDescent="0.2">
      <c r="A3648" t="s">
        <v>14543</v>
      </c>
      <c r="B3648" t="s">
        <v>87</v>
      </c>
      <c r="C3648" t="s">
        <v>184</v>
      </c>
      <c r="D3648" t="s">
        <v>10903</v>
      </c>
      <c r="E3648">
        <v>39</v>
      </c>
    </row>
    <row r="3649" spans="1:5" x14ac:dyDescent="0.2">
      <c r="A3649" t="s">
        <v>14544</v>
      </c>
      <c r="B3649" t="s">
        <v>87</v>
      </c>
      <c r="C3649" t="s">
        <v>184</v>
      </c>
      <c r="D3649" t="s">
        <v>10909</v>
      </c>
      <c r="E3649">
        <v>1</v>
      </c>
    </row>
    <row r="3650" spans="1:5" x14ac:dyDescent="0.2">
      <c r="A3650" t="s">
        <v>14545</v>
      </c>
      <c r="B3650" t="s">
        <v>87</v>
      </c>
      <c r="C3650" t="s">
        <v>184</v>
      </c>
      <c r="D3650" t="s">
        <v>10925</v>
      </c>
      <c r="E3650">
        <v>1</v>
      </c>
    </row>
    <row r="3651" spans="1:5" x14ac:dyDescent="0.2">
      <c r="A3651" t="s">
        <v>14546</v>
      </c>
      <c r="B3651" t="s">
        <v>87</v>
      </c>
      <c r="C3651" t="s">
        <v>185</v>
      </c>
      <c r="D3651" t="s">
        <v>10869</v>
      </c>
      <c r="E3651">
        <v>1</v>
      </c>
    </row>
    <row r="3652" spans="1:5" x14ac:dyDescent="0.2">
      <c r="A3652" t="s">
        <v>14547</v>
      </c>
      <c r="B3652" t="s">
        <v>87</v>
      </c>
      <c r="C3652" t="s">
        <v>185</v>
      </c>
      <c r="D3652" t="s">
        <v>10877</v>
      </c>
      <c r="E3652">
        <v>1</v>
      </c>
    </row>
    <row r="3653" spans="1:5" x14ac:dyDescent="0.2">
      <c r="A3653" t="s">
        <v>14548</v>
      </c>
      <c r="B3653" t="s">
        <v>87</v>
      </c>
      <c r="C3653" t="s">
        <v>185</v>
      </c>
      <c r="D3653" t="s">
        <v>10887</v>
      </c>
      <c r="E3653">
        <v>2</v>
      </c>
    </row>
    <row r="3654" spans="1:5" x14ac:dyDescent="0.2">
      <c r="A3654" t="s">
        <v>14549</v>
      </c>
      <c r="B3654" t="s">
        <v>87</v>
      </c>
      <c r="C3654" t="s">
        <v>185</v>
      </c>
      <c r="D3654" t="s">
        <v>10889</v>
      </c>
      <c r="E3654">
        <v>55</v>
      </c>
    </row>
    <row r="3655" spans="1:5" x14ac:dyDescent="0.2">
      <c r="A3655" t="s">
        <v>14550</v>
      </c>
      <c r="B3655" t="s">
        <v>87</v>
      </c>
      <c r="C3655" t="s">
        <v>185</v>
      </c>
      <c r="D3655" t="s">
        <v>10901</v>
      </c>
      <c r="E3655">
        <v>60</v>
      </c>
    </row>
    <row r="3656" spans="1:5" x14ac:dyDescent="0.2">
      <c r="A3656" t="s">
        <v>14551</v>
      </c>
      <c r="B3656" t="s">
        <v>87</v>
      </c>
      <c r="C3656" t="s">
        <v>185</v>
      </c>
      <c r="D3656" t="s">
        <v>10903</v>
      </c>
      <c r="E3656">
        <v>140</v>
      </c>
    </row>
    <row r="3657" spans="1:5" x14ac:dyDescent="0.2">
      <c r="A3657" t="s">
        <v>14552</v>
      </c>
      <c r="B3657" t="s">
        <v>87</v>
      </c>
      <c r="C3657" t="s">
        <v>186</v>
      </c>
      <c r="D3657" t="s">
        <v>10887</v>
      </c>
      <c r="E3657">
        <v>1</v>
      </c>
    </row>
    <row r="3658" spans="1:5" x14ac:dyDescent="0.2">
      <c r="A3658" t="s">
        <v>14553</v>
      </c>
      <c r="B3658" t="s">
        <v>87</v>
      </c>
      <c r="C3658" t="s">
        <v>186</v>
      </c>
      <c r="D3658" t="s">
        <v>10889</v>
      </c>
      <c r="E3658">
        <v>35</v>
      </c>
    </row>
    <row r="3659" spans="1:5" x14ac:dyDescent="0.2">
      <c r="A3659" t="s">
        <v>14554</v>
      </c>
      <c r="B3659" t="s">
        <v>87</v>
      </c>
      <c r="C3659" t="s">
        <v>186</v>
      </c>
      <c r="D3659" t="s">
        <v>10901</v>
      </c>
      <c r="E3659">
        <v>44</v>
      </c>
    </row>
    <row r="3660" spans="1:5" x14ac:dyDescent="0.2">
      <c r="A3660" t="s">
        <v>14555</v>
      </c>
      <c r="B3660" t="s">
        <v>87</v>
      </c>
      <c r="C3660" t="s">
        <v>186</v>
      </c>
      <c r="D3660" t="s">
        <v>10903</v>
      </c>
      <c r="E3660">
        <v>98</v>
      </c>
    </row>
    <row r="3661" spans="1:5" x14ac:dyDescent="0.2">
      <c r="A3661" t="s">
        <v>14556</v>
      </c>
      <c r="B3661" t="s">
        <v>87</v>
      </c>
      <c r="C3661" t="s">
        <v>186</v>
      </c>
      <c r="D3661" t="s">
        <v>10929</v>
      </c>
      <c r="E3661">
        <v>1</v>
      </c>
    </row>
    <row r="3662" spans="1:5" x14ac:dyDescent="0.2">
      <c r="A3662" t="s">
        <v>14557</v>
      </c>
      <c r="B3662" t="s">
        <v>87</v>
      </c>
      <c r="C3662" t="s">
        <v>187</v>
      </c>
      <c r="D3662" t="s">
        <v>10855</v>
      </c>
      <c r="E3662">
        <v>1</v>
      </c>
    </row>
    <row r="3663" spans="1:5" x14ac:dyDescent="0.2">
      <c r="A3663" t="s">
        <v>14558</v>
      </c>
      <c r="B3663" t="s">
        <v>87</v>
      </c>
      <c r="C3663" t="s">
        <v>187</v>
      </c>
      <c r="D3663" t="s">
        <v>10869</v>
      </c>
      <c r="E3663">
        <v>2</v>
      </c>
    </row>
    <row r="3664" spans="1:5" x14ac:dyDescent="0.2">
      <c r="A3664" t="s">
        <v>14559</v>
      </c>
      <c r="B3664" t="s">
        <v>87</v>
      </c>
      <c r="C3664" t="s">
        <v>187</v>
      </c>
      <c r="D3664" t="s">
        <v>10885</v>
      </c>
      <c r="E3664">
        <v>1</v>
      </c>
    </row>
    <row r="3665" spans="1:5" x14ac:dyDescent="0.2">
      <c r="A3665" t="s">
        <v>14560</v>
      </c>
      <c r="B3665" t="s">
        <v>87</v>
      </c>
      <c r="C3665" t="s">
        <v>187</v>
      </c>
      <c r="D3665" t="s">
        <v>10887</v>
      </c>
      <c r="E3665">
        <v>5</v>
      </c>
    </row>
    <row r="3666" spans="1:5" x14ac:dyDescent="0.2">
      <c r="A3666" t="s">
        <v>14561</v>
      </c>
      <c r="B3666" t="s">
        <v>87</v>
      </c>
      <c r="C3666" t="s">
        <v>187</v>
      </c>
      <c r="D3666" t="s">
        <v>10889</v>
      </c>
      <c r="E3666">
        <v>28</v>
      </c>
    </row>
    <row r="3667" spans="1:5" x14ac:dyDescent="0.2">
      <c r="A3667" t="s">
        <v>14562</v>
      </c>
      <c r="B3667" t="s">
        <v>87</v>
      </c>
      <c r="C3667" t="s">
        <v>187</v>
      </c>
      <c r="D3667" t="s">
        <v>10893</v>
      </c>
      <c r="E3667">
        <v>2</v>
      </c>
    </row>
    <row r="3668" spans="1:5" x14ac:dyDescent="0.2">
      <c r="A3668" t="s">
        <v>14563</v>
      </c>
      <c r="B3668" t="s">
        <v>87</v>
      </c>
      <c r="C3668" t="s">
        <v>187</v>
      </c>
      <c r="D3668" t="s">
        <v>10901</v>
      </c>
      <c r="E3668">
        <v>31</v>
      </c>
    </row>
    <row r="3669" spans="1:5" x14ac:dyDescent="0.2">
      <c r="A3669" t="s">
        <v>14564</v>
      </c>
      <c r="B3669" t="s">
        <v>87</v>
      </c>
      <c r="C3669" t="s">
        <v>187</v>
      </c>
      <c r="D3669" t="s">
        <v>10903</v>
      </c>
      <c r="E3669">
        <v>100</v>
      </c>
    </row>
    <row r="3670" spans="1:5" x14ac:dyDescent="0.2">
      <c r="A3670" t="s">
        <v>14565</v>
      </c>
      <c r="B3670" t="s">
        <v>87</v>
      </c>
      <c r="C3670" t="s">
        <v>187</v>
      </c>
      <c r="D3670" t="s">
        <v>10921</v>
      </c>
      <c r="E3670">
        <v>1</v>
      </c>
    </row>
    <row r="3671" spans="1:5" x14ac:dyDescent="0.2">
      <c r="A3671" t="s">
        <v>14566</v>
      </c>
      <c r="B3671" t="s">
        <v>87</v>
      </c>
      <c r="C3671" t="s">
        <v>187</v>
      </c>
      <c r="D3671" t="s">
        <v>10925</v>
      </c>
      <c r="E3671">
        <v>1</v>
      </c>
    </row>
    <row r="3672" spans="1:5" x14ac:dyDescent="0.2">
      <c r="A3672" t="s">
        <v>14567</v>
      </c>
      <c r="B3672" t="s">
        <v>87</v>
      </c>
      <c r="C3672" t="s">
        <v>187</v>
      </c>
      <c r="D3672" t="s">
        <v>10929</v>
      </c>
      <c r="E3672">
        <v>1</v>
      </c>
    </row>
    <row r="3673" spans="1:5" x14ac:dyDescent="0.2">
      <c r="A3673" t="s">
        <v>14568</v>
      </c>
      <c r="B3673" t="s">
        <v>87</v>
      </c>
      <c r="C3673" t="s">
        <v>187</v>
      </c>
      <c r="D3673" t="s">
        <v>10935</v>
      </c>
      <c r="E3673">
        <v>2</v>
      </c>
    </row>
    <row r="3674" spans="1:5" x14ac:dyDescent="0.2">
      <c r="A3674" t="s">
        <v>14569</v>
      </c>
      <c r="B3674" t="s">
        <v>87</v>
      </c>
      <c r="C3674" t="s">
        <v>187</v>
      </c>
      <c r="D3674" t="s">
        <v>10941</v>
      </c>
      <c r="E3674">
        <v>3</v>
      </c>
    </row>
    <row r="3675" spans="1:5" x14ac:dyDescent="0.2">
      <c r="A3675" t="s">
        <v>14570</v>
      </c>
      <c r="B3675" t="s">
        <v>87</v>
      </c>
      <c r="C3675" t="s">
        <v>188</v>
      </c>
      <c r="D3675" t="s">
        <v>10855</v>
      </c>
      <c r="E3675">
        <v>1</v>
      </c>
    </row>
    <row r="3676" spans="1:5" x14ac:dyDescent="0.2">
      <c r="A3676" t="s">
        <v>14571</v>
      </c>
      <c r="B3676" t="s">
        <v>87</v>
      </c>
      <c r="C3676" t="s">
        <v>188</v>
      </c>
      <c r="D3676" t="s">
        <v>10859</v>
      </c>
      <c r="E3676">
        <v>1</v>
      </c>
    </row>
    <row r="3677" spans="1:5" x14ac:dyDescent="0.2">
      <c r="A3677" t="s">
        <v>14572</v>
      </c>
      <c r="B3677" t="s">
        <v>87</v>
      </c>
      <c r="C3677" t="s">
        <v>188</v>
      </c>
      <c r="D3677" t="s">
        <v>10869</v>
      </c>
      <c r="E3677">
        <v>5</v>
      </c>
    </row>
    <row r="3678" spans="1:5" x14ac:dyDescent="0.2">
      <c r="A3678" t="s">
        <v>14573</v>
      </c>
      <c r="B3678" t="s">
        <v>87</v>
      </c>
      <c r="C3678" t="s">
        <v>188</v>
      </c>
      <c r="D3678" t="s">
        <v>10877</v>
      </c>
      <c r="E3678">
        <v>1</v>
      </c>
    </row>
    <row r="3679" spans="1:5" x14ac:dyDescent="0.2">
      <c r="A3679" t="s">
        <v>14574</v>
      </c>
      <c r="B3679" t="s">
        <v>87</v>
      </c>
      <c r="C3679" t="s">
        <v>188</v>
      </c>
      <c r="D3679" t="s">
        <v>10887</v>
      </c>
      <c r="E3679">
        <v>9</v>
      </c>
    </row>
    <row r="3680" spans="1:5" x14ac:dyDescent="0.2">
      <c r="A3680" t="s">
        <v>14575</v>
      </c>
      <c r="B3680" t="s">
        <v>87</v>
      </c>
      <c r="C3680" t="s">
        <v>188</v>
      </c>
      <c r="D3680" t="s">
        <v>10889</v>
      </c>
      <c r="E3680">
        <v>134</v>
      </c>
    </row>
    <row r="3681" spans="1:5" x14ac:dyDescent="0.2">
      <c r="A3681" t="s">
        <v>14576</v>
      </c>
      <c r="B3681" t="s">
        <v>87</v>
      </c>
      <c r="C3681" t="s">
        <v>188</v>
      </c>
      <c r="D3681" t="s">
        <v>10899</v>
      </c>
      <c r="E3681">
        <v>1</v>
      </c>
    </row>
    <row r="3682" spans="1:5" x14ac:dyDescent="0.2">
      <c r="A3682" t="s">
        <v>14577</v>
      </c>
      <c r="B3682" t="s">
        <v>87</v>
      </c>
      <c r="C3682" t="s">
        <v>188</v>
      </c>
      <c r="D3682" t="s">
        <v>10901</v>
      </c>
      <c r="E3682">
        <v>158</v>
      </c>
    </row>
    <row r="3683" spans="1:5" x14ac:dyDescent="0.2">
      <c r="A3683" t="s">
        <v>14578</v>
      </c>
      <c r="B3683" t="s">
        <v>87</v>
      </c>
      <c r="C3683" t="s">
        <v>188</v>
      </c>
      <c r="D3683" t="s">
        <v>10903</v>
      </c>
      <c r="E3683">
        <v>290</v>
      </c>
    </row>
    <row r="3684" spans="1:5" x14ac:dyDescent="0.2">
      <c r="A3684" t="s">
        <v>14579</v>
      </c>
      <c r="B3684" t="s">
        <v>87</v>
      </c>
      <c r="C3684" t="s">
        <v>188</v>
      </c>
      <c r="D3684" t="s">
        <v>10907</v>
      </c>
      <c r="E3684">
        <v>1</v>
      </c>
    </row>
    <row r="3685" spans="1:5" x14ac:dyDescent="0.2">
      <c r="A3685" t="s">
        <v>14580</v>
      </c>
      <c r="B3685" t="s">
        <v>87</v>
      </c>
      <c r="C3685" t="s">
        <v>188</v>
      </c>
      <c r="D3685" t="s">
        <v>10925</v>
      </c>
      <c r="E3685">
        <v>1</v>
      </c>
    </row>
    <row r="3686" spans="1:5" x14ac:dyDescent="0.2">
      <c r="A3686" t="s">
        <v>14581</v>
      </c>
      <c r="B3686" t="s">
        <v>87</v>
      </c>
      <c r="C3686" t="s">
        <v>188</v>
      </c>
      <c r="D3686" t="s">
        <v>10935</v>
      </c>
      <c r="E3686">
        <v>1</v>
      </c>
    </row>
    <row r="3687" spans="1:5" x14ac:dyDescent="0.2">
      <c r="A3687" t="s">
        <v>14582</v>
      </c>
      <c r="B3687" t="s">
        <v>87</v>
      </c>
      <c r="C3687" t="s">
        <v>188</v>
      </c>
      <c r="D3687" t="s">
        <v>10941</v>
      </c>
      <c r="E3687">
        <v>5</v>
      </c>
    </row>
    <row r="3688" spans="1:5" x14ac:dyDescent="0.2">
      <c r="A3688" t="s">
        <v>14583</v>
      </c>
      <c r="B3688" t="s">
        <v>87</v>
      </c>
      <c r="C3688" t="s">
        <v>189</v>
      </c>
      <c r="D3688" t="s">
        <v>10889</v>
      </c>
      <c r="E3688">
        <v>17</v>
      </c>
    </row>
    <row r="3689" spans="1:5" x14ac:dyDescent="0.2">
      <c r="A3689" t="s">
        <v>14584</v>
      </c>
      <c r="B3689" t="s">
        <v>87</v>
      </c>
      <c r="C3689" t="s">
        <v>189</v>
      </c>
      <c r="D3689" t="s">
        <v>10901</v>
      </c>
      <c r="E3689">
        <v>21</v>
      </c>
    </row>
    <row r="3690" spans="1:5" x14ac:dyDescent="0.2">
      <c r="A3690" t="s">
        <v>14585</v>
      </c>
      <c r="B3690" t="s">
        <v>87</v>
      </c>
      <c r="C3690" t="s">
        <v>189</v>
      </c>
      <c r="D3690" t="s">
        <v>10903</v>
      </c>
      <c r="E3690">
        <v>41</v>
      </c>
    </row>
    <row r="3691" spans="1:5" x14ac:dyDescent="0.2">
      <c r="A3691" t="s">
        <v>14586</v>
      </c>
      <c r="B3691" t="s">
        <v>87</v>
      </c>
      <c r="C3691" t="s">
        <v>190</v>
      </c>
      <c r="D3691" t="s">
        <v>10855</v>
      </c>
      <c r="E3691">
        <v>1</v>
      </c>
    </row>
    <row r="3692" spans="1:5" x14ac:dyDescent="0.2">
      <c r="A3692" t="s">
        <v>14587</v>
      </c>
      <c r="B3692" t="s">
        <v>87</v>
      </c>
      <c r="C3692" t="s">
        <v>190</v>
      </c>
      <c r="D3692" t="s">
        <v>10869</v>
      </c>
      <c r="E3692">
        <v>1</v>
      </c>
    </row>
    <row r="3693" spans="1:5" x14ac:dyDescent="0.2">
      <c r="A3693" t="s">
        <v>14588</v>
      </c>
      <c r="B3693" t="s">
        <v>87</v>
      </c>
      <c r="C3693" t="s">
        <v>190</v>
      </c>
      <c r="D3693" t="s">
        <v>10873</v>
      </c>
      <c r="E3693">
        <v>1</v>
      </c>
    </row>
    <row r="3694" spans="1:5" x14ac:dyDescent="0.2">
      <c r="A3694" t="s">
        <v>14589</v>
      </c>
      <c r="B3694" t="s">
        <v>87</v>
      </c>
      <c r="C3694" t="s">
        <v>190</v>
      </c>
      <c r="D3694" t="s">
        <v>10887</v>
      </c>
      <c r="E3694">
        <v>1</v>
      </c>
    </row>
    <row r="3695" spans="1:5" x14ac:dyDescent="0.2">
      <c r="A3695" t="s">
        <v>14590</v>
      </c>
      <c r="B3695" t="s">
        <v>87</v>
      </c>
      <c r="C3695" t="s">
        <v>190</v>
      </c>
      <c r="D3695" t="s">
        <v>10889</v>
      </c>
      <c r="E3695">
        <v>23</v>
      </c>
    </row>
    <row r="3696" spans="1:5" x14ac:dyDescent="0.2">
      <c r="A3696" t="s">
        <v>14591</v>
      </c>
      <c r="B3696" t="s">
        <v>87</v>
      </c>
      <c r="C3696" t="s">
        <v>190</v>
      </c>
      <c r="D3696" t="s">
        <v>10893</v>
      </c>
      <c r="E3696">
        <v>1</v>
      </c>
    </row>
    <row r="3697" spans="1:5" x14ac:dyDescent="0.2">
      <c r="A3697" t="s">
        <v>14592</v>
      </c>
      <c r="B3697" t="s">
        <v>87</v>
      </c>
      <c r="C3697" t="s">
        <v>190</v>
      </c>
      <c r="D3697" t="s">
        <v>10901</v>
      </c>
      <c r="E3697">
        <v>32</v>
      </c>
    </row>
    <row r="3698" spans="1:5" x14ac:dyDescent="0.2">
      <c r="A3698" t="s">
        <v>14593</v>
      </c>
      <c r="B3698" t="s">
        <v>87</v>
      </c>
      <c r="C3698" t="s">
        <v>190</v>
      </c>
      <c r="D3698" t="s">
        <v>10903</v>
      </c>
      <c r="E3698">
        <v>64</v>
      </c>
    </row>
    <row r="3699" spans="1:5" x14ac:dyDescent="0.2">
      <c r="A3699" t="s">
        <v>14594</v>
      </c>
      <c r="B3699" t="s">
        <v>87</v>
      </c>
      <c r="C3699" t="s">
        <v>190</v>
      </c>
      <c r="D3699" t="s">
        <v>10925</v>
      </c>
      <c r="E3699">
        <v>1</v>
      </c>
    </row>
    <row r="3700" spans="1:5" x14ac:dyDescent="0.2">
      <c r="A3700" t="s">
        <v>14595</v>
      </c>
      <c r="B3700" t="s">
        <v>87</v>
      </c>
      <c r="C3700" t="s">
        <v>190</v>
      </c>
      <c r="D3700" t="s">
        <v>10929</v>
      </c>
      <c r="E3700">
        <v>1</v>
      </c>
    </row>
    <row r="3701" spans="1:5" x14ac:dyDescent="0.2">
      <c r="A3701" t="s">
        <v>14596</v>
      </c>
      <c r="B3701" t="s">
        <v>87</v>
      </c>
      <c r="C3701" t="s">
        <v>190</v>
      </c>
      <c r="D3701" t="s">
        <v>10941</v>
      </c>
      <c r="E3701">
        <v>1</v>
      </c>
    </row>
    <row r="3702" spans="1:5" x14ac:dyDescent="0.2">
      <c r="A3702" t="s">
        <v>14597</v>
      </c>
      <c r="B3702" t="s">
        <v>87</v>
      </c>
      <c r="C3702" t="s">
        <v>191</v>
      </c>
      <c r="D3702" t="s">
        <v>10859</v>
      </c>
      <c r="E3702">
        <v>1</v>
      </c>
    </row>
    <row r="3703" spans="1:5" x14ac:dyDescent="0.2">
      <c r="A3703" t="s">
        <v>14598</v>
      </c>
      <c r="B3703" t="s">
        <v>87</v>
      </c>
      <c r="C3703" t="s">
        <v>191</v>
      </c>
      <c r="D3703" t="s">
        <v>10887</v>
      </c>
      <c r="E3703">
        <v>1</v>
      </c>
    </row>
    <row r="3704" spans="1:5" x14ac:dyDescent="0.2">
      <c r="A3704" t="s">
        <v>14599</v>
      </c>
      <c r="B3704" t="s">
        <v>87</v>
      </c>
      <c r="C3704" t="s">
        <v>191</v>
      </c>
      <c r="D3704" t="s">
        <v>10889</v>
      </c>
      <c r="E3704">
        <v>55</v>
      </c>
    </row>
    <row r="3705" spans="1:5" x14ac:dyDescent="0.2">
      <c r="A3705" t="s">
        <v>14600</v>
      </c>
      <c r="B3705" t="s">
        <v>87</v>
      </c>
      <c r="C3705" t="s">
        <v>191</v>
      </c>
      <c r="D3705" t="s">
        <v>10901</v>
      </c>
      <c r="E3705">
        <v>64</v>
      </c>
    </row>
    <row r="3706" spans="1:5" x14ac:dyDescent="0.2">
      <c r="A3706" t="s">
        <v>14601</v>
      </c>
      <c r="B3706" t="s">
        <v>87</v>
      </c>
      <c r="C3706" t="s">
        <v>191</v>
      </c>
      <c r="D3706" t="s">
        <v>10903</v>
      </c>
      <c r="E3706">
        <v>129</v>
      </c>
    </row>
    <row r="3707" spans="1:5" x14ac:dyDescent="0.2">
      <c r="A3707" t="s">
        <v>14602</v>
      </c>
      <c r="B3707" t="s">
        <v>87</v>
      </c>
      <c r="C3707" t="s">
        <v>192</v>
      </c>
      <c r="D3707" t="s">
        <v>10855</v>
      </c>
      <c r="E3707">
        <v>2</v>
      </c>
    </row>
    <row r="3708" spans="1:5" x14ac:dyDescent="0.2">
      <c r="A3708" t="s">
        <v>14603</v>
      </c>
      <c r="B3708" t="s">
        <v>87</v>
      </c>
      <c r="C3708" t="s">
        <v>192</v>
      </c>
      <c r="D3708" t="s">
        <v>10871</v>
      </c>
      <c r="E3708">
        <v>1</v>
      </c>
    </row>
    <row r="3709" spans="1:5" x14ac:dyDescent="0.2">
      <c r="A3709" t="s">
        <v>14604</v>
      </c>
      <c r="B3709" t="s">
        <v>87</v>
      </c>
      <c r="C3709" t="s">
        <v>192</v>
      </c>
      <c r="D3709" t="s">
        <v>10887</v>
      </c>
      <c r="E3709">
        <v>4</v>
      </c>
    </row>
    <row r="3710" spans="1:5" x14ac:dyDescent="0.2">
      <c r="A3710" t="s">
        <v>14605</v>
      </c>
      <c r="B3710" t="s">
        <v>87</v>
      </c>
      <c r="C3710" t="s">
        <v>192</v>
      </c>
      <c r="D3710" t="s">
        <v>10889</v>
      </c>
      <c r="E3710">
        <v>43</v>
      </c>
    </row>
    <row r="3711" spans="1:5" x14ac:dyDescent="0.2">
      <c r="A3711" t="s">
        <v>14606</v>
      </c>
      <c r="B3711" t="s">
        <v>87</v>
      </c>
      <c r="C3711" t="s">
        <v>192</v>
      </c>
      <c r="D3711" t="s">
        <v>10895</v>
      </c>
      <c r="E3711">
        <v>2</v>
      </c>
    </row>
    <row r="3712" spans="1:5" x14ac:dyDescent="0.2">
      <c r="A3712" t="s">
        <v>14607</v>
      </c>
      <c r="B3712" t="s">
        <v>87</v>
      </c>
      <c r="C3712" t="s">
        <v>192</v>
      </c>
      <c r="D3712" t="s">
        <v>10901</v>
      </c>
      <c r="E3712">
        <v>49</v>
      </c>
    </row>
    <row r="3713" spans="1:5" x14ac:dyDescent="0.2">
      <c r="A3713" t="s">
        <v>14608</v>
      </c>
      <c r="B3713" t="s">
        <v>87</v>
      </c>
      <c r="C3713" t="s">
        <v>192</v>
      </c>
      <c r="D3713" t="s">
        <v>10903</v>
      </c>
      <c r="E3713">
        <v>97</v>
      </c>
    </row>
    <row r="3714" spans="1:5" x14ac:dyDescent="0.2">
      <c r="A3714" t="s">
        <v>14609</v>
      </c>
      <c r="B3714" t="s">
        <v>87</v>
      </c>
      <c r="C3714" t="s">
        <v>192</v>
      </c>
      <c r="D3714" t="s">
        <v>10925</v>
      </c>
      <c r="E3714">
        <v>1</v>
      </c>
    </row>
    <row r="3715" spans="1:5" x14ac:dyDescent="0.2">
      <c r="A3715" t="s">
        <v>14610</v>
      </c>
      <c r="B3715" t="s">
        <v>87</v>
      </c>
      <c r="C3715" t="s">
        <v>192</v>
      </c>
      <c r="D3715" t="s">
        <v>10941</v>
      </c>
      <c r="E3715">
        <v>1</v>
      </c>
    </row>
    <row r="3716" spans="1:5" x14ac:dyDescent="0.2">
      <c r="A3716" t="s">
        <v>14611</v>
      </c>
      <c r="B3716" t="s">
        <v>87</v>
      </c>
      <c r="C3716" t="s">
        <v>193</v>
      </c>
      <c r="D3716" t="s">
        <v>10855</v>
      </c>
      <c r="E3716">
        <v>1</v>
      </c>
    </row>
    <row r="3717" spans="1:5" x14ac:dyDescent="0.2">
      <c r="A3717" t="s">
        <v>14612</v>
      </c>
      <c r="B3717" t="s">
        <v>87</v>
      </c>
      <c r="C3717" t="s">
        <v>193</v>
      </c>
      <c r="D3717" t="s">
        <v>10887</v>
      </c>
      <c r="E3717">
        <v>2</v>
      </c>
    </row>
    <row r="3718" spans="1:5" x14ac:dyDescent="0.2">
      <c r="A3718" t="s">
        <v>14613</v>
      </c>
      <c r="B3718" t="s">
        <v>87</v>
      </c>
      <c r="C3718" t="s">
        <v>193</v>
      </c>
      <c r="D3718" t="s">
        <v>10889</v>
      </c>
      <c r="E3718">
        <v>30</v>
      </c>
    </row>
    <row r="3719" spans="1:5" x14ac:dyDescent="0.2">
      <c r="A3719" t="s">
        <v>14614</v>
      </c>
      <c r="B3719" t="s">
        <v>87</v>
      </c>
      <c r="C3719" t="s">
        <v>193</v>
      </c>
      <c r="D3719" t="s">
        <v>10901</v>
      </c>
      <c r="E3719">
        <v>35</v>
      </c>
    </row>
    <row r="3720" spans="1:5" x14ac:dyDescent="0.2">
      <c r="A3720" t="s">
        <v>14615</v>
      </c>
      <c r="B3720" t="s">
        <v>87</v>
      </c>
      <c r="C3720" t="s">
        <v>193</v>
      </c>
      <c r="D3720" t="s">
        <v>10903</v>
      </c>
      <c r="E3720">
        <v>63</v>
      </c>
    </row>
    <row r="3721" spans="1:5" x14ac:dyDescent="0.2">
      <c r="A3721" t="s">
        <v>14616</v>
      </c>
      <c r="B3721" t="s">
        <v>87</v>
      </c>
      <c r="C3721" t="s">
        <v>193</v>
      </c>
      <c r="D3721" t="s">
        <v>10941</v>
      </c>
      <c r="E3721">
        <v>1</v>
      </c>
    </row>
    <row r="3722" spans="1:5" x14ac:dyDescent="0.2">
      <c r="A3722" t="s">
        <v>14617</v>
      </c>
      <c r="B3722" t="s">
        <v>87</v>
      </c>
      <c r="C3722" t="s">
        <v>194</v>
      </c>
      <c r="D3722" t="s">
        <v>10851</v>
      </c>
      <c r="E3722">
        <v>1</v>
      </c>
    </row>
    <row r="3723" spans="1:5" x14ac:dyDescent="0.2">
      <c r="A3723" t="s">
        <v>14618</v>
      </c>
      <c r="B3723" t="s">
        <v>87</v>
      </c>
      <c r="C3723" t="s">
        <v>194</v>
      </c>
      <c r="D3723" t="s">
        <v>10853</v>
      </c>
      <c r="E3723">
        <v>1</v>
      </c>
    </row>
    <row r="3724" spans="1:5" x14ac:dyDescent="0.2">
      <c r="A3724" t="s">
        <v>14619</v>
      </c>
      <c r="B3724" t="s">
        <v>87</v>
      </c>
      <c r="C3724" t="s">
        <v>194</v>
      </c>
      <c r="D3724" t="s">
        <v>10869</v>
      </c>
      <c r="E3724">
        <v>6</v>
      </c>
    </row>
    <row r="3725" spans="1:5" x14ac:dyDescent="0.2">
      <c r="A3725" t="s">
        <v>14620</v>
      </c>
      <c r="B3725" t="s">
        <v>87</v>
      </c>
      <c r="C3725" t="s">
        <v>194</v>
      </c>
      <c r="D3725" t="s">
        <v>10873</v>
      </c>
      <c r="E3725">
        <v>1</v>
      </c>
    </row>
    <row r="3726" spans="1:5" x14ac:dyDescent="0.2">
      <c r="A3726" t="s">
        <v>14621</v>
      </c>
      <c r="B3726" t="s">
        <v>87</v>
      </c>
      <c r="C3726" t="s">
        <v>194</v>
      </c>
      <c r="D3726" t="s">
        <v>10885</v>
      </c>
      <c r="E3726">
        <v>2</v>
      </c>
    </row>
    <row r="3727" spans="1:5" x14ac:dyDescent="0.2">
      <c r="A3727" t="s">
        <v>14622</v>
      </c>
      <c r="B3727" t="s">
        <v>87</v>
      </c>
      <c r="C3727" t="s">
        <v>194</v>
      </c>
      <c r="D3727" t="s">
        <v>10887</v>
      </c>
      <c r="E3727">
        <v>9</v>
      </c>
    </row>
    <row r="3728" spans="1:5" x14ac:dyDescent="0.2">
      <c r="A3728" t="s">
        <v>14623</v>
      </c>
      <c r="B3728" t="s">
        <v>87</v>
      </c>
      <c r="C3728" t="s">
        <v>194</v>
      </c>
      <c r="D3728" t="s">
        <v>10889</v>
      </c>
      <c r="E3728">
        <v>128</v>
      </c>
    </row>
    <row r="3729" spans="1:5" x14ac:dyDescent="0.2">
      <c r="A3729" t="s">
        <v>14624</v>
      </c>
      <c r="B3729" t="s">
        <v>87</v>
      </c>
      <c r="C3729" t="s">
        <v>194</v>
      </c>
      <c r="D3729" t="s">
        <v>10893</v>
      </c>
      <c r="E3729">
        <v>2</v>
      </c>
    </row>
    <row r="3730" spans="1:5" x14ac:dyDescent="0.2">
      <c r="A3730" t="s">
        <v>14625</v>
      </c>
      <c r="B3730" t="s">
        <v>87</v>
      </c>
      <c r="C3730" t="s">
        <v>194</v>
      </c>
      <c r="D3730" t="s">
        <v>10895</v>
      </c>
      <c r="E3730">
        <v>2</v>
      </c>
    </row>
    <row r="3731" spans="1:5" x14ac:dyDescent="0.2">
      <c r="A3731" t="s">
        <v>14626</v>
      </c>
      <c r="B3731" t="s">
        <v>87</v>
      </c>
      <c r="C3731" t="s">
        <v>194</v>
      </c>
      <c r="D3731" t="s">
        <v>10901</v>
      </c>
      <c r="E3731">
        <v>145</v>
      </c>
    </row>
    <row r="3732" spans="1:5" x14ac:dyDescent="0.2">
      <c r="A3732" t="s">
        <v>14627</v>
      </c>
      <c r="B3732" t="s">
        <v>87</v>
      </c>
      <c r="C3732" t="s">
        <v>194</v>
      </c>
      <c r="D3732" t="s">
        <v>10903</v>
      </c>
      <c r="E3732">
        <v>277</v>
      </c>
    </row>
    <row r="3733" spans="1:5" x14ac:dyDescent="0.2">
      <c r="A3733" t="s">
        <v>14628</v>
      </c>
      <c r="B3733" t="s">
        <v>87</v>
      </c>
      <c r="C3733" t="s">
        <v>194</v>
      </c>
      <c r="D3733" t="s">
        <v>10905</v>
      </c>
      <c r="E3733">
        <v>1</v>
      </c>
    </row>
    <row r="3734" spans="1:5" x14ac:dyDescent="0.2">
      <c r="A3734" t="s">
        <v>14629</v>
      </c>
      <c r="B3734" t="s">
        <v>87</v>
      </c>
      <c r="C3734" t="s">
        <v>194</v>
      </c>
      <c r="D3734" t="s">
        <v>10907</v>
      </c>
      <c r="E3734">
        <v>2</v>
      </c>
    </row>
    <row r="3735" spans="1:5" x14ac:dyDescent="0.2">
      <c r="A3735" t="s">
        <v>14630</v>
      </c>
      <c r="B3735" t="s">
        <v>87</v>
      </c>
      <c r="C3735" t="s">
        <v>194</v>
      </c>
      <c r="D3735" t="s">
        <v>10909</v>
      </c>
      <c r="E3735">
        <v>2</v>
      </c>
    </row>
    <row r="3736" spans="1:5" x14ac:dyDescent="0.2">
      <c r="A3736" t="s">
        <v>14631</v>
      </c>
      <c r="B3736" t="s">
        <v>87</v>
      </c>
      <c r="C3736" t="s">
        <v>194</v>
      </c>
      <c r="D3736" t="s">
        <v>10913</v>
      </c>
      <c r="E3736">
        <v>1</v>
      </c>
    </row>
    <row r="3737" spans="1:5" x14ac:dyDescent="0.2">
      <c r="A3737" t="s">
        <v>14632</v>
      </c>
      <c r="B3737" t="s">
        <v>87</v>
      </c>
      <c r="C3737" t="s">
        <v>194</v>
      </c>
      <c r="D3737" t="s">
        <v>10915</v>
      </c>
      <c r="E3737">
        <v>1</v>
      </c>
    </row>
    <row r="3738" spans="1:5" x14ac:dyDescent="0.2">
      <c r="A3738" t="s">
        <v>14633</v>
      </c>
      <c r="B3738" t="s">
        <v>87</v>
      </c>
      <c r="C3738" t="s">
        <v>194</v>
      </c>
      <c r="D3738" t="s">
        <v>10919</v>
      </c>
      <c r="E3738">
        <v>1</v>
      </c>
    </row>
    <row r="3739" spans="1:5" x14ac:dyDescent="0.2">
      <c r="A3739" t="s">
        <v>14634</v>
      </c>
      <c r="B3739" t="s">
        <v>87</v>
      </c>
      <c r="C3739" t="s">
        <v>194</v>
      </c>
      <c r="D3739" t="s">
        <v>10921</v>
      </c>
      <c r="E3739">
        <v>1</v>
      </c>
    </row>
    <row r="3740" spans="1:5" x14ac:dyDescent="0.2">
      <c r="A3740" t="s">
        <v>14635</v>
      </c>
      <c r="B3740" t="s">
        <v>87</v>
      </c>
      <c r="C3740" t="s">
        <v>194</v>
      </c>
      <c r="D3740" t="s">
        <v>10927</v>
      </c>
      <c r="E3740">
        <v>1</v>
      </c>
    </row>
    <row r="3741" spans="1:5" x14ac:dyDescent="0.2">
      <c r="A3741" t="s">
        <v>14636</v>
      </c>
      <c r="B3741" t="s">
        <v>87</v>
      </c>
      <c r="C3741" t="s">
        <v>194</v>
      </c>
      <c r="D3741" t="s">
        <v>10929</v>
      </c>
      <c r="E3741">
        <v>2</v>
      </c>
    </row>
    <row r="3742" spans="1:5" x14ac:dyDescent="0.2">
      <c r="A3742" t="s">
        <v>14637</v>
      </c>
      <c r="B3742" t="s">
        <v>87</v>
      </c>
      <c r="C3742" t="s">
        <v>194</v>
      </c>
      <c r="D3742" t="s">
        <v>10935</v>
      </c>
      <c r="E3742">
        <v>1</v>
      </c>
    </row>
    <row r="3743" spans="1:5" x14ac:dyDescent="0.2">
      <c r="A3743" t="s">
        <v>14638</v>
      </c>
      <c r="B3743" t="s">
        <v>87</v>
      </c>
      <c r="C3743" t="s">
        <v>194</v>
      </c>
      <c r="D3743" t="s">
        <v>10937</v>
      </c>
      <c r="E3743">
        <v>1</v>
      </c>
    </row>
    <row r="3744" spans="1:5" x14ac:dyDescent="0.2">
      <c r="A3744" t="s">
        <v>14639</v>
      </c>
      <c r="B3744" t="s">
        <v>87</v>
      </c>
      <c r="C3744" t="s">
        <v>194</v>
      </c>
      <c r="D3744" t="s">
        <v>10939</v>
      </c>
      <c r="E3744">
        <v>2</v>
      </c>
    </row>
    <row r="3745" spans="1:5" x14ac:dyDescent="0.2">
      <c r="A3745" t="s">
        <v>14640</v>
      </c>
      <c r="B3745" t="s">
        <v>87</v>
      </c>
      <c r="C3745" t="s">
        <v>194</v>
      </c>
      <c r="D3745" t="s">
        <v>10941</v>
      </c>
      <c r="E3745">
        <v>5</v>
      </c>
    </row>
    <row r="3746" spans="1:5" x14ac:dyDescent="0.2">
      <c r="A3746" t="s">
        <v>14641</v>
      </c>
      <c r="B3746" t="s">
        <v>87</v>
      </c>
      <c r="C3746" t="s">
        <v>195</v>
      </c>
      <c r="D3746" t="s">
        <v>10869</v>
      </c>
      <c r="E3746">
        <v>1</v>
      </c>
    </row>
    <row r="3747" spans="1:5" x14ac:dyDescent="0.2">
      <c r="A3747" t="s">
        <v>14642</v>
      </c>
      <c r="B3747" t="s">
        <v>87</v>
      </c>
      <c r="C3747" t="s">
        <v>195</v>
      </c>
      <c r="D3747" t="s">
        <v>10873</v>
      </c>
      <c r="E3747">
        <v>1</v>
      </c>
    </row>
    <row r="3748" spans="1:5" x14ac:dyDescent="0.2">
      <c r="A3748" t="s">
        <v>14643</v>
      </c>
      <c r="B3748" t="s">
        <v>87</v>
      </c>
      <c r="C3748" t="s">
        <v>195</v>
      </c>
      <c r="D3748" t="s">
        <v>10887</v>
      </c>
      <c r="E3748">
        <v>4</v>
      </c>
    </row>
    <row r="3749" spans="1:5" x14ac:dyDescent="0.2">
      <c r="A3749" t="s">
        <v>14644</v>
      </c>
      <c r="B3749" t="s">
        <v>87</v>
      </c>
      <c r="C3749" t="s">
        <v>195</v>
      </c>
      <c r="D3749" t="s">
        <v>10889</v>
      </c>
      <c r="E3749">
        <v>34</v>
      </c>
    </row>
    <row r="3750" spans="1:5" x14ac:dyDescent="0.2">
      <c r="A3750" t="s">
        <v>14645</v>
      </c>
      <c r="B3750" t="s">
        <v>87</v>
      </c>
      <c r="C3750" t="s">
        <v>195</v>
      </c>
      <c r="D3750" t="s">
        <v>10901</v>
      </c>
      <c r="E3750">
        <v>47</v>
      </c>
    </row>
    <row r="3751" spans="1:5" x14ac:dyDescent="0.2">
      <c r="A3751" t="s">
        <v>14646</v>
      </c>
      <c r="B3751" t="s">
        <v>87</v>
      </c>
      <c r="C3751" t="s">
        <v>195</v>
      </c>
      <c r="D3751" t="s">
        <v>10903</v>
      </c>
      <c r="E3751">
        <v>100</v>
      </c>
    </row>
    <row r="3752" spans="1:5" x14ac:dyDescent="0.2">
      <c r="A3752" t="s">
        <v>14647</v>
      </c>
      <c r="B3752" t="s">
        <v>87</v>
      </c>
      <c r="C3752" t="s">
        <v>195</v>
      </c>
      <c r="D3752" t="s">
        <v>10907</v>
      </c>
      <c r="E3752">
        <v>1</v>
      </c>
    </row>
    <row r="3753" spans="1:5" x14ac:dyDescent="0.2">
      <c r="A3753" t="s">
        <v>14648</v>
      </c>
      <c r="B3753" t="s">
        <v>87</v>
      </c>
      <c r="C3753" t="s">
        <v>195</v>
      </c>
      <c r="D3753" t="s">
        <v>10919</v>
      </c>
      <c r="E3753">
        <v>1</v>
      </c>
    </row>
    <row r="3754" spans="1:5" x14ac:dyDescent="0.2">
      <c r="A3754" t="s">
        <v>14649</v>
      </c>
      <c r="B3754" t="s">
        <v>87</v>
      </c>
      <c r="C3754" t="s">
        <v>195</v>
      </c>
      <c r="D3754" t="s">
        <v>10925</v>
      </c>
      <c r="E3754">
        <v>1</v>
      </c>
    </row>
    <row r="3755" spans="1:5" x14ac:dyDescent="0.2">
      <c r="A3755" t="s">
        <v>14650</v>
      </c>
      <c r="B3755" t="s">
        <v>87</v>
      </c>
      <c r="C3755" t="s">
        <v>195</v>
      </c>
      <c r="D3755" t="s">
        <v>10929</v>
      </c>
      <c r="E3755">
        <v>1</v>
      </c>
    </row>
    <row r="3756" spans="1:5" x14ac:dyDescent="0.2">
      <c r="A3756" t="s">
        <v>14651</v>
      </c>
      <c r="B3756" t="s">
        <v>87</v>
      </c>
      <c r="C3756" t="s">
        <v>195</v>
      </c>
      <c r="D3756" t="s">
        <v>10931</v>
      </c>
      <c r="E3756">
        <v>1</v>
      </c>
    </row>
    <row r="3757" spans="1:5" x14ac:dyDescent="0.2">
      <c r="A3757" t="s">
        <v>14652</v>
      </c>
      <c r="B3757" t="s">
        <v>87</v>
      </c>
      <c r="C3757" t="s">
        <v>195</v>
      </c>
      <c r="D3757" t="s">
        <v>10941</v>
      </c>
      <c r="E3757">
        <v>1</v>
      </c>
    </row>
    <row r="3758" spans="1:5" x14ac:dyDescent="0.2">
      <c r="A3758" t="s">
        <v>14653</v>
      </c>
      <c r="B3758" t="s">
        <v>87</v>
      </c>
      <c r="C3758" t="s">
        <v>195</v>
      </c>
      <c r="D3758" t="s">
        <v>10943</v>
      </c>
      <c r="E3758">
        <v>1</v>
      </c>
    </row>
    <row r="3759" spans="1:5" x14ac:dyDescent="0.2">
      <c r="A3759" t="s">
        <v>14654</v>
      </c>
      <c r="B3759" t="s">
        <v>87</v>
      </c>
      <c r="C3759" t="s">
        <v>273</v>
      </c>
      <c r="D3759" t="s">
        <v>10869</v>
      </c>
      <c r="E3759">
        <v>1</v>
      </c>
    </row>
    <row r="3760" spans="1:5" x14ac:dyDescent="0.2">
      <c r="A3760" t="s">
        <v>14655</v>
      </c>
      <c r="B3760" t="s">
        <v>87</v>
      </c>
      <c r="C3760" t="s">
        <v>273</v>
      </c>
      <c r="D3760" t="s">
        <v>10877</v>
      </c>
      <c r="E3760">
        <v>1</v>
      </c>
    </row>
    <row r="3761" spans="1:5" x14ac:dyDescent="0.2">
      <c r="A3761" t="s">
        <v>14656</v>
      </c>
      <c r="B3761" t="s">
        <v>87</v>
      </c>
      <c r="C3761" t="s">
        <v>273</v>
      </c>
      <c r="D3761" t="s">
        <v>10887</v>
      </c>
      <c r="E3761">
        <v>1</v>
      </c>
    </row>
    <row r="3762" spans="1:5" x14ac:dyDescent="0.2">
      <c r="A3762" t="s">
        <v>14657</v>
      </c>
      <c r="B3762" t="s">
        <v>87</v>
      </c>
      <c r="C3762" t="s">
        <v>273</v>
      </c>
      <c r="D3762" t="s">
        <v>10889</v>
      </c>
      <c r="E3762">
        <v>2</v>
      </c>
    </row>
    <row r="3763" spans="1:5" x14ac:dyDescent="0.2">
      <c r="A3763" t="s">
        <v>14658</v>
      </c>
      <c r="B3763" t="s">
        <v>87</v>
      </c>
      <c r="C3763" t="s">
        <v>273</v>
      </c>
      <c r="D3763" t="s">
        <v>10893</v>
      </c>
      <c r="E3763">
        <v>1</v>
      </c>
    </row>
    <row r="3764" spans="1:5" x14ac:dyDescent="0.2">
      <c r="A3764" t="s">
        <v>14659</v>
      </c>
      <c r="B3764" t="s">
        <v>87</v>
      </c>
      <c r="C3764" t="s">
        <v>273</v>
      </c>
      <c r="D3764" t="s">
        <v>10901</v>
      </c>
      <c r="E3764">
        <v>3</v>
      </c>
    </row>
    <row r="3765" spans="1:5" x14ac:dyDescent="0.2">
      <c r="A3765" t="s">
        <v>14660</v>
      </c>
      <c r="B3765" t="s">
        <v>87</v>
      </c>
      <c r="C3765" t="s">
        <v>273</v>
      </c>
      <c r="D3765" t="s">
        <v>10903</v>
      </c>
      <c r="E3765">
        <v>8</v>
      </c>
    </row>
    <row r="3766" spans="1:5" x14ac:dyDescent="0.2">
      <c r="A3766" t="s">
        <v>14661</v>
      </c>
      <c r="B3766" t="s">
        <v>87</v>
      </c>
      <c r="C3766" t="s">
        <v>273</v>
      </c>
      <c r="D3766" t="s">
        <v>10941</v>
      </c>
      <c r="E3766">
        <v>1</v>
      </c>
    </row>
    <row r="3767" spans="1:5" x14ac:dyDescent="0.2">
      <c r="A3767" t="s">
        <v>14662</v>
      </c>
      <c r="B3767" t="s">
        <v>87</v>
      </c>
      <c r="C3767" t="s">
        <v>196</v>
      </c>
      <c r="D3767" t="s">
        <v>10871</v>
      </c>
      <c r="E3767">
        <v>1</v>
      </c>
    </row>
    <row r="3768" spans="1:5" x14ac:dyDescent="0.2">
      <c r="A3768" t="s">
        <v>14663</v>
      </c>
      <c r="B3768" t="s">
        <v>87</v>
      </c>
      <c r="C3768" t="s">
        <v>196</v>
      </c>
      <c r="D3768" t="s">
        <v>10873</v>
      </c>
      <c r="E3768">
        <v>1</v>
      </c>
    </row>
    <row r="3769" spans="1:5" x14ac:dyDescent="0.2">
      <c r="A3769" t="s">
        <v>14664</v>
      </c>
      <c r="B3769" t="s">
        <v>87</v>
      </c>
      <c r="C3769" t="s">
        <v>196</v>
      </c>
      <c r="D3769" t="s">
        <v>10887</v>
      </c>
      <c r="E3769">
        <v>1</v>
      </c>
    </row>
    <row r="3770" spans="1:5" x14ac:dyDescent="0.2">
      <c r="A3770" t="s">
        <v>14665</v>
      </c>
      <c r="B3770" t="s">
        <v>87</v>
      </c>
      <c r="C3770" t="s">
        <v>196</v>
      </c>
      <c r="D3770" t="s">
        <v>10889</v>
      </c>
      <c r="E3770">
        <v>30</v>
      </c>
    </row>
    <row r="3771" spans="1:5" x14ac:dyDescent="0.2">
      <c r="A3771" t="s">
        <v>14666</v>
      </c>
      <c r="B3771" t="s">
        <v>87</v>
      </c>
      <c r="C3771" t="s">
        <v>196</v>
      </c>
      <c r="D3771" t="s">
        <v>10901</v>
      </c>
      <c r="E3771">
        <v>31</v>
      </c>
    </row>
    <row r="3772" spans="1:5" x14ac:dyDescent="0.2">
      <c r="A3772" t="s">
        <v>14667</v>
      </c>
      <c r="B3772" t="s">
        <v>87</v>
      </c>
      <c r="C3772" t="s">
        <v>196</v>
      </c>
      <c r="D3772" t="s">
        <v>10903</v>
      </c>
      <c r="E3772">
        <v>87</v>
      </c>
    </row>
    <row r="3773" spans="1:5" x14ac:dyDescent="0.2">
      <c r="A3773" t="s">
        <v>14668</v>
      </c>
      <c r="B3773" t="s">
        <v>87</v>
      </c>
      <c r="C3773" t="s">
        <v>196</v>
      </c>
      <c r="D3773" t="s">
        <v>10907</v>
      </c>
      <c r="E3773">
        <v>1</v>
      </c>
    </row>
    <row r="3774" spans="1:5" x14ac:dyDescent="0.2">
      <c r="A3774" t="s">
        <v>14669</v>
      </c>
      <c r="B3774" t="s">
        <v>87</v>
      </c>
      <c r="C3774" t="s">
        <v>196</v>
      </c>
      <c r="D3774" t="s">
        <v>10925</v>
      </c>
      <c r="E3774">
        <v>1</v>
      </c>
    </row>
    <row r="3775" spans="1:5" x14ac:dyDescent="0.2">
      <c r="A3775" t="s">
        <v>14670</v>
      </c>
      <c r="B3775" t="s">
        <v>87</v>
      </c>
      <c r="C3775" t="s">
        <v>196</v>
      </c>
      <c r="D3775" t="s">
        <v>10931</v>
      </c>
      <c r="E3775">
        <v>1</v>
      </c>
    </row>
    <row r="3776" spans="1:5" x14ac:dyDescent="0.2">
      <c r="A3776" t="s">
        <v>14671</v>
      </c>
      <c r="B3776" t="s">
        <v>87</v>
      </c>
      <c r="C3776" t="s">
        <v>197</v>
      </c>
      <c r="D3776" t="s">
        <v>10855</v>
      </c>
      <c r="E3776">
        <v>2</v>
      </c>
    </row>
    <row r="3777" spans="1:5" x14ac:dyDescent="0.2">
      <c r="A3777" t="s">
        <v>14672</v>
      </c>
      <c r="B3777" t="s">
        <v>87</v>
      </c>
      <c r="C3777" t="s">
        <v>197</v>
      </c>
      <c r="D3777" t="s">
        <v>10863</v>
      </c>
      <c r="E3777">
        <v>2</v>
      </c>
    </row>
    <row r="3778" spans="1:5" x14ac:dyDescent="0.2">
      <c r="A3778" t="s">
        <v>14673</v>
      </c>
      <c r="B3778" t="s">
        <v>87</v>
      </c>
      <c r="C3778" t="s">
        <v>197</v>
      </c>
      <c r="D3778" t="s">
        <v>10869</v>
      </c>
      <c r="E3778">
        <v>4</v>
      </c>
    </row>
    <row r="3779" spans="1:5" x14ac:dyDescent="0.2">
      <c r="A3779" t="s">
        <v>14674</v>
      </c>
      <c r="B3779" t="s">
        <v>87</v>
      </c>
      <c r="C3779" t="s">
        <v>197</v>
      </c>
      <c r="D3779" t="s">
        <v>10873</v>
      </c>
      <c r="E3779">
        <v>1</v>
      </c>
    </row>
    <row r="3780" spans="1:5" x14ac:dyDescent="0.2">
      <c r="A3780" t="s">
        <v>14675</v>
      </c>
      <c r="B3780" t="s">
        <v>87</v>
      </c>
      <c r="C3780" t="s">
        <v>197</v>
      </c>
      <c r="D3780" t="s">
        <v>10875</v>
      </c>
      <c r="E3780">
        <v>1</v>
      </c>
    </row>
    <row r="3781" spans="1:5" x14ac:dyDescent="0.2">
      <c r="A3781" t="s">
        <v>14676</v>
      </c>
      <c r="B3781" t="s">
        <v>87</v>
      </c>
      <c r="C3781" t="s">
        <v>197</v>
      </c>
      <c r="D3781" t="s">
        <v>10877</v>
      </c>
      <c r="E3781">
        <v>1</v>
      </c>
    </row>
    <row r="3782" spans="1:5" x14ac:dyDescent="0.2">
      <c r="A3782" t="s">
        <v>14677</v>
      </c>
      <c r="B3782" t="s">
        <v>87</v>
      </c>
      <c r="C3782" t="s">
        <v>197</v>
      </c>
      <c r="D3782" t="s">
        <v>10887</v>
      </c>
      <c r="E3782">
        <v>7</v>
      </c>
    </row>
    <row r="3783" spans="1:5" x14ac:dyDescent="0.2">
      <c r="A3783" t="s">
        <v>14678</v>
      </c>
      <c r="B3783" t="s">
        <v>87</v>
      </c>
      <c r="C3783" t="s">
        <v>197</v>
      </c>
      <c r="D3783" t="s">
        <v>10889</v>
      </c>
      <c r="E3783">
        <v>111</v>
      </c>
    </row>
    <row r="3784" spans="1:5" x14ac:dyDescent="0.2">
      <c r="A3784" t="s">
        <v>14679</v>
      </c>
      <c r="B3784" t="s">
        <v>87</v>
      </c>
      <c r="C3784" t="s">
        <v>197</v>
      </c>
      <c r="D3784" t="s">
        <v>10893</v>
      </c>
      <c r="E3784">
        <v>1</v>
      </c>
    </row>
    <row r="3785" spans="1:5" x14ac:dyDescent="0.2">
      <c r="A3785" t="s">
        <v>14680</v>
      </c>
      <c r="B3785" t="s">
        <v>87</v>
      </c>
      <c r="C3785" t="s">
        <v>197</v>
      </c>
      <c r="D3785" t="s">
        <v>10895</v>
      </c>
      <c r="E3785">
        <v>1</v>
      </c>
    </row>
    <row r="3786" spans="1:5" x14ac:dyDescent="0.2">
      <c r="A3786" t="s">
        <v>14681</v>
      </c>
      <c r="B3786" t="s">
        <v>87</v>
      </c>
      <c r="C3786" t="s">
        <v>197</v>
      </c>
      <c r="D3786" t="s">
        <v>10901</v>
      </c>
      <c r="E3786">
        <v>126</v>
      </c>
    </row>
    <row r="3787" spans="1:5" x14ac:dyDescent="0.2">
      <c r="A3787" t="s">
        <v>14682</v>
      </c>
      <c r="B3787" t="s">
        <v>87</v>
      </c>
      <c r="C3787" t="s">
        <v>197</v>
      </c>
      <c r="D3787" t="s">
        <v>10903</v>
      </c>
      <c r="E3787">
        <v>324</v>
      </c>
    </row>
    <row r="3788" spans="1:5" x14ac:dyDescent="0.2">
      <c r="A3788" t="s">
        <v>14683</v>
      </c>
      <c r="B3788" t="s">
        <v>87</v>
      </c>
      <c r="C3788" t="s">
        <v>197</v>
      </c>
      <c r="D3788" t="s">
        <v>10907</v>
      </c>
      <c r="E3788">
        <v>3</v>
      </c>
    </row>
    <row r="3789" spans="1:5" x14ac:dyDescent="0.2">
      <c r="A3789" t="s">
        <v>14684</v>
      </c>
      <c r="B3789" t="s">
        <v>87</v>
      </c>
      <c r="C3789" t="s">
        <v>197</v>
      </c>
      <c r="D3789" t="s">
        <v>10909</v>
      </c>
      <c r="E3789">
        <v>1</v>
      </c>
    </row>
    <row r="3790" spans="1:5" x14ac:dyDescent="0.2">
      <c r="A3790" t="s">
        <v>14685</v>
      </c>
      <c r="B3790" t="s">
        <v>87</v>
      </c>
      <c r="C3790" t="s">
        <v>197</v>
      </c>
      <c r="D3790" t="s">
        <v>10921</v>
      </c>
      <c r="E3790">
        <v>1</v>
      </c>
    </row>
    <row r="3791" spans="1:5" x14ac:dyDescent="0.2">
      <c r="A3791" t="s">
        <v>14686</v>
      </c>
      <c r="B3791" t="s">
        <v>87</v>
      </c>
      <c r="C3791" t="s">
        <v>197</v>
      </c>
      <c r="D3791" t="s">
        <v>10925</v>
      </c>
      <c r="E3791">
        <v>1</v>
      </c>
    </row>
    <row r="3792" spans="1:5" x14ac:dyDescent="0.2">
      <c r="A3792" t="s">
        <v>14687</v>
      </c>
      <c r="B3792" t="s">
        <v>87</v>
      </c>
      <c r="C3792" t="s">
        <v>197</v>
      </c>
      <c r="D3792" t="s">
        <v>10941</v>
      </c>
      <c r="E3792">
        <v>5</v>
      </c>
    </row>
    <row r="3793" spans="1:5" x14ac:dyDescent="0.2">
      <c r="A3793" t="s">
        <v>14688</v>
      </c>
      <c r="B3793" t="s">
        <v>87</v>
      </c>
      <c r="C3793" t="s">
        <v>196</v>
      </c>
      <c r="D3793" t="s">
        <v>10941</v>
      </c>
      <c r="E3793">
        <v>1</v>
      </c>
    </row>
    <row r="3794" spans="1:5" x14ac:dyDescent="0.2">
      <c r="A3794" t="s">
        <v>14689</v>
      </c>
      <c r="B3794" t="s">
        <v>87</v>
      </c>
      <c r="C3794" t="s">
        <v>198</v>
      </c>
      <c r="D3794" t="s">
        <v>10869</v>
      </c>
      <c r="E3794">
        <v>1</v>
      </c>
    </row>
    <row r="3795" spans="1:5" x14ac:dyDescent="0.2">
      <c r="A3795" t="s">
        <v>14690</v>
      </c>
      <c r="B3795" t="s">
        <v>87</v>
      </c>
      <c r="C3795" t="s">
        <v>198</v>
      </c>
      <c r="D3795" t="s">
        <v>10887</v>
      </c>
      <c r="E3795">
        <v>2</v>
      </c>
    </row>
    <row r="3796" spans="1:5" x14ac:dyDescent="0.2">
      <c r="A3796" t="s">
        <v>14691</v>
      </c>
      <c r="B3796" t="s">
        <v>87</v>
      </c>
      <c r="C3796" t="s">
        <v>198</v>
      </c>
      <c r="D3796" t="s">
        <v>10889</v>
      </c>
      <c r="E3796">
        <v>42</v>
      </c>
    </row>
    <row r="3797" spans="1:5" x14ac:dyDescent="0.2">
      <c r="A3797" t="s">
        <v>14692</v>
      </c>
      <c r="B3797" t="s">
        <v>87</v>
      </c>
      <c r="C3797" t="s">
        <v>198</v>
      </c>
      <c r="D3797" t="s">
        <v>10901</v>
      </c>
      <c r="E3797">
        <v>44</v>
      </c>
    </row>
    <row r="3798" spans="1:5" x14ac:dyDescent="0.2">
      <c r="A3798" t="s">
        <v>14693</v>
      </c>
      <c r="B3798" t="s">
        <v>87</v>
      </c>
      <c r="C3798" t="s">
        <v>198</v>
      </c>
      <c r="D3798" t="s">
        <v>10903</v>
      </c>
      <c r="E3798">
        <v>105</v>
      </c>
    </row>
    <row r="3799" spans="1:5" x14ac:dyDescent="0.2">
      <c r="A3799" t="s">
        <v>14694</v>
      </c>
      <c r="B3799" t="s">
        <v>87</v>
      </c>
      <c r="C3799" t="s">
        <v>198</v>
      </c>
      <c r="D3799" t="s">
        <v>10935</v>
      </c>
      <c r="E3799">
        <v>1</v>
      </c>
    </row>
    <row r="3800" spans="1:5" x14ac:dyDescent="0.2">
      <c r="A3800" t="s">
        <v>14695</v>
      </c>
      <c r="B3800" t="s">
        <v>87</v>
      </c>
      <c r="C3800" t="s">
        <v>198</v>
      </c>
      <c r="D3800" t="s">
        <v>10941</v>
      </c>
      <c r="E3800">
        <v>1</v>
      </c>
    </row>
    <row r="3801" spans="1:5" x14ac:dyDescent="0.2">
      <c r="A3801" t="s">
        <v>14696</v>
      </c>
      <c r="B3801" t="s">
        <v>87</v>
      </c>
      <c r="C3801" t="s">
        <v>199</v>
      </c>
      <c r="D3801" t="s">
        <v>10855</v>
      </c>
      <c r="E3801">
        <v>1</v>
      </c>
    </row>
    <row r="3802" spans="1:5" x14ac:dyDescent="0.2">
      <c r="A3802" t="s">
        <v>14697</v>
      </c>
      <c r="B3802" t="s">
        <v>87</v>
      </c>
      <c r="C3802" t="s">
        <v>199</v>
      </c>
      <c r="D3802" t="s">
        <v>10869</v>
      </c>
      <c r="E3802">
        <v>7</v>
      </c>
    </row>
    <row r="3803" spans="1:5" x14ac:dyDescent="0.2">
      <c r="A3803" t="s">
        <v>14698</v>
      </c>
      <c r="B3803" t="s">
        <v>87</v>
      </c>
      <c r="C3803" t="s">
        <v>199</v>
      </c>
      <c r="D3803" t="s">
        <v>10875</v>
      </c>
      <c r="E3803">
        <v>1</v>
      </c>
    </row>
    <row r="3804" spans="1:5" x14ac:dyDescent="0.2">
      <c r="A3804" t="s">
        <v>14699</v>
      </c>
      <c r="B3804" t="s">
        <v>87</v>
      </c>
      <c r="C3804" t="s">
        <v>199</v>
      </c>
      <c r="D3804" t="s">
        <v>10887</v>
      </c>
      <c r="E3804">
        <v>10</v>
      </c>
    </row>
    <row r="3805" spans="1:5" x14ac:dyDescent="0.2">
      <c r="A3805" t="s">
        <v>14700</v>
      </c>
      <c r="B3805" t="s">
        <v>87</v>
      </c>
      <c r="C3805" t="s">
        <v>199</v>
      </c>
      <c r="D3805" t="s">
        <v>10889</v>
      </c>
      <c r="E3805">
        <v>132</v>
      </c>
    </row>
    <row r="3806" spans="1:5" x14ac:dyDescent="0.2">
      <c r="A3806" t="s">
        <v>14701</v>
      </c>
      <c r="B3806" t="s">
        <v>87</v>
      </c>
      <c r="C3806" t="s">
        <v>199</v>
      </c>
      <c r="D3806" t="s">
        <v>10893</v>
      </c>
      <c r="E3806">
        <v>1</v>
      </c>
    </row>
    <row r="3807" spans="1:5" x14ac:dyDescent="0.2">
      <c r="A3807" t="s">
        <v>14702</v>
      </c>
      <c r="B3807" t="s">
        <v>87</v>
      </c>
      <c r="C3807" t="s">
        <v>199</v>
      </c>
      <c r="D3807" t="s">
        <v>10895</v>
      </c>
      <c r="E3807">
        <v>2</v>
      </c>
    </row>
    <row r="3808" spans="1:5" x14ac:dyDescent="0.2">
      <c r="A3808" t="s">
        <v>14703</v>
      </c>
      <c r="B3808" t="s">
        <v>87</v>
      </c>
      <c r="C3808" t="s">
        <v>199</v>
      </c>
      <c r="D3808" t="s">
        <v>10901</v>
      </c>
      <c r="E3808">
        <v>145</v>
      </c>
    </row>
    <row r="3809" spans="1:5" x14ac:dyDescent="0.2">
      <c r="A3809" t="s">
        <v>14704</v>
      </c>
      <c r="B3809" t="s">
        <v>87</v>
      </c>
      <c r="C3809" t="s">
        <v>199</v>
      </c>
      <c r="D3809" t="s">
        <v>10903</v>
      </c>
      <c r="E3809">
        <v>314</v>
      </c>
    </row>
    <row r="3810" spans="1:5" x14ac:dyDescent="0.2">
      <c r="A3810" t="s">
        <v>14705</v>
      </c>
      <c r="B3810" t="s">
        <v>87</v>
      </c>
      <c r="C3810" t="s">
        <v>199</v>
      </c>
      <c r="D3810" t="s">
        <v>10907</v>
      </c>
      <c r="E3810">
        <v>3</v>
      </c>
    </row>
    <row r="3811" spans="1:5" x14ac:dyDescent="0.2">
      <c r="A3811" t="s">
        <v>14706</v>
      </c>
      <c r="B3811" t="s">
        <v>87</v>
      </c>
      <c r="C3811" t="s">
        <v>199</v>
      </c>
      <c r="D3811" t="s">
        <v>10909</v>
      </c>
      <c r="E3811">
        <v>1</v>
      </c>
    </row>
    <row r="3812" spans="1:5" x14ac:dyDescent="0.2">
      <c r="A3812" t="s">
        <v>14707</v>
      </c>
      <c r="B3812" t="s">
        <v>87</v>
      </c>
      <c r="C3812" t="s">
        <v>199</v>
      </c>
      <c r="D3812" t="s">
        <v>10921</v>
      </c>
      <c r="E3812">
        <v>1</v>
      </c>
    </row>
    <row r="3813" spans="1:5" x14ac:dyDescent="0.2">
      <c r="A3813" t="s">
        <v>14708</v>
      </c>
      <c r="B3813" t="s">
        <v>87</v>
      </c>
      <c r="C3813" t="s">
        <v>199</v>
      </c>
      <c r="D3813" t="s">
        <v>10929</v>
      </c>
      <c r="E3813">
        <v>2</v>
      </c>
    </row>
    <row r="3814" spans="1:5" x14ac:dyDescent="0.2">
      <c r="A3814" t="s">
        <v>14709</v>
      </c>
      <c r="B3814" t="s">
        <v>87</v>
      </c>
      <c r="C3814" t="s">
        <v>199</v>
      </c>
      <c r="D3814" t="s">
        <v>10935</v>
      </c>
      <c r="E3814">
        <v>2</v>
      </c>
    </row>
    <row r="3815" spans="1:5" x14ac:dyDescent="0.2">
      <c r="A3815" t="s">
        <v>14710</v>
      </c>
      <c r="B3815" t="s">
        <v>87</v>
      </c>
      <c r="C3815" t="s">
        <v>199</v>
      </c>
      <c r="D3815" t="s">
        <v>10941</v>
      </c>
      <c r="E3815">
        <v>5</v>
      </c>
    </row>
    <row r="3816" spans="1:5" x14ac:dyDescent="0.2">
      <c r="A3816" t="s">
        <v>14711</v>
      </c>
      <c r="B3816" t="s">
        <v>87</v>
      </c>
      <c r="C3816" t="s">
        <v>200</v>
      </c>
      <c r="D3816" t="s">
        <v>10855</v>
      </c>
      <c r="E3816">
        <v>1</v>
      </c>
    </row>
    <row r="3817" spans="1:5" x14ac:dyDescent="0.2">
      <c r="A3817" t="s">
        <v>14712</v>
      </c>
      <c r="B3817" t="s">
        <v>87</v>
      </c>
      <c r="C3817" t="s">
        <v>200</v>
      </c>
      <c r="D3817" t="s">
        <v>10869</v>
      </c>
      <c r="E3817">
        <v>1</v>
      </c>
    </row>
    <row r="3818" spans="1:5" x14ac:dyDescent="0.2">
      <c r="A3818" t="s">
        <v>14713</v>
      </c>
      <c r="B3818" t="s">
        <v>87</v>
      </c>
      <c r="C3818" t="s">
        <v>200</v>
      </c>
      <c r="D3818" t="s">
        <v>10873</v>
      </c>
      <c r="E3818">
        <v>1</v>
      </c>
    </row>
    <row r="3819" spans="1:5" x14ac:dyDescent="0.2">
      <c r="A3819" t="s">
        <v>14714</v>
      </c>
      <c r="B3819" t="s">
        <v>87</v>
      </c>
      <c r="C3819" t="s">
        <v>200</v>
      </c>
      <c r="D3819" t="s">
        <v>10887</v>
      </c>
      <c r="E3819">
        <v>1</v>
      </c>
    </row>
    <row r="3820" spans="1:5" x14ac:dyDescent="0.2">
      <c r="A3820" t="s">
        <v>14715</v>
      </c>
      <c r="B3820" t="s">
        <v>87</v>
      </c>
      <c r="C3820" t="s">
        <v>200</v>
      </c>
      <c r="D3820" t="s">
        <v>10889</v>
      </c>
      <c r="E3820">
        <v>39</v>
      </c>
    </row>
    <row r="3821" spans="1:5" x14ac:dyDescent="0.2">
      <c r="A3821" t="s">
        <v>14716</v>
      </c>
      <c r="B3821" t="s">
        <v>87</v>
      </c>
      <c r="C3821" t="s">
        <v>200</v>
      </c>
      <c r="D3821" t="s">
        <v>10893</v>
      </c>
      <c r="E3821">
        <v>1</v>
      </c>
    </row>
    <row r="3822" spans="1:5" x14ac:dyDescent="0.2">
      <c r="A3822" t="s">
        <v>14717</v>
      </c>
      <c r="B3822" t="s">
        <v>87</v>
      </c>
      <c r="C3822" t="s">
        <v>200</v>
      </c>
      <c r="D3822" t="s">
        <v>10901</v>
      </c>
      <c r="E3822">
        <v>53</v>
      </c>
    </row>
    <row r="3823" spans="1:5" x14ac:dyDescent="0.2">
      <c r="A3823" t="s">
        <v>14718</v>
      </c>
      <c r="B3823" t="s">
        <v>87</v>
      </c>
      <c r="C3823" t="s">
        <v>200</v>
      </c>
      <c r="D3823" t="s">
        <v>10903</v>
      </c>
      <c r="E3823">
        <v>109</v>
      </c>
    </row>
    <row r="3824" spans="1:5" x14ac:dyDescent="0.2">
      <c r="A3824" t="s">
        <v>14719</v>
      </c>
      <c r="B3824" t="s">
        <v>87</v>
      </c>
      <c r="C3824" t="s">
        <v>200</v>
      </c>
      <c r="D3824" t="s">
        <v>10925</v>
      </c>
      <c r="E3824">
        <v>1</v>
      </c>
    </row>
    <row r="3825" spans="1:5" x14ac:dyDescent="0.2">
      <c r="A3825" t="s">
        <v>14720</v>
      </c>
      <c r="B3825" t="s">
        <v>87</v>
      </c>
      <c r="C3825" t="s">
        <v>200</v>
      </c>
      <c r="D3825" t="s">
        <v>10941</v>
      </c>
      <c r="E3825">
        <v>1</v>
      </c>
    </row>
    <row r="3826" spans="1:5" x14ac:dyDescent="0.2">
      <c r="A3826" t="s">
        <v>14721</v>
      </c>
      <c r="B3826" t="s">
        <v>87</v>
      </c>
      <c r="C3826" t="s">
        <v>201</v>
      </c>
      <c r="D3826" t="s">
        <v>10855</v>
      </c>
      <c r="E3826">
        <v>1</v>
      </c>
    </row>
    <row r="3827" spans="1:5" x14ac:dyDescent="0.2">
      <c r="A3827" t="s">
        <v>14722</v>
      </c>
      <c r="B3827" t="s">
        <v>87</v>
      </c>
      <c r="C3827" t="s">
        <v>201</v>
      </c>
      <c r="D3827" t="s">
        <v>10859</v>
      </c>
      <c r="E3827">
        <v>1</v>
      </c>
    </row>
    <row r="3828" spans="1:5" x14ac:dyDescent="0.2">
      <c r="A3828" t="s">
        <v>14723</v>
      </c>
      <c r="B3828" t="s">
        <v>87</v>
      </c>
      <c r="C3828" t="s">
        <v>201</v>
      </c>
      <c r="D3828" t="s">
        <v>10869</v>
      </c>
      <c r="E3828">
        <v>1</v>
      </c>
    </row>
    <row r="3829" spans="1:5" x14ac:dyDescent="0.2">
      <c r="A3829" t="s">
        <v>14724</v>
      </c>
      <c r="B3829" t="s">
        <v>87</v>
      </c>
      <c r="C3829" t="s">
        <v>201</v>
      </c>
      <c r="D3829" t="s">
        <v>10887</v>
      </c>
      <c r="E3829">
        <v>2</v>
      </c>
    </row>
    <row r="3830" spans="1:5" x14ac:dyDescent="0.2">
      <c r="A3830" t="s">
        <v>14725</v>
      </c>
      <c r="B3830" t="s">
        <v>87</v>
      </c>
      <c r="C3830" t="s">
        <v>201</v>
      </c>
      <c r="D3830" t="s">
        <v>10889</v>
      </c>
      <c r="E3830">
        <v>40</v>
      </c>
    </row>
    <row r="3831" spans="1:5" x14ac:dyDescent="0.2">
      <c r="A3831" t="s">
        <v>14726</v>
      </c>
      <c r="B3831" t="s">
        <v>87</v>
      </c>
      <c r="C3831" t="s">
        <v>201</v>
      </c>
      <c r="D3831" t="s">
        <v>10901</v>
      </c>
      <c r="E3831">
        <v>49</v>
      </c>
    </row>
    <row r="3832" spans="1:5" x14ac:dyDescent="0.2">
      <c r="A3832" t="s">
        <v>14727</v>
      </c>
      <c r="B3832" t="s">
        <v>87</v>
      </c>
      <c r="C3832" t="s">
        <v>201</v>
      </c>
      <c r="D3832" t="s">
        <v>10903</v>
      </c>
      <c r="E3832">
        <v>84</v>
      </c>
    </row>
    <row r="3833" spans="1:5" x14ac:dyDescent="0.2">
      <c r="A3833" t="s">
        <v>14728</v>
      </c>
      <c r="B3833" t="s">
        <v>87</v>
      </c>
      <c r="C3833" t="s">
        <v>201</v>
      </c>
      <c r="D3833" t="s">
        <v>10941</v>
      </c>
      <c r="E3833">
        <v>2</v>
      </c>
    </row>
    <row r="3834" spans="1:5" x14ac:dyDescent="0.2">
      <c r="A3834" t="s">
        <v>14729</v>
      </c>
      <c r="B3834" t="s">
        <v>87</v>
      </c>
      <c r="C3834" t="s">
        <v>202</v>
      </c>
      <c r="D3834" t="s">
        <v>10869</v>
      </c>
      <c r="E3834">
        <v>1</v>
      </c>
    </row>
    <row r="3835" spans="1:5" x14ac:dyDescent="0.2">
      <c r="A3835" t="s">
        <v>14730</v>
      </c>
      <c r="B3835" t="s">
        <v>87</v>
      </c>
      <c r="C3835" t="s">
        <v>202</v>
      </c>
      <c r="D3835" t="s">
        <v>10887</v>
      </c>
      <c r="E3835">
        <v>2</v>
      </c>
    </row>
    <row r="3836" spans="1:5" x14ac:dyDescent="0.2">
      <c r="A3836" t="s">
        <v>14731</v>
      </c>
      <c r="B3836" t="s">
        <v>87</v>
      </c>
      <c r="C3836" t="s">
        <v>202</v>
      </c>
      <c r="D3836" t="s">
        <v>10889</v>
      </c>
      <c r="E3836">
        <v>37</v>
      </c>
    </row>
    <row r="3837" spans="1:5" x14ac:dyDescent="0.2">
      <c r="A3837" t="s">
        <v>14732</v>
      </c>
      <c r="B3837" t="s">
        <v>87</v>
      </c>
      <c r="C3837" t="s">
        <v>202</v>
      </c>
      <c r="D3837" t="s">
        <v>10901</v>
      </c>
      <c r="E3837">
        <v>43</v>
      </c>
    </row>
    <row r="3838" spans="1:5" x14ac:dyDescent="0.2">
      <c r="A3838" t="s">
        <v>14733</v>
      </c>
      <c r="B3838" t="s">
        <v>87</v>
      </c>
      <c r="C3838" t="s">
        <v>202</v>
      </c>
      <c r="D3838" t="s">
        <v>10903</v>
      </c>
      <c r="E3838">
        <v>89</v>
      </c>
    </row>
    <row r="3839" spans="1:5" x14ac:dyDescent="0.2">
      <c r="A3839" t="s">
        <v>14734</v>
      </c>
      <c r="B3839" t="s">
        <v>87</v>
      </c>
      <c r="C3839" t="s">
        <v>202</v>
      </c>
      <c r="D3839" t="s">
        <v>10925</v>
      </c>
      <c r="E3839">
        <v>1</v>
      </c>
    </row>
    <row r="3840" spans="1:5" x14ac:dyDescent="0.2">
      <c r="A3840" t="s">
        <v>14735</v>
      </c>
      <c r="B3840" t="s">
        <v>87</v>
      </c>
      <c r="C3840" t="s">
        <v>202</v>
      </c>
      <c r="D3840" t="s">
        <v>10927</v>
      </c>
      <c r="E3840">
        <v>1</v>
      </c>
    </row>
    <row r="3841" spans="1:5" x14ac:dyDescent="0.2">
      <c r="A3841" t="s">
        <v>14736</v>
      </c>
      <c r="B3841" t="s">
        <v>87</v>
      </c>
      <c r="C3841" t="s">
        <v>202</v>
      </c>
      <c r="D3841" t="s">
        <v>10929</v>
      </c>
      <c r="E3841">
        <v>1</v>
      </c>
    </row>
    <row r="3842" spans="1:5" x14ac:dyDescent="0.2">
      <c r="A3842" t="s">
        <v>14737</v>
      </c>
      <c r="B3842" t="s">
        <v>87</v>
      </c>
      <c r="C3842" t="s">
        <v>202</v>
      </c>
      <c r="D3842" t="s">
        <v>10941</v>
      </c>
      <c r="E3842">
        <v>1</v>
      </c>
    </row>
    <row r="3843" spans="1:5" x14ac:dyDescent="0.2">
      <c r="A3843" t="s">
        <v>14738</v>
      </c>
      <c r="B3843" t="s">
        <v>87</v>
      </c>
      <c r="C3843" t="s">
        <v>203</v>
      </c>
      <c r="D3843" t="s">
        <v>10863</v>
      </c>
      <c r="E3843">
        <v>1</v>
      </c>
    </row>
    <row r="3844" spans="1:5" x14ac:dyDescent="0.2">
      <c r="A3844" t="s">
        <v>14739</v>
      </c>
      <c r="B3844" t="s">
        <v>87</v>
      </c>
      <c r="C3844" t="s">
        <v>203</v>
      </c>
      <c r="D3844" t="s">
        <v>10869</v>
      </c>
      <c r="E3844">
        <v>2</v>
      </c>
    </row>
    <row r="3845" spans="1:5" x14ac:dyDescent="0.2">
      <c r="A3845" t="s">
        <v>14740</v>
      </c>
      <c r="B3845" t="s">
        <v>87</v>
      </c>
      <c r="C3845" t="s">
        <v>203</v>
      </c>
      <c r="D3845" t="s">
        <v>10873</v>
      </c>
      <c r="E3845">
        <v>1</v>
      </c>
    </row>
    <row r="3846" spans="1:5" x14ac:dyDescent="0.2">
      <c r="A3846" t="s">
        <v>14741</v>
      </c>
      <c r="B3846" t="s">
        <v>87</v>
      </c>
      <c r="C3846" t="s">
        <v>203</v>
      </c>
      <c r="D3846" t="s">
        <v>10887</v>
      </c>
      <c r="E3846">
        <v>4</v>
      </c>
    </row>
    <row r="3847" spans="1:5" x14ac:dyDescent="0.2">
      <c r="A3847" t="s">
        <v>14742</v>
      </c>
      <c r="B3847" t="s">
        <v>87</v>
      </c>
      <c r="C3847" t="s">
        <v>203</v>
      </c>
      <c r="D3847" t="s">
        <v>10889</v>
      </c>
      <c r="E3847">
        <v>30</v>
      </c>
    </row>
    <row r="3848" spans="1:5" x14ac:dyDescent="0.2">
      <c r="A3848" t="s">
        <v>14743</v>
      </c>
      <c r="B3848" t="s">
        <v>87</v>
      </c>
      <c r="C3848" t="s">
        <v>203</v>
      </c>
      <c r="D3848" t="s">
        <v>10895</v>
      </c>
      <c r="E3848">
        <v>2</v>
      </c>
    </row>
    <row r="3849" spans="1:5" x14ac:dyDescent="0.2">
      <c r="A3849" t="s">
        <v>14744</v>
      </c>
      <c r="B3849" t="s">
        <v>87</v>
      </c>
      <c r="C3849" t="s">
        <v>203</v>
      </c>
      <c r="D3849" t="s">
        <v>10901</v>
      </c>
      <c r="E3849">
        <v>35</v>
      </c>
    </row>
    <row r="3850" spans="1:5" x14ac:dyDescent="0.2">
      <c r="A3850" t="s">
        <v>14745</v>
      </c>
      <c r="B3850" t="s">
        <v>87</v>
      </c>
      <c r="C3850" t="s">
        <v>203</v>
      </c>
      <c r="D3850" t="s">
        <v>10903</v>
      </c>
      <c r="E3850">
        <v>80</v>
      </c>
    </row>
    <row r="3851" spans="1:5" x14ac:dyDescent="0.2">
      <c r="A3851" t="s">
        <v>14746</v>
      </c>
      <c r="B3851" t="s">
        <v>87</v>
      </c>
      <c r="C3851" t="s">
        <v>203</v>
      </c>
      <c r="D3851" t="s">
        <v>10907</v>
      </c>
      <c r="E3851">
        <v>1</v>
      </c>
    </row>
    <row r="3852" spans="1:5" x14ac:dyDescent="0.2">
      <c r="A3852" t="s">
        <v>14747</v>
      </c>
      <c r="B3852" t="s">
        <v>87</v>
      </c>
      <c r="C3852" t="s">
        <v>203</v>
      </c>
      <c r="D3852" t="s">
        <v>10929</v>
      </c>
      <c r="E3852">
        <v>1</v>
      </c>
    </row>
    <row r="3853" spans="1:5" x14ac:dyDescent="0.2">
      <c r="A3853" t="s">
        <v>14748</v>
      </c>
      <c r="B3853" t="s">
        <v>87</v>
      </c>
      <c r="C3853" t="s">
        <v>203</v>
      </c>
      <c r="D3853" t="s">
        <v>10941</v>
      </c>
      <c r="E3853">
        <v>2</v>
      </c>
    </row>
    <row r="3854" spans="1:5" x14ac:dyDescent="0.2">
      <c r="A3854" t="s">
        <v>14749</v>
      </c>
      <c r="B3854" t="s">
        <v>87</v>
      </c>
      <c r="C3854" t="s">
        <v>204</v>
      </c>
      <c r="D3854" t="s">
        <v>10869</v>
      </c>
      <c r="E3854">
        <v>1</v>
      </c>
    </row>
    <row r="3855" spans="1:5" x14ac:dyDescent="0.2">
      <c r="A3855" t="s">
        <v>14750</v>
      </c>
      <c r="B3855" t="s">
        <v>87</v>
      </c>
      <c r="C3855" t="s">
        <v>204</v>
      </c>
      <c r="D3855" t="s">
        <v>10873</v>
      </c>
      <c r="E3855">
        <v>1</v>
      </c>
    </row>
    <row r="3856" spans="1:5" x14ac:dyDescent="0.2">
      <c r="A3856" t="s">
        <v>14751</v>
      </c>
      <c r="B3856" t="s">
        <v>87</v>
      </c>
      <c r="C3856" t="s">
        <v>204</v>
      </c>
      <c r="D3856" t="s">
        <v>10887</v>
      </c>
      <c r="E3856">
        <v>4</v>
      </c>
    </row>
    <row r="3857" spans="1:5" x14ac:dyDescent="0.2">
      <c r="A3857" t="s">
        <v>14752</v>
      </c>
      <c r="B3857" t="s">
        <v>87</v>
      </c>
      <c r="C3857" t="s">
        <v>204</v>
      </c>
      <c r="D3857" t="s">
        <v>10889</v>
      </c>
      <c r="E3857">
        <v>48</v>
      </c>
    </row>
    <row r="3858" spans="1:5" x14ac:dyDescent="0.2">
      <c r="A3858" t="s">
        <v>14753</v>
      </c>
      <c r="B3858" t="s">
        <v>87</v>
      </c>
      <c r="C3858" t="s">
        <v>204</v>
      </c>
      <c r="D3858" t="s">
        <v>10893</v>
      </c>
      <c r="E3858">
        <v>1</v>
      </c>
    </row>
    <row r="3859" spans="1:5" x14ac:dyDescent="0.2">
      <c r="A3859" t="s">
        <v>14754</v>
      </c>
      <c r="B3859" t="s">
        <v>87</v>
      </c>
      <c r="C3859" t="s">
        <v>204</v>
      </c>
      <c r="D3859" t="s">
        <v>10901</v>
      </c>
      <c r="E3859">
        <v>56</v>
      </c>
    </row>
    <row r="3860" spans="1:5" x14ac:dyDescent="0.2">
      <c r="A3860" t="s">
        <v>14755</v>
      </c>
      <c r="B3860" t="s">
        <v>87</v>
      </c>
      <c r="C3860" t="s">
        <v>204</v>
      </c>
      <c r="D3860" t="s">
        <v>10903</v>
      </c>
      <c r="E3860">
        <v>154</v>
      </c>
    </row>
    <row r="3861" spans="1:5" x14ac:dyDescent="0.2">
      <c r="A3861" t="s">
        <v>14756</v>
      </c>
      <c r="B3861" t="s">
        <v>87</v>
      </c>
      <c r="C3861" t="s">
        <v>204</v>
      </c>
      <c r="D3861" t="s">
        <v>10907</v>
      </c>
      <c r="E3861">
        <v>1</v>
      </c>
    </row>
    <row r="3862" spans="1:5" x14ac:dyDescent="0.2">
      <c r="A3862" t="s">
        <v>14757</v>
      </c>
      <c r="B3862" t="s">
        <v>87</v>
      </c>
      <c r="C3862" t="s">
        <v>204</v>
      </c>
      <c r="D3862" t="s">
        <v>10921</v>
      </c>
      <c r="E3862">
        <v>1</v>
      </c>
    </row>
    <row r="3863" spans="1:5" x14ac:dyDescent="0.2">
      <c r="A3863" t="s">
        <v>14758</v>
      </c>
      <c r="B3863" t="s">
        <v>87</v>
      </c>
      <c r="C3863" t="s">
        <v>204</v>
      </c>
      <c r="D3863" t="s">
        <v>10925</v>
      </c>
      <c r="E3863">
        <v>1</v>
      </c>
    </row>
    <row r="3864" spans="1:5" x14ac:dyDescent="0.2">
      <c r="A3864" t="s">
        <v>14759</v>
      </c>
      <c r="B3864" t="s">
        <v>87</v>
      </c>
      <c r="C3864" t="s">
        <v>204</v>
      </c>
      <c r="D3864" t="s">
        <v>10929</v>
      </c>
      <c r="E3864">
        <v>1</v>
      </c>
    </row>
    <row r="3865" spans="1:5" x14ac:dyDescent="0.2">
      <c r="A3865" t="s">
        <v>14760</v>
      </c>
      <c r="B3865" t="s">
        <v>87</v>
      </c>
      <c r="C3865" t="s">
        <v>204</v>
      </c>
      <c r="D3865" t="s">
        <v>10935</v>
      </c>
      <c r="E3865">
        <v>1</v>
      </c>
    </row>
    <row r="3866" spans="1:5" x14ac:dyDescent="0.2">
      <c r="A3866" t="s">
        <v>14761</v>
      </c>
      <c r="B3866" t="s">
        <v>87</v>
      </c>
      <c r="C3866" t="s">
        <v>204</v>
      </c>
      <c r="D3866" t="s">
        <v>10941</v>
      </c>
      <c r="E3866">
        <v>2</v>
      </c>
    </row>
    <row r="3867" spans="1:5" x14ac:dyDescent="0.2">
      <c r="A3867" t="s">
        <v>14762</v>
      </c>
      <c r="B3867" t="s">
        <v>87</v>
      </c>
      <c r="C3867" t="s">
        <v>205</v>
      </c>
      <c r="D3867" t="s">
        <v>10869</v>
      </c>
      <c r="E3867">
        <v>1</v>
      </c>
    </row>
    <row r="3868" spans="1:5" x14ac:dyDescent="0.2">
      <c r="A3868" t="s">
        <v>14763</v>
      </c>
      <c r="B3868" t="s">
        <v>87</v>
      </c>
      <c r="C3868" t="s">
        <v>205</v>
      </c>
      <c r="D3868" t="s">
        <v>10887</v>
      </c>
      <c r="E3868">
        <v>1</v>
      </c>
    </row>
    <row r="3869" spans="1:5" x14ac:dyDescent="0.2">
      <c r="A3869" t="s">
        <v>14764</v>
      </c>
      <c r="B3869" t="s">
        <v>87</v>
      </c>
      <c r="C3869" t="s">
        <v>205</v>
      </c>
      <c r="D3869" t="s">
        <v>10889</v>
      </c>
      <c r="E3869">
        <v>19</v>
      </c>
    </row>
    <row r="3870" spans="1:5" x14ac:dyDescent="0.2">
      <c r="A3870" t="s">
        <v>14765</v>
      </c>
      <c r="B3870" t="s">
        <v>87</v>
      </c>
      <c r="C3870" t="s">
        <v>205</v>
      </c>
      <c r="D3870" t="s">
        <v>10895</v>
      </c>
      <c r="E3870">
        <v>1</v>
      </c>
    </row>
    <row r="3871" spans="1:5" x14ac:dyDescent="0.2">
      <c r="A3871" t="s">
        <v>14766</v>
      </c>
      <c r="B3871" t="s">
        <v>87</v>
      </c>
      <c r="C3871" t="s">
        <v>205</v>
      </c>
      <c r="D3871" t="s">
        <v>10901</v>
      </c>
      <c r="E3871">
        <v>19</v>
      </c>
    </row>
    <row r="3872" spans="1:5" x14ac:dyDescent="0.2">
      <c r="A3872" t="s">
        <v>14767</v>
      </c>
      <c r="B3872" t="s">
        <v>87</v>
      </c>
      <c r="C3872" t="s">
        <v>205</v>
      </c>
      <c r="D3872" t="s">
        <v>10903</v>
      </c>
      <c r="E3872">
        <v>32</v>
      </c>
    </row>
    <row r="3873" spans="1:5" x14ac:dyDescent="0.2">
      <c r="A3873" t="s">
        <v>14768</v>
      </c>
      <c r="B3873" t="s">
        <v>87</v>
      </c>
      <c r="C3873" t="s">
        <v>206</v>
      </c>
      <c r="D3873" t="s">
        <v>10859</v>
      </c>
      <c r="E3873">
        <v>1</v>
      </c>
    </row>
    <row r="3874" spans="1:5" x14ac:dyDescent="0.2">
      <c r="A3874" t="s">
        <v>14769</v>
      </c>
      <c r="B3874" t="s">
        <v>87</v>
      </c>
      <c r="C3874" t="s">
        <v>206</v>
      </c>
      <c r="D3874" t="s">
        <v>10869</v>
      </c>
      <c r="E3874">
        <v>1</v>
      </c>
    </row>
    <row r="3875" spans="1:5" x14ac:dyDescent="0.2">
      <c r="A3875" t="s">
        <v>14770</v>
      </c>
      <c r="B3875" t="s">
        <v>87</v>
      </c>
      <c r="C3875" t="s">
        <v>206</v>
      </c>
      <c r="D3875" t="s">
        <v>10887</v>
      </c>
      <c r="E3875">
        <v>2</v>
      </c>
    </row>
    <row r="3876" spans="1:5" x14ac:dyDescent="0.2">
      <c r="A3876" t="s">
        <v>14771</v>
      </c>
      <c r="B3876" t="s">
        <v>87</v>
      </c>
      <c r="C3876" t="s">
        <v>206</v>
      </c>
      <c r="D3876" t="s">
        <v>10889</v>
      </c>
      <c r="E3876">
        <v>60</v>
      </c>
    </row>
    <row r="3877" spans="1:5" x14ac:dyDescent="0.2">
      <c r="A3877" t="s">
        <v>14772</v>
      </c>
      <c r="B3877" t="s">
        <v>87</v>
      </c>
      <c r="C3877" t="s">
        <v>206</v>
      </c>
      <c r="D3877" t="s">
        <v>10901</v>
      </c>
      <c r="E3877">
        <v>65</v>
      </c>
    </row>
    <row r="3878" spans="1:5" x14ac:dyDescent="0.2">
      <c r="A3878" t="s">
        <v>14773</v>
      </c>
      <c r="B3878" t="s">
        <v>87</v>
      </c>
      <c r="C3878" t="s">
        <v>206</v>
      </c>
      <c r="D3878" t="s">
        <v>10903</v>
      </c>
      <c r="E3878">
        <v>144</v>
      </c>
    </row>
    <row r="3879" spans="1:5" x14ac:dyDescent="0.2">
      <c r="A3879" t="s">
        <v>14774</v>
      </c>
      <c r="B3879" t="s">
        <v>87</v>
      </c>
      <c r="C3879" t="s">
        <v>206</v>
      </c>
      <c r="D3879" t="s">
        <v>10941</v>
      </c>
      <c r="E3879">
        <v>2</v>
      </c>
    </row>
    <row r="3880" spans="1:5" x14ac:dyDescent="0.2">
      <c r="A3880" t="s">
        <v>14775</v>
      </c>
      <c r="B3880" t="s">
        <v>87</v>
      </c>
      <c r="C3880" t="s">
        <v>207</v>
      </c>
      <c r="D3880" t="s">
        <v>10869</v>
      </c>
      <c r="E3880">
        <v>1</v>
      </c>
    </row>
    <row r="3881" spans="1:5" x14ac:dyDescent="0.2">
      <c r="A3881" t="s">
        <v>14776</v>
      </c>
      <c r="B3881" t="s">
        <v>87</v>
      </c>
      <c r="C3881" t="s">
        <v>207</v>
      </c>
      <c r="D3881" t="s">
        <v>10871</v>
      </c>
      <c r="E3881">
        <v>1</v>
      </c>
    </row>
    <row r="3882" spans="1:5" x14ac:dyDescent="0.2">
      <c r="A3882" t="s">
        <v>14777</v>
      </c>
      <c r="B3882" t="s">
        <v>87</v>
      </c>
      <c r="C3882" t="s">
        <v>207</v>
      </c>
      <c r="D3882" t="s">
        <v>10887</v>
      </c>
      <c r="E3882">
        <v>2</v>
      </c>
    </row>
    <row r="3883" spans="1:5" x14ac:dyDescent="0.2">
      <c r="A3883" t="s">
        <v>14778</v>
      </c>
      <c r="B3883" t="s">
        <v>87</v>
      </c>
      <c r="C3883" t="s">
        <v>207</v>
      </c>
      <c r="D3883" t="s">
        <v>10889</v>
      </c>
      <c r="E3883">
        <v>44</v>
      </c>
    </row>
    <row r="3884" spans="1:5" x14ac:dyDescent="0.2">
      <c r="A3884" t="s">
        <v>14779</v>
      </c>
      <c r="B3884" t="s">
        <v>87</v>
      </c>
      <c r="C3884" t="s">
        <v>207</v>
      </c>
      <c r="D3884" t="s">
        <v>10901</v>
      </c>
      <c r="E3884">
        <v>46</v>
      </c>
    </row>
    <row r="3885" spans="1:5" x14ac:dyDescent="0.2">
      <c r="A3885" t="s">
        <v>14780</v>
      </c>
      <c r="B3885" t="s">
        <v>87</v>
      </c>
      <c r="C3885" t="s">
        <v>207</v>
      </c>
      <c r="D3885" t="s">
        <v>10903</v>
      </c>
      <c r="E3885">
        <v>92</v>
      </c>
    </row>
    <row r="3886" spans="1:5" x14ac:dyDescent="0.2">
      <c r="A3886" t="s">
        <v>14781</v>
      </c>
      <c r="B3886" t="s">
        <v>87</v>
      </c>
      <c r="C3886" t="s">
        <v>207</v>
      </c>
      <c r="D3886" t="s">
        <v>10935</v>
      </c>
      <c r="E3886">
        <v>1</v>
      </c>
    </row>
    <row r="3887" spans="1:5" x14ac:dyDescent="0.2">
      <c r="A3887" t="s">
        <v>14782</v>
      </c>
      <c r="B3887" t="s">
        <v>87</v>
      </c>
      <c r="C3887" t="s">
        <v>207</v>
      </c>
      <c r="D3887" t="s">
        <v>10941</v>
      </c>
      <c r="E3887">
        <v>1</v>
      </c>
    </row>
    <row r="3888" spans="1:5" x14ac:dyDescent="0.2">
      <c r="A3888" t="s">
        <v>14783</v>
      </c>
      <c r="B3888" t="s">
        <v>87</v>
      </c>
      <c r="C3888" t="s">
        <v>208</v>
      </c>
      <c r="D3888" t="s">
        <v>10855</v>
      </c>
      <c r="E3888">
        <v>1</v>
      </c>
    </row>
    <row r="3889" spans="1:5" x14ac:dyDescent="0.2">
      <c r="A3889" t="s">
        <v>14784</v>
      </c>
      <c r="B3889" t="s">
        <v>87</v>
      </c>
      <c r="C3889" t="s">
        <v>208</v>
      </c>
      <c r="D3889" t="s">
        <v>10863</v>
      </c>
      <c r="E3889">
        <v>1</v>
      </c>
    </row>
    <row r="3890" spans="1:5" x14ac:dyDescent="0.2">
      <c r="A3890" t="s">
        <v>14785</v>
      </c>
      <c r="B3890" t="s">
        <v>87</v>
      </c>
      <c r="C3890" t="s">
        <v>208</v>
      </c>
      <c r="D3890" t="s">
        <v>10869</v>
      </c>
      <c r="E3890">
        <v>2</v>
      </c>
    </row>
    <row r="3891" spans="1:5" x14ac:dyDescent="0.2">
      <c r="A3891" t="s">
        <v>14786</v>
      </c>
      <c r="B3891" t="s">
        <v>87</v>
      </c>
      <c r="C3891" t="s">
        <v>208</v>
      </c>
      <c r="D3891" t="s">
        <v>10871</v>
      </c>
      <c r="E3891">
        <v>2</v>
      </c>
    </row>
    <row r="3892" spans="1:5" x14ac:dyDescent="0.2">
      <c r="A3892" t="s">
        <v>14787</v>
      </c>
      <c r="B3892" t="s">
        <v>87</v>
      </c>
      <c r="C3892" t="s">
        <v>208</v>
      </c>
      <c r="D3892" t="s">
        <v>10887</v>
      </c>
      <c r="E3892">
        <v>3</v>
      </c>
    </row>
    <row r="3893" spans="1:5" x14ac:dyDescent="0.2">
      <c r="A3893" t="s">
        <v>14788</v>
      </c>
      <c r="B3893" t="s">
        <v>87</v>
      </c>
      <c r="C3893" t="s">
        <v>208</v>
      </c>
      <c r="D3893" t="s">
        <v>10889</v>
      </c>
      <c r="E3893">
        <v>22</v>
      </c>
    </row>
    <row r="3894" spans="1:5" x14ac:dyDescent="0.2">
      <c r="A3894" t="s">
        <v>14789</v>
      </c>
      <c r="B3894" t="s">
        <v>87</v>
      </c>
      <c r="C3894" t="s">
        <v>208</v>
      </c>
      <c r="D3894" t="s">
        <v>10893</v>
      </c>
      <c r="E3894">
        <v>1</v>
      </c>
    </row>
    <row r="3895" spans="1:5" x14ac:dyDescent="0.2">
      <c r="A3895" t="s">
        <v>14790</v>
      </c>
      <c r="B3895" t="s">
        <v>87</v>
      </c>
      <c r="C3895" t="s">
        <v>208</v>
      </c>
      <c r="D3895" t="s">
        <v>10901</v>
      </c>
      <c r="E3895">
        <v>29</v>
      </c>
    </row>
    <row r="3896" spans="1:5" x14ac:dyDescent="0.2">
      <c r="A3896" t="s">
        <v>14791</v>
      </c>
      <c r="B3896" t="s">
        <v>87</v>
      </c>
      <c r="C3896" t="s">
        <v>208</v>
      </c>
      <c r="D3896" t="s">
        <v>10903</v>
      </c>
      <c r="E3896">
        <v>63</v>
      </c>
    </row>
    <row r="3897" spans="1:5" x14ac:dyDescent="0.2">
      <c r="A3897" t="s">
        <v>14792</v>
      </c>
      <c r="B3897" t="s">
        <v>87</v>
      </c>
      <c r="C3897" t="s">
        <v>208</v>
      </c>
      <c r="D3897" t="s">
        <v>10907</v>
      </c>
      <c r="E3897">
        <v>1</v>
      </c>
    </row>
    <row r="3898" spans="1:5" x14ac:dyDescent="0.2">
      <c r="A3898" t="s">
        <v>14793</v>
      </c>
      <c r="B3898" t="s">
        <v>87</v>
      </c>
      <c r="C3898" t="s">
        <v>208</v>
      </c>
      <c r="D3898" t="s">
        <v>10909</v>
      </c>
      <c r="E3898">
        <v>1</v>
      </c>
    </row>
    <row r="3899" spans="1:5" x14ac:dyDescent="0.2">
      <c r="A3899" t="s">
        <v>14794</v>
      </c>
      <c r="B3899" t="s">
        <v>87</v>
      </c>
      <c r="C3899" t="s">
        <v>208</v>
      </c>
      <c r="D3899" t="s">
        <v>10929</v>
      </c>
      <c r="E3899">
        <v>1</v>
      </c>
    </row>
    <row r="3900" spans="1:5" x14ac:dyDescent="0.2">
      <c r="A3900" t="s">
        <v>14795</v>
      </c>
      <c r="B3900" t="s">
        <v>87</v>
      </c>
      <c r="C3900" t="s">
        <v>208</v>
      </c>
      <c r="D3900" t="s">
        <v>10935</v>
      </c>
      <c r="E3900">
        <v>1</v>
      </c>
    </row>
    <row r="3901" spans="1:5" x14ac:dyDescent="0.2">
      <c r="A3901" t="s">
        <v>14796</v>
      </c>
      <c r="B3901" t="s">
        <v>87</v>
      </c>
      <c r="C3901" t="s">
        <v>208</v>
      </c>
      <c r="D3901" t="s">
        <v>10941</v>
      </c>
      <c r="E3901">
        <v>2</v>
      </c>
    </row>
    <row r="3902" spans="1:5" x14ac:dyDescent="0.2">
      <c r="A3902" t="s">
        <v>14797</v>
      </c>
      <c r="B3902" t="s">
        <v>87</v>
      </c>
      <c r="C3902" t="s">
        <v>209</v>
      </c>
      <c r="D3902" t="s">
        <v>10889</v>
      </c>
      <c r="E3902">
        <v>11</v>
      </c>
    </row>
    <row r="3903" spans="1:5" x14ac:dyDescent="0.2">
      <c r="A3903" t="s">
        <v>14798</v>
      </c>
      <c r="B3903" t="s">
        <v>87</v>
      </c>
      <c r="C3903" t="s">
        <v>209</v>
      </c>
      <c r="D3903" t="s">
        <v>10901</v>
      </c>
      <c r="E3903">
        <v>11</v>
      </c>
    </row>
    <row r="3904" spans="1:5" x14ac:dyDescent="0.2">
      <c r="A3904" t="s">
        <v>14799</v>
      </c>
      <c r="B3904" t="s">
        <v>87</v>
      </c>
      <c r="C3904" t="s">
        <v>209</v>
      </c>
      <c r="D3904" t="s">
        <v>10903</v>
      </c>
      <c r="E3904">
        <v>18</v>
      </c>
    </row>
    <row r="3905" spans="1:5" x14ac:dyDescent="0.2">
      <c r="A3905" t="s">
        <v>14800</v>
      </c>
      <c r="B3905" t="s">
        <v>87</v>
      </c>
      <c r="C3905" t="s">
        <v>210</v>
      </c>
      <c r="D3905" t="s">
        <v>10855</v>
      </c>
      <c r="E3905">
        <v>1</v>
      </c>
    </row>
    <row r="3906" spans="1:5" x14ac:dyDescent="0.2">
      <c r="A3906" t="s">
        <v>14801</v>
      </c>
      <c r="B3906" t="s">
        <v>87</v>
      </c>
      <c r="C3906" t="s">
        <v>210</v>
      </c>
      <c r="D3906" t="s">
        <v>10869</v>
      </c>
      <c r="E3906">
        <v>3</v>
      </c>
    </row>
    <row r="3907" spans="1:5" x14ac:dyDescent="0.2">
      <c r="A3907" t="s">
        <v>14802</v>
      </c>
      <c r="B3907" t="s">
        <v>87</v>
      </c>
      <c r="C3907" t="s">
        <v>210</v>
      </c>
      <c r="D3907" t="s">
        <v>10887</v>
      </c>
      <c r="E3907">
        <v>4</v>
      </c>
    </row>
    <row r="3908" spans="1:5" x14ac:dyDescent="0.2">
      <c r="A3908" t="s">
        <v>14803</v>
      </c>
      <c r="B3908" t="s">
        <v>87</v>
      </c>
      <c r="C3908" t="s">
        <v>210</v>
      </c>
      <c r="D3908" t="s">
        <v>10889</v>
      </c>
      <c r="E3908">
        <v>38</v>
      </c>
    </row>
    <row r="3909" spans="1:5" x14ac:dyDescent="0.2">
      <c r="A3909" t="s">
        <v>14804</v>
      </c>
      <c r="B3909" t="s">
        <v>87</v>
      </c>
      <c r="C3909" t="s">
        <v>210</v>
      </c>
      <c r="D3909" t="s">
        <v>10895</v>
      </c>
      <c r="E3909">
        <v>2</v>
      </c>
    </row>
    <row r="3910" spans="1:5" x14ac:dyDescent="0.2">
      <c r="A3910" t="s">
        <v>14805</v>
      </c>
      <c r="B3910" t="s">
        <v>87</v>
      </c>
      <c r="C3910" t="s">
        <v>210</v>
      </c>
      <c r="D3910" t="s">
        <v>10901</v>
      </c>
      <c r="E3910">
        <v>45</v>
      </c>
    </row>
    <row r="3911" spans="1:5" x14ac:dyDescent="0.2">
      <c r="A3911" t="s">
        <v>14806</v>
      </c>
      <c r="B3911" t="s">
        <v>87</v>
      </c>
      <c r="C3911" t="s">
        <v>210</v>
      </c>
      <c r="D3911" t="s">
        <v>10903</v>
      </c>
      <c r="E3911">
        <v>112</v>
      </c>
    </row>
    <row r="3912" spans="1:5" x14ac:dyDescent="0.2">
      <c r="A3912" t="s">
        <v>14807</v>
      </c>
      <c r="B3912" t="s">
        <v>87</v>
      </c>
      <c r="C3912" t="s">
        <v>210</v>
      </c>
      <c r="D3912" t="s">
        <v>10909</v>
      </c>
      <c r="E3912">
        <v>1</v>
      </c>
    </row>
    <row r="3913" spans="1:5" x14ac:dyDescent="0.2">
      <c r="A3913" t="s">
        <v>14808</v>
      </c>
      <c r="B3913" t="s">
        <v>87</v>
      </c>
      <c r="C3913" t="s">
        <v>210</v>
      </c>
      <c r="D3913" t="s">
        <v>10925</v>
      </c>
      <c r="E3913">
        <v>1</v>
      </c>
    </row>
    <row r="3914" spans="1:5" x14ac:dyDescent="0.2">
      <c r="A3914" t="s">
        <v>14809</v>
      </c>
      <c r="B3914" t="s">
        <v>87</v>
      </c>
      <c r="C3914" t="s">
        <v>210</v>
      </c>
      <c r="D3914" t="s">
        <v>10927</v>
      </c>
      <c r="E3914">
        <v>1</v>
      </c>
    </row>
    <row r="3915" spans="1:5" x14ac:dyDescent="0.2">
      <c r="A3915" t="s">
        <v>14810</v>
      </c>
      <c r="B3915" t="s">
        <v>87</v>
      </c>
      <c r="C3915" t="s">
        <v>210</v>
      </c>
      <c r="D3915" t="s">
        <v>10929</v>
      </c>
      <c r="E3915">
        <v>2</v>
      </c>
    </row>
    <row r="3916" spans="1:5" x14ac:dyDescent="0.2">
      <c r="A3916" t="s">
        <v>14811</v>
      </c>
      <c r="B3916" t="s">
        <v>87</v>
      </c>
      <c r="C3916" t="s">
        <v>210</v>
      </c>
      <c r="D3916" t="s">
        <v>10935</v>
      </c>
      <c r="E3916">
        <v>1</v>
      </c>
    </row>
    <row r="3917" spans="1:5" x14ac:dyDescent="0.2">
      <c r="A3917" t="s">
        <v>14812</v>
      </c>
      <c r="B3917" t="s">
        <v>87</v>
      </c>
      <c r="C3917" t="s">
        <v>210</v>
      </c>
      <c r="D3917" t="s">
        <v>10941</v>
      </c>
      <c r="E3917">
        <v>3</v>
      </c>
    </row>
    <row r="3918" spans="1:5" x14ac:dyDescent="0.2">
      <c r="A3918" t="s">
        <v>14813</v>
      </c>
      <c r="B3918" t="s">
        <v>87</v>
      </c>
      <c r="C3918" t="s">
        <v>211</v>
      </c>
      <c r="D3918" t="s">
        <v>10855</v>
      </c>
      <c r="E3918">
        <v>1</v>
      </c>
    </row>
    <row r="3919" spans="1:5" x14ac:dyDescent="0.2">
      <c r="A3919" t="s">
        <v>14814</v>
      </c>
      <c r="B3919" t="s">
        <v>87</v>
      </c>
      <c r="C3919" t="s">
        <v>211</v>
      </c>
      <c r="D3919" t="s">
        <v>10859</v>
      </c>
      <c r="E3919">
        <v>1</v>
      </c>
    </row>
    <row r="3920" spans="1:5" x14ac:dyDescent="0.2">
      <c r="A3920" t="s">
        <v>14815</v>
      </c>
      <c r="B3920" t="s">
        <v>87</v>
      </c>
      <c r="C3920" t="s">
        <v>211</v>
      </c>
      <c r="D3920" t="s">
        <v>10863</v>
      </c>
      <c r="E3920">
        <v>1</v>
      </c>
    </row>
    <row r="3921" spans="1:5" x14ac:dyDescent="0.2">
      <c r="A3921" t="s">
        <v>14816</v>
      </c>
      <c r="B3921" t="s">
        <v>87</v>
      </c>
      <c r="C3921" t="s">
        <v>211</v>
      </c>
      <c r="D3921" t="s">
        <v>10869</v>
      </c>
      <c r="E3921">
        <v>4</v>
      </c>
    </row>
    <row r="3922" spans="1:5" x14ac:dyDescent="0.2">
      <c r="A3922" t="s">
        <v>14817</v>
      </c>
      <c r="B3922" t="s">
        <v>87</v>
      </c>
      <c r="C3922" t="s">
        <v>211</v>
      </c>
      <c r="D3922" t="s">
        <v>10871</v>
      </c>
      <c r="E3922">
        <v>1</v>
      </c>
    </row>
    <row r="3923" spans="1:5" x14ac:dyDescent="0.2">
      <c r="A3923" t="s">
        <v>14818</v>
      </c>
      <c r="B3923" t="s">
        <v>87</v>
      </c>
      <c r="C3923" t="s">
        <v>211</v>
      </c>
      <c r="D3923" t="s">
        <v>10877</v>
      </c>
      <c r="E3923">
        <v>1</v>
      </c>
    </row>
    <row r="3924" spans="1:5" x14ac:dyDescent="0.2">
      <c r="A3924" t="s">
        <v>14819</v>
      </c>
      <c r="B3924" t="s">
        <v>87</v>
      </c>
      <c r="C3924" t="s">
        <v>211</v>
      </c>
      <c r="D3924" t="s">
        <v>10885</v>
      </c>
      <c r="E3924">
        <v>1</v>
      </c>
    </row>
    <row r="3925" spans="1:5" x14ac:dyDescent="0.2">
      <c r="A3925" t="s">
        <v>14820</v>
      </c>
      <c r="B3925" t="s">
        <v>87</v>
      </c>
      <c r="C3925" t="s">
        <v>211</v>
      </c>
      <c r="D3925" t="s">
        <v>10887</v>
      </c>
      <c r="E3925">
        <v>7</v>
      </c>
    </row>
    <row r="3926" spans="1:5" x14ac:dyDescent="0.2">
      <c r="A3926" t="s">
        <v>14821</v>
      </c>
      <c r="B3926" t="s">
        <v>87</v>
      </c>
      <c r="C3926" t="s">
        <v>211</v>
      </c>
      <c r="D3926" t="s">
        <v>10889</v>
      </c>
      <c r="E3926">
        <v>52</v>
      </c>
    </row>
    <row r="3927" spans="1:5" x14ac:dyDescent="0.2">
      <c r="A3927" t="s">
        <v>14822</v>
      </c>
      <c r="B3927" t="s">
        <v>87</v>
      </c>
      <c r="C3927" t="s">
        <v>211</v>
      </c>
      <c r="D3927" t="s">
        <v>10893</v>
      </c>
      <c r="E3927">
        <v>4</v>
      </c>
    </row>
    <row r="3928" spans="1:5" x14ac:dyDescent="0.2">
      <c r="A3928" t="s">
        <v>14823</v>
      </c>
      <c r="B3928" t="s">
        <v>87</v>
      </c>
      <c r="C3928" t="s">
        <v>211</v>
      </c>
      <c r="D3928" t="s">
        <v>10895</v>
      </c>
      <c r="E3928">
        <v>3</v>
      </c>
    </row>
    <row r="3929" spans="1:5" x14ac:dyDescent="0.2">
      <c r="A3929" t="s">
        <v>14824</v>
      </c>
      <c r="B3929" t="s">
        <v>87</v>
      </c>
      <c r="C3929" t="s">
        <v>211</v>
      </c>
      <c r="D3929" t="s">
        <v>10899</v>
      </c>
      <c r="E3929">
        <v>1</v>
      </c>
    </row>
    <row r="3930" spans="1:5" x14ac:dyDescent="0.2">
      <c r="A3930" t="s">
        <v>14825</v>
      </c>
      <c r="B3930" t="s">
        <v>87</v>
      </c>
      <c r="C3930" t="s">
        <v>211</v>
      </c>
      <c r="D3930" t="s">
        <v>10901</v>
      </c>
      <c r="E3930">
        <v>56</v>
      </c>
    </row>
    <row r="3931" spans="1:5" x14ac:dyDescent="0.2">
      <c r="A3931" t="s">
        <v>14826</v>
      </c>
      <c r="B3931" t="s">
        <v>87</v>
      </c>
      <c r="C3931" t="s">
        <v>211</v>
      </c>
      <c r="D3931" t="s">
        <v>10903</v>
      </c>
      <c r="E3931">
        <v>115</v>
      </c>
    </row>
    <row r="3932" spans="1:5" x14ac:dyDescent="0.2">
      <c r="A3932" t="s">
        <v>14827</v>
      </c>
      <c r="B3932" t="s">
        <v>87</v>
      </c>
      <c r="C3932" t="s">
        <v>211</v>
      </c>
      <c r="D3932" t="s">
        <v>10907</v>
      </c>
      <c r="E3932">
        <v>1</v>
      </c>
    </row>
    <row r="3933" spans="1:5" x14ac:dyDescent="0.2">
      <c r="A3933" t="s">
        <v>14828</v>
      </c>
      <c r="B3933" t="s">
        <v>87</v>
      </c>
      <c r="C3933" t="s">
        <v>211</v>
      </c>
      <c r="D3933" t="s">
        <v>10909</v>
      </c>
      <c r="E3933">
        <v>1</v>
      </c>
    </row>
    <row r="3934" spans="1:5" x14ac:dyDescent="0.2">
      <c r="A3934" t="s">
        <v>14829</v>
      </c>
      <c r="B3934" t="s">
        <v>87</v>
      </c>
      <c r="C3934" t="s">
        <v>211</v>
      </c>
      <c r="D3934" t="s">
        <v>10925</v>
      </c>
      <c r="E3934">
        <v>3</v>
      </c>
    </row>
    <row r="3935" spans="1:5" x14ac:dyDescent="0.2">
      <c r="A3935" t="s">
        <v>14830</v>
      </c>
      <c r="B3935" t="s">
        <v>87</v>
      </c>
      <c r="C3935" t="s">
        <v>211</v>
      </c>
      <c r="D3935" t="s">
        <v>10929</v>
      </c>
      <c r="E3935">
        <v>1</v>
      </c>
    </row>
    <row r="3936" spans="1:5" x14ac:dyDescent="0.2">
      <c r="A3936" t="s">
        <v>14831</v>
      </c>
      <c r="B3936" t="s">
        <v>87</v>
      </c>
      <c r="C3936" t="s">
        <v>211</v>
      </c>
      <c r="D3936" t="s">
        <v>10935</v>
      </c>
      <c r="E3936">
        <v>2</v>
      </c>
    </row>
    <row r="3937" spans="1:5" x14ac:dyDescent="0.2">
      <c r="A3937" t="s">
        <v>14832</v>
      </c>
      <c r="B3937" t="s">
        <v>87</v>
      </c>
      <c r="C3937" t="s">
        <v>211</v>
      </c>
      <c r="D3937" t="s">
        <v>10941</v>
      </c>
      <c r="E3937">
        <v>5</v>
      </c>
    </row>
    <row r="3938" spans="1:5" x14ac:dyDescent="0.2">
      <c r="A3938" t="s">
        <v>14833</v>
      </c>
      <c r="B3938" t="s">
        <v>87</v>
      </c>
      <c r="C3938" t="s">
        <v>211</v>
      </c>
      <c r="D3938" t="s">
        <v>10943</v>
      </c>
      <c r="E3938">
        <v>1</v>
      </c>
    </row>
    <row r="3939" spans="1:5" x14ac:dyDescent="0.2">
      <c r="A3939" t="s">
        <v>14834</v>
      </c>
      <c r="B3939" t="s">
        <v>87</v>
      </c>
      <c r="C3939" t="s">
        <v>212</v>
      </c>
      <c r="D3939" t="s">
        <v>10869</v>
      </c>
      <c r="E3939">
        <v>2</v>
      </c>
    </row>
    <row r="3940" spans="1:5" x14ac:dyDescent="0.2">
      <c r="A3940" t="s">
        <v>14835</v>
      </c>
      <c r="B3940" t="s">
        <v>87</v>
      </c>
      <c r="C3940" t="s">
        <v>212</v>
      </c>
      <c r="D3940" t="s">
        <v>10887</v>
      </c>
      <c r="E3940">
        <v>2</v>
      </c>
    </row>
    <row r="3941" spans="1:5" x14ac:dyDescent="0.2">
      <c r="A3941" t="s">
        <v>14836</v>
      </c>
      <c r="B3941" t="s">
        <v>87</v>
      </c>
      <c r="C3941" t="s">
        <v>212</v>
      </c>
      <c r="D3941" t="s">
        <v>10889</v>
      </c>
      <c r="E3941">
        <v>43</v>
      </c>
    </row>
    <row r="3942" spans="1:5" x14ac:dyDescent="0.2">
      <c r="A3942" t="s">
        <v>14837</v>
      </c>
      <c r="B3942" t="s">
        <v>87</v>
      </c>
      <c r="C3942" t="s">
        <v>212</v>
      </c>
      <c r="D3942" t="s">
        <v>10901</v>
      </c>
      <c r="E3942">
        <v>44</v>
      </c>
    </row>
    <row r="3943" spans="1:5" x14ac:dyDescent="0.2">
      <c r="A3943" t="s">
        <v>14838</v>
      </c>
      <c r="B3943" t="s">
        <v>87</v>
      </c>
      <c r="C3943" t="s">
        <v>212</v>
      </c>
      <c r="D3943" t="s">
        <v>10903</v>
      </c>
      <c r="E3943">
        <v>88</v>
      </c>
    </row>
    <row r="3944" spans="1:5" x14ac:dyDescent="0.2">
      <c r="A3944" t="s">
        <v>14839</v>
      </c>
      <c r="B3944" t="s">
        <v>87</v>
      </c>
      <c r="C3944" t="s">
        <v>212</v>
      </c>
      <c r="D3944" t="s">
        <v>10941</v>
      </c>
      <c r="E3944">
        <v>2</v>
      </c>
    </row>
    <row r="3945" spans="1:5" x14ac:dyDescent="0.2">
      <c r="A3945" t="s">
        <v>14840</v>
      </c>
      <c r="B3945" t="s">
        <v>87</v>
      </c>
      <c r="C3945" t="s">
        <v>213</v>
      </c>
      <c r="D3945" t="s">
        <v>10855</v>
      </c>
      <c r="E3945">
        <v>1</v>
      </c>
    </row>
    <row r="3946" spans="1:5" x14ac:dyDescent="0.2">
      <c r="A3946" t="s">
        <v>14841</v>
      </c>
      <c r="B3946" t="s">
        <v>87</v>
      </c>
      <c r="C3946" t="s">
        <v>213</v>
      </c>
      <c r="D3946" t="s">
        <v>10869</v>
      </c>
      <c r="E3946">
        <v>3</v>
      </c>
    </row>
    <row r="3947" spans="1:5" x14ac:dyDescent="0.2">
      <c r="A3947" t="s">
        <v>14842</v>
      </c>
      <c r="B3947" t="s">
        <v>87</v>
      </c>
      <c r="C3947" t="s">
        <v>213</v>
      </c>
      <c r="D3947" t="s">
        <v>10871</v>
      </c>
      <c r="E3947">
        <v>1</v>
      </c>
    </row>
    <row r="3948" spans="1:5" x14ac:dyDescent="0.2">
      <c r="A3948" t="s">
        <v>14843</v>
      </c>
      <c r="B3948" t="s">
        <v>87</v>
      </c>
      <c r="C3948" t="s">
        <v>213</v>
      </c>
      <c r="D3948" t="s">
        <v>10887</v>
      </c>
      <c r="E3948">
        <v>4</v>
      </c>
    </row>
    <row r="3949" spans="1:5" x14ac:dyDescent="0.2">
      <c r="A3949" t="s">
        <v>14844</v>
      </c>
      <c r="B3949" t="s">
        <v>87</v>
      </c>
      <c r="C3949" t="s">
        <v>213</v>
      </c>
      <c r="D3949" t="s">
        <v>10889</v>
      </c>
      <c r="E3949">
        <v>64</v>
      </c>
    </row>
    <row r="3950" spans="1:5" x14ac:dyDescent="0.2">
      <c r="A3950" t="s">
        <v>14845</v>
      </c>
      <c r="B3950" t="s">
        <v>87</v>
      </c>
      <c r="C3950" t="s">
        <v>213</v>
      </c>
      <c r="D3950" t="s">
        <v>10893</v>
      </c>
      <c r="E3950">
        <v>1</v>
      </c>
    </row>
    <row r="3951" spans="1:5" x14ac:dyDescent="0.2">
      <c r="A3951" t="s">
        <v>14846</v>
      </c>
      <c r="B3951" t="s">
        <v>87</v>
      </c>
      <c r="C3951" t="s">
        <v>213</v>
      </c>
      <c r="D3951" t="s">
        <v>10901</v>
      </c>
      <c r="E3951">
        <v>74</v>
      </c>
    </row>
    <row r="3952" spans="1:5" x14ac:dyDescent="0.2">
      <c r="A3952" t="s">
        <v>14847</v>
      </c>
      <c r="B3952" t="s">
        <v>87</v>
      </c>
      <c r="C3952" t="s">
        <v>213</v>
      </c>
      <c r="D3952" t="s">
        <v>10903</v>
      </c>
      <c r="E3952">
        <v>168</v>
      </c>
    </row>
    <row r="3953" spans="1:5" x14ac:dyDescent="0.2">
      <c r="A3953" t="s">
        <v>14848</v>
      </c>
      <c r="B3953" t="s">
        <v>87</v>
      </c>
      <c r="C3953" t="s">
        <v>213</v>
      </c>
      <c r="D3953" t="s">
        <v>10907</v>
      </c>
      <c r="E3953">
        <v>2</v>
      </c>
    </row>
    <row r="3954" spans="1:5" x14ac:dyDescent="0.2">
      <c r="A3954" t="s">
        <v>14849</v>
      </c>
      <c r="B3954" t="s">
        <v>87</v>
      </c>
      <c r="C3954" t="s">
        <v>213</v>
      </c>
      <c r="D3954" t="s">
        <v>10921</v>
      </c>
      <c r="E3954">
        <v>1</v>
      </c>
    </row>
    <row r="3955" spans="1:5" x14ac:dyDescent="0.2">
      <c r="A3955" t="s">
        <v>14850</v>
      </c>
      <c r="B3955" t="s">
        <v>87</v>
      </c>
      <c r="C3955" t="s">
        <v>213</v>
      </c>
      <c r="D3955" t="s">
        <v>10929</v>
      </c>
      <c r="E3955">
        <v>1</v>
      </c>
    </row>
    <row r="3956" spans="1:5" x14ac:dyDescent="0.2">
      <c r="A3956" t="s">
        <v>14851</v>
      </c>
      <c r="B3956" t="s">
        <v>87</v>
      </c>
      <c r="C3956" t="s">
        <v>213</v>
      </c>
      <c r="D3956" t="s">
        <v>10935</v>
      </c>
      <c r="E3956">
        <v>1</v>
      </c>
    </row>
    <row r="3957" spans="1:5" x14ac:dyDescent="0.2">
      <c r="A3957" t="s">
        <v>14852</v>
      </c>
      <c r="B3957" t="s">
        <v>87</v>
      </c>
      <c r="C3957" t="s">
        <v>213</v>
      </c>
      <c r="D3957" t="s">
        <v>10941</v>
      </c>
      <c r="E3957">
        <v>3</v>
      </c>
    </row>
    <row r="3958" spans="1:5" x14ac:dyDescent="0.2">
      <c r="A3958" t="s">
        <v>14853</v>
      </c>
      <c r="B3958" t="s">
        <v>87</v>
      </c>
      <c r="C3958" t="s">
        <v>214</v>
      </c>
      <c r="D3958" t="s">
        <v>10855</v>
      </c>
      <c r="E3958">
        <v>1</v>
      </c>
    </row>
    <row r="3959" spans="1:5" x14ac:dyDescent="0.2">
      <c r="A3959" t="s">
        <v>14854</v>
      </c>
      <c r="B3959" t="s">
        <v>87</v>
      </c>
      <c r="C3959" t="s">
        <v>214</v>
      </c>
      <c r="D3959" t="s">
        <v>10869</v>
      </c>
      <c r="E3959">
        <v>1</v>
      </c>
    </row>
    <row r="3960" spans="1:5" x14ac:dyDescent="0.2">
      <c r="A3960" t="s">
        <v>14855</v>
      </c>
      <c r="B3960" t="s">
        <v>87</v>
      </c>
      <c r="C3960" t="s">
        <v>214</v>
      </c>
      <c r="D3960" t="s">
        <v>10873</v>
      </c>
      <c r="E3960">
        <v>1</v>
      </c>
    </row>
    <row r="3961" spans="1:5" x14ac:dyDescent="0.2">
      <c r="A3961" t="s">
        <v>14856</v>
      </c>
      <c r="B3961" t="s">
        <v>87</v>
      </c>
      <c r="C3961" t="s">
        <v>214</v>
      </c>
      <c r="D3961" t="s">
        <v>10875</v>
      </c>
      <c r="E3961">
        <v>2</v>
      </c>
    </row>
    <row r="3962" spans="1:5" x14ac:dyDescent="0.2">
      <c r="A3962" t="s">
        <v>14857</v>
      </c>
      <c r="B3962" t="s">
        <v>87</v>
      </c>
      <c r="C3962" t="s">
        <v>214</v>
      </c>
      <c r="D3962" t="s">
        <v>10877</v>
      </c>
      <c r="E3962">
        <v>1</v>
      </c>
    </row>
    <row r="3963" spans="1:5" x14ac:dyDescent="0.2">
      <c r="A3963" t="s">
        <v>14858</v>
      </c>
      <c r="B3963" t="s">
        <v>87</v>
      </c>
      <c r="C3963" t="s">
        <v>214</v>
      </c>
      <c r="D3963" t="s">
        <v>10881</v>
      </c>
      <c r="E3963">
        <v>1</v>
      </c>
    </row>
    <row r="3964" spans="1:5" x14ac:dyDescent="0.2">
      <c r="A3964" t="s">
        <v>14859</v>
      </c>
      <c r="B3964" t="s">
        <v>87</v>
      </c>
      <c r="C3964" t="s">
        <v>214</v>
      </c>
      <c r="D3964" t="s">
        <v>10887</v>
      </c>
      <c r="E3964">
        <v>4</v>
      </c>
    </row>
    <row r="3965" spans="1:5" x14ac:dyDescent="0.2">
      <c r="A3965" t="s">
        <v>14860</v>
      </c>
      <c r="B3965" t="s">
        <v>87</v>
      </c>
      <c r="C3965" t="s">
        <v>214</v>
      </c>
      <c r="D3965" t="s">
        <v>10889</v>
      </c>
      <c r="E3965">
        <v>43</v>
      </c>
    </row>
    <row r="3966" spans="1:5" x14ac:dyDescent="0.2">
      <c r="A3966" t="s">
        <v>14861</v>
      </c>
      <c r="B3966" t="s">
        <v>87</v>
      </c>
      <c r="C3966" t="s">
        <v>214</v>
      </c>
      <c r="D3966" t="s">
        <v>10899</v>
      </c>
      <c r="E3966">
        <v>1</v>
      </c>
    </row>
    <row r="3967" spans="1:5" x14ac:dyDescent="0.2">
      <c r="A3967" t="s">
        <v>14862</v>
      </c>
      <c r="B3967" t="s">
        <v>87</v>
      </c>
      <c r="C3967" t="s">
        <v>214</v>
      </c>
      <c r="D3967" t="s">
        <v>10901</v>
      </c>
      <c r="E3967">
        <v>50</v>
      </c>
    </row>
    <row r="3968" spans="1:5" x14ac:dyDescent="0.2">
      <c r="A3968" t="s">
        <v>14863</v>
      </c>
      <c r="B3968" t="s">
        <v>87</v>
      </c>
      <c r="C3968" t="s">
        <v>214</v>
      </c>
      <c r="D3968" t="s">
        <v>10903</v>
      </c>
      <c r="E3968">
        <v>112</v>
      </c>
    </row>
    <row r="3969" spans="1:5" x14ac:dyDescent="0.2">
      <c r="A3969" t="s">
        <v>14864</v>
      </c>
      <c r="B3969" t="s">
        <v>87</v>
      </c>
      <c r="C3969" t="s">
        <v>214</v>
      </c>
      <c r="D3969" t="s">
        <v>10907</v>
      </c>
      <c r="E3969">
        <v>1</v>
      </c>
    </row>
    <row r="3970" spans="1:5" x14ac:dyDescent="0.2">
      <c r="A3970" t="s">
        <v>14865</v>
      </c>
      <c r="B3970" t="s">
        <v>87</v>
      </c>
      <c r="C3970" t="s">
        <v>214</v>
      </c>
      <c r="D3970" t="s">
        <v>10927</v>
      </c>
      <c r="E3970">
        <v>1</v>
      </c>
    </row>
    <row r="3971" spans="1:5" x14ac:dyDescent="0.2">
      <c r="A3971" t="s">
        <v>14866</v>
      </c>
      <c r="B3971" t="s">
        <v>87</v>
      </c>
      <c r="C3971" t="s">
        <v>214</v>
      </c>
      <c r="D3971" t="s">
        <v>10929</v>
      </c>
      <c r="E3971">
        <v>1</v>
      </c>
    </row>
    <row r="3972" spans="1:5" x14ac:dyDescent="0.2">
      <c r="A3972" t="s">
        <v>14867</v>
      </c>
      <c r="B3972" t="s">
        <v>87</v>
      </c>
      <c r="C3972" t="s">
        <v>214</v>
      </c>
      <c r="D3972" t="s">
        <v>10941</v>
      </c>
      <c r="E3972">
        <v>4</v>
      </c>
    </row>
    <row r="3973" spans="1:5" x14ac:dyDescent="0.2">
      <c r="A3973" t="s">
        <v>14868</v>
      </c>
      <c r="B3973" t="s">
        <v>87</v>
      </c>
      <c r="C3973" t="s">
        <v>215</v>
      </c>
      <c r="D3973" t="s">
        <v>10889</v>
      </c>
      <c r="E3973">
        <v>26</v>
      </c>
    </row>
    <row r="3974" spans="1:5" x14ac:dyDescent="0.2">
      <c r="A3974" t="s">
        <v>14869</v>
      </c>
      <c r="B3974" t="s">
        <v>87</v>
      </c>
      <c r="C3974" t="s">
        <v>215</v>
      </c>
      <c r="D3974" t="s">
        <v>10901</v>
      </c>
      <c r="E3974">
        <v>27</v>
      </c>
    </row>
    <row r="3975" spans="1:5" x14ac:dyDescent="0.2">
      <c r="A3975" t="s">
        <v>14870</v>
      </c>
      <c r="B3975" t="s">
        <v>87</v>
      </c>
      <c r="C3975" t="s">
        <v>215</v>
      </c>
      <c r="D3975" t="s">
        <v>10903</v>
      </c>
      <c r="E3975">
        <v>42</v>
      </c>
    </row>
    <row r="3976" spans="1:5" x14ac:dyDescent="0.2">
      <c r="A3976" t="s">
        <v>14871</v>
      </c>
      <c r="B3976" t="s">
        <v>87</v>
      </c>
      <c r="C3976" t="s">
        <v>216</v>
      </c>
      <c r="D3976" t="s">
        <v>10855</v>
      </c>
      <c r="E3976">
        <v>1</v>
      </c>
    </row>
    <row r="3977" spans="1:5" x14ac:dyDescent="0.2">
      <c r="A3977" t="s">
        <v>14872</v>
      </c>
      <c r="B3977" t="s">
        <v>87</v>
      </c>
      <c r="C3977" t="s">
        <v>216</v>
      </c>
      <c r="D3977" t="s">
        <v>10859</v>
      </c>
      <c r="E3977">
        <v>1</v>
      </c>
    </row>
    <row r="3978" spans="1:5" x14ac:dyDescent="0.2">
      <c r="A3978" t="s">
        <v>14873</v>
      </c>
      <c r="B3978" t="s">
        <v>87</v>
      </c>
      <c r="C3978" t="s">
        <v>216</v>
      </c>
      <c r="D3978" t="s">
        <v>10869</v>
      </c>
      <c r="E3978">
        <v>3</v>
      </c>
    </row>
    <row r="3979" spans="1:5" x14ac:dyDescent="0.2">
      <c r="A3979" t="s">
        <v>14874</v>
      </c>
      <c r="B3979" t="s">
        <v>87</v>
      </c>
      <c r="C3979" t="s">
        <v>216</v>
      </c>
      <c r="D3979" t="s">
        <v>10873</v>
      </c>
      <c r="E3979">
        <v>1</v>
      </c>
    </row>
    <row r="3980" spans="1:5" x14ac:dyDescent="0.2">
      <c r="A3980" t="s">
        <v>14875</v>
      </c>
      <c r="B3980" t="s">
        <v>87</v>
      </c>
      <c r="C3980" t="s">
        <v>216</v>
      </c>
      <c r="D3980" t="s">
        <v>10877</v>
      </c>
      <c r="E3980">
        <v>1</v>
      </c>
    </row>
    <row r="3981" spans="1:5" x14ac:dyDescent="0.2">
      <c r="A3981" t="s">
        <v>14876</v>
      </c>
      <c r="B3981" t="s">
        <v>87</v>
      </c>
      <c r="C3981" t="s">
        <v>216</v>
      </c>
      <c r="D3981" t="s">
        <v>10887</v>
      </c>
      <c r="E3981">
        <v>6</v>
      </c>
    </row>
    <row r="3982" spans="1:5" x14ac:dyDescent="0.2">
      <c r="A3982" t="s">
        <v>14877</v>
      </c>
      <c r="B3982" t="s">
        <v>87</v>
      </c>
      <c r="C3982" t="s">
        <v>216</v>
      </c>
      <c r="D3982" t="s">
        <v>10889</v>
      </c>
      <c r="E3982">
        <v>37</v>
      </c>
    </row>
    <row r="3983" spans="1:5" x14ac:dyDescent="0.2">
      <c r="A3983" t="s">
        <v>14878</v>
      </c>
      <c r="B3983" t="s">
        <v>87</v>
      </c>
      <c r="C3983" t="s">
        <v>216</v>
      </c>
      <c r="D3983" t="s">
        <v>10901</v>
      </c>
      <c r="E3983">
        <v>42</v>
      </c>
    </row>
    <row r="3984" spans="1:5" x14ac:dyDescent="0.2">
      <c r="A3984" t="s">
        <v>14879</v>
      </c>
      <c r="B3984" t="s">
        <v>87</v>
      </c>
      <c r="C3984" t="s">
        <v>216</v>
      </c>
      <c r="D3984" t="s">
        <v>10903</v>
      </c>
      <c r="E3984">
        <v>82</v>
      </c>
    </row>
    <row r="3985" spans="1:5" x14ac:dyDescent="0.2">
      <c r="A3985" t="s">
        <v>14880</v>
      </c>
      <c r="B3985" t="s">
        <v>87</v>
      </c>
      <c r="C3985" t="s">
        <v>216</v>
      </c>
      <c r="D3985" t="s">
        <v>10907</v>
      </c>
      <c r="E3985">
        <v>1</v>
      </c>
    </row>
    <row r="3986" spans="1:5" x14ac:dyDescent="0.2">
      <c r="A3986" t="s">
        <v>14881</v>
      </c>
      <c r="B3986" t="s">
        <v>87</v>
      </c>
      <c r="C3986" t="s">
        <v>216</v>
      </c>
      <c r="D3986" t="s">
        <v>10909</v>
      </c>
      <c r="E3986">
        <v>2</v>
      </c>
    </row>
    <row r="3987" spans="1:5" x14ac:dyDescent="0.2">
      <c r="A3987" t="s">
        <v>14882</v>
      </c>
      <c r="B3987" t="s">
        <v>87</v>
      </c>
      <c r="C3987" t="s">
        <v>216</v>
      </c>
      <c r="D3987" t="s">
        <v>10925</v>
      </c>
      <c r="E3987">
        <v>1</v>
      </c>
    </row>
    <row r="3988" spans="1:5" x14ac:dyDescent="0.2">
      <c r="A3988" t="s">
        <v>14883</v>
      </c>
      <c r="B3988" t="s">
        <v>87</v>
      </c>
      <c r="C3988" t="s">
        <v>216</v>
      </c>
      <c r="D3988" t="s">
        <v>10941</v>
      </c>
      <c r="E3988">
        <v>2</v>
      </c>
    </row>
    <row r="3989" spans="1:5" x14ac:dyDescent="0.2">
      <c r="A3989" t="s">
        <v>14884</v>
      </c>
      <c r="B3989" t="s">
        <v>87</v>
      </c>
      <c r="C3989" t="s">
        <v>217</v>
      </c>
      <c r="D3989" t="s">
        <v>10869</v>
      </c>
      <c r="E3989">
        <v>3</v>
      </c>
    </row>
    <row r="3990" spans="1:5" x14ac:dyDescent="0.2">
      <c r="A3990" t="s">
        <v>14885</v>
      </c>
      <c r="B3990" t="s">
        <v>87</v>
      </c>
      <c r="C3990" t="s">
        <v>217</v>
      </c>
      <c r="D3990" t="s">
        <v>10877</v>
      </c>
      <c r="E3990">
        <v>1</v>
      </c>
    </row>
    <row r="3991" spans="1:5" x14ac:dyDescent="0.2">
      <c r="A3991" t="s">
        <v>14886</v>
      </c>
      <c r="B3991" t="s">
        <v>87</v>
      </c>
      <c r="C3991" t="s">
        <v>217</v>
      </c>
      <c r="D3991" t="s">
        <v>10885</v>
      </c>
      <c r="E3991">
        <v>1</v>
      </c>
    </row>
    <row r="3992" spans="1:5" x14ac:dyDescent="0.2">
      <c r="A3992" t="s">
        <v>14887</v>
      </c>
      <c r="B3992" t="s">
        <v>87</v>
      </c>
      <c r="C3992" t="s">
        <v>217</v>
      </c>
      <c r="D3992" t="s">
        <v>10887</v>
      </c>
      <c r="E3992">
        <v>9</v>
      </c>
    </row>
    <row r="3993" spans="1:5" x14ac:dyDescent="0.2">
      <c r="A3993" t="s">
        <v>14888</v>
      </c>
      <c r="B3993" t="s">
        <v>87</v>
      </c>
      <c r="C3993" t="s">
        <v>217</v>
      </c>
      <c r="D3993" t="s">
        <v>10889</v>
      </c>
      <c r="E3993">
        <v>69</v>
      </c>
    </row>
    <row r="3994" spans="1:5" x14ac:dyDescent="0.2">
      <c r="A3994" t="s">
        <v>14889</v>
      </c>
      <c r="B3994" t="s">
        <v>87</v>
      </c>
      <c r="C3994" t="s">
        <v>217</v>
      </c>
      <c r="D3994" t="s">
        <v>10893</v>
      </c>
      <c r="E3994">
        <v>2</v>
      </c>
    </row>
    <row r="3995" spans="1:5" x14ac:dyDescent="0.2">
      <c r="A3995" t="s">
        <v>14890</v>
      </c>
      <c r="B3995" t="s">
        <v>87</v>
      </c>
      <c r="C3995" t="s">
        <v>217</v>
      </c>
      <c r="D3995" t="s">
        <v>10901</v>
      </c>
      <c r="E3995">
        <v>85</v>
      </c>
    </row>
    <row r="3996" spans="1:5" x14ac:dyDescent="0.2">
      <c r="A3996" t="s">
        <v>14891</v>
      </c>
      <c r="B3996" t="s">
        <v>87</v>
      </c>
      <c r="C3996" t="s">
        <v>217</v>
      </c>
      <c r="D3996" t="s">
        <v>10903</v>
      </c>
      <c r="E3996">
        <v>209</v>
      </c>
    </row>
    <row r="3997" spans="1:5" x14ac:dyDescent="0.2">
      <c r="A3997" t="s">
        <v>14892</v>
      </c>
      <c r="B3997" t="s">
        <v>87</v>
      </c>
      <c r="C3997" t="s">
        <v>217</v>
      </c>
      <c r="D3997" t="s">
        <v>10907</v>
      </c>
      <c r="E3997">
        <v>2</v>
      </c>
    </row>
    <row r="3998" spans="1:5" x14ac:dyDescent="0.2">
      <c r="A3998" t="s">
        <v>14893</v>
      </c>
      <c r="B3998" t="s">
        <v>87</v>
      </c>
      <c r="C3998" t="s">
        <v>217</v>
      </c>
      <c r="D3998" t="s">
        <v>10917</v>
      </c>
      <c r="E3998">
        <v>1</v>
      </c>
    </row>
    <row r="3999" spans="1:5" x14ac:dyDescent="0.2">
      <c r="A3999" t="s">
        <v>14894</v>
      </c>
      <c r="B3999" t="s">
        <v>87</v>
      </c>
      <c r="C3999" t="s">
        <v>217</v>
      </c>
      <c r="D3999" t="s">
        <v>10925</v>
      </c>
      <c r="E3999">
        <v>2</v>
      </c>
    </row>
    <row r="4000" spans="1:5" x14ac:dyDescent="0.2">
      <c r="A4000" t="s">
        <v>14895</v>
      </c>
      <c r="B4000" t="s">
        <v>87</v>
      </c>
      <c r="C4000" t="s">
        <v>217</v>
      </c>
      <c r="D4000" t="s">
        <v>10927</v>
      </c>
      <c r="E4000">
        <v>1</v>
      </c>
    </row>
    <row r="4001" spans="1:5" x14ac:dyDescent="0.2">
      <c r="A4001" t="s">
        <v>14896</v>
      </c>
      <c r="B4001" t="s">
        <v>87</v>
      </c>
      <c r="C4001" t="s">
        <v>217</v>
      </c>
      <c r="D4001" t="s">
        <v>10929</v>
      </c>
      <c r="E4001">
        <v>4</v>
      </c>
    </row>
    <row r="4002" spans="1:5" x14ac:dyDescent="0.2">
      <c r="A4002" t="s">
        <v>14897</v>
      </c>
      <c r="B4002" t="s">
        <v>87</v>
      </c>
      <c r="C4002" t="s">
        <v>217</v>
      </c>
      <c r="D4002" t="s">
        <v>10935</v>
      </c>
      <c r="E4002">
        <v>1</v>
      </c>
    </row>
    <row r="4003" spans="1:5" x14ac:dyDescent="0.2">
      <c r="A4003" t="s">
        <v>14898</v>
      </c>
      <c r="B4003" t="s">
        <v>87</v>
      </c>
      <c r="C4003" t="s">
        <v>217</v>
      </c>
      <c r="D4003" t="s">
        <v>10941</v>
      </c>
      <c r="E4003">
        <v>4</v>
      </c>
    </row>
    <row r="4004" spans="1:5" x14ac:dyDescent="0.2">
      <c r="A4004" t="s">
        <v>14899</v>
      </c>
      <c r="B4004" t="s">
        <v>87</v>
      </c>
      <c r="C4004" t="s">
        <v>218</v>
      </c>
      <c r="D4004" t="s">
        <v>10855</v>
      </c>
      <c r="E4004">
        <v>1</v>
      </c>
    </row>
    <row r="4005" spans="1:5" x14ac:dyDescent="0.2">
      <c r="A4005" t="s">
        <v>14900</v>
      </c>
      <c r="B4005" t="s">
        <v>87</v>
      </c>
      <c r="C4005" t="s">
        <v>218</v>
      </c>
      <c r="D4005" t="s">
        <v>10869</v>
      </c>
      <c r="E4005">
        <v>4</v>
      </c>
    </row>
    <row r="4006" spans="1:5" x14ac:dyDescent="0.2">
      <c r="A4006" t="s">
        <v>14901</v>
      </c>
      <c r="B4006" t="s">
        <v>87</v>
      </c>
      <c r="C4006" t="s">
        <v>218</v>
      </c>
      <c r="D4006" t="s">
        <v>10887</v>
      </c>
      <c r="E4006">
        <v>4</v>
      </c>
    </row>
    <row r="4007" spans="1:5" x14ac:dyDescent="0.2">
      <c r="A4007" t="s">
        <v>14902</v>
      </c>
      <c r="B4007" t="s">
        <v>87</v>
      </c>
      <c r="C4007" t="s">
        <v>218</v>
      </c>
      <c r="D4007" t="s">
        <v>10889</v>
      </c>
      <c r="E4007">
        <v>56</v>
      </c>
    </row>
    <row r="4008" spans="1:5" x14ac:dyDescent="0.2">
      <c r="A4008" t="s">
        <v>14903</v>
      </c>
      <c r="B4008" t="s">
        <v>87</v>
      </c>
      <c r="C4008" t="s">
        <v>218</v>
      </c>
      <c r="D4008" t="s">
        <v>10901</v>
      </c>
      <c r="E4008">
        <v>63</v>
      </c>
    </row>
    <row r="4009" spans="1:5" x14ac:dyDescent="0.2">
      <c r="A4009" t="s">
        <v>14904</v>
      </c>
      <c r="B4009" t="s">
        <v>87</v>
      </c>
      <c r="C4009" t="s">
        <v>218</v>
      </c>
      <c r="D4009" t="s">
        <v>10903</v>
      </c>
      <c r="E4009">
        <v>170</v>
      </c>
    </row>
    <row r="4010" spans="1:5" x14ac:dyDescent="0.2">
      <c r="A4010" t="s">
        <v>14905</v>
      </c>
      <c r="B4010" t="s">
        <v>87</v>
      </c>
      <c r="C4010" t="s">
        <v>218</v>
      </c>
      <c r="D4010" t="s">
        <v>10941</v>
      </c>
      <c r="E4010">
        <v>2</v>
      </c>
    </row>
    <row r="4011" spans="1:5" x14ac:dyDescent="0.2">
      <c r="A4011" t="s">
        <v>14906</v>
      </c>
      <c r="B4011" t="s">
        <v>87</v>
      </c>
      <c r="C4011" t="s">
        <v>219</v>
      </c>
      <c r="D4011" t="s">
        <v>10869</v>
      </c>
      <c r="E4011">
        <v>1</v>
      </c>
    </row>
    <row r="4012" spans="1:5" x14ac:dyDescent="0.2">
      <c r="A4012" t="s">
        <v>14907</v>
      </c>
      <c r="B4012" t="s">
        <v>87</v>
      </c>
      <c r="C4012" t="s">
        <v>219</v>
      </c>
      <c r="D4012" t="s">
        <v>10887</v>
      </c>
      <c r="E4012">
        <v>1</v>
      </c>
    </row>
    <row r="4013" spans="1:5" x14ac:dyDescent="0.2">
      <c r="A4013" t="s">
        <v>14908</v>
      </c>
      <c r="B4013" t="s">
        <v>87</v>
      </c>
      <c r="C4013" t="s">
        <v>219</v>
      </c>
      <c r="D4013" t="s">
        <v>10889</v>
      </c>
      <c r="E4013">
        <v>13</v>
      </c>
    </row>
    <row r="4014" spans="1:5" x14ac:dyDescent="0.2">
      <c r="A4014" t="s">
        <v>14909</v>
      </c>
      <c r="B4014" t="s">
        <v>87</v>
      </c>
      <c r="C4014" t="s">
        <v>219</v>
      </c>
      <c r="D4014" t="s">
        <v>10901</v>
      </c>
      <c r="E4014">
        <v>21</v>
      </c>
    </row>
    <row r="4015" spans="1:5" x14ac:dyDescent="0.2">
      <c r="A4015" t="s">
        <v>14910</v>
      </c>
      <c r="B4015" t="s">
        <v>87</v>
      </c>
      <c r="C4015" t="s">
        <v>219</v>
      </c>
      <c r="D4015" t="s">
        <v>10903</v>
      </c>
      <c r="E4015">
        <v>38</v>
      </c>
    </row>
    <row r="4016" spans="1:5" x14ac:dyDescent="0.2">
      <c r="A4016" t="s">
        <v>14911</v>
      </c>
      <c r="B4016" t="s">
        <v>87</v>
      </c>
      <c r="C4016" t="s">
        <v>219</v>
      </c>
      <c r="D4016" t="s">
        <v>10931</v>
      </c>
      <c r="E4016">
        <v>1</v>
      </c>
    </row>
    <row r="4017" spans="1:5" x14ac:dyDescent="0.2">
      <c r="A4017" t="s">
        <v>14912</v>
      </c>
      <c r="B4017" t="s">
        <v>87</v>
      </c>
      <c r="C4017" t="s">
        <v>220</v>
      </c>
      <c r="D4017" t="s">
        <v>10855</v>
      </c>
      <c r="E4017">
        <v>1</v>
      </c>
    </row>
    <row r="4018" spans="1:5" x14ac:dyDescent="0.2">
      <c r="A4018" t="s">
        <v>14913</v>
      </c>
      <c r="B4018" t="s">
        <v>87</v>
      </c>
      <c r="C4018" t="s">
        <v>220</v>
      </c>
      <c r="D4018" t="s">
        <v>10859</v>
      </c>
      <c r="E4018">
        <v>1</v>
      </c>
    </row>
    <row r="4019" spans="1:5" x14ac:dyDescent="0.2">
      <c r="A4019" t="s">
        <v>14914</v>
      </c>
      <c r="B4019" t="s">
        <v>87</v>
      </c>
      <c r="C4019" t="s">
        <v>220</v>
      </c>
      <c r="D4019" t="s">
        <v>10869</v>
      </c>
      <c r="E4019">
        <v>1</v>
      </c>
    </row>
    <row r="4020" spans="1:5" x14ac:dyDescent="0.2">
      <c r="A4020" t="s">
        <v>14915</v>
      </c>
      <c r="B4020" t="s">
        <v>87</v>
      </c>
      <c r="C4020" t="s">
        <v>220</v>
      </c>
      <c r="D4020" t="s">
        <v>10887</v>
      </c>
      <c r="E4020">
        <v>3</v>
      </c>
    </row>
    <row r="4021" spans="1:5" x14ac:dyDescent="0.2">
      <c r="A4021" t="s">
        <v>14916</v>
      </c>
      <c r="B4021" t="s">
        <v>87</v>
      </c>
      <c r="C4021" t="s">
        <v>220</v>
      </c>
      <c r="D4021" t="s">
        <v>10889</v>
      </c>
      <c r="E4021">
        <v>34</v>
      </c>
    </row>
    <row r="4022" spans="1:5" x14ac:dyDescent="0.2">
      <c r="A4022" t="s">
        <v>14917</v>
      </c>
      <c r="B4022" t="s">
        <v>87</v>
      </c>
      <c r="C4022" t="s">
        <v>220</v>
      </c>
      <c r="D4022" t="s">
        <v>10893</v>
      </c>
      <c r="E4022">
        <v>2</v>
      </c>
    </row>
    <row r="4023" spans="1:5" x14ac:dyDescent="0.2">
      <c r="A4023" t="s">
        <v>14918</v>
      </c>
      <c r="B4023" t="s">
        <v>87</v>
      </c>
      <c r="C4023" t="s">
        <v>220</v>
      </c>
      <c r="D4023" t="s">
        <v>10901</v>
      </c>
      <c r="E4023">
        <v>45</v>
      </c>
    </row>
    <row r="4024" spans="1:5" x14ac:dyDescent="0.2">
      <c r="A4024" t="s">
        <v>14919</v>
      </c>
      <c r="B4024" t="s">
        <v>87</v>
      </c>
      <c r="C4024" t="s">
        <v>220</v>
      </c>
      <c r="D4024" t="s">
        <v>10903</v>
      </c>
      <c r="E4024">
        <v>104</v>
      </c>
    </row>
    <row r="4025" spans="1:5" x14ac:dyDescent="0.2">
      <c r="A4025" t="s">
        <v>14920</v>
      </c>
      <c r="B4025" t="s">
        <v>87</v>
      </c>
      <c r="C4025" t="s">
        <v>220</v>
      </c>
      <c r="D4025" t="s">
        <v>10907</v>
      </c>
      <c r="E4025">
        <v>1</v>
      </c>
    </row>
    <row r="4026" spans="1:5" x14ac:dyDescent="0.2">
      <c r="A4026" t="s">
        <v>14921</v>
      </c>
      <c r="B4026" t="s">
        <v>87</v>
      </c>
      <c r="C4026" t="s">
        <v>220</v>
      </c>
      <c r="D4026" t="s">
        <v>10941</v>
      </c>
      <c r="E4026">
        <v>3</v>
      </c>
    </row>
    <row r="4027" spans="1:5" x14ac:dyDescent="0.2">
      <c r="A4027" t="s">
        <v>14922</v>
      </c>
      <c r="B4027" t="s">
        <v>87</v>
      </c>
      <c r="C4027" t="s">
        <v>221</v>
      </c>
      <c r="D4027" t="s">
        <v>10869</v>
      </c>
      <c r="E4027">
        <v>1</v>
      </c>
    </row>
    <row r="4028" spans="1:5" x14ac:dyDescent="0.2">
      <c r="A4028" t="s">
        <v>14923</v>
      </c>
      <c r="B4028" t="s">
        <v>87</v>
      </c>
      <c r="C4028" t="s">
        <v>221</v>
      </c>
      <c r="D4028" t="s">
        <v>10887</v>
      </c>
      <c r="E4028">
        <v>1</v>
      </c>
    </row>
    <row r="4029" spans="1:5" x14ac:dyDescent="0.2">
      <c r="A4029" t="s">
        <v>14924</v>
      </c>
      <c r="B4029" t="s">
        <v>87</v>
      </c>
      <c r="C4029" t="s">
        <v>221</v>
      </c>
      <c r="D4029" t="s">
        <v>10889</v>
      </c>
      <c r="E4029">
        <v>21</v>
      </c>
    </row>
    <row r="4030" spans="1:5" x14ac:dyDescent="0.2">
      <c r="A4030" t="s">
        <v>14925</v>
      </c>
      <c r="B4030" t="s">
        <v>87</v>
      </c>
      <c r="C4030" t="s">
        <v>221</v>
      </c>
      <c r="D4030" t="s">
        <v>10895</v>
      </c>
      <c r="E4030">
        <v>1</v>
      </c>
    </row>
    <row r="4031" spans="1:5" x14ac:dyDescent="0.2">
      <c r="A4031" t="s">
        <v>14926</v>
      </c>
      <c r="B4031" t="s">
        <v>87</v>
      </c>
      <c r="C4031" t="s">
        <v>221</v>
      </c>
      <c r="D4031" t="s">
        <v>10899</v>
      </c>
      <c r="E4031">
        <v>1</v>
      </c>
    </row>
    <row r="4032" spans="1:5" x14ac:dyDescent="0.2">
      <c r="A4032" t="s">
        <v>14927</v>
      </c>
      <c r="B4032" t="s">
        <v>87</v>
      </c>
      <c r="C4032" t="s">
        <v>221</v>
      </c>
      <c r="D4032" t="s">
        <v>10901</v>
      </c>
      <c r="E4032">
        <v>27</v>
      </c>
    </row>
    <row r="4033" spans="1:5" x14ac:dyDescent="0.2">
      <c r="A4033" t="s">
        <v>14928</v>
      </c>
      <c r="B4033" t="s">
        <v>87</v>
      </c>
      <c r="C4033" t="s">
        <v>221</v>
      </c>
      <c r="D4033" t="s">
        <v>10903</v>
      </c>
      <c r="E4033">
        <v>62</v>
      </c>
    </row>
    <row r="4034" spans="1:5" x14ac:dyDescent="0.2">
      <c r="A4034" t="s">
        <v>14929</v>
      </c>
      <c r="B4034" t="s">
        <v>87</v>
      </c>
      <c r="C4034" t="s">
        <v>222</v>
      </c>
      <c r="D4034" t="s">
        <v>10855</v>
      </c>
      <c r="E4034">
        <v>1</v>
      </c>
    </row>
    <row r="4035" spans="1:5" x14ac:dyDescent="0.2">
      <c r="A4035" t="s">
        <v>14930</v>
      </c>
      <c r="B4035" t="s">
        <v>87</v>
      </c>
      <c r="C4035" t="s">
        <v>222</v>
      </c>
      <c r="D4035" t="s">
        <v>10869</v>
      </c>
      <c r="E4035">
        <v>1</v>
      </c>
    </row>
    <row r="4036" spans="1:5" x14ac:dyDescent="0.2">
      <c r="A4036" t="s">
        <v>14931</v>
      </c>
      <c r="B4036" t="s">
        <v>87</v>
      </c>
      <c r="C4036" t="s">
        <v>222</v>
      </c>
      <c r="D4036" t="s">
        <v>10875</v>
      </c>
      <c r="E4036">
        <v>1</v>
      </c>
    </row>
    <row r="4037" spans="1:5" x14ac:dyDescent="0.2">
      <c r="A4037" t="s">
        <v>14932</v>
      </c>
      <c r="B4037" t="s">
        <v>87</v>
      </c>
      <c r="C4037" t="s">
        <v>222</v>
      </c>
      <c r="D4037" t="s">
        <v>10881</v>
      </c>
      <c r="E4037">
        <v>1</v>
      </c>
    </row>
    <row r="4038" spans="1:5" x14ac:dyDescent="0.2">
      <c r="A4038" t="s">
        <v>14933</v>
      </c>
      <c r="B4038" t="s">
        <v>87</v>
      </c>
      <c r="C4038" t="s">
        <v>222</v>
      </c>
      <c r="D4038" t="s">
        <v>10883</v>
      </c>
      <c r="E4038">
        <v>1</v>
      </c>
    </row>
    <row r="4039" spans="1:5" x14ac:dyDescent="0.2">
      <c r="A4039" t="s">
        <v>14934</v>
      </c>
      <c r="B4039" t="s">
        <v>87</v>
      </c>
      <c r="C4039" t="s">
        <v>222</v>
      </c>
      <c r="D4039" t="s">
        <v>10887</v>
      </c>
      <c r="E4039">
        <v>4</v>
      </c>
    </row>
    <row r="4040" spans="1:5" x14ac:dyDescent="0.2">
      <c r="A4040" t="s">
        <v>14935</v>
      </c>
      <c r="B4040" t="s">
        <v>87</v>
      </c>
      <c r="C4040" t="s">
        <v>222</v>
      </c>
      <c r="D4040" t="s">
        <v>10889</v>
      </c>
      <c r="E4040">
        <v>50</v>
      </c>
    </row>
    <row r="4041" spans="1:5" x14ac:dyDescent="0.2">
      <c r="A4041" t="s">
        <v>14936</v>
      </c>
      <c r="B4041" t="s">
        <v>87</v>
      </c>
      <c r="C4041" t="s">
        <v>222</v>
      </c>
      <c r="D4041" t="s">
        <v>10893</v>
      </c>
      <c r="E4041">
        <v>1</v>
      </c>
    </row>
    <row r="4042" spans="1:5" x14ac:dyDescent="0.2">
      <c r="A4042" t="s">
        <v>14937</v>
      </c>
      <c r="B4042" t="s">
        <v>87</v>
      </c>
      <c r="C4042" t="s">
        <v>222</v>
      </c>
      <c r="D4042" t="s">
        <v>10901</v>
      </c>
      <c r="E4042">
        <v>53</v>
      </c>
    </row>
    <row r="4043" spans="1:5" x14ac:dyDescent="0.2">
      <c r="A4043" t="s">
        <v>14938</v>
      </c>
      <c r="B4043" t="s">
        <v>87</v>
      </c>
      <c r="C4043" t="s">
        <v>222</v>
      </c>
      <c r="D4043" t="s">
        <v>10903</v>
      </c>
      <c r="E4043">
        <v>135</v>
      </c>
    </row>
    <row r="4044" spans="1:5" x14ac:dyDescent="0.2">
      <c r="A4044" t="s">
        <v>14939</v>
      </c>
      <c r="B4044" t="s">
        <v>87</v>
      </c>
      <c r="C4044" t="s">
        <v>222</v>
      </c>
      <c r="D4044" t="s">
        <v>10907</v>
      </c>
      <c r="E4044">
        <v>1</v>
      </c>
    </row>
    <row r="4045" spans="1:5" x14ac:dyDescent="0.2">
      <c r="A4045" t="s">
        <v>14940</v>
      </c>
      <c r="B4045" t="s">
        <v>87</v>
      </c>
      <c r="C4045" t="s">
        <v>222</v>
      </c>
      <c r="D4045" t="s">
        <v>10921</v>
      </c>
      <c r="E4045">
        <v>1</v>
      </c>
    </row>
    <row r="4046" spans="1:5" x14ac:dyDescent="0.2">
      <c r="A4046" t="s">
        <v>14941</v>
      </c>
      <c r="B4046" t="s">
        <v>87</v>
      </c>
      <c r="C4046" t="s">
        <v>222</v>
      </c>
      <c r="D4046" t="s">
        <v>10923</v>
      </c>
      <c r="E4046">
        <v>1</v>
      </c>
    </row>
    <row r="4047" spans="1:5" x14ac:dyDescent="0.2">
      <c r="A4047" t="s">
        <v>14942</v>
      </c>
      <c r="B4047" t="s">
        <v>87</v>
      </c>
      <c r="C4047" t="s">
        <v>222</v>
      </c>
      <c r="D4047" t="s">
        <v>10925</v>
      </c>
      <c r="E4047">
        <v>1</v>
      </c>
    </row>
    <row r="4048" spans="1:5" x14ac:dyDescent="0.2">
      <c r="A4048" t="s">
        <v>14943</v>
      </c>
      <c r="B4048" t="s">
        <v>87</v>
      </c>
      <c r="C4048" t="s">
        <v>222</v>
      </c>
      <c r="D4048" t="s">
        <v>10927</v>
      </c>
      <c r="E4048">
        <v>1</v>
      </c>
    </row>
    <row r="4049" spans="1:5" x14ac:dyDescent="0.2">
      <c r="A4049" t="s">
        <v>14944</v>
      </c>
      <c r="B4049" t="s">
        <v>87</v>
      </c>
      <c r="C4049" t="s">
        <v>222</v>
      </c>
      <c r="D4049" t="s">
        <v>10931</v>
      </c>
      <c r="E4049">
        <v>2</v>
      </c>
    </row>
    <row r="4050" spans="1:5" x14ac:dyDescent="0.2">
      <c r="A4050" t="s">
        <v>14945</v>
      </c>
      <c r="B4050" t="s">
        <v>87</v>
      </c>
      <c r="C4050" t="s">
        <v>222</v>
      </c>
      <c r="D4050" t="s">
        <v>10935</v>
      </c>
      <c r="E4050">
        <v>1</v>
      </c>
    </row>
    <row r="4051" spans="1:5" x14ac:dyDescent="0.2">
      <c r="A4051" t="s">
        <v>14946</v>
      </c>
      <c r="B4051" t="s">
        <v>87</v>
      </c>
      <c r="C4051" t="s">
        <v>222</v>
      </c>
      <c r="D4051" t="s">
        <v>10941</v>
      </c>
      <c r="E4051">
        <v>2</v>
      </c>
    </row>
    <row r="4052" spans="1:5" x14ac:dyDescent="0.2">
      <c r="A4052" t="s">
        <v>14947</v>
      </c>
      <c r="B4052" t="s">
        <v>87</v>
      </c>
      <c r="C4052" t="s">
        <v>223</v>
      </c>
      <c r="D4052" t="s">
        <v>10889</v>
      </c>
      <c r="E4052">
        <v>21</v>
      </c>
    </row>
    <row r="4053" spans="1:5" x14ac:dyDescent="0.2">
      <c r="A4053" t="s">
        <v>14948</v>
      </c>
      <c r="B4053" t="s">
        <v>87</v>
      </c>
      <c r="C4053" t="s">
        <v>223</v>
      </c>
      <c r="D4053" t="s">
        <v>10901</v>
      </c>
      <c r="E4053">
        <v>25</v>
      </c>
    </row>
    <row r="4054" spans="1:5" x14ac:dyDescent="0.2">
      <c r="A4054" t="s">
        <v>14949</v>
      </c>
      <c r="B4054" t="s">
        <v>87</v>
      </c>
      <c r="C4054" t="s">
        <v>223</v>
      </c>
      <c r="D4054" t="s">
        <v>10903</v>
      </c>
      <c r="E4054">
        <v>52</v>
      </c>
    </row>
    <row r="4055" spans="1:5" x14ac:dyDescent="0.2">
      <c r="A4055" t="s">
        <v>14950</v>
      </c>
      <c r="B4055" t="s">
        <v>87</v>
      </c>
      <c r="C4055" t="s">
        <v>224</v>
      </c>
      <c r="D4055" t="s">
        <v>10855</v>
      </c>
      <c r="E4055">
        <v>2</v>
      </c>
    </row>
    <row r="4056" spans="1:5" x14ac:dyDescent="0.2">
      <c r="A4056" t="s">
        <v>14951</v>
      </c>
      <c r="B4056" t="s">
        <v>87</v>
      </c>
      <c r="C4056" t="s">
        <v>224</v>
      </c>
      <c r="D4056" t="s">
        <v>10869</v>
      </c>
      <c r="E4056">
        <v>4</v>
      </c>
    </row>
    <row r="4057" spans="1:5" x14ac:dyDescent="0.2">
      <c r="A4057" t="s">
        <v>14952</v>
      </c>
      <c r="B4057" t="s">
        <v>87</v>
      </c>
      <c r="C4057" t="s">
        <v>224</v>
      </c>
      <c r="D4057" t="s">
        <v>10877</v>
      </c>
      <c r="E4057">
        <v>1</v>
      </c>
    </row>
    <row r="4058" spans="1:5" x14ac:dyDescent="0.2">
      <c r="A4058" t="s">
        <v>14953</v>
      </c>
      <c r="B4058" t="s">
        <v>87</v>
      </c>
      <c r="C4058" t="s">
        <v>224</v>
      </c>
      <c r="D4058" t="s">
        <v>10887</v>
      </c>
      <c r="E4058">
        <v>6</v>
      </c>
    </row>
    <row r="4059" spans="1:5" x14ac:dyDescent="0.2">
      <c r="A4059" t="s">
        <v>14954</v>
      </c>
      <c r="B4059" t="s">
        <v>87</v>
      </c>
      <c r="C4059" t="s">
        <v>224</v>
      </c>
      <c r="D4059" t="s">
        <v>10889</v>
      </c>
      <c r="E4059">
        <v>124</v>
      </c>
    </row>
    <row r="4060" spans="1:5" x14ac:dyDescent="0.2">
      <c r="A4060" t="s">
        <v>14955</v>
      </c>
      <c r="B4060" t="s">
        <v>87</v>
      </c>
      <c r="C4060" t="s">
        <v>224</v>
      </c>
      <c r="D4060" t="s">
        <v>10893</v>
      </c>
      <c r="E4060">
        <v>1</v>
      </c>
    </row>
    <row r="4061" spans="1:5" x14ac:dyDescent="0.2">
      <c r="A4061" t="s">
        <v>14956</v>
      </c>
      <c r="B4061" t="s">
        <v>87</v>
      </c>
      <c r="C4061" t="s">
        <v>224</v>
      </c>
      <c r="D4061" t="s">
        <v>10901</v>
      </c>
      <c r="E4061">
        <v>138</v>
      </c>
    </row>
    <row r="4062" spans="1:5" x14ac:dyDescent="0.2">
      <c r="A4062" t="s">
        <v>14957</v>
      </c>
      <c r="B4062" t="s">
        <v>87</v>
      </c>
      <c r="C4062" t="s">
        <v>224</v>
      </c>
      <c r="D4062" t="s">
        <v>10903</v>
      </c>
      <c r="E4062">
        <v>339</v>
      </c>
    </row>
    <row r="4063" spans="1:5" x14ac:dyDescent="0.2">
      <c r="A4063" t="s">
        <v>14958</v>
      </c>
      <c r="B4063" t="s">
        <v>87</v>
      </c>
      <c r="C4063" t="s">
        <v>224</v>
      </c>
      <c r="D4063" t="s">
        <v>10907</v>
      </c>
      <c r="E4063">
        <v>3</v>
      </c>
    </row>
    <row r="4064" spans="1:5" x14ac:dyDescent="0.2">
      <c r="A4064" t="s">
        <v>14959</v>
      </c>
      <c r="B4064" t="s">
        <v>87</v>
      </c>
      <c r="C4064" t="s">
        <v>224</v>
      </c>
      <c r="D4064" t="s">
        <v>10925</v>
      </c>
      <c r="E4064">
        <v>1</v>
      </c>
    </row>
    <row r="4065" spans="1:5" x14ac:dyDescent="0.2">
      <c r="A4065" t="s">
        <v>14960</v>
      </c>
      <c r="B4065" t="s">
        <v>87</v>
      </c>
      <c r="C4065" t="s">
        <v>224</v>
      </c>
      <c r="D4065" t="s">
        <v>10929</v>
      </c>
      <c r="E4065">
        <v>1</v>
      </c>
    </row>
    <row r="4066" spans="1:5" x14ac:dyDescent="0.2">
      <c r="A4066" t="s">
        <v>14961</v>
      </c>
      <c r="B4066" t="s">
        <v>87</v>
      </c>
      <c r="C4066" t="s">
        <v>224</v>
      </c>
      <c r="D4066" t="s">
        <v>10941</v>
      </c>
      <c r="E4066">
        <v>6</v>
      </c>
    </row>
    <row r="4067" spans="1:5" x14ac:dyDescent="0.2">
      <c r="A4067" t="s">
        <v>14962</v>
      </c>
      <c r="B4067" t="s">
        <v>87</v>
      </c>
      <c r="C4067" t="s">
        <v>225</v>
      </c>
      <c r="D4067" t="s">
        <v>10869</v>
      </c>
      <c r="E4067">
        <v>1</v>
      </c>
    </row>
    <row r="4068" spans="1:5" x14ac:dyDescent="0.2">
      <c r="A4068" t="s">
        <v>14963</v>
      </c>
      <c r="B4068" t="s">
        <v>87</v>
      </c>
      <c r="C4068" t="s">
        <v>225</v>
      </c>
      <c r="D4068" t="s">
        <v>10887</v>
      </c>
      <c r="E4068">
        <v>3</v>
      </c>
    </row>
    <row r="4069" spans="1:5" x14ac:dyDescent="0.2">
      <c r="A4069" t="s">
        <v>14964</v>
      </c>
      <c r="B4069" t="s">
        <v>87</v>
      </c>
      <c r="C4069" t="s">
        <v>225</v>
      </c>
      <c r="D4069" t="s">
        <v>10889</v>
      </c>
      <c r="E4069">
        <v>35</v>
      </c>
    </row>
    <row r="4070" spans="1:5" x14ac:dyDescent="0.2">
      <c r="A4070" t="s">
        <v>14965</v>
      </c>
      <c r="B4070" t="s">
        <v>87</v>
      </c>
      <c r="C4070" t="s">
        <v>225</v>
      </c>
      <c r="D4070" t="s">
        <v>10901</v>
      </c>
      <c r="E4070">
        <v>43</v>
      </c>
    </row>
    <row r="4071" spans="1:5" x14ac:dyDescent="0.2">
      <c r="A4071" t="s">
        <v>14966</v>
      </c>
      <c r="B4071" t="s">
        <v>87</v>
      </c>
      <c r="C4071" t="s">
        <v>225</v>
      </c>
      <c r="D4071" t="s">
        <v>10903</v>
      </c>
      <c r="E4071">
        <v>117</v>
      </c>
    </row>
    <row r="4072" spans="1:5" x14ac:dyDescent="0.2">
      <c r="A4072" t="s">
        <v>14967</v>
      </c>
      <c r="B4072" t="s">
        <v>87</v>
      </c>
      <c r="C4072" t="s">
        <v>225</v>
      </c>
      <c r="D4072" t="s">
        <v>10925</v>
      </c>
      <c r="E4072">
        <v>1</v>
      </c>
    </row>
    <row r="4073" spans="1:5" x14ac:dyDescent="0.2">
      <c r="A4073" t="s">
        <v>14968</v>
      </c>
      <c r="B4073" t="s">
        <v>87</v>
      </c>
      <c r="C4073" t="s">
        <v>225</v>
      </c>
      <c r="D4073" t="s">
        <v>10941</v>
      </c>
      <c r="E4073">
        <v>1</v>
      </c>
    </row>
    <row r="4074" spans="1:5" x14ac:dyDescent="0.2">
      <c r="A4074" t="s">
        <v>14969</v>
      </c>
      <c r="B4074" t="s">
        <v>87</v>
      </c>
      <c r="C4074" t="s">
        <v>226</v>
      </c>
      <c r="D4074" t="s">
        <v>10869</v>
      </c>
      <c r="E4074">
        <v>1</v>
      </c>
    </row>
    <row r="4075" spans="1:5" x14ac:dyDescent="0.2">
      <c r="A4075" t="s">
        <v>14970</v>
      </c>
      <c r="B4075" t="s">
        <v>87</v>
      </c>
      <c r="C4075" t="s">
        <v>226</v>
      </c>
      <c r="D4075" t="s">
        <v>10887</v>
      </c>
      <c r="E4075">
        <v>1</v>
      </c>
    </row>
    <row r="4076" spans="1:5" x14ac:dyDescent="0.2">
      <c r="A4076" t="s">
        <v>14971</v>
      </c>
      <c r="B4076" t="s">
        <v>87</v>
      </c>
      <c r="C4076" t="s">
        <v>226</v>
      </c>
      <c r="D4076" t="s">
        <v>10889</v>
      </c>
      <c r="E4076">
        <v>21</v>
      </c>
    </row>
    <row r="4077" spans="1:5" x14ac:dyDescent="0.2">
      <c r="A4077" t="s">
        <v>14972</v>
      </c>
      <c r="B4077" t="s">
        <v>87</v>
      </c>
      <c r="C4077" t="s">
        <v>226</v>
      </c>
      <c r="D4077" t="s">
        <v>10901</v>
      </c>
      <c r="E4077">
        <v>26</v>
      </c>
    </row>
    <row r="4078" spans="1:5" x14ac:dyDescent="0.2">
      <c r="A4078" t="s">
        <v>14973</v>
      </c>
      <c r="B4078" t="s">
        <v>87</v>
      </c>
      <c r="C4078" t="s">
        <v>226</v>
      </c>
      <c r="D4078" t="s">
        <v>10903</v>
      </c>
      <c r="E4078">
        <v>54</v>
      </c>
    </row>
    <row r="4079" spans="1:5" x14ac:dyDescent="0.2">
      <c r="A4079" t="s">
        <v>14974</v>
      </c>
      <c r="B4079" t="s">
        <v>87</v>
      </c>
      <c r="C4079" t="s">
        <v>226</v>
      </c>
      <c r="D4079" t="s">
        <v>10931</v>
      </c>
      <c r="E4079">
        <v>1</v>
      </c>
    </row>
    <row r="4080" spans="1:5" x14ac:dyDescent="0.2">
      <c r="A4080" t="s">
        <v>14975</v>
      </c>
      <c r="B4080" t="s">
        <v>87</v>
      </c>
      <c r="C4080" t="s">
        <v>227</v>
      </c>
      <c r="D4080" t="s">
        <v>10859</v>
      </c>
      <c r="E4080">
        <v>2</v>
      </c>
    </row>
    <row r="4081" spans="1:5" x14ac:dyDescent="0.2">
      <c r="A4081" t="s">
        <v>14976</v>
      </c>
      <c r="B4081" t="s">
        <v>87</v>
      </c>
      <c r="C4081" t="s">
        <v>227</v>
      </c>
      <c r="D4081" t="s">
        <v>10887</v>
      </c>
      <c r="E4081">
        <v>2</v>
      </c>
    </row>
    <row r="4082" spans="1:5" x14ac:dyDescent="0.2">
      <c r="A4082" t="s">
        <v>14977</v>
      </c>
      <c r="B4082" t="s">
        <v>87</v>
      </c>
      <c r="C4082" t="s">
        <v>227</v>
      </c>
      <c r="D4082" t="s">
        <v>10889</v>
      </c>
      <c r="E4082">
        <v>40</v>
      </c>
    </row>
    <row r="4083" spans="1:5" x14ac:dyDescent="0.2">
      <c r="A4083" t="s">
        <v>14978</v>
      </c>
      <c r="B4083" t="s">
        <v>87</v>
      </c>
      <c r="C4083" t="s">
        <v>227</v>
      </c>
      <c r="D4083" t="s">
        <v>10901</v>
      </c>
      <c r="E4083">
        <v>43</v>
      </c>
    </row>
    <row r="4084" spans="1:5" x14ac:dyDescent="0.2">
      <c r="A4084" t="s">
        <v>14979</v>
      </c>
      <c r="B4084" t="s">
        <v>87</v>
      </c>
      <c r="C4084" t="s">
        <v>227</v>
      </c>
      <c r="D4084" t="s">
        <v>10903</v>
      </c>
      <c r="E4084">
        <v>82</v>
      </c>
    </row>
    <row r="4085" spans="1:5" x14ac:dyDescent="0.2">
      <c r="A4085" t="s">
        <v>14980</v>
      </c>
      <c r="B4085" t="s">
        <v>87</v>
      </c>
      <c r="C4085" t="s">
        <v>228</v>
      </c>
      <c r="D4085" t="s">
        <v>10855</v>
      </c>
      <c r="E4085">
        <v>1</v>
      </c>
    </row>
    <row r="4086" spans="1:5" x14ac:dyDescent="0.2">
      <c r="A4086" t="s">
        <v>14981</v>
      </c>
      <c r="B4086" t="s">
        <v>87</v>
      </c>
      <c r="C4086" t="s">
        <v>228</v>
      </c>
      <c r="D4086" t="s">
        <v>10859</v>
      </c>
      <c r="E4086">
        <v>3</v>
      </c>
    </row>
    <row r="4087" spans="1:5" x14ac:dyDescent="0.2">
      <c r="A4087" t="s">
        <v>14982</v>
      </c>
      <c r="B4087" t="s">
        <v>87</v>
      </c>
      <c r="C4087" t="s">
        <v>228</v>
      </c>
      <c r="D4087" t="s">
        <v>10869</v>
      </c>
      <c r="E4087">
        <v>8</v>
      </c>
    </row>
    <row r="4088" spans="1:5" x14ac:dyDescent="0.2">
      <c r="A4088" t="s">
        <v>14983</v>
      </c>
      <c r="B4088" t="s">
        <v>87</v>
      </c>
      <c r="C4088" t="s">
        <v>228</v>
      </c>
      <c r="D4088" t="s">
        <v>10877</v>
      </c>
      <c r="E4088">
        <v>2</v>
      </c>
    </row>
    <row r="4089" spans="1:5" x14ac:dyDescent="0.2">
      <c r="A4089" t="s">
        <v>14984</v>
      </c>
      <c r="B4089" t="s">
        <v>87</v>
      </c>
      <c r="C4089" t="s">
        <v>228</v>
      </c>
      <c r="D4089" t="s">
        <v>10887</v>
      </c>
      <c r="E4089">
        <v>13</v>
      </c>
    </row>
    <row r="4090" spans="1:5" x14ac:dyDescent="0.2">
      <c r="A4090" t="s">
        <v>14985</v>
      </c>
      <c r="B4090" t="s">
        <v>87</v>
      </c>
      <c r="C4090" t="s">
        <v>228</v>
      </c>
      <c r="D4090" t="s">
        <v>10889</v>
      </c>
      <c r="E4090">
        <v>135</v>
      </c>
    </row>
    <row r="4091" spans="1:5" x14ac:dyDescent="0.2">
      <c r="A4091" t="s">
        <v>14986</v>
      </c>
      <c r="B4091" t="s">
        <v>87</v>
      </c>
      <c r="C4091" t="s">
        <v>228</v>
      </c>
      <c r="D4091" t="s">
        <v>10893</v>
      </c>
      <c r="E4091">
        <v>1</v>
      </c>
    </row>
    <row r="4092" spans="1:5" x14ac:dyDescent="0.2">
      <c r="A4092" t="s">
        <v>14987</v>
      </c>
      <c r="B4092" t="s">
        <v>87</v>
      </c>
      <c r="C4092" t="s">
        <v>228</v>
      </c>
      <c r="D4092" t="s">
        <v>10895</v>
      </c>
      <c r="E4092">
        <v>1</v>
      </c>
    </row>
    <row r="4093" spans="1:5" x14ac:dyDescent="0.2">
      <c r="A4093" t="s">
        <v>14988</v>
      </c>
      <c r="B4093" t="s">
        <v>87</v>
      </c>
      <c r="C4093" t="s">
        <v>228</v>
      </c>
      <c r="D4093" t="s">
        <v>10901</v>
      </c>
      <c r="E4093">
        <v>154</v>
      </c>
    </row>
    <row r="4094" spans="1:5" x14ac:dyDescent="0.2">
      <c r="A4094" t="s">
        <v>14989</v>
      </c>
      <c r="B4094" t="s">
        <v>87</v>
      </c>
      <c r="C4094" t="s">
        <v>228</v>
      </c>
      <c r="D4094" t="s">
        <v>10903</v>
      </c>
      <c r="E4094">
        <v>297</v>
      </c>
    </row>
    <row r="4095" spans="1:5" x14ac:dyDescent="0.2">
      <c r="A4095" t="s">
        <v>14990</v>
      </c>
      <c r="B4095" t="s">
        <v>87</v>
      </c>
      <c r="C4095" t="s">
        <v>228</v>
      </c>
      <c r="D4095" t="s">
        <v>10905</v>
      </c>
      <c r="E4095">
        <v>1</v>
      </c>
    </row>
    <row r="4096" spans="1:5" x14ac:dyDescent="0.2">
      <c r="A4096" t="s">
        <v>14991</v>
      </c>
      <c r="B4096" t="s">
        <v>87</v>
      </c>
      <c r="C4096" t="s">
        <v>228</v>
      </c>
      <c r="D4096" t="s">
        <v>10907</v>
      </c>
      <c r="E4096">
        <v>2</v>
      </c>
    </row>
    <row r="4097" spans="1:5" x14ac:dyDescent="0.2">
      <c r="A4097" t="s">
        <v>14992</v>
      </c>
      <c r="B4097" t="s">
        <v>87</v>
      </c>
      <c r="C4097" t="s">
        <v>228</v>
      </c>
      <c r="D4097" t="s">
        <v>10909</v>
      </c>
      <c r="E4097">
        <v>1</v>
      </c>
    </row>
    <row r="4098" spans="1:5" x14ac:dyDescent="0.2">
      <c r="A4098" t="s">
        <v>14993</v>
      </c>
      <c r="B4098" t="s">
        <v>87</v>
      </c>
      <c r="C4098" t="s">
        <v>228</v>
      </c>
      <c r="D4098" t="s">
        <v>10919</v>
      </c>
      <c r="E4098">
        <v>1</v>
      </c>
    </row>
    <row r="4099" spans="1:5" x14ac:dyDescent="0.2">
      <c r="A4099" t="s">
        <v>14994</v>
      </c>
      <c r="B4099" t="s">
        <v>87</v>
      </c>
      <c r="C4099" t="s">
        <v>228</v>
      </c>
      <c r="D4099" t="s">
        <v>10935</v>
      </c>
      <c r="E4099">
        <v>2</v>
      </c>
    </row>
    <row r="4100" spans="1:5" x14ac:dyDescent="0.2">
      <c r="A4100" t="s">
        <v>14995</v>
      </c>
      <c r="B4100" t="s">
        <v>87</v>
      </c>
      <c r="C4100" t="s">
        <v>228</v>
      </c>
      <c r="D4100" t="s">
        <v>10941</v>
      </c>
      <c r="E4100">
        <v>4</v>
      </c>
    </row>
    <row r="4101" spans="1:5" x14ac:dyDescent="0.2">
      <c r="A4101" t="s">
        <v>14996</v>
      </c>
      <c r="B4101" t="s">
        <v>87</v>
      </c>
      <c r="C4101" t="s">
        <v>229</v>
      </c>
      <c r="D4101" t="s">
        <v>10887</v>
      </c>
      <c r="E4101">
        <v>1</v>
      </c>
    </row>
    <row r="4102" spans="1:5" x14ac:dyDescent="0.2">
      <c r="A4102" t="s">
        <v>14997</v>
      </c>
      <c r="B4102" t="s">
        <v>87</v>
      </c>
      <c r="C4102" t="s">
        <v>229</v>
      </c>
      <c r="D4102" t="s">
        <v>10889</v>
      </c>
      <c r="E4102">
        <v>19</v>
      </c>
    </row>
    <row r="4103" spans="1:5" x14ac:dyDescent="0.2">
      <c r="A4103" t="s">
        <v>14998</v>
      </c>
      <c r="B4103" t="s">
        <v>87</v>
      </c>
      <c r="C4103" t="s">
        <v>229</v>
      </c>
      <c r="D4103" t="s">
        <v>10901</v>
      </c>
      <c r="E4103">
        <v>26</v>
      </c>
    </row>
    <row r="4104" spans="1:5" x14ac:dyDescent="0.2">
      <c r="A4104" t="s">
        <v>14999</v>
      </c>
      <c r="B4104" t="s">
        <v>87</v>
      </c>
      <c r="C4104" t="s">
        <v>229</v>
      </c>
      <c r="D4104" t="s">
        <v>10903</v>
      </c>
      <c r="E4104">
        <v>45</v>
      </c>
    </row>
    <row r="4105" spans="1:5" x14ac:dyDescent="0.2">
      <c r="A4105" t="s">
        <v>15000</v>
      </c>
      <c r="B4105" t="s">
        <v>87</v>
      </c>
      <c r="C4105" t="s">
        <v>229</v>
      </c>
      <c r="D4105" t="s">
        <v>10907</v>
      </c>
      <c r="E4105">
        <v>1</v>
      </c>
    </row>
    <row r="4106" spans="1:5" x14ac:dyDescent="0.2">
      <c r="A4106" t="s">
        <v>15001</v>
      </c>
      <c r="B4106" t="s">
        <v>87</v>
      </c>
      <c r="C4106" t="s">
        <v>230</v>
      </c>
      <c r="D4106" t="s">
        <v>10859</v>
      </c>
      <c r="E4106">
        <v>1</v>
      </c>
    </row>
    <row r="4107" spans="1:5" x14ac:dyDescent="0.2">
      <c r="A4107" t="s">
        <v>15002</v>
      </c>
      <c r="B4107" t="s">
        <v>87</v>
      </c>
      <c r="C4107" t="s">
        <v>230</v>
      </c>
      <c r="D4107" t="s">
        <v>10863</v>
      </c>
      <c r="E4107">
        <v>1</v>
      </c>
    </row>
    <row r="4108" spans="1:5" x14ac:dyDescent="0.2">
      <c r="A4108" t="s">
        <v>15003</v>
      </c>
      <c r="B4108" t="s">
        <v>87</v>
      </c>
      <c r="C4108" t="s">
        <v>230</v>
      </c>
      <c r="D4108" t="s">
        <v>10865</v>
      </c>
      <c r="E4108">
        <v>1</v>
      </c>
    </row>
    <row r="4109" spans="1:5" x14ac:dyDescent="0.2">
      <c r="A4109" t="s">
        <v>15004</v>
      </c>
      <c r="B4109" t="s">
        <v>87</v>
      </c>
      <c r="C4109" t="s">
        <v>230</v>
      </c>
      <c r="D4109" t="s">
        <v>10869</v>
      </c>
      <c r="E4109">
        <v>5</v>
      </c>
    </row>
    <row r="4110" spans="1:5" x14ac:dyDescent="0.2">
      <c r="A4110" t="s">
        <v>15005</v>
      </c>
      <c r="B4110" t="s">
        <v>87</v>
      </c>
      <c r="C4110" t="s">
        <v>230</v>
      </c>
      <c r="D4110" t="s">
        <v>10871</v>
      </c>
      <c r="E4110">
        <v>2</v>
      </c>
    </row>
    <row r="4111" spans="1:5" x14ac:dyDescent="0.2">
      <c r="A4111" t="s">
        <v>15006</v>
      </c>
      <c r="B4111" t="s">
        <v>87</v>
      </c>
      <c r="C4111" t="s">
        <v>230</v>
      </c>
      <c r="D4111" t="s">
        <v>10873</v>
      </c>
      <c r="E4111">
        <v>1</v>
      </c>
    </row>
    <row r="4112" spans="1:5" x14ac:dyDescent="0.2">
      <c r="A4112" t="s">
        <v>15007</v>
      </c>
      <c r="B4112" t="s">
        <v>87</v>
      </c>
      <c r="C4112" t="s">
        <v>230</v>
      </c>
      <c r="D4112" t="s">
        <v>10875</v>
      </c>
      <c r="E4112">
        <v>2</v>
      </c>
    </row>
    <row r="4113" spans="1:5" x14ac:dyDescent="0.2">
      <c r="A4113" t="s">
        <v>15008</v>
      </c>
      <c r="B4113" t="s">
        <v>87</v>
      </c>
      <c r="C4113" t="s">
        <v>230</v>
      </c>
      <c r="D4113" t="s">
        <v>10877</v>
      </c>
      <c r="E4113">
        <v>2</v>
      </c>
    </row>
    <row r="4114" spans="1:5" x14ac:dyDescent="0.2">
      <c r="A4114" t="s">
        <v>15009</v>
      </c>
      <c r="B4114" t="s">
        <v>87</v>
      </c>
      <c r="C4114" t="s">
        <v>230</v>
      </c>
      <c r="D4114" t="s">
        <v>10887</v>
      </c>
      <c r="E4114">
        <v>16</v>
      </c>
    </row>
    <row r="4115" spans="1:5" x14ac:dyDescent="0.2">
      <c r="A4115" t="s">
        <v>15010</v>
      </c>
      <c r="B4115" t="s">
        <v>87</v>
      </c>
      <c r="C4115" t="s">
        <v>230</v>
      </c>
      <c r="D4115" t="s">
        <v>10889</v>
      </c>
      <c r="E4115">
        <v>219</v>
      </c>
    </row>
    <row r="4116" spans="1:5" x14ac:dyDescent="0.2">
      <c r="A4116" t="s">
        <v>15011</v>
      </c>
      <c r="B4116" t="s">
        <v>87</v>
      </c>
      <c r="C4116" t="s">
        <v>230</v>
      </c>
      <c r="D4116" t="s">
        <v>10893</v>
      </c>
      <c r="E4116">
        <v>2</v>
      </c>
    </row>
    <row r="4117" spans="1:5" x14ac:dyDescent="0.2">
      <c r="A4117" t="s">
        <v>15012</v>
      </c>
      <c r="B4117" t="s">
        <v>87</v>
      </c>
      <c r="C4117" t="s">
        <v>230</v>
      </c>
      <c r="D4117" t="s">
        <v>10895</v>
      </c>
      <c r="E4117">
        <v>2</v>
      </c>
    </row>
    <row r="4118" spans="1:5" x14ac:dyDescent="0.2">
      <c r="A4118" t="s">
        <v>15013</v>
      </c>
      <c r="B4118" t="s">
        <v>87</v>
      </c>
      <c r="C4118" t="s">
        <v>230</v>
      </c>
      <c r="D4118" t="s">
        <v>10901</v>
      </c>
      <c r="E4118">
        <v>262</v>
      </c>
    </row>
    <row r="4119" spans="1:5" x14ac:dyDescent="0.2">
      <c r="A4119" t="s">
        <v>15014</v>
      </c>
      <c r="B4119" t="s">
        <v>87</v>
      </c>
      <c r="C4119" t="s">
        <v>230</v>
      </c>
      <c r="D4119" t="s">
        <v>10903</v>
      </c>
      <c r="E4119">
        <v>662</v>
      </c>
    </row>
    <row r="4120" spans="1:5" x14ac:dyDescent="0.2">
      <c r="A4120" t="s">
        <v>15015</v>
      </c>
      <c r="B4120" t="s">
        <v>87</v>
      </c>
      <c r="C4120" t="s">
        <v>230</v>
      </c>
      <c r="D4120" t="s">
        <v>10907</v>
      </c>
      <c r="E4120">
        <v>1</v>
      </c>
    </row>
    <row r="4121" spans="1:5" x14ac:dyDescent="0.2">
      <c r="A4121" t="s">
        <v>15016</v>
      </c>
      <c r="B4121" t="s">
        <v>87</v>
      </c>
      <c r="C4121" t="s">
        <v>230</v>
      </c>
      <c r="D4121" t="s">
        <v>10909</v>
      </c>
      <c r="E4121">
        <v>3</v>
      </c>
    </row>
    <row r="4122" spans="1:5" x14ac:dyDescent="0.2">
      <c r="A4122" t="s">
        <v>15017</v>
      </c>
      <c r="B4122" t="s">
        <v>87</v>
      </c>
      <c r="C4122" t="s">
        <v>230</v>
      </c>
      <c r="D4122" t="s">
        <v>10917</v>
      </c>
      <c r="E4122">
        <v>3</v>
      </c>
    </row>
    <row r="4123" spans="1:5" x14ac:dyDescent="0.2">
      <c r="A4123" t="s">
        <v>15018</v>
      </c>
      <c r="B4123" t="s">
        <v>87</v>
      </c>
      <c r="C4123" t="s">
        <v>230</v>
      </c>
      <c r="D4123" t="s">
        <v>10921</v>
      </c>
      <c r="E4123">
        <v>2</v>
      </c>
    </row>
    <row r="4124" spans="1:5" x14ac:dyDescent="0.2">
      <c r="A4124" t="s">
        <v>15019</v>
      </c>
      <c r="B4124" t="s">
        <v>87</v>
      </c>
      <c r="C4124" t="s">
        <v>230</v>
      </c>
      <c r="D4124" t="s">
        <v>10925</v>
      </c>
      <c r="E4124">
        <v>1</v>
      </c>
    </row>
    <row r="4125" spans="1:5" x14ac:dyDescent="0.2">
      <c r="A4125" t="s">
        <v>15020</v>
      </c>
      <c r="B4125" t="s">
        <v>87</v>
      </c>
      <c r="C4125" t="s">
        <v>230</v>
      </c>
      <c r="D4125" t="s">
        <v>10927</v>
      </c>
      <c r="E4125">
        <v>1</v>
      </c>
    </row>
    <row r="4126" spans="1:5" x14ac:dyDescent="0.2">
      <c r="A4126" t="s">
        <v>15021</v>
      </c>
      <c r="B4126" t="s">
        <v>87</v>
      </c>
      <c r="C4126" t="s">
        <v>230</v>
      </c>
      <c r="D4126" t="s">
        <v>10929</v>
      </c>
      <c r="E4126">
        <v>4</v>
      </c>
    </row>
    <row r="4127" spans="1:5" x14ac:dyDescent="0.2">
      <c r="A4127" t="s">
        <v>15022</v>
      </c>
      <c r="B4127" t="s">
        <v>87</v>
      </c>
      <c r="C4127" t="s">
        <v>230</v>
      </c>
      <c r="D4127" t="s">
        <v>10931</v>
      </c>
      <c r="E4127">
        <v>3</v>
      </c>
    </row>
    <row r="4128" spans="1:5" x14ac:dyDescent="0.2">
      <c r="A4128" t="s">
        <v>15023</v>
      </c>
      <c r="B4128" t="s">
        <v>87</v>
      </c>
      <c r="C4128" t="s">
        <v>230</v>
      </c>
      <c r="D4128" t="s">
        <v>10935</v>
      </c>
      <c r="E4128">
        <v>3</v>
      </c>
    </row>
    <row r="4129" spans="1:5" x14ac:dyDescent="0.2">
      <c r="A4129" t="s">
        <v>15024</v>
      </c>
      <c r="B4129" t="s">
        <v>87</v>
      </c>
      <c r="C4129" t="s">
        <v>230</v>
      </c>
      <c r="D4129" t="s">
        <v>10941</v>
      </c>
      <c r="E4129">
        <v>5</v>
      </c>
    </row>
    <row r="4130" spans="1:5" x14ac:dyDescent="0.2">
      <c r="A4130" t="s">
        <v>15025</v>
      </c>
      <c r="B4130" t="s">
        <v>87</v>
      </c>
      <c r="C4130" t="s">
        <v>231</v>
      </c>
      <c r="D4130" t="s">
        <v>10855</v>
      </c>
      <c r="E4130">
        <v>1</v>
      </c>
    </row>
    <row r="4131" spans="1:5" x14ac:dyDescent="0.2">
      <c r="A4131" t="s">
        <v>15026</v>
      </c>
      <c r="B4131" t="s">
        <v>87</v>
      </c>
      <c r="C4131" t="s">
        <v>231</v>
      </c>
      <c r="D4131" t="s">
        <v>10859</v>
      </c>
      <c r="E4131">
        <v>1</v>
      </c>
    </row>
    <row r="4132" spans="1:5" x14ac:dyDescent="0.2">
      <c r="A4132" t="s">
        <v>15027</v>
      </c>
      <c r="B4132" t="s">
        <v>87</v>
      </c>
      <c r="C4132" t="s">
        <v>231</v>
      </c>
      <c r="D4132" t="s">
        <v>10871</v>
      </c>
      <c r="E4132">
        <v>1</v>
      </c>
    </row>
    <row r="4133" spans="1:5" x14ac:dyDescent="0.2">
      <c r="A4133" t="s">
        <v>15028</v>
      </c>
      <c r="B4133" t="s">
        <v>87</v>
      </c>
      <c r="C4133" t="s">
        <v>231</v>
      </c>
      <c r="D4133" t="s">
        <v>10875</v>
      </c>
      <c r="E4133">
        <v>1</v>
      </c>
    </row>
    <row r="4134" spans="1:5" x14ac:dyDescent="0.2">
      <c r="A4134" t="s">
        <v>15029</v>
      </c>
      <c r="B4134" t="s">
        <v>87</v>
      </c>
      <c r="C4134" t="s">
        <v>231</v>
      </c>
      <c r="D4134" t="s">
        <v>10877</v>
      </c>
      <c r="E4134">
        <v>1</v>
      </c>
    </row>
    <row r="4135" spans="1:5" x14ac:dyDescent="0.2">
      <c r="A4135" t="s">
        <v>15030</v>
      </c>
      <c r="B4135" t="s">
        <v>87</v>
      </c>
      <c r="C4135" t="s">
        <v>231</v>
      </c>
      <c r="D4135" t="s">
        <v>10887</v>
      </c>
      <c r="E4135">
        <v>3</v>
      </c>
    </row>
    <row r="4136" spans="1:5" x14ac:dyDescent="0.2">
      <c r="A4136" t="s">
        <v>15031</v>
      </c>
      <c r="B4136" t="s">
        <v>87</v>
      </c>
      <c r="C4136" t="s">
        <v>231</v>
      </c>
      <c r="D4136" t="s">
        <v>10889</v>
      </c>
      <c r="E4136">
        <v>27</v>
      </c>
    </row>
    <row r="4137" spans="1:5" x14ac:dyDescent="0.2">
      <c r="A4137" t="s">
        <v>15032</v>
      </c>
      <c r="B4137" t="s">
        <v>87</v>
      </c>
      <c r="C4137" t="s">
        <v>231</v>
      </c>
      <c r="D4137" t="s">
        <v>10893</v>
      </c>
      <c r="E4137">
        <v>1</v>
      </c>
    </row>
    <row r="4138" spans="1:5" x14ac:dyDescent="0.2">
      <c r="A4138" t="s">
        <v>15033</v>
      </c>
      <c r="B4138" t="s">
        <v>87</v>
      </c>
      <c r="C4138" t="s">
        <v>231</v>
      </c>
      <c r="D4138" t="s">
        <v>10895</v>
      </c>
      <c r="E4138">
        <v>2</v>
      </c>
    </row>
    <row r="4139" spans="1:5" x14ac:dyDescent="0.2">
      <c r="A4139" t="s">
        <v>15034</v>
      </c>
      <c r="B4139" t="s">
        <v>87</v>
      </c>
      <c r="C4139" t="s">
        <v>231</v>
      </c>
      <c r="D4139" t="s">
        <v>10901</v>
      </c>
      <c r="E4139">
        <v>30</v>
      </c>
    </row>
    <row r="4140" spans="1:5" x14ac:dyDescent="0.2">
      <c r="A4140" t="s">
        <v>15035</v>
      </c>
      <c r="B4140" t="s">
        <v>87</v>
      </c>
      <c r="C4140" t="s">
        <v>231</v>
      </c>
      <c r="D4140" t="s">
        <v>10903</v>
      </c>
      <c r="E4140">
        <v>97</v>
      </c>
    </row>
    <row r="4141" spans="1:5" x14ac:dyDescent="0.2">
      <c r="A4141" t="s">
        <v>15036</v>
      </c>
      <c r="B4141" t="s">
        <v>87</v>
      </c>
      <c r="C4141" t="s">
        <v>231</v>
      </c>
      <c r="D4141" t="s">
        <v>10907</v>
      </c>
      <c r="E4141">
        <v>1</v>
      </c>
    </row>
    <row r="4142" spans="1:5" x14ac:dyDescent="0.2">
      <c r="A4142" t="s">
        <v>15037</v>
      </c>
      <c r="B4142" t="s">
        <v>87</v>
      </c>
      <c r="C4142" t="s">
        <v>231</v>
      </c>
      <c r="D4142" t="s">
        <v>10925</v>
      </c>
      <c r="E4142">
        <v>1</v>
      </c>
    </row>
    <row r="4143" spans="1:5" x14ac:dyDescent="0.2">
      <c r="A4143" t="s">
        <v>15038</v>
      </c>
      <c r="B4143" t="s">
        <v>87</v>
      </c>
      <c r="C4143" t="s">
        <v>231</v>
      </c>
      <c r="D4143" t="s">
        <v>10929</v>
      </c>
      <c r="E4143">
        <v>1</v>
      </c>
    </row>
    <row r="4144" spans="1:5" x14ac:dyDescent="0.2">
      <c r="A4144" t="s">
        <v>15039</v>
      </c>
      <c r="B4144" t="s">
        <v>87</v>
      </c>
      <c r="C4144" t="s">
        <v>231</v>
      </c>
      <c r="D4144" t="s">
        <v>10941</v>
      </c>
      <c r="E4144">
        <v>2</v>
      </c>
    </row>
    <row r="4145" spans="1:5" x14ac:dyDescent="0.2">
      <c r="A4145" t="s">
        <v>15040</v>
      </c>
      <c r="B4145" t="s">
        <v>87</v>
      </c>
      <c r="C4145" t="s">
        <v>232</v>
      </c>
      <c r="D4145" t="s">
        <v>10869</v>
      </c>
      <c r="E4145">
        <v>1</v>
      </c>
    </row>
    <row r="4146" spans="1:5" x14ac:dyDescent="0.2">
      <c r="A4146" t="s">
        <v>15041</v>
      </c>
      <c r="B4146" t="s">
        <v>87</v>
      </c>
      <c r="C4146" t="s">
        <v>232</v>
      </c>
      <c r="D4146" t="s">
        <v>10887</v>
      </c>
      <c r="E4146">
        <v>1</v>
      </c>
    </row>
    <row r="4147" spans="1:5" x14ac:dyDescent="0.2">
      <c r="A4147" t="s">
        <v>15042</v>
      </c>
      <c r="B4147" t="s">
        <v>87</v>
      </c>
      <c r="C4147" t="s">
        <v>232</v>
      </c>
      <c r="D4147" t="s">
        <v>10889</v>
      </c>
      <c r="E4147">
        <v>30</v>
      </c>
    </row>
    <row r="4148" spans="1:5" x14ac:dyDescent="0.2">
      <c r="A4148" t="s">
        <v>15043</v>
      </c>
      <c r="B4148" t="s">
        <v>87</v>
      </c>
      <c r="C4148" t="s">
        <v>232</v>
      </c>
      <c r="D4148" t="s">
        <v>10895</v>
      </c>
      <c r="E4148">
        <v>1</v>
      </c>
    </row>
    <row r="4149" spans="1:5" x14ac:dyDescent="0.2">
      <c r="A4149" t="s">
        <v>15044</v>
      </c>
      <c r="B4149" t="s">
        <v>87</v>
      </c>
      <c r="C4149" t="s">
        <v>232</v>
      </c>
      <c r="D4149" t="s">
        <v>10901</v>
      </c>
      <c r="E4149">
        <v>35</v>
      </c>
    </row>
    <row r="4150" spans="1:5" x14ac:dyDescent="0.2">
      <c r="A4150" t="s">
        <v>15045</v>
      </c>
      <c r="B4150" t="s">
        <v>87</v>
      </c>
      <c r="C4150" t="s">
        <v>232</v>
      </c>
      <c r="D4150" t="s">
        <v>10903</v>
      </c>
      <c r="E4150">
        <v>76</v>
      </c>
    </row>
    <row r="4151" spans="1:5" x14ac:dyDescent="0.2">
      <c r="A4151" t="s">
        <v>15046</v>
      </c>
      <c r="B4151" t="s">
        <v>87</v>
      </c>
      <c r="C4151" t="s">
        <v>233</v>
      </c>
      <c r="D4151" t="s">
        <v>10887</v>
      </c>
      <c r="E4151">
        <v>3</v>
      </c>
    </row>
    <row r="4152" spans="1:5" x14ac:dyDescent="0.2">
      <c r="A4152" t="s">
        <v>15047</v>
      </c>
      <c r="B4152" t="s">
        <v>87</v>
      </c>
      <c r="C4152" t="s">
        <v>233</v>
      </c>
      <c r="D4152" t="s">
        <v>10889</v>
      </c>
      <c r="E4152">
        <v>41</v>
      </c>
    </row>
    <row r="4153" spans="1:5" x14ac:dyDescent="0.2">
      <c r="A4153" t="s">
        <v>15048</v>
      </c>
      <c r="B4153" t="s">
        <v>87</v>
      </c>
      <c r="C4153" t="s">
        <v>233</v>
      </c>
      <c r="D4153" t="s">
        <v>10901</v>
      </c>
      <c r="E4153">
        <v>41</v>
      </c>
    </row>
    <row r="4154" spans="1:5" x14ac:dyDescent="0.2">
      <c r="A4154" t="s">
        <v>15049</v>
      </c>
      <c r="B4154" t="s">
        <v>87</v>
      </c>
      <c r="C4154" t="s">
        <v>233</v>
      </c>
      <c r="D4154" t="s">
        <v>10903</v>
      </c>
      <c r="E4154">
        <v>90</v>
      </c>
    </row>
    <row r="4155" spans="1:5" x14ac:dyDescent="0.2">
      <c r="A4155" t="s">
        <v>15050</v>
      </c>
      <c r="B4155" t="s">
        <v>87</v>
      </c>
      <c r="C4155" t="s">
        <v>233</v>
      </c>
      <c r="D4155" t="s">
        <v>10927</v>
      </c>
      <c r="E4155">
        <v>1</v>
      </c>
    </row>
    <row r="4156" spans="1:5" x14ac:dyDescent="0.2">
      <c r="A4156" t="s">
        <v>15051</v>
      </c>
      <c r="B4156" t="s">
        <v>87</v>
      </c>
      <c r="C4156" t="s">
        <v>233</v>
      </c>
      <c r="D4156" t="s">
        <v>10941</v>
      </c>
      <c r="E4156">
        <v>2</v>
      </c>
    </row>
    <row r="4157" spans="1:5" x14ac:dyDescent="0.2">
      <c r="A4157" t="s">
        <v>15052</v>
      </c>
      <c r="B4157" t="s">
        <v>87</v>
      </c>
      <c r="C4157" t="s">
        <v>234</v>
      </c>
      <c r="D4157" t="s">
        <v>10889</v>
      </c>
      <c r="E4157">
        <v>22</v>
      </c>
    </row>
    <row r="4158" spans="1:5" x14ac:dyDescent="0.2">
      <c r="A4158" t="s">
        <v>15053</v>
      </c>
      <c r="B4158" t="s">
        <v>87</v>
      </c>
      <c r="C4158" t="s">
        <v>234</v>
      </c>
      <c r="D4158" t="s">
        <v>10901</v>
      </c>
      <c r="E4158">
        <v>25</v>
      </c>
    </row>
    <row r="4159" spans="1:5" x14ac:dyDescent="0.2">
      <c r="A4159" t="s">
        <v>15054</v>
      </c>
      <c r="B4159" t="s">
        <v>87</v>
      </c>
      <c r="C4159" t="s">
        <v>234</v>
      </c>
      <c r="D4159" t="s">
        <v>10903</v>
      </c>
      <c r="E4159">
        <v>59</v>
      </c>
    </row>
    <row r="4160" spans="1:5" x14ac:dyDescent="0.2">
      <c r="A4160" t="s">
        <v>15055</v>
      </c>
      <c r="B4160" t="s">
        <v>87</v>
      </c>
      <c r="C4160" t="s">
        <v>235</v>
      </c>
      <c r="D4160" t="s">
        <v>10869</v>
      </c>
      <c r="E4160">
        <v>1</v>
      </c>
    </row>
    <row r="4161" spans="1:5" x14ac:dyDescent="0.2">
      <c r="A4161" t="s">
        <v>15056</v>
      </c>
      <c r="B4161" t="s">
        <v>87</v>
      </c>
      <c r="C4161" t="s">
        <v>235</v>
      </c>
      <c r="D4161" t="s">
        <v>10871</v>
      </c>
      <c r="E4161">
        <v>1</v>
      </c>
    </row>
    <row r="4162" spans="1:5" x14ac:dyDescent="0.2">
      <c r="A4162" t="s">
        <v>15057</v>
      </c>
      <c r="B4162" t="s">
        <v>87</v>
      </c>
      <c r="C4162" t="s">
        <v>235</v>
      </c>
      <c r="D4162" t="s">
        <v>10883</v>
      </c>
      <c r="E4162">
        <v>1</v>
      </c>
    </row>
    <row r="4163" spans="1:5" x14ac:dyDescent="0.2">
      <c r="A4163" t="s">
        <v>15058</v>
      </c>
      <c r="B4163" t="s">
        <v>87</v>
      </c>
      <c r="C4163" t="s">
        <v>235</v>
      </c>
      <c r="D4163" t="s">
        <v>10887</v>
      </c>
      <c r="E4163">
        <v>2</v>
      </c>
    </row>
    <row r="4164" spans="1:5" x14ac:dyDescent="0.2">
      <c r="A4164" t="s">
        <v>15059</v>
      </c>
      <c r="B4164" t="s">
        <v>87</v>
      </c>
      <c r="C4164" t="s">
        <v>235</v>
      </c>
      <c r="D4164" t="s">
        <v>10889</v>
      </c>
      <c r="E4164">
        <v>18</v>
      </c>
    </row>
    <row r="4165" spans="1:5" x14ac:dyDescent="0.2">
      <c r="A4165" t="s">
        <v>15060</v>
      </c>
      <c r="B4165" t="s">
        <v>87</v>
      </c>
      <c r="C4165" t="s">
        <v>235</v>
      </c>
      <c r="D4165" t="s">
        <v>10901</v>
      </c>
      <c r="E4165">
        <v>21</v>
      </c>
    </row>
    <row r="4166" spans="1:5" x14ac:dyDescent="0.2">
      <c r="A4166" t="s">
        <v>15061</v>
      </c>
      <c r="B4166" t="s">
        <v>87</v>
      </c>
      <c r="C4166" t="s">
        <v>235</v>
      </c>
      <c r="D4166" t="s">
        <v>10903</v>
      </c>
      <c r="E4166">
        <v>52</v>
      </c>
    </row>
    <row r="4167" spans="1:5" x14ac:dyDescent="0.2">
      <c r="A4167" t="s">
        <v>15062</v>
      </c>
      <c r="B4167" t="s">
        <v>87</v>
      </c>
      <c r="C4167" t="s">
        <v>235</v>
      </c>
      <c r="D4167" t="s">
        <v>10941</v>
      </c>
      <c r="E4167">
        <v>1</v>
      </c>
    </row>
    <row r="4168" spans="1:5" x14ac:dyDescent="0.2">
      <c r="A4168" t="s">
        <v>15063</v>
      </c>
      <c r="B4168" t="s">
        <v>87</v>
      </c>
      <c r="C4168" t="s">
        <v>236</v>
      </c>
      <c r="D4168" t="s">
        <v>10889</v>
      </c>
      <c r="E4168">
        <v>17</v>
      </c>
    </row>
    <row r="4169" spans="1:5" x14ac:dyDescent="0.2">
      <c r="A4169" t="s">
        <v>15064</v>
      </c>
      <c r="B4169" t="s">
        <v>87</v>
      </c>
      <c r="C4169" t="s">
        <v>236</v>
      </c>
      <c r="D4169" t="s">
        <v>10901</v>
      </c>
      <c r="E4169">
        <v>17</v>
      </c>
    </row>
    <row r="4170" spans="1:5" x14ac:dyDescent="0.2">
      <c r="A4170" t="s">
        <v>15065</v>
      </c>
      <c r="B4170" t="s">
        <v>87</v>
      </c>
      <c r="C4170" t="s">
        <v>236</v>
      </c>
      <c r="D4170" t="s">
        <v>10903</v>
      </c>
      <c r="E4170">
        <v>29</v>
      </c>
    </row>
    <row r="4171" spans="1:5" x14ac:dyDescent="0.2">
      <c r="A4171" t="s">
        <v>15066</v>
      </c>
      <c r="B4171" t="s">
        <v>87</v>
      </c>
      <c r="C4171" t="s">
        <v>237</v>
      </c>
      <c r="D4171" t="s">
        <v>10855</v>
      </c>
      <c r="E4171">
        <v>1</v>
      </c>
    </row>
    <row r="4172" spans="1:5" x14ac:dyDescent="0.2">
      <c r="A4172" t="s">
        <v>15067</v>
      </c>
      <c r="B4172" t="s">
        <v>87</v>
      </c>
      <c r="C4172" t="s">
        <v>237</v>
      </c>
      <c r="D4172" t="s">
        <v>10869</v>
      </c>
      <c r="E4172">
        <v>2</v>
      </c>
    </row>
    <row r="4173" spans="1:5" x14ac:dyDescent="0.2">
      <c r="A4173" t="s">
        <v>15068</v>
      </c>
      <c r="B4173" t="s">
        <v>87</v>
      </c>
      <c r="C4173" t="s">
        <v>237</v>
      </c>
      <c r="D4173" t="s">
        <v>10875</v>
      </c>
      <c r="E4173">
        <v>1</v>
      </c>
    </row>
    <row r="4174" spans="1:5" x14ac:dyDescent="0.2">
      <c r="A4174" t="s">
        <v>15069</v>
      </c>
      <c r="B4174" t="s">
        <v>87</v>
      </c>
      <c r="C4174" t="s">
        <v>237</v>
      </c>
      <c r="D4174" t="s">
        <v>10877</v>
      </c>
      <c r="E4174">
        <v>1</v>
      </c>
    </row>
    <row r="4175" spans="1:5" x14ac:dyDescent="0.2">
      <c r="A4175" t="s">
        <v>15070</v>
      </c>
      <c r="B4175" t="s">
        <v>87</v>
      </c>
      <c r="C4175" t="s">
        <v>237</v>
      </c>
      <c r="D4175" t="s">
        <v>10887</v>
      </c>
      <c r="E4175">
        <v>4</v>
      </c>
    </row>
    <row r="4176" spans="1:5" x14ac:dyDescent="0.2">
      <c r="A4176" t="s">
        <v>15071</v>
      </c>
      <c r="B4176" t="s">
        <v>87</v>
      </c>
      <c r="C4176" t="s">
        <v>237</v>
      </c>
      <c r="D4176" t="s">
        <v>10889</v>
      </c>
      <c r="E4176">
        <v>39</v>
      </c>
    </row>
    <row r="4177" spans="1:5" x14ac:dyDescent="0.2">
      <c r="A4177" t="s">
        <v>15072</v>
      </c>
      <c r="B4177" t="s">
        <v>87</v>
      </c>
      <c r="C4177" t="s">
        <v>237</v>
      </c>
      <c r="D4177" t="s">
        <v>10893</v>
      </c>
      <c r="E4177">
        <v>2</v>
      </c>
    </row>
    <row r="4178" spans="1:5" x14ac:dyDescent="0.2">
      <c r="A4178" t="s">
        <v>15073</v>
      </c>
      <c r="B4178" t="s">
        <v>87</v>
      </c>
      <c r="C4178" t="s">
        <v>237</v>
      </c>
      <c r="D4178" t="s">
        <v>10895</v>
      </c>
      <c r="E4178">
        <v>1</v>
      </c>
    </row>
    <row r="4179" spans="1:5" x14ac:dyDescent="0.2">
      <c r="A4179" t="s">
        <v>15074</v>
      </c>
      <c r="B4179" t="s">
        <v>87</v>
      </c>
      <c r="C4179" t="s">
        <v>237</v>
      </c>
      <c r="D4179" t="s">
        <v>10901</v>
      </c>
      <c r="E4179">
        <v>43</v>
      </c>
    </row>
    <row r="4180" spans="1:5" x14ac:dyDescent="0.2">
      <c r="A4180" t="s">
        <v>15075</v>
      </c>
      <c r="B4180" t="s">
        <v>87</v>
      </c>
      <c r="C4180" t="s">
        <v>237</v>
      </c>
      <c r="D4180" t="s">
        <v>10903</v>
      </c>
      <c r="E4180">
        <v>95</v>
      </c>
    </row>
    <row r="4181" spans="1:5" x14ac:dyDescent="0.2">
      <c r="A4181" t="s">
        <v>15076</v>
      </c>
      <c r="B4181" t="s">
        <v>87</v>
      </c>
      <c r="C4181" t="s">
        <v>237</v>
      </c>
      <c r="D4181" t="s">
        <v>10917</v>
      </c>
      <c r="E4181">
        <v>1</v>
      </c>
    </row>
    <row r="4182" spans="1:5" x14ac:dyDescent="0.2">
      <c r="A4182" t="s">
        <v>15077</v>
      </c>
      <c r="B4182" t="s">
        <v>87</v>
      </c>
      <c r="C4182" t="s">
        <v>237</v>
      </c>
      <c r="D4182" t="s">
        <v>10925</v>
      </c>
      <c r="E4182">
        <v>1</v>
      </c>
    </row>
    <row r="4183" spans="1:5" x14ac:dyDescent="0.2">
      <c r="A4183" t="s">
        <v>15078</v>
      </c>
      <c r="B4183" t="s">
        <v>87</v>
      </c>
      <c r="C4183" t="s">
        <v>237</v>
      </c>
      <c r="D4183" t="s">
        <v>10929</v>
      </c>
      <c r="E4183">
        <v>2</v>
      </c>
    </row>
    <row r="4184" spans="1:5" x14ac:dyDescent="0.2">
      <c r="A4184" t="s">
        <v>15079</v>
      </c>
      <c r="B4184" t="s">
        <v>87</v>
      </c>
      <c r="C4184" t="s">
        <v>237</v>
      </c>
      <c r="D4184" t="s">
        <v>10941</v>
      </c>
      <c r="E4184">
        <v>2</v>
      </c>
    </row>
    <row r="4185" spans="1:5" x14ac:dyDescent="0.2">
      <c r="A4185" t="s">
        <v>15080</v>
      </c>
      <c r="B4185" t="s">
        <v>87</v>
      </c>
      <c r="C4185" t="s">
        <v>238</v>
      </c>
      <c r="D4185" t="s">
        <v>10869</v>
      </c>
      <c r="E4185">
        <v>1</v>
      </c>
    </row>
    <row r="4186" spans="1:5" x14ac:dyDescent="0.2">
      <c r="A4186" t="s">
        <v>15081</v>
      </c>
      <c r="B4186" t="s">
        <v>87</v>
      </c>
      <c r="C4186" t="s">
        <v>238</v>
      </c>
      <c r="D4186" t="s">
        <v>10875</v>
      </c>
      <c r="E4186">
        <v>1</v>
      </c>
    </row>
    <row r="4187" spans="1:5" x14ac:dyDescent="0.2">
      <c r="A4187" t="s">
        <v>15082</v>
      </c>
      <c r="B4187" t="s">
        <v>87</v>
      </c>
      <c r="C4187" t="s">
        <v>238</v>
      </c>
      <c r="D4187" t="s">
        <v>10887</v>
      </c>
      <c r="E4187">
        <v>4</v>
      </c>
    </row>
    <row r="4188" spans="1:5" x14ac:dyDescent="0.2">
      <c r="A4188" t="s">
        <v>15083</v>
      </c>
      <c r="B4188" t="s">
        <v>87</v>
      </c>
      <c r="C4188" t="s">
        <v>238</v>
      </c>
      <c r="D4188" t="s">
        <v>10889</v>
      </c>
      <c r="E4188">
        <v>36</v>
      </c>
    </row>
    <row r="4189" spans="1:5" x14ac:dyDescent="0.2">
      <c r="A4189" t="s">
        <v>15084</v>
      </c>
      <c r="B4189" t="s">
        <v>87</v>
      </c>
      <c r="C4189" t="s">
        <v>238</v>
      </c>
      <c r="D4189" t="s">
        <v>10893</v>
      </c>
      <c r="E4189">
        <v>1</v>
      </c>
    </row>
    <row r="4190" spans="1:5" x14ac:dyDescent="0.2">
      <c r="A4190" t="s">
        <v>15085</v>
      </c>
      <c r="B4190" t="s">
        <v>87</v>
      </c>
      <c r="C4190" t="s">
        <v>238</v>
      </c>
      <c r="D4190" t="s">
        <v>10901</v>
      </c>
      <c r="E4190">
        <v>49</v>
      </c>
    </row>
    <row r="4191" spans="1:5" x14ac:dyDescent="0.2">
      <c r="A4191" t="s">
        <v>15086</v>
      </c>
      <c r="B4191" t="s">
        <v>87</v>
      </c>
      <c r="C4191" t="s">
        <v>238</v>
      </c>
      <c r="D4191" t="s">
        <v>10903</v>
      </c>
      <c r="E4191">
        <v>127</v>
      </c>
    </row>
    <row r="4192" spans="1:5" x14ac:dyDescent="0.2">
      <c r="A4192" t="s">
        <v>15087</v>
      </c>
      <c r="B4192" t="s">
        <v>87</v>
      </c>
      <c r="C4192" t="s">
        <v>238</v>
      </c>
      <c r="D4192" t="s">
        <v>10921</v>
      </c>
      <c r="E4192">
        <v>1</v>
      </c>
    </row>
    <row r="4193" spans="1:5" x14ac:dyDescent="0.2">
      <c r="A4193" t="s">
        <v>15088</v>
      </c>
      <c r="B4193" t="s">
        <v>87</v>
      </c>
      <c r="C4193" t="s">
        <v>238</v>
      </c>
      <c r="D4193" t="s">
        <v>10925</v>
      </c>
      <c r="E4193">
        <v>1</v>
      </c>
    </row>
    <row r="4194" spans="1:5" x14ac:dyDescent="0.2">
      <c r="A4194" t="s">
        <v>15089</v>
      </c>
      <c r="B4194" t="s">
        <v>87</v>
      </c>
      <c r="C4194" t="s">
        <v>238</v>
      </c>
      <c r="D4194" t="s">
        <v>10929</v>
      </c>
      <c r="E4194">
        <v>1</v>
      </c>
    </row>
    <row r="4195" spans="1:5" x14ac:dyDescent="0.2">
      <c r="A4195" t="s">
        <v>15090</v>
      </c>
      <c r="B4195" t="s">
        <v>87</v>
      </c>
      <c r="C4195" t="s">
        <v>238</v>
      </c>
      <c r="D4195" t="s">
        <v>10941</v>
      </c>
      <c r="E4195">
        <v>3</v>
      </c>
    </row>
    <row r="4196" spans="1:5" x14ac:dyDescent="0.2">
      <c r="A4196" t="s">
        <v>15091</v>
      </c>
      <c r="B4196" t="s">
        <v>87</v>
      </c>
      <c r="C4196" t="s">
        <v>239</v>
      </c>
      <c r="D4196" t="s">
        <v>10863</v>
      </c>
      <c r="E4196">
        <v>1</v>
      </c>
    </row>
    <row r="4197" spans="1:5" x14ac:dyDescent="0.2">
      <c r="A4197" t="s">
        <v>15092</v>
      </c>
      <c r="B4197" t="s">
        <v>87</v>
      </c>
      <c r="C4197" t="s">
        <v>239</v>
      </c>
      <c r="D4197" t="s">
        <v>10869</v>
      </c>
      <c r="E4197">
        <v>2</v>
      </c>
    </row>
    <row r="4198" spans="1:5" x14ac:dyDescent="0.2">
      <c r="A4198" t="s">
        <v>15093</v>
      </c>
      <c r="B4198" t="s">
        <v>87</v>
      </c>
      <c r="C4198" t="s">
        <v>239</v>
      </c>
      <c r="D4198" t="s">
        <v>10875</v>
      </c>
      <c r="E4198">
        <v>1</v>
      </c>
    </row>
    <row r="4199" spans="1:5" x14ac:dyDescent="0.2">
      <c r="A4199" t="s">
        <v>15094</v>
      </c>
      <c r="B4199" t="s">
        <v>87</v>
      </c>
      <c r="C4199" t="s">
        <v>239</v>
      </c>
      <c r="D4199" t="s">
        <v>10887</v>
      </c>
      <c r="E4199">
        <v>5</v>
      </c>
    </row>
    <row r="4200" spans="1:5" x14ac:dyDescent="0.2">
      <c r="A4200" t="s">
        <v>15095</v>
      </c>
      <c r="B4200" t="s">
        <v>87</v>
      </c>
      <c r="C4200" t="s">
        <v>239</v>
      </c>
      <c r="D4200" t="s">
        <v>10889</v>
      </c>
      <c r="E4200">
        <v>35</v>
      </c>
    </row>
    <row r="4201" spans="1:5" x14ac:dyDescent="0.2">
      <c r="A4201" t="s">
        <v>15096</v>
      </c>
      <c r="B4201" t="s">
        <v>87</v>
      </c>
      <c r="C4201" t="s">
        <v>239</v>
      </c>
      <c r="D4201" t="s">
        <v>10893</v>
      </c>
      <c r="E4201">
        <v>1</v>
      </c>
    </row>
    <row r="4202" spans="1:5" x14ac:dyDescent="0.2">
      <c r="A4202" t="s">
        <v>15097</v>
      </c>
      <c r="B4202" t="s">
        <v>87</v>
      </c>
      <c r="C4202" t="s">
        <v>239</v>
      </c>
      <c r="D4202" t="s">
        <v>10895</v>
      </c>
      <c r="E4202">
        <v>1</v>
      </c>
    </row>
    <row r="4203" spans="1:5" x14ac:dyDescent="0.2">
      <c r="A4203" t="s">
        <v>15098</v>
      </c>
      <c r="B4203" t="s">
        <v>87</v>
      </c>
      <c r="C4203" t="s">
        <v>239</v>
      </c>
      <c r="D4203" t="s">
        <v>10899</v>
      </c>
      <c r="E4203">
        <v>1</v>
      </c>
    </row>
    <row r="4204" spans="1:5" x14ac:dyDescent="0.2">
      <c r="A4204" t="s">
        <v>15099</v>
      </c>
      <c r="B4204" t="s">
        <v>87</v>
      </c>
      <c r="C4204" t="s">
        <v>239</v>
      </c>
      <c r="D4204" t="s">
        <v>10901</v>
      </c>
      <c r="E4204">
        <v>41</v>
      </c>
    </row>
    <row r="4205" spans="1:5" x14ac:dyDescent="0.2">
      <c r="A4205" t="s">
        <v>15100</v>
      </c>
      <c r="B4205" t="s">
        <v>87</v>
      </c>
      <c r="C4205" t="s">
        <v>239</v>
      </c>
      <c r="D4205" t="s">
        <v>10903</v>
      </c>
      <c r="E4205">
        <v>78</v>
      </c>
    </row>
    <row r="4206" spans="1:5" x14ac:dyDescent="0.2">
      <c r="A4206" t="s">
        <v>15101</v>
      </c>
      <c r="B4206" t="s">
        <v>87</v>
      </c>
      <c r="C4206" t="s">
        <v>239</v>
      </c>
      <c r="D4206" t="s">
        <v>10907</v>
      </c>
      <c r="E4206">
        <v>1</v>
      </c>
    </row>
    <row r="4207" spans="1:5" x14ac:dyDescent="0.2">
      <c r="A4207" t="s">
        <v>15102</v>
      </c>
      <c r="B4207" t="s">
        <v>87</v>
      </c>
      <c r="C4207" t="s">
        <v>239</v>
      </c>
      <c r="D4207" t="s">
        <v>10909</v>
      </c>
      <c r="E4207">
        <v>2</v>
      </c>
    </row>
    <row r="4208" spans="1:5" x14ac:dyDescent="0.2">
      <c r="A4208" t="s">
        <v>15103</v>
      </c>
      <c r="B4208" t="s">
        <v>87</v>
      </c>
      <c r="C4208" t="s">
        <v>239</v>
      </c>
      <c r="D4208" t="s">
        <v>10925</v>
      </c>
      <c r="E4208">
        <v>1</v>
      </c>
    </row>
    <row r="4209" spans="1:5" x14ac:dyDescent="0.2">
      <c r="A4209" t="s">
        <v>15104</v>
      </c>
      <c r="B4209" t="s">
        <v>87</v>
      </c>
      <c r="C4209" t="s">
        <v>239</v>
      </c>
      <c r="D4209" t="s">
        <v>10941</v>
      </c>
      <c r="E4209">
        <v>3</v>
      </c>
    </row>
    <row r="4210" spans="1:5" x14ac:dyDescent="0.2">
      <c r="A4210" t="s">
        <v>15105</v>
      </c>
      <c r="B4210" t="s">
        <v>87</v>
      </c>
      <c r="C4210" t="s">
        <v>240</v>
      </c>
      <c r="D4210" t="s">
        <v>10869</v>
      </c>
      <c r="E4210">
        <v>1</v>
      </c>
    </row>
    <row r="4211" spans="1:5" x14ac:dyDescent="0.2">
      <c r="A4211" t="s">
        <v>15106</v>
      </c>
      <c r="B4211" t="s">
        <v>87</v>
      </c>
      <c r="C4211" t="s">
        <v>240</v>
      </c>
      <c r="D4211" t="s">
        <v>10887</v>
      </c>
      <c r="E4211">
        <v>1</v>
      </c>
    </row>
    <row r="4212" spans="1:5" x14ac:dyDescent="0.2">
      <c r="A4212" t="s">
        <v>15107</v>
      </c>
      <c r="B4212" t="s">
        <v>87</v>
      </c>
      <c r="C4212" t="s">
        <v>240</v>
      </c>
      <c r="D4212" t="s">
        <v>10889</v>
      </c>
      <c r="E4212">
        <v>23</v>
      </c>
    </row>
    <row r="4213" spans="1:5" x14ac:dyDescent="0.2">
      <c r="A4213" t="s">
        <v>15108</v>
      </c>
      <c r="B4213" t="s">
        <v>87</v>
      </c>
      <c r="C4213" t="s">
        <v>240</v>
      </c>
      <c r="D4213" t="s">
        <v>10895</v>
      </c>
      <c r="E4213">
        <v>1</v>
      </c>
    </row>
    <row r="4214" spans="1:5" x14ac:dyDescent="0.2">
      <c r="A4214" t="s">
        <v>15109</v>
      </c>
      <c r="B4214" t="s">
        <v>87</v>
      </c>
      <c r="C4214" t="s">
        <v>240</v>
      </c>
      <c r="D4214" t="s">
        <v>10901</v>
      </c>
      <c r="E4214">
        <v>24</v>
      </c>
    </row>
    <row r="4215" spans="1:5" x14ac:dyDescent="0.2">
      <c r="A4215" t="s">
        <v>15110</v>
      </c>
      <c r="B4215" t="s">
        <v>87</v>
      </c>
      <c r="C4215" t="s">
        <v>240</v>
      </c>
      <c r="D4215" t="s">
        <v>10903</v>
      </c>
      <c r="E4215">
        <v>61</v>
      </c>
    </row>
    <row r="4216" spans="1:5" x14ac:dyDescent="0.2">
      <c r="A4216" t="s">
        <v>15111</v>
      </c>
      <c r="B4216" t="s">
        <v>87</v>
      </c>
      <c r="C4216" t="s">
        <v>240</v>
      </c>
      <c r="D4216" t="s">
        <v>10909</v>
      </c>
      <c r="E4216">
        <v>1</v>
      </c>
    </row>
    <row r="4217" spans="1:5" x14ac:dyDescent="0.2">
      <c r="A4217" t="s">
        <v>15112</v>
      </c>
      <c r="B4217" t="s">
        <v>87</v>
      </c>
      <c r="C4217" t="s">
        <v>241</v>
      </c>
      <c r="D4217" t="s">
        <v>10869</v>
      </c>
      <c r="E4217">
        <v>2</v>
      </c>
    </row>
    <row r="4218" spans="1:5" x14ac:dyDescent="0.2">
      <c r="A4218" t="s">
        <v>15113</v>
      </c>
      <c r="B4218" t="s">
        <v>87</v>
      </c>
      <c r="C4218" t="s">
        <v>241</v>
      </c>
      <c r="D4218" t="s">
        <v>10887</v>
      </c>
      <c r="E4218">
        <v>3</v>
      </c>
    </row>
    <row r="4219" spans="1:5" x14ac:dyDescent="0.2">
      <c r="A4219" t="s">
        <v>15114</v>
      </c>
      <c r="B4219" t="s">
        <v>87</v>
      </c>
      <c r="C4219" t="s">
        <v>241</v>
      </c>
      <c r="D4219" t="s">
        <v>10889</v>
      </c>
      <c r="E4219">
        <v>42</v>
      </c>
    </row>
    <row r="4220" spans="1:5" x14ac:dyDescent="0.2">
      <c r="A4220" t="s">
        <v>15115</v>
      </c>
      <c r="B4220" t="s">
        <v>87</v>
      </c>
      <c r="C4220" t="s">
        <v>241</v>
      </c>
      <c r="D4220" t="s">
        <v>10893</v>
      </c>
      <c r="E4220">
        <v>1</v>
      </c>
    </row>
    <row r="4221" spans="1:5" x14ac:dyDescent="0.2">
      <c r="A4221" t="s">
        <v>15116</v>
      </c>
      <c r="B4221" t="s">
        <v>87</v>
      </c>
      <c r="C4221" t="s">
        <v>241</v>
      </c>
      <c r="D4221" t="s">
        <v>10901</v>
      </c>
      <c r="E4221">
        <v>43</v>
      </c>
    </row>
    <row r="4222" spans="1:5" x14ac:dyDescent="0.2">
      <c r="A4222" t="s">
        <v>15117</v>
      </c>
      <c r="B4222" t="s">
        <v>87</v>
      </c>
      <c r="C4222" t="s">
        <v>241</v>
      </c>
      <c r="D4222" t="s">
        <v>10903</v>
      </c>
      <c r="E4222">
        <v>113</v>
      </c>
    </row>
    <row r="4223" spans="1:5" x14ac:dyDescent="0.2">
      <c r="A4223" t="s">
        <v>15118</v>
      </c>
      <c r="B4223" t="s">
        <v>87</v>
      </c>
      <c r="C4223" t="s">
        <v>241</v>
      </c>
      <c r="D4223" t="s">
        <v>10941</v>
      </c>
      <c r="E4223">
        <v>2</v>
      </c>
    </row>
    <row r="4224" spans="1:5" x14ac:dyDescent="0.2">
      <c r="A4224" t="s">
        <v>15119</v>
      </c>
      <c r="B4224" t="s">
        <v>87</v>
      </c>
      <c r="C4224" t="s">
        <v>242</v>
      </c>
      <c r="D4224" t="s">
        <v>10863</v>
      </c>
      <c r="E4224">
        <v>1</v>
      </c>
    </row>
    <row r="4225" spans="1:5" x14ac:dyDescent="0.2">
      <c r="A4225" t="s">
        <v>15120</v>
      </c>
      <c r="B4225" t="s">
        <v>87</v>
      </c>
      <c r="C4225" t="s">
        <v>242</v>
      </c>
      <c r="D4225" t="s">
        <v>10869</v>
      </c>
      <c r="E4225">
        <v>2</v>
      </c>
    </row>
    <row r="4226" spans="1:5" x14ac:dyDescent="0.2">
      <c r="A4226" t="s">
        <v>15121</v>
      </c>
      <c r="B4226" t="s">
        <v>87</v>
      </c>
      <c r="C4226" t="s">
        <v>242</v>
      </c>
      <c r="D4226" t="s">
        <v>10873</v>
      </c>
      <c r="E4226">
        <v>1</v>
      </c>
    </row>
    <row r="4227" spans="1:5" x14ac:dyDescent="0.2">
      <c r="A4227" t="s">
        <v>15122</v>
      </c>
      <c r="B4227" t="s">
        <v>87</v>
      </c>
      <c r="C4227" t="s">
        <v>242</v>
      </c>
      <c r="D4227" t="s">
        <v>10875</v>
      </c>
      <c r="E4227">
        <v>1</v>
      </c>
    </row>
    <row r="4228" spans="1:5" x14ac:dyDescent="0.2">
      <c r="A4228" t="s">
        <v>15123</v>
      </c>
      <c r="B4228" t="s">
        <v>87</v>
      </c>
      <c r="C4228" t="s">
        <v>242</v>
      </c>
      <c r="D4228" t="s">
        <v>10877</v>
      </c>
      <c r="E4228">
        <v>2</v>
      </c>
    </row>
    <row r="4229" spans="1:5" x14ac:dyDescent="0.2">
      <c r="A4229" t="s">
        <v>15124</v>
      </c>
      <c r="B4229" t="s">
        <v>87</v>
      </c>
      <c r="C4229" t="s">
        <v>242</v>
      </c>
      <c r="D4229" t="s">
        <v>10887</v>
      </c>
      <c r="E4229">
        <v>4</v>
      </c>
    </row>
    <row r="4230" spans="1:5" x14ac:dyDescent="0.2">
      <c r="A4230" t="s">
        <v>15125</v>
      </c>
      <c r="B4230" t="s">
        <v>87</v>
      </c>
      <c r="C4230" t="s">
        <v>242</v>
      </c>
      <c r="D4230" t="s">
        <v>10889</v>
      </c>
      <c r="E4230">
        <v>53</v>
      </c>
    </row>
    <row r="4231" spans="1:5" x14ac:dyDescent="0.2">
      <c r="A4231" t="s">
        <v>15126</v>
      </c>
      <c r="B4231" t="s">
        <v>87</v>
      </c>
      <c r="C4231" t="s">
        <v>242</v>
      </c>
      <c r="D4231" t="s">
        <v>10893</v>
      </c>
      <c r="E4231">
        <v>2</v>
      </c>
    </row>
    <row r="4232" spans="1:5" x14ac:dyDescent="0.2">
      <c r="A4232" t="s">
        <v>15127</v>
      </c>
      <c r="B4232" t="s">
        <v>87</v>
      </c>
      <c r="C4232" t="s">
        <v>242</v>
      </c>
      <c r="D4232" t="s">
        <v>10895</v>
      </c>
      <c r="E4232">
        <v>1</v>
      </c>
    </row>
    <row r="4233" spans="1:5" x14ac:dyDescent="0.2">
      <c r="A4233" t="s">
        <v>15128</v>
      </c>
      <c r="B4233" t="s">
        <v>87</v>
      </c>
      <c r="C4233" t="s">
        <v>242</v>
      </c>
      <c r="D4233" t="s">
        <v>10901</v>
      </c>
      <c r="E4233">
        <v>73</v>
      </c>
    </row>
    <row r="4234" spans="1:5" x14ac:dyDescent="0.2">
      <c r="A4234" t="s">
        <v>15129</v>
      </c>
      <c r="B4234" t="s">
        <v>87</v>
      </c>
      <c r="C4234" t="s">
        <v>242</v>
      </c>
      <c r="D4234" t="s">
        <v>10903</v>
      </c>
      <c r="E4234">
        <v>182</v>
      </c>
    </row>
    <row r="4235" spans="1:5" x14ac:dyDescent="0.2">
      <c r="A4235" t="s">
        <v>15130</v>
      </c>
      <c r="B4235" t="s">
        <v>87</v>
      </c>
      <c r="C4235" t="s">
        <v>242</v>
      </c>
      <c r="D4235" t="s">
        <v>10941</v>
      </c>
      <c r="E4235">
        <v>1</v>
      </c>
    </row>
    <row r="4236" spans="1:5" x14ac:dyDescent="0.2">
      <c r="A4236" t="s">
        <v>15131</v>
      </c>
      <c r="B4236" t="s">
        <v>87</v>
      </c>
      <c r="C4236" t="s">
        <v>243</v>
      </c>
      <c r="D4236" t="s">
        <v>10889</v>
      </c>
      <c r="E4236">
        <v>45</v>
      </c>
    </row>
    <row r="4237" spans="1:5" x14ac:dyDescent="0.2">
      <c r="A4237" t="s">
        <v>15132</v>
      </c>
      <c r="B4237" t="s">
        <v>87</v>
      </c>
      <c r="C4237" t="s">
        <v>243</v>
      </c>
      <c r="D4237" t="s">
        <v>10901</v>
      </c>
      <c r="E4237">
        <v>52</v>
      </c>
    </row>
    <row r="4238" spans="1:5" x14ac:dyDescent="0.2">
      <c r="A4238" t="s">
        <v>15133</v>
      </c>
      <c r="B4238" t="s">
        <v>87</v>
      </c>
      <c r="C4238" t="s">
        <v>243</v>
      </c>
      <c r="D4238" t="s">
        <v>10903</v>
      </c>
      <c r="E4238">
        <v>106</v>
      </c>
    </row>
    <row r="4239" spans="1:5" x14ac:dyDescent="0.2">
      <c r="A4239" t="s">
        <v>15134</v>
      </c>
      <c r="B4239" t="s">
        <v>87</v>
      </c>
      <c r="C4239" t="s">
        <v>244</v>
      </c>
      <c r="D4239" t="s">
        <v>10855</v>
      </c>
      <c r="E4239">
        <v>3</v>
      </c>
    </row>
    <row r="4240" spans="1:5" x14ac:dyDescent="0.2">
      <c r="A4240" t="s">
        <v>15135</v>
      </c>
      <c r="B4240" t="s">
        <v>87</v>
      </c>
      <c r="C4240" t="s">
        <v>244</v>
      </c>
      <c r="D4240" t="s">
        <v>10869</v>
      </c>
      <c r="E4240">
        <v>8</v>
      </c>
    </row>
    <row r="4241" spans="1:5" x14ac:dyDescent="0.2">
      <c r="A4241" t="s">
        <v>15136</v>
      </c>
      <c r="B4241" t="s">
        <v>87</v>
      </c>
      <c r="C4241" t="s">
        <v>244</v>
      </c>
      <c r="D4241" t="s">
        <v>10875</v>
      </c>
      <c r="E4241">
        <v>3</v>
      </c>
    </row>
    <row r="4242" spans="1:5" x14ac:dyDescent="0.2">
      <c r="A4242" t="s">
        <v>15137</v>
      </c>
      <c r="B4242" t="s">
        <v>87</v>
      </c>
      <c r="C4242" t="s">
        <v>244</v>
      </c>
      <c r="D4242" t="s">
        <v>10877</v>
      </c>
      <c r="E4242">
        <v>1</v>
      </c>
    </row>
    <row r="4243" spans="1:5" x14ac:dyDescent="0.2">
      <c r="A4243" t="s">
        <v>15138</v>
      </c>
      <c r="B4243" t="s">
        <v>87</v>
      </c>
      <c r="C4243" t="s">
        <v>244</v>
      </c>
      <c r="D4243" t="s">
        <v>10887</v>
      </c>
      <c r="E4243">
        <v>11</v>
      </c>
    </row>
    <row r="4244" spans="1:5" x14ac:dyDescent="0.2">
      <c r="A4244" t="s">
        <v>15139</v>
      </c>
      <c r="B4244" t="s">
        <v>87</v>
      </c>
      <c r="C4244" t="s">
        <v>244</v>
      </c>
      <c r="D4244" t="s">
        <v>10889</v>
      </c>
      <c r="E4244">
        <v>90</v>
      </c>
    </row>
    <row r="4245" spans="1:5" x14ac:dyDescent="0.2">
      <c r="A4245" t="s">
        <v>15140</v>
      </c>
      <c r="B4245" t="s">
        <v>87</v>
      </c>
      <c r="C4245" t="s">
        <v>244</v>
      </c>
      <c r="D4245" t="s">
        <v>10893</v>
      </c>
      <c r="E4245">
        <v>1</v>
      </c>
    </row>
    <row r="4246" spans="1:5" x14ac:dyDescent="0.2">
      <c r="A4246" t="s">
        <v>15141</v>
      </c>
      <c r="B4246" t="s">
        <v>87</v>
      </c>
      <c r="C4246" t="s">
        <v>244</v>
      </c>
      <c r="D4246" t="s">
        <v>10895</v>
      </c>
      <c r="E4246">
        <v>2</v>
      </c>
    </row>
    <row r="4247" spans="1:5" x14ac:dyDescent="0.2">
      <c r="A4247" t="s">
        <v>15142</v>
      </c>
      <c r="B4247" t="s">
        <v>87</v>
      </c>
      <c r="C4247" t="s">
        <v>244</v>
      </c>
      <c r="D4247" t="s">
        <v>10899</v>
      </c>
      <c r="E4247">
        <v>1</v>
      </c>
    </row>
    <row r="4248" spans="1:5" x14ac:dyDescent="0.2">
      <c r="A4248" t="s">
        <v>15143</v>
      </c>
      <c r="B4248" t="s">
        <v>87</v>
      </c>
      <c r="C4248" t="s">
        <v>244</v>
      </c>
      <c r="D4248" t="s">
        <v>10901</v>
      </c>
      <c r="E4248">
        <v>122</v>
      </c>
    </row>
    <row r="4249" spans="1:5" x14ac:dyDescent="0.2">
      <c r="A4249" t="s">
        <v>15144</v>
      </c>
      <c r="B4249" t="s">
        <v>87</v>
      </c>
      <c r="C4249" t="s">
        <v>244</v>
      </c>
      <c r="D4249" t="s">
        <v>10903</v>
      </c>
      <c r="E4249">
        <v>244</v>
      </c>
    </row>
    <row r="4250" spans="1:5" x14ac:dyDescent="0.2">
      <c r="A4250" t="s">
        <v>15145</v>
      </c>
      <c r="B4250" t="s">
        <v>87</v>
      </c>
      <c r="C4250" t="s">
        <v>244</v>
      </c>
      <c r="D4250" t="s">
        <v>10909</v>
      </c>
      <c r="E4250">
        <v>2</v>
      </c>
    </row>
    <row r="4251" spans="1:5" x14ac:dyDescent="0.2">
      <c r="A4251" t="s">
        <v>15146</v>
      </c>
      <c r="B4251" t="s">
        <v>87</v>
      </c>
      <c r="C4251" t="s">
        <v>244</v>
      </c>
      <c r="D4251" t="s">
        <v>10921</v>
      </c>
      <c r="E4251">
        <v>2</v>
      </c>
    </row>
    <row r="4252" spans="1:5" x14ac:dyDescent="0.2">
      <c r="A4252" t="s">
        <v>15147</v>
      </c>
      <c r="B4252" t="s">
        <v>87</v>
      </c>
      <c r="C4252" t="s">
        <v>244</v>
      </c>
      <c r="D4252" t="s">
        <v>10925</v>
      </c>
      <c r="E4252">
        <v>2</v>
      </c>
    </row>
    <row r="4253" spans="1:5" x14ac:dyDescent="0.2">
      <c r="A4253" t="s">
        <v>15148</v>
      </c>
      <c r="B4253" t="s">
        <v>87</v>
      </c>
      <c r="C4253" t="s">
        <v>244</v>
      </c>
      <c r="D4253" t="s">
        <v>10927</v>
      </c>
      <c r="E4253">
        <v>1</v>
      </c>
    </row>
    <row r="4254" spans="1:5" x14ac:dyDescent="0.2">
      <c r="A4254" t="s">
        <v>15149</v>
      </c>
      <c r="B4254" t="s">
        <v>87</v>
      </c>
      <c r="C4254" t="s">
        <v>244</v>
      </c>
      <c r="D4254" t="s">
        <v>10929</v>
      </c>
      <c r="E4254">
        <v>2</v>
      </c>
    </row>
    <row r="4255" spans="1:5" x14ac:dyDescent="0.2">
      <c r="A4255" t="s">
        <v>15150</v>
      </c>
      <c r="B4255" t="s">
        <v>87</v>
      </c>
      <c r="C4255" t="s">
        <v>244</v>
      </c>
      <c r="D4255" t="s">
        <v>10935</v>
      </c>
      <c r="E4255">
        <v>1</v>
      </c>
    </row>
    <row r="4256" spans="1:5" x14ac:dyDescent="0.2">
      <c r="A4256" t="s">
        <v>15151</v>
      </c>
      <c r="B4256" t="s">
        <v>87</v>
      </c>
      <c r="C4256" t="s">
        <v>244</v>
      </c>
      <c r="D4256" t="s">
        <v>10941</v>
      </c>
      <c r="E4256">
        <v>8</v>
      </c>
    </row>
    <row r="4257" spans="1:5" x14ac:dyDescent="0.2">
      <c r="A4257" t="s">
        <v>15152</v>
      </c>
      <c r="B4257" t="s">
        <v>87</v>
      </c>
      <c r="C4257" t="s">
        <v>245</v>
      </c>
      <c r="D4257" t="s">
        <v>10869</v>
      </c>
      <c r="E4257">
        <v>1</v>
      </c>
    </row>
    <row r="4258" spans="1:5" x14ac:dyDescent="0.2">
      <c r="A4258" t="s">
        <v>15153</v>
      </c>
      <c r="B4258" t="s">
        <v>87</v>
      </c>
      <c r="C4258" t="s">
        <v>245</v>
      </c>
      <c r="D4258" t="s">
        <v>10887</v>
      </c>
      <c r="E4258">
        <v>1</v>
      </c>
    </row>
    <row r="4259" spans="1:5" x14ac:dyDescent="0.2">
      <c r="A4259" t="s">
        <v>15154</v>
      </c>
      <c r="B4259" t="s">
        <v>87</v>
      </c>
      <c r="C4259" t="s">
        <v>245</v>
      </c>
      <c r="D4259" t="s">
        <v>10889</v>
      </c>
      <c r="E4259">
        <v>26</v>
      </c>
    </row>
    <row r="4260" spans="1:5" x14ac:dyDescent="0.2">
      <c r="A4260" t="s">
        <v>15155</v>
      </c>
      <c r="B4260" t="s">
        <v>87</v>
      </c>
      <c r="C4260" t="s">
        <v>245</v>
      </c>
      <c r="D4260" t="s">
        <v>10901</v>
      </c>
      <c r="E4260">
        <v>27</v>
      </c>
    </row>
    <row r="4261" spans="1:5" x14ac:dyDescent="0.2">
      <c r="A4261" t="s">
        <v>15156</v>
      </c>
      <c r="B4261" t="s">
        <v>87</v>
      </c>
      <c r="C4261" t="s">
        <v>245</v>
      </c>
      <c r="D4261" t="s">
        <v>10903</v>
      </c>
      <c r="E4261">
        <v>87</v>
      </c>
    </row>
    <row r="4262" spans="1:5" x14ac:dyDescent="0.2">
      <c r="A4262" t="s">
        <v>15157</v>
      </c>
      <c r="B4262" t="s">
        <v>87</v>
      </c>
      <c r="C4262" t="s">
        <v>245</v>
      </c>
      <c r="D4262" t="s">
        <v>10941</v>
      </c>
      <c r="E4262">
        <v>1</v>
      </c>
    </row>
    <row r="4263" spans="1:5" x14ac:dyDescent="0.2">
      <c r="A4263" t="s">
        <v>15158</v>
      </c>
      <c r="B4263" t="s">
        <v>87</v>
      </c>
      <c r="C4263" t="s">
        <v>246</v>
      </c>
      <c r="D4263" t="s">
        <v>10859</v>
      </c>
      <c r="E4263">
        <v>1</v>
      </c>
    </row>
    <row r="4264" spans="1:5" x14ac:dyDescent="0.2">
      <c r="A4264" t="s">
        <v>15159</v>
      </c>
      <c r="B4264" t="s">
        <v>87</v>
      </c>
      <c r="C4264" t="s">
        <v>246</v>
      </c>
      <c r="D4264" t="s">
        <v>10869</v>
      </c>
      <c r="E4264">
        <v>1</v>
      </c>
    </row>
    <row r="4265" spans="1:5" x14ac:dyDescent="0.2">
      <c r="A4265" t="s">
        <v>15160</v>
      </c>
      <c r="B4265" t="s">
        <v>87</v>
      </c>
      <c r="C4265" t="s">
        <v>246</v>
      </c>
      <c r="D4265" t="s">
        <v>10875</v>
      </c>
      <c r="E4265">
        <v>2</v>
      </c>
    </row>
    <row r="4266" spans="1:5" x14ac:dyDescent="0.2">
      <c r="A4266" t="s">
        <v>15161</v>
      </c>
      <c r="B4266" t="s">
        <v>87</v>
      </c>
      <c r="C4266" t="s">
        <v>246</v>
      </c>
      <c r="D4266" t="s">
        <v>10883</v>
      </c>
      <c r="E4266">
        <v>1</v>
      </c>
    </row>
    <row r="4267" spans="1:5" x14ac:dyDescent="0.2">
      <c r="A4267" t="s">
        <v>15162</v>
      </c>
      <c r="B4267" t="s">
        <v>87</v>
      </c>
      <c r="C4267" t="s">
        <v>246</v>
      </c>
      <c r="D4267" t="s">
        <v>10887</v>
      </c>
      <c r="E4267">
        <v>8</v>
      </c>
    </row>
    <row r="4268" spans="1:5" x14ac:dyDescent="0.2">
      <c r="A4268" t="s">
        <v>15163</v>
      </c>
      <c r="B4268" t="s">
        <v>87</v>
      </c>
      <c r="C4268" t="s">
        <v>246</v>
      </c>
      <c r="D4268" t="s">
        <v>10889</v>
      </c>
      <c r="E4268">
        <v>75</v>
      </c>
    </row>
    <row r="4269" spans="1:5" x14ac:dyDescent="0.2">
      <c r="A4269" t="s">
        <v>15164</v>
      </c>
      <c r="B4269" t="s">
        <v>87</v>
      </c>
      <c r="C4269" t="s">
        <v>246</v>
      </c>
      <c r="D4269" t="s">
        <v>10895</v>
      </c>
      <c r="E4269">
        <v>1</v>
      </c>
    </row>
    <row r="4270" spans="1:5" x14ac:dyDescent="0.2">
      <c r="A4270" t="s">
        <v>15165</v>
      </c>
      <c r="B4270" t="s">
        <v>87</v>
      </c>
      <c r="C4270" t="s">
        <v>246</v>
      </c>
      <c r="D4270" t="s">
        <v>10899</v>
      </c>
      <c r="E4270">
        <v>1</v>
      </c>
    </row>
    <row r="4271" spans="1:5" x14ac:dyDescent="0.2">
      <c r="A4271" t="s">
        <v>15166</v>
      </c>
      <c r="B4271" t="s">
        <v>87</v>
      </c>
      <c r="C4271" t="s">
        <v>246</v>
      </c>
      <c r="D4271" t="s">
        <v>10901</v>
      </c>
      <c r="E4271">
        <v>85</v>
      </c>
    </row>
    <row r="4272" spans="1:5" x14ac:dyDescent="0.2">
      <c r="A4272" t="s">
        <v>15167</v>
      </c>
      <c r="B4272" t="s">
        <v>87</v>
      </c>
      <c r="C4272" t="s">
        <v>246</v>
      </c>
      <c r="D4272" t="s">
        <v>10903</v>
      </c>
      <c r="E4272">
        <v>207</v>
      </c>
    </row>
    <row r="4273" spans="1:5" x14ac:dyDescent="0.2">
      <c r="A4273" t="s">
        <v>15168</v>
      </c>
      <c r="B4273" t="s">
        <v>87</v>
      </c>
      <c r="C4273" t="s">
        <v>246</v>
      </c>
      <c r="D4273" t="s">
        <v>10907</v>
      </c>
      <c r="E4273">
        <v>1</v>
      </c>
    </row>
    <row r="4274" spans="1:5" x14ac:dyDescent="0.2">
      <c r="A4274" t="s">
        <v>15169</v>
      </c>
      <c r="B4274" t="s">
        <v>87</v>
      </c>
      <c r="C4274" t="s">
        <v>246</v>
      </c>
      <c r="D4274" t="s">
        <v>10909</v>
      </c>
      <c r="E4274">
        <v>1</v>
      </c>
    </row>
    <row r="4275" spans="1:5" x14ac:dyDescent="0.2">
      <c r="A4275" t="s">
        <v>15170</v>
      </c>
      <c r="B4275" t="s">
        <v>87</v>
      </c>
      <c r="C4275" t="s">
        <v>246</v>
      </c>
      <c r="D4275" t="s">
        <v>10917</v>
      </c>
      <c r="E4275">
        <v>1</v>
      </c>
    </row>
    <row r="4276" spans="1:5" x14ac:dyDescent="0.2">
      <c r="A4276" t="s">
        <v>15171</v>
      </c>
      <c r="B4276" t="s">
        <v>87</v>
      </c>
      <c r="C4276" t="s">
        <v>246</v>
      </c>
      <c r="D4276" t="s">
        <v>10927</v>
      </c>
      <c r="E4276">
        <v>1</v>
      </c>
    </row>
    <row r="4277" spans="1:5" x14ac:dyDescent="0.2">
      <c r="A4277" t="s">
        <v>15172</v>
      </c>
      <c r="B4277" t="s">
        <v>87</v>
      </c>
      <c r="C4277" t="s">
        <v>246</v>
      </c>
      <c r="D4277" t="s">
        <v>10929</v>
      </c>
      <c r="E4277">
        <v>1</v>
      </c>
    </row>
    <row r="4278" spans="1:5" x14ac:dyDescent="0.2">
      <c r="A4278" t="s">
        <v>15173</v>
      </c>
      <c r="B4278" t="s">
        <v>87</v>
      </c>
      <c r="C4278" t="s">
        <v>246</v>
      </c>
      <c r="D4278" t="s">
        <v>10935</v>
      </c>
      <c r="E4278">
        <v>1</v>
      </c>
    </row>
    <row r="4279" spans="1:5" x14ac:dyDescent="0.2">
      <c r="A4279" t="s">
        <v>15174</v>
      </c>
      <c r="B4279" t="s">
        <v>87</v>
      </c>
      <c r="C4279" t="s">
        <v>246</v>
      </c>
      <c r="D4279" t="s">
        <v>10941</v>
      </c>
      <c r="E4279">
        <v>3</v>
      </c>
    </row>
    <row r="4280" spans="1:5" x14ac:dyDescent="0.2">
      <c r="A4280" t="s">
        <v>15175</v>
      </c>
      <c r="B4280" t="s">
        <v>87</v>
      </c>
      <c r="C4280" t="s">
        <v>247</v>
      </c>
      <c r="D4280" t="s">
        <v>10855</v>
      </c>
      <c r="E4280">
        <v>1</v>
      </c>
    </row>
    <row r="4281" spans="1:5" x14ac:dyDescent="0.2">
      <c r="A4281" t="s">
        <v>15176</v>
      </c>
      <c r="B4281" t="s">
        <v>87</v>
      </c>
      <c r="C4281" t="s">
        <v>247</v>
      </c>
      <c r="D4281" t="s">
        <v>10859</v>
      </c>
      <c r="E4281">
        <v>1</v>
      </c>
    </row>
    <row r="4282" spans="1:5" x14ac:dyDescent="0.2">
      <c r="A4282" t="s">
        <v>15177</v>
      </c>
      <c r="B4282" t="s">
        <v>87</v>
      </c>
      <c r="C4282" t="s">
        <v>247</v>
      </c>
      <c r="D4282" t="s">
        <v>10869</v>
      </c>
      <c r="E4282">
        <v>5</v>
      </c>
    </row>
    <row r="4283" spans="1:5" x14ac:dyDescent="0.2">
      <c r="A4283" t="s">
        <v>15178</v>
      </c>
      <c r="B4283" t="s">
        <v>87</v>
      </c>
      <c r="C4283" t="s">
        <v>247</v>
      </c>
      <c r="D4283" t="s">
        <v>10871</v>
      </c>
      <c r="E4283">
        <v>2</v>
      </c>
    </row>
    <row r="4284" spans="1:5" x14ac:dyDescent="0.2">
      <c r="A4284" t="s">
        <v>15179</v>
      </c>
      <c r="B4284" t="s">
        <v>87</v>
      </c>
      <c r="C4284" t="s">
        <v>247</v>
      </c>
      <c r="D4284" t="s">
        <v>10873</v>
      </c>
      <c r="E4284">
        <v>1</v>
      </c>
    </row>
    <row r="4285" spans="1:5" x14ac:dyDescent="0.2">
      <c r="A4285" t="s">
        <v>15180</v>
      </c>
      <c r="B4285" t="s">
        <v>87</v>
      </c>
      <c r="C4285" t="s">
        <v>247</v>
      </c>
      <c r="D4285" t="s">
        <v>10875</v>
      </c>
      <c r="E4285">
        <v>2</v>
      </c>
    </row>
    <row r="4286" spans="1:5" x14ac:dyDescent="0.2">
      <c r="A4286" t="s">
        <v>15181</v>
      </c>
      <c r="B4286" t="s">
        <v>87</v>
      </c>
      <c r="C4286" t="s">
        <v>247</v>
      </c>
      <c r="D4286" t="s">
        <v>10877</v>
      </c>
      <c r="E4286">
        <v>3</v>
      </c>
    </row>
    <row r="4287" spans="1:5" x14ac:dyDescent="0.2">
      <c r="A4287" t="s">
        <v>15182</v>
      </c>
      <c r="B4287" t="s">
        <v>87</v>
      </c>
      <c r="C4287" t="s">
        <v>247</v>
      </c>
      <c r="D4287" t="s">
        <v>10881</v>
      </c>
      <c r="E4287">
        <v>1</v>
      </c>
    </row>
    <row r="4288" spans="1:5" x14ac:dyDescent="0.2">
      <c r="A4288" t="s">
        <v>15183</v>
      </c>
      <c r="B4288" t="s">
        <v>87</v>
      </c>
      <c r="C4288" t="s">
        <v>247</v>
      </c>
      <c r="D4288" t="s">
        <v>10887</v>
      </c>
      <c r="E4288">
        <v>14</v>
      </c>
    </row>
    <row r="4289" spans="1:5" x14ac:dyDescent="0.2">
      <c r="A4289" t="s">
        <v>15184</v>
      </c>
      <c r="B4289" t="s">
        <v>87</v>
      </c>
      <c r="C4289" t="s">
        <v>247</v>
      </c>
      <c r="D4289" t="s">
        <v>10889</v>
      </c>
      <c r="E4289">
        <v>168</v>
      </c>
    </row>
    <row r="4290" spans="1:5" x14ac:dyDescent="0.2">
      <c r="A4290" t="s">
        <v>15185</v>
      </c>
      <c r="B4290" t="s">
        <v>87</v>
      </c>
      <c r="C4290" t="s">
        <v>247</v>
      </c>
      <c r="D4290" t="s">
        <v>10893</v>
      </c>
      <c r="E4290">
        <v>1</v>
      </c>
    </row>
    <row r="4291" spans="1:5" x14ac:dyDescent="0.2">
      <c r="A4291" t="s">
        <v>15186</v>
      </c>
      <c r="B4291" t="s">
        <v>87</v>
      </c>
      <c r="C4291" t="s">
        <v>247</v>
      </c>
      <c r="D4291" t="s">
        <v>10895</v>
      </c>
      <c r="E4291">
        <v>3</v>
      </c>
    </row>
    <row r="4292" spans="1:5" x14ac:dyDescent="0.2">
      <c r="A4292" t="s">
        <v>15187</v>
      </c>
      <c r="B4292" t="s">
        <v>87</v>
      </c>
      <c r="C4292" t="s">
        <v>247</v>
      </c>
      <c r="D4292" t="s">
        <v>10899</v>
      </c>
      <c r="E4292">
        <v>1</v>
      </c>
    </row>
    <row r="4293" spans="1:5" x14ac:dyDescent="0.2">
      <c r="A4293" t="s">
        <v>15188</v>
      </c>
      <c r="B4293" t="s">
        <v>87</v>
      </c>
      <c r="C4293" t="s">
        <v>247</v>
      </c>
      <c r="D4293" t="s">
        <v>10901</v>
      </c>
      <c r="E4293">
        <v>197</v>
      </c>
    </row>
    <row r="4294" spans="1:5" x14ac:dyDescent="0.2">
      <c r="A4294" t="s">
        <v>15189</v>
      </c>
      <c r="B4294" t="s">
        <v>87</v>
      </c>
      <c r="C4294" t="s">
        <v>247</v>
      </c>
      <c r="D4294" t="s">
        <v>10903</v>
      </c>
      <c r="E4294">
        <v>454</v>
      </c>
    </row>
    <row r="4295" spans="1:5" x14ac:dyDescent="0.2">
      <c r="A4295" t="s">
        <v>15190</v>
      </c>
      <c r="B4295" t="s">
        <v>87</v>
      </c>
      <c r="C4295" t="s">
        <v>247</v>
      </c>
      <c r="D4295" t="s">
        <v>10907</v>
      </c>
      <c r="E4295">
        <v>3</v>
      </c>
    </row>
    <row r="4296" spans="1:5" x14ac:dyDescent="0.2">
      <c r="A4296" t="s">
        <v>15191</v>
      </c>
      <c r="B4296" t="s">
        <v>87</v>
      </c>
      <c r="C4296" t="s">
        <v>247</v>
      </c>
      <c r="D4296" t="s">
        <v>10909</v>
      </c>
      <c r="E4296">
        <v>3</v>
      </c>
    </row>
    <row r="4297" spans="1:5" x14ac:dyDescent="0.2">
      <c r="A4297" t="s">
        <v>15192</v>
      </c>
      <c r="B4297" t="s">
        <v>87</v>
      </c>
      <c r="C4297" t="s">
        <v>247</v>
      </c>
      <c r="D4297" t="s">
        <v>10921</v>
      </c>
      <c r="E4297">
        <v>2</v>
      </c>
    </row>
    <row r="4298" spans="1:5" x14ac:dyDescent="0.2">
      <c r="A4298" t="s">
        <v>15193</v>
      </c>
      <c r="B4298" t="s">
        <v>87</v>
      </c>
      <c r="C4298" t="s">
        <v>247</v>
      </c>
      <c r="D4298" t="s">
        <v>10925</v>
      </c>
      <c r="E4298">
        <v>4</v>
      </c>
    </row>
    <row r="4299" spans="1:5" x14ac:dyDescent="0.2">
      <c r="A4299" t="s">
        <v>15194</v>
      </c>
      <c r="B4299" t="s">
        <v>87</v>
      </c>
      <c r="C4299" t="s">
        <v>247</v>
      </c>
      <c r="D4299" t="s">
        <v>10927</v>
      </c>
      <c r="E4299">
        <v>1</v>
      </c>
    </row>
    <row r="4300" spans="1:5" x14ac:dyDescent="0.2">
      <c r="A4300" t="s">
        <v>15195</v>
      </c>
      <c r="B4300" t="s">
        <v>87</v>
      </c>
      <c r="C4300" t="s">
        <v>247</v>
      </c>
      <c r="D4300" t="s">
        <v>10929</v>
      </c>
      <c r="E4300">
        <v>5</v>
      </c>
    </row>
    <row r="4301" spans="1:5" x14ac:dyDescent="0.2">
      <c r="A4301" t="s">
        <v>15196</v>
      </c>
      <c r="B4301" t="s">
        <v>87</v>
      </c>
      <c r="C4301" t="s">
        <v>247</v>
      </c>
      <c r="D4301" t="s">
        <v>10931</v>
      </c>
      <c r="E4301">
        <v>2</v>
      </c>
    </row>
    <row r="4302" spans="1:5" x14ac:dyDescent="0.2">
      <c r="A4302" t="s">
        <v>15197</v>
      </c>
      <c r="B4302" t="s">
        <v>87</v>
      </c>
      <c r="C4302" t="s">
        <v>247</v>
      </c>
      <c r="D4302" t="s">
        <v>10941</v>
      </c>
      <c r="E4302">
        <v>7</v>
      </c>
    </row>
    <row r="4303" spans="1:5" x14ac:dyDescent="0.2">
      <c r="A4303" t="s">
        <v>15198</v>
      </c>
      <c r="B4303" t="s">
        <v>87</v>
      </c>
      <c r="C4303" t="s">
        <v>248</v>
      </c>
      <c r="D4303" t="s">
        <v>10859</v>
      </c>
      <c r="E4303">
        <v>1</v>
      </c>
    </row>
    <row r="4304" spans="1:5" x14ac:dyDescent="0.2">
      <c r="A4304" t="s">
        <v>15199</v>
      </c>
      <c r="B4304" t="s">
        <v>87</v>
      </c>
      <c r="C4304" t="s">
        <v>248</v>
      </c>
      <c r="D4304" t="s">
        <v>10869</v>
      </c>
      <c r="E4304">
        <v>2</v>
      </c>
    </row>
    <row r="4305" spans="1:5" x14ac:dyDescent="0.2">
      <c r="A4305" t="s">
        <v>15200</v>
      </c>
      <c r="B4305" t="s">
        <v>87</v>
      </c>
      <c r="C4305" t="s">
        <v>248</v>
      </c>
      <c r="D4305" t="s">
        <v>10883</v>
      </c>
      <c r="E4305">
        <v>1</v>
      </c>
    </row>
    <row r="4306" spans="1:5" x14ac:dyDescent="0.2">
      <c r="A4306" t="s">
        <v>15201</v>
      </c>
      <c r="B4306" t="s">
        <v>87</v>
      </c>
      <c r="C4306" t="s">
        <v>248</v>
      </c>
      <c r="D4306" t="s">
        <v>10887</v>
      </c>
      <c r="E4306">
        <v>3</v>
      </c>
    </row>
    <row r="4307" spans="1:5" x14ac:dyDescent="0.2">
      <c r="A4307" t="s">
        <v>15202</v>
      </c>
      <c r="B4307" t="s">
        <v>87</v>
      </c>
      <c r="C4307" t="s">
        <v>248</v>
      </c>
      <c r="D4307" t="s">
        <v>10889</v>
      </c>
      <c r="E4307">
        <v>20</v>
      </c>
    </row>
    <row r="4308" spans="1:5" x14ac:dyDescent="0.2">
      <c r="A4308" t="s">
        <v>15203</v>
      </c>
      <c r="B4308" t="s">
        <v>87</v>
      </c>
      <c r="C4308" t="s">
        <v>248</v>
      </c>
      <c r="D4308" t="s">
        <v>10893</v>
      </c>
      <c r="E4308">
        <v>1</v>
      </c>
    </row>
    <row r="4309" spans="1:5" x14ac:dyDescent="0.2">
      <c r="A4309" t="s">
        <v>15204</v>
      </c>
      <c r="B4309" t="s">
        <v>87</v>
      </c>
      <c r="C4309" t="s">
        <v>248</v>
      </c>
      <c r="D4309" t="s">
        <v>10895</v>
      </c>
      <c r="E4309">
        <v>1</v>
      </c>
    </row>
    <row r="4310" spans="1:5" x14ac:dyDescent="0.2">
      <c r="A4310" t="s">
        <v>15205</v>
      </c>
      <c r="B4310" t="s">
        <v>87</v>
      </c>
      <c r="C4310" t="s">
        <v>248</v>
      </c>
      <c r="D4310" t="s">
        <v>10901</v>
      </c>
      <c r="E4310">
        <v>28</v>
      </c>
    </row>
    <row r="4311" spans="1:5" x14ac:dyDescent="0.2">
      <c r="A4311" t="s">
        <v>15206</v>
      </c>
      <c r="B4311" t="s">
        <v>87</v>
      </c>
      <c r="C4311" t="s">
        <v>248</v>
      </c>
      <c r="D4311" t="s">
        <v>10903</v>
      </c>
      <c r="E4311">
        <v>75</v>
      </c>
    </row>
    <row r="4312" spans="1:5" x14ac:dyDescent="0.2">
      <c r="A4312" t="s">
        <v>15207</v>
      </c>
      <c r="B4312" t="s">
        <v>87</v>
      </c>
      <c r="C4312" t="s">
        <v>248</v>
      </c>
      <c r="D4312" t="s">
        <v>10927</v>
      </c>
      <c r="E4312">
        <v>1</v>
      </c>
    </row>
    <row r="4313" spans="1:5" x14ac:dyDescent="0.2">
      <c r="A4313" t="s">
        <v>15208</v>
      </c>
      <c r="B4313" t="s">
        <v>87</v>
      </c>
      <c r="C4313" t="s">
        <v>248</v>
      </c>
      <c r="D4313" t="s">
        <v>10941</v>
      </c>
      <c r="E4313">
        <v>2</v>
      </c>
    </row>
    <row r="4314" spans="1:5" x14ac:dyDescent="0.2">
      <c r="A4314" t="s">
        <v>15209</v>
      </c>
      <c r="B4314" t="s">
        <v>87</v>
      </c>
      <c r="C4314" t="s">
        <v>249</v>
      </c>
      <c r="D4314" t="s">
        <v>10855</v>
      </c>
      <c r="E4314">
        <v>1</v>
      </c>
    </row>
    <row r="4315" spans="1:5" x14ac:dyDescent="0.2">
      <c r="A4315" t="s">
        <v>15210</v>
      </c>
      <c r="B4315" t="s">
        <v>87</v>
      </c>
      <c r="C4315" t="s">
        <v>249</v>
      </c>
      <c r="D4315" t="s">
        <v>10869</v>
      </c>
      <c r="E4315">
        <v>1</v>
      </c>
    </row>
    <row r="4316" spans="1:5" x14ac:dyDescent="0.2">
      <c r="A4316" t="s">
        <v>15211</v>
      </c>
      <c r="B4316" t="s">
        <v>87</v>
      </c>
      <c r="C4316" t="s">
        <v>249</v>
      </c>
      <c r="D4316" t="s">
        <v>10887</v>
      </c>
      <c r="E4316">
        <v>2</v>
      </c>
    </row>
    <row r="4317" spans="1:5" x14ac:dyDescent="0.2">
      <c r="A4317" t="s">
        <v>15212</v>
      </c>
      <c r="B4317" t="s">
        <v>87</v>
      </c>
      <c r="C4317" t="s">
        <v>249</v>
      </c>
      <c r="D4317" t="s">
        <v>10889</v>
      </c>
      <c r="E4317">
        <v>45</v>
      </c>
    </row>
    <row r="4318" spans="1:5" x14ac:dyDescent="0.2">
      <c r="A4318" t="s">
        <v>15213</v>
      </c>
      <c r="B4318" t="s">
        <v>87</v>
      </c>
      <c r="C4318" t="s">
        <v>249</v>
      </c>
      <c r="D4318" t="s">
        <v>10901</v>
      </c>
      <c r="E4318">
        <v>52</v>
      </c>
    </row>
    <row r="4319" spans="1:5" x14ac:dyDescent="0.2">
      <c r="A4319" t="s">
        <v>15214</v>
      </c>
      <c r="B4319" t="s">
        <v>87</v>
      </c>
      <c r="C4319" t="s">
        <v>249</v>
      </c>
      <c r="D4319" t="s">
        <v>10903</v>
      </c>
      <c r="E4319">
        <v>124</v>
      </c>
    </row>
    <row r="4320" spans="1:5" x14ac:dyDescent="0.2">
      <c r="A4320" t="s">
        <v>15215</v>
      </c>
      <c r="B4320" t="s">
        <v>87</v>
      </c>
      <c r="C4320" t="s">
        <v>249</v>
      </c>
      <c r="D4320" t="s">
        <v>10907</v>
      </c>
      <c r="E4320">
        <v>1</v>
      </c>
    </row>
    <row r="4321" spans="1:5" x14ac:dyDescent="0.2">
      <c r="A4321" t="s">
        <v>15216</v>
      </c>
      <c r="B4321" t="s">
        <v>87</v>
      </c>
      <c r="C4321" t="s">
        <v>249</v>
      </c>
      <c r="D4321" t="s">
        <v>10925</v>
      </c>
      <c r="E4321">
        <v>1</v>
      </c>
    </row>
    <row r="4322" spans="1:5" x14ac:dyDescent="0.2">
      <c r="A4322" t="s">
        <v>15217</v>
      </c>
      <c r="B4322" t="s">
        <v>87</v>
      </c>
      <c r="C4322" t="s">
        <v>249</v>
      </c>
      <c r="D4322" t="s">
        <v>10929</v>
      </c>
      <c r="E4322">
        <v>2</v>
      </c>
    </row>
    <row r="4323" spans="1:5" x14ac:dyDescent="0.2">
      <c r="A4323" t="s">
        <v>15218</v>
      </c>
      <c r="B4323" t="s">
        <v>87</v>
      </c>
      <c r="C4323" t="s">
        <v>249</v>
      </c>
      <c r="D4323" t="s">
        <v>10931</v>
      </c>
      <c r="E4323">
        <v>1</v>
      </c>
    </row>
    <row r="4324" spans="1:5" x14ac:dyDescent="0.2">
      <c r="A4324" t="s">
        <v>15219</v>
      </c>
      <c r="B4324" t="s">
        <v>87</v>
      </c>
      <c r="C4324" t="s">
        <v>249</v>
      </c>
      <c r="D4324" t="s">
        <v>10935</v>
      </c>
      <c r="E4324">
        <v>1</v>
      </c>
    </row>
    <row r="4325" spans="1:5" x14ac:dyDescent="0.2">
      <c r="A4325" t="s">
        <v>15220</v>
      </c>
      <c r="B4325" t="s">
        <v>87</v>
      </c>
      <c r="C4325" t="s">
        <v>249</v>
      </c>
      <c r="D4325" t="s">
        <v>10941</v>
      </c>
      <c r="E4325">
        <v>2</v>
      </c>
    </row>
    <row r="4326" spans="1:5" x14ac:dyDescent="0.2">
      <c r="A4326" t="s">
        <v>15221</v>
      </c>
      <c r="B4326" t="s">
        <v>87</v>
      </c>
      <c r="C4326" t="s">
        <v>250</v>
      </c>
      <c r="D4326" t="s">
        <v>10855</v>
      </c>
      <c r="E4326">
        <v>2</v>
      </c>
    </row>
    <row r="4327" spans="1:5" x14ac:dyDescent="0.2">
      <c r="A4327" t="s">
        <v>15222</v>
      </c>
      <c r="B4327" t="s">
        <v>87</v>
      </c>
      <c r="C4327" t="s">
        <v>250</v>
      </c>
      <c r="D4327" t="s">
        <v>10859</v>
      </c>
      <c r="E4327">
        <v>1</v>
      </c>
    </row>
    <row r="4328" spans="1:5" x14ac:dyDescent="0.2">
      <c r="A4328" t="s">
        <v>15223</v>
      </c>
      <c r="B4328" t="s">
        <v>87</v>
      </c>
      <c r="C4328" t="s">
        <v>250</v>
      </c>
      <c r="D4328" t="s">
        <v>10869</v>
      </c>
      <c r="E4328">
        <v>3</v>
      </c>
    </row>
    <row r="4329" spans="1:5" x14ac:dyDescent="0.2">
      <c r="A4329" t="s">
        <v>15224</v>
      </c>
      <c r="B4329" t="s">
        <v>87</v>
      </c>
      <c r="C4329" t="s">
        <v>250</v>
      </c>
      <c r="D4329" t="s">
        <v>10871</v>
      </c>
      <c r="E4329">
        <v>1</v>
      </c>
    </row>
    <row r="4330" spans="1:5" x14ac:dyDescent="0.2">
      <c r="A4330" t="s">
        <v>15225</v>
      </c>
      <c r="B4330" t="s">
        <v>87</v>
      </c>
      <c r="C4330" t="s">
        <v>250</v>
      </c>
      <c r="D4330" t="s">
        <v>10875</v>
      </c>
      <c r="E4330">
        <v>1</v>
      </c>
    </row>
    <row r="4331" spans="1:5" x14ac:dyDescent="0.2">
      <c r="A4331" t="s">
        <v>15226</v>
      </c>
      <c r="B4331" t="s">
        <v>87</v>
      </c>
      <c r="C4331" t="s">
        <v>250</v>
      </c>
      <c r="D4331" t="s">
        <v>10885</v>
      </c>
      <c r="E4331">
        <v>1</v>
      </c>
    </row>
    <row r="4332" spans="1:5" x14ac:dyDescent="0.2">
      <c r="A4332" t="s">
        <v>15227</v>
      </c>
      <c r="B4332" t="s">
        <v>87</v>
      </c>
      <c r="C4332" t="s">
        <v>250</v>
      </c>
      <c r="D4332" t="s">
        <v>10887</v>
      </c>
      <c r="E4332">
        <v>5</v>
      </c>
    </row>
    <row r="4333" spans="1:5" x14ac:dyDescent="0.2">
      <c r="A4333" t="s">
        <v>15228</v>
      </c>
      <c r="B4333" t="s">
        <v>87</v>
      </c>
      <c r="C4333" t="s">
        <v>250</v>
      </c>
      <c r="D4333" t="s">
        <v>10889</v>
      </c>
      <c r="E4333">
        <v>106</v>
      </c>
    </row>
    <row r="4334" spans="1:5" x14ac:dyDescent="0.2">
      <c r="A4334" t="s">
        <v>15229</v>
      </c>
      <c r="B4334" t="s">
        <v>87</v>
      </c>
      <c r="C4334" t="s">
        <v>250</v>
      </c>
      <c r="D4334" t="s">
        <v>10901</v>
      </c>
      <c r="E4334">
        <v>128</v>
      </c>
    </row>
    <row r="4335" spans="1:5" x14ac:dyDescent="0.2">
      <c r="A4335" t="s">
        <v>15230</v>
      </c>
      <c r="B4335" t="s">
        <v>87</v>
      </c>
      <c r="C4335" t="s">
        <v>250</v>
      </c>
      <c r="D4335" t="s">
        <v>10903</v>
      </c>
      <c r="E4335">
        <v>277</v>
      </c>
    </row>
    <row r="4336" spans="1:5" x14ac:dyDescent="0.2">
      <c r="A4336" t="s">
        <v>15231</v>
      </c>
      <c r="B4336" t="s">
        <v>87</v>
      </c>
      <c r="C4336" t="s">
        <v>250</v>
      </c>
      <c r="D4336" t="s">
        <v>10925</v>
      </c>
      <c r="E4336">
        <v>2</v>
      </c>
    </row>
    <row r="4337" spans="1:5" x14ac:dyDescent="0.2">
      <c r="A4337" t="s">
        <v>15232</v>
      </c>
      <c r="B4337" t="s">
        <v>87</v>
      </c>
      <c r="C4337" t="s">
        <v>250</v>
      </c>
      <c r="D4337" t="s">
        <v>10929</v>
      </c>
      <c r="E4337">
        <v>1</v>
      </c>
    </row>
    <row r="4338" spans="1:5" x14ac:dyDescent="0.2">
      <c r="A4338" t="s">
        <v>15233</v>
      </c>
      <c r="B4338" t="s">
        <v>87</v>
      </c>
      <c r="C4338" t="s">
        <v>250</v>
      </c>
      <c r="D4338" t="s">
        <v>10941</v>
      </c>
      <c r="E4338">
        <v>3</v>
      </c>
    </row>
    <row r="4339" spans="1:5" x14ac:dyDescent="0.2">
      <c r="A4339" t="s">
        <v>15234</v>
      </c>
      <c r="B4339" t="s">
        <v>87</v>
      </c>
      <c r="C4339" t="s">
        <v>251</v>
      </c>
      <c r="D4339" t="s">
        <v>10863</v>
      </c>
      <c r="E4339">
        <v>1</v>
      </c>
    </row>
    <row r="4340" spans="1:5" x14ac:dyDescent="0.2">
      <c r="A4340" t="s">
        <v>15235</v>
      </c>
      <c r="B4340" t="s">
        <v>87</v>
      </c>
      <c r="C4340" t="s">
        <v>251</v>
      </c>
      <c r="D4340" t="s">
        <v>10869</v>
      </c>
      <c r="E4340">
        <v>2</v>
      </c>
    </row>
    <row r="4341" spans="1:5" x14ac:dyDescent="0.2">
      <c r="A4341" t="s">
        <v>15236</v>
      </c>
      <c r="B4341" t="s">
        <v>87</v>
      </c>
      <c r="C4341" t="s">
        <v>251</v>
      </c>
      <c r="D4341" t="s">
        <v>10881</v>
      </c>
      <c r="E4341">
        <v>1</v>
      </c>
    </row>
    <row r="4342" spans="1:5" x14ac:dyDescent="0.2">
      <c r="A4342" t="s">
        <v>15237</v>
      </c>
      <c r="B4342" t="s">
        <v>87</v>
      </c>
      <c r="C4342" t="s">
        <v>251</v>
      </c>
      <c r="D4342" t="s">
        <v>10887</v>
      </c>
      <c r="E4342">
        <v>4</v>
      </c>
    </row>
    <row r="4343" spans="1:5" x14ac:dyDescent="0.2">
      <c r="A4343" t="s">
        <v>15238</v>
      </c>
      <c r="B4343" t="s">
        <v>87</v>
      </c>
      <c r="C4343" t="s">
        <v>251</v>
      </c>
      <c r="D4343" t="s">
        <v>10889</v>
      </c>
      <c r="E4343">
        <v>35</v>
      </c>
    </row>
    <row r="4344" spans="1:5" x14ac:dyDescent="0.2">
      <c r="A4344" t="s">
        <v>15239</v>
      </c>
      <c r="B4344" t="s">
        <v>87</v>
      </c>
      <c r="C4344" t="s">
        <v>251</v>
      </c>
      <c r="D4344" t="s">
        <v>10893</v>
      </c>
      <c r="E4344">
        <v>1</v>
      </c>
    </row>
    <row r="4345" spans="1:5" x14ac:dyDescent="0.2">
      <c r="A4345" t="s">
        <v>15240</v>
      </c>
      <c r="B4345" t="s">
        <v>87</v>
      </c>
      <c r="C4345" t="s">
        <v>251</v>
      </c>
      <c r="D4345" t="s">
        <v>10895</v>
      </c>
      <c r="E4345">
        <v>1</v>
      </c>
    </row>
    <row r="4346" spans="1:5" x14ac:dyDescent="0.2">
      <c r="A4346" t="s">
        <v>15241</v>
      </c>
      <c r="B4346" t="s">
        <v>87</v>
      </c>
      <c r="C4346" t="s">
        <v>251</v>
      </c>
      <c r="D4346" t="s">
        <v>10899</v>
      </c>
      <c r="E4346">
        <v>1</v>
      </c>
    </row>
    <row r="4347" spans="1:5" x14ac:dyDescent="0.2">
      <c r="A4347" t="s">
        <v>15242</v>
      </c>
      <c r="B4347" t="s">
        <v>87</v>
      </c>
      <c r="C4347" t="s">
        <v>251</v>
      </c>
      <c r="D4347" t="s">
        <v>10901</v>
      </c>
      <c r="E4347">
        <v>42</v>
      </c>
    </row>
    <row r="4348" spans="1:5" x14ac:dyDescent="0.2">
      <c r="A4348" t="s">
        <v>15243</v>
      </c>
      <c r="B4348" t="s">
        <v>87</v>
      </c>
      <c r="C4348" t="s">
        <v>251</v>
      </c>
      <c r="D4348" t="s">
        <v>10903</v>
      </c>
      <c r="E4348">
        <v>86</v>
      </c>
    </row>
    <row r="4349" spans="1:5" x14ac:dyDescent="0.2">
      <c r="A4349" t="s">
        <v>15244</v>
      </c>
      <c r="B4349" t="s">
        <v>87</v>
      </c>
      <c r="C4349" t="s">
        <v>251</v>
      </c>
      <c r="D4349" t="s">
        <v>10907</v>
      </c>
      <c r="E4349">
        <v>1</v>
      </c>
    </row>
    <row r="4350" spans="1:5" x14ac:dyDescent="0.2">
      <c r="A4350" t="s">
        <v>15245</v>
      </c>
      <c r="B4350" t="s">
        <v>87</v>
      </c>
      <c r="C4350" t="s">
        <v>251</v>
      </c>
      <c r="D4350" t="s">
        <v>10909</v>
      </c>
      <c r="E4350">
        <v>1</v>
      </c>
    </row>
    <row r="4351" spans="1:5" x14ac:dyDescent="0.2">
      <c r="A4351" t="s">
        <v>15246</v>
      </c>
      <c r="B4351" t="s">
        <v>87</v>
      </c>
      <c r="C4351" t="s">
        <v>251</v>
      </c>
      <c r="D4351" t="s">
        <v>10925</v>
      </c>
      <c r="E4351">
        <v>3</v>
      </c>
    </row>
    <row r="4352" spans="1:5" x14ac:dyDescent="0.2">
      <c r="A4352" t="s">
        <v>15247</v>
      </c>
      <c r="B4352" t="s">
        <v>87</v>
      </c>
      <c r="C4352" t="s">
        <v>251</v>
      </c>
      <c r="D4352" t="s">
        <v>10935</v>
      </c>
      <c r="E4352">
        <v>1</v>
      </c>
    </row>
    <row r="4353" spans="1:5" x14ac:dyDescent="0.2">
      <c r="A4353" t="s">
        <v>15248</v>
      </c>
      <c r="B4353" t="s">
        <v>87</v>
      </c>
      <c r="C4353" t="s">
        <v>251</v>
      </c>
      <c r="D4353" t="s">
        <v>10941</v>
      </c>
      <c r="E4353">
        <v>2</v>
      </c>
    </row>
    <row r="4354" spans="1:5" x14ac:dyDescent="0.2">
      <c r="A4354" t="s">
        <v>15249</v>
      </c>
      <c r="B4354" t="s">
        <v>87</v>
      </c>
      <c r="C4354" t="s">
        <v>252</v>
      </c>
      <c r="D4354" t="s">
        <v>10855</v>
      </c>
      <c r="E4354">
        <v>1</v>
      </c>
    </row>
    <row r="4355" spans="1:5" x14ac:dyDescent="0.2">
      <c r="A4355" t="s">
        <v>15250</v>
      </c>
      <c r="B4355" t="s">
        <v>87</v>
      </c>
      <c r="C4355" t="s">
        <v>252</v>
      </c>
      <c r="D4355" t="s">
        <v>10863</v>
      </c>
      <c r="E4355">
        <v>1</v>
      </c>
    </row>
    <row r="4356" spans="1:5" x14ac:dyDescent="0.2">
      <c r="A4356" t="s">
        <v>15251</v>
      </c>
      <c r="B4356" t="s">
        <v>87</v>
      </c>
      <c r="C4356" t="s">
        <v>252</v>
      </c>
      <c r="D4356" t="s">
        <v>10869</v>
      </c>
      <c r="E4356">
        <v>1</v>
      </c>
    </row>
    <row r="4357" spans="1:5" x14ac:dyDescent="0.2">
      <c r="A4357" t="s">
        <v>15252</v>
      </c>
      <c r="B4357" t="s">
        <v>87</v>
      </c>
      <c r="C4357" t="s">
        <v>252</v>
      </c>
      <c r="D4357" t="s">
        <v>10887</v>
      </c>
      <c r="E4357">
        <v>2</v>
      </c>
    </row>
    <row r="4358" spans="1:5" x14ac:dyDescent="0.2">
      <c r="A4358" t="s">
        <v>15253</v>
      </c>
      <c r="B4358" t="s">
        <v>87</v>
      </c>
      <c r="C4358" t="s">
        <v>252</v>
      </c>
      <c r="D4358" t="s">
        <v>10889</v>
      </c>
      <c r="E4358">
        <v>44</v>
      </c>
    </row>
    <row r="4359" spans="1:5" x14ac:dyDescent="0.2">
      <c r="A4359" t="s">
        <v>15254</v>
      </c>
      <c r="B4359" t="s">
        <v>87</v>
      </c>
      <c r="C4359" t="s">
        <v>252</v>
      </c>
      <c r="D4359" t="s">
        <v>10893</v>
      </c>
      <c r="E4359">
        <v>1</v>
      </c>
    </row>
    <row r="4360" spans="1:5" x14ac:dyDescent="0.2">
      <c r="A4360" t="s">
        <v>15255</v>
      </c>
      <c r="B4360" t="s">
        <v>87</v>
      </c>
      <c r="C4360" t="s">
        <v>252</v>
      </c>
      <c r="D4360" t="s">
        <v>10895</v>
      </c>
      <c r="E4360">
        <v>1</v>
      </c>
    </row>
    <row r="4361" spans="1:5" x14ac:dyDescent="0.2">
      <c r="A4361" t="s">
        <v>15256</v>
      </c>
      <c r="B4361" t="s">
        <v>87</v>
      </c>
      <c r="C4361" t="s">
        <v>252</v>
      </c>
      <c r="D4361" t="s">
        <v>10901</v>
      </c>
      <c r="E4361">
        <v>48</v>
      </c>
    </row>
    <row r="4362" spans="1:5" x14ac:dyDescent="0.2">
      <c r="A4362" t="s">
        <v>15257</v>
      </c>
      <c r="B4362" t="s">
        <v>87</v>
      </c>
      <c r="C4362" t="s">
        <v>252</v>
      </c>
      <c r="D4362" t="s">
        <v>10903</v>
      </c>
      <c r="E4362">
        <v>118</v>
      </c>
    </row>
    <row r="4363" spans="1:5" x14ac:dyDescent="0.2">
      <c r="A4363" t="s">
        <v>15258</v>
      </c>
      <c r="B4363" t="s">
        <v>87</v>
      </c>
      <c r="C4363" t="s">
        <v>252</v>
      </c>
      <c r="D4363" t="s">
        <v>10927</v>
      </c>
      <c r="E4363">
        <v>1</v>
      </c>
    </row>
    <row r="4364" spans="1:5" x14ac:dyDescent="0.2">
      <c r="A4364" t="s">
        <v>15259</v>
      </c>
      <c r="B4364" t="s">
        <v>87</v>
      </c>
      <c r="C4364" t="s">
        <v>252</v>
      </c>
      <c r="D4364" t="s">
        <v>10941</v>
      </c>
      <c r="E4364">
        <v>2</v>
      </c>
    </row>
    <row r="4365" spans="1:5" x14ac:dyDescent="0.2">
      <c r="A4365" t="s">
        <v>15260</v>
      </c>
      <c r="B4365" t="s">
        <v>87</v>
      </c>
      <c r="C4365" t="s">
        <v>253</v>
      </c>
      <c r="D4365" t="s">
        <v>10859</v>
      </c>
      <c r="E4365">
        <v>1</v>
      </c>
    </row>
    <row r="4366" spans="1:5" x14ac:dyDescent="0.2">
      <c r="A4366" t="s">
        <v>15261</v>
      </c>
      <c r="B4366" t="s">
        <v>87</v>
      </c>
      <c r="C4366" t="s">
        <v>253</v>
      </c>
      <c r="D4366" t="s">
        <v>10869</v>
      </c>
      <c r="E4366">
        <v>1</v>
      </c>
    </row>
    <row r="4367" spans="1:5" x14ac:dyDescent="0.2">
      <c r="A4367" t="s">
        <v>15262</v>
      </c>
      <c r="B4367" t="s">
        <v>87</v>
      </c>
      <c r="C4367" t="s">
        <v>253</v>
      </c>
      <c r="D4367" t="s">
        <v>10887</v>
      </c>
      <c r="E4367">
        <v>2</v>
      </c>
    </row>
    <row r="4368" spans="1:5" x14ac:dyDescent="0.2">
      <c r="A4368" t="s">
        <v>15263</v>
      </c>
      <c r="B4368" t="s">
        <v>87</v>
      </c>
      <c r="C4368" t="s">
        <v>253</v>
      </c>
      <c r="D4368" t="s">
        <v>10889</v>
      </c>
      <c r="E4368">
        <v>27</v>
      </c>
    </row>
    <row r="4369" spans="1:5" x14ac:dyDescent="0.2">
      <c r="A4369" t="s">
        <v>15264</v>
      </c>
      <c r="B4369" t="s">
        <v>87</v>
      </c>
      <c r="C4369" t="s">
        <v>253</v>
      </c>
      <c r="D4369" t="s">
        <v>10901</v>
      </c>
      <c r="E4369">
        <v>30</v>
      </c>
    </row>
    <row r="4370" spans="1:5" x14ac:dyDescent="0.2">
      <c r="A4370" t="s">
        <v>15265</v>
      </c>
      <c r="B4370" t="s">
        <v>87</v>
      </c>
      <c r="C4370" t="s">
        <v>253</v>
      </c>
      <c r="D4370" t="s">
        <v>10903</v>
      </c>
      <c r="E4370">
        <v>111</v>
      </c>
    </row>
    <row r="4371" spans="1:5" x14ac:dyDescent="0.2">
      <c r="A4371" t="s">
        <v>15266</v>
      </c>
      <c r="B4371" t="s">
        <v>87</v>
      </c>
      <c r="C4371" t="s">
        <v>254</v>
      </c>
      <c r="D4371" t="s">
        <v>10869</v>
      </c>
      <c r="E4371">
        <v>1</v>
      </c>
    </row>
    <row r="4372" spans="1:5" x14ac:dyDescent="0.2">
      <c r="A4372" t="s">
        <v>15267</v>
      </c>
      <c r="B4372" t="s">
        <v>87</v>
      </c>
      <c r="C4372" t="s">
        <v>254</v>
      </c>
      <c r="D4372" t="s">
        <v>10885</v>
      </c>
      <c r="E4372">
        <v>1</v>
      </c>
    </row>
    <row r="4373" spans="1:5" x14ac:dyDescent="0.2">
      <c r="A4373" t="s">
        <v>15268</v>
      </c>
      <c r="B4373" t="s">
        <v>87</v>
      </c>
      <c r="C4373" t="s">
        <v>254</v>
      </c>
      <c r="D4373" t="s">
        <v>10887</v>
      </c>
      <c r="E4373">
        <v>2</v>
      </c>
    </row>
    <row r="4374" spans="1:5" x14ac:dyDescent="0.2">
      <c r="A4374" t="s">
        <v>15269</v>
      </c>
      <c r="B4374" t="s">
        <v>87</v>
      </c>
      <c r="C4374" t="s">
        <v>254</v>
      </c>
      <c r="D4374" t="s">
        <v>10889</v>
      </c>
      <c r="E4374">
        <v>22</v>
      </c>
    </row>
    <row r="4375" spans="1:5" x14ac:dyDescent="0.2">
      <c r="A4375" t="s">
        <v>15270</v>
      </c>
      <c r="B4375" t="s">
        <v>87</v>
      </c>
      <c r="C4375" t="s">
        <v>254</v>
      </c>
      <c r="D4375" t="s">
        <v>10901</v>
      </c>
      <c r="E4375">
        <v>25</v>
      </c>
    </row>
    <row r="4376" spans="1:5" x14ac:dyDescent="0.2">
      <c r="A4376" t="s">
        <v>15271</v>
      </c>
      <c r="B4376" t="s">
        <v>87</v>
      </c>
      <c r="C4376" t="s">
        <v>254</v>
      </c>
      <c r="D4376" t="s">
        <v>10903</v>
      </c>
      <c r="E4376">
        <v>60</v>
      </c>
    </row>
    <row r="4377" spans="1:5" x14ac:dyDescent="0.2">
      <c r="A4377" t="s">
        <v>15272</v>
      </c>
      <c r="B4377" t="s">
        <v>87</v>
      </c>
      <c r="C4377" t="s">
        <v>254</v>
      </c>
      <c r="D4377" t="s">
        <v>10909</v>
      </c>
      <c r="E4377">
        <v>1</v>
      </c>
    </row>
    <row r="4378" spans="1:5" x14ac:dyDescent="0.2">
      <c r="A4378" t="s">
        <v>15273</v>
      </c>
      <c r="B4378" t="s">
        <v>87</v>
      </c>
      <c r="C4378" t="s">
        <v>254</v>
      </c>
      <c r="D4378" t="s">
        <v>10921</v>
      </c>
      <c r="E4378">
        <v>1</v>
      </c>
    </row>
    <row r="4379" spans="1:5" x14ac:dyDescent="0.2">
      <c r="A4379" t="s">
        <v>15274</v>
      </c>
      <c r="B4379" t="s">
        <v>87</v>
      </c>
      <c r="C4379" t="s">
        <v>254</v>
      </c>
      <c r="D4379" t="s">
        <v>10929</v>
      </c>
      <c r="E4379">
        <v>1</v>
      </c>
    </row>
    <row r="4380" spans="1:5" x14ac:dyDescent="0.2">
      <c r="A4380" t="s">
        <v>15275</v>
      </c>
      <c r="B4380" t="s">
        <v>87</v>
      </c>
      <c r="C4380" t="s">
        <v>254</v>
      </c>
      <c r="D4380" t="s">
        <v>10941</v>
      </c>
      <c r="E4380">
        <v>1</v>
      </c>
    </row>
    <row r="4381" spans="1:5" x14ac:dyDescent="0.2">
      <c r="A4381" t="s">
        <v>15276</v>
      </c>
      <c r="B4381" t="s">
        <v>87</v>
      </c>
      <c r="C4381" t="s">
        <v>255</v>
      </c>
      <c r="D4381" t="s">
        <v>10855</v>
      </c>
      <c r="E4381">
        <v>2</v>
      </c>
    </row>
    <row r="4382" spans="1:5" x14ac:dyDescent="0.2">
      <c r="A4382" t="s">
        <v>15277</v>
      </c>
      <c r="B4382" t="s">
        <v>87</v>
      </c>
      <c r="C4382" t="s">
        <v>255</v>
      </c>
      <c r="D4382" t="s">
        <v>10869</v>
      </c>
      <c r="E4382">
        <v>4</v>
      </c>
    </row>
    <row r="4383" spans="1:5" x14ac:dyDescent="0.2">
      <c r="A4383" t="s">
        <v>15278</v>
      </c>
      <c r="B4383" t="s">
        <v>87</v>
      </c>
      <c r="C4383" t="s">
        <v>255</v>
      </c>
      <c r="D4383" t="s">
        <v>10871</v>
      </c>
      <c r="E4383">
        <v>1</v>
      </c>
    </row>
    <row r="4384" spans="1:5" x14ac:dyDescent="0.2">
      <c r="A4384" t="s">
        <v>15279</v>
      </c>
      <c r="B4384" t="s">
        <v>87</v>
      </c>
      <c r="C4384" t="s">
        <v>255</v>
      </c>
      <c r="D4384" t="s">
        <v>10875</v>
      </c>
      <c r="E4384">
        <v>1</v>
      </c>
    </row>
    <row r="4385" spans="1:5" x14ac:dyDescent="0.2">
      <c r="A4385" t="s">
        <v>15280</v>
      </c>
      <c r="B4385" t="s">
        <v>87</v>
      </c>
      <c r="C4385" t="s">
        <v>255</v>
      </c>
      <c r="D4385" t="s">
        <v>10877</v>
      </c>
      <c r="E4385">
        <v>2</v>
      </c>
    </row>
    <row r="4386" spans="1:5" x14ac:dyDescent="0.2">
      <c r="A4386" t="s">
        <v>15281</v>
      </c>
      <c r="B4386" t="s">
        <v>87</v>
      </c>
      <c r="C4386" t="s">
        <v>255</v>
      </c>
      <c r="D4386" t="s">
        <v>10883</v>
      </c>
      <c r="E4386">
        <v>1</v>
      </c>
    </row>
    <row r="4387" spans="1:5" x14ac:dyDescent="0.2">
      <c r="A4387" t="s">
        <v>15282</v>
      </c>
      <c r="B4387" t="s">
        <v>87</v>
      </c>
      <c r="C4387" t="s">
        <v>255</v>
      </c>
      <c r="D4387" t="s">
        <v>10885</v>
      </c>
      <c r="E4387">
        <v>2</v>
      </c>
    </row>
    <row r="4388" spans="1:5" x14ac:dyDescent="0.2">
      <c r="A4388" t="s">
        <v>15283</v>
      </c>
      <c r="B4388" t="s">
        <v>87</v>
      </c>
      <c r="C4388" t="s">
        <v>255</v>
      </c>
      <c r="D4388" t="s">
        <v>10887</v>
      </c>
      <c r="E4388">
        <v>9</v>
      </c>
    </row>
    <row r="4389" spans="1:5" x14ac:dyDescent="0.2">
      <c r="A4389" t="s">
        <v>15284</v>
      </c>
      <c r="B4389" t="s">
        <v>87</v>
      </c>
      <c r="C4389" t="s">
        <v>255</v>
      </c>
      <c r="D4389" t="s">
        <v>10889</v>
      </c>
      <c r="E4389">
        <v>81</v>
      </c>
    </row>
    <row r="4390" spans="1:5" x14ac:dyDescent="0.2">
      <c r="A4390" t="s">
        <v>15285</v>
      </c>
      <c r="B4390" t="s">
        <v>87</v>
      </c>
      <c r="C4390" t="s">
        <v>255</v>
      </c>
      <c r="D4390" t="s">
        <v>10893</v>
      </c>
      <c r="E4390">
        <v>2</v>
      </c>
    </row>
    <row r="4391" spans="1:5" x14ac:dyDescent="0.2">
      <c r="A4391" t="s">
        <v>15286</v>
      </c>
      <c r="B4391" t="s">
        <v>87</v>
      </c>
      <c r="C4391" t="s">
        <v>255</v>
      </c>
      <c r="D4391" t="s">
        <v>10895</v>
      </c>
      <c r="E4391">
        <v>1</v>
      </c>
    </row>
    <row r="4392" spans="1:5" x14ac:dyDescent="0.2">
      <c r="A4392" t="s">
        <v>15287</v>
      </c>
      <c r="B4392" t="s">
        <v>87</v>
      </c>
      <c r="C4392" t="s">
        <v>255</v>
      </c>
      <c r="D4392" t="s">
        <v>10901</v>
      </c>
      <c r="E4392">
        <v>104</v>
      </c>
    </row>
    <row r="4393" spans="1:5" x14ac:dyDescent="0.2">
      <c r="A4393" t="s">
        <v>15288</v>
      </c>
      <c r="B4393" t="s">
        <v>87</v>
      </c>
      <c r="C4393" t="s">
        <v>255</v>
      </c>
      <c r="D4393" t="s">
        <v>10903</v>
      </c>
      <c r="E4393">
        <v>249</v>
      </c>
    </row>
    <row r="4394" spans="1:5" x14ac:dyDescent="0.2">
      <c r="A4394" t="s">
        <v>15289</v>
      </c>
      <c r="B4394" t="s">
        <v>87</v>
      </c>
      <c r="C4394" t="s">
        <v>255</v>
      </c>
      <c r="D4394" t="s">
        <v>10907</v>
      </c>
      <c r="E4394">
        <v>4</v>
      </c>
    </row>
    <row r="4395" spans="1:5" x14ac:dyDescent="0.2">
      <c r="A4395" t="s">
        <v>15290</v>
      </c>
      <c r="B4395" t="s">
        <v>87</v>
      </c>
      <c r="C4395" t="s">
        <v>255</v>
      </c>
      <c r="D4395" t="s">
        <v>10909</v>
      </c>
      <c r="E4395">
        <v>1</v>
      </c>
    </row>
    <row r="4396" spans="1:5" x14ac:dyDescent="0.2">
      <c r="A4396" t="s">
        <v>15291</v>
      </c>
      <c r="B4396" t="s">
        <v>87</v>
      </c>
      <c r="C4396" t="s">
        <v>255</v>
      </c>
      <c r="D4396" t="s">
        <v>10917</v>
      </c>
      <c r="E4396">
        <v>1</v>
      </c>
    </row>
    <row r="4397" spans="1:5" x14ac:dyDescent="0.2">
      <c r="A4397" t="s">
        <v>15292</v>
      </c>
      <c r="B4397" t="s">
        <v>87</v>
      </c>
      <c r="C4397" t="s">
        <v>255</v>
      </c>
      <c r="D4397" t="s">
        <v>10925</v>
      </c>
      <c r="E4397">
        <v>2</v>
      </c>
    </row>
    <row r="4398" spans="1:5" x14ac:dyDescent="0.2">
      <c r="A4398" t="s">
        <v>15293</v>
      </c>
      <c r="B4398" t="s">
        <v>87</v>
      </c>
      <c r="C4398" t="s">
        <v>255</v>
      </c>
      <c r="D4398" t="s">
        <v>10927</v>
      </c>
      <c r="E4398">
        <v>1</v>
      </c>
    </row>
    <row r="4399" spans="1:5" x14ac:dyDescent="0.2">
      <c r="A4399" t="s">
        <v>15294</v>
      </c>
      <c r="B4399" t="s">
        <v>87</v>
      </c>
      <c r="C4399" t="s">
        <v>255</v>
      </c>
      <c r="D4399" t="s">
        <v>10929</v>
      </c>
      <c r="E4399">
        <v>2</v>
      </c>
    </row>
    <row r="4400" spans="1:5" x14ac:dyDescent="0.2">
      <c r="A4400" t="s">
        <v>15295</v>
      </c>
      <c r="B4400" t="s">
        <v>87</v>
      </c>
      <c r="C4400" t="s">
        <v>255</v>
      </c>
      <c r="D4400" t="s">
        <v>10935</v>
      </c>
      <c r="E4400">
        <v>2</v>
      </c>
    </row>
    <row r="4401" spans="1:5" x14ac:dyDescent="0.2">
      <c r="A4401" t="s">
        <v>15296</v>
      </c>
      <c r="B4401" t="s">
        <v>87</v>
      </c>
      <c r="C4401" t="s">
        <v>255</v>
      </c>
      <c r="D4401" t="s">
        <v>10941</v>
      </c>
      <c r="E4401">
        <v>6</v>
      </c>
    </row>
    <row r="4402" spans="1:5" x14ac:dyDescent="0.2">
      <c r="A4402" t="s">
        <v>15297</v>
      </c>
      <c r="B4402" t="s">
        <v>87</v>
      </c>
      <c r="C4402" t="s">
        <v>256</v>
      </c>
      <c r="D4402" t="s">
        <v>10859</v>
      </c>
      <c r="E4402">
        <v>1</v>
      </c>
    </row>
    <row r="4403" spans="1:5" x14ac:dyDescent="0.2">
      <c r="A4403" t="s">
        <v>15298</v>
      </c>
      <c r="B4403" t="s">
        <v>87</v>
      </c>
      <c r="C4403" t="s">
        <v>256</v>
      </c>
      <c r="D4403" t="s">
        <v>10869</v>
      </c>
      <c r="E4403">
        <v>1</v>
      </c>
    </row>
    <row r="4404" spans="1:5" x14ac:dyDescent="0.2">
      <c r="A4404" t="s">
        <v>15299</v>
      </c>
      <c r="B4404" t="s">
        <v>87</v>
      </c>
      <c r="C4404" t="s">
        <v>256</v>
      </c>
      <c r="D4404" t="s">
        <v>10887</v>
      </c>
      <c r="E4404">
        <v>4</v>
      </c>
    </row>
    <row r="4405" spans="1:5" x14ac:dyDescent="0.2">
      <c r="A4405" t="s">
        <v>15300</v>
      </c>
      <c r="B4405" t="s">
        <v>87</v>
      </c>
      <c r="C4405" t="s">
        <v>256</v>
      </c>
      <c r="D4405" t="s">
        <v>10889</v>
      </c>
      <c r="E4405">
        <v>43</v>
      </c>
    </row>
    <row r="4406" spans="1:5" x14ac:dyDescent="0.2">
      <c r="A4406" t="s">
        <v>15301</v>
      </c>
      <c r="B4406" t="s">
        <v>87</v>
      </c>
      <c r="C4406" t="s">
        <v>256</v>
      </c>
      <c r="D4406" t="s">
        <v>10895</v>
      </c>
      <c r="E4406">
        <v>1</v>
      </c>
    </row>
    <row r="4407" spans="1:5" x14ac:dyDescent="0.2">
      <c r="A4407" t="s">
        <v>15302</v>
      </c>
      <c r="B4407" t="s">
        <v>87</v>
      </c>
      <c r="C4407" t="s">
        <v>256</v>
      </c>
      <c r="D4407" t="s">
        <v>10901</v>
      </c>
      <c r="E4407">
        <v>51</v>
      </c>
    </row>
    <row r="4408" spans="1:5" x14ac:dyDescent="0.2">
      <c r="A4408" t="s">
        <v>15303</v>
      </c>
      <c r="B4408" t="s">
        <v>87</v>
      </c>
      <c r="C4408" t="s">
        <v>256</v>
      </c>
      <c r="D4408" t="s">
        <v>10903</v>
      </c>
      <c r="E4408">
        <v>83</v>
      </c>
    </row>
    <row r="4409" spans="1:5" x14ac:dyDescent="0.2">
      <c r="A4409" t="s">
        <v>15304</v>
      </c>
      <c r="B4409" t="s">
        <v>87</v>
      </c>
      <c r="C4409" t="s">
        <v>256</v>
      </c>
      <c r="D4409" t="s">
        <v>10941</v>
      </c>
      <c r="E4409">
        <v>2</v>
      </c>
    </row>
    <row r="4410" spans="1:5" x14ac:dyDescent="0.2">
      <c r="A4410" t="s">
        <v>15305</v>
      </c>
      <c r="B4410" t="s">
        <v>86</v>
      </c>
      <c r="C4410" t="s">
        <v>104</v>
      </c>
      <c r="D4410" t="s">
        <v>10851</v>
      </c>
      <c r="E4410">
        <v>16</v>
      </c>
    </row>
    <row r="4411" spans="1:5" x14ac:dyDescent="0.2">
      <c r="A4411" t="s">
        <v>15306</v>
      </c>
      <c r="B4411" t="s">
        <v>86</v>
      </c>
      <c r="C4411" t="s">
        <v>104</v>
      </c>
      <c r="D4411" t="s">
        <v>10853</v>
      </c>
      <c r="E4411">
        <v>10</v>
      </c>
    </row>
    <row r="4412" spans="1:5" x14ac:dyDescent="0.2">
      <c r="A4412" t="s">
        <v>15307</v>
      </c>
      <c r="B4412" t="s">
        <v>86</v>
      </c>
      <c r="C4412" t="s">
        <v>104</v>
      </c>
      <c r="D4412" t="s">
        <v>10855</v>
      </c>
      <c r="E4412">
        <v>109</v>
      </c>
    </row>
    <row r="4413" spans="1:5" x14ac:dyDescent="0.2">
      <c r="A4413" t="s">
        <v>15308</v>
      </c>
      <c r="B4413" t="s">
        <v>86</v>
      </c>
      <c r="C4413" t="s">
        <v>104</v>
      </c>
      <c r="D4413" t="s">
        <v>10857</v>
      </c>
      <c r="E4413">
        <v>3</v>
      </c>
    </row>
    <row r="4414" spans="1:5" x14ac:dyDescent="0.2">
      <c r="A4414" t="s">
        <v>15309</v>
      </c>
      <c r="B4414" t="s">
        <v>86</v>
      </c>
      <c r="C4414" t="s">
        <v>104</v>
      </c>
      <c r="D4414" t="s">
        <v>10859</v>
      </c>
      <c r="E4414">
        <v>37</v>
      </c>
    </row>
    <row r="4415" spans="1:5" x14ac:dyDescent="0.2">
      <c r="A4415" t="s">
        <v>15310</v>
      </c>
      <c r="B4415" t="s">
        <v>86</v>
      </c>
      <c r="C4415" t="s">
        <v>104</v>
      </c>
      <c r="D4415" t="s">
        <v>10863</v>
      </c>
      <c r="E4415">
        <v>25</v>
      </c>
    </row>
    <row r="4416" spans="1:5" x14ac:dyDescent="0.2">
      <c r="A4416" t="s">
        <v>15311</v>
      </c>
      <c r="B4416" t="s">
        <v>86</v>
      </c>
      <c r="C4416" t="s">
        <v>104</v>
      </c>
      <c r="D4416" t="s">
        <v>10865</v>
      </c>
      <c r="E4416">
        <v>4</v>
      </c>
    </row>
    <row r="4417" spans="1:5" x14ac:dyDescent="0.2">
      <c r="A4417" t="s">
        <v>15312</v>
      </c>
      <c r="B4417" t="s">
        <v>86</v>
      </c>
      <c r="C4417" t="s">
        <v>104</v>
      </c>
      <c r="D4417" t="s">
        <v>10867</v>
      </c>
      <c r="E4417">
        <v>1</v>
      </c>
    </row>
    <row r="4418" spans="1:5" x14ac:dyDescent="0.2">
      <c r="A4418" t="s">
        <v>15313</v>
      </c>
      <c r="B4418" t="s">
        <v>86</v>
      </c>
      <c r="C4418" t="s">
        <v>104</v>
      </c>
      <c r="D4418" t="s">
        <v>10869</v>
      </c>
      <c r="E4418">
        <v>221</v>
      </c>
    </row>
    <row r="4419" spans="1:5" x14ac:dyDescent="0.2">
      <c r="A4419" t="s">
        <v>15314</v>
      </c>
      <c r="B4419" t="s">
        <v>86</v>
      </c>
      <c r="C4419" t="s">
        <v>104</v>
      </c>
      <c r="D4419" t="s">
        <v>10871</v>
      </c>
      <c r="E4419">
        <v>6</v>
      </c>
    </row>
    <row r="4420" spans="1:5" x14ac:dyDescent="0.2">
      <c r="A4420" t="s">
        <v>15315</v>
      </c>
      <c r="B4420" t="s">
        <v>86</v>
      </c>
      <c r="C4420" t="s">
        <v>104</v>
      </c>
      <c r="D4420" t="s">
        <v>10873</v>
      </c>
      <c r="E4420">
        <v>34</v>
      </c>
    </row>
    <row r="4421" spans="1:5" x14ac:dyDescent="0.2">
      <c r="A4421" t="s">
        <v>15316</v>
      </c>
      <c r="B4421" t="s">
        <v>86</v>
      </c>
      <c r="C4421" t="s">
        <v>104</v>
      </c>
      <c r="D4421" t="s">
        <v>10875</v>
      </c>
      <c r="E4421">
        <v>56</v>
      </c>
    </row>
    <row r="4422" spans="1:5" x14ac:dyDescent="0.2">
      <c r="A4422" t="s">
        <v>15317</v>
      </c>
      <c r="B4422" t="s">
        <v>86</v>
      </c>
      <c r="C4422" t="s">
        <v>104</v>
      </c>
      <c r="D4422" t="s">
        <v>10877</v>
      </c>
      <c r="E4422">
        <v>53</v>
      </c>
    </row>
    <row r="4423" spans="1:5" x14ac:dyDescent="0.2">
      <c r="A4423" t="s">
        <v>15318</v>
      </c>
      <c r="B4423" t="s">
        <v>86</v>
      </c>
      <c r="C4423" t="s">
        <v>104</v>
      </c>
      <c r="D4423" t="s">
        <v>10879</v>
      </c>
      <c r="E4423">
        <v>1</v>
      </c>
    </row>
    <row r="4424" spans="1:5" x14ac:dyDescent="0.2">
      <c r="A4424" t="s">
        <v>15319</v>
      </c>
      <c r="B4424" t="s">
        <v>86</v>
      </c>
      <c r="C4424" t="s">
        <v>104</v>
      </c>
      <c r="D4424" t="s">
        <v>10881</v>
      </c>
      <c r="E4424">
        <v>34</v>
      </c>
    </row>
    <row r="4425" spans="1:5" x14ac:dyDescent="0.2">
      <c r="A4425" t="s">
        <v>15320</v>
      </c>
      <c r="B4425" t="s">
        <v>86</v>
      </c>
      <c r="C4425" t="s">
        <v>104</v>
      </c>
      <c r="D4425" t="s">
        <v>10883</v>
      </c>
      <c r="E4425">
        <v>46</v>
      </c>
    </row>
    <row r="4426" spans="1:5" x14ac:dyDescent="0.2">
      <c r="A4426" t="s">
        <v>15321</v>
      </c>
      <c r="B4426" t="s">
        <v>86</v>
      </c>
      <c r="C4426" t="s">
        <v>104</v>
      </c>
      <c r="D4426" t="s">
        <v>10885</v>
      </c>
      <c r="E4426">
        <v>22</v>
      </c>
    </row>
    <row r="4427" spans="1:5" x14ac:dyDescent="0.2">
      <c r="A4427" t="s">
        <v>15322</v>
      </c>
      <c r="B4427" t="s">
        <v>86</v>
      </c>
      <c r="C4427" t="s">
        <v>104</v>
      </c>
      <c r="D4427" t="s">
        <v>10887</v>
      </c>
      <c r="E4427">
        <v>546</v>
      </c>
    </row>
    <row r="4428" spans="1:5" x14ac:dyDescent="0.2">
      <c r="A4428" t="s">
        <v>15323</v>
      </c>
      <c r="B4428" t="s">
        <v>86</v>
      </c>
      <c r="C4428" t="s">
        <v>104</v>
      </c>
      <c r="D4428" t="s">
        <v>10889</v>
      </c>
      <c r="E4428">
        <v>12395</v>
      </c>
    </row>
    <row r="4429" spans="1:5" x14ac:dyDescent="0.2">
      <c r="A4429" t="s">
        <v>15324</v>
      </c>
      <c r="B4429" t="s">
        <v>86</v>
      </c>
      <c r="C4429" t="s">
        <v>104</v>
      </c>
      <c r="D4429" t="s">
        <v>10891</v>
      </c>
      <c r="E4429">
        <v>3</v>
      </c>
    </row>
    <row r="4430" spans="1:5" x14ac:dyDescent="0.2">
      <c r="A4430" t="s">
        <v>15325</v>
      </c>
      <c r="B4430" t="s">
        <v>86</v>
      </c>
      <c r="C4430" t="s">
        <v>104</v>
      </c>
      <c r="D4430" t="s">
        <v>10893</v>
      </c>
      <c r="E4430">
        <v>10</v>
      </c>
    </row>
    <row r="4431" spans="1:5" x14ac:dyDescent="0.2">
      <c r="A4431" t="s">
        <v>15326</v>
      </c>
      <c r="B4431" t="s">
        <v>86</v>
      </c>
      <c r="C4431" t="s">
        <v>104</v>
      </c>
      <c r="D4431" t="s">
        <v>10895</v>
      </c>
      <c r="E4431">
        <v>47</v>
      </c>
    </row>
    <row r="4432" spans="1:5" x14ac:dyDescent="0.2">
      <c r="A4432" t="s">
        <v>15327</v>
      </c>
      <c r="B4432" t="s">
        <v>86</v>
      </c>
      <c r="C4432" t="s">
        <v>104</v>
      </c>
      <c r="D4432" t="s">
        <v>10897</v>
      </c>
      <c r="E4432">
        <v>2</v>
      </c>
    </row>
    <row r="4433" spans="1:5" x14ac:dyDescent="0.2">
      <c r="A4433" t="s">
        <v>15328</v>
      </c>
      <c r="B4433" t="s">
        <v>86</v>
      </c>
      <c r="C4433" t="s">
        <v>104</v>
      </c>
      <c r="D4433" t="s">
        <v>10899</v>
      </c>
      <c r="E4433">
        <v>36</v>
      </c>
    </row>
    <row r="4434" spans="1:5" x14ac:dyDescent="0.2">
      <c r="A4434" t="s">
        <v>15329</v>
      </c>
      <c r="B4434" t="s">
        <v>86</v>
      </c>
      <c r="C4434" t="s">
        <v>104</v>
      </c>
      <c r="D4434" t="s">
        <v>10901</v>
      </c>
      <c r="E4434">
        <v>13933</v>
      </c>
    </row>
    <row r="4435" spans="1:5" x14ac:dyDescent="0.2">
      <c r="A4435" t="s">
        <v>15330</v>
      </c>
      <c r="B4435" t="s">
        <v>86</v>
      </c>
      <c r="C4435" t="s">
        <v>104</v>
      </c>
      <c r="D4435" t="s">
        <v>10903</v>
      </c>
      <c r="E4435">
        <v>27888</v>
      </c>
    </row>
    <row r="4436" spans="1:5" x14ac:dyDescent="0.2">
      <c r="A4436" t="s">
        <v>15331</v>
      </c>
      <c r="B4436" t="s">
        <v>86</v>
      </c>
      <c r="C4436" t="s">
        <v>104</v>
      </c>
      <c r="D4436" t="s">
        <v>10905</v>
      </c>
      <c r="E4436">
        <v>3</v>
      </c>
    </row>
    <row r="4437" spans="1:5" x14ac:dyDescent="0.2">
      <c r="A4437" t="s">
        <v>15332</v>
      </c>
      <c r="B4437" t="s">
        <v>86</v>
      </c>
      <c r="C4437" t="s">
        <v>104</v>
      </c>
      <c r="D4437" t="s">
        <v>10907</v>
      </c>
      <c r="E4437">
        <v>125</v>
      </c>
    </row>
    <row r="4438" spans="1:5" x14ac:dyDescent="0.2">
      <c r="A4438" t="s">
        <v>15333</v>
      </c>
      <c r="B4438" t="s">
        <v>86</v>
      </c>
      <c r="C4438" t="s">
        <v>104</v>
      </c>
      <c r="D4438" t="s">
        <v>10909</v>
      </c>
      <c r="E4438">
        <v>46</v>
      </c>
    </row>
    <row r="4439" spans="1:5" x14ac:dyDescent="0.2">
      <c r="A4439" t="s">
        <v>15334</v>
      </c>
      <c r="B4439" t="s">
        <v>86</v>
      </c>
      <c r="C4439" t="s">
        <v>104</v>
      </c>
      <c r="D4439" t="s">
        <v>10911</v>
      </c>
      <c r="E4439">
        <v>3</v>
      </c>
    </row>
    <row r="4440" spans="1:5" x14ac:dyDescent="0.2">
      <c r="A4440" t="s">
        <v>15335</v>
      </c>
      <c r="B4440" t="s">
        <v>86</v>
      </c>
      <c r="C4440" t="s">
        <v>104</v>
      </c>
      <c r="D4440" t="s">
        <v>10913</v>
      </c>
      <c r="E4440">
        <v>2</v>
      </c>
    </row>
    <row r="4441" spans="1:5" x14ac:dyDescent="0.2">
      <c r="A4441" t="s">
        <v>15336</v>
      </c>
      <c r="B4441" t="s">
        <v>86</v>
      </c>
      <c r="C4441" t="s">
        <v>104</v>
      </c>
      <c r="D4441" t="s">
        <v>10915</v>
      </c>
      <c r="E4441">
        <v>2</v>
      </c>
    </row>
    <row r="4442" spans="1:5" x14ac:dyDescent="0.2">
      <c r="A4442" t="s">
        <v>15337</v>
      </c>
      <c r="B4442" t="s">
        <v>86</v>
      </c>
      <c r="C4442" t="s">
        <v>104</v>
      </c>
      <c r="D4442" t="s">
        <v>10917</v>
      </c>
      <c r="E4442">
        <v>29</v>
      </c>
    </row>
    <row r="4443" spans="1:5" x14ac:dyDescent="0.2">
      <c r="A4443" t="s">
        <v>15338</v>
      </c>
      <c r="B4443" t="s">
        <v>86</v>
      </c>
      <c r="C4443" t="s">
        <v>104</v>
      </c>
      <c r="D4443" t="s">
        <v>10919</v>
      </c>
      <c r="E4443">
        <v>12</v>
      </c>
    </row>
    <row r="4444" spans="1:5" x14ac:dyDescent="0.2">
      <c r="A4444" t="s">
        <v>15339</v>
      </c>
      <c r="B4444" t="s">
        <v>86</v>
      </c>
      <c r="C4444" t="s">
        <v>104</v>
      </c>
      <c r="D4444" t="s">
        <v>10921</v>
      </c>
      <c r="E4444">
        <v>35</v>
      </c>
    </row>
    <row r="4445" spans="1:5" x14ac:dyDescent="0.2">
      <c r="A4445" t="s">
        <v>15340</v>
      </c>
      <c r="B4445" t="s">
        <v>86</v>
      </c>
      <c r="C4445" t="s">
        <v>104</v>
      </c>
      <c r="D4445" t="s">
        <v>10923</v>
      </c>
      <c r="E4445">
        <v>9</v>
      </c>
    </row>
    <row r="4446" spans="1:5" x14ac:dyDescent="0.2">
      <c r="A4446" t="s">
        <v>15341</v>
      </c>
      <c r="B4446" t="s">
        <v>86</v>
      </c>
      <c r="C4446" t="s">
        <v>104</v>
      </c>
      <c r="D4446" t="s">
        <v>10925</v>
      </c>
      <c r="E4446">
        <v>99</v>
      </c>
    </row>
    <row r="4447" spans="1:5" x14ac:dyDescent="0.2">
      <c r="A4447" t="s">
        <v>15342</v>
      </c>
      <c r="B4447" t="s">
        <v>86</v>
      </c>
      <c r="C4447" t="s">
        <v>104</v>
      </c>
      <c r="D4447" t="s">
        <v>10927</v>
      </c>
      <c r="E4447">
        <v>44</v>
      </c>
    </row>
    <row r="4448" spans="1:5" x14ac:dyDescent="0.2">
      <c r="A4448" t="s">
        <v>15343</v>
      </c>
      <c r="B4448" t="s">
        <v>86</v>
      </c>
      <c r="C4448" t="s">
        <v>104</v>
      </c>
      <c r="D4448" t="s">
        <v>10929</v>
      </c>
      <c r="E4448">
        <v>105</v>
      </c>
    </row>
    <row r="4449" spans="1:5" x14ac:dyDescent="0.2">
      <c r="A4449" t="s">
        <v>15344</v>
      </c>
      <c r="B4449" t="s">
        <v>86</v>
      </c>
      <c r="C4449" t="s">
        <v>104</v>
      </c>
      <c r="D4449" t="s">
        <v>10931</v>
      </c>
      <c r="E4449">
        <v>35</v>
      </c>
    </row>
    <row r="4450" spans="1:5" x14ac:dyDescent="0.2">
      <c r="A4450" t="s">
        <v>15345</v>
      </c>
      <c r="B4450" t="s">
        <v>86</v>
      </c>
      <c r="C4450" t="s">
        <v>104</v>
      </c>
      <c r="D4450" t="s">
        <v>10933</v>
      </c>
      <c r="E4450">
        <v>1</v>
      </c>
    </row>
    <row r="4451" spans="1:5" x14ac:dyDescent="0.2">
      <c r="A4451" t="s">
        <v>15346</v>
      </c>
      <c r="B4451" t="s">
        <v>86</v>
      </c>
      <c r="C4451" t="s">
        <v>104</v>
      </c>
      <c r="D4451" t="s">
        <v>10935</v>
      </c>
      <c r="E4451">
        <v>3</v>
      </c>
    </row>
    <row r="4452" spans="1:5" x14ac:dyDescent="0.2">
      <c r="A4452" t="s">
        <v>15347</v>
      </c>
      <c r="B4452" t="s">
        <v>86</v>
      </c>
      <c r="C4452" t="s">
        <v>104</v>
      </c>
      <c r="D4452" t="s">
        <v>10937</v>
      </c>
      <c r="E4452">
        <v>2</v>
      </c>
    </row>
    <row r="4453" spans="1:5" x14ac:dyDescent="0.2">
      <c r="A4453" t="s">
        <v>15348</v>
      </c>
      <c r="B4453" t="s">
        <v>86</v>
      </c>
      <c r="C4453" t="s">
        <v>104</v>
      </c>
      <c r="D4453" t="s">
        <v>10939</v>
      </c>
      <c r="E4453">
        <v>4</v>
      </c>
    </row>
    <row r="4454" spans="1:5" x14ac:dyDescent="0.2">
      <c r="A4454" t="s">
        <v>15349</v>
      </c>
      <c r="B4454" t="s">
        <v>86</v>
      </c>
      <c r="C4454" t="s">
        <v>104</v>
      </c>
      <c r="D4454" t="s">
        <v>10941</v>
      </c>
      <c r="E4454">
        <v>166</v>
      </c>
    </row>
    <row r="4455" spans="1:5" x14ac:dyDescent="0.2">
      <c r="A4455" t="s">
        <v>15350</v>
      </c>
      <c r="B4455" t="s">
        <v>86</v>
      </c>
      <c r="C4455" t="s">
        <v>104</v>
      </c>
      <c r="D4455" t="s">
        <v>10943</v>
      </c>
      <c r="E4455">
        <v>5</v>
      </c>
    </row>
    <row r="4456" spans="1:5" x14ac:dyDescent="0.2">
      <c r="A4456" t="s">
        <v>15351</v>
      </c>
      <c r="B4456" t="s">
        <v>86</v>
      </c>
      <c r="C4456" t="s">
        <v>105</v>
      </c>
      <c r="D4456" t="s">
        <v>10855</v>
      </c>
      <c r="E4456">
        <v>1</v>
      </c>
    </row>
    <row r="4457" spans="1:5" x14ac:dyDescent="0.2">
      <c r="A4457" t="s">
        <v>15352</v>
      </c>
      <c r="B4457" t="s">
        <v>86</v>
      </c>
      <c r="C4457" t="s">
        <v>105</v>
      </c>
      <c r="D4457" t="s">
        <v>10869</v>
      </c>
      <c r="E4457">
        <v>1</v>
      </c>
    </row>
    <row r="4458" spans="1:5" x14ac:dyDescent="0.2">
      <c r="A4458" t="s">
        <v>15353</v>
      </c>
      <c r="B4458" t="s">
        <v>86</v>
      </c>
      <c r="C4458" t="s">
        <v>105</v>
      </c>
      <c r="D4458" t="s">
        <v>10887</v>
      </c>
      <c r="E4458">
        <v>2</v>
      </c>
    </row>
    <row r="4459" spans="1:5" x14ac:dyDescent="0.2">
      <c r="A4459" t="s">
        <v>15354</v>
      </c>
      <c r="B4459" t="s">
        <v>86</v>
      </c>
      <c r="C4459" t="s">
        <v>105</v>
      </c>
      <c r="D4459" t="s">
        <v>10889</v>
      </c>
      <c r="E4459">
        <v>36</v>
      </c>
    </row>
    <row r="4460" spans="1:5" x14ac:dyDescent="0.2">
      <c r="A4460" t="s">
        <v>15355</v>
      </c>
      <c r="B4460" t="s">
        <v>86</v>
      </c>
      <c r="C4460" t="s">
        <v>105</v>
      </c>
      <c r="D4460" t="s">
        <v>10901</v>
      </c>
      <c r="E4460">
        <v>38</v>
      </c>
    </row>
    <row r="4461" spans="1:5" x14ac:dyDescent="0.2">
      <c r="A4461" t="s">
        <v>15356</v>
      </c>
      <c r="B4461" t="s">
        <v>86</v>
      </c>
      <c r="C4461" t="s">
        <v>105</v>
      </c>
      <c r="D4461" t="s">
        <v>10903</v>
      </c>
      <c r="E4461">
        <v>91</v>
      </c>
    </row>
    <row r="4462" spans="1:5" x14ac:dyDescent="0.2">
      <c r="A4462" t="s">
        <v>15357</v>
      </c>
      <c r="B4462" t="s">
        <v>86</v>
      </c>
      <c r="C4462" t="s">
        <v>105</v>
      </c>
      <c r="D4462" t="s">
        <v>10907</v>
      </c>
      <c r="E4462">
        <v>1</v>
      </c>
    </row>
    <row r="4463" spans="1:5" x14ac:dyDescent="0.2">
      <c r="A4463" t="s">
        <v>15358</v>
      </c>
      <c r="B4463" t="s">
        <v>86</v>
      </c>
      <c r="C4463" t="s">
        <v>105</v>
      </c>
      <c r="D4463" t="s">
        <v>10925</v>
      </c>
      <c r="E4463">
        <v>1</v>
      </c>
    </row>
    <row r="4464" spans="1:5" x14ac:dyDescent="0.2">
      <c r="A4464" t="s">
        <v>15359</v>
      </c>
      <c r="B4464" t="s">
        <v>86</v>
      </c>
      <c r="C4464" t="s">
        <v>106</v>
      </c>
      <c r="D4464" t="s">
        <v>10855</v>
      </c>
      <c r="E4464">
        <v>4</v>
      </c>
    </row>
    <row r="4465" spans="1:5" x14ac:dyDescent="0.2">
      <c r="A4465" t="s">
        <v>15360</v>
      </c>
      <c r="B4465" t="s">
        <v>86</v>
      </c>
      <c r="C4465" t="s">
        <v>106</v>
      </c>
      <c r="D4465" t="s">
        <v>10859</v>
      </c>
      <c r="E4465">
        <v>1</v>
      </c>
    </row>
    <row r="4466" spans="1:5" x14ac:dyDescent="0.2">
      <c r="A4466" t="s">
        <v>15361</v>
      </c>
      <c r="B4466" t="s">
        <v>86</v>
      </c>
      <c r="C4466" t="s">
        <v>106</v>
      </c>
      <c r="D4466" t="s">
        <v>10863</v>
      </c>
      <c r="E4466">
        <v>1</v>
      </c>
    </row>
    <row r="4467" spans="1:5" x14ac:dyDescent="0.2">
      <c r="A4467" t="s">
        <v>15362</v>
      </c>
      <c r="B4467" t="s">
        <v>86</v>
      </c>
      <c r="C4467" t="s">
        <v>106</v>
      </c>
      <c r="D4467" t="s">
        <v>10869</v>
      </c>
      <c r="E4467">
        <v>4</v>
      </c>
    </row>
    <row r="4468" spans="1:5" x14ac:dyDescent="0.2">
      <c r="A4468" t="s">
        <v>15363</v>
      </c>
      <c r="B4468" t="s">
        <v>86</v>
      </c>
      <c r="C4468" t="s">
        <v>106</v>
      </c>
      <c r="D4468" t="s">
        <v>10875</v>
      </c>
      <c r="E4468">
        <v>1</v>
      </c>
    </row>
    <row r="4469" spans="1:5" x14ac:dyDescent="0.2">
      <c r="A4469" t="s">
        <v>15364</v>
      </c>
      <c r="B4469" t="s">
        <v>86</v>
      </c>
      <c r="C4469" t="s">
        <v>106</v>
      </c>
      <c r="D4469" t="s">
        <v>10877</v>
      </c>
      <c r="E4469">
        <v>2</v>
      </c>
    </row>
    <row r="4470" spans="1:5" x14ac:dyDescent="0.2">
      <c r="A4470" t="s">
        <v>15365</v>
      </c>
      <c r="B4470" t="s">
        <v>86</v>
      </c>
      <c r="C4470" t="s">
        <v>106</v>
      </c>
      <c r="D4470" t="s">
        <v>10881</v>
      </c>
      <c r="E4470">
        <v>1</v>
      </c>
    </row>
    <row r="4471" spans="1:5" x14ac:dyDescent="0.2">
      <c r="A4471" t="s">
        <v>15366</v>
      </c>
      <c r="B4471" t="s">
        <v>86</v>
      </c>
      <c r="C4471" t="s">
        <v>106</v>
      </c>
      <c r="D4471" t="s">
        <v>10883</v>
      </c>
      <c r="E4471">
        <v>1</v>
      </c>
    </row>
    <row r="4472" spans="1:5" x14ac:dyDescent="0.2">
      <c r="A4472" t="s">
        <v>15367</v>
      </c>
      <c r="B4472" t="s">
        <v>86</v>
      </c>
      <c r="C4472" t="s">
        <v>106</v>
      </c>
      <c r="D4472" t="s">
        <v>10887</v>
      </c>
      <c r="E4472">
        <v>8</v>
      </c>
    </row>
    <row r="4473" spans="1:5" x14ac:dyDescent="0.2">
      <c r="A4473" t="s">
        <v>15368</v>
      </c>
      <c r="B4473" t="s">
        <v>86</v>
      </c>
      <c r="C4473" t="s">
        <v>106</v>
      </c>
      <c r="D4473" t="s">
        <v>10889</v>
      </c>
      <c r="E4473">
        <v>79</v>
      </c>
    </row>
    <row r="4474" spans="1:5" x14ac:dyDescent="0.2">
      <c r="A4474" t="s">
        <v>15369</v>
      </c>
      <c r="B4474" t="s">
        <v>86</v>
      </c>
      <c r="C4474" t="s">
        <v>106</v>
      </c>
      <c r="D4474" t="s">
        <v>10901</v>
      </c>
      <c r="E4474">
        <v>91</v>
      </c>
    </row>
    <row r="4475" spans="1:5" x14ac:dyDescent="0.2">
      <c r="A4475" t="s">
        <v>15370</v>
      </c>
      <c r="B4475" t="s">
        <v>86</v>
      </c>
      <c r="C4475" t="s">
        <v>106</v>
      </c>
      <c r="D4475" t="s">
        <v>10903</v>
      </c>
      <c r="E4475">
        <v>220</v>
      </c>
    </row>
    <row r="4476" spans="1:5" x14ac:dyDescent="0.2">
      <c r="A4476" t="s">
        <v>15371</v>
      </c>
      <c r="B4476" t="s">
        <v>86</v>
      </c>
      <c r="C4476" t="s">
        <v>106</v>
      </c>
      <c r="D4476" t="s">
        <v>10907</v>
      </c>
      <c r="E4476">
        <v>4</v>
      </c>
    </row>
    <row r="4477" spans="1:5" x14ac:dyDescent="0.2">
      <c r="A4477" t="s">
        <v>15372</v>
      </c>
      <c r="B4477" t="s">
        <v>86</v>
      </c>
      <c r="C4477" t="s">
        <v>106</v>
      </c>
      <c r="D4477" t="s">
        <v>10925</v>
      </c>
      <c r="E4477">
        <v>1</v>
      </c>
    </row>
    <row r="4478" spans="1:5" x14ac:dyDescent="0.2">
      <c r="A4478" t="s">
        <v>15373</v>
      </c>
      <c r="B4478" t="s">
        <v>86</v>
      </c>
      <c r="C4478" t="s">
        <v>106</v>
      </c>
      <c r="D4478" t="s">
        <v>10927</v>
      </c>
      <c r="E4478">
        <v>1</v>
      </c>
    </row>
    <row r="4479" spans="1:5" x14ac:dyDescent="0.2">
      <c r="A4479" t="s">
        <v>15374</v>
      </c>
      <c r="B4479" t="s">
        <v>86</v>
      </c>
      <c r="C4479" t="s">
        <v>106</v>
      </c>
      <c r="D4479" t="s">
        <v>10929</v>
      </c>
      <c r="E4479">
        <v>3</v>
      </c>
    </row>
    <row r="4480" spans="1:5" x14ac:dyDescent="0.2">
      <c r="A4480" t="s">
        <v>15375</v>
      </c>
      <c r="B4480" t="s">
        <v>86</v>
      </c>
      <c r="C4480" t="s">
        <v>106</v>
      </c>
      <c r="D4480" t="s">
        <v>10931</v>
      </c>
      <c r="E4480">
        <v>1</v>
      </c>
    </row>
    <row r="4481" spans="1:5" x14ac:dyDescent="0.2">
      <c r="A4481" t="s">
        <v>15376</v>
      </c>
      <c r="B4481" t="s">
        <v>86</v>
      </c>
      <c r="C4481" t="s">
        <v>106</v>
      </c>
      <c r="D4481" t="s">
        <v>10941</v>
      </c>
      <c r="E4481">
        <v>3</v>
      </c>
    </row>
    <row r="4482" spans="1:5" x14ac:dyDescent="0.2">
      <c r="A4482" t="s">
        <v>15377</v>
      </c>
      <c r="B4482" t="s">
        <v>86</v>
      </c>
      <c r="C4482" t="s">
        <v>107</v>
      </c>
      <c r="D4482" t="s">
        <v>10889</v>
      </c>
      <c r="E4482">
        <v>55</v>
      </c>
    </row>
    <row r="4483" spans="1:5" x14ac:dyDescent="0.2">
      <c r="A4483" t="s">
        <v>15378</v>
      </c>
      <c r="B4483" t="s">
        <v>86</v>
      </c>
      <c r="C4483" t="s">
        <v>107</v>
      </c>
      <c r="D4483" t="s">
        <v>10901</v>
      </c>
      <c r="E4483">
        <v>60</v>
      </c>
    </row>
    <row r="4484" spans="1:5" x14ac:dyDescent="0.2">
      <c r="A4484" t="s">
        <v>15379</v>
      </c>
      <c r="B4484" t="s">
        <v>86</v>
      </c>
      <c r="C4484" t="s">
        <v>107</v>
      </c>
      <c r="D4484" t="s">
        <v>10903</v>
      </c>
      <c r="E4484">
        <v>131</v>
      </c>
    </row>
    <row r="4485" spans="1:5" x14ac:dyDescent="0.2">
      <c r="A4485" t="s">
        <v>15380</v>
      </c>
      <c r="B4485" t="s">
        <v>86</v>
      </c>
      <c r="C4485" t="s">
        <v>108</v>
      </c>
      <c r="D4485" t="s">
        <v>10869</v>
      </c>
      <c r="E4485">
        <v>2</v>
      </c>
    </row>
    <row r="4486" spans="1:5" x14ac:dyDescent="0.2">
      <c r="A4486" t="s">
        <v>15381</v>
      </c>
      <c r="B4486" t="s">
        <v>86</v>
      </c>
      <c r="C4486" t="s">
        <v>108</v>
      </c>
      <c r="D4486" t="s">
        <v>10887</v>
      </c>
      <c r="E4486">
        <v>2</v>
      </c>
    </row>
    <row r="4487" spans="1:5" x14ac:dyDescent="0.2">
      <c r="A4487" t="s">
        <v>15382</v>
      </c>
      <c r="B4487" t="s">
        <v>86</v>
      </c>
      <c r="C4487" t="s">
        <v>108</v>
      </c>
      <c r="D4487" t="s">
        <v>10889</v>
      </c>
      <c r="E4487">
        <v>38</v>
      </c>
    </row>
    <row r="4488" spans="1:5" x14ac:dyDescent="0.2">
      <c r="A4488" t="s">
        <v>15383</v>
      </c>
      <c r="B4488" t="s">
        <v>86</v>
      </c>
      <c r="C4488" t="s">
        <v>108</v>
      </c>
      <c r="D4488" t="s">
        <v>10899</v>
      </c>
      <c r="E4488">
        <v>1</v>
      </c>
    </row>
    <row r="4489" spans="1:5" x14ac:dyDescent="0.2">
      <c r="A4489" t="s">
        <v>15384</v>
      </c>
      <c r="B4489" t="s">
        <v>86</v>
      </c>
      <c r="C4489" t="s">
        <v>108</v>
      </c>
      <c r="D4489" t="s">
        <v>10901</v>
      </c>
      <c r="E4489">
        <v>43</v>
      </c>
    </row>
    <row r="4490" spans="1:5" x14ac:dyDescent="0.2">
      <c r="A4490" t="s">
        <v>15385</v>
      </c>
      <c r="B4490" t="s">
        <v>86</v>
      </c>
      <c r="C4490" t="s">
        <v>108</v>
      </c>
      <c r="D4490" t="s">
        <v>10903</v>
      </c>
      <c r="E4490">
        <v>86</v>
      </c>
    </row>
    <row r="4491" spans="1:5" x14ac:dyDescent="0.2">
      <c r="A4491" t="s">
        <v>15386</v>
      </c>
      <c r="B4491" t="s">
        <v>86</v>
      </c>
      <c r="C4491" t="s">
        <v>108</v>
      </c>
      <c r="D4491" t="s">
        <v>10907</v>
      </c>
      <c r="E4491">
        <v>1</v>
      </c>
    </row>
    <row r="4492" spans="1:5" x14ac:dyDescent="0.2">
      <c r="A4492" t="s">
        <v>15387</v>
      </c>
      <c r="B4492" t="s">
        <v>86</v>
      </c>
      <c r="C4492" t="s">
        <v>109</v>
      </c>
      <c r="D4492" t="s">
        <v>10855</v>
      </c>
      <c r="E4492">
        <v>1</v>
      </c>
    </row>
    <row r="4493" spans="1:5" x14ac:dyDescent="0.2">
      <c r="A4493" t="s">
        <v>15388</v>
      </c>
      <c r="B4493" t="s">
        <v>86</v>
      </c>
      <c r="C4493" t="s">
        <v>109</v>
      </c>
      <c r="D4493" t="s">
        <v>10859</v>
      </c>
      <c r="E4493">
        <v>1</v>
      </c>
    </row>
    <row r="4494" spans="1:5" x14ac:dyDescent="0.2">
      <c r="A4494" t="s">
        <v>15389</v>
      </c>
      <c r="B4494" t="s">
        <v>86</v>
      </c>
      <c r="C4494" t="s">
        <v>109</v>
      </c>
      <c r="D4494" t="s">
        <v>10869</v>
      </c>
      <c r="E4494">
        <v>1</v>
      </c>
    </row>
    <row r="4495" spans="1:5" x14ac:dyDescent="0.2">
      <c r="A4495" t="s">
        <v>15390</v>
      </c>
      <c r="B4495" t="s">
        <v>86</v>
      </c>
      <c r="C4495" t="s">
        <v>109</v>
      </c>
      <c r="D4495" t="s">
        <v>10887</v>
      </c>
      <c r="E4495">
        <v>5</v>
      </c>
    </row>
    <row r="4496" spans="1:5" x14ac:dyDescent="0.2">
      <c r="A4496" t="s">
        <v>15391</v>
      </c>
      <c r="B4496" t="s">
        <v>86</v>
      </c>
      <c r="C4496" t="s">
        <v>109</v>
      </c>
      <c r="D4496" t="s">
        <v>10889</v>
      </c>
      <c r="E4496">
        <v>47</v>
      </c>
    </row>
    <row r="4497" spans="1:5" x14ac:dyDescent="0.2">
      <c r="A4497" t="s">
        <v>15392</v>
      </c>
      <c r="B4497" t="s">
        <v>86</v>
      </c>
      <c r="C4497" t="s">
        <v>109</v>
      </c>
      <c r="D4497" t="s">
        <v>10901</v>
      </c>
      <c r="E4497">
        <v>54</v>
      </c>
    </row>
    <row r="4498" spans="1:5" x14ac:dyDescent="0.2">
      <c r="A4498" t="s">
        <v>15393</v>
      </c>
      <c r="B4498" t="s">
        <v>86</v>
      </c>
      <c r="C4498" t="s">
        <v>109</v>
      </c>
      <c r="D4498" t="s">
        <v>10903</v>
      </c>
      <c r="E4498">
        <v>108</v>
      </c>
    </row>
    <row r="4499" spans="1:5" x14ac:dyDescent="0.2">
      <c r="A4499" t="s">
        <v>15394</v>
      </c>
      <c r="B4499" t="s">
        <v>86</v>
      </c>
      <c r="C4499" t="s">
        <v>109</v>
      </c>
      <c r="D4499" t="s">
        <v>10925</v>
      </c>
      <c r="E4499">
        <v>1</v>
      </c>
    </row>
    <row r="4500" spans="1:5" x14ac:dyDescent="0.2">
      <c r="A4500" t="s">
        <v>15395</v>
      </c>
      <c r="B4500" t="s">
        <v>86</v>
      </c>
      <c r="C4500" t="s">
        <v>109</v>
      </c>
      <c r="D4500" t="s">
        <v>10939</v>
      </c>
      <c r="E4500">
        <v>1</v>
      </c>
    </row>
    <row r="4501" spans="1:5" x14ac:dyDescent="0.2">
      <c r="A4501" t="s">
        <v>15396</v>
      </c>
      <c r="B4501" t="s">
        <v>86</v>
      </c>
      <c r="C4501" t="s">
        <v>109</v>
      </c>
      <c r="D4501" t="s">
        <v>10941</v>
      </c>
      <c r="E4501">
        <v>3</v>
      </c>
    </row>
    <row r="4502" spans="1:5" x14ac:dyDescent="0.2">
      <c r="A4502" t="s">
        <v>15397</v>
      </c>
      <c r="B4502" t="s">
        <v>86</v>
      </c>
      <c r="C4502" t="s">
        <v>110</v>
      </c>
      <c r="D4502" t="s">
        <v>10869</v>
      </c>
      <c r="E4502">
        <v>1</v>
      </c>
    </row>
    <row r="4503" spans="1:5" x14ac:dyDescent="0.2">
      <c r="A4503" t="s">
        <v>15398</v>
      </c>
      <c r="B4503" t="s">
        <v>86</v>
      </c>
      <c r="C4503" t="s">
        <v>110</v>
      </c>
      <c r="D4503" t="s">
        <v>10877</v>
      </c>
      <c r="E4503">
        <v>1</v>
      </c>
    </row>
    <row r="4504" spans="1:5" x14ac:dyDescent="0.2">
      <c r="A4504" t="s">
        <v>15399</v>
      </c>
      <c r="B4504" t="s">
        <v>86</v>
      </c>
      <c r="C4504" t="s">
        <v>110</v>
      </c>
      <c r="D4504" t="s">
        <v>10887</v>
      </c>
      <c r="E4504">
        <v>3</v>
      </c>
    </row>
    <row r="4505" spans="1:5" x14ac:dyDescent="0.2">
      <c r="A4505" t="s">
        <v>15400</v>
      </c>
      <c r="B4505" t="s">
        <v>86</v>
      </c>
      <c r="C4505" t="s">
        <v>110</v>
      </c>
      <c r="D4505" t="s">
        <v>10889</v>
      </c>
      <c r="E4505">
        <v>124</v>
      </c>
    </row>
    <row r="4506" spans="1:5" x14ac:dyDescent="0.2">
      <c r="A4506" t="s">
        <v>15401</v>
      </c>
      <c r="B4506" t="s">
        <v>86</v>
      </c>
      <c r="C4506" t="s">
        <v>110</v>
      </c>
      <c r="D4506" t="s">
        <v>10895</v>
      </c>
      <c r="E4506">
        <v>1</v>
      </c>
    </row>
    <row r="4507" spans="1:5" x14ac:dyDescent="0.2">
      <c r="A4507" t="s">
        <v>15402</v>
      </c>
      <c r="B4507" t="s">
        <v>86</v>
      </c>
      <c r="C4507" t="s">
        <v>110</v>
      </c>
      <c r="D4507" t="s">
        <v>10901</v>
      </c>
      <c r="E4507">
        <v>138</v>
      </c>
    </row>
    <row r="4508" spans="1:5" x14ac:dyDescent="0.2">
      <c r="A4508" t="s">
        <v>15403</v>
      </c>
      <c r="B4508" t="s">
        <v>86</v>
      </c>
      <c r="C4508" t="s">
        <v>110</v>
      </c>
      <c r="D4508" t="s">
        <v>10903</v>
      </c>
      <c r="E4508">
        <v>274</v>
      </c>
    </row>
    <row r="4509" spans="1:5" x14ac:dyDescent="0.2">
      <c r="A4509" t="s">
        <v>15404</v>
      </c>
      <c r="B4509" t="s">
        <v>86</v>
      </c>
      <c r="C4509" t="s">
        <v>110</v>
      </c>
      <c r="D4509" t="s">
        <v>10907</v>
      </c>
      <c r="E4509">
        <v>1</v>
      </c>
    </row>
    <row r="4510" spans="1:5" x14ac:dyDescent="0.2">
      <c r="A4510" t="s">
        <v>15405</v>
      </c>
      <c r="B4510" t="s">
        <v>86</v>
      </c>
      <c r="C4510" t="s">
        <v>110</v>
      </c>
      <c r="D4510" t="s">
        <v>10925</v>
      </c>
      <c r="E4510">
        <v>1</v>
      </c>
    </row>
    <row r="4511" spans="1:5" x14ac:dyDescent="0.2">
      <c r="A4511" t="s">
        <v>15406</v>
      </c>
      <c r="B4511" t="s">
        <v>86</v>
      </c>
      <c r="C4511" t="s">
        <v>110</v>
      </c>
      <c r="D4511" t="s">
        <v>10929</v>
      </c>
      <c r="E4511">
        <v>1</v>
      </c>
    </row>
    <row r="4512" spans="1:5" x14ac:dyDescent="0.2">
      <c r="A4512" t="s">
        <v>15407</v>
      </c>
      <c r="B4512" t="s">
        <v>86</v>
      </c>
      <c r="C4512" t="s">
        <v>110</v>
      </c>
      <c r="D4512" t="s">
        <v>10941</v>
      </c>
      <c r="E4512">
        <v>1</v>
      </c>
    </row>
    <row r="4513" spans="1:5" x14ac:dyDescent="0.2">
      <c r="A4513" t="s">
        <v>15408</v>
      </c>
      <c r="B4513" t="s">
        <v>86</v>
      </c>
      <c r="C4513" t="s">
        <v>111</v>
      </c>
      <c r="D4513" t="s">
        <v>10855</v>
      </c>
      <c r="E4513">
        <v>3</v>
      </c>
    </row>
    <row r="4514" spans="1:5" x14ac:dyDescent="0.2">
      <c r="A4514" t="s">
        <v>15409</v>
      </c>
      <c r="B4514" t="s">
        <v>86</v>
      </c>
      <c r="C4514" t="s">
        <v>111</v>
      </c>
      <c r="D4514" t="s">
        <v>10859</v>
      </c>
      <c r="E4514">
        <v>2</v>
      </c>
    </row>
    <row r="4515" spans="1:5" x14ac:dyDescent="0.2">
      <c r="A4515" t="s">
        <v>15410</v>
      </c>
      <c r="B4515" t="s">
        <v>86</v>
      </c>
      <c r="C4515" t="s">
        <v>111</v>
      </c>
      <c r="D4515" t="s">
        <v>10863</v>
      </c>
      <c r="E4515">
        <v>4</v>
      </c>
    </row>
    <row r="4516" spans="1:5" x14ac:dyDescent="0.2">
      <c r="A4516" t="s">
        <v>15411</v>
      </c>
      <c r="B4516" t="s">
        <v>86</v>
      </c>
      <c r="C4516" t="s">
        <v>111</v>
      </c>
      <c r="D4516" t="s">
        <v>10869</v>
      </c>
      <c r="E4516">
        <v>13</v>
      </c>
    </row>
    <row r="4517" spans="1:5" x14ac:dyDescent="0.2">
      <c r="A4517" t="s">
        <v>15412</v>
      </c>
      <c r="B4517" t="s">
        <v>86</v>
      </c>
      <c r="C4517" t="s">
        <v>111</v>
      </c>
      <c r="D4517" t="s">
        <v>10871</v>
      </c>
      <c r="E4517">
        <v>1</v>
      </c>
    </row>
    <row r="4518" spans="1:5" x14ac:dyDescent="0.2">
      <c r="A4518" t="s">
        <v>15413</v>
      </c>
      <c r="B4518" t="s">
        <v>86</v>
      </c>
      <c r="C4518" t="s">
        <v>111</v>
      </c>
      <c r="D4518" t="s">
        <v>10873</v>
      </c>
      <c r="E4518">
        <v>3</v>
      </c>
    </row>
    <row r="4519" spans="1:5" x14ac:dyDescent="0.2">
      <c r="A4519" t="s">
        <v>15414</v>
      </c>
      <c r="B4519" t="s">
        <v>86</v>
      </c>
      <c r="C4519" t="s">
        <v>111</v>
      </c>
      <c r="D4519" t="s">
        <v>10877</v>
      </c>
      <c r="E4519">
        <v>1</v>
      </c>
    </row>
    <row r="4520" spans="1:5" x14ac:dyDescent="0.2">
      <c r="A4520" t="s">
        <v>15415</v>
      </c>
      <c r="B4520" t="s">
        <v>86</v>
      </c>
      <c r="C4520" t="s">
        <v>111</v>
      </c>
      <c r="D4520" t="s">
        <v>10881</v>
      </c>
      <c r="E4520">
        <v>2</v>
      </c>
    </row>
    <row r="4521" spans="1:5" x14ac:dyDescent="0.2">
      <c r="A4521" t="s">
        <v>15416</v>
      </c>
      <c r="B4521" t="s">
        <v>86</v>
      </c>
      <c r="C4521" t="s">
        <v>111</v>
      </c>
      <c r="D4521" t="s">
        <v>10883</v>
      </c>
      <c r="E4521">
        <v>1</v>
      </c>
    </row>
    <row r="4522" spans="1:5" x14ac:dyDescent="0.2">
      <c r="A4522" t="s">
        <v>15417</v>
      </c>
      <c r="B4522" t="s">
        <v>86</v>
      </c>
      <c r="C4522" t="s">
        <v>111</v>
      </c>
      <c r="D4522" t="s">
        <v>10887</v>
      </c>
      <c r="E4522">
        <v>17</v>
      </c>
    </row>
    <row r="4523" spans="1:5" x14ac:dyDescent="0.2">
      <c r="A4523" t="s">
        <v>15418</v>
      </c>
      <c r="B4523" t="s">
        <v>86</v>
      </c>
      <c r="C4523" t="s">
        <v>111</v>
      </c>
      <c r="D4523" t="s">
        <v>10889</v>
      </c>
      <c r="E4523">
        <v>136</v>
      </c>
    </row>
    <row r="4524" spans="1:5" x14ac:dyDescent="0.2">
      <c r="A4524" t="s">
        <v>15419</v>
      </c>
      <c r="B4524" t="s">
        <v>86</v>
      </c>
      <c r="C4524" t="s">
        <v>111</v>
      </c>
      <c r="D4524" t="s">
        <v>10893</v>
      </c>
      <c r="E4524">
        <v>1</v>
      </c>
    </row>
    <row r="4525" spans="1:5" x14ac:dyDescent="0.2">
      <c r="A4525" t="s">
        <v>15420</v>
      </c>
      <c r="B4525" t="s">
        <v>86</v>
      </c>
      <c r="C4525" t="s">
        <v>111</v>
      </c>
      <c r="D4525" t="s">
        <v>10895</v>
      </c>
      <c r="E4525">
        <v>1</v>
      </c>
    </row>
    <row r="4526" spans="1:5" x14ac:dyDescent="0.2">
      <c r="A4526" t="s">
        <v>15421</v>
      </c>
      <c r="B4526" t="s">
        <v>86</v>
      </c>
      <c r="C4526" t="s">
        <v>111</v>
      </c>
      <c r="D4526" t="s">
        <v>10901</v>
      </c>
      <c r="E4526">
        <v>160</v>
      </c>
    </row>
    <row r="4527" spans="1:5" x14ac:dyDescent="0.2">
      <c r="A4527" t="s">
        <v>15422</v>
      </c>
      <c r="B4527" t="s">
        <v>86</v>
      </c>
      <c r="C4527" t="s">
        <v>111</v>
      </c>
      <c r="D4527" t="s">
        <v>10903</v>
      </c>
      <c r="E4527">
        <v>339</v>
      </c>
    </row>
    <row r="4528" spans="1:5" x14ac:dyDescent="0.2">
      <c r="A4528" t="s">
        <v>15423</v>
      </c>
      <c r="B4528" t="s">
        <v>86</v>
      </c>
      <c r="C4528" t="s">
        <v>111</v>
      </c>
      <c r="D4528" t="s">
        <v>10907</v>
      </c>
      <c r="E4528">
        <v>5</v>
      </c>
    </row>
    <row r="4529" spans="1:5" x14ac:dyDescent="0.2">
      <c r="A4529" t="s">
        <v>15424</v>
      </c>
      <c r="B4529" t="s">
        <v>86</v>
      </c>
      <c r="C4529" t="s">
        <v>111</v>
      </c>
      <c r="D4529" t="s">
        <v>10909</v>
      </c>
      <c r="E4529">
        <v>3</v>
      </c>
    </row>
    <row r="4530" spans="1:5" x14ac:dyDescent="0.2">
      <c r="A4530" t="s">
        <v>15425</v>
      </c>
      <c r="B4530" t="s">
        <v>86</v>
      </c>
      <c r="C4530" t="s">
        <v>111</v>
      </c>
      <c r="D4530" t="s">
        <v>10917</v>
      </c>
      <c r="E4530">
        <v>1</v>
      </c>
    </row>
    <row r="4531" spans="1:5" x14ac:dyDescent="0.2">
      <c r="A4531" t="s">
        <v>15426</v>
      </c>
      <c r="B4531" t="s">
        <v>86</v>
      </c>
      <c r="C4531" t="s">
        <v>111</v>
      </c>
      <c r="D4531" t="s">
        <v>10923</v>
      </c>
      <c r="E4531">
        <v>1</v>
      </c>
    </row>
    <row r="4532" spans="1:5" x14ac:dyDescent="0.2">
      <c r="A4532" t="s">
        <v>15427</v>
      </c>
      <c r="B4532" t="s">
        <v>86</v>
      </c>
      <c r="C4532" t="s">
        <v>111</v>
      </c>
      <c r="D4532" t="s">
        <v>10925</v>
      </c>
      <c r="E4532">
        <v>5</v>
      </c>
    </row>
    <row r="4533" spans="1:5" x14ac:dyDescent="0.2">
      <c r="A4533" t="s">
        <v>15428</v>
      </c>
      <c r="B4533" t="s">
        <v>86</v>
      </c>
      <c r="C4533" t="s">
        <v>111</v>
      </c>
      <c r="D4533" t="s">
        <v>10927</v>
      </c>
      <c r="E4533">
        <v>2</v>
      </c>
    </row>
    <row r="4534" spans="1:5" x14ac:dyDescent="0.2">
      <c r="A4534" t="s">
        <v>15429</v>
      </c>
      <c r="B4534" t="s">
        <v>86</v>
      </c>
      <c r="C4534" t="s">
        <v>111</v>
      </c>
      <c r="D4534" t="s">
        <v>10929</v>
      </c>
      <c r="E4534">
        <v>5</v>
      </c>
    </row>
    <row r="4535" spans="1:5" x14ac:dyDescent="0.2">
      <c r="A4535" t="s">
        <v>15430</v>
      </c>
      <c r="B4535" t="s">
        <v>86</v>
      </c>
      <c r="C4535" t="s">
        <v>111</v>
      </c>
      <c r="D4535" t="s">
        <v>10931</v>
      </c>
      <c r="E4535">
        <v>1</v>
      </c>
    </row>
    <row r="4536" spans="1:5" x14ac:dyDescent="0.2">
      <c r="A4536" t="s">
        <v>15431</v>
      </c>
      <c r="B4536" t="s">
        <v>86</v>
      </c>
      <c r="C4536" t="s">
        <v>111</v>
      </c>
      <c r="D4536" t="s">
        <v>10941</v>
      </c>
      <c r="E4536">
        <v>5</v>
      </c>
    </row>
    <row r="4537" spans="1:5" x14ac:dyDescent="0.2">
      <c r="A4537" t="s">
        <v>15432</v>
      </c>
      <c r="B4537" t="s">
        <v>86</v>
      </c>
      <c r="C4537" t="s">
        <v>112</v>
      </c>
      <c r="D4537" t="s">
        <v>10855</v>
      </c>
      <c r="E4537">
        <v>1</v>
      </c>
    </row>
    <row r="4538" spans="1:5" x14ac:dyDescent="0.2">
      <c r="A4538" t="s">
        <v>15433</v>
      </c>
      <c r="B4538" t="s">
        <v>86</v>
      </c>
      <c r="C4538" t="s">
        <v>112</v>
      </c>
      <c r="D4538" t="s">
        <v>10873</v>
      </c>
      <c r="E4538">
        <v>1</v>
      </c>
    </row>
    <row r="4539" spans="1:5" x14ac:dyDescent="0.2">
      <c r="A4539" t="s">
        <v>15434</v>
      </c>
      <c r="B4539" t="s">
        <v>86</v>
      </c>
      <c r="C4539" t="s">
        <v>112</v>
      </c>
      <c r="D4539" t="s">
        <v>10875</v>
      </c>
      <c r="E4539">
        <v>1</v>
      </c>
    </row>
    <row r="4540" spans="1:5" x14ac:dyDescent="0.2">
      <c r="A4540" t="s">
        <v>15435</v>
      </c>
      <c r="B4540" t="s">
        <v>86</v>
      </c>
      <c r="C4540" t="s">
        <v>112</v>
      </c>
      <c r="D4540" t="s">
        <v>10887</v>
      </c>
      <c r="E4540">
        <v>3</v>
      </c>
    </row>
    <row r="4541" spans="1:5" x14ac:dyDescent="0.2">
      <c r="A4541" t="s">
        <v>15436</v>
      </c>
      <c r="B4541" t="s">
        <v>86</v>
      </c>
      <c r="C4541" t="s">
        <v>112</v>
      </c>
      <c r="D4541" t="s">
        <v>10889</v>
      </c>
      <c r="E4541">
        <v>30</v>
      </c>
    </row>
    <row r="4542" spans="1:5" x14ac:dyDescent="0.2">
      <c r="A4542" t="s">
        <v>15437</v>
      </c>
      <c r="B4542" t="s">
        <v>86</v>
      </c>
      <c r="C4542" t="s">
        <v>112</v>
      </c>
      <c r="D4542" t="s">
        <v>10901</v>
      </c>
      <c r="E4542">
        <v>32</v>
      </c>
    </row>
    <row r="4543" spans="1:5" x14ac:dyDescent="0.2">
      <c r="A4543" t="s">
        <v>15438</v>
      </c>
      <c r="B4543" t="s">
        <v>86</v>
      </c>
      <c r="C4543" t="s">
        <v>112</v>
      </c>
      <c r="D4543" t="s">
        <v>10903</v>
      </c>
      <c r="E4543">
        <v>61</v>
      </c>
    </row>
    <row r="4544" spans="1:5" x14ac:dyDescent="0.2">
      <c r="A4544" t="s">
        <v>15439</v>
      </c>
      <c r="B4544" t="s">
        <v>86</v>
      </c>
      <c r="C4544" t="s">
        <v>112</v>
      </c>
      <c r="D4544" t="s">
        <v>10925</v>
      </c>
      <c r="E4544">
        <v>1</v>
      </c>
    </row>
    <row r="4545" spans="1:5" x14ac:dyDescent="0.2">
      <c r="A4545" t="s">
        <v>15440</v>
      </c>
      <c r="B4545" t="s">
        <v>86</v>
      </c>
      <c r="C4545" t="s">
        <v>113</v>
      </c>
      <c r="D4545" t="s">
        <v>10887</v>
      </c>
      <c r="E4545">
        <v>1</v>
      </c>
    </row>
    <row r="4546" spans="1:5" x14ac:dyDescent="0.2">
      <c r="A4546" t="s">
        <v>15441</v>
      </c>
      <c r="B4546" t="s">
        <v>86</v>
      </c>
      <c r="C4546" t="s">
        <v>113</v>
      </c>
      <c r="D4546" t="s">
        <v>10889</v>
      </c>
      <c r="E4546">
        <v>29</v>
      </c>
    </row>
    <row r="4547" spans="1:5" x14ac:dyDescent="0.2">
      <c r="A4547" t="s">
        <v>15442</v>
      </c>
      <c r="B4547" t="s">
        <v>86</v>
      </c>
      <c r="C4547" t="s">
        <v>113</v>
      </c>
      <c r="D4547" t="s">
        <v>10901</v>
      </c>
      <c r="E4547">
        <v>33</v>
      </c>
    </row>
    <row r="4548" spans="1:5" x14ac:dyDescent="0.2">
      <c r="A4548" t="s">
        <v>15443</v>
      </c>
      <c r="B4548" t="s">
        <v>86</v>
      </c>
      <c r="C4548" t="s">
        <v>113</v>
      </c>
      <c r="D4548" t="s">
        <v>10903</v>
      </c>
      <c r="E4548">
        <v>44</v>
      </c>
    </row>
    <row r="4549" spans="1:5" x14ac:dyDescent="0.2">
      <c r="A4549" t="s">
        <v>15444</v>
      </c>
      <c r="B4549" t="s">
        <v>86</v>
      </c>
      <c r="C4549" t="s">
        <v>113</v>
      </c>
      <c r="D4549" t="s">
        <v>10919</v>
      </c>
      <c r="E4549">
        <v>1</v>
      </c>
    </row>
    <row r="4550" spans="1:5" x14ac:dyDescent="0.2">
      <c r="A4550" t="s">
        <v>15445</v>
      </c>
      <c r="B4550" t="s">
        <v>86</v>
      </c>
      <c r="C4550" t="s">
        <v>114</v>
      </c>
      <c r="D4550" t="s">
        <v>10853</v>
      </c>
      <c r="E4550">
        <v>1</v>
      </c>
    </row>
    <row r="4551" spans="1:5" x14ac:dyDescent="0.2">
      <c r="A4551" t="s">
        <v>15446</v>
      </c>
      <c r="B4551" t="s">
        <v>86</v>
      </c>
      <c r="C4551" t="s">
        <v>114</v>
      </c>
      <c r="D4551" t="s">
        <v>10855</v>
      </c>
      <c r="E4551">
        <v>1</v>
      </c>
    </row>
    <row r="4552" spans="1:5" x14ac:dyDescent="0.2">
      <c r="A4552" t="s">
        <v>15447</v>
      </c>
      <c r="B4552" t="s">
        <v>86</v>
      </c>
      <c r="C4552" t="s">
        <v>114</v>
      </c>
      <c r="D4552" t="s">
        <v>10869</v>
      </c>
      <c r="E4552">
        <v>3</v>
      </c>
    </row>
    <row r="4553" spans="1:5" x14ac:dyDescent="0.2">
      <c r="A4553" t="s">
        <v>15448</v>
      </c>
      <c r="B4553" t="s">
        <v>86</v>
      </c>
      <c r="C4553" t="s">
        <v>114</v>
      </c>
      <c r="D4553" t="s">
        <v>10871</v>
      </c>
      <c r="E4553">
        <v>1</v>
      </c>
    </row>
    <row r="4554" spans="1:5" x14ac:dyDescent="0.2">
      <c r="A4554" t="s">
        <v>15449</v>
      </c>
      <c r="B4554" t="s">
        <v>86</v>
      </c>
      <c r="C4554" t="s">
        <v>114</v>
      </c>
      <c r="D4554" t="s">
        <v>10873</v>
      </c>
      <c r="E4554">
        <v>1</v>
      </c>
    </row>
    <row r="4555" spans="1:5" x14ac:dyDescent="0.2">
      <c r="A4555" t="s">
        <v>15450</v>
      </c>
      <c r="B4555" t="s">
        <v>86</v>
      </c>
      <c r="C4555" t="s">
        <v>114</v>
      </c>
      <c r="D4555" t="s">
        <v>10883</v>
      </c>
      <c r="E4555">
        <v>1</v>
      </c>
    </row>
    <row r="4556" spans="1:5" x14ac:dyDescent="0.2">
      <c r="A4556" t="s">
        <v>15451</v>
      </c>
      <c r="B4556" t="s">
        <v>86</v>
      </c>
      <c r="C4556" t="s">
        <v>114</v>
      </c>
      <c r="D4556" t="s">
        <v>10885</v>
      </c>
      <c r="E4556">
        <v>1</v>
      </c>
    </row>
    <row r="4557" spans="1:5" x14ac:dyDescent="0.2">
      <c r="A4557" t="s">
        <v>15452</v>
      </c>
      <c r="B4557" t="s">
        <v>86</v>
      </c>
      <c r="C4557" t="s">
        <v>114</v>
      </c>
      <c r="D4557" t="s">
        <v>10887</v>
      </c>
      <c r="E4557">
        <v>5</v>
      </c>
    </row>
    <row r="4558" spans="1:5" x14ac:dyDescent="0.2">
      <c r="A4558" t="s">
        <v>15453</v>
      </c>
      <c r="B4558" t="s">
        <v>86</v>
      </c>
      <c r="C4558" t="s">
        <v>114</v>
      </c>
      <c r="D4558" t="s">
        <v>10889</v>
      </c>
      <c r="E4558">
        <v>59</v>
      </c>
    </row>
    <row r="4559" spans="1:5" x14ac:dyDescent="0.2">
      <c r="A4559" t="s">
        <v>15454</v>
      </c>
      <c r="B4559" t="s">
        <v>86</v>
      </c>
      <c r="C4559" t="s">
        <v>114</v>
      </c>
      <c r="D4559" t="s">
        <v>10899</v>
      </c>
      <c r="E4559">
        <v>1</v>
      </c>
    </row>
    <row r="4560" spans="1:5" x14ac:dyDescent="0.2">
      <c r="A4560" t="s">
        <v>15455</v>
      </c>
      <c r="B4560" t="s">
        <v>86</v>
      </c>
      <c r="C4560" t="s">
        <v>114</v>
      </c>
      <c r="D4560" t="s">
        <v>10901</v>
      </c>
      <c r="E4560">
        <v>62</v>
      </c>
    </row>
    <row r="4561" spans="1:5" x14ac:dyDescent="0.2">
      <c r="A4561" t="s">
        <v>15456</v>
      </c>
      <c r="B4561" t="s">
        <v>86</v>
      </c>
      <c r="C4561" t="s">
        <v>114</v>
      </c>
      <c r="D4561" t="s">
        <v>10903</v>
      </c>
      <c r="E4561">
        <v>107</v>
      </c>
    </row>
    <row r="4562" spans="1:5" x14ac:dyDescent="0.2">
      <c r="A4562" t="s">
        <v>15457</v>
      </c>
      <c r="B4562" t="s">
        <v>86</v>
      </c>
      <c r="C4562" t="s">
        <v>114</v>
      </c>
      <c r="D4562" t="s">
        <v>10907</v>
      </c>
      <c r="E4562">
        <v>1</v>
      </c>
    </row>
    <row r="4563" spans="1:5" x14ac:dyDescent="0.2">
      <c r="A4563" t="s">
        <v>15458</v>
      </c>
      <c r="B4563" t="s">
        <v>86</v>
      </c>
      <c r="C4563" t="s">
        <v>114</v>
      </c>
      <c r="D4563" t="s">
        <v>10909</v>
      </c>
      <c r="E4563">
        <v>1</v>
      </c>
    </row>
    <row r="4564" spans="1:5" x14ac:dyDescent="0.2">
      <c r="A4564" t="s">
        <v>15459</v>
      </c>
      <c r="B4564" t="s">
        <v>86</v>
      </c>
      <c r="C4564" t="s">
        <v>114</v>
      </c>
      <c r="D4564" t="s">
        <v>10923</v>
      </c>
      <c r="E4564">
        <v>1</v>
      </c>
    </row>
    <row r="4565" spans="1:5" x14ac:dyDescent="0.2">
      <c r="A4565" t="s">
        <v>15460</v>
      </c>
      <c r="B4565" t="s">
        <v>86</v>
      </c>
      <c r="C4565" t="s">
        <v>114</v>
      </c>
      <c r="D4565" t="s">
        <v>10929</v>
      </c>
      <c r="E4565">
        <v>1</v>
      </c>
    </row>
    <row r="4566" spans="1:5" x14ac:dyDescent="0.2">
      <c r="A4566" t="s">
        <v>15461</v>
      </c>
      <c r="B4566" t="s">
        <v>86</v>
      </c>
      <c r="C4566" t="s">
        <v>114</v>
      </c>
      <c r="D4566" t="s">
        <v>10941</v>
      </c>
      <c r="E4566">
        <v>1</v>
      </c>
    </row>
    <row r="4567" spans="1:5" x14ac:dyDescent="0.2">
      <c r="A4567" t="s">
        <v>15462</v>
      </c>
      <c r="B4567" t="s">
        <v>86</v>
      </c>
      <c r="C4567" t="s">
        <v>115</v>
      </c>
      <c r="D4567" t="s">
        <v>10889</v>
      </c>
      <c r="E4567">
        <v>74</v>
      </c>
    </row>
    <row r="4568" spans="1:5" x14ac:dyDescent="0.2">
      <c r="A4568" t="s">
        <v>15463</v>
      </c>
      <c r="B4568" t="s">
        <v>86</v>
      </c>
      <c r="C4568" t="s">
        <v>115</v>
      </c>
      <c r="D4568" t="s">
        <v>10901</v>
      </c>
      <c r="E4568">
        <v>85</v>
      </c>
    </row>
    <row r="4569" spans="1:5" x14ac:dyDescent="0.2">
      <c r="A4569" t="s">
        <v>15464</v>
      </c>
      <c r="B4569" t="s">
        <v>86</v>
      </c>
      <c r="C4569" t="s">
        <v>115</v>
      </c>
      <c r="D4569" t="s">
        <v>10903</v>
      </c>
      <c r="E4569">
        <v>167</v>
      </c>
    </row>
    <row r="4570" spans="1:5" x14ac:dyDescent="0.2">
      <c r="A4570" t="s">
        <v>15465</v>
      </c>
      <c r="B4570" t="s">
        <v>86</v>
      </c>
      <c r="C4570" t="s">
        <v>116</v>
      </c>
      <c r="D4570" t="s">
        <v>10871</v>
      </c>
      <c r="E4570">
        <v>1</v>
      </c>
    </row>
    <row r="4571" spans="1:5" x14ac:dyDescent="0.2">
      <c r="A4571" t="s">
        <v>15466</v>
      </c>
      <c r="B4571" t="s">
        <v>86</v>
      </c>
      <c r="C4571" t="s">
        <v>116</v>
      </c>
      <c r="D4571" t="s">
        <v>10887</v>
      </c>
      <c r="E4571">
        <v>1</v>
      </c>
    </row>
    <row r="4572" spans="1:5" x14ac:dyDescent="0.2">
      <c r="A4572" t="s">
        <v>15467</v>
      </c>
      <c r="B4572" t="s">
        <v>86</v>
      </c>
      <c r="C4572" t="s">
        <v>116</v>
      </c>
      <c r="D4572" t="s">
        <v>10889</v>
      </c>
      <c r="E4572">
        <v>49</v>
      </c>
    </row>
    <row r="4573" spans="1:5" x14ac:dyDescent="0.2">
      <c r="A4573" t="s">
        <v>15468</v>
      </c>
      <c r="B4573" t="s">
        <v>86</v>
      </c>
      <c r="C4573" t="s">
        <v>116</v>
      </c>
      <c r="D4573" t="s">
        <v>10899</v>
      </c>
      <c r="E4573">
        <v>1</v>
      </c>
    </row>
    <row r="4574" spans="1:5" x14ac:dyDescent="0.2">
      <c r="A4574" t="s">
        <v>15469</v>
      </c>
      <c r="B4574" t="s">
        <v>86</v>
      </c>
      <c r="C4574" t="s">
        <v>116</v>
      </c>
      <c r="D4574" t="s">
        <v>10901</v>
      </c>
      <c r="E4574">
        <v>61</v>
      </c>
    </row>
    <row r="4575" spans="1:5" x14ac:dyDescent="0.2">
      <c r="A4575" t="s">
        <v>15470</v>
      </c>
      <c r="B4575" t="s">
        <v>86</v>
      </c>
      <c r="C4575" t="s">
        <v>116</v>
      </c>
      <c r="D4575" t="s">
        <v>10903</v>
      </c>
      <c r="E4575">
        <v>141</v>
      </c>
    </row>
    <row r="4576" spans="1:5" x14ac:dyDescent="0.2">
      <c r="A4576" t="s">
        <v>15471</v>
      </c>
      <c r="B4576" t="s">
        <v>86</v>
      </c>
      <c r="C4576" t="s">
        <v>116</v>
      </c>
      <c r="D4576" t="s">
        <v>10907</v>
      </c>
      <c r="E4576">
        <v>1</v>
      </c>
    </row>
    <row r="4577" spans="1:5" x14ac:dyDescent="0.2">
      <c r="A4577" t="s">
        <v>15472</v>
      </c>
      <c r="B4577" t="s">
        <v>86</v>
      </c>
      <c r="C4577" t="s">
        <v>116</v>
      </c>
      <c r="D4577" t="s">
        <v>10925</v>
      </c>
      <c r="E4577">
        <v>1</v>
      </c>
    </row>
    <row r="4578" spans="1:5" x14ac:dyDescent="0.2">
      <c r="A4578" t="s">
        <v>15473</v>
      </c>
      <c r="B4578" t="s">
        <v>86</v>
      </c>
      <c r="C4578" t="s">
        <v>117</v>
      </c>
      <c r="D4578" t="s">
        <v>10855</v>
      </c>
      <c r="E4578">
        <v>1</v>
      </c>
    </row>
    <row r="4579" spans="1:5" x14ac:dyDescent="0.2">
      <c r="A4579" t="s">
        <v>15474</v>
      </c>
      <c r="B4579" t="s">
        <v>86</v>
      </c>
      <c r="C4579" t="s">
        <v>117</v>
      </c>
      <c r="D4579" t="s">
        <v>10859</v>
      </c>
      <c r="E4579">
        <v>1</v>
      </c>
    </row>
    <row r="4580" spans="1:5" x14ac:dyDescent="0.2">
      <c r="A4580" t="s">
        <v>15475</v>
      </c>
      <c r="B4580" t="s">
        <v>86</v>
      </c>
      <c r="C4580" t="s">
        <v>117</v>
      </c>
      <c r="D4580" t="s">
        <v>10883</v>
      </c>
      <c r="E4580">
        <v>1</v>
      </c>
    </row>
    <row r="4581" spans="1:5" x14ac:dyDescent="0.2">
      <c r="A4581" t="s">
        <v>15476</v>
      </c>
      <c r="B4581" t="s">
        <v>86</v>
      </c>
      <c r="C4581" t="s">
        <v>117</v>
      </c>
      <c r="D4581" t="s">
        <v>10887</v>
      </c>
      <c r="E4581">
        <v>4</v>
      </c>
    </row>
    <row r="4582" spans="1:5" x14ac:dyDescent="0.2">
      <c r="A4582" t="s">
        <v>15477</v>
      </c>
      <c r="B4582" t="s">
        <v>86</v>
      </c>
      <c r="C4582" t="s">
        <v>117</v>
      </c>
      <c r="D4582" t="s">
        <v>10889</v>
      </c>
      <c r="E4582">
        <v>148</v>
      </c>
    </row>
    <row r="4583" spans="1:5" x14ac:dyDescent="0.2">
      <c r="A4583" t="s">
        <v>15478</v>
      </c>
      <c r="B4583" t="s">
        <v>86</v>
      </c>
      <c r="C4583" t="s">
        <v>117</v>
      </c>
      <c r="D4583" t="s">
        <v>10901</v>
      </c>
      <c r="E4583">
        <v>171</v>
      </c>
    </row>
    <row r="4584" spans="1:5" x14ac:dyDescent="0.2">
      <c r="A4584" t="s">
        <v>15479</v>
      </c>
      <c r="B4584" t="s">
        <v>86</v>
      </c>
      <c r="C4584" t="s">
        <v>117</v>
      </c>
      <c r="D4584" t="s">
        <v>10903</v>
      </c>
      <c r="E4584">
        <v>284</v>
      </c>
    </row>
    <row r="4585" spans="1:5" x14ac:dyDescent="0.2">
      <c r="A4585" t="s">
        <v>15480</v>
      </c>
      <c r="B4585" t="s">
        <v>86</v>
      </c>
      <c r="C4585" t="s">
        <v>117</v>
      </c>
      <c r="D4585" t="s">
        <v>10907</v>
      </c>
      <c r="E4585">
        <v>1</v>
      </c>
    </row>
    <row r="4586" spans="1:5" x14ac:dyDescent="0.2">
      <c r="A4586" t="s">
        <v>15481</v>
      </c>
      <c r="B4586" t="s">
        <v>86</v>
      </c>
      <c r="C4586" t="s">
        <v>117</v>
      </c>
      <c r="D4586" t="s">
        <v>10917</v>
      </c>
      <c r="E4586">
        <v>1</v>
      </c>
    </row>
    <row r="4587" spans="1:5" x14ac:dyDescent="0.2">
      <c r="A4587" t="s">
        <v>15482</v>
      </c>
      <c r="B4587" t="s">
        <v>86</v>
      </c>
      <c r="C4587" t="s">
        <v>117</v>
      </c>
      <c r="D4587" t="s">
        <v>10925</v>
      </c>
      <c r="E4587">
        <v>2</v>
      </c>
    </row>
    <row r="4588" spans="1:5" x14ac:dyDescent="0.2">
      <c r="A4588" t="s">
        <v>15483</v>
      </c>
      <c r="B4588" t="s">
        <v>86</v>
      </c>
      <c r="C4588" t="s">
        <v>117</v>
      </c>
      <c r="D4588" t="s">
        <v>10927</v>
      </c>
      <c r="E4588">
        <v>1</v>
      </c>
    </row>
    <row r="4589" spans="1:5" x14ac:dyDescent="0.2">
      <c r="A4589" t="s">
        <v>15484</v>
      </c>
      <c r="B4589" t="s">
        <v>86</v>
      </c>
      <c r="C4589" t="s">
        <v>117</v>
      </c>
      <c r="D4589" t="s">
        <v>10929</v>
      </c>
      <c r="E4589">
        <v>3</v>
      </c>
    </row>
    <row r="4590" spans="1:5" x14ac:dyDescent="0.2">
      <c r="A4590" t="s">
        <v>15485</v>
      </c>
      <c r="B4590" t="s">
        <v>86</v>
      </c>
      <c r="C4590" t="s">
        <v>117</v>
      </c>
      <c r="D4590" t="s">
        <v>10931</v>
      </c>
      <c r="E4590">
        <v>1</v>
      </c>
    </row>
    <row r="4591" spans="1:5" x14ac:dyDescent="0.2">
      <c r="A4591" t="s">
        <v>15486</v>
      </c>
      <c r="B4591" t="s">
        <v>86</v>
      </c>
      <c r="C4591" t="s">
        <v>117</v>
      </c>
      <c r="D4591" t="s">
        <v>10941</v>
      </c>
      <c r="E4591">
        <v>1</v>
      </c>
    </row>
    <row r="4592" spans="1:5" x14ac:dyDescent="0.2">
      <c r="A4592" t="s">
        <v>15487</v>
      </c>
      <c r="B4592" t="s">
        <v>86</v>
      </c>
      <c r="C4592" t="s">
        <v>118</v>
      </c>
      <c r="D4592" t="s">
        <v>10855</v>
      </c>
      <c r="E4592">
        <v>1</v>
      </c>
    </row>
    <row r="4593" spans="1:5" x14ac:dyDescent="0.2">
      <c r="A4593" t="s">
        <v>15488</v>
      </c>
      <c r="B4593" t="s">
        <v>86</v>
      </c>
      <c r="C4593" t="s">
        <v>118</v>
      </c>
      <c r="D4593" t="s">
        <v>10869</v>
      </c>
      <c r="E4593">
        <v>1</v>
      </c>
    </row>
    <row r="4594" spans="1:5" x14ac:dyDescent="0.2">
      <c r="A4594" t="s">
        <v>15489</v>
      </c>
      <c r="B4594" t="s">
        <v>86</v>
      </c>
      <c r="C4594" t="s">
        <v>118</v>
      </c>
      <c r="D4594" t="s">
        <v>10877</v>
      </c>
      <c r="E4594">
        <v>1</v>
      </c>
    </row>
    <row r="4595" spans="1:5" x14ac:dyDescent="0.2">
      <c r="A4595" t="s">
        <v>15490</v>
      </c>
      <c r="B4595" t="s">
        <v>86</v>
      </c>
      <c r="C4595" t="s">
        <v>118</v>
      </c>
      <c r="D4595" t="s">
        <v>10887</v>
      </c>
      <c r="E4595">
        <v>1</v>
      </c>
    </row>
    <row r="4596" spans="1:5" x14ac:dyDescent="0.2">
      <c r="A4596" t="s">
        <v>15491</v>
      </c>
      <c r="B4596" t="s">
        <v>86</v>
      </c>
      <c r="C4596" t="s">
        <v>118</v>
      </c>
      <c r="D4596" t="s">
        <v>10889</v>
      </c>
      <c r="E4596">
        <v>48</v>
      </c>
    </row>
    <row r="4597" spans="1:5" x14ac:dyDescent="0.2">
      <c r="A4597" t="s">
        <v>15492</v>
      </c>
      <c r="B4597" t="s">
        <v>86</v>
      </c>
      <c r="C4597" t="s">
        <v>118</v>
      </c>
      <c r="D4597" t="s">
        <v>10895</v>
      </c>
      <c r="E4597">
        <v>1</v>
      </c>
    </row>
    <row r="4598" spans="1:5" x14ac:dyDescent="0.2">
      <c r="A4598" t="s">
        <v>15493</v>
      </c>
      <c r="B4598" t="s">
        <v>86</v>
      </c>
      <c r="C4598" t="s">
        <v>118</v>
      </c>
      <c r="D4598" t="s">
        <v>10901</v>
      </c>
      <c r="E4598">
        <v>55</v>
      </c>
    </row>
    <row r="4599" spans="1:5" x14ac:dyDescent="0.2">
      <c r="A4599" t="s">
        <v>15494</v>
      </c>
      <c r="B4599" t="s">
        <v>86</v>
      </c>
      <c r="C4599" t="s">
        <v>118</v>
      </c>
      <c r="D4599" t="s">
        <v>10903</v>
      </c>
      <c r="E4599">
        <v>121</v>
      </c>
    </row>
    <row r="4600" spans="1:5" x14ac:dyDescent="0.2">
      <c r="A4600" t="s">
        <v>15495</v>
      </c>
      <c r="B4600" t="s">
        <v>86</v>
      </c>
      <c r="C4600" t="s">
        <v>118</v>
      </c>
      <c r="D4600" t="s">
        <v>10929</v>
      </c>
      <c r="E4600">
        <v>1</v>
      </c>
    </row>
    <row r="4601" spans="1:5" x14ac:dyDescent="0.2">
      <c r="A4601" t="s">
        <v>15496</v>
      </c>
      <c r="B4601" t="s">
        <v>86</v>
      </c>
      <c r="C4601" t="s">
        <v>118</v>
      </c>
      <c r="D4601" t="s">
        <v>10931</v>
      </c>
      <c r="E4601">
        <v>1</v>
      </c>
    </row>
    <row r="4602" spans="1:5" x14ac:dyDescent="0.2">
      <c r="A4602" t="s">
        <v>15497</v>
      </c>
      <c r="B4602" t="s">
        <v>86</v>
      </c>
      <c r="C4602" t="s">
        <v>118</v>
      </c>
      <c r="D4602" t="s">
        <v>10941</v>
      </c>
      <c r="E4602">
        <v>1</v>
      </c>
    </row>
    <row r="4603" spans="1:5" x14ac:dyDescent="0.2">
      <c r="A4603" t="s">
        <v>15498</v>
      </c>
      <c r="B4603" t="s">
        <v>86</v>
      </c>
      <c r="C4603" t="s">
        <v>119</v>
      </c>
      <c r="D4603" t="s">
        <v>10855</v>
      </c>
      <c r="E4603">
        <v>1</v>
      </c>
    </row>
    <row r="4604" spans="1:5" x14ac:dyDescent="0.2">
      <c r="A4604" t="s">
        <v>15499</v>
      </c>
      <c r="B4604" t="s">
        <v>86</v>
      </c>
      <c r="C4604" t="s">
        <v>119</v>
      </c>
      <c r="D4604" t="s">
        <v>10869</v>
      </c>
      <c r="E4604">
        <v>1</v>
      </c>
    </row>
    <row r="4605" spans="1:5" x14ac:dyDescent="0.2">
      <c r="A4605" t="s">
        <v>15500</v>
      </c>
      <c r="B4605" t="s">
        <v>86</v>
      </c>
      <c r="C4605" t="s">
        <v>119</v>
      </c>
      <c r="D4605" t="s">
        <v>10887</v>
      </c>
      <c r="E4605">
        <v>2</v>
      </c>
    </row>
    <row r="4606" spans="1:5" x14ac:dyDescent="0.2">
      <c r="A4606" t="s">
        <v>15501</v>
      </c>
      <c r="B4606" t="s">
        <v>86</v>
      </c>
      <c r="C4606" t="s">
        <v>119</v>
      </c>
      <c r="D4606" t="s">
        <v>10889</v>
      </c>
      <c r="E4606">
        <v>21</v>
      </c>
    </row>
    <row r="4607" spans="1:5" x14ac:dyDescent="0.2">
      <c r="A4607" t="s">
        <v>15502</v>
      </c>
      <c r="B4607" t="s">
        <v>86</v>
      </c>
      <c r="C4607" t="s">
        <v>119</v>
      </c>
      <c r="D4607" t="s">
        <v>10901</v>
      </c>
      <c r="E4607">
        <v>25</v>
      </c>
    </row>
    <row r="4608" spans="1:5" x14ac:dyDescent="0.2">
      <c r="A4608" t="s">
        <v>15503</v>
      </c>
      <c r="B4608" t="s">
        <v>86</v>
      </c>
      <c r="C4608" t="s">
        <v>119</v>
      </c>
      <c r="D4608" t="s">
        <v>10903</v>
      </c>
      <c r="E4608">
        <v>69</v>
      </c>
    </row>
    <row r="4609" spans="1:5" x14ac:dyDescent="0.2">
      <c r="A4609" t="s">
        <v>15504</v>
      </c>
      <c r="B4609" t="s">
        <v>86</v>
      </c>
      <c r="C4609" t="s">
        <v>120</v>
      </c>
      <c r="D4609" t="s">
        <v>10855</v>
      </c>
      <c r="E4609">
        <v>1</v>
      </c>
    </row>
    <row r="4610" spans="1:5" x14ac:dyDescent="0.2">
      <c r="A4610" t="s">
        <v>15505</v>
      </c>
      <c r="B4610" t="s">
        <v>86</v>
      </c>
      <c r="C4610" t="s">
        <v>120</v>
      </c>
      <c r="D4610" t="s">
        <v>10863</v>
      </c>
      <c r="E4610">
        <v>2</v>
      </c>
    </row>
    <row r="4611" spans="1:5" x14ac:dyDescent="0.2">
      <c r="A4611" t="s">
        <v>15506</v>
      </c>
      <c r="B4611" t="s">
        <v>86</v>
      </c>
      <c r="C4611" t="s">
        <v>120</v>
      </c>
      <c r="D4611" t="s">
        <v>10869</v>
      </c>
      <c r="E4611">
        <v>3</v>
      </c>
    </row>
    <row r="4612" spans="1:5" x14ac:dyDescent="0.2">
      <c r="A4612" t="s">
        <v>15507</v>
      </c>
      <c r="B4612" t="s">
        <v>86</v>
      </c>
      <c r="C4612" t="s">
        <v>120</v>
      </c>
      <c r="D4612" t="s">
        <v>10873</v>
      </c>
      <c r="E4612">
        <v>2</v>
      </c>
    </row>
    <row r="4613" spans="1:5" x14ac:dyDescent="0.2">
      <c r="A4613" t="s">
        <v>15508</v>
      </c>
      <c r="B4613" t="s">
        <v>86</v>
      </c>
      <c r="C4613" t="s">
        <v>120</v>
      </c>
      <c r="D4613" t="s">
        <v>10881</v>
      </c>
      <c r="E4613">
        <v>1</v>
      </c>
    </row>
    <row r="4614" spans="1:5" x14ac:dyDescent="0.2">
      <c r="A4614" t="s">
        <v>15509</v>
      </c>
      <c r="B4614" t="s">
        <v>86</v>
      </c>
      <c r="C4614" t="s">
        <v>120</v>
      </c>
      <c r="D4614" t="s">
        <v>10883</v>
      </c>
      <c r="E4614">
        <v>1</v>
      </c>
    </row>
    <row r="4615" spans="1:5" x14ac:dyDescent="0.2">
      <c r="A4615" t="s">
        <v>15510</v>
      </c>
      <c r="B4615" t="s">
        <v>86</v>
      </c>
      <c r="C4615" t="s">
        <v>120</v>
      </c>
      <c r="D4615" t="s">
        <v>10887</v>
      </c>
      <c r="E4615">
        <v>7</v>
      </c>
    </row>
    <row r="4616" spans="1:5" x14ac:dyDescent="0.2">
      <c r="A4616" t="s">
        <v>15511</v>
      </c>
      <c r="B4616" t="s">
        <v>86</v>
      </c>
      <c r="C4616" t="s">
        <v>120</v>
      </c>
      <c r="D4616" t="s">
        <v>10889</v>
      </c>
      <c r="E4616">
        <v>106</v>
      </c>
    </row>
    <row r="4617" spans="1:5" x14ac:dyDescent="0.2">
      <c r="A4617" t="s">
        <v>15512</v>
      </c>
      <c r="B4617" t="s">
        <v>86</v>
      </c>
      <c r="C4617" t="s">
        <v>120</v>
      </c>
      <c r="D4617" t="s">
        <v>10899</v>
      </c>
      <c r="E4617">
        <v>1</v>
      </c>
    </row>
    <row r="4618" spans="1:5" x14ac:dyDescent="0.2">
      <c r="A4618" t="s">
        <v>15513</v>
      </c>
      <c r="B4618" t="s">
        <v>86</v>
      </c>
      <c r="C4618" t="s">
        <v>120</v>
      </c>
      <c r="D4618" t="s">
        <v>10901</v>
      </c>
      <c r="E4618">
        <v>120</v>
      </c>
    </row>
    <row r="4619" spans="1:5" x14ac:dyDescent="0.2">
      <c r="A4619" t="s">
        <v>15514</v>
      </c>
      <c r="B4619" t="s">
        <v>86</v>
      </c>
      <c r="C4619" t="s">
        <v>120</v>
      </c>
      <c r="D4619" t="s">
        <v>10903</v>
      </c>
      <c r="E4619">
        <v>265</v>
      </c>
    </row>
    <row r="4620" spans="1:5" x14ac:dyDescent="0.2">
      <c r="A4620" t="s">
        <v>15515</v>
      </c>
      <c r="B4620" t="s">
        <v>86</v>
      </c>
      <c r="C4620" t="s">
        <v>120</v>
      </c>
      <c r="D4620" t="s">
        <v>10907</v>
      </c>
      <c r="E4620">
        <v>2</v>
      </c>
    </row>
    <row r="4621" spans="1:5" x14ac:dyDescent="0.2">
      <c r="A4621" t="s">
        <v>15516</v>
      </c>
      <c r="B4621" t="s">
        <v>86</v>
      </c>
      <c r="C4621" t="s">
        <v>120</v>
      </c>
      <c r="D4621" t="s">
        <v>10909</v>
      </c>
      <c r="E4621">
        <v>2</v>
      </c>
    </row>
    <row r="4622" spans="1:5" x14ac:dyDescent="0.2">
      <c r="A4622" t="s">
        <v>15517</v>
      </c>
      <c r="B4622" t="s">
        <v>86</v>
      </c>
      <c r="C4622" t="s">
        <v>120</v>
      </c>
      <c r="D4622" t="s">
        <v>10929</v>
      </c>
      <c r="E4622">
        <v>1</v>
      </c>
    </row>
    <row r="4623" spans="1:5" x14ac:dyDescent="0.2">
      <c r="A4623" t="s">
        <v>15518</v>
      </c>
      <c r="B4623" t="s">
        <v>86</v>
      </c>
      <c r="C4623" t="s">
        <v>120</v>
      </c>
      <c r="D4623" t="s">
        <v>10941</v>
      </c>
      <c r="E4623">
        <v>1</v>
      </c>
    </row>
    <row r="4624" spans="1:5" x14ac:dyDescent="0.2">
      <c r="A4624" t="s">
        <v>15519</v>
      </c>
      <c r="B4624" t="s">
        <v>86</v>
      </c>
      <c r="C4624" t="s">
        <v>121</v>
      </c>
      <c r="D4624" t="s">
        <v>10855</v>
      </c>
      <c r="E4624">
        <v>2</v>
      </c>
    </row>
    <row r="4625" spans="1:5" x14ac:dyDescent="0.2">
      <c r="A4625" t="s">
        <v>15520</v>
      </c>
      <c r="B4625" t="s">
        <v>86</v>
      </c>
      <c r="C4625" t="s">
        <v>121</v>
      </c>
      <c r="D4625" t="s">
        <v>10869</v>
      </c>
      <c r="E4625">
        <v>3</v>
      </c>
    </row>
    <row r="4626" spans="1:5" x14ac:dyDescent="0.2">
      <c r="A4626" t="s">
        <v>15521</v>
      </c>
      <c r="B4626" t="s">
        <v>86</v>
      </c>
      <c r="C4626" t="s">
        <v>121</v>
      </c>
      <c r="D4626" t="s">
        <v>10873</v>
      </c>
      <c r="E4626">
        <v>2</v>
      </c>
    </row>
    <row r="4627" spans="1:5" x14ac:dyDescent="0.2">
      <c r="A4627" t="s">
        <v>15522</v>
      </c>
      <c r="B4627" t="s">
        <v>86</v>
      </c>
      <c r="C4627" t="s">
        <v>121</v>
      </c>
      <c r="D4627" t="s">
        <v>10887</v>
      </c>
      <c r="E4627">
        <v>5</v>
      </c>
    </row>
    <row r="4628" spans="1:5" x14ac:dyDescent="0.2">
      <c r="A4628" t="s">
        <v>15523</v>
      </c>
      <c r="B4628" t="s">
        <v>86</v>
      </c>
      <c r="C4628" t="s">
        <v>121</v>
      </c>
      <c r="D4628" t="s">
        <v>10889</v>
      </c>
      <c r="E4628">
        <v>159</v>
      </c>
    </row>
    <row r="4629" spans="1:5" x14ac:dyDescent="0.2">
      <c r="A4629" t="s">
        <v>15524</v>
      </c>
      <c r="B4629" t="s">
        <v>86</v>
      </c>
      <c r="C4629" t="s">
        <v>121</v>
      </c>
      <c r="D4629" t="s">
        <v>10899</v>
      </c>
      <c r="E4629">
        <v>1</v>
      </c>
    </row>
    <row r="4630" spans="1:5" x14ac:dyDescent="0.2">
      <c r="A4630" t="s">
        <v>15525</v>
      </c>
      <c r="B4630" t="s">
        <v>86</v>
      </c>
      <c r="C4630" t="s">
        <v>121</v>
      </c>
      <c r="D4630" t="s">
        <v>10901</v>
      </c>
      <c r="E4630">
        <v>182</v>
      </c>
    </row>
    <row r="4631" spans="1:5" x14ac:dyDescent="0.2">
      <c r="A4631" t="s">
        <v>15526</v>
      </c>
      <c r="B4631" t="s">
        <v>86</v>
      </c>
      <c r="C4631" t="s">
        <v>121</v>
      </c>
      <c r="D4631" t="s">
        <v>10903</v>
      </c>
      <c r="E4631">
        <v>381</v>
      </c>
    </row>
    <row r="4632" spans="1:5" x14ac:dyDescent="0.2">
      <c r="A4632" t="s">
        <v>15527</v>
      </c>
      <c r="B4632" t="s">
        <v>86</v>
      </c>
      <c r="C4632" t="s">
        <v>121</v>
      </c>
      <c r="D4632" t="s">
        <v>10907</v>
      </c>
      <c r="E4632">
        <v>1</v>
      </c>
    </row>
    <row r="4633" spans="1:5" x14ac:dyDescent="0.2">
      <c r="A4633" t="s">
        <v>15528</v>
      </c>
      <c r="B4633" t="s">
        <v>86</v>
      </c>
      <c r="C4633" t="s">
        <v>121</v>
      </c>
      <c r="D4633" t="s">
        <v>10923</v>
      </c>
      <c r="E4633">
        <v>2</v>
      </c>
    </row>
    <row r="4634" spans="1:5" x14ac:dyDescent="0.2">
      <c r="A4634" t="s">
        <v>15529</v>
      </c>
      <c r="B4634" t="s">
        <v>86</v>
      </c>
      <c r="C4634" t="s">
        <v>121</v>
      </c>
      <c r="D4634" t="s">
        <v>10941</v>
      </c>
      <c r="E4634">
        <v>2</v>
      </c>
    </row>
    <row r="4635" spans="1:5" x14ac:dyDescent="0.2">
      <c r="A4635" t="s">
        <v>15530</v>
      </c>
      <c r="B4635" t="s">
        <v>86</v>
      </c>
      <c r="C4635" t="s">
        <v>122</v>
      </c>
      <c r="D4635" t="s">
        <v>10855</v>
      </c>
      <c r="E4635">
        <v>1</v>
      </c>
    </row>
    <row r="4636" spans="1:5" x14ac:dyDescent="0.2">
      <c r="A4636" t="s">
        <v>15531</v>
      </c>
      <c r="B4636" t="s">
        <v>86</v>
      </c>
      <c r="C4636" t="s">
        <v>122</v>
      </c>
      <c r="D4636" t="s">
        <v>10859</v>
      </c>
      <c r="E4636">
        <v>2</v>
      </c>
    </row>
    <row r="4637" spans="1:5" x14ac:dyDescent="0.2">
      <c r="A4637" t="s">
        <v>15532</v>
      </c>
      <c r="B4637" t="s">
        <v>86</v>
      </c>
      <c r="C4637" t="s">
        <v>122</v>
      </c>
      <c r="D4637" t="s">
        <v>10877</v>
      </c>
      <c r="E4637">
        <v>1</v>
      </c>
    </row>
    <row r="4638" spans="1:5" x14ac:dyDescent="0.2">
      <c r="A4638" t="s">
        <v>15533</v>
      </c>
      <c r="B4638" t="s">
        <v>86</v>
      </c>
      <c r="C4638" t="s">
        <v>122</v>
      </c>
      <c r="D4638" t="s">
        <v>10883</v>
      </c>
      <c r="E4638">
        <v>1</v>
      </c>
    </row>
    <row r="4639" spans="1:5" x14ac:dyDescent="0.2">
      <c r="A4639" t="s">
        <v>15534</v>
      </c>
      <c r="B4639" t="s">
        <v>86</v>
      </c>
      <c r="C4639" t="s">
        <v>122</v>
      </c>
      <c r="D4639" t="s">
        <v>10887</v>
      </c>
      <c r="E4639">
        <v>5</v>
      </c>
    </row>
    <row r="4640" spans="1:5" x14ac:dyDescent="0.2">
      <c r="A4640" t="s">
        <v>15535</v>
      </c>
      <c r="B4640" t="s">
        <v>86</v>
      </c>
      <c r="C4640" t="s">
        <v>122</v>
      </c>
      <c r="D4640" t="s">
        <v>10889</v>
      </c>
      <c r="E4640">
        <v>166</v>
      </c>
    </row>
    <row r="4641" spans="1:5" x14ac:dyDescent="0.2">
      <c r="A4641" t="s">
        <v>15536</v>
      </c>
      <c r="B4641" t="s">
        <v>86</v>
      </c>
      <c r="C4641" t="s">
        <v>122</v>
      </c>
      <c r="D4641" t="s">
        <v>10899</v>
      </c>
      <c r="E4641">
        <v>2</v>
      </c>
    </row>
    <row r="4642" spans="1:5" x14ac:dyDescent="0.2">
      <c r="A4642" t="s">
        <v>15537</v>
      </c>
      <c r="B4642" t="s">
        <v>86</v>
      </c>
      <c r="C4642" t="s">
        <v>122</v>
      </c>
      <c r="D4642" t="s">
        <v>10901</v>
      </c>
      <c r="E4642">
        <v>194</v>
      </c>
    </row>
    <row r="4643" spans="1:5" x14ac:dyDescent="0.2">
      <c r="A4643" t="s">
        <v>15538</v>
      </c>
      <c r="B4643" t="s">
        <v>86</v>
      </c>
      <c r="C4643" t="s">
        <v>122</v>
      </c>
      <c r="D4643" t="s">
        <v>10903</v>
      </c>
      <c r="E4643">
        <v>387</v>
      </c>
    </row>
    <row r="4644" spans="1:5" x14ac:dyDescent="0.2">
      <c r="A4644" t="s">
        <v>15539</v>
      </c>
      <c r="B4644" t="s">
        <v>86</v>
      </c>
      <c r="C4644" t="s">
        <v>122</v>
      </c>
      <c r="D4644" t="s">
        <v>10907</v>
      </c>
      <c r="E4644">
        <v>1</v>
      </c>
    </row>
    <row r="4645" spans="1:5" x14ac:dyDescent="0.2">
      <c r="A4645" t="s">
        <v>15540</v>
      </c>
      <c r="B4645" t="s">
        <v>86</v>
      </c>
      <c r="C4645" t="s">
        <v>123</v>
      </c>
      <c r="D4645" t="s">
        <v>10869</v>
      </c>
      <c r="E4645">
        <v>1</v>
      </c>
    </row>
    <row r="4646" spans="1:5" x14ac:dyDescent="0.2">
      <c r="A4646" t="s">
        <v>15541</v>
      </c>
      <c r="B4646" t="s">
        <v>86</v>
      </c>
      <c r="C4646" t="s">
        <v>123</v>
      </c>
      <c r="D4646" t="s">
        <v>10887</v>
      </c>
      <c r="E4646">
        <v>1</v>
      </c>
    </row>
    <row r="4647" spans="1:5" x14ac:dyDescent="0.2">
      <c r="A4647" t="s">
        <v>15542</v>
      </c>
      <c r="B4647" t="s">
        <v>86</v>
      </c>
      <c r="C4647" t="s">
        <v>123</v>
      </c>
      <c r="D4647" t="s">
        <v>10889</v>
      </c>
      <c r="E4647">
        <v>50</v>
      </c>
    </row>
    <row r="4648" spans="1:5" x14ac:dyDescent="0.2">
      <c r="A4648" t="s">
        <v>15543</v>
      </c>
      <c r="B4648" t="s">
        <v>86</v>
      </c>
      <c r="C4648" t="s">
        <v>123</v>
      </c>
      <c r="D4648" t="s">
        <v>10901</v>
      </c>
      <c r="E4648">
        <v>52</v>
      </c>
    </row>
    <row r="4649" spans="1:5" x14ac:dyDescent="0.2">
      <c r="A4649" t="s">
        <v>15544</v>
      </c>
      <c r="B4649" t="s">
        <v>86</v>
      </c>
      <c r="C4649" t="s">
        <v>123</v>
      </c>
      <c r="D4649" t="s">
        <v>10903</v>
      </c>
      <c r="E4649">
        <v>81</v>
      </c>
    </row>
    <row r="4650" spans="1:5" x14ac:dyDescent="0.2">
      <c r="A4650" t="s">
        <v>15545</v>
      </c>
      <c r="B4650" t="s">
        <v>86</v>
      </c>
      <c r="C4650" t="s">
        <v>123</v>
      </c>
      <c r="D4650" t="s">
        <v>10907</v>
      </c>
      <c r="E4650">
        <v>1</v>
      </c>
    </row>
    <row r="4651" spans="1:5" x14ac:dyDescent="0.2">
      <c r="A4651" t="s">
        <v>15546</v>
      </c>
      <c r="B4651" t="s">
        <v>86</v>
      </c>
      <c r="C4651" t="s">
        <v>124</v>
      </c>
      <c r="D4651" t="s">
        <v>10889</v>
      </c>
      <c r="E4651">
        <v>40</v>
      </c>
    </row>
    <row r="4652" spans="1:5" x14ac:dyDescent="0.2">
      <c r="A4652" t="s">
        <v>15547</v>
      </c>
      <c r="B4652" t="s">
        <v>86</v>
      </c>
      <c r="C4652" t="s">
        <v>124</v>
      </c>
      <c r="D4652" t="s">
        <v>10901</v>
      </c>
      <c r="E4652">
        <v>50</v>
      </c>
    </row>
    <row r="4653" spans="1:5" x14ac:dyDescent="0.2">
      <c r="A4653" t="s">
        <v>15548</v>
      </c>
      <c r="B4653" t="s">
        <v>86</v>
      </c>
      <c r="C4653" t="s">
        <v>124</v>
      </c>
      <c r="D4653" t="s">
        <v>10903</v>
      </c>
      <c r="E4653">
        <v>94</v>
      </c>
    </row>
    <row r="4654" spans="1:5" x14ac:dyDescent="0.2">
      <c r="A4654" t="s">
        <v>15549</v>
      </c>
      <c r="B4654" t="s">
        <v>86</v>
      </c>
      <c r="C4654" t="s">
        <v>125</v>
      </c>
      <c r="D4654" t="s">
        <v>10859</v>
      </c>
      <c r="E4654">
        <v>1</v>
      </c>
    </row>
    <row r="4655" spans="1:5" x14ac:dyDescent="0.2">
      <c r="A4655" t="s">
        <v>15550</v>
      </c>
      <c r="B4655" t="s">
        <v>86</v>
      </c>
      <c r="C4655" t="s">
        <v>125</v>
      </c>
      <c r="D4655" t="s">
        <v>10869</v>
      </c>
      <c r="E4655">
        <v>3</v>
      </c>
    </row>
    <row r="4656" spans="1:5" x14ac:dyDescent="0.2">
      <c r="A4656" t="s">
        <v>15551</v>
      </c>
      <c r="B4656" t="s">
        <v>86</v>
      </c>
      <c r="C4656" t="s">
        <v>125</v>
      </c>
      <c r="D4656" t="s">
        <v>10887</v>
      </c>
      <c r="E4656">
        <v>6</v>
      </c>
    </row>
    <row r="4657" spans="1:5" x14ac:dyDescent="0.2">
      <c r="A4657" t="s">
        <v>15552</v>
      </c>
      <c r="B4657" t="s">
        <v>86</v>
      </c>
      <c r="C4657" t="s">
        <v>125</v>
      </c>
      <c r="D4657" t="s">
        <v>10889</v>
      </c>
      <c r="E4657">
        <v>186</v>
      </c>
    </row>
    <row r="4658" spans="1:5" x14ac:dyDescent="0.2">
      <c r="A4658" t="s">
        <v>15553</v>
      </c>
      <c r="B4658" t="s">
        <v>86</v>
      </c>
      <c r="C4658" t="s">
        <v>125</v>
      </c>
      <c r="D4658" t="s">
        <v>10895</v>
      </c>
      <c r="E4658">
        <v>1</v>
      </c>
    </row>
    <row r="4659" spans="1:5" x14ac:dyDescent="0.2">
      <c r="A4659" t="s">
        <v>15554</v>
      </c>
      <c r="B4659" t="s">
        <v>86</v>
      </c>
      <c r="C4659" t="s">
        <v>125</v>
      </c>
      <c r="D4659" t="s">
        <v>10901</v>
      </c>
      <c r="E4659">
        <v>222</v>
      </c>
    </row>
    <row r="4660" spans="1:5" x14ac:dyDescent="0.2">
      <c r="A4660" t="s">
        <v>15555</v>
      </c>
      <c r="B4660" t="s">
        <v>86</v>
      </c>
      <c r="C4660" t="s">
        <v>125</v>
      </c>
      <c r="D4660" t="s">
        <v>10903</v>
      </c>
      <c r="E4660">
        <v>444</v>
      </c>
    </row>
    <row r="4661" spans="1:5" x14ac:dyDescent="0.2">
      <c r="A4661" t="s">
        <v>15556</v>
      </c>
      <c r="B4661" t="s">
        <v>86</v>
      </c>
      <c r="C4661" t="s">
        <v>125</v>
      </c>
      <c r="D4661" t="s">
        <v>10907</v>
      </c>
      <c r="E4661">
        <v>2</v>
      </c>
    </row>
    <row r="4662" spans="1:5" x14ac:dyDescent="0.2">
      <c r="A4662" t="s">
        <v>15557</v>
      </c>
      <c r="B4662" t="s">
        <v>86</v>
      </c>
      <c r="C4662" t="s">
        <v>125</v>
      </c>
      <c r="D4662" t="s">
        <v>10909</v>
      </c>
      <c r="E4662">
        <v>1</v>
      </c>
    </row>
    <row r="4663" spans="1:5" x14ac:dyDescent="0.2">
      <c r="A4663" t="s">
        <v>15558</v>
      </c>
      <c r="B4663" t="s">
        <v>86</v>
      </c>
      <c r="C4663" t="s">
        <v>125</v>
      </c>
      <c r="D4663" t="s">
        <v>10925</v>
      </c>
      <c r="E4663">
        <v>1</v>
      </c>
    </row>
    <row r="4664" spans="1:5" x14ac:dyDescent="0.2">
      <c r="A4664" t="s">
        <v>15559</v>
      </c>
      <c r="B4664" t="s">
        <v>86</v>
      </c>
      <c r="C4664" t="s">
        <v>125</v>
      </c>
      <c r="D4664" t="s">
        <v>10927</v>
      </c>
      <c r="E4664">
        <v>1</v>
      </c>
    </row>
    <row r="4665" spans="1:5" x14ac:dyDescent="0.2">
      <c r="A4665" t="s">
        <v>15560</v>
      </c>
      <c r="B4665" t="s">
        <v>86</v>
      </c>
      <c r="C4665" t="s">
        <v>125</v>
      </c>
      <c r="D4665" t="s">
        <v>10929</v>
      </c>
      <c r="E4665">
        <v>3</v>
      </c>
    </row>
    <row r="4666" spans="1:5" x14ac:dyDescent="0.2">
      <c r="A4666" t="s">
        <v>15561</v>
      </c>
      <c r="B4666" t="s">
        <v>86</v>
      </c>
      <c r="C4666" t="s">
        <v>125</v>
      </c>
      <c r="D4666" t="s">
        <v>10931</v>
      </c>
      <c r="E4666">
        <v>1</v>
      </c>
    </row>
    <row r="4667" spans="1:5" x14ac:dyDescent="0.2">
      <c r="A4667" t="s">
        <v>15562</v>
      </c>
      <c r="B4667" t="s">
        <v>86</v>
      </c>
      <c r="C4667" t="s">
        <v>125</v>
      </c>
      <c r="D4667" t="s">
        <v>10941</v>
      </c>
      <c r="E4667">
        <v>3</v>
      </c>
    </row>
    <row r="4668" spans="1:5" x14ac:dyDescent="0.2">
      <c r="A4668" t="s">
        <v>15563</v>
      </c>
      <c r="B4668" t="s">
        <v>86</v>
      </c>
      <c r="C4668" t="s">
        <v>126</v>
      </c>
      <c r="D4668" t="s">
        <v>10883</v>
      </c>
      <c r="E4668">
        <v>1</v>
      </c>
    </row>
    <row r="4669" spans="1:5" x14ac:dyDescent="0.2">
      <c r="A4669" t="s">
        <v>15564</v>
      </c>
      <c r="B4669" t="s">
        <v>86</v>
      </c>
      <c r="C4669" t="s">
        <v>126</v>
      </c>
      <c r="D4669" t="s">
        <v>10887</v>
      </c>
      <c r="E4669">
        <v>1</v>
      </c>
    </row>
    <row r="4670" spans="1:5" x14ac:dyDescent="0.2">
      <c r="A4670" t="s">
        <v>15565</v>
      </c>
      <c r="B4670" t="s">
        <v>86</v>
      </c>
      <c r="C4670" t="s">
        <v>126</v>
      </c>
      <c r="D4670" t="s">
        <v>10889</v>
      </c>
      <c r="E4670">
        <v>43</v>
      </c>
    </row>
    <row r="4671" spans="1:5" x14ac:dyDescent="0.2">
      <c r="A4671" t="s">
        <v>15566</v>
      </c>
      <c r="B4671" t="s">
        <v>86</v>
      </c>
      <c r="C4671" t="s">
        <v>126</v>
      </c>
      <c r="D4671" t="s">
        <v>10901</v>
      </c>
      <c r="E4671">
        <v>47</v>
      </c>
    </row>
    <row r="4672" spans="1:5" x14ac:dyDescent="0.2">
      <c r="A4672" t="s">
        <v>15567</v>
      </c>
      <c r="B4672" t="s">
        <v>86</v>
      </c>
      <c r="C4672" t="s">
        <v>126</v>
      </c>
      <c r="D4672" t="s">
        <v>10903</v>
      </c>
      <c r="E4672">
        <v>98</v>
      </c>
    </row>
    <row r="4673" spans="1:5" x14ac:dyDescent="0.2">
      <c r="A4673" t="s">
        <v>15568</v>
      </c>
      <c r="B4673" t="s">
        <v>86</v>
      </c>
      <c r="C4673" t="s">
        <v>127</v>
      </c>
      <c r="D4673" t="s">
        <v>10851</v>
      </c>
      <c r="E4673">
        <v>1</v>
      </c>
    </row>
    <row r="4674" spans="1:5" x14ac:dyDescent="0.2">
      <c r="A4674" t="s">
        <v>15569</v>
      </c>
      <c r="B4674" t="s">
        <v>86</v>
      </c>
      <c r="C4674" t="s">
        <v>127</v>
      </c>
      <c r="D4674" t="s">
        <v>10855</v>
      </c>
      <c r="E4674">
        <v>2</v>
      </c>
    </row>
    <row r="4675" spans="1:5" x14ac:dyDescent="0.2">
      <c r="A4675" t="s">
        <v>15570</v>
      </c>
      <c r="B4675" t="s">
        <v>86</v>
      </c>
      <c r="C4675" t="s">
        <v>127</v>
      </c>
      <c r="D4675" t="s">
        <v>10859</v>
      </c>
      <c r="E4675">
        <v>1</v>
      </c>
    </row>
    <row r="4676" spans="1:5" x14ac:dyDescent="0.2">
      <c r="A4676" t="s">
        <v>15571</v>
      </c>
      <c r="B4676" t="s">
        <v>86</v>
      </c>
      <c r="C4676" t="s">
        <v>127</v>
      </c>
      <c r="D4676" t="s">
        <v>10869</v>
      </c>
      <c r="E4676">
        <v>4</v>
      </c>
    </row>
    <row r="4677" spans="1:5" x14ac:dyDescent="0.2">
      <c r="A4677" t="s">
        <v>15572</v>
      </c>
      <c r="B4677" t="s">
        <v>86</v>
      </c>
      <c r="C4677" t="s">
        <v>127</v>
      </c>
      <c r="D4677" t="s">
        <v>10883</v>
      </c>
      <c r="E4677">
        <v>1</v>
      </c>
    </row>
    <row r="4678" spans="1:5" x14ac:dyDescent="0.2">
      <c r="A4678" t="s">
        <v>15573</v>
      </c>
      <c r="B4678" t="s">
        <v>86</v>
      </c>
      <c r="C4678" t="s">
        <v>127</v>
      </c>
      <c r="D4678" t="s">
        <v>10887</v>
      </c>
      <c r="E4678">
        <v>6</v>
      </c>
    </row>
    <row r="4679" spans="1:5" x14ac:dyDescent="0.2">
      <c r="A4679" t="s">
        <v>15574</v>
      </c>
      <c r="B4679" t="s">
        <v>86</v>
      </c>
      <c r="C4679" t="s">
        <v>127</v>
      </c>
      <c r="D4679" t="s">
        <v>10889</v>
      </c>
      <c r="E4679">
        <v>121</v>
      </c>
    </row>
    <row r="4680" spans="1:5" x14ac:dyDescent="0.2">
      <c r="A4680" t="s">
        <v>15575</v>
      </c>
      <c r="B4680" t="s">
        <v>86</v>
      </c>
      <c r="C4680" t="s">
        <v>127</v>
      </c>
      <c r="D4680" t="s">
        <v>10901</v>
      </c>
      <c r="E4680">
        <v>134</v>
      </c>
    </row>
    <row r="4681" spans="1:5" x14ac:dyDescent="0.2">
      <c r="A4681" t="s">
        <v>15576</v>
      </c>
      <c r="B4681" t="s">
        <v>86</v>
      </c>
      <c r="C4681" t="s">
        <v>127</v>
      </c>
      <c r="D4681" t="s">
        <v>10903</v>
      </c>
      <c r="E4681">
        <v>287</v>
      </c>
    </row>
    <row r="4682" spans="1:5" x14ac:dyDescent="0.2">
      <c r="A4682" t="s">
        <v>15577</v>
      </c>
      <c r="B4682" t="s">
        <v>86</v>
      </c>
      <c r="C4682" t="s">
        <v>127</v>
      </c>
      <c r="D4682" t="s">
        <v>10907</v>
      </c>
      <c r="E4682">
        <v>1</v>
      </c>
    </row>
    <row r="4683" spans="1:5" x14ac:dyDescent="0.2">
      <c r="A4683" t="s">
        <v>15578</v>
      </c>
      <c r="B4683" t="s">
        <v>86</v>
      </c>
      <c r="C4683" t="s">
        <v>127</v>
      </c>
      <c r="D4683" t="s">
        <v>10927</v>
      </c>
      <c r="E4683">
        <v>1</v>
      </c>
    </row>
    <row r="4684" spans="1:5" x14ac:dyDescent="0.2">
      <c r="A4684" t="s">
        <v>15579</v>
      </c>
      <c r="B4684" t="s">
        <v>86</v>
      </c>
      <c r="C4684" t="s">
        <v>127</v>
      </c>
      <c r="D4684" t="s">
        <v>10931</v>
      </c>
      <c r="E4684">
        <v>1</v>
      </c>
    </row>
    <row r="4685" spans="1:5" x14ac:dyDescent="0.2">
      <c r="A4685" t="s">
        <v>15580</v>
      </c>
      <c r="B4685" t="s">
        <v>86</v>
      </c>
      <c r="C4685" t="s">
        <v>127</v>
      </c>
      <c r="D4685" t="s">
        <v>10941</v>
      </c>
      <c r="E4685">
        <v>3</v>
      </c>
    </row>
    <row r="4686" spans="1:5" x14ac:dyDescent="0.2">
      <c r="A4686" t="s">
        <v>15581</v>
      </c>
      <c r="B4686" t="s">
        <v>86</v>
      </c>
      <c r="C4686" t="s">
        <v>128</v>
      </c>
      <c r="D4686" t="s">
        <v>10851</v>
      </c>
      <c r="E4686">
        <v>1</v>
      </c>
    </row>
    <row r="4687" spans="1:5" x14ac:dyDescent="0.2">
      <c r="A4687" t="s">
        <v>15582</v>
      </c>
      <c r="B4687" t="s">
        <v>86</v>
      </c>
      <c r="C4687" t="s">
        <v>128</v>
      </c>
      <c r="D4687" t="s">
        <v>10869</v>
      </c>
      <c r="E4687">
        <v>2</v>
      </c>
    </row>
    <row r="4688" spans="1:5" x14ac:dyDescent="0.2">
      <c r="A4688" t="s">
        <v>15583</v>
      </c>
      <c r="B4688" t="s">
        <v>86</v>
      </c>
      <c r="C4688" t="s">
        <v>128</v>
      </c>
      <c r="D4688" t="s">
        <v>10875</v>
      </c>
      <c r="E4688">
        <v>2</v>
      </c>
    </row>
    <row r="4689" spans="1:5" x14ac:dyDescent="0.2">
      <c r="A4689" t="s">
        <v>15584</v>
      </c>
      <c r="B4689" t="s">
        <v>86</v>
      </c>
      <c r="C4689" t="s">
        <v>128</v>
      </c>
      <c r="D4689" t="s">
        <v>10877</v>
      </c>
      <c r="E4689">
        <v>2</v>
      </c>
    </row>
    <row r="4690" spans="1:5" x14ac:dyDescent="0.2">
      <c r="A4690" t="s">
        <v>15585</v>
      </c>
      <c r="B4690" t="s">
        <v>86</v>
      </c>
      <c r="C4690" t="s">
        <v>128</v>
      </c>
      <c r="D4690" t="s">
        <v>10887</v>
      </c>
      <c r="E4690">
        <v>5</v>
      </c>
    </row>
    <row r="4691" spans="1:5" x14ac:dyDescent="0.2">
      <c r="A4691" t="s">
        <v>15586</v>
      </c>
      <c r="B4691" t="s">
        <v>86</v>
      </c>
      <c r="C4691" t="s">
        <v>128</v>
      </c>
      <c r="D4691" t="s">
        <v>10889</v>
      </c>
      <c r="E4691">
        <v>57</v>
      </c>
    </row>
    <row r="4692" spans="1:5" x14ac:dyDescent="0.2">
      <c r="A4692" t="s">
        <v>15587</v>
      </c>
      <c r="B4692" t="s">
        <v>86</v>
      </c>
      <c r="C4692" t="s">
        <v>128</v>
      </c>
      <c r="D4692" t="s">
        <v>10895</v>
      </c>
      <c r="E4692">
        <v>1</v>
      </c>
    </row>
    <row r="4693" spans="1:5" x14ac:dyDescent="0.2">
      <c r="A4693" t="s">
        <v>15588</v>
      </c>
      <c r="B4693" t="s">
        <v>86</v>
      </c>
      <c r="C4693" t="s">
        <v>128</v>
      </c>
      <c r="D4693" t="s">
        <v>10901</v>
      </c>
      <c r="E4693">
        <v>66</v>
      </c>
    </row>
    <row r="4694" spans="1:5" x14ac:dyDescent="0.2">
      <c r="A4694" t="s">
        <v>15589</v>
      </c>
      <c r="B4694" t="s">
        <v>86</v>
      </c>
      <c r="C4694" t="s">
        <v>128</v>
      </c>
      <c r="D4694" t="s">
        <v>10903</v>
      </c>
      <c r="E4694">
        <v>126</v>
      </c>
    </row>
    <row r="4695" spans="1:5" x14ac:dyDescent="0.2">
      <c r="A4695" t="s">
        <v>15590</v>
      </c>
      <c r="B4695" t="s">
        <v>86</v>
      </c>
      <c r="C4695" t="s">
        <v>128</v>
      </c>
      <c r="D4695" t="s">
        <v>10923</v>
      </c>
      <c r="E4695">
        <v>1</v>
      </c>
    </row>
    <row r="4696" spans="1:5" x14ac:dyDescent="0.2">
      <c r="A4696" t="s">
        <v>15591</v>
      </c>
      <c r="B4696" t="s">
        <v>86</v>
      </c>
      <c r="C4696" t="s">
        <v>128</v>
      </c>
      <c r="D4696" t="s">
        <v>10925</v>
      </c>
      <c r="E4696">
        <v>1</v>
      </c>
    </row>
    <row r="4697" spans="1:5" x14ac:dyDescent="0.2">
      <c r="A4697" t="s">
        <v>15592</v>
      </c>
      <c r="B4697" t="s">
        <v>86</v>
      </c>
      <c r="C4697" t="s">
        <v>128</v>
      </c>
      <c r="D4697" t="s">
        <v>10941</v>
      </c>
      <c r="E4697">
        <v>1</v>
      </c>
    </row>
    <row r="4698" spans="1:5" x14ac:dyDescent="0.2">
      <c r="A4698" t="s">
        <v>15593</v>
      </c>
      <c r="B4698" t="s">
        <v>86</v>
      </c>
      <c r="C4698" t="s">
        <v>129</v>
      </c>
      <c r="D4698" t="s">
        <v>10865</v>
      </c>
      <c r="E4698">
        <v>1</v>
      </c>
    </row>
    <row r="4699" spans="1:5" x14ac:dyDescent="0.2">
      <c r="A4699" t="s">
        <v>15594</v>
      </c>
      <c r="B4699" t="s">
        <v>86</v>
      </c>
      <c r="C4699" t="s">
        <v>129</v>
      </c>
      <c r="D4699" t="s">
        <v>10875</v>
      </c>
      <c r="E4699">
        <v>1</v>
      </c>
    </row>
    <row r="4700" spans="1:5" x14ac:dyDescent="0.2">
      <c r="A4700" t="s">
        <v>15595</v>
      </c>
      <c r="B4700" t="s">
        <v>86</v>
      </c>
      <c r="C4700" t="s">
        <v>129</v>
      </c>
      <c r="D4700" t="s">
        <v>10881</v>
      </c>
      <c r="E4700">
        <v>1</v>
      </c>
    </row>
    <row r="4701" spans="1:5" x14ac:dyDescent="0.2">
      <c r="A4701" t="s">
        <v>15596</v>
      </c>
      <c r="B4701" t="s">
        <v>86</v>
      </c>
      <c r="C4701" t="s">
        <v>129</v>
      </c>
      <c r="D4701" t="s">
        <v>10887</v>
      </c>
      <c r="E4701">
        <v>4</v>
      </c>
    </row>
    <row r="4702" spans="1:5" x14ac:dyDescent="0.2">
      <c r="A4702" t="s">
        <v>15597</v>
      </c>
      <c r="B4702" t="s">
        <v>86</v>
      </c>
      <c r="C4702" t="s">
        <v>129</v>
      </c>
      <c r="D4702" t="s">
        <v>10889</v>
      </c>
      <c r="E4702">
        <v>62</v>
      </c>
    </row>
    <row r="4703" spans="1:5" x14ac:dyDescent="0.2">
      <c r="A4703" t="s">
        <v>15598</v>
      </c>
      <c r="B4703" t="s">
        <v>86</v>
      </c>
      <c r="C4703" t="s">
        <v>129</v>
      </c>
      <c r="D4703" t="s">
        <v>10899</v>
      </c>
      <c r="E4703">
        <v>1</v>
      </c>
    </row>
    <row r="4704" spans="1:5" x14ac:dyDescent="0.2">
      <c r="A4704" t="s">
        <v>15599</v>
      </c>
      <c r="B4704" t="s">
        <v>86</v>
      </c>
      <c r="C4704" t="s">
        <v>129</v>
      </c>
      <c r="D4704" t="s">
        <v>10901</v>
      </c>
      <c r="E4704">
        <v>68</v>
      </c>
    </row>
    <row r="4705" spans="1:5" x14ac:dyDescent="0.2">
      <c r="A4705" t="s">
        <v>15600</v>
      </c>
      <c r="B4705" t="s">
        <v>86</v>
      </c>
      <c r="C4705" t="s">
        <v>129</v>
      </c>
      <c r="D4705" t="s">
        <v>10903</v>
      </c>
      <c r="E4705">
        <v>128</v>
      </c>
    </row>
    <row r="4706" spans="1:5" x14ac:dyDescent="0.2">
      <c r="A4706" t="s">
        <v>15601</v>
      </c>
      <c r="B4706" t="s">
        <v>86</v>
      </c>
      <c r="C4706" t="s">
        <v>129</v>
      </c>
      <c r="D4706" t="s">
        <v>10907</v>
      </c>
      <c r="E4706">
        <v>1</v>
      </c>
    </row>
    <row r="4707" spans="1:5" x14ac:dyDescent="0.2">
      <c r="A4707" t="s">
        <v>15602</v>
      </c>
      <c r="B4707" t="s">
        <v>86</v>
      </c>
      <c r="C4707" t="s">
        <v>129</v>
      </c>
      <c r="D4707" t="s">
        <v>10941</v>
      </c>
      <c r="E4707">
        <v>4</v>
      </c>
    </row>
    <row r="4708" spans="1:5" x14ac:dyDescent="0.2">
      <c r="A4708" t="s">
        <v>15603</v>
      </c>
      <c r="B4708" t="s">
        <v>86</v>
      </c>
      <c r="C4708" t="s">
        <v>131</v>
      </c>
      <c r="D4708" t="s">
        <v>10869</v>
      </c>
      <c r="E4708">
        <v>1</v>
      </c>
    </row>
    <row r="4709" spans="1:5" x14ac:dyDescent="0.2">
      <c r="A4709" t="s">
        <v>15604</v>
      </c>
      <c r="B4709" t="s">
        <v>86</v>
      </c>
      <c r="C4709" t="s">
        <v>131</v>
      </c>
      <c r="D4709" t="s">
        <v>10875</v>
      </c>
      <c r="E4709">
        <v>1</v>
      </c>
    </row>
    <row r="4710" spans="1:5" x14ac:dyDescent="0.2">
      <c r="A4710" t="s">
        <v>15605</v>
      </c>
      <c r="B4710" t="s">
        <v>86</v>
      </c>
      <c r="C4710" t="s">
        <v>131</v>
      </c>
      <c r="D4710" t="s">
        <v>10877</v>
      </c>
      <c r="E4710">
        <v>2</v>
      </c>
    </row>
    <row r="4711" spans="1:5" x14ac:dyDescent="0.2">
      <c r="A4711" t="s">
        <v>15606</v>
      </c>
      <c r="B4711" t="s">
        <v>86</v>
      </c>
      <c r="C4711" t="s">
        <v>131</v>
      </c>
      <c r="D4711" t="s">
        <v>10887</v>
      </c>
      <c r="E4711">
        <v>4</v>
      </c>
    </row>
    <row r="4712" spans="1:5" x14ac:dyDescent="0.2">
      <c r="A4712" t="s">
        <v>15607</v>
      </c>
      <c r="B4712" t="s">
        <v>86</v>
      </c>
      <c r="C4712" t="s">
        <v>131</v>
      </c>
      <c r="D4712" t="s">
        <v>10889</v>
      </c>
      <c r="E4712">
        <v>73</v>
      </c>
    </row>
    <row r="4713" spans="1:5" x14ac:dyDescent="0.2">
      <c r="A4713" t="s">
        <v>15608</v>
      </c>
      <c r="B4713" t="s">
        <v>86</v>
      </c>
      <c r="C4713" t="s">
        <v>131</v>
      </c>
      <c r="D4713" t="s">
        <v>10901</v>
      </c>
      <c r="E4713">
        <v>97</v>
      </c>
    </row>
    <row r="4714" spans="1:5" x14ac:dyDescent="0.2">
      <c r="A4714" t="s">
        <v>15609</v>
      </c>
      <c r="B4714" t="s">
        <v>86</v>
      </c>
      <c r="C4714" t="s">
        <v>131</v>
      </c>
      <c r="D4714" t="s">
        <v>10903</v>
      </c>
      <c r="E4714">
        <v>177</v>
      </c>
    </row>
    <row r="4715" spans="1:5" x14ac:dyDescent="0.2">
      <c r="A4715" t="s">
        <v>15610</v>
      </c>
      <c r="B4715" t="s">
        <v>86</v>
      </c>
      <c r="C4715" t="s">
        <v>131</v>
      </c>
      <c r="D4715" t="s">
        <v>10909</v>
      </c>
      <c r="E4715">
        <v>1</v>
      </c>
    </row>
    <row r="4716" spans="1:5" x14ac:dyDescent="0.2">
      <c r="A4716" t="s">
        <v>15611</v>
      </c>
      <c r="B4716" t="s">
        <v>86</v>
      </c>
      <c r="C4716" t="s">
        <v>131</v>
      </c>
      <c r="D4716" t="s">
        <v>10941</v>
      </c>
      <c r="E4716">
        <v>2</v>
      </c>
    </row>
    <row r="4717" spans="1:5" x14ac:dyDescent="0.2">
      <c r="A4717" t="s">
        <v>15612</v>
      </c>
      <c r="B4717" t="s">
        <v>86</v>
      </c>
      <c r="C4717" t="s">
        <v>132</v>
      </c>
      <c r="D4717" t="s">
        <v>10855</v>
      </c>
      <c r="E4717">
        <v>1</v>
      </c>
    </row>
    <row r="4718" spans="1:5" x14ac:dyDescent="0.2">
      <c r="A4718" t="s">
        <v>15613</v>
      </c>
      <c r="B4718" t="s">
        <v>86</v>
      </c>
      <c r="C4718" t="s">
        <v>132</v>
      </c>
      <c r="D4718" t="s">
        <v>10869</v>
      </c>
      <c r="E4718">
        <v>3</v>
      </c>
    </row>
    <row r="4719" spans="1:5" x14ac:dyDescent="0.2">
      <c r="A4719" t="s">
        <v>15614</v>
      </c>
      <c r="B4719" t="s">
        <v>86</v>
      </c>
      <c r="C4719" t="s">
        <v>132</v>
      </c>
      <c r="D4719" t="s">
        <v>10877</v>
      </c>
      <c r="E4719">
        <v>1</v>
      </c>
    </row>
    <row r="4720" spans="1:5" x14ac:dyDescent="0.2">
      <c r="A4720" t="s">
        <v>15615</v>
      </c>
      <c r="B4720" t="s">
        <v>86</v>
      </c>
      <c r="C4720" t="s">
        <v>132</v>
      </c>
      <c r="D4720" t="s">
        <v>10883</v>
      </c>
      <c r="E4720">
        <v>3</v>
      </c>
    </row>
    <row r="4721" spans="1:5" x14ac:dyDescent="0.2">
      <c r="A4721" t="s">
        <v>15616</v>
      </c>
      <c r="B4721" t="s">
        <v>86</v>
      </c>
      <c r="C4721" t="s">
        <v>132</v>
      </c>
      <c r="D4721" t="s">
        <v>10887</v>
      </c>
      <c r="E4721">
        <v>4</v>
      </c>
    </row>
    <row r="4722" spans="1:5" x14ac:dyDescent="0.2">
      <c r="A4722" t="s">
        <v>15617</v>
      </c>
      <c r="B4722" t="s">
        <v>86</v>
      </c>
      <c r="C4722" t="s">
        <v>132</v>
      </c>
      <c r="D4722" t="s">
        <v>10889</v>
      </c>
      <c r="E4722">
        <v>93</v>
      </c>
    </row>
    <row r="4723" spans="1:5" x14ac:dyDescent="0.2">
      <c r="A4723" t="s">
        <v>15618</v>
      </c>
      <c r="B4723" t="s">
        <v>86</v>
      </c>
      <c r="C4723" t="s">
        <v>132</v>
      </c>
      <c r="D4723" t="s">
        <v>10893</v>
      </c>
      <c r="E4723">
        <v>1</v>
      </c>
    </row>
    <row r="4724" spans="1:5" x14ac:dyDescent="0.2">
      <c r="A4724" t="s">
        <v>15619</v>
      </c>
      <c r="B4724" t="s">
        <v>86</v>
      </c>
      <c r="C4724" t="s">
        <v>132</v>
      </c>
      <c r="D4724" t="s">
        <v>10901</v>
      </c>
      <c r="E4724">
        <v>104</v>
      </c>
    </row>
    <row r="4725" spans="1:5" x14ac:dyDescent="0.2">
      <c r="A4725" t="s">
        <v>15620</v>
      </c>
      <c r="B4725" t="s">
        <v>86</v>
      </c>
      <c r="C4725" t="s">
        <v>132</v>
      </c>
      <c r="D4725" t="s">
        <v>10903</v>
      </c>
      <c r="E4725">
        <v>193</v>
      </c>
    </row>
    <row r="4726" spans="1:5" x14ac:dyDescent="0.2">
      <c r="A4726" t="s">
        <v>15621</v>
      </c>
      <c r="B4726" t="s">
        <v>86</v>
      </c>
      <c r="C4726" t="s">
        <v>132</v>
      </c>
      <c r="D4726" t="s">
        <v>10921</v>
      </c>
      <c r="E4726">
        <v>1</v>
      </c>
    </row>
    <row r="4727" spans="1:5" x14ac:dyDescent="0.2">
      <c r="A4727" t="s">
        <v>15622</v>
      </c>
      <c r="B4727" t="s">
        <v>86</v>
      </c>
      <c r="C4727" t="s">
        <v>132</v>
      </c>
      <c r="D4727" t="s">
        <v>10927</v>
      </c>
      <c r="E4727">
        <v>2</v>
      </c>
    </row>
    <row r="4728" spans="1:5" x14ac:dyDescent="0.2">
      <c r="A4728" t="s">
        <v>15623</v>
      </c>
      <c r="B4728" t="s">
        <v>86</v>
      </c>
      <c r="C4728" t="s">
        <v>132</v>
      </c>
      <c r="D4728" t="s">
        <v>10929</v>
      </c>
      <c r="E4728">
        <v>2</v>
      </c>
    </row>
    <row r="4729" spans="1:5" x14ac:dyDescent="0.2">
      <c r="A4729" t="s">
        <v>15624</v>
      </c>
      <c r="B4729" t="s">
        <v>86</v>
      </c>
      <c r="C4729" t="s">
        <v>132</v>
      </c>
      <c r="D4729" t="s">
        <v>10941</v>
      </c>
      <c r="E4729">
        <v>2</v>
      </c>
    </row>
    <row r="4730" spans="1:5" x14ac:dyDescent="0.2">
      <c r="A4730" t="s">
        <v>15625</v>
      </c>
      <c r="B4730" t="s">
        <v>86</v>
      </c>
      <c r="C4730" t="s">
        <v>133</v>
      </c>
      <c r="D4730" t="s">
        <v>10855</v>
      </c>
      <c r="E4730">
        <v>1</v>
      </c>
    </row>
    <row r="4731" spans="1:5" x14ac:dyDescent="0.2">
      <c r="A4731" t="s">
        <v>15626</v>
      </c>
      <c r="B4731" t="s">
        <v>86</v>
      </c>
      <c r="C4731" t="s">
        <v>133</v>
      </c>
      <c r="D4731" t="s">
        <v>10869</v>
      </c>
      <c r="E4731">
        <v>3</v>
      </c>
    </row>
    <row r="4732" spans="1:5" x14ac:dyDescent="0.2">
      <c r="A4732" t="s">
        <v>15627</v>
      </c>
      <c r="B4732" t="s">
        <v>86</v>
      </c>
      <c r="C4732" t="s">
        <v>133</v>
      </c>
      <c r="D4732" t="s">
        <v>10873</v>
      </c>
      <c r="E4732">
        <v>1</v>
      </c>
    </row>
    <row r="4733" spans="1:5" x14ac:dyDescent="0.2">
      <c r="A4733" t="s">
        <v>15628</v>
      </c>
      <c r="B4733" t="s">
        <v>86</v>
      </c>
      <c r="C4733" t="s">
        <v>133</v>
      </c>
      <c r="D4733" t="s">
        <v>10877</v>
      </c>
      <c r="E4733">
        <v>1</v>
      </c>
    </row>
    <row r="4734" spans="1:5" x14ac:dyDescent="0.2">
      <c r="A4734" t="s">
        <v>15629</v>
      </c>
      <c r="B4734" t="s">
        <v>86</v>
      </c>
      <c r="C4734" t="s">
        <v>133</v>
      </c>
      <c r="D4734" t="s">
        <v>10885</v>
      </c>
      <c r="E4734">
        <v>1</v>
      </c>
    </row>
    <row r="4735" spans="1:5" x14ac:dyDescent="0.2">
      <c r="A4735" t="s">
        <v>15630</v>
      </c>
      <c r="B4735" t="s">
        <v>86</v>
      </c>
      <c r="C4735" t="s">
        <v>133</v>
      </c>
      <c r="D4735" t="s">
        <v>10887</v>
      </c>
      <c r="E4735">
        <v>7</v>
      </c>
    </row>
    <row r="4736" spans="1:5" x14ac:dyDescent="0.2">
      <c r="A4736" t="s">
        <v>15631</v>
      </c>
      <c r="B4736" t="s">
        <v>86</v>
      </c>
      <c r="C4736" t="s">
        <v>133</v>
      </c>
      <c r="D4736" t="s">
        <v>10889</v>
      </c>
      <c r="E4736">
        <v>137</v>
      </c>
    </row>
    <row r="4737" spans="1:5" x14ac:dyDescent="0.2">
      <c r="A4737" t="s">
        <v>15632</v>
      </c>
      <c r="B4737" t="s">
        <v>86</v>
      </c>
      <c r="C4737" t="s">
        <v>133</v>
      </c>
      <c r="D4737" t="s">
        <v>10901</v>
      </c>
      <c r="E4737">
        <v>148</v>
      </c>
    </row>
    <row r="4738" spans="1:5" x14ac:dyDescent="0.2">
      <c r="A4738" t="s">
        <v>15633</v>
      </c>
      <c r="B4738" t="s">
        <v>86</v>
      </c>
      <c r="C4738" t="s">
        <v>133</v>
      </c>
      <c r="D4738" t="s">
        <v>10903</v>
      </c>
      <c r="E4738">
        <v>299</v>
      </c>
    </row>
    <row r="4739" spans="1:5" x14ac:dyDescent="0.2">
      <c r="A4739" t="s">
        <v>15634</v>
      </c>
      <c r="B4739" t="s">
        <v>86</v>
      </c>
      <c r="C4739" t="s">
        <v>133</v>
      </c>
      <c r="D4739" t="s">
        <v>10907</v>
      </c>
      <c r="E4739">
        <v>1</v>
      </c>
    </row>
    <row r="4740" spans="1:5" x14ac:dyDescent="0.2">
      <c r="A4740" t="s">
        <v>15635</v>
      </c>
      <c r="B4740" t="s">
        <v>86</v>
      </c>
      <c r="C4740" t="s">
        <v>133</v>
      </c>
      <c r="D4740" t="s">
        <v>10921</v>
      </c>
      <c r="E4740">
        <v>1</v>
      </c>
    </row>
    <row r="4741" spans="1:5" x14ac:dyDescent="0.2">
      <c r="A4741" t="s">
        <v>15636</v>
      </c>
      <c r="B4741" t="s">
        <v>86</v>
      </c>
      <c r="C4741" t="s">
        <v>133</v>
      </c>
      <c r="D4741" t="s">
        <v>10931</v>
      </c>
      <c r="E4741">
        <v>1</v>
      </c>
    </row>
    <row r="4742" spans="1:5" x14ac:dyDescent="0.2">
      <c r="A4742" t="s">
        <v>15637</v>
      </c>
      <c r="B4742" t="s">
        <v>86</v>
      </c>
      <c r="C4742" t="s">
        <v>133</v>
      </c>
      <c r="D4742" t="s">
        <v>10941</v>
      </c>
      <c r="E4742">
        <v>4</v>
      </c>
    </row>
    <row r="4743" spans="1:5" x14ac:dyDescent="0.2">
      <c r="A4743" t="s">
        <v>15638</v>
      </c>
      <c r="B4743" t="s">
        <v>86</v>
      </c>
      <c r="C4743" t="s">
        <v>134</v>
      </c>
      <c r="D4743" t="s">
        <v>10889</v>
      </c>
      <c r="E4743">
        <v>34</v>
      </c>
    </row>
    <row r="4744" spans="1:5" x14ac:dyDescent="0.2">
      <c r="A4744" t="s">
        <v>15639</v>
      </c>
      <c r="B4744" t="s">
        <v>86</v>
      </c>
      <c r="C4744" t="s">
        <v>134</v>
      </c>
      <c r="D4744" t="s">
        <v>10901</v>
      </c>
      <c r="E4744">
        <v>40</v>
      </c>
    </row>
    <row r="4745" spans="1:5" x14ac:dyDescent="0.2">
      <c r="A4745" t="s">
        <v>15640</v>
      </c>
      <c r="B4745" t="s">
        <v>86</v>
      </c>
      <c r="C4745" t="s">
        <v>134</v>
      </c>
      <c r="D4745" t="s">
        <v>10903</v>
      </c>
      <c r="E4745">
        <v>115</v>
      </c>
    </row>
    <row r="4746" spans="1:5" x14ac:dyDescent="0.2">
      <c r="A4746" t="s">
        <v>15641</v>
      </c>
      <c r="B4746" t="s">
        <v>86</v>
      </c>
      <c r="C4746" t="s">
        <v>135</v>
      </c>
      <c r="D4746" t="s">
        <v>10889</v>
      </c>
      <c r="E4746">
        <v>27</v>
      </c>
    </row>
    <row r="4747" spans="1:5" x14ac:dyDescent="0.2">
      <c r="A4747" t="s">
        <v>15642</v>
      </c>
      <c r="B4747" t="s">
        <v>86</v>
      </c>
      <c r="C4747" t="s">
        <v>135</v>
      </c>
      <c r="D4747" t="s">
        <v>10901</v>
      </c>
      <c r="E4747">
        <v>30</v>
      </c>
    </row>
    <row r="4748" spans="1:5" x14ac:dyDescent="0.2">
      <c r="A4748" t="s">
        <v>15643</v>
      </c>
      <c r="B4748" t="s">
        <v>86</v>
      </c>
      <c r="C4748" t="s">
        <v>135</v>
      </c>
      <c r="D4748" t="s">
        <v>10903</v>
      </c>
      <c r="E4748">
        <v>54</v>
      </c>
    </row>
    <row r="4749" spans="1:5" x14ac:dyDescent="0.2">
      <c r="A4749" t="s">
        <v>15644</v>
      </c>
      <c r="B4749" t="s">
        <v>86</v>
      </c>
      <c r="C4749" t="s">
        <v>136</v>
      </c>
      <c r="D4749" t="s">
        <v>10869</v>
      </c>
      <c r="E4749">
        <v>1</v>
      </c>
    </row>
    <row r="4750" spans="1:5" x14ac:dyDescent="0.2">
      <c r="A4750" t="s">
        <v>15645</v>
      </c>
      <c r="B4750" t="s">
        <v>86</v>
      </c>
      <c r="C4750" t="s">
        <v>136</v>
      </c>
      <c r="D4750" t="s">
        <v>10887</v>
      </c>
      <c r="E4750">
        <v>1</v>
      </c>
    </row>
    <row r="4751" spans="1:5" x14ac:dyDescent="0.2">
      <c r="A4751" t="s">
        <v>15646</v>
      </c>
      <c r="B4751" t="s">
        <v>86</v>
      </c>
      <c r="C4751" t="s">
        <v>136</v>
      </c>
      <c r="D4751" t="s">
        <v>10889</v>
      </c>
      <c r="E4751">
        <v>41</v>
      </c>
    </row>
    <row r="4752" spans="1:5" x14ac:dyDescent="0.2">
      <c r="A4752" t="s">
        <v>15647</v>
      </c>
      <c r="B4752" t="s">
        <v>86</v>
      </c>
      <c r="C4752" t="s">
        <v>136</v>
      </c>
      <c r="D4752" t="s">
        <v>10901</v>
      </c>
      <c r="E4752">
        <v>41</v>
      </c>
    </row>
    <row r="4753" spans="1:5" x14ac:dyDescent="0.2">
      <c r="A4753" t="s">
        <v>15648</v>
      </c>
      <c r="B4753" t="s">
        <v>86</v>
      </c>
      <c r="C4753" t="s">
        <v>136</v>
      </c>
      <c r="D4753" t="s">
        <v>10903</v>
      </c>
      <c r="E4753">
        <v>107</v>
      </c>
    </row>
    <row r="4754" spans="1:5" x14ac:dyDescent="0.2">
      <c r="A4754" t="s">
        <v>15649</v>
      </c>
      <c r="B4754" t="s">
        <v>86</v>
      </c>
      <c r="C4754" t="s">
        <v>137</v>
      </c>
      <c r="D4754" t="s">
        <v>10855</v>
      </c>
      <c r="E4754">
        <v>1</v>
      </c>
    </row>
    <row r="4755" spans="1:5" x14ac:dyDescent="0.2">
      <c r="A4755" t="s">
        <v>15650</v>
      </c>
      <c r="B4755" t="s">
        <v>86</v>
      </c>
      <c r="C4755" t="s">
        <v>137</v>
      </c>
      <c r="D4755" t="s">
        <v>10859</v>
      </c>
      <c r="E4755">
        <v>1</v>
      </c>
    </row>
    <row r="4756" spans="1:5" x14ac:dyDescent="0.2">
      <c r="A4756" t="s">
        <v>15651</v>
      </c>
      <c r="B4756" t="s">
        <v>86</v>
      </c>
      <c r="C4756" t="s">
        <v>137</v>
      </c>
      <c r="D4756" t="s">
        <v>10883</v>
      </c>
      <c r="E4756">
        <v>1</v>
      </c>
    </row>
    <row r="4757" spans="1:5" x14ac:dyDescent="0.2">
      <c r="A4757" t="s">
        <v>15652</v>
      </c>
      <c r="B4757" t="s">
        <v>86</v>
      </c>
      <c r="C4757" t="s">
        <v>137</v>
      </c>
      <c r="D4757" t="s">
        <v>10887</v>
      </c>
      <c r="E4757">
        <v>4</v>
      </c>
    </row>
    <row r="4758" spans="1:5" x14ac:dyDescent="0.2">
      <c r="A4758" t="s">
        <v>15653</v>
      </c>
      <c r="B4758" t="s">
        <v>86</v>
      </c>
      <c r="C4758" t="s">
        <v>137</v>
      </c>
      <c r="D4758" t="s">
        <v>10889</v>
      </c>
      <c r="E4758">
        <v>137</v>
      </c>
    </row>
    <row r="4759" spans="1:5" x14ac:dyDescent="0.2">
      <c r="A4759" t="s">
        <v>15654</v>
      </c>
      <c r="B4759" t="s">
        <v>86</v>
      </c>
      <c r="C4759" t="s">
        <v>137</v>
      </c>
      <c r="D4759" t="s">
        <v>10901</v>
      </c>
      <c r="E4759">
        <v>143</v>
      </c>
    </row>
    <row r="4760" spans="1:5" x14ac:dyDescent="0.2">
      <c r="A4760" t="s">
        <v>15655</v>
      </c>
      <c r="B4760" t="s">
        <v>86</v>
      </c>
      <c r="C4760" t="s">
        <v>137</v>
      </c>
      <c r="D4760" t="s">
        <v>10903</v>
      </c>
      <c r="E4760">
        <v>316</v>
      </c>
    </row>
    <row r="4761" spans="1:5" x14ac:dyDescent="0.2">
      <c r="A4761" t="s">
        <v>15656</v>
      </c>
      <c r="B4761" t="s">
        <v>86</v>
      </c>
      <c r="C4761" t="s">
        <v>137</v>
      </c>
      <c r="D4761" t="s">
        <v>10907</v>
      </c>
      <c r="E4761">
        <v>1</v>
      </c>
    </row>
    <row r="4762" spans="1:5" x14ac:dyDescent="0.2">
      <c r="A4762" t="s">
        <v>15657</v>
      </c>
      <c r="B4762" t="s">
        <v>86</v>
      </c>
      <c r="C4762" t="s">
        <v>137</v>
      </c>
      <c r="D4762" t="s">
        <v>10909</v>
      </c>
      <c r="E4762">
        <v>1</v>
      </c>
    </row>
    <row r="4763" spans="1:5" x14ac:dyDescent="0.2">
      <c r="A4763" t="s">
        <v>15658</v>
      </c>
      <c r="B4763" t="s">
        <v>86</v>
      </c>
      <c r="C4763" t="s">
        <v>137</v>
      </c>
      <c r="D4763" t="s">
        <v>10921</v>
      </c>
      <c r="E4763">
        <v>1</v>
      </c>
    </row>
    <row r="4764" spans="1:5" x14ac:dyDescent="0.2">
      <c r="A4764" t="s">
        <v>15659</v>
      </c>
      <c r="B4764" t="s">
        <v>86</v>
      </c>
      <c r="C4764" t="s">
        <v>137</v>
      </c>
      <c r="D4764" t="s">
        <v>10925</v>
      </c>
      <c r="E4764">
        <v>1</v>
      </c>
    </row>
    <row r="4765" spans="1:5" x14ac:dyDescent="0.2">
      <c r="A4765" t="s">
        <v>15660</v>
      </c>
      <c r="B4765" t="s">
        <v>86</v>
      </c>
      <c r="C4765" t="s">
        <v>137</v>
      </c>
      <c r="D4765" t="s">
        <v>10929</v>
      </c>
      <c r="E4765">
        <v>1</v>
      </c>
    </row>
    <row r="4766" spans="1:5" x14ac:dyDescent="0.2">
      <c r="A4766" t="s">
        <v>15661</v>
      </c>
      <c r="B4766" t="s">
        <v>86</v>
      </c>
      <c r="C4766" t="s">
        <v>138</v>
      </c>
      <c r="D4766" t="s">
        <v>10887</v>
      </c>
      <c r="E4766">
        <v>5</v>
      </c>
    </row>
    <row r="4767" spans="1:5" x14ac:dyDescent="0.2">
      <c r="A4767" t="s">
        <v>15662</v>
      </c>
      <c r="B4767" t="s">
        <v>86</v>
      </c>
      <c r="C4767" t="s">
        <v>138</v>
      </c>
      <c r="D4767" t="s">
        <v>10889</v>
      </c>
      <c r="E4767">
        <v>155</v>
      </c>
    </row>
    <row r="4768" spans="1:5" x14ac:dyDescent="0.2">
      <c r="A4768" t="s">
        <v>15663</v>
      </c>
      <c r="B4768" t="s">
        <v>86</v>
      </c>
      <c r="C4768" t="s">
        <v>138</v>
      </c>
      <c r="D4768" t="s">
        <v>10901</v>
      </c>
      <c r="E4768">
        <v>180</v>
      </c>
    </row>
    <row r="4769" spans="1:5" x14ac:dyDescent="0.2">
      <c r="A4769" t="s">
        <v>15664</v>
      </c>
      <c r="B4769" t="s">
        <v>86</v>
      </c>
      <c r="C4769" t="s">
        <v>138</v>
      </c>
      <c r="D4769" t="s">
        <v>10903</v>
      </c>
      <c r="E4769">
        <v>346</v>
      </c>
    </row>
    <row r="4770" spans="1:5" x14ac:dyDescent="0.2">
      <c r="A4770" t="s">
        <v>15665</v>
      </c>
      <c r="B4770" t="s">
        <v>86</v>
      </c>
      <c r="C4770" t="s">
        <v>138</v>
      </c>
      <c r="D4770" t="s">
        <v>10907</v>
      </c>
      <c r="E4770">
        <v>2</v>
      </c>
    </row>
    <row r="4771" spans="1:5" x14ac:dyDescent="0.2">
      <c r="A4771" t="s">
        <v>15666</v>
      </c>
      <c r="B4771" t="s">
        <v>86</v>
      </c>
      <c r="C4771" t="s">
        <v>138</v>
      </c>
      <c r="D4771" t="s">
        <v>10917</v>
      </c>
      <c r="E4771">
        <v>1</v>
      </c>
    </row>
    <row r="4772" spans="1:5" x14ac:dyDescent="0.2">
      <c r="A4772" t="s">
        <v>15667</v>
      </c>
      <c r="B4772" t="s">
        <v>86</v>
      </c>
      <c r="C4772" t="s">
        <v>138</v>
      </c>
      <c r="D4772" t="s">
        <v>10919</v>
      </c>
      <c r="E4772">
        <v>1</v>
      </c>
    </row>
    <row r="4773" spans="1:5" x14ac:dyDescent="0.2">
      <c r="A4773" t="s">
        <v>15668</v>
      </c>
      <c r="B4773" t="s">
        <v>86</v>
      </c>
      <c r="C4773" t="s">
        <v>138</v>
      </c>
      <c r="D4773" t="s">
        <v>10925</v>
      </c>
      <c r="E4773">
        <v>1</v>
      </c>
    </row>
    <row r="4774" spans="1:5" x14ac:dyDescent="0.2">
      <c r="A4774" t="s">
        <v>15669</v>
      </c>
      <c r="B4774" t="s">
        <v>86</v>
      </c>
      <c r="C4774" t="s">
        <v>138</v>
      </c>
      <c r="D4774" t="s">
        <v>10941</v>
      </c>
      <c r="E4774">
        <v>3</v>
      </c>
    </row>
    <row r="4775" spans="1:5" x14ac:dyDescent="0.2">
      <c r="A4775" t="s">
        <v>15670</v>
      </c>
      <c r="B4775" t="s">
        <v>86</v>
      </c>
      <c r="C4775" t="s">
        <v>139</v>
      </c>
      <c r="D4775" t="s">
        <v>10855</v>
      </c>
      <c r="E4775">
        <v>1</v>
      </c>
    </row>
    <row r="4776" spans="1:5" x14ac:dyDescent="0.2">
      <c r="A4776" t="s">
        <v>15671</v>
      </c>
      <c r="B4776" t="s">
        <v>86</v>
      </c>
      <c r="C4776" t="s">
        <v>139</v>
      </c>
      <c r="D4776" t="s">
        <v>10883</v>
      </c>
      <c r="E4776">
        <v>1</v>
      </c>
    </row>
    <row r="4777" spans="1:5" x14ac:dyDescent="0.2">
      <c r="A4777" t="s">
        <v>15672</v>
      </c>
      <c r="B4777" t="s">
        <v>86</v>
      </c>
      <c r="C4777" t="s">
        <v>139</v>
      </c>
      <c r="D4777" t="s">
        <v>10887</v>
      </c>
      <c r="E4777">
        <v>2</v>
      </c>
    </row>
    <row r="4778" spans="1:5" x14ac:dyDescent="0.2">
      <c r="A4778" t="s">
        <v>15673</v>
      </c>
      <c r="B4778" t="s">
        <v>86</v>
      </c>
      <c r="C4778" t="s">
        <v>139</v>
      </c>
      <c r="D4778" t="s">
        <v>10889</v>
      </c>
      <c r="E4778">
        <v>94</v>
      </c>
    </row>
    <row r="4779" spans="1:5" x14ac:dyDescent="0.2">
      <c r="A4779" t="s">
        <v>15674</v>
      </c>
      <c r="B4779" t="s">
        <v>86</v>
      </c>
      <c r="C4779" t="s">
        <v>139</v>
      </c>
      <c r="D4779" t="s">
        <v>10901</v>
      </c>
      <c r="E4779">
        <v>108</v>
      </c>
    </row>
    <row r="4780" spans="1:5" x14ac:dyDescent="0.2">
      <c r="A4780" t="s">
        <v>15675</v>
      </c>
      <c r="B4780" t="s">
        <v>86</v>
      </c>
      <c r="C4780" t="s">
        <v>139</v>
      </c>
      <c r="D4780" t="s">
        <v>10903</v>
      </c>
      <c r="E4780">
        <v>205</v>
      </c>
    </row>
    <row r="4781" spans="1:5" x14ac:dyDescent="0.2">
      <c r="A4781" t="s">
        <v>15676</v>
      </c>
      <c r="B4781" t="s">
        <v>86</v>
      </c>
      <c r="C4781" t="s">
        <v>139</v>
      </c>
      <c r="D4781" t="s">
        <v>10941</v>
      </c>
      <c r="E4781">
        <v>1</v>
      </c>
    </row>
    <row r="4782" spans="1:5" x14ac:dyDescent="0.2">
      <c r="A4782" t="s">
        <v>15677</v>
      </c>
      <c r="B4782" t="s">
        <v>86</v>
      </c>
      <c r="C4782" t="s">
        <v>140</v>
      </c>
      <c r="D4782" t="s">
        <v>10869</v>
      </c>
      <c r="E4782">
        <v>2</v>
      </c>
    </row>
    <row r="4783" spans="1:5" x14ac:dyDescent="0.2">
      <c r="A4783" t="s">
        <v>15678</v>
      </c>
      <c r="B4783" t="s">
        <v>86</v>
      </c>
      <c r="C4783" t="s">
        <v>140</v>
      </c>
      <c r="D4783" t="s">
        <v>10887</v>
      </c>
      <c r="E4783">
        <v>2</v>
      </c>
    </row>
    <row r="4784" spans="1:5" x14ac:dyDescent="0.2">
      <c r="A4784" t="s">
        <v>15679</v>
      </c>
      <c r="B4784" t="s">
        <v>86</v>
      </c>
      <c r="C4784" t="s">
        <v>140</v>
      </c>
      <c r="D4784" t="s">
        <v>10889</v>
      </c>
      <c r="E4784">
        <v>51</v>
      </c>
    </row>
    <row r="4785" spans="1:5" x14ac:dyDescent="0.2">
      <c r="A4785" t="s">
        <v>15680</v>
      </c>
      <c r="B4785" t="s">
        <v>86</v>
      </c>
      <c r="C4785" t="s">
        <v>140</v>
      </c>
      <c r="D4785" t="s">
        <v>10895</v>
      </c>
      <c r="E4785">
        <v>1</v>
      </c>
    </row>
    <row r="4786" spans="1:5" x14ac:dyDescent="0.2">
      <c r="A4786" t="s">
        <v>15681</v>
      </c>
      <c r="B4786" t="s">
        <v>86</v>
      </c>
      <c r="C4786" t="s">
        <v>140</v>
      </c>
      <c r="D4786" t="s">
        <v>10901</v>
      </c>
      <c r="E4786">
        <v>60</v>
      </c>
    </row>
    <row r="4787" spans="1:5" x14ac:dyDescent="0.2">
      <c r="A4787" t="s">
        <v>15682</v>
      </c>
      <c r="B4787" t="s">
        <v>86</v>
      </c>
      <c r="C4787" t="s">
        <v>140</v>
      </c>
      <c r="D4787" t="s">
        <v>10903</v>
      </c>
      <c r="E4787">
        <v>129</v>
      </c>
    </row>
    <row r="4788" spans="1:5" x14ac:dyDescent="0.2">
      <c r="A4788" t="s">
        <v>15683</v>
      </c>
      <c r="B4788" t="s">
        <v>86</v>
      </c>
      <c r="C4788" t="s">
        <v>141</v>
      </c>
      <c r="D4788" t="s">
        <v>10855</v>
      </c>
      <c r="E4788">
        <v>2</v>
      </c>
    </row>
    <row r="4789" spans="1:5" x14ac:dyDescent="0.2">
      <c r="A4789" t="s">
        <v>15684</v>
      </c>
      <c r="B4789" t="s">
        <v>86</v>
      </c>
      <c r="C4789" t="s">
        <v>141</v>
      </c>
      <c r="D4789" t="s">
        <v>10869</v>
      </c>
      <c r="E4789">
        <v>1</v>
      </c>
    </row>
    <row r="4790" spans="1:5" x14ac:dyDescent="0.2">
      <c r="A4790" t="s">
        <v>15685</v>
      </c>
      <c r="B4790" t="s">
        <v>86</v>
      </c>
      <c r="C4790" t="s">
        <v>141</v>
      </c>
      <c r="D4790" t="s">
        <v>10873</v>
      </c>
      <c r="E4790">
        <v>1</v>
      </c>
    </row>
    <row r="4791" spans="1:5" x14ac:dyDescent="0.2">
      <c r="A4791" t="s">
        <v>15686</v>
      </c>
      <c r="B4791" t="s">
        <v>86</v>
      </c>
      <c r="C4791" t="s">
        <v>141</v>
      </c>
      <c r="D4791" t="s">
        <v>10875</v>
      </c>
      <c r="E4791">
        <v>1</v>
      </c>
    </row>
    <row r="4792" spans="1:5" x14ac:dyDescent="0.2">
      <c r="A4792" t="s">
        <v>15687</v>
      </c>
      <c r="B4792" t="s">
        <v>86</v>
      </c>
      <c r="C4792" t="s">
        <v>141</v>
      </c>
      <c r="D4792" t="s">
        <v>10883</v>
      </c>
      <c r="E4792">
        <v>1</v>
      </c>
    </row>
    <row r="4793" spans="1:5" x14ac:dyDescent="0.2">
      <c r="A4793" t="s">
        <v>15688</v>
      </c>
      <c r="B4793" t="s">
        <v>86</v>
      </c>
      <c r="C4793" t="s">
        <v>141</v>
      </c>
      <c r="D4793" t="s">
        <v>10885</v>
      </c>
      <c r="E4793">
        <v>1</v>
      </c>
    </row>
    <row r="4794" spans="1:5" x14ac:dyDescent="0.2">
      <c r="A4794" t="s">
        <v>15689</v>
      </c>
      <c r="B4794" t="s">
        <v>86</v>
      </c>
      <c r="C4794" t="s">
        <v>141</v>
      </c>
      <c r="D4794" t="s">
        <v>10887</v>
      </c>
      <c r="E4794">
        <v>3</v>
      </c>
    </row>
    <row r="4795" spans="1:5" x14ac:dyDescent="0.2">
      <c r="A4795" t="s">
        <v>15690</v>
      </c>
      <c r="B4795" t="s">
        <v>86</v>
      </c>
      <c r="C4795" t="s">
        <v>141</v>
      </c>
      <c r="D4795" t="s">
        <v>10889</v>
      </c>
      <c r="E4795">
        <v>39</v>
      </c>
    </row>
    <row r="4796" spans="1:5" x14ac:dyDescent="0.2">
      <c r="A4796" t="s">
        <v>15691</v>
      </c>
      <c r="B4796" t="s">
        <v>86</v>
      </c>
      <c r="C4796" t="s">
        <v>141</v>
      </c>
      <c r="D4796" t="s">
        <v>10893</v>
      </c>
      <c r="E4796">
        <v>1</v>
      </c>
    </row>
    <row r="4797" spans="1:5" x14ac:dyDescent="0.2">
      <c r="A4797" t="s">
        <v>15692</v>
      </c>
      <c r="B4797" t="s">
        <v>86</v>
      </c>
      <c r="C4797" t="s">
        <v>141</v>
      </c>
      <c r="D4797" t="s">
        <v>10899</v>
      </c>
      <c r="E4797">
        <v>1</v>
      </c>
    </row>
    <row r="4798" spans="1:5" x14ac:dyDescent="0.2">
      <c r="A4798" t="s">
        <v>15693</v>
      </c>
      <c r="B4798" t="s">
        <v>86</v>
      </c>
      <c r="C4798" t="s">
        <v>141</v>
      </c>
      <c r="D4798" t="s">
        <v>10901</v>
      </c>
      <c r="E4798">
        <v>48</v>
      </c>
    </row>
    <row r="4799" spans="1:5" x14ac:dyDescent="0.2">
      <c r="A4799" t="s">
        <v>15694</v>
      </c>
      <c r="B4799" t="s">
        <v>86</v>
      </c>
      <c r="C4799" t="s">
        <v>141</v>
      </c>
      <c r="D4799" t="s">
        <v>10903</v>
      </c>
      <c r="E4799">
        <v>93</v>
      </c>
    </row>
    <row r="4800" spans="1:5" x14ac:dyDescent="0.2">
      <c r="A4800" t="s">
        <v>15695</v>
      </c>
      <c r="B4800" t="s">
        <v>86</v>
      </c>
      <c r="C4800" t="s">
        <v>141</v>
      </c>
      <c r="D4800" t="s">
        <v>10907</v>
      </c>
      <c r="E4800">
        <v>2</v>
      </c>
    </row>
    <row r="4801" spans="1:5" x14ac:dyDescent="0.2">
      <c r="A4801" t="s">
        <v>15696</v>
      </c>
      <c r="B4801" t="s">
        <v>86</v>
      </c>
      <c r="C4801" t="s">
        <v>141</v>
      </c>
      <c r="D4801" t="s">
        <v>10909</v>
      </c>
      <c r="E4801">
        <v>1</v>
      </c>
    </row>
    <row r="4802" spans="1:5" x14ac:dyDescent="0.2">
      <c r="A4802" t="s">
        <v>15697</v>
      </c>
      <c r="B4802" t="s">
        <v>86</v>
      </c>
      <c r="C4802" t="s">
        <v>141</v>
      </c>
      <c r="D4802" t="s">
        <v>10921</v>
      </c>
      <c r="E4802">
        <v>1</v>
      </c>
    </row>
    <row r="4803" spans="1:5" x14ac:dyDescent="0.2">
      <c r="A4803" t="s">
        <v>15698</v>
      </c>
      <c r="B4803" t="s">
        <v>86</v>
      </c>
      <c r="C4803" t="s">
        <v>141</v>
      </c>
      <c r="D4803" t="s">
        <v>10925</v>
      </c>
      <c r="E4803">
        <v>2</v>
      </c>
    </row>
    <row r="4804" spans="1:5" x14ac:dyDescent="0.2">
      <c r="A4804" t="s">
        <v>15699</v>
      </c>
      <c r="B4804" t="s">
        <v>86</v>
      </c>
      <c r="C4804" t="s">
        <v>141</v>
      </c>
      <c r="D4804" t="s">
        <v>10929</v>
      </c>
      <c r="E4804">
        <v>1</v>
      </c>
    </row>
    <row r="4805" spans="1:5" x14ac:dyDescent="0.2">
      <c r="A4805" t="s">
        <v>15700</v>
      </c>
      <c r="B4805" t="s">
        <v>86</v>
      </c>
      <c r="C4805" t="s">
        <v>141</v>
      </c>
      <c r="D4805" t="s">
        <v>10931</v>
      </c>
      <c r="E4805">
        <v>1</v>
      </c>
    </row>
    <row r="4806" spans="1:5" x14ac:dyDescent="0.2">
      <c r="A4806" t="s">
        <v>15701</v>
      </c>
      <c r="B4806" t="s">
        <v>86</v>
      </c>
      <c r="C4806" t="s">
        <v>141</v>
      </c>
      <c r="D4806" t="s">
        <v>10935</v>
      </c>
      <c r="E4806">
        <v>1</v>
      </c>
    </row>
    <row r="4807" spans="1:5" x14ac:dyDescent="0.2">
      <c r="A4807" t="s">
        <v>15702</v>
      </c>
      <c r="B4807" t="s">
        <v>86</v>
      </c>
      <c r="C4807" t="s">
        <v>141</v>
      </c>
      <c r="D4807" t="s">
        <v>10941</v>
      </c>
      <c r="E4807">
        <v>1</v>
      </c>
    </row>
    <row r="4808" spans="1:5" x14ac:dyDescent="0.2">
      <c r="A4808" t="s">
        <v>15703</v>
      </c>
      <c r="B4808" t="s">
        <v>86</v>
      </c>
      <c r="C4808" t="s">
        <v>142</v>
      </c>
      <c r="D4808" t="s">
        <v>10855</v>
      </c>
      <c r="E4808">
        <v>1</v>
      </c>
    </row>
    <row r="4809" spans="1:5" x14ac:dyDescent="0.2">
      <c r="A4809" t="s">
        <v>15704</v>
      </c>
      <c r="B4809" t="s">
        <v>86</v>
      </c>
      <c r="C4809" t="s">
        <v>142</v>
      </c>
      <c r="D4809" t="s">
        <v>10887</v>
      </c>
      <c r="E4809">
        <v>2</v>
      </c>
    </row>
    <row r="4810" spans="1:5" x14ac:dyDescent="0.2">
      <c r="A4810" t="s">
        <v>15705</v>
      </c>
      <c r="B4810" t="s">
        <v>86</v>
      </c>
      <c r="C4810" t="s">
        <v>142</v>
      </c>
      <c r="D4810" t="s">
        <v>10889</v>
      </c>
      <c r="E4810">
        <v>104</v>
      </c>
    </row>
    <row r="4811" spans="1:5" x14ac:dyDescent="0.2">
      <c r="A4811" t="s">
        <v>15706</v>
      </c>
      <c r="B4811" t="s">
        <v>86</v>
      </c>
      <c r="C4811" t="s">
        <v>142</v>
      </c>
      <c r="D4811" t="s">
        <v>10901</v>
      </c>
      <c r="E4811">
        <v>109</v>
      </c>
    </row>
    <row r="4812" spans="1:5" x14ac:dyDescent="0.2">
      <c r="A4812" t="s">
        <v>15707</v>
      </c>
      <c r="B4812" t="s">
        <v>86</v>
      </c>
      <c r="C4812" t="s">
        <v>142</v>
      </c>
      <c r="D4812" t="s">
        <v>10903</v>
      </c>
      <c r="E4812">
        <v>209</v>
      </c>
    </row>
    <row r="4813" spans="1:5" x14ac:dyDescent="0.2">
      <c r="A4813" t="s">
        <v>15708</v>
      </c>
      <c r="B4813" t="s">
        <v>86</v>
      </c>
      <c r="C4813" t="s">
        <v>142</v>
      </c>
      <c r="D4813" t="s">
        <v>10907</v>
      </c>
      <c r="E4813">
        <v>1</v>
      </c>
    </row>
    <row r="4814" spans="1:5" x14ac:dyDescent="0.2">
      <c r="A4814" t="s">
        <v>15709</v>
      </c>
      <c r="B4814" t="s">
        <v>86</v>
      </c>
      <c r="C4814" t="s">
        <v>143</v>
      </c>
      <c r="D4814" t="s">
        <v>10855</v>
      </c>
      <c r="E4814">
        <v>1</v>
      </c>
    </row>
    <row r="4815" spans="1:5" x14ac:dyDescent="0.2">
      <c r="A4815" t="s">
        <v>15710</v>
      </c>
      <c r="B4815" t="s">
        <v>86</v>
      </c>
      <c r="C4815" t="s">
        <v>143</v>
      </c>
      <c r="D4815" t="s">
        <v>10859</v>
      </c>
      <c r="E4815">
        <v>1</v>
      </c>
    </row>
    <row r="4816" spans="1:5" x14ac:dyDescent="0.2">
      <c r="A4816" t="s">
        <v>15711</v>
      </c>
      <c r="B4816" t="s">
        <v>86</v>
      </c>
      <c r="C4816" t="s">
        <v>143</v>
      </c>
      <c r="D4816" t="s">
        <v>10869</v>
      </c>
      <c r="E4816">
        <v>1</v>
      </c>
    </row>
    <row r="4817" spans="1:5" x14ac:dyDescent="0.2">
      <c r="A4817" t="s">
        <v>15712</v>
      </c>
      <c r="B4817" t="s">
        <v>86</v>
      </c>
      <c r="C4817" t="s">
        <v>143</v>
      </c>
      <c r="D4817" t="s">
        <v>10877</v>
      </c>
      <c r="E4817">
        <v>1</v>
      </c>
    </row>
    <row r="4818" spans="1:5" x14ac:dyDescent="0.2">
      <c r="A4818" t="s">
        <v>15713</v>
      </c>
      <c r="B4818" t="s">
        <v>86</v>
      </c>
      <c r="C4818" t="s">
        <v>143</v>
      </c>
      <c r="D4818" t="s">
        <v>10887</v>
      </c>
      <c r="E4818">
        <v>6</v>
      </c>
    </row>
    <row r="4819" spans="1:5" x14ac:dyDescent="0.2">
      <c r="A4819" t="s">
        <v>15714</v>
      </c>
      <c r="B4819" t="s">
        <v>86</v>
      </c>
      <c r="C4819" t="s">
        <v>143</v>
      </c>
      <c r="D4819" t="s">
        <v>10889</v>
      </c>
      <c r="E4819">
        <v>76</v>
      </c>
    </row>
    <row r="4820" spans="1:5" x14ac:dyDescent="0.2">
      <c r="A4820" t="s">
        <v>15715</v>
      </c>
      <c r="B4820" t="s">
        <v>86</v>
      </c>
      <c r="C4820" t="s">
        <v>143</v>
      </c>
      <c r="D4820" t="s">
        <v>10901</v>
      </c>
      <c r="E4820">
        <v>80</v>
      </c>
    </row>
    <row r="4821" spans="1:5" x14ac:dyDescent="0.2">
      <c r="A4821" t="s">
        <v>15716</v>
      </c>
      <c r="B4821" t="s">
        <v>86</v>
      </c>
      <c r="C4821" t="s">
        <v>143</v>
      </c>
      <c r="D4821" t="s">
        <v>10903</v>
      </c>
      <c r="E4821">
        <v>148</v>
      </c>
    </row>
    <row r="4822" spans="1:5" x14ac:dyDescent="0.2">
      <c r="A4822" t="s">
        <v>15717</v>
      </c>
      <c r="B4822" t="s">
        <v>86</v>
      </c>
      <c r="C4822" t="s">
        <v>143</v>
      </c>
      <c r="D4822" t="s">
        <v>10905</v>
      </c>
      <c r="E4822">
        <v>1</v>
      </c>
    </row>
    <row r="4823" spans="1:5" x14ac:dyDescent="0.2">
      <c r="A4823" t="s">
        <v>15718</v>
      </c>
      <c r="B4823" t="s">
        <v>86</v>
      </c>
      <c r="C4823" t="s">
        <v>143</v>
      </c>
      <c r="D4823" t="s">
        <v>10907</v>
      </c>
      <c r="E4823">
        <v>1</v>
      </c>
    </row>
    <row r="4824" spans="1:5" x14ac:dyDescent="0.2">
      <c r="A4824" t="s">
        <v>15719</v>
      </c>
      <c r="B4824" t="s">
        <v>86</v>
      </c>
      <c r="C4824" t="s">
        <v>143</v>
      </c>
      <c r="D4824" t="s">
        <v>10921</v>
      </c>
      <c r="E4824">
        <v>1</v>
      </c>
    </row>
    <row r="4825" spans="1:5" x14ac:dyDescent="0.2">
      <c r="A4825" t="s">
        <v>15720</v>
      </c>
      <c r="B4825" t="s">
        <v>86</v>
      </c>
      <c r="C4825" t="s">
        <v>143</v>
      </c>
      <c r="D4825" t="s">
        <v>10925</v>
      </c>
      <c r="E4825">
        <v>1</v>
      </c>
    </row>
    <row r="4826" spans="1:5" x14ac:dyDescent="0.2">
      <c r="A4826" t="s">
        <v>15721</v>
      </c>
      <c r="B4826" t="s">
        <v>86</v>
      </c>
      <c r="C4826" t="s">
        <v>143</v>
      </c>
      <c r="D4826" t="s">
        <v>10927</v>
      </c>
      <c r="E4826">
        <v>1</v>
      </c>
    </row>
    <row r="4827" spans="1:5" x14ac:dyDescent="0.2">
      <c r="A4827" t="s">
        <v>15722</v>
      </c>
      <c r="B4827" t="s">
        <v>86</v>
      </c>
      <c r="C4827" t="s">
        <v>144</v>
      </c>
      <c r="D4827" t="s">
        <v>10855</v>
      </c>
      <c r="E4827">
        <v>1</v>
      </c>
    </row>
    <row r="4828" spans="1:5" x14ac:dyDescent="0.2">
      <c r="A4828" t="s">
        <v>15723</v>
      </c>
      <c r="B4828" t="s">
        <v>86</v>
      </c>
      <c r="C4828" t="s">
        <v>144</v>
      </c>
      <c r="D4828" t="s">
        <v>10875</v>
      </c>
      <c r="E4828">
        <v>1</v>
      </c>
    </row>
    <row r="4829" spans="1:5" x14ac:dyDescent="0.2">
      <c r="A4829" t="s">
        <v>15724</v>
      </c>
      <c r="B4829" t="s">
        <v>86</v>
      </c>
      <c r="C4829" t="s">
        <v>144</v>
      </c>
      <c r="D4829" t="s">
        <v>10877</v>
      </c>
      <c r="E4829">
        <v>1</v>
      </c>
    </row>
    <row r="4830" spans="1:5" x14ac:dyDescent="0.2">
      <c r="A4830" t="s">
        <v>15725</v>
      </c>
      <c r="B4830" t="s">
        <v>86</v>
      </c>
      <c r="C4830" t="s">
        <v>144</v>
      </c>
      <c r="D4830" t="s">
        <v>10881</v>
      </c>
      <c r="E4830">
        <v>1</v>
      </c>
    </row>
    <row r="4831" spans="1:5" x14ac:dyDescent="0.2">
      <c r="A4831" t="s">
        <v>15726</v>
      </c>
      <c r="B4831" t="s">
        <v>86</v>
      </c>
      <c r="C4831" t="s">
        <v>144</v>
      </c>
      <c r="D4831" t="s">
        <v>10887</v>
      </c>
      <c r="E4831">
        <v>1</v>
      </c>
    </row>
    <row r="4832" spans="1:5" x14ac:dyDescent="0.2">
      <c r="A4832" t="s">
        <v>15727</v>
      </c>
      <c r="B4832" t="s">
        <v>86</v>
      </c>
      <c r="C4832" t="s">
        <v>144</v>
      </c>
      <c r="D4832" t="s">
        <v>10889</v>
      </c>
      <c r="E4832">
        <v>80</v>
      </c>
    </row>
    <row r="4833" spans="1:5" x14ac:dyDescent="0.2">
      <c r="A4833" t="s">
        <v>15728</v>
      </c>
      <c r="B4833" t="s">
        <v>86</v>
      </c>
      <c r="C4833" t="s">
        <v>144</v>
      </c>
      <c r="D4833" t="s">
        <v>10901</v>
      </c>
      <c r="E4833">
        <v>88</v>
      </c>
    </row>
    <row r="4834" spans="1:5" x14ac:dyDescent="0.2">
      <c r="A4834" t="s">
        <v>15729</v>
      </c>
      <c r="B4834" t="s">
        <v>86</v>
      </c>
      <c r="C4834" t="s">
        <v>144</v>
      </c>
      <c r="D4834" t="s">
        <v>10903</v>
      </c>
      <c r="E4834">
        <v>154</v>
      </c>
    </row>
    <row r="4835" spans="1:5" x14ac:dyDescent="0.2">
      <c r="A4835" t="s">
        <v>15730</v>
      </c>
      <c r="B4835" t="s">
        <v>86</v>
      </c>
      <c r="C4835" t="s">
        <v>144</v>
      </c>
      <c r="D4835" t="s">
        <v>10909</v>
      </c>
      <c r="E4835">
        <v>1</v>
      </c>
    </row>
    <row r="4836" spans="1:5" x14ac:dyDescent="0.2">
      <c r="A4836" t="s">
        <v>15731</v>
      </c>
      <c r="B4836" t="s">
        <v>86</v>
      </c>
      <c r="C4836" t="s">
        <v>144</v>
      </c>
      <c r="D4836" t="s">
        <v>10913</v>
      </c>
      <c r="E4836">
        <v>1</v>
      </c>
    </row>
    <row r="4837" spans="1:5" x14ac:dyDescent="0.2">
      <c r="A4837" t="s">
        <v>15732</v>
      </c>
      <c r="B4837" t="s">
        <v>86</v>
      </c>
      <c r="C4837" t="s">
        <v>144</v>
      </c>
      <c r="D4837" t="s">
        <v>10929</v>
      </c>
      <c r="E4837">
        <v>1</v>
      </c>
    </row>
    <row r="4838" spans="1:5" x14ac:dyDescent="0.2">
      <c r="A4838" t="s">
        <v>15733</v>
      </c>
      <c r="B4838" t="s">
        <v>86</v>
      </c>
      <c r="C4838" t="s">
        <v>145</v>
      </c>
      <c r="D4838" t="s">
        <v>10869</v>
      </c>
      <c r="E4838">
        <v>1</v>
      </c>
    </row>
    <row r="4839" spans="1:5" x14ac:dyDescent="0.2">
      <c r="A4839" t="s">
        <v>15734</v>
      </c>
      <c r="B4839" t="s">
        <v>86</v>
      </c>
      <c r="C4839" t="s">
        <v>145</v>
      </c>
      <c r="D4839" t="s">
        <v>10873</v>
      </c>
      <c r="E4839">
        <v>1</v>
      </c>
    </row>
    <row r="4840" spans="1:5" x14ac:dyDescent="0.2">
      <c r="A4840" t="s">
        <v>15735</v>
      </c>
      <c r="B4840" t="s">
        <v>86</v>
      </c>
      <c r="C4840" t="s">
        <v>145</v>
      </c>
      <c r="D4840" t="s">
        <v>10883</v>
      </c>
      <c r="E4840">
        <v>1</v>
      </c>
    </row>
    <row r="4841" spans="1:5" x14ac:dyDescent="0.2">
      <c r="A4841" t="s">
        <v>15736</v>
      </c>
      <c r="B4841" t="s">
        <v>86</v>
      </c>
      <c r="C4841" t="s">
        <v>145</v>
      </c>
      <c r="D4841" t="s">
        <v>10887</v>
      </c>
      <c r="E4841">
        <v>3</v>
      </c>
    </row>
    <row r="4842" spans="1:5" x14ac:dyDescent="0.2">
      <c r="A4842" t="s">
        <v>15737</v>
      </c>
      <c r="B4842" t="s">
        <v>86</v>
      </c>
      <c r="C4842" t="s">
        <v>145</v>
      </c>
      <c r="D4842" t="s">
        <v>10889</v>
      </c>
      <c r="E4842">
        <v>54</v>
      </c>
    </row>
    <row r="4843" spans="1:5" x14ac:dyDescent="0.2">
      <c r="A4843" t="s">
        <v>15738</v>
      </c>
      <c r="B4843" t="s">
        <v>86</v>
      </c>
      <c r="C4843" t="s">
        <v>145</v>
      </c>
      <c r="D4843" t="s">
        <v>10899</v>
      </c>
      <c r="E4843">
        <v>1</v>
      </c>
    </row>
    <row r="4844" spans="1:5" x14ac:dyDescent="0.2">
      <c r="A4844" t="s">
        <v>15739</v>
      </c>
      <c r="B4844" t="s">
        <v>86</v>
      </c>
      <c r="C4844" t="s">
        <v>145</v>
      </c>
      <c r="D4844" t="s">
        <v>10901</v>
      </c>
      <c r="E4844">
        <v>70</v>
      </c>
    </row>
    <row r="4845" spans="1:5" x14ac:dyDescent="0.2">
      <c r="A4845" t="s">
        <v>15740</v>
      </c>
      <c r="B4845" t="s">
        <v>86</v>
      </c>
      <c r="C4845" t="s">
        <v>145</v>
      </c>
      <c r="D4845" t="s">
        <v>10903</v>
      </c>
      <c r="E4845">
        <v>160</v>
      </c>
    </row>
    <row r="4846" spans="1:5" x14ac:dyDescent="0.2">
      <c r="A4846" t="s">
        <v>15741</v>
      </c>
      <c r="B4846" t="s">
        <v>86</v>
      </c>
      <c r="C4846" t="s">
        <v>145</v>
      </c>
      <c r="D4846" t="s">
        <v>10907</v>
      </c>
      <c r="E4846">
        <v>1</v>
      </c>
    </row>
    <row r="4847" spans="1:5" x14ac:dyDescent="0.2">
      <c r="A4847" t="s">
        <v>15742</v>
      </c>
      <c r="B4847" t="s">
        <v>86</v>
      </c>
      <c r="C4847" t="s">
        <v>145</v>
      </c>
      <c r="D4847" t="s">
        <v>10941</v>
      </c>
      <c r="E4847">
        <v>1</v>
      </c>
    </row>
    <row r="4848" spans="1:5" x14ac:dyDescent="0.2">
      <c r="A4848" t="s">
        <v>15743</v>
      </c>
      <c r="B4848" t="s">
        <v>86</v>
      </c>
      <c r="C4848" t="s">
        <v>146</v>
      </c>
      <c r="D4848" t="s">
        <v>10855</v>
      </c>
      <c r="E4848">
        <v>1</v>
      </c>
    </row>
    <row r="4849" spans="1:5" x14ac:dyDescent="0.2">
      <c r="A4849" t="s">
        <v>15744</v>
      </c>
      <c r="B4849" t="s">
        <v>86</v>
      </c>
      <c r="C4849" t="s">
        <v>146</v>
      </c>
      <c r="D4849" t="s">
        <v>10859</v>
      </c>
      <c r="E4849">
        <v>1</v>
      </c>
    </row>
    <row r="4850" spans="1:5" x14ac:dyDescent="0.2">
      <c r="A4850" t="s">
        <v>15745</v>
      </c>
      <c r="B4850" t="s">
        <v>86</v>
      </c>
      <c r="C4850" t="s">
        <v>146</v>
      </c>
      <c r="D4850" t="s">
        <v>10867</v>
      </c>
      <c r="E4850">
        <v>1</v>
      </c>
    </row>
    <row r="4851" spans="1:5" x14ac:dyDescent="0.2">
      <c r="A4851" t="s">
        <v>15746</v>
      </c>
      <c r="B4851" t="s">
        <v>86</v>
      </c>
      <c r="C4851" t="s">
        <v>146</v>
      </c>
      <c r="D4851" t="s">
        <v>10869</v>
      </c>
      <c r="E4851">
        <v>2</v>
      </c>
    </row>
    <row r="4852" spans="1:5" x14ac:dyDescent="0.2">
      <c r="A4852" t="s">
        <v>15747</v>
      </c>
      <c r="B4852" t="s">
        <v>86</v>
      </c>
      <c r="C4852" t="s">
        <v>146</v>
      </c>
      <c r="D4852" t="s">
        <v>10873</v>
      </c>
      <c r="E4852">
        <v>1</v>
      </c>
    </row>
    <row r="4853" spans="1:5" x14ac:dyDescent="0.2">
      <c r="A4853" t="s">
        <v>15748</v>
      </c>
      <c r="B4853" t="s">
        <v>86</v>
      </c>
      <c r="C4853" t="s">
        <v>146</v>
      </c>
      <c r="D4853" t="s">
        <v>10877</v>
      </c>
      <c r="E4853">
        <v>1</v>
      </c>
    </row>
    <row r="4854" spans="1:5" x14ac:dyDescent="0.2">
      <c r="A4854" t="s">
        <v>15749</v>
      </c>
      <c r="B4854" t="s">
        <v>86</v>
      </c>
      <c r="C4854" t="s">
        <v>146</v>
      </c>
      <c r="D4854" t="s">
        <v>10887</v>
      </c>
      <c r="E4854">
        <v>2</v>
      </c>
    </row>
    <row r="4855" spans="1:5" x14ac:dyDescent="0.2">
      <c r="A4855" t="s">
        <v>15750</v>
      </c>
      <c r="B4855" t="s">
        <v>86</v>
      </c>
      <c r="C4855" t="s">
        <v>146</v>
      </c>
      <c r="D4855" t="s">
        <v>10889</v>
      </c>
      <c r="E4855">
        <v>54</v>
      </c>
    </row>
    <row r="4856" spans="1:5" x14ac:dyDescent="0.2">
      <c r="A4856" t="s">
        <v>15751</v>
      </c>
      <c r="B4856" t="s">
        <v>86</v>
      </c>
      <c r="C4856" t="s">
        <v>146</v>
      </c>
      <c r="D4856" t="s">
        <v>10901</v>
      </c>
      <c r="E4856">
        <v>62</v>
      </c>
    </row>
    <row r="4857" spans="1:5" x14ac:dyDescent="0.2">
      <c r="A4857" t="s">
        <v>15752</v>
      </c>
      <c r="B4857" t="s">
        <v>86</v>
      </c>
      <c r="C4857" t="s">
        <v>146</v>
      </c>
      <c r="D4857" t="s">
        <v>10903</v>
      </c>
      <c r="E4857">
        <v>185</v>
      </c>
    </row>
    <row r="4858" spans="1:5" x14ac:dyDescent="0.2">
      <c r="A4858" t="s">
        <v>15753</v>
      </c>
      <c r="B4858" t="s">
        <v>86</v>
      </c>
      <c r="C4858" t="s">
        <v>146</v>
      </c>
      <c r="D4858" t="s">
        <v>10907</v>
      </c>
      <c r="E4858">
        <v>2</v>
      </c>
    </row>
    <row r="4859" spans="1:5" x14ac:dyDescent="0.2">
      <c r="A4859" t="s">
        <v>15754</v>
      </c>
      <c r="B4859" t="s">
        <v>86</v>
      </c>
      <c r="C4859" t="s">
        <v>146</v>
      </c>
      <c r="D4859" t="s">
        <v>10925</v>
      </c>
      <c r="E4859">
        <v>2</v>
      </c>
    </row>
    <row r="4860" spans="1:5" x14ac:dyDescent="0.2">
      <c r="A4860" t="s">
        <v>15755</v>
      </c>
      <c r="B4860" t="s">
        <v>86</v>
      </c>
      <c r="C4860" t="s">
        <v>146</v>
      </c>
      <c r="D4860" t="s">
        <v>10929</v>
      </c>
      <c r="E4860">
        <v>1</v>
      </c>
    </row>
    <row r="4861" spans="1:5" x14ac:dyDescent="0.2">
      <c r="A4861" t="s">
        <v>15756</v>
      </c>
      <c r="B4861" t="s">
        <v>86</v>
      </c>
      <c r="C4861" t="s">
        <v>146</v>
      </c>
      <c r="D4861" t="s">
        <v>10941</v>
      </c>
      <c r="E4861">
        <v>2</v>
      </c>
    </row>
    <row r="4862" spans="1:5" x14ac:dyDescent="0.2">
      <c r="A4862" t="s">
        <v>15757</v>
      </c>
      <c r="B4862" t="s">
        <v>86</v>
      </c>
      <c r="C4862" t="s">
        <v>147</v>
      </c>
      <c r="D4862" t="s">
        <v>10851</v>
      </c>
      <c r="E4862">
        <v>1</v>
      </c>
    </row>
    <row r="4863" spans="1:5" x14ac:dyDescent="0.2">
      <c r="A4863" t="s">
        <v>15758</v>
      </c>
      <c r="B4863" t="s">
        <v>86</v>
      </c>
      <c r="C4863" t="s">
        <v>147</v>
      </c>
      <c r="D4863" t="s">
        <v>10853</v>
      </c>
      <c r="E4863">
        <v>1</v>
      </c>
    </row>
    <row r="4864" spans="1:5" x14ac:dyDescent="0.2">
      <c r="A4864" t="s">
        <v>15759</v>
      </c>
      <c r="B4864" t="s">
        <v>86</v>
      </c>
      <c r="C4864" t="s">
        <v>147</v>
      </c>
      <c r="D4864" t="s">
        <v>10855</v>
      </c>
      <c r="E4864">
        <v>6</v>
      </c>
    </row>
    <row r="4865" spans="1:5" x14ac:dyDescent="0.2">
      <c r="A4865" t="s">
        <v>15760</v>
      </c>
      <c r="B4865" t="s">
        <v>86</v>
      </c>
      <c r="C4865" t="s">
        <v>147</v>
      </c>
      <c r="D4865" t="s">
        <v>10859</v>
      </c>
      <c r="E4865">
        <v>1</v>
      </c>
    </row>
    <row r="4866" spans="1:5" x14ac:dyDescent="0.2">
      <c r="A4866" t="s">
        <v>15761</v>
      </c>
      <c r="B4866" t="s">
        <v>86</v>
      </c>
      <c r="C4866" t="s">
        <v>147</v>
      </c>
      <c r="D4866" t="s">
        <v>10869</v>
      </c>
      <c r="E4866">
        <v>5</v>
      </c>
    </row>
    <row r="4867" spans="1:5" x14ac:dyDescent="0.2">
      <c r="A4867" t="s">
        <v>15762</v>
      </c>
      <c r="B4867" t="s">
        <v>86</v>
      </c>
      <c r="C4867" t="s">
        <v>147</v>
      </c>
      <c r="D4867" t="s">
        <v>10871</v>
      </c>
      <c r="E4867">
        <v>1</v>
      </c>
    </row>
    <row r="4868" spans="1:5" x14ac:dyDescent="0.2">
      <c r="A4868" t="s">
        <v>15763</v>
      </c>
      <c r="B4868" t="s">
        <v>86</v>
      </c>
      <c r="C4868" t="s">
        <v>147</v>
      </c>
      <c r="D4868" t="s">
        <v>10875</v>
      </c>
      <c r="E4868">
        <v>2</v>
      </c>
    </row>
    <row r="4869" spans="1:5" x14ac:dyDescent="0.2">
      <c r="A4869" t="s">
        <v>15764</v>
      </c>
      <c r="B4869" t="s">
        <v>86</v>
      </c>
      <c r="C4869" t="s">
        <v>147</v>
      </c>
      <c r="D4869" t="s">
        <v>10877</v>
      </c>
      <c r="E4869">
        <v>3</v>
      </c>
    </row>
    <row r="4870" spans="1:5" x14ac:dyDescent="0.2">
      <c r="A4870" t="s">
        <v>15765</v>
      </c>
      <c r="B4870" t="s">
        <v>86</v>
      </c>
      <c r="C4870" t="s">
        <v>147</v>
      </c>
      <c r="D4870" t="s">
        <v>10883</v>
      </c>
      <c r="E4870">
        <v>2</v>
      </c>
    </row>
    <row r="4871" spans="1:5" x14ac:dyDescent="0.2">
      <c r="A4871" t="s">
        <v>15766</v>
      </c>
      <c r="B4871" t="s">
        <v>86</v>
      </c>
      <c r="C4871" t="s">
        <v>147</v>
      </c>
      <c r="D4871" t="s">
        <v>10885</v>
      </c>
      <c r="E4871">
        <v>1</v>
      </c>
    </row>
    <row r="4872" spans="1:5" x14ac:dyDescent="0.2">
      <c r="A4872" t="s">
        <v>15767</v>
      </c>
      <c r="B4872" t="s">
        <v>86</v>
      </c>
      <c r="C4872" t="s">
        <v>147</v>
      </c>
      <c r="D4872" t="s">
        <v>10887</v>
      </c>
      <c r="E4872">
        <v>14</v>
      </c>
    </row>
    <row r="4873" spans="1:5" x14ac:dyDescent="0.2">
      <c r="A4873" t="s">
        <v>15768</v>
      </c>
      <c r="B4873" t="s">
        <v>86</v>
      </c>
      <c r="C4873" t="s">
        <v>147</v>
      </c>
      <c r="D4873" t="s">
        <v>10889</v>
      </c>
      <c r="E4873">
        <v>278</v>
      </c>
    </row>
    <row r="4874" spans="1:5" x14ac:dyDescent="0.2">
      <c r="A4874" t="s">
        <v>15769</v>
      </c>
      <c r="B4874" t="s">
        <v>86</v>
      </c>
      <c r="C4874" t="s">
        <v>147</v>
      </c>
      <c r="D4874" t="s">
        <v>10895</v>
      </c>
      <c r="E4874">
        <v>2</v>
      </c>
    </row>
    <row r="4875" spans="1:5" x14ac:dyDescent="0.2">
      <c r="A4875" t="s">
        <v>15770</v>
      </c>
      <c r="B4875" t="s">
        <v>86</v>
      </c>
      <c r="C4875" t="s">
        <v>147</v>
      </c>
      <c r="D4875" t="s">
        <v>10899</v>
      </c>
      <c r="E4875">
        <v>1</v>
      </c>
    </row>
    <row r="4876" spans="1:5" x14ac:dyDescent="0.2">
      <c r="A4876" t="s">
        <v>15771</v>
      </c>
      <c r="B4876" t="s">
        <v>86</v>
      </c>
      <c r="C4876" t="s">
        <v>147</v>
      </c>
      <c r="D4876" t="s">
        <v>10901</v>
      </c>
      <c r="E4876">
        <v>329</v>
      </c>
    </row>
    <row r="4877" spans="1:5" x14ac:dyDescent="0.2">
      <c r="A4877" t="s">
        <v>15772</v>
      </c>
      <c r="B4877" t="s">
        <v>86</v>
      </c>
      <c r="C4877" t="s">
        <v>147</v>
      </c>
      <c r="D4877" t="s">
        <v>10903</v>
      </c>
      <c r="E4877">
        <v>657</v>
      </c>
    </row>
    <row r="4878" spans="1:5" x14ac:dyDescent="0.2">
      <c r="A4878" t="s">
        <v>15773</v>
      </c>
      <c r="B4878" t="s">
        <v>86</v>
      </c>
      <c r="C4878" t="s">
        <v>147</v>
      </c>
      <c r="D4878" t="s">
        <v>10907</v>
      </c>
      <c r="E4878">
        <v>4</v>
      </c>
    </row>
    <row r="4879" spans="1:5" x14ac:dyDescent="0.2">
      <c r="A4879" t="s">
        <v>15774</v>
      </c>
      <c r="B4879" t="s">
        <v>86</v>
      </c>
      <c r="C4879" t="s">
        <v>147</v>
      </c>
      <c r="D4879" t="s">
        <v>10909</v>
      </c>
      <c r="E4879">
        <v>2</v>
      </c>
    </row>
    <row r="4880" spans="1:5" x14ac:dyDescent="0.2">
      <c r="A4880" t="s">
        <v>15775</v>
      </c>
      <c r="B4880" t="s">
        <v>86</v>
      </c>
      <c r="C4880" t="s">
        <v>147</v>
      </c>
      <c r="D4880" t="s">
        <v>10911</v>
      </c>
      <c r="E4880">
        <v>1</v>
      </c>
    </row>
    <row r="4881" spans="1:5" x14ac:dyDescent="0.2">
      <c r="A4881" t="s">
        <v>15776</v>
      </c>
      <c r="B4881" t="s">
        <v>86</v>
      </c>
      <c r="C4881" t="s">
        <v>147</v>
      </c>
      <c r="D4881" t="s">
        <v>10915</v>
      </c>
      <c r="E4881">
        <v>1</v>
      </c>
    </row>
    <row r="4882" spans="1:5" x14ac:dyDescent="0.2">
      <c r="A4882" t="s">
        <v>15777</v>
      </c>
      <c r="B4882" t="s">
        <v>86</v>
      </c>
      <c r="C4882" t="s">
        <v>147</v>
      </c>
      <c r="D4882" t="s">
        <v>10917</v>
      </c>
      <c r="E4882">
        <v>1</v>
      </c>
    </row>
    <row r="4883" spans="1:5" x14ac:dyDescent="0.2">
      <c r="A4883" t="s">
        <v>15778</v>
      </c>
      <c r="B4883" t="s">
        <v>86</v>
      </c>
      <c r="C4883" t="s">
        <v>147</v>
      </c>
      <c r="D4883" t="s">
        <v>10925</v>
      </c>
      <c r="E4883">
        <v>2</v>
      </c>
    </row>
    <row r="4884" spans="1:5" x14ac:dyDescent="0.2">
      <c r="A4884" t="s">
        <v>15779</v>
      </c>
      <c r="B4884" t="s">
        <v>86</v>
      </c>
      <c r="C4884" t="s">
        <v>147</v>
      </c>
      <c r="D4884" t="s">
        <v>10929</v>
      </c>
      <c r="E4884">
        <v>4</v>
      </c>
    </row>
    <row r="4885" spans="1:5" x14ac:dyDescent="0.2">
      <c r="A4885" t="s">
        <v>15780</v>
      </c>
      <c r="B4885" t="s">
        <v>86</v>
      </c>
      <c r="C4885" t="s">
        <v>147</v>
      </c>
      <c r="D4885" t="s">
        <v>10941</v>
      </c>
      <c r="E4885">
        <v>4</v>
      </c>
    </row>
    <row r="4886" spans="1:5" x14ac:dyDescent="0.2">
      <c r="A4886" t="s">
        <v>15781</v>
      </c>
      <c r="B4886" t="s">
        <v>86</v>
      </c>
      <c r="C4886" t="s">
        <v>147</v>
      </c>
      <c r="D4886" t="s">
        <v>10943</v>
      </c>
      <c r="E4886">
        <v>1</v>
      </c>
    </row>
    <row r="4887" spans="1:5" x14ac:dyDescent="0.2">
      <c r="A4887" t="s">
        <v>15782</v>
      </c>
      <c r="B4887" t="s">
        <v>86</v>
      </c>
      <c r="C4887" t="s">
        <v>148</v>
      </c>
      <c r="D4887" t="s">
        <v>10855</v>
      </c>
      <c r="E4887">
        <v>1</v>
      </c>
    </row>
    <row r="4888" spans="1:5" x14ac:dyDescent="0.2">
      <c r="A4888" t="s">
        <v>15783</v>
      </c>
      <c r="B4888" t="s">
        <v>86</v>
      </c>
      <c r="C4888" t="s">
        <v>148</v>
      </c>
      <c r="D4888" t="s">
        <v>10887</v>
      </c>
      <c r="E4888">
        <v>2</v>
      </c>
    </row>
    <row r="4889" spans="1:5" x14ac:dyDescent="0.2">
      <c r="A4889" t="s">
        <v>15784</v>
      </c>
      <c r="B4889" t="s">
        <v>86</v>
      </c>
      <c r="C4889" t="s">
        <v>148</v>
      </c>
      <c r="D4889" t="s">
        <v>10889</v>
      </c>
      <c r="E4889">
        <v>27</v>
      </c>
    </row>
    <row r="4890" spans="1:5" x14ac:dyDescent="0.2">
      <c r="A4890" t="s">
        <v>15785</v>
      </c>
      <c r="B4890" t="s">
        <v>86</v>
      </c>
      <c r="C4890" t="s">
        <v>148</v>
      </c>
      <c r="D4890" t="s">
        <v>10901</v>
      </c>
      <c r="E4890">
        <v>28</v>
      </c>
    </row>
    <row r="4891" spans="1:5" x14ac:dyDescent="0.2">
      <c r="A4891" t="s">
        <v>15786</v>
      </c>
      <c r="B4891" t="s">
        <v>86</v>
      </c>
      <c r="C4891" t="s">
        <v>148</v>
      </c>
      <c r="D4891" t="s">
        <v>10903</v>
      </c>
      <c r="E4891">
        <v>71</v>
      </c>
    </row>
    <row r="4892" spans="1:5" x14ac:dyDescent="0.2">
      <c r="A4892" t="s">
        <v>15787</v>
      </c>
      <c r="B4892" t="s">
        <v>86</v>
      </c>
      <c r="C4892" t="s">
        <v>148</v>
      </c>
      <c r="D4892" t="s">
        <v>10907</v>
      </c>
      <c r="E4892">
        <v>2</v>
      </c>
    </row>
    <row r="4893" spans="1:5" x14ac:dyDescent="0.2">
      <c r="A4893" t="s">
        <v>15788</v>
      </c>
      <c r="B4893" t="s">
        <v>86</v>
      </c>
      <c r="C4893" t="s">
        <v>149</v>
      </c>
      <c r="D4893" t="s">
        <v>10855</v>
      </c>
      <c r="E4893">
        <v>1</v>
      </c>
    </row>
    <row r="4894" spans="1:5" x14ac:dyDescent="0.2">
      <c r="A4894" t="s">
        <v>15789</v>
      </c>
      <c r="B4894" t="s">
        <v>86</v>
      </c>
      <c r="C4894" t="s">
        <v>149</v>
      </c>
      <c r="D4894" t="s">
        <v>10869</v>
      </c>
      <c r="E4894">
        <v>2</v>
      </c>
    </row>
    <row r="4895" spans="1:5" x14ac:dyDescent="0.2">
      <c r="A4895" t="s">
        <v>15790</v>
      </c>
      <c r="B4895" t="s">
        <v>86</v>
      </c>
      <c r="C4895" t="s">
        <v>149</v>
      </c>
      <c r="D4895" t="s">
        <v>10877</v>
      </c>
      <c r="E4895">
        <v>1</v>
      </c>
    </row>
    <row r="4896" spans="1:5" x14ac:dyDescent="0.2">
      <c r="A4896" t="s">
        <v>15791</v>
      </c>
      <c r="B4896" t="s">
        <v>86</v>
      </c>
      <c r="C4896" t="s">
        <v>149</v>
      </c>
      <c r="D4896" t="s">
        <v>10887</v>
      </c>
      <c r="E4896">
        <v>3</v>
      </c>
    </row>
    <row r="4897" spans="1:5" x14ac:dyDescent="0.2">
      <c r="A4897" t="s">
        <v>15792</v>
      </c>
      <c r="B4897" t="s">
        <v>86</v>
      </c>
      <c r="C4897" t="s">
        <v>149</v>
      </c>
      <c r="D4897" t="s">
        <v>10889</v>
      </c>
      <c r="E4897">
        <v>101</v>
      </c>
    </row>
    <row r="4898" spans="1:5" x14ac:dyDescent="0.2">
      <c r="A4898" t="s">
        <v>15793</v>
      </c>
      <c r="B4898" t="s">
        <v>86</v>
      </c>
      <c r="C4898" t="s">
        <v>149</v>
      </c>
      <c r="D4898" t="s">
        <v>10901</v>
      </c>
      <c r="E4898">
        <v>111</v>
      </c>
    </row>
    <row r="4899" spans="1:5" x14ac:dyDescent="0.2">
      <c r="A4899" t="s">
        <v>15794</v>
      </c>
      <c r="B4899" t="s">
        <v>86</v>
      </c>
      <c r="C4899" t="s">
        <v>149</v>
      </c>
      <c r="D4899" t="s">
        <v>10903</v>
      </c>
      <c r="E4899">
        <v>255</v>
      </c>
    </row>
    <row r="4900" spans="1:5" x14ac:dyDescent="0.2">
      <c r="A4900" t="s">
        <v>15795</v>
      </c>
      <c r="B4900" t="s">
        <v>86</v>
      </c>
      <c r="C4900" t="s">
        <v>149</v>
      </c>
      <c r="D4900" t="s">
        <v>10921</v>
      </c>
      <c r="E4900">
        <v>1</v>
      </c>
    </row>
    <row r="4901" spans="1:5" x14ac:dyDescent="0.2">
      <c r="A4901" t="s">
        <v>15796</v>
      </c>
      <c r="B4901" t="s">
        <v>86</v>
      </c>
      <c r="C4901" t="s">
        <v>149</v>
      </c>
      <c r="D4901" t="s">
        <v>10925</v>
      </c>
      <c r="E4901">
        <v>1</v>
      </c>
    </row>
    <row r="4902" spans="1:5" x14ac:dyDescent="0.2">
      <c r="A4902" t="s">
        <v>15797</v>
      </c>
      <c r="B4902" t="s">
        <v>86</v>
      </c>
      <c r="C4902" t="s">
        <v>149</v>
      </c>
      <c r="D4902" t="s">
        <v>10931</v>
      </c>
      <c r="E4902">
        <v>1</v>
      </c>
    </row>
    <row r="4903" spans="1:5" x14ac:dyDescent="0.2">
      <c r="A4903" t="s">
        <v>15798</v>
      </c>
      <c r="B4903" t="s">
        <v>86</v>
      </c>
      <c r="C4903" t="s">
        <v>149</v>
      </c>
      <c r="D4903" t="s">
        <v>10941</v>
      </c>
      <c r="E4903">
        <v>2</v>
      </c>
    </row>
    <row r="4904" spans="1:5" x14ac:dyDescent="0.2">
      <c r="A4904" t="s">
        <v>15799</v>
      </c>
      <c r="B4904" t="s">
        <v>86</v>
      </c>
      <c r="C4904" t="s">
        <v>150</v>
      </c>
      <c r="D4904" t="s">
        <v>10869</v>
      </c>
      <c r="E4904">
        <v>2</v>
      </c>
    </row>
    <row r="4905" spans="1:5" x14ac:dyDescent="0.2">
      <c r="A4905" t="s">
        <v>15800</v>
      </c>
      <c r="B4905" t="s">
        <v>86</v>
      </c>
      <c r="C4905" t="s">
        <v>150</v>
      </c>
      <c r="D4905" t="s">
        <v>10877</v>
      </c>
      <c r="E4905">
        <v>1</v>
      </c>
    </row>
    <row r="4906" spans="1:5" x14ac:dyDescent="0.2">
      <c r="A4906" t="s">
        <v>15801</v>
      </c>
      <c r="B4906" t="s">
        <v>86</v>
      </c>
      <c r="C4906" t="s">
        <v>150</v>
      </c>
      <c r="D4906" t="s">
        <v>10881</v>
      </c>
      <c r="E4906">
        <v>1</v>
      </c>
    </row>
    <row r="4907" spans="1:5" x14ac:dyDescent="0.2">
      <c r="A4907" t="s">
        <v>15802</v>
      </c>
      <c r="B4907" t="s">
        <v>86</v>
      </c>
      <c r="C4907" t="s">
        <v>150</v>
      </c>
      <c r="D4907" t="s">
        <v>10887</v>
      </c>
      <c r="E4907">
        <v>3</v>
      </c>
    </row>
    <row r="4908" spans="1:5" x14ac:dyDescent="0.2">
      <c r="A4908" t="s">
        <v>15803</v>
      </c>
      <c r="B4908" t="s">
        <v>86</v>
      </c>
      <c r="C4908" t="s">
        <v>150</v>
      </c>
      <c r="D4908" t="s">
        <v>10889</v>
      </c>
      <c r="E4908">
        <v>107</v>
      </c>
    </row>
    <row r="4909" spans="1:5" x14ac:dyDescent="0.2">
      <c r="A4909" t="s">
        <v>15804</v>
      </c>
      <c r="B4909" t="s">
        <v>86</v>
      </c>
      <c r="C4909" t="s">
        <v>150</v>
      </c>
      <c r="D4909" t="s">
        <v>10901</v>
      </c>
      <c r="E4909">
        <v>115</v>
      </c>
    </row>
    <row r="4910" spans="1:5" x14ac:dyDescent="0.2">
      <c r="A4910" t="s">
        <v>15805</v>
      </c>
      <c r="B4910" t="s">
        <v>86</v>
      </c>
      <c r="C4910" t="s">
        <v>150</v>
      </c>
      <c r="D4910" t="s">
        <v>10903</v>
      </c>
      <c r="E4910">
        <v>265</v>
      </c>
    </row>
    <row r="4911" spans="1:5" x14ac:dyDescent="0.2">
      <c r="A4911" t="s">
        <v>15806</v>
      </c>
      <c r="B4911" t="s">
        <v>86</v>
      </c>
      <c r="C4911" t="s">
        <v>150</v>
      </c>
      <c r="D4911" t="s">
        <v>10907</v>
      </c>
      <c r="E4911">
        <v>1</v>
      </c>
    </row>
    <row r="4912" spans="1:5" x14ac:dyDescent="0.2">
      <c r="A4912" t="s">
        <v>15807</v>
      </c>
      <c r="B4912" t="s">
        <v>86</v>
      </c>
      <c r="C4912" t="s">
        <v>150</v>
      </c>
      <c r="D4912" t="s">
        <v>10921</v>
      </c>
      <c r="E4912">
        <v>1</v>
      </c>
    </row>
    <row r="4913" spans="1:5" x14ac:dyDescent="0.2">
      <c r="A4913" t="s">
        <v>15808</v>
      </c>
      <c r="B4913" t="s">
        <v>86</v>
      </c>
      <c r="C4913" t="s">
        <v>150</v>
      </c>
      <c r="D4913" t="s">
        <v>10925</v>
      </c>
      <c r="E4913">
        <v>1</v>
      </c>
    </row>
    <row r="4914" spans="1:5" x14ac:dyDescent="0.2">
      <c r="A4914" t="s">
        <v>15809</v>
      </c>
      <c r="B4914" t="s">
        <v>86</v>
      </c>
      <c r="C4914" t="s">
        <v>150</v>
      </c>
      <c r="D4914" t="s">
        <v>10941</v>
      </c>
      <c r="E4914">
        <v>3</v>
      </c>
    </row>
    <row r="4915" spans="1:5" x14ac:dyDescent="0.2">
      <c r="A4915" t="s">
        <v>15810</v>
      </c>
      <c r="B4915" t="s">
        <v>86</v>
      </c>
      <c r="C4915" t="s">
        <v>151</v>
      </c>
      <c r="D4915" t="s">
        <v>10887</v>
      </c>
      <c r="E4915">
        <v>3</v>
      </c>
    </row>
    <row r="4916" spans="1:5" x14ac:dyDescent="0.2">
      <c r="A4916" t="s">
        <v>15811</v>
      </c>
      <c r="B4916" t="s">
        <v>86</v>
      </c>
      <c r="C4916" t="s">
        <v>151</v>
      </c>
      <c r="D4916" t="s">
        <v>10889</v>
      </c>
      <c r="E4916">
        <v>61</v>
      </c>
    </row>
    <row r="4917" spans="1:5" x14ac:dyDescent="0.2">
      <c r="A4917" t="s">
        <v>15812</v>
      </c>
      <c r="B4917" t="s">
        <v>86</v>
      </c>
      <c r="C4917" t="s">
        <v>151</v>
      </c>
      <c r="D4917" t="s">
        <v>10893</v>
      </c>
      <c r="E4917">
        <v>1</v>
      </c>
    </row>
    <row r="4918" spans="1:5" x14ac:dyDescent="0.2">
      <c r="A4918" t="s">
        <v>15813</v>
      </c>
      <c r="B4918" t="s">
        <v>86</v>
      </c>
      <c r="C4918" t="s">
        <v>151</v>
      </c>
      <c r="D4918" t="s">
        <v>10901</v>
      </c>
      <c r="E4918">
        <v>62</v>
      </c>
    </row>
    <row r="4919" spans="1:5" x14ac:dyDescent="0.2">
      <c r="A4919" t="s">
        <v>15814</v>
      </c>
      <c r="B4919" t="s">
        <v>86</v>
      </c>
      <c r="C4919" t="s">
        <v>151</v>
      </c>
      <c r="D4919" t="s">
        <v>10903</v>
      </c>
      <c r="E4919">
        <v>132</v>
      </c>
    </row>
    <row r="4920" spans="1:5" x14ac:dyDescent="0.2">
      <c r="A4920" t="s">
        <v>15815</v>
      </c>
      <c r="B4920" t="s">
        <v>86</v>
      </c>
      <c r="C4920" t="s">
        <v>151</v>
      </c>
      <c r="D4920" t="s">
        <v>10907</v>
      </c>
      <c r="E4920">
        <v>1</v>
      </c>
    </row>
    <row r="4921" spans="1:5" x14ac:dyDescent="0.2">
      <c r="A4921" t="s">
        <v>15816</v>
      </c>
      <c r="B4921" t="s">
        <v>86</v>
      </c>
      <c r="C4921" t="s">
        <v>151</v>
      </c>
      <c r="D4921" t="s">
        <v>10941</v>
      </c>
      <c r="E4921">
        <v>1</v>
      </c>
    </row>
    <row r="4922" spans="1:5" x14ac:dyDescent="0.2">
      <c r="A4922" t="s">
        <v>15817</v>
      </c>
      <c r="B4922" t="s">
        <v>86</v>
      </c>
      <c r="C4922" t="s">
        <v>152</v>
      </c>
      <c r="D4922" t="s">
        <v>10855</v>
      </c>
      <c r="E4922">
        <v>1</v>
      </c>
    </row>
    <row r="4923" spans="1:5" x14ac:dyDescent="0.2">
      <c r="A4923" t="s">
        <v>15818</v>
      </c>
      <c r="B4923" t="s">
        <v>86</v>
      </c>
      <c r="C4923" t="s">
        <v>152</v>
      </c>
      <c r="D4923" t="s">
        <v>10887</v>
      </c>
      <c r="E4923">
        <v>5</v>
      </c>
    </row>
    <row r="4924" spans="1:5" x14ac:dyDescent="0.2">
      <c r="A4924" t="s">
        <v>15819</v>
      </c>
      <c r="B4924" t="s">
        <v>86</v>
      </c>
      <c r="C4924" t="s">
        <v>152</v>
      </c>
      <c r="D4924" t="s">
        <v>10889</v>
      </c>
      <c r="E4924">
        <v>36</v>
      </c>
    </row>
    <row r="4925" spans="1:5" x14ac:dyDescent="0.2">
      <c r="A4925" t="s">
        <v>15820</v>
      </c>
      <c r="B4925" t="s">
        <v>86</v>
      </c>
      <c r="C4925" t="s">
        <v>152</v>
      </c>
      <c r="D4925" t="s">
        <v>10899</v>
      </c>
      <c r="E4925">
        <v>2</v>
      </c>
    </row>
    <row r="4926" spans="1:5" x14ac:dyDescent="0.2">
      <c r="A4926" t="s">
        <v>15821</v>
      </c>
      <c r="B4926" t="s">
        <v>86</v>
      </c>
      <c r="C4926" t="s">
        <v>152</v>
      </c>
      <c r="D4926" t="s">
        <v>10901</v>
      </c>
      <c r="E4926">
        <v>37</v>
      </c>
    </row>
    <row r="4927" spans="1:5" x14ac:dyDescent="0.2">
      <c r="A4927" t="s">
        <v>15822</v>
      </c>
      <c r="B4927" t="s">
        <v>86</v>
      </c>
      <c r="C4927" t="s">
        <v>152</v>
      </c>
      <c r="D4927" t="s">
        <v>10903</v>
      </c>
      <c r="E4927">
        <v>58</v>
      </c>
    </row>
    <row r="4928" spans="1:5" x14ac:dyDescent="0.2">
      <c r="A4928" t="s">
        <v>15823</v>
      </c>
      <c r="B4928" t="s">
        <v>86</v>
      </c>
      <c r="C4928" t="s">
        <v>152</v>
      </c>
      <c r="D4928" t="s">
        <v>10909</v>
      </c>
      <c r="E4928">
        <v>1</v>
      </c>
    </row>
    <row r="4929" spans="1:5" x14ac:dyDescent="0.2">
      <c r="A4929" t="s">
        <v>15824</v>
      </c>
      <c r="B4929" t="s">
        <v>86</v>
      </c>
      <c r="C4929" t="s">
        <v>152</v>
      </c>
      <c r="D4929" t="s">
        <v>10925</v>
      </c>
      <c r="E4929">
        <v>1</v>
      </c>
    </row>
    <row r="4930" spans="1:5" x14ac:dyDescent="0.2">
      <c r="A4930" t="s">
        <v>15825</v>
      </c>
      <c r="B4930" t="s">
        <v>86</v>
      </c>
      <c r="C4930" t="s">
        <v>152</v>
      </c>
      <c r="D4930" t="s">
        <v>10941</v>
      </c>
      <c r="E4930">
        <v>1</v>
      </c>
    </row>
    <row r="4931" spans="1:5" x14ac:dyDescent="0.2">
      <c r="A4931" t="s">
        <v>15826</v>
      </c>
      <c r="B4931" t="s">
        <v>86</v>
      </c>
      <c r="C4931" t="s">
        <v>153</v>
      </c>
      <c r="D4931" t="s">
        <v>10853</v>
      </c>
      <c r="E4931">
        <v>1</v>
      </c>
    </row>
    <row r="4932" spans="1:5" x14ac:dyDescent="0.2">
      <c r="A4932" t="s">
        <v>15827</v>
      </c>
      <c r="B4932" t="s">
        <v>86</v>
      </c>
      <c r="C4932" t="s">
        <v>153</v>
      </c>
      <c r="D4932" t="s">
        <v>10855</v>
      </c>
      <c r="E4932">
        <v>1</v>
      </c>
    </row>
    <row r="4933" spans="1:5" x14ac:dyDescent="0.2">
      <c r="A4933" t="s">
        <v>15828</v>
      </c>
      <c r="B4933" t="s">
        <v>86</v>
      </c>
      <c r="C4933" t="s">
        <v>153</v>
      </c>
      <c r="D4933" t="s">
        <v>10859</v>
      </c>
      <c r="E4933">
        <v>1</v>
      </c>
    </row>
    <row r="4934" spans="1:5" x14ac:dyDescent="0.2">
      <c r="A4934" t="s">
        <v>15829</v>
      </c>
      <c r="B4934" t="s">
        <v>86</v>
      </c>
      <c r="C4934" t="s">
        <v>153</v>
      </c>
      <c r="D4934" t="s">
        <v>10877</v>
      </c>
      <c r="E4934">
        <v>1</v>
      </c>
    </row>
    <row r="4935" spans="1:5" x14ac:dyDescent="0.2">
      <c r="A4935" t="s">
        <v>15830</v>
      </c>
      <c r="B4935" t="s">
        <v>86</v>
      </c>
      <c r="C4935" t="s">
        <v>153</v>
      </c>
      <c r="D4935" t="s">
        <v>10883</v>
      </c>
      <c r="E4935">
        <v>2</v>
      </c>
    </row>
    <row r="4936" spans="1:5" x14ac:dyDescent="0.2">
      <c r="A4936" t="s">
        <v>15831</v>
      </c>
      <c r="B4936" t="s">
        <v>86</v>
      </c>
      <c r="C4936" t="s">
        <v>153</v>
      </c>
      <c r="D4936" t="s">
        <v>10887</v>
      </c>
      <c r="E4936">
        <v>5</v>
      </c>
    </row>
    <row r="4937" spans="1:5" x14ac:dyDescent="0.2">
      <c r="A4937" t="s">
        <v>15832</v>
      </c>
      <c r="B4937" t="s">
        <v>86</v>
      </c>
      <c r="C4937" t="s">
        <v>153</v>
      </c>
      <c r="D4937" t="s">
        <v>10889</v>
      </c>
      <c r="E4937">
        <v>30</v>
      </c>
    </row>
    <row r="4938" spans="1:5" x14ac:dyDescent="0.2">
      <c r="A4938" t="s">
        <v>15833</v>
      </c>
      <c r="B4938" t="s">
        <v>86</v>
      </c>
      <c r="C4938" t="s">
        <v>153</v>
      </c>
      <c r="D4938" t="s">
        <v>10901</v>
      </c>
      <c r="E4938">
        <v>30</v>
      </c>
    </row>
    <row r="4939" spans="1:5" x14ac:dyDescent="0.2">
      <c r="A4939" t="s">
        <v>15834</v>
      </c>
      <c r="B4939" t="s">
        <v>86</v>
      </c>
      <c r="C4939" t="s">
        <v>153</v>
      </c>
      <c r="D4939" t="s">
        <v>10903</v>
      </c>
      <c r="E4939">
        <v>67</v>
      </c>
    </row>
    <row r="4940" spans="1:5" x14ac:dyDescent="0.2">
      <c r="A4940" t="s">
        <v>15835</v>
      </c>
      <c r="B4940" t="s">
        <v>86</v>
      </c>
      <c r="C4940" t="s">
        <v>153</v>
      </c>
      <c r="D4940" t="s">
        <v>10941</v>
      </c>
      <c r="E4940">
        <v>2</v>
      </c>
    </row>
    <row r="4941" spans="1:5" x14ac:dyDescent="0.2">
      <c r="A4941" t="s">
        <v>15836</v>
      </c>
      <c r="B4941" t="s">
        <v>86</v>
      </c>
      <c r="C4941" t="s">
        <v>154</v>
      </c>
      <c r="D4941" t="s">
        <v>10855</v>
      </c>
      <c r="E4941">
        <v>3</v>
      </c>
    </row>
    <row r="4942" spans="1:5" x14ac:dyDescent="0.2">
      <c r="A4942" t="s">
        <v>15837</v>
      </c>
      <c r="B4942" t="s">
        <v>86</v>
      </c>
      <c r="C4942" t="s">
        <v>154</v>
      </c>
      <c r="D4942" t="s">
        <v>10859</v>
      </c>
      <c r="E4942">
        <v>1</v>
      </c>
    </row>
    <row r="4943" spans="1:5" x14ac:dyDescent="0.2">
      <c r="A4943" t="s">
        <v>15838</v>
      </c>
      <c r="B4943" t="s">
        <v>86</v>
      </c>
      <c r="C4943" t="s">
        <v>154</v>
      </c>
      <c r="D4943" t="s">
        <v>10863</v>
      </c>
      <c r="E4943">
        <v>1</v>
      </c>
    </row>
    <row r="4944" spans="1:5" x14ac:dyDescent="0.2">
      <c r="A4944" t="s">
        <v>15839</v>
      </c>
      <c r="B4944" t="s">
        <v>86</v>
      </c>
      <c r="C4944" t="s">
        <v>154</v>
      </c>
      <c r="D4944" t="s">
        <v>10869</v>
      </c>
      <c r="E4944">
        <v>2</v>
      </c>
    </row>
    <row r="4945" spans="1:5" x14ac:dyDescent="0.2">
      <c r="A4945" t="s">
        <v>15840</v>
      </c>
      <c r="B4945" t="s">
        <v>86</v>
      </c>
      <c r="C4945" t="s">
        <v>154</v>
      </c>
      <c r="D4945" t="s">
        <v>10875</v>
      </c>
      <c r="E4945">
        <v>1</v>
      </c>
    </row>
    <row r="4946" spans="1:5" x14ac:dyDescent="0.2">
      <c r="A4946" t="s">
        <v>15841</v>
      </c>
      <c r="B4946" t="s">
        <v>86</v>
      </c>
      <c r="C4946" t="s">
        <v>154</v>
      </c>
      <c r="D4946" t="s">
        <v>10877</v>
      </c>
      <c r="E4946">
        <v>1</v>
      </c>
    </row>
    <row r="4947" spans="1:5" x14ac:dyDescent="0.2">
      <c r="A4947" t="s">
        <v>15842</v>
      </c>
      <c r="B4947" t="s">
        <v>86</v>
      </c>
      <c r="C4947" t="s">
        <v>154</v>
      </c>
      <c r="D4947" t="s">
        <v>10883</v>
      </c>
      <c r="E4947">
        <v>1</v>
      </c>
    </row>
    <row r="4948" spans="1:5" x14ac:dyDescent="0.2">
      <c r="A4948" t="s">
        <v>15843</v>
      </c>
      <c r="B4948" t="s">
        <v>86</v>
      </c>
      <c r="C4948" t="s">
        <v>154</v>
      </c>
      <c r="D4948" t="s">
        <v>10885</v>
      </c>
      <c r="E4948">
        <v>1</v>
      </c>
    </row>
    <row r="4949" spans="1:5" x14ac:dyDescent="0.2">
      <c r="A4949" t="s">
        <v>15844</v>
      </c>
      <c r="B4949" t="s">
        <v>86</v>
      </c>
      <c r="C4949" t="s">
        <v>154</v>
      </c>
      <c r="D4949" t="s">
        <v>10887</v>
      </c>
      <c r="E4949">
        <v>11</v>
      </c>
    </row>
    <row r="4950" spans="1:5" x14ac:dyDescent="0.2">
      <c r="A4950" t="s">
        <v>15845</v>
      </c>
      <c r="B4950" t="s">
        <v>86</v>
      </c>
      <c r="C4950" t="s">
        <v>154</v>
      </c>
      <c r="D4950" t="s">
        <v>10889</v>
      </c>
      <c r="E4950">
        <v>392</v>
      </c>
    </row>
    <row r="4951" spans="1:5" x14ac:dyDescent="0.2">
      <c r="A4951" t="s">
        <v>15846</v>
      </c>
      <c r="B4951" t="s">
        <v>86</v>
      </c>
      <c r="C4951" t="s">
        <v>154</v>
      </c>
      <c r="D4951" t="s">
        <v>10901</v>
      </c>
      <c r="E4951">
        <v>462</v>
      </c>
    </row>
    <row r="4952" spans="1:5" x14ac:dyDescent="0.2">
      <c r="A4952" t="s">
        <v>15847</v>
      </c>
      <c r="B4952" t="s">
        <v>86</v>
      </c>
      <c r="C4952" t="s">
        <v>154</v>
      </c>
      <c r="D4952" t="s">
        <v>10903</v>
      </c>
      <c r="E4952">
        <v>856</v>
      </c>
    </row>
    <row r="4953" spans="1:5" x14ac:dyDescent="0.2">
      <c r="A4953" t="s">
        <v>15848</v>
      </c>
      <c r="B4953" t="s">
        <v>86</v>
      </c>
      <c r="C4953" t="s">
        <v>154</v>
      </c>
      <c r="D4953" t="s">
        <v>10907</v>
      </c>
      <c r="E4953">
        <v>2</v>
      </c>
    </row>
    <row r="4954" spans="1:5" x14ac:dyDescent="0.2">
      <c r="A4954" t="s">
        <v>15849</v>
      </c>
      <c r="B4954" t="s">
        <v>86</v>
      </c>
      <c r="C4954" t="s">
        <v>154</v>
      </c>
      <c r="D4954" t="s">
        <v>10917</v>
      </c>
      <c r="E4954">
        <v>1</v>
      </c>
    </row>
    <row r="4955" spans="1:5" x14ac:dyDescent="0.2">
      <c r="A4955" t="s">
        <v>15850</v>
      </c>
      <c r="B4955" t="s">
        <v>86</v>
      </c>
      <c r="C4955" t="s">
        <v>154</v>
      </c>
      <c r="D4955" t="s">
        <v>10919</v>
      </c>
      <c r="E4955">
        <v>2</v>
      </c>
    </row>
    <row r="4956" spans="1:5" x14ac:dyDescent="0.2">
      <c r="A4956" t="s">
        <v>15851</v>
      </c>
      <c r="B4956" t="s">
        <v>86</v>
      </c>
      <c r="C4956" t="s">
        <v>154</v>
      </c>
      <c r="D4956" t="s">
        <v>10921</v>
      </c>
      <c r="E4956">
        <v>1</v>
      </c>
    </row>
    <row r="4957" spans="1:5" x14ac:dyDescent="0.2">
      <c r="A4957" t="s">
        <v>15852</v>
      </c>
      <c r="B4957" t="s">
        <v>86</v>
      </c>
      <c r="C4957" t="s">
        <v>154</v>
      </c>
      <c r="D4957" t="s">
        <v>10927</v>
      </c>
      <c r="E4957">
        <v>2</v>
      </c>
    </row>
    <row r="4958" spans="1:5" x14ac:dyDescent="0.2">
      <c r="A4958" t="s">
        <v>15853</v>
      </c>
      <c r="B4958" t="s">
        <v>86</v>
      </c>
      <c r="C4958" t="s">
        <v>154</v>
      </c>
      <c r="D4958" t="s">
        <v>10929</v>
      </c>
      <c r="E4958">
        <v>3</v>
      </c>
    </row>
    <row r="4959" spans="1:5" x14ac:dyDescent="0.2">
      <c r="A4959" t="s">
        <v>15854</v>
      </c>
      <c r="B4959" t="s">
        <v>86</v>
      </c>
      <c r="C4959" t="s">
        <v>154</v>
      </c>
      <c r="D4959" t="s">
        <v>10931</v>
      </c>
      <c r="E4959">
        <v>1</v>
      </c>
    </row>
    <row r="4960" spans="1:5" x14ac:dyDescent="0.2">
      <c r="A4960" t="s">
        <v>15855</v>
      </c>
      <c r="B4960" t="s">
        <v>86</v>
      </c>
      <c r="C4960" t="s">
        <v>154</v>
      </c>
      <c r="D4960" t="s">
        <v>10941</v>
      </c>
      <c r="E4960">
        <v>1</v>
      </c>
    </row>
    <row r="4961" spans="1:5" x14ac:dyDescent="0.2">
      <c r="A4961" t="s">
        <v>15856</v>
      </c>
      <c r="B4961" t="s">
        <v>86</v>
      </c>
      <c r="C4961" t="s">
        <v>155</v>
      </c>
      <c r="D4961" t="s">
        <v>10869</v>
      </c>
      <c r="E4961">
        <v>1</v>
      </c>
    </row>
    <row r="4962" spans="1:5" x14ac:dyDescent="0.2">
      <c r="A4962" t="s">
        <v>15857</v>
      </c>
      <c r="B4962" t="s">
        <v>86</v>
      </c>
      <c r="C4962" t="s">
        <v>155</v>
      </c>
      <c r="D4962" t="s">
        <v>10873</v>
      </c>
      <c r="E4962">
        <v>1</v>
      </c>
    </row>
    <row r="4963" spans="1:5" x14ac:dyDescent="0.2">
      <c r="A4963" t="s">
        <v>15858</v>
      </c>
      <c r="B4963" t="s">
        <v>86</v>
      </c>
      <c r="C4963" t="s">
        <v>155</v>
      </c>
      <c r="D4963" t="s">
        <v>10887</v>
      </c>
      <c r="E4963">
        <v>1</v>
      </c>
    </row>
    <row r="4964" spans="1:5" x14ac:dyDescent="0.2">
      <c r="A4964" t="s">
        <v>15859</v>
      </c>
      <c r="B4964" t="s">
        <v>86</v>
      </c>
      <c r="C4964" t="s">
        <v>155</v>
      </c>
      <c r="D4964" t="s">
        <v>10889</v>
      </c>
      <c r="E4964">
        <v>58</v>
      </c>
    </row>
    <row r="4965" spans="1:5" x14ac:dyDescent="0.2">
      <c r="A4965" t="s">
        <v>15860</v>
      </c>
      <c r="B4965" t="s">
        <v>86</v>
      </c>
      <c r="C4965" t="s">
        <v>155</v>
      </c>
      <c r="D4965" t="s">
        <v>10901</v>
      </c>
      <c r="E4965">
        <v>60</v>
      </c>
    </row>
    <row r="4966" spans="1:5" x14ac:dyDescent="0.2">
      <c r="A4966" t="s">
        <v>15861</v>
      </c>
      <c r="B4966" t="s">
        <v>86</v>
      </c>
      <c r="C4966" t="s">
        <v>155</v>
      </c>
      <c r="D4966" t="s">
        <v>10903</v>
      </c>
      <c r="E4966">
        <v>126</v>
      </c>
    </row>
    <row r="4967" spans="1:5" x14ac:dyDescent="0.2">
      <c r="A4967" t="s">
        <v>15862</v>
      </c>
      <c r="B4967" t="s">
        <v>86</v>
      </c>
      <c r="C4967" t="s">
        <v>155</v>
      </c>
      <c r="D4967" t="s">
        <v>10941</v>
      </c>
      <c r="E4967">
        <v>1</v>
      </c>
    </row>
    <row r="4968" spans="1:5" x14ac:dyDescent="0.2">
      <c r="A4968" t="s">
        <v>15863</v>
      </c>
      <c r="B4968" t="s">
        <v>86</v>
      </c>
      <c r="C4968" t="s">
        <v>156</v>
      </c>
      <c r="D4968" t="s">
        <v>10883</v>
      </c>
      <c r="E4968">
        <v>1</v>
      </c>
    </row>
    <row r="4969" spans="1:5" x14ac:dyDescent="0.2">
      <c r="A4969" t="s">
        <v>15864</v>
      </c>
      <c r="B4969" t="s">
        <v>86</v>
      </c>
      <c r="C4969" t="s">
        <v>156</v>
      </c>
      <c r="D4969" t="s">
        <v>10887</v>
      </c>
      <c r="E4969">
        <v>3</v>
      </c>
    </row>
    <row r="4970" spans="1:5" x14ac:dyDescent="0.2">
      <c r="A4970" t="s">
        <v>15865</v>
      </c>
      <c r="B4970" t="s">
        <v>86</v>
      </c>
      <c r="C4970" t="s">
        <v>156</v>
      </c>
      <c r="D4970" t="s">
        <v>10889</v>
      </c>
      <c r="E4970">
        <v>30</v>
      </c>
    </row>
    <row r="4971" spans="1:5" x14ac:dyDescent="0.2">
      <c r="A4971" t="s">
        <v>15866</v>
      </c>
      <c r="B4971" t="s">
        <v>86</v>
      </c>
      <c r="C4971" t="s">
        <v>156</v>
      </c>
      <c r="D4971" t="s">
        <v>10901</v>
      </c>
      <c r="E4971">
        <v>35</v>
      </c>
    </row>
    <row r="4972" spans="1:5" x14ac:dyDescent="0.2">
      <c r="A4972" t="s">
        <v>15867</v>
      </c>
      <c r="B4972" t="s">
        <v>86</v>
      </c>
      <c r="C4972" t="s">
        <v>156</v>
      </c>
      <c r="D4972" t="s">
        <v>10903</v>
      </c>
      <c r="E4972">
        <v>101</v>
      </c>
    </row>
    <row r="4973" spans="1:5" x14ac:dyDescent="0.2">
      <c r="A4973" t="s">
        <v>15868</v>
      </c>
      <c r="B4973" t="s">
        <v>86</v>
      </c>
      <c r="C4973" t="s">
        <v>156</v>
      </c>
      <c r="D4973" t="s">
        <v>10921</v>
      </c>
      <c r="E4973">
        <v>1</v>
      </c>
    </row>
    <row r="4974" spans="1:5" x14ac:dyDescent="0.2">
      <c r="A4974" t="s">
        <v>15869</v>
      </c>
      <c r="B4974" t="s">
        <v>86</v>
      </c>
      <c r="C4974" t="s">
        <v>156</v>
      </c>
      <c r="D4974" t="s">
        <v>10925</v>
      </c>
      <c r="E4974">
        <v>1</v>
      </c>
    </row>
    <row r="4975" spans="1:5" x14ac:dyDescent="0.2">
      <c r="A4975" t="s">
        <v>15870</v>
      </c>
      <c r="B4975" t="s">
        <v>86</v>
      </c>
      <c r="C4975" t="s">
        <v>156</v>
      </c>
      <c r="D4975" t="s">
        <v>10941</v>
      </c>
      <c r="E4975">
        <v>1</v>
      </c>
    </row>
    <row r="4976" spans="1:5" x14ac:dyDescent="0.2">
      <c r="A4976" t="s">
        <v>15871</v>
      </c>
      <c r="B4976" t="s">
        <v>86</v>
      </c>
      <c r="C4976" t="s">
        <v>157</v>
      </c>
      <c r="D4976" t="s">
        <v>10889</v>
      </c>
      <c r="E4976">
        <v>27</v>
      </c>
    </row>
    <row r="4977" spans="1:5" x14ac:dyDescent="0.2">
      <c r="A4977" t="s">
        <v>15872</v>
      </c>
      <c r="B4977" t="s">
        <v>86</v>
      </c>
      <c r="C4977" t="s">
        <v>157</v>
      </c>
      <c r="D4977" t="s">
        <v>10901</v>
      </c>
      <c r="E4977">
        <v>29</v>
      </c>
    </row>
    <row r="4978" spans="1:5" x14ac:dyDescent="0.2">
      <c r="A4978" t="s">
        <v>15873</v>
      </c>
      <c r="B4978" t="s">
        <v>86</v>
      </c>
      <c r="C4978" t="s">
        <v>157</v>
      </c>
      <c r="D4978" t="s">
        <v>10903</v>
      </c>
      <c r="E4978">
        <v>48</v>
      </c>
    </row>
    <row r="4979" spans="1:5" x14ac:dyDescent="0.2">
      <c r="A4979" t="s">
        <v>15874</v>
      </c>
      <c r="B4979" t="s">
        <v>86</v>
      </c>
      <c r="C4979" t="s">
        <v>158</v>
      </c>
      <c r="D4979" t="s">
        <v>10869</v>
      </c>
      <c r="E4979">
        <v>2</v>
      </c>
    </row>
    <row r="4980" spans="1:5" x14ac:dyDescent="0.2">
      <c r="A4980" t="s">
        <v>15875</v>
      </c>
      <c r="B4980" t="s">
        <v>86</v>
      </c>
      <c r="C4980" t="s">
        <v>158</v>
      </c>
      <c r="D4980" t="s">
        <v>10887</v>
      </c>
      <c r="E4980">
        <v>4</v>
      </c>
    </row>
    <row r="4981" spans="1:5" x14ac:dyDescent="0.2">
      <c r="A4981" t="s">
        <v>15876</v>
      </c>
      <c r="B4981" t="s">
        <v>86</v>
      </c>
      <c r="C4981" t="s">
        <v>158</v>
      </c>
      <c r="D4981" t="s">
        <v>10889</v>
      </c>
      <c r="E4981">
        <v>70</v>
      </c>
    </row>
    <row r="4982" spans="1:5" x14ac:dyDescent="0.2">
      <c r="A4982" t="s">
        <v>15877</v>
      </c>
      <c r="B4982" t="s">
        <v>86</v>
      </c>
      <c r="C4982" t="s">
        <v>158</v>
      </c>
      <c r="D4982" t="s">
        <v>10901</v>
      </c>
      <c r="E4982">
        <v>79</v>
      </c>
    </row>
    <row r="4983" spans="1:5" x14ac:dyDescent="0.2">
      <c r="A4983" t="s">
        <v>15878</v>
      </c>
      <c r="B4983" t="s">
        <v>86</v>
      </c>
      <c r="C4983" t="s">
        <v>158</v>
      </c>
      <c r="D4983" t="s">
        <v>10903</v>
      </c>
      <c r="E4983">
        <v>158</v>
      </c>
    </row>
    <row r="4984" spans="1:5" x14ac:dyDescent="0.2">
      <c r="A4984" t="s">
        <v>15879</v>
      </c>
      <c r="B4984" t="s">
        <v>86</v>
      </c>
      <c r="C4984" t="s">
        <v>158</v>
      </c>
      <c r="D4984" t="s">
        <v>10917</v>
      </c>
      <c r="E4984">
        <v>1</v>
      </c>
    </row>
    <row r="4985" spans="1:5" x14ac:dyDescent="0.2">
      <c r="A4985" t="s">
        <v>15880</v>
      </c>
      <c r="B4985" t="s">
        <v>86</v>
      </c>
      <c r="C4985" t="s">
        <v>158</v>
      </c>
      <c r="D4985" t="s">
        <v>10941</v>
      </c>
      <c r="E4985">
        <v>3</v>
      </c>
    </row>
    <row r="4986" spans="1:5" x14ac:dyDescent="0.2">
      <c r="A4986" t="s">
        <v>15881</v>
      </c>
      <c r="B4986" t="s">
        <v>86</v>
      </c>
      <c r="C4986" t="s">
        <v>159</v>
      </c>
      <c r="D4986" t="s">
        <v>10889</v>
      </c>
      <c r="E4986">
        <v>24</v>
      </c>
    </row>
    <row r="4987" spans="1:5" x14ac:dyDescent="0.2">
      <c r="A4987" t="s">
        <v>15882</v>
      </c>
      <c r="B4987" t="s">
        <v>86</v>
      </c>
      <c r="C4987" t="s">
        <v>159</v>
      </c>
      <c r="D4987" t="s">
        <v>10901</v>
      </c>
      <c r="E4987">
        <v>25</v>
      </c>
    </row>
    <row r="4988" spans="1:5" x14ac:dyDescent="0.2">
      <c r="A4988" t="s">
        <v>15883</v>
      </c>
      <c r="B4988" t="s">
        <v>86</v>
      </c>
      <c r="C4988" t="s">
        <v>159</v>
      </c>
      <c r="D4988" t="s">
        <v>10903</v>
      </c>
      <c r="E4988">
        <v>51</v>
      </c>
    </row>
    <row r="4989" spans="1:5" x14ac:dyDescent="0.2">
      <c r="A4989" t="s">
        <v>15884</v>
      </c>
      <c r="B4989" t="s">
        <v>86</v>
      </c>
      <c r="C4989" t="s">
        <v>160</v>
      </c>
      <c r="D4989" t="s">
        <v>10855</v>
      </c>
      <c r="E4989">
        <v>2</v>
      </c>
    </row>
    <row r="4990" spans="1:5" x14ac:dyDescent="0.2">
      <c r="A4990" t="s">
        <v>15885</v>
      </c>
      <c r="B4990" t="s">
        <v>86</v>
      </c>
      <c r="C4990" t="s">
        <v>160</v>
      </c>
      <c r="D4990" t="s">
        <v>10857</v>
      </c>
      <c r="E4990">
        <v>1</v>
      </c>
    </row>
    <row r="4991" spans="1:5" x14ac:dyDescent="0.2">
      <c r="A4991" t="s">
        <v>15886</v>
      </c>
      <c r="B4991" t="s">
        <v>86</v>
      </c>
      <c r="C4991" t="s">
        <v>160</v>
      </c>
      <c r="D4991" t="s">
        <v>10859</v>
      </c>
      <c r="E4991">
        <v>1</v>
      </c>
    </row>
    <row r="4992" spans="1:5" x14ac:dyDescent="0.2">
      <c r="A4992" t="s">
        <v>15887</v>
      </c>
      <c r="B4992" t="s">
        <v>86</v>
      </c>
      <c r="C4992" t="s">
        <v>160</v>
      </c>
      <c r="D4992" t="s">
        <v>10869</v>
      </c>
      <c r="E4992">
        <v>7</v>
      </c>
    </row>
    <row r="4993" spans="1:5" x14ac:dyDescent="0.2">
      <c r="A4993" t="s">
        <v>15888</v>
      </c>
      <c r="B4993" t="s">
        <v>86</v>
      </c>
      <c r="C4993" t="s">
        <v>160</v>
      </c>
      <c r="D4993" t="s">
        <v>10875</v>
      </c>
      <c r="E4993">
        <v>2</v>
      </c>
    </row>
    <row r="4994" spans="1:5" x14ac:dyDescent="0.2">
      <c r="A4994" t="s">
        <v>15889</v>
      </c>
      <c r="B4994" t="s">
        <v>86</v>
      </c>
      <c r="C4994" t="s">
        <v>160</v>
      </c>
      <c r="D4994" t="s">
        <v>10877</v>
      </c>
      <c r="E4994">
        <v>1</v>
      </c>
    </row>
    <row r="4995" spans="1:5" x14ac:dyDescent="0.2">
      <c r="A4995" t="s">
        <v>15890</v>
      </c>
      <c r="B4995" t="s">
        <v>86</v>
      </c>
      <c r="C4995" t="s">
        <v>160</v>
      </c>
      <c r="D4995" t="s">
        <v>10883</v>
      </c>
      <c r="E4995">
        <v>1</v>
      </c>
    </row>
    <row r="4996" spans="1:5" x14ac:dyDescent="0.2">
      <c r="A4996" t="s">
        <v>15891</v>
      </c>
      <c r="B4996" t="s">
        <v>86</v>
      </c>
      <c r="C4996" t="s">
        <v>160</v>
      </c>
      <c r="D4996" t="s">
        <v>10887</v>
      </c>
      <c r="E4996">
        <v>11</v>
      </c>
    </row>
    <row r="4997" spans="1:5" x14ac:dyDescent="0.2">
      <c r="A4997" t="s">
        <v>15892</v>
      </c>
      <c r="B4997" t="s">
        <v>86</v>
      </c>
      <c r="C4997" t="s">
        <v>160</v>
      </c>
      <c r="D4997" t="s">
        <v>10889</v>
      </c>
      <c r="E4997">
        <v>399</v>
      </c>
    </row>
    <row r="4998" spans="1:5" x14ac:dyDescent="0.2">
      <c r="A4998" t="s">
        <v>15893</v>
      </c>
      <c r="B4998" t="s">
        <v>86</v>
      </c>
      <c r="C4998" t="s">
        <v>160</v>
      </c>
      <c r="D4998" t="s">
        <v>10895</v>
      </c>
      <c r="E4998">
        <v>1</v>
      </c>
    </row>
    <row r="4999" spans="1:5" x14ac:dyDescent="0.2">
      <c r="A4999" t="s">
        <v>15894</v>
      </c>
      <c r="B4999" t="s">
        <v>86</v>
      </c>
      <c r="C4999" t="s">
        <v>160</v>
      </c>
      <c r="D4999" t="s">
        <v>10901</v>
      </c>
      <c r="E4999">
        <v>457</v>
      </c>
    </row>
    <row r="5000" spans="1:5" x14ac:dyDescent="0.2">
      <c r="A5000" t="s">
        <v>15895</v>
      </c>
      <c r="B5000" t="s">
        <v>86</v>
      </c>
      <c r="C5000" t="s">
        <v>160</v>
      </c>
      <c r="D5000" t="s">
        <v>10903</v>
      </c>
      <c r="E5000">
        <v>951</v>
      </c>
    </row>
    <row r="5001" spans="1:5" x14ac:dyDescent="0.2">
      <c r="A5001" t="s">
        <v>15896</v>
      </c>
      <c r="B5001" t="s">
        <v>86</v>
      </c>
      <c r="C5001" t="s">
        <v>160</v>
      </c>
      <c r="D5001" t="s">
        <v>10907</v>
      </c>
      <c r="E5001">
        <v>4</v>
      </c>
    </row>
    <row r="5002" spans="1:5" x14ac:dyDescent="0.2">
      <c r="A5002" t="s">
        <v>15897</v>
      </c>
      <c r="B5002" t="s">
        <v>86</v>
      </c>
      <c r="C5002" t="s">
        <v>160</v>
      </c>
      <c r="D5002" t="s">
        <v>10909</v>
      </c>
      <c r="E5002">
        <v>1</v>
      </c>
    </row>
    <row r="5003" spans="1:5" x14ac:dyDescent="0.2">
      <c r="A5003" t="s">
        <v>15898</v>
      </c>
      <c r="B5003" t="s">
        <v>86</v>
      </c>
      <c r="C5003" t="s">
        <v>160</v>
      </c>
      <c r="D5003" t="s">
        <v>10921</v>
      </c>
      <c r="E5003">
        <v>1</v>
      </c>
    </row>
    <row r="5004" spans="1:5" x14ac:dyDescent="0.2">
      <c r="A5004" t="s">
        <v>15899</v>
      </c>
      <c r="B5004" t="s">
        <v>86</v>
      </c>
      <c r="C5004" t="s">
        <v>160</v>
      </c>
      <c r="D5004" t="s">
        <v>10925</v>
      </c>
      <c r="E5004">
        <v>1</v>
      </c>
    </row>
    <row r="5005" spans="1:5" x14ac:dyDescent="0.2">
      <c r="A5005" t="s">
        <v>15900</v>
      </c>
      <c r="B5005" t="s">
        <v>86</v>
      </c>
      <c r="C5005" t="s">
        <v>160</v>
      </c>
      <c r="D5005" t="s">
        <v>10929</v>
      </c>
      <c r="E5005">
        <v>3</v>
      </c>
    </row>
    <row r="5006" spans="1:5" x14ac:dyDescent="0.2">
      <c r="A5006" t="s">
        <v>15901</v>
      </c>
      <c r="B5006" t="s">
        <v>86</v>
      </c>
      <c r="C5006" t="s">
        <v>160</v>
      </c>
      <c r="D5006" t="s">
        <v>10931</v>
      </c>
      <c r="E5006">
        <v>1</v>
      </c>
    </row>
    <row r="5007" spans="1:5" x14ac:dyDescent="0.2">
      <c r="A5007" t="s">
        <v>15902</v>
      </c>
      <c r="B5007" t="s">
        <v>86</v>
      </c>
      <c r="C5007" t="s">
        <v>160</v>
      </c>
      <c r="D5007" t="s">
        <v>10941</v>
      </c>
      <c r="E5007">
        <v>4</v>
      </c>
    </row>
    <row r="5008" spans="1:5" x14ac:dyDescent="0.2">
      <c r="A5008" t="s">
        <v>15903</v>
      </c>
      <c r="B5008" t="s">
        <v>86</v>
      </c>
      <c r="C5008" t="s">
        <v>161</v>
      </c>
      <c r="D5008" t="s">
        <v>10851</v>
      </c>
      <c r="E5008">
        <v>1</v>
      </c>
    </row>
    <row r="5009" spans="1:5" x14ac:dyDescent="0.2">
      <c r="A5009" t="s">
        <v>15904</v>
      </c>
      <c r="B5009" t="s">
        <v>86</v>
      </c>
      <c r="C5009" t="s">
        <v>161</v>
      </c>
      <c r="D5009" t="s">
        <v>10863</v>
      </c>
      <c r="E5009">
        <v>1</v>
      </c>
    </row>
    <row r="5010" spans="1:5" x14ac:dyDescent="0.2">
      <c r="A5010" t="s">
        <v>15905</v>
      </c>
      <c r="B5010" t="s">
        <v>86</v>
      </c>
      <c r="C5010" t="s">
        <v>161</v>
      </c>
      <c r="D5010" t="s">
        <v>10881</v>
      </c>
      <c r="E5010">
        <v>1</v>
      </c>
    </row>
    <row r="5011" spans="1:5" x14ac:dyDescent="0.2">
      <c r="A5011" t="s">
        <v>15906</v>
      </c>
      <c r="B5011" t="s">
        <v>86</v>
      </c>
      <c r="C5011" t="s">
        <v>161</v>
      </c>
      <c r="D5011" t="s">
        <v>10887</v>
      </c>
      <c r="E5011">
        <v>6</v>
      </c>
    </row>
    <row r="5012" spans="1:5" x14ac:dyDescent="0.2">
      <c r="A5012" t="s">
        <v>15907</v>
      </c>
      <c r="B5012" t="s">
        <v>86</v>
      </c>
      <c r="C5012" t="s">
        <v>161</v>
      </c>
      <c r="D5012" t="s">
        <v>10889</v>
      </c>
      <c r="E5012">
        <v>80</v>
      </c>
    </row>
    <row r="5013" spans="1:5" x14ac:dyDescent="0.2">
      <c r="A5013" t="s">
        <v>15908</v>
      </c>
      <c r="B5013" t="s">
        <v>86</v>
      </c>
      <c r="C5013" t="s">
        <v>161</v>
      </c>
      <c r="D5013" t="s">
        <v>10901</v>
      </c>
      <c r="E5013">
        <v>88</v>
      </c>
    </row>
    <row r="5014" spans="1:5" x14ac:dyDescent="0.2">
      <c r="A5014" t="s">
        <v>15909</v>
      </c>
      <c r="B5014" t="s">
        <v>86</v>
      </c>
      <c r="C5014" t="s">
        <v>161</v>
      </c>
      <c r="D5014" t="s">
        <v>10903</v>
      </c>
      <c r="E5014">
        <v>197</v>
      </c>
    </row>
    <row r="5015" spans="1:5" x14ac:dyDescent="0.2">
      <c r="A5015" t="s">
        <v>15910</v>
      </c>
      <c r="B5015" t="s">
        <v>86</v>
      </c>
      <c r="C5015" t="s">
        <v>161</v>
      </c>
      <c r="D5015" t="s">
        <v>10907</v>
      </c>
      <c r="E5015">
        <v>3</v>
      </c>
    </row>
    <row r="5016" spans="1:5" x14ac:dyDescent="0.2">
      <c r="A5016" t="s">
        <v>15911</v>
      </c>
      <c r="B5016" t="s">
        <v>86</v>
      </c>
      <c r="C5016" t="s">
        <v>161</v>
      </c>
      <c r="D5016" t="s">
        <v>10921</v>
      </c>
      <c r="E5016">
        <v>1</v>
      </c>
    </row>
    <row r="5017" spans="1:5" x14ac:dyDescent="0.2">
      <c r="A5017" t="s">
        <v>15912</v>
      </c>
      <c r="B5017" t="s">
        <v>86</v>
      </c>
      <c r="C5017" t="s">
        <v>161</v>
      </c>
      <c r="D5017" t="s">
        <v>10925</v>
      </c>
      <c r="E5017">
        <v>1</v>
      </c>
    </row>
    <row r="5018" spans="1:5" x14ac:dyDescent="0.2">
      <c r="A5018" t="s">
        <v>15913</v>
      </c>
      <c r="B5018" t="s">
        <v>86</v>
      </c>
      <c r="C5018" t="s">
        <v>161</v>
      </c>
      <c r="D5018" t="s">
        <v>10931</v>
      </c>
      <c r="E5018">
        <v>1</v>
      </c>
    </row>
    <row r="5019" spans="1:5" x14ac:dyDescent="0.2">
      <c r="A5019" t="s">
        <v>15914</v>
      </c>
      <c r="B5019" t="s">
        <v>86</v>
      </c>
      <c r="C5019" t="s">
        <v>161</v>
      </c>
      <c r="D5019" t="s">
        <v>10941</v>
      </c>
      <c r="E5019">
        <v>2</v>
      </c>
    </row>
    <row r="5020" spans="1:5" x14ac:dyDescent="0.2">
      <c r="A5020" t="s">
        <v>15915</v>
      </c>
      <c r="B5020" t="s">
        <v>86</v>
      </c>
      <c r="C5020" t="s">
        <v>162</v>
      </c>
      <c r="D5020" t="s">
        <v>10859</v>
      </c>
      <c r="E5020">
        <v>1</v>
      </c>
    </row>
    <row r="5021" spans="1:5" x14ac:dyDescent="0.2">
      <c r="A5021" t="s">
        <v>15916</v>
      </c>
      <c r="B5021" t="s">
        <v>86</v>
      </c>
      <c r="C5021" t="s">
        <v>162</v>
      </c>
      <c r="D5021" t="s">
        <v>10869</v>
      </c>
      <c r="E5021">
        <v>1</v>
      </c>
    </row>
    <row r="5022" spans="1:5" x14ac:dyDescent="0.2">
      <c r="A5022" t="s">
        <v>15917</v>
      </c>
      <c r="B5022" t="s">
        <v>86</v>
      </c>
      <c r="C5022" t="s">
        <v>162</v>
      </c>
      <c r="D5022" t="s">
        <v>10875</v>
      </c>
      <c r="E5022">
        <v>1</v>
      </c>
    </row>
    <row r="5023" spans="1:5" x14ac:dyDescent="0.2">
      <c r="A5023" t="s">
        <v>15918</v>
      </c>
      <c r="B5023" t="s">
        <v>86</v>
      </c>
      <c r="C5023" t="s">
        <v>162</v>
      </c>
      <c r="D5023" t="s">
        <v>10881</v>
      </c>
      <c r="E5023">
        <v>1</v>
      </c>
    </row>
    <row r="5024" spans="1:5" x14ac:dyDescent="0.2">
      <c r="A5024" t="s">
        <v>15919</v>
      </c>
      <c r="B5024" t="s">
        <v>86</v>
      </c>
      <c r="C5024" t="s">
        <v>162</v>
      </c>
      <c r="D5024" t="s">
        <v>10885</v>
      </c>
      <c r="E5024">
        <v>1</v>
      </c>
    </row>
    <row r="5025" spans="1:5" x14ac:dyDescent="0.2">
      <c r="A5025" t="s">
        <v>15920</v>
      </c>
      <c r="B5025" t="s">
        <v>86</v>
      </c>
      <c r="C5025" t="s">
        <v>162</v>
      </c>
      <c r="D5025" t="s">
        <v>10887</v>
      </c>
      <c r="E5025">
        <v>3</v>
      </c>
    </row>
    <row r="5026" spans="1:5" x14ac:dyDescent="0.2">
      <c r="A5026" t="s">
        <v>15921</v>
      </c>
      <c r="B5026" t="s">
        <v>86</v>
      </c>
      <c r="C5026" t="s">
        <v>162</v>
      </c>
      <c r="D5026" t="s">
        <v>10889</v>
      </c>
      <c r="E5026">
        <v>68</v>
      </c>
    </row>
    <row r="5027" spans="1:5" x14ac:dyDescent="0.2">
      <c r="A5027" t="s">
        <v>15922</v>
      </c>
      <c r="B5027" t="s">
        <v>86</v>
      </c>
      <c r="C5027" t="s">
        <v>162</v>
      </c>
      <c r="D5027" t="s">
        <v>10901</v>
      </c>
      <c r="E5027">
        <v>73</v>
      </c>
    </row>
    <row r="5028" spans="1:5" x14ac:dyDescent="0.2">
      <c r="A5028" t="s">
        <v>15923</v>
      </c>
      <c r="B5028" t="s">
        <v>86</v>
      </c>
      <c r="C5028" t="s">
        <v>162</v>
      </c>
      <c r="D5028" t="s">
        <v>10903</v>
      </c>
      <c r="E5028">
        <v>156</v>
      </c>
    </row>
    <row r="5029" spans="1:5" x14ac:dyDescent="0.2">
      <c r="A5029" t="s">
        <v>15924</v>
      </c>
      <c r="B5029" t="s">
        <v>86</v>
      </c>
      <c r="C5029" t="s">
        <v>162</v>
      </c>
      <c r="D5029" t="s">
        <v>10907</v>
      </c>
      <c r="E5029">
        <v>1</v>
      </c>
    </row>
    <row r="5030" spans="1:5" x14ac:dyDescent="0.2">
      <c r="A5030" t="s">
        <v>15925</v>
      </c>
      <c r="B5030" t="s">
        <v>86</v>
      </c>
      <c r="C5030" t="s">
        <v>163</v>
      </c>
      <c r="D5030" t="s">
        <v>10875</v>
      </c>
      <c r="E5030">
        <v>1</v>
      </c>
    </row>
    <row r="5031" spans="1:5" x14ac:dyDescent="0.2">
      <c r="A5031" t="s">
        <v>15926</v>
      </c>
      <c r="B5031" t="s">
        <v>86</v>
      </c>
      <c r="C5031" t="s">
        <v>163</v>
      </c>
      <c r="D5031" t="s">
        <v>10887</v>
      </c>
      <c r="E5031">
        <v>2</v>
      </c>
    </row>
    <row r="5032" spans="1:5" x14ac:dyDescent="0.2">
      <c r="A5032" t="s">
        <v>15927</v>
      </c>
      <c r="B5032" t="s">
        <v>86</v>
      </c>
      <c r="C5032" t="s">
        <v>163</v>
      </c>
      <c r="D5032" t="s">
        <v>10889</v>
      </c>
      <c r="E5032">
        <v>21</v>
      </c>
    </row>
    <row r="5033" spans="1:5" x14ac:dyDescent="0.2">
      <c r="A5033" t="s">
        <v>15928</v>
      </c>
      <c r="B5033" t="s">
        <v>86</v>
      </c>
      <c r="C5033" t="s">
        <v>163</v>
      </c>
      <c r="D5033" t="s">
        <v>10901</v>
      </c>
      <c r="E5033">
        <v>23</v>
      </c>
    </row>
    <row r="5034" spans="1:5" x14ac:dyDescent="0.2">
      <c r="A5034" t="s">
        <v>15929</v>
      </c>
      <c r="B5034" t="s">
        <v>86</v>
      </c>
      <c r="C5034" t="s">
        <v>163</v>
      </c>
      <c r="D5034" t="s">
        <v>10903</v>
      </c>
      <c r="E5034">
        <v>35</v>
      </c>
    </row>
    <row r="5035" spans="1:5" x14ac:dyDescent="0.2">
      <c r="A5035" t="s">
        <v>15930</v>
      </c>
      <c r="B5035" t="s">
        <v>86</v>
      </c>
      <c r="C5035" t="s">
        <v>163</v>
      </c>
      <c r="D5035" t="s">
        <v>10907</v>
      </c>
      <c r="E5035">
        <v>1</v>
      </c>
    </row>
    <row r="5036" spans="1:5" x14ac:dyDescent="0.2">
      <c r="A5036" t="s">
        <v>15931</v>
      </c>
      <c r="B5036" t="s">
        <v>86</v>
      </c>
      <c r="C5036" t="s">
        <v>163</v>
      </c>
      <c r="D5036" t="s">
        <v>10941</v>
      </c>
      <c r="E5036">
        <v>1</v>
      </c>
    </row>
    <row r="5037" spans="1:5" x14ac:dyDescent="0.2">
      <c r="A5037" t="s">
        <v>15932</v>
      </c>
      <c r="B5037" t="s">
        <v>86</v>
      </c>
      <c r="C5037" t="s">
        <v>164</v>
      </c>
      <c r="D5037" t="s">
        <v>10889</v>
      </c>
      <c r="E5037">
        <v>1</v>
      </c>
    </row>
    <row r="5038" spans="1:5" x14ac:dyDescent="0.2">
      <c r="A5038" t="s">
        <v>15933</v>
      </c>
      <c r="B5038" t="s">
        <v>86</v>
      </c>
      <c r="C5038" t="s">
        <v>164</v>
      </c>
      <c r="D5038" t="s">
        <v>10901</v>
      </c>
      <c r="E5038">
        <v>1</v>
      </c>
    </row>
    <row r="5039" spans="1:5" x14ac:dyDescent="0.2">
      <c r="A5039" t="s">
        <v>15934</v>
      </c>
      <c r="B5039" t="s">
        <v>86</v>
      </c>
      <c r="C5039" t="s">
        <v>164</v>
      </c>
      <c r="D5039" t="s">
        <v>10903</v>
      </c>
      <c r="E5039">
        <v>4</v>
      </c>
    </row>
    <row r="5040" spans="1:5" x14ac:dyDescent="0.2">
      <c r="A5040" t="s">
        <v>15935</v>
      </c>
      <c r="B5040" t="s">
        <v>86</v>
      </c>
      <c r="C5040" t="s">
        <v>165</v>
      </c>
      <c r="D5040" t="s">
        <v>10889</v>
      </c>
      <c r="E5040">
        <v>48</v>
      </c>
    </row>
    <row r="5041" spans="1:5" x14ac:dyDescent="0.2">
      <c r="A5041" t="s">
        <v>15936</v>
      </c>
      <c r="B5041" t="s">
        <v>86</v>
      </c>
      <c r="C5041" t="s">
        <v>165</v>
      </c>
      <c r="D5041" t="s">
        <v>10901</v>
      </c>
      <c r="E5041">
        <v>53</v>
      </c>
    </row>
    <row r="5042" spans="1:5" x14ac:dyDescent="0.2">
      <c r="A5042" t="s">
        <v>15937</v>
      </c>
      <c r="B5042" t="s">
        <v>86</v>
      </c>
      <c r="C5042" t="s">
        <v>165</v>
      </c>
      <c r="D5042" t="s">
        <v>10903</v>
      </c>
      <c r="E5042">
        <v>126</v>
      </c>
    </row>
    <row r="5043" spans="1:5" x14ac:dyDescent="0.2">
      <c r="A5043" t="s">
        <v>15938</v>
      </c>
      <c r="B5043" t="s">
        <v>86</v>
      </c>
      <c r="C5043" t="s">
        <v>166</v>
      </c>
      <c r="D5043" t="s">
        <v>10887</v>
      </c>
      <c r="E5043">
        <v>2</v>
      </c>
    </row>
    <row r="5044" spans="1:5" x14ac:dyDescent="0.2">
      <c r="A5044" t="s">
        <v>15939</v>
      </c>
      <c r="B5044" t="s">
        <v>86</v>
      </c>
      <c r="C5044" t="s">
        <v>166</v>
      </c>
      <c r="D5044" t="s">
        <v>10889</v>
      </c>
      <c r="E5044">
        <v>10</v>
      </c>
    </row>
    <row r="5045" spans="1:5" x14ac:dyDescent="0.2">
      <c r="A5045" t="s">
        <v>15940</v>
      </c>
      <c r="B5045" t="s">
        <v>86</v>
      </c>
      <c r="C5045" t="s">
        <v>166</v>
      </c>
      <c r="D5045" t="s">
        <v>10901</v>
      </c>
      <c r="E5045">
        <v>10</v>
      </c>
    </row>
    <row r="5046" spans="1:5" x14ac:dyDescent="0.2">
      <c r="A5046" t="s">
        <v>15941</v>
      </c>
      <c r="B5046" t="s">
        <v>86</v>
      </c>
      <c r="C5046" t="s">
        <v>166</v>
      </c>
      <c r="D5046" t="s">
        <v>10903</v>
      </c>
      <c r="E5046">
        <v>22</v>
      </c>
    </row>
    <row r="5047" spans="1:5" x14ac:dyDescent="0.2">
      <c r="A5047" t="s">
        <v>15942</v>
      </c>
      <c r="B5047" t="s">
        <v>86</v>
      </c>
      <c r="C5047" t="s">
        <v>166</v>
      </c>
      <c r="D5047" t="s">
        <v>10909</v>
      </c>
      <c r="E5047">
        <v>1</v>
      </c>
    </row>
    <row r="5048" spans="1:5" x14ac:dyDescent="0.2">
      <c r="A5048" t="s">
        <v>15943</v>
      </c>
      <c r="B5048" t="s">
        <v>86</v>
      </c>
      <c r="C5048" t="s">
        <v>166</v>
      </c>
      <c r="D5048" t="s">
        <v>10925</v>
      </c>
      <c r="E5048">
        <v>1</v>
      </c>
    </row>
    <row r="5049" spans="1:5" x14ac:dyDescent="0.2">
      <c r="A5049" t="s">
        <v>15944</v>
      </c>
      <c r="B5049" t="s">
        <v>86</v>
      </c>
      <c r="C5049" t="s">
        <v>166</v>
      </c>
      <c r="D5049" t="s">
        <v>10941</v>
      </c>
      <c r="E5049">
        <v>1</v>
      </c>
    </row>
    <row r="5050" spans="1:5" x14ac:dyDescent="0.2">
      <c r="A5050" t="s">
        <v>15945</v>
      </c>
      <c r="B5050" t="s">
        <v>86</v>
      </c>
      <c r="C5050" t="s">
        <v>167</v>
      </c>
      <c r="D5050" t="s">
        <v>10853</v>
      </c>
      <c r="E5050">
        <v>1</v>
      </c>
    </row>
    <row r="5051" spans="1:5" x14ac:dyDescent="0.2">
      <c r="A5051" t="s">
        <v>15946</v>
      </c>
      <c r="B5051" t="s">
        <v>86</v>
      </c>
      <c r="C5051" t="s">
        <v>167</v>
      </c>
      <c r="D5051" t="s">
        <v>10855</v>
      </c>
      <c r="E5051">
        <v>2</v>
      </c>
    </row>
    <row r="5052" spans="1:5" x14ac:dyDescent="0.2">
      <c r="A5052" t="s">
        <v>15947</v>
      </c>
      <c r="B5052" t="s">
        <v>86</v>
      </c>
      <c r="C5052" t="s">
        <v>167</v>
      </c>
      <c r="D5052" t="s">
        <v>10859</v>
      </c>
      <c r="E5052">
        <v>1</v>
      </c>
    </row>
    <row r="5053" spans="1:5" x14ac:dyDescent="0.2">
      <c r="A5053" t="s">
        <v>15948</v>
      </c>
      <c r="B5053" t="s">
        <v>86</v>
      </c>
      <c r="C5053" t="s">
        <v>167</v>
      </c>
      <c r="D5053" t="s">
        <v>10863</v>
      </c>
      <c r="E5053">
        <v>1</v>
      </c>
    </row>
    <row r="5054" spans="1:5" x14ac:dyDescent="0.2">
      <c r="A5054" t="s">
        <v>15949</v>
      </c>
      <c r="B5054" t="s">
        <v>86</v>
      </c>
      <c r="C5054" t="s">
        <v>167</v>
      </c>
      <c r="D5054" t="s">
        <v>10869</v>
      </c>
      <c r="E5054">
        <v>3</v>
      </c>
    </row>
    <row r="5055" spans="1:5" x14ac:dyDescent="0.2">
      <c r="A5055" t="s">
        <v>15950</v>
      </c>
      <c r="B5055" t="s">
        <v>86</v>
      </c>
      <c r="C5055" t="s">
        <v>167</v>
      </c>
      <c r="D5055" t="s">
        <v>10875</v>
      </c>
      <c r="E5055">
        <v>1</v>
      </c>
    </row>
    <row r="5056" spans="1:5" x14ac:dyDescent="0.2">
      <c r="A5056" t="s">
        <v>15951</v>
      </c>
      <c r="B5056" t="s">
        <v>86</v>
      </c>
      <c r="C5056" t="s">
        <v>167</v>
      </c>
      <c r="D5056" t="s">
        <v>10877</v>
      </c>
      <c r="E5056">
        <v>2</v>
      </c>
    </row>
    <row r="5057" spans="1:5" x14ac:dyDescent="0.2">
      <c r="A5057" t="s">
        <v>15952</v>
      </c>
      <c r="B5057" t="s">
        <v>86</v>
      </c>
      <c r="C5057" t="s">
        <v>167</v>
      </c>
      <c r="D5057" t="s">
        <v>10881</v>
      </c>
      <c r="E5057">
        <v>1</v>
      </c>
    </row>
    <row r="5058" spans="1:5" x14ac:dyDescent="0.2">
      <c r="A5058" t="s">
        <v>15953</v>
      </c>
      <c r="B5058" t="s">
        <v>86</v>
      </c>
      <c r="C5058" t="s">
        <v>167</v>
      </c>
      <c r="D5058" t="s">
        <v>10883</v>
      </c>
      <c r="E5058">
        <v>1</v>
      </c>
    </row>
    <row r="5059" spans="1:5" x14ac:dyDescent="0.2">
      <c r="A5059" t="s">
        <v>15954</v>
      </c>
      <c r="B5059" t="s">
        <v>86</v>
      </c>
      <c r="C5059" t="s">
        <v>167</v>
      </c>
      <c r="D5059" t="s">
        <v>10887</v>
      </c>
      <c r="E5059">
        <v>13</v>
      </c>
    </row>
    <row r="5060" spans="1:5" x14ac:dyDescent="0.2">
      <c r="A5060" t="s">
        <v>15955</v>
      </c>
      <c r="B5060" t="s">
        <v>86</v>
      </c>
      <c r="C5060" t="s">
        <v>167</v>
      </c>
      <c r="D5060" t="s">
        <v>10889</v>
      </c>
      <c r="E5060">
        <v>373</v>
      </c>
    </row>
    <row r="5061" spans="1:5" x14ac:dyDescent="0.2">
      <c r="A5061" t="s">
        <v>15956</v>
      </c>
      <c r="B5061" t="s">
        <v>86</v>
      </c>
      <c r="C5061" t="s">
        <v>167</v>
      </c>
      <c r="D5061" t="s">
        <v>10895</v>
      </c>
      <c r="E5061">
        <v>3</v>
      </c>
    </row>
    <row r="5062" spans="1:5" x14ac:dyDescent="0.2">
      <c r="A5062" t="s">
        <v>15957</v>
      </c>
      <c r="B5062" t="s">
        <v>86</v>
      </c>
      <c r="C5062" t="s">
        <v>167</v>
      </c>
      <c r="D5062" t="s">
        <v>10899</v>
      </c>
      <c r="E5062">
        <v>2</v>
      </c>
    </row>
    <row r="5063" spans="1:5" x14ac:dyDescent="0.2">
      <c r="A5063" t="s">
        <v>15958</v>
      </c>
      <c r="B5063" t="s">
        <v>86</v>
      </c>
      <c r="C5063" t="s">
        <v>167</v>
      </c>
      <c r="D5063" t="s">
        <v>10901</v>
      </c>
      <c r="E5063">
        <v>434</v>
      </c>
    </row>
    <row r="5064" spans="1:5" x14ac:dyDescent="0.2">
      <c r="A5064" t="s">
        <v>15959</v>
      </c>
      <c r="B5064" t="s">
        <v>86</v>
      </c>
      <c r="C5064" t="s">
        <v>167</v>
      </c>
      <c r="D5064" t="s">
        <v>10903</v>
      </c>
      <c r="E5064">
        <v>800</v>
      </c>
    </row>
    <row r="5065" spans="1:5" x14ac:dyDescent="0.2">
      <c r="A5065" t="s">
        <v>15960</v>
      </c>
      <c r="B5065" t="s">
        <v>86</v>
      </c>
      <c r="C5065" t="s">
        <v>167</v>
      </c>
      <c r="D5065" t="s">
        <v>10907</v>
      </c>
      <c r="E5065">
        <v>2</v>
      </c>
    </row>
    <row r="5066" spans="1:5" x14ac:dyDescent="0.2">
      <c r="A5066" t="s">
        <v>15961</v>
      </c>
      <c r="B5066" t="s">
        <v>86</v>
      </c>
      <c r="C5066" t="s">
        <v>167</v>
      </c>
      <c r="D5066" t="s">
        <v>10925</v>
      </c>
      <c r="E5066">
        <v>2</v>
      </c>
    </row>
    <row r="5067" spans="1:5" x14ac:dyDescent="0.2">
      <c r="A5067" t="s">
        <v>15962</v>
      </c>
      <c r="B5067" t="s">
        <v>86</v>
      </c>
      <c r="C5067" t="s">
        <v>167</v>
      </c>
      <c r="D5067" t="s">
        <v>10929</v>
      </c>
      <c r="E5067">
        <v>1</v>
      </c>
    </row>
    <row r="5068" spans="1:5" x14ac:dyDescent="0.2">
      <c r="A5068" t="s">
        <v>15963</v>
      </c>
      <c r="B5068" t="s">
        <v>86</v>
      </c>
      <c r="C5068" t="s">
        <v>167</v>
      </c>
      <c r="D5068" t="s">
        <v>10931</v>
      </c>
      <c r="E5068">
        <v>1</v>
      </c>
    </row>
    <row r="5069" spans="1:5" x14ac:dyDescent="0.2">
      <c r="A5069" t="s">
        <v>15964</v>
      </c>
      <c r="B5069" t="s">
        <v>86</v>
      </c>
      <c r="C5069" t="s">
        <v>167</v>
      </c>
      <c r="D5069" t="s">
        <v>10941</v>
      </c>
      <c r="E5069">
        <v>3</v>
      </c>
    </row>
    <row r="5070" spans="1:5" x14ac:dyDescent="0.2">
      <c r="A5070" t="s">
        <v>15965</v>
      </c>
      <c r="B5070" t="s">
        <v>86</v>
      </c>
      <c r="C5070" t="s">
        <v>167</v>
      </c>
      <c r="D5070" t="s">
        <v>10943</v>
      </c>
      <c r="E5070">
        <v>1</v>
      </c>
    </row>
    <row r="5071" spans="1:5" x14ac:dyDescent="0.2">
      <c r="A5071" t="s">
        <v>15966</v>
      </c>
      <c r="B5071" t="s">
        <v>86</v>
      </c>
      <c r="C5071" t="s">
        <v>168</v>
      </c>
      <c r="D5071" t="s">
        <v>10869</v>
      </c>
      <c r="E5071">
        <v>1</v>
      </c>
    </row>
    <row r="5072" spans="1:5" x14ac:dyDescent="0.2">
      <c r="A5072" t="s">
        <v>15967</v>
      </c>
      <c r="B5072" t="s">
        <v>86</v>
      </c>
      <c r="C5072" t="s">
        <v>168</v>
      </c>
      <c r="D5072" t="s">
        <v>10887</v>
      </c>
      <c r="E5072">
        <v>2</v>
      </c>
    </row>
    <row r="5073" spans="1:5" x14ac:dyDescent="0.2">
      <c r="A5073" t="s">
        <v>15968</v>
      </c>
      <c r="B5073" t="s">
        <v>86</v>
      </c>
      <c r="C5073" t="s">
        <v>168</v>
      </c>
      <c r="D5073" t="s">
        <v>10889</v>
      </c>
      <c r="E5073">
        <v>23</v>
      </c>
    </row>
    <row r="5074" spans="1:5" x14ac:dyDescent="0.2">
      <c r="A5074" t="s">
        <v>15969</v>
      </c>
      <c r="B5074" t="s">
        <v>86</v>
      </c>
      <c r="C5074" t="s">
        <v>168</v>
      </c>
      <c r="D5074" t="s">
        <v>10895</v>
      </c>
      <c r="E5074">
        <v>1</v>
      </c>
    </row>
    <row r="5075" spans="1:5" x14ac:dyDescent="0.2">
      <c r="A5075" t="s">
        <v>15970</v>
      </c>
      <c r="B5075" t="s">
        <v>86</v>
      </c>
      <c r="C5075" t="s">
        <v>168</v>
      </c>
      <c r="D5075" t="s">
        <v>10901</v>
      </c>
      <c r="E5075">
        <v>26</v>
      </c>
    </row>
    <row r="5076" spans="1:5" x14ac:dyDescent="0.2">
      <c r="A5076" t="s">
        <v>15971</v>
      </c>
      <c r="B5076" t="s">
        <v>86</v>
      </c>
      <c r="C5076" t="s">
        <v>168</v>
      </c>
      <c r="D5076" t="s">
        <v>10903</v>
      </c>
      <c r="E5076">
        <v>53</v>
      </c>
    </row>
    <row r="5077" spans="1:5" x14ac:dyDescent="0.2">
      <c r="A5077" t="s">
        <v>15972</v>
      </c>
      <c r="B5077" t="s">
        <v>86</v>
      </c>
      <c r="C5077" t="s">
        <v>168</v>
      </c>
      <c r="D5077" t="s">
        <v>10941</v>
      </c>
      <c r="E5077">
        <v>1</v>
      </c>
    </row>
    <row r="5078" spans="1:5" x14ac:dyDescent="0.2">
      <c r="A5078" t="s">
        <v>15973</v>
      </c>
      <c r="B5078" t="s">
        <v>86</v>
      </c>
      <c r="C5078" t="s">
        <v>169</v>
      </c>
      <c r="D5078" t="s">
        <v>10855</v>
      </c>
      <c r="E5078">
        <v>1</v>
      </c>
    </row>
    <row r="5079" spans="1:5" x14ac:dyDescent="0.2">
      <c r="A5079" t="s">
        <v>15974</v>
      </c>
      <c r="B5079" t="s">
        <v>86</v>
      </c>
      <c r="C5079" t="s">
        <v>169</v>
      </c>
      <c r="D5079" t="s">
        <v>10859</v>
      </c>
      <c r="E5079">
        <v>2</v>
      </c>
    </row>
    <row r="5080" spans="1:5" x14ac:dyDescent="0.2">
      <c r="A5080" t="s">
        <v>15975</v>
      </c>
      <c r="B5080" t="s">
        <v>86</v>
      </c>
      <c r="C5080" t="s">
        <v>169</v>
      </c>
      <c r="D5080" t="s">
        <v>10869</v>
      </c>
      <c r="E5080">
        <v>1</v>
      </c>
    </row>
    <row r="5081" spans="1:5" x14ac:dyDescent="0.2">
      <c r="A5081" t="s">
        <v>15976</v>
      </c>
      <c r="B5081" t="s">
        <v>86</v>
      </c>
      <c r="C5081" t="s">
        <v>169</v>
      </c>
      <c r="D5081" t="s">
        <v>10875</v>
      </c>
      <c r="E5081">
        <v>1</v>
      </c>
    </row>
    <row r="5082" spans="1:5" x14ac:dyDescent="0.2">
      <c r="A5082" t="s">
        <v>15977</v>
      </c>
      <c r="B5082" t="s">
        <v>86</v>
      </c>
      <c r="C5082" t="s">
        <v>169</v>
      </c>
      <c r="D5082" t="s">
        <v>10885</v>
      </c>
      <c r="E5082">
        <v>1</v>
      </c>
    </row>
    <row r="5083" spans="1:5" x14ac:dyDescent="0.2">
      <c r="A5083" t="s">
        <v>15978</v>
      </c>
      <c r="B5083" t="s">
        <v>86</v>
      </c>
      <c r="C5083" t="s">
        <v>169</v>
      </c>
      <c r="D5083" t="s">
        <v>10887</v>
      </c>
      <c r="E5083">
        <v>5</v>
      </c>
    </row>
    <row r="5084" spans="1:5" x14ac:dyDescent="0.2">
      <c r="A5084" t="s">
        <v>15979</v>
      </c>
      <c r="B5084" t="s">
        <v>86</v>
      </c>
      <c r="C5084" t="s">
        <v>169</v>
      </c>
      <c r="D5084" t="s">
        <v>10889</v>
      </c>
      <c r="E5084">
        <v>67</v>
      </c>
    </row>
    <row r="5085" spans="1:5" x14ac:dyDescent="0.2">
      <c r="A5085" t="s">
        <v>15980</v>
      </c>
      <c r="B5085" t="s">
        <v>86</v>
      </c>
      <c r="C5085" t="s">
        <v>169</v>
      </c>
      <c r="D5085" t="s">
        <v>10901</v>
      </c>
      <c r="E5085">
        <v>75</v>
      </c>
    </row>
    <row r="5086" spans="1:5" x14ac:dyDescent="0.2">
      <c r="A5086" t="s">
        <v>15981</v>
      </c>
      <c r="B5086" t="s">
        <v>86</v>
      </c>
      <c r="C5086" t="s">
        <v>169</v>
      </c>
      <c r="D5086" t="s">
        <v>10903</v>
      </c>
      <c r="E5086">
        <v>133</v>
      </c>
    </row>
    <row r="5087" spans="1:5" x14ac:dyDescent="0.2">
      <c r="A5087" t="s">
        <v>15982</v>
      </c>
      <c r="B5087" t="s">
        <v>86</v>
      </c>
      <c r="C5087" t="s">
        <v>169</v>
      </c>
      <c r="D5087" t="s">
        <v>10909</v>
      </c>
      <c r="E5087">
        <v>1</v>
      </c>
    </row>
    <row r="5088" spans="1:5" x14ac:dyDescent="0.2">
      <c r="A5088" t="s">
        <v>15983</v>
      </c>
      <c r="B5088" t="s">
        <v>86</v>
      </c>
      <c r="C5088" t="s">
        <v>169</v>
      </c>
      <c r="D5088" t="s">
        <v>10925</v>
      </c>
      <c r="E5088">
        <v>1</v>
      </c>
    </row>
    <row r="5089" spans="1:5" x14ac:dyDescent="0.2">
      <c r="A5089" t="s">
        <v>15984</v>
      </c>
      <c r="B5089" t="s">
        <v>86</v>
      </c>
      <c r="C5089" t="s">
        <v>169</v>
      </c>
      <c r="D5089" t="s">
        <v>10929</v>
      </c>
      <c r="E5089">
        <v>1</v>
      </c>
    </row>
    <row r="5090" spans="1:5" x14ac:dyDescent="0.2">
      <c r="A5090" t="s">
        <v>15985</v>
      </c>
      <c r="B5090" t="s">
        <v>86</v>
      </c>
      <c r="C5090" t="s">
        <v>169</v>
      </c>
      <c r="D5090" t="s">
        <v>10941</v>
      </c>
      <c r="E5090">
        <v>3</v>
      </c>
    </row>
    <row r="5091" spans="1:5" x14ac:dyDescent="0.2">
      <c r="A5091" t="s">
        <v>15986</v>
      </c>
      <c r="B5091" t="s">
        <v>86</v>
      </c>
      <c r="C5091" t="s">
        <v>170</v>
      </c>
      <c r="D5091" t="s">
        <v>10855</v>
      </c>
      <c r="E5091">
        <v>2</v>
      </c>
    </row>
    <row r="5092" spans="1:5" x14ac:dyDescent="0.2">
      <c r="A5092" t="s">
        <v>15987</v>
      </c>
      <c r="B5092" t="s">
        <v>86</v>
      </c>
      <c r="C5092" t="s">
        <v>170</v>
      </c>
      <c r="D5092" t="s">
        <v>10863</v>
      </c>
      <c r="E5092">
        <v>1</v>
      </c>
    </row>
    <row r="5093" spans="1:5" x14ac:dyDescent="0.2">
      <c r="A5093" t="s">
        <v>15988</v>
      </c>
      <c r="B5093" t="s">
        <v>86</v>
      </c>
      <c r="C5093" t="s">
        <v>170</v>
      </c>
      <c r="D5093" t="s">
        <v>10869</v>
      </c>
      <c r="E5093">
        <v>2</v>
      </c>
    </row>
    <row r="5094" spans="1:5" x14ac:dyDescent="0.2">
      <c r="A5094" t="s">
        <v>15989</v>
      </c>
      <c r="B5094" t="s">
        <v>86</v>
      </c>
      <c r="C5094" t="s">
        <v>170</v>
      </c>
      <c r="D5094" t="s">
        <v>10877</v>
      </c>
      <c r="E5094">
        <v>1</v>
      </c>
    </row>
    <row r="5095" spans="1:5" x14ac:dyDescent="0.2">
      <c r="A5095" t="s">
        <v>15990</v>
      </c>
      <c r="B5095" t="s">
        <v>86</v>
      </c>
      <c r="C5095" t="s">
        <v>170</v>
      </c>
      <c r="D5095" t="s">
        <v>10887</v>
      </c>
      <c r="E5095">
        <v>4</v>
      </c>
    </row>
    <row r="5096" spans="1:5" x14ac:dyDescent="0.2">
      <c r="A5096" t="s">
        <v>15991</v>
      </c>
      <c r="B5096" t="s">
        <v>86</v>
      </c>
      <c r="C5096" t="s">
        <v>170</v>
      </c>
      <c r="D5096" t="s">
        <v>10889</v>
      </c>
      <c r="E5096">
        <v>99</v>
      </c>
    </row>
    <row r="5097" spans="1:5" x14ac:dyDescent="0.2">
      <c r="A5097" t="s">
        <v>15992</v>
      </c>
      <c r="B5097" t="s">
        <v>86</v>
      </c>
      <c r="C5097" t="s">
        <v>170</v>
      </c>
      <c r="D5097" t="s">
        <v>10895</v>
      </c>
      <c r="E5097">
        <v>1</v>
      </c>
    </row>
    <row r="5098" spans="1:5" x14ac:dyDescent="0.2">
      <c r="A5098" t="s">
        <v>15993</v>
      </c>
      <c r="B5098" t="s">
        <v>86</v>
      </c>
      <c r="C5098" t="s">
        <v>170</v>
      </c>
      <c r="D5098" t="s">
        <v>10901</v>
      </c>
      <c r="E5098">
        <v>105</v>
      </c>
    </row>
    <row r="5099" spans="1:5" x14ac:dyDescent="0.2">
      <c r="A5099" t="s">
        <v>15994</v>
      </c>
      <c r="B5099" t="s">
        <v>86</v>
      </c>
      <c r="C5099" t="s">
        <v>170</v>
      </c>
      <c r="D5099" t="s">
        <v>10903</v>
      </c>
      <c r="E5099">
        <v>194</v>
      </c>
    </row>
    <row r="5100" spans="1:5" x14ac:dyDescent="0.2">
      <c r="A5100" t="s">
        <v>15995</v>
      </c>
      <c r="B5100" t="s">
        <v>86</v>
      </c>
      <c r="C5100" t="s">
        <v>170</v>
      </c>
      <c r="D5100" t="s">
        <v>10907</v>
      </c>
      <c r="E5100">
        <v>2</v>
      </c>
    </row>
    <row r="5101" spans="1:5" x14ac:dyDescent="0.2">
      <c r="A5101" t="s">
        <v>15996</v>
      </c>
      <c r="B5101" t="s">
        <v>86</v>
      </c>
      <c r="C5101" t="s">
        <v>170</v>
      </c>
      <c r="D5101" t="s">
        <v>10909</v>
      </c>
      <c r="E5101">
        <v>1</v>
      </c>
    </row>
    <row r="5102" spans="1:5" x14ac:dyDescent="0.2">
      <c r="A5102" t="s">
        <v>15997</v>
      </c>
      <c r="B5102" t="s">
        <v>86</v>
      </c>
      <c r="C5102" t="s">
        <v>170</v>
      </c>
      <c r="D5102" t="s">
        <v>10917</v>
      </c>
      <c r="E5102">
        <v>1</v>
      </c>
    </row>
    <row r="5103" spans="1:5" x14ac:dyDescent="0.2">
      <c r="A5103" t="s">
        <v>15998</v>
      </c>
      <c r="B5103" t="s">
        <v>86</v>
      </c>
      <c r="C5103" t="s">
        <v>170</v>
      </c>
      <c r="D5103" t="s">
        <v>10925</v>
      </c>
      <c r="E5103">
        <v>1</v>
      </c>
    </row>
    <row r="5104" spans="1:5" x14ac:dyDescent="0.2">
      <c r="A5104" t="s">
        <v>15999</v>
      </c>
      <c r="B5104" t="s">
        <v>86</v>
      </c>
      <c r="C5104" t="s">
        <v>170</v>
      </c>
      <c r="D5104" t="s">
        <v>10929</v>
      </c>
      <c r="E5104">
        <v>2</v>
      </c>
    </row>
    <row r="5105" spans="1:5" x14ac:dyDescent="0.2">
      <c r="A5105" t="s">
        <v>16000</v>
      </c>
      <c r="B5105" t="s">
        <v>86</v>
      </c>
      <c r="C5105" t="s">
        <v>170</v>
      </c>
      <c r="D5105" t="s">
        <v>10941</v>
      </c>
      <c r="E5105">
        <v>1</v>
      </c>
    </row>
    <row r="5106" spans="1:5" x14ac:dyDescent="0.2">
      <c r="A5106" t="s">
        <v>16001</v>
      </c>
      <c r="B5106" t="s">
        <v>86</v>
      </c>
      <c r="C5106" t="s">
        <v>171</v>
      </c>
      <c r="D5106" t="s">
        <v>10873</v>
      </c>
      <c r="E5106">
        <v>1</v>
      </c>
    </row>
    <row r="5107" spans="1:5" x14ac:dyDescent="0.2">
      <c r="A5107" t="s">
        <v>16002</v>
      </c>
      <c r="B5107" t="s">
        <v>86</v>
      </c>
      <c r="C5107" t="s">
        <v>171</v>
      </c>
      <c r="D5107" t="s">
        <v>10887</v>
      </c>
      <c r="E5107">
        <v>1</v>
      </c>
    </row>
    <row r="5108" spans="1:5" x14ac:dyDescent="0.2">
      <c r="A5108" t="s">
        <v>16003</v>
      </c>
      <c r="B5108" t="s">
        <v>86</v>
      </c>
      <c r="C5108" t="s">
        <v>171</v>
      </c>
      <c r="D5108" t="s">
        <v>10889</v>
      </c>
      <c r="E5108">
        <v>31</v>
      </c>
    </row>
    <row r="5109" spans="1:5" x14ac:dyDescent="0.2">
      <c r="A5109" t="s">
        <v>16004</v>
      </c>
      <c r="B5109" t="s">
        <v>86</v>
      </c>
      <c r="C5109" t="s">
        <v>171</v>
      </c>
      <c r="D5109" t="s">
        <v>10901</v>
      </c>
      <c r="E5109">
        <v>32</v>
      </c>
    </row>
    <row r="5110" spans="1:5" x14ac:dyDescent="0.2">
      <c r="A5110" t="s">
        <v>16005</v>
      </c>
      <c r="B5110" t="s">
        <v>86</v>
      </c>
      <c r="C5110" t="s">
        <v>171</v>
      </c>
      <c r="D5110" t="s">
        <v>10903</v>
      </c>
      <c r="E5110">
        <v>54</v>
      </c>
    </row>
    <row r="5111" spans="1:5" x14ac:dyDescent="0.2">
      <c r="A5111" t="s">
        <v>16006</v>
      </c>
      <c r="B5111" t="s">
        <v>86</v>
      </c>
      <c r="C5111" t="s">
        <v>171</v>
      </c>
      <c r="D5111" t="s">
        <v>10931</v>
      </c>
      <c r="E5111">
        <v>1</v>
      </c>
    </row>
    <row r="5112" spans="1:5" x14ac:dyDescent="0.2">
      <c r="A5112" t="s">
        <v>16007</v>
      </c>
      <c r="B5112" t="s">
        <v>86</v>
      </c>
      <c r="C5112" t="s">
        <v>172</v>
      </c>
      <c r="D5112" t="s">
        <v>10855</v>
      </c>
      <c r="E5112">
        <v>3</v>
      </c>
    </row>
    <row r="5113" spans="1:5" x14ac:dyDescent="0.2">
      <c r="A5113" t="s">
        <v>16008</v>
      </c>
      <c r="B5113" t="s">
        <v>86</v>
      </c>
      <c r="C5113" t="s">
        <v>172</v>
      </c>
      <c r="D5113" t="s">
        <v>10869</v>
      </c>
      <c r="E5113">
        <v>1</v>
      </c>
    </row>
    <row r="5114" spans="1:5" x14ac:dyDescent="0.2">
      <c r="A5114" t="s">
        <v>16009</v>
      </c>
      <c r="B5114" t="s">
        <v>86</v>
      </c>
      <c r="C5114" t="s">
        <v>172</v>
      </c>
      <c r="D5114" t="s">
        <v>10877</v>
      </c>
      <c r="E5114">
        <v>1</v>
      </c>
    </row>
    <row r="5115" spans="1:5" x14ac:dyDescent="0.2">
      <c r="A5115" t="s">
        <v>16010</v>
      </c>
      <c r="B5115" t="s">
        <v>86</v>
      </c>
      <c r="C5115" t="s">
        <v>172</v>
      </c>
      <c r="D5115" t="s">
        <v>10887</v>
      </c>
      <c r="E5115">
        <v>7</v>
      </c>
    </row>
    <row r="5116" spans="1:5" x14ac:dyDescent="0.2">
      <c r="A5116" t="s">
        <v>16011</v>
      </c>
      <c r="B5116" t="s">
        <v>86</v>
      </c>
      <c r="C5116" t="s">
        <v>172</v>
      </c>
      <c r="D5116" t="s">
        <v>10889</v>
      </c>
      <c r="E5116">
        <v>71</v>
      </c>
    </row>
    <row r="5117" spans="1:5" x14ac:dyDescent="0.2">
      <c r="A5117" t="s">
        <v>16012</v>
      </c>
      <c r="B5117" t="s">
        <v>86</v>
      </c>
      <c r="C5117" t="s">
        <v>172</v>
      </c>
      <c r="D5117" t="s">
        <v>10891</v>
      </c>
      <c r="E5117">
        <v>1</v>
      </c>
    </row>
    <row r="5118" spans="1:5" x14ac:dyDescent="0.2">
      <c r="A5118" t="s">
        <v>16013</v>
      </c>
      <c r="B5118" t="s">
        <v>86</v>
      </c>
      <c r="C5118" t="s">
        <v>172</v>
      </c>
      <c r="D5118" t="s">
        <v>10899</v>
      </c>
      <c r="E5118">
        <v>1</v>
      </c>
    </row>
    <row r="5119" spans="1:5" x14ac:dyDescent="0.2">
      <c r="A5119" t="s">
        <v>16014</v>
      </c>
      <c r="B5119" t="s">
        <v>86</v>
      </c>
      <c r="C5119" t="s">
        <v>172</v>
      </c>
      <c r="D5119" t="s">
        <v>10901</v>
      </c>
      <c r="E5119">
        <v>77</v>
      </c>
    </row>
    <row r="5120" spans="1:5" x14ac:dyDescent="0.2">
      <c r="A5120" t="s">
        <v>16015</v>
      </c>
      <c r="B5120" t="s">
        <v>86</v>
      </c>
      <c r="C5120" t="s">
        <v>172</v>
      </c>
      <c r="D5120" t="s">
        <v>10903</v>
      </c>
      <c r="E5120">
        <v>186</v>
      </c>
    </row>
    <row r="5121" spans="1:5" x14ac:dyDescent="0.2">
      <c r="A5121" t="s">
        <v>16016</v>
      </c>
      <c r="B5121" t="s">
        <v>86</v>
      </c>
      <c r="C5121" t="s">
        <v>172</v>
      </c>
      <c r="D5121" t="s">
        <v>10909</v>
      </c>
      <c r="E5121">
        <v>1</v>
      </c>
    </row>
    <row r="5122" spans="1:5" x14ac:dyDescent="0.2">
      <c r="A5122" t="s">
        <v>16017</v>
      </c>
      <c r="B5122" t="s">
        <v>86</v>
      </c>
      <c r="C5122" t="s">
        <v>172</v>
      </c>
      <c r="D5122" t="s">
        <v>10919</v>
      </c>
      <c r="E5122">
        <v>2</v>
      </c>
    </row>
    <row r="5123" spans="1:5" x14ac:dyDescent="0.2">
      <c r="A5123" t="s">
        <v>16018</v>
      </c>
      <c r="B5123" t="s">
        <v>86</v>
      </c>
      <c r="C5123" t="s">
        <v>172</v>
      </c>
      <c r="D5123" t="s">
        <v>10929</v>
      </c>
      <c r="E5123">
        <v>2</v>
      </c>
    </row>
    <row r="5124" spans="1:5" x14ac:dyDescent="0.2">
      <c r="A5124" t="s">
        <v>16019</v>
      </c>
      <c r="B5124" t="s">
        <v>86</v>
      </c>
      <c r="C5124" t="s">
        <v>173</v>
      </c>
      <c r="D5124" t="s">
        <v>10851</v>
      </c>
      <c r="E5124">
        <v>1</v>
      </c>
    </row>
    <row r="5125" spans="1:5" x14ac:dyDescent="0.2">
      <c r="A5125" t="s">
        <v>16020</v>
      </c>
      <c r="B5125" t="s">
        <v>86</v>
      </c>
      <c r="C5125" t="s">
        <v>173</v>
      </c>
      <c r="D5125" t="s">
        <v>10855</v>
      </c>
      <c r="E5125">
        <v>1</v>
      </c>
    </row>
    <row r="5126" spans="1:5" x14ac:dyDescent="0.2">
      <c r="A5126" t="s">
        <v>16021</v>
      </c>
      <c r="B5126" t="s">
        <v>86</v>
      </c>
      <c r="C5126" t="s">
        <v>173</v>
      </c>
      <c r="D5126" t="s">
        <v>10869</v>
      </c>
      <c r="E5126">
        <v>2</v>
      </c>
    </row>
    <row r="5127" spans="1:5" x14ac:dyDescent="0.2">
      <c r="A5127" t="s">
        <v>16022</v>
      </c>
      <c r="B5127" t="s">
        <v>86</v>
      </c>
      <c r="C5127" t="s">
        <v>173</v>
      </c>
      <c r="D5127" t="s">
        <v>10873</v>
      </c>
      <c r="E5127">
        <v>1</v>
      </c>
    </row>
    <row r="5128" spans="1:5" x14ac:dyDescent="0.2">
      <c r="A5128" t="s">
        <v>16023</v>
      </c>
      <c r="B5128" t="s">
        <v>86</v>
      </c>
      <c r="C5128" t="s">
        <v>173</v>
      </c>
      <c r="D5128" t="s">
        <v>10881</v>
      </c>
      <c r="E5128">
        <v>1</v>
      </c>
    </row>
    <row r="5129" spans="1:5" x14ac:dyDescent="0.2">
      <c r="A5129" t="s">
        <v>16024</v>
      </c>
      <c r="B5129" t="s">
        <v>86</v>
      </c>
      <c r="C5129" t="s">
        <v>173</v>
      </c>
      <c r="D5129" t="s">
        <v>10883</v>
      </c>
      <c r="E5129">
        <v>1</v>
      </c>
    </row>
    <row r="5130" spans="1:5" x14ac:dyDescent="0.2">
      <c r="A5130" t="s">
        <v>16025</v>
      </c>
      <c r="B5130" t="s">
        <v>86</v>
      </c>
      <c r="C5130" t="s">
        <v>173</v>
      </c>
      <c r="D5130" t="s">
        <v>10887</v>
      </c>
      <c r="E5130">
        <v>4</v>
      </c>
    </row>
    <row r="5131" spans="1:5" x14ac:dyDescent="0.2">
      <c r="A5131" t="s">
        <v>16026</v>
      </c>
      <c r="B5131" t="s">
        <v>86</v>
      </c>
      <c r="C5131" t="s">
        <v>173</v>
      </c>
      <c r="D5131" t="s">
        <v>10889</v>
      </c>
      <c r="E5131">
        <v>229</v>
      </c>
    </row>
    <row r="5132" spans="1:5" x14ac:dyDescent="0.2">
      <c r="A5132" t="s">
        <v>16027</v>
      </c>
      <c r="B5132" t="s">
        <v>86</v>
      </c>
      <c r="C5132" t="s">
        <v>173</v>
      </c>
      <c r="D5132" t="s">
        <v>10901</v>
      </c>
      <c r="E5132">
        <v>258</v>
      </c>
    </row>
    <row r="5133" spans="1:5" x14ac:dyDescent="0.2">
      <c r="A5133" t="s">
        <v>16028</v>
      </c>
      <c r="B5133" t="s">
        <v>86</v>
      </c>
      <c r="C5133" t="s">
        <v>173</v>
      </c>
      <c r="D5133" t="s">
        <v>10903</v>
      </c>
      <c r="E5133">
        <v>500</v>
      </c>
    </row>
    <row r="5134" spans="1:5" x14ac:dyDescent="0.2">
      <c r="A5134" t="s">
        <v>16029</v>
      </c>
      <c r="B5134" t="s">
        <v>86</v>
      </c>
      <c r="C5134" t="s">
        <v>173</v>
      </c>
      <c r="D5134" t="s">
        <v>10907</v>
      </c>
      <c r="E5134">
        <v>1</v>
      </c>
    </row>
    <row r="5135" spans="1:5" x14ac:dyDescent="0.2">
      <c r="A5135" t="s">
        <v>16030</v>
      </c>
      <c r="B5135" t="s">
        <v>86</v>
      </c>
      <c r="C5135" t="s">
        <v>173</v>
      </c>
      <c r="D5135" t="s">
        <v>10925</v>
      </c>
      <c r="E5135">
        <v>2</v>
      </c>
    </row>
    <row r="5136" spans="1:5" x14ac:dyDescent="0.2">
      <c r="A5136" t="s">
        <v>16031</v>
      </c>
      <c r="B5136" t="s">
        <v>86</v>
      </c>
      <c r="C5136" t="s">
        <v>173</v>
      </c>
      <c r="D5136" t="s">
        <v>10929</v>
      </c>
      <c r="E5136">
        <v>1</v>
      </c>
    </row>
    <row r="5137" spans="1:5" x14ac:dyDescent="0.2">
      <c r="A5137" t="s">
        <v>16032</v>
      </c>
      <c r="B5137" t="s">
        <v>86</v>
      </c>
      <c r="C5137" t="s">
        <v>173</v>
      </c>
      <c r="D5137" t="s">
        <v>10931</v>
      </c>
      <c r="E5137">
        <v>1</v>
      </c>
    </row>
    <row r="5138" spans="1:5" x14ac:dyDescent="0.2">
      <c r="A5138" t="s">
        <v>16033</v>
      </c>
      <c r="B5138" t="s">
        <v>86</v>
      </c>
      <c r="C5138" t="s">
        <v>173</v>
      </c>
      <c r="D5138" t="s">
        <v>10941</v>
      </c>
      <c r="E5138">
        <v>3</v>
      </c>
    </row>
    <row r="5139" spans="1:5" x14ac:dyDescent="0.2">
      <c r="A5139" t="s">
        <v>16034</v>
      </c>
      <c r="B5139" t="s">
        <v>86</v>
      </c>
      <c r="C5139" t="s">
        <v>174</v>
      </c>
      <c r="D5139" t="s">
        <v>10851</v>
      </c>
      <c r="E5139">
        <v>1</v>
      </c>
    </row>
    <row r="5140" spans="1:5" x14ac:dyDescent="0.2">
      <c r="A5140" t="s">
        <v>16035</v>
      </c>
      <c r="B5140" t="s">
        <v>86</v>
      </c>
      <c r="C5140" t="s">
        <v>174</v>
      </c>
      <c r="D5140" t="s">
        <v>10855</v>
      </c>
      <c r="E5140">
        <v>4</v>
      </c>
    </row>
    <row r="5141" spans="1:5" x14ac:dyDescent="0.2">
      <c r="A5141" t="s">
        <v>16036</v>
      </c>
      <c r="B5141" t="s">
        <v>86</v>
      </c>
      <c r="C5141" t="s">
        <v>174</v>
      </c>
      <c r="D5141" t="s">
        <v>10859</v>
      </c>
      <c r="E5141">
        <v>1</v>
      </c>
    </row>
    <row r="5142" spans="1:5" x14ac:dyDescent="0.2">
      <c r="A5142" t="s">
        <v>16037</v>
      </c>
      <c r="B5142" t="s">
        <v>86</v>
      </c>
      <c r="C5142" t="s">
        <v>174</v>
      </c>
      <c r="D5142" t="s">
        <v>10863</v>
      </c>
      <c r="E5142">
        <v>1</v>
      </c>
    </row>
    <row r="5143" spans="1:5" x14ac:dyDescent="0.2">
      <c r="A5143" t="s">
        <v>16038</v>
      </c>
      <c r="B5143" t="s">
        <v>86</v>
      </c>
      <c r="C5143" t="s">
        <v>174</v>
      </c>
      <c r="D5143" t="s">
        <v>10865</v>
      </c>
      <c r="E5143">
        <v>1</v>
      </c>
    </row>
    <row r="5144" spans="1:5" x14ac:dyDescent="0.2">
      <c r="A5144" t="s">
        <v>16039</v>
      </c>
      <c r="B5144" t="s">
        <v>86</v>
      </c>
      <c r="C5144" t="s">
        <v>174</v>
      </c>
      <c r="D5144" t="s">
        <v>10869</v>
      </c>
      <c r="E5144">
        <v>4</v>
      </c>
    </row>
    <row r="5145" spans="1:5" x14ac:dyDescent="0.2">
      <c r="A5145" t="s">
        <v>16040</v>
      </c>
      <c r="B5145" t="s">
        <v>86</v>
      </c>
      <c r="C5145" t="s">
        <v>174</v>
      </c>
      <c r="D5145" t="s">
        <v>10873</v>
      </c>
      <c r="E5145">
        <v>1</v>
      </c>
    </row>
    <row r="5146" spans="1:5" x14ac:dyDescent="0.2">
      <c r="A5146" t="s">
        <v>16041</v>
      </c>
      <c r="B5146" t="s">
        <v>86</v>
      </c>
      <c r="C5146" t="s">
        <v>174</v>
      </c>
      <c r="D5146" t="s">
        <v>10875</v>
      </c>
      <c r="E5146">
        <v>3</v>
      </c>
    </row>
    <row r="5147" spans="1:5" x14ac:dyDescent="0.2">
      <c r="A5147" t="s">
        <v>16042</v>
      </c>
      <c r="B5147" t="s">
        <v>86</v>
      </c>
      <c r="C5147" t="s">
        <v>174</v>
      </c>
      <c r="D5147" t="s">
        <v>10877</v>
      </c>
      <c r="E5147">
        <v>1</v>
      </c>
    </row>
    <row r="5148" spans="1:5" x14ac:dyDescent="0.2">
      <c r="A5148" t="s">
        <v>16043</v>
      </c>
      <c r="B5148" t="s">
        <v>86</v>
      </c>
      <c r="C5148" t="s">
        <v>174</v>
      </c>
      <c r="D5148" t="s">
        <v>10881</v>
      </c>
      <c r="E5148">
        <v>2</v>
      </c>
    </row>
    <row r="5149" spans="1:5" x14ac:dyDescent="0.2">
      <c r="A5149" t="s">
        <v>16044</v>
      </c>
      <c r="B5149" t="s">
        <v>86</v>
      </c>
      <c r="C5149" t="s">
        <v>174</v>
      </c>
      <c r="D5149" t="s">
        <v>10885</v>
      </c>
      <c r="E5149">
        <v>1</v>
      </c>
    </row>
    <row r="5150" spans="1:5" x14ac:dyDescent="0.2">
      <c r="A5150" t="s">
        <v>16045</v>
      </c>
      <c r="B5150" t="s">
        <v>86</v>
      </c>
      <c r="C5150" t="s">
        <v>174</v>
      </c>
      <c r="D5150" t="s">
        <v>10887</v>
      </c>
      <c r="E5150">
        <v>13</v>
      </c>
    </row>
    <row r="5151" spans="1:5" x14ac:dyDescent="0.2">
      <c r="A5151" t="s">
        <v>16046</v>
      </c>
      <c r="B5151" t="s">
        <v>86</v>
      </c>
      <c r="C5151" t="s">
        <v>174</v>
      </c>
      <c r="D5151" t="s">
        <v>10889</v>
      </c>
      <c r="E5151">
        <v>278</v>
      </c>
    </row>
    <row r="5152" spans="1:5" x14ac:dyDescent="0.2">
      <c r="A5152" t="s">
        <v>16047</v>
      </c>
      <c r="B5152" t="s">
        <v>86</v>
      </c>
      <c r="C5152" t="s">
        <v>174</v>
      </c>
      <c r="D5152" t="s">
        <v>10893</v>
      </c>
      <c r="E5152">
        <v>1</v>
      </c>
    </row>
    <row r="5153" spans="1:5" x14ac:dyDescent="0.2">
      <c r="A5153" t="s">
        <v>16048</v>
      </c>
      <c r="B5153" t="s">
        <v>86</v>
      </c>
      <c r="C5153" t="s">
        <v>174</v>
      </c>
      <c r="D5153" t="s">
        <v>10895</v>
      </c>
      <c r="E5153">
        <v>4</v>
      </c>
    </row>
    <row r="5154" spans="1:5" x14ac:dyDescent="0.2">
      <c r="A5154" t="s">
        <v>16049</v>
      </c>
      <c r="B5154" t="s">
        <v>86</v>
      </c>
      <c r="C5154" t="s">
        <v>174</v>
      </c>
      <c r="D5154" t="s">
        <v>10899</v>
      </c>
      <c r="E5154">
        <v>1</v>
      </c>
    </row>
    <row r="5155" spans="1:5" x14ac:dyDescent="0.2">
      <c r="A5155" t="s">
        <v>16050</v>
      </c>
      <c r="B5155" t="s">
        <v>86</v>
      </c>
      <c r="C5155" t="s">
        <v>174</v>
      </c>
      <c r="D5155" t="s">
        <v>10901</v>
      </c>
      <c r="E5155">
        <v>322</v>
      </c>
    </row>
    <row r="5156" spans="1:5" x14ac:dyDescent="0.2">
      <c r="A5156" t="s">
        <v>16051</v>
      </c>
      <c r="B5156" t="s">
        <v>86</v>
      </c>
      <c r="C5156" t="s">
        <v>174</v>
      </c>
      <c r="D5156" t="s">
        <v>10903</v>
      </c>
      <c r="E5156">
        <v>576</v>
      </c>
    </row>
    <row r="5157" spans="1:5" x14ac:dyDescent="0.2">
      <c r="A5157" t="s">
        <v>16052</v>
      </c>
      <c r="B5157" t="s">
        <v>86</v>
      </c>
      <c r="C5157" t="s">
        <v>174</v>
      </c>
      <c r="D5157" t="s">
        <v>10905</v>
      </c>
      <c r="E5157">
        <v>1</v>
      </c>
    </row>
    <row r="5158" spans="1:5" x14ac:dyDescent="0.2">
      <c r="A5158" t="s">
        <v>16053</v>
      </c>
      <c r="B5158" t="s">
        <v>86</v>
      </c>
      <c r="C5158" t="s">
        <v>174</v>
      </c>
      <c r="D5158" t="s">
        <v>10907</v>
      </c>
      <c r="E5158">
        <v>7</v>
      </c>
    </row>
    <row r="5159" spans="1:5" x14ac:dyDescent="0.2">
      <c r="A5159" t="s">
        <v>16054</v>
      </c>
      <c r="B5159" t="s">
        <v>86</v>
      </c>
      <c r="C5159" t="s">
        <v>174</v>
      </c>
      <c r="D5159" t="s">
        <v>10909</v>
      </c>
      <c r="E5159">
        <v>4</v>
      </c>
    </row>
    <row r="5160" spans="1:5" x14ac:dyDescent="0.2">
      <c r="A5160" t="s">
        <v>16055</v>
      </c>
      <c r="B5160" t="s">
        <v>86</v>
      </c>
      <c r="C5160" t="s">
        <v>174</v>
      </c>
      <c r="D5160" t="s">
        <v>10917</v>
      </c>
      <c r="E5160">
        <v>1</v>
      </c>
    </row>
    <row r="5161" spans="1:5" x14ac:dyDescent="0.2">
      <c r="A5161" t="s">
        <v>16056</v>
      </c>
      <c r="B5161" t="s">
        <v>86</v>
      </c>
      <c r="C5161" t="s">
        <v>174</v>
      </c>
      <c r="D5161" t="s">
        <v>10925</v>
      </c>
      <c r="E5161">
        <v>4</v>
      </c>
    </row>
    <row r="5162" spans="1:5" x14ac:dyDescent="0.2">
      <c r="A5162" t="s">
        <v>16057</v>
      </c>
      <c r="B5162" t="s">
        <v>86</v>
      </c>
      <c r="C5162" t="s">
        <v>174</v>
      </c>
      <c r="D5162" t="s">
        <v>10927</v>
      </c>
      <c r="E5162">
        <v>4</v>
      </c>
    </row>
    <row r="5163" spans="1:5" x14ac:dyDescent="0.2">
      <c r="A5163" t="s">
        <v>16058</v>
      </c>
      <c r="B5163" t="s">
        <v>86</v>
      </c>
      <c r="C5163" t="s">
        <v>174</v>
      </c>
      <c r="D5163" t="s">
        <v>10929</v>
      </c>
      <c r="E5163">
        <v>6</v>
      </c>
    </row>
    <row r="5164" spans="1:5" x14ac:dyDescent="0.2">
      <c r="A5164" t="s">
        <v>16059</v>
      </c>
      <c r="B5164" t="s">
        <v>86</v>
      </c>
      <c r="C5164" t="s">
        <v>174</v>
      </c>
      <c r="D5164" t="s">
        <v>10931</v>
      </c>
      <c r="E5164">
        <v>1</v>
      </c>
    </row>
    <row r="5165" spans="1:5" x14ac:dyDescent="0.2">
      <c r="A5165" t="s">
        <v>16060</v>
      </c>
      <c r="B5165" t="s">
        <v>86</v>
      </c>
      <c r="C5165" t="s">
        <v>174</v>
      </c>
      <c r="D5165" t="s">
        <v>10941</v>
      </c>
      <c r="E5165">
        <v>6</v>
      </c>
    </row>
    <row r="5166" spans="1:5" x14ac:dyDescent="0.2">
      <c r="A5166" t="s">
        <v>16061</v>
      </c>
      <c r="B5166" t="s">
        <v>86</v>
      </c>
      <c r="C5166" t="s">
        <v>175</v>
      </c>
      <c r="D5166" t="s">
        <v>10855</v>
      </c>
      <c r="E5166">
        <v>2</v>
      </c>
    </row>
    <row r="5167" spans="1:5" x14ac:dyDescent="0.2">
      <c r="A5167" t="s">
        <v>16062</v>
      </c>
      <c r="B5167" t="s">
        <v>86</v>
      </c>
      <c r="C5167" t="s">
        <v>175</v>
      </c>
      <c r="D5167" t="s">
        <v>10869</v>
      </c>
      <c r="E5167">
        <v>2</v>
      </c>
    </row>
    <row r="5168" spans="1:5" x14ac:dyDescent="0.2">
      <c r="A5168" t="s">
        <v>16063</v>
      </c>
      <c r="B5168" t="s">
        <v>86</v>
      </c>
      <c r="C5168" t="s">
        <v>175</v>
      </c>
      <c r="D5168" t="s">
        <v>10875</v>
      </c>
      <c r="E5168">
        <v>1</v>
      </c>
    </row>
    <row r="5169" spans="1:5" x14ac:dyDescent="0.2">
      <c r="A5169" t="s">
        <v>16064</v>
      </c>
      <c r="B5169" t="s">
        <v>86</v>
      </c>
      <c r="C5169" t="s">
        <v>175</v>
      </c>
      <c r="D5169" t="s">
        <v>10877</v>
      </c>
      <c r="E5169">
        <v>2</v>
      </c>
    </row>
    <row r="5170" spans="1:5" x14ac:dyDescent="0.2">
      <c r="A5170" t="s">
        <v>16065</v>
      </c>
      <c r="B5170" t="s">
        <v>86</v>
      </c>
      <c r="C5170" t="s">
        <v>175</v>
      </c>
      <c r="D5170" t="s">
        <v>10887</v>
      </c>
      <c r="E5170">
        <v>5</v>
      </c>
    </row>
    <row r="5171" spans="1:5" x14ac:dyDescent="0.2">
      <c r="A5171" t="s">
        <v>16066</v>
      </c>
      <c r="B5171" t="s">
        <v>86</v>
      </c>
      <c r="C5171" t="s">
        <v>175</v>
      </c>
      <c r="D5171" t="s">
        <v>10889</v>
      </c>
      <c r="E5171">
        <v>36</v>
      </c>
    </row>
    <row r="5172" spans="1:5" x14ac:dyDescent="0.2">
      <c r="A5172" t="s">
        <v>16067</v>
      </c>
      <c r="B5172" t="s">
        <v>86</v>
      </c>
      <c r="C5172" t="s">
        <v>175</v>
      </c>
      <c r="D5172" t="s">
        <v>10891</v>
      </c>
      <c r="E5172">
        <v>1</v>
      </c>
    </row>
    <row r="5173" spans="1:5" x14ac:dyDescent="0.2">
      <c r="A5173" t="s">
        <v>16068</v>
      </c>
      <c r="B5173" t="s">
        <v>86</v>
      </c>
      <c r="C5173" t="s">
        <v>175</v>
      </c>
      <c r="D5173" t="s">
        <v>10895</v>
      </c>
      <c r="E5173">
        <v>2</v>
      </c>
    </row>
    <row r="5174" spans="1:5" x14ac:dyDescent="0.2">
      <c r="A5174" t="s">
        <v>16069</v>
      </c>
      <c r="B5174" t="s">
        <v>86</v>
      </c>
      <c r="C5174" t="s">
        <v>175</v>
      </c>
      <c r="D5174" t="s">
        <v>10897</v>
      </c>
      <c r="E5174">
        <v>1</v>
      </c>
    </row>
    <row r="5175" spans="1:5" x14ac:dyDescent="0.2">
      <c r="A5175" t="s">
        <v>16070</v>
      </c>
      <c r="B5175" t="s">
        <v>86</v>
      </c>
      <c r="C5175" t="s">
        <v>175</v>
      </c>
      <c r="D5175" t="s">
        <v>10901</v>
      </c>
      <c r="E5175">
        <v>39</v>
      </c>
    </row>
    <row r="5176" spans="1:5" x14ac:dyDescent="0.2">
      <c r="A5176" t="s">
        <v>16071</v>
      </c>
      <c r="B5176" t="s">
        <v>86</v>
      </c>
      <c r="C5176" t="s">
        <v>175</v>
      </c>
      <c r="D5176" t="s">
        <v>10903</v>
      </c>
      <c r="E5176">
        <v>72</v>
      </c>
    </row>
    <row r="5177" spans="1:5" x14ac:dyDescent="0.2">
      <c r="A5177" t="s">
        <v>16072</v>
      </c>
      <c r="B5177" t="s">
        <v>86</v>
      </c>
      <c r="C5177" t="s">
        <v>175</v>
      </c>
      <c r="D5177" t="s">
        <v>10907</v>
      </c>
      <c r="E5177">
        <v>3</v>
      </c>
    </row>
    <row r="5178" spans="1:5" x14ac:dyDescent="0.2">
      <c r="A5178" t="s">
        <v>16073</v>
      </c>
      <c r="B5178" t="s">
        <v>86</v>
      </c>
      <c r="C5178" t="s">
        <v>175</v>
      </c>
      <c r="D5178" t="s">
        <v>10909</v>
      </c>
      <c r="E5178">
        <v>2</v>
      </c>
    </row>
    <row r="5179" spans="1:5" x14ac:dyDescent="0.2">
      <c r="A5179" t="s">
        <v>16074</v>
      </c>
      <c r="B5179" t="s">
        <v>86</v>
      </c>
      <c r="C5179" t="s">
        <v>175</v>
      </c>
      <c r="D5179" t="s">
        <v>10917</v>
      </c>
      <c r="E5179">
        <v>1</v>
      </c>
    </row>
    <row r="5180" spans="1:5" x14ac:dyDescent="0.2">
      <c r="A5180" t="s">
        <v>16075</v>
      </c>
      <c r="B5180" t="s">
        <v>86</v>
      </c>
      <c r="C5180" t="s">
        <v>175</v>
      </c>
      <c r="D5180" t="s">
        <v>10921</v>
      </c>
      <c r="E5180">
        <v>2</v>
      </c>
    </row>
    <row r="5181" spans="1:5" x14ac:dyDescent="0.2">
      <c r="A5181" t="s">
        <v>16076</v>
      </c>
      <c r="B5181" t="s">
        <v>86</v>
      </c>
      <c r="C5181" t="s">
        <v>175</v>
      </c>
      <c r="D5181" t="s">
        <v>10925</v>
      </c>
      <c r="E5181">
        <v>1</v>
      </c>
    </row>
    <row r="5182" spans="1:5" x14ac:dyDescent="0.2">
      <c r="A5182" t="s">
        <v>16077</v>
      </c>
      <c r="B5182" t="s">
        <v>86</v>
      </c>
      <c r="C5182" t="s">
        <v>175</v>
      </c>
      <c r="D5182" t="s">
        <v>10929</v>
      </c>
      <c r="E5182">
        <v>3</v>
      </c>
    </row>
    <row r="5183" spans="1:5" x14ac:dyDescent="0.2">
      <c r="A5183" t="s">
        <v>16078</v>
      </c>
      <c r="B5183" t="s">
        <v>86</v>
      </c>
      <c r="C5183" t="s">
        <v>176</v>
      </c>
      <c r="D5183" t="s">
        <v>10855</v>
      </c>
      <c r="E5183">
        <v>1</v>
      </c>
    </row>
    <row r="5184" spans="1:5" x14ac:dyDescent="0.2">
      <c r="A5184" t="s">
        <v>16079</v>
      </c>
      <c r="B5184" t="s">
        <v>86</v>
      </c>
      <c r="C5184" t="s">
        <v>176</v>
      </c>
      <c r="D5184" t="s">
        <v>10863</v>
      </c>
      <c r="E5184">
        <v>1</v>
      </c>
    </row>
    <row r="5185" spans="1:5" x14ac:dyDescent="0.2">
      <c r="A5185" t="s">
        <v>16080</v>
      </c>
      <c r="B5185" t="s">
        <v>86</v>
      </c>
      <c r="C5185" t="s">
        <v>176</v>
      </c>
      <c r="D5185" t="s">
        <v>10869</v>
      </c>
      <c r="E5185">
        <v>4</v>
      </c>
    </row>
    <row r="5186" spans="1:5" x14ac:dyDescent="0.2">
      <c r="A5186" t="s">
        <v>16081</v>
      </c>
      <c r="B5186" t="s">
        <v>86</v>
      </c>
      <c r="C5186" t="s">
        <v>176</v>
      </c>
      <c r="D5186" t="s">
        <v>10887</v>
      </c>
      <c r="E5186">
        <v>5</v>
      </c>
    </row>
    <row r="5187" spans="1:5" x14ac:dyDescent="0.2">
      <c r="A5187" t="s">
        <v>16082</v>
      </c>
      <c r="B5187" t="s">
        <v>86</v>
      </c>
      <c r="C5187" t="s">
        <v>176</v>
      </c>
      <c r="D5187" t="s">
        <v>10889</v>
      </c>
      <c r="E5187">
        <v>167</v>
      </c>
    </row>
    <row r="5188" spans="1:5" x14ac:dyDescent="0.2">
      <c r="A5188" t="s">
        <v>16083</v>
      </c>
      <c r="B5188" t="s">
        <v>86</v>
      </c>
      <c r="C5188" t="s">
        <v>176</v>
      </c>
      <c r="D5188" t="s">
        <v>10895</v>
      </c>
      <c r="E5188">
        <v>1</v>
      </c>
    </row>
    <row r="5189" spans="1:5" x14ac:dyDescent="0.2">
      <c r="A5189" t="s">
        <v>16084</v>
      </c>
      <c r="B5189" t="s">
        <v>86</v>
      </c>
      <c r="C5189" t="s">
        <v>176</v>
      </c>
      <c r="D5189" t="s">
        <v>10899</v>
      </c>
      <c r="E5189">
        <v>1</v>
      </c>
    </row>
    <row r="5190" spans="1:5" x14ac:dyDescent="0.2">
      <c r="A5190" t="s">
        <v>16085</v>
      </c>
      <c r="B5190" t="s">
        <v>86</v>
      </c>
      <c r="C5190" t="s">
        <v>176</v>
      </c>
      <c r="D5190" t="s">
        <v>10901</v>
      </c>
      <c r="E5190">
        <v>170</v>
      </c>
    </row>
    <row r="5191" spans="1:5" x14ac:dyDescent="0.2">
      <c r="A5191" t="s">
        <v>16086</v>
      </c>
      <c r="B5191" t="s">
        <v>86</v>
      </c>
      <c r="C5191" t="s">
        <v>176</v>
      </c>
      <c r="D5191" t="s">
        <v>10903</v>
      </c>
      <c r="E5191">
        <v>374</v>
      </c>
    </row>
    <row r="5192" spans="1:5" x14ac:dyDescent="0.2">
      <c r="A5192" t="s">
        <v>16087</v>
      </c>
      <c r="B5192" t="s">
        <v>86</v>
      </c>
      <c r="C5192" t="s">
        <v>176</v>
      </c>
      <c r="D5192" t="s">
        <v>10907</v>
      </c>
      <c r="E5192">
        <v>4</v>
      </c>
    </row>
    <row r="5193" spans="1:5" x14ac:dyDescent="0.2">
      <c r="A5193" t="s">
        <v>16088</v>
      </c>
      <c r="B5193" t="s">
        <v>86</v>
      </c>
      <c r="C5193" t="s">
        <v>176</v>
      </c>
      <c r="D5193" t="s">
        <v>10921</v>
      </c>
      <c r="E5193">
        <v>1</v>
      </c>
    </row>
    <row r="5194" spans="1:5" x14ac:dyDescent="0.2">
      <c r="A5194" t="s">
        <v>16089</v>
      </c>
      <c r="B5194" t="s">
        <v>86</v>
      </c>
      <c r="C5194" t="s">
        <v>176</v>
      </c>
      <c r="D5194" t="s">
        <v>10925</v>
      </c>
      <c r="E5194">
        <v>3</v>
      </c>
    </row>
    <row r="5195" spans="1:5" x14ac:dyDescent="0.2">
      <c r="A5195" t="s">
        <v>16090</v>
      </c>
      <c r="B5195" t="s">
        <v>86</v>
      </c>
      <c r="C5195" t="s">
        <v>176</v>
      </c>
      <c r="D5195" t="s">
        <v>10929</v>
      </c>
      <c r="E5195">
        <v>2</v>
      </c>
    </row>
    <row r="5196" spans="1:5" x14ac:dyDescent="0.2">
      <c r="A5196" t="s">
        <v>16091</v>
      </c>
      <c r="B5196" t="s">
        <v>86</v>
      </c>
      <c r="C5196" t="s">
        <v>176</v>
      </c>
      <c r="D5196" t="s">
        <v>10931</v>
      </c>
      <c r="E5196">
        <v>1</v>
      </c>
    </row>
    <row r="5197" spans="1:5" x14ac:dyDescent="0.2">
      <c r="A5197" t="s">
        <v>16092</v>
      </c>
      <c r="B5197" t="s">
        <v>86</v>
      </c>
      <c r="C5197" t="s">
        <v>176</v>
      </c>
      <c r="D5197" t="s">
        <v>10941</v>
      </c>
      <c r="E5197">
        <v>3</v>
      </c>
    </row>
    <row r="5198" spans="1:5" x14ac:dyDescent="0.2">
      <c r="A5198" t="s">
        <v>16093</v>
      </c>
      <c r="B5198" t="s">
        <v>86</v>
      </c>
      <c r="C5198" t="s">
        <v>175</v>
      </c>
      <c r="D5198" t="s">
        <v>10941</v>
      </c>
      <c r="E5198">
        <v>2</v>
      </c>
    </row>
    <row r="5199" spans="1:5" x14ac:dyDescent="0.2">
      <c r="A5199" t="s">
        <v>16094</v>
      </c>
      <c r="B5199" t="s">
        <v>86</v>
      </c>
      <c r="C5199" t="s">
        <v>177</v>
      </c>
      <c r="D5199" t="s">
        <v>10855</v>
      </c>
      <c r="E5199">
        <v>2</v>
      </c>
    </row>
    <row r="5200" spans="1:5" x14ac:dyDescent="0.2">
      <c r="A5200" t="s">
        <v>16095</v>
      </c>
      <c r="B5200" t="s">
        <v>86</v>
      </c>
      <c r="C5200" t="s">
        <v>177</v>
      </c>
      <c r="D5200" t="s">
        <v>10859</v>
      </c>
      <c r="E5200">
        <v>1</v>
      </c>
    </row>
    <row r="5201" spans="1:5" x14ac:dyDescent="0.2">
      <c r="A5201" t="s">
        <v>16096</v>
      </c>
      <c r="B5201" t="s">
        <v>86</v>
      </c>
      <c r="C5201" t="s">
        <v>177</v>
      </c>
      <c r="D5201" t="s">
        <v>10869</v>
      </c>
      <c r="E5201">
        <v>4</v>
      </c>
    </row>
    <row r="5202" spans="1:5" x14ac:dyDescent="0.2">
      <c r="A5202" t="s">
        <v>16097</v>
      </c>
      <c r="B5202" t="s">
        <v>86</v>
      </c>
      <c r="C5202" t="s">
        <v>177</v>
      </c>
      <c r="D5202" t="s">
        <v>10875</v>
      </c>
      <c r="E5202">
        <v>1</v>
      </c>
    </row>
    <row r="5203" spans="1:5" x14ac:dyDescent="0.2">
      <c r="A5203" t="s">
        <v>16098</v>
      </c>
      <c r="B5203" t="s">
        <v>86</v>
      </c>
      <c r="C5203" t="s">
        <v>177</v>
      </c>
      <c r="D5203" t="s">
        <v>10883</v>
      </c>
      <c r="E5203">
        <v>1</v>
      </c>
    </row>
    <row r="5204" spans="1:5" x14ac:dyDescent="0.2">
      <c r="A5204" t="s">
        <v>16099</v>
      </c>
      <c r="B5204" t="s">
        <v>86</v>
      </c>
      <c r="C5204" t="s">
        <v>177</v>
      </c>
      <c r="D5204" t="s">
        <v>10885</v>
      </c>
      <c r="E5204">
        <v>1</v>
      </c>
    </row>
    <row r="5205" spans="1:5" x14ac:dyDescent="0.2">
      <c r="A5205" t="s">
        <v>16100</v>
      </c>
      <c r="B5205" t="s">
        <v>86</v>
      </c>
      <c r="C5205" t="s">
        <v>177</v>
      </c>
      <c r="D5205" t="s">
        <v>10887</v>
      </c>
      <c r="E5205">
        <v>6</v>
      </c>
    </row>
    <row r="5206" spans="1:5" x14ac:dyDescent="0.2">
      <c r="A5206" t="s">
        <v>16101</v>
      </c>
      <c r="B5206" t="s">
        <v>86</v>
      </c>
      <c r="C5206" t="s">
        <v>177</v>
      </c>
      <c r="D5206" t="s">
        <v>10889</v>
      </c>
      <c r="E5206">
        <v>117</v>
      </c>
    </row>
    <row r="5207" spans="1:5" x14ac:dyDescent="0.2">
      <c r="A5207" t="s">
        <v>16102</v>
      </c>
      <c r="B5207" t="s">
        <v>86</v>
      </c>
      <c r="C5207" t="s">
        <v>177</v>
      </c>
      <c r="D5207" t="s">
        <v>10895</v>
      </c>
      <c r="E5207">
        <v>1</v>
      </c>
    </row>
    <row r="5208" spans="1:5" x14ac:dyDescent="0.2">
      <c r="A5208" t="s">
        <v>16103</v>
      </c>
      <c r="B5208" t="s">
        <v>86</v>
      </c>
      <c r="C5208" t="s">
        <v>177</v>
      </c>
      <c r="D5208" t="s">
        <v>10901</v>
      </c>
      <c r="E5208">
        <v>126</v>
      </c>
    </row>
    <row r="5209" spans="1:5" x14ac:dyDescent="0.2">
      <c r="A5209" t="s">
        <v>16104</v>
      </c>
      <c r="B5209" t="s">
        <v>86</v>
      </c>
      <c r="C5209" t="s">
        <v>177</v>
      </c>
      <c r="D5209" t="s">
        <v>10903</v>
      </c>
      <c r="E5209">
        <v>270</v>
      </c>
    </row>
    <row r="5210" spans="1:5" x14ac:dyDescent="0.2">
      <c r="A5210" t="s">
        <v>16105</v>
      </c>
      <c r="B5210" t="s">
        <v>86</v>
      </c>
      <c r="C5210" t="s">
        <v>177</v>
      </c>
      <c r="D5210" t="s">
        <v>10907</v>
      </c>
      <c r="E5210">
        <v>1</v>
      </c>
    </row>
    <row r="5211" spans="1:5" x14ac:dyDescent="0.2">
      <c r="A5211" t="s">
        <v>16106</v>
      </c>
      <c r="B5211" t="s">
        <v>86</v>
      </c>
      <c r="C5211" t="s">
        <v>177</v>
      </c>
      <c r="D5211" t="s">
        <v>10919</v>
      </c>
      <c r="E5211">
        <v>1</v>
      </c>
    </row>
    <row r="5212" spans="1:5" x14ac:dyDescent="0.2">
      <c r="A5212" t="s">
        <v>16107</v>
      </c>
      <c r="B5212" t="s">
        <v>86</v>
      </c>
      <c r="C5212" t="s">
        <v>177</v>
      </c>
      <c r="D5212" t="s">
        <v>10923</v>
      </c>
      <c r="E5212">
        <v>1</v>
      </c>
    </row>
    <row r="5213" spans="1:5" x14ac:dyDescent="0.2">
      <c r="A5213" t="s">
        <v>16108</v>
      </c>
      <c r="B5213" t="s">
        <v>86</v>
      </c>
      <c r="C5213" t="s">
        <v>177</v>
      </c>
      <c r="D5213" t="s">
        <v>10925</v>
      </c>
      <c r="E5213">
        <v>2</v>
      </c>
    </row>
    <row r="5214" spans="1:5" x14ac:dyDescent="0.2">
      <c r="A5214" t="s">
        <v>16109</v>
      </c>
      <c r="B5214" t="s">
        <v>86</v>
      </c>
      <c r="C5214" t="s">
        <v>177</v>
      </c>
      <c r="D5214" t="s">
        <v>10929</v>
      </c>
      <c r="E5214">
        <v>3</v>
      </c>
    </row>
    <row r="5215" spans="1:5" x14ac:dyDescent="0.2">
      <c r="A5215" t="s">
        <v>16110</v>
      </c>
      <c r="B5215" t="s">
        <v>86</v>
      </c>
      <c r="C5215" t="s">
        <v>177</v>
      </c>
      <c r="D5215" t="s">
        <v>10939</v>
      </c>
      <c r="E5215">
        <v>1</v>
      </c>
    </row>
    <row r="5216" spans="1:5" x14ac:dyDescent="0.2">
      <c r="A5216" t="s">
        <v>16111</v>
      </c>
      <c r="B5216" t="s">
        <v>86</v>
      </c>
      <c r="C5216" t="s">
        <v>177</v>
      </c>
      <c r="D5216" t="s">
        <v>10941</v>
      </c>
      <c r="E5216">
        <v>2</v>
      </c>
    </row>
    <row r="5217" spans="1:5" x14ac:dyDescent="0.2">
      <c r="A5217" t="s">
        <v>16112</v>
      </c>
      <c r="B5217" t="s">
        <v>86</v>
      </c>
      <c r="C5217" t="s">
        <v>177</v>
      </c>
      <c r="D5217" t="s">
        <v>10943</v>
      </c>
      <c r="E5217">
        <v>1</v>
      </c>
    </row>
    <row r="5218" spans="1:5" x14ac:dyDescent="0.2">
      <c r="A5218" t="s">
        <v>16113</v>
      </c>
      <c r="B5218" t="s">
        <v>86</v>
      </c>
      <c r="C5218" t="s">
        <v>178</v>
      </c>
      <c r="D5218" t="s">
        <v>10855</v>
      </c>
      <c r="E5218">
        <v>1</v>
      </c>
    </row>
    <row r="5219" spans="1:5" x14ac:dyDescent="0.2">
      <c r="A5219" t="s">
        <v>16114</v>
      </c>
      <c r="B5219" t="s">
        <v>86</v>
      </c>
      <c r="C5219" t="s">
        <v>178</v>
      </c>
      <c r="D5219" t="s">
        <v>10869</v>
      </c>
      <c r="E5219">
        <v>3</v>
      </c>
    </row>
    <row r="5220" spans="1:5" x14ac:dyDescent="0.2">
      <c r="A5220" t="s">
        <v>16115</v>
      </c>
      <c r="B5220" t="s">
        <v>86</v>
      </c>
      <c r="C5220" t="s">
        <v>178</v>
      </c>
      <c r="D5220" t="s">
        <v>10875</v>
      </c>
      <c r="E5220">
        <v>1</v>
      </c>
    </row>
    <row r="5221" spans="1:5" x14ac:dyDescent="0.2">
      <c r="A5221" t="s">
        <v>16116</v>
      </c>
      <c r="B5221" t="s">
        <v>86</v>
      </c>
      <c r="C5221" t="s">
        <v>178</v>
      </c>
      <c r="D5221" t="s">
        <v>10883</v>
      </c>
      <c r="E5221">
        <v>1</v>
      </c>
    </row>
    <row r="5222" spans="1:5" x14ac:dyDescent="0.2">
      <c r="A5222" t="s">
        <v>16117</v>
      </c>
      <c r="B5222" t="s">
        <v>86</v>
      </c>
      <c r="C5222" t="s">
        <v>178</v>
      </c>
      <c r="D5222" t="s">
        <v>10887</v>
      </c>
      <c r="E5222">
        <v>5</v>
      </c>
    </row>
    <row r="5223" spans="1:5" x14ac:dyDescent="0.2">
      <c r="A5223" t="s">
        <v>16118</v>
      </c>
      <c r="B5223" t="s">
        <v>86</v>
      </c>
      <c r="C5223" t="s">
        <v>178</v>
      </c>
      <c r="D5223" t="s">
        <v>10889</v>
      </c>
      <c r="E5223">
        <v>155</v>
      </c>
    </row>
    <row r="5224" spans="1:5" x14ac:dyDescent="0.2">
      <c r="A5224" t="s">
        <v>16119</v>
      </c>
      <c r="B5224" t="s">
        <v>86</v>
      </c>
      <c r="C5224" t="s">
        <v>178</v>
      </c>
      <c r="D5224" t="s">
        <v>10899</v>
      </c>
      <c r="E5224">
        <v>1</v>
      </c>
    </row>
    <row r="5225" spans="1:5" x14ac:dyDescent="0.2">
      <c r="A5225" t="s">
        <v>16120</v>
      </c>
      <c r="B5225" t="s">
        <v>86</v>
      </c>
      <c r="C5225" t="s">
        <v>178</v>
      </c>
      <c r="D5225" t="s">
        <v>10901</v>
      </c>
      <c r="E5225">
        <v>161</v>
      </c>
    </row>
    <row r="5226" spans="1:5" x14ac:dyDescent="0.2">
      <c r="A5226" t="s">
        <v>16121</v>
      </c>
      <c r="B5226" t="s">
        <v>86</v>
      </c>
      <c r="C5226" t="s">
        <v>178</v>
      </c>
      <c r="D5226" t="s">
        <v>10903</v>
      </c>
      <c r="E5226">
        <v>321</v>
      </c>
    </row>
    <row r="5227" spans="1:5" x14ac:dyDescent="0.2">
      <c r="A5227" t="s">
        <v>16122</v>
      </c>
      <c r="B5227" t="s">
        <v>86</v>
      </c>
      <c r="C5227" t="s">
        <v>178</v>
      </c>
      <c r="D5227" t="s">
        <v>10907</v>
      </c>
      <c r="E5227">
        <v>2</v>
      </c>
    </row>
    <row r="5228" spans="1:5" x14ac:dyDescent="0.2">
      <c r="A5228" t="s">
        <v>16123</v>
      </c>
      <c r="B5228" t="s">
        <v>86</v>
      </c>
      <c r="C5228" t="s">
        <v>178</v>
      </c>
      <c r="D5228" t="s">
        <v>10915</v>
      </c>
      <c r="E5228">
        <v>1</v>
      </c>
    </row>
    <row r="5229" spans="1:5" x14ac:dyDescent="0.2">
      <c r="A5229" t="s">
        <v>16124</v>
      </c>
      <c r="B5229" t="s">
        <v>86</v>
      </c>
      <c r="C5229" t="s">
        <v>178</v>
      </c>
      <c r="D5229" t="s">
        <v>10917</v>
      </c>
      <c r="E5229">
        <v>1</v>
      </c>
    </row>
    <row r="5230" spans="1:5" x14ac:dyDescent="0.2">
      <c r="A5230" t="s">
        <v>16125</v>
      </c>
      <c r="B5230" t="s">
        <v>86</v>
      </c>
      <c r="C5230" t="s">
        <v>178</v>
      </c>
      <c r="D5230" t="s">
        <v>10925</v>
      </c>
      <c r="E5230">
        <v>1</v>
      </c>
    </row>
    <row r="5231" spans="1:5" x14ac:dyDescent="0.2">
      <c r="A5231" t="s">
        <v>16126</v>
      </c>
      <c r="B5231" t="s">
        <v>86</v>
      </c>
      <c r="C5231" t="s">
        <v>178</v>
      </c>
      <c r="D5231" t="s">
        <v>10929</v>
      </c>
      <c r="E5231">
        <v>3</v>
      </c>
    </row>
    <row r="5232" spans="1:5" x14ac:dyDescent="0.2">
      <c r="A5232" t="s">
        <v>16127</v>
      </c>
      <c r="B5232" t="s">
        <v>86</v>
      </c>
      <c r="C5232" t="s">
        <v>178</v>
      </c>
      <c r="D5232" t="s">
        <v>10931</v>
      </c>
      <c r="E5232">
        <v>1</v>
      </c>
    </row>
    <row r="5233" spans="1:5" x14ac:dyDescent="0.2">
      <c r="A5233" t="s">
        <v>16128</v>
      </c>
      <c r="B5233" t="s">
        <v>86</v>
      </c>
      <c r="C5233" t="s">
        <v>178</v>
      </c>
      <c r="D5233" t="s">
        <v>10941</v>
      </c>
      <c r="E5233">
        <v>1</v>
      </c>
    </row>
    <row r="5234" spans="1:5" x14ac:dyDescent="0.2">
      <c r="A5234" t="s">
        <v>16129</v>
      </c>
      <c r="B5234" t="s">
        <v>86</v>
      </c>
      <c r="C5234" t="s">
        <v>179</v>
      </c>
      <c r="D5234" t="s">
        <v>10851</v>
      </c>
      <c r="E5234">
        <v>1</v>
      </c>
    </row>
    <row r="5235" spans="1:5" x14ac:dyDescent="0.2">
      <c r="A5235" t="s">
        <v>16130</v>
      </c>
      <c r="B5235" t="s">
        <v>86</v>
      </c>
      <c r="C5235" t="s">
        <v>179</v>
      </c>
      <c r="D5235" t="s">
        <v>10853</v>
      </c>
      <c r="E5235">
        <v>2</v>
      </c>
    </row>
    <row r="5236" spans="1:5" x14ac:dyDescent="0.2">
      <c r="A5236" t="s">
        <v>16131</v>
      </c>
      <c r="B5236" t="s">
        <v>86</v>
      </c>
      <c r="C5236" t="s">
        <v>179</v>
      </c>
      <c r="D5236" t="s">
        <v>10863</v>
      </c>
      <c r="E5236">
        <v>1</v>
      </c>
    </row>
    <row r="5237" spans="1:5" x14ac:dyDescent="0.2">
      <c r="A5237" t="s">
        <v>16132</v>
      </c>
      <c r="B5237" t="s">
        <v>86</v>
      </c>
      <c r="C5237" t="s">
        <v>179</v>
      </c>
      <c r="D5237" t="s">
        <v>10869</v>
      </c>
      <c r="E5237">
        <v>3</v>
      </c>
    </row>
    <row r="5238" spans="1:5" x14ac:dyDescent="0.2">
      <c r="A5238" t="s">
        <v>16133</v>
      </c>
      <c r="B5238" t="s">
        <v>86</v>
      </c>
      <c r="C5238" t="s">
        <v>179</v>
      </c>
      <c r="D5238" t="s">
        <v>10873</v>
      </c>
      <c r="E5238">
        <v>1</v>
      </c>
    </row>
    <row r="5239" spans="1:5" x14ac:dyDescent="0.2">
      <c r="A5239" t="s">
        <v>16134</v>
      </c>
      <c r="B5239" t="s">
        <v>86</v>
      </c>
      <c r="C5239" t="s">
        <v>179</v>
      </c>
      <c r="D5239" t="s">
        <v>10877</v>
      </c>
      <c r="E5239">
        <v>1</v>
      </c>
    </row>
    <row r="5240" spans="1:5" x14ac:dyDescent="0.2">
      <c r="A5240" t="s">
        <v>16135</v>
      </c>
      <c r="B5240" t="s">
        <v>86</v>
      </c>
      <c r="C5240" t="s">
        <v>179</v>
      </c>
      <c r="D5240" t="s">
        <v>10881</v>
      </c>
      <c r="E5240">
        <v>1</v>
      </c>
    </row>
    <row r="5241" spans="1:5" x14ac:dyDescent="0.2">
      <c r="A5241" t="s">
        <v>16136</v>
      </c>
      <c r="B5241" t="s">
        <v>86</v>
      </c>
      <c r="C5241" t="s">
        <v>179</v>
      </c>
      <c r="D5241" t="s">
        <v>10883</v>
      </c>
      <c r="E5241">
        <v>1</v>
      </c>
    </row>
    <row r="5242" spans="1:5" x14ac:dyDescent="0.2">
      <c r="A5242" t="s">
        <v>16137</v>
      </c>
      <c r="B5242" t="s">
        <v>86</v>
      </c>
      <c r="C5242" t="s">
        <v>179</v>
      </c>
      <c r="D5242" t="s">
        <v>10887</v>
      </c>
      <c r="E5242">
        <v>8</v>
      </c>
    </row>
    <row r="5243" spans="1:5" x14ac:dyDescent="0.2">
      <c r="A5243" t="s">
        <v>16138</v>
      </c>
      <c r="B5243" t="s">
        <v>86</v>
      </c>
      <c r="C5243" t="s">
        <v>179</v>
      </c>
      <c r="D5243" t="s">
        <v>10889</v>
      </c>
      <c r="E5243">
        <v>79</v>
      </c>
    </row>
    <row r="5244" spans="1:5" x14ac:dyDescent="0.2">
      <c r="A5244" t="s">
        <v>16139</v>
      </c>
      <c r="B5244" t="s">
        <v>86</v>
      </c>
      <c r="C5244" t="s">
        <v>179</v>
      </c>
      <c r="D5244" t="s">
        <v>10895</v>
      </c>
      <c r="E5244">
        <v>2</v>
      </c>
    </row>
    <row r="5245" spans="1:5" x14ac:dyDescent="0.2">
      <c r="A5245" t="s">
        <v>16140</v>
      </c>
      <c r="B5245" t="s">
        <v>86</v>
      </c>
      <c r="C5245" t="s">
        <v>179</v>
      </c>
      <c r="D5245" t="s">
        <v>10901</v>
      </c>
      <c r="E5245">
        <v>82</v>
      </c>
    </row>
    <row r="5246" spans="1:5" x14ac:dyDescent="0.2">
      <c r="A5246" t="s">
        <v>16141</v>
      </c>
      <c r="B5246" t="s">
        <v>86</v>
      </c>
      <c r="C5246" t="s">
        <v>179</v>
      </c>
      <c r="D5246" t="s">
        <v>10903</v>
      </c>
      <c r="E5246">
        <v>147</v>
      </c>
    </row>
    <row r="5247" spans="1:5" x14ac:dyDescent="0.2">
      <c r="A5247" t="s">
        <v>16142</v>
      </c>
      <c r="B5247" t="s">
        <v>86</v>
      </c>
      <c r="C5247" t="s">
        <v>179</v>
      </c>
      <c r="D5247" t="s">
        <v>10917</v>
      </c>
      <c r="E5247">
        <v>2</v>
      </c>
    </row>
    <row r="5248" spans="1:5" x14ac:dyDescent="0.2">
      <c r="A5248" t="s">
        <v>16143</v>
      </c>
      <c r="B5248" t="s">
        <v>86</v>
      </c>
      <c r="C5248" t="s">
        <v>179</v>
      </c>
      <c r="D5248" t="s">
        <v>10921</v>
      </c>
      <c r="E5248">
        <v>1</v>
      </c>
    </row>
    <row r="5249" spans="1:5" x14ac:dyDescent="0.2">
      <c r="A5249" t="s">
        <v>16144</v>
      </c>
      <c r="B5249" t="s">
        <v>86</v>
      </c>
      <c r="C5249" t="s">
        <v>179</v>
      </c>
      <c r="D5249" t="s">
        <v>10925</v>
      </c>
      <c r="E5249">
        <v>2</v>
      </c>
    </row>
    <row r="5250" spans="1:5" x14ac:dyDescent="0.2">
      <c r="A5250" t="s">
        <v>16145</v>
      </c>
      <c r="B5250" t="s">
        <v>86</v>
      </c>
      <c r="C5250" t="s">
        <v>179</v>
      </c>
      <c r="D5250" t="s">
        <v>10927</v>
      </c>
      <c r="E5250">
        <v>1</v>
      </c>
    </row>
    <row r="5251" spans="1:5" x14ac:dyDescent="0.2">
      <c r="A5251" t="s">
        <v>16146</v>
      </c>
      <c r="B5251" t="s">
        <v>86</v>
      </c>
      <c r="C5251" t="s">
        <v>179</v>
      </c>
      <c r="D5251" t="s">
        <v>10941</v>
      </c>
      <c r="E5251">
        <v>1</v>
      </c>
    </row>
    <row r="5252" spans="1:5" x14ac:dyDescent="0.2">
      <c r="A5252" t="s">
        <v>16147</v>
      </c>
      <c r="B5252" t="s">
        <v>86</v>
      </c>
      <c r="C5252" t="s">
        <v>180</v>
      </c>
      <c r="D5252" t="s">
        <v>10855</v>
      </c>
      <c r="E5252">
        <v>1</v>
      </c>
    </row>
    <row r="5253" spans="1:5" x14ac:dyDescent="0.2">
      <c r="A5253" t="s">
        <v>16148</v>
      </c>
      <c r="B5253" t="s">
        <v>86</v>
      </c>
      <c r="C5253" t="s">
        <v>180</v>
      </c>
      <c r="D5253" t="s">
        <v>10863</v>
      </c>
      <c r="E5253">
        <v>1</v>
      </c>
    </row>
    <row r="5254" spans="1:5" x14ac:dyDescent="0.2">
      <c r="A5254" t="s">
        <v>16149</v>
      </c>
      <c r="B5254" t="s">
        <v>86</v>
      </c>
      <c r="C5254" t="s">
        <v>180</v>
      </c>
      <c r="D5254" t="s">
        <v>10869</v>
      </c>
      <c r="E5254">
        <v>1</v>
      </c>
    </row>
    <row r="5255" spans="1:5" x14ac:dyDescent="0.2">
      <c r="A5255" t="s">
        <v>16150</v>
      </c>
      <c r="B5255" t="s">
        <v>86</v>
      </c>
      <c r="C5255" t="s">
        <v>180</v>
      </c>
      <c r="D5255" t="s">
        <v>10877</v>
      </c>
      <c r="E5255">
        <v>1</v>
      </c>
    </row>
    <row r="5256" spans="1:5" x14ac:dyDescent="0.2">
      <c r="A5256" t="s">
        <v>16151</v>
      </c>
      <c r="B5256" t="s">
        <v>86</v>
      </c>
      <c r="C5256" t="s">
        <v>180</v>
      </c>
      <c r="D5256" t="s">
        <v>10881</v>
      </c>
      <c r="E5256">
        <v>1</v>
      </c>
    </row>
    <row r="5257" spans="1:5" x14ac:dyDescent="0.2">
      <c r="A5257" t="s">
        <v>16152</v>
      </c>
      <c r="B5257" t="s">
        <v>86</v>
      </c>
      <c r="C5257" t="s">
        <v>180</v>
      </c>
      <c r="D5257" t="s">
        <v>10883</v>
      </c>
      <c r="E5257">
        <v>1</v>
      </c>
    </row>
    <row r="5258" spans="1:5" x14ac:dyDescent="0.2">
      <c r="A5258" t="s">
        <v>16153</v>
      </c>
      <c r="B5258" t="s">
        <v>86</v>
      </c>
      <c r="C5258" t="s">
        <v>180</v>
      </c>
      <c r="D5258" t="s">
        <v>10887</v>
      </c>
      <c r="E5258">
        <v>3</v>
      </c>
    </row>
    <row r="5259" spans="1:5" x14ac:dyDescent="0.2">
      <c r="A5259" t="s">
        <v>16154</v>
      </c>
      <c r="B5259" t="s">
        <v>86</v>
      </c>
      <c r="C5259" t="s">
        <v>180</v>
      </c>
      <c r="D5259" t="s">
        <v>10889</v>
      </c>
      <c r="E5259">
        <v>34</v>
      </c>
    </row>
    <row r="5260" spans="1:5" x14ac:dyDescent="0.2">
      <c r="A5260" t="s">
        <v>16155</v>
      </c>
      <c r="B5260" t="s">
        <v>86</v>
      </c>
      <c r="C5260" t="s">
        <v>180</v>
      </c>
      <c r="D5260" t="s">
        <v>10901</v>
      </c>
      <c r="E5260">
        <v>40</v>
      </c>
    </row>
    <row r="5261" spans="1:5" x14ac:dyDescent="0.2">
      <c r="A5261" t="s">
        <v>16156</v>
      </c>
      <c r="B5261" t="s">
        <v>86</v>
      </c>
      <c r="C5261" t="s">
        <v>180</v>
      </c>
      <c r="D5261" t="s">
        <v>10903</v>
      </c>
      <c r="E5261">
        <v>95</v>
      </c>
    </row>
    <row r="5262" spans="1:5" x14ac:dyDescent="0.2">
      <c r="A5262" t="s">
        <v>16157</v>
      </c>
      <c r="B5262" t="s">
        <v>86</v>
      </c>
      <c r="C5262" t="s">
        <v>180</v>
      </c>
      <c r="D5262" t="s">
        <v>10927</v>
      </c>
      <c r="E5262">
        <v>1</v>
      </c>
    </row>
    <row r="5263" spans="1:5" x14ac:dyDescent="0.2">
      <c r="A5263" t="s">
        <v>16158</v>
      </c>
      <c r="B5263" t="s">
        <v>86</v>
      </c>
      <c r="C5263" t="s">
        <v>180</v>
      </c>
      <c r="D5263" t="s">
        <v>10929</v>
      </c>
      <c r="E5263">
        <v>1</v>
      </c>
    </row>
    <row r="5264" spans="1:5" x14ac:dyDescent="0.2">
      <c r="A5264" t="s">
        <v>16159</v>
      </c>
      <c r="B5264" t="s">
        <v>86</v>
      </c>
      <c r="C5264" t="s">
        <v>181</v>
      </c>
      <c r="D5264" t="s">
        <v>10851</v>
      </c>
      <c r="E5264">
        <v>1</v>
      </c>
    </row>
    <row r="5265" spans="1:5" x14ac:dyDescent="0.2">
      <c r="A5265" t="s">
        <v>16160</v>
      </c>
      <c r="B5265" t="s">
        <v>86</v>
      </c>
      <c r="C5265" t="s">
        <v>181</v>
      </c>
      <c r="D5265" t="s">
        <v>10859</v>
      </c>
      <c r="E5265">
        <v>1</v>
      </c>
    </row>
    <row r="5266" spans="1:5" x14ac:dyDescent="0.2">
      <c r="A5266" t="s">
        <v>16161</v>
      </c>
      <c r="B5266" t="s">
        <v>86</v>
      </c>
      <c r="C5266" t="s">
        <v>181</v>
      </c>
      <c r="D5266" t="s">
        <v>10869</v>
      </c>
      <c r="E5266">
        <v>5</v>
      </c>
    </row>
    <row r="5267" spans="1:5" x14ac:dyDescent="0.2">
      <c r="A5267" t="s">
        <v>16162</v>
      </c>
      <c r="B5267" t="s">
        <v>86</v>
      </c>
      <c r="C5267" t="s">
        <v>181</v>
      </c>
      <c r="D5267" t="s">
        <v>10871</v>
      </c>
      <c r="E5267">
        <v>1</v>
      </c>
    </row>
    <row r="5268" spans="1:5" x14ac:dyDescent="0.2">
      <c r="A5268" t="s">
        <v>16163</v>
      </c>
      <c r="B5268" t="s">
        <v>86</v>
      </c>
      <c r="C5268" t="s">
        <v>181</v>
      </c>
      <c r="D5268" t="s">
        <v>10875</v>
      </c>
      <c r="E5268">
        <v>1</v>
      </c>
    </row>
    <row r="5269" spans="1:5" x14ac:dyDescent="0.2">
      <c r="A5269" t="s">
        <v>16164</v>
      </c>
      <c r="B5269" t="s">
        <v>86</v>
      </c>
      <c r="C5269" t="s">
        <v>181</v>
      </c>
      <c r="D5269" t="s">
        <v>10877</v>
      </c>
      <c r="E5269">
        <v>1</v>
      </c>
    </row>
    <row r="5270" spans="1:5" x14ac:dyDescent="0.2">
      <c r="A5270" t="s">
        <v>16165</v>
      </c>
      <c r="B5270" t="s">
        <v>86</v>
      </c>
      <c r="C5270" t="s">
        <v>181</v>
      </c>
      <c r="D5270" t="s">
        <v>10881</v>
      </c>
      <c r="E5270">
        <v>2</v>
      </c>
    </row>
    <row r="5271" spans="1:5" x14ac:dyDescent="0.2">
      <c r="A5271" t="s">
        <v>16166</v>
      </c>
      <c r="B5271" t="s">
        <v>86</v>
      </c>
      <c r="C5271" t="s">
        <v>181</v>
      </c>
      <c r="D5271" t="s">
        <v>10883</v>
      </c>
      <c r="E5271">
        <v>2</v>
      </c>
    </row>
    <row r="5272" spans="1:5" x14ac:dyDescent="0.2">
      <c r="A5272" t="s">
        <v>16167</v>
      </c>
      <c r="B5272" t="s">
        <v>86</v>
      </c>
      <c r="C5272" t="s">
        <v>181</v>
      </c>
      <c r="D5272" t="s">
        <v>10885</v>
      </c>
      <c r="E5272">
        <v>2</v>
      </c>
    </row>
    <row r="5273" spans="1:5" x14ac:dyDescent="0.2">
      <c r="A5273" t="s">
        <v>16168</v>
      </c>
      <c r="B5273" t="s">
        <v>86</v>
      </c>
      <c r="C5273" t="s">
        <v>181</v>
      </c>
      <c r="D5273" t="s">
        <v>10887</v>
      </c>
      <c r="E5273">
        <v>11</v>
      </c>
    </row>
    <row r="5274" spans="1:5" x14ac:dyDescent="0.2">
      <c r="A5274" t="s">
        <v>16169</v>
      </c>
      <c r="B5274" t="s">
        <v>86</v>
      </c>
      <c r="C5274" t="s">
        <v>181</v>
      </c>
      <c r="D5274" t="s">
        <v>10889</v>
      </c>
      <c r="E5274">
        <v>133</v>
      </c>
    </row>
    <row r="5275" spans="1:5" x14ac:dyDescent="0.2">
      <c r="A5275" t="s">
        <v>16170</v>
      </c>
      <c r="B5275" t="s">
        <v>86</v>
      </c>
      <c r="C5275" t="s">
        <v>181</v>
      </c>
      <c r="D5275" t="s">
        <v>10895</v>
      </c>
      <c r="E5275">
        <v>1</v>
      </c>
    </row>
    <row r="5276" spans="1:5" x14ac:dyDescent="0.2">
      <c r="A5276" t="s">
        <v>16171</v>
      </c>
      <c r="B5276" t="s">
        <v>86</v>
      </c>
      <c r="C5276" t="s">
        <v>181</v>
      </c>
      <c r="D5276" t="s">
        <v>10901</v>
      </c>
      <c r="E5276">
        <v>142</v>
      </c>
    </row>
    <row r="5277" spans="1:5" x14ac:dyDescent="0.2">
      <c r="A5277" t="s">
        <v>16172</v>
      </c>
      <c r="B5277" t="s">
        <v>86</v>
      </c>
      <c r="C5277" t="s">
        <v>181</v>
      </c>
      <c r="D5277" t="s">
        <v>10903</v>
      </c>
      <c r="E5277">
        <v>306</v>
      </c>
    </row>
    <row r="5278" spans="1:5" x14ac:dyDescent="0.2">
      <c r="A5278" t="s">
        <v>16173</v>
      </c>
      <c r="B5278" t="s">
        <v>86</v>
      </c>
      <c r="C5278" t="s">
        <v>181</v>
      </c>
      <c r="D5278" t="s">
        <v>10905</v>
      </c>
      <c r="E5278">
        <v>1</v>
      </c>
    </row>
    <row r="5279" spans="1:5" x14ac:dyDescent="0.2">
      <c r="A5279" t="s">
        <v>16174</v>
      </c>
      <c r="B5279" t="s">
        <v>86</v>
      </c>
      <c r="C5279" t="s">
        <v>181</v>
      </c>
      <c r="D5279" t="s">
        <v>10907</v>
      </c>
      <c r="E5279">
        <v>1</v>
      </c>
    </row>
    <row r="5280" spans="1:5" x14ac:dyDescent="0.2">
      <c r="A5280" t="s">
        <v>16175</v>
      </c>
      <c r="B5280" t="s">
        <v>86</v>
      </c>
      <c r="C5280" t="s">
        <v>181</v>
      </c>
      <c r="D5280" t="s">
        <v>10917</v>
      </c>
      <c r="E5280">
        <v>1</v>
      </c>
    </row>
    <row r="5281" spans="1:5" x14ac:dyDescent="0.2">
      <c r="A5281" t="s">
        <v>16176</v>
      </c>
      <c r="B5281" t="s">
        <v>86</v>
      </c>
      <c r="C5281" t="s">
        <v>181</v>
      </c>
      <c r="D5281" t="s">
        <v>10919</v>
      </c>
      <c r="E5281">
        <v>1</v>
      </c>
    </row>
    <row r="5282" spans="1:5" x14ac:dyDescent="0.2">
      <c r="A5282" t="s">
        <v>16177</v>
      </c>
      <c r="B5282" t="s">
        <v>86</v>
      </c>
      <c r="C5282" t="s">
        <v>181</v>
      </c>
      <c r="D5282" t="s">
        <v>10925</v>
      </c>
      <c r="E5282">
        <v>2</v>
      </c>
    </row>
    <row r="5283" spans="1:5" x14ac:dyDescent="0.2">
      <c r="A5283" t="s">
        <v>16178</v>
      </c>
      <c r="B5283" t="s">
        <v>86</v>
      </c>
      <c r="C5283" t="s">
        <v>181</v>
      </c>
      <c r="D5283" t="s">
        <v>10929</v>
      </c>
      <c r="E5283">
        <v>3</v>
      </c>
    </row>
    <row r="5284" spans="1:5" x14ac:dyDescent="0.2">
      <c r="A5284" t="s">
        <v>16179</v>
      </c>
      <c r="B5284" t="s">
        <v>86</v>
      </c>
      <c r="C5284" t="s">
        <v>181</v>
      </c>
      <c r="D5284" t="s">
        <v>10931</v>
      </c>
      <c r="E5284">
        <v>1</v>
      </c>
    </row>
    <row r="5285" spans="1:5" x14ac:dyDescent="0.2">
      <c r="A5285" t="s">
        <v>16180</v>
      </c>
      <c r="B5285" t="s">
        <v>86</v>
      </c>
      <c r="C5285" t="s">
        <v>181</v>
      </c>
      <c r="D5285" t="s">
        <v>10933</v>
      </c>
      <c r="E5285">
        <v>1</v>
      </c>
    </row>
    <row r="5286" spans="1:5" x14ac:dyDescent="0.2">
      <c r="A5286" t="s">
        <v>16181</v>
      </c>
      <c r="B5286" t="s">
        <v>86</v>
      </c>
      <c r="C5286" t="s">
        <v>181</v>
      </c>
      <c r="D5286" t="s">
        <v>10941</v>
      </c>
      <c r="E5286">
        <v>1</v>
      </c>
    </row>
    <row r="5287" spans="1:5" x14ac:dyDescent="0.2">
      <c r="A5287" t="s">
        <v>16182</v>
      </c>
      <c r="B5287" t="s">
        <v>86</v>
      </c>
      <c r="C5287" t="s">
        <v>182</v>
      </c>
      <c r="D5287" t="s">
        <v>10869</v>
      </c>
      <c r="E5287">
        <v>4</v>
      </c>
    </row>
    <row r="5288" spans="1:5" x14ac:dyDescent="0.2">
      <c r="A5288" t="s">
        <v>16183</v>
      </c>
      <c r="B5288" t="s">
        <v>86</v>
      </c>
      <c r="C5288" t="s">
        <v>182</v>
      </c>
      <c r="D5288" t="s">
        <v>10873</v>
      </c>
      <c r="E5288">
        <v>1</v>
      </c>
    </row>
    <row r="5289" spans="1:5" x14ac:dyDescent="0.2">
      <c r="A5289" t="s">
        <v>16184</v>
      </c>
      <c r="B5289" t="s">
        <v>86</v>
      </c>
      <c r="C5289" t="s">
        <v>182</v>
      </c>
      <c r="D5289" t="s">
        <v>10875</v>
      </c>
      <c r="E5289">
        <v>1</v>
      </c>
    </row>
    <row r="5290" spans="1:5" x14ac:dyDescent="0.2">
      <c r="A5290" t="s">
        <v>16185</v>
      </c>
      <c r="B5290" t="s">
        <v>86</v>
      </c>
      <c r="C5290" t="s">
        <v>182</v>
      </c>
      <c r="D5290" t="s">
        <v>10881</v>
      </c>
      <c r="E5290">
        <v>2</v>
      </c>
    </row>
    <row r="5291" spans="1:5" x14ac:dyDescent="0.2">
      <c r="A5291" t="s">
        <v>16186</v>
      </c>
      <c r="B5291" t="s">
        <v>86</v>
      </c>
      <c r="C5291" t="s">
        <v>182</v>
      </c>
      <c r="D5291" t="s">
        <v>10883</v>
      </c>
      <c r="E5291">
        <v>1</v>
      </c>
    </row>
    <row r="5292" spans="1:5" x14ac:dyDescent="0.2">
      <c r="A5292" t="s">
        <v>16187</v>
      </c>
      <c r="B5292" t="s">
        <v>86</v>
      </c>
      <c r="C5292" t="s">
        <v>182</v>
      </c>
      <c r="D5292" t="s">
        <v>10887</v>
      </c>
      <c r="E5292">
        <v>5</v>
      </c>
    </row>
    <row r="5293" spans="1:5" x14ac:dyDescent="0.2">
      <c r="A5293" t="s">
        <v>16188</v>
      </c>
      <c r="B5293" t="s">
        <v>86</v>
      </c>
      <c r="C5293" t="s">
        <v>182</v>
      </c>
      <c r="D5293" t="s">
        <v>10889</v>
      </c>
      <c r="E5293">
        <v>74</v>
      </c>
    </row>
    <row r="5294" spans="1:5" x14ac:dyDescent="0.2">
      <c r="A5294" t="s">
        <v>16189</v>
      </c>
      <c r="B5294" t="s">
        <v>86</v>
      </c>
      <c r="C5294" t="s">
        <v>182</v>
      </c>
      <c r="D5294" t="s">
        <v>10895</v>
      </c>
      <c r="E5294">
        <v>1</v>
      </c>
    </row>
    <row r="5295" spans="1:5" x14ac:dyDescent="0.2">
      <c r="A5295" t="s">
        <v>16190</v>
      </c>
      <c r="B5295" t="s">
        <v>86</v>
      </c>
      <c r="C5295" t="s">
        <v>182</v>
      </c>
      <c r="D5295" t="s">
        <v>10901</v>
      </c>
      <c r="E5295">
        <v>81</v>
      </c>
    </row>
    <row r="5296" spans="1:5" x14ac:dyDescent="0.2">
      <c r="A5296" t="s">
        <v>16191</v>
      </c>
      <c r="B5296" t="s">
        <v>86</v>
      </c>
      <c r="C5296" t="s">
        <v>182</v>
      </c>
      <c r="D5296" t="s">
        <v>10903</v>
      </c>
      <c r="E5296">
        <v>162</v>
      </c>
    </row>
    <row r="5297" spans="1:5" x14ac:dyDescent="0.2">
      <c r="A5297" t="s">
        <v>16192</v>
      </c>
      <c r="B5297" t="s">
        <v>86</v>
      </c>
      <c r="C5297" t="s">
        <v>182</v>
      </c>
      <c r="D5297" t="s">
        <v>10907</v>
      </c>
      <c r="E5297">
        <v>2</v>
      </c>
    </row>
    <row r="5298" spans="1:5" x14ac:dyDescent="0.2">
      <c r="A5298" t="s">
        <v>16193</v>
      </c>
      <c r="B5298" t="s">
        <v>86</v>
      </c>
      <c r="C5298" t="s">
        <v>182</v>
      </c>
      <c r="D5298" t="s">
        <v>10909</v>
      </c>
      <c r="E5298">
        <v>1</v>
      </c>
    </row>
    <row r="5299" spans="1:5" x14ac:dyDescent="0.2">
      <c r="A5299" t="s">
        <v>16194</v>
      </c>
      <c r="B5299" t="s">
        <v>86</v>
      </c>
      <c r="C5299" t="s">
        <v>182</v>
      </c>
      <c r="D5299" t="s">
        <v>10925</v>
      </c>
      <c r="E5299">
        <v>2</v>
      </c>
    </row>
    <row r="5300" spans="1:5" x14ac:dyDescent="0.2">
      <c r="A5300" t="s">
        <v>16195</v>
      </c>
      <c r="B5300" t="s">
        <v>86</v>
      </c>
      <c r="C5300" t="s">
        <v>182</v>
      </c>
      <c r="D5300" t="s">
        <v>10941</v>
      </c>
      <c r="E5300">
        <v>1</v>
      </c>
    </row>
    <row r="5301" spans="1:5" x14ac:dyDescent="0.2">
      <c r="A5301" t="s">
        <v>16196</v>
      </c>
      <c r="B5301" t="s">
        <v>86</v>
      </c>
      <c r="C5301" t="s">
        <v>183</v>
      </c>
      <c r="D5301" t="s">
        <v>10869</v>
      </c>
      <c r="E5301">
        <v>2</v>
      </c>
    </row>
    <row r="5302" spans="1:5" x14ac:dyDescent="0.2">
      <c r="A5302" t="s">
        <v>16197</v>
      </c>
      <c r="B5302" t="s">
        <v>86</v>
      </c>
      <c r="C5302" t="s">
        <v>183</v>
      </c>
      <c r="D5302" t="s">
        <v>10887</v>
      </c>
      <c r="E5302">
        <v>2</v>
      </c>
    </row>
    <row r="5303" spans="1:5" x14ac:dyDescent="0.2">
      <c r="A5303" t="s">
        <v>16198</v>
      </c>
      <c r="B5303" t="s">
        <v>86</v>
      </c>
      <c r="C5303" t="s">
        <v>183</v>
      </c>
      <c r="D5303" t="s">
        <v>10889</v>
      </c>
      <c r="E5303">
        <v>96</v>
      </c>
    </row>
    <row r="5304" spans="1:5" x14ac:dyDescent="0.2">
      <c r="A5304" t="s">
        <v>16199</v>
      </c>
      <c r="B5304" t="s">
        <v>86</v>
      </c>
      <c r="C5304" t="s">
        <v>183</v>
      </c>
      <c r="D5304" t="s">
        <v>10901</v>
      </c>
      <c r="E5304">
        <v>100</v>
      </c>
    </row>
    <row r="5305" spans="1:5" x14ac:dyDescent="0.2">
      <c r="A5305" t="s">
        <v>16200</v>
      </c>
      <c r="B5305" t="s">
        <v>86</v>
      </c>
      <c r="C5305" t="s">
        <v>183</v>
      </c>
      <c r="D5305" t="s">
        <v>10903</v>
      </c>
      <c r="E5305">
        <v>207</v>
      </c>
    </row>
    <row r="5306" spans="1:5" x14ac:dyDescent="0.2">
      <c r="A5306" t="s">
        <v>16201</v>
      </c>
      <c r="B5306" t="s">
        <v>86</v>
      </c>
      <c r="C5306" t="s">
        <v>183</v>
      </c>
      <c r="D5306" t="s">
        <v>10907</v>
      </c>
      <c r="E5306">
        <v>1</v>
      </c>
    </row>
    <row r="5307" spans="1:5" x14ac:dyDescent="0.2">
      <c r="A5307" t="s">
        <v>16202</v>
      </c>
      <c r="B5307" t="s">
        <v>86</v>
      </c>
      <c r="C5307" t="s">
        <v>183</v>
      </c>
      <c r="D5307" t="s">
        <v>10923</v>
      </c>
      <c r="E5307">
        <v>1</v>
      </c>
    </row>
    <row r="5308" spans="1:5" x14ac:dyDescent="0.2">
      <c r="A5308" t="s">
        <v>16203</v>
      </c>
      <c r="B5308" t="s">
        <v>86</v>
      </c>
      <c r="C5308" t="s">
        <v>184</v>
      </c>
      <c r="D5308" t="s">
        <v>10869</v>
      </c>
      <c r="E5308">
        <v>1</v>
      </c>
    </row>
    <row r="5309" spans="1:5" x14ac:dyDescent="0.2">
      <c r="A5309" t="s">
        <v>16204</v>
      </c>
      <c r="B5309" t="s">
        <v>86</v>
      </c>
      <c r="C5309" t="s">
        <v>184</v>
      </c>
      <c r="D5309" t="s">
        <v>10887</v>
      </c>
      <c r="E5309">
        <v>2</v>
      </c>
    </row>
    <row r="5310" spans="1:5" x14ac:dyDescent="0.2">
      <c r="A5310" t="s">
        <v>16205</v>
      </c>
      <c r="B5310" t="s">
        <v>86</v>
      </c>
      <c r="C5310" t="s">
        <v>184</v>
      </c>
      <c r="D5310" t="s">
        <v>10889</v>
      </c>
      <c r="E5310">
        <v>27</v>
      </c>
    </row>
    <row r="5311" spans="1:5" x14ac:dyDescent="0.2">
      <c r="A5311" t="s">
        <v>16206</v>
      </c>
      <c r="B5311" t="s">
        <v>86</v>
      </c>
      <c r="C5311" t="s">
        <v>184</v>
      </c>
      <c r="D5311" t="s">
        <v>10901</v>
      </c>
      <c r="E5311">
        <v>31</v>
      </c>
    </row>
    <row r="5312" spans="1:5" x14ac:dyDescent="0.2">
      <c r="A5312" t="s">
        <v>16207</v>
      </c>
      <c r="B5312" t="s">
        <v>86</v>
      </c>
      <c r="C5312" t="s">
        <v>184</v>
      </c>
      <c r="D5312" t="s">
        <v>10903</v>
      </c>
      <c r="E5312">
        <v>51</v>
      </c>
    </row>
    <row r="5313" spans="1:5" x14ac:dyDescent="0.2">
      <c r="A5313" t="s">
        <v>16208</v>
      </c>
      <c r="B5313" t="s">
        <v>86</v>
      </c>
      <c r="C5313" t="s">
        <v>184</v>
      </c>
      <c r="D5313" t="s">
        <v>10917</v>
      </c>
      <c r="E5313">
        <v>1</v>
      </c>
    </row>
    <row r="5314" spans="1:5" x14ac:dyDescent="0.2">
      <c r="A5314" t="s">
        <v>16209</v>
      </c>
      <c r="B5314" t="s">
        <v>86</v>
      </c>
      <c r="C5314" t="s">
        <v>185</v>
      </c>
      <c r="D5314" t="s">
        <v>10855</v>
      </c>
      <c r="E5314">
        <v>2</v>
      </c>
    </row>
    <row r="5315" spans="1:5" x14ac:dyDescent="0.2">
      <c r="A5315" t="s">
        <v>16210</v>
      </c>
      <c r="B5315" t="s">
        <v>86</v>
      </c>
      <c r="C5315" t="s">
        <v>185</v>
      </c>
      <c r="D5315" t="s">
        <v>10859</v>
      </c>
      <c r="E5315">
        <v>3</v>
      </c>
    </row>
    <row r="5316" spans="1:5" x14ac:dyDescent="0.2">
      <c r="A5316" t="s">
        <v>16211</v>
      </c>
      <c r="B5316" t="s">
        <v>86</v>
      </c>
      <c r="C5316" t="s">
        <v>185</v>
      </c>
      <c r="D5316" t="s">
        <v>10865</v>
      </c>
      <c r="E5316">
        <v>1</v>
      </c>
    </row>
    <row r="5317" spans="1:5" x14ac:dyDescent="0.2">
      <c r="A5317" t="s">
        <v>16212</v>
      </c>
      <c r="B5317" t="s">
        <v>86</v>
      </c>
      <c r="C5317" t="s">
        <v>185</v>
      </c>
      <c r="D5317" t="s">
        <v>10869</v>
      </c>
      <c r="E5317">
        <v>3</v>
      </c>
    </row>
    <row r="5318" spans="1:5" x14ac:dyDescent="0.2">
      <c r="A5318" t="s">
        <v>16213</v>
      </c>
      <c r="B5318" t="s">
        <v>86</v>
      </c>
      <c r="C5318" t="s">
        <v>185</v>
      </c>
      <c r="D5318" t="s">
        <v>10875</v>
      </c>
      <c r="E5318">
        <v>1</v>
      </c>
    </row>
    <row r="5319" spans="1:5" x14ac:dyDescent="0.2">
      <c r="A5319" t="s">
        <v>16214</v>
      </c>
      <c r="B5319" t="s">
        <v>86</v>
      </c>
      <c r="C5319" t="s">
        <v>185</v>
      </c>
      <c r="D5319" t="s">
        <v>10877</v>
      </c>
      <c r="E5319">
        <v>1</v>
      </c>
    </row>
    <row r="5320" spans="1:5" x14ac:dyDescent="0.2">
      <c r="A5320" t="s">
        <v>16215</v>
      </c>
      <c r="B5320" t="s">
        <v>86</v>
      </c>
      <c r="C5320" t="s">
        <v>185</v>
      </c>
      <c r="D5320" t="s">
        <v>10883</v>
      </c>
      <c r="E5320">
        <v>1</v>
      </c>
    </row>
    <row r="5321" spans="1:5" x14ac:dyDescent="0.2">
      <c r="A5321" t="s">
        <v>16216</v>
      </c>
      <c r="B5321" t="s">
        <v>86</v>
      </c>
      <c r="C5321" t="s">
        <v>185</v>
      </c>
      <c r="D5321" t="s">
        <v>10887</v>
      </c>
      <c r="E5321">
        <v>12</v>
      </c>
    </row>
    <row r="5322" spans="1:5" x14ac:dyDescent="0.2">
      <c r="A5322" t="s">
        <v>16217</v>
      </c>
      <c r="B5322" t="s">
        <v>86</v>
      </c>
      <c r="C5322" t="s">
        <v>185</v>
      </c>
      <c r="D5322" t="s">
        <v>10889</v>
      </c>
      <c r="E5322">
        <v>74</v>
      </c>
    </row>
    <row r="5323" spans="1:5" x14ac:dyDescent="0.2">
      <c r="A5323" t="s">
        <v>16218</v>
      </c>
      <c r="B5323" t="s">
        <v>86</v>
      </c>
      <c r="C5323" t="s">
        <v>185</v>
      </c>
      <c r="D5323" t="s">
        <v>10895</v>
      </c>
      <c r="E5323">
        <v>2</v>
      </c>
    </row>
    <row r="5324" spans="1:5" x14ac:dyDescent="0.2">
      <c r="A5324" t="s">
        <v>16219</v>
      </c>
      <c r="B5324" t="s">
        <v>86</v>
      </c>
      <c r="C5324" t="s">
        <v>185</v>
      </c>
      <c r="D5324" t="s">
        <v>10899</v>
      </c>
      <c r="E5324">
        <v>1</v>
      </c>
    </row>
    <row r="5325" spans="1:5" x14ac:dyDescent="0.2">
      <c r="A5325" t="s">
        <v>16220</v>
      </c>
      <c r="B5325" t="s">
        <v>86</v>
      </c>
      <c r="C5325" t="s">
        <v>185</v>
      </c>
      <c r="D5325" t="s">
        <v>10901</v>
      </c>
      <c r="E5325">
        <v>84</v>
      </c>
    </row>
    <row r="5326" spans="1:5" x14ac:dyDescent="0.2">
      <c r="A5326" t="s">
        <v>16221</v>
      </c>
      <c r="B5326" t="s">
        <v>86</v>
      </c>
      <c r="C5326" t="s">
        <v>185</v>
      </c>
      <c r="D5326" t="s">
        <v>10903</v>
      </c>
      <c r="E5326">
        <v>166</v>
      </c>
    </row>
    <row r="5327" spans="1:5" x14ac:dyDescent="0.2">
      <c r="A5327" t="s">
        <v>16222</v>
      </c>
      <c r="B5327" t="s">
        <v>86</v>
      </c>
      <c r="C5327" t="s">
        <v>185</v>
      </c>
      <c r="D5327" t="s">
        <v>10907</v>
      </c>
      <c r="E5327">
        <v>5</v>
      </c>
    </row>
    <row r="5328" spans="1:5" x14ac:dyDescent="0.2">
      <c r="A5328" t="s">
        <v>16223</v>
      </c>
      <c r="B5328" t="s">
        <v>86</v>
      </c>
      <c r="C5328" t="s">
        <v>185</v>
      </c>
      <c r="D5328" t="s">
        <v>10909</v>
      </c>
      <c r="E5328">
        <v>1</v>
      </c>
    </row>
    <row r="5329" spans="1:5" x14ac:dyDescent="0.2">
      <c r="A5329" t="s">
        <v>16224</v>
      </c>
      <c r="B5329" t="s">
        <v>86</v>
      </c>
      <c r="C5329" t="s">
        <v>185</v>
      </c>
      <c r="D5329" t="s">
        <v>10917</v>
      </c>
      <c r="E5329">
        <v>4</v>
      </c>
    </row>
    <row r="5330" spans="1:5" x14ac:dyDescent="0.2">
      <c r="A5330" t="s">
        <v>16225</v>
      </c>
      <c r="B5330" t="s">
        <v>86</v>
      </c>
      <c r="C5330" t="s">
        <v>185</v>
      </c>
      <c r="D5330" t="s">
        <v>10921</v>
      </c>
      <c r="E5330">
        <v>3</v>
      </c>
    </row>
    <row r="5331" spans="1:5" x14ac:dyDescent="0.2">
      <c r="A5331" t="s">
        <v>16226</v>
      </c>
      <c r="B5331" t="s">
        <v>86</v>
      </c>
      <c r="C5331" t="s">
        <v>185</v>
      </c>
      <c r="D5331" t="s">
        <v>10925</v>
      </c>
      <c r="E5331">
        <v>3</v>
      </c>
    </row>
    <row r="5332" spans="1:5" x14ac:dyDescent="0.2">
      <c r="A5332" t="s">
        <v>16227</v>
      </c>
      <c r="B5332" t="s">
        <v>86</v>
      </c>
      <c r="C5332" t="s">
        <v>185</v>
      </c>
      <c r="D5332" t="s">
        <v>10927</v>
      </c>
      <c r="E5332">
        <v>2</v>
      </c>
    </row>
    <row r="5333" spans="1:5" x14ac:dyDescent="0.2">
      <c r="A5333" t="s">
        <v>16228</v>
      </c>
      <c r="B5333" t="s">
        <v>86</v>
      </c>
      <c r="C5333" t="s">
        <v>185</v>
      </c>
      <c r="D5333" t="s">
        <v>10929</v>
      </c>
      <c r="E5333">
        <v>2</v>
      </c>
    </row>
    <row r="5334" spans="1:5" x14ac:dyDescent="0.2">
      <c r="A5334" t="s">
        <v>16229</v>
      </c>
      <c r="B5334" t="s">
        <v>86</v>
      </c>
      <c r="C5334" t="s">
        <v>185</v>
      </c>
      <c r="D5334" t="s">
        <v>10931</v>
      </c>
      <c r="E5334">
        <v>1</v>
      </c>
    </row>
    <row r="5335" spans="1:5" x14ac:dyDescent="0.2">
      <c r="A5335" t="s">
        <v>16230</v>
      </c>
      <c r="B5335" t="s">
        <v>86</v>
      </c>
      <c r="C5335" t="s">
        <v>185</v>
      </c>
      <c r="D5335" t="s">
        <v>10941</v>
      </c>
      <c r="E5335">
        <v>1</v>
      </c>
    </row>
    <row r="5336" spans="1:5" x14ac:dyDescent="0.2">
      <c r="A5336" t="s">
        <v>16231</v>
      </c>
      <c r="B5336" t="s">
        <v>86</v>
      </c>
      <c r="C5336" t="s">
        <v>186</v>
      </c>
      <c r="D5336" t="s">
        <v>10855</v>
      </c>
      <c r="E5336">
        <v>2</v>
      </c>
    </row>
    <row r="5337" spans="1:5" x14ac:dyDescent="0.2">
      <c r="A5337" t="s">
        <v>16232</v>
      </c>
      <c r="B5337" t="s">
        <v>86</v>
      </c>
      <c r="C5337" t="s">
        <v>186</v>
      </c>
      <c r="D5337" t="s">
        <v>10869</v>
      </c>
      <c r="E5337">
        <v>3</v>
      </c>
    </row>
    <row r="5338" spans="1:5" x14ac:dyDescent="0.2">
      <c r="A5338" t="s">
        <v>16233</v>
      </c>
      <c r="B5338" t="s">
        <v>86</v>
      </c>
      <c r="C5338" t="s">
        <v>186</v>
      </c>
      <c r="D5338" t="s">
        <v>10871</v>
      </c>
      <c r="E5338">
        <v>1</v>
      </c>
    </row>
    <row r="5339" spans="1:5" x14ac:dyDescent="0.2">
      <c r="A5339" t="s">
        <v>16234</v>
      </c>
      <c r="B5339" t="s">
        <v>86</v>
      </c>
      <c r="C5339" t="s">
        <v>186</v>
      </c>
      <c r="D5339" t="s">
        <v>10875</v>
      </c>
      <c r="E5339">
        <v>3</v>
      </c>
    </row>
    <row r="5340" spans="1:5" x14ac:dyDescent="0.2">
      <c r="A5340" t="s">
        <v>16235</v>
      </c>
      <c r="B5340" t="s">
        <v>86</v>
      </c>
      <c r="C5340" t="s">
        <v>186</v>
      </c>
      <c r="D5340" t="s">
        <v>10883</v>
      </c>
      <c r="E5340">
        <v>1</v>
      </c>
    </row>
    <row r="5341" spans="1:5" x14ac:dyDescent="0.2">
      <c r="A5341" t="s">
        <v>16236</v>
      </c>
      <c r="B5341" t="s">
        <v>86</v>
      </c>
      <c r="C5341" t="s">
        <v>186</v>
      </c>
      <c r="D5341" t="s">
        <v>10887</v>
      </c>
      <c r="E5341">
        <v>6</v>
      </c>
    </row>
    <row r="5342" spans="1:5" x14ac:dyDescent="0.2">
      <c r="A5342" t="s">
        <v>16237</v>
      </c>
      <c r="B5342" t="s">
        <v>86</v>
      </c>
      <c r="C5342" t="s">
        <v>186</v>
      </c>
      <c r="D5342" t="s">
        <v>10889</v>
      </c>
      <c r="E5342">
        <v>45</v>
      </c>
    </row>
    <row r="5343" spans="1:5" x14ac:dyDescent="0.2">
      <c r="A5343" t="s">
        <v>16238</v>
      </c>
      <c r="B5343" t="s">
        <v>86</v>
      </c>
      <c r="C5343" t="s">
        <v>186</v>
      </c>
      <c r="D5343" t="s">
        <v>10895</v>
      </c>
      <c r="E5343">
        <v>1</v>
      </c>
    </row>
    <row r="5344" spans="1:5" x14ac:dyDescent="0.2">
      <c r="A5344" t="s">
        <v>16239</v>
      </c>
      <c r="B5344" t="s">
        <v>86</v>
      </c>
      <c r="C5344" t="s">
        <v>186</v>
      </c>
      <c r="D5344" t="s">
        <v>10901</v>
      </c>
      <c r="E5344">
        <v>51</v>
      </c>
    </row>
    <row r="5345" spans="1:5" x14ac:dyDescent="0.2">
      <c r="A5345" t="s">
        <v>16240</v>
      </c>
      <c r="B5345" t="s">
        <v>86</v>
      </c>
      <c r="C5345" t="s">
        <v>186</v>
      </c>
      <c r="D5345" t="s">
        <v>10903</v>
      </c>
      <c r="E5345">
        <v>111</v>
      </c>
    </row>
    <row r="5346" spans="1:5" x14ac:dyDescent="0.2">
      <c r="A5346" t="s">
        <v>16241</v>
      </c>
      <c r="B5346" t="s">
        <v>86</v>
      </c>
      <c r="C5346" t="s">
        <v>186</v>
      </c>
      <c r="D5346" t="s">
        <v>10907</v>
      </c>
      <c r="E5346">
        <v>1</v>
      </c>
    </row>
    <row r="5347" spans="1:5" x14ac:dyDescent="0.2">
      <c r="A5347" t="s">
        <v>16242</v>
      </c>
      <c r="B5347" t="s">
        <v>86</v>
      </c>
      <c r="C5347" t="s">
        <v>186</v>
      </c>
      <c r="D5347" t="s">
        <v>10909</v>
      </c>
      <c r="E5347">
        <v>1</v>
      </c>
    </row>
    <row r="5348" spans="1:5" x14ac:dyDescent="0.2">
      <c r="A5348" t="s">
        <v>16243</v>
      </c>
      <c r="B5348" t="s">
        <v>86</v>
      </c>
      <c r="C5348" t="s">
        <v>186</v>
      </c>
      <c r="D5348" t="s">
        <v>10919</v>
      </c>
      <c r="E5348">
        <v>1</v>
      </c>
    </row>
    <row r="5349" spans="1:5" x14ac:dyDescent="0.2">
      <c r="A5349" t="s">
        <v>16244</v>
      </c>
      <c r="B5349" t="s">
        <v>86</v>
      </c>
      <c r="C5349" t="s">
        <v>186</v>
      </c>
      <c r="D5349" t="s">
        <v>10925</v>
      </c>
      <c r="E5349">
        <v>1</v>
      </c>
    </row>
    <row r="5350" spans="1:5" x14ac:dyDescent="0.2">
      <c r="A5350" t="s">
        <v>16245</v>
      </c>
      <c r="B5350" t="s">
        <v>86</v>
      </c>
      <c r="C5350" t="s">
        <v>186</v>
      </c>
      <c r="D5350" t="s">
        <v>10927</v>
      </c>
      <c r="E5350">
        <v>1</v>
      </c>
    </row>
    <row r="5351" spans="1:5" x14ac:dyDescent="0.2">
      <c r="A5351" t="s">
        <v>16246</v>
      </c>
      <c r="B5351" t="s">
        <v>86</v>
      </c>
      <c r="C5351" t="s">
        <v>186</v>
      </c>
      <c r="D5351" t="s">
        <v>10929</v>
      </c>
      <c r="E5351">
        <v>1</v>
      </c>
    </row>
    <row r="5352" spans="1:5" x14ac:dyDescent="0.2">
      <c r="A5352" t="s">
        <v>16247</v>
      </c>
      <c r="B5352" t="s">
        <v>86</v>
      </c>
      <c r="C5352" t="s">
        <v>186</v>
      </c>
      <c r="D5352" t="s">
        <v>10941</v>
      </c>
      <c r="E5352">
        <v>3</v>
      </c>
    </row>
    <row r="5353" spans="1:5" x14ac:dyDescent="0.2">
      <c r="A5353" t="s">
        <v>16248</v>
      </c>
      <c r="B5353" t="s">
        <v>86</v>
      </c>
      <c r="C5353" t="s">
        <v>187</v>
      </c>
      <c r="D5353" t="s">
        <v>10853</v>
      </c>
      <c r="E5353">
        <v>1</v>
      </c>
    </row>
    <row r="5354" spans="1:5" x14ac:dyDescent="0.2">
      <c r="A5354" t="s">
        <v>16249</v>
      </c>
      <c r="B5354" t="s">
        <v>86</v>
      </c>
      <c r="C5354" t="s">
        <v>187</v>
      </c>
      <c r="D5354" t="s">
        <v>10859</v>
      </c>
      <c r="E5354">
        <v>1</v>
      </c>
    </row>
    <row r="5355" spans="1:5" x14ac:dyDescent="0.2">
      <c r="A5355" t="s">
        <v>16250</v>
      </c>
      <c r="B5355" t="s">
        <v>86</v>
      </c>
      <c r="C5355" t="s">
        <v>187</v>
      </c>
      <c r="D5355" t="s">
        <v>10887</v>
      </c>
      <c r="E5355">
        <v>3</v>
      </c>
    </row>
    <row r="5356" spans="1:5" x14ac:dyDescent="0.2">
      <c r="A5356" t="s">
        <v>16251</v>
      </c>
      <c r="B5356" t="s">
        <v>86</v>
      </c>
      <c r="C5356" t="s">
        <v>187</v>
      </c>
      <c r="D5356" t="s">
        <v>10889</v>
      </c>
      <c r="E5356">
        <v>46</v>
      </c>
    </row>
    <row r="5357" spans="1:5" x14ac:dyDescent="0.2">
      <c r="A5357" t="s">
        <v>16252</v>
      </c>
      <c r="B5357" t="s">
        <v>86</v>
      </c>
      <c r="C5357" t="s">
        <v>187</v>
      </c>
      <c r="D5357" t="s">
        <v>10895</v>
      </c>
      <c r="E5357">
        <v>1</v>
      </c>
    </row>
    <row r="5358" spans="1:5" x14ac:dyDescent="0.2">
      <c r="A5358" t="s">
        <v>16253</v>
      </c>
      <c r="B5358" t="s">
        <v>86</v>
      </c>
      <c r="C5358" t="s">
        <v>187</v>
      </c>
      <c r="D5358" t="s">
        <v>10901</v>
      </c>
      <c r="E5358">
        <v>47</v>
      </c>
    </row>
    <row r="5359" spans="1:5" x14ac:dyDescent="0.2">
      <c r="A5359" t="s">
        <v>16254</v>
      </c>
      <c r="B5359" t="s">
        <v>86</v>
      </c>
      <c r="C5359" t="s">
        <v>187</v>
      </c>
      <c r="D5359" t="s">
        <v>10903</v>
      </c>
      <c r="E5359">
        <v>118</v>
      </c>
    </row>
    <row r="5360" spans="1:5" x14ac:dyDescent="0.2">
      <c r="A5360" t="s">
        <v>16255</v>
      </c>
      <c r="B5360" t="s">
        <v>86</v>
      </c>
      <c r="C5360" t="s">
        <v>187</v>
      </c>
      <c r="D5360" t="s">
        <v>10909</v>
      </c>
      <c r="E5360">
        <v>1</v>
      </c>
    </row>
    <row r="5361" spans="1:5" x14ac:dyDescent="0.2">
      <c r="A5361" t="s">
        <v>16256</v>
      </c>
      <c r="B5361" t="s">
        <v>86</v>
      </c>
      <c r="C5361" t="s">
        <v>187</v>
      </c>
      <c r="D5361" t="s">
        <v>10925</v>
      </c>
      <c r="E5361">
        <v>1</v>
      </c>
    </row>
    <row r="5362" spans="1:5" x14ac:dyDescent="0.2">
      <c r="A5362" t="s">
        <v>16257</v>
      </c>
      <c r="B5362" t="s">
        <v>86</v>
      </c>
      <c r="C5362" t="s">
        <v>187</v>
      </c>
      <c r="D5362" t="s">
        <v>10927</v>
      </c>
      <c r="E5362">
        <v>1</v>
      </c>
    </row>
    <row r="5363" spans="1:5" x14ac:dyDescent="0.2">
      <c r="A5363" t="s">
        <v>16258</v>
      </c>
      <c r="B5363" t="s">
        <v>86</v>
      </c>
      <c r="C5363" t="s">
        <v>187</v>
      </c>
      <c r="D5363" t="s">
        <v>10941</v>
      </c>
      <c r="E5363">
        <v>1</v>
      </c>
    </row>
    <row r="5364" spans="1:5" x14ac:dyDescent="0.2">
      <c r="A5364" t="s">
        <v>16259</v>
      </c>
      <c r="B5364" t="s">
        <v>86</v>
      </c>
      <c r="C5364" t="s">
        <v>187</v>
      </c>
      <c r="D5364" t="s">
        <v>10943</v>
      </c>
      <c r="E5364">
        <v>1</v>
      </c>
    </row>
    <row r="5365" spans="1:5" x14ac:dyDescent="0.2">
      <c r="A5365" t="s">
        <v>16260</v>
      </c>
      <c r="B5365" t="s">
        <v>86</v>
      </c>
      <c r="C5365" t="s">
        <v>188</v>
      </c>
      <c r="D5365" t="s">
        <v>10863</v>
      </c>
      <c r="E5365">
        <v>1</v>
      </c>
    </row>
    <row r="5366" spans="1:5" x14ac:dyDescent="0.2">
      <c r="A5366" t="s">
        <v>16261</v>
      </c>
      <c r="B5366" t="s">
        <v>86</v>
      </c>
      <c r="C5366" t="s">
        <v>188</v>
      </c>
      <c r="D5366" t="s">
        <v>10869</v>
      </c>
      <c r="E5366">
        <v>3</v>
      </c>
    </row>
    <row r="5367" spans="1:5" x14ac:dyDescent="0.2">
      <c r="A5367" t="s">
        <v>16262</v>
      </c>
      <c r="B5367" t="s">
        <v>86</v>
      </c>
      <c r="C5367" t="s">
        <v>188</v>
      </c>
      <c r="D5367" t="s">
        <v>10887</v>
      </c>
      <c r="E5367">
        <v>5</v>
      </c>
    </row>
    <row r="5368" spans="1:5" x14ac:dyDescent="0.2">
      <c r="A5368" t="s">
        <v>16263</v>
      </c>
      <c r="B5368" t="s">
        <v>86</v>
      </c>
      <c r="C5368" t="s">
        <v>188</v>
      </c>
      <c r="D5368" t="s">
        <v>10889</v>
      </c>
      <c r="E5368">
        <v>145</v>
      </c>
    </row>
    <row r="5369" spans="1:5" x14ac:dyDescent="0.2">
      <c r="A5369" t="s">
        <v>16264</v>
      </c>
      <c r="B5369" t="s">
        <v>86</v>
      </c>
      <c r="C5369" t="s">
        <v>188</v>
      </c>
      <c r="D5369" t="s">
        <v>10901</v>
      </c>
      <c r="E5369">
        <v>171</v>
      </c>
    </row>
    <row r="5370" spans="1:5" x14ac:dyDescent="0.2">
      <c r="A5370" t="s">
        <v>16265</v>
      </c>
      <c r="B5370" t="s">
        <v>86</v>
      </c>
      <c r="C5370" t="s">
        <v>188</v>
      </c>
      <c r="D5370" t="s">
        <v>10903</v>
      </c>
      <c r="E5370">
        <v>307</v>
      </c>
    </row>
    <row r="5371" spans="1:5" x14ac:dyDescent="0.2">
      <c r="A5371" t="s">
        <v>16266</v>
      </c>
      <c r="B5371" t="s">
        <v>86</v>
      </c>
      <c r="C5371" t="s">
        <v>188</v>
      </c>
      <c r="D5371" t="s">
        <v>10907</v>
      </c>
      <c r="E5371">
        <v>1</v>
      </c>
    </row>
    <row r="5372" spans="1:5" x14ac:dyDescent="0.2">
      <c r="A5372" t="s">
        <v>16267</v>
      </c>
      <c r="B5372" t="s">
        <v>86</v>
      </c>
      <c r="C5372" t="s">
        <v>188</v>
      </c>
      <c r="D5372" t="s">
        <v>10909</v>
      </c>
      <c r="E5372">
        <v>1</v>
      </c>
    </row>
    <row r="5373" spans="1:5" x14ac:dyDescent="0.2">
      <c r="A5373" t="s">
        <v>16268</v>
      </c>
      <c r="B5373" t="s">
        <v>86</v>
      </c>
      <c r="C5373" t="s">
        <v>188</v>
      </c>
      <c r="D5373" t="s">
        <v>10917</v>
      </c>
      <c r="E5373">
        <v>1</v>
      </c>
    </row>
    <row r="5374" spans="1:5" x14ac:dyDescent="0.2">
      <c r="A5374" t="s">
        <v>16269</v>
      </c>
      <c r="B5374" t="s">
        <v>86</v>
      </c>
      <c r="C5374" t="s">
        <v>188</v>
      </c>
      <c r="D5374" t="s">
        <v>10921</v>
      </c>
      <c r="E5374">
        <v>1</v>
      </c>
    </row>
    <row r="5375" spans="1:5" x14ac:dyDescent="0.2">
      <c r="A5375" t="s">
        <v>16270</v>
      </c>
      <c r="B5375" t="s">
        <v>86</v>
      </c>
      <c r="C5375" t="s">
        <v>188</v>
      </c>
      <c r="D5375" t="s">
        <v>10925</v>
      </c>
      <c r="E5375">
        <v>2</v>
      </c>
    </row>
    <row r="5376" spans="1:5" x14ac:dyDescent="0.2">
      <c r="A5376" t="s">
        <v>16271</v>
      </c>
      <c r="B5376" t="s">
        <v>86</v>
      </c>
      <c r="C5376" t="s">
        <v>188</v>
      </c>
      <c r="D5376" t="s">
        <v>10931</v>
      </c>
      <c r="E5376">
        <v>1</v>
      </c>
    </row>
    <row r="5377" spans="1:5" x14ac:dyDescent="0.2">
      <c r="A5377" t="s">
        <v>16272</v>
      </c>
      <c r="B5377" t="s">
        <v>86</v>
      </c>
      <c r="C5377" t="s">
        <v>188</v>
      </c>
      <c r="D5377" t="s">
        <v>10941</v>
      </c>
      <c r="E5377">
        <v>1</v>
      </c>
    </row>
    <row r="5378" spans="1:5" x14ac:dyDescent="0.2">
      <c r="A5378" t="s">
        <v>16273</v>
      </c>
      <c r="B5378" t="s">
        <v>86</v>
      </c>
      <c r="C5378" t="s">
        <v>189</v>
      </c>
      <c r="D5378" t="s">
        <v>10853</v>
      </c>
      <c r="E5378">
        <v>1</v>
      </c>
    </row>
    <row r="5379" spans="1:5" x14ac:dyDescent="0.2">
      <c r="A5379" t="s">
        <v>16274</v>
      </c>
      <c r="B5379" t="s">
        <v>86</v>
      </c>
      <c r="C5379" t="s">
        <v>189</v>
      </c>
      <c r="D5379" t="s">
        <v>10855</v>
      </c>
      <c r="E5379">
        <v>1</v>
      </c>
    </row>
    <row r="5380" spans="1:5" x14ac:dyDescent="0.2">
      <c r="A5380" t="s">
        <v>16275</v>
      </c>
      <c r="B5380" t="s">
        <v>86</v>
      </c>
      <c r="C5380" t="s">
        <v>189</v>
      </c>
      <c r="D5380" t="s">
        <v>10869</v>
      </c>
      <c r="E5380">
        <v>1</v>
      </c>
    </row>
    <row r="5381" spans="1:5" x14ac:dyDescent="0.2">
      <c r="A5381" t="s">
        <v>16276</v>
      </c>
      <c r="B5381" t="s">
        <v>86</v>
      </c>
      <c r="C5381" t="s">
        <v>189</v>
      </c>
      <c r="D5381" t="s">
        <v>10883</v>
      </c>
      <c r="E5381">
        <v>1</v>
      </c>
    </row>
    <row r="5382" spans="1:5" x14ac:dyDescent="0.2">
      <c r="A5382" t="s">
        <v>16277</v>
      </c>
      <c r="B5382" t="s">
        <v>86</v>
      </c>
      <c r="C5382" t="s">
        <v>189</v>
      </c>
      <c r="D5382" t="s">
        <v>10887</v>
      </c>
      <c r="E5382">
        <v>3</v>
      </c>
    </row>
    <row r="5383" spans="1:5" x14ac:dyDescent="0.2">
      <c r="A5383" t="s">
        <v>16278</v>
      </c>
      <c r="B5383" t="s">
        <v>86</v>
      </c>
      <c r="C5383" t="s">
        <v>189</v>
      </c>
      <c r="D5383" t="s">
        <v>10889</v>
      </c>
      <c r="E5383">
        <v>25</v>
      </c>
    </row>
    <row r="5384" spans="1:5" x14ac:dyDescent="0.2">
      <c r="A5384" t="s">
        <v>16279</v>
      </c>
      <c r="B5384" t="s">
        <v>86</v>
      </c>
      <c r="C5384" t="s">
        <v>189</v>
      </c>
      <c r="D5384" t="s">
        <v>10901</v>
      </c>
      <c r="E5384">
        <v>28</v>
      </c>
    </row>
    <row r="5385" spans="1:5" x14ac:dyDescent="0.2">
      <c r="A5385" t="s">
        <v>16280</v>
      </c>
      <c r="B5385" t="s">
        <v>86</v>
      </c>
      <c r="C5385" t="s">
        <v>189</v>
      </c>
      <c r="D5385" t="s">
        <v>10903</v>
      </c>
      <c r="E5385">
        <v>59</v>
      </c>
    </row>
    <row r="5386" spans="1:5" x14ac:dyDescent="0.2">
      <c r="A5386" t="s">
        <v>16281</v>
      </c>
      <c r="B5386" t="s">
        <v>86</v>
      </c>
      <c r="C5386" t="s">
        <v>189</v>
      </c>
      <c r="D5386" t="s">
        <v>10907</v>
      </c>
      <c r="E5386">
        <v>1</v>
      </c>
    </row>
    <row r="5387" spans="1:5" x14ac:dyDescent="0.2">
      <c r="A5387" t="s">
        <v>16282</v>
      </c>
      <c r="B5387" t="s">
        <v>86</v>
      </c>
      <c r="C5387" t="s">
        <v>189</v>
      </c>
      <c r="D5387" t="s">
        <v>10919</v>
      </c>
      <c r="E5387">
        <v>1</v>
      </c>
    </row>
    <row r="5388" spans="1:5" x14ac:dyDescent="0.2">
      <c r="A5388" t="s">
        <v>16283</v>
      </c>
      <c r="B5388" t="s">
        <v>86</v>
      </c>
      <c r="C5388" t="s">
        <v>189</v>
      </c>
      <c r="D5388" t="s">
        <v>10927</v>
      </c>
      <c r="E5388">
        <v>1</v>
      </c>
    </row>
    <row r="5389" spans="1:5" x14ac:dyDescent="0.2">
      <c r="A5389" t="s">
        <v>16284</v>
      </c>
      <c r="B5389" t="s">
        <v>86</v>
      </c>
      <c r="C5389" t="s">
        <v>189</v>
      </c>
      <c r="D5389" t="s">
        <v>10929</v>
      </c>
      <c r="E5389">
        <v>1</v>
      </c>
    </row>
    <row r="5390" spans="1:5" x14ac:dyDescent="0.2">
      <c r="A5390" t="s">
        <v>16285</v>
      </c>
      <c r="B5390" t="s">
        <v>86</v>
      </c>
      <c r="C5390" t="s">
        <v>189</v>
      </c>
      <c r="D5390" t="s">
        <v>10939</v>
      </c>
      <c r="E5390">
        <v>1</v>
      </c>
    </row>
    <row r="5391" spans="1:5" x14ac:dyDescent="0.2">
      <c r="A5391" t="s">
        <v>16286</v>
      </c>
      <c r="B5391" t="s">
        <v>86</v>
      </c>
      <c r="C5391" t="s">
        <v>189</v>
      </c>
      <c r="D5391" t="s">
        <v>10941</v>
      </c>
      <c r="E5391">
        <v>1</v>
      </c>
    </row>
    <row r="5392" spans="1:5" x14ac:dyDescent="0.2">
      <c r="A5392" t="s">
        <v>16287</v>
      </c>
      <c r="B5392" t="s">
        <v>86</v>
      </c>
      <c r="C5392" t="s">
        <v>190</v>
      </c>
      <c r="D5392" t="s">
        <v>10855</v>
      </c>
      <c r="E5392">
        <v>1</v>
      </c>
    </row>
    <row r="5393" spans="1:5" x14ac:dyDescent="0.2">
      <c r="A5393" t="s">
        <v>16288</v>
      </c>
      <c r="B5393" t="s">
        <v>86</v>
      </c>
      <c r="C5393" t="s">
        <v>190</v>
      </c>
      <c r="D5393" t="s">
        <v>10877</v>
      </c>
      <c r="E5393">
        <v>1</v>
      </c>
    </row>
    <row r="5394" spans="1:5" x14ac:dyDescent="0.2">
      <c r="A5394" t="s">
        <v>16289</v>
      </c>
      <c r="B5394" t="s">
        <v>86</v>
      </c>
      <c r="C5394" t="s">
        <v>190</v>
      </c>
      <c r="D5394" t="s">
        <v>10881</v>
      </c>
      <c r="E5394">
        <v>1</v>
      </c>
    </row>
    <row r="5395" spans="1:5" x14ac:dyDescent="0.2">
      <c r="A5395" t="s">
        <v>16290</v>
      </c>
      <c r="B5395" t="s">
        <v>86</v>
      </c>
      <c r="C5395" t="s">
        <v>190</v>
      </c>
      <c r="D5395" t="s">
        <v>10887</v>
      </c>
      <c r="E5395">
        <v>2</v>
      </c>
    </row>
    <row r="5396" spans="1:5" x14ac:dyDescent="0.2">
      <c r="A5396" t="s">
        <v>16291</v>
      </c>
      <c r="B5396" t="s">
        <v>86</v>
      </c>
      <c r="C5396" t="s">
        <v>190</v>
      </c>
      <c r="D5396" t="s">
        <v>10889</v>
      </c>
      <c r="E5396">
        <v>28</v>
      </c>
    </row>
    <row r="5397" spans="1:5" x14ac:dyDescent="0.2">
      <c r="A5397" t="s">
        <v>16292</v>
      </c>
      <c r="B5397" t="s">
        <v>86</v>
      </c>
      <c r="C5397" t="s">
        <v>190</v>
      </c>
      <c r="D5397" t="s">
        <v>10901</v>
      </c>
      <c r="E5397">
        <v>31</v>
      </c>
    </row>
    <row r="5398" spans="1:5" x14ac:dyDescent="0.2">
      <c r="A5398" t="s">
        <v>16293</v>
      </c>
      <c r="B5398" t="s">
        <v>86</v>
      </c>
      <c r="C5398" t="s">
        <v>190</v>
      </c>
      <c r="D5398" t="s">
        <v>10903</v>
      </c>
      <c r="E5398">
        <v>67</v>
      </c>
    </row>
    <row r="5399" spans="1:5" x14ac:dyDescent="0.2">
      <c r="A5399" t="s">
        <v>16294</v>
      </c>
      <c r="B5399" t="s">
        <v>86</v>
      </c>
      <c r="C5399" t="s">
        <v>190</v>
      </c>
      <c r="D5399" t="s">
        <v>10913</v>
      </c>
      <c r="E5399">
        <v>1</v>
      </c>
    </row>
    <row r="5400" spans="1:5" x14ac:dyDescent="0.2">
      <c r="A5400" t="s">
        <v>16295</v>
      </c>
      <c r="B5400" t="s">
        <v>86</v>
      </c>
      <c r="C5400" t="s">
        <v>190</v>
      </c>
      <c r="D5400" t="s">
        <v>10925</v>
      </c>
      <c r="E5400">
        <v>1</v>
      </c>
    </row>
    <row r="5401" spans="1:5" x14ac:dyDescent="0.2">
      <c r="A5401" t="s">
        <v>16296</v>
      </c>
      <c r="B5401" t="s">
        <v>86</v>
      </c>
      <c r="C5401" t="s">
        <v>190</v>
      </c>
      <c r="D5401" t="s">
        <v>10941</v>
      </c>
      <c r="E5401">
        <v>1</v>
      </c>
    </row>
    <row r="5402" spans="1:5" x14ac:dyDescent="0.2">
      <c r="A5402" t="s">
        <v>16297</v>
      </c>
      <c r="B5402" t="s">
        <v>86</v>
      </c>
      <c r="C5402" t="s">
        <v>191</v>
      </c>
      <c r="D5402" t="s">
        <v>10869</v>
      </c>
      <c r="E5402">
        <v>1</v>
      </c>
    </row>
    <row r="5403" spans="1:5" x14ac:dyDescent="0.2">
      <c r="A5403" t="s">
        <v>16298</v>
      </c>
      <c r="B5403" t="s">
        <v>86</v>
      </c>
      <c r="C5403" t="s">
        <v>191</v>
      </c>
      <c r="D5403" t="s">
        <v>10875</v>
      </c>
      <c r="E5403">
        <v>1</v>
      </c>
    </row>
    <row r="5404" spans="1:5" x14ac:dyDescent="0.2">
      <c r="A5404" t="s">
        <v>16299</v>
      </c>
      <c r="B5404" t="s">
        <v>86</v>
      </c>
      <c r="C5404" t="s">
        <v>191</v>
      </c>
      <c r="D5404" t="s">
        <v>10885</v>
      </c>
      <c r="E5404">
        <v>1</v>
      </c>
    </row>
    <row r="5405" spans="1:5" x14ac:dyDescent="0.2">
      <c r="A5405" t="s">
        <v>16300</v>
      </c>
      <c r="B5405" t="s">
        <v>86</v>
      </c>
      <c r="C5405" t="s">
        <v>191</v>
      </c>
      <c r="D5405" t="s">
        <v>10887</v>
      </c>
      <c r="E5405">
        <v>2</v>
      </c>
    </row>
    <row r="5406" spans="1:5" x14ac:dyDescent="0.2">
      <c r="A5406" t="s">
        <v>16301</v>
      </c>
      <c r="B5406" t="s">
        <v>86</v>
      </c>
      <c r="C5406" t="s">
        <v>191</v>
      </c>
      <c r="D5406" t="s">
        <v>10889</v>
      </c>
      <c r="E5406">
        <v>99</v>
      </c>
    </row>
    <row r="5407" spans="1:5" x14ac:dyDescent="0.2">
      <c r="A5407" t="s">
        <v>16302</v>
      </c>
      <c r="B5407" t="s">
        <v>86</v>
      </c>
      <c r="C5407" t="s">
        <v>191</v>
      </c>
      <c r="D5407" t="s">
        <v>10895</v>
      </c>
      <c r="E5407">
        <v>1</v>
      </c>
    </row>
    <row r="5408" spans="1:5" x14ac:dyDescent="0.2">
      <c r="A5408" t="s">
        <v>16303</v>
      </c>
      <c r="B5408" t="s">
        <v>86</v>
      </c>
      <c r="C5408" t="s">
        <v>191</v>
      </c>
      <c r="D5408" t="s">
        <v>10899</v>
      </c>
      <c r="E5408">
        <v>1</v>
      </c>
    </row>
    <row r="5409" spans="1:5" x14ac:dyDescent="0.2">
      <c r="A5409" t="s">
        <v>16304</v>
      </c>
      <c r="B5409" t="s">
        <v>86</v>
      </c>
      <c r="C5409" t="s">
        <v>191</v>
      </c>
      <c r="D5409" t="s">
        <v>10901</v>
      </c>
      <c r="E5409">
        <v>106</v>
      </c>
    </row>
    <row r="5410" spans="1:5" x14ac:dyDescent="0.2">
      <c r="A5410" t="s">
        <v>16305</v>
      </c>
      <c r="B5410" t="s">
        <v>86</v>
      </c>
      <c r="C5410" t="s">
        <v>191</v>
      </c>
      <c r="D5410" t="s">
        <v>10903</v>
      </c>
      <c r="E5410">
        <v>228</v>
      </c>
    </row>
    <row r="5411" spans="1:5" x14ac:dyDescent="0.2">
      <c r="A5411" t="s">
        <v>16306</v>
      </c>
      <c r="B5411" t="s">
        <v>86</v>
      </c>
      <c r="C5411" t="s">
        <v>191</v>
      </c>
      <c r="D5411" t="s">
        <v>10909</v>
      </c>
      <c r="E5411">
        <v>1</v>
      </c>
    </row>
    <row r="5412" spans="1:5" x14ac:dyDescent="0.2">
      <c r="A5412" t="s">
        <v>16307</v>
      </c>
      <c r="B5412" t="s">
        <v>86</v>
      </c>
      <c r="C5412" t="s">
        <v>191</v>
      </c>
      <c r="D5412" t="s">
        <v>10925</v>
      </c>
      <c r="E5412">
        <v>1</v>
      </c>
    </row>
    <row r="5413" spans="1:5" x14ac:dyDescent="0.2">
      <c r="A5413" t="s">
        <v>16308</v>
      </c>
      <c r="B5413" t="s">
        <v>86</v>
      </c>
      <c r="C5413" t="s">
        <v>191</v>
      </c>
      <c r="D5413" t="s">
        <v>10941</v>
      </c>
      <c r="E5413">
        <v>2</v>
      </c>
    </row>
    <row r="5414" spans="1:5" x14ac:dyDescent="0.2">
      <c r="A5414" t="s">
        <v>16309</v>
      </c>
      <c r="B5414" t="s">
        <v>86</v>
      </c>
      <c r="C5414" t="s">
        <v>192</v>
      </c>
      <c r="D5414" t="s">
        <v>10869</v>
      </c>
      <c r="E5414">
        <v>1</v>
      </c>
    </row>
    <row r="5415" spans="1:5" x14ac:dyDescent="0.2">
      <c r="A5415" t="s">
        <v>16310</v>
      </c>
      <c r="B5415" t="s">
        <v>86</v>
      </c>
      <c r="C5415" t="s">
        <v>192</v>
      </c>
      <c r="D5415" t="s">
        <v>10875</v>
      </c>
      <c r="E5415">
        <v>1</v>
      </c>
    </row>
    <row r="5416" spans="1:5" x14ac:dyDescent="0.2">
      <c r="A5416" t="s">
        <v>16311</v>
      </c>
      <c r="B5416" t="s">
        <v>86</v>
      </c>
      <c r="C5416" t="s">
        <v>192</v>
      </c>
      <c r="D5416" t="s">
        <v>10887</v>
      </c>
      <c r="E5416">
        <v>2</v>
      </c>
    </row>
    <row r="5417" spans="1:5" x14ac:dyDescent="0.2">
      <c r="A5417" t="s">
        <v>16312</v>
      </c>
      <c r="B5417" t="s">
        <v>86</v>
      </c>
      <c r="C5417" t="s">
        <v>192</v>
      </c>
      <c r="D5417" t="s">
        <v>10889</v>
      </c>
      <c r="E5417">
        <v>54</v>
      </c>
    </row>
    <row r="5418" spans="1:5" x14ac:dyDescent="0.2">
      <c r="A5418" t="s">
        <v>16313</v>
      </c>
      <c r="B5418" t="s">
        <v>86</v>
      </c>
      <c r="C5418" t="s">
        <v>192</v>
      </c>
      <c r="D5418" t="s">
        <v>10901</v>
      </c>
      <c r="E5418">
        <v>62</v>
      </c>
    </row>
    <row r="5419" spans="1:5" x14ac:dyDescent="0.2">
      <c r="A5419" t="s">
        <v>16314</v>
      </c>
      <c r="B5419" t="s">
        <v>86</v>
      </c>
      <c r="C5419" t="s">
        <v>192</v>
      </c>
      <c r="D5419" t="s">
        <v>10903</v>
      </c>
      <c r="E5419">
        <v>115</v>
      </c>
    </row>
    <row r="5420" spans="1:5" x14ac:dyDescent="0.2">
      <c r="A5420" t="s">
        <v>16315</v>
      </c>
      <c r="B5420" t="s">
        <v>86</v>
      </c>
      <c r="C5420" t="s">
        <v>192</v>
      </c>
      <c r="D5420" t="s">
        <v>10925</v>
      </c>
      <c r="E5420">
        <v>1</v>
      </c>
    </row>
    <row r="5421" spans="1:5" x14ac:dyDescent="0.2">
      <c r="A5421" t="s">
        <v>16316</v>
      </c>
      <c r="B5421" t="s">
        <v>86</v>
      </c>
      <c r="C5421" t="s">
        <v>192</v>
      </c>
      <c r="D5421" t="s">
        <v>10927</v>
      </c>
      <c r="E5421">
        <v>1</v>
      </c>
    </row>
    <row r="5422" spans="1:5" x14ac:dyDescent="0.2">
      <c r="A5422" t="s">
        <v>16317</v>
      </c>
      <c r="B5422" t="s">
        <v>86</v>
      </c>
      <c r="C5422" t="s">
        <v>192</v>
      </c>
      <c r="D5422" t="s">
        <v>10929</v>
      </c>
      <c r="E5422">
        <v>1</v>
      </c>
    </row>
    <row r="5423" spans="1:5" x14ac:dyDescent="0.2">
      <c r="A5423" t="s">
        <v>16318</v>
      </c>
      <c r="B5423" t="s">
        <v>86</v>
      </c>
      <c r="C5423" t="s">
        <v>193</v>
      </c>
      <c r="D5423" t="s">
        <v>10889</v>
      </c>
      <c r="E5423">
        <v>54</v>
      </c>
    </row>
    <row r="5424" spans="1:5" x14ac:dyDescent="0.2">
      <c r="A5424" t="s">
        <v>16319</v>
      </c>
      <c r="B5424" t="s">
        <v>86</v>
      </c>
      <c r="C5424" t="s">
        <v>193</v>
      </c>
      <c r="D5424" t="s">
        <v>10901</v>
      </c>
      <c r="E5424">
        <v>61</v>
      </c>
    </row>
    <row r="5425" spans="1:5" x14ac:dyDescent="0.2">
      <c r="A5425" t="s">
        <v>16320</v>
      </c>
      <c r="B5425" t="s">
        <v>86</v>
      </c>
      <c r="C5425" t="s">
        <v>193</v>
      </c>
      <c r="D5425" t="s">
        <v>10903</v>
      </c>
      <c r="E5425">
        <v>107</v>
      </c>
    </row>
    <row r="5426" spans="1:5" x14ac:dyDescent="0.2">
      <c r="A5426" t="s">
        <v>16321</v>
      </c>
      <c r="B5426" t="s">
        <v>86</v>
      </c>
      <c r="C5426" t="s">
        <v>194</v>
      </c>
      <c r="D5426" t="s">
        <v>10855</v>
      </c>
      <c r="E5426">
        <v>2</v>
      </c>
    </row>
    <row r="5427" spans="1:5" x14ac:dyDescent="0.2">
      <c r="A5427" t="s">
        <v>16322</v>
      </c>
      <c r="B5427" t="s">
        <v>86</v>
      </c>
      <c r="C5427" t="s">
        <v>194</v>
      </c>
      <c r="D5427" t="s">
        <v>10863</v>
      </c>
      <c r="E5427">
        <v>2</v>
      </c>
    </row>
    <row r="5428" spans="1:5" x14ac:dyDescent="0.2">
      <c r="A5428" t="s">
        <v>16323</v>
      </c>
      <c r="B5428" t="s">
        <v>86</v>
      </c>
      <c r="C5428" t="s">
        <v>194</v>
      </c>
      <c r="D5428" t="s">
        <v>10869</v>
      </c>
      <c r="E5428">
        <v>2</v>
      </c>
    </row>
    <row r="5429" spans="1:5" x14ac:dyDescent="0.2">
      <c r="A5429" t="s">
        <v>16324</v>
      </c>
      <c r="B5429" t="s">
        <v>86</v>
      </c>
      <c r="C5429" t="s">
        <v>194</v>
      </c>
      <c r="D5429" t="s">
        <v>10877</v>
      </c>
      <c r="E5429">
        <v>1</v>
      </c>
    </row>
    <row r="5430" spans="1:5" x14ac:dyDescent="0.2">
      <c r="A5430" t="s">
        <v>16325</v>
      </c>
      <c r="B5430" t="s">
        <v>86</v>
      </c>
      <c r="C5430" t="s">
        <v>194</v>
      </c>
      <c r="D5430" t="s">
        <v>10881</v>
      </c>
      <c r="E5430">
        <v>1</v>
      </c>
    </row>
    <row r="5431" spans="1:5" x14ac:dyDescent="0.2">
      <c r="A5431" t="s">
        <v>16326</v>
      </c>
      <c r="B5431" t="s">
        <v>86</v>
      </c>
      <c r="C5431" t="s">
        <v>194</v>
      </c>
      <c r="D5431" t="s">
        <v>10883</v>
      </c>
      <c r="E5431">
        <v>1</v>
      </c>
    </row>
    <row r="5432" spans="1:5" x14ac:dyDescent="0.2">
      <c r="A5432" t="s">
        <v>16327</v>
      </c>
      <c r="B5432" t="s">
        <v>86</v>
      </c>
      <c r="C5432" t="s">
        <v>194</v>
      </c>
      <c r="D5432" t="s">
        <v>10887</v>
      </c>
      <c r="E5432">
        <v>6</v>
      </c>
    </row>
    <row r="5433" spans="1:5" x14ac:dyDescent="0.2">
      <c r="A5433" t="s">
        <v>16328</v>
      </c>
      <c r="B5433" t="s">
        <v>86</v>
      </c>
      <c r="C5433" t="s">
        <v>194</v>
      </c>
      <c r="D5433" t="s">
        <v>10889</v>
      </c>
      <c r="E5433">
        <v>123</v>
      </c>
    </row>
    <row r="5434" spans="1:5" x14ac:dyDescent="0.2">
      <c r="A5434" t="s">
        <v>16329</v>
      </c>
      <c r="B5434" t="s">
        <v>86</v>
      </c>
      <c r="C5434" t="s">
        <v>194</v>
      </c>
      <c r="D5434" t="s">
        <v>10895</v>
      </c>
      <c r="E5434">
        <v>1</v>
      </c>
    </row>
    <row r="5435" spans="1:5" x14ac:dyDescent="0.2">
      <c r="A5435" t="s">
        <v>16330</v>
      </c>
      <c r="B5435" t="s">
        <v>86</v>
      </c>
      <c r="C5435" t="s">
        <v>194</v>
      </c>
      <c r="D5435" t="s">
        <v>10899</v>
      </c>
      <c r="E5435">
        <v>1</v>
      </c>
    </row>
    <row r="5436" spans="1:5" x14ac:dyDescent="0.2">
      <c r="A5436" t="s">
        <v>16331</v>
      </c>
      <c r="B5436" t="s">
        <v>86</v>
      </c>
      <c r="C5436" t="s">
        <v>194</v>
      </c>
      <c r="D5436" t="s">
        <v>10901</v>
      </c>
      <c r="E5436">
        <v>138</v>
      </c>
    </row>
    <row r="5437" spans="1:5" x14ac:dyDescent="0.2">
      <c r="A5437" t="s">
        <v>16332</v>
      </c>
      <c r="B5437" t="s">
        <v>86</v>
      </c>
      <c r="C5437" t="s">
        <v>194</v>
      </c>
      <c r="D5437" t="s">
        <v>10903</v>
      </c>
      <c r="E5437">
        <v>247</v>
      </c>
    </row>
    <row r="5438" spans="1:5" x14ac:dyDescent="0.2">
      <c r="A5438" t="s">
        <v>16333</v>
      </c>
      <c r="B5438" t="s">
        <v>86</v>
      </c>
      <c r="C5438" t="s">
        <v>194</v>
      </c>
      <c r="D5438" t="s">
        <v>10907</v>
      </c>
      <c r="E5438">
        <v>3</v>
      </c>
    </row>
    <row r="5439" spans="1:5" x14ac:dyDescent="0.2">
      <c r="A5439" t="s">
        <v>16334</v>
      </c>
      <c r="B5439" t="s">
        <v>86</v>
      </c>
      <c r="C5439" t="s">
        <v>194</v>
      </c>
      <c r="D5439" t="s">
        <v>10909</v>
      </c>
      <c r="E5439">
        <v>1</v>
      </c>
    </row>
    <row r="5440" spans="1:5" x14ac:dyDescent="0.2">
      <c r="A5440" t="s">
        <v>16335</v>
      </c>
      <c r="B5440" t="s">
        <v>86</v>
      </c>
      <c r="C5440" t="s">
        <v>194</v>
      </c>
      <c r="D5440" t="s">
        <v>10925</v>
      </c>
      <c r="E5440">
        <v>1</v>
      </c>
    </row>
    <row r="5441" spans="1:5" x14ac:dyDescent="0.2">
      <c r="A5441" t="s">
        <v>16336</v>
      </c>
      <c r="B5441" t="s">
        <v>86</v>
      </c>
      <c r="C5441" t="s">
        <v>194</v>
      </c>
      <c r="D5441" t="s">
        <v>10929</v>
      </c>
      <c r="E5441">
        <v>2</v>
      </c>
    </row>
    <row r="5442" spans="1:5" x14ac:dyDescent="0.2">
      <c r="A5442" t="s">
        <v>16337</v>
      </c>
      <c r="B5442" t="s">
        <v>86</v>
      </c>
      <c r="C5442" t="s">
        <v>194</v>
      </c>
      <c r="D5442" t="s">
        <v>10931</v>
      </c>
      <c r="E5442">
        <v>1</v>
      </c>
    </row>
    <row r="5443" spans="1:5" x14ac:dyDescent="0.2">
      <c r="A5443" t="s">
        <v>16338</v>
      </c>
      <c r="B5443" t="s">
        <v>86</v>
      </c>
      <c r="C5443" t="s">
        <v>194</v>
      </c>
      <c r="D5443" t="s">
        <v>10935</v>
      </c>
      <c r="E5443">
        <v>1</v>
      </c>
    </row>
    <row r="5444" spans="1:5" x14ac:dyDescent="0.2">
      <c r="A5444" t="s">
        <v>16339</v>
      </c>
      <c r="B5444" t="s">
        <v>86</v>
      </c>
      <c r="C5444" t="s">
        <v>194</v>
      </c>
      <c r="D5444" t="s">
        <v>10941</v>
      </c>
      <c r="E5444">
        <v>3</v>
      </c>
    </row>
    <row r="5445" spans="1:5" x14ac:dyDescent="0.2">
      <c r="A5445" t="s">
        <v>16340</v>
      </c>
      <c r="B5445" t="s">
        <v>86</v>
      </c>
      <c r="C5445" t="s">
        <v>195</v>
      </c>
      <c r="D5445" t="s">
        <v>10889</v>
      </c>
      <c r="E5445">
        <v>61</v>
      </c>
    </row>
    <row r="5446" spans="1:5" x14ac:dyDescent="0.2">
      <c r="A5446" t="s">
        <v>16341</v>
      </c>
      <c r="B5446" t="s">
        <v>86</v>
      </c>
      <c r="C5446" t="s">
        <v>195</v>
      </c>
      <c r="D5446" t="s">
        <v>10901</v>
      </c>
      <c r="E5446">
        <v>66</v>
      </c>
    </row>
    <row r="5447" spans="1:5" x14ac:dyDescent="0.2">
      <c r="A5447" t="s">
        <v>16342</v>
      </c>
      <c r="B5447" t="s">
        <v>86</v>
      </c>
      <c r="C5447" t="s">
        <v>195</v>
      </c>
      <c r="D5447" t="s">
        <v>10903</v>
      </c>
      <c r="E5447">
        <v>122</v>
      </c>
    </row>
    <row r="5448" spans="1:5" x14ac:dyDescent="0.2">
      <c r="A5448" t="s">
        <v>16343</v>
      </c>
      <c r="B5448" t="s">
        <v>86</v>
      </c>
      <c r="C5448" t="s">
        <v>273</v>
      </c>
      <c r="D5448" t="s">
        <v>10901</v>
      </c>
      <c r="E5448">
        <v>1</v>
      </c>
    </row>
    <row r="5449" spans="1:5" x14ac:dyDescent="0.2">
      <c r="A5449" t="s">
        <v>16344</v>
      </c>
      <c r="B5449" t="s">
        <v>86</v>
      </c>
      <c r="C5449" t="s">
        <v>273</v>
      </c>
      <c r="D5449" t="s">
        <v>10903</v>
      </c>
      <c r="E5449">
        <v>3</v>
      </c>
    </row>
    <row r="5450" spans="1:5" x14ac:dyDescent="0.2">
      <c r="A5450" t="s">
        <v>16345</v>
      </c>
      <c r="B5450" t="s">
        <v>86</v>
      </c>
      <c r="C5450" t="s">
        <v>196</v>
      </c>
      <c r="D5450" t="s">
        <v>10851</v>
      </c>
      <c r="E5450">
        <v>1</v>
      </c>
    </row>
    <row r="5451" spans="1:5" x14ac:dyDescent="0.2">
      <c r="A5451" t="s">
        <v>16346</v>
      </c>
      <c r="B5451" t="s">
        <v>86</v>
      </c>
      <c r="C5451" t="s">
        <v>196</v>
      </c>
      <c r="D5451" t="s">
        <v>10855</v>
      </c>
      <c r="E5451">
        <v>2</v>
      </c>
    </row>
    <row r="5452" spans="1:5" x14ac:dyDescent="0.2">
      <c r="A5452" t="s">
        <v>16347</v>
      </c>
      <c r="B5452" t="s">
        <v>86</v>
      </c>
      <c r="C5452" t="s">
        <v>196</v>
      </c>
      <c r="D5452" t="s">
        <v>10869</v>
      </c>
      <c r="E5452">
        <v>3</v>
      </c>
    </row>
    <row r="5453" spans="1:5" x14ac:dyDescent="0.2">
      <c r="A5453" t="s">
        <v>16348</v>
      </c>
      <c r="B5453" t="s">
        <v>86</v>
      </c>
      <c r="C5453" t="s">
        <v>196</v>
      </c>
      <c r="D5453" t="s">
        <v>10875</v>
      </c>
      <c r="E5453">
        <v>1</v>
      </c>
    </row>
    <row r="5454" spans="1:5" x14ac:dyDescent="0.2">
      <c r="A5454" t="s">
        <v>16349</v>
      </c>
      <c r="B5454" t="s">
        <v>86</v>
      </c>
      <c r="C5454" t="s">
        <v>196</v>
      </c>
      <c r="D5454" t="s">
        <v>10877</v>
      </c>
      <c r="E5454">
        <v>1</v>
      </c>
    </row>
    <row r="5455" spans="1:5" x14ac:dyDescent="0.2">
      <c r="A5455" t="s">
        <v>16350</v>
      </c>
      <c r="B5455" t="s">
        <v>86</v>
      </c>
      <c r="C5455" t="s">
        <v>196</v>
      </c>
      <c r="D5455" t="s">
        <v>10883</v>
      </c>
      <c r="E5455">
        <v>1</v>
      </c>
    </row>
    <row r="5456" spans="1:5" x14ac:dyDescent="0.2">
      <c r="A5456" t="s">
        <v>16351</v>
      </c>
      <c r="B5456" t="s">
        <v>86</v>
      </c>
      <c r="C5456" t="s">
        <v>196</v>
      </c>
      <c r="D5456" t="s">
        <v>10887</v>
      </c>
      <c r="E5456">
        <v>4</v>
      </c>
    </row>
    <row r="5457" spans="1:5" x14ac:dyDescent="0.2">
      <c r="A5457" t="s">
        <v>16352</v>
      </c>
      <c r="B5457" t="s">
        <v>86</v>
      </c>
      <c r="C5457" t="s">
        <v>196</v>
      </c>
      <c r="D5457" t="s">
        <v>10889</v>
      </c>
      <c r="E5457">
        <v>47</v>
      </c>
    </row>
    <row r="5458" spans="1:5" x14ac:dyDescent="0.2">
      <c r="A5458" t="s">
        <v>16353</v>
      </c>
      <c r="B5458" t="s">
        <v>86</v>
      </c>
      <c r="C5458" t="s">
        <v>196</v>
      </c>
      <c r="D5458" t="s">
        <v>10891</v>
      </c>
      <c r="E5458">
        <v>1</v>
      </c>
    </row>
    <row r="5459" spans="1:5" x14ac:dyDescent="0.2">
      <c r="A5459" t="s">
        <v>16354</v>
      </c>
      <c r="B5459" t="s">
        <v>86</v>
      </c>
      <c r="C5459" t="s">
        <v>196</v>
      </c>
      <c r="D5459" t="s">
        <v>10895</v>
      </c>
      <c r="E5459">
        <v>1</v>
      </c>
    </row>
    <row r="5460" spans="1:5" x14ac:dyDescent="0.2">
      <c r="A5460" t="s">
        <v>16355</v>
      </c>
      <c r="B5460" t="s">
        <v>86</v>
      </c>
      <c r="C5460" t="s">
        <v>196</v>
      </c>
      <c r="D5460" t="s">
        <v>10901</v>
      </c>
      <c r="E5460">
        <v>50</v>
      </c>
    </row>
    <row r="5461" spans="1:5" x14ac:dyDescent="0.2">
      <c r="A5461" t="s">
        <v>16356</v>
      </c>
      <c r="B5461" t="s">
        <v>86</v>
      </c>
      <c r="C5461" t="s">
        <v>196</v>
      </c>
      <c r="D5461" t="s">
        <v>10903</v>
      </c>
      <c r="E5461">
        <v>122</v>
      </c>
    </row>
    <row r="5462" spans="1:5" x14ac:dyDescent="0.2">
      <c r="A5462" t="s">
        <v>16357</v>
      </c>
      <c r="B5462" t="s">
        <v>86</v>
      </c>
      <c r="C5462" t="s">
        <v>196</v>
      </c>
      <c r="D5462" t="s">
        <v>10909</v>
      </c>
      <c r="E5462">
        <v>1</v>
      </c>
    </row>
    <row r="5463" spans="1:5" x14ac:dyDescent="0.2">
      <c r="A5463" t="s">
        <v>16358</v>
      </c>
      <c r="B5463" t="s">
        <v>86</v>
      </c>
      <c r="C5463" t="s">
        <v>196</v>
      </c>
      <c r="D5463" t="s">
        <v>10911</v>
      </c>
      <c r="E5463">
        <v>1</v>
      </c>
    </row>
    <row r="5464" spans="1:5" x14ac:dyDescent="0.2">
      <c r="A5464" t="s">
        <v>16359</v>
      </c>
      <c r="B5464" t="s">
        <v>86</v>
      </c>
      <c r="C5464" t="s">
        <v>196</v>
      </c>
      <c r="D5464" t="s">
        <v>10925</v>
      </c>
      <c r="E5464">
        <v>2</v>
      </c>
    </row>
    <row r="5465" spans="1:5" x14ac:dyDescent="0.2">
      <c r="A5465" t="s">
        <v>16360</v>
      </c>
      <c r="B5465" t="s">
        <v>86</v>
      </c>
      <c r="C5465" t="s">
        <v>196</v>
      </c>
      <c r="D5465" t="s">
        <v>10927</v>
      </c>
      <c r="E5465">
        <v>1</v>
      </c>
    </row>
    <row r="5466" spans="1:5" x14ac:dyDescent="0.2">
      <c r="A5466" t="s">
        <v>16361</v>
      </c>
      <c r="B5466" t="s">
        <v>86</v>
      </c>
      <c r="C5466" t="s">
        <v>196</v>
      </c>
      <c r="D5466" t="s">
        <v>10929</v>
      </c>
      <c r="E5466">
        <v>1</v>
      </c>
    </row>
    <row r="5467" spans="1:5" x14ac:dyDescent="0.2">
      <c r="A5467" t="s">
        <v>16362</v>
      </c>
      <c r="B5467" t="s">
        <v>86</v>
      </c>
      <c r="C5467" t="s">
        <v>197</v>
      </c>
      <c r="D5467" t="s">
        <v>10855</v>
      </c>
      <c r="E5467">
        <v>1</v>
      </c>
    </row>
    <row r="5468" spans="1:5" x14ac:dyDescent="0.2">
      <c r="A5468" t="s">
        <v>16363</v>
      </c>
      <c r="B5468" t="s">
        <v>86</v>
      </c>
      <c r="C5468" t="s">
        <v>197</v>
      </c>
      <c r="D5468" t="s">
        <v>10869</v>
      </c>
      <c r="E5468">
        <v>2</v>
      </c>
    </row>
    <row r="5469" spans="1:5" x14ac:dyDescent="0.2">
      <c r="A5469" t="s">
        <v>16364</v>
      </c>
      <c r="B5469" t="s">
        <v>86</v>
      </c>
      <c r="C5469" t="s">
        <v>197</v>
      </c>
      <c r="D5469" t="s">
        <v>10877</v>
      </c>
      <c r="E5469">
        <v>1</v>
      </c>
    </row>
    <row r="5470" spans="1:5" x14ac:dyDescent="0.2">
      <c r="A5470" t="s">
        <v>16365</v>
      </c>
      <c r="B5470" t="s">
        <v>86</v>
      </c>
      <c r="C5470" t="s">
        <v>197</v>
      </c>
      <c r="D5470" t="s">
        <v>10887</v>
      </c>
      <c r="E5470">
        <v>5</v>
      </c>
    </row>
    <row r="5471" spans="1:5" x14ac:dyDescent="0.2">
      <c r="A5471" t="s">
        <v>16366</v>
      </c>
      <c r="B5471" t="s">
        <v>86</v>
      </c>
      <c r="C5471" t="s">
        <v>197</v>
      </c>
      <c r="D5471" t="s">
        <v>10889</v>
      </c>
      <c r="E5471">
        <v>206</v>
      </c>
    </row>
    <row r="5472" spans="1:5" x14ac:dyDescent="0.2">
      <c r="A5472" t="s">
        <v>16367</v>
      </c>
      <c r="B5472" t="s">
        <v>86</v>
      </c>
      <c r="C5472" t="s">
        <v>197</v>
      </c>
      <c r="D5472" t="s">
        <v>10901</v>
      </c>
      <c r="E5472">
        <v>213</v>
      </c>
    </row>
    <row r="5473" spans="1:5" x14ac:dyDescent="0.2">
      <c r="A5473" t="s">
        <v>16368</v>
      </c>
      <c r="B5473" t="s">
        <v>86</v>
      </c>
      <c r="C5473" t="s">
        <v>197</v>
      </c>
      <c r="D5473" t="s">
        <v>10903</v>
      </c>
      <c r="E5473">
        <v>421</v>
      </c>
    </row>
    <row r="5474" spans="1:5" x14ac:dyDescent="0.2">
      <c r="A5474" t="s">
        <v>16369</v>
      </c>
      <c r="B5474" t="s">
        <v>86</v>
      </c>
      <c r="C5474" t="s">
        <v>197</v>
      </c>
      <c r="D5474" t="s">
        <v>10917</v>
      </c>
      <c r="E5474">
        <v>1</v>
      </c>
    </row>
    <row r="5475" spans="1:5" x14ac:dyDescent="0.2">
      <c r="A5475" t="s">
        <v>16370</v>
      </c>
      <c r="B5475" t="s">
        <v>86</v>
      </c>
      <c r="C5475" t="s">
        <v>197</v>
      </c>
      <c r="D5475" t="s">
        <v>10921</v>
      </c>
      <c r="E5475">
        <v>1</v>
      </c>
    </row>
    <row r="5476" spans="1:5" x14ac:dyDescent="0.2">
      <c r="A5476" t="s">
        <v>16371</v>
      </c>
      <c r="B5476" t="s">
        <v>86</v>
      </c>
      <c r="C5476" t="s">
        <v>197</v>
      </c>
      <c r="D5476" t="s">
        <v>10931</v>
      </c>
      <c r="E5476">
        <v>1</v>
      </c>
    </row>
    <row r="5477" spans="1:5" x14ac:dyDescent="0.2">
      <c r="A5477" t="s">
        <v>16372</v>
      </c>
      <c r="B5477" t="s">
        <v>86</v>
      </c>
      <c r="C5477" t="s">
        <v>197</v>
      </c>
      <c r="D5477" t="s">
        <v>10941</v>
      </c>
      <c r="E5477">
        <v>1</v>
      </c>
    </row>
    <row r="5478" spans="1:5" x14ac:dyDescent="0.2">
      <c r="A5478" t="s">
        <v>16373</v>
      </c>
      <c r="B5478" t="s">
        <v>86</v>
      </c>
      <c r="C5478" t="s">
        <v>196</v>
      </c>
      <c r="D5478" t="s">
        <v>10941</v>
      </c>
      <c r="E5478">
        <v>3</v>
      </c>
    </row>
    <row r="5479" spans="1:5" x14ac:dyDescent="0.2">
      <c r="A5479" t="s">
        <v>16374</v>
      </c>
      <c r="B5479" t="s">
        <v>86</v>
      </c>
      <c r="C5479" t="s">
        <v>198</v>
      </c>
      <c r="D5479" t="s">
        <v>10855</v>
      </c>
      <c r="E5479">
        <v>2</v>
      </c>
    </row>
    <row r="5480" spans="1:5" x14ac:dyDescent="0.2">
      <c r="A5480" t="s">
        <v>16375</v>
      </c>
      <c r="B5480" t="s">
        <v>86</v>
      </c>
      <c r="C5480" t="s">
        <v>198</v>
      </c>
      <c r="D5480" t="s">
        <v>10857</v>
      </c>
      <c r="E5480">
        <v>1</v>
      </c>
    </row>
    <row r="5481" spans="1:5" x14ac:dyDescent="0.2">
      <c r="A5481" t="s">
        <v>16376</v>
      </c>
      <c r="B5481" t="s">
        <v>86</v>
      </c>
      <c r="C5481" t="s">
        <v>198</v>
      </c>
      <c r="D5481" t="s">
        <v>10869</v>
      </c>
      <c r="E5481">
        <v>2</v>
      </c>
    </row>
    <row r="5482" spans="1:5" x14ac:dyDescent="0.2">
      <c r="A5482" t="s">
        <v>16377</v>
      </c>
      <c r="B5482" t="s">
        <v>86</v>
      </c>
      <c r="C5482" t="s">
        <v>198</v>
      </c>
      <c r="D5482" t="s">
        <v>10873</v>
      </c>
      <c r="E5482">
        <v>2</v>
      </c>
    </row>
    <row r="5483" spans="1:5" x14ac:dyDescent="0.2">
      <c r="A5483" t="s">
        <v>16378</v>
      </c>
      <c r="B5483" t="s">
        <v>86</v>
      </c>
      <c r="C5483" t="s">
        <v>198</v>
      </c>
      <c r="D5483" t="s">
        <v>10875</v>
      </c>
      <c r="E5483">
        <v>1</v>
      </c>
    </row>
    <row r="5484" spans="1:5" x14ac:dyDescent="0.2">
      <c r="A5484" t="s">
        <v>16379</v>
      </c>
      <c r="B5484" t="s">
        <v>86</v>
      </c>
      <c r="C5484" t="s">
        <v>198</v>
      </c>
      <c r="D5484" t="s">
        <v>10877</v>
      </c>
      <c r="E5484">
        <v>1</v>
      </c>
    </row>
    <row r="5485" spans="1:5" x14ac:dyDescent="0.2">
      <c r="A5485" t="s">
        <v>16380</v>
      </c>
      <c r="B5485" t="s">
        <v>86</v>
      </c>
      <c r="C5485" t="s">
        <v>198</v>
      </c>
      <c r="D5485" t="s">
        <v>10881</v>
      </c>
      <c r="E5485">
        <v>1</v>
      </c>
    </row>
    <row r="5486" spans="1:5" x14ac:dyDescent="0.2">
      <c r="A5486" t="s">
        <v>16381</v>
      </c>
      <c r="B5486" t="s">
        <v>86</v>
      </c>
      <c r="C5486" t="s">
        <v>198</v>
      </c>
      <c r="D5486" t="s">
        <v>10887</v>
      </c>
      <c r="E5486">
        <v>5</v>
      </c>
    </row>
    <row r="5487" spans="1:5" x14ac:dyDescent="0.2">
      <c r="A5487" t="s">
        <v>16382</v>
      </c>
      <c r="B5487" t="s">
        <v>86</v>
      </c>
      <c r="C5487" t="s">
        <v>198</v>
      </c>
      <c r="D5487" t="s">
        <v>10889</v>
      </c>
      <c r="E5487">
        <v>47</v>
      </c>
    </row>
    <row r="5488" spans="1:5" x14ac:dyDescent="0.2">
      <c r="A5488" t="s">
        <v>16383</v>
      </c>
      <c r="B5488" t="s">
        <v>86</v>
      </c>
      <c r="C5488" t="s">
        <v>198</v>
      </c>
      <c r="D5488" t="s">
        <v>10895</v>
      </c>
      <c r="E5488">
        <v>1</v>
      </c>
    </row>
    <row r="5489" spans="1:5" x14ac:dyDescent="0.2">
      <c r="A5489" t="s">
        <v>16384</v>
      </c>
      <c r="B5489" t="s">
        <v>86</v>
      </c>
      <c r="C5489" t="s">
        <v>198</v>
      </c>
      <c r="D5489" t="s">
        <v>10899</v>
      </c>
      <c r="E5489">
        <v>1</v>
      </c>
    </row>
    <row r="5490" spans="1:5" x14ac:dyDescent="0.2">
      <c r="A5490" t="s">
        <v>16385</v>
      </c>
      <c r="B5490" t="s">
        <v>86</v>
      </c>
      <c r="C5490" t="s">
        <v>198</v>
      </c>
      <c r="D5490" t="s">
        <v>10901</v>
      </c>
      <c r="E5490">
        <v>56</v>
      </c>
    </row>
    <row r="5491" spans="1:5" x14ac:dyDescent="0.2">
      <c r="A5491" t="s">
        <v>16386</v>
      </c>
      <c r="B5491" t="s">
        <v>86</v>
      </c>
      <c r="C5491" t="s">
        <v>198</v>
      </c>
      <c r="D5491" t="s">
        <v>10903</v>
      </c>
      <c r="E5491">
        <v>122</v>
      </c>
    </row>
    <row r="5492" spans="1:5" x14ac:dyDescent="0.2">
      <c r="A5492" t="s">
        <v>16387</v>
      </c>
      <c r="B5492" t="s">
        <v>86</v>
      </c>
      <c r="C5492" t="s">
        <v>198</v>
      </c>
      <c r="D5492" t="s">
        <v>10907</v>
      </c>
      <c r="E5492">
        <v>1</v>
      </c>
    </row>
    <row r="5493" spans="1:5" x14ac:dyDescent="0.2">
      <c r="A5493" t="s">
        <v>16388</v>
      </c>
      <c r="B5493" t="s">
        <v>86</v>
      </c>
      <c r="C5493" t="s">
        <v>198</v>
      </c>
      <c r="D5493" t="s">
        <v>10925</v>
      </c>
      <c r="E5493">
        <v>1</v>
      </c>
    </row>
    <row r="5494" spans="1:5" x14ac:dyDescent="0.2">
      <c r="A5494" t="s">
        <v>16389</v>
      </c>
      <c r="B5494" t="s">
        <v>86</v>
      </c>
      <c r="C5494" t="s">
        <v>198</v>
      </c>
      <c r="D5494" t="s">
        <v>10927</v>
      </c>
      <c r="E5494">
        <v>2</v>
      </c>
    </row>
    <row r="5495" spans="1:5" x14ac:dyDescent="0.2">
      <c r="A5495" t="s">
        <v>16390</v>
      </c>
      <c r="B5495" t="s">
        <v>86</v>
      </c>
      <c r="C5495" t="s">
        <v>198</v>
      </c>
      <c r="D5495" t="s">
        <v>10929</v>
      </c>
      <c r="E5495">
        <v>3</v>
      </c>
    </row>
    <row r="5496" spans="1:5" x14ac:dyDescent="0.2">
      <c r="A5496" t="s">
        <v>16391</v>
      </c>
      <c r="B5496" t="s">
        <v>86</v>
      </c>
      <c r="C5496" t="s">
        <v>198</v>
      </c>
      <c r="D5496" t="s">
        <v>10941</v>
      </c>
      <c r="E5496">
        <v>1</v>
      </c>
    </row>
    <row r="5497" spans="1:5" x14ac:dyDescent="0.2">
      <c r="A5497" t="s">
        <v>16392</v>
      </c>
      <c r="B5497" t="s">
        <v>86</v>
      </c>
      <c r="C5497" t="s">
        <v>199</v>
      </c>
      <c r="D5497" t="s">
        <v>10855</v>
      </c>
      <c r="E5497">
        <v>2</v>
      </c>
    </row>
    <row r="5498" spans="1:5" x14ac:dyDescent="0.2">
      <c r="A5498" t="s">
        <v>16393</v>
      </c>
      <c r="B5498" t="s">
        <v>86</v>
      </c>
      <c r="C5498" t="s">
        <v>199</v>
      </c>
      <c r="D5498" t="s">
        <v>10869</v>
      </c>
      <c r="E5498">
        <v>4</v>
      </c>
    </row>
    <row r="5499" spans="1:5" x14ac:dyDescent="0.2">
      <c r="A5499" t="s">
        <v>16394</v>
      </c>
      <c r="B5499" t="s">
        <v>86</v>
      </c>
      <c r="C5499" t="s">
        <v>199</v>
      </c>
      <c r="D5499" t="s">
        <v>10877</v>
      </c>
      <c r="E5499">
        <v>1</v>
      </c>
    </row>
    <row r="5500" spans="1:5" x14ac:dyDescent="0.2">
      <c r="A5500" t="s">
        <v>16395</v>
      </c>
      <c r="B5500" t="s">
        <v>86</v>
      </c>
      <c r="C5500" t="s">
        <v>199</v>
      </c>
      <c r="D5500" t="s">
        <v>10887</v>
      </c>
      <c r="E5500">
        <v>8</v>
      </c>
    </row>
    <row r="5501" spans="1:5" x14ac:dyDescent="0.2">
      <c r="A5501" t="s">
        <v>16396</v>
      </c>
      <c r="B5501" t="s">
        <v>86</v>
      </c>
      <c r="C5501" t="s">
        <v>199</v>
      </c>
      <c r="D5501" t="s">
        <v>10889</v>
      </c>
      <c r="E5501">
        <v>165</v>
      </c>
    </row>
    <row r="5502" spans="1:5" x14ac:dyDescent="0.2">
      <c r="A5502" t="s">
        <v>16397</v>
      </c>
      <c r="B5502" t="s">
        <v>86</v>
      </c>
      <c r="C5502" t="s">
        <v>199</v>
      </c>
      <c r="D5502" t="s">
        <v>10901</v>
      </c>
      <c r="E5502">
        <v>184</v>
      </c>
    </row>
    <row r="5503" spans="1:5" x14ac:dyDescent="0.2">
      <c r="A5503" t="s">
        <v>16398</v>
      </c>
      <c r="B5503" t="s">
        <v>86</v>
      </c>
      <c r="C5503" t="s">
        <v>199</v>
      </c>
      <c r="D5503" t="s">
        <v>10903</v>
      </c>
      <c r="E5503">
        <v>370</v>
      </c>
    </row>
    <row r="5504" spans="1:5" x14ac:dyDescent="0.2">
      <c r="A5504" t="s">
        <v>16399</v>
      </c>
      <c r="B5504" t="s">
        <v>86</v>
      </c>
      <c r="C5504" t="s">
        <v>199</v>
      </c>
      <c r="D5504" t="s">
        <v>10907</v>
      </c>
      <c r="E5504">
        <v>2</v>
      </c>
    </row>
    <row r="5505" spans="1:5" x14ac:dyDescent="0.2">
      <c r="A5505" t="s">
        <v>16400</v>
      </c>
      <c r="B5505" t="s">
        <v>86</v>
      </c>
      <c r="C5505" t="s">
        <v>199</v>
      </c>
      <c r="D5505" t="s">
        <v>10921</v>
      </c>
      <c r="E5505">
        <v>2</v>
      </c>
    </row>
    <row r="5506" spans="1:5" x14ac:dyDescent="0.2">
      <c r="A5506" t="s">
        <v>16401</v>
      </c>
      <c r="B5506" t="s">
        <v>86</v>
      </c>
      <c r="C5506" t="s">
        <v>199</v>
      </c>
      <c r="D5506" t="s">
        <v>10925</v>
      </c>
      <c r="E5506">
        <v>2</v>
      </c>
    </row>
    <row r="5507" spans="1:5" x14ac:dyDescent="0.2">
      <c r="A5507" t="s">
        <v>16402</v>
      </c>
      <c r="B5507" t="s">
        <v>86</v>
      </c>
      <c r="C5507" t="s">
        <v>199</v>
      </c>
      <c r="D5507" t="s">
        <v>10929</v>
      </c>
      <c r="E5507">
        <v>1</v>
      </c>
    </row>
    <row r="5508" spans="1:5" x14ac:dyDescent="0.2">
      <c r="A5508" t="s">
        <v>16403</v>
      </c>
      <c r="B5508" t="s">
        <v>86</v>
      </c>
      <c r="C5508" t="s">
        <v>199</v>
      </c>
      <c r="D5508" t="s">
        <v>10931</v>
      </c>
      <c r="E5508">
        <v>1</v>
      </c>
    </row>
    <row r="5509" spans="1:5" x14ac:dyDescent="0.2">
      <c r="A5509" t="s">
        <v>16404</v>
      </c>
      <c r="B5509" t="s">
        <v>86</v>
      </c>
      <c r="C5509" t="s">
        <v>199</v>
      </c>
      <c r="D5509" t="s">
        <v>10941</v>
      </c>
      <c r="E5509">
        <v>3</v>
      </c>
    </row>
    <row r="5510" spans="1:5" x14ac:dyDescent="0.2">
      <c r="A5510" t="s">
        <v>16405</v>
      </c>
      <c r="B5510" t="s">
        <v>86</v>
      </c>
      <c r="C5510" t="s">
        <v>200</v>
      </c>
      <c r="D5510" t="s">
        <v>10863</v>
      </c>
      <c r="E5510">
        <v>1</v>
      </c>
    </row>
    <row r="5511" spans="1:5" x14ac:dyDescent="0.2">
      <c r="A5511" t="s">
        <v>16406</v>
      </c>
      <c r="B5511" t="s">
        <v>86</v>
      </c>
      <c r="C5511" t="s">
        <v>200</v>
      </c>
      <c r="D5511" t="s">
        <v>10869</v>
      </c>
      <c r="E5511">
        <v>2</v>
      </c>
    </row>
    <row r="5512" spans="1:5" x14ac:dyDescent="0.2">
      <c r="A5512" t="s">
        <v>16407</v>
      </c>
      <c r="B5512" t="s">
        <v>86</v>
      </c>
      <c r="C5512" t="s">
        <v>200</v>
      </c>
      <c r="D5512" t="s">
        <v>10873</v>
      </c>
      <c r="E5512">
        <v>1</v>
      </c>
    </row>
    <row r="5513" spans="1:5" x14ac:dyDescent="0.2">
      <c r="A5513" t="s">
        <v>16408</v>
      </c>
      <c r="B5513" t="s">
        <v>86</v>
      </c>
      <c r="C5513" t="s">
        <v>200</v>
      </c>
      <c r="D5513" t="s">
        <v>10875</v>
      </c>
      <c r="E5513">
        <v>2</v>
      </c>
    </row>
    <row r="5514" spans="1:5" x14ac:dyDescent="0.2">
      <c r="A5514" t="s">
        <v>16409</v>
      </c>
      <c r="B5514" t="s">
        <v>86</v>
      </c>
      <c r="C5514" t="s">
        <v>200</v>
      </c>
      <c r="D5514" t="s">
        <v>10881</v>
      </c>
      <c r="E5514">
        <v>1</v>
      </c>
    </row>
    <row r="5515" spans="1:5" x14ac:dyDescent="0.2">
      <c r="A5515" t="s">
        <v>16410</v>
      </c>
      <c r="B5515" t="s">
        <v>86</v>
      </c>
      <c r="C5515" t="s">
        <v>200</v>
      </c>
      <c r="D5515" t="s">
        <v>10883</v>
      </c>
      <c r="E5515">
        <v>1</v>
      </c>
    </row>
    <row r="5516" spans="1:5" x14ac:dyDescent="0.2">
      <c r="A5516" t="s">
        <v>16411</v>
      </c>
      <c r="B5516" t="s">
        <v>86</v>
      </c>
      <c r="C5516" t="s">
        <v>200</v>
      </c>
      <c r="D5516" t="s">
        <v>10887</v>
      </c>
      <c r="E5516">
        <v>4</v>
      </c>
    </row>
    <row r="5517" spans="1:5" x14ac:dyDescent="0.2">
      <c r="A5517" t="s">
        <v>16412</v>
      </c>
      <c r="B5517" t="s">
        <v>86</v>
      </c>
      <c r="C5517" t="s">
        <v>200</v>
      </c>
      <c r="D5517" t="s">
        <v>10889</v>
      </c>
      <c r="E5517">
        <v>59</v>
      </c>
    </row>
    <row r="5518" spans="1:5" x14ac:dyDescent="0.2">
      <c r="A5518" t="s">
        <v>16413</v>
      </c>
      <c r="B5518" t="s">
        <v>86</v>
      </c>
      <c r="C5518" t="s">
        <v>200</v>
      </c>
      <c r="D5518" t="s">
        <v>10901</v>
      </c>
      <c r="E5518">
        <v>69</v>
      </c>
    </row>
    <row r="5519" spans="1:5" x14ac:dyDescent="0.2">
      <c r="A5519" t="s">
        <v>16414</v>
      </c>
      <c r="B5519" t="s">
        <v>86</v>
      </c>
      <c r="C5519" t="s">
        <v>200</v>
      </c>
      <c r="D5519" t="s">
        <v>10903</v>
      </c>
      <c r="E5519">
        <v>126</v>
      </c>
    </row>
    <row r="5520" spans="1:5" x14ac:dyDescent="0.2">
      <c r="A5520" t="s">
        <v>16415</v>
      </c>
      <c r="B5520" t="s">
        <v>86</v>
      </c>
      <c r="C5520" t="s">
        <v>200</v>
      </c>
      <c r="D5520" t="s">
        <v>10907</v>
      </c>
      <c r="E5520">
        <v>1</v>
      </c>
    </row>
    <row r="5521" spans="1:5" x14ac:dyDescent="0.2">
      <c r="A5521" t="s">
        <v>16416</v>
      </c>
      <c r="B5521" t="s">
        <v>86</v>
      </c>
      <c r="C5521" t="s">
        <v>200</v>
      </c>
      <c r="D5521" t="s">
        <v>10909</v>
      </c>
      <c r="E5521">
        <v>1</v>
      </c>
    </row>
    <row r="5522" spans="1:5" x14ac:dyDescent="0.2">
      <c r="A5522" t="s">
        <v>16417</v>
      </c>
      <c r="B5522" t="s">
        <v>86</v>
      </c>
      <c r="C5522" t="s">
        <v>200</v>
      </c>
      <c r="D5522" t="s">
        <v>10917</v>
      </c>
      <c r="E5522">
        <v>2</v>
      </c>
    </row>
    <row r="5523" spans="1:5" x14ac:dyDescent="0.2">
      <c r="A5523" t="s">
        <v>16418</v>
      </c>
      <c r="B5523" t="s">
        <v>86</v>
      </c>
      <c r="C5523" t="s">
        <v>200</v>
      </c>
      <c r="D5523" t="s">
        <v>10921</v>
      </c>
      <c r="E5523">
        <v>2</v>
      </c>
    </row>
    <row r="5524" spans="1:5" x14ac:dyDescent="0.2">
      <c r="A5524" t="s">
        <v>16419</v>
      </c>
      <c r="B5524" t="s">
        <v>86</v>
      </c>
      <c r="C5524" t="s">
        <v>200</v>
      </c>
      <c r="D5524" t="s">
        <v>10925</v>
      </c>
      <c r="E5524">
        <v>1</v>
      </c>
    </row>
    <row r="5525" spans="1:5" x14ac:dyDescent="0.2">
      <c r="A5525" t="s">
        <v>16420</v>
      </c>
      <c r="B5525" t="s">
        <v>86</v>
      </c>
      <c r="C5525" t="s">
        <v>200</v>
      </c>
      <c r="D5525" t="s">
        <v>10929</v>
      </c>
      <c r="E5525">
        <v>1</v>
      </c>
    </row>
    <row r="5526" spans="1:5" x14ac:dyDescent="0.2">
      <c r="A5526" t="s">
        <v>16421</v>
      </c>
      <c r="B5526" t="s">
        <v>86</v>
      </c>
      <c r="C5526" t="s">
        <v>200</v>
      </c>
      <c r="D5526" t="s">
        <v>10931</v>
      </c>
      <c r="E5526">
        <v>1</v>
      </c>
    </row>
    <row r="5527" spans="1:5" x14ac:dyDescent="0.2">
      <c r="A5527" t="s">
        <v>16422</v>
      </c>
      <c r="B5527" t="s">
        <v>86</v>
      </c>
      <c r="C5527" t="s">
        <v>201</v>
      </c>
      <c r="D5527" t="s">
        <v>10869</v>
      </c>
      <c r="E5527">
        <v>1</v>
      </c>
    </row>
    <row r="5528" spans="1:5" x14ac:dyDescent="0.2">
      <c r="A5528" t="s">
        <v>16423</v>
      </c>
      <c r="B5528" t="s">
        <v>86</v>
      </c>
      <c r="C5528" t="s">
        <v>201</v>
      </c>
      <c r="D5528" t="s">
        <v>10877</v>
      </c>
      <c r="E5528">
        <v>1</v>
      </c>
    </row>
    <row r="5529" spans="1:5" x14ac:dyDescent="0.2">
      <c r="A5529" t="s">
        <v>16424</v>
      </c>
      <c r="B5529" t="s">
        <v>86</v>
      </c>
      <c r="C5529" t="s">
        <v>201</v>
      </c>
      <c r="D5529" t="s">
        <v>10883</v>
      </c>
      <c r="E5529">
        <v>1</v>
      </c>
    </row>
    <row r="5530" spans="1:5" x14ac:dyDescent="0.2">
      <c r="A5530" t="s">
        <v>16425</v>
      </c>
      <c r="B5530" t="s">
        <v>86</v>
      </c>
      <c r="C5530" t="s">
        <v>201</v>
      </c>
      <c r="D5530" t="s">
        <v>10887</v>
      </c>
      <c r="E5530">
        <v>1</v>
      </c>
    </row>
    <row r="5531" spans="1:5" x14ac:dyDescent="0.2">
      <c r="A5531" t="s">
        <v>16426</v>
      </c>
      <c r="B5531" t="s">
        <v>86</v>
      </c>
      <c r="C5531" t="s">
        <v>201</v>
      </c>
      <c r="D5531" t="s">
        <v>10889</v>
      </c>
      <c r="E5531">
        <v>32</v>
      </c>
    </row>
    <row r="5532" spans="1:5" x14ac:dyDescent="0.2">
      <c r="A5532" t="s">
        <v>16427</v>
      </c>
      <c r="B5532" t="s">
        <v>86</v>
      </c>
      <c r="C5532" t="s">
        <v>201</v>
      </c>
      <c r="D5532" t="s">
        <v>10899</v>
      </c>
      <c r="E5532">
        <v>1</v>
      </c>
    </row>
    <row r="5533" spans="1:5" x14ac:dyDescent="0.2">
      <c r="A5533" t="s">
        <v>16428</v>
      </c>
      <c r="B5533" t="s">
        <v>86</v>
      </c>
      <c r="C5533" t="s">
        <v>201</v>
      </c>
      <c r="D5533" t="s">
        <v>10901</v>
      </c>
      <c r="E5533">
        <v>45</v>
      </c>
    </row>
    <row r="5534" spans="1:5" x14ac:dyDescent="0.2">
      <c r="A5534" t="s">
        <v>16429</v>
      </c>
      <c r="B5534" t="s">
        <v>86</v>
      </c>
      <c r="C5534" t="s">
        <v>201</v>
      </c>
      <c r="D5534" t="s">
        <v>10903</v>
      </c>
      <c r="E5534">
        <v>91</v>
      </c>
    </row>
    <row r="5535" spans="1:5" x14ac:dyDescent="0.2">
      <c r="A5535" t="s">
        <v>16430</v>
      </c>
      <c r="B5535" t="s">
        <v>86</v>
      </c>
      <c r="C5535" t="s">
        <v>201</v>
      </c>
      <c r="D5535" t="s">
        <v>10921</v>
      </c>
      <c r="E5535">
        <v>1</v>
      </c>
    </row>
    <row r="5536" spans="1:5" x14ac:dyDescent="0.2">
      <c r="A5536" t="s">
        <v>16431</v>
      </c>
      <c r="B5536" t="s">
        <v>86</v>
      </c>
      <c r="C5536" t="s">
        <v>201</v>
      </c>
      <c r="D5536" t="s">
        <v>10925</v>
      </c>
      <c r="E5536">
        <v>1</v>
      </c>
    </row>
    <row r="5537" spans="1:5" x14ac:dyDescent="0.2">
      <c r="A5537" t="s">
        <v>16432</v>
      </c>
      <c r="B5537" t="s">
        <v>86</v>
      </c>
      <c r="C5537" t="s">
        <v>201</v>
      </c>
      <c r="D5537" t="s">
        <v>10941</v>
      </c>
      <c r="E5537">
        <v>1</v>
      </c>
    </row>
    <row r="5538" spans="1:5" x14ac:dyDescent="0.2">
      <c r="A5538" t="s">
        <v>16433</v>
      </c>
      <c r="B5538" t="s">
        <v>86</v>
      </c>
      <c r="C5538" t="s">
        <v>202</v>
      </c>
      <c r="D5538" t="s">
        <v>10887</v>
      </c>
      <c r="E5538">
        <v>1</v>
      </c>
    </row>
    <row r="5539" spans="1:5" x14ac:dyDescent="0.2">
      <c r="A5539" t="s">
        <v>16434</v>
      </c>
      <c r="B5539" t="s">
        <v>86</v>
      </c>
      <c r="C5539" t="s">
        <v>202</v>
      </c>
      <c r="D5539" t="s">
        <v>10889</v>
      </c>
      <c r="E5539">
        <v>36</v>
      </c>
    </row>
    <row r="5540" spans="1:5" x14ac:dyDescent="0.2">
      <c r="A5540" t="s">
        <v>16435</v>
      </c>
      <c r="B5540" t="s">
        <v>86</v>
      </c>
      <c r="C5540" t="s">
        <v>202</v>
      </c>
      <c r="D5540" t="s">
        <v>10901</v>
      </c>
      <c r="E5540">
        <v>39</v>
      </c>
    </row>
    <row r="5541" spans="1:5" x14ac:dyDescent="0.2">
      <c r="A5541" t="s">
        <v>16436</v>
      </c>
      <c r="B5541" t="s">
        <v>86</v>
      </c>
      <c r="C5541" t="s">
        <v>202</v>
      </c>
      <c r="D5541" t="s">
        <v>10903</v>
      </c>
      <c r="E5541">
        <v>71</v>
      </c>
    </row>
    <row r="5542" spans="1:5" x14ac:dyDescent="0.2">
      <c r="A5542" t="s">
        <v>16437</v>
      </c>
      <c r="B5542" t="s">
        <v>86</v>
      </c>
      <c r="C5542" t="s">
        <v>202</v>
      </c>
      <c r="D5542" t="s">
        <v>10923</v>
      </c>
      <c r="E5542">
        <v>1</v>
      </c>
    </row>
    <row r="5543" spans="1:5" x14ac:dyDescent="0.2">
      <c r="A5543" t="s">
        <v>16438</v>
      </c>
      <c r="B5543" t="s">
        <v>86</v>
      </c>
      <c r="C5543" t="s">
        <v>203</v>
      </c>
      <c r="D5543" t="s">
        <v>10869</v>
      </c>
      <c r="E5543">
        <v>1</v>
      </c>
    </row>
    <row r="5544" spans="1:5" x14ac:dyDescent="0.2">
      <c r="A5544" t="s">
        <v>16439</v>
      </c>
      <c r="B5544" t="s">
        <v>86</v>
      </c>
      <c r="C5544" t="s">
        <v>203</v>
      </c>
      <c r="D5544" t="s">
        <v>10881</v>
      </c>
      <c r="E5544">
        <v>1</v>
      </c>
    </row>
    <row r="5545" spans="1:5" x14ac:dyDescent="0.2">
      <c r="A5545" t="s">
        <v>16440</v>
      </c>
      <c r="B5545" t="s">
        <v>86</v>
      </c>
      <c r="C5545" t="s">
        <v>203</v>
      </c>
      <c r="D5545" t="s">
        <v>10887</v>
      </c>
      <c r="E5545">
        <v>2</v>
      </c>
    </row>
    <row r="5546" spans="1:5" x14ac:dyDescent="0.2">
      <c r="A5546" t="s">
        <v>16441</v>
      </c>
      <c r="B5546" t="s">
        <v>86</v>
      </c>
      <c r="C5546" t="s">
        <v>203</v>
      </c>
      <c r="D5546" t="s">
        <v>10889</v>
      </c>
      <c r="E5546">
        <v>49</v>
      </c>
    </row>
    <row r="5547" spans="1:5" x14ac:dyDescent="0.2">
      <c r="A5547" t="s">
        <v>16442</v>
      </c>
      <c r="B5547" t="s">
        <v>86</v>
      </c>
      <c r="C5547" t="s">
        <v>203</v>
      </c>
      <c r="D5547" t="s">
        <v>10895</v>
      </c>
      <c r="E5547">
        <v>1</v>
      </c>
    </row>
    <row r="5548" spans="1:5" x14ac:dyDescent="0.2">
      <c r="A5548" t="s">
        <v>16443</v>
      </c>
      <c r="B5548" t="s">
        <v>86</v>
      </c>
      <c r="C5548" t="s">
        <v>203</v>
      </c>
      <c r="D5548" t="s">
        <v>10901</v>
      </c>
      <c r="E5548">
        <v>53</v>
      </c>
    </row>
    <row r="5549" spans="1:5" x14ac:dyDescent="0.2">
      <c r="A5549" t="s">
        <v>16444</v>
      </c>
      <c r="B5549" t="s">
        <v>86</v>
      </c>
      <c r="C5549" t="s">
        <v>203</v>
      </c>
      <c r="D5549" t="s">
        <v>10903</v>
      </c>
      <c r="E5549">
        <v>81</v>
      </c>
    </row>
    <row r="5550" spans="1:5" x14ac:dyDescent="0.2">
      <c r="A5550" t="s">
        <v>16445</v>
      </c>
      <c r="B5550" t="s">
        <v>86</v>
      </c>
      <c r="C5550" t="s">
        <v>203</v>
      </c>
      <c r="D5550" t="s">
        <v>10909</v>
      </c>
      <c r="E5550">
        <v>1</v>
      </c>
    </row>
    <row r="5551" spans="1:5" x14ac:dyDescent="0.2">
      <c r="A5551" t="s">
        <v>16446</v>
      </c>
      <c r="B5551" t="s">
        <v>86</v>
      </c>
      <c r="C5551" t="s">
        <v>203</v>
      </c>
      <c r="D5551" t="s">
        <v>10921</v>
      </c>
      <c r="E5551">
        <v>1</v>
      </c>
    </row>
    <row r="5552" spans="1:5" x14ac:dyDescent="0.2">
      <c r="A5552" t="s">
        <v>16447</v>
      </c>
      <c r="B5552" t="s">
        <v>86</v>
      </c>
      <c r="C5552" t="s">
        <v>203</v>
      </c>
      <c r="D5552" t="s">
        <v>10925</v>
      </c>
      <c r="E5552">
        <v>1</v>
      </c>
    </row>
    <row r="5553" spans="1:5" x14ac:dyDescent="0.2">
      <c r="A5553" t="s">
        <v>16448</v>
      </c>
      <c r="B5553" t="s">
        <v>86</v>
      </c>
      <c r="C5553" t="s">
        <v>203</v>
      </c>
      <c r="D5553" t="s">
        <v>10927</v>
      </c>
      <c r="E5553">
        <v>1</v>
      </c>
    </row>
    <row r="5554" spans="1:5" x14ac:dyDescent="0.2">
      <c r="A5554" t="s">
        <v>16449</v>
      </c>
      <c r="B5554" t="s">
        <v>86</v>
      </c>
      <c r="C5554" t="s">
        <v>203</v>
      </c>
      <c r="D5554" t="s">
        <v>10929</v>
      </c>
      <c r="E5554">
        <v>1</v>
      </c>
    </row>
    <row r="5555" spans="1:5" x14ac:dyDescent="0.2">
      <c r="A5555" t="s">
        <v>16450</v>
      </c>
      <c r="B5555" t="s">
        <v>86</v>
      </c>
      <c r="C5555" t="s">
        <v>203</v>
      </c>
      <c r="D5555" t="s">
        <v>10941</v>
      </c>
      <c r="E5555">
        <v>1</v>
      </c>
    </row>
    <row r="5556" spans="1:5" x14ac:dyDescent="0.2">
      <c r="A5556" t="s">
        <v>16451</v>
      </c>
      <c r="B5556" t="s">
        <v>86</v>
      </c>
      <c r="C5556" t="s">
        <v>204</v>
      </c>
      <c r="D5556" t="s">
        <v>10887</v>
      </c>
      <c r="E5556">
        <v>1</v>
      </c>
    </row>
    <row r="5557" spans="1:5" x14ac:dyDescent="0.2">
      <c r="A5557" t="s">
        <v>16452</v>
      </c>
      <c r="B5557" t="s">
        <v>86</v>
      </c>
      <c r="C5557" t="s">
        <v>204</v>
      </c>
      <c r="D5557" t="s">
        <v>10889</v>
      </c>
      <c r="E5557">
        <v>47</v>
      </c>
    </row>
    <row r="5558" spans="1:5" x14ac:dyDescent="0.2">
      <c r="A5558" t="s">
        <v>16453</v>
      </c>
      <c r="B5558" t="s">
        <v>86</v>
      </c>
      <c r="C5558" t="s">
        <v>204</v>
      </c>
      <c r="D5558" t="s">
        <v>10901</v>
      </c>
      <c r="E5558">
        <v>49</v>
      </c>
    </row>
    <row r="5559" spans="1:5" x14ac:dyDescent="0.2">
      <c r="A5559" t="s">
        <v>16454</v>
      </c>
      <c r="B5559" t="s">
        <v>86</v>
      </c>
      <c r="C5559" t="s">
        <v>204</v>
      </c>
      <c r="D5559" t="s">
        <v>10903</v>
      </c>
      <c r="E5559">
        <v>127</v>
      </c>
    </row>
    <row r="5560" spans="1:5" x14ac:dyDescent="0.2">
      <c r="A5560" t="s">
        <v>16455</v>
      </c>
      <c r="B5560" t="s">
        <v>86</v>
      </c>
      <c r="C5560" t="s">
        <v>204</v>
      </c>
      <c r="D5560" t="s">
        <v>10929</v>
      </c>
      <c r="E5560">
        <v>1</v>
      </c>
    </row>
    <row r="5561" spans="1:5" x14ac:dyDescent="0.2">
      <c r="A5561" t="s">
        <v>16456</v>
      </c>
      <c r="B5561" t="s">
        <v>86</v>
      </c>
      <c r="C5561" t="s">
        <v>205</v>
      </c>
      <c r="D5561" t="s">
        <v>10889</v>
      </c>
      <c r="E5561">
        <v>59</v>
      </c>
    </row>
    <row r="5562" spans="1:5" x14ac:dyDescent="0.2">
      <c r="A5562" t="s">
        <v>16457</v>
      </c>
      <c r="B5562" t="s">
        <v>86</v>
      </c>
      <c r="C5562" t="s">
        <v>205</v>
      </c>
      <c r="D5562" t="s">
        <v>10901</v>
      </c>
      <c r="E5562">
        <v>64</v>
      </c>
    </row>
    <row r="5563" spans="1:5" x14ac:dyDescent="0.2">
      <c r="A5563" t="s">
        <v>16458</v>
      </c>
      <c r="B5563" t="s">
        <v>86</v>
      </c>
      <c r="C5563" t="s">
        <v>205</v>
      </c>
      <c r="D5563" t="s">
        <v>10903</v>
      </c>
      <c r="E5563">
        <v>96</v>
      </c>
    </row>
    <row r="5564" spans="1:5" x14ac:dyDescent="0.2">
      <c r="A5564" t="s">
        <v>16459</v>
      </c>
      <c r="B5564" t="s">
        <v>86</v>
      </c>
      <c r="C5564" t="s">
        <v>206</v>
      </c>
      <c r="D5564" t="s">
        <v>10885</v>
      </c>
      <c r="E5564">
        <v>1</v>
      </c>
    </row>
    <row r="5565" spans="1:5" x14ac:dyDescent="0.2">
      <c r="A5565" t="s">
        <v>16460</v>
      </c>
      <c r="B5565" t="s">
        <v>86</v>
      </c>
      <c r="C5565" t="s">
        <v>206</v>
      </c>
      <c r="D5565" t="s">
        <v>10887</v>
      </c>
      <c r="E5565">
        <v>1</v>
      </c>
    </row>
    <row r="5566" spans="1:5" x14ac:dyDescent="0.2">
      <c r="A5566" t="s">
        <v>16461</v>
      </c>
      <c r="B5566" t="s">
        <v>86</v>
      </c>
      <c r="C5566" t="s">
        <v>206</v>
      </c>
      <c r="D5566" t="s">
        <v>10889</v>
      </c>
      <c r="E5566">
        <v>53</v>
      </c>
    </row>
    <row r="5567" spans="1:5" x14ac:dyDescent="0.2">
      <c r="A5567" t="s">
        <v>16462</v>
      </c>
      <c r="B5567" t="s">
        <v>86</v>
      </c>
      <c r="C5567" t="s">
        <v>206</v>
      </c>
      <c r="D5567" t="s">
        <v>10901</v>
      </c>
      <c r="E5567">
        <v>64</v>
      </c>
    </row>
    <row r="5568" spans="1:5" x14ac:dyDescent="0.2">
      <c r="A5568" t="s">
        <v>16463</v>
      </c>
      <c r="B5568" t="s">
        <v>86</v>
      </c>
      <c r="C5568" t="s">
        <v>206</v>
      </c>
      <c r="D5568" t="s">
        <v>10903</v>
      </c>
      <c r="E5568">
        <v>131</v>
      </c>
    </row>
    <row r="5569" spans="1:5" x14ac:dyDescent="0.2">
      <c r="A5569" t="s">
        <v>16464</v>
      </c>
      <c r="B5569" t="s">
        <v>86</v>
      </c>
      <c r="C5569" t="s">
        <v>207</v>
      </c>
      <c r="D5569" t="s">
        <v>10851</v>
      </c>
      <c r="E5569">
        <v>1</v>
      </c>
    </row>
    <row r="5570" spans="1:5" x14ac:dyDescent="0.2">
      <c r="A5570" t="s">
        <v>16465</v>
      </c>
      <c r="B5570" t="s">
        <v>86</v>
      </c>
      <c r="C5570" t="s">
        <v>207</v>
      </c>
      <c r="D5570" t="s">
        <v>10869</v>
      </c>
      <c r="E5570">
        <v>1</v>
      </c>
    </row>
    <row r="5571" spans="1:5" x14ac:dyDescent="0.2">
      <c r="A5571" t="s">
        <v>16466</v>
      </c>
      <c r="B5571" t="s">
        <v>86</v>
      </c>
      <c r="C5571" t="s">
        <v>207</v>
      </c>
      <c r="D5571" t="s">
        <v>10873</v>
      </c>
      <c r="E5571">
        <v>1</v>
      </c>
    </row>
    <row r="5572" spans="1:5" x14ac:dyDescent="0.2">
      <c r="A5572" t="s">
        <v>16467</v>
      </c>
      <c r="B5572" t="s">
        <v>86</v>
      </c>
      <c r="C5572" t="s">
        <v>207</v>
      </c>
      <c r="D5572" t="s">
        <v>10887</v>
      </c>
      <c r="E5572">
        <v>3</v>
      </c>
    </row>
    <row r="5573" spans="1:5" x14ac:dyDescent="0.2">
      <c r="A5573" t="s">
        <v>16468</v>
      </c>
      <c r="B5573" t="s">
        <v>86</v>
      </c>
      <c r="C5573" t="s">
        <v>207</v>
      </c>
      <c r="D5573" t="s">
        <v>10889</v>
      </c>
      <c r="E5573">
        <v>79</v>
      </c>
    </row>
    <row r="5574" spans="1:5" x14ac:dyDescent="0.2">
      <c r="A5574" t="s">
        <v>16469</v>
      </c>
      <c r="B5574" t="s">
        <v>86</v>
      </c>
      <c r="C5574" t="s">
        <v>207</v>
      </c>
      <c r="D5574" t="s">
        <v>10901</v>
      </c>
      <c r="E5574">
        <v>87</v>
      </c>
    </row>
    <row r="5575" spans="1:5" x14ac:dyDescent="0.2">
      <c r="A5575" t="s">
        <v>16470</v>
      </c>
      <c r="B5575" t="s">
        <v>86</v>
      </c>
      <c r="C5575" t="s">
        <v>207</v>
      </c>
      <c r="D5575" t="s">
        <v>10903</v>
      </c>
      <c r="E5575">
        <v>132</v>
      </c>
    </row>
    <row r="5576" spans="1:5" x14ac:dyDescent="0.2">
      <c r="A5576" t="s">
        <v>16471</v>
      </c>
      <c r="B5576" t="s">
        <v>86</v>
      </c>
      <c r="C5576" t="s">
        <v>207</v>
      </c>
      <c r="D5576" t="s">
        <v>10909</v>
      </c>
      <c r="E5576">
        <v>1</v>
      </c>
    </row>
    <row r="5577" spans="1:5" x14ac:dyDescent="0.2">
      <c r="A5577" t="s">
        <v>16472</v>
      </c>
      <c r="B5577" t="s">
        <v>86</v>
      </c>
      <c r="C5577" t="s">
        <v>207</v>
      </c>
      <c r="D5577" t="s">
        <v>10941</v>
      </c>
      <c r="E5577">
        <v>1</v>
      </c>
    </row>
    <row r="5578" spans="1:5" x14ac:dyDescent="0.2">
      <c r="A5578" t="s">
        <v>16473</v>
      </c>
      <c r="B5578" t="s">
        <v>86</v>
      </c>
      <c r="C5578" t="s">
        <v>208</v>
      </c>
      <c r="D5578" t="s">
        <v>10877</v>
      </c>
      <c r="E5578">
        <v>1</v>
      </c>
    </row>
    <row r="5579" spans="1:5" x14ac:dyDescent="0.2">
      <c r="A5579" t="s">
        <v>16474</v>
      </c>
      <c r="B5579" t="s">
        <v>86</v>
      </c>
      <c r="C5579" t="s">
        <v>208</v>
      </c>
      <c r="D5579" t="s">
        <v>10887</v>
      </c>
      <c r="E5579">
        <v>2</v>
      </c>
    </row>
    <row r="5580" spans="1:5" x14ac:dyDescent="0.2">
      <c r="A5580" t="s">
        <v>16475</v>
      </c>
      <c r="B5580" t="s">
        <v>86</v>
      </c>
      <c r="C5580" t="s">
        <v>208</v>
      </c>
      <c r="D5580" t="s">
        <v>10889</v>
      </c>
      <c r="E5580">
        <v>65</v>
      </c>
    </row>
    <row r="5581" spans="1:5" x14ac:dyDescent="0.2">
      <c r="A5581" t="s">
        <v>16476</v>
      </c>
      <c r="B5581" t="s">
        <v>86</v>
      </c>
      <c r="C5581" t="s">
        <v>208</v>
      </c>
      <c r="D5581" t="s">
        <v>10901</v>
      </c>
      <c r="E5581">
        <v>74</v>
      </c>
    </row>
    <row r="5582" spans="1:5" x14ac:dyDescent="0.2">
      <c r="A5582" t="s">
        <v>16477</v>
      </c>
      <c r="B5582" t="s">
        <v>86</v>
      </c>
      <c r="C5582" t="s">
        <v>208</v>
      </c>
      <c r="D5582" t="s">
        <v>10903</v>
      </c>
      <c r="E5582">
        <v>152</v>
      </c>
    </row>
    <row r="5583" spans="1:5" x14ac:dyDescent="0.2">
      <c r="A5583" t="s">
        <v>16478</v>
      </c>
      <c r="B5583" t="s">
        <v>86</v>
      </c>
      <c r="C5583" t="s">
        <v>208</v>
      </c>
      <c r="D5583" t="s">
        <v>10929</v>
      </c>
      <c r="E5583">
        <v>1</v>
      </c>
    </row>
    <row r="5584" spans="1:5" x14ac:dyDescent="0.2">
      <c r="A5584" t="s">
        <v>16479</v>
      </c>
      <c r="B5584" t="s">
        <v>86</v>
      </c>
      <c r="C5584" t="s">
        <v>209</v>
      </c>
      <c r="D5584" t="s">
        <v>10889</v>
      </c>
      <c r="E5584">
        <v>3</v>
      </c>
    </row>
    <row r="5585" spans="1:5" x14ac:dyDescent="0.2">
      <c r="A5585" t="s">
        <v>16480</v>
      </c>
      <c r="B5585" t="s">
        <v>86</v>
      </c>
      <c r="C5585" t="s">
        <v>209</v>
      </c>
      <c r="D5585" t="s">
        <v>10901</v>
      </c>
      <c r="E5585">
        <v>3</v>
      </c>
    </row>
    <row r="5586" spans="1:5" x14ac:dyDescent="0.2">
      <c r="A5586" t="s">
        <v>16481</v>
      </c>
      <c r="B5586" t="s">
        <v>86</v>
      </c>
      <c r="C5586" t="s">
        <v>209</v>
      </c>
      <c r="D5586" t="s">
        <v>10903</v>
      </c>
      <c r="E5586">
        <v>8</v>
      </c>
    </row>
    <row r="5587" spans="1:5" x14ac:dyDescent="0.2">
      <c r="A5587" t="s">
        <v>16482</v>
      </c>
      <c r="B5587" t="s">
        <v>86</v>
      </c>
      <c r="C5587" t="s">
        <v>210</v>
      </c>
      <c r="D5587" t="s">
        <v>10855</v>
      </c>
      <c r="E5587">
        <v>1</v>
      </c>
    </row>
    <row r="5588" spans="1:5" x14ac:dyDescent="0.2">
      <c r="A5588" t="s">
        <v>16483</v>
      </c>
      <c r="B5588" t="s">
        <v>86</v>
      </c>
      <c r="C5588" t="s">
        <v>210</v>
      </c>
      <c r="D5588" t="s">
        <v>10869</v>
      </c>
      <c r="E5588">
        <v>2</v>
      </c>
    </row>
    <row r="5589" spans="1:5" x14ac:dyDescent="0.2">
      <c r="A5589" t="s">
        <v>16484</v>
      </c>
      <c r="B5589" t="s">
        <v>86</v>
      </c>
      <c r="C5589" t="s">
        <v>210</v>
      </c>
      <c r="D5589" t="s">
        <v>10877</v>
      </c>
      <c r="E5589">
        <v>1</v>
      </c>
    </row>
    <row r="5590" spans="1:5" x14ac:dyDescent="0.2">
      <c r="A5590" t="s">
        <v>16485</v>
      </c>
      <c r="B5590" t="s">
        <v>86</v>
      </c>
      <c r="C5590" t="s">
        <v>210</v>
      </c>
      <c r="D5590" t="s">
        <v>10887</v>
      </c>
      <c r="E5590">
        <v>3</v>
      </c>
    </row>
    <row r="5591" spans="1:5" x14ac:dyDescent="0.2">
      <c r="A5591" t="s">
        <v>16486</v>
      </c>
      <c r="B5591" t="s">
        <v>86</v>
      </c>
      <c r="C5591" t="s">
        <v>210</v>
      </c>
      <c r="D5591" t="s">
        <v>10889</v>
      </c>
      <c r="E5591">
        <v>66</v>
      </c>
    </row>
    <row r="5592" spans="1:5" x14ac:dyDescent="0.2">
      <c r="A5592" t="s">
        <v>16487</v>
      </c>
      <c r="B5592" t="s">
        <v>86</v>
      </c>
      <c r="C5592" t="s">
        <v>210</v>
      </c>
      <c r="D5592" t="s">
        <v>10901</v>
      </c>
      <c r="E5592">
        <v>74</v>
      </c>
    </row>
    <row r="5593" spans="1:5" x14ac:dyDescent="0.2">
      <c r="A5593" t="s">
        <v>16488</v>
      </c>
      <c r="B5593" t="s">
        <v>86</v>
      </c>
      <c r="C5593" t="s">
        <v>210</v>
      </c>
      <c r="D5593" t="s">
        <v>10903</v>
      </c>
      <c r="E5593">
        <v>143</v>
      </c>
    </row>
    <row r="5594" spans="1:5" x14ac:dyDescent="0.2">
      <c r="A5594" t="s">
        <v>16489</v>
      </c>
      <c r="B5594" t="s">
        <v>86</v>
      </c>
      <c r="C5594" t="s">
        <v>210</v>
      </c>
      <c r="D5594" t="s">
        <v>10907</v>
      </c>
      <c r="E5594">
        <v>2</v>
      </c>
    </row>
    <row r="5595" spans="1:5" x14ac:dyDescent="0.2">
      <c r="A5595" t="s">
        <v>16490</v>
      </c>
      <c r="B5595" t="s">
        <v>86</v>
      </c>
      <c r="C5595" t="s">
        <v>210</v>
      </c>
      <c r="D5595" t="s">
        <v>10909</v>
      </c>
      <c r="E5595">
        <v>1</v>
      </c>
    </row>
    <row r="5596" spans="1:5" x14ac:dyDescent="0.2">
      <c r="A5596" t="s">
        <v>16491</v>
      </c>
      <c r="B5596" t="s">
        <v>86</v>
      </c>
      <c r="C5596" t="s">
        <v>210</v>
      </c>
      <c r="D5596" t="s">
        <v>10921</v>
      </c>
      <c r="E5596">
        <v>1</v>
      </c>
    </row>
    <row r="5597" spans="1:5" x14ac:dyDescent="0.2">
      <c r="A5597" t="s">
        <v>16492</v>
      </c>
      <c r="B5597" t="s">
        <v>86</v>
      </c>
      <c r="C5597" t="s">
        <v>210</v>
      </c>
      <c r="D5597" t="s">
        <v>10929</v>
      </c>
      <c r="E5597">
        <v>1</v>
      </c>
    </row>
    <row r="5598" spans="1:5" x14ac:dyDescent="0.2">
      <c r="A5598" t="s">
        <v>16493</v>
      </c>
      <c r="B5598" t="s">
        <v>86</v>
      </c>
      <c r="C5598" t="s">
        <v>210</v>
      </c>
      <c r="D5598" t="s">
        <v>10931</v>
      </c>
      <c r="E5598">
        <v>1</v>
      </c>
    </row>
    <row r="5599" spans="1:5" x14ac:dyDescent="0.2">
      <c r="A5599" t="s">
        <v>16494</v>
      </c>
      <c r="B5599" t="s">
        <v>86</v>
      </c>
      <c r="C5599" t="s">
        <v>211</v>
      </c>
      <c r="D5599" t="s">
        <v>10869</v>
      </c>
      <c r="E5599">
        <v>2</v>
      </c>
    </row>
    <row r="5600" spans="1:5" x14ac:dyDescent="0.2">
      <c r="A5600" t="s">
        <v>16495</v>
      </c>
      <c r="B5600" t="s">
        <v>86</v>
      </c>
      <c r="C5600" t="s">
        <v>211</v>
      </c>
      <c r="D5600" t="s">
        <v>10887</v>
      </c>
      <c r="E5600">
        <v>2</v>
      </c>
    </row>
    <row r="5601" spans="1:5" x14ac:dyDescent="0.2">
      <c r="A5601" t="s">
        <v>16496</v>
      </c>
      <c r="B5601" t="s">
        <v>86</v>
      </c>
      <c r="C5601" t="s">
        <v>211</v>
      </c>
      <c r="D5601" t="s">
        <v>10889</v>
      </c>
      <c r="E5601">
        <v>37</v>
      </c>
    </row>
    <row r="5602" spans="1:5" x14ac:dyDescent="0.2">
      <c r="A5602" t="s">
        <v>16497</v>
      </c>
      <c r="B5602" t="s">
        <v>86</v>
      </c>
      <c r="C5602" t="s">
        <v>211</v>
      </c>
      <c r="D5602" t="s">
        <v>10901</v>
      </c>
      <c r="E5602">
        <v>38</v>
      </c>
    </row>
    <row r="5603" spans="1:5" x14ac:dyDescent="0.2">
      <c r="A5603" t="s">
        <v>16498</v>
      </c>
      <c r="B5603" t="s">
        <v>86</v>
      </c>
      <c r="C5603" t="s">
        <v>211</v>
      </c>
      <c r="D5603" t="s">
        <v>10903</v>
      </c>
      <c r="E5603">
        <v>92</v>
      </c>
    </row>
    <row r="5604" spans="1:5" x14ac:dyDescent="0.2">
      <c r="A5604" t="s">
        <v>16499</v>
      </c>
      <c r="B5604" t="s">
        <v>86</v>
      </c>
      <c r="C5604" t="s">
        <v>211</v>
      </c>
      <c r="D5604" t="s">
        <v>10907</v>
      </c>
      <c r="E5604">
        <v>1</v>
      </c>
    </row>
    <row r="5605" spans="1:5" x14ac:dyDescent="0.2">
      <c r="A5605" t="s">
        <v>16500</v>
      </c>
      <c r="B5605" t="s">
        <v>86</v>
      </c>
      <c r="C5605" t="s">
        <v>211</v>
      </c>
      <c r="D5605" t="s">
        <v>10941</v>
      </c>
      <c r="E5605">
        <v>2</v>
      </c>
    </row>
    <row r="5606" spans="1:5" x14ac:dyDescent="0.2">
      <c r="A5606" t="s">
        <v>16501</v>
      </c>
      <c r="B5606" t="s">
        <v>86</v>
      </c>
      <c r="C5606" t="s">
        <v>212</v>
      </c>
      <c r="D5606" t="s">
        <v>10889</v>
      </c>
      <c r="E5606">
        <v>36</v>
      </c>
    </row>
    <row r="5607" spans="1:5" x14ac:dyDescent="0.2">
      <c r="A5607" t="s">
        <v>16502</v>
      </c>
      <c r="B5607" t="s">
        <v>86</v>
      </c>
      <c r="C5607" t="s">
        <v>212</v>
      </c>
      <c r="D5607" t="s">
        <v>10901</v>
      </c>
      <c r="E5607">
        <v>39</v>
      </c>
    </row>
    <row r="5608" spans="1:5" x14ac:dyDescent="0.2">
      <c r="A5608" t="s">
        <v>16503</v>
      </c>
      <c r="B5608" t="s">
        <v>86</v>
      </c>
      <c r="C5608" t="s">
        <v>212</v>
      </c>
      <c r="D5608" t="s">
        <v>10903</v>
      </c>
      <c r="E5608">
        <v>60</v>
      </c>
    </row>
    <row r="5609" spans="1:5" x14ac:dyDescent="0.2">
      <c r="A5609" t="s">
        <v>16504</v>
      </c>
      <c r="B5609" t="s">
        <v>86</v>
      </c>
      <c r="C5609" t="s">
        <v>213</v>
      </c>
      <c r="D5609" t="s">
        <v>10855</v>
      </c>
      <c r="E5609">
        <v>1</v>
      </c>
    </row>
    <row r="5610" spans="1:5" x14ac:dyDescent="0.2">
      <c r="A5610" t="s">
        <v>16505</v>
      </c>
      <c r="B5610" t="s">
        <v>86</v>
      </c>
      <c r="C5610" t="s">
        <v>213</v>
      </c>
      <c r="D5610" t="s">
        <v>10869</v>
      </c>
      <c r="E5610">
        <v>1</v>
      </c>
    </row>
    <row r="5611" spans="1:5" x14ac:dyDescent="0.2">
      <c r="A5611" t="s">
        <v>16506</v>
      </c>
      <c r="B5611" t="s">
        <v>86</v>
      </c>
      <c r="C5611" t="s">
        <v>213</v>
      </c>
      <c r="D5611" t="s">
        <v>10875</v>
      </c>
      <c r="E5611">
        <v>2</v>
      </c>
    </row>
    <row r="5612" spans="1:5" x14ac:dyDescent="0.2">
      <c r="A5612" t="s">
        <v>16507</v>
      </c>
      <c r="B5612" t="s">
        <v>86</v>
      </c>
      <c r="C5612" t="s">
        <v>213</v>
      </c>
      <c r="D5612" t="s">
        <v>10887</v>
      </c>
      <c r="E5612">
        <v>5</v>
      </c>
    </row>
    <row r="5613" spans="1:5" x14ac:dyDescent="0.2">
      <c r="A5613" t="s">
        <v>16508</v>
      </c>
      <c r="B5613" t="s">
        <v>86</v>
      </c>
      <c r="C5613" t="s">
        <v>213</v>
      </c>
      <c r="D5613" t="s">
        <v>10889</v>
      </c>
      <c r="E5613">
        <v>111</v>
      </c>
    </row>
    <row r="5614" spans="1:5" x14ac:dyDescent="0.2">
      <c r="A5614" t="s">
        <v>16509</v>
      </c>
      <c r="B5614" t="s">
        <v>86</v>
      </c>
      <c r="C5614" t="s">
        <v>213</v>
      </c>
      <c r="D5614" t="s">
        <v>10901</v>
      </c>
      <c r="E5614">
        <v>119</v>
      </c>
    </row>
    <row r="5615" spans="1:5" x14ac:dyDescent="0.2">
      <c r="A5615" t="s">
        <v>16510</v>
      </c>
      <c r="B5615" t="s">
        <v>86</v>
      </c>
      <c r="C5615" t="s">
        <v>213</v>
      </c>
      <c r="D5615" t="s">
        <v>10903</v>
      </c>
      <c r="E5615">
        <v>226</v>
      </c>
    </row>
    <row r="5616" spans="1:5" x14ac:dyDescent="0.2">
      <c r="A5616" t="s">
        <v>16511</v>
      </c>
      <c r="B5616" t="s">
        <v>86</v>
      </c>
      <c r="C5616" t="s">
        <v>213</v>
      </c>
      <c r="D5616" t="s">
        <v>10909</v>
      </c>
      <c r="E5616">
        <v>1</v>
      </c>
    </row>
    <row r="5617" spans="1:5" x14ac:dyDescent="0.2">
      <c r="A5617" t="s">
        <v>16512</v>
      </c>
      <c r="B5617" t="s">
        <v>86</v>
      </c>
      <c r="C5617" t="s">
        <v>213</v>
      </c>
      <c r="D5617" t="s">
        <v>10917</v>
      </c>
      <c r="E5617">
        <v>1</v>
      </c>
    </row>
    <row r="5618" spans="1:5" x14ac:dyDescent="0.2">
      <c r="A5618" t="s">
        <v>16513</v>
      </c>
      <c r="B5618" t="s">
        <v>86</v>
      </c>
      <c r="C5618" t="s">
        <v>213</v>
      </c>
      <c r="D5618" t="s">
        <v>10929</v>
      </c>
      <c r="E5618">
        <v>1</v>
      </c>
    </row>
    <row r="5619" spans="1:5" x14ac:dyDescent="0.2">
      <c r="A5619" t="s">
        <v>16514</v>
      </c>
      <c r="B5619" t="s">
        <v>86</v>
      </c>
      <c r="C5619" t="s">
        <v>214</v>
      </c>
      <c r="D5619" t="s">
        <v>10855</v>
      </c>
      <c r="E5619">
        <v>2</v>
      </c>
    </row>
    <row r="5620" spans="1:5" x14ac:dyDescent="0.2">
      <c r="A5620" t="s">
        <v>16515</v>
      </c>
      <c r="B5620" t="s">
        <v>86</v>
      </c>
      <c r="C5620" t="s">
        <v>214</v>
      </c>
      <c r="D5620" t="s">
        <v>10875</v>
      </c>
      <c r="E5620">
        <v>1</v>
      </c>
    </row>
    <row r="5621" spans="1:5" x14ac:dyDescent="0.2">
      <c r="A5621" t="s">
        <v>16516</v>
      </c>
      <c r="B5621" t="s">
        <v>86</v>
      </c>
      <c r="C5621" t="s">
        <v>214</v>
      </c>
      <c r="D5621" t="s">
        <v>10887</v>
      </c>
      <c r="E5621">
        <v>4</v>
      </c>
    </row>
    <row r="5622" spans="1:5" x14ac:dyDescent="0.2">
      <c r="A5622" t="s">
        <v>16517</v>
      </c>
      <c r="B5622" t="s">
        <v>86</v>
      </c>
      <c r="C5622" t="s">
        <v>214</v>
      </c>
      <c r="D5622" t="s">
        <v>10889</v>
      </c>
      <c r="E5622">
        <v>50</v>
      </c>
    </row>
    <row r="5623" spans="1:5" x14ac:dyDescent="0.2">
      <c r="A5623" t="s">
        <v>16518</v>
      </c>
      <c r="B5623" t="s">
        <v>86</v>
      </c>
      <c r="C5623" t="s">
        <v>214</v>
      </c>
      <c r="D5623" t="s">
        <v>10901</v>
      </c>
      <c r="E5623">
        <v>61</v>
      </c>
    </row>
    <row r="5624" spans="1:5" x14ac:dyDescent="0.2">
      <c r="A5624" t="s">
        <v>16519</v>
      </c>
      <c r="B5624" t="s">
        <v>86</v>
      </c>
      <c r="C5624" t="s">
        <v>214</v>
      </c>
      <c r="D5624" t="s">
        <v>10903</v>
      </c>
      <c r="E5624">
        <v>112</v>
      </c>
    </row>
    <row r="5625" spans="1:5" x14ac:dyDescent="0.2">
      <c r="A5625" t="s">
        <v>16520</v>
      </c>
      <c r="B5625" t="s">
        <v>86</v>
      </c>
      <c r="C5625" t="s">
        <v>214</v>
      </c>
      <c r="D5625" t="s">
        <v>10907</v>
      </c>
      <c r="E5625">
        <v>1</v>
      </c>
    </row>
    <row r="5626" spans="1:5" x14ac:dyDescent="0.2">
      <c r="A5626" t="s">
        <v>16521</v>
      </c>
      <c r="B5626" t="s">
        <v>86</v>
      </c>
      <c r="C5626" t="s">
        <v>214</v>
      </c>
      <c r="D5626" t="s">
        <v>10923</v>
      </c>
      <c r="E5626">
        <v>1</v>
      </c>
    </row>
    <row r="5627" spans="1:5" x14ac:dyDescent="0.2">
      <c r="A5627" t="s">
        <v>16522</v>
      </c>
      <c r="B5627" t="s">
        <v>86</v>
      </c>
      <c r="C5627" t="s">
        <v>214</v>
      </c>
      <c r="D5627" t="s">
        <v>10925</v>
      </c>
      <c r="E5627">
        <v>1</v>
      </c>
    </row>
    <row r="5628" spans="1:5" x14ac:dyDescent="0.2">
      <c r="A5628" t="s">
        <v>16523</v>
      </c>
      <c r="B5628" t="s">
        <v>86</v>
      </c>
      <c r="C5628" t="s">
        <v>214</v>
      </c>
      <c r="D5628" t="s">
        <v>10941</v>
      </c>
      <c r="E5628">
        <v>1</v>
      </c>
    </row>
    <row r="5629" spans="1:5" x14ac:dyDescent="0.2">
      <c r="A5629" t="s">
        <v>16524</v>
      </c>
      <c r="B5629" t="s">
        <v>86</v>
      </c>
      <c r="C5629" t="s">
        <v>215</v>
      </c>
      <c r="D5629" t="s">
        <v>10855</v>
      </c>
      <c r="E5629">
        <v>1</v>
      </c>
    </row>
    <row r="5630" spans="1:5" x14ac:dyDescent="0.2">
      <c r="A5630" t="s">
        <v>16525</v>
      </c>
      <c r="B5630" t="s">
        <v>86</v>
      </c>
      <c r="C5630" t="s">
        <v>215</v>
      </c>
      <c r="D5630" t="s">
        <v>10863</v>
      </c>
      <c r="E5630">
        <v>1</v>
      </c>
    </row>
    <row r="5631" spans="1:5" x14ac:dyDescent="0.2">
      <c r="A5631" t="s">
        <v>16526</v>
      </c>
      <c r="B5631" t="s">
        <v>86</v>
      </c>
      <c r="C5631" t="s">
        <v>215</v>
      </c>
      <c r="D5631" t="s">
        <v>10869</v>
      </c>
      <c r="E5631">
        <v>2</v>
      </c>
    </row>
    <row r="5632" spans="1:5" x14ac:dyDescent="0.2">
      <c r="A5632" t="s">
        <v>16527</v>
      </c>
      <c r="B5632" t="s">
        <v>86</v>
      </c>
      <c r="C5632" t="s">
        <v>215</v>
      </c>
      <c r="D5632" t="s">
        <v>10887</v>
      </c>
      <c r="E5632">
        <v>2</v>
      </c>
    </row>
    <row r="5633" spans="1:5" x14ac:dyDescent="0.2">
      <c r="A5633" t="s">
        <v>16528</v>
      </c>
      <c r="B5633" t="s">
        <v>86</v>
      </c>
      <c r="C5633" t="s">
        <v>215</v>
      </c>
      <c r="D5633" t="s">
        <v>10889</v>
      </c>
      <c r="E5633">
        <v>29</v>
      </c>
    </row>
    <row r="5634" spans="1:5" x14ac:dyDescent="0.2">
      <c r="A5634" t="s">
        <v>16529</v>
      </c>
      <c r="B5634" t="s">
        <v>86</v>
      </c>
      <c r="C5634" t="s">
        <v>215</v>
      </c>
      <c r="D5634" t="s">
        <v>10893</v>
      </c>
      <c r="E5634">
        <v>1</v>
      </c>
    </row>
    <row r="5635" spans="1:5" x14ac:dyDescent="0.2">
      <c r="A5635" t="s">
        <v>16530</v>
      </c>
      <c r="B5635" t="s">
        <v>86</v>
      </c>
      <c r="C5635" t="s">
        <v>215</v>
      </c>
      <c r="D5635" t="s">
        <v>10895</v>
      </c>
      <c r="E5635">
        <v>1</v>
      </c>
    </row>
    <row r="5636" spans="1:5" x14ac:dyDescent="0.2">
      <c r="A5636" t="s">
        <v>16531</v>
      </c>
      <c r="B5636" t="s">
        <v>86</v>
      </c>
      <c r="C5636" t="s">
        <v>215</v>
      </c>
      <c r="D5636" t="s">
        <v>10901</v>
      </c>
      <c r="E5636">
        <v>33</v>
      </c>
    </row>
    <row r="5637" spans="1:5" x14ac:dyDescent="0.2">
      <c r="A5637" t="s">
        <v>16532</v>
      </c>
      <c r="B5637" t="s">
        <v>86</v>
      </c>
      <c r="C5637" t="s">
        <v>215</v>
      </c>
      <c r="D5637" t="s">
        <v>10903</v>
      </c>
      <c r="E5637">
        <v>84</v>
      </c>
    </row>
    <row r="5638" spans="1:5" x14ac:dyDescent="0.2">
      <c r="A5638" t="s">
        <v>16533</v>
      </c>
      <c r="B5638" t="s">
        <v>86</v>
      </c>
      <c r="C5638" t="s">
        <v>215</v>
      </c>
      <c r="D5638" t="s">
        <v>10907</v>
      </c>
      <c r="E5638">
        <v>1</v>
      </c>
    </row>
    <row r="5639" spans="1:5" x14ac:dyDescent="0.2">
      <c r="A5639" t="s">
        <v>16534</v>
      </c>
      <c r="B5639" t="s">
        <v>86</v>
      </c>
      <c r="C5639" t="s">
        <v>215</v>
      </c>
      <c r="D5639" t="s">
        <v>10909</v>
      </c>
      <c r="E5639">
        <v>1</v>
      </c>
    </row>
    <row r="5640" spans="1:5" x14ac:dyDescent="0.2">
      <c r="A5640" t="s">
        <v>16535</v>
      </c>
      <c r="B5640" t="s">
        <v>86</v>
      </c>
      <c r="C5640" t="s">
        <v>215</v>
      </c>
      <c r="D5640" t="s">
        <v>10925</v>
      </c>
      <c r="E5640">
        <v>2</v>
      </c>
    </row>
    <row r="5641" spans="1:5" x14ac:dyDescent="0.2">
      <c r="A5641" t="s">
        <v>16536</v>
      </c>
      <c r="B5641" t="s">
        <v>86</v>
      </c>
      <c r="C5641" t="s">
        <v>215</v>
      </c>
      <c r="D5641" t="s">
        <v>10929</v>
      </c>
      <c r="E5641">
        <v>2</v>
      </c>
    </row>
    <row r="5642" spans="1:5" x14ac:dyDescent="0.2">
      <c r="A5642" t="s">
        <v>16537</v>
      </c>
      <c r="B5642" t="s">
        <v>86</v>
      </c>
      <c r="C5642" t="s">
        <v>215</v>
      </c>
      <c r="D5642" t="s">
        <v>10941</v>
      </c>
      <c r="E5642">
        <v>1</v>
      </c>
    </row>
    <row r="5643" spans="1:5" x14ac:dyDescent="0.2">
      <c r="A5643" t="s">
        <v>16538</v>
      </c>
      <c r="B5643" t="s">
        <v>86</v>
      </c>
      <c r="C5643" t="s">
        <v>216</v>
      </c>
      <c r="D5643" t="s">
        <v>10851</v>
      </c>
      <c r="E5643">
        <v>1</v>
      </c>
    </row>
    <row r="5644" spans="1:5" x14ac:dyDescent="0.2">
      <c r="A5644" t="s">
        <v>16539</v>
      </c>
      <c r="B5644" t="s">
        <v>86</v>
      </c>
      <c r="C5644" t="s">
        <v>216</v>
      </c>
      <c r="D5644" t="s">
        <v>10859</v>
      </c>
      <c r="E5644">
        <v>1</v>
      </c>
    </row>
    <row r="5645" spans="1:5" x14ac:dyDescent="0.2">
      <c r="A5645" t="s">
        <v>16540</v>
      </c>
      <c r="B5645" t="s">
        <v>86</v>
      </c>
      <c r="C5645" t="s">
        <v>216</v>
      </c>
      <c r="D5645" t="s">
        <v>10863</v>
      </c>
      <c r="E5645">
        <v>1</v>
      </c>
    </row>
    <row r="5646" spans="1:5" x14ac:dyDescent="0.2">
      <c r="A5646" t="s">
        <v>16541</v>
      </c>
      <c r="B5646" t="s">
        <v>86</v>
      </c>
      <c r="C5646" t="s">
        <v>216</v>
      </c>
      <c r="D5646" t="s">
        <v>10869</v>
      </c>
      <c r="E5646">
        <v>2</v>
      </c>
    </row>
    <row r="5647" spans="1:5" x14ac:dyDescent="0.2">
      <c r="A5647" t="s">
        <v>16542</v>
      </c>
      <c r="B5647" t="s">
        <v>86</v>
      </c>
      <c r="C5647" t="s">
        <v>216</v>
      </c>
      <c r="D5647" t="s">
        <v>10881</v>
      </c>
      <c r="E5647">
        <v>1</v>
      </c>
    </row>
    <row r="5648" spans="1:5" x14ac:dyDescent="0.2">
      <c r="A5648" t="s">
        <v>16543</v>
      </c>
      <c r="B5648" t="s">
        <v>86</v>
      </c>
      <c r="C5648" t="s">
        <v>216</v>
      </c>
      <c r="D5648" t="s">
        <v>10887</v>
      </c>
      <c r="E5648">
        <v>3</v>
      </c>
    </row>
    <row r="5649" spans="1:5" x14ac:dyDescent="0.2">
      <c r="A5649" t="s">
        <v>16544</v>
      </c>
      <c r="B5649" t="s">
        <v>86</v>
      </c>
      <c r="C5649" t="s">
        <v>216</v>
      </c>
      <c r="D5649" t="s">
        <v>10889</v>
      </c>
      <c r="E5649">
        <v>67</v>
      </c>
    </row>
    <row r="5650" spans="1:5" x14ac:dyDescent="0.2">
      <c r="A5650" t="s">
        <v>16545</v>
      </c>
      <c r="B5650" t="s">
        <v>86</v>
      </c>
      <c r="C5650" t="s">
        <v>216</v>
      </c>
      <c r="D5650" t="s">
        <v>10895</v>
      </c>
      <c r="E5650">
        <v>1</v>
      </c>
    </row>
    <row r="5651" spans="1:5" x14ac:dyDescent="0.2">
      <c r="A5651" t="s">
        <v>16546</v>
      </c>
      <c r="B5651" t="s">
        <v>86</v>
      </c>
      <c r="C5651" t="s">
        <v>216</v>
      </c>
      <c r="D5651" t="s">
        <v>10901</v>
      </c>
      <c r="E5651">
        <v>77</v>
      </c>
    </row>
    <row r="5652" spans="1:5" x14ac:dyDescent="0.2">
      <c r="A5652" t="s">
        <v>16547</v>
      </c>
      <c r="B5652" t="s">
        <v>86</v>
      </c>
      <c r="C5652" t="s">
        <v>216</v>
      </c>
      <c r="D5652" t="s">
        <v>10903</v>
      </c>
      <c r="E5652">
        <v>125</v>
      </c>
    </row>
    <row r="5653" spans="1:5" x14ac:dyDescent="0.2">
      <c r="A5653" t="s">
        <v>16548</v>
      </c>
      <c r="B5653" t="s">
        <v>86</v>
      </c>
      <c r="C5653" t="s">
        <v>216</v>
      </c>
      <c r="D5653" t="s">
        <v>10917</v>
      </c>
      <c r="E5653">
        <v>1</v>
      </c>
    </row>
    <row r="5654" spans="1:5" x14ac:dyDescent="0.2">
      <c r="A5654" t="s">
        <v>16549</v>
      </c>
      <c r="B5654" t="s">
        <v>86</v>
      </c>
      <c r="C5654" t="s">
        <v>216</v>
      </c>
      <c r="D5654" t="s">
        <v>10925</v>
      </c>
      <c r="E5654">
        <v>1</v>
      </c>
    </row>
    <row r="5655" spans="1:5" x14ac:dyDescent="0.2">
      <c r="A5655" t="s">
        <v>16550</v>
      </c>
      <c r="B5655" t="s">
        <v>86</v>
      </c>
      <c r="C5655" t="s">
        <v>216</v>
      </c>
      <c r="D5655" t="s">
        <v>10927</v>
      </c>
      <c r="E5655">
        <v>1</v>
      </c>
    </row>
    <row r="5656" spans="1:5" x14ac:dyDescent="0.2">
      <c r="A5656" t="s">
        <v>16551</v>
      </c>
      <c r="B5656" t="s">
        <v>86</v>
      </c>
      <c r="C5656" t="s">
        <v>216</v>
      </c>
      <c r="D5656" t="s">
        <v>10929</v>
      </c>
      <c r="E5656">
        <v>1</v>
      </c>
    </row>
    <row r="5657" spans="1:5" x14ac:dyDescent="0.2">
      <c r="A5657" t="s">
        <v>16552</v>
      </c>
      <c r="B5657" t="s">
        <v>86</v>
      </c>
      <c r="C5657" t="s">
        <v>217</v>
      </c>
      <c r="D5657" t="s">
        <v>10869</v>
      </c>
      <c r="E5657">
        <v>2</v>
      </c>
    </row>
    <row r="5658" spans="1:5" x14ac:dyDescent="0.2">
      <c r="A5658" t="s">
        <v>16553</v>
      </c>
      <c r="B5658" t="s">
        <v>86</v>
      </c>
      <c r="C5658" t="s">
        <v>217</v>
      </c>
      <c r="D5658" t="s">
        <v>10875</v>
      </c>
      <c r="E5658">
        <v>1</v>
      </c>
    </row>
    <row r="5659" spans="1:5" x14ac:dyDescent="0.2">
      <c r="A5659" t="s">
        <v>16554</v>
      </c>
      <c r="B5659" t="s">
        <v>86</v>
      </c>
      <c r="C5659" t="s">
        <v>217</v>
      </c>
      <c r="D5659" t="s">
        <v>10877</v>
      </c>
      <c r="E5659">
        <v>1</v>
      </c>
    </row>
    <row r="5660" spans="1:5" x14ac:dyDescent="0.2">
      <c r="A5660" t="s">
        <v>16555</v>
      </c>
      <c r="B5660" t="s">
        <v>86</v>
      </c>
      <c r="C5660" t="s">
        <v>217</v>
      </c>
      <c r="D5660" t="s">
        <v>10883</v>
      </c>
      <c r="E5660">
        <v>1</v>
      </c>
    </row>
    <row r="5661" spans="1:5" x14ac:dyDescent="0.2">
      <c r="A5661" t="s">
        <v>16556</v>
      </c>
      <c r="B5661" t="s">
        <v>86</v>
      </c>
      <c r="C5661" t="s">
        <v>217</v>
      </c>
      <c r="D5661" t="s">
        <v>10887</v>
      </c>
      <c r="E5661">
        <v>4</v>
      </c>
    </row>
    <row r="5662" spans="1:5" x14ac:dyDescent="0.2">
      <c r="A5662" t="s">
        <v>16557</v>
      </c>
      <c r="B5662" t="s">
        <v>86</v>
      </c>
      <c r="C5662" t="s">
        <v>217</v>
      </c>
      <c r="D5662" t="s">
        <v>10889</v>
      </c>
      <c r="E5662">
        <v>69</v>
      </c>
    </row>
    <row r="5663" spans="1:5" x14ac:dyDescent="0.2">
      <c r="A5663" t="s">
        <v>16558</v>
      </c>
      <c r="B5663" t="s">
        <v>86</v>
      </c>
      <c r="C5663" t="s">
        <v>217</v>
      </c>
      <c r="D5663" t="s">
        <v>10895</v>
      </c>
      <c r="E5663">
        <v>1</v>
      </c>
    </row>
    <row r="5664" spans="1:5" x14ac:dyDescent="0.2">
      <c r="A5664" t="s">
        <v>16559</v>
      </c>
      <c r="B5664" t="s">
        <v>86</v>
      </c>
      <c r="C5664" t="s">
        <v>217</v>
      </c>
      <c r="D5664" t="s">
        <v>10901</v>
      </c>
      <c r="E5664">
        <v>83</v>
      </c>
    </row>
    <row r="5665" spans="1:5" x14ac:dyDescent="0.2">
      <c r="A5665" t="s">
        <v>16560</v>
      </c>
      <c r="B5665" t="s">
        <v>86</v>
      </c>
      <c r="C5665" t="s">
        <v>217</v>
      </c>
      <c r="D5665" t="s">
        <v>10903</v>
      </c>
      <c r="E5665">
        <v>199</v>
      </c>
    </row>
    <row r="5666" spans="1:5" x14ac:dyDescent="0.2">
      <c r="A5666" t="s">
        <v>16561</v>
      </c>
      <c r="B5666" t="s">
        <v>86</v>
      </c>
      <c r="C5666" t="s">
        <v>217</v>
      </c>
      <c r="D5666" t="s">
        <v>10931</v>
      </c>
      <c r="E5666">
        <v>1</v>
      </c>
    </row>
    <row r="5667" spans="1:5" x14ac:dyDescent="0.2">
      <c r="A5667" t="s">
        <v>16562</v>
      </c>
      <c r="B5667" t="s">
        <v>86</v>
      </c>
      <c r="C5667" t="s">
        <v>218</v>
      </c>
      <c r="D5667" t="s">
        <v>10873</v>
      </c>
      <c r="E5667">
        <v>2</v>
      </c>
    </row>
    <row r="5668" spans="1:5" x14ac:dyDescent="0.2">
      <c r="A5668" t="s">
        <v>16563</v>
      </c>
      <c r="B5668" t="s">
        <v>86</v>
      </c>
      <c r="C5668" t="s">
        <v>218</v>
      </c>
      <c r="D5668" t="s">
        <v>10887</v>
      </c>
      <c r="E5668">
        <v>2</v>
      </c>
    </row>
    <row r="5669" spans="1:5" x14ac:dyDescent="0.2">
      <c r="A5669" t="s">
        <v>16564</v>
      </c>
      <c r="B5669" t="s">
        <v>86</v>
      </c>
      <c r="C5669" t="s">
        <v>218</v>
      </c>
      <c r="D5669" t="s">
        <v>10889</v>
      </c>
      <c r="E5669">
        <v>70</v>
      </c>
    </row>
    <row r="5670" spans="1:5" x14ac:dyDescent="0.2">
      <c r="A5670" t="s">
        <v>16565</v>
      </c>
      <c r="B5670" t="s">
        <v>86</v>
      </c>
      <c r="C5670" t="s">
        <v>218</v>
      </c>
      <c r="D5670" t="s">
        <v>10899</v>
      </c>
      <c r="E5670">
        <v>2</v>
      </c>
    </row>
    <row r="5671" spans="1:5" x14ac:dyDescent="0.2">
      <c r="A5671" t="s">
        <v>16566</v>
      </c>
      <c r="B5671" t="s">
        <v>86</v>
      </c>
      <c r="C5671" t="s">
        <v>218</v>
      </c>
      <c r="D5671" t="s">
        <v>10901</v>
      </c>
      <c r="E5671">
        <v>75</v>
      </c>
    </row>
    <row r="5672" spans="1:5" x14ac:dyDescent="0.2">
      <c r="A5672" t="s">
        <v>16567</v>
      </c>
      <c r="B5672" t="s">
        <v>86</v>
      </c>
      <c r="C5672" t="s">
        <v>218</v>
      </c>
      <c r="D5672" t="s">
        <v>10903</v>
      </c>
      <c r="E5672">
        <v>144</v>
      </c>
    </row>
    <row r="5673" spans="1:5" x14ac:dyDescent="0.2">
      <c r="A5673" t="s">
        <v>16568</v>
      </c>
      <c r="B5673" t="s">
        <v>86</v>
      </c>
      <c r="C5673" t="s">
        <v>219</v>
      </c>
      <c r="D5673" t="s">
        <v>10889</v>
      </c>
      <c r="E5673">
        <v>25</v>
      </c>
    </row>
    <row r="5674" spans="1:5" x14ac:dyDescent="0.2">
      <c r="A5674" t="s">
        <v>16569</v>
      </c>
      <c r="B5674" t="s">
        <v>86</v>
      </c>
      <c r="C5674" t="s">
        <v>219</v>
      </c>
      <c r="D5674" t="s">
        <v>10901</v>
      </c>
      <c r="E5674">
        <v>26</v>
      </c>
    </row>
    <row r="5675" spans="1:5" x14ac:dyDescent="0.2">
      <c r="A5675" t="s">
        <v>16570</v>
      </c>
      <c r="B5675" t="s">
        <v>86</v>
      </c>
      <c r="C5675" t="s">
        <v>219</v>
      </c>
      <c r="D5675" t="s">
        <v>10903</v>
      </c>
      <c r="E5675">
        <v>58</v>
      </c>
    </row>
    <row r="5676" spans="1:5" x14ac:dyDescent="0.2">
      <c r="A5676" t="s">
        <v>16571</v>
      </c>
      <c r="B5676" t="s">
        <v>86</v>
      </c>
      <c r="C5676" t="s">
        <v>220</v>
      </c>
      <c r="D5676" t="s">
        <v>10851</v>
      </c>
      <c r="E5676">
        <v>1</v>
      </c>
    </row>
    <row r="5677" spans="1:5" x14ac:dyDescent="0.2">
      <c r="A5677" t="s">
        <v>16572</v>
      </c>
      <c r="B5677" t="s">
        <v>86</v>
      </c>
      <c r="C5677" t="s">
        <v>220</v>
      </c>
      <c r="D5677" t="s">
        <v>10859</v>
      </c>
      <c r="E5677">
        <v>1</v>
      </c>
    </row>
    <row r="5678" spans="1:5" x14ac:dyDescent="0.2">
      <c r="A5678" t="s">
        <v>16573</v>
      </c>
      <c r="B5678" t="s">
        <v>86</v>
      </c>
      <c r="C5678" t="s">
        <v>220</v>
      </c>
      <c r="D5678" t="s">
        <v>10863</v>
      </c>
      <c r="E5678">
        <v>1</v>
      </c>
    </row>
    <row r="5679" spans="1:5" x14ac:dyDescent="0.2">
      <c r="A5679" t="s">
        <v>16574</v>
      </c>
      <c r="B5679" t="s">
        <v>86</v>
      </c>
      <c r="C5679" t="s">
        <v>220</v>
      </c>
      <c r="D5679" t="s">
        <v>10869</v>
      </c>
      <c r="E5679">
        <v>3</v>
      </c>
    </row>
    <row r="5680" spans="1:5" x14ac:dyDescent="0.2">
      <c r="A5680" t="s">
        <v>16575</v>
      </c>
      <c r="B5680" t="s">
        <v>86</v>
      </c>
      <c r="C5680" t="s">
        <v>220</v>
      </c>
      <c r="D5680" t="s">
        <v>10875</v>
      </c>
      <c r="E5680">
        <v>1</v>
      </c>
    </row>
    <row r="5681" spans="1:5" x14ac:dyDescent="0.2">
      <c r="A5681" t="s">
        <v>16576</v>
      </c>
      <c r="B5681" t="s">
        <v>86</v>
      </c>
      <c r="C5681" t="s">
        <v>220</v>
      </c>
      <c r="D5681" t="s">
        <v>10881</v>
      </c>
      <c r="E5681">
        <v>1</v>
      </c>
    </row>
    <row r="5682" spans="1:5" x14ac:dyDescent="0.2">
      <c r="A5682" t="s">
        <v>16577</v>
      </c>
      <c r="B5682" t="s">
        <v>86</v>
      </c>
      <c r="C5682" t="s">
        <v>220</v>
      </c>
      <c r="D5682" t="s">
        <v>10887</v>
      </c>
      <c r="E5682">
        <v>4</v>
      </c>
    </row>
    <row r="5683" spans="1:5" x14ac:dyDescent="0.2">
      <c r="A5683" t="s">
        <v>16578</v>
      </c>
      <c r="B5683" t="s">
        <v>86</v>
      </c>
      <c r="C5683" t="s">
        <v>220</v>
      </c>
      <c r="D5683" t="s">
        <v>10889</v>
      </c>
      <c r="E5683">
        <v>37</v>
      </c>
    </row>
    <row r="5684" spans="1:5" x14ac:dyDescent="0.2">
      <c r="A5684" t="s">
        <v>16579</v>
      </c>
      <c r="B5684" t="s">
        <v>86</v>
      </c>
      <c r="C5684" t="s">
        <v>220</v>
      </c>
      <c r="D5684" t="s">
        <v>10895</v>
      </c>
      <c r="E5684">
        <v>1</v>
      </c>
    </row>
    <row r="5685" spans="1:5" x14ac:dyDescent="0.2">
      <c r="A5685" t="s">
        <v>16580</v>
      </c>
      <c r="B5685" t="s">
        <v>86</v>
      </c>
      <c r="C5685" t="s">
        <v>220</v>
      </c>
      <c r="D5685" t="s">
        <v>10901</v>
      </c>
      <c r="E5685">
        <v>44</v>
      </c>
    </row>
    <row r="5686" spans="1:5" x14ac:dyDescent="0.2">
      <c r="A5686" t="s">
        <v>16581</v>
      </c>
      <c r="B5686" t="s">
        <v>86</v>
      </c>
      <c r="C5686" t="s">
        <v>220</v>
      </c>
      <c r="D5686" t="s">
        <v>10903</v>
      </c>
      <c r="E5686">
        <v>104</v>
      </c>
    </row>
    <row r="5687" spans="1:5" x14ac:dyDescent="0.2">
      <c r="A5687" t="s">
        <v>16582</v>
      </c>
      <c r="B5687" t="s">
        <v>86</v>
      </c>
      <c r="C5687" t="s">
        <v>220</v>
      </c>
      <c r="D5687" t="s">
        <v>10921</v>
      </c>
      <c r="E5687">
        <v>1</v>
      </c>
    </row>
    <row r="5688" spans="1:5" x14ac:dyDescent="0.2">
      <c r="A5688" t="s">
        <v>16583</v>
      </c>
      <c r="B5688" t="s">
        <v>86</v>
      </c>
      <c r="C5688" t="s">
        <v>220</v>
      </c>
      <c r="D5688" t="s">
        <v>10925</v>
      </c>
      <c r="E5688">
        <v>3</v>
      </c>
    </row>
    <row r="5689" spans="1:5" x14ac:dyDescent="0.2">
      <c r="A5689" t="s">
        <v>16584</v>
      </c>
      <c r="B5689" t="s">
        <v>86</v>
      </c>
      <c r="C5689" t="s">
        <v>220</v>
      </c>
      <c r="D5689" t="s">
        <v>10941</v>
      </c>
      <c r="E5689">
        <v>2</v>
      </c>
    </row>
    <row r="5690" spans="1:5" x14ac:dyDescent="0.2">
      <c r="A5690" t="s">
        <v>16585</v>
      </c>
      <c r="B5690" t="s">
        <v>86</v>
      </c>
      <c r="C5690" t="s">
        <v>221</v>
      </c>
      <c r="D5690" t="s">
        <v>10869</v>
      </c>
      <c r="E5690">
        <v>4</v>
      </c>
    </row>
    <row r="5691" spans="1:5" x14ac:dyDescent="0.2">
      <c r="A5691" t="s">
        <v>16586</v>
      </c>
      <c r="B5691" t="s">
        <v>86</v>
      </c>
      <c r="C5691" t="s">
        <v>221</v>
      </c>
      <c r="D5691" t="s">
        <v>10873</v>
      </c>
      <c r="E5691">
        <v>1</v>
      </c>
    </row>
    <row r="5692" spans="1:5" x14ac:dyDescent="0.2">
      <c r="A5692" t="s">
        <v>16587</v>
      </c>
      <c r="B5692" t="s">
        <v>86</v>
      </c>
      <c r="C5692" t="s">
        <v>221</v>
      </c>
      <c r="D5692" t="s">
        <v>10875</v>
      </c>
      <c r="E5692">
        <v>1</v>
      </c>
    </row>
    <row r="5693" spans="1:5" x14ac:dyDescent="0.2">
      <c r="A5693" t="s">
        <v>16588</v>
      </c>
      <c r="B5693" t="s">
        <v>86</v>
      </c>
      <c r="C5693" t="s">
        <v>221</v>
      </c>
      <c r="D5693" t="s">
        <v>10877</v>
      </c>
      <c r="E5693">
        <v>1</v>
      </c>
    </row>
    <row r="5694" spans="1:5" x14ac:dyDescent="0.2">
      <c r="A5694" t="s">
        <v>16589</v>
      </c>
      <c r="B5694" t="s">
        <v>86</v>
      </c>
      <c r="C5694" t="s">
        <v>221</v>
      </c>
      <c r="D5694" t="s">
        <v>10881</v>
      </c>
      <c r="E5694">
        <v>1</v>
      </c>
    </row>
    <row r="5695" spans="1:5" x14ac:dyDescent="0.2">
      <c r="A5695" t="s">
        <v>16590</v>
      </c>
      <c r="B5695" t="s">
        <v>86</v>
      </c>
      <c r="C5695" t="s">
        <v>221</v>
      </c>
      <c r="D5695" t="s">
        <v>10883</v>
      </c>
      <c r="E5695">
        <v>1</v>
      </c>
    </row>
    <row r="5696" spans="1:5" x14ac:dyDescent="0.2">
      <c r="A5696" t="s">
        <v>16591</v>
      </c>
      <c r="B5696" t="s">
        <v>86</v>
      </c>
      <c r="C5696" t="s">
        <v>221</v>
      </c>
      <c r="D5696" t="s">
        <v>10887</v>
      </c>
      <c r="E5696">
        <v>4</v>
      </c>
    </row>
    <row r="5697" spans="1:5" x14ac:dyDescent="0.2">
      <c r="A5697" t="s">
        <v>16592</v>
      </c>
      <c r="B5697" t="s">
        <v>86</v>
      </c>
      <c r="C5697" t="s">
        <v>221</v>
      </c>
      <c r="D5697" t="s">
        <v>10889</v>
      </c>
      <c r="E5697">
        <v>56</v>
      </c>
    </row>
    <row r="5698" spans="1:5" x14ac:dyDescent="0.2">
      <c r="A5698" t="s">
        <v>16593</v>
      </c>
      <c r="B5698" t="s">
        <v>86</v>
      </c>
      <c r="C5698" t="s">
        <v>221</v>
      </c>
      <c r="D5698" t="s">
        <v>10899</v>
      </c>
      <c r="E5698">
        <v>1</v>
      </c>
    </row>
    <row r="5699" spans="1:5" x14ac:dyDescent="0.2">
      <c r="A5699" t="s">
        <v>16594</v>
      </c>
      <c r="B5699" t="s">
        <v>86</v>
      </c>
      <c r="C5699" t="s">
        <v>221</v>
      </c>
      <c r="D5699" t="s">
        <v>10901</v>
      </c>
      <c r="E5699">
        <v>73</v>
      </c>
    </row>
    <row r="5700" spans="1:5" x14ac:dyDescent="0.2">
      <c r="A5700" t="s">
        <v>16595</v>
      </c>
      <c r="B5700" t="s">
        <v>86</v>
      </c>
      <c r="C5700" t="s">
        <v>221</v>
      </c>
      <c r="D5700" t="s">
        <v>10903</v>
      </c>
      <c r="E5700">
        <v>108</v>
      </c>
    </row>
    <row r="5701" spans="1:5" x14ac:dyDescent="0.2">
      <c r="A5701" t="s">
        <v>16596</v>
      </c>
      <c r="B5701" t="s">
        <v>86</v>
      </c>
      <c r="C5701" t="s">
        <v>221</v>
      </c>
      <c r="D5701" t="s">
        <v>10907</v>
      </c>
      <c r="E5701">
        <v>1</v>
      </c>
    </row>
    <row r="5702" spans="1:5" x14ac:dyDescent="0.2">
      <c r="A5702" t="s">
        <v>16597</v>
      </c>
      <c r="B5702" t="s">
        <v>86</v>
      </c>
      <c r="C5702" t="s">
        <v>221</v>
      </c>
      <c r="D5702" t="s">
        <v>10909</v>
      </c>
      <c r="E5702">
        <v>2</v>
      </c>
    </row>
    <row r="5703" spans="1:5" x14ac:dyDescent="0.2">
      <c r="A5703" t="s">
        <v>16598</v>
      </c>
      <c r="B5703" t="s">
        <v>86</v>
      </c>
      <c r="C5703" t="s">
        <v>221</v>
      </c>
      <c r="D5703" t="s">
        <v>10921</v>
      </c>
      <c r="E5703">
        <v>1</v>
      </c>
    </row>
    <row r="5704" spans="1:5" x14ac:dyDescent="0.2">
      <c r="A5704" t="s">
        <v>16599</v>
      </c>
      <c r="B5704" t="s">
        <v>86</v>
      </c>
      <c r="C5704" t="s">
        <v>221</v>
      </c>
      <c r="D5704" t="s">
        <v>10925</v>
      </c>
      <c r="E5704">
        <v>4</v>
      </c>
    </row>
    <row r="5705" spans="1:5" x14ac:dyDescent="0.2">
      <c r="A5705" t="s">
        <v>16600</v>
      </c>
      <c r="B5705" t="s">
        <v>86</v>
      </c>
      <c r="C5705" t="s">
        <v>221</v>
      </c>
      <c r="D5705" t="s">
        <v>10929</v>
      </c>
      <c r="E5705">
        <v>2</v>
      </c>
    </row>
    <row r="5706" spans="1:5" x14ac:dyDescent="0.2">
      <c r="A5706" t="s">
        <v>16601</v>
      </c>
      <c r="B5706" t="s">
        <v>86</v>
      </c>
      <c r="C5706" t="s">
        <v>221</v>
      </c>
      <c r="D5706" t="s">
        <v>10941</v>
      </c>
      <c r="E5706">
        <v>2</v>
      </c>
    </row>
    <row r="5707" spans="1:5" x14ac:dyDescent="0.2">
      <c r="A5707" t="s">
        <v>16602</v>
      </c>
      <c r="B5707" t="s">
        <v>86</v>
      </c>
      <c r="C5707" t="s">
        <v>222</v>
      </c>
      <c r="D5707" t="s">
        <v>10855</v>
      </c>
      <c r="E5707">
        <v>2</v>
      </c>
    </row>
    <row r="5708" spans="1:5" x14ac:dyDescent="0.2">
      <c r="A5708" t="s">
        <v>16603</v>
      </c>
      <c r="B5708" t="s">
        <v>86</v>
      </c>
      <c r="C5708" t="s">
        <v>222</v>
      </c>
      <c r="D5708" t="s">
        <v>10859</v>
      </c>
      <c r="E5708">
        <v>3</v>
      </c>
    </row>
    <row r="5709" spans="1:5" x14ac:dyDescent="0.2">
      <c r="A5709" t="s">
        <v>16604</v>
      </c>
      <c r="B5709" t="s">
        <v>86</v>
      </c>
      <c r="C5709" t="s">
        <v>222</v>
      </c>
      <c r="D5709" t="s">
        <v>10869</v>
      </c>
      <c r="E5709">
        <v>6</v>
      </c>
    </row>
    <row r="5710" spans="1:5" x14ac:dyDescent="0.2">
      <c r="A5710" t="s">
        <v>16605</v>
      </c>
      <c r="B5710" t="s">
        <v>86</v>
      </c>
      <c r="C5710" t="s">
        <v>222</v>
      </c>
      <c r="D5710" t="s">
        <v>10881</v>
      </c>
      <c r="E5710">
        <v>1</v>
      </c>
    </row>
    <row r="5711" spans="1:5" x14ac:dyDescent="0.2">
      <c r="A5711" t="s">
        <v>16606</v>
      </c>
      <c r="B5711" t="s">
        <v>86</v>
      </c>
      <c r="C5711" t="s">
        <v>222</v>
      </c>
      <c r="D5711" t="s">
        <v>10885</v>
      </c>
      <c r="E5711">
        <v>3</v>
      </c>
    </row>
    <row r="5712" spans="1:5" x14ac:dyDescent="0.2">
      <c r="A5712" t="s">
        <v>16607</v>
      </c>
      <c r="B5712" t="s">
        <v>86</v>
      </c>
      <c r="C5712" t="s">
        <v>222</v>
      </c>
      <c r="D5712" t="s">
        <v>10887</v>
      </c>
      <c r="E5712">
        <v>9</v>
      </c>
    </row>
    <row r="5713" spans="1:5" x14ac:dyDescent="0.2">
      <c r="A5713" t="s">
        <v>16608</v>
      </c>
      <c r="B5713" t="s">
        <v>86</v>
      </c>
      <c r="C5713" t="s">
        <v>222</v>
      </c>
      <c r="D5713" t="s">
        <v>10889</v>
      </c>
      <c r="E5713">
        <v>87</v>
      </c>
    </row>
    <row r="5714" spans="1:5" x14ac:dyDescent="0.2">
      <c r="A5714" t="s">
        <v>16609</v>
      </c>
      <c r="B5714" t="s">
        <v>86</v>
      </c>
      <c r="C5714" t="s">
        <v>222</v>
      </c>
      <c r="D5714" t="s">
        <v>10895</v>
      </c>
      <c r="E5714">
        <v>3</v>
      </c>
    </row>
    <row r="5715" spans="1:5" x14ac:dyDescent="0.2">
      <c r="A5715" t="s">
        <v>16610</v>
      </c>
      <c r="B5715" t="s">
        <v>86</v>
      </c>
      <c r="C5715" t="s">
        <v>222</v>
      </c>
      <c r="D5715" t="s">
        <v>10901</v>
      </c>
      <c r="E5715">
        <v>94</v>
      </c>
    </row>
    <row r="5716" spans="1:5" x14ac:dyDescent="0.2">
      <c r="A5716" t="s">
        <v>16611</v>
      </c>
      <c r="B5716" t="s">
        <v>86</v>
      </c>
      <c r="C5716" t="s">
        <v>222</v>
      </c>
      <c r="D5716" t="s">
        <v>10903</v>
      </c>
      <c r="E5716">
        <v>243</v>
      </c>
    </row>
    <row r="5717" spans="1:5" x14ac:dyDescent="0.2">
      <c r="A5717" t="s">
        <v>16612</v>
      </c>
      <c r="B5717" t="s">
        <v>86</v>
      </c>
      <c r="C5717" t="s">
        <v>222</v>
      </c>
      <c r="D5717" t="s">
        <v>10907</v>
      </c>
      <c r="E5717">
        <v>1</v>
      </c>
    </row>
    <row r="5718" spans="1:5" x14ac:dyDescent="0.2">
      <c r="A5718" t="s">
        <v>16613</v>
      </c>
      <c r="B5718" t="s">
        <v>86</v>
      </c>
      <c r="C5718" t="s">
        <v>222</v>
      </c>
      <c r="D5718" t="s">
        <v>10909</v>
      </c>
      <c r="E5718">
        <v>1</v>
      </c>
    </row>
    <row r="5719" spans="1:5" x14ac:dyDescent="0.2">
      <c r="A5719" t="s">
        <v>16614</v>
      </c>
      <c r="B5719" t="s">
        <v>86</v>
      </c>
      <c r="C5719" t="s">
        <v>222</v>
      </c>
      <c r="D5719" t="s">
        <v>10925</v>
      </c>
      <c r="E5719">
        <v>2</v>
      </c>
    </row>
    <row r="5720" spans="1:5" x14ac:dyDescent="0.2">
      <c r="A5720" t="s">
        <v>16615</v>
      </c>
      <c r="B5720" t="s">
        <v>86</v>
      </c>
      <c r="C5720" t="s">
        <v>222</v>
      </c>
      <c r="D5720" t="s">
        <v>10927</v>
      </c>
      <c r="E5720">
        <v>3</v>
      </c>
    </row>
    <row r="5721" spans="1:5" x14ac:dyDescent="0.2">
      <c r="A5721" t="s">
        <v>16616</v>
      </c>
      <c r="B5721" t="s">
        <v>86</v>
      </c>
      <c r="C5721" t="s">
        <v>222</v>
      </c>
      <c r="D5721" t="s">
        <v>10929</v>
      </c>
      <c r="E5721">
        <v>2</v>
      </c>
    </row>
    <row r="5722" spans="1:5" x14ac:dyDescent="0.2">
      <c r="A5722" t="s">
        <v>16617</v>
      </c>
      <c r="B5722" t="s">
        <v>86</v>
      </c>
      <c r="C5722" t="s">
        <v>222</v>
      </c>
      <c r="D5722" t="s">
        <v>10931</v>
      </c>
      <c r="E5722">
        <v>1</v>
      </c>
    </row>
    <row r="5723" spans="1:5" x14ac:dyDescent="0.2">
      <c r="A5723" t="s">
        <v>16618</v>
      </c>
      <c r="B5723" t="s">
        <v>86</v>
      </c>
      <c r="C5723" t="s">
        <v>222</v>
      </c>
      <c r="D5723" t="s">
        <v>10941</v>
      </c>
      <c r="E5723">
        <v>5</v>
      </c>
    </row>
    <row r="5724" spans="1:5" x14ac:dyDescent="0.2">
      <c r="A5724" t="s">
        <v>16619</v>
      </c>
      <c r="B5724" t="s">
        <v>86</v>
      </c>
      <c r="C5724" t="s">
        <v>223</v>
      </c>
      <c r="D5724" t="s">
        <v>10887</v>
      </c>
      <c r="E5724">
        <v>1</v>
      </c>
    </row>
    <row r="5725" spans="1:5" x14ac:dyDescent="0.2">
      <c r="A5725" t="s">
        <v>16620</v>
      </c>
      <c r="B5725" t="s">
        <v>86</v>
      </c>
      <c r="C5725" t="s">
        <v>223</v>
      </c>
      <c r="D5725" t="s">
        <v>10889</v>
      </c>
      <c r="E5725">
        <v>22</v>
      </c>
    </row>
    <row r="5726" spans="1:5" x14ac:dyDescent="0.2">
      <c r="A5726" t="s">
        <v>16621</v>
      </c>
      <c r="B5726" t="s">
        <v>86</v>
      </c>
      <c r="C5726" t="s">
        <v>223</v>
      </c>
      <c r="D5726" t="s">
        <v>10901</v>
      </c>
      <c r="E5726">
        <v>22</v>
      </c>
    </row>
    <row r="5727" spans="1:5" x14ac:dyDescent="0.2">
      <c r="A5727" t="s">
        <v>16622</v>
      </c>
      <c r="B5727" t="s">
        <v>86</v>
      </c>
      <c r="C5727" t="s">
        <v>223</v>
      </c>
      <c r="D5727" t="s">
        <v>10903</v>
      </c>
      <c r="E5727">
        <v>47</v>
      </c>
    </row>
    <row r="5728" spans="1:5" x14ac:dyDescent="0.2">
      <c r="A5728" t="s">
        <v>16623</v>
      </c>
      <c r="B5728" t="s">
        <v>86</v>
      </c>
      <c r="C5728" t="s">
        <v>223</v>
      </c>
      <c r="D5728" t="s">
        <v>10917</v>
      </c>
      <c r="E5728">
        <v>1</v>
      </c>
    </row>
    <row r="5729" spans="1:5" x14ac:dyDescent="0.2">
      <c r="A5729" t="s">
        <v>16624</v>
      </c>
      <c r="B5729" t="s">
        <v>86</v>
      </c>
      <c r="C5729" t="s">
        <v>224</v>
      </c>
      <c r="D5729" t="s">
        <v>10855</v>
      </c>
      <c r="E5729">
        <v>2</v>
      </c>
    </row>
    <row r="5730" spans="1:5" x14ac:dyDescent="0.2">
      <c r="A5730" t="s">
        <v>16625</v>
      </c>
      <c r="B5730" t="s">
        <v>86</v>
      </c>
      <c r="C5730" t="s">
        <v>224</v>
      </c>
      <c r="D5730" t="s">
        <v>10869</v>
      </c>
      <c r="E5730">
        <v>2</v>
      </c>
    </row>
    <row r="5731" spans="1:5" x14ac:dyDescent="0.2">
      <c r="A5731" t="s">
        <v>16626</v>
      </c>
      <c r="B5731" t="s">
        <v>86</v>
      </c>
      <c r="C5731" t="s">
        <v>224</v>
      </c>
      <c r="D5731" t="s">
        <v>10875</v>
      </c>
      <c r="E5731">
        <v>1</v>
      </c>
    </row>
    <row r="5732" spans="1:5" x14ac:dyDescent="0.2">
      <c r="A5732" t="s">
        <v>16627</v>
      </c>
      <c r="B5732" t="s">
        <v>86</v>
      </c>
      <c r="C5732" t="s">
        <v>224</v>
      </c>
      <c r="D5732" t="s">
        <v>10877</v>
      </c>
      <c r="E5732">
        <v>1</v>
      </c>
    </row>
    <row r="5733" spans="1:5" x14ac:dyDescent="0.2">
      <c r="A5733" t="s">
        <v>16628</v>
      </c>
      <c r="B5733" t="s">
        <v>86</v>
      </c>
      <c r="C5733" t="s">
        <v>224</v>
      </c>
      <c r="D5733" t="s">
        <v>10885</v>
      </c>
      <c r="E5733">
        <v>1</v>
      </c>
    </row>
    <row r="5734" spans="1:5" x14ac:dyDescent="0.2">
      <c r="A5734" t="s">
        <v>16629</v>
      </c>
      <c r="B5734" t="s">
        <v>86</v>
      </c>
      <c r="C5734" t="s">
        <v>224</v>
      </c>
      <c r="D5734" t="s">
        <v>10887</v>
      </c>
      <c r="E5734">
        <v>4</v>
      </c>
    </row>
    <row r="5735" spans="1:5" x14ac:dyDescent="0.2">
      <c r="A5735" t="s">
        <v>16630</v>
      </c>
      <c r="B5735" t="s">
        <v>86</v>
      </c>
      <c r="C5735" t="s">
        <v>224</v>
      </c>
      <c r="D5735" t="s">
        <v>10889</v>
      </c>
      <c r="E5735">
        <v>159</v>
      </c>
    </row>
    <row r="5736" spans="1:5" x14ac:dyDescent="0.2">
      <c r="A5736" t="s">
        <v>16631</v>
      </c>
      <c r="B5736" t="s">
        <v>86</v>
      </c>
      <c r="C5736" t="s">
        <v>224</v>
      </c>
      <c r="D5736" t="s">
        <v>10895</v>
      </c>
      <c r="E5736">
        <v>1</v>
      </c>
    </row>
    <row r="5737" spans="1:5" x14ac:dyDescent="0.2">
      <c r="A5737" t="s">
        <v>16632</v>
      </c>
      <c r="B5737" t="s">
        <v>86</v>
      </c>
      <c r="C5737" t="s">
        <v>224</v>
      </c>
      <c r="D5737" t="s">
        <v>10901</v>
      </c>
      <c r="E5737">
        <v>176</v>
      </c>
    </row>
    <row r="5738" spans="1:5" x14ac:dyDescent="0.2">
      <c r="A5738" t="s">
        <v>16633</v>
      </c>
      <c r="B5738" t="s">
        <v>86</v>
      </c>
      <c r="C5738" t="s">
        <v>224</v>
      </c>
      <c r="D5738" t="s">
        <v>10903</v>
      </c>
      <c r="E5738">
        <v>339</v>
      </c>
    </row>
    <row r="5739" spans="1:5" x14ac:dyDescent="0.2">
      <c r="A5739" t="s">
        <v>16634</v>
      </c>
      <c r="B5739" t="s">
        <v>86</v>
      </c>
      <c r="C5739" t="s">
        <v>224</v>
      </c>
      <c r="D5739" t="s">
        <v>10907</v>
      </c>
      <c r="E5739">
        <v>1</v>
      </c>
    </row>
    <row r="5740" spans="1:5" x14ac:dyDescent="0.2">
      <c r="A5740" t="s">
        <v>16635</v>
      </c>
      <c r="B5740" t="s">
        <v>86</v>
      </c>
      <c r="C5740" t="s">
        <v>224</v>
      </c>
      <c r="D5740" t="s">
        <v>10921</v>
      </c>
      <c r="E5740">
        <v>1</v>
      </c>
    </row>
    <row r="5741" spans="1:5" x14ac:dyDescent="0.2">
      <c r="A5741" t="s">
        <v>16636</v>
      </c>
      <c r="B5741" t="s">
        <v>86</v>
      </c>
      <c r="C5741" t="s">
        <v>224</v>
      </c>
      <c r="D5741" t="s">
        <v>10927</v>
      </c>
      <c r="E5741">
        <v>1</v>
      </c>
    </row>
    <row r="5742" spans="1:5" x14ac:dyDescent="0.2">
      <c r="A5742" t="s">
        <v>16637</v>
      </c>
      <c r="B5742" t="s">
        <v>86</v>
      </c>
      <c r="C5742" t="s">
        <v>224</v>
      </c>
      <c r="D5742" t="s">
        <v>10941</v>
      </c>
      <c r="E5742">
        <v>3</v>
      </c>
    </row>
    <row r="5743" spans="1:5" x14ac:dyDescent="0.2">
      <c r="A5743" t="s">
        <v>16638</v>
      </c>
      <c r="B5743" t="s">
        <v>86</v>
      </c>
      <c r="C5743" t="s">
        <v>225</v>
      </c>
      <c r="D5743" t="s">
        <v>10859</v>
      </c>
      <c r="E5743">
        <v>1</v>
      </c>
    </row>
    <row r="5744" spans="1:5" x14ac:dyDescent="0.2">
      <c r="A5744" t="s">
        <v>16639</v>
      </c>
      <c r="B5744" t="s">
        <v>86</v>
      </c>
      <c r="C5744" t="s">
        <v>225</v>
      </c>
      <c r="D5744" t="s">
        <v>10869</v>
      </c>
      <c r="E5744">
        <v>1</v>
      </c>
    </row>
    <row r="5745" spans="1:5" x14ac:dyDescent="0.2">
      <c r="A5745" t="s">
        <v>16640</v>
      </c>
      <c r="B5745" t="s">
        <v>86</v>
      </c>
      <c r="C5745" t="s">
        <v>225</v>
      </c>
      <c r="D5745" t="s">
        <v>10881</v>
      </c>
      <c r="E5745">
        <v>1</v>
      </c>
    </row>
    <row r="5746" spans="1:5" x14ac:dyDescent="0.2">
      <c r="A5746" t="s">
        <v>16641</v>
      </c>
      <c r="B5746" t="s">
        <v>86</v>
      </c>
      <c r="C5746" t="s">
        <v>225</v>
      </c>
      <c r="D5746" t="s">
        <v>10887</v>
      </c>
      <c r="E5746">
        <v>1</v>
      </c>
    </row>
    <row r="5747" spans="1:5" x14ac:dyDescent="0.2">
      <c r="A5747" t="s">
        <v>16642</v>
      </c>
      <c r="B5747" t="s">
        <v>86</v>
      </c>
      <c r="C5747" t="s">
        <v>225</v>
      </c>
      <c r="D5747" t="s">
        <v>10889</v>
      </c>
      <c r="E5747">
        <v>114</v>
      </c>
    </row>
    <row r="5748" spans="1:5" x14ac:dyDescent="0.2">
      <c r="A5748" t="s">
        <v>16643</v>
      </c>
      <c r="B5748" t="s">
        <v>86</v>
      </c>
      <c r="C5748" t="s">
        <v>225</v>
      </c>
      <c r="D5748" t="s">
        <v>10901</v>
      </c>
      <c r="E5748">
        <v>120</v>
      </c>
    </row>
    <row r="5749" spans="1:5" x14ac:dyDescent="0.2">
      <c r="A5749" t="s">
        <v>16644</v>
      </c>
      <c r="B5749" t="s">
        <v>86</v>
      </c>
      <c r="C5749" t="s">
        <v>225</v>
      </c>
      <c r="D5749" t="s">
        <v>10903</v>
      </c>
      <c r="E5749">
        <v>232</v>
      </c>
    </row>
    <row r="5750" spans="1:5" x14ac:dyDescent="0.2">
      <c r="A5750" t="s">
        <v>16645</v>
      </c>
      <c r="B5750" t="s">
        <v>86</v>
      </c>
      <c r="C5750" t="s">
        <v>225</v>
      </c>
      <c r="D5750" t="s">
        <v>10929</v>
      </c>
      <c r="E5750">
        <v>1</v>
      </c>
    </row>
    <row r="5751" spans="1:5" x14ac:dyDescent="0.2">
      <c r="A5751" t="s">
        <v>16646</v>
      </c>
      <c r="B5751" t="s">
        <v>86</v>
      </c>
      <c r="C5751" t="s">
        <v>226</v>
      </c>
      <c r="D5751" t="s">
        <v>10869</v>
      </c>
      <c r="E5751">
        <v>1</v>
      </c>
    </row>
    <row r="5752" spans="1:5" x14ac:dyDescent="0.2">
      <c r="A5752" t="s">
        <v>16647</v>
      </c>
      <c r="B5752" t="s">
        <v>86</v>
      </c>
      <c r="C5752" t="s">
        <v>226</v>
      </c>
      <c r="D5752" t="s">
        <v>10873</v>
      </c>
      <c r="E5752">
        <v>1</v>
      </c>
    </row>
    <row r="5753" spans="1:5" x14ac:dyDescent="0.2">
      <c r="A5753" t="s">
        <v>16648</v>
      </c>
      <c r="B5753" t="s">
        <v>86</v>
      </c>
      <c r="C5753" t="s">
        <v>226</v>
      </c>
      <c r="D5753" t="s">
        <v>10887</v>
      </c>
      <c r="E5753">
        <v>1</v>
      </c>
    </row>
    <row r="5754" spans="1:5" x14ac:dyDescent="0.2">
      <c r="A5754" t="s">
        <v>16649</v>
      </c>
      <c r="B5754" t="s">
        <v>86</v>
      </c>
      <c r="C5754" t="s">
        <v>226</v>
      </c>
      <c r="D5754" t="s">
        <v>10889</v>
      </c>
      <c r="E5754">
        <v>48</v>
      </c>
    </row>
    <row r="5755" spans="1:5" x14ac:dyDescent="0.2">
      <c r="A5755" t="s">
        <v>16650</v>
      </c>
      <c r="B5755" t="s">
        <v>86</v>
      </c>
      <c r="C5755" t="s">
        <v>226</v>
      </c>
      <c r="D5755" t="s">
        <v>10901</v>
      </c>
      <c r="E5755">
        <v>54</v>
      </c>
    </row>
    <row r="5756" spans="1:5" x14ac:dyDescent="0.2">
      <c r="A5756" t="s">
        <v>16651</v>
      </c>
      <c r="B5756" t="s">
        <v>86</v>
      </c>
      <c r="C5756" t="s">
        <v>226</v>
      </c>
      <c r="D5756" t="s">
        <v>10903</v>
      </c>
      <c r="E5756">
        <v>113</v>
      </c>
    </row>
    <row r="5757" spans="1:5" x14ac:dyDescent="0.2">
      <c r="A5757" t="s">
        <v>16652</v>
      </c>
      <c r="B5757" t="s">
        <v>86</v>
      </c>
      <c r="C5757" t="s">
        <v>227</v>
      </c>
      <c r="D5757" t="s">
        <v>10859</v>
      </c>
      <c r="E5757">
        <v>1</v>
      </c>
    </row>
    <row r="5758" spans="1:5" x14ac:dyDescent="0.2">
      <c r="A5758" t="s">
        <v>16653</v>
      </c>
      <c r="B5758" t="s">
        <v>86</v>
      </c>
      <c r="C5758" t="s">
        <v>227</v>
      </c>
      <c r="D5758" t="s">
        <v>10863</v>
      </c>
      <c r="E5758">
        <v>1</v>
      </c>
    </row>
    <row r="5759" spans="1:5" x14ac:dyDescent="0.2">
      <c r="A5759" t="s">
        <v>16654</v>
      </c>
      <c r="B5759" t="s">
        <v>86</v>
      </c>
      <c r="C5759" t="s">
        <v>227</v>
      </c>
      <c r="D5759" t="s">
        <v>10869</v>
      </c>
      <c r="E5759">
        <v>1</v>
      </c>
    </row>
    <row r="5760" spans="1:5" x14ac:dyDescent="0.2">
      <c r="A5760" t="s">
        <v>16655</v>
      </c>
      <c r="B5760" t="s">
        <v>86</v>
      </c>
      <c r="C5760" t="s">
        <v>227</v>
      </c>
      <c r="D5760" t="s">
        <v>10883</v>
      </c>
      <c r="E5760">
        <v>1</v>
      </c>
    </row>
    <row r="5761" spans="1:5" x14ac:dyDescent="0.2">
      <c r="A5761" t="s">
        <v>16656</v>
      </c>
      <c r="B5761" t="s">
        <v>86</v>
      </c>
      <c r="C5761" t="s">
        <v>227</v>
      </c>
      <c r="D5761" t="s">
        <v>10887</v>
      </c>
      <c r="E5761">
        <v>1</v>
      </c>
    </row>
    <row r="5762" spans="1:5" x14ac:dyDescent="0.2">
      <c r="A5762" t="s">
        <v>16657</v>
      </c>
      <c r="B5762" t="s">
        <v>86</v>
      </c>
      <c r="C5762" t="s">
        <v>227</v>
      </c>
      <c r="D5762" t="s">
        <v>10889</v>
      </c>
      <c r="E5762">
        <v>32</v>
      </c>
    </row>
    <row r="5763" spans="1:5" x14ac:dyDescent="0.2">
      <c r="A5763" t="s">
        <v>16658</v>
      </c>
      <c r="B5763" t="s">
        <v>86</v>
      </c>
      <c r="C5763" t="s">
        <v>227</v>
      </c>
      <c r="D5763" t="s">
        <v>10893</v>
      </c>
      <c r="E5763">
        <v>1</v>
      </c>
    </row>
    <row r="5764" spans="1:5" x14ac:dyDescent="0.2">
      <c r="A5764" t="s">
        <v>16659</v>
      </c>
      <c r="B5764" t="s">
        <v>86</v>
      </c>
      <c r="C5764" t="s">
        <v>227</v>
      </c>
      <c r="D5764" t="s">
        <v>10901</v>
      </c>
      <c r="E5764">
        <v>36</v>
      </c>
    </row>
    <row r="5765" spans="1:5" x14ac:dyDescent="0.2">
      <c r="A5765" t="s">
        <v>16660</v>
      </c>
      <c r="B5765" t="s">
        <v>86</v>
      </c>
      <c r="C5765" t="s">
        <v>227</v>
      </c>
      <c r="D5765" t="s">
        <v>10903</v>
      </c>
      <c r="E5765">
        <v>63</v>
      </c>
    </row>
    <row r="5766" spans="1:5" x14ac:dyDescent="0.2">
      <c r="A5766" t="s">
        <v>16661</v>
      </c>
      <c r="B5766" t="s">
        <v>86</v>
      </c>
      <c r="C5766" t="s">
        <v>227</v>
      </c>
      <c r="D5766" t="s">
        <v>10907</v>
      </c>
      <c r="E5766">
        <v>1</v>
      </c>
    </row>
    <row r="5767" spans="1:5" x14ac:dyDescent="0.2">
      <c r="A5767" t="s">
        <v>16662</v>
      </c>
      <c r="B5767" t="s">
        <v>86</v>
      </c>
      <c r="C5767" t="s">
        <v>227</v>
      </c>
      <c r="D5767" t="s">
        <v>10909</v>
      </c>
      <c r="E5767">
        <v>1</v>
      </c>
    </row>
    <row r="5768" spans="1:5" x14ac:dyDescent="0.2">
      <c r="A5768" t="s">
        <v>16663</v>
      </c>
      <c r="B5768" t="s">
        <v>86</v>
      </c>
      <c r="C5768" t="s">
        <v>227</v>
      </c>
      <c r="D5768" t="s">
        <v>10921</v>
      </c>
      <c r="E5768">
        <v>1</v>
      </c>
    </row>
    <row r="5769" spans="1:5" x14ac:dyDescent="0.2">
      <c r="A5769" t="s">
        <v>16664</v>
      </c>
      <c r="B5769" t="s">
        <v>86</v>
      </c>
      <c r="C5769" t="s">
        <v>227</v>
      </c>
      <c r="D5769" t="s">
        <v>10925</v>
      </c>
      <c r="E5769">
        <v>1</v>
      </c>
    </row>
    <row r="5770" spans="1:5" x14ac:dyDescent="0.2">
      <c r="A5770" t="s">
        <v>16665</v>
      </c>
      <c r="B5770" t="s">
        <v>86</v>
      </c>
      <c r="C5770" t="s">
        <v>227</v>
      </c>
      <c r="D5770" t="s">
        <v>10927</v>
      </c>
      <c r="E5770">
        <v>1</v>
      </c>
    </row>
    <row r="5771" spans="1:5" x14ac:dyDescent="0.2">
      <c r="A5771" t="s">
        <v>16666</v>
      </c>
      <c r="B5771" t="s">
        <v>86</v>
      </c>
      <c r="C5771" t="s">
        <v>227</v>
      </c>
      <c r="D5771" t="s">
        <v>10929</v>
      </c>
      <c r="E5771">
        <v>1</v>
      </c>
    </row>
    <row r="5772" spans="1:5" x14ac:dyDescent="0.2">
      <c r="A5772" t="s">
        <v>16667</v>
      </c>
      <c r="B5772" t="s">
        <v>86</v>
      </c>
      <c r="C5772" t="s">
        <v>228</v>
      </c>
      <c r="D5772" t="s">
        <v>10869</v>
      </c>
      <c r="E5772">
        <v>2</v>
      </c>
    </row>
    <row r="5773" spans="1:5" x14ac:dyDescent="0.2">
      <c r="A5773" t="s">
        <v>16668</v>
      </c>
      <c r="B5773" t="s">
        <v>86</v>
      </c>
      <c r="C5773" t="s">
        <v>228</v>
      </c>
      <c r="D5773" t="s">
        <v>10875</v>
      </c>
      <c r="E5773">
        <v>1</v>
      </c>
    </row>
    <row r="5774" spans="1:5" x14ac:dyDescent="0.2">
      <c r="A5774" t="s">
        <v>16669</v>
      </c>
      <c r="B5774" t="s">
        <v>86</v>
      </c>
      <c r="C5774" t="s">
        <v>228</v>
      </c>
      <c r="D5774" t="s">
        <v>10887</v>
      </c>
      <c r="E5774">
        <v>3</v>
      </c>
    </row>
    <row r="5775" spans="1:5" x14ac:dyDescent="0.2">
      <c r="A5775" t="s">
        <v>16670</v>
      </c>
      <c r="B5775" t="s">
        <v>86</v>
      </c>
      <c r="C5775" t="s">
        <v>228</v>
      </c>
      <c r="D5775" t="s">
        <v>10889</v>
      </c>
      <c r="E5775">
        <v>114</v>
      </c>
    </row>
    <row r="5776" spans="1:5" x14ac:dyDescent="0.2">
      <c r="A5776" t="s">
        <v>16671</v>
      </c>
      <c r="B5776" t="s">
        <v>86</v>
      </c>
      <c r="C5776" t="s">
        <v>228</v>
      </c>
      <c r="D5776" t="s">
        <v>10901</v>
      </c>
      <c r="E5776">
        <v>130</v>
      </c>
    </row>
    <row r="5777" spans="1:5" x14ac:dyDescent="0.2">
      <c r="A5777" t="s">
        <v>16672</v>
      </c>
      <c r="B5777" t="s">
        <v>86</v>
      </c>
      <c r="C5777" t="s">
        <v>228</v>
      </c>
      <c r="D5777" t="s">
        <v>10903</v>
      </c>
      <c r="E5777">
        <v>250</v>
      </c>
    </row>
    <row r="5778" spans="1:5" x14ac:dyDescent="0.2">
      <c r="A5778" t="s">
        <v>16673</v>
      </c>
      <c r="B5778" t="s">
        <v>86</v>
      </c>
      <c r="C5778" t="s">
        <v>228</v>
      </c>
      <c r="D5778" t="s">
        <v>10917</v>
      </c>
      <c r="E5778">
        <v>1</v>
      </c>
    </row>
    <row r="5779" spans="1:5" x14ac:dyDescent="0.2">
      <c r="A5779" t="s">
        <v>16674</v>
      </c>
      <c r="B5779" t="s">
        <v>86</v>
      </c>
      <c r="C5779" t="s">
        <v>228</v>
      </c>
      <c r="D5779" t="s">
        <v>10941</v>
      </c>
      <c r="E5779">
        <v>1</v>
      </c>
    </row>
    <row r="5780" spans="1:5" x14ac:dyDescent="0.2">
      <c r="A5780" t="s">
        <v>16675</v>
      </c>
      <c r="B5780" t="s">
        <v>86</v>
      </c>
      <c r="C5780" t="s">
        <v>229</v>
      </c>
      <c r="D5780" t="s">
        <v>10855</v>
      </c>
      <c r="E5780">
        <v>2</v>
      </c>
    </row>
    <row r="5781" spans="1:5" x14ac:dyDescent="0.2">
      <c r="A5781" t="s">
        <v>16676</v>
      </c>
      <c r="B5781" t="s">
        <v>86</v>
      </c>
      <c r="C5781" t="s">
        <v>229</v>
      </c>
      <c r="D5781" t="s">
        <v>10873</v>
      </c>
      <c r="E5781">
        <v>1</v>
      </c>
    </row>
    <row r="5782" spans="1:5" x14ac:dyDescent="0.2">
      <c r="A5782" t="s">
        <v>16677</v>
      </c>
      <c r="B5782" t="s">
        <v>86</v>
      </c>
      <c r="C5782" t="s">
        <v>229</v>
      </c>
      <c r="D5782" t="s">
        <v>10885</v>
      </c>
      <c r="E5782">
        <v>1</v>
      </c>
    </row>
    <row r="5783" spans="1:5" x14ac:dyDescent="0.2">
      <c r="A5783" t="s">
        <v>16678</v>
      </c>
      <c r="B5783" t="s">
        <v>86</v>
      </c>
      <c r="C5783" t="s">
        <v>229</v>
      </c>
      <c r="D5783" t="s">
        <v>10887</v>
      </c>
      <c r="E5783">
        <v>4</v>
      </c>
    </row>
    <row r="5784" spans="1:5" x14ac:dyDescent="0.2">
      <c r="A5784" t="s">
        <v>16679</v>
      </c>
      <c r="B5784" t="s">
        <v>86</v>
      </c>
      <c r="C5784" t="s">
        <v>229</v>
      </c>
      <c r="D5784" t="s">
        <v>10889</v>
      </c>
      <c r="E5784">
        <v>40</v>
      </c>
    </row>
    <row r="5785" spans="1:5" x14ac:dyDescent="0.2">
      <c r="A5785" t="s">
        <v>16680</v>
      </c>
      <c r="B5785" t="s">
        <v>86</v>
      </c>
      <c r="C5785" t="s">
        <v>229</v>
      </c>
      <c r="D5785" t="s">
        <v>10901</v>
      </c>
      <c r="E5785">
        <v>43</v>
      </c>
    </row>
    <row r="5786" spans="1:5" x14ac:dyDescent="0.2">
      <c r="A5786" t="s">
        <v>16681</v>
      </c>
      <c r="B5786" t="s">
        <v>86</v>
      </c>
      <c r="C5786" t="s">
        <v>229</v>
      </c>
      <c r="D5786" t="s">
        <v>10903</v>
      </c>
      <c r="E5786">
        <v>86</v>
      </c>
    </row>
    <row r="5787" spans="1:5" x14ac:dyDescent="0.2">
      <c r="A5787" t="s">
        <v>16682</v>
      </c>
      <c r="B5787" t="s">
        <v>86</v>
      </c>
      <c r="C5787" t="s">
        <v>229</v>
      </c>
      <c r="D5787" t="s">
        <v>10907</v>
      </c>
      <c r="E5787">
        <v>2</v>
      </c>
    </row>
    <row r="5788" spans="1:5" x14ac:dyDescent="0.2">
      <c r="A5788" t="s">
        <v>16683</v>
      </c>
      <c r="B5788" t="s">
        <v>86</v>
      </c>
      <c r="C5788" t="s">
        <v>229</v>
      </c>
      <c r="D5788" t="s">
        <v>10929</v>
      </c>
      <c r="E5788">
        <v>1</v>
      </c>
    </row>
    <row r="5789" spans="1:5" x14ac:dyDescent="0.2">
      <c r="A5789" t="s">
        <v>16684</v>
      </c>
      <c r="B5789" t="s">
        <v>86</v>
      </c>
      <c r="C5789" t="s">
        <v>229</v>
      </c>
      <c r="D5789" t="s">
        <v>10941</v>
      </c>
      <c r="E5789">
        <v>1</v>
      </c>
    </row>
    <row r="5790" spans="1:5" x14ac:dyDescent="0.2">
      <c r="A5790" t="s">
        <v>16685</v>
      </c>
      <c r="B5790" t="s">
        <v>86</v>
      </c>
      <c r="C5790" t="s">
        <v>230</v>
      </c>
      <c r="D5790" t="s">
        <v>10851</v>
      </c>
      <c r="E5790">
        <v>1</v>
      </c>
    </row>
    <row r="5791" spans="1:5" x14ac:dyDescent="0.2">
      <c r="A5791" t="s">
        <v>16686</v>
      </c>
      <c r="B5791" t="s">
        <v>86</v>
      </c>
      <c r="C5791" t="s">
        <v>230</v>
      </c>
      <c r="D5791" t="s">
        <v>10869</v>
      </c>
      <c r="E5791">
        <v>2</v>
      </c>
    </row>
    <row r="5792" spans="1:5" x14ac:dyDescent="0.2">
      <c r="A5792" t="s">
        <v>16687</v>
      </c>
      <c r="B5792" t="s">
        <v>86</v>
      </c>
      <c r="C5792" t="s">
        <v>230</v>
      </c>
      <c r="D5792" t="s">
        <v>10885</v>
      </c>
      <c r="E5792">
        <v>1</v>
      </c>
    </row>
    <row r="5793" spans="1:5" x14ac:dyDescent="0.2">
      <c r="A5793" t="s">
        <v>16688</v>
      </c>
      <c r="B5793" t="s">
        <v>86</v>
      </c>
      <c r="C5793" t="s">
        <v>230</v>
      </c>
      <c r="D5793" t="s">
        <v>10887</v>
      </c>
      <c r="E5793">
        <v>4</v>
      </c>
    </row>
    <row r="5794" spans="1:5" x14ac:dyDescent="0.2">
      <c r="A5794" t="s">
        <v>16689</v>
      </c>
      <c r="B5794" t="s">
        <v>86</v>
      </c>
      <c r="C5794" t="s">
        <v>230</v>
      </c>
      <c r="D5794" t="s">
        <v>10889</v>
      </c>
      <c r="E5794">
        <v>449</v>
      </c>
    </row>
    <row r="5795" spans="1:5" x14ac:dyDescent="0.2">
      <c r="A5795" t="s">
        <v>16690</v>
      </c>
      <c r="B5795" t="s">
        <v>86</v>
      </c>
      <c r="C5795" t="s">
        <v>230</v>
      </c>
      <c r="D5795" t="s">
        <v>10901</v>
      </c>
      <c r="E5795">
        <v>533</v>
      </c>
    </row>
    <row r="5796" spans="1:5" x14ac:dyDescent="0.2">
      <c r="A5796" t="s">
        <v>16691</v>
      </c>
      <c r="B5796" t="s">
        <v>86</v>
      </c>
      <c r="C5796" t="s">
        <v>230</v>
      </c>
      <c r="D5796" t="s">
        <v>10903</v>
      </c>
      <c r="E5796">
        <v>1026</v>
      </c>
    </row>
    <row r="5797" spans="1:5" x14ac:dyDescent="0.2">
      <c r="A5797" t="s">
        <v>16692</v>
      </c>
      <c r="B5797" t="s">
        <v>86</v>
      </c>
      <c r="C5797" t="s">
        <v>230</v>
      </c>
      <c r="D5797" t="s">
        <v>10909</v>
      </c>
      <c r="E5797">
        <v>1</v>
      </c>
    </row>
    <row r="5798" spans="1:5" x14ac:dyDescent="0.2">
      <c r="A5798" t="s">
        <v>16693</v>
      </c>
      <c r="B5798" t="s">
        <v>86</v>
      </c>
      <c r="C5798" t="s">
        <v>230</v>
      </c>
      <c r="D5798" t="s">
        <v>10917</v>
      </c>
      <c r="E5798">
        <v>1</v>
      </c>
    </row>
    <row r="5799" spans="1:5" x14ac:dyDescent="0.2">
      <c r="A5799" t="s">
        <v>16694</v>
      </c>
      <c r="B5799" t="s">
        <v>86</v>
      </c>
      <c r="C5799" t="s">
        <v>230</v>
      </c>
      <c r="D5799" t="s">
        <v>10925</v>
      </c>
      <c r="E5799">
        <v>1</v>
      </c>
    </row>
    <row r="5800" spans="1:5" x14ac:dyDescent="0.2">
      <c r="A5800" t="s">
        <v>16695</v>
      </c>
      <c r="B5800" t="s">
        <v>86</v>
      </c>
      <c r="C5800" t="s">
        <v>230</v>
      </c>
      <c r="D5800" t="s">
        <v>10927</v>
      </c>
      <c r="E5800">
        <v>1</v>
      </c>
    </row>
    <row r="5801" spans="1:5" x14ac:dyDescent="0.2">
      <c r="A5801" t="s">
        <v>16696</v>
      </c>
      <c r="B5801" t="s">
        <v>86</v>
      </c>
      <c r="C5801" t="s">
        <v>230</v>
      </c>
      <c r="D5801" t="s">
        <v>10929</v>
      </c>
      <c r="E5801">
        <v>1</v>
      </c>
    </row>
    <row r="5802" spans="1:5" x14ac:dyDescent="0.2">
      <c r="A5802" t="s">
        <v>16697</v>
      </c>
      <c r="B5802" t="s">
        <v>86</v>
      </c>
      <c r="C5802" t="s">
        <v>230</v>
      </c>
      <c r="D5802" t="s">
        <v>10941</v>
      </c>
      <c r="E5802">
        <v>1</v>
      </c>
    </row>
    <row r="5803" spans="1:5" x14ac:dyDescent="0.2">
      <c r="A5803" t="s">
        <v>16698</v>
      </c>
      <c r="B5803" t="s">
        <v>86</v>
      </c>
      <c r="C5803" t="s">
        <v>231</v>
      </c>
      <c r="D5803" t="s">
        <v>10877</v>
      </c>
      <c r="E5803">
        <v>1</v>
      </c>
    </row>
    <row r="5804" spans="1:5" x14ac:dyDescent="0.2">
      <c r="A5804" t="s">
        <v>16699</v>
      </c>
      <c r="B5804" t="s">
        <v>86</v>
      </c>
      <c r="C5804" t="s">
        <v>231</v>
      </c>
      <c r="D5804" t="s">
        <v>10887</v>
      </c>
      <c r="E5804">
        <v>1</v>
      </c>
    </row>
    <row r="5805" spans="1:5" x14ac:dyDescent="0.2">
      <c r="A5805" t="s">
        <v>16700</v>
      </c>
      <c r="B5805" t="s">
        <v>86</v>
      </c>
      <c r="C5805" t="s">
        <v>231</v>
      </c>
      <c r="D5805" t="s">
        <v>10889</v>
      </c>
      <c r="E5805">
        <v>81</v>
      </c>
    </row>
    <row r="5806" spans="1:5" x14ac:dyDescent="0.2">
      <c r="A5806" t="s">
        <v>16701</v>
      </c>
      <c r="B5806" t="s">
        <v>86</v>
      </c>
      <c r="C5806" t="s">
        <v>231</v>
      </c>
      <c r="D5806" t="s">
        <v>10901</v>
      </c>
      <c r="E5806">
        <v>86</v>
      </c>
    </row>
    <row r="5807" spans="1:5" x14ac:dyDescent="0.2">
      <c r="A5807" t="s">
        <v>16702</v>
      </c>
      <c r="B5807" t="s">
        <v>86</v>
      </c>
      <c r="C5807" t="s">
        <v>231</v>
      </c>
      <c r="D5807" t="s">
        <v>10903</v>
      </c>
      <c r="E5807">
        <v>179</v>
      </c>
    </row>
    <row r="5808" spans="1:5" x14ac:dyDescent="0.2">
      <c r="A5808" t="s">
        <v>16703</v>
      </c>
      <c r="B5808" t="s">
        <v>86</v>
      </c>
      <c r="C5808" t="s">
        <v>232</v>
      </c>
      <c r="D5808" t="s">
        <v>10883</v>
      </c>
      <c r="E5808">
        <v>1</v>
      </c>
    </row>
    <row r="5809" spans="1:5" x14ac:dyDescent="0.2">
      <c r="A5809" t="s">
        <v>16704</v>
      </c>
      <c r="B5809" t="s">
        <v>86</v>
      </c>
      <c r="C5809" t="s">
        <v>232</v>
      </c>
      <c r="D5809" t="s">
        <v>10887</v>
      </c>
      <c r="E5809">
        <v>1</v>
      </c>
    </row>
    <row r="5810" spans="1:5" x14ac:dyDescent="0.2">
      <c r="A5810" t="s">
        <v>16705</v>
      </c>
      <c r="B5810" t="s">
        <v>86</v>
      </c>
      <c r="C5810" t="s">
        <v>232</v>
      </c>
      <c r="D5810" t="s">
        <v>10889</v>
      </c>
      <c r="E5810">
        <v>79</v>
      </c>
    </row>
    <row r="5811" spans="1:5" x14ac:dyDescent="0.2">
      <c r="A5811" t="s">
        <v>16706</v>
      </c>
      <c r="B5811" t="s">
        <v>86</v>
      </c>
      <c r="C5811" t="s">
        <v>232</v>
      </c>
      <c r="D5811" t="s">
        <v>10901</v>
      </c>
      <c r="E5811">
        <v>86</v>
      </c>
    </row>
    <row r="5812" spans="1:5" x14ac:dyDescent="0.2">
      <c r="A5812" t="s">
        <v>16707</v>
      </c>
      <c r="B5812" t="s">
        <v>86</v>
      </c>
      <c r="C5812" t="s">
        <v>232</v>
      </c>
      <c r="D5812" t="s">
        <v>10903</v>
      </c>
      <c r="E5812">
        <v>160</v>
      </c>
    </row>
    <row r="5813" spans="1:5" x14ac:dyDescent="0.2">
      <c r="A5813" t="s">
        <v>16708</v>
      </c>
      <c r="B5813" t="s">
        <v>86</v>
      </c>
      <c r="C5813" t="s">
        <v>232</v>
      </c>
      <c r="D5813" t="s">
        <v>10931</v>
      </c>
      <c r="E5813">
        <v>1</v>
      </c>
    </row>
    <row r="5814" spans="1:5" x14ac:dyDescent="0.2">
      <c r="A5814" t="s">
        <v>16709</v>
      </c>
      <c r="B5814" t="s">
        <v>86</v>
      </c>
      <c r="C5814" t="s">
        <v>233</v>
      </c>
      <c r="D5814" t="s">
        <v>10851</v>
      </c>
      <c r="E5814">
        <v>1</v>
      </c>
    </row>
    <row r="5815" spans="1:5" x14ac:dyDescent="0.2">
      <c r="A5815" t="s">
        <v>16710</v>
      </c>
      <c r="B5815" t="s">
        <v>86</v>
      </c>
      <c r="C5815" t="s">
        <v>233</v>
      </c>
      <c r="D5815" t="s">
        <v>10853</v>
      </c>
      <c r="E5815">
        <v>1</v>
      </c>
    </row>
    <row r="5816" spans="1:5" x14ac:dyDescent="0.2">
      <c r="A5816" t="s">
        <v>16711</v>
      </c>
      <c r="B5816" t="s">
        <v>86</v>
      </c>
      <c r="C5816" t="s">
        <v>233</v>
      </c>
      <c r="D5816" t="s">
        <v>10855</v>
      </c>
      <c r="E5816">
        <v>2</v>
      </c>
    </row>
    <row r="5817" spans="1:5" x14ac:dyDescent="0.2">
      <c r="A5817" t="s">
        <v>16712</v>
      </c>
      <c r="B5817" t="s">
        <v>86</v>
      </c>
      <c r="C5817" t="s">
        <v>233</v>
      </c>
      <c r="D5817" t="s">
        <v>10869</v>
      </c>
      <c r="E5817">
        <v>2</v>
      </c>
    </row>
    <row r="5818" spans="1:5" x14ac:dyDescent="0.2">
      <c r="A5818" t="s">
        <v>16713</v>
      </c>
      <c r="B5818" t="s">
        <v>86</v>
      </c>
      <c r="C5818" t="s">
        <v>233</v>
      </c>
      <c r="D5818" t="s">
        <v>10873</v>
      </c>
      <c r="E5818">
        <v>2</v>
      </c>
    </row>
    <row r="5819" spans="1:5" x14ac:dyDescent="0.2">
      <c r="A5819" t="s">
        <v>16714</v>
      </c>
      <c r="B5819" t="s">
        <v>86</v>
      </c>
      <c r="C5819" t="s">
        <v>233</v>
      </c>
      <c r="D5819" t="s">
        <v>10875</v>
      </c>
      <c r="E5819">
        <v>1</v>
      </c>
    </row>
    <row r="5820" spans="1:5" x14ac:dyDescent="0.2">
      <c r="A5820" t="s">
        <v>16715</v>
      </c>
      <c r="B5820" t="s">
        <v>86</v>
      </c>
      <c r="C5820" t="s">
        <v>233</v>
      </c>
      <c r="D5820" t="s">
        <v>10887</v>
      </c>
      <c r="E5820">
        <v>4</v>
      </c>
    </row>
    <row r="5821" spans="1:5" x14ac:dyDescent="0.2">
      <c r="A5821" t="s">
        <v>16716</v>
      </c>
      <c r="B5821" t="s">
        <v>86</v>
      </c>
      <c r="C5821" t="s">
        <v>233</v>
      </c>
      <c r="D5821" t="s">
        <v>10889</v>
      </c>
      <c r="E5821">
        <v>89</v>
      </c>
    </row>
    <row r="5822" spans="1:5" x14ac:dyDescent="0.2">
      <c r="A5822" t="s">
        <v>16717</v>
      </c>
      <c r="B5822" t="s">
        <v>86</v>
      </c>
      <c r="C5822" t="s">
        <v>233</v>
      </c>
      <c r="D5822" t="s">
        <v>10893</v>
      </c>
      <c r="E5822">
        <v>1</v>
      </c>
    </row>
    <row r="5823" spans="1:5" x14ac:dyDescent="0.2">
      <c r="A5823" t="s">
        <v>16718</v>
      </c>
      <c r="B5823" t="s">
        <v>86</v>
      </c>
      <c r="C5823" t="s">
        <v>233</v>
      </c>
      <c r="D5823" t="s">
        <v>10899</v>
      </c>
      <c r="E5823">
        <v>3</v>
      </c>
    </row>
    <row r="5824" spans="1:5" x14ac:dyDescent="0.2">
      <c r="A5824" t="s">
        <v>16719</v>
      </c>
      <c r="B5824" t="s">
        <v>86</v>
      </c>
      <c r="C5824" t="s">
        <v>233</v>
      </c>
      <c r="D5824" t="s">
        <v>10901</v>
      </c>
      <c r="E5824">
        <v>92</v>
      </c>
    </row>
    <row r="5825" spans="1:5" x14ac:dyDescent="0.2">
      <c r="A5825" t="s">
        <v>16720</v>
      </c>
      <c r="B5825" t="s">
        <v>86</v>
      </c>
      <c r="C5825" t="s">
        <v>233</v>
      </c>
      <c r="D5825" t="s">
        <v>10903</v>
      </c>
      <c r="E5825">
        <v>169</v>
      </c>
    </row>
    <row r="5826" spans="1:5" x14ac:dyDescent="0.2">
      <c r="A5826" t="s">
        <v>16721</v>
      </c>
      <c r="B5826" t="s">
        <v>86</v>
      </c>
      <c r="C5826" t="s">
        <v>233</v>
      </c>
      <c r="D5826" t="s">
        <v>10907</v>
      </c>
      <c r="E5826">
        <v>2</v>
      </c>
    </row>
    <row r="5827" spans="1:5" x14ac:dyDescent="0.2">
      <c r="A5827" t="s">
        <v>16722</v>
      </c>
      <c r="B5827" t="s">
        <v>86</v>
      </c>
      <c r="C5827" t="s">
        <v>233</v>
      </c>
      <c r="D5827" t="s">
        <v>10927</v>
      </c>
      <c r="E5827">
        <v>1</v>
      </c>
    </row>
    <row r="5828" spans="1:5" x14ac:dyDescent="0.2">
      <c r="A5828" t="s">
        <v>16723</v>
      </c>
      <c r="B5828" t="s">
        <v>86</v>
      </c>
      <c r="C5828" t="s">
        <v>233</v>
      </c>
      <c r="D5828" t="s">
        <v>10929</v>
      </c>
      <c r="E5828">
        <v>1</v>
      </c>
    </row>
    <row r="5829" spans="1:5" x14ac:dyDescent="0.2">
      <c r="A5829" t="s">
        <v>16724</v>
      </c>
      <c r="B5829" t="s">
        <v>86</v>
      </c>
      <c r="C5829" t="s">
        <v>233</v>
      </c>
      <c r="D5829" t="s">
        <v>10941</v>
      </c>
      <c r="E5829">
        <v>2</v>
      </c>
    </row>
    <row r="5830" spans="1:5" x14ac:dyDescent="0.2">
      <c r="A5830" t="s">
        <v>16725</v>
      </c>
      <c r="B5830" t="s">
        <v>86</v>
      </c>
      <c r="C5830" t="s">
        <v>234</v>
      </c>
      <c r="D5830" t="s">
        <v>10855</v>
      </c>
      <c r="E5830">
        <v>1</v>
      </c>
    </row>
    <row r="5831" spans="1:5" x14ac:dyDescent="0.2">
      <c r="A5831" t="s">
        <v>16726</v>
      </c>
      <c r="B5831" t="s">
        <v>86</v>
      </c>
      <c r="C5831" t="s">
        <v>234</v>
      </c>
      <c r="D5831" t="s">
        <v>10887</v>
      </c>
      <c r="E5831">
        <v>1</v>
      </c>
    </row>
    <row r="5832" spans="1:5" x14ac:dyDescent="0.2">
      <c r="A5832" t="s">
        <v>16727</v>
      </c>
      <c r="B5832" t="s">
        <v>86</v>
      </c>
      <c r="C5832" t="s">
        <v>234</v>
      </c>
      <c r="D5832" t="s">
        <v>10889</v>
      </c>
      <c r="E5832">
        <v>34</v>
      </c>
    </row>
    <row r="5833" spans="1:5" x14ac:dyDescent="0.2">
      <c r="A5833" t="s">
        <v>16728</v>
      </c>
      <c r="B5833" t="s">
        <v>86</v>
      </c>
      <c r="C5833" t="s">
        <v>234</v>
      </c>
      <c r="D5833" t="s">
        <v>10893</v>
      </c>
      <c r="E5833">
        <v>1</v>
      </c>
    </row>
    <row r="5834" spans="1:5" x14ac:dyDescent="0.2">
      <c r="A5834" t="s">
        <v>16729</v>
      </c>
      <c r="B5834" t="s">
        <v>86</v>
      </c>
      <c r="C5834" t="s">
        <v>234</v>
      </c>
      <c r="D5834" t="s">
        <v>10901</v>
      </c>
      <c r="E5834">
        <v>36</v>
      </c>
    </row>
    <row r="5835" spans="1:5" x14ac:dyDescent="0.2">
      <c r="A5835" t="s">
        <v>16730</v>
      </c>
      <c r="B5835" t="s">
        <v>86</v>
      </c>
      <c r="C5835" t="s">
        <v>234</v>
      </c>
      <c r="D5835" t="s">
        <v>10903</v>
      </c>
      <c r="E5835">
        <v>86</v>
      </c>
    </row>
    <row r="5836" spans="1:5" x14ac:dyDescent="0.2">
      <c r="A5836" t="s">
        <v>16731</v>
      </c>
      <c r="B5836" t="s">
        <v>86</v>
      </c>
      <c r="C5836" t="s">
        <v>235</v>
      </c>
      <c r="D5836" t="s">
        <v>10869</v>
      </c>
      <c r="E5836">
        <v>1</v>
      </c>
    </row>
    <row r="5837" spans="1:5" x14ac:dyDescent="0.2">
      <c r="A5837" t="s">
        <v>16732</v>
      </c>
      <c r="B5837" t="s">
        <v>86</v>
      </c>
      <c r="C5837" t="s">
        <v>235</v>
      </c>
      <c r="D5837" t="s">
        <v>10887</v>
      </c>
      <c r="E5837">
        <v>1</v>
      </c>
    </row>
    <row r="5838" spans="1:5" x14ac:dyDescent="0.2">
      <c r="A5838" t="s">
        <v>16733</v>
      </c>
      <c r="B5838" t="s">
        <v>86</v>
      </c>
      <c r="C5838" t="s">
        <v>235</v>
      </c>
      <c r="D5838" t="s">
        <v>10889</v>
      </c>
      <c r="E5838">
        <v>33</v>
      </c>
    </row>
    <row r="5839" spans="1:5" x14ac:dyDescent="0.2">
      <c r="A5839" t="s">
        <v>16734</v>
      </c>
      <c r="B5839" t="s">
        <v>86</v>
      </c>
      <c r="C5839" t="s">
        <v>235</v>
      </c>
      <c r="D5839" t="s">
        <v>10901</v>
      </c>
      <c r="E5839">
        <v>43</v>
      </c>
    </row>
    <row r="5840" spans="1:5" x14ac:dyDescent="0.2">
      <c r="A5840" t="s">
        <v>16735</v>
      </c>
      <c r="B5840" t="s">
        <v>86</v>
      </c>
      <c r="C5840" t="s">
        <v>235</v>
      </c>
      <c r="D5840" t="s">
        <v>10903</v>
      </c>
      <c r="E5840">
        <v>122</v>
      </c>
    </row>
    <row r="5841" spans="1:5" x14ac:dyDescent="0.2">
      <c r="A5841" t="s">
        <v>16736</v>
      </c>
      <c r="B5841" t="s">
        <v>86</v>
      </c>
      <c r="C5841" t="s">
        <v>236</v>
      </c>
      <c r="D5841" t="s">
        <v>10889</v>
      </c>
      <c r="E5841">
        <v>35</v>
      </c>
    </row>
    <row r="5842" spans="1:5" x14ac:dyDescent="0.2">
      <c r="A5842" t="s">
        <v>16737</v>
      </c>
      <c r="B5842" t="s">
        <v>86</v>
      </c>
      <c r="C5842" t="s">
        <v>236</v>
      </c>
      <c r="D5842" t="s">
        <v>10901</v>
      </c>
      <c r="E5842">
        <v>40</v>
      </c>
    </row>
    <row r="5843" spans="1:5" x14ac:dyDescent="0.2">
      <c r="A5843" t="s">
        <v>16738</v>
      </c>
      <c r="B5843" t="s">
        <v>86</v>
      </c>
      <c r="C5843" t="s">
        <v>236</v>
      </c>
      <c r="D5843" t="s">
        <v>10903</v>
      </c>
      <c r="E5843">
        <v>56</v>
      </c>
    </row>
    <row r="5844" spans="1:5" x14ac:dyDescent="0.2">
      <c r="A5844" t="s">
        <v>16739</v>
      </c>
      <c r="B5844" t="s">
        <v>86</v>
      </c>
      <c r="C5844" t="s">
        <v>237</v>
      </c>
      <c r="D5844" t="s">
        <v>10855</v>
      </c>
      <c r="E5844">
        <v>1</v>
      </c>
    </row>
    <row r="5845" spans="1:5" x14ac:dyDescent="0.2">
      <c r="A5845" t="s">
        <v>16740</v>
      </c>
      <c r="B5845" t="s">
        <v>86</v>
      </c>
      <c r="C5845" t="s">
        <v>237</v>
      </c>
      <c r="D5845" t="s">
        <v>10869</v>
      </c>
      <c r="E5845">
        <v>1</v>
      </c>
    </row>
    <row r="5846" spans="1:5" x14ac:dyDescent="0.2">
      <c r="A5846" t="s">
        <v>16741</v>
      </c>
      <c r="B5846" t="s">
        <v>86</v>
      </c>
      <c r="C5846" t="s">
        <v>237</v>
      </c>
      <c r="D5846" t="s">
        <v>10887</v>
      </c>
      <c r="E5846">
        <v>2</v>
      </c>
    </row>
    <row r="5847" spans="1:5" x14ac:dyDescent="0.2">
      <c r="A5847" t="s">
        <v>16742</v>
      </c>
      <c r="B5847" t="s">
        <v>86</v>
      </c>
      <c r="C5847" t="s">
        <v>237</v>
      </c>
      <c r="D5847" t="s">
        <v>10889</v>
      </c>
      <c r="E5847">
        <v>39</v>
      </c>
    </row>
    <row r="5848" spans="1:5" x14ac:dyDescent="0.2">
      <c r="A5848" t="s">
        <v>16743</v>
      </c>
      <c r="B5848" t="s">
        <v>86</v>
      </c>
      <c r="C5848" t="s">
        <v>237</v>
      </c>
      <c r="D5848" t="s">
        <v>10901</v>
      </c>
      <c r="E5848">
        <v>39</v>
      </c>
    </row>
    <row r="5849" spans="1:5" x14ac:dyDescent="0.2">
      <c r="A5849" t="s">
        <v>16744</v>
      </c>
      <c r="B5849" t="s">
        <v>86</v>
      </c>
      <c r="C5849" t="s">
        <v>237</v>
      </c>
      <c r="D5849" t="s">
        <v>10903</v>
      </c>
      <c r="E5849">
        <v>88</v>
      </c>
    </row>
    <row r="5850" spans="1:5" x14ac:dyDescent="0.2">
      <c r="A5850" t="s">
        <v>16745</v>
      </c>
      <c r="B5850" t="s">
        <v>86</v>
      </c>
      <c r="C5850" t="s">
        <v>237</v>
      </c>
      <c r="D5850" t="s">
        <v>10911</v>
      </c>
      <c r="E5850">
        <v>1</v>
      </c>
    </row>
    <row r="5851" spans="1:5" x14ac:dyDescent="0.2">
      <c r="A5851" t="s">
        <v>16746</v>
      </c>
      <c r="B5851" t="s">
        <v>86</v>
      </c>
      <c r="C5851" t="s">
        <v>238</v>
      </c>
      <c r="D5851" t="s">
        <v>10869</v>
      </c>
      <c r="E5851">
        <v>1</v>
      </c>
    </row>
    <row r="5852" spans="1:5" x14ac:dyDescent="0.2">
      <c r="A5852" t="s">
        <v>16747</v>
      </c>
      <c r="B5852" t="s">
        <v>86</v>
      </c>
      <c r="C5852" t="s">
        <v>238</v>
      </c>
      <c r="D5852" t="s">
        <v>10875</v>
      </c>
      <c r="E5852">
        <v>1</v>
      </c>
    </row>
    <row r="5853" spans="1:5" x14ac:dyDescent="0.2">
      <c r="A5853" t="s">
        <v>16748</v>
      </c>
      <c r="B5853" t="s">
        <v>86</v>
      </c>
      <c r="C5853" t="s">
        <v>238</v>
      </c>
      <c r="D5853" t="s">
        <v>10887</v>
      </c>
      <c r="E5853">
        <v>2</v>
      </c>
    </row>
    <row r="5854" spans="1:5" x14ac:dyDescent="0.2">
      <c r="A5854" t="s">
        <v>16749</v>
      </c>
      <c r="B5854" t="s">
        <v>86</v>
      </c>
      <c r="C5854" t="s">
        <v>238</v>
      </c>
      <c r="D5854" t="s">
        <v>10889</v>
      </c>
      <c r="E5854">
        <v>90</v>
      </c>
    </row>
    <row r="5855" spans="1:5" x14ac:dyDescent="0.2">
      <c r="A5855" t="s">
        <v>16750</v>
      </c>
      <c r="B5855" t="s">
        <v>86</v>
      </c>
      <c r="C5855" t="s">
        <v>238</v>
      </c>
      <c r="D5855" t="s">
        <v>10901</v>
      </c>
      <c r="E5855">
        <v>97</v>
      </c>
    </row>
    <row r="5856" spans="1:5" x14ac:dyDescent="0.2">
      <c r="A5856" t="s">
        <v>16751</v>
      </c>
      <c r="B5856" t="s">
        <v>86</v>
      </c>
      <c r="C5856" t="s">
        <v>238</v>
      </c>
      <c r="D5856" t="s">
        <v>10903</v>
      </c>
      <c r="E5856">
        <v>162</v>
      </c>
    </row>
    <row r="5857" spans="1:5" x14ac:dyDescent="0.2">
      <c r="A5857" t="s">
        <v>16752</v>
      </c>
      <c r="B5857" t="s">
        <v>86</v>
      </c>
      <c r="C5857" t="s">
        <v>238</v>
      </c>
      <c r="D5857" t="s">
        <v>10907</v>
      </c>
      <c r="E5857">
        <v>1</v>
      </c>
    </row>
    <row r="5858" spans="1:5" x14ac:dyDescent="0.2">
      <c r="A5858" t="s">
        <v>16753</v>
      </c>
      <c r="B5858" t="s">
        <v>86</v>
      </c>
      <c r="C5858" t="s">
        <v>239</v>
      </c>
      <c r="D5858" t="s">
        <v>10855</v>
      </c>
      <c r="E5858">
        <v>1</v>
      </c>
    </row>
    <row r="5859" spans="1:5" x14ac:dyDescent="0.2">
      <c r="A5859" t="s">
        <v>16754</v>
      </c>
      <c r="B5859" t="s">
        <v>86</v>
      </c>
      <c r="C5859" t="s">
        <v>239</v>
      </c>
      <c r="D5859" t="s">
        <v>10869</v>
      </c>
      <c r="E5859">
        <v>3</v>
      </c>
    </row>
    <row r="5860" spans="1:5" x14ac:dyDescent="0.2">
      <c r="A5860" t="s">
        <v>16755</v>
      </c>
      <c r="B5860" t="s">
        <v>86</v>
      </c>
      <c r="C5860" t="s">
        <v>239</v>
      </c>
      <c r="D5860" t="s">
        <v>10873</v>
      </c>
      <c r="E5860">
        <v>2</v>
      </c>
    </row>
    <row r="5861" spans="1:5" x14ac:dyDescent="0.2">
      <c r="A5861" t="s">
        <v>16756</v>
      </c>
      <c r="B5861" t="s">
        <v>86</v>
      </c>
      <c r="C5861" t="s">
        <v>239</v>
      </c>
      <c r="D5861" t="s">
        <v>10883</v>
      </c>
      <c r="E5861">
        <v>1</v>
      </c>
    </row>
    <row r="5862" spans="1:5" x14ac:dyDescent="0.2">
      <c r="A5862" t="s">
        <v>16757</v>
      </c>
      <c r="B5862" t="s">
        <v>86</v>
      </c>
      <c r="C5862" t="s">
        <v>239</v>
      </c>
      <c r="D5862" t="s">
        <v>10887</v>
      </c>
      <c r="E5862">
        <v>5</v>
      </c>
    </row>
    <row r="5863" spans="1:5" x14ac:dyDescent="0.2">
      <c r="A5863" t="s">
        <v>16758</v>
      </c>
      <c r="B5863" t="s">
        <v>86</v>
      </c>
      <c r="C5863" t="s">
        <v>239</v>
      </c>
      <c r="D5863" t="s">
        <v>10889</v>
      </c>
      <c r="E5863">
        <v>92</v>
      </c>
    </row>
    <row r="5864" spans="1:5" x14ac:dyDescent="0.2">
      <c r="A5864" t="s">
        <v>16759</v>
      </c>
      <c r="B5864" t="s">
        <v>86</v>
      </c>
      <c r="C5864" t="s">
        <v>239</v>
      </c>
      <c r="D5864" t="s">
        <v>10893</v>
      </c>
      <c r="E5864">
        <v>1</v>
      </c>
    </row>
    <row r="5865" spans="1:5" x14ac:dyDescent="0.2">
      <c r="A5865" t="s">
        <v>16760</v>
      </c>
      <c r="B5865" t="s">
        <v>86</v>
      </c>
      <c r="C5865" t="s">
        <v>239</v>
      </c>
      <c r="D5865" t="s">
        <v>10895</v>
      </c>
      <c r="E5865">
        <v>1</v>
      </c>
    </row>
    <row r="5866" spans="1:5" x14ac:dyDescent="0.2">
      <c r="A5866" t="s">
        <v>16761</v>
      </c>
      <c r="B5866" t="s">
        <v>86</v>
      </c>
      <c r="C5866" t="s">
        <v>239</v>
      </c>
      <c r="D5866" t="s">
        <v>10901</v>
      </c>
      <c r="E5866">
        <v>107</v>
      </c>
    </row>
    <row r="5867" spans="1:5" x14ac:dyDescent="0.2">
      <c r="A5867" t="s">
        <v>16762</v>
      </c>
      <c r="B5867" t="s">
        <v>86</v>
      </c>
      <c r="C5867" t="s">
        <v>239</v>
      </c>
      <c r="D5867" t="s">
        <v>10903</v>
      </c>
      <c r="E5867">
        <v>199</v>
      </c>
    </row>
    <row r="5868" spans="1:5" x14ac:dyDescent="0.2">
      <c r="A5868" t="s">
        <v>16763</v>
      </c>
      <c r="B5868" t="s">
        <v>86</v>
      </c>
      <c r="C5868" t="s">
        <v>239</v>
      </c>
      <c r="D5868" t="s">
        <v>10907</v>
      </c>
      <c r="E5868">
        <v>1</v>
      </c>
    </row>
    <row r="5869" spans="1:5" x14ac:dyDescent="0.2">
      <c r="A5869" t="s">
        <v>16764</v>
      </c>
      <c r="B5869" t="s">
        <v>86</v>
      </c>
      <c r="C5869" t="s">
        <v>239</v>
      </c>
      <c r="D5869" t="s">
        <v>10929</v>
      </c>
      <c r="E5869">
        <v>1</v>
      </c>
    </row>
    <row r="5870" spans="1:5" x14ac:dyDescent="0.2">
      <c r="A5870" t="s">
        <v>16765</v>
      </c>
      <c r="B5870" t="s">
        <v>86</v>
      </c>
      <c r="C5870" t="s">
        <v>239</v>
      </c>
      <c r="D5870" t="s">
        <v>10941</v>
      </c>
      <c r="E5870">
        <v>3</v>
      </c>
    </row>
    <row r="5871" spans="1:5" x14ac:dyDescent="0.2">
      <c r="A5871" t="s">
        <v>16766</v>
      </c>
      <c r="B5871" t="s">
        <v>86</v>
      </c>
      <c r="C5871" t="s">
        <v>240</v>
      </c>
      <c r="D5871" t="s">
        <v>10855</v>
      </c>
      <c r="E5871">
        <v>1</v>
      </c>
    </row>
    <row r="5872" spans="1:5" x14ac:dyDescent="0.2">
      <c r="A5872" t="s">
        <v>16767</v>
      </c>
      <c r="B5872" t="s">
        <v>86</v>
      </c>
      <c r="C5872" t="s">
        <v>240</v>
      </c>
      <c r="D5872" t="s">
        <v>10875</v>
      </c>
      <c r="E5872">
        <v>1</v>
      </c>
    </row>
    <row r="5873" spans="1:5" x14ac:dyDescent="0.2">
      <c r="A5873" t="s">
        <v>16768</v>
      </c>
      <c r="B5873" t="s">
        <v>86</v>
      </c>
      <c r="C5873" t="s">
        <v>240</v>
      </c>
      <c r="D5873" t="s">
        <v>10881</v>
      </c>
      <c r="E5873">
        <v>1</v>
      </c>
    </row>
    <row r="5874" spans="1:5" x14ac:dyDescent="0.2">
      <c r="A5874" t="s">
        <v>16769</v>
      </c>
      <c r="B5874" t="s">
        <v>86</v>
      </c>
      <c r="C5874" t="s">
        <v>240</v>
      </c>
      <c r="D5874" t="s">
        <v>10883</v>
      </c>
      <c r="E5874">
        <v>1</v>
      </c>
    </row>
    <row r="5875" spans="1:5" x14ac:dyDescent="0.2">
      <c r="A5875" t="s">
        <v>16770</v>
      </c>
      <c r="B5875" t="s">
        <v>86</v>
      </c>
      <c r="C5875" t="s">
        <v>240</v>
      </c>
      <c r="D5875" t="s">
        <v>10885</v>
      </c>
      <c r="E5875">
        <v>1</v>
      </c>
    </row>
    <row r="5876" spans="1:5" x14ac:dyDescent="0.2">
      <c r="A5876" t="s">
        <v>16771</v>
      </c>
      <c r="B5876" t="s">
        <v>86</v>
      </c>
      <c r="C5876" t="s">
        <v>240</v>
      </c>
      <c r="D5876" t="s">
        <v>10887</v>
      </c>
      <c r="E5876">
        <v>5</v>
      </c>
    </row>
    <row r="5877" spans="1:5" x14ac:dyDescent="0.2">
      <c r="A5877" t="s">
        <v>16772</v>
      </c>
      <c r="B5877" t="s">
        <v>86</v>
      </c>
      <c r="C5877" t="s">
        <v>240</v>
      </c>
      <c r="D5877" t="s">
        <v>10889</v>
      </c>
      <c r="E5877">
        <v>24</v>
      </c>
    </row>
    <row r="5878" spans="1:5" x14ac:dyDescent="0.2">
      <c r="A5878" t="s">
        <v>16773</v>
      </c>
      <c r="B5878" t="s">
        <v>86</v>
      </c>
      <c r="C5878" t="s">
        <v>240</v>
      </c>
      <c r="D5878" t="s">
        <v>10901</v>
      </c>
      <c r="E5878">
        <v>24</v>
      </c>
    </row>
    <row r="5879" spans="1:5" x14ac:dyDescent="0.2">
      <c r="A5879" t="s">
        <v>16774</v>
      </c>
      <c r="B5879" t="s">
        <v>86</v>
      </c>
      <c r="C5879" t="s">
        <v>240</v>
      </c>
      <c r="D5879" t="s">
        <v>10903</v>
      </c>
      <c r="E5879">
        <v>74</v>
      </c>
    </row>
    <row r="5880" spans="1:5" x14ac:dyDescent="0.2">
      <c r="A5880" t="s">
        <v>16775</v>
      </c>
      <c r="B5880" t="s">
        <v>86</v>
      </c>
      <c r="C5880" t="s">
        <v>240</v>
      </c>
      <c r="D5880" t="s">
        <v>10907</v>
      </c>
      <c r="E5880">
        <v>4</v>
      </c>
    </row>
    <row r="5881" spans="1:5" x14ac:dyDescent="0.2">
      <c r="A5881" t="s">
        <v>16776</v>
      </c>
      <c r="B5881" t="s">
        <v>86</v>
      </c>
      <c r="C5881" t="s">
        <v>240</v>
      </c>
      <c r="D5881" t="s">
        <v>10925</v>
      </c>
      <c r="E5881">
        <v>1</v>
      </c>
    </row>
    <row r="5882" spans="1:5" x14ac:dyDescent="0.2">
      <c r="A5882" t="s">
        <v>16777</v>
      </c>
      <c r="B5882" t="s">
        <v>86</v>
      </c>
      <c r="C5882" t="s">
        <v>240</v>
      </c>
      <c r="D5882" t="s">
        <v>10937</v>
      </c>
      <c r="E5882">
        <v>1</v>
      </c>
    </row>
    <row r="5883" spans="1:5" x14ac:dyDescent="0.2">
      <c r="A5883" t="s">
        <v>16778</v>
      </c>
      <c r="B5883" t="s">
        <v>86</v>
      </c>
      <c r="C5883" t="s">
        <v>240</v>
      </c>
      <c r="D5883" t="s">
        <v>10941</v>
      </c>
      <c r="E5883">
        <v>1</v>
      </c>
    </row>
    <row r="5884" spans="1:5" x14ac:dyDescent="0.2">
      <c r="A5884" t="s">
        <v>16779</v>
      </c>
      <c r="B5884" t="s">
        <v>86</v>
      </c>
      <c r="C5884" t="s">
        <v>241</v>
      </c>
      <c r="D5884" t="s">
        <v>10875</v>
      </c>
      <c r="E5884">
        <v>1</v>
      </c>
    </row>
    <row r="5885" spans="1:5" x14ac:dyDescent="0.2">
      <c r="A5885" t="s">
        <v>16780</v>
      </c>
      <c r="B5885" t="s">
        <v>86</v>
      </c>
      <c r="C5885" t="s">
        <v>241</v>
      </c>
      <c r="D5885" t="s">
        <v>10877</v>
      </c>
      <c r="E5885">
        <v>2</v>
      </c>
    </row>
    <row r="5886" spans="1:5" x14ac:dyDescent="0.2">
      <c r="A5886" t="s">
        <v>16781</v>
      </c>
      <c r="B5886" t="s">
        <v>86</v>
      </c>
      <c r="C5886" t="s">
        <v>241</v>
      </c>
      <c r="D5886" t="s">
        <v>10883</v>
      </c>
      <c r="E5886">
        <v>1</v>
      </c>
    </row>
    <row r="5887" spans="1:5" x14ac:dyDescent="0.2">
      <c r="A5887" t="s">
        <v>16782</v>
      </c>
      <c r="B5887" t="s">
        <v>86</v>
      </c>
      <c r="C5887" t="s">
        <v>241</v>
      </c>
      <c r="D5887" t="s">
        <v>10885</v>
      </c>
      <c r="E5887">
        <v>1</v>
      </c>
    </row>
    <row r="5888" spans="1:5" x14ac:dyDescent="0.2">
      <c r="A5888" t="s">
        <v>16783</v>
      </c>
      <c r="B5888" t="s">
        <v>86</v>
      </c>
      <c r="C5888" t="s">
        <v>241</v>
      </c>
      <c r="D5888" t="s">
        <v>10887</v>
      </c>
      <c r="E5888">
        <v>5</v>
      </c>
    </row>
    <row r="5889" spans="1:5" x14ac:dyDescent="0.2">
      <c r="A5889" t="s">
        <v>16784</v>
      </c>
      <c r="B5889" t="s">
        <v>86</v>
      </c>
      <c r="C5889" t="s">
        <v>241</v>
      </c>
      <c r="D5889" t="s">
        <v>10889</v>
      </c>
      <c r="E5889">
        <v>66</v>
      </c>
    </row>
    <row r="5890" spans="1:5" x14ac:dyDescent="0.2">
      <c r="A5890" t="s">
        <v>16785</v>
      </c>
      <c r="B5890" t="s">
        <v>86</v>
      </c>
      <c r="C5890" t="s">
        <v>241</v>
      </c>
      <c r="D5890" t="s">
        <v>10899</v>
      </c>
      <c r="E5890">
        <v>1</v>
      </c>
    </row>
    <row r="5891" spans="1:5" x14ac:dyDescent="0.2">
      <c r="A5891" t="s">
        <v>16786</v>
      </c>
      <c r="B5891" t="s">
        <v>86</v>
      </c>
      <c r="C5891" t="s">
        <v>241</v>
      </c>
      <c r="D5891" t="s">
        <v>10901</v>
      </c>
      <c r="E5891">
        <v>79</v>
      </c>
    </row>
    <row r="5892" spans="1:5" x14ac:dyDescent="0.2">
      <c r="A5892" t="s">
        <v>16787</v>
      </c>
      <c r="B5892" t="s">
        <v>86</v>
      </c>
      <c r="C5892" t="s">
        <v>241</v>
      </c>
      <c r="D5892" t="s">
        <v>10903</v>
      </c>
      <c r="E5892">
        <v>165</v>
      </c>
    </row>
    <row r="5893" spans="1:5" x14ac:dyDescent="0.2">
      <c r="A5893" t="s">
        <v>16788</v>
      </c>
      <c r="B5893" t="s">
        <v>86</v>
      </c>
      <c r="C5893" t="s">
        <v>241</v>
      </c>
      <c r="D5893" t="s">
        <v>10909</v>
      </c>
      <c r="E5893">
        <v>1</v>
      </c>
    </row>
    <row r="5894" spans="1:5" x14ac:dyDescent="0.2">
      <c r="A5894" t="s">
        <v>16789</v>
      </c>
      <c r="B5894" t="s">
        <v>86</v>
      </c>
      <c r="C5894" t="s">
        <v>241</v>
      </c>
      <c r="D5894" t="s">
        <v>10917</v>
      </c>
      <c r="E5894">
        <v>1</v>
      </c>
    </row>
    <row r="5895" spans="1:5" x14ac:dyDescent="0.2">
      <c r="A5895" t="s">
        <v>16790</v>
      </c>
      <c r="B5895" t="s">
        <v>86</v>
      </c>
      <c r="C5895" t="s">
        <v>241</v>
      </c>
      <c r="D5895" t="s">
        <v>10919</v>
      </c>
      <c r="E5895">
        <v>1</v>
      </c>
    </row>
    <row r="5896" spans="1:5" x14ac:dyDescent="0.2">
      <c r="A5896" t="s">
        <v>16791</v>
      </c>
      <c r="B5896" t="s">
        <v>86</v>
      </c>
      <c r="C5896" t="s">
        <v>241</v>
      </c>
      <c r="D5896" t="s">
        <v>10921</v>
      </c>
      <c r="E5896">
        <v>1</v>
      </c>
    </row>
    <row r="5897" spans="1:5" x14ac:dyDescent="0.2">
      <c r="A5897" t="s">
        <v>16792</v>
      </c>
      <c r="B5897" t="s">
        <v>86</v>
      </c>
      <c r="C5897" t="s">
        <v>241</v>
      </c>
      <c r="D5897" t="s">
        <v>10925</v>
      </c>
      <c r="E5897">
        <v>1</v>
      </c>
    </row>
    <row r="5898" spans="1:5" x14ac:dyDescent="0.2">
      <c r="A5898" t="s">
        <v>16793</v>
      </c>
      <c r="B5898" t="s">
        <v>86</v>
      </c>
      <c r="C5898" t="s">
        <v>241</v>
      </c>
      <c r="D5898" t="s">
        <v>10927</v>
      </c>
      <c r="E5898">
        <v>1</v>
      </c>
    </row>
    <row r="5899" spans="1:5" x14ac:dyDescent="0.2">
      <c r="A5899" t="s">
        <v>16794</v>
      </c>
      <c r="B5899" t="s">
        <v>86</v>
      </c>
      <c r="C5899" t="s">
        <v>241</v>
      </c>
      <c r="D5899" t="s">
        <v>10929</v>
      </c>
      <c r="E5899">
        <v>1</v>
      </c>
    </row>
    <row r="5900" spans="1:5" x14ac:dyDescent="0.2">
      <c r="A5900" t="s">
        <v>16795</v>
      </c>
      <c r="B5900" t="s">
        <v>86</v>
      </c>
      <c r="C5900" t="s">
        <v>241</v>
      </c>
      <c r="D5900" t="s">
        <v>10931</v>
      </c>
      <c r="E5900">
        <v>1</v>
      </c>
    </row>
    <row r="5901" spans="1:5" x14ac:dyDescent="0.2">
      <c r="A5901" t="s">
        <v>16796</v>
      </c>
      <c r="B5901" t="s">
        <v>86</v>
      </c>
      <c r="C5901" t="s">
        <v>241</v>
      </c>
      <c r="D5901" t="s">
        <v>10941</v>
      </c>
      <c r="E5901">
        <v>1</v>
      </c>
    </row>
    <row r="5902" spans="1:5" x14ac:dyDescent="0.2">
      <c r="A5902" t="s">
        <v>16797</v>
      </c>
      <c r="B5902" t="s">
        <v>86</v>
      </c>
      <c r="C5902" t="s">
        <v>242</v>
      </c>
      <c r="D5902" t="s">
        <v>10855</v>
      </c>
      <c r="E5902">
        <v>1</v>
      </c>
    </row>
    <row r="5903" spans="1:5" x14ac:dyDescent="0.2">
      <c r="A5903" t="s">
        <v>16798</v>
      </c>
      <c r="B5903" t="s">
        <v>86</v>
      </c>
      <c r="C5903" t="s">
        <v>242</v>
      </c>
      <c r="D5903" t="s">
        <v>10869</v>
      </c>
      <c r="E5903">
        <v>2</v>
      </c>
    </row>
    <row r="5904" spans="1:5" x14ac:dyDescent="0.2">
      <c r="A5904" t="s">
        <v>16799</v>
      </c>
      <c r="B5904" t="s">
        <v>86</v>
      </c>
      <c r="C5904" t="s">
        <v>242</v>
      </c>
      <c r="D5904" t="s">
        <v>10875</v>
      </c>
      <c r="E5904">
        <v>1</v>
      </c>
    </row>
    <row r="5905" spans="1:5" x14ac:dyDescent="0.2">
      <c r="A5905" t="s">
        <v>16800</v>
      </c>
      <c r="B5905" t="s">
        <v>86</v>
      </c>
      <c r="C5905" t="s">
        <v>242</v>
      </c>
      <c r="D5905" t="s">
        <v>10877</v>
      </c>
      <c r="E5905">
        <v>1</v>
      </c>
    </row>
    <row r="5906" spans="1:5" x14ac:dyDescent="0.2">
      <c r="A5906" t="s">
        <v>16801</v>
      </c>
      <c r="B5906" t="s">
        <v>86</v>
      </c>
      <c r="C5906" t="s">
        <v>242</v>
      </c>
      <c r="D5906" t="s">
        <v>10887</v>
      </c>
      <c r="E5906">
        <v>3</v>
      </c>
    </row>
    <row r="5907" spans="1:5" x14ac:dyDescent="0.2">
      <c r="A5907" t="s">
        <v>16802</v>
      </c>
      <c r="B5907" t="s">
        <v>86</v>
      </c>
      <c r="C5907" t="s">
        <v>242</v>
      </c>
      <c r="D5907" t="s">
        <v>10889</v>
      </c>
      <c r="E5907">
        <v>59</v>
      </c>
    </row>
    <row r="5908" spans="1:5" x14ac:dyDescent="0.2">
      <c r="A5908" t="s">
        <v>16803</v>
      </c>
      <c r="B5908" t="s">
        <v>86</v>
      </c>
      <c r="C5908" t="s">
        <v>242</v>
      </c>
      <c r="D5908" t="s">
        <v>10897</v>
      </c>
      <c r="E5908">
        <v>1</v>
      </c>
    </row>
    <row r="5909" spans="1:5" x14ac:dyDescent="0.2">
      <c r="A5909" t="s">
        <v>16804</v>
      </c>
      <c r="B5909" t="s">
        <v>86</v>
      </c>
      <c r="C5909" t="s">
        <v>242</v>
      </c>
      <c r="D5909" t="s">
        <v>10901</v>
      </c>
      <c r="E5909">
        <v>62</v>
      </c>
    </row>
    <row r="5910" spans="1:5" x14ac:dyDescent="0.2">
      <c r="A5910" t="s">
        <v>16805</v>
      </c>
      <c r="B5910" t="s">
        <v>86</v>
      </c>
      <c r="C5910" t="s">
        <v>242</v>
      </c>
      <c r="D5910" t="s">
        <v>10903</v>
      </c>
      <c r="E5910">
        <v>146</v>
      </c>
    </row>
    <row r="5911" spans="1:5" x14ac:dyDescent="0.2">
      <c r="A5911" t="s">
        <v>16806</v>
      </c>
      <c r="B5911" t="s">
        <v>86</v>
      </c>
      <c r="C5911" t="s">
        <v>242</v>
      </c>
      <c r="D5911" t="s">
        <v>10927</v>
      </c>
      <c r="E5911">
        <v>1</v>
      </c>
    </row>
    <row r="5912" spans="1:5" x14ac:dyDescent="0.2">
      <c r="A5912" t="s">
        <v>16807</v>
      </c>
      <c r="B5912" t="s">
        <v>86</v>
      </c>
      <c r="C5912" t="s">
        <v>242</v>
      </c>
      <c r="D5912" t="s">
        <v>10929</v>
      </c>
      <c r="E5912">
        <v>2</v>
      </c>
    </row>
    <row r="5913" spans="1:5" x14ac:dyDescent="0.2">
      <c r="A5913" t="s">
        <v>16808</v>
      </c>
      <c r="B5913" t="s">
        <v>86</v>
      </c>
      <c r="C5913" t="s">
        <v>242</v>
      </c>
      <c r="D5913" t="s">
        <v>10941</v>
      </c>
      <c r="E5913">
        <v>2</v>
      </c>
    </row>
    <row r="5914" spans="1:5" x14ac:dyDescent="0.2">
      <c r="A5914" t="s">
        <v>16809</v>
      </c>
      <c r="B5914" t="s">
        <v>86</v>
      </c>
      <c r="C5914" t="s">
        <v>243</v>
      </c>
      <c r="D5914" t="s">
        <v>10855</v>
      </c>
      <c r="E5914">
        <v>1</v>
      </c>
    </row>
    <row r="5915" spans="1:5" x14ac:dyDescent="0.2">
      <c r="A5915" t="s">
        <v>16810</v>
      </c>
      <c r="B5915" t="s">
        <v>86</v>
      </c>
      <c r="C5915" t="s">
        <v>243</v>
      </c>
      <c r="D5915" t="s">
        <v>10869</v>
      </c>
      <c r="E5915">
        <v>1</v>
      </c>
    </row>
    <row r="5916" spans="1:5" x14ac:dyDescent="0.2">
      <c r="A5916" t="s">
        <v>16811</v>
      </c>
      <c r="B5916" t="s">
        <v>86</v>
      </c>
      <c r="C5916" t="s">
        <v>243</v>
      </c>
      <c r="D5916" t="s">
        <v>10875</v>
      </c>
      <c r="E5916">
        <v>1</v>
      </c>
    </row>
    <row r="5917" spans="1:5" x14ac:dyDescent="0.2">
      <c r="A5917" t="s">
        <v>16812</v>
      </c>
      <c r="B5917" t="s">
        <v>86</v>
      </c>
      <c r="C5917" t="s">
        <v>243</v>
      </c>
      <c r="D5917" t="s">
        <v>10877</v>
      </c>
      <c r="E5917">
        <v>1</v>
      </c>
    </row>
    <row r="5918" spans="1:5" x14ac:dyDescent="0.2">
      <c r="A5918" t="s">
        <v>16813</v>
      </c>
      <c r="B5918" t="s">
        <v>86</v>
      </c>
      <c r="C5918" t="s">
        <v>243</v>
      </c>
      <c r="D5918" t="s">
        <v>10881</v>
      </c>
      <c r="E5918">
        <v>1</v>
      </c>
    </row>
    <row r="5919" spans="1:5" x14ac:dyDescent="0.2">
      <c r="A5919" t="s">
        <v>16814</v>
      </c>
      <c r="B5919" t="s">
        <v>86</v>
      </c>
      <c r="C5919" t="s">
        <v>243</v>
      </c>
      <c r="D5919" t="s">
        <v>10887</v>
      </c>
      <c r="E5919">
        <v>4</v>
      </c>
    </row>
    <row r="5920" spans="1:5" x14ac:dyDescent="0.2">
      <c r="A5920" t="s">
        <v>16815</v>
      </c>
      <c r="B5920" t="s">
        <v>86</v>
      </c>
      <c r="C5920" t="s">
        <v>243</v>
      </c>
      <c r="D5920" t="s">
        <v>10889</v>
      </c>
      <c r="E5920">
        <v>58</v>
      </c>
    </row>
    <row r="5921" spans="1:5" x14ac:dyDescent="0.2">
      <c r="A5921" t="s">
        <v>16816</v>
      </c>
      <c r="B5921" t="s">
        <v>86</v>
      </c>
      <c r="C5921" t="s">
        <v>243</v>
      </c>
      <c r="D5921" t="s">
        <v>10899</v>
      </c>
      <c r="E5921">
        <v>1</v>
      </c>
    </row>
    <row r="5922" spans="1:5" x14ac:dyDescent="0.2">
      <c r="A5922" t="s">
        <v>16817</v>
      </c>
      <c r="B5922" t="s">
        <v>86</v>
      </c>
      <c r="C5922" t="s">
        <v>243</v>
      </c>
      <c r="D5922" t="s">
        <v>10901</v>
      </c>
      <c r="E5922">
        <v>64</v>
      </c>
    </row>
    <row r="5923" spans="1:5" x14ac:dyDescent="0.2">
      <c r="A5923" t="s">
        <v>16818</v>
      </c>
      <c r="B5923" t="s">
        <v>86</v>
      </c>
      <c r="C5923" t="s">
        <v>243</v>
      </c>
      <c r="D5923" t="s">
        <v>10903</v>
      </c>
      <c r="E5923">
        <v>114</v>
      </c>
    </row>
    <row r="5924" spans="1:5" x14ac:dyDescent="0.2">
      <c r="A5924" t="s">
        <v>16819</v>
      </c>
      <c r="B5924" t="s">
        <v>86</v>
      </c>
      <c r="C5924" t="s">
        <v>243</v>
      </c>
      <c r="D5924" t="s">
        <v>10919</v>
      </c>
      <c r="E5924">
        <v>1</v>
      </c>
    </row>
    <row r="5925" spans="1:5" x14ac:dyDescent="0.2">
      <c r="A5925" t="s">
        <v>16820</v>
      </c>
      <c r="B5925" t="s">
        <v>86</v>
      </c>
      <c r="C5925" t="s">
        <v>243</v>
      </c>
      <c r="D5925" t="s">
        <v>10927</v>
      </c>
      <c r="E5925">
        <v>1</v>
      </c>
    </row>
    <row r="5926" spans="1:5" x14ac:dyDescent="0.2">
      <c r="A5926" t="s">
        <v>16821</v>
      </c>
      <c r="B5926" t="s">
        <v>86</v>
      </c>
      <c r="C5926" t="s">
        <v>243</v>
      </c>
      <c r="D5926" t="s">
        <v>10941</v>
      </c>
      <c r="E5926">
        <v>2</v>
      </c>
    </row>
    <row r="5927" spans="1:5" x14ac:dyDescent="0.2">
      <c r="A5927" t="s">
        <v>16822</v>
      </c>
      <c r="B5927" t="s">
        <v>86</v>
      </c>
      <c r="C5927" t="s">
        <v>244</v>
      </c>
      <c r="D5927" t="s">
        <v>10869</v>
      </c>
      <c r="E5927">
        <v>8</v>
      </c>
    </row>
    <row r="5928" spans="1:5" x14ac:dyDescent="0.2">
      <c r="A5928" t="s">
        <v>16823</v>
      </c>
      <c r="B5928" t="s">
        <v>86</v>
      </c>
      <c r="C5928" t="s">
        <v>244</v>
      </c>
      <c r="D5928" t="s">
        <v>10875</v>
      </c>
      <c r="E5928">
        <v>1</v>
      </c>
    </row>
    <row r="5929" spans="1:5" x14ac:dyDescent="0.2">
      <c r="A5929" t="s">
        <v>16824</v>
      </c>
      <c r="B5929" t="s">
        <v>86</v>
      </c>
      <c r="C5929" t="s">
        <v>244</v>
      </c>
      <c r="D5929" t="s">
        <v>10887</v>
      </c>
      <c r="E5929">
        <v>12</v>
      </c>
    </row>
    <row r="5930" spans="1:5" x14ac:dyDescent="0.2">
      <c r="A5930" t="s">
        <v>16825</v>
      </c>
      <c r="B5930" t="s">
        <v>86</v>
      </c>
      <c r="C5930" t="s">
        <v>244</v>
      </c>
      <c r="D5930" t="s">
        <v>10889</v>
      </c>
      <c r="E5930">
        <v>123</v>
      </c>
    </row>
    <row r="5931" spans="1:5" x14ac:dyDescent="0.2">
      <c r="A5931" t="s">
        <v>16826</v>
      </c>
      <c r="B5931" t="s">
        <v>86</v>
      </c>
      <c r="C5931" t="s">
        <v>244</v>
      </c>
      <c r="D5931" t="s">
        <v>10901</v>
      </c>
      <c r="E5931">
        <v>140</v>
      </c>
    </row>
    <row r="5932" spans="1:5" x14ac:dyDescent="0.2">
      <c r="A5932" t="s">
        <v>16827</v>
      </c>
      <c r="B5932" t="s">
        <v>86</v>
      </c>
      <c r="C5932" t="s">
        <v>244</v>
      </c>
      <c r="D5932" t="s">
        <v>10903</v>
      </c>
      <c r="E5932">
        <v>271</v>
      </c>
    </row>
    <row r="5933" spans="1:5" x14ac:dyDescent="0.2">
      <c r="A5933" t="s">
        <v>16828</v>
      </c>
      <c r="B5933" t="s">
        <v>86</v>
      </c>
      <c r="C5933" t="s">
        <v>244</v>
      </c>
      <c r="D5933" t="s">
        <v>10907</v>
      </c>
      <c r="E5933">
        <v>4</v>
      </c>
    </row>
    <row r="5934" spans="1:5" x14ac:dyDescent="0.2">
      <c r="A5934" t="s">
        <v>16829</v>
      </c>
      <c r="B5934" t="s">
        <v>86</v>
      </c>
      <c r="C5934" t="s">
        <v>244</v>
      </c>
      <c r="D5934" t="s">
        <v>10917</v>
      </c>
      <c r="E5934">
        <v>1</v>
      </c>
    </row>
    <row r="5935" spans="1:5" x14ac:dyDescent="0.2">
      <c r="A5935" t="s">
        <v>16830</v>
      </c>
      <c r="B5935" t="s">
        <v>86</v>
      </c>
      <c r="C5935" t="s">
        <v>244</v>
      </c>
      <c r="D5935" t="s">
        <v>10925</v>
      </c>
      <c r="E5935">
        <v>1</v>
      </c>
    </row>
    <row r="5936" spans="1:5" x14ac:dyDescent="0.2">
      <c r="A5936" t="s">
        <v>16831</v>
      </c>
      <c r="B5936" t="s">
        <v>86</v>
      </c>
      <c r="C5936" t="s">
        <v>244</v>
      </c>
      <c r="D5936" t="s">
        <v>10927</v>
      </c>
      <c r="E5936">
        <v>1</v>
      </c>
    </row>
    <row r="5937" spans="1:5" x14ac:dyDescent="0.2">
      <c r="A5937" t="s">
        <v>16832</v>
      </c>
      <c r="B5937" t="s">
        <v>86</v>
      </c>
      <c r="C5937" t="s">
        <v>244</v>
      </c>
      <c r="D5937" t="s">
        <v>10931</v>
      </c>
      <c r="E5937">
        <v>1</v>
      </c>
    </row>
    <row r="5938" spans="1:5" x14ac:dyDescent="0.2">
      <c r="A5938" t="s">
        <v>16833</v>
      </c>
      <c r="B5938" t="s">
        <v>86</v>
      </c>
      <c r="C5938" t="s">
        <v>244</v>
      </c>
      <c r="D5938" t="s">
        <v>10941</v>
      </c>
      <c r="E5938">
        <v>2</v>
      </c>
    </row>
    <row r="5939" spans="1:5" x14ac:dyDescent="0.2">
      <c r="A5939" t="s">
        <v>16834</v>
      </c>
      <c r="B5939" t="s">
        <v>86</v>
      </c>
      <c r="C5939" t="s">
        <v>245</v>
      </c>
      <c r="D5939" t="s">
        <v>10855</v>
      </c>
      <c r="E5939">
        <v>1</v>
      </c>
    </row>
    <row r="5940" spans="1:5" x14ac:dyDescent="0.2">
      <c r="A5940" t="s">
        <v>16835</v>
      </c>
      <c r="B5940" t="s">
        <v>86</v>
      </c>
      <c r="C5940" t="s">
        <v>245</v>
      </c>
      <c r="D5940" t="s">
        <v>10859</v>
      </c>
      <c r="E5940">
        <v>1</v>
      </c>
    </row>
    <row r="5941" spans="1:5" x14ac:dyDescent="0.2">
      <c r="A5941" t="s">
        <v>16836</v>
      </c>
      <c r="B5941" t="s">
        <v>86</v>
      </c>
      <c r="C5941" t="s">
        <v>245</v>
      </c>
      <c r="D5941" t="s">
        <v>10887</v>
      </c>
      <c r="E5941">
        <v>2</v>
      </c>
    </row>
    <row r="5942" spans="1:5" x14ac:dyDescent="0.2">
      <c r="A5942" t="s">
        <v>16837</v>
      </c>
      <c r="B5942" t="s">
        <v>86</v>
      </c>
      <c r="C5942" t="s">
        <v>245</v>
      </c>
      <c r="D5942" t="s">
        <v>10889</v>
      </c>
      <c r="E5942">
        <v>43</v>
      </c>
    </row>
    <row r="5943" spans="1:5" x14ac:dyDescent="0.2">
      <c r="A5943" t="s">
        <v>16838</v>
      </c>
      <c r="B5943" t="s">
        <v>86</v>
      </c>
      <c r="C5943" t="s">
        <v>245</v>
      </c>
      <c r="D5943" t="s">
        <v>10901</v>
      </c>
      <c r="E5943">
        <v>46</v>
      </c>
    </row>
    <row r="5944" spans="1:5" x14ac:dyDescent="0.2">
      <c r="A5944" t="s">
        <v>16839</v>
      </c>
      <c r="B5944" t="s">
        <v>86</v>
      </c>
      <c r="C5944" t="s">
        <v>245</v>
      </c>
      <c r="D5944" t="s">
        <v>10903</v>
      </c>
      <c r="E5944">
        <v>114</v>
      </c>
    </row>
    <row r="5945" spans="1:5" x14ac:dyDescent="0.2">
      <c r="A5945" t="s">
        <v>16840</v>
      </c>
      <c r="B5945" t="s">
        <v>86</v>
      </c>
      <c r="C5945" t="s">
        <v>246</v>
      </c>
      <c r="D5945" t="s">
        <v>10855</v>
      </c>
      <c r="E5945">
        <v>2</v>
      </c>
    </row>
    <row r="5946" spans="1:5" x14ac:dyDescent="0.2">
      <c r="A5946" t="s">
        <v>16841</v>
      </c>
      <c r="B5946" t="s">
        <v>86</v>
      </c>
      <c r="C5946" t="s">
        <v>246</v>
      </c>
      <c r="D5946" t="s">
        <v>10869</v>
      </c>
      <c r="E5946">
        <v>2</v>
      </c>
    </row>
    <row r="5947" spans="1:5" x14ac:dyDescent="0.2">
      <c r="A5947" t="s">
        <v>16842</v>
      </c>
      <c r="B5947" t="s">
        <v>86</v>
      </c>
      <c r="C5947" t="s">
        <v>246</v>
      </c>
      <c r="D5947" t="s">
        <v>10887</v>
      </c>
      <c r="E5947">
        <v>3</v>
      </c>
    </row>
    <row r="5948" spans="1:5" x14ac:dyDescent="0.2">
      <c r="A5948" t="s">
        <v>16843</v>
      </c>
      <c r="B5948" t="s">
        <v>86</v>
      </c>
      <c r="C5948" t="s">
        <v>246</v>
      </c>
      <c r="D5948" t="s">
        <v>10889</v>
      </c>
      <c r="E5948">
        <v>95</v>
      </c>
    </row>
    <row r="5949" spans="1:5" x14ac:dyDescent="0.2">
      <c r="A5949" t="s">
        <v>16844</v>
      </c>
      <c r="B5949" t="s">
        <v>86</v>
      </c>
      <c r="C5949" t="s">
        <v>246</v>
      </c>
      <c r="D5949" t="s">
        <v>10901</v>
      </c>
      <c r="E5949">
        <v>106</v>
      </c>
    </row>
    <row r="5950" spans="1:5" x14ac:dyDescent="0.2">
      <c r="A5950" t="s">
        <v>16845</v>
      </c>
      <c r="B5950" t="s">
        <v>86</v>
      </c>
      <c r="C5950" t="s">
        <v>246</v>
      </c>
      <c r="D5950" t="s">
        <v>10903</v>
      </c>
      <c r="E5950">
        <v>221</v>
      </c>
    </row>
    <row r="5951" spans="1:5" x14ac:dyDescent="0.2">
      <c r="A5951" t="s">
        <v>16846</v>
      </c>
      <c r="B5951" t="s">
        <v>86</v>
      </c>
      <c r="C5951" t="s">
        <v>246</v>
      </c>
      <c r="D5951" t="s">
        <v>10907</v>
      </c>
      <c r="E5951">
        <v>1</v>
      </c>
    </row>
    <row r="5952" spans="1:5" x14ac:dyDescent="0.2">
      <c r="A5952" t="s">
        <v>16847</v>
      </c>
      <c r="B5952" t="s">
        <v>86</v>
      </c>
      <c r="C5952" t="s">
        <v>246</v>
      </c>
      <c r="D5952" t="s">
        <v>10925</v>
      </c>
      <c r="E5952">
        <v>1</v>
      </c>
    </row>
    <row r="5953" spans="1:5" x14ac:dyDescent="0.2">
      <c r="A5953" t="s">
        <v>16848</v>
      </c>
      <c r="B5953" t="s">
        <v>86</v>
      </c>
      <c r="C5953" t="s">
        <v>246</v>
      </c>
      <c r="D5953" t="s">
        <v>10929</v>
      </c>
      <c r="E5953">
        <v>1</v>
      </c>
    </row>
    <row r="5954" spans="1:5" x14ac:dyDescent="0.2">
      <c r="A5954" t="s">
        <v>16849</v>
      </c>
      <c r="B5954" t="s">
        <v>86</v>
      </c>
      <c r="C5954" t="s">
        <v>246</v>
      </c>
      <c r="D5954" t="s">
        <v>10941</v>
      </c>
      <c r="E5954">
        <v>1</v>
      </c>
    </row>
    <row r="5955" spans="1:5" x14ac:dyDescent="0.2">
      <c r="A5955" t="s">
        <v>16850</v>
      </c>
      <c r="B5955" t="s">
        <v>86</v>
      </c>
      <c r="C5955" t="s">
        <v>247</v>
      </c>
      <c r="D5955" t="s">
        <v>10853</v>
      </c>
      <c r="E5955">
        <v>1</v>
      </c>
    </row>
    <row r="5956" spans="1:5" x14ac:dyDescent="0.2">
      <c r="A5956" t="s">
        <v>16851</v>
      </c>
      <c r="B5956" t="s">
        <v>86</v>
      </c>
      <c r="C5956" t="s">
        <v>247</v>
      </c>
      <c r="D5956" t="s">
        <v>10855</v>
      </c>
      <c r="E5956">
        <v>3</v>
      </c>
    </row>
    <row r="5957" spans="1:5" x14ac:dyDescent="0.2">
      <c r="A5957" t="s">
        <v>16852</v>
      </c>
      <c r="B5957" t="s">
        <v>86</v>
      </c>
      <c r="C5957" t="s">
        <v>247</v>
      </c>
      <c r="D5957" t="s">
        <v>10857</v>
      </c>
      <c r="E5957">
        <v>1</v>
      </c>
    </row>
    <row r="5958" spans="1:5" x14ac:dyDescent="0.2">
      <c r="A5958" t="s">
        <v>16853</v>
      </c>
      <c r="B5958" t="s">
        <v>86</v>
      </c>
      <c r="C5958" t="s">
        <v>247</v>
      </c>
      <c r="D5958" t="s">
        <v>10859</v>
      </c>
      <c r="E5958">
        <v>1</v>
      </c>
    </row>
    <row r="5959" spans="1:5" x14ac:dyDescent="0.2">
      <c r="A5959" t="s">
        <v>16854</v>
      </c>
      <c r="B5959" t="s">
        <v>86</v>
      </c>
      <c r="C5959" t="s">
        <v>247</v>
      </c>
      <c r="D5959" t="s">
        <v>10875</v>
      </c>
      <c r="E5959">
        <v>2</v>
      </c>
    </row>
    <row r="5960" spans="1:5" x14ac:dyDescent="0.2">
      <c r="A5960" t="s">
        <v>16855</v>
      </c>
      <c r="B5960" t="s">
        <v>86</v>
      </c>
      <c r="C5960" t="s">
        <v>247</v>
      </c>
      <c r="D5960" t="s">
        <v>10877</v>
      </c>
      <c r="E5960">
        <v>1</v>
      </c>
    </row>
    <row r="5961" spans="1:5" x14ac:dyDescent="0.2">
      <c r="A5961" t="s">
        <v>16856</v>
      </c>
      <c r="B5961" t="s">
        <v>86</v>
      </c>
      <c r="C5961" t="s">
        <v>247</v>
      </c>
      <c r="D5961" t="s">
        <v>10879</v>
      </c>
      <c r="E5961">
        <v>1</v>
      </c>
    </row>
    <row r="5962" spans="1:5" x14ac:dyDescent="0.2">
      <c r="A5962" t="s">
        <v>16857</v>
      </c>
      <c r="B5962" t="s">
        <v>86</v>
      </c>
      <c r="C5962" t="s">
        <v>247</v>
      </c>
      <c r="D5962" t="s">
        <v>10887</v>
      </c>
      <c r="E5962">
        <v>10</v>
      </c>
    </row>
    <row r="5963" spans="1:5" x14ac:dyDescent="0.2">
      <c r="A5963" t="s">
        <v>16858</v>
      </c>
      <c r="B5963" t="s">
        <v>86</v>
      </c>
      <c r="C5963" t="s">
        <v>247</v>
      </c>
      <c r="D5963" t="s">
        <v>10889</v>
      </c>
      <c r="E5963">
        <v>203</v>
      </c>
    </row>
    <row r="5964" spans="1:5" x14ac:dyDescent="0.2">
      <c r="A5964" t="s">
        <v>16859</v>
      </c>
      <c r="B5964" t="s">
        <v>86</v>
      </c>
      <c r="C5964" t="s">
        <v>247</v>
      </c>
      <c r="D5964" t="s">
        <v>10901</v>
      </c>
      <c r="E5964">
        <v>226</v>
      </c>
    </row>
    <row r="5965" spans="1:5" x14ac:dyDescent="0.2">
      <c r="A5965" t="s">
        <v>16860</v>
      </c>
      <c r="B5965" t="s">
        <v>86</v>
      </c>
      <c r="C5965" t="s">
        <v>247</v>
      </c>
      <c r="D5965" t="s">
        <v>10903</v>
      </c>
      <c r="E5965">
        <v>461</v>
      </c>
    </row>
    <row r="5966" spans="1:5" x14ac:dyDescent="0.2">
      <c r="A5966" t="s">
        <v>16861</v>
      </c>
      <c r="B5966" t="s">
        <v>86</v>
      </c>
      <c r="C5966" t="s">
        <v>247</v>
      </c>
      <c r="D5966" t="s">
        <v>10907</v>
      </c>
      <c r="E5966">
        <v>2</v>
      </c>
    </row>
    <row r="5967" spans="1:5" x14ac:dyDescent="0.2">
      <c r="A5967" t="s">
        <v>16862</v>
      </c>
      <c r="B5967" t="s">
        <v>86</v>
      </c>
      <c r="C5967" t="s">
        <v>247</v>
      </c>
      <c r="D5967" t="s">
        <v>10925</v>
      </c>
      <c r="E5967">
        <v>2</v>
      </c>
    </row>
    <row r="5968" spans="1:5" x14ac:dyDescent="0.2">
      <c r="A5968" t="s">
        <v>16863</v>
      </c>
      <c r="B5968" t="s">
        <v>86</v>
      </c>
      <c r="C5968" t="s">
        <v>247</v>
      </c>
      <c r="D5968" t="s">
        <v>10927</v>
      </c>
      <c r="E5968">
        <v>1</v>
      </c>
    </row>
    <row r="5969" spans="1:5" x14ac:dyDescent="0.2">
      <c r="A5969" t="s">
        <v>16864</v>
      </c>
      <c r="B5969" t="s">
        <v>86</v>
      </c>
      <c r="C5969" t="s">
        <v>247</v>
      </c>
      <c r="D5969" t="s">
        <v>10929</v>
      </c>
      <c r="E5969">
        <v>2</v>
      </c>
    </row>
    <row r="5970" spans="1:5" x14ac:dyDescent="0.2">
      <c r="A5970" t="s">
        <v>16865</v>
      </c>
      <c r="B5970" t="s">
        <v>86</v>
      </c>
      <c r="C5970" t="s">
        <v>247</v>
      </c>
      <c r="D5970" t="s">
        <v>10939</v>
      </c>
      <c r="E5970">
        <v>1</v>
      </c>
    </row>
    <row r="5971" spans="1:5" x14ac:dyDescent="0.2">
      <c r="A5971" t="s">
        <v>16866</v>
      </c>
      <c r="B5971" t="s">
        <v>86</v>
      </c>
      <c r="C5971" t="s">
        <v>247</v>
      </c>
      <c r="D5971" t="s">
        <v>10941</v>
      </c>
      <c r="E5971">
        <v>2</v>
      </c>
    </row>
    <row r="5972" spans="1:5" x14ac:dyDescent="0.2">
      <c r="A5972" t="s">
        <v>16867</v>
      </c>
      <c r="B5972" t="s">
        <v>86</v>
      </c>
      <c r="C5972" t="s">
        <v>247</v>
      </c>
      <c r="D5972" t="s">
        <v>10943</v>
      </c>
      <c r="E5972">
        <v>1</v>
      </c>
    </row>
    <row r="5973" spans="1:5" x14ac:dyDescent="0.2">
      <c r="A5973" t="s">
        <v>16868</v>
      </c>
      <c r="B5973" t="s">
        <v>86</v>
      </c>
      <c r="C5973" t="s">
        <v>248</v>
      </c>
      <c r="D5973" t="s">
        <v>10889</v>
      </c>
      <c r="E5973">
        <v>21</v>
      </c>
    </row>
    <row r="5974" spans="1:5" x14ac:dyDescent="0.2">
      <c r="A5974" t="s">
        <v>16869</v>
      </c>
      <c r="B5974" t="s">
        <v>86</v>
      </c>
      <c r="C5974" t="s">
        <v>248</v>
      </c>
      <c r="D5974" t="s">
        <v>10901</v>
      </c>
      <c r="E5974">
        <v>25</v>
      </c>
    </row>
    <row r="5975" spans="1:5" x14ac:dyDescent="0.2">
      <c r="A5975" t="s">
        <v>16870</v>
      </c>
      <c r="B5975" t="s">
        <v>86</v>
      </c>
      <c r="C5975" t="s">
        <v>248</v>
      </c>
      <c r="D5975" t="s">
        <v>10903</v>
      </c>
      <c r="E5975">
        <v>48</v>
      </c>
    </row>
    <row r="5976" spans="1:5" x14ac:dyDescent="0.2">
      <c r="A5976" t="s">
        <v>16871</v>
      </c>
      <c r="B5976" t="s">
        <v>86</v>
      </c>
      <c r="C5976" t="s">
        <v>249</v>
      </c>
      <c r="D5976" t="s">
        <v>10855</v>
      </c>
      <c r="E5976">
        <v>1</v>
      </c>
    </row>
    <row r="5977" spans="1:5" x14ac:dyDescent="0.2">
      <c r="A5977" t="s">
        <v>16872</v>
      </c>
      <c r="B5977" t="s">
        <v>86</v>
      </c>
      <c r="C5977" t="s">
        <v>249</v>
      </c>
      <c r="D5977" t="s">
        <v>10869</v>
      </c>
      <c r="E5977">
        <v>2</v>
      </c>
    </row>
    <row r="5978" spans="1:5" x14ac:dyDescent="0.2">
      <c r="A5978" t="s">
        <v>16873</v>
      </c>
      <c r="B5978" t="s">
        <v>86</v>
      </c>
      <c r="C5978" t="s">
        <v>249</v>
      </c>
      <c r="D5978" t="s">
        <v>10873</v>
      </c>
      <c r="E5978">
        <v>1</v>
      </c>
    </row>
    <row r="5979" spans="1:5" x14ac:dyDescent="0.2">
      <c r="A5979" t="s">
        <v>16874</v>
      </c>
      <c r="B5979" t="s">
        <v>86</v>
      </c>
      <c r="C5979" t="s">
        <v>249</v>
      </c>
      <c r="D5979" t="s">
        <v>10875</v>
      </c>
      <c r="E5979">
        <v>1</v>
      </c>
    </row>
    <row r="5980" spans="1:5" x14ac:dyDescent="0.2">
      <c r="A5980" t="s">
        <v>16875</v>
      </c>
      <c r="B5980" t="s">
        <v>86</v>
      </c>
      <c r="C5980" t="s">
        <v>249</v>
      </c>
      <c r="D5980" t="s">
        <v>10881</v>
      </c>
      <c r="E5980">
        <v>1</v>
      </c>
    </row>
    <row r="5981" spans="1:5" x14ac:dyDescent="0.2">
      <c r="A5981" t="s">
        <v>16876</v>
      </c>
      <c r="B5981" t="s">
        <v>86</v>
      </c>
      <c r="C5981" t="s">
        <v>249</v>
      </c>
      <c r="D5981" t="s">
        <v>10885</v>
      </c>
      <c r="E5981">
        <v>1</v>
      </c>
    </row>
    <row r="5982" spans="1:5" x14ac:dyDescent="0.2">
      <c r="A5982" t="s">
        <v>16877</v>
      </c>
      <c r="B5982" t="s">
        <v>86</v>
      </c>
      <c r="C5982" t="s">
        <v>249</v>
      </c>
      <c r="D5982" t="s">
        <v>10887</v>
      </c>
      <c r="E5982">
        <v>6</v>
      </c>
    </row>
    <row r="5983" spans="1:5" x14ac:dyDescent="0.2">
      <c r="A5983" t="s">
        <v>16878</v>
      </c>
      <c r="B5983" t="s">
        <v>86</v>
      </c>
      <c r="C5983" t="s">
        <v>249</v>
      </c>
      <c r="D5983" t="s">
        <v>10889</v>
      </c>
      <c r="E5983">
        <v>66</v>
      </c>
    </row>
    <row r="5984" spans="1:5" x14ac:dyDescent="0.2">
      <c r="A5984" t="s">
        <v>16879</v>
      </c>
      <c r="B5984" t="s">
        <v>86</v>
      </c>
      <c r="C5984" t="s">
        <v>249</v>
      </c>
      <c r="D5984" t="s">
        <v>10895</v>
      </c>
      <c r="E5984">
        <v>1</v>
      </c>
    </row>
    <row r="5985" spans="1:5" x14ac:dyDescent="0.2">
      <c r="A5985" t="s">
        <v>16880</v>
      </c>
      <c r="B5985" t="s">
        <v>86</v>
      </c>
      <c r="C5985" t="s">
        <v>249</v>
      </c>
      <c r="D5985" t="s">
        <v>10899</v>
      </c>
      <c r="E5985">
        <v>1</v>
      </c>
    </row>
    <row r="5986" spans="1:5" x14ac:dyDescent="0.2">
      <c r="A5986" t="s">
        <v>16881</v>
      </c>
      <c r="B5986" t="s">
        <v>86</v>
      </c>
      <c r="C5986" t="s">
        <v>249</v>
      </c>
      <c r="D5986" t="s">
        <v>10901</v>
      </c>
      <c r="E5986">
        <v>72</v>
      </c>
    </row>
    <row r="5987" spans="1:5" x14ac:dyDescent="0.2">
      <c r="A5987" t="s">
        <v>16882</v>
      </c>
      <c r="B5987" t="s">
        <v>86</v>
      </c>
      <c r="C5987" t="s">
        <v>249</v>
      </c>
      <c r="D5987" t="s">
        <v>10903</v>
      </c>
      <c r="E5987">
        <v>123</v>
      </c>
    </row>
    <row r="5988" spans="1:5" x14ac:dyDescent="0.2">
      <c r="A5988" t="s">
        <v>16883</v>
      </c>
      <c r="B5988" t="s">
        <v>86</v>
      </c>
      <c r="C5988" t="s">
        <v>249</v>
      </c>
      <c r="D5988" t="s">
        <v>10927</v>
      </c>
      <c r="E5988">
        <v>1</v>
      </c>
    </row>
    <row r="5989" spans="1:5" x14ac:dyDescent="0.2">
      <c r="A5989" t="s">
        <v>16884</v>
      </c>
      <c r="B5989" t="s">
        <v>86</v>
      </c>
      <c r="C5989" t="s">
        <v>249</v>
      </c>
      <c r="D5989" t="s">
        <v>10929</v>
      </c>
      <c r="E5989">
        <v>2</v>
      </c>
    </row>
    <row r="5990" spans="1:5" x14ac:dyDescent="0.2">
      <c r="A5990" t="s">
        <v>16885</v>
      </c>
      <c r="B5990" t="s">
        <v>86</v>
      </c>
      <c r="C5990" t="s">
        <v>249</v>
      </c>
      <c r="D5990" t="s">
        <v>10935</v>
      </c>
      <c r="E5990">
        <v>1</v>
      </c>
    </row>
    <row r="5991" spans="1:5" x14ac:dyDescent="0.2">
      <c r="A5991" t="s">
        <v>16886</v>
      </c>
      <c r="B5991" t="s">
        <v>86</v>
      </c>
      <c r="C5991" t="s">
        <v>250</v>
      </c>
      <c r="D5991" t="s">
        <v>10855</v>
      </c>
      <c r="E5991">
        <v>1</v>
      </c>
    </row>
    <row r="5992" spans="1:5" x14ac:dyDescent="0.2">
      <c r="A5992" t="s">
        <v>16887</v>
      </c>
      <c r="B5992" t="s">
        <v>86</v>
      </c>
      <c r="C5992" t="s">
        <v>250</v>
      </c>
      <c r="D5992" t="s">
        <v>10869</v>
      </c>
      <c r="E5992">
        <v>4</v>
      </c>
    </row>
    <row r="5993" spans="1:5" x14ac:dyDescent="0.2">
      <c r="A5993" t="s">
        <v>16888</v>
      </c>
      <c r="B5993" t="s">
        <v>86</v>
      </c>
      <c r="C5993" t="s">
        <v>250</v>
      </c>
      <c r="D5993" t="s">
        <v>10887</v>
      </c>
      <c r="E5993">
        <v>7</v>
      </c>
    </row>
    <row r="5994" spans="1:5" x14ac:dyDescent="0.2">
      <c r="A5994" t="s">
        <v>16889</v>
      </c>
      <c r="B5994" t="s">
        <v>86</v>
      </c>
      <c r="C5994" t="s">
        <v>250</v>
      </c>
      <c r="D5994" t="s">
        <v>10889</v>
      </c>
      <c r="E5994">
        <v>130</v>
      </c>
    </row>
    <row r="5995" spans="1:5" x14ac:dyDescent="0.2">
      <c r="A5995" t="s">
        <v>16890</v>
      </c>
      <c r="B5995" t="s">
        <v>86</v>
      </c>
      <c r="C5995" t="s">
        <v>250</v>
      </c>
      <c r="D5995" t="s">
        <v>10895</v>
      </c>
      <c r="E5995">
        <v>1</v>
      </c>
    </row>
    <row r="5996" spans="1:5" x14ac:dyDescent="0.2">
      <c r="A5996" t="s">
        <v>16891</v>
      </c>
      <c r="B5996" t="s">
        <v>86</v>
      </c>
      <c r="C5996" t="s">
        <v>250</v>
      </c>
      <c r="D5996" t="s">
        <v>10899</v>
      </c>
      <c r="E5996">
        <v>2</v>
      </c>
    </row>
    <row r="5997" spans="1:5" x14ac:dyDescent="0.2">
      <c r="A5997" t="s">
        <v>16892</v>
      </c>
      <c r="B5997" t="s">
        <v>86</v>
      </c>
      <c r="C5997" t="s">
        <v>250</v>
      </c>
      <c r="D5997" t="s">
        <v>10901</v>
      </c>
      <c r="E5997">
        <v>151</v>
      </c>
    </row>
    <row r="5998" spans="1:5" x14ac:dyDescent="0.2">
      <c r="A5998" t="s">
        <v>16893</v>
      </c>
      <c r="B5998" t="s">
        <v>86</v>
      </c>
      <c r="C5998" t="s">
        <v>250</v>
      </c>
      <c r="D5998" t="s">
        <v>10903</v>
      </c>
      <c r="E5998">
        <v>312</v>
      </c>
    </row>
    <row r="5999" spans="1:5" x14ac:dyDescent="0.2">
      <c r="A5999" t="s">
        <v>16894</v>
      </c>
      <c r="B5999" t="s">
        <v>86</v>
      </c>
      <c r="C5999" t="s">
        <v>250</v>
      </c>
      <c r="D5999" t="s">
        <v>10907</v>
      </c>
      <c r="E5999">
        <v>2</v>
      </c>
    </row>
    <row r="6000" spans="1:5" x14ac:dyDescent="0.2">
      <c r="A6000" t="s">
        <v>16895</v>
      </c>
      <c r="B6000" t="s">
        <v>86</v>
      </c>
      <c r="C6000" t="s">
        <v>250</v>
      </c>
      <c r="D6000" t="s">
        <v>10909</v>
      </c>
      <c r="E6000">
        <v>1</v>
      </c>
    </row>
    <row r="6001" spans="1:5" x14ac:dyDescent="0.2">
      <c r="A6001" t="s">
        <v>16896</v>
      </c>
      <c r="B6001" t="s">
        <v>86</v>
      </c>
      <c r="C6001" t="s">
        <v>250</v>
      </c>
      <c r="D6001" t="s">
        <v>10925</v>
      </c>
      <c r="E6001">
        <v>3</v>
      </c>
    </row>
    <row r="6002" spans="1:5" x14ac:dyDescent="0.2">
      <c r="A6002" t="s">
        <v>16897</v>
      </c>
      <c r="B6002" t="s">
        <v>86</v>
      </c>
      <c r="C6002" t="s">
        <v>250</v>
      </c>
      <c r="D6002" t="s">
        <v>10929</v>
      </c>
      <c r="E6002">
        <v>1</v>
      </c>
    </row>
    <row r="6003" spans="1:5" x14ac:dyDescent="0.2">
      <c r="A6003" t="s">
        <v>16898</v>
      </c>
      <c r="B6003" t="s">
        <v>86</v>
      </c>
      <c r="C6003" t="s">
        <v>250</v>
      </c>
      <c r="D6003" t="s">
        <v>10931</v>
      </c>
      <c r="E6003">
        <v>1</v>
      </c>
    </row>
    <row r="6004" spans="1:5" x14ac:dyDescent="0.2">
      <c r="A6004" t="s">
        <v>16899</v>
      </c>
      <c r="B6004" t="s">
        <v>86</v>
      </c>
      <c r="C6004" t="s">
        <v>250</v>
      </c>
      <c r="D6004" t="s">
        <v>10937</v>
      </c>
      <c r="E6004">
        <v>1</v>
      </c>
    </row>
    <row r="6005" spans="1:5" x14ac:dyDescent="0.2">
      <c r="A6005" t="s">
        <v>16900</v>
      </c>
      <c r="B6005" t="s">
        <v>86</v>
      </c>
      <c r="C6005" t="s">
        <v>251</v>
      </c>
      <c r="D6005" t="s">
        <v>10863</v>
      </c>
      <c r="E6005">
        <v>1</v>
      </c>
    </row>
    <row r="6006" spans="1:5" x14ac:dyDescent="0.2">
      <c r="A6006" t="s">
        <v>16901</v>
      </c>
      <c r="B6006" t="s">
        <v>86</v>
      </c>
      <c r="C6006" t="s">
        <v>251</v>
      </c>
      <c r="D6006" t="s">
        <v>10875</v>
      </c>
      <c r="E6006">
        <v>2</v>
      </c>
    </row>
    <row r="6007" spans="1:5" x14ac:dyDescent="0.2">
      <c r="A6007" t="s">
        <v>16902</v>
      </c>
      <c r="B6007" t="s">
        <v>86</v>
      </c>
      <c r="C6007" t="s">
        <v>251</v>
      </c>
      <c r="D6007" t="s">
        <v>10877</v>
      </c>
      <c r="E6007">
        <v>1</v>
      </c>
    </row>
    <row r="6008" spans="1:5" x14ac:dyDescent="0.2">
      <c r="A6008" t="s">
        <v>16903</v>
      </c>
      <c r="B6008" t="s">
        <v>86</v>
      </c>
      <c r="C6008" t="s">
        <v>251</v>
      </c>
      <c r="D6008" t="s">
        <v>10887</v>
      </c>
      <c r="E6008">
        <v>2</v>
      </c>
    </row>
    <row r="6009" spans="1:5" x14ac:dyDescent="0.2">
      <c r="A6009" t="s">
        <v>16904</v>
      </c>
      <c r="B6009" t="s">
        <v>86</v>
      </c>
      <c r="C6009" t="s">
        <v>251</v>
      </c>
      <c r="D6009" t="s">
        <v>10889</v>
      </c>
      <c r="E6009">
        <v>40</v>
      </c>
    </row>
    <row r="6010" spans="1:5" x14ac:dyDescent="0.2">
      <c r="A6010" t="s">
        <v>16905</v>
      </c>
      <c r="B6010" t="s">
        <v>86</v>
      </c>
      <c r="C6010" t="s">
        <v>251</v>
      </c>
      <c r="D6010" t="s">
        <v>10901</v>
      </c>
      <c r="E6010">
        <v>49</v>
      </c>
    </row>
    <row r="6011" spans="1:5" x14ac:dyDescent="0.2">
      <c r="A6011" t="s">
        <v>16906</v>
      </c>
      <c r="B6011" t="s">
        <v>86</v>
      </c>
      <c r="C6011" t="s">
        <v>251</v>
      </c>
      <c r="D6011" t="s">
        <v>10903</v>
      </c>
      <c r="E6011">
        <v>106</v>
      </c>
    </row>
    <row r="6012" spans="1:5" x14ac:dyDescent="0.2">
      <c r="A6012" t="s">
        <v>16907</v>
      </c>
      <c r="B6012" t="s">
        <v>86</v>
      </c>
      <c r="C6012" t="s">
        <v>251</v>
      </c>
      <c r="D6012" t="s">
        <v>10921</v>
      </c>
      <c r="E6012">
        <v>2</v>
      </c>
    </row>
    <row r="6013" spans="1:5" x14ac:dyDescent="0.2">
      <c r="A6013" t="s">
        <v>16908</v>
      </c>
      <c r="B6013" t="s">
        <v>86</v>
      </c>
      <c r="C6013" t="s">
        <v>251</v>
      </c>
      <c r="D6013" t="s">
        <v>10925</v>
      </c>
      <c r="E6013">
        <v>2</v>
      </c>
    </row>
    <row r="6014" spans="1:5" x14ac:dyDescent="0.2">
      <c r="A6014" t="s">
        <v>16909</v>
      </c>
      <c r="B6014" t="s">
        <v>86</v>
      </c>
      <c r="C6014" t="s">
        <v>251</v>
      </c>
      <c r="D6014" t="s">
        <v>10927</v>
      </c>
      <c r="E6014">
        <v>2</v>
      </c>
    </row>
    <row r="6015" spans="1:5" x14ac:dyDescent="0.2">
      <c r="A6015" t="s">
        <v>16910</v>
      </c>
      <c r="B6015" t="s">
        <v>86</v>
      </c>
      <c r="C6015" t="s">
        <v>251</v>
      </c>
      <c r="D6015" t="s">
        <v>10929</v>
      </c>
      <c r="E6015">
        <v>1</v>
      </c>
    </row>
    <row r="6016" spans="1:5" x14ac:dyDescent="0.2">
      <c r="A6016" t="s">
        <v>16911</v>
      </c>
      <c r="B6016" t="s">
        <v>86</v>
      </c>
      <c r="C6016" t="s">
        <v>251</v>
      </c>
      <c r="D6016" t="s">
        <v>10931</v>
      </c>
      <c r="E6016">
        <v>2</v>
      </c>
    </row>
    <row r="6017" spans="1:5" x14ac:dyDescent="0.2">
      <c r="A6017" t="s">
        <v>16912</v>
      </c>
      <c r="B6017" t="s">
        <v>86</v>
      </c>
      <c r="C6017" t="s">
        <v>251</v>
      </c>
      <c r="D6017" t="s">
        <v>10941</v>
      </c>
      <c r="E6017">
        <v>1</v>
      </c>
    </row>
    <row r="6018" spans="1:5" x14ac:dyDescent="0.2">
      <c r="A6018" t="s">
        <v>16913</v>
      </c>
      <c r="B6018" t="s">
        <v>86</v>
      </c>
      <c r="C6018" t="s">
        <v>252</v>
      </c>
      <c r="D6018" t="s">
        <v>10851</v>
      </c>
      <c r="E6018">
        <v>2</v>
      </c>
    </row>
    <row r="6019" spans="1:5" x14ac:dyDescent="0.2">
      <c r="A6019" t="s">
        <v>16914</v>
      </c>
      <c r="B6019" t="s">
        <v>86</v>
      </c>
      <c r="C6019" t="s">
        <v>252</v>
      </c>
      <c r="D6019" t="s">
        <v>10855</v>
      </c>
      <c r="E6019">
        <v>1</v>
      </c>
    </row>
    <row r="6020" spans="1:5" x14ac:dyDescent="0.2">
      <c r="A6020" t="s">
        <v>16915</v>
      </c>
      <c r="B6020" t="s">
        <v>86</v>
      </c>
      <c r="C6020" t="s">
        <v>252</v>
      </c>
      <c r="D6020" t="s">
        <v>10859</v>
      </c>
      <c r="E6020">
        <v>1</v>
      </c>
    </row>
    <row r="6021" spans="1:5" x14ac:dyDescent="0.2">
      <c r="A6021" t="s">
        <v>16916</v>
      </c>
      <c r="B6021" t="s">
        <v>86</v>
      </c>
      <c r="C6021" t="s">
        <v>252</v>
      </c>
      <c r="D6021" t="s">
        <v>10863</v>
      </c>
      <c r="E6021">
        <v>1</v>
      </c>
    </row>
    <row r="6022" spans="1:5" x14ac:dyDescent="0.2">
      <c r="A6022" t="s">
        <v>16917</v>
      </c>
      <c r="B6022" t="s">
        <v>86</v>
      </c>
      <c r="C6022" t="s">
        <v>252</v>
      </c>
      <c r="D6022" t="s">
        <v>10865</v>
      </c>
      <c r="E6022">
        <v>1</v>
      </c>
    </row>
    <row r="6023" spans="1:5" x14ac:dyDescent="0.2">
      <c r="A6023" t="s">
        <v>16918</v>
      </c>
      <c r="B6023" t="s">
        <v>86</v>
      </c>
      <c r="C6023" t="s">
        <v>252</v>
      </c>
      <c r="D6023" t="s">
        <v>10869</v>
      </c>
      <c r="E6023">
        <v>3</v>
      </c>
    </row>
    <row r="6024" spans="1:5" x14ac:dyDescent="0.2">
      <c r="A6024" t="s">
        <v>16919</v>
      </c>
      <c r="B6024" t="s">
        <v>86</v>
      </c>
      <c r="C6024" t="s">
        <v>252</v>
      </c>
      <c r="D6024" t="s">
        <v>10873</v>
      </c>
      <c r="E6024">
        <v>1</v>
      </c>
    </row>
    <row r="6025" spans="1:5" x14ac:dyDescent="0.2">
      <c r="A6025" t="s">
        <v>16920</v>
      </c>
      <c r="B6025" t="s">
        <v>86</v>
      </c>
      <c r="C6025" t="s">
        <v>252</v>
      </c>
      <c r="D6025" t="s">
        <v>10875</v>
      </c>
      <c r="E6025">
        <v>1</v>
      </c>
    </row>
    <row r="6026" spans="1:5" x14ac:dyDescent="0.2">
      <c r="A6026" t="s">
        <v>16921</v>
      </c>
      <c r="B6026" t="s">
        <v>86</v>
      </c>
      <c r="C6026" t="s">
        <v>252</v>
      </c>
      <c r="D6026" t="s">
        <v>10881</v>
      </c>
      <c r="E6026">
        <v>2</v>
      </c>
    </row>
    <row r="6027" spans="1:5" x14ac:dyDescent="0.2">
      <c r="A6027" t="s">
        <v>16922</v>
      </c>
      <c r="B6027" t="s">
        <v>86</v>
      </c>
      <c r="C6027" t="s">
        <v>252</v>
      </c>
      <c r="D6027" t="s">
        <v>10883</v>
      </c>
      <c r="E6027">
        <v>1</v>
      </c>
    </row>
    <row r="6028" spans="1:5" x14ac:dyDescent="0.2">
      <c r="A6028" t="s">
        <v>16923</v>
      </c>
      <c r="B6028" t="s">
        <v>86</v>
      </c>
      <c r="C6028" t="s">
        <v>252</v>
      </c>
      <c r="D6028" t="s">
        <v>10887</v>
      </c>
      <c r="E6028">
        <v>4</v>
      </c>
    </row>
    <row r="6029" spans="1:5" x14ac:dyDescent="0.2">
      <c r="A6029" t="s">
        <v>16924</v>
      </c>
      <c r="B6029" t="s">
        <v>86</v>
      </c>
      <c r="C6029" t="s">
        <v>252</v>
      </c>
      <c r="D6029" t="s">
        <v>10889</v>
      </c>
      <c r="E6029">
        <v>58</v>
      </c>
    </row>
    <row r="6030" spans="1:5" x14ac:dyDescent="0.2">
      <c r="A6030" t="s">
        <v>16925</v>
      </c>
      <c r="B6030" t="s">
        <v>86</v>
      </c>
      <c r="C6030" t="s">
        <v>252</v>
      </c>
      <c r="D6030" t="s">
        <v>10901</v>
      </c>
      <c r="E6030">
        <v>67</v>
      </c>
    </row>
    <row r="6031" spans="1:5" x14ac:dyDescent="0.2">
      <c r="A6031" t="s">
        <v>16926</v>
      </c>
      <c r="B6031" t="s">
        <v>86</v>
      </c>
      <c r="C6031" t="s">
        <v>252</v>
      </c>
      <c r="D6031" t="s">
        <v>10903</v>
      </c>
      <c r="E6031">
        <v>134</v>
      </c>
    </row>
    <row r="6032" spans="1:5" x14ac:dyDescent="0.2">
      <c r="A6032" t="s">
        <v>16927</v>
      </c>
      <c r="B6032" t="s">
        <v>86</v>
      </c>
      <c r="C6032" t="s">
        <v>252</v>
      </c>
      <c r="D6032" t="s">
        <v>10907</v>
      </c>
      <c r="E6032">
        <v>1</v>
      </c>
    </row>
    <row r="6033" spans="1:5" x14ac:dyDescent="0.2">
      <c r="A6033" t="s">
        <v>16928</v>
      </c>
      <c r="B6033" t="s">
        <v>86</v>
      </c>
      <c r="C6033" t="s">
        <v>252</v>
      </c>
      <c r="D6033" t="s">
        <v>10921</v>
      </c>
      <c r="E6033">
        <v>1</v>
      </c>
    </row>
    <row r="6034" spans="1:5" x14ac:dyDescent="0.2">
      <c r="A6034" t="s">
        <v>16929</v>
      </c>
      <c r="B6034" t="s">
        <v>86</v>
      </c>
      <c r="C6034" t="s">
        <v>252</v>
      </c>
      <c r="D6034" t="s">
        <v>10927</v>
      </c>
      <c r="E6034">
        <v>1</v>
      </c>
    </row>
    <row r="6035" spans="1:5" x14ac:dyDescent="0.2">
      <c r="A6035" t="s">
        <v>16930</v>
      </c>
      <c r="B6035" t="s">
        <v>86</v>
      </c>
      <c r="C6035" t="s">
        <v>252</v>
      </c>
      <c r="D6035" t="s">
        <v>10929</v>
      </c>
      <c r="E6035">
        <v>1</v>
      </c>
    </row>
    <row r="6036" spans="1:5" x14ac:dyDescent="0.2">
      <c r="A6036" t="s">
        <v>16931</v>
      </c>
      <c r="B6036" t="s">
        <v>86</v>
      </c>
      <c r="C6036" t="s">
        <v>252</v>
      </c>
      <c r="D6036" t="s">
        <v>10931</v>
      </c>
      <c r="E6036">
        <v>1</v>
      </c>
    </row>
    <row r="6037" spans="1:5" x14ac:dyDescent="0.2">
      <c r="A6037" t="s">
        <v>16932</v>
      </c>
      <c r="B6037" t="s">
        <v>86</v>
      </c>
      <c r="C6037" t="s">
        <v>252</v>
      </c>
      <c r="D6037" t="s">
        <v>10941</v>
      </c>
      <c r="E6037">
        <v>1</v>
      </c>
    </row>
    <row r="6038" spans="1:5" x14ac:dyDescent="0.2">
      <c r="A6038" t="s">
        <v>16933</v>
      </c>
      <c r="B6038" t="s">
        <v>86</v>
      </c>
      <c r="C6038" t="s">
        <v>253</v>
      </c>
      <c r="D6038" t="s">
        <v>10869</v>
      </c>
      <c r="E6038">
        <v>1</v>
      </c>
    </row>
    <row r="6039" spans="1:5" x14ac:dyDescent="0.2">
      <c r="A6039" t="s">
        <v>16934</v>
      </c>
      <c r="B6039" t="s">
        <v>86</v>
      </c>
      <c r="C6039" t="s">
        <v>253</v>
      </c>
      <c r="D6039" t="s">
        <v>10887</v>
      </c>
      <c r="E6039">
        <v>1</v>
      </c>
    </row>
    <row r="6040" spans="1:5" x14ac:dyDescent="0.2">
      <c r="A6040" t="s">
        <v>16935</v>
      </c>
      <c r="B6040" t="s">
        <v>86</v>
      </c>
      <c r="C6040" t="s">
        <v>253</v>
      </c>
      <c r="D6040" t="s">
        <v>10889</v>
      </c>
      <c r="E6040">
        <v>43</v>
      </c>
    </row>
    <row r="6041" spans="1:5" x14ac:dyDescent="0.2">
      <c r="A6041" t="s">
        <v>16936</v>
      </c>
      <c r="B6041" t="s">
        <v>86</v>
      </c>
      <c r="C6041" t="s">
        <v>253</v>
      </c>
      <c r="D6041" t="s">
        <v>10901</v>
      </c>
      <c r="E6041">
        <v>54</v>
      </c>
    </row>
    <row r="6042" spans="1:5" x14ac:dyDescent="0.2">
      <c r="A6042" t="s">
        <v>16937</v>
      </c>
      <c r="B6042" t="s">
        <v>86</v>
      </c>
      <c r="C6042" t="s">
        <v>253</v>
      </c>
      <c r="D6042" t="s">
        <v>10903</v>
      </c>
      <c r="E6042">
        <v>158</v>
      </c>
    </row>
    <row r="6043" spans="1:5" x14ac:dyDescent="0.2">
      <c r="A6043" t="s">
        <v>16938</v>
      </c>
      <c r="B6043" t="s">
        <v>86</v>
      </c>
      <c r="C6043" t="s">
        <v>253</v>
      </c>
      <c r="D6043" t="s">
        <v>10907</v>
      </c>
      <c r="E6043">
        <v>1</v>
      </c>
    </row>
    <row r="6044" spans="1:5" x14ac:dyDescent="0.2">
      <c r="A6044" t="s">
        <v>16939</v>
      </c>
      <c r="B6044" t="s">
        <v>86</v>
      </c>
      <c r="C6044" t="s">
        <v>254</v>
      </c>
      <c r="D6044" t="s">
        <v>10869</v>
      </c>
      <c r="E6044">
        <v>2</v>
      </c>
    </row>
    <row r="6045" spans="1:5" x14ac:dyDescent="0.2">
      <c r="A6045" t="s">
        <v>16940</v>
      </c>
      <c r="B6045" t="s">
        <v>86</v>
      </c>
      <c r="C6045" t="s">
        <v>254</v>
      </c>
      <c r="D6045" t="s">
        <v>10887</v>
      </c>
      <c r="E6045">
        <v>2</v>
      </c>
    </row>
    <row r="6046" spans="1:5" x14ac:dyDescent="0.2">
      <c r="A6046" t="s">
        <v>16941</v>
      </c>
      <c r="B6046" t="s">
        <v>86</v>
      </c>
      <c r="C6046" t="s">
        <v>254</v>
      </c>
      <c r="D6046" t="s">
        <v>10889</v>
      </c>
      <c r="E6046">
        <v>34</v>
      </c>
    </row>
    <row r="6047" spans="1:5" x14ac:dyDescent="0.2">
      <c r="A6047" t="s">
        <v>16942</v>
      </c>
      <c r="B6047" t="s">
        <v>86</v>
      </c>
      <c r="C6047" t="s">
        <v>254</v>
      </c>
      <c r="D6047" t="s">
        <v>10901</v>
      </c>
      <c r="E6047">
        <v>35</v>
      </c>
    </row>
    <row r="6048" spans="1:5" x14ac:dyDescent="0.2">
      <c r="A6048" t="s">
        <v>16943</v>
      </c>
      <c r="B6048" t="s">
        <v>86</v>
      </c>
      <c r="C6048" t="s">
        <v>254</v>
      </c>
      <c r="D6048" t="s">
        <v>10903</v>
      </c>
      <c r="E6048">
        <v>69</v>
      </c>
    </row>
    <row r="6049" spans="1:5" x14ac:dyDescent="0.2">
      <c r="A6049" t="s">
        <v>16944</v>
      </c>
      <c r="B6049" t="s">
        <v>86</v>
      </c>
      <c r="C6049" t="s">
        <v>254</v>
      </c>
      <c r="D6049" t="s">
        <v>10941</v>
      </c>
      <c r="E6049">
        <v>1</v>
      </c>
    </row>
    <row r="6050" spans="1:5" x14ac:dyDescent="0.2">
      <c r="A6050" t="s">
        <v>16945</v>
      </c>
      <c r="B6050" t="s">
        <v>86</v>
      </c>
      <c r="C6050" t="s">
        <v>255</v>
      </c>
      <c r="D6050" t="s">
        <v>10855</v>
      </c>
      <c r="E6050">
        <v>1</v>
      </c>
    </row>
    <row r="6051" spans="1:5" x14ac:dyDescent="0.2">
      <c r="A6051" t="s">
        <v>16946</v>
      </c>
      <c r="B6051" t="s">
        <v>86</v>
      </c>
      <c r="C6051" t="s">
        <v>255</v>
      </c>
      <c r="D6051" t="s">
        <v>10869</v>
      </c>
      <c r="E6051">
        <v>2</v>
      </c>
    </row>
    <row r="6052" spans="1:5" x14ac:dyDescent="0.2">
      <c r="A6052" t="s">
        <v>16947</v>
      </c>
      <c r="B6052" t="s">
        <v>86</v>
      </c>
      <c r="C6052" t="s">
        <v>255</v>
      </c>
      <c r="D6052" t="s">
        <v>10887</v>
      </c>
      <c r="E6052">
        <v>4</v>
      </c>
    </row>
    <row r="6053" spans="1:5" x14ac:dyDescent="0.2">
      <c r="A6053" t="s">
        <v>16948</v>
      </c>
      <c r="B6053" t="s">
        <v>86</v>
      </c>
      <c r="C6053" t="s">
        <v>255</v>
      </c>
      <c r="D6053" t="s">
        <v>10889</v>
      </c>
      <c r="E6053">
        <v>114</v>
      </c>
    </row>
    <row r="6054" spans="1:5" x14ac:dyDescent="0.2">
      <c r="A6054" t="s">
        <v>16949</v>
      </c>
      <c r="B6054" t="s">
        <v>86</v>
      </c>
      <c r="C6054" t="s">
        <v>255</v>
      </c>
      <c r="D6054" t="s">
        <v>10895</v>
      </c>
      <c r="E6054">
        <v>1</v>
      </c>
    </row>
    <row r="6055" spans="1:5" x14ac:dyDescent="0.2">
      <c r="A6055" t="s">
        <v>16950</v>
      </c>
      <c r="B6055" t="s">
        <v>86</v>
      </c>
      <c r="C6055" t="s">
        <v>255</v>
      </c>
      <c r="D6055" t="s">
        <v>10899</v>
      </c>
      <c r="E6055">
        <v>1</v>
      </c>
    </row>
    <row r="6056" spans="1:5" x14ac:dyDescent="0.2">
      <c r="A6056" t="s">
        <v>16951</v>
      </c>
      <c r="B6056" t="s">
        <v>86</v>
      </c>
      <c r="C6056" t="s">
        <v>255</v>
      </c>
      <c r="D6056" t="s">
        <v>10901</v>
      </c>
      <c r="E6056">
        <v>135</v>
      </c>
    </row>
    <row r="6057" spans="1:5" x14ac:dyDescent="0.2">
      <c r="A6057" t="s">
        <v>16952</v>
      </c>
      <c r="B6057" t="s">
        <v>86</v>
      </c>
      <c r="C6057" t="s">
        <v>255</v>
      </c>
      <c r="D6057" t="s">
        <v>10903</v>
      </c>
      <c r="E6057">
        <v>227</v>
      </c>
    </row>
    <row r="6058" spans="1:5" x14ac:dyDescent="0.2">
      <c r="A6058" t="s">
        <v>16953</v>
      </c>
      <c r="B6058" t="s">
        <v>86</v>
      </c>
      <c r="C6058" t="s">
        <v>255</v>
      </c>
      <c r="D6058" t="s">
        <v>10929</v>
      </c>
      <c r="E6058">
        <v>1</v>
      </c>
    </row>
    <row r="6059" spans="1:5" x14ac:dyDescent="0.2">
      <c r="A6059" t="s">
        <v>16954</v>
      </c>
      <c r="B6059" t="s">
        <v>86</v>
      </c>
      <c r="C6059" t="s">
        <v>255</v>
      </c>
      <c r="D6059" t="s">
        <v>10941</v>
      </c>
      <c r="E6059">
        <v>3</v>
      </c>
    </row>
    <row r="6060" spans="1:5" x14ac:dyDescent="0.2">
      <c r="A6060" t="s">
        <v>16955</v>
      </c>
      <c r="B6060" t="s">
        <v>86</v>
      </c>
      <c r="C6060" t="s">
        <v>256</v>
      </c>
      <c r="D6060" t="s">
        <v>10887</v>
      </c>
      <c r="E6060">
        <v>1</v>
      </c>
    </row>
    <row r="6061" spans="1:5" x14ac:dyDescent="0.2">
      <c r="A6061" t="s">
        <v>16956</v>
      </c>
      <c r="B6061" t="s">
        <v>86</v>
      </c>
      <c r="C6061" t="s">
        <v>256</v>
      </c>
      <c r="D6061" t="s">
        <v>10889</v>
      </c>
      <c r="E6061">
        <v>58</v>
      </c>
    </row>
    <row r="6062" spans="1:5" x14ac:dyDescent="0.2">
      <c r="A6062" t="s">
        <v>16957</v>
      </c>
      <c r="B6062" t="s">
        <v>86</v>
      </c>
      <c r="C6062" t="s">
        <v>256</v>
      </c>
      <c r="D6062" t="s">
        <v>10901</v>
      </c>
      <c r="E6062">
        <v>67</v>
      </c>
    </row>
    <row r="6063" spans="1:5" x14ac:dyDescent="0.2">
      <c r="A6063" t="s">
        <v>16958</v>
      </c>
      <c r="B6063" t="s">
        <v>86</v>
      </c>
      <c r="C6063" t="s">
        <v>256</v>
      </c>
      <c r="D6063" t="s">
        <v>10903</v>
      </c>
      <c r="E6063">
        <v>109</v>
      </c>
    </row>
    <row r="6064" spans="1:5" x14ac:dyDescent="0.2">
      <c r="A6064" t="s">
        <v>16959</v>
      </c>
      <c r="B6064" t="s">
        <v>86</v>
      </c>
      <c r="C6064" t="s">
        <v>256</v>
      </c>
      <c r="D6064" t="s">
        <v>10941</v>
      </c>
      <c r="E6064">
        <v>1</v>
      </c>
    </row>
  </sheetData>
  <pageMargins left="0.7" right="0.7" top="0.75" bottom="0.75" header="0.3" footer="0.3"/>
  <tableParts count="1">
    <tablePart r:id="rId1"/>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7" tint="0.79998168889431442"/>
  </sheetPr>
  <dimension ref="A1:J55"/>
  <sheetViews>
    <sheetView showGridLines="0" workbookViewId="0">
      <selection activeCell="B4" sqref="B4:D4"/>
    </sheetView>
  </sheetViews>
  <sheetFormatPr defaultColWidth="8.85546875" defaultRowHeight="12.75" x14ac:dyDescent="0.2"/>
  <cols>
    <col min="1" max="1" width="49" style="256" customWidth="1"/>
    <col min="2" max="2" width="10.5703125" style="12" customWidth="1"/>
    <col min="3" max="5" width="18.7109375" style="12" customWidth="1"/>
    <col min="6" max="6" width="7.5703125" style="12" customWidth="1"/>
    <col min="7" max="16384" width="8.85546875" style="12"/>
  </cols>
  <sheetData>
    <row r="1" spans="1:6" ht="34.35" customHeight="1" x14ac:dyDescent="0.25">
      <c r="A1" s="348" t="s">
        <v>16960</v>
      </c>
      <c r="B1" s="499"/>
      <c r="C1" s="499"/>
      <c r="D1" s="499"/>
      <c r="E1" s="499"/>
      <c r="F1" s="526"/>
    </row>
    <row r="2" spans="1:6" ht="21" customHeight="1" x14ac:dyDescent="0.2">
      <c r="A2" s="722" t="s">
        <v>16961</v>
      </c>
      <c r="B2" s="499"/>
      <c r="C2" s="499"/>
      <c r="D2" s="499"/>
      <c r="E2" s="499"/>
      <c r="F2" s="526"/>
    </row>
    <row r="3" spans="1:6" ht="27.6" customHeight="1" x14ac:dyDescent="0.2">
      <c r="A3" s="681">
        <f>'Drop down Values'!B3</f>
        <v>44804</v>
      </c>
      <c r="B3" s="527"/>
      <c r="C3" s="527"/>
      <c r="D3" s="527"/>
      <c r="E3" s="19"/>
    </row>
    <row r="4" spans="1:6" ht="13.35" customHeight="1" x14ac:dyDescent="0.2">
      <c r="A4" s="528" t="s">
        <v>4036</v>
      </c>
      <c r="B4" s="828" t="s">
        <v>84</v>
      </c>
      <c r="C4" s="829"/>
      <c r="D4" s="830"/>
      <c r="E4" s="116"/>
      <c r="F4" s="116"/>
    </row>
    <row r="5" spans="1:6" ht="13.35" customHeight="1" x14ac:dyDescent="0.2">
      <c r="A5" s="539"/>
      <c r="B5" s="529"/>
      <c r="C5" s="529"/>
      <c r="D5" s="530"/>
      <c r="E5" s="116"/>
      <c r="F5" s="116"/>
    </row>
    <row r="6" spans="1:6" ht="13.35" customHeight="1" x14ac:dyDescent="0.2">
      <c r="A6" s="531" t="s">
        <v>4024</v>
      </c>
      <c r="B6" s="813" t="s">
        <v>104</v>
      </c>
      <c r="C6" s="814"/>
      <c r="D6" s="815"/>
      <c r="E6" s="163"/>
      <c r="F6" s="393"/>
    </row>
    <row r="7" spans="1:6" ht="13.35" customHeight="1" x14ac:dyDescent="0.2">
      <c r="B7" s="42"/>
      <c r="C7" s="42"/>
      <c r="D7" s="42"/>
      <c r="E7" s="42"/>
    </row>
    <row r="8" spans="1:6" x14ac:dyDescent="0.2">
      <c r="A8" s="143"/>
      <c r="B8" s="831" t="s">
        <v>4855</v>
      </c>
      <c r="C8" s="831"/>
      <c r="D8" s="831"/>
      <c r="E8" s="831"/>
      <c r="F8" s="102"/>
    </row>
    <row r="9" spans="1:6" ht="39" customHeight="1" x14ac:dyDescent="0.2">
      <c r="A9" s="143"/>
      <c r="B9" s="532" t="s">
        <v>303</v>
      </c>
      <c r="C9" s="532" t="s">
        <v>10840</v>
      </c>
      <c r="D9" s="532" t="s">
        <v>16962</v>
      </c>
      <c r="E9" s="532" t="s">
        <v>16963</v>
      </c>
      <c r="F9" s="540"/>
    </row>
    <row r="10" spans="1:6" ht="25.35" customHeight="1" x14ac:dyDescent="0.2">
      <c r="A10" s="467" t="s">
        <v>16964</v>
      </c>
      <c r="B10" s="106">
        <f>IF(ISERROR(VLOOKUP($B$4&amp;$B$6&amp;"No of providers",Actions_Recommendations,5,FALSE))=TRUE,0,VLOOKUP($B$4&amp;$B$6&amp;"No of providers",Actions_Recommendations,5,FALSE))</f>
        <v>51147</v>
      </c>
      <c r="C10" s="106">
        <f>IF(ISERROR(VLOOKUP($B$4&amp;$B$6&amp;"No of inspections",Actions_Recommendations,5,FALSE))=TRUE,0,VLOOKUP($B$4&amp;$B$6&amp;"No of inspections",Actions_Recommendations,5,FALSE))</f>
        <v>24241</v>
      </c>
      <c r="D10" s="106">
        <f>IF(ISERROR(VLOOKUP($B$4&amp;$B$6&amp;"Inspection has actions",Actions_Recommendations,5,FALSE))=TRUE,0,VLOOKUP($B$4&amp;$B$6&amp;"Inspection has actions",Actions_Recommendations,5,FALSE))</f>
        <v>1206</v>
      </c>
      <c r="E10" s="106">
        <f>IF($C10&lt;1,"-",D10/$C10*100)</f>
        <v>4.9750422837341688</v>
      </c>
      <c r="F10" s="533"/>
    </row>
    <row r="11" spans="1:6" ht="21.6" customHeight="1" x14ac:dyDescent="0.2">
      <c r="A11" s="541" t="s">
        <v>16965</v>
      </c>
      <c r="B11" s="534"/>
      <c r="C11" s="76"/>
      <c r="D11" s="76"/>
      <c r="E11" s="76"/>
      <c r="F11" s="340"/>
    </row>
    <row r="12" spans="1:6" ht="13.35" customHeight="1" x14ac:dyDescent="0.2">
      <c r="A12" s="482" t="s">
        <v>10907</v>
      </c>
      <c r="B12" s="76">
        <f>IF(ISERROR(VLOOKUP($B$4&amp;$B$6&amp;"No of providers",Actions_Recommendations,5,FALSE))=TRUE,0,VLOOKUP($B$4&amp;$B$6&amp;"No of providers",Actions_Recommendations,5,FALSE))</f>
        <v>51147</v>
      </c>
      <c r="C12" s="71">
        <f>IF(ISERROR(VLOOKUP($B$4&amp;$B$6&amp;"No of inspections",Actions_Recommendations,5,FALSE))=TRUE,0,VLOOKUP($B$4&amp;$B$6&amp;"No of inspections",Actions_Recommendations,5,FALSE))</f>
        <v>24241</v>
      </c>
      <c r="D12" s="71">
        <f>IF(ISERROR(VLOOKUP($B$4&amp;$B$6&amp;$A12,Actions_Recommendations,5,FALSE))=TRUE,0,VLOOKUP($B$4&amp;$B$6&amp;$A12,Actions_Recommendations,5,FALSE))</f>
        <v>250</v>
      </c>
      <c r="E12" s="71">
        <f t="shared" ref="E12:E14" si="0">IF($C12&lt;1,"-",D12/$C12*100)</f>
        <v>1.0313105894971328</v>
      </c>
    </row>
    <row r="13" spans="1:6" ht="13.35" customHeight="1" x14ac:dyDescent="0.2">
      <c r="A13" s="482" t="s">
        <v>16966</v>
      </c>
      <c r="B13" s="76">
        <f>IF(ISERROR(VLOOKUP($B$4&amp;$B$6&amp;"No of providers",Actions_Recommendations,5,FALSE))=TRUE,0,VLOOKUP($B$4&amp;$B$6&amp;"No of providers",Actions_Recommendations,5,FALSE))</f>
        <v>51147</v>
      </c>
      <c r="C13" s="71">
        <f>IF(ISERROR(VLOOKUP($B$4&amp;$B$6&amp;"No of inspections",Actions_Recommendations,5,FALSE))=TRUE,0,VLOOKUP($B$4&amp;$B$6&amp;"No of inspections",Actions_Recommendations,5,FALSE))</f>
        <v>24241</v>
      </c>
      <c r="D13" s="71">
        <f>IF(ISERROR(VLOOKUP($B$4&amp;$B$6&amp;$A13,Actions_Recommendations,5,FALSE))=TRUE,0,VLOOKUP($B$4&amp;$B$6&amp;$A13,Actions_Recommendations,5,FALSE))</f>
        <v>525</v>
      </c>
      <c r="E13" s="71">
        <f t="shared" si="0"/>
        <v>2.1657522379439791</v>
      </c>
    </row>
    <row r="14" spans="1:6" ht="13.35" customHeight="1" x14ac:dyDescent="0.2">
      <c r="A14" s="482" t="s">
        <v>10855</v>
      </c>
      <c r="B14" s="76">
        <f>IF(ISERROR(VLOOKUP($B$4&amp;$B$6&amp;"No of providers",Actions_Recommendations,5,FALSE))=TRUE,0,VLOOKUP($B$4&amp;$B$6&amp;"No of providers",Actions_Recommendations,5,FALSE))</f>
        <v>51147</v>
      </c>
      <c r="C14" s="71">
        <f>IF(ISERROR(VLOOKUP($B$4&amp;$B$6&amp;"No of inspections",Actions_Recommendations,5,FALSE))=TRUE,0,VLOOKUP($B$4&amp;$B$6&amp;"No of inspections",Actions_Recommendations,5,FALSE))</f>
        <v>24241</v>
      </c>
      <c r="D14" s="71">
        <f>IF(ISERROR(VLOOKUP($B$4&amp;$B$6&amp;$A14,Actions_Recommendations,5,FALSE))=TRUE,0,VLOOKUP($B$4&amp;$B$6&amp;$A14,Actions_Recommendations,5,FALSE))</f>
        <v>186</v>
      </c>
      <c r="E14" s="71">
        <f t="shared" si="0"/>
        <v>0.76729507858586699</v>
      </c>
    </row>
    <row r="15" spans="1:6" ht="21.6" customHeight="1" x14ac:dyDescent="0.2">
      <c r="A15" s="541" t="s">
        <v>16967</v>
      </c>
      <c r="B15" s="534"/>
      <c r="C15" s="76"/>
      <c r="D15" s="76"/>
      <c r="E15" s="71"/>
      <c r="F15" s="340"/>
    </row>
    <row r="16" spans="1:6" ht="13.35" customHeight="1" x14ac:dyDescent="0.2">
      <c r="A16" s="536" t="s">
        <v>16968</v>
      </c>
      <c r="B16" s="363"/>
      <c r="C16" s="71"/>
      <c r="D16" s="71"/>
      <c r="E16" s="71"/>
    </row>
    <row r="17" spans="1:5" ht="13.35" customHeight="1" x14ac:dyDescent="0.2">
      <c r="A17" s="482" t="s">
        <v>10929</v>
      </c>
      <c r="B17" s="76">
        <f>IF(ISERROR(VLOOKUP($B$4&amp;$B$6&amp;"No of providers",Actions_Recommendations,5,FALSE))=TRUE,0,VLOOKUP($B$4&amp;$B$6&amp;"No of providers",Actions_Recommendations,5,FALSE))</f>
        <v>51147</v>
      </c>
      <c r="C17" s="71">
        <f>IF(ISERROR(VLOOKUP($B$4&amp;$B$6&amp;"No of inspections",Actions_Recommendations,5,FALSE))=TRUE,0,VLOOKUP($B$4&amp;$B$6&amp;"No of inspections",Actions_Recommendations,5,FALSE))</f>
        <v>24241</v>
      </c>
      <c r="D17" s="71">
        <f>IF(ISERROR(VLOOKUP($B$4&amp;$B$6&amp;$A17,Actions_Recommendations,5,FALSE))=TRUE,0,VLOOKUP($B$4&amp;$B$6&amp;$A17,Actions_Recommendations,5,FALSE))</f>
        <v>243</v>
      </c>
      <c r="E17" s="71">
        <f t="shared" ref="E17:E18" si="1">IF($C17&lt;1,"-",D17/$C17*100)</f>
        <v>1.0024338929912133</v>
      </c>
    </row>
    <row r="18" spans="1:5" ht="13.35" customHeight="1" x14ac:dyDescent="0.2">
      <c r="A18" s="482" t="s">
        <v>10927</v>
      </c>
      <c r="B18" s="76">
        <f>IF(ISERROR(VLOOKUP($B$4&amp;$B$6&amp;"No of providers",Actions_Recommendations,5,FALSE))=TRUE,0,VLOOKUP($B$4&amp;$B$6&amp;"No of providers",Actions_Recommendations,5,FALSE))</f>
        <v>51147</v>
      </c>
      <c r="C18" s="71">
        <f>IF(ISERROR(VLOOKUP($B$4&amp;$B$6&amp;"No of inspections",Actions_Recommendations,5,FALSE))=TRUE,0,VLOOKUP($B$4&amp;$B$6&amp;"No of inspections",Actions_Recommendations,5,FALSE))</f>
        <v>24241</v>
      </c>
      <c r="D18" s="71">
        <f>IF(ISERROR(VLOOKUP($B$4&amp;$B$6&amp;$A18,Actions_Recommendations,5,FALSE))=TRUE,0,VLOOKUP($B$4&amp;$B$6&amp;$A18,Actions_Recommendations,5,FALSE))</f>
        <v>85</v>
      </c>
      <c r="E18" s="71">
        <f t="shared" si="1"/>
        <v>0.35064560042902521</v>
      </c>
    </row>
    <row r="19" spans="1:5" ht="13.35" customHeight="1" x14ac:dyDescent="0.2">
      <c r="A19" s="536" t="s">
        <v>16969</v>
      </c>
      <c r="B19" s="76"/>
      <c r="C19" s="71"/>
      <c r="D19" s="71"/>
      <c r="E19" s="71"/>
    </row>
    <row r="20" spans="1:5" ht="13.35" customHeight="1" x14ac:dyDescent="0.2">
      <c r="A20" s="482" t="s">
        <v>10877</v>
      </c>
      <c r="B20" s="76">
        <f>IF(ISERROR(VLOOKUP($B$4&amp;$B$6&amp;"No of providers",Actions_Recommendations,5,FALSE))=TRUE,0,VLOOKUP($B$4&amp;$B$6&amp;"No of providers",Actions_Recommendations,5,FALSE))</f>
        <v>51147</v>
      </c>
      <c r="C20" s="71">
        <f>IF(ISERROR(VLOOKUP($B$4&amp;$B$6&amp;"No of inspections",Actions_Recommendations,5,FALSE))=TRUE,0,VLOOKUP($B$4&amp;$B$6&amp;"No of inspections",Actions_Recommendations,5,FALSE))</f>
        <v>24241</v>
      </c>
      <c r="D20" s="71">
        <f>IF(ISERROR(VLOOKUP($B$4&amp;$B$6&amp;$A20,Actions_Recommendations,5,FALSE))=TRUE,0,VLOOKUP($B$4&amp;$B$6&amp;$A20,Actions_Recommendations,5,FALSE))</f>
        <v>128</v>
      </c>
      <c r="E20" s="71">
        <f t="shared" ref="E20:E22" si="2">IF($C20&lt;1,"-",D20/$C20*100)</f>
        <v>0.52803102182253203</v>
      </c>
    </row>
    <row r="21" spans="1:5" ht="13.35" customHeight="1" x14ac:dyDescent="0.2">
      <c r="A21" s="482" t="s">
        <v>10867</v>
      </c>
      <c r="B21" s="76">
        <f>IF(ISERROR(VLOOKUP($B$4&amp;$B$6&amp;"No of providers",Actions_Recommendations,5,FALSE))=TRUE,0,VLOOKUP($B$4&amp;$B$6&amp;"No of providers",Actions_Recommendations,5,FALSE))</f>
        <v>51147</v>
      </c>
      <c r="C21" s="71">
        <f>IF(ISERROR(VLOOKUP($B$4&amp;$B$6&amp;"No of inspections",Actions_Recommendations,5,FALSE))=TRUE,0,VLOOKUP($B$4&amp;$B$6&amp;"No of inspections",Actions_Recommendations,5,FALSE))</f>
        <v>24241</v>
      </c>
      <c r="D21" s="71">
        <f>IF(ISERROR(VLOOKUP($B$4&amp;$B$6&amp;$A21,Actions_Recommendations,5,FALSE))=TRUE,0,VLOOKUP($B$4&amp;$B$6&amp;$A21,Actions_Recommendations,5,FALSE))</f>
        <v>2</v>
      </c>
      <c r="E21" s="71">
        <f t="shared" si="2"/>
        <v>8.250484715977063E-3</v>
      </c>
    </row>
    <row r="22" spans="1:5" ht="13.35" customHeight="1" x14ac:dyDescent="0.2">
      <c r="A22" s="482" t="s">
        <v>16970</v>
      </c>
      <c r="B22" s="76">
        <f>IF(ISERROR(VLOOKUP($B$4&amp;$B$6&amp;"No of providers",Actions_Recommendations,5,FALSE))=TRUE,0,VLOOKUP($B$4&amp;$B$6&amp;"No of providers",Actions_Recommendations,5,FALSE))</f>
        <v>51147</v>
      </c>
      <c r="C22" s="71">
        <f>IF(ISERROR(VLOOKUP($B$4&amp;$B$6&amp;"No of inspections",Actions_Recommendations,5,FALSE))=TRUE,0,VLOOKUP($B$4&amp;$B$6&amp;"No of inspections",Actions_Recommendations,5,FALSE))</f>
        <v>24241</v>
      </c>
      <c r="D22" s="71">
        <f>IF(ISERROR(VLOOKUP($B$4&amp;$B$6&amp;$A22,Actions_Recommendations,5,FALSE))=TRUE,0,VLOOKUP($B$4&amp;$B$6&amp;$A22,Actions_Recommendations,5,FALSE))</f>
        <v>0</v>
      </c>
      <c r="E22" s="71">
        <f t="shared" si="2"/>
        <v>0</v>
      </c>
    </row>
    <row r="23" spans="1:5" ht="13.35" customHeight="1" x14ac:dyDescent="0.2">
      <c r="A23" s="536" t="s">
        <v>16971</v>
      </c>
      <c r="B23" s="76"/>
      <c r="C23" s="71"/>
      <c r="D23" s="71"/>
      <c r="E23" s="71"/>
    </row>
    <row r="24" spans="1:5" ht="13.35" customHeight="1" x14ac:dyDescent="0.2">
      <c r="A24" s="482" t="s">
        <v>10917</v>
      </c>
      <c r="B24" s="76">
        <f>IF(ISERROR(VLOOKUP($B$4&amp;$B$6&amp;"No of providers",Actions_Recommendations,5,FALSE))=TRUE,0,VLOOKUP($B$4&amp;$B$6&amp;"No of providers",Actions_Recommendations,5,FALSE))</f>
        <v>51147</v>
      </c>
      <c r="C24" s="71">
        <f>IF(ISERROR(VLOOKUP($B$4&amp;$B$6&amp;"No of inspections",Actions_Recommendations,5,FALSE))=TRUE,0,VLOOKUP($B$4&amp;$B$6&amp;"No of inspections",Actions_Recommendations,5,FALSE))</f>
        <v>24241</v>
      </c>
      <c r="D24" s="71">
        <f>IF(ISERROR(VLOOKUP($B$4&amp;$B$6&amp;$A24,Actions_Recommendations,5,FALSE))=TRUE,0,VLOOKUP($B$4&amp;$B$6&amp;$A24,Actions_Recommendations,5,FALSE))</f>
        <v>46</v>
      </c>
      <c r="E24" s="71">
        <f t="shared" ref="E24:E26" si="3">IF($C24&lt;1,"-",D24/$C24*100)</f>
        <v>0.18976114846747247</v>
      </c>
    </row>
    <row r="25" spans="1:5" ht="13.35" customHeight="1" x14ac:dyDescent="0.2">
      <c r="A25" s="482" t="s">
        <v>10941</v>
      </c>
      <c r="B25" s="76">
        <f>IF(ISERROR(VLOOKUP($B$4&amp;$B$6&amp;"No of providers",Actions_Recommendations,5,FALSE))=TRUE,0,VLOOKUP($B$4&amp;$B$6&amp;"No of providers",Actions_Recommendations,5,FALSE))</f>
        <v>51147</v>
      </c>
      <c r="C25" s="71">
        <f>IF(ISERROR(VLOOKUP($B$4&amp;$B$6&amp;"No of inspections",Actions_Recommendations,5,FALSE))=TRUE,0,VLOOKUP($B$4&amp;$B$6&amp;"No of inspections",Actions_Recommendations,5,FALSE))</f>
        <v>24241</v>
      </c>
      <c r="D25" s="71">
        <f>IF(ISERROR(VLOOKUP($B$4&amp;$B$6&amp;$A25,Actions_Recommendations,5,FALSE))=TRUE,0,VLOOKUP($B$4&amp;$B$6&amp;$A25,Actions_Recommendations,5,FALSE))</f>
        <v>542</v>
      </c>
      <c r="E25" s="71">
        <f t="shared" si="3"/>
        <v>2.2358813580297845</v>
      </c>
    </row>
    <row r="26" spans="1:5" ht="17.100000000000001" customHeight="1" x14ac:dyDescent="0.2">
      <c r="A26" s="536" t="s">
        <v>10893</v>
      </c>
      <c r="B26" s="76">
        <f>IF(ISERROR(VLOOKUP($B$4&amp;$B$6&amp;"No of providers",Actions_Recommendations,5,FALSE))=TRUE,0,VLOOKUP($B$4&amp;$B$6&amp;"No of providers",Actions_Recommendations,5,FALSE))</f>
        <v>51147</v>
      </c>
      <c r="C26" s="71">
        <f>IF(ISERROR(VLOOKUP($B$4&amp;$B$6&amp;"No of inspections",Actions_Recommendations,5,FALSE))=TRUE,0,VLOOKUP($B$4&amp;$B$6&amp;"No of inspections",Actions_Recommendations,5,FALSE))</f>
        <v>24241</v>
      </c>
      <c r="D26" s="71">
        <f>IF(ISERROR(VLOOKUP($B$4&amp;$B$6&amp;$A26,Actions_Recommendations,5,FALSE))=TRUE,0,VLOOKUP($B$4&amp;$B$6&amp;$A26,Actions_Recommendations,5,FALSE))</f>
        <v>114</v>
      </c>
      <c r="E26" s="71">
        <f t="shared" si="3"/>
        <v>0.47027762881069257</v>
      </c>
    </row>
    <row r="27" spans="1:5" ht="17.100000000000001" customHeight="1" x14ac:dyDescent="0.2">
      <c r="A27" s="536" t="s">
        <v>16972</v>
      </c>
      <c r="B27" s="76"/>
      <c r="C27" s="71"/>
      <c r="D27" s="71"/>
      <c r="E27" s="71"/>
    </row>
    <row r="28" spans="1:5" ht="13.35" customHeight="1" x14ac:dyDescent="0.2">
      <c r="A28" s="482" t="s">
        <v>10921</v>
      </c>
      <c r="B28" s="76">
        <f>IF(ISERROR(VLOOKUP($B$4&amp;$B$6&amp;"No of providers",Actions_Recommendations,5,FALSE))=TRUE,0,VLOOKUP($B$4&amp;$B$6&amp;"No of providers",Actions_Recommendations,5,FALSE))</f>
        <v>51147</v>
      </c>
      <c r="C28" s="71">
        <f>IF(ISERROR(VLOOKUP($B$4&amp;$B$6&amp;"No of inspections",Actions_Recommendations,5,FALSE))=TRUE,0,VLOOKUP($B$4&amp;$B$6&amp;"No of inspections",Actions_Recommendations,5,FALSE))</f>
        <v>24241</v>
      </c>
      <c r="D28" s="71">
        <f>IF(ISERROR(VLOOKUP($B$4&amp;$B$6&amp;$A28,Actions_Recommendations,5,FALSE))=TRUE,0,VLOOKUP($B$4&amp;$B$6&amp;$A28,Actions_Recommendations,5,FALSE))</f>
        <v>74</v>
      </c>
      <c r="E28" s="71">
        <f t="shared" ref="E28:E30" si="4">IF($C28&lt;1,"-",D28/$C28*100)</f>
        <v>0.30526793449115136</v>
      </c>
    </row>
    <row r="29" spans="1:5" ht="13.35" customHeight="1" x14ac:dyDescent="0.2">
      <c r="A29" s="482" t="s">
        <v>10863</v>
      </c>
      <c r="B29" s="76">
        <f>IF(ISERROR(VLOOKUP($B$4&amp;$B$6&amp;"No of providers",Actions_Recommendations,5,FALSE))=TRUE,0,VLOOKUP($B$4&amp;$B$6&amp;"No of providers",Actions_Recommendations,5,FALSE))</f>
        <v>51147</v>
      </c>
      <c r="C29" s="71">
        <f>IF(ISERROR(VLOOKUP($B$4&amp;$B$6&amp;"No of inspections",Actions_Recommendations,5,FALSE))=TRUE,0,VLOOKUP($B$4&amp;$B$6&amp;"No of inspections",Actions_Recommendations,5,FALSE))</f>
        <v>24241</v>
      </c>
      <c r="D29" s="71">
        <f>IF(ISERROR(VLOOKUP($B$4&amp;$B$6&amp;$A29,Actions_Recommendations,5,FALSE))=TRUE,0,VLOOKUP($B$4&amp;$B$6&amp;$A29,Actions_Recommendations,5,FALSE))</f>
        <v>48</v>
      </c>
      <c r="E29" s="71">
        <f t="shared" si="4"/>
        <v>0.19801163318344953</v>
      </c>
    </row>
    <row r="30" spans="1:5" ht="13.35" customHeight="1" x14ac:dyDescent="0.2">
      <c r="A30" s="482" t="s">
        <v>10935</v>
      </c>
      <c r="B30" s="76">
        <f>IF(ISERROR(VLOOKUP($B$4&amp;$B$6&amp;"No of providers",Actions_Recommendations,5,FALSE))=TRUE,0,VLOOKUP($B$4&amp;$B$6&amp;"No of providers",Actions_Recommendations,5,FALSE))</f>
        <v>51147</v>
      </c>
      <c r="C30" s="71">
        <f>IF(ISERROR(VLOOKUP($B$4&amp;$B$6&amp;"No of inspections",Actions_Recommendations,5,FALSE))=TRUE,0,VLOOKUP($B$4&amp;$B$6&amp;"No of inspections",Actions_Recommendations,5,FALSE))</f>
        <v>24241</v>
      </c>
      <c r="D30" s="71">
        <f>IF(ISERROR(VLOOKUP($B$4&amp;$B$6&amp;$A30,Actions_Recommendations,5,FALSE))=TRUE,0,VLOOKUP($B$4&amp;$B$6&amp;$A30,Actions_Recommendations,5,FALSE))</f>
        <v>88</v>
      </c>
      <c r="E30" s="71">
        <f t="shared" si="4"/>
        <v>0.36302132750299076</v>
      </c>
    </row>
    <row r="31" spans="1:5" ht="17.100000000000001" customHeight="1" x14ac:dyDescent="0.2">
      <c r="A31" s="536" t="s">
        <v>16973</v>
      </c>
      <c r="B31" s="76"/>
      <c r="C31" s="71"/>
      <c r="D31" s="71"/>
      <c r="E31" s="71"/>
    </row>
    <row r="32" spans="1:5" ht="13.35" customHeight="1" x14ac:dyDescent="0.2">
      <c r="A32" s="482" t="s">
        <v>10899</v>
      </c>
      <c r="B32" s="76">
        <f>IF(ISERROR(VLOOKUP($B$4&amp;$B$6&amp;"No of providers",Actions_Recommendations,5,FALSE))=TRUE,0,VLOOKUP($B$4&amp;$B$6&amp;"No of providers",Actions_Recommendations,5,FALSE))</f>
        <v>51147</v>
      </c>
      <c r="C32" s="71">
        <f>IF(ISERROR(VLOOKUP($B$4&amp;$B$6&amp;"No of inspections",Actions_Recommendations,5,FALSE))=TRUE,0,VLOOKUP($B$4&amp;$B$6&amp;"No of inspections",Actions_Recommendations,5,FALSE))</f>
        <v>24241</v>
      </c>
      <c r="D32" s="71">
        <f>IF(ISERROR(VLOOKUP($B$4&amp;$B$6&amp;$A32,Actions_Recommendations,5,FALSE))=TRUE,0,VLOOKUP($B$4&amp;$B$6&amp;$A32,Actions_Recommendations,5,FALSE))</f>
        <v>64</v>
      </c>
      <c r="E32" s="71">
        <f t="shared" ref="E32:E35" si="5">IF($C32&lt;1,"-",D32/$C32*100)</f>
        <v>0.26401551091126602</v>
      </c>
    </row>
    <row r="33" spans="1:6" ht="13.35" customHeight="1" x14ac:dyDescent="0.2">
      <c r="A33" s="482" t="s">
        <v>10873</v>
      </c>
      <c r="B33" s="76">
        <f>IF(ISERROR(VLOOKUP($B$4&amp;$B$6&amp;"No of providers",Actions_Recommendations,5,FALSE))=TRUE,0,VLOOKUP($B$4&amp;$B$6&amp;"No of providers",Actions_Recommendations,5,FALSE))</f>
        <v>51147</v>
      </c>
      <c r="C33" s="71">
        <f>IF(ISERROR(VLOOKUP($B$4&amp;$B$6&amp;"No of inspections",Actions_Recommendations,5,FALSE))=TRUE,0,VLOOKUP($B$4&amp;$B$6&amp;"No of inspections",Actions_Recommendations,5,FALSE))</f>
        <v>24241</v>
      </c>
      <c r="D33" s="71">
        <f>IF(ISERROR(VLOOKUP($B$4&amp;$B$6&amp;$A33,Actions_Recommendations,5,FALSE))=TRUE,0,VLOOKUP($B$4&amp;$B$6&amp;$A33,Actions_Recommendations,5,FALSE))</f>
        <v>62</v>
      </c>
      <c r="E33" s="71">
        <f t="shared" si="5"/>
        <v>0.25576502619528896</v>
      </c>
    </row>
    <row r="34" spans="1:6" ht="13.35" customHeight="1" x14ac:dyDescent="0.2">
      <c r="A34" s="482" t="s">
        <v>10851</v>
      </c>
      <c r="B34" s="76">
        <f>IF(ISERROR(VLOOKUP($B$4&amp;$B$6&amp;"No of providers",Actions_Recommendations,5,FALSE))=TRUE,0,VLOOKUP($B$4&amp;$B$6&amp;"No of providers",Actions_Recommendations,5,FALSE))</f>
        <v>51147</v>
      </c>
      <c r="C34" s="71">
        <f>IF(ISERROR(VLOOKUP($B$4&amp;$B$6&amp;"No of inspections",Actions_Recommendations,5,FALSE))=TRUE,0,VLOOKUP($B$4&amp;$B$6&amp;"No of inspections",Actions_Recommendations,5,FALSE))</f>
        <v>24241</v>
      </c>
      <c r="D34" s="71">
        <f>IF(ISERROR(VLOOKUP($B$4&amp;$B$6&amp;$A34,Actions_Recommendations,5,FALSE))=TRUE,0,VLOOKUP($B$4&amp;$B$6&amp;$A34,Actions_Recommendations,5,FALSE))</f>
        <v>25</v>
      </c>
      <c r="E34" s="71">
        <f t="shared" si="5"/>
        <v>0.10313105894971329</v>
      </c>
    </row>
    <row r="35" spans="1:6" x14ac:dyDescent="0.2">
      <c r="A35" s="536" t="s">
        <v>10895</v>
      </c>
      <c r="B35" s="76">
        <f>IF(ISERROR(VLOOKUP($B$4&amp;$B$6&amp;"No of providers",Actions_Recommendations,5,FALSE))=TRUE,0,VLOOKUP($B$4&amp;$B$6&amp;"No of providers",Actions_Recommendations,5,FALSE))</f>
        <v>51147</v>
      </c>
      <c r="C35" s="71">
        <f>IF(ISERROR(VLOOKUP($B$4&amp;$B$6&amp;"No of inspections",Actions_Recommendations,5,FALSE))=TRUE,0,VLOOKUP($B$4&amp;$B$6&amp;"No of inspections",Actions_Recommendations,5,FALSE))</f>
        <v>24241</v>
      </c>
      <c r="D35" s="71">
        <f>IF(ISERROR(VLOOKUP($B$4&amp;$B$6&amp;$A35,Actions_Recommendations,5,FALSE))=TRUE,0,VLOOKUP($B$4&amp;$B$6&amp;$A35,Actions_Recommendations,5,FALSE))</f>
        <v>131</v>
      </c>
      <c r="E35" s="71">
        <f t="shared" si="5"/>
        <v>0.54040674889649765</v>
      </c>
    </row>
    <row r="36" spans="1:6" ht="30" customHeight="1" x14ac:dyDescent="0.2">
      <c r="A36" s="536" t="s">
        <v>16974</v>
      </c>
      <c r="B36" s="76"/>
      <c r="C36" s="71"/>
      <c r="D36" s="71"/>
      <c r="E36" s="71"/>
    </row>
    <row r="37" spans="1:6" ht="13.35" customHeight="1" x14ac:dyDescent="0.2">
      <c r="A37" s="482" t="s">
        <v>10931</v>
      </c>
      <c r="B37" s="76">
        <f t="shared" ref="B37:B42" si="6">IF(ISERROR(VLOOKUP($B$4&amp;$B$6&amp;"No of providers",Actions_Recommendations,5,FALSE))=TRUE,0,VLOOKUP($B$4&amp;$B$6&amp;"No of providers",Actions_Recommendations,5,FALSE))</f>
        <v>51147</v>
      </c>
      <c r="C37" s="71">
        <f t="shared" ref="C37:C42" si="7">IF(ISERROR(VLOOKUP($B$4&amp;$B$6&amp;"No of inspections",Actions_Recommendations,5,FALSE))=TRUE,0,VLOOKUP($B$4&amp;$B$6&amp;"No of inspections",Actions_Recommendations,5,FALSE))</f>
        <v>24241</v>
      </c>
      <c r="D37" s="71">
        <f t="shared" ref="D37:D42" si="8">IF(ISERROR(VLOOKUP($B$4&amp;$B$6&amp;$A37,Actions_Recommendations,5,FALSE))=TRUE,0,VLOOKUP($B$4&amp;$B$6&amp;$A37,Actions_Recommendations,5,FALSE))</f>
        <v>60</v>
      </c>
      <c r="E37" s="71">
        <f t="shared" ref="E37" si="9">IF($C37&lt;1,"-",D37/$C37*100)</f>
        <v>0.2475145414793119</v>
      </c>
    </row>
    <row r="38" spans="1:6" ht="13.35" customHeight="1" x14ac:dyDescent="0.2">
      <c r="A38" s="482" t="s">
        <v>10933</v>
      </c>
      <c r="B38" s="76">
        <f t="shared" si="6"/>
        <v>51147</v>
      </c>
      <c r="C38" s="71">
        <f t="shared" si="7"/>
        <v>24241</v>
      </c>
      <c r="D38" s="71">
        <f t="shared" si="8"/>
        <v>1</v>
      </c>
      <c r="E38" s="71">
        <f>IF($C38&lt;1,"-",D38/$C38*100)</f>
        <v>4.1252423579885315E-3</v>
      </c>
    </row>
    <row r="39" spans="1:6" ht="13.35" customHeight="1" x14ac:dyDescent="0.2">
      <c r="A39" s="482" t="s">
        <v>10909</v>
      </c>
      <c r="B39" s="76">
        <f t="shared" si="6"/>
        <v>51147</v>
      </c>
      <c r="C39" s="71">
        <f t="shared" si="7"/>
        <v>24241</v>
      </c>
      <c r="D39" s="71">
        <f t="shared" si="8"/>
        <v>105</v>
      </c>
      <c r="E39" s="71">
        <f t="shared" ref="E39:E42" si="10">IF($C39&lt;1,"-",D39/$C39*100)</f>
        <v>0.43315044758879584</v>
      </c>
    </row>
    <row r="40" spans="1:6" ht="13.35" customHeight="1" x14ac:dyDescent="0.2">
      <c r="A40" s="482" t="s">
        <v>16975</v>
      </c>
      <c r="B40" s="76">
        <f t="shared" si="6"/>
        <v>51147</v>
      </c>
      <c r="C40" s="71">
        <f t="shared" si="7"/>
        <v>24241</v>
      </c>
      <c r="D40" s="71">
        <f t="shared" si="8"/>
        <v>199</v>
      </c>
      <c r="E40" s="71">
        <f t="shared" si="10"/>
        <v>0.82092322923971783</v>
      </c>
      <c r="F40" s="535"/>
    </row>
    <row r="41" spans="1:6" ht="13.35" customHeight="1" x14ac:dyDescent="0.2">
      <c r="A41" s="482" t="s">
        <v>10905</v>
      </c>
      <c r="B41" s="76">
        <f t="shared" si="6"/>
        <v>51147</v>
      </c>
      <c r="C41" s="71">
        <f t="shared" si="7"/>
        <v>24241</v>
      </c>
      <c r="D41" s="71">
        <f t="shared" si="8"/>
        <v>7</v>
      </c>
      <c r="E41" s="71">
        <f t="shared" si="10"/>
        <v>2.8876696505919723E-2</v>
      </c>
      <c r="F41" s="535"/>
    </row>
    <row r="42" spans="1:6" ht="17.100000000000001" customHeight="1" x14ac:dyDescent="0.2">
      <c r="A42" s="536" t="s">
        <v>10871</v>
      </c>
      <c r="B42" s="76">
        <f t="shared" si="6"/>
        <v>51147</v>
      </c>
      <c r="C42" s="71">
        <f t="shared" si="7"/>
        <v>24241</v>
      </c>
      <c r="D42" s="71">
        <f t="shared" si="8"/>
        <v>47</v>
      </c>
      <c r="E42" s="71">
        <f t="shared" si="10"/>
        <v>0.193886390825461</v>
      </c>
    </row>
    <row r="43" spans="1:6" ht="21.6" customHeight="1" x14ac:dyDescent="0.2">
      <c r="A43" s="541" t="s">
        <v>16976</v>
      </c>
      <c r="B43" s="534"/>
      <c r="C43" s="76"/>
      <c r="D43" s="76"/>
      <c r="E43" s="71"/>
      <c r="F43" s="340"/>
    </row>
    <row r="44" spans="1:6" ht="13.35" customHeight="1" x14ac:dyDescent="0.2">
      <c r="A44" s="482" t="s">
        <v>10875</v>
      </c>
      <c r="B44" s="76">
        <f t="shared" ref="B44:B50" si="11">IF(ISERROR(VLOOKUP($B$4&amp;$B$6&amp;"No of providers",Actions_Recommendations,5,FALSE))=TRUE,0,VLOOKUP($B$4&amp;$B$6&amp;"No of providers",Actions_Recommendations,5,FALSE))</f>
        <v>51147</v>
      </c>
      <c r="C44" s="71">
        <f t="shared" ref="C44:C50" si="12">IF(ISERROR(VLOOKUP($B$4&amp;$B$6&amp;"No of inspections",Actions_Recommendations,5,FALSE))=TRUE,0,VLOOKUP($B$4&amp;$B$6&amp;"No of inspections",Actions_Recommendations,5,FALSE))</f>
        <v>24241</v>
      </c>
      <c r="D44" s="71">
        <f t="shared" ref="D44:D49" si="13">IF(ISERROR(VLOOKUP($B$4&amp;$B$6&amp;$A44,Actions_Recommendations,5,FALSE))=TRUE,0,VLOOKUP($B$4&amp;$B$6&amp;$A44,Actions_Recommendations,5,FALSE))</f>
        <v>100</v>
      </c>
      <c r="E44" s="71">
        <f t="shared" ref="E44:E49" si="14">IF($C44&lt;1,"-",D44/$C44*100)</f>
        <v>0.41252423579885317</v>
      </c>
      <c r="F44" s="535"/>
    </row>
    <row r="45" spans="1:6" ht="13.35" customHeight="1" x14ac:dyDescent="0.2">
      <c r="A45" s="482" t="s">
        <v>10881</v>
      </c>
      <c r="B45" s="76">
        <f t="shared" si="11"/>
        <v>51147</v>
      </c>
      <c r="C45" s="71">
        <f t="shared" si="12"/>
        <v>24241</v>
      </c>
      <c r="D45" s="71">
        <f t="shared" si="13"/>
        <v>44</v>
      </c>
      <c r="E45" s="71">
        <f t="shared" si="14"/>
        <v>0.18151066375149538</v>
      </c>
      <c r="F45" s="535"/>
    </row>
    <row r="46" spans="1:6" ht="13.35" customHeight="1" x14ac:dyDescent="0.2">
      <c r="A46" s="482" t="s">
        <v>10885</v>
      </c>
      <c r="B46" s="76">
        <f t="shared" si="11"/>
        <v>51147</v>
      </c>
      <c r="C46" s="71">
        <f t="shared" si="12"/>
        <v>24241</v>
      </c>
      <c r="D46" s="71">
        <f t="shared" si="13"/>
        <v>58</v>
      </c>
      <c r="E46" s="71">
        <f t="shared" si="14"/>
        <v>0.23926405676333484</v>
      </c>
      <c r="F46" s="535"/>
    </row>
    <row r="47" spans="1:6" ht="13.35" customHeight="1" x14ac:dyDescent="0.2">
      <c r="A47" s="482" t="s">
        <v>10865</v>
      </c>
      <c r="B47" s="76">
        <f t="shared" si="11"/>
        <v>51147</v>
      </c>
      <c r="C47" s="71">
        <f t="shared" si="12"/>
        <v>24241</v>
      </c>
      <c r="D47" s="71">
        <f t="shared" si="13"/>
        <v>12</v>
      </c>
      <c r="E47" s="71">
        <f t="shared" si="14"/>
        <v>4.9502908295862381E-2</v>
      </c>
      <c r="F47" s="535"/>
    </row>
    <row r="48" spans="1:6" ht="13.35" customHeight="1" x14ac:dyDescent="0.2">
      <c r="A48" s="482" t="s">
        <v>10883</v>
      </c>
      <c r="B48" s="76">
        <f t="shared" si="11"/>
        <v>51147</v>
      </c>
      <c r="C48" s="71">
        <f t="shared" si="12"/>
        <v>24241</v>
      </c>
      <c r="D48" s="71">
        <f t="shared" si="13"/>
        <v>54</v>
      </c>
      <c r="E48" s="71">
        <f t="shared" si="14"/>
        <v>0.2227630873313807</v>
      </c>
      <c r="F48" s="535"/>
    </row>
    <row r="49" spans="1:10" ht="13.35" customHeight="1" x14ac:dyDescent="0.2">
      <c r="A49" s="482" t="s">
        <v>10859</v>
      </c>
      <c r="B49" s="76">
        <f t="shared" si="11"/>
        <v>51147</v>
      </c>
      <c r="C49" s="71">
        <f t="shared" si="12"/>
        <v>24241</v>
      </c>
      <c r="D49" s="71">
        <f t="shared" si="13"/>
        <v>78</v>
      </c>
      <c r="E49" s="71">
        <f t="shared" si="14"/>
        <v>0.32176890392310548</v>
      </c>
      <c r="F49" s="535"/>
    </row>
    <row r="50" spans="1:10" ht="35.1" customHeight="1" x14ac:dyDescent="0.2">
      <c r="A50" s="542" t="s">
        <v>16977</v>
      </c>
      <c r="B50" s="435">
        <f t="shared" si="11"/>
        <v>51147</v>
      </c>
      <c r="C50" s="435">
        <f t="shared" si="12"/>
        <v>24241</v>
      </c>
      <c r="D50" s="435">
        <f>IF(ISERROR(VLOOKUP($B$4&amp;$B$6&amp;"Inspection has recommendations",Actions_Recommendations,5,FALSE))=TRUE,0,VLOOKUP($B$4&amp;$B$6&amp;"Inspection has recommendations",Actions_Recommendations,5,FALSE))</f>
        <v>21242</v>
      </c>
      <c r="E50" s="435">
        <f>IF($C50&lt;1,"-",D50/$C50*100)</f>
        <v>87.628398168392394</v>
      </c>
      <c r="F50" s="340"/>
    </row>
    <row r="51" spans="1:10" x14ac:dyDescent="0.2">
      <c r="E51" s="413" t="s">
        <v>10828</v>
      </c>
    </row>
    <row r="52" spans="1:10" x14ac:dyDescent="0.2">
      <c r="A52" s="354" t="s">
        <v>4032</v>
      </c>
      <c r="B52" s="39"/>
      <c r="C52" s="39"/>
      <c r="D52" s="39"/>
      <c r="E52" s="39"/>
      <c r="F52" s="39"/>
      <c r="G52" s="39"/>
      <c r="H52" s="39"/>
      <c r="I52" s="39"/>
      <c r="J52" s="39"/>
    </row>
    <row r="53" spans="1:10" ht="12.75" customHeight="1" x14ac:dyDescent="0.2">
      <c r="A53" s="354" t="s">
        <v>16978</v>
      </c>
      <c r="B53" s="255"/>
      <c r="C53" s="255"/>
      <c r="D53" s="255"/>
      <c r="E53" s="255"/>
      <c r="F53" s="255"/>
      <c r="G53" s="255"/>
      <c r="H53" s="255"/>
      <c r="I53" s="255"/>
      <c r="J53" s="255"/>
    </row>
    <row r="54" spans="1:10" x14ac:dyDescent="0.2">
      <c r="A54" s="421" t="s">
        <v>16979</v>
      </c>
      <c r="B54" s="476"/>
      <c r="C54" s="476"/>
      <c r="D54" s="476"/>
      <c r="E54" s="476"/>
      <c r="F54" s="537"/>
      <c r="G54" s="537"/>
      <c r="H54" s="537"/>
      <c r="I54" s="537"/>
      <c r="J54" s="538"/>
    </row>
    <row r="55" spans="1:10" x14ac:dyDescent="0.2">
      <c r="A55" s="29" t="s">
        <v>16980</v>
      </c>
    </row>
  </sheetData>
  <sheetProtection sort="0" autoFilter="0"/>
  <mergeCells count="3">
    <mergeCell ref="B4:D4"/>
    <mergeCell ref="B6:D6"/>
    <mergeCell ref="B8:E8"/>
  </mergeCells>
  <dataValidations count="2">
    <dataValidation type="list" allowBlank="1" showInputMessage="1" showErrorMessage="1" sqref="B6" xr:uid="{00000000-0002-0000-1600-000000000000}">
      <formula1>LocalAuthority</formula1>
    </dataValidation>
    <dataValidation type="list" allowBlank="1" showInputMessage="1" showErrorMessage="1" sqref="B4:D4" xr:uid="{00000000-0002-0000-1600-000001000000}">
      <formula1>EYR_provision</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8DF508-9CA9-462A-85ED-19312E9E23A4}">
  <sheetPr>
    <tabColor theme="8"/>
  </sheetPr>
  <dimension ref="A1:H6"/>
  <sheetViews>
    <sheetView workbookViewId="0"/>
  </sheetViews>
  <sheetFormatPr defaultRowHeight="12.75" x14ac:dyDescent="0.2"/>
  <cols>
    <col min="1" max="2" width="31.42578125" bestFit="1" customWidth="1"/>
    <col min="3" max="3" width="7.85546875" bestFit="1" customWidth="1"/>
    <col min="4" max="4" width="14.5703125" bestFit="1" customWidth="1"/>
    <col min="5" max="5" width="7.85546875" bestFit="1" customWidth="1"/>
    <col min="6" max="6" width="24.85546875" bestFit="1" customWidth="1"/>
    <col min="7" max="7" width="14" bestFit="1" customWidth="1"/>
    <col min="8" max="8" width="14.7109375" bestFit="1" customWidth="1"/>
  </cols>
  <sheetData>
    <row r="1" spans="1:8" x14ac:dyDescent="0.2">
      <c r="A1" t="s">
        <v>4857</v>
      </c>
      <c r="B1" t="s">
        <v>299</v>
      </c>
      <c r="C1" t="s">
        <v>4860</v>
      </c>
      <c r="D1" t="s">
        <v>4861</v>
      </c>
      <c r="E1" t="s">
        <v>4862</v>
      </c>
      <c r="F1" t="s">
        <v>4863</v>
      </c>
      <c r="G1" t="s">
        <v>4864</v>
      </c>
      <c r="H1" t="s">
        <v>4865</v>
      </c>
    </row>
    <row r="2" spans="1:8" x14ac:dyDescent="0.2">
      <c r="A2" t="s">
        <v>84</v>
      </c>
      <c r="B2" t="s">
        <v>84</v>
      </c>
      <c r="C2">
        <v>18766</v>
      </c>
      <c r="D2">
        <v>2266</v>
      </c>
      <c r="E2">
        <v>14261</v>
      </c>
      <c r="F2">
        <v>1226</v>
      </c>
      <c r="G2">
        <v>1013</v>
      </c>
      <c r="H2">
        <v>0</v>
      </c>
    </row>
    <row r="3" spans="1:8" x14ac:dyDescent="0.2">
      <c r="A3" t="s">
        <v>89</v>
      </c>
      <c r="B3" t="s">
        <v>89</v>
      </c>
      <c r="C3">
        <v>102</v>
      </c>
      <c r="D3">
        <v>12</v>
      </c>
      <c r="E3">
        <v>75</v>
      </c>
      <c r="F3">
        <v>11</v>
      </c>
      <c r="G3">
        <v>4</v>
      </c>
      <c r="H3">
        <v>0</v>
      </c>
    </row>
    <row r="4" spans="1:8" x14ac:dyDescent="0.2">
      <c r="A4" t="s">
        <v>87</v>
      </c>
      <c r="B4" t="s">
        <v>87</v>
      </c>
      <c r="C4">
        <v>6589</v>
      </c>
      <c r="D4">
        <v>752</v>
      </c>
      <c r="E4">
        <v>4801</v>
      </c>
      <c r="F4">
        <v>483</v>
      </c>
      <c r="G4">
        <v>553</v>
      </c>
      <c r="H4">
        <v>0</v>
      </c>
    </row>
    <row r="5" spans="1:8" x14ac:dyDescent="0.2">
      <c r="A5" t="s">
        <v>86</v>
      </c>
      <c r="B5" t="s">
        <v>86</v>
      </c>
      <c r="C5">
        <v>11961</v>
      </c>
      <c r="D5">
        <v>1482</v>
      </c>
      <c r="E5">
        <v>9306</v>
      </c>
      <c r="F5">
        <v>722</v>
      </c>
      <c r="G5">
        <v>451</v>
      </c>
      <c r="H5">
        <v>0</v>
      </c>
    </row>
    <row r="6" spans="1:8" x14ac:dyDescent="0.2">
      <c r="A6" t="s">
        <v>91</v>
      </c>
      <c r="B6" t="s">
        <v>91</v>
      </c>
      <c r="C6">
        <v>114</v>
      </c>
      <c r="D6">
        <v>20</v>
      </c>
      <c r="E6">
        <v>79</v>
      </c>
      <c r="F6">
        <v>10</v>
      </c>
      <c r="G6">
        <v>5</v>
      </c>
      <c r="H6">
        <v>0</v>
      </c>
    </row>
  </sheetData>
  <pageMargins left="0.7" right="0.7" top="0.75" bottom="0.75" header="0.3" footer="0.3"/>
  <tableParts count="1">
    <tablePart r:id="rId1"/>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tint="0.79998168889431442"/>
  </sheetPr>
  <dimension ref="A1:J16"/>
  <sheetViews>
    <sheetView showGridLines="0" workbookViewId="0"/>
  </sheetViews>
  <sheetFormatPr defaultColWidth="8.85546875" defaultRowHeight="12.75" x14ac:dyDescent="0.2"/>
  <cols>
    <col min="1" max="1" width="32.5703125" style="256" customWidth="1"/>
    <col min="2" max="2" width="22.5703125" style="12" customWidth="1"/>
    <col min="3" max="4" width="11.7109375" style="12" customWidth="1"/>
    <col min="5" max="5" width="11.85546875" style="12" customWidth="1"/>
    <col min="6" max="8" width="11.7109375" style="12" customWidth="1"/>
    <col min="9" max="9" width="11.85546875" style="12" customWidth="1"/>
    <col min="10" max="10" width="11.7109375" style="12" customWidth="1"/>
    <col min="11" max="16384" width="8.85546875" style="12"/>
  </cols>
  <sheetData>
    <row r="1" spans="1:10" ht="34.35" customHeight="1" x14ac:dyDescent="0.25">
      <c r="A1" s="348" t="s">
        <v>16981</v>
      </c>
      <c r="B1" s="162"/>
      <c r="C1" s="162"/>
      <c r="D1" s="162"/>
      <c r="E1" s="162"/>
      <c r="F1" s="162"/>
      <c r="G1" s="162"/>
      <c r="H1" s="162"/>
      <c r="I1" s="162"/>
      <c r="J1" s="162"/>
    </row>
    <row r="2" spans="1:10" ht="21" x14ac:dyDescent="0.2">
      <c r="A2" s="722" t="s">
        <v>16982</v>
      </c>
      <c r="B2" s="162"/>
      <c r="C2" s="162"/>
      <c r="D2" s="162"/>
      <c r="E2" s="162"/>
      <c r="F2" s="162"/>
      <c r="G2" s="162"/>
      <c r="H2" s="162"/>
      <c r="I2" s="162"/>
      <c r="J2" s="162"/>
    </row>
    <row r="3" spans="1:10" s="549" customFormat="1" ht="27.6" customHeight="1" x14ac:dyDescent="0.2">
      <c r="A3" s="671" t="str">
        <f>TEXT('Drop down Values'!B3,"dd mmmm yyyy")</f>
        <v>31 August 2022</v>
      </c>
      <c r="B3" s="547"/>
      <c r="C3" s="547"/>
      <c r="D3" s="548"/>
      <c r="E3" s="548"/>
    </row>
    <row r="4" spans="1:10" ht="14.1" customHeight="1" x14ac:dyDescent="0.2">
      <c r="A4" s="479"/>
      <c r="B4" s="832"/>
      <c r="C4" s="832"/>
      <c r="D4" s="832"/>
      <c r="E4" s="832"/>
      <c r="F4" s="833"/>
      <c r="G4" s="834" t="s">
        <v>10827</v>
      </c>
      <c r="H4" s="834"/>
      <c r="I4" s="834"/>
      <c r="J4" s="834"/>
    </row>
    <row r="5" spans="1:10" ht="26.45" customHeight="1" x14ac:dyDescent="0.2">
      <c r="A5" s="479"/>
      <c r="B5" s="195" t="s">
        <v>16983</v>
      </c>
      <c r="C5" s="102" t="s">
        <v>4861</v>
      </c>
      <c r="D5" s="102" t="s">
        <v>4862</v>
      </c>
      <c r="E5" s="116" t="s">
        <v>4863</v>
      </c>
      <c r="F5" s="543" t="s">
        <v>4864</v>
      </c>
      <c r="G5" s="102" t="s">
        <v>4861</v>
      </c>
      <c r="H5" s="102" t="s">
        <v>4862</v>
      </c>
      <c r="I5" s="116" t="s">
        <v>4863</v>
      </c>
      <c r="J5" s="102" t="s">
        <v>4864</v>
      </c>
    </row>
    <row r="6" spans="1:10" ht="24.6" customHeight="1" x14ac:dyDescent="0.2">
      <c r="A6" s="467" t="s">
        <v>84</v>
      </c>
      <c r="B6" s="106">
        <f>IF(ISERROR(VLOOKUP($A6,LeftEYRRegister_insp_only,3,FALSE))=TRUE,0,VLOOKUP($A6,LeftEYRRegister_insp_only,3,FALSE))</f>
        <v>18766</v>
      </c>
      <c r="C6" s="106">
        <f>IF(ISERROR(VLOOKUP($A6,LeftEYRRegister_insp_only,4,FALSE))=TRUE,0,VLOOKUP($A6,LeftEYRRegister_insp_only,4,FALSE))</f>
        <v>2266</v>
      </c>
      <c r="D6" s="106">
        <f>IF(ISERROR(VLOOKUP($A6,LeftEYRRegister_insp_only,5,FALSE))=TRUE,0,VLOOKUP($A6,LeftEYRRegister_insp_only,5,FALSE))</f>
        <v>14261</v>
      </c>
      <c r="E6" s="106">
        <f>IF(ISERROR(VLOOKUP($A6,LeftEYRRegister_insp_only,6,FALSE))=TRUE,0,VLOOKUP($A6,LeftEYRRegister_insp_only,6,FALSE))</f>
        <v>1226</v>
      </c>
      <c r="F6" s="155">
        <f>IF(ISERROR(VLOOKUP($A6,LeftEYRRegister_insp_only,7,FALSE))=TRUE,0,VLOOKUP($A6,LeftEYRRegister_insp_only,7,FALSE))</f>
        <v>1013</v>
      </c>
      <c r="G6" s="106">
        <f>IF(ISERROR(100*C6/$B6),"-",100*C6/$B6)</f>
        <v>12.075029308323565</v>
      </c>
      <c r="H6" s="106">
        <f>IF(ISERROR(100*D6/$B6),"-",100*D6/$B6)</f>
        <v>75.993818608121074</v>
      </c>
      <c r="I6" s="106">
        <f>IF(ISERROR(100*E6/$B6),"-",100*E6/$B6)</f>
        <v>6.5330917616966859</v>
      </c>
      <c r="J6" s="106">
        <f>IF(ISERROR(100*F6/$B6),"-",100*F6/$B6)</f>
        <v>5.3980603218586802</v>
      </c>
    </row>
    <row r="7" spans="1:10" ht="12" customHeight="1" x14ac:dyDescent="0.2">
      <c r="A7" s="143" t="s">
        <v>86</v>
      </c>
      <c r="B7" s="71">
        <f>IF(ISERROR(VLOOKUP($A7,LeftEYRRegister_insp_only,3,FALSE))=TRUE,0,VLOOKUP($A7,LeftEYRRegister_insp_only,3,FALSE))</f>
        <v>11961</v>
      </c>
      <c r="C7" s="71">
        <f>IF(ISERROR(VLOOKUP($A7,LeftEYRRegister_insp_only,4,FALSE))=TRUE,0,VLOOKUP($A7,LeftEYRRegister_insp_only,4,FALSE))</f>
        <v>1482</v>
      </c>
      <c r="D7" s="71">
        <f>IF(ISERROR(VLOOKUP($A7,LeftEYRRegister_insp_only,5,FALSE))=TRUE,0,VLOOKUP($A7,LeftEYRRegister_insp_only,5,FALSE))</f>
        <v>9306</v>
      </c>
      <c r="E7" s="71">
        <f>IF(ISERROR(VLOOKUP($A7,LeftEYRRegister_insp_only,6,FALSE))=TRUE,0,VLOOKUP($A7,LeftEYRRegister_insp_only,6,FALSE))</f>
        <v>722</v>
      </c>
      <c r="F7" s="544">
        <f>IF(ISERROR(VLOOKUP($A7,LeftEYRRegister_insp_only,7,FALSE))=TRUE,0,VLOOKUP($A7,LeftEYRRegister_insp_only,7,FALSE))</f>
        <v>451</v>
      </c>
      <c r="G7" s="71">
        <f>IF(ISERROR(100*C7/$B7),"-",100*C7/$B7)</f>
        <v>12.390268372209681</v>
      </c>
      <c r="H7" s="71">
        <f t="shared" ref="G7:J9" si="0">IF(ISERROR(100*D7/$B7),"-",100*D7/$B7)</f>
        <v>77.802859292701285</v>
      </c>
      <c r="I7" s="71">
        <f t="shared" si="0"/>
        <v>6.0362845915893324</v>
      </c>
      <c r="J7" s="71">
        <f t="shared" si="0"/>
        <v>3.7705877434997075</v>
      </c>
    </row>
    <row r="8" spans="1:10" ht="12" customHeight="1" x14ac:dyDescent="0.2">
      <c r="A8" s="164" t="s">
        <v>87</v>
      </c>
      <c r="B8" s="71">
        <f>IF(ISERROR(VLOOKUP($A8,LeftEYRRegister_insp_only,3,FALSE))=TRUE,0,VLOOKUP($A8,LeftEYRRegister_insp_only,3,FALSE))</f>
        <v>6589</v>
      </c>
      <c r="C8" s="71">
        <f>IF(ISERROR(VLOOKUP($A8,LeftEYRRegister_insp_only,4,FALSE))=TRUE,0,VLOOKUP($A8,LeftEYRRegister_insp_only,4,FALSE))</f>
        <v>752</v>
      </c>
      <c r="D8" s="71">
        <f>IF(ISERROR(VLOOKUP($A8,LeftEYRRegister_insp_only,5,FALSE))=TRUE,0,VLOOKUP($A8,LeftEYRRegister_insp_only,5,FALSE))</f>
        <v>4801</v>
      </c>
      <c r="E8" s="71">
        <f>IF(ISERROR(VLOOKUP($A8,LeftEYRRegister_insp_only,6,FALSE))=TRUE,0,VLOOKUP($A8,LeftEYRRegister_insp_only,6,FALSE))</f>
        <v>483</v>
      </c>
      <c r="F8" s="544">
        <f>IF(ISERROR(VLOOKUP($A8,LeftEYRRegister_insp_only,7,FALSE))=TRUE,0,VLOOKUP($A8,LeftEYRRegister_insp_only,7,FALSE))</f>
        <v>553</v>
      </c>
      <c r="G8" s="71">
        <f t="shared" si="0"/>
        <v>11.412960995598725</v>
      </c>
      <c r="H8" s="71">
        <f t="shared" si="0"/>
        <v>72.863864015783889</v>
      </c>
      <c r="I8" s="71">
        <f t="shared" si="0"/>
        <v>7.330399150098649</v>
      </c>
      <c r="J8" s="71">
        <f t="shared" si="0"/>
        <v>8.3927758385187428</v>
      </c>
    </row>
    <row r="9" spans="1:10" s="17" customFormat="1" ht="25.35" customHeight="1" x14ac:dyDescent="0.2">
      <c r="A9" s="461" t="s">
        <v>89</v>
      </c>
      <c r="B9" s="452">
        <f>IF(ISERROR(VLOOKUP($A9,LeftEYRRegister_insp_only,3,FALSE))=TRUE,0,VLOOKUP($A9,LeftEYRRegister_insp_only,3,FALSE))</f>
        <v>102</v>
      </c>
      <c r="C9" s="452">
        <f>IF(ISERROR(VLOOKUP($A9,LeftEYRRegister_insp_only,4,FALSE))=TRUE,0,VLOOKUP($A9,LeftEYRRegister_insp_only,4,FALSE))</f>
        <v>12</v>
      </c>
      <c r="D9" s="452">
        <f>IF(ISERROR(VLOOKUP($A9,LeftEYRRegister_insp_only,5,FALSE))=TRUE,0,VLOOKUP($A9,LeftEYRRegister_insp_only,5,FALSE))</f>
        <v>75</v>
      </c>
      <c r="E9" s="452">
        <f>IF(ISERROR(VLOOKUP($A9,LeftEYRRegister_insp_only,6,FALSE))=TRUE,0,VLOOKUP($A9,LeftEYRRegister_insp_only,6,FALSE))</f>
        <v>11</v>
      </c>
      <c r="F9" s="550">
        <f>IF(ISERROR(VLOOKUP($A9,LeftEYRRegister_insp_only,7,FALSE))=TRUE,0,VLOOKUP($A9,LeftEYRRegister_insp_only,7,FALSE))</f>
        <v>4</v>
      </c>
      <c r="G9" s="452">
        <f t="shared" si="0"/>
        <v>11.764705882352942</v>
      </c>
      <c r="H9" s="452">
        <f t="shared" si="0"/>
        <v>73.529411764705884</v>
      </c>
      <c r="I9" s="452">
        <f t="shared" si="0"/>
        <v>10.784313725490197</v>
      </c>
      <c r="J9" s="452">
        <f t="shared" si="0"/>
        <v>3.9215686274509802</v>
      </c>
    </row>
    <row r="10" spans="1:10" x14ac:dyDescent="0.2">
      <c r="A10" s="143"/>
      <c r="B10" s="426"/>
      <c r="C10" s="426"/>
      <c r="D10" s="152"/>
      <c r="E10" s="426"/>
      <c r="F10" s="152"/>
      <c r="G10" s="152"/>
      <c r="H10" s="152"/>
      <c r="I10" s="152"/>
      <c r="J10" s="413" t="s">
        <v>10828</v>
      </c>
    </row>
    <row r="11" spans="1:10" x14ac:dyDescent="0.2">
      <c r="A11" s="354" t="s">
        <v>4032</v>
      </c>
      <c r="B11" s="39"/>
      <c r="C11" s="39"/>
      <c r="D11" s="39"/>
      <c r="E11" s="39"/>
      <c r="F11" s="39"/>
      <c r="G11" s="39"/>
      <c r="H11" s="39"/>
      <c r="I11" s="39"/>
      <c r="J11" s="39"/>
    </row>
    <row r="12" spans="1:10" ht="13.35" customHeight="1" x14ac:dyDescent="0.2">
      <c r="A12" s="354" t="s">
        <v>10829</v>
      </c>
      <c r="B12" s="255"/>
      <c r="C12" s="255"/>
      <c r="D12" s="255"/>
      <c r="E12" s="255"/>
      <c r="F12" s="255"/>
      <c r="G12" s="255"/>
      <c r="H12" s="255"/>
      <c r="I12" s="255"/>
      <c r="J12" s="255"/>
    </row>
    <row r="13" spans="1:10" x14ac:dyDescent="0.2">
      <c r="A13" s="421" t="s">
        <v>16984</v>
      </c>
      <c r="B13" s="476"/>
      <c r="C13" s="476"/>
      <c r="D13" s="476"/>
      <c r="E13" s="476"/>
      <c r="F13" s="476"/>
      <c r="G13" s="476"/>
      <c r="H13" s="476"/>
      <c r="I13" s="476"/>
      <c r="J13" s="476"/>
    </row>
    <row r="14" spans="1:10" x14ac:dyDescent="0.2">
      <c r="A14" s="421" t="s">
        <v>16985</v>
      </c>
      <c r="B14" s="476"/>
      <c r="C14" s="476"/>
      <c r="D14" s="476"/>
      <c r="E14" s="476"/>
      <c r="F14" s="476"/>
      <c r="G14" s="476"/>
      <c r="H14" s="476"/>
      <c r="I14" s="476"/>
      <c r="J14" s="476"/>
    </row>
    <row r="15" spans="1:10" x14ac:dyDescent="0.2">
      <c r="A15" s="421" t="str">
        <f>"4. Data includes "&amp;VLOOKUP("Home childcarer",LeftEYRRegister_insp_only,3,FALSE)&amp;" providers in 'All provision' that are not included in the individual provision types. These providers left the EYR and became home childcarers."</f>
        <v>4. Data includes 114 providers in 'All provision' that are not included in the individual provision types. These providers left the EYR and became home childcarers.</v>
      </c>
      <c r="B15" s="152"/>
      <c r="C15" s="152"/>
      <c r="D15" s="152"/>
      <c r="E15" s="152"/>
      <c r="F15" s="152"/>
      <c r="G15" s="152"/>
      <c r="H15" s="152"/>
      <c r="I15" s="152"/>
      <c r="J15" s="152"/>
    </row>
    <row r="16" spans="1:10" x14ac:dyDescent="0.2">
      <c r="A16" s="143"/>
      <c r="B16" s="152"/>
      <c r="C16" s="152"/>
      <c r="D16" s="152"/>
      <c r="E16" s="152"/>
      <c r="F16" s="152"/>
      <c r="G16" s="152"/>
      <c r="H16" s="152"/>
      <c r="I16" s="152"/>
      <c r="J16" s="152"/>
    </row>
  </sheetData>
  <sheetProtection sort="0" autoFilter="0"/>
  <mergeCells count="2">
    <mergeCell ref="B4:F4"/>
    <mergeCell ref="G4:J4"/>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tint="0.79998168889431442"/>
  </sheetPr>
  <dimension ref="A1:J20"/>
  <sheetViews>
    <sheetView showGridLines="0" workbookViewId="0"/>
  </sheetViews>
  <sheetFormatPr defaultColWidth="8.85546875" defaultRowHeight="12.75" x14ac:dyDescent="0.2"/>
  <cols>
    <col min="1" max="1" width="64.85546875" style="12" customWidth="1"/>
    <col min="2" max="8" width="11.7109375" style="12" customWidth="1"/>
    <col min="9" max="16384" width="8.85546875" style="12"/>
  </cols>
  <sheetData>
    <row r="1" spans="1:10" ht="34.35" customHeight="1" x14ac:dyDescent="0.25">
      <c r="A1" s="364" t="s">
        <v>16986</v>
      </c>
      <c r="B1" s="162"/>
      <c r="C1" s="162"/>
      <c r="D1" s="162"/>
      <c r="E1" s="162"/>
      <c r="F1" s="162"/>
      <c r="G1" s="162"/>
      <c r="H1" s="162"/>
      <c r="I1" s="196"/>
      <c r="J1" s="120"/>
    </row>
    <row r="2" spans="1:10" ht="21" x14ac:dyDescent="0.2">
      <c r="A2" s="723" t="s">
        <v>16987</v>
      </c>
      <c r="B2" s="162"/>
      <c r="C2" s="162"/>
      <c r="D2" s="162"/>
      <c r="E2" s="162"/>
      <c r="F2" s="162"/>
      <c r="G2" s="162"/>
      <c r="H2" s="162"/>
      <c r="I2" s="196"/>
      <c r="J2" s="120"/>
    </row>
    <row r="3" spans="1:10" s="676" customFormat="1" ht="27.6" customHeight="1" x14ac:dyDescent="0.2">
      <c r="A3" s="672" t="str">
        <f>TEXT('Drop down Values'!B3,"dd mmmm yyyy")</f>
        <v>31 August 2022</v>
      </c>
      <c r="B3" s="674"/>
      <c r="C3" s="675"/>
      <c r="D3" s="675"/>
    </row>
    <row r="4" spans="1:10" x14ac:dyDescent="0.2">
      <c r="A4" s="128"/>
      <c r="B4" s="835" t="s">
        <v>4855</v>
      </c>
      <c r="C4" s="835"/>
      <c r="D4" s="835"/>
      <c r="E4" s="836"/>
      <c r="F4" s="832" t="s">
        <v>10827</v>
      </c>
      <c r="G4" s="837"/>
      <c r="H4" s="837"/>
      <c r="I4" s="115"/>
      <c r="J4" s="118"/>
    </row>
    <row r="5" spans="1:10" ht="25.5" x14ac:dyDescent="0.2">
      <c r="A5" s="479"/>
      <c r="B5" s="31" t="s">
        <v>10840</v>
      </c>
      <c r="C5" s="102" t="s">
        <v>4867</v>
      </c>
      <c r="D5" s="116" t="s">
        <v>16988</v>
      </c>
      <c r="E5" s="117" t="s">
        <v>16989</v>
      </c>
      <c r="F5" s="102" t="s">
        <v>4867</v>
      </c>
      <c r="G5" s="116" t="s">
        <v>16988</v>
      </c>
      <c r="H5" s="116" t="s">
        <v>16989</v>
      </c>
      <c r="I5" s="114"/>
      <c r="J5" s="115"/>
    </row>
    <row r="6" spans="1:10" ht="24.6" customHeight="1" x14ac:dyDescent="0.2">
      <c r="A6" s="193" t="s">
        <v>4871</v>
      </c>
      <c r="B6" s="112"/>
      <c r="C6" s="112"/>
      <c r="D6" s="112"/>
      <c r="E6" s="111"/>
      <c r="F6" s="113"/>
      <c r="G6" s="113"/>
      <c r="H6" s="113"/>
      <c r="I6" s="109"/>
      <c r="J6" s="108"/>
    </row>
    <row r="7" spans="1:10" ht="16.350000000000001" customHeight="1" x14ac:dyDescent="0.2">
      <c r="A7" s="481" t="s">
        <v>84</v>
      </c>
      <c r="B7" s="106">
        <f>IF(ISERROR(VLOOKUP($A7&amp;"All England"&amp;$A$6,EYR_most_recent_outcomes,11,FALSE))=TRUE,0,VLOOKUP($A7&amp;"All England"&amp;$A$6,EYR_most_recent_outcomes,11,FALSE))</f>
        <v>34618</v>
      </c>
      <c r="C7" s="106">
        <f>IF(ISERROR(VLOOKUP($A7&amp;"All England"&amp;$A$6,EYR_most_recent_outcomes,12,FALSE))=TRUE,0,VLOOKUP($A7&amp;"All England"&amp;$A$6,EYR_most_recent_outcomes,12,FALSE))</f>
        <v>33947</v>
      </c>
      <c r="D7" s="106">
        <f>IF(ISERROR(VLOOKUP($A7&amp;"All England"&amp;$A$6,EYR_most_recent_outcomes,13,FALSE))=TRUE,0,VLOOKUP($A7&amp;"All England"&amp;$A$6,EYR_most_recent_outcomes,13,FALSE))</f>
        <v>585</v>
      </c>
      <c r="E7" s="107">
        <f>IF(ISERROR(VLOOKUP($A7&amp;"All England"&amp;$A$6,EYR_most_recent_outcomes,14,FALSE))=TRUE,0,VLOOKUP($A7&amp;"All England"&amp;$A$6,EYR_most_recent_outcomes,14,FALSE))</f>
        <v>86</v>
      </c>
      <c r="F7" s="106">
        <f t="shared" ref="F7:H10" si="0">IF($B7 &lt;1,"-",C7/$B7*100)</f>
        <v>98.061702004737413</v>
      </c>
      <c r="G7" s="106">
        <f t="shared" si="0"/>
        <v>1.6898723207579871</v>
      </c>
      <c r="H7" s="106">
        <f t="shared" si="0"/>
        <v>0.24842567450459296</v>
      </c>
      <c r="I7" s="100"/>
      <c r="J7" s="100"/>
    </row>
    <row r="8" spans="1:10" ht="13.35" customHeight="1" x14ac:dyDescent="0.2">
      <c r="A8" s="554" t="s">
        <v>86</v>
      </c>
      <c r="B8" s="76">
        <f>IF(ISERROR(VLOOKUP($A8&amp;"All England"&amp;$A$6,EYR_most_recent_outcomes,11,FALSE))=TRUE,0,VLOOKUP($A8&amp;"All England"&amp;$A$6,EYR_most_recent_outcomes,11,FALSE))</f>
        <v>23367</v>
      </c>
      <c r="C8" s="76">
        <f>IF(ISERROR(VLOOKUP($A8&amp;"All England"&amp;$A$6,EYR_most_recent_outcomes,12,FALSE))=TRUE,0,VLOOKUP($A8&amp;"All England"&amp;$A$6,EYR_most_recent_outcomes,12,FALSE))</f>
        <v>22891</v>
      </c>
      <c r="D8" s="76">
        <f>IF(ISERROR(VLOOKUP($A8&amp;"All England"&amp;$A$6,EYR_most_recent_outcomes,13,FALSE))=TRUE,0,VLOOKUP($A8&amp;"All England"&amp;$A$6,EYR_most_recent_outcomes,13,FALSE))</f>
        <v>428</v>
      </c>
      <c r="E8" s="105">
        <f>IF(ISERROR(VLOOKUP($A8&amp;"All England"&amp;$A$6,EYR_most_recent_outcomes,14,FALSE))=TRUE,0,VLOOKUP($A8&amp;"All England"&amp;$A$6,EYR_most_recent_outcomes,14,FALSE))</f>
        <v>48</v>
      </c>
      <c r="F8" s="76">
        <f t="shared" si="0"/>
        <v>97.962939187743402</v>
      </c>
      <c r="G8" s="76">
        <f t="shared" si="0"/>
        <v>1.8316429152223221</v>
      </c>
      <c r="H8" s="76">
        <f t="shared" si="0"/>
        <v>0.20541789703427912</v>
      </c>
      <c r="I8" s="100"/>
      <c r="J8" s="100"/>
    </row>
    <row r="9" spans="1:10" ht="13.35" customHeight="1" x14ac:dyDescent="0.2">
      <c r="A9" s="555" t="s">
        <v>87</v>
      </c>
      <c r="B9" s="76">
        <f>IF(ISERROR(VLOOKUP($A9&amp;"All England"&amp;$A$6,EYR_most_recent_outcomes,11,FALSE))=TRUE,0,VLOOKUP($A9&amp;"All England"&amp;$A$6,EYR_most_recent_outcomes,11,FALSE))</f>
        <v>11112</v>
      </c>
      <c r="C9" s="76">
        <f>IF(ISERROR(VLOOKUP($A9&amp;"All England"&amp;$A$6,EYR_most_recent_outcomes,12,FALSE))=TRUE,0,VLOOKUP($A9&amp;"All England"&amp;$A$6,EYR_most_recent_outcomes,12,FALSE))</f>
        <v>10924</v>
      </c>
      <c r="D9" s="76">
        <f>IF(ISERROR(VLOOKUP($A9&amp;"All England"&amp;$A$6,EYR_most_recent_outcomes,13,FALSE))=TRUE,0,VLOOKUP($A9&amp;"All England"&amp;$A$6,EYR_most_recent_outcomes,13,FALSE))</f>
        <v>155</v>
      </c>
      <c r="E9" s="105">
        <f>IF(ISERROR(VLOOKUP($A9&amp;"All England"&amp;$A$6,EYR_most_recent_outcomes,14,FALSE))=TRUE,0,VLOOKUP($A9&amp;"All England"&amp;$A$6,EYR_most_recent_outcomes,14,FALSE))</f>
        <v>33</v>
      </c>
      <c r="F9" s="76">
        <f t="shared" si="0"/>
        <v>98.308135349172062</v>
      </c>
      <c r="G9" s="76">
        <f t="shared" si="0"/>
        <v>1.3948884089272857</v>
      </c>
      <c r="H9" s="76">
        <f t="shared" si="0"/>
        <v>0.29697624190064797</v>
      </c>
      <c r="I9" s="100"/>
      <c r="J9" s="100"/>
    </row>
    <row r="10" spans="1:10" ht="13.35" customHeight="1" x14ac:dyDescent="0.2">
      <c r="A10" s="555" t="s">
        <v>89</v>
      </c>
      <c r="B10" s="76">
        <f>IF(ISERROR(VLOOKUP($A10&amp;"All England"&amp;$A$6,EYR_most_recent_outcomes,11,FALSE))=TRUE,0,VLOOKUP($A10&amp;"All England"&amp;$A$6,EYR_most_recent_outcomes,11,FALSE))</f>
        <v>139</v>
      </c>
      <c r="C10" s="76">
        <f>IF(ISERROR(VLOOKUP($A10&amp;"All England"&amp;$A$6,EYR_most_recent_outcomes,12,FALSE))=TRUE,0,VLOOKUP($A10&amp;"All England"&amp;$A$6,EYR_most_recent_outcomes,12,FALSE))</f>
        <v>132</v>
      </c>
      <c r="D10" s="76">
        <f>IF(ISERROR(VLOOKUP($A10&amp;"All England"&amp;$A$6,EYR_most_recent_outcomes,13,FALSE))=TRUE,0,VLOOKUP($A10&amp;"All England"&amp;$A$6,EYR_most_recent_outcomes,13,FALSE))</f>
        <v>2</v>
      </c>
      <c r="E10" s="105">
        <f>IF(ISERROR(VLOOKUP($A10&amp;"All England"&amp;$A$6,EYR_most_recent_outcomes,14,FALSE))=TRUE,0,VLOOKUP($A10&amp;"All England"&amp;$A$6,EYR_most_recent_outcomes,14,FALSE))</f>
        <v>5</v>
      </c>
      <c r="F10" s="76">
        <f t="shared" si="0"/>
        <v>94.964028776978409</v>
      </c>
      <c r="G10" s="76">
        <f t="shared" si="0"/>
        <v>1.4388489208633095</v>
      </c>
      <c r="H10" s="76">
        <f t="shared" si="0"/>
        <v>3.5971223021582732</v>
      </c>
      <c r="I10" s="100"/>
      <c r="J10" s="100"/>
    </row>
    <row r="11" spans="1:10" ht="20.100000000000001" customHeight="1" x14ac:dyDescent="0.2">
      <c r="A11" s="193" t="s">
        <v>4873</v>
      </c>
      <c r="B11" s="112"/>
      <c r="C11" s="112"/>
      <c r="D11" s="112"/>
      <c r="E11" s="111"/>
      <c r="F11" s="110"/>
      <c r="G11" s="110"/>
      <c r="H11" s="110"/>
      <c r="I11" s="109"/>
      <c r="J11" s="108"/>
    </row>
    <row r="12" spans="1:10" ht="13.35" customHeight="1" x14ac:dyDescent="0.2">
      <c r="A12" s="481" t="s">
        <v>84</v>
      </c>
      <c r="B12" s="106">
        <f>IF(ISERROR(VLOOKUP($A12&amp;"All England"&amp;$A$11,EYR_most_recent_outcomes,11,FALSE))=TRUE,0,VLOOKUP($A12&amp;"All England"&amp;$A$11,EYR_most_recent_outcomes,11,FALSE))</f>
        <v>30642</v>
      </c>
      <c r="C12" s="106">
        <f>IF(ISERROR(VLOOKUP($A12&amp;"All England"&amp;$A$11,EYR_most_recent_outcomes,12,FALSE))=TRUE,0,VLOOKUP($A12&amp;"All England"&amp;$A$11,EYR_most_recent_outcomes,12,FALSE))</f>
        <v>30077</v>
      </c>
      <c r="D12" s="106">
        <f>IF(ISERROR(VLOOKUP($A12&amp;"All England"&amp;$A$11,EYR_most_recent_outcomes,13,FALSE))=TRUE,0,VLOOKUP($A12&amp;"All England"&amp;$A$11,EYR_most_recent_outcomes,13,FALSE))</f>
        <v>485</v>
      </c>
      <c r="E12" s="107">
        <f>IF(ISERROR(VLOOKUP($A12&amp;"All England"&amp;$A$11,EYR_most_recent_outcomes,14,FALSE))=TRUE,0,VLOOKUP($A12&amp;"All England"&amp;$A$11,EYR_most_recent_outcomes,14,FALSE))</f>
        <v>80</v>
      </c>
      <c r="F12" s="106">
        <f t="shared" ref="F12:G15" si="1">IF($B12 &lt;1,"-",C12/$B12*100)</f>
        <v>98.156125579270281</v>
      </c>
      <c r="G12" s="106">
        <f t="shared" si="1"/>
        <v>1.5827948567325894</v>
      </c>
      <c r="H12" s="106">
        <f>IF($B12 &lt;1, "-",E12/$B12*100)</f>
        <v>0.26107956399712812</v>
      </c>
      <c r="I12" s="100"/>
      <c r="J12" s="100"/>
    </row>
    <row r="13" spans="1:10" ht="13.35" customHeight="1" x14ac:dyDescent="0.2">
      <c r="A13" s="554" t="s">
        <v>86</v>
      </c>
      <c r="B13" s="76">
        <f>IF(ISERROR(VLOOKUP($A13&amp;"All England"&amp;$A$11,EYR_most_recent_outcomes,11,FALSE))=TRUE,0,VLOOKUP($A13&amp;"All England"&amp;$A$11,EYR_most_recent_outcomes,11,FALSE))</f>
        <v>21709</v>
      </c>
      <c r="C13" s="76">
        <f>IF(ISERROR(VLOOKUP($A13&amp;"All England"&amp;$A$11,EYR_most_recent_outcomes,12,FALSE))=TRUE,0,VLOOKUP($A13&amp;"All England"&amp;$A$11,EYR_most_recent_outcomes,12,FALSE))</f>
        <v>21290</v>
      </c>
      <c r="D13" s="76">
        <f>IF(ISERROR(VLOOKUP($A13&amp;"All England"&amp;$A$11,EYR_most_recent_outcomes,13,FALSE))=TRUE,0,VLOOKUP($A13&amp;"All England"&amp;$A$11,EYR_most_recent_outcomes,13,FALSE))</f>
        <v>370</v>
      </c>
      <c r="E13" s="105">
        <f>IF(ISERROR(VLOOKUP($A13&amp;"All England"&amp;$A$11,EYR_most_recent_outcomes,14,FALSE))=TRUE,0,VLOOKUP($A13&amp;"All England"&amp;$A$11,EYR_most_recent_outcomes,14,FALSE))</f>
        <v>49</v>
      </c>
      <c r="F13" s="76">
        <f t="shared" si="1"/>
        <v>98.069924915933484</v>
      </c>
      <c r="G13" s="76">
        <f t="shared" si="1"/>
        <v>1.7043622460730572</v>
      </c>
      <c r="H13" s="76">
        <f>IF($B13 &lt;1, "-",E13/$B13*100)</f>
        <v>0.22571283799345893</v>
      </c>
      <c r="I13" s="100"/>
      <c r="J13" s="100"/>
    </row>
    <row r="14" spans="1:10" ht="13.35" customHeight="1" x14ac:dyDescent="0.2">
      <c r="A14" s="555" t="s">
        <v>87</v>
      </c>
      <c r="B14" s="76">
        <f>IF(ISERROR(VLOOKUP($A14&amp;"All England"&amp;$A$11,EYR_most_recent_outcomes,11,FALSE))=TRUE,0,VLOOKUP($A14&amp;"All England"&amp;$A$11,EYR_most_recent_outcomes,11,FALSE))</f>
        <v>8828</v>
      </c>
      <c r="C14" s="76">
        <f>IF(ISERROR(VLOOKUP($A14&amp;"All England"&amp;$A$11,EYR_most_recent_outcomes,12,FALSE))=TRUE,0,VLOOKUP($A14&amp;"All England"&amp;$A$11,EYR_most_recent_outcomes,12,FALSE))</f>
        <v>8688</v>
      </c>
      <c r="D14" s="76">
        <f>IF(ISERROR(VLOOKUP($A14&amp;"All England"&amp;$A$11,EYR_most_recent_outcomes,13,FALSE))=TRUE,0,VLOOKUP($A14&amp;"All England"&amp;$A$11,EYR_most_recent_outcomes,13,FALSE))</f>
        <v>113</v>
      </c>
      <c r="E14" s="104">
        <f>IF(ISERROR(VLOOKUP($A14&amp;"All England"&amp;$A$11,EYR_most_recent_outcomes,14,FALSE))=TRUE,0,VLOOKUP($A14&amp;"All England"&amp;$A$11,EYR_most_recent_outcomes,14,FALSE))</f>
        <v>27</v>
      </c>
      <c r="F14" s="76">
        <f t="shared" si="1"/>
        <v>98.414136837335747</v>
      </c>
      <c r="G14" s="76">
        <f t="shared" si="1"/>
        <v>1.2800181241504305</v>
      </c>
      <c r="H14" s="76">
        <f>IF($B14 &lt;1, "-",E14/$B14*100)</f>
        <v>0.30584503851381967</v>
      </c>
      <c r="I14" s="100"/>
      <c r="J14" s="100"/>
    </row>
    <row r="15" spans="1:10" s="17" customFormat="1" ht="26.45" customHeight="1" x14ac:dyDescent="0.2">
      <c r="A15" s="484" t="s">
        <v>89</v>
      </c>
      <c r="B15" s="452">
        <f>IF(ISERROR(VLOOKUP($A15&amp;"All England"&amp;$A$11,EYR_most_recent_outcomes,11,FALSE))=TRUE,0,VLOOKUP($A15&amp;"All England"&amp;$A$11,EYR_most_recent_outcomes,11,FALSE))</f>
        <v>105</v>
      </c>
      <c r="C15" s="452">
        <f>IF(ISERROR(VLOOKUP($A15&amp;"All England"&amp;$A$11,EYR_most_recent_outcomes,12,FALSE))=TRUE,0,VLOOKUP($A15&amp;"All England"&amp;$A$11,EYR_most_recent_outcomes,12,FALSE))</f>
        <v>99</v>
      </c>
      <c r="D15" s="452">
        <f>IF(ISERROR(VLOOKUP($A15&amp;"All England"&amp;$A$11,EYR_most_recent_outcomes,13,FALSE))=TRUE,0,VLOOKUP($A15&amp;"All England"&amp;$A$11,EYR_most_recent_outcomes,13,FALSE))</f>
        <v>2</v>
      </c>
      <c r="E15" s="550">
        <f>IF(ISERROR(VLOOKUP($A15&amp;"All England"&amp;$A$11,EYR_most_recent_outcomes,14,FALSE))=TRUE,0,VLOOKUP($A15&amp;"All England"&amp;$A$11,EYR_most_recent_outcomes,14,FALSE))</f>
        <v>4</v>
      </c>
      <c r="F15" s="452">
        <f t="shared" si="1"/>
        <v>94.285714285714278</v>
      </c>
      <c r="G15" s="452">
        <f t="shared" si="1"/>
        <v>1.9047619047619049</v>
      </c>
      <c r="H15" s="452">
        <f>IF($B15 &lt;1, "-",E15/$B15*100)</f>
        <v>3.8095238095238098</v>
      </c>
      <c r="I15" s="109"/>
      <c r="J15" s="109"/>
    </row>
    <row r="16" spans="1:10" ht="13.35" customHeight="1" x14ac:dyDescent="0.2">
      <c r="A16" s="143"/>
      <c r="B16" s="102"/>
      <c r="C16" s="102"/>
      <c r="D16" s="102"/>
      <c r="E16" s="102"/>
      <c r="F16" s="102"/>
      <c r="G16" s="102"/>
      <c r="H16" s="194" t="s">
        <v>10828</v>
      </c>
      <c r="I16" s="100"/>
      <c r="J16" s="100"/>
    </row>
    <row r="17" spans="1:10" ht="13.35" customHeight="1" x14ac:dyDescent="0.2">
      <c r="A17" s="354" t="s">
        <v>4032</v>
      </c>
      <c r="B17" s="39"/>
      <c r="C17" s="39"/>
      <c r="D17" s="39"/>
      <c r="E17" s="39"/>
      <c r="F17" s="39"/>
      <c r="G17" s="39"/>
      <c r="H17" s="39"/>
      <c r="I17" s="39"/>
      <c r="J17" s="39"/>
    </row>
    <row r="18" spans="1:10" ht="13.35" customHeight="1" x14ac:dyDescent="0.2">
      <c r="A18" s="355" t="s">
        <v>10829</v>
      </c>
      <c r="B18" s="255"/>
      <c r="C18" s="255"/>
      <c r="D18" s="255"/>
      <c r="E18" s="255"/>
      <c r="F18" s="255"/>
      <c r="G18" s="255"/>
      <c r="H18" s="255"/>
      <c r="I18" s="255"/>
      <c r="J18" s="255"/>
    </row>
    <row r="19" spans="1:10" ht="13.35" customHeight="1" x14ac:dyDescent="0.2">
      <c r="A19" s="421" t="s">
        <v>10830</v>
      </c>
      <c r="B19" s="551"/>
      <c r="C19" s="552"/>
      <c r="D19" s="551"/>
      <c r="E19" s="552"/>
      <c r="F19" s="551"/>
      <c r="G19" s="552"/>
      <c r="H19" s="551"/>
      <c r="I19" s="100"/>
      <c r="J19" s="100"/>
    </row>
    <row r="20" spans="1:10" ht="16.350000000000001" customHeight="1" x14ac:dyDescent="0.2">
      <c r="A20" s="553"/>
      <c r="B20" s="551"/>
      <c r="C20" s="552"/>
      <c r="D20" s="551"/>
      <c r="E20" s="552"/>
      <c r="F20" s="551"/>
      <c r="G20" s="552"/>
      <c r="H20" s="551"/>
      <c r="I20" s="100"/>
      <c r="J20" s="100"/>
    </row>
  </sheetData>
  <mergeCells count="2">
    <mergeCell ref="B4:E4"/>
    <mergeCell ref="F4:H4"/>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8"/>
  </sheetPr>
  <dimension ref="A1:H11"/>
  <sheetViews>
    <sheetView workbookViewId="0">
      <pane ySplit="1" topLeftCell="A2" activePane="bottomLeft" state="frozen"/>
      <selection pane="bottomLeft"/>
    </sheetView>
  </sheetViews>
  <sheetFormatPr defaultRowHeight="12.75" x14ac:dyDescent="0.2"/>
  <cols>
    <col min="1" max="1" width="44.28515625" bestFit="1" customWidth="1"/>
    <col min="2" max="2" width="13.5703125" bestFit="1" customWidth="1"/>
    <col min="3" max="3" width="31.42578125" bestFit="1" customWidth="1"/>
    <col min="4" max="4" width="17.5703125" bestFit="1" customWidth="1"/>
    <col min="5" max="5" width="7.85546875" bestFit="1" customWidth="1"/>
    <col min="6" max="6" width="6.85546875" bestFit="1" customWidth="1"/>
    <col min="7" max="7" width="18.7109375" bestFit="1" customWidth="1"/>
    <col min="8" max="8" width="24.140625" bestFit="1" customWidth="1"/>
    <col min="11" max="12" width="24.5703125" bestFit="1" customWidth="1"/>
  </cols>
  <sheetData>
    <row r="1" spans="1:8" x14ac:dyDescent="0.2">
      <c r="A1" t="s">
        <v>4857</v>
      </c>
      <c r="B1" t="s">
        <v>4859</v>
      </c>
      <c r="C1" t="s">
        <v>299</v>
      </c>
      <c r="D1" t="s">
        <v>16990</v>
      </c>
      <c r="E1" t="s">
        <v>4860</v>
      </c>
      <c r="F1" t="s">
        <v>4867</v>
      </c>
      <c r="G1" t="s">
        <v>4868</v>
      </c>
      <c r="H1" t="s">
        <v>4869</v>
      </c>
    </row>
    <row r="2" spans="1:8" x14ac:dyDescent="0.2">
      <c r="A2" t="s">
        <v>16991</v>
      </c>
      <c r="B2" t="s">
        <v>16990</v>
      </c>
      <c r="C2" t="s">
        <v>84</v>
      </c>
      <c r="D2">
        <v>14426</v>
      </c>
      <c r="E2">
        <v>0</v>
      </c>
      <c r="F2">
        <v>0</v>
      </c>
      <c r="G2">
        <v>0</v>
      </c>
      <c r="H2">
        <v>0</v>
      </c>
    </row>
    <row r="3" spans="1:8" x14ac:dyDescent="0.2">
      <c r="A3" t="s">
        <v>16992</v>
      </c>
      <c r="B3" t="s">
        <v>16993</v>
      </c>
      <c r="C3" t="s">
        <v>84</v>
      </c>
      <c r="D3">
        <v>0</v>
      </c>
      <c r="E3">
        <v>5209</v>
      </c>
      <c r="F3">
        <v>4621</v>
      </c>
      <c r="G3">
        <v>585</v>
      </c>
      <c r="H3">
        <v>3</v>
      </c>
    </row>
    <row r="4" spans="1:8" x14ac:dyDescent="0.2">
      <c r="A4" t="s">
        <v>16994</v>
      </c>
      <c r="B4" t="s">
        <v>16990</v>
      </c>
      <c r="C4" t="s">
        <v>89</v>
      </c>
      <c r="D4">
        <v>6</v>
      </c>
      <c r="E4">
        <v>0</v>
      </c>
      <c r="F4">
        <v>0</v>
      </c>
      <c r="G4">
        <v>0</v>
      </c>
      <c r="H4">
        <v>0</v>
      </c>
    </row>
    <row r="5" spans="1:8" x14ac:dyDescent="0.2">
      <c r="A5" t="s">
        <v>16995</v>
      </c>
      <c r="B5" t="s">
        <v>16993</v>
      </c>
      <c r="C5" t="s">
        <v>89</v>
      </c>
      <c r="D5">
        <v>0</v>
      </c>
      <c r="E5">
        <v>1</v>
      </c>
      <c r="F5">
        <v>1</v>
      </c>
      <c r="G5">
        <v>0</v>
      </c>
      <c r="H5">
        <v>0</v>
      </c>
    </row>
    <row r="6" spans="1:8" x14ac:dyDescent="0.2">
      <c r="A6" t="s">
        <v>16996</v>
      </c>
      <c r="B6" t="s">
        <v>16990</v>
      </c>
      <c r="C6" t="s">
        <v>87</v>
      </c>
      <c r="D6">
        <v>4022</v>
      </c>
      <c r="E6">
        <v>0</v>
      </c>
      <c r="F6">
        <v>0</v>
      </c>
      <c r="G6">
        <v>0</v>
      </c>
      <c r="H6">
        <v>0</v>
      </c>
    </row>
    <row r="7" spans="1:8" x14ac:dyDescent="0.2">
      <c r="A7" t="s">
        <v>16997</v>
      </c>
      <c r="B7" t="s">
        <v>16993</v>
      </c>
      <c r="C7" t="s">
        <v>87</v>
      </c>
      <c r="D7">
        <v>0</v>
      </c>
      <c r="E7">
        <v>1528</v>
      </c>
      <c r="F7">
        <v>1386</v>
      </c>
      <c r="G7">
        <v>141</v>
      </c>
      <c r="H7">
        <v>1</v>
      </c>
    </row>
    <row r="8" spans="1:8" x14ac:dyDescent="0.2">
      <c r="A8" t="s">
        <v>16998</v>
      </c>
      <c r="B8" t="s">
        <v>16990</v>
      </c>
      <c r="C8" t="s">
        <v>86</v>
      </c>
      <c r="D8">
        <v>1737</v>
      </c>
      <c r="E8">
        <v>0</v>
      </c>
      <c r="F8">
        <v>0</v>
      </c>
      <c r="G8">
        <v>0</v>
      </c>
      <c r="H8">
        <v>0</v>
      </c>
    </row>
    <row r="9" spans="1:8" x14ac:dyDescent="0.2">
      <c r="A9" t="s">
        <v>16999</v>
      </c>
      <c r="B9" t="s">
        <v>16993</v>
      </c>
      <c r="C9" t="s">
        <v>86</v>
      </c>
      <c r="D9">
        <v>0</v>
      </c>
      <c r="E9">
        <v>629</v>
      </c>
      <c r="F9">
        <v>519</v>
      </c>
      <c r="G9">
        <v>108</v>
      </c>
      <c r="H9">
        <v>2</v>
      </c>
    </row>
    <row r="10" spans="1:8" x14ac:dyDescent="0.2">
      <c r="A10" t="s">
        <v>17000</v>
      </c>
      <c r="B10" t="s">
        <v>16990</v>
      </c>
      <c r="C10" t="s">
        <v>91</v>
      </c>
      <c r="D10">
        <v>8661</v>
      </c>
      <c r="E10">
        <v>0</v>
      </c>
      <c r="F10">
        <v>0</v>
      </c>
      <c r="G10">
        <v>0</v>
      </c>
      <c r="H10">
        <v>0</v>
      </c>
    </row>
    <row r="11" spans="1:8" x14ac:dyDescent="0.2">
      <c r="A11" t="s">
        <v>17001</v>
      </c>
      <c r="B11" t="s">
        <v>16993</v>
      </c>
      <c r="C11" t="s">
        <v>91</v>
      </c>
      <c r="D11">
        <v>0</v>
      </c>
      <c r="E11">
        <v>3051</v>
      </c>
      <c r="F11">
        <v>2715</v>
      </c>
      <c r="G11">
        <v>336</v>
      </c>
      <c r="H11">
        <v>0</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sheetPr>
  <dimension ref="A1:D182"/>
  <sheetViews>
    <sheetView workbookViewId="0">
      <selection activeCell="A26" sqref="A26"/>
    </sheetView>
  </sheetViews>
  <sheetFormatPr defaultRowHeight="12.75" x14ac:dyDescent="0.2"/>
  <cols>
    <col min="1" max="1" width="35" bestFit="1" customWidth="1"/>
    <col min="2" max="2" width="2.5703125" customWidth="1"/>
    <col min="3" max="3" width="34.140625" bestFit="1" customWidth="1"/>
    <col min="4" max="4" width="10.85546875" bestFit="1" customWidth="1"/>
  </cols>
  <sheetData>
    <row r="1" spans="1:3" x14ac:dyDescent="0.2">
      <c r="A1" s="167" t="s">
        <v>79</v>
      </c>
      <c r="B1">
        <v>4</v>
      </c>
      <c r="C1" s="166" t="s">
        <v>80</v>
      </c>
    </row>
    <row r="2" spans="1:3" x14ac:dyDescent="0.2">
      <c r="A2" s="167" t="s">
        <v>81</v>
      </c>
      <c r="B2" s="167"/>
      <c r="C2" s="166" t="s">
        <v>82</v>
      </c>
    </row>
    <row r="11" spans="1:3" x14ac:dyDescent="0.2">
      <c r="A11" t="s">
        <v>83</v>
      </c>
    </row>
    <row r="12" spans="1:3" x14ac:dyDescent="0.2">
      <c r="A12" t="s">
        <v>84</v>
      </c>
      <c r="C12" s="22" t="s">
        <v>85</v>
      </c>
    </row>
    <row r="13" spans="1:3" x14ac:dyDescent="0.2">
      <c r="A13" t="s">
        <v>86</v>
      </c>
      <c r="C13" t="s">
        <v>86</v>
      </c>
    </row>
    <row r="14" spans="1:3" x14ac:dyDescent="0.2">
      <c r="A14" t="s">
        <v>87</v>
      </c>
      <c r="C14" t="s">
        <v>88</v>
      </c>
    </row>
    <row r="15" spans="1:3" x14ac:dyDescent="0.2">
      <c r="A15" t="s">
        <v>89</v>
      </c>
      <c r="C15" t="s">
        <v>90</v>
      </c>
    </row>
    <row r="16" spans="1:3" x14ac:dyDescent="0.2">
      <c r="A16" t="s">
        <v>91</v>
      </c>
      <c r="C16" t="s">
        <v>92</v>
      </c>
    </row>
    <row r="18" spans="1:4" x14ac:dyDescent="0.2">
      <c r="A18" t="s">
        <v>93</v>
      </c>
    </row>
    <row r="19" spans="1:4" x14ac:dyDescent="0.2">
      <c r="A19" s="8" t="s">
        <v>94</v>
      </c>
    </row>
    <row r="21" spans="1:4" x14ac:dyDescent="0.2">
      <c r="A21" t="s">
        <v>95</v>
      </c>
    </row>
    <row r="22" spans="1:4" x14ac:dyDescent="0.2">
      <c r="A22" s="84">
        <v>44804</v>
      </c>
    </row>
    <row r="24" spans="1:4" x14ac:dyDescent="0.2">
      <c r="A24" t="s">
        <v>96</v>
      </c>
    </row>
    <row r="25" spans="1:4" x14ac:dyDescent="0.2">
      <c r="A25" s="84">
        <v>44834</v>
      </c>
      <c r="C25" t="s">
        <v>97</v>
      </c>
      <c r="D25" t="s">
        <v>97</v>
      </c>
    </row>
    <row r="26" spans="1:4" x14ac:dyDescent="0.2">
      <c r="A26" s="84">
        <v>44439</v>
      </c>
      <c r="C26" t="s">
        <v>98</v>
      </c>
      <c r="D26" t="s">
        <v>99</v>
      </c>
    </row>
    <row r="27" spans="1:4" x14ac:dyDescent="0.2">
      <c r="C27" t="s">
        <v>100</v>
      </c>
      <c r="D27" t="s">
        <v>101</v>
      </c>
    </row>
    <row r="28" spans="1:4" x14ac:dyDescent="0.2">
      <c r="C28" t="s">
        <v>102</v>
      </c>
      <c r="D28" t="s">
        <v>103</v>
      </c>
    </row>
    <row r="29" spans="1:4" x14ac:dyDescent="0.2">
      <c r="A29" t="s">
        <v>104</v>
      </c>
    </row>
    <row r="30" spans="1:4" x14ac:dyDescent="0.2">
      <c r="A30" t="s">
        <v>105</v>
      </c>
    </row>
    <row r="31" spans="1:4" x14ac:dyDescent="0.2">
      <c r="A31" t="s">
        <v>106</v>
      </c>
    </row>
    <row r="32" spans="1:4" x14ac:dyDescent="0.2">
      <c r="A32" t="s">
        <v>107</v>
      </c>
    </row>
    <row r="33" spans="1:1" x14ac:dyDescent="0.2">
      <c r="A33" t="s">
        <v>108</v>
      </c>
    </row>
    <row r="34" spans="1:1" x14ac:dyDescent="0.2">
      <c r="A34" t="s">
        <v>109</v>
      </c>
    </row>
    <row r="35" spans="1:1" x14ac:dyDescent="0.2">
      <c r="A35" t="s">
        <v>110</v>
      </c>
    </row>
    <row r="36" spans="1:1" x14ac:dyDescent="0.2">
      <c r="A36" t="s">
        <v>111</v>
      </c>
    </row>
    <row r="37" spans="1:1" x14ac:dyDescent="0.2">
      <c r="A37" t="s">
        <v>112</v>
      </c>
    </row>
    <row r="38" spans="1:1" x14ac:dyDescent="0.2">
      <c r="A38" t="s">
        <v>113</v>
      </c>
    </row>
    <row r="39" spans="1:1" x14ac:dyDescent="0.2">
      <c r="A39" t="s">
        <v>114</v>
      </c>
    </row>
    <row r="40" spans="1:1" x14ac:dyDescent="0.2">
      <c r="A40" t="s">
        <v>115</v>
      </c>
    </row>
    <row r="41" spans="1:1" x14ac:dyDescent="0.2">
      <c r="A41" t="s">
        <v>116</v>
      </c>
    </row>
    <row r="42" spans="1:1" x14ac:dyDescent="0.2">
      <c r="A42" t="s">
        <v>117</v>
      </c>
    </row>
    <row r="43" spans="1:1" x14ac:dyDescent="0.2">
      <c r="A43" t="s">
        <v>118</v>
      </c>
    </row>
    <row r="44" spans="1:1" x14ac:dyDescent="0.2">
      <c r="A44" t="s">
        <v>119</v>
      </c>
    </row>
    <row r="45" spans="1:1" x14ac:dyDescent="0.2">
      <c r="A45" t="s">
        <v>120</v>
      </c>
    </row>
    <row r="46" spans="1:1" x14ac:dyDescent="0.2">
      <c r="A46" t="s">
        <v>121</v>
      </c>
    </row>
    <row r="47" spans="1:1" x14ac:dyDescent="0.2">
      <c r="A47" t="s">
        <v>122</v>
      </c>
    </row>
    <row r="48" spans="1:1" x14ac:dyDescent="0.2">
      <c r="A48" t="s">
        <v>123</v>
      </c>
    </row>
    <row r="49" spans="1:1" x14ac:dyDescent="0.2">
      <c r="A49" t="s">
        <v>124</v>
      </c>
    </row>
    <row r="50" spans="1:1" x14ac:dyDescent="0.2">
      <c r="A50" t="s">
        <v>125</v>
      </c>
    </row>
    <row r="51" spans="1:1" x14ac:dyDescent="0.2">
      <c r="A51" t="s">
        <v>126</v>
      </c>
    </row>
    <row r="52" spans="1:1" x14ac:dyDescent="0.2">
      <c r="A52" t="s">
        <v>127</v>
      </c>
    </row>
    <row r="53" spans="1:1" x14ac:dyDescent="0.2">
      <c r="A53" t="s">
        <v>128</v>
      </c>
    </row>
    <row r="54" spans="1:1" x14ac:dyDescent="0.2">
      <c r="A54" t="s">
        <v>129</v>
      </c>
    </row>
    <row r="55" spans="1:1" x14ac:dyDescent="0.2">
      <c r="A55" t="s">
        <v>130</v>
      </c>
    </row>
    <row r="56" spans="1:1" x14ac:dyDescent="0.2">
      <c r="A56" t="s">
        <v>131</v>
      </c>
    </row>
    <row r="57" spans="1:1" x14ac:dyDescent="0.2">
      <c r="A57" t="s">
        <v>132</v>
      </c>
    </row>
    <row r="58" spans="1:1" x14ac:dyDescent="0.2">
      <c r="A58" t="s">
        <v>133</v>
      </c>
    </row>
    <row r="59" spans="1:1" x14ac:dyDescent="0.2">
      <c r="A59" t="s">
        <v>134</v>
      </c>
    </row>
    <row r="60" spans="1:1" x14ac:dyDescent="0.2">
      <c r="A60" t="s">
        <v>135</v>
      </c>
    </row>
    <row r="61" spans="1:1" x14ac:dyDescent="0.2">
      <c r="A61" t="s">
        <v>136</v>
      </c>
    </row>
    <row r="62" spans="1:1" x14ac:dyDescent="0.2">
      <c r="A62" t="s">
        <v>137</v>
      </c>
    </row>
    <row r="63" spans="1:1" x14ac:dyDescent="0.2">
      <c r="A63" t="s">
        <v>138</v>
      </c>
    </row>
    <row r="64" spans="1:1" x14ac:dyDescent="0.2">
      <c r="A64" t="s">
        <v>139</v>
      </c>
    </row>
    <row r="65" spans="1:1" x14ac:dyDescent="0.2">
      <c r="A65" t="s">
        <v>140</v>
      </c>
    </row>
    <row r="66" spans="1:1" x14ac:dyDescent="0.2">
      <c r="A66" t="s">
        <v>141</v>
      </c>
    </row>
    <row r="67" spans="1:1" x14ac:dyDescent="0.2">
      <c r="A67" t="s">
        <v>142</v>
      </c>
    </row>
    <row r="68" spans="1:1" x14ac:dyDescent="0.2">
      <c r="A68" t="s">
        <v>143</v>
      </c>
    </row>
    <row r="69" spans="1:1" x14ac:dyDescent="0.2">
      <c r="A69" t="s">
        <v>144</v>
      </c>
    </row>
    <row r="70" spans="1:1" x14ac:dyDescent="0.2">
      <c r="A70" t="s">
        <v>145</v>
      </c>
    </row>
    <row r="71" spans="1:1" x14ac:dyDescent="0.2">
      <c r="A71" t="s">
        <v>146</v>
      </c>
    </row>
    <row r="72" spans="1:1" x14ac:dyDescent="0.2">
      <c r="A72" t="s">
        <v>147</v>
      </c>
    </row>
    <row r="73" spans="1:1" x14ac:dyDescent="0.2">
      <c r="A73" t="s">
        <v>148</v>
      </c>
    </row>
    <row r="74" spans="1:1" x14ac:dyDescent="0.2">
      <c r="A74" t="s">
        <v>149</v>
      </c>
    </row>
    <row r="75" spans="1:1" x14ac:dyDescent="0.2">
      <c r="A75" t="s">
        <v>150</v>
      </c>
    </row>
    <row r="76" spans="1:1" x14ac:dyDescent="0.2">
      <c r="A76" t="s">
        <v>151</v>
      </c>
    </row>
    <row r="77" spans="1:1" x14ac:dyDescent="0.2">
      <c r="A77" t="s">
        <v>152</v>
      </c>
    </row>
    <row r="78" spans="1:1" x14ac:dyDescent="0.2">
      <c r="A78" t="s">
        <v>153</v>
      </c>
    </row>
    <row r="79" spans="1:1" x14ac:dyDescent="0.2">
      <c r="A79" t="s">
        <v>154</v>
      </c>
    </row>
    <row r="80" spans="1:1" x14ac:dyDescent="0.2">
      <c r="A80" t="s">
        <v>155</v>
      </c>
    </row>
    <row r="81" spans="1:1" x14ac:dyDescent="0.2">
      <c r="A81" t="s">
        <v>156</v>
      </c>
    </row>
    <row r="82" spans="1:1" x14ac:dyDescent="0.2">
      <c r="A82" t="s">
        <v>157</v>
      </c>
    </row>
    <row r="83" spans="1:1" x14ac:dyDescent="0.2">
      <c r="A83" t="s">
        <v>158</v>
      </c>
    </row>
    <row r="84" spans="1:1" x14ac:dyDescent="0.2">
      <c r="A84" t="s">
        <v>159</v>
      </c>
    </row>
    <row r="85" spans="1:1" x14ac:dyDescent="0.2">
      <c r="A85" t="s">
        <v>160</v>
      </c>
    </row>
    <row r="86" spans="1:1" x14ac:dyDescent="0.2">
      <c r="A86" t="s">
        <v>161</v>
      </c>
    </row>
    <row r="87" spans="1:1" x14ac:dyDescent="0.2">
      <c r="A87" t="s">
        <v>162</v>
      </c>
    </row>
    <row r="88" spans="1:1" x14ac:dyDescent="0.2">
      <c r="A88" t="s">
        <v>163</v>
      </c>
    </row>
    <row r="89" spans="1:1" x14ac:dyDescent="0.2">
      <c r="A89" t="s">
        <v>164</v>
      </c>
    </row>
    <row r="90" spans="1:1" x14ac:dyDescent="0.2">
      <c r="A90" t="s">
        <v>165</v>
      </c>
    </row>
    <row r="91" spans="1:1" x14ac:dyDescent="0.2">
      <c r="A91" t="s">
        <v>166</v>
      </c>
    </row>
    <row r="92" spans="1:1" x14ac:dyDescent="0.2">
      <c r="A92" t="s">
        <v>167</v>
      </c>
    </row>
    <row r="93" spans="1:1" x14ac:dyDescent="0.2">
      <c r="A93" t="s">
        <v>168</v>
      </c>
    </row>
    <row r="94" spans="1:1" x14ac:dyDescent="0.2">
      <c r="A94" t="s">
        <v>169</v>
      </c>
    </row>
    <row r="95" spans="1:1" x14ac:dyDescent="0.2">
      <c r="A95" t="s">
        <v>170</v>
      </c>
    </row>
    <row r="96" spans="1:1" x14ac:dyDescent="0.2">
      <c r="A96" t="s">
        <v>171</v>
      </c>
    </row>
    <row r="97" spans="1:1" x14ac:dyDescent="0.2">
      <c r="A97" t="s">
        <v>172</v>
      </c>
    </row>
    <row r="98" spans="1:1" x14ac:dyDescent="0.2">
      <c r="A98" t="s">
        <v>173</v>
      </c>
    </row>
    <row r="99" spans="1:1" x14ac:dyDescent="0.2">
      <c r="A99" t="s">
        <v>174</v>
      </c>
    </row>
    <row r="100" spans="1:1" x14ac:dyDescent="0.2">
      <c r="A100" t="s">
        <v>175</v>
      </c>
    </row>
    <row r="101" spans="1:1" x14ac:dyDescent="0.2">
      <c r="A101" t="s">
        <v>176</v>
      </c>
    </row>
    <row r="102" spans="1:1" x14ac:dyDescent="0.2">
      <c r="A102" t="s">
        <v>177</v>
      </c>
    </row>
    <row r="103" spans="1:1" x14ac:dyDescent="0.2">
      <c r="A103" t="s">
        <v>178</v>
      </c>
    </row>
    <row r="104" spans="1:1" x14ac:dyDescent="0.2">
      <c r="A104" t="s">
        <v>179</v>
      </c>
    </row>
    <row r="105" spans="1:1" x14ac:dyDescent="0.2">
      <c r="A105" t="s">
        <v>180</v>
      </c>
    </row>
    <row r="106" spans="1:1" x14ac:dyDescent="0.2">
      <c r="A106" t="s">
        <v>181</v>
      </c>
    </row>
    <row r="107" spans="1:1" x14ac:dyDescent="0.2">
      <c r="A107" t="s">
        <v>182</v>
      </c>
    </row>
    <row r="108" spans="1:1" x14ac:dyDescent="0.2">
      <c r="A108" t="s">
        <v>183</v>
      </c>
    </row>
    <row r="109" spans="1:1" x14ac:dyDescent="0.2">
      <c r="A109" t="s">
        <v>184</v>
      </c>
    </row>
    <row r="110" spans="1:1" x14ac:dyDescent="0.2">
      <c r="A110" t="s">
        <v>185</v>
      </c>
    </row>
    <row r="111" spans="1:1" x14ac:dyDescent="0.2">
      <c r="A111" t="s">
        <v>186</v>
      </c>
    </row>
    <row r="112" spans="1:1" x14ac:dyDescent="0.2">
      <c r="A112" t="s">
        <v>187</v>
      </c>
    </row>
    <row r="113" spans="1:1" x14ac:dyDescent="0.2">
      <c r="A113" t="s">
        <v>188</v>
      </c>
    </row>
    <row r="114" spans="1:1" x14ac:dyDescent="0.2">
      <c r="A114" t="s">
        <v>189</v>
      </c>
    </row>
    <row r="115" spans="1:1" x14ac:dyDescent="0.2">
      <c r="A115" t="s">
        <v>190</v>
      </c>
    </row>
    <row r="116" spans="1:1" x14ac:dyDescent="0.2">
      <c r="A116" t="s">
        <v>191</v>
      </c>
    </row>
    <row r="117" spans="1:1" x14ac:dyDescent="0.2">
      <c r="A117" t="s">
        <v>192</v>
      </c>
    </row>
    <row r="118" spans="1:1" x14ac:dyDescent="0.2">
      <c r="A118" t="s">
        <v>193</v>
      </c>
    </row>
    <row r="119" spans="1:1" x14ac:dyDescent="0.2">
      <c r="A119" t="s">
        <v>194</v>
      </c>
    </row>
    <row r="120" spans="1:1" x14ac:dyDescent="0.2">
      <c r="A120" t="s">
        <v>195</v>
      </c>
    </row>
    <row r="121" spans="1:1" x14ac:dyDescent="0.2">
      <c r="A121" t="s">
        <v>196</v>
      </c>
    </row>
    <row r="122" spans="1:1" x14ac:dyDescent="0.2">
      <c r="A122" t="s">
        <v>197</v>
      </c>
    </row>
    <row r="123" spans="1:1" x14ac:dyDescent="0.2">
      <c r="A123" t="s">
        <v>198</v>
      </c>
    </row>
    <row r="124" spans="1:1" x14ac:dyDescent="0.2">
      <c r="A124" t="s">
        <v>199</v>
      </c>
    </row>
    <row r="125" spans="1:1" x14ac:dyDescent="0.2">
      <c r="A125" t="s">
        <v>200</v>
      </c>
    </row>
    <row r="126" spans="1:1" x14ac:dyDescent="0.2">
      <c r="A126" t="s">
        <v>201</v>
      </c>
    </row>
    <row r="127" spans="1:1" x14ac:dyDescent="0.2">
      <c r="A127" t="s">
        <v>202</v>
      </c>
    </row>
    <row r="128" spans="1:1" x14ac:dyDescent="0.2">
      <c r="A128" t="s">
        <v>203</v>
      </c>
    </row>
    <row r="129" spans="1:1" x14ac:dyDescent="0.2">
      <c r="A129" t="s">
        <v>204</v>
      </c>
    </row>
    <row r="130" spans="1:1" x14ac:dyDescent="0.2">
      <c r="A130" t="s">
        <v>205</v>
      </c>
    </row>
    <row r="131" spans="1:1" x14ac:dyDescent="0.2">
      <c r="A131" t="s">
        <v>206</v>
      </c>
    </row>
    <row r="132" spans="1:1" x14ac:dyDescent="0.2">
      <c r="A132" t="s">
        <v>207</v>
      </c>
    </row>
    <row r="133" spans="1:1" x14ac:dyDescent="0.2">
      <c r="A133" t="s">
        <v>208</v>
      </c>
    </row>
    <row r="134" spans="1:1" x14ac:dyDescent="0.2">
      <c r="A134" t="s">
        <v>209</v>
      </c>
    </row>
    <row r="135" spans="1:1" x14ac:dyDescent="0.2">
      <c r="A135" t="s">
        <v>210</v>
      </c>
    </row>
    <row r="136" spans="1:1" x14ac:dyDescent="0.2">
      <c r="A136" t="s">
        <v>211</v>
      </c>
    </row>
    <row r="137" spans="1:1" x14ac:dyDescent="0.2">
      <c r="A137" t="s">
        <v>212</v>
      </c>
    </row>
    <row r="138" spans="1:1" x14ac:dyDescent="0.2">
      <c r="A138" t="s">
        <v>213</v>
      </c>
    </row>
    <row r="139" spans="1:1" x14ac:dyDescent="0.2">
      <c r="A139" t="s">
        <v>214</v>
      </c>
    </row>
    <row r="140" spans="1:1" x14ac:dyDescent="0.2">
      <c r="A140" t="s">
        <v>215</v>
      </c>
    </row>
    <row r="141" spans="1:1" x14ac:dyDescent="0.2">
      <c r="A141" t="s">
        <v>216</v>
      </c>
    </row>
    <row r="142" spans="1:1" x14ac:dyDescent="0.2">
      <c r="A142" t="s">
        <v>217</v>
      </c>
    </row>
    <row r="143" spans="1:1" x14ac:dyDescent="0.2">
      <c r="A143" t="s">
        <v>218</v>
      </c>
    </row>
    <row r="144" spans="1:1" x14ac:dyDescent="0.2">
      <c r="A144" t="s">
        <v>219</v>
      </c>
    </row>
    <row r="145" spans="1:1" x14ac:dyDescent="0.2">
      <c r="A145" t="s">
        <v>220</v>
      </c>
    </row>
    <row r="146" spans="1:1" x14ac:dyDescent="0.2">
      <c r="A146" t="s">
        <v>221</v>
      </c>
    </row>
    <row r="147" spans="1:1" x14ac:dyDescent="0.2">
      <c r="A147" t="s">
        <v>222</v>
      </c>
    </row>
    <row r="148" spans="1:1" x14ac:dyDescent="0.2">
      <c r="A148" t="s">
        <v>223</v>
      </c>
    </row>
    <row r="149" spans="1:1" x14ac:dyDescent="0.2">
      <c r="A149" t="s">
        <v>224</v>
      </c>
    </row>
    <row r="150" spans="1:1" x14ac:dyDescent="0.2">
      <c r="A150" t="s">
        <v>225</v>
      </c>
    </row>
    <row r="151" spans="1:1" x14ac:dyDescent="0.2">
      <c r="A151" t="s">
        <v>226</v>
      </c>
    </row>
    <row r="152" spans="1:1" x14ac:dyDescent="0.2">
      <c r="A152" t="s">
        <v>227</v>
      </c>
    </row>
    <row r="153" spans="1:1" x14ac:dyDescent="0.2">
      <c r="A153" t="s">
        <v>228</v>
      </c>
    </row>
    <row r="154" spans="1:1" x14ac:dyDescent="0.2">
      <c r="A154" t="s">
        <v>229</v>
      </c>
    </row>
    <row r="155" spans="1:1" x14ac:dyDescent="0.2">
      <c r="A155" t="s">
        <v>230</v>
      </c>
    </row>
    <row r="156" spans="1:1" x14ac:dyDescent="0.2">
      <c r="A156" t="s">
        <v>231</v>
      </c>
    </row>
    <row r="157" spans="1:1" x14ac:dyDescent="0.2">
      <c r="A157" t="s">
        <v>232</v>
      </c>
    </row>
    <row r="158" spans="1:1" x14ac:dyDescent="0.2">
      <c r="A158" t="s">
        <v>233</v>
      </c>
    </row>
    <row r="159" spans="1:1" x14ac:dyDescent="0.2">
      <c r="A159" t="s">
        <v>234</v>
      </c>
    </row>
    <row r="160" spans="1:1" x14ac:dyDescent="0.2">
      <c r="A160" t="s">
        <v>235</v>
      </c>
    </row>
    <row r="161" spans="1:1" x14ac:dyDescent="0.2">
      <c r="A161" t="s">
        <v>236</v>
      </c>
    </row>
    <row r="162" spans="1:1" x14ac:dyDescent="0.2">
      <c r="A162" t="s">
        <v>237</v>
      </c>
    </row>
    <row r="163" spans="1:1" x14ac:dyDescent="0.2">
      <c r="A163" t="s">
        <v>238</v>
      </c>
    </row>
    <row r="164" spans="1:1" x14ac:dyDescent="0.2">
      <c r="A164" t="s">
        <v>239</v>
      </c>
    </row>
    <row r="165" spans="1:1" x14ac:dyDescent="0.2">
      <c r="A165" t="s">
        <v>240</v>
      </c>
    </row>
    <row r="166" spans="1:1" x14ac:dyDescent="0.2">
      <c r="A166" t="s">
        <v>241</v>
      </c>
    </row>
    <row r="167" spans="1:1" x14ac:dyDescent="0.2">
      <c r="A167" t="s">
        <v>242</v>
      </c>
    </row>
    <row r="168" spans="1:1" x14ac:dyDescent="0.2">
      <c r="A168" t="s">
        <v>243</v>
      </c>
    </row>
    <row r="169" spans="1:1" x14ac:dyDescent="0.2">
      <c r="A169" t="s">
        <v>244</v>
      </c>
    </row>
    <row r="170" spans="1:1" x14ac:dyDescent="0.2">
      <c r="A170" t="s">
        <v>245</v>
      </c>
    </row>
    <row r="171" spans="1:1" x14ac:dyDescent="0.2">
      <c r="A171" t="s">
        <v>246</v>
      </c>
    </row>
    <row r="172" spans="1:1" x14ac:dyDescent="0.2">
      <c r="A172" t="s">
        <v>247</v>
      </c>
    </row>
    <row r="173" spans="1:1" x14ac:dyDescent="0.2">
      <c r="A173" t="s">
        <v>248</v>
      </c>
    </row>
    <row r="174" spans="1:1" x14ac:dyDescent="0.2">
      <c r="A174" t="s">
        <v>249</v>
      </c>
    </row>
    <row r="175" spans="1:1" x14ac:dyDescent="0.2">
      <c r="A175" t="s">
        <v>250</v>
      </c>
    </row>
    <row r="176" spans="1:1" x14ac:dyDescent="0.2">
      <c r="A176" t="s">
        <v>251</v>
      </c>
    </row>
    <row r="177" spans="1:1" x14ac:dyDescent="0.2">
      <c r="A177" t="s">
        <v>252</v>
      </c>
    </row>
    <row r="178" spans="1:1" x14ac:dyDescent="0.2">
      <c r="A178" t="s">
        <v>253</v>
      </c>
    </row>
    <row r="179" spans="1:1" x14ac:dyDescent="0.2">
      <c r="A179" t="s">
        <v>254</v>
      </c>
    </row>
    <row r="180" spans="1:1" x14ac:dyDescent="0.2">
      <c r="A180" t="s">
        <v>255</v>
      </c>
    </row>
    <row r="181" spans="1:1" x14ac:dyDescent="0.2">
      <c r="A181" t="s">
        <v>256</v>
      </c>
    </row>
    <row r="182" spans="1:1" x14ac:dyDescent="0.2">
      <c r="A182" t="s">
        <v>257</v>
      </c>
    </row>
  </sheetData>
  <dataValidations count="1">
    <dataValidation type="list" allowBlank="1" showInputMessage="1" showErrorMessage="1" sqref="A1 B2" xr:uid="{DAA2E038-7989-4277-B0EA-42C7D8B3AB31}">
      <formula1>prov_final</formula1>
    </dataValidation>
  </dataValidation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tint="0.79998168889431442"/>
  </sheetPr>
  <dimension ref="A1:K17"/>
  <sheetViews>
    <sheetView showGridLines="0" workbookViewId="0"/>
  </sheetViews>
  <sheetFormatPr defaultColWidth="8.85546875" defaultRowHeight="12.75" x14ac:dyDescent="0.2"/>
  <cols>
    <col min="1" max="1" width="42.85546875" style="256" customWidth="1"/>
    <col min="2" max="9" width="11.7109375" style="12" customWidth="1"/>
    <col min="10" max="16384" width="8.85546875" style="12"/>
  </cols>
  <sheetData>
    <row r="1" spans="1:11" ht="34.35" customHeight="1" x14ac:dyDescent="0.25">
      <c r="A1" s="348" t="s">
        <v>17002</v>
      </c>
      <c r="B1" s="546"/>
      <c r="C1" s="546"/>
      <c r="D1" s="546"/>
      <c r="E1" s="546"/>
      <c r="F1" s="546"/>
      <c r="G1" s="546"/>
      <c r="H1" s="546"/>
      <c r="I1" s="546"/>
      <c r="J1" s="162"/>
      <c r="K1" s="162"/>
    </row>
    <row r="2" spans="1:11" ht="21" x14ac:dyDescent="0.2">
      <c r="A2" s="722" t="s">
        <v>17003</v>
      </c>
      <c r="B2" s="546"/>
      <c r="C2" s="546"/>
      <c r="D2" s="546"/>
      <c r="E2" s="546"/>
      <c r="F2" s="546"/>
      <c r="G2" s="546"/>
      <c r="H2" s="546"/>
      <c r="I2" s="546"/>
      <c r="J2" s="162"/>
      <c r="K2" s="162"/>
    </row>
    <row r="3" spans="1:11" ht="27.6" customHeight="1" x14ac:dyDescent="0.2">
      <c r="A3" s="671" t="str">
        <f>TEXT('Drop down Values'!B3,"dd mmmm yyyy")</f>
        <v>31 August 2022</v>
      </c>
      <c r="B3" s="18"/>
      <c r="C3" s="18"/>
      <c r="D3" s="18"/>
      <c r="E3" s="19"/>
      <c r="F3" s="19"/>
      <c r="H3" s="7"/>
      <c r="I3" s="7"/>
    </row>
    <row r="4" spans="1:11" x14ac:dyDescent="0.2">
      <c r="A4" s="467"/>
      <c r="B4" s="831" t="s">
        <v>4855</v>
      </c>
      <c r="C4" s="831"/>
      <c r="D4" s="831"/>
      <c r="E4" s="831"/>
      <c r="F4" s="838"/>
      <c r="G4" s="831" t="s">
        <v>10827</v>
      </c>
      <c r="H4" s="831"/>
      <c r="I4" s="831"/>
      <c r="J4" s="557"/>
      <c r="K4" s="557"/>
    </row>
    <row r="5" spans="1:11" ht="26.45" customHeight="1" x14ac:dyDescent="0.2">
      <c r="A5" s="467"/>
      <c r="B5" s="195" t="s">
        <v>17004</v>
      </c>
      <c r="C5" s="195" t="s">
        <v>10840</v>
      </c>
      <c r="D5" s="102" t="s">
        <v>4867</v>
      </c>
      <c r="E5" s="116" t="s">
        <v>16988</v>
      </c>
      <c r="F5" s="556" t="s">
        <v>16989</v>
      </c>
      <c r="G5" s="102" t="s">
        <v>4867</v>
      </c>
      <c r="H5" s="116" t="s">
        <v>16988</v>
      </c>
      <c r="I5" s="116" t="s">
        <v>16989</v>
      </c>
      <c r="J5" s="100"/>
      <c r="K5" s="103"/>
    </row>
    <row r="6" spans="1:11" ht="25.35" customHeight="1" x14ac:dyDescent="0.2">
      <c r="A6" s="467" t="s">
        <v>84</v>
      </c>
      <c r="B6" s="106">
        <f>IF(ISERROR(VLOOKUP($A6&amp;"No of Providers",CR_Most_recent_outcome,4,FALSE))=TRUE,0,VLOOKUP($A6&amp;"No of Providers",CR_Most_recent_outcome,4,FALSE))</f>
        <v>14426</v>
      </c>
      <c r="C6" s="106">
        <f>IF(ISERROR(VLOOKUP($A6&amp;"Outcome",CR_Most_recent_outcome,5,FALSE))=TRUE,0,VLOOKUP($A6&amp;"Outcome",CR_Most_recent_outcome,5,FALSE))</f>
        <v>5209</v>
      </c>
      <c r="D6" s="106">
        <f>IF(ISERROR(VLOOKUP($A6&amp;"Outcome",CR_Most_recent_outcome,6,FALSE))=TRUE,0,VLOOKUP($A6&amp;"Outcome",CR_Most_recent_outcome,6,FALSE))</f>
        <v>4621</v>
      </c>
      <c r="E6" s="106">
        <f>IF(ISERROR(VLOOKUP($A6&amp;"Outcome",CR_Most_recent_outcome,7,FALSE))=TRUE,0,VLOOKUP($A6&amp;"Outcome",CR_Most_recent_outcome,7,FALSE))</f>
        <v>585</v>
      </c>
      <c r="F6" s="155">
        <f>IF(ISERROR(VLOOKUP($A6&amp;"Outcome",CR_Most_recent_outcome,8,FALSE))=TRUE,0,VLOOKUP($A6&amp;"Outcome",CR_Most_recent_outcome,8,FALSE))</f>
        <v>3</v>
      </c>
      <c r="G6" s="106">
        <f t="shared" ref="G6" si="0">IF($C6 &lt;1, 0,D6/$C6*100)</f>
        <v>88.711844883854866</v>
      </c>
      <c r="H6" s="106">
        <f t="shared" ref="H6" si="1">IF($C6 &lt;1, 0,E6/$C6*100)</f>
        <v>11.230562488001535</v>
      </c>
      <c r="I6" s="106">
        <f>IF($C6 &lt;1,0,F6/$C6*100)</f>
        <v>5.7592628143597627E-2</v>
      </c>
      <c r="J6" s="71"/>
      <c r="K6" s="125"/>
    </row>
    <row r="7" spans="1:11" x14ac:dyDescent="0.2">
      <c r="A7" s="560" t="s">
        <v>86</v>
      </c>
      <c r="B7" s="71">
        <f>IF(ISERROR(VLOOKUP($A7&amp;"No of Providers",CR_Most_recent_outcome,4,FALSE))=TRUE,0,VLOOKUP($A7&amp;"No of Providers",CR_Most_recent_outcome,4,FALSE))</f>
        <v>1737</v>
      </c>
      <c r="C7" s="71">
        <f>IF(ISERROR(VLOOKUP($A7&amp;"Outcome",CR_Most_recent_outcome,5,FALSE))=TRUE,0,VLOOKUP($A7&amp;"Outcome",CR_Most_recent_outcome,5,FALSE))</f>
        <v>629</v>
      </c>
      <c r="D7" s="71">
        <f>IF(ISERROR(VLOOKUP($A7&amp;"Outcome",CR_Most_recent_outcome,6,FALSE))=TRUE,0,VLOOKUP($A7&amp;"Outcome",CR_Most_recent_outcome,6,FALSE))</f>
        <v>519</v>
      </c>
      <c r="E7" s="71">
        <f>IF(ISERROR(VLOOKUP($A7&amp;"Outcome",CR_Most_recent_outcome,7,FALSE))=TRUE,0,VLOOKUP($A7&amp;"Outcome",CR_Most_recent_outcome,7,FALSE))</f>
        <v>108</v>
      </c>
      <c r="F7" s="544">
        <f>IF(ISERROR(VLOOKUP($A7&amp;"Outcome",CR_Most_recent_outcome,8,FALSE))=TRUE,0,VLOOKUP($A7&amp;"Outcome",CR_Most_recent_outcome,8,FALSE))</f>
        <v>2</v>
      </c>
      <c r="G7" s="71">
        <f t="shared" ref="G7:H10" si="2">IF($C7 &lt;1, 0,D7/$C7*100)</f>
        <v>82.511923688394276</v>
      </c>
      <c r="H7" s="71">
        <f t="shared" si="2"/>
        <v>17.170111287758345</v>
      </c>
      <c r="I7" s="71">
        <f>IF($C7 &lt;1,0,F7/$C7*100)</f>
        <v>0.31796502384737679</v>
      </c>
      <c r="J7" s="71"/>
      <c r="K7" s="125"/>
    </row>
    <row r="8" spans="1:11" x14ac:dyDescent="0.2">
      <c r="A8" s="561" t="s">
        <v>87</v>
      </c>
      <c r="B8" s="71">
        <f>IF(ISERROR(VLOOKUP($A8&amp;"No of Providers",CR_Most_recent_outcome,4,FALSE))=TRUE,0,VLOOKUP($A8&amp;"No of Providers",CR_Most_recent_outcome,4,FALSE))</f>
        <v>4022</v>
      </c>
      <c r="C8" s="71">
        <f>IF(ISERROR(VLOOKUP($A8&amp;"Outcome",CR_Most_recent_outcome,5,FALSE))=TRUE,0,VLOOKUP($A8&amp;"Outcome",CR_Most_recent_outcome,5,FALSE))</f>
        <v>1528</v>
      </c>
      <c r="D8" s="71">
        <f>IF(ISERROR(VLOOKUP($A8&amp;"Outcome",CR_Most_recent_outcome,6,FALSE))=TRUE,0,VLOOKUP($A8&amp;"Outcome",CR_Most_recent_outcome,6,FALSE))</f>
        <v>1386</v>
      </c>
      <c r="E8" s="71">
        <f>IF(ISERROR(VLOOKUP($A8&amp;"Outcome",CR_Most_recent_outcome,7,FALSE))=TRUE,0,VLOOKUP($A8&amp;"Outcome",CR_Most_recent_outcome,7,FALSE))</f>
        <v>141</v>
      </c>
      <c r="F8" s="544">
        <f>IF(ISERROR(VLOOKUP($A8&amp;"Outcome",CR_Most_recent_outcome,8,FALSE))=TRUE,0,VLOOKUP($A8&amp;"Outcome",CR_Most_recent_outcome,8,FALSE))</f>
        <v>1</v>
      </c>
      <c r="G8" s="71">
        <f t="shared" si="2"/>
        <v>90.706806282722525</v>
      </c>
      <c r="H8" s="71">
        <f t="shared" si="2"/>
        <v>9.2277486910994764</v>
      </c>
      <c r="I8" s="71">
        <f>IF($C8 &lt;1,0,F8/$C8*100)</f>
        <v>6.5445026178010471E-2</v>
      </c>
      <c r="J8" s="71"/>
      <c r="K8" s="125"/>
    </row>
    <row r="9" spans="1:11" x14ac:dyDescent="0.2">
      <c r="A9" s="561" t="s">
        <v>89</v>
      </c>
      <c r="B9" s="71">
        <f>IF(ISERROR(VLOOKUP($A9&amp;"No of Providers",CR_Most_recent_outcome,4,FALSE))=TRUE,0,VLOOKUP($A9&amp;"No of Providers",CR_Most_recent_outcome,4,FALSE))</f>
        <v>6</v>
      </c>
      <c r="C9" s="71">
        <f>IF(ISERROR(VLOOKUP($A9&amp;"Outcome",CR_Most_recent_outcome,5,FALSE))=TRUE,0,VLOOKUP($A9&amp;"Outcome",CR_Most_recent_outcome,5,FALSE))</f>
        <v>1</v>
      </c>
      <c r="D9" s="71">
        <f>IF(ISERROR(VLOOKUP($A9&amp;"Outcome",CR_Most_recent_outcome,6,FALSE))=TRUE,0,VLOOKUP($A9&amp;"Outcome",CR_Most_recent_outcome,6,FALSE))</f>
        <v>1</v>
      </c>
      <c r="E9" s="71">
        <f>IF(ISERROR(VLOOKUP($A9&amp;"Outcome",CR_Most_recent_outcome,7,FALSE))=TRUE,0,VLOOKUP($A9&amp;"Outcome",CR_Most_recent_outcome,7,FALSE))</f>
        <v>0</v>
      </c>
      <c r="F9" s="544">
        <f>IF(ISERROR(VLOOKUP($A9&amp;"Outcome",CR_Most_recent_outcome,8,FALSE))=TRUE,0,VLOOKUP($A9&amp;"Outcome",CR_Most_recent_outcome,8,FALSE))</f>
        <v>0</v>
      </c>
      <c r="G9" s="71">
        <f>IF($C9 &lt;1, "-",D9/$C9*100)</f>
        <v>100</v>
      </c>
      <c r="H9" s="71">
        <f t="shared" ref="H9:I9" si="3">IF($C9 &lt;1, "-",E9/$C9*100)</f>
        <v>0</v>
      </c>
      <c r="I9" s="71">
        <f t="shared" si="3"/>
        <v>0</v>
      </c>
      <c r="J9" s="71"/>
      <c r="K9" s="125"/>
    </row>
    <row r="10" spans="1:11" s="17" customFormat="1" ht="26.45" customHeight="1" x14ac:dyDescent="0.2">
      <c r="A10" s="563" t="s">
        <v>91</v>
      </c>
      <c r="B10" s="452">
        <f>IF(ISERROR(VLOOKUP($A10&amp;"No of Providers",CR_Most_recent_outcome,4,FALSE))=TRUE,0,VLOOKUP($A10&amp;"No of Providers",CR_Most_recent_outcome,4,FALSE))</f>
        <v>8661</v>
      </c>
      <c r="C10" s="452">
        <f>IF(ISERROR(VLOOKUP($A10&amp;"Outcome",CR_Most_recent_outcome,5,FALSE))=TRUE,0,VLOOKUP($A10&amp;"Outcome",CR_Most_recent_outcome,5,FALSE))</f>
        <v>3051</v>
      </c>
      <c r="D10" s="452">
        <f>IF(ISERROR(VLOOKUP($A10&amp;"Outcome",CR_Most_recent_outcome,6,FALSE))=TRUE,0,VLOOKUP($A10&amp;"Outcome",CR_Most_recent_outcome,6,FALSE))</f>
        <v>2715</v>
      </c>
      <c r="E10" s="452">
        <f>IF(ISERROR(VLOOKUP($A10&amp;"Outcome",CR_Most_recent_outcome,7,FALSE))=TRUE,0,VLOOKUP($A10&amp;"Outcome",CR_Most_recent_outcome,7,FALSE))</f>
        <v>336</v>
      </c>
      <c r="F10" s="550">
        <f>IF(ISERROR(VLOOKUP($A10&amp;"Outcome",CR_Most_recent_outcome,8,FALSE))=TRUE,0,VLOOKUP($A10&amp;"Outcome",CR_Most_recent_outcome,8,FALSE))</f>
        <v>0</v>
      </c>
      <c r="G10" s="452">
        <f t="shared" si="2"/>
        <v>88.98721730580138</v>
      </c>
      <c r="H10" s="452">
        <f t="shared" si="2"/>
        <v>11.012782694198624</v>
      </c>
      <c r="I10" s="452">
        <f>IF($C10 &lt;1,0,F10/$C10*100)</f>
        <v>0</v>
      </c>
      <c r="J10" s="562"/>
      <c r="K10" s="24"/>
    </row>
    <row r="11" spans="1:11" x14ac:dyDescent="0.2">
      <c r="A11" s="143"/>
      <c r="B11" s="545"/>
      <c r="C11" s="519"/>
      <c r="D11" s="519"/>
      <c r="E11" s="519"/>
      <c r="F11" s="519"/>
      <c r="G11" s="519"/>
      <c r="H11" s="103"/>
      <c r="I11" s="413" t="s">
        <v>10828</v>
      </c>
      <c r="J11" s="103"/>
      <c r="K11" s="103"/>
    </row>
    <row r="12" spans="1:11" x14ac:dyDescent="0.2">
      <c r="A12" s="522" t="s">
        <v>4032</v>
      </c>
      <c r="B12" s="39"/>
      <c r="C12" s="39"/>
      <c r="D12" s="39"/>
      <c r="E12" s="39"/>
      <c r="F12" s="39"/>
      <c r="G12" s="39"/>
      <c r="H12" s="39"/>
      <c r="I12" s="39"/>
      <c r="J12" s="39"/>
      <c r="K12" s="39"/>
    </row>
    <row r="13" spans="1:11" ht="13.35" customHeight="1" x14ac:dyDescent="0.2">
      <c r="A13" s="522" t="s">
        <v>10833</v>
      </c>
      <c r="B13" s="39"/>
      <c r="C13" s="39"/>
      <c r="D13" s="39"/>
      <c r="E13" s="39"/>
      <c r="F13" s="39"/>
      <c r="G13" s="39"/>
      <c r="H13" s="39"/>
      <c r="I13" s="39"/>
      <c r="J13" s="39"/>
      <c r="K13" s="39"/>
    </row>
    <row r="14" spans="1:11" x14ac:dyDescent="0.2">
      <c r="A14" s="522" t="s">
        <v>17005</v>
      </c>
      <c r="B14" s="517"/>
      <c r="C14" s="100"/>
      <c r="D14" s="535"/>
      <c r="E14" s="535"/>
      <c r="F14" s="535"/>
      <c r="G14" s="103"/>
      <c r="H14" s="517"/>
      <c r="I14" s="517"/>
      <c r="J14" s="100"/>
      <c r="K14" s="100"/>
    </row>
    <row r="15" spans="1:11" x14ac:dyDescent="0.2">
      <c r="A15" s="462"/>
      <c r="B15" s="456"/>
      <c r="C15" s="551"/>
      <c r="D15" s="552"/>
      <c r="E15" s="535"/>
      <c r="F15" s="552"/>
      <c r="G15" s="535"/>
      <c r="H15" s="552"/>
      <c r="I15" s="535"/>
      <c r="J15" s="517"/>
      <c r="K15" s="517"/>
    </row>
    <row r="16" spans="1:11" x14ac:dyDescent="0.2">
      <c r="A16" s="558"/>
      <c r="B16" s="456"/>
      <c r="C16" s="551"/>
      <c r="D16" s="552"/>
      <c r="E16" s="535"/>
      <c r="F16" s="552"/>
      <c r="G16" s="535"/>
      <c r="H16" s="552"/>
      <c r="I16" s="535"/>
      <c r="J16" s="517"/>
      <c r="K16" s="517"/>
    </row>
    <row r="17" spans="1:11" x14ac:dyDescent="0.2">
      <c r="A17" s="559"/>
      <c r="B17" s="553"/>
      <c r="C17" s="551"/>
      <c r="D17" s="552"/>
      <c r="E17" s="535"/>
      <c r="F17" s="552"/>
      <c r="G17" s="535"/>
      <c r="H17" s="552"/>
      <c r="I17" s="535"/>
      <c r="J17" s="517"/>
      <c r="K17" s="517"/>
    </row>
  </sheetData>
  <sheetProtection sort="0" autoFilter="0"/>
  <mergeCells count="2">
    <mergeCell ref="B4:F4"/>
    <mergeCell ref="G4:I4"/>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5" tint="0.79998168889431442"/>
  </sheetPr>
  <dimension ref="A1:M52"/>
  <sheetViews>
    <sheetView showGridLines="0" workbookViewId="0"/>
  </sheetViews>
  <sheetFormatPr defaultColWidth="8.85546875" defaultRowHeight="12.75" x14ac:dyDescent="0.2"/>
  <cols>
    <col min="1" max="1" width="36.42578125" style="256" customWidth="1"/>
    <col min="2" max="9" width="11.7109375" style="12" customWidth="1"/>
    <col min="10" max="10" width="4" style="12" customWidth="1"/>
    <col min="11" max="16384" width="8.85546875" style="12"/>
  </cols>
  <sheetData>
    <row r="1" spans="1:13" s="256" customFormat="1" ht="34.35" customHeight="1" x14ac:dyDescent="0.25">
      <c r="A1" s="348" t="s">
        <v>17006</v>
      </c>
      <c r="B1" s="569"/>
      <c r="C1" s="569"/>
      <c r="D1" s="569"/>
      <c r="E1" s="569"/>
      <c r="F1" s="569"/>
      <c r="G1" s="569"/>
      <c r="H1" s="569"/>
      <c r="I1" s="569"/>
      <c r="J1" s="570"/>
      <c r="K1" s="570"/>
    </row>
    <row r="2" spans="1:13" s="256" customFormat="1" ht="21" x14ac:dyDescent="0.25">
      <c r="A2" s="348" t="s">
        <v>17007</v>
      </c>
      <c r="B2" s="569"/>
      <c r="C2" s="569"/>
      <c r="D2" s="569"/>
      <c r="E2" s="569"/>
      <c r="F2" s="569"/>
      <c r="G2" s="569"/>
      <c r="H2" s="569"/>
      <c r="I2" s="569"/>
      <c r="J2" s="570"/>
      <c r="K2" s="570"/>
    </row>
    <row r="3" spans="1:13" ht="27.6" customHeight="1" x14ac:dyDescent="0.2">
      <c r="A3" s="671" t="str">
        <f>TEXT('Drop down Values'!B3,"dd mmmm yyyy")</f>
        <v>31 August 2022</v>
      </c>
      <c r="B3" s="18"/>
      <c r="C3" s="18"/>
      <c r="D3" s="19"/>
      <c r="E3" s="19"/>
      <c r="H3" s="7"/>
      <c r="M3" s="7"/>
    </row>
    <row r="4" spans="1:13" x14ac:dyDescent="0.2">
      <c r="A4" s="143"/>
      <c r="B4" s="103"/>
      <c r="C4" s="102"/>
      <c r="D4" s="102"/>
      <c r="E4" s="102"/>
      <c r="F4" s="102"/>
      <c r="G4" s="102"/>
      <c r="H4" s="102"/>
      <c r="I4" s="102"/>
      <c r="J4" s="102"/>
      <c r="K4" s="102"/>
      <c r="L4" s="103"/>
      <c r="M4" s="411"/>
    </row>
    <row r="5" spans="1:13" x14ac:dyDescent="0.2">
      <c r="A5" s="143"/>
      <c r="B5" s="103"/>
      <c r="C5" s="102"/>
      <c r="D5" s="102"/>
      <c r="E5" s="102"/>
      <c r="F5" s="102"/>
      <c r="G5" s="102"/>
      <c r="H5" s="102"/>
      <c r="I5" s="102"/>
      <c r="J5" s="102"/>
      <c r="K5" s="102"/>
      <c r="L5" s="103"/>
      <c r="M5" s="411"/>
    </row>
    <row r="6" spans="1:13" x14ac:dyDescent="0.2">
      <c r="A6" s="143"/>
      <c r="B6" s="103"/>
      <c r="C6" s="102"/>
      <c r="D6" s="102"/>
      <c r="E6" s="102"/>
      <c r="F6" s="102"/>
      <c r="G6" s="102"/>
      <c r="H6" s="102"/>
      <c r="I6" s="102"/>
      <c r="J6" s="102"/>
      <c r="K6" s="102"/>
      <c r="L6" s="103"/>
      <c r="M6" s="411"/>
    </row>
    <row r="7" spans="1:13" x14ac:dyDescent="0.2">
      <c r="A7" s="143"/>
      <c r="B7" s="103"/>
      <c r="C7" s="102"/>
      <c r="D7" s="102"/>
      <c r="E7" s="102"/>
      <c r="F7" s="102"/>
      <c r="G7" s="102"/>
      <c r="H7" s="102"/>
      <c r="I7" s="102"/>
      <c r="J7" s="102"/>
      <c r="K7" s="102"/>
      <c r="L7" s="103"/>
      <c r="M7" s="411"/>
    </row>
    <row r="8" spans="1:13" x14ac:dyDescent="0.2">
      <c r="A8" s="143"/>
      <c r="B8" s="103"/>
      <c r="C8" s="102"/>
      <c r="D8" s="102"/>
      <c r="E8" s="102"/>
      <c r="F8" s="102"/>
      <c r="G8" s="102"/>
      <c r="H8" s="102"/>
      <c r="I8" s="102"/>
      <c r="J8" s="102"/>
      <c r="K8" s="102"/>
      <c r="L8" s="103"/>
      <c r="M8" s="411"/>
    </row>
    <row r="9" spans="1:13" x14ac:dyDescent="0.2">
      <c r="A9" s="143"/>
      <c r="B9" s="103"/>
      <c r="C9" s="102"/>
      <c r="D9" s="102"/>
      <c r="E9" s="102"/>
      <c r="F9" s="102"/>
      <c r="G9" s="102"/>
      <c r="H9" s="102"/>
      <c r="I9" s="102"/>
      <c r="J9" s="102"/>
      <c r="K9" s="102"/>
      <c r="L9" s="103"/>
      <c r="M9" s="411"/>
    </row>
    <row r="10" spans="1:13" x14ac:dyDescent="0.2">
      <c r="A10" s="143"/>
      <c r="B10" s="103"/>
      <c r="C10" s="102"/>
      <c r="D10" s="102"/>
      <c r="E10" s="102"/>
      <c r="F10" s="102"/>
      <c r="G10" s="102"/>
      <c r="H10" s="102"/>
      <c r="I10" s="102"/>
      <c r="J10" s="102"/>
      <c r="K10" s="102"/>
      <c r="L10" s="103"/>
      <c r="M10" s="411"/>
    </row>
    <row r="11" spans="1:13" x14ac:dyDescent="0.2">
      <c r="A11" s="143"/>
      <c r="B11" s="103"/>
      <c r="C11" s="102"/>
      <c r="D11" s="102"/>
      <c r="E11" s="102"/>
      <c r="F11" s="102"/>
      <c r="G11" s="102"/>
      <c r="H11" s="102"/>
      <c r="I11" s="102"/>
      <c r="J11" s="102"/>
      <c r="K11" s="102"/>
      <c r="L11" s="103"/>
      <c r="M11" s="411"/>
    </row>
    <row r="12" spans="1:13" x14ac:dyDescent="0.2">
      <c r="A12" s="143"/>
      <c r="B12" s="103"/>
      <c r="C12" s="102"/>
      <c r="D12" s="102"/>
      <c r="E12" s="102"/>
      <c r="F12" s="102"/>
      <c r="G12" s="102"/>
      <c r="H12" s="102"/>
      <c r="I12" s="102"/>
      <c r="J12" s="102"/>
      <c r="K12" s="102"/>
      <c r="L12" s="103"/>
      <c r="M12" s="411"/>
    </row>
    <row r="13" spans="1:13" x14ac:dyDescent="0.2">
      <c r="A13" s="143"/>
      <c r="B13" s="103"/>
      <c r="C13" s="102"/>
      <c r="D13" s="102"/>
      <c r="E13" s="102"/>
      <c r="F13" s="102"/>
      <c r="G13" s="102"/>
      <c r="H13" s="102"/>
      <c r="I13" s="102"/>
      <c r="J13" s="102"/>
      <c r="K13" s="102"/>
      <c r="L13" s="103"/>
      <c r="M13" s="411"/>
    </row>
    <row r="14" spans="1:13" x14ac:dyDescent="0.2">
      <c r="A14" s="143"/>
      <c r="B14" s="103"/>
      <c r="C14" s="102"/>
      <c r="D14" s="102"/>
      <c r="E14" s="102"/>
      <c r="F14" s="102"/>
      <c r="G14" s="102"/>
      <c r="H14" s="102"/>
      <c r="I14" s="102"/>
      <c r="J14" s="102"/>
      <c r="K14" s="102"/>
      <c r="L14" s="103"/>
      <c r="M14" s="411"/>
    </row>
    <row r="15" spans="1:13" x14ac:dyDescent="0.2">
      <c r="A15" s="143"/>
      <c r="B15" s="103"/>
      <c r="C15" s="102"/>
      <c r="D15" s="102"/>
      <c r="E15" s="102"/>
      <c r="F15" s="102"/>
      <c r="G15" s="102"/>
      <c r="H15" s="102"/>
      <c r="I15" s="102"/>
      <c r="J15" s="102"/>
      <c r="K15" s="102"/>
      <c r="L15" s="103"/>
      <c r="M15" s="411"/>
    </row>
    <row r="16" spans="1:13" x14ac:dyDescent="0.2">
      <c r="A16" s="143"/>
      <c r="B16" s="103"/>
      <c r="C16" s="102"/>
      <c r="D16" s="102"/>
      <c r="E16" s="102"/>
      <c r="F16" s="102"/>
      <c r="G16" s="102"/>
      <c r="H16" s="102"/>
      <c r="I16" s="102"/>
      <c r="J16" s="102"/>
      <c r="K16" s="102"/>
      <c r="L16" s="103"/>
      <c r="M16" s="411"/>
    </row>
    <row r="17" spans="1:13" x14ac:dyDescent="0.2">
      <c r="A17" s="143"/>
      <c r="B17" s="103"/>
      <c r="C17" s="102"/>
      <c r="D17" s="102"/>
      <c r="E17" s="102"/>
      <c r="F17" s="102"/>
      <c r="G17" s="102"/>
      <c r="H17" s="102"/>
      <c r="I17" s="102"/>
      <c r="J17" s="102"/>
      <c r="K17" s="102"/>
      <c r="L17" s="103"/>
      <c r="M17" s="411"/>
    </row>
    <row r="18" spans="1:13" x14ac:dyDescent="0.2">
      <c r="A18" s="143"/>
      <c r="B18" s="103"/>
      <c r="C18" s="102"/>
      <c r="D18" s="102"/>
      <c r="E18" s="102"/>
      <c r="F18" s="102"/>
      <c r="G18" s="102"/>
      <c r="H18" s="102"/>
      <c r="I18" s="102"/>
      <c r="J18" s="102"/>
      <c r="K18" s="102"/>
      <c r="L18" s="103"/>
      <c r="M18" s="411"/>
    </row>
    <row r="19" spans="1:13" x14ac:dyDescent="0.2">
      <c r="A19" s="143"/>
      <c r="B19" s="103"/>
      <c r="C19" s="102"/>
      <c r="D19" s="102"/>
      <c r="E19" s="102"/>
      <c r="F19" s="102"/>
      <c r="G19" s="102"/>
      <c r="H19" s="102"/>
      <c r="I19" s="102"/>
      <c r="J19" s="102"/>
      <c r="K19" s="102"/>
      <c r="L19" s="103"/>
      <c r="M19" s="411"/>
    </row>
    <row r="20" spans="1:13" x14ac:dyDescent="0.2">
      <c r="A20" s="143"/>
      <c r="B20" s="103"/>
      <c r="C20" s="102"/>
      <c r="D20" s="102"/>
      <c r="E20" s="102"/>
      <c r="F20" s="102"/>
      <c r="G20" s="102"/>
      <c r="H20" s="102"/>
      <c r="I20" s="102"/>
      <c r="J20" s="102"/>
      <c r="K20" s="102"/>
      <c r="L20" s="103"/>
      <c r="M20" s="411"/>
    </row>
    <row r="21" spans="1:13" x14ac:dyDescent="0.2">
      <c r="A21" s="143"/>
      <c r="B21" s="103"/>
      <c r="C21" s="102"/>
      <c r="D21" s="102"/>
      <c r="E21" s="102"/>
      <c r="F21" s="102"/>
      <c r="G21" s="102"/>
      <c r="H21" s="102"/>
      <c r="I21" s="102"/>
      <c r="J21" s="102"/>
      <c r="K21" s="102"/>
      <c r="L21" s="103"/>
      <c r="M21" s="411"/>
    </row>
    <row r="22" spans="1:13" x14ac:dyDescent="0.2">
      <c r="A22" s="143"/>
      <c r="B22" s="103"/>
      <c r="C22" s="102"/>
      <c r="D22" s="102"/>
      <c r="E22" s="102"/>
      <c r="F22" s="102"/>
      <c r="G22" s="102"/>
      <c r="H22" s="102"/>
      <c r="I22" s="102"/>
      <c r="J22" s="102"/>
      <c r="K22" s="102"/>
      <c r="L22" s="103"/>
      <c r="M22" s="411"/>
    </row>
    <row r="23" spans="1:13" x14ac:dyDescent="0.2">
      <c r="A23" s="143"/>
      <c r="B23" s="103"/>
      <c r="C23" s="102"/>
      <c r="D23" s="102"/>
      <c r="E23" s="102"/>
      <c r="F23" s="102"/>
      <c r="G23" s="102"/>
      <c r="H23" s="102"/>
      <c r="I23" s="102"/>
      <c r="J23" s="102"/>
      <c r="K23" s="102"/>
      <c r="L23" s="103"/>
      <c r="M23" s="411"/>
    </row>
    <row r="24" spans="1:13" x14ac:dyDescent="0.2">
      <c r="A24" s="143"/>
      <c r="B24" s="103"/>
      <c r="C24" s="102"/>
      <c r="D24" s="102"/>
      <c r="E24" s="102"/>
      <c r="F24" s="102"/>
      <c r="G24" s="102"/>
      <c r="H24" s="102"/>
      <c r="I24" s="102"/>
      <c r="J24" s="102"/>
      <c r="K24" s="102"/>
      <c r="L24" s="103"/>
      <c r="M24" s="411"/>
    </row>
    <row r="25" spans="1:13" x14ac:dyDescent="0.2">
      <c r="A25" s="143"/>
      <c r="B25" s="103"/>
      <c r="C25" s="102"/>
      <c r="D25" s="102"/>
      <c r="E25" s="102"/>
      <c r="F25" s="102"/>
      <c r="G25" s="102"/>
      <c r="H25" s="102"/>
      <c r="I25" s="102"/>
      <c r="J25" s="102"/>
      <c r="K25" s="102"/>
      <c r="L25" s="103"/>
      <c r="M25" s="411"/>
    </row>
    <row r="26" spans="1:13" x14ac:dyDescent="0.2">
      <c r="A26" s="143"/>
      <c r="B26" s="103"/>
      <c r="C26" s="102"/>
      <c r="D26" s="102"/>
      <c r="E26" s="102"/>
      <c r="F26" s="102"/>
      <c r="G26" s="102"/>
      <c r="H26" s="102"/>
      <c r="I26" s="102"/>
      <c r="J26" s="102"/>
      <c r="K26" s="102"/>
      <c r="L26" s="103"/>
      <c r="M26" s="411"/>
    </row>
    <row r="27" spans="1:13" x14ac:dyDescent="0.2">
      <c r="A27" s="566"/>
      <c r="B27" s="495"/>
      <c r="C27" s="102"/>
      <c r="D27" s="102"/>
      <c r="E27" s="102"/>
      <c r="F27" s="102"/>
      <c r="G27" s="102"/>
      <c r="H27" s="102"/>
      <c r="I27" s="102"/>
      <c r="J27" s="102"/>
      <c r="K27" s="102"/>
      <c r="L27" s="103"/>
      <c r="M27" s="411"/>
    </row>
    <row r="28" spans="1:13" x14ac:dyDescent="0.2">
      <c r="A28" s="462"/>
      <c r="B28" s="456"/>
      <c r="C28" s="102"/>
      <c r="D28" s="102"/>
      <c r="E28" s="102"/>
      <c r="F28" s="102"/>
      <c r="G28" s="102"/>
      <c r="H28" s="102"/>
      <c r="I28" s="102"/>
      <c r="J28" s="102"/>
      <c r="K28" s="102"/>
      <c r="L28" s="103"/>
      <c r="M28" s="411"/>
    </row>
    <row r="29" spans="1:13" x14ac:dyDescent="0.2">
      <c r="A29" s="462"/>
      <c r="B29" s="456"/>
      <c r="C29" s="102"/>
      <c r="D29" s="102"/>
      <c r="E29" s="102"/>
      <c r="F29" s="102"/>
      <c r="G29" s="102"/>
      <c r="H29" s="102"/>
      <c r="I29" s="102"/>
      <c r="J29" s="102"/>
      <c r="K29" s="102"/>
      <c r="L29" s="103"/>
      <c r="M29" s="411"/>
    </row>
    <row r="30" spans="1:13" x14ac:dyDescent="0.2">
      <c r="A30" s="566"/>
      <c r="B30" s="495"/>
      <c r="C30" s="102"/>
      <c r="D30" s="102"/>
      <c r="E30" s="102"/>
      <c r="F30" s="102"/>
      <c r="G30" s="102"/>
      <c r="H30" s="102"/>
      <c r="I30" s="102"/>
      <c r="J30" s="102"/>
      <c r="K30" s="102"/>
      <c r="L30" s="103"/>
      <c r="M30" s="411"/>
    </row>
    <row r="31" spans="1:13" x14ac:dyDescent="0.2">
      <c r="A31" s="462"/>
      <c r="B31" s="496"/>
      <c r="C31" s="102"/>
      <c r="D31" s="102"/>
      <c r="E31" s="102"/>
      <c r="F31" s="102"/>
      <c r="G31" s="102"/>
      <c r="H31" s="102"/>
      <c r="I31" s="102"/>
      <c r="J31" s="102"/>
      <c r="K31" s="102"/>
      <c r="L31" s="103"/>
      <c r="M31" s="411"/>
    </row>
    <row r="32" spans="1:13" x14ac:dyDescent="0.2">
      <c r="A32" s="462"/>
      <c r="B32" s="496"/>
      <c r="C32" s="102"/>
      <c r="D32" s="102"/>
      <c r="E32" s="102"/>
      <c r="F32" s="102"/>
      <c r="G32" s="102"/>
      <c r="H32" s="102"/>
      <c r="I32" s="102"/>
      <c r="J32" s="102"/>
      <c r="K32" s="102"/>
      <c r="L32" s="103"/>
      <c r="M32" s="411"/>
    </row>
    <row r="33" spans="1:13" x14ac:dyDescent="0.2">
      <c r="A33" s="462"/>
      <c r="B33" s="496"/>
      <c r="C33" s="102"/>
      <c r="D33" s="102"/>
      <c r="E33" s="102"/>
      <c r="F33" s="102"/>
      <c r="G33" s="102"/>
      <c r="H33" s="102"/>
      <c r="I33" s="102"/>
      <c r="J33" s="102"/>
      <c r="K33" s="102"/>
      <c r="L33" s="103"/>
      <c r="M33" s="411"/>
    </row>
    <row r="34" spans="1:13" x14ac:dyDescent="0.2">
      <c r="A34" s="462"/>
      <c r="B34" s="456"/>
      <c r="C34" s="102"/>
      <c r="D34" s="102"/>
      <c r="E34" s="102"/>
      <c r="F34" s="102"/>
      <c r="G34" s="102"/>
      <c r="H34" s="102"/>
      <c r="I34" s="102"/>
      <c r="J34" s="102"/>
      <c r="K34" s="102"/>
      <c r="L34" s="103"/>
      <c r="M34" s="411"/>
    </row>
    <row r="35" spans="1:13" x14ac:dyDescent="0.2">
      <c r="A35" s="462"/>
      <c r="B35" s="456"/>
      <c r="C35" s="102"/>
      <c r="D35" s="102"/>
      <c r="E35" s="102"/>
      <c r="F35" s="102"/>
      <c r="G35" s="102"/>
      <c r="H35" s="102"/>
      <c r="I35" s="102"/>
      <c r="J35" s="102"/>
      <c r="K35" s="102"/>
      <c r="L35" s="103"/>
      <c r="M35" s="411"/>
    </row>
    <row r="36" spans="1:13" x14ac:dyDescent="0.2">
      <c r="A36" s="567"/>
      <c r="B36" s="565"/>
      <c r="C36" s="565"/>
      <c r="H36" s="102"/>
      <c r="I36" s="102"/>
      <c r="J36" s="102"/>
      <c r="K36" s="102"/>
      <c r="L36" s="103"/>
      <c r="M36" s="411"/>
    </row>
    <row r="37" spans="1:13" x14ac:dyDescent="0.2">
      <c r="A37" s="128"/>
      <c r="B37" s="119"/>
      <c r="C37" s="119"/>
      <c r="D37" s="119"/>
      <c r="E37" s="119"/>
      <c r="F37" s="119"/>
      <c r="G37" s="119"/>
      <c r="H37" s="119"/>
      <c r="I37" s="119"/>
      <c r="J37" s="119"/>
      <c r="K37" s="119"/>
      <c r="L37" s="81"/>
      <c r="M37" s="81"/>
    </row>
    <row r="38" spans="1:13" x14ac:dyDescent="0.2">
      <c r="A38" s="128"/>
      <c r="B38" s="119"/>
      <c r="C38" s="119"/>
      <c r="D38" s="119"/>
      <c r="E38" s="119"/>
      <c r="F38" s="119"/>
      <c r="G38" s="119"/>
      <c r="H38" s="119"/>
      <c r="I38" s="119"/>
      <c r="J38" s="119"/>
      <c r="K38" s="119"/>
      <c r="L38" s="81"/>
      <c r="M38" s="81"/>
    </row>
    <row r="39" spans="1:13" x14ac:dyDescent="0.2">
      <c r="A39" s="128"/>
      <c r="B39" s="119"/>
      <c r="C39" s="119"/>
      <c r="D39" s="119"/>
      <c r="E39" s="119"/>
      <c r="F39" s="119"/>
      <c r="G39" s="119"/>
      <c r="H39" s="119"/>
      <c r="I39" s="119"/>
      <c r="J39" s="119"/>
      <c r="K39" s="119"/>
      <c r="L39" s="81"/>
      <c r="M39" s="81"/>
    </row>
    <row r="40" spans="1:13" x14ac:dyDescent="0.2">
      <c r="A40" s="128"/>
      <c r="B40" s="119"/>
      <c r="C40" s="119"/>
      <c r="D40" s="119"/>
      <c r="E40" s="119"/>
      <c r="F40" s="119"/>
      <c r="G40" s="119"/>
      <c r="H40" s="119"/>
      <c r="I40" s="119"/>
      <c r="J40" s="119"/>
      <c r="K40" s="119"/>
      <c r="L40" s="81"/>
      <c r="M40" s="81"/>
    </row>
    <row r="41" spans="1:13" x14ac:dyDescent="0.2">
      <c r="A41" s="128"/>
      <c r="B41" s="119"/>
      <c r="C41" s="119"/>
      <c r="D41" s="119"/>
      <c r="E41" s="119"/>
      <c r="F41" s="119"/>
      <c r="G41" s="119"/>
      <c r="H41" s="119"/>
      <c r="I41" s="119"/>
      <c r="J41" s="119"/>
      <c r="K41" s="119"/>
      <c r="L41" s="81"/>
      <c r="M41" s="81"/>
    </row>
    <row r="42" spans="1:13" x14ac:dyDescent="0.2">
      <c r="A42" s="128"/>
      <c r="B42" s="119"/>
      <c r="C42" s="119"/>
      <c r="D42" s="119"/>
      <c r="E42" s="119"/>
      <c r="F42" s="119"/>
      <c r="G42" s="119"/>
      <c r="H42" s="119"/>
      <c r="I42" s="119"/>
      <c r="J42" s="119"/>
      <c r="K42" s="119"/>
      <c r="L42" s="81"/>
      <c r="M42" s="81"/>
    </row>
    <row r="43" spans="1:13" x14ac:dyDescent="0.2">
      <c r="A43" s="143"/>
      <c r="B43" s="103"/>
      <c r="C43" s="102"/>
      <c r="D43" s="102"/>
      <c r="E43" s="102"/>
      <c r="F43" s="102"/>
      <c r="G43" s="102"/>
      <c r="H43" s="102"/>
      <c r="I43" s="102"/>
      <c r="J43" s="102"/>
      <c r="K43" s="102"/>
      <c r="L43" s="103"/>
      <c r="M43" s="411"/>
    </row>
    <row r="44" spans="1:13" x14ac:dyDescent="0.2">
      <c r="A44" s="568"/>
      <c r="B44" s="497"/>
      <c r="C44" s="497"/>
      <c r="D44" s="497"/>
      <c r="E44" s="497"/>
      <c r="F44" s="497"/>
      <c r="G44" s="497"/>
      <c r="H44" s="497"/>
      <c r="I44" s="497"/>
      <c r="J44" s="497"/>
      <c r="K44" s="103"/>
      <c r="L44" s="103"/>
      <c r="M44" s="411"/>
    </row>
    <row r="45" spans="1:13" x14ac:dyDescent="0.2">
      <c r="A45" s="143"/>
      <c r="B45" s="103"/>
      <c r="C45" s="103"/>
      <c r="D45" s="103"/>
      <c r="E45" s="103"/>
      <c r="F45" s="103"/>
      <c r="G45" s="103"/>
      <c r="I45" s="564"/>
      <c r="J45" s="498" t="s">
        <v>10828</v>
      </c>
      <c r="K45" s="103"/>
      <c r="L45" s="103"/>
      <c r="M45" s="411"/>
    </row>
    <row r="46" spans="1:13" x14ac:dyDescent="0.2">
      <c r="A46" s="354" t="s">
        <v>4856</v>
      </c>
      <c r="B46" s="39"/>
      <c r="C46" s="39"/>
      <c r="D46" s="39"/>
      <c r="E46" s="39"/>
      <c r="F46" s="39"/>
      <c r="G46" s="39"/>
      <c r="H46" s="39"/>
      <c r="I46" s="39"/>
      <c r="J46" s="39"/>
      <c r="K46" s="39"/>
      <c r="L46" s="39"/>
      <c r="M46" s="39"/>
    </row>
    <row r="47" spans="1:13" ht="13.35" customHeight="1" x14ac:dyDescent="0.2">
      <c r="A47" s="354" t="s">
        <v>10829</v>
      </c>
      <c r="B47" s="255"/>
      <c r="C47" s="255"/>
      <c r="D47" s="255"/>
      <c r="E47" s="255"/>
      <c r="F47" s="255"/>
      <c r="G47" s="255"/>
      <c r="H47" s="255"/>
      <c r="I47" s="255"/>
      <c r="J47" s="255"/>
      <c r="K47" s="255"/>
      <c r="L47" s="81"/>
      <c r="M47" s="81"/>
    </row>
    <row r="48" spans="1:13" ht="13.35" customHeight="1" x14ac:dyDescent="0.2">
      <c r="A48" s="354" t="s">
        <v>17008</v>
      </c>
      <c r="B48" s="255"/>
      <c r="C48" s="255"/>
      <c r="D48" s="255"/>
      <c r="E48" s="255"/>
      <c r="F48" s="255"/>
      <c r="G48" s="255"/>
      <c r="H48" s="255"/>
      <c r="I48" s="255"/>
      <c r="J48" s="255"/>
      <c r="K48" s="255"/>
      <c r="L48" s="103"/>
      <c r="M48" s="411"/>
    </row>
    <row r="49" spans="1:13" ht="13.35" customHeight="1" x14ac:dyDescent="0.2">
      <c r="A49" s="354" t="s">
        <v>17009</v>
      </c>
      <c r="B49" s="255"/>
      <c r="C49" s="255"/>
      <c r="D49" s="255"/>
      <c r="E49" s="255"/>
      <c r="F49" s="255"/>
      <c r="G49" s="255"/>
      <c r="H49" s="255"/>
      <c r="I49" s="255"/>
      <c r="J49" s="255"/>
      <c r="K49" s="255"/>
      <c r="L49" s="103"/>
      <c r="M49" s="411"/>
    </row>
    <row r="50" spans="1:13" x14ac:dyDescent="0.2">
      <c r="A50" s="480" t="s">
        <v>17010</v>
      </c>
      <c r="B50" s="103"/>
      <c r="C50" s="102"/>
      <c r="D50" s="102"/>
      <c r="E50" s="102"/>
      <c r="F50" s="102"/>
      <c r="G50" s="102"/>
      <c r="H50" s="102"/>
      <c r="I50" s="102"/>
      <c r="J50" s="102"/>
      <c r="K50" s="102"/>
      <c r="L50" s="103"/>
      <c r="M50" s="411"/>
    </row>
    <row r="51" spans="1:13" x14ac:dyDescent="0.2">
      <c r="A51" s="143"/>
      <c r="B51" s="103"/>
      <c r="C51" s="102"/>
      <c r="D51" s="102"/>
      <c r="E51" s="102"/>
      <c r="F51" s="102"/>
      <c r="G51" s="102"/>
      <c r="H51" s="102"/>
      <c r="I51" s="102"/>
      <c r="J51" s="102"/>
      <c r="K51" s="102"/>
      <c r="L51" s="103"/>
      <c r="M51" s="411"/>
    </row>
    <row r="52" spans="1:13" x14ac:dyDescent="0.2">
      <c r="A52" s="143"/>
      <c r="B52" s="103"/>
      <c r="C52" s="102"/>
      <c r="D52" s="102"/>
      <c r="E52" s="102"/>
      <c r="F52" s="102"/>
      <c r="G52" s="102"/>
      <c r="H52" s="102"/>
      <c r="I52" s="102"/>
      <c r="J52" s="102"/>
      <c r="K52" s="102"/>
      <c r="L52" s="103"/>
      <c r="M52" s="411"/>
    </row>
  </sheetData>
  <sheetProtection sort="0" autoFilter="0"/>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C00000"/>
  </sheetPr>
  <dimension ref="A1:J21"/>
  <sheetViews>
    <sheetView workbookViewId="0">
      <selection activeCell="C8" sqref="C8"/>
    </sheetView>
  </sheetViews>
  <sheetFormatPr defaultRowHeight="12.75" x14ac:dyDescent="0.2"/>
  <cols>
    <col min="1" max="1" width="36.7109375" customWidth="1"/>
    <col min="2" max="2" width="39.28515625" bestFit="1" customWidth="1"/>
    <col min="3" max="3" width="13.5703125" bestFit="1" customWidth="1"/>
    <col min="4" max="4" width="7.7109375" bestFit="1" customWidth="1"/>
    <col min="5" max="5" width="22.28515625" bestFit="1" customWidth="1"/>
    <col min="6" max="6" width="12.7109375" bestFit="1" customWidth="1"/>
    <col min="7" max="7" width="17.7109375" bestFit="1" customWidth="1"/>
    <col min="9" max="9" width="31.28515625" bestFit="1" customWidth="1"/>
  </cols>
  <sheetData>
    <row r="1" spans="1:10" ht="53.1" customHeight="1" x14ac:dyDescent="0.2">
      <c r="A1" s="840" t="s">
        <v>62</v>
      </c>
      <c r="B1" s="840"/>
      <c r="C1" s="163" t="s">
        <v>17011</v>
      </c>
      <c r="D1" s="163" t="s">
        <v>17012</v>
      </c>
      <c r="E1" s="163" t="s">
        <v>17013</v>
      </c>
      <c r="F1" s="163" t="s">
        <v>17014</v>
      </c>
      <c r="G1" s="160" t="s">
        <v>17015</v>
      </c>
    </row>
    <row r="2" spans="1:10" ht="13.35" customHeight="1" x14ac:dyDescent="0.2">
      <c r="A2" s="841" t="s">
        <v>17016</v>
      </c>
      <c r="B2" s="160" t="str">
        <f>CONCATENATE($I2," (",TEXT($J2,"#,###"),")")</f>
        <v>All provision (39,928)</v>
      </c>
      <c r="C2" s="161">
        <f>IFERROR(VLOOKUP($I2&amp;"All England"&amp;$A$2,EYR_most_recent_outcomes,6,FALSE), 0)*100/$J2</f>
        <v>14.521138048487277</v>
      </c>
      <c r="D2" s="161">
        <f>IFERROR(VLOOKUP($I2&amp;"All England"&amp;$A$2,EYR_most_recent_outcomes,7,FALSE), 0)*100/$J2</f>
        <v>81.81476657984372</v>
      </c>
      <c r="E2" s="161">
        <f>IFERROR(VLOOKUP($I2&amp;"All England"&amp;$A$2,EYR_most_recent_outcomes,8,FALSE), 0)*100/$J2</f>
        <v>2.4719495091164094</v>
      </c>
      <c r="F2" s="161">
        <f>IFERROR(VLOOKUP($I2&amp;"All England"&amp;$A$2,EYR_most_recent_outcomes,9,FALSE), 0)*100/$J2</f>
        <v>1.1921458625525947</v>
      </c>
      <c r="G2" s="159">
        <f>SUM(C2:F2)</f>
        <v>100</v>
      </c>
      <c r="I2" s="197" t="s">
        <v>84</v>
      </c>
      <c r="J2" s="198">
        <f>IFERROR(VLOOKUP($I2&amp;"All England"&amp;$A$2,EYR_most_recent_outcomes,5,FALSE), 0)</f>
        <v>39928</v>
      </c>
    </row>
    <row r="3" spans="1:10" x14ac:dyDescent="0.2">
      <c r="A3" s="841"/>
      <c r="B3" s="160" t="str">
        <f t="shared" ref="B3:B21" si="0">CONCATENATE($I3," (",TEXT($J3,"#,###"),")")</f>
        <v>Childminder (23,443)</v>
      </c>
      <c r="C3" s="161">
        <f>IFERROR(VLOOKUP($I3&amp;"All England"&amp;$A$2,EYR_most_recent_outcomes,6,FALSE), 0)*100/$J3</f>
        <v>12.19127244806552</v>
      </c>
      <c r="D3" s="161">
        <f>IFERROR(VLOOKUP($I3&amp;"All England"&amp;$A$2,EYR_most_recent_outcomes,7,FALSE), 0)*100/$J3</f>
        <v>84.336475707034083</v>
      </c>
      <c r="E3" s="161">
        <f>IFERROR(VLOOKUP($I3&amp;"All England"&amp;$A$2,EYR_most_recent_outcomes,8,FALSE), 0)*100/$J3</f>
        <v>2.3973040993046966</v>
      </c>
      <c r="F3" s="161">
        <f>IFERROR(VLOOKUP($I3&amp;"All England"&amp;$A$2,EYR_most_recent_outcomes,9,FALSE), 0)*100/$J3</f>
        <v>1.0749477455957002</v>
      </c>
      <c r="G3" s="161">
        <f t="shared" ref="G3:G18" si="1">SUM(C3:F3)</f>
        <v>99.999999999999986</v>
      </c>
      <c r="I3" s="197" t="s">
        <v>86</v>
      </c>
      <c r="J3" s="198">
        <f>IFERROR(VLOOKUP($I3&amp;"All England"&amp;$A$2,EYR_most_recent_outcomes,5,FALSE), 0)</f>
        <v>23443</v>
      </c>
    </row>
    <row r="4" spans="1:10" x14ac:dyDescent="0.2">
      <c r="A4" s="841"/>
      <c r="B4" s="160" t="str">
        <f t="shared" si="0"/>
        <v>Childcare on non-domestic premises (16,319)</v>
      </c>
      <c r="C4" s="161">
        <f>IFERROR(VLOOKUP($I4&amp;"All England"&amp;$A$2,EYR_most_recent_outcomes,6,FALSE), 0)*100/$J4</f>
        <v>17.807463692628225</v>
      </c>
      <c r="D4" s="161">
        <f>IFERROR(VLOOKUP($I4&amp;"All England"&amp;$A$2,EYR_most_recent_outcomes,7,FALSE), 0)*100/$J4</f>
        <v>78.307494331760523</v>
      </c>
      <c r="E4" s="161">
        <f>IFERROR(VLOOKUP($I4&amp;"All England"&amp;$A$2,EYR_most_recent_outcomes,8,FALSE), 0)*100/$J4</f>
        <v>2.567559286721</v>
      </c>
      <c r="F4" s="161">
        <f>IFERROR(VLOOKUP($I4&amp;"All England"&amp;$A$2,EYR_most_recent_outcomes,9,FALSE), 0)*100/$J4</f>
        <v>1.3174826888902507</v>
      </c>
      <c r="G4" s="161">
        <f t="shared" si="1"/>
        <v>100.00000000000001</v>
      </c>
      <c r="I4" s="197" t="s">
        <v>87</v>
      </c>
      <c r="J4" s="198">
        <f>IFERROR(VLOOKUP($I4&amp;"All England"&amp;$A$2,EYR_most_recent_outcomes,5,FALSE), 0)</f>
        <v>16319</v>
      </c>
    </row>
    <row r="5" spans="1:10" x14ac:dyDescent="0.2">
      <c r="A5" s="841"/>
      <c r="B5" s="160" t="str">
        <f t="shared" si="0"/>
        <v>Childcare on domestic premises (166)</v>
      </c>
      <c r="C5" s="161">
        <f>IFERROR(VLOOKUP($I5&amp;"All England"&amp;$A$2,EYR_most_recent_outcomes,6,FALSE), 0)*100/$J5</f>
        <v>20.481927710843372</v>
      </c>
      <c r="D5" s="161">
        <f>IFERROR(VLOOKUP($I5&amp;"All England"&amp;$A$2,EYR_most_recent_outcomes,7,FALSE), 0)*100/$J5</f>
        <v>70.481927710843379</v>
      </c>
      <c r="E5" s="161">
        <f>IFERROR(VLOOKUP($I5&amp;"All England"&amp;$A$2,EYR_most_recent_outcomes,8,FALSE), 0)*100/$J5</f>
        <v>3.6144578313253013</v>
      </c>
      <c r="F5" s="161">
        <f>IFERROR(VLOOKUP($I5&amp;"All England"&amp;$A$2,EYR_most_recent_outcomes,9,FALSE), 0)*100/$J5</f>
        <v>5.4216867469879517</v>
      </c>
      <c r="G5" s="161">
        <f t="shared" si="1"/>
        <v>100</v>
      </c>
      <c r="I5" s="197" t="s">
        <v>89</v>
      </c>
      <c r="J5" s="198">
        <f>IFERROR(VLOOKUP($I5&amp;"All England"&amp;$A$2,EYR_most_recent_outcomes,5,FALSE), 0)</f>
        <v>166</v>
      </c>
    </row>
    <row r="6" spans="1:10" ht="13.35" customHeight="1" x14ac:dyDescent="0.2">
      <c r="A6" s="839" t="s">
        <v>4887</v>
      </c>
      <c r="B6" s="160" t="str">
        <f t="shared" si="0"/>
        <v>All provision (15,917)</v>
      </c>
      <c r="C6" s="161">
        <f>IFERROR(VLOOKUP($I6&amp;"All England"&amp;$A$6,EYR_most_recent_outcomes,6,FALSE), 0)*100/$J6</f>
        <v>16.246780172142991</v>
      </c>
      <c r="D6" s="161">
        <f>IFERROR(VLOOKUP($I6&amp;"All England"&amp;$A$6,EYR_most_recent_outcomes,7,FALSE), 0)*100/$J6</f>
        <v>77.910410253188417</v>
      </c>
      <c r="E6" s="161">
        <f>IFERROR(VLOOKUP($I6&amp;"All England"&amp;$A$6,EYR_most_recent_outcomes,8,FALSE), 0)*100/$J6</f>
        <v>4.3915310674122008</v>
      </c>
      <c r="F6" s="161">
        <f>IFERROR(VLOOKUP($I6&amp;"All England"&amp;$A$6,EYR_most_recent_outcomes,9,FALSE), 0)*100/$J6</f>
        <v>1.4512785072563925</v>
      </c>
      <c r="G6" s="159">
        <f t="shared" si="1"/>
        <v>100</v>
      </c>
      <c r="I6" s="197" t="s">
        <v>84</v>
      </c>
      <c r="J6" s="198">
        <f>IFERROR(VLOOKUP($I6&amp;"All England"&amp;$A$6,EYR_most_recent_outcomes,5,FALSE), 0)</f>
        <v>15917</v>
      </c>
    </row>
    <row r="7" spans="1:10" x14ac:dyDescent="0.2">
      <c r="A7" s="839"/>
      <c r="B7" s="160" t="str">
        <f t="shared" si="0"/>
        <v>Childminder (8,878)</v>
      </c>
      <c r="C7" s="161">
        <f>IFERROR(VLOOKUP($I7&amp;"All England"&amp;$A$6,EYR_most_recent_outcomes,6,FALSE), 0)*100/$J7</f>
        <v>15.442667267402568</v>
      </c>
      <c r="D7" s="161">
        <f>IFERROR(VLOOKUP($I7&amp;"All England"&amp;$A$6,EYR_most_recent_outcomes,7,FALSE), 0)*100/$J7</f>
        <v>80.299617030862805</v>
      </c>
      <c r="E7" s="161">
        <f>IFERROR(VLOOKUP($I7&amp;"All England"&amp;$A$6,EYR_most_recent_outcomes,8,FALSE), 0)*100/$J7</f>
        <v>2.9849065104753323</v>
      </c>
      <c r="F7" s="161">
        <f>IFERROR(VLOOKUP($I7&amp;"All England"&amp;$A$6,EYR_most_recent_outcomes,9,FALSE), 0)*100/$J7</f>
        <v>1.2728091912592927</v>
      </c>
      <c r="G7" s="161">
        <f t="shared" si="1"/>
        <v>100</v>
      </c>
      <c r="I7" s="197" t="s">
        <v>86</v>
      </c>
      <c r="J7" s="198">
        <f>IFERROR(VLOOKUP($I7&amp;"All England"&amp;$A$6,EYR_most_recent_outcomes,5,FALSE), 0)</f>
        <v>8878</v>
      </c>
    </row>
    <row r="8" spans="1:10" x14ac:dyDescent="0.2">
      <c r="A8" s="839"/>
      <c r="B8" s="160" t="str">
        <f t="shared" si="0"/>
        <v>Childcare on non-domestic premises (6,947)</v>
      </c>
      <c r="C8" s="161">
        <f>IFERROR(VLOOKUP($I8&amp;"All England"&amp;$A$6,EYR_most_recent_outcomes,6,FALSE), 0)*100/$J8</f>
        <v>17.302432704764648</v>
      </c>
      <c r="D8" s="161">
        <f>IFERROR(VLOOKUP($I8&amp;"All England"&amp;$A$6,EYR_most_recent_outcomes,7,FALSE), 0)*100/$J8</f>
        <v>74.910033107816318</v>
      </c>
      <c r="E8" s="161">
        <f>IFERROR(VLOOKUP($I8&amp;"All England"&amp;$A$6,EYR_most_recent_outcomes,8,FALSE), 0)*100/$J8</f>
        <v>6.1465380739887721</v>
      </c>
      <c r="F8" s="161">
        <f>IFERROR(VLOOKUP($I8&amp;"All England"&amp;$A$6,EYR_most_recent_outcomes,9,FALSE), 0)*100/$J8</f>
        <v>1.6409961134302578</v>
      </c>
      <c r="G8" s="161">
        <f t="shared" si="1"/>
        <v>100.00000000000001</v>
      </c>
      <c r="I8" s="197" t="s">
        <v>87</v>
      </c>
      <c r="J8" s="198">
        <f>IFERROR(VLOOKUP($I8&amp;"All England"&amp;$A$6,EYR_most_recent_outcomes,5,FALSE), 0)</f>
        <v>6947</v>
      </c>
    </row>
    <row r="9" spans="1:10" x14ac:dyDescent="0.2">
      <c r="A9" s="839"/>
      <c r="B9" s="160" t="str">
        <f t="shared" si="0"/>
        <v>Childcare on domestic premises (92)</v>
      </c>
      <c r="C9" s="161">
        <f>IFERROR(VLOOKUP($I9&amp;"All England"&amp;$A$6,EYR_most_recent_outcomes,6,FALSE), 0)*100/$J9</f>
        <v>14.130434782608695</v>
      </c>
      <c r="D9" s="161">
        <f>IFERROR(VLOOKUP($I9&amp;"All England"&amp;$A$6,EYR_most_recent_outcomes,7,FALSE), 0)*100/$J9</f>
        <v>73.913043478260875</v>
      </c>
      <c r="E9" s="161">
        <f>IFERROR(VLOOKUP($I9&amp;"All England"&amp;$A$6,EYR_most_recent_outcomes,8,FALSE), 0)*100/$J9</f>
        <v>7.6086956521739131</v>
      </c>
      <c r="F9" s="161">
        <f>IFERROR(VLOOKUP($I9&amp;"All England"&amp;$A$6,EYR_most_recent_outcomes,9,FALSE), 0)*100/$J9</f>
        <v>4.3478260869565215</v>
      </c>
      <c r="G9" s="161">
        <f t="shared" si="1"/>
        <v>99.999999999999986</v>
      </c>
      <c r="I9" s="197" t="s">
        <v>89</v>
      </c>
      <c r="J9" s="198">
        <f>IFERROR(VLOOKUP($I9&amp;"All England"&amp;$A$6,EYR_most_recent_outcomes,5,FALSE), 0)</f>
        <v>92</v>
      </c>
    </row>
    <row r="10" spans="1:10" ht="13.35" customHeight="1" x14ac:dyDescent="0.2">
      <c r="A10" s="841" t="s">
        <v>4875</v>
      </c>
      <c r="B10" s="160" t="str">
        <f t="shared" si="0"/>
        <v>All provision (15,917)</v>
      </c>
      <c r="C10" s="161">
        <f>IFERROR(VLOOKUP($I10&amp;"All England"&amp;$A$10,EYR_most_recent_outcomes,6,FALSE), 0)*100/$J10</f>
        <v>20.412137965697053</v>
      </c>
      <c r="D10" s="161">
        <f>IFERROR(VLOOKUP($I10&amp;"All England"&amp;$A$10,EYR_most_recent_outcomes,7,FALSE), 0)*100/$J10</f>
        <v>74.436137463089779</v>
      </c>
      <c r="E10" s="161">
        <f>IFERROR(VLOOKUP($I10&amp;"All England"&amp;$A$10,EYR_most_recent_outcomes,8,FALSE), 0)*100/$J10</f>
        <v>3.7192938367782875</v>
      </c>
      <c r="F10" s="161">
        <f>IFERROR(VLOOKUP($I10&amp;"All England"&amp;$A$10,EYR_most_recent_outcomes,9,FALSE), 0)*100/$J10</f>
        <v>1.432430734434881</v>
      </c>
      <c r="G10" s="159">
        <f t="shared" si="1"/>
        <v>100</v>
      </c>
      <c r="I10" s="197" t="s">
        <v>84</v>
      </c>
      <c r="J10" s="198">
        <f>IFERROR(VLOOKUP($I10&amp;"All England"&amp;$A$10,EYR_most_recent_outcomes,5,FALSE), 0)</f>
        <v>15917</v>
      </c>
    </row>
    <row r="11" spans="1:10" x14ac:dyDescent="0.2">
      <c r="A11" s="841"/>
      <c r="B11" s="160" t="str">
        <f t="shared" si="0"/>
        <v>Childminder (8,878)</v>
      </c>
      <c r="C11" s="161">
        <f>IFERROR(VLOOKUP($I11&amp;"All England"&amp;$A$10,EYR_most_recent_outcomes,6,FALSE), 0)*100/$J11</f>
        <v>19.32867763009687</v>
      </c>
      <c r="D11" s="161">
        <f>IFERROR(VLOOKUP($I11&amp;"All England"&amp;$A$10,EYR_most_recent_outcomes,7,FALSE), 0)*100/$J11</f>
        <v>76.864158594277995</v>
      </c>
      <c r="E11" s="161">
        <f>IFERROR(VLOOKUP($I11&amp;"All England"&amp;$A$10,EYR_most_recent_outcomes,8,FALSE), 0)*100/$J11</f>
        <v>2.5568821806713222</v>
      </c>
      <c r="F11" s="161">
        <f>IFERROR(VLOOKUP($I11&amp;"All England"&amp;$A$10,EYR_most_recent_outcomes,9,FALSE), 0)*100/$J11</f>
        <v>1.2502815949538184</v>
      </c>
      <c r="G11" s="161">
        <f t="shared" si="1"/>
        <v>100.00000000000001</v>
      </c>
      <c r="I11" s="197" t="s">
        <v>86</v>
      </c>
      <c r="J11" s="198">
        <f>IFERROR(VLOOKUP($I11&amp;"All England"&amp;$A$10,EYR_most_recent_outcomes,5,FALSE), 0)</f>
        <v>8878</v>
      </c>
    </row>
    <row r="12" spans="1:10" x14ac:dyDescent="0.2">
      <c r="A12" s="841"/>
      <c r="B12" s="160" t="str">
        <f t="shared" si="0"/>
        <v>Childcare on non-domestic premises (6,947)</v>
      </c>
      <c r="C12" s="161">
        <f>IFERROR(VLOOKUP($I12&amp;"All England"&amp;$A$10,EYR_most_recent_outcomes,6,FALSE), 0)*100/$J12</f>
        <v>21.764790557074996</v>
      </c>
      <c r="D12" s="161">
        <f>IFERROR(VLOOKUP($I12&amp;"All England"&amp;$A$10,EYR_most_recent_outcomes,7,FALSE), 0)*100/$J12</f>
        <v>71.426515042464374</v>
      </c>
      <c r="E12" s="161">
        <f>IFERROR(VLOOKUP($I12&amp;"All England"&amp;$A$10,EYR_most_recent_outcomes,8,FALSE), 0)*100/$J12</f>
        <v>5.1820929897797612</v>
      </c>
      <c r="F12" s="161">
        <f>IFERROR(VLOOKUP($I12&amp;"All England"&amp;$A$10,EYR_most_recent_outcomes,9,FALSE), 0)*100/$J12</f>
        <v>1.6266014106808695</v>
      </c>
      <c r="G12" s="161">
        <f t="shared" si="1"/>
        <v>99.999999999999986</v>
      </c>
      <c r="I12" s="197" t="s">
        <v>87</v>
      </c>
      <c r="J12" s="198">
        <f>IFERROR(VLOOKUP($I12&amp;"All England"&amp;$A$10,EYR_most_recent_outcomes,5,FALSE), 0)</f>
        <v>6947</v>
      </c>
    </row>
    <row r="13" spans="1:10" x14ac:dyDescent="0.2">
      <c r="A13" s="841"/>
      <c r="B13" s="160" t="str">
        <f t="shared" si="0"/>
        <v>Childcare on domestic premises (92)</v>
      </c>
      <c r="C13" s="161">
        <f>IFERROR(VLOOKUP($I13&amp;"All England"&amp;$A$10,EYR_most_recent_outcomes,6,FALSE), 0)*100/$J13</f>
        <v>22.826086956521738</v>
      </c>
      <c r="D13" s="161">
        <f>IFERROR(VLOOKUP($I13&amp;"All England"&amp;$A$10,EYR_most_recent_outcomes,7,FALSE), 0)*100/$J13</f>
        <v>67.391304347826093</v>
      </c>
      <c r="E13" s="161">
        <f>IFERROR(VLOOKUP($I13&amp;"All England"&amp;$A$10,EYR_most_recent_outcomes,8,FALSE), 0)*100/$J13</f>
        <v>5.4347826086956523</v>
      </c>
      <c r="F13" s="161">
        <f>IFERROR(VLOOKUP($I13&amp;"All England"&amp;$A$10,EYR_most_recent_outcomes,9,FALSE), 0)*100/$J13</f>
        <v>4.3478260869565215</v>
      </c>
      <c r="G13" s="161">
        <f t="shared" si="1"/>
        <v>100</v>
      </c>
      <c r="I13" s="197" t="s">
        <v>89</v>
      </c>
      <c r="J13" s="198">
        <f>IFERROR(VLOOKUP($I13&amp;"All England"&amp;$A$10,EYR_most_recent_outcomes,5,FALSE), 0)</f>
        <v>92</v>
      </c>
    </row>
    <row r="14" spans="1:10" ht="13.35" customHeight="1" x14ac:dyDescent="0.2">
      <c r="A14" s="841" t="s">
        <v>4883</v>
      </c>
      <c r="B14" s="160" t="str">
        <f t="shared" si="0"/>
        <v>All provision (15,917)</v>
      </c>
      <c r="C14" s="161">
        <f>IFERROR(VLOOKUP($I14&amp;"All England"&amp;$A$14,EYR_most_recent_outcomes,6,FALSE), 0)*100/$J14</f>
        <v>18.79751209398756</v>
      </c>
      <c r="D14" s="161">
        <f>IFERROR(VLOOKUP($I14&amp;"All England"&amp;$A$14,EYR_most_recent_outcomes,7,FALSE), 0)*100/$J14</f>
        <v>74.970157693032604</v>
      </c>
      <c r="E14" s="161">
        <f>IFERROR(VLOOKUP($I14&amp;"All England"&amp;$A$14,EYR_most_recent_outcomes,8,FALSE), 0)*100/$J14</f>
        <v>3.7507067914808068</v>
      </c>
      <c r="F14" s="161">
        <f>IFERROR(VLOOKUP($I14&amp;"All England"&amp;$A$14,EYR_most_recent_outcomes,9,FALSE), 0)*100/$J14</f>
        <v>2.4816234214990263</v>
      </c>
      <c r="G14" s="159">
        <f t="shared" si="1"/>
        <v>100</v>
      </c>
      <c r="I14" s="197" t="s">
        <v>84</v>
      </c>
      <c r="J14" s="198">
        <f>IFERROR(VLOOKUP($I14&amp;"All England"&amp;$A$14,EYR_most_recent_outcomes,5,FALSE), 0)</f>
        <v>15917</v>
      </c>
    </row>
    <row r="15" spans="1:10" x14ac:dyDescent="0.2">
      <c r="A15" s="841"/>
      <c r="B15" s="160" t="str">
        <f t="shared" si="0"/>
        <v>Childminder (8,878)</v>
      </c>
      <c r="C15" s="161">
        <f>IFERROR(VLOOKUP($I15&amp;"All England"&amp;$A$14,EYR_most_recent_outcomes,6,FALSE), 0)*100/$J15</f>
        <v>17.763009686866411</v>
      </c>
      <c r="D15" s="161">
        <f>IFERROR(VLOOKUP($I15&amp;"All England"&amp;$A$14,EYR_most_recent_outcomes,7,FALSE), 0)*100/$J15</f>
        <v>77.663888263122331</v>
      </c>
      <c r="E15" s="161">
        <f>IFERROR(VLOOKUP($I15&amp;"All England"&amp;$A$14,EYR_most_recent_outcomes,8,FALSE), 0)*100/$J15</f>
        <v>2.5681459788240595</v>
      </c>
      <c r="F15" s="161">
        <f>IFERROR(VLOOKUP($I15&amp;"All England"&amp;$A$14,EYR_most_recent_outcomes,9,FALSE), 0)*100/$J15</f>
        <v>2.0049560711872045</v>
      </c>
      <c r="G15" s="161">
        <f t="shared" si="1"/>
        <v>100.00000000000001</v>
      </c>
      <c r="I15" s="197" t="s">
        <v>86</v>
      </c>
      <c r="J15" s="198">
        <f>IFERROR(VLOOKUP($I15&amp;"All England"&amp;$A$14,EYR_most_recent_outcomes,5,FALSE), 0)</f>
        <v>8878</v>
      </c>
    </row>
    <row r="16" spans="1:10" x14ac:dyDescent="0.2">
      <c r="A16" s="841"/>
      <c r="B16" s="160" t="str">
        <f t="shared" si="0"/>
        <v>Childcare on non-domestic premises (6,947)</v>
      </c>
      <c r="C16" s="161">
        <f>IFERROR(VLOOKUP($I16&amp;"All England"&amp;$A$14,EYR_most_recent_outcomes,6,FALSE), 0)*100/$J16</f>
        <v>20.109399740895352</v>
      </c>
      <c r="D16" s="161">
        <f>IFERROR(VLOOKUP($I16&amp;"All England"&amp;$A$14,EYR_most_recent_outcomes,7,FALSE), 0)*100/$J16</f>
        <v>71.656830286454579</v>
      </c>
      <c r="E16" s="161">
        <f>IFERROR(VLOOKUP($I16&amp;"All England"&amp;$A$14,EYR_most_recent_outcomes,8,FALSE), 0)*100/$J16</f>
        <v>5.2252770980279255</v>
      </c>
      <c r="F16" s="161">
        <f>IFERROR(VLOOKUP($I16&amp;"All England"&amp;$A$14,EYR_most_recent_outcomes,9,FALSE), 0)*100/$J16</f>
        <v>3.0084928746221391</v>
      </c>
      <c r="G16" s="161">
        <f t="shared" si="1"/>
        <v>100</v>
      </c>
      <c r="I16" s="197" t="s">
        <v>87</v>
      </c>
      <c r="J16" s="198">
        <f>IFERROR(VLOOKUP($I16&amp;"All England"&amp;$A$14,EYR_most_recent_outcomes,5,FALSE), 0)</f>
        <v>6947</v>
      </c>
    </row>
    <row r="17" spans="1:10" x14ac:dyDescent="0.2">
      <c r="A17" s="841"/>
      <c r="B17" s="160" t="str">
        <f t="shared" si="0"/>
        <v>Childcare on domestic premises (92)</v>
      </c>
      <c r="C17" s="161">
        <f>IFERROR(VLOOKUP($I17&amp;"All England"&amp;$A$14,EYR_most_recent_outcomes,6,FALSE), 0)*100/$J17</f>
        <v>19.565217391304348</v>
      </c>
      <c r="D17" s="161">
        <f>IFERROR(VLOOKUP($I17&amp;"All England"&amp;$A$14,EYR_most_recent_outcomes,7,FALSE), 0)*100/$J17</f>
        <v>65.217391304347828</v>
      </c>
      <c r="E17" s="161">
        <f>IFERROR(VLOOKUP($I17&amp;"All England"&amp;$A$14,EYR_most_recent_outcomes,8,FALSE), 0)*100/$J17</f>
        <v>6.5217391304347823</v>
      </c>
      <c r="F17" s="161">
        <f>IFERROR(VLOOKUP($I17&amp;"All England"&amp;$A$14,EYR_most_recent_outcomes,9,FALSE), 0)*100/$J17</f>
        <v>8.695652173913043</v>
      </c>
      <c r="G17" s="161">
        <f t="shared" si="1"/>
        <v>100</v>
      </c>
      <c r="I17" s="197" t="s">
        <v>89</v>
      </c>
      <c r="J17" s="198">
        <f>IFERROR(VLOOKUP($I17&amp;"All England"&amp;$A$14,EYR_most_recent_outcomes,5,FALSE), 0)</f>
        <v>92</v>
      </c>
    </row>
    <row r="18" spans="1:10" x14ac:dyDescent="0.2">
      <c r="A18" s="839" t="s">
        <v>10832</v>
      </c>
      <c r="B18" s="160" t="str">
        <f t="shared" si="0"/>
        <v>All provision (39,928)</v>
      </c>
      <c r="C18" s="161">
        <f>IFERROR(VLOOKUP($I18&amp;"All England"&amp;$A$18,EYR_most_recent_outcomes,6,FALSE), 0)*100/$J18</f>
        <v>14.616309356842317</v>
      </c>
      <c r="D18" s="161">
        <f>IFERROR(VLOOKUP($I18&amp;"All England"&amp;$A$18,EYR_most_recent_outcomes,7,FALSE), 0)*100/$J18</f>
        <v>81.697054698457222</v>
      </c>
      <c r="E18" s="161">
        <f>IFERROR(VLOOKUP($I18&amp;"All England"&amp;$A$18,EYR_most_recent_outcomes,8,FALSE), 0)*100/$J18</f>
        <v>2.4944900821478662</v>
      </c>
      <c r="F18" s="161">
        <f>IFERROR(VLOOKUP($I18&amp;"All England"&amp;$A$18,EYR_most_recent_outcomes,9,FALSE), 0)*100/$J18</f>
        <v>1.1921458625525947</v>
      </c>
      <c r="G18" s="159">
        <f t="shared" si="1"/>
        <v>100</v>
      </c>
      <c r="I18" s="197" t="s">
        <v>84</v>
      </c>
      <c r="J18" s="198">
        <f>IFERROR(VLOOKUP($I18&amp;"All England"&amp;$A$18,EYR_most_recent_outcomes,5,FALSE), 0)</f>
        <v>39928</v>
      </c>
    </row>
    <row r="19" spans="1:10" x14ac:dyDescent="0.2">
      <c r="A19" s="839"/>
      <c r="B19" s="160" t="str">
        <f t="shared" si="0"/>
        <v>Childminder (23,443)</v>
      </c>
      <c r="C19" s="161">
        <f>IFERROR(VLOOKUP($I19&amp;"All England"&amp;$A$18,EYR_most_recent_outcomes,6,FALSE), 0)*100/$J19</f>
        <v>12.238194770293905</v>
      </c>
      <c r="D19" s="161">
        <f>IFERROR(VLOOKUP($I19&amp;"All England"&amp;$A$18,EYR_most_recent_outcomes,7,FALSE), 0)*100/$J19</f>
        <v>84.272490722177196</v>
      </c>
      <c r="E19" s="161">
        <f>IFERROR(VLOOKUP($I19&amp;"All England"&amp;$A$18,EYR_most_recent_outcomes,8,FALSE), 0)*100/$J19</f>
        <v>2.4143667619331999</v>
      </c>
      <c r="F19" s="161">
        <f>IFERROR(VLOOKUP($I19&amp;"All England"&amp;$A$18,EYR_most_recent_outcomes,9,FALSE), 0)*100/$J19</f>
        <v>1.0749477455957002</v>
      </c>
      <c r="G19" s="161">
        <f>SUM(C19:F19)</f>
        <v>99.999999999999986</v>
      </c>
      <c r="I19" s="197" t="s">
        <v>86</v>
      </c>
      <c r="J19" s="198">
        <f>IFERROR(VLOOKUP($I19&amp;"All England"&amp;$A$18,EYR_most_recent_outcomes,5,FALSE), 0)</f>
        <v>23443</v>
      </c>
    </row>
    <row r="20" spans="1:10" x14ac:dyDescent="0.2">
      <c r="A20" s="839"/>
      <c r="B20" s="160" t="str">
        <f t="shared" si="0"/>
        <v>Childcare on non-domestic premises (16,319)</v>
      </c>
      <c r="C20" s="161">
        <f>IFERROR(VLOOKUP($I20&amp;"All England"&amp;$A$18,EYR_most_recent_outcomes,6,FALSE), 0)*100/$J20</f>
        <v>17.972915007047</v>
      </c>
      <c r="D20" s="161">
        <f>IFERROR(VLOOKUP($I20&amp;"All England"&amp;$A$18,EYR_most_recent_outcomes,7,FALSE), 0)*100/$J20</f>
        <v>78.117531711501925</v>
      </c>
      <c r="E20" s="161">
        <f>IFERROR(VLOOKUP($I20&amp;"All England"&amp;$A$18,EYR_most_recent_outcomes,8,FALSE), 0)*100/$J20</f>
        <v>2.5920705925608187</v>
      </c>
      <c r="F20" s="161">
        <f>IFERROR(VLOOKUP($I20&amp;"All England"&amp;$A$18,EYR_most_recent_outcomes,9,FALSE), 0)*100/$J20</f>
        <v>1.3174826888902507</v>
      </c>
      <c r="G20" s="161">
        <f>SUM(C20:F20)</f>
        <v>99.999999999999986</v>
      </c>
      <c r="I20" s="197" t="s">
        <v>87</v>
      </c>
      <c r="J20" s="198">
        <f>IFERROR(VLOOKUP($I20&amp;"All England"&amp;$A$18,EYR_most_recent_outcomes,5,FALSE), 0)</f>
        <v>16319</v>
      </c>
    </row>
    <row r="21" spans="1:10" x14ac:dyDescent="0.2">
      <c r="A21" s="839"/>
      <c r="B21" s="160" t="str">
        <f t="shared" si="0"/>
        <v>Childcare on domestic premises (166)</v>
      </c>
      <c r="C21" s="161">
        <f>IFERROR(VLOOKUP($I21&amp;"All England"&amp;$A$18,EYR_most_recent_outcomes,6,FALSE), 0)*100/$J21</f>
        <v>20.481927710843372</v>
      </c>
      <c r="D21" s="161">
        <f>IFERROR(VLOOKUP($I21&amp;"All England"&amp;$A$18,EYR_most_recent_outcomes,7,FALSE), 0)*100/$J21</f>
        <v>69.879518072289159</v>
      </c>
      <c r="E21" s="161">
        <f>IFERROR(VLOOKUP($I21&amp;"All England"&amp;$A$18,EYR_most_recent_outcomes,8,FALSE), 0)*100/$J21</f>
        <v>4.2168674698795181</v>
      </c>
      <c r="F21" s="161">
        <f>IFERROR(VLOOKUP($I21&amp;"All England"&amp;$A$18,EYR_most_recent_outcomes,9,FALSE), 0)*100/$J21</f>
        <v>5.4216867469879517</v>
      </c>
      <c r="G21" s="161">
        <f>SUM(C21:F21)</f>
        <v>100</v>
      </c>
      <c r="I21" s="197" t="s">
        <v>89</v>
      </c>
      <c r="J21" s="198">
        <f>IFERROR(VLOOKUP($I21&amp;"All England"&amp;$A$18,EYR_most_recent_outcomes,5,FALSE), 0)</f>
        <v>166</v>
      </c>
    </row>
  </sheetData>
  <mergeCells count="6">
    <mergeCell ref="A18:A21"/>
    <mergeCell ref="A1:B1"/>
    <mergeCell ref="A2:A5"/>
    <mergeCell ref="A6:A9"/>
    <mergeCell ref="A10:A13"/>
    <mergeCell ref="A14:A17"/>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8"/>
  </sheetPr>
  <dimension ref="A1:Q12678"/>
  <sheetViews>
    <sheetView workbookViewId="0">
      <pane ySplit="1" topLeftCell="A2" activePane="bottomLeft" state="frozen"/>
      <selection pane="bottomLeft"/>
    </sheetView>
  </sheetViews>
  <sheetFormatPr defaultRowHeight="12.75" x14ac:dyDescent="0.2"/>
  <cols>
    <col min="1" max="1" width="81.140625" bestFit="1" customWidth="1"/>
    <col min="2" max="2" width="31.42578125" bestFit="1" customWidth="1"/>
    <col min="3" max="3" width="30.7109375" bestFit="1" customWidth="1"/>
    <col min="4" max="4" width="38.42578125" bestFit="1" customWidth="1"/>
    <col min="5" max="5" width="31.7109375" bestFit="1" customWidth="1"/>
    <col min="6" max="6" width="55" bestFit="1" customWidth="1"/>
    <col min="7" max="7" width="24.5703125" bestFit="1" customWidth="1"/>
    <col min="8" max="8" width="7.85546875" bestFit="1" customWidth="1"/>
    <col min="9" max="9" width="14.5703125" bestFit="1" customWidth="1"/>
    <col min="10" max="10" width="7.85546875" bestFit="1" customWidth="1"/>
    <col min="11" max="11" width="24.85546875" bestFit="1" customWidth="1"/>
    <col min="12" max="12" width="14" bestFit="1" customWidth="1"/>
    <col min="13" max="13" width="14.7109375" bestFit="1" customWidth="1"/>
    <col min="14" max="14" width="32.140625" bestFit="1" customWidth="1"/>
    <col min="15" max="15" width="6.85546875" bestFit="1" customWidth="1"/>
    <col min="16" max="16" width="18.7109375" bestFit="1" customWidth="1"/>
    <col min="17" max="17" width="24.140625" bestFit="1" customWidth="1"/>
    <col min="18" max="18" width="24.5703125" bestFit="1" customWidth="1"/>
  </cols>
  <sheetData>
    <row r="1" spans="1:17" x14ac:dyDescent="0.2">
      <c r="A1" t="s">
        <v>4857</v>
      </c>
      <c r="B1" t="s">
        <v>299</v>
      </c>
      <c r="C1" t="s">
        <v>4858</v>
      </c>
      <c r="D1" t="s">
        <v>17017</v>
      </c>
      <c r="E1" t="s">
        <v>17018</v>
      </c>
      <c r="F1" t="s">
        <v>4859</v>
      </c>
      <c r="G1" t="s">
        <v>17019</v>
      </c>
      <c r="H1" t="s">
        <v>4860</v>
      </c>
      <c r="I1" t="s">
        <v>4861</v>
      </c>
      <c r="J1" t="s">
        <v>4862</v>
      </c>
      <c r="K1" t="s">
        <v>4863</v>
      </c>
      <c r="L1" t="s">
        <v>4864</v>
      </c>
      <c r="M1" t="s">
        <v>4865</v>
      </c>
      <c r="N1" t="s">
        <v>4866</v>
      </c>
      <c r="O1" t="s">
        <v>4867</v>
      </c>
      <c r="P1" t="s">
        <v>4868</v>
      </c>
      <c r="Q1" t="s">
        <v>4869</v>
      </c>
    </row>
    <row r="2" spans="1:17" x14ac:dyDescent="0.2">
      <c r="A2" t="s">
        <v>17020</v>
      </c>
      <c r="B2" t="s">
        <v>84</v>
      </c>
      <c r="C2" t="s">
        <v>155</v>
      </c>
      <c r="D2" t="s">
        <v>17021</v>
      </c>
      <c r="E2" t="s">
        <v>81</v>
      </c>
      <c r="F2" t="s">
        <v>17022</v>
      </c>
      <c r="G2">
        <v>0</v>
      </c>
      <c r="H2">
        <v>0</v>
      </c>
      <c r="I2">
        <v>0</v>
      </c>
      <c r="J2">
        <v>0</v>
      </c>
      <c r="K2">
        <v>0</v>
      </c>
      <c r="L2">
        <v>0</v>
      </c>
      <c r="M2">
        <v>0</v>
      </c>
      <c r="N2">
        <v>2</v>
      </c>
      <c r="O2">
        <v>2</v>
      </c>
      <c r="P2">
        <v>0</v>
      </c>
      <c r="Q2">
        <v>0</v>
      </c>
    </row>
    <row r="3" spans="1:17" x14ac:dyDescent="0.2">
      <c r="A3" t="s">
        <v>17023</v>
      </c>
      <c r="B3" t="s">
        <v>84</v>
      </c>
      <c r="C3" t="s">
        <v>155</v>
      </c>
      <c r="D3" t="s">
        <v>17021</v>
      </c>
      <c r="E3" t="s">
        <v>81</v>
      </c>
      <c r="F3" t="s">
        <v>17019</v>
      </c>
      <c r="G3">
        <v>2</v>
      </c>
      <c r="H3">
        <v>0</v>
      </c>
      <c r="I3">
        <v>0</v>
      </c>
      <c r="J3">
        <v>0</v>
      </c>
      <c r="K3">
        <v>0</v>
      </c>
      <c r="L3">
        <v>0</v>
      </c>
      <c r="M3">
        <v>0</v>
      </c>
      <c r="N3">
        <v>0</v>
      </c>
      <c r="O3">
        <v>0</v>
      </c>
      <c r="P3">
        <v>0</v>
      </c>
      <c r="Q3">
        <v>0</v>
      </c>
    </row>
    <row r="4" spans="1:17" x14ac:dyDescent="0.2">
      <c r="A4" t="s">
        <v>17024</v>
      </c>
      <c r="B4" t="s">
        <v>84</v>
      </c>
      <c r="C4" t="s">
        <v>155</v>
      </c>
      <c r="D4" t="s">
        <v>17025</v>
      </c>
      <c r="E4" t="s">
        <v>81</v>
      </c>
      <c r="F4" t="s">
        <v>17019</v>
      </c>
      <c r="G4">
        <v>1</v>
      </c>
      <c r="H4">
        <v>0</v>
      </c>
      <c r="I4">
        <v>0</v>
      </c>
      <c r="J4">
        <v>0</v>
      </c>
      <c r="K4">
        <v>0</v>
      </c>
      <c r="L4">
        <v>0</v>
      </c>
      <c r="M4">
        <v>0</v>
      </c>
      <c r="N4">
        <v>0</v>
      </c>
      <c r="O4">
        <v>0</v>
      </c>
      <c r="P4">
        <v>0</v>
      </c>
      <c r="Q4">
        <v>0</v>
      </c>
    </row>
    <row r="5" spans="1:17" x14ac:dyDescent="0.2">
      <c r="A5" t="s">
        <v>17026</v>
      </c>
      <c r="B5" t="s">
        <v>84</v>
      </c>
      <c r="C5" t="s">
        <v>156</v>
      </c>
      <c r="D5" t="s">
        <v>17027</v>
      </c>
      <c r="E5" t="s">
        <v>81</v>
      </c>
      <c r="F5" t="s">
        <v>17019</v>
      </c>
      <c r="G5">
        <v>1</v>
      </c>
      <c r="H5">
        <v>0</v>
      </c>
      <c r="I5">
        <v>0</v>
      </c>
      <c r="J5">
        <v>0</v>
      </c>
      <c r="K5">
        <v>0</v>
      </c>
      <c r="L5">
        <v>0</v>
      </c>
      <c r="M5">
        <v>0</v>
      </c>
      <c r="N5">
        <v>0</v>
      </c>
      <c r="O5">
        <v>0</v>
      </c>
      <c r="P5">
        <v>0</v>
      </c>
      <c r="Q5">
        <v>0</v>
      </c>
    </row>
    <row r="6" spans="1:17" x14ac:dyDescent="0.2">
      <c r="A6" t="s">
        <v>17028</v>
      </c>
      <c r="B6" t="s">
        <v>84</v>
      </c>
      <c r="C6" t="s">
        <v>156</v>
      </c>
      <c r="D6" t="s">
        <v>17029</v>
      </c>
      <c r="E6" t="s">
        <v>79</v>
      </c>
      <c r="F6" t="s">
        <v>4875</v>
      </c>
      <c r="G6">
        <v>0</v>
      </c>
      <c r="H6">
        <v>18</v>
      </c>
      <c r="I6">
        <v>3</v>
      </c>
      <c r="J6">
        <v>13</v>
      </c>
      <c r="K6">
        <v>1</v>
      </c>
      <c r="L6">
        <v>1</v>
      </c>
      <c r="M6">
        <v>0</v>
      </c>
      <c r="N6">
        <v>0</v>
      </c>
      <c r="O6">
        <v>0</v>
      </c>
      <c r="P6">
        <v>0</v>
      </c>
      <c r="Q6">
        <v>0</v>
      </c>
    </row>
    <row r="7" spans="1:17" x14ac:dyDescent="0.2">
      <c r="A7" t="s">
        <v>17030</v>
      </c>
      <c r="B7" t="s">
        <v>84</v>
      </c>
      <c r="C7" t="s">
        <v>156</v>
      </c>
      <c r="D7" t="s">
        <v>17029</v>
      </c>
      <c r="E7" t="s">
        <v>79</v>
      </c>
      <c r="F7" t="s">
        <v>4877</v>
      </c>
      <c r="G7">
        <v>0</v>
      </c>
      <c r="H7">
        <v>18</v>
      </c>
      <c r="I7">
        <v>2</v>
      </c>
      <c r="J7">
        <v>14</v>
      </c>
      <c r="K7">
        <v>0</v>
      </c>
      <c r="L7">
        <v>2</v>
      </c>
      <c r="M7">
        <v>0</v>
      </c>
      <c r="N7">
        <v>0</v>
      </c>
      <c r="O7">
        <v>0</v>
      </c>
      <c r="P7">
        <v>0</v>
      </c>
      <c r="Q7">
        <v>0</v>
      </c>
    </row>
    <row r="8" spans="1:17" x14ac:dyDescent="0.2">
      <c r="A8" t="s">
        <v>17031</v>
      </c>
      <c r="B8" t="s">
        <v>84</v>
      </c>
      <c r="C8" t="s">
        <v>156</v>
      </c>
      <c r="D8" t="s">
        <v>17029</v>
      </c>
      <c r="E8" t="s">
        <v>79</v>
      </c>
      <c r="F8" t="s">
        <v>4879</v>
      </c>
      <c r="G8">
        <v>0</v>
      </c>
      <c r="H8">
        <v>0</v>
      </c>
      <c r="I8">
        <v>0</v>
      </c>
      <c r="J8">
        <v>0</v>
      </c>
      <c r="K8">
        <v>0</v>
      </c>
      <c r="L8">
        <v>0</v>
      </c>
      <c r="M8">
        <v>18</v>
      </c>
      <c r="N8">
        <v>0</v>
      </c>
      <c r="O8">
        <v>0</v>
      </c>
      <c r="P8">
        <v>0</v>
      </c>
      <c r="Q8">
        <v>0</v>
      </c>
    </row>
    <row r="9" spans="1:17" x14ac:dyDescent="0.2">
      <c r="A9" t="s">
        <v>17032</v>
      </c>
      <c r="B9" t="s">
        <v>84</v>
      </c>
      <c r="C9" t="s">
        <v>156</v>
      </c>
      <c r="D9" t="s">
        <v>17029</v>
      </c>
      <c r="E9" t="s">
        <v>79</v>
      </c>
      <c r="F9" t="s">
        <v>4881</v>
      </c>
      <c r="G9">
        <v>0</v>
      </c>
      <c r="H9">
        <v>18</v>
      </c>
      <c r="I9">
        <v>2</v>
      </c>
      <c r="J9">
        <v>14</v>
      </c>
      <c r="K9">
        <v>0</v>
      </c>
      <c r="L9">
        <v>2</v>
      </c>
      <c r="M9">
        <v>0</v>
      </c>
      <c r="N9">
        <v>0</v>
      </c>
      <c r="O9">
        <v>0</v>
      </c>
      <c r="P9">
        <v>0</v>
      </c>
      <c r="Q9">
        <v>0</v>
      </c>
    </row>
    <row r="10" spans="1:17" x14ac:dyDescent="0.2">
      <c r="A10" t="s">
        <v>17033</v>
      </c>
      <c r="B10" t="s">
        <v>84</v>
      </c>
      <c r="C10" t="s">
        <v>156</v>
      </c>
      <c r="D10" t="s">
        <v>17029</v>
      </c>
      <c r="E10" t="s">
        <v>79</v>
      </c>
      <c r="F10" t="s">
        <v>4883</v>
      </c>
      <c r="G10">
        <v>0</v>
      </c>
      <c r="H10">
        <v>18</v>
      </c>
      <c r="I10">
        <v>2</v>
      </c>
      <c r="J10">
        <v>14</v>
      </c>
      <c r="K10">
        <v>0</v>
      </c>
      <c r="L10">
        <v>2</v>
      </c>
      <c r="M10">
        <v>0</v>
      </c>
      <c r="N10">
        <v>0</v>
      </c>
      <c r="O10">
        <v>0</v>
      </c>
      <c r="P10">
        <v>0</v>
      </c>
      <c r="Q10">
        <v>0</v>
      </c>
    </row>
    <row r="11" spans="1:17" x14ac:dyDescent="0.2">
      <c r="A11" t="s">
        <v>17034</v>
      </c>
      <c r="B11" t="s">
        <v>84</v>
      </c>
      <c r="C11" t="s">
        <v>156</v>
      </c>
      <c r="D11" t="s">
        <v>17029</v>
      </c>
      <c r="E11" t="s">
        <v>79</v>
      </c>
      <c r="F11" t="s">
        <v>4885</v>
      </c>
      <c r="G11">
        <v>0</v>
      </c>
      <c r="H11">
        <v>0</v>
      </c>
      <c r="I11">
        <v>0</v>
      </c>
      <c r="J11">
        <v>0</v>
      </c>
      <c r="K11">
        <v>0</v>
      </c>
      <c r="L11">
        <v>0</v>
      </c>
      <c r="M11">
        <v>18</v>
      </c>
      <c r="N11">
        <v>0</v>
      </c>
      <c r="O11">
        <v>0</v>
      </c>
      <c r="P11">
        <v>0</v>
      </c>
      <c r="Q11">
        <v>0</v>
      </c>
    </row>
    <row r="12" spans="1:17" x14ac:dyDescent="0.2">
      <c r="A12" t="s">
        <v>17035</v>
      </c>
      <c r="B12" t="s">
        <v>84</v>
      </c>
      <c r="C12" t="s">
        <v>156</v>
      </c>
      <c r="D12" t="s">
        <v>17029</v>
      </c>
      <c r="E12" t="s">
        <v>79</v>
      </c>
      <c r="F12" t="s">
        <v>4887</v>
      </c>
      <c r="G12">
        <v>0</v>
      </c>
      <c r="H12">
        <v>18</v>
      </c>
      <c r="I12">
        <v>2</v>
      </c>
      <c r="J12">
        <v>14</v>
      </c>
      <c r="K12">
        <v>0</v>
      </c>
      <c r="L12">
        <v>2</v>
      </c>
      <c r="M12">
        <v>0</v>
      </c>
      <c r="N12">
        <v>0</v>
      </c>
      <c r="O12">
        <v>0</v>
      </c>
      <c r="P12">
        <v>0</v>
      </c>
      <c r="Q12">
        <v>0</v>
      </c>
    </row>
    <row r="13" spans="1:17" x14ac:dyDescent="0.2">
      <c r="A13" t="s">
        <v>17036</v>
      </c>
      <c r="B13" t="s">
        <v>84</v>
      </c>
      <c r="C13" t="s">
        <v>156</v>
      </c>
      <c r="D13" t="s">
        <v>17029</v>
      </c>
      <c r="E13" t="s">
        <v>79</v>
      </c>
      <c r="F13" t="s">
        <v>4889</v>
      </c>
      <c r="G13">
        <v>0</v>
      </c>
      <c r="H13">
        <v>0</v>
      </c>
      <c r="I13">
        <v>0</v>
      </c>
      <c r="J13">
        <v>0</v>
      </c>
      <c r="K13">
        <v>0</v>
      </c>
      <c r="L13">
        <v>0</v>
      </c>
      <c r="M13">
        <v>18</v>
      </c>
      <c r="N13">
        <v>0</v>
      </c>
      <c r="O13">
        <v>0</v>
      </c>
      <c r="P13">
        <v>0</v>
      </c>
      <c r="Q13">
        <v>0</v>
      </c>
    </row>
    <row r="14" spans="1:17" x14ac:dyDescent="0.2">
      <c r="A14" t="s">
        <v>17037</v>
      </c>
      <c r="B14" t="s">
        <v>84</v>
      </c>
      <c r="C14" t="s">
        <v>156</v>
      </c>
      <c r="D14" t="s">
        <v>17029</v>
      </c>
      <c r="E14" t="s">
        <v>79</v>
      </c>
      <c r="F14" t="s">
        <v>4871</v>
      </c>
      <c r="G14">
        <v>0</v>
      </c>
      <c r="H14">
        <v>0</v>
      </c>
      <c r="I14">
        <v>0</v>
      </c>
      <c r="J14">
        <v>0</v>
      </c>
      <c r="K14">
        <v>0</v>
      </c>
      <c r="L14">
        <v>0</v>
      </c>
      <c r="M14">
        <v>0</v>
      </c>
      <c r="N14">
        <v>12</v>
      </c>
      <c r="O14">
        <v>11</v>
      </c>
      <c r="P14">
        <v>1</v>
      </c>
      <c r="Q14">
        <v>0</v>
      </c>
    </row>
    <row r="15" spans="1:17" x14ac:dyDescent="0.2">
      <c r="A15" t="s">
        <v>17038</v>
      </c>
      <c r="B15" t="s">
        <v>84</v>
      </c>
      <c r="C15" t="s">
        <v>156</v>
      </c>
      <c r="D15" t="s">
        <v>17029</v>
      </c>
      <c r="E15" t="s">
        <v>79</v>
      </c>
      <c r="F15" t="s">
        <v>4873</v>
      </c>
      <c r="G15">
        <v>0</v>
      </c>
      <c r="H15">
        <v>0</v>
      </c>
      <c r="I15">
        <v>0</v>
      </c>
      <c r="J15">
        <v>0</v>
      </c>
      <c r="K15">
        <v>0</v>
      </c>
      <c r="L15">
        <v>0</v>
      </c>
      <c r="M15">
        <v>0</v>
      </c>
      <c r="N15">
        <v>9</v>
      </c>
      <c r="O15">
        <v>8</v>
      </c>
      <c r="P15">
        <v>1</v>
      </c>
      <c r="Q15">
        <v>0</v>
      </c>
    </row>
    <row r="16" spans="1:17" x14ac:dyDescent="0.2">
      <c r="A16" t="s">
        <v>17039</v>
      </c>
      <c r="B16" t="s">
        <v>84</v>
      </c>
      <c r="C16" t="s">
        <v>156</v>
      </c>
      <c r="D16" t="s">
        <v>17029</v>
      </c>
      <c r="E16" t="s">
        <v>79</v>
      </c>
      <c r="F16" t="s">
        <v>17019</v>
      </c>
      <c r="G16">
        <v>18</v>
      </c>
      <c r="H16">
        <v>0</v>
      </c>
      <c r="I16">
        <v>0</v>
      </c>
      <c r="J16">
        <v>0</v>
      </c>
      <c r="K16">
        <v>0</v>
      </c>
      <c r="L16">
        <v>0</v>
      </c>
      <c r="M16">
        <v>0</v>
      </c>
      <c r="N16">
        <v>0</v>
      </c>
      <c r="O16">
        <v>0</v>
      </c>
      <c r="P16">
        <v>0</v>
      </c>
      <c r="Q16">
        <v>0</v>
      </c>
    </row>
    <row r="17" spans="1:17" x14ac:dyDescent="0.2">
      <c r="A17" t="s">
        <v>17040</v>
      </c>
      <c r="B17" t="s">
        <v>84</v>
      </c>
      <c r="C17" t="s">
        <v>156</v>
      </c>
      <c r="D17" t="s">
        <v>17029</v>
      </c>
      <c r="E17" t="s">
        <v>81</v>
      </c>
      <c r="F17" t="s">
        <v>4875</v>
      </c>
      <c r="G17">
        <v>0</v>
      </c>
      <c r="H17">
        <v>18</v>
      </c>
      <c r="I17">
        <v>1</v>
      </c>
      <c r="J17">
        <v>10</v>
      </c>
      <c r="K17">
        <v>5</v>
      </c>
      <c r="L17">
        <v>2</v>
      </c>
      <c r="M17">
        <v>0</v>
      </c>
      <c r="N17">
        <v>0</v>
      </c>
      <c r="O17">
        <v>0</v>
      </c>
      <c r="P17">
        <v>0</v>
      </c>
      <c r="Q17">
        <v>0</v>
      </c>
    </row>
    <row r="18" spans="1:17" x14ac:dyDescent="0.2">
      <c r="A18" t="s">
        <v>17041</v>
      </c>
      <c r="B18" t="s">
        <v>84</v>
      </c>
      <c r="C18" t="s">
        <v>156</v>
      </c>
      <c r="D18" t="s">
        <v>17029</v>
      </c>
      <c r="E18" t="s">
        <v>81</v>
      </c>
      <c r="F18" t="s">
        <v>4877</v>
      </c>
      <c r="G18">
        <v>0</v>
      </c>
      <c r="H18">
        <v>18</v>
      </c>
      <c r="I18">
        <v>1</v>
      </c>
      <c r="J18">
        <v>9</v>
      </c>
      <c r="K18">
        <v>4</v>
      </c>
      <c r="L18">
        <v>4</v>
      </c>
      <c r="M18">
        <v>0</v>
      </c>
      <c r="N18">
        <v>0</v>
      </c>
      <c r="O18">
        <v>0</v>
      </c>
      <c r="P18">
        <v>0</v>
      </c>
      <c r="Q18">
        <v>0</v>
      </c>
    </row>
    <row r="19" spans="1:17" x14ac:dyDescent="0.2">
      <c r="A19" t="s">
        <v>17042</v>
      </c>
      <c r="B19" t="s">
        <v>84</v>
      </c>
      <c r="C19" t="s">
        <v>156</v>
      </c>
      <c r="D19" t="s">
        <v>17029</v>
      </c>
      <c r="E19" t="s">
        <v>81</v>
      </c>
      <c r="F19" t="s">
        <v>4879</v>
      </c>
      <c r="G19">
        <v>0</v>
      </c>
      <c r="H19">
        <v>0</v>
      </c>
      <c r="I19">
        <v>0</v>
      </c>
      <c r="J19">
        <v>0</v>
      </c>
      <c r="K19">
        <v>0</v>
      </c>
      <c r="L19">
        <v>0</v>
      </c>
      <c r="M19">
        <v>18</v>
      </c>
      <c r="N19">
        <v>0</v>
      </c>
      <c r="O19">
        <v>0</v>
      </c>
      <c r="P19">
        <v>0</v>
      </c>
      <c r="Q19">
        <v>0</v>
      </c>
    </row>
    <row r="20" spans="1:17" x14ac:dyDescent="0.2">
      <c r="A20" t="s">
        <v>17043</v>
      </c>
      <c r="B20" t="s">
        <v>84</v>
      </c>
      <c r="C20" t="s">
        <v>156</v>
      </c>
      <c r="D20" t="s">
        <v>17029</v>
      </c>
      <c r="E20" t="s">
        <v>81</v>
      </c>
      <c r="F20" t="s">
        <v>4881</v>
      </c>
      <c r="G20">
        <v>0</v>
      </c>
      <c r="H20">
        <v>18</v>
      </c>
      <c r="I20">
        <v>1</v>
      </c>
      <c r="J20">
        <v>9</v>
      </c>
      <c r="K20">
        <v>4</v>
      </c>
      <c r="L20">
        <v>4</v>
      </c>
      <c r="M20">
        <v>0</v>
      </c>
      <c r="N20">
        <v>0</v>
      </c>
      <c r="O20">
        <v>0</v>
      </c>
      <c r="P20">
        <v>0</v>
      </c>
      <c r="Q20">
        <v>0</v>
      </c>
    </row>
    <row r="21" spans="1:17" x14ac:dyDescent="0.2">
      <c r="A21" t="s">
        <v>17044</v>
      </c>
      <c r="B21" t="s">
        <v>84</v>
      </c>
      <c r="C21" t="s">
        <v>156</v>
      </c>
      <c r="D21" t="s">
        <v>17029</v>
      </c>
      <c r="E21" t="s">
        <v>81</v>
      </c>
      <c r="F21" t="s">
        <v>4883</v>
      </c>
      <c r="G21">
        <v>0</v>
      </c>
      <c r="H21">
        <v>18</v>
      </c>
      <c r="I21">
        <v>1</v>
      </c>
      <c r="J21">
        <v>9</v>
      </c>
      <c r="K21">
        <v>5</v>
      </c>
      <c r="L21">
        <v>3</v>
      </c>
      <c r="M21">
        <v>0</v>
      </c>
      <c r="N21">
        <v>0</v>
      </c>
      <c r="O21">
        <v>0</v>
      </c>
      <c r="P21">
        <v>0</v>
      </c>
      <c r="Q21">
        <v>0</v>
      </c>
    </row>
    <row r="22" spans="1:17" x14ac:dyDescent="0.2">
      <c r="A22" t="s">
        <v>17045</v>
      </c>
      <c r="B22" t="s">
        <v>84</v>
      </c>
      <c r="C22" t="s">
        <v>156</v>
      </c>
      <c r="D22" t="s">
        <v>17029</v>
      </c>
      <c r="E22" t="s">
        <v>81</v>
      </c>
      <c r="F22" t="s">
        <v>4885</v>
      </c>
      <c r="G22">
        <v>0</v>
      </c>
      <c r="H22">
        <v>0</v>
      </c>
      <c r="I22">
        <v>0</v>
      </c>
      <c r="J22">
        <v>0</v>
      </c>
      <c r="K22">
        <v>0</v>
      </c>
      <c r="L22">
        <v>0</v>
      </c>
      <c r="M22">
        <v>18</v>
      </c>
      <c r="N22">
        <v>0</v>
      </c>
      <c r="O22">
        <v>0</v>
      </c>
      <c r="P22">
        <v>0</v>
      </c>
      <c r="Q22">
        <v>0</v>
      </c>
    </row>
    <row r="23" spans="1:17" x14ac:dyDescent="0.2">
      <c r="A23" t="s">
        <v>17046</v>
      </c>
      <c r="B23" t="s">
        <v>84</v>
      </c>
      <c r="C23" t="s">
        <v>156</v>
      </c>
      <c r="D23" t="s">
        <v>17029</v>
      </c>
      <c r="E23" t="s">
        <v>81</v>
      </c>
      <c r="F23" t="s">
        <v>4887</v>
      </c>
      <c r="G23">
        <v>0</v>
      </c>
      <c r="H23">
        <v>18</v>
      </c>
      <c r="I23">
        <v>1</v>
      </c>
      <c r="J23">
        <v>9</v>
      </c>
      <c r="K23">
        <v>7</v>
      </c>
      <c r="L23">
        <v>1</v>
      </c>
      <c r="M23">
        <v>0</v>
      </c>
      <c r="N23">
        <v>0</v>
      </c>
      <c r="O23">
        <v>0</v>
      </c>
      <c r="P23">
        <v>0</v>
      </c>
      <c r="Q23">
        <v>0</v>
      </c>
    </row>
    <row r="24" spans="1:17" x14ac:dyDescent="0.2">
      <c r="A24" t="s">
        <v>17047</v>
      </c>
      <c r="B24" t="s">
        <v>84</v>
      </c>
      <c r="C24" t="s">
        <v>156</v>
      </c>
      <c r="D24" t="s">
        <v>17029</v>
      </c>
      <c r="E24" t="s">
        <v>81</v>
      </c>
      <c r="F24" t="s">
        <v>4889</v>
      </c>
      <c r="G24">
        <v>0</v>
      </c>
      <c r="H24">
        <v>0</v>
      </c>
      <c r="I24">
        <v>0</v>
      </c>
      <c r="J24">
        <v>0</v>
      </c>
      <c r="K24">
        <v>0</v>
      </c>
      <c r="L24">
        <v>0</v>
      </c>
      <c r="M24">
        <v>18</v>
      </c>
      <c r="N24">
        <v>0</v>
      </c>
      <c r="O24">
        <v>0</v>
      </c>
      <c r="P24">
        <v>0</v>
      </c>
      <c r="Q24">
        <v>0</v>
      </c>
    </row>
    <row r="25" spans="1:17" x14ac:dyDescent="0.2">
      <c r="A25" t="s">
        <v>17048</v>
      </c>
      <c r="B25" t="s">
        <v>84</v>
      </c>
      <c r="C25" t="s">
        <v>156</v>
      </c>
      <c r="D25" t="s">
        <v>17029</v>
      </c>
      <c r="E25" t="s">
        <v>81</v>
      </c>
      <c r="F25" t="s">
        <v>4871</v>
      </c>
      <c r="G25">
        <v>0</v>
      </c>
      <c r="H25">
        <v>0</v>
      </c>
      <c r="I25">
        <v>0</v>
      </c>
      <c r="J25">
        <v>0</v>
      </c>
      <c r="K25">
        <v>0</v>
      </c>
      <c r="L25">
        <v>0</v>
      </c>
      <c r="M25">
        <v>0</v>
      </c>
      <c r="N25">
        <v>10</v>
      </c>
      <c r="O25">
        <v>7</v>
      </c>
      <c r="P25">
        <v>2</v>
      </c>
      <c r="Q25">
        <v>1</v>
      </c>
    </row>
    <row r="26" spans="1:17" x14ac:dyDescent="0.2">
      <c r="A26" t="s">
        <v>17049</v>
      </c>
      <c r="B26" t="s">
        <v>84</v>
      </c>
      <c r="C26" t="s">
        <v>156</v>
      </c>
      <c r="D26" t="s">
        <v>17029</v>
      </c>
      <c r="E26" t="s">
        <v>81</v>
      </c>
      <c r="F26" t="s">
        <v>4873</v>
      </c>
      <c r="G26">
        <v>0</v>
      </c>
      <c r="H26">
        <v>0</v>
      </c>
      <c r="I26">
        <v>0</v>
      </c>
      <c r="J26">
        <v>0</v>
      </c>
      <c r="K26">
        <v>0</v>
      </c>
      <c r="L26">
        <v>0</v>
      </c>
      <c r="M26">
        <v>0</v>
      </c>
      <c r="N26">
        <v>6</v>
      </c>
      <c r="O26">
        <v>5</v>
      </c>
      <c r="P26">
        <v>1</v>
      </c>
      <c r="Q26">
        <v>0</v>
      </c>
    </row>
    <row r="27" spans="1:17" x14ac:dyDescent="0.2">
      <c r="A27" t="s">
        <v>17050</v>
      </c>
      <c r="B27" t="s">
        <v>84</v>
      </c>
      <c r="C27" t="s">
        <v>156</v>
      </c>
      <c r="D27" t="s">
        <v>17029</v>
      </c>
      <c r="E27" t="s">
        <v>81</v>
      </c>
      <c r="F27" t="s">
        <v>17019</v>
      </c>
      <c r="G27">
        <v>18</v>
      </c>
      <c r="H27">
        <v>0</v>
      </c>
      <c r="I27">
        <v>0</v>
      </c>
      <c r="J27">
        <v>0</v>
      </c>
      <c r="K27">
        <v>0</v>
      </c>
      <c r="L27">
        <v>0</v>
      </c>
      <c r="M27">
        <v>0</v>
      </c>
      <c r="N27">
        <v>0</v>
      </c>
      <c r="O27">
        <v>0</v>
      </c>
      <c r="P27">
        <v>0</v>
      </c>
      <c r="Q27">
        <v>0</v>
      </c>
    </row>
    <row r="28" spans="1:17" x14ac:dyDescent="0.2">
      <c r="A28" t="s">
        <v>17051</v>
      </c>
      <c r="B28" t="s">
        <v>84</v>
      </c>
      <c r="C28" t="s">
        <v>156</v>
      </c>
      <c r="D28" t="s">
        <v>17021</v>
      </c>
      <c r="E28" t="s">
        <v>79</v>
      </c>
      <c r="F28" t="s">
        <v>17022</v>
      </c>
      <c r="G28">
        <v>0</v>
      </c>
      <c r="H28">
        <v>0</v>
      </c>
      <c r="I28">
        <v>0</v>
      </c>
      <c r="J28">
        <v>0</v>
      </c>
      <c r="K28">
        <v>0</v>
      </c>
      <c r="L28">
        <v>0</v>
      </c>
      <c r="M28">
        <v>0</v>
      </c>
      <c r="N28">
        <v>4</v>
      </c>
      <c r="O28">
        <v>3</v>
      </c>
      <c r="P28">
        <v>1</v>
      </c>
      <c r="Q28">
        <v>0</v>
      </c>
    </row>
    <row r="29" spans="1:17" x14ac:dyDescent="0.2">
      <c r="A29" t="s">
        <v>17052</v>
      </c>
      <c r="B29" t="s">
        <v>84</v>
      </c>
      <c r="C29" t="s">
        <v>156</v>
      </c>
      <c r="D29" t="s">
        <v>17021</v>
      </c>
      <c r="E29" t="s">
        <v>79</v>
      </c>
      <c r="F29" t="s">
        <v>17019</v>
      </c>
      <c r="G29">
        <v>4</v>
      </c>
      <c r="H29">
        <v>0</v>
      </c>
      <c r="I29">
        <v>0</v>
      </c>
      <c r="J29">
        <v>0</v>
      </c>
      <c r="K29">
        <v>0</v>
      </c>
      <c r="L29">
        <v>0</v>
      </c>
      <c r="M29">
        <v>0</v>
      </c>
      <c r="N29">
        <v>0</v>
      </c>
      <c r="O29">
        <v>0</v>
      </c>
      <c r="P29">
        <v>0</v>
      </c>
      <c r="Q29">
        <v>0</v>
      </c>
    </row>
    <row r="30" spans="1:17" x14ac:dyDescent="0.2">
      <c r="A30" t="s">
        <v>17053</v>
      </c>
      <c r="B30" t="s">
        <v>84</v>
      </c>
      <c r="C30" t="s">
        <v>156</v>
      </c>
      <c r="D30" t="s">
        <v>17021</v>
      </c>
      <c r="E30" t="s">
        <v>81</v>
      </c>
      <c r="F30" t="s">
        <v>17022</v>
      </c>
      <c r="G30">
        <v>0</v>
      </c>
      <c r="H30">
        <v>0</v>
      </c>
      <c r="I30">
        <v>0</v>
      </c>
      <c r="J30">
        <v>0</v>
      </c>
      <c r="K30">
        <v>0</v>
      </c>
      <c r="L30">
        <v>0</v>
      </c>
      <c r="M30">
        <v>0</v>
      </c>
      <c r="N30">
        <v>2</v>
      </c>
      <c r="O30">
        <v>1</v>
      </c>
      <c r="P30">
        <v>1</v>
      </c>
      <c r="Q30">
        <v>0</v>
      </c>
    </row>
    <row r="31" spans="1:17" x14ac:dyDescent="0.2">
      <c r="A31" t="s">
        <v>17054</v>
      </c>
      <c r="B31" t="s">
        <v>84</v>
      </c>
      <c r="C31" t="s">
        <v>156</v>
      </c>
      <c r="D31" t="s">
        <v>17021</v>
      </c>
      <c r="E31" t="s">
        <v>81</v>
      </c>
      <c r="F31" t="s">
        <v>17019</v>
      </c>
      <c r="G31">
        <v>2</v>
      </c>
      <c r="H31">
        <v>0</v>
      </c>
      <c r="I31">
        <v>0</v>
      </c>
      <c r="J31">
        <v>0</v>
      </c>
      <c r="K31">
        <v>0</v>
      </c>
      <c r="L31">
        <v>0</v>
      </c>
      <c r="M31">
        <v>0</v>
      </c>
      <c r="N31">
        <v>0</v>
      </c>
      <c r="O31">
        <v>0</v>
      </c>
      <c r="P31">
        <v>0</v>
      </c>
      <c r="Q31">
        <v>0</v>
      </c>
    </row>
    <row r="32" spans="1:17" x14ac:dyDescent="0.2">
      <c r="A32" t="s">
        <v>17055</v>
      </c>
      <c r="B32" t="s">
        <v>84</v>
      </c>
      <c r="C32" t="s">
        <v>156</v>
      </c>
      <c r="D32" t="s">
        <v>17025</v>
      </c>
      <c r="E32" t="s">
        <v>79</v>
      </c>
      <c r="F32" t="s">
        <v>17019</v>
      </c>
      <c r="G32">
        <v>1</v>
      </c>
      <c r="H32">
        <v>0</v>
      </c>
      <c r="I32">
        <v>0</v>
      </c>
      <c r="J32">
        <v>0</v>
      </c>
      <c r="K32">
        <v>0</v>
      </c>
      <c r="L32">
        <v>0</v>
      </c>
      <c r="M32">
        <v>0</v>
      </c>
      <c r="N32">
        <v>0</v>
      </c>
      <c r="O32">
        <v>0</v>
      </c>
      <c r="P32">
        <v>0</v>
      </c>
      <c r="Q32">
        <v>0</v>
      </c>
    </row>
    <row r="33" spans="1:17" x14ac:dyDescent="0.2">
      <c r="A33" t="s">
        <v>17056</v>
      </c>
      <c r="B33" t="s">
        <v>84</v>
      </c>
      <c r="C33" t="s">
        <v>157</v>
      </c>
      <c r="D33" t="s">
        <v>17029</v>
      </c>
      <c r="E33" t="s">
        <v>79</v>
      </c>
      <c r="F33" t="s">
        <v>4875</v>
      </c>
      <c r="G33">
        <v>0</v>
      </c>
      <c r="H33">
        <v>3</v>
      </c>
      <c r="I33">
        <v>0</v>
      </c>
      <c r="J33">
        <v>3</v>
      </c>
      <c r="K33">
        <v>0</v>
      </c>
      <c r="L33">
        <v>0</v>
      </c>
      <c r="M33">
        <v>0</v>
      </c>
      <c r="N33">
        <v>0</v>
      </c>
      <c r="O33">
        <v>0</v>
      </c>
      <c r="P33">
        <v>0</v>
      </c>
      <c r="Q33">
        <v>0</v>
      </c>
    </row>
    <row r="34" spans="1:17" x14ac:dyDescent="0.2">
      <c r="A34" t="s">
        <v>17057</v>
      </c>
      <c r="B34" t="s">
        <v>84</v>
      </c>
      <c r="C34" t="s">
        <v>157</v>
      </c>
      <c r="D34" t="s">
        <v>17029</v>
      </c>
      <c r="E34" t="s">
        <v>79</v>
      </c>
      <c r="F34" t="s">
        <v>4877</v>
      </c>
      <c r="G34">
        <v>0</v>
      </c>
      <c r="H34">
        <v>3</v>
      </c>
      <c r="I34">
        <v>0</v>
      </c>
      <c r="J34">
        <v>3</v>
      </c>
      <c r="K34">
        <v>0</v>
      </c>
      <c r="L34">
        <v>0</v>
      </c>
      <c r="M34">
        <v>0</v>
      </c>
      <c r="N34">
        <v>0</v>
      </c>
      <c r="O34">
        <v>0</v>
      </c>
      <c r="P34">
        <v>0</v>
      </c>
      <c r="Q34">
        <v>0</v>
      </c>
    </row>
    <row r="35" spans="1:17" x14ac:dyDescent="0.2">
      <c r="A35" t="s">
        <v>17058</v>
      </c>
      <c r="B35" t="s">
        <v>84</v>
      </c>
      <c r="C35" t="s">
        <v>157</v>
      </c>
      <c r="D35" t="s">
        <v>17029</v>
      </c>
      <c r="E35" t="s">
        <v>79</v>
      </c>
      <c r="F35" t="s">
        <v>4879</v>
      </c>
      <c r="G35">
        <v>0</v>
      </c>
      <c r="H35">
        <v>0</v>
      </c>
      <c r="I35">
        <v>0</v>
      </c>
      <c r="J35">
        <v>0</v>
      </c>
      <c r="K35">
        <v>0</v>
      </c>
      <c r="L35">
        <v>0</v>
      </c>
      <c r="M35">
        <v>3</v>
      </c>
      <c r="N35">
        <v>0</v>
      </c>
      <c r="O35">
        <v>0</v>
      </c>
      <c r="P35">
        <v>0</v>
      </c>
      <c r="Q35">
        <v>0</v>
      </c>
    </row>
    <row r="36" spans="1:17" x14ac:dyDescent="0.2">
      <c r="A36" t="s">
        <v>17059</v>
      </c>
      <c r="B36" t="s">
        <v>84</v>
      </c>
      <c r="C36" t="s">
        <v>157</v>
      </c>
      <c r="D36" t="s">
        <v>17029</v>
      </c>
      <c r="E36" t="s">
        <v>79</v>
      </c>
      <c r="F36" t="s">
        <v>4881</v>
      </c>
      <c r="G36">
        <v>0</v>
      </c>
      <c r="H36">
        <v>3</v>
      </c>
      <c r="I36">
        <v>0</v>
      </c>
      <c r="J36">
        <v>3</v>
      </c>
      <c r="K36">
        <v>0</v>
      </c>
      <c r="L36">
        <v>0</v>
      </c>
      <c r="M36">
        <v>0</v>
      </c>
      <c r="N36">
        <v>0</v>
      </c>
      <c r="O36">
        <v>0</v>
      </c>
      <c r="P36">
        <v>0</v>
      </c>
      <c r="Q36">
        <v>0</v>
      </c>
    </row>
    <row r="37" spans="1:17" x14ac:dyDescent="0.2">
      <c r="A37" t="s">
        <v>17060</v>
      </c>
      <c r="B37" t="s">
        <v>84</v>
      </c>
      <c r="C37" t="s">
        <v>157</v>
      </c>
      <c r="D37" t="s">
        <v>17029</v>
      </c>
      <c r="E37" t="s">
        <v>79</v>
      </c>
      <c r="F37" t="s">
        <v>4883</v>
      </c>
      <c r="G37">
        <v>0</v>
      </c>
      <c r="H37">
        <v>3</v>
      </c>
      <c r="I37">
        <v>0</v>
      </c>
      <c r="J37">
        <v>3</v>
      </c>
      <c r="K37">
        <v>0</v>
      </c>
      <c r="L37">
        <v>0</v>
      </c>
      <c r="M37">
        <v>0</v>
      </c>
      <c r="N37">
        <v>0</v>
      </c>
      <c r="O37">
        <v>0</v>
      </c>
      <c r="P37">
        <v>0</v>
      </c>
      <c r="Q37">
        <v>0</v>
      </c>
    </row>
    <row r="38" spans="1:17" x14ac:dyDescent="0.2">
      <c r="A38" t="s">
        <v>17061</v>
      </c>
      <c r="B38" t="s">
        <v>84</v>
      </c>
      <c r="C38" t="s">
        <v>157</v>
      </c>
      <c r="D38" t="s">
        <v>17029</v>
      </c>
      <c r="E38" t="s">
        <v>79</v>
      </c>
      <c r="F38" t="s">
        <v>4885</v>
      </c>
      <c r="G38">
        <v>0</v>
      </c>
      <c r="H38">
        <v>0</v>
      </c>
      <c r="I38">
        <v>0</v>
      </c>
      <c r="J38">
        <v>0</v>
      </c>
      <c r="K38">
        <v>0</v>
      </c>
      <c r="L38">
        <v>0</v>
      </c>
      <c r="M38">
        <v>3</v>
      </c>
      <c r="N38">
        <v>0</v>
      </c>
      <c r="O38">
        <v>0</v>
      </c>
      <c r="P38">
        <v>0</v>
      </c>
      <c r="Q38">
        <v>0</v>
      </c>
    </row>
    <row r="39" spans="1:17" x14ac:dyDescent="0.2">
      <c r="A39" t="s">
        <v>17062</v>
      </c>
      <c r="B39" t="s">
        <v>84</v>
      </c>
      <c r="C39" t="s">
        <v>157</v>
      </c>
      <c r="D39" t="s">
        <v>17029</v>
      </c>
      <c r="E39" t="s">
        <v>79</v>
      </c>
      <c r="F39" t="s">
        <v>4887</v>
      </c>
      <c r="G39">
        <v>0</v>
      </c>
      <c r="H39">
        <v>3</v>
      </c>
      <c r="I39">
        <v>0</v>
      </c>
      <c r="J39">
        <v>3</v>
      </c>
      <c r="K39">
        <v>0</v>
      </c>
      <c r="L39">
        <v>0</v>
      </c>
      <c r="M39">
        <v>0</v>
      </c>
      <c r="N39">
        <v>0</v>
      </c>
      <c r="O39">
        <v>0</v>
      </c>
      <c r="P39">
        <v>0</v>
      </c>
      <c r="Q39">
        <v>0</v>
      </c>
    </row>
    <row r="40" spans="1:17" x14ac:dyDescent="0.2">
      <c r="A40" t="s">
        <v>17063</v>
      </c>
      <c r="B40" t="s">
        <v>84</v>
      </c>
      <c r="C40" t="s">
        <v>157</v>
      </c>
      <c r="D40" t="s">
        <v>17029</v>
      </c>
      <c r="E40" t="s">
        <v>79</v>
      </c>
      <c r="F40" t="s">
        <v>4889</v>
      </c>
      <c r="G40">
        <v>0</v>
      </c>
      <c r="H40">
        <v>0</v>
      </c>
      <c r="I40">
        <v>0</v>
      </c>
      <c r="J40">
        <v>0</v>
      </c>
      <c r="K40">
        <v>0</v>
      </c>
      <c r="L40">
        <v>0</v>
      </c>
      <c r="M40">
        <v>3</v>
      </c>
      <c r="N40">
        <v>0</v>
      </c>
      <c r="O40">
        <v>0</v>
      </c>
      <c r="P40">
        <v>0</v>
      </c>
      <c r="Q40">
        <v>0</v>
      </c>
    </row>
    <row r="41" spans="1:17" x14ac:dyDescent="0.2">
      <c r="A41" t="s">
        <v>17064</v>
      </c>
      <c r="B41" t="s">
        <v>84</v>
      </c>
      <c r="C41" t="s">
        <v>157</v>
      </c>
      <c r="D41" t="s">
        <v>17029</v>
      </c>
      <c r="E41" t="s">
        <v>79</v>
      </c>
      <c r="F41" t="s">
        <v>4871</v>
      </c>
      <c r="G41">
        <v>0</v>
      </c>
      <c r="H41">
        <v>0</v>
      </c>
      <c r="I41">
        <v>0</v>
      </c>
      <c r="J41">
        <v>0</v>
      </c>
      <c r="K41">
        <v>0</v>
      </c>
      <c r="L41">
        <v>0</v>
      </c>
      <c r="M41">
        <v>0</v>
      </c>
      <c r="N41">
        <v>3</v>
      </c>
      <c r="O41">
        <v>3</v>
      </c>
      <c r="P41">
        <v>0</v>
      </c>
      <c r="Q41">
        <v>0</v>
      </c>
    </row>
    <row r="42" spans="1:17" x14ac:dyDescent="0.2">
      <c r="A42" t="s">
        <v>17065</v>
      </c>
      <c r="B42" t="s">
        <v>84</v>
      </c>
      <c r="C42" t="s">
        <v>157</v>
      </c>
      <c r="D42" t="s">
        <v>17029</v>
      </c>
      <c r="E42" t="s">
        <v>79</v>
      </c>
      <c r="F42" t="s">
        <v>4873</v>
      </c>
      <c r="G42">
        <v>0</v>
      </c>
      <c r="H42">
        <v>0</v>
      </c>
      <c r="I42">
        <v>0</v>
      </c>
      <c r="J42">
        <v>0</v>
      </c>
      <c r="K42">
        <v>0</v>
      </c>
      <c r="L42">
        <v>0</v>
      </c>
      <c r="M42">
        <v>0</v>
      </c>
      <c r="N42">
        <v>2</v>
      </c>
      <c r="O42">
        <v>2</v>
      </c>
      <c r="P42">
        <v>0</v>
      </c>
      <c r="Q42">
        <v>0</v>
      </c>
    </row>
    <row r="43" spans="1:17" x14ac:dyDescent="0.2">
      <c r="A43" t="s">
        <v>17066</v>
      </c>
      <c r="B43" t="s">
        <v>84</v>
      </c>
      <c r="C43" t="s">
        <v>157</v>
      </c>
      <c r="D43" t="s">
        <v>17029</v>
      </c>
      <c r="E43" t="s">
        <v>79</v>
      </c>
      <c r="F43" t="s">
        <v>17019</v>
      </c>
      <c r="G43">
        <v>3</v>
      </c>
      <c r="H43">
        <v>0</v>
      </c>
      <c r="I43">
        <v>0</v>
      </c>
      <c r="J43">
        <v>0</v>
      </c>
      <c r="K43">
        <v>0</v>
      </c>
      <c r="L43">
        <v>0</v>
      </c>
      <c r="M43">
        <v>0</v>
      </c>
      <c r="N43">
        <v>0</v>
      </c>
      <c r="O43">
        <v>0</v>
      </c>
      <c r="P43">
        <v>0</v>
      </c>
      <c r="Q43">
        <v>0</v>
      </c>
    </row>
    <row r="44" spans="1:17" x14ac:dyDescent="0.2">
      <c r="A44" t="s">
        <v>17067</v>
      </c>
      <c r="B44" t="s">
        <v>84</v>
      </c>
      <c r="C44" t="s">
        <v>157</v>
      </c>
      <c r="D44" t="s">
        <v>17029</v>
      </c>
      <c r="E44" t="s">
        <v>81</v>
      </c>
      <c r="F44" t="s">
        <v>4875</v>
      </c>
      <c r="G44">
        <v>0</v>
      </c>
      <c r="H44">
        <v>6</v>
      </c>
      <c r="I44">
        <v>0</v>
      </c>
      <c r="J44">
        <v>6</v>
      </c>
      <c r="K44">
        <v>0</v>
      </c>
      <c r="L44">
        <v>0</v>
      </c>
      <c r="M44">
        <v>0</v>
      </c>
      <c r="N44">
        <v>0</v>
      </c>
      <c r="O44">
        <v>0</v>
      </c>
      <c r="P44">
        <v>0</v>
      </c>
      <c r="Q44">
        <v>0</v>
      </c>
    </row>
    <row r="45" spans="1:17" x14ac:dyDescent="0.2">
      <c r="A45" t="s">
        <v>17068</v>
      </c>
      <c r="B45" t="s">
        <v>84</v>
      </c>
      <c r="C45" t="s">
        <v>157</v>
      </c>
      <c r="D45" t="s">
        <v>17029</v>
      </c>
      <c r="E45" t="s">
        <v>81</v>
      </c>
      <c r="F45" t="s">
        <v>4877</v>
      </c>
      <c r="G45">
        <v>0</v>
      </c>
      <c r="H45">
        <v>6</v>
      </c>
      <c r="I45">
        <v>0</v>
      </c>
      <c r="J45">
        <v>4</v>
      </c>
      <c r="K45">
        <v>1</v>
      </c>
      <c r="L45">
        <v>1</v>
      </c>
      <c r="M45">
        <v>0</v>
      </c>
      <c r="N45">
        <v>0</v>
      </c>
      <c r="O45">
        <v>0</v>
      </c>
      <c r="P45">
        <v>0</v>
      </c>
      <c r="Q45">
        <v>0</v>
      </c>
    </row>
    <row r="46" spans="1:17" x14ac:dyDescent="0.2">
      <c r="A46" t="s">
        <v>17069</v>
      </c>
      <c r="B46" t="s">
        <v>84</v>
      </c>
      <c r="C46" t="s">
        <v>157</v>
      </c>
      <c r="D46" t="s">
        <v>17029</v>
      </c>
      <c r="E46" t="s">
        <v>81</v>
      </c>
      <c r="F46" t="s">
        <v>4879</v>
      </c>
      <c r="G46">
        <v>0</v>
      </c>
      <c r="H46">
        <v>0</v>
      </c>
      <c r="I46">
        <v>0</v>
      </c>
      <c r="J46">
        <v>0</v>
      </c>
      <c r="K46">
        <v>0</v>
      </c>
      <c r="L46">
        <v>0</v>
      </c>
      <c r="M46">
        <v>6</v>
      </c>
      <c r="N46">
        <v>0</v>
      </c>
      <c r="O46">
        <v>0</v>
      </c>
      <c r="P46">
        <v>0</v>
      </c>
      <c r="Q46">
        <v>0</v>
      </c>
    </row>
    <row r="47" spans="1:17" x14ac:dyDescent="0.2">
      <c r="A47" t="s">
        <v>17070</v>
      </c>
      <c r="B47" t="s">
        <v>84</v>
      </c>
      <c r="C47" t="s">
        <v>157</v>
      </c>
      <c r="D47" t="s">
        <v>17029</v>
      </c>
      <c r="E47" t="s">
        <v>81</v>
      </c>
      <c r="F47" t="s">
        <v>4881</v>
      </c>
      <c r="G47">
        <v>0</v>
      </c>
      <c r="H47">
        <v>6</v>
      </c>
      <c r="I47">
        <v>0</v>
      </c>
      <c r="J47">
        <v>4</v>
      </c>
      <c r="K47">
        <v>1</v>
      </c>
      <c r="L47">
        <v>1</v>
      </c>
      <c r="M47">
        <v>0</v>
      </c>
      <c r="N47">
        <v>0</v>
      </c>
      <c r="O47">
        <v>0</v>
      </c>
      <c r="P47">
        <v>0</v>
      </c>
      <c r="Q47">
        <v>0</v>
      </c>
    </row>
    <row r="48" spans="1:17" x14ac:dyDescent="0.2">
      <c r="A48" t="s">
        <v>17071</v>
      </c>
      <c r="B48" t="s">
        <v>84</v>
      </c>
      <c r="C48" t="s">
        <v>157</v>
      </c>
      <c r="D48" t="s">
        <v>17029</v>
      </c>
      <c r="E48" t="s">
        <v>81</v>
      </c>
      <c r="F48" t="s">
        <v>4883</v>
      </c>
      <c r="G48">
        <v>0</v>
      </c>
      <c r="H48">
        <v>6</v>
      </c>
      <c r="I48">
        <v>0</v>
      </c>
      <c r="J48">
        <v>4</v>
      </c>
      <c r="K48">
        <v>1</v>
      </c>
      <c r="L48">
        <v>1</v>
      </c>
      <c r="M48">
        <v>0</v>
      </c>
      <c r="N48">
        <v>0</v>
      </c>
      <c r="O48">
        <v>0</v>
      </c>
      <c r="P48">
        <v>0</v>
      </c>
      <c r="Q48">
        <v>0</v>
      </c>
    </row>
    <row r="49" spans="1:17" x14ac:dyDescent="0.2">
      <c r="A49" t="s">
        <v>17072</v>
      </c>
      <c r="B49" t="s">
        <v>84</v>
      </c>
      <c r="C49" t="s">
        <v>157</v>
      </c>
      <c r="D49" t="s">
        <v>17029</v>
      </c>
      <c r="E49" t="s">
        <v>81</v>
      </c>
      <c r="F49" t="s">
        <v>4885</v>
      </c>
      <c r="G49">
        <v>0</v>
      </c>
      <c r="H49">
        <v>0</v>
      </c>
      <c r="I49">
        <v>0</v>
      </c>
      <c r="J49">
        <v>0</v>
      </c>
      <c r="K49">
        <v>0</v>
      </c>
      <c r="L49">
        <v>0</v>
      </c>
      <c r="M49">
        <v>6</v>
      </c>
      <c r="N49">
        <v>0</v>
      </c>
      <c r="O49">
        <v>0</v>
      </c>
      <c r="P49">
        <v>0</v>
      </c>
      <c r="Q49">
        <v>0</v>
      </c>
    </row>
    <row r="50" spans="1:17" x14ac:dyDescent="0.2">
      <c r="A50" t="s">
        <v>17073</v>
      </c>
      <c r="B50" t="s">
        <v>84</v>
      </c>
      <c r="C50" t="s">
        <v>157</v>
      </c>
      <c r="D50" t="s">
        <v>17029</v>
      </c>
      <c r="E50" t="s">
        <v>81</v>
      </c>
      <c r="F50" t="s">
        <v>4887</v>
      </c>
      <c r="G50">
        <v>0</v>
      </c>
      <c r="H50">
        <v>6</v>
      </c>
      <c r="I50">
        <v>0</v>
      </c>
      <c r="J50">
        <v>5</v>
      </c>
      <c r="K50">
        <v>1</v>
      </c>
      <c r="L50">
        <v>0</v>
      </c>
      <c r="M50">
        <v>0</v>
      </c>
      <c r="N50">
        <v>0</v>
      </c>
      <c r="O50">
        <v>0</v>
      </c>
      <c r="P50">
        <v>0</v>
      </c>
      <c r="Q50">
        <v>0</v>
      </c>
    </row>
    <row r="51" spans="1:17" x14ac:dyDescent="0.2">
      <c r="A51" t="s">
        <v>17074</v>
      </c>
      <c r="B51" t="s">
        <v>84</v>
      </c>
      <c r="C51" t="s">
        <v>157</v>
      </c>
      <c r="D51" t="s">
        <v>17029</v>
      </c>
      <c r="E51" t="s">
        <v>81</v>
      </c>
      <c r="F51" t="s">
        <v>4889</v>
      </c>
      <c r="G51">
        <v>0</v>
      </c>
      <c r="H51">
        <v>0</v>
      </c>
      <c r="I51">
        <v>0</v>
      </c>
      <c r="J51">
        <v>0</v>
      </c>
      <c r="K51">
        <v>0</v>
      </c>
      <c r="L51">
        <v>0</v>
      </c>
      <c r="M51">
        <v>6</v>
      </c>
      <c r="N51">
        <v>0</v>
      </c>
      <c r="O51">
        <v>0</v>
      </c>
      <c r="P51">
        <v>0</v>
      </c>
      <c r="Q51">
        <v>0</v>
      </c>
    </row>
    <row r="52" spans="1:17" x14ac:dyDescent="0.2">
      <c r="A52" t="s">
        <v>17075</v>
      </c>
      <c r="B52" t="s">
        <v>84</v>
      </c>
      <c r="C52" t="s">
        <v>157</v>
      </c>
      <c r="D52" t="s">
        <v>17029</v>
      </c>
      <c r="E52" t="s">
        <v>81</v>
      </c>
      <c r="F52" t="s">
        <v>4871</v>
      </c>
      <c r="G52">
        <v>0</v>
      </c>
      <c r="H52">
        <v>0</v>
      </c>
      <c r="I52">
        <v>0</v>
      </c>
      <c r="J52">
        <v>0</v>
      </c>
      <c r="K52">
        <v>0</v>
      </c>
      <c r="L52">
        <v>0</v>
      </c>
      <c r="M52">
        <v>0</v>
      </c>
      <c r="N52">
        <v>5</v>
      </c>
      <c r="O52">
        <v>4</v>
      </c>
      <c r="P52">
        <v>1</v>
      </c>
      <c r="Q52">
        <v>0</v>
      </c>
    </row>
    <row r="53" spans="1:17" x14ac:dyDescent="0.2">
      <c r="A53" t="s">
        <v>17076</v>
      </c>
      <c r="B53" t="s">
        <v>84</v>
      </c>
      <c r="C53" t="s">
        <v>157</v>
      </c>
      <c r="D53" t="s">
        <v>17029</v>
      </c>
      <c r="E53" t="s">
        <v>81</v>
      </c>
      <c r="F53" t="s">
        <v>4873</v>
      </c>
      <c r="G53">
        <v>0</v>
      </c>
      <c r="H53">
        <v>0</v>
      </c>
      <c r="I53">
        <v>0</v>
      </c>
      <c r="J53">
        <v>0</v>
      </c>
      <c r="K53">
        <v>0</v>
      </c>
      <c r="L53">
        <v>0</v>
      </c>
      <c r="M53">
        <v>0</v>
      </c>
      <c r="N53">
        <v>4</v>
      </c>
      <c r="O53">
        <v>3</v>
      </c>
      <c r="P53">
        <v>1</v>
      </c>
      <c r="Q53">
        <v>0</v>
      </c>
    </row>
    <row r="54" spans="1:17" x14ac:dyDescent="0.2">
      <c r="A54" t="s">
        <v>17077</v>
      </c>
      <c r="B54" t="s">
        <v>84</v>
      </c>
      <c r="C54" t="s">
        <v>157</v>
      </c>
      <c r="D54" t="s">
        <v>17029</v>
      </c>
      <c r="E54" t="s">
        <v>81</v>
      </c>
      <c r="F54" t="s">
        <v>17019</v>
      </c>
      <c r="G54">
        <v>6</v>
      </c>
      <c r="H54">
        <v>0</v>
      </c>
      <c r="I54">
        <v>0</v>
      </c>
      <c r="J54">
        <v>0</v>
      </c>
      <c r="K54">
        <v>0</v>
      </c>
      <c r="L54">
        <v>0</v>
      </c>
      <c r="M54">
        <v>0</v>
      </c>
      <c r="N54">
        <v>0</v>
      </c>
      <c r="O54">
        <v>0</v>
      </c>
      <c r="P54">
        <v>0</v>
      </c>
      <c r="Q54">
        <v>0</v>
      </c>
    </row>
    <row r="55" spans="1:17" x14ac:dyDescent="0.2">
      <c r="A55" t="s">
        <v>17078</v>
      </c>
      <c r="B55" t="s">
        <v>84</v>
      </c>
      <c r="C55" t="s">
        <v>158</v>
      </c>
      <c r="D55" t="s">
        <v>17027</v>
      </c>
      <c r="E55" t="s">
        <v>81</v>
      </c>
      <c r="F55" t="s">
        <v>17019</v>
      </c>
      <c r="G55">
        <v>3</v>
      </c>
      <c r="H55">
        <v>0</v>
      </c>
      <c r="I55">
        <v>0</v>
      </c>
      <c r="J55">
        <v>0</v>
      </c>
      <c r="K55">
        <v>0</v>
      </c>
      <c r="L55">
        <v>0</v>
      </c>
      <c r="M55">
        <v>0</v>
      </c>
      <c r="N55">
        <v>0</v>
      </c>
      <c r="O55">
        <v>0</v>
      </c>
      <c r="P55">
        <v>0</v>
      </c>
      <c r="Q55">
        <v>0</v>
      </c>
    </row>
    <row r="56" spans="1:17" x14ac:dyDescent="0.2">
      <c r="A56" t="s">
        <v>17079</v>
      </c>
      <c r="B56" t="s">
        <v>84</v>
      </c>
      <c r="C56" t="s">
        <v>158</v>
      </c>
      <c r="D56" t="s">
        <v>17029</v>
      </c>
      <c r="E56" t="s">
        <v>79</v>
      </c>
      <c r="F56" t="s">
        <v>4875</v>
      </c>
      <c r="G56">
        <v>0</v>
      </c>
      <c r="H56">
        <v>16</v>
      </c>
      <c r="I56">
        <v>3</v>
      </c>
      <c r="J56">
        <v>11</v>
      </c>
      <c r="K56">
        <v>2</v>
      </c>
      <c r="L56">
        <v>0</v>
      </c>
      <c r="M56">
        <v>0</v>
      </c>
      <c r="N56">
        <v>0</v>
      </c>
      <c r="O56">
        <v>0</v>
      </c>
      <c r="P56">
        <v>0</v>
      </c>
      <c r="Q56">
        <v>0</v>
      </c>
    </row>
    <row r="57" spans="1:17" x14ac:dyDescent="0.2">
      <c r="A57" t="s">
        <v>17080</v>
      </c>
      <c r="B57" t="s">
        <v>84</v>
      </c>
      <c r="C57" t="s">
        <v>158</v>
      </c>
      <c r="D57" t="s">
        <v>17029</v>
      </c>
      <c r="E57" t="s">
        <v>79</v>
      </c>
      <c r="F57" t="s">
        <v>4877</v>
      </c>
      <c r="G57">
        <v>0</v>
      </c>
      <c r="H57">
        <v>16</v>
      </c>
      <c r="I57">
        <v>3</v>
      </c>
      <c r="J57">
        <v>10</v>
      </c>
      <c r="K57">
        <v>2</v>
      </c>
      <c r="L57">
        <v>1</v>
      </c>
      <c r="M57">
        <v>0</v>
      </c>
      <c r="N57">
        <v>0</v>
      </c>
      <c r="O57">
        <v>0</v>
      </c>
      <c r="P57">
        <v>0</v>
      </c>
      <c r="Q57">
        <v>0</v>
      </c>
    </row>
    <row r="58" spans="1:17" x14ac:dyDescent="0.2">
      <c r="A58" t="s">
        <v>17081</v>
      </c>
      <c r="B58" t="s">
        <v>84</v>
      </c>
      <c r="C58" t="s">
        <v>158</v>
      </c>
      <c r="D58" t="s">
        <v>17029</v>
      </c>
      <c r="E58" t="s">
        <v>79</v>
      </c>
      <c r="F58" t="s">
        <v>4879</v>
      </c>
      <c r="G58">
        <v>0</v>
      </c>
      <c r="H58">
        <v>0</v>
      </c>
      <c r="I58">
        <v>0</v>
      </c>
      <c r="J58">
        <v>0</v>
      </c>
      <c r="K58">
        <v>0</v>
      </c>
      <c r="L58">
        <v>0</v>
      </c>
      <c r="M58">
        <v>16</v>
      </c>
      <c r="N58">
        <v>0</v>
      </c>
      <c r="O58">
        <v>0</v>
      </c>
      <c r="P58">
        <v>0</v>
      </c>
      <c r="Q58">
        <v>0</v>
      </c>
    </row>
    <row r="59" spans="1:17" x14ac:dyDescent="0.2">
      <c r="A59" t="s">
        <v>17082</v>
      </c>
      <c r="B59" t="s">
        <v>84</v>
      </c>
      <c r="C59" t="s">
        <v>158</v>
      </c>
      <c r="D59" t="s">
        <v>17029</v>
      </c>
      <c r="E59" t="s">
        <v>79</v>
      </c>
      <c r="F59" t="s">
        <v>4881</v>
      </c>
      <c r="G59">
        <v>0</v>
      </c>
      <c r="H59">
        <v>16</v>
      </c>
      <c r="I59">
        <v>3</v>
      </c>
      <c r="J59">
        <v>10</v>
      </c>
      <c r="K59">
        <v>2</v>
      </c>
      <c r="L59">
        <v>1</v>
      </c>
      <c r="M59">
        <v>0</v>
      </c>
      <c r="N59">
        <v>0</v>
      </c>
      <c r="O59">
        <v>0</v>
      </c>
      <c r="P59">
        <v>0</v>
      </c>
      <c r="Q59">
        <v>0</v>
      </c>
    </row>
    <row r="60" spans="1:17" x14ac:dyDescent="0.2">
      <c r="A60" t="s">
        <v>17083</v>
      </c>
      <c r="B60" t="s">
        <v>84</v>
      </c>
      <c r="C60" t="s">
        <v>158</v>
      </c>
      <c r="D60" t="s">
        <v>17029</v>
      </c>
      <c r="E60" t="s">
        <v>79</v>
      </c>
      <c r="F60" t="s">
        <v>4883</v>
      </c>
      <c r="G60">
        <v>0</v>
      </c>
      <c r="H60">
        <v>16</v>
      </c>
      <c r="I60">
        <v>3</v>
      </c>
      <c r="J60">
        <v>10</v>
      </c>
      <c r="K60">
        <v>2</v>
      </c>
      <c r="L60">
        <v>1</v>
      </c>
      <c r="M60">
        <v>0</v>
      </c>
      <c r="N60">
        <v>0</v>
      </c>
      <c r="O60">
        <v>0</v>
      </c>
      <c r="P60">
        <v>0</v>
      </c>
      <c r="Q60">
        <v>0</v>
      </c>
    </row>
    <row r="61" spans="1:17" x14ac:dyDescent="0.2">
      <c r="A61" t="s">
        <v>17084</v>
      </c>
      <c r="B61" t="s">
        <v>84</v>
      </c>
      <c r="C61" t="s">
        <v>158</v>
      </c>
      <c r="D61" t="s">
        <v>17029</v>
      </c>
      <c r="E61" t="s">
        <v>79</v>
      </c>
      <c r="F61" t="s">
        <v>4885</v>
      </c>
      <c r="G61">
        <v>0</v>
      </c>
      <c r="H61">
        <v>0</v>
      </c>
      <c r="I61">
        <v>0</v>
      </c>
      <c r="J61">
        <v>0</v>
      </c>
      <c r="K61">
        <v>0</v>
      </c>
      <c r="L61">
        <v>0</v>
      </c>
      <c r="M61">
        <v>16</v>
      </c>
      <c r="N61">
        <v>0</v>
      </c>
      <c r="O61">
        <v>0</v>
      </c>
      <c r="P61">
        <v>0</v>
      </c>
      <c r="Q61">
        <v>0</v>
      </c>
    </row>
    <row r="62" spans="1:17" x14ac:dyDescent="0.2">
      <c r="A62" t="s">
        <v>17085</v>
      </c>
      <c r="B62" t="s">
        <v>84</v>
      </c>
      <c r="C62" t="s">
        <v>158</v>
      </c>
      <c r="D62" t="s">
        <v>17029</v>
      </c>
      <c r="E62" t="s">
        <v>79</v>
      </c>
      <c r="F62" t="s">
        <v>4887</v>
      </c>
      <c r="G62">
        <v>0</v>
      </c>
      <c r="H62">
        <v>16</v>
      </c>
      <c r="I62">
        <v>3</v>
      </c>
      <c r="J62">
        <v>11</v>
      </c>
      <c r="K62">
        <v>2</v>
      </c>
      <c r="L62">
        <v>0</v>
      </c>
      <c r="M62">
        <v>0</v>
      </c>
      <c r="N62">
        <v>0</v>
      </c>
      <c r="O62">
        <v>0</v>
      </c>
      <c r="P62">
        <v>0</v>
      </c>
      <c r="Q62">
        <v>0</v>
      </c>
    </row>
    <row r="63" spans="1:17" x14ac:dyDescent="0.2">
      <c r="A63" t="s">
        <v>17086</v>
      </c>
      <c r="B63" t="s">
        <v>84</v>
      </c>
      <c r="C63" t="s">
        <v>158</v>
      </c>
      <c r="D63" t="s">
        <v>17029</v>
      </c>
      <c r="E63" t="s">
        <v>79</v>
      </c>
      <c r="F63" t="s">
        <v>4889</v>
      </c>
      <c r="G63">
        <v>0</v>
      </c>
      <c r="H63">
        <v>0</v>
      </c>
      <c r="I63">
        <v>0</v>
      </c>
      <c r="J63">
        <v>0</v>
      </c>
      <c r="K63">
        <v>0</v>
      </c>
      <c r="L63">
        <v>0</v>
      </c>
      <c r="M63">
        <v>16</v>
      </c>
      <c r="N63">
        <v>0</v>
      </c>
      <c r="O63">
        <v>0</v>
      </c>
      <c r="P63">
        <v>0</v>
      </c>
      <c r="Q63">
        <v>0</v>
      </c>
    </row>
    <row r="64" spans="1:17" x14ac:dyDescent="0.2">
      <c r="A64" t="s">
        <v>17087</v>
      </c>
      <c r="B64" t="s">
        <v>84</v>
      </c>
      <c r="C64" t="s">
        <v>158</v>
      </c>
      <c r="D64" t="s">
        <v>17029</v>
      </c>
      <c r="E64" t="s">
        <v>79</v>
      </c>
      <c r="F64" t="s">
        <v>4871</v>
      </c>
      <c r="G64">
        <v>0</v>
      </c>
      <c r="H64">
        <v>0</v>
      </c>
      <c r="I64">
        <v>0</v>
      </c>
      <c r="J64">
        <v>0</v>
      </c>
      <c r="K64">
        <v>0</v>
      </c>
      <c r="L64">
        <v>0</v>
      </c>
      <c r="M64">
        <v>0</v>
      </c>
      <c r="N64">
        <v>14</v>
      </c>
      <c r="O64">
        <v>13</v>
      </c>
      <c r="P64">
        <v>1</v>
      </c>
      <c r="Q64">
        <v>0</v>
      </c>
    </row>
    <row r="65" spans="1:17" x14ac:dyDescent="0.2">
      <c r="A65" t="s">
        <v>17088</v>
      </c>
      <c r="B65" t="s">
        <v>84</v>
      </c>
      <c r="C65" t="s">
        <v>158</v>
      </c>
      <c r="D65" t="s">
        <v>17029</v>
      </c>
      <c r="E65" t="s">
        <v>79</v>
      </c>
      <c r="F65" t="s">
        <v>4873</v>
      </c>
      <c r="G65">
        <v>0</v>
      </c>
      <c r="H65">
        <v>0</v>
      </c>
      <c r="I65">
        <v>0</v>
      </c>
      <c r="J65">
        <v>0</v>
      </c>
      <c r="K65">
        <v>0</v>
      </c>
      <c r="L65">
        <v>0</v>
      </c>
      <c r="M65">
        <v>0</v>
      </c>
      <c r="N65">
        <v>11</v>
      </c>
      <c r="O65">
        <v>10</v>
      </c>
      <c r="P65">
        <v>1</v>
      </c>
      <c r="Q65">
        <v>0</v>
      </c>
    </row>
    <row r="66" spans="1:17" x14ac:dyDescent="0.2">
      <c r="A66" t="s">
        <v>17089</v>
      </c>
      <c r="B66" t="s">
        <v>84</v>
      </c>
      <c r="C66" t="s">
        <v>158</v>
      </c>
      <c r="D66" t="s">
        <v>17029</v>
      </c>
      <c r="E66" t="s">
        <v>79</v>
      </c>
      <c r="F66" t="s">
        <v>17019</v>
      </c>
      <c r="G66">
        <v>16</v>
      </c>
      <c r="H66">
        <v>0</v>
      </c>
      <c r="I66">
        <v>0</v>
      </c>
      <c r="J66">
        <v>0</v>
      </c>
      <c r="K66">
        <v>0</v>
      </c>
      <c r="L66">
        <v>0</v>
      </c>
      <c r="M66">
        <v>0</v>
      </c>
      <c r="N66">
        <v>0</v>
      </c>
      <c r="O66">
        <v>0</v>
      </c>
      <c r="P66">
        <v>0</v>
      </c>
      <c r="Q66">
        <v>0</v>
      </c>
    </row>
    <row r="67" spans="1:17" x14ac:dyDescent="0.2">
      <c r="A67" t="s">
        <v>17090</v>
      </c>
      <c r="B67" t="s">
        <v>84</v>
      </c>
      <c r="C67" t="s">
        <v>158</v>
      </c>
      <c r="D67" t="s">
        <v>17029</v>
      </c>
      <c r="E67" t="s">
        <v>81</v>
      </c>
      <c r="F67" t="s">
        <v>4875</v>
      </c>
      <c r="G67">
        <v>0</v>
      </c>
      <c r="H67">
        <v>23</v>
      </c>
      <c r="I67">
        <v>2</v>
      </c>
      <c r="J67">
        <v>19</v>
      </c>
      <c r="K67">
        <v>2</v>
      </c>
      <c r="L67">
        <v>0</v>
      </c>
      <c r="M67">
        <v>0</v>
      </c>
      <c r="N67">
        <v>0</v>
      </c>
      <c r="O67">
        <v>0</v>
      </c>
      <c r="P67">
        <v>0</v>
      </c>
      <c r="Q67">
        <v>0</v>
      </c>
    </row>
    <row r="68" spans="1:17" x14ac:dyDescent="0.2">
      <c r="A68" t="s">
        <v>17091</v>
      </c>
      <c r="B68" t="s">
        <v>84</v>
      </c>
      <c r="C68" t="s">
        <v>158</v>
      </c>
      <c r="D68" t="s">
        <v>17029</v>
      </c>
      <c r="E68" t="s">
        <v>81</v>
      </c>
      <c r="F68" t="s">
        <v>4877</v>
      </c>
      <c r="G68">
        <v>0</v>
      </c>
      <c r="H68">
        <v>23</v>
      </c>
      <c r="I68">
        <v>1</v>
      </c>
      <c r="J68">
        <v>17</v>
      </c>
      <c r="K68">
        <v>5</v>
      </c>
      <c r="L68">
        <v>0</v>
      </c>
      <c r="M68">
        <v>0</v>
      </c>
      <c r="N68">
        <v>0</v>
      </c>
      <c r="O68">
        <v>0</v>
      </c>
      <c r="P68">
        <v>0</v>
      </c>
      <c r="Q68">
        <v>0</v>
      </c>
    </row>
    <row r="69" spans="1:17" x14ac:dyDescent="0.2">
      <c r="A69" t="s">
        <v>17092</v>
      </c>
      <c r="B69" t="s">
        <v>84</v>
      </c>
      <c r="C69" t="s">
        <v>158</v>
      </c>
      <c r="D69" t="s">
        <v>17029</v>
      </c>
      <c r="E69" t="s">
        <v>81</v>
      </c>
      <c r="F69" t="s">
        <v>4879</v>
      </c>
      <c r="G69">
        <v>0</v>
      </c>
      <c r="H69">
        <v>0</v>
      </c>
      <c r="I69">
        <v>0</v>
      </c>
      <c r="J69">
        <v>0</v>
      </c>
      <c r="K69">
        <v>0</v>
      </c>
      <c r="L69">
        <v>0</v>
      </c>
      <c r="M69">
        <v>23</v>
      </c>
      <c r="N69">
        <v>0</v>
      </c>
      <c r="O69">
        <v>0</v>
      </c>
      <c r="P69">
        <v>0</v>
      </c>
      <c r="Q69">
        <v>0</v>
      </c>
    </row>
    <row r="70" spans="1:17" x14ac:dyDescent="0.2">
      <c r="A70" t="s">
        <v>17093</v>
      </c>
      <c r="B70" t="s">
        <v>84</v>
      </c>
      <c r="C70" t="s">
        <v>158</v>
      </c>
      <c r="D70" t="s">
        <v>17029</v>
      </c>
      <c r="E70" t="s">
        <v>81</v>
      </c>
      <c r="F70" t="s">
        <v>4881</v>
      </c>
      <c r="G70">
        <v>0</v>
      </c>
      <c r="H70">
        <v>23</v>
      </c>
      <c r="I70">
        <v>1</v>
      </c>
      <c r="J70">
        <v>17</v>
      </c>
      <c r="K70">
        <v>5</v>
      </c>
      <c r="L70">
        <v>0</v>
      </c>
      <c r="M70">
        <v>0</v>
      </c>
      <c r="N70">
        <v>0</v>
      </c>
      <c r="O70">
        <v>0</v>
      </c>
      <c r="P70">
        <v>0</v>
      </c>
      <c r="Q70">
        <v>0</v>
      </c>
    </row>
    <row r="71" spans="1:17" x14ac:dyDescent="0.2">
      <c r="A71" t="s">
        <v>17094</v>
      </c>
      <c r="B71" t="s">
        <v>84</v>
      </c>
      <c r="C71" t="s">
        <v>158</v>
      </c>
      <c r="D71" t="s">
        <v>17029</v>
      </c>
      <c r="E71" t="s">
        <v>81</v>
      </c>
      <c r="F71" t="s">
        <v>4883</v>
      </c>
      <c r="G71">
        <v>0</v>
      </c>
      <c r="H71">
        <v>23</v>
      </c>
      <c r="I71">
        <v>1</v>
      </c>
      <c r="J71">
        <v>20</v>
      </c>
      <c r="K71">
        <v>2</v>
      </c>
      <c r="L71">
        <v>0</v>
      </c>
      <c r="M71">
        <v>0</v>
      </c>
      <c r="N71">
        <v>0</v>
      </c>
      <c r="O71">
        <v>0</v>
      </c>
      <c r="P71">
        <v>0</v>
      </c>
      <c r="Q71">
        <v>0</v>
      </c>
    </row>
    <row r="72" spans="1:17" x14ac:dyDescent="0.2">
      <c r="A72" t="s">
        <v>17095</v>
      </c>
      <c r="B72" t="s">
        <v>84</v>
      </c>
      <c r="C72" t="s">
        <v>158</v>
      </c>
      <c r="D72" t="s">
        <v>17029</v>
      </c>
      <c r="E72" t="s">
        <v>81</v>
      </c>
      <c r="F72" t="s">
        <v>4885</v>
      </c>
      <c r="G72">
        <v>0</v>
      </c>
      <c r="H72">
        <v>0</v>
      </c>
      <c r="I72">
        <v>0</v>
      </c>
      <c r="J72">
        <v>0</v>
      </c>
      <c r="K72">
        <v>0</v>
      </c>
      <c r="L72">
        <v>0</v>
      </c>
      <c r="M72">
        <v>23</v>
      </c>
      <c r="N72">
        <v>0</v>
      </c>
      <c r="O72">
        <v>0</v>
      </c>
      <c r="P72">
        <v>0</v>
      </c>
      <c r="Q72">
        <v>0</v>
      </c>
    </row>
    <row r="73" spans="1:17" x14ac:dyDescent="0.2">
      <c r="A73" t="s">
        <v>17096</v>
      </c>
      <c r="B73" t="s">
        <v>84</v>
      </c>
      <c r="C73" t="s">
        <v>158</v>
      </c>
      <c r="D73" t="s">
        <v>17029</v>
      </c>
      <c r="E73" t="s">
        <v>81</v>
      </c>
      <c r="F73" t="s">
        <v>4887</v>
      </c>
      <c r="G73">
        <v>0</v>
      </c>
      <c r="H73">
        <v>23</v>
      </c>
      <c r="I73">
        <v>1</v>
      </c>
      <c r="J73">
        <v>20</v>
      </c>
      <c r="K73">
        <v>2</v>
      </c>
      <c r="L73">
        <v>0</v>
      </c>
      <c r="M73">
        <v>0</v>
      </c>
      <c r="N73">
        <v>0</v>
      </c>
      <c r="O73">
        <v>0</v>
      </c>
      <c r="P73">
        <v>0</v>
      </c>
      <c r="Q73">
        <v>0</v>
      </c>
    </row>
    <row r="74" spans="1:17" x14ac:dyDescent="0.2">
      <c r="A74" t="s">
        <v>17097</v>
      </c>
      <c r="B74" t="s">
        <v>84</v>
      </c>
      <c r="C74" t="s">
        <v>158</v>
      </c>
      <c r="D74" t="s">
        <v>17029</v>
      </c>
      <c r="E74" t="s">
        <v>81</v>
      </c>
      <c r="F74" t="s">
        <v>4889</v>
      </c>
      <c r="G74">
        <v>0</v>
      </c>
      <c r="H74">
        <v>0</v>
      </c>
      <c r="I74">
        <v>0</v>
      </c>
      <c r="J74">
        <v>0</v>
      </c>
      <c r="K74">
        <v>0</v>
      </c>
      <c r="L74">
        <v>0</v>
      </c>
      <c r="M74">
        <v>23</v>
      </c>
      <c r="N74">
        <v>0</v>
      </c>
      <c r="O74">
        <v>0</v>
      </c>
      <c r="P74">
        <v>0</v>
      </c>
      <c r="Q74">
        <v>0</v>
      </c>
    </row>
    <row r="75" spans="1:17" x14ac:dyDescent="0.2">
      <c r="A75" t="s">
        <v>17098</v>
      </c>
      <c r="B75" t="s">
        <v>84</v>
      </c>
      <c r="C75" t="s">
        <v>158</v>
      </c>
      <c r="D75" t="s">
        <v>17029</v>
      </c>
      <c r="E75" t="s">
        <v>81</v>
      </c>
      <c r="F75" t="s">
        <v>4871</v>
      </c>
      <c r="G75">
        <v>0</v>
      </c>
      <c r="H75">
        <v>0</v>
      </c>
      <c r="I75">
        <v>0</v>
      </c>
      <c r="J75">
        <v>0</v>
      </c>
      <c r="K75">
        <v>0</v>
      </c>
      <c r="L75">
        <v>0</v>
      </c>
      <c r="M75">
        <v>0</v>
      </c>
      <c r="N75">
        <v>17</v>
      </c>
      <c r="O75">
        <v>15</v>
      </c>
      <c r="P75">
        <v>2</v>
      </c>
      <c r="Q75">
        <v>0</v>
      </c>
    </row>
    <row r="76" spans="1:17" x14ac:dyDescent="0.2">
      <c r="A76" t="s">
        <v>17099</v>
      </c>
      <c r="B76" t="s">
        <v>84</v>
      </c>
      <c r="C76" t="s">
        <v>158</v>
      </c>
      <c r="D76" t="s">
        <v>17029</v>
      </c>
      <c r="E76" t="s">
        <v>81</v>
      </c>
      <c r="F76" t="s">
        <v>4873</v>
      </c>
      <c r="G76">
        <v>0</v>
      </c>
      <c r="H76">
        <v>0</v>
      </c>
      <c r="I76">
        <v>0</v>
      </c>
      <c r="J76">
        <v>0</v>
      </c>
      <c r="K76">
        <v>0</v>
      </c>
      <c r="L76">
        <v>0</v>
      </c>
      <c r="M76">
        <v>0</v>
      </c>
      <c r="N76">
        <v>14</v>
      </c>
      <c r="O76">
        <v>12</v>
      </c>
      <c r="P76">
        <v>2</v>
      </c>
      <c r="Q76">
        <v>0</v>
      </c>
    </row>
    <row r="77" spans="1:17" x14ac:dyDescent="0.2">
      <c r="A77" t="s">
        <v>17100</v>
      </c>
      <c r="B77" t="s">
        <v>84</v>
      </c>
      <c r="C77" t="s">
        <v>158</v>
      </c>
      <c r="D77" t="s">
        <v>17029</v>
      </c>
      <c r="E77" t="s">
        <v>81</v>
      </c>
      <c r="F77" t="s">
        <v>17019</v>
      </c>
      <c r="G77">
        <v>23</v>
      </c>
      <c r="H77">
        <v>0</v>
      </c>
      <c r="I77">
        <v>0</v>
      </c>
      <c r="J77">
        <v>0</v>
      </c>
      <c r="K77">
        <v>0</v>
      </c>
      <c r="L77">
        <v>0</v>
      </c>
      <c r="M77">
        <v>0</v>
      </c>
      <c r="N77">
        <v>0</v>
      </c>
      <c r="O77">
        <v>0</v>
      </c>
      <c r="P77">
        <v>0</v>
      </c>
      <c r="Q77">
        <v>0</v>
      </c>
    </row>
    <row r="78" spans="1:17" x14ac:dyDescent="0.2">
      <c r="A78" t="s">
        <v>17101</v>
      </c>
      <c r="B78" t="s">
        <v>84</v>
      </c>
      <c r="C78" t="s">
        <v>158</v>
      </c>
      <c r="D78" t="s">
        <v>17021</v>
      </c>
      <c r="E78" t="s">
        <v>79</v>
      </c>
      <c r="F78" t="s">
        <v>17022</v>
      </c>
      <c r="G78">
        <v>0</v>
      </c>
      <c r="H78">
        <v>0</v>
      </c>
      <c r="I78">
        <v>0</v>
      </c>
      <c r="J78">
        <v>0</v>
      </c>
      <c r="K78">
        <v>0</v>
      </c>
      <c r="L78">
        <v>0</v>
      </c>
      <c r="M78">
        <v>0</v>
      </c>
      <c r="N78">
        <v>2</v>
      </c>
      <c r="O78">
        <v>1</v>
      </c>
      <c r="P78">
        <v>1</v>
      </c>
      <c r="Q78">
        <v>0</v>
      </c>
    </row>
    <row r="79" spans="1:17" x14ac:dyDescent="0.2">
      <c r="A79" t="s">
        <v>17102</v>
      </c>
      <c r="B79" t="s">
        <v>84</v>
      </c>
      <c r="C79" t="s">
        <v>158</v>
      </c>
      <c r="D79" t="s">
        <v>17021</v>
      </c>
      <c r="E79" t="s">
        <v>79</v>
      </c>
      <c r="F79" t="s">
        <v>17019</v>
      </c>
      <c r="G79">
        <v>2</v>
      </c>
      <c r="H79">
        <v>0</v>
      </c>
      <c r="I79">
        <v>0</v>
      </c>
      <c r="J79">
        <v>0</v>
      </c>
      <c r="K79">
        <v>0</v>
      </c>
      <c r="L79">
        <v>0</v>
      </c>
      <c r="M79">
        <v>0</v>
      </c>
      <c r="N79">
        <v>0</v>
      </c>
      <c r="O79">
        <v>0</v>
      </c>
      <c r="P79">
        <v>0</v>
      </c>
      <c r="Q79">
        <v>0</v>
      </c>
    </row>
    <row r="80" spans="1:17" x14ac:dyDescent="0.2">
      <c r="A80" t="s">
        <v>17103</v>
      </c>
      <c r="B80" t="s">
        <v>84</v>
      </c>
      <c r="C80" t="s">
        <v>158</v>
      </c>
      <c r="D80" t="s">
        <v>17021</v>
      </c>
      <c r="E80" t="s">
        <v>81</v>
      </c>
      <c r="F80" t="s">
        <v>17022</v>
      </c>
      <c r="G80">
        <v>0</v>
      </c>
      <c r="H80">
        <v>0</v>
      </c>
      <c r="I80">
        <v>0</v>
      </c>
      <c r="J80">
        <v>0</v>
      </c>
      <c r="K80">
        <v>0</v>
      </c>
      <c r="L80">
        <v>0</v>
      </c>
      <c r="M80">
        <v>0</v>
      </c>
      <c r="N80">
        <v>5</v>
      </c>
      <c r="O80">
        <v>3</v>
      </c>
      <c r="P80">
        <v>2</v>
      </c>
      <c r="Q80">
        <v>0</v>
      </c>
    </row>
    <row r="81" spans="1:17" x14ac:dyDescent="0.2">
      <c r="A81" t="s">
        <v>17104</v>
      </c>
      <c r="B81" t="s">
        <v>84</v>
      </c>
      <c r="C81" t="s">
        <v>158</v>
      </c>
      <c r="D81" t="s">
        <v>17021</v>
      </c>
      <c r="E81" t="s">
        <v>81</v>
      </c>
      <c r="F81" t="s">
        <v>17019</v>
      </c>
      <c r="G81">
        <v>5</v>
      </c>
      <c r="H81">
        <v>0</v>
      </c>
      <c r="I81">
        <v>0</v>
      </c>
      <c r="J81">
        <v>0</v>
      </c>
      <c r="K81">
        <v>0</v>
      </c>
      <c r="L81">
        <v>0</v>
      </c>
      <c r="M81">
        <v>0</v>
      </c>
      <c r="N81">
        <v>0</v>
      </c>
      <c r="O81">
        <v>0</v>
      </c>
      <c r="P81">
        <v>0</v>
      </c>
      <c r="Q81">
        <v>0</v>
      </c>
    </row>
    <row r="82" spans="1:17" x14ac:dyDescent="0.2">
      <c r="A82" t="s">
        <v>17105</v>
      </c>
      <c r="B82" t="s">
        <v>84</v>
      </c>
      <c r="C82" t="s">
        <v>158</v>
      </c>
      <c r="D82" t="s">
        <v>17025</v>
      </c>
      <c r="E82" t="s">
        <v>79</v>
      </c>
      <c r="F82" t="s">
        <v>17019</v>
      </c>
      <c r="G82">
        <v>3</v>
      </c>
      <c r="H82">
        <v>0</v>
      </c>
      <c r="I82">
        <v>0</v>
      </c>
      <c r="J82">
        <v>0</v>
      </c>
      <c r="K82">
        <v>0</v>
      </c>
      <c r="L82">
        <v>0</v>
      </c>
      <c r="M82">
        <v>0</v>
      </c>
      <c r="N82">
        <v>0</v>
      </c>
      <c r="O82">
        <v>0</v>
      </c>
      <c r="P82">
        <v>0</v>
      </c>
      <c r="Q82">
        <v>0</v>
      </c>
    </row>
    <row r="83" spans="1:17" x14ac:dyDescent="0.2">
      <c r="A83" t="s">
        <v>17106</v>
      </c>
      <c r="B83" t="s">
        <v>84</v>
      </c>
      <c r="C83" t="s">
        <v>158</v>
      </c>
      <c r="D83" t="s">
        <v>17025</v>
      </c>
      <c r="E83" t="s">
        <v>81</v>
      </c>
      <c r="F83" t="s">
        <v>17019</v>
      </c>
      <c r="G83">
        <v>5</v>
      </c>
      <c r="H83">
        <v>0</v>
      </c>
      <c r="I83">
        <v>0</v>
      </c>
      <c r="J83">
        <v>0</v>
      </c>
      <c r="K83">
        <v>0</v>
      </c>
      <c r="L83">
        <v>0</v>
      </c>
      <c r="M83">
        <v>0</v>
      </c>
      <c r="N83">
        <v>0</v>
      </c>
      <c r="O83">
        <v>0</v>
      </c>
      <c r="P83">
        <v>0</v>
      </c>
      <c r="Q83">
        <v>0</v>
      </c>
    </row>
    <row r="84" spans="1:17" x14ac:dyDescent="0.2">
      <c r="A84" t="s">
        <v>17107</v>
      </c>
      <c r="B84" t="s">
        <v>84</v>
      </c>
      <c r="C84" t="s">
        <v>159</v>
      </c>
      <c r="D84" t="s">
        <v>17029</v>
      </c>
      <c r="E84" t="s">
        <v>79</v>
      </c>
      <c r="F84" t="s">
        <v>4875</v>
      </c>
      <c r="G84">
        <v>0</v>
      </c>
      <c r="H84">
        <v>16</v>
      </c>
      <c r="I84">
        <v>5</v>
      </c>
      <c r="J84">
        <v>9</v>
      </c>
      <c r="K84">
        <v>1</v>
      </c>
      <c r="L84">
        <v>1</v>
      </c>
      <c r="M84">
        <v>0</v>
      </c>
      <c r="N84">
        <v>0</v>
      </c>
      <c r="O84">
        <v>0</v>
      </c>
      <c r="P84">
        <v>0</v>
      </c>
      <c r="Q84">
        <v>0</v>
      </c>
    </row>
    <row r="85" spans="1:17" x14ac:dyDescent="0.2">
      <c r="A85" t="s">
        <v>17108</v>
      </c>
      <c r="B85" t="s">
        <v>84</v>
      </c>
      <c r="C85" t="s">
        <v>159</v>
      </c>
      <c r="D85" t="s">
        <v>17029</v>
      </c>
      <c r="E85" t="s">
        <v>79</v>
      </c>
      <c r="F85" t="s">
        <v>4877</v>
      </c>
      <c r="G85">
        <v>0</v>
      </c>
      <c r="H85">
        <v>16</v>
      </c>
      <c r="I85">
        <v>5</v>
      </c>
      <c r="J85">
        <v>9</v>
      </c>
      <c r="K85">
        <v>1</v>
      </c>
      <c r="L85">
        <v>1</v>
      </c>
      <c r="M85">
        <v>0</v>
      </c>
      <c r="N85">
        <v>0</v>
      </c>
      <c r="O85">
        <v>0</v>
      </c>
      <c r="P85">
        <v>0</v>
      </c>
      <c r="Q85">
        <v>0</v>
      </c>
    </row>
    <row r="86" spans="1:17" x14ac:dyDescent="0.2">
      <c r="A86" t="s">
        <v>17109</v>
      </c>
      <c r="B86" t="s">
        <v>84</v>
      </c>
      <c r="C86" t="s">
        <v>159</v>
      </c>
      <c r="D86" t="s">
        <v>17029</v>
      </c>
      <c r="E86" t="s">
        <v>79</v>
      </c>
      <c r="F86" t="s">
        <v>4879</v>
      </c>
      <c r="G86">
        <v>0</v>
      </c>
      <c r="H86">
        <v>0</v>
      </c>
      <c r="I86">
        <v>0</v>
      </c>
      <c r="J86">
        <v>0</v>
      </c>
      <c r="K86">
        <v>0</v>
      </c>
      <c r="L86">
        <v>0</v>
      </c>
      <c r="M86">
        <v>16</v>
      </c>
      <c r="N86">
        <v>0</v>
      </c>
      <c r="O86">
        <v>0</v>
      </c>
      <c r="P86">
        <v>0</v>
      </c>
      <c r="Q86">
        <v>0</v>
      </c>
    </row>
    <row r="87" spans="1:17" x14ac:dyDescent="0.2">
      <c r="A87" t="s">
        <v>17110</v>
      </c>
      <c r="B87" t="s">
        <v>84</v>
      </c>
      <c r="C87" t="s">
        <v>159</v>
      </c>
      <c r="D87" t="s">
        <v>17029</v>
      </c>
      <c r="E87" t="s">
        <v>79</v>
      </c>
      <c r="F87" t="s">
        <v>4881</v>
      </c>
      <c r="G87">
        <v>0</v>
      </c>
      <c r="H87">
        <v>16</v>
      </c>
      <c r="I87">
        <v>5</v>
      </c>
      <c r="J87">
        <v>9</v>
      </c>
      <c r="K87">
        <v>1</v>
      </c>
      <c r="L87">
        <v>1</v>
      </c>
      <c r="M87">
        <v>0</v>
      </c>
      <c r="N87">
        <v>0</v>
      </c>
      <c r="O87">
        <v>0</v>
      </c>
      <c r="P87">
        <v>0</v>
      </c>
      <c r="Q87">
        <v>0</v>
      </c>
    </row>
    <row r="88" spans="1:17" x14ac:dyDescent="0.2">
      <c r="A88" t="s">
        <v>17111</v>
      </c>
      <c r="B88" t="s">
        <v>84</v>
      </c>
      <c r="C88" t="s">
        <v>159</v>
      </c>
      <c r="D88" t="s">
        <v>17029</v>
      </c>
      <c r="E88" t="s">
        <v>79</v>
      </c>
      <c r="F88" t="s">
        <v>4883</v>
      </c>
      <c r="G88">
        <v>0</v>
      </c>
      <c r="H88">
        <v>16</v>
      </c>
      <c r="I88">
        <v>5</v>
      </c>
      <c r="J88">
        <v>9</v>
      </c>
      <c r="K88">
        <v>1</v>
      </c>
      <c r="L88">
        <v>1</v>
      </c>
      <c r="M88">
        <v>0</v>
      </c>
      <c r="N88">
        <v>0</v>
      </c>
      <c r="O88">
        <v>0</v>
      </c>
      <c r="P88">
        <v>0</v>
      </c>
      <c r="Q88">
        <v>0</v>
      </c>
    </row>
    <row r="89" spans="1:17" x14ac:dyDescent="0.2">
      <c r="A89" t="s">
        <v>17112</v>
      </c>
      <c r="B89" t="s">
        <v>84</v>
      </c>
      <c r="C89" t="s">
        <v>159</v>
      </c>
      <c r="D89" t="s">
        <v>17029</v>
      </c>
      <c r="E89" t="s">
        <v>79</v>
      </c>
      <c r="F89" t="s">
        <v>4885</v>
      </c>
      <c r="G89">
        <v>0</v>
      </c>
      <c r="H89">
        <v>0</v>
      </c>
      <c r="I89">
        <v>0</v>
      </c>
      <c r="J89">
        <v>0</v>
      </c>
      <c r="K89">
        <v>0</v>
      </c>
      <c r="L89">
        <v>0</v>
      </c>
      <c r="M89">
        <v>16</v>
      </c>
      <c r="N89">
        <v>0</v>
      </c>
      <c r="O89">
        <v>0</v>
      </c>
      <c r="P89">
        <v>0</v>
      </c>
      <c r="Q89">
        <v>0</v>
      </c>
    </row>
    <row r="90" spans="1:17" x14ac:dyDescent="0.2">
      <c r="A90" t="s">
        <v>17113</v>
      </c>
      <c r="B90" t="s">
        <v>84</v>
      </c>
      <c r="C90" t="s">
        <v>159</v>
      </c>
      <c r="D90" t="s">
        <v>17029</v>
      </c>
      <c r="E90" t="s">
        <v>79</v>
      </c>
      <c r="F90" t="s">
        <v>4887</v>
      </c>
      <c r="G90">
        <v>0</v>
      </c>
      <c r="H90">
        <v>16</v>
      </c>
      <c r="I90">
        <v>5</v>
      </c>
      <c r="J90">
        <v>9</v>
      </c>
      <c r="K90">
        <v>1</v>
      </c>
      <c r="L90">
        <v>1</v>
      </c>
      <c r="M90">
        <v>0</v>
      </c>
      <c r="N90">
        <v>0</v>
      </c>
      <c r="O90">
        <v>0</v>
      </c>
      <c r="P90">
        <v>0</v>
      </c>
      <c r="Q90">
        <v>0</v>
      </c>
    </row>
    <row r="91" spans="1:17" x14ac:dyDescent="0.2">
      <c r="A91" t="s">
        <v>17114</v>
      </c>
      <c r="B91" t="s">
        <v>84</v>
      </c>
      <c r="C91" t="s">
        <v>159</v>
      </c>
      <c r="D91" t="s">
        <v>17029</v>
      </c>
      <c r="E91" t="s">
        <v>79</v>
      </c>
      <c r="F91" t="s">
        <v>4889</v>
      </c>
      <c r="G91">
        <v>0</v>
      </c>
      <c r="H91">
        <v>0</v>
      </c>
      <c r="I91">
        <v>0</v>
      </c>
      <c r="J91">
        <v>0</v>
      </c>
      <c r="K91">
        <v>0</v>
      </c>
      <c r="L91">
        <v>0</v>
      </c>
      <c r="M91">
        <v>16</v>
      </c>
      <c r="N91">
        <v>0</v>
      </c>
      <c r="O91">
        <v>0</v>
      </c>
      <c r="P91">
        <v>0</v>
      </c>
      <c r="Q91">
        <v>0</v>
      </c>
    </row>
    <row r="92" spans="1:17" x14ac:dyDescent="0.2">
      <c r="A92" t="s">
        <v>17115</v>
      </c>
      <c r="B92" t="s">
        <v>84</v>
      </c>
      <c r="C92" t="s">
        <v>159</v>
      </c>
      <c r="D92" t="s">
        <v>17029</v>
      </c>
      <c r="E92" t="s">
        <v>79</v>
      </c>
      <c r="F92" t="s">
        <v>4871</v>
      </c>
      <c r="G92">
        <v>0</v>
      </c>
      <c r="H92">
        <v>0</v>
      </c>
      <c r="I92">
        <v>0</v>
      </c>
      <c r="J92">
        <v>0</v>
      </c>
      <c r="K92">
        <v>0</v>
      </c>
      <c r="L92">
        <v>0</v>
      </c>
      <c r="M92">
        <v>0</v>
      </c>
      <c r="N92">
        <v>8</v>
      </c>
      <c r="O92">
        <v>8</v>
      </c>
      <c r="P92">
        <v>0</v>
      </c>
      <c r="Q92">
        <v>0</v>
      </c>
    </row>
    <row r="93" spans="1:17" x14ac:dyDescent="0.2">
      <c r="A93" t="s">
        <v>17116</v>
      </c>
      <c r="B93" t="s">
        <v>84</v>
      </c>
      <c r="C93" t="s">
        <v>159</v>
      </c>
      <c r="D93" t="s">
        <v>17029</v>
      </c>
      <c r="E93" t="s">
        <v>79</v>
      </c>
      <c r="F93" t="s">
        <v>4873</v>
      </c>
      <c r="G93">
        <v>0</v>
      </c>
      <c r="H93">
        <v>0</v>
      </c>
      <c r="I93">
        <v>0</v>
      </c>
      <c r="J93">
        <v>0</v>
      </c>
      <c r="K93">
        <v>0</v>
      </c>
      <c r="L93">
        <v>0</v>
      </c>
      <c r="M93">
        <v>0</v>
      </c>
      <c r="N93">
        <v>4</v>
      </c>
      <c r="O93">
        <v>4</v>
      </c>
      <c r="P93">
        <v>0</v>
      </c>
      <c r="Q93">
        <v>0</v>
      </c>
    </row>
    <row r="94" spans="1:17" x14ac:dyDescent="0.2">
      <c r="A94" t="s">
        <v>17117</v>
      </c>
      <c r="B94" t="s">
        <v>84</v>
      </c>
      <c r="C94" t="s">
        <v>159</v>
      </c>
      <c r="D94" t="s">
        <v>17029</v>
      </c>
      <c r="E94" t="s">
        <v>79</v>
      </c>
      <c r="F94" t="s">
        <v>17019</v>
      </c>
      <c r="G94">
        <v>16</v>
      </c>
      <c r="H94">
        <v>0</v>
      </c>
      <c r="I94">
        <v>0</v>
      </c>
      <c r="J94">
        <v>0</v>
      </c>
      <c r="K94">
        <v>0</v>
      </c>
      <c r="L94">
        <v>0</v>
      </c>
      <c r="M94">
        <v>0</v>
      </c>
      <c r="N94">
        <v>0</v>
      </c>
      <c r="O94">
        <v>0</v>
      </c>
      <c r="P94">
        <v>0</v>
      </c>
      <c r="Q94">
        <v>0</v>
      </c>
    </row>
    <row r="95" spans="1:17" x14ac:dyDescent="0.2">
      <c r="A95" t="s">
        <v>17118</v>
      </c>
      <c r="B95" t="s">
        <v>84</v>
      </c>
      <c r="C95" t="s">
        <v>159</v>
      </c>
      <c r="D95" t="s">
        <v>17029</v>
      </c>
      <c r="E95" t="s">
        <v>81</v>
      </c>
      <c r="F95" t="s">
        <v>4875</v>
      </c>
      <c r="G95">
        <v>0</v>
      </c>
      <c r="H95">
        <v>8</v>
      </c>
      <c r="I95">
        <v>0</v>
      </c>
      <c r="J95">
        <v>6</v>
      </c>
      <c r="K95">
        <v>2</v>
      </c>
      <c r="L95">
        <v>0</v>
      </c>
      <c r="M95">
        <v>0</v>
      </c>
      <c r="N95">
        <v>0</v>
      </c>
      <c r="O95">
        <v>0</v>
      </c>
      <c r="P95">
        <v>0</v>
      </c>
      <c r="Q95">
        <v>0</v>
      </c>
    </row>
    <row r="96" spans="1:17" x14ac:dyDescent="0.2">
      <c r="A96" t="s">
        <v>17119</v>
      </c>
      <c r="B96" t="s">
        <v>84</v>
      </c>
      <c r="C96" t="s">
        <v>159</v>
      </c>
      <c r="D96" t="s">
        <v>17029</v>
      </c>
      <c r="E96" t="s">
        <v>81</v>
      </c>
      <c r="F96" t="s">
        <v>4877</v>
      </c>
      <c r="G96">
        <v>0</v>
      </c>
      <c r="H96">
        <v>8</v>
      </c>
      <c r="I96">
        <v>0</v>
      </c>
      <c r="J96">
        <v>6</v>
      </c>
      <c r="K96">
        <v>1</v>
      </c>
      <c r="L96">
        <v>1</v>
      </c>
      <c r="M96">
        <v>0</v>
      </c>
      <c r="N96">
        <v>0</v>
      </c>
      <c r="O96">
        <v>0</v>
      </c>
      <c r="P96">
        <v>0</v>
      </c>
      <c r="Q96">
        <v>0</v>
      </c>
    </row>
    <row r="97" spans="1:17" x14ac:dyDescent="0.2">
      <c r="A97" t="s">
        <v>17120</v>
      </c>
      <c r="B97" t="s">
        <v>84</v>
      </c>
      <c r="C97" t="s">
        <v>159</v>
      </c>
      <c r="D97" t="s">
        <v>17029</v>
      </c>
      <c r="E97" t="s">
        <v>81</v>
      </c>
      <c r="F97" t="s">
        <v>4879</v>
      </c>
      <c r="G97">
        <v>0</v>
      </c>
      <c r="H97">
        <v>0</v>
      </c>
      <c r="I97">
        <v>0</v>
      </c>
      <c r="J97">
        <v>0</v>
      </c>
      <c r="K97">
        <v>0</v>
      </c>
      <c r="L97">
        <v>0</v>
      </c>
      <c r="M97">
        <v>8</v>
      </c>
      <c r="N97">
        <v>0</v>
      </c>
      <c r="O97">
        <v>0</v>
      </c>
      <c r="P97">
        <v>0</v>
      </c>
      <c r="Q97">
        <v>0</v>
      </c>
    </row>
    <row r="98" spans="1:17" x14ac:dyDescent="0.2">
      <c r="A98" t="s">
        <v>17121</v>
      </c>
      <c r="B98" t="s">
        <v>84</v>
      </c>
      <c r="C98" t="s">
        <v>159</v>
      </c>
      <c r="D98" t="s">
        <v>17029</v>
      </c>
      <c r="E98" t="s">
        <v>81</v>
      </c>
      <c r="F98" t="s">
        <v>4881</v>
      </c>
      <c r="G98">
        <v>0</v>
      </c>
      <c r="H98">
        <v>8</v>
      </c>
      <c r="I98">
        <v>0</v>
      </c>
      <c r="J98">
        <v>6</v>
      </c>
      <c r="K98">
        <v>1</v>
      </c>
      <c r="L98">
        <v>1</v>
      </c>
      <c r="M98">
        <v>0</v>
      </c>
      <c r="N98">
        <v>0</v>
      </c>
      <c r="O98">
        <v>0</v>
      </c>
      <c r="P98">
        <v>0</v>
      </c>
      <c r="Q98">
        <v>0</v>
      </c>
    </row>
    <row r="99" spans="1:17" x14ac:dyDescent="0.2">
      <c r="A99" t="s">
        <v>17122</v>
      </c>
      <c r="B99" t="s">
        <v>84</v>
      </c>
      <c r="C99" t="s">
        <v>159</v>
      </c>
      <c r="D99" t="s">
        <v>17029</v>
      </c>
      <c r="E99" t="s">
        <v>81</v>
      </c>
      <c r="F99" t="s">
        <v>4883</v>
      </c>
      <c r="G99">
        <v>0</v>
      </c>
      <c r="H99">
        <v>8</v>
      </c>
      <c r="I99">
        <v>0</v>
      </c>
      <c r="J99">
        <v>6</v>
      </c>
      <c r="K99">
        <v>1</v>
      </c>
      <c r="L99">
        <v>1</v>
      </c>
      <c r="M99">
        <v>0</v>
      </c>
      <c r="N99">
        <v>0</v>
      </c>
      <c r="O99">
        <v>0</v>
      </c>
      <c r="P99">
        <v>0</v>
      </c>
      <c r="Q99">
        <v>0</v>
      </c>
    </row>
    <row r="100" spans="1:17" x14ac:dyDescent="0.2">
      <c r="A100" t="s">
        <v>17123</v>
      </c>
      <c r="B100" t="s">
        <v>84</v>
      </c>
      <c r="C100" t="s">
        <v>159</v>
      </c>
      <c r="D100" t="s">
        <v>17029</v>
      </c>
      <c r="E100" t="s">
        <v>81</v>
      </c>
      <c r="F100" t="s">
        <v>4885</v>
      </c>
      <c r="G100">
        <v>0</v>
      </c>
      <c r="H100">
        <v>0</v>
      </c>
      <c r="I100">
        <v>0</v>
      </c>
      <c r="J100">
        <v>0</v>
      </c>
      <c r="K100">
        <v>0</v>
      </c>
      <c r="L100">
        <v>0</v>
      </c>
      <c r="M100">
        <v>8</v>
      </c>
      <c r="N100">
        <v>0</v>
      </c>
      <c r="O100">
        <v>0</v>
      </c>
      <c r="P100">
        <v>0</v>
      </c>
      <c r="Q100">
        <v>0</v>
      </c>
    </row>
    <row r="101" spans="1:17" x14ac:dyDescent="0.2">
      <c r="A101" t="s">
        <v>17124</v>
      </c>
      <c r="B101" t="s">
        <v>84</v>
      </c>
      <c r="C101" t="s">
        <v>159</v>
      </c>
      <c r="D101" t="s">
        <v>17029</v>
      </c>
      <c r="E101" t="s">
        <v>81</v>
      </c>
      <c r="F101" t="s">
        <v>4887</v>
      </c>
      <c r="G101">
        <v>0</v>
      </c>
      <c r="H101">
        <v>8</v>
      </c>
      <c r="I101">
        <v>0</v>
      </c>
      <c r="J101">
        <v>6</v>
      </c>
      <c r="K101">
        <v>2</v>
      </c>
      <c r="L101">
        <v>0</v>
      </c>
      <c r="M101">
        <v>0</v>
      </c>
      <c r="N101">
        <v>0</v>
      </c>
      <c r="O101">
        <v>0</v>
      </c>
      <c r="P101">
        <v>0</v>
      </c>
      <c r="Q101">
        <v>0</v>
      </c>
    </row>
    <row r="102" spans="1:17" x14ac:dyDescent="0.2">
      <c r="A102" t="s">
        <v>17125</v>
      </c>
      <c r="B102" t="s">
        <v>84</v>
      </c>
      <c r="C102" t="s">
        <v>159</v>
      </c>
      <c r="D102" t="s">
        <v>17029</v>
      </c>
      <c r="E102" t="s">
        <v>81</v>
      </c>
      <c r="F102" t="s">
        <v>4889</v>
      </c>
      <c r="G102">
        <v>0</v>
      </c>
      <c r="H102">
        <v>0</v>
      </c>
      <c r="I102">
        <v>0</v>
      </c>
      <c r="J102">
        <v>0</v>
      </c>
      <c r="K102">
        <v>0</v>
      </c>
      <c r="L102">
        <v>0</v>
      </c>
      <c r="M102">
        <v>8</v>
      </c>
      <c r="N102">
        <v>0</v>
      </c>
      <c r="O102">
        <v>0</v>
      </c>
      <c r="P102">
        <v>0</v>
      </c>
      <c r="Q102">
        <v>0</v>
      </c>
    </row>
    <row r="103" spans="1:17" x14ac:dyDescent="0.2">
      <c r="A103" t="s">
        <v>17126</v>
      </c>
      <c r="B103" t="s">
        <v>84</v>
      </c>
      <c r="C103" t="s">
        <v>159</v>
      </c>
      <c r="D103" t="s">
        <v>17029</v>
      </c>
      <c r="E103" t="s">
        <v>81</v>
      </c>
      <c r="F103" t="s">
        <v>4871</v>
      </c>
      <c r="G103">
        <v>0</v>
      </c>
      <c r="H103">
        <v>0</v>
      </c>
      <c r="I103">
        <v>0</v>
      </c>
      <c r="J103">
        <v>0</v>
      </c>
      <c r="K103">
        <v>0</v>
      </c>
      <c r="L103">
        <v>0</v>
      </c>
      <c r="M103">
        <v>0</v>
      </c>
      <c r="N103">
        <v>6</v>
      </c>
      <c r="O103">
        <v>5</v>
      </c>
      <c r="P103">
        <v>1</v>
      </c>
      <c r="Q103">
        <v>0</v>
      </c>
    </row>
    <row r="104" spans="1:17" x14ac:dyDescent="0.2">
      <c r="A104" t="s">
        <v>17127</v>
      </c>
      <c r="B104" t="s">
        <v>84</v>
      </c>
      <c r="C104" t="s">
        <v>159</v>
      </c>
      <c r="D104" t="s">
        <v>17029</v>
      </c>
      <c r="E104" t="s">
        <v>81</v>
      </c>
      <c r="F104" t="s">
        <v>4873</v>
      </c>
      <c r="G104">
        <v>0</v>
      </c>
      <c r="H104">
        <v>0</v>
      </c>
      <c r="I104">
        <v>0</v>
      </c>
      <c r="J104">
        <v>0</v>
      </c>
      <c r="K104">
        <v>0</v>
      </c>
      <c r="L104">
        <v>0</v>
      </c>
      <c r="M104">
        <v>0</v>
      </c>
      <c r="N104">
        <v>5</v>
      </c>
      <c r="O104">
        <v>5</v>
      </c>
      <c r="P104">
        <v>0</v>
      </c>
      <c r="Q104">
        <v>0</v>
      </c>
    </row>
    <row r="105" spans="1:17" x14ac:dyDescent="0.2">
      <c r="A105" t="s">
        <v>17128</v>
      </c>
      <c r="B105" t="s">
        <v>84</v>
      </c>
      <c r="C105" t="s">
        <v>159</v>
      </c>
      <c r="D105" t="s">
        <v>17029</v>
      </c>
      <c r="E105" t="s">
        <v>81</v>
      </c>
      <c r="F105" t="s">
        <v>17019</v>
      </c>
      <c r="G105">
        <v>8</v>
      </c>
      <c r="H105">
        <v>0</v>
      </c>
      <c r="I105">
        <v>0</v>
      </c>
      <c r="J105">
        <v>0</v>
      </c>
      <c r="K105">
        <v>0</v>
      </c>
      <c r="L105">
        <v>0</v>
      </c>
      <c r="M105">
        <v>0</v>
      </c>
      <c r="N105">
        <v>0</v>
      </c>
      <c r="O105">
        <v>0</v>
      </c>
      <c r="P105">
        <v>0</v>
      </c>
      <c r="Q105">
        <v>0</v>
      </c>
    </row>
    <row r="106" spans="1:17" x14ac:dyDescent="0.2">
      <c r="A106" t="s">
        <v>17129</v>
      </c>
      <c r="B106" t="s">
        <v>84</v>
      </c>
      <c r="C106" t="s">
        <v>159</v>
      </c>
      <c r="D106" t="s">
        <v>17021</v>
      </c>
      <c r="E106" t="s">
        <v>79</v>
      </c>
      <c r="F106" t="s">
        <v>17022</v>
      </c>
      <c r="G106">
        <v>0</v>
      </c>
      <c r="H106">
        <v>0</v>
      </c>
      <c r="I106">
        <v>0</v>
      </c>
      <c r="J106">
        <v>0</v>
      </c>
      <c r="K106">
        <v>0</v>
      </c>
      <c r="L106">
        <v>0</v>
      </c>
      <c r="M106">
        <v>0</v>
      </c>
      <c r="N106">
        <v>1</v>
      </c>
      <c r="O106">
        <v>1</v>
      </c>
      <c r="P106">
        <v>0</v>
      </c>
      <c r="Q106">
        <v>0</v>
      </c>
    </row>
    <row r="107" spans="1:17" x14ac:dyDescent="0.2">
      <c r="A107" t="s">
        <v>17130</v>
      </c>
      <c r="B107" t="s">
        <v>84</v>
      </c>
      <c r="C107" t="s">
        <v>159</v>
      </c>
      <c r="D107" t="s">
        <v>17021</v>
      </c>
      <c r="E107" t="s">
        <v>79</v>
      </c>
      <c r="F107" t="s">
        <v>17019</v>
      </c>
      <c r="G107">
        <v>1</v>
      </c>
      <c r="H107">
        <v>0</v>
      </c>
      <c r="I107">
        <v>0</v>
      </c>
      <c r="J107">
        <v>0</v>
      </c>
      <c r="K107">
        <v>0</v>
      </c>
      <c r="L107">
        <v>0</v>
      </c>
      <c r="M107">
        <v>0</v>
      </c>
      <c r="N107">
        <v>0</v>
      </c>
      <c r="O107">
        <v>0</v>
      </c>
      <c r="P107">
        <v>0</v>
      </c>
      <c r="Q107">
        <v>0</v>
      </c>
    </row>
    <row r="108" spans="1:17" x14ac:dyDescent="0.2">
      <c r="A108" t="s">
        <v>17131</v>
      </c>
      <c r="B108" t="s">
        <v>84</v>
      </c>
      <c r="C108" t="s">
        <v>159</v>
      </c>
      <c r="D108" t="s">
        <v>17025</v>
      </c>
      <c r="E108" t="s">
        <v>79</v>
      </c>
      <c r="F108" t="s">
        <v>17019</v>
      </c>
      <c r="G108">
        <v>1</v>
      </c>
      <c r="H108">
        <v>0</v>
      </c>
      <c r="I108">
        <v>0</v>
      </c>
      <c r="J108">
        <v>0</v>
      </c>
      <c r="K108">
        <v>0</v>
      </c>
      <c r="L108">
        <v>0</v>
      </c>
      <c r="M108">
        <v>0</v>
      </c>
      <c r="N108">
        <v>0</v>
      </c>
      <c r="O108">
        <v>0</v>
      </c>
      <c r="P108">
        <v>0</v>
      </c>
      <c r="Q108">
        <v>0</v>
      </c>
    </row>
    <row r="109" spans="1:17" x14ac:dyDescent="0.2">
      <c r="A109" t="s">
        <v>17132</v>
      </c>
      <c r="B109" t="s">
        <v>84</v>
      </c>
      <c r="C109" t="s">
        <v>160</v>
      </c>
      <c r="D109" t="s">
        <v>17027</v>
      </c>
      <c r="E109" t="s">
        <v>79</v>
      </c>
      <c r="F109" t="s">
        <v>17019</v>
      </c>
      <c r="G109">
        <v>8</v>
      </c>
      <c r="H109">
        <v>0</v>
      </c>
      <c r="I109">
        <v>0</v>
      </c>
      <c r="J109">
        <v>0</v>
      </c>
      <c r="K109">
        <v>0</v>
      </c>
      <c r="L109">
        <v>0</v>
      </c>
      <c r="M109">
        <v>0</v>
      </c>
      <c r="N109">
        <v>0</v>
      </c>
      <c r="O109">
        <v>0</v>
      </c>
      <c r="P109">
        <v>0</v>
      </c>
      <c r="Q109">
        <v>0</v>
      </c>
    </row>
    <row r="110" spans="1:17" x14ac:dyDescent="0.2">
      <c r="A110" t="s">
        <v>17133</v>
      </c>
      <c r="B110" t="s">
        <v>84</v>
      </c>
      <c r="C110" t="s">
        <v>160</v>
      </c>
      <c r="D110" t="s">
        <v>17027</v>
      </c>
      <c r="E110" t="s">
        <v>81</v>
      </c>
      <c r="F110" t="s">
        <v>17019</v>
      </c>
      <c r="G110">
        <v>4</v>
      </c>
      <c r="H110">
        <v>0</v>
      </c>
      <c r="I110">
        <v>0</v>
      </c>
      <c r="J110">
        <v>0</v>
      </c>
      <c r="K110">
        <v>0</v>
      </c>
      <c r="L110">
        <v>0</v>
      </c>
      <c r="M110">
        <v>0</v>
      </c>
      <c r="N110">
        <v>0</v>
      </c>
      <c r="O110">
        <v>0</v>
      </c>
      <c r="P110">
        <v>0</v>
      </c>
      <c r="Q110">
        <v>0</v>
      </c>
    </row>
    <row r="111" spans="1:17" x14ac:dyDescent="0.2">
      <c r="A111" t="s">
        <v>17134</v>
      </c>
      <c r="B111" t="s">
        <v>84</v>
      </c>
      <c r="C111" t="s">
        <v>160</v>
      </c>
      <c r="D111" t="s">
        <v>17029</v>
      </c>
      <c r="E111" t="s">
        <v>79</v>
      </c>
      <c r="F111" t="s">
        <v>4875</v>
      </c>
      <c r="G111">
        <v>0</v>
      </c>
      <c r="H111">
        <v>115</v>
      </c>
      <c r="I111">
        <v>21</v>
      </c>
      <c r="J111">
        <v>86</v>
      </c>
      <c r="K111">
        <v>3</v>
      </c>
      <c r="L111">
        <v>5</v>
      </c>
      <c r="M111">
        <v>0</v>
      </c>
      <c r="N111">
        <v>0</v>
      </c>
      <c r="O111">
        <v>0</v>
      </c>
      <c r="P111">
        <v>0</v>
      </c>
      <c r="Q111">
        <v>0</v>
      </c>
    </row>
    <row r="112" spans="1:17" x14ac:dyDescent="0.2">
      <c r="A112" t="s">
        <v>17135</v>
      </c>
      <c r="B112" t="s">
        <v>84</v>
      </c>
      <c r="C112" t="s">
        <v>160</v>
      </c>
      <c r="D112" t="s">
        <v>17029</v>
      </c>
      <c r="E112" t="s">
        <v>79</v>
      </c>
      <c r="F112" t="s">
        <v>4877</v>
      </c>
      <c r="G112">
        <v>0</v>
      </c>
      <c r="H112">
        <v>115</v>
      </c>
      <c r="I112">
        <v>19</v>
      </c>
      <c r="J112">
        <v>87</v>
      </c>
      <c r="K112">
        <v>3</v>
      </c>
      <c r="L112">
        <v>6</v>
      </c>
      <c r="M112">
        <v>0</v>
      </c>
      <c r="N112">
        <v>0</v>
      </c>
      <c r="O112">
        <v>0</v>
      </c>
      <c r="P112">
        <v>0</v>
      </c>
      <c r="Q112">
        <v>0</v>
      </c>
    </row>
    <row r="113" spans="1:17" x14ac:dyDescent="0.2">
      <c r="A113" t="s">
        <v>17136</v>
      </c>
      <c r="B113" t="s">
        <v>84</v>
      </c>
      <c r="C113" t="s">
        <v>160</v>
      </c>
      <c r="D113" t="s">
        <v>17029</v>
      </c>
      <c r="E113" t="s">
        <v>79</v>
      </c>
      <c r="F113" t="s">
        <v>4879</v>
      </c>
      <c r="G113">
        <v>0</v>
      </c>
      <c r="H113">
        <v>0</v>
      </c>
      <c r="I113">
        <v>0</v>
      </c>
      <c r="J113">
        <v>0</v>
      </c>
      <c r="K113">
        <v>0</v>
      </c>
      <c r="L113">
        <v>0</v>
      </c>
      <c r="M113">
        <v>115</v>
      </c>
      <c r="N113">
        <v>0</v>
      </c>
      <c r="O113">
        <v>0</v>
      </c>
      <c r="P113">
        <v>0</v>
      </c>
      <c r="Q113">
        <v>0</v>
      </c>
    </row>
    <row r="114" spans="1:17" x14ac:dyDescent="0.2">
      <c r="A114" t="s">
        <v>17137</v>
      </c>
      <c r="B114" t="s">
        <v>84</v>
      </c>
      <c r="C114" t="s">
        <v>160</v>
      </c>
      <c r="D114" t="s">
        <v>17029</v>
      </c>
      <c r="E114" t="s">
        <v>79</v>
      </c>
      <c r="F114" t="s">
        <v>4881</v>
      </c>
      <c r="G114">
        <v>0</v>
      </c>
      <c r="H114">
        <v>115</v>
      </c>
      <c r="I114">
        <v>19</v>
      </c>
      <c r="J114">
        <v>87</v>
      </c>
      <c r="K114">
        <v>3</v>
      </c>
      <c r="L114">
        <v>6</v>
      </c>
      <c r="M114">
        <v>0</v>
      </c>
      <c r="N114">
        <v>0</v>
      </c>
      <c r="O114">
        <v>0</v>
      </c>
      <c r="P114">
        <v>0</v>
      </c>
      <c r="Q114">
        <v>0</v>
      </c>
    </row>
    <row r="115" spans="1:17" x14ac:dyDescent="0.2">
      <c r="A115" t="s">
        <v>17138</v>
      </c>
      <c r="B115" t="s">
        <v>84</v>
      </c>
      <c r="C115" t="s">
        <v>160</v>
      </c>
      <c r="D115" t="s">
        <v>17029</v>
      </c>
      <c r="E115" t="s">
        <v>79</v>
      </c>
      <c r="F115" t="s">
        <v>4883</v>
      </c>
      <c r="G115">
        <v>0</v>
      </c>
      <c r="H115">
        <v>115</v>
      </c>
      <c r="I115">
        <v>20</v>
      </c>
      <c r="J115">
        <v>86</v>
      </c>
      <c r="K115">
        <v>3</v>
      </c>
      <c r="L115">
        <v>6</v>
      </c>
      <c r="M115">
        <v>0</v>
      </c>
      <c r="N115">
        <v>0</v>
      </c>
      <c r="O115">
        <v>0</v>
      </c>
      <c r="P115">
        <v>0</v>
      </c>
      <c r="Q115">
        <v>0</v>
      </c>
    </row>
    <row r="116" spans="1:17" x14ac:dyDescent="0.2">
      <c r="A116" t="s">
        <v>17139</v>
      </c>
      <c r="B116" t="s">
        <v>84</v>
      </c>
      <c r="C116" t="s">
        <v>160</v>
      </c>
      <c r="D116" t="s">
        <v>17029</v>
      </c>
      <c r="E116" t="s">
        <v>79</v>
      </c>
      <c r="F116" t="s">
        <v>4885</v>
      </c>
      <c r="G116">
        <v>0</v>
      </c>
      <c r="H116">
        <v>0</v>
      </c>
      <c r="I116">
        <v>0</v>
      </c>
      <c r="J116">
        <v>0</v>
      </c>
      <c r="K116">
        <v>0</v>
      </c>
      <c r="L116">
        <v>0</v>
      </c>
      <c r="M116">
        <v>115</v>
      </c>
      <c r="N116">
        <v>0</v>
      </c>
      <c r="O116">
        <v>0</v>
      </c>
      <c r="P116">
        <v>0</v>
      </c>
      <c r="Q116">
        <v>0</v>
      </c>
    </row>
    <row r="117" spans="1:17" x14ac:dyDescent="0.2">
      <c r="A117" t="s">
        <v>17140</v>
      </c>
      <c r="B117" t="s">
        <v>84</v>
      </c>
      <c r="C117" t="s">
        <v>160</v>
      </c>
      <c r="D117" t="s">
        <v>17029</v>
      </c>
      <c r="E117" t="s">
        <v>79</v>
      </c>
      <c r="F117" t="s">
        <v>4887</v>
      </c>
      <c r="G117">
        <v>0</v>
      </c>
      <c r="H117">
        <v>115</v>
      </c>
      <c r="I117">
        <v>19</v>
      </c>
      <c r="J117">
        <v>88</v>
      </c>
      <c r="K117">
        <v>3</v>
      </c>
      <c r="L117">
        <v>5</v>
      </c>
      <c r="M117">
        <v>0</v>
      </c>
      <c r="N117">
        <v>0</v>
      </c>
      <c r="O117">
        <v>0</v>
      </c>
      <c r="P117">
        <v>0</v>
      </c>
      <c r="Q117">
        <v>0</v>
      </c>
    </row>
    <row r="118" spans="1:17" x14ac:dyDescent="0.2">
      <c r="A118" t="s">
        <v>17141</v>
      </c>
      <c r="B118" t="s">
        <v>84</v>
      </c>
      <c r="C118" t="s">
        <v>160</v>
      </c>
      <c r="D118" t="s">
        <v>17029</v>
      </c>
      <c r="E118" t="s">
        <v>79</v>
      </c>
      <c r="F118" t="s">
        <v>4889</v>
      </c>
      <c r="G118">
        <v>0</v>
      </c>
      <c r="H118">
        <v>0</v>
      </c>
      <c r="I118">
        <v>0</v>
      </c>
      <c r="J118">
        <v>0</v>
      </c>
      <c r="K118">
        <v>0</v>
      </c>
      <c r="L118">
        <v>0</v>
      </c>
      <c r="M118">
        <v>115</v>
      </c>
      <c r="N118">
        <v>0</v>
      </c>
      <c r="O118">
        <v>0</v>
      </c>
      <c r="P118">
        <v>0</v>
      </c>
      <c r="Q118">
        <v>0</v>
      </c>
    </row>
    <row r="119" spans="1:17" x14ac:dyDescent="0.2">
      <c r="A119" t="s">
        <v>17142</v>
      </c>
      <c r="B119" t="s">
        <v>84</v>
      </c>
      <c r="C119" t="s">
        <v>160</v>
      </c>
      <c r="D119" t="s">
        <v>17029</v>
      </c>
      <c r="E119" t="s">
        <v>79</v>
      </c>
      <c r="F119" t="s">
        <v>4871</v>
      </c>
      <c r="G119">
        <v>0</v>
      </c>
      <c r="H119">
        <v>0</v>
      </c>
      <c r="I119">
        <v>0</v>
      </c>
      <c r="J119">
        <v>0</v>
      </c>
      <c r="K119">
        <v>0</v>
      </c>
      <c r="L119">
        <v>0</v>
      </c>
      <c r="M119">
        <v>0</v>
      </c>
      <c r="N119">
        <v>94</v>
      </c>
      <c r="O119">
        <v>91</v>
      </c>
      <c r="P119">
        <v>2</v>
      </c>
      <c r="Q119">
        <v>1</v>
      </c>
    </row>
    <row r="120" spans="1:17" x14ac:dyDescent="0.2">
      <c r="A120" t="s">
        <v>17143</v>
      </c>
      <c r="B120" t="s">
        <v>84</v>
      </c>
      <c r="C120" t="s">
        <v>160</v>
      </c>
      <c r="D120" t="s">
        <v>17029</v>
      </c>
      <c r="E120" t="s">
        <v>79</v>
      </c>
      <c r="F120" t="s">
        <v>4873</v>
      </c>
      <c r="G120">
        <v>0</v>
      </c>
      <c r="H120">
        <v>0</v>
      </c>
      <c r="I120">
        <v>0</v>
      </c>
      <c r="J120">
        <v>0</v>
      </c>
      <c r="K120">
        <v>0</v>
      </c>
      <c r="L120">
        <v>0</v>
      </c>
      <c r="M120">
        <v>0</v>
      </c>
      <c r="N120">
        <v>70</v>
      </c>
      <c r="O120">
        <v>69</v>
      </c>
      <c r="P120">
        <v>0</v>
      </c>
      <c r="Q120">
        <v>1</v>
      </c>
    </row>
    <row r="121" spans="1:17" x14ac:dyDescent="0.2">
      <c r="A121" t="s">
        <v>17144</v>
      </c>
      <c r="B121" t="s">
        <v>84</v>
      </c>
      <c r="C121" t="s">
        <v>160</v>
      </c>
      <c r="D121" t="s">
        <v>17029</v>
      </c>
      <c r="E121" t="s">
        <v>79</v>
      </c>
      <c r="F121" t="s">
        <v>17019</v>
      </c>
      <c r="G121">
        <v>115</v>
      </c>
      <c r="H121">
        <v>0</v>
      </c>
      <c r="I121">
        <v>0</v>
      </c>
      <c r="J121">
        <v>0</v>
      </c>
      <c r="K121">
        <v>0</v>
      </c>
      <c r="L121">
        <v>0</v>
      </c>
      <c r="M121">
        <v>0</v>
      </c>
      <c r="N121">
        <v>0</v>
      </c>
      <c r="O121">
        <v>0</v>
      </c>
      <c r="P121">
        <v>0</v>
      </c>
      <c r="Q121">
        <v>0</v>
      </c>
    </row>
    <row r="122" spans="1:17" x14ac:dyDescent="0.2">
      <c r="A122" t="s">
        <v>17145</v>
      </c>
      <c r="B122" t="s">
        <v>84</v>
      </c>
      <c r="C122" t="s">
        <v>160</v>
      </c>
      <c r="D122" t="s">
        <v>17029</v>
      </c>
      <c r="E122" t="s">
        <v>81</v>
      </c>
      <c r="F122" t="s">
        <v>4875</v>
      </c>
      <c r="G122">
        <v>0</v>
      </c>
      <c r="H122">
        <v>155</v>
      </c>
      <c r="I122">
        <v>24</v>
      </c>
      <c r="J122">
        <v>110</v>
      </c>
      <c r="K122">
        <v>15</v>
      </c>
      <c r="L122">
        <v>6</v>
      </c>
      <c r="M122">
        <v>0</v>
      </c>
      <c r="N122">
        <v>0</v>
      </c>
      <c r="O122">
        <v>0</v>
      </c>
      <c r="P122">
        <v>0</v>
      </c>
      <c r="Q122">
        <v>0</v>
      </c>
    </row>
    <row r="123" spans="1:17" x14ac:dyDescent="0.2">
      <c r="A123" t="s">
        <v>17146</v>
      </c>
      <c r="B123" t="s">
        <v>84</v>
      </c>
      <c r="C123" t="s">
        <v>160</v>
      </c>
      <c r="D123" t="s">
        <v>17029</v>
      </c>
      <c r="E123" t="s">
        <v>81</v>
      </c>
      <c r="F123" t="s">
        <v>4877</v>
      </c>
      <c r="G123">
        <v>0</v>
      </c>
      <c r="H123">
        <v>155</v>
      </c>
      <c r="I123">
        <v>21</v>
      </c>
      <c r="J123">
        <v>109</v>
      </c>
      <c r="K123">
        <v>16</v>
      </c>
      <c r="L123">
        <v>9</v>
      </c>
      <c r="M123">
        <v>0</v>
      </c>
      <c r="N123">
        <v>0</v>
      </c>
      <c r="O123">
        <v>0</v>
      </c>
      <c r="P123">
        <v>0</v>
      </c>
      <c r="Q123">
        <v>0</v>
      </c>
    </row>
    <row r="124" spans="1:17" x14ac:dyDescent="0.2">
      <c r="A124" t="s">
        <v>17147</v>
      </c>
      <c r="B124" t="s">
        <v>84</v>
      </c>
      <c r="C124" t="s">
        <v>160</v>
      </c>
      <c r="D124" t="s">
        <v>17029</v>
      </c>
      <c r="E124" t="s">
        <v>81</v>
      </c>
      <c r="F124" t="s">
        <v>4879</v>
      </c>
      <c r="G124">
        <v>0</v>
      </c>
      <c r="H124">
        <v>0</v>
      </c>
      <c r="I124">
        <v>0</v>
      </c>
      <c r="J124">
        <v>0</v>
      </c>
      <c r="K124">
        <v>0</v>
      </c>
      <c r="L124">
        <v>0</v>
      </c>
      <c r="M124">
        <v>155</v>
      </c>
      <c r="N124">
        <v>0</v>
      </c>
      <c r="O124">
        <v>0</v>
      </c>
      <c r="P124">
        <v>0</v>
      </c>
      <c r="Q124">
        <v>0</v>
      </c>
    </row>
    <row r="125" spans="1:17" x14ac:dyDescent="0.2">
      <c r="A125" t="s">
        <v>17148</v>
      </c>
      <c r="B125" t="s">
        <v>84</v>
      </c>
      <c r="C125" t="s">
        <v>160</v>
      </c>
      <c r="D125" t="s">
        <v>17029</v>
      </c>
      <c r="E125" t="s">
        <v>81</v>
      </c>
      <c r="F125" t="s">
        <v>4881</v>
      </c>
      <c r="G125">
        <v>0</v>
      </c>
      <c r="H125">
        <v>155</v>
      </c>
      <c r="I125">
        <v>21</v>
      </c>
      <c r="J125">
        <v>109</v>
      </c>
      <c r="K125">
        <v>16</v>
      </c>
      <c r="L125">
        <v>9</v>
      </c>
      <c r="M125">
        <v>0</v>
      </c>
      <c r="N125">
        <v>0</v>
      </c>
      <c r="O125">
        <v>0</v>
      </c>
      <c r="P125">
        <v>0</v>
      </c>
      <c r="Q125">
        <v>0</v>
      </c>
    </row>
    <row r="126" spans="1:17" x14ac:dyDescent="0.2">
      <c r="A126" t="s">
        <v>17149</v>
      </c>
      <c r="B126" t="s">
        <v>84</v>
      </c>
      <c r="C126" t="s">
        <v>160</v>
      </c>
      <c r="D126" t="s">
        <v>17029</v>
      </c>
      <c r="E126" t="s">
        <v>81</v>
      </c>
      <c r="F126" t="s">
        <v>4883</v>
      </c>
      <c r="G126">
        <v>0</v>
      </c>
      <c r="H126">
        <v>155</v>
      </c>
      <c r="I126">
        <v>22</v>
      </c>
      <c r="J126">
        <v>110</v>
      </c>
      <c r="K126">
        <v>15</v>
      </c>
      <c r="L126">
        <v>8</v>
      </c>
      <c r="M126">
        <v>0</v>
      </c>
      <c r="N126">
        <v>0</v>
      </c>
      <c r="O126">
        <v>0</v>
      </c>
      <c r="P126">
        <v>0</v>
      </c>
      <c r="Q126">
        <v>0</v>
      </c>
    </row>
    <row r="127" spans="1:17" x14ac:dyDescent="0.2">
      <c r="A127" t="s">
        <v>17150</v>
      </c>
      <c r="B127" t="s">
        <v>84</v>
      </c>
      <c r="C127" t="s">
        <v>160</v>
      </c>
      <c r="D127" t="s">
        <v>17029</v>
      </c>
      <c r="E127" t="s">
        <v>81</v>
      </c>
      <c r="F127" t="s">
        <v>4885</v>
      </c>
      <c r="G127">
        <v>0</v>
      </c>
      <c r="H127">
        <v>0</v>
      </c>
      <c r="I127">
        <v>0</v>
      </c>
      <c r="J127">
        <v>0</v>
      </c>
      <c r="K127">
        <v>0</v>
      </c>
      <c r="L127">
        <v>0</v>
      </c>
      <c r="M127">
        <v>155</v>
      </c>
      <c r="N127">
        <v>0</v>
      </c>
      <c r="O127">
        <v>0</v>
      </c>
      <c r="P127">
        <v>0</v>
      </c>
      <c r="Q127">
        <v>0</v>
      </c>
    </row>
    <row r="128" spans="1:17" x14ac:dyDescent="0.2">
      <c r="A128" t="s">
        <v>17151</v>
      </c>
      <c r="B128" t="s">
        <v>84</v>
      </c>
      <c r="C128" t="s">
        <v>160</v>
      </c>
      <c r="D128" t="s">
        <v>17029</v>
      </c>
      <c r="E128" t="s">
        <v>81</v>
      </c>
      <c r="F128" t="s">
        <v>4887</v>
      </c>
      <c r="G128">
        <v>0</v>
      </c>
      <c r="H128">
        <v>155</v>
      </c>
      <c r="I128">
        <v>21</v>
      </c>
      <c r="J128">
        <v>112</v>
      </c>
      <c r="K128">
        <v>16</v>
      </c>
      <c r="L128">
        <v>6</v>
      </c>
      <c r="M128">
        <v>0</v>
      </c>
      <c r="N128">
        <v>0</v>
      </c>
      <c r="O128">
        <v>0</v>
      </c>
      <c r="P128">
        <v>0</v>
      </c>
      <c r="Q128">
        <v>0</v>
      </c>
    </row>
    <row r="129" spans="1:17" x14ac:dyDescent="0.2">
      <c r="A129" t="s">
        <v>17152</v>
      </c>
      <c r="B129" t="s">
        <v>84</v>
      </c>
      <c r="C129" t="s">
        <v>160</v>
      </c>
      <c r="D129" t="s">
        <v>17029</v>
      </c>
      <c r="E129" t="s">
        <v>81</v>
      </c>
      <c r="F129" t="s">
        <v>4889</v>
      </c>
      <c r="G129">
        <v>0</v>
      </c>
      <c r="H129">
        <v>0</v>
      </c>
      <c r="I129">
        <v>0</v>
      </c>
      <c r="J129">
        <v>0</v>
      </c>
      <c r="K129">
        <v>0</v>
      </c>
      <c r="L129">
        <v>0</v>
      </c>
      <c r="M129">
        <v>155</v>
      </c>
      <c r="N129">
        <v>0</v>
      </c>
      <c r="O129">
        <v>0</v>
      </c>
      <c r="P129">
        <v>0</v>
      </c>
      <c r="Q129">
        <v>0</v>
      </c>
    </row>
    <row r="130" spans="1:17" x14ac:dyDescent="0.2">
      <c r="A130" t="s">
        <v>17153</v>
      </c>
      <c r="B130" t="s">
        <v>84</v>
      </c>
      <c r="C130" t="s">
        <v>160</v>
      </c>
      <c r="D130" t="s">
        <v>17029</v>
      </c>
      <c r="E130" t="s">
        <v>81</v>
      </c>
      <c r="F130" t="s">
        <v>4871</v>
      </c>
      <c r="G130">
        <v>0</v>
      </c>
      <c r="H130">
        <v>0</v>
      </c>
      <c r="I130">
        <v>0</v>
      </c>
      <c r="J130">
        <v>0</v>
      </c>
      <c r="K130">
        <v>0</v>
      </c>
      <c r="L130">
        <v>0</v>
      </c>
      <c r="M130">
        <v>0</v>
      </c>
      <c r="N130">
        <v>118</v>
      </c>
      <c r="O130">
        <v>112</v>
      </c>
      <c r="P130">
        <v>5</v>
      </c>
      <c r="Q130">
        <v>1</v>
      </c>
    </row>
    <row r="131" spans="1:17" x14ac:dyDescent="0.2">
      <c r="A131" t="s">
        <v>17154</v>
      </c>
      <c r="B131" t="s">
        <v>84</v>
      </c>
      <c r="C131" t="s">
        <v>160</v>
      </c>
      <c r="D131" t="s">
        <v>17029</v>
      </c>
      <c r="E131" t="s">
        <v>81</v>
      </c>
      <c r="F131" t="s">
        <v>4873</v>
      </c>
      <c r="G131">
        <v>0</v>
      </c>
      <c r="H131">
        <v>0</v>
      </c>
      <c r="I131">
        <v>0</v>
      </c>
      <c r="J131">
        <v>0</v>
      </c>
      <c r="K131">
        <v>0</v>
      </c>
      <c r="L131">
        <v>0</v>
      </c>
      <c r="M131">
        <v>0</v>
      </c>
      <c r="N131">
        <v>101</v>
      </c>
      <c r="O131">
        <v>96</v>
      </c>
      <c r="P131">
        <v>5</v>
      </c>
      <c r="Q131">
        <v>0</v>
      </c>
    </row>
    <row r="132" spans="1:17" x14ac:dyDescent="0.2">
      <c r="A132" t="s">
        <v>17155</v>
      </c>
      <c r="B132" t="s">
        <v>84</v>
      </c>
      <c r="C132" t="s">
        <v>160</v>
      </c>
      <c r="D132" t="s">
        <v>17029</v>
      </c>
      <c r="E132" t="s">
        <v>81</v>
      </c>
      <c r="F132" t="s">
        <v>17019</v>
      </c>
      <c r="G132">
        <v>155</v>
      </c>
      <c r="H132">
        <v>0</v>
      </c>
      <c r="I132">
        <v>0</v>
      </c>
      <c r="J132">
        <v>0</v>
      </c>
      <c r="K132">
        <v>0</v>
      </c>
      <c r="L132">
        <v>0</v>
      </c>
      <c r="M132">
        <v>0</v>
      </c>
      <c r="N132">
        <v>0</v>
      </c>
      <c r="O132">
        <v>0</v>
      </c>
      <c r="P132">
        <v>0</v>
      </c>
      <c r="Q132">
        <v>0</v>
      </c>
    </row>
    <row r="133" spans="1:17" x14ac:dyDescent="0.2">
      <c r="A133" t="s">
        <v>17156</v>
      </c>
      <c r="B133" t="s">
        <v>84</v>
      </c>
      <c r="C133" t="s">
        <v>160</v>
      </c>
      <c r="D133" t="s">
        <v>17021</v>
      </c>
      <c r="E133" t="s">
        <v>79</v>
      </c>
      <c r="F133" t="s">
        <v>17022</v>
      </c>
      <c r="G133">
        <v>0</v>
      </c>
      <c r="H133">
        <v>0</v>
      </c>
      <c r="I133">
        <v>0</v>
      </c>
      <c r="J133">
        <v>0</v>
      </c>
      <c r="K133">
        <v>0</v>
      </c>
      <c r="L133">
        <v>0</v>
      </c>
      <c r="M133">
        <v>0</v>
      </c>
      <c r="N133">
        <v>12</v>
      </c>
      <c r="O133">
        <v>7</v>
      </c>
      <c r="P133">
        <v>4</v>
      </c>
      <c r="Q133">
        <v>1</v>
      </c>
    </row>
    <row r="134" spans="1:17" x14ac:dyDescent="0.2">
      <c r="A134" t="s">
        <v>17157</v>
      </c>
      <c r="B134" t="s">
        <v>84</v>
      </c>
      <c r="C134" t="s">
        <v>160</v>
      </c>
      <c r="D134" t="s">
        <v>17021</v>
      </c>
      <c r="E134" t="s">
        <v>79</v>
      </c>
      <c r="F134" t="s">
        <v>17019</v>
      </c>
      <c r="G134">
        <v>12</v>
      </c>
      <c r="H134">
        <v>0</v>
      </c>
      <c r="I134">
        <v>0</v>
      </c>
      <c r="J134">
        <v>0</v>
      </c>
      <c r="K134">
        <v>0</v>
      </c>
      <c r="L134">
        <v>0</v>
      </c>
      <c r="M134">
        <v>0</v>
      </c>
      <c r="N134">
        <v>0</v>
      </c>
      <c r="O134">
        <v>0</v>
      </c>
      <c r="P134">
        <v>0</v>
      </c>
      <c r="Q134">
        <v>0</v>
      </c>
    </row>
    <row r="135" spans="1:17" x14ac:dyDescent="0.2">
      <c r="A135" t="s">
        <v>17158</v>
      </c>
      <c r="B135" t="s">
        <v>84</v>
      </c>
      <c r="C135" t="s">
        <v>160</v>
      </c>
      <c r="D135" t="s">
        <v>17021</v>
      </c>
      <c r="E135" t="s">
        <v>81</v>
      </c>
      <c r="F135" t="s">
        <v>17022</v>
      </c>
      <c r="G135">
        <v>0</v>
      </c>
      <c r="H135">
        <v>0</v>
      </c>
      <c r="I135">
        <v>0</v>
      </c>
      <c r="J135">
        <v>0</v>
      </c>
      <c r="K135">
        <v>0</v>
      </c>
      <c r="L135">
        <v>0</v>
      </c>
      <c r="M135">
        <v>0</v>
      </c>
      <c r="N135">
        <v>12</v>
      </c>
      <c r="O135">
        <v>11</v>
      </c>
      <c r="P135">
        <v>1</v>
      </c>
      <c r="Q135">
        <v>0</v>
      </c>
    </row>
    <row r="136" spans="1:17" x14ac:dyDescent="0.2">
      <c r="A136" t="s">
        <v>17159</v>
      </c>
      <c r="B136" t="s">
        <v>84</v>
      </c>
      <c r="C136" t="s">
        <v>160</v>
      </c>
      <c r="D136" t="s">
        <v>17021</v>
      </c>
      <c r="E136" t="s">
        <v>81</v>
      </c>
      <c r="F136" t="s">
        <v>17019</v>
      </c>
      <c r="G136">
        <v>12</v>
      </c>
      <c r="H136">
        <v>0</v>
      </c>
      <c r="I136">
        <v>0</v>
      </c>
      <c r="J136">
        <v>0</v>
      </c>
      <c r="K136">
        <v>0</v>
      </c>
      <c r="L136">
        <v>0</v>
      </c>
      <c r="M136">
        <v>0</v>
      </c>
      <c r="N136">
        <v>0</v>
      </c>
      <c r="O136">
        <v>0</v>
      </c>
      <c r="P136">
        <v>0</v>
      </c>
      <c r="Q136">
        <v>0</v>
      </c>
    </row>
    <row r="137" spans="1:17" x14ac:dyDescent="0.2">
      <c r="A137" t="s">
        <v>17160</v>
      </c>
      <c r="B137" t="s">
        <v>84</v>
      </c>
      <c r="C137" t="s">
        <v>160</v>
      </c>
      <c r="D137" t="s">
        <v>17025</v>
      </c>
      <c r="E137" t="s">
        <v>79</v>
      </c>
      <c r="F137" t="s">
        <v>17019</v>
      </c>
      <c r="G137">
        <v>24</v>
      </c>
      <c r="H137">
        <v>0</v>
      </c>
      <c r="I137">
        <v>0</v>
      </c>
      <c r="J137">
        <v>0</v>
      </c>
      <c r="K137">
        <v>0</v>
      </c>
      <c r="L137">
        <v>0</v>
      </c>
      <c r="M137">
        <v>0</v>
      </c>
      <c r="N137">
        <v>0</v>
      </c>
      <c r="O137">
        <v>0</v>
      </c>
      <c r="P137">
        <v>0</v>
      </c>
      <c r="Q137">
        <v>0</v>
      </c>
    </row>
    <row r="138" spans="1:17" x14ac:dyDescent="0.2">
      <c r="A138" t="s">
        <v>17161</v>
      </c>
      <c r="B138" t="s">
        <v>84</v>
      </c>
      <c r="C138" t="s">
        <v>160</v>
      </c>
      <c r="D138" t="s">
        <v>17025</v>
      </c>
      <c r="E138" t="s">
        <v>81</v>
      </c>
      <c r="F138" t="s">
        <v>17019</v>
      </c>
      <c r="G138">
        <v>17</v>
      </c>
      <c r="H138">
        <v>0</v>
      </c>
      <c r="I138">
        <v>0</v>
      </c>
      <c r="J138">
        <v>0</v>
      </c>
      <c r="K138">
        <v>0</v>
      </c>
      <c r="L138">
        <v>0</v>
      </c>
      <c r="M138">
        <v>0</v>
      </c>
      <c r="N138">
        <v>0</v>
      </c>
      <c r="O138">
        <v>0</v>
      </c>
      <c r="P138">
        <v>0</v>
      </c>
      <c r="Q138">
        <v>0</v>
      </c>
    </row>
    <row r="139" spans="1:17" x14ac:dyDescent="0.2">
      <c r="A139" t="s">
        <v>17162</v>
      </c>
      <c r="B139" t="s">
        <v>84</v>
      </c>
      <c r="C139" t="s">
        <v>161</v>
      </c>
      <c r="D139" t="s">
        <v>17027</v>
      </c>
      <c r="E139" t="s">
        <v>79</v>
      </c>
      <c r="F139" t="s">
        <v>17019</v>
      </c>
      <c r="G139">
        <v>1</v>
      </c>
      <c r="H139">
        <v>0</v>
      </c>
      <c r="I139">
        <v>0</v>
      </c>
      <c r="J139">
        <v>0</v>
      </c>
      <c r="K139">
        <v>0</v>
      </c>
      <c r="L139">
        <v>0</v>
      </c>
      <c r="M139">
        <v>0</v>
      </c>
      <c r="N139">
        <v>0</v>
      </c>
      <c r="O139">
        <v>0</v>
      </c>
      <c r="P139">
        <v>0</v>
      </c>
      <c r="Q139">
        <v>0</v>
      </c>
    </row>
    <row r="140" spans="1:17" x14ac:dyDescent="0.2">
      <c r="A140" t="s">
        <v>17163</v>
      </c>
      <c r="B140" t="s">
        <v>84</v>
      </c>
      <c r="C140" t="s">
        <v>161</v>
      </c>
      <c r="D140" t="s">
        <v>17029</v>
      </c>
      <c r="E140" t="s">
        <v>79</v>
      </c>
      <c r="F140" t="s">
        <v>4875</v>
      </c>
      <c r="G140">
        <v>0</v>
      </c>
      <c r="H140">
        <v>26</v>
      </c>
      <c r="I140">
        <v>5</v>
      </c>
      <c r="J140">
        <v>15</v>
      </c>
      <c r="K140">
        <v>3</v>
      </c>
      <c r="L140">
        <v>3</v>
      </c>
      <c r="M140">
        <v>0</v>
      </c>
      <c r="N140">
        <v>0</v>
      </c>
      <c r="O140">
        <v>0</v>
      </c>
      <c r="P140">
        <v>0</v>
      </c>
      <c r="Q140">
        <v>0</v>
      </c>
    </row>
    <row r="141" spans="1:17" x14ac:dyDescent="0.2">
      <c r="A141" t="s">
        <v>17164</v>
      </c>
      <c r="B141" t="s">
        <v>84</v>
      </c>
      <c r="C141" t="s">
        <v>161</v>
      </c>
      <c r="D141" t="s">
        <v>17029</v>
      </c>
      <c r="E141" t="s">
        <v>79</v>
      </c>
      <c r="F141" t="s">
        <v>4877</v>
      </c>
      <c r="G141">
        <v>0</v>
      </c>
      <c r="H141">
        <v>26</v>
      </c>
      <c r="I141">
        <v>5</v>
      </c>
      <c r="J141">
        <v>14</v>
      </c>
      <c r="K141">
        <v>1</v>
      </c>
      <c r="L141">
        <v>6</v>
      </c>
      <c r="M141">
        <v>0</v>
      </c>
      <c r="N141">
        <v>0</v>
      </c>
      <c r="O141">
        <v>0</v>
      </c>
      <c r="P141">
        <v>0</v>
      </c>
      <c r="Q141">
        <v>0</v>
      </c>
    </row>
    <row r="142" spans="1:17" x14ac:dyDescent="0.2">
      <c r="A142" t="s">
        <v>17165</v>
      </c>
      <c r="B142" t="s">
        <v>84</v>
      </c>
      <c r="C142" t="s">
        <v>161</v>
      </c>
      <c r="D142" t="s">
        <v>17029</v>
      </c>
      <c r="E142" t="s">
        <v>79</v>
      </c>
      <c r="F142" t="s">
        <v>4879</v>
      </c>
      <c r="G142">
        <v>0</v>
      </c>
      <c r="H142">
        <v>0</v>
      </c>
      <c r="I142">
        <v>0</v>
      </c>
      <c r="J142">
        <v>0</v>
      </c>
      <c r="K142">
        <v>0</v>
      </c>
      <c r="L142">
        <v>0</v>
      </c>
      <c r="M142">
        <v>26</v>
      </c>
      <c r="N142">
        <v>0</v>
      </c>
      <c r="O142">
        <v>0</v>
      </c>
      <c r="P142">
        <v>0</v>
      </c>
      <c r="Q142">
        <v>0</v>
      </c>
    </row>
    <row r="143" spans="1:17" x14ac:dyDescent="0.2">
      <c r="A143" t="s">
        <v>17166</v>
      </c>
      <c r="B143" t="s">
        <v>84</v>
      </c>
      <c r="C143" t="s">
        <v>161</v>
      </c>
      <c r="D143" t="s">
        <v>17029</v>
      </c>
      <c r="E143" t="s">
        <v>79</v>
      </c>
      <c r="F143" t="s">
        <v>4881</v>
      </c>
      <c r="G143">
        <v>0</v>
      </c>
      <c r="H143">
        <v>26</v>
      </c>
      <c r="I143">
        <v>5</v>
      </c>
      <c r="J143">
        <v>14</v>
      </c>
      <c r="K143">
        <v>1</v>
      </c>
      <c r="L143">
        <v>6</v>
      </c>
      <c r="M143">
        <v>0</v>
      </c>
      <c r="N143">
        <v>0</v>
      </c>
      <c r="O143">
        <v>0</v>
      </c>
      <c r="P143">
        <v>0</v>
      </c>
      <c r="Q143">
        <v>0</v>
      </c>
    </row>
    <row r="144" spans="1:17" x14ac:dyDescent="0.2">
      <c r="A144" t="s">
        <v>17167</v>
      </c>
      <c r="B144" t="s">
        <v>84</v>
      </c>
      <c r="C144" t="s">
        <v>161</v>
      </c>
      <c r="D144" t="s">
        <v>17029</v>
      </c>
      <c r="E144" t="s">
        <v>79</v>
      </c>
      <c r="F144" t="s">
        <v>4883</v>
      </c>
      <c r="G144">
        <v>0</v>
      </c>
      <c r="H144">
        <v>26</v>
      </c>
      <c r="I144">
        <v>5</v>
      </c>
      <c r="J144">
        <v>14</v>
      </c>
      <c r="K144">
        <v>2</v>
      </c>
      <c r="L144">
        <v>5</v>
      </c>
      <c r="M144">
        <v>0</v>
      </c>
      <c r="N144">
        <v>0</v>
      </c>
      <c r="O144">
        <v>0</v>
      </c>
      <c r="P144">
        <v>0</v>
      </c>
      <c r="Q144">
        <v>0</v>
      </c>
    </row>
    <row r="145" spans="1:17" x14ac:dyDescent="0.2">
      <c r="A145" t="s">
        <v>17168</v>
      </c>
      <c r="B145" t="s">
        <v>84</v>
      </c>
      <c r="C145" t="s">
        <v>161</v>
      </c>
      <c r="D145" t="s">
        <v>17029</v>
      </c>
      <c r="E145" t="s">
        <v>79</v>
      </c>
      <c r="F145" t="s">
        <v>4885</v>
      </c>
      <c r="G145">
        <v>0</v>
      </c>
      <c r="H145">
        <v>0</v>
      </c>
      <c r="I145">
        <v>0</v>
      </c>
      <c r="J145">
        <v>0</v>
      </c>
      <c r="K145">
        <v>0</v>
      </c>
      <c r="L145">
        <v>0</v>
      </c>
      <c r="M145">
        <v>26</v>
      </c>
      <c r="N145">
        <v>0</v>
      </c>
      <c r="O145">
        <v>0</v>
      </c>
      <c r="P145">
        <v>0</v>
      </c>
      <c r="Q145">
        <v>0</v>
      </c>
    </row>
    <row r="146" spans="1:17" x14ac:dyDescent="0.2">
      <c r="A146" t="s">
        <v>17169</v>
      </c>
      <c r="B146" t="s">
        <v>84</v>
      </c>
      <c r="C146" t="s">
        <v>161</v>
      </c>
      <c r="D146" t="s">
        <v>17029</v>
      </c>
      <c r="E146" t="s">
        <v>79</v>
      </c>
      <c r="F146" t="s">
        <v>4887</v>
      </c>
      <c r="G146">
        <v>0</v>
      </c>
      <c r="H146">
        <v>26</v>
      </c>
      <c r="I146">
        <v>5</v>
      </c>
      <c r="J146">
        <v>14</v>
      </c>
      <c r="K146">
        <v>3</v>
      </c>
      <c r="L146">
        <v>4</v>
      </c>
      <c r="M146">
        <v>0</v>
      </c>
      <c r="N146">
        <v>0</v>
      </c>
      <c r="O146">
        <v>0</v>
      </c>
      <c r="P146">
        <v>0</v>
      </c>
      <c r="Q146">
        <v>0</v>
      </c>
    </row>
    <row r="147" spans="1:17" x14ac:dyDescent="0.2">
      <c r="A147" t="s">
        <v>17170</v>
      </c>
      <c r="B147" t="s">
        <v>84</v>
      </c>
      <c r="C147" t="s">
        <v>161</v>
      </c>
      <c r="D147" t="s">
        <v>17029</v>
      </c>
      <c r="E147" t="s">
        <v>79</v>
      </c>
      <c r="F147" t="s">
        <v>4889</v>
      </c>
      <c r="G147">
        <v>0</v>
      </c>
      <c r="H147">
        <v>0</v>
      </c>
      <c r="I147">
        <v>0</v>
      </c>
      <c r="J147">
        <v>0</v>
      </c>
      <c r="K147">
        <v>0</v>
      </c>
      <c r="L147">
        <v>0</v>
      </c>
      <c r="M147">
        <v>26</v>
      </c>
      <c r="N147">
        <v>0</v>
      </c>
      <c r="O147">
        <v>0</v>
      </c>
      <c r="P147">
        <v>0</v>
      </c>
      <c r="Q147">
        <v>0</v>
      </c>
    </row>
    <row r="148" spans="1:17" x14ac:dyDescent="0.2">
      <c r="A148" t="s">
        <v>17171</v>
      </c>
      <c r="B148" t="s">
        <v>84</v>
      </c>
      <c r="C148" t="s">
        <v>161</v>
      </c>
      <c r="D148" t="s">
        <v>17029</v>
      </c>
      <c r="E148" t="s">
        <v>79</v>
      </c>
      <c r="F148" t="s">
        <v>4871</v>
      </c>
      <c r="G148">
        <v>0</v>
      </c>
      <c r="H148">
        <v>0</v>
      </c>
      <c r="I148">
        <v>0</v>
      </c>
      <c r="J148">
        <v>0</v>
      </c>
      <c r="K148">
        <v>0</v>
      </c>
      <c r="L148">
        <v>0</v>
      </c>
      <c r="M148">
        <v>0</v>
      </c>
      <c r="N148">
        <v>20</v>
      </c>
      <c r="O148">
        <v>18</v>
      </c>
      <c r="P148">
        <v>1</v>
      </c>
      <c r="Q148">
        <v>1</v>
      </c>
    </row>
    <row r="149" spans="1:17" x14ac:dyDescent="0.2">
      <c r="A149" t="s">
        <v>17172</v>
      </c>
      <c r="B149" t="s">
        <v>84</v>
      </c>
      <c r="C149" t="s">
        <v>161</v>
      </c>
      <c r="D149" t="s">
        <v>17029</v>
      </c>
      <c r="E149" t="s">
        <v>79</v>
      </c>
      <c r="F149" t="s">
        <v>4873</v>
      </c>
      <c r="G149">
        <v>0</v>
      </c>
      <c r="H149">
        <v>0</v>
      </c>
      <c r="I149">
        <v>0</v>
      </c>
      <c r="J149">
        <v>0</v>
      </c>
      <c r="K149">
        <v>0</v>
      </c>
      <c r="L149">
        <v>0</v>
      </c>
      <c r="M149">
        <v>0</v>
      </c>
      <c r="N149">
        <v>17</v>
      </c>
      <c r="O149">
        <v>15</v>
      </c>
      <c r="P149">
        <v>1</v>
      </c>
      <c r="Q149">
        <v>1</v>
      </c>
    </row>
    <row r="150" spans="1:17" x14ac:dyDescent="0.2">
      <c r="A150" t="s">
        <v>17173</v>
      </c>
      <c r="B150" t="s">
        <v>84</v>
      </c>
      <c r="C150" t="s">
        <v>161</v>
      </c>
      <c r="D150" t="s">
        <v>17029</v>
      </c>
      <c r="E150" t="s">
        <v>79</v>
      </c>
      <c r="F150" t="s">
        <v>17019</v>
      </c>
      <c r="G150">
        <v>26</v>
      </c>
      <c r="H150">
        <v>0</v>
      </c>
      <c r="I150">
        <v>0</v>
      </c>
      <c r="J150">
        <v>0</v>
      </c>
      <c r="K150">
        <v>0</v>
      </c>
      <c r="L150">
        <v>0</v>
      </c>
      <c r="M150">
        <v>0</v>
      </c>
      <c r="N150">
        <v>0</v>
      </c>
      <c r="O150">
        <v>0</v>
      </c>
      <c r="P150">
        <v>0</v>
      </c>
      <c r="Q150">
        <v>0</v>
      </c>
    </row>
    <row r="151" spans="1:17" x14ac:dyDescent="0.2">
      <c r="A151" t="s">
        <v>17174</v>
      </c>
      <c r="B151" t="s">
        <v>84</v>
      </c>
      <c r="C151" t="s">
        <v>161</v>
      </c>
      <c r="D151" t="s">
        <v>17029</v>
      </c>
      <c r="E151" t="s">
        <v>81</v>
      </c>
      <c r="F151" t="s">
        <v>4875</v>
      </c>
      <c r="G151">
        <v>0</v>
      </c>
      <c r="H151">
        <v>12</v>
      </c>
      <c r="I151">
        <v>3</v>
      </c>
      <c r="J151">
        <v>7</v>
      </c>
      <c r="K151">
        <v>0</v>
      </c>
      <c r="L151">
        <v>2</v>
      </c>
      <c r="M151">
        <v>0</v>
      </c>
      <c r="N151">
        <v>0</v>
      </c>
      <c r="O151">
        <v>0</v>
      </c>
      <c r="P151">
        <v>0</v>
      </c>
      <c r="Q151">
        <v>0</v>
      </c>
    </row>
    <row r="152" spans="1:17" x14ac:dyDescent="0.2">
      <c r="A152" t="s">
        <v>17175</v>
      </c>
      <c r="B152" t="s">
        <v>84</v>
      </c>
      <c r="C152" t="s">
        <v>161</v>
      </c>
      <c r="D152" t="s">
        <v>17029</v>
      </c>
      <c r="E152" t="s">
        <v>81</v>
      </c>
      <c r="F152" t="s">
        <v>4877</v>
      </c>
      <c r="G152">
        <v>0</v>
      </c>
      <c r="H152">
        <v>12</v>
      </c>
      <c r="I152">
        <v>3</v>
      </c>
      <c r="J152">
        <v>7</v>
      </c>
      <c r="K152">
        <v>0</v>
      </c>
      <c r="L152">
        <v>2</v>
      </c>
      <c r="M152">
        <v>0</v>
      </c>
      <c r="N152">
        <v>0</v>
      </c>
      <c r="O152">
        <v>0</v>
      </c>
      <c r="P152">
        <v>0</v>
      </c>
      <c r="Q152">
        <v>0</v>
      </c>
    </row>
    <row r="153" spans="1:17" x14ac:dyDescent="0.2">
      <c r="A153" t="s">
        <v>17176</v>
      </c>
      <c r="B153" t="s">
        <v>84</v>
      </c>
      <c r="C153" t="s">
        <v>161</v>
      </c>
      <c r="D153" t="s">
        <v>17029</v>
      </c>
      <c r="E153" t="s">
        <v>81</v>
      </c>
      <c r="F153" t="s">
        <v>4879</v>
      </c>
      <c r="G153">
        <v>0</v>
      </c>
      <c r="H153">
        <v>0</v>
      </c>
      <c r="I153">
        <v>0</v>
      </c>
      <c r="J153">
        <v>0</v>
      </c>
      <c r="K153">
        <v>0</v>
      </c>
      <c r="L153">
        <v>0</v>
      </c>
      <c r="M153">
        <v>12</v>
      </c>
      <c r="N153">
        <v>0</v>
      </c>
      <c r="O153">
        <v>0</v>
      </c>
      <c r="P153">
        <v>0</v>
      </c>
      <c r="Q153">
        <v>0</v>
      </c>
    </row>
    <row r="154" spans="1:17" x14ac:dyDescent="0.2">
      <c r="A154" t="s">
        <v>17177</v>
      </c>
      <c r="B154" t="s">
        <v>84</v>
      </c>
      <c r="C154" t="s">
        <v>161</v>
      </c>
      <c r="D154" t="s">
        <v>17029</v>
      </c>
      <c r="E154" t="s">
        <v>81</v>
      </c>
      <c r="F154" t="s">
        <v>4881</v>
      </c>
      <c r="G154">
        <v>0</v>
      </c>
      <c r="H154">
        <v>12</v>
      </c>
      <c r="I154">
        <v>2</v>
      </c>
      <c r="J154">
        <v>8</v>
      </c>
      <c r="K154">
        <v>0</v>
      </c>
      <c r="L154">
        <v>2</v>
      </c>
      <c r="M154">
        <v>0</v>
      </c>
      <c r="N154">
        <v>0</v>
      </c>
      <c r="O154">
        <v>0</v>
      </c>
      <c r="P154">
        <v>0</v>
      </c>
      <c r="Q154">
        <v>0</v>
      </c>
    </row>
    <row r="155" spans="1:17" x14ac:dyDescent="0.2">
      <c r="A155" t="s">
        <v>17178</v>
      </c>
      <c r="B155" t="s">
        <v>84</v>
      </c>
      <c r="C155" t="s">
        <v>161</v>
      </c>
      <c r="D155" t="s">
        <v>17029</v>
      </c>
      <c r="E155" t="s">
        <v>81</v>
      </c>
      <c r="F155" t="s">
        <v>4883</v>
      </c>
      <c r="G155">
        <v>0</v>
      </c>
      <c r="H155">
        <v>12</v>
      </c>
      <c r="I155">
        <v>3</v>
      </c>
      <c r="J155">
        <v>7</v>
      </c>
      <c r="K155">
        <v>0</v>
      </c>
      <c r="L155">
        <v>2</v>
      </c>
      <c r="M155">
        <v>0</v>
      </c>
      <c r="N155">
        <v>0</v>
      </c>
      <c r="O155">
        <v>0</v>
      </c>
      <c r="P155">
        <v>0</v>
      </c>
      <c r="Q155">
        <v>0</v>
      </c>
    </row>
    <row r="156" spans="1:17" x14ac:dyDescent="0.2">
      <c r="A156" t="s">
        <v>17179</v>
      </c>
      <c r="B156" t="s">
        <v>84</v>
      </c>
      <c r="C156" t="s">
        <v>161</v>
      </c>
      <c r="D156" t="s">
        <v>17029</v>
      </c>
      <c r="E156" t="s">
        <v>81</v>
      </c>
      <c r="F156" t="s">
        <v>4885</v>
      </c>
      <c r="G156">
        <v>0</v>
      </c>
      <c r="H156">
        <v>0</v>
      </c>
      <c r="I156">
        <v>0</v>
      </c>
      <c r="J156">
        <v>0</v>
      </c>
      <c r="K156">
        <v>0</v>
      </c>
      <c r="L156">
        <v>0</v>
      </c>
      <c r="M156">
        <v>12</v>
      </c>
      <c r="N156">
        <v>0</v>
      </c>
      <c r="O156">
        <v>0</v>
      </c>
      <c r="P156">
        <v>0</v>
      </c>
      <c r="Q156">
        <v>0</v>
      </c>
    </row>
    <row r="157" spans="1:17" x14ac:dyDescent="0.2">
      <c r="A157" t="s">
        <v>17180</v>
      </c>
      <c r="B157" t="s">
        <v>84</v>
      </c>
      <c r="C157" t="s">
        <v>161</v>
      </c>
      <c r="D157" t="s">
        <v>17029</v>
      </c>
      <c r="E157" t="s">
        <v>81</v>
      </c>
      <c r="F157" t="s">
        <v>4887</v>
      </c>
      <c r="G157">
        <v>0</v>
      </c>
      <c r="H157">
        <v>12</v>
      </c>
      <c r="I157">
        <v>2</v>
      </c>
      <c r="J157">
        <v>8</v>
      </c>
      <c r="K157">
        <v>0</v>
      </c>
      <c r="L157">
        <v>2</v>
      </c>
      <c r="M157">
        <v>0</v>
      </c>
      <c r="N157">
        <v>0</v>
      </c>
      <c r="O157">
        <v>0</v>
      </c>
      <c r="P157">
        <v>0</v>
      </c>
      <c r="Q157">
        <v>0</v>
      </c>
    </row>
    <row r="158" spans="1:17" x14ac:dyDescent="0.2">
      <c r="A158" t="s">
        <v>17181</v>
      </c>
      <c r="B158" t="s">
        <v>84</v>
      </c>
      <c r="C158" t="s">
        <v>161</v>
      </c>
      <c r="D158" t="s">
        <v>17029</v>
      </c>
      <c r="E158" t="s">
        <v>81</v>
      </c>
      <c r="F158" t="s">
        <v>4889</v>
      </c>
      <c r="G158">
        <v>0</v>
      </c>
      <c r="H158">
        <v>0</v>
      </c>
      <c r="I158">
        <v>0</v>
      </c>
      <c r="J158">
        <v>0</v>
      </c>
      <c r="K158">
        <v>0</v>
      </c>
      <c r="L158">
        <v>0</v>
      </c>
      <c r="M158">
        <v>12</v>
      </c>
      <c r="N158">
        <v>0</v>
      </c>
      <c r="O158">
        <v>0</v>
      </c>
      <c r="P158">
        <v>0</v>
      </c>
      <c r="Q158">
        <v>0</v>
      </c>
    </row>
    <row r="159" spans="1:17" x14ac:dyDescent="0.2">
      <c r="A159" t="s">
        <v>17182</v>
      </c>
      <c r="B159" t="s">
        <v>84</v>
      </c>
      <c r="C159" t="s">
        <v>161</v>
      </c>
      <c r="D159" t="s">
        <v>17029</v>
      </c>
      <c r="E159" t="s">
        <v>81</v>
      </c>
      <c r="F159" t="s">
        <v>4871</v>
      </c>
      <c r="G159">
        <v>0</v>
      </c>
      <c r="H159">
        <v>0</v>
      </c>
      <c r="I159">
        <v>0</v>
      </c>
      <c r="J159">
        <v>0</v>
      </c>
      <c r="K159">
        <v>0</v>
      </c>
      <c r="L159">
        <v>0</v>
      </c>
      <c r="M159">
        <v>0</v>
      </c>
      <c r="N159">
        <v>9</v>
      </c>
      <c r="O159">
        <v>9</v>
      </c>
      <c r="P159">
        <v>0</v>
      </c>
      <c r="Q159">
        <v>0</v>
      </c>
    </row>
    <row r="160" spans="1:17" x14ac:dyDescent="0.2">
      <c r="A160" t="s">
        <v>17183</v>
      </c>
      <c r="B160" t="s">
        <v>84</v>
      </c>
      <c r="C160" t="s">
        <v>161</v>
      </c>
      <c r="D160" t="s">
        <v>17029</v>
      </c>
      <c r="E160" t="s">
        <v>81</v>
      </c>
      <c r="F160" t="s">
        <v>4873</v>
      </c>
      <c r="G160">
        <v>0</v>
      </c>
      <c r="H160">
        <v>0</v>
      </c>
      <c r="I160">
        <v>0</v>
      </c>
      <c r="J160">
        <v>0</v>
      </c>
      <c r="K160">
        <v>0</v>
      </c>
      <c r="L160">
        <v>0</v>
      </c>
      <c r="M160">
        <v>0</v>
      </c>
      <c r="N160">
        <v>8</v>
      </c>
      <c r="O160">
        <v>8</v>
      </c>
      <c r="P160">
        <v>0</v>
      </c>
      <c r="Q160">
        <v>0</v>
      </c>
    </row>
    <row r="161" spans="1:17" x14ac:dyDescent="0.2">
      <c r="A161" t="s">
        <v>17184</v>
      </c>
      <c r="B161" t="s">
        <v>84</v>
      </c>
      <c r="C161" t="s">
        <v>161</v>
      </c>
      <c r="D161" t="s">
        <v>17029</v>
      </c>
      <c r="E161" t="s">
        <v>81</v>
      </c>
      <c r="F161" t="s">
        <v>17019</v>
      </c>
      <c r="G161">
        <v>12</v>
      </c>
      <c r="H161">
        <v>0</v>
      </c>
      <c r="I161">
        <v>0</v>
      </c>
      <c r="J161">
        <v>0</v>
      </c>
      <c r="K161">
        <v>0</v>
      </c>
      <c r="L161">
        <v>0</v>
      </c>
      <c r="M161">
        <v>0</v>
      </c>
      <c r="N161">
        <v>0</v>
      </c>
      <c r="O161">
        <v>0</v>
      </c>
      <c r="P161">
        <v>0</v>
      </c>
      <c r="Q161">
        <v>0</v>
      </c>
    </row>
    <row r="162" spans="1:17" x14ac:dyDescent="0.2">
      <c r="A162" t="s">
        <v>17185</v>
      </c>
      <c r="B162" t="s">
        <v>84</v>
      </c>
      <c r="C162" t="s">
        <v>161</v>
      </c>
      <c r="D162" t="s">
        <v>17021</v>
      </c>
      <c r="E162" t="s">
        <v>79</v>
      </c>
      <c r="F162" t="s">
        <v>17022</v>
      </c>
      <c r="G162">
        <v>0</v>
      </c>
      <c r="H162">
        <v>0</v>
      </c>
      <c r="I162">
        <v>0</v>
      </c>
      <c r="J162">
        <v>0</v>
      </c>
      <c r="K162">
        <v>0</v>
      </c>
      <c r="L162">
        <v>0</v>
      </c>
      <c r="M162">
        <v>0</v>
      </c>
      <c r="N162">
        <v>8</v>
      </c>
      <c r="O162">
        <v>3</v>
      </c>
      <c r="P162">
        <v>5</v>
      </c>
      <c r="Q162">
        <v>0</v>
      </c>
    </row>
    <row r="163" spans="1:17" x14ac:dyDescent="0.2">
      <c r="A163" t="s">
        <v>17186</v>
      </c>
      <c r="B163" t="s">
        <v>84</v>
      </c>
      <c r="C163" t="s">
        <v>161</v>
      </c>
      <c r="D163" t="s">
        <v>17021</v>
      </c>
      <c r="E163" t="s">
        <v>79</v>
      </c>
      <c r="F163" t="s">
        <v>17019</v>
      </c>
      <c r="G163">
        <v>8</v>
      </c>
      <c r="H163">
        <v>0</v>
      </c>
      <c r="I163">
        <v>0</v>
      </c>
      <c r="J163">
        <v>0</v>
      </c>
      <c r="K163">
        <v>0</v>
      </c>
      <c r="L163">
        <v>0</v>
      </c>
      <c r="M163">
        <v>0</v>
      </c>
      <c r="N163">
        <v>0</v>
      </c>
      <c r="O163">
        <v>0</v>
      </c>
      <c r="P163">
        <v>0</v>
      </c>
      <c r="Q163">
        <v>0</v>
      </c>
    </row>
    <row r="164" spans="1:17" x14ac:dyDescent="0.2">
      <c r="A164" t="s">
        <v>17187</v>
      </c>
      <c r="B164" t="s">
        <v>84</v>
      </c>
      <c r="C164" t="s">
        <v>161</v>
      </c>
      <c r="D164" t="s">
        <v>17021</v>
      </c>
      <c r="E164" t="s">
        <v>81</v>
      </c>
      <c r="F164" t="s">
        <v>17022</v>
      </c>
      <c r="G164">
        <v>0</v>
      </c>
      <c r="H164">
        <v>0</v>
      </c>
      <c r="I164">
        <v>0</v>
      </c>
      <c r="J164">
        <v>0</v>
      </c>
      <c r="K164">
        <v>0</v>
      </c>
      <c r="L164">
        <v>0</v>
      </c>
      <c r="M164">
        <v>0</v>
      </c>
      <c r="N164">
        <v>7</v>
      </c>
      <c r="O164">
        <v>4</v>
      </c>
      <c r="P164">
        <v>3</v>
      </c>
      <c r="Q164">
        <v>0</v>
      </c>
    </row>
    <row r="165" spans="1:17" x14ac:dyDescent="0.2">
      <c r="A165" t="s">
        <v>17188</v>
      </c>
      <c r="B165" t="s">
        <v>84</v>
      </c>
      <c r="C165" t="s">
        <v>161</v>
      </c>
      <c r="D165" t="s">
        <v>17021</v>
      </c>
      <c r="E165" t="s">
        <v>81</v>
      </c>
      <c r="F165" t="s">
        <v>17019</v>
      </c>
      <c r="G165">
        <v>7</v>
      </c>
      <c r="H165">
        <v>0</v>
      </c>
      <c r="I165">
        <v>0</v>
      </c>
      <c r="J165">
        <v>0</v>
      </c>
      <c r="K165">
        <v>0</v>
      </c>
      <c r="L165">
        <v>0</v>
      </c>
      <c r="M165">
        <v>0</v>
      </c>
      <c r="N165">
        <v>0</v>
      </c>
      <c r="O165">
        <v>0</v>
      </c>
      <c r="P165">
        <v>0</v>
      </c>
      <c r="Q165">
        <v>0</v>
      </c>
    </row>
    <row r="166" spans="1:17" x14ac:dyDescent="0.2">
      <c r="A166" t="s">
        <v>17189</v>
      </c>
      <c r="B166" t="s">
        <v>84</v>
      </c>
      <c r="C166" t="s">
        <v>161</v>
      </c>
      <c r="D166" t="s">
        <v>17025</v>
      </c>
      <c r="E166" t="s">
        <v>79</v>
      </c>
      <c r="F166" t="s">
        <v>17019</v>
      </c>
      <c r="G166">
        <v>3</v>
      </c>
      <c r="H166">
        <v>0</v>
      </c>
      <c r="I166">
        <v>0</v>
      </c>
      <c r="J166">
        <v>0</v>
      </c>
      <c r="K166">
        <v>0</v>
      </c>
      <c r="L166">
        <v>0</v>
      </c>
      <c r="M166">
        <v>0</v>
      </c>
      <c r="N166">
        <v>0</v>
      </c>
      <c r="O166">
        <v>0</v>
      </c>
      <c r="P166">
        <v>0</v>
      </c>
      <c r="Q166">
        <v>0</v>
      </c>
    </row>
    <row r="167" spans="1:17" x14ac:dyDescent="0.2">
      <c r="A167" t="s">
        <v>17190</v>
      </c>
      <c r="B167" t="s">
        <v>84</v>
      </c>
      <c r="C167" t="s">
        <v>161</v>
      </c>
      <c r="D167" t="s">
        <v>17025</v>
      </c>
      <c r="E167" t="s">
        <v>81</v>
      </c>
      <c r="F167" t="s">
        <v>17019</v>
      </c>
      <c r="G167">
        <v>2</v>
      </c>
      <c r="H167">
        <v>0</v>
      </c>
      <c r="I167">
        <v>0</v>
      </c>
      <c r="J167">
        <v>0</v>
      </c>
      <c r="K167">
        <v>0</v>
      </c>
      <c r="L167">
        <v>0</v>
      </c>
      <c r="M167">
        <v>0</v>
      </c>
      <c r="N167">
        <v>0</v>
      </c>
      <c r="O167">
        <v>0</v>
      </c>
      <c r="P167">
        <v>0</v>
      </c>
      <c r="Q167">
        <v>0</v>
      </c>
    </row>
    <row r="168" spans="1:17" x14ac:dyDescent="0.2">
      <c r="A168" t="s">
        <v>17191</v>
      </c>
      <c r="B168" t="s">
        <v>84</v>
      </c>
      <c r="C168" t="s">
        <v>162</v>
      </c>
      <c r="D168" t="s">
        <v>17027</v>
      </c>
      <c r="E168" t="s">
        <v>81</v>
      </c>
      <c r="F168" t="s">
        <v>17019</v>
      </c>
      <c r="G168">
        <v>2</v>
      </c>
      <c r="H168">
        <v>0</v>
      </c>
      <c r="I168">
        <v>0</v>
      </c>
      <c r="J168">
        <v>0</v>
      </c>
      <c r="K168">
        <v>0</v>
      </c>
      <c r="L168">
        <v>0</v>
      </c>
      <c r="M168">
        <v>0</v>
      </c>
      <c r="N168">
        <v>0</v>
      </c>
      <c r="O168">
        <v>0</v>
      </c>
      <c r="P168">
        <v>0</v>
      </c>
      <c r="Q168">
        <v>0</v>
      </c>
    </row>
    <row r="169" spans="1:17" x14ac:dyDescent="0.2">
      <c r="A169" t="s">
        <v>17192</v>
      </c>
      <c r="B169" t="s">
        <v>84</v>
      </c>
      <c r="C169" t="s">
        <v>162</v>
      </c>
      <c r="D169" t="s">
        <v>17029</v>
      </c>
      <c r="E169" t="s">
        <v>79</v>
      </c>
      <c r="F169" t="s">
        <v>4875</v>
      </c>
      <c r="G169">
        <v>0</v>
      </c>
      <c r="H169">
        <v>29</v>
      </c>
      <c r="I169">
        <v>4</v>
      </c>
      <c r="J169">
        <v>20</v>
      </c>
      <c r="K169">
        <v>5</v>
      </c>
      <c r="L169">
        <v>0</v>
      </c>
      <c r="M169">
        <v>0</v>
      </c>
      <c r="N169">
        <v>0</v>
      </c>
      <c r="O169">
        <v>0</v>
      </c>
      <c r="P169">
        <v>0</v>
      </c>
      <c r="Q169">
        <v>0</v>
      </c>
    </row>
    <row r="170" spans="1:17" x14ac:dyDescent="0.2">
      <c r="A170" t="s">
        <v>17193</v>
      </c>
      <c r="B170" t="s">
        <v>84</v>
      </c>
      <c r="C170" t="s">
        <v>162</v>
      </c>
      <c r="D170" t="s">
        <v>17029</v>
      </c>
      <c r="E170" t="s">
        <v>79</v>
      </c>
      <c r="F170" t="s">
        <v>4877</v>
      </c>
      <c r="G170">
        <v>0</v>
      </c>
      <c r="H170">
        <v>29</v>
      </c>
      <c r="I170">
        <v>3</v>
      </c>
      <c r="J170">
        <v>21</v>
      </c>
      <c r="K170">
        <v>3</v>
      </c>
      <c r="L170">
        <v>2</v>
      </c>
      <c r="M170">
        <v>0</v>
      </c>
      <c r="N170">
        <v>0</v>
      </c>
      <c r="O170">
        <v>0</v>
      </c>
      <c r="P170">
        <v>0</v>
      </c>
      <c r="Q170">
        <v>0</v>
      </c>
    </row>
    <row r="171" spans="1:17" x14ac:dyDescent="0.2">
      <c r="A171" t="s">
        <v>17194</v>
      </c>
      <c r="B171" t="s">
        <v>84</v>
      </c>
      <c r="C171" t="s">
        <v>162</v>
      </c>
      <c r="D171" t="s">
        <v>17029</v>
      </c>
      <c r="E171" t="s">
        <v>79</v>
      </c>
      <c r="F171" t="s">
        <v>4879</v>
      </c>
      <c r="G171">
        <v>0</v>
      </c>
      <c r="H171">
        <v>0</v>
      </c>
      <c r="I171">
        <v>0</v>
      </c>
      <c r="J171">
        <v>0</v>
      </c>
      <c r="K171">
        <v>0</v>
      </c>
      <c r="L171">
        <v>0</v>
      </c>
      <c r="M171">
        <v>29</v>
      </c>
      <c r="N171">
        <v>0</v>
      </c>
      <c r="O171">
        <v>0</v>
      </c>
      <c r="P171">
        <v>0</v>
      </c>
      <c r="Q171">
        <v>0</v>
      </c>
    </row>
    <row r="172" spans="1:17" x14ac:dyDescent="0.2">
      <c r="A172" t="s">
        <v>17195</v>
      </c>
      <c r="B172" t="s">
        <v>84</v>
      </c>
      <c r="C172" t="s">
        <v>162</v>
      </c>
      <c r="D172" t="s">
        <v>17029</v>
      </c>
      <c r="E172" t="s">
        <v>79</v>
      </c>
      <c r="F172" t="s">
        <v>4881</v>
      </c>
      <c r="G172">
        <v>0</v>
      </c>
      <c r="H172">
        <v>29</v>
      </c>
      <c r="I172">
        <v>3</v>
      </c>
      <c r="J172">
        <v>21</v>
      </c>
      <c r="K172">
        <v>3</v>
      </c>
      <c r="L172">
        <v>2</v>
      </c>
      <c r="M172">
        <v>0</v>
      </c>
      <c r="N172">
        <v>0</v>
      </c>
      <c r="O172">
        <v>0</v>
      </c>
      <c r="P172">
        <v>0</v>
      </c>
      <c r="Q172">
        <v>0</v>
      </c>
    </row>
    <row r="173" spans="1:17" x14ac:dyDescent="0.2">
      <c r="A173" t="s">
        <v>17196</v>
      </c>
      <c r="B173" t="s">
        <v>84</v>
      </c>
      <c r="C173" t="s">
        <v>162</v>
      </c>
      <c r="D173" t="s">
        <v>17029</v>
      </c>
      <c r="E173" t="s">
        <v>79</v>
      </c>
      <c r="F173" t="s">
        <v>4883</v>
      </c>
      <c r="G173">
        <v>0</v>
      </c>
      <c r="H173">
        <v>29</v>
      </c>
      <c r="I173">
        <v>5</v>
      </c>
      <c r="J173">
        <v>20</v>
      </c>
      <c r="K173">
        <v>2</v>
      </c>
      <c r="L173">
        <v>2</v>
      </c>
      <c r="M173">
        <v>0</v>
      </c>
      <c r="N173">
        <v>0</v>
      </c>
      <c r="O173">
        <v>0</v>
      </c>
      <c r="P173">
        <v>0</v>
      </c>
      <c r="Q173">
        <v>0</v>
      </c>
    </row>
    <row r="174" spans="1:17" x14ac:dyDescent="0.2">
      <c r="A174" t="s">
        <v>17197</v>
      </c>
      <c r="B174" t="s">
        <v>84</v>
      </c>
      <c r="C174" t="s">
        <v>162</v>
      </c>
      <c r="D174" t="s">
        <v>17029</v>
      </c>
      <c r="E174" t="s">
        <v>79</v>
      </c>
      <c r="F174" t="s">
        <v>4885</v>
      </c>
      <c r="G174">
        <v>0</v>
      </c>
      <c r="H174">
        <v>0</v>
      </c>
      <c r="I174">
        <v>0</v>
      </c>
      <c r="J174">
        <v>0</v>
      </c>
      <c r="K174">
        <v>0</v>
      </c>
      <c r="L174">
        <v>0</v>
      </c>
      <c r="M174">
        <v>29</v>
      </c>
      <c r="N174">
        <v>0</v>
      </c>
      <c r="O174">
        <v>0</v>
      </c>
      <c r="P174">
        <v>0</v>
      </c>
      <c r="Q174">
        <v>0</v>
      </c>
    </row>
    <row r="175" spans="1:17" x14ac:dyDescent="0.2">
      <c r="A175" t="s">
        <v>17198</v>
      </c>
      <c r="B175" t="s">
        <v>84</v>
      </c>
      <c r="C175" t="s">
        <v>162</v>
      </c>
      <c r="D175" t="s">
        <v>17029</v>
      </c>
      <c r="E175" t="s">
        <v>79</v>
      </c>
      <c r="F175" t="s">
        <v>4887</v>
      </c>
      <c r="G175">
        <v>0</v>
      </c>
      <c r="H175">
        <v>29</v>
      </c>
      <c r="I175">
        <v>3</v>
      </c>
      <c r="J175">
        <v>21</v>
      </c>
      <c r="K175">
        <v>5</v>
      </c>
      <c r="L175">
        <v>0</v>
      </c>
      <c r="M175">
        <v>0</v>
      </c>
      <c r="N175">
        <v>0</v>
      </c>
      <c r="O175">
        <v>0</v>
      </c>
      <c r="P175">
        <v>0</v>
      </c>
      <c r="Q175">
        <v>0</v>
      </c>
    </row>
    <row r="176" spans="1:17" x14ac:dyDescent="0.2">
      <c r="A176" t="s">
        <v>17199</v>
      </c>
      <c r="B176" t="s">
        <v>84</v>
      </c>
      <c r="C176" t="s">
        <v>162</v>
      </c>
      <c r="D176" t="s">
        <v>17029</v>
      </c>
      <c r="E176" t="s">
        <v>79</v>
      </c>
      <c r="F176" t="s">
        <v>4889</v>
      </c>
      <c r="G176">
        <v>0</v>
      </c>
      <c r="H176">
        <v>0</v>
      </c>
      <c r="I176">
        <v>0</v>
      </c>
      <c r="J176">
        <v>0</v>
      </c>
      <c r="K176">
        <v>0</v>
      </c>
      <c r="L176">
        <v>0</v>
      </c>
      <c r="M176">
        <v>29</v>
      </c>
      <c r="N176">
        <v>0</v>
      </c>
      <c r="O176">
        <v>0</v>
      </c>
      <c r="P176">
        <v>0</v>
      </c>
      <c r="Q176">
        <v>0</v>
      </c>
    </row>
    <row r="177" spans="1:17" x14ac:dyDescent="0.2">
      <c r="A177" t="s">
        <v>17200</v>
      </c>
      <c r="B177" t="s">
        <v>84</v>
      </c>
      <c r="C177" t="s">
        <v>162</v>
      </c>
      <c r="D177" t="s">
        <v>17029</v>
      </c>
      <c r="E177" t="s">
        <v>79</v>
      </c>
      <c r="F177" t="s">
        <v>4871</v>
      </c>
      <c r="G177">
        <v>0</v>
      </c>
      <c r="H177">
        <v>0</v>
      </c>
      <c r="I177">
        <v>0</v>
      </c>
      <c r="J177">
        <v>0</v>
      </c>
      <c r="K177">
        <v>0</v>
      </c>
      <c r="L177">
        <v>0</v>
      </c>
      <c r="M177">
        <v>0</v>
      </c>
      <c r="N177">
        <v>22</v>
      </c>
      <c r="O177">
        <v>21</v>
      </c>
      <c r="P177">
        <v>1</v>
      </c>
      <c r="Q177">
        <v>0</v>
      </c>
    </row>
    <row r="178" spans="1:17" x14ac:dyDescent="0.2">
      <c r="A178" t="s">
        <v>17201</v>
      </c>
      <c r="B178" t="s">
        <v>84</v>
      </c>
      <c r="C178" t="s">
        <v>162</v>
      </c>
      <c r="D178" t="s">
        <v>17029</v>
      </c>
      <c r="E178" t="s">
        <v>79</v>
      </c>
      <c r="F178" t="s">
        <v>4873</v>
      </c>
      <c r="G178">
        <v>0</v>
      </c>
      <c r="H178">
        <v>0</v>
      </c>
      <c r="I178">
        <v>0</v>
      </c>
      <c r="J178">
        <v>0</v>
      </c>
      <c r="K178">
        <v>0</v>
      </c>
      <c r="L178">
        <v>0</v>
      </c>
      <c r="M178">
        <v>0</v>
      </c>
      <c r="N178">
        <v>19</v>
      </c>
      <c r="O178">
        <v>18</v>
      </c>
      <c r="P178">
        <v>1</v>
      </c>
      <c r="Q178">
        <v>0</v>
      </c>
    </row>
    <row r="179" spans="1:17" x14ac:dyDescent="0.2">
      <c r="A179" t="s">
        <v>17202</v>
      </c>
      <c r="B179" t="s">
        <v>84</v>
      </c>
      <c r="C179" t="s">
        <v>162</v>
      </c>
      <c r="D179" t="s">
        <v>17029</v>
      </c>
      <c r="E179" t="s">
        <v>79</v>
      </c>
      <c r="F179" t="s">
        <v>17019</v>
      </c>
      <c r="G179">
        <v>29</v>
      </c>
      <c r="H179">
        <v>0</v>
      </c>
      <c r="I179">
        <v>0</v>
      </c>
      <c r="J179">
        <v>0</v>
      </c>
      <c r="K179">
        <v>0</v>
      </c>
      <c r="L179">
        <v>0</v>
      </c>
      <c r="M179">
        <v>0</v>
      </c>
      <c r="N179">
        <v>0</v>
      </c>
      <c r="O179">
        <v>0</v>
      </c>
      <c r="P179">
        <v>0</v>
      </c>
      <c r="Q179">
        <v>0</v>
      </c>
    </row>
    <row r="180" spans="1:17" x14ac:dyDescent="0.2">
      <c r="A180" t="s">
        <v>17203</v>
      </c>
      <c r="B180" t="s">
        <v>84</v>
      </c>
      <c r="C180" t="s">
        <v>162</v>
      </c>
      <c r="D180" t="s">
        <v>17029</v>
      </c>
      <c r="E180" t="s">
        <v>81</v>
      </c>
      <c r="F180" t="s">
        <v>4875</v>
      </c>
      <c r="G180">
        <v>0</v>
      </c>
      <c r="H180">
        <v>15</v>
      </c>
      <c r="I180">
        <v>3</v>
      </c>
      <c r="J180">
        <v>10</v>
      </c>
      <c r="K180">
        <v>1</v>
      </c>
      <c r="L180">
        <v>1</v>
      </c>
      <c r="M180">
        <v>0</v>
      </c>
      <c r="N180">
        <v>0</v>
      </c>
      <c r="O180">
        <v>0</v>
      </c>
      <c r="P180">
        <v>0</v>
      </c>
      <c r="Q180">
        <v>0</v>
      </c>
    </row>
    <row r="181" spans="1:17" x14ac:dyDescent="0.2">
      <c r="A181" t="s">
        <v>17204</v>
      </c>
      <c r="B181" t="s">
        <v>84</v>
      </c>
      <c r="C181" t="s">
        <v>162</v>
      </c>
      <c r="D181" t="s">
        <v>17029</v>
      </c>
      <c r="E181" t="s">
        <v>81</v>
      </c>
      <c r="F181" t="s">
        <v>4877</v>
      </c>
      <c r="G181">
        <v>0</v>
      </c>
      <c r="H181">
        <v>15</v>
      </c>
      <c r="I181">
        <v>2</v>
      </c>
      <c r="J181">
        <v>11</v>
      </c>
      <c r="K181">
        <v>1</v>
      </c>
      <c r="L181">
        <v>1</v>
      </c>
      <c r="M181">
        <v>0</v>
      </c>
      <c r="N181">
        <v>0</v>
      </c>
      <c r="O181">
        <v>0</v>
      </c>
      <c r="P181">
        <v>0</v>
      </c>
      <c r="Q181">
        <v>0</v>
      </c>
    </row>
    <row r="182" spans="1:17" x14ac:dyDescent="0.2">
      <c r="A182" t="s">
        <v>17205</v>
      </c>
      <c r="B182" t="s">
        <v>84</v>
      </c>
      <c r="C182" t="s">
        <v>162</v>
      </c>
      <c r="D182" t="s">
        <v>17029</v>
      </c>
      <c r="E182" t="s">
        <v>81</v>
      </c>
      <c r="F182" t="s">
        <v>4879</v>
      </c>
      <c r="G182">
        <v>0</v>
      </c>
      <c r="H182">
        <v>0</v>
      </c>
      <c r="I182">
        <v>0</v>
      </c>
      <c r="J182">
        <v>0</v>
      </c>
      <c r="K182">
        <v>0</v>
      </c>
      <c r="L182">
        <v>0</v>
      </c>
      <c r="M182">
        <v>15</v>
      </c>
      <c r="N182">
        <v>0</v>
      </c>
      <c r="O182">
        <v>0</v>
      </c>
      <c r="P182">
        <v>0</v>
      </c>
      <c r="Q182">
        <v>0</v>
      </c>
    </row>
    <row r="183" spans="1:17" x14ac:dyDescent="0.2">
      <c r="A183" t="s">
        <v>17206</v>
      </c>
      <c r="B183" t="s">
        <v>84</v>
      </c>
      <c r="C183" t="s">
        <v>162</v>
      </c>
      <c r="D183" t="s">
        <v>17029</v>
      </c>
      <c r="E183" t="s">
        <v>81</v>
      </c>
      <c r="F183" t="s">
        <v>4881</v>
      </c>
      <c r="G183">
        <v>0</v>
      </c>
      <c r="H183">
        <v>15</v>
      </c>
      <c r="I183">
        <v>2</v>
      </c>
      <c r="J183">
        <v>11</v>
      </c>
      <c r="K183">
        <v>1</v>
      </c>
      <c r="L183">
        <v>1</v>
      </c>
      <c r="M183">
        <v>0</v>
      </c>
      <c r="N183">
        <v>0</v>
      </c>
      <c r="O183">
        <v>0</v>
      </c>
      <c r="P183">
        <v>0</v>
      </c>
      <c r="Q183">
        <v>0</v>
      </c>
    </row>
    <row r="184" spans="1:17" x14ac:dyDescent="0.2">
      <c r="A184" t="s">
        <v>17207</v>
      </c>
      <c r="B184" t="s">
        <v>84</v>
      </c>
      <c r="C184" t="s">
        <v>162</v>
      </c>
      <c r="D184" t="s">
        <v>17029</v>
      </c>
      <c r="E184" t="s">
        <v>81</v>
      </c>
      <c r="F184" t="s">
        <v>4883</v>
      </c>
      <c r="G184">
        <v>0</v>
      </c>
      <c r="H184">
        <v>15</v>
      </c>
      <c r="I184">
        <v>2</v>
      </c>
      <c r="J184">
        <v>11</v>
      </c>
      <c r="K184">
        <v>1</v>
      </c>
      <c r="L184">
        <v>1</v>
      </c>
      <c r="M184">
        <v>0</v>
      </c>
      <c r="N184">
        <v>0</v>
      </c>
      <c r="O184">
        <v>0</v>
      </c>
      <c r="P184">
        <v>0</v>
      </c>
      <c r="Q184">
        <v>0</v>
      </c>
    </row>
    <row r="185" spans="1:17" x14ac:dyDescent="0.2">
      <c r="A185" t="s">
        <v>17208</v>
      </c>
      <c r="B185" t="s">
        <v>84</v>
      </c>
      <c r="C185" t="s">
        <v>162</v>
      </c>
      <c r="D185" t="s">
        <v>17029</v>
      </c>
      <c r="E185" t="s">
        <v>81</v>
      </c>
      <c r="F185" t="s">
        <v>4885</v>
      </c>
      <c r="G185">
        <v>0</v>
      </c>
      <c r="H185">
        <v>0</v>
      </c>
      <c r="I185">
        <v>0</v>
      </c>
      <c r="J185">
        <v>0</v>
      </c>
      <c r="K185">
        <v>0</v>
      </c>
      <c r="L185">
        <v>0</v>
      </c>
      <c r="M185">
        <v>15</v>
      </c>
      <c r="N185">
        <v>0</v>
      </c>
      <c r="O185">
        <v>0</v>
      </c>
      <c r="P185">
        <v>0</v>
      </c>
      <c r="Q185">
        <v>0</v>
      </c>
    </row>
    <row r="186" spans="1:17" x14ac:dyDescent="0.2">
      <c r="A186" t="s">
        <v>17209</v>
      </c>
      <c r="B186" t="s">
        <v>84</v>
      </c>
      <c r="C186" t="s">
        <v>162</v>
      </c>
      <c r="D186" t="s">
        <v>17029</v>
      </c>
      <c r="E186" t="s">
        <v>81</v>
      </c>
      <c r="F186" t="s">
        <v>4887</v>
      </c>
      <c r="G186">
        <v>0</v>
      </c>
      <c r="H186">
        <v>15</v>
      </c>
      <c r="I186">
        <v>2</v>
      </c>
      <c r="J186">
        <v>11</v>
      </c>
      <c r="K186">
        <v>1</v>
      </c>
      <c r="L186">
        <v>1</v>
      </c>
      <c r="M186">
        <v>0</v>
      </c>
      <c r="N186">
        <v>0</v>
      </c>
      <c r="O186">
        <v>0</v>
      </c>
      <c r="P186">
        <v>0</v>
      </c>
      <c r="Q186">
        <v>0</v>
      </c>
    </row>
    <row r="187" spans="1:17" x14ac:dyDescent="0.2">
      <c r="A187" t="s">
        <v>17210</v>
      </c>
      <c r="B187" t="s">
        <v>84</v>
      </c>
      <c r="C187" t="s">
        <v>162</v>
      </c>
      <c r="D187" t="s">
        <v>17029</v>
      </c>
      <c r="E187" t="s">
        <v>81</v>
      </c>
      <c r="F187" t="s">
        <v>4889</v>
      </c>
      <c r="G187">
        <v>0</v>
      </c>
      <c r="H187">
        <v>0</v>
      </c>
      <c r="I187">
        <v>0</v>
      </c>
      <c r="J187">
        <v>0</v>
      </c>
      <c r="K187">
        <v>0</v>
      </c>
      <c r="L187">
        <v>0</v>
      </c>
      <c r="M187">
        <v>15</v>
      </c>
      <c r="N187">
        <v>0</v>
      </c>
      <c r="O187">
        <v>0</v>
      </c>
      <c r="P187">
        <v>0</v>
      </c>
      <c r="Q187">
        <v>0</v>
      </c>
    </row>
    <row r="188" spans="1:17" x14ac:dyDescent="0.2">
      <c r="A188" t="s">
        <v>17211</v>
      </c>
      <c r="B188" t="s">
        <v>84</v>
      </c>
      <c r="C188" t="s">
        <v>162</v>
      </c>
      <c r="D188" t="s">
        <v>17029</v>
      </c>
      <c r="E188" t="s">
        <v>81</v>
      </c>
      <c r="F188" t="s">
        <v>4871</v>
      </c>
      <c r="G188">
        <v>0</v>
      </c>
      <c r="H188">
        <v>0</v>
      </c>
      <c r="I188">
        <v>0</v>
      </c>
      <c r="J188">
        <v>0</v>
      </c>
      <c r="K188">
        <v>0</v>
      </c>
      <c r="L188">
        <v>0</v>
      </c>
      <c r="M188">
        <v>0</v>
      </c>
      <c r="N188">
        <v>14</v>
      </c>
      <c r="O188">
        <v>13</v>
      </c>
      <c r="P188">
        <v>1</v>
      </c>
      <c r="Q188">
        <v>0</v>
      </c>
    </row>
    <row r="189" spans="1:17" x14ac:dyDescent="0.2">
      <c r="A189" t="s">
        <v>17212</v>
      </c>
      <c r="B189" t="s">
        <v>84</v>
      </c>
      <c r="C189" t="s">
        <v>162</v>
      </c>
      <c r="D189" t="s">
        <v>17029</v>
      </c>
      <c r="E189" t="s">
        <v>81</v>
      </c>
      <c r="F189" t="s">
        <v>4873</v>
      </c>
      <c r="G189">
        <v>0</v>
      </c>
      <c r="H189">
        <v>0</v>
      </c>
      <c r="I189">
        <v>0</v>
      </c>
      <c r="J189">
        <v>0</v>
      </c>
      <c r="K189">
        <v>0</v>
      </c>
      <c r="L189">
        <v>0</v>
      </c>
      <c r="M189">
        <v>0</v>
      </c>
      <c r="N189">
        <v>14</v>
      </c>
      <c r="O189">
        <v>13</v>
      </c>
      <c r="P189">
        <v>1</v>
      </c>
      <c r="Q189">
        <v>0</v>
      </c>
    </row>
    <row r="190" spans="1:17" x14ac:dyDescent="0.2">
      <c r="A190" t="s">
        <v>17213</v>
      </c>
      <c r="B190" t="s">
        <v>84</v>
      </c>
      <c r="C190" t="s">
        <v>162</v>
      </c>
      <c r="D190" t="s">
        <v>17029</v>
      </c>
      <c r="E190" t="s">
        <v>81</v>
      </c>
      <c r="F190" t="s">
        <v>17019</v>
      </c>
      <c r="G190">
        <v>15</v>
      </c>
      <c r="H190">
        <v>0</v>
      </c>
      <c r="I190">
        <v>0</v>
      </c>
      <c r="J190">
        <v>0</v>
      </c>
      <c r="K190">
        <v>0</v>
      </c>
      <c r="L190">
        <v>0</v>
      </c>
      <c r="M190">
        <v>0</v>
      </c>
      <c r="N190">
        <v>0</v>
      </c>
      <c r="O190">
        <v>0</v>
      </c>
      <c r="P190">
        <v>0</v>
      </c>
      <c r="Q190">
        <v>0</v>
      </c>
    </row>
    <row r="191" spans="1:17" x14ac:dyDescent="0.2">
      <c r="A191" t="s">
        <v>17214</v>
      </c>
      <c r="B191" t="s">
        <v>84</v>
      </c>
      <c r="C191" t="s">
        <v>162</v>
      </c>
      <c r="D191" t="s">
        <v>17021</v>
      </c>
      <c r="E191" t="s">
        <v>79</v>
      </c>
      <c r="F191" t="s">
        <v>17022</v>
      </c>
      <c r="G191">
        <v>0</v>
      </c>
      <c r="H191">
        <v>0</v>
      </c>
      <c r="I191">
        <v>0</v>
      </c>
      <c r="J191">
        <v>0</v>
      </c>
      <c r="K191">
        <v>0</v>
      </c>
      <c r="L191">
        <v>0</v>
      </c>
      <c r="M191">
        <v>0</v>
      </c>
      <c r="N191">
        <v>9</v>
      </c>
      <c r="O191">
        <v>8</v>
      </c>
      <c r="P191">
        <v>1</v>
      </c>
      <c r="Q191">
        <v>0</v>
      </c>
    </row>
    <row r="192" spans="1:17" x14ac:dyDescent="0.2">
      <c r="A192" t="s">
        <v>17215</v>
      </c>
      <c r="B192" t="s">
        <v>84</v>
      </c>
      <c r="C192" t="s">
        <v>162</v>
      </c>
      <c r="D192" t="s">
        <v>17021</v>
      </c>
      <c r="E192" t="s">
        <v>79</v>
      </c>
      <c r="F192" t="s">
        <v>17019</v>
      </c>
      <c r="G192">
        <v>9</v>
      </c>
      <c r="H192">
        <v>0</v>
      </c>
      <c r="I192">
        <v>0</v>
      </c>
      <c r="J192">
        <v>0</v>
      </c>
      <c r="K192">
        <v>0</v>
      </c>
      <c r="L192">
        <v>0</v>
      </c>
      <c r="M192">
        <v>0</v>
      </c>
      <c r="N192">
        <v>0</v>
      </c>
      <c r="O192">
        <v>0</v>
      </c>
      <c r="P192">
        <v>0</v>
      </c>
      <c r="Q192">
        <v>0</v>
      </c>
    </row>
    <row r="193" spans="1:17" x14ac:dyDescent="0.2">
      <c r="A193" t="s">
        <v>17216</v>
      </c>
      <c r="B193" t="s">
        <v>84</v>
      </c>
      <c r="C193" t="s">
        <v>162</v>
      </c>
      <c r="D193" t="s">
        <v>17021</v>
      </c>
      <c r="E193" t="s">
        <v>81</v>
      </c>
      <c r="F193" t="s">
        <v>17022</v>
      </c>
      <c r="G193">
        <v>0</v>
      </c>
      <c r="H193">
        <v>0</v>
      </c>
      <c r="I193">
        <v>0</v>
      </c>
      <c r="J193">
        <v>0</v>
      </c>
      <c r="K193">
        <v>0</v>
      </c>
      <c r="L193">
        <v>0</v>
      </c>
      <c r="M193">
        <v>0</v>
      </c>
      <c r="N193">
        <v>2</v>
      </c>
      <c r="O193">
        <v>2</v>
      </c>
      <c r="P193">
        <v>0</v>
      </c>
      <c r="Q193">
        <v>0</v>
      </c>
    </row>
    <row r="194" spans="1:17" x14ac:dyDescent="0.2">
      <c r="A194" t="s">
        <v>17217</v>
      </c>
      <c r="B194" t="s">
        <v>84</v>
      </c>
      <c r="C194" t="s">
        <v>162</v>
      </c>
      <c r="D194" t="s">
        <v>17021</v>
      </c>
      <c r="E194" t="s">
        <v>81</v>
      </c>
      <c r="F194" t="s">
        <v>17019</v>
      </c>
      <c r="G194">
        <v>2</v>
      </c>
      <c r="H194">
        <v>0</v>
      </c>
      <c r="I194">
        <v>0</v>
      </c>
      <c r="J194">
        <v>0</v>
      </c>
      <c r="K194">
        <v>0</v>
      </c>
      <c r="L194">
        <v>0</v>
      </c>
      <c r="M194">
        <v>0</v>
      </c>
      <c r="N194">
        <v>0</v>
      </c>
      <c r="O194">
        <v>0</v>
      </c>
      <c r="P194">
        <v>0</v>
      </c>
      <c r="Q194">
        <v>0</v>
      </c>
    </row>
    <row r="195" spans="1:17" x14ac:dyDescent="0.2">
      <c r="A195" t="s">
        <v>17218</v>
      </c>
      <c r="B195" t="s">
        <v>84</v>
      </c>
      <c r="C195" t="s">
        <v>162</v>
      </c>
      <c r="D195" t="s">
        <v>17025</v>
      </c>
      <c r="E195" t="s">
        <v>79</v>
      </c>
      <c r="F195" t="s">
        <v>17019</v>
      </c>
      <c r="G195">
        <v>2</v>
      </c>
      <c r="H195">
        <v>0</v>
      </c>
      <c r="I195">
        <v>0</v>
      </c>
      <c r="J195">
        <v>0</v>
      </c>
      <c r="K195">
        <v>0</v>
      </c>
      <c r="L195">
        <v>0</v>
      </c>
      <c r="M195">
        <v>0</v>
      </c>
      <c r="N195">
        <v>0</v>
      </c>
      <c r="O195">
        <v>0</v>
      </c>
      <c r="P195">
        <v>0</v>
      </c>
      <c r="Q195">
        <v>0</v>
      </c>
    </row>
    <row r="196" spans="1:17" x14ac:dyDescent="0.2">
      <c r="A196" t="s">
        <v>17219</v>
      </c>
      <c r="B196" t="s">
        <v>84</v>
      </c>
      <c r="C196" t="s">
        <v>162</v>
      </c>
      <c r="D196" t="s">
        <v>17025</v>
      </c>
      <c r="E196" t="s">
        <v>81</v>
      </c>
      <c r="F196" t="s">
        <v>17019</v>
      </c>
      <c r="G196">
        <v>4</v>
      </c>
      <c r="H196">
        <v>0</v>
      </c>
      <c r="I196">
        <v>0</v>
      </c>
      <c r="J196">
        <v>0</v>
      </c>
      <c r="K196">
        <v>0</v>
      </c>
      <c r="L196">
        <v>0</v>
      </c>
      <c r="M196">
        <v>0</v>
      </c>
      <c r="N196">
        <v>0</v>
      </c>
      <c r="O196">
        <v>0</v>
      </c>
      <c r="P196">
        <v>0</v>
      </c>
      <c r="Q196">
        <v>0</v>
      </c>
    </row>
    <row r="197" spans="1:17" x14ac:dyDescent="0.2">
      <c r="A197" t="s">
        <v>17220</v>
      </c>
      <c r="B197" t="s">
        <v>84</v>
      </c>
      <c r="C197" t="s">
        <v>163</v>
      </c>
      <c r="D197" t="s">
        <v>17027</v>
      </c>
      <c r="E197" t="s">
        <v>79</v>
      </c>
      <c r="F197" t="s">
        <v>17019</v>
      </c>
      <c r="G197">
        <v>2</v>
      </c>
      <c r="H197">
        <v>0</v>
      </c>
      <c r="I197">
        <v>0</v>
      </c>
      <c r="J197">
        <v>0</v>
      </c>
      <c r="K197">
        <v>0</v>
      </c>
      <c r="L197">
        <v>0</v>
      </c>
      <c r="M197">
        <v>0</v>
      </c>
      <c r="N197">
        <v>0</v>
      </c>
      <c r="O197">
        <v>0</v>
      </c>
      <c r="P197">
        <v>0</v>
      </c>
      <c r="Q197">
        <v>0</v>
      </c>
    </row>
    <row r="198" spans="1:17" x14ac:dyDescent="0.2">
      <c r="A198" t="s">
        <v>17221</v>
      </c>
      <c r="B198" t="s">
        <v>84</v>
      </c>
      <c r="C198" t="s">
        <v>163</v>
      </c>
      <c r="D198" t="s">
        <v>17029</v>
      </c>
      <c r="E198" t="s">
        <v>79</v>
      </c>
      <c r="F198" t="s">
        <v>4875</v>
      </c>
      <c r="G198">
        <v>0</v>
      </c>
      <c r="H198">
        <v>22</v>
      </c>
      <c r="I198">
        <v>6</v>
      </c>
      <c r="J198">
        <v>14</v>
      </c>
      <c r="K198">
        <v>1</v>
      </c>
      <c r="L198">
        <v>1</v>
      </c>
      <c r="M198">
        <v>0</v>
      </c>
      <c r="N198">
        <v>0</v>
      </c>
      <c r="O198">
        <v>0</v>
      </c>
      <c r="P198">
        <v>0</v>
      </c>
      <c r="Q198">
        <v>0</v>
      </c>
    </row>
    <row r="199" spans="1:17" x14ac:dyDescent="0.2">
      <c r="A199" t="s">
        <v>17222</v>
      </c>
      <c r="B199" t="s">
        <v>84</v>
      </c>
      <c r="C199" t="s">
        <v>163</v>
      </c>
      <c r="D199" t="s">
        <v>17029</v>
      </c>
      <c r="E199" t="s">
        <v>79</v>
      </c>
      <c r="F199" t="s">
        <v>4877</v>
      </c>
      <c r="G199">
        <v>0</v>
      </c>
      <c r="H199">
        <v>22</v>
      </c>
      <c r="I199">
        <v>5</v>
      </c>
      <c r="J199">
        <v>15</v>
      </c>
      <c r="K199">
        <v>1</v>
      </c>
      <c r="L199">
        <v>1</v>
      </c>
      <c r="M199">
        <v>0</v>
      </c>
      <c r="N199">
        <v>0</v>
      </c>
      <c r="O199">
        <v>0</v>
      </c>
      <c r="P199">
        <v>0</v>
      </c>
      <c r="Q199">
        <v>0</v>
      </c>
    </row>
    <row r="200" spans="1:17" x14ac:dyDescent="0.2">
      <c r="A200" t="s">
        <v>17223</v>
      </c>
      <c r="B200" t="s">
        <v>84</v>
      </c>
      <c r="C200" t="s">
        <v>163</v>
      </c>
      <c r="D200" t="s">
        <v>17029</v>
      </c>
      <c r="E200" t="s">
        <v>79</v>
      </c>
      <c r="F200" t="s">
        <v>4879</v>
      </c>
      <c r="G200">
        <v>0</v>
      </c>
      <c r="H200">
        <v>0</v>
      </c>
      <c r="I200">
        <v>0</v>
      </c>
      <c r="J200">
        <v>0</v>
      </c>
      <c r="K200">
        <v>0</v>
      </c>
      <c r="L200">
        <v>0</v>
      </c>
      <c r="M200">
        <v>22</v>
      </c>
      <c r="N200">
        <v>0</v>
      </c>
      <c r="O200">
        <v>0</v>
      </c>
      <c r="P200">
        <v>0</v>
      </c>
      <c r="Q200">
        <v>0</v>
      </c>
    </row>
    <row r="201" spans="1:17" x14ac:dyDescent="0.2">
      <c r="A201" t="s">
        <v>17224</v>
      </c>
      <c r="B201" t="s">
        <v>84</v>
      </c>
      <c r="C201" t="s">
        <v>163</v>
      </c>
      <c r="D201" t="s">
        <v>17029</v>
      </c>
      <c r="E201" t="s">
        <v>79</v>
      </c>
      <c r="F201" t="s">
        <v>4881</v>
      </c>
      <c r="G201">
        <v>0</v>
      </c>
      <c r="H201">
        <v>22</v>
      </c>
      <c r="I201">
        <v>5</v>
      </c>
      <c r="J201">
        <v>15</v>
      </c>
      <c r="K201">
        <v>1</v>
      </c>
      <c r="L201">
        <v>1</v>
      </c>
      <c r="M201">
        <v>0</v>
      </c>
      <c r="N201">
        <v>0</v>
      </c>
      <c r="O201">
        <v>0</v>
      </c>
      <c r="P201">
        <v>0</v>
      </c>
      <c r="Q201">
        <v>0</v>
      </c>
    </row>
    <row r="202" spans="1:17" x14ac:dyDescent="0.2">
      <c r="A202" t="s">
        <v>17225</v>
      </c>
      <c r="B202" t="s">
        <v>84</v>
      </c>
      <c r="C202" t="s">
        <v>163</v>
      </c>
      <c r="D202" t="s">
        <v>17029</v>
      </c>
      <c r="E202" t="s">
        <v>79</v>
      </c>
      <c r="F202" t="s">
        <v>4883</v>
      </c>
      <c r="G202">
        <v>0</v>
      </c>
      <c r="H202">
        <v>22</v>
      </c>
      <c r="I202">
        <v>5</v>
      </c>
      <c r="J202">
        <v>15</v>
      </c>
      <c r="K202">
        <v>1</v>
      </c>
      <c r="L202">
        <v>1</v>
      </c>
      <c r="M202">
        <v>0</v>
      </c>
      <c r="N202">
        <v>0</v>
      </c>
      <c r="O202">
        <v>0</v>
      </c>
      <c r="P202">
        <v>0</v>
      </c>
      <c r="Q202">
        <v>0</v>
      </c>
    </row>
    <row r="203" spans="1:17" x14ac:dyDescent="0.2">
      <c r="A203" t="s">
        <v>17226</v>
      </c>
      <c r="B203" t="s">
        <v>84</v>
      </c>
      <c r="C203" t="s">
        <v>163</v>
      </c>
      <c r="D203" t="s">
        <v>17029</v>
      </c>
      <c r="E203" t="s">
        <v>79</v>
      </c>
      <c r="F203" t="s">
        <v>4885</v>
      </c>
      <c r="G203">
        <v>0</v>
      </c>
      <c r="H203">
        <v>0</v>
      </c>
      <c r="I203">
        <v>0</v>
      </c>
      <c r="J203">
        <v>0</v>
      </c>
      <c r="K203">
        <v>0</v>
      </c>
      <c r="L203">
        <v>0</v>
      </c>
      <c r="M203">
        <v>22</v>
      </c>
      <c r="N203">
        <v>0</v>
      </c>
      <c r="O203">
        <v>0</v>
      </c>
      <c r="P203">
        <v>0</v>
      </c>
      <c r="Q203">
        <v>0</v>
      </c>
    </row>
    <row r="204" spans="1:17" x14ac:dyDescent="0.2">
      <c r="A204" t="s">
        <v>17227</v>
      </c>
      <c r="B204" t="s">
        <v>84</v>
      </c>
      <c r="C204" t="s">
        <v>163</v>
      </c>
      <c r="D204" t="s">
        <v>17029</v>
      </c>
      <c r="E204" t="s">
        <v>79</v>
      </c>
      <c r="F204" t="s">
        <v>4887</v>
      </c>
      <c r="G204">
        <v>0</v>
      </c>
      <c r="H204">
        <v>22</v>
      </c>
      <c r="I204">
        <v>5</v>
      </c>
      <c r="J204">
        <v>15</v>
      </c>
      <c r="K204">
        <v>1</v>
      </c>
      <c r="L204">
        <v>1</v>
      </c>
      <c r="M204">
        <v>0</v>
      </c>
      <c r="N204">
        <v>0</v>
      </c>
      <c r="O204">
        <v>0</v>
      </c>
      <c r="P204">
        <v>0</v>
      </c>
      <c r="Q204">
        <v>0</v>
      </c>
    </row>
    <row r="205" spans="1:17" x14ac:dyDescent="0.2">
      <c r="A205" t="s">
        <v>17228</v>
      </c>
      <c r="B205" t="s">
        <v>84</v>
      </c>
      <c r="C205" t="s">
        <v>163</v>
      </c>
      <c r="D205" t="s">
        <v>17029</v>
      </c>
      <c r="E205" t="s">
        <v>79</v>
      </c>
      <c r="F205" t="s">
        <v>4889</v>
      </c>
      <c r="G205">
        <v>0</v>
      </c>
      <c r="H205">
        <v>0</v>
      </c>
      <c r="I205">
        <v>0</v>
      </c>
      <c r="J205">
        <v>0</v>
      </c>
      <c r="K205">
        <v>0</v>
      </c>
      <c r="L205">
        <v>0</v>
      </c>
      <c r="M205">
        <v>22</v>
      </c>
      <c r="N205">
        <v>0</v>
      </c>
      <c r="O205">
        <v>0</v>
      </c>
      <c r="P205">
        <v>0</v>
      </c>
      <c r="Q205">
        <v>0</v>
      </c>
    </row>
    <row r="206" spans="1:17" x14ac:dyDescent="0.2">
      <c r="A206" t="s">
        <v>17229</v>
      </c>
      <c r="B206" t="s">
        <v>84</v>
      </c>
      <c r="C206" t="s">
        <v>163</v>
      </c>
      <c r="D206" t="s">
        <v>17029</v>
      </c>
      <c r="E206" t="s">
        <v>79</v>
      </c>
      <c r="F206" t="s">
        <v>4871</v>
      </c>
      <c r="G206">
        <v>0</v>
      </c>
      <c r="H206">
        <v>0</v>
      </c>
      <c r="I206">
        <v>0</v>
      </c>
      <c r="J206">
        <v>0</v>
      </c>
      <c r="K206">
        <v>0</v>
      </c>
      <c r="L206">
        <v>0</v>
      </c>
      <c r="M206">
        <v>0</v>
      </c>
      <c r="N206">
        <v>21</v>
      </c>
      <c r="O206">
        <v>20</v>
      </c>
      <c r="P206">
        <v>1</v>
      </c>
      <c r="Q206">
        <v>0</v>
      </c>
    </row>
    <row r="207" spans="1:17" x14ac:dyDescent="0.2">
      <c r="A207" t="s">
        <v>17230</v>
      </c>
      <c r="B207" t="s">
        <v>84</v>
      </c>
      <c r="C207" t="s">
        <v>163</v>
      </c>
      <c r="D207" t="s">
        <v>17029</v>
      </c>
      <c r="E207" t="s">
        <v>79</v>
      </c>
      <c r="F207" t="s">
        <v>4873</v>
      </c>
      <c r="G207">
        <v>0</v>
      </c>
      <c r="H207">
        <v>0</v>
      </c>
      <c r="I207">
        <v>0</v>
      </c>
      <c r="J207">
        <v>0</v>
      </c>
      <c r="K207">
        <v>0</v>
      </c>
      <c r="L207">
        <v>0</v>
      </c>
      <c r="M207">
        <v>0</v>
      </c>
      <c r="N207">
        <v>17</v>
      </c>
      <c r="O207">
        <v>16</v>
      </c>
      <c r="P207">
        <v>1</v>
      </c>
      <c r="Q207">
        <v>0</v>
      </c>
    </row>
    <row r="208" spans="1:17" x14ac:dyDescent="0.2">
      <c r="A208" t="s">
        <v>17231</v>
      </c>
      <c r="B208" t="s">
        <v>84</v>
      </c>
      <c r="C208" t="s">
        <v>163</v>
      </c>
      <c r="D208" t="s">
        <v>17029</v>
      </c>
      <c r="E208" t="s">
        <v>79</v>
      </c>
      <c r="F208" t="s">
        <v>17019</v>
      </c>
      <c r="G208">
        <v>22</v>
      </c>
      <c r="H208">
        <v>0</v>
      </c>
      <c r="I208">
        <v>0</v>
      </c>
      <c r="J208">
        <v>0</v>
      </c>
      <c r="K208">
        <v>0</v>
      </c>
      <c r="L208">
        <v>0</v>
      </c>
      <c r="M208">
        <v>0</v>
      </c>
      <c r="N208">
        <v>0</v>
      </c>
      <c r="O208">
        <v>0</v>
      </c>
      <c r="P208">
        <v>0</v>
      </c>
      <c r="Q208">
        <v>0</v>
      </c>
    </row>
    <row r="209" spans="1:17" x14ac:dyDescent="0.2">
      <c r="A209" t="s">
        <v>17232</v>
      </c>
      <c r="B209" t="s">
        <v>84</v>
      </c>
      <c r="C209" t="s">
        <v>163</v>
      </c>
      <c r="D209" t="s">
        <v>17029</v>
      </c>
      <c r="E209" t="s">
        <v>81</v>
      </c>
      <c r="F209" t="s">
        <v>4875</v>
      </c>
      <c r="G209">
        <v>0</v>
      </c>
      <c r="H209">
        <v>6</v>
      </c>
      <c r="I209">
        <v>0</v>
      </c>
      <c r="J209">
        <v>6</v>
      </c>
      <c r="K209">
        <v>0</v>
      </c>
      <c r="L209">
        <v>0</v>
      </c>
      <c r="M209">
        <v>0</v>
      </c>
      <c r="N209">
        <v>0</v>
      </c>
      <c r="O209">
        <v>0</v>
      </c>
      <c r="P209">
        <v>0</v>
      </c>
      <c r="Q209">
        <v>0</v>
      </c>
    </row>
    <row r="210" spans="1:17" x14ac:dyDescent="0.2">
      <c r="A210" t="s">
        <v>17233</v>
      </c>
      <c r="B210" t="s">
        <v>84</v>
      </c>
      <c r="C210" t="s">
        <v>163</v>
      </c>
      <c r="D210" t="s">
        <v>17029</v>
      </c>
      <c r="E210" t="s">
        <v>81</v>
      </c>
      <c r="F210" t="s">
        <v>4877</v>
      </c>
      <c r="G210">
        <v>0</v>
      </c>
      <c r="H210">
        <v>6</v>
      </c>
      <c r="I210">
        <v>0</v>
      </c>
      <c r="J210">
        <v>6</v>
      </c>
      <c r="K210">
        <v>0</v>
      </c>
      <c r="L210">
        <v>0</v>
      </c>
      <c r="M210">
        <v>0</v>
      </c>
      <c r="N210">
        <v>0</v>
      </c>
      <c r="O210">
        <v>0</v>
      </c>
      <c r="P210">
        <v>0</v>
      </c>
      <c r="Q210">
        <v>0</v>
      </c>
    </row>
    <row r="211" spans="1:17" x14ac:dyDescent="0.2">
      <c r="A211" t="s">
        <v>17234</v>
      </c>
      <c r="B211" t="s">
        <v>84</v>
      </c>
      <c r="C211" t="s">
        <v>163</v>
      </c>
      <c r="D211" t="s">
        <v>17029</v>
      </c>
      <c r="E211" t="s">
        <v>81</v>
      </c>
      <c r="F211" t="s">
        <v>4879</v>
      </c>
      <c r="G211">
        <v>0</v>
      </c>
      <c r="H211">
        <v>0</v>
      </c>
      <c r="I211">
        <v>0</v>
      </c>
      <c r="J211">
        <v>0</v>
      </c>
      <c r="K211">
        <v>0</v>
      </c>
      <c r="L211">
        <v>0</v>
      </c>
      <c r="M211">
        <v>6</v>
      </c>
      <c r="N211">
        <v>0</v>
      </c>
      <c r="O211">
        <v>0</v>
      </c>
      <c r="P211">
        <v>0</v>
      </c>
      <c r="Q211">
        <v>0</v>
      </c>
    </row>
    <row r="212" spans="1:17" x14ac:dyDescent="0.2">
      <c r="A212" t="s">
        <v>17235</v>
      </c>
      <c r="B212" t="s">
        <v>84</v>
      </c>
      <c r="C212" t="s">
        <v>163</v>
      </c>
      <c r="D212" t="s">
        <v>17029</v>
      </c>
      <c r="E212" t="s">
        <v>81</v>
      </c>
      <c r="F212" t="s">
        <v>4881</v>
      </c>
      <c r="G212">
        <v>0</v>
      </c>
      <c r="H212">
        <v>6</v>
      </c>
      <c r="I212">
        <v>0</v>
      </c>
      <c r="J212">
        <v>6</v>
      </c>
      <c r="K212">
        <v>0</v>
      </c>
      <c r="L212">
        <v>0</v>
      </c>
      <c r="M212">
        <v>0</v>
      </c>
      <c r="N212">
        <v>0</v>
      </c>
      <c r="O212">
        <v>0</v>
      </c>
      <c r="P212">
        <v>0</v>
      </c>
      <c r="Q212">
        <v>0</v>
      </c>
    </row>
    <row r="213" spans="1:17" x14ac:dyDescent="0.2">
      <c r="A213" t="s">
        <v>17236</v>
      </c>
      <c r="B213" t="s">
        <v>84</v>
      </c>
      <c r="C213" t="s">
        <v>163</v>
      </c>
      <c r="D213" t="s">
        <v>17029</v>
      </c>
      <c r="E213" t="s">
        <v>81</v>
      </c>
      <c r="F213" t="s">
        <v>4883</v>
      </c>
      <c r="G213">
        <v>0</v>
      </c>
      <c r="H213">
        <v>6</v>
      </c>
      <c r="I213">
        <v>0</v>
      </c>
      <c r="J213">
        <v>6</v>
      </c>
      <c r="K213">
        <v>0</v>
      </c>
      <c r="L213">
        <v>0</v>
      </c>
      <c r="M213">
        <v>0</v>
      </c>
      <c r="N213">
        <v>0</v>
      </c>
      <c r="O213">
        <v>0</v>
      </c>
      <c r="P213">
        <v>0</v>
      </c>
      <c r="Q213">
        <v>0</v>
      </c>
    </row>
    <row r="214" spans="1:17" x14ac:dyDescent="0.2">
      <c r="A214" t="s">
        <v>17237</v>
      </c>
      <c r="B214" t="s">
        <v>84</v>
      </c>
      <c r="C214" t="s">
        <v>163</v>
      </c>
      <c r="D214" t="s">
        <v>17029</v>
      </c>
      <c r="E214" t="s">
        <v>81</v>
      </c>
      <c r="F214" t="s">
        <v>4885</v>
      </c>
      <c r="G214">
        <v>0</v>
      </c>
      <c r="H214">
        <v>0</v>
      </c>
      <c r="I214">
        <v>0</v>
      </c>
      <c r="J214">
        <v>0</v>
      </c>
      <c r="K214">
        <v>0</v>
      </c>
      <c r="L214">
        <v>0</v>
      </c>
      <c r="M214">
        <v>6</v>
      </c>
      <c r="N214">
        <v>0</v>
      </c>
      <c r="O214">
        <v>0</v>
      </c>
      <c r="P214">
        <v>0</v>
      </c>
      <c r="Q214">
        <v>0</v>
      </c>
    </row>
    <row r="215" spans="1:17" x14ac:dyDescent="0.2">
      <c r="A215" t="s">
        <v>17238</v>
      </c>
      <c r="B215" t="s">
        <v>84</v>
      </c>
      <c r="C215" t="s">
        <v>163</v>
      </c>
      <c r="D215" t="s">
        <v>17029</v>
      </c>
      <c r="E215" t="s">
        <v>81</v>
      </c>
      <c r="F215" t="s">
        <v>4887</v>
      </c>
      <c r="G215">
        <v>0</v>
      </c>
      <c r="H215">
        <v>6</v>
      </c>
      <c r="I215">
        <v>0</v>
      </c>
      <c r="J215">
        <v>6</v>
      </c>
      <c r="K215">
        <v>0</v>
      </c>
      <c r="L215">
        <v>0</v>
      </c>
      <c r="M215">
        <v>0</v>
      </c>
      <c r="N215">
        <v>0</v>
      </c>
      <c r="O215">
        <v>0</v>
      </c>
      <c r="P215">
        <v>0</v>
      </c>
      <c r="Q215">
        <v>0</v>
      </c>
    </row>
    <row r="216" spans="1:17" x14ac:dyDescent="0.2">
      <c r="A216" t="s">
        <v>17239</v>
      </c>
      <c r="B216" t="s">
        <v>84</v>
      </c>
      <c r="C216" t="s">
        <v>163</v>
      </c>
      <c r="D216" t="s">
        <v>17029</v>
      </c>
      <c r="E216" t="s">
        <v>81</v>
      </c>
      <c r="F216" t="s">
        <v>4889</v>
      </c>
      <c r="G216">
        <v>0</v>
      </c>
      <c r="H216">
        <v>0</v>
      </c>
      <c r="I216">
        <v>0</v>
      </c>
      <c r="J216">
        <v>0</v>
      </c>
      <c r="K216">
        <v>0</v>
      </c>
      <c r="L216">
        <v>0</v>
      </c>
      <c r="M216">
        <v>6</v>
      </c>
      <c r="N216">
        <v>0</v>
      </c>
      <c r="O216">
        <v>0</v>
      </c>
      <c r="P216">
        <v>0</v>
      </c>
      <c r="Q216">
        <v>0</v>
      </c>
    </row>
    <row r="217" spans="1:17" x14ac:dyDescent="0.2">
      <c r="A217" t="s">
        <v>17240</v>
      </c>
      <c r="B217" t="s">
        <v>84</v>
      </c>
      <c r="C217" t="s">
        <v>163</v>
      </c>
      <c r="D217" t="s">
        <v>17029</v>
      </c>
      <c r="E217" t="s">
        <v>81</v>
      </c>
      <c r="F217" t="s">
        <v>4871</v>
      </c>
      <c r="G217">
        <v>0</v>
      </c>
      <c r="H217">
        <v>0</v>
      </c>
      <c r="I217">
        <v>0</v>
      </c>
      <c r="J217">
        <v>0</v>
      </c>
      <c r="K217">
        <v>0</v>
      </c>
      <c r="L217">
        <v>0</v>
      </c>
      <c r="M217">
        <v>0</v>
      </c>
      <c r="N217">
        <v>6</v>
      </c>
      <c r="O217">
        <v>6</v>
      </c>
      <c r="P217">
        <v>0</v>
      </c>
      <c r="Q217">
        <v>0</v>
      </c>
    </row>
    <row r="218" spans="1:17" x14ac:dyDescent="0.2">
      <c r="A218" t="s">
        <v>17241</v>
      </c>
      <c r="B218" t="s">
        <v>84</v>
      </c>
      <c r="C218" t="s">
        <v>163</v>
      </c>
      <c r="D218" t="s">
        <v>17029</v>
      </c>
      <c r="E218" t="s">
        <v>81</v>
      </c>
      <c r="F218" t="s">
        <v>4873</v>
      </c>
      <c r="G218">
        <v>0</v>
      </c>
      <c r="H218">
        <v>0</v>
      </c>
      <c r="I218">
        <v>0</v>
      </c>
      <c r="J218">
        <v>0</v>
      </c>
      <c r="K218">
        <v>0</v>
      </c>
      <c r="L218">
        <v>0</v>
      </c>
      <c r="M218">
        <v>0</v>
      </c>
      <c r="N218">
        <v>6</v>
      </c>
      <c r="O218">
        <v>6</v>
      </c>
      <c r="P218">
        <v>0</v>
      </c>
      <c r="Q218">
        <v>0</v>
      </c>
    </row>
    <row r="219" spans="1:17" x14ac:dyDescent="0.2">
      <c r="A219" t="s">
        <v>17242</v>
      </c>
      <c r="B219" t="s">
        <v>84</v>
      </c>
      <c r="C219" t="s">
        <v>163</v>
      </c>
      <c r="D219" t="s">
        <v>17029</v>
      </c>
      <c r="E219" t="s">
        <v>81</v>
      </c>
      <c r="F219" t="s">
        <v>17019</v>
      </c>
      <c r="G219">
        <v>6</v>
      </c>
      <c r="H219">
        <v>0</v>
      </c>
      <c r="I219">
        <v>0</v>
      </c>
      <c r="J219">
        <v>0</v>
      </c>
      <c r="K219">
        <v>0</v>
      </c>
      <c r="L219">
        <v>0</v>
      </c>
      <c r="M219">
        <v>0</v>
      </c>
      <c r="N219">
        <v>0</v>
      </c>
      <c r="O219">
        <v>0</v>
      </c>
      <c r="P219">
        <v>0</v>
      </c>
      <c r="Q219">
        <v>0</v>
      </c>
    </row>
    <row r="220" spans="1:17" x14ac:dyDescent="0.2">
      <c r="A220" t="s">
        <v>17243</v>
      </c>
      <c r="B220" t="s">
        <v>84</v>
      </c>
      <c r="C220" t="s">
        <v>164</v>
      </c>
      <c r="D220" t="s">
        <v>17029</v>
      </c>
      <c r="E220" t="s">
        <v>79</v>
      </c>
      <c r="F220" t="s">
        <v>4875</v>
      </c>
      <c r="G220">
        <v>0</v>
      </c>
      <c r="H220">
        <v>1</v>
      </c>
      <c r="I220">
        <v>1</v>
      </c>
      <c r="J220">
        <v>0</v>
      </c>
      <c r="K220">
        <v>0</v>
      </c>
      <c r="L220">
        <v>0</v>
      </c>
      <c r="M220">
        <v>0</v>
      </c>
      <c r="N220">
        <v>0</v>
      </c>
      <c r="O220">
        <v>0</v>
      </c>
      <c r="P220">
        <v>0</v>
      </c>
      <c r="Q220">
        <v>0</v>
      </c>
    </row>
    <row r="221" spans="1:17" x14ac:dyDescent="0.2">
      <c r="A221" t="s">
        <v>17244</v>
      </c>
      <c r="B221" t="s">
        <v>84</v>
      </c>
      <c r="C221" t="s">
        <v>164</v>
      </c>
      <c r="D221" t="s">
        <v>17029</v>
      </c>
      <c r="E221" t="s">
        <v>79</v>
      </c>
      <c r="F221" t="s">
        <v>4877</v>
      </c>
      <c r="G221">
        <v>0</v>
      </c>
      <c r="H221">
        <v>1</v>
      </c>
      <c r="I221">
        <v>1</v>
      </c>
      <c r="J221">
        <v>0</v>
      </c>
      <c r="K221">
        <v>0</v>
      </c>
      <c r="L221">
        <v>0</v>
      </c>
      <c r="M221">
        <v>0</v>
      </c>
      <c r="N221">
        <v>0</v>
      </c>
      <c r="O221">
        <v>0</v>
      </c>
      <c r="P221">
        <v>0</v>
      </c>
      <c r="Q221">
        <v>0</v>
      </c>
    </row>
    <row r="222" spans="1:17" x14ac:dyDescent="0.2">
      <c r="A222" t="s">
        <v>17245</v>
      </c>
      <c r="B222" t="s">
        <v>84</v>
      </c>
      <c r="C222" t="s">
        <v>164</v>
      </c>
      <c r="D222" t="s">
        <v>17029</v>
      </c>
      <c r="E222" t="s">
        <v>79</v>
      </c>
      <c r="F222" t="s">
        <v>4879</v>
      </c>
      <c r="G222">
        <v>0</v>
      </c>
      <c r="H222">
        <v>0</v>
      </c>
      <c r="I222">
        <v>0</v>
      </c>
      <c r="J222">
        <v>0</v>
      </c>
      <c r="K222">
        <v>0</v>
      </c>
      <c r="L222">
        <v>0</v>
      </c>
      <c r="M222">
        <v>1</v>
      </c>
      <c r="N222">
        <v>0</v>
      </c>
      <c r="O222">
        <v>0</v>
      </c>
      <c r="P222">
        <v>0</v>
      </c>
      <c r="Q222">
        <v>0</v>
      </c>
    </row>
    <row r="223" spans="1:17" x14ac:dyDescent="0.2">
      <c r="A223" t="s">
        <v>17246</v>
      </c>
      <c r="B223" t="s">
        <v>84</v>
      </c>
      <c r="C223" t="s">
        <v>164</v>
      </c>
      <c r="D223" t="s">
        <v>17029</v>
      </c>
      <c r="E223" t="s">
        <v>79</v>
      </c>
      <c r="F223" t="s">
        <v>4881</v>
      </c>
      <c r="G223">
        <v>0</v>
      </c>
      <c r="H223">
        <v>1</v>
      </c>
      <c r="I223">
        <v>1</v>
      </c>
      <c r="J223">
        <v>0</v>
      </c>
      <c r="K223">
        <v>0</v>
      </c>
      <c r="L223">
        <v>0</v>
      </c>
      <c r="M223">
        <v>0</v>
      </c>
      <c r="N223">
        <v>0</v>
      </c>
      <c r="O223">
        <v>0</v>
      </c>
      <c r="P223">
        <v>0</v>
      </c>
      <c r="Q223">
        <v>0</v>
      </c>
    </row>
    <row r="224" spans="1:17" x14ac:dyDescent="0.2">
      <c r="A224" t="s">
        <v>17247</v>
      </c>
      <c r="B224" t="s">
        <v>84</v>
      </c>
      <c r="C224" t="s">
        <v>164</v>
      </c>
      <c r="D224" t="s">
        <v>17029</v>
      </c>
      <c r="E224" t="s">
        <v>79</v>
      </c>
      <c r="F224" t="s">
        <v>4883</v>
      </c>
      <c r="G224">
        <v>0</v>
      </c>
      <c r="H224">
        <v>1</v>
      </c>
      <c r="I224">
        <v>1</v>
      </c>
      <c r="J224">
        <v>0</v>
      </c>
      <c r="K224">
        <v>0</v>
      </c>
      <c r="L224">
        <v>0</v>
      </c>
      <c r="M224">
        <v>0</v>
      </c>
      <c r="N224">
        <v>0</v>
      </c>
      <c r="O224">
        <v>0</v>
      </c>
      <c r="P224">
        <v>0</v>
      </c>
      <c r="Q224">
        <v>0</v>
      </c>
    </row>
    <row r="225" spans="1:17" x14ac:dyDescent="0.2">
      <c r="A225" t="s">
        <v>17248</v>
      </c>
      <c r="B225" t="s">
        <v>84</v>
      </c>
      <c r="C225" t="s">
        <v>164</v>
      </c>
      <c r="D225" t="s">
        <v>17029</v>
      </c>
      <c r="E225" t="s">
        <v>79</v>
      </c>
      <c r="F225" t="s">
        <v>4885</v>
      </c>
      <c r="G225">
        <v>0</v>
      </c>
      <c r="H225">
        <v>0</v>
      </c>
      <c r="I225">
        <v>0</v>
      </c>
      <c r="J225">
        <v>0</v>
      </c>
      <c r="K225">
        <v>0</v>
      </c>
      <c r="L225">
        <v>0</v>
      </c>
      <c r="M225">
        <v>1</v>
      </c>
      <c r="N225">
        <v>0</v>
      </c>
      <c r="O225">
        <v>0</v>
      </c>
      <c r="P225">
        <v>0</v>
      </c>
      <c r="Q225">
        <v>0</v>
      </c>
    </row>
    <row r="226" spans="1:17" x14ac:dyDescent="0.2">
      <c r="A226" t="s">
        <v>17249</v>
      </c>
      <c r="B226" t="s">
        <v>84</v>
      </c>
      <c r="C226" t="s">
        <v>164</v>
      </c>
      <c r="D226" t="s">
        <v>17029</v>
      </c>
      <c r="E226" t="s">
        <v>79</v>
      </c>
      <c r="F226" t="s">
        <v>4887</v>
      </c>
      <c r="G226">
        <v>0</v>
      </c>
      <c r="H226">
        <v>1</v>
      </c>
      <c r="I226">
        <v>1</v>
      </c>
      <c r="J226">
        <v>0</v>
      </c>
      <c r="K226">
        <v>0</v>
      </c>
      <c r="L226">
        <v>0</v>
      </c>
      <c r="M226">
        <v>0</v>
      </c>
      <c r="N226">
        <v>0</v>
      </c>
      <c r="O226">
        <v>0</v>
      </c>
      <c r="P226">
        <v>0</v>
      </c>
      <c r="Q226">
        <v>0</v>
      </c>
    </row>
    <row r="227" spans="1:17" x14ac:dyDescent="0.2">
      <c r="A227" t="s">
        <v>17250</v>
      </c>
      <c r="B227" t="s">
        <v>84</v>
      </c>
      <c r="C227" t="s">
        <v>164</v>
      </c>
      <c r="D227" t="s">
        <v>17029</v>
      </c>
      <c r="E227" t="s">
        <v>79</v>
      </c>
      <c r="F227" t="s">
        <v>4889</v>
      </c>
      <c r="G227">
        <v>0</v>
      </c>
      <c r="H227">
        <v>0</v>
      </c>
      <c r="I227">
        <v>0</v>
      </c>
      <c r="J227">
        <v>0</v>
      </c>
      <c r="K227">
        <v>0</v>
      </c>
      <c r="L227">
        <v>0</v>
      </c>
      <c r="M227">
        <v>1</v>
      </c>
      <c r="N227">
        <v>0</v>
      </c>
      <c r="O227">
        <v>0</v>
      </c>
      <c r="P227">
        <v>0</v>
      </c>
      <c r="Q227">
        <v>0</v>
      </c>
    </row>
    <row r="228" spans="1:17" x14ac:dyDescent="0.2">
      <c r="A228" t="s">
        <v>17251</v>
      </c>
      <c r="B228" t="s">
        <v>84</v>
      </c>
      <c r="C228" t="s">
        <v>164</v>
      </c>
      <c r="D228" t="s">
        <v>17029</v>
      </c>
      <c r="E228" t="s">
        <v>79</v>
      </c>
      <c r="F228" t="s">
        <v>4871</v>
      </c>
      <c r="G228">
        <v>0</v>
      </c>
      <c r="H228">
        <v>0</v>
      </c>
      <c r="I228">
        <v>0</v>
      </c>
      <c r="J228">
        <v>0</v>
      </c>
      <c r="K228">
        <v>0</v>
      </c>
      <c r="L228">
        <v>0</v>
      </c>
      <c r="M228">
        <v>0</v>
      </c>
      <c r="N228">
        <v>1</v>
      </c>
      <c r="O228">
        <v>1</v>
      </c>
      <c r="P228">
        <v>0</v>
      </c>
      <c r="Q228">
        <v>0</v>
      </c>
    </row>
    <row r="229" spans="1:17" x14ac:dyDescent="0.2">
      <c r="A229" t="s">
        <v>17252</v>
      </c>
      <c r="B229" t="s">
        <v>84</v>
      </c>
      <c r="C229" t="s">
        <v>164</v>
      </c>
      <c r="D229" t="s">
        <v>17029</v>
      </c>
      <c r="E229" t="s">
        <v>79</v>
      </c>
      <c r="F229" t="s">
        <v>4873</v>
      </c>
      <c r="G229">
        <v>0</v>
      </c>
      <c r="H229">
        <v>0</v>
      </c>
      <c r="I229">
        <v>0</v>
      </c>
      <c r="J229">
        <v>0</v>
      </c>
      <c r="K229">
        <v>0</v>
      </c>
      <c r="L229">
        <v>0</v>
      </c>
      <c r="M229">
        <v>0</v>
      </c>
      <c r="N229">
        <v>1</v>
      </c>
      <c r="O229">
        <v>1</v>
      </c>
      <c r="P229">
        <v>0</v>
      </c>
      <c r="Q229">
        <v>0</v>
      </c>
    </row>
    <row r="230" spans="1:17" x14ac:dyDescent="0.2">
      <c r="A230" t="s">
        <v>17253</v>
      </c>
      <c r="B230" t="s">
        <v>84</v>
      </c>
      <c r="C230" t="s">
        <v>164</v>
      </c>
      <c r="D230" t="s">
        <v>17029</v>
      </c>
      <c r="E230" t="s">
        <v>79</v>
      </c>
      <c r="F230" t="s">
        <v>17019</v>
      </c>
      <c r="G230">
        <v>1</v>
      </c>
      <c r="H230">
        <v>0</v>
      </c>
      <c r="I230">
        <v>0</v>
      </c>
      <c r="J230">
        <v>0</v>
      </c>
      <c r="K230">
        <v>0</v>
      </c>
      <c r="L230">
        <v>0</v>
      </c>
      <c r="M230">
        <v>0</v>
      </c>
      <c r="N230">
        <v>0</v>
      </c>
      <c r="O230">
        <v>0</v>
      </c>
      <c r="P230">
        <v>0</v>
      </c>
      <c r="Q230">
        <v>0</v>
      </c>
    </row>
    <row r="231" spans="1:17" x14ac:dyDescent="0.2">
      <c r="A231" t="s">
        <v>17254</v>
      </c>
      <c r="B231" t="s">
        <v>84</v>
      </c>
      <c r="C231" t="s">
        <v>165</v>
      </c>
      <c r="D231" t="s">
        <v>17027</v>
      </c>
      <c r="E231" t="s">
        <v>81</v>
      </c>
      <c r="F231" t="s">
        <v>17019</v>
      </c>
      <c r="G231">
        <v>3</v>
      </c>
      <c r="H231">
        <v>0</v>
      </c>
      <c r="I231">
        <v>0</v>
      </c>
      <c r="J231">
        <v>0</v>
      </c>
      <c r="K231">
        <v>0</v>
      </c>
      <c r="L231">
        <v>0</v>
      </c>
      <c r="M231">
        <v>0</v>
      </c>
      <c r="N231">
        <v>0</v>
      </c>
      <c r="O231">
        <v>0</v>
      </c>
      <c r="P231">
        <v>0</v>
      </c>
      <c r="Q231">
        <v>0</v>
      </c>
    </row>
    <row r="232" spans="1:17" x14ac:dyDescent="0.2">
      <c r="A232" t="s">
        <v>17255</v>
      </c>
      <c r="B232" t="s">
        <v>84</v>
      </c>
      <c r="C232" t="s">
        <v>165</v>
      </c>
      <c r="D232" t="s">
        <v>17029</v>
      </c>
      <c r="E232" t="s">
        <v>79</v>
      </c>
      <c r="F232" t="s">
        <v>4875</v>
      </c>
      <c r="G232">
        <v>0</v>
      </c>
      <c r="H232">
        <v>23</v>
      </c>
      <c r="I232">
        <v>7</v>
      </c>
      <c r="J232">
        <v>15</v>
      </c>
      <c r="K232">
        <v>0</v>
      </c>
      <c r="L232">
        <v>1</v>
      </c>
      <c r="M232">
        <v>0</v>
      </c>
      <c r="N232">
        <v>0</v>
      </c>
      <c r="O232">
        <v>0</v>
      </c>
      <c r="P232">
        <v>0</v>
      </c>
      <c r="Q232">
        <v>0</v>
      </c>
    </row>
    <row r="233" spans="1:17" x14ac:dyDescent="0.2">
      <c r="A233" t="s">
        <v>17256</v>
      </c>
      <c r="B233" t="s">
        <v>84</v>
      </c>
      <c r="C233" t="s">
        <v>165</v>
      </c>
      <c r="D233" t="s">
        <v>17029</v>
      </c>
      <c r="E233" t="s">
        <v>79</v>
      </c>
      <c r="F233" t="s">
        <v>4877</v>
      </c>
      <c r="G233">
        <v>0</v>
      </c>
      <c r="H233">
        <v>23</v>
      </c>
      <c r="I233">
        <v>7</v>
      </c>
      <c r="J233">
        <v>13</v>
      </c>
      <c r="K233">
        <v>2</v>
      </c>
      <c r="L233">
        <v>1</v>
      </c>
      <c r="M233">
        <v>0</v>
      </c>
      <c r="N233">
        <v>0</v>
      </c>
      <c r="O233">
        <v>0</v>
      </c>
      <c r="P233">
        <v>0</v>
      </c>
      <c r="Q233">
        <v>0</v>
      </c>
    </row>
    <row r="234" spans="1:17" x14ac:dyDescent="0.2">
      <c r="A234" t="s">
        <v>17257</v>
      </c>
      <c r="B234" t="s">
        <v>84</v>
      </c>
      <c r="C234" t="s">
        <v>165</v>
      </c>
      <c r="D234" t="s">
        <v>17029</v>
      </c>
      <c r="E234" t="s">
        <v>79</v>
      </c>
      <c r="F234" t="s">
        <v>4879</v>
      </c>
      <c r="G234">
        <v>0</v>
      </c>
      <c r="H234">
        <v>0</v>
      </c>
      <c r="I234">
        <v>0</v>
      </c>
      <c r="J234">
        <v>0</v>
      </c>
      <c r="K234">
        <v>0</v>
      </c>
      <c r="L234">
        <v>0</v>
      </c>
      <c r="M234">
        <v>23</v>
      </c>
      <c r="N234">
        <v>0</v>
      </c>
      <c r="O234">
        <v>0</v>
      </c>
      <c r="P234">
        <v>0</v>
      </c>
      <c r="Q234">
        <v>0</v>
      </c>
    </row>
    <row r="235" spans="1:17" x14ac:dyDescent="0.2">
      <c r="A235" t="s">
        <v>17258</v>
      </c>
      <c r="B235" t="s">
        <v>84</v>
      </c>
      <c r="C235" t="s">
        <v>165</v>
      </c>
      <c r="D235" t="s">
        <v>17029</v>
      </c>
      <c r="E235" t="s">
        <v>79</v>
      </c>
      <c r="F235" t="s">
        <v>4881</v>
      </c>
      <c r="G235">
        <v>0</v>
      </c>
      <c r="H235">
        <v>23</v>
      </c>
      <c r="I235">
        <v>7</v>
      </c>
      <c r="J235">
        <v>13</v>
      </c>
      <c r="K235">
        <v>2</v>
      </c>
      <c r="L235">
        <v>1</v>
      </c>
      <c r="M235">
        <v>0</v>
      </c>
      <c r="N235">
        <v>0</v>
      </c>
      <c r="O235">
        <v>0</v>
      </c>
      <c r="P235">
        <v>0</v>
      </c>
      <c r="Q235">
        <v>0</v>
      </c>
    </row>
    <row r="236" spans="1:17" x14ac:dyDescent="0.2">
      <c r="A236" t="s">
        <v>17259</v>
      </c>
      <c r="B236" t="s">
        <v>84</v>
      </c>
      <c r="C236" t="s">
        <v>165</v>
      </c>
      <c r="D236" t="s">
        <v>17029</v>
      </c>
      <c r="E236" t="s">
        <v>79</v>
      </c>
      <c r="F236" t="s">
        <v>4883</v>
      </c>
      <c r="G236">
        <v>0</v>
      </c>
      <c r="H236">
        <v>23</v>
      </c>
      <c r="I236">
        <v>8</v>
      </c>
      <c r="J236">
        <v>12</v>
      </c>
      <c r="K236">
        <v>2</v>
      </c>
      <c r="L236">
        <v>1</v>
      </c>
      <c r="M236">
        <v>0</v>
      </c>
      <c r="N236">
        <v>0</v>
      </c>
      <c r="O236">
        <v>0</v>
      </c>
      <c r="P236">
        <v>0</v>
      </c>
      <c r="Q236">
        <v>0</v>
      </c>
    </row>
    <row r="237" spans="1:17" x14ac:dyDescent="0.2">
      <c r="A237" t="s">
        <v>17260</v>
      </c>
      <c r="B237" t="s">
        <v>84</v>
      </c>
      <c r="C237" t="s">
        <v>165</v>
      </c>
      <c r="D237" t="s">
        <v>17029</v>
      </c>
      <c r="E237" t="s">
        <v>79</v>
      </c>
      <c r="F237" t="s">
        <v>4885</v>
      </c>
      <c r="G237">
        <v>0</v>
      </c>
      <c r="H237">
        <v>0</v>
      </c>
      <c r="I237">
        <v>0</v>
      </c>
      <c r="J237">
        <v>0</v>
      </c>
      <c r="K237">
        <v>0</v>
      </c>
      <c r="L237">
        <v>0</v>
      </c>
      <c r="M237">
        <v>23</v>
      </c>
      <c r="N237">
        <v>0</v>
      </c>
      <c r="O237">
        <v>0</v>
      </c>
      <c r="P237">
        <v>0</v>
      </c>
      <c r="Q237">
        <v>0</v>
      </c>
    </row>
    <row r="238" spans="1:17" x14ac:dyDescent="0.2">
      <c r="A238" t="s">
        <v>17261</v>
      </c>
      <c r="B238" t="s">
        <v>84</v>
      </c>
      <c r="C238" t="s">
        <v>165</v>
      </c>
      <c r="D238" t="s">
        <v>17029</v>
      </c>
      <c r="E238" t="s">
        <v>79</v>
      </c>
      <c r="F238" t="s">
        <v>4887</v>
      </c>
      <c r="G238">
        <v>0</v>
      </c>
      <c r="H238">
        <v>23</v>
      </c>
      <c r="I238">
        <v>7</v>
      </c>
      <c r="J238">
        <v>15</v>
      </c>
      <c r="K238">
        <v>0</v>
      </c>
      <c r="L238">
        <v>1</v>
      </c>
      <c r="M238">
        <v>0</v>
      </c>
      <c r="N238">
        <v>0</v>
      </c>
      <c r="O238">
        <v>0</v>
      </c>
      <c r="P238">
        <v>0</v>
      </c>
      <c r="Q238">
        <v>0</v>
      </c>
    </row>
    <row r="239" spans="1:17" x14ac:dyDescent="0.2">
      <c r="A239" t="s">
        <v>17262</v>
      </c>
      <c r="B239" t="s">
        <v>84</v>
      </c>
      <c r="C239" t="s">
        <v>165</v>
      </c>
      <c r="D239" t="s">
        <v>17029</v>
      </c>
      <c r="E239" t="s">
        <v>79</v>
      </c>
      <c r="F239" t="s">
        <v>4889</v>
      </c>
      <c r="G239">
        <v>0</v>
      </c>
      <c r="H239">
        <v>0</v>
      </c>
      <c r="I239">
        <v>0</v>
      </c>
      <c r="J239">
        <v>0</v>
      </c>
      <c r="K239">
        <v>0</v>
      </c>
      <c r="L239">
        <v>0</v>
      </c>
      <c r="M239">
        <v>23</v>
      </c>
      <c r="N239">
        <v>0</v>
      </c>
      <c r="O239">
        <v>0</v>
      </c>
      <c r="P239">
        <v>0</v>
      </c>
      <c r="Q239">
        <v>0</v>
      </c>
    </row>
    <row r="240" spans="1:17" x14ac:dyDescent="0.2">
      <c r="A240" t="s">
        <v>17263</v>
      </c>
      <c r="B240" t="s">
        <v>84</v>
      </c>
      <c r="C240" t="s">
        <v>165</v>
      </c>
      <c r="D240" t="s">
        <v>17029</v>
      </c>
      <c r="E240" t="s">
        <v>79</v>
      </c>
      <c r="F240" t="s">
        <v>4871</v>
      </c>
      <c r="G240">
        <v>0</v>
      </c>
      <c r="H240">
        <v>0</v>
      </c>
      <c r="I240">
        <v>0</v>
      </c>
      <c r="J240">
        <v>0</v>
      </c>
      <c r="K240">
        <v>0</v>
      </c>
      <c r="L240">
        <v>0</v>
      </c>
      <c r="M240">
        <v>0</v>
      </c>
      <c r="N240">
        <v>17</v>
      </c>
      <c r="O240">
        <v>17</v>
      </c>
      <c r="P240">
        <v>0</v>
      </c>
      <c r="Q240">
        <v>0</v>
      </c>
    </row>
    <row r="241" spans="1:17" x14ac:dyDescent="0.2">
      <c r="A241" t="s">
        <v>17264</v>
      </c>
      <c r="B241" t="s">
        <v>84</v>
      </c>
      <c r="C241" t="s">
        <v>165</v>
      </c>
      <c r="D241" t="s">
        <v>17029</v>
      </c>
      <c r="E241" t="s">
        <v>79</v>
      </c>
      <c r="F241" t="s">
        <v>4873</v>
      </c>
      <c r="G241">
        <v>0</v>
      </c>
      <c r="H241">
        <v>0</v>
      </c>
      <c r="I241">
        <v>0</v>
      </c>
      <c r="J241">
        <v>0</v>
      </c>
      <c r="K241">
        <v>0</v>
      </c>
      <c r="L241">
        <v>0</v>
      </c>
      <c r="M241">
        <v>0</v>
      </c>
      <c r="N241">
        <v>15</v>
      </c>
      <c r="O241">
        <v>15</v>
      </c>
      <c r="P241">
        <v>0</v>
      </c>
      <c r="Q241">
        <v>0</v>
      </c>
    </row>
    <row r="242" spans="1:17" x14ac:dyDescent="0.2">
      <c r="A242" t="s">
        <v>17265</v>
      </c>
      <c r="B242" t="s">
        <v>84</v>
      </c>
      <c r="C242" t="s">
        <v>165</v>
      </c>
      <c r="D242" t="s">
        <v>17029</v>
      </c>
      <c r="E242" t="s">
        <v>79</v>
      </c>
      <c r="F242" t="s">
        <v>17019</v>
      </c>
      <c r="G242">
        <v>23</v>
      </c>
      <c r="H242">
        <v>0</v>
      </c>
      <c r="I242">
        <v>0</v>
      </c>
      <c r="J242">
        <v>0</v>
      </c>
      <c r="K242">
        <v>0</v>
      </c>
      <c r="L242">
        <v>0</v>
      </c>
      <c r="M242">
        <v>0</v>
      </c>
      <c r="N242">
        <v>0</v>
      </c>
      <c r="O242">
        <v>0</v>
      </c>
      <c r="P242">
        <v>0</v>
      </c>
      <c r="Q242">
        <v>0</v>
      </c>
    </row>
    <row r="243" spans="1:17" x14ac:dyDescent="0.2">
      <c r="A243" t="s">
        <v>17266</v>
      </c>
      <c r="B243" t="s">
        <v>84</v>
      </c>
      <c r="C243" t="s">
        <v>217</v>
      </c>
      <c r="D243" t="s">
        <v>17029</v>
      </c>
      <c r="E243" t="s">
        <v>79</v>
      </c>
      <c r="F243" t="s">
        <v>4883</v>
      </c>
      <c r="G243">
        <v>0</v>
      </c>
      <c r="H243">
        <v>41</v>
      </c>
      <c r="I243">
        <v>6</v>
      </c>
      <c r="J243">
        <v>28</v>
      </c>
      <c r="K243">
        <v>3</v>
      </c>
      <c r="L243">
        <v>4</v>
      </c>
      <c r="M243">
        <v>0</v>
      </c>
      <c r="N243">
        <v>0</v>
      </c>
      <c r="O243">
        <v>0</v>
      </c>
      <c r="P243">
        <v>0</v>
      </c>
      <c r="Q243">
        <v>0</v>
      </c>
    </row>
    <row r="244" spans="1:17" x14ac:dyDescent="0.2">
      <c r="A244" t="s">
        <v>17267</v>
      </c>
      <c r="B244" t="s">
        <v>84</v>
      </c>
      <c r="C244" t="s">
        <v>217</v>
      </c>
      <c r="D244" t="s">
        <v>17029</v>
      </c>
      <c r="E244" t="s">
        <v>79</v>
      </c>
      <c r="F244" t="s">
        <v>4885</v>
      </c>
      <c r="G244">
        <v>0</v>
      </c>
      <c r="H244">
        <v>0</v>
      </c>
      <c r="I244">
        <v>0</v>
      </c>
      <c r="J244">
        <v>0</v>
      </c>
      <c r="K244">
        <v>0</v>
      </c>
      <c r="L244">
        <v>0</v>
      </c>
      <c r="M244">
        <v>41</v>
      </c>
      <c r="N244">
        <v>0</v>
      </c>
      <c r="O244">
        <v>0</v>
      </c>
      <c r="P244">
        <v>0</v>
      </c>
      <c r="Q244">
        <v>0</v>
      </c>
    </row>
    <row r="245" spans="1:17" x14ac:dyDescent="0.2">
      <c r="A245" t="s">
        <v>17268</v>
      </c>
      <c r="B245" t="s">
        <v>84</v>
      </c>
      <c r="C245" t="s">
        <v>217</v>
      </c>
      <c r="D245" t="s">
        <v>17029</v>
      </c>
      <c r="E245" t="s">
        <v>79</v>
      </c>
      <c r="F245" t="s">
        <v>4887</v>
      </c>
      <c r="G245">
        <v>0</v>
      </c>
      <c r="H245">
        <v>41</v>
      </c>
      <c r="I245">
        <v>6</v>
      </c>
      <c r="J245">
        <v>29</v>
      </c>
      <c r="K245">
        <v>5</v>
      </c>
      <c r="L245">
        <v>1</v>
      </c>
      <c r="M245">
        <v>0</v>
      </c>
      <c r="N245">
        <v>0</v>
      </c>
      <c r="O245">
        <v>0</v>
      </c>
      <c r="P245">
        <v>0</v>
      </c>
      <c r="Q245">
        <v>0</v>
      </c>
    </row>
    <row r="246" spans="1:17" x14ac:dyDescent="0.2">
      <c r="A246" t="s">
        <v>17269</v>
      </c>
      <c r="B246" t="s">
        <v>84</v>
      </c>
      <c r="C246" t="s">
        <v>217</v>
      </c>
      <c r="D246" t="s">
        <v>17029</v>
      </c>
      <c r="E246" t="s">
        <v>79</v>
      </c>
      <c r="F246" t="s">
        <v>4889</v>
      </c>
      <c r="G246">
        <v>0</v>
      </c>
      <c r="H246">
        <v>0</v>
      </c>
      <c r="I246">
        <v>0</v>
      </c>
      <c r="J246">
        <v>0</v>
      </c>
      <c r="K246">
        <v>0</v>
      </c>
      <c r="L246">
        <v>0</v>
      </c>
      <c r="M246">
        <v>41</v>
      </c>
      <c r="N246">
        <v>0</v>
      </c>
      <c r="O246">
        <v>0</v>
      </c>
      <c r="P246">
        <v>0</v>
      </c>
      <c r="Q246">
        <v>0</v>
      </c>
    </row>
    <row r="247" spans="1:17" x14ac:dyDescent="0.2">
      <c r="A247" t="s">
        <v>17270</v>
      </c>
      <c r="B247" t="s">
        <v>84</v>
      </c>
      <c r="C247" t="s">
        <v>217</v>
      </c>
      <c r="D247" t="s">
        <v>17029</v>
      </c>
      <c r="E247" t="s">
        <v>79</v>
      </c>
      <c r="F247" t="s">
        <v>4871</v>
      </c>
      <c r="G247">
        <v>0</v>
      </c>
      <c r="H247">
        <v>0</v>
      </c>
      <c r="I247">
        <v>0</v>
      </c>
      <c r="J247">
        <v>0</v>
      </c>
      <c r="K247">
        <v>0</v>
      </c>
      <c r="L247">
        <v>0</v>
      </c>
      <c r="M247">
        <v>0</v>
      </c>
      <c r="N247">
        <v>35</v>
      </c>
      <c r="O247">
        <v>31</v>
      </c>
      <c r="P247">
        <v>3</v>
      </c>
      <c r="Q247">
        <v>1</v>
      </c>
    </row>
    <row r="248" spans="1:17" x14ac:dyDescent="0.2">
      <c r="A248" t="s">
        <v>17271</v>
      </c>
      <c r="B248" t="s">
        <v>84</v>
      </c>
      <c r="C248" t="s">
        <v>217</v>
      </c>
      <c r="D248" t="s">
        <v>17029</v>
      </c>
      <c r="E248" t="s">
        <v>79</v>
      </c>
      <c r="F248" t="s">
        <v>4873</v>
      </c>
      <c r="G248">
        <v>0</v>
      </c>
      <c r="H248">
        <v>0</v>
      </c>
      <c r="I248">
        <v>0</v>
      </c>
      <c r="J248">
        <v>0</v>
      </c>
      <c r="K248">
        <v>0</v>
      </c>
      <c r="L248">
        <v>0</v>
      </c>
      <c r="M248">
        <v>0</v>
      </c>
      <c r="N248">
        <v>23</v>
      </c>
      <c r="O248">
        <v>21</v>
      </c>
      <c r="P248">
        <v>1</v>
      </c>
      <c r="Q248">
        <v>1</v>
      </c>
    </row>
    <row r="249" spans="1:17" x14ac:dyDescent="0.2">
      <c r="A249" t="s">
        <v>17272</v>
      </c>
      <c r="B249" t="s">
        <v>84</v>
      </c>
      <c r="C249" t="s">
        <v>217</v>
      </c>
      <c r="D249" t="s">
        <v>17029</v>
      </c>
      <c r="E249" t="s">
        <v>79</v>
      </c>
      <c r="F249" t="s">
        <v>17019</v>
      </c>
      <c r="G249">
        <v>41</v>
      </c>
      <c r="H249">
        <v>0</v>
      </c>
      <c r="I249">
        <v>0</v>
      </c>
      <c r="J249">
        <v>0</v>
      </c>
      <c r="K249">
        <v>0</v>
      </c>
      <c r="L249">
        <v>0</v>
      </c>
      <c r="M249">
        <v>0</v>
      </c>
      <c r="N249">
        <v>0</v>
      </c>
      <c r="O249">
        <v>0</v>
      </c>
      <c r="P249">
        <v>0</v>
      </c>
      <c r="Q249">
        <v>0</v>
      </c>
    </row>
    <row r="250" spans="1:17" x14ac:dyDescent="0.2">
      <c r="A250" t="s">
        <v>17273</v>
      </c>
      <c r="B250" t="s">
        <v>84</v>
      </c>
      <c r="C250" t="s">
        <v>217</v>
      </c>
      <c r="D250" t="s">
        <v>17029</v>
      </c>
      <c r="E250" t="s">
        <v>81</v>
      </c>
      <c r="F250" t="s">
        <v>4875</v>
      </c>
      <c r="G250">
        <v>0</v>
      </c>
      <c r="H250">
        <v>42</v>
      </c>
      <c r="I250">
        <v>11</v>
      </c>
      <c r="J250">
        <v>30</v>
      </c>
      <c r="K250">
        <v>1</v>
      </c>
      <c r="L250">
        <v>0</v>
      </c>
      <c r="M250">
        <v>0</v>
      </c>
      <c r="N250">
        <v>0</v>
      </c>
      <c r="O250">
        <v>0</v>
      </c>
      <c r="P250">
        <v>0</v>
      </c>
      <c r="Q250">
        <v>0</v>
      </c>
    </row>
    <row r="251" spans="1:17" x14ac:dyDescent="0.2">
      <c r="A251" t="s">
        <v>17274</v>
      </c>
      <c r="B251" t="s">
        <v>84</v>
      </c>
      <c r="C251" t="s">
        <v>217</v>
      </c>
      <c r="D251" t="s">
        <v>17029</v>
      </c>
      <c r="E251" t="s">
        <v>81</v>
      </c>
      <c r="F251" t="s">
        <v>4877</v>
      </c>
      <c r="G251">
        <v>0</v>
      </c>
      <c r="H251">
        <v>42</v>
      </c>
      <c r="I251">
        <v>6</v>
      </c>
      <c r="J251">
        <v>31</v>
      </c>
      <c r="K251">
        <v>3</v>
      </c>
      <c r="L251">
        <v>2</v>
      </c>
      <c r="M251">
        <v>0</v>
      </c>
      <c r="N251">
        <v>0</v>
      </c>
      <c r="O251">
        <v>0</v>
      </c>
      <c r="P251">
        <v>0</v>
      </c>
      <c r="Q251">
        <v>0</v>
      </c>
    </row>
    <row r="252" spans="1:17" x14ac:dyDescent="0.2">
      <c r="A252" t="s">
        <v>17275</v>
      </c>
      <c r="B252" t="s">
        <v>84</v>
      </c>
      <c r="C252" t="s">
        <v>217</v>
      </c>
      <c r="D252" t="s">
        <v>17029</v>
      </c>
      <c r="E252" t="s">
        <v>81</v>
      </c>
      <c r="F252" t="s">
        <v>4879</v>
      </c>
      <c r="G252">
        <v>0</v>
      </c>
      <c r="H252">
        <v>0</v>
      </c>
      <c r="I252">
        <v>0</v>
      </c>
      <c r="J252">
        <v>0</v>
      </c>
      <c r="K252">
        <v>0</v>
      </c>
      <c r="L252">
        <v>0</v>
      </c>
      <c r="M252">
        <v>42</v>
      </c>
      <c r="N252">
        <v>0</v>
      </c>
      <c r="O252">
        <v>0</v>
      </c>
      <c r="P252">
        <v>0</v>
      </c>
      <c r="Q252">
        <v>0</v>
      </c>
    </row>
    <row r="253" spans="1:17" x14ac:dyDescent="0.2">
      <c r="A253" t="s">
        <v>17276</v>
      </c>
      <c r="B253" t="s">
        <v>84</v>
      </c>
      <c r="C253" t="s">
        <v>217</v>
      </c>
      <c r="D253" t="s">
        <v>17029</v>
      </c>
      <c r="E253" t="s">
        <v>81</v>
      </c>
      <c r="F253" t="s">
        <v>4881</v>
      </c>
      <c r="G253">
        <v>0</v>
      </c>
      <c r="H253">
        <v>42</v>
      </c>
      <c r="I253">
        <v>6</v>
      </c>
      <c r="J253">
        <v>31</v>
      </c>
      <c r="K253">
        <v>3</v>
      </c>
      <c r="L253">
        <v>2</v>
      </c>
      <c r="M253">
        <v>0</v>
      </c>
      <c r="N253">
        <v>0</v>
      </c>
      <c r="O253">
        <v>0</v>
      </c>
      <c r="P253">
        <v>0</v>
      </c>
      <c r="Q253">
        <v>0</v>
      </c>
    </row>
    <row r="254" spans="1:17" x14ac:dyDescent="0.2">
      <c r="A254" t="s">
        <v>17277</v>
      </c>
      <c r="B254" t="s">
        <v>84</v>
      </c>
      <c r="C254" t="s">
        <v>217</v>
      </c>
      <c r="D254" t="s">
        <v>17029</v>
      </c>
      <c r="E254" t="s">
        <v>81</v>
      </c>
      <c r="F254" t="s">
        <v>4883</v>
      </c>
      <c r="G254">
        <v>0</v>
      </c>
      <c r="H254">
        <v>42</v>
      </c>
      <c r="I254">
        <v>7</v>
      </c>
      <c r="J254">
        <v>30</v>
      </c>
      <c r="K254">
        <v>3</v>
      </c>
      <c r="L254">
        <v>2</v>
      </c>
      <c r="M254">
        <v>0</v>
      </c>
      <c r="N254">
        <v>0</v>
      </c>
      <c r="O254">
        <v>0</v>
      </c>
      <c r="P254">
        <v>0</v>
      </c>
      <c r="Q254">
        <v>0</v>
      </c>
    </row>
    <row r="255" spans="1:17" x14ac:dyDescent="0.2">
      <c r="A255" t="s">
        <v>17278</v>
      </c>
      <c r="B255" t="s">
        <v>84</v>
      </c>
      <c r="C255" t="s">
        <v>217</v>
      </c>
      <c r="D255" t="s">
        <v>17029</v>
      </c>
      <c r="E255" t="s">
        <v>81</v>
      </c>
      <c r="F255" t="s">
        <v>4885</v>
      </c>
      <c r="G255">
        <v>0</v>
      </c>
      <c r="H255">
        <v>0</v>
      </c>
      <c r="I255">
        <v>0</v>
      </c>
      <c r="J255">
        <v>0</v>
      </c>
      <c r="K255">
        <v>0</v>
      </c>
      <c r="L255">
        <v>0</v>
      </c>
      <c r="M255">
        <v>42</v>
      </c>
      <c r="N255">
        <v>0</v>
      </c>
      <c r="O255">
        <v>0</v>
      </c>
      <c r="P255">
        <v>0</v>
      </c>
      <c r="Q255">
        <v>0</v>
      </c>
    </row>
    <row r="256" spans="1:17" x14ac:dyDescent="0.2">
      <c r="A256" t="s">
        <v>17279</v>
      </c>
      <c r="B256" t="s">
        <v>84</v>
      </c>
      <c r="C256" t="s">
        <v>217</v>
      </c>
      <c r="D256" t="s">
        <v>17029</v>
      </c>
      <c r="E256" t="s">
        <v>81</v>
      </c>
      <c r="F256" t="s">
        <v>4887</v>
      </c>
      <c r="G256">
        <v>0</v>
      </c>
      <c r="H256">
        <v>42</v>
      </c>
      <c r="I256">
        <v>6</v>
      </c>
      <c r="J256">
        <v>34</v>
      </c>
      <c r="K256">
        <v>1</v>
      </c>
      <c r="L256">
        <v>1</v>
      </c>
      <c r="M256">
        <v>0</v>
      </c>
      <c r="N256">
        <v>0</v>
      </c>
      <c r="O256">
        <v>0</v>
      </c>
      <c r="P256">
        <v>0</v>
      </c>
      <c r="Q256">
        <v>0</v>
      </c>
    </row>
    <row r="257" spans="1:17" x14ac:dyDescent="0.2">
      <c r="A257" t="s">
        <v>17280</v>
      </c>
      <c r="B257" t="s">
        <v>84</v>
      </c>
      <c r="C257" t="s">
        <v>217</v>
      </c>
      <c r="D257" t="s">
        <v>17029</v>
      </c>
      <c r="E257" t="s">
        <v>81</v>
      </c>
      <c r="F257" t="s">
        <v>4889</v>
      </c>
      <c r="G257">
        <v>0</v>
      </c>
      <c r="H257">
        <v>0</v>
      </c>
      <c r="I257">
        <v>0</v>
      </c>
      <c r="J257">
        <v>0</v>
      </c>
      <c r="K257">
        <v>0</v>
      </c>
      <c r="L257">
        <v>0</v>
      </c>
      <c r="M257">
        <v>42</v>
      </c>
      <c r="N257">
        <v>0</v>
      </c>
      <c r="O257">
        <v>0</v>
      </c>
      <c r="P257">
        <v>0</v>
      </c>
      <c r="Q257">
        <v>0</v>
      </c>
    </row>
    <row r="258" spans="1:17" x14ac:dyDescent="0.2">
      <c r="A258" t="s">
        <v>17281</v>
      </c>
      <c r="B258" t="s">
        <v>84</v>
      </c>
      <c r="C258" t="s">
        <v>217</v>
      </c>
      <c r="D258" t="s">
        <v>17029</v>
      </c>
      <c r="E258" t="s">
        <v>81</v>
      </c>
      <c r="F258" t="s">
        <v>4871</v>
      </c>
      <c r="G258">
        <v>0</v>
      </c>
      <c r="H258">
        <v>0</v>
      </c>
      <c r="I258">
        <v>0</v>
      </c>
      <c r="J258">
        <v>0</v>
      </c>
      <c r="K258">
        <v>0</v>
      </c>
      <c r="L258">
        <v>0</v>
      </c>
      <c r="M258">
        <v>0</v>
      </c>
      <c r="N258">
        <v>28</v>
      </c>
      <c r="O258">
        <v>25</v>
      </c>
      <c r="P258">
        <v>3</v>
      </c>
      <c r="Q258">
        <v>0</v>
      </c>
    </row>
    <row r="259" spans="1:17" x14ac:dyDescent="0.2">
      <c r="A259" t="s">
        <v>17282</v>
      </c>
      <c r="B259" t="s">
        <v>84</v>
      </c>
      <c r="C259" t="s">
        <v>217</v>
      </c>
      <c r="D259" t="s">
        <v>17029</v>
      </c>
      <c r="E259" t="s">
        <v>81</v>
      </c>
      <c r="F259" t="s">
        <v>4873</v>
      </c>
      <c r="G259">
        <v>0</v>
      </c>
      <c r="H259">
        <v>0</v>
      </c>
      <c r="I259">
        <v>0</v>
      </c>
      <c r="J259">
        <v>0</v>
      </c>
      <c r="K259">
        <v>0</v>
      </c>
      <c r="L259">
        <v>0</v>
      </c>
      <c r="M259">
        <v>0</v>
      </c>
      <c r="N259">
        <v>24</v>
      </c>
      <c r="O259">
        <v>22</v>
      </c>
      <c r="P259">
        <v>2</v>
      </c>
      <c r="Q259">
        <v>0</v>
      </c>
    </row>
    <row r="260" spans="1:17" x14ac:dyDescent="0.2">
      <c r="A260" t="s">
        <v>17283</v>
      </c>
      <c r="B260" t="s">
        <v>84</v>
      </c>
      <c r="C260" t="s">
        <v>217</v>
      </c>
      <c r="D260" t="s">
        <v>17029</v>
      </c>
      <c r="E260" t="s">
        <v>81</v>
      </c>
      <c r="F260" t="s">
        <v>17019</v>
      </c>
      <c r="G260">
        <v>42</v>
      </c>
      <c r="H260">
        <v>0</v>
      </c>
      <c r="I260">
        <v>0</v>
      </c>
      <c r="J260">
        <v>0</v>
      </c>
      <c r="K260">
        <v>0</v>
      </c>
      <c r="L260">
        <v>0</v>
      </c>
      <c r="M260">
        <v>0</v>
      </c>
      <c r="N260">
        <v>0</v>
      </c>
      <c r="O260">
        <v>0</v>
      </c>
      <c r="P260">
        <v>0</v>
      </c>
      <c r="Q260">
        <v>0</v>
      </c>
    </row>
    <row r="261" spans="1:17" x14ac:dyDescent="0.2">
      <c r="A261" t="s">
        <v>17284</v>
      </c>
      <c r="B261" t="s">
        <v>84</v>
      </c>
      <c r="C261" t="s">
        <v>217</v>
      </c>
      <c r="D261" t="s">
        <v>17021</v>
      </c>
      <c r="E261" t="s">
        <v>79</v>
      </c>
      <c r="F261" t="s">
        <v>17022</v>
      </c>
      <c r="G261">
        <v>0</v>
      </c>
      <c r="H261">
        <v>0</v>
      </c>
      <c r="I261">
        <v>0</v>
      </c>
      <c r="J261">
        <v>0</v>
      </c>
      <c r="K261">
        <v>0</v>
      </c>
      <c r="L261">
        <v>0</v>
      </c>
      <c r="M261">
        <v>0</v>
      </c>
      <c r="N261">
        <v>2</v>
      </c>
      <c r="O261">
        <v>1</v>
      </c>
      <c r="P261">
        <v>1</v>
      </c>
      <c r="Q261">
        <v>0</v>
      </c>
    </row>
    <row r="262" spans="1:17" x14ac:dyDescent="0.2">
      <c r="A262" t="s">
        <v>17285</v>
      </c>
      <c r="B262" t="s">
        <v>84</v>
      </c>
      <c r="C262" t="s">
        <v>217</v>
      </c>
      <c r="D262" t="s">
        <v>17021</v>
      </c>
      <c r="E262" t="s">
        <v>79</v>
      </c>
      <c r="F262" t="s">
        <v>17019</v>
      </c>
      <c r="G262">
        <v>2</v>
      </c>
      <c r="H262">
        <v>0</v>
      </c>
      <c r="I262">
        <v>0</v>
      </c>
      <c r="J262">
        <v>0</v>
      </c>
      <c r="K262">
        <v>0</v>
      </c>
      <c r="L262">
        <v>0</v>
      </c>
      <c r="M262">
        <v>0</v>
      </c>
      <c r="N262">
        <v>0</v>
      </c>
      <c r="O262">
        <v>0</v>
      </c>
      <c r="P262">
        <v>0</v>
      </c>
      <c r="Q262">
        <v>0</v>
      </c>
    </row>
    <row r="263" spans="1:17" x14ac:dyDescent="0.2">
      <c r="A263" t="s">
        <v>17286</v>
      </c>
      <c r="B263" t="s">
        <v>84</v>
      </c>
      <c r="C263" t="s">
        <v>217</v>
      </c>
      <c r="D263" t="s">
        <v>17021</v>
      </c>
      <c r="E263" t="s">
        <v>81</v>
      </c>
      <c r="F263" t="s">
        <v>17022</v>
      </c>
      <c r="G263">
        <v>0</v>
      </c>
      <c r="H263">
        <v>0</v>
      </c>
      <c r="I263">
        <v>0</v>
      </c>
      <c r="J263">
        <v>0</v>
      </c>
      <c r="K263">
        <v>0</v>
      </c>
      <c r="L263">
        <v>0</v>
      </c>
      <c r="M263">
        <v>0</v>
      </c>
      <c r="N263">
        <v>4</v>
      </c>
      <c r="O263">
        <v>4</v>
      </c>
      <c r="P263">
        <v>0</v>
      </c>
      <c r="Q263">
        <v>0</v>
      </c>
    </row>
    <row r="264" spans="1:17" x14ac:dyDescent="0.2">
      <c r="A264" t="s">
        <v>17287</v>
      </c>
      <c r="B264" t="s">
        <v>84</v>
      </c>
      <c r="C264" t="s">
        <v>217</v>
      </c>
      <c r="D264" t="s">
        <v>17021</v>
      </c>
      <c r="E264" t="s">
        <v>81</v>
      </c>
      <c r="F264" t="s">
        <v>17019</v>
      </c>
      <c r="G264">
        <v>4</v>
      </c>
      <c r="H264">
        <v>0</v>
      </c>
      <c r="I264">
        <v>0</v>
      </c>
      <c r="J264">
        <v>0</v>
      </c>
      <c r="K264">
        <v>0</v>
      </c>
      <c r="L264">
        <v>0</v>
      </c>
      <c r="M264">
        <v>0</v>
      </c>
      <c r="N264">
        <v>0</v>
      </c>
      <c r="O264">
        <v>0</v>
      </c>
      <c r="P264">
        <v>0</v>
      </c>
      <c r="Q264">
        <v>0</v>
      </c>
    </row>
    <row r="265" spans="1:17" x14ac:dyDescent="0.2">
      <c r="A265" t="s">
        <v>17288</v>
      </c>
      <c r="B265" t="s">
        <v>84</v>
      </c>
      <c r="C265" t="s">
        <v>217</v>
      </c>
      <c r="D265" t="s">
        <v>17025</v>
      </c>
      <c r="E265" t="s">
        <v>79</v>
      </c>
      <c r="F265" t="s">
        <v>17019</v>
      </c>
      <c r="G265">
        <v>4</v>
      </c>
      <c r="H265">
        <v>0</v>
      </c>
      <c r="I265">
        <v>0</v>
      </c>
      <c r="J265">
        <v>0</v>
      </c>
      <c r="K265">
        <v>0</v>
      </c>
      <c r="L265">
        <v>0</v>
      </c>
      <c r="M265">
        <v>0</v>
      </c>
      <c r="N265">
        <v>0</v>
      </c>
      <c r="O265">
        <v>0</v>
      </c>
      <c r="P265">
        <v>0</v>
      </c>
      <c r="Q265">
        <v>0</v>
      </c>
    </row>
    <row r="266" spans="1:17" x14ac:dyDescent="0.2">
      <c r="A266" t="s">
        <v>17289</v>
      </c>
      <c r="B266" t="s">
        <v>84</v>
      </c>
      <c r="C266" t="s">
        <v>217</v>
      </c>
      <c r="D266" t="s">
        <v>17025</v>
      </c>
      <c r="E266" t="s">
        <v>81</v>
      </c>
      <c r="F266" t="s">
        <v>17019</v>
      </c>
      <c r="G266">
        <v>3</v>
      </c>
      <c r="H266">
        <v>0</v>
      </c>
      <c r="I266">
        <v>0</v>
      </c>
      <c r="J266">
        <v>0</v>
      </c>
      <c r="K266">
        <v>0</v>
      </c>
      <c r="L266">
        <v>0</v>
      </c>
      <c r="M266">
        <v>0</v>
      </c>
      <c r="N266">
        <v>0</v>
      </c>
      <c r="O266">
        <v>0</v>
      </c>
      <c r="P266">
        <v>0</v>
      </c>
      <c r="Q266">
        <v>0</v>
      </c>
    </row>
    <row r="267" spans="1:17" x14ac:dyDescent="0.2">
      <c r="A267" t="s">
        <v>17290</v>
      </c>
      <c r="B267" t="s">
        <v>84</v>
      </c>
      <c r="C267" t="s">
        <v>218</v>
      </c>
      <c r="D267" t="s">
        <v>17027</v>
      </c>
      <c r="E267" t="s">
        <v>81</v>
      </c>
      <c r="F267" t="s">
        <v>17019</v>
      </c>
      <c r="G267">
        <v>2</v>
      </c>
      <c r="H267">
        <v>0</v>
      </c>
      <c r="I267">
        <v>0</v>
      </c>
      <c r="J267">
        <v>0</v>
      </c>
      <c r="K267">
        <v>0</v>
      </c>
      <c r="L267">
        <v>0</v>
      </c>
      <c r="M267">
        <v>0</v>
      </c>
      <c r="N267">
        <v>0</v>
      </c>
      <c r="O267">
        <v>0</v>
      </c>
      <c r="P267">
        <v>0</v>
      </c>
      <c r="Q267">
        <v>0</v>
      </c>
    </row>
    <row r="268" spans="1:17" x14ac:dyDescent="0.2">
      <c r="A268" t="s">
        <v>17291</v>
      </c>
      <c r="B268" t="s">
        <v>84</v>
      </c>
      <c r="C268" t="s">
        <v>218</v>
      </c>
      <c r="D268" t="s">
        <v>17029</v>
      </c>
      <c r="E268" t="s">
        <v>79</v>
      </c>
      <c r="F268" t="s">
        <v>4875</v>
      </c>
      <c r="G268">
        <v>0</v>
      </c>
      <c r="H268">
        <v>27</v>
      </c>
      <c r="I268">
        <v>5</v>
      </c>
      <c r="J268">
        <v>19</v>
      </c>
      <c r="K268">
        <v>2</v>
      </c>
      <c r="L268">
        <v>1</v>
      </c>
      <c r="M268">
        <v>0</v>
      </c>
      <c r="N268">
        <v>0</v>
      </c>
      <c r="O268">
        <v>0</v>
      </c>
      <c r="P268">
        <v>0</v>
      </c>
      <c r="Q268">
        <v>0</v>
      </c>
    </row>
    <row r="269" spans="1:17" x14ac:dyDescent="0.2">
      <c r="A269" t="s">
        <v>17292</v>
      </c>
      <c r="B269" t="s">
        <v>84</v>
      </c>
      <c r="C269" t="s">
        <v>218</v>
      </c>
      <c r="D269" t="s">
        <v>17029</v>
      </c>
      <c r="E269" t="s">
        <v>79</v>
      </c>
      <c r="F269" t="s">
        <v>4877</v>
      </c>
      <c r="G269">
        <v>0</v>
      </c>
      <c r="H269">
        <v>27</v>
      </c>
      <c r="I269">
        <v>5</v>
      </c>
      <c r="J269">
        <v>18</v>
      </c>
      <c r="K269">
        <v>3</v>
      </c>
      <c r="L269">
        <v>1</v>
      </c>
      <c r="M269">
        <v>0</v>
      </c>
      <c r="N269">
        <v>0</v>
      </c>
      <c r="O269">
        <v>0</v>
      </c>
      <c r="P269">
        <v>0</v>
      </c>
      <c r="Q269">
        <v>0</v>
      </c>
    </row>
    <row r="270" spans="1:17" x14ac:dyDescent="0.2">
      <c r="A270" t="s">
        <v>17293</v>
      </c>
      <c r="B270" t="s">
        <v>84</v>
      </c>
      <c r="C270" t="s">
        <v>218</v>
      </c>
      <c r="D270" t="s">
        <v>17029</v>
      </c>
      <c r="E270" t="s">
        <v>79</v>
      </c>
      <c r="F270" t="s">
        <v>4879</v>
      </c>
      <c r="G270">
        <v>0</v>
      </c>
      <c r="H270">
        <v>0</v>
      </c>
      <c r="I270">
        <v>0</v>
      </c>
      <c r="J270">
        <v>0</v>
      </c>
      <c r="K270">
        <v>0</v>
      </c>
      <c r="L270">
        <v>0</v>
      </c>
      <c r="M270">
        <v>27</v>
      </c>
      <c r="N270">
        <v>0</v>
      </c>
      <c r="O270">
        <v>0</v>
      </c>
      <c r="P270">
        <v>0</v>
      </c>
      <c r="Q270">
        <v>0</v>
      </c>
    </row>
    <row r="271" spans="1:17" x14ac:dyDescent="0.2">
      <c r="A271" t="s">
        <v>17294</v>
      </c>
      <c r="B271" t="s">
        <v>84</v>
      </c>
      <c r="C271" t="s">
        <v>218</v>
      </c>
      <c r="D271" t="s">
        <v>17029</v>
      </c>
      <c r="E271" t="s">
        <v>79</v>
      </c>
      <c r="F271" t="s">
        <v>4881</v>
      </c>
      <c r="G271">
        <v>0</v>
      </c>
      <c r="H271">
        <v>27</v>
      </c>
      <c r="I271">
        <v>5</v>
      </c>
      <c r="J271">
        <v>18</v>
      </c>
      <c r="K271">
        <v>3</v>
      </c>
      <c r="L271">
        <v>1</v>
      </c>
      <c r="M271">
        <v>0</v>
      </c>
      <c r="N271">
        <v>0</v>
      </c>
      <c r="O271">
        <v>0</v>
      </c>
      <c r="P271">
        <v>0</v>
      </c>
      <c r="Q271">
        <v>0</v>
      </c>
    </row>
    <row r="272" spans="1:17" x14ac:dyDescent="0.2">
      <c r="A272" t="s">
        <v>17295</v>
      </c>
      <c r="B272" t="s">
        <v>84</v>
      </c>
      <c r="C272" t="s">
        <v>218</v>
      </c>
      <c r="D272" t="s">
        <v>17029</v>
      </c>
      <c r="E272" t="s">
        <v>79</v>
      </c>
      <c r="F272" t="s">
        <v>4883</v>
      </c>
      <c r="G272">
        <v>0</v>
      </c>
      <c r="H272">
        <v>27</v>
      </c>
      <c r="I272">
        <v>6</v>
      </c>
      <c r="J272">
        <v>18</v>
      </c>
      <c r="K272">
        <v>2</v>
      </c>
      <c r="L272">
        <v>1</v>
      </c>
      <c r="M272">
        <v>0</v>
      </c>
      <c r="N272">
        <v>0</v>
      </c>
      <c r="O272">
        <v>0</v>
      </c>
      <c r="P272">
        <v>0</v>
      </c>
      <c r="Q272">
        <v>0</v>
      </c>
    </row>
    <row r="273" spans="1:17" x14ac:dyDescent="0.2">
      <c r="A273" t="s">
        <v>17296</v>
      </c>
      <c r="B273" t="s">
        <v>84</v>
      </c>
      <c r="C273" t="s">
        <v>218</v>
      </c>
      <c r="D273" t="s">
        <v>17029</v>
      </c>
      <c r="E273" t="s">
        <v>79</v>
      </c>
      <c r="F273" t="s">
        <v>4885</v>
      </c>
      <c r="G273">
        <v>0</v>
      </c>
      <c r="H273">
        <v>0</v>
      </c>
      <c r="I273">
        <v>0</v>
      </c>
      <c r="J273">
        <v>0</v>
      </c>
      <c r="K273">
        <v>0</v>
      </c>
      <c r="L273">
        <v>0</v>
      </c>
      <c r="M273">
        <v>27</v>
      </c>
      <c r="N273">
        <v>0</v>
      </c>
      <c r="O273">
        <v>0</v>
      </c>
      <c r="P273">
        <v>0</v>
      </c>
      <c r="Q273">
        <v>0</v>
      </c>
    </row>
    <row r="274" spans="1:17" x14ac:dyDescent="0.2">
      <c r="A274" t="s">
        <v>17297</v>
      </c>
      <c r="B274" t="s">
        <v>84</v>
      </c>
      <c r="C274" t="s">
        <v>218</v>
      </c>
      <c r="D274" t="s">
        <v>17029</v>
      </c>
      <c r="E274" t="s">
        <v>79</v>
      </c>
      <c r="F274" t="s">
        <v>4887</v>
      </c>
      <c r="G274">
        <v>0</v>
      </c>
      <c r="H274">
        <v>27</v>
      </c>
      <c r="I274">
        <v>5</v>
      </c>
      <c r="J274">
        <v>18</v>
      </c>
      <c r="K274">
        <v>3</v>
      </c>
      <c r="L274">
        <v>1</v>
      </c>
      <c r="M274">
        <v>0</v>
      </c>
      <c r="N274">
        <v>0</v>
      </c>
      <c r="O274">
        <v>0</v>
      </c>
      <c r="P274">
        <v>0</v>
      </c>
      <c r="Q274">
        <v>0</v>
      </c>
    </row>
    <row r="275" spans="1:17" x14ac:dyDescent="0.2">
      <c r="A275" t="s">
        <v>17298</v>
      </c>
      <c r="B275" t="s">
        <v>84</v>
      </c>
      <c r="C275" t="s">
        <v>218</v>
      </c>
      <c r="D275" t="s">
        <v>17029</v>
      </c>
      <c r="E275" t="s">
        <v>79</v>
      </c>
      <c r="F275" t="s">
        <v>4889</v>
      </c>
      <c r="G275">
        <v>0</v>
      </c>
      <c r="H275">
        <v>0</v>
      </c>
      <c r="I275">
        <v>0</v>
      </c>
      <c r="J275">
        <v>0</v>
      </c>
      <c r="K275">
        <v>0</v>
      </c>
      <c r="L275">
        <v>0</v>
      </c>
      <c r="M275">
        <v>27</v>
      </c>
      <c r="N275">
        <v>0</v>
      </c>
      <c r="O275">
        <v>0</v>
      </c>
      <c r="P275">
        <v>0</v>
      </c>
      <c r="Q275">
        <v>0</v>
      </c>
    </row>
    <row r="276" spans="1:17" x14ac:dyDescent="0.2">
      <c r="A276" t="s">
        <v>17299</v>
      </c>
      <c r="B276" t="s">
        <v>84</v>
      </c>
      <c r="C276" t="s">
        <v>218</v>
      </c>
      <c r="D276" t="s">
        <v>17029</v>
      </c>
      <c r="E276" t="s">
        <v>79</v>
      </c>
      <c r="F276" t="s">
        <v>4871</v>
      </c>
      <c r="G276">
        <v>0</v>
      </c>
      <c r="H276">
        <v>0</v>
      </c>
      <c r="I276">
        <v>0</v>
      </c>
      <c r="J276">
        <v>0</v>
      </c>
      <c r="K276">
        <v>0</v>
      </c>
      <c r="L276">
        <v>0</v>
      </c>
      <c r="M276">
        <v>0</v>
      </c>
      <c r="N276">
        <v>21</v>
      </c>
      <c r="O276">
        <v>20</v>
      </c>
      <c r="P276">
        <v>0</v>
      </c>
      <c r="Q276">
        <v>1</v>
      </c>
    </row>
    <row r="277" spans="1:17" x14ac:dyDescent="0.2">
      <c r="A277" t="s">
        <v>17300</v>
      </c>
      <c r="B277" t="s">
        <v>84</v>
      </c>
      <c r="C277" t="s">
        <v>218</v>
      </c>
      <c r="D277" t="s">
        <v>17029</v>
      </c>
      <c r="E277" t="s">
        <v>79</v>
      </c>
      <c r="F277" t="s">
        <v>4873</v>
      </c>
      <c r="G277">
        <v>0</v>
      </c>
      <c r="H277">
        <v>0</v>
      </c>
      <c r="I277">
        <v>0</v>
      </c>
      <c r="J277">
        <v>0</v>
      </c>
      <c r="K277">
        <v>0</v>
      </c>
      <c r="L277">
        <v>0</v>
      </c>
      <c r="M277">
        <v>0</v>
      </c>
      <c r="N277">
        <v>18</v>
      </c>
      <c r="O277">
        <v>17</v>
      </c>
      <c r="P277">
        <v>0</v>
      </c>
      <c r="Q277">
        <v>1</v>
      </c>
    </row>
    <row r="278" spans="1:17" x14ac:dyDescent="0.2">
      <c r="A278" t="s">
        <v>17301</v>
      </c>
      <c r="B278" t="s">
        <v>84</v>
      </c>
      <c r="C278" t="s">
        <v>218</v>
      </c>
      <c r="D278" t="s">
        <v>17029</v>
      </c>
      <c r="E278" t="s">
        <v>79</v>
      </c>
      <c r="F278" t="s">
        <v>17019</v>
      </c>
      <c r="G278">
        <v>27</v>
      </c>
      <c r="H278">
        <v>0</v>
      </c>
      <c r="I278">
        <v>0</v>
      </c>
      <c r="J278">
        <v>0</v>
      </c>
      <c r="K278">
        <v>0</v>
      </c>
      <c r="L278">
        <v>0</v>
      </c>
      <c r="M278">
        <v>0</v>
      </c>
      <c r="N278">
        <v>0</v>
      </c>
      <c r="O278">
        <v>0</v>
      </c>
      <c r="P278">
        <v>0</v>
      </c>
      <c r="Q278">
        <v>0</v>
      </c>
    </row>
    <row r="279" spans="1:17" x14ac:dyDescent="0.2">
      <c r="A279" t="s">
        <v>17302</v>
      </c>
      <c r="B279" t="s">
        <v>84</v>
      </c>
      <c r="C279" t="s">
        <v>218</v>
      </c>
      <c r="D279" t="s">
        <v>17029</v>
      </c>
      <c r="E279" t="s">
        <v>81</v>
      </c>
      <c r="F279" t="s">
        <v>4875</v>
      </c>
      <c r="G279">
        <v>0</v>
      </c>
      <c r="H279">
        <v>30</v>
      </c>
      <c r="I279">
        <v>6</v>
      </c>
      <c r="J279">
        <v>18</v>
      </c>
      <c r="K279">
        <v>2</v>
      </c>
      <c r="L279">
        <v>4</v>
      </c>
      <c r="M279">
        <v>0</v>
      </c>
      <c r="N279">
        <v>0</v>
      </c>
      <c r="O279">
        <v>0</v>
      </c>
      <c r="P279">
        <v>0</v>
      </c>
      <c r="Q279">
        <v>0</v>
      </c>
    </row>
    <row r="280" spans="1:17" x14ac:dyDescent="0.2">
      <c r="A280" t="s">
        <v>17303</v>
      </c>
      <c r="B280" t="s">
        <v>84</v>
      </c>
      <c r="C280" t="s">
        <v>218</v>
      </c>
      <c r="D280" t="s">
        <v>17029</v>
      </c>
      <c r="E280" t="s">
        <v>81</v>
      </c>
      <c r="F280" t="s">
        <v>4877</v>
      </c>
      <c r="G280">
        <v>0</v>
      </c>
      <c r="H280">
        <v>30</v>
      </c>
      <c r="I280">
        <v>1</v>
      </c>
      <c r="J280">
        <v>20</v>
      </c>
      <c r="K280">
        <v>3</v>
      </c>
      <c r="L280">
        <v>6</v>
      </c>
      <c r="M280">
        <v>0</v>
      </c>
      <c r="N280">
        <v>0</v>
      </c>
      <c r="O280">
        <v>0</v>
      </c>
      <c r="P280">
        <v>0</v>
      </c>
      <c r="Q280">
        <v>0</v>
      </c>
    </row>
    <row r="281" spans="1:17" x14ac:dyDescent="0.2">
      <c r="A281" t="s">
        <v>17304</v>
      </c>
      <c r="B281" t="s">
        <v>84</v>
      </c>
      <c r="C281" t="s">
        <v>218</v>
      </c>
      <c r="D281" t="s">
        <v>17029</v>
      </c>
      <c r="E281" t="s">
        <v>81</v>
      </c>
      <c r="F281" t="s">
        <v>4879</v>
      </c>
      <c r="G281">
        <v>0</v>
      </c>
      <c r="H281">
        <v>0</v>
      </c>
      <c r="I281">
        <v>0</v>
      </c>
      <c r="J281">
        <v>0</v>
      </c>
      <c r="K281">
        <v>0</v>
      </c>
      <c r="L281">
        <v>0</v>
      </c>
      <c r="M281">
        <v>30</v>
      </c>
      <c r="N281">
        <v>0</v>
      </c>
      <c r="O281">
        <v>0</v>
      </c>
      <c r="P281">
        <v>0</v>
      </c>
      <c r="Q281">
        <v>0</v>
      </c>
    </row>
    <row r="282" spans="1:17" x14ac:dyDescent="0.2">
      <c r="A282" t="s">
        <v>17305</v>
      </c>
      <c r="B282" t="s">
        <v>84</v>
      </c>
      <c r="C282" t="s">
        <v>218</v>
      </c>
      <c r="D282" t="s">
        <v>17029</v>
      </c>
      <c r="E282" t="s">
        <v>81</v>
      </c>
      <c r="F282" t="s">
        <v>4881</v>
      </c>
      <c r="G282">
        <v>0</v>
      </c>
      <c r="H282">
        <v>30</v>
      </c>
      <c r="I282">
        <v>1</v>
      </c>
      <c r="J282">
        <v>20</v>
      </c>
      <c r="K282">
        <v>3</v>
      </c>
      <c r="L282">
        <v>6</v>
      </c>
      <c r="M282">
        <v>0</v>
      </c>
      <c r="N282">
        <v>0</v>
      </c>
      <c r="O282">
        <v>0</v>
      </c>
      <c r="P282">
        <v>0</v>
      </c>
      <c r="Q282">
        <v>0</v>
      </c>
    </row>
    <row r="283" spans="1:17" x14ac:dyDescent="0.2">
      <c r="A283" t="s">
        <v>17306</v>
      </c>
      <c r="B283" t="s">
        <v>84</v>
      </c>
      <c r="C283" t="s">
        <v>218</v>
      </c>
      <c r="D283" t="s">
        <v>17029</v>
      </c>
      <c r="E283" t="s">
        <v>81</v>
      </c>
      <c r="F283" t="s">
        <v>4883</v>
      </c>
      <c r="G283">
        <v>0</v>
      </c>
      <c r="H283">
        <v>30</v>
      </c>
      <c r="I283">
        <v>5</v>
      </c>
      <c r="J283">
        <v>17</v>
      </c>
      <c r="K283">
        <v>2</v>
      </c>
      <c r="L283">
        <v>6</v>
      </c>
      <c r="M283">
        <v>0</v>
      </c>
      <c r="N283">
        <v>0</v>
      </c>
      <c r="O283">
        <v>0</v>
      </c>
      <c r="P283">
        <v>0</v>
      </c>
      <c r="Q283">
        <v>0</v>
      </c>
    </row>
    <row r="284" spans="1:17" x14ac:dyDescent="0.2">
      <c r="A284" t="s">
        <v>17307</v>
      </c>
      <c r="B284" t="s">
        <v>84</v>
      </c>
      <c r="C284" t="s">
        <v>218</v>
      </c>
      <c r="D284" t="s">
        <v>17029</v>
      </c>
      <c r="E284" t="s">
        <v>81</v>
      </c>
      <c r="F284" t="s">
        <v>4885</v>
      </c>
      <c r="G284">
        <v>0</v>
      </c>
      <c r="H284">
        <v>0</v>
      </c>
      <c r="I284">
        <v>0</v>
      </c>
      <c r="J284">
        <v>0</v>
      </c>
      <c r="K284">
        <v>0</v>
      </c>
      <c r="L284">
        <v>0</v>
      </c>
      <c r="M284">
        <v>30</v>
      </c>
      <c r="N284">
        <v>0</v>
      </c>
      <c r="O284">
        <v>0</v>
      </c>
      <c r="P284">
        <v>0</v>
      </c>
      <c r="Q284">
        <v>0</v>
      </c>
    </row>
    <row r="285" spans="1:17" x14ac:dyDescent="0.2">
      <c r="A285" t="s">
        <v>17308</v>
      </c>
      <c r="B285" t="s">
        <v>84</v>
      </c>
      <c r="C285" t="s">
        <v>218</v>
      </c>
      <c r="D285" t="s">
        <v>17029</v>
      </c>
      <c r="E285" t="s">
        <v>81</v>
      </c>
      <c r="F285" t="s">
        <v>4887</v>
      </c>
      <c r="G285">
        <v>0</v>
      </c>
      <c r="H285">
        <v>30</v>
      </c>
      <c r="I285">
        <v>1</v>
      </c>
      <c r="J285">
        <v>22</v>
      </c>
      <c r="K285">
        <v>2</v>
      </c>
      <c r="L285">
        <v>5</v>
      </c>
      <c r="M285">
        <v>0</v>
      </c>
      <c r="N285">
        <v>0</v>
      </c>
      <c r="O285">
        <v>0</v>
      </c>
      <c r="P285">
        <v>0</v>
      </c>
      <c r="Q285">
        <v>0</v>
      </c>
    </row>
    <row r="286" spans="1:17" x14ac:dyDescent="0.2">
      <c r="A286" t="s">
        <v>17309</v>
      </c>
      <c r="B286" t="s">
        <v>84</v>
      </c>
      <c r="C286" t="s">
        <v>218</v>
      </c>
      <c r="D286" t="s">
        <v>17029</v>
      </c>
      <c r="E286" t="s">
        <v>81</v>
      </c>
      <c r="F286" t="s">
        <v>4889</v>
      </c>
      <c r="G286">
        <v>0</v>
      </c>
      <c r="H286">
        <v>0</v>
      </c>
      <c r="I286">
        <v>0</v>
      </c>
      <c r="J286">
        <v>0</v>
      </c>
      <c r="K286">
        <v>0</v>
      </c>
      <c r="L286">
        <v>0</v>
      </c>
      <c r="M286">
        <v>30</v>
      </c>
      <c r="N286">
        <v>0</v>
      </c>
      <c r="O286">
        <v>0</v>
      </c>
      <c r="P286">
        <v>0</v>
      </c>
      <c r="Q286">
        <v>0</v>
      </c>
    </row>
    <row r="287" spans="1:17" x14ac:dyDescent="0.2">
      <c r="A287" t="s">
        <v>17310</v>
      </c>
      <c r="B287" t="s">
        <v>84</v>
      </c>
      <c r="C287" t="s">
        <v>218</v>
      </c>
      <c r="D287" t="s">
        <v>17029</v>
      </c>
      <c r="E287" t="s">
        <v>81</v>
      </c>
      <c r="F287" t="s">
        <v>4871</v>
      </c>
      <c r="G287">
        <v>0</v>
      </c>
      <c r="H287">
        <v>0</v>
      </c>
      <c r="I287">
        <v>0</v>
      </c>
      <c r="J287">
        <v>0</v>
      </c>
      <c r="K287">
        <v>0</v>
      </c>
      <c r="L287">
        <v>0</v>
      </c>
      <c r="M287">
        <v>0</v>
      </c>
      <c r="N287">
        <v>23</v>
      </c>
      <c r="O287">
        <v>18</v>
      </c>
      <c r="P287">
        <v>2</v>
      </c>
      <c r="Q287">
        <v>3</v>
      </c>
    </row>
    <row r="288" spans="1:17" x14ac:dyDescent="0.2">
      <c r="A288" t="s">
        <v>17311</v>
      </c>
      <c r="B288" t="s">
        <v>84</v>
      </c>
      <c r="C288" t="s">
        <v>218</v>
      </c>
      <c r="D288" t="s">
        <v>17029</v>
      </c>
      <c r="E288" t="s">
        <v>81</v>
      </c>
      <c r="F288" t="s">
        <v>4873</v>
      </c>
      <c r="G288">
        <v>0</v>
      </c>
      <c r="H288">
        <v>0</v>
      </c>
      <c r="I288">
        <v>0</v>
      </c>
      <c r="J288">
        <v>0</v>
      </c>
      <c r="K288">
        <v>0</v>
      </c>
      <c r="L288">
        <v>0</v>
      </c>
      <c r="M288">
        <v>0</v>
      </c>
      <c r="N288">
        <v>20</v>
      </c>
      <c r="O288">
        <v>15</v>
      </c>
      <c r="P288">
        <v>2</v>
      </c>
      <c r="Q288">
        <v>3</v>
      </c>
    </row>
    <row r="289" spans="1:17" x14ac:dyDescent="0.2">
      <c r="A289" t="s">
        <v>17312</v>
      </c>
      <c r="B289" t="s">
        <v>84</v>
      </c>
      <c r="C289" t="s">
        <v>218</v>
      </c>
      <c r="D289" t="s">
        <v>17029</v>
      </c>
      <c r="E289" t="s">
        <v>81</v>
      </c>
      <c r="F289" t="s">
        <v>17019</v>
      </c>
      <c r="G289">
        <v>30</v>
      </c>
      <c r="H289">
        <v>0</v>
      </c>
      <c r="I289">
        <v>0</v>
      </c>
      <c r="J289">
        <v>0</v>
      </c>
      <c r="K289">
        <v>0</v>
      </c>
      <c r="L289">
        <v>0</v>
      </c>
      <c r="M289">
        <v>0</v>
      </c>
      <c r="N289">
        <v>0</v>
      </c>
      <c r="O289">
        <v>0</v>
      </c>
      <c r="P289">
        <v>0</v>
      </c>
      <c r="Q289">
        <v>0</v>
      </c>
    </row>
    <row r="290" spans="1:17" x14ac:dyDescent="0.2">
      <c r="A290" t="s">
        <v>17313</v>
      </c>
      <c r="B290" t="s">
        <v>84</v>
      </c>
      <c r="C290" t="s">
        <v>218</v>
      </c>
      <c r="D290" t="s">
        <v>17021</v>
      </c>
      <c r="E290" t="s">
        <v>79</v>
      </c>
      <c r="F290" t="s">
        <v>17022</v>
      </c>
      <c r="G290">
        <v>0</v>
      </c>
      <c r="H290">
        <v>0</v>
      </c>
      <c r="I290">
        <v>0</v>
      </c>
      <c r="J290">
        <v>0</v>
      </c>
      <c r="K290">
        <v>0</v>
      </c>
      <c r="L290">
        <v>0</v>
      </c>
      <c r="M290">
        <v>0</v>
      </c>
      <c r="N290">
        <v>2</v>
      </c>
      <c r="O290">
        <v>1</v>
      </c>
      <c r="P290">
        <v>1</v>
      </c>
      <c r="Q290">
        <v>0</v>
      </c>
    </row>
    <row r="291" spans="1:17" x14ac:dyDescent="0.2">
      <c r="A291" t="s">
        <v>17314</v>
      </c>
      <c r="B291" t="s">
        <v>84</v>
      </c>
      <c r="C291" t="s">
        <v>218</v>
      </c>
      <c r="D291" t="s">
        <v>17021</v>
      </c>
      <c r="E291" t="s">
        <v>79</v>
      </c>
      <c r="F291" t="s">
        <v>17019</v>
      </c>
      <c r="G291">
        <v>2</v>
      </c>
      <c r="H291">
        <v>0</v>
      </c>
      <c r="I291">
        <v>0</v>
      </c>
      <c r="J291">
        <v>0</v>
      </c>
      <c r="K291">
        <v>0</v>
      </c>
      <c r="L291">
        <v>0</v>
      </c>
      <c r="M291">
        <v>0</v>
      </c>
      <c r="N291">
        <v>0</v>
      </c>
      <c r="O291">
        <v>0</v>
      </c>
      <c r="P291">
        <v>0</v>
      </c>
      <c r="Q291">
        <v>0</v>
      </c>
    </row>
    <row r="292" spans="1:17" x14ac:dyDescent="0.2">
      <c r="A292" t="s">
        <v>17315</v>
      </c>
      <c r="B292" t="s">
        <v>84</v>
      </c>
      <c r="C292" t="s">
        <v>218</v>
      </c>
      <c r="D292" t="s">
        <v>17021</v>
      </c>
      <c r="E292" t="s">
        <v>81</v>
      </c>
      <c r="F292" t="s">
        <v>17022</v>
      </c>
      <c r="G292">
        <v>0</v>
      </c>
      <c r="H292">
        <v>0</v>
      </c>
      <c r="I292">
        <v>0</v>
      </c>
      <c r="J292">
        <v>0</v>
      </c>
      <c r="K292">
        <v>0</v>
      </c>
      <c r="L292">
        <v>0</v>
      </c>
      <c r="M292">
        <v>0</v>
      </c>
      <c r="N292">
        <v>1</v>
      </c>
      <c r="O292">
        <v>0</v>
      </c>
      <c r="P292">
        <v>1</v>
      </c>
      <c r="Q292">
        <v>0</v>
      </c>
    </row>
    <row r="293" spans="1:17" x14ac:dyDescent="0.2">
      <c r="A293" t="s">
        <v>17316</v>
      </c>
      <c r="B293" t="s">
        <v>84</v>
      </c>
      <c r="C293" t="s">
        <v>218</v>
      </c>
      <c r="D293" t="s">
        <v>17021</v>
      </c>
      <c r="E293" t="s">
        <v>81</v>
      </c>
      <c r="F293" t="s">
        <v>17019</v>
      </c>
      <c r="G293">
        <v>1</v>
      </c>
      <c r="H293">
        <v>0</v>
      </c>
      <c r="I293">
        <v>0</v>
      </c>
      <c r="J293">
        <v>0</v>
      </c>
      <c r="K293">
        <v>0</v>
      </c>
      <c r="L293">
        <v>0</v>
      </c>
      <c r="M293">
        <v>0</v>
      </c>
      <c r="N293">
        <v>0</v>
      </c>
      <c r="O293">
        <v>0</v>
      </c>
      <c r="P293">
        <v>0</v>
      </c>
      <c r="Q293">
        <v>0</v>
      </c>
    </row>
    <row r="294" spans="1:17" x14ac:dyDescent="0.2">
      <c r="A294" t="s">
        <v>17317</v>
      </c>
      <c r="B294" t="s">
        <v>84</v>
      </c>
      <c r="C294" t="s">
        <v>218</v>
      </c>
      <c r="D294" t="s">
        <v>17025</v>
      </c>
      <c r="E294" t="s">
        <v>79</v>
      </c>
      <c r="F294" t="s">
        <v>17019</v>
      </c>
      <c r="G294">
        <v>5</v>
      </c>
      <c r="H294">
        <v>0</v>
      </c>
      <c r="I294">
        <v>0</v>
      </c>
      <c r="J294">
        <v>0</v>
      </c>
      <c r="K294">
        <v>0</v>
      </c>
      <c r="L294">
        <v>0</v>
      </c>
      <c r="M294">
        <v>0</v>
      </c>
      <c r="N294">
        <v>0</v>
      </c>
      <c r="O294">
        <v>0</v>
      </c>
      <c r="P294">
        <v>0</v>
      </c>
      <c r="Q294">
        <v>0</v>
      </c>
    </row>
    <row r="295" spans="1:17" x14ac:dyDescent="0.2">
      <c r="A295" t="s">
        <v>17318</v>
      </c>
      <c r="B295" t="s">
        <v>84</v>
      </c>
      <c r="C295" t="s">
        <v>218</v>
      </c>
      <c r="D295" t="s">
        <v>17025</v>
      </c>
      <c r="E295" t="s">
        <v>81</v>
      </c>
      <c r="F295" t="s">
        <v>17019</v>
      </c>
      <c r="G295">
        <v>1</v>
      </c>
      <c r="H295">
        <v>0</v>
      </c>
      <c r="I295">
        <v>0</v>
      </c>
      <c r="J295">
        <v>0</v>
      </c>
      <c r="K295">
        <v>0</v>
      </c>
      <c r="L295">
        <v>0</v>
      </c>
      <c r="M295">
        <v>0</v>
      </c>
      <c r="N295">
        <v>0</v>
      </c>
      <c r="O295">
        <v>0</v>
      </c>
      <c r="P295">
        <v>0</v>
      </c>
      <c r="Q295">
        <v>0</v>
      </c>
    </row>
    <row r="296" spans="1:17" x14ac:dyDescent="0.2">
      <c r="A296" t="s">
        <v>17319</v>
      </c>
      <c r="B296" t="s">
        <v>84</v>
      </c>
      <c r="C296" t="s">
        <v>219</v>
      </c>
      <c r="D296" t="s">
        <v>17029</v>
      </c>
      <c r="E296" t="s">
        <v>79</v>
      </c>
      <c r="F296" t="s">
        <v>4875</v>
      </c>
      <c r="G296">
        <v>0</v>
      </c>
      <c r="H296">
        <v>8</v>
      </c>
      <c r="I296">
        <v>3</v>
      </c>
      <c r="J296">
        <v>4</v>
      </c>
      <c r="K296">
        <v>1</v>
      </c>
      <c r="L296">
        <v>0</v>
      </c>
      <c r="M296">
        <v>0</v>
      </c>
      <c r="N296">
        <v>0</v>
      </c>
      <c r="O296">
        <v>0</v>
      </c>
      <c r="P296">
        <v>0</v>
      </c>
      <c r="Q296">
        <v>0</v>
      </c>
    </row>
    <row r="297" spans="1:17" x14ac:dyDescent="0.2">
      <c r="A297" t="s">
        <v>17320</v>
      </c>
      <c r="B297" t="s">
        <v>84</v>
      </c>
      <c r="C297" t="s">
        <v>219</v>
      </c>
      <c r="D297" t="s">
        <v>17029</v>
      </c>
      <c r="E297" t="s">
        <v>79</v>
      </c>
      <c r="F297" t="s">
        <v>4877</v>
      </c>
      <c r="G297">
        <v>0</v>
      </c>
      <c r="H297">
        <v>8</v>
      </c>
      <c r="I297">
        <v>3</v>
      </c>
      <c r="J297">
        <v>4</v>
      </c>
      <c r="K297">
        <v>1</v>
      </c>
      <c r="L297">
        <v>0</v>
      </c>
      <c r="M297">
        <v>0</v>
      </c>
      <c r="N297">
        <v>0</v>
      </c>
      <c r="O297">
        <v>0</v>
      </c>
      <c r="P297">
        <v>0</v>
      </c>
      <c r="Q297">
        <v>0</v>
      </c>
    </row>
    <row r="298" spans="1:17" x14ac:dyDescent="0.2">
      <c r="A298" t="s">
        <v>17321</v>
      </c>
      <c r="B298" t="s">
        <v>84</v>
      </c>
      <c r="C298" t="s">
        <v>219</v>
      </c>
      <c r="D298" t="s">
        <v>17029</v>
      </c>
      <c r="E298" t="s">
        <v>79</v>
      </c>
      <c r="F298" t="s">
        <v>4879</v>
      </c>
      <c r="G298">
        <v>0</v>
      </c>
      <c r="H298">
        <v>0</v>
      </c>
      <c r="I298">
        <v>0</v>
      </c>
      <c r="J298">
        <v>0</v>
      </c>
      <c r="K298">
        <v>0</v>
      </c>
      <c r="L298">
        <v>0</v>
      </c>
      <c r="M298">
        <v>8</v>
      </c>
      <c r="N298">
        <v>0</v>
      </c>
      <c r="O298">
        <v>0</v>
      </c>
      <c r="P298">
        <v>0</v>
      </c>
      <c r="Q298">
        <v>0</v>
      </c>
    </row>
    <row r="299" spans="1:17" x14ac:dyDescent="0.2">
      <c r="A299" t="s">
        <v>17322</v>
      </c>
      <c r="B299" t="s">
        <v>84</v>
      </c>
      <c r="C299" t="s">
        <v>219</v>
      </c>
      <c r="D299" t="s">
        <v>17029</v>
      </c>
      <c r="E299" t="s">
        <v>79</v>
      </c>
      <c r="F299" t="s">
        <v>4881</v>
      </c>
      <c r="G299">
        <v>0</v>
      </c>
      <c r="H299">
        <v>8</v>
      </c>
      <c r="I299">
        <v>3</v>
      </c>
      <c r="J299">
        <v>4</v>
      </c>
      <c r="K299">
        <v>1</v>
      </c>
      <c r="L299">
        <v>0</v>
      </c>
      <c r="M299">
        <v>0</v>
      </c>
      <c r="N299">
        <v>0</v>
      </c>
      <c r="O299">
        <v>0</v>
      </c>
      <c r="P299">
        <v>0</v>
      </c>
      <c r="Q299">
        <v>0</v>
      </c>
    </row>
    <row r="300" spans="1:17" x14ac:dyDescent="0.2">
      <c r="A300" t="s">
        <v>17323</v>
      </c>
      <c r="B300" t="s">
        <v>84</v>
      </c>
      <c r="C300" t="s">
        <v>219</v>
      </c>
      <c r="D300" t="s">
        <v>17029</v>
      </c>
      <c r="E300" t="s">
        <v>79</v>
      </c>
      <c r="F300" t="s">
        <v>4883</v>
      </c>
      <c r="G300">
        <v>0</v>
      </c>
      <c r="H300">
        <v>8</v>
      </c>
      <c r="I300">
        <v>3</v>
      </c>
      <c r="J300">
        <v>4</v>
      </c>
      <c r="K300">
        <v>1</v>
      </c>
      <c r="L300">
        <v>0</v>
      </c>
      <c r="M300">
        <v>0</v>
      </c>
      <c r="N300">
        <v>0</v>
      </c>
      <c r="O300">
        <v>0</v>
      </c>
      <c r="P300">
        <v>0</v>
      </c>
      <c r="Q300">
        <v>0</v>
      </c>
    </row>
    <row r="301" spans="1:17" x14ac:dyDescent="0.2">
      <c r="A301" t="s">
        <v>17324</v>
      </c>
      <c r="B301" t="s">
        <v>84</v>
      </c>
      <c r="C301" t="s">
        <v>219</v>
      </c>
      <c r="D301" t="s">
        <v>17029</v>
      </c>
      <c r="E301" t="s">
        <v>79</v>
      </c>
      <c r="F301" t="s">
        <v>4885</v>
      </c>
      <c r="G301">
        <v>0</v>
      </c>
      <c r="H301">
        <v>0</v>
      </c>
      <c r="I301">
        <v>0</v>
      </c>
      <c r="J301">
        <v>0</v>
      </c>
      <c r="K301">
        <v>0</v>
      </c>
      <c r="L301">
        <v>0</v>
      </c>
      <c r="M301">
        <v>8</v>
      </c>
      <c r="N301">
        <v>0</v>
      </c>
      <c r="O301">
        <v>0</v>
      </c>
      <c r="P301">
        <v>0</v>
      </c>
      <c r="Q301">
        <v>0</v>
      </c>
    </row>
    <row r="302" spans="1:17" x14ac:dyDescent="0.2">
      <c r="A302" t="s">
        <v>17325</v>
      </c>
      <c r="B302" t="s">
        <v>84</v>
      </c>
      <c r="C302" t="s">
        <v>219</v>
      </c>
      <c r="D302" t="s">
        <v>17029</v>
      </c>
      <c r="E302" t="s">
        <v>79</v>
      </c>
      <c r="F302" t="s">
        <v>4887</v>
      </c>
      <c r="G302">
        <v>0</v>
      </c>
      <c r="H302">
        <v>8</v>
      </c>
      <c r="I302">
        <v>3</v>
      </c>
      <c r="J302">
        <v>4</v>
      </c>
      <c r="K302">
        <v>1</v>
      </c>
      <c r="L302">
        <v>0</v>
      </c>
      <c r="M302">
        <v>0</v>
      </c>
      <c r="N302">
        <v>0</v>
      </c>
      <c r="O302">
        <v>0</v>
      </c>
      <c r="P302">
        <v>0</v>
      </c>
      <c r="Q302">
        <v>0</v>
      </c>
    </row>
    <row r="303" spans="1:17" x14ac:dyDescent="0.2">
      <c r="A303" t="s">
        <v>17326</v>
      </c>
      <c r="B303" t="s">
        <v>84</v>
      </c>
      <c r="C303" t="s">
        <v>219</v>
      </c>
      <c r="D303" t="s">
        <v>17029</v>
      </c>
      <c r="E303" t="s">
        <v>79</v>
      </c>
      <c r="F303" t="s">
        <v>4889</v>
      </c>
      <c r="G303">
        <v>0</v>
      </c>
      <c r="H303">
        <v>0</v>
      </c>
      <c r="I303">
        <v>0</v>
      </c>
      <c r="J303">
        <v>0</v>
      </c>
      <c r="K303">
        <v>0</v>
      </c>
      <c r="L303">
        <v>0</v>
      </c>
      <c r="M303">
        <v>8</v>
      </c>
      <c r="N303">
        <v>0</v>
      </c>
      <c r="O303">
        <v>0</v>
      </c>
      <c r="P303">
        <v>0</v>
      </c>
      <c r="Q303">
        <v>0</v>
      </c>
    </row>
    <row r="304" spans="1:17" x14ac:dyDescent="0.2">
      <c r="A304" t="s">
        <v>17327</v>
      </c>
      <c r="B304" t="s">
        <v>84</v>
      </c>
      <c r="C304" t="s">
        <v>219</v>
      </c>
      <c r="D304" t="s">
        <v>17029</v>
      </c>
      <c r="E304" t="s">
        <v>79</v>
      </c>
      <c r="F304" t="s">
        <v>4871</v>
      </c>
      <c r="G304">
        <v>0</v>
      </c>
      <c r="H304">
        <v>0</v>
      </c>
      <c r="I304">
        <v>0</v>
      </c>
      <c r="J304">
        <v>0</v>
      </c>
      <c r="K304">
        <v>0</v>
      </c>
      <c r="L304">
        <v>0</v>
      </c>
      <c r="M304">
        <v>0</v>
      </c>
      <c r="N304">
        <v>6</v>
      </c>
      <c r="O304">
        <v>6</v>
      </c>
      <c r="P304">
        <v>0</v>
      </c>
      <c r="Q304">
        <v>0</v>
      </c>
    </row>
    <row r="305" spans="1:17" x14ac:dyDescent="0.2">
      <c r="A305" t="s">
        <v>17328</v>
      </c>
      <c r="B305" t="s">
        <v>84</v>
      </c>
      <c r="C305" t="s">
        <v>219</v>
      </c>
      <c r="D305" t="s">
        <v>17029</v>
      </c>
      <c r="E305" t="s">
        <v>79</v>
      </c>
      <c r="F305" t="s">
        <v>4873</v>
      </c>
      <c r="G305">
        <v>0</v>
      </c>
      <c r="H305">
        <v>0</v>
      </c>
      <c r="I305">
        <v>0</v>
      </c>
      <c r="J305">
        <v>0</v>
      </c>
      <c r="K305">
        <v>0</v>
      </c>
      <c r="L305">
        <v>0</v>
      </c>
      <c r="M305">
        <v>0</v>
      </c>
      <c r="N305">
        <v>5</v>
      </c>
      <c r="O305">
        <v>5</v>
      </c>
      <c r="P305">
        <v>0</v>
      </c>
      <c r="Q305">
        <v>0</v>
      </c>
    </row>
    <row r="306" spans="1:17" x14ac:dyDescent="0.2">
      <c r="A306" t="s">
        <v>17329</v>
      </c>
      <c r="B306" t="s">
        <v>84</v>
      </c>
      <c r="C306" t="s">
        <v>219</v>
      </c>
      <c r="D306" t="s">
        <v>17029</v>
      </c>
      <c r="E306" t="s">
        <v>79</v>
      </c>
      <c r="F306" t="s">
        <v>17019</v>
      </c>
      <c r="G306">
        <v>8</v>
      </c>
      <c r="H306">
        <v>0</v>
      </c>
      <c r="I306">
        <v>0</v>
      </c>
      <c r="J306">
        <v>0</v>
      </c>
      <c r="K306">
        <v>0</v>
      </c>
      <c r="L306">
        <v>0</v>
      </c>
      <c r="M306">
        <v>0</v>
      </c>
      <c r="N306">
        <v>0</v>
      </c>
      <c r="O306">
        <v>0</v>
      </c>
      <c r="P306">
        <v>0</v>
      </c>
      <c r="Q306">
        <v>0</v>
      </c>
    </row>
    <row r="307" spans="1:17" x14ac:dyDescent="0.2">
      <c r="A307" t="s">
        <v>17330</v>
      </c>
      <c r="B307" t="s">
        <v>84</v>
      </c>
      <c r="C307" t="s">
        <v>219</v>
      </c>
      <c r="D307" t="s">
        <v>17029</v>
      </c>
      <c r="E307" t="s">
        <v>81</v>
      </c>
      <c r="F307" t="s">
        <v>4875</v>
      </c>
      <c r="G307">
        <v>0</v>
      </c>
      <c r="H307">
        <v>16</v>
      </c>
      <c r="I307">
        <v>5</v>
      </c>
      <c r="J307">
        <v>10</v>
      </c>
      <c r="K307">
        <v>0</v>
      </c>
      <c r="L307">
        <v>1</v>
      </c>
      <c r="M307">
        <v>0</v>
      </c>
      <c r="N307">
        <v>0</v>
      </c>
      <c r="O307">
        <v>0</v>
      </c>
      <c r="P307">
        <v>0</v>
      </c>
      <c r="Q307">
        <v>0</v>
      </c>
    </row>
    <row r="308" spans="1:17" x14ac:dyDescent="0.2">
      <c r="A308" t="s">
        <v>17331</v>
      </c>
      <c r="B308" t="s">
        <v>84</v>
      </c>
      <c r="C308" t="s">
        <v>219</v>
      </c>
      <c r="D308" t="s">
        <v>17029</v>
      </c>
      <c r="E308" t="s">
        <v>81</v>
      </c>
      <c r="F308" t="s">
        <v>4877</v>
      </c>
      <c r="G308">
        <v>0</v>
      </c>
      <c r="H308">
        <v>16</v>
      </c>
      <c r="I308">
        <v>5</v>
      </c>
      <c r="J308">
        <v>8</v>
      </c>
      <c r="K308">
        <v>1</v>
      </c>
      <c r="L308">
        <v>2</v>
      </c>
      <c r="M308">
        <v>0</v>
      </c>
      <c r="N308">
        <v>0</v>
      </c>
      <c r="O308">
        <v>0</v>
      </c>
      <c r="P308">
        <v>0</v>
      </c>
      <c r="Q308">
        <v>0</v>
      </c>
    </row>
    <row r="309" spans="1:17" x14ac:dyDescent="0.2">
      <c r="A309" t="s">
        <v>17332</v>
      </c>
      <c r="B309" t="s">
        <v>84</v>
      </c>
      <c r="C309" t="s">
        <v>219</v>
      </c>
      <c r="D309" t="s">
        <v>17029</v>
      </c>
      <c r="E309" t="s">
        <v>81</v>
      </c>
      <c r="F309" t="s">
        <v>4879</v>
      </c>
      <c r="G309">
        <v>0</v>
      </c>
      <c r="H309">
        <v>0</v>
      </c>
      <c r="I309">
        <v>0</v>
      </c>
      <c r="J309">
        <v>0</v>
      </c>
      <c r="K309">
        <v>0</v>
      </c>
      <c r="L309">
        <v>0</v>
      </c>
      <c r="M309">
        <v>16</v>
      </c>
      <c r="N309">
        <v>0</v>
      </c>
      <c r="O309">
        <v>0</v>
      </c>
      <c r="P309">
        <v>0</v>
      </c>
      <c r="Q309">
        <v>0</v>
      </c>
    </row>
    <row r="310" spans="1:17" x14ac:dyDescent="0.2">
      <c r="A310" t="s">
        <v>17333</v>
      </c>
      <c r="B310" t="s">
        <v>84</v>
      </c>
      <c r="C310" t="s">
        <v>219</v>
      </c>
      <c r="D310" t="s">
        <v>17029</v>
      </c>
      <c r="E310" t="s">
        <v>81</v>
      </c>
      <c r="F310" t="s">
        <v>4881</v>
      </c>
      <c r="G310">
        <v>0</v>
      </c>
      <c r="H310">
        <v>16</v>
      </c>
      <c r="I310">
        <v>5</v>
      </c>
      <c r="J310">
        <v>8</v>
      </c>
      <c r="K310">
        <v>1</v>
      </c>
      <c r="L310">
        <v>2</v>
      </c>
      <c r="M310">
        <v>0</v>
      </c>
      <c r="N310">
        <v>0</v>
      </c>
      <c r="O310">
        <v>0</v>
      </c>
      <c r="P310">
        <v>0</v>
      </c>
      <c r="Q310">
        <v>0</v>
      </c>
    </row>
    <row r="311" spans="1:17" x14ac:dyDescent="0.2">
      <c r="A311" t="s">
        <v>17334</v>
      </c>
      <c r="B311" t="s">
        <v>84</v>
      </c>
      <c r="C311" t="s">
        <v>219</v>
      </c>
      <c r="D311" t="s">
        <v>17029</v>
      </c>
      <c r="E311" t="s">
        <v>81</v>
      </c>
      <c r="F311" t="s">
        <v>4883</v>
      </c>
      <c r="G311">
        <v>0</v>
      </c>
      <c r="H311">
        <v>16</v>
      </c>
      <c r="I311">
        <v>5</v>
      </c>
      <c r="J311">
        <v>8</v>
      </c>
      <c r="K311">
        <v>1</v>
      </c>
      <c r="L311">
        <v>2</v>
      </c>
      <c r="M311">
        <v>0</v>
      </c>
      <c r="N311">
        <v>0</v>
      </c>
      <c r="O311">
        <v>0</v>
      </c>
      <c r="P311">
        <v>0</v>
      </c>
      <c r="Q311">
        <v>0</v>
      </c>
    </row>
    <row r="312" spans="1:17" x14ac:dyDescent="0.2">
      <c r="A312" t="s">
        <v>17335</v>
      </c>
      <c r="B312" t="s">
        <v>84</v>
      </c>
      <c r="C312" t="s">
        <v>219</v>
      </c>
      <c r="D312" t="s">
        <v>17029</v>
      </c>
      <c r="E312" t="s">
        <v>81</v>
      </c>
      <c r="F312" t="s">
        <v>4885</v>
      </c>
      <c r="G312">
        <v>0</v>
      </c>
      <c r="H312">
        <v>0</v>
      </c>
      <c r="I312">
        <v>0</v>
      </c>
      <c r="J312">
        <v>0</v>
      </c>
      <c r="K312">
        <v>0</v>
      </c>
      <c r="L312">
        <v>0</v>
      </c>
      <c r="M312">
        <v>16</v>
      </c>
      <c r="N312">
        <v>0</v>
      </c>
      <c r="O312">
        <v>0</v>
      </c>
      <c r="P312">
        <v>0</v>
      </c>
      <c r="Q312">
        <v>0</v>
      </c>
    </row>
    <row r="313" spans="1:17" x14ac:dyDescent="0.2">
      <c r="A313" t="s">
        <v>17336</v>
      </c>
      <c r="B313" t="s">
        <v>84</v>
      </c>
      <c r="C313" t="s">
        <v>219</v>
      </c>
      <c r="D313" t="s">
        <v>17029</v>
      </c>
      <c r="E313" t="s">
        <v>81</v>
      </c>
      <c r="F313" t="s">
        <v>4887</v>
      </c>
      <c r="G313">
        <v>0</v>
      </c>
      <c r="H313">
        <v>16</v>
      </c>
      <c r="I313">
        <v>5</v>
      </c>
      <c r="J313">
        <v>9</v>
      </c>
      <c r="K313">
        <v>1</v>
      </c>
      <c r="L313">
        <v>1</v>
      </c>
      <c r="M313">
        <v>0</v>
      </c>
      <c r="N313">
        <v>0</v>
      </c>
      <c r="O313">
        <v>0</v>
      </c>
      <c r="P313">
        <v>0</v>
      </c>
      <c r="Q313">
        <v>0</v>
      </c>
    </row>
    <row r="314" spans="1:17" x14ac:dyDescent="0.2">
      <c r="A314" t="s">
        <v>17337</v>
      </c>
      <c r="B314" t="s">
        <v>84</v>
      </c>
      <c r="C314" t="s">
        <v>219</v>
      </c>
      <c r="D314" t="s">
        <v>17029</v>
      </c>
      <c r="E314" t="s">
        <v>81</v>
      </c>
      <c r="F314" t="s">
        <v>4889</v>
      </c>
      <c r="G314">
        <v>0</v>
      </c>
      <c r="H314">
        <v>0</v>
      </c>
      <c r="I314">
        <v>0</v>
      </c>
      <c r="J314">
        <v>0</v>
      </c>
      <c r="K314">
        <v>0</v>
      </c>
      <c r="L314">
        <v>0</v>
      </c>
      <c r="M314">
        <v>16</v>
      </c>
      <c r="N314">
        <v>0</v>
      </c>
      <c r="O314">
        <v>0</v>
      </c>
      <c r="P314">
        <v>0</v>
      </c>
      <c r="Q314">
        <v>0</v>
      </c>
    </row>
    <row r="315" spans="1:17" x14ac:dyDescent="0.2">
      <c r="A315" t="s">
        <v>17338</v>
      </c>
      <c r="B315" t="s">
        <v>84</v>
      </c>
      <c r="C315" t="s">
        <v>219</v>
      </c>
      <c r="D315" t="s">
        <v>17029</v>
      </c>
      <c r="E315" t="s">
        <v>81</v>
      </c>
      <c r="F315" t="s">
        <v>4871</v>
      </c>
      <c r="G315">
        <v>0</v>
      </c>
      <c r="H315">
        <v>0</v>
      </c>
      <c r="I315">
        <v>0</v>
      </c>
      <c r="J315">
        <v>0</v>
      </c>
      <c r="K315">
        <v>0</v>
      </c>
      <c r="L315">
        <v>0</v>
      </c>
      <c r="M315">
        <v>0</v>
      </c>
      <c r="N315">
        <v>13</v>
      </c>
      <c r="O315">
        <v>10</v>
      </c>
      <c r="P315">
        <v>3</v>
      </c>
      <c r="Q315">
        <v>0</v>
      </c>
    </row>
    <row r="316" spans="1:17" x14ac:dyDescent="0.2">
      <c r="A316" t="s">
        <v>17339</v>
      </c>
      <c r="B316" t="s">
        <v>84</v>
      </c>
      <c r="C316" t="s">
        <v>219</v>
      </c>
      <c r="D316" t="s">
        <v>17029</v>
      </c>
      <c r="E316" t="s">
        <v>81</v>
      </c>
      <c r="F316" t="s">
        <v>4873</v>
      </c>
      <c r="G316">
        <v>0</v>
      </c>
      <c r="H316">
        <v>0</v>
      </c>
      <c r="I316">
        <v>0</v>
      </c>
      <c r="J316">
        <v>0</v>
      </c>
      <c r="K316">
        <v>0</v>
      </c>
      <c r="L316">
        <v>0</v>
      </c>
      <c r="M316">
        <v>0</v>
      </c>
      <c r="N316">
        <v>13</v>
      </c>
      <c r="O316">
        <v>10</v>
      </c>
      <c r="P316">
        <v>3</v>
      </c>
      <c r="Q316">
        <v>0</v>
      </c>
    </row>
    <row r="317" spans="1:17" x14ac:dyDescent="0.2">
      <c r="A317" t="s">
        <v>17340</v>
      </c>
      <c r="B317" t="s">
        <v>84</v>
      </c>
      <c r="C317" t="s">
        <v>219</v>
      </c>
      <c r="D317" t="s">
        <v>17029</v>
      </c>
      <c r="E317" t="s">
        <v>81</v>
      </c>
      <c r="F317" t="s">
        <v>17019</v>
      </c>
      <c r="G317">
        <v>16</v>
      </c>
      <c r="H317">
        <v>0</v>
      </c>
      <c r="I317">
        <v>0</v>
      </c>
      <c r="J317">
        <v>0</v>
      </c>
      <c r="K317">
        <v>0</v>
      </c>
      <c r="L317">
        <v>0</v>
      </c>
      <c r="M317">
        <v>0</v>
      </c>
      <c r="N317">
        <v>0</v>
      </c>
      <c r="O317">
        <v>0</v>
      </c>
      <c r="P317">
        <v>0</v>
      </c>
      <c r="Q317">
        <v>0</v>
      </c>
    </row>
    <row r="318" spans="1:17" x14ac:dyDescent="0.2">
      <c r="A318" t="s">
        <v>17341</v>
      </c>
      <c r="B318" t="s">
        <v>84</v>
      </c>
      <c r="C318" t="s">
        <v>219</v>
      </c>
      <c r="D318" t="s">
        <v>17021</v>
      </c>
      <c r="E318" t="s">
        <v>79</v>
      </c>
      <c r="F318" t="s">
        <v>17022</v>
      </c>
      <c r="G318">
        <v>0</v>
      </c>
      <c r="H318">
        <v>0</v>
      </c>
      <c r="I318">
        <v>0</v>
      </c>
      <c r="J318">
        <v>0</v>
      </c>
      <c r="K318">
        <v>0</v>
      </c>
      <c r="L318">
        <v>0</v>
      </c>
      <c r="M318">
        <v>0</v>
      </c>
      <c r="N318">
        <v>1</v>
      </c>
      <c r="O318">
        <v>1</v>
      </c>
      <c r="P318">
        <v>0</v>
      </c>
      <c r="Q318">
        <v>0</v>
      </c>
    </row>
    <row r="319" spans="1:17" x14ac:dyDescent="0.2">
      <c r="A319" t="s">
        <v>17342</v>
      </c>
      <c r="B319" t="s">
        <v>84</v>
      </c>
      <c r="C319" t="s">
        <v>219</v>
      </c>
      <c r="D319" t="s">
        <v>17021</v>
      </c>
      <c r="E319" t="s">
        <v>79</v>
      </c>
      <c r="F319" t="s">
        <v>17019</v>
      </c>
      <c r="G319">
        <v>1</v>
      </c>
      <c r="H319">
        <v>0</v>
      </c>
      <c r="I319">
        <v>0</v>
      </c>
      <c r="J319">
        <v>0</v>
      </c>
      <c r="K319">
        <v>0</v>
      </c>
      <c r="L319">
        <v>0</v>
      </c>
      <c r="M319">
        <v>0</v>
      </c>
      <c r="N319">
        <v>0</v>
      </c>
      <c r="O319">
        <v>0</v>
      </c>
      <c r="P319">
        <v>0</v>
      </c>
      <c r="Q319">
        <v>0</v>
      </c>
    </row>
    <row r="320" spans="1:17" x14ac:dyDescent="0.2">
      <c r="A320" t="s">
        <v>17343</v>
      </c>
      <c r="B320" t="s">
        <v>84</v>
      </c>
      <c r="C320" t="s">
        <v>219</v>
      </c>
      <c r="D320" t="s">
        <v>17025</v>
      </c>
      <c r="E320" t="s">
        <v>79</v>
      </c>
      <c r="F320" t="s">
        <v>17019</v>
      </c>
      <c r="G320">
        <v>2</v>
      </c>
      <c r="H320">
        <v>0</v>
      </c>
      <c r="I320">
        <v>0</v>
      </c>
      <c r="J320">
        <v>0</v>
      </c>
      <c r="K320">
        <v>0</v>
      </c>
      <c r="L320">
        <v>0</v>
      </c>
      <c r="M320">
        <v>0</v>
      </c>
      <c r="N320">
        <v>0</v>
      </c>
      <c r="O320">
        <v>0</v>
      </c>
      <c r="P320">
        <v>0</v>
      </c>
      <c r="Q320">
        <v>0</v>
      </c>
    </row>
    <row r="321" spans="1:17" x14ac:dyDescent="0.2">
      <c r="A321" t="s">
        <v>17344</v>
      </c>
      <c r="B321" t="s">
        <v>84</v>
      </c>
      <c r="C321" t="s">
        <v>220</v>
      </c>
      <c r="D321" t="s">
        <v>17027</v>
      </c>
      <c r="E321" t="s">
        <v>81</v>
      </c>
      <c r="F321" t="s">
        <v>17019</v>
      </c>
      <c r="G321">
        <v>1</v>
      </c>
      <c r="H321">
        <v>0</v>
      </c>
      <c r="I321">
        <v>0</v>
      </c>
      <c r="J321">
        <v>0</v>
      </c>
      <c r="K321">
        <v>0</v>
      </c>
      <c r="L321">
        <v>0</v>
      </c>
      <c r="M321">
        <v>0</v>
      </c>
      <c r="N321">
        <v>0</v>
      </c>
      <c r="O321">
        <v>0</v>
      </c>
      <c r="P321">
        <v>0</v>
      </c>
      <c r="Q321">
        <v>0</v>
      </c>
    </row>
    <row r="322" spans="1:17" x14ac:dyDescent="0.2">
      <c r="A322" t="s">
        <v>17345</v>
      </c>
      <c r="B322" t="s">
        <v>84</v>
      </c>
      <c r="C322" t="s">
        <v>220</v>
      </c>
      <c r="D322" t="s">
        <v>17029</v>
      </c>
      <c r="E322" t="s">
        <v>79</v>
      </c>
      <c r="F322" t="s">
        <v>4875</v>
      </c>
      <c r="G322">
        <v>0</v>
      </c>
      <c r="H322">
        <v>10</v>
      </c>
      <c r="I322">
        <v>1</v>
      </c>
      <c r="J322">
        <v>6</v>
      </c>
      <c r="K322">
        <v>1</v>
      </c>
      <c r="L322">
        <v>2</v>
      </c>
      <c r="M322">
        <v>0</v>
      </c>
      <c r="N322">
        <v>0</v>
      </c>
      <c r="O322">
        <v>0</v>
      </c>
      <c r="P322">
        <v>0</v>
      </c>
      <c r="Q322">
        <v>0</v>
      </c>
    </row>
    <row r="323" spans="1:17" x14ac:dyDescent="0.2">
      <c r="A323" t="s">
        <v>17346</v>
      </c>
      <c r="B323" t="s">
        <v>84</v>
      </c>
      <c r="C323" t="s">
        <v>220</v>
      </c>
      <c r="D323" t="s">
        <v>17029</v>
      </c>
      <c r="E323" t="s">
        <v>79</v>
      </c>
      <c r="F323" t="s">
        <v>4877</v>
      </c>
      <c r="G323">
        <v>0</v>
      </c>
      <c r="H323">
        <v>10</v>
      </c>
      <c r="I323">
        <v>1</v>
      </c>
      <c r="J323">
        <v>6</v>
      </c>
      <c r="K323">
        <v>1</v>
      </c>
      <c r="L323">
        <v>2</v>
      </c>
      <c r="M323">
        <v>0</v>
      </c>
      <c r="N323">
        <v>0</v>
      </c>
      <c r="O323">
        <v>0</v>
      </c>
      <c r="P323">
        <v>0</v>
      </c>
      <c r="Q323">
        <v>0</v>
      </c>
    </row>
    <row r="324" spans="1:17" x14ac:dyDescent="0.2">
      <c r="A324" t="s">
        <v>17347</v>
      </c>
      <c r="B324" t="s">
        <v>84</v>
      </c>
      <c r="C324" t="s">
        <v>220</v>
      </c>
      <c r="D324" t="s">
        <v>17029</v>
      </c>
      <c r="E324" t="s">
        <v>79</v>
      </c>
      <c r="F324" t="s">
        <v>4879</v>
      </c>
      <c r="G324">
        <v>0</v>
      </c>
      <c r="H324">
        <v>0</v>
      </c>
      <c r="I324">
        <v>0</v>
      </c>
      <c r="J324">
        <v>0</v>
      </c>
      <c r="K324">
        <v>0</v>
      </c>
      <c r="L324">
        <v>0</v>
      </c>
      <c r="M324">
        <v>10</v>
      </c>
      <c r="N324">
        <v>0</v>
      </c>
      <c r="O324">
        <v>0</v>
      </c>
      <c r="P324">
        <v>0</v>
      </c>
      <c r="Q324">
        <v>0</v>
      </c>
    </row>
    <row r="325" spans="1:17" x14ac:dyDescent="0.2">
      <c r="A325" t="s">
        <v>17348</v>
      </c>
      <c r="B325" t="s">
        <v>84</v>
      </c>
      <c r="C325" t="s">
        <v>220</v>
      </c>
      <c r="D325" t="s">
        <v>17029</v>
      </c>
      <c r="E325" t="s">
        <v>79</v>
      </c>
      <c r="F325" t="s">
        <v>4881</v>
      </c>
      <c r="G325">
        <v>0</v>
      </c>
      <c r="H325">
        <v>10</v>
      </c>
      <c r="I325">
        <v>1</v>
      </c>
      <c r="J325">
        <v>6</v>
      </c>
      <c r="K325">
        <v>1</v>
      </c>
      <c r="L325">
        <v>2</v>
      </c>
      <c r="M325">
        <v>0</v>
      </c>
      <c r="N325">
        <v>0</v>
      </c>
      <c r="O325">
        <v>0</v>
      </c>
      <c r="P325">
        <v>0</v>
      </c>
      <c r="Q325">
        <v>0</v>
      </c>
    </row>
    <row r="326" spans="1:17" x14ac:dyDescent="0.2">
      <c r="A326" t="s">
        <v>17349</v>
      </c>
      <c r="B326" t="s">
        <v>84</v>
      </c>
      <c r="C326" t="s">
        <v>220</v>
      </c>
      <c r="D326" t="s">
        <v>17029</v>
      </c>
      <c r="E326" t="s">
        <v>79</v>
      </c>
      <c r="F326" t="s">
        <v>4883</v>
      </c>
      <c r="G326">
        <v>0</v>
      </c>
      <c r="H326">
        <v>10</v>
      </c>
      <c r="I326">
        <v>1</v>
      </c>
      <c r="J326">
        <v>6</v>
      </c>
      <c r="K326">
        <v>1</v>
      </c>
      <c r="L326">
        <v>2</v>
      </c>
      <c r="M326">
        <v>0</v>
      </c>
      <c r="N326">
        <v>0</v>
      </c>
      <c r="O326">
        <v>0</v>
      </c>
      <c r="P326">
        <v>0</v>
      </c>
      <c r="Q326">
        <v>0</v>
      </c>
    </row>
    <row r="327" spans="1:17" x14ac:dyDescent="0.2">
      <c r="A327" t="s">
        <v>17350</v>
      </c>
      <c r="B327" t="s">
        <v>84</v>
      </c>
      <c r="C327" t="s">
        <v>220</v>
      </c>
      <c r="D327" t="s">
        <v>17029</v>
      </c>
      <c r="E327" t="s">
        <v>79</v>
      </c>
      <c r="F327" t="s">
        <v>4885</v>
      </c>
      <c r="G327">
        <v>0</v>
      </c>
      <c r="H327">
        <v>0</v>
      </c>
      <c r="I327">
        <v>0</v>
      </c>
      <c r="J327">
        <v>0</v>
      </c>
      <c r="K327">
        <v>0</v>
      </c>
      <c r="L327">
        <v>0</v>
      </c>
      <c r="M327">
        <v>10</v>
      </c>
      <c r="N327">
        <v>0</v>
      </c>
      <c r="O327">
        <v>0</v>
      </c>
      <c r="P327">
        <v>0</v>
      </c>
      <c r="Q327">
        <v>0</v>
      </c>
    </row>
    <row r="328" spans="1:17" x14ac:dyDescent="0.2">
      <c r="A328" t="s">
        <v>17351</v>
      </c>
      <c r="B328" t="s">
        <v>84</v>
      </c>
      <c r="C328" t="s">
        <v>220</v>
      </c>
      <c r="D328" t="s">
        <v>17029</v>
      </c>
      <c r="E328" t="s">
        <v>79</v>
      </c>
      <c r="F328" t="s">
        <v>4887</v>
      </c>
      <c r="G328">
        <v>0</v>
      </c>
      <c r="H328">
        <v>10</v>
      </c>
      <c r="I328">
        <v>1</v>
      </c>
      <c r="J328">
        <v>6</v>
      </c>
      <c r="K328">
        <v>1</v>
      </c>
      <c r="L328">
        <v>2</v>
      </c>
      <c r="M328">
        <v>0</v>
      </c>
      <c r="N328">
        <v>0</v>
      </c>
      <c r="O328">
        <v>0</v>
      </c>
      <c r="P328">
        <v>0</v>
      </c>
      <c r="Q328">
        <v>0</v>
      </c>
    </row>
    <row r="329" spans="1:17" x14ac:dyDescent="0.2">
      <c r="A329" t="s">
        <v>17352</v>
      </c>
      <c r="B329" t="s">
        <v>84</v>
      </c>
      <c r="C329" t="s">
        <v>220</v>
      </c>
      <c r="D329" t="s">
        <v>17029</v>
      </c>
      <c r="E329" t="s">
        <v>79</v>
      </c>
      <c r="F329" t="s">
        <v>4889</v>
      </c>
      <c r="G329">
        <v>0</v>
      </c>
      <c r="H329">
        <v>0</v>
      </c>
      <c r="I329">
        <v>0</v>
      </c>
      <c r="J329">
        <v>0</v>
      </c>
      <c r="K329">
        <v>0</v>
      </c>
      <c r="L329">
        <v>0</v>
      </c>
      <c r="M329">
        <v>10</v>
      </c>
      <c r="N329">
        <v>0</v>
      </c>
      <c r="O329">
        <v>0</v>
      </c>
      <c r="P329">
        <v>0</v>
      </c>
      <c r="Q329">
        <v>0</v>
      </c>
    </row>
    <row r="330" spans="1:17" x14ac:dyDescent="0.2">
      <c r="A330" t="s">
        <v>17353</v>
      </c>
      <c r="B330" t="s">
        <v>84</v>
      </c>
      <c r="C330" t="s">
        <v>220</v>
      </c>
      <c r="D330" t="s">
        <v>17029</v>
      </c>
      <c r="E330" t="s">
        <v>79</v>
      </c>
      <c r="F330" t="s">
        <v>4871</v>
      </c>
      <c r="G330">
        <v>0</v>
      </c>
      <c r="H330">
        <v>0</v>
      </c>
      <c r="I330">
        <v>0</v>
      </c>
      <c r="J330">
        <v>0</v>
      </c>
      <c r="K330">
        <v>0</v>
      </c>
      <c r="L330">
        <v>0</v>
      </c>
      <c r="M330">
        <v>0</v>
      </c>
      <c r="N330">
        <v>8</v>
      </c>
      <c r="O330">
        <v>6</v>
      </c>
      <c r="P330">
        <v>1</v>
      </c>
      <c r="Q330">
        <v>1</v>
      </c>
    </row>
    <row r="331" spans="1:17" x14ac:dyDescent="0.2">
      <c r="A331" t="s">
        <v>17354</v>
      </c>
      <c r="B331" t="s">
        <v>84</v>
      </c>
      <c r="C331" t="s">
        <v>220</v>
      </c>
      <c r="D331" t="s">
        <v>17029</v>
      </c>
      <c r="E331" t="s">
        <v>79</v>
      </c>
      <c r="F331" t="s">
        <v>4873</v>
      </c>
      <c r="G331">
        <v>0</v>
      </c>
      <c r="H331">
        <v>0</v>
      </c>
      <c r="I331">
        <v>0</v>
      </c>
      <c r="J331">
        <v>0</v>
      </c>
      <c r="K331">
        <v>0</v>
      </c>
      <c r="L331">
        <v>0</v>
      </c>
      <c r="M331">
        <v>0</v>
      </c>
      <c r="N331">
        <v>5</v>
      </c>
      <c r="O331">
        <v>4</v>
      </c>
      <c r="P331">
        <v>1</v>
      </c>
      <c r="Q331">
        <v>0</v>
      </c>
    </row>
    <row r="332" spans="1:17" x14ac:dyDescent="0.2">
      <c r="A332" t="s">
        <v>17355</v>
      </c>
      <c r="B332" t="s">
        <v>84</v>
      </c>
      <c r="C332" t="s">
        <v>220</v>
      </c>
      <c r="D332" t="s">
        <v>17029</v>
      </c>
      <c r="E332" t="s">
        <v>79</v>
      </c>
      <c r="F332" t="s">
        <v>17019</v>
      </c>
      <c r="G332">
        <v>10</v>
      </c>
      <c r="H332">
        <v>0</v>
      </c>
      <c r="I332">
        <v>0</v>
      </c>
      <c r="J332">
        <v>0</v>
      </c>
      <c r="K332">
        <v>0</v>
      </c>
      <c r="L332">
        <v>0</v>
      </c>
      <c r="M332">
        <v>0</v>
      </c>
      <c r="N332">
        <v>0</v>
      </c>
      <c r="O332">
        <v>0</v>
      </c>
      <c r="P332">
        <v>0</v>
      </c>
      <c r="Q332">
        <v>0</v>
      </c>
    </row>
    <row r="333" spans="1:17" x14ac:dyDescent="0.2">
      <c r="A333" t="s">
        <v>17356</v>
      </c>
      <c r="B333" t="s">
        <v>84</v>
      </c>
      <c r="C333" t="s">
        <v>220</v>
      </c>
      <c r="D333" t="s">
        <v>17029</v>
      </c>
      <c r="E333" t="s">
        <v>81</v>
      </c>
      <c r="F333" t="s">
        <v>4875</v>
      </c>
      <c r="G333">
        <v>0</v>
      </c>
      <c r="H333">
        <v>15</v>
      </c>
      <c r="I333">
        <v>1</v>
      </c>
      <c r="J333">
        <v>9</v>
      </c>
      <c r="K333">
        <v>2</v>
      </c>
      <c r="L333">
        <v>3</v>
      </c>
      <c r="M333">
        <v>0</v>
      </c>
      <c r="N333">
        <v>0</v>
      </c>
      <c r="O333">
        <v>0</v>
      </c>
      <c r="P333">
        <v>0</v>
      </c>
      <c r="Q333">
        <v>0</v>
      </c>
    </row>
    <row r="334" spans="1:17" x14ac:dyDescent="0.2">
      <c r="A334" t="s">
        <v>17357</v>
      </c>
      <c r="B334" t="s">
        <v>84</v>
      </c>
      <c r="C334" t="s">
        <v>220</v>
      </c>
      <c r="D334" t="s">
        <v>17029</v>
      </c>
      <c r="E334" t="s">
        <v>81</v>
      </c>
      <c r="F334" t="s">
        <v>4877</v>
      </c>
      <c r="G334">
        <v>0</v>
      </c>
      <c r="H334">
        <v>15</v>
      </c>
      <c r="I334">
        <v>1</v>
      </c>
      <c r="J334">
        <v>8</v>
      </c>
      <c r="K334">
        <v>2</v>
      </c>
      <c r="L334">
        <v>4</v>
      </c>
      <c r="M334">
        <v>0</v>
      </c>
      <c r="N334">
        <v>0</v>
      </c>
      <c r="O334">
        <v>0</v>
      </c>
      <c r="P334">
        <v>0</v>
      </c>
      <c r="Q334">
        <v>0</v>
      </c>
    </row>
    <row r="335" spans="1:17" x14ac:dyDescent="0.2">
      <c r="A335" t="s">
        <v>17358</v>
      </c>
      <c r="B335" t="s">
        <v>84</v>
      </c>
      <c r="C335" t="s">
        <v>220</v>
      </c>
      <c r="D335" t="s">
        <v>17029</v>
      </c>
      <c r="E335" t="s">
        <v>81</v>
      </c>
      <c r="F335" t="s">
        <v>4879</v>
      </c>
      <c r="G335">
        <v>0</v>
      </c>
      <c r="H335">
        <v>0</v>
      </c>
      <c r="I335">
        <v>0</v>
      </c>
      <c r="J335">
        <v>0</v>
      </c>
      <c r="K335">
        <v>0</v>
      </c>
      <c r="L335">
        <v>0</v>
      </c>
      <c r="M335">
        <v>15</v>
      </c>
      <c r="N335">
        <v>0</v>
      </c>
      <c r="O335">
        <v>0</v>
      </c>
      <c r="P335">
        <v>0</v>
      </c>
      <c r="Q335">
        <v>0</v>
      </c>
    </row>
    <row r="336" spans="1:17" x14ac:dyDescent="0.2">
      <c r="A336" t="s">
        <v>17359</v>
      </c>
      <c r="B336" t="s">
        <v>84</v>
      </c>
      <c r="C336" t="s">
        <v>220</v>
      </c>
      <c r="D336" t="s">
        <v>17029</v>
      </c>
      <c r="E336" t="s">
        <v>81</v>
      </c>
      <c r="F336" t="s">
        <v>4881</v>
      </c>
      <c r="G336">
        <v>0</v>
      </c>
      <c r="H336">
        <v>15</v>
      </c>
      <c r="I336">
        <v>1</v>
      </c>
      <c r="J336">
        <v>8</v>
      </c>
      <c r="K336">
        <v>2</v>
      </c>
      <c r="L336">
        <v>4</v>
      </c>
      <c r="M336">
        <v>0</v>
      </c>
      <c r="N336">
        <v>0</v>
      </c>
      <c r="O336">
        <v>0</v>
      </c>
      <c r="P336">
        <v>0</v>
      </c>
      <c r="Q336">
        <v>0</v>
      </c>
    </row>
    <row r="337" spans="1:17" x14ac:dyDescent="0.2">
      <c r="A337" t="s">
        <v>17360</v>
      </c>
      <c r="B337" t="s">
        <v>84</v>
      </c>
      <c r="C337" t="s">
        <v>220</v>
      </c>
      <c r="D337" t="s">
        <v>17029</v>
      </c>
      <c r="E337" t="s">
        <v>81</v>
      </c>
      <c r="F337" t="s">
        <v>4883</v>
      </c>
      <c r="G337">
        <v>0</v>
      </c>
      <c r="H337">
        <v>15</v>
      </c>
      <c r="I337">
        <v>1</v>
      </c>
      <c r="J337">
        <v>8</v>
      </c>
      <c r="K337">
        <v>2</v>
      </c>
      <c r="L337">
        <v>4</v>
      </c>
      <c r="M337">
        <v>0</v>
      </c>
      <c r="N337">
        <v>0</v>
      </c>
      <c r="O337">
        <v>0</v>
      </c>
      <c r="P337">
        <v>0</v>
      </c>
      <c r="Q337">
        <v>0</v>
      </c>
    </row>
    <row r="338" spans="1:17" x14ac:dyDescent="0.2">
      <c r="A338" t="s">
        <v>17361</v>
      </c>
      <c r="B338" t="s">
        <v>84</v>
      </c>
      <c r="C338" t="s">
        <v>220</v>
      </c>
      <c r="D338" t="s">
        <v>17029</v>
      </c>
      <c r="E338" t="s">
        <v>81</v>
      </c>
      <c r="F338" t="s">
        <v>4885</v>
      </c>
      <c r="G338">
        <v>0</v>
      </c>
      <c r="H338">
        <v>0</v>
      </c>
      <c r="I338">
        <v>0</v>
      </c>
      <c r="J338">
        <v>0</v>
      </c>
      <c r="K338">
        <v>0</v>
      </c>
      <c r="L338">
        <v>0</v>
      </c>
      <c r="M338">
        <v>15</v>
      </c>
      <c r="N338">
        <v>0</v>
      </c>
      <c r="O338">
        <v>0</v>
      </c>
      <c r="P338">
        <v>0</v>
      </c>
      <c r="Q338">
        <v>0</v>
      </c>
    </row>
    <row r="339" spans="1:17" x14ac:dyDescent="0.2">
      <c r="A339" t="s">
        <v>17362</v>
      </c>
      <c r="B339" t="s">
        <v>84</v>
      </c>
      <c r="C339" t="s">
        <v>220</v>
      </c>
      <c r="D339" t="s">
        <v>17029</v>
      </c>
      <c r="E339" t="s">
        <v>81</v>
      </c>
      <c r="F339" t="s">
        <v>4887</v>
      </c>
      <c r="G339">
        <v>0</v>
      </c>
      <c r="H339">
        <v>15</v>
      </c>
      <c r="I339">
        <v>1</v>
      </c>
      <c r="J339">
        <v>9</v>
      </c>
      <c r="K339">
        <v>2</v>
      </c>
      <c r="L339">
        <v>3</v>
      </c>
      <c r="M339">
        <v>0</v>
      </c>
      <c r="N339">
        <v>0</v>
      </c>
      <c r="O339">
        <v>0</v>
      </c>
      <c r="P339">
        <v>0</v>
      </c>
      <c r="Q339">
        <v>0</v>
      </c>
    </row>
    <row r="340" spans="1:17" x14ac:dyDescent="0.2">
      <c r="A340" t="s">
        <v>17363</v>
      </c>
      <c r="B340" t="s">
        <v>84</v>
      </c>
      <c r="C340" t="s">
        <v>220</v>
      </c>
      <c r="D340" t="s">
        <v>17029</v>
      </c>
      <c r="E340" t="s">
        <v>81</v>
      </c>
      <c r="F340" t="s">
        <v>4889</v>
      </c>
      <c r="G340">
        <v>0</v>
      </c>
      <c r="H340">
        <v>0</v>
      </c>
      <c r="I340">
        <v>0</v>
      </c>
      <c r="J340">
        <v>0</v>
      </c>
      <c r="K340">
        <v>0</v>
      </c>
      <c r="L340">
        <v>0</v>
      </c>
      <c r="M340">
        <v>15</v>
      </c>
      <c r="N340">
        <v>0</v>
      </c>
      <c r="O340">
        <v>0</v>
      </c>
      <c r="P340">
        <v>0</v>
      </c>
      <c r="Q340">
        <v>0</v>
      </c>
    </row>
    <row r="341" spans="1:17" x14ac:dyDescent="0.2">
      <c r="A341" t="s">
        <v>17364</v>
      </c>
      <c r="B341" t="s">
        <v>84</v>
      </c>
      <c r="C341" t="s">
        <v>220</v>
      </c>
      <c r="D341" t="s">
        <v>17029</v>
      </c>
      <c r="E341" t="s">
        <v>81</v>
      </c>
      <c r="F341" t="s">
        <v>4871</v>
      </c>
      <c r="G341">
        <v>0</v>
      </c>
      <c r="H341">
        <v>0</v>
      </c>
      <c r="I341">
        <v>0</v>
      </c>
      <c r="J341">
        <v>0</v>
      </c>
      <c r="K341">
        <v>0</v>
      </c>
      <c r="L341">
        <v>0</v>
      </c>
      <c r="M341">
        <v>0</v>
      </c>
      <c r="N341">
        <v>12</v>
      </c>
      <c r="O341">
        <v>9</v>
      </c>
      <c r="P341">
        <v>1</v>
      </c>
      <c r="Q341">
        <v>2</v>
      </c>
    </row>
    <row r="342" spans="1:17" x14ac:dyDescent="0.2">
      <c r="A342" t="s">
        <v>17365</v>
      </c>
      <c r="B342" t="s">
        <v>84</v>
      </c>
      <c r="C342" t="s">
        <v>220</v>
      </c>
      <c r="D342" t="s">
        <v>17029</v>
      </c>
      <c r="E342" t="s">
        <v>81</v>
      </c>
      <c r="F342" t="s">
        <v>4873</v>
      </c>
      <c r="G342">
        <v>0</v>
      </c>
      <c r="H342">
        <v>0</v>
      </c>
      <c r="I342">
        <v>0</v>
      </c>
      <c r="J342">
        <v>0</v>
      </c>
      <c r="K342">
        <v>0</v>
      </c>
      <c r="L342">
        <v>0</v>
      </c>
      <c r="M342">
        <v>0</v>
      </c>
      <c r="N342">
        <v>10</v>
      </c>
      <c r="O342">
        <v>9</v>
      </c>
      <c r="P342">
        <v>0</v>
      </c>
      <c r="Q342">
        <v>1</v>
      </c>
    </row>
    <row r="343" spans="1:17" x14ac:dyDescent="0.2">
      <c r="A343" t="s">
        <v>17366</v>
      </c>
      <c r="B343" t="s">
        <v>84</v>
      </c>
      <c r="C343" t="s">
        <v>220</v>
      </c>
      <c r="D343" t="s">
        <v>17029</v>
      </c>
      <c r="E343" t="s">
        <v>81</v>
      </c>
      <c r="F343" t="s">
        <v>17019</v>
      </c>
      <c r="G343">
        <v>15</v>
      </c>
      <c r="H343">
        <v>0</v>
      </c>
      <c r="I343">
        <v>0</v>
      </c>
      <c r="J343">
        <v>0</v>
      </c>
      <c r="K343">
        <v>0</v>
      </c>
      <c r="L343">
        <v>0</v>
      </c>
      <c r="M343">
        <v>0</v>
      </c>
      <c r="N343">
        <v>0</v>
      </c>
      <c r="O343">
        <v>0</v>
      </c>
      <c r="P343">
        <v>0</v>
      </c>
      <c r="Q343">
        <v>0</v>
      </c>
    </row>
    <row r="344" spans="1:17" x14ac:dyDescent="0.2">
      <c r="A344" t="s">
        <v>17367</v>
      </c>
      <c r="B344" t="s">
        <v>84</v>
      </c>
      <c r="C344" t="s">
        <v>220</v>
      </c>
      <c r="D344" t="s">
        <v>17021</v>
      </c>
      <c r="E344" t="s">
        <v>79</v>
      </c>
      <c r="F344" t="s">
        <v>17022</v>
      </c>
      <c r="G344">
        <v>0</v>
      </c>
      <c r="H344">
        <v>0</v>
      </c>
      <c r="I344">
        <v>0</v>
      </c>
      <c r="J344">
        <v>0</v>
      </c>
      <c r="K344">
        <v>0</v>
      </c>
      <c r="L344">
        <v>0</v>
      </c>
      <c r="M344">
        <v>0</v>
      </c>
      <c r="N344">
        <v>4</v>
      </c>
      <c r="O344">
        <v>3</v>
      </c>
      <c r="P344">
        <v>1</v>
      </c>
      <c r="Q344">
        <v>0</v>
      </c>
    </row>
    <row r="345" spans="1:17" x14ac:dyDescent="0.2">
      <c r="A345" t="s">
        <v>17368</v>
      </c>
      <c r="B345" t="s">
        <v>84</v>
      </c>
      <c r="C345" t="s">
        <v>220</v>
      </c>
      <c r="D345" t="s">
        <v>17021</v>
      </c>
      <c r="E345" t="s">
        <v>79</v>
      </c>
      <c r="F345" t="s">
        <v>17019</v>
      </c>
      <c r="G345">
        <v>4</v>
      </c>
      <c r="H345">
        <v>0</v>
      </c>
      <c r="I345">
        <v>0</v>
      </c>
      <c r="J345">
        <v>0</v>
      </c>
      <c r="K345">
        <v>0</v>
      </c>
      <c r="L345">
        <v>0</v>
      </c>
      <c r="M345">
        <v>0</v>
      </c>
      <c r="N345">
        <v>0</v>
      </c>
      <c r="O345">
        <v>0</v>
      </c>
      <c r="P345">
        <v>0</v>
      </c>
      <c r="Q345">
        <v>0</v>
      </c>
    </row>
    <row r="346" spans="1:17" x14ac:dyDescent="0.2">
      <c r="A346" t="s">
        <v>17369</v>
      </c>
      <c r="B346" t="s">
        <v>84</v>
      </c>
      <c r="C346" t="s">
        <v>220</v>
      </c>
      <c r="D346" t="s">
        <v>17025</v>
      </c>
      <c r="E346" t="s">
        <v>79</v>
      </c>
      <c r="F346" t="s">
        <v>17019</v>
      </c>
      <c r="G346">
        <v>1</v>
      </c>
      <c r="H346">
        <v>0</v>
      </c>
      <c r="I346">
        <v>0</v>
      </c>
      <c r="J346">
        <v>0</v>
      </c>
      <c r="K346">
        <v>0</v>
      </c>
      <c r="L346">
        <v>0</v>
      </c>
      <c r="M346">
        <v>0</v>
      </c>
      <c r="N346">
        <v>0</v>
      </c>
      <c r="O346">
        <v>0</v>
      </c>
      <c r="P346">
        <v>0</v>
      </c>
      <c r="Q346">
        <v>0</v>
      </c>
    </row>
    <row r="347" spans="1:17" x14ac:dyDescent="0.2">
      <c r="A347" t="s">
        <v>17370</v>
      </c>
      <c r="B347" t="s">
        <v>84</v>
      </c>
      <c r="C347" t="s">
        <v>220</v>
      </c>
      <c r="D347" t="s">
        <v>17025</v>
      </c>
      <c r="E347" t="s">
        <v>81</v>
      </c>
      <c r="F347" t="s">
        <v>17019</v>
      </c>
      <c r="G347">
        <v>3</v>
      </c>
      <c r="H347">
        <v>0</v>
      </c>
      <c r="I347">
        <v>0</v>
      </c>
      <c r="J347">
        <v>0</v>
      </c>
      <c r="K347">
        <v>0</v>
      </c>
      <c r="L347">
        <v>0</v>
      </c>
      <c r="M347">
        <v>0</v>
      </c>
      <c r="N347">
        <v>0</v>
      </c>
      <c r="O347">
        <v>0</v>
      </c>
      <c r="P347">
        <v>0</v>
      </c>
      <c r="Q347">
        <v>0</v>
      </c>
    </row>
    <row r="348" spans="1:17" x14ac:dyDescent="0.2">
      <c r="A348" t="s">
        <v>17371</v>
      </c>
      <c r="B348" t="s">
        <v>84</v>
      </c>
      <c r="C348" t="s">
        <v>221</v>
      </c>
      <c r="D348" t="s">
        <v>17027</v>
      </c>
      <c r="E348" t="s">
        <v>81</v>
      </c>
      <c r="F348" t="s">
        <v>17019</v>
      </c>
      <c r="G348">
        <v>3</v>
      </c>
      <c r="H348">
        <v>0</v>
      </c>
      <c r="I348">
        <v>0</v>
      </c>
      <c r="J348">
        <v>0</v>
      </c>
      <c r="K348">
        <v>0</v>
      </c>
      <c r="L348">
        <v>0</v>
      </c>
      <c r="M348">
        <v>0</v>
      </c>
      <c r="N348">
        <v>0</v>
      </c>
      <c r="O348">
        <v>0</v>
      </c>
      <c r="P348">
        <v>0</v>
      </c>
      <c r="Q348">
        <v>0</v>
      </c>
    </row>
    <row r="349" spans="1:17" x14ac:dyDescent="0.2">
      <c r="A349" t="s">
        <v>17372</v>
      </c>
      <c r="B349" t="s">
        <v>84</v>
      </c>
      <c r="C349" t="s">
        <v>221</v>
      </c>
      <c r="D349" t="s">
        <v>17029</v>
      </c>
      <c r="E349" t="s">
        <v>79</v>
      </c>
      <c r="F349" t="s">
        <v>4875</v>
      </c>
      <c r="G349">
        <v>0</v>
      </c>
      <c r="H349">
        <v>36</v>
      </c>
      <c r="I349">
        <v>11</v>
      </c>
      <c r="J349">
        <v>20</v>
      </c>
      <c r="K349">
        <v>1</v>
      </c>
      <c r="L349">
        <v>4</v>
      </c>
      <c r="M349">
        <v>0</v>
      </c>
      <c r="N349">
        <v>0</v>
      </c>
      <c r="O349">
        <v>0</v>
      </c>
      <c r="P349">
        <v>0</v>
      </c>
      <c r="Q349">
        <v>0</v>
      </c>
    </row>
    <row r="350" spans="1:17" x14ac:dyDescent="0.2">
      <c r="A350" t="s">
        <v>17373</v>
      </c>
      <c r="B350" t="s">
        <v>84</v>
      </c>
      <c r="C350" t="s">
        <v>221</v>
      </c>
      <c r="D350" t="s">
        <v>17029</v>
      </c>
      <c r="E350" t="s">
        <v>79</v>
      </c>
      <c r="F350" t="s">
        <v>4877</v>
      </c>
      <c r="G350">
        <v>0</v>
      </c>
      <c r="H350">
        <v>36</v>
      </c>
      <c r="I350">
        <v>10</v>
      </c>
      <c r="J350">
        <v>21</v>
      </c>
      <c r="K350">
        <v>1</v>
      </c>
      <c r="L350">
        <v>4</v>
      </c>
      <c r="M350">
        <v>0</v>
      </c>
      <c r="N350">
        <v>0</v>
      </c>
      <c r="O350">
        <v>0</v>
      </c>
      <c r="P350">
        <v>0</v>
      </c>
      <c r="Q350">
        <v>0</v>
      </c>
    </row>
    <row r="351" spans="1:17" x14ac:dyDescent="0.2">
      <c r="A351" t="s">
        <v>17374</v>
      </c>
      <c r="B351" t="s">
        <v>84</v>
      </c>
      <c r="C351" t="s">
        <v>221</v>
      </c>
      <c r="D351" t="s">
        <v>17029</v>
      </c>
      <c r="E351" t="s">
        <v>79</v>
      </c>
      <c r="F351" t="s">
        <v>4879</v>
      </c>
      <c r="G351">
        <v>0</v>
      </c>
      <c r="H351">
        <v>0</v>
      </c>
      <c r="I351">
        <v>0</v>
      </c>
      <c r="J351">
        <v>0</v>
      </c>
      <c r="K351">
        <v>0</v>
      </c>
      <c r="L351">
        <v>0</v>
      </c>
      <c r="M351">
        <v>36</v>
      </c>
      <c r="N351">
        <v>0</v>
      </c>
      <c r="O351">
        <v>0</v>
      </c>
      <c r="P351">
        <v>0</v>
      </c>
      <c r="Q351">
        <v>0</v>
      </c>
    </row>
    <row r="352" spans="1:17" x14ac:dyDescent="0.2">
      <c r="A352" t="s">
        <v>17375</v>
      </c>
      <c r="B352" t="s">
        <v>84</v>
      </c>
      <c r="C352" t="s">
        <v>221</v>
      </c>
      <c r="D352" t="s">
        <v>17029</v>
      </c>
      <c r="E352" t="s">
        <v>79</v>
      </c>
      <c r="F352" t="s">
        <v>4881</v>
      </c>
      <c r="G352">
        <v>0</v>
      </c>
      <c r="H352">
        <v>36</v>
      </c>
      <c r="I352">
        <v>10</v>
      </c>
      <c r="J352">
        <v>21</v>
      </c>
      <c r="K352">
        <v>1</v>
      </c>
      <c r="L352">
        <v>4</v>
      </c>
      <c r="M352">
        <v>0</v>
      </c>
      <c r="N352">
        <v>0</v>
      </c>
      <c r="O352">
        <v>0</v>
      </c>
      <c r="P352">
        <v>0</v>
      </c>
      <c r="Q352">
        <v>0</v>
      </c>
    </row>
    <row r="353" spans="1:17" x14ac:dyDescent="0.2">
      <c r="A353" t="s">
        <v>17376</v>
      </c>
      <c r="B353" t="s">
        <v>84</v>
      </c>
      <c r="C353" t="s">
        <v>221</v>
      </c>
      <c r="D353" t="s">
        <v>17029</v>
      </c>
      <c r="E353" t="s">
        <v>79</v>
      </c>
      <c r="F353" t="s">
        <v>4883</v>
      </c>
      <c r="G353">
        <v>0</v>
      </c>
      <c r="H353">
        <v>36</v>
      </c>
      <c r="I353">
        <v>10</v>
      </c>
      <c r="J353">
        <v>21</v>
      </c>
      <c r="K353">
        <v>1</v>
      </c>
      <c r="L353">
        <v>4</v>
      </c>
      <c r="M353">
        <v>0</v>
      </c>
      <c r="N353">
        <v>0</v>
      </c>
      <c r="O353">
        <v>0</v>
      </c>
      <c r="P353">
        <v>0</v>
      </c>
      <c r="Q353">
        <v>0</v>
      </c>
    </row>
    <row r="354" spans="1:17" x14ac:dyDescent="0.2">
      <c r="A354" t="s">
        <v>17377</v>
      </c>
      <c r="B354" t="s">
        <v>84</v>
      </c>
      <c r="C354" t="s">
        <v>221</v>
      </c>
      <c r="D354" t="s">
        <v>17029</v>
      </c>
      <c r="E354" t="s">
        <v>79</v>
      </c>
      <c r="F354" t="s">
        <v>4885</v>
      </c>
      <c r="G354">
        <v>0</v>
      </c>
      <c r="H354">
        <v>0</v>
      </c>
      <c r="I354">
        <v>0</v>
      </c>
      <c r="J354">
        <v>0</v>
      </c>
      <c r="K354">
        <v>0</v>
      </c>
      <c r="L354">
        <v>0</v>
      </c>
      <c r="M354">
        <v>36</v>
      </c>
      <c r="N354">
        <v>0</v>
      </c>
      <c r="O354">
        <v>0</v>
      </c>
      <c r="P354">
        <v>0</v>
      </c>
      <c r="Q354">
        <v>0</v>
      </c>
    </row>
    <row r="355" spans="1:17" x14ac:dyDescent="0.2">
      <c r="A355" t="s">
        <v>17378</v>
      </c>
      <c r="B355" t="s">
        <v>84</v>
      </c>
      <c r="C355" t="s">
        <v>221</v>
      </c>
      <c r="D355" t="s">
        <v>17029</v>
      </c>
      <c r="E355" t="s">
        <v>79</v>
      </c>
      <c r="F355" t="s">
        <v>4887</v>
      </c>
      <c r="G355">
        <v>0</v>
      </c>
      <c r="H355">
        <v>36</v>
      </c>
      <c r="I355">
        <v>10</v>
      </c>
      <c r="J355">
        <v>21</v>
      </c>
      <c r="K355">
        <v>1</v>
      </c>
      <c r="L355">
        <v>4</v>
      </c>
      <c r="M355">
        <v>0</v>
      </c>
      <c r="N355">
        <v>0</v>
      </c>
      <c r="O355">
        <v>0</v>
      </c>
      <c r="P355">
        <v>0</v>
      </c>
      <c r="Q355">
        <v>0</v>
      </c>
    </row>
    <row r="356" spans="1:17" x14ac:dyDescent="0.2">
      <c r="A356" t="s">
        <v>17379</v>
      </c>
      <c r="B356" t="s">
        <v>84</v>
      </c>
      <c r="C356" t="s">
        <v>221</v>
      </c>
      <c r="D356" t="s">
        <v>17029</v>
      </c>
      <c r="E356" t="s">
        <v>79</v>
      </c>
      <c r="F356" t="s">
        <v>4889</v>
      </c>
      <c r="G356">
        <v>0</v>
      </c>
      <c r="H356">
        <v>0</v>
      </c>
      <c r="I356">
        <v>0</v>
      </c>
      <c r="J356">
        <v>0</v>
      </c>
      <c r="K356">
        <v>0</v>
      </c>
      <c r="L356">
        <v>0</v>
      </c>
      <c r="M356">
        <v>36</v>
      </c>
      <c r="N356">
        <v>0</v>
      </c>
      <c r="O356">
        <v>0</v>
      </c>
      <c r="P356">
        <v>0</v>
      </c>
      <c r="Q356">
        <v>0</v>
      </c>
    </row>
    <row r="357" spans="1:17" x14ac:dyDescent="0.2">
      <c r="A357" t="s">
        <v>17380</v>
      </c>
      <c r="B357" t="s">
        <v>84</v>
      </c>
      <c r="C357" t="s">
        <v>221</v>
      </c>
      <c r="D357" t="s">
        <v>17029</v>
      </c>
      <c r="E357" t="s">
        <v>79</v>
      </c>
      <c r="F357" t="s">
        <v>4871</v>
      </c>
      <c r="G357">
        <v>0</v>
      </c>
      <c r="H357">
        <v>0</v>
      </c>
      <c r="I357">
        <v>0</v>
      </c>
      <c r="J357">
        <v>0</v>
      </c>
      <c r="K357">
        <v>0</v>
      </c>
      <c r="L357">
        <v>0</v>
      </c>
      <c r="M357">
        <v>0</v>
      </c>
      <c r="N357">
        <v>33</v>
      </c>
      <c r="O357">
        <v>28</v>
      </c>
      <c r="P357">
        <v>2</v>
      </c>
      <c r="Q357">
        <v>3</v>
      </c>
    </row>
    <row r="358" spans="1:17" x14ac:dyDescent="0.2">
      <c r="A358" t="s">
        <v>17381</v>
      </c>
      <c r="B358" t="s">
        <v>84</v>
      </c>
      <c r="C358" t="s">
        <v>221</v>
      </c>
      <c r="D358" t="s">
        <v>17029</v>
      </c>
      <c r="E358" t="s">
        <v>79</v>
      </c>
      <c r="F358" t="s">
        <v>4873</v>
      </c>
      <c r="G358">
        <v>0</v>
      </c>
      <c r="H358">
        <v>0</v>
      </c>
      <c r="I358">
        <v>0</v>
      </c>
      <c r="J358">
        <v>0</v>
      </c>
      <c r="K358">
        <v>0</v>
      </c>
      <c r="L358">
        <v>0</v>
      </c>
      <c r="M358">
        <v>0</v>
      </c>
      <c r="N358">
        <v>31</v>
      </c>
      <c r="O358">
        <v>27</v>
      </c>
      <c r="P358">
        <v>2</v>
      </c>
      <c r="Q358">
        <v>2</v>
      </c>
    </row>
    <row r="359" spans="1:17" x14ac:dyDescent="0.2">
      <c r="A359" t="s">
        <v>17382</v>
      </c>
      <c r="B359" t="s">
        <v>84</v>
      </c>
      <c r="C359" t="s">
        <v>221</v>
      </c>
      <c r="D359" t="s">
        <v>17029</v>
      </c>
      <c r="E359" t="s">
        <v>79</v>
      </c>
      <c r="F359" t="s">
        <v>17019</v>
      </c>
      <c r="G359">
        <v>36</v>
      </c>
      <c r="H359">
        <v>0</v>
      </c>
      <c r="I359">
        <v>0</v>
      </c>
      <c r="J359">
        <v>0</v>
      </c>
      <c r="K359">
        <v>0</v>
      </c>
      <c r="L359">
        <v>0</v>
      </c>
      <c r="M359">
        <v>0</v>
      </c>
      <c r="N359">
        <v>0</v>
      </c>
      <c r="O359">
        <v>0</v>
      </c>
      <c r="P359">
        <v>0</v>
      </c>
      <c r="Q359">
        <v>0</v>
      </c>
    </row>
    <row r="360" spans="1:17" x14ac:dyDescent="0.2">
      <c r="A360" t="s">
        <v>17383</v>
      </c>
      <c r="B360" t="s">
        <v>84</v>
      </c>
      <c r="C360" t="s">
        <v>221</v>
      </c>
      <c r="D360" t="s">
        <v>17029</v>
      </c>
      <c r="E360" t="s">
        <v>81</v>
      </c>
      <c r="F360" t="s">
        <v>4875</v>
      </c>
      <c r="G360">
        <v>0</v>
      </c>
      <c r="H360">
        <v>15</v>
      </c>
      <c r="I360">
        <v>3</v>
      </c>
      <c r="J360">
        <v>5</v>
      </c>
      <c r="K360">
        <v>2</v>
      </c>
      <c r="L360">
        <v>5</v>
      </c>
      <c r="M360">
        <v>0</v>
      </c>
      <c r="N360">
        <v>0</v>
      </c>
      <c r="O360">
        <v>0</v>
      </c>
      <c r="P360">
        <v>0</v>
      </c>
      <c r="Q360">
        <v>0</v>
      </c>
    </row>
    <row r="361" spans="1:17" x14ac:dyDescent="0.2">
      <c r="A361" t="s">
        <v>17384</v>
      </c>
      <c r="B361" t="s">
        <v>84</v>
      </c>
      <c r="C361" t="s">
        <v>221</v>
      </c>
      <c r="D361" t="s">
        <v>17029</v>
      </c>
      <c r="E361" t="s">
        <v>81</v>
      </c>
      <c r="F361" t="s">
        <v>4877</v>
      </c>
      <c r="G361">
        <v>0</v>
      </c>
      <c r="H361">
        <v>15</v>
      </c>
      <c r="I361">
        <v>3</v>
      </c>
      <c r="J361">
        <v>4</v>
      </c>
      <c r="K361">
        <v>0</v>
      </c>
      <c r="L361">
        <v>8</v>
      </c>
      <c r="M361">
        <v>0</v>
      </c>
      <c r="N361">
        <v>0</v>
      </c>
      <c r="O361">
        <v>0</v>
      </c>
      <c r="P361">
        <v>0</v>
      </c>
      <c r="Q361">
        <v>0</v>
      </c>
    </row>
    <row r="362" spans="1:17" x14ac:dyDescent="0.2">
      <c r="A362" t="s">
        <v>17385</v>
      </c>
      <c r="B362" t="s">
        <v>84</v>
      </c>
      <c r="C362" t="s">
        <v>221</v>
      </c>
      <c r="D362" t="s">
        <v>17029</v>
      </c>
      <c r="E362" t="s">
        <v>81</v>
      </c>
      <c r="F362" t="s">
        <v>4879</v>
      </c>
      <c r="G362">
        <v>0</v>
      </c>
      <c r="H362">
        <v>0</v>
      </c>
      <c r="I362">
        <v>0</v>
      </c>
      <c r="J362">
        <v>0</v>
      </c>
      <c r="K362">
        <v>0</v>
      </c>
      <c r="L362">
        <v>0</v>
      </c>
      <c r="M362">
        <v>15</v>
      </c>
      <c r="N362">
        <v>0</v>
      </c>
      <c r="O362">
        <v>0</v>
      </c>
      <c r="P362">
        <v>0</v>
      </c>
      <c r="Q362">
        <v>0</v>
      </c>
    </row>
    <row r="363" spans="1:17" x14ac:dyDescent="0.2">
      <c r="A363" t="s">
        <v>17386</v>
      </c>
      <c r="B363" t="s">
        <v>84</v>
      </c>
      <c r="C363" t="s">
        <v>221</v>
      </c>
      <c r="D363" t="s">
        <v>17029</v>
      </c>
      <c r="E363" t="s">
        <v>81</v>
      </c>
      <c r="F363" t="s">
        <v>4881</v>
      </c>
      <c r="G363">
        <v>0</v>
      </c>
      <c r="H363">
        <v>15</v>
      </c>
      <c r="I363">
        <v>3</v>
      </c>
      <c r="J363">
        <v>4</v>
      </c>
      <c r="K363">
        <v>0</v>
      </c>
      <c r="L363">
        <v>8</v>
      </c>
      <c r="M363">
        <v>0</v>
      </c>
      <c r="N363">
        <v>0</v>
      </c>
      <c r="O363">
        <v>0</v>
      </c>
      <c r="P363">
        <v>0</v>
      </c>
      <c r="Q363">
        <v>0</v>
      </c>
    </row>
    <row r="364" spans="1:17" x14ac:dyDescent="0.2">
      <c r="A364" t="s">
        <v>17387</v>
      </c>
      <c r="B364" t="s">
        <v>84</v>
      </c>
      <c r="C364" t="s">
        <v>221</v>
      </c>
      <c r="D364" t="s">
        <v>17029</v>
      </c>
      <c r="E364" t="s">
        <v>81</v>
      </c>
      <c r="F364" t="s">
        <v>4883</v>
      </c>
      <c r="G364">
        <v>0</v>
      </c>
      <c r="H364">
        <v>15</v>
      </c>
      <c r="I364">
        <v>3</v>
      </c>
      <c r="J364">
        <v>4</v>
      </c>
      <c r="K364">
        <v>0</v>
      </c>
      <c r="L364">
        <v>8</v>
      </c>
      <c r="M364">
        <v>0</v>
      </c>
      <c r="N364">
        <v>0</v>
      </c>
      <c r="O364">
        <v>0</v>
      </c>
      <c r="P364">
        <v>0</v>
      </c>
      <c r="Q364">
        <v>0</v>
      </c>
    </row>
    <row r="365" spans="1:17" x14ac:dyDescent="0.2">
      <c r="A365" t="s">
        <v>17388</v>
      </c>
      <c r="B365" t="s">
        <v>84</v>
      </c>
      <c r="C365" t="s">
        <v>221</v>
      </c>
      <c r="D365" t="s">
        <v>17029</v>
      </c>
      <c r="E365" t="s">
        <v>81</v>
      </c>
      <c r="F365" t="s">
        <v>4885</v>
      </c>
      <c r="G365">
        <v>0</v>
      </c>
      <c r="H365">
        <v>0</v>
      </c>
      <c r="I365">
        <v>0</v>
      </c>
      <c r="J365">
        <v>0</v>
      </c>
      <c r="K365">
        <v>0</v>
      </c>
      <c r="L365">
        <v>0</v>
      </c>
      <c r="M365">
        <v>15</v>
      </c>
      <c r="N365">
        <v>0</v>
      </c>
      <c r="O365">
        <v>0</v>
      </c>
      <c r="P365">
        <v>0</v>
      </c>
      <c r="Q365">
        <v>0</v>
      </c>
    </row>
    <row r="366" spans="1:17" x14ac:dyDescent="0.2">
      <c r="A366" t="s">
        <v>17389</v>
      </c>
      <c r="B366" t="s">
        <v>84</v>
      </c>
      <c r="C366" t="s">
        <v>221</v>
      </c>
      <c r="D366" t="s">
        <v>17029</v>
      </c>
      <c r="E366" t="s">
        <v>81</v>
      </c>
      <c r="F366" t="s">
        <v>4887</v>
      </c>
      <c r="G366">
        <v>0</v>
      </c>
      <c r="H366">
        <v>15</v>
      </c>
      <c r="I366">
        <v>3</v>
      </c>
      <c r="J366">
        <v>5</v>
      </c>
      <c r="K366">
        <v>2</v>
      </c>
      <c r="L366">
        <v>5</v>
      </c>
      <c r="M366">
        <v>0</v>
      </c>
      <c r="N366">
        <v>0</v>
      </c>
      <c r="O366">
        <v>0</v>
      </c>
      <c r="P366">
        <v>0</v>
      </c>
      <c r="Q366">
        <v>0</v>
      </c>
    </row>
    <row r="367" spans="1:17" x14ac:dyDescent="0.2">
      <c r="A367" t="s">
        <v>17390</v>
      </c>
      <c r="B367" t="s">
        <v>84</v>
      </c>
      <c r="C367" t="s">
        <v>221</v>
      </c>
      <c r="D367" t="s">
        <v>17029</v>
      </c>
      <c r="E367" t="s">
        <v>81</v>
      </c>
      <c r="F367" t="s">
        <v>4889</v>
      </c>
      <c r="G367">
        <v>0</v>
      </c>
      <c r="H367">
        <v>0</v>
      </c>
      <c r="I367">
        <v>0</v>
      </c>
      <c r="J367">
        <v>0</v>
      </c>
      <c r="K367">
        <v>0</v>
      </c>
      <c r="L367">
        <v>0</v>
      </c>
      <c r="M367">
        <v>15</v>
      </c>
      <c r="N367">
        <v>0</v>
      </c>
      <c r="O367">
        <v>0</v>
      </c>
      <c r="P367">
        <v>0</v>
      </c>
      <c r="Q367">
        <v>0</v>
      </c>
    </row>
    <row r="368" spans="1:17" x14ac:dyDescent="0.2">
      <c r="A368" t="s">
        <v>17391</v>
      </c>
      <c r="B368" t="s">
        <v>84</v>
      </c>
      <c r="C368" t="s">
        <v>221</v>
      </c>
      <c r="D368" t="s">
        <v>17029</v>
      </c>
      <c r="E368" t="s">
        <v>81</v>
      </c>
      <c r="F368" t="s">
        <v>4871</v>
      </c>
      <c r="G368">
        <v>0</v>
      </c>
      <c r="H368">
        <v>0</v>
      </c>
      <c r="I368">
        <v>0</v>
      </c>
      <c r="J368">
        <v>0</v>
      </c>
      <c r="K368">
        <v>0</v>
      </c>
      <c r="L368">
        <v>0</v>
      </c>
      <c r="M368">
        <v>0</v>
      </c>
      <c r="N368">
        <v>15</v>
      </c>
      <c r="O368">
        <v>7</v>
      </c>
      <c r="P368">
        <v>5</v>
      </c>
      <c r="Q368">
        <v>3</v>
      </c>
    </row>
    <row r="369" spans="1:17" x14ac:dyDescent="0.2">
      <c r="A369" t="s">
        <v>17392</v>
      </c>
      <c r="B369" t="s">
        <v>84</v>
      </c>
      <c r="C369" t="s">
        <v>221</v>
      </c>
      <c r="D369" t="s">
        <v>17029</v>
      </c>
      <c r="E369" t="s">
        <v>81</v>
      </c>
      <c r="F369" t="s">
        <v>4873</v>
      </c>
      <c r="G369">
        <v>0</v>
      </c>
      <c r="H369">
        <v>0</v>
      </c>
      <c r="I369">
        <v>0</v>
      </c>
      <c r="J369">
        <v>0</v>
      </c>
      <c r="K369">
        <v>0</v>
      </c>
      <c r="L369">
        <v>0</v>
      </c>
      <c r="M369">
        <v>0</v>
      </c>
      <c r="N369">
        <v>15</v>
      </c>
      <c r="O369">
        <v>7</v>
      </c>
      <c r="P369">
        <v>5</v>
      </c>
      <c r="Q369">
        <v>3</v>
      </c>
    </row>
    <row r="370" spans="1:17" x14ac:dyDescent="0.2">
      <c r="A370" t="s">
        <v>17393</v>
      </c>
      <c r="B370" t="s">
        <v>84</v>
      </c>
      <c r="C370" t="s">
        <v>221</v>
      </c>
      <c r="D370" t="s">
        <v>17029</v>
      </c>
      <c r="E370" t="s">
        <v>81</v>
      </c>
      <c r="F370" t="s">
        <v>17019</v>
      </c>
      <c r="G370">
        <v>15</v>
      </c>
      <c r="H370">
        <v>0</v>
      </c>
      <c r="I370">
        <v>0</v>
      </c>
      <c r="J370">
        <v>0</v>
      </c>
      <c r="K370">
        <v>0</v>
      </c>
      <c r="L370">
        <v>0</v>
      </c>
      <c r="M370">
        <v>0</v>
      </c>
      <c r="N370">
        <v>0</v>
      </c>
      <c r="O370">
        <v>0</v>
      </c>
      <c r="P370">
        <v>0</v>
      </c>
      <c r="Q370">
        <v>0</v>
      </c>
    </row>
    <row r="371" spans="1:17" x14ac:dyDescent="0.2">
      <c r="A371" t="s">
        <v>17394</v>
      </c>
      <c r="B371" t="s">
        <v>84</v>
      </c>
      <c r="C371" t="s">
        <v>221</v>
      </c>
      <c r="D371" t="s">
        <v>17021</v>
      </c>
      <c r="E371" t="s">
        <v>79</v>
      </c>
      <c r="F371" t="s">
        <v>17022</v>
      </c>
      <c r="G371">
        <v>0</v>
      </c>
      <c r="H371">
        <v>0</v>
      </c>
      <c r="I371">
        <v>0</v>
      </c>
      <c r="J371">
        <v>0</v>
      </c>
      <c r="K371">
        <v>0</v>
      </c>
      <c r="L371">
        <v>0</v>
      </c>
      <c r="M371">
        <v>0</v>
      </c>
      <c r="N371">
        <v>1</v>
      </c>
      <c r="O371">
        <v>1</v>
      </c>
      <c r="P371">
        <v>0</v>
      </c>
      <c r="Q371">
        <v>0</v>
      </c>
    </row>
    <row r="372" spans="1:17" x14ac:dyDescent="0.2">
      <c r="A372" t="s">
        <v>17395</v>
      </c>
      <c r="B372" t="s">
        <v>84</v>
      </c>
      <c r="C372" t="s">
        <v>221</v>
      </c>
      <c r="D372" t="s">
        <v>17021</v>
      </c>
      <c r="E372" t="s">
        <v>79</v>
      </c>
      <c r="F372" t="s">
        <v>17019</v>
      </c>
      <c r="G372">
        <v>1</v>
      </c>
      <c r="H372">
        <v>0</v>
      </c>
      <c r="I372">
        <v>0</v>
      </c>
      <c r="J372">
        <v>0</v>
      </c>
      <c r="K372">
        <v>0</v>
      </c>
      <c r="L372">
        <v>0</v>
      </c>
      <c r="M372">
        <v>0</v>
      </c>
      <c r="N372">
        <v>0</v>
      </c>
      <c r="O372">
        <v>0</v>
      </c>
      <c r="P372">
        <v>0</v>
      </c>
      <c r="Q372">
        <v>0</v>
      </c>
    </row>
    <row r="373" spans="1:17" x14ac:dyDescent="0.2">
      <c r="A373" t="s">
        <v>17396</v>
      </c>
      <c r="B373" t="s">
        <v>84</v>
      </c>
      <c r="C373" t="s">
        <v>221</v>
      </c>
      <c r="D373" t="s">
        <v>17021</v>
      </c>
      <c r="E373" t="s">
        <v>81</v>
      </c>
      <c r="F373" t="s">
        <v>17022</v>
      </c>
      <c r="G373">
        <v>0</v>
      </c>
      <c r="H373">
        <v>0</v>
      </c>
      <c r="I373">
        <v>0</v>
      </c>
      <c r="J373">
        <v>0</v>
      </c>
      <c r="K373">
        <v>0</v>
      </c>
      <c r="L373">
        <v>0</v>
      </c>
      <c r="M373">
        <v>0</v>
      </c>
      <c r="N373">
        <v>1</v>
      </c>
      <c r="O373">
        <v>1</v>
      </c>
      <c r="P373">
        <v>0</v>
      </c>
      <c r="Q373">
        <v>0</v>
      </c>
    </row>
    <row r="374" spans="1:17" x14ac:dyDescent="0.2">
      <c r="A374" t="s">
        <v>17397</v>
      </c>
      <c r="B374" t="s">
        <v>84</v>
      </c>
      <c r="C374" t="s">
        <v>221</v>
      </c>
      <c r="D374" t="s">
        <v>17021</v>
      </c>
      <c r="E374" t="s">
        <v>81</v>
      </c>
      <c r="F374" t="s">
        <v>17019</v>
      </c>
      <c r="G374">
        <v>1</v>
      </c>
      <c r="H374">
        <v>0</v>
      </c>
      <c r="I374">
        <v>0</v>
      </c>
      <c r="J374">
        <v>0</v>
      </c>
      <c r="K374">
        <v>0</v>
      </c>
      <c r="L374">
        <v>0</v>
      </c>
      <c r="M374">
        <v>0</v>
      </c>
      <c r="N374">
        <v>0</v>
      </c>
      <c r="O374">
        <v>0</v>
      </c>
      <c r="P374">
        <v>0</v>
      </c>
      <c r="Q374">
        <v>0</v>
      </c>
    </row>
    <row r="375" spans="1:17" x14ac:dyDescent="0.2">
      <c r="A375" t="s">
        <v>17398</v>
      </c>
      <c r="B375" t="s">
        <v>84</v>
      </c>
      <c r="C375" t="s">
        <v>221</v>
      </c>
      <c r="D375" t="s">
        <v>17025</v>
      </c>
      <c r="E375" t="s">
        <v>79</v>
      </c>
      <c r="F375" t="s">
        <v>17019</v>
      </c>
      <c r="G375">
        <v>1</v>
      </c>
      <c r="H375">
        <v>0</v>
      </c>
      <c r="I375">
        <v>0</v>
      </c>
      <c r="J375">
        <v>0</v>
      </c>
      <c r="K375">
        <v>0</v>
      </c>
      <c r="L375">
        <v>0</v>
      </c>
      <c r="M375">
        <v>0</v>
      </c>
      <c r="N375">
        <v>0</v>
      </c>
      <c r="O375">
        <v>0</v>
      </c>
      <c r="P375">
        <v>0</v>
      </c>
      <c r="Q375">
        <v>0</v>
      </c>
    </row>
    <row r="376" spans="1:17" x14ac:dyDescent="0.2">
      <c r="A376" t="s">
        <v>17399</v>
      </c>
      <c r="B376" t="s">
        <v>84</v>
      </c>
      <c r="C376" t="s">
        <v>222</v>
      </c>
      <c r="D376" t="s">
        <v>17027</v>
      </c>
      <c r="E376" t="s">
        <v>81</v>
      </c>
      <c r="F376" t="s">
        <v>17019</v>
      </c>
      <c r="G376">
        <v>7</v>
      </c>
      <c r="H376">
        <v>0</v>
      </c>
      <c r="I376">
        <v>0</v>
      </c>
      <c r="J376">
        <v>0</v>
      </c>
      <c r="K376">
        <v>0</v>
      </c>
      <c r="L376">
        <v>0</v>
      </c>
      <c r="M376">
        <v>0</v>
      </c>
      <c r="N376">
        <v>0</v>
      </c>
      <c r="O376">
        <v>0</v>
      </c>
      <c r="P376">
        <v>0</v>
      </c>
      <c r="Q376">
        <v>0</v>
      </c>
    </row>
    <row r="377" spans="1:17" x14ac:dyDescent="0.2">
      <c r="A377" t="s">
        <v>17400</v>
      </c>
      <c r="B377" t="s">
        <v>84</v>
      </c>
      <c r="C377" t="s">
        <v>222</v>
      </c>
      <c r="D377" t="s">
        <v>17029</v>
      </c>
      <c r="E377" t="s">
        <v>79</v>
      </c>
      <c r="F377" t="s">
        <v>4875</v>
      </c>
      <c r="G377">
        <v>0</v>
      </c>
      <c r="H377">
        <v>23</v>
      </c>
      <c r="I377">
        <v>2</v>
      </c>
      <c r="J377">
        <v>16</v>
      </c>
      <c r="K377">
        <v>1</v>
      </c>
      <c r="L377">
        <v>4</v>
      </c>
      <c r="M377">
        <v>0</v>
      </c>
      <c r="N377">
        <v>0</v>
      </c>
      <c r="O377">
        <v>0</v>
      </c>
      <c r="P377">
        <v>0</v>
      </c>
      <c r="Q377">
        <v>0</v>
      </c>
    </row>
    <row r="378" spans="1:17" x14ac:dyDescent="0.2">
      <c r="A378" t="s">
        <v>17401</v>
      </c>
      <c r="B378" t="s">
        <v>84</v>
      </c>
      <c r="C378" t="s">
        <v>222</v>
      </c>
      <c r="D378" t="s">
        <v>17029</v>
      </c>
      <c r="E378" t="s">
        <v>79</v>
      </c>
      <c r="F378" t="s">
        <v>4877</v>
      </c>
      <c r="G378">
        <v>0</v>
      </c>
      <c r="H378">
        <v>23</v>
      </c>
      <c r="I378">
        <v>1</v>
      </c>
      <c r="J378">
        <v>17</v>
      </c>
      <c r="K378">
        <v>1</v>
      </c>
      <c r="L378">
        <v>4</v>
      </c>
      <c r="M378">
        <v>0</v>
      </c>
      <c r="N378">
        <v>0</v>
      </c>
      <c r="O378">
        <v>0</v>
      </c>
      <c r="P378">
        <v>0</v>
      </c>
      <c r="Q378">
        <v>0</v>
      </c>
    </row>
    <row r="379" spans="1:17" x14ac:dyDescent="0.2">
      <c r="A379" t="s">
        <v>17402</v>
      </c>
      <c r="B379" t="s">
        <v>84</v>
      </c>
      <c r="C379" t="s">
        <v>222</v>
      </c>
      <c r="D379" t="s">
        <v>17029</v>
      </c>
      <c r="E379" t="s">
        <v>79</v>
      </c>
      <c r="F379" t="s">
        <v>4879</v>
      </c>
      <c r="G379">
        <v>0</v>
      </c>
      <c r="H379">
        <v>0</v>
      </c>
      <c r="I379">
        <v>0</v>
      </c>
      <c r="J379">
        <v>0</v>
      </c>
      <c r="K379">
        <v>0</v>
      </c>
      <c r="L379">
        <v>0</v>
      </c>
      <c r="M379">
        <v>23</v>
      </c>
      <c r="N379">
        <v>0</v>
      </c>
      <c r="O379">
        <v>0</v>
      </c>
      <c r="P379">
        <v>0</v>
      </c>
      <c r="Q379">
        <v>0</v>
      </c>
    </row>
    <row r="380" spans="1:17" x14ac:dyDescent="0.2">
      <c r="A380" t="s">
        <v>17403</v>
      </c>
      <c r="B380" t="s">
        <v>84</v>
      </c>
      <c r="C380" t="s">
        <v>222</v>
      </c>
      <c r="D380" t="s">
        <v>17029</v>
      </c>
      <c r="E380" t="s">
        <v>79</v>
      </c>
      <c r="F380" t="s">
        <v>4881</v>
      </c>
      <c r="G380">
        <v>0</v>
      </c>
      <c r="H380">
        <v>23</v>
      </c>
      <c r="I380">
        <v>1</v>
      </c>
      <c r="J380">
        <v>17</v>
      </c>
      <c r="K380">
        <v>1</v>
      </c>
      <c r="L380">
        <v>4</v>
      </c>
      <c r="M380">
        <v>0</v>
      </c>
      <c r="N380">
        <v>0</v>
      </c>
      <c r="O380">
        <v>0</v>
      </c>
      <c r="P380">
        <v>0</v>
      </c>
      <c r="Q380">
        <v>0</v>
      </c>
    </row>
    <row r="381" spans="1:17" x14ac:dyDescent="0.2">
      <c r="A381" t="s">
        <v>17404</v>
      </c>
      <c r="B381" t="s">
        <v>84</v>
      </c>
      <c r="C381" t="s">
        <v>222</v>
      </c>
      <c r="D381" t="s">
        <v>17029</v>
      </c>
      <c r="E381" t="s">
        <v>79</v>
      </c>
      <c r="F381" t="s">
        <v>4883</v>
      </c>
      <c r="G381">
        <v>0</v>
      </c>
      <c r="H381">
        <v>23</v>
      </c>
      <c r="I381">
        <v>1</v>
      </c>
      <c r="J381">
        <v>17</v>
      </c>
      <c r="K381">
        <v>1</v>
      </c>
      <c r="L381">
        <v>4</v>
      </c>
      <c r="M381">
        <v>0</v>
      </c>
      <c r="N381">
        <v>0</v>
      </c>
      <c r="O381">
        <v>0</v>
      </c>
      <c r="P381">
        <v>0</v>
      </c>
      <c r="Q381">
        <v>0</v>
      </c>
    </row>
    <row r="382" spans="1:17" x14ac:dyDescent="0.2">
      <c r="A382" t="s">
        <v>17405</v>
      </c>
      <c r="B382" t="s">
        <v>84</v>
      </c>
      <c r="C382" t="s">
        <v>222</v>
      </c>
      <c r="D382" t="s">
        <v>17029</v>
      </c>
      <c r="E382" t="s">
        <v>79</v>
      </c>
      <c r="F382" t="s">
        <v>4885</v>
      </c>
      <c r="G382">
        <v>0</v>
      </c>
      <c r="H382">
        <v>0</v>
      </c>
      <c r="I382">
        <v>0</v>
      </c>
      <c r="J382">
        <v>0</v>
      </c>
      <c r="K382">
        <v>0</v>
      </c>
      <c r="L382">
        <v>0</v>
      </c>
      <c r="M382">
        <v>23</v>
      </c>
      <c r="N382">
        <v>0</v>
      </c>
      <c r="O382">
        <v>0</v>
      </c>
      <c r="P382">
        <v>0</v>
      </c>
      <c r="Q382">
        <v>0</v>
      </c>
    </row>
    <row r="383" spans="1:17" x14ac:dyDescent="0.2">
      <c r="A383" t="s">
        <v>17406</v>
      </c>
      <c r="B383" t="s">
        <v>84</v>
      </c>
      <c r="C383" t="s">
        <v>222</v>
      </c>
      <c r="D383" t="s">
        <v>17029</v>
      </c>
      <c r="E383" t="s">
        <v>79</v>
      </c>
      <c r="F383" t="s">
        <v>4887</v>
      </c>
      <c r="G383">
        <v>0</v>
      </c>
      <c r="H383">
        <v>23</v>
      </c>
      <c r="I383">
        <v>1</v>
      </c>
      <c r="J383">
        <v>17</v>
      </c>
      <c r="K383">
        <v>1</v>
      </c>
      <c r="L383">
        <v>4</v>
      </c>
      <c r="M383">
        <v>0</v>
      </c>
      <c r="N383">
        <v>0</v>
      </c>
      <c r="O383">
        <v>0</v>
      </c>
      <c r="P383">
        <v>0</v>
      </c>
      <c r="Q383">
        <v>0</v>
      </c>
    </row>
    <row r="384" spans="1:17" x14ac:dyDescent="0.2">
      <c r="A384" t="s">
        <v>17407</v>
      </c>
      <c r="B384" t="s">
        <v>84</v>
      </c>
      <c r="C384" t="s">
        <v>222</v>
      </c>
      <c r="D384" t="s">
        <v>17029</v>
      </c>
      <c r="E384" t="s">
        <v>79</v>
      </c>
      <c r="F384" t="s">
        <v>4889</v>
      </c>
      <c r="G384">
        <v>0</v>
      </c>
      <c r="H384">
        <v>0</v>
      </c>
      <c r="I384">
        <v>0</v>
      </c>
      <c r="J384">
        <v>0</v>
      </c>
      <c r="K384">
        <v>0</v>
      </c>
      <c r="L384">
        <v>0</v>
      </c>
      <c r="M384">
        <v>23</v>
      </c>
      <c r="N384">
        <v>0</v>
      </c>
      <c r="O384">
        <v>0</v>
      </c>
      <c r="P384">
        <v>0</v>
      </c>
      <c r="Q384">
        <v>0</v>
      </c>
    </row>
    <row r="385" spans="1:17" x14ac:dyDescent="0.2">
      <c r="A385" t="s">
        <v>17408</v>
      </c>
      <c r="B385" t="s">
        <v>84</v>
      </c>
      <c r="C385" t="s">
        <v>222</v>
      </c>
      <c r="D385" t="s">
        <v>17029</v>
      </c>
      <c r="E385" t="s">
        <v>79</v>
      </c>
      <c r="F385" t="s">
        <v>4871</v>
      </c>
      <c r="G385">
        <v>0</v>
      </c>
      <c r="H385">
        <v>0</v>
      </c>
      <c r="I385">
        <v>0</v>
      </c>
      <c r="J385">
        <v>0</v>
      </c>
      <c r="K385">
        <v>0</v>
      </c>
      <c r="L385">
        <v>0</v>
      </c>
      <c r="M385">
        <v>0</v>
      </c>
      <c r="N385">
        <v>17</v>
      </c>
      <c r="O385">
        <v>13</v>
      </c>
      <c r="P385">
        <v>3</v>
      </c>
      <c r="Q385">
        <v>1</v>
      </c>
    </row>
    <row r="386" spans="1:17" x14ac:dyDescent="0.2">
      <c r="A386" t="s">
        <v>17409</v>
      </c>
      <c r="B386" t="s">
        <v>84</v>
      </c>
      <c r="C386" t="s">
        <v>222</v>
      </c>
      <c r="D386" t="s">
        <v>17029</v>
      </c>
      <c r="E386" t="s">
        <v>79</v>
      </c>
      <c r="F386" t="s">
        <v>4873</v>
      </c>
      <c r="G386">
        <v>0</v>
      </c>
      <c r="H386">
        <v>0</v>
      </c>
      <c r="I386">
        <v>0</v>
      </c>
      <c r="J386">
        <v>0</v>
      </c>
      <c r="K386">
        <v>0</v>
      </c>
      <c r="L386">
        <v>0</v>
      </c>
      <c r="M386">
        <v>0</v>
      </c>
      <c r="N386">
        <v>14</v>
      </c>
      <c r="O386">
        <v>10</v>
      </c>
      <c r="P386">
        <v>3</v>
      </c>
      <c r="Q386">
        <v>1</v>
      </c>
    </row>
    <row r="387" spans="1:17" x14ac:dyDescent="0.2">
      <c r="A387" t="s">
        <v>17410</v>
      </c>
      <c r="B387" t="s">
        <v>84</v>
      </c>
      <c r="C387" t="s">
        <v>222</v>
      </c>
      <c r="D387" t="s">
        <v>17029</v>
      </c>
      <c r="E387" t="s">
        <v>79</v>
      </c>
      <c r="F387" t="s">
        <v>17019</v>
      </c>
      <c r="G387">
        <v>23</v>
      </c>
      <c r="H387">
        <v>0</v>
      </c>
      <c r="I387">
        <v>0</v>
      </c>
      <c r="J387">
        <v>0</v>
      </c>
      <c r="K387">
        <v>0</v>
      </c>
      <c r="L387">
        <v>0</v>
      </c>
      <c r="M387">
        <v>0</v>
      </c>
      <c r="N387">
        <v>0</v>
      </c>
      <c r="O387">
        <v>0</v>
      </c>
      <c r="P387">
        <v>0</v>
      </c>
      <c r="Q387">
        <v>0</v>
      </c>
    </row>
    <row r="388" spans="1:17" x14ac:dyDescent="0.2">
      <c r="A388" t="s">
        <v>17411</v>
      </c>
      <c r="B388" t="s">
        <v>84</v>
      </c>
      <c r="C388" t="s">
        <v>222</v>
      </c>
      <c r="D388" t="s">
        <v>17029</v>
      </c>
      <c r="E388" t="s">
        <v>81</v>
      </c>
      <c r="F388" t="s">
        <v>4875</v>
      </c>
      <c r="G388">
        <v>0</v>
      </c>
      <c r="H388">
        <v>38</v>
      </c>
      <c r="I388">
        <v>5</v>
      </c>
      <c r="J388">
        <v>26</v>
      </c>
      <c r="K388">
        <v>2</v>
      </c>
      <c r="L388">
        <v>5</v>
      </c>
      <c r="M388">
        <v>0</v>
      </c>
      <c r="N388">
        <v>0</v>
      </c>
      <c r="O388">
        <v>0</v>
      </c>
      <c r="P388">
        <v>0</v>
      </c>
      <c r="Q388">
        <v>0</v>
      </c>
    </row>
    <row r="389" spans="1:17" x14ac:dyDescent="0.2">
      <c r="A389" t="s">
        <v>17412</v>
      </c>
      <c r="B389" t="s">
        <v>84</v>
      </c>
      <c r="C389" t="s">
        <v>222</v>
      </c>
      <c r="D389" t="s">
        <v>17029</v>
      </c>
      <c r="E389" t="s">
        <v>81</v>
      </c>
      <c r="F389" t="s">
        <v>4877</v>
      </c>
      <c r="G389">
        <v>0</v>
      </c>
      <c r="H389">
        <v>38</v>
      </c>
      <c r="I389">
        <v>1</v>
      </c>
      <c r="J389">
        <v>28</v>
      </c>
      <c r="K389">
        <v>3</v>
      </c>
      <c r="L389">
        <v>6</v>
      </c>
      <c r="M389">
        <v>0</v>
      </c>
      <c r="N389">
        <v>0</v>
      </c>
      <c r="O389">
        <v>0</v>
      </c>
      <c r="P389">
        <v>0</v>
      </c>
      <c r="Q389">
        <v>0</v>
      </c>
    </row>
    <row r="390" spans="1:17" x14ac:dyDescent="0.2">
      <c r="A390" t="s">
        <v>17413</v>
      </c>
      <c r="B390" t="s">
        <v>84</v>
      </c>
      <c r="C390" t="s">
        <v>222</v>
      </c>
      <c r="D390" t="s">
        <v>17029</v>
      </c>
      <c r="E390" t="s">
        <v>81</v>
      </c>
      <c r="F390" t="s">
        <v>4879</v>
      </c>
      <c r="G390">
        <v>0</v>
      </c>
      <c r="H390">
        <v>0</v>
      </c>
      <c r="I390">
        <v>0</v>
      </c>
      <c r="J390">
        <v>0</v>
      </c>
      <c r="K390">
        <v>0</v>
      </c>
      <c r="L390">
        <v>0</v>
      </c>
      <c r="M390">
        <v>38</v>
      </c>
      <c r="N390">
        <v>0</v>
      </c>
      <c r="O390">
        <v>0</v>
      </c>
      <c r="P390">
        <v>0</v>
      </c>
      <c r="Q390">
        <v>0</v>
      </c>
    </row>
    <row r="391" spans="1:17" x14ac:dyDescent="0.2">
      <c r="A391" t="s">
        <v>17414</v>
      </c>
      <c r="B391" t="s">
        <v>84</v>
      </c>
      <c r="C391" t="s">
        <v>222</v>
      </c>
      <c r="D391" t="s">
        <v>17029</v>
      </c>
      <c r="E391" t="s">
        <v>81</v>
      </c>
      <c r="F391" t="s">
        <v>4881</v>
      </c>
      <c r="G391">
        <v>0</v>
      </c>
      <c r="H391">
        <v>38</v>
      </c>
      <c r="I391">
        <v>1</v>
      </c>
      <c r="J391">
        <v>28</v>
      </c>
      <c r="K391">
        <v>3</v>
      </c>
      <c r="L391">
        <v>6</v>
      </c>
      <c r="M391">
        <v>0</v>
      </c>
      <c r="N391">
        <v>0</v>
      </c>
      <c r="O391">
        <v>0</v>
      </c>
      <c r="P391">
        <v>0</v>
      </c>
      <c r="Q391">
        <v>0</v>
      </c>
    </row>
    <row r="392" spans="1:17" x14ac:dyDescent="0.2">
      <c r="A392" t="s">
        <v>17415</v>
      </c>
      <c r="B392" t="s">
        <v>84</v>
      </c>
      <c r="C392" t="s">
        <v>222</v>
      </c>
      <c r="D392" t="s">
        <v>17029</v>
      </c>
      <c r="E392" t="s">
        <v>81</v>
      </c>
      <c r="F392" t="s">
        <v>4883</v>
      </c>
      <c r="G392">
        <v>0</v>
      </c>
      <c r="H392">
        <v>38</v>
      </c>
      <c r="I392">
        <v>4</v>
      </c>
      <c r="J392">
        <v>26</v>
      </c>
      <c r="K392">
        <v>2</v>
      </c>
      <c r="L392">
        <v>6</v>
      </c>
      <c r="M392">
        <v>0</v>
      </c>
      <c r="N392">
        <v>0</v>
      </c>
      <c r="O392">
        <v>0</v>
      </c>
      <c r="P392">
        <v>0</v>
      </c>
      <c r="Q392">
        <v>0</v>
      </c>
    </row>
    <row r="393" spans="1:17" x14ac:dyDescent="0.2">
      <c r="A393" t="s">
        <v>17416</v>
      </c>
      <c r="B393" t="s">
        <v>84</v>
      </c>
      <c r="C393" t="s">
        <v>222</v>
      </c>
      <c r="D393" t="s">
        <v>17029</v>
      </c>
      <c r="E393" t="s">
        <v>81</v>
      </c>
      <c r="F393" t="s">
        <v>4885</v>
      </c>
      <c r="G393">
        <v>0</v>
      </c>
      <c r="H393">
        <v>0</v>
      </c>
      <c r="I393">
        <v>0</v>
      </c>
      <c r="J393">
        <v>0</v>
      </c>
      <c r="K393">
        <v>0</v>
      </c>
      <c r="L393">
        <v>0</v>
      </c>
      <c r="M393">
        <v>38</v>
      </c>
      <c r="N393">
        <v>0</v>
      </c>
      <c r="O393">
        <v>0</v>
      </c>
      <c r="P393">
        <v>0</v>
      </c>
      <c r="Q393">
        <v>0</v>
      </c>
    </row>
    <row r="394" spans="1:17" x14ac:dyDescent="0.2">
      <c r="A394" t="s">
        <v>17417</v>
      </c>
      <c r="B394" t="s">
        <v>84</v>
      </c>
      <c r="C394" t="s">
        <v>222</v>
      </c>
      <c r="D394" t="s">
        <v>17029</v>
      </c>
      <c r="E394" t="s">
        <v>81</v>
      </c>
      <c r="F394" t="s">
        <v>4887</v>
      </c>
      <c r="G394">
        <v>0</v>
      </c>
      <c r="H394">
        <v>38</v>
      </c>
      <c r="I394">
        <v>1</v>
      </c>
      <c r="J394">
        <v>28</v>
      </c>
      <c r="K394">
        <v>4</v>
      </c>
      <c r="L394">
        <v>5</v>
      </c>
      <c r="M394">
        <v>0</v>
      </c>
      <c r="N394">
        <v>0</v>
      </c>
      <c r="O394">
        <v>0</v>
      </c>
      <c r="P394">
        <v>0</v>
      </c>
      <c r="Q394">
        <v>0</v>
      </c>
    </row>
    <row r="395" spans="1:17" x14ac:dyDescent="0.2">
      <c r="A395" t="s">
        <v>17418</v>
      </c>
      <c r="B395" t="s">
        <v>84</v>
      </c>
      <c r="C395" t="s">
        <v>222</v>
      </c>
      <c r="D395" t="s">
        <v>17029</v>
      </c>
      <c r="E395" t="s">
        <v>81</v>
      </c>
      <c r="F395" t="s">
        <v>4889</v>
      </c>
      <c r="G395">
        <v>0</v>
      </c>
      <c r="H395">
        <v>0</v>
      </c>
      <c r="I395">
        <v>0</v>
      </c>
      <c r="J395">
        <v>0</v>
      </c>
      <c r="K395">
        <v>0</v>
      </c>
      <c r="L395">
        <v>0</v>
      </c>
      <c r="M395">
        <v>38</v>
      </c>
      <c r="N395">
        <v>0</v>
      </c>
      <c r="O395">
        <v>0</v>
      </c>
      <c r="P395">
        <v>0</v>
      </c>
      <c r="Q395">
        <v>0</v>
      </c>
    </row>
    <row r="396" spans="1:17" x14ac:dyDescent="0.2">
      <c r="A396" t="s">
        <v>17419</v>
      </c>
      <c r="B396" t="s">
        <v>84</v>
      </c>
      <c r="C396" t="s">
        <v>222</v>
      </c>
      <c r="D396" t="s">
        <v>17029</v>
      </c>
      <c r="E396" t="s">
        <v>81</v>
      </c>
      <c r="F396" t="s">
        <v>4871</v>
      </c>
      <c r="G396">
        <v>0</v>
      </c>
      <c r="H396">
        <v>0</v>
      </c>
      <c r="I396">
        <v>0</v>
      </c>
      <c r="J396">
        <v>0</v>
      </c>
      <c r="K396">
        <v>0</v>
      </c>
      <c r="L396">
        <v>0</v>
      </c>
      <c r="M396">
        <v>0</v>
      </c>
      <c r="N396">
        <v>32</v>
      </c>
      <c r="O396">
        <v>27</v>
      </c>
      <c r="P396">
        <v>5</v>
      </c>
      <c r="Q396">
        <v>0</v>
      </c>
    </row>
    <row r="397" spans="1:17" x14ac:dyDescent="0.2">
      <c r="A397" t="s">
        <v>17420</v>
      </c>
      <c r="B397" t="s">
        <v>84</v>
      </c>
      <c r="C397" t="s">
        <v>222</v>
      </c>
      <c r="D397" t="s">
        <v>17029</v>
      </c>
      <c r="E397" t="s">
        <v>81</v>
      </c>
      <c r="F397" t="s">
        <v>4873</v>
      </c>
      <c r="G397">
        <v>0</v>
      </c>
      <c r="H397">
        <v>0</v>
      </c>
      <c r="I397">
        <v>0</v>
      </c>
      <c r="J397">
        <v>0</v>
      </c>
      <c r="K397">
        <v>0</v>
      </c>
      <c r="L397">
        <v>0</v>
      </c>
      <c r="M397">
        <v>0</v>
      </c>
      <c r="N397">
        <v>32</v>
      </c>
      <c r="O397">
        <v>27</v>
      </c>
      <c r="P397">
        <v>5</v>
      </c>
      <c r="Q397">
        <v>0</v>
      </c>
    </row>
    <row r="398" spans="1:17" x14ac:dyDescent="0.2">
      <c r="A398" t="s">
        <v>17421</v>
      </c>
      <c r="B398" t="s">
        <v>84</v>
      </c>
      <c r="C398" t="s">
        <v>222</v>
      </c>
      <c r="D398" t="s">
        <v>17029</v>
      </c>
      <c r="E398" t="s">
        <v>81</v>
      </c>
      <c r="F398" t="s">
        <v>17019</v>
      </c>
      <c r="G398">
        <v>38</v>
      </c>
      <c r="H398">
        <v>0</v>
      </c>
      <c r="I398">
        <v>0</v>
      </c>
      <c r="J398">
        <v>0</v>
      </c>
      <c r="K398">
        <v>0</v>
      </c>
      <c r="L398">
        <v>0</v>
      </c>
      <c r="M398">
        <v>0</v>
      </c>
      <c r="N398">
        <v>0</v>
      </c>
      <c r="O398">
        <v>0</v>
      </c>
      <c r="P398">
        <v>0</v>
      </c>
      <c r="Q398">
        <v>0</v>
      </c>
    </row>
    <row r="399" spans="1:17" x14ac:dyDescent="0.2">
      <c r="A399" t="s">
        <v>17422</v>
      </c>
      <c r="B399" t="s">
        <v>84</v>
      </c>
      <c r="C399" t="s">
        <v>222</v>
      </c>
      <c r="D399" t="s">
        <v>17021</v>
      </c>
      <c r="E399" t="s">
        <v>79</v>
      </c>
      <c r="F399" t="s">
        <v>17022</v>
      </c>
      <c r="G399">
        <v>0</v>
      </c>
      <c r="H399">
        <v>0</v>
      </c>
      <c r="I399">
        <v>0</v>
      </c>
      <c r="J399">
        <v>0</v>
      </c>
      <c r="K399">
        <v>0</v>
      </c>
      <c r="L399">
        <v>0</v>
      </c>
      <c r="M399">
        <v>0</v>
      </c>
      <c r="N399">
        <v>11</v>
      </c>
      <c r="O399">
        <v>8</v>
      </c>
      <c r="P399">
        <v>3</v>
      </c>
      <c r="Q399">
        <v>0</v>
      </c>
    </row>
    <row r="400" spans="1:17" x14ac:dyDescent="0.2">
      <c r="A400" t="s">
        <v>17423</v>
      </c>
      <c r="B400" t="s">
        <v>84</v>
      </c>
      <c r="C400" t="s">
        <v>222</v>
      </c>
      <c r="D400" t="s">
        <v>17021</v>
      </c>
      <c r="E400" t="s">
        <v>79</v>
      </c>
      <c r="F400" t="s">
        <v>17019</v>
      </c>
      <c r="G400">
        <v>11</v>
      </c>
      <c r="H400">
        <v>0</v>
      </c>
      <c r="I400">
        <v>0</v>
      </c>
      <c r="J400">
        <v>0</v>
      </c>
      <c r="K400">
        <v>0</v>
      </c>
      <c r="L400">
        <v>0</v>
      </c>
      <c r="M400">
        <v>0</v>
      </c>
      <c r="N400">
        <v>0</v>
      </c>
      <c r="O400">
        <v>0</v>
      </c>
      <c r="P400">
        <v>0</v>
      </c>
      <c r="Q400">
        <v>0</v>
      </c>
    </row>
    <row r="401" spans="1:17" x14ac:dyDescent="0.2">
      <c r="A401" t="s">
        <v>17424</v>
      </c>
      <c r="B401" t="s">
        <v>84</v>
      </c>
      <c r="C401" t="s">
        <v>222</v>
      </c>
      <c r="D401" t="s">
        <v>17021</v>
      </c>
      <c r="E401" t="s">
        <v>81</v>
      </c>
      <c r="F401" t="s">
        <v>17022</v>
      </c>
      <c r="G401">
        <v>0</v>
      </c>
      <c r="H401">
        <v>0</v>
      </c>
      <c r="I401">
        <v>0</v>
      </c>
      <c r="J401">
        <v>0</v>
      </c>
      <c r="K401">
        <v>0</v>
      </c>
      <c r="L401">
        <v>0</v>
      </c>
      <c r="M401">
        <v>0</v>
      </c>
      <c r="N401">
        <v>13</v>
      </c>
      <c r="O401">
        <v>8</v>
      </c>
      <c r="P401">
        <v>4</v>
      </c>
      <c r="Q401">
        <v>1</v>
      </c>
    </row>
    <row r="402" spans="1:17" x14ac:dyDescent="0.2">
      <c r="A402" t="s">
        <v>17425</v>
      </c>
      <c r="B402" t="s">
        <v>84</v>
      </c>
      <c r="C402" t="s">
        <v>222</v>
      </c>
      <c r="D402" t="s">
        <v>17021</v>
      </c>
      <c r="E402" t="s">
        <v>81</v>
      </c>
      <c r="F402" t="s">
        <v>17019</v>
      </c>
      <c r="G402">
        <v>13</v>
      </c>
      <c r="H402">
        <v>0</v>
      </c>
      <c r="I402">
        <v>0</v>
      </c>
      <c r="J402">
        <v>0</v>
      </c>
      <c r="K402">
        <v>0</v>
      </c>
      <c r="L402">
        <v>0</v>
      </c>
      <c r="M402">
        <v>0</v>
      </c>
      <c r="N402">
        <v>0</v>
      </c>
      <c r="O402">
        <v>0</v>
      </c>
      <c r="P402">
        <v>0</v>
      </c>
      <c r="Q402">
        <v>0</v>
      </c>
    </row>
    <row r="403" spans="1:17" x14ac:dyDescent="0.2">
      <c r="A403" t="s">
        <v>17426</v>
      </c>
      <c r="B403" t="s">
        <v>84</v>
      </c>
      <c r="C403" t="s">
        <v>222</v>
      </c>
      <c r="D403" t="s">
        <v>17025</v>
      </c>
      <c r="E403" t="s">
        <v>79</v>
      </c>
      <c r="F403" t="s">
        <v>17019</v>
      </c>
      <c r="G403">
        <v>5</v>
      </c>
      <c r="H403">
        <v>0</v>
      </c>
      <c r="I403">
        <v>0</v>
      </c>
      <c r="J403">
        <v>0</v>
      </c>
      <c r="K403">
        <v>0</v>
      </c>
      <c r="L403">
        <v>0</v>
      </c>
      <c r="M403">
        <v>0</v>
      </c>
      <c r="N403">
        <v>0</v>
      </c>
      <c r="O403">
        <v>0</v>
      </c>
      <c r="P403">
        <v>0</v>
      </c>
      <c r="Q403">
        <v>0</v>
      </c>
    </row>
    <row r="404" spans="1:17" x14ac:dyDescent="0.2">
      <c r="A404" t="s">
        <v>17427</v>
      </c>
      <c r="B404" t="s">
        <v>84</v>
      </c>
      <c r="C404" t="s">
        <v>222</v>
      </c>
      <c r="D404" t="s">
        <v>17025</v>
      </c>
      <c r="E404" t="s">
        <v>81</v>
      </c>
      <c r="F404" t="s">
        <v>17019</v>
      </c>
      <c r="G404">
        <v>3</v>
      </c>
      <c r="H404">
        <v>0</v>
      </c>
      <c r="I404">
        <v>0</v>
      </c>
      <c r="J404">
        <v>0</v>
      </c>
      <c r="K404">
        <v>0</v>
      </c>
      <c r="L404">
        <v>0</v>
      </c>
      <c r="M404">
        <v>0</v>
      </c>
      <c r="N404">
        <v>0</v>
      </c>
      <c r="O404">
        <v>0</v>
      </c>
      <c r="P404">
        <v>0</v>
      </c>
      <c r="Q404">
        <v>0</v>
      </c>
    </row>
    <row r="405" spans="1:17" x14ac:dyDescent="0.2">
      <c r="A405" t="s">
        <v>17428</v>
      </c>
      <c r="B405" t="s">
        <v>84</v>
      </c>
      <c r="C405" t="s">
        <v>223</v>
      </c>
      <c r="D405" t="s">
        <v>17027</v>
      </c>
      <c r="E405" t="s">
        <v>81</v>
      </c>
      <c r="F405" t="s">
        <v>17019</v>
      </c>
      <c r="G405">
        <v>1</v>
      </c>
      <c r="H405">
        <v>0</v>
      </c>
      <c r="I405">
        <v>0</v>
      </c>
      <c r="J405">
        <v>0</v>
      </c>
      <c r="K405">
        <v>0</v>
      </c>
      <c r="L405">
        <v>0</v>
      </c>
      <c r="M405">
        <v>0</v>
      </c>
      <c r="N405">
        <v>0</v>
      </c>
      <c r="O405">
        <v>0</v>
      </c>
      <c r="P405">
        <v>0</v>
      </c>
      <c r="Q405">
        <v>0</v>
      </c>
    </row>
    <row r="406" spans="1:17" x14ac:dyDescent="0.2">
      <c r="A406" t="s">
        <v>17429</v>
      </c>
      <c r="B406" t="s">
        <v>84</v>
      </c>
      <c r="C406" t="s">
        <v>223</v>
      </c>
      <c r="D406" t="s">
        <v>17029</v>
      </c>
      <c r="E406" t="s">
        <v>79</v>
      </c>
      <c r="F406" t="s">
        <v>4875</v>
      </c>
      <c r="G406">
        <v>0</v>
      </c>
      <c r="H406">
        <v>9</v>
      </c>
      <c r="I406">
        <v>2</v>
      </c>
      <c r="J406">
        <v>7</v>
      </c>
      <c r="K406">
        <v>0</v>
      </c>
      <c r="L406">
        <v>0</v>
      </c>
      <c r="M406">
        <v>0</v>
      </c>
      <c r="N406">
        <v>0</v>
      </c>
      <c r="O406">
        <v>0</v>
      </c>
      <c r="P406">
        <v>0</v>
      </c>
      <c r="Q406">
        <v>0</v>
      </c>
    </row>
    <row r="407" spans="1:17" x14ac:dyDescent="0.2">
      <c r="A407" t="s">
        <v>17430</v>
      </c>
      <c r="B407" t="s">
        <v>84</v>
      </c>
      <c r="C407" t="s">
        <v>223</v>
      </c>
      <c r="D407" t="s">
        <v>17029</v>
      </c>
      <c r="E407" t="s">
        <v>79</v>
      </c>
      <c r="F407" t="s">
        <v>4877</v>
      </c>
      <c r="G407">
        <v>0</v>
      </c>
      <c r="H407">
        <v>9</v>
      </c>
      <c r="I407">
        <v>2</v>
      </c>
      <c r="J407">
        <v>7</v>
      </c>
      <c r="K407">
        <v>0</v>
      </c>
      <c r="L407">
        <v>0</v>
      </c>
      <c r="M407">
        <v>0</v>
      </c>
      <c r="N407">
        <v>0</v>
      </c>
      <c r="O407">
        <v>0</v>
      </c>
      <c r="P407">
        <v>0</v>
      </c>
      <c r="Q407">
        <v>0</v>
      </c>
    </row>
    <row r="408" spans="1:17" x14ac:dyDescent="0.2">
      <c r="A408" t="s">
        <v>17431</v>
      </c>
      <c r="B408" t="s">
        <v>84</v>
      </c>
      <c r="C408" t="s">
        <v>223</v>
      </c>
      <c r="D408" t="s">
        <v>17029</v>
      </c>
      <c r="E408" t="s">
        <v>79</v>
      </c>
      <c r="F408" t="s">
        <v>4879</v>
      </c>
      <c r="G408">
        <v>0</v>
      </c>
      <c r="H408">
        <v>0</v>
      </c>
      <c r="I408">
        <v>0</v>
      </c>
      <c r="J408">
        <v>0</v>
      </c>
      <c r="K408">
        <v>0</v>
      </c>
      <c r="L408">
        <v>0</v>
      </c>
      <c r="M408">
        <v>9</v>
      </c>
      <c r="N408">
        <v>0</v>
      </c>
      <c r="O408">
        <v>0</v>
      </c>
      <c r="P408">
        <v>0</v>
      </c>
      <c r="Q408">
        <v>0</v>
      </c>
    </row>
    <row r="409" spans="1:17" x14ac:dyDescent="0.2">
      <c r="A409" t="s">
        <v>17432</v>
      </c>
      <c r="B409" t="s">
        <v>84</v>
      </c>
      <c r="C409" t="s">
        <v>223</v>
      </c>
      <c r="D409" t="s">
        <v>17029</v>
      </c>
      <c r="E409" t="s">
        <v>79</v>
      </c>
      <c r="F409" t="s">
        <v>4881</v>
      </c>
      <c r="G409">
        <v>0</v>
      </c>
      <c r="H409">
        <v>9</v>
      </c>
      <c r="I409">
        <v>2</v>
      </c>
      <c r="J409">
        <v>7</v>
      </c>
      <c r="K409">
        <v>0</v>
      </c>
      <c r="L409">
        <v>0</v>
      </c>
      <c r="M409">
        <v>0</v>
      </c>
      <c r="N409">
        <v>0</v>
      </c>
      <c r="O409">
        <v>0</v>
      </c>
      <c r="P409">
        <v>0</v>
      </c>
      <c r="Q409">
        <v>0</v>
      </c>
    </row>
    <row r="410" spans="1:17" x14ac:dyDescent="0.2">
      <c r="A410" t="s">
        <v>17433</v>
      </c>
      <c r="B410" t="s">
        <v>84</v>
      </c>
      <c r="C410" t="s">
        <v>223</v>
      </c>
      <c r="D410" t="s">
        <v>17029</v>
      </c>
      <c r="E410" t="s">
        <v>79</v>
      </c>
      <c r="F410" t="s">
        <v>4883</v>
      </c>
      <c r="G410">
        <v>0</v>
      </c>
      <c r="H410">
        <v>9</v>
      </c>
      <c r="I410">
        <v>3</v>
      </c>
      <c r="J410">
        <v>6</v>
      </c>
      <c r="K410">
        <v>0</v>
      </c>
      <c r="L410">
        <v>0</v>
      </c>
      <c r="M410">
        <v>0</v>
      </c>
      <c r="N410">
        <v>0</v>
      </c>
      <c r="O410">
        <v>0</v>
      </c>
      <c r="P410">
        <v>0</v>
      </c>
      <c r="Q410">
        <v>0</v>
      </c>
    </row>
    <row r="411" spans="1:17" x14ac:dyDescent="0.2">
      <c r="A411" t="s">
        <v>17434</v>
      </c>
      <c r="B411" t="s">
        <v>84</v>
      </c>
      <c r="C411" t="s">
        <v>223</v>
      </c>
      <c r="D411" t="s">
        <v>17029</v>
      </c>
      <c r="E411" t="s">
        <v>79</v>
      </c>
      <c r="F411" t="s">
        <v>4885</v>
      </c>
      <c r="G411">
        <v>0</v>
      </c>
      <c r="H411">
        <v>0</v>
      </c>
      <c r="I411">
        <v>0</v>
      </c>
      <c r="J411">
        <v>0</v>
      </c>
      <c r="K411">
        <v>0</v>
      </c>
      <c r="L411">
        <v>0</v>
      </c>
      <c r="M411">
        <v>9</v>
      </c>
      <c r="N411">
        <v>0</v>
      </c>
      <c r="O411">
        <v>0</v>
      </c>
      <c r="P411">
        <v>0</v>
      </c>
      <c r="Q411">
        <v>0</v>
      </c>
    </row>
    <row r="412" spans="1:17" x14ac:dyDescent="0.2">
      <c r="A412" t="s">
        <v>17435</v>
      </c>
      <c r="B412" t="s">
        <v>84</v>
      </c>
      <c r="C412" t="s">
        <v>223</v>
      </c>
      <c r="D412" t="s">
        <v>17029</v>
      </c>
      <c r="E412" t="s">
        <v>79</v>
      </c>
      <c r="F412" t="s">
        <v>4887</v>
      </c>
      <c r="G412">
        <v>0</v>
      </c>
      <c r="H412">
        <v>9</v>
      </c>
      <c r="I412">
        <v>2</v>
      </c>
      <c r="J412">
        <v>7</v>
      </c>
      <c r="K412">
        <v>0</v>
      </c>
      <c r="L412">
        <v>0</v>
      </c>
      <c r="M412">
        <v>0</v>
      </c>
      <c r="N412">
        <v>0</v>
      </c>
      <c r="O412">
        <v>0</v>
      </c>
      <c r="P412">
        <v>0</v>
      </c>
      <c r="Q412">
        <v>0</v>
      </c>
    </row>
    <row r="413" spans="1:17" x14ac:dyDescent="0.2">
      <c r="A413" t="s">
        <v>17436</v>
      </c>
      <c r="B413" t="s">
        <v>84</v>
      </c>
      <c r="C413" t="s">
        <v>223</v>
      </c>
      <c r="D413" t="s">
        <v>17029</v>
      </c>
      <c r="E413" t="s">
        <v>79</v>
      </c>
      <c r="F413" t="s">
        <v>4889</v>
      </c>
      <c r="G413">
        <v>0</v>
      </c>
      <c r="H413">
        <v>0</v>
      </c>
      <c r="I413">
        <v>0</v>
      </c>
      <c r="J413">
        <v>0</v>
      </c>
      <c r="K413">
        <v>0</v>
      </c>
      <c r="L413">
        <v>0</v>
      </c>
      <c r="M413">
        <v>9</v>
      </c>
      <c r="N413">
        <v>0</v>
      </c>
      <c r="O413">
        <v>0</v>
      </c>
      <c r="P413">
        <v>0</v>
      </c>
      <c r="Q413">
        <v>0</v>
      </c>
    </row>
    <row r="414" spans="1:17" x14ac:dyDescent="0.2">
      <c r="A414" t="s">
        <v>17437</v>
      </c>
      <c r="B414" t="s">
        <v>84</v>
      </c>
      <c r="C414" t="s">
        <v>223</v>
      </c>
      <c r="D414" t="s">
        <v>17029</v>
      </c>
      <c r="E414" t="s">
        <v>79</v>
      </c>
      <c r="F414" t="s">
        <v>4871</v>
      </c>
      <c r="G414">
        <v>0</v>
      </c>
      <c r="H414">
        <v>0</v>
      </c>
      <c r="I414">
        <v>0</v>
      </c>
      <c r="J414">
        <v>0</v>
      </c>
      <c r="K414">
        <v>0</v>
      </c>
      <c r="L414">
        <v>0</v>
      </c>
      <c r="M414">
        <v>0</v>
      </c>
      <c r="N414">
        <v>8</v>
      </c>
      <c r="O414">
        <v>8</v>
      </c>
      <c r="P414">
        <v>0</v>
      </c>
      <c r="Q414">
        <v>0</v>
      </c>
    </row>
    <row r="415" spans="1:17" x14ac:dyDescent="0.2">
      <c r="A415" t="s">
        <v>17438</v>
      </c>
      <c r="B415" t="s">
        <v>84</v>
      </c>
      <c r="C415" t="s">
        <v>223</v>
      </c>
      <c r="D415" t="s">
        <v>17029</v>
      </c>
      <c r="E415" t="s">
        <v>79</v>
      </c>
      <c r="F415" t="s">
        <v>4873</v>
      </c>
      <c r="G415">
        <v>0</v>
      </c>
      <c r="H415">
        <v>0</v>
      </c>
      <c r="I415">
        <v>0</v>
      </c>
      <c r="J415">
        <v>0</v>
      </c>
      <c r="K415">
        <v>0</v>
      </c>
      <c r="L415">
        <v>0</v>
      </c>
      <c r="M415">
        <v>0</v>
      </c>
      <c r="N415">
        <v>8</v>
      </c>
      <c r="O415">
        <v>8</v>
      </c>
      <c r="P415">
        <v>0</v>
      </c>
      <c r="Q415">
        <v>0</v>
      </c>
    </row>
    <row r="416" spans="1:17" x14ac:dyDescent="0.2">
      <c r="A416" t="s">
        <v>17439</v>
      </c>
      <c r="B416" t="s">
        <v>84</v>
      </c>
      <c r="C416" t="s">
        <v>223</v>
      </c>
      <c r="D416" t="s">
        <v>17029</v>
      </c>
      <c r="E416" t="s">
        <v>79</v>
      </c>
      <c r="F416" t="s">
        <v>17019</v>
      </c>
      <c r="G416">
        <v>9</v>
      </c>
      <c r="H416">
        <v>0</v>
      </c>
      <c r="I416">
        <v>0</v>
      </c>
      <c r="J416">
        <v>0</v>
      </c>
      <c r="K416">
        <v>0</v>
      </c>
      <c r="L416">
        <v>0</v>
      </c>
      <c r="M416">
        <v>0</v>
      </c>
      <c r="N416">
        <v>0</v>
      </c>
      <c r="O416">
        <v>0</v>
      </c>
      <c r="P416">
        <v>0</v>
      </c>
      <c r="Q416">
        <v>0</v>
      </c>
    </row>
    <row r="417" spans="1:17" x14ac:dyDescent="0.2">
      <c r="A417" t="s">
        <v>17440</v>
      </c>
      <c r="B417" t="s">
        <v>84</v>
      </c>
      <c r="C417" t="s">
        <v>223</v>
      </c>
      <c r="D417" t="s">
        <v>17029</v>
      </c>
      <c r="E417" t="s">
        <v>81</v>
      </c>
      <c r="F417" t="s">
        <v>4875</v>
      </c>
      <c r="G417">
        <v>0</v>
      </c>
      <c r="H417">
        <v>9</v>
      </c>
      <c r="I417">
        <v>2</v>
      </c>
      <c r="J417">
        <v>7</v>
      </c>
      <c r="K417">
        <v>0</v>
      </c>
      <c r="L417">
        <v>0</v>
      </c>
      <c r="M417">
        <v>0</v>
      </c>
      <c r="N417">
        <v>0</v>
      </c>
      <c r="O417">
        <v>0</v>
      </c>
      <c r="P417">
        <v>0</v>
      </c>
      <c r="Q417">
        <v>0</v>
      </c>
    </row>
    <row r="418" spans="1:17" x14ac:dyDescent="0.2">
      <c r="A418" t="s">
        <v>17441</v>
      </c>
      <c r="B418" t="s">
        <v>84</v>
      </c>
      <c r="C418" t="s">
        <v>223</v>
      </c>
      <c r="D418" t="s">
        <v>17029</v>
      </c>
      <c r="E418" t="s">
        <v>81</v>
      </c>
      <c r="F418" t="s">
        <v>4877</v>
      </c>
      <c r="G418">
        <v>0</v>
      </c>
      <c r="H418">
        <v>9</v>
      </c>
      <c r="I418">
        <v>1</v>
      </c>
      <c r="J418">
        <v>7</v>
      </c>
      <c r="K418">
        <v>1</v>
      </c>
      <c r="L418">
        <v>0</v>
      </c>
      <c r="M418">
        <v>0</v>
      </c>
      <c r="N418">
        <v>0</v>
      </c>
      <c r="O418">
        <v>0</v>
      </c>
      <c r="P418">
        <v>0</v>
      </c>
      <c r="Q418">
        <v>0</v>
      </c>
    </row>
    <row r="419" spans="1:17" x14ac:dyDescent="0.2">
      <c r="A419" t="s">
        <v>17442</v>
      </c>
      <c r="B419" t="s">
        <v>84</v>
      </c>
      <c r="C419" t="s">
        <v>223</v>
      </c>
      <c r="D419" t="s">
        <v>17029</v>
      </c>
      <c r="E419" t="s">
        <v>81</v>
      </c>
      <c r="F419" t="s">
        <v>4879</v>
      </c>
      <c r="G419">
        <v>0</v>
      </c>
      <c r="H419">
        <v>0</v>
      </c>
      <c r="I419">
        <v>0</v>
      </c>
      <c r="J419">
        <v>0</v>
      </c>
      <c r="K419">
        <v>0</v>
      </c>
      <c r="L419">
        <v>0</v>
      </c>
      <c r="M419">
        <v>9</v>
      </c>
      <c r="N419">
        <v>0</v>
      </c>
      <c r="O419">
        <v>0</v>
      </c>
      <c r="P419">
        <v>0</v>
      </c>
      <c r="Q419">
        <v>0</v>
      </c>
    </row>
    <row r="420" spans="1:17" x14ac:dyDescent="0.2">
      <c r="A420" t="s">
        <v>17443</v>
      </c>
      <c r="B420" t="s">
        <v>84</v>
      </c>
      <c r="C420" t="s">
        <v>223</v>
      </c>
      <c r="D420" t="s">
        <v>17029</v>
      </c>
      <c r="E420" t="s">
        <v>81</v>
      </c>
      <c r="F420" t="s">
        <v>4881</v>
      </c>
      <c r="G420">
        <v>0</v>
      </c>
      <c r="H420">
        <v>9</v>
      </c>
      <c r="I420">
        <v>1</v>
      </c>
      <c r="J420">
        <v>7</v>
      </c>
      <c r="K420">
        <v>1</v>
      </c>
      <c r="L420">
        <v>0</v>
      </c>
      <c r="M420">
        <v>0</v>
      </c>
      <c r="N420">
        <v>0</v>
      </c>
      <c r="O420">
        <v>0</v>
      </c>
      <c r="P420">
        <v>0</v>
      </c>
      <c r="Q420">
        <v>0</v>
      </c>
    </row>
    <row r="421" spans="1:17" x14ac:dyDescent="0.2">
      <c r="A421" t="s">
        <v>17444</v>
      </c>
      <c r="B421" t="s">
        <v>84</v>
      </c>
      <c r="C421" t="s">
        <v>223</v>
      </c>
      <c r="D421" t="s">
        <v>17029</v>
      </c>
      <c r="E421" t="s">
        <v>81</v>
      </c>
      <c r="F421" t="s">
        <v>4883</v>
      </c>
      <c r="G421">
        <v>0</v>
      </c>
      <c r="H421">
        <v>9</v>
      </c>
      <c r="I421">
        <v>1</v>
      </c>
      <c r="J421">
        <v>7</v>
      </c>
      <c r="K421">
        <v>1</v>
      </c>
      <c r="L421">
        <v>0</v>
      </c>
      <c r="M421">
        <v>0</v>
      </c>
      <c r="N421">
        <v>0</v>
      </c>
      <c r="O421">
        <v>0</v>
      </c>
      <c r="P421">
        <v>0</v>
      </c>
      <c r="Q421">
        <v>0</v>
      </c>
    </row>
    <row r="422" spans="1:17" x14ac:dyDescent="0.2">
      <c r="A422" t="s">
        <v>17445</v>
      </c>
      <c r="B422" t="s">
        <v>84</v>
      </c>
      <c r="C422" t="s">
        <v>223</v>
      </c>
      <c r="D422" t="s">
        <v>17029</v>
      </c>
      <c r="E422" t="s">
        <v>81</v>
      </c>
      <c r="F422" t="s">
        <v>4885</v>
      </c>
      <c r="G422">
        <v>0</v>
      </c>
      <c r="H422">
        <v>0</v>
      </c>
      <c r="I422">
        <v>0</v>
      </c>
      <c r="J422">
        <v>0</v>
      </c>
      <c r="K422">
        <v>0</v>
      </c>
      <c r="L422">
        <v>0</v>
      </c>
      <c r="M422">
        <v>9</v>
      </c>
      <c r="N422">
        <v>0</v>
      </c>
      <c r="O422">
        <v>0</v>
      </c>
      <c r="P422">
        <v>0</v>
      </c>
      <c r="Q422">
        <v>0</v>
      </c>
    </row>
    <row r="423" spans="1:17" x14ac:dyDescent="0.2">
      <c r="A423" t="s">
        <v>17446</v>
      </c>
      <c r="B423" t="s">
        <v>84</v>
      </c>
      <c r="C423" t="s">
        <v>223</v>
      </c>
      <c r="D423" t="s">
        <v>17029</v>
      </c>
      <c r="E423" t="s">
        <v>81</v>
      </c>
      <c r="F423" t="s">
        <v>4887</v>
      </c>
      <c r="G423">
        <v>0</v>
      </c>
      <c r="H423">
        <v>9</v>
      </c>
      <c r="I423">
        <v>1</v>
      </c>
      <c r="J423">
        <v>8</v>
      </c>
      <c r="K423">
        <v>0</v>
      </c>
      <c r="L423">
        <v>0</v>
      </c>
      <c r="M423">
        <v>0</v>
      </c>
      <c r="N423">
        <v>0</v>
      </c>
      <c r="O423">
        <v>0</v>
      </c>
      <c r="P423">
        <v>0</v>
      </c>
      <c r="Q423">
        <v>0</v>
      </c>
    </row>
    <row r="424" spans="1:17" x14ac:dyDescent="0.2">
      <c r="A424" t="s">
        <v>17447</v>
      </c>
      <c r="B424" t="s">
        <v>84</v>
      </c>
      <c r="C424" t="s">
        <v>223</v>
      </c>
      <c r="D424" t="s">
        <v>17029</v>
      </c>
      <c r="E424" t="s">
        <v>81</v>
      </c>
      <c r="F424" t="s">
        <v>4889</v>
      </c>
      <c r="G424">
        <v>0</v>
      </c>
      <c r="H424">
        <v>0</v>
      </c>
      <c r="I424">
        <v>0</v>
      </c>
      <c r="J424">
        <v>0</v>
      </c>
      <c r="K424">
        <v>0</v>
      </c>
      <c r="L424">
        <v>0</v>
      </c>
      <c r="M424">
        <v>9</v>
      </c>
      <c r="N424">
        <v>0</v>
      </c>
      <c r="O424">
        <v>0</v>
      </c>
      <c r="P424">
        <v>0</v>
      </c>
      <c r="Q424">
        <v>0</v>
      </c>
    </row>
    <row r="425" spans="1:17" x14ac:dyDescent="0.2">
      <c r="A425" t="s">
        <v>17448</v>
      </c>
      <c r="B425" t="s">
        <v>84</v>
      </c>
      <c r="C425" t="s">
        <v>223</v>
      </c>
      <c r="D425" t="s">
        <v>17029</v>
      </c>
      <c r="E425" t="s">
        <v>81</v>
      </c>
      <c r="F425" t="s">
        <v>4871</v>
      </c>
      <c r="G425">
        <v>0</v>
      </c>
      <c r="H425">
        <v>0</v>
      </c>
      <c r="I425">
        <v>0</v>
      </c>
      <c r="J425">
        <v>0</v>
      </c>
      <c r="K425">
        <v>0</v>
      </c>
      <c r="L425">
        <v>0</v>
      </c>
      <c r="M425">
        <v>0</v>
      </c>
      <c r="N425">
        <v>8</v>
      </c>
      <c r="O425">
        <v>7</v>
      </c>
      <c r="P425">
        <v>1</v>
      </c>
      <c r="Q425">
        <v>0</v>
      </c>
    </row>
    <row r="426" spans="1:17" x14ac:dyDescent="0.2">
      <c r="A426" t="s">
        <v>17449</v>
      </c>
      <c r="B426" t="s">
        <v>84</v>
      </c>
      <c r="C426" t="s">
        <v>223</v>
      </c>
      <c r="D426" t="s">
        <v>17029</v>
      </c>
      <c r="E426" t="s">
        <v>81</v>
      </c>
      <c r="F426" t="s">
        <v>4873</v>
      </c>
      <c r="G426">
        <v>0</v>
      </c>
      <c r="H426">
        <v>0</v>
      </c>
      <c r="I426">
        <v>0</v>
      </c>
      <c r="J426">
        <v>0</v>
      </c>
      <c r="K426">
        <v>0</v>
      </c>
      <c r="L426">
        <v>0</v>
      </c>
      <c r="M426">
        <v>0</v>
      </c>
      <c r="N426">
        <v>5</v>
      </c>
      <c r="O426">
        <v>4</v>
      </c>
      <c r="P426">
        <v>1</v>
      </c>
      <c r="Q426">
        <v>0</v>
      </c>
    </row>
    <row r="427" spans="1:17" x14ac:dyDescent="0.2">
      <c r="A427" t="s">
        <v>17450</v>
      </c>
      <c r="B427" t="s">
        <v>84</v>
      </c>
      <c r="C427" t="s">
        <v>223</v>
      </c>
      <c r="D427" t="s">
        <v>17029</v>
      </c>
      <c r="E427" t="s">
        <v>81</v>
      </c>
      <c r="F427" t="s">
        <v>17019</v>
      </c>
      <c r="G427">
        <v>9</v>
      </c>
      <c r="H427">
        <v>0</v>
      </c>
      <c r="I427">
        <v>0</v>
      </c>
      <c r="J427">
        <v>0</v>
      </c>
      <c r="K427">
        <v>0</v>
      </c>
      <c r="L427">
        <v>0</v>
      </c>
      <c r="M427">
        <v>0</v>
      </c>
      <c r="N427">
        <v>0</v>
      </c>
      <c r="O427">
        <v>0</v>
      </c>
      <c r="P427">
        <v>0</v>
      </c>
      <c r="Q427">
        <v>0</v>
      </c>
    </row>
    <row r="428" spans="1:17" x14ac:dyDescent="0.2">
      <c r="A428" t="s">
        <v>17451</v>
      </c>
      <c r="B428" t="s">
        <v>84</v>
      </c>
      <c r="C428" t="s">
        <v>224</v>
      </c>
      <c r="D428" t="s">
        <v>17027</v>
      </c>
      <c r="E428" t="s">
        <v>79</v>
      </c>
      <c r="F428" t="s">
        <v>17019</v>
      </c>
      <c r="G428">
        <v>8</v>
      </c>
      <c r="H428">
        <v>0</v>
      </c>
      <c r="I428">
        <v>0</v>
      </c>
      <c r="J428">
        <v>0</v>
      </c>
      <c r="K428">
        <v>0</v>
      </c>
      <c r="L428">
        <v>0</v>
      </c>
      <c r="M428">
        <v>0</v>
      </c>
      <c r="N428">
        <v>0</v>
      </c>
      <c r="O428">
        <v>0</v>
      </c>
      <c r="P428">
        <v>0</v>
      </c>
      <c r="Q428">
        <v>0</v>
      </c>
    </row>
    <row r="429" spans="1:17" x14ac:dyDescent="0.2">
      <c r="A429" t="s">
        <v>17452</v>
      </c>
      <c r="B429" t="s">
        <v>84</v>
      </c>
      <c r="C429" t="s">
        <v>224</v>
      </c>
      <c r="D429" t="s">
        <v>17027</v>
      </c>
      <c r="E429" t="s">
        <v>81</v>
      </c>
      <c r="F429" t="s">
        <v>17019</v>
      </c>
      <c r="G429">
        <v>1</v>
      </c>
      <c r="H429">
        <v>0</v>
      </c>
      <c r="I429">
        <v>0</v>
      </c>
      <c r="J429">
        <v>0</v>
      </c>
      <c r="K429">
        <v>0</v>
      </c>
      <c r="L429">
        <v>0</v>
      </c>
      <c r="M429">
        <v>0</v>
      </c>
      <c r="N429">
        <v>0</v>
      </c>
      <c r="O429">
        <v>0</v>
      </c>
      <c r="P429">
        <v>0</v>
      </c>
      <c r="Q429">
        <v>0</v>
      </c>
    </row>
    <row r="430" spans="1:17" x14ac:dyDescent="0.2">
      <c r="A430" t="s">
        <v>17453</v>
      </c>
      <c r="B430" t="s">
        <v>84</v>
      </c>
      <c r="C430" t="s">
        <v>224</v>
      </c>
      <c r="D430" t="s">
        <v>17029</v>
      </c>
      <c r="E430" t="s">
        <v>79</v>
      </c>
      <c r="F430" t="s">
        <v>4875</v>
      </c>
      <c r="G430">
        <v>0</v>
      </c>
      <c r="H430">
        <v>57</v>
      </c>
      <c r="I430">
        <v>7</v>
      </c>
      <c r="J430">
        <v>41</v>
      </c>
      <c r="K430">
        <v>5</v>
      </c>
      <c r="L430">
        <v>4</v>
      </c>
      <c r="M430">
        <v>0</v>
      </c>
      <c r="N430">
        <v>0</v>
      </c>
      <c r="O430">
        <v>0</v>
      </c>
      <c r="P430">
        <v>0</v>
      </c>
      <c r="Q430">
        <v>0</v>
      </c>
    </row>
    <row r="431" spans="1:17" x14ac:dyDescent="0.2">
      <c r="A431" t="s">
        <v>17454</v>
      </c>
      <c r="B431" t="s">
        <v>84</v>
      </c>
      <c r="C431" t="s">
        <v>224</v>
      </c>
      <c r="D431" t="s">
        <v>17029</v>
      </c>
      <c r="E431" t="s">
        <v>79</v>
      </c>
      <c r="F431" t="s">
        <v>4877</v>
      </c>
      <c r="G431">
        <v>0</v>
      </c>
      <c r="H431">
        <v>57</v>
      </c>
      <c r="I431">
        <v>3</v>
      </c>
      <c r="J431">
        <v>45</v>
      </c>
      <c r="K431">
        <v>4</v>
      </c>
      <c r="L431">
        <v>5</v>
      </c>
      <c r="M431">
        <v>0</v>
      </c>
      <c r="N431">
        <v>0</v>
      </c>
      <c r="O431">
        <v>0</v>
      </c>
      <c r="P431">
        <v>0</v>
      </c>
      <c r="Q431">
        <v>0</v>
      </c>
    </row>
    <row r="432" spans="1:17" x14ac:dyDescent="0.2">
      <c r="A432" t="s">
        <v>17455</v>
      </c>
      <c r="B432" t="s">
        <v>84</v>
      </c>
      <c r="C432" t="s">
        <v>224</v>
      </c>
      <c r="D432" t="s">
        <v>17029</v>
      </c>
      <c r="E432" t="s">
        <v>79</v>
      </c>
      <c r="F432" t="s">
        <v>4879</v>
      </c>
      <c r="G432">
        <v>0</v>
      </c>
      <c r="H432">
        <v>0</v>
      </c>
      <c r="I432">
        <v>0</v>
      </c>
      <c r="J432">
        <v>0</v>
      </c>
      <c r="K432">
        <v>0</v>
      </c>
      <c r="L432">
        <v>0</v>
      </c>
      <c r="M432">
        <v>57</v>
      </c>
      <c r="N432">
        <v>0</v>
      </c>
      <c r="O432">
        <v>0</v>
      </c>
      <c r="P432">
        <v>0</v>
      </c>
      <c r="Q432">
        <v>0</v>
      </c>
    </row>
    <row r="433" spans="1:17" x14ac:dyDescent="0.2">
      <c r="A433" t="s">
        <v>17456</v>
      </c>
      <c r="B433" t="s">
        <v>84</v>
      </c>
      <c r="C433" t="s">
        <v>224</v>
      </c>
      <c r="D433" t="s">
        <v>17029</v>
      </c>
      <c r="E433" t="s">
        <v>79</v>
      </c>
      <c r="F433" t="s">
        <v>4881</v>
      </c>
      <c r="G433">
        <v>0</v>
      </c>
      <c r="H433">
        <v>57</v>
      </c>
      <c r="I433">
        <v>3</v>
      </c>
      <c r="J433">
        <v>45</v>
      </c>
      <c r="K433">
        <v>4</v>
      </c>
      <c r="L433">
        <v>5</v>
      </c>
      <c r="M433">
        <v>0</v>
      </c>
      <c r="N433">
        <v>0</v>
      </c>
      <c r="O433">
        <v>0</v>
      </c>
      <c r="P433">
        <v>0</v>
      </c>
      <c r="Q433">
        <v>0</v>
      </c>
    </row>
    <row r="434" spans="1:17" x14ac:dyDescent="0.2">
      <c r="A434" t="s">
        <v>17457</v>
      </c>
      <c r="B434" t="s">
        <v>84</v>
      </c>
      <c r="C434" t="s">
        <v>224</v>
      </c>
      <c r="D434" t="s">
        <v>17029</v>
      </c>
      <c r="E434" t="s">
        <v>79</v>
      </c>
      <c r="F434" t="s">
        <v>4883</v>
      </c>
      <c r="G434">
        <v>0</v>
      </c>
      <c r="H434">
        <v>57</v>
      </c>
      <c r="I434">
        <v>4</v>
      </c>
      <c r="J434">
        <v>44</v>
      </c>
      <c r="K434">
        <v>4</v>
      </c>
      <c r="L434">
        <v>5</v>
      </c>
      <c r="M434">
        <v>0</v>
      </c>
      <c r="N434">
        <v>0</v>
      </c>
      <c r="O434">
        <v>0</v>
      </c>
      <c r="P434">
        <v>0</v>
      </c>
      <c r="Q434">
        <v>0</v>
      </c>
    </row>
    <row r="435" spans="1:17" x14ac:dyDescent="0.2">
      <c r="A435" t="s">
        <v>17458</v>
      </c>
      <c r="B435" t="s">
        <v>84</v>
      </c>
      <c r="C435" t="s">
        <v>224</v>
      </c>
      <c r="D435" t="s">
        <v>17029</v>
      </c>
      <c r="E435" t="s">
        <v>79</v>
      </c>
      <c r="F435" t="s">
        <v>4885</v>
      </c>
      <c r="G435">
        <v>0</v>
      </c>
      <c r="H435">
        <v>0</v>
      </c>
      <c r="I435">
        <v>0</v>
      </c>
      <c r="J435">
        <v>0</v>
      </c>
      <c r="K435">
        <v>0</v>
      </c>
      <c r="L435">
        <v>0</v>
      </c>
      <c r="M435">
        <v>57</v>
      </c>
      <c r="N435">
        <v>0</v>
      </c>
      <c r="O435">
        <v>0</v>
      </c>
      <c r="P435">
        <v>0</v>
      </c>
      <c r="Q435">
        <v>0</v>
      </c>
    </row>
    <row r="436" spans="1:17" x14ac:dyDescent="0.2">
      <c r="A436" t="s">
        <v>17459</v>
      </c>
      <c r="B436" t="s">
        <v>84</v>
      </c>
      <c r="C436" t="s">
        <v>224</v>
      </c>
      <c r="D436" t="s">
        <v>17029</v>
      </c>
      <c r="E436" t="s">
        <v>79</v>
      </c>
      <c r="F436" t="s">
        <v>4887</v>
      </c>
      <c r="G436">
        <v>0</v>
      </c>
      <c r="H436">
        <v>57</v>
      </c>
      <c r="I436">
        <v>3</v>
      </c>
      <c r="J436">
        <v>45</v>
      </c>
      <c r="K436">
        <v>5</v>
      </c>
      <c r="L436">
        <v>4</v>
      </c>
      <c r="M436">
        <v>0</v>
      </c>
      <c r="N436">
        <v>0</v>
      </c>
      <c r="O436">
        <v>0</v>
      </c>
      <c r="P436">
        <v>0</v>
      </c>
      <c r="Q436">
        <v>0</v>
      </c>
    </row>
    <row r="437" spans="1:17" x14ac:dyDescent="0.2">
      <c r="A437" t="s">
        <v>17460</v>
      </c>
      <c r="B437" t="s">
        <v>84</v>
      </c>
      <c r="C437" t="s">
        <v>224</v>
      </c>
      <c r="D437" t="s">
        <v>17029</v>
      </c>
      <c r="E437" t="s">
        <v>79</v>
      </c>
      <c r="F437" t="s">
        <v>4889</v>
      </c>
      <c r="G437">
        <v>0</v>
      </c>
      <c r="H437">
        <v>0</v>
      </c>
      <c r="I437">
        <v>0</v>
      </c>
      <c r="J437">
        <v>0</v>
      </c>
      <c r="K437">
        <v>0</v>
      </c>
      <c r="L437">
        <v>0</v>
      </c>
      <c r="M437">
        <v>57</v>
      </c>
      <c r="N437">
        <v>0</v>
      </c>
      <c r="O437">
        <v>0</v>
      </c>
      <c r="P437">
        <v>0</v>
      </c>
      <c r="Q437">
        <v>0</v>
      </c>
    </row>
    <row r="438" spans="1:17" x14ac:dyDescent="0.2">
      <c r="A438" t="s">
        <v>17461</v>
      </c>
      <c r="B438" t="s">
        <v>84</v>
      </c>
      <c r="C438" t="s">
        <v>224</v>
      </c>
      <c r="D438" t="s">
        <v>17029</v>
      </c>
      <c r="E438" t="s">
        <v>79</v>
      </c>
      <c r="F438" t="s">
        <v>4871</v>
      </c>
      <c r="G438">
        <v>0</v>
      </c>
      <c r="H438">
        <v>0</v>
      </c>
      <c r="I438">
        <v>0</v>
      </c>
      <c r="J438">
        <v>0</v>
      </c>
      <c r="K438">
        <v>0</v>
      </c>
      <c r="L438">
        <v>0</v>
      </c>
      <c r="M438">
        <v>0</v>
      </c>
      <c r="N438">
        <v>51</v>
      </c>
      <c r="O438">
        <v>46</v>
      </c>
      <c r="P438">
        <v>4</v>
      </c>
      <c r="Q438">
        <v>1</v>
      </c>
    </row>
    <row r="439" spans="1:17" x14ac:dyDescent="0.2">
      <c r="A439" t="s">
        <v>17462</v>
      </c>
      <c r="B439" t="s">
        <v>84</v>
      </c>
      <c r="C439" t="s">
        <v>224</v>
      </c>
      <c r="D439" t="s">
        <v>17029</v>
      </c>
      <c r="E439" t="s">
        <v>79</v>
      </c>
      <c r="F439" t="s">
        <v>4873</v>
      </c>
      <c r="G439">
        <v>0</v>
      </c>
      <c r="H439">
        <v>0</v>
      </c>
      <c r="I439">
        <v>0</v>
      </c>
      <c r="J439">
        <v>0</v>
      </c>
      <c r="K439">
        <v>0</v>
      </c>
      <c r="L439">
        <v>0</v>
      </c>
      <c r="M439">
        <v>0</v>
      </c>
      <c r="N439">
        <v>42</v>
      </c>
      <c r="O439">
        <v>38</v>
      </c>
      <c r="P439">
        <v>3</v>
      </c>
      <c r="Q439">
        <v>1</v>
      </c>
    </row>
    <row r="440" spans="1:17" x14ac:dyDescent="0.2">
      <c r="A440" t="s">
        <v>17463</v>
      </c>
      <c r="B440" t="s">
        <v>84</v>
      </c>
      <c r="C440" t="s">
        <v>224</v>
      </c>
      <c r="D440" t="s">
        <v>17029</v>
      </c>
      <c r="E440" t="s">
        <v>79</v>
      </c>
      <c r="F440" t="s">
        <v>17019</v>
      </c>
      <c r="G440">
        <v>57</v>
      </c>
      <c r="H440">
        <v>0</v>
      </c>
      <c r="I440">
        <v>0</v>
      </c>
      <c r="J440">
        <v>0</v>
      </c>
      <c r="K440">
        <v>0</v>
      </c>
      <c r="L440">
        <v>0</v>
      </c>
      <c r="M440">
        <v>0</v>
      </c>
      <c r="N440">
        <v>0</v>
      </c>
      <c r="O440">
        <v>0</v>
      </c>
      <c r="P440">
        <v>0</v>
      </c>
      <c r="Q440">
        <v>0</v>
      </c>
    </row>
    <row r="441" spans="1:17" x14ac:dyDescent="0.2">
      <c r="A441" t="s">
        <v>17464</v>
      </c>
      <c r="B441" t="s">
        <v>84</v>
      </c>
      <c r="C441" t="s">
        <v>224</v>
      </c>
      <c r="D441" t="s">
        <v>17029</v>
      </c>
      <c r="E441" t="s">
        <v>81</v>
      </c>
      <c r="F441" t="s">
        <v>4875</v>
      </c>
      <c r="G441">
        <v>0</v>
      </c>
      <c r="H441">
        <v>80</v>
      </c>
      <c r="I441">
        <v>5</v>
      </c>
      <c r="J441">
        <v>65</v>
      </c>
      <c r="K441">
        <v>6</v>
      </c>
      <c r="L441">
        <v>4</v>
      </c>
      <c r="M441">
        <v>0</v>
      </c>
      <c r="N441">
        <v>0</v>
      </c>
      <c r="O441">
        <v>0</v>
      </c>
      <c r="P441">
        <v>0</v>
      </c>
      <c r="Q441">
        <v>0</v>
      </c>
    </row>
    <row r="442" spans="1:17" x14ac:dyDescent="0.2">
      <c r="A442" t="s">
        <v>17465</v>
      </c>
      <c r="B442" t="s">
        <v>84</v>
      </c>
      <c r="C442" t="s">
        <v>224</v>
      </c>
      <c r="D442" t="s">
        <v>17029</v>
      </c>
      <c r="E442" t="s">
        <v>81</v>
      </c>
      <c r="F442" t="s">
        <v>4877</v>
      </c>
      <c r="G442">
        <v>0</v>
      </c>
      <c r="H442">
        <v>80</v>
      </c>
      <c r="I442">
        <v>3</v>
      </c>
      <c r="J442">
        <v>66</v>
      </c>
      <c r="K442">
        <v>4</v>
      </c>
      <c r="L442">
        <v>7</v>
      </c>
      <c r="M442">
        <v>0</v>
      </c>
      <c r="N442">
        <v>0</v>
      </c>
      <c r="O442">
        <v>0</v>
      </c>
      <c r="P442">
        <v>0</v>
      </c>
      <c r="Q442">
        <v>0</v>
      </c>
    </row>
    <row r="443" spans="1:17" x14ac:dyDescent="0.2">
      <c r="A443" t="s">
        <v>17466</v>
      </c>
      <c r="B443" t="s">
        <v>84</v>
      </c>
      <c r="C443" t="s">
        <v>224</v>
      </c>
      <c r="D443" t="s">
        <v>17029</v>
      </c>
      <c r="E443" t="s">
        <v>81</v>
      </c>
      <c r="F443" t="s">
        <v>4879</v>
      </c>
      <c r="G443">
        <v>0</v>
      </c>
      <c r="H443">
        <v>0</v>
      </c>
      <c r="I443">
        <v>0</v>
      </c>
      <c r="J443">
        <v>0</v>
      </c>
      <c r="K443">
        <v>0</v>
      </c>
      <c r="L443">
        <v>0</v>
      </c>
      <c r="M443">
        <v>80</v>
      </c>
      <c r="N443">
        <v>0</v>
      </c>
      <c r="O443">
        <v>0</v>
      </c>
      <c r="P443">
        <v>0</v>
      </c>
      <c r="Q443">
        <v>0</v>
      </c>
    </row>
    <row r="444" spans="1:17" x14ac:dyDescent="0.2">
      <c r="A444" t="s">
        <v>17467</v>
      </c>
      <c r="B444" t="s">
        <v>84</v>
      </c>
      <c r="C444" t="s">
        <v>224</v>
      </c>
      <c r="D444" t="s">
        <v>17029</v>
      </c>
      <c r="E444" t="s">
        <v>81</v>
      </c>
      <c r="F444" t="s">
        <v>4881</v>
      </c>
      <c r="G444">
        <v>0</v>
      </c>
      <c r="H444">
        <v>80</v>
      </c>
      <c r="I444">
        <v>3</v>
      </c>
      <c r="J444">
        <v>66</v>
      </c>
      <c r="K444">
        <v>4</v>
      </c>
      <c r="L444">
        <v>7</v>
      </c>
      <c r="M444">
        <v>0</v>
      </c>
      <c r="N444">
        <v>0</v>
      </c>
      <c r="O444">
        <v>0</v>
      </c>
      <c r="P444">
        <v>0</v>
      </c>
      <c r="Q444">
        <v>0</v>
      </c>
    </row>
    <row r="445" spans="1:17" x14ac:dyDescent="0.2">
      <c r="A445" t="s">
        <v>17468</v>
      </c>
      <c r="B445" t="s">
        <v>84</v>
      </c>
      <c r="C445" t="s">
        <v>224</v>
      </c>
      <c r="D445" t="s">
        <v>17029</v>
      </c>
      <c r="E445" t="s">
        <v>81</v>
      </c>
      <c r="F445" t="s">
        <v>4883</v>
      </c>
      <c r="G445">
        <v>0</v>
      </c>
      <c r="H445">
        <v>80</v>
      </c>
      <c r="I445">
        <v>4</v>
      </c>
      <c r="J445">
        <v>65</v>
      </c>
      <c r="K445">
        <v>4</v>
      </c>
      <c r="L445">
        <v>7</v>
      </c>
      <c r="M445">
        <v>0</v>
      </c>
      <c r="N445">
        <v>0</v>
      </c>
      <c r="O445">
        <v>0</v>
      </c>
      <c r="P445">
        <v>0</v>
      </c>
      <c r="Q445">
        <v>0</v>
      </c>
    </row>
    <row r="446" spans="1:17" x14ac:dyDescent="0.2">
      <c r="A446" t="s">
        <v>17469</v>
      </c>
      <c r="B446" t="s">
        <v>84</v>
      </c>
      <c r="C446" t="s">
        <v>224</v>
      </c>
      <c r="D446" t="s">
        <v>17029</v>
      </c>
      <c r="E446" t="s">
        <v>81</v>
      </c>
      <c r="F446" t="s">
        <v>4885</v>
      </c>
      <c r="G446">
        <v>0</v>
      </c>
      <c r="H446">
        <v>0</v>
      </c>
      <c r="I446">
        <v>0</v>
      </c>
      <c r="J446">
        <v>0</v>
      </c>
      <c r="K446">
        <v>0</v>
      </c>
      <c r="L446">
        <v>0</v>
      </c>
      <c r="M446">
        <v>80</v>
      </c>
      <c r="N446">
        <v>0</v>
      </c>
      <c r="O446">
        <v>0</v>
      </c>
      <c r="P446">
        <v>0</v>
      </c>
      <c r="Q446">
        <v>0</v>
      </c>
    </row>
    <row r="447" spans="1:17" x14ac:dyDescent="0.2">
      <c r="A447" t="s">
        <v>17470</v>
      </c>
      <c r="B447" t="s">
        <v>84</v>
      </c>
      <c r="C447" t="s">
        <v>224</v>
      </c>
      <c r="D447" t="s">
        <v>17029</v>
      </c>
      <c r="E447" t="s">
        <v>81</v>
      </c>
      <c r="F447" t="s">
        <v>4887</v>
      </c>
      <c r="G447">
        <v>0</v>
      </c>
      <c r="H447">
        <v>80</v>
      </c>
      <c r="I447">
        <v>3</v>
      </c>
      <c r="J447">
        <v>67</v>
      </c>
      <c r="K447">
        <v>6</v>
      </c>
      <c r="L447">
        <v>4</v>
      </c>
      <c r="M447">
        <v>0</v>
      </c>
      <c r="N447">
        <v>0</v>
      </c>
      <c r="O447">
        <v>0</v>
      </c>
      <c r="P447">
        <v>0</v>
      </c>
      <c r="Q447">
        <v>0</v>
      </c>
    </row>
    <row r="448" spans="1:17" x14ac:dyDescent="0.2">
      <c r="A448" t="s">
        <v>17471</v>
      </c>
      <c r="B448" t="s">
        <v>84</v>
      </c>
      <c r="C448" t="s">
        <v>224</v>
      </c>
      <c r="D448" t="s">
        <v>17029</v>
      </c>
      <c r="E448" t="s">
        <v>81</v>
      </c>
      <c r="F448" t="s">
        <v>4889</v>
      </c>
      <c r="G448">
        <v>0</v>
      </c>
      <c r="H448">
        <v>0</v>
      </c>
      <c r="I448">
        <v>0</v>
      </c>
      <c r="J448">
        <v>0</v>
      </c>
      <c r="K448">
        <v>0</v>
      </c>
      <c r="L448">
        <v>0</v>
      </c>
      <c r="M448">
        <v>80</v>
      </c>
      <c r="N448">
        <v>0</v>
      </c>
      <c r="O448">
        <v>0</v>
      </c>
      <c r="P448">
        <v>0</v>
      </c>
      <c r="Q448">
        <v>0</v>
      </c>
    </row>
    <row r="449" spans="1:17" x14ac:dyDescent="0.2">
      <c r="A449" t="s">
        <v>17472</v>
      </c>
      <c r="B449" t="s">
        <v>84</v>
      </c>
      <c r="C449" t="s">
        <v>224</v>
      </c>
      <c r="D449" t="s">
        <v>17029</v>
      </c>
      <c r="E449" t="s">
        <v>81</v>
      </c>
      <c r="F449" t="s">
        <v>4871</v>
      </c>
      <c r="G449">
        <v>0</v>
      </c>
      <c r="H449">
        <v>0</v>
      </c>
      <c r="I449">
        <v>0</v>
      </c>
      <c r="J449">
        <v>0</v>
      </c>
      <c r="K449">
        <v>0</v>
      </c>
      <c r="L449">
        <v>0</v>
      </c>
      <c r="M449">
        <v>0</v>
      </c>
      <c r="N449">
        <v>67</v>
      </c>
      <c r="O449">
        <v>60</v>
      </c>
      <c r="P449">
        <v>6</v>
      </c>
      <c r="Q449">
        <v>1</v>
      </c>
    </row>
    <row r="450" spans="1:17" x14ac:dyDescent="0.2">
      <c r="A450" t="s">
        <v>17473</v>
      </c>
      <c r="B450" t="s">
        <v>84</v>
      </c>
      <c r="C450" t="s">
        <v>224</v>
      </c>
      <c r="D450" t="s">
        <v>17029</v>
      </c>
      <c r="E450" t="s">
        <v>81</v>
      </c>
      <c r="F450" t="s">
        <v>4873</v>
      </c>
      <c r="G450">
        <v>0</v>
      </c>
      <c r="H450">
        <v>0</v>
      </c>
      <c r="I450">
        <v>0</v>
      </c>
      <c r="J450">
        <v>0</v>
      </c>
      <c r="K450">
        <v>0</v>
      </c>
      <c r="L450">
        <v>0</v>
      </c>
      <c r="M450">
        <v>0</v>
      </c>
      <c r="N450">
        <v>60</v>
      </c>
      <c r="O450">
        <v>56</v>
      </c>
      <c r="P450">
        <v>3</v>
      </c>
      <c r="Q450">
        <v>1</v>
      </c>
    </row>
    <row r="451" spans="1:17" x14ac:dyDescent="0.2">
      <c r="A451" t="s">
        <v>17474</v>
      </c>
      <c r="B451" t="s">
        <v>84</v>
      </c>
      <c r="C451" t="s">
        <v>224</v>
      </c>
      <c r="D451" t="s">
        <v>17029</v>
      </c>
      <c r="E451" t="s">
        <v>81</v>
      </c>
      <c r="F451" t="s">
        <v>17019</v>
      </c>
      <c r="G451">
        <v>80</v>
      </c>
      <c r="H451">
        <v>0</v>
      </c>
      <c r="I451">
        <v>0</v>
      </c>
      <c r="J451">
        <v>0</v>
      </c>
      <c r="K451">
        <v>0</v>
      </c>
      <c r="L451">
        <v>0</v>
      </c>
      <c r="M451">
        <v>0</v>
      </c>
      <c r="N451">
        <v>0</v>
      </c>
      <c r="O451">
        <v>0</v>
      </c>
      <c r="P451">
        <v>0</v>
      </c>
      <c r="Q451">
        <v>0</v>
      </c>
    </row>
    <row r="452" spans="1:17" x14ac:dyDescent="0.2">
      <c r="A452" t="s">
        <v>17475</v>
      </c>
      <c r="B452" t="s">
        <v>84</v>
      </c>
      <c r="C452" t="s">
        <v>224</v>
      </c>
      <c r="D452" t="s">
        <v>17021</v>
      </c>
      <c r="E452" t="s">
        <v>81</v>
      </c>
      <c r="F452" t="s">
        <v>17022</v>
      </c>
      <c r="G452">
        <v>0</v>
      </c>
      <c r="H452">
        <v>0</v>
      </c>
      <c r="I452">
        <v>0</v>
      </c>
      <c r="J452">
        <v>0</v>
      </c>
      <c r="K452">
        <v>0</v>
      </c>
      <c r="L452">
        <v>0</v>
      </c>
      <c r="M452">
        <v>0</v>
      </c>
      <c r="N452">
        <v>3</v>
      </c>
      <c r="O452">
        <v>3</v>
      </c>
      <c r="P452">
        <v>0</v>
      </c>
      <c r="Q452">
        <v>0</v>
      </c>
    </row>
    <row r="453" spans="1:17" x14ac:dyDescent="0.2">
      <c r="A453" t="s">
        <v>17476</v>
      </c>
      <c r="B453" t="s">
        <v>84</v>
      </c>
      <c r="C453" t="s">
        <v>224</v>
      </c>
      <c r="D453" t="s">
        <v>17021</v>
      </c>
      <c r="E453" t="s">
        <v>81</v>
      </c>
      <c r="F453" t="s">
        <v>17019</v>
      </c>
      <c r="G453">
        <v>3</v>
      </c>
      <c r="H453">
        <v>0</v>
      </c>
      <c r="I453">
        <v>0</v>
      </c>
      <c r="J453">
        <v>0</v>
      </c>
      <c r="K453">
        <v>0</v>
      </c>
      <c r="L453">
        <v>0</v>
      </c>
      <c r="M453">
        <v>0</v>
      </c>
      <c r="N453">
        <v>0</v>
      </c>
      <c r="O453">
        <v>0</v>
      </c>
      <c r="P453">
        <v>0</v>
      </c>
      <c r="Q453">
        <v>0</v>
      </c>
    </row>
    <row r="454" spans="1:17" x14ac:dyDescent="0.2">
      <c r="A454" t="s">
        <v>17477</v>
      </c>
      <c r="B454" t="s">
        <v>84</v>
      </c>
      <c r="C454" t="s">
        <v>224</v>
      </c>
      <c r="D454" t="s">
        <v>17025</v>
      </c>
      <c r="E454" t="s">
        <v>79</v>
      </c>
      <c r="F454" t="s">
        <v>17019</v>
      </c>
      <c r="G454">
        <v>7</v>
      </c>
      <c r="H454">
        <v>0</v>
      </c>
      <c r="I454">
        <v>0</v>
      </c>
      <c r="J454">
        <v>0</v>
      </c>
      <c r="K454">
        <v>0</v>
      </c>
      <c r="L454">
        <v>0</v>
      </c>
      <c r="M454">
        <v>0</v>
      </c>
      <c r="N454">
        <v>0</v>
      </c>
      <c r="O454">
        <v>0</v>
      </c>
      <c r="P454">
        <v>0</v>
      </c>
      <c r="Q454">
        <v>0</v>
      </c>
    </row>
    <row r="455" spans="1:17" x14ac:dyDescent="0.2">
      <c r="A455" t="s">
        <v>17478</v>
      </c>
      <c r="B455" t="s">
        <v>84</v>
      </c>
      <c r="C455" t="s">
        <v>224</v>
      </c>
      <c r="D455" t="s">
        <v>17025</v>
      </c>
      <c r="E455" t="s">
        <v>81</v>
      </c>
      <c r="F455" t="s">
        <v>17019</v>
      </c>
      <c r="G455">
        <v>5</v>
      </c>
      <c r="H455">
        <v>0</v>
      </c>
      <c r="I455">
        <v>0</v>
      </c>
      <c r="J455">
        <v>0</v>
      </c>
      <c r="K455">
        <v>0</v>
      </c>
      <c r="L455">
        <v>0</v>
      </c>
      <c r="M455">
        <v>0</v>
      </c>
      <c r="N455">
        <v>0</v>
      </c>
      <c r="O455">
        <v>0</v>
      </c>
      <c r="P455">
        <v>0</v>
      </c>
      <c r="Q455">
        <v>0</v>
      </c>
    </row>
    <row r="456" spans="1:17" x14ac:dyDescent="0.2">
      <c r="A456" t="s">
        <v>17479</v>
      </c>
      <c r="B456" t="s">
        <v>84</v>
      </c>
      <c r="C456" t="s">
        <v>225</v>
      </c>
      <c r="D456" t="s">
        <v>17027</v>
      </c>
      <c r="E456" t="s">
        <v>79</v>
      </c>
      <c r="F456" t="s">
        <v>17019</v>
      </c>
      <c r="G456">
        <v>1</v>
      </c>
      <c r="H456">
        <v>0</v>
      </c>
      <c r="I456">
        <v>0</v>
      </c>
      <c r="J456">
        <v>0</v>
      </c>
      <c r="K456">
        <v>0</v>
      </c>
      <c r="L456">
        <v>0</v>
      </c>
      <c r="M456">
        <v>0</v>
      </c>
      <c r="N456">
        <v>0</v>
      </c>
      <c r="O456">
        <v>0</v>
      </c>
      <c r="P456">
        <v>0</v>
      </c>
      <c r="Q456">
        <v>0</v>
      </c>
    </row>
    <row r="457" spans="1:17" x14ac:dyDescent="0.2">
      <c r="A457" t="s">
        <v>17480</v>
      </c>
      <c r="B457" t="s">
        <v>84</v>
      </c>
      <c r="C457" t="s">
        <v>225</v>
      </c>
      <c r="D457" t="s">
        <v>17029</v>
      </c>
      <c r="E457" t="s">
        <v>79</v>
      </c>
      <c r="F457" t="s">
        <v>4875</v>
      </c>
      <c r="G457">
        <v>0</v>
      </c>
      <c r="H457">
        <v>38</v>
      </c>
      <c r="I457">
        <v>8</v>
      </c>
      <c r="J457">
        <v>29</v>
      </c>
      <c r="K457">
        <v>1</v>
      </c>
      <c r="L457">
        <v>0</v>
      </c>
      <c r="M457">
        <v>0</v>
      </c>
      <c r="N457">
        <v>0</v>
      </c>
      <c r="O457">
        <v>0</v>
      </c>
      <c r="P457">
        <v>0</v>
      </c>
      <c r="Q457">
        <v>0</v>
      </c>
    </row>
    <row r="458" spans="1:17" x14ac:dyDescent="0.2">
      <c r="A458" t="s">
        <v>17481</v>
      </c>
      <c r="B458" t="s">
        <v>84</v>
      </c>
      <c r="C458" t="s">
        <v>225</v>
      </c>
      <c r="D458" t="s">
        <v>17029</v>
      </c>
      <c r="E458" t="s">
        <v>79</v>
      </c>
      <c r="F458" t="s">
        <v>4877</v>
      </c>
      <c r="G458">
        <v>0</v>
      </c>
      <c r="H458">
        <v>38</v>
      </c>
      <c r="I458">
        <v>7</v>
      </c>
      <c r="J458">
        <v>30</v>
      </c>
      <c r="K458">
        <v>1</v>
      </c>
      <c r="L458">
        <v>0</v>
      </c>
      <c r="M458">
        <v>0</v>
      </c>
      <c r="N458">
        <v>0</v>
      </c>
      <c r="O458">
        <v>0</v>
      </c>
      <c r="P458">
        <v>0</v>
      </c>
      <c r="Q458">
        <v>0</v>
      </c>
    </row>
    <row r="459" spans="1:17" x14ac:dyDescent="0.2">
      <c r="A459" t="s">
        <v>17482</v>
      </c>
      <c r="B459" t="s">
        <v>84</v>
      </c>
      <c r="C459" t="s">
        <v>225</v>
      </c>
      <c r="D459" t="s">
        <v>17029</v>
      </c>
      <c r="E459" t="s">
        <v>79</v>
      </c>
      <c r="F459" t="s">
        <v>4879</v>
      </c>
      <c r="G459">
        <v>0</v>
      </c>
      <c r="H459">
        <v>0</v>
      </c>
      <c r="I459">
        <v>0</v>
      </c>
      <c r="J459">
        <v>0</v>
      </c>
      <c r="K459">
        <v>0</v>
      </c>
      <c r="L459">
        <v>0</v>
      </c>
      <c r="M459">
        <v>38</v>
      </c>
      <c r="N459">
        <v>0</v>
      </c>
      <c r="O459">
        <v>0</v>
      </c>
      <c r="P459">
        <v>0</v>
      </c>
      <c r="Q459">
        <v>0</v>
      </c>
    </row>
    <row r="460" spans="1:17" x14ac:dyDescent="0.2">
      <c r="A460" t="s">
        <v>17483</v>
      </c>
      <c r="B460" t="s">
        <v>84</v>
      </c>
      <c r="C460" t="s">
        <v>225</v>
      </c>
      <c r="D460" t="s">
        <v>17029</v>
      </c>
      <c r="E460" t="s">
        <v>79</v>
      </c>
      <c r="F460" t="s">
        <v>4881</v>
      </c>
      <c r="G460">
        <v>0</v>
      </c>
      <c r="H460">
        <v>38</v>
      </c>
      <c r="I460">
        <v>7</v>
      </c>
      <c r="J460">
        <v>30</v>
      </c>
      <c r="K460">
        <v>1</v>
      </c>
      <c r="L460">
        <v>0</v>
      </c>
      <c r="M460">
        <v>0</v>
      </c>
      <c r="N460">
        <v>0</v>
      </c>
      <c r="O460">
        <v>0</v>
      </c>
      <c r="P460">
        <v>0</v>
      </c>
      <c r="Q460">
        <v>0</v>
      </c>
    </row>
    <row r="461" spans="1:17" x14ac:dyDescent="0.2">
      <c r="A461" t="s">
        <v>17484</v>
      </c>
      <c r="B461" t="s">
        <v>84</v>
      </c>
      <c r="C461" t="s">
        <v>225</v>
      </c>
      <c r="D461" t="s">
        <v>17029</v>
      </c>
      <c r="E461" t="s">
        <v>79</v>
      </c>
      <c r="F461" t="s">
        <v>4883</v>
      </c>
      <c r="G461">
        <v>0</v>
      </c>
      <c r="H461">
        <v>38</v>
      </c>
      <c r="I461">
        <v>7</v>
      </c>
      <c r="J461">
        <v>30</v>
      </c>
      <c r="K461">
        <v>1</v>
      </c>
      <c r="L461">
        <v>0</v>
      </c>
      <c r="M461">
        <v>0</v>
      </c>
      <c r="N461">
        <v>0</v>
      </c>
      <c r="O461">
        <v>0</v>
      </c>
      <c r="P461">
        <v>0</v>
      </c>
      <c r="Q461">
        <v>0</v>
      </c>
    </row>
    <row r="462" spans="1:17" x14ac:dyDescent="0.2">
      <c r="A462" t="s">
        <v>17485</v>
      </c>
      <c r="B462" t="s">
        <v>84</v>
      </c>
      <c r="C462" t="s">
        <v>225</v>
      </c>
      <c r="D462" t="s">
        <v>17029</v>
      </c>
      <c r="E462" t="s">
        <v>79</v>
      </c>
      <c r="F462" t="s">
        <v>4885</v>
      </c>
      <c r="G462">
        <v>0</v>
      </c>
      <c r="H462">
        <v>0</v>
      </c>
      <c r="I462">
        <v>0</v>
      </c>
      <c r="J462">
        <v>0</v>
      </c>
      <c r="K462">
        <v>0</v>
      </c>
      <c r="L462">
        <v>0</v>
      </c>
      <c r="M462">
        <v>38</v>
      </c>
      <c r="N462">
        <v>0</v>
      </c>
      <c r="O462">
        <v>0</v>
      </c>
      <c r="P462">
        <v>0</v>
      </c>
      <c r="Q462">
        <v>0</v>
      </c>
    </row>
    <row r="463" spans="1:17" x14ac:dyDescent="0.2">
      <c r="A463" t="s">
        <v>17486</v>
      </c>
      <c r="B463" t="s">
        <v>84</v>
      </c>
      <c r="C463" t="s">
        <v>225</v>
      </c>
      <c r="D463" t="s">
        <v>17029</v>
      </c>
      <c r="E463" t="s">
        <v>79</v>
      </c>
      <c r="F463" t="s">
        <v>4887</v>
      </c>
      <c r="G463">
        <v>0</v>
      </c>
      <c r="H463">
        <v>38</v>
      </c>
      <c r="I463">
        <v>7</v>
      </c>
      <c r="J463">
        <v>31</v>
      </c>
      <c r="K463">
        <v>0</v>
      </c>
      <c r="L463">
        <v>0</v>
      </c>
      <c r="M463">
        <v>0</v>
      </c>
      <c r="N463">
        <v>0</v>
      </c>
      <c r="O463">
        <v>0</v>
      </c>
      <c r="P463">
        <v>0</v>
      </c>
      <c r="Q463">
        <v>0</v>
      </c>
    </row>
    <row r="464" spans="1:17" x14ac:dyDescent="0.2">
      <c r="A464" t="s">
        <v>17487</v>
      </c>
      <c r="B464" t="s">
        <v>84</v>
      </c>
      <c r="C464" t="s">
        <v>225</v>
      </c>
      <c r="D464" t="s">
        <v>17029</v>
      </c>
      <c r="E464" t="s">
        <v>79</v>
      </c>
      <c r="F464" t="s">
        <v>4889</v>
      </c>
      <c r="G464">
        <v>0</v>
      </c>
      <c r="H464">
        <v>0</v>
      </c>
      <c r="I464">
        <v>0</v>
      </c>
      <c r="J464">
        <v>0</v>
      </c>
      <c r="K464">
        <v>0</v>
      </c>
      <c r="L464">
        <v>0</v>
      </c>
      <c r="M464">
        <v>38</v>
      </c>
      <c r="N464">
        <v>0</v>
      </c>
      <c r="O464">
        <v>0</v>
      </c>
      <c r="P464">
        <v>0</v>
      </c>
      <c r="Q464">
        <v>0</v>
      </c>
    </row>
    <row r="465" spans="1:17" x14ac:dyDescent="0.2">
      <c r="A465" t="s">
        <v>17488</v>
      </c>
      <c r="B465" t="s">
        <v>84</v>
      </c>
      <c r="C465" t="s">
        <v>225</v>
      </c>
      <c r="D465" t="s">
        <v>17029</v>
      </c>
      <c r="E465" t="s">
        <v>79</v>
      </c>
      <c r="F465" t="s">
        <v>4871</v>
      </c>
      <c r="G465">
        <v>0</v>
      </c>
      <c r="H465">
        <v>0</v>
      </c>
      <c r="I465">
        <v>0</v>
      </c>
      <c r="J465">
        <v>0</v>
      </c>
      <c r="K465">
        <v>0</v>
      </c>
      <c r="L465">
        <v>0</v>
      </c>
      <c r="M465">
        <v>0</v>
      </c>
      <c r="N465">
        <v>35</v>
      </c>
      <c r="O465">
        <v>35</v>
      </c>
      <c r="P465">
        <v>0</v>
      </c>
      <c r="Q465">
        <v>0</v>
      </c>
    </row>
    <row r="466" spans="1:17" x14ac:dyDescent="0.2">
      <c r="A466" t="s">
        <v>17489</v>
      </c>
      <c r="B466" t="s">
        <v>84</v>
      </c>
      <c r="C466" t="s">
        <v>225</v>
      </c>
      <c r="D466" t="s">
        <v>17029</v>
      </c>
      <c r="E466" t="s">
        <v>79</v>
      </c>
      <c r="F466" t="s">
        <v>4873</v>
      </c>
      <c r="G466">
        <v>0</v>
      </c>
      <c r="H466">
        <v>0</v>
      </c>
      <c r="I466">
        <v>0</v>
      </c>
      <c r="J466">
        <v>0</v>
      </c>
      <c r="K466">
        <v>0</v>
      </c>
      <c r="L466">
        <v>0</v>
      </c>
      <c r="M466">
        <v>0</v>
      </c>
      <c r="N466">
        <v>28</v>
      </c>
      <c r="O466">
        <v>28</v>
      </c>
      <c r="P466">
        <v>0</v>
      </c>
      <c r="Q466">
        <v>0</v>
      </c>
    </row>
    <row r="467" spans="1:17" x14ac:dyDescent="0.2">
      <c r="A467" t="s">
        <v>17490</v>
      </c>
      <c r="B467" t="s">
        <v>84</v>
      </c>
      <c r="C467" t="s">
        <v>225</v>
      </c>
      <c r="D467" t="s">
        <v>17029</v>
      </c>
      <c r="E467" t="s">
        <v>79</v>
      </c>
      <c r="F467" t="s">
        <v>17019</v>
      </c>
      <c r="G467">
        <v>38</v>
      </c>
      <c r="H467">
        <v>0</v>
      </c>
      <c r="I467">
        <v>0</v>
      </c>
      <c r="J467">
        <v>0</v>
      </c>
      <c r="K467">
        <v>0</v>
      </c>
      <c r="L467">
        <v>0</v>
      </c>
      <c r="M467">
        <v>0</v>
      </c>
      <c r="N467">
        <v>0</v>
      </c>
      <c r="O467">
        <v>0</v>
      </c>
      <c r="P467">
        <v>0</v>
      </c>
      <c r="Q467">
        <v>0</v>
      </c>
    </row>
    <row r="468" spans="1:17" x14ac:dyDescent="0.2">
      <c r="A468" t="s">
        <v>17491</v>
      </c>
      <c r="B468" t="s">
        <v>84</v>
      </c>
      <c r="C468" t="s">
        <v>225</v>
      </c>
      <c r="D468" t="s">
        <v>17029</v>
      </c>
      <c r="E468" t="s">
        <v>81</v>
      </c>
      <c r="F468" t="s">
        <v>4875</v>
      </c>
      <c r="G468">
        <v>0</v>
      </c>
      <c r="H468">
        <v>22</v>
      </c>
      <c r="I468">
        <v>0</v>
      </c>
      <c r="J468">
        <v>18</v>
      </c>
      <c r="K468">
        <v>1</v>
      </c>
      <c r="L468">
        <v>3</v>
      </c>
      <c r="M468">
        <v>0</v>
      </c>
      <c r="N468">
        <v>0</v>
      </c>
      <c r="O468">
        <v>0</v>
      </c>
      <c r="P468">
        <v>0</v>
      </c>
      <c r="Q468">
        <v>0</v>
      </c>
    </row>
    <row r="469" spans="1:17" x14ac:dyDescent="0.2">
      <c r="A469" t="s">
        <v>17492</v>
      </c>
      <c r="B469" t="s">
        <v>84</v>
      </c>
      <c r="C469" t="s">
        <v>225</v>
      </c>
      <c r="D469" t="s">
        <v>17029</v>
      </c>
      <c r="E469" t="s">
        <v>81</v>
      </c>
      <c r="F469" t="s">
        <v>4877</v>
      </c>
      <c r="G469">
        <v>0</v>
      </c>
      <c r="H469">
        <v>22</v>
      </c>
      <c r="I469">
        <v>0</v>
      </c>
      <c r="J469">
        <v>17</v>
      </c>
      <c r="K469">
        <v>2</v>
      </c>
      <c r="L469">
        <v>3</v>
      </c>
      <c r="M469">
        <v>0</v>
      </c>
      <c r="N469">
        <v>0</v>
      </c>
      <c r="O469">
        <v>0</v>
      </c>
      <c r="P469">
        <v>0</v>
      </c>
      <c r="Q469">
        <v>0</v>
      </c>
    </row>
    <row r="470" spans="1:17" x14ac:dyDescent="0.2">
      <c r="A470" t="s">
        <v>17493</v>
      </c>
      <c r="B470" t="s">
        <v>84</v>
      </c>
      <c r="C470" t="s">
        <v>225</v>
      </c>
      <c r="D470" t="s">
        <v>17029</v>
      </c>
      <c r="E470" t="s">
        <v>81</v>
      </c>
      <c r="F470" t="s">
        <v>4879</v>
      </c>
      <c r="G470">
        <v>0</v>
      </c>
      <c r="H470">
        <v>0</v>
      </c>
      <c r="I470">
        <v>0</v>
      </c>
      <c r="J470">
        <v>0</v>
      </c>
      <c r="K470">
        <v>0</v>
      </c>
      <c r="L470">
        <v>0</v>
      </c>
      <c r="M470">
        <v>22</v>
      </c>
      <c r="N470">
        <v>0</v>
      </c>
      <c r="O470">
        <v>0</v>
      </c>
      <c r="P470">
        <v>0</v>
      </c>
      <c r="Q470">
        <v>0</v>
      </c>
    </row>
    <row r="471" spans="1:17" x14ac:dyDescent="0.2">
      <c r="A471" t="s">
        <v>17494</v>
      </c>
      <c r="B471" t="s">
        <v>84</v>
      </c>
      <c r="C471" t="s">
        <v>225</v>
      </c>
      <c r="D471" t="s">
        <v>17029</v>
      </c>
      <c r="E471" t="s">
        <v>81</v>
      </c>
      <c r="F471" t="s">
        <v>4881</v>
      </c>
      <c r="G471">
        <v>0</v>
      </c>
      <c r="H471">
        <v>22</v>
      </c>
      <c r="I471">
        <v>0</v>
      </c>
      <c r="J471">
        <v>17</v>
      </c>
      <c r="K471">
        <v>2</v>
      </c>
      <c r="L471">
        <v>3</v>
      </c>
      <c r="M471">
        <v>0</v>
      </c>
      <c r="N471">
        <v>0</v>
      </c>
      <c r="O471">
        <v>0</v>
      </c>
      <c r="P471">
        <v>0</v>
      </c>
      <c r="Q471">
        <v>0</v>
      </c>
    </row>
    <row r="472" spans="1:17" x14ac:dyDescent="0.2">
      <c r="A472" t="s">
        <v>17495</v>
      </c>
      <c r="B472" t="s">
        <v>84</v>
      </c>
      <c r="C472" t="s">
        <v>225</v>
      </c>
      <c r="D472" t="s">
        <v>17029</v>
      </c>
      <c r="E472" t="s">
        <v>81</v>
      </c>
      <c r="F472" t="s">
        <v>4883</v>
      </c>
      <c r="G472">
        <v>0</v>
      </c>
      <c r="H472">
        <v>22</v>
      </c>
      <c r="I472">
        <v>0</v>
      </c>
      <c r="J472">
        <v>18</v>
      </c>
      <c r="K472">
        <v>1</v>
      </c>
      <c r="L472">
        <v>3</v>
      </c>
      <c r="M472">
        <v>0</v>
      </c>
      <c r="N472">
        <v>0</v>
      </c>
      <c r="O472">
        <v>0</v>
      </c>
      <c r="P472">
        <v>0</v>
      </c>
      <c r="Q472">
        <v>0</v>
      </c>
    </row>
    <row r="473" spans="1:17" x14ac:dyDescent="0.2">
      <c r="A473" t="s">
        <v>17496</v>
      </c>
      <c r="B473" t="s">
        <v>84</v>
      </c>
      <c r="C473" t="s">
        <v>225</v>
      </c>
      <c r="D473" t="s">
        <v>17029</v>
      </c>
      <c r="E473" t="s">
        <v>81</v>
      </c>
      <c r="F473" t="s">
        <v>4885</v>
      </c>
      <c r="G473">
        <v>0</v>
      </c>
      <c r="H473">
        <v>0</v>
      </c>
      <c r="I473">
        <v>0</v>
      </c>
      <c r="J473">
        <v>0</v>
      </c>
      <c r="K473">
        <v>0</v>
      </c>
      <c r="L473">
        <v>0</v>
      </c>
      <c r="M473">
        <v>22</v>
      </c>
      <c r="N473">
        <v>0</v>
      </c>
      <c r="O473">
        <v>0</v>
      </c>
      <c r="P473">
        <v>0</v>
      </c>
      <c r="Q473">
        <v>0</v>
      </c>
    </row>
    <row r="474" spans="1:17" x14ac:dyDescent="0.2">
      <c r="A474" t="s">
        <v>17497</v>
      </c>
      <c r="B474" t="s">
        <v>84</v>
      </c>
      <c r="C474" t="s">
        <v>225</v>
      </c>
      <c r="D474" t="s">
        <v>17029</v>
      </c>
      <c r="E474" t="s">
        <v>81</v>
      </c>
      <c r="F474" t="s">
        <v>4887</v>
      </c>
      <c r="G474">
        <v>0</v>
      </c>
      <c r="H474">
        <v>22</v>
      </c>
      <c r="I474">
        <v>0</v>
      </c>
      <c r="J474">
        <v>17</v>
      </c>
      <c r="K474">
        <v>2</v>
      </c>
      <c r="L474">
        <v>3</v>
      </c>
      <c r="M474">
        <v>0</v>
      </c>
      <c r="N474">
        <v>0</v>
      </c>
      <c r="O474">
        <v>0</v>
      </c>
      <c r="P474">
        <v>0</v>
      </c>
      <c r="Q474">
        <v>0</v>
      </c>
    </row>
    <row r="475" spans="1:17" x14ac:dyDescent="0.2">
      <c r="A475" t="s">
        <v>17498</v>
      </c>
      <c r="B475" t="s">
        <v>84</v>
      </c>
      <c r="C475" t="s">
        <v>225</v>
      </c>
      <c r="D475" t="s">
        <v>17029</v>
      </c>
      <c r="E475" t="s">
        <v>81</v>
      </c>
      <c r="F475" t="s">
        <v>4889</v>
      </c>
      <c r="G475">
        <v>0</v>
      </c>
      <c r="H475">
        <v>0</v>
      </c>
      <c r="I475">
        <v>0</v>
      </c>
      <c r="J475">
        <v>0</v>
      </c>
      <c r="K475">
        <v>0</v>
      </c>
      <c r="L475">
        <v>0</v>
      </c>
      <c r="M475">
        <v>22</v>
      </c>
      <c r="N475">
        <v>0</v>
      </c>
      <c r="O475">
        <v>0</v>
      </c>
      <c r="P475">
        <v>0</v>
      </c>
      <c r="Q475">
        <v>0</v>
      </c>
    </row>
    <row r="476" spans="1:17" x14ac:dyDescent="0.2">
      <c r="A476" t="s">
        <v>17499</v>
      </c>
      <c r="B476" t="s">
        <v>84</v>
      </c>
      <c r="C476" t="s">
        <v>225</v>
      </c>
      <c r="D476" t="s">
        <v>17029</v>
      </c>
      <c r="E476" t="s">
        <v>81</v>
      </c>
      <c r="F476" t="s">
        <v>4871</v>
      </c>
      <c r="G476">
        <v>0</v>
      </c>
      <c r="H476">
        <v>0</v>
      </c>
      <c r="I476">
        <v>0</v>
      </c>
      <c r="J476">
        <v>0</v>
      </c>
      <c r="K476">
        <v>0</v>
      </c>
      <c r="L476">
        <v>0</v>
      </c>
      <c r="M476">
        <v>0</v>
      </c>
      <c r="N476">
        <v>18</v>
      </c>
      <c r="O476">
        <v>17</v>
      </c>
      <c r="P476">
        <v>1</v>
      </c>
      <c r="Q476">
        <v>0</v>
      </c>
    </row>
    <row r="477" spans="1:17" x14ac:dyDescent="0.2">
      <c r="A477" t="s">
        <v>17500</v>
      </c>
      <c r="B477" t="s">
        <v>84</v>
      </c>
      <c r="C477" t="s">
        <v>225</v>
      </c>
      <c r="D477" t="s">
        <v>17029</v>
      </c>
      <c r="E477" t="s">
        <v>81</v>
      </c>
      <c r="F477" t="s">
        <v>4873</v>
      </c>
      <c r="G477">
        <v>0</v>
      </c>
      <c r="H477">
        <v>0</v>
      </c>
      <c r="I477">
        <v>0</v>
      </c>
      <c r="J477">
        <v>0</v>
      </c>
      <c r="K477">
        <v>0</v>
      </c>
      <c r="L477">
        <v>0</v>
      </c>
      <c r="M477">
        <v>0</v>
      </c>
      <c r="N477">
        <v>10</v>
      </c>
      <c r="O477">
        <v>10</v>
      </c>
      <c r="P477">
        <v>0</v>
      </c>
      <c r="Q477">
        <v>0</v>
      </c>
    </row>
    <row r="478" spans="1:17" x14ac:dyDescent="0.2">
      <c r="A478" t="s">
        <v>17501</v>
      </c>
      <c r="B478" t="s">
        <v>84</v>
      </c>
      <c r="C478" t="s">
        <v>225</v>
      </c>
      <c r="D478" t="s">
        <v>17029</v>
      </c>
      <c r="E478" t="s">
        <v>81</v>
      </c>
      <c r="F478" t="s">
        <v>17019</v>
      </c>
      <c r="G478">
        <v>22</v>
      </c>
      <c r="H478">
        <v>0</v>
      </c>
      <c r="I478">
        <v>0</v>
      </c>
      <c r="J478">
        <v>0</v>
      </c>
      <c r="K478">
        <v>0</v>
      </c>
      <c r="L478">
        <v>0</v>
      </c>
      <c r="M478">
        <v>0</v>
      </c>
      <c r="N478">
        <v>0</v>
      </c>
      <c r="O478">
        <v>0</v>
      </c>
      <c r="P478">
        <v>0</v>
      </c>
      <c r="Q478">
        <v>0</v>
      </c>
    </row>
    <row r="479" spans="1:17" x14ac:dyDescent="0.2">
      <c r="A479" t="s">
        <v>17502</v>
      </c>
      <c r="B479" t="s">
        <v>84</v>
      </c>
      <c r="C479" t="s">
        <v>225</v>
      </c>
      <c r="D479" t="s">
        <v>17021</v>
      </c>
      <c r="E479" t="s">
        <v>79</v>
      </c>
      <c r="F479" t="s">
        <v>17022</v>
      </c>
      <c r="G479">
        <v>0</v>
      </c>
      <c r="H479">
        <v>0</v>
      </c>
      <c r="I479">
        <v>0</v>
      </c>
      <c r="J479">
        <v>0</v>
      </c>
      <c r="K479">
        <v>0</v>
      </c>
      <c r="L479">
        <v>0</v>
      </c>
      <c r="M479">
        <v>0</v>
      </c>
      <c r="N479">
        <v>4</v>
      </c>
      <c r="O479">
        <v>4</v>
      </c>
      <c r="P479">
        <v>0</v>
      </c>
      <c r="Q479">
        <v>0</v>
      </c>
    </row>
    <row r="480" spans="1:17" x14ac:dyDescent="0.2">
      <c r="A480" t="s">
        <v>17503</v>
      </c>
      <c r="B480" t="s">
        <v>84</v>
      </c>
      <c r="C480" t="s">
        <v>225</v>
      </c>
      <c r="D480" t="s">
        <v>17021</v>
      </c>
      <c r="E480" t="s">
        <v>79</v>
      </c>
      <c r="F480" t="s">
        <v>17019</v>
      </c>
      <c r="G480">
        <v>4</v>
      </c>
      <c r="H480">
        <v>0</v>
      </c>
      <c r="I480">
        <v>0</v>
      </c>
      <c r="J480">
        <v>0</v>
      </c>
      <c r="K480">
        <v>0</v>
      </c>
      <c r="L480">
        <v>0</v>
      </c>
      <c r="M480">
        <v>0</v>
      </c>
      <c r="N480">
        <v>0</v>
      </c>
      <c r="O480">
        <v>0</v>
      </c>
      <c r="P480">
        <v>0</v>
      </c>
      <c r="Q480">
        <v>0</v>
      </c>
    </row>
    <row r="481" spans="1:17" x14ac:dyDescent="0.2">
      <c r="A481" t="s">
        <v>17504</v>
      </c>
      <c r="B481" t="s">
        <v>84</v>
      </c>
      <c r="C481" t="s">
        <v>225</v>
      </c>
      <c r="D481" t="s">
        <v>17021</v>
      </c>
      <c r="E481" t="s">
        <v>81</v>
      </c>
      <c r="F481" t="s">
        <v>17022</v>
      </c>
      <c r="G481">
        <v>0</v>
      </c>
      <c r="H481">
        <v>0</v>
      </c>
      <c r="I481">
        <v>0</v>
      </c>
      <c r="J481">
        <v>0</v>
      </c>
      <c r="K481">
        <v>0</v>
      </c>
      <c r="L481">
        <v>0</v>
      </c>
      <c r="M481">
        <v>0</v>
      </c>
      <c r="N481">
        <v>1</v>
      </c>
      <c r="O481">
        <v>1</v>
      </c>
      <c r="P481">
        <v>0</v>
      </c>
      <c r="Q481">
        <v>0</v>
      </c>
    </row>
    <row r="482" spans="1:17" x14ac:dyDescent="0.2">
      <c r="A482" t="s">
        <v>17505</v>
      </c>
      <c r="B482" t="s">
        <v>89</v>
      </c>
      <c r="C482" t="s">
        <v>204</v>
      </c>
      <c r="D482" t="s">
        <v>17029</v>
      </c>
      <c r="E482" t="s">
        <v>79</v>
      </c>
      <c r="F482" t="s">
        <v>17019</v>
      </c>
      <c r="G482">
        <v>2</v>
      </c>
      <c r="H482">
        <v>0</v>
      </c>
      <c r="I482">
        <v>0</v>
      </c>
      <c r="J482">
        <v>0</v>
      </c>
      <c r="K482">
        <v>0</v>
      </c>
      <c r="L482">
        <v>0</v>
      </c>
      <c r="M482">
        <v>0</v>
      </c>
      <c r="N482">
        <v>0</v>
      </c>
      <c r="O482">
        <v>0</v>
      </c>
      <c r="P482">
        <v>0</v>
      </c>
      <c r="Q482">
        <v>0</v>
      </c>
    </row>
    <row r="483" spans="1:17" x14ac:dyDescent="0.2">
      <c r="A483" t="s">
        <v>17506</v>
      </c>
      <c r="B483" t="s">
        <v>89</v>
      </c>
      <c r="C483" t="s">
        <v>214</v>
      </c>
      <c r="D483" t="s">
        <v>17029</v>
      </c>
      <c r="E483" t="s">
        <v>79</v>
      </c>
      <c r="F483" t="s">
        <v>4875</v>
      </c>
      <c r="G483">
        <v>0</v>
      </c>
      <c r="H483">
        <v>1</v>
      </c>
      <c r="I483">
        <v>1</v>
      </c>
      <c r="J483">
        <v>0</v>
      </c>
      <c r="K483">
        <v>0</v>
      </c>
      <c r="L483">
        <v>0</v>
      </c>
      <c r="M483">
        <v>0</v>
      </c>
      <c r="N483">
        <v>0</v>
      </c>
      <c r="O483">
        <v>0</v>
      </c>
      <c r="P483">
        <v>0</v>
      </c>
      <c r="Q483">
        <v>0</v>
      </c>
    </row>
    <row r="484" spans="1:17" x14ac:dyDescent="0.2">
      <c r="A484" t="s">
        <v>17507</v>
      </c>
      <c r="B484" t="s">
        <v>89</v>
      </c>
      <c r="C484" t="s">
        <v>214</v>
      </c>
      <c r="D484" t="s">
        <v>17029</v>
      </c>
      <c r="E484" t="s">
        <v>79</v>
      </c>
      <c r="F484" t="s">
        <v>4877</v>
      </c>
      <c r="G484">
        <v>0</v>
      </c>
      <c r="H484">
        <v>1</v>
      </c>
      <c r="I484">
        <v>1</v>
      </c>
      <c r="J484">
        <v>0</v>
      </c>
      <c r="K484">
        <v>0</v>
      </c>
      <c r="L484">
        <v>0</v>
      </c>
      <c r="M484">
        <v>0</v>
      </c>
      <c r="N484">
        <v>0</v>
      </c>
      <c r="O484">
        <v>0</v>
      </c>
      <c r="P484">
        <v>0</v>
      </c>
      <c r="Q484">
        <v>0</v>
      </c>
    </row>
    <row r="485" spans="1:17" x14ac:dyDescent="0.2">
      <c r="A485" t="s">
        <v>17508</v>
      </c>
      <c r="B485" t="s">
        <v>89</v>
      </c>
      <c r="C485" t="s">
        <v>214</v>
      </c>
      <c r="D485" t="s">
        <v>17029</v>
      </c>
      <c r="E485" t="s">
        <v>79</v>
      </c>
      <c r="F485" t="s">
        <v>4879</v>
      </c>
      <c r="G485">
        <v>0</v>
      </c>
      <c r="H485">
        <v>0</v>
      </c>
      <c r="I485">
        <v>0</v>
      </c>
      <c r="J485">
        <v>0</v>
      </c>
      <c r="K485">
        <v>0</v>
      </c>
      <c r="L485">
        <v>0</v>
      </c>
      <c r="M485">
        <v>1</v>
      </c>
      <c r="N485">
        <v>0</v>
      </c>
      <c r="O485">
        <v>0</v>
      </c>
      <c r="P485">
        <v>0</v>
      </c>
      <c r="Q485">
        <v>0</v>
      </c>
    </row>
    <row r="486" spans="1:17" x14ac:dyDescent="0.2">
      <c r="A486" t="s">
        <v>17509</v>
      </c>
      <c r="B486" t="s">
        <v>89</v>
      </c>
      <c r="C486" t="s">
        <v>214</v>
      </c>
      <c r="D486" t="s">
        <v>17029</v>
      </c>
      <c r="E486" t="s">
        <v>79</v>
      </c>
      <c r="F486" t="s">
        <v>4881</v>
      </c>
      <c r="G486">
        <v>0</v>
      </c>
      <c r="H486">
        <v>1</v>
      </c>
      <c r="I486">
        <v>1</v>
      </c>
      <c r="J486">
        <v>0</v>
      </c>
      <c r="K486">
        <v>0</v>
      </c>
      <c r="L486">
        <v>0</v>
      </c>
      <c r="M486">
        <v>0</v>
      </c>
      <c r="N486">
        <v>0</v>
      </c>
      <c r="O486">
        <v>0</v>
      </c>
      <c r="P486">
        <v>0</v>
      </c>
      <c r="Q486">
        <v>0</v>
      </c>
    </row>
    <row r="487" spans="1:17" x14ac:dyDescent="0.2">
      <c r="A487" t="s">
        <v>17510</v>
      </c>
      <c r="B487" t="s">
        <v>89</v>
      </c>
      <c r="C487" t="s">
        <v>214</v>
      </c>
      <c r="D487" t="s">
        <v>17029</v>
      </c>
      <c r="E487" t="s">
        <v>79</v>
      </c>
      <c r="F487" t="s">
        <v>4883</v>
      </c>
      <c r="G487">
        <v>0</v>
      </c>
      <c r="H487">
        <v>1</v>
      </c>
      <c r="I487">
        <v>1</v>
      </c>
      <c r="J487">
        <v>0</v>
      </c>
      <c r="K487">
        <v>0</v>
      </c>
      <c r="L487">
        <v>0</v>
      </c>
      <c r="M487">
        <v>0</v>
      </c>
      <c r="N487">
        <v>0</v>
      </c>
      <c r="O487">
        <v>0</v>
      </c>
      <c r="P487">
        <v>0</v>
      </c>
      <c r="Q487">
        <v>0</v>
      </c>
    </row>
    <row r="488" spans="1:17" x14ac:dyDescent="0.2">
      <c r="A488" t="s">
        <v>17511</v>
      </c>
      <c r="B488" t="s">
        <v>89</v>
      </c>
      <c r="C488" t="s">
        <v>214</v>
      </c>
      <c r="D488" t="s">
        <v>17029</v>
      </c>
      <c r="E488" t="s">
        <v>79</v>
      </c>
      <c r="F488" t="s">
        <v>4885</v>
      </c>
      <c r="G488">
        <v>0</v>
      </c>
      <c r="H488">
        <v>0</v>
      </c>
      <c r="I488">
        <v>0</v>
      </c>
      <c r="J488">
        <v>0</v>
      </c>
      <c r="K488">
        <v>0</v>
      </c>
      <c r="L488">
        <v>0</v>
      </c>
      <c r="M488">
        <v>1</v>
      </c>
      <c r="N488">
        <v>0</v>
      </c>
      <c r="O488">
        <v>0</v>
      </c>
      <c r="P488">
        <v>0</v>
      </c>
      <c r="Q488">
        <v>0</v>
      </c>
    </row>
    <row r="489" spans="1:17" x14ac:dyDescent="0.2">
      <c r="A489" t="s">
        <v>17512</v>
      </c>
      <c r="B489" t="s">
        <v>89</v>
      </c>
      <c r="C489" t="s">
        <v>214</v>
      </c>
      <c r="D489" t="s">
        <v>17029</v>
      </c>
      <c r="E489" t="s">
        <v>79</v>
      </c>
      <c r="F489" t="s">
        <v>4887</v>
      </c>
      <c r="G489">
        <v>0</v>
      </c>
      <c r="H489">
        <v>1</v>
      </c>
      <c r="I489">
        <v>1</v>
      </c>
      <c r="J489">
        <v>0</v>
      </c>
      <c r="K489">
        <v>0</v>
      </c>
      <c r="L489">
        <v>0</v>
      </c>
      <c r="M489">
        <v>0</v>
      </c>
      <c r="N489">
        <v>0</v>
      </c>
      <c r="O489">
        <v>0</v>
      </c>
      <c r="P489">
        <v>0</v>
      </c>
      <c r="Q489">
        <v>0</v>
      </c>
    </row>
    <row r="490" spans="1:17" x14ac:dyDescent="0.2">
      <c r="A490" t="s">
        <v>17513</v>
      </c>
      <c r="B490" t="s">
        <v>89</v>
      </c>
      <c r="C490" t="s">
        <v>214</v>
      </c>
      <c r="D490" t="s">
        <v>17029</v>
      </c>
      <c r="E490" t="s">
        <v>79</v>
      </c>
      <c r="F490" t="s">
        <v>4889</v>
      </c>
      <c r="G490">
        <v>0</v>
      </c>
      <c r="H490">
        <v>0</v>
      </c>
      <c r="I490">
        <v>0</v>
      </c>
      <c r="J490">
        <v>0</v>
      </c>
      <c r="K490">
        <v>0</v>
      </c>
      <c r="L490">
        <v>0</v>
      </c>
      <c r="M490">
        <v>1</v>
      </c>
      <c r="N490">
        <v>0</v>
      </c>
      <c r="O490">
        <v>0</v>
      </c>
      <c r="P490">
        <v>0</v>
      </c>
      <c r="Q490">
        <v>0</v>
      </c>
    </row>
    <row r="491" spans="1:17" x14ac:dyDescent="0.2">
      <c r="A491" t="s">
        <v>17514</v>
      </c>
      <c r="B491" t="s">
        <v>89</v>
      </c>
      <c r="C491" t="s">
        <v>214</v>
      </c>
      <c r="D491" t="s">
        <v>17029</v>
      </c>
      <c r="E491" t="s">
        <v>79</v>
      </c>
      <c r="F491" t="s">
        <v>4871</v>
      </c>
      <c r="G491">
        <v>0</v>
      </c>
      <c r="H491">
        <v>0</v>
      </c>
      <c r="I491">
        <v>0</v>
      </c>
      <c r="J491">
        <v>0</v>
      </c>
      <c r="K491">
        <v>0</v>
      </c>
      <c r="L491">
        <v>0</v>
      </c>
      <c r="M491">
        <v>0</v>
      </c>
      <c r="N491">
        <v>1</v>
      </c>
      <c r="O491">
        <v>1</v>
      </c>
      <c r="P491">
        <v>0</v>
      </c>
      <c r="Q491">
        <v>0</v>
      </c>
    </row>
    <row r="492" spans="1:17" x14ac:dyDescent="0.2">
      <c r="A492" t="s">
        <v>17515</v>
      </c>
      <c r="B492" t="s">
        <v>89</v>
      </c>
      <c r="C492" t="s">
        <v>214</v>
      </c>
      <c r="D492" t="s">
        <v>17029</v>
      </c>
      <c r="E492" t="s">
        <v>79</v>
      </c>
      <c r="F492" t="s">
        <v>4873</v>
      </c>
      <c r="G492">
        <v>0</v>
      </c>
      <c r="H492">
        <v>0</v>
      </c>
      <c r="I492">
        <v>0</v>
      </c>
      <c r="J492">
        <v>0</v>
      </c>
      <c r="K492">
        <v>0</v>
      </c>
      <c r="L492">
        <v>0</v>
      </c>
      <c r="M492">
        <v>0</v>
      </c>
      <c r="N492">
        <v>1</v>
      </c>
      <c r="O492">
        <v>1</v>
      </c>
      <c r="P492">
        <v>0</v>
      </c>
      <c r="Q492">
        <v>0</v>
      </c>
    </row>
    <row r="493" spans="1:17" x14ac:dyDescent="0.2">
      <c r="A493" t="s">
        <v>17516</v>
      </c>
      <c r="B493" t="s">
        <v>89</v>
      </c>
      <c r="C493" t="s">
        <v>214</v>
      </c>
      <c r="D493" t="s">
        <v>17029</v>
      </c>
      <c r="E493" t="s">
        <v>79</v>
      </c>
      <c r="F493" t="s">
        <v>17019</v>
      </c>
      <c r="G493">
        <v>1</v>
      </c>
      <c r="H493">
        <v>0</v>
      </c>
      <c r="I493">
        <v>0</v>
      </c>
      <c r="J493">
        <v>0</v>
      </c>
      <c r="K493">
        <v>0</v>
      </c>
      <c r="L493">
        <v>0</v>
      </c>
      <c r="M493">
        <v>0</v>
      </c>
      <c r="N493">
        <v>0</v>
      </c>
      <c r="O493">
        <v>0</v>
      </c>
      <c r="P493">
        <v>0</v>
      </c>
      <c r="Q493">
        <v>0</v>
      </c>
    </row>
    <row r="494" spans="1:17" x14ac:dyDescent="0.2">
      <c r="A494" t="s">
        <v>17517</v>
      </c>
      <c r="B494" t="s">
        <v>89</v>
      </c>
      <c r="C494" t="s">
        <v>218</v>
      </c>
      <c r="D494" t="s">
        <v>17029</v>
      </c>
      <c r="E494" t="s">
        <v>81</v>
      </c>
      <c r="F494" t="s">
        <v>4875</v>
      </c>
      <c r="G494">
        <v>0</v>
      </c>
      <c r="H494">
        <v>1</v>
      </c>
      <c r="I494">
        <v>0</v>
      </c>
      <c r="J494">
        <v>1</v>
      </c>
      <c r="K494">
        <v>0</v>
      </c>
      <c r="L494">
        <v>0</v>
      </c>
      <c r="M494">
        <v>0</v>
      </c>
      <c r="N494">
        <v>0</v>
      </c>
      <c r="O494">
        <v>0</v>
      </c>
      <c r="P494">
        <v>0</v>
      </c>
      <c r="Q494">
        <v>0</v>
      </c>
    </row>
    <row r="495" spans="1:17" x14ac:dyDescent="0.2">
      <c r="A495" t="s">
        <v>17518</v>
      </c>
      <c r="B495" t="s">
        <v>89</v>
      </c>
      <c r="C495" t="s">
        <v>218</v>
      </c>
      <c r="D495" t="s">
        <v>17029</v>
      </c>
      <c r="E495" t="s">
        <v>81</v>
      </c>
      <c r="F495" t="s">
        <v>4877</v>
      </c>
      <c r="G495">
        <v>0</v>
      </c>
      <c r="H495">
        <v>1</v>
      </c>
      <c r="I495">
        <v>0</v>
      </c>
      <c r="J495">
        <v>1</v>
      </c>
      <c r="K495">
        <v>0</v>
      </c>
      <c r="L495">
        <v>0</v>
      </c>
      <c r="M495">
        <v>0</v>
      </c>
      <c r="N495">
        <v>0</v>
      </c>
      <c r="O495">
        <v>0</v>
      </c>
      <c r="P495">
        <v>0</v>
      </c>
      <c r="Q495">
        <v>0</v>
      </c>
    </row>
    <row r="496" spans="1:17" x14ac:dyDescent="0.2">
      <c r="A496" t="s">
        <v>17519</v>
      </c>
      <c r="B496" t="s">
        <v>89</v>
      </c>
      <c r="C496" t="s">
        <v>218</v>
      </c>
      <c r="D496" t="s">
        <v>17029</v>
      </c>
      <c r="E496" t="s">
        <v>81</v>
      </c>
      <c r="F496" t="s">
        <v>4879</v>
      </c>
      <c r="G496">
        <v>0</v>
      </c>
      <c r="H496">
        <v>0</v>
      </c>
      <c r="I496">
        <v>0</v>
      </c>
      <c r="J496">
        <v>0</v>
      </c>
      <c r="K496">
        <v>0</v>
      </c>
      <c r="L496">
        <v>0</v>
      </c>
      <c r="M496">
        <v>1</v>
      </c>
      <c r="N496">
        <v>0</v>
      </c>
      <c r="O496">
        <v>0</v>
      </c>
      <c r="P496">
        <v>0</v>
      </c>
      <c r="Q496">
        <v>0</v>
      </c>
    </row>
    <row r="497" spans="1:17" x14ac:dyDescent="0.2">
      <c r="A497" t="s">
        <v>17520</v>
      </c>
      <c r="B497" t="s">
        <v>89</v>
      </c>
      <c r="C497" t="s">
        <v>218</v>
      </c>
      <c r="D497" t="s">
        <v>17029</v>
      </c>
      <c r="E497" t="s">
        <v>81</v>
      </c>
      <c r="F497" t="s">
        <v>4881</v>
      </c>
      <c r="G497">
        <v>0</v>
      </c>
      <c r="H497">
        <v>1</v>
      </c>
      <c r="I497">
        <v>0</v>
      </c>
      <c r="J497">
        <v>1</v>
      </c>
      <c r="K497">
        <v>0</v>
      </c>
      <c r="L497">
        <v>0</v>
      </c>
      <c r="M497">
        <v>0</v>
      </c>
      <c r="N497">
        <v>0</v>
      </c>
      <c r="O497">
        <v>0</v>
      </c>
      <c r="P497">
        <v>0</v>
      </c>
      <c r="Q497">
        <v>0</v>
      </c>
    </row>
    <row r="498" spans="1:17" x14ac:dyDescent="0.2">
      <c r="A498" t="s">
        <v>17521</v>
      </c>
      <c r="B498" t="s">
        <v>89</v>
      </c>
      <c r="C498" t="s">
        <v>218</v>
      </c>
      <c r="D498" t="s">
        <v>17029</v>
      </c>
      <c r="E498" t="s">
        <v>81</v>
      </c>
      <c r="F498" t="s">
        <v>4883</v>
      </c>
      <c r="G498">
        <v>0</v>
      </c>
      <c r="H498">
        <v>1</v>
      </c>
      <c r="I498">
        <v>0</v>
      </c>
      <c r="J498">
        <v>1</v>
      </c>
      <c r="K498">
        <v>0</v>
      </c>
      <c r="L498">
        <v>0</v>
      </c>
      <c r="M498">
        <v>0</v>
      </c>
      <c r="N498">
        <v>0</v>
      </c>
      <c r="O498">
        <v>0</v>
      </c>
      <c r="P498">
        <v>0</v>
      </c>
      <c r="Q498">
        <v>0</v>
      </c>
    </row>
    <row r="499" spans="1:17" x14ac:dyDescent="0.2">
      <c r="A499" t="s">
        <v>17522</v>
      </c>
      <c r="B499" t="s">
        <v>89</v>
      </c>
      <c r="C499" t="s">
        <v>218</v>
      </c>
      <c r="D499" t="s">
        <v>17029</v>
      </c>
      <c r="E499" t="s">
        <v>81</v>
      </c>
      <c r="F499" t="s">
        <v>4885</v>
      </c>
      <c r="G499">
        <v>0</v>
      </c>
      <c r="H499">
        <v>0</v>
      </c>
      <c r="I499">
        <v>0</v>
      </c>
      <c r="J499">
        <v>0</v>
      </c>
      <c r="K499">
        <v>0</v>
      </c>
      <c r="L499">
        <v>0</v>
      </c>
      <c r="M499">
        <v>1</v>
      </c>
      <c r="N499">
        <v>0</v>
      </c>
      <c r="O499">
        <v>0</v>
      </c>
      <c r="P499">
        <v>0</v>
      </c>
      <c r="Q499">
        <v>0</v>
      </c>
    </row>
    <row r="500" spans="1:17" x14ac:dyDescent="0.2">
      <c r="A500" t="s">
        <v>17523</v>
      </c>
      <c r="B500" t="s">
        <v>89</v>
      </c>
      <c r="C500" t="s">
        <v>218</v>
      </c>
      <c r="D500" t="s">
        <v>17029</v>
      </c>
      <c r="E500" t="s">
        <v>81</v>
      </c>
      <c r="F500" t="s">
        <v>4887</v>
      </c>
      <c r="G500">
        <v>0</v>
      </c>
      <c r="H500">
        <v>1</v>
      </c>
      <c r="I500">
        <v>0</v>
      </c>
      <c r="J500">
        <v>1</v>
      </c>
      <c r="K500">
        <v>0</v>
      </c>
      <c r="L500">
        <v>0</v>
      </c>
      <c r="M500">
        <v>0</v>
      </c>
      <c r="N500">
        <v>0</v>
      </c>
      <c r="O500">
        <v>0</v>
      </c>
      <c r="P500">
        <v>0</v>
      </c>
      <c r="Q500">
        <v>0</v>
      </c>
    </row>
    <row r="501" spans="1:17" x14ac:dyDescent="0.2">
      <c r="A501" t="s">
        <v>17524</v>
      </c>
      <c r="B501" t="s">
        <v>89</v>
      </c>
      <c r="C501" t="s">
        <v>218</v>
      </c>
      <c r="D501" t="s">
        <v>17029</v>
      </c>
      <c r="E501" t="s">
        <v>81</v>
      </c>
      <c r="F501" t="s">
        <v>4889</v>
      </c>
      <c r="G501">
        <v>0</v>
      </c>
      <c r="H501">
        <v>0</v>
      </c>
      <c r="I501">
        <v>0</v>
      </c>
      <c r="J501">
        <v>0</v>
      </c>
      <c r="K501">
        <v>0</v>
      </c>
      <c r="L501">
        <v>0</v>
      </c>
      <c r="M501">
        <v>1</v>
      </c>
      <c r="N501">
        <v>0</v>
      </c>
      <c r="O501">
        <v>0</v>
      </c>
      <c r="P501">
        <v>0</v>
      </c>
      <c r="Q501">
        <v>0</v>
      </c>
    </row>
    <row r="502" spans="1:17" x14ac:dyDescent="0.2">
      <c r="A502" t="s">
        <v>17525</v>
      </c>
      <c r="B502" t="s">
        <v>89</v>
      </c>
      <c r="C502" t="s">
        <v>218</v>
      </c>
      <c r="D502" t="s">
        <v>17029</v>
      </c>
      <c r="E502" t="s">
        <v>81</v>
      </c>
      <c r="F502" t="s">
        <v>4871</v>
      </c>
      <c r="G502">
        <v>0</v>
      </c>
      <c r="H502">
        <v>0</v>
      </c>
      <c r="I502">
        <v>0</v>
      </c>
      <c r="J502">
        <v>0</v>
      </c>
      <c r="K502">
        <v>0</v>
      </c>
      <c r="L502">
        <v>0</v>
      </c>
      <c r="M502">
        <v>0</v>
      </c>
      <c r="N502">
        <v>1</v>
      </c>
      <c r="O502">
        <v>1</v>
      </c>
      <c r="P502">
        <v>0</v>
      </c>
      <c r="Q502">
        <v>0</v>
      </c>
    </row>
    <row r="503" spans="1:17" x14ac:dyDescent="0.2">
      <c r="A503" t="s">
        <v>17526</v>
      </c>
      <c r="B503" t="s">
        <v>89</v>
      </c>
      <c r="C503" t="s">
        <v>218</v>
      </c>
      <c r="D503" t="s">
        <v>17029</v>
      </c>
      <c r="E503" t="s">
        <v>81</v>
      </c>
      <c r="F503" t="s">
        <v>4873</v>
      </c>
      <c r="G503">
        <v>0</v>
      </c>
      <c r="H503">
        <v>0</v>
      </c>
      <c r="I503">
        <v>0</v>
      </c>
      <c r="J503">
        <v>0</v>
      </c>
      <c r="K503">
        <v>0</v>
      </c>
      <c r="L503">
        <v>0</v>
      </c>
      <c r="M503">
        <v>0</v>
      </c>
      <c r="N503">
        <v>1</v>
      </c>
      <c r="O503">
        <v>1</v>
      </c>
      <c r="P503">
        <v>0</v>
      </c>
      <c r="Q503">
        <v>0</v>
      </c>
    </row>
    <row r="504" spans="1:17" x14ac:dyDescent="0.2">
      <c r="A504" t="s">
        <v>17527</v>
      </c>
      <c r="B504" t="s">
        <v>89</v>
      </c>
      <c r="C504" t="s">
        <v>218</v>
      </c>
      <c r="D504" t="s">
        <v>17029</v>
      </c>
      <c r="E504" t="s">
        <v>81</v>
      </c>
      <c r="F504" t="s">
        <v>17019</v>
      </c>
      <c r="G504">
        <v>1</v>
      </c>
      <c r="H504">
        <v>0</v>
      </c>
      <c r="I504">
        <v>0</v>
      </c>
      <c r="J504">
        <v>0</v>
      </c>
      <c r="K504">
        <v>0</v>
      </c>
      <c r="L504">
        <v>0</v>
      </c>
      <c r="M504">
        <v>0</v>
      </c>
      <c r="N504">
        <v>0</v>
      </c>
      <c r="O504">
        <v>0</v>
      </c>
      <c r="P504">
        <v>0</v>
      </c>
      <c r="Q504">
        <v>0</v>
      </c>
    </row>
    <row r="505" spans="1:17" x14ac:dyDescent="0.2">
      <c r="A505" t="s">
        <v>17528</v>
      </c>
      <c r="B505" t="s">
        <v>89</v>
      </c>
      <c r="C505" t="s">
        <v>220</v>
      </c>
      <c r="D505" t="s">
        <v>17029</v>
      </c>
      <c r="E505" t="s">
        <v>79</v>
      </c>
      <c r="F505" t="s">
        <v>4875</v>
      </c>
      <c r="G505">
        <v>0</v>
      </c>
      <c r="H505">
        <v>1</v>
      </c>
      <c r="I505">
        <v>0</v>
      </c>
      <c r="J505">
        <v>1</v>
      </c>
      <c r="K505">
        <v>0</v>
      </c>
      <c r="L505">
        <v>0</v>
      </c>
      <c r="M505">
        <v>0</v>
      </c>
      <c r="N505">
        <v>0</v>
      </c>
      <c r="O505">
        <v>0</v>
      </c>
      <c r="P505">
        <v>0</v>
      </c>
      <c r="Q505">
        <v>0</v>
      </c>
    </row>
    <row r="506" spans="1:17" x14ac:dyDescent="0.2">
      <c r="A506" t="s">
        <v>17529</v>
      </c>
      <c r="B506" t="s">
        <v>89</v>
      </c>
      <c r="C506" t="s">
        <v>220</v>
      </c>
      <c r="D506" t="s">
        <v>17029</v>
      </c>
      <c r="E506" t="s">
        <v>79</v>
      </c>
      <c r="F506" t="s">
        <v>4877</v>
      </c>
      <c r="G506">
        <v>0</v>
      </c>
      <c r="H506">
        <v>1</v>
      </c>
      <c r="I506">
        <v>0</v>
      </c>
      <c r="J506">
        <v>1</v>
      </c>
      <c r="K506">
        <v>0</v>
      </c>
      <c r="L506">
        <v>0</v>
      </c>
      <c r="M506">
        <v>0</v>
      </c>
      <c r="N506">
        <v>0</v>
      </c>
      <c r="O506">
        <v>0</v>
      </c>
      <c r="P506">
        <v>0</v>
      </c>
      <c r="Q506">
        <v>0</v>
      </c>
    </row>
    <row r="507" spans="1:17" x14ac:dyDescent="0.2">
      <c r="A507" t="s">
        <v>17530</v>
      </c>
      <c r="B507" t="s">
        <v>89</v>
      </c>
      <c r="C507" t="s">
        <v>220</v>
      </c>
      <c r="D507" t="s">
        <v>17029</v>
      </c>
      <c r="E507" t="s">
        <v>79</v>
      </c>
      <c r="F507" t="s">
        <v>4879</v>
      </c>
      <c r="G507">
        <v>0</v>
      </c>
      <c r="H507">
        <v>0</v>
      </c>
      <c r="I507">
        <v>0</v>
      </c>
      <c r="J507">
        <v>0</v>
      </c>
      <c r="K507">
        <v>0</v>
      </c>
      <c r="L507">
        <v>0</v>
      </c>
      <c r="M507">
        <v>1</v>
      </c>
      <c r="N507">
        <v>0</v>
      </c>
      <c r="O507">
        <v>0</v>
      </c>
      <c r="P507">
        <v>0</v>
      </c>
      <c r="Q507">
        <v>0</v>
      </c>
    </row>
    <row r="508" spans="1:17" x14ac:dyDescent="0.2">
      <c r="A508" t="s">
        <v>17531</v>
      </c>
      <c r="B508" t="s">
        <v>89</v>
      </c>
      <c r="C508" t="s">
        <v>220</v>
      </c>
      <c r="D508" t="s">
        <v>17029</v>
      </c>
      <c r="E508" t="s">
        <v>79</v>
      </c>
      <c r="F508" t="s">
        <v>4881</v>
      </c>
      <c r="G508">
        <v>0</v>
      </c>
      <c r="H508">
        <v>1</v>
      </c>
      <c r="I508">
        <v>0</v>
      </c>
      <c r="J508">
        <v>1</v>
      </c>
      <c r="K508">
        <v>0</v>
      </c>
      <c r="L508">
        <v>0</v>
      </c>
      <c r="M508">
        <v>0</v>
      </c>
      <c r="N508">
        <v>0</v>
      </c>
      <c r="O508">
        <v>0</v>
      </c>
      <c r="P508">
        <v>0</v>
      </c>
      <c r="Q508">
        <v>0</v>
      </c>
    </row>
    <row r="509" spans="1:17" x14ac:dyDescent="0.2">
      <c r="A509" t="s">
        <v>17532</v>
      </c>
      <c r="B509" t="s">
        <v>89</v>
      </c>
      <c r="C509" t="s">
        <v>220</v>
      </c>
      <c r="D509" t="s">
        <v>17029</v>
      </c>
      <c r="E509" t="s">
        <v>79</v>
      </c>
      <c r="F509" t="s">
        <v>4883</v>
      </c>
      <c r="G509">
        <v>0</v>
      </c>
      <c r="H509">
        <v>1</v>
      </c>
      <c r="I509">
        <v>0</v>
      </c>
      <c r="J509">
        <v>1</v>
      </c>
      <c r="K509">
        <v>0</v>
      </c>
      <c r="L509">
        <v>0</v>
      </c>
      <c r="M509">
        <v>0</v>
      </c>
      <c r="N509">
        <v>0</v>
      </c>
      <c r="O509">
        <v>0</v>
      </c>
      <c r="P509">
        <v>0</v>
      </c>
      <c r="Q509">
        <v>0</v>
      </c>
    </row>
    <row r="510" spans="1:17" x14ac:dyDescent="0.2">
      <c r="A510" t="s">
        <v>17533</v>
      </c>
      <c r="B510" t="s">
        <v>89</v>
      </c>
      <c r="C510" t="s">
        <v>220</v>
      </c>
      <c r="D510" t="s">
        <v>17029</v>
      </c>
      <c r="E510" t="s">
        <v>79</v>
      </c>
      <c r="F510" t="s">
        <v>4885</v>
      </c>
      <c r="G510">
        <v>0</v>
      </c>
      <c r="H510">
        <v>0</v>
      </c>
      <c r="I510">
        <v>0</v>
      </c>
      <c r="J510">
        <v>0</v>
      </c>
      <c r="K510">
        <v>0</v>
      </c>
      <c r="L510">
        <v>0</v>
      </c>
      <c r="M510">
        <v>1</v>
      </c>
      <c r="N510">
        <v>0</v>
      </c>
      <c r="O510">
        <v>0</v>
      </c>
      <c r="P510">
        <v>0</v>
      </c>
      <c r="Q510">
        <v>0</v>
      </c>
    </row>
    <row r="511" spans="1:17" x14ac:dyDescent="0.2">
      <c r="A511" t="s">
        <v>17534</v>
      </c>
      <c r="B511" t="s">
        <v>89</v>
      </c>
      <c r="C511" t="s">
        <v>220</v>
      </c>
      <c r="D511" t="s">
        <v>17029</v>
      </c>
      <c r="E511" t="s">
        <v>79</v>
      </c>
      <c r="F511" t="s">
        <v>4887</v>
      </c>
      <c r="G511">
        <v>0</v>
      </c>
      <c r="H511">
        <v>1</v>
      </c>
      <c r="I511">
        <v>0</v>
      </c>
      <c r="J511">
        <v>1</v>
      </c>
      <c r="K511">
        <v>0</v>
      </c>
      <c r="L511">
        <v>0</v>
      </c>
      <c r="M511">
        <v>0</v>
      </c>
      <c r="N511">
        <v>0</v>
      </c>
      <c r="O511">
        <v>0</v>
      </c>
      <c r="P511">
        <v>0</v>
      </c>
      <c r="Q511">
        <v>0</v>
      </c>
    </row>
    <row r="512" spans="1:17" x14ac:dyDescent="0.2">
      <c r="A512" t="s">
        <v>17535</v>
      </c>
      <c r="B512" t="s">
        <v>89</v>
      </c>
      <c r="C512" t="s">
        <v>220</v>
      </c>
      <c r="D512" t="s">
        <v>17029</v>
      </c>
      <c r="E512" t="s">
        <v>79</v>
      </c>
      <c r="F512" t="s">
        <v>4889</v>
      </c>
      <c r="G512">
        <v>0</v>
      </c>
      <c r="H512">
        <v>0</v>
      </c>
      <c r="I512">
        <v>0</v>
      </c>
      <c r="J512">
        <v>0</v>
      </c>
      <c r="K512">
        <v>0</v>
      </c>
      <c r="L512">
        <v>0</v>
      </c>
      <c r="M512">
        <v>1</v>
      </c>
      <c r="N512">
        <v>0</v>
      </c>
      <c r="O512">
        <v>0</v>
      </c>
      <c r="P512">
        <v>0</v>
      </c>
      <c r="Q512">
        <v>0</v>
      </c>
    </row>
    <row r="513" spans="1:17" x14ac:dyDescent="0.2">
      <c r="A513" t="s">
        <v>17536</v>
      </c>
      <c r="B513" t="s">
        <v>89</v>
      </c>
      <c r="C513" t="s">
        <v>220</v>
      </c>
      <c r="D513" t="s">
        <v>17029</v>
      </c>
      <c r="E513" t="s">
        <v>79</v>
      </c>
      <c r="F513" t="s">
        <v>4871</v>
      </c>
      <c r="G513">
        <v>0</v>
      </c>
      <c r="H513">
        <v>0</v>
      </c>
      <c r="I513">
        <v>0</v>
      </c>
      <c r="J513">
        <v>0</v>
      </c>
      <c r="K513">
        <v>0</v>
      </c>
      <c r="L513">
        <v>0</v>
      </c>
      <c r="M513">
        <v>0</v>
      </c>
      <c r="N513">
        <v>1</v>
      </c>
      <c r="O513">
        <v>1</v>
      </c>
      <c r="P513">
        <v>0</v>
      </c>
      <c r="Q513">
        <v>0</v>
      </c>
    </row>
    <row r="514" spans="1:17" x14ac:dyDescent="0.2">
      <c r="A514" t="s">
        <v>17537</v>
      </c>
      <c r="B514" t="s">
        <v>89</v>
      </c>
      <c r="C514" t="s">
        <v>220</v>
      </c>
      <c r="D514" t="s">
        <v>17029</v>
      </c>
      <c r="E514" t="s">
        <v>79</v>
      </c>
      <c r="F514" t="s">
        <v>4873</v>
      </c>
      <c r="G514">
        <v>0</v>
      </c>
      <c r="H514">
        <v>0</v>
      </c>
      <c r="I514">
        <v>0</v>
      </c>
      <c r="J514">
        <v>0</v>
      </c>
      <c r="K514">
        <v>0</v>
      </c>
      <c r="L514">
        <v>0</v>
      </c>
      <c r="M514">
        <v>0</v>
      </c>
      <c r="N514">
        <v>1</v>
      </c>
      <c r="O514">
        <v>1</v>
      </c>
      <c r="P514">
        <v>0</v>
      </c>
      <c r="Q514">
        <v>0</v>
      </c>
    </row>
    <row r="515" spans="1:17" x14ac:dyDescent="0.2">
      <c r="A515" t="s">
        <v>17538</v>
      </c>
      <c r="B515" t="s">
        <v>89</v>
      </c>
      <c r="C515" t="s">
        <v>220</v>
      </c>
      <c r="D515" t="s">
        <v>17029</v>
      </c>
      <c r="E515" t="s">
        <v>79</v>
      </c>
      <c r="F515" t="s">
        <v>17019</v>
      </c>
      <c r="G515">
        <v>1</v>
      </c>
      <c r="H515">
        <v>0</v>
      </c>
      <c r="I515">
        <v>0</v>
      </c>
      <c r="J515">
        <v>0</v>
      </c>
      <c r="K515">
        <v>0</v>
      </c>
      <c r="L515">
        <v>0</v>
      </c>
      <c r="M515">
        <v>0</v>
      </c>
      <c r="N515">
        <v>0</v>
      </c>
      <c r="O515">
        <v>0</v>
      </c>
      <c r="P515">
        <v>0</v>
      </c>
      <c r="Q515">
        <v>0</v>
      </c>
    </row>
    <row r="516" spans="1:17" x14ac:dyDescent="0.2">
      <c r="A516" t="s">
        <v>17539</v>
      </c>
      <c r="B516" t="s">
        <v>89</v>
      </c>
      <c r="C516" t="s">
        <v>220</v>
      </c>
      <c r="D516" t="s">
        <v>17029</v>
      </c>
      <c r="E516" t="s">
        <v>81</v>
      </c>
      <c r="F516" t="s">
        <v>4875</v>
      </c>
      <c r="G516">
        <v>0</v>
      </c>
      <c r="H516">
        <v>1</v>
      </c>
      <c r="I516">
        <v>0</v>
      </c>
      <c r="J516">
        <v>1</v>
      </c>
      <c r="K516">
        <v>0</v>
      </c>
      <c r="L516">
        <v>0</v>
      </c>
      <c r="M516">
        <v>0</v>
      </c>
      <c r="N516">
        <v>0</v>
      </c>
      <c r="O516">
        <v>0</v>
      </c>
      <c r="P516">
        <v>0</v>
      </c>
      <c r="Q516">
        <v>0</v>
      </c>
    </row>
    <row r="517" spans="1:17" x14ac:dyDescent="0.2">
      <c r="A517" t="s">
        <v>17540</v>
      </c>
      <c r="B517" t="s">
        <v>89</v>
      </c>
      <c r="C517" t="s">
        <v>220</v>
      </c>
      <c r="D517" t="s">
        <v>17029</v>
      </c>
      <c r="E517" t="s">
        <v>81</v>
      </c>
      <c r="F517" t="s">
        <v>4877</v>
      </c>
      <c r="G517">
        <v>0</v>
      </c>
      <c r="H517">
        <v>1</v>
      </c>
      <c r="I517">
        <v>0</v>
      </c>
      <c r="J517">
        <v>0</v>
      </c>
      <c r="K517">
        <v>0</v>
      </c>
      <c r="L517">
        <v>1</v>
      </c>
      <c r="M517">
        <v>0</v>
      </c>
      <c r="N517">
        <v>0</v>
      </c>
      <c r="O517">
        <v>0</v>
      </c>
      <c r="P517">
        <v>0</v>
      </c>
      <c r="Q517">
        <v>0</v>
      </c>
    </row>
    <row r="518" spans="1:17" x14ac:dyDescent="0.2">
      <c r="A518" t="s">
        <v>17541</v>
      </c>
      <c r="B518" t="s">
        <v>89</v>
      </c>
      <c r="C518" t="s">
        <v>220</v>
      </c>
      <c r="D518" t="s">
        <v>17029</v>
      </c>
      <c r="E518" t="s">
        <v>81</v>
      </c>
      <c r="F518" t="s">
        <v>4879</v>
      </c>
      <c r="G518">
        <v>0</v>
      </c>
      <c r="H518">
        <v>0</v>
      </c>
      <c r="I518">
        <v>0</v>
      </c>
      <c r="J518">
        <v>0</v>
      </c>
      <c r="K518">
        <v>0</v>
      </c>
      <c r="L518">
        <v>0</v>
      </c>
      <c r="M518">
        <v>1</v>
      </c>
      <c r="N518">
        <v>0</v>
      </c>
      <c r="O518">
        <v>0</v>
      </c>
      <c r="P518">
        <v>0</v>
      </c>
      <c r="Q518">
        <v>0</v>
      </c>
    </row>
    <row r="519" spans="1:17" x14ac:dyDescent="0.2">
      <c r="A519" t="s">
        <v>17542</v>
      </c>
      <c r="B519" t="s">
        <v>89</v>
      </c>
      <c r="C519" t="s">
        <v>220</v>
      </c>
      <c r="D519" t="s">
        <v>17029</v>
      </c>
      <c r="E519" t="s">
        <v>81</v>
      </c>
      <c r="F519" t="s">
        <v>4881</v>
      </c>
      <c r="G519">
        <v>0</v>
      </c>
      <c r="H519">
        <v>1</v>
      </c>
      <c r="I519">
        <v>0</v>
      </c>
      <c r="J519">
        <v>0</v>
      </c>
      <c r="K519">
        <v>0</v>
      </c>
      <c r="L519">
        <v>1</v>
      </c>
      <c r="M519">
        <v>0</v>
      </c>
      <c r="N519">
        <v>0</v>
      </c>
      <c r="O519">
        <v>0</v>
      </c>
      <c r="P519">
        <v>0</v>
      </c>
      <c r="Q519">
        <v>0</v>
      </c>
    </row>
    <row r="520" spans="1:17" x14ac:dyDescent="0.2">
      <c r="A520" t="s">
        <v>17543</v>
      </c>
      <c r="B520" t="s">
        <v>89</v>
      </c>
      <c r="C520" t="s">
        <v>220</v>
      </c>
      <c r="D520" t="s">
        <v>17029</v>
      </c>
      <c r="E520" t="s">
        <v>81</v>
      </c>
      <c r="F520" t="s">
        <v>4883</v>
      </c>
      <c r="G520">
        <v>0</v>
      </c>
      <c r="H520">
        <v>1</v>
      </c>
      <c r="I520">
        <v>0</v>
      </c>
      <c r="J520">
        <v>0</v>
      </c>
      <c r="K520">
        <v>0</v>
      </c>
      <c r="L520">
        <v>1</v>
      </c>
      <c r="M520">
        <v>0</v>
      </c>
      <c r="N520">
        <v>0</v>
      </c>
      <c r="O520">
        <v>0</v>
      </c>
      <c r="P520">
        <v>0</v>
      </c>
      <c r="Q520">
        <v>0</v>
      </c>
    </row>
    <row r="521" spans="1:17" x14ac:dyDescent="0.2">
      <c r="A521" t="s">
        <v>17544</v>
      </c>
      <c r="B521" t="s">
        <v>89</v>
      </c>
      <c r="C521" t="s">
        <v>220</v>
      </c>
      <c r="D521" t="s">
        <v>17029</v>
      </c>
      <c r="E521" t="s">
        <v>81</v>
      </c>
      <c r="F521" t="s">
        <v>4885</v>
      </c>
      <c r="G521">
        <v>0</v>
      </c>
      <c r="H521">
        <v>0</v>
      </c>
      <c r="I521">
        <v>0</v>
      </c>
      <c r="J521">
        <v>0</v>
      </c>
      <c r="K521">
        <v>0</v>
      </c>
      <c r="L521">
        <v>0</v>
      </c>
      <c r="M521">
        <v>1</v>
      </c>
      <c r="N521">
        <v>0</v>
      </c>
      <c r="O521">
        <v>0</v>
      </c>
      <c r="P521">
        <v>0</v>
      </c>
      <c r="Q521">
        <v>0</v>
      </c>
    </row>
    <row r="522" spans="1:17" x14ac:dyDescent="0.2">
      <c r="A522" t="s">
        <v>17545</v>
      </c>
      <c r="B522" t="s">
        <v>89</v>
      </c>
      <c r="C522" t="s">
        <v>220</v>
      </c>
      <c r="D522" t="s">
        <v>17029</v>
      </c>
      <c r="E522" t="s">
        <v>81</v>
      </c>
      <c r="F522" t="s">
        <v>4887</v>
      </c>
      <c r="G522">
        <v>0</v>
      </c>
      <c r="H522">
        <v>1</v>
      </c>
      <c r="I522">
        <v>0</v>
      </c>
      <c r="J522">
        <v>1</v>
      </c>
      <c r="K522">
        <v>0</v>
      </c>
      <c r="L522">
        <v>0</v>
      </c>
      <c r="M522">
        <v>0</v>
      </c>
      <c r="N522">
        <v>0</v>
      </c>
      <c r="O522">
        <v>0</v>
      </c>
      <c r="P522">
        <v>0</v>
      </c>
      <c r="Q522">
        <v>0</v>
      </c>
    </row>
    <row r="523" spans="1:17" x14ac:dyDescent="0.2">
      <c r="A523" t="s">
        <v>17546</v>
      </c>
      <c r="B523" t="s">
        <v>89</v>
      </c>
      <c r="C523" t="s">
        <v>220</v>
      </c>
      <c r="D523" t="s">
        <v>17029</v>
      </c>
      <c r="E523" t="s">
        <v>81</v>
      </c>
      <c r="F523" t="s">
        <v>4889</v>
      </c>
      <c r="G523">
        <v>0</v>
      </c>
      <c r="H523">
        <v>0</v>
      </c>
      <c r="I523">
        <v>0</v>
      </c>
      <c r="J523">
        <v>0</v>
      </c>
      <c r="K523">
        <v>0</v>
      </c>
      <c r="L523">
        <v>0</v>
      </c>
      <c r="M523">
        <v>1</v>
      </c>
      <c r="N523">
        <v>0</v>
      </c>
      <c r="O523">
        <v>0</v>
      </c>
      <c r="P523">
        <v>0</v>
      </c>
      <c r="Q523">
        <v>0</v>
      </c>
    </row>
    <row r="524" spans="1:17" x14ac:dyDescent="0.2">
      <c r="A524" t="s">
        <v>17547</v>
      </c>
      <c r="B524" t="s">
        <v>89</v>
      </c>
      <c r="C524" t="s">
        <v>220</v>
      </c>
      <c r="D524" t="s">
        <v>17029</v>
      </c>
      <c r="E524" t="s">
        <v>81</v>
      </c>
      <c r="F524" t="s">
        <v>4871</v>
      </c>
      <c r="G524">
        <v>0</v>
      </c>
      <c r="H524">
        <v>0</v>
      </c>
      <c r="I524">
        <v>0</v>
      </c>
      <c r="J524">
        <v>0</v>
      </c>
      <c r="K524">
        <v>0</v>
      </c>
      <c r="L524">
        <v>0</v>
      </c>
      <c r="M524">
        <v>0</v>
      </c>
      <c r="N524">
        <v>1</v>
      </c>
      <c r="O524">
        <v>1</v>
      </c>
      <c r="P524">
        <v>0</v>
      </c>
      <c r="Q524">
        <v>0</v>
      </c>
    </row>
    <row r="525" spans="1:17" x14ac:dyDescent="0.2">
      <c r="A525" t="s">
        <v>17548</v>
      </c>
      <c r="B525" t="s">
        <v>89</v>
      </c>
      <c r="C525" t="s">
        <v>220</v>
      </c>
      <c r="D525" t="s">
        <v>17029</v>
      </c>
      <c r="E525" t="s">
        <v>81</v>
      </c>
      <c r="F525" t="s">
        <v>4873</v>
      </c>
      <c r="G525">
        <v>0</v>
      </c>
      <c r="H525">
        <v>0</v>
      </c>
      <c r="I525">
        <v>0</v>
      </c>
      <c r="J525">
        <v>0</v>
      </c>
      <c r="K525">
        <v>0</v>
      </c>
      <c r="L525">
        <v>0</v>
      </c>
      <c r="M525">
        <v>0</v>
      </c>
      <c r="N525">
        <v>1</v>
      </c>
      <c r="O525">
        <v>1</v>
      </c>
      <c r="P525">
        <v>0</v>
      </c>
      <c r="Q525">
        <v>0</v>
      </c>
    </row>
    <row r="526" spans="1:17" x14ac:dyDescent="0.2">
      <c r="A526" t="s">
        <v>17549</v>
      </c>
      <c r="B526" t="s">
        <v>89</v>
      </c>
      <c r="C526" t="s">
        <v>220</v>
      </c>
      <c r="D526" t="s">
        <v>17029</v>
      </c>
      <c r="E526" t="s">
        <v>81</v>
      </c>
      <c r="F526" t="s">
        <v>17019</v>
      </c>
      <c r="G526">
        <v>1</v>
      </c>
      <c r="H526">
        <v>0</v>
      </c>
      <c r="I526">
        <v>0</v>
      </c>
      <c r="J526">
        <v>0</v>
      </c>
      <c r="K526">
        <v>0</v>
      </c>
      <c r="L526">
        <v>0</v>
      </c>
      <c r="M526">
        <v>0</v>
      </c>
      <c r="N526">
        <v>0</v>
      </c>
      <c r="O526">
        <v>0</v>
      </c>
      <c r="P526">
        <v>0</v>
      </c>
      <c r="Q526">
        <v>0</v>
      </c>
    </row>
    <row r="527" spans="1:17" x14ac:dyDescent="0.2">
      <c r="A527" t="s">
        <v>17550</v>
      </c>
      <c r="B527" t="s">
        <v>89</v>
      </c>
      <c r="C527" t="s">
        <v>222</v>
      </c>
      <c r="D527" t="s">
        <v>17029</v>
      </c>
      <c r="E527" t="s">
        <v>79</v>
      </c>
      <c r="F527" t="s">
        <v>4875</v>
      </c>
      <c r="G527">
        <v>0</v>
      </c>
      <c r="H527">
        <v>1</v>
      </c>
      <c r="I527">
        <v>0</v>
      </c>
      <c r="J527">
        <v>1</v>
      </c>
      <c r="K527">
        <v>0</v>
      </c>
      <c r="L527">
        <v>0</v>
      </c>
      <c r="M527">
        <v>0</v>
      </c>
      <c r="N527">
        <v>0</v>
      </c>
      <c r="O527">
        <v>0</v>
      </c>
      <c r="P527">
        <v>0</v>
      </c>
      <c r="Q527">
        <v>0</v>
      </c>
    </row>
    <row r="528" spans="1:17" x14ac:dyDescent="0.2">
      <c r="A528" t="s">
        <v>17551</v>
      </c>
      <c r="B528" t="s">
        <v>89</v>
      </c>
      <c r="C528" t="s">
        <v>222</v>
      </c>
      <c r="D528" t="s">
        <v>17029</v>
      </c>
      <c r="E528" t="s">
        <v>79</v>
      </c>
      <c r="F528" t="s">
        <v>4877</v>
      </c>
      <c r="G528">
        <v>0</v>
      </c>
      <c r="H528">
        <v>1</v>
      </c>
      <c r="I528">
        <v>0</v>
      </c>
      <c r="J528">
        <v>1</v>
      </c>
      <c r="K528">
        <v>0</v>
      </c>
      <c r="L528">
        <v>0</v>
      </c>
      <c r="M528">
        <v>0</v>
      </c>
      <c r="N528">
        <v>0</v>
      </c>
      <c r="O528">
        <v>0</v>
      </c>
      <c r="P528">
        <v>0</v>
      </c>
      <c r="Q528">
        <v>0</v>
      </c>
    </row>
    <row r="529" spans="1:17" x14ac:dyDescent="0.2">
      <c r="A529" t="s">
        <v>17552</v>
      </c>
      <c r="B529" t="s">
        <v>89</v>
      </c>
      <c r="C529" t="s">
        <v>222</v>
      </c>
      <c r="D529" t="s">
        <v>17029</v>
      </c>
      <c r="E529" t="s">
        <v>79</v>
      </c>
      <c r="F529" t="s">
        <v>4879</v>
      </c>
      <c r="G529">
        <v>0</v>
      </c>
      <c r="H529">
        <v>0</v>
      </c>
      <c r="I529">
        <v>0</v>
      </c>
      <c r="J529">
        <v>0</v>
      </c>
      <c r="K529">
        <v>0</v>
      </c>
      <c r="L529">
        <v>0</v>
      </c>
      <c r="M529">
        <v>1</v>
      </c>
      <c r="N529">
        <v>0</v>
      </c>
      <c r="O529">
        <v>0</v>
      </c>
      <c r="P529">
        <v>0</v>
      </c>
      <c r="Q529">
        <v>0</v>
      </c>
    </row>
    <row r="530" spans="1:17" x14ac:dyDescent="0.2">
      <c r="A530" t="s">
        <v>17553</v>
      </c>
      <c r="B530" t="s">
        <v>89</v>
      </c>
      <c r="C530" t="s">
        <v>222</v>
      </c>
      <c r="D530" t="s">
        <v>17029</v>
      </c>
      <c r="E530" t="s">
        <v>79</v>
      </c>
      <c r="F530" t="s">
        <v>4881</v>
      </c>
      <c r="G530">
        <v>0</v>
      </c>
      <c r="H530">
        <v>1</v>
      </c>
      <c r="I530">
        <v>0</v>
      </c>
      <c r="J530">
        <v>1</v>
      </c>
      <c r="K530">
        <v>0</v>
      </c>
      <c r="L530">
        <v>0</v>
      </c>
      <c r="M530">
        <v>0</v>
      </c>
      <c r="N530">
        <v>0</v>
      </c>
      <c r="O530">
        <v>0</v>
      </c>
      <c r="P530">
        <v>0</v>
      </c>
      <c r="Q530">
        <v>0</v>
      </c>
    </row>
    <row r="531" spans="1:17" x14ac:dyDescent="0.2">
      <c r="A531" t="s">
        <v>17554</v>
      </c>
      <c r="B531" t="s">
        <v>89</v>
      </c>
      <c r="C531" t="s">
        <v>222</v>
      </c>
      <c r="D531" t="s">
        <v>17029</v>
      </c>
      <c r="E531" t="s">
        <v>79</v>
      </c>
      <c r="F531" t="s">
        <v>4883</v>
      </c>
      <c r="G531">
        <v>0</v>
      </c>
      <c r="H531">
        <v>1</v>
      </c>
      <c r="I531">
        <v>0</v>
      </c>
      <c r="J531">
        <v>1</v>
      </c>
      <c r="K531">
        <v>0</v>
      </c>
      <c r="L531">
        <v>0</v>
      </c>
      <c r="M531">
        <v>0</v>
      </c>
      <c r="N531">
        <v>0</v>
      </c>
      <c r="O531">
        <v>0</v>
      </c>
      <c r="P531">
        <v>0</v>
      </c>
      <c r="Q531">
        <v>0</v>
      </c>
    </row>
    <row r="532" spans="1:17" x14ac:dyDescent="0.2">
      <c r="A532" t="s">
        <v>17555</v>
      </c>
      <c r="B532" t="s">
        <v>89</v>
      </c>
      <c r="C532" t="s">
        <v>222</v>
      </c>
      <c r="D532" t="s">
        <v>17029</v>
      </c>
      <c r="E532" t="s">
        <v>79</v>
      </c>
      <c r="F532" t="s">
        <v>4885</v>
      </c>
      <c r="G532">
        <v>0</v>
      </c>
      <c r="H532">
        <v>0</v>
      </c>
      <c r="I532">
        <v>0</v>
      </c>
      <c r="J532">
        <v>0</v>
      </c>
      <c r="K532">
        <v>0</v>
      </c>
      <c r="L532">
        <v>0</v>
      </c>
      <c r="M532">
        <v>1</v>
      </c>
      <c r="N532">
        <v>0</v>
      </c>
      <c r="O532">
        <v>0</v>
      </c>
      <c r="P532">
        <v>0</v>
      </c>
      <c r="Q532">
        <v>0</v>
      </c>
    </row>
    <row r="533" spans="1:17" x14ac:dyDescent="0.2">
      <c r="A533" t="s">
        <v>17556</v>
      </c>
      <c r="B533" t="s">
        <v>89</v>
      </c>
      <c r="C533" t="s">
        <v>222</v>
      </c>
      <c r="D533" t="s">
        <v>17029</v>
      </c>
      <c r="E533" t="s">
        <v>79</v>
      </c>
      <c r="F533" t="s">
        <v>4887</v>
      </c>
      <c r="G533">
        <v>0</v>
      </c>
      <c r="H533">
        <v>1</v>
      </c>
      <c r="I533">
        <v>0</v>
      </c>
      <c r="J533">
        <v>1</v>
      </c>
      <c r="K533">
        <v>0</v>
      </c>
      <c r="L533">
        <v>0</v>
      </c>
      <c r="M533">
        <v>0</v>
      </c>
      <c r="N533">
        <v>0</v>
      </c>
      <c r="O533">
        <v>0</v>
      </c>
      <c r="P533">
        <v>0</v>
      </c>
      <c r="Q533">
        <v>0</v>
      </c>
    </row>
    <row r="534" spans="1:17" x14ac:dyDescent="0.2">
      <c r="A534" t="s">
        <v>17557</v>
      </c>
      <c r="B534" t="s">
        <v>89</v>
      </c>
      <c r="C534" t="s">
        <v>222</v>
      </c>
      <c r="D534" t="s">
        <v>17029</v>
      </c>
      <c r="E534" t="s">
        <v>79</v>
      </c>
      <c r="F534" t="s">
        <v>4889</v>
      </c>
      <c r="G534">
        <v>0</v>
      </c>
      <c r="H534">
        <v>0</v>
      </c>
      <c r="I534">
        <v>0</v>
      </c>
      <c r="J534">
        <v>0</v>
      </c>
      <c r="K534">
        <v>0</v>
      </c>
      <c r="L534">
        <v>0</v>
      </c>
      <c r="M534">
        <v>1</v>
      </c>
      <c r="N534">
        <v>0</v>
      </c>
      <c r="O534">
        <v>0</v>
      </c>
      <c r="P534">
        <v>0</v>
      </c>
      <c r="Q534">
        <v>0</v>
      </c>
    </row>
    <row r="535" spans="1:17" x14ac:dyDescent="0.2">
      <c r="A535" t="s">
        <v>17558</v>
      </c>
      <c r="B535" t="s">
        <v>89</v>
      </c>
      <c r="C535" t="s">
        <v>222</v>
      </c>
      <c r="D535" t="s">
        <v>17029</v>
      </c>
      <c r="E535" t="s">
        <v>79</v>
      </c>
      <c r="F535" t="s">
        <v>4871</v>
      </c>
      <c r="G535">
        <v>0</v>
      </c>
      <c r="H535">
        <v>0</v>
      </c>
      <c r="I535">
        <v>0</v>
      </c>
      <c r="J535">
        <v>0</v>
      </c>
      <c r="K535">
        <v>0</v>
      </c>
      <c r="L535">
        <v>0</v>
      </c>
      <c r="M535">
        <v>0</v>
      </c>
      <c r="N535">
        <v>0</v>
      </c>
      <c r="O535">
        <v>0</v>
      </c>
      <c r="P535">
        <v>0</v>
      </c>
      <c r="Q535">
        <v>0</v>
      </c>
    </row>
    <row r="536" spans="1:17" x14ac:dyDescent="0.2">
      <c r="A536" t="s">
        <v>17559</v>
      </c>
      <c r="B536" t="s">
        <v>89</v>
      </c>
      <c r="C536" t="s">
        <v>222</v>
      </c>
      <c r="D536" t="s">
        <v>17029</v>
      </c>
      <c r="E536" t="s">
        <v>79</v>
      </c>
      <c r="F536" t="s">
        <v>4873</v>
      </c>
      <c r="G536">
        <v>0</v>
      </c>
      <c r="H536">
        <v>0</v>
      </c>
      <c r="I536">
        <v>0</v>
      </c>
      <c r="J536">
        <v>0</v>
      </c>
      <c r="K536">
        <v>0</v>
      </c>
      <c r="L536">
        <v>0</v>
      </c>
      <c r="M536">
        <v>0</v>
      </c>
      <c r="N536">
        <v>0</v>
      </c>
      <c r="O536">
        <v>0</v>
      </c>
      <c r="P536">
        <v>0</v>
      </c>
      <c r="Q536">
        <v>0</v>
      </c>
    </row>
    <row r="537" spans="1:17" x14ac:dyDescent="0.2">
      <c r="A537" t="s">
        <v>17560</v>
      </c>
      <c r="B537" t="s">
        <v>89</v>
      </c>
      <c r="C537" t="s">
        <v>222</v>
      </c>
      <c r="D537" t="s">
        <v>17029</v>
      </c>
      <c r="E537" t="s">
        <v>79</v>
      </c>
      <c r="F537" t="s">
        <v>17019</v>
      </c>
      <c r="G537">
        <v>1</v>
      </c>
      <c r="H537">
        <v>0</v>
      </c>
      <c r="I537">
        <v>0</v>
      </c>
      <c r="J537">
        <v>0</v>
      </c>
      <c r="K537">
        <v>0</v>
      </c>
      <c r="L537">
        <v>0</v>
      </c>
      <c r="M537">
        <v>0</v>
      </c>
      <c r="N537">
        <v>0</v>
      </c>
      <c r="O537">
        <v>0</v>
      </c>
      <c r="P537">
        <v>0</v>
      </c>
      <c r="Q537">
        <v>0</v>
      </c>
    </row>
    <row r="538" spans="1:17" x14ac:dyDescent="0.2">
      <c r="A538" t="s">
        <v>17561</v>
      </c>
      <c r="B538" t="s">
        <v>89</v>
      </c>
      <c r="C538" t="s">
        <v>224</v>
      </c>
      <c r="D538" t="s">
        <v>17029</v>
      </c>
      <c r="E538" t="s">
        <v>79</v>
      </c>
      <c r="F538" t="s">
        <v>4875</v>
      </c>
      <c r="G538">
        <v>0</v>
      </c>
      <c r="H538">
        <v>2</v>
      </c>
      <c r="I538">
        <v>0</v>
      </c>
      <c r="J538">
        <v>2</v>
      </c>
      <c r="K538">
        <v>0</v>
      </c>
      <c r="L538">
        <v>0</v>
      </c>
      <c r="M538">
        <v>0</v>
      </c>
      <c r="N538">
        <v>0</v>
      </c>
      <c r="O538">
        <v>0</v>
      </c>
      <c r="P538">
        <v>0</v>
      </c>
      <c r="Q538">
        <v>0</v>
      </c>
    </row>
    <row r="539" spans="1:17" x14ac:dyDescent="0.2">
      <c r="A539" t="s">
        <v>17562</v>
      </c>
      <c r="B539" t="s">
        <v>89</v>
      </c>
      <c r="C539" t="s">
        <v>224</v>
      </c>
      <c r="D539" t="s">
        <v>17029</v>
      </c>
      <c r="E539" t="s">
        <v>79</v>
      </c>
      <c r="F539" t="s">
        <v>4877</v>
      </c>
      <c r="G539">
        <v>0</v>
      </c>
      <c r="H539">
        <v>2</v>
      </c>
      <c r="I539">
        <v>0</v>
      </c>
      <c r="J539">
        <v>2</v>
      </c>
      <c r="K539">
        <v>0</v>
      </c>
      <c r="L539">
        <v>0</v>
      </c>
      <c r="M539">
        <v>0</v>
      </c>
      <c r="N539">
        <v>0</v>
      </c>
      <c r="O539">
        <v>0</v>
      </c>
      <c r="P539">
        <v>0</v>
      </c>
      <c r="Q539">
        <v>0</v>
      </c>
    </row>
    <row r="540" spans="1:17" x14ac:dyDescent="0.2">
      <c r="A540" t="s">
        <v>17563</v>
      </c>
      <c r="B540" t="s">
        <v>89</v>
      </c>
      <c r="C540" t="s">
        <v>224</v>
      </c>
      <c r="D540" t="s">
        <v>17029</v>
      </c>
      <c r="E540" t="s">
        <v>79</v>
      </c>
      <c r="F540" t="s">
        <v>4879</v>
      </c>
      <c r="G540">
        <v>0</v>
      </c>
      <c r="H540">
        <v>0</v>
      </c>
      <c r="I540">
        <v>0</v>
      </c>
      <c r="J540">
        <v>0</v>
      </c>
      <c r="K540">
        <v>0</v>
      </c>
      <c r="L540">
        <v>0</v>
      </c>
      <c r="M540">
        <v>2</v>
      </c>
      <c r="N540">
        <v>0</v>
      </c>
      <c r="O540">
        <v>0</v>
      </c>
      <c r="P540">
        <v>0</v>
      </c>
      <c r="Q540">
        <v>0</v>
      </c>
    </row>
    <row r="541" spans="1:17" x14ac:dyDescent="0.2">
      <c r="A541" t="s">
        <v>17564</v>
      </c>
      <c r="B541" t="s">
        <v>89</v>
      </c>
      <c r="C541" t="s">
        <v>224</v>
      </c>
      <c r="D541" t="s">
        <v>17029</v>
      </c>
      <c r="E541" t="s">
        <v>79</v>
      </c>
      <c r="F541" t="s">
        <v>4881</v>
      </c>
      <c r="G541">
        <v>0</v>
      </c>
      <c r="H541">
        <v>2</v>
      </c>
      <c r="I541">
        <v>0</v>
      </c>
      <c r="J541">
        <v>2</v>
      </c>
      <c r="K541">
        <v>0</v>
      </c>
      <c r="L541">
        <v>0</v>
      </c>
      <c r="M541">
        <v>0</v>
      </c>
      <c r="N541">
        <v>0</v>
      </c>
      <c r="O541">
        <v>0</v>
      </c>
      <c r="P541">
        <v>0</v>
      </c>
      <c r="Q541">
        <v>0</v>
      </c>
    </row>
    <row r="542" spans="1:17" x14ac:dyDescent="0.2">
      <c r="A542" t="s">
        <v>17565</v>
      </c>
      <c r="B542" t="s">
        <v>89</v>
      </c>
      <c r="C542" t="s">
        <v>224</v>
      </c>
      <c r="D542" t="s">
        <v>17029</v>
      </c>
      <c r="E542" t="s">
        <v>79</v>
      </c>
      <c r="F542" t="s">
        <v>4883</v>
      </c>
      <c r="G542">
        <v>0</v>
      </c>
      <c r="H542">
        <v>2</v>
      </c>
      <c r="I542">
        <v>0</v>
      </c>
      <c r="J542">
        <v>2</v>
      </c>
      <c r="K542">
        <v>0</v>
      </c>
      <c r="L542">
        <v>0</v>
      </c>
      <c r="M542">
        <v>0</v>
      </c>
      <c r="N542">
        <v>0</v>
      </c>
      <c r="O542">
        <v>0</v>
      </c>
      <c r="P542">
        <v>0</v>
      </c>
      <c r="Q542">
        <v>0</v>
      </c>
    </row>
    <row r="543" spans="1:17" x14ac:dyDescent="0.2">
      <c r="A543" t="s">
        <v>17566</v>
      </c>
      <c r="B543" t="s">
        <v>89</v>
      </c>
      <c r="C543" t="s">
        <v>224</v>
      </c>
      <c r="D543" t="s">
        <v>17029</v>
      </c>
      <c r="E543" t="s">
        <v>79</v>
      </c>
      <c r="F543" t="s">
        <v>4885</v>
      </c>
      <c r="G543">
        <v>0</v>
      </c>
      <c r="H543">
        <v>0</v>
      </c>
      <c r="I543">
        <v>0</v>
      </c>
      <c r="J543">
        <v>0</v>
      </c>
      <c r="K543">
        <v>0</v>
      </c>
      <c r="L543">
        <v>0</v>
      </c>
      <c r="M543">
        <v>2</v>
      </c>
      <c r="N543">
        <v>0</v>
      </c>
      <c r="O543">
        <v>0</v>
      </c>
      <c r="P543">
        <v>0</v>
      </c>
      <c r="Q543">
        <v>0</v>
      </c>
    </row>
    <row r="544" spans="1:17" x14ac:dyDescent="0.2">
      <c r="A544" t="s">
        <v>17567</v>
      </c>
      <c r="B544" t="s">
        <v>89</v>
      </c>
      <c r="C544" t="s">
        <v>224</v>
      </c>
      <c r="D544" t="s">
        <v>17029</v>
      </c>
      <c r="E544" t="s">
        <v>79</v>
      </c>
      <c r="F544" t="s">
        <v>4887</v>
      </c>
      <c r="G544">
        <v>0</v>
      </c>
      <c r="H544">
        <v>2</v>
      </c>
      <c r="I544">
        <v>0</v>
      </c>
      <c r="J544">
        <v>2</v>
      </c>
      <c r="K544">
        <v>0</v>
      </c>
      <c r="L544">
        <v>0</v>
      </c>
      <c r="M544">
        <v>0</v>
      </c>
      <c r="N544">
        <v>0</v>
      </c>
      <c r="O544">
        <v>0</v>
      </c>
      <c r="P544">
        <v>0</v>
      </c>
      <c r="Q544">
        <v>0</v>
      </c>
    </row>
    <row r="545" spans="1:17" x14ac:dyDescent="0.2">
      <c r="A545" t="s">
        <v>17568</v>
      </c>
      <c r="B545" t="s">
        <v>89</v>
      </c>
      <c r="C545" t="s">
        <v>224</v>
      </c>
      <c r="D545" t="s">
        <v>17029</v>
      </c>
      <c r="E545" t="s">
        <v>79</v>
      </c>
      <c r="F545" t="s">
        <v>4889</v>
      </c>
      <c r="G545">
        <v>0</v>
      </c>
      <c r="H545">
        <v>0</v>
      </c>
      <c r="I545">
        <v>0</v>
      </c>
      <c r="J545">
        <v>0</v>
      </c>
      <c r="K545">
        <v>0</v>
      </c>
      <c r="L545">
        <v>0</v>
      </c>
      <c r="M545">
        <v>2</v>
      </c>
      <c r="N545">
        <v>0</v>
      </c>
      <c r="O545">
        <v>0</v>
      </c>
      <c r="P545">
        <v>0</v>
      </c>
      <c r="Q545">
        <v>0</v>
      </c>
    </row>
    <row r="546" spans="1:17" x14ac:dyDescent="0.2">
      <c r="A546" t="s">
        <v>17569</v>
      </c>
      <c r="B546" t="s">
        <v>89</v>
      </c>
      <c r="C546" t="s">
        <v>224</v>
      </c>
      <c r="D546" t="s">
        <v>17029</v>
      </c>
      <c r="E546" t="s">
        <v>79</v>
      </c>
      <c r="F546" t="s">
        <v>4871</v>
      </c>
      <c r="G546">
        <v>0</v>
      </c>
      <c r="H546">
        <v>0</v>
      </c>
      <c r="I546">
        <v>0</v>
      </c>
      <c r="J546">
        <v>0</v>
      </c>
      <c r="K546">
        <v>0</v>
      </c>
      <c r="L546">
        <v>0</v>
      </c>
      <c r="M546">
        <v>0</v>
      </c>
      <c r="N546">
        <v>2</v>
      </c>
      <c r="O546">
        <v>2</v>
      </c>
      <c r="P546">
        <v>0</v>
      </c>
      <c r="Q546">
        <v>0</v>
      </c>
    </row>
    <row r="547" spans="1:17" x14ac:dyDescent="0.2">
      <c r="A547" t="s">
        <v>17570</v>
      </c>
      <c r="B547" t="s">
        <v>89</v>
      </c>
      <c r="C547" t="s">
        <v>224</v>
      </c>
      <c r="D547" t="s">
        <v>17029</v>
      </c>
      <c r="E547" t="s">
        <v>79</v>
      </c>
      <c r="F547" t="s">
        <v>4873</v>
      </c>
      <c r="G547">
        <v>0</v>
      </c>
      <c r="H547">
        <v>0</v>
      </c>
      <c r="I547">
        <v>0</v>
      </c>
      <c r="J547">
        <v>0</v>
      </c>
      <c r="K547">
        <v>0</v>
      </c>
      <c r="L547">
        <v>0</v>
      </c>
      <c r="M547">
        <v>0</v>
      </c>
      <c r="N547">
        <v>2</v>
      </c>
      <c r="O547">
        <v>2</v>
      </c>
      <c r="P547">
        <v>0</v>
      </c>
      <c r="Q547">
        <v>0</v>
      </c>
    </row>
    <row r="548" spans="1:17" x14ac:dyDescent="0.2">
      <c r="A548" t="s">
        <v>17571</v>
      </c>
      <c r="B548" t="s">
        <v>89</v>
      </c>
      <c r="C548" t="s">
        <v>224</v>
      </c>
      <c r="D548" t="s">
        <v>17029</v>
      </c>
      <c r="E548" t="s">
        <v>79</v>
      </c>
      <c r="F548" t="s">
        <v>17019</v>
      </c>
      <c r="G548">
        <v>2</v>
      </c>
      <c r="H548">
        <v>0</v>
      </c>
      <c r="I548">
        <v>0</v>
      </c>
      <c r="J548">
        <v>0</v>
      </c>
      <c r="K548">
        <v>0</v>
      </c>
      <c r="L548">
        <v>0</v>
      </c>
      <c r="M548">
        <v>0</v>
      </c>
      <c r="N548">
        <v>0</v>
      </c>
      <c r="O548">
        <v>0</v>
      </c>
      <c r="P548">
        <v>0</v>
      </c>
      <c r="Q548">
        <v>0</v>
      </c>
    </row>
    <row r="549" spans="1:17" x14ac:dyDescent="0.2">
      <c r="A549" t="s">
        <v>17572</v>
      </c>
      <c r="B549" t="s">
        <v>89</v>
      </c>
      <c r="C549" t="s">
        <v>228</v>
      </c>
      <c r="D549" t="s">
        <v>17029</v>
      </c>
      <c r="E549" t="s">
        <v>79</v>
      </c>
      <c r="F549" t="s">
        <v>4875</v>
      </c>
      <c r="G549">
        <v>0</v>
      </c>
      <c r="H549">
        <v>1</v>
      </c>
      <c r="I549">
        <v>0</v>
      </c>
      <c r="J549">
        <v>0</v>
      </c>
      <c r="K549">
        <v>1</v>
      </c>
      <c r="L549">
        <v>0</v>
      </c>
      <c r="M549">
        <v>0</v>
      </c>
      <c r="N549">
        <v>0</v>
      </c>
      <c r="O549">
        <v>0</v>
      </c>
      <c r="P549">
        <v>0</v>
      </c>
      <c r="Q549">
        <v>0</v>
      </c>
    </row>
    <row r="550" spans="1:17" x14ac:dyDescent="0.2">
      <c r="A550" t="s">
        <v>17573</v>
      </c>
      <c r="B550" t="s">
        <v>89</v>
      </c>
      <c r="C550" t="s">
        <v>228</v>
      </c>
      <c r="D550" t="s">
        <v>17029</v>
      </c>
      <c r="E550" t="s">
        <v>79</v>
      </c>
      <c r="F550" t="s">
        <v>4877</v>
      </c>
      <c r="G550">
        <v>0</v>
      </c>
      <c r="H550">
        <v>1</v>
      </c>
      <c r="I550">
        <v>0</v>
      </c>
      <c r="J550">
        <v>0</v>
      </c>
      <c r="K550">
        <v>1</v>
      </c>
      <c r="L550">
        <v>0</v>
      </c>
      <c r="M550">
        <v>0</v>
      </c>
      <c r="N550">
        <v>0</v>
      </c>
      <c r="O550">
        <v>0</v>
      </c>
      <c r="P550">
        <v>0</v>
      </c>
      <c r="Q550">
        <v>0</v>
      </c>
    </row>
    <row r="551" spans="1:17" x14ac:dyDescent="0.2">
      <c r="A551" t="s">
        <v>17574</v>
      </c>
      <c r="B551" t="s">
        <v>89</v>
      </c>
      <c r="C551" t="s">
        <v>228</v>
      </c>
      <c r="D551" t="s">
        <v>17029</v>
      </c>
      <c r="E551" t="s">
        <v>79</v>
      </c>
      <c r="F551" t="s">
        <v>4879</v>
      </c>
      <c r="G551">
        <v>0</v>
      </c>
      <c r="H551">
        <v>0</v>
      </c>
      <c r="I551">
        <v>0</v>
      </c>
      <c r="J551">
        <v>0</v>
      </c>
      <c r="K551">
        <v>0</v>
      </c>
      <c r="L551">
        <v>0</v>
      </c>
      <c r="M551">
        <v>1</v>
      </c>
      <c r="N551">
        <v>0</v>
      </c>
      <c r="O551">
        <v>0</v>
      </c>
      <c r="P551">
        <v>0</v>
      </c>
      <c r="Q551">
        <v>0</v>
      </c>
    </row>
    <row r="552" spans="1:17" x14ac:dyDescent="0.2">
      <c r="A552" t="s">
        <v>17575</v>
      </c>
      <c r="B552" t="s">
        <v>89</v>
      </c>
      <c r="C552" t="s">
        <v>228</v>
      </c>
      <c r="D552" t="s">
        <v>17029</v>
      </c>
      <c r="E552" t="s">
        <v>79</v>
      </c>
      <c r="F552" t="s">
        <v>4881</v>
      </c>
      <c r="G552">
        <v>0</v>
      </c>
      <c r="H552">
        <v>1</v>
      </c>
      <c r="I552">
        <v>0</v>
      </c>
      <c r="J552">
        <v>0</v>
      </c>
      <c r="K552">
        <v>1</v>
      </c>
      <c r="L552">
        <v>0</v>
      </c>
      <c r="M552">
        <v>0</v>
      </c>
      <c r="N552">
        <v>0</v>
      </c>
      <c r="O552">
        <v>0</v>
      </c>
      <c r="P552">
        <v>0</v>
      </c>
      <c r="Q552">
        <v>0</v>
      </c>
    </row>
    <row r="553" spans="1:17" x14ac:dyDescent="0.2">
      <c r="A553" t="s">
        <v>17576</v>
      </c>
      <c r="B553" t="s">
        <v>89</v>
      </c>
      <c r="C553" t="s">
        <v>228</v>
      </c>
      <c r="D553" t="s">
        <v>17029</v>
      </c>
      <c r="E553" t="s">
        <v>79</v>
      </c>
      <c r="F553" t="s">
        <v>4883</v>
      </c>
      <c r="G553">
        <v>0</v>
      </c>
      <c r="H553">
        <v>1</v>
      </c>
      <c r="I553">
        <v>0</v>
      </c>
      <c r="J553">
        <v>0</v>
      </c>
      <c r="K553">
        <v>1</v>
      </c>
      <c r="L553">
        <v>0</v>
      </c>
      <c r="M553">
        <v>0</v>
      </c>
      <c r="N553">
        <v>0</v>
      </c>
      <c r="O553">
        <v>0</v>
      </c>
      <c r="P553">
        <v>0</v>
      </c>
      <c r="Q553">
        <v>0</v>
      </c>
    </row>
    <row r="554" spans="1:17" x14ac:dyDescent="0.2">
      <c r="A554" t="s">
        <v>17577</v>
      </c>
      <c r="B554" t="s">
        <v>89</v>
      </c>
      <c r="C554" t="s">
        <v>228</v>
      </c>
      <c r="D554" t="s">
        <v>17029</v>
      </c>
      <c r="E554" t="s">
        <v>79</v>
      </c>
      <c r="F554" t="s">
        <v>4885</v>
      </c>
      <c r="G554">
        <v>0</v>
      </c>
      <c r="H554">
        <v>0</v>
      </c>
      <c r="I554">
        <v>0</v>
      </c>
      <c r="J554">
        <v>0</v>
      </c>
      <c r="K554">
        <v>0</v>
      </c>
      <c r="L554">
        <v>0</v>
      </c>
      <c r="M554">
        <v>1</v>
      </c>
      <c r="N554">
        <v>0</v>
      </c>
      <c r="O554">
        <v>0</v>
      </c>
      <c r="P554">
        <v>0</v>
      </c>
      <c r="Q554">
        <v>0</v>
      </c>
    </row>
    <row r="555" spans="1:17" x14ac:dyDescent="0.2">
      <c r="A555" t="s">
        <v>17578</v>
      </c>
      <c r="B555" t="s">
        <v>89</v>
      </c>
      <c r="C555" t="s">
        <v>228</v>
      </c>
      <c r="D555" t="s">
        <v>17029</v>
      </c>
      <c r="E555" t="s">
        <v>79</v>
      </c>
      <c r="F555" t="s">
        <v>4887</v>
      </c>
      <c r="G555">
        <v>0</v>
      </c>
      <c r="H555">
        <v>1</v>
      </c>
      <c r="I555">
        <v>0</v>
      </c>
      <c r="J555">
        <v>0</v>
      </c>
      <c r="K555">
        <v>1</v>
      </c>
      <c r="L555">
        <v>0</v>
      </c>
      <c r="M555">
        <v>0</v>
      </c>
      <c r="N555">
        <v>0</v>
      </c>
      <c r="O555">
        <v>0</v>
      </c>
      <c r="P555">
        <v>0</v>
      </c>
      <c r="Q555">
        <v>0</v>
      </c>
    </row>
    <row r="556" spans="1:17" x14ac:dyDescent="0.2">
      <c r="A556" t="s">
        <v>17579</v>
      </c>
      <c r="B556" t="s">
        <v>89</v>
      </c>
      <c r="C556" t="s">
        <v>228</v>
      </c>
      <c r="D556" t="s">
        <v>17029</v>
      </c>
      <c r="E556" t="s">
        <v>79</v>
      </c>
      <c r="F556" t="s">
        <v>4889</v>
      </c>
      <c r="G556">
        <v>0</v>
      </c>
      <c r="H556">
        <v>0</v>
      </c>
      <c r="I556">
        <v>0</v>
      </c>
      <c r="J556">
        <v>0</v>
      </c>
      <c r="K556">
        <v>0</v>
      </c>
      <c r="L556">
        <v>0</v>
      </c>
      <c r="M556">
        <v>1</v>
      </c>
      <c r="N556">
        <v>0</v>
      </c>
      <c r="O556">
        <v>0</v>
      </c>
      <c r="P556">
        <v>0</v>
      </c>
      <c r="Q556">
        <v>0</v>
      </c>
    </row>
    <row r="557" spans="1:17" x14ac:dyDescent="0.2">
      <c r="A557" t="s">
        <v>17580</v>
      </c>
      <c r="B557" t="s">
        <v>89</v>
      </c>
      <c r="C557" t="s">
        <v>228</v>
      </c>
      <c r="D557" t="s">
        <v>17029</v>
      </c>
      <c r="E557" t="s">
        <v>79</v>
      </c>
      <c r="F557" t="s">
        <v>4871</v>
      </c>
      <c r="G557">
        <v>0</v>
      </c>
      <c r="H557">
        <v>0</v>
      </c>
      <c r="I557">
        <v>0</v>
      </c>
      <c r="J557">
        <v>0</v>
      </c>
      <c r="K557">
        <v>0</v>
      </c>
      <c r="L557">
        <v>0</v>
      </c>
      <c r="M557">
        <v>0</v>
      </c>
      <c r="N557">
        <v>1</v>
      </c>
      <c r="O557">
        <v>1</v>
      </c>
      <c r="P557">
        <v>0</v>
      </c>
      <c r="Q557">
        <v>0</v>
      </c>
    </row>
    <row r="558" spans="1:17" x14ac:dyDescent="0.2">
      <c r="A558" t="s">
        <v>17581</v>
      </c>
      <c r="B558" t="s">
        <v>89</v>
      </c>
      <c r="C558" t="s">
        <v>228</v>
      </c>
      <c r="D558" t="s">
        <v>17029</v>
      </c>
      <c r="E558" t="s">
        <v>79</v>
      </c>
      <c r="F558" t="s">
        <v>4873</v>
      </c>
      <c r="G558">
        <v>0</v>
      </c>
      <c r="H558">
        <v>0</v>
      </c>
      <c r="I558">
        <v>0</v>
      </c>
      <c r="J558">
        <v>0</v>
      </c>
      <c r="K558">
        <v>0</v>
      </c>
      <c r="L558">
        <v>0</v>
      </c>
      <c r="M558">
        <v>0</v>
      </c>
      <c r="N558">
        <v>1</v>
      </c>
      <c r="O558">
        <v>1</v>
      </c>
      <c r="P558">
        <v>0</v>
      </c>
      <c r="Q558">
        <v>0</v>
      </c>
    </row>
    <row r="559" spans="1:17" x14ac:dyDescent="0.2">
      <c r="A559" t="s">
        <v>17582</v>
      </c>
      <c r="B559" t="s">
        <v>89</v>
      </c>
      <c r="C559" t="s">
        <v>228</v>
      </c>
      <c r="D559" t="s">
        <v>17029</v>
      </c>
      <c r="E559" t="s">
        <v>79</v>
      </c>
      <c r="F559" t="s">
        <v>17019</v>
      </c>
      <c r="G559">
        <v>1</v>
      </c>
      <c r="H559">
        <v>0</v>
      </c>
      <c r="I559">
        <v>0</v>
      </c>
      <c r="J559">
        <v>0</v>
      </c>
      <c r="K559">
        <v>0</v>
      </c>
      <c r="L559">
        <v>0</v>
      </c>
      <c r="M559">
        <v>0</v>
      </c>
      <c r="N559">
        <v>0</v>
      </c>
      <c r="O559">
        <v>0</v>
      </c>
      <c r="P559">
        <v>0</v>
      </c>
      <c r="Q559">
        <v>0</v>
      </c>
    </row>
    <row r="560" spans="1:17" x14ac:dyDescent="0.2">
      <c r="A560" t="s">
        <v>17583</v>
      </c>
      <c r="B560" t="s">
        <v>89</v>
      </c>
      <c r="C560" t="s">
        <v>228</v>
      </c>
      <c r="D560" t="s">
        <v>17029</v>
      </c>
      <c r="E560" t="s">
        <v>81</v>
      </c>
      <c r="F560" t="s">
        <v>4875</v>
      </c>
      <c r="G560">
        <v>0</v>
      </c>
      <c r="H560">
        <v>1</v>
      </c>
      <c r="I560">
        <v>0</v>
      </c>
      <c r="J560">
        <v>0</v>
      </c>
      <c r="K560">
        <v>0</v>
      </c>
      <c r="L560">
        <v>1</v>
      </c>
      <c r="M560">
        <v>0</v>
      </c>
      <c r="N560">
        <v>0</v>
      </c>
      <c r="O560">
        <v>0</v>
      </c>
      <c r="P560">
        <v>0</v>
      </c>
      <c r="Q560">
        <v>0</v>
      </c>
    </row>
    <row r="561" spans="1:17" x14ac:dyDescent="0.2">
      <c r="A561" t="s">
        <v>17584</v>
      </c>
      <c r="B561" t="s">
        <v>89</v>
      </c>
      <c r="C561" t="s">
        <v>228</v>
      </c>
      <c r="D561" t="s">
        <v>17029</v>
      </c>
      <c r="E561" t="s">
        <v>81</v>
      </c>
      <c r="F561" t="s">
        <v>4877</v>
      </c>
      <c r="G561">
        <v>0</v>
      </c>
      <c r="H561">
        <v>1</v>
      </c>
      <c r="I561">
        <v>0</v>
      </c>
      <c r="J561">
        <v>0</v>
      </c>
      <c r="K561">
        <v>0</v>
      </c>
      <c r="L561">
        <v>1</v>
      </c>
      <c r="M561">
        <v>0</v>
      </c>
      <c r="N561">
        <v>0</v>
      </c>
      <c r="O561">
        <v>0</v>
      </c>
      <c r="P561">
        <v>0</v>
      </c>
      <c r="Q561">
        <v>0</v>
      </c>
    </row>
    <row r="562" spans="1:17" x14ac:dyDescent="0.2">
      <c r="A562" t="s">
        <v>17585</v>
      </c>
      <c r="B562" t="s">
        <v>89</v>
      </c>
      <c r="C562" t="s">
        <v>228</v>
      </c>
      <c r="D562" t="s">
        <v>17029</v>
      </c>
      <c r="E562" t="s">
        <v>81</v>
      </c>
      <c r="F562" t="s">
        <v>4879</v>
      </c>
      <c r="G562">
        <v>0</v>
      </c>
      <c r="H562">
        <v>0</v>
      </c>
      <c r="I562">
        <v>0</v>
      </c>
      <c r="J562">
        <v>0</v>
      </c>
      <c r="K562">
        <v>0</v>
      </c>
      <c r="L562">
        <v>0</v>
      </c>
      <c r="M562">
        <v>1</v>
      </c>
      <c r="N562">
        <v>0</v>
      </c>
      <c r="O562">
        <v>0</v>
      </c>
      <c r="P562">
        <v>0</v>
      </c>
      <c r="Q562">
        <v>0</v>
      </c>
    </row>
    <row r="563" spans="1:17" x14ac:dyDescent="0.2">
      <c r="A563" t="s">
        <v>17586</v>
      </c>
      <c r="B563" t="s">
        <v>89</v>
      </c>
      <c r="C563" t="s">
        <v>228</v>
      </c>
      <c r="D563" t="s">
        <v>17029</v>
      </c>
      <c r="E563" t="s">
        <v>81</v>
      </c>
      <c r="F563" t="s">
        <v>4881</v>
      </c>
      <c r="G563">
        <v>0</v>
      </c>
      <c r="H563">
        <v>1</v>
      </c>
      <c r="I563">
        <v>0</v>
      </c>
      <c r="J563">
        <v>0</v>
      </c>
      <c r="K563">
        <v>0</v>
      </c>
      <c r="L563">
        <v>1</v>
      </c>
      <c r="M563">
        <v>0</v>
      </c>
      <c r="N563">
        <v>0</v>
      </c>
      <c r="O563">
        <v>0</v>
      </c>
      <c r="P563">
        <v>0</v>
      </c>
      <c r="Q563">
        <v>0</v>
      </c>
    </row>
    <row r="564" spans="1:17" x14ac:dyDescent="0.2">
      <c r="A564" t="s">
        <v>17587</v>
      </c>
      <c r="B564" t="s">
        <v>89</v>
      </c>
      <c r="C564" t="s">
        <v>228</v>
      </c>
      <c r="D564" t="s">
        <v>17029</v>
      </c>
      <c r="E564" t="s">
        <v>81</v>
      </c>
      <c r="F564" t="s">
        <v>4883</v>
      </c>
      <c r="G564">
        <v>0</v>
      </c>
      <c r="H564">
        <v>1</v>
      </c>
      <c r="I564">
        <v>0</v>
      </c>
      <c r="J564">
        <v>0</v>
      </c>
      <c r="K564">
        <v>0</v>
      </c>
      <c r="L564">
        <v>1</v>
      </c>
      <c r="M564">
        <v>0</v>
      </c>
      <c r="N564">
        <v>0</v>
      </c>
      <c r="O564">
        <v>0</v>
      </c>
      <c r="P564">
        <v>0</v>
      </c>
      <c r="Q564">
        <v>0</v>
      </c>
    </row>
    <row r="565" spans="1:17" x14ac:dyDescent="0.2">
      <c r="A565" t="s">
        <v>17588</v>
      </c>
      <c r="B565" t="s">
        <v>89</v>
      </c>
      <c r="C565" t="s">
        <v>228</v>
      </c>
      <c r="D565" t="s">
        <v>17029</v>
      </c>
      <c r="E565" t="s">
        <v>81</v>
      </c>
      <c r="F565" t="s">
        <v>4885</v>
      </c>
      <c r="G565">
        <v>0</v>
      </c>
      <c r="H565">
        <v>0</v>
      </c>
      <c r="I565">
        <v>0</v>
      </c>
      <c r="J565">
        <v>0</v>
      </c>
      <c r="K565">
        <v>0</v>
      </c>
      <c r="L565">
        <v>0</v>
      </c>
      <c r="M565">
        <v>1</v>
      </c>
      <c r="N565">
        <v>0</v>
      </c>
      <c r="O565">
        <v>0</v>
      </c>
      <c r="P565">
        <v>0</v>
      </c>
      <c r="Q565">
        <v>0</v>
      </c>
    </row>
    <row r="566" spans="1:17" x14ac:dyDescent="0.2">
      <c r="A566" t="s">
        <v>17589</v>
      </c>
      <c r="B566" t="s">
        <v>89</v>
      </c>
      <c r="C566" t="s">
        <v>228</v>
      </c>
      <c r="D566" t="s">
        <v>17029</v>
      </c>
      <c r="E566" t="s">
        <v>81</v>
      </c>
      <c r="F566" t="s">
        <v>4887</v>
      </c>
      <c r="G566">
        <v>0</v>
      </c>
      <c r="H566">
        <v>1</v>
      </c>
      <c r="I566">
        <v>0</v>
      </c>
      <c r="J566">
        <v>0</v>
      </c>
      <c r="K566">
        <v>0</v>
      </c>
      <c r="L566">
        <v>1</v>
      </c>
      <c r="M566">
        <v>0</v>
      </c>
      <c r="N566">
        <v>0</v>
      </c>
      <c r="O566">
        <v>0</v>
      </c>
      <c r="P566">
        <v>0</v>
      </c>
      <c r="Q566">
        <v>0</v>
      </c>
    </row>
    <row r="567" spans="1:17" x14ac:dyDescent="0.2">
      <c r="A567" t="s">
        <v>17590</v>
      </c>
      <c r="B567" t="s">
        <v>89</v>
      </c>
      <c r="C567" t="s">
        <v>228</v>
      </c>
      <c r="D567" t="s">
        <v>17029</v>
      </c>
      <c r="E567" t="s">
        <v>81</v>
      </c>
      <c r="F567" t="s">
        <v>4889</v>
      </c>
      <c r="G567">
        <v>0</v>
      </c>
      <c r="H567">
        <v>0</v>
      </c>
      <c r="I567">
        <v>0</v>
      </c>
      <c r="J567">
        <v>0</v>
      </c>
      <c r="K567">
        <v>0</v>
      </c>
      <c r="L567">
        <v>0</v>
      </c>
      <c r="M567">
        <v>1</v>
      </c>
      <c r="N567">
        <v>0</v>
      </c>
      <c r="O567">
        <v>0</v>
      </c>
      <c r="P567">
        <v>0</v>
      </c>
      <c r="Q567">
        <v>0</v>
      </c>
    </row>
    <row r="568" spans="1:17" x14ac:dyDescent="0.2">
      <c r="A568" t="s">
        <v>17591</v>
      </c>
      <c r="B568" t="s">
        <v>89</v>
      </c>
      <c r="C568" t="s">
        <v>228</v>
      </c>
      <c r="D568" t="s">
        <v>17029</v>
      </c>
      <c r="E568" t="s">
        <v>81</v>
      </c>
      <c r="F568" t="s">
        <v>4871</v>
      </c>
      <c r="G568">
        <v>0</v>
      </c>
      <c r="H568">
        <v>0</v>
      </c>
      <c r="I568">
        <v>0</v>
      </c>
      <c r="J568">
        <v>0</v>
      </c>
      <c r="K568">
        <v>0</v>
      </c>
      <c r="L568">
        <v>0</v>
      </c>
      <c r="M568">
        <v>0</v>
      </c>
      <c r="N568">
        <v>1</v>
      </c>
      <c r="O568">
        <v>0</v>
      </c>
      <c r="P568">
        <v>1</v>
      </c>
      <c r="Q568">
        <v>0</v>
      </c>
    </row>
    <row r="569" spans="1:17" x14ac:dyDescent="0.2">
      <c r="A569" t="s">
        <v>17592</v>
      </c>
      <c r="B569" t="s">
        <v>89</v>
      </c>
      <c r="C569" t="s">
        <v>228</v>
      </c>
      <c r="D569" t="s">
        <v>17029</v>
      </c>
      <c r="E569" t="s">
        <v>81</v>
      </c>
      <c r="F569" t="s">
        <v>4873</v>
      </c>
      <c r="G569">
        <v>0</v>
      </c>
      <c r="H569">
        <v>0</v>
      </c>
      <c r="I569">
        <v>0</v>
      </c>
      <c r="J569">
        <v>0</v>
      </c>
      <c r="K569">
        <v>0</v>
      </c>
      <c r="L569">
        <v>0</v>
      </c>
      <c r="M569">
        <v>0</v>
      </c>
      <c r="N569">
        <v>1</v>
      </c>
      <c r="O569">
        <v>0</v>
      </c>
      <c r="P569">
        <v>1</v>
      </c>
      <c r="Q569">
        <v>0</v>
      </c>
    </row>
    <row r="570" spans="1:17" x14ac:dyDescent="0.2">
      <c r="A570" t="s">
        <v>17593</v>
      </c>
      <c r="B570" t="s">
        <v>89</v>
      </c>
      <c r="C570" t="s">
        <v>228</v>
      </c>
      <c r="D570" t="s">
        <v>17029</v>
      </c>
      <c r="E570" t="s">
        <v>81</v>
      </c>
      <c r="F570" t="s">
        <v>17019</v>
      </c>
      <c r="G570">
        <v>1</v>
      </c>
      <c r="H570">
        <v>0</v>
      </c>
      <c r="I570">
        <v>0</v>
      </c>
      <c r="J570">
        <v>0</v>
      </c>
      <c r="K570">
        <v>0</v>
      </c>
      <c r="L570">
        <v>0</v>
      </c>
      <c r="M570">
        <v>0</v>
      </c>
      <c r="N570">
        <v>0</v>
      </c>
      <c r="O570">
        <v>0</v>
      </c>
      <c r="P570">
        <v>0</v>
      </c>
      <c r="Q570">
        <v>0</v>
      </c>
    </row>
    <row r="571" spans="1:17" x14ac:dyDescent="0.2">
      <c r="A571" t="s">
        <v>17594</v>
      </c>
      <c r="B571" t="s">
        <v>89</v>
      </c>
      <c r="C571" t="s">
        <v>230</v>
      </c>
      <c r="D571" t="s">
        <v>17029</v>
      </c>
      <c r="E571" t="s">
        <v>79</v>
      </c>
      <c r="F571" t="s">
        <v>4875</v>
      </c>
      <c r="G571">
        <v>0</v>
      </c>
      <c r="H571">
        <v>3</v>
      </c>
      <c r="I571">
        <v>1</v>
      </c>
      <c r="J571">
        <v>1</v>
      </c>
      <c r="K571">
        <v>1</v>
      </c>
      <c r="L571">
        <v>0</v>
      </c>
      <c r="M571">
        <v>0</v>
      </c>
      <c r="N571">
        <v>0</v>
      </c>
      <c r="O571">
        <v>0</v>
      </c>
      <c r="P571">
        <v>0</v>
      </c>
      <c r="Q571">
        <v>0</v>
      </c>
    </row>
    <row r="572" spans="1:17" x14ac:dyDescent="0.2">
      <c r="A572" t="s">
        <v>17595</v>
      </c>
      <c r="B572" t="s">
        <v>89</v>
      </c>
      <c r="C572" t="s">
        <v>230</v>
      </c>
      <c r="D572" t="s">
        <v>17029</v>
      </c>
      <c r="E572" t="s">
        <v>79</v>
      </c>
      <c r="F572" t="s">
        <v>4877</v>
      </c>
      <c r="G572">
        <v>0</v>
      </c>
      <c r="H572">
        <v>3</v>
      </c>
      <c r="I572">
        <v>1</v>
      </c>
      <c r="J572">
        <v>1</v>
      </c>
      <c r="K572">
        <v>0</v>
      </c>
      <c r="L572">
        <v>1</v>
      </c>
      <c r="M572">
        <v>0</v>
      </c>
      <c r="N572">
        <v>0</v>
      </c>
      <c r="O572">
        <v>0</v>
      </c>
      <c r="P572">
        <v>0</v>
      </c>
      <c r="Q572">
        <v>0</v>
      </c>
    </row>
    <row r="573" spans="1:17" x14ac:dyDescent="0.2">
      <c r="A573" t="s">
        <v>17596</v>
      </c>
      <c r="B573" t="s">
        <v>89</v>
      </c>
      <c r="C573" t="s">
        <v>230</v>
      </c>
      <c r="D573" t="s">
        <v>17029</v>
      </c>
      <c r="E573" t="s">
        <v>79</v>
      </c>
      <c r="F573" t="s">
        <v>4879</v>
      </c>
      <c r="G573">
        <v>0</v>
      </c>
      <c r="H573">
        <v>0</v>
      </c>
      <c r="I573">
        <v>0</v>
      </c>
      <c r="J573">
        <v>0</v>
      </c>
      <c r="K573">
        <v>0</v>
      </c>
      <c r="L573">
        <v>0</v>
      </c>
      <c r="M573">
        <v>3</v>
      </c>
      <c r="N573">
        <v>0</v>
      </c>
      <c r="O573">
        <v>0</v>
      </c>
      <c r="P573">
        <v>0</v>
      </c>
      <c r="Q573">
        <v>0</v>
      </c>
    </row>
    <row r="574" spans="1:17" x14ac:dyDescent="0.2">
      <c r="A574" t="s">
        <v>17597</v>
      </c>
      <c r="B574" t="s">
        <v>89</v>
      </c>
      <c r="C574" t="s">
        <v>230</v>
      </c>
      <c r="D574" t="s">
        <v>17029</v>
      </c>
      <c r="E574" t="s">
        <v>79</v>
      </c>
      <c r="F574" t="s">
        <v>4881</v>
      </c>
      <c r="G574">
        <v>0</v>
      </c>
      <c r="H574">
        <v>3</v>
      </c>
      <c r="I574">
        <v>1</v>
      </c>
      <c r="J574">
        <v>1</v>
      </c>
      <c r="K574">
        <v>0</v>
      </c>
      <c r="L574">
        <v>1</v>
      </c>
      <c r="M574">
        <v>0</v>
      </c>
      <c r="N574">
        <v>0</v>
      </c>
      <c r="O574">
        <v>0</v>
      </c>
      <c r="P574">
        <v>0</v>
      </c>
      <c r="Q574">
        <v>0</v>
      </c>
    </row>
    <row r="575" spans="1:17" x14ac:dyDescent="0.2">
      <c r="A575" t="s">
        <v>17598</v>
      </c>
      <c r="B575" t="s">
        <v>89</v>
      </c>
      <c r="C575" t="s">
        <v>230</v>
      </c>
      <c r="D575" t="s">
        <v>17029</v>
      </c>
      <c r="E575" t="s">
        <v>79</v>
      </c>
      <c r="F575" t="s">
        <v>4883</v>
      </c>
      <c r="G575">
        <v>0</v>
      </c>
      <c r="H575">
        <v>3</v>
      </c>
      <c r="I575">
        <v>1</v>
      </c>
      <c r="J575">
        <v>1</v>
      </c>
      <c r="K575">
        <v>0</v>
      </c>
      <c r="L575">
        <v>1</v>
      </c>
      <c r="M575">
        <v>0</v>
      </c>
      <c r="N575">
        <v>0</v>
      </c>
      <c r="O575">
        <v>0</v>
      </c>
      <c r="P575">
        <v>0</v>
      </c>
      <c r="Q575">
        <v>0</v>
      </c>
    </row>
    <row r="576" spans="1:17" x14ac:dyDescent="0.2">
      <c r="A576" t="s">
        <v>17599</v>
      </c>
      <c r="B576" t="s">
        <v>89</v>
      </c>
      <c r="C576" t="s">
        <v>230</v>
      </c>
      <c r="D576" t="s">
        <v>17029</v>
      </c>
      <c r="E576" t="s">
        <v>79</v>
      </c>
      <c r="F576" t="s">
        <v>4885</v>
      </c>
      <c r="G576">
        <v>0</v>
      </c>
      <c r="H576">
        <v>0</v>
      </c>
      <c r="I576">
        <v>0</v>
      </c>
      <c r="J576">
        <v>0</v>
      </c>
      <c r="K576">
        <v>0</v>
      </c>
      <c r="L576">
        <v>0</v>
      </c>
      <c r="M576">
        <v>3</v>
      </c>
      <c r="N576">
        <v>0</v>
      </c>
      <c r="O576">
        <v>0</v>
      </c>
      <c r="P576">
        <v>0</v>
      </c>
      <c r="Q576">
        <v>0</v>
      </c>
    </row>
    <row r="577" spans="1:17" x14ac:dyDescent="0.2">
      <c r="A577" t="s">
        <v>17600</v>
      </c>
      <c r="B577" t="s">
        <v>89</v>
      </c>
      <c r="C577" t="s">
        <v>230</v>
      </c>
      <c r="D577" t="s">
        <v>17029</v>
      </c>
      <c r="E577" t="s">
        <v>79</v>
      </c>
      <c r="F577" t="s">
        <v>4887</v>
      </c>
      <c r="G577">
        <v>0</v>
      </c>
      <c r="H577">
        <v>3</v>
      </c>
      <c r="I577">
        <v>1</v>
      </c>
      <c r="J577">
        <v>1</v>
      </c>
      <c r="K577">
        <v>1</v>
      </c>
      <c r="L577">
        <v>0</v>
      </c>
      <c r="M577">
        <v>0</v>
      </c>
      <c r="N577">
        <v>0</v>
      </c>
      <c r="O577">
        <v>0</v>
      </c>
      <c r="P577">
        <v>0</v>
      </c>
      <c r="Q577">
        <v>0</v>
      </c>
    </row>
    <row r="578" spans="1:17" x14ac:dyDescent="0.2">
      <c r="A578" t="s">
        <v>17601</v>
      </c>
      <c r="B578" t="s">
        <v>89</v>
      </c>
      <c r="C578" t="s">
        <v>230</v>
      </c>
      <c r="D578" t="s">
        <v>17029</v>
      </c>
      <c r="E578" t="s">
        <v>79</v>
      </c>
      <c r="F578" t="s">
        <v>4889</v>
      </c>
      <c r="G578">
        <v>0</v>
      </c>
      <c r="H578">
        <v>0</v>
      </c>
      <c r="I578">
        <v>0</v>
      </c>
      <c r="J578">
        <v>0</v>
      </c>
      <c r="K578">
        <v>0</v>
      </c>
      <c r="L578">
        <v>0</v>
      </c>
      <c r="M578">
        <v>3</v>
      </c>
      <c r="N578">
        <v>0</v>
      </c>
      <c r="O578">
        <v>0</v>
      </c>
      <c r="P578">
        <v>0</v>
      </c>
      <c r="Q578">
        <v>0</v>
      </c>
    </row>
    <row r="579" spans="1:17" x14ac:dyDescent="0.2">
      <c r="A579" t="s">
        <v>17602</v>
      </c>
      <c r="B579" t="s">
        <v>89</v>
      </c>
      <c r="C579" t="s">
        <v>230</v>
      </c>
      <c r="D579" t="s">
        <v>17029</v>
      </c>
      <c r="E579" t="s">
        <v>79</v>
      </c>
      <c r="F579" t="s">
        <v>4871</v>
      </c>
      <c r="G579">
        <v>0</v>
      </c>
      <c r="H579">
        <v>0</v>
      </c>
      <c r="I579">
        <v>0</v>
      </c>
      <c r="J579">
        <v>0</v>
      </c>
      <c r="K579">
        <v>0</v>
      </c>
      <c r="L579">
        <v>0</v>
      </c>
      <c r="M579">
        <v>0</v>
      </c>
      <c r="N579">
        <v>3</v>
      </c>
      <c r="O579">
        <v>3</v>
      </c>
      <c r="P579">
        <v>0</v>
      </c>
      <c r="Q579">
        <v>0</v>
      </c>
    </row>
    <row r="580" spans="1:17" x14ac:dyDescent="0.2">
      <c r="A580" t="s">
        <v>17603</v>
      </c>
      <c r="B580" t="s">
        <v>89</v>
      </c>
      <c r="C580" t="s">
        <v>230</v>
      </c>
      <c r="D580" t="s">
        <v>17029</v>
      </c>
      <c r="E580" t="s">
        <v>79</v>
      </c>
      <c r="F580" t="s">
        <v>4873</v>
      </c>
      <c r="G580">
        <v>0</v>
      </c>
      <c r="H580">
        <v>0</v>
      </c>
      <c r="I580">
        <v>0</v>
      </c>
      <c r="J580">
        <v>0</v>
      </c>
      <c r="K580">
        <v>0</v>
      </c>
      <c r="L580">
        <v>0</v>
      </c>
      <c r="M580">
        <v>0</v>
      </c>
      <c r="N580">
        <v>3</v>
      </c>
      <c r="O580">
        <v>3</v>
      </c>
      <c r="P580">
        <v>0</v>
      </c>
      <c r="Q580">
        <v>0</v>
      </c>
    </row>
    <row r="581" spans="1:17" x14ac:dyDescent="0.2">
      <c r="A581" t="s">
        <v>17604</v>
      </c>
      <c r="B581" t="s">
        <v>89</v>
      </c>
      <c r="C581" t="s">
        <v>230</v>
      </c>
      <c r="D581" t="s">
        <v>17029</v>
      </c>
      <c r="E581" t="s">
        <v>79</v>
      </c>
      <c r="F581" t="s">
        <v>17019</v>
      </c>
      <c r="G581">
        <v>3</v>
      </c>
      <c r="H581">
        <v>0</v>
      </c>
      <c r="I581">
        <v>0</v>
      </c>
      <c r="J581">
        <v>0</v>
      </c>
      <c r="K581">
        <v>0</v>
      </c>
      <c r="L581">
        <v>0</v>
      </c>
      <c r="M581">
        <v>0</v>
      </c>
      <c r="N581">
        <v>0</v>
      </c>
      <c r="O581">
        <v>0</v>
      </c>
      <c r="P581">
        <v>0</v>
      </c>
      <c r="Q581">
        <v>0</v>
      </c>
    </row>
    <row r="582" spans="1:17" x14ac:dyDescent="0.2">
      <c r="A582" t="s">
        <v>17605</v>
      </c>
      <c r="B582" t="s">
        <v>89</v>
      </c>
      <c r="C582" t="s">
        <v>230</v>
      </c>
      <c r="D582" t="s">
        <v>17029</v>
      </c>
      <c r="E582" t="s">
        <v>81</v>
      </c>
      <c r="F582" t="s">
        <v>4875</v>
      </c>
      <c r="G582">
        <v>0</v>
      </c>
      <c r="H582">
        <v>1</v>
      </c>
      <c r="I582">
        <v>0</v>
      </c>
      <c r="J582">
        <v>1</v>
      </c>
      <c r="K582">
        <v>0</v>
      </c>
      <c r="L582">
        <v>0</v>
      </c>
      <c r="M582">
        <v>0</v>
      </c>
      <c r="N582">
        <v>0</v>
      </c>
      <c r="O582">
        <v>0</v>
      </c>
      <c r="P582">
        <v>0</v>
      </c>
      <c r="Q582">
        <v>0</v>
      </c>
    </row>
    <row r="583" spans="1:17" x14ac:dyDescent="0.2">
      <c r="A583" t="s">
        <v>17606</v>
      </c>
      <c r="B583" t="s">
        <v>89</v>
      </c>
      <c r="C583" t="s">
        <v>230</v>
      </c>
      <c r="D583" t="s">
        <v>17029</v>
      </c>
      <c r="E583" t="s">
        <v>81</v>
      </c>
      <c r="F583" t="s">
        <v>4877</v>
      </c>
      <c r="G583">
        <v>0</v>
      </c>
      <c r="H583">
        <v>1</v>
      </c>
      <c r="I583">
        <v>0</v>
      </c>
      <c r="J583">
        <v>1</v>
      </c>
      <c r="K583">
        <v>0</v>
      </c>
      <c r="L583">
        <v>0</v>
      </c>
      <c r="M583">
        <v>0</v>
      </c>
      <c r="N583">
        <v>0</v>
      </c>
      <c r="O583">
        <v>0</v>
      </c>
      <c r="P583">
        <v>0</v>
      </c>
      <c r="Q583">
        <v>0</v>
      </c>
    </row>
    <row r="584" spans="1:17" x14ac:dyDescent="0.2">
      <c r="A584" t="s">
        <v>17607</v>
      </c>
      <c r="B584" t="s">
        <v>89</v>
      </c>
      <c r="C584" t="s">
        <v>230</v>
      </c>
      <c r="D584" t="s">
        <v>17029</v>
      </c>
      <c r="E584" t="s">
        <v>81</v>
      </c>
      <c r="F584" t="s">
        <v>4879</v>
      </c>
      <c r="G584">
        <v>0</v>
      </c>
      <c r="H584">
        <v>0</v>
      </c>
      <c r="I584">
        <v>0</v>
      </c>
      <c r="J584">
        <v>0</v>
      </c>
      <c r="K584">
        <v>0</v>
      </c>
      <c r="L584">
        <v>0</v>
      </c>
      <c r="M584">
        <v>1</v>
      </c>
      <c r="N584">
        <v>0</v>
      </c>
      <c r="O584">
        <v>0</v>
      </c>
      <c r="P584">
        <v>0</v>
      </c>
      <c r="Q584">
        <v>0</v>
      </c>
    </row>
    <row r="585" spans="1:17" x14ac:dyDescent="0.2">
      <c r="A585" t="s">
        <v>17608</v>
      </c>
      <c r="B585" t="s">
        <v>89</v>
      </c>
      <c r="C585" t="s">
        <v>230</v>
      </c>
      <c r="D585" t="s">
        <v>17029</v>
      </c>
      <c r="E585" t="s">
        <v>81</v>
      </c>
      <c r="F585" t="s">
        <v>4881</v>
      </c>
      <c r="G585">
        <v>0</v>
      </c>
      <c r="H585">
        <v>1</v>
      </c>
      <c r="I585">
        <v>0</v>
      </c>
      <c r="J585">
        <v>1</v>
      </c>
      <c r="K585">
        <v>0</v>
      </c>
      <c r="L585">
        <v>0</v>
      </c>
      <c r="M585">
        <v>0</v>
      </c>
      <c r="N585">
        <v>0</v>
      </c>
      <c r="O585">
        <v>0</v>
      </c>
      <c r="P585">
        <v>0</v>
      </c>
      <c r="Q585">
        <v>0</v>
      </c>
    </row>
    <row r="586" spans="1:17" x14ac:dyDescent="0.2">
      <c r="A586" t="s">
        <v>17609</v>
      </c>
      <c r="B586" t="s">
        <v>89</v>
      </c>
      <c r="C586" t="s">
        <v>230</v>
      </c>
      <c r="D586" t="s">
        <v>17029</v>
      </c>
      <c r="E586" t="s">
        <v>81</v>
      </c>
      <c r="F586" t="s">
        <v>4883</v>
      </c>
      <c r="G586">
        <v>0</v>
      </c>
      <c r="H586">
        <v>1</v>
      </c>
      <c r="I586">
        <v>0</v>
      </c>
      <c r="J586">
        <v>1</v>
      </c>
      <c r="K586">
        <v>0</v>
      </c>
      <c r="L586">
        <v>0</v>
      </c>
      <c r="M586">
        <v>0</v>
      </c>
      <c r="N586">
        <v>0</v>
      </c>
      <c r="O586">
        <v>0</v>
      </c>
      <c r="P586">
        <v>0</v>
      </c>
      <c r="Q586">
        <v>0</v>
      </c>
    </row>
    <row r="587" spans="1:17" x14ac:dyDescent="0.2">
      <c r="A587" t="s">
        <v>17610</v>
      </c>
      <c r="B587" t="s">
        <v>89</v>
      </c>
      <c r="C587" t="s">
        <v>230</v>
      </c>
      <c r="D587" t="s">
        <v>17029</v>
      </c>
      <c r="E587" t="s">
        <v>81</v>
      </c>
      <c r="F587" t="s">
        <v>4885</v>
      </c>
      <c r="G587">
        <v>0</v>
      </c>
      <c r="H587">
        <v>0</v>
      </c>
      <c r="I587">
        <v>0</v>
      </c>
      <c r="J587">
        <v>0</v>
      </c>
      <c r="K587">
        <v>0</v>
      </c>
      <c r="L587">
        <v>0</v>
      </c>
      <c r="M587">
        <v>1</v>
      </c>
      <c r="N587">
        <v>0</v>
      </c>
      <c r="O587">
        <v>0</v>
      </c>
      <c r="P587">
        <v>0</v>
      </c>
      <c r="Q587">
        <v>0</v>
      </c>
    </row>
    <row r="588" spans="1:17" x14ac:dyDescent="0.2">
      <c r="A588" t="s">
        <v>17611</v>
      </c>
      <c r="B588" t="s">
        <v>89</v>
      </c>
      <c r="C588" t="s">
        <v>230</v>
      </c>
      <c r="D588" t="s">
        <v>17029</v>
      </c>
      <c r="E588" t="s">
        <v>81</v>
      </c>
      <c r="F588" t="s">
        <v>4887</v>
      </c>
      <c r="G588">
        <v>0</v>
      </c>
      <c r="H588">
        <v>1</v>
      </c>
      <c r="I588">
        <v>0</v>
      </c>
      <c r="J588">
        <v>1</v>
      </c>
      <c r="K588">
        <v>0</v>
      </c>
      <c r="L588">
        <v>0</v>
      </c>
      <c r="M588">
        <v>0</v>
      </c>
      <c r="N588">
        <v>0</v>
      </c>
      <c r="O588">
        <v>0</v>
      </c>
      <c r="P588">
        <v>0</v>
      </c>
      <c r="Q588">
        <v>0</v>
      </c>
    </row>
    <row r="589" spans="1:17" x14ac:dyDescent="0.2">
      <c r="A589" t="s">
        <v>17612</v>
      </c>
      <c r="B589" t="s">
        <v>89</v>
      </c>
      <c r="C589" t="s">
        <v>230</v>
      </c>
      <c r="D589" t="s">
        <v>17029</v>
      </c>
      <c r="E589" t="s">
        <v>81</v>
      </c>
      <c r="F589" t="s">
        <v>4889</v>
      </c>
      <c r="G589">
        <v>0</v>
      </c>
      <c r="H589">
        <v>0</v>
      </c>
      <c r="I589">
        <v>0</v>
      </c>
      <c r="J589">
        <v>0</v>
      </c>
      <c r="K589">
        <v>0</v>
      </c>
      <c r="L589">
        <v>0</v>
      </c>
      <c r="M589">
        <v>1</v>
      </c>
      <c r="N589">
        <v>0</v>
      </c>
      <c r="O589">
        <v>0</v>
      </c>
      <c r="P589">
        <v>0</v>
      </c>
      <c r="Q589">
        <v>0</v>
      </c>
    </row>
    <row r="590" spans="1:17" x14ac:dyDescent="0.2">
      <c r="A590" t="s">
        <v>17613</v>
      </c>
      <c r="B590" t="s">
        <v>89</v>
      </c>
      <c r="C590" t="s">
        <v>230</v>
      </c>
      <c r="D590" t="s">
        <v>17029</v>
      </c>
      <c r="E590" t="s">
        <v>81</v>
      </c>
      <c r="F590" t="s">
        <v>4871</v>
      </c>
      <c r="G590">
        <v>0</v>
      </c>
      <c r="H590">
        <v>0</v>
      </c>
      <c r="I590">
        <v>0</v>
      </c>
      <c r="J590">
        <v>0</v>
      </c>
      <c r="K590">
        <v>0</v>
      </c>
      <c r="L590">
        <v>0</v>
      </c>
      <c r="M590">
        <v>0</v>
      </c>
      <c r="N590">
        <v>1</v>
      </c>
      <c r="O590">
        <v>1</v>
      </c>
      <c r="P590">
        <v>0</v>
      </c>
      <c r="Q590">
        <v>0</v>
      </c>
    </row>
    <row r="591" spans="1:17" x14ac:dyDescent="0.2">
      <c r="A591" t="s">
        <v>17614</v>
      </c>
      <c r="B591" t="s">
        <v>89</v>
      </c>
      <c r="C591" t="s">
        <v>230</v>
      </c>
      <c r="D591" t="s">
        <v>17029</v>
      </c>
      <c r="E591" t="s">
        <v>81</v>
      </c>
      <c r="F591" t="s">
        <v>4873</v>
      </c>
      <c r="G591">
        <v>0</v>
      </c>
      <c r="H591">
        <v>0</v>
      </c>
      <c r="I591">
        <v>0</v>
      </c>
      <c r="J591">
        <v>0</v>
      </c>
      <c r="K591">
        <v>0</v>
      </c>
      <c r="L591">
        <v>0</v>
      </c>
      <c r="M591">
        <v>0</v>
      </c>
      <c r="N591">
        <v>1</v>
      </c>
      <c r="O591">
        <v>1</v>
      </c>
      <c r="P591">
        <v>0</v>
      </c>
      <c r="Q591">
        <v>0</v>
      </c>
    </row>
    <row r="592" spans="1:17" x14ac:dyDescent="0.2">
      <c r="A592" t="s">
        <v>17615</v>
      </c>
      <c r="B592" t="s">
        <v>89</v>
      </c>
      <c r="C592" t="s">
        <v>230</v>
      </c>
      <c r="D592" t="s">
        <v>17029</v>
      </c>
      <c r="E592" t="s">
        <v>81</v>
      </c>
      <c r="F592" t="s">
        <v>17019</v>
      </c>
      <c r="G592">
        <v>1</v>
      </c>
      <c r="H592">
        <v>0</v>
      </c>
      <c r="I592">
        <v>0</v>
      </c>
      <c r="J592">
        <v>0</v>
      </c>
      <c r="K592">
        <v>0</v>
      </c>
      <c r="L592">
        <v>0</v>
      </c>
      <c r="M592">
        <v>0</v>
      </c>
      <c r="N592">
        <v>0</v>
      </c>
      <c r="O592">
        <v>0</v>
      </c>
      <c r="P592">
        <v>0</v>
      </c>
      <c r="Q592">
        <v>0</v>
      </c>
    </row>
    <row r="593" spans="1:17" x14ac:dyDescent="0.2">
      <c r="A593" t="s">
        <v>17616</v>
      </c>
      <c r="B593" t="s">
        <v>89</v>
      </c>
      <c r="C593" t="s">
        <v>239</v>
      </c>
      <c r="D593" t="s">
        <v>17029</v>
      </c>
      <c r="E593" t="s">
        <v>81</v>
      </c>
      <c r="F593" t="s">
        <v>4875</v>
      </c>
      <c r="G593">
        <v>0</v>
      </c>
      <c r="H593">
        <v>1</v>
      </c>
      <c r="I593">
        <v>0</v>
      </c>
      <c r="J593">
        <v>1</v>
      </c>
      <c r="K593">
        <v>0</v>
      </c>
      <c r="L593">
        <v>0</v>
      </c>
      <c r="M593">
        <v>0</v>
      </c>
      <c r="N593">
        <v>0</v>
      </c>
      <c r="O593">
        <v>0</v>
      </c>
      <c r="P593">
        <v>0</v>
      </c>
      <c r="Q593">
        <v>0</v>
      </c>
    </row>
    <row r="594" spans="1:17" x14ac:dyDescent="0.2">
      <c r="A594" t="s">
        <v>17617</v>
      </c>
      <c r="B594" t="s">
        <v>89</v>
      </c>
      <c r="C594" t="s">
        <v>239</v>
      </c>
      <c r="D594" t="s">
        <v>17029</v>
      </c>
      <c r="E594" t="s">
        <v>81</v>
      </c>
      <c r="F594" t="s">
        <v>4877</v>
      </c>
      <c r="G594">
        <v>0</v>
      </c>
      <c r="H594">
        <v>1</v>
      </c>
      <c r="I594">
        <v>0</v>
      </c>
      <c r="J594">
        <v>1</v>
      </c>
      <c r="K594">
        <v>0</v>
      </c>
      <c r="L594">
        <v>0</v>
      </c>
      <c r="M594">
        <v>0</v>
      </c>
      <c r="N594">
        <v>0</v>
      </c>
      <c r="O594">
        <v>0</v>
      </c>
      <c r="P594">
        <v>0</v>
      </c>
      <c r="Q594">
        <v>0</v>
      </c>
    </row>
    <row r="595" spans="1:17" x14ac:dyDescent="0.2">
      <c r="A595" t="s">
        <v>17618</v>
      </c>
      <c r="B595" t="s">
        <v>89</v>
      </c>
      <c r="C595" t="s">
        <v>239</v>
      </c>
      <c r="D595" t="s">
        <v>17029</v>
      </c>
      <c r="E595" t="s">
        <v>81</v>
      </c>
      <c r="F595" t="s">
        <v>4879</v>
      </c>
      <c r="G595">
        <v>0</v>
      </c>
      <c r="H595">
        <v>0</v>
      </c>
      <c r="I595">
        <v>0</v>
      </c>
      <c r="J595">
        <v>0</v>
      </c>
      <c r="K595">
        <v>0</v>
      </c>
      <c r="L595">
        <v>0</v>
      </c>
      <c r="M595">
        <v>1</v>
      </c>
      <c r="N595">
        <v>0</v>
      </c>
      <c r="O595">
        <v>0</v>
      </c>
      <c r="P595">
        <v>0</v>
      </c>
      <c r="Q595">
        <v>0</v>
      </c>
    </row>
    <row r="596" spans="1:17" x14ac:dyDescent="0.2">
      <c r="A596" t="s">
        <v>17619</v>
      </c>
      <c r="B596" t="s">
        <v>89</v>
      </c>
      <c r="C596" t="s">
        <v>239</v>
      </c>
      <c r="D596" t="s">
        <v>17029</v>
      </c>
      <c r="E596" t="s">
        <v>81</v>
      </c>
      <c r="F596" t="s">
        <v>4881</v>
      </c>
      <c r="G596">
        <v>0</v>
      </c>
      <c r="H596">
        <v>1</v>
      </c>
      <c r="I596">
        <v>0</v>
      </c>
      <c r="J596">
        <v>1</v>
      </c>
      <c r="K596">
        <v>0</v>
      </c>
      <c r="L596">
        <v>0</v>
      </c>
      <c r="M596">
        <v>0</v>
      </c>
      <c r="N596">
        <v>0</v>
      </c>
      <c r="O596">
        <v>0</v>
      </c>
      <c r="P596">
        <v>0</v>
      </c>
      <c r="Q596">
        <v>0</v>
      </c>
    </row>
    <row r="597" spans="1:17" x14ac:dyDescent="0.2">
      <c r="A597" t="s">
        <v>17620</v>
      </c>
      <c r="B597" t="s">
        <v>89</v>
      </c>
      <c r="C597" t="s">
        <v>239</v>
      </c>
      <c r="D597" t="s">
        <v>17029</v>
      </c>
      <c r="E597" t="s">
        <v>81</v>
      </c>
      <c r="F597" t="s">
        <v>4883</v>
      </c>
      <c r="G597">
        <v>0</v>
      </c>
      <c r="H597">
        <v>1</v>
      </c>
      <c r="I597">
        <v>0</v>
      </c>
      <c r="J597">
        <v>1</v>
      </c>
      <c r="K597">
        <v>0</v>
      </c>
      <c r="L597">
        <v>0</v>
      </c>
      <c r="M597">
        <v>0</v>
      </c>
      <c r="N597">
        <v>0</v>
      </c>
      <c r="O597">
        <v>0</v>
      </c>
      <c r="P597">
        <v>0</v>
      </c>
      <c r="Q597">
        <v>0</v>
      </c>
    </row>
    <row r="598" spans="1:17" x14ac:dyDescent="0.2">
      <c r="A598" t="s">
        <v>17621</v>
      </c>
      <c r="B598" t="s">
        <v>89</v>
      </c>
      <c r="C598" t="s">
        <v>239</v>
      </c>
      <c r="D598" t="s">
        <v>17029</v>
      </c>
      <c r="E598" t="s">
        <v>81</v>
      </c>
      <c r="F598" t="s">
        <v>4885</v>
      </c>
      <c r="G598">
        <v>0</v>
      </c>
      <c r="H598">
        <v>0</v>
      </c>
      <c r="I598">
        <v>0</v>
      </c>
      <c r="J598">
        <v>0</v>
      </c>
      <c r="K598">
        <v>0</v>
      </c>
      <c r="L598">
        <v>0</v>
      </c>
      <c r="M598">
        <v>1</v>
      </c>
      <c r="N598">
        <v>0</v>
      </c>
      <c r="O598">
        <v>0</v>
      </c>
      <c r="P598">
        <v>0</v>
      </c>
      <c r="Q598">
        <v>0</v>
      </c>
    </row>
    <row r="599" spans="1:17" x14ac:dyDescent="0.2">
      <c r="A599" t="s">
        <v>17622</v>
      </c>
      <c r="B599" t="s">
        <v>89</v>
      </c>
      <c r="C599" t="s">
        <v>239</v>
      </c>
      <c r="D599" t="s">
        <v>17029</v>
      </c>
      <c r="E599" t="s">
        <v>81</v>
      </c>
      <c r="F599" t="s">
        <v>4887</v>
      </c>
      <c r="G599">
        <v>0</v>
      </c>
      <c r="H599">
        <v>1</v>
      </c>
      <c r="I599">
        <v>0</v>
      </c>
      <c r="J599">
        <v>1</v>
      </c>
      <c r="K599">
        <v>0</v>
      </c>
      <c r="L599">
        <v>0</v>
      </c>
      <c r="M599">
        <v>0</v>
      </c>
      <c r="N599">
        <v>0</v>
      </c>
      <c r="O599">
        <v>0</v>
      </c>
      <c r="P599">
        <v>0</v>
      </c>
      <c r="Q599">
        <v>0</v>
      </c>
    </row>
    <row r="600" spans="1:17" x14ac:dyDescent="0.2">
      <c r="A600" t="s">
        <v>17623</v>
      </c>
      <c r="B600" t="s">
        <v>89</v>
      </c>
      <c r="C600" t="s">
        <v>239</v>
      </c>
      <c r="D600" t="s">
        <v>17029</v>
      </c>
      <c r="E600" t="s">
        <v>81</v>
      </c>
      <c r="F600" t="s">
        <v>4889</v>
      </c>
      <c r="G600">
        <v>0</v>
      </c>
      <c r="H600">
        <v>0</v>
      </c>
      <c r="I600">
        <v>0</v>
      </c>
      <c r="J600">
        <v>0</v>
      </c>
      <c r="K600">
        <v>0</v>
      </c>
      <c r="L600">
        <v>0</v>
      </c>
      <c r="M600">
        <v>1</v>
      </c>
      <c r="N600">
        <v>0</v>
      </c>
      <c r="O600">
        <v>0</v>
      </c>
      <c r="P600">
        <v>0</v>
      </c>
      <c r="Q600">
        <v>0</v>
      </c>
    </row>
    <row r="601" spans="1:17" x14ac:dyDescent="0.2">
      <c r="A601" t="s">
        <v>17624</v>
      </c>
      <c r="B601" t="s">
        <v>89</v>
      </c>
      <c r="C601" t="s">
        <v>239</v>
      </c>
      <c r="D601" t="s">
        <v>17029</v>
      </c>
      <c r="E601" t="s">
        <v>81</v>
      </c>
      <c r="F601" t="s">
        <v>4871</v>
      </c>
      <c r="G601">
        <v>0</v>
      </c>
      <c r="H601">
        <v>0</v>
      </c>
      <c r="I601">
        <v>0</v>
      </c>
      <c r="J601">
        <v>0</v>
      </c>
      <c r="K601">
        <v>0</v>
      </c>
      <c r="L601">
        <v>0</v>
      </c>
      <c r="M601">
        <v>0</v>
      </c>
      <c r="N601">
        <v>1</v>
      </c>
      <c r="O601">
        <v>1</v>
      </c>
      <c r="P601">
        <v>0</v>
      </c>
      <c r="Q601">
        <v>0</v>
      </c>
    </row>
    <row r="602" spans="1:17" x14ac:dyDescent="0.2">
      <c r="A602" t="s">
        <v>17625</v>
      </c>
      <c r="B602" t="s">
        <v>89</v>
      </c>
      <c r="C602" t="s">
        <v>239</v>
      </c>
      <c r="D602" t="s">
        <v>17029</v>
      </c>
      <c r="E602" t="s">
        <v>81</v>
      </c>
      <c r="F602" t="s">
        <v>4873</v>
      </c>
      <c r="G602">
        <v>0</v>
      </c>
      <c r="H602">
        <v>0</v>
      </c>
      <c r="I602">
        <v>0</v>
      </c>
      <c r="J602">
        <v>0</v>
      </c>
      <c r="K602">
        <v>0</v>
      </c>
      <c r="L602">
        <v>0</v>
      </c>
      <c r="M602">
        <v>0</v>
      </c>
      <c r="N602">
        <v>1</v>
      </c>
      <c r="O602">
        <v>1</v>
      </c>
      <c r="P602">
        <v>0</v>
      </c>
      <c r="Q602">
        <v>0</v>
      </c>
    </row>
    <row r="603" spans="1:17" x14ac:dyDescent="0.2">
      <c r="A603" t="s">
        <v>17626</v>
      </c>
      <c r="B603" t="s">
        <v>89</v>
      </c>
      <c r="C603" t="s">
        <v>239</v>
      </c>
      <c r="D603" t="s">
        <v>17029</v>
      </c>
      <c r="E603" t="s">
        <v>81</v>
      </c>
      <c r="F603" t="s">
        <v>17019</v>
      </c>
      <c r="G603">
        <v>1</v>
      </c>
      <c r="H603">
        <v>0</v>
      </c>
      <c r="I603">
        <v>0</v>
      </c>
      <c r="J603">
        <v>0</v>
      </c>
      <c r="K603">
        <v>0</v>
      </c>
      <c r="L603">
        <v>0</v>
      </c>
      <c r="M603">
        <v>0</v>
      </c>
      <c r="N603">
        <v>0</v>
      </c>
      <c r="O603">
        <v>0</v>
      </c>
      <c r="P603">
        <v>0</v>
      </c>
      <c r="Q603">
        <v>0</v>
      </c>
    </row>
    <row r="604" spans="1:17" x14ac:dyDescent="0.2">
      <c r="A604" t="s">
        <v>17627</v>
      </c>
      <c r="B604" t="s">
        <v>89</v>
      </c>
      <c r="C604" t="s">
        <v>241</v>
      </c>
      <c r="D604" t="s">
        <v>17029</v>
      </c>
      <c r="E604" t="s">
        <v>81</v>
      </c>
      <c r="F604" t="s">
        <v>4875</v>
      </c>
      <c r="G604">
        <v>0</v>
      </c>
      <c r="H604">
        <v>1</v>
      </c>
      <c r="I604">
        <v>1</v>
      </c>
      <c r="J604">
        <v>0</v>
      </c>
      <c r="K604">
        <v>0</v>
      </c>
      <c r="L604">
        <v>0</v>
      </c>
      <c r="M604">
        <v>0</v>
      </c>
      <c r="N604">
        <v>0</v>
      </c>
      <c r="O604">
        <v>0</v>
      </c>
      <c r="P604">
        <v>0</v>
      </c>
      <c r="Q604">
        <v>0</v>
      </c>
    </row>
    <row r="605" spans="1:17" x14ac:dyDescent="0.2">
      <c r="A605" t="s">
        <v>17628</v>
      </c>
      <c r="B605" t="s">
        <v>89</v>
      </c>
      <c r="C605" t="s">
        <v>241</v>
      </c>
      <c r="D605" t="s">
        <v>17029</v>
      </c>
      <c r="E605" t="s">
        <v>81</v>
      </c>
      <c r="F605" t="s">
        <v>4877</v>
      </c>
      <c r="G605">
        <v>0</v>
      </c>
      <c r="H605">
        <v>1</v>
      </c>
      <c r="I605">
        <v>1</v>
      </c>
      <c r="J605">
        <v>0</v>
      </c>
      <c r="K605">
        <v>0</v>
      </c>
      <c r="L605">
        <v>0</v>
      </c>
      <c r="M605">
        <v>0</v>
      </c>
      <c r="N605">
        <v>0</v>
      </c>
      <c r="O605">
        <v>0</v>
      </c>
      <c r="P605">
        <v>0</v>
      </c>
      <c r="Q605">
        <v>0</v>
      </c>
    </row>
    <row r="606" spans="1:17" x14ac:dyDescent="0.2">
      <c r="A606" t="s">
        <v>17629</v>
      </c>
      <c r="B606" t="s">
        <v>89</v>
      </c>
      <c r="C606" t="s">
        <v>241</v>
      </c>
      <c r="D606" t="s">
        <v>17029</v>
      </c>
      <c r="E606" t="s">
        <v>81</v>
      </c>
      <c r="F606" t="s">
        <v>4879</v>
      </c>
      <c r="G606">
        <v>0</v>
      </c>
      <c r="H606">
        <v>0</v>
      </c>
      <c r="I606">
        <v>0</v>
      </c>
      <c r="J606">
        <v>0</v>
      </c>
      <c r="K606">
        <v>0</v>
      </c>
      <c r="L606">
        <v>0</v>
      </c>
      <c r="M606">
        <v>1</v>
      </c>
      <c r="N606">
        <v>0</v>
      </c>
      <c r="O606">
        <v>0</v>
      </c>
      <c r="P606">
        <v>0</v>
      </c>
      <c r="Q606">
        <v>0</v>
      </c>
    </row>
    <row r="607" spans="1:17" x14ac:dyDescent="0.2">
      <c r="A607" t="s">
        <v>17630</v>
      </c>
      <c r="B607" t="s">
        <v>89</v>
      </c>
      <c r="C607" t="s">
        <v>241</v>
      </c>
      <c r="D607" t="s">
        <v>17029</v>
      </c>
      <c r="E607" t="s">
        <v>81</v>
      </c>
      <c r="F607" t="s">
        <v>4881</v>
      </c>
      <c r="G607">
        <v>0</v>
      </c>
      <c r="H607">
        <v>1</v>
      </c>
      <c r="I607">
        <v>1</v>
      </c>
      <c r="J607">
        <v>0</v>
      </c>
      <c r="K607">
        <v>0</v>
      </c>
      <c r="L607">
        <v>0</v>
      </c>
      <c r="M607">
        <v>0</v>
      </c>
      <c r="N607">
        <v>0</v>
      </c>
      <c r="O607">
        <v>0</v>
      </c>
      <c r="P607">
        <v>0</v>
      </c>
      <c r="Q607">
        <v>0</v>
      </c>
    </row>
    <row r="608" spans="1:17" x14ac:dyDescent="0.2">
      <c r="A608" t="s">
        <v>17631</v>
      </c>
      <c r="B608" t="s">
        <v>89</v>
      </c>
      <c r="C608" t="s">
        <v>241</v>
      </c>
      <c r="D608" t="s">
        <v>17029</v>
      </c>
      <c r="E608" t="s">
        <v>81</v>
      </c>
      <c r="F608" t="s">
        <v>4883</v>
      </c>
      <c r="G608">
        <v>0</v>
      </c>
      <c r="H608">
        <v>1</v>
      </c>
      <c r="I608">
        <v>1</v>
      </c>
      <c r="J608">
        <v>0</v>
      </c>
      <c r="K608">
        <v>0</v>
      </c>
      <c r="L608">
        <v>0</v>
      </c>
      <c r="M608">
        <v>0</v>
      </c>
      <c r="N608">
        <v>0</v>
      </c>
      <c r="O608">
        <v>0</v>
      </c>
      <c r="P608">
        <v>0</v>
      </c>
      <c r="Q608">
        <v>0</v>
      </c>
    </row>
    <row r="609" spans="1:17" x14ac:dyDescent="0.2">
      <c r="A609" t="s">
        <v>17632</v>
      </c>
      <c r="B609" t="s">
        <v>89</v>
      </c>
      <c r="C609" t="s">
        <v>241</v>
      </c>
      <c r="D609" t="s">
        <v>17029</v>
      </c>
      <c r="E609" t="s">
        <v>81</v>
      </c>
      <c r="F609" t="s">
        <v>4885</v>
      </c>
      <c r="G609">
        <v>0</v>
      </c>
      <c r="H609">
        <v>0</v>
      </c>
      <c r="I609">
        <v>0</v>
      </c>
      <c r="J609">
        <v>0</v>
      </c>
      <c r="K609">
        <v>0</v>
      </c>
      <c r="L609">
        <v>0</v>
      </c>
      <c r="M609">
        <v>1</v>
      </c>
      <c r="N609">
        <v>0</v>
      </c>
      <c r="O609">
        <v>0</v>
      </c>
      <c r="P609">
        <v>0</v>
      </c>
      <c r="Q609">
        <v>0</v>
      </c>
    </row>
    <row r="610" spans="1:17" x14ac:dyDescent="0.2">
      <c r="A610" t="s">
        <v>17633</v>
      </c>
      <c r="B610" t="s">
        <v>89</v>
      </c>
      <c r="C610" t="s">
        <v>241</v>
      </c>
      <c r="D610" t="s">
        <v>17029</v>
      </c>
      <c r="E610" t="s">
        <v>81</v>
      </c>
      <c r="F610" t="s">
        <v>4887</v>
      </c>
      <c r="G610">
        <v>0</v>
      </c>
      <c r="H610">
        <v>1</v>
      </c>
      <c r="I610">
        <v>1</v>
      </c>
      <c r="J610">
        <v>0</v>
      </c>
      <c r="K610">
        <v>0</v>
      </c>
      <c r="L610">
        <v>0</v>
      </c>
      <c r="M610">
        <v>0</v>
      </c>
      <c r="N610">
        <v>0</v>
      </c>
      <c r="O610">
        <v>0</v>
      </c>
      <c r="P610">
        <v>0</v>
      </c>
      <c r="Q610">
        <v>0</v>
      </c>
    </row>
    <row r="611" spans="1:17" x14ac:dyDescent="0.2">
      <c r="A611" t="s">
        <v>17634</v>
      </c>
      <c r="B611" t="s">
        <v>89</v>
      </c>
      <c r="C611" t="s">
        <v>241</v>
      </c>
      <c r="D611" t="s">
        <v>17029</v>
      </c>
      <c r="E611" t="s">
        <v>81</v>
      </c>
      <c r="F611" t="s">
        <v>4889</v>
      </c>
      <c r="G611">
        <v>0</v>
      </c>
      <c r="H611">
        <v>0</v>
      </c>
      <c r="I611">
        <v>0</v>
      </c>
      <c r="J611">
        <v>0</v>
      </c>
      <c r="K611">
        <v>0</v>
      </c>
      <c r="L611">
        <v>0</v>
      </c>
      <c r="M611">
        <v>1</v>
      </c>
      <c r="N611">
        <v>0</v>
      </c>
      <c r="O611">
        <v>0</v>
      </c>
      <c r="P611">
        <v>0</v>
      </c>
      <c r="Q611">
        <v>0</v>
      </c>
    </row>
    <row r="612" spans="1:17" x14ac:dyDescent="0.2">
      <c r="A612" t="s">
        <v>17635</v>
      </c>
      <c r="B612" t="s">
        <v>89</v>
      </c>
      <c r="C612" t="s">
        <v>241</v>
      </c>
      <c r="D612" t="s">
        <v>17029</v>
      </c>
      <c r="E612" t="s">
        <v>81</v>
      </c>
      <c r="F612" t="s">
        <v>4871</v>
      </c>
      <c r="G612">
        <v>0</v>
      </c>
      <c r="H612">
        <v>0</v>
      </c>
      <c r="I612">
        <v>0</v>
      </c>
      <c r="J612">
        <v>0</v>
      </c>
      <c r="K612">
        <v>0</v>
      </c>
      <c r="L612">
        <v>0</v>
      </c>
      <c r="M612">
        <v>0</v>
      </c>
      <c r="N612">
        <v>0</v>
      </c>
      <c r="O612">
        <v>0</v>
      </c>
      <c r="P612">
        <v>0</v>
      </c>
      <c r="Q612">
        <v>0</v>
      </c>
    </row>
    <row r="613" spans="1:17" x14ac:dyDescent="0.2">
      <c r="A613" t="s">
        <v>17636</v>
      </c>
      <c r="B613" t="s">
        <v>89</v>
      </c>
      <c r="C613" t="s">
        <v>241</v>
      </c>
      <c r="D613" t="s">
        <v>17029</v>
      </c>
      <c r="E613" t="s">
        <v>81</v>
      </c>
      <c r="F613" t="s">
        <v>4873</v>
      </c>
      <c r="G613">
        <v>0</v>
      </c>
      <c r="H613">
        <v>0</v>
      </c>
      <c r="I613">
        <v>0</v>
      </c>
      <c r="J613">
        <v>0</v>
      </c>
      <c r="K613">
        <v>0</v>
      </c>
      <c r="L613">
        <v>0</v>
      </c>
      <c r="M613">
        <v>0</v>
      </c>
      <c r="N613">
        <v>0</v>
      </c>
      <c r="O613">
        <v>0</v>
      </c>
      <c r="P613">
        <v>0</v>
      </c>
      <c r="Q613">
        <v>0</v>
      </c>
    </row>
    <row r="614" spans="1:17" x14ac:dyDescent="0.2">
      <c r="A614" t="s">
        <v>17637</v>
      </c>
      <c r="B614" t="s">
        <v>89</v>
      </c>
      <c r="C614" t="s">
        <v>241</v>
      </c>
      <c r="D614" t="s">
        <v>17029</v>
      </c>
      <c r="E614" t="s">
        <v>81</v>
      </c>
      <c r="F614" t="s">
        <v>17019</v>
      </c>
      <c r="G614">
        <v>1</v>
      </c>
      <c r="H614">
        <v>0</v>
      </c>
      <c r="I614">
        <v>0</v>
      </c>
      <c r="J614">
        <v>0</v>
      </c>
      <c r="K614">
        <v>0</v>
      </c>
      <c r="L614">
        <v>0</v>
      </c>
      <c r="M614">
        <v>0</v>
      </c>
      <c r="N614">
        <v>0</v>
      </c>
      <c r="O614">
        <v>0</v>
      </c>
      <c r="P614">
        <v>0</v>
      </c>
      <c r="Q614">
        <v>0</v>
      </c>
    </row>
    <row r="615" spans="1:17" x14ac:dyDescent="0.2">
      <c r="A615" t="s">
        <v>17638</v>
      </c>
      <c r="B615" t="s">
        <v>89</v>
      </c>
      <c r="C615" t="s">
        <v>246</v>
      </c>
      <c r="D615" t="s">
        <v>17029</v>
      </c>
      <c r="E615" t="s">
        <v>79</v>
      </c>
      <c r="F615" t="s">
        <v>4875</v>
      </c>
      <c r="G615">
        <v>0</v>
      </c>
      <c r="H615">
        <v>1</v>
      </c>
      <c r="I615">
        <v>0</v>
      </c>
      <c r="J615">
        <v>1</v>
      </c>
      <c r="K615">
        <v>0</v>
      </c>
      <c r="L615">
        <v>0</v>
      </c>
      <c r="M615">
        <v>0</v>
      </c>
      <c r="N615">
        <v>0</v>
      </c>
      <c r="O615">
        <v>0</v>
      </c>
      <c r="P615">
        <v>0</v>
      </c>
      <c r="Q615">
        <v>0</v>
      </c>
    </row>
    <row r="616" spans="1:17" x14ac:dyDescent="0.2">
      <c r="A616" t="s">
        <v>17639</v>
      </c>
      <c r="B616" t="s">
        <v>89</v>
      </c>
      <c r="C616" t="s">
        <v>246</v>
      </c>
      <c r="D616" t="s">
        <v>17029</v>
      </c>
      <c r="E616" t="s">
        <v>79</v>
      </c>
      <c r="F616" t="s">
        <v>4877</v>
      </c>
      <c r="G616">
        <v>0</v>
      </c>
      <c r="H616">
        <v>1</v>
      </c>
      <c r="I616">
        <v>0</v>
      </c>
      <c r="J616">
        <v>1</v>
      </c>
      <c r="K616">
        <v>0</v>
      </c>
      <c r="L616">
        <v>0</v>
      </c>
      <c r="M616">
        <v>0</v>
      </c>
      <c r="N616">
        <v>0</v>
      </c>
      <c r="O616">
        <v>0</v>
      </c>
      <c r="P616">
        <v>0</v>
      </c>
      <c r="Q616">
        <v>0</v>
      </c>
    </row>
    <row r="617" spans="1:17" x14ac:dyDescent="0.2">
      <c r="A617" t="s">
        <v>17640</v>
      </c>
      <c r="B617" t="s">
        <v>89</v>
      </c>
      <c r="C617" t="s">
        <v>246</v>
      </c>
      <c r="D617" t="s">
        <v>17029</v>
      </c>
      <c r="E617" t="s">
        <v>79</v>
      </c>
      <c r="F617" t="s">
        <v>4879</v>
      </c>
      <c r="G617">
        <v>0</v>
      </c>
      <c r="H617">
        <v>0</v>
      </c>
      <c r="I617">
        <v>0</v>
      </c>
      <c r="J617">
        <v>0</v>
      </c>
      <c r="K617">
        <v>0</v>
      </c>
      <c r="L617">
        <v>0</v>
      </c>
      <c r="M617">
        <v>1</v>
      </c>
      <c r="N617">
        <v>0</v>
      </c>
      <c r="O617">
        <v>0</v>
      </c>
      <c r="P617">
        <v>0</v>
      </c>
      <c r="Q617">
        <v>0</v>
      </c>
    </row>
    <row r="618" spans="1:17" x14ac:dyDescent="0.2">
      <c r="A618" t="s">
        <v>17641</v>
      </c>
      <c r="B618" t="s">
        <v>89</v>
      </c>
      <c r="C618" t="s">
        <v>246</v>
      </c>
      <c r="D618" t="s">
        <v>17029</v>
      </c>
      <c r="E618" t="s">
        <v>79</v>
      </c>
      <c r="F618" t="s">
        <v>4881</v>
      </c>
      <c r="G618">
        <v>0</v>
      </c>
      <c r="H618">
        <v>1</v>
      </c>
      <c r="I618">
        <v>0</v>
      </c>
      <c r="J618">
        <v>1</v>
      </c>
      <c r="K618">
        <v>0</v>
      </c>
      <c r="L618">
        <v>0</v>
      </c>
      <c r="M618">
        <v>0</v>
      </c>
      <c r="N618">
        <v>0</v>
      </c>
      <c r="O618">
        <v>0</v>
      </c>
      <c r="P618">
        <v>0</v>
      </c>
      <c r="Q618">
        <v>0</v>
      </c>
    </row>
    <row r="619" spans="1:17" x14ac:dyDescent="0.2">
      <c r="A619" t="s">
        <v>17642</v>
      </c>
      <c r="B619" t="s">
        <v>89</v>
      </c>
      <c r="C619" t="s">
        <v>246</v>
      </c>
      <c r="D619" t="s">
        <v>17029</v>
      </c>
      <c r="E619" t="s">
        <v>79</v>
      </c>
      <c r="F619" t="s">
        <v>4883</v>
      </c>
      <c r="G619">
        <v>0</v>
      </c>
      <c r="H619">
        <v>1</v>
      </c>
      <c r="I619">
        <v>0</v>
      </c>
      <c r="J619">
        <v>1</v>
      </c>
      <c r="K619">
        <v>0</v>
      </c>
      <c r="L619">
        <v>0</v>
      </c>
      <c r="M619">
        <v>0</v>
      </c>
      <c r="N619">
        <v>0</v>
      </c>
      <c r="O619">
        <v>0</v>
      </c>
      <c r="P619">
        <v>0</v>
      </c>
      <c r="Q619">
        <v>0</v>
      </c>
    </row>
    <row r="620" spans="1:17" x14ac:dyDescent="0.2">
      <c r="A620" t="s">
        <v>17643</v>
      </c>
      <c r="B620" t="s">
        <v>89</v>
      </c>
      <c r="C620" t="s">
        <v>246</v>
      </c>
      <c r="D620" t="s">
        <v>17029</v>
      </c>
      <c r="E620" t="s">
        <v>79</v>
      </c>
      <c r="F620" t="s">
        <v>4885</v>
      </c>
      <c r="G620">
        <v>0</v>
      </c>
      <c r="H620">
        <v>0</v>
      </c>
      <c r="I620">
        <v>0</v>
      </c>
      <c r="J620">
        <v>0</v>
      </c>
      <c r="K620">
        <v>0</v>
      </c>
      <c r="L620">
        <v>0</v>
      </c>
      <c r="M620">
        <v>1</v>
      </c>
      <c r="N620">
        <v>0</v>
      </c>
      <c r="O620">
        <v>0</v>
      </c>
      <c r="P620">
        <v>0</v>
      </c>
      <c r="Q620">
        <v>0</v>
      </c>
    </row>
    <row r="621" spans="1:17" x14ac:dyDescent="0.2">
      <c r="A621" t="s">
        <v>17644</v>
      </c>
      <c r="B621" t="s">
        <v>89</v>
      </c>
      <c r="C621" t="s">
        <v>246</v>
      </c>
      <c r="D621" t="s">
        <v>17029</v>
      </c>
      <c r="E621" t="s">
        <v>79</v>
      </c>
      <c r="F621" t="s">
        <v>4887</v>
      </c>
      <c r="G621">
        <v>0</v>
      </c>
      <c r="H621">
        <v>1</v>
      </c>
      <c r="I621">
        <v>0</v>
      </c>
      <c r="J621">
        <v>1</v>
      </c>
      <c r="K621">
        <v>0</v>
      </c>
      <c r="L621">
        <v>0</v>
      </c>
      <c r="M621">
        <v>0</v>
      </c>
      <c r="N621">
        <v>0</v>
      </c>
      <c r="O621">
        <v>0</v>
      </c>
      <c r="P621">
        <v>0</v>
      </c>
      <c r="Q621">
        <v>0</v>
      </c>
    </row>
    <row r="622" spans="1:17" x14ac:dyDescent="0.2">
      <c r="A622" t="s">
        <v>17645</v>
      </c>
      <c r="B622" t="s">
        <v>89</v>
      </c>
      <c r="C622" t="s">
        <v>246</v>
      </c>
      <c r="D622" t="s">
        <v>17029</v>
      </c>
      <c r="E622" t="s">
        <v>79</v>
      </c>
      <c r="F622" t="s">
        <v>4889</v>
      </c>
      <c r="G622">
        <v>0</v>
      </c>
      <c r="H622">
        <v>0</v>
      </c>
      <c r="I622">
        <v>0</v>
      </c>
      <c r="J622">
        <v>0</v>
      </c>
      <c r="K622">
        <v>0</v>
      </c>
      <c r="L622">
        <v>0</v>
      </c>
      <c r="M622">
        <v>1</v>
      </c>
      <c r="N622">
        <v>0</v>
      </c>
      <c r="O622">
        <v>0</v>
      </c>
      <c r="P622">
        <v>0</v>
      </c>
      <c r="Q622">
        <v>0</v>
      </c>
    </row>
    <row r="623" spans="1:17" x14ac:dyDescent="0.2">
      <c r="A623" t="s">
        <v>17646</v>
      </c>
      <c r="B623" t="s">
        <v>89</v>
      </c>
      <c r="C623" t="s">
        <v>246</v>
      </c>
      <c r="D623" t="s">
        <v>17029</v>
      </c>
      <c r="E623" t="s">
        <v>79</v>
      </c>
      <c r="F623" t="s">
        <v>4871</v>
      </c>
      <c r="G623">
        <v>0</v>
      </c>
      <c r="H623">
        <v>0</v>
      </c>
      <c r="I623">
        <v>0</v>
      </c>
      <c r="J623">
        <v>0</v>
      </c>
      <c r="K623">
        <v>0</v>
      </c>
      <c r="L623">
        <v>0</v>
      </c>
      <c r="M623">
        <v>0</v>
      </c>
      <c r="N623">
        <v>1</v>
      </c>
      <c r="O623">
        <v>1</v>
      </c>
      <c r="P623">
        <v>0</v>
      </c>
      <c r="Q623">
        <v>0</v>
      </c>
    </row>
    <row r="624" spans="1:17" x14ac:dyDescent="0.2">
      <c r="A624" t="s">
        <v>17647</v>
      </c>
      <c r="B624" t="s">
        <v>89</v>
      </c>
      <c r="C624" t="s">
        <v>246</v>
      </c>
      <c r="D624" t="s">
        <v>17029</v>
      </c>
      <c r="E624" t="s">
        <v>79</v>
      </c>
      <c r="F624" t="s">
        <v>4873</v>
      </c>
      <c r="G624">
        <v>0</v>
      </c>
      <c r="H624">
        <v>0</v>
      </c>
      <c r="I624">
        <v>0</v>
      </c>
      <c r="J624">
        <v>0</v>
      </c>
      <c r="K624">
        <v>0</v>
      </c>
      <c r="L624">
        <v>0</v>
      </c>
      <c r="M624">
        <v>0</v>
      </c>
      <c r="N624">
        <v>1</v>
      </c>
      <c r="O624">
        <v>1</v>
      </c>
      <c r="P624">
        <v>0</v>
      </c>
      <c r="Q624">
        <v>0</v>
      </c>
    </row>
    <row r="625" spans="1:17" x14ac:dyDescent="0.2">
      <c r="A625" t="s">
        <v>17648</v>
      </c>
      <c r="B625" t="s">
        <v>89</v>
      </c>
      <c r="C625" t="s">
        <v>246</v>
      </c>
      <c r="D625" t="s">
        <v>17029</v>
      </c>
      <c r="E625" t="s">
        <v>79</v>
      </c>
      <c r="F625" t="s">
        <v>17019</v>
      </c>
      <c r="G625">
        <v>1</v>
      </c>
      <c r="H625">
        <v>0</v>
      </c>
      <c r="I625">
        <v>0</v>
      </c>
      <c r="J625">
        <v>0</v>
      </c>
      <c r="K625">
        <v>0</v>
      </c>
      <c r="L625">
        <v>0</v>
      </c>
      <c r="M625">
        <v>0</v>
      </c>
      <c r="N625">
        <v>0</v>
      </c>
      <c r="O625">
        <v>0</v>
      </c>
      <c r="P625">
        <v>0</v>
      </c>
      <c r="Q625">
        <v>0</v>
      </c>
    </row>
    <row r="626" spans="1:17" x14ac:dyDescent="0.2">
      <c r="A626" t="s">
        <v>17649</v>
      </c>
      <c r="B626" t="s">
        <v>89</v>
      </c>
      <c r="C626" t="s">
        <v>247</v>
      </c>
      <c r="D626" t="s">
        <v>17029</v>
      </c>
      <c r="E626" t="s">
        <v>79</v>
      </c>
      <c r="F626" t="s">
        <v>4875</v>
      </c>
      <c r="G626">
        <v>0</v>
      </c>
      <c r="H626">
        <v>1</v>
      </c>
      <c r="I626">
        <v>1</v>
      </c>
      <c r="J626">
        <v>0</v>
      </c>
      <c r="K626">
        <v>0</v>
      </c>
      <c r="L626">
        <v>0</v>
      </c>
      <c r="M626">
        <v>0</v>
      </c>
      <c r="N626">
        <v>0</v>
      </c>
      <c r="O626">
        <v>0</v>
      </c>
      <c r="P626">
        <v>0</v>
      </c>
      <c r="Q626">
        <v>0</v>
      </c>
    </row>
    <row r="627" spans="1:17" x14ac:dyDescent="0.2">
      <c r="A627" t="s">
        <v>17650</v>
      </c>
      <c r="B627" t="s">
        <v>89</v>
      </c>
      <c r="C627" t="s">
        <v>247</v>
      </c>
      <c r="D627" t="s">
        <v>17029</v>
      </c>
      <c r="E627" t="s">
        <v>79</v>
      </c>
      <c r="F627" t="s">
        <v>4877</v>
      </c>
      <c r="G627">
        <v>0</v>
      </c>
      <c r="H627">
        <v>1</v>
      </c>
      <c r="I627">
        <v>1</v>
      </c>
      <c r="J627">
        <v>0</v>
      </c>
      <c r="K627">
        <v>0</v>
      </c>
      <c r="L627">
        <v>0</v>
      </c>
      <c r="M627">
        <v>0</v>
      </c>
      <c r="N627">
        <v>0</v>
      </c>
      <c r="O627">
        <v>0</v>
      </c>
      <c r="P627">
        <v>0</v>
      </c>
      <c r="Q627">
        <v>0</v>
      </c>
    </row>
    <row r="628" spans="1:17" x14ac:dyDescent="0.2">
      <c r="A628" t="s">
        <v>17651</v>
      </c>
      <c r="B628" t="s">
        <v>89</v>
      </c>
      <c r="C628" t="s">
        <v>247</v>
      </c>
      <c r="D628" t="s">
        <v>17029</v>
      </c>
      <c r="E628" t="s">
        <v>79</v>
      </c>
      <c r="F628" t="s">
        <v>4879</v>
      </c>
      <c r="G628">
        <v>0</v>
      </c>
      <c r="H628">
        <v>0</v>
      </c>
      <c r="I628">
        <v>0</v>
      </c>
      <c r="J628">
        <v>0</v>
      </c>
      <c r="K628">
        <v>0</v>
      </c>
      <c r="L628">
        <v>0</v>
      </c>
      <c r="M628">
        <v>1</v>
      </c>
      <c r="N628">
        <v>0</v>
      </c>
      <c r="O628">
        <v>0</v>
      </c>
      <c r="P628">
        <v>0</v>
      </c>
      <c r="Q628">
        <v>0</v>
      </c>
    </row>
    <row r="629" spans="1:17" x14ac:dyDescent="0.2">
      <c r="A629" t="s">
        <v>17652</v>
      </c>
      <c r="B629" t="s">
        <v>89</v>
      </c>
      <c r="C629" t="s">
        <v>247</v>
      </c>
      <c r="D629" t="s">
        <v>17029</v>
      </c>
      <c r="E629" t="s">
        <v>79</v>
      </c>
      <c r="F629" t="s">
        <v>4881</v>
      </c>
      <c r="G629">
        <v>0</v>
      </c>
      <c r="H629">
        <v>1</v>
      </c>
      <c r="I629">
        <v>1</v>
      </c>
      <c r="J629">
        <v>0</v>
      </c>
      <c r="K629">
        <v>0</v>
      </c>
      <c r="L629">
        <v>0</v>
      </c>
      <c r="M629">
        <v>0</v>
      </c>
      <c r="N629">
        <v>0</v>
      </c>
      <c r="O629">
        <v>0</v>
      </c>
      <c r="P629">
        <v>0</v>
      </c>
      <c r="Q629">
        <v>0</v>
      </c>
    </row>
    <row r="630" spans="1:17" x14ac:dyDescent="0.2">
      <c r="A630" t="s">
        <v>17653</v>
      </c>
      <c r="B630" t="s">
        <v>89</v>
      </c>
      <c r="C630" t="s">
        <v>247</v>
      </c>
      <c r="D630" t="s">
        <v>17029</v>
      </c>
      <c r="E630" t="s">
        <v>79</v>
      </c>
      <c r="F630" t="s">
        <v>4883</v>
      </c>
      <c r="G630">
        <v>0</v>
      </c>
      <c r="H630">
        <v>1</v>
      </c>
      <c r="I630">
        <v>1</v>
      </c>
      <c r="J630">
        <v>0</v>
      </c>
      <c r="K630">
        <v>0</v>
      </c>
      <c r="L630">
        <v>0</v>
      </c>
      <c r="M630">
        <v>0</v>
      </c>
      <c r="N630">
        <v>0</v>
      </c>
      <c r="O630">
        <v>0</v>
      </c>
      <c r="P630">
        <v>0</v>
      </c>
      <c r="Q630">
        <v>0</v>
      </c>
    </row>
    <row r="631" spans="1:17" x14ac:dyDescent="0.2">
      <c r="A631" t="s">
        <v>17654</v>
      </c>
      <c r="B631" t="s">
        <v>89</v>
      </c>
      <c r="C631" t="s">
        <v>247</v>
      </c>
      <c r="D631" t="s">
        <v>17029</v>
      </c>
      <c r="E631" t="s">
        <v>79</v>
      </c>
      <c r="F631" t="s">
        <v>4885</v>
      </c>
      <c r="G631">
        <v>0</v>
      </c>
      <c r="H631">
        <v>0</v>
      </c>
      <c r="I631">
        <v>0</v>
      </c>
      <c r="J631">
        <v>0</v>
      </c>
      <c r="K631">
        <v>0</v>
      </c>
      <c r="L631">
        <v>0</v>
      </c>
      <c r="M631">
        <v>1</v>
      </c>
      <c r="N631">
        <v>0</v>
      </c>
      <c r="O631">
        <v>0</v>
      </c>
      <c r="P631">
        <v>0</v>
      </c>
      <c r="Q631">
        <v>0</v>
      </c>
    </row>
    <row r="632" spans="1:17" x14ac:dyDescent="0.2">
      <c r="A632" t="s">
        <v>17655</v>
      </c>
      <c r="B632" t="s">
        <v>89</v>
      </c>
      <c r="C632" t="s">
        <v>247</v>
      </c>
      <c r="D632" t="s">
        <v>17029</v>
      </c>
      <c r="E632" t="s">
        <v>79</v>
      </c>
      <c r="F632" t="s">
        <v>4887</v>
      </c>
      <c r="G632">
        <v>0</v>
      </c>
      <c r="H632">
        <v>1</v>
      </c>
      <c r="I632">
        <v>1</v>
      </c>
      <c r="J632">
        <v>0</v>
      </c>
      <c r="K632">
        <v>0</v>
      </c>
      <c r="L632">
        <v>0</v>
      </c>
      <c r="M632">
        <v>0</v>
      </c>
      <c r="N632">
        <v>0</v>
      </c>
      <c r="O632">
        <v>0</v>
      </c>
      <c r="P632">
        <v>0</v>
      </c>
      <c r="Q632">
        <v>0</v>
      </c>
    </row>
    <row r="633" spans="1:17" x14ac:dyDescent="0.2">
      <c r="A633" t="s">
        <v>17656</v>
      </c>
      <c r="B633" t="s">
        <v>89</v>
      </c>
      <c r="C633" t="s">
        <v>247</v>
      </c>
      <c r="D633" t="s">
        <v>17029</v>
      </c>
      <c r="E633" t="s">
        <v>79</v>
      </c>
      <c r="F633" t="s">
        <v>4889</v>
      </c>
      <c r="G633">
        <v>0</v>
      </c>
      <c r="H633">
        <v>0</v>
      </c>
      <c r="I633">
        <v>0</v>
      </c>
      <c r="J633">
        <v>0</v>
      </c>
      <c r="K633">
        <v>0</v>
      </c>
      <c r="L633">
        <v>0</v>
      </c>
      <c r="M633">
        <v>1</v>
      </c>
      <c r="N633">
        <v>0</v>
      </c>
      <c r="O633">
        <v>0</v>
      </c>
      <c r="P633">
        <v>0</v>
      </c>
      <c r="Q633">
        <v>0</v>
      </c>
    </row>
    <row r="634" spans="1:17" x14ac:dyDescent="0.2">
      <c r="A634" t="s">
        <v>17657</v>
      </c>
      <c r="B634" t="s">
        <v>89</v>
      </c>
      <c r="C634" t="s">
        <v>247</v>
      </c>
      <c r="D634" t="s">
        <v>17029</v>
      </c>
      <c r="E634" t="s">
        <v>79</v>
      </c>
      <c r="F634" t="s">
        <v>4871</v>
      </c>
      <c r="G634">
        <v>0</v>
      </c>
      <c r="H634">
        <v>0</v>
      </c>
      <c r="I634">
        <v>0</v>
      </c>
      <c r="J634">
        <v>0</v>
      </c>
      <c r="K634">
        <v>0</v>
      </c>
      <c r="L634">
        <v>0</v>
      </c>
      <c r="M634">
        <v>0</v>
      </c>
      <c r="N634">
        <v>1</v>
      </c>
      <c r="O634">
        <v>1</v>
      </c>
      <c r="P634">
        <v>0</v>
      </c>
      <c r="Q634">
        <v>0</v>
      </c>
    </row>
    <row r="635" spans="1:17" x14ac:dyDescent="0.2">
      <c r="A635" t="s">
        <v>17658</v>
      </c>
      <c r="B635" t="s">
        <v>89</v>
      </c>
      <c r="C635" t="s">
        <v>247</v>
      </c>
      <c r="D635" t="s">
        <v>17029</v>
      </c>
      <c r="E635" t="s">
        <v>79</v>
      </c>
      <c r="F635" t="s">
        <v>4873</v>
      </c>
      <c r="G635">
        <v>0</v>
      </c>
      <c r="H635">
        <v>0</v>
      </c>
      <c r="I635">
        <v>0</v>
      </c>
      <c r="J635">
        <v>0</v>
      </c>
      <c r="K635">
        <v>0</v>
      </c>
      <c r="L635">
        <v>0</v>
      </c>
      <c r="M635">
        <v>0</v>
      </c>
      <c r="N635">
        <v>1</v>
      </c>
      <c r="O635">
        <v>1</v>
      </c>
      <c r="P635">
        <v>0</v>
      </c>
      <c r="Q635">
        <v>0</v>
      </c>
    </row>
    <row r="636" spans="1:17" x14ac:dyDescent="0.2">
      <c r="A636" t="s">
        <v>17659</v>
      </c>
      <c r="B636" t="s">
        <v>89</v>
      </c>
      <c r="C636" t="s">
        <v>247</v>
      </c>
      <c r="D636" t="s">
        <v>17029</v>
      </c>
      <c r="E636" t="s">
        <v>79</v>
      </c>
      <c r="F636" t="s">
        <v>17019</v>
      </c>
      <c r="G636">
        <v>1</v>
      </c>
      <c r="H636">
        <v>0</v>
      </c>
      <c r="I636">
        <v>0</v>
      </c>
      <c r="J636">
        <v>0</v>
      </c>
      <c r="K636">
        <v>0</v>
      </c>
      <c r="L636">
        <v>0</v>
      </c>
      <c r="M636">
        <v>0</v>
      </c>
      <c r="N636">
        <v>0</v>
      </c>
      <c r="O636">
        <v>0</v>
      </c>
      <c r="P636">
        <v>0</v>
      </c>
      <c r="Q636">
        <v>0</v>
      </c>
    </row>
    <row r="637" spans="1:17" x14ac:dyDescent="0.2">
      <c r="A637" t="s">
        <v>17660</v>
      </c>
      <c r="B637" t="s">
        <v>89</v>
      </c>
      <c r="C637" t="s">
        <v>255</v>
      </c>
      <c r="D637" t="s">
        <v>17029</v>
      </c>
      <c r="E637" t="s">
        <v>79</v>
      </c>
      <c r="F637" t="s">
        <v>4875</v>
      </c>
      <c r="G637">
        <v>0</v>
      </c>
      <c r="H637">
        <v>1</v>
      </c>
      <c r="I637">
        <v>1</v>
      </c>
      <c r="J637">
        <v>0</v>
      </c>
      <c r="K637">
        <v>0</v>
      </c>
      <c r="L637">
        <v>0</v>
      </c>
      <c r="M637">
        <v>0</v>
      </c>
      <c r="N637">
        <v>0</v>
      </c>
      <c r="O637">
        <v>0</v>
      </c>
      <c r="P637">
        <v>0</v>
      </c>
      <c r="Q637">
        <v>0</v>
      </c>
    </row>
    <row r="638" spans="1:17" x14ac:dyDescent="0.2">
      <c r="A638" t="s">
        <v>17661</v>
      </c>
      <c r="B638" t="s">
        <v>89</v>
      </c>
      <c r="C638" t="s">
        <v>255</v>
      </c>
      <c r="D638" t="s">
        <v>17029</v>
      </c>
      <c r="E638" t="s">
        <v>79</v>
      </c>
      <c r="F638" t="s">
        <v>4877</v>
      </c>
      <c r="G638">
        <v>0</v>
      </c>
      <c r="H638">
        <v>1</v>
      </c>
      <c r="I638">
        <v>1</v>
      </c>
      <c r="J638">
        <v>0</v>
      </c>
      <c r="K638">
        <v>0</v>
      </c>
      <c r="L638">
        <v>0</v>
      </c>
      <c r="M638">
        <v>0</v>
      </c>
      <c r="N638">
        <v>0</v>
      </c>
      <c r="O638">
        <v>0</v>
      </c>
      <c r="P638">
        <v>0</v>
      </c>
      <c r="Q638">
        <v>0</v>
      </c>
    </row>
    <row r="639" spans="1:17" x14ac:dyDescent="0.2">
      <c r="A639" t="s">
        <v>17662</v>
      </c>
      <c r="B639" t="s">
        <v>89</v>
      </c>
      <c r="C639" t="s">
        <v>255</v>
      </c>
      <c r="D639" t="s">
        <v>17029</v>
      </c>
      <c r="E639" t="s">
        <v>79</v>
      </c>
      <c r="F639" t="s">
        <v>4879</v>
      </c>
      <c r="G639">
        <v>0</v>
      </c>
      <c r="H639">
        <v>0</v>
      </c>
      <c r="I639">
        <v>0</v>
      </c>
      <c r="J639">
        <v>0</v>
      </c>
      <c r="K639">
        <v>0</v>
      </c>
      <c r="L639">
        <v>0</v>
      </c>
      <c r="M639">
        <v>1</v>
      </c>
      <c r="N639">
        <v>0</v>
      </c>
      <c r="O639">
        <v>0</v>
      </c>
      <c r="P639">
        <v>0</v>
      </c>
      <c r="Q639">
        <v>0</v>
      </c>
    </row>
    <row r="640" spans="1:17" x14ac:dyDescent="0.2">
      <c r="A640" t="s">
        <v>17663</v>
      </c>
      <c r="B640" t="s">
        <v>89</v>
      </c>
      <c r="C640" t="s">
        <v>255</v>
      </c>
      <c r="D640" t="s">
        <v>17029</v>
      </c>
      <c r="E640" t="s">
        <v>79</v>
      </c>
      <c r="F640" t="s">
        <v>4881</v>
      </c>
      <c r="G640">
        <v>0</v>
      </c>
      <c r="H640">
        <v>1</v>
      </c>
      <c r="I640">
        <v>1</v>
      </c>
      <c r="J640">
        <v>0</v>
      </c>
      <c r="K640">
        <v>0</v>
      </c>
      <c r="L640">
        <v>0</v>
      </c>
      <c r="M640">
        <v>0</v>
      </c>
      <c r="N640">
        <v>0</v>
      </c>
      <c r="O640">
        <v>0</v>
      </c>
      <c r="P640">
        <v>0</v>
      </c>
      <c r="Q640">
        <v>0</v>
      </c>
    </row>
    <row r="641" spans="1:17" x14ac:dyDescent="0.2">
      <c r="A641" t="s">
        <v>17664</v>
      </c>
      <c r="B641" t="s">
        <v>89</v>
      </c>
      <c r="C641" t="s">
        <v>255</v>
      </c>
      <c r="D641" t="s">
        <v>17029</v>
      </c>
      <c r="E641" t="s">
        <v>79</v>
      </c>
      <c r="F641" t="s">
        <v>4883</v>
      </c>
      <c r="G641">
        <v>0</v>
      </c>
      <c r="H641">
        <v>1</v>
      </c>
      <c r="I641">
        <v>1</v>
      </c>
      <c r="J641">
        <v>0</v>
      </c>
      <c r="K641">
        <v>0</v>
      </c>
      <c r="L641">
        <v>0</v>
      </c>
      <c r="M641">
        <v>0</v>
      </c>
      <c r="N641">
        <v>0</v>
      </c>
      <c r="O641">
        <v>0</v>
      </c>
      <c r="P641">
        <v>0</v>
      </c>
      <c r="Q641">
        <v>0</v>
      </c>
    </row>
    <row r="642" spans="1:17" x14ac:dyDescent="0.2">
      <c r="A642" t="s">
        <v>17665</v>
      </c>
      <c r="B642" t="s">
        <v>89</v>
      </c>
      <c r="C642" t="s">
        <v>255</v>
      </c>
      <c r="D642" t="s">
        <v>17029</v>
      </c>
      <c r="E642" t="s">
        <v>79</v>
      </c>
      <c r="F642" t="s">
        <v>4885</v>
      </c>
      <c r="G642">
        <v>0</v>
      </c>
      <c r="H642">
        <v>0</v>
      </c>
      <c r="I642">
        <v>0</v>
      </c>
      <c r="J642">
        <v>0</v>
      </c>
      <c r="K642">
        <v>0</v>
      </c>
      <c r="L642">
        <v>0</v>
      </c>
      <c r="M642">
        <v>1</v>
      </c>
      <c r="N642">
        <v>0</v>
      </c>
      <c r="O642">
        <v>0</v>
      </c>
      <c r="P642">
        <v>0</v>
      </c>
      <c r="Q642">
        <v>0</v>
      </c>
    </row>
    <row r="643" spans="1:17" x14ac:dyDescent="0.2">
      <c r="A643" t="s">
        <v>17666</v>
      </c>
      <c r="B643" t="s">
        <v>89</v>
      </c>
      <c r="C643" t="s">
        <v>255</v>
      </c>
      <c r="D643" t="s">
        <v>17029</v>
      </c>
      <c r="E643" t="s">
        <v>79</v>
      </c>
      <c r="F643" t="s">
        <v>4887</v>
      </c>
      <c r="G643">
        <v>0</v>
      </c>
      <c r="H643">
        <v>1</v>
      </c>
      <c r="I643">
        <v>1</v>
      </c>
      <c r="J643">
        <v>0</v>
      </c>
      <c r="K643">
        <v>0</v>
      </c>
      <c r="L643">
        <v>0</v>
      </c>
      <c r="M643">
        <v>0</v>
      </c>
      <c r="N643">
        <v>0</v>
      </c>
      <c r="O643">
        <v>0</v>
      </c>
      <c r="P643">
        <v>0</v>
      </c>
      <c r="Q643">
        <v>0</v>
      </c>
    </row>
    <row r="644" spans="1:17" x14ac:dyDescent="0.2">
      <c r="A644" t="s">
        <v>17667</v>
      </c>
      <c r="B644" t="s">
        <v>89</v>
      </c>
      <c r="C644" t="s">
        <v>255</v>
      </c>
      <c r="D644" t="s">
        <v>17029</v>
      </c>
      <c r="E644" t="s">
        <v>79</v>
      </c>
      <c r="F644" t="s">
        <v>4889</v>
      </c>
      <c r="G644">
        <v>0</v>
      </c>
      <c r="H644">
        <v>0</v>
      </c>
      <c r="I644">
        <v>0</v>
      </c>
      <c r="J644">
        <v>0</v>
      </c>
      <c r="K644">
        <v>0</v>
      </c>
      <c r="L644">
        <v>0</v>
      </c>
      <c r="M644">
        <v>1</v>
      </c>
      <c r="N644">
        <v>0</v>
      </c>
      <c r="O644">
        <v>0</v>
      </c>
      <c r="P644">
        <v>0</v>
      </c>
      <c r="Q644">
        <v>0</v>
      </c>
    </row>
    <row r="645" spans="1:17" x14ac:dyDescent="0.2">
      <c r="A645" t="s">
        <v>17668</v>
      </c>
      <c r="B645" t="s">
        <v>89</v>
      </c>
      <c r="C645" t="s">
        <v>255</v>
      </c>
      <c r="D645" t="s">
        <v>17029</v>
      </c>
      <c r="E645" t="s">
        <v>79</v>
      </c>
      <c r="F645" t="s">
        <v>4871</v>
      </c>
      <c r="G645">
        <v>0</v>
      </c>
      <c r="H645">
        <v>0</v>
      </c>
      <c r="I645">
        <v>0</v>
      </c>
      <c r="J645">
        <v>0</v>
      </c>
      <c r="K645">
        <v>0</v>
      </c>
      <c r="L645">
        <v>0</v>
      </c>
      <c r="M645">
        <v>0</v>
      </c>
      <c r="N645">
        <v>1</v>
      </c>
      <c r="O645">
        <v>1</v>
      </c>
      <c r="P645">
        <v>0</v>
      </c>
      <c r="Q645">
        <v>0</v>
      </c>
    </row>
    <row r="646" spans="1:17" x14ac:dyDescent="0.2">
      <c r="A646" t="s">
        <v>17669</v>
      </c>
      <c r="B646" t="s">
        <v>89</v>
      </c>
      <c r="C646" t="s">
        <v>255</v>
      </c>
      <c r="D646" t="s">
        <v>17029</v>
      </c>
      <c r="E646" t="s">
        <v>79</v>
      </c>
      <c r="F646" t="s">
        <v>4873</v>
      </c>
      <c r="G646">
        <v>0</v>
      </c>
      <c r="H646">
        <v>0</v>
      </c>
      <c r="I646">
        <v>0</v>
      </c>
      <c r="J646">
        <v>0</v>
      </c>
      <c r="K646">
        <v>0</v>
      </c>
      <c r="L646">
        <v>0</v>
      </c>
      <c r="M646">
        <v>0</v>
      </c>
      <c r="N646">
        <v>1</v>
      </c>
      <c r="O646">
        <v>1</v>
      </c>
      <c r="P646">
        <v>0</v>
      </c>
      <c r="Q646">
        <v>0</v>
      </c>
    </row>
    <row r="647" spans="1:17" x14ac:dyDescent="0.2">
      <c r="A647" t="s">
        <v>17670</v>
      </c>
      <c r="B647" t="s">
        <v>89</v>
      </c>
      <c r="C647" t="s">
        <v>255</v>
      </c>
      <c r="D647" t="s">
        <v>17029</v>
      </c>
      <c r="E647" t="s">
        <v>79</v>
      </c>
      <c r="F647" t="s">
        <v>17019</v>
      </c>
      <c r="G647">
        <v>1</v>
      </c>
      <c r="H647">
        <v>0</v>
      </c>
      <c r="I647">
        <v>0</v>
      </c>
      <c r="J647">
        <v>0</v>
      </c>
      <c r="K647">
        <v>0</v>
      </c>
      <c r="L647">
        <v>0</v>
      </c>
      <c r="M647">
        <v>0</v>
      </c>
      <c r="N647">
        <v>0</v>
      </c>
      <c r="O647">
        <v>0</v>
      </c>
      <c r="P647">
        <v>0</v>
      </c>
      <c r="Q647">
        <v>0</v>
      </c>
    </row>
    <row r="648" spans="1:17" x14ac:dyDescent="0.2">
      <c r="A648" t="s">
        <v>17671</v>
      </c>
      <c r="B648" t="s">
        <v>87</v>
      </c>
      <c r="C648" t="s">
        <v>104</v>
      </c>
      <c r="D648" t="s">
        <v>17027</v>
      </c>
      <c r="E648" t="s">
        <v>79</v>
      </c>
      <c r="F648" t="s">
        <v>17019</v>
      </c>
      <c r="G648">
        <v>57</v>
      </c>
      <c r="H648">
        <v>0</v>
      </c>
      <c r="I648">
        <v>0</v>
      </c>
      <c r="J648">
        <v>0</v>
      </c>
      <c r="K648">
        <v>0</v>
      </c>
      <c r="L648">
        <v>0</v>
      </c>
      <c r="M648">
        <v>0</v>
      </c>
      <c r="N648">
        <v>0</v>
      </c>
      <c r="O648">
        <v>0</v>
      </c>
      <c r="P648">
        <v>0</v>
      </c>
      <c r="Q648">
        <v>0</v>
      </c>
    </row>
    <row r="649" spans="1:17" x14ac:dyDescent="0.2">
      <c r="A649" t="s">
        <v>17672</v>
      </c>
      <c r="B649" t="s">
        <v>87</v>
      </c>
      <c r="C649" t="s">
        <v>104</v>
      </c>
      <c r="D649" t="s">
        <v>17027</v>
      </c>
      <c r="E649" t="s">
        <v>81</v>
      </c>
      <c r="F649" t="s">
        <v>17019</v>
      </c>
      <c r="G649">
        <v>117</v>
      </c>
      <c r="H649">
        <v>0</v>
      </c>
      <c r="I649">
        <v>0</v>
      </c>
      <c r="J649">
        <v>0</v>
      </c>
      <c r="K649">
        <v>0</v>
      </c>
      <c r="L649">
        <v>0</v>
      </c>
      <c r="M649">
        <v>0</v>
      </c>
      <c r="N649">
        <v>0</v>
      </c>
      <c r="O649">
        <v>0</v>
      </c>
      <c r="P649">
        <v>0</v>
      </c>
      <c r="Q649">
        <v>0</v>
      </c>
    </row>
    <row r="650" spans="1:17" x14ac:dyDescent="0.2">
      <c r="A650" t="s">
        <v>17673</v>
      </c>
      <c r="B650" t="s">
        <v>87</v>
      </c>
      <c r="C650" t="s">
        <v>104</v>
      </c>
      <c r="D650" t="s">
        <v>17029</v>
      </c>
      <c r="E650" t="s">
        <v>79</v>
      </c>
      <c r="F650" t="s">
        <v>4875</v>
      </c>
      <c r="G650">
        <v>0</v>
      </c>
      <c r="H650">
        <v>2424</v>
      </c>
      <c r="I650">
        <v>480</v>
      </c>
      <c r="J650">
        <v>1629</v>
      </c>
      <c r="K650">
        <v>204</v>
      </c>
      <c r="L650">
        <v>111</v>
      </c>
      <c r="M650">
        <v>0</v>
      </c>
      <c r="N650">
        <v>0</v>
      </c>
      <c r="O650">
        <v>0</v>
      </c>
      <c r="P650">
        <v>0</v>
      </c>
      <c r="Q650">
        <v>0</v>
      </c>
    </row>
    <row r="651" spans="1:17" x14ac:dyDescent="0.2">
      <c r="A651" t="s">
        <v>17674</v>
      </c>
      <c r="B651" t="s">
        <v>87</v>
      </c>
      <c r="C651" t="s">
        <v>104</v>
      </c>
      <c r="D651" t="s">
        <v>17029</v>
      </c>
      <c r="E651" t="s">
        <v>79</v>
      </c>
      <c r="F651" t="s">
        <v>4877</v>
      </c>
      <c r="G651">
        <v>0</v>
      </c>
      <c r="H651">
        <v>2424</v>
      </c>
      <c r="I651">
        <v>408</v>
      </c>
      <c r="J651">
        <v>1616</v>
      </c>
      <c r="K651">
        <v>190</v>
      </c>
      <c r="L651">
        <v>210</v>
      </c>
      <c r="M651">
        <v>0</v>
      </c>
      <c r="N651">
        <v>0</v>
      </c>
      <c r="O651">
        <v>0</v>
      </c>
      <c r="P651">
        <v>0</v>
      </c>
      <c r="Q651">
        <v>0</v>
      </c>
    </row>
    <row r="652" spans="1:17" x14ac:dyDescent="0.2">
      <c r="A652" t="s">
        <v>17675</v>
      </c>
      <c r="B652" t="s">
        <v>87</v>
      </c>
      <c r="C652" t="s">
        <v>104</v>
      </c>
      <c r="D652" t="s">
        <v>17029</v>
      </c>
      <c r="E652" t="s">
        <v>79</v>
      </c>
      <c r="F652" t="s">
        <v>4879</v>
      </c>
      <c r="G652">
        <v>0</v>
      </c>
      <c r="H652">
        <v>0</v>
      </c>
      <c r="I652">
        <v>0</v>
      </c>
      <c r="J652">
        <v>0</v>
      </c>
      <c r="K652">
        <v>0</v>
      </c>
      <c r="L652">
        <v>0</v>
      </c>
      <c r="M652">
        <v>2424</v>
      </c>
      <c r="N652">
        <v>0</v>
      </c>
      <c r="O652">
        <v>0</v>
      </c>
      <c r="P652">
        <v>0</v>
      </c>
      <c r="Q652">
        <v>0</v>
      </c>
    </row>
    <row r="653" spans="1:17" x14ac:dyDescent="0.2">
      <c r="A653" t="s">
        <v>17676</v>
      </c>
      <c r="B653" t="s">
        <v>87</v>
      </c>
      <c r="C653" t="s">
        <v>104</v>
      </c>
      <c r="D653" t="s">
        <v>17029</v>
      </c>
      <c r="E653" t="s">
        <v>79</v>
      </c>
      <c r="F653" t="s">
        <v>4881</v>
      </c>
      <c r="G653">
        <v>0</v>
      </c>
      <c r="H653">
        <v>2424</v>
      </c>
      <c r="I653">
        <v>402</v>
      </c>
      <c r="J653">
        <v>1622</v>
      </c>
      <c r="K653">
        <v>190</v>
      </c>
      <c r="L653">
        <v>210</v>
      </c>
      <c r="M653">
        <v>0</v>
      </c>
      <c r="N653">
        <v>0</v>
      </c>
      <c r="O653">
        <v>0</v>
      </c>
      <c r="P653">
        <v>0</v>
      </c>
      <c r="Q653">
        <v>0</v>
      </c>
    </row>
    <row r="654" spans="1:17" x14ac:dyDescent="0.2">
      <c r="A654" t="s">
        <v>17677</v>
      </c>
      <c r="B654" t="s">
        <v>87</v>
      </c>
      <c r="C654" t="s">
        <v>104</v>
      </c>
      <c r="D654" t="s">
        <v>17029</v>
      </c>
      <c r="E654" t="s">
        <v>79</v>
      </c>
      <c r="F654" t="s">
        <v>4883</v>
      </c>
      <c r="G654">
        <v>0</v>
      </c>
      <c r="H654">
        <v>2424</v>
      </c>
      <c r="I654">
        <v>442</v>
      </c>
      <c r="J654">
        <v>1597</v>
      </c>
      <c r="K654">
        <v>178</v>
      </c>
      <c r="L654">
        <v>207</v>
      </c>
      <c r="M654">
        <v>0</v>
      </c>
      <c r="N654">
        <v>0</v>
      </c>
      <c r="O654">
        <v>0</v>
      </c>
      <c r="P654">
        <v>0</v>
      </c>
      <c r="Q654">
        <v>0</v>
      </c>
    </row>
    <row r="655" spans="1:17" x14ac:dyDescent="0.2">
      <c r="A655" t="s">
        <v>17678</v>
      </c>
      <c r="B655" t="s">
        <v>87</v>
      </c>
      <c r="C655" t="s">
        <v>104</v>
      </c>
      <c r="D655" t="s">
        <v>17029</v>
      </c>
      <c r="E655" t="s">
        <v>79</v>
      </c>
      <c r="F655" t="s">
        <v>4885</v>
      </c>
      <c r="G655">
        <v>0</v>
      </c>
      <c r="H655">
        <v>0</v>
      </c>
      <c r="I655">
        <v>0</v>
      </c>
      <c r="J655">
        <v>0</v>
      </c>
      <c r="K655">
        <v>0</v>
      </c>
      <c r="L655">
        <v>0</v>
      </c>
      <c r="M655">
        <v>2424</v>
      </c>
      <c r="N655">
        <v>0</v>
      </c>
      <c r="O655">
        <v>0</v>
      </c>
      <c r="P655">
        <v>0</v>
      </c>
      <c r="Q655">
        <v>0</v>
      </c>
    </row>
    <row r="656" spans="1:17" x14ac:dyDescent="0.2">
      <c r="A656" t="s">
        <v>17679</v>
      </c>
      <c r="B656" t="s">
        <v>87</v>
      </c>
      <c r="C656" t="s">
        <v>104</v>
      </c>
      <c r="D656" t="s">
        <v>17029</v>
      </c>
      <c r="E656" t="s">
        <v>79</v>
      </c>
      <c r="F656" t="s">
        <v>4887</v>
      </c>
      <c r="G656">
        <v>0</v>
      </c>
      <c r="H656">
        <v>2424</v>
      </c>
      <c r="I656">
        <v>406</v>
      </c>
      <c r="J656">
        <v>1681</v>
      </c>
      <c r="K656">
        <v>225</v>
      </c>
      <c r="L656">
        <v>112</v>
      </c>
      <c r="M656">
        <v>0</v>
      </c>
      <c r="N656">
        <v>0</v>
      </c>
      <c r="O656">
        <v>0</v>
      </c>
      <c r="P656">
        <v>0</v>
      </c>
      <c r="Q656">
        <v>0</v>
      </c>
    </row>
    <row r="657" spans="1:17" x14ac:dyDescent="0.2">
      <c r="A657" t="s">
        <v>17680</v>
      </c>
      <c r="B657" t="s">
        <v>87</v>
      </c>
      <c r="C657" t="s">
        <v>104</v>
      </c>
      <c r="D657" t="s">
        <v>17029</v>
      </c>
      <c r="E657" t="s">
        <v>79</v>
      </c>
      <c r="F657" t="s">
        <v>4889</v>
      </c>
      <c r="G657">
        <v>0</v>
      </c>
      <c r="H657">
        <v>0</v>
      </c>
      <c r="I657">
        <v>0</v>
      </c>
      <c r="J657">
        <v>0</v>
      </c>
      <c r="K657">
        <v>0</v>
      </c>
      <c r="L657">
        <v>0</v>
      </c>
      <c r="M657">
        <v>2424</v>
      </c>
      <c r="N657">
        <v>0</v>
      </c>
      <c r="O657">
        <v>0</v>
      </c>
      <c r="P657">
        <v>0</v>
      </c>
      <c r="Q657">
        <v>0</v>
      </c>
    </row>
    <row r="658" spans="1:17" x14ac:dyDescent="0.2">
      <c r="A658" t="s">
        <v>17681</v>
      </c>
      <c r="B658" t="s">
        <v>87</v>
      </c>
      <c r="C658" t="s">
        <v>104</v>
      </c>
      <c r="D658" t="s">
        <v>17029</v>
      </c>
      <c r="E658" t="s">
        <v>79</v>
      </c>
      <c r="F658" t="s">
        <v>4871</v>
      </c>
      <c r="G658">
        <v>0</v>
      </c>
      <c r="H658">
        <v>0</v>
      </c>
      <c r="I658">
        <v>0</v>
      </c>
      <c r="J658">
        <v>0</v>
      </c>
      <c r="K658">
        <v>0</v>
      </c>
      <c r="L658">
        <v>0</v>
      </c>
      <c r="M658">
        <v>0</v>
      </c>
      <c r="N658">
        <v>1611</v>
      </c>
      <c r="O658">
        <v>1462</v>
      </c>
      <c r="P658">
        <v>109</v>
      </c>
      <c r="Q658">
        <v>40</v>
      </c>
    </row>
    <row r="659" spans="1:17" x14ac:dyDescent="0.2">
      <c r="A659" t="s">
        <v>17682</v>
      </c>
      <c r="B659" t="s">
        <v>87</v>
      </c>
      <c r="C659" t="s">
        <v>104</v>
      </c>
      <c r="D659" t="s">
        <v>17029</v>
      </c>
      <c r="E659" t="s">
        <v>79</v>
      </c>
      <c r="F659" t="s">
        <v>4873</v>
      </c>
      <c r="G659">
        <v>0</v>
      </c>
      <c r="H659">
        <v>0</v>
      </c>
      <c r="I659">
        <v>0</v>
      </c>
      <c r="J659">
        <v>0</v>
      </c>
      <c r="K659">
        <v>0</v>
      </c>
      <c r="L659">
        <v>0</v>
      </c>
      <c r="M659">
        <v>0</v>
      </c>
      <c r="N659">
        <v>1204</v>
      </c>
      <c r="O659">
        <v>1089</v>
      </c>
      <c r="P659">
        <v>84</v>
      </c>
      <c r="Q659">
        <v>31</v>
      </c>
    </row>
    <row r="660" spans="1:17" x14ac:dyDescent="0.2">
      <c r="A660" t="s">
        <v>17683</v>
      </c>
      <c r="B660" t="s">
        <v>87</v>
      </c>
      <c r="C660" t="s">
        <v>104</v>
      </c>
      <c r="D660" t="s">
        <v>17029</v>
      </c>
      <c r="E660" t="s">
        <v>79</v>
      </c>
      <c r="F660" t="s">
        <v>17019</v>
      </c>
      <c r="G660">
        <v>2424</v>
      </c>
      <c r="H660">
        <v>0</v>
      </c>
      <c r="I660">
        <v>0</v>
      </c>
      <c r="J660">
        <v>0</v>
      </c>
      <c r="K660">
        <v>0</v>
      </c>
      <c r="L660">
        <v>0</v>
      </c>
      <c r="M660">
        <v>0</v>
      </c>
      <c r="N660">
        <v>0</v>
      </c>
      <c r="O660">
        <v>0</v>
      </c>
      <c r="P660">
        <v>0</v>
      </c>
      <c r="Q660">
        <v>0</v>
      </c>
    </row>
    <row r="661" spans="1:17" x14ac:dyDescent="0.2">
      <c r="A661" t="s">
        <v>17684</v>
      </c>
      <c r="B661" t="s">
        <v>87</v>
      </c>
      <c r="C661" t="s">
        <v>104</v>
      </c>
      <c r="D661" t="s">
        <v>17029</v>
      </c>
      <c r="E661" t="s">
        <v>81</v>
      </c>
      <c r="F661" t="s">
        <v>4875</v>
      </c>
      <c r="G661">
        <v>0</v>
      </c>
      <c r="H661">
        <v>2470</v>
      </c>
      <c r="I661">
        <v>339</v>
      </c>
      <c r="J661">
        <v>1651</v>
      </c>
      <c r="K661">
        <v>285</v>
      </c>
      <c r="L661">
        <v>195</v>
      </c>
      <c r="M661">
        <v>0</v>
      </c>
      <c r="N661">
        <v>0</v>
      </c>
      <c r="O661">
        <v>0</v>
      </c>
      <c r="P661">
        <v>0</v>
      </c>
      <c r="Q661">
        <v>0</v>
      </c>
    </row>
    <row r="662" spans="1:17" x14ac:dyDescent="0.2">
      <c r="A662" t="s">
        <v>17685</v>
      </c>
      <c r="B662" t="s">
        <v>87</v>
      </c>
      <c r="C662" t="s">
        <v>104</v>
      </c>
      <c r="D662" t="s">
        <v>17029</v>
      </c>
      <c r="E662" t="s">
        <v>81</v>
      </c>
      <c r="F662" t="s">
        <v>4877</v>
      </c>
      <c r="G662">
        <v>0</v>
      </c>
      <c r="H662">
        <v>2470</v>
      </c>
      <c r="I662">
        <v>264</v>
      </c>
      <c r="J662">
        <v>1576</v>
      </c>
      <c r="K662">
        <v>292</v>
      </c>
      <c r="L662">
        <v>338</v>
      </c>
      <c r="M662">
        <v>0</v>
      </c>
      <c r="N662">
        <v>0</v>
      </c>
      <c r="O662">
        <v>0</v>
      </c>
      <c r="P662">
        <v>0</v>
      </c>
      <c r="Q662">
        <v>0</v>
      </c>
    </row>
    <row r="663" spans="1:17" x14ac:dyDescent="0.2">
      <c r="A663" t="s">
        <v>17686</v>
      </c>
      <c r="B663" t="s">
        <v>87</v>
      </c>
      <c r="C663" t="s">
        <v>104</v>
      </c>
      <c r="D663" t="s">
        <v>17029</v>
      </c>
      <c r="E663" t="s">
        <v>81</v>
      </c>
      <c r="F663" t="s">
        <v>4879</v>
      </c>
      <c r="G663">
        <v>0</v>
      </c>
      <c r="H663">
        <v>0</v>
      </c>
      <c r="I663">
        <v>0</v>
      </c>
      <c r="J663">
        <v>0</v>
      </c>
      <c r="K663">
        <v>0</v>
      </c>
      <c r="L663">
        <v>0</v>
      </c>
      <c r="M663">
        <v>2470</v>
      </c>
      <c r="N663">
        <v>0</v>
      </c>
      <c r="O663">
        <v>0</v>
      </c>
      <c r="P663">
        <v>0</v>
      </c>
      <c r="Q663">
        <v>0</v>
      </c>
    </row>
    <row r="664" spans="1:17" x14ac:dyDescent="0.2">
      <c r="A664" t="s">
        <v>17687</v>
      </c>
      <c r="B664" t="s">
        <v>87</v>
      </c>
      <c r="C664" t="s">
        <v>104</v>
      </c>
      <c r="D664" t="s">
        <v>17029</v>
      </c>
      <c r="E664" t="s">
        <v>81</v>
      </c>
      <c r="F664" t="s">
        <v>4881</v>
      </c>
      <c r="G664">
        <v>0</v>
      </c>
      <c r="H664">
        <v>2470</v>
      </c>
      <c r="I664">
        <v>259</v>
      </c>
      <c r="J664">
        <v>1580</v>
      </c>
      <c r="K664">
        <v>293</v>
      </c>
      <c r="L664">
        <v>338</v>
      </c>
      <c r="M664">
        <v>0</v>
      </c>
      <c r="N664">
        <v>0</v>
      </c>
      <c r="O664">
        <v>0</v>
      </c>
      <c r="P664">
        <v>0</v>
      </c>
      <c r="Q664">
        <v>0</v>
      </c>
    </row>
    <row r="665" spans="1:17" x14ac:dyDescent="0.2">
      <c r="A665" t="s">
        <v>17688</v>
      </c>
      <c r="B665" t="s">
        <v>87</v>
      </c>
      <c r="C665" t="s">
        <v>104</v>
      </c>
      <c r="D665" t="s">
        <v>17029</v>
      </c>
      <c r="E665" t="s">
        <v>81</v>
      </c>
      <c r="F665" t="s">
        <v>4883</v>
      </c>
      <c r="G665">
        <v>0</v>
      </c>
      <c r="H665">
        <v>2470</v>
      </c>
      <c r="I665">
        <v>303</v>
      </c>
      <c r="J665">
        <v>1599</v>
      </c>
      <c r="K665">
        <v>244</v>
      </c>
      <c r="L665">
        <v>324</v>
      </c>
      <c r="M665">
        <v>0</v>
      </c>
      <c r="N665">
        <v>0</v>
      </c>
      <c r="O665">
        <v>0</v>
      </c>
      <c r="P665">
        <v>0</v>
      </c>
      <c r="Q665">
        <v>0</v>
      </c>
    </row>
    <row r="666" spans="1:17" x14ac:dyDescent="0.2">
      <c r="A666" t="s">
        <v>17689</v>
      </c>
      <c r="B666" t="s">
        <v>87</v>
      </c>
      <c r="C666" t="s">
        <v>104</v>
      </c>
      <c r="D666" t="s">
        <v>17029</v>
      </c>
      <c r="E666" t="s">
        <v>81</v>
      </c>
      <c r="F666" t="s">
        <v>4885</v>
      </c>
      <c r="G666">
        <v>0</v>
      </c>
      <c r="H666">
        <v>0</v>
      </c>
      <c r="I666">
        <v>0</v>
      </c>
      <c r="J666">
        <v>0</v>
      </c>
      <c r="K666">
        <v>0</v>
      </c>
      <c r="L666">
        <v>0</v>
      </c>
      <c r="M666">
        <v>2470</v>
      </c>
      <c r="N666">
        <v>0</v>
      </c>
      <c r="O666">
        <v>0</v>
      </c>
      <c r="P666">
        <v>0</v>
      </c>
      <c r="Q666">
        <v>0</v>
      </c>
    </row>
    <row r="667" spans="1:17" x14ac:dyDescent="0.2">
      <c r="A667" t="s">
        <v>17690</v>
      </c>
      <c r="B667" t="s">
        <v>87</v>
      </c>
      <c r="C667" t="s">
        <v>104</v>
      </c>
      <c r="D667" t="s">
        <v>17029</v>
      </c>
      <c r="E667" t="s">
        <v>81</v>
      </c>
      <c r="F667" t="s">
        <v>4887</v>
      </c>
      <c r="G667">
        <v>0</v>
      </c>
      <c r="H667">
        <v>2470</v>
      </c>
      <c r="I667">
        <v>260</v>
      </c>
      <c r="J667">
        <v>1668</v>
      </c>
      <c r="K667">
        <v>335</v>
      </c>
      <c r="L667">
        <v>207</v>
      </c>
      <c r="M667">
        <v>0</v>
      </c>
      <c r="N667">
        <v>0</v>
      </c>
      <c r="O667">
        <v>0</v>
      </c>
      <c r="P667">
        <v>0</v>
      </c>
      <c r="Q667">
        <v>0</v>
      </c>
    </row>
    <row r="668" spans="1:17" x14ac:dyDescent="0.2">
      <c r="A668" t="s">
        <v>17691</v>
      </c>
      <c r="B668" t="s">
        <v>87</v>
      </c>
      <c r="C668" t="s">
        <v>104</v>
      </c>
      <c r="D668" t="s">
        <v>17029</v>
      </c>
      <c r="E668" t="s">
        <v>81</v>
      </c>
      <c r="F668" t="s">
        <v>4889</v>
      </c>
      <c r="G668">
        <v>0</v>
      </c>
      <c r="H668">
        <v>0</v>
      </c>
      <c r="I668">
        <v>0</v>
      </c>
      <c r="J668">
        <v>0</v>
      </c>
      <c r="K668">
        <v>0</v>
      </c>
      <c r="L668">
        <v>0</v>
      </c>
      <c r="M668">
        <v>2470</v>
      </c>
      <c r="N668">
        <v>0</v>
      </c>
      <c r="O668">
        <v>0</v>
      </c>
      <c r="P668">
        <v>0</v>
      </c>
      <c r="Q668">
        <v>0</v>
      </c>
    </row>
    <row r="669" spans="1:17" x14ac:dyDescent="0.2">
      <c r="A669" t="s">
        <v>17692</v>
      </c>
      <c r="B669" t="s">
        <v>87</v>
      </c>
      <c r="C669" t="s">
        <v>104</v>
      </c>
      <c r="D669" t="s">
        <v>17029</v>
      </c>
      <c r="E669" t="s">
        <v>81</v>
      </c>
      <c r="F669" t="s">
        <v>4871</v>
      </c>
      <c r="G669">
        <v>0</v>
      </c>
      <c r="H669">
        <v>0</v>
      </c>
      <c r="I669">
        <v>0</v>
      </c>
      <c r="J669">
        <v>0</v>
      </c>
      <c r="K669">
        <v>0</v>
      </c>
      <c r="L669">
        <v>0</v>
      </c>
      <c r="M669">
        <v>0</v>
      </c>
      <c r="N669">
        <v>1692</v>
      </c>
      <c r="O669">
        <v>1451</v>
      </c>
      <c r="P669">
        <v>173</v>
      </c>
      <c r="Q669">
        <v>68</v>
      </c>
    </row>
    <row r="670" spans="1:17" x14ac:dyDescent="0.2">
      <c r="A670" t="s">
        <v>17693</v>
      </c>
      <c r="B670" t="s">
        <v>87</v>
      </c>
      <c r="C670" t="s">
        <v>104</v>
      </c>
      <c r="D670" t="s">
        <v>17029</v>
      </c>
      <c r="E670" t="s">
        <v>81</v>
      </c>
      <c r="F670" t="s">
        <v>4873</v>
      </c>
      <c r="G670">
        <v>0</v>
      </c>
      <c r="H670">
        <v>0</v>
      </c>
      <c r="I670">
        <v>0</v>
      </c>
      <c r="J670">
        <v>0</v>
      </c>
      <c r="K670">
        <v>0</v>
      </c>
      <c r="L670">
        <v>0</v>
      </c>
      <c r="M670">
        <v>0</v>
      </c>
      <c r="N670">
        <v>1312</v>
      </c>
      <c r="O670">
        <v>1128</v>
      </c>
      <c r="P670">
        <v>130</v>
      </c>
      <c r="Q670">
        <v>54</v>
      </c>
    </row>
    <row r="671" spans="1:17" x14ac:dyDescent="0.2">
      <c r="A671" t="s">
        <v>17694</v>
      </c>
      <c r="B671" t="s">
        <v>87</v>
      </c>
      <c r="C671" t="s">
        <v>104</v>
      </c>
      <c r="D671" t="s">
        <v>17029</v>
      </c>
      <c r="E671" t="s">
        <v>81</v>
      </c>
      <c r="F671" t="s">
        <v>17019</v>
      </c>
      <c r="G671">
        <v>2470</v>
      </c>
      <c r="H671">
        <v>0</v>
      </c>
      <c r="I671">
        <v>0</v>
      </c>
      <c r="J671">
        <v>0</v>
      </c>
      <c r="K671">
        <v>0</v>
      </c>
      <c r="L671">
        <v>0</v>
      </c>
      <c r="M671">
        <v>0</v>
      </c>
      <c r="N671">
        <v>0</v>
      </c>
      <c r="O671">
        <v>0</v>
      </c>
      <c r="P671">
        <v>0</v>
      </c>
      <c r="Q671">
        <v>0</v>
      </c>
    </row>
    <row r="672" spans="1:17" x14ac:dyDescent="0.2">
      <c r="A672" t="s">
        <v>17695</v>
      </c>
      <c r="B672" t="s">
        <v>87</v>
      </c>
      <c r="C672" t="s">
        <v>104</v>
      </c>
      <c r="D672" t="s">
        <v>17021</v>
      </c>
      <c r="E672" t="s">
        <v>79</v>
      </c>
      <c r="F672" t="s">
        <v>17022</v>
      </c>
      <c r="G672">
        <v>0</v>
      </c>
      <c r="H672">
        <v>0</v>
      </c>
      <c r="I672">
        <v>0</v>
      </c>
      <c r="J672">
        <v>0</v>
      </c>
      <c r="K672">
        <v>0</v>
      </c>
      <c r="L672">
        <v>0</v>
      </c>
      <c r="M672">
        <v>0</v>
      </c>
      <c r="N672">
        <v>15</v>
      </c>
      <c r="O672">
        <v>14</v>
      </c>
      <c r="P672">
        <v>1</v>
      </c>
      <c r="Q672">
        <v>0</v>
      </c>
    </row>
    <row r="673" spans="1:17" x14ac:dyDescent="0.2">
      <c r="A673" t="s">
        <v>17696</v>
      </c>
      <c r="B673" t="s">
        <v>87</v>
      </c>
      <c r="C673" t="s">
        <v>104</v>
      </c>
      <c r="D673" t="s">
        <v>17021</v>
      </c>
      <c r="E673" t="s">
        <v>79</v>
      </c>
      <c r="F673" t="s">
        <v>17019</v>
      </c>
      <c r="G673">
        <v>15</v>
      </c>
      <c r="H673">
        <v>0</v>
      </c>
      <c r="I673">
        <v>0</v>
      </c>
      <c r="J673">
        <v>0</v>
      </c>
      <c r="K673">
        <v>0</v>
      </c>
      <c r="L673">
        <v>0</v>
      </c>
      <c r="M673">
        <v>0</v>
      </c>
      <c r="N673">
        <v>0</v>
      </c>
      <c r="O673">
        <v>0</v>
      </c>
      <c r="P673">
        <v>0</v>
      </c>
      <c r="Q673">
        <v>0</v>
      </c>
    </row>
    <row r="674" spans="1:17" x14ac:dyDescent="0.2">
      <c r="A674" t="s">
        <v>17697</v>
      </c>
      <c r="B674" t="s">
        <v>87</v>
      </c>
      <c r="C674" t="s">
        <v>104</v>
      </c>
      <c r="D674" t="s">
        <v>17021</v>
      </c>
      <c r="E674" t="s">
        <v>81</v>
      </c>
      <c r="F674" t="s">
        <v>17022</v>
      </c>
      <c r="G674">
        <v>0</v>
      </c>
      <c r="H674">
        <v>0</v>
      </c>
      <c r="I674">
        <v>0</v>
      </c>
      <c r="J674">
        <v>0</v>
      </c>
      <c r="K674">
        <v>0</v>
      </c>
      <c r="L674">
        <v>0</v>
      </c>
      <c r="M674">
        <v>0</v>
      </c>
      <c r="N674">
        <v>3</v>
      </c>
      <c r="O674">
        <v>2</v>
      </c>
      <c r="P674">
        <v>1</v>
      </c>
      <c r="Q674">
        <v>0</v>
      </c>
    </row>
    <row r="675" spans="1:17" x14ac:dyDescent="0.2">
      <c r="A675" t="s">
        <v>17698</v>
      </c>
      <c r="B675" t="s">
        <v>87</v>
      </c>
      <c r="C675" t="s">
        <v>104</v>
      </c>
      <c r="D675" t="s">
        <v>17021</v>
      </c>
      <c r="E675" t="s">
        <v>81</v>
      </c>
      <c r="F675" t="s">
        <v>17019</v>
      </c>
      <c r="G675">
        <v>3</v>
      </c>
      <c r="H675">
        <v>0</v>
      </c>
      <c r="I675">
        <v>0</v>
      </c>
      <c r="J675">
        <v>0</v>
      </c>
      <c r="K675">
        <v>0</v>
      </c>
      <c r="L675">
        <v>0</v>
      </c>
      <c r="M675">
        <v>0</v>
      </c>
      <c r="N675">
        <v>0</v>
      </c>
      <c r="O675">
        <v>0</v>
      </c>
      <c r="P675">
        <v>0</v>
      </c>
      <c r="Q675">
        <v>0</v>
      </c>
    </row>
    <row r="676" spans="1:17" x14ac:dyDescent="0.2">
      <c r="A676" t="s">
        <v>17699</v>
      </c>
      <c r="B676" t="s">
        <v>87</v>
      </c>
      <c r="C676" t="s">
        <v>104</v>
      </c>
      <c r="D676" t="s">
        <v>17025</v>
      </c>
      <c r="E676" t="s">
        <v>79</v>
      </c>
      <c r="F676" t="s">
        <v>17019</v>
      </c>
      <c r="G676">
        <v>504</v>
      </c>
      <c r="H676">
        <v>0</v>
      </c>
      <c r="I676">
        <v>0</v>
      </c>
      <c r="J676">
        <v>0</v>
      </c>
      <c r="K676">
        <v>0</v>
      </c>
      <c r="L676">
        <v>0</v>
      </c>
      <c r="M676">
        <v>0</v>
      </c>
      <c r="N676">
        <v>0</v>
      </c>
      <c r="O676">
        <v>0</v>
      </c>
      <c r="P676">
        <v>0</v>
      </c>
      <c r="Q676">
        <v>0</v>
      </c>
    </row>
    <row r="677" spans="1:17" x14ac:dyDescent="0.2">
      <c r="A677" t="s">
        <v>17700</v>
      </c>
      <c r="B677" t="s">
        <v>87</v>
      </c>
      <c r="C677" t="s">
        <v>104</v>
      </c>
      <c r="D677" t="s">
        <v>17025</v>
      </c>
      <c r="E677" t="s">
        <v>81</v>
      </c>
      <c r="F677" t="s">
        <v>17019</v>
      </c>
      <c r="G677">
        <v>367</v>
      </c>
      <c r="H677">
        <v>0</v>
      </c>
      <c r="I677">
        <v>0</v>
      </c>
      <c r="J677">
        <v>0</v>
      </c>
      <c r="K677">
        <v>0</v>
      </c>
      <c r="L677">
        <v>0</v>
      </c>
      <c r="M677">
        <v>0</v>
      </c>
      <c r="N677">
        <v>0</v>
      </c>
      <c r="O677">
        <v>0</v>
      </c>
      <c r="P677">
        <v>0</v>
      </c>
      <c r="Q677">
        <v>0</v>
      </c>
    </row>
    <row r="678" spans="1:17" x14ac:dyDescent="0.2">
      <c r="A678" t="s">
        <v>17701</v>
      </c>
      <c r="B678" t="s">
        <v>87</v>
      </c>
      <c r="C678" t="s">
        <v>105</v>
      </c>
      <c r="D678" t="s">
        <v>17029</v>
      </c>
      <c r="E678" t="s">
        <v>79</v>
      </c>
      <c r="F678" t="s">
        <v>4875</v>
      </c>
      <c r="G678">
        <v>0</v>
      </c>
      <c r="H678">
        <v>2</v>
      </c>
      <c r="I678">
        <v>0</v>
      </c>
      <c r="J678">
        <v>1</v>
      </c>
      <c r="K678">
        <v>1</v>
      </c>
      <c r="L678">
        <v>0</v>
      </c>
      <c r="M678">
        <v>0</v>
      </c>
      <c r="N678">
        <v>0</v>
      </c>
      <c r="O678">
        <v>0</v>
      </c>
      <c r="P678">
        <v>0</v>
      </c>
      <c r="Q678">
        <v>0</v>
      </c>
    </row>
    <row r="679" spans="1:17" x14ac:dyDescent="0.2">
      <c r="A679" t="s">
        <v>17702</v>
      </c>
      <c r="B679" t="s">
        <v>87</v>
      </c>
      <c r="C679" t="s">
        <v>105</v>
      </c>
      <c r="D679" t="s">
        <v>17029</v>
      </c>
      <c r="E679" t="s">
        <v>79</v>
      </c>
      <c r="F679" t="s">
        <v>4877</v>
      </c>
      <c r="G679">
        <v>0</v>
      </c>
      <c r="H679">
        <v>2</v>
      </c>
      <c r="I679">
        <v>0</v>
      </c>
      <c r="J679">
        <v>1</v>
      </c>
      <c r="K679">
        <v>1</v>
      </c>
      <c r="L679">
        <v>0</v>
      </c>
      <c r="M679">
        <v>0</v>
      </c>
      <c r="N679">
        <v>0</v>
      </c>
      <c r="O679">
        <v>0</v>
      </c>
      <c r="P679">
        <v>0</v>
      </c>
      <c r="Q679">
        <v>0</v>
      </c>
    </row>
    <row r="680" spans="1:17" x14ac:dyDescent="0.2">
      <c r="A680" t="s">
        <v>17703</v>
      </c>
      <c r="B680" t="s">
        <v>87</v>
      </c>
      <c r="C680" t="s">
        <v>105</v>
      </c>
      <c r="D680" t="s">
        <v>17029</v>
      </c>
      <c r="E680" t="s">
        <v>79</v>
      </c>
      <c r="F680" t="s">
        <v>4879</v>
      </c>
      <c r="G680">
        <v>0</v>
      </c>
      <c r="H680">
        <v>0</v>
      </c>
      <c r="I680">
        <v>0</v>
      </c>
      <c r="J680">
        <v>0</v>
      </c>
      <c r="K680">
        <v>0</v>
      </c>
      <c r="L680">
        <v>0</v>
      </c>
      <c r="M680">
        <v>2</v>
      </c>
      <c r="N680">
        <v>0</v>
      </c>
      <c r="O680">
        <v>0</v>
      </c>
      <c r="P680">
        <v>0</v>
      </c>
      <c r="Q680">
        <v>0</v>
      </c>
    </row>
    <row r="681" spans="1:17" x14ac:dyDescent="0.2">
      <c r="A681" t="s">
        <v>17704</v>
      </c>
      <c r="B681" t="s">
        <v>87</v>
      </c>
      <c r="C681" t="s">
        <v>105</v>
      </c>
      <c r="D681" t="s">
        <v>17029</v>
      </c>
      <c r="E681" t="s">
        <v>79</v>
      </c>
      <c r="F681" t="s">
        <v>4881</v>
      </c>
      <c r="G681">
        <v>0</v>
      </c>
      <c r="H681">
        <v>2</v>
      </c>
      <c r="I681">
        <v>0</v>
      </c>
      <c r="J681">
        <v>1</v>
      </c>
      <c r="K681">
        <v>1</v>
      </c>
      <c r="L681">
        <v>0</v>
      </c>
      <c r="M681">
        <v>0</v>
      </c>
      <c r="N681">
        <v>0</v>
      </c>
      <c r="O681">
        <v>0</v>
      </c>
      <c r="P681">
        <v>0</v>
      </c>
      <c r="Q681">
        <v>0</v>
      </c>
    </row>
    <row r="682" spans="1:17" x14ac:dyDescent="0.2">
      <c r="A682" t="s">
        <v>17705</v>
      </c>
      <c r="B682" t="s">
        <v>87</v>
      </c>
      <c r="C682" t="s">
        <v>105</v>
      </c>
      <c r="D682" t="s">
        <v>17029</v>
      </c>
      <c r="E682" t="s">
        <v>79</v>
      </c>
      <c r="F682" t="s">
        <v>4883</v>
      </c>
      <c r="G682">
        <v>0</v>
      </c>
      <c r="H682">
        <v>2</v>
      </c>
      <c r="I682">
        <v>0</v>
      </c>
      <c r="J682">
        <v>1</v>
      </c>
      <c r="K682">
        <v>1</v>
      </c>
      <c r="L682">
        <v>0</v>
      </c>
      <c r="M682">
        <v>0</v>
      </c>
      <c r="N682">
        <v>0</v>
      </c>
      <c r="O682">
        <v>0</v>
      </c>
      <c r="P682">
        <v>0</v>
      </c>
      <c r="Q682">
        <v>0</v>
      </c>
    </row>
    <row r="683" spans="1:17" x14ac:dyDescent="0.2">
      <c r="A683" t="s">
        <v>17706</v>
      </c>
      <c r="B683" t="s">
        <v>87</v>
      </c>
      <c r="C683" t="s">
        <v>105</v>
      </c>
      <c r="D683" t="s">
        <v>17029</v>
      </c>
      <c r="E683" t="s">
        <v>79</v>
      </c>
      <c r="F683" t="s">
        <v>4885</v>
      </c>
      <c r="G683">
        <v>0</v>
      </c>
      <c r="H683">
        <v>0</v>
      </c>
      <c r="I683">
        <v>0</v>
      </c>
      <c r="J683">
        <v>0</v>
      </c>
      <c r="K683">
        <v>0</v>
      </c>
      <c r="L683">
        <v>0</v>
      </c>
      <c r="M683">
        <v>2</v>
      </c>
      <c r="N683">
        <v>0</v>
      </c>
      <c r="O683">
        <v>0</v>
      </c>
      <c r="P683">
        <v>0</v>
      </c>
      <c r="Q683">
        <v>0</v>
      </c>
    </row>
    <row r="684" spans="1:17" x14ac:dyDescent="0.2">
      <c r="A684" t="s">
        <v>17707</v>
      </c>
      <c r="B684" t="s">
        <v>87</v>
      </c>
      <c r="C684" t="s">
        <v>105</v>
      </c>
      <c r="D684" t="s">
        <v>17029</v>
      </c>
      <c r="E684" t="s">
        <v>79</v>
      </c>
      <c r="F684" t="s">
        <v>4887</v>
      </c>
      <c r="G684">
        <v>0</v>
      </c>
      <c r="H684">
        <v>2</v>
      </c>
      <c r="I684">
        <v>0</v>
      </c>
      <c r="J684">
        <v>1</v>
      </c>
      <c r="K684">
        <v>1</v>
      </c>
      <c r="L684">
        <v>0</v>
      </c>
      <c r="M684">
        <v>0</v>
      </c>
      <c r="N684">
        <v>0</v>
      </c>
      <c r="O684">
        <v>0</v>
      </c>
      <c r="P684">
        <v>0</v>
      </c>
      <c r="Q684">
        <v>0</v>
      </c>
    </row>
    <row r="685" spans="1:17" x14ac:dyDescent="0.2">
      <c r="A685" t="s">
        <v>17708</v>
      </c>
      <c r="B685" t="s">
        <v>87</v>
      </c>
      <c r="C685" t="s">
        <v>105</v>
      </c>
      <c r="D685" t="s">
        <v>17029</v>
      </c>
      <c r="E685" t="s">
        <v>79</v>
      </c>
      <c r="F685" t="s">
        <v>4889</v>
      </c>
      <c r="G685">
        <v>0</v>
      </c>
      <c r="H685">
        <v>0</v>
      </c>
      <c r="I685">
        <v>0</v>
      </c>
      <c r="J685">
        <v>0</v>
      </c>
      <c r="K685">
        <v>0</v>
      </c>
      <c r="L685">
        <v>0</v>
      </c>
      <c r="M685">
        <v>2</v>
      </c>
      <c r="N685">
        <v>0</v>
      </c>
      <c r="O685">
        <v>0</v>
      </c>
      <c r="P685">
        <v>0</v>
      </c>
      <c r="Q685">
        <v>0</v>
      </c>
    </row>
    <row r="686" spans="1:17" x14ac:dyDescent="0.2">
      <c r="A686" t="s">
        <v>17709</v>
      </c>
      <c r="B686" t="s">
        <v>87</v>
      </c>
      <c r="C686" t="s">
        <v>105</v>
      </c>
      <c r="D686" t="s">
        <v>17029</v>
      </c>
      <c r="E686" t="s">
        <v>79</v>
      </c>
      <c r="F686" t="s">
        <v>4871</v>
      </c>
      <c r="G686">
        <v>0</v>
      </c>
      <c r="H686">
        <v>0</v>
      </c>
      <c r="I686">
        <v>0</v>
      </c>
      <c r="J686">
        <v>0</v>
      </c>
      <c r="K686">
        <v>0</v>
      </c>
      <c r="L686">
        <v>0</v>
      </c>
      <c r="M686">
        <v>0</v>
      </c>
      <c r="N686">
        <v>2</v>
      </c>
      <c r="O686">
        <v>2</v>
      </c>
      <c r="P686">
        <v>0</v>
      </c>
      <c r="Q686">
        <v>0</v>
      </c>
    </row>
    <row r="687" spans="1:17" x14ac:dyDescent="0.2">
      <c r="A687" t="s">
        <v>17710</v>
      </c>
      <c r="B687" t="s">
        <v>87</v>
      </c>
      <c r="C687" t="s">
        <v>105</v>
      </c>
      <c r="D687" t="s">
        <v>17029</v>
      </c>
      <c r="E687" t="s">
        <v>79</v>
      </c>
      <c r="F687" t="s">
        <v>4873</v>
      </c>
      <c r="G687">
        <v>0</v>
      </c>
      <c r="H687">
        <v>0</v>
      </c>
      <c r="I687">
        <v>0</v>
      </c>
      <c r="J687">
        <v>0</v>
      </c>
      <c r="K687">
        <v>0</v>
      </c>
      <c r="L687">
        <v>0</v>
      </c>
      <c r="M687">
        <v>0</v>
      </c>
      <c r="N687">
        <v>1</v>
      </c>
      <c r="O687">
        <v>1</v>
      </c>
      <c r="P687">
        <v>0</v>
      </c>
      <c r="Q687">
        <v>0</v>
      </c>
    </row>
    <row r="688" spans="1:17" x14ac:dyDescent="0.2">
      <c r="A688" t="s">
        <v>17711</v>
      </c>
      <c r="B688" t="s">
        <v>87</v>
      </c>
      <c r="C688" t="s">
        <v>105</v>
      </c>
      <c r="D688" t="s">
        <v>17029</v>
      </c>
      <c r="E688" t="s">
        <v>79</v>
      </c>
      <c r="F688" t="s">
        <v>17019</v>
      </c>
      <c r="G688">
        <v>2</v>
      </c>
      <c r="H688">
        <v>0</v>
      </c>
      <c r="I688">
        <v>0</v>
      </c>
      <c r="J688">
        <v>0</v>
      </c>
      <c r="K688">
        <v>0</v>
      </c>
      <c r="L688">
        <v>0</v>
      </c>
      <c r="M688">
        <v>0</v>
      </c>
      <c r="N688">
        <v>0</v>
      </c>
      <c r="O688">
        <v>0</v>
      </c>
      <c r="P688">
        <v>0</v>
      </c>
      <c r="Q688">
        <v>0</v>
      </c>
    </row>
    <row r="689" spans="1:17" x14ac:dyDescent="0.2">
      <c r="A689" t="s">
        <v>17712</v>
      </c>
      <c r="B689" t="s">
        <v>87</v>
      </c>
      <c r="C689" t="s">
        <v>105</v>
      </c>
      <c r="D689" t="s">
        <v>17029</v>
      </c>
      <c r="E689" t="s">
        <v>81</v>
      </c>
      <c r="F689" t="s">
        <v>4875</v>
      </c>
      <c r="G689">
        <v>0</v>
      </c>
      <c r="H689">
        <v>5</v>
      </c>
      <c r="I689">
        <v>1</v>
      </c>
      <c r="J689">
        <v>2</v>
      </c>
      <c r="K689">
        <v>2</v>
      </c>
      <c r="L689">
        <v>0</v>
      </c>
      <c r="M689">
        <v>0</v>
      </c>
      <c r="N689">
        <v>0</v>
      </c>
      <c r="O689">
        <v>0</v>
      </c>
      <c r="P689">
        <v>0</v>
      </c>
      <c r="Q689">
        <v>0</v>
      </c>
    </row>
    <row r="690" spans="1:17" x14ac:dyDescent="0.2">
      <c r="A690" t="s">
        <v>17713</v>
      </c>
      <c r="B690" t="s">
        <v>87</v>
      </c>
      <c r="C690" t="s">
        <v>105</v>
      </c>
      <c r="D690" t="s">
        <v>17029</v>
      </c>
      <c r="E690" t="s">
        <v>81</v>
      </c>
      <c r="F690" t="s">
        <v>4877</v>
      </c>
      <c r="G690">
        <v>0</v>
      </c>
      <c r="H690">
        <v>5</v>
      </c>
      <c r="I690">
        <v>1</v>
      </c>
      <c r="J690">
        <v>2</v>
      </c>
      <c r="K690">
        <v>2</v>
      </c>
      <c r="L690">
        <v>0</v>
      </c>
      <c r="M690">
        <v>0</v>
      </c>
      <c r="N690">
        <v>0</v>
      </c>
      <c r="O690">
        <v>0</v>
      </c>
      <c r="P690">
        <v>0</v>
      </c>
      <c r="Q690">
        <v>0</v>
      </c>
    </row>
    <row r="691" spans="1:17" x14ac:dyDescent="0.2">
      <c r="A691" t="s">
        <v>17714</v>
      </c>
      <c r="B691" t="s">
        <v>87</v>
      </c>
      <c r="C691" t="s">
        <v>105</v>
      </c>
      <c r="D691" t="s">
        <v>17029</v>
      </c>
      <c r="E691" t="s">
        <v>81</v>
      </c>
      <c r="F691" t="s">
        <v>4879</v>
      </c>
      <c r="G691">
        <v>0</v>
      </c>
      <c r="H691">
        <v>0</v>
      </c>
      <c r="I691">
        <v>0</v>
      </c>
      <c r="J691">
        <v>0</v>
      </c>
      <c r="K691">
        <v>0</v>
      </c>
      <c r="L691">
        <v>0</v>
      </c>
      <c r="M691">
        <v>5</v>
      </c>
      <c r="N691">
        <v>0</v>
      </c>
      <c r="O691">
        <v>0</v>
      </c>
      <c r="P691">
        <v>0</v>
      </c>
      <c r="Q691">
        <v>0</v>
      </c>
    </row>
    <row r="692" spans="1:17" x14ac:dyDescent="0.2">
      <c r="A692" t="s">
        <v>17715</v>
      </c>
      <c r="B692" t="s">
        <v>87</v>
      </c>
      <c r="C692" t="s">
        <v>105</v>
      </c>
      <c r="D692" t="s">
        <v>17029</v>
      </c>
      <c r="E692" t="s">
        <v>81</v>
      </c>
      <c r="F692" t="s">
        <v>4881</v>
      </c>
      <c r="G692">
        <v>0</v>
      </c>
      <c r="H692">
        <v>5</v>
      </c>
      <c r="I692">
        <v>1</v>
      </c>
      <c r="J692">
        <v>2</v>
      </c>
      <c r="K692">
        <v>2</v>
      </c>
      <c r="L692">
        <v>0</v>
      </c>
      <c r="M692">
        <v>0</v>
      </c>
      <c r="N692">
        <v>0</v>
      </c>
      <c r="O692">
        <v>0</v>
      </c>
      <c r="P692">
        <v>0</v>
      </c>
      <c r="Q692">
        <v>0</v>
      </c>
    </row>
    <row r="693" spans="1:17" x14ac:dyDescent="0.2">
      <c r="A693" t="s">
        <v>17716</v>
      </c>
      <c r="B693" t="s">
        <v>87</v>
      </c>
      <c r="C693" t="s">
        <v>105</v>
      </c>
      <c r="D693" t="s">
        <v>17029</v>
      </c>
      <c r="E693" t="s">
        <v>81</v>
      </c>
      <c r="F693" t="s">
        <v>4883</v>
      </c>
      <c r="G693">
        <v>0</v>
      </c>
      <c r="H693">
        <v>5</v>
      </c>
      <c r="I693">
        <v>1</v>
      </c>
      <c r="J693">
        <v>3</v>
      </c>
      <c r="K693">
        <v>1</v>
      </c>
      <c r="L693">
        <v>0</v>
      </c>
      <c r="M693">
        <v>0</v>
      </c>
      <c r="N693">
        <v>0</v>
      </c>
      <c r="O693">
        <v>0</v>
      </c>
      <c r="P693">
        <v>0</v>
      </c>
      <c r="Q693">
        <v>0</v>
      </c>
    </row>
    <row r="694" spans="1:17" x14ac:dyDescent="0.2">
      <c r="A694" t="s">
        <v>17717</v>
      </c>
      <c r="B694" t="s">
        <v>87</v>
      </c>
      <c r="C694" t="s">
        <v>105</v>
      </c>
      <c r="D694" t="s">
        <v>17029</v>
      </c>
      <c r="E694" t="s">
        <v>81</v>
      </c>
      <c r="F694" t="s">
        <v>4885</v>
      </c>
      <c r="G694">
        <v>0</v>
      </c>
      <c r="H694">
        <v>0</v>
      </c>
      <c r="I694">
        <v>0</v>
      </c>
      <c r="J694">
        <v>0</v>
      </c>
      <c r="K694">
        <v>0</v>
      </c>
      <c r="L694">
        <v>0</v>
      </c>
      <c r="M694">
        <v>5</v>
      </c>
      <c r="N694">
        <v>0</v>
      </c>
      <c r="O694">
        <v>0</v>
      </c>
      <c r="P694">
        <v>0</v>
      </c>
      <c r="Q694">
        <v>0</v>
      </c>
    </row>
    <row r="695" spans="1:17" x14ac:dyDescent="0.2">
      <c r="A695" t="s">
        <v>17718</v>
      </c>
      <c r="B695" t="s">
        <v>87</v>
      </c>
      <c r="C695" t="s">
        <v>105</v>
      </c>
      <c r="D695" t="s">
        <v>17029</v>
      </c>
      <c r="E695" t="s">
        <v>81</v>
      </c>
      <c r="F695" t="s">
        <v>4887</v>
      </c>
      <c r="G695">
        <v>0</v>
      </c>
      <c r="H695">
        <v>5</v>
      </c>
      <c r="I695">
        <v>1</v>
      </c>
      <c r="J695">
        <v>2</v>
      </c>
      <c r="K695">
        <v>2</v>
      </c>
      <c r="L695">
        <v>0</v>
      </c>
      <c r="M695">
        <v>0</v>
      </c>
      <c r="N695">
        <v>0</v>
      </c>
      <c r="O695">
        <v>0</v>
      </c>
      <c r="P695">
        <v>0</v>
      </c>
      <c r="Q695">
        <v>0</v>
      </c>
    </row>
    <row r="696" spans="1:17" x14ac:dyDescent="0.2">
      <c r="A696" t="s">
        <v>17719</v>
      </c>
      <c r="B696" t="s">
        <v>87</v>
      </c>
      <c r="C696" t="s">
        <v>105</v>
      </c>
      <c r="D696" t="s">
        <v>17029</v>
      </c>
      <c r="E696" t="s">
        <v>81</v>
      </c>
      <c r="F696" t="s">
        <v>4889</v>
      </c>
      <c r="G696">
        <v>0</v>
      </c>
      <c r="H696">
        <v>0</v>
      </c>
      <c r="I696">
        <v>0</v>
      </c>
      <c r="J696">
        <v>0</v>
      </c>
      <c r="K696">
        <v>0</v>
      </c>
      <c r="L696">
        <v>0</v>
      </c>
      <c r="M696">
        <v>5</v>
      </c>
      <c r="N696">
        <v>0</v>
      </c>
      <c r="O696">
        <v>0</v>
      </c>
      <c r="P696">
        <v>0</v>
      </c>
      <c r="Q696">
        <v>0</v>
      </c>
    </row>
    <row r="697" spans="1:17" x14ac:dyDescent="0.2">
      <c r="A697" t="s">
        <v>17720</v>
      </c>
      <c r="B697" t="s">
        <v>87</v>
      </c>
      <c r="C697" t="s">
        <v>105</v>
      </c>
      <c r="D697" t="s">
        <v>17029</v>
      </c>
      <c r="E697" t="s">
        <v>81</v>
      </c>
      <c r="F697" t="s">
        <v>4871</v>
      </c>
      <c r="G697">
        <v>0</v>
      </c>
      <c r="H697">
        <v>0</v>
      </c>
      <c r="I697">
        <v>0</v>
      </c>
      <c r="J697">
        <v>0</v>
      </c>
      <c r="K697">
        <v>0</v>
      </c>
      <c r="L697">
        <v>0</v>
      </c>
      <c r="M697">
        <v>0</v>
      </c>
      <c r="N697">
        <v>2</v>
      </c>
      <c r="O697">
        <v>2</v>
      </c>
      <c r="P697">
        <v>0</v>
      </c>
      <c r="Q697">
        <v>0</v>
      </c>
    </row>
    <row r="698" spans="1:17" x14ac:dyDescent="0.2">
      <c r="A698" t="s">
        <v>17721</v>
      </c>
      <c r="B698" t="s">
        <v>87</v>
      </c>
      <c r="C698" t="s">
        <v>105</v>
      </c>
      <c r="D698" t="s">
        <v>17029</v>
      </c>
      <c r="E698" t="s">
        <v>81</v>
      </c>
      <c r="F698" t="s">
        <v>4873</v>
      </c>
      <c r="G698">
        <v>0</v>
      </c>
      <c r="H698">
        <v>0</v>
      </c>
      <c r="I698">
        <v>0</v>
      </c>
      <c r="J698">
        <v>0</v>
      </c>
      <c r="K698">
        <v>0</v>
      </c>
      <c r="L698">
        <v>0</v>
      </c>
      <c r="M698">
        <v>0</v>
      </c>
      <c r="N698">
        <v>1</v>
      </c>
      <c r="O698">
        <v>1</v>
      </c>
      <c r="P698">
        <v>0</v>
      </c>
      <c r="Q698">
        <v>0</v>
      </c>
    </row>
    <row r="699" spans="1:17" x14ac:dyDescent="0.2">
      <c r="A699" t="s">
        <v>17722</v>
      </c>
      <c r="B699" t="s">
        <v>87</v>
      </c>
      <c r="C699" t="s">
        <v>105</v>
      </c>
      <c r="D699" t="s">
        <v>17029</v>
      </c>
      <c r="E699" t="s">
        <v>81</v>
      </c>
      <c r="F699" t="s">
        <v>17019</v>
      </c>
      <c r="G699">
        <v>5</v>
      </c>
      <c r="H699">
        <v>0</v>
      </c>
      <c r="I699">
        <v>0</v>
      </c>
      <c r="J699">
        <v>0</v>
      </c>
      <c r="K699">
        <v>0</v>
      </c>
      <c r="L699">
        <v>0</v>
      </c>
      <c r="M699">
        <v>0</v>
      </c>
      <c r="N699">
        <v>0</v>
      </c>
      <c r="O699">
        <v>0</v>
      </c>
      <c r="P699">
        <v>0</v>
      </c>
      <c r="Q699">
        <v>0</v>
      </c>
    </row>
    <row r="700" spans="1:17" x14ac:dyDescent="0.2">
      <c r="A700" t="s">
        <v>17723</v>
      </c>
      <c r="B700" t="s">
        <v>87</v>
      </c>
      <c r="C700" t="s">
        <v>105</v>
      </c>
      <c r="D700" t="s">
        <v>17025</v>
      </c>
      <c r="E700" t="s">
        <v>79</v>
      </c>
      <c r="F700" t="s">
        <v>17019</v>
      </c>
      <c r="G700">
        <v>3</v>
      </c>
      <c r="H700">
        <v>0</v>
      </c>
      <c r="I700">
        <v>0</v>
      </c>
      <c r="J700">
        <v>0</v>
      </c>
      <c r="K700">
        <v>0</v>
      </c>
      <c r="L700">
        <v>0</v>
      </c>
      <c r="M700">
        <v>0</v>
      </c>
      <c r="N700">
        <v>0</v>
      </c>
      <c r="O700">
        <v>0</v>
      </c>
      <c r="P700">
        <v>0</v>
      </c>
      <c r="Q700">
        <v>0</v>
      </c>
    </row>
    <row r="701" spans="1:17" x14ac:dyDescent="0.2">
      <c r="A701" t="s">
        <v>17724</v>
      </c>
      <c r="B701" t="s">
        <v>87</v>
      </c>
      <c r="C701" t="s">
        <v>105</v>
      </c>
      <c r="D701" t="s">
        <v>17025</v>
      </c>
      <c r="E701" t="s">
        <v>81</v>
      </c>
      <c r="F701" t="s">
        <v>17019</v>
      </c>
      <c r="G701">
        <v>1</v>
      </c>
      <c r="H701">
        <v>0</v>
      </c>
      <c r="I701">
        <v>0</v>
      </c>
      <c r="J701">
        <v>0</v>
      </c>
      <c r="K701">
        <v>0</v>
      </c>
      <c r="L701">
        <v>0</v>
      </c>
      <c r="M701">
        <v>0</v>
      </c>
      <c r="N701">
        <v>0</v>
      </c>
      <c r="O701">
        <v>0</v>
      </c>
      <c r="P701">
        <v>0</v>
      </c>
      <c r="Q701">
        <v>0</v>
      </c>
    </row>
    <row r="702" spans="1:17" x14ac:dyDescent="0.2">
      <c r="A702" t="s">
        <v>17725</v>
      </c>
      <c r="B702" t="s">
        <v>87</v>
      </c>
      <c r="C702" t="s">
        <v>106</v>
      </c>
      <c r="D702" t="s">
        <v>17027</v>
      </c>
      <c r="E702" t="s">
        <v>81</v>
      </c>
      <c r="F702" t="s">
        <v>17019</v>
      </c>
      <c r="G702">
        <v>1</v>
      </c>
      <c r="H702">
        <v>0</v>
      </c>
      <c r="I702">
        <v>0</v>
      </c>
      <c r="J702">
        <v>0</v>
      </c>
      <c r="K702">
        <v>0</v>
      </c>
      <c r="L702">
        <v>0</v>
      </c>
      <c r="M702">
        <v>0</v>
      </c>
      <c r="N702">
        <v>0</v>
      </c>
      <c r="O702">
        <v>0</v>
      </c>
      <c r="P702">
        <v>0</v>
      </c>
      <c r="Q702">
        <v>0</v>
      </c>
    </row>
    <row r="703" spans="1:17" x14ac:dyDescent="0.2">
      <c r="A703" t="s">
        <v>17726</v>
      </c>
      <c r="B703" t="s">
        <v>87</v>
      </c>
      <c r="C703" t="s">
        <v>106</v>
      </c>
      <c r="D703" t="s">
        <v>17029</v>
      </c>
      <c r="E703" t="s">
        <v>79</v>
      </c>
      <c r="F703" t="s">
        <v>4875</v>
      </c>
      <c r="G703">
        <v>0</v>
      </c>
      <c r="H703">
        <v>20</v>
      </c>
      <c r="I703">
        <v>6</v>
      </c>
      <c r="J703">
        <v>11</v>
      </c>
      <c r="K703">
        <v>2</v>
      </c>
      <c r="L703">
        <v>1</v>
      </c>
      <c r="M703">
        <v>0</v>
      </c>
      <c r="N703">
        <v>0</v>
      </c>
      <c r="O703">
        <v>0</v>
      </c>
      <c r="P703">
        <v>0</v>
      </c>
      <c r="Q703">
        <v>0</v>
      </c>
    </row>
    <row r="704" spans="1:17" x14ac:dyDescent="0.2">
      <c r="A704" t="s">
        <v>17727</v>
      </c>
      <c r="B704" t="s">
        <v>87</v>
      </c>
      <c r="C704" t="s">
        <v>106</v>
      </c>
      <c r="D704" t="s">
        <v>17029</v>
      </c>
      <c r="E704" t="s">
        <v>79</v>
      </c>
      <c r="F704" t="s">
        <v>4877</v>
      </c>
      <c r="G704">
        <v>0</v>
      </c>
      <c r="H704">
        <v>20</v>
      </c>
      <c r="I704">
        <v>5</v>
      </c>
      <c r="J704">
        <v>11</v>
      </c>
      <c r="K704">
        <v>2</v>
      </c>
      <c r="L704">
        <v>2</v>
      </c>
      <c r="M704">
        <v>0</v>
      </c>
      <c r="N704">
        <v>0</v>
      </c>
      <c r="O704">
        <v>0</v>
      </c>
      <c r="P704">
        <v>0</v>
      </c>
      <c r="Q704">
        <v>0</v>
      </c>
    </row>
    <row r="705" spans="1:17" x14ac:dyDescent="0.2">
      <c r="A705" t="s">
        <v>17728</v>
      </c>
      <c r="B705" t="s">
        <v>87</v>
      </c>
      <c r="C705" t="s">
        <v>161</v>
      </c>
      <c r="D705" t="s">
        <v>17029</v>
      </c>
      <c r="E705" t="s">
        <v>79</v>
      </c>
      <c r="F705" t="s">
        <v>4879</v>
      </c>
      <c r="G705">
        <v>0</v>
      </c>
      <c r="H705">
        <v>0</v>
      </c>
      <c r="I705">
        <v>0</v>
      </c>
      <c r="J705">
        <v>0</v>
      </c>
      <c r="K705">
        <v>0</v>
      </c>
      <c r="L705">
        <v>0</v>
      </c>
      <c r="M705">
        <v>11</v>
      </c>
      <c r="N705">
        <v>0</v>
      </c>
      <c r="O705">
        <v>0</v>
      </c>
      <c r="P705">
        <v>0</v>
      </c>
      <c r="Q705">
        <v>0</v>
      </c>
    </row>
    <row r="706" spans="1:17" x14ac:dyDescent="0.2">
      <c r="A706" t="s">
        <v>17729</v>
      </c>
      <c r="B706" t="s">
        <v>87</v>
      </c>
      <c r="C706" t="s">
        <v>161</v>
      </c>
      <c r="D706" t="s">
        <v>17029</v>
      </c>
      <c r="E706" t="s">
        <v>79</v>
      </c>
      <c r="F706" t="s">
        <v>4881</v>
      </c>
      <c r="G706">
        <v>0</v>
      </c>
      <c r="H706">
        <v>11</v>
      </c>
      <c r="I706">
        <v>2</v>
      </c>
      <c r="J706">
        <v>3</v>
      </c>
      <c r="K706">
        <v>1</v>
      </c>
      <c r="L706">
        <v>5</v>
      </c>
      <c r="M706">
        <v>0</v>
      </c>
      <c r="N706">
        <v>0</v>
      </c>
      <c r="O706">
        <v>0</v>
      </c>
      <c r="P706">
        <v>0</v>
      </c>
      <c r="Q706">
        <v>0</v>
      </c>
    </row>
    <row r="707" spans="1:17" x14ac:dyDescent="0.2">
      <c r="A707" t="s">
        <v>17730</v>
      </c>
      <c r="B707" t="s">
        <v>87</v>
      </c>
      <c r="C707" t="s">
        <v>161</v>
      </c>
      <c r="D707" t="s">
        <v>17029</v>
      </c>
      <c r="E707" t="s">
        <v>79</v>
      </c>
      <c r="F707" t="s">
        <v>4883</v>
      </c>
      <c r="G707">
        <v>0</v>
      </c>
      <c r="H707">
        <v>11</v>
      </c>
      <c r="I707">
        <v>2</v>
      </c>
      <c r="J707">
        <v>3</v>
      </c>
      <c r="K707">
        <v>2</v>
      </c>
      <c r="L707">
        <v>4</v>
      </c>
      <c r="M707">
        <v>0</v>
      </c>
      <c r="N707">
        <v>0</v>
      </c>
      <c r="O707">
        <v>0</v>
      </c>
      <c r="P707">
        <v>0</v>
      </c>
      <c r="Q707">
        <v>0</v>
      </c>
    </row>
    <row r="708" spans="1:17" x14ac:dyDescent="0.2">
      <c r="A708" t="s">
        <v>17731</v>
      </c>
      <c r="B708" t="s">
        <v>87</v>
      </c>
      <c r="C708" t="s">
        <v>161</v>
      </c>
      <c r="D708" t="s">
        <v>17029</v>
      </c>
      <c r="E708" t="s">
        <v>79</v>
      </c>
      <c r="F708" t="s">
        <v>4885</v>
      </c>
      <c r="G708">
        <v>0</v>
      </c>
      <c r="H708">
        <v>0</v>
      </c>
      <c r="I708">
        <v>0</v>
      </c>
      <c r="J708">
        <v>0</v>
      </c>
      <c r="K708">
        <v>0</v>
      </c>
      <c r="L708">
        <v>0</v>
      </c>
      <c r="M708">
        <v>11</v>
      </c>
      <c r="N708">
        <v>0</v>
      </c>
      <c r="O708">
        <v>0</v>
      </c>
      <c r="P708">
        <v>0</v>
      </c>
      <c r="Q708">
        <v>0</v>
      </c>
    </row>
    <row r="709" spans="1:17" x14ac:dyDescent="0.2">
      <c r="A709" t="s">
        <v>17732</v>
      </c>
      <c r="B709" t="s">
        <v>87</v>
      </c>
      <c r="C709" t="s">
        <v>161</v>
      </c>
      <c r="D709" t="s">
        <v>17029</v>
      </c>
      <c r="E709" t="s">
        <v>79</v>
      </c>
      <c r="F709" t="s">
        <v>4887</v>
      </c>
      <c r="G709">
        <v>0</v>
      </c>
      <c r="H709">
        <v>11</v>
      </c>
      <c r="I709">
        <v>2</v>
      </c>
      <c r="J709">
        <v>3</v>
      </c>
      <c r="K709">
        <v>3</v>
      </c>
      <c r="L709">
        <v>3</v>
      </c>
      <c r="M709">
        <v>0</v>
      </c>
      <c r="N709">
        <v>0</v>
      </c>
      <c r="O709">
        <v>0</v>
      </c>
      <c r="P709">
        <v>0</v>
      </c>
      <c r="Q709">
        <v>0</v>
      </c>
    </row>
    <row r="710" spans="1:17" x14ac:dyDescent="0.2">
      <c r="A710" t="s">
        <v>17733</v>
      </c>
      <c r="B710" t="s">
        <v>87</v>
      </c>
      <c r="C710" t="s">
        <v>161</v>
      </c>
      <c r="D710" t="s">
        <v>17029</v>
      </c>
      <c r="E710" t="s">
        <v>79</v>
      </c>
      <c r="F710" t="s">
        <v>4889</v>
      </c>
      <c r="G710">
        <v>0</v>
      </c>
      <c r="H710">
        <v>0</v>
      </c>
      <c r="I710">
        <v>0</v>
      </c>
      <c r="J710">
        <v>0</v>
      </c>
      <c r="K710">
        <v>0</v>
      </c>
      <c r="L710">
        <v>0</v>
      </c>
      <c r="M710">
        <v>11</v>
      </c>
      <c r="N710">
        <v>0</v>
      </c>
      <c r="O710">
        <v>0</v>
      </c>
      <c r="P710">
        <v>0</v>
      </c>
      <c r="Q710">
        <v>0</v>
      </c>
    </row>
    <row r="711" spans="1:17" x14ac:dyDescent="0.2">
      <c r="A711" t="s">
        <v>17734</v>
      </c>
      <c r="B711" t="s">
        <v>87</v>
      </c>
      <c r="C711" t="s">
        <v>161</v>
      </c>
      <c r="D711" t="s">
        <v>17029</v>
      </c>
      <c r="E711" t="s">
        <v>79</v>
      </c>
      <c r="F711" t="s">
        <v>4871</v>
      </c>
      <c r="G711">
        <v>0</v>
      </c>
      <c r="H711">
        <v>0</v>
      </c>
      <c r="I711">
        <v>0</v>
      </c>
      <c r="J711">
        <v>0</v>
      </c>
      <c r="K711">
        <v>0</v>
      </c>
      <c r="L711">
        <v>0</v>
      </c>
      <c r="M711">
        <v>0</v>
      </c>
      <c r="N711">
        <v>5</v>
      </c>
      <c r="O711">
        <v>4</v>
      </c>
      <c r="P711">
        <v>1</v>
      </c>
      <c r="Q711">
        <v>0</v>
      </c>
    </row>
    <row r="712" spans="1:17" x14ac:dyDescent="0.2">
      <c r="A712" t="s">
        <v>17735</v>
      </c>
      <c r="B712" t="s">
        <v>87</v>
      </c>
      <c r="C712" t="s">
        <v>161</v>
      </c>
      <c r="D712" t="s">
        <v>17029</v>
      </c>
      <c r="E712" t="s">
        <v>79</v>
      </c>
      <c r="F712" t="s">
        <v>4873</v>
      </c>
      <c r="G712">
        <v>0</v>
      </c>
      <c r="H712">
        <v>0</v>
      </c>
      <c r="I712">
        <v>0</v>
      </c>
      <c r="J712">
        <v>0</v>
      </c>
      <c r="K712">
        <v>0</v>
      </c>
      <c r="L712">
        <v>0</v>
      </c>
      <c r="M712">
        <v>0</v>
      </c>
      <c r="N712">
        <v>3</v>
      </c>
      <c r="O712">
        <v>2</v>
      </c>
      <c r="P712">
        <v>1</v>
      </c>
      <c r="Q712">
        <v>0</v>
      </c>
    </row>
    <row r="713" spans="1:17" x14ac:dyDescent="0.2">
      <c r="A713" t="s">
        <v>17736</v>
      </c>
      <c r="B713" t="s">
        <v>87</v>
      </c>
      <c r="C713" t="s">
        <v>161</v>
      </c>
      <c r="D713" t="s">
        <v>17029</v>
      </c>
      <c r="E713" t="s">
        <v>79</v>
      </c>
      <c r="F713" t="s">
        <v>17019</v>
      </c>
      <c r="G713">
        <v>11</v>
      </c>
      <c r="H713">
        <v>0</v>
      </c>
      <c r="I713">
        <v>0</v>
      </c>
      <c r="J713">
        <v>0</v>
      </c>
      <c r="K713">
        <v>0</v>
      </c>
      <c r="L713">
        <v>0</v>
      </c>
      <c r="M713">
        <v>0</v>
      </c>
      <c r="N713">
        <v>0</v>
      </c>
      <c r="O713">
        <v>0</v>
      </c>
      <c r="P713">
        <v>0</v>
      </c>
      <c r="Q713">
        <v>0</v>
      </c>
    </row>
    <row r="714" spans="1:17" x14ac:dyDescent="0.2">
      <c r="A714" t="s">
        <v>17737</v>
      </c>
      <c r="B714" t="s">
        <v>87</v>
      </c>
      <c r="C714" t="s">
        <v>161</v>
      </c>
      <c r="D714" t="s">
        <v>17029</v>
      </c>
      <c r="E714" t="s">
        <v>81</v>
      </c>
      <c r="F714" t="s">
        <v>4875</v>
      </c>
      <c r="G714">
        <v>0</v>
      </c>
      <c r="H714">
        <v>8</v>
      </c>
      <c r="I714">
        <v>1</v>
      </c>
      <c r="J714">
        <v>5</v>
      </c>
      <c r="K714">
        <v>0</v>
      </c>
      <c r="L714">
        <v>2</v>
      </c>
      <c r="M714">
        <v>0</v>
      </c>
      <c r="N714">
        <v>0</v>
      </c>
      <c r="O714">
        <v>0</v>
      </c>
      <c r="P714">
        <v>0</v>
      </c>
      <c r="Q714">
        <v>0</v>
      </c>
    </row>
    <row r="715" spans="1:17" x14ac:dyDescent="0.2">
      <c r="A715" t="s">
        <v>17738</v>
      </c>
      <c r="B715" t="s">
        <v>87</v>
      </c>
      <c r="C715" t="s">
        <v>161</v>
      </c>
      <c r="D715" t="s">
        <v>17029</v>
      </c>
      <c r="E715" t="s">
        <v>81</v>
      </c>
      <c r="F715" t="s">
        <v>4877</v>
      </c>
      <c r="G715">
        <v>0</v>
      </c>
      <c r="H715">
        <v>8</v>
      </c>
      <c r="I715">
        <v>1</v>
      </c>
      <c r="J715">
        <v>5</v>
      </c>
      <c r="K715">
        <v>0</v>
      </c>
      <c r="L715">
        <v>2</v>
      </c>
      <c r="M715">
        <v>0</v>
      </c>
      <c r="N715">
        <v>0</v>
      </c>
      <c r="O715">
        <v>0</v>
      </c>
      <c r="P715">
        <v>0</v>
      </c>
      <c r="Q715">
        <v>0</v>
      </c>
    </row>
    <row r="716" spans="1:17" x14ac:dyDescent="0.2">
      <c r="A716" t="s">
        <v>17739</v>
      </c>
      <c r="B716" t="s">
        <v>87</v>
      </c>
      <c r="C716" t="s">
        <v>161</v>
      </c>
      <c r="D716" t="s">
        <v>17029</v>
      </c>
      <c r="E716" t="s">
        <v>81</v>
      </c>
      <c r="F716" t="s">
        <v>4879</v>
      </c>
      <c r="G716">
        <v>0</v>
      </c>
      <c r="H716">
        <v>0</v>
      </c>
      <c r="I716">
        <v>0</v>
      </c>
      <c r="J716">
        <v>0</v>
      </c>
      <c r="K716">
        <v>0</v>
      </c>
      <c r="L716">
        <v>0</v>
      </c>
      <c r="M716">
        <v>8</v>
      </c>
      <c r="N716">
        <v>0</v>
      </c>
      <c r="O716">
        <v>0</v>
      </c>
      <c r="P716">
        <v>0</v>
      </c>
      <c r="Q716">
        <v>0</v>
      </c>
    </row>
    <row r="717" spans="1:17" x14ac:dyDescent="0.2">
      <c r="A717" t="s">
        <v>17740</v>
      </c>
      <c r="B717" t="s">
        <v>87</v>
      </c>
      <c r="C717" t="s">
        <v>161</v>
      </c>
      <c r="D717" t="s">
        <v>17029</v>
      </c>
      <c r="E717" t="s">
        <v>81</v>
      </c>
      <c r="F717" t="s">
        <v>4881</v>
      </c>
      <c r="G717">
        <v>0</v>
      </c>
      <c r="H717">
        <v>8</v>
      </c>
      <c r="I717">
        <v>0</v>
      </c>
      <c r="J717">
        <v>6</v>
      </c>
      <c r="K717">
        <v>0</v>
      </c>
      <c r="L717">
        <v>2</v>
      </c>
      <c r="M717">
        <v>0</v>
      </c>
      <c r="N717">
        <v>0</v>
      </c>
      <c r="O717">
        <v>0</v>
      </c>
      <c r="P717">
        <v>0</v>
      </c>
      <c r="Q717">
        <v>0</v>
      </c>
    </row>
    <row r="718" spans="1:17" x14ac:dyDescent="0.2">
      <c r="A718" t="s">
        <v>17741</v>
      </c>
      <c r="B718" t="s">
        <v>87</v>
      </c>
      <c r="C718" t="s">
        <v>161</v>
      </c>
      <c r="D718" t="s">
        <v>17029</v>
      </c>
      <c r="E718" t="s">
        <v>81</v>
      </c>
      <c r="F718" t="s">
        <v>4883</v>
      </c>
      <c r="G718">
        <v>0</v>
      </c>
      <c r="H718">
        <v>8</v>
      </c>
      <c r="I718">
        <v>1</v>
      </c>
      <c r="J718">
        <v>5</v>
      </c>
      <c r="K718">
        <v>0</v>
      </c>
      <c r="L718">
        <v>2</v>
      </c>
      <c r="M718">
        <v>0</v>
      </c>
      <c r="N718">
        <v>0</v>
      </c>
      <c r="O718">
        <v>0</v>
      </c>
      <c r="P718">
        <v>0</v>
      </c>
      <c r="Q718">
        <v>0</v>
      </c>
    </row>
    <row r="719" spans="1:17" x14ac:dyDescent="0.2">
      <c r="A719" t="s">
        <v>17742</v>
      </c>
      <c r="B719" t="s">
        <v>87</v>
      </c>
      <c r="C719" t="s">
        <v>161</v>
      </c>
      <c r="D719" t="s">
        <v>17029</v>
      </c>
      <c r="E719" t="s">
        <v>81</v>
      </c>
      <c r="F719" t="s">
        <v>4885</v>
      </c>
      <c r="G719">
        <v>0</v>
      </c>
      <c r="H719">
        <v>0</v>
      </c>
      <c r="I719">
        <v>0</v>
      </c>
      <c r="J719">
        <v>0</v>
      </c>
      <c r="K719">
        <v>0</v>
      </c>
      <c r="L719">
        <v>0</v>
      </c>
      <c r="M719">
        <v>8</v>
      </c>
      <c r="N719">
        <v>0</v>
      </c>
      <c r="O719">
        <v>0</v>
      </c>
      <c r="P719">
        <v>0</v>
      </c>
      <c r="Q719">
        <v>0</v>
      </c>
    </row>
    <row r="720" spans="1:17" x14ac:dyDescent="0.2">
      <c r="A720" t="s">
        <v>17743</v>
      </c>
      <c r="B720" t="s">
        <v>87</v>
      </c>
      <c r="C720" t="s">
        <v>161</v>
      </c>
      <c r="D720" t="s">
        <v>17029</v>
      </c>
      <c r="E720" t="s">
        <v>81</v>
      </c>
      <c r="F720" t="s">
        <v>4887</v>
      </c>
      <c r="G720">
        <v>0</v>
      </c>
      <c r="H720">
        <v>8</v>
      </c>
      <c r="I720">
        <v>0</v>
      </c>
      <c r="J720">
        <v>6</v>
      </c>
      <c r="K720">
        <v>0</v>
      </c>
      <c r="L720">
        <v>2</v>
      </c>
      <c r="M720">
        <v>0</v>
      </c>
      <c r="N720">
        <v>0</v>
      </c>
      <c r="O720">
        <v>0</v>
      </c>
      <c r="P720">
        <v>0</v>
      </c>
      <c r="Q720">
        <v>0</v>
      </c>
    </row>
    <row r="721" spans="1:17" x14ac:dyDescent="0.2">
      <c r="A721" t="s">
        <v>17744</v>
      </c>
      <c r="B721" t="s">
        <v>87</v>
      </c>
      <c r="C721" t="s">
        <v>161</v>
      </c>
      <c r="D721" t="s">
        <v>17029</v>
      </c>
      <c r="E721" t="s">
        <v>81</v>
      </c>
      <c r="F721" t="s">
        <v>4889</v>
      </c>
      <c r="G721">
        <v>0</v>
      </c>
      <c r="H721">
        <v>0</v>
      </c>
      <c r="I721">
        <v>0</v>
      </c>
      <c r="J721">
        <v>0</v>
      </c>
      <c r="K721">
        <v>0</v>
      </c>
      <c r="L721">
        <v>0</v>
      </c>
      <c r="M721">
        <v>8</v>
      </c>
      <c r="N721">
        <v>0</v>
      </c>
      <c r="O721">
        <v>0</v>
      </c>
      <c r="P721">
        <v>0</v>
      </c>
      <c r="Q721">
        <v>0</v>
      </c>
    </row>
    <row r="722" spans="1:17" x14ac:dyDescent="0.2">
      <c r="A722" t="s">
        <v>17745</v>
      </c>
      <c r="B722" t="s">
        <v>87</v>
      </c>
      <c r="C722" t="s">
        <v>161</v>
      </c>
      <c r="D722" t="s">
        <v>17029</v>
      </c>
      <c r="E722" t="s">
        <v>81</v>
      </c>
      <c r="F722" t="s">
        <v>4871</v>
      </c>
      <c r="G722">
        <v>0</v>
      </c>
      <c r="H722">
        <v>0</v>
      </c>
      <c r="I722">
        <v>0</v>
      </c>
      <c r="J722">
        <v>0</v>
      </c>
      <c r="K722">
        <v>0</v>
      </c>
      <c r="L722">
        <v>0</v>
      </c>
      <c r="M722">
        <v>0</v>
      </c>
      <c r="N722">
        <v>5</v>
      </c>
      <c r="O722">
        <v>5</v>
      </c>
      <c r="P722">
        <v>0</v>
      </c>
      <c r="Q722">
        <v>0</v>
      </c>
    </row>
    <row r="723" spans="1:17" x14ac:dyDescent="0.2">
      <c r="A723" t="s">
        <v>17746</v>
      </c>
      <c r="B723" t="s">
        <v>87</v>
      </c>
      <c r="C723" t="s">
        <v>161</v>
      </c>
      <c r="D723" t="s">
        <v>17029</v>
      </c>
      <c r="E723" t="s">
        <v>81</v>
      </c>
      <c r="F723" t="s">
        <v>4873</v>
      </c>
      <c r="G723">
        <v>0</v>
      </c>
      <c r="H723">
        <v>0</v>
      </c>
      <c r="I723">
        <v>0</v>
      </c>
      <c r="J723">
        <v>0</v>
      </c>
      <c r="K723">
        <v>0</v>
      </c>
      <c r="L723">
        <v>0</v>
      </c>
      <c r="M723">
        <v>0</v>
      </c>
      <c r="N723">
        <v>4</v>
      </c>
      <c r="O723">
        <v>4</v>
      </c>
      <c r="P723">
        <v>0</v>
      </c>
      <c r="Q723">
        <v>0</v>
      </c>
    </row>
    <row r="724" spans="1:17" x14ac:dyDescent="0.2">
      <c r="A724" t="s">
        <v>17747</v>
      </c>
      <c r="B724" t="s">
        <v>87</v>
      </c>
      <c r="C724" t="s">
        <v>161</v>
      </c>
      <c r="D724" t="s">
        <v>17029</v>
      </c>
      <c r="E724" t="s">
        <v>81</v>
      </c>
      <c r="F724" t="s">
        <v>17019</v>
      </c>
      <c r="G724">
        <v>8</v>
      </c>
      <c r="H724">
        <v>0</v>
      </c>
      <c r="I724">
        <v>0</v>
      </c>
      <c r="J724">
        <v>0</v>
      </c>
      <c r="K724">
        <v>0</v>
      </c>
      <c r="L724">
        <v>0</v>
      </c>
      <c r="M724">
        <v>0</v>
      </c>
      <c r="N724">
        <v>0</v>
      </c>
      <c r="O724">
        <v>0</v>
      </c>
      <c r="P724">
        <v>0</v>
      </c>
      <c r="Q724">
        <v>0</v>
      </c>
    </row>
    <row r="725" spans="1:17" x14ac:dyDescent="0.2">
      <c r="A725" t="s">
        <v>17748</v>
      </c>
      <c r="B725" t="s">
        <v>87</v>
      </c>
      <c r="C725" t="s">
        <v>161</v>
      </c>
      <c r="D725" t="s">
        <v>17025</v>
      </c>
      <c r="E725" t="s">
        <v>79</v>
      </c>
      <c r="F725" t="s">
        <v>17019</v>
      </c>
      <c r="G725">
        <v>3</v>
      </c>
      <c r="H725">
        <v>0</v>
      </c>
      <c r="I725">
        <v>0</v>
      </c>
      <c r="J725">
        <v>0</v>
      </c>
      <c r="K725">
        <v>0</v>
      </c>
      <c r="L725">
        <v>0</v>
      </c>
      <c r="M725">
        <v>0</v>
      </c>
      <c r="N725">
        <v>0</v>
      </c>
      <c r="O725">
        <v>0</v>
      </c>
      <c r="P725">
        <v>0</v>
      </c>
      <c r="Q725">
        <v>0</v>
      </c>
    </row>
    <row r="726" spans="1:17" x14ac:dyDescent="0.2">
      <c r="A726" t="s">
        <v>17749</v>
      </c>
      <c r="B726" t="s">
        <v>87</v>
      </c>
      <c r="C726" t="s">
        <v>161</v>
      </c>
      <c r="D726" t="s">
        <v>17025</v>
      </c>
      <c r="E726" t="s">
        <v>81</v>
      </c>
      <c r="F726" t="s">
        <v>17019</v>
      </c>
      <c r="G726">
        <v>2</v>
      </c>
      <c r="H726">
        <v>0</v>
      </c>
      <c r="I726">
        <v>0</v>
      </c>
      <c r="J726">
        <v>0</v>
      </c>
      <c r="K726">
        <v>0</v>
      </c>
      <c r="L726">
        <v>0</v>
      </c>
      <c r="M726">
        <v>0</v>
      </c>
      <c r="N726">
        <v>0</v>
      </c>
      <c r="O726">
        <v>0</v>
      </c>
      <c r="P726">
        <v>0</v>
      </c>
      <c r="Q726">
        <v>0</v>
      </c>
    </row>
    <row r="727" spans="1:17" x14ac:dyDescent="0.2">
      <c r="A727" t="s">
        <v>17750</v>
      </c>
      <c r="B727" t="s">
        <v>87</v>
      </c>
      <c r="C727" t="s">
        <v>162</v>
      </c>
      <c r="D727" t="s">
        <v>17029</v>
      </c>
      <c r="E727" t="s">
        <v>79</v>
      </c>
      <c r="F727" t="s">
        <v>4875</v>
      </c>
      <c r="G727">
        <v>0</v>
      </c>
      <c r="H727">
        <v>12</v>
      </c>
      <c r="I727">
        <v>2</v>
      </c>
      <c r="J727">
        <v>7</v>
      </c>
      <c r="K727">
        <v>3</v>
      </c>
      <c r="L727">
        <v>0</v>
      </c>
      <c r="M727">
        <v>0</v>
      </c>
      <c r="N727">
        <v>0</v>
      </c>
      <c r="O727">
        <v>0</v>
      </c>
      <c r="P727">
        <v>0</v>
      </c>
      <c r="Q727">
        <v>0</v>
      </c>
    </row>
    <row r="728" spans="1:17" x14ac:dyDescent="0.2">
      <c r="A728" t="s">
        <v>17751</v>
      </c>
      <c r="B728" t="s">
        <v>87</v>
      </c>
      <c r="C728" t="s">
        <v>162</v>
      </c>
      <c r="D728" t="s">
        <v>17029</v>
      </c>
      <c r="E728" t="s">
        <v>79</v>
      </c>
      <c r="F728" t="s">
        <v>4877</v>
      </c>
      <c r="G728">
        <v>0</v>
      </c>
      <c r="H728">
        <v>12</v>
      </c>
      <c r="I728">
        <v>1</v>
      </c>
      <c r="J728">
        <v>8</v>
      </c>
      <c r="K728">
        <v>1</v>
      </c>
      <c r="L728">
        <v>2</v>
      </c>
      <c r="M728">
        <v>0</v>
      </c>
      <c r="N728">
        <v>0</v>
      </c>
      <c r="O728">
        <v>0</v>
      </c>
      <c r="P728">
        <v>0</v>
      </c>
      <c r="Q728">
        <v>0</v>
      </c>
    </row>
    <row r="729" spans="1:17" x14ac:dyDescent="0.2">
      <c r="A729" t="s">
        <v>17752</v>
      </c>
      <c r="B729" t="s">
        <v>87</v>
      </c>
      <c r="C729" t="s">
        <v>162</v>
      </c>
      <c r="D729" t="s">
        <v>17029</v>
      </c>
      <c r="E729" t="s">
        <v>79</v>
      </c>
      <c r="F729" t="s">
        <v>4879</v>
      </c>
      <c r="G729">
        <v>0</v>
      </c>
      <c r="H729">
        <v>0</v>
      </c>
      <c r="I729">
        <v>0</v>
      </c>
      <c r="J729">
        <v>0</v>
      </c>
      <c r="K729">
        <v>0</v>
      </c>
      <c r="L729">
        <v>0</v>
      </c>
      <c r="M729">
        <v>12</v>
      </c>
      <c r="N729">
        <v>0</v>
      </c>
      <c r="O729">
        <v>0</v>
      </c>
      <c r="P729">
        <v>0</v>
      </c>
      <c r="Q729">
        <v>0</v>
      </c>
    </row>
    <row r="730" spans="1:17" x14ac:dyDescent="0.2">
      <c r="A730" t="s">
        <v>17753</v>
      </c>
      <c r="B730" t="s">
        <v>87</v>
      </c>
      <c r="C730" t="s">
        <v>162</v>
      </c>
      <c r="D730" t="s">
        <v>17029</v>
      </c>
      <c r="E730" t="s">
        <v>79</v>
      </c>
      <c r="F730" t="s">
        <v>4881</v>
      </c>
      <c r="G730">
        <v>0</v>
      </c>
      <c r="H730">
        <v>12</v>
      </c>
      <c r="I730">
        <v>1</v>
      </c>
      <c r="J730">
        <v>8</v>
      </c>
      <c r="K730">
        <v>1</v>
      </c>
      <c r="L730">
        <v>2</v>
      </c>
      <c r="M730">
        <v>0</v>
      </c>
      <c r="N730">
        <v>0</v>
      </c>
      <c r="O730">
        <v>0</v>
      </c>
      <c r="P730">
        <v>0</v>
      </c>
      <c r="Q730">
        <v>0</v>
      </c>
    </row>
    <row r="731" spans="1:17" x14ac:dyDescent="0.2">
      <c r="A731" t="s">
        <v>17754</v>
      </c>
      <c r="B731" t="s">
        <v>87</v>
      </c>
      <c r="C731" t="s">
        <v>162</v>
      </c>
      <c r="D731" t="s">
        <v>17029</v>
      </c>
      <c r="E731" t="s">
        <v>79</v>
      </c>
      <c r="F731" t="s">
        <v>4883</v>
      </c>
      <c r="G731">
        <v>0</v>
      </c>
      <c r="H731">
        <v>12</v>
      </c>
      <c r="I731">
        <v>2</v>
      </c>
      <c r="J731">
        <v>7</v>
      </c>
      <c r="K731">
        <v>1</v>
      </c>
      <c r="L731">
        <v>2</v>
      </c>
      <c r="M731">
        <v>0</v>
      </c>
      <c r="N731">
        <v>0</v>
      </c>
      <c r="O731">
        <v>0</v>
      </c>
      <c r="P731">
        <v>0</v>
      </c>
      <c r="Q731">
        <v>0</v>
      </c>
    </row>
    <row r="732" spans="1:17" x14ac:dyDescent="0.2">
      <c r="A732" t="s">
        <v>17755</v>
      </c>
      <c r="B732" t="s">
        <v>87</v>
      </c>
      <c r="C732" t="s">
        <v>162</v>
      </c>
      <c r="D732" t="s">
        <v>17029</v>
      </c>
      <c r="E732" t="s">
        <v>79</v>
      </c>
      <c r="F732" t="s">
        <v>4885</v>
      </c>
      <c r="G732">
        <v>0</v>
      </c>
      <c r="H732">
        <v>0</v>
      </c>
      <c r="I732">
        <v>0</v>
      </c>
      <c r="J732">
        <v>0</v>
      </c>
      <c r="K732">
        <v>0</v>
      </c>
      <c r="L732">
        <v>0</v>
      </c>
      <c r="M732">
        <v>12</v>
      </c>
      <c r="N732">
        <v>0</v>
      </c>
      <c r="O732">
        <v>0</v>
      </c>
      <c r="P732">
        <v>0</v>
      </c>
      <c r="Q732">
        <v>0</v>
      </c>
    </row>
    <row r="733" spans="1:17" x14ac:dyDescent="0.2">
      <c r="A733" t="s">
        <v>17756</v>
      </c>
      <c r="B733" t="s">
        <v>87</v>
      </c>
      <c r="C733" t="s">
        <v>162</v>
      </c>
      <c r="D733" t="s">
        <v>17029</v>
      </c>
      <c r="E733" t="s">
        <v>79</v>
      </c>
      <c r="F733" t="s">
        <v>4887</v>
      </c>
      <c r="G733">
        <v>0</v>
      </c>
      <c r="H733">
        <v>12</v>
      </c>
      <c r="I733">
        <v>1</v>
      </c>
      <c r="J733">
        <v>8</v>
      </c>
      <c r="K733">
        <v>3</v>
      </c>
      <c r="L733">
        <v>0</v>
      </c>
      <c r="M733">
        <v>0</v>
      </c>
      <c r="N733">
        <v>0</v>
      </c>
      <c r="O733">
        <v>0</v>
      </c>
      <c r="P733">
        <v>0</v>
      </c>
      <c r="Q733">
        <v>0</v>
      </c>
    </row>
    <row r="734" spans="1:17" x14ac:dyDescent="0.2">
      <c r="A734" t="s">
        <v>17757</v>
      </c>
      <c r="B734" t="s">
        <v>87</v>
      </c>
      <c r="C734" t="s">
        <v>162</v>
      </c>
      <c r="D734" t="s">
        <v>17029</v>
      </c>
      <c r="E734" t="s">
        <v>79</v>
      </c>
      <c r="F734" t="s">
        <v>4889</v>
      </c>
      <c r="G734">
        <v>0</v>
      </c>
      <c r="H734">
        <v>0</v>
      </c>
      <c r="I734">
        <v>0</v>
      </c>
      <c r="J734">
        <v>0</v>
      </c>
      <c r="K734">
        <v>0</v>
      </c>
      <c r="L734">
        <v>0</v>
      </c>
      <c r="M734">
        <v>12</v>
      </c>
      <c r="N734">
        <v>0</v>
      </c>
      <c r="O734">
        <v>0</v>
      </c>
      <c r="P734">
        <v>0</v>
      </c>
      <c r="Q734">
        <v>0</v>
      </c>
    </row>
    <row r="735" spans="1:17" x14ac:dyDescent="0.2">
      <c r="A735" t="s">
        <v>17758</v>
      </c>
      <c r="B735" t="s">
        <v>87</v>
      </c>
      <c r="C735" t="s">
        <v>162</v>
      </c>
      <c r="D735" t="s">
        <v>17029</v>
      </c>
      <c r="E735" t="s">
        <v>79</v>
      </c>
      <c r="F735" t="s">
        <v>4871</v>
      </c>
      <c r="G735">
        <v>0</v>
      </c>
      <c r="H735">
        <v>0</v>
      </c>
      <c r="I735">
        <v>0</v>
      </c>
      <c r="J735">
        <v>0</v>
      </c>
      <c r="K735">
        <v>0</v>
      </c>
      <c r="L735">
        <v>0</v>
      </c>
      <c r="M735">
        <v>0</v>
      </c>
      <c r="N735">
        <v>5</v>
      </c>
      <c r="O735">
        <v>4</v>
      </c>
      <c r="P735">
        <v>1</v>
      </c>
      <c r="Q735">
        <v>0</v>
      </c>
    </row>
    <row r="736" spans="1:17" x14ac:dyDescent="0.2">
      <c r="A736" t="s">
        <v>17759</v>
      </c>
      <c r="B736" t="s">
        <v>87</v>
      </c>
      <c r="C736" t="s">
        <v>162</v>
      </c>
      <c r="D736" t="s">
        <v>17029</v>
      </c>
      <c r="E736" t="s">
        <v>79</v>
      </c>
      <c r="F736" t="s">
        <v>4873</v>
      </c>
      <c r="G736">
        <v>0</v>
      </c>
      <c r="H736">
        <v>0</v>
      </c>
      <c r="I736">
        <v>0</v>
      </c>
      <c r="J736">
        <v>0</v>
      </c>
      <c r="K736">
        <v>0</v>
      </c>
      <c r="L736">
        <v>0</v>
      </c>
      <c r="M736">
        <v>0</v>
      </c>
      <c r="N736">
        <v>4</v>
      </c>
      <c r="O736">
        <v>3</v>
      </c>
      <c r="P736">
        <v>1</v>
      </c>
      <c r="Q736">
        <v>0</v>
      </c>
    </row>
    <row r="737" spans="1:17" x14ac:dyDescent="0.2">
      <c r="A737" t="s">
        <v>17760</v>
      </c>
      <c r="B737" t="s">
        <v>87</v>
      </c>
      <c r="C737" t="s">
        <v>162</v>
      </c>
      <c r="D737" t="s">
        <v>17029</v>
      </c>
      <c r="E737" t="s">
        <v>79</v>
      </c>
      <c r="F737" t="s">
        <v>17019</v>
      </c>
      <c r="G737">
        <v>12</v>
      </c>
      <c r="H737">
        <v>0</v>
      </c>
      <c r="I737">
        <v>0</v>
      </c>
      <c r="J737">
        <v>0</v>
      </c>
      <c r="K737">
        <v>0</v>
      </c>
      <c r="L737">
        <v>0</v>
      </c>
      <c r="M737">
        <v>0</v>
      </c>
      <c r="N737">
        <v>0</v>
      </c>
      <c r="O737">
        <v>0</v>
      </c>
      <c r="P737">
        <v>0</v>
      </c>
      <c r="Q737">
        <v>0</v>
      </c>
    </row>
    <row r="738" spans="1:17" x14ac:dyDescent="0.2">
      <c r="A738" t="s">
        <v>17761</v>
      </c>
      <c r="B738" t="s">
        <v>87</v>
      </c>
      <c r="C738" t="s">
        <v>162</v>
      </c>
      <c r="D738" t="s">
        <v>17029</v>
      </c>
      <c r="E738" t="s">
        <v>81</v>
      </c>
      <c r="F738" t="s">
        <v>4875</v>
      </c>
      <c r="G738">
        <v>0</v>
      </c>
      <c r="H738">
        <v>4</v>
      </c>
      <c r="I738">
        <v>2</v>
      </c>
      <c r="J738">
        <v>2</v>
      </c>
      <c r="K738">
        <v>0</v>
      </c>
      <c r="L738">
        <v>0</v>
      </c>
      <c r="M738">
        <v>0</v>
      </c>
      <c r="N738">
        <v>0</v>
      </c>
      <c r="O738">
        <v>0</v>
      </c>
      <c r="P738">
        <v>0</v>
      </c>
      <c r="Q738">
        <v>0</v>
      </c>
    </row>
    <row r="739" spans="1:17" x14ac:dyDescent="0.2">
      <c r="A739" t="s">
        <v>17762</v>
      </c>
      <c r="B739" t="s">
        <v>87</v>
      </c>
      <c r="C739" t="s">
        <v>162</v>
      </c>
      <c r="D739" t="s">
        <v>17029</v>
      </c>
      <c r="E739" t="s">
        <v>81</v>
      </c>
      <c r="F739" t="s">
        <v>4877</v>
      </c>
      <c r="G739">
        <v>0</v>
      </c>
      <c r="H739">
        <v>4</v>
      </c>
      <c r="I739">
        <v>1</v>
      </c>
      <c r="J739">
        <v>3</v>
      </c>
      <c r="K739">
        <v>0</v>
      </c>
      <c r="L739">
        <v>0</v>
      </c>
      <c r="M739">
        <v>0</v>
      </c>
      <c r="N739">
        <v>0</v>
      </c>
      <c r="O739">
        <v>0</v>
      </c>
      <c r="P739">
        <v>0</v>
      </c>
      <c r="Q739">
        <v>0</v>
      </c>
    </row>
    <row r="740" spans="1:17" x14ac:dyDescent="0.2">
      <c r="A740" t="s">
        <v>17763</v>
      </c>
      <c r="B740" t="s">
        <v>87</v>
      </c>
      <c r="C740" t="s">
        <v>162</v>
      </c>
      <c r="D740" t="s">
        <v>17029</v>
      </c>
      <c r="E740" t="s">
        <v>81</v>
      </c>
      <c r="F740" t="s">
        <v>4879</v>
      </c>
      <c r="G740">
        <v>0</v>
      </c>
      <c r="H740">
        <v>0</v>
      </c>
      <c r="I740">
        <v>0</v>
      </c>
      <c r="J740">
        <v>0</v>
      </c>
      <c r="K740">
        <v>0</v>
      </c>
      <c r="L740">
        <v>0</v>
      </c>
      <c r="M740">
        <v>4</v>
      </c>
      <c r="N740">
        <v>0</v>
      </c>
      <c r="O740">
        <v>0</v>
      </c>
      <c r="P740">
        <v>0</v>
      </c>
      <c r="Q740">
        <v>0</v>
      </c>
    </row>
    <row r="741" spans="1:17" x14ac:dyDescent="0.2">
      <c r="A741" t="s">
        <v>17764</v>
      </c>
      <c r="B741" t="s">
        <v>87</v>
      </c>
      <c r="C741" t="s">
        <v>162</v>
      </c>
      <c r="D741" t="s">
        <v>17029</v>
      </c>
      <c r="E741" t="s">
        <v>81</v>
      </c>
      <c r="F741" t="s">
        <v>4881</v>
      </c>
      <c r="G741">
        <v>0</v>
      </c>
      <c r="H741">
        <v>4</v>
      </c>
      <c r="I741">
        <v>1</v>
      </c>
      <c r="J741">
        <v>3</v>
      </c>
      <c r="K741">
        <v>0</v>
      </c>
      <c r="L741">
        <v>0</v>
      </c>
      <c r="M741">
        <v>0</v>
      </c>
      <c r="N741">
        <v>0</v>
      </c>
      <c r="O741">
        <v>0</v>
      </c>
      <c r="P741">
        <v>0</v>
      </c>
      <c r="Q741">
        <v>0</v>
      </c>
    </row>
    <row r="742" spans="1:17" x14ac:dyDescent="0.2">
      <c r="A742" t="s">
        <v>17765</v>
      </c>
      <c r="B742" t="s">
        <v>87</v>
      </c>
      <c r="C742" t="s">
        <v>162</v>
      </c>
      <c r="D742" t="s">
        <v>17029</v>
      </c>
      <c r="E742" t="s">
        <v>81</v>
      </c>
      <c r="F742" t="s">
        <v>4883</v>
      </c>
      <c r="G742">
        <v>0</v>
      </c>
      <c r="H742">
        <v>4</v>
      </c>
      <c r="I742">
        <v>1</v>
      </c>
      <c r="J742">
        <v>3</v>
      </c>
      <c r="K742">
        <v>0</v>
      </c>
      <c r="L742">
        <v>0</v>
      </c>
      <c r="M742">
        <v>0</v>
      </c>
      <c r="N742">
        <v>0</v>
      </c>
      <c r="O742">
        <v>0</v>
      </c>
      <c r="P742">
        <v>0</v>
      </c>
      <c r="Q742">
        <v>0</v>
      </c>
    </row>
    <row r="743" spans="1:17" x14ac:dyDescent="0.2">
      <c r="A743" t="s">
        <v>17766</v>
      </c>
      <c r="B743" t="s">
        <v>87</v>
      </c>
      <c r="C743" t="s">
        <v>162</v>
      </c>
      <c r="D743" t="s">
        <v>17029</v>
      </c>
      <c r="E743" t="s">
        <v>81</v>
      </c>
      <c r="F743" t="s">
        <v>4885</v>
      </c>
      <c r="G743">
        <v>0</v>
      </c>
      <c r="H743">
        <v>0</v>
      </c>
      <c r="I743">
        <v>0</v>
      </c>
      <c r="J743">
        <v>0</v>
      </c>
      <c r="K743">
        <v>0</v>
      </c>
      <c r="L743">
        <v>0</v>
      </c>
      <c r="M743">
        <v>4</v>
      </c>
      <c r="N743">
        <v>0</v>
      </c>
      <c r="O743">
        <v>0</v>
      </c>
      <c r="P743">
        <v>0</v>
      </c>
      <c r="Q743">
        <v>0</v>
      </c>
    </row>
    <row r="744" spans="1:17" x14ac:dyDescent="0.2">
      <c r="A744" t="s">
        <v>17767</v>
      </c>
      <c r="B744" t="s">
        <v>87</v>
      </c>
      <c r="C744" t="s">
        <v>162</v>
      </c>
      <c r="D744" t="s">
        <v>17029</v>
      </c>
      <c r="E744" t="s">
        <v>81</v>
      </c>
      <c r="F744" t="s">
        <v>4887</v>
      </c>
      <c r="G744">
        <v>0</v>
      </c>
      <c r="H744">
        <v>4</v>
      </c>
      <c r="I744">
        <v>1</v>
      </c>
      <c r="J744">
        <v>3</v>
      </c>
      <c r="K744">
        <v>0</v>
      </c>
      <c r="L744">
        <v>0</v>
      </c>
      <c r="M744">
        <v>0</v>
      </c>
      <c r="N744">
        <v>0</v>
      </c>
      <c r="O744">
        <v>0</v>
      </c>
      <c r="P744">
        <v>0</v>
      </c>
      <c r="Q744">
        <v>0</v>
      </c>
    </row>
    <row r="745" spans="1:17" x14ac:dyDescent="0.2">
      <c r="A745" t="s">
        <v>17768</v>
      </c>
      <c r="B745" t="s">
        <v>87</v>
      </c>
      <c r="C745" t="s">
        <v>162</v>
      </c>
      <c r="D745" t="s">
        <v>17029</v>
      </c>
      <c r="E745" t="s">
        <v>81</v>
      </c>
      <c r="F745" t="s">
        <v>4889</v>
      </c>
      <c r="G745">
        <v>0</v>
      </c>
      <c r="H745">
        <v>0</v>
      </c>
      <c r="I745">
        <v>0</v>
      </c>
      <c r="J745">
        <v>0</v>
      </c>
      <c r="K745">
        <v>0</v>
      </c>
      <c r="L745">
        <v>0</v>
      </c>
      <c r="M745">
        <v>4</v>
      </c>
      <c r="N745">
        <v>0</v>
      </c>
      <c r="O745">
        <v>0</v>
      </c>
      <c r="P745">
        <v>0</v>
      </c>
      <c r="Q745">
        <v>0</v>
      </c>
    </row>
    <row r="746" spans="1:17" x14ac:dyDescent="0.2">
      <c r="A746" t="s">
        <v>17769</v>
      </c>
      <c r="B746" t="s">
        <v>87</v>
      </c>
      <c r="C746" t="s">
        <v>162</v>
      </c>
      <c r="D746" t="s">
        <v>17029</v>
      </c>
      <c r="E746" t="s">
        <v>81</v>
      </c>
      <c r="F746" t="s">
        <v>4871</v>
      </c>
      <c r="G746">
        <v>0</v>
      </c>
      <c r="H746">
        <v>0</v>
      </c>
      <c r="I746">
        <v>0</v>
      </c>
      <c r="J746">
        <v>0</v>
      </c>
      <c r="K746">
        <v>0</v>
      </c>
      <c r="L746">
        <v>0</v>
      </c>
      <c r="M746">
        <v>0</v>
      </c>
      <c r="N746">
        <v>3</v>
      </c>
      <c r="O746">
        <v>3</v>
      </c>
      <c r="P746">
        <v>0</v>
      </c>
      <c r="Q746">
        <v>0</v>
      </c>
    </row>
    <row r="747" spans="1:17" x14ac:dyDescent="0.2">
      <c r="A747" t="s">
        <v>17770</v>
      </c>
      <c r="B747" t="s">
        <v>87</v>
      </c>
      <c r="C747" t="s">
        <v>162</v>
      </c>
      <c r="D747" t="s">
        <v>17029</v>
      </c>
      <c r="E747" t="s">
        <v>81</v>
      </c>
      <c r="F747" t="s">
        <v>4873</v>
      </c>
      <c r="G747">
        <v>0</v>
      </c>
      <c r="H747">
        <v>0</v>
      </c>
      <c r="I747">
        <v>0</v>
      </c>
      <c r="J747">
        <v>0</v>
      </c>
      <c r="K747">
        <v>0</v>
      </c>
      <c r="L747">
        <v>0</v>
      </c>
      <c r="M747">
        <v>0</v>
      </c>
      <c r="N747">
        <v>3</v>
      </c>
      <c r="O747">
        <v>3</v>
      </c>
      <c r="P747">
        <v>0</v>
      </c>
      <c r="Q747">
        <v>0</v>
      </c>
    </row>
    <row r="748" spans="1:17" x14ac:dyDescent="0.2">
      <c r="A748" t="s">
        <v>17771</v>
      </c>
      <c r="B748" t="s">
        <v>87</v>
      </c>
      <c r="C748" t="s">
        <v>162</v>
      </c>
      <c r="D748" t="s">
        <v>17029</v>
      </c>
      <c r="E748" t="s">
        <v>81</v>
      </c>
      <c r="F748" t="s">
        <v>17019</v>
      </c>
      <c r="G748">
        <v>4</v>
      </c>
      <c r="H748">
        <v>0</v>
      </c>
      <c r="I748">
        <v>0</v>
      </c>
      <c r="J748">
        <v>0</v>
      </c>
      <c r="K748">
        <v>0</v>
      </c>
      <c r="L748">
        <v>0</v>
      </c>
      <c r="M748">
        <v>0</v>
      </c>
      <c r="N748">
        <v>0</v>
      </c>
      <c r="O748">
        <v>0</v>
      </c>
      <c r="P748">
        <v>0</v>
      </c>
      <c r="Q748">
        <v>0</v>
      </c>
    </row>
    <row r="749" spans="1:17" x14ac:dyDescent="0.2">
      <c r="A749" t="s">
        <v>17772</v>
      </c>
      <c r="B749" t="s">
        <v>87</v>
      </c>
      <c r="C749" t="s">
        <v>162</v>
      </c>
      <c r="D749" t="s">
        <v>17025</v>
      </c>
      <c r="E749" t="s">
        <v>79</v>
      </c>
      <c r="F749" t="s">
        <v>17019</v>
      </c>
      <c r="G749">
        <v>2</v>
      </c>
      <c r="H749">
        <v>0</v>
      </c>
      <c r="I749">
        <v>0</v>
      </c>
      <c r="J749">
        <v>0</v>
      </c>
      <c r="K749">
        <v>0</v>
      </c>
      <c r="L749">
        <v>0</v>
      </c>
      <c r="M749">
        <v>0</v>
      </c>
      <c r="N749">
        <v>0</v>
      </c>
      <c r="O749">
        <v>0</v>
      </c>
      <c r="P749">
        <v>0</v>
      </c>
      <c r="Q749">
        <v>0</v>
      </c>
    </row>
    <row r="750" spans="1:17" x14ac:dyDescent="0.2">
      <c r="A750" t="s">
        <v>17773</v>
      </c>
      <c r="B750" t="s">
        <v>87</v>
      </c>
      <c r="C750" t="s">
        <v>162</v>
      </c>
      <c r="D750" t="s">
        <v>17025</v>
      </c>
      <c r="E750" t="s">
        <v>81</v>
      </c>
      <c r="F750" t="s">
        <v>17019</v>
      </c>
      <c r="G750">
        <v>2</v>
      </c>
      <c r="H750">
        <v>0</v>
      </c>
      <c r="I750">
        <v>0</v>
      </c>
      <c r="J750">
        <v>0</v>
      </c>
      <c r="K750">
        <v>0</v>
      </c>
      <c r="L750">
        <v>0</v>
      </c>
      <c r="M750">
        <v>0</v>
      </c>
      <c r="N750">
        <v>0</v>
      </c>
      <c r="O750">
        <v>0</v>
      </c>
      <c r="P750">
        <v>0</v>
      </c>
      <c r="Q750">
        <v>0</v>
      </c>
    </row>
    <row r="751" spans="1:17" x14ac:dyDescent="0.2">
      <c r="A751" t="s">
        <v>17774</v>
      </c>
      <c r="B751" t="s">
        <v>87</v>
      </c>
      <c r="C751" t="s">
        <v>163</v>
      </c>
      <c r="D751" t="s">
        <v>17027</v>
      </c>
      <c r="E751" t="s">
        <v>79</v>
      </c>
      <c r="F751" t="s">
        <v>17019</v>
      </c>
      <c r="G751">
        <v>2</v>
      </c>
      <c r="H751">
        <v>0</v>
      </c>
      <c r="I751">
        <v>0</v>
      </c>
      <c r="J751">
        <v>0</v>
      </c>
      <c r="K751">
        <v>0</v>
      </c>
      <c r="L751">
        <v>0</v>
      </c>
      <c r="M751">
        <v>0</v>
      </c>
      <c r="N751">
        <v>0</v>
      </c>
      <c r="O751">
        <v>0</v>
      </c>
      <c r="P751">
        <v>0</v>
      </c>
      <c r="Q751">
        <v>0</v>
      </c>
    </row>
    <row r="752" spans="1:17" x14ac:dyDescent="0.2">
      <c r="A752" t="s">
        <v>17775</v>
      </c>
      <c r="B752" t="s">
        <v>87</v>
      </c>
      <c r="C752" t="s">
        <v>163</v>
      </c>
      <c r="D752" t="s">
        <v>17029</v>
      </c>
      <c r="E752" t="s">
        <v>79</v>
      </c>
      <c r="F752" t="s">
        <v>4875</v>
      </c>
      <c r="G752">
        <v>0</v>
      </c>
      <c r="H752">
        <v>9</v>
      </c>
      <c r="I752">
        <v>4</v>
      </c>
      <c r="J752">
        <v>4</v>
      </c>
      <c r="K752">
        <v>0</v>
      </c>
      <c r="L752">
        <v>1</v>
      </c>
      <c r="M752">
        <v>0</v>
      </c>
      <c r="N752">
        <v>0</v>
      </c>
      <c r="O752">
        <v>0</v>
      </c>
      <c r="P752">
        <v>0</v>
      </c>
      <c r="Q752">
        <v>0</v>
      </c>
    </row>
    <row r="753" spans="1:17" x14ac:dyDescent="0.2">
      <c r="A753" t="s">
        <v>17776</v>
      </c>
      <c r="B753" t="s">
        <v>87</v>
      </c>
      <c r="C753" t="s">
        <v>163</v>
      </c>
      <c r="D753" t="s">
        <v>17029</v>
      </c>
      <c r="E753" t="s">
        <v>79</v>
      </c>
      <c r="F753" t="s">
        <v>4877</v>
      </c>
      <c r="G753">
        <v>0</v>
      </c>
      <c r="H753">
        <v>9</v>
      </c>
      <c r="I753">
        <v>3</v>
      </c>
      <c r="J753">
        <v>5</v>
      </c>
      <c r="K753">
        <v>0</v>
      </c>
      <c r="L753">
        <v>1</v>
      </c>
      <c r="M753">
        <v>0</v>
      </c>
      <c r="N753">
        <v>0</v>
      </c>
      <c r="O753">
        <v>0</v>
      </c>
      <c r="P753">
        <v>0</v>
      </c>
      <c r="Q753">
        <v>0</v>
      </c>
    </row>
    <row r="754" spans="1:17" x14ac:dyDescent="0.2">
      <c r="A754" t="s">
        <v>17777</v>
      </c>
      <c r="B754" t="s">
        <v>87</v>
      </c>
      <c r="C754" t="s">
        <v>163</v>
      </c>
      <c r="D754" t="s">
        <v>17029</v>
      </c>
      <c r="E754" t="s">
        <v>79</v>
      </c>
      <c r="F754" t="s">
        <v>4879</v>
      </c>
      <c r="G754">
        <v>0</v>
      </c>
      <c r="H754">
        <v>0</v>
      </c>
      <c r="I754">
        <v>0</v>
      </c>
      <c r="J754">
        <v>0</v>
      </c>
      <c r="K754">
        <v>0</v>
      </c>
      <c r="L754">
        <v>0</v>
      </c>
      <c r="M754">
        <v>9</v>
      </c>
      <c r="N754">
        <v>0</v>
      </c>
      <c r="O754">
        <v>0</v>
      </c>
      <c r="P754">
        <v>0</v>
      </c>
      <c r="Q754">
        <v>0</v>
      </c>
    </row>
    <row r="755" spans="1:17" x14ac:dyDescent="0.2">
      <c r="A755" t="s">
        <v>17778</v>
      </c>
      <c r="B755" t="s">
        <v>87</v>
      </c>
      <c r="C755" t="s">
        <v>163</v>
      </c>
      <c r="D755" t="s">
        <v>17029</v>
      </c>
      <c r="E755" t="s">
        <v>79</v>
      </c>
      <c r="F755" t="s">
        <v>4881</v>
      </c>
      <c r="G755">
        <v>0</v>
      </c>
      <c r="H755">
        <v>9</v>
      </c>
      <c r="I755">
        <v>3</v>
      </c>
      <c r="J755">
        <v>5</v>
      </c>
      <c r="K755">
        <v>0</v>
      </c>
      <c r="L755">
        <v>1</v>
      </c>
      <c r="M755">
        <v>0</v>
      </c>
      <c r="N755">
        <v>0</v>
      </c>
      <c r="O755">
        <v>0</v>
      </c>
      <c r="P755">
        <v>0</v>
      </c>
      <c r="Q755">
        <v>0</v>
      </c>
    </row>
    <row r="756" spans="1:17" x14ac:dyDescent="0.2">
      <c r="A756" t="s">
        <v>17779</v>
      </c>
      <c r="B756" t="s">
        <v>87</v>
      </c>
      <c r="C756" t="s">
        <v>163</v>
      </c>
      <c r="D756" t="s">
        <v>17029</v>
      </c>
      <c r="E756" t="s">
        <v>79</v>
      </c>
      <c r="F756" t="s">
        <v>4883</v>
      </c>
      <c r="G756">
        <v>0</v>
      </c>
      <c r="H756">
        <v>9</v>
      </c>
      <c r="I756">
        <v>3</v>
      </c>
      <c r="J756">
        <v>5</v>
      </c>
      <c r="K756">
        <v>0</v>
      </c>
      <c r="L756">
        <v>1</v>
      </c>
      <c r="M756">
        <v>0</v>
      </c>
      <c r="N756">
        <v>0</v>
      </c>
      <c r="O756">
        <v>0</v>
      </c>
      <c r="P756">
        <v>0</v>
      </c>
      <c r="Q756">
        <v>0</v>
      </c>
    </row>
    <row r="757" spans="1:17" x14ac:dyDescent="0.2">
      <c r="A757" t="s">
        <v>17780</v>
      </c>
      <c r="B757" t="s">
        <v>87</v>
      </c>
      <c r="C757" t="s">
        <v>163</v>
      </c>
      <c r="D757" t="s">
        <v>17029</v>
      </c>
      <c r="E757" t="s">
        <v>79</v>
      </c>
      <c r="F757" t="s">
        <v>4885</v>
      </c>
      <c r="G757">
        <v>0</v>
      </c>
      <c r="H757">
        <v>0</v>
      </c>
      <c r="I757">
        <v>0</v>
      </c>
      <c r="J757">
        <v>0</v>
      </c>
      <c r="K757">
        <v>0</v>
      </c>
      <c r="L757">
        <v>0</v>
      </c>
      <c r="M757">
        <v>9</v>
      </c>
      <c r="N757">
        <v>0</v>
      </c>
      <c r="O757">
        <v>0</v>
      </c>
      <c r="P757">
        <v>0</v>
      </c>
      <c r="Q757">
        <v>0</v>
      </c>
    </row>
    <row r="758" spans="1:17" x14ac:dyDescent="0.2">
      <c r="A758" t="s">
        <v>17781</v>
      </c>
      <c r="B758" t="s">
        <v>87</v>
      </c>
      <c r="C758" t="s">
        <v>163</v>
      </c>
      <c r="D758" t="s">
        <v>17029</v>
      </c>
      <c r="E758" t="s">
        <v>79</v>
      </c>
      <c r="F758" t="s">
        <v>4887</v>
      </c>
      <c r="G758">
        <v>0</v>
      </c>
      <c r="H758">
        <v>9</v>
      </c>
      <c r="I758">
        <v>3</v>
      </c>
      <c r="J758">
        <v>5</v>
      </c>
      <c r="K758">
        <v>0</v>
      </c>
      <c r="L758">
        <v>1</v>
      </c>
      <c r="M758">
        <v>0</v>
      </c>
      <c r="N758">
        <v>0</v>
      </c>
      <c r="O758">
        <v>0</v>
      </c>
      <c r="P758">
        <v>0</v>
      </c>
      <c r="Q758">
        <v>0</v>
      </c>
    </row>
    <row r="759" spans="1:17" x14ac:dyDescent="0.2">
      <c r="A759" t="s">
        <v>17782</v>
      </c>
      <c r="B759" t="s">
        <v>87</v>
      </c>
      <c r="C759" t="s">
        <v>163</v>
      </c>
      <c r="D759" t="s">
        <v>17029</v>
      </c>
      <c r="E759" t="s">
        <v>79</v>
      </c>
      <c r="F759" t="s">
        <v>4889</v>
      </c>
      <c r="G759">
        <v>0</v>
      </c>
      <c r="H759">
        <v>0</v>
      </c>
      <c r="I759">
        <v>0</v>
      </c>
      <c r="J759">
        <v>0</v>
      </c>
      <c r="K759">
        <v>0</v>
      </c>
      <c r="L759">
        <v>0</v>
      </c>
      <c r="M759">
        <v>9</v>
      </c>
      <c r="N759">
        <v>0</v>
      </c>
      <c r="O759">
        <v>0</v>
      </c>
      <c r="P759">
        <v>0</v>
      </c>
      <c r="Q759">
        <v>0</v>
      </c>
    </row>
    <row r="760" spans="1:17" x14ac:dyDescent="0.2">
      <c r="A760" t="s">
        <v>17783</v>
      </c>
      <c r="B760" t="s">
        <v>87</v>
      </c>
      <c r="C760" t="s">
        <v>163</v>
      </c>
      <c r="D760" t="s">
        <v>17029</v>
      </c>
      <c r="E760" t="s">
        <v>79</v>
      </c>
      <c r="F760" t="s">
        <v>4871</v>
      </c>
      <c r="G760">
        <v>0</v>
      </c>
      <c r="H760">
        <v>0</v>
      </c>
      <c r="I760">
        <v>0</v>
      </c>
      <c r="J760">
        <v>0</v>
      </c>
      <c r="K760">
        <v>0</v>
      </c>
      <c r="L760">
        <v>0</v>
      </c>
      <c r="M760">
        <v>0</v>
      </c>
      <c r="N760">
        <v>8</v>
      </c>
      <c r="O760">
        <v>7</v>
      </c>
      <c r="P760">
        <v>1</v>
      </c>
      <c r="Q760">
        <v>0</v>
      </c>
    </row>
    <row r="761" spans="1:17" x14ac:dyDescent="0.2">
      <c r="A761" t="s">
        <v>17784</v>
      </c>
      <c r="B761" t="s">
        <v>87</v>
      </c>
      <c r="C761" t="s">
        <v>163</v>
      </c>
      <c r="D761" t="s">
        <v>17029</v>
      </c>
      <c r="E761" t="s">
        <v>79</v>
      </c>
      <c r="F761" t="s">
        <v>4873</v>
      </c>
      <c r="G761">
        <v>0</v>
      </c>
      <c r="H761">
        <v>0</v>
      </c>
      <c r="I761">
        <v>0</v>
      </c>
      <c r="J761">
        <v>0</v>
      </c>
      <c r="K761">
        <v>0</v>
      </c>
      <c r="L761">
        <v>0</v>
      </c>
      <c r="M761">
        <v>0</v>
      </c>
      <c r="N761">
        <v>6</v>
      </c>
      <c r="O761">
        <v>5</v>
      </c>
      <c r="P761">
        <v>1</v>
      </c>
      <c r="Q761">
        <v>0</v>
      </c>
    </row>
    <row r="762" spans="1:17" x14ac:dyDescent="0.2">
      <c r="A762" t="s">
        <v>17785</v>
      </c>
      <c r="B762" t="s">
        <v>87</v>
      </c>
      <c r="C762" t="s">
        <v>163</v>
      </c>
      <c r="D762" t="s">
        <v>17029</v>
      </c>
      <c r="E762" t="s">
        <v>79</v>
      </c>
      <c r="F762" t="s">
        <v>17019</v>
      </c>
      <c r="G762">
        <v>9</v>
      </c>
      <c r="H762">
        <v>0</v>
      </c>
      <c r="I762">
        <v>0</v>
      </c>
      <c r="J762">
        <v>0</v>
      </c>
      <c r="K762">
        <v>0</v>
      </c>
      <c r="L762">
        <v>0</v>
      </c>
      <c r="M762">
        <v>0</v>
      </c>
      <c r="N762">
        <v>0</v>
      </c>
      <c r="O762">
        <v>0</v>
      </c>
      <c r="P762">
        <v>0</v>
      </c>
      <c r="Q762">
        <v>0</v>
      </c>
    </row>
    <row r="763" spans="1:17" x14ac:dyDescent="0.2">
      <c r="A763" t="s">
        <v>17786</v>
      </c>
      <c r="B763" t="s">
        <v>87</v>
      </c>
      <c r="C763" t="s">
        <v>163</v>
      </c>
      <c r="D763" t="s">
        <v>17029</v>
      </c>
      <c r="E763" t="s">
        <v>81</v>
      </c>
      <c r="F763" t="s">
        <v>4875</v>
      </c>
      <c r="G763">
        <v>0</v>
      </c>
      <c r="H763">
        <v>2</v>
      </c>
      <c r="I763">
        <v>0</v>
      </c>
      <c r="J763">
        <v>2</v>
      </c>
      <c r="K763">
        <v>0</v>
      </c>
      <c r="L763">
        <v>0</v>
      </c>
      <c r="M763">
        <v>0</v>
      </c>
      <c r="N763">
        <v>0</v>
      </c>
      <c r="O763">
        <v>0</v>
      </c>
      <c r="P763">
        <v>0</v>
      </c>
      <c r="Q763">
        <v>0</v>
      </c>
    </row>
    <row r="764" spans="1:17" x14ac:dyDescent="0.2">
      <c r="A764" t="s">
        <v>17787</v>
      </c>
      <c r="B764" t="s">
        <v>87</v>
      </c>
      <c r="C764" t="s">
        <v>163</v>
      </c>
      <c r="D764" t="s">
        <v>17029</v>
      </c>
      <c r="E764" t="s">
        <v>81</v>
      </c>
      <c r="F764" t="s">
        <v>4877</v>
      </c>
      <c r="G764">
        <v>0</v>
      </c>
      <c r="H764">
        <v>2</v>
      </c>
      <c r="I764">
        <v>0</v>
      </c>
      <c r="J764">
        <v>2</v>
      </c>
      <c r="K764">
        <v>0</v>
      </c>
      <c r="L764">
        <v>0</v>
      </c>
      <c r="M764">
        <v>0</v>
      </c>
      <c r="N764">
        <v>0</v>
      </c>
      <c r="O764">
        <v>0</v>
      </c>
      <c r="P764">
        <v>0</v>
      </c>
      <c r="Q764">
        <v>0</v>
      </c>
    </row>
    <row r="765" spans="1:17" x14ac:dyDescent="0.2">
      <c r="A765" t="s">
        <v>17788</v>
      </c>
      <c r="B765" t="s">
        <v>87</v>
      </c>
      <c r="C765" t="s">
        <v>163</v>
      </c>
      <c r="D765" t="s">
        <v>17029</v>
      </c>
      <c r="E765" t="s">
        <v>81</v>
      </c>
      <c r="F765" t="s">
        <v>4879</v>
      </c>
      <c r="G765">
        <v>0</v>
      </c>
      <c r="H765">
        <v>0</v>
      </c>
      <c r="I765">
        <v>0</v>
      </c>
      <c r="J765">
        <v>0</v>
      </c>
      <c r="K765">
        <v>0</v>
      </c>
      <c r="L765">
        <v>0</v>
      </c>
      <c r="M765">
        <v>2</v>
      </c>
      <c r="N765">
        <v>0</v>
      </c>
      <c r="O765">
        <v>0</v>
      </c>
      <c r="P765">
        <v>0</v>
      </c>
      <c r="Q765">
        <v>0</v>
      </c>
    </row>
    <row r="766" spans="1:17" x14ac:dyDescent="0.2">
      <c r="A766" t="s">
        <v>17789</v>
      </c>
      <c r="B766" t="s">
        <v>87</v>
      </c>
      <c r="C766" t="s">
        <v>163</v>
      </c>
      <c r="D766" t="s">
        <v>17029</v>
      </c>
      <c r="E766" t="s">
        <v>81</v>
      </c>
      <c r="F766" t="s">
        <v>4881</v>
      </c>
      <c r="G766">
        <v>0</v>
      </c>
      <c r="H766">
        <v>2</v>
      </c>
      <c r="I766">
        <v>0</v>
      </c>
      <c r="J766">
        <v>2</v>
      </c>
      <c r="K766">
        <v>0</v>
      </c>
      <c r="L766">
        <v>0</v>
      </c>
      <c r="M766">
        <v>0</v>
      </c>
      <c r="N766">
        <v>0</v>
      </c>
      <c r="O766">
        <v>0</v>
      </c>
      <c r="P766">
        <v>0</v>
      </c>
      <c r="Q766">
        <v>0</v>
      </c>
    </row>
    <row r="767" spans="1:17" x14ac:dyDescent="0.2">
      <c r="A767" t="s">
        <v>17790</v>
      </c>
      <c r="B767" t="s">
        <v>87</v>
      </c>
      <c r="C767" t="s">
        <v>163</v>
      </c>
      <c r="D767" t="s">
        <v>17029</v>
      </c>
      <c r="E767" t="s">
        <v>81</v>
      </c>
      <c r="F767" t="s">
        <v>4883</v>
      </c>
      <c r="G767">
        <v>0</v>
      </c>
      <c r="H767">
        <v>2</v>
      </c>
      <c r="I767">
        <v>0</v>
      </c>
      <c r="J767">
        <v>2</v>
      </c>
      <c r="K767">
        <v>0</v>
      </c>
      <c r="L767">
        <v>0</v>
      </c>
      <c r="M767">
        <v>0</v>
      </c>
      <c r="N767">
        <v>0</v>
      </c>
      <c r="O767">
        <v>0</v>
      </c>
      <c r="P767">
        <v>0</v>
      </c>
      <c r="Q767">
        <v>0</v>
      </c>
    </row>
    <row r="768" spans="1:17" x14ac:dyDescent="0.2">
      <c r="A768" t="s">
        <v>17791</v>
      </c>
      <c r="B768" t="s">
        <v>87</v>
      </c>
      <c r="C768" t="s">
        <v>163</v>
      </c>
      <c r="D768" t="s">
        <v>17029</v>
      </c>
      <c r="E768" t="s">
        <v>81</v>
      </c>
      <c r="F768" t="s">
        <v>4885</v>
      </c>
      <c r="G768">
        <v>0</v>
      </c>
      <c r="H768">
        <v>0</v>
      </c>
      <c r="I768">
        <v>0</v>
      </c>
      <c r="J768">
        <v>0</v>
      </c>
      <c r="K768">
        <v>0</v>
      </c>
      <c r="L768">
        <v>0</v>
      </c>
      <c r="M768">
        <v>2</v>
      </c>
      <c r="N768">
        <v>0</v>
      </c>
      <c r="O768">
        <v>0</v>
      </c>
      <c r="P768">
        <v>0</v>
      </c>
      <c r="Q768">
        <v>0</v>
      </c>
    </row>
    <row r="769" spans="1:17" x14ac:dyDescent="0.2">
      <c r="A769" t="s">
        <v>17792</v>
      </c>
      <c r="B769" t="s">
        <v>87</v>
      </c>
      <c r="C769" t="s">
        <v>163</v>
      </c>
      <c r="D769" t="s">
        <v>17029</v>
      </c>
      <c r="E769" t="s">
        <v>81</v>
      </c>
      <c r="F769" t="s">
        <v>4887</v>
      </c>
      <c r="G769">
        <v>0</v>
      </c>
      <c r="H769">
        <v>2</v>
      </c>
      <c r="I769">
        <v>0</v>
      </c>
      <c r="J769">
        <v>2</v>
      </c>
      <c r="K769">
        <v>0</v>
      </c>
      <c r="L769">
        <v>0</v>
      </c>
      <c r="M769">
        <v>0</v>
      </c>
      <c r="N769">
        <v>0</v>
      </c>
      <c r="O769">
        <v>0</v>
      </c>
      <c r="P769">
        <v>0</v>
      </c>
      <c r="Q769">
        <v>0</v>
      </c>
    </row>
    <row r="770" spans="1:17" x14ac:dyDescent="0.2">
      <c r="A770" t="s">
        <v>17793</v>
      </c>
      <c r="B770" t="s">
        <v>87</v>
      </c>
      <c r="C770" t="s">
        <v>163</v>
      </c>
      <c r="D770" t="s">
        <v>17029</v>
      </c>
      <c r="E770" t="s">
        <v>81</v>
      </c>
      <c r="F770" t="s">
        <v>4889</v>
      </c>
      <c r="G770">
        <v>0</v>
      </c>
      <c r="H770">
        <v>0</v>
      </c>
      <c r="I770">
        <v>0</v>
      </c>
      <c r="J770">
        <v>0</v>
      </c>
      <c r="K770">
        <v>0</v>
      </c>
      <c r="L770">
        <v>0</v>
      </c>
      <c r="M770">
        <v>2</v>
      </c>
      <c r="N770">
        <v>0</v>
      </c>
      <c r="O770">
        <v>0</v>
      </c>
      <c r="P770">
        <v>0</v>
      </c>
      <c r="Q770">
        <v>0</v>
      </c>
    </row>
    <row r="771" spans="1:17" x14ac:dyDescent="0.2">
      <c r="A771" t="s">
        <v>17794</v>
      </c>
      <c r="B771" t="s">
        <v>87</v>
      </c>
      <c r="C771" t="s">
        <v>163</v>
      </c>
      <c r="D771" t="s">
        <v>17029</v>
      </c>
      <c r="E771" t="s">
        <v>81</v>
      </c>
      <c r="F771" t="s">
        <v>4871</v>
      </c>
      <c r="G771">
        <v>0</v>
      </c>
      <c r="H771">
        <v>0</v>
      </c>
      <c r="I771">
        <v>0</v>
      </c>
      <c r="J771">
        <v>0</v>
      </c>
      <c r="K771">
        <v>0</v>
      </c>
      <c r="L771">
        <v>0</v>
      </c>
      <c r="M771">
        <v>0</v>
      </c>
      <c r="N771">
        <v>2</v>
      </c>
      <c r="O771">
        <v>2</v>
      </c>
      <c r="P771">
        <v>0</v>
      </c>
      <c r="Q771">
        <v>0</v>
      </c>
    </row>
    <row r="772" spans="1:17" x14ac:dyDescent="0.2">
      <c r="A772" t="s">
        <v>17795</v>
      </c>
      <c r="B772" t="s">
        <v>87</v>
      </c>
      <c r="C772" t="s">
        <v>163</v>
      </c>
      <c r="D772" t="s">
        <v>17029</v>
      </c>
      <c r="E772" t="s">
        <v>81</v>
      </c>
      <c r="F772" t="s">
        <v>4873</v>
      </c>
      <c r="G772">
        <v>0</v>
      </c>
      <c r="H772">
        <v>0</v>
      </c>
      <c r="I772">
        <v>0</v>
      </c>
      <c r="J772">
        <v>0</v>
      </c>
      <c r="K772">
        <v>0</v>
      </c>
      <c r="L772">
        <v>0</v>
      </c>
      <c r="M772">
        <v>0</v>
      </c>
      <c r="N772">
        <v>2</v>
      </c>
      <c r="O772">
        <v>2</v>
      </c>
      <c r="P772">
        <v>0</v>
      </c>
      <c r="Q772">
        <v>0</v>
      </c>
    </row>
    <row r="773" spans="1:17" x14ac:dyDescent="0.2">
      <c r="A773" t="s">
        <v>17796</v>
      </c>
      <c r="B773" t="s">
        <v>87</v>
      </c>
      <c r="C773" t="s">
        <v>163</v>
      </c>
      <c r="D773" t="s">
        <v>17029</v>
      </c>
      <c r="E773" t="s">
        <v>81</v>
      </c>
      <c r="F773" t="s">
        <v>17019</v>
      </c>
      <c r="G773">
        <v>2</v>
      </c>
      <c r="H773">
        <v>0</v>
      </c>
      <c r="I773">
        <v>0</v>
      </c>
      <c r="J773">
        <v>0</v>
      </c>
      <c r="K773">
        <v>0</v>
      </c>
      <c r="L773">
        <v>0</v>
      </c>
      <c r="M773">
        <v>0</v>
      </c>
      <c r="N773">
        <v>0</v>
      </c>
      <c r="O773">
        <v>0</v>
      </c>
      <c r="P773">
        <v>0</v>
      </c>
      <c r="Q773">
        <v>0</v>
      </c>
    </row>
    <row r="774" spans="1:17" x14ac:dyDescent="0.2">
      <c r="A774" t="s">
        <v>17797</v>
      </c>
      <c r="B774" t="s">
        <v>87</v>
      </c>
      <c r="C774" t="s">
        <v>164</v>
      </c>
      <c r="D774" t="s">
        <v>17029</v>
      </c>
      <c r="E774" t="s">
        <v>79</v>
      </c>
      <c r="F774" t="s">
        <v>4875</v>
      </c>
      <c r="G774">
        <v>0</v>
      </c>
      <c r="H774">
        <v>1</v>
      </c>
      <c r="I774">
        <v>1</v>
      </c>
      <c r="J774">
        <v>0</v>
      </c>
      <c r="K774">
        <v>0</v>
      </c>
      <c r="L774">
        <v>0</v>
      </c>
      <c r="M774">
        <v>0</v>
      </c>
      <c r="N774">
        <v>0</v>
      </c>
      <c r="O774">
        <v>0</v>
      </c>
      <c r="P774">
        <v>0</v>
      </c>
      <c r="Q774">
        <v>0</v>
      </c>
    </row>
    <row r="775" spans="1:17" x14ac:dyDescent="0.2">
      <c r="A775" t="s">
        <v>17798</v>
      </c>
      <c r="B775" t="s">
        <v>87</v>
      </c>
      <c r="C775" t="s">
        <v>164</v>
      </c>
      <c r="D775" t="s">
        <v>17029</v>
      </c>
      <c r="E775" t="s">
        <v>79</v>
      </c>
      <c r="F775" t="s">
        <v>4877</v>
      </c>
      <c r="G775">
        <v>0</v>
      </c>
      <c r="H775">
        <v>1</v>
      </c>
      <c r="I775">
        <v>1</v>
      </c>
      <c r="J775">
        <v>0</v>
      </c>
      <c r="K775">
        <v>0</v>
      </c>
      <c r="L775">
        <v>0</v>
      </c>
      <c r="M775">
        <v>0</v>
      </c>
      <c r="N775">
        <v>0</v>
      </c>
      <c r="O775">
        <v>0</v>
      </c>
      <c r="P775">
        <v>0</v>
      </c>
      <c r="Q775">
        <v>0</v>
      </c>
    </row>
    <row r="776" spans="1:17" x14ac:dyDescent="0.2">
      <c r="A776" t="s">
        <v>17799</v>
      </c>
      <c r="B776" t="s">
        <v>87</v>
      </c>
      <c r="C776" t="s">
        <v>164</v>
      </c>
      <c r="D776" t="s">
        <v>17029</v>
      </c>
      <c r="E776" t="s">
        <v>79</v>
      </c>
      <c r="F776" t="s">
        <v>4879</v>
      </c>
      <c r="G776">
        <v>0</v>
      </c>
      <c r="H776">
        <v>0</v>
      </c>
      <c r="I776">
        <v>0</v>
      </c>
      <c r="J776">
        <v>0</v>
      </c>
      <c r="K776">
        <v>0</v>
      </c>
      <c r="L776">
        <v>0</v>
      </c>
      <c r="M776">
        <v>1</v>
      </c>
      <c r="N776">
        <v>0</v>
      </c>
      <c r="O776">
        <v>0</v>
      </c>
      <c r="P776">
        <v>0</v>
      </c>
      <c r="Q776">
        <v>0</v>
      </c>
    </row>
    <row r="777" spans="1:17" x14ac:dyDescent="0.2">
      <c r="A777" t="s">
        <v>17800</v>
      </c>
      <c r="B777" t="s">
        <v>87</v>
      </c>
      <c r="C777" t="s">
        <v>164</v>
      </c>
      <c r="D777" t="s">
        <v>17029</v>
      </c>
      <c r="E777" t="s">
        <v>79</v>
      </c>
      <c r="F777" t="s">
        <v>4881</v>
      </c>
      <c r="G777">
        <v>0</v>
      </c>
      <c r="H777">
        <v>1</v>
      </c>
      <c r="I777">
        <v>1</v>
      </c>
      <c r="J777">
        <v>0</v>
      </c>
      <c r="K777">
        <v>0</v>
      </c>
      <c r="L777">
        <v>0</v>
      </c>
      <c r="M777">
        <v>0</v>
      </c>
      <c r="N777">
        <v>0</v>
      </c>
      <c r="O777">
        <v>0</v>
      </c>
      <c r="P777">
        <v>0</v>
      </c>
      <c r="Q777">
        <v>0</v>
      </c>
    </row>
    <row r="778" spans="1:17" x14ac:dyDescent="0.2">
      <c r="A778" t="s">
        <v>17801</v>
      </c>
      <c r="B778" t="s">
        <v>87</v>
      </c>
      <c r="C778" t="s">
        <v>164</v>
      </c>
      <c r="D778" t="s">
        <v>17029</v>
      </c>
      <c r="E778" t="s">
        <v>79</v>
      </c>
      <c r="F778" t="s">
        <v>4883</v>
      </c>
      <c r="G778">
        <v>0</v>
      </c>
      <c r="H778">
        <v>1</v>
      </c>
      <c r="I778">
        <v>1</v>
      </c>
      <c r="J778">
        <v>0</v>
      </c>
      <c r="K778">
        <v>0</v>
      </c>
      <c r="L778">
        <v>0</v>
      </c>
      <c r="M778">
        <v>0</v>
      </c>
      <c r="N778">
        <v>0</v>
      </c>
      <c r="O778">
        <v>0</v>
      </c>
      <c r="P778">
        <v>0</v>
      </c>
      <c r="Q778">
        <v>0</v>
      </c>
    </row>
    <row r="779" spans="1:17" x14ac:dyDescent="0.2">
      <c r="A779" t="s">
        <v>17802</v>
      </c>
      <c r="B779" t="s">
        <v>87</v>
      </c>
      <c r="C779" t="s">
        <v>164</v>
      </c>
      <c r="D779" t="s">
        <v>17029</v>
      </c>
      <c r="E779" t="s">
        <v>79</v>
      </c>
      <c r="F779" t="s">
        <v>4885</v>
      </c>
      <c r="G779">
        <v>0</v>
      </c>
      <c r="H779">
        <v>0</v>
      </c>
      <c r="I779">
        <v>0</v>
      </c>
      <c r="J779">
        <v>0</v>
      </c>
      <c r="K779">
        <v>0</v>
      </c>
      <c r="L779">
        <v>0</v>
      </c>
      <c r="M779">
        <v>1</v>
      </c>
      <c r="N779">
        <v>0</v>
      </c>
      <c r="O779">
        <v>0</v>
      </c>
      <c r="P779">
        <v>0</v>
      </c>
      <c r="Q779">
        <v>0</v>
      </c>
    </row>
    <row r="780" spans="1:17" x14ac:dyDescent="0.2">
      <c r="A780" t="s">
        <v>17803</v>
      </c>
      <c r="B780" t="s">
        <v>87</v>
      </c>
      <c r="C780" t="s">
        <v>164</v>
      </c>
      <c r="D780" t="s">
        <v>17029</v>
      </c>
      <c r="E780" t="s">
        <v>79</v>
      </c>
      <c r="F780" t="s">
        <v>4887</v>
      </c>
      <c r="G780">
        <v>0</v>
      </c>
      <c r="H780">
        <v>1</v>
      </c>
      <c r="I780">
        <v>1</v>
      </c>
      <c r="J780">
        <v>0</v>
      </c>
      <c r="K780">
        <v>0</v>
      </c>
      <c r="L780">
        <v>0</v>
      </c>
      <c r="M780">
        <v>0</v>
      </c>
      <c r="N780">
        <v>0</v>
      </c>
      <c r="O780">
        <v>0</v>
      </c>
      <c r="P780">
        <v>0</v>
      </c>
      <c r="Q780">
        <v>0</v>
      </c>
    </row>
    <row r="781" spans="1:17" x14ac:dyDescent="0.2">
      <c r="A781" t="s">
        <v>17804</v>
      </c>
      <c r="B781" t="s">
        <v>87</v>
      </c>
      <c r="C781" t="s">
        <v>164</v>
      </c>
      <c r="D781" t="s">
        <v>17029</v>
      </c>
      <c r="E781" t="s">
        <v>79</v>
      </c>
      <c r="F781" t="s">
        <v>4889</v>
      </c>
      <c r="G781">
        <v>0</v>
      </c>
      <c r="H781">
        <v>0</v>
      </c>
      <c r="I781">
        <v>0</v>
      </c>
      <c r="J781">
        <v>0</v>
      </c>
      <c r="K781">
        <v>0</v>
      </c>
      <c r="L781">
        <v>0</v>
      </c>
      <c r="M781">
        <v>1</v>
      </c>
      <c r="N781">
        <v>0</v>
      </c>
      <c r="O781">
        <v>0</v>
      </c>
      <c r="P781">
        <v>0</v>
      </c>
      <c r="Q781">
        <v>0</v>
      </c>
    </row>
    <row r="782" spans="1:17" x14ac:dyDescent="0.2">
      <c r="A782" t="s">
        <v>17805</v>
      </c>
      <c r="B782" t="s">
        <v>87</v>
      </c>
      <c r="C782" t="s">
        <v>164</v>
      </c>
      <c r="D782" t="s">
        <v>17029</v>
      </c>
      <c r="E782" t="s">
        <v>79</v>
      </c>
      <c r="F782" t="s">
        <v>4871</v>
      </c>
      <c r="G782">
        <v>0</v>
      </c>
      <c r="H782">
        <v>0</v>
      </c>
      <c r="I782">
        <v>0</v>
      </c>
      <c r="J782">
        <v>0</v>
      </c>
      <c r="K782">
        <v>0</v>
      </c>
      <c r="L782">
        <v>0</v>
      </c>
      <c r="M782">
        <v>0</v>
      </c>
      <c r="N782">
        <v>1</v>
      </c>
      <c r="O782">
        <v>1</v>
      </c>
      <c r="P782">
        <v>0</v>
      </c>
      <c r="Q782">
        <v>0</v>
      </c>
    </row>
    <row r="783" spans="1:17" x14ac:dyDescent="0.2">
      <c r="A783" t="s">
        <v>17806</v>
      </c>
      <c r="B783" t="s">
        <v>87</v>
      </c>
      <c r="C783" t="s">
        <v>164</v>
      </c>
      <c r="D783" t="s">
        <v>17029</v>
      </c>
      <c r="E783" t="s">
        <v>79</v>
      </c>
      <c r="F783" t="s">
        <v>4873</v>
      </c>
      <c r="G783">
        <v>0</v>
      </c>
      <c r="H783">
        <v>0</v>
      </c>
      <c r="I783">
        <v>0</v>
      </c>
      <c r="J783">
        <v>0</v>
      </c>
      <c r="K783">
        <v>0</v>
      </c>
      <c r="L783">
        <v>0</v>
      </c>
      <c r="M783">
        <v>0</v>
      </c>
      <c r="N783">
        <v>1</v>
      </c>
      <c r="O783">
        <v>1</v>
      </c>
      <c r="P783">
        <v>0</v>
      </c>
      <c r="Q783">
        <v>0</v>
      </c>
    </row>
    <row r="784" spans="1:17" x14ac:dyDescent="0.2">
      <c r="A784" t="s">
        <v>17807</v>
      </c>
      <c r="B784" t="s">
        <v>87</v>
      </c>
      <c r="C784" t="s">
        <v>164</v>
      </c>
      <c r="D784" t="s">
        <v>17029</v>
      </c>
      <c r="E784" t="s">
        <v>79</v>
      </c>
      <c r="F784" t="s">
        <v>17019</v>
      </c>
      <c r="G784">
        <v>1</v>
      </c>
      <c r="H784">
        <v>0</v>
      </c>
      <c r="I784">
        <v>0</v>
      </c>
      <c r="J784">
        <v>0</v>
      </c>
      <c r="K784">
        <v>0</v>
      </c>
      <c r="L784">
        <v>0</v>
      </c>
      <c r="M784">
        <v>0</v>
      </c>
      <c r="N784">
        <v>0</v>
      </c>
      <c r="O784">
        <v>0</v>
      </c>
      <c r="P784">
        <v>0</v>
      </c>
      <c r="Q784">
        <v>0</v>
      </c>
    </row>
    <row r="785" spans="1:17" x14ac:dyDescent="0.2">
      <c r="A785" t="s">
        <v>17808</v>
      </c>
      <c r="B785" t="s">
        <v>87</v>
      </c>
      <c r="C785" t="s">
        <v>165</v>
      </c>
      <c r="D785" t="s">
        <v>17029</v>
      </c>
      <c r="E785" t="s">
        <v>79</v>
      </c>
      <c r="F785" t="s">
        <v>4875</v>
      </c>
      <c r="G785">
        <v>0</v>
      </c>
      <c r="H785">
        <v>11</v>
      </c>
      <c r="I785">
        <v>3</v>
      </c>
      <c r="J785">
        <v>7</v>
      </c>
      <c r="K785">
        <v>0</v>
      </c>
      <c r="L785">
        <v>1</v>
      </c>
      <c r="M785">
        <v>0</v>
      </c>
      <c r="N785">
        <v>0</v>
      </c>
      <c r="O785">
        <v>0</v>
      </c>
      <c r="P785">
        <v>0</v>
      </c>
      <c r="Q785">
        <v>0</v>
      </c>
    </row>
    <row r="786" spans="1:17" x14ac:dyDescent="0.2">
      <c r="A786" t="s">
        <v>17809</v>
      </c>
      <c r="B786" t="s">
        <v>87</v>
      </c>
      <c r="C786" t="s">
        <v>165</v>
      </c>
      <c r="D786" t="s">
        <v>17029</v>
      </c>
      <c r="E786" t="s">
        <v>79</v>
      </c>
      <c r="F786" t="s">
        <v>4877</v>
      </c>
      <c r="G786">
        <v>0</v>
      </c>
      <c r="H786">
        <v>11</v>
      </c>
      <c r="I786">
        <v>3</v>
      </c>
      <c r="J786">
        <v>5</v>
      </c>
      <c r="K786">
        <v>2</v>
      </c>
      <c r="L786">
        <v>1</v>
      </c>
      <c r="M786">
        <v>0</v>
      </c>
      <c r="N786">
        <v>0</v>
      </c>
      <c r="O786">
        <v>0</v>
      </c>
      <c r="P786">
        <v>0</v>
      </c>
      <c r="Q786">
        <v>0</v>
      </c>
    </row>
    <row r="787" spans="1:17" x14ac:dyDescent="0.2">
      <c r="A787" t="s">
        <v>17810</v>
      </c>
      <c r="B787" t="s">
        <v>87</v>
      </c>
      <c r="C787" t="s">
        <v>165</v>
      </c>
      <c r="D787" t="s">
        <v>17029</v>
      </c>
      <c r="E787" t="s">
        <v>79</v>
      </c>
      <c r="F787" t="s">
        <v>4879</v>
      </c>
      <c r="G787">
        <v>0</v>
      </c>
      <c r="H787">
        <v>0</v>
      </c>
      <c r="I787">
        <v>0</v>
      </c>
      <c r="J787">
        <v>0</v>
      </c>
      <c r="K787">
        <v>0</v>
      </c>
      <c r="L787">
        <v>0</v>
      </c>
      <c r="M787">
        <v>11</v>
      </c>
      <c r="N787">
        <v>0</v>
      </c>
      <c r="O787">
        <v>0</v>
      </c>
      <c r="P787">
        <v>0</v>
      </c>
      <c r="Q787">
        <v>0</v>
      </c>
    </row>
    <row r="788" spans="1:17" x14ac:dyDescent="0.2">
      <c r="A788" t="s">
        <v>17811</v>
      </c>
      <c r="B788" t="s">
        <v>87</v>
      </c>
      <c r="C788" t="s">
        <v>165</v>
      </c>
      <c r="D788" t="s">
        <v>17029</v>
      </c>
      <c r="E788" t="s">
        <v>79</v>
      </c>
      <c r="F788" t="s">
        <v>4881</v>
      </c>
      <c r="G788">
        <v>0</v>
      </c>
      <c r="H788">
        <v>11</v>
      </c>
      <c r="I788">
        <v>3</v>
      </c>
      <c r="J788">
        <v>5</v>
      </c>
      <c r="K788">
        <v>2</v>
      </c>
      <c r="L788">
        <v>1</v>
      </c>
      <c r="M788">
        <v>0</v>
      </c>
      <c r="N788">
        <v>0</v>
      </c>
      <c r="O788">
        <v>0</v>
      </c>
      <c r="P788">
        <v>0</v>
      </c>
      <c r="Q788">
        <v>0</v>
      </c>
    </row>
    <row r="789" spans="1:17" x14ac:dyDescent="0.2">
      <c r="A789" t="s">
        <v>17812</v>
      </c>
      <c r="B789" t="s">
        <v>87</v>
      </c>
      <c r="C789" t="s">
        <v>165</v>
      </c>
      <c r="D789" t="s">
        <v>17029</v>
      </c>
      <c r="E789" t="s">
        <v>79</v>
      </c>
      <c r="F789" t="s">
        <v>4883</v>
      </c>
      <c r="G789">
        <v>0</v>
      </c>
      <c r="H789">
        <v>11</v>
      </c>
      <c r="I789">
        <v>3</v>
      </c>
      <c r="J789">
        <v>5</v>
      </c>
      <c r="K789">
        <v>2</v>
      </c>
      <c r="L789">
        <v>1</v>
      </c>
      <c r="M789">
        <v>0</v>
      </c>
      <c r="N789">
        <v>0</v>
      </c>
      <c r="O789">
        <v>0</v>
      </c>
      <c r="P789">
        <v>0</v>
      </c>
      <c r="Q789">
        <v>0</v>
      </c>
    </row>
    <row r="790" spans="1:17" x14ac:dyDescent="0.2">
      <c r="A790" t="s">
        <v>17813</v>
      </c>
      <c r="B790" t="s">
        <v>87</v>
      </c>
      <c r="C790" t="s">
        <v>165</v>
      </c>
      <c r="D790" t="s">
        <v>17029</v>
      </c>
      <c r="E790" t="s">
        <v>79</v>
      </c>
      <c r="F790" t="s">
        <v>4885</v>
      </c>
      <c r="G790">
        <v>0</v>
      </c>
      <c r="H790">
        <v>0</v>
      </c>
      <c r="I790">
        <v>0</v>
      </c>
      <c r="J790">
        <v>0</v>
      </c>
      <c r="K790">
        <v>0</v>
      </c>
      <c r="L790">
        <v>0</v>
      </c>
      <c r="M790">
        <v>11</v>
      </c>
      <c r="N790">
        <v>0</v>
      </c>
      <c r="O790">
        <v>0</v>
      </c>
      <c r="P790">
        <v>0</v>
      </c>
      <c r="Q790">
        <v>0</v>
      </c>
    </row>
    <row r="791" spans="1:17" x14ac:dyDescent="0.2">
      <c r="A791" t="s">
        <v>17814</v>
      </c>
      <c r="B791" t="s">
        <v>87</v>
      </c>
      <c r="C791" t="s">
        <v>165</v>
      </c>
      <c r="D791" t="s">
        <v>17029</v>
      </c>
      <c r="E791" t="s">
        <v>79</v>
      </c>
      <c r="F791" t="s">
        <v>4887</v>
      </c>
      <c r="G791">
        <v>0</v>
      </c>
      <c r="H791">
        <v>11</v>
      </c>
      <c r="I791">
        <v>3</v>
      </c>
      <c r="J791">
        <v>7</v>
      </c>
      <c r="K791">
        <v>0</v>
      </c>
      <c r="L791">
        <v>1</v>
      </c>
      <c r="M791">
        <v>0</v>
      </c>
      <c r="N791">
        <v>0</v>
      </c>
      <c r="O791">
        <v>0</v>
      </c>
      <c r="P791">
        <v>0</v>
      </c>
      <c r="Q791">
        <v>0</v>
      </c>
    </row>
    <row r="792" spans="1:17" x14ac:dyDescent="0.2">
      <c r="A792" t="s">
        <v>17815</v>
      </c>
      <c r="B792" t="s">
        <v>87</v>
      </c>
      <c r="C792" t="s">
        <v>165</v>
      </c>
      <c r="D792" t="s">
        <v>17029</v>
      </c>
      <c r="E792" t="s">
        <v>79</v>
      </c>
      <c r="F792" t="s">
        <v>4889</v>
      </c>
      <c r="G792">
        <v>0</v>
      </c>
      <c r="H792">
        <v>0</v>
      </c>
      <c r="I792">
        <v>0</v>
      </c>
      <c r="J792">
        <v>0</v>
      </c>
      <c r="K792">
        <v>0</v>
      </c>
      <c r="L792">
        <v>0</v>
      </c>
      <c r="M792">
        <v>11</v>
      </c>
      <c r="N792">
        <v>0</v>
      </c>
      <c r="O792">
        <v>0</v>
      </c>
      <c r="P792">
        <v>0</v>
      </c>
      <c r="Q792">
        <v>0</v>
      </c>
    </row>
    <row r="793" spans="1:17" x14ac:dyDescent="0.2">
      <c r="A793" t="s">
        <v>17816</v>
      </c>
      <c r="B793" t="s">
        <v>87</v>
      </c>
      <c r="C793" t="s">
        <v>165</v>
      </c>
      <c r="D793" t="s">
        <v>17029</v>
      </c>
      <c r="E793" t="s">
        <v>79</v>
      </c>
      <c r="F793" t="s">
        <v>4871</v>
      </c>
      <c r="G793">
        <v>0</v>
      </c>
      <c r="H793">
        <v>0</v>
      </c>
      <c r="I793">
        <v>0</v>
      </c>
      <c r="J793">
        <v>0</v>
      </c>
      <c r="K793">
        <v>0</v>
      </c>
      <c r="L793">
        <v>0</v>
      </c>
      <c r="M793">
        <v>0</v>
      </c>
      <c r="N793">
        <v>5</v>
      </c>
      <c r="O793">
        <v>5</v>
      </c>
      <c r="P793">
        <v>0</v>
      </c>
      <c r="Q793">
        <v>0</v>
      </c>
    </row>
    <row r="794" spans="1:17" x14ac:dyDescent="0.2">
      <c r="A794" t="s">
        <v>17817</v>
      </c>
      <c r="B794" t="s">
        <v>87</v>
      </c>
      <c r="C794" t="s">
        <v>165</v>
      </c>
      <c r="D794" t="s">
        <v>17029</v>
      </c>
      <c r="E794" t="s">
        <v>79</v>
      </c>
      <c r="F794" t="s">
        <v>4873</v>
      </c>
      <c r="G794">
        <v>0</v>
      </c>
      <c r="H794">
        <v>0</v>
      </c>
      <c r="I794">
        <v>0</v>
      </c>
      <c r="J794">
        <v>0</v>
      </c>
      <c r="K794">
        <v>0</v>
      </c>
      <c r="L794">
        <v>0</v>
      </c>
      <c r="M794">
        <v>0</v>
      </c>
      <c r="N794">
        <v>4</v>
      </c>
      <c r="O794">
        <v>4</v>
      </c>
      <c r="P794">
        <v>0</v>
      </c>
      <c r="Q794">
        <v>0</v>
      </c>
    </row>
    <row r="795" spans="1:17" x14ac:dyDescent="0.2">
      <c r="A795" t="s">
        <v>17818</v>
      </c>
      <c r="B795" t="s">
        <v>87</v>
      </c>
      <c r="C795" t="s">
        <v>165</v>
      </c>
      <c r="D795" t="s">
        <v>17029</v>
      </c>
      <c r="E795" t="s">
        <v>79</v>
      </c>
      <c r="F795" t="s">
        <v>17019</v>
      </c>
      <c r="G795">
        <v>11</v>
      </c>
      <c r="H795">
        <v>0</v>
      </c>
      <c r="I795">
        <v>0</v>
      </c>
      <c r="J795">
        <v>0</v>
      </c>
      <c r="K795">
        <v>0</v>
      </c>
      <c r="L795">
        <v>0</v>
      </c>
      <c r="M795">
        <v>0</v>
      </c>
      <c r="N795">
        <v>0</v>
      </c>
      <c r="O795">
        <v>0</v>
      </c>
      <c r="P795">
        <v>0</v>
      </c>
      <c r="Q795">
        <v>0</v>
      </c>
    </row>
    <row r="796" spans="1:17" x14ac:dyDescent="0.2">
      <c r="A796" t="s">
        <v>17819</v>
      </c>
      <c r="B796" t="s">
        <v>87</v>
      </c>
      <c r="C796" t="s">
        <v>165</v>
      </c>
      <c r="D796" t="s">
        <v>17029</v>
      </c>
      <c r="E796" t="s">
        <v>81</v>
      </c>
      <c r="F796" t="s">
        <v>4875</v>
      </c>
      <c r="G796">
        <v>0</v>
      </c>
      <c r="H796">
        <v>7</v>
      </c>
      <c r="I796">
        <v>1</v>
      </c>
      <c r="J796">
        <v>4</v>
      </c>
      <c r="K796">
        <v>1</v>
      </c>
      <c r="L796">
        <v>1</v>
      </c>
      <c r="M796">
        <v>0</v>
      </c>
      <c r="N796">
        <v>0</v>
      </c>
      <c r="O796">
        <v>0</v>
      </c>
      <c r="P796">
        <v>0</v>
      </c>
      <c r="Q796">
        <v>0</v>
      </c>
    </row>
    <row r="797" spans="1:17" x14ac:dyDescent="0.2">
      <c r="A797" t="s">
        <v>17820</v>
      </c>
      <c r="B797" t="s">
        <v>87</v>
      </c>
      <c r="C797" t="s">
        <v>165</v>
      </c>
      <c r="D797" t="s">
        <v>17029</v>
      </c>
      <c r="E797" t="s">
        <v>81</v>
      </c>
      <c r="F797" t="s">
        <v>4877</v>
      </c>
      <c r="G797">
        <v>0</v>
      </c>
      <c r="H797">
        <v>7</v>
      </c>
      <c r="I797">
        <v>2</v>
      </c>
      <c r="J797">
        <v>3</v>
      </c>
      <c r="K797">
        <v>1</v>
      </c>
      <c r="L797">
        <v>1</v>
      </c>
      <c r="M797">
        <v>0</v>
      </c>
      <c r="N797">
        <v>0</v>
      </c>
      <c r="O797">
        <v>0</v>
      </c>
      <c r="P797">
        <v>0</v>
      </c>
      <c r="Q797">
        <v>0</v>
      </c>
    </row>
    <row r="798" spans="1:17" x14ac:dyDescent="0.2">
      <c r="A798" t="s">
        <v>17821</v>
      </c>
      <c r="B798" t="s">
        <v>87</v>
      </c>
      <c r="C798" t="s">
        <v>165</v>
      </c>
      <c r="D798" t="s">
        <v>17029</v>
      </c>
      <c r="E798" t="s">
        <v>81</v>
      </c>
      <c r="F798" t="s">
        <v>4879</v>
      </c>
      <c r="G798">
        <v>0</v>
      </c>
      <c r="H798">
        <v>0</v>
      </c>
      <c r="I798">
        <v>0</v>
      </c>
      <c r="J798">
        <v>0</v>
      </c>
      <c r="K798">
        <v>0</v>
      </c>
      <c r="L798">
        <v>0</v>
      </c>
      <c r="M798">
        <v>7</v>
      </c>
      <c r="N798">
        <v>0</v>
      </c>
      <c r="O798">
        <v>0</v>
      </c>
      <c r="P798">
        <v>0</v>
      </c>
      <c r="Q798">
        <v>0</v>
      </c>
    </row>
    <row r="799" spans="1:17" x14ac:dyDescent="0.2">
      <c r="A799" t="s">
        <v>17822</v>
      </c>
      <c r="B799" t="s">
        <v>87</v>
      </c>
      <c r="C799" t="s">
        <v>165</v>
      </c>
      <c r="D799" t="s">
        <v>17029</v>
      </c>
      <c r="E799" t="s">
        <v>81</v>
      </c>
      <c r="F799" t="s">
        <v>4881</v>
      </c>
      <c r="G799">
        <v>0</v>
      </c>
      <c r="H799">
        <v>7</v>
      </c>
      <c r="I799">
        <v>1</v>
      </c>
      <c r="J799">
        <v>4</v>
      </c>
      <c r="K799">
        <v>1</v>
      </c>
      <c r="L799">
        <v>1</v>
      </c>
      <c r="M799">
        <v>0</v>
      </c>
      <c r="N799">
        <v>0</v>
      </c>
      <c r="O799">
        <v>0</v>
      </c>
      <c r="P799">
        <v>0</v>
      </c>
      <c r="Q799">
        <v>0</v>
      </c>
    </row>
    <row r="800" spans="1:17" x14ac:dyDescent="0.2">
      <c r="A800" t="s">
        <v>17823</v>
      </c>
      <c r="B800" t="s">
        <v>87</v>
      </c>
      <c r="C800" t="s">
        <v>165</v>
      </c>
      <c r="D800" t="s">
        <v>17029</v>
      </c>
      <c r="E800" t="s">
        <v>81</v>
      </c>
      <c r="F800" t="s">
        <v>4883</v>
      </c>
      <c r="G800">
        <v>0</v>
      </c>
      <c r="H800">
        <v>7</v>
      </c>
      <c r="I800">
        <v>1</v>
      </c>
      <c r="J800">
        <v>5</v>
      </c>
      <c r="K800">
        <v>0</v>
      </c>
      <c r="L800">
        <v>1</v>
      </c>
      <c r="M800">
        <v>0</v>
      </c>
      <c r="N800">
        <v>0</v>
      </c>
      <c r="O800">
        <v>0</v>
      </c>
      <c r="P800">
        <v>0</v>
      </c>
      <c r="Q800">
        <v>0</v>
      </c>
    </row>
    <row r="801" spans="1:17" x14ac:dyDescent="0.2">
      <c r="A801" t="s">
        <v>17824</v>
      </c>
      <c r="B801" t="s">
        <v>87</v>
      </c>
      <c r="C801" t="s">
        <v>165</v>
      </c>
      <c r="D801" t="s">
        <v>17029</v>
      </c>
      <c r="E801" t="s">
        <v>81</v>
      </c>
      <c r="F801" t="s">
        <v>4885</v>
      </c>
      <c r="G801">
        <v>0</v>
      </c>
      <c r="H801">
        <v>0</v>
      </c>
      <c r="I801">
        <v>0</v>
      </c>
      <c r="J801">
        <v>0</v>
      </c>
      <c r="K801">
        <v>0</v>
      </c>
      <c r="L801">
        <v>0</v>
      </c>
      <c r="M801">
        <v>7</v>
      </c>
      <c r="N801">
        <v>0</v>
      </c>
      <c r="O801">
        <v>0</v>
      </c>
      <c r="P801">
        <v>0</v>
      </c>
      <c r="Q801">
        <v>0</v>
      </c>
    </row>
    <row r="802" spans="1:17" x14ac:dyDescent="0.2">
      <c r="A802" t="s">
        <v>17825</v>
      </c>
      <c r="B802" t="s">
        <v>87</v>
      </c>
      <c r="C802" t="s">
        <v>165</v>
      </c>
      <c r="D802" t="s">
        <v>17029</v>
      </c>
      <c r="E802" t="s">
        <v>81</v>
      </c>
      <c r="F802" t="s">
        <v>4887</v>
      </c>
      <c r="G802">
        <v>0</v>
      </c>
      <c r="H802">
        <v>7</v>
      </c>
      <c r="I802">
        <v>1</v>
      </c>
      <c r="J802">
        <v>4</v>
      </c>
      <c r="K802">
        <v>1</v>
      </c>
      <c r="L802">
        <v>1</v>
      </c>
      <c r="M802">
        <v>0</v>
      </c>
      <c r="N802">
        <v>0</v>
      </c>
      <c r="O802">
        <v>0</v>
      </c>
      <c r="P802">
        <v>0</v>
      </c>
      <c r="Q802">
        <v>0</v>
      </c>
    </row>
    <row r="803" spans="1:17" x14ac:dyDescent="0.2">
      <c r="A803" t="s">
        <v>17826</v>
      </c>
      <c r="B803" t="s">
        <v>87</v>
      </c>
      <c r="C803" t="s">
        <v>165</v>
      </c>
      <c r="D803" t="s">
        <v>17029</v>
      </c>
      <c r="E803" t="s">
        <v>81</v>
      </c>
      <c r="F803" t="s">
        <v>4889</v>
      </c>
      <c r="G803">
        <v>0</v>
      </c>
      <c r="H803">
        <v>0</v>
      </c>
      <c r="I803">
        <v>0</v>
      </c>
      <c r="J803">
        <v>0</v>
      </c>
      <c r="K803">
        <v>0</v>
      </c>
      <c r="L803">
        <v>0</v>
      </c>
      <c r="M803">
        <v>7</v>
      </c>
      <c r="N803">
        <v>0</v>
      </c>
      <c r="O803">
        <v>0</v>
      </c>
      <c r="P803">
        <v>0</v>
      </c>
      <c r="Q803">
        <v>0</v>
      </c>
    </row>
    <row r="804" spans="1:17" x14ac:dyDescent="0.2">
      <c r="A804" t="s">
        <v>17827</v>
      </c>
      <c r="B804" t="s">
        <v>87</v>
      </c>
      <c r="C804" t="s">
        <v>165</v>
      </c>
      <c r="D804" t="s">
        <v>17029</v>
      </c>
      <c r="E804" t="s">
        <v>81</v>
      </c>
      <c r="F804" t="s">
        <v>4871</v>
      </c>
      <c r="G804">
        <v>0</v>
      </c>
      <c r="H804">
        <v>0</v>
      </c>
      <c r="I804">
        <v>0</v>
      </c>
      <c r="J804">
        <v>0</v>
      </c>
      <c r="K804">
        <v>0</v>
      </c>
      <c r="L804">
        <v>0</v>
      </c>
      <c r="M804">
        <v>0</v>
      </c>
      <c r="N804">
        <v>6</v>
      </c>
      <c r="O804">
        <v>6</v>
      </c>
      <c r="P804">
        <v>0</v>
      </c>
      <c r="Q804">
        <v>0</v>
      </c>
    </row>
    <row r="805" spans="1:17" x14ac:dyDescent="0.2">
      <c r="A805" t="s">
        <v>17828</v>
      </c>
      <c r="B805" t="s">
        <v>87</v>
      </c>
      <c r="C805" t="s">
        <v>165</v>
      </c>
      <c r="D805" t="s">
        <v>17029</v>
      </c>
      <c r="E805" t="s">
        <v>81</v>
      </c>
      <c r="F805" t="s">
        <v>4873</v>
      </c>
      <c r="G805">
        <v>0</v>
      </c>
      <c r="H805">
        <v>0</v>
      </c>
      <c r="I805">
        <v>0</v>
      </c>
      <c r="J805">
        <v>0</v>
      </c>
      <c r="K805">
        <v>0</v>
      </c>
      <c r="L805">
        <v>0</v>
      </c>
      <c r="M805">
        <v>0</v>
      </c>
      <c r="N805">
        <v>5</v>
      </c>
      <c r="O805">
        <v>5</v>
      </c>
      <c r="P805">
        <v>0</v>
      </c>
      <c r="Q805">
        <v>0</v>
      </c>
    </row>
    <row r="806" spans="1:17" x14ac:dyDescent="0.2">
      <c r="A806" t="s">
        <v>17829</v>
      </c>
      <c r="B806" t="s">
        <v>87</v>
      </c>
      <c r="C806" t="s">
        <v>165</v>
      </c>
      <c r="D806" t="s">
        <v>17029</v>
      </c>
      <c r="E806" t="s">
        <v>81</v>
      </c>
      <c r="F806" t="s">
        <v>17019</v>
      </c>
      <c r="G806">
        <v>7</v>
      </c>
      <c r="H806">
        <v>0</v>
      </c>
      <c r="I806">
        <v>0</v>
      </c>
      <c r="J806">
        <v>0</v>
      </c>
      <c r="K806">
        <v>0</v>
      </c>
      <c r="L806">
        <v>0</v>
      </c>
      <c r="M806">
        <v>0</v>
      </c>
      <c r="N806">
        <v>0</v>
      </c>
      <c r="O806">
        <v>0</v>
      </c>
      <c r="P806">
        <v>0</v>
      </c>
      <c r="Q806">
        <v>0</v>
      </c>
    </row>
    <row r="807" spans="1:17" x14ac:dyDescent="0.2">
      <c r="A807" t="s">
        <v>17830</v>
      </c>
      <c r="B807" t="s">
        <v>87</v>
      </c>
      <c r="C807" t="s">
        <v>165</v>
      </c>
      <c r="D807" t="s">
        <v>17025</v>
      </c>
      <c r="E807" t="s">
        <v>79</v>
      </c>
      <c r="F807" t="s">
        <v>17019</v>
      </c>
      <c r="G807">
        <v>1</v>
      </c>
      <c r="H807">
        <v>0</v>
      </c>
      <c r="I807">
        <v>0</v>
      </c>
      <c r="J807">
        <v>0</v>
      </c>
      <c r="K807">
        <v>0</v>
      </c>
      <c r="L807">
        <v>0</v>
      </c>
      <c r="M807">
        <v>0</v>
      </c>
      <c r="N807">
        <v>0</v>
      </c>
      <c r="O807">
        <v>0</v>
      </c>
      <c r="P807">
        <v>0</v>
      </c>
      <c r="Q807">
        <v>0</v>
      </c>
    </row>
    <row r="808" spans="1:17" x14ac:dyDescent="0.2">
      <c r="A808" t="s">
        <v>17831</v>
      </c>
      <c r="B808" t="s">
        <v>87</v>
      </c>
      <c r="C808" t="s">
        <v>165</v>
      </c>
      <c r="D808" t="s">
        <v>17025</v>
      </c>
      <c r="E808" t="s">
        <v>81</v>
      </c>
      <c r="F808" t="s">
        <v>17019</v>
      </c>
      <c r="G808">
        <v>1</v>
      </c>
      <c r="H808">
        <v>0</v>
      </c>
      <c r="I808">
        <v>0</v>
      </c>
      <c r="J808">
        <v>0</v>
      </c>
      <c r="K808">
        <v>0</v>
      </c>
      <c r="L808">
        <v>0</v>
      </c>
      <c r="M808">
        <v>0</v>
      </c>
      <c r="N808">
        <v>0</v>
      </c>
      <c r="O808">
        <v>0</v>
      </c>
      <c r="P808">
        <v>0</v>
      </c>
      <c r="Q808">
        <v>0</v>
      </c>
    </row>
    <row r="809" spans="1:17" x14ac:dyDescent="0.2">
      <c r="A809" t="s">
        <v>17832</v>
      </c>
      <c r="B809" t="s">
        <v>87</v>
      </c>
      <c r="C809" t="s">
        <v>166</v>
      </c>
      <c r="D809" t="s">
        <v>17029</v>
      </c>
      <c r="E809" t="s">
        <v>79</v>
      </c>
      <c r="F809" t="s">
        <v>4875</v>
      </c>
      <c r="G809">
        <v>0</v>
      </c>
      <c r="H809">
        <v>5</v>
      </c>
      <c r="I809">
        <v>1</v>
      </c>
      <c r="J809">
        <v>3</v>
      </c>
      <c r="K809">
        <v>1</v>
      </c>
      <c r="L809">
        <v>0</v>
      </c>
      <c r="M809">
        <v>0</v>
      </c>
      <c r="N809">
        <v>0</v>
      </c>
      <c r="O809">
        <v>0</v>
      </c>
      <c r="P809">
        <v>0</v>
      </c>
      <c r="Q809">
        <v>0</v>
      </c>
    </row>
    <row r="810" spans="1:17" x14ac:dyDescent="0.2">
      <c r="A810" t="s">
        <v>17833</v>
      </c>
      <c r="B810" t="s">
        <v>87</v>
      </c>
      <c r="C810" t="s">
        <v>166</v>
      </c>
      <c r="D810" t="s">
        <v>17029</v>
      </c>
      <c r="E810" t="s">
        <v>79</v>
      </c>
      <c r="F810" t="s">
        <v>4877</v>
      </c>
      <c r="G810">
        <v>0</v>
      </c>
      <c r="H810">
        <v>5</v>
      </c>
      <c r="I810">
        <v>0</v>
      </c>
      <c r="J810">
        <v>4</v>
      </c>
      <c r="K810">
        <v>1</v>
      </c>
      <c r="L810">
        <v>0</v>
      </c>
      <c r="M810">
        <v>0</v>
      </c>
      <c r="N810">
        <v>0</v>
      </c>
      <c r="O810">
        <v>0</v>
      </c>
      <c r="P810">
        <v>0</v>
      </c>
      <c r="Q810">
        <v>0</v>
      </c>
    </row>
    <row r="811" spans="1:17" x14ac:dyDescent="0.2">
      <c r="A811" t="s">
        <v>17834</v>
      </c>
      <c r="B811" t="s">
        <v>87</v>
      </c>
      <c r="C811" t="s">
        <v>166</v>
      </c>
      <c r="D811" t="s">
        <v>17029</v>
      </c>
      <c r="E811" t="s">
        <v>79</v>
      </c>
      <c r="F811" t="s">
        <v>4879</v>
      </c>
      <c r="G811">
        <v>0</v>
      </c>
      <c r="H811">
        <v>0</v>
      </c>
      <c r="I811">
        <v>0</v>
      </c>
      <c r="J811">
        <v>0</v>
      </c>
      <c r="K811">
        <v>0</v>
      </c>
      <c r="L811">
        <v>0</v>
      </c>
      <c r="M811">
        <v>5</v>
      </c>
      <c r="N811">
        <v>0</v>
      </c>
      <c r="O811">
        <v>0</v>
      </c>
      <c r="P811">
        <v>0</v>
      </c>
      <c r="Q811">
        <v>0</v>
      </c>
    </row>
    <row r="812" spans="1:17" x14ac:dyDescent="0.2">
      <c r="A812" t="s">
        <v>17835</v>
      </c>
      <c r="B812" t="s">
        <v>87</v>
      </c>
      <c r="C812" t="s">
        <v>166</v>
      </c>
      <c r="D812" t="s">
        <v>17029</v>
      </c>
      <c r="E812" t="s">
        <v>79</v>
      </c>
      <c r="F812" t="s">
        <v>4881</v>
      </c>
      <c r="G812">
        <v>0</v>
      </c>
      <c r="H812">
        <v>5</v>
      </c>
      <c r="I812">
        <v>0</v>
      </c>
      <c r="J812">
        <v>4</v>
      </c>
      <c r="K812">
        <v>1</v>
      </c>
      <c r="L812">
        <v>0</v>
      </c>
      <c r="M812">
        <v>0</v>
      </c>
      <c r="N812">
        <v>0</v>
      </c>
      <c r="O812">
        <v>0</v>
      </c>
      <c r="P812">
        <v>0</v>
      </c>
      <c r="Q812">
        <v>0</v>
      </c>
    </row>
    <row r="813" spans="1:17" x14ac:dyDescent="0.2">
      <c r="A813" t="s">
        <v>17836</v>
      </c>
      <c r="B813" t="s">
        <v>87</v>
      </c>
      <c r="C813" t="s">
        <v>166</v>
      </c>
      <c r="D813" t="s">
        <v>17029</v>
      </c>
      <c r="E813" t="s">
        <v>79</v>
      </c>
      <c r="F813" t="s">
        <v>4883</v>
      </c>
      <c r="G813">
        <v>0</v>
      </c>
      <c r="H813">
        <v>5</v>
      </c>
      <c r="I813">
        <v>0</v>
      </c>
      <c r="J813">
        <v>4</v>
      </c>
      <c r="K813">
        <v>1</v>
      </c>
      <c r="L813">
        <v>0</v>
      </c>
      <c r="M813">
        <v>0</v>
      </c>
      <c r="N813">
        <v>0</v>
      </c>
      <c r="O813">
        <v>0</v>
      </c>
      <c r="P813">
        <v>0</v>
      </c>
      <c r="Q813">
        <v>0</v>
      </c>
    </row>
    <row r="814" spans="1:17" x14ac:dyDescent="0.2">
      <c r="A814" t="s">
        <v>17837</v>
      </c>
      <c r="B814" t="s">
        <v>87</v>
      </c>
      <c r="C814" t="s">
        <v>166</v>
      </c>
      <c r="D814" t="s">
        <v>17029</v>
      </c>
      <c r="E814" t="s">
        <v>79</v>
      </c>
      <c r="F814" t="s">
        <v>4885</v>
      </c>
      <c r="G814">
        <v>0</v>
      </c>
      <c r="H814">
        <v>0</v>
      </c>
      <c r="I814">
        <v>0</v>
      </c>
      <c r="J814">
        <v>0</v>
      </c>
      <c r="K814">
        <v>0</v>
      </c>
      <c r="L814">
        <v>0</v>
      </c>
      <c r="M814">
        <v>5</v>
      </c>
      <c r="N814">
        <v>0</v>
      </c>
      <c r="O814">
        <v>0</v>
      </c>
      <c r="P814">
        <v>0</v>
      </c>
      <c r="Q814">
        <v>0</v>
      </c>
    </row>
    <row r="815" spans="1:17" x14ac:dyDescent="0.2">
      <c r="A815" t="s">
        <v>17838</v>
      </c>
      <c r="B815" t="s">
        <v>87</v>
      </c>
      <c r="C815" t="s">
        <v>166</v>
      </c>
      <c r="D815" t="s">
        <v>17029</v>
      </c>
      <c r="E815" t="s">
        <v>79</v>
      </c>
      <c r="F815" t="s">
        <v>4887</v>
      </c>
      <c r="G815">
        <v>0</v>
      </c>
      <c r="H815">
        <v>5</v>
      </c>
      <c r="I815">
        <v>0</v>
      </c>
      <c r="J815">
        <v>4</v>
      </c>
      <c r="K815">
        <v>1</v>
      </c>
      <c r="L815">
        <v>0</v>
      </c>
      <c r="M815">
        <v>0</v>
      </c>
      <c r="N815">
        <v>0</v>
      </c>
      <c r="O815">
        <v>0</v>
      </c>
      <c r="P815">
        <v>0</v>
      </c>
      <c r="Q815">
        <v>0</v>
      </c>
    </row>
    <row r="816" spans="1:17" x14ac:dyDescent="0.2">
      <c r="A816" t="s">
        <v>17839</v>
      </c>
      <c r="B816" t="s">
        <v>87</v>
      </c>
      <c r="C816" t="s">
        <v>166</v>
      </c>
      <c r="D816" t="s">
        <v>17029</v>
      </c>
      <c r="E816" t="s">
        <v>79</v>
      </c>
      <c r="F816" t="s">
        <v>4889</v>
      </c>
      <c r="G816">
        <v>0</v>
      </c>
      <c r="H816">
        <v>0</v>
      </c>
      <c r="I816">
        <v>0</v>
      </c>
      <c r="J816">
        <v>0</v>
      </c>
      <c r="K816">
        <v>0</v>
      </c>
      <c r="L816">
        <v>0</v>
      </c>
      <c r="M816">
        <v>5</v>
      </c>
      <c r="N816">
        <v>0</v>
      </c>
      <c r="O816">
        <v>0</v>
      </c>
      <c r="P816">
        <v>0</v>
      </c>
      <c r="Q816">
        <v>0</v>
      </c>
    </row>
    <row r="817" spans="1:17" x14ac:dyDescent="0.2">
      <c r="A817" t="s">
        <v>17840</v>
      </c>
      <c r="B817" t="s">
        <v>87</v>
      </c>
      <c r="C817" t="s">
        <v>166</v>
      </c>
      <c r="D817" t="s">
        <v>17029</v>
      </c>
      <c r="E817" t="s">
        <v>79</v>
      </c>
      <c r="F817" t="s">
        <v>4871</v>
      </c>
      <c r="G817">
        <v>0</v>
      </c>
      <c r="H817">
        <v>0</v>
      </c>
      <c r="I817">
        <v>0</v>
      </c>
      <c r="J817">
        <v>0</v>
      </c>
      <c r="K817">
        <v>0</v>
      </c>
      <c r="L817">
        <v>0</v>
      </c>
      <c r="M817">
        <v>0</v>
      </c>
      <c r="N817">
        <v>0</v>
      </c>
      <c r="O817">
        <v>0</v>
      </c>
      <c r="P817">
        <v>0</v>
      </c>
      <c r="Q817">
        <v>0</v>
      </c>
    </row>
    <row r="818" spans="1:17" x14ac:dyDescent="0.2">
      <c r="A818" t="s">
        <v>17841</v>
      </c>
      <c r="B818" t="s">
        <v>87</v>
      </c>
      <c r="C818" t="s">
        <v>166</v>
      </c>
      <c r="D818" t="s">
        <v>17029</v>
      </c>
      <c r="E818" t="s">
        <v>79</v>
      </c>
      <c r="F818" t="s">
        <v>4873</v>
      </c>
      <c r="G818">
        <v>0</v>
      </c>
      <c r="H818">
        <v>0</v>
      </c>
      <c r="I818">
        <v>0</v>
      </c>
      <c r="J818">
        <v>0</v>
      </c>
      <c r="K818">
        <v>0</v>
      </c>
      <c r="L818">
        <v>0</v>
      </c>
      <c r="M818">
        <v>0</v>
      </c>
      <c r="N818">
        <v>0</v>
      </c>
      <c r="O818">
        <v>0</v>
      </c>
      <c r="P818">
        <v>0</v>
      </c>
      <c r="Q818">
        <v>0</v>
      </c>
    </row>
    <row r="819" spans="1:17" x14ac:dyDescent="0.2">
      <c r="A819" t="s">
        <v>17842</v>
      </c>
      <c r="B819" t="s">
        <v>87</v>
      </c>
      <c r="C819" t="s">
        <v>166</v>
      </c>
      <c r="D819" t="s">
        <v>17029</v>
      </c>
      <c r="E819" t="s">
        <v>79</v>
      </c>
      <c r="F819" t="s">
        <v>17019</v>
      </c>
      <c r="G819">
        <v>5</v>
      </c>
      <c r="H819">
        <v>0</v>
      </c>
      <c r="I819">
        <v>0</v>
      </c>
      <c r="J819">
        <v>0</v>
      </c>
      <c r="K819">
        <v>0</v>
      </c>
      <c r="L819">
        <v>0</v>
      </c>
      <c r="M819">
        <v>0</v>
      </c>
      <c r="N819">
        <v>0</v>
      </c>
      <c r="O819">
        <v>0</v>
      </c>
      <c r="P819">
        <v>0</v>
      </c>
      <c r="Q819">
        <v>0</v>
      </c>
    </row>
    <row r="820" spans="1:17" x14ac:dyDescent="0.2">
      <c r="A820" t="s">
        <v>17843</v>
      </c>
      <c r="B820" t="s">
        <v>87</v>
      </c>
      <c r="C820" t="s">
        <v>166</v>
      </c>
      <c r="D820" t="s">
        <v>17029</v>
      </c>
      <c r="E820" t="s">
        <v>81</v>
      </c>
      <c r="F820" t="s">
        <v>4875</v>
      </c>
      <c r="G820">
        <v>0</v>
      </c>
      <c r="H820">
        <v>3</v>
      </c>
      <c r="I820">
        <v>2</v>
      </c>
      <c r="J820">
        <v>1</v>
      </c>
      <c r="K820">
        <v>0</v>
      </c>
      <c r="L820">
        <v>0</v>
      </c>
      <c r="M820">
        <v>0</v>
      </c>
      <c r="N820">
        <v>0</v>
      </c>
      <c r="O820">
        <v>0</v>
      </c>
      <c r="P820">
        <v>0</v>
      </c>
      <c r="Q820">
        <v>0</v>
      </c>
    </row>
    <row r="821" spans="1:17" x14ac:dyDescent="0.2">
      <c r="A821" t="s">
        <v>17844</v>
      </c>
      <c r="B821" t="s">
        <v>87</v>
      </c>
      <c r="C821" t="s">
        <v>166</v>
      </c>
      <c r="D821" t="s">
        <v>17029</v>
      </c>
      <c r="E821" t="s">
        <v>81</v>
      </c>
      <c r="F821" t="s">
        <v>4877</v>
      </c>
      <c r="G821">
        <v>0</v>
      </c>
      <c r="H821">
        <v>3</v>
      </c>
      <c r="I821">
        <v>2</v>
      </c>
      <c r="J821">
        <v>1</v>
      </c>
      <c r="K821">
        <v>0</v>
      </c>
      <c r="L821">
        <v>0</v>
      </c>
      <c r="M821">
        <v>0</v>
      </c>
      <c r="N821">
        <v>0</v>
      </c>
      <c r="O821">
        <v>0</v>
      </c>
      <c r="P821">
        <v>0</v>
      </c>
      <c r="Q821">
        <v>0</v>
      </c>
    </row>
    <row r="822" spans="1:17" x14ac:dyDescent="0.2">
      <c r="A822" t="s">
        <v>17845</v>
      </c>
      <c r="B822" t="s">
        <v>87</v>
      </c>
      <c r="C822" t="s">
        <v>166</v>
      </c>
      <c r="D822" t="s">
        <v>17029</v>
      </c>
      <c r="E822" t="s">
        <v>81</v>
      </c>
      <c r="F822" t="s">
        <v>4879</v>
      </c>
      <c r="G822">
        <v>0</v>
      </c>
      <c r="H822">
        <v>0</v>
      </c>
      <c r="I822">
        <v>0</v>
      </c>
      <c r="J822">
        <v>0</v>
      </c>
      <c r="K822">
        <v>0</v>
      </c>
      <c r="L822">
        <v>0</v>
      </c>
      <c r="M822">
        <v>3</v>
      </c>
      <c r="N822">
        <v>0</v>
      </c>
      <c r="O822">
        <v>0</v>
      </c>
      <c r="P822">
        <v>0</v>
      </c>
      <c r="Q822">
        <v>0</v>
      </c>
    </row>
    <row r="823" spans="1:17" x14ac:dyDescent="0.2">
      <c r="A823" t="s">
        <v>17846</v>
      </c>
      <c r="B823" t="s">
        <v>87</v>
      </c>
      <c r="C823" t="s">
        <v>166</v>
      </c>
      <c r="D823" t="s">
        <v>17029</v>
      </c>
      <c r="E823" t="s">
        <v>81</v>
      </c>
      <c r="F823" t="s">
        <v>4881</v>
      </c>
      <c r="G823">
        <v>0</v>
      </c>
      <c r="H823">
        <v>3</v>
      </c>
      <c r="I823">
        <v>2</v>
      </c>
      <c r="J823">
        <v>1</v>
      </c>
      <c r="K823">
        <v>0</v>
      </c>
      <c r="L823">
        <v>0</v>
      </c>
      <c r="M823">
        <v>0</v>
      </c>
      <c r="N823">
        <v>0</v>
      </c>
      <c r="O823">
        <v>0</v>
      </c>
      <c r="P823">
        <v>0</v>
      </c>
      <c r="Q823">
        <v>0</v>
      </c>
    </row>
    <row r="824" spans="1:17" x14ac:dyDescent="0.2">
      <c r="A824" t="s">
        <v>17847</v>
      </c>
      <c r="B824" t="s">
        <v>87</v>
      </c>
      <c r="C824" t="s">
        <v>166</v>
      </c>
      <c r="D824" t="s">
        <v>17029</v>
      </c>
      <c r="E824" t="s">
        <v>81</v>
      </c>
      <c r="F824" t="s">
        <v>4883</v>
      </c>
      <c r="G824">
        <v>0</v>
      </c>
      <c r="H824">
        <v>3</v>
      </c>
      <c r="I824">
        <v>2</v>
      </c>
      <c r="J824">
        <v>1</v>
      </c>
      <c r="K824">
        <v>0</v>
      </c>
      <c r="L824">
        <v>0</v>
      </c>
      <c r="M824">
        <v>0</v>
      </c>
      <c r="N824">
        <v>0</v>
      </c>
      <c r="O824">
        <v>0</v>
      </c>
      <c r="P824">
        <v>0</v>
      </c>
      <c r="Q824">
        <v>0</v>
      </c>
    </row>
    <row r="825" spans="1:17" x14ac:dyDescent="0.2">
      <c r="A825" t="s">
        <v>17848</v>
      </c>
      <c r="B825" t="s">
        <v>87</v>
      </c>
      <c r="C825" t="s">
        <v>166</v>
      </c>
      <c r="D825" t="s">
        <v>17029</v>
      </c>
      <c r="E825" t="s">
        <v>81</v>
      </c>
      <c r="F825" t="s">
        <v>4885</v>
      </c>
      <c r="G825">
        <v>0</v>
      </c>
      <c r="H825">
        <v>0</v>
      </c>
      <c r="I825">
        <v>0</v>
      </c>
      <c r="J825">
        <v>0</v>
      </c>
      <c r="K825">
        <v>0</v>
      </c>
      <c r="L825">
        <v>0</v>
      </c>
      <c r="M825">
        <v>3</v>
      </c>
      <c r="N825">
        <v>0</v>
      </c>
      <c r="O825">
        <v>0</v>
      </c>
      <c r="P825">
        <v>0</v>
      </c>
      <c r="Q825">
        <v>0</v>
      </c>
    </row>
    <row r="826" spans="1:17" x14ac:dyDescent="0.2">
      <c r="A826" t="s">
        <v>17849</v>
      </c>
      <c r="B826" t="s">
        <v>87</v>
      </c>
      <c r="C826" t="s">
        <v>166</v>
      </c>
      <c r="D826" t="s">
        <v>17029</v>
      </c>
      <c r="E826" t="s">
        <v>81</v>
      </c>
      <c r="F826" t="s">
        <v>4887</v>
      </c>
      <c r="G826">
        <v>0</v>
      </c>
      <c r="H826">
        <v>3</v>
      </c>
      <c r="I826">
        <v>2</v>
      </c>
      <c r="J826">
        <v>1</v>
      </c>
      <c r="K826">
        <v>0</v>
      </c>
      <c r="L826">
        <v>0</v>
      </c>
      <c r="M826">
        <v>0</v>
      </c>
      <c r="N826">
        <v>0</v>
      </c>
      <c r="O826">
        <v>0</v>
      </c>
      <c r="P826">
        <v>0</v>
      </c>
      <c r="Q826">
        <v>0</v>
      </c>
    </row>
    <row r="827" spans="1:17" x14ac:dyDescent="0.2">
      <c r="A827" t="s">
        <v>17850</v>
      </c>
      <c r="B827" t="s">
        <v>87</v>
      </c>
      <c r="C827" t="s">
        <v>166</v>
      </c>
      <c r="D827" t="s">
        <v>17029</v>
      </c>
      <c r="E827" t="s">
        <v>81</v>
      </c>
      <c r="F827" t="s">
        <v>4889</v>
      </c>
      <c r="G827">
        <v>0</v>
      </c>
      <c r="H827">
        <v>0</v>
      </c>
      <c r="I827">
        <v>0</v>
      </c>
      <c r="J827">
        <v>0</v>
      </c>
      <c r="K827">
        <v>0</v>
      </c>
      <c r="L827">
        <v>0</v>
      </c>
      <c r="M827">
        <v>3</v>
      </c>
      <c r="N827">
        <v>0</v>
      </c>
      <c r="O827">
        <v>0</v>
      </c>
      <c r="P827">
        <v>0</v>
      </c>
      <c r="Q827">
        <v>0</v>
      </c>
    </row>
    <row r="828" spans="1:17" x14ac:dyDescent="0.2">
      <c r="A828" t="s">
        <v>17851</v>
      </c>
      <c r="B828" t="s">
        <v>87</v>
      </c>
      <c r="C828" t="s">
        <v>166</v>
      </c>
      <c r="D828" t="s">
        <v>17029</v>
      </c>
      <c r="E828" t="s">
        <v>81</v>
      </c>
      <c r="F828" t="s">
        <v>4871</v>
      </c>
      <c r="G828">
        <v>0</v>
      </c>
      <c r="H828">
        <v>0</v>
      </c>
      <c r="I828">
        <v>0</v>
      </c>
      <c r="J828">
        <v>0</v>
      </c>
      <c r="K828">
        <v>0</v>
      </c>
      <c r="L828">
        <v>0</v>
      </c>
      <c r="M828">
        <v>0</v>
      </c>
      <c r="N828">
        <v>1</v>
      </c>
      <c r="O828">
        <v>1</v>
      </c>
      <c r="P828">
        <v>0</v>
      </c>
      <c r="Q828">
        <v>0</v>
      </c>
    </row>
    <row r="829" spans="1:17" x14ac:dyDescent="0.2">
      <c r="A829" t="s">
        <v>17852</v>
      </c>
      <c r="B829" t="s">
        <v>87</v>
      </c>
      <c r="C829" t="s">
        <v>166</v>
      </c>
      <c r="D829" t="s">
        <v>17029</v>
      </c>
      <c r="E829" t="s">
        <v>81</v>
      </c>
      <c r="F829" t="s">
        <v>4873</v>
      </c>
      <c r="G829">
        <v>0</v>
      </c>
      <c r="H829">
        <v>0</v>
      </c>
      <c r="I829">
        <v>0</v>
      </c>
      <c r="J829">
        <v>0</v>
      </c>
      <c r="K829">
        <v>0</v>
      </c>
      <c r="L829">
        <v>0</v>
      </c>
      <c r="M829">
        <v>0</v>
      </c>
      <c r="N829">
        <v>0</v>
      </c>
      <c r="O829">
        <v>0</v>
      </c>
      <c r="P829">
        <v>0</v>
      </c>
      <c r="Q829">
        <v>0</v>
      </c>
    </row>
    <row r="830" spans="1:17" x14ac:dyDescent="0.2">
      <c r="A830" t="s">
        <v>17853</v>
      </c>
      <c r="B830" t="s">
        <v>87</v>
      </c>
      <c r="C830" t="s">
        <v>166</v>
      </c>
      <c r="D830" t="s">
        <v>17029</v>
      </c>
      <c r="E830" t="s">
        <v>81</v>
      </c>
      <c r="F830" t="s">
        <v>17019</v>
      </c>
      <c r="G830">
        <v>3</v>
      </c>
      <c r="H830">
        <v>0</v>
      </c>
      <c r="I830">
        <v>0</v>
      </c>
      <c r="J830">
        <v>0</v>
      </c>
      <c r="K830">
        <v>0</v>
      </c>
      <c r="L830">
        <v>0</v>
      </c>
      <c r="M830">
        <v>0</v>
      </c>
      <c r="N830">
        <v>0</v>
      </c>
      <c r="O830">
        <v>0</v>
      </c>
      <c r="P830">
        <v>0</v>
      </c>
      <c r="Q830">
        <v>0</v>
      </c>
    </row>
    <row r="831" spans="1:17" x14ac:dyDescent="0.2">
      <c r="A831" t="s">
        <v>17854</v>
      </c>
      <c r="B831" t="s">
        <v>87</v>
      </c>
      <c r="C831" t="s">
        <v>166</v>
      </c>
      <c r="D831" t="s">
        <v>17025</v>
      </c>
      <c r="E831" t="s">
        <v>79</v>
      </c>
      <c r="F831" t="s">
        <v>17019</v>
      </c>
      <c r="G831">
        <v>1</v>
      </c>
      <c r="H831">
        <v>0</v>
      </c>
      <c r="I831">
        <v>0</v>
      </c>
      <c r="J831">
        <v>0</v>
      </c>
      <c r="K831">
        <v>0</v>
      </c>
      <c r="L831">
        <v>0</v>
      </c>
      <c r="M831">
        <v>0</v>
      </c>
      <c r="N831">
        <v>0</v>
      </c>
      <c r="O831">
        <v>0</v>
      </c>
      <c r="P831">
        <v>0</v>
      </c>
      <c r="Q831">
        <v>0</v>
      </c>
    </row>
    <row r="832" spans="1:17" x14ac:dyDescent="0.2">
      <c r="A832" t="s">
        <v>17855</v>
      </c>
      <c r="B832" t="s">
        <v>87</v>
      </c>
      <c r="C832" t="s">
        <v>167</v>
      </c>
      <c r="D832" t="s">
        <v>17027</v>
      </c>
      <c r="E832" t="s">
        <v>81</v>
      </c>
      <c r="F832" t="s">
        <v>17019</v>
      </c>
      <c r="G832">
        <v>6</v>
      </c>
      <c r="H832">
        <v>0</v>
      </c>
      <c r="I832">
        <v>0</v>
      </c>
      <c r="J832">
        <v>0</v>
      </c>
      <c r="K832">
        <v>0</v>
      </c>
      <c r="L832">
        <v>0</v>
      </c>
      <c r="M832">
        <v>0</v>
      </c>
      <c r="N832">
        <v>0</v>
      </c>
      <c r="O832">
        <v>0</v>
      </c>
      <c r="P832">
        <v>0</v>
      </c>
      <c r="Q832">
        <v>0</v>
      </c>
    </row>
    <row r="833" spans="1:17" x14ac:dyDescent="0.2">
      <c r="A833" t="s">
        <v>17856</v>
      </c>
      <c r="B833" t="s">
        <v>87</v>
      </c>
      <c r="C833" t="s">
        <v>167</v>
      </c>
      <c r="D833" t="s">
        <v>17029</v>
      </c>
      <c r="E833" t="s">
        <v>79</v>
      </c>
      <c r="F833" t="s">
        <v>4875</v>
      </c>
      <c r="G833">
        <v>0</v>
      </c>
      <c r="H833">
        <v>71</v>
      </c>
      <c r="I833">
        <v>14</v>
      </c>
      <c r="J833">
        <v>46</v>
      </c>
      <c r="K833">
        <v>6</v>
      </c>
      <c r="L833">
        <v>5</v>
      </c>
      <c r="M833">
        <v>0</v>
      </c>
      <c r="N833">
        <v>0</v>
      </c>
      <c r="O833">
        <v>0</v>
      </c>
      <c r="P833">
        <v>0</v>
      </c>
      <c r="Q833">
        <v>0</v>
      </c>
    </row>
    <row r="834" spans="1:17" x14ac:dyDescent="0.2">
      <c r="A834" t="s">
        <v>17857</v>
      </c>
      <c r="B834" t="s">
        <v>87</v>
      </c>
      <c r="C834" t="s">
        <v>167</v>
      </c>
      <c r="D834" t="s">
        <v>17029</v>
      </c>
      <c r="E834" t="s">
        <v>79</v>
      </c>
      <c r="F834" t="s">
        <v>4877</v>
      </c>
      <c r="G834">
        <v>0</v>
      </c>
      <c r="H834">
        <v>71</v>
      </c>
      <c r="I834">
        <v>8</v>
      </c>
      <c r="J834">
        <v>50</v>
      </c>
      <c r="K834">
        <v>4</v>
      </c>
      <c r="L834">
        <v>9</v>
      </c>
      <c r="M834">
        <v>0</v>
      </c>
      <c r="N834">
        <v>0</v>
      </c>
      <c r="O834">
        <v>0</v>
      </c>
      <c r="P834">
        <v>0</v>
      </c>
      <c r="Q834">
        <v>0</v>
      </c>
    </row>
    <row r="835" spans="1:17" x14ac:dyDescent="0.2">
      <c r="A835" t="s">
        <v>17858</v>
      </c>
      <c r="B835" t="s">
        <v>87</v>
      </c>
      <c r="C835" t="s">
        <v>167</v>
      </c>
      <c r="D835" t="s">
        <v>17029</v>
      </c>
      <c r="E835" t="s">
        <v>79</v>
      </c>
      <c r="F835" t="s">
        <v>4879</v>
      </c>
      <c r="G835">
        <v>0</v>
      </c>
      <c r="H835">
        <v>0</v>
      </c>
      <c r="I835">
        <v>0</v>
      </c>
      <c r="J835">
        <v>0</v>
      </c>
      <c r="K835">
        <v>0</v>
      </c>
      <c r="L835">
        <v>0</v>
      </c>
      <c r="M835">
        <v>71</v>
      </c>
      <c r="N835">
        <v>0</v>
      </c>
      <c r="O835">
        <v>0</v>
      </c>
      <c r="P835">
        <v>0</v>
      </c>
      <c r="Q835">
        <v>0</v>
      </c>
    </row>
    <row r="836" spans="1:17" x14ac:dyDescent="0.2">
      <c r="A836" t="s">
        <v>17859</v>
      </c>
      <c r="B836" t="s">
        <v>87</v>
      </c>
      <c r="C836" t="s">
        <v>167</v>
      </c>
      <c r="D836" t="s">
        <v>17029</v>
      </c>
      <c r="E836" t="s">
        <v>79</v>
      </c>
      <c r="F836" t="s">
        <v>4881</v>
      </c>
      <c r="G836">
        <v>0</v>
      </c>
      <c r="H836">
        <v>71</v>
      </c>
      <c r="I836">
        <v>8</v>
      </c>
      <c r="J836">
        <v>49</v>
      </c>
      <c r="K836">
        <v>5</v>
      </c>
      <c r="L836">
        <v>9</v>
      </c>
      <c r="M836">
        <v>0</v>
      </c>
      <c r="N836">
        <v>0</v>
      </c>
      <c r="O836">
        <v>0</v>
      </c>
      <c r="P836">
        <v>0</v>
      </c>
      <c r="Q836">
        <v>0</v>
      </c>
    </row>
    <row r="837" spans="1:17" x14ac:dyDescent="0.2">
      <c r="A837" t="s">
        <v>17860</v>
      </c>
      <c r="B837" t="s">
        <v>87</v>
      </c>
      <c r="C837" t="s">
        <v>167</v>
      </c>
      <c r="D837" t="s">
        <v>17029</v>
      </c>
      <c r="E837" t="s">
        <v>79</v>
      </c>
      <c r="F837" t="s">
        <v>4883</v>
      </c>
      <c r="G837">
        <v>0</v>
      </c>
      <c r="H837">
        <v>71</v>
      </c>
      <c r="I837">
        <v>11</v>
      </c>
      <c r="J837">
        <v>46</v>
      </c>
      <c r="K837">
        <v>6</v>
      </c>
      <c r="L837">
        <v>8</v>
      </c>
      <c r="M837">
        <v>0</v>
      </c>
      <c r="N837">
        <v>0</v>
      </c>
      <c r="O837">
        <v>0</v>
      </c>
      <c r="P837">
        <v>0</v>
      </c>
      <c r="Q837">
        <v>0</v>
      </c>
    </row>
    <row r="838" spans="1:17" x14ac:dyDescent="0.2">
      <c r="A838" t="s">
        <v>17861</v>
      </c>
      <c r="B838" t="s">
        <v>87</v>
      </c>
      <c r="C838" t="s">
        <v>167</v>
      </c>
      <c r="D838" t="s">
        <v>17029</v>
      </c>
      <c r="E838" t="s">
        <v>79</v>
      </c>
      <c r="F838" t="s">
        <v>4885</v>
      </c>
      <c r="G838">
        <v>0</v>
      </c>
      <c r="H838">
        <v>0</v>
      </c>
      <c r="I838">
        <v>0</v>
      </c>
      <c r="J838">
        <v>0</v>
      </c>
      <c r="K838">
        <v>0</v>
      </c>
      <c r="L838">
        <v>0</v>
      </c>
      <c r="M838">
        <v>71</v>
      </c>
      <c r="N838">
        <v>0</v>
      </c>
      <c r="O838">
        <v>0</v>
      </c>
      <c r="P838">
        <v>0</v>
      </c>
      <c r="Q838">
        <v>0</v>
      </c>
    </row>
    <row r="839" spans="1:17" x14ac:dyDescent="0.2">
      <c r="A839" t="s">
        <v>17862</v>
      </c>
      <c r="B839" t="s">
        <v>87</v>
      </c>
      <c r="C839" t="s">
        <v>167</v>
      </c>
      <c r="D839" t="s">
        <v>17029</v>
      </c>
      <c r="E839" t="s">
        <v>79</v>
      </c>
      <c r="F839" t="s">
        <v>4887</v>
      </c>
      <c r="G839">
        <v>0</v>
      </c>
      <c r="H839">
        <v>71</v>
      </c>
      <c r="I839">
        <v>9</v>
      </c>
      <c r="J839">
        <v>51</v>
      </c>
      <c r="K839">
        <v>6</v>
      </c>
      <c r="L839">
        <v>5</v>
      </c>
      <c r="M839">
        <v>0</v>
      </c>
      <c r="N839">
        <v>0</v>
      </c>
      <c r="O839">
        <v>0</v>
      </c>
      <c r="P839">
        <v>0</v>
      </c>
      <c r="Q839">
        <v>0</v>
      </c>
    </row>
    <row r="840" spans="1:17" x14ac:dyDescent="0.2">
      <c r="A840" t="s">
        <v>17863</v>
      </c>
      <c r="B840" t="s">
        <v>87</v>
      </c>
      <c r="C840" t="s">
        <v>167</v>
      </c>
      <c r="D840" t="s">
        <v>17029</v>
      </c>
      <c r="E840" t="s">
        <v>79</v>
      </c>
      <c r="F840" t="s">
        <v>4889</v>
      </c>
      <c r="G840">
        <v>0</v>
      </c>
      <c r="H840">
        <v>0</v>
      </c>
      <c r="I840">
        <v>0</v>
      </c>
      <c r="J840">
        <v>0</v>
      </c>
      <c r="K840">
        <v>0</v>
      </c>
      <c r="L840">
        <v>0</v>
      </c>
      <c r="M840">
        <v>71</v>
      </c>
      <c r="N840">
        <v>0</v>
      </c>
      <c r="O840">
        <v>0</v>
      </c>
      <c r="P840">
        <v>0</v>
      </c>
      <c r="Q840">
        <v>0</v>
      </c>
    </row>
    <row r="841" spans="1:17" x14ac:dyDescent="0.2">
      <c r="A841" t="s">
        <v>17864</v>
      </c>
      <c r="B841" t="s">
        <v>87</v>
      </c>
      <c r="C841" t="s">
        <v>167</v>
      </c>
      <c r="D841" t="s">
        <v>17029</v>
      </c>
      <c r="E841" t="s">
        <v>79</v>
      </c>
      <c r="F841" t="s">
        <v>4871</v>
      </c>
      <c r="G841">
        <v>0</v>
      </c>
      <c r="H841">
        <v>0</v>
      </c>
      <c r="I841">
        <v>0</v>
      </c>
      <c r="J841">
        <v>0</v>
      </c>
      <c r="K841">
        <v>0</v>
      </c>
      <c r="L841">
        <v>0</v>
      </c>
      <c r="M841">
        <v>0</v>
      </c>
      <c r="N841">
        <v>46</v>
      </c>
      <c r="O841">
        <v>42</v>
      </c>
      <c r="P841">
        <v>4</v>
      </c>
      <c r="Q841">
        <v>0</v>
      </c>
    </row>
    <row r="842" spans="1:17" x14ac:dyDescent="0.2">
      <c r="A842" t="s">
        <v>17865</v>
      </c>
      <c r="B842" t="s">
        <v>87</v>
      </c>
      <c r="C842" t="s">
        <v>167</v>
      </c>
      <c r="D842" t="s">
        <v>17029</v>
      </c>
      <c r="E842" t="s">
        <v>79</v>
      </c>
      <c r="F842" t="s">
        <v>4873</v>
      </c>
      <c r="G842">
        <v>0</v>
      </c>
      <c r="H842">
        <v>0</v>
      </c>
      <c r="I842">
        <v>0</v>
      </c>
      <c r="J842">
        <v>0</v>
      </c>
      <c r="K842">
        <v>0</v>
      </c>
      <c r="L842">
        <v>0</v>
      </c>
      <c r="M842">
        <v>0</v>
      </c>
      <c r="N842">
        <v>38</v>
      </c>
      <c r="O842">
        <v>35</v>
      </c>
      <c r="P842">
        <v>3</v>
      </c>
      <c r="Q842">
        <v>0</v>
      </c>
    </row>
    <row r="843" spans="1:17" x14ac:dyDescent="0.2">
      <c r="A843" t="s">
        <v>17866</v>
      </c>
      <c r="B843" t="s">
        <v>87</v>
      </c>
      <c r="C843" t="s">
        <v>167</v>
      </c>
      <c r="D843" t="s">
        <v>17029</v>
      </c>
      <c r="E843" t="s">
        <v>79</v>
      </c>
      <c r="F843" t="s">
        <v>17019</v>
      </c>
      <c r="G843">
        <v>71</v>
      </c>
      <c r="H843">
        <v>0</v>
      </c>
      <c r="I843">
        <v>0</v>
      </c>
      <c r="J843">
        <v>0</v>
      </c>
      <c r="K843">
        <v>0</v>
      </c>
      <c r="L843">
        <v>0</v>
      </c>
      <c r="M843">
        <v>0</v>
      </c>
      <c r="N843">
        <v>0</v>
      </c>
      <c r="O843">
        <v>0</v>
      </c>
      <c r="P843">
        <v>0</v>
      </c>
      <c r="Q843">
        <v>0</v>
      </c>
    </row>
    <row r="844" spans="1:17" x14ac:dyDescent="0.2">
      <c r="A844" t="s">
        <v>17867</v>
      </c>
      <c r="B844" t="s">
        <v>87</v>
      </c>
      <c r="C844" t="s">
        <v>167</v>
      </c>
      <c r="D844" t="s">
        <v>17029</v>
      </c>
      <c r="E844" t="s">
        <v>81</v>
      </c>
      <c r="F844" t="s">
        <v>4875</v>
      </c>
      <c r="G844">
        <v>0</v>
      </c>
      <c r="H844">
        <v>88</v>
      </c>
      <c r="I844">
        <v>15</v>
      </c>
      <c r="J844">
        <v>67</v>
      </c>
      <c r="K844">
        <v>5</v>
      </c>
      <c r="L844">
        <v>1</v>
      </c>
      <c r="M844">
        <v>0</v>
      </c>
      <c r="N844">
        <v>0</v>
      </c>
      <c r="O844">
        <v>0</v>
      </c>
      <c r="P844">
        <v>0</v>
      </c>
      <c r="Q844">
        <v>0</v>
      </c>
    </row>
    <row r="845" spans="1:17" x14ac:dyDescent="0.2">
      <c r="A845" t="s">
        <v>17868</v>
      </c>
      <c r="B845" t="s">
        <v>87</v>
      </c>
      <c r="C845" t="s">
        <v>167</v>
      </c>
      <c r="D845" t="s">
        <v>17029</v>
      </c>
      <c r="E845" t="s">
        <v>81</v>
      </c>
      <c r="F845" t="s">
        <v>4877</v>
      </c>
      <c r="G845">
        <v>0</v>
      </c>
      <c r="H845">
        <v>88</v>
      </c>
      <c r="I845">
        <v>12</v>
      </c>
      <c r="J845">
        <v>63</v>
      </c>
      <c r="K845">
        <v>10</v>
      </c>
      <c r="L845">
        <v>3</v>
      </c>
      <c r="M845">
        <v>0</v>
      </c>
      <c r="N845">
        <v>0</v>
      </c>
      <c r="O845">
        <v>0</v>
      </c>
      <c r="P845">
        <v>0</v>
      </c>
      <c r="Q845">
        <v>0</v>
      </c>
    </row>
    <row r="846" spans="1:17" x14ac:dyDescent="0.2">
      <c r="A846" t="s">
        <v>17869</v>
      </c>
      <c r="B846" t="s">
        <v>87</v>
      </c>
      <c r="C846" t="s">
        <v>167</v>
      </c>
      <c r="D846" t="s">
        <v>17029</v>
      </c>
      <c r="E846" t="s">
        <v>81</v>
      </c>
      <c r="F846" t="s">
        <v>4879</v>
      </c>
      <c r="G846">
        <v>0</v>
      </c>
      <c r="H846">
        <v>0</v>
      </c>
      <c r="I846">
        <v>0</v>
      </c>
      <c r="J846">
        <v>0</v>
      </c>
      <c r="K846">
        <v>0</v>
      </c>
      <c r="L846">
        <v>0</v>
      </c>
      <c r="M846">
        <v>88</v>
      </c>
      <c r="N846">
        <v>0</v>
      </c>
      <c r="O846">
        <v>0</v>
      </c>
      <c r="P846">
        <v>0</v>
      </c>
      <c r="Q846">
        <v>0</v>
      </c>
    </row>
    <row r="847" spans="1:17" x14ac:dyDescent="0.2">
      <c r="A847" t="s">
        <v>17870</v>
      </c>
      <c r="B847" t="s">
        <v>87</v>
      </c>
      <c r="C847" t="s">
        <v>167</v>
      </c>
      <c r="D847" t="s">
        <v>17029</v>
      </c>
      <c r="E847" t="s">
        <v>81</v>
      </c>
      <c r="F847" t="s">
        <v>4881</v>
      </c>
      <c r="G847">
        <v>0</v>
      </c>
      <c r="H847">
        <v>88</v>
      </c>
      <c r="I847">
        <v>11</v>
      </c>
      <c r="J847">
        <v>64</v>
      </c>
      <c r="K847">
        <v>10</v>
      </c>
      <c r="L847">
        <v>3</v>
      </c>
      <c r="M847">
        <v>0</v>
      </c>
      <c r="N847">
        <v>0</v>
      </c>
      <c r="O847">
        <v>0</v>
      </c>
      <c r="P847">
        <v>0</v>
      </c>
      <c r="Q847">
        <v>0</v>
      </c>
    </row>
    <row r="848" spans="1:17" x14ac:dyDescent="0.2">
      <c r="A848" t="s">
        <v>17871</v>
      </c>
      <c r="B848" t="s">
        <v>87</v>
      </c>
      <c r="C848" t="s">
        <v>167</v>
      </c>
      <c r="D848" t="s">
        <v>17029</v>
      </c>
      <c r="E848" t="s">
        <v>81</v>
      </c>
      <c r="F848" t="s">
        <v>4883</v>
      </c>
      <c r="G848">
        <v>0</v>
      </c>
      <c r="H848">
        <v>88</v>
      </c>
      <c r="I848">
        <v>14</v>
      </c>
      <c r="J848">
        <v>65</v>
      </c>
      <c r="K848">
        <v>6</v>
      </c>
      <c r="L848">
        <v>3</v>
      </c>
      <c r="M848">
        <v>0</v>
      </c>
      <c r="N848">
        <v>0</v>
      </c>
      <c r="O848">
        <v>0</v>
      </c>
      <c r="P848">
        <v>0</v>
      </c>
      <c r="Q848">
        <v>0</v>
      </c>
    </row>
    <row r="849" spans="1:17" x14ac:dyDescent="0.2">
      <c r="A849" t="s">
        <v>17872</v>
      </c>
      <c r="B849" t="s">
        <v>87</v>
      </c>
      <c r="C849" t="s">
        <v>167</v>
      </c>
      <c r="D849" t="s">
        <v>17029</v>
      </c>
      <c r="E849" t="s">
        <v>81</v>
      </c>
      <c r="F849" t="s">
        <v>4885</v>
      </c>
      <c r="G849">
        <v>0</v>
      </c>
      <c r="H849">
        <v>0</v>
      </c>
      <c r="I849">
        <v>0</v>
      </c>
      <c r="J849">
        <v>0</v>
      </c>
      <c r="K849">
        <v>0</v>
      </c>
      <c r="L849">
        <v>0</v>
      </c>
      <c r="M849">
        <v>88</v>
      </c>
      <c r="N849">
        <v>0</v>
      </c>
      <c r="O849">
        <v>0</v>
      </c>
      <c r="P849">
        <v>0</v>
      </c>
      <c r="Q849">
        <v>0</v>
      </c>
    </row>
    <row r="850" spans="1:17" x14ac:dyDescent="0.2">
      <c r="A850" t="s">
        <v>17873</v>
      </c>
      <c r="B850" t="s">
        <v>87</v>
      </c>
      <c r="C850" t="s">
        <v>167</v>
      </c>
      <c r="D850" t="s">
        <v>17029</v>
      </c>
      <c r="E850" t="s">
        <v>81</v>
      </c>
      <c r="F850" t="s">
        <v>4887</v>
      </c>
      <c r="G850">
        <v>0</v>
      </c>
      <c r="H850">
        <v>88</v>
      </c>
      <c r="I850">
        <v>11</v>
      </c>
      <c r="J850">
        <v>65</v>
      </c>
      <c r="K850">
        <v>12</v>
      </c>
      <c r="L850">
        <v>0</v>
      </c>
      <c r="M850">
        <v>0</v>
      </c>
      <c r="N850">
        <v>0</v>
      </c>
      <c r="O850">
        <v>0</v>
      </c>
      <c r="P850">
        <v>0</v>
      </c>
      <c r="Q850">
        <v>0</v>
      </c>
    </row>
    <row r="851" spans="1:17" x14ac:dyDescent="0.2">
      <c r="A851" t="s">
        <v>17874</v>
      </c>
      <c r="B851" t="s">
        <v>87</v>
      </c>
      <c r="C851" t="s">
        <v>167</v>
      </c>
      <c r="D851" t="s">
        <v>17029</v>
      </c>
      <c r="E851" t="s">
        <v>81</v>
      </c>
      <c r="F851" t="s">
        <v>4889</v>
      </c>
      <c r="G851">
        <v>0</v>
      </c>
      <c r="H851">
        <v>0</v>
      </c>
      <c r="I851">
        <v>0</v>
      </c>
      <c r="J851">
        <v>0</v>
      </c>
      <c r="K851">
        <v>0</v>
      </c>
      <c r="L851">
        <v>0</v>
      </c>
      <c r="M851">
        <v>88</v>
      </c>
      <c r="N851">
        <v>0</v>
      </c>
      <c r="O851">
        <v>0</v>
      </c>
      <c r="P851">
        <v>0</v>
      </c>
      <c r="Q851">
        <v>0</v>
      </c>
    </row>
    <row r="852" spans="1:17" x14ac:dyDescent="0.2">
      <c r="A852" t="s">
        <v>17875</v>
      </c>
      <c r="B852" t="s">
        <v>87</v>
      </c>
      <c r="C852" t="s">
        <v>167</v>
      </c>
      <c r="D852" t="s">
        <v>17029</v>
      </c>
      <c r="E852" t="s">
        <v>81</v>
      </c>
      <c r="F852" t="s">
        <v>4871</v>
      </c>
      <c r="G852">
        <v>0</v>
      </c>
      <c r="H852">
        <v>0</v>
      </c>
      <c r="I852">
        <v>0</v>
      </c>
      <c r="J852">
        <v>0</v>
      </c>
      <c r="K852">
        <v>0</v>
      </c>
      <c r="L852">
        <v>0</v>
      </c>
      <c r="M852">
        <v>0</v>
      </c>
      <c r="N852">
        <v>49</v>
      </c>
      <c r="O852">
        <v>46</v>
      </c>
      <c r="P852">
        <v>3</v>
      </c>
      <c r="Q852">
        <v>0</v>
      </c>
    </row>
    <row r="853" spans="1:17" x14ac:dyDescent="0.2">
      <c r="A853" t="s">
        <v>17876</v>
      </c>
      <c r="B853" t="s">
        <v>87</v>
      </c>
      <c r="C853" t="s">
        <v>167</v>
      </c>
      <c r="D853" t="s">
        <v>17029</v>
      </c>
      <c r="E853" t="s">
        <v>81</v>
      </c>
      <c r="F853" t="s">
        <v>4873</v>
      </c>
      <c r="G853">
        <v>0</v>
      </c>
      <c r="H853">
        <v>0</v>
      </c>
      <c r="I853">
        <v>0</v>
      </c>
      <c r="J853">
        <v>0</v>
      </c>
      <c r="K853">
        <v>0</v>
      </c>
      <c r="L853">
        <v>0</v>
      </c>
      <c r="M853">
        <v>0</v>
      </c>
      <c r="N853">
        <v>38</v>
      </c>
      <c r="O853">
        <v>35</v>
      </c>
      <c r="P853">
        <v>3</v>
      </c>
      <c r="Q853">
        <v>0</v>
      </c>
    </row>
    <row r="854" spans="1:17" x14ac:dyDescent="0.2">
      <c r="A854" t="s">
        <v>17877</v>
      </c>
      <c r="B854" t="s">
        <v>87</v>
      </c>
      <c r="C854" t="s">
        <v>167</v>
      </c>
      <c r="D854" t="s">
        <v>17029</v>
      </c>
      <c r="E854" t="s">
        <v>81</v>
      </c>
      <c r="F854" t="s">
        <v>17019</v>
      </c>
      <c r="G854">
        <v>88</v>
      </c>
      <c r="H854">
        <v>0</v>
      </c>
      <c r="I854">
        <v>0</v>
      </c>
      <c r="J854">
        <v>0</v>
      </c>
      <c r="K854">
        <v>0</v>
      </c>
      <c r="L854">
        <v>0</v>
      </c>
      <c r="M854">
        <v>0</v>
      </c>
      <c r="N854">
        <v>0</v>
      </c>
      <c r="O854">
        <v>0</v>
      </c>
      <c r="P854">
        <v>0</v>
      </c>
      <c r="Q854">
        <v>0</v>
      </c>
    </row>
    <row r="855" spans="1:17" x14ac:dyDescent="0.2">
      <c r="A855" t="s">
        <v>17878</v>
      </c>
      <c r="B855" t="s">
        <v>87</v>
      </c>
      <c r="C855" t="s">
        <v>167</v>
      </c>
      <c r="D855" t="s">
        <v>17025</v>
      </c>
      <c r="E855" t="s">
        <v>79</v>
      </c>
      <c r="F855" t="s">
        <v>17019</v>
      </c>
      <c r="G855">
        <v>11</v>
      </c>
      <c r="H855">
        <v>0</v>
      </c>
      <c r="I855">
        <v>0</v>
      </c>
      <c r="J855">
        <v>0</v>
      </c>
      <c r="K855">
        <v>0</v>
      </c>
      <c r="L855">
        <v>0</v>
      </c>
      <c r="M855">
        <v>0</v>
      </c>
      <c r="N855">
        <v>0</v>
      </c>
      <c r="O855">
        <v>0</v>
      </c>
      <c r="P855">
        <v>0</v>
      </c>
      <c r="Q855">
        <v>0</v>
      </c>
    </row>
    <row r="856" spans="1:17" x14ac:dyDescent="0.2">
      <c r="A856" t="s">
        <v>17879</v>
      </c>
      <c r="B856" t="s">
        <v>87</v>
      </c>
      <c r="C856" t="s">
        <v>167</v>
      </c>
      <c r="D856" t="s">
        <v>17025</v>
      </c>
      <c r="E856" t="s">
        <v>81</v>
      </c>
      <c r="F856" t="s">
        <v>17019</v>
      </c>
      <c r="G856">
        <v>23</v>
      </c>
      <c r="H856">
        <v>0</v>
      </c>
      <c r="I856">
        <v>0</v>
      </c>
      <c r="J856">
        <v>0</v>
      </c>
      <c r="K856">
        <v>0</v>
      </c>
      <c r="L856">
        <v>0</v>
      </c>
      <c r="M856">
        <v>0</v>
      </c>
      <c r="N856">
        <v>0</v>
      </c>
      <c r="O856">
        <v>0</v>
      </c>
      <c r="P856">
        <v>0</v>
      </c>
      <c r="Q856">
        <v>0</v>
      </c>
    </row>
    <row r="857" spans="1:17" x14ac:dyDescent="0.2">
      <c r="A857" t="s">
        <v>17880</v>
      </c>
      <c r="B857" t="s">
        <v>87</v>
      </c>
      <c r="C857" t="s">
        <v>168</v>
      </c>
      <c r="D857" t="s">
        <v>17029</v>
      </c>
      <c r="E857" t="s">
        <v>79</v>
      </c>
      <c r="F857" t="s">
        <v>4875</v>
      </c>
      <c r="G857">
        <v>0</v>
      </c>
      <c r="H857">
        <v>5</v>
      </c>
      <c r="I857">
        <v>3</v>
      </c>
      <c r="J857">
        <v>2</v>
      </c>
      <c r="K857">
        <v>0</v>
      </c>
      <c r="L857">
        <v>0</v>
      </c>
      <c r="M857">
        <v>0</v>
      </c>
      <c r="N857">
        <v>0</v>
      </c>
      <c r="O857">
        <v>0</v>
      </c>
      <c r="P857">
        <v>0</v>
      </c>
      <c r="Q857">
        <v>0</v>
      </c>
    </row>
    <row r="858" spans="1:17" x14ac:dyDescent="0.2">
      <c r="A858" t="s">
        <v>17881</v>
      </c>
      <c r="B858" t="s">
        <v>87</v>
      </c>
      <c r="C858" t="s">
        <v>168</v>
      </c>
      <c r="D858" t="s">
        <v>17029</v>
      </c>
      <c r="E858" t="s">
        <v>79</v>
      </c>
      <c r="F858" t="s">
        <v>4877</v>
      </c>
      <c r="G858">
        <v>0</v>
      </c>
      <c r="H858">
        <v>5</v>
      </c>
      <c r="I858">
        <v>2</v>
      </c>
      <c r="J858">
        <v>3</v>
      </c>
      <c r="K858">
        <v>0</v>
      </c>
      <c r="L858">
        <v>0</v>
      </c>
      <c r="M858">
        <v>0</v>
      </c>
      <c r="N858">
        <v>0</v>
      </c>
      <c r="O858">
        <v>0</v>
      </c>
      <c r="P858">
        <v>0</v>
      </c>
      <c r="Q858">
        <v>0</v>
      </c>
    </row>
    <row r="859" spans="1:17" x14ac:dyDescent="0.2">
      <c r="A859" t="s">
        <v>17882</v>
      </c>
      <c r="B859" t="s">
        <v>87</v>
      </c>
      <c r="C859" t="s">
        <v>168</v>
      </c>
      <c r="D859" t="s">
        <v>17029</v>
      </c>
      <c r="E859" t="s">
        <v>79</v>
      </c>
      <c r="F859" t="s">
        <v>4879</v>
      </c>
      <c r="G859">
        <v>0</v>
      </c>
      <c r="H859">
        <v>0</v>
      </c>
      <c r="I859">
        <v>0</v>
      </c>
      <c r="J859">
        <v>0</v>
      </c>
      <c r="K859">
        <v>0</v>
      </c>
      <c r="L859">
        <v>0</v>
      </c>
      <c r="M859">
        <v>5</v>
      </c>
      <c r="N859">
        <v>0</v>
      </c>
      <c r="O859">
        <v>0</v>
      </c>
      <c r="P859">
        <v>0</v>
      </c>
      <c r="Q859">
        <v>0</v>
      </c>
    </row>
    <row r="860" spans="1:17" x14ac:dyDescent="0.2">
      <c r="A860" t="s">
        <v>17883</v>
      </c>
      <c r="B860" t="s">
        <v>87</v>
      </c>
      <c r="C860" t="s">
        <v>168</v>
      </c>
      <c r="D860" t="s">
        <v>17029</v>
      </c>
      <c r="E860" t="s">
        <v>79</v>
      </c>
      <c r="F860" t="s">
        <v>4881</v>
      </c>
      <c r="G860">
        <v>0</v>
      </c>
      <c r="H860">
        <v>5</v>
      </c>
      <c r="I860">
        <v>2</v>
      </c>
      <c r="J860">
        <v>3</v>
      </c>
      <c r="K860">
        <v>0</v>
      </c>
      <c r="L860">
        <v>0</v>
      </c>
      <c r="M860">
        <v>0</v>
      </c>
      <c r="N860">
        <v>0</v>
      </c>
      <c r="O860">
        <v>0</v>
      </c>
      <c r="P860">
        <v>0</v>
      </c>
      <c r="Q860">
        <v>0</v>
      </c>
    </row>
    <row r="861" spans="1:17" x14ac:dyDescent="0.2">
      <c r="A861" t="s">
        <v>17884</v>
      </c>
      <c r="B861" t="s">
        <v>87</v>
      </c>
      <c r="C861" t="s">
        <v>168</v>
      </c>
      <c r="D861" t="s">
        <v>17029</v>
      </c>
      <c r="E861" t="s">
        <v>79</v>
      </c>
      <c r="F861" t="s">
        <v>4883</v>
      </c>
      <c r="G861">
        <v>0</v>
      </c>
      <c r="H861">
        <v>5</v>
      </c>
      <c r="I861">
        <v>2</v>
      </c>
      <c r="J861">
        <v>3</v>
      </c>
      <c r="K861">
        <v>0</v>
      </c>
      <c r="L861">
        <v>0</v>
      </c>
      <c r="M861">
        <v>0</v>
      </c>
      <c r="N861">
        <v>0</v>
      </c>
      <c r="O861">
        <v>0</v>
      </c>
      <c r="P861">
        <v>0</v>
      </c>
      <c r="Q861">
        <v>0</v>
      </c>
    </row>
    <row r="862" spans="1:17" x14ac:dyDescent="0.2">
      <c r="A862" t="s">
        <v>17885</v>
      </c>
      <c r="B862" t="s">
        <v>87</v>
      </c>
      <c r="C862" t="s">
        <v>168</v>
      </c>
      <c r="D862" t="s">
        <v>17029</v>
      </c>
      <c r="E862" t="s">
        <v>79</v>
      </c>
      <c r="F862" t="s">
        <v>4885</v>
      </c>
      <c r="G862">
        <v>0</v>
      </c>
      <c r="H862">
        <v>0</v>
      </c>
      <c r="I862">
        <v>0</v>
      </c>
      <c r="J862">
        <v>0</v>
      </c>
      <c r="K862">
        <v>0</v>
      </c>
      <c r="L862">
        <v>0</v>
      </c>
      <c r="M862">
        <v>5</v>
      </c>
      <c r="N862">
        <v>0</v>
      </c>
      <c r="O862">
        <v>0</v>
      </c>
      <c r="P862">
        <v>0</v>
      </c>
      <c r="Q862">
        <v>0</v>
      </c>
    </row>
    <row r="863" spans="1:17" x14ac:dyDescent="0.2">
      <c r="A863" t="s">
        <v>17886</v>
      </c>
      <c r="B863" t="s">
        <v>87</v>
      </c>
      <c r="C863" t="s">
        <v>168</v>
      </c>
      <c r="D863" t="s">
        <v>17029</v>
      </c>
      <c r="E863" t="s">
        <v>79</v>
      </c>
      <c r="F863" t="s">
        <v>4887</v>
      </c>
      <c r="G863">
        <v>0</v>
      </c>
      <c r="H863">
        <v>5</v>
      </c>
      <c r="I863">
        <v>2</v>
      </c>
      <c r="J863">
        <v>3</v>
      </c>
      <c r="K863">
        <v>0</v>
      </c>
      <c r="L863">
        <v>0</v>
      </c>
      <c r="M863">
        <v>0</v>
      </c>
      <c r="N863">
        <v>0</v>
      </c>
      <c r="O863">
        <v>0</v>
      </c>
      <c r="P863">
        <v>0</v>
      </c>
      <c r="Q863">
        <v>0</v>
      </c>
    </row>
    <row r="864" spans="1:17" x14ac:dyDescent="0.2">
      <c r="A864" t="s">
        <v>17887</v>
      </c>
      <c r="B864" t="s">
        <v>87</v>
      </c>
      <c r="C864" t="s">
        <v>168</v>
      </c>
      <c r="D864" t="s">
        <v>17029</v>
      </c>
      <c r="E864" t="s">
        <v>79</v>
      </c>
      <c r="F864" t="s">
        <v>4889</v>
      </c>
      <c r="G864">
        <v>0</v>
      </c>
      <c r="H864">
        <v>0</v>
      </c>
      <c r="I864">
        <v>0</v>
      </c>
      <c r="J864">
        <v>0</v>
      </c>
      <c r="K864">
        <v>0</v>
      </c>
      <c r="L864">
        <v>0</v>
      </c>
      <c r="M864">
        <v>5</v>
      </c>
      <c r="N864">
        <v>0</v>
      </c>
      <c r="O864">
        <v>0</v>
      </c>
      <c r="P864">
        <v>0</v>
      </c>
      <c r="Q864">
        <v>0</v>
      </c>
    </row>
    <row r="865" spans="1:17" x14ac:dyDescent="0.2">
      <c r="A865" t="s">
        <v>17888</v>
      </c>
      <c r="B865" t="s">
        <v>87</v>
      </c>
      <c r="C865" t="s">
        <v>168</v>
      </c>
      <c r="D865" t="s">
        <v>17029</v>
      </c>
      <c r="E865" t="s">
        <v>79</v>
      </c>
      <c r="F865" t="s">
        <v>4871</v>
      </c>
      <c r="G865">
        <v>0</v>
      </c>
      <c r="H865">
        <v>0</v>
      </c>
      <c r="I865">
        <v>0</v>
      </c>
      <c r="J865">
        <v>0</v>
      </c>
      <c r="K865">
        <v>0</v>
      </c>
      <c r="L865">
        <v>0</v>
      </c>
      <c r="M865">
        <v>0</v>
      </c>
      <c r="N865">
        <v>3</v>
      </c>
      <c r="O865">
        <v>3</v>
      </c>
      <c r="P865">
        <v>0</v>
      </c>
      <c r="Q865">
        <v>0</v>
      </c>
    </row>
    <row r="866" spans="1:17" x14ac:dyDescent="0.2">
      <c r="A866" t="s">
        <v>17889</v>
      </c>
      <c r="B866" t="s">
        <v>87</v>
      </c>
      <c r="C866" t="s">
        <v>168</v>
      </c>
      <c r="D866" t="s">
        <v>17029</v>
      </c>
      <c r="E866" t="s">
        <v>79</v>
      </c>
      <c r="F866" t="s">
        <v>4873</v>
      </c>
      <c r="G866">
        <v>0</v>
      </c>
      <c r="H866">
        <v>0</v>
      </c>
      <c r="I866">
        <v>0</v>
      </c>
      <c r="J866">
        <v>0</v>
      </c>
      <c r="K866">
        <v>0</v>
      </c>
      <c r="L866">
        <v>0</v>
      </c>
      <c r="M866">
        <v>0</v>
      </c>
      <c r="N866">
        <v>2</v>
      </c>
      <c r="O866">
        <v>2</v>
      </c>
      <c r="P866">
        <v>0</v>
      </c>
      <c r="Q866">
        <v>0</v>
      </c>
    </row>
    <row r="867" spans="1:17" x14ac:dyDescent="0.2">
      <c r="A867" t="s">
        <v>17890</v>
      </c>
      <c r="B867" t="s">
        <v>87</v>
      </c>
      <c r="C867" t="s">
        <v>168</v>
      </c>
      <c r="D867" t="s">
        <v>17029</v>
      </c>
      <c r="E867" t="s">
        <v>79</v>
      </c>
      <c r="F867" t="s">
        <v>17019</v>
      </c>
      <c r="G867">
        <v>5</v>
      </c>
      <c r="H867">
        <v>0</v>
      </c>
      <c r="I867">
        <v>0</v>
      </c>
      <c r="J867">
        <v>0</v>
      </c>
      <c r="K867">
        <v>0</v>
      </c>
      <c r="L867">
        <v>0</v>
      </c>
      <c r="M867">
        <v>0</v>
      </c>
      <c r="N867">
        <v>0</v>
      </c>
      <c r="O867">
        <v>0</v>
      </c>
      <c r="P867">
        <v>0</v>
      </c>
      <c r="Q867">
        <v>0</v>
      </c>
    </row>
    <row r="868" spans="1:17" x14ac:dyDescent="0.2">
      <c r="A868" t="s">
        <v>17891</v>
      </c>
      <c r="B868" t="s">
        <v>87</v>
      </c>
      <c r="C868" t="s">
        <v>168</v>
      </c>
      <c r="D868" t="s">
        <v>17029</v>
      </c>
      <c r="E868" t="s">
        <v>81</v>
      </c>
      <c r="F868" t="s">
        <v>4875</v>
      </c>
      <c r="G868">
        <v>0</v>
      </c>
      <c r="H868">
        <v>10</v>
      </c>
      <c r="I868">
        <v>1</v>
      </c>
      <c r="J868">
        <v>8</v>
      </c>
      <c r="K868">
        <v>1</v>
      </c>
      <c r="L868">
        <v>0</v>
      </c>
      <c r="M868">
        <v>0</v>
      </c>
      <c r="N868">
        <v>0</v>
      </c>
      <c r="O868">
        <v>0</v>
      </c>
      <c r="P868">
        <v>0</v>
      </c>
      <c r="Q868">
        <v>0</v>
      </c>
    </row>
    <row r="869" spans="1:17" x14ac:dyDescent="0.2">
      <c r="A869" t="s">
        <v>17892</v>
      </c>
      <c r="B869" t="s">
        <v>87</v>
      </c>
      <c r="C869" t="s">
        <v>168</v>
      </c>
      <c r="D869" t="s">
        <v>17029</v>
      </c>
      <c r="E869" t="s">
        <v>81</v>
      </c>
      <c r="F869" t="s">
        <v>4877</v>
      </c>
      <c r="G869">
        <v>0</v>
      </c>
      <c r="H869">
        <v>10</v>
      </c>
      <c r="I869">
        <v>1</v>
      </c>
      <c r="J869">
        <v>8</v>
      </c>
      <c r="K869">
        <v>1</v>
      </c>
      <c r="L869">
        <v>0</v>
      </c>
      <c r="M869">
        <v>0</v>
      </c>
      <c r="N869">
        <v>0</v>
      </c>
      <c r="O869">
        <v>0</v>
      </c>
      <c r="P869">
        <v>0</v>
      </c>
      <c r="Q869">
        <v>0</v>
      </c>
    </row>
    <row r="870" spans="1:17" x14ac:dyDescent="0.2">
      <c r="A870" t="s">
        <v>17893</v>
      </c>
      <c r="B870" t="s">
        <v>87</v>
      </c>
      <c r="C870" t="s">
        <v>168</v>
      </c>
      <c r="D870" t="s">
        <v>17029</v>
      </c>
      <c r="E870" t="s">
        <v>81</v>
      </c>
      <c r="F870" t="s">
        <v>4879</v>
      </c>
      <c r="G870">
        <v>0</v>
      </c>
      <c r="H870">
        <v>0</v>
      </c>
      <c r="I870">
        <v>0</v>
      </c>
      <c r="J870">
        <v>0</v>
      </c>
      <c r="K870">
        <v>0</v>
      </c>
      <c r="L870">
        <v>0</v>
      </c>
      <c r="M870">
        <v>10</v>
      </c>
      <c r="N870">
        <v>0</v>
      </c>
      <c r="O870">
        <v>0</v>
      </c>
      <c r="P870">
        <v>0</v>
      </c>
      <c r="Q870">
        <v>0</v>
      </c>
    </row>
    <row r="871" spans="1:17" x14ac:dyDescent="0.2">
      <c r="A871" t="s">
        <v>17894</v>
      </c>
      <c r="B871" t="s">
        <v>87</v>
      </c>
      <c r="C871" t="s">
        <v>168</v>
      </c>
      <c r="D871" t="s">
        <v>17029</v>
      </c>
      <c r="E871" t="s">
        <v>81</v>
      </c>
      <c r="F871" t="s">
        <v>4881</v>
      </c>
      <c r="G871">
        <v>0</v>
      </c>
      <c r="H871">
        <v>10</v>
      </c>
      <c r="I871">
        <v>1</v>
      </c>
      <c r="J871">
        <v>8</v>
      </c>
      <c r="K871">
        <v>1</v>
      </c>
      <c r="L871">
        <v>0</v>
      </c>
      <c r="M871">
        <v>0</v>
      </c>
      <c r="N871">
        <v>0</v>
      </c>
      <c r="O871">
        <v>0</v>
      </c>
      <c r="P871">
        <v>0</v>
      </c>
      <c r="Q871">
        <v>0</v>
      </c>
    </row>
    <row r="872" spans="1:17" x14ac:dyDescent="0.2">
      <c r="A872" t="s">
        <v>17895</v>
      </c>
      <c r="B872" t="s">
        <v>87</v>
      </c>
      <c r="C872" t="s">
        <v>168</v>
      </c>
      <c r="D872" t="s">
        <v>17029</v>
      </c>
      <c r="E872" t="s">
        <v>81</v>
      </c>
      <c r="F872" t="s">
        <v>4883</v>
      </c>
      <c r="G872">
        <v>0</v>
      </c>
      <c r="H872">
        <v>10</v>
      </c>
      <c r="I872">
        <v>1</v>
      </c>
      <c r="J872">
        <v>8</v>
      </c>
      <c r="K872">
        <v>1</v>
      </c>
      <c r="L872">
        <v>0</v>
      </c>
      <c r="M872">
        <v>0</v>
      </c>
      <c r="N872">
        <v>0</v>
      </c>
      <c r="O872">
        <v>0</v>
      </c>
      <c r="P872">
        <v>0</v>
      </c>
      <c r="Q872">
        <v>0</v>
      </c>
    </row>
    <row r="873" spans="1:17" x14ac:dyDescent="0.2">
      <c r="A873" t="s">
        <v>17896</v>
      </c>
      <c r="B873" t="s">
        <v>87</v>
      </c>
      <c r="C873" t="s">
        <v>168</v>
      </c>
      <c r="D873" t="s">
        <v>17029</v>
      </c>
      <c r="E873" t="s">
        <v>81</v>
      </c>
      <c r="F873" t="s">
        <v>4885</v>
      </c>
      <c r="G873">
        <v>0</v>
      </c>
      <c r="H873">
        <v>0</v>
      </c>
      <c r="I873">
        <v>0</v>
      </c>
      <c r="J873">
        <v>0</v>
      </c>
      <c r="K873">
        <v>0</v>
      </c>
      <c r="L873">
        <v>0</v>
      </c>
      <c r="M873">
        <v>10</v>
      </c>
      <c r="N873">
        <v>0</v>
      </c>
      <c r="O873">
        <v>0</v>
      </c>
      <c r="P873">
        <v>0</v>
      </c>
      <c r="Q873">
        <v>0</v>
      </c>
    </row>
    <row r="874" spans="1:17" x14ac:dyDescent="0.2">
      <c r="A874" t="s">
        <v>17897</v>
      </c>
      <c r="B874" t="s">
        <v>87</v>
      </c>
      <c r="C874" t="s">
        <v>168</v>
      </c>
      <c r="D874" t="s">
        <v>17029</v>
      </c>
      <c r="E874" t="s">
        <v>81</v>
      </c>
      <c r="F874" t="s">
        <v>4887</v>
      </c>
      <c r="G874">
        <v>0</v>
      </c>
      <c r="H874">
        <v>10</v>
      </c>
      <c r="I874">
        <v>1</v>
      </c>
      <c r="J874">
        <v>8</v>
      </c>
      <c r="K874">
        <v>1</v>
      </c>
      <c r="L874">
        <v>0</v>
      </c>
      <c r="M874">
        <v>0</v>
      </c>
      <c r="N874">
        <v>0</v>
      </c>
      <c r="O874">
        <v>0</v>
      </c>
      <c r="P874">
        <v>0</v>
      </c>
      <c r="Q874">
        <v>0</v>
      </c>
    </row>
    <row r="875" spans="1:17" x14ac:dyDescent="0.2">
      <c r="A875" t="s">
        <v>17898</v>
      </c>
      <c r="B875" t="s">
        <v>87</v>
      </c>
      <c r="C875" t="s">
        <v>168</v>
      </c>
      <c r="D875" t="s">
        <v>17029</v>
      </c>
      <c r="E875" t="s">
        <v>81</v>
      </c>
      <c r="F875" t="s">
        <v>4889</v>
      </c>
      <c r="G875">
        <v>0</v>
      </c>
      <c r="H875">
        <v>0</v>
      </c>
      <c r="I875">
        <v>0</v>
      </c>
      <c r="J875">
        <v>0</v>
      </c>
      <c r="K875">
        <v>0</v>
      </c>
      <c r="L875">
        <v>0</v>
      </c>
      <c r="M875">
        <v>10</v>
      </c>
      <c r="N875">
        <v>0</v>
      </c>
      <c r="O875">
        <v>0</v>
      </c>
      <c r="P875">
        <v>0</v>
      </c>
      <c r="Q875">
        <v>0</v>
      </c>
    </row>
    <row r="876" spans="1:17" x14ac:dyDescent="0.2">
      <c r="A876" t="s">
        <v>17899</v>
      </c>
      <c r="B876" t="s">
        <v>87</v>
      </c>
      <c r="C876" t="s">
        <v>168</v>
      </c>
      <c r="D876" t="s">
        <v>17029</v>
      </c>
      <c r="E876" t="s">
        <v>81</v>
      </c>
      <c r="F876" t="s">
        <v>4871</v>
      </c>
      <c r="G876">
        <v>0</v>
      </c>
      <c r="H876">
        <v>0</v>
      </c>
      <c r="I876">
        <v>0</v>
      </c>
      <c r="J876">
        <v>0</v>
      </c>
      <c r="K876">
        <v>0</v>
      </c>
      <c r="L876">
        <v>0</v>
      </c>
      <c r="M876">
        <v>0</v>
      </c>
      <c r="N876">
        <v>8</v>
      </c>
      <c r="O876">
        <v>7</v>
      </c>
      <c r="P876">
        <v>1</v>
      </c>
      <c r="Q876">
        <v>0</v>
      </c>
    </row>
    <row r="877" spans="1:17" x14ac:dyDescent="0.2">
      <c r="A877" t="s">
        <v>17900</v>
      </c>
      <c r="B877" t="s">
        <v>87</v>
      </c>
      <c r="C877" t="s">
        <v>168</v>
      </c>
      <c r="D877" t="s">
        <v>17029</v>
      </c>
      <c r="E877" t="s">
        <v>81</v>
      </c>
      <c r="F877" t="s">
        <v>4873</v>
      </c>
      <c r="G877">
        <v>0</v>
      </c>
      <c r="H877">
        <v>0</v>
      </c>
      <c r="I877">
        <v>0</v>
      </c>
      <c r="J877">
        <v>0</v>
      </c>
      <c r="K877">
        <v>0</v>
      </c>
      <c r="L877">
        <v>0</v>
      </c>
      <c r="M877">
        <v>0</v>
      </c>
      <c r="N877">
        <v>7</v>
      </c>
      <c r="O877">
        <v>6</v>
      </c>
      <c r="P877">
        <v>1</v>
      </c>
      <c r="Q877">
        <v>0</v>
      </c>
    </row>
    <row r="878" spans="1:17" x14ac:dyDescent="0.2">
      <c r="A878" t="s">
        <v>17901</v>
      </c>
      <c r="B878" t="s">
        <v>87</v>
      </c>
      <c r="C878" t="s">
        <v>168</v>
      </c>
      <c r="D878" t="s">
        <v>17029</v>
      </c>
      <c r="E878" t="s">
        <v>81</v>
      </c>
      <c r="F878" t="s">
        <v>17019</v>
      </c>
      <c r="G878">
        <v>10</v>
      </c>
      <c r="H878">
        <v>0</v>
      </c>
      <c r="I878">
        <v>0</v>
      </c>
      <c r="J878">
        <v>0</v>
      </c>
      <c r="K878">
        <v>0</v>
      </c>
      <c r="L878">
        <v>0</v>
      </c>
      <c r="M878">
        <v>0</v>
      </c>
      <c r="N878">
        <v>0</v>
      </c>
      <c r="O878">
        <v>0</v>
      </c>
      <c r="P878">
        <v>0</v>
      </c>
      <c r="Q878">
        <v>0</v>
      </c>
    </row>
    <row r="879" spans="1:17" x14ac:dyDescent="0.2">
      <c r="A879" t="s">
        <v>17902</v>
      </c>
      <c r="B879" t="s">
        <v>87</v>
      </c>
      <c r="C879" t="s">
        <v>169</v>
      </c>
      <c r="D879" t="s">
        <v>17029</v>
      </c>
      <c r="E879" t="s">
        <v>79</v>
      </c>
      <c r="F879" t="s">
        <v>4875</v>
      </c>
      <c r="G879">
        <v>0</v>
      </c>
      <c r="H879">
        <v>7</v>
      </c>
      <c r="I879">
        <v>0</v>
      </c>
      <c r="J879">
        <v>7</v>
      </c>
      <c r="K879">
        <v>0</v>
      </c>
      <c r="L879">
        <v>0</v>
      </c>
      <c r="M879">
        <v>0</v>
      </c>
      <c r="N879">
        <v>0</v>
      </c>
      <c r="O879">
        <v>0</v>
      </c>
      <c r="P879">
        <v>0</v>
      </c>
      <c r="Q879">
        <v>0</v>
      </c>
    </row>
    <row r="880" spans="1:17" x14ac:dyDescent="0.2">
      <c r="A880" t="s">
        <v>17903</v>
      </c>
      <c r="B880" t="s">
        <v>87</v>
      </c>
      <c r="C880" t="s">
        <v>169</v>
      </c>
      <c r="D880" t="s">
        <v>17029</v>
      </c>
      <c r="E880" t="s">
        <v>79</v>
      </c>
      <c r="F880" t="s">
        <v>4877</v>
      </c>
      <c r="G880">
        <v>0</v>
      </c>
      <c r="H880">
        <v>7</v>
      </c>
      <c r="I880">
        <v>0</v>
      </c>
      <c r="J880">
        <v>7</v>
      </c>
      <c r="K880">
        <v>0</v>
      </c>
      <c r="L880">
        <v>0</v>
      </c>
      <c r="M880">
        <v>0</v>
      </c>
      <c r="N880">
        <v>0</v>
      </c>
      <c r="O880">
        <v>0</v>
      </c>
      <c r="P880">
        <v>0</v>
      </c>
      <c r="Q880">
        <v>0</v>
      </c>
    </row>
    <row r="881" spans="1:17" x14ac:dyDescent="0.2">
      <c r="A881" t="s">
        <v>17904</v>
      </c>
      <c r="B881" t="s">
        <v>87</v>
      </c>
      <c r="C881" t="s">
        <v>169</v>
      </c>
      <c r="D881" t="s">
        <v>17029</v>
      </c>
      <c r="E881" t="s">
        <v>79</v>
      </c>
      <c r="F881" t="s">
        <v>4879</v>
      </c>
      <c r="G881">
        <v>0</v>
      </c>
      <c r="H881">
        <v>0</v>
      </c>
      <c r="I881">
        <v>0</v>
      </c>
      <c r="J881">
        <v>0</v>
      </c>
      <c r="K881">
        <v>0</v>
      </c>
      <c r="L881">
        <v>0</v>
      </c>
      <c r="M881">
        <v>7</v>
      </c>
      <c r="N881">
        <v>0</v>
      </c>
      <c r="O881">
        <v>0</v>
      </c>
      <c r="P881">
        <v>0</v>
      </c>
      <c r="Q881">
        <v>0</v>
      </c>
    </row>
    <row r="882" spans="1:17" x14ac:dyDescent="0.2">
      <c r="A882" t="s">
        <v>17905</v>
      </c>
      <c r="B882" t="s">
        <v>87</v>
      </c>
      <c r="C882" t="s">
        <v>169</v>
      </c>
      <c r="D882" t="s">
        <v>17029</v>
      </c>
      <c r="E882" t="s">
        <v>79</v>
      </c>
      <c r="F882" t="s">
        <v>4881</v>
      </c>
      <c r="G882">
        <v>0</v>
      </c>
      <c r="H882">
        <v>7</v>
      </c>
      <c r="I882">
        <v>0</v>
      </c>
      <c r="J882">
        <v>7</v>
      </c>
      <c r="K882">
        <v>0</v>
      </c>
      <c r="L882">
        <v>0</v>
      </c>
      <c r="M882">
        <v>0</v>
      </c>
      <c r="N882">
        <v>0</v>
      </c>
      <c r="O882">
        <v>0</v>
      </c>
      <c r="P882">
        <v>0</v>
      </c>
      <c r="Q882">
        <v>0</v>
      </c>
    </row>
    <row r="883" spans="1:17" x14ac:dyDescent="0.2">
      <c r="A883" t="s">
        <v>17906</v>
      </c>
      <c r="B883" t="s">
        <v>87</v>
      </c>
      <c r="C883" t="s">
        <v>169</v>
      </c>
      <c r="D883" t="s">
        <v>17029</v>
      </c>
      <c r="E883" t="s">
        <v>79</v>
      </c>
      <c r="F883" t="s">
        <v>4883</v>
      </c>
      <c r="G883">
        <v>0</v>
      </c>
      <c r="H883">
        <v>7</v>
      </c>
      <c r="I883">
        <v>0</v>
      </c>
      <c r="J883">
        <v>7</v>
      </c>
      <c r="K883">
        <v>0</v>
      </c>
      <c r="L883">
        <v>0</v>
      </c>
      <c r="M883">
        <v>0</v>
      </c>
      <c r="N883">
        <v>0</v>
      </c>
      <c r="O883">
        <v>0</v>
      </c>
      <c r="P883">
        <v>0</v>
      </c>
      <c r="Q883">
        <v>0</v>
      </c>
    </row>
    <row r="884" spans="1:17" x14ac:dyDescent="0.2">
      <c r="A884" t="s">
        <v>17907</v>
      </c>
      <c r="B884" t="s">
        <v>87</v>
      </c>
      <c r="C884" t="s">
        <v>169</v>
      </c>
      <c r="D884" t="s">
        <v>17029</v>
      </c>
      <c r="E884" t="s">
        <v>79</v>
      </c>
      <c r="F884" t="s">
        <v>4885</v>
      </c>
      <c r="G884">
        <v>0</v>
      </c>
      <c r="H884">
        <v>0</v>
      </c>
      <c r="I884">
        <v>0</v>
      </c>
      <c r="J884">
        <v>0</v>
      </c>
      <c r="K884">
        <v>0</v>
      </c>
      <c r="L884">
        <v>0</v>
      </c>
      <c r="M884">
        <v>7</v>
      </c>
      <c r="N884">
        <v>0</v>
      </c>
      <c r="O884">
        <v>0</v>
      </c>
      <c r="P884">
        <v>0</v>
      </c>
      <c r="Q884">
        <v>0</v>
      </c>
    </row>
    <row r="885" spans="1:17" x14ac:dyDescent="0.2">
      <c r="A885" t="s">
        <v>17908</v>
      </c>
      <c r="B885" t="s">
        <v>87</v>
      </c>
      <c r="C885" t="s">
        <v>169</v>
      </c>
      <c r="D885" t="s">
        <v>17029</v>
      </c>
      <c r="E885" t="s">
        <v>79</v>
      </c>
      <c r="F885" t="s">
        <v>4887</v>
      </c>
      <c r="G885">
        <v>0</v>
      </c>
      <c r="H885">
        <v>7</v>
      </c>
      <c r="I885">
        <v>0</v>
      </c>
      <c r="J885">
        <v>7</v>
      </c>
      <c r="K885">
        <v>0</v>
      </c>
      <c r="L885">
        <v>0</v>
      </c>
      <c r="M885">
        <v>0</v>
      </c>
      <c r="N885">
        <v>0</v>
      </c>
      <c r="O885">
        <v>0</v>
      </c>
      <c r="P885">
        <v>0</v>
      </c>
      <c r="Q885">
        <v>0</v>
      </c>
    </row>
    <row r="886" spans="1:17" x14ac:dyDescent="0.2">
      <c r="A886" t="s">
        <v>17909</v>
      </c>
      <c r="B886" t="s">
        <v>87</v>
      </c>
      <c r="C886" t="s">
        <v>169</v>
      </c>
      <c r="D886" t="s">
        <v>17029</v>
      </c>
      <c r="E886" t="s">
        <v>79</v>
      </c>
      <c r="F886" t="s">
        <v>4889</v>
      </c>
      <c r="G886">
        <v>0</v>
      </c>
      <c r="H886">
        <v>0</v>
      </c>
      <c r="I886">
        <v>0</v>
      </c>
      <c r="J886">
        <v>0</v>
      </c>
      <c r="K886">
        <v>0</v>
      </c>
      <c r="L886">
        <v>0</v>
      </c>
      <c r="M886">
        <v>7</v>
      </c>
      <c r="N886">
        <v>0</v>
      </c>
      <c r="O886">
        <v>0</v>
      </c>
      <c r="P886">
        <v>0</v>
      </c>
      <c r="Q886">
        <v>0</v>
      </c>
    </row>
    <row r="887" spans="1:17" x14ac:dyDescent="0.2">
      <c r="A887" t="s">
        <v>17910</v>
      </c>
      <c r="B887" t="s">
        <v>87</v>
      </c>
      <c r="C887" t="s">
        <v>169</v>
      </c>
      <c r="D887" t="s">
        <v>17029</v>
      </c>
      <c r="E887" t="s">
        <v>79</v>
      </c>
      <c r="F887" t="s">
        <v>4871</v>
      </c>
      <c r="G887">
        <v>0</v>
      </c>
      <c r="H887">
        <v>0</v>
      </c>
      <c r="I887">
        <v>0</v>
      </c>
      <c r="J887">
        <v>0</v>
      </c>
      <c r="K887">
        <v>0</v>
      </c>
      <c r="L887">
        <v>0</v>
      </c>
      <c r="M887">
        <v>0</v>
      </c>
      <c r="N887">
        <v>4</v>
      </c>
      <c r="O887">
        <v>4</v>
      </c>
      <c r="P887">
        <v>0</v>
      </c>
      <c r="Q887">
        <v>0</v>
      </c>
    </row>
    <row r="888" spans="1:17" x14ac:dyDescent="0.2">
      <c r="A888" t="s">
        <v>17911</v>
      </c>
      <c r="B888" t="s">
        <v>87</v>
      </c>
      <c r="C888" t="s">
        <v>169</v>
      </c>
      <c r="D888" t="s">
        <v>17029</v>
      </c>
      <c r="E888" t="s">
        <v>79</v>
      </c>
      <c r="F888" t="s">
        <v>4873</v>
      </c>
      <c r="G888">
        <v>0</v>
      </c>
      <c r="H888">
        <v>0</v>
      </c>
      <c r="I888">
        <v>0</v>
      </c>
      <c r="J888">
        <v>0</v>
      </c>
      <c r="K888">
        <v>0</v>
      </c>
      <c r="L888">
        <v>0</v>
      </c>
      <c r="M888">
        <v>0</v>
      </c>
      <c r="N888">
        <v>4</v>
      </c>
      <c r="O888">
        <v>4</v>
      </c>
      <c r="P888">
        <v>0</v>
      </c>
      <c r="Q888">
        <v>0</v>
      </c>
    </row>
    <row r="889" spans="1:17" x14ac:dyDescent="0.2">
      <c r="A889" t="s">
        <v>17912</v>
      </c>
      <c r="B889" t="s">
        <v>87</v>
      </c>
      <c r="C889" t="s">
        <v>169</v>
      </c>
      <c r="D889" t="s">
        <v>17029</v>
      </c>
      <c r="E889" t="s">
        <v>79</v>
      </c>
      <c r="F889" t="s">
        <v>17019</v>
      </c>
      <c r="G889">
        <v>7</v>
      </c>
      <c r="H889">
        <v>0</v>
      </c>
      <c r="I889">
        <v>0</v>
      </c>
      <c r="J889">
        <v>0</v>
      </c>
      <c r="K889">
        <v>0</v>
      </c>
      <c r="L889">
        <v>0</v>
      </c>
      <c r="M889">
        <v>0</v>
      </c>
      <c r="N889">
        <v>0</v>
      </c>
      <c r="O889">
        <v>0</v>
      </c>
      <c r="P889">
        <v>0</v>
      </c>
      <c r="Q889">
        <v>0</v>
      </c>
    </row>
    <row r="890" spans="1:17" x14ac:dyDescent="0.2">
      <c r="A890" t="s">
        <v>17913</v>
      </c>
      <c r="B890" t="s">
        <v>87</v>
      </c>
      <c r="C890" t="s">
        <v>169</v>
      </c>
      <c r="D890" t="s">
        <v>17029</v>
      </c>
      <c r="E890" t="s">
        <v>81</v>
      </c>
      <c r="F890" t="s">
        <v>4875</v>
      </c>
      <c r="G890">
        <v>0</v>
      </c>
      <c r="H890">
        <v>4</v>
      </c>
      <c r="I890">
        <v>1</v>
      </c>
      <c r="J890">
        <v>2</v>
      </c>
      <c r="K890">
        <v>0</v>
      </c>
      <c r="L890">
        <v>1</v>
      </c>
      <c r="M890">
        <v>0</v>
      </c>
      <c r="N890">
        <v>0</v>
      </c>
      <c r="O890">
        <v>0</v>
      </c>
      <c r="P890">
        <v>0</v>
      </c>
      <c r="Q890">
        <v>0</v>
      </c>
    </row>
    <row r="891" spans="1:17" x14ac:dyDescent="0.2">
      <c r="A891" t="s">
        <v>17914</v>
      </c>
      <c r="B891" t="s">
        <v>87</v>
      </c>
      <c r="C891" t="s">
        <v>169</v>
      </c>
      <c r="D891" t="s">
        <v>17029</v>
      </c>
      <c r="E891" t="s">
        <v>81</v>
      </c>
      <c r="F891" t="s">
        <v>4877</v>
      </c>
      <c r="G891">
        <v>0</v>
      </c>
      <c r="H891">
        <v>4</v>
      </c>
      <c r="I891">
        <v>1</v>
      </c>
      <c r="J891">
        <v>2</v>
      </c>
      <c r="K891">
        <v>0</v>
      </c>
      <c r="L891">
        <v>1</v>
      </c>
      <c r="M891">
        <v>0</v>
      </c>
      <c r="N891">
        <v>0</v>
      </c>
      <c r="O891">
        <v>0</v>
      </c>
      <c r="P891">
        <v>0</v>
      </c>
      <c r="Q891">
        <v>0</v>
      </c>
    </row>
    <row r="892" spans="1:17" x14ac:dyDescent="0.2">
      <c r="A892" t="s">
        <v>17915</v>
      </c>
      <c r="B892" t="s">
        <v>87</v>
      </c>
      <c r="C892" t="s">
        <v>169</v>
      </c>
      <c r="D892" t="s">
        <v>17029</v>
      </c>
      <c r="E892" t="s">
        <v>81</v>
      </c>
      <c r="F892" t="s">
        <v>4879</v>
      </c>
      <c r="G892">
        <v>0</v>
      </c>
      <c r="H892">
        <v>0</v>
      </c>
      <c r="I892">
        <v>0</v>
      </c>
      <c r="J892">
        <v>0</v>
      </c>
      <c r="K892">
        <v>0</v>
      </c>
      <c r="L892">
        <v>0</v>
      </c>
      <c r="M892">
        <v>4</v>
      </c>
      <c r="N892">
        <v>0</v>
      </c>
      <c r="O892">
        <v>0</v>
      </c>
      <c r="P892">
        <v>0</v>
      </c>
      <c r="Q892">
        <v>0</v>
      </c>
    </row>
    <row r="893" spans="1:17" x14ac:dyDescent="0.2">
      <c r="A893" t="s">
        <v>17916</v>
      </c>
      <c r="B893" t="s">
        <v>87</v>
      </c>
      <c r="C893" t="s">
        <v>169</v>
      </c>
      <c r="D893" t="s">
        <v>17029</v>
      </c>
      <c r="E893" t="s">
        <v>81</v>
      </c>
      <c r="F893" t="s">
        <v>4881</v>
      </c>
      <c r="G893">
        <v>0</v>
      </c>
      <c r="H893">
        <v>4</v>
      </c>
      <c r="I893">
        <v>1</v>
      </c>
      <c r="J893">
        <v>2</v>
      </c>
      <c r="K893">
        <v>0</v>
      </c>
      <c r="L893">
        <v>1</v>
      </c>
      <c r="M893">
        <v>0</v>
      </c>
      <c r="N893">
        <v>0</v>
      </c>
      <c r="O893">
        <v>0</v>
      </c>
      <c r="P893">
        <v>0</v>
      </c>
      <c r="Q893">
        <v>0</v>
      </c>
    </row>
    <row r="894" spans="1:17" x14ac:dyDescent="0.2">
      <c r="A894" t="s">
        <v>17917</v>
      </c>
      <c r="B894" t="s">
        <v>87</v>
      </c>
      <c r="C894" t="s">
        <v>169</v>
      </c>
      <c r="D894" t="s">
        <v>17029</v>
      </c>
      <c r="E894" t="s">
        <v>81</v>
      </c>
      <c r="F894" t="s">
        <v>4883</v>
      </c>
      <c r="G894">
        <v>0</v>
      </c>
      <c r="H894">
        <v>4</v>
      </c>
      <c r="I894">
        <v>1</v>
      </c>
      <c r="J894">
        <v>2</v>
      </c>
      <c r="K894">
        <v>0</v>
      </c>
      <c r="L894">
        <v>1</v>
      </c>
      <c r="M894">
        <v>0</v>
      </c>
      <c r="N894">
        <v>0</v>
      </c>
      <c r="O894">
        <v>0</v>
      </c>
      <c r="P894">
        <v>0</v>
      </c>
      <c r="Q894">
        <v>0</v>
      </c>
    </row>
    <row r="895" spans="1:17" x14ac:dyDescent="0.2">
      <c r="A895" t="s">
        <v>17918</v>
      </c>
      <c r="B895" t="s">
        <v>87</v>
      </c>
      <c r="C895" t="s">
        <v>169</v>
      </c>
      <c r="D895" t="s">
        <v>17029</v>
      </c>
      <c r="E895" t="s">
        <v>81</v>
      </c>
      <c r="F895" t="s">
        <v>4885</v>
      </c>
      <c r="G895">
        <v>0</v>
      </c>
      <c r="H895">
        <v>0</v>
      </c>
      <c r="I895">
        <v>0</v>
      </c>
      <c r="J895">
        <v>0</v>
      </c>
      <c r="K895">
        <v>0</v>
      </c>
      <c r="L895">
        <v>0</v>
      </c>
      <c r="M895">
        <v>4</v>
      </c>
      <c r="N895">
        <v>0</v>
      </c>
      <c r="O895">
        <v>0</v>
      </c>
      <c r="P895">
        <v>0</v>
      </c>
      <c r="Q895">
        <v>0</v>
      </c>
    </row>
    <row r="896" spans="1:17" x14ac:dyDescent="0.2">
      <c r="A896" t="s">
        <v>17919</v>
      </c>
      <c r="B896" t="s">
        <v>87</v>
      </c>
      <c r="C896" t="s">
        <v>169</v>
      </c>
      <c r="D896" t="s">
        <v>17029</v>
      </c>
      <c r="E896" t="s">
        <v>81</v>
      </c>
      <c r="F896" t="s">
        <v>4887</v>
      </c>
      <c r="G896">
        <v>0</v>
      </c>
      <c r="H896">
        <v>4</v>
      </c>
      <c r="I896">
        <v>1</v>
      </c>
      <c r="J896">
        <v>2</v>
      </c>
      <c r="K896">
        <v>0</v>
      </c>
      <c r="L896">
        <v>1</v>
      </c>
      <c r="M896">
        <v>0</v>
      </c>
      <c r="N896">
        <v>0</v>
      </c>
      <c r="O896">
        <v>0</v>
      </c>
      <c r="P896">
        <v>0</v>
      </c>
      <c r="Q896">
        <v>0</v>
      </c>
    </row>
    <row r="897" spans="1:17" x14ac:dyDescent="0.2">
      <c r="A897" t="s">
        <v>17920</v>
      </c>
      <c r="B897" t="s">
        <v>87</v>
      </c>
      <c r="C897" t="s">
        <v>169</v>
      </c>
      <c r="D897" t="s">
        <v>17029</v>
      </c>
      <c r="E897" t="s">
        <v>81</v>
      </c>
      <c r="F897" t="s">
        <v>4889</v>
      </c>
      <c r="G897">
        <v>0</v>
      </c>
      <c r="H897">
        <v>0</v>
      </c>
      <c r="I897">
        <v>0</v>
      </c>
      <c r="J897">
        <v>0</v>
      </c>
      <c r="K897">
        <v>0</v>
      </c>
      <c r="L897">
        <v>0</v>
      </c>
      <c r="M897">
        <v>4</v>
      </c>
      <c r="N897">
        <v>0</v>
      </c>
      <c r="O897">
        <v>0</v>
      </c>
      <c r="P897">
        <v>0</v>
      </c>
      <c r="Q897">
        <v>0</v>
      </c>
    </row>
    <row r="898" spans="1:17" x14ac:dyDescent="0.2">
      <c r="A898" t="s">
        <v>17921</v>
      </c>
      <c r="B898" t="s">
        <v>87</v>
      </c>
      <c r="C898" t="s">
        <v>169</v>
      </c>
      <c r="D898" t="s">
        <v>17029</v>
      </c>
      <c r="E898" t="s">
        <v>81</v>
      </c>
      <c r="F898" t="s">
        <v>4871</v>
      </c>
      <c r="G898">
        <v>0</v>
      </c>
      <c r="H898">
        <v>0</v>
      </c>
      <c r="I898">
        <v>0</v>
      </c>
      <c r="J898">
        <v>0</v>
      </c>
      <c r="K898">
        <v>0</v>
      </c>
      <c r="L898">
        <v>0</v>
      </c>
      <c r="M898">
        <v>0</v>
      </c>
      <c r="N898">
        <v>2</v>
      </c>
      <c r="O898">
        <v>2</v>
      </c>
      <c r="P898">
        <v>0</v>
      </c>
      <c r="Q898">
        <v>0</v>
      </c>
    </row>
    <row r="899" spans="1:17" x14ac:dyDescent="0.2">
      <c r="A899" t="s">
        <v>17922</v>
      </c>
      <c r="B899" t="s">
        <v>87</v>
      </c>
      <c r="C899" t="s">
        <v>169</v>
      </c>
      <c r="D899" t="s">
        <v>17029</v>
      </c>
      <c r="E899" t="s">
        <v>81</v>
      </c>
      <c r="F899" t="s">
        <v>4873</v>
      </c>
      <c r="G899">
        <v>0</v>
      </c>
      <c r="H899">
        <v>0</v>
      </c>
      <c r="I899">
        <v>0</v>
      </c>
      <c r="J899">
        <v>0</v>
      </c>
      <c r="K899">
        <v>0</v>
      </c>
      <c r="L899">
        <v>0</v>
      </c>
      <c r="M899">
        <v>0</v>
      </c>
      <c r="N899">
        <v>2</v>
      </c>
      <c r="O899">
        <v>2</v>
      </c>
      <c r="P899">
        <v>0</v>
      </c>
      <c r="Q899">
        <v>0</v>
      </c>
    </row>
    <row r="900" spans="1:17" x14ac:dyDescent="0.2">
      <c r="A900" t="s">
        <v>17923</v>
      </c>
      <c r="B900" t="s">
        <v>87</v>
      </c>
      <c r="C900" t="s">
        <v>169</v>
      </c>
      <c r="D900" t="s">
        <v>17029</v>
      </c>
      <c r="E900" t="s">
        <v>81</v>
      </c>
      <c r="F900" t="s">
        <v>17019</v>
      </c>
      <c r="G900">
        <v>4</v>
      </c>
      <c r="H900">
        <v>0</v>
      </c>
      <c r="I900">
        <v>0</v>
      </c>
      <c r="J900">
        <v>0</v>
      </c>
      <c r="K900">
        <v>0</v>
      </c>
      <c r="L900">
        <v>0</v>
      </c>
      <c r="M900">
        <v>0</v>
      </c>
      <c r="N900">
        <v>0</v>
      </c>
      <c r="O900">
        <v>0</v>
      </c>
      <c r="P900">
        <v>0</v>
      </c>
      <c r="Q900">
        <v>0</v>
      </c>
    </row>
    <row r="901" spans="1:17" x14ac:dyDescent="0.2">
      <c r="A901" t="s">
        <v>17924</v>
      </c>
      <c r="B901" t="s">
        <v>87</v>
      </c>
      <c r="C901" t="s">
        <v>169</v>
      </c>
      <c r="D901" t="s">
        <v>17025</v>
      </c>
      <c r="E901" t="s">
        <v>79</v>
      </c>
      <c r="F901" t="s">
        <v>17019</v>
      </c>
      <c r="G901">
        <v>2</v>
      </c>
      <c r="H901">
        <v>0</v>
      </c>
      <c r="I901">
        <v>0</v>
      </c>
      <c r="J901">
        <v>0</v>
      </c>
      <c r="K901">
        <v>0</v>
      </c>
      <c r="L901">
        <v>0</v>
      </c>
      <c r="M901">
        <v>0</v>
      </c>
      <c r="N901">
        <v>0</v>
      </c>
      <c r="O901">
        <v>0</v>
      </c>
      <c r="P901">
        <v>0</v>
      </c>
      <c r="Q901">
        <v>0</v>
      </c>
    </row>
    <row r="902" spans="1:17" x14ac:dyDescent="0.2">
      <c r="A902" t="s">
        <v>17925</v>
      </c>
      <c r="B902" t="s">
        <v>87</v>
      </c>
      <c r="C902" t="s">
        <v>169</v>
      </c>
      <c r="D902" t="s">
        <v>17025</v>
      </c>
      <c r="E902" t="s">
        <v>81</v>
      </c>
      <c r="F902" t="s">
        <v>17019</v>
      </c>
      <c r="G902">
        <v>2</v>
      </c>
      <c r="H902">
        <v>0</v>
      </c>
      <c r="I902">
        <v>0</v>
      </c>
      <c r="J902">
        <v>0</v>
      </c>
      <c r="K902">
        <v>0</v>
      </c>
      <c r="L902">
        <v>0</v>
      </c>
      <c r="M902">
        <v>0</v>
      </c>
      <c r="N902">
        <v>0</v>
      </c>
      <c r="O902">
        <v>0</v>
      </c>
      <c r="P902">
        <v>0</v>
      </c>
      <c r="Q902">
        <v>0</v>
      </c>
    </row>
    <row r="903" spans="1:17" x14ac:dyDescent="0.2">
      <c r="A903" t="s">
        <v>17926</v>
      </c>
      <c r="B903" t="s">
        <v>87</v>
      </c>
      <c r="C903" t="s">
        <v>170</v>
      </c>
      <c r="D903" t="s">
        <v>17029</v>
      </c>
      <c r="E903" t="s">
        <v>79</v>
      </c>
      <c r="F903" t="s">
        <v>4875</v>
      </c>
      <c r="G903">
        <v>0</v>
      </c>
      <c r="H903">
        <v>32</v>
      </c>
      <c r="I903">
        <v>6</v>
      </c>
      <c r="J903">
        <v>20</v>
      </c>
      <c r="K903">
        <v>3</v>
      </c>
      <c r="L903">
        <v>3</v>
      </c>
      <c r="M903">
        <v>0</v>
      </c>
      <c r="N903">
        <v>0</v>
      </c>
      <c r="O903">
        <v>0</v>
      </c>
      <c r="P903">
        <v>0</v>
      </c>
      <c r="Q903">
        <v>0</v>
      </c>
    </row>
    <row r="904" spans="1:17" x14ac:dyDescent="0.2">
      <c r="A904" t="s">
        <v>17927</v>
      </c>
      <c r="B904" t="s">
        <v>87</v>
      </c>
      <c r="C904" t="s">
        <v>170</v>
      </c>
      <c r="D904" t="s">
        <v>17029</v>
      </c>
      <c r="E904" t="s">
        <v>79</v>
      </c>
      <c r="F904" t="s">
        <v>4877</v>
      </c>
      <c r="G904">
        <v>0</v>
      </c>
      <c r="H904">
        <v>32</v>
      </c>
      <c r="I904">
        <v>4</v>
      </c>
      <c r="J904">
        <v>20</v>
      </c>
      <c r="K904">
        <v>4</v>
      </c>
      <c r="L904">
        <v>4</v>
      </c>
      <c r="M904">
        <v>0</v>
      </c>
      <c r="N904">
        <v>0</v>
      </c>
      <c r="O904">
        <v>0</v>
      </c>
      <c r="P904">
        <v>0</v>
      </c>
      <c r="Q904">
        <v>0</v>
      </c>
    </row>
    <row r="905" spans="1:17" x14ac:dyDescent="0.2">
      <c r="A905" t="s">
        <v>17928</v>
      </c>
      <c r="B905" t="s">
        <v>87</v>
      </c>
      <c r="C905" t="s">
        <v>170</v>
      </c>
      <c r="D905" t="s">
        <v>17029</v>
      </c>
      <c r="E905" t="s">
        <v>79</v>
      </c>
      <c r="F905" t="s">
        <v>4879</v>
      </c>
      <c r="G905">
        <v>0</v>
      </c>
      <c r="H905">
        <v>0</v>
      </c>
      <c r="I905">
        <v>0</v>
      </c>
      <c r="J905">
        <v>0</v>
      </c>
      <c r="K905">
        <v>0</v>
      </c>
      <c r="L905">
        <v>0</v>
      </c>
      <c r="M905">
        <v>32</v>
      </c>
      <c r="N905">
        <v>0</v>
      </c>
      <c r="O905">
        <v>0</v>
      </c>
      <c r="P905">
        <v>0</v>
      </c>
      <c r="Q905">
        <v>0</v>
      </c>
    </row>
    <row r="906" spans="1:17" x14ac:dyDescent="0.2">
      <c r="A906" t="s">
        <v>17929</v>
      </c>
      <c r="B906" t="s">
        <v>87</v>
      </c>
      <c r="C906" t="s">
        <v>170</v>
      </c>
      <c r="D906" t="s">
        <v>17029</v>
      </c>
      <c r="E906" t="s">
        <v>79</v>
      </c>
      <c r="F906" t="s">
        <v>4881</v>
      </c>
      <c r="G906">
        <v>0</v>
      </c>
      <c r="H906">
        <v>32</v>
      </c>
      <c r="I906">
        <v>4</v>
      </c>
      <c r="J906">
        <v>20</v>
      </c>
      <c r="K906">
        <v>4</v>
      </c>
      <c r="L906">
        <v>4</v>
      </c>
      <c r="M906">
        <v>0</v>
      </c>
      <c r="N906">
        <v>0</v>
      </c>
      <c r="O906">
        <v>0</v>
      </c>
      <c r="P906">
        <v>0</v>
      </c>
      <c r="Q906">
        <v>0</v>
      </c>
    </row>
    <row r="907" spans="1:17" x14ac:dyDescent="0.2">
      <c r="A907" t="s">
        <v>17930</v>
      </c>
      <c r="B907" t="s">
        <v>87</v>
      </c>
      <c r="C907" t="s">
        <v>170</v>
      </c>
      <c r="D907" t="s">
        <v>17029</v>
      </c>
      <c r="E907" t="s">
        <v>79</v>
      </c>
      <c r="F907" t="s">
        <v>4883</v>
      </c>
      <c r="G907">
        <v>0</v>
      </c>
      <c r="H907">
        <v>32</v>
      </c>
      <c r="I907">
        <v>4</v>
      </c>
      <c r="J907">
        <v>20</v>
      </c>
      <c r="K907">
        <v>4</v>
      </c>
      <c r="L907">
        <v>4</v>
      </c>
      <c r="M907">
        <v>0</v>
      </c>
      <c r="N907">
        <v>0</v>
      </c>
      <c r="O907">
        <v>0</v>
      </c>
      <c r="P907">
        <v>0</v>
      </c>
      <c r="Q907">
        <v>0</v>
      </c>
    </row>
    <row r="908" spans="1:17" x14ac:dyDescent="0.2">
      <c r="A908" t="s">
        <v>17931</v>
      </c>
      <c r="B908" t="s">
        <v>87</v>
      </c>
      <c r="C908" t="s">
        <v>170</v>
      </c>
      <c r="D908" t="s">
        <v>17029</v>
      </c>
      <c r="E908" t="s">
        <v>79</v>
      </c>
      <c r="F908" t="s">
        <v>4885</v>
      </c>
      <c r="G908">
        <v>0</v>
      </c>
      <c r="H908">
        <v>0</v>
      </c>
      <c r="I908">
        <v>0</v>
      </c>
      <c r="J908">
        <v>0</v>
      </c>
      <c r="K908">
        <v>0</v>
      </c>
      <c r="L908">
        <v>0</v>
      </c>
      <c r="M908">
        <v>32</v>
      </c>
      <c r="N908">
        <v>0</v>
      </c>
      <c r="O908">
        <v>0</v>
      </c>
      <c r="P908">
        <v>0</v>
      </c>
      <c r="Q908">
        <v>0</v>
      </c>
    </row>
    <row r="909" spans="1:17" x14ac:dyDescent="0.2">
      <c r="A909" t="s">
        <v>17932</v>
      </c>
      <c r="B909" t="s">
        <v>87</v>
      </c>
      <c r="C909" t="s">
        <v>170</v>
      </c>
      <c r="D909" t="s">
        <v>17029</v>
      </c>
      <c r="E909" t="s">
        <v>79</v>
      </c>
      <c r="F909" t="s">
        <v>4887</v>
      </c>
      <c r="G909">
        <v>0</v>
      </c>
      <c r="H909">
        <v>32</v>
      </c>
      <c r="I909">
        <v>4</v>
      </c>
      <c r="J909">
        <v>21</v>
      </c>
      <c r="K909">
        <v>4</v>
      </c>
      <c r="L909">
        <v>3</v>
      </c>
      <c r="M909">
        <v>0</v>
      </c>
      <c r="N909">
        <v>0</v>
      </c>
      <c r="O909">
        <v>0</v>
      </c>
      <c r="P909">
        <v>0</v>
      </c>
      <c r="Q909">
        <v>0</v>
      </c>
    </row>
    <row r="910" spans="1:17" x14ac:dyDescent="0.2">
      <c r="A910" t="s">
        <v>17933</v>
      </c>
      <c r="B910" t="s">
        <v>87</v>
      </c>
      <c r="C910" t="s">
        <v>170</v>
      </c>
      <c r="D910" t="s">
        <v>17029</v>
      </c>
      <c r="E910" t="s">
        <v>79</v>
      </c>
      <c r="F910" t="s">
        <v>4889</v>
      </c>
      <c r="G910">
        <v>0</v>
      </c>
      <c r="H910">
        <v>0</v>
      </c>
      <c r="I910">
        <v>0</v>
      </c>
      <c r="J910">
        <v>0</v>
      </c>
      <c r="K910">
        <v>0</v>
      </c>
      <c r="L910">
        <v>0</v>
      </c>
      <c r="M910">
        <v>32</v>
      </c>
      <c r="N910">
        <v>0</v>
      </c>
      <c r="O910">
        <v>0</v>
      </c>
      <c r="P910">
        <v>0</v>
      </c>
      <c r="Q910">
        <v>0</v>
      </c>
    </row>
    <row r="911" spans="1:17" x14ac:dyDescent="0.2">
      <c r="A911" t="s">
        <v>17934</v>
      </c>
      <c r="B911" t="s">
        <v>87</v>
      </c>
      <c r="C911" t="s">
        <v>170</v>
      </c>
      <c r="D911" t="s">
        <v>17029</v>
      </c>
      <c r="E911" t="s">
        <v>79</v>
      </c>
      <c r="F911" t="s">
        <v>4871</v>
      </c>
      <c r="G911">
        <v>0</v>
      </c>
      <c r="H911">
        <v>0</v>
      </c>
      <c r="I911">
        <v>0</v>
      </c>
      <c r="J911">
        <v>0</v>
      </c>
      <c r="K911">
        <v>0</v>
      </c>
      <c r="L911">
        <v>0</v>
      </c>
      <c r="M911">
        <v>0</v>
      </c>
      <c r="N911">
        <v>26</v>
      </c>
      <c r="O911">
        <v>23</v>
      </c>
      <c r="P911">
        <v>0</v>
      </c>
      <c r="Q911">
        <v>3</v>
      </c>
    </row>
    <row r="912" spans="1:17" x14ac:dyDescent="0.2">
      <c r="A912" t="s">
        <v>17935</v>
      </c>
      <c r="B912" t="s">
        <v>87</v>
      </c>
      <c r="C912" t="s">
        <v>170</v>
      </c>
      <c r="D912" t="s">
        <v>17029</v>
      </c>
      <c r="E912" t="s">
        <v>79</v>
      </c>
      <c r="F912" t="s">
        <v>4873</v>
      </c>
      <c r="G912">
        <v>0</v>
      </c>
      <c r="H912">
        <v>0</v>
      </c>
      <c r="I912">
        <v>0</v>
      </c>
      <c r="J912">
        <v>0</v>
      </c>
      <c r="K912">
        <v>0</v>
      </c>
      <c r="L912">
        <v>0</v>
      </c>
      <c r="M912">
        <v>0</v>
      </c>
      <c r="N912">
        <v>23</v>
      </c>
      <c r="O912">
        <v>20</v>
      </c>
      <c r="P912">
        <v>0</v>
      </c>
      <c r="Q912">
        <v>3</v>
      </c>
    </row>
    <row r="913" spans="1:17" x14ac:dyDescent="0.2">
      <c r="A913" t="s">
        <v>17936</v>
      </c>
      <c r="B913" t="s">
        <v>87</v>
      </c>
      <c r="C913" t="s">
        <v>170</v>
      </c>
      <c r="D913" t="s">
        <v>17029</v>
      </c>
      <c r="E913" t="s">
        <v>79</v>
      </c>
      <c r="F913" t="s">
        <v>17019</v>
      </c>
      <c r="G913">
        <v>32</v>
      </c>
      <c r="H913">
        <v>0</v>
      </c>
      <c r="I913">
        <v>0</v>
      </c>
      <c r="J913">
        <v>0</v>
      </c>
      <c r="K913">
        <v>0</v>
      </c>
      <c r="L913">
        <v>0</v>
      </c>
      <c r="M913">
        <v>0</v>
      </c>
      <c r="N913">
        <v>0</v>
      </c>
      <c r="O913">
        <v>0</v>
      </c>
      <c r="P913">
        <v>0</v>
      </c>
      <c r="Q913">
        <v>0</v>
      </c>
    </row>
    <row r="914" spans="1:17" x14ac:dyDescent="0.2">
      <c r="A914" t="s">
        <v>17937</v>
      </c>
      <c r="B914" t="s">
        <v>87</v>
      </c>
      <c r="C914" t="s">
        <v>170</v>
      </c>
      <c r="D914" t="s">
        <v>17029</v>
      </c>
      <c r="E914" t="s">
        <v>81</v>
      </c>
      <c r="F914" t="s">
        <v>4875</v>
      </c>
      <c r="G914">
        <v>0</v>
      </c>
      <c r="H914">
        <v>18</v>
      </c>
      <c r="I914">
        <v>1</v>
      </c>
      <c r="J914">
        <v>13</v>
      </c>
      <c r="K914">
        <v>0</v>
      </c>
      <c r="L914">
        <v>4</v>
      </c>
      <c r="M914">
        <v>0</v>
      </c>
      <c r="N914">
        <v>0</v>
      </c>
      <c r="O914">
        <v>0</v>
      </c>
      <c r="P914">
        <v>0</v>
      </c>
      <c r="Q914">
        <v>0</v>
      </c>
    </row>
    <row r="915" spans="1:17" x14ac:dyDescent="0.2">
      <c r="A915" t="s">
        <v>17938</v>
      </c>
      <c r="B915" t="s">
        <v>87</v>
      </c>
      <c r="C915" t="s">
        <v>170</v>
      </c>
      <c r="D915" t="s">
        <v>17029</v>
      </c>
      <c r="E915" t="s">
        <v>81</v>
      </c>
      <c r="F915" t="s">
        <v>4877</v>
      </c>
      <c r="G915">
        <v>0</v>
      </c>
      <c r="H915">
        <v>18</v>
      </c>
      <c r="I915">
        <v>1</v>
      </c>
      <c r="J915">
        <v>11</v>
      </c>
      <c r="K915">
        <v>1</v>
      </c>
      <c r="L915">
        <v>5</v>
      </c>
      <c r="M915">
        <v>0</v>
      </c>
      <c r="N915">
        <v>0</v>
      </c>
      <c r="O915">
        <v>0</v>
      </c>
      <c r="P915">
        <v>0</v>
      </c>
      <c r="Q915">
        <v>0</v>
      </c>
    </row>
    <row r="916" spans="1:17" x14ac:dyDescent="0.2">
      <c r="A916" t="s">
        <v>17939</v>
      </c>
      <c r="B916" t="s">
        <v>87</v>
      </c>
      <c r="C916" t="s">
        <v>170</v>
      </c>
      <c r="D916" t="s">
        <v>17029</v>
      </c>
      <c r="E916" t="s">
        <v>81</v>
      </c>
      <c r="F916" t="s">
        <v>4879</v>
      </c>
      <c r="G916">
        <v>0</v>
      </c>
      <c r="H916">
        <v>0</v>
      </c>
      <c r="I916">
        <v>0</v>
      </c>
      <c r="J916">
        <v>0</v>
      </c>
      <c r="K916">
        <v>0</v>
      </c>
      <c r="L916">
        <v>0</v>
      </c>
      <c r="M916">
        <v>18</v>
      </c>
      <c r="N916">
        <v>0</v>
      </c>
      <c r="O916">
        <v>0</v>
      </c>
      <c r="P916">
        <v>0</v>
      </c>
      <c r="Q916">
        <v>0</v>
      </c>
    </row>
    <row r="917" spans="1:17" x14ac:dyDescent="0.2">
      <c r="A917" t="s">
        <v>17940</v>
      </c>
      <c r="B917" t="s">
        <v>87</v>
      </c>
      <c r="C917" t="s">
        <v>170</v>
      </c>
      <c r="D917" t="s">
        <v>17029</v>
      </c>
      <c r="E917" t="s">
        <v>81</v>
      </c>
      <c r="F917" t="s">
        <v>4881</v>
      </c>
      <c r="G917">
        <v>0</v>
      </c>
      <c r="H917">
        <v>18</v>
      </c>
      <c r="I917">
        <v>1</v>
      </c>
      <c r="J917">
        <v>11</v>
      </c>
      <c r="K917">
        <v>1</v>
      </c>
      <c r="L917">
        <v>5</v>
      </c>
      <c r="M917">
        <v>0</v>
      </c>
      <c r="N917">
        <v>0</v>
      </c>
      <c r="O917">
        <v>0</v>
      </c>
      <c r="P917">
        <v>0</v>
      </c>
      <c r="Q917">
        <v>0</v>
      </c>
    </row>
    <row r="918" spans="1:17" x14ac:dyDescent="0.2">
      <c r="A918" t="s">
        <v>17941</v>
      </c>
      <c r="B918" t="s">
        <v>87</v>
      </c>
      <c r="C918" t="s">
        <v>170</v>
      </c>
      <c r="D918" t="s">
        <v>17029</v>
      </c>
      <c r="E918" t="s">
        <v>81</v>
      </c>
      <c r="F918" t="s">
        <v>4883</v>
      </c>
      <c r="G918">
        <v>0</v>
      </c>
      <c r="H918">
        <v>18</v>
      </c>
      <c r="I918">
        <v>1</v>
      </c>
      <c r="J918">
        <v>12</v>
      </c>
      <c r="K918">
        <v>0</v>
      </c>
      <c r="L918">
        <v>5</v>
      </c>
      <c r="M918">
        <v>0</v>
      </c>
      <c r="N918">
        <v>0</v>
      </c>
      <c r="O918">
        <v>0</v>
      </c>
      <c r="P918">
        <v>0</v>
      </c>
      <c r="Q918">
        <v>0</v>
      </c>
    </row>
    <row r="919" spans="1:17" x14ac:dyDescent="0.2">
      <c r="A919" t="s">
        <v>17942</v>
      </c>
      <c r="B919" t="s">
        <v>87</v>
      </c>
      <c r="C919" t="s">
        <v>170</v>
      </c>
      <c r="D919" t="s">
        <v>17029</v>
      </c>
      <c r="E919" t="s">
        <v>81</v>
      </c>
      <c r="F919" t="s">
        <v>4885</v>
      </c>
      <c r="G919">
        <v>0</v>
      </c>
      <c r="H919">
        <v>0</v>
      </c>
      <c r="I919">
        <v>0</v>
      </c>
      <c r="J919">
        <v>0</v>
      </c>
      <c r="K919">
        <v>0</v>
      </c>
      <c r="L919">
        <v>0</v>
      </c>
      <c r="M919">
        <v>18</v>
      </c>
      <c r="N919">
        <v>0</v>
      </c>
      <c r="O919">
        <v>0</v>
      </c>
      <c r="P919">
        <v>0</v>
      </c>
      <c r="Q919">
        <v>0</v>
      </c>
    </row>
    <row r="920" spans="1:17" x14ac:dyDescent="0.2">
      <c r="A920" t="s">
        <v>17943</v>
      </c>
      <c r="B920" t="s">
        <v>87</v>
      </c>
      <c r="C920" t="s">
        <v>170</v>
      </c>
      <c r="D920" t="s">
        <v>17029</v>
      </c>
      <c r="E920" t="s">
        <v>81</v>
      </c>
      <c r="F920" t="s">
        <v>4887</v>
      </c>
      <c r="G920">
        <v>0</v>
      </c>
      <c r="H920">
        <v>18</v>
      </c>
      <c r="I920">
        <v>1</v>
      </c>
      <c r="J920">
        <v>12</v>
      </c>
      <c r="K920">
        <v>1</v>
      </c>
      <c r="L920">
        <v>4</v>
      </c>
      <c r="M920">
        <v>0</v>
      </c>
      <c r="N920">
        <v>0</v>
      </c>
      <c r="O920">
        <v>0</v>
      </c>
      <c r="P920">
        <v>0</v>
      </c>
      <c r="Q920">
        <v>0</v>
      </c>
    </row>
    <row r="921" spans="1:17" x14ac:dyDescent="0.2">
      <c r="A921" t="s">
        <v>17944</v>
      </c>
      <c r="B921" t="s">
        <v>87</v>
      </c>
      <c r="C921" t="s">
        <v>170</v>
      </c>
      <c r="D921" t="s">
        <v>17029</v>
      </c>
      <c r="E921" t="s">
        <v>81</v>
      </c>
      <c r="F921" t="s">
        <v>4889</v>
      </c>
      <c r="G921">
        <v>0</v>
      </c>
      <c r="H921">
        <v>0</v>
      </c>
      <c r="I921">
        <v>0</v>
      </c>
      <c r="J921">
        <v>0</v>
      </c>
      <c r="K921">
        <v>0</v>
      </c>
      <c r="L921">
        <v>0</v>
      </c>
      <c r="M921">
        <v>18</v>
      </c>
      <c r="N921">
        <v>0</v>
      </c>
      <c r="O921">
        <v>0</v>
      </c>
      <c r="P921">
        <v>0</v>
      </c>
      <c r="Q921">
        <v>0</v>
      </c>
    </row>
    <row r="922" spans="1:17" x14ac:dyDescent="0.2">
      <c r="A922" t="s">
        <v>17945</v>
      </c>
      <c r="B922" t="s">
        <v>87</v>
      </c>
      <c r="C922" t="s">
        <v>170</v>
      </c>
      <c r="D922" t="s">
        <v>17029</v>
      </c>
      <c r="E922" t="s">
        <v>81</v>
      </c>
      <c r="F922" t="s">
        <v>4871</v>
      </c>
      <c r="G922">
        <v>0</v>
      </c>
      <c r="H922">
        <v>0</v>
      </c>
      <c r="I922">
        <v>0</v>
      </c>
      <c r="J922">
        <v>0</v>
      </c>
      <c r="K922">
        <v>0</v>
      </c>
      <c r="L922">
        <v>0</v>
      </c>
      <c r="M922">
        <v>0</v>
      </c>
      <c r="N922">
        <v>15</v>
      </c>
      <c r="O922">
        <v>10</v>
      </c>
      <c r="P922">
        <v>1</v>
      </c>
      <c r="Q922">
        <v>4</v>
      </c>
    </row>
    <row r="923" spans="1:17" x14ac:dyDescent="0.2">
      <c r="A923" t="s">
        <v>17946</v>
      </c>
      <c r="B923" t="s">
        <v>87</v>
      </c>
      <c r="C923" t="s">
        <v>170</v>
      </c>
      <c r="D923" t="s">
        <v>17029</v>
      </c>
      <c r="E923" t="s">
        <v>81</v>
      </c>
      <c r="F923" t="s">
        <v>4873</v>
      </c>
      <c r="G923">
        <v>0</v>
      </c>
      <c r="H923">
        <v>0</v>
      </c>
      <c r="I923">
        <v>0</v>
      </c>
      <c r="J923">
        <v>0</v>
      </c>
      <c r="K923">
        <v>0</v>
      </c>
      <c r="L923">
        <v>0</v>
      </c>
      <c r="M923">
        <v>0</v>
      </c>
      <c r="N923">
        <v>15</v>
      </c>
      <c r="O923">
        <v>10</v>
      </c>
      <c r="P923">
        <v>1</v>
      </c>
      <c r="Q923">
        <v>4</v>
      </c>
    </row>
    <row r="924" spans="1:17" x14ac:dyDescent="0.2">
      <c r="A924" t="s">
        <v>17947</v>
      </c>
      <c r="B924" t="s">
        <v>87</v>
      </c>
      <c r="C924" t="s">
        <v>170</v>
      </c>
      <c r="D924" t="s">
        <v>17029</v>
      </c>
      <c r="E924" t="s">
        <v>81</v>
      </c>
      <c r="F924" t="s">
        <v>17019</v>
      </c>
      <c r="G924">
        <v>18</v>
      </c>
      <c r="H924">
        <v>0</v>
      </c>
      <c r="I924">
        <v>0</v>
      </c>
      <c r="J924">
        <v>0</v>
      </c>
      <c r="K924">
        <v>0</v>
      </c>
      <c r="L924">
        <v>0</v>
      </c>
      <c r="M924">
        <v>0</v>
      </c>
      <c r="N924">
        <v>0</v>
      </c>
      <c r="O924">
        <v>0</v>
      </c>
      <c r="P924">
        <v>0</v>
      </c>
      <c r="Q924">
        <v>0</v>
      </c>
    </row>
    <row r="925" spans="1:17" x14ac:dyDescent="0.2">
      <c r="A925" t="s">
        <v>17948</v>
      </c>
      <c r="B925" t="s">
        <v>87</v>
      </c>
      <c r="C925" t="s">
        <v>170</v>
      </c>
      <c r="D925" t="s">
        <v>17025</v>
      </c>
      <c r="E925" t="s">
        <v>79</v>
      </c>
      <c r="F925" t="s">
        <v>17019</v>
      </c>
      <c r="G925">
        <v>5</v>
      </c>
      <c r="H925">
        <v>0</v>
      </c>
      <c r="I925">
        <v>0</v>
      </c>
      <c r="J925">
        <v>0</v>
      </c>
      <c r="K925">
        <v>0</v>
      </c>
      <c r="L925">
        <v>0</v>
      </c>
      <c r="M925">
        <v>0</v>
      </c>
      <c r="N925">
        <v>0</v>
      </c>
      <c r="O925">
        <v>0</v>
      </c>
      <c r="P925">
        <v>0</v>
      </c>
      <c r="Q925">
        <v>0</v>
      </c>
    </row>
    <row r="926" spans="1:17" x14ac:dyDescent="0.2">
      <c r="A926" t="s">
        <v>17949</v>
      </c>
      <c r="B926" t="s">
        <v>87</v>
      </c>
      <c r="C926" t="s">
        <v>225</v>
      </c>
      <c r="D926" t="s">
        <v>17029</v>
      </c>
      <c r="E926" t="s">
        <v>79</v>
      </c>
      <c r="F926" t="s">
        <v>4881</v>
      </c>
      <c r="G926">
        <v>0</v>
      </c>
      <c r="H926">
        <v>13</v>
      </c>
      <c r="I926">
        <v>5</v>
      </c>
      <c r="J926">
        <v>8</v>
      </c>
      <c r="K926">
        <v>0</v>
      </c>
      <c r="L926">
        <v>0</v>
      </c>
      <c r="M926">
        <v>0</v>
      </c>
      <c r="N926">
        <v>0</v>
      </c>
      <c r="O926">
        <v>0</v>
      </c>
      <c r="P926">
        <v>0</v>
      </c>
      <c r="Q926">
        <v>0</v>
      </c>
    </row>
    <row r="927" spans="1:17" x14ac:dyDescent="0.2">
      <c r="A927" t="s">
        <v>17950</v>
      </c>
      <c r="B927" t="s">
        <v>87</v>
      </c>
      <c r="C927" t="s">
        <v>225</v>
      </c>
      <c r="D927" t="s">
        <v>17029</v>
      </c>
      <c r="E927" t="s">
        <v>79</v>
      </c>
      <c r="F927" t="s">
        <v>4883</v>
      </c>
      <c r="G927">
        <v>0</v>
      </c>
      <c r="H927">
        <v>13</v>
      </c>
      <c r="I927">
        <v>5</v>
      </c>
      <c r="J927">
        <v>8</v>
      </c>
      <c r="K927">
        <v>0</v>
      </c>
      <c r="L927">
        <v>0</v>
      </c>
      <c r="M927">
        <v>0</v>
      </c>
      <c r="N927">
        <v>0</v>
      </c>
      <c r="O927">
        <v>0</v>
      </c>
      <c r="P927">
        <v>0</v>
      </c>
      <c r="Q927">
        <v>0</v>
      </c>
    </row>
    <row r="928" spans="1:17" x14ac:dyDescent="0.2">
      <c r="A928" t="s">
        <v>17951</v>
      </c>
      <c r="B928" t="s">
        <v>87</v>
      </c>
      <c r="C928" t="s">
        <v>225</v>
      </c>
      <c r="D928" t="s">
        <v>17029</v>
      </c>
      <c r="E928" t="s">
        <v>79</v>
      </c>
      <c r="F928" t="s">
        <v>4885</v>
      </c>
      <c r="G928">
        <v>0</v>
      </c>
      <c r="H928">
        <v>0</v>
      </c>
      <c r="I928">
        <v>0</v>
      </c>
      <c r="J928">
        <v>0</v>
      </c>
      <c r="K928">
        <v>0</v>
      </c>
      <c r="L928">
        <v>0</v>
      </c>
      <c r="M928">
        <v>13</v>
      </c>
      <c r="N928">
        <v>0</v>
      </c>
      <c r="O928">
        <v>0</v>
      </c>
      <c r="P928">
        <v>0</v>
      </c>
      <c r="Q928">
        <v>0</v>
      </c>
    </row>
    <row r="929" spans="1:17" x14ac:dyDescent="0.2">
      <c r="A929" t="s">
        <v>17952</v>
      </c>
      <c r="B929" t="s">
        <v>87</v>
      </c>
      <c r="C929" t="s">
        <v>225</v>
      </c>
      <c r="D929" t="s">
        <v>17029</v>
      </c>
      <c r="E929" t="s">
        <v>79</v>
      </c>
      <c r="F929" t="s">
        <v>4887</v>
      </c>
      <c r="G929">
        <v>0</v>
      </c>
      <c r="H929">
        <v>13</v>
      </c>
      <c r="I929">
        <v>5</v>
      </c>
      <c r="J929">
        <v>8</v>
      </c>
      <c r="K929">
        <v>0</v>
      </c>
      <c r="L929">
        <v>0</v>
      </c>
      <c r="M929">
        <v>0</v>
      </c>
      <c r="N929">
        <v>0</v>
      </c>
      <c r="O929">
        <v>0</v>
      </c>
      <c r="P929">
        <v>0</v>
      </c>
      <c r="Q929">
        <v>0</v>
      </c>
    </row>
    <row r="930" spans="1:17" x14ac:dyDescent="0.2">
      <c r="A930" t="s">
        <v>17953</v>
      </c>
      <c r="B930" t="s">
        <v>87</v>
      </c>
      <c r="C930" t="s">
        <v>225</v>
      </c>
      <c r="D930" t="s">
        <v>17029</v>
      </c>
      <c r="E930" t="s">
        <v>79</v>
      </c>
      <c r="F930" t="s">
        <v>4889</v>
      </c>
      <c r="G930">
        <v>0</v>
      </c>
      <c r="H930">
        <v>0</v>
      </c>
      <c r="I930">
        <v>0</v>
      </c>
      <c r="J930">
        <v>0</v>
      </c>
      <c r="K930">
        <v>0</v>
      </c>
      <c r="L930">
        <v>0</v>
      </c>
      <c r="M930">
        <v>13</v>
      </c>
      <c r="N930">
        <v>0</v>
      </c>
      <c r="O930">
        <v>0</v>
      </c>
      <c r="P930">
        <v>0</v>
      </c>
      <c r="Q930">
        <v>0</v>
      </c>
    </row>
    <row r="931" spans="1:17" x14ac:dyDescent="0.2">
      <c r="A931" t="s">
        <v>17954</v>
      </c>
      <c r="B931" t="s">
        <v>87</v>
      </c>
      <c r="C931" t="s">
        <v>225</v>
      </c>
      <c r="D931" t="s">
        <v>17029</v>
      </c>
      <c r="E931" t="s">
        <v>79</v>
      </c>
      <c r="F931" t="s">
        <v>4871</v>
      </c>
      <c r="G931">
        <v>0</v>
      </c>
      <c r="H931">
        <v>0</v>
      </c>
      <c r="I931">
        <v>0</v>
      </c>
      <c r="J931">
        <v>0</v>
      </c>
      <c r="K931">
        <v>0</v>
      </c>
      <c r="L931">
        <v>0</v>
      </c>
      <c r="M931">
        <v>0</v>
      </c>
      <c r="N931">
        <v>10</v>
      </c>
      <c r="O931">
        <v>10</v>
      </c>
      <c r="P931">
        <v>0</v>
      </c>
      <c r="Q931">
        <v>0</v>
      </c>
    </row>
    <row r="932" spans="1:17" x14ac:dyDescent="0.2">
      <c r="A932" t="s">
        <v>17955</v>
      </c>
      <c r="B932" t="s">
        <v>87</v>
      </c>
      <c r="C932" t="s">
        <v>225</v>
      </c>
      <c r="D932" t="s">
        <v>17029</v>
      </c>
      <c r="E932" t="s">
        <v>79</v>
      </c>
      <c r="F932" t="s">
        <v>4873</v>
      </c>
      <c r="G932">
        <v>0</v>
      </c>
      <c r="H932">
        <v>0</v>
      </c>
      <c r="I932">
        <v>0</v>
      </c>
      <c r="J932">
        <v>0</v>
      </c>
      <c r="K932">
        <v>0</v>
      </c>
      <c r="L932">
        <v>0</v>
      </c>
      <c r="M932">
        <v>0</v>
      </c>
      <c r="N932">
        <v>5</v>
      </c>
      <c r="O932">
        <v>5</v>
      </c>
      <c r="P932">
        <v>0</v>
      </c>
      <c r="Q932">
        <v>0</v>
      </c>
    </row>
    <row r="933" spans="1:17" x14ac:dyDescent="0.2">
      <c r="A933" t="s">
        <v>17956</v>
      </c>
      <c r="B933" t="s">
        <v>87</v>
      </c>
      <c r="C933" t="s">
        <v>225</v>
      </c>
      <c r="D933" t="s">
        <v>17029</v>
      </c>
      <c r="E933" t="s">
        <v>79</v>
      </c>
      <c r="F933" t="s">
        <v>17019</v>
      </c>
      <c r="G933">
        <v>13</v>
      </c>
      <c r="H933">
        <v>0</v>
      </c>
      <c r="I933">
        <v>0</v>
      </c>
      <c r="J933">
        <v>0</v>
      </c>
      <c r="K933">
        <v>0</v>
      </c>
      <c r="L933">
        <v>0</v>
      </c>
      <c r="M933">
        <v>0</v>
      </c>
      <c r="N933">
        <v>0</v>
      </c>
      <c r="O933">
        <v>0</v>
      </c>
      <c r="P933">
        <v>0</v>
      </c>
      <c r="Q933">
        <v>0</v>
      </c>
    </row>
    <row r="934" spans="1:17" x14ac:dyDescent="0.2">
      <c r="A934" t="s">
        <v>17957</v>
      </c>
      <c r="B934" t="s">
        <v>87</v>
      </c>
      <c r="C934" t="s">
        <v>225</v>
      </c>
      <c r="D934" t="s">
        <v>17029</v>
      </c>
      <c r="E934" t="s">
        <v>81</v>
      </c>
      <c r="F934" t="s">
        <v>4875</v>
      </c>
      <c r="G934">
        <v>0</v>
      </c>
      <c r="H934">
        <v>12</v>
      </c>
      <c r="I934">
        <v>0</v>
      </c>
      <c r="J934">
        <v>9</v>
      </c>
      <c r="K934">
        <v>1</v>
      </c>
      <c r="L934">
        <v>2</v>
      </c>
      <c r="M934">
        <v>0</v>
      </c>
      <c r="N934">
        <v>0</v>
      </c>
      <c r="O934">
        <v>0</v>
      </c>
      <c r="P934">
        <v>0</v>
      </c>
      <c r="Q934">
        <v>0</v>
      </c>
    </row>
    <row r="935" spans="1:17" x14ac:dyDescent="0.2">
      <c r="A935" t="s">
        <v>17958</v>
      </c>
      <c r="B935" t="s">
        <v>87</v>
      </c>
      <c r="C935" t="s">
        <v>225</v>
      </c>
      <c r="D935" t="s">
        <v>17029</v>
      </c>
      <c r="E935" t="s">
        <v>81</v>
      </c>
      <c r="F935" t="s">
        <v>4877</v>
      </c>
      <c r="G935">
        <v>0</v>
      </c>
      <c r="H935">
        <v>12</v>
      </c>
      <c r="I935">
        <v>0</v>
      </c>
      <c r="J935">
        <v>8</v>
      </c>
      <c r="K935">
        <v>2</v>
      </c>
      <c r="L935">
        <v>2</v>
      </c>
      <c r="M935">
        <v>0</v>
      </c>
      <c r="N935">
        <v>0</v>
      </c>
      <c r="O935">
        <v>0</v>
      </c>
      <c r="P935">
        <v>0</v>
      </c>
      <c r="Q935">
        <v>0</v>
      </c>
    </row>
    <row r="936" spans="1:17" x14ac:dyDescent="0.2">
      <c r="A936" t="s">
        <v>17959</v>
      </c>
      <c r="B936" t="s">
        <v>87</v>
      </c>
      <c r="C936" t="s">
        <v>225</v>
      </c>
      <c r="D936" t="s">
        <v>17029</v>
      </c>
      <c r="E936" t="s">
        <v>81</v>
      </c>
      <c r="F936" t="s">
        <v>4879</v>
      </c>
      <c r="G936">
        <v>0</v>
      </c>
      <c r="H936">
        <v>0</v>
      </c>
      <c r="I936">
        <v>0</v>
      </c>
      <c r="J936">
        <v>0</v>
      </c>
      <c r="K936">
        <v>0</v>
      </c>
      <c r="L936">
        <v>0</v>
      </c>
      <c r="M936">
        <v>12</v>
      </c>
      <c r="N936">
        <v>0</v>
      </c>
      <c r="O936">
        <v>0</v>
      </c>
      <c r="P936">
        <v>0</v>
      </c>
      <c r="Q936">
        <v>0</v>
      </c>
    </row>
    <row r="937" spans="1:17" x14ac:dyDescent="0.2">
      <c r="A937" t="s">
        <v>17960</v>
      </c>
      <c r="B937" t="s">
        <v>87</v>
      </c>
      <c r="C937" t="s">
        <v>225</v>
      </c>
      <c r="D937" t="s">
        <v>17029</v>
      </c>
      <c r="E937" t="s">
        <v>81</v>
      </c>
      <c r="F937" t="s">
        <v>4881</v>
      </c>
      <c r="G937">
        <v>0</v>
      </c>
      <c r="H937">
        <v>12</v>
      </c>
      <c r="I937">
        <v>0</v>
      </c>
      <c r="J937">
        <v>8</v>
      </c>
      <c r="K937">
        <v>2</v>
      </c>
      <c r="L937">
        <v>2</v>
      </c>
      <c r="M937">
        <v>0</v>
      </c>
      <c r="N937">
        <v>0</v>
      </c>
      <c r="O937">
        <v>0</v>
      </c>
      <c r="P937">
        <v>0</v>
      </c>
      <c r="Q937">
        <v>0</v>
      </c>
    </row>
    <row r="938" spans="1:17" x14ac:dyDescent="0.2">
      <c r="A938" t="s">
        <v>17961</v>
      </c>
      <c r="B938" t="s">
        <v>87</v>
      </c>
      <c r="C938" t="s">
        <v>225</v>
      </c>
      <c r="D938" t="s">
        <v>17029</v>
      </c>
      <c r="E938" t="s">
        <v>81</v>
      </c>
      <c r="F938" t="s">
        <v>4883</v>
      </c>
      <c r="G938">
        <v>0</v>
      </c>
      <c r="H938">
        <v>12</v>
      </c>
      <c r="I938">
        <v>0</v>
      </c>
      <c r="J938">
        <v>9</v>
      </c>
      <c r="K938">
        <v>1</v>
      </c>
      <c r="L938">
        <v>2</v>
      </c>
      <c r="M938">
        <v>0</v>
      </c>
      <c r="N938">
        <v>0</v>
      </c>
      <c r="O938">
        <v>0</v>
      </c>
      <c r="P938">
        <v>0</v>
      </c>
      <c r="Q938">
        <v>0</v>
      </c>
    </row>
    <row r="939" spans="1:17" x14ac:dyDescent="0.2">
      <c r="A939" t="s">
        <v>17962</v>
      </c>
      <c r="B939" t="s">
        <v>87</v>
      </c>
      <c r="C939" t="s">
        <v>225</v>
      </c>
      <c r="D939" t="s">
        <v>17029</v>
      </c>
      <c r="E939" t="s">
        <v>81</v>
      </c>
      <c r="F939" t="s">
        <v>4885</v>
      </c>
      <c r="G939">
        <v>0</v>
      </c>
      <c r="H939">
        <v>0</v>
      </c>
      <c r="I939">
        <v>0</v>
      </c>
      <c r="J939">
        <v>0</v>
      </c>
      <c r="K939">
        <v>0</v>
      </c>
      <c r="L939">
        <v>0</v>
      </c>
      <c r="M939">
        <v>12</v>
      </c>
      <c r="N939">
        <v>0</v>
      </c>
      <c r="O939">
        <v>0</v>
      </c>
      <c r="P939">
        <v>0</v>
      </c>
      <c r="Q939">
        <v>0</v>
      </c>
    </row>
    <row r="940" spans="1:17" x14ac:dyDescent="0.2">
      <c r="A940" t="s">
        <v>17963</v>
      </c>
      <c r="B940" t="s">
        <v>87</v>
      </c>
      <c r="C940" t="s">
        <v>225</v>
      </c>
      <c r="D940" t="s">
        <v>17029</v>
      </c>
      <c r="E940" t="s">
        <v>81</v>
      </c>
      <c r="F940" t="s">
        <v>4887</v>
      </c>
      <c r="G940">
        <v>0</v>
      </c>
      <c r="H940">
        <v>12</v>
      </c>
      <c r="I940">
        <v>0</v>
      </c>
      <c r="J940">
        <v>8</v>
      </c>
      <c r="K940">
        <v>2</v>
      </c>
      <c r="L940">
        <v>2</v>
      </c>
      <c r="M940">
        <v>0</v>
      </c>
      <c r="N940">
        <v>0</v>
      </c>
      <c r="O940">
        <v>0</v>
      </c>
      <c r="P940">
        <v>0</v>
      </c>
      <c r="Q940">
        <v>0</v>
      </c>
    </row>
    <row r="941" spans="1:17" x14ac:dyDescent="0.2">
      <c r="A941" t="s">
        <v>17964</v>
      </c>
      <c r="B941" t="s">
        <v>87</v>
      </c>
      <c r="C941" t="s">
        <v>225</v>
      </c>
      <c r="D941" t="s">
        <v>17029</v>
      </c>
      <c r="E941" t="s">
        <v>81</v>
      </c>
      <c r="F941" t="s">
        <v>4889</v>
      </c>
      <c r="G941">
        <v>0</v>
      </c>
      <c r="H941">
        <v>0</v>
      </c>
      <c r="I941">
        <v>0</v>
      </c>
      <c r="J941">
        <v>0</v>
      </c>
      <c r="K941">
        <v>0</v>
      </c>
      <c r="L941">
        <v>0</v>
      </c>
      <c r="M941">
        <v>12</v>
      </c>
      <c r="N941">
        <v>0</v>
      </c>
      <c r="O941">
        <v>0</v>
      </c>
      <c r="P941">
        <v>0</v>
      </c>
      <c r="Q941">
        <v>0</v>
      </c>
    </row>
    <row r="942" spans="1:17" x14ac:dyDescent="0.2">
      <c r="A942" t="s">
        <v>17965</v>
      </c>
      <c r="B942" t="s">
        <v>87</v>
      </c>
      <c r="C942" t="s">
        <v>225</v>
      </c>
      <c r="D942" t="s">
        <v>17029</v>
      </c>
      <c r="E942" t="s">
        <v>81</v>
      </c>
      <c r="F942" t="s">
        <v>4871</v>
      </c>
      <c r="G942">
        <v>0</v>
      </c>
      <c r="H942">
        <v>0</v>
      </c>
      <c r="I942">
        <v>0</v>
      </c>
      <c r="J942">
        <v>0</v>
      </c>
      <c r="K942">
        <v>0</v>
      </c>
      <c r="L942">
        <v>0</v>
      </c>
      <c r="M942">
        <v>0</v>
      </c>
      <c r="N942">
        <v>8</v>
      </c>
      <c r="O942">
        <v>7</v>
      </c>
      <c r="P942">
        <v>1</v>
      </c>
      <c r="Q942">
        <v>0</v>
      </c>
    </row>
    <row r="943" spans="1:17" x14ac:dyDescent="0.2">
      <c r="A943" t="s">
        <v>17966</v>
      </c>
      <c r="B943" t="s">
        <v>87</v>
      </c>
      <c r="C943" t="s">
        <v>225</v>
      </c>
      <c r="D943" t="s">
        <v>17029</v>
      </c>
      <c r="E943" t="s">
        <v>81</v>
      </c>
      <c r="F943" t="s">
        <v>4873</v>
      </c>
      <c r="G943">
        <v>0</v>
      </c>
      <c r="H943">
        <v>0</v>
      </c>
      <c r="I943">
        <v>0</v>
      </c>
      <c r="J943">
        <v>0</v>
      </c>
      <c r="K943">
        <v>0</v>
      </c>
      <c r="L943">
        <v>0</v>
      </c>
      <c r="M943">
        <v>0</v>
      </c>
      <c r="N943">
        <v>4</v>
      </c>
      <c r="O943">
        <v>4</v>
      </c>
      <c r="P943">
        <v>0</v>
      </c>
      <c r="Q943">
        <v>0</v>
      </c>
    </row>
    <row r="944" spans="1:17" x14ac:dyDescent="0.2">
      <c r="A944" t="s">
        <v>17967</v>
      </c>
      <c r="B944" t="s">
        <v>87</v>
      </c>
      <c r="C944" t="s">
        <v>225</v>
      </c>
      <c r="D944" t="s">
        <v>17029</v>
      </c>
      <c r="E944" t="s">
        <v>81</v>
      </c>
      <c r="F944" t="s">
        <v>17019</v>
      </c>
      <c r="G944">
        <v>12</v>
      </c>
      <c r="H944">
        <v>0</v>
      </c>
      <c r="I944">
        <v>0</v>
      </c>
      <c r="J944">
        <v>0</v>
      </c>
      <c r="K944">
        <v>0</v>
      </c>
      <c r="L944">
        <v>0</v>
      </c>
      <c r="M944">
        <v>0</v>
      </c>
      <c r="N944">
        <v>0</v>
      </c>
      <c r="O944">
        <v>0</v>
      </c>
      <c r="P944">
        <v>0</v>
      </c>
      <c r="Q944">
        <v>0</v>
      </c>
    </row>
    <row r="945" spans="1:17" x14ac:dyDescent="0.2">
      <c r="A945" t="s">
        <v>17968</v>
      </c>
      <c r="B945" t="s">
        <v>87</v>
      </c>
      <c r="C945" t="s">
        <v>225</v>
      </c>
      <c r="D945" t="s">
        <v>17025</v>
      </c>
      <c r="E945" t="s">
        <v>79</v>
      </c>
      <c r="F945" t="s">
        <v>17019</v>
      </c>
      <c r="G945">
        <v>4</v>
      </c>
      <c r="H945">
        <v>0</v>
      </c>
      <c r="I945">
        <v>0</v>
      </c>
      <c r="J945">
        <v>0</v>
      </c>
      <c r="K945">
        <v>0</v>
      </c>
      <c r="L945">
        <v>0</v>
      </c>
      <c r="M945">
        <v>0</v>
      </c>
      <c r="N945">
        <v>0</v>
      </c>
      <c r="O945">
        <v>0</v>
      </c>
      <c r="P945">
        <v>0</v>
      </c>
      <c r="Q945">
        <v>0</v>
      </c>
    </row>
    <row r="946" spans="1:17" x14ac:dyDescent="0.2">
      <c r="A946" t="s">
        <v>17969</v>
      </c>
      <c r="B946" t="s">
        <v>87</v>
      </c>
      <c r="C946" t="s">
        <v>225</v>
      </c>
      <c r="D946" t="s">
        <v>17025</v>
      </c>
      <c r="E946" t="s">
        <v>81</v>
      </c>
      <c r="F946" t="s">
        <v>17019</v>
      </c>
      <c r="G946">
        <v>1</v>
      </c>
      <c r="H946">
        <v>0</v>
      </c>
      <c r="I946">
        <v>0</v>
      </c>
      <c r="J946">
        <v>0</v>
      </c>
      <c r="K946">
        <v>0</v>
      </c>
      <c r="L946">
        <v>0</v>
      </c>
      <c r="M946">
        <v>0</v>
      </c>
      <c r="N946">
        <v>0</v>
      </c>
      <c r="O946">
        <v>0</v>
      </c>
      <c r="P946">
        <v>0</v>
      </c>
      <c r="Q946">
        <v>0</v>
      </c>
    </row>
    <row r="947" spans="1:17" x14ac:dyDescent="0.2">
      <c r="A947" t="s">
        <v>17970</v>
      </c>
      <c r="B947" t="s">
        <v>87</v>
      </c>
      <c r="C947" t="s">
        <v>226</v>
      </c>
      <c r="D947" t="s">
        <v>17029</v>
      </c>
      <c r="E947" t="s">
        <v>79</v>
      </c>
      <c r="F947" t="s">
        <v>4875</v>
      </c>
      <c r="G947">
        <v>0</v>
      </c>
      <c r="H947">
        <v>5</v>
      </c>
      <c r="I947">
        <v>1</v>
      </c>
      <c r="J947">
        <v>3</v>
      </c>
      <c r="K947">
        <v>1</v>
      </c>
      <c r="L947">
        <v>0</v>
      </c>
      <c r="M947">
        <v>0</v>
      </c>
      <c r="N947">
        <v>0</v>
      </c>
      <c r="O947">
        <v>0</v>
      </c>
      <c r="P947">
        <v>0</v>
      </c>
      <c r="Q947">
        <v>0</v>
      </c>
    </row>
    <row r="948" spans="1:17" x14ac:dyDescent="0.2">
      <c r="A948" t="s">
        <v>17971</v>
      </c>
      <c r="B948" t="s">
        <v>87</v>
      </c>
      <c r="C948" t="s">
        <v>226</v>
      </c>
      <c r="D948" t="s">
        <v>17029</v>
      </c>
      <c r="E948" t="s">
        <v>79</v>
      </c>
      <c r="F948" t="s">
        <v>4877</v>
      </c>
      <c r="G948">
        <v>0</v>
      </c>
      <c r="H948">
        <v>5</v>
      </c>
      <c r="I948">
        <v>1</v>
      </c>
      <c r="J948">
        <v>3</v>
      </c>
      <c r="K948">
        <v>1</v>
      </c>
      <c r="L948">
        <v>0</v>
      </c>
      <c r="M948">
        <v>0</v>
      </c>
      <c r="N948">
        <v>0</v>
      </c>
      <c r="O948">
        <v>0</v>
      </c>
      <c r="P948">
        <v>0</v>
      </c>
      <c r="Q948">
        <v>0</v>
      </c>
    </row>
    <row r="949" spans="1:17" x14ac:dyDescent="0.2">
      <c r="A949" t="s">
        <v>17972</v>
      </c>
      <c r="B949" t="s">
        <v>87</v>
      </c>
      <c r="C949" t="s">
        <v>226</v>
      </c>
      <c r="D949" t="s">
        <v>17029</v>
      </c>
      <c r="E949" t="s">
        <v>79</v>
      </c>
      <c r="F949" t="s">
        <v>4879</v>
      </c>
      <c r="G949">
        <v>0</v>
      </c>
      <c r="H949">
        <v>0</v>
      </c>
      <c r="I949">
        <v>0</v>
      </c>
      <c r="J949">
        <v>0</v>
      </c>
      <c r="K949">
        <v>0</v>
      </c>
      <c r="L949">
        <v>0</v>
      </c>
      <c r="M949">
        <v>5</v>
      </c>
      <c r="N949">
        <v>0</v>
      </c>
      <c r="O949">
        <v>0</v>
      </c>
      <c r="P949">
        <v>0</v>
      </c>
      <c r="Q949">
        <v>0</v>
      </c>
    </row>
    <row r="950" spans="1:17" x14ac:dyDescent="0.2">
      <c r="A950" t="s">
        <v>17973</v>
      </c>
      <c r="B950" t="s">
        <v>87</v>
      </c>
      <c r="C950" t="s">
        <v>226</v>
      </c>
      <c r="D950" t="s">
        <v>17029</v>
      </c>
      <c r="E950" t="s">
        <v>79</v>
      </c>
      <c r="F950" t="s">
        <v>4881</v>
      </c>
      <c r="G950">
        <v>0</v>
      </c>
      <c r="H950">
        <v>5</v>
      </c>
      <c r="I950">
        <v>1</v>
      </c>
      <c r="J950">
        <v>3</v>
      </c>
      <c r="K950">
        <v>1</v>
      </c>
      <c r="L950">
        <v>0</v>
      </c>
      <c r="M950">
        <v>0</v>
      </c>
      <c r="N950">
        <v>0</v>
      </c>
      <c r="O950">
        <v>0</v>
      </c>
      <c r="P950">
        <v>0</v>
      </c>
      <c r="Q950">
        <v>0</v>
      </c>
    </row>
    <row r="951" spans="1:17" x14ac:dyDescent="0.2">
      <c r="A951" t="s">
        <v>17974</v>
      </c>
      <c r="B951" t="s">
        <v>87</v>
      </c>
      <c r="C951" t="s">
        <v>226</v>
      </c>
      <c r="D951" t="s">
        <v>17029</v>
      </c>
      <c r="E951" t="s">
        <v>79</v>
      </c>
      <c r="F951" t="s">
        <v>4883</v>
      </c>
      <c r="G951">
        <v>0</v>
      </c>
      <c r="H951">
        <v>5</v>
      </c>
      <c r="I951">
        <v>1</v>
      </c>
      <c r="J951">
        <v>3</v>
      </c>
      <c r="K951">
        <v>1</v>
      </c>
      <c r="L951">
        <v>0</v>
      </c>
      <c r="M951">
        <v>0</v>
      </c>
      <c r="N951">
        <v>0</v>
      </c>
      <c r="O951">
        <v>0</v>
      </c>
      <c r="P951">
        <v>0</v>
      </c>
      <c r="Q951">
        <v>0</v>
      </c>
    </row>
    <row r="952" spans="1:17" x14ac:dyDescent="0.2">
      <c r="A952" t="s">
        <v>17975</v>
      </c>
      <c r="B952" t="s">
        <v>87</v>
      </c>
      <c r="C952" t="s">
        <v>226</v>
      </c>
      <c r="D952" t="s">
        <v>17029</v>
      </c>
      <c r="E952" t="s">
        <v>79</v>
      </c>
      <c r="F952" t="s">
        <v>4885</v>
      </c>
      <c r="G952">
        <v>0</v>
      </c>
      <c r="H952">
        <v>0</v>
      </c>
      <c r="I952">
        <v>0</v>
      </c>
      <c r="J952">
        <v>0</v>
      </c>
      <c r="K952">
        <v>0</v>
      </c>
      <c r="L952">
        <v>0</v>
      </c>
      <c r="M952">
        <v>5</v>
      </c>
      <c r="N952">
        <v>0</v>
      </c>
      <c r="O952">
        <v>0</v>
      </c>
      <c r="P952">
        <v>0</v>
      </c>
      <c r="Q952">
        <v>0</v>
      </c>
    </row>
    <row r="953" spans="1:17" x14ac:dyDescent="0.2">
      <c r="A953" t="s">
        <v>17976</v>
      </c>
      <c r="B953" t="s">
        <v>87</v>
      </c>
      <c r="C953" t="s">
        <v>226</v>
      </c>
      <c r="D953" t="s">
        <v>17029</v>
      </c>
      <c r="E953" t="s">
        <v>79</v>
      </c>
      <c r="F953" t="s">
        <v>4887</v>
      </c>
      <c r="G953">
        <v>0</v>
      </c>
      <c r="H953">
        <v>5</v>
      </c>
      <c r="I953">
        <v>1</v>
      </c>
      <c r="J953">
        <v>3</v>
      </c>
      <c r="K953">
        <v>1</v>
      </c>
      <c r="L953">
        <v>0</v>
      </c>
      <c r="M953">
        <v>0</v>
      </c>
      <c r="N953">
        <v>0</v>
      </c>
      <c r="O953">
        <v>0</v>
      </c>
      <c r="P953">
        <v>0</v>
      </c>
      <c r="Q953">
        <v>0</v>
      </c>
    </row>
    <row r="954" spans="1:17" x14ac:dyDescent="0.2">
      <c r="A954" t="s">
        <v>17977</v>
      </c>
      <c r="B954" t="s">
        <v>87</v>
      </c>
      <c r="C954" t="s">
        <v>226</v>
      </c>
      <c r="D954" t="s">
        <v>17029</v>
      </c>
      <c r="E954" t="s">
        <v>79</v>
      </c>
      <c r="F954" t="s">
        <v>4889</v>
      </c>
      <c r="G954">
        <v>0</v>
      </c>
      <c r="H954">
        <v>0</v>
      </c>
      <c r="I954">
        <v>0</v>
      </c>
      <c r="J954">
        <v>0</v>
      </c>
      <c r="K954">
        <v>0</v>
      </c>
      <c r="L954">
        <v>0</v>
      </c>
      <c r="M954">
        <v>5</v>
      </c>
      <c r="N954">
        <v>0</v>
      </c>
      <c r="O954">
        <v>0</v>
      </c>
      <c r="P954">
        <v>0</v>
      </c>
      <c r="Q954">
        <v>0</v>
      </c>
    </row>
    <row r="955" spans="1:17" x14ac:dyDescent="0.2">
      <c r="A955" t="s">
        <v>17978</v>
      </c>
      <c r="B955" t="s">
        <v>87</v>
      </c>
      <c r="C955" t="s">
        <v>226</v>
      </c>
      <c r="D955" t="s">
        <v>17029</v>
      </c>
      <c r="E955" t="s">
        <v>79</v>
      </c>
      <c r="F955" t="s">
        <v>4871</v>
      </c>
      <c r="G955">
        <v>0</v>
      </c>
      <c r="H955">
        <v>0</v>
      </c>
      <c r="I955">
        <v>0</v>
      </c>
      <c r="J955">
        <v>0</v>
      </c>
      <c r="K955">
        <v>0</v>
      </c>
      <c r="L955">
        <v>0</v>
      </c>
      <c r="M955">
        <v>0</v>
      </c>
      <c r="N955">
        <v>5</v>
      </c>
      <c r="O955">
        <v>5</v>
      </c>
      <c r="P955">
        <v>0</v>
      </c>
      <c r="Q955">
        <v>0</v>
      </c>
    </row>
    <row r="956" spans="1:17" x14ac:dyDescent="0.2">
      <c r="A956" t="s">
        <v>17979</v>
      </c>
      <c r="B956" t="s">
        <v>87</v>
      </c>
      <c r="C956" t="s">
        <v>226</v>
      </c>
      <c r="D956" t="s">
        <v>17029</v>
      </c>
      <c r="E956" t="s">
        <v>79</v>
      </c>
      <c r="F956" t="s">
        <v>4873</v>
      </c>
      <c r="G956">
        <v>0</v>
      </c>
      <c r="H956">
        <v>0</v>
      </c>
      <c r="I956">
        <v>0</v>
      </c>
      <c r="J956">
        <v>0</v>
      </c>
      <c r="K956">
        <v>0</v>
      </c>
      <c r="L956">
        <v>0</v>
      </c>
      <c r="M956">
        <v>0</v>
      </c>
      <c r="N956">
        <v>5</v>
      </c>
      <c r="O956">
        <v>5</v>
      </c>
      <c r="P956">
        <v>0</v>
      </c>
      <c r="Q956">
        <v>0</v>
      </c>
    </row>
    <row r="957" spans="1:17" x14ac:dyDescent="0.2">
      <c r="A957" t="s">
        <v>17980</v>
      </c>
      <c r="B957" t="s">
        <v>87</v>
      </c>
      <c r="C957" t="s">
        <v>226</v>
      </c>
      <c r="D957" t="s">
        <v>17029</v>
      </c>
      <c r="E957" t="s">
        <v>79</v>
      </c>
      <c r="F957" t="s">
        <v>17019</v>
      </c>
      <c r="G957">
        <v>5</v>
      </c>
      <c r="H957">
        <v>0</v>
      </c>
      <c r="I957">
        <v>0</v>
      </c>
      <c r="J957">
        <v>0</v>
      </c>
      <c r="K957">
        <v>0</v>
      </c>
      <c r="L957">
        <v>0</v>
      </c>
      <c r="M957">
        <v>0</v>
      </c>
      <c r="N957">
        <v>0</v>
      </c>
      <c r="O957">
        <v>0</v>
      </c>
      <c r="P957">
        <v>0</v>
      </c>
      <c r="Q957">
        <v>0</v>
      </c>
    </row>
    <row r="958" spans="1:17" x14ac:dyDescent="0.2">
      <c r="A958" t="s">
        <v>17981</v>
      </c>
      <c r="B958" t="s">
        <v>87</v>
      </c>
      <c r="C958" t="s">
        <v>226</v>
      </c>
      <c r="D958" t="s">
        <v>17029</v>
      </c>
      <c r="E958" t="s">
        <v>81</v>
      </c>
      <c r="F958" t="s">
        <v>4875</v>
      </c>
      <c r="G958">
        <v>0</v>
      </c>
      <c r="H958">
        <v>7</v>
      </c>
      <c r="I958">
        <v>1</v>
      </c>
      <c r="J958">
        <v>5</v>
      </c>
      <c r="K958">
        <v>0</v>
      </c>
      <c r="L958">
        <v>1</v>
      </c>
      <c r="M958">
        <v>0</v>
      </c>
      <c r="N958">
        <v>0</v>
      </c>
      <c r="O958">
        <v>0</v>
      </c>
      <c r="P958">
        <v>0</v>
      </c>
      <c r="Q958">
        <v>0</v>
      </c>
    </row>
    <row r="959" spans="1:17" x14ac:dyDescent="0.2">
      <c r="A959" t="s">
        <v>17982</v>
      </c>
      <c r="B959" t="s">
        <v>87</v>
      </c>
      <c r="C959" t="s">
        <v>226</v>
      </c>
      <c r="D959" t="s">
        <v>17029</v>
      </c>
      <c r="E959" t="s">
        <v>81</v>
      </c>
      <c r="F959" t="s">
        <v>4877</v>
      </c>
      <c r="G959">
        <v>0</v>
      </c>
      <c r="H959">
        <v>7</v>
      </c>
      <c r="I959">
        <v>1</v>
      </c>
      <c r="J959">
        <v>4</v>
      </c>
      <c r="K959">
        <v>1</v>
      </c>
      <c r="L959">
        <v>1</v>
      </c>
      <c r="M959">
        <v>0</v>
      </c>
      <c r="N959">
        <v>0</v>
      </c>
      <c r="O959">
        <v>0</v>
      </c>
      <c r="P959">
        <v>0</v>
      </c>
      <c r="Q959">
        <v>0</v>
      </c>
    </row>
    <row r="960" spans="1:17" x14ac:dyDescent="0.2">
      <c r="A960" t="s">
        <v>17983</v>
      </c>
      <c r="B960" t="s">
        <v>87</v>
      </c>
      <c r="C960" t="s">
        <v>226</v>
      </c>
      <c r="D960" t="s">
        <v>17029</v>
      </c>
      <c r="E960" t="s">
        <v>81</v>
      </c>
      <c r="F960" t="s">
        <v>4879</v>
      </c>
      <c r="G960">
        <v>0</v>
      </c>
      <c r="H960">
        <v>0</v>
      </c>
      <c r="I960">
        <v>0</v>
      </c>
      <c r="J960">
        <v>0</v>
      </c>
      <c r="K960">
        <v>0</v>
      </c>
      <c r="L960">
        <v>0</v>
      </c>
      <c r="M960">
        <v>7</v>
      </c>
      <c r="N960">
        <v>0</v>
      </c>
      <c r="O960">
        <v>0</v>
      </c>
      <c r="P960">
        <v>0</v>
      </c>
      <c r="Q960">
        <v>0</v>
      </c>
    </row>
    <row r="961" spans="1:17" x14ac:dyDescent="0.2">
      <c r="A961" t="s">
        <v>17984</v>
      </c>
      <c r="B961" t="s">
        <v>87</v>
      </c>
      <c r="C961" t="s">
        <v>226</v>
      </c>
      <c r="D961" t="s">
        <v>17029</v>
      </c>
      <c r="E961" t="s">
        <v>81</v>
      </c>
      <c r="F961" t="s">
        <v>4881</v>
      </c>
      <c r="G961">
        <v>0</v>
      </c>
      <c r="H961">
        <v>7</v>
      </c>
      <c r="I961">
        <v>1</v>
      </c>
      <c r="J961">
        <v>4</v>
      </c>
      <c r="K961">
        <v>1</v>
      </c>
      <c r="L961">
        <v>1</v>
      </c>
      <c r="M961">
        <v>0</v>
      </c>
      <c r="N961">
        <v>0</v>
      </c>
      <c r="O961">
        <v>0</v>
      </c>
      <c r="P961">
        <v>0</v>
      </c>
      <c r="Q961">
        <v>0</v>
      </c>
    </row>
    <row r="962" spans="1:17" x14ac:dyDescent="0.2">
      <c r="A962" t="s">
        <v>17985</v>
      </c>
      <c r="B962" t="s">
        <v>87</v>
      </c>
      <c r="C962" t="s">
        <v>226</v>
      </c>
      <c r="D962" t="s">
        <v>17029</v>
      </c>
      <c r="E962" t="s">
        <v>81</v>
      </c>
      <c r="F962" t="s">
        <v>4883</v>
      </c>
      <c r="G962">
        <v>0</v>
      </c>
      <c r="H962">
        <v>7</v>
      </c>
      <c r="I962">
        <v>1</v>
      </c>
      <c r="J962">
        <v>5</v>
      </c>
      <c r="K962">
        <v>0</v>
      </c>
      <c r="L962">
        <v>1</v>
      </c>
      <c r="M962">
        <v>0</v>
      </c>
      <c r="N962">
        <v>0</v>
      </c>
      <c r="O962">
        <v>0</v>
      </c>
      <c r="P962">
        <v>0</v>
      </c>
      <c r="Q962">
        <v>0</v>
      </c>
    </row>
    <row r="963" spans="1:17" x14ac:dyDescent="0.2">
      <c r="A963" t="s">
        <v>17986</v>
      </c>
      <c r="B963" t="s">
        <v>87</v>
      </c>
      <c r="C963" t="s">
        <v>226</v>
      </c>
      <c r="D963" t="s">
        <v>17029</v>
      </c>
      <c r="E963" t="s">
        <v>81</v>
      </c>
      <c r="F963" t="s">
        <v>4885</v>
      </c>
      <c r="G963">
        <v>0</v>
      </c>
      <c r="H963">
        <v>0</v>
      </c>
      <c r="I963">
        <v>0</v>
      </c>
      <c r="J963">
        <v>0</v>
      </c>
      <c r="K963">
        <v>0</v>
      </c>
      <c r="L963">
        <v>0</v>
      </c>
      <c r="M963">
        <v>7</v>
      </c>
      <c r="N963">
        <v>0</v>
      </c>
      <c r="O963">
        <v>0</v>
      </c>
      <c r="P963">
        <v>0</v>
      </c>
      <c r="Q963">
        <v>0</v>
      </c>
    </row>
    <row r="964" spans="1:17" x14ac:dyDescent="0.2">
      <c r="A964" t="s">
        <v>17987</v>
      </c>
      <c r="B964" t="s">
        <v>87</v>
      </c>
      <c r="C964" t="s">
        <v>226</v>
      </c>
      <c r="D964" t="s">
        <v>17029</v>
      </c>
      <c r="E964" t="s">
        <v>81</v>
      </c>
      <c r="F964" t="s">
        <v>4887</v>
      </c>
      <c r="G964">
        <v>0</v>
      </c>
      <c r="H964">
        <v>7</v>
      </c>
      <c r="I964">
        <v>1</v>
      </c>
      <c r="J964">
        <v>4</v>
      </c>
      <c r="K964">
        <v>1</v>
      </c>
      <c r="L964">
        <v>1</v>
      </c>
      <c r="M964">
        <v>0</v>
      </c>
      <c r="N964">
        <v>0</v>
      </c>
      <c r="O964">
        <v>0</v>
      </c>
      <c r="P964">
        <v>0</v>
      </c>
      <c r="Q964">
        <v>0</v>
      </c>
    </row>
    <row r="965" spans="1:17" x14ac:dyDescent="0.2">
      <c r="A965" t="s">
        <v>17988</v>
      </c>
      <c r="B965" t="s">
        <v>87</v>
      </c>
      <c r="C965" t="s">
        <v>226</v>
      </c>
      <c r="D965" t="s">
        <v>17029</v>
      </c>
      <c r="E965" t="s">
        <v>81</v>
      </c>
      <c r="F965" t="s">
        <v>4889</v>
      </c>
      <c r="G965">
        <v>0</v>
      </c>
      <c r="H965">
        <v>0</v>
      </c>
      <c r="I965">
        <v>0</v>
      </c>
      <c r="J965">
        <v>0</v>
      </c>
      <c r="K965">
        <v>0</v>
      </c>
      <c r="L965">
        <v>0</v>
      </c>
      <c r="M965">
        <v>7</v>
      </c>
      <c r="N965">
        <v>0</v>
      </c>
      <c r="O965">
        <v>0</v>
      </c>
      <c r="P965">
        <v>0</v>
      </c>
      <c r="Q965">
        <v>0</v>
      </c>
    </row>
    <row r="966" spans="1:17" x14ac:dyDescent="0.2">
      <c r="A966" t="s">
        <v>17989</v>
      </c>
      <c r="B966" t="s">
        <v>87</v>
      </c>
      <c r="C966" t="s">
        <v>226</v>
      </c>
      <c r="D966" t="s">
        <v>17029</v>
      </c>
      <c r="E966" t="s">
        <v>81</v>
      </c>
      <c r="F966" t="s">
        <v>4871</v>
      </c>
      <c r="G966">
        <v>0</v>
      </c>
      <c r="H966">
        <v>0</v>
      </c>
      <c r="I966">
        <v>0</v>
      </c>
      <c r="J966">
        <v>0</v>
      </c>
      <c r="K966">
        <v>0</v>
      </c>
      <c r="L966">
        <v>0</v>
      </c>
      <c r="M966">
        <v>0</v>
      </c>
      <c r="N966">
        <v>6</v>
      </c>
      <c r="O966">
        <v>5</v>
      </c>
      <c r="P966">
        <v>1</v>
      </c>
      <c r="Q966">
        <v>0</v>
      </c>
    </row>
    <row r="967" spans="1:17" x14ac:dyDescent="0.2">
      <c r="A967" t="s">
        <v>17990</v>
      </c>
      <c r="B967" t="s">
        <v>87</v>
      </c>
      <c r="C967" t="s">
        <v>226</v>
      </c>
      <c r="D967" t="s">
        <v>17029</v>
      </c>
      <c r="E967" t="s">
        <v>81</v>
      </c>
      <c r="F967" t="s">
        <v>4873</v>
      </c>
      <c r="G967">
        <v>0</v>
      </c>
      <c r="H967">
        <v>0</v>
      </c>
      <c r="I967">
        <v>0</v>
      </c>
      <c r="J967">
        <v>0</v>
      </c>
      <c r="K967">
        <v>0</v>
      </c>
      <c r="L967">
        <v>0</v>
      </c>
      <c r="M967">
        <v>0</v>
      </c>
      <c r="N967">
        <v>5</v>
      </c>
      <c r="O967">
        <v>4</v>
      </c>
      <c r="P967">
        <v>1</v>
      </c>
      <c r="Q967">
        <v>0</v>
      </c>
    </row>
    <row r="968" spans="1:17" x14ac:dyDescent="0.2">
      <c r="A968" t="s">
        <v>17991</v>
      </c>
      <c r="B968" t="s">
        <v>87</v>
      </c>
      <c r="C968" t="s">
        <v>226</v>
      </c>
      <c r="D968" t="s">
        <v>17029</v>
      </c>
      <c r="E968" t="s">
        <v>81</v>
      </c>
      <c r="F968" t="s">
        <v>17019</v>
      </c>
      <c r="G968">
        <v>7</v>
      </c>
      <c r="H968">
        <v>0</v>
      </c>
      <c r="I968">
        <v>0</v>
      </c>
      <c r="J968">
        <v>0</v>
      </c>
      <c r="K968">
        <v>0</v>
      </c>
      <c r="L968">
        <v>0</v>
      </c>
      <c r="M968">
        <v>0</v>
      </c>
      <c r="N968">
        <v>0</v>
      </c>
      <c r="O968">
        <v>0</v>
      </c>
      <c r="P968">
        <v>0</v>
      </c>
      <c r="Q968">
        <v>0</v>
      </c>
    </row>
    <row r="969" spans="1:17" x14ac:dyDescent="0.2">
      <c r="A969" t="s">
        <v>17992</v>
      </c>
      <c r="B969" t="s">
        <v>87</v>
      </c>
      <c r="C969" t="s">
        <v>226</v>
      </c>
      <c r="D969" t="s">
        <v>17025</v>
      </c>
      <c r="E969" t="s">
        <v>79</v>
      </c>
      <c r="F969" t="s">
        <v>17019</v>
      </c>
      <c r="G969">
        <v>1</v>
      </c>
      <c r="H969">
        <v>0</v>
      </c>
      <c r="I969">
        <v>0</v>
      </c>
      <c r="J969">
        <v>0</v>
      </c>
      <c r="K969">
        <v>0</v>
      </c>
      <c r="L969">
        <v>0</v>
      </c>
      <c r="M969">
        <v>0</v>
      </c>
      <c r="N969">
        <v>0</v>
      </c>
      <c r="O969">
        <v>0</v>
      </c>
      <c r="P969">
        <v>0</v>
      </c>
      <c r="Q969">
        <v>0</v>
      </c>
    </row>
    <row r="970" spans="1:17" x14ac:dyDescent="0.2">
      <c r="A970" t="s">
        <v>17993</v>
      </c>
      <c r="B970" t="s">
        <v>87</v>
      </c>
      <c r="C970" t="s">
        <v>226</v>
      </c>
      <c r="D970" t="s">
        <v>17025</v>
      </c>
      <c r="E970" t="s">
        <v>81</v>
      </c>
      <c r="F970" t="s">
        <v>17019</v>
      </c>
      <c r="G970">
        <v>1</v>
      </c>
      <c r="H970">
        <v>0</v>
      </c>
      <c r="I970">
        <v>0</v>
      </c>
      <c r="J970">
        <v>0</v>
      </c>
      <c r="K970">
        <v>0</v>
      </c>
      <c r="L970">
        <v>0</v>
      </c>
      <c r="M970">
        <v>0</v>
      </c>
      <c r="N970">
        <v>0</v>
      </c>
      <c r="O970">
        <v>0</v>
      </c>
      <c r="P970">
        <v>0</v>
      </c>
      <c r="Q970">
        <v>0</v>
      </c>
    </row>
    <row r="971" spans="1:17" x14ac:dyDescent="0.2">
      <c r="A971" t="s">
        <v>17994</v>
      </c>
      <c r="B971" t="s">
        <v>87</v>
      </c>
      <c r="C971" t="s">
        <v>227</v>
      </c>
      <c r="D971" t="s">
        <v>17029</v>
      </c>
      <c r="E971" t="s">
        <v>79</v>
      </c>
      <c r="F971" t="s">
        <v>4875</v>
      </c>
      <c r="G971">
        <v>0</v>
      </c>
      <c r="H971">
        <v>6</v>
      </c>
      <c r="I971">
        <v>2</v>
      </c>
      <c r="J971">
        <v>4</v>
      </c>
      <c r="K971">
        <v>0</v>
      </c>
      <c r="L971">
        <v>0</v>
      </c>
      <c r="M971">
        <v>0</v>
      </c>
      <c r="N971">
        <v>0</v>
      </c>
      <c r="O971">
        <v>0</v>
      </c>
      <c r="P971">
        <v>0</v>
      </c>
      <c r="Q971">
        <v>0</v>
      </c>
    </row>
    <row r="972" spans="1:17" x14ac:dyDescent="0.2">
      <c r="A972" t="s">
        <v>17995</v>
      </c>
      <c r="B972" t="s">
        <v>87</v>
      </c>
      <c r="C972" t="s">
        <v>227</v>
      </c>
      <c r="D972" t="s">
        <v>17029</v>
      </c>
      <c r="E972" t="s">
        <v>79</v>
      </c>
      <c r="F972" t="s">
        <v>4877</v>
      </c>
      <c r="G972">
        <v>0</v>
      </c>
      <c r="H972">
        <v>6</v>
      </c>
      <c r="I972">
        <v>2</v>
      </c>
      <c r="J972">
        <v>4</v>
      </c>
      <c r="K972">
        <v>0</v>
      </c>
      <c r="L972">
        <v>0</v>
      </c>
      <c r="M972">
        <v>0</v>
      </c>
      <c r="N972">
        <v>0</v>
      </c>
      <c r="O972">
        <v>0</v>
      </c>
      <c r="P972">
        <v>0</v>
      </c>
      <c r="Q972">
        <v>0</v>
      </c>
    </row>
    <row r="973" spans="1:17" x14ac:dyDescent="0.2">
      <c r="A973" t="s">
        <v>17996</v>
      </c>
      <c r="B973" t="s">
        <v>87</v>
      </c>
      <c r="C973" t="s">
        <v>227</v>
      </c>
      <c r="D973" t="s">
        <v>17029</v>
      </c>
      <c r="E973" t="s">
        <v>79</v>
      </c>
      <c r="F973" t="s">
        <v>4879</v>
      </c>
      <c r="G973">
        <v>0</v>
      </c>
      <c r="H973">
        <v>0</v>
      </c>
      <c r="I973">
        <v>0</v>
      </c>
      <c r="J973">
        <v>0</v>
      </c>
      <c r="K973">
        <v>0</v>
      </c>
      <c r="L973">
        <v>0</v>
      </c>
      <c r="M973">
        <v>6</v>
      </c>
      <c r="N973">
        <v>0</v>
      </c>
      <c r="O973">
        <v>0</v>
      </c>
      <c r="P973">
        <v>0</v>
      </c>
      <c r="Q973">
        <v>0</v>
      </c>
    </row>
    <row r="974" spans="1:17" x14ac:dyDescent="0.2">
      <c r="A974" t="s">
        <v>17997</v>
      </c>
      <c r="B974" t="s">
        <v>87</v>
      </c>
      <c r="C974" t="s">
        <v>227</v>
      </c>
      <c r="D974" t="s">
        <v>17029</v>
      </c>
      <c r="E974" t="s">
        <v>79</v>
      </c>
      <c r="F974" t="s">
        <v>4881</v>
      </c>
      <c r="G974">
        <v>0</v>
      </c>
      <c r="H974">
        <v>6</v>
      </c>
      <c r="I974">
        <v>2</v>
      </c>
      <c r="J974">
        <v>4</v>
      </c>
      <c r="K974">
        <v>0</v>
      </c>
      <c r="L974">
        <v>0</v>
      </c>
      <c r="M974">
        <v>0</v>
      </c>
      <c r="N974">
        <v>0</v>
      </c>
      <c r="O974">
        <v>0</v>
      </c>
      <c r="P974">
        <v>0</v>
      </c>
      <c r="Q974">
        <v>0</v>
      </c>
    </row>
    <row r="975" spans="1:17" x14ac:dyDescent="0.2">
      <c r="A975" t="s">
        <v>17998</v>
      </c>
      <c r="B975" t="s">
        <v>87</v>
      </c>
      <c r="C975" t="s">
        <v>227</v>
      </c>
      <c r="D975" t="s">
        <v>17029</v>
      </c>
      <c r="E975" t="s">
        <v>79</v>
      </c>
      <c r="F975" t="s">
        <v>4883</v>
      </c>
      <c r="G975">
        <v>0</v>
      </c>
      <c r="H975">
        <v>6</v>
      </c>
      <c r="I975">
        <v>2</v>
      </c>
      <c r="J975">
        <v>4</v>
      </c>
      <c r="K975">
        <v>0</v>
      </c>
      <c r="L975">
        <v>0</v>
      </c>
      <c r="M975">
        <v>0</v>
      </c>
      <c r="N975">
        <v>0</v>
      </c>
      <c r="O975">
        <v>0</v>
      </c>
      <c r="P975">
        <v>0</v>
      </c>
      <c r="Q975">
        <v>0</v>
      </c>
    </row>
    <row r="976" spans="1:17" x14ac:dyDescent="0.2">
      <c r="A976" t="s">
        <v>17999</v>
      </c>
      <c r="B976" t="s">
        <v>87</v>
      </c>
      <c r="C976" t="s">
        <v>227</v>
      </c>
      <c r="D976" t="s">
        <v>17029</v>
      </c>
      <c r="E976" t="s">
        <v>79</v>
      </c>
      <c r="F976" t="s">
        <v>4885</v>
      </c>
      <c r="G976">
        <v>0</v>
      </c>
      <c r="H976">
        <v>0</v>
      </c>
      <c r="I976">
        <v>0</v>
      </c>
      <c r="J976">
        <v>0</v>
      </c>
      <c r="K976">
        <v>0</v>
      </c>
      <c r="L976">
        <v>0</v>
      </c>
      <c r="M976">
        <v>6</v>
      </c>
      <c r="N976">
        <v>0</v>
      </c>
      <c r="O976">
        <v>0</v>
      </c>
      <c r="P976">
        <v>0</v>
      </c>
      <c r="Q976">
        <v>0</v>
      </c>
    </row>
    <row r="977" spans="1:17" x14ac:dyDescent="0.2">
      <c r="A977" t="s">
        <v>18000</v>
      </c>
      <c r="B977" t="s">
        <v>87</v>
      </c>
      <c r="C977" t="s">
        <v>227</v>
      </c>
      <c r="D977" t="s">
        <v>17029</v>
      </c>
      <c r="E977" t="s">
        <v>79</v>
      </c>
      <c r="F977" t="s">
        <v>4887</v>
      </c>
      <c r="G977">
        <v>0</v>
      </c>
      <c r="H977">
        <v>6</v>
      </c>
      <c r="I977">
        <v>2</v>
      </c>
      <c r="J977">
        <v>4</v>
      </c>
      <c r="K977">
        <v>0</v>
      </c>
      <c r="L977">
        <v>0</v>
      </c>
      <c r="M977">
        <v>0</v>
      </c>
      <c r="N977">
        <v>0</v>
      </c>
      <c r="O977">
        <v>0</v>
      </c>
      <c r="P977">
        <v>0</v>
      </c>
      <c r="Q977">
        <v>0</v>
      </c>
    </row>
    <row r="978" spans="1:17" x14ac:dyDescent="0.2">
      <c r="A978" t="s">
        <v>18001</v>
      </c>
      <c r="B978" t="s">
        <v>87</v>
      </c>
      <c r="C978" t="s">
        <v>227</v>
      </c>
      <c r="D978" t="s">
        <v>17029</v>
      </c>
      <c r="E978" t="s">
        <v>79</v>
      </c>
      <c r="F978" t="s">
        <v>4889</v>
      </c>
      <c r="G978">
        <v>0</v>
      </c>
      <c r="H978">
        <v>0</v>
      </c>
      <c r="I978">
        <v>0</v>
      </c>
      <c r="J978">
        <v>0</v>
      </c>
      <c r="K978">
        <v>0</v>
      </c>
      <c r="L978">
        <v>0</v>
      </c>
      <c r="M978">
        <v>6</v>
      </c>
      <c r="N978">
        <v>0</v>
      </c>
      <c r="O978">
        <v>0</v>
      </c>
      <c r="P978">
        <v>0</v>
      </c>
      <c r="Q978">
        <v>0</v>
      </c>
    </row>
    <row r="979" spans="1:17" x14ac:dyDescent="0.2">
      <c r="A979" t="s">
        <v>18002</v>
      </c>
      <c r="B979" t="s">
        <v>87</v>
      </c>
      <c r="C979" t="s">
        <v>227</v>
      </c>
      <c r="D979" t="s">
        <v>17029</v>
      </c>
      <c r="E979" t="s">
        <v>79</v>
      </c>
      <c r="F979" t="s">
        <v>4871</v>
      </c>
      <c r="G979">
        <v>0</v>
      </c>
      <c r="H979">
        <v>0</v>
      </c>
      <c r="I979">
        <v>0</v>
      </c>
      <c r="J979">
        <v>0</v>
      </c>
      <c r="K979">
        <v>0</v>
      </c>
      <c r="L979">
        <v>0</v>
      </c>
      <c r="M979">
        <v>0</v>
      </c>
      <c r="N979">
        <v>6</v>
      </c>
      <c r="O979">
        <v>6</v>
      </c>
      <c r="P979">
        <v>0</v>
      </c>
      <c r="Q979">
        <v>0</v>
      </c>
    </row>
    <row r="980" spans="1:17" x14ac:dyDescent="0.2">
      <c r="A980" t="s">
        <v>18003</v>
      </c>
      <c r="B980" t="s">
        <v>87</v>
      </c>
      <c r="C980" t="s">
        <v>227</v>
      </c>
      <c r="D980" t="s">
        <v>17029</v>
      </c>
      <c r="E980" t="s">
        <v>79</v>
      </c>
      <c r="F980" t="s">
        <v>4873</v>
      </c>
      <c r="G980">
        <v>0</v>
      </c>
      <c r="H980">
        <v>0</v>
      </c>
      <c r="I980">
        <v>0</v>
      </c>
      <c r="J980">
        <v>0</v>
      </c>
      <c r="K980">
        <v>0</v>
      </c>
      <c r="L980">
        <v>0</v>
      </c>
      <c r="M980">
        <v>0</v>
      </c>
      <c r="N980">
        <v>6</v>
      </c>
      <c r="O980">
        <v>6</v>
      </c>
      <c r="P980">
        <v>0</v>
      </c>
      <c r="Q980">
        <v>0</v>
      </c>
    </row>
    <row r="981" spans="1:17" x14ac:dyDescent="0.2">
      <c r="A981" t="s">
        <v>18004</v>
      </c>
      <c r="B981" t="s">
        <v>87</v>
      </c>
      <c r="C981" t="s">
        <v>227</v>
      </c>
      <c r="D981" t="s">
        <v>17029</v>
      </c>
      <c r="E981" t="s">
        <v>79</v>
      </c>
      <c r="F981" t="s">
        <v>17019</v>
      </c>
      <c r="G981">
        <v>6</v>
      </c>
      <c r="H981">
        <v>0</v>
      </c>
      <c r="I981">
        <v>0</v>
      </c>
      <c r="J981">
        <v>0</v>
      </c>
      <c r="K981">
        <v>0</v>
      </c>
      <c r="L981">
        <v>0</v>
      </c>
      <c r="M981">
        <v>0</v>
      </c>
      <c r="N981">
        <v>0</v>
      </c>
      <c r="O981">
        <v>0</v>
      </c>
      <c r="P981">
        <v>0</v>
      </c>
      <c r="Q981">
        <v>0</v>
      </c>
    </row>
    <row r="982" spans="1:17" x14ac:dyDescent="0.2">
      <c r="A982" t="s">
        <v>18005</v>
      </c>
      <c r="B982" t="s">
        <v>87</v>
      </c>
      <c r="C982" t="s">
        <v>227</v>
      </c>
      <c r="D982" t="s">
        <v>17029</v>
      </c>
      <c r="E982" t="s">
        <v>81</v>
      </c>
      <c r="F982" t="s">
        <v>4875</v>
      </c>
      <c r="G982">
        <v>0</v>
      </c>
      <c r="H982">
        <v>8</v>
      </c>
      <c r="I982">
        <v>1</v>
      </c>
      <c r="J982">
        <v>7</v>
      </c>
      <c r="K982">
        <v>0</v>
      </c>
      <c r="L982">
        <v>0</v>
      </c>
      <c r="M982">
        <v>0</v>
      </c>
      <c r="N982">
        <v>0</v>
      </c>
      <c r="O982">
        <v>0</v>
      </c>
      <c r="P982">
        <v>0</v>
      </c>
      <c r="Q982">
        <v>0</v>
      </c>
    </row>
    <row r="983" spans="1:17" x14ac:dyDescent="0.2">
      <c r="A983" t="s">
        <v>18006</v>
      </c>
      <c r="B983" t="s">
        <v>87</v>
      </c>
      <c r="C983" t="s">
        <v>227</v>
      </c>
      <c r="D983" t="s">
        <v>17029</v>
      </c>
      <c r="E983" t="s">
        <v>81</v>
      </c>
      <c r="F983" t="s">
        <v>4877</v>
      </c>
      <c r="G983">
        <v>0</v>
      </c>
      <c r="H983">
        <v>8</v>
      </c>
      <c r="I983">
        <v>1</v>
      </c>
      <c r="J983">
        <v>6</v>
      </c>
      <c r="K983">
        <v>1</v>
      </c>
      <c r="L983">
        <v>0</v>
      </c>
      <c r="M983">
        <v>0</v>
      </c>
      <c r="N983">
        <v>0</v>
      </c>
      <c r="O983">
        <v>0</v>
      </c>
      <c r="P983">
        <v>0</v>
      </c>
      <c r="Q983">
        <v>0</v>
      </c>
    </row>
    <row r="984" spans="1:17" x14ac:dyDescent="0.2">
      <c r="A984" t="s">
        <v>18007</v>
      </c>
      <c r="B984" t="s">
        <v>87</v>
      </c>
      <c r="C984" t="s">
        <v>227</v>
      </c>
      <c r="D984" t="s">
        <v>17029</v>
      </c>
      <c r="E984" t="s">
        <v>81</v>
      </c>
      <c r="F984" t="s">
        <v>4879</v>
      </c>
      <c r="G984">
        <v>0</v>
      </c>
      <c r="H984">
        <v>0</v>
      </c>
      <c r="I984">
        <v>0</v>
      </c>
      <c r="J984">
        <v>0</v>
      </c>
      <c r="K984">
        <v>0</v>
      </c>
      <c r="L984">
        <v>0</v>
      </c>
      <c r="M984">
        <v>8</v>
      </c>
      <c r="N984">
        <v>0</v>
      </c>
      <c r="O984">
        <v>0</v>
      </c>
      <c r="P984">
        <v>0</v>
      </c>
      <c r="Q984">
        <v>0</v>
      </c>
    </row>
    <row r="985" spans="1:17" x14ac:dyDescent="0.2">
      <c r="A985" t="s">
        <v>18008</v>
      </c>
      <c r="B985" t="s">
        <v>87</v>
      </c>
      <c r="C985" t="s">
        <v>227</v>
      </c>
      <c r="D985" t="s">
        <v>17029</v>
      </c>
      <c r="E985" t="s">
        <v>81</v>
      </c>
      <c r="F985" t="s">
        <v>4881</v>
      </c>
      <c r="G985">
        <v>0</v>
      </c>
      <c r="H985">
        <v>8</v>
      </c>
      <c r="I985">
        <v>1</v>
      </c>
      <c r="J985">
        <v>6</v>
      </c>
      <c r="K985">
        <v>1</v>
      </c>
      <c r="L985">
        <v>0</v>
      </c>
      <c r="M985">
        <v>0</v>
      </c>
      <c r="N985">
        <v>0</v>
      </c>
      <c r="O985">
        <v>0</v>
      </c>
      <c r="P985">
        <v>0</v>
      </c>
      <c r="Q985">
        <v>0</v>
      </c>
    </row>
    <row r="986" spans="1:17" x14ac:dyDescent="0.2">
      <c r="A986" t="s">
        <v>18009</v>
      </c>
      <c r="B986" t="s">
        <v>87</v>
      </c>
      <c r="C986" t="s">
        <v>227</v>
      </c>
      <c r="D986" t="s">
        <v>17029</v>
      </c>
      <c r="E986" t="s">
        <v>81</v>
      </c>
      <c r="F986" t="s">
        <v>4883</v>
      </c>
      <c r="G986">
        <v>0</v>
      </c>
      <c r="H986">
        <v>8</v>
      </c>
      <c r="I986">
        <v>1</v>
      </c>
      <c r="J986">
        <v>7</v>
      </c>
      <c r="K986">
        <v>0</v>
      </c>
      <c r="L986">
        <v>0</v>
      </c>
      <c r="M986">
        <v>0</v>
      </c>
      <c r="N986">
        <v>0</v>
      </c>
      <c r="O986">
        <v>0</v>
      </c>
      <c r="P986">
        <v>0</v>
      </c>
      <c r="Q986">
        <v>0</v>
      </c>
    </row>
    <row r="987" spans="1:17" x14ac:dyDescent="0.2">
      <c r="A987" t="s">
        <v>18010</v>
      </c>
      <c r="B987" t="s">
        <v>87</v>
      </c>
      <c r="C987" t="s">
        <v>227</v>
      </c>
      <c r="D987" t="s">
        <v>17029</v>
      </c>
      <c r="E987" t="s">
        <v>81</v>
      </c>
      <c r="F987" t="s">
        <v>4885</v>
      </c>
      <c r="G987">
        <v>0</v>
      </c>
      <c r="H987">
        <v>0</v>
      </c>
      <c r="I987">
        <v>0</v>
      </c>
      <c r="J987">
        <v>0</v>
      </c>
      <c r="K987">
        <v>0</v>
      </c>
      <c r="L987">
        <v>0</v>
      </c>
      <c r="M987">
        <v>8</v>
      </c>
      <c r="N987">
        <v>0</v>
      </c>
      <c r="O987">
        <v>0</v>
      </c>
      <c r="P987">
        <v>0</v>
      </c>
      <c r="Q987">
        <v>0</v>
      </c>
    </row>
    <row r="988" spans="1:17" x14ac:dyDescent="0.2">
      <c r="A988" t="s">
        <v>18011</v>
      </c>
      <c r="B988" t="s">
        <v>87</v>
      </c>
      <c r="C988" t="s">
        <v>227</v>
      </c>
      <c r="D988" t="s">
        <v>17029</v>
      </c>
      <c r="E988" t="s">
        <v>81</v>
      </c>
      <c r="F988" t="s">
        <v>4887</v>
      </c>
      <c r="G988">
        <v>0</v>
      </c>
      <c r="H988">
        <v>8</v>
      </c>
      <c r="I988">
        <v>1</v>
      </c>
      <c r="J988">
        <v>7</v>
      </c>
      <c r="K988">
        <v>0</v>
      </c>
      <c r="L988">
        <v>0</v>
      </c>
      <c r="M988">
        <v>0</v>
      </c>
      <c r="N988">
        <v>0</v>
      </c>
      <c r="O988">
        <v>0</v>
      </c>
      <c r="P988">
        <v>0</v>
      </c>
      <c r="Q988">
        <v>0</v>
      </c>
    </row>
    <row r="989" spans="1:17" x14ac:dyDescent="0.2">
      <c r="A989" t="s">
        <v>18012</v>
      </c>
      <c r="B989" t="s">
        <v>87</v>
      </c>
      <c r="C989" t="s">
        <v>227</v>
      </c>
      <c r="D989" t="s">
        <v>17029</v>
      </c>
      <c r="E989" t="s">
        <v>81</v>
      </c>
      <c r="F989" t="s">
        <v>4889</v>
      </c>
      <c r="G989">
        <v>0</v>
      </c>
      <c r="H989">
        <v>0</v>
      </c>
      <c r="I989">
        <v>0</v>
      </c>
      <c r="J989">
        <v>0</v>
      </c>
      <c r="K989">
        <v>0</v>
      </c>
      <c r="L989">
        <v>0</v>
      </c>
      <c r="M989">
        <v>8</v>
      </c>
      <c r="N989">
        <v>0</v>
      </c>
      <c r="O989">
        <v>0</v>
      </c>
      <c r="P989">
        <v>0</v>
      </c>
      <c r="Q989">
        <v>0</v>
      </c>
    </row>
    <row r="990" spans="1:17" x14ac:dyDescent="0.2">
      <c r="A990" t="s">
        <v>18013</v>
      </c>
      <c r="B990" t="s">
        <v>87</v>
      </c>
      <c r="C990" t="s">
        <v>227</v>
      </c>
      <c r="D990" t="s">
        <v>17029</v>
      </c>
      <c r="E990" t="s">
        <v>81</v>
      </c>
      <c r="F990" t="s">
        <v>4871</v>
      </c>
      <c r="G990">
        <v>0</v>
      </c>
      <c r="H990">
        <v>0</v>
      </c>
      <c r="I990">
        <v>0</v>
      </c>
      <c r="J990">
        <v>0</v>
      </c>
      <c r="K990">
        <v>0</v>
      </c>
      <c r="L990">
        <v>0</v>
      </c>
      <c r="M990">
        <v>0</v>
      </c>
      <c r="N990">
        <v>6</v>
      </c>
      <c r="O990">
        <v>6</v>
      </c>
      <c r="P990">
        <v>0</v>
      </c>
      <c r="Q990">
        <v>0</v>
      </c>
    </row>
    <row r="991" spans="1:17" x14ac:dyDescent="0.2">
      <c r="A991" t="s">
        <v>18014</v>
      </c>
      <c r="B991" t="s">
        <v>87</v>
      </c>
      <c r="C991" t="s">
        <v>227</v>
      </c>
      <c r="D991" t="s">
        <v>17029</v>
      </c>
      <c r="E991" t="s">
        <v>81</v>
      </c>
      <c r="F991" t="s">
        <v>4873</v>
      </c>
      <c r="G991">
        <v>0</v>
      </c>
      <c r="H991">
        <v>0</v>
      </c>
      <c r="I991">
        <v>0</v>
      </c>
      <c r="J991">
        <v>0</v>
      </c>
      <c r="K991">
        <v>0</v>
      </c>
      <c r="L991">
        <v>0</v>
      </c>
      <c r="M991">
        <v>0</v>
      </c>
      <c r="N991">
        <v>6</v>
      </c>
      <c r="O991">
        <v>6</v>
      </c>
      <c r="P991">
        <v>0</v>
      </c>
      <c r="Q991">
        <v>0</v>
      </c>
    </row>
    <row r="992" spans="1:17" x14ac:dyDescent="0.2">
      <c r="A992" t="s">
        <v>18015</v>
      </c>
      <c r="B992" t="s">
        <v>87</v>
      </c>
      <c r="C992" t="s">
        <v>227</v>
      </c>
      <c r="D992" t="s">
        <v>17029</v>
      </c>
      <c r="E992" t="s">
        <v>81</v>
      </c>
      <c r="F992" t="s">
        <v>17019</v>
      </c>
      <c r="G992">
        <v>8</v>
      </c>
      <c r="H992">
        <v>0</v>
      </c>
      <c r="I992">
        <v>0</v>
      </c>
      <c r="J992">
        <v>0</v>
      </c>
      <c r="K992">
        <v>0</v>
      </c>
      <c r="L992">
        <v>0</v>
      </c>
      <c r="M992">
        <v>0</v>
      </c>
      <c r="N992">
        <v>0</v>
      </c>
      <c r="O992">
        <v>0</v>
      </c>
      <c r="P992">
        <v>0</v>
      </c>
      <c r="Q992">
        <v>0</v>
      </c>
    </row>
    <row r="993" spans="1:17" x14ac:dyDescent="0.2">
      <c r="A993" t="s">
        <v>18016</v>
      </c>
      <c r="B993" t="s">
        <v>87</v>
      </c>
      <c r="C993" t="s">
        <v>227</v>
      </c>
      <c r="D993" t="s">
        <v>17025</v>
      </c>
      <c r="E993" t="s">
        <v>79</v>
      </c>
      <c r="F993" t="s">
        <v>17019</v>
      </c>
      <c r="G993">
        <v>2</v>
      </c>
      <c r="H993">
        <v>0</v>
      </c>
      <c r="I993">
        <v>0</v>
      </c>
      <c r="J993">
        <v>0</v>
      </c>
      <c r="K993">
        <v>0</v>
      </c>
      <c r="L993">
        <v>0</v>
      </c>
      <c r="M993">
        <v>0</v>
      </c>
      <c r="N993">
        <v>0</v>
      </c>
      <c r="O993">
        <v>0</v>
      </c>
      <c r="P993">
        <v>0</v>
      </c>
      <c r="Q993">
        <v>0</v>
      </c>
    </row>
    <row r="994" spans="1:17" x14ac:dyDescent="0.2">
      <c r="A994" t="s">
        <v>18017</v>
      </c>
      <c r="B994" t="s">
        <v>87</v>
      </c>
      <c r="C994" t="s">
        <v>228</v>
      </c>
      <c r="D994" t="s">
        <v>17029</v>
      </c>
      <c r="E994" t="s">
        <v>79</v>
      </c>
      <c r="F994" t="s">
        <v>4875</v>
      </c>
      <c r="G994">
        <v>0</v>
      </c>
      <c r="H994">
        <v>27</v>
      </c>
      <c r="I994">
        <v>3</v>
      </c>
      <c r="J994">
        <v>15</v>
      </c>
      <c r="K994">
        <v>7</v>
      </c>
      <c r="L994">
        <v>2</v>
      </c>
      <c r="M994">
        <v>0</v>
      </c>
      <c r="N994">
        <v>0</v>
      </c>
      <c r="O994">
        <v>0</v>
      </c>
      <c r="P994">
        <v>0</v>
      </c>
      <c r="Q994">
        <v>0</v>
      </c>
    </row>
    <row r="995" spans="1:17" x14ac:dyDescent="0.2">
      <c r="A995" t="s">
        <v>18018</v>
      </c>
      <c r="B995" t="s">
        <v>87</v>
      </c>
      <c r="C995" t="s">
        <v>228</v>
      </c>
      <c r="D995" t="s">
        <v>17029</v>
      </c>
      <c r="E995" t="s">
        <v>79</v>
      </c>
      <c r="F995" t="s">
        <v>4877</v>
      </c>
      <c r="G995">
        <v>0</v>
      </c>
      <c r="H995">
        <v>27</v>
      </c>
      <c r="I995">
        <v>3</v>
      </c>
      <c r="J995">
        <v>15</v>
      </c>
      <c r="K995">
        <v>7</v>
      </c>
      <c r="L995">
        <v>2</v>
      </c>
      <c r="M995">
        <v>0</v>
      </c>
      <c r="N995">
        <v>0</v>
      </c>
      <c r="O995">
        <v>0</v>
      </c>
      <c r="P995">
        <v>0</v>
      </c>
      <c r="Q995">
        <v>0</v>
      </c>
    </row>
    <row r="996" spans="1:17" x14ac:dyDescent="0.2">
      <c r="A996" t="s">
        <v>18019</v>
      </c>
      <c r="B996" t="s">
        <v>87</v>
      </c>
      <c r="C996" t="s">
        <v>228</v>
      </c>
      <c r="D996" t="s">
        <v>17029</v>
      </c>
      <c r="E996" t="s">
        <v>79</v>
      </c>
      <c r="F996" t="s">
        <v>4879</v>
      </c>
      <c r="G996">
        <v>0</v>
      </c>
      <c r="H996">
        <v>0</v>
      </c>
      <c r="I996">
        <v>0</v>
      </c>
      <c r="J996">
        <v>0</v>
      </c>
      <c r="K996">
        <v>0</v>
      </c>
      <c r="L996">
        <v>0</v>
      </c>
      <c r="M996">
        <v>27</v>
      </c>
      <c r="N996">
        <v>0</v>
      </c>
      <c r="O996">
        <v>0</v>
      </c>
      <c r="P996">
        <v>0</v>
      </c>
      <c r="Q996">
        <v>0</v>
      </c>
    </row>
    <row r="997" spans="1:17" x14ac:dyDescent="0.2">
      <c r="A997" t="s">
        <v>18020</v>
      </c>
      <c r="B997" t="s">
        <v>87</v>
      </c>
      <c r="C997" t="s">
        <v>228</v>
      </c>
      <c r="D997" t="s">
        <v>17029</v>
      </c>
      <c r="E997" t="s">
        <v>79</v>
      </c>
      <c r="F997" t="s">
        <v>4881</v>
      </c>
      <c r="G997">
        <v>0</v>
      </c>
      <c r="H997">
        <v>27</v>
      </c>
      <c r="I997">
        <v>3</v>
      </c>
      <c r="J997">
        <v>15</v>
      </c>
      <c r="K997">
        <v>7</v>
      </c>
      <c r="L997">
        <v>2</v>
      </c>
      <c r="M997">
        <v>0</v>
      </c>
      <c r="N997">
        <v>0</v>
      </c>
      <c r="O997">
        <v>0</v>
      </c>
      <c r="P997">
        <v>0</v>
      </c>
      <c r="Q997">
        <v>0</v>
      </c>
    </row>
    <row r="998" spans="1:17" x14ac:dyDescent="0.2">
      <c r="A998" t="s">
        <v>18021</v>
      </c>
      <c r="B998" t="s">
        <v>87</v>
      </c>
      <c r="C998" t="s">
        <v>228</v>
      </c>
      <c r="D998" t="s">
        <v>17029</v>
      </c>
      <c r="E998" t="s">
        <v>79</v>
      </c>
      <c r="F998" t="s">
        <v>4883</v>
      </c>
      <c r="G998">
        <v>0</v>
      </c>
      <c r="H998">
        <v>27</v>
      </c>
      <c r="I998">
        <v>3</v>
      </c>
      <c r="J998">
        <v>15</v>
      </c>
      <c r="K998">
        <v>7</v>
      </c>
      <c r="L998">
        <v>2</v>
      </c>
      <c r="M998">
        <v>0</v>
      </c>
      <c r="N998">
        <v>0</v>
      </c>
      <c r="O998">
        <v>0</v>
      </c>
      <c r="P998">
        <v>0</v>
      </c>
      <c r="Q998">
        <v>0</v>
      </c>
    </row>
    <row r="999" spans="1:17" x14ac:dyDescent="0.2">
      <c r="A999" t="s">
        <v>18022</v>
      </c>
      <c r="B999" t="s">
        <v>87</v>
      </c>
      <c r="C999" t="s">
        <v>228</v>
      </c>
      <c r="D999" t="s">
        <v>17029</v>
      </c>
      <c r="E999" t="s">
        <v>79</v>
      </c>
      <c r="F999" t="s">
        <v>4885</v>
      </c>
      <c r="G999">
        <v>0</v>
      </c>
      <c r="H999">
        <v>0</v>
      </c>
      <c r="I999">
        <v>0</v>
      </c>
      <c r="J999">
        <v>0</v>
      </c>
      <c r="K999">
        <v>0</v>
      </c>
      <c r="L999">
        <v>0</v>
      </c>
      <c r="M999">
        <v>27</v>
      </c>
      <c r="N999">
        <v>0</v>
      </c>
      <c r="O999">
        <v>0</v>
      </c>
      <c r="P999">
        <v>0</v>
      </c>
      <c r="Q999">
        <v>0</v>
      </c>
    </row>
    <row r="1000" spans="1:17" x14ac:dyDescent="0.2">
      <c r="A1000" t="s">
        <v>18023</v>
      </c>
      <c r="B1000" t="s">
        <v>87</v>
      </c>
      <c r="C1000" t="s">
        <v>228</v>
      </c>
      <c r="D1000" t="s">
        <v>17029</v>
      </c>
      <c r="E1000" t="s">
        <v>79</v>
      </c>
      <c r="F1000" t="s">
        <v>4887</v>
      </c>
      <c r="G1000">
        <v>0</v>
      </c>
      <c r="H1000">
        <v>27</v>
      </c>
      <c r="I1000">
        <v>3</v>
      </c>
      <c r="J1000">
        <v>15</v>
      </c>
      <c r="K1000">
        <v>7</v>
      </c>
      <c r="L1000">
        <v>2</v>
      </c>
      <c r="M1000">
        <v>0</v>
      </c>
      <c r="N1000">
        <v>0</v>
      </c>
      <c r="O1000">
        <v>0</v>
      </c>
      <c r="P1000">
        <v>0</v>
      </c>
      <c r="Q1000">
        <v>0</v>
      </c>
    </row>
    <row r="1001" spans="1:17" x14ac:dyDescent="0.2">
      <c r="A1001" t="s">
        <v>18024</v>
      </c>
      <c r="B1001" t="s">
        <v>87</v>
      </c>
      <c r="C1001" t="s">
        <v>228</v>
      </c>
      <c r="D1001" t="s">
        <v>17029</v>
      </c>
      <c r="E1001" t="s">
        <v>79</v>
      </c>
      <c r="F1001" t="s">
        <v>4889</v>
      </c>
      <c r="G1001">
        <v>0</v>
      </c>
      <c r="H1001">
        <v>0</v>
      </c>
      <c r="I1001">
        <v>0</v>
      </c>
      <c r="J1001">
        <v>0</v>
      </c>
      <c r="K1001">
        <v>0</v>
      </c>
      <c r="L1001">
        <v>0</v>
      </c>
      <c r="M1001">
        <v>27</v>
      </c>
      <c r="N1001">
        <v>0</v>
      </c>
      <c r="O1001">
        <v>0</v>
      </c>
      <c r="P1001">
        <v>0</v>
      </c>
      <c r="Q1001">
        <v>0</v>
      </c>
    </row>
    <row r="1002" spans="1:17" x14ac:dyDescent="0.2">
      <c r="A1002" t="s">
        <v>18025</v>
      </c>
      <c r="B1002" t="s">
        <v>87</v>
      </c>
      <c r="C1002" t="s">
        <v>228</v>
      </c>
      <c r="D1002" t="s">
        <v>17029</v>
      </c>
      <c r="E1002" t="s">
        <v>79</v>
      </c>
      <c r="F1002" t="s">
        <v>4871</v>
      </c>
      <c r="G1002">
        <v>0</v>
      </c>
      <c r="H1002">
        <v>0</v>
      </c>
      <c r="I1002">
        <v>0</v>
      </c>
      <c r="J1002">
        <v>0</v>
      </c>
      <c r="K1002">
        <v>0</v>
      </c>
      <c r="L1002">
        <v>0</v>
      </c>
      <c r="M1002">
        <v>0</v>
      </c>
      <c r="N1002">
        <v>19</v>
      </c>
      <c r="O1002">
        <v>18</v>
      </c>
      <c r="P1002">
        <v>1</v>
      </c>
      <c r="Q1002">
        <v>0</v>
      </c>
    </row>
    <row r="1003" spans="1:17" x14ac:dyDescent="0.2">
      <c r="A1003" t="s">
        <v>18026</v>
      </c>
      <c r="B1003" t="s">
        <v>87</v>
      </c>
      <c r="C1003" t="s">
        <v>228</v>
      </c>
      <c r="D1003" t="s">
        <v>17029</v>
      </c>
      <c r="E1003" t="s">
        <v>79</v>
      </c>
      <c r="F1003" t="s">
        <v>4873</v>
      </c>
      <c r="G1003">
        <v>0</v>
      </c>
      <c r="H1003">
        <v>0</v>
      </c>
      <c r="I1003">
        <v>0</v>
      </c>
      <c r="J1003">
        <v>0</v>
      </c>
      <c r="K1003">
        <v>0</v>
      </c>
      <c r="L1003">
        <v>0</v>
      </c>
      <c r="M1003">
        <v>0</v>
      </c>
      <c r="N1003">
        <v>16</v>
      </c>
      <c r="O1003">
        <v>15</v>
      </c>
      <c r="P1003">
        <v>1</v>
      </c>
      <c r="Q1003">
        <v>0</v>
      </c>
    </row>
    <row r="1004" spans="1:17" x14ac:dyDescent="0.2">
      <c r="A1004" t="s">
        <v>18027</v>
      </c>
      <c r="B1004" t="s">
        <v>87</v>
      </c>
      <c r="C1004" t="s">
        <v>228</v>
      </c>
      <c r="D1004" t="s">
        <v>17029</v>
      </c>
      <c r="E1004" t="s">
        <v>79</v>
      </c>
      <c r="F1004" t="s">
        <v>17019</v>
      </c>
      <c r="G1004">
        <v>27</v>
      </c>
      <c r="H1004">
        <v>0</v>
      </c>
      <c r="I1004">
        <v>0</v>
      </c>
      <c r="J1004">
        <v>0</v>
      </c>
      <c r="K1004">
        <v>0</v>
      </c>
      <c r="L1004">
        <v>0</v>
      </c>
      <c r="M1004">
        <v>0</v>
      </c>
      <c r="N1004">
        <v>0</v>
      </c>
      <c r="O1004">
        <v>0</v>
      </c>
      <c r="P1004">
        <v>0</v>
      </c>
      <c r="Q1004">
        <v>0</v>
      </c>
    </row>
    <row r="1005" spans="1:17" x14ac:dyDescent="0.2">
      <c r="A1005" t="s">
        <v>18028</v>
      </c>
      <c r="B1005" t="s">
        <v>87</v>
      </c>
      <c r="C1005" t="s">
        <v>228</v>
      </c>
      <c r="D1005" t="s">
        <v>17029</v>
      </c>
      <c r="E1005" t="s">
        <v>81</v>
      </c>
      <c r="F1005" t="s">
        <v>4875</v>
      </c>
      <c r="G1005">
        <v>0</v>
      </c>
      <c r="H1005">
        <v>38</v>
      </c>
      <c r="I1005">
        <v>5</v>
      </c>
      <c r="J1005">
        <v>23</v>
      </c>
      <c r="K1005">
        <v>2</v>
      </c>
      <c r="L1005">
        <v>8</v>
      </c>
      <c r="M1005">
        <v>0</v>
      </c>
      <c r="N1005">
        <v>0</v>
      </c>
      <c r="O1005">
        <v>0</v>
      </c>
      <c r="P1005">
        <v>0</v>
      </c>
      <c r="Q1005">
        <v>0</v>
      </c>
    </row>
    <row r="1006" spans="1:17" x14ac:dyDescent="0.2">
      <c r="A1006" t="s">
        <v>18029</v>
      </c>
      <c r="B1006" t="s">
        <v>87</v>
      </c>
      <c r="C1006" t="s">
        <v>228</v>
      </c>
      <c r="D1006" t="s">
        <v>17029</v>
      </c>
      <c r="E1006" t="s">
        <v>81</v>
      </c>
      <c r="F1006" t="s">
        <v>4877</v>
      </c>
      <c r="G1006">
        <v>0</v>
      </c>
      <c r="H1006">
        <v>38</v>
      </c>
      <c r="I1006">
        <v>3</v>
      </c>
      <c r="J1006">
        <v>20</v>
      </c>
      <c r="K1006">
        <v>5</v>
      </c>
      <c r="L1006">
        <v>10</v>
      </c>
      <c r="M1006">
        <v>0</v>
      </c>
      <c r="N1006">
        <v>0</v>
      </c>
      <c r="O1006">
        <v>0</v>
      </c>
      <c r="P1006">
        <v>0</v>
      </c>
      <c r="Q1006">
        <v>0</v>
      </c>
    </row>
    <row r="1007" spans="1:17" x14ac:dyDescent="0.2">
      <c r="A1007" t="s">
        <v>18030</v>
      </c>
      <c r="B1007" t="s">
        <v>87</v>
      </c>
      <c r="C1007" t="s">
        <v>228</v>
      </c>
      <c r="D1007" t="s">
        <v>17029</v>
      </c>
      <c r="E1007" t="s">
        <v>81</v>
      </c>
      <c r="F1007" t="s">
        <v>4879</v>
      </c>
      <c r="G1007">
        <v>0</v>
      </c>
      <c r="H1007">
        <v>0</v>
      </c>
      <c r="I1007">
        <v>0</v>
      </c>
      <c r="J1007">
        <v>0</v>
      </c>
      <c r="K1007">
        <v>0</v>
      </c>
      <c r="L1007">
        <v>0</v>
      </c>
      <c r="M1007">
        <v>38</v>
      </c>
      <c r="N1007">
        <v>0</v>
      </c>
      <c r="O1007">
        <v>0</v>
      </c>
      <c r="P1007">
        <v>0</v>
      </c>
      <c r="Q1007">
        <v>0</v>
      </c>
    </row>
    <row r="1008" spans="1:17" x14ac:dyDescent="0.2">
      <c r="A1008" t="s">
        <v>18031</v>
      </c>
      <c r="B1008" t="s">
        <v>87</v>
      </c>
      <c r="C1008" t="s">
        <v>228</v>
      </c>
      <c r="D1008" t="s">
        <v>17029</v>
      </c>
      <c r="E1008" t="s">
        <v>81</v>
      </c>
      <c r="F1008" t="s">
        <v>4881</v>
      </c>
      <c r="G1008">
        <v>0</v>
      </c>
      <c r="H1008">
        <v>38</v>
      </c>
      <c r="I1008">
        <v>3</v>
      </c>
      <c r="J1008">
        <v>20</v>
      </c>
      <c r="K1008">
        <v>5</v>
      </c>
      <c r="L1008">
        <v>10</v>
      </c>
      <c r="M1008">
        <v>0</v>
      </c>
      <c r="N1008">
        <v>0</v>
      </c>
      <c r="O1008">
        <v>0</v>
      </c>
      <c r="P1008">
        <v>0</v>
      </c>
      <c r="Q1008">
        <v>0</v>
      </c>
    </row>
    <row r="1009" spans="1:17" x14ac:dyDescent="0.2">
      <c r="A1009" t="s">
        <v>18032</v>
      </c>
      <c r="B1009" t="s">
        <v>87</v>
      </c>
      <c r="C1009" t="s">
        <v>228</v>
      </c>
      <c r="D1009" t="s">
        <v>17029</v>
      </c>
      <c r="E1009" t="s">
        <v>81</v>
      </c>
      <c r="F1009" t="s">
        <v>4883</v>
      </c>
      <c r="G1009">
        <v>0</v>
      </c>
      <c r="H1009">
        <v>38</v>
      </c>
      <c r="I1009">
        <v>5</v>
      </c>
      <c r="J1009">
        <v>20</v>
      </c>
      <c r="K1009">
        <v>3</v>
      </c>
      <c r="L1009">
        <v>10</v>
      </c>
      <c r="M1009">
        <v>0</v>
      </c>
      <c r="N1009">
        <v>0</v>
      </c>
      <c r="O1009">
        <v>0</v>
      </c>
      <c r="P1009">
        <v>0</v>
      </c>
      <c r="Q1009">
        <v>0</v>
      </c>
    </row>
    <row r="1010" spans="1:17" x14ac:dyDescent="0.2">
      <c r="A1010" t="s">
        <v>18033</v>
      </c>
      <c r="B1010" t="s">
        <v>87</v>
      </c>
      <c r="C1010" t="s">
        <v>228</v>
      </c>
      <c r="D1010" t="s">
        <v>17029</v>
      </c>
      <c r="E1010" t="s">
        <v>81</v>
      </c>
      <c r="F1010" t="s">
        <v>4885</v>
      </c>
      <c r="G1010">
        <v>0</v>
      </c>
      <c r="H1010">
        <v>0</v>
      </c>
      <c r="I1010">
        <v>0</v>
      </c>
      <c r="J1010">
        <v>0</v>
      </c>
      <c r="K1010">
        <v>0</v>
      </c>
      <c r="L1010">
        <v>0</v>
      </c>
      <c r="M1010">
        <v>38</v>
      </c>
      <c r="N1010">
        <v>0</v>
      </c>
      <c r="O1010">
        <v>0</v>
      </c>
      <c r="P1010">
        <v>0</v>
      </c>
      <c r="Q1010">
        <v>0</v>
      </c>
    </row>
    <row r="1011" spans="1:17" x14ac:dyDescent="0.2">
      <c r="A1011" t="s">
        <v>18034</v>
      </c>
      <c r="B1011" t="s">
        <v>87</v>
      </c>
      <c r="C1011" t="s">
        <v>228</v>
      </c>
      <c r="D1011" t="s">
        <v>17029</v>
      </c>
      <c r="E1011" t="s">
        <v>81</v>
      </c>
      <c r="F1011" t="s">
        <v>4887</v>
      </c>
      <c r="G1011">
        <v>0</v>
      </c>
      <c r="H1011">
        <v>38</v>
      </c>
      <c r="I1011">
        <v>3</v>
      </c>
      <c r="J1011">
        <v>24</v>
      </c>
      <c r="K1011">
        <v>3</v>
      </c>
      <c r="L1011">
        <v>8</v>
      </c>
      <c r="M1011">
        <v>0</v>
      </c>
      <c r="N1011">
        <v>0</v>
      </c>
      <c r="O1011">
        <v>0</v>
      </c>
      <c r="P1011">
        <v>0</v>
      </c>
      <c r="Q1011">
        <v>0</v>
      </c>
    </row>
    <row r="1012" spans="1:17" x14ac:dyDescent="0.2">
      <c r="A1012" t="s">
        <v>18035</v>
      </c>
      <c r="B1012" t="s">
        <v>87</v>
      </c>
      <c r="C1012" t="s">
        <v>228</v>
      </c>
      <c r="D1012" t="s">
        <v>17029</v>
      </c>
      <c r="E1012" t="s">
        <v>81</v>
      </c>
      <c r="F1012" t="s">
        <v>4889</v>
      </c>
      <c r="G1012">
        <v>0</v>
      </c>
      <c r="H1012">
        <v>0</v>
      </c>
      <c r="I1012">
        <v>0</v>
      </c>
      <c r="J1012">
        <v>0</v>
      </c>
      <c r="K1012">
        <v>0</v>
      </c>
      <c r="L1012">
        <v>0</v>
      </c>
      <c r="M1012">
        <v>38</v>
      </c>
      <c r="N1012">
        <v>0</v>
      </c>
      <c r="O1012">
        <v>0</v>
      </c>
      <c r="P1012">
        <v>0</v>
      </c>
      <c r="Q1012">
        <v>0</v>
      </c>
    </row>
    <row r="1013" spans="1:17" x14ac:dyDescent="0.2">
      <c r="A1013" t="s">
        <v>18036</v>
      </c>
      <c r="B1013" t="s">
        <v>87</v>
      </c>
      <c r="C1013" t="s">
        <v>228</v>
      </c>
      <c r="D1013" t="s">
        <v>17029</v>
      </c>
      <c r="E1013" t="s">
        <v>81</v>
      </c>
      <c r="F1013" t="s">
        <v>4871</v>
      </c>
      <c r="G1013">
        <v>0</v>
      </c>
      <c r="H1013">
        <v>0</v>
      </c>
      <c r="I1013">
        <v>0</v>
      </c>
      <c r="J1013">
        <v>0</v>
      </c>
      <c r="K1013">
        <v>0</v>
      </c>
      <c r="L1013">
        <v>0</v>
      </c>
      <c r="M1013">
        <v>0</v>
      </c>
      <c r="N1013">
        <v>30</v>
      </c>
      <c r="O1013">
        <v>23</v>
      </c>
      <c r="P1013">
        <v>5</v>
      </c>
      <c r="Q1013">
        <v>2</v>
      </c>
    </row>
    <row r="1014" spans="1:17" x14ac:dyDescent="0.2">
      <c r="A1014" t="s">
        <v>18037</v>
      </c>
      <c r="B1014" t="s">
        <v>87</v>
      </c>
      <c r="C1014" t="s">
        <v>228</v>
      </c>
      <c r="D1014" t="s">
        <v>17029</v>
      </c>
      <c r="E1014" t="s">
        <v>81</v>
      </c>
      <c r="F1014" t="s">
        <v>4873</v>
      </c>
      <c r="G1014">
        <v>0</v>
      </c>
      <c r="H1014">
        <v>0</v>
      </c>
      <c r="I1014">
        <v>0</v>
      </c>
      <c r="J1014">
        <v>0</v>
      </c>
      <c r="K1014">
        <v>0</v>
      </c>
      <c r="L1014">
        <v>0</v>
      </c>
      <c r="M1014">
        <v>0</v>
      </c>
      <c r="N1014">
        <v>27</v>
      </c>
      <c r="O1014">
        <v>21</v>
      </c>
      <c r="P1014">
        <v>4</v>
      </c>
      <c r="Q1014">
        <v>2</v>
      </c>
    </row>
    <row r="1015" spans="1:17" x14ac:dyDescent="0.2">
      <c r="A1015" t="s">
        <v>18038</v>
      </c>
      <c r="B1015" t="s">
        <v>87</v>
      </c>
      <c r="C1015" t="s">
        <v>228</v>
      </c>
      <c r="D1015" t="s">
        <v>17029</v>
      </c>
      <c r="E1015" t="s">
        <v>81</v>
      </c>
      <c r="F1015" t="s">
        <v>17019</v>
      </c>
      <c r="G1015">
        <v>38</v>
      </c>
      <c r="H1015">
        <v>0</v>
      </c>
      <c r="I1015">
        <v>0</v>
      </c>
      <c r="J1015">
        <v>0</v>
      </c>
      <c r="K1015">
        <v>0</v>
      </c>
      <c r="L1015">
        <v>0</v>
      </c>
      <c r="M1015">
        <v>0</v>
      </c>
      <c r="N1015">
        <v>0</v>
      </c>
      <c r="O1015">
        <v>0</v>
      </c>
      <c r="P1015">
        <v>0</v>
      </c>
      <c r="Q1015">
        <v>0</v>
      </c>
    </row>
    <row r="1016" spans="1:17" x14ac:dyDescent="0.2">
      <c r="A1016" t="s">
        <v>18039</v>
      </c>
      <c r="B1016" t="s">
        <v>87</v>
      </c>
      <c r="C1016" t="s">
        <v>228</v>
      </c>
      <c r="D1016" t="s">
        <v>17025</v>
      </c>
      <c r="E1016" t="s">
        <v>79</v>
      </c>
      <c r="F1016" t="s">
        <v>17019</v>
      </c>
      <c r="G1016">
        <v>4</v>
      </c>
      <c r="H1016">
        <v>0</v>
      </c>
      <c r="I1016">
        <v>0</v>
      </c>
      <c r="J1016">
        <v>0</v>
      </c>
      <c r="K1016">
        <v>0</v>
      </c>
      <c r="L1016">
        <v>0</v>
      </c>
      <c r="M1016">
        <v>0</v>
      </c>
      <c r="N1016">
        <v>0</v>
      </c>
      <c r="O1016">
        <v>0</v>
      </c>
      <c r="P1016">
        <v>0</v>
      </c>
      <c r="Q1016">
        <v>0</v>
      </c>
    </row>
    <row r="1017" spans="1:17" x14ac:dyDescent="0.2">
      <c r="A1017" t="s">
        <v>18040</v>
      </c>
      <c r="B1017" t="s">
        <v>87</v>
      </c>
      <c r="C1017" t="s">
        <v>228</v>
      </c>
      <c r="D1017" t="s">
        <v>17025</v>
      </c>
      <c r="E1017" t="s">
        <v>81</v>
      </c>
      <c r="F1017" t="s">
        <v>17019</v>
      </c>
      <c r="G1017">
        <v>2</v>
      </c>
      <c r="H1017">
        <v>0</v>
      </c>
      <c r="I1017">
        <v>0</v>
      </c>
      <c r="J1017">
        <v>0</v>
      </c>
      <c r="K1017">
        <v>0</v>
      </c>
      <c r="L1017">
        <v>0</v>
      </c>
      <c r="M1017">
        <v>0</v>
      </c>
      <c r="N1017">
        <v>0</v>
      </c>
      <c r="O1017">
        <v>0</v>
      </c>
      <c r="P1017">
        <v>0</v>
      </c>
      <c r="Q1017">
        <v>0</v>
      </c>
    </row>
    <row r="1018" spans="1:17" x14ac:dyDescent="0.2">
      <c r="A1018" t="s">
        <v>18041</v>
      </c>
      <c r="B1018" t="s">
        <v>87</v>
      </c>
      <c r="C1018" t="s">
        <v>229</v>
      </c>
      <c r="D1018" t="s">
        <v>17029</v>
      </c>
      <c r="E1018" t="s">
        <v>79</v>
      </c>
      <c r="F1018" t="s">
        <v>4875</v>
      </c>
      <c r="G1018">
        <v>0</v>
      </c>
      <c r="H1018">
        <v>7</v>
      </c>
      <c r="I1018">
        <v>1</v>
      </c>
      <c r="J1018">
        <v>4</v>
      </c>
      <c r="K1018">
        <v>2</v>
      </c>
      <c r="L1018">
        <v>0</v>
      </c>
      <c r="M1018">
        <v>0</v>
      </c>
      <c r="N1018">
        <v>0</v>
      </c>
      <c r="O1018">
        <v>0</v>
      </c>
      <c r="P1018">
        <v>0</v>
      </c>
      <c r="Q1018">
        <v>0</v>
      </c>
    </row>
    <row r="1019" spans="1:17" x14ac:dyDescent="0.2">
      <c r="A1019" t="s">
        <v>18042</v>
      </c>
      <c r="B1019" t="s">
        <v>87</v>
      </c>
      <c r="C1019" t="s">
        <v>229</v>
      </c>
      <c r="D1019" t="s">
        <v>17029</v>
      </c>
      <c r="E1019" t="s">
        <v>79</v>
      </c>
      <c r="F1019" t="s">
        <v>4877</v>
      </c>
      <c r="G1019">
        <v>0</v>
      </c>
      <c r="H1019">
        <v>7</v>
      </c>
      <c r="I1019">
        <v>1</v>
      </c>
      <c r="J1019">
        <v>4</v>
      </c>
      <c r="K1019">
        <v>1</v>
      </c>
      <c r="L1019">
        <v>1</v>
      </c>
      <c r="M1019">
        <v>0</v>
      </c>
      <c r="N1019">
        <v>0</v>
      </c>
      <c r="O1019">
        <v>0</v>
      </c>
      <c r="P1019">
        <v>0</v>
      </c>
      <c r="Q1019">
        <v>0</v>
      </c>
    </row>
    <row r="1020" spans="1:17" x14ac:dyDescent="0.2">
      <c r="A1020" t="s">
        <v>18043</v>
      </c>
      <c r="B1020" t="s">
        <v>87</v>
      </c>
      <c r="C1020" t="s">
        <v>229</v>
      </c>
      <c r="D1020" t="s">
        <v>17029</v>
      </c>
      <c r="E1020" t="s">
        <v>79</v>
      </c>
      <c r="F1020" t="s">
        <v>4879</v>
      </c>
      <c r="G1020">
        <v>0</v>
      </c>
      <c r="H1020">
        <v>0</v>
      </c>
      <c r="I1020">
        <v>0</v>
      </c>
      <c r="J1020">
        <v>0</v>
      </c>
      <c r="K1020">
        <v>0</v>
      </c>
      <c r="L1020">
        <v>0</v>
      </c>
      <c r="M1020">
        <v>7</v>
      </c>
      <c r="N1020">
        <v>0</v>
      </c>
      <c r="O1020">
        <v>0</v>
      </c>
      <c r="P1020">
        <v>0</v>
      </c>
      <c r="Q1020">
        <v>0</v>
      </c>
    </row>
    <row r="1021" spans="1:17" x14ac:dyDescent="0.2">
      <c r="A1021" t="s">
        <v>18044</v>
      </c>
      <c r="B1021" t="s">
        <v>87</v>
      </c>
      <c r="C1021" t="s">
        <v>229</v>
      </c>
      <c r="D1021" t="s">
        <v>17029</v>
      </c>
      <c r="E1021" t="s">
        <v>79</v>
      </c>
      <c r="F1021" t="s">
        <v>4881</v>
      </c>
      <c r="G1021">
        <v>0</v>
      </c>
      <c r="H1021">
        <v>7</v>
      </c>
      <c r="I1021">
        <v>1</v>
      </c>
      <c r="J1021">
        <v>4</v>
      </c>
      <c r="K1021">
        <v>1</v>
      </c>
      <c r="L1021">
        <v>1</v>
      </c>
      <c r="M1021">
        <v>0</v>
      </c>
      <c r="N1021">
        <v>0</v>
      </c>
      <c r="O1021">
        <v>0</v>
      </c>
      <c r="P1021">
        <v>0</v>
      </c>
      <c r="Q1021">
        <v>0</v>
      </c>
    </row>
    <row r="1022" spans="1:17" x14ac:dyDescent="0.2">
      <c r="A1022" t="s">
        <v>18045</v>
      </c>
      <c r="B1022" t="s">
        <v>87</v>
      </c>
      <c r="C1022" t="s">
        <v>229</v>
      </c>
      <c r="D1022" t="s">
        <v>17029</v>
      </c>
      <c r="E1022" t="s">
        <v>79</v>
      </c>
      <c r="F1022" t="s">
        <v>4883</v>
      </c>
      <c r="G1022">
        <v>0</v>
      </c>
      <c r="H1022">
        <v>7</v>
      </c>
      <c r="I1022">
        <v>1</v>
      </c>
      <c r="J1022">
        <v>4</v>
      </c>
      <c r="K1022">
        <v>1</v>
      </c>
      <c r="L1022">
        <v>1</v>
      </c>
      <c r="M1022">
        <v>0</v>
      </c>
      <c r="N1022">
        <v>0</v>
      </c>
      <c r="O1022">
        <v>0</v>
      </c>
      <c r="P1022">
        <v>0</v>
      </c>
      <c r="Q1022">
        <v>0</v>
      </c>
    </row>
    <row r="1023" spans="1:17" x14ac:dyDescent="0.2">
      <c r="A1023" t="s">
        <v>18046</v>
      </c>
      <c r="B1023" t="s">
        <v>87</v>
      </c>
      <c r="C1023" t="s">
        <v>229</v>
      </c>
      <c r="D1023" t="s">
        <v>17029</v>
      </c>
      <c r="E1023" t="s">
        <v>79</v>
      </c>
      <c r="F1023" t="s">
        <v>4885</v>
      </c>
      <c r="G1023">
        <v>0</v>
      </c>
      <c r="H1023">
        <v>0</v>
      </c>
      <c r="I1023">
        <v>0</v>
      </c>
      <c r="J1023">
        <v>0</v>
      </c>
      <c r="K1023">
        <v>0</v>
      </c>
      <c r="L1023">
        <v>0</v>
      </c>
      <c r="M1023">
        <v>7</v>
      </c>
      <c r="N1023">
        <v>0</v>
      </c>
      <c r="O1023">
        <v>0</v>
      </c>
      <c r="P1023">
        <v>0</v>
      </c>
      <c r="Q1023">
        <v>0</v>
      </c>
    </row>
    <row r="1024" spans="1:17" x14ac:dyDescent="0.2">
      <c r="A1024" t="s">
        <v>18047</v>
      </c>
      <c r="B1024" t="s">
        <v>87</v>
      </c>
      <c r="C1024" t="s">
        <v>229</v>
      </c>
      <c r="D1024" t="s">
        <v>17029</v>
      </c>
      <c r="E1024" t="s">
        <v>79</v>
      </c>
      <c r="F1024" t="s">
        <v>4887</v>
      </c>
      <c r="G1024">
        <v>0</v>
      </c>
      <c r="H1024">
        <v>7</v>
      </c>
      <c r="I1024">
        <v>1</v>
      </c>
      <c r="J1024">
        <v>4</v>
      </c>
      <c r="K1024">
        <v>2</v>
      </c>
      <c r="L1024">
        <v>0</v>
      </c>
      <c r="M1024">
        <v>0</v>
      </c>
      <c r="N1024">
        <v>0</v>
      </c>
      <c r="O1024">
        <v>0</v>
      </c>
      <c r="P1024">
        <v>0</v>
      </c>
      <c r="Q1024">
        <v>0</v>
      </c>
    </row>
    <row r="1025" spans="1:17" x14ac:dyDescent="0.2">
      <c r="A1025" t="s">
        <v>18048</v>
      </c>
      <c r="B1025" t="s">
        <v>87</v>
      </c>
      <c r="C1025" t="s">
        <v>229</v>
      </c>
      <c r="D1025" t="s">
        <v>17029</v>
      </c>
      <c r="E1025" t="s">
        <v>79</v>
      </c>
      <c r="F1025" t="s">
        <v>4889</v>
      </c>
      <c r="G1025">
        <v>0</v>
      </c>
      <c r="H1025">
        <v>0</v>
      </c>
      <c r="I1025">
        <v>0</v>
      </c>
      <c r="J1025">
        <v>0</v>
      </c>
      <c r="K1025">
        <v>0</v>
      </c>
      <c r="L1025">
        <v>0</v>
      </c>
      <c r="M1025">
        <v>7</v>
      </c>
      <c r="N1025">
        <v>0</v>
      </c>
      <c r="O1025">
        <v>0</v>
      </c>
      <c r="P1025">
        <v>0</v>
      </c>
      <c r="Q1025">
        <v>0</v>
      </c>
    </row>
    <row r="1026" spans="1:17" x14ac:dyDescent="0.2">
      <c r="A1026" t="s">
        <v>18049</v>
      </c>
      <c r="B1026" t="s">
        <v>87</v>
      </c>
      <c r="C1026" t="s">
        <v>229</v>
      </c>
      <c r="D1026" t="s">
        <v>17029</v>
      </c>
      <c r="E1026" t="s">
        <v>79</v>
      </c>
      <c r="F1026" t="s">
        <v>4871</v>
      </c>
      <c r="G1026">
        <v>0</v>
      </c>
      <c r="H1026">
        <v>0</v>
      </c>
      <c r="I1026">
        <v>0</v>
      </c>
      <c r="J1026">
        <v>0</v>
      </c>
      <c r="K1026">
        <v>0</v>
      </c>
      <c r="L1026">
        <v>0</v>
      </c>
      <c r="M1026">
        <v>0</v>
      </c>
      <c r="N1026">
        <v>6</v>
      </c>
      <c r="O1026">
        <v>5</v>
      </c>
      <c r="P1026">
        <v>0</v>
      </c>
      <c r="Q1026">
        <v>1</v>
      </c>
    </row>
    <row r="1027" spans="1:17" x14ac:dyDescent="0.2">
      <c r="A1027" t="s">
        <v>18050</v>
      </c>
      <c r="B1027" t="s">
        <v>87</v>
      </c>
      <c r="C1027" t="s">
        <v>229</v>
      </c>
      <c r="D1027" t="s">
        <v>17029</v>
      </c>
      <c r="E1027" t="s">
        <v>79</v>
      </c>
      <c r="F1027" t="s">
        <v>4873</v>
      </c>
      <c r="G1027">
        <v>0</v>
      </c>
      <c r="H1027">
        <v>0</v>
      </c>
      <c r="I1027">
        <v>0</v>
      </c>
      <c r="J1027">
        <v>0</v>
      </c>
      <c r="K1027">
        <v>0</v>
      </c>
      <c r="L1027">
        <v>0</v>
      </c>
      <c r="M1027">
        <v>0</v>
      </c>
      <c r="N1027">
        <v>5</v>
      </c>
      <c r="O1027">
        <v>4</v>
      </c>
      <c r="P1027">
        <v>0</v>
      </c>
      <c r="Q1027">
        <v>1</v>
      </c>
    </row>
    <row r="1028" spans="1:17" x14ac:dyDescent="0.2">
      <c r="A1028" t="s">
        <v>18051</v>
      </c>
      <c r="B1028" t="s">
        <v>87</v>
      </c>
      <c r="C1028" t="s">
        <v>229</v>
      </c>
      <c r="D1028" t="s">
        <v>17029</v>
      </c>
      <c r="E1028" t="s">
        <v>79</v>
      </c>
      <c r="F1028" t="s">
        <v>17019</v>
      </c>
      <c r="G1028">
        <v>7</v>
      </c>
      <c r="H1028">
        <v>0</v>
      </c>
      <c r="I1028">
        <v>0</v>
      </c>
      <c r="J1028">
        <v>0</v>
      </c>
      <c r="K1028">
        <v>0</v>
      </c>
      <c r="L1028">
        <v>0</v>
      </c>
      <c r="M1028">
        <v>0</v>
      </c>
      <c r="N1028">
        <v>0</v>
      </c>
      <c r="O1028">
        <v>0</v>
      </c>
      <c r="P1028">
        <v>0</v>
      </c>
      <c r="Q1028">
        <v>0</v>
      </c>
    </row>
    <row r="1029" spans="1:17" x14ac:dyDescent="0.2">
      <c r="A1029" t="s">
        <v>18052</v>
      </c>
      <c r="B1029" t="s">
        <v>87</v>
      </c>
      <c r="C1029" t="s">
        <v>229</v>
      </c>
      <c r="D1029" t="s">
        <v>17029</v>
      </c>
      <c r="E1029" t="s">
        <v>81</v>
      </c>
      <c r="F1029" t="s">
        <v>4875</v>
      </c>
      <c r="G1029">
        <v>0</v>
      </c>
      <c r="H1029">
        <v>3</v>
      </c>
      <c r="I1029">
        <v>2</v>
      </c>
      <c r="J1029">
        <v>1</v>
      </c>
      <c r="K1029">
        <v>0</v>
      </c>
      <c r="L1029">
        <v>0</v>
      </c>
      <c r="M1029">
        <v>0</v>
      </c>
      <c r="N1029">
        <v>0</v>
      </c>
      <c r="O1029">
        <v>0</v>
      </c>
      <c r="P1029">
        <v>0</v>
      </c>
      <c r="Q1029">
        <v>0</v>
      </c>
    </row>
    <row r="1030" spans="1:17" x14ac:dyDescent="0.2">
      <c r="A1030" t="s">
        <v>18053</v>
      </c>
      <c r="B1030" t="s">
        <v>87</v>
      </c>
      <c r="C1030" t="s">
        <v>229</v>
      </c>
      <c r="D1030" t="s">
        <v>17029</v>
      </c>
      <c r="E1030" t="s">
        <v>81</v>
      </c>
      <c r="F1030" t="s">
        <v>4877</v>
      </c>
      <c r="G1030">
        <v>0</v>
      </c>
      <c r="H1030">
        <v>3</v>
      </c>
      <c r="I1030">
        <v>2</v>
      </c>
      <c r="J1030">
        <v>0</v>
      </c>
      <c r="K1030">
        <v>0</v>
      </c>
      <c r="L1030">
        <v>1</v>
      </c>
      <c r="M1030">
        <v>0</v>
      </c>
      <c r="N1030">
        <v>0</v>
      </c>
      <c r="O1030">
        <v>0</v>
      </c>
      <c r="P1030">
        <v>0</v>
      </c>
      <c r="Q1030">
        <v>0</v>
      </c>
    </row>
    <row r="1031" spans="1:17" x14ac:dyDescent="0.2">
      <c r="A1031" t="s">
        <v>18054</v>
      </c>
      <c r="B1031" t="s">
        <v>87</v>
      </c>
      <c r="C1031" t="s">
        <v>229</v>
      </c>
      <c r="D1031" t="s">
        <v>17029</v>
      </c>
      <c r="E1031" t="s">
        <v>81</v>
      </c>
      <c r="F1031" t="s">
        <v>4879</v>
      </c>
      <c r="G1031">
        <v>0</v>
      </c>
      <c r="H1031">
        <v>0</v>
      </c>
      <c r="I1031">
        <v>0</v>
      </c>
      <c r="J1031">
        <v>0</v>
      </c>
      <c r="K1031">
        <v>0</v>
      </c>
      <c r="L1031">
        <v>0</v>
      </c>
      <c r="M1031">
        <v>3</v>
      </c>
      <c r="N1031">
        <v>0</v>
      </c>
      <c r="O1031">
        <v>0</v>
      </c>
      <c r="P1031">
        <v>0</v>
      </c>
      <c r="Q1031">
        <v>0</v>
      </c>
    </row>
    <row r="1032" spans="1:17" x14ac:dyDescent="0.2">
      <c r="A1032" t="s">
        <v>18055</v>
      </c>
      <c r="B1032" t="s">
        <v>87</v>
      </c>
      <c r="C1032" t="s">
        <v>229</v>
      </c>
      <c r="D1032" t="s">
        <v>17029</v>
      </c>
      <c r="E1032" t="s">
        <v>81</v>
      </c>
      <c r="F1032" t="s">
        <v>4881</v>
      </c>
      <c r="G1032">
        <v>0</v>
      </c>
      <c r="H1032">
        <v>3</v>
      </c>
      <c r="I1032">
        <v>2</v>
      </c>
      <c r="J1032">
        <v>0</v>
      </c>
      <c r="K1032">
        <v>0</v>
      </c>
      <c r="L1032">
        <v>1</v>
      </c>
      <c r="M1032">
        <v>0</v>
      </c>
      <c r="N1032">
        <v>0</v>
      </c>
      <c r="O1032">
        <v>0</v>
      </c>
      <c r="P1032">
        <v>0</v>
      </c>
      <c r="Q1032">
        <v>0</v>
      </c>
    </row>
    <row r="1033" spans="1:17" x14ac:dyDescent="0.2">
      <c r="A1033" t="s">
        <v>18056</v>
      </c>
      <c r="B1033" t="s">
        <v>87</v>
      </c>
      <c r="C1033" t="s">
        <v>229</v>
      </c>
      <c r="D1033" t="s">
        <v>17029</v>
      </c>
      <c r="E1033" t="s">
        <v>81</v>
      </c>
      <c r="F1033" t="s">
        <v>4883</v>
      </c>
      <c r="G1033">
        <v>0</v>
      </c>
      <c r="H1033">
        <v>3</v>
      </c>
      <c r="I1033">
        <v>2</v>
      </c>
      <c r="J1033">
        <v>0</v>
      </c>
      <c r="K1033">
        <v>0</v>
      </c>
      <c r="L1033">
        <v>1</v>
      </c>
      <c r="M1033">
        <v>0</v>
      </c>
      <c r="N1033">
        <v>0</v>
      </c>
      <c r="O1033">
        <v>0</v>
      </c>
      <c r="P1033">
        <v>0</v>
      </c>
      <c r="Q1033">
        <v>0</v>
      </c>
    </row>
    <row r="1034" spans="1:17" x14ac:dyDescent="0.2">
      <c r="A1034" t="s">
        <v>18057</v>
      </c>
      <c r="B1034" t="s">
        <v>87</v>
      </c>
      <c r="C1034" t="s">
        <v>229</v>
      </c>
      <c r="D1034" t="s">
        <v>17029</v>
      </c>
      <c r="E1034" t="s">
        <v>81</v>
      </c>
      <c r="F1034" t="s">
        <v>4885</v>
      </c>
      <c r="G1034">
        <v>0</v>
      </c>
      <c r="H1034">
        <v>0</v>
      </c>
      <c r="I1034">
        <v>0</v>
      </c>
      <c r="J1034">
        <v>0</v>
      </c>
      <c r="K1034">
        <v>0</v>
      </c>
      <c r="L1034">
        <v>0</v>
      </c>
      <c r="M1034">
        <v>3</v>
      </c>
      <c r="N1034">
        <v>0</v>
      </c>
      <c r="O1034">
        <v>0</v>
      </c>
      <c r="P1034">
        <v>0</v>
      </c>
      <c r="Q1034">
        <v>0</v>
      </c>
    </row>
    <row r="1035" spans="1:17" x14ac:dyDescent="0.2">
      <c r="A1035" t="s">
        <v>18058</v>
      </c>
      <c r="B1035" t="s">
        <v>87</v>
      </c>
      <c r="C1035" t="s">
        <v>229</v>
      </c>
      <c r="D1035" t="s">
        <v>17029</v>
      </c>
      <c r="E1035" t="s">
        <v>81</v>
      </c>
      <c r="F1035" t="s">
        <v>4887</v>
      </c>
      <c r="G1035">
        <v>0</v>
      </c>
      <c r="H1035">
        <v>3</v>
      </c>
      <c r="I1035">
        <v>2</v>
      </c>
      <c r="J1035">
        <v>1</v>
      </c>
      <c r="K1035">
        <v>0</v>
      </c>
      <c r="L1035">
        <v>0</v>
      </c>
      <c r="M1035">
        <v>0</v>
      </c>
      <c r="N1035">
        <v>0</v>
      </c>
      <c r="O1035">
        <v>0</v>
      </c>
      <c r="P1035">
        <v>0</v>
      </c>
      <c r="Q1035">
        <v>0</v>
      </c>
    </row>
    <row r="1036" spans="1:17" x14ac:dyDescent="0.2">
      <c r="A1036" t="s">
        <v>18059</v>
      </c>
      <c r="B1036" t="s">
        <v>87</v>
      </c>
      <c r="C1036" t="s">
        <v>229</v>
      </c>
      <c r="D1036" t="s">
        <v>17029</v>
      </c>
      <c r="E1036" t="s">
        <v>81</v>
      </c>
      <c r="F1036" t="s">
        <v>4889</v>
      </c>
      <c r="G1036">
        <v>0</v>
      </c>
      <c r="H1036">
        <v>0</v>
      </c>
      <c r="I1036">
        <v>0</v>
      </c>
      <c r="J1036">
        <v>0</v>
      </c>
      <c r="K1036">
        <v>0</v>
      </c>
      <c r="L1036">
        <v>0</v>
      </c>
      <c r="M1036">
        <v>3</v>
      </c>
      <c r="N1036">
        <v>0</v>
      </c>
      <c r="O1036">
        <v>0</v>
      </c>
      <c r="P1036">
        <v>0</v>
      </c>
      <c r="Q1036">
        <v>0</v>
      </c>
    </row>
    <row r="1037" spans="1:17" x14ac:dyDescent="0.2">
      <c r="A1037" t="s">
        <v>18060</v>
      </c>
      <c r="B1037" t="s">
        <v>87</v>
      </c>
      <c r="C1037" t="s">
        <v>229</v>
      </c>
      <c r="D1037" t="s">
        <v>17029</v>
      </c>
      <c r="E1037" t="s">
        <v>81</v>
      </c>
      <c r="F1037" t="s">
        <v>4871</v>
      </c>
      <c r="G1037">
        <v>0</v>
      </c>
      <c r="H1037">
        <v>0</v>
      </c>
      <c r="I1037">
        <v>0</v>
      </c>
      <c r="J1037">
        <v>0</v>
      </c>
      <c r="K1037">
        <v>0</v>
      </c>
      <c r="L1037">
        <v>0</v>
      </c>
      <c r="M1037">
        <v>0</v>
      </c>
      <c r="N1037">
        <v>2</v>
      </c>
      <c r="O1037">
        <v>1</v>
      </c>
      <c r="P1037">
        <v>1</v>
      </c>
      <c r="Q1037">
        <v>0</v>
      </c>
    </row>
    <row r="1038" spans="1:17" x14ac:dyDescent="0.2">
      <c r="A1038" t="s">
        <v>18061</v>
      </c>
      <c r="B1038" t="s">
        <v>87</v>
      </c>
      <c r="C1038" t="s">
        <v>229</v>
      </c>
      <c r="D1038" t="s">
        <v>17029</v>
      </c>
      <c r="E1038" t="s">
        <v>81</v>
      </c>
      <c r="F1038" t="s">
        <v>4873</v>
      </c>
      <c r="G1038">
        <v>0</v>
      </c>
      <c r="H1038">
        <v>0</v>
      </c>
      <c r="I1038">
        <v>0</v>
      </c>
      <c r="J1038">
        <v>0</v>
      </c>
      <c r="K1038">
        <v>0</v>
      </c>
      <c r="L1038">
        <v>0</v>
      </c>
      <c r="M1038">
        <v>0</v>
      </c>
      <c r="N1038">
        <v>1</v>
      </c>
      <c r="O1038">
        <v>0</v>
      </c>
      <c r="P1038">
        <v>1</v>
      </c>
      <c r="Q1038">
        <v>0</v>
      </c>
    </row>
    <row r="1039" spans="1:17" x14ac:dyDescent="0.2">
      <c r="A1039" t="s">
        <v>18062</v>
      </c>
      <c r="B1039" t="s">
        <v>87</v>
      </c>
      <c r="C1039" t="s">
        <v>229</v>
      </c>
      <c r="D1039" t="s">
        <v>17029</v>
      </c>
      <c r="E1039" t="s">
        <v>81</v>
      </c>
      <c r="F1039" t="s">
        <v>17019</v>
      </c>
      <c r="G1039">
        <v>3</v>
      </c>
      <c r="H1039">
        <v>0</v>
      </c>
      <c r="I1039">
        <v>0</v>
      </c>
      <c r="J1039">
        <v>0</v>
      </c>
      <c r="K1039">
        <v>0</v>
      </c>
      <c r="L1039">
        <v>0</v>
      </c>
      <c r="M1039">
        <v>0</v>
      </c>
      <c r="N1039">
        <v>0</v>
      </c>
      <c r="O1039">
        <v>0</v>
      </c>
      <c r="P1039">
        <v>0</v>
      </c>
      <c r="Q1039">
        <v>0</v>
      </c>
    </row>
    <row r="1040" spans="1:17" x14ac:dyDescent="0.2">
      <c r="A1040" t="s">
        <v>18063</v>
      </c>
      <c r="B1040" t="s">
        <v>87</v>
      </c>
      <c r="C1040" t="s">
        <v>229</v>
      </c>
      <c r="D1040" t="s">
        <v>17025</v>
      </c>
      <c r="E1040" t="s">
        <v>79</v>
      </c>
      <c r="F1040" t="s">
        <v>17019</v>
      </c>
      <c r="G1040">
        <v>1</v>
      </c>
      <c r="H1040">
        <v>0</v>
      </c>
      <c r="I1040">
        <v>0</v>
      </c>
      <c r="J1040">
        <v>0</v>
      </c>
      <c r="K1040">
        <v>0</v>
      </c>
      <c r="L1040">
        <v>0</v>
      </c>
      <c r="M1040">
        <v>0</v>
      </c>
      <c r="N1040">
        <v>0</v>
      </c>
      <c r="O1040">
        <v>0</v>
      </c>
      <c r="P1040">
        <v>0</v>
      </c>
      <c r="Q1040">
        <v>0</v>
      </c>
    </row>
    <row r="1041" spans="1:17" x14ac:dyDescent="0.2">
      <c r="A1041" t="s">
        <v>18064</v>
      </c>
      <c r="B1041" t="s">
        <v>87</v>
      </c>
      <c r="C1041" t="s">
        <v>230</v>
      </c>
      <c r="D1041" t="s">
        <v>17027</v>
      </c>
      <c r="E1041" t="s">
        <v>79</v>
      </c>
      <c r="F1041" t="s">
        <v>17019</v>
      </c>
      <c r="G1041">
        <v>1</v>
      </c>
      <c r="H1041">
        <v>0</v>
      </c>
      <c r="I1041">
        <v>0</v>
      </c>
      <c r="J1041">
        <v>0</v>
      </c>
      <c r="K1041">
        <v>0</v>
      </c>
      <c r="L1041">
        <v>0</v>
      </c>
      <c r="M1041">
        <v>0</v>
      </c>
      <c r="N1041">
        <v>0</v>
      </c>
      <c r="O1041">
        <v>0</v>
      </c>
      <c r="P1041">
        <v>0</v>
      </c>
      <c r="Q1041">
        <v>0</v>
      </c>
    </row>
    <row r="1042" spans="1:17" x14ac:dyDescent="0.2">
      <c r="A1042" t="s">
        <v>18065</v>
      </c>
      <c r="B1042" t="s">
        <v>87</v>
      </c>
      <c r="C1042" t="s">
        <v>230</v>
      </c>
      <c r="D1042" t="s">
        <v>17027</v>
      </c>
      <c r="E1042" t="s">
        <v>81</v>
      </c>
      <c r="F1042" t="s">
        <v>17019</v>
      </c>
      <c r="G1042">
        <v>2</v>
      </c>
      <c r="H1042">
        <v>0</v>
      </c>
      <c r="I1042">
        <v>0</v>
      </c>
      <c r="J1042">
        <v>0</v>
      </c>
      <c r="K1042">
        <v>0</v>
      </c>
      <c r="L1042">
        <v>0</v>
      </c>
      <c r="M1042">
        <v>0</v>
      </c>
      <c r="N1042">
        <v>0</v>
      </c>
      <c r="O1042">
        <v>0</v>
      </c>
      <c r="P1042">
        <v>0</v>
      </c>
      <c r="Q1042">
        <v>0</v>
      </c>
    </row>
    <row r="1043" spans="1:17" x14ac:dyDescent="0.2">
      <c r="A1043" t="s">
        <v>18066</v>
      </c>
      <c r="B1043" t="s">
        <v>87</v>
      </c>
      <c r="C1043" t="s">
        <v>230</v>
      </c>
      <c r="D1043" t="s">
        <v>17029</v>
      </c>
      <c r="E1043" t="s">
        <v>79</v>
      </c>
      <c r="F1043" t="s">
        <v>4875</v>
      </c>
      <c r="G1043">
        <v>0</v>
      </c>
      <c r="H1043">
        <v>51</v>
      </c>
      <c r="I1043">
        <v>6</v>
      </c>
      <c r="J1043">
        <v>36</v>
      </c>
      <c r="K1043">
        <v>7</v>
      </c>
      <c r="L1043">
        <v>2</v>
      </c>
      <c r="M1043">
        <v>0</v>
      </c>
      <c r="N1043">
        <v>0</v>
      </c>
      <c r="O1043">
        <v>0</v>
      </c>
      <c r="P1043">
        <v>0</v>
      </c>
      <c r="Q1043">
        <v>0</v>
      </c>
    </row>
    <row r="1044" spans="1:17" x14ac:dyDescent="0.2">
      <c r="A1044" t="s">
        <v>18067</v>
      </c>
      <c r="B1044" t="s">
        <v>87</v>
      </c>
      <c r="C1044" t="s">
        <v>230</v>
      </c>
      <c r="D1044" t="s">
        <v>17029</v>
      </c>
      <c r="E1044" t="s">
        <v>79</v>
      </c>
      <c r="F1044" t="s">
        <v>4877</v>
      </c>
      <c r="G1044">
        <v>0</v>
      </c>
      <c r="H1044">
        <v>51</v>
      </c>
      <c r="I1044">
        <v>6</v>
      </c>
      <c r="J1044">
        <v>33</v>
      </c>
      <c r="K1044">
        <v>5</v>
      </c>
      <c r="L1044">
        <v>7</v>
      </c>
      <c r="M1044">
        <v>0</v>
      </c>
      <c r="N1044">
        <v>0</v>
      </c>
      <c r="O1044">
        <v>0</v>
      </c>
      <c r="P1044">
        <v>0</v>
      </c>
      <c r="Q1044">
        <v>0</v>
      </c>
    </row>
    <row r="1045" spans="1:17" x14ac:dyDescent="0.2">
      <c r="A1045" t="s">
        <v>18068</v>
      </c>
      <c r="B1045" t="s">
        <v>87</v>
      </c>
      <c r="C1045" t="s">
        <v>230</v>
      </c>
      <c r="D1045" t="s">
        <v>17029</v>
      </c>
      <c r="E1045" t="s">
        <v>79</v>
      </c>
      <c r="F1045" t="s">
        <v>4879</v>
      </c>
      <c r="G1045">
        <v>0</v>
      </c>
      <c r="H1045">
        <v>0</v>
      </c>
      <c r="I1045">
        <v>0</v>
      </c>
      <c r="J1045">
        <v>0</v>
      </c>
      <c r="K1045">
        <v>0</v>
      </c>
      <c r="L1045">
        <v>0</v>
      </c>
      <c r="M1045">
        <v>51</v>
      </c>
      <c r="N1045">
        <v>0</v>
      </c>
      <c r="O1045">
        <v>0</v>
      </c>
      <c r="P1045">
        <v>0</v>
      </c>
      <c r="Q1045">
        <v>0</v>
      </c>
    </row>
    <row r="1046" spans="1:17" x14ac:dyDescent="0.2">
      <c r="A1046" t="s">
        <v>18069</v>
      </c>
      <c r="B1046" t="s">
        <v>87</v>
      </c>
      <c r="C1046" t="s">
        <v>230</v>
      </c>
      <c r="D1046" t="s">
        <v>17029</v>
      </c>
      <c r="E1046" t="s">
        <v>79</v>
      </c>
      <c r="F1046" t="s">
        <v>4881</v>
      </c>
      <c r="G1046">
        <v>0</v>
      </c>
      <c r="H1046">
        <v>51</v>
      </c>
      <c r="I1046">
        <v>6</v>
      </c>
      <c r="J1046">
        <v>33</v>
      </c>
      <c r="K1046">
        <v>5</v>
      </c>
      <c r="L1046">
        <v>7</v>
      </c>
      <c r="M1046">
        <v>0</v>
      </c>
      <c r="N1046">
        <v>0</v>
      </c>
      <c r="O1046">
        <v>0</v>
      </c>
      <c r="P1046">
        <v>0</v>
      </c>
      <c r="Q1046">
        <v>0</v>
      </c>
    </row>
    <row r="1047" spans="1:17" x14ac:dyDescent="0.2">
      <c r="A1047" t="s">
        <v>18070</v>
      </c>
      <c r="B1047" t="s">
        <v>87</v>
      </c>
      <c r="C1047" t="s">
        <v>230</v>
      </c>
      <c r="D1047" t="s">
        <v>17029</v>
      </c>
      <c r="E1047" t="s">
        <v>79</v>
      </c>
      <c r="F1047" t="s">
        <v>4883</v>
      </c>
      <c r="G1047">
        <v>0</v>
      </c>
      <c r="H1047">
        <v>51</v>
      </c>
      <c r="I1047">
        <v>6</v>
      </c>
      <c r="J1047">
        <v>33</v>
      </c>
      <c r="K1047">
        <v>5</v>
      </c>
      <c r="L1047">
        <v>7</v>
      </c>
      <c r="M1047">
        <v>0</v>
      </c>
      <c r="N1047">
        <v>0</v>
      </c>
      <c r="O1047">
        <v>0</v>
      </c>
      <c r="P1047">
        <v>0</v>
      </c>
      <c r="Q1047">
        <v>0</v>
      </c>
    </row>
    <row r="1048" spans="1:17" x14ac:dyDescent="0.2">
      <c r="A1048" t="s">
        <v>18071</v>
      </c>
      <c r="B1048" t="s">
        <v>87</v>
      </c>
      <c r="C1048" t="s">
        <v>230</v>
      </c>
      <c r="D1048" t="s">
        <v>17029</v>
      </c>
      <c r="E1048" t="s">
        <v>79</v>
      </c>
      <c r="F1048" t="s">
        <v>4885</v>
      </c>
      <c r="G1048">
        <v>0</v>
      </c>
      <c r="H1048">
        <v>0</v>
      </c>
      <c r="I1048">
        <v>0</v>
      </c>
      <c r="J1048">
        <v>0</v>
      </c>
      <c r="K1048">
        <v>0</v>
      </c>
      <c r="L1048">
        <v>0</v>
      </c>
      <c r="M1048">
        <v>51</v>
      </c>
      <c r="N1048">
        <v>0</v>
      </c>
      <c r="O1048">
        <v>0</v>
      </c>
      <c r="P1048">
        <v>0</v>
      </c>
      <c r="Q1048">
        <v>0</v>
      </c>
    </row>
    <row r="1049" spans="1:17" x14ac:dyDescent="0.2">
      <c r="A1049" t="s">
        <v>18072</v>
      </c>
      <c r="B1049" t="s">
        <v>87</v>
      </c>
      <c r="C1049" t="s">
        <v>230</v>
      </c>
      <c r="D1049" t="s">
        <v>17029</v>
      </c>
      <c r="E1049" t="s">
        <v>79</v>
      </c>
      <c r="F1049" t="s">
        <v>4887</v>
      </c>
      <c r="G1049">
        <v>0</v>
      </c>
      <c r="H1049">
        <v>51</v>
      </c>
      <c r="I1049">
        <v>6</v>
      </c>
      <c r="J1049">
        <v>35</v>
      </c>
      <c r="K1049">
        <v>9</v>
      </c>
      <c r="L1049">
        <v>1</v>
      </c>
      <c r="M1049">
        <v>0</v>
      </c>
      <c r="N1049">
        <v>0</v>
      </c>
      <c r="O1049">
        <v>0</v>
      </c>
      <c r="P1049">
        <v>0</v>
      </c>
      <c r="Q1049">
        <v>0</v>
      </c>
    </row>
    <row r="1050" spans="1:17" x14ac:dyDescent="0.2">
      <c r="A1050" t="s">
        <v>18073</v>
      </c>
      <c r="B1050" t="s">
        <v>87</v>
      </c>
      <c r="C1050" t="s">
        <v>230</v>
      </c>
      <c r="D1050" t="s">
        <v>17029</v>
      </c>
      <c r="E1050" t="s">
        <v>79</v>
      </c>
      <c r="F1050" t="s">
        <v>4889</v>
      </c>
      <c r="G1050">
        <v>0</v>
      </c>
      <c r="H1050">
        <v>0</v>
      </c>
      <c r="I1050">
        <v>0</v>
      </c>
      <c r="J1050">
        <v>0</v>
      </c>
      <c r="K1050">
        <v>0</v>
      </c>
      <c r="L1050">
        <v>0</v>
      </c>
      <c r="M1050">
        <v>51</v>
      </c>
      <c r="N1050">
        <v>0</v>
      </c>
      <c r="O1050">
        <v>0</v>
      </c>
      <c r="P1050">
        <v>0</v>
      </c>
      <c r="Q1050">
        <v>0</v>
      </c>
    </row>
    <row r="1051" spans="1:17" x14ac:dyDescent="0.2">
      <c r="A1051" t="s">
        <v>18074</v>
      </c>
      <c r="B1051" t="s">
        <v>87</v>
      </c>
      <c r="C1051" t="s">
        <v>230</v>
      </c>
      <c r="D1051" t="s">
        <v>17029</v>
      </c>
      <c r="E1051" t="s">
        <v>79</v>
      </c>
      <c r="F1051" t="s">
        <v>4871</v>
      </c>
      <c r="G1051">
        <v>0</v>
      </c>
      <c r="H1051">
        <v>0</v>
      </c>
      <c r="I1051">
        <v>0</v>
      </c>
      <c r="J1051">
        <v>0</v>
      </c>
      <c r="K1051">
        <v>0</v>
      </c>
      <c r="L1051">
        <v>0</v>
      </c>
      <c r="M1051">
        <v>0</v>
      </c>
      <c r="N1051">
        <v>24</v>
      </c>
      <c r="O1051">
        <v>21</v>
      </c>
      <c r="P1051">
        <v>3</v>
      </c>
      <c r="Q1051">
        <v>0</v>
      </c>
    </row>
    <row r="1052" spans="1:17" x14ac:dyDescent="0.2">
      <c r="A1052" t="s">
        <v>18075</v>
      </c>
      <c r="B1052" t="s">
        <v>87</v>
      </c>
      <c r="C1052" t="s">
        <v>230</v>
      </c>
      <c r="D1052" t="s">
        <v>17029</v>
      </c>
      <c r="E1052" t="s">
        <v>79</v>
      </c>
      <c r="F1052" t="s">
        <v>4873</v>
      </c>
      <c r="G1052">
        <v>0</v>
      </c>
      <c r="H1052">
        <v>0</v>
      </c>
      <c r="I1052">
        <v>0</v>
      </c>
      <c r="J1052">
        <v>0</v>
      </c>
      <c r="K1052">
        <v>0</v>
      </c>
      <c r="L1052">
        <v>0</v>
      </c>
      <c r="M1052">
        <v>0</v>
      </c>
      <c r="N1052">
        <v>14</v>
      </c>
      <c r="O1052">
        <v>12</v>
      </c>
      <c r="P1052">
        <v>2</v>
      </c>
      <c r="Q1052">
        <v>0</v>
      </c>
    </row>
    <row r="1053" spans="1:17" x14ac:dyDescent="0.2">
      <c r="A1053" t="s">
        <v>18076</v>
      </c>
      <c r="B1053" t="s">
        <v>87</v>
      </c>
      <c r="C1053" t="s">
        <v>230</v>
      </c>
      <c r="D1053" t="s">
        <v>17029</v>
      </c>
      <c r="E1053" t="s">
        <v>79</v>
      </c>
      <c r="F1053" t="s">
        <v>17019</v>
      </c>
      <c r="G1053">
        <v>51</v>
      </c>
      <c r="H1053">
        <v>0</v>
      </c>
      <c r="I1053">
        <v>0</v>
      </c>
      <c r="J1053">
        <v>0</v>
      </c>
      <c r="K1053">
        <v>0</v>
      </c>
      <c r="L1053">
        <v>0</v>
      </c>
      <c r="M1053">
        <v>0</v>
      </c>
      <c r="N1053">
        <v>0</v>
      </c>
      <c r="O1053">
        <v>0</v>
      </c>
      <c r="P1053">
        <v>0</v>
      </c>
      <c r="Q1053">
        <v>0</v>
      </c>
    </row>
    <row r="1054" spans="1:17" x14ac:dyDescent="0.2">
      <c r="A1054" t="s">
        <v>18077</v>
      </c>
      <c r="B1054" t="s">
        <v>87</v>
      </c>
      <c r="C1054" t="s">
        <v>230</v>
      </c>
      <c r="D1054" t="s">
        <v>17029</v>
      </c>
      <c r="E1054" t="s">
        <v>81</v>
      </c>
      <c r="F1054" t="s">
        <v>4875</v>
      </c>
      <c r="G1054">
        <v>0</v>
      </c>
      <c r="H1054">
        <v>57</v>
      </c>
      <c r="I1054">
        <v>12</v>
      </c>
      <c r="J1054">
        <v>38</v>
      </c>
      <c r="K1054">
        <v>6</v>
      </c>
      <c r="L1054">
        <v>1</v>
      </c>
      <c r="M1054">
        <v>0</v>
      </c>
      <c r="N1054">
        <v>0</v>
      </c>
      <c r="O1054">
        <v>0</v>
      </c>
      <c r="P1054">
        <v>0</v>
      </c>
      <c r="Q1054">
        <v>0</v>
      </c>
    </row>
    <row r="1055" spans="1:17" x14ac:dyDescent="0.2">
      <c r="A1055" t="s">
        <v>18078</v>
      </c>
      <c r="B1055" t="s">
        <v>87</v>
      </c>
      <c r="C1055" t="s">
        <v>230</v>
      </c>
      <c r="D1055" t="s">
        <v>17029</v>
      </c>
      <c r="E1055" t="s">
        <v>81</v>
      </c>
      <c r="F1055" t="s">
        <v>4877</v>
      </c>
      <c r="G1055">
        <v>0</v>
      </c>
      <c r="H1055">
        <v>57</v>
      </c>
      <c r="I1055">
        <v>10</v>
      </c>
      <c r="J1055">
        <v>36</v>
      </c>
      <c r="K1055">
        <v>7</v>
      </c>
      <c r="L1055">
        <v>4</v>
      </c>
      <c r="M1055">
        <v>0</v>
      </c>
      <c r="N1055">
        <v>0</v>
      </c>
      <c r="O1055">
        <v>0</v>
      </c>
      <c r="P1055">
        <v>0</v>
      </c>
      <c r="Q1055">
        <v>0</v>
      </c>
    </row>
    <row r="1056" spans="1:17" x14ac:dyDescent="0.2">
      <c r="A1056" t="s">
        <v>18079</v>
      </c>
      <c r="B1056" t="s">
        <v>87</v>
      </c>
      <c r="C1056" t="s">
        <v>230</v>
      </c>
      <c r="D1056" t="s">
        <v>17029</v>
      </c>
      <c r="E1056" t="s">
        <v>81</v>
      </c>
      <c r="F1056" t="s">
        <v>4879</v>
      </c>
      <c r="G1056">
        <v>0</v>
      </c>
      <c r="H1056">
        <v>0</v>
      </c>
      <c r="I1056">
        <v>0</v>
      </c>
      <c r="J1056">
        <v>0</v>
      </c>
      <c r="K1056">
        <v>0</v>
      </c>
      <c r="L1056">
        <v>0</v>
      </c>
      <c r="M1056">
        <v>57</v>
      </c>
      <c r="N1056">
        <v>0</v>
      </c>
      <c r="O1056">
        <v>0</v>
      </c>
      <c r="P1056">
        <v>0</v>
      </c>
      <c r="Q1056">
        <v>0</v>
      </c>
    </row>
    <row r="1057" spans="1:17" x14ac:dyDescent="0.2">
      <c r="A1057" t="s">
        <v>18080</v>
      </c>
      <c r="B1057" t="s">
        <v>87</v>
      </c>
      <c r="C1057" t="s">
        <v>230</v>
      </c>
      <c r="D1057" t="s">
        <v>17029</v>
      </c>
      <c r="E1057" t="s">
        <v>81</v>
      </c>
      <c r="F1057" t="s">
        <v>4881</v>
      </c>
      <c r="G1057">
        <v>0</v>
      </c>
      <c r="H1057">
        <v>57</v>
      </c>
      <c r="I1057">
        <v>10</v>
      </c>
      <c r="J1057">
        <v>36</v>
      </c>
      <c r="K1057">
        <v>7</v>
      </c>
      <c r="L1057">
        <v>4</v>
      </c>
      <c r="M1057">
        <v>0</v>
      </c>
      <c r="N1057">
        <v>0</v>
      </c>
      <c r="O1057">
        <v>0</v>
      </c>
      <c r="P1057">
        <v>0</v>
      </c>
      <c r="Q1057">
        <v>0</v>
      </c>
    </row>
    <row r="1058" spans="1:17" x14ac:dyDescent="0.2">
      <c r="A1058" t="s">
        <v>18081</v>
      </c>
      <c r="B1058" t="s">
        <v>87</v>
      </c>
      <c r="C1058" t="s">
        <v>230</v>
      </c>
      <c r="D1058" t="s">
        <v>17029</v>
      </c>
      <c r="E1058" t="s">
        <v>81</v>
      </c>
      <c r="F1058" t="s">
        <v>4883</v>
      </c>
      <c r="G1058">
        <v>0</v>
      </c>
      <c r="H1058">
        <v>57</v>
      </c>
      <c r="I1058">
        <v>11</v>
      </c>
      <c r="J1058">
        <v>37</v>
      </c>
      <c r="K1058">
        <v>5</v>
      </c>
      <c r="L1058">
        <v>4</v>
      </c>
      <c r="M1058">
        <v>0</v>
      </c>
      <c r="N1058">
        <v>0</v>
      </c>
      <c r="O1058">
        <v>0</v>
      </c>
      <c r="P1058">
        <v>0</v>
      </c>
      <c r="Q1058">
        <v>0</v>
      </c>
    </row>
    <row r="1059" spans="1:17" x14ac:dyDescent="0.2">
      <c r="A1059" t="s">
        <v>18082</v>
      </c>
      <c r="B1059" t="s">
        <v>87</v>
      </c>
      <c r="C1059" t="s">
        <v>230</v>
      </c>
      <c r="D1059" t="s">
        <v>17029</v>
      </c>
      <c r="E1059" t="s">
        <v>81</v>
      </c>
      <c r="F1059" t="s">
        <v>4885</v>
      </c>
      <c r="G1059">
        <v>0</v>
      </c>
      <c r="H1059">
        <v>0</v>
      </c>
      <c r="I1059">
        <v>0</v>
      </c>
      <c r="J1059">
        <v>0</v>
      </c>
      <c r="K1059">
        <v>0</v>
      </c>
      <c r="L1059">
        <v>0</v>
      </c>
      <c r="M1059">
        <v>57</v>
      </c>
      <c r="N1059">
        <v>0</v>
      </c>
      <c r="O1059">
        <v>0</v>
      </c>
      <c r="P1059">
        <v>0</v>
      </c>
      <c r="Q1059">
        <v>0</v>
      </c>
    </row>
    <row r="1060" spans="1:17" x14ac:dyDescent="0.2">
      <c r="A1060" t="s">
        <v>18083</v>
      </c>
      <c r="B1060" t="s">
        <v>87</v>
      </c>
      <c r="C1060" t="s">
        <v>230</v>
      </c>
      <c r="D1060" t="s">
        <v>17029</v>
      </c>
      <c r="E1060" t="s">
        <v>81</v>
      </c>
      <c r="F1060" t="s">
        <v>4887</v>
      </c>
      <c r="G1060">
        <v>0</v>
      </c>
      <c r="H1060">
        <v>57</v>
      </c>
      <c r="I1060">
        <v>10</v>
      </c>
      <c r="J1060">
        <v>38</v>
      </c>
      <c r="K1060">
        <v>8</v>
      </c>
      <c r="L1060">
        <v>1</v>
      </c>
      <c r="M1060">
        <v>0</v>
      </c>
      <c r="N1060">
        <v>0</v>
      </c>
      <c r="O1060">
        <v>0</v>
      </c>
      <c r="P1060">
        <v>0</v>
      </c>
      <c r="Q1060">
        <v>0</v>
      </c>
    </row>
    <row r="1061" spans="1:17" x14ac:dyDescent="0.2">
      <c r="A1061" t="s">
        <v>18084</v>
      </c>
      <c r="B1061" t="s">
        <v>87</v>
      </c>
      <c r="C1061" t="s">
        <v>230</v>
      </c>
      <c r="D1061" t="s">
        <v>17029</v>
      </c>
      <c r="E1061" t="s">
        <v>81</v>
      </c>
      <c r="F1061" t="s">
        <v>4889</v>
      </c>
      <c r="G1061">
        <v>0</v>
      </c>
      <c r="H1061">
        <v>0</v>
      </c>
      <c r="I1061">
        <v>0</v>
      </c>
      <c r="J1061">
        <v>0</v>
      </c>
      <c r="K1061">
        <v>0</v>
      </c>
      <c r="L1061">
        <v>0</v>
      </c>
      <c r="M1061">
        <v>57</v>
      </c>
      <c r="N1061">
        <v>0</v>
      </c>
      <c r="O1061">
        <v>0</v>
      </c>
      <c r="P1061">
        <v>0</v>
      </c>
      <c r="Q1061">
        <v>0</v>
      </c>
    </row>
    <row r="1062" spans="1:17" x14ac:dyDescent="0.2">
      <c r="A1062" t="s">
        <v>18085</v>
      </c>
      <c r="B1062" t="s">
        <v>87</v>
      </c>
      <c r="C1062" t="s">
        <v>230</v>
      </c>
      <c r="D1062" t="s">
        <v>17029</v>
      </c>
      <c r="E1062" t="s">
        <v>81</v>
      </c>
      <c r="F1062" t="s">
        <v>4871</v>
      </c>
      <c r="G1062">
        <v>0</v>
      </c>
      <c r="H1062">
        <v>0</v>
      </c>
      <c r="I1062">
        <v>0</v>
      </c>
      <c r="J1062">
        <v>0</v>
      </c>
      <c r="K1062">
        <v>0</v>
      </c>
      <c r="L1062">
        <v>0</v>
      </c>
      <c r="M1062">
        <v>0</v>
      </c>
      <c r="N1062">
        <v>31</v>
      </c>
      <c r="O1062">
        <v>30</v>
      </c>
      <c r="P1062">
        <v>1</v>
      </c>
      <c r="Q1062">
        <v>0</v>
      </c>
    </row>
    <row r="1063" spans="1:17" x14ac:dyDescent="0.2">
      <c r="A1063" t="s">
        <v>18086</v>
      </c>
      <c r="B1063" t="s">
        <v>87</v>
      </c>
      <c r="C1063" t="s">
        <v>230</v>
      </c>
      <c r="D1063" t="s">
        <v>17029</v>
      </c>
      <c r="E1063" t="s">
        <v>81</v>
      </c>
      <c r="F1063" t="s">
        <v>4873</v>
      </c>
      <c r="G1063">
        <v>0</v>
      </c>
      <c r="H1063">
        <v>0</v>
      </c>
      <c r="I1063">
        <v>0</v>
      </c>
      <c r="J1063">
        <v>0</v>
      </c>
      <c r="K1063">
        <v>0</v>
      </c>
      <c r="L1063">
        <v>0</v>
      </c>
      <c r="M1063">
        <v>0</v>
      </c>
      <c r="N1063">
        <v>24</v>
      </c>
      <c r="O1063">
        <v>23</v>
      </c>
      <c r="P1063">
        <v>1</v>
      </c>
      <c r="Q1063">
        <v>0</v>
      </c>
    </row>
    <row r="1064" spans="1:17" x14ac:dyDescent="0.2">
      <c r="A1064" t="s">
        <v>18087</v>
      </c>
      <c r="B1064" t="s">
        <v>87</v>
      </c>
      <c r="C1064" t="s">
        <v>230</v>
      </c>
      <c r="D1064" t="s">
        <v>17029</v>
      </c>
      <c r="E1064" t="s">
        <v>81</v>
      </c>
      <c r="F1064" t="s">
        <v>17019</v>
      </c>
      <c r="G1064">
        <v>57</v>
      </c>
      <c r="H1064">
        <v>0</v>
      </c>
      <c r="I1064">
        <v>0</v>
      </c>
      <c r="J1064">
        <v>0</v>
      </c>
      <c r="K1064">
        <v>0</v>
      </c>
      <c r="L1064">
        <v>0</v>
      </c>
      <c r="M1064">
        <v>0</v>
      </c>
      <c r="N1064">
        <v>0</v>
      </c>
      <c r="O1064">
        <v>0</v>
      </c>
      <c r="P1064">
        <v>0</v>
      </c>
      <c r="Q1064">
        <v>0</v>
      </c>
    </row>
    <row r="1065" spans="1:17" x14ac:dyDescent="0.2">
      <c r="A1065" t="s">
        <v>18088</v>
      </c>
      <c r="B1065" t="s">
        <v>87</v>
      </c>
      <c r="C1065" t="s">
        <v>230</v>
      </c>
      <c r="D1065" t="s">
        <v>17021</v>
      </c>
      <c r="E1065" t="s">
        <v>79</v>
      </c>
      <c r="F1065" t="s">
        <v>17022</v>
      </c>
      <c r="G1065">
        <v>0</v>
      </c>
      <c r="H1065">
        <v>0</v>
      </c>
      <c r="I1065">
        <v>0</v>
      </c>
      <c r="J1065">
        <v>0</v>
      </c>
      <c r="K1065">
        <v>0</v>
      </c>
      <c r="L1065">
        <v>0</v>
      </c>
      <c r="M1065">
        <v>0</v>
      </c>
      <c r="N1065">
        <v>2</v>
      </c>
      <c r="O1065">
        <v>2</v>
      </c>
      <c r="P1065">
        <v>0</v>
      </c>
      <c r="Q1065">
        <v>0</v>
      </c>
    </row>
    <row r="1066" spans="1:17" x14ac:dyDescent="0.2">
      <c r="A1066" t="s">
        <v>18089</v>
      </c>
      <c r="B1066" t="s">
        <v>87</v>
      </c>
      <c r="C1066" t="s">
        <v>230</v>
      </c>
      <c r="D1066" t="s">
        <v>17021</v>
      </c>
      <c r="E1066" t="s">
        <v>79</v>
      </c>
      <c r="F1066" t="s">
        <v>17019</v>
      </c>
      <c r="G1066">
        <v>2</v>
      </c>
      <c r="H1066">
        <v>0</v>
      </c>
      <c r="I1066">
        <v>0</v>
      </c>
      <c r="J1066">
        <v>0</v>
      </c>
      <c r="K1066">
        <v>0</v>
      </c>
      <c r="L1066">
        <v>0</v>
      </c>
      <c r="M1066">
        <v>0</v>
      </c>
      <c r="N1066">
        <v>0</v>
      </c>
      <c r="O1066">
        <v>0</v>
      </c>
      <c r="P1066">
        <v>0</v>
      </c>
      <c r="Q1066">
        <v>0</v>
      </c>
    </row>
    <row r="1067" spans="1:17" x14ac:dyDescent="0.2">
      <c r="A1067" t="s">
        <v>18090</v>
      </c>
      <c r="B1067" t="s">
        <v>87</v>
      </c>
      <c r="C1067" t="s">
        <v>230</v>
      </c>
      <c r="D1067" t="s">
        <v>17025</v>
      </c>
      <c r="E1067" t="s">
        <v>79</v>
      </c>
      <c r="F1067" t="s">
        <v>17019</v>
      </c>
      <c r="G1067">
        <v>14</v>
      </c>
      <c r="H1067">
        <v>0</v>
      </c>
      <c r="I1067">
        <v>0</v>
      </c>
      <c r="J1067">
        <v>0</v>
      </c>
      <c r="K1067">
        <v>0</v>
      </c>
      <c r="L1067">
        <v>0</v>
      </c>
      <c r="M1067">
        <v>0</v>
      </c>
      <c r="N1067">
        <v>0</v>
      </c>
      <c r="O1067">
        <v>0</v>
      </c>
      <c r="P1067">
        <v>0</v>
      </c>
      <c r="Q1067">
        <v>0</v>
      </c>
    </row>
    <row r="1068" spans="1:17" x14ac:dyDescent="0.2">
      <c r="A1068" t="s">
        <v>18091</v>
      </c>
      <c r="B1068" t="s">
        <v>87</v>
      </c>
      <c r="C1068" t="s">
        <v>230</v>
      </c>
      <c r="D1068" t="s">
        <v>17025</v>
      </c>
      <c r="E1068" t="s">
        <v>81</v>
      </c>
      <c r="F1068" t="s">
        <v>17019</v>
      </c>
      <c r="G1068">
        <v>31</v>
      </c>
      <c r="H1068">
        <v>0</v>
      </c>
      <c r="I1068">
        <v>0</v>
      </c>
      <c r="J1068">
        <v>0</v>
      </c>
      <c r="K1068">
        <v>0</v>
      </c>
      <c r="L1068">
        <v>0</v>
      </c>
      <c r="M1068">
        <v>0</v>
      </c>
      <c r="N1068">
        <v>0</v>
      </c>
      <c r="O1068">
        <v>0</v>
      </c>
      <c r="P1068">
        <v>0</v>
      </c>
      <c r="Q1068">
        <v>0</v>
      </c>
    </row>
    <row r="1069" spans="1:17" x14ac:dyDescent="0.2">
      <c r="A1069" t="s">
        <v>18092</v>
      </c>
      <c r="B1069" t="s">
        <v>87</v>
      </c>
      <c r="C1069" t="s">
        <v>231</v>
      </c>
      <c r="D1069" t="s">
        <v>17029</v>
      </c>
      <c r="E1069" t="s">
        <v>79</v>
      </c>
      <c r="F1069" t="s">
        <v>4875</v>
      </c>
      <c r="G1069">
        <v>0</v>
      </c>
      <c r="H1069">
        <v>4</v>
      </c>
      <c r="I1069">
        <v>0</v>
      </c>
      <c r="J1069">
        <v>4</v>
      </c>
      <c r="K1069">
        <v>0</v>
      </c>
      <c r="L1069">
        <v>0</v>
      </c>
      <c r="M1069">
        <v>0</v>
      </c>
      <c r="N1069">
        <v>0</v>
      </c>
      <c r="O1069">
        <v>0</v>
      </c>
      <c r="P1069">
        <v>0</v>
      </c>
      <c r="Q1069">
        <v>0</v>
      </c>
    </row>
    <row r="1070" spans="1:17" x14ac:dyDescent="0.2">
      <c r="A1070" t="s">
        <v>18093</v>
      </c>
      <c r="B1070" t="s">
        <v>87</v>
      </c>
      <c r="C1070" t="s">
        <v>231</v>
      </c>
      <c r="D1070" t="s">
        <v>17029</v>
      </c>
      <c r="E1070" t="s">
        <v>79</v>
      </c>
      <c r="F1070" t="s">
        <v>4877</v>
      </c>
      <c r="G1070">
        <v>0</v>
      </c>
      <c r="H1070">
        <v>4</v>
      </c>
      <c r="I1070">
        <v>0</v>
      </c>
      <c r="J1070">
        <v>4</v>
      </c>
      <c r="K1070">
        <v>0</v>
      </c>
      <c r="L1070">
        <v>0</v>
      </c>
      <c r="M1070">
        <v>0</v>
      </c>
      <c r="N1070">
        <v>0</v>
      </c>
      <c r="O1070">
        <v>0</v>
      </c>
      <c r="P1070">
        <v>0</v>
      </c>
      <c r="Q1070">
        <v>0</v>
      </c>
    </row>
    <row r="1071" spans="1:17" x14ac:dyDescent="0.2">
      <c r="A1071" t="s">
        <v>18094</v>
      </c>
      <c r="B1071" t="s">
        <v>87</v>
      </c>
      <c r="C1071" t="s">
        <v>231</v>
      </c>
      <c r="D1071" t="s">
        <v>17029</v>
      </c>
      <c r="E1071" t="s">
        <v>79</v>
      </c>
      <c r="F1071" t="s">
        <v>4879</v>
      </c>
      <c r="G1071">
        <v>0</v>
      </c>
      <c r="H1071">
        <v>0</v>
      </c>
      <c r="I1071">
        <v>0</v>
      </c>
      <c r="J1071">
        <v>0</v>
      </c>
      <c r="K1071">
        <v>0</v>
      </c>
      <c r="L1071">
        <v>0</v>
      </c>
      <c r="M1071">
        <v>4</v>
      </c>
      <c r="N1071">
        <v>0</v>
      </c>
      <c r="O1071">
        <v>0</v>
      </c>
      <c r="P1071">
        <v>0</v>
      </c>
      <c r="Q1071">
        <v>0</v>
      </c>
    </row>
    <row r="1072" spans="1:17" x14ac:dyDescent="0.2">
      <c r="A1072" t="s">
        <v>18095</v>
      </c>
      <c r="B1072" t="s">
        <v>87</v>
      </c>
      <c r="C1072" t="s">
        <v>231</v>
      </c>
      <c r="D1072" t="s">
        <v>17029</v>
      </c>
      <c r="E1072" t="s">
        <v>79</v>
      </c>
      <c r="F1072" t="s">
        <v>4881</v>
      </c>
      <c r="G1072">
        <v>0</v>
      </c>
      <c r="H1072">
        <v>4</v>
      </c>
      <c r="I1072">
        <v>0</v>
      </c>
      <c r="J1072">
        <v>4</v>
      </c>
      <c r="K1072">
        <v>0</v>
      </c>
      <c r="L1072">
        <v>0</v>
      </c>
      <c r="M1072">
        <v>0</v>
      </c>
      <c r="N1072">
        <v>0</v>
      </c>
      <c r="O1072">
        <v>0</v>
      </c>
      <c r="P1072">
        <v>0</v>
      </c>
      <c r="Q1072">
        <v>0</v>
      </c>
    </row>
    <row r="1073" spans="1:17" x14ac:dyDescent="0.2">
      <c r="A1073" t="s">
        <v>18096</v>
      </c>
      <c r="B1073" t="s">
        <v>87</v>
      </c>
      <c r="C1073" t="s">
        <v>231</v>
      </c>
      <c r="D1073" t="s">
        <v>17029</v>
      </c>
      <c r="E1073" t="s">
        <v>79</v>
      </c>
      <c r="F1073" t="s">
        <v>4883</v>
      </c>
      <c r="G1073">
        <v>0</v>
      </c>
      <c r="H1073">
        <v>4</v>
      </c>
      <c r="I1073">
        <v>0</v>
      </c>
      <c r="J1073">
        <v>4</v>
      </c>
      <c r="K1073">
        <v>0</v>
      </c>
      <c r="L1073">
        <v>0</v>
      </c>
      <c r="M1073">
        <v>0</v>
      </c>
      <c r="N1073">
        <v>0</v>
      </c>
      <c r="O1073">
        <v>0</v>
      </c>
      <c r="P1073">
        <v>0</v>
      </c>
      <c r="Q1073">
        <v>0</v>
      </c>
    </row>
    <row r="1074" spans="1:17" x14ac:dyDescent="0.2">
      <c r="A1074" t="s">
        <v>18097</v>
      </c>
      <c r="B1074" t="s">
        <v>87</v>
      </c>
      <c r="C1074" t="s">
        <v>231</v>
      </c>
      <c r="D1074" t="s">
        <v>17029</v>
      </c>
      <c r="E1074" t="s">
        <v>79</v>
      </c>
      <c r="F1074" t="s">
        <v>4885</v>
      </c>
      <c r="G1074">
        <v>0</v>
      </c>
      <c r="H1074">
        <v>0</v>
      </c>
      <c r="I1074">
        <v>0</v>
      </c>
      <c r="J1074">
        <v>0</v>
      </c>
      <c r="K1074">
        <v>0</v>
      </c>
      <c r="L1074">
        <v>0</v>
      </c>
      <c r="M1074">
        <v>4</v>
      </c>
      <c r="N1074">
        <v>0</v>
      </c>
      <c r="O1074">
        <v>0</v>
      </c>
      <c r="P1074">
        <v>0</v>
      </c>
      <c r="Q1074">
        <v>0</v>
      </c>
    </row>
    <row r="1075" spans="1:17" x14ac:dyDescent="0.2">
      <c r="A1075" t="s">
        <v>18098</v>
      </c>
      <c r="B1075" t="s">
        <v>87</v>
      </c>
      <c r="C1075" t="s">
        <v>231</v>
      </c>
      <c r="D1075" t="s">
        <v>17029</v>
      </c>
      <c r="E1075" t="s">
        <v>79</v>
      </c>
      <c r="F1075" t="s">
        <v>4887</v>
      </c>
      <c r="G1075">
        <v>0</v>
      </c>
      <c r="H1075">
        <v>4</v>
      </c>
      <c r="I1075">
        <v>0</v>
      </c>
      <c r="J1075">
        <v>4</v>
      </c>
      <c r="K1075">
        <v>0</v>
      </c>
      <c r="L1075">
        <v>0</v>
      </c>
      <c r="M1075">
        <v>0</v>
      </c>
      <c r="N1075">
        <v>0</v>
      </c>
      <c r="O1075">
        <v>0</v>
      </c>
      <c r="P1075">
        <v>0</v>
      </c>
      <c r="Q1075">
        <v>0</v>
      </c>
    </row>
    <row r="1076" spans="1:17" x14ac:dyDescent="0.2">
      <c r="A1076" t="s">
        <v>18099</v>
      </c>
      <c r="B1076" t="s">
        <v>87</v>
      </c>
      <c r="C1076" t="s">
        <v>231</v>
      </c>
      <c r="D1076" t="s">
        <v>17029</v>
      </c>
      <c r="E1076" t="s">
        <v>79</v>
      </c>
      <c r="F1076" t="s">
        <v>4889</v>
      </c>
      <c r="G1076">
        <v>0</v>
      </c>
      <c r="H1076">
        <v>0</v>
      </c>
      <c r="I1076">
        <v>0</v>
      </c>
      <c r="J1076">
        <v>0</v>
      </c>
      <c r="K1076">
        <v>0</v>
      </c>
      <c r="L1076">
        <v>0</v>
      </c>
      <c r="M1076">
        <v>4</v>
      </c>
      <c r="N1076">
        <v>0</v>
      </c>
      <c r="O1076">
        <v>0</v>
      </c>
      <c r="P1076">
        <v>0</v>
      </c>
      <c r="Q1076">
        <v>0</v>
      </c>
    </row>
    <row r="1077" spans="1:17" x14ac:dyDescent="0.2">
      <c r="A1077" t="s">
        <v>18100</v>
      </c>
      <c r="B1077" t="s">
        <v>87</v>
      </c>
      <c r="C1077" t="s">
        <v>231</v>
      </c>
      <c r="D1077" t="s">
        <v>17029</v>
      </c>
      <c r="E1077" t="s">
        <v>79</v>
      </c>
      <c r="F1077" t="s">
        <v>4871</v>
      </c>
      <c r="G1077">
        <v>0</v>
      </c>
      <c r="H1077">
        <v>0</v>
      </c>
      <c r="I1077">
        <v>0</v>
      </c>
      <c r="J1077">
        <v>0</v>
      </c>
      <c r="K1077">
        <v>0</v>
      </c>
      <c r="L1077">
        <v>0</v>
      </c>
      <c r="M1077">
        <v>0</v>
      </c>
      <c r="N1077">
        <v>2</v>
      </c>
      <c r="O1077">
        <v>2</v>
      </c>
      <c r="P1077">
        <v>0</v>
      </c>
      <c r="Q1077">
        <v>0</v>
      </c>
    </row>
    <row r="1078" spans="1:17" x14ac:dyDescent="0.2">
      <c r="A1078" t="s">
        <v>18101</v>
      </c>
      <c r="B1078" t="s">
        <v>87</v>
      </c>
      <c r="C1078" t="s">
        <v>231</v>
      </c>
      <c r="D1078" t="s">
        <v>17029</v>
      </c>
      <c r="E1078" t="s">
        <v>79</v>
      </c>
      <c r="F1078" t="s">
        <v>4873</v>
      </c>
      <c r="G1078">
        <v>0</v>
      </c>
      <c r="H1078">
        <v>0</v>
      </c>
      <c r="I1078">
        <v>0</v>
      </c>
      <c r="J1078">
        <v>0</v>
      </c>
      <c r="K1078">
        <v>0</v>
      </c>
      <c r="L1078">
        <v>0</v>
      </c>
      <c r="M1078">
        <v>0</v>
      </c>
      <c r="N1078">
        <v>2</v>
      </c>
      <c r="O1078">
        <v>2</v>
      </c>
      <c r="P1078">
        <v>0</v>
      </c>
      <c r="Q1078">
        <v>0</v>
      </c>
    </row>
    <row r="1079" spans="1:17" x14ac:dyDescent="0.2">
      <c r="A1079" t="s">
        <v>18102</v>
      </c>
      <c r="B1079" t="s">
        <v>87</v>
      </c>
      <c r="C1079" t="s">
        <v>231</v>
      </c>
      <c r="D1079" t="s">
        <v>17029</v>
      </c>
      <c r="E1079" t="s">
        <v>79</v>
      </c>
      <c r="F1079" t="s">
        <v>17019</v>
      </c>
      <c r="G1079">
        <v>4</v>
      </c>
      <c r="H1079">
        <v>0</v>
      </c>
      <c r="I1079">
        <v>0</v>
      </c>
      <c r="J1079">
        <v>0</v>
      </c>
      <c r="K1079">
        <v>0</v>
      </c>
      <c r="L1079">
        <v>0</v>
      </c>
      <c r="M1079">
        <v>0</v>
      </c>
      <c r="N1079">
        <v>0</v>
      </c>
      <c r="O1079">
        <v>0</v>
      </c>
      <c r="P1079">
        <v>0</v>
      </c>
      <c r="Q1079">
        <v>0</v>
      </c>
    </row>
    <row r="1080" spans="1:17" x14ac:dyDescent="0.2">
      <c r="A1080" t="s">
        <v>18103</v>
      </c>
      <c r="B1080" t="s">
        <v>87</v>
      </c>
      <c r="C1080" t="s">
        <v>231</v>
      </c>
      <c r="D1080" t="s">
        <v>17029</v>
      </c>
      <c r="E1080" t="s">
        <v>81</v>
      </c>
      <c r="F1080" t="s">
        <v>4875</v>
      </c>
      <c r="G1080">
        <v>0</v>
      </c>
      <c r="H1080">
        <v>6</v>
      </c>
      <c r="I1080">
        <v>2</v>
      </c>
      <c r="J1080">
        <v>2</v>
      </c>
      <c r="K1080">
        <v>1</v>
      </c>
      <c r="L1080">
        <v>1</v>
      </c>
      <c r="M1080">
        <v>0</v>
      </c>
      <c r="N1080">
        <v>0</v>
      </c>
      <c r="O1080">
        <v>0</v>
      </c>
      <c r="P1080">
        <v>0</v>
      </c>
      <c r="Q1080">
        <v>0</v>
      </c>
    </row>
    <row r="1081" spans="1:17" x14ac:dyDescent="0.2">
      <c r="A1081" t="s">
        <v>18104</v>
      </c>
      <c r="B1081" t="s">
        <v>87</v>
      </c>
      <c r="C1081" t="s">
        <v>231</v>
      </c>
      <c r="D1081" t="s">
        <v>17029</v>
      </c>
      <c r="E1081" t="s">
        <v>81</v>
      </c>
      <c r="F1081" t="s">
        <v>4877</v>
      </c>
      <c r="G1081">
        <v>0</v>
      </c>
      <c r="H1081">
        <v>6</v>
      </c>
      <c r="I1081">
        <v>1</v>
      </c>
      <c r="J1081">
        <v>3</v>
      </c>
      <c r="K1081">
        <v>1</v>
      </c>
      <c r="L1081">
        <v>1</v>
      </c>
      <c r="M1081">
        <v>0</v>
      </c>
      <c r="N1081">
        <v>0</v>
      </c>
      <c r="O1081">
        <v>0</v>
      </c>
      <c r="P1081">
        <v>0</v>
      </c>
      <c r="Q1081">
        <v>0</v>
      </c>
    </row>
    <row r="1082" spans="1:17" x14ac:dyDescent="0.2">
      <c r="A1082" t="s">
        <v>18105</v>
      </c>
      <c r="B1082" t="s">
        <v>87</v>
      </c>
      <c r="C1082" t="s">
        <v>231</v>
      </c>
      <c r="D1082" t="s">
        <v>17029</v>
      </c>
      <c r="E1082" t="s">
        <v>81</v>
      </c>
      <c r="F1082" t="s">
        <v>4879</v>
      </c>
      <c r="G1082">
        <v>0</v>
      </c>
      <c r="H1082">
        <v>0</v>
      </c>
      <c r="I1082">
        <v>0</v>
      </c>
      <c r="J1082">
        <v>0</v>
      </c>
      <c r="K1082">
        <v>0</v>
      </c>
      <c r="L1082">
        <v>0</v>
      </c>
      <c r="M1082">
        <v>6</v>
      </c>
      <c r="N1082">
        <v>0</v>
      </c>
      <c r="O1082">
        <v>0</v>
      </c>
      <c r="P1082">
        <v>0</v>
      </c>
      <c r="Q1082">
        <v>0</v>
      </c>
    </row>
    <row r="1083" spans="1:17" x14ac:dyDescent="0.2">
      <c r="A1083" t="s">
        <v>18106</v>
      </c>
      <c r="B1083" t="s">
        <v>87</v>
      </c>
      <c r="C1083" t="s">
        <v>231</v>
      </c>
      <c r="D1083" t="s">
        <v>17029</v>
      </c>
      <c r="E1083" t="s">
        <v>81</v>
      </c>
      <c r="F1083" t="s">
        <v>4881</v>
      </c>
      <c r="G1083">
        <v>0</v>
      </c>
      <c r="H1083">
        <v>6</v>
      </c>
      <c r="I1083">
        <v>1</v>
      </c>
      <c r="J1083">
        <v>3</v>
      </c>
      <c r="K1083">
        <v>1</v>
      </c>
      <c r="L1083">
        <v>1</v>
      </c>
      <c r="M1083">
        <v>0</v>
      </c>
      <c r="N1083">
        <v>0</v>
      </c>
      <c r="O1083">
        <v>0</v>
      </c>
      <c r="P1083">
        <v>0</v>
      </c>
      <c r="Q1083">
        <v>0</v>
      </c>
    </row>
    <row r="1084" spans="1:17" x14ac:dyDescent="0.2">
      <c r="A1084" t="s">
        <v>18107</v>
      </c>
      <c r="B1084" t="s">
        <v>87</v>
      </c>
      <c r="C1084" t="s">
        <v>231</v>
      </c>
      <c r="D1084" t="s">
        <v>17029</v>
      </c>
      <c r="E1084" t="s">
        <v>81</v>
      </c>
      <c r="F1084" t="s">
        <v>4883</v>
      </c>
      <c r="G1084">
        <v>0</v>
      </c>
      <c r="H1084">
        <v>6</v>
      </c>
      <c r="I1084">
        <v>1</v>
      </c>
      <c r="J1084">
        <v>3</v>
      </c>
      <c r="K1084">
        <v>1</v>
      </c>
      <c r="L1084">
        <v>1</v>
      </c>
      <c r="M1084">
        <v>0</v>
      </c>
      <c r="N1084">
        <v>0</v>
      </c>
      <c r="O1084">
        <v>0</v>
      </c>
      <c r="P1084">
        <v>0</v>
      </c>
      <c r="Q1084">
        <v>0</v>
      </c>
    </row>
    <row r="1085" spans="1:17" x14ac:dyDescent="0.2">
      <c r="A1085" t="s">
        <v>18108</v>
      </c>
      <c r="B1085" t="s">
        <v>87</v>
      </c>
      <c r="C1085" t="s">
        <v>231</v>
      </c>
      <c r="D1085" t="s">
        <v>17029</v>
      </c>
      <c r="E1085" t="s">
        <v>81</v>
      </c>
      <c r="F1085" t="s">
        <v>4885</v>
      </c>
      <c r="G1085">
        <v>0</v>
      </c>
      <c r="H1085">
        <v>0</v>
      </c>
      <c r="I1085">
        <v>0</v>
      </c>
      <c r="J1085">
        <v>0</v>
      </c>
      <c r="K1085">
        <v>0</v>
      </c>
      <c r="L1085">
        <v>0</v>
      </c>
      <c r="M1085">
        <v>6</v>
      </c>
      <c r="N1085">
        <v>0</v>
      </c>
      <c r="O1085">
        <v>0</v>
      </c>
      <c r="P1085">
        <v>0</v>
      </c>
      <c r="Q1085">
        <v>0</v>
      </c>
    </row>
    <row r="1086" spans="1:17" x14ac:dyDescent="0.2">
      <c r="A1086" t="s">
        <v>18109</v>
      </c>
      <c r="B1086" t="s">
        <v>87</v>
      </c>
      <c r="C1086" t="s">
        <v>231</v>
      </c>
      <c r="D1086" t="s">
        <v>17029</v>
      </c>
      <c r="E1086" t="s">
        <v>81</v>
      </c>
      <c r="F1086" t="s">
        <v>4887</v>
      </c>
      <c r="G1086">
        <v>0</v>
      </c>
      <c r="H1086">
        <v>6</v>
      </c>
      <c r="I1086">
        <v>1</v>
      </c>
      <c r="J1086">
        <v>3</v>
      </c>
      <c r="K1086">
        <v>1</v>
      </c>
      <c r="L1086">
        <v>1</v>
      </c>
      <c r="M1086">
        <v>0</v>
      </c>
      <c r="N1086">
        <v>0</v>
      </c>
      <c r="O1086">
        <v>0</v>
      </c>
      <c r="P1086">
        <v>0</v>
      </c>
      <c r="Q1086">
        <v>0</v>
      </c>
    </row>
    <row r="1087" spans="1:17" x14ac:dyDescent="0.2">
      <c r="A1087" t="s">
        <v>18110</v>
      </c>
      <c r="B1087" t="s">
        <v>87</v>
      </c>
      <c r="C1087" t="s">
        <v>231</v>
      </c>
      <c r="D1087" t="s">
        <v>17029</v>
      </c>
      <c r="E1087" t="s">
        <v>81</v>
      </c>
      <c r="F1087" t="s">
        <v>4889</v>
      </c>
      <c r="G1087">
        <v>0</v>
      </c>
      <c r="H1087">
        <v>0</v>
      </c>
      <c r="I1087">
        <v>0</v>
      </c>
      <c r="J1087">
        <v>0</v>
      </c>
      <c r="K1087">
        <v>0</v>
      </c>
      <c r="L1087">
        <v>0</v>
      </c>
      <c r="M1087">
        <v>6</v>
      </c>
      <c r="N1087">
        <v>0</v>
      </c>
      <c r="O1087">
        <v>0</v>
      </c>
      <c r="P1087">
        <v>0</v>
      </c>
      <c r="Q1087">
        <v>0</v>
      </c>
    </row>
    <row r="1088" spans="1:17" x14ac:dyDescent="0.2">
      <c r="A1088" t="s">
        <v>18111</v>
      </c>
      <c r="B1088" t="s">
        <v>87</v>
      </c>
      <c r="C1088" t="s">
        <v>231</v>
      </c>
      <c r="D1088" t="s">
        <v>17029</v>
      </c>
      <c r="E1088" t="s">
        <v>81</v>
      </c>
      <c r="F1088" t="s">
        <v>4871</v>
      </c>
      <c r="G1088">
        <v>0</v>
      </c>
      <c r="H1088">
        <v>0</v>
      </c>
      <c r="I1088">
        <v>0</v>
      </c>
      <c r="J1088">
        <v>0</v>
      </c>
      <c r="K1088">
        <v>0</v>
      </c>
      <c r="L1088">
        <v>0</v>
      </c>
      <c r="M1088">
        <v>0</v>
      </c>
      <c r="N1088">
        <v>3</v>
      </c>
      <c r="O1088">
        <v>2</v>
      </c>
      <c r="P1088">
        <v>0</v>
      </c>
      <c r="Q1088">
        <v>1</v>
      </c>
    </row>
    <row r="1089" spans="1:17" x14ac:dyDescent="0.2">
      <c r="A1089" t="s">
        <v>18112</v>
      </c>
      <c r="B1089" t="s">
        <v>87</v>
      </c>
      <c r="C1089" t="s">
        <v>231</v>
      </c>
      <c r="D1089" t="s">
        <v>17029</v>
      </c>
      <c r="E1089" t="s">
        <v>81</v>
      </c>
      <c r="F1089" t="s">
        <v>4873</v>
      </c>
      <c r="G1089">
        <v>0</v>
      </c>
      <c r="H1089">
        <v>0</v>
      </c>
      <c r="I1089">
        <v>0</v>
      </c>
      <c r="J1089">
        <v>0</v>
      </c>
      <c r="K1089">
        <v>0</v>
      </c>
      <c r="L1089">
        <v>0</v>
      </c>
      <c r="M1089">
        <v>0</v>
      </c>
      <c r="N1089">
        <v>3</v>
      </c>
      <c r="O1089">
        <v>2</v>
      </c>
      <c r="P1089">
        <v>0</v>
      </c>
      <c r="Q1089">
        <v>1</v>
      </c>
    </row>
    <row r="1090" spans="1:17" x14ac:dyDescent="0.2">
      <c r="A1090" t="s">
        <v>18113</v>
      </c>
      <c r="B1090" t="s">
        <v>87</v>
      </c>
      <c r="C1090" t="s">
        <v>231</v>
      </c>
      <c r="D1090" t="s">
        <v>17029</v>
      </c>
      <c r="E1090" t="s">
        <v>81</v>
      </c>
      <c r="F1090" t="s">
        <v>17019</v>
      </c>
      <c r="G1090">
        <v>6</v>
      </c>
      <c r="H1090">
        <v>0</v>
      </c>
      <c r="I1090">
        <v>0</v>
      </c>
      <c r="J1090">
        <v>0</v>
      </c>
      <c r="K1090">
        <v>0</v>
      </c>
      <c r="L1090">
        <v>0</v>
      </c>
      <c r="M1090">
        <v>0</v>
      </c>
      <c r="N1090">
        <v>0</v>
      </c>
      <c r="O1090">
        <v>0</v>
      </c>
      <c r="P1090">
        <v>0</v>
      </c>
      <c r="Q1090">
        <v>0</v>
      </c>
    </row>
    <row r="1091" spans="1:17" x14ac:dyDescent="0.2">
      <c r="A1091" t="s">
        <v>18114</v>
      </c>
      <c r="B1091" t="s">
        <v>87</v>
      </c>
      <c r="C1091" t="s">
        <v>231</v>
      </c>
      <c r="D1091" t="s">
        <v>17025</v>
      </c>
      <c r="E1091" t="s">
        <v>81</v>
      </c>
      <c r="F1091" t="s">
        <v>17019</v>
      </c>
      <c r="G1091">
        <v>3</v>
      </c>
      <c r="H1091">
        <v>0</v>
      </c>
      <c r="I1091">
        <v>0</v>
      </c>
      <c r="J1091">
        <v>0</v>
      </c>
      <c r="K1091">
        <v>0</v>
      </c>
      <c r="L1091">
        <v>0</v>
      </c>
      <c r="M1091">
        <v>0</v>
      </c>
      <c r="N1091">
        <v>0</v>
      </c>
      <c r="O1091">
        <v>0</v>
      </c>
      <c r="P1091">
        <v>0</v>
      </c>
      <c r="Q1091">
        <v>0</v>
      </c>
    </row>
    <row r="1092" spans="1:17" x14ac:dyDescent="0.2">
      <c r="A1092" t="s">
        <v>18115</v>
      </c>
      <c r="B1092" t="s">
        <v>87</v>
      </c>
      <c r="C1092" t="s">
        <v>232</v>
      </c>
      <c r="D1092" t="s">
        <v>17027</v>
      </c>
      <c r="E1092" t="s">
        <v>79</v>
      </c>
      <c r="F1092" t="s">
        <v>17019</v>
      </c>
      <c r="G1092">
        <v>1</v>
      </c>
      <c r="H1092">
        <v>0</v>
      </c>
      <c r="I1092">
        <v>0</v>
      </c>
      <c r="J1092">
        <v>0</v>
      </c>
      <c r="K1092">
        <v>0</v>
      </c>
      <c r="L1092">
        <v>0</v>
      </c>
      <c r="M1092">
        <v>0</v>
      </c>
      <c r="N1092">
        <v>0</v>
      </c>
      <c r="O1092">
        <v>0</v>
      </c>
      <c r="P1092">
        <v>0</v>
      </c>
      <c r="Q1092">
        <v>0</v>
      </c>
    </row>
    <row r="1093" spans="1:17" x14ac:dyDescent="0.2">
      <c r="A1093" t="s">
        <v>18116</v>
      </c>
      <c r="B1093" t="s">
        <v>87</v>
      </c>
      <c r="C1093" t="s">
        <v>232</v>
      </c>
      <c r="D1093" t="s">
        <v>17027</v>
      </c>
      <c r="E1093" t="s">
        <v>81</v>
      </c>
      <c r="F1093" t="s">
        <v>17019</v>
      </c>
      <c r="G1093">
        <v>1</v>
      </c>
      <c r="H1093">
        <v>0</v>
      </c>
      <c r="I1093">
        <v>0</v>
      </c>
      <c r="J1093">
        <v>0</v>
      </c>
      <c r="K1093">
        <v>0</v>
      </c>
      <c r="L1093">
        <v>0</v>
      </c>
      <c r="M1093">
        <v>0</v>
      </c>
      <c r="N1093">
        <v>0</v>
      </c>
      <c r="O1093">
        <v>0</v>
      </c>
      <c r="P1093">
        <v>0</v>
      </c>
      <c r="Q1093">
        <v>0</v>
      </c>
    </row>
    <row r="1094" spans="1:17" x14ac:dyDescent="0.2">
      <c r="A1094" t="s">
        <v>18117</v>
      </c>
      <c r="B1094" t="s">
        <v>87</v>
      </c>
      <c r="C1094" t="s">
        <v>232</v>
      </c>
      <c r="D1094" t="s">
        <v>17029</v>
      </c>
      <c r="E1094" t="s">
        <v>79</v>
      </c>
      <c r="F1094" t="s">
        <v>4875</v>
      </c>
      <c r="G1094">
        <v>0</v>
      </c>
      <c r="H1094">
        <v>15</v>
      </c>
      <c r="I1094">
        <v>5</v>
      </c>
      <c r="J1094">
        <v>10</v>
      </c>
      <c r="K1094">
        <v>0</v>
      </c>
      <c r="L1094">
        <v>0</v>
      </c>
      <c r="M1094">
        <v>0</v>
      </c>
      <c r="N1094">
        <v>0</v>
      </c>
      <c r="O1094">
        <v>0</v>
      </c>
      <c r="P1094">
        <v>0</v>
      </c>
      <c r="Q1094">
        <v>0</v>
      </c>
    </row>
    <row r="1095" spans="1:17" x14ac:dyDescent="0.2">
      <c r="A1095" t="s">
        <v>18118</v>
      </c>
      <c r="B1095" t="s">
        <v>87</v>
      </c>
      <c r="C1095" t="s">
        <v>232</v>
      </c>
      <c r="D1095" t="s">
        <v>17029</v>
      </c>
      <c r="E1095" t="s">
        <v>79</v>
      </c>
      <c r="F1095" t="s">
        <v>4877</v>
      </c>
      <c r="G1095">
        <v>0</v>
      </c>
      <c r="H1095">
        <v>15</v>
      </c>
      <c r="I1095">
        <v>5</v>
      </c>
      <c r="J1095">
        <v>10</v>
      </c>
      <c r="K1095">
        <v>0</v>
      </c>
      <c r="L1095">
        <v>0</v>
      </c>
      <c r="M1095">
        <v>0</v>
      </c>
      <c r="N1095">
        <v>0</v>
      </c>
      <c r="O1095">
        <v>0</v>
      </c>
      <c r="P1095">
        <v>0</v>
      </c>
      <c r="Q1095">
        <v>0</v>
      </c>
    </row>
    <row r="1096" spans="1:17" x14ac:dyDescent="0.2">
      <c r="A1096" t="s">
        <v>18119</v>
      </c>
      <c r="B1096" t="s">
        <v>87</v>
      </c>
      <c r="C1096" t="s">
        <v>232</v>
      </c>
      <c r="D1096" t="s">
        <v>17029</v>
      </c>
      <c r="E1096" t="s">
        <v>79</v>
      </c>
      <c r="F1096" t="s">
        <v>4879</v>
      </c>
      <c r="G1096">
        <v>0</v>
      </c>
      <c r="H1096">
        <v>0</v>
      </c>
      <c r="I1096">
        <v>0</v>
      </c>
      <c r="J1096">
        <v>0</v>
      </c>
      <c r="K1096">
        <v>0</v>
      </c>
      <c r="L1096">
        <v>0</v>
      </c>
      <c r="M1096">
        <v>15</v>
      </c>
      <c r="N1096">
        <v>0</v>
      </c>
      <c r="O1096">
        <v>0</v>
      </c>
      <c r="P1096">
        <v>0</v>
      </c>
      <c r="Q1096">
        <v>0</v>
      </c>
    </row>
    <row r="1097" spans="1:17" x14ac:dyDescent="0.2">
      <c r="A1097" t="s">
        <v>18120</v>
      </c>
      <c r="B1097" t="s">
        <v>87</v>
      </c>
      <c r="C1097" t="s">
        <v>232</v>
      </c>
      <c r="D1097" t="s">
        <v>17029</v>
      </c>
      <c r="E1097" t="s">
        <v>79</v>
      </c>
      <c r="F1097" t="s">
        <v>4881</v>
      </c>
      <c r="G1097">
        <v>0</v>
      </c>
      <c r="H1097">
        <v>15</v>
      </c>
      <c r="I1097">
        <v>5</v>
      </c>
      <c r="J1097">
        <v>10</v>
      </c>
      <c r="K1097">
        <v>0</v>
      </c>
      <c r="L1097">
        <v>0</v>
      </c>
      <c r="M1097">
        <v>0</v>
      </c>
      <c r="N1097">
        <v>0</v>
      </c>
      <c r="O1097">
        <v>0</v>
      </c>
      <c r="P1097">
        <v>0</v>
      </c>
      <c r="Q1097">
        <v>0</v>
      </c>
    </row>
    <row r="1098" spans="1:17" x14ac:dyDescent="0.2">
      <c r="A1098" t="s">
        <v>18121</v>
      </c>
      <c r="B1098" t="s">
        <v>87</v>
      </c>
      <c r="C1098" t="s">
        <v>232</v>
      </c>
      <c r="D1098" t="s">
        <v>17029</v>
      </c>
      <c r="E1098" t="s">
        <v>79</v>
      </c>
      <c r="F1098" t="s">
        <v>4883</v>
      </c>
      <c r="G1098">
        <v>0</v>
      </c>
      <c r="H1098">
        <v>15</v>
      </c>
      <c r="I1098">
        <v>6</v>
      </c>
      <c r="J1098">
        <v>9</v>
      </c>
      <c r="K1098">
        <v>0</v>
      </c>
      <c r="L1098">
        <v>0</v>
      </c>
      <c r="M1098">
        <v>0</v>
      </c>
      <c r="N1098">
        <v>0</v>
      </c>
      <c r="O1098">
        <v>0</v>
      </c>
      <c r="P1098">
        <v>0</v>
      </c>
      <c r="Q1098">
        <v>0</v>
      </c>
    </row>
    <row r="1099" spans="1:17" x14ac:dyDescent="0.2">
      <c r="A1099" t="s">
        <v>18122</v>
      </c>
      <c r="B1099" t="s">
        <v>87</v>
      </c>
      <c r="C1099" t="s">
        <v>232</v>
      </c>
      <c r="D1099" t="s">
        <v>17029</v>
      </c>
      <c r="E1099" t="s">
        <v>79</v>
      </c>
      <c r="F1099" t="s">
        <v>4885</v>
      </c>
      <c r="G1099">
        <v>0</v>
      </c>
      <c r="H1099">
        <v>0</v>
      </c>
      <c r="I1099">
        <v>0</v>
      </c>
      <c r="J1099">
        <v>0</v>
      </c>
      <c r="K1099">
        <v>0</v>
      </c>
      <c r="L1099">
        <v>0</v>
      </c>
      <c r="M1099">
        <v>15</v>
      </c>
      <c r="N1099">
        <v>0</v>
      </c>
      <c r="O1099">
        <v>0</v>
      </c>
      <c r="P1099">
        <v>0</v>
      </c>
      <c r="Q1099">
        <v>0</v>
      </c>
    </row>
    <row r="1100" spans="1:17" x14ac:dyDescent="0.2">
      <c r="A1100" t="s">
        <v>18123</v>
      </c>
      <c r="B1100" t="s">
        <v>87</v>
      </c>
      <c r="C1100" t="s">
        <v>232</v>
      </c>
      <c r="D1100" t="s">
        <v>17029</v>
      </c>
      <c r="E1100" t="s">
        <v>79</v>
      </c>
      <c r="F1100" t="s">
        <v>4887</v>
      </c>
      <c r="G1100">
        <v>0</v>
      </c>
      <c r="H1100">
        <v>15</v>
      </c>
      <c r="I1100">
        <v>5</v>
      </c>
      <c r="J1100">
        <v>10</v>
      </c>
      <c r="K1100">
        <v>0</v>
      </c>
      <c r="L1100">
        <v>0</v>
      </c>
      <c r="M1100">
        <v>0</v>
      </c>
      <c r="N1100">
        <v>0</v>
      </c>
      <c r="O1100">
        <v>0</v>
      </c>
      <c r="P1100">
        <v>0</v>
      </c>
      <c r="Q1100">
        <v>0</v>
      </c>
    </row>
    <row r="1101" spans="1:17" x14ac:dyDescent="0.2">
      <c r="A1101" t="s">
        <v>18124</v>
      </c>
      <c r="B1101" t="s">
        <v>87</v>
      </c>
      <c r="C1101" t="s">
        <v>232</v>
      </c>
      <c r="D1101" t="s">
        <v>17029</v>
      </c>
      <c r="E1101" t="s">
        <v>79</v>
      </c>
      <c r="F1101" t="s">
        <v>4889</v>
      </c>
      <c r="G1101">
        <v>0</v>
      </c>
      <c r="H1101">
        <v>0</v>
      </c>
      <c r="I1101">
        <v>0</v>
      </c>
      <c r="J1101">
        <v>0</v>
      </c>
      <c r="K1101">
        <v>0</v>
      </c>
      <c r="L1101">
        <v>0</v>
      </c>
      <c r="M1101">
        <v>15</v>
      </c>
      <c r="N1101">
        <v>0</v>
      </c>
      <c r="O1101">
        <v>0</v>
      </c>
      <c r="P1101">
        <v>0</v>
      </c>
      <c r="Q1101">
        <v>0</v>
      </c>
    </row>
    <row r="1102" spans="1:17" x14ac:dyDescent="0.2">
      <c r="A1102" t="s">
        <v>18125</v>
      </c>
      <c r="B1102" t="s">
        <v>87</v>
      </c>
      <c r="C1102" t="s">
        <v>232</v>
      </c>
      <c r="D1102" t="s">
        <v>17029</v>
      </c>
      <c r="E1102" t="s">
        <v>79</v>
      </c>
      <c r="F1102" t="s">
        <v>4871</v>
      </c>
      <c r="G1102">
        <v>0</v>
      </c>
      <c r="H1102">
        <v>0</v>
      </c>
      <c r="I1102">
        <v>0</v>
      </c>
      <c r="J1102">
        <v>0</v>
      </c>
      <c r="K1102">
        <v>0</v>
      </c>
      <c r="L1102">
        <v>0</v>
      </c>
      <c r="M1102">
        <v>0</v>
      </c>
      <c r="N1102">
        <v>8</v>
      </c>
      <c r="O1102">
        <v>8</v>
      </c>
      <c r="P1102">
        <v>0</v>
      </c>
      <c r="Q1102">
        <v>0</v>
      </c>
    </row>
    <row r="1103" spans="1:17" x14ac:dyDescent="0.2">
      <c r="A1103" t="s">
        <v>18126</v>
      </c>
      <c r="B1103" t="s">
        <v>87</v>
      </c>
      <c r="C1103" t="s">
        <v>232</v>
      </c>
      <c r="D1103" t="s">
        <v>17029</v>
      </c>
      <c r="E1103" t="s">
        <v>79</v>
      </c>
      <c r="F1103" t="s">
        <v>4873</v>
      </c>
      <c r="G1103">
        <v>0</v>
      </c>
      <c r="H1103">
        <v>0</v>
      </c>
      <c r="I1103">
        <v>0</v>
      </c>
      <c r="J1103">
        <v>0</v>
      </c>
      <c r="K1103">
        <v>0</v>
      </c>
      <c r="L1103">
        <v>0</v>
      </c>
      <c r="M1103">
        <v>0</v>
      </c>
      <c r="N1103">
        <v>5</v>
      </c>
      <c r="O1103">
        <v>5</v>
      </c>
      <c r="P1103">
        <v>0</v>
      </c>
      <c r="Q1103">
        <v>0</v>
      </c>
    </row>
    <row r="1104" spans="1:17" x14ac:dyDescent="0.2">
      <c r="A1104" t="s">
        <v>18127</v>
      </c>
      <c r="B1104" t="s">
        <v>87</v>
      </c>
      <c r="C1104" t="s">
        <v>232</v>
      </c>
      <c r="D1104" t="s">
        <v>17029</v>
      </c>
      <c r="E1104" t="s">
        <v>79</v>
      </c>
      <c r="F1104" t="s">
        <v>17019</v>
      </c>
      <c r="G1104">
        <v>15</v>
      </c>
      <c r="H1104">
        <v>0</v>
      </c>
      <c r="I1104">
        <v>0</v>
      </c>
      <c r="J1104">
        <v>0</v>
      </c>
      <c r="K1104">
        <v>0</v>
      </c>
      <c r="L1104">
        <v>0</v>
      </c>
      <c r="M1104">
        <v>0</v>
      </c>
      <c r="N1104">
        <v>0</v>
      </c>
      <c r="O1104">
        <v>0</v>
      </c>
      <c r="P1104">
        <v>0</v>
      </c>
      <c r="Q1104">
        <v>0</v>
      </c>
    </row>
    <row r="1105" spans="1:17" x14ac:dyDescent="0.2">
      <c r="A1105" t="s">
        <v>18128</v>
      </c>
      <c r="B1105" t="s">
        <v>87</v>
      </c>
      <c r="C1105" t="s">
        <v>232</v>
      </c>
      <c r="D1105" t="s">
        <v>17029</v>
      </c>
      <c r="E1105" t="s">
        <v>81</v>
      </c>
      <c r="F1105" t="s">
        <v>4875</v>
      </c>
      <c r="G1105">
        <v>0</v>
      </c>
      <c r="H1105">
        <v>7</v>
      </c>
      <c r="I1105">
        <v>1</v>
      </c>
      <c r="J1105">
        <v>3</v>
      </c>
      <c r="K1105">
        <v>3</v>
      </c>
      <c r="L1105">
        <v>0</v>
      </c>
      <c r="M1105">
        <v>0</v>
      </c>
      <c r="N1105">
        <v>0</v>
      </c>
      <c r="O1105">
        <v>0</v>
      </c>
      <c r="P1105">
        <v>0</v>
      </c>
      <c r="Q1105">
        <v>0</v>
      </c>
    </row>
    <row r="1106" spans="1:17" x14ac:dyDescent="0.2">
      <c r="A1106" t="s">
        <v>18129</v>
      </c>
      <c r="B1106" t="s">
        <v>87</v>
      </c>
      <c r="C1106" t="s">
        <v>232</v>
      </c>
      <c r="D1106" t="s">
        <v>17029</v>
      </c>
      <c r="E1106" t="s">
        <v>81</v>
      </c>
      <c r="F1106" t="s">
        <v>4877</v>
      </c>
      <c r="G1106">
        <v>0</v>
      </c>
      <c r="H1106">
        <v>7</v>
      </c>
      <c r="I1106">
        <v>0</v>
      </c>
      <c r="J1106">
        <v>4</v>
      </c>
      <c r="K1106">
        <v>2</v>
      </c>
      <c r="L1106">
        <v>1</v>
      </c>
      <c r="M1106">
        <v>0</v>
      </c>
      <c r="N1106">
        <v>0</v>
      </c>
      <c r="O1106">
        <v>0</v>
      </c>
      <c r="P1106">
        <v>0</v>
      </c>
      <c r="Q1106">
        <v>0</v>
      </c>
    </row>
    <row r="1107" spans="1:17" x14ac:dyDescent="0.2">
      <c r="A1107" t="s">
        <v>18130</v>
      </c>
      <c r="B1107" t="s">
        <v>87</v>
      </c>
      <c r="C1107" t="s">
        <v>232</v>
      </c>
      <c r="D1107" t="s">
        <v>17029</v>
      </c>
      <c r="E1107" t="s">
        <v>81</v>
      </c>
      <c r="F1107" t="s">
        <v>4879</v>
      </c>
      <c r="G1107">
        <v>0</v>
      </c>
      <c r="H1107">
        <v>0</v>
      </c>
      <c r="I1107">
        <v>0</v>
      </c>
      <c r="J1107">
        <v>0</v>
      </c>
      <c r="K1107">
        <v>0</v>
      </c>
      <c r="L1107">
        <v>0</v>
      </c>
      <c r="M1107">
        <v>7</v>
      </c>
      <c r="N1107">
        <v>0</v>
      </c>
      <c r="O1107">
        <v>0</v>
      </c>
      <c r="P1107">
        <v>0</v>
      </c>
      <c r="Q1107">
        <v>0</v>
      </c>
    </row>
    <row r="1108" spans="1:17" x14ac:dyDescent="0.2">
      <c r="A1108" t="s">
        <v>18131</v>
      </c>
      <c r="B1108" t="s">
        <v>87</v>
      </c>
      <c r="C1108" t="s">
        <v>232</v>
      </c>
      <c r="D1108" t="s">
        <v>17029</v>
      </c>
      <c r="E1108" t="s">
        <v>81</v>
      </c>
      <c r="F1108" t="s">
        <v>4881</v>
      </c>
      <c r="G1108">
        <v>0</v>
      </c>
      <c r="H1108">
        <v>7</v>
      </c>
      <c r="I1108">
        <v>0</v>
      </c>
      <c r="J1108">
        <v>4</v>
      </c>
      <c r="K1108">
        <v>2</v>
      </c>
      <c r="L1108">
        <v>1</v>
      </c>
      <c r="M1108">
        <v>0</v>
      </c>
      <c r="N1108">
        <v>0</v>
      </c>
      <c r="O1108">
        <v>0</v>
      </c>
      <c r="P1108">
        <v>0</v>
      </c>
      <c r="Q1108">
        <v>0</v>
      </c>
    </row>
    <row r="1109" spans="1:17" x14ac:dyDescent="0.2">
      <c r="A1109" t="s">
        <v>18132</v>
      </c>
      <c r="B1109" t="s">
        <v>87</v>
      </c>
      <c r="C1109" t="s">
        <v>232</v>
      </c>
      <c r="D1109" t="s">
        <v>17029</v>
      </c>
      <c r="E1109" t="s">
        <v>81</v>
      </c>
      <c r="F1109" t="s">
        <v>4883</v>
      </c>
      <c r="G1109">
        <v>0</v>
      </c>
      <c r="H1109">
        <v>7</v>
      </c>
      <c r="I1109">
        <v>0</v>
      </c>
      <c r="J1109">
        <v>6</v>
      </c>
      <c r="K1109">
        <v>0</v>
      </c>
      <c r="L1109">
        <v>1</v>
      </c>
      <c r="M1109">
        <v>0</v>
      </c>
      <c r="N1109">
        <v>0</v>
      </c>
      <c r="O1109">
        <v>0</v>
      </c>
      <c r="P1109">
        <v>0</v>
      </c>
      <c r="Q1109">
        <v>0</v>
      </c>
    </row>
    <row r="1110" spans="1:17" x14ac:dyDescent="0.2">
      <c r="A1110" t="s">
        <v>18133</v>
      </c>
      <c r="B1110" t="s">
        <v>87</v>
      </c>
      <c r="C1110" t="s">
        <v>232</v>
      </c>
      <c r="D1110" t="s">
        <v>17029</v>
      </c>
      <c r="E1110" t="s">
        <v>81</v>
      </c>
      <c r="F1110" t="s">
        <v>4885</v>
      </c>
      <c r="G1110">
        <v>0</v>
      </c>
      <c r="H1110">
        <v>0</v>
      </c>
      <c r="I1110">
        <v>0</v>
      </c>
      <c r="J1110">
        <v>0</v>
      </c>
      <c r="K1110">
        <v>0</v>
      </c>
      <c r="L1110">
        <v>0</v>
      </c>
      <c r="M1110">
        <v>7</v>
      </c>
      <c r="N1110">
        <v>0</v>
      </c>
      <c r="O1110">
        <v>0</v>
      </c>
      <c r="P1110">
        <v>0</v>
      </c>
      <c r="Q1110">
        <v>0</v>
      </c>
    </row>
    <row r="1111" spans="1:17" x14ac:dyDescent="0.2">
      <c r="A1111" t="s">
        <v>18134</v>
      </c>
      <c r="B1111" t="s">
        <v>87</v>
      </c>
      <c r="C1111" t="s">
        <v>232</v>
      </c>
      <c r="D1111" t="s">
        <v>17029</v>
      </c>
      <c r="E1111" t="s">
        <v>81</v>
      </c>
      <c r="F1111" t="s">
        <v>4887</v>
      </c>
      <c r="G1111">
        <v>0</v>
      </c>
      <c r="H1111">
        <v>7</v>
      </c>
      <c r="I1111">
        <v>0</v>
      </c>
      <c r="J1111">
        <v>4</v>
      </c>
      <c r="K1111">
        <v>2</v>
      </c>
      <c r="L1111">
        <v>1</v>
      </c>
      <c r="M1111">
        <v>0</v>
      </c>
      <c r="N1111">
        <v>0</v>
      </c>
      <c r="O1111">
        <v>0</v>
      </c>
      <c r="P1111">
        <v>0</v>
      </c>
      <c r="Q1111">
        <v>0</v>
      </c>
    </row>
    <row r="1112" spans="1:17" x14ac:dyDescent="0.2">
      <c r="A1112" t="s">
        <v>18135</v>
      </c>
      <c r="B1112" t="s">
        <v>87</v>
      </c>
      <c r="C1112" t="s">
        <v>232</v>
      </c>
      <c r="D1112" t="s">
        <v>17029</v>
      </c>
      <c r="E1112" t="s">
        <v>81</v>
      </c>
      <c r="F1112" t="s">
        <v>4889</v>
      </c>
      <c r="G1112">
        <v>0</v>
      </c>
      <c r="H1112">
        <v>0</v>
      </c>
      <c r="I1112">
        <v>0</v>
      </c>
      <c r="J1112">
        <v>0</v>
      </c>
      <c r="K1112">
        <v>0</v>
      </c>
      <c r="L1112">
        <v>0</v>
      </c>
      <c r="M1112">
        <v>7</v>
      </c>
      <c r="N1112">
        <v>0</v>
      </c>
      <c r="O1112">
        <v>0</v>
      </c>
      <c r="P1112">
        <v>0</v>
      </c>
      <c r="Q1112">
        <v>0</v>
      </c>
    </row>
    <row r="1113" spans="1:17" x14ac:dyDescent="0.2">
      <c r="A1113" t="s">
        <v>18136</v>
      </c>
      <c r="B1113" t="s">
        <v>87</v>
      </c>
      <c r="C1113" t="s">
        <v>232</v>
      </c>
      <c r="D1113" t="s">
        <v>17029</v>
      </c>
      <c r="E1113" t="s">
        <v>81</v>
      </c>
      <c r="F1113" t="s">
        <v>4871</v>
      </c>
      <c r="G1113">
        <v>0</v>
      </c>
      <c r="H1113">
        <v>0</v>
      </c>
      <c r="I1113">
        <v>0</v>
      </c>
      <c r="J1113">
        <v>0</v>
      </c>
      <c r="K1113">
        <v>0</v>
      </c>
      <c r="L1113">
        <v>0</v>
      </c>
      <c r="M1113">
        <v>0</v>
      </c>
      <c r="N1113">
        <v>5</v>
      </c>
      <c r="O1113">
        <v>5</v>
      </c>
      <c r="P1113">
        <v>0</v>
      </c>
      <c r="Q1113">
        <v>0</v>
      </c>
    </row>
    <row r="1114" spans="1:17" x14ac:dyDescent="0.2">
      <c r="A1114" t="s">
        <v>18137</v>
      </c>
      <c r="B1114" t="s">
        <v>87</v>
      </c>
      <c r="C1114" t="s">
        <v>232</v>
      </c>
      <c r="D1114" t="s">
        <v>17029</v>
      </c>
      <c r="E1114" t="s">
        <v>81</v>
      </c>
      <c r="F1114" t="s">
        <v>4873</v>
      </c>
      <c r="G1114">
        <v>0</v>
      </c>
      <c r="H1114">
        <v>0</v>
      </c>
      <c r="I1114">
        <v>0</v>
      </c>
      <c r="J1114">
        <v>0</v>
      </c>
      <c r="K1114">
        <v>0</v>
      </c>
      <c r="L1114">
        <v>0</v>
      </c>
      <c r="M1114">
        <v>0</v>
      </c>
      <c r="N1114">
        <v>4</v>
      </c>
      <c r="O1114">
        <v>4</v>
      </c>
      <c r="P1114">
        <v>0</v>
      </c>
      <c r="Q1114">
        <v>0</v>
      </c>
    </row>
    <row r="1115" spans="1:17" x14ac:dyDescent="0.2">
      <c r="A1115" t="s">
        <v>18138</v>
      </c>
      <c r="B1115" t="s">
        <v>87</v>
      </c>
      <c r="C1115" t="s">
        <v>232</v>
      </c>
      <c r="D1115" t="s">
        <v>17029</v>
      </c>
      <c r="E1115" t="s">
        <v>81</v>
      </c>
      <c r="F1115" t="s">
        <v>17019</v>
      </c>
      <c r="G1115">
        <v>7</v>
      </c>
      <c r="H1115">
        <v>0</v>
      </c>
      <c r="I1115">
        <v>0</v>
      </c>
      <c r="J1115">
        <v>0</v>
      </c>
      <c r="K1115">
        <v>0</v>
      </c>
      <c r="L1115">
        <v>0</v>
      </c>
      <c r="M1115">
        <v>0</v>
      </c>
      <c r="N1115">
        <v>0</v>
      </c>
      <c r="O1115">
        <v>0</v>
      </c>
      <c r="P1115">
        <v>0</v>
      </c>
      <c r="Q1115">
        <v>0</v>
      </c>
    </row>
    <row r="1116" spans="1:17" x14ac:dyDescent="0.2">
      <c r="A1116" t="s">
        <v>18139</v>
      </c>
      <c r="B1116" t="s">
        <v>87</v>
      </c>
      <c r="C1116" t="s">
        <v>232</v>
      </c>
      <c r="D1116" t="s">
        <v>17025</v>
      </c>
      <c r="E1116" t="s">
        <v>79</v>
      </c>
      <c r="F1116" t="s">
        <v>17019</v>
      </c>
      <c r="G1116">
        <v>2</v>
      </c>
      <c r="H1116">
        <v>0</v>
      </c>
      <c r="I1116">
        <v>0</v>
      </c>
      <c r="J1116">
        <v>0</v>
      </c>
      <c r="K1116">
        <v>0</v>
      </c>
      <c r="L1116">
        <v>0</v>
      </c>
      <c r="M1116">
        <v>0</v>
      </c>
      <c r="N1116">
        <v>0</v>
      </c>
      <c r="O1116">
        <v>0</v>
      </c>
      <c r="P1116">
        <v>0</v>
      </c>
      <c r="Q1116">
        <v>0</v>
      </c>
    </row>
    <row r="1117" spans="1:17" x14ac:dyDescent="0.2">
      <c r="A1117" t="s">
        <v>18140</v>
      </c>
      <c r="B1117" t="s">
        <v>87</v>
      </c>
      <c r="C1117" t="s">
        <v>232</v>
      </c>
      <c r="D1117" t="s">
        <v>17025</v>
      </c>
      <c r="E1117" t="s">
        <v>81</v>
      </c>
      <c r="F1117" t="s">
        <v>17019</v>
      </c>
      <c r="G1117">
        <v>2</v>
      </c>
      <c r="H1117">
        <v>0</v>
      </c>
      <c r="I1117">
        <v>0</v>
      </c>
      <c r="J1117">
        <v>0</v>
      </c>
      <c r="K1117">
        <v>0</v>
      </c>
      <c r="L1117">
        <v>0</v>
      </c>
      <c r="M1117">
        <v>0</v>
      </c>
      <c r="N1117">
        <v>0</v>
      </c>
      <c r="O1117">
        <v>0</v>
      </c>
      <c r="P1117">
        <v>0</v>
      </c>
      <c r="Q1117">
        <v>0</v>
      </c>
    </row>
    <row r="1118" spans="1:17" x14ac:dyDescent="0.2">
      <c r="A1118" t="s">
        <v>18141</v>
      </c>
      <c r="B1118" t="s">
        <v>87</v>
      </c>
      <c r="C1118" t="s">
        <v>233</v>
      </c>
      <c r="D1118" t="s">
        <v>17029</v>
      </c>
      <c r="E1118" t="s">
        <v>79</v>
      </c>
      <c r="F1118" t="s">
        <v>4875</v>
      </c>
      <c r="G1118">
        <v>0</v>
      </c>
      <c r="H1118">
        <v>13</v>
      </c>
      <c r="I1118">
        <v>0</v>
      </c>
      <c r="J1118">
        <v>13</v>
      </c>
      <c r="K1118">
        <v>0</v>
      </c>
      <c r="L1118">
        <v>0</v>
      </c>
      <c r="M1118">
        <v>0</v>
      </c>
      <c r="N1118">
        <v>0</v>
      </c>
      <c r="O1118">
        <v>0</v>
      </c>
      <c r="P1118">
        <v>0</v>
      </c>
      <c r="Q1118">
        <v>0</v>
      </c>
    </row>
    <row r="1119" spans="1:17" x14ac:dyDescent="0.2">
      <c r="A1119" t="s">
        <v>18142</v>
      </c>
      <c r="B1119" t="s">
        <v>87</v>
      </c>
      <c r="C1119" t="s">
        <v>233</v>
      </c>
      <c r="D1119" t="s">
        <v>17029</v>
      </c>
      <c r="E1119" t="s">
        <v>79</v>
      </c>
      <c r="F1119" t="s">
        <v>4877</v>
      </c>
      <c r="G1119">
        <v>0</v>
      </c>
      <c r="H1119">
        <v>13</v>
      </c>
      <c r="I1119">
        <v>0</v>
      </c>
      <c r="J1119">
        <v>12</v>
      </c>
      <c r="K1119">
        <v>1</v>
      </c>
      <c r="L1119">
        <v>0</v>
      </c>
      <c r="M1119">
        <v>0</v>
      </c>
      <c r="N1119">
        <v>0</v>
      </c>
      <c r="O1119">
        <v>0</v>
      </c>
      <c r="P1119">
        <v>0</v>
      </c>
      <c r="Q1119">
        <v>0</v>
      </c>
    </row>
    <row r="1120" spans="1:17" x14ac:dyDescent="0.2">
      <c r="A1120" t="s">
        <v>18143</v>
      </c>
      <c r="B1120" t="s">
        <v>87</v>
      </c>
      <c r="C1120" t="s">
        <v>233</v>
      </c>
      <c r="D1120" t="s">
        <v>17029</v>
      </c>
      <c r="E1120" t="s">
        <v>79</v>
      </c>
      <c r="F1120" t="s">
        <v>4879</v>
      </c>
      <c r="G1120">
        <v>0</v>
      </c>
      <c r="H1120">
        <v>0</v>
      </c>
      <c r="I1120">
        <v>0</v>
      </c>
      <c r="J1120">
        <v>0</v>
      </c>
      <c r="K1120">
        <v>0</v>
      </c>
      <c r="L1120">
        <v>0</v>
      </c>
      <c r="M1120">
        <v>13</v>
      </c>
      <c r="N1120">
        <v>0</v>
      </c>
      <c r="O1120">
        <v>0</v>
      </c>
      <c r="P1120">
        <v>0</v>
      </c>
      <c r="Q1120">
        <v>0</v>
      </c>
    </row>
    <row r="1121" spans="1:17" x14ac:dyDescent="0.2">
      <c r="A1121" t="s">
        <v>18144</v>
      </c>
      <c r="B1121" t="s">
        <v>87</v>
      </c>
      <c r="C1121" t="s">
        <v>233</v>
      </c>
      <c r="D1121" t="s">
        <v>17029</v>
      </c>
      <c r="E1121" t="s">
        <v>79</v>
      </c>
      <c r="F1121" t="s">
        <v>4881</v>
      </c>
      <c r="G1121">
        <v>0</v>
      </c>
      <c r="H1121">
        <v>13</v>
      </c>
      <c r="I1121">
        <v>0</v>
      </c>
      <c r="J1121">
        <v>12</v>
      </c>
      <c r="K1121">
        <v>1</v>
      </c>
      <c r="L1121">
        <v>0</v>
      </c>
      <c r="M1121">
        <v>0</v>
      </c>
      <c r="N1121">
        <v>0</v>
      </c>
      <c r="O1121">
        <v>0</v>
      </c>
      <c r="P1121">
        <v>0</v>
      </c>
      <c r="Q1121">
        <v>0</v>
      </c>
    </row>
    <row r="1122" spans="1:17" x14ac:dyDescent="0.2">
      <c r="A1122" t="s">
        <v>18145</v>
      </c>
      <c r="B1122" t="s">
        <v>87</v>
      </c>
      <c r="C1122" t="s">
        <v>233</v>
      </c>
      <c r="D1122" t="s">
        <v>17029</v>
      </c>
      <c r="E1122" t="s">
        <v>79</v>
      </c>
      <c r="F1122" t="s">
        <v>4883</v>
      </c>
      <c r="G1122">
        <v>0</v>
      </c>
      <c r="H1122">
        <v>13</v>
      </c>
      <c r="I1122">
        <v>0</v>
      </c>
      <c r="J1122">
        <v>13</v>
      </c>
      <c r="K1122">
        <v>0</v>
      </c>
      <c r="L1122">
        <v>0</v>
      </c>
      <c r="M1122">
        <v>0</v>
      </c>
      <c r="N1122">
        <v>0</v>
      </c>
      <c r="O1122">
        <v>0</v>
      </c>
      <c r="P1122">
        <v>0</v>
      </c>
      <c r="Q1122">
        <v>0</v>
      </c>
    </row>
    <row r="1123" spans="1:17" x14ac:dyDescent="0.2">
      <c r="A1123" t="s">
        <v>18146</v>
      </c>
      <c r="B1123" t="s">
        <v>87</v>
      </c>
      <c r="C1123" t="s">
        <v>233</v>
      </c>
      <c r="D1123" t="s">
        <v>17029</v>
      </c>
      <c r="E1123" t="s">
        <v>79</v>
      </c>
      <c r="F1123" t="s">
        <v>4885</v>
      </c>
      <c r="G1123">
        <v>0</v>
      </c>
      <c r="H1123">
        <v>0</v>
      </c>
      <c r="I1123">
        <v>0</v>
      </c>
      <c r="J1123">
        <v>0</v>
      </c>
      <c r="K1123">
        <v>0</v>
      </c>
      <c r="L1123">
        <v>0</v>
      </c>
      <c r="M1123">
        <v>13</v>
      </c>
      <c r="N1123">
        <v>0</v>
      </c>
      <c r="O1123">
        <v>0</v>
      </c>
      <c r="P1123">
        <v>0</v>
      </c>
      <c r="Q1123">
        <v>0</v>
      </c>
    </row>
    <row r="1124" spans="1:17" x14ac:dyDescent="0.2">
      <c r="A1124" t="s">
        <v>18147</v>
      </c>
      <c r="B1124" t="s">
        <v>87</v>
      </c>
      <c r="C1124" t="s">
        <v>233</v>
      </c>
      <c r="D1124" t="s">
        <v>17029</v>
      </c>
      <c r="E1124" t="s">
        <v>79</v>
      </c>
      <c r="F1124" t="s">
        <v>4887</v>
      </c>
      <c r="G1124">
        <v>0</v>
      </c>
      <c r="H1124">
        <v>13</v>
      </c>
      <c r="I1124">
        <v>0</v>
      </c>
      <c r="J1124">
        <v>13</v>
      </c>
      <c r="K1124">
        <v>0</v>
      </c>
      <c r="L1124">
        <v>0</v>
      </c>
      <c r="M1124">
        <v>0</v>
      </c>
      <c r="N1124">
        <v>0</v>
      </c>
      <c r="O1124">
        <v>0</v>
      </c>
      <c r="P1124">
        <v>0</v>
      </c>
      <c r="Q1124">
        <v>0</v>
      </c>
    </row>
    <row r="1125" spans="1:17" x14ac:dyDescent="0.2">
      <c r="A1125" t="s">
        <v>18148</v>
      </c>
      <c r="B1125" t="s">
        <v>87</v>
      </c>
      <c r="C1125" t="s">
        <v>233</v>
      </c>
      <c r="D1125" t="s">
        <v>17029</v>
      </c>
      <c r="E1125" t="s">
        <v>79</v>
      </c>
      <c r="F1125" t="s">
        <v>4889</v>
      </c>
      <c r="G1125">
        <v>0</v>
      </c>
      <c r="H1125">
        <v>0</v>
      </c>
      <c r="I1125">
        <v>0</v>
      </c>
      <c r="J1125">
        <v>0</v>
      </c>
      <c r="K1125">
        <v>0</v>
      </c>
      <c r="L1125">
        <v>0</v>
      </c>
      <c r="M1125">
        <v>13</v>
      </c>
      <c r="N1125">
        <v>0</v>
      </c>
      <c r="O1125">
        <v>0</v>
      </c>
      <c r="P1125">
        <v>0</v>
      </c>
      <c r="Q1125">
        <v>0</v>
      </c>
    </row>
    <row r="1126" spans="1:17" x14ac:dyDescent="0.2">
      <c r="A1126" t="s">
        <v>18149</v>
      </c>
      <c r="B1126" t="s">
        <v>87</v>
      </c>
      <c r="C1126" t="s">
        <v>233</v>
      </c>
      <c r="D1126" t="s">
        <v>17029</v>
      </c>
      <c r="E1126" t="s">
        <v>79</v>
      </c>
      <c r="F1126" t="s">
        <v>4871</v>
      </c>
      <c r="G1126">
        <v>0</v>
      </c>
      <c r="H1126">
        <v>0</v>
      </c>
      <c r="I1126">
        <v>0</v>
      </c>
      <c r="J1126">
        <v>0</v>
      </c>
      <c r="K1126">
        <v>0</v>
      </c>
      <c r="L1126">
        <v>0</v>
      </c>
      <c r="M1126">
        <v>0</v>
      </c>
      <c r="N1126">
        <v>11</v>
      </c>
      <c r="O1126">
        <v>11</v>
      </c>
      <c r="P1126">
        <v>0</v>
      </c>
      <c r="Q1126">
        <v>0</v>
      </c>
    </row>
    <row r="1127" spans="1:17" x14ac:dyDescent="0.2">
      <c r="A1127" t="s">
        <v>18150</v>
      </c>
      <c r="B1127" t="s">
        <v>87</v>
      </c>
      <c r="C1127" t="s">
        <v>233</v>
      </c>
      <c r="D1127" t="s">
        <v>17029</v>
      </c>
      <c r="E1127" t="s">
        <v>79</v>
      </c>
      <c r="F1127" t="s">
        <v>4873</v>
      </c>
      <c r="G1127">
        <v>0</v>
      </c>
      <c r="H1127">
        <v>0</v>
      </c>
      <c r="I1127">
        <v>0</v>
      </c>
      <c r="J1127">
        <v>0</v>
      </c>
      <c r="K1127">
        <v>0</v>
      </c>
      <c r="L1127">
        <v>0</v>
      </c>
      <c r="M1127">
        <v>0</v>
      </c>
      <c r="N1127">
        <v>6</v>
      </c>
      <c r="O1127">
        <v>6</v>
      </c>
      <c r="P1127">
        <v>0</v>
      </c>
      <c r="Q1127">
        <v>0</v>
      </c>
    </row>
    <row r="1128" spans="1:17" x14ac:dyDescent="0.2">
      <c r="A1128" t="s">
        <v>18151</v>
      </c>
      <c r="B1128" t="s">
        <v>87</v>
      </c>
      <c r="C1128" t="s">
        <v>233</v>
      </c>
      <c r="D1128" t="s">
        <v>17029</v>
      </c>
      <c r="E1128" t="s">
        <v>79</v>
      </c>
      <c r="F1128" t="s">
        <v>17019</v>
      </c>
      <c r="G1128">
        <v>13</v>
      </c>
      <c r="H1128">
        <v>0</v>
      </c>
      <c r="I1128">
        <v>0</v>
      </c>
      <c r="J1128">
        <v>0</v>
      </c>
      <c r="K1128">
        <v>0</v>
      </c>
      <c r="L1128">
        <v>0</v>
      </c>
      <c r="M1128">
        <v>0</v>
      </c>
      <c r="N1128">
        <v>0</v>
      </c>
      <c r="O1128">
        <v>0</v>
      </c>
      <c r="P1128">
        <v>0</v>
      </c>
      <c r="Q1128">
        <v>0</v>
      </c>
    </row>
    <row r="1129" spans="1:17" x14ac:dyDescent="0.2">
      <c r="A1129" t="s">
        <v>18152</v>
      </c>
      <c r="B1129" t="s">
        <v>87</v>
      </c>
      <c r="C1129" t="s">
        <v>233</v>
      </c>
      <c r="D1129" t="s">
        <v>17029</v>
      </c>
      <c r="E1129" t="s">
        <v>81</v>
      </c>
      <c r="F1129" t="s">
        <v>4875</v>
      </c>
      <c r="G1129">
        <v>0</v>
      </c>
      <c r="H1129">
        <v>9</v>
      </c>
      <c r="I1129">
        <v>0</v>
      </c>
      <c r="J1129">
        <v>6</v>
      </c>
      <c r="K1129">
        <v>2</v>
      </c>
      <c r="L1129">
        <v>1</v>
      </c>
      <c r="M1129">
        <v>0</v>
      </c>
      <c r="N1129">
        <v>0</v>
      </c>
      <c r="O1129">
        <v>0</v>
      </c>
      <c r="P1129">
        <v>0</v>
      </c>
      <c r="Q1129">
        <v>0</v>
      </c>
    </row>
    <row r="1130" spans="1:17" x14ac:dyDescent="0.2">
      <c r="A1130" t="s">
        <v>18153</v>
      </c>
      <c r="B1130" t="s">
        <v>87</v>
      </c>
      <c r="C1130" t="s">
        <v>233</v>
      </c>
      <c r="D1130" t="s">
        <v>17029</v>
      </c>
      <c r="E1130" t="s">
        <v>81</v>
      </c>
      <c r="F1130" t="s">
        <v>4877</v>
      </c>
      <c r="G1130">
        <v>0</v>
      </c>
      <c r="H1130">
        <v>9</v>
      </c>
      <c r="I1130">
        <v>0</v>
      </c>
      <c r="J1130">
        <v>6</v>
      </c>
      <c r="K1130">
        <v>2</v>
      </c>
      <c r="L1130">
        <v>1</v>
      </c>
      <c r="M1130">
        <v>0</v>
      </c>
      <c r="N1130">
        <v>0</v>
      </c>
      <c r="O1130">
        <v>0</v>
      </c>
      <c r="P1130">
        <v>0</v>
      </c>
      <c r="Q1130">
        <v>0</v>
      </c>
    </row>
    <row r="1131" spans="1:17" x14ac:dyDescent="0.2">
      <c r="A1131" t="s">
        <v>18154</v>
      </c>
      <c r="B1131" t="s">
        <v>87</v>
      </c>
      <c r="C1131" t="s">
        <v>233</v>
      </c>
      <c r="D1131" t="s">
        <v>17029</v>
      </c>
      <c r="E1131" t="s">
        <v>81</v>
      </c>
      <c r="F1131" t="s">
        <v>4879</v>
      </c>
      <c r="G1131">
        <v>0</v>
      </c>
      <c r="H1131">
        <v>0</v>
      </c>
      <c r="I1131">
        <v>0</v>
      </c>
      <c r="J1131">
        <v>0</v>
      </c>
      <c r="K1131">
        <v>0</v>
      </c>
      <c r="L1131">
        <v>0</v>
      </c>
      <c r="M1131">
        <v>9</v>
      </c>
      <c r="N1131">
        <v>0</v>
      </c>
      <c r="O1131">
        <v>0</v>
      </c>
      <c r="P1131">
        <v>0</v>
      </c>
      <c r="Q1131">
        <v>0</v>
      </c>
    </row>
    <row r="1132" spans="1:17" x14ac:dyDescent="0.2">
      <c r="A1132" t="s">
        <v>18155</v>
      </c>
      <c r="B1132" t="s">
        <v>87</v>
      </c>
      <c r="C1132" t="s">
        <v>233</v>
      </c>
      <c r="D1132" t="s">
        <v>17029</v>
      </c>
      <c r="E1132" t="s">
        <v>81</v>
      </c>
      <c r="F1132" t="s">
        <v>4881</v>
      </c>
      <c r="G1132">
        <v>0</v>
      </c>
      <c r="H1132">
        <v>9</v>
      </c>
      <c r="I1132">
        <v>0</v>
      </c>
      <c r="J1132">
        <v>6</v>
      </c>
      <c r="K1132">
        <v>2</v>
      </c>
      <c r="L1132">
        <v>1</v>
      </c>
      <c r="M1132">
        <v>0</v>
      </c>
      <c r="N1132">
        <v>0</v>
      </c>
      <c r="O1132">
        <v>0</v>
      </c>
      <c r="P1132">
        <v>0</v>
      </c>
      <c r="Q1132">
        <v>0</v>
      </c>
    </row>
    <row r="1133" spans="1:17" x14ac:dyDescent="0.2">
      <c r="A1133" t="s">
        <v>18156</v>
      </c>
      <c r="B1133" t="s">
        <v>87</v>
      </c>
      <c r="C1133" t="s">
        <v>233</v>
      </c>
      <c r="D1133" t="s">
        <v>17029</v>
      </c>
      <c r="E1133" t="s">
        <v>81</v>
      </c>
      <c r="F1133" t="s">
        <v>4883</v>
      </c>
      <c r="G1133">
        <v>0</v>
      </c>
      <c r="H1133">
        <v>9</v>
      </c>
      <c r="I1133">
        <v>0</v>
      </c>
      <c r="J1133">
        <v>6</v>
      </c>
      <c r="K1133">
        <v>2</v>
      </c>
      <c r="L1133">
        <v>1</v>
      </c>
      <c r="M1133">
        <v>0</v>
      </c>
      <c r="N1133">
        <v>0</v>
      </c>
      <c r="O1133">
        <v>0</v>
      </c>
      <c r="P1133">
        <v>0</v>
      </c>
      <c r="Q1133">
        <v>0</v>
      </c>
    </row>
    <row r="1134" spans="1:17" x14ac:dyDescent="0.2">
      <c r="A1134" t="s">
        <v>18157</v>
      </c>
      <c r="B1134" t="s">
        <v>87</v>
      </c>
      <c r="C1134" t="s">
        <v>233</v>
      </c>
      <c r="D1134" t="s">
        <v>17029</v>
      </c>
      <c r="E1134" t="s">
        <v>81</v>
      </c>
      <c r="F1134" t="s">
        <v>4885</v>
      </c>
      <c r="G1134">
        <v>0</v>
      </c>
      <c r="H1134">
        <v>0</v>
      </c>
      <c r="I1134">
        <v>0</v>
      </c>
      <c r="J1134">
        <v>0</v>
      </c>
      <c r="K1134">
        <v>0</v>
      </c>
      <c r="L1134">
        <v>0</v>
      </c>
      <c r="M1134">
        <v>9</v>
      </c>
      <c r="N1134">
        <v>0</v>
      </c>
      <c r="O1134">
        <v>0</v>
      </c>
      <c r="P1134">
        <v>0</v>
      </c>
      <c r="Q1134">
        <v>0</v>
      </c>
    </row>
    <row r="1135" spans="1:17" x14ac:dyDescent="0.2">
      <c r="A1135" t="s">
        <v>18158</v>
      </c>
      <c r="B1135" t="s">
        <v>87</v>
      </c>
      <c r="C1135" t="s">
        <v>233</v>
      </c>
      <c r="D1135" t="s">
        <v>17029</v>
      </c>
      <c r="E1135" t="s">
        <v>81</v>
      </c>
      <c r="F1135" t="s">
        <v>4887</v>
      </c>
      <c r="G1135">
        <v>0</v>
      </c>
      <c r="H1135">
        <v>9</v>
      </c>
      <c r="I1135">
        <v>0</v>
      </c>
      <c r="J1135">
        <v>6</v>
      </c>
      <c r="K1135">
        <v>2</v>
      </c>
      <c r="L1135">
        <v>1</v>
      </c>
      <c r="M1135">
        <v>0</v>
      </c>
      <c r="N1135">
        <v>0</v>
      </c>
      <c r="O1135">
        <v>0</v>
      </c>
      <c r="P1135">
        <v>0</v>
      </c>
      <c r="Q1135">
        <v>0</v>
      </c>
    </row>
    <row r="1136" spans="1:17" x14ac:dyDescent="0.2">
      <c r="A1136" t="s">
        <v>18159</v>
      </c>
      <c r="B1136" t="s">
        <v>87</v>
      </c>
      <c r="C1136" t="s">
        <v>233</v>
      </c>
      <c r="D1136" t="s">
        <v>17029</v>
      </c>
      <c r="E1136" t="s">
        <v>81</v>
      </c>
      <c r="F1136" t="s">
        <v>4889</v>
      </c>
      <c r="G1136">
        <v>0</v>
      </c>
      <c r="H1136">
        <v>0</v>
      </c>
      <c r="I1136">
        <v>0</v>
      </c>
      <c r="J1136">
        <v>0</v>
      </c>
      <c r="K1136">
        <v>0</v>
      </c>
      <c r="L1136">
        <v>0</v>
      </c>
      <c r="M1136">
        <v>9</v>
      </c>
      <c r="N1136">
        <v>0</v>
      </c>
      <c r="O1136">
        <v>0</v>
      </c>
      <c r="P1136">
        <v>0</v>
      </c>
      <c r="Q1136">
        <v>0</v>
      </c>
    </row>
    <row r="1137" spans="1:17" x14ac:dyDescent="0.2">
      <c r="A1137" t="s">
        <v>18160</v>
      </c>
      <c r="B1137" t="s">
        <v>87</v>
      </c>
      <c r="C1137" t="s">
        <v>233</v>
      </c>
      <c r="D1137" t="s">
        <v>17029</v>
      </c>
      <c r="E1137" t="s">
        <v>81</v>
      </c>
      <c r="F1137" t="s">
        <v>4871</v>
      </c>
      <c r="G1137">
        <v>0</v>
      </c>
      <c r="H1137">
        <v>0</v>
      </c>
      <c r="I1137">
        <v>0</v>
      </c>
      <c r="J1137">
        <v>0</v>
      </c>
      <c r="K1137">
        <v>0</v>
      </c>
      <c r="L1137">
        <v>0</v>
      </c>
      <c r="M1137">
        <v>0</v>
      </c>
      <c r="N1137">
        <v>9</v>
      </c>
      <c r="O1137">
        <v>8</v>
      </c>
      <c r="P1137">
        <v>1</v>
      </c>
      <c r="Q1137">
        <v>0</v>
      </c>
    </row>
    <row r="1138" spans="1:17" x14ac:dyDescent="0.2">
      <c r="A1138" t="s">
        <v>18161</v>
      </c>
      <c r="B1138" t="s">
        <v>87</v>
      </c>
      <c r="C1138" t="s">
        <v>233</v>
      </c>
      <c r="D1138" t="s">
        <v>17029</v>
      </c>
      <c r="E1138" t="s">
        <v>81</v>
      </c>
      <c r="F1138" t="s">
        <v>4873</v>
      </c>
      <c r="G1138">
        <v>0</v>
      </c>
      <c r="H1138">
        <v>0</v>
      </c>
      <c r="I1138">
        <v>0</v>
      </c>
      <c r="J1138">
        <v>0</v>
      </c>
      <c r="K1138">
        <v>0</v>
      </c>
      <c r="L1138">
        <v>0</v>
      </c>
      <c r="M1138">
        <v>0</v>
      </c>
      <c r="N1138">
        <v>7</v>
      </c>
      <c r="O1138">
        <v>7</v>
      </c>
      <c r="P1138">
        <v>0</v>
      </c>
      <c r="Q1138">
        <v>0</v>
      </c>
    </row>
    <row r="1139" spans="1:17" x14ac:dyDescent="0.2">
      <c r="A1139" t="s">
        <v>18162</v>
      </c>
      <c r="B1139" t="s">
        <v>87</v>
      </c>
      <c r="C1139" t="s">
        <v>233</v>
      </c>
      <c r="D1139" t="s">
        <v>17029</v>
      </c>
      <c r="E1139" t="s">
        <v>81</v>
      </c>
      <c r="F1139" t="s">
        <v>17019</v>
      </c>
      <c r="G1139">
        <v>9</v>
      </c>
      <c r="H1139">
        <v>0</v>
      </c>
      <c r="I1139">
        <v>0</v>
      </c>
      <c r="J1139">
        <v>0</v>
      </c>
      <c r="K1139">
        <v>0</v>
      </c>
      <c r="L1139">
        <v>0</v>
      </c>
      <c r="M1139">
        <v>0</v>
      </c>
      <c r="N1139">
        <v>0</v>
      </c>
      <c r="O1139">
        <v>0</v>
      </c>
      <c r="P1139">
        <v>0</v>
      </c>
      <c r="Q1139">
        <v>0</v>
      </c>
    </row>
    <row r="1140" spans="1:17" x14ac:dyDescent="0.2">
      <c r="A1140" t="s">
        <v>18163</v>
      </c>
      <c r="B1140" t="s">
        <v>87</v>
      </c>
      <c r="C1140" t="s">
        <v>233</v>
      </c>
      <c r="D1140" t="s">
        <v>17025</v>
      </c>
      <c r="E1140" t="s">
        <v>79</v>
      </c>
      <c r="F1140" t="s">
        <v>17019</v>
      </c>
      <c r="G1140">
        <v>4</v>
      </c>
      <c r="H1140">
        <v>0</v>
      </c>
      <c r="I1140">
        <v>0</v>
      </c>
      <c r="J1140">
        <v>0</v>
      </c>
      <c r="K1140">
        <v>0</v>
      </c>
      <c r="L1140">
        <v>0</v>
      </c>
      <c r="M1140">
        <v>0</v>
      </c>
      <c r="N1140">
        <v>0</v>
      </c>
      <c r="O1140">
        <v>0</v>
      </c>
      <c r="P1140">
        <v>0</v>
      </c>
      <c r="Q1140">
        <v>0</v>
      </c>
    </row>
    <row r="1141" spans="1:17" x14ac:dyDescent="0.2">
      <c r="A1141" t="s">
        <v>18164</v>
      </c>
      <c r="B1141" t="s">
        <v>87</v>
      </c>
      <c r="C1141" t="s">
        <v>233</v>
      </c>
      <c r="D1141" t="s">
        <v>17025</v>
      </c>
      <c r="E1141" t="s">
        <v>81</v>
      </c>
      <c r="F1141" t="s">
        <v>17019</v>
      </c>
      <c r="G1141">
        <v>1</v>
      </c>
      <c r="H1141">
        <v>0</v>
      </c>
      <c r="I1141">
        <v>0</v>
      </c>
      <c r="J1141">
        <v>0</v>
      </c>
      <c r="K1141">
        <v>0</v>
      </c>
      <c r="L1141">
        <v>0</v>
      </c>
      <c r="M1141">
        <v>0</v>
      </c>
      <c r="N1141">
        <v>0</v>
      </c>
      <c r="O1141">
        <v>0</v>
      </c>
      <c r="P1141">
        <v>0</v>
      </c>
      <c r="Q1141">
        <v>0</v>
      </c>
    </row>
    <row r="1142" spans="1:17" x14ac:dyDescent="0.2">
      <c r="A1142" t="s">
        <v>18165</v>
      </c>
      <c r="B1142" t="s">
        <v>87</v>
      </c>
      <c r="C1142" t="s">
        <v>234</v>
      </c>
      <c r="D1142" t="s">
        <v>17027</v>
      </c>
      <c r="E1142" t="s">
        <v>79</v>
      </c>
      <c r="F1142" t="s">
        <v>17019</v>
      </c>
      <c r="G1142">
        <v>1</v>
      </c>
      <c r="H1142">
        <v>0</v>
      </c>
      <c r="I1142">
        <v>0</v>
      </c>
      <c r="J1142">
        <v>0</v>
      </c>
      <c r="K1142">
        <v>0</v>
      </c>
      <c r="L1142">
        <v>0</v>
      </c>
      <c r="M1142">
        <v>0</v>
      </c>
      <c r="N1142">
        <v>0</v>
      </c>
      <c r="O1142">
        <v>0</v>
      </c>
      <c r="P1142">
        <v>0</v>
      </c>
      <c r="Q1142">
        <v>0</v>
      </c>
    </row>
    <row r="1143" spans="1:17" x14ac:dyDescent="0.2">
      <c r="A1143" t="s">
        <v>18166</v>
      </c>
      <c r="B1143" t="s">
        <v>87</v>
      </c>
      <c r="C1143" t="s">
        <v>234</v>
      </c>
      <c r="D1143" t="s">
        <v>17029</v>
      </c>
      <c r="E1143" t="s">
        <v>79</v>
      </c>
      <c r="F1143" t="s">
        <v>4875</v>
      </c>
      <c r="G1143">
        <v>0</v>
      </c>
      <c r="H1143">
        <v>4</v>
      </c>
      <c r="I1143">
        <v>0</v>
      </c>
      <c r="J1143">
        <v>4</v>
      </c>
      <c r="K1143">
        <v>0</v>
      </c>
      <c r="L1143">
        <v>0</v>
      </c>
      <c r="M1143">
        <v>0</v>
      </c>
      <c r="N1143">
        <v>0</v>
      </c>
      <c r="O1143">
        <v>0</v>
      </c>
      <c r="P1143">
        <v>0</v>
      </c>
      <c r="Q1143">
        <v>0</v>
      </c>
    </row>
    <row r="1144" spans="1:17" x14ac:dyDescent="0.2">
      <c r="A1144" t="s">
        <v>18167</v>
      </c>
      <c r="B1144" t="s">
        <v>87</v>
      </c>
      <c r="C1144" t="s">
        <v>234</v>
      </c>
      <c r="D1144" t="s">
        <v>17029</v>
      </c>
      <c r="E1144" t="s">
        <v>79</v>
      </c>
      <c r="F1144" t="s">
        <v>4877</v>
      </c>
      <c r="G1144">
        <v>0</v>
      </c>
      <c r="H1144">
        <v>4</v>
      </c>
      <c r="I1144">
        <v>0</v>
      </c>
      <c r="J1144">
        <v>4</v>
      </c>
      <c r="K1144">
        <v>0</v>
      </c>
      <c r="L1144">
        <v>0</v>
      </c>
      <c r="M1144">
        <v>0</v>
      </c>
      <c r="N1144">
        <v>0</v>
      </c>
      <c r="O1144">
        <v>0</v>
      </c>
      <c r="P1144">
        <v>0</v>
      </c>
      <c r="Q1144">
        <v>0</v>
      </c>
    </row>
    <row r="1145" spans="1:17" x14ac:dyDescent="0.2">
      <c r="A1145" t="s">
        <v>18168</v>
      </c>
      <c r="B1145" t="s">
        <v>87</v>
      </c>
      <c r="C1145" t="s">
        <v>234</v>
      </c>
      <c r="D1145" t="s">
        <v>17029</v>
      </c>
      <c r="E1145" t="s">
        <v>79</v>
      </c>
      <c r="F1145" t="s">
        <v>4879</v>
      </c>
      <c r="G1145">
        <v>0</v>
      </c>
      <c r="H1145">
        <v>0</v>
      </c>
      <c r="I1145">
        <v>0</v>
      </c>
      <c r="J1145">
        <v>0</v>
      </c>
      <c r="K1145">
        <v>0</v>
      </c>
      <c r="L1145">
        <v>0</v>
      </c>
      <c r="M1145">
        <v>4</v>
      </c>
      <c r="N1145">
        <v>0</v>
      </c>
      <c r="O1145">
        <v>0</v>
      </c>
      <c r="P1145">
        <v>0</v>
      </c>
      <c r="Q1145">
        <v>0</v>
      </c>
    </row>
    <row r="1146" spans="1:17" x14ac:dyDescent="0.2">
      <c r="A1146" t="s">
        <v>18169</v>
      </c>
      <c r="B1146" t="s">
        <v>87</v>
      </c>
      <c r="C1146" t="s">
        <v>234</v>
      </c>
      <c r="D1146" t="s">
        <v>17029</v>
      </c>
      <c r="E1146" t="s">
        <v>79</v>
      </c>
      <c r="F1146" t="s">
        <v>4881</v>
      </c>
      <c r="G1146">
        <v>0</v>
      </c>
      <c r="H1146">
        <v>4</v>
      </c>
      <c r="I1146">
        <v>0</v>
      </c>
      <c r="J1146">
        <v>4</v>
      </c>
      <c r="K1146">
        <v>0</v>
      </c>
      <c r="L1146">
        <v>0</v>
      </c>
      <c r="M1146">
        <v>0</v>
      </c>
      <c r="N1146">
        <v>0</v>
      </c>
      <c r="O1146">
        <v>0</v>
      </c>
      <c r="P1146">
        <v>0</v>
      </c>
      <c r="Q1146">
        <v>0</v>
      </c>
    </row>
    <row r="1147" spans="1:17" x14ac:dyDescent="0.2">
      <c r="A1147" t="s">
        <v>18170</v>
      </c>
      <c r="B1147" t="s">
        <v>87</v>
      </c>
      <c r="C1147" t="s">
        <v>234</v>
      </c>
      <c r="D1147" t="s">
        <v>17029</v>
      </c>
      <c r="E1147" t="s">
        <v>79</v>
      </c>
      <c r="F1147" t="s">
        <v>4883</v>
      </c>
      <c r="G1147">
        <v>0</v>
      </c>
      <c r="H1147">
        <v>4</v>
      </c>
      <c r="I1147">
        <v>0</v>
      </c>
      <c r="J1147">
        <v>4</v>
      </c>
      <c r="K1147">
        <v>0</v>
      </c>
      <c r="L1147">
        <v>0</v>
      </c>
      <c r="M1147">
        <v>0</v>
      </c>
      <c r="N1147">
        <v>0</v>
      </c>
      <c r="O1147">
        <v>0</v>
      </c>
      <c r="P1147">
        <v>0</v>
      </c>
      <c r="Q1147">
        <v>0</v>
      </c>
    </row>
    <row r="1148" spans="1:17" x14ac:dyDescent="0.2">
      <c r="A1148" t="s">
        <v>18171</v>
      </c>
      <c r="B1148" t="s">
        <v>87</v>
      </c>
      <c r="C1148" t="s">
        <v>234</v>
      </c>
      <c r="D1148" t="s">
        <v>17029</v>
      </c>
      <c r="E1148" t="s">
        <v>79</v>
      </c>
      <c r="F1148" t="s">
        <v>4885</v>
      </c>
      <c r="G1148">
        <v>0</v>
      </c>
      <c r="H1148">
        <v>0</v>
      </c>
      <c r="I1148">
        <v>0</v>
      </c>
      <c r="J1148">
        <v>0</v>
      </c>
      <c r="K1148">
        <v>0</v>
      </c>
      <c r="L1148">
        <v>0</v>
      </c>
      <c r="M1148">
        <v>4</v>
      </c>
      <c r="N1148">
        <v>0</v>
      </c>
      <c r="O1148">
        <v>0</v>
      </c>
      <c r="P1148">
        <v>0</v>
      </c>
      <c r="Q1148">
        <v>0</v>
      </c>
    </row>
    <row r="1149" spans="1:17" x14ac:dyDescent="0.2">
      <c r="A1149" t="s">
        <v>18172</v>
      </c>
      <c r="B1149" t="s">
        <v>87</v>
      </c>
      <c r="C1149" t="s">
        <v>234</v>
      </c>
      <c r="D1149" t="s">
        <v>17029</v>
      </c>
      <c r="E1149" t="s">
        <v>79</v>
      </c>
      <c r="F1149" t="s">
        <v>4887</v>
      </c>
      <c r="G1149">
        <v>0</v>
      </c>
      <c r="H1149">
        <v>4</v>
      </c>
      <c r="I1149">
        <v>0</v>
      </c>
      <c r="J1149">
        <v>4</v>
      </c>
      <c r="K1149">
        <v>0</v>
      </c>
      <c r="L1149">
        <v>0</v>
      </c>
      <c r="M1149">
        <v>0</v>
      </c>
      <c r="N1149">
        <v>0</v>
      </c>
      <c r="O1149">
        <v>0</v>
      </c>
      <c r="P1149">
        <v>0</v>
      </c>
      <c r="Q1149">
        <v>0</v>
      </c>
    </row>
    <row r="1150" spans="1:17" x14ac:dyDescent="0.2">
      <c r="A1150" t="s">
        <v>18173</v>
      </c>
      <c r="B1150" t="s">
        <v>86</v>
      </c>
      <c r="C1150" t="s">
        <v>137</v>
      </c>
      <c r="D1150" t="s">
        <v>17029</v>
      </c>
      <c r="E1150" t="s">
        <v>81</v>
      </c>
      <c r="F1150" t="s">
        <v>4877</v>
      </c>
      <c r="G1150">
        <v>0</v>
      </c>
      <c r="H1150">
        <v>27</v>
      </c>
      <c r="I1150">
        <v>0</v>
      </c>
      <c r="J1150">
        <v>26</v>
      </c>
      <c r="K1150">
        <v>1</v>
      </c>
      <c r="L1150">
        <v>0</v>
      </c>
      <c r="M1150">
        <v>0</v>
      </c>
      <c r="N1150">
        <v>0</v>
      </c>
      <c r="O1150">
        <v>0</v>
      </c>
      <c r="P1150">
        <v>0</v>
      </c>
      <c r="Q1150">
        <v>0</v>
      </c>
    </row>
    <row r="1151" spans="1:17" x14ac:dyDescent="0.2">
      <c r="A1151" t="s">
        <v>18174</v>
      </c>
      <c r="B1151" t="s">
        <v>86</v>
      </c>
      <c r="C1151" t="s">
        <v>137</v>
      </c>
      <c r="D1151" t="s">
        <v>17029</v>
      </c>
      <c r="E1151" t="s">
        <v>81</v>
      </c>
      <c r="F1151" t="s">
        <v>4879</v>
      </c>
      <c r="G1151">
        <v>0</v>
      </c>
      <c r="H1151">
        <v>0</v>
      </c>
      <c r="I1151">
        <v>0</v>
      </c>
      <c r="J1151">
        <v>0</v>
      </c>
      <c r="K1151">
        <v>0</v>
      </c>
      <c r="L1151">
        <v>0</v>
      </c>
      <c r="M1151">
        <v>27</v>
      </c>
      <c r="N1151">
        <v>0</v>
      </c>
      <c r="O1151">
        <v>0</v>
      </c>
      <c r="P1151">
        <v>0</v>
      </c>
      <c r="Q1151">
        <v>0</v>
      </c>
    </row>
    <row r="1152" spans="1:17" x14ac:dyDescent="0.2">
      <c r="A1152" t="s">
        <v>18175</v>
      </c>
      <c r="B1152" t="s">
        <v>86</v>
      </c>
      <c r="C1152" t="s">
        <v>137</v>
      </c>
      <c r="D1152" t="s">
        <v>17029</v>
      </c>
      <c r="E1152" t="s">
        <v>81</v>
      </c>
      <c r="F1152" t="s">
        <v>4881</v>
      </c>
      <c r="G1152">
        <v>0</v>
      </c>
      <c r="H1152">
        <v>27</v>
      </c>
      <c r="I1152">
        <v>0</v>
      </c>
      <c r="J1152">
        <v>26</v>
      </c>
      <c r="K1152">
        <v>1</v>
      </c>
      <c r="L1152">
        <v>0</v>
      </c>
      <c r="M1152">
        <v>0</v>
      </c>
      <c r="N1152">
        <v>0</v>
      </c>
      <c r="O1152">
        <v>0</v>
      </c>
      <c r="P1152">
        <v>0</v>
      </c>
      <c r="Q1152">
        <v>0</v>
      </c>
    </row>
    <row r="1153" spans="1:17" x14ac:dyDescent="0.2">
      <c r="A1153" t="s">
        <v>18176</v>
      </c>
      <c r="B1153" t="s">
        <v>86</v>
      </c>
      <c r="C1153" t="s">
        <v>137</v>
      </c>
      <c r="D1153" t="s">
        <v>17029</v>
      </c>
      <c r="E1153" t="s">
        <v>81</v>
      </c>
      <c r="F1153" t="s">
        <v>4883</v>
      </c>
      <c r="G1153">
        <v>0</v>
      </c>
      <c r="H1153">
        <v>27</v>
      </c>
      <c r="I1153">
        <v>0</v>
      </c>
      <c r="J1153">
        <v>26</v>
      </c>
      <c r="K1153">
        <v>1</v>
      </c>
      <c r="L1153">
        <v>0</v>
      </c>
      <c r="M1153">
        <v>0</v>
      </c>
      <c r="N1153">
        <v>0</v>
      </c>
      <c r="O1153">
        <v>0</v>
      </c>
      <c r="P1153">
        <v>0</v>
      </c>
      <c r="Q1153">
        <v>0</v>
      </c>
    </row>
    <row r="1154" spans="1:17" x14ac:dyDescent="0.2">
      <c r="A1154" t="s">
        <v>18177</v>
      </c>
      <c r="B1154" t="s">
        <v>86</v>
      </c>
      <c r="C1154" t="s">
        <v>137</v>
      </c>
      <c r="D1154" t="s">
        <v>17029</v>
      </c>
      <c r="E1154" t="s">
        <v>81</v>
      </c>
      <c r="F1154" t="s">
        <v>4885</v>
      </c>
      <c r="G1154">
        <v>0</v>
      </c>
      <c r="H1154">
        <v>0</v>
      </c>
      <c r="I1154">
        <v>0</v>
      </c>
      <c r="J1154">
        <v>0</v>
      </c>
      <c r="K1154">
        <v>0</v>
      </c>
      <c r="L1154">
        <v>0</v>
      </c>
      <c r="M1154">
        <v>27</v>
      </c>
      <c r="N1154">
        <v>0</v>
      </c>
      <c r="O1154">
        <v>0</v>
      </c>
      <c r="P1154">
        <v>0</v>
      </c>
      <c r="Q1154">
        <v>0</v>
      </c>
    </row>
    <row r="1155" spans="1:17" x14ac:dyDescent="0.2">
      <c r="A1155" t="s">
        <v>18178</v>
      </c>
      <c r="B1155" t="s">
        <v>86</v>
      </c>
      <c r="C1155" t="s">
        <v>137</v>
      </c>
      <c r="D1155" t="s">
        <v>17029</v>
      </c>
      <c r="E1155" t="s">
        <v>81</v>
      </c>
      <c r="F1155" t="s">
        <v>4887</v>
      </c>
      <c r="G1155">
        <v>0</v>
      </c>
      <c r="H1155">
        <v>27</v>
      </c>
      <c r="I1155">
        <v>0</v>
      </c>
      <c r="J1155">
        <v>27</v>
      </c>
      <c r="K1155">
        <v>0</v>
      </c>
      <c r="L1155">
        <v>0</v>
      </c>
      <c r="M1155">
        <v>0</v>
      </c>
      <c r="N1155">
        <v>0</v>
      </c>
      <c r="O1155">
        <v>0</v>
      </c>
      <c r="P1155">
        <v>0</v>
      </c>
      <c r="Q1155">
        <v>0</v>
      </c>
    </row>
    <row r="1156" spans="1:17" x14ac:dyDescent="0.2">
      <c r="A1156" t="s">
        <v>18179</v>
      </c>
      <c r="B1156" t="s">
        <v>86</v>
      </c>
      <c r="C1156" t="s">
        <v>137</v>
      </c>
      <c r="D1156" t="s">
        <v>17029</v>
      </c>
      <c r="E1156" t="s">
        <v>81</v>
      </c>
      <c r="F1156" t="s">
        <v>4889</v>
      </c>
      <c r="G1156">
        <v>0</v>
      </c>
      <c r="H1156">
        <v>0</v>
      </c>
      <c r="I1156">
        <v>0</v>
      </c>
      <c r="J1156">
        <v>0</v>
      </c>
      <c r="K1156">
        <v>0</v>
      </c>
      <c r="L1156">
        <v>0</v>
      </c>
      <c r="M1156">
        <v>27</v>
      </c>
      <c r="N1156">
        <v>0</v>
      </c>
      <c r="O1156">
        <v>0</v>
      </c>
      <c r="P1156">
        <v>0</v>
      </c>
      <c r="Q1156">
        <v>0</v>
      </c>
    </row>
    <row r="1157" spans="1:17" x14ac:dyDescent="0.2">
      <c r="A1157" t="s">
        <v>18180</v>
      </c>
      <c r="B1157" t="s">
        <v>86</v>
      </c>
      <c r="C1157" t="s">
        <v>137</v>
      </c>
      <c r="D1157" t="s">
        <v>17029</v>
      </c>
      <c r="E1157" t="s">
        <v>81</v>
      </c>
      <c r="F1157" t="s">
        <v>4871</v>
      </c>
      <c r="G1157">
        <v>0</v>
      </c>
      <c r="H1157">
        <v>0</v>
      </c>
      <c r="I1157">
        <v>0</v>
      </c>
      <c r="J1157">
        <v>0</v>
      </c>
      <c r="K1157">
        <v>0</v>
      </c>
      <c r="L1157">
        <v>0</v>
      </c>
      <c r="M1157">
        <v>0</v>
      </c>
      <c r="N1157">
        <v>27</v>
      </c>
      <c r="O1157">
        <v>27</v>
      </c>
      <c r="P1157">
        <v>0</v>
      </c>
      <c r="Q1157">
        <v>0</v>
      </c>
    </row>
    <row r="1158" spans="1:17" x14ac:dyDescent="0.2">
      <c r="A1158" t="s">
        <v>18181</v>
      </c>
      <c r="B1158" t="s">
        <v>86</v>
      </c>
      <c r="C1158" t="s">
        <v>137</v>
      </c>
      <c r="D1158" t="s">
        <v>17029</v>
      </c>
      <c r="E1158" t="s">
        <v>81</v>
      </c>
      <c r="F1158" t="s">
        <v>4873</v>
      </c>
      <c r="G1158">
        <v>0</v>
      </c>
      <c r="H1158">
        <v>0</v>
      </c>
      <c r="I1158">
        <v>0</v>
      </c>
      <c r="J1158">
        <v>0</v>
      </c>
      <c r="K1158">
        <v>0</v>
      </c>
      <c r="L1158">
        <v>0</v>
      </c>
      <c r="M1158">
        <v>0</v>
      </c>
      <c r="N1158">
        <v>25</v>
      </c>
      <c r="O1158">
        <v>25</v>
      </c>
      <c r="P1158">
        <v>0</v>
      </c>
      <c r="Q1158">
        <v>0</v>
      </c>
    </row>
    <row r="1159" spans="1:17" x14ac:dyDescent="0.2">
      <c r="A1159" t="s">
        <v>18182</v>
      </c>
      <c r="B1159" t="s">
        <v>86</v>
      </c>
      <c r="C1159" t="s">
        <v>137</v>
      </c>
      <c r="D1159" t="s">
        <v>17029</v>
      </c>
      <c r="E1159" t="s">
        <v>81</v>
      </c>
      <c r="F1159" t="s">
        <v>17019</v>
      </c>
      <c r="G1159">
        <v>27</v>
      </c>
      <c r="H1159">
        <v>0</v>
      </c>
      <c r="I1159">
        <v>0</v>
      </c>
      <c r="J1159">
        <v>0</v>
      </c>
      <c r="K1159">
        <v>0</v>
      </c>
      <c r="L1159">
        <v>0</v>
      </c>
      <c r="M1159">
        <v>0</v>
      </c>
      <c r="N1159">
        <v>0</v>
      </c>
      <c r="O1159">
        <v>0</v>
      </c>
      <c r="P1159">
        <v>0</v>
      </c>
      <c r="Q1159">
        <v>0</v>
      </c>
    </row>
    <row r="1160" spans="1:17" x14ac:dyDescent="0.2">
      <c r="A1160" t="s">
        <v>18183</v>
      </c>
      <c r="B1160" t="s">
        <v>86</v>
      </c>
      <c r="C1160" t="s">
        <v>137</v>
      </c>
      <c r="D1160" t="s">
        <v>17021</v>
      </c>
      <c r="E1160" t="s">
        <v>79</v>
      </c>
      <c r="F1160" t="s">
        <v>17022</v>
      </c>
      <c r="G1160">
        <v>0</v>
      </c>
      <c r="H1160">
        <v>0</v>
      </c>
      <c r="I1160">
        <v>0</v>
      </c>
      <c r="J1160">
        <v>0</v>
      </c>
      <c r="K1160">
        <v>0</v>
      </c>
      <c r="L1160">
        <v>0</v>
      </c>
      <c r="M1160">
        <v>0</v>
      </c>
      <c r="N1160">
        <v>4</v>
      </c>
      <c r="O1160">
        <v>3</v>
      </c>
      <c r="P1160">
        <v>1</v>
      </c>
      <c r="Q1160">
        <v>0</v>
      </c>
    </row>
    <row r="1161" spans="1:17" x14ac:dyDescent="0.2">
      <c r="A1161" t="s">
        <v>18184</v>
      </c>
      <c r="B1161" t="s">
        <v>86</v>
      </c>
      <c r="C1161" t="s">
        <v>137</v>
      </c>
      <c r="D1161" t="s">
        <v>17021</v>
      </c>
      <c r="E1161" t="s">
        <v>79</v>
      </c>
      <c r="F1161" t="s">
        <v>17019</v>
      </c>
      <c r="G1161">
        <v>4</v>
      </c>
      <c r="H1161">
        <v>0</v>
      </c>
      <c r="I1161">
        <v>0</v>
      </c>
      <c r="J1161">
        <v>0</v>
      </c>
      <c r="K1161">
        <v>0</v>
      </c>
      <c r="L1161">
        <v>0</v>
      </c>
      <c r="M1161">
        <v>0</v>
      </c>
      <c r="N1161">
        <v>0</v>
      </c>
      <c r="O1161">
        <v>0</v>
      </c>
      <c r="P1161">
        <v>0</v>
      </c>
      <c r="Q1161">
        <v>0</v>
      </c>
    </row>
    <row r="1162" spans="1:17" x14ac:dyDescent="0.2">
      <c r="A1162" t="s">
        <v>18185</v>
      </c>
      <c r="B1162" t="s">
        <v>86</v>
      </c>
      <c r="C1162" t="s">
        <v>137</v>
      </c>
      <c r="D1162" t="s">
        <v>17021</v>
      </c>
      <c r="E1162" t="s">
        <v>81</v>
      </c>
      <c r="F1162" t="s">
        <v>17022</v>
      </c>
      <c r="G1162">
        <v>0</v>
      </c>
      <c r="H1162">
        <v>0</v>
      </c>
      <c r="I1162">
        <v>0</v>
      </c>
      <c r="J1162">
        <v>0</v>
      </c>
      <c r="K1162">
        <v>0</v>
      </c>
      <c r="L1162">
        <v>0</v>
      </c>
      <c r="M1162">
        <v>0</v>
      </c>
      <c r="N1162">
        <v>2</v>
      </c>
      <c r="O1162">
        <v>2</v>
      </c>
      <c r="P1162">
        <v>0</v>
      </c>
      <c r="Q1162">
        <v>0</v>
      </c>
    </row>
    <row r="1163" spans="1:17" x14ac:dyDescent="0.2">
      <c r="A1163" t="s">
        <v>18186</v>
      </c>
      <c r="B1163" t="s">
        <v>86</v>
      </c>
      <c r="C1163" t="s">
        <v>137</v>
      </c>
      <c r="D1163" t="s">
        <v>17021</v>
      </c>
      <c r="E1163" t="s">
        <v>81</v>
      </c>
      <c r="F1163" t="s">
        <v>17019</v>
      </c>
      <c r="G1163">
        <v>2</v>
      </c>
      <c r="H1163">
        <v>0</v>
      </c>
      <c r="I1163">
        <v>0</v>
      </c>
      <c r="J1163">
        <v>0</v>
      </c>
      <c r="K1163">
        <v>0</v>
      </c>
      <c r="L1163">
        <v>0</v>
      </c>
      <c r="M1163">
        <v>0</v>
      </c>
      <c r="N1163">
        <v>0</v>
      </c>
      <c r="O1163">
        <v>0</v>
      </c>
      <c r="P1163">
        <v>0</v>
      </c>
      <c r="Q1163">
        <v>0</v>
      </c>
    </row>
    <row r="1164" spans="1:17" x14ac:dyDescent="0.2">
      <c r="A1164" t="s">
        <v>18187</v>
      </c>
      <c r="B1164" t="s">
        <v>86</v>
      </c>
      <c r="C1164" t="s">
        <v>138</v>
      </c>
      <c r="D1164" t="s">
        <v>17029</v>
      </c>
      <c r="E1164" t="s">
        <v>79</v>
      </c>
      <c r="F1164" t="s">
        <v>4875</v>
      </c>
      <c r="G1164">
        <v>0</v>
      </c>
      <c r="H1164">
        <v>35</v>
      </c>
      <c r="I1164">
        <v>14</v>
      </c>
      <c r="J1164">
        <v>20</v>
      </c>
      <c r="K1164">
        <v>1</v>
      </c>
      <c r="L1164">
        <v>0</v>
      </c>
      <c r="M1164">
        <v>0</v>
      </c>
      <c r="N1164">
        <v>0</v>
      </c>
      <c r="O1164">
        <v>0</v>
      </c>
      <c r="P1164">
        <v>0</v>
      </c>
      <c r="Q1164">
        <v>0</v>
      </c>
    </row>
    <row r="1165" spans="1:17" x14ac:dyDescent="0.2">
      <c r="A1165" t="s">
        <v>18188</v>
      </c>
      <c r="B1165" t="s">
        <v>86</v>
      </c>
      <c r="C1165" t="s">
        <v>138</v>
      </c>
      <c r="D1165" t="s">
        <v>17029</v>
      </c>
      <c r="E1165" t="s">
        <v>79</v>
      </c>
      <c r="F1165" t="s">
        <v>4877</v>
      </c>
      <c r="G1165">
        <v>0</v>
      </c>
      <c r="H1165">
        <v>35</v>
      </c>
      <c r="I1165">
        <v>12</v>
      </c>
      <c r="J1165">
        <v>22</v>
      </c>
      <c r="K1165">
        <v>1</v>
      </c>
      <c r="L1165">
        <v>0</v>
      </c>
      <c r="M1165">
        <v>0</v>
      </c>
      <c r="N1165">
        <v>0</v>
      </c>
      <c r="O1165">
        <v>0</v>
      </c>
      <c r="P1165">
        <v>0</v>
      </c>
      <c r="Q1165">
        <v>0</v>
      </c>
    </row>
    <row r="1166" spans="1:17" x14ac:dyDescent="0.2">
      <c r="A1166" t="s">
        <v>18189</v>
      </c>
      <c r="B1166" t="s">
        <v>86</v>
      </c>
      <c r="C1166" t="s">
        <v>138</v>
      </c>
      <c r="D1166" t="s">
        <v>17029</v>
      </c>
      <c r="E1166" t="s">
        <v>79</v>
      </c>
      <c r="F1166" t="s">
        <v>4879</v>
      </c>
      <c r="G1166">
        <v>0</v>
      </c>
      <c r="H1166">
        <v>0</v>
      </c>
      <c r="I1166">
        <v>0</v>
      </c>
      <c r="J1166">
        <v>0</v>
      </c>
      <c r="K1166">
        <v>0</v>
      </c>
      <c r="L1166">
        <v>0</v>
      </c>
      <c r="M1166">
        <v>35</v>
      </c>
      <c r="N1166">
        <v>0</v>
      </c>
      <c r="O1166">
        <v>0</v>
      </c>
      <c r="P1166">
        <v>0</v>
      </c>
      <c r="Q1166">
        <v>0</v>
      </c>
    </row>
    <row r="1167" spans="1:17" x14ac:dyDescent="0.2">
      <c r="A1167" t="s">
        <v>18190</v>
      </c>
      <c r="B1167" t="s">
        <v>86</v>
      </c>
      <c r="C1167" t="s">
        <v>138</v>
      </c>
      <c r="D1167" t="s">
        <v>17029</v>
      </c>
      <c r="E1167" t="s">
        <v>79</v>
      </c>
      <c r="F1167" t="s">
        <v>4881</v>
      </c>
      <c r="G1167">
        <v>0</v>
      </c>
      <c r="H1167">
        <v>35</v>
      </c>
      <c r="I1167">
        <v>12</v>
      </c>
      <c r="J1167">
        <v>22</v>
      </c>
      <c r="K1167">
        <v>1</v>
      </c>
      <c r="L1167">
        <v>0</v>
      </c>
      <c r="M1167">
        <v>0</v>
      </c>
      <c r="N1167">
        <v>0</v>
      </c>
      <c r="O1167">
        <v>0</v>
      </c>
      <c r="P1167">
        <v>0</v>
      </c>
      <c r="Q1167">
        <v>0</v>
      </c>
    </row>
    <row r="1168" spans="1:17" x14ac:dyDescent="0.2">
      <c r="A1168" t="s">
        <v>18191</v>
      </c>
      <c r="B1168" t="s">
        <v>86</v>
      </c>
      <c r="C1168" t="s">
        <v>138</v>
      </c>
      <c r="D1168" t="s">
        <v>17029</v>
      </c>
      <c r="E1168" t="s">
        <v>79</v>
      </c>
      <c r="F1168" t="s">
        <v>4883</v>
      </c>
      <c r="G1168">
        <v>0</v>
      </c>
      <c r="H1168">
        <v>35</v>
      </c>
      <c r="I1168">
        <v>12</v>
      </c>
      <c r="J1168">
        <v>22</v>
      </c>
      <c r="K1168">
        <v>1</v>
      </c>
      <c r="L1168">
        <v>0</v>
      </c>
      <c r="M1168">
        <v>0</v>
      </c>
      <c r="N1168">
        <v>0</v>
      </c>
      <c r="O1168">
        <v>0</v>
      </c>
      <c r="P1168">
        <v>0</v>
      </c>
      <c r="Q1168">
        <v>0</v>
      </c>
    </row>
    <row r="1169" spans="1:17" x14ac:dyDescent="0.2">
      <c r="A1169" t="s">
        <v>18192</v>
      </c>
      <c r="B1169" t="s">
        <v>86</v>
      </c>
      <c r="C1169" t="s">
        <v>138</v>
      </c>
      <c r="D1169" t="s">
        <v>17029</v>
      </c>
      <c r="E1169" t="s">
        <v>79</v>
      </c>
      <c r="F1169" t="s">
        <v>4885</v>
      </c>
      <c r="G1169">
        <v>0</v>
      </c>
      <c r="H1169">
        <v>0</v>
      </c>
      <c r="I1169">
        <v>0</v>
      </c>
      <c r="J1169">
        <v>0</v>
      </c>
      <c r="K1169">
        <v>0</v>
      </c>
      <c r="L1169">
        <v>0</v>
      </c>
      <c r="M1169">
        <v>35</v>
      </c>
      <c r="N1169">
        <v>0</v>
      </c>
      <c r="O1169">
        <v>0</v>
      </c>
      <c r="P1169">
        <v>0</v>
      </c>
      <c r="Q1169">
        <v>0</v>
      </c>
    </row>
    <row r="1170" spans="1:17" x14ac:dyDescent="0.2">
      <c r="A1170" t="s">
        <v>18193</v>
      </c>
      <c r="B1170" t="s">
        <v>86</v>
      </c>
      <c r="C1170" t="s">
        <v>138</v>
      </c>
      <c r="D1170" t="s">
        <v>17029</v>
      </c>
      <c r="E1170" t="s">
        <v>79</v>
      </c>
      <c r="F1170" t="s">
        <v>4887</v>
      </c>
      <c r="G1170">
        <v>0</v>
      </c>
      <c r="H1170">
        <v>35</v>
      </c>
      <c r="I1170">
        <v>12</v>
      </c>
      <c r="J1170">
        <v>22</v>
      </c>
      <c r="K1170">
        <v>1</v>
      </c>
      <c r="L1170">
        <v>0</v>
      </c>
      <c r="M1170">
        <v>0</v>
      </c>
      <c r="N1170">
        <v>0</v>
      </c>
      <c r="O1170">
        <v>0</v>
      </c>
      <c r="P1170">
        <v>0</v>
      </c>
      <c r="Q1170">
        <v>0</v>
      </c>
    </row>
    <row r="1171" spans="1:17" x14ac:dyDescent="0.2">
      <c r="A1171" t="s">
        <v>18194</v>
      </c>
      <c r="B1171" t="s">
        <v>86</v>
      </c>
      <c r="C1171" t="s">
        <v>138</v>
      </c>
      <c r="D1171" t="s">
        <v>17029</v>
      </c>
      <c r="E1171" t="s">
        <v>79</v>
      </c>
      <c r="F1171" t="s">
        <v>4889</v>
      </c>
      <c r="G1171">
        <v>0</v>
      </c>
      <c r="H1171">
        <v>0</v>
      </c>
      <c r="I1171">
        <v>0</v>
      </c>
      <c r="J1171">
        <v>0</v>
      </c>
      <c r="K1171">
        <v>0</v>
      </c>
      <c r="L1171">
        <v>0</v>
      </c>
      <c r="M1171">
        <v>35</v>
      </c>
      <c r="N1171">
        <v>0</v>
      </c>
      <c r="O1171">
        <v>0</v>
      </c>
      <c r="P1171">
        <v>0</v>
      </c>
      <c r="Q1171">
        <v>0</v>
      </c>
    </row>
    <row r="1172" spans="1:17" x14ac:dyDescent="0.2">
      <c r="A1172" t="s">
        <v>18195</v>
      </c>
      <c r="B1172" t="s">
        <v>86</v>
      </c>
      <c r="C1172" t="s">
        <v>138</v>
      </c>
      <c r="D1172" t="s">
        <v>17029</v>
      </c>
      <c r="E1172" t="s">
        <v>79</v>
      </c>
      <c r="F1172" t="s">
        <v>4871</v>
      </c>
      <c r="G1172">
        <v>0</v>
      </c>
      <c r="H1172">
        <v>0</v>
      </c>
      <c r="I1172">
        <v>0</v>
      </c>
      <c r="J1172">
        <v>0</v>
      </c>
      <c r="K1172">
        <v>0</v>
      </c>
      <c r="L1172">
        <v>0</v>
      </c>
      <c r="M1172">
        <v>0</v>
      </c>
      <c r="N1172">
        <v>34</v>
      </c>
      <c r="O1172">
        <v>33</v>
      </c>
      <c r="P1172">
        <v>1</v>
      </c>
      <c r="Q1172">
        <v>0</v>
      </c>
    </row>
    <row r="1173" spans="1:17" x14ac:dyDescent="0.2">
      <c r="A1173" t="s">
        <v>18196</v>
      </c>
      <c r="B1173" t="s">
        <v>86</v>
      </c>
      <c r="C1173" t="s">
        <v>138</v>
      </c>
      <c r="D1173" t="s">
        <v>17029</v>
      </c>
      <c r="E1173" t="s">
        <v>79</v>
      </c>
      <c r="F1173" t="s">
        <v>4873</v>
      </c>
      <c r="G1173">
        <v>0</v>
      </c>
      <c r="H1173">
        <v>0</v>
      </c>
      <c r="I1173">
        <v>0</v>
      </c>
      <c r="J1173">
        <v>0</v>
      </c>
      <c r="K1173">
        <v>0</v>
      </c>
      <c r="L1173">
        <v>0</v>
      </c>
      <c r="M1173">
        <v>0</v>
      </c>
      <c r="N1173">
        <v>29</v>
      </c>
      <c r="O1173">
        <v>28</v>
      </c>
      <c r="P1173">
        <v>1</v>
      </c>
      <c r="Q1173">
        <v>0</v>
      </c>
    </row>
    <row r="1174" spans="1:17" x14ac:dyDescent="0.2">
      <c r="A1174" t="s">
        <v>18197</v>
      </c>
      <c r="B1174" t="s">
        <v>86</v>
      </c>
      <c r="C1174" t="s">
        <v>138</v>
      </c>
      <c r="D1174" t="s">
        <v>17029</v>
      </c>
      <c r="E1174" t="s">
        <v>79</v>
      </c>
      <c r="F1174" t="s">
        <v>17019</v>
      </c>
      <c r="G1174">
        <v>35</v>
      </c>
      <c r="H1174">
        <v>0</v>
      </c>
      <c r="I1174">
        <v>0</v>
      </c>
      <c r="J1174">
        <v>0</v>
      </c>
      <c r="K1174">
        <v>0</v>
      </c>
      <c r="L1174">
        <v>0</v>
      </c>
      <c r="M1174">
        <v>0</v>
      </c>
      <c r="N1174">
        <v>0</v>
      </c>
      <c r="O1174">
        <v>0</v>
      </c>
      <c r="P1174">
        <v>0</v>
      </c>
      <c r="Q1174">
        <v>0</v>
      </c>
    </row>
    <row r="1175" spans="1:17" x14ac:dyDescent="0.2">
      <c r="A1175" t="s">
        <v>18198</v>
      </c>
      <c r="B1175" t="s">
        <v>86</v>
      </c>
      <c r="C1175" t="s">
        <v>138</v>
      </c>
      <c r="D1175" t="s">
        <v>17029</v>
      </c>
      <c r="E1175" t="s">
        <v>81</v>
      </c>
      <c r="F1175" t="s">
        <v>4875</v>
      </c>
      <c r="G1175">
        <v>0</v>
      </c>
      <c r="H1175">
        <v>42</v>
      </c>
      <c r="I1175">
        <v>2</v>
      </c>
      <c r="J1175">
        <v>37</v>
      </c>
      <c r="K1175">
        <v>2</v>
      </c>
      <c r="L1175">
        <v>1</v>
      </c>
      <c r="M1175">
        <v>0</v>
      </c>
      <c r="N1175">
        <v>0</v>
      </c>
      <c r="O1175">
        <v>0</v>
      </c>
      <c r="P1175">
        <v>0</v>
      </c>
      <c r="Q1175">
        <v>0</v>
      </c>
    </row>
    <row r="1176" spans="1:17" x14ac:dyDescent="0.2">
      <c r="A1176" t="s">
        <v>18199</v>
      </c>
      <c r="B1176" t="s">
        <v>86</v>
      </c>
      <c r="C1176" t="s">
        <v>138</v>
      </c>
      <c r="D1176" t="s">
        <v>17029</v>
      </c>
      <c r="E1176" t="s">
        <v>81</v>
      </c>
      <c r="F1176" t="s">
        <v>4877</v>
      </c>
      <c r="G1176">
        <v>0</v>
      </c>
      <c r="H1176">
        <v>42</v>
      </c>
      <c r="I1176">
        <v>0</v>
      </c>
      <c r="J1176">
        <v>39</v>
      </c>
      <c r="K1176">
        <v>2</v>
      </c>
      <c r="L1176">
        <v>1</v>
      </c>
      <c r="M1176">
        <v>0</v>
      </c>
      <c r="N1176">
        <v>0</v>
      </c>
      <c r="O1176">
        <v>0</v>
      </c>
      <c r="P1176">
        <v>0</v>
      </c>
      <c r="Q1176">
        <v>0</v>
      </c>
    </row>
    <row r="1177" spans="1:17" x14ac:dyDescent="0.2">
      <c r="A1177" t="s">
        <v>18200</v>
      </c>
      <c r="B1177" t="s">
        <v>86</v>
      </c>
      <c r="C1177" t="s">
        <v>138</v>
      </c>
      <c r="D1177" t="s">
        <v>17029</v>
      </c>
      <c r="E1177" t="s">
        <v>81</v>
      </c>
      <c r="F1177" t="s">
        <v>4879</v>
      </c>
      <c r="G1177">
        <v>0</v>
      </c>
      <c r="H1177">
        <v>0</v>
      </c>
      <c r="I1177">
        <v>0</v>
      </c>
      <c r="J1177">
        <v>0</v>
      </c>
      <c r="K1177">
        <v>0</v>
      </c>
      <c r="L1177">
        <v>0</v>
      </c>
      <c r="M1177">
        <v>42</v>
      </c>
      <c r="N1177">
        <v>0</v>
      </c>
      <c r="O1177">
        <v>0</v>
      </c>
      <c r="P1177">
        <v>0</v>
      </c>
      <c r="Q1177">
        <v>0</v>
      </c>
    </row>
    <row r="1178" spans="1:17" x14ac:dyDescent="0.2">
      <c r="A1178" t="s">
        <v>18201</v>
      </c>
      <c r="B1178" t="s">
        <v>86</v>
      </c>
      <c r="C1178" t="s">
        <v>138</v>
      </c>
      <c r="D1178" t="s">
        <v>17029</v>
      </c>
      <c r="E1178" t="s">
        <v>81</v>
      </c>
      <c r="F1178" t="s">
        <v>4881</v>
      </c>
      <c r="G1178">
        <v>0</v>
      </c>
      <c r="H1178">
        <v>42</v>
      </c>
      <c r="I1178">
        <v>0</v>
      </c>
      <c r="J1178">
        <v>39</v>
      </c>
      <c r="K1178">
        <v>2</v>
      </c>
      <c r="L1178">
        <v>1</v>
      </c>
      <c r="M1178">
        <v>0</v>
      </c>
      <c r="N1178">
        <v>0</v>
      </c>
      <c r="O1178">
        <v>0</v>
      </c>
      <c r="P1178">
        <v>0</v>
      </c>
      <c r="Q1178">
        <v>0</v>
      </c>
    </row>
    <row r="1179" spans="1:17" x14ac:dyDescent="0.2">
      <c r="A1179" t="s">
        <v>18202</v>
      </c>
      <c r="B1179" t="s">
        <v>86</v>
      </c>
      <c r="C1179" t="s">
        <v>138</v>
      </c>
      <c r="D1179" t="s">
        <v>17029</v>
      </c>
      <c r="E1179" t="s">
        <v>81</v>
      </c>
      <c r="F1179" t="s">
        <v>4883</v>
      </c>
      <c r="G1179">
        <v>0</v>
      </c>
      <c r="H1179">
        <v>42</v>
      </c>
      <c r="I1179">
        <v>1</v>
      </c>
      <c r="J1179">
        <v>40</v>
      </c>
      <c r="K1179">
        <v>0</v>
      </c>
      <c r="L1179">
        <v>1</v>
      </c>
      <c r="M1179">
        <v>0</v>
      </c>
      <c r="N1179">
        <v>0</v>
      </c>
      <c r="O1179">
        <v>0</v>
      </c>
      <c r="P1179">
        <v>0</v>
      </c>
      <c r="Q1179">
        <v>0</v>
      </c>
    </row>
    <row r="1180" spans="1:17" x14ac:dyDescent="0.2">
      <c r="A1180" t="s">
        <v>18203</v>
      </c>
      <c r="B1180" t="s">
        <v>86</v>
      </c>
      <c r="C1180" t="s">
        <v>138</v>
      </c>
      <c r="D1180" t="s">
        <v>17029</v>
      </c>
      <c r="E1180" t="s">
        <v>81</v>
      </c>
      <c r="F1180" t="s">
        <v>4885</v>
      </c>
      <c r="G1180">
        <v>0</v>
      </c>
      <c r="H1180">
        <v>0</v>
      </c>
      <c r="I1180">
        <v>0</v>
      </c>
      <c r="J1180">
        <v>0</v>
      </c>
      <c r="K1180">
        <v>0</v>
      </c>
      <c r="L1180">
        <v>0</v>
      </c>
      <c r="M1180">
        <v>42</v>
      </c>
      <c r="N1180">
        <v>0</v>
      </c>
      <c r="O1180">
        <v>0</v>
      </c>
      <c r="P1180">
        <v>0</v>
      </c>
      <c r="Q1180">
        <v>0</v>
      </c>
    </row>
    <row r="1181" spans="1:17" x14ac:dyDescent="0.2">
      <c r="A1181" t="s">
        <v>18204</v>
      </c>
      <c r="B1181" t="s">
        <v>86</v>
      </c>
      <c r="C1181" t="s">
        <v>138</v>
      </c>
      <c r="D1181" t="s">
        <v>17029</v>
      </c>
      <c r="E1181" t="s">
        <v>81</v>
      </c>
      <c r="F1181" t="s">
        <v>4887</v>
      </c>
      <c r="G1181">
        <v>0</v>
      </c>
      <c r="H1181">
        <v>42</v>
      </c>
      <c r="I1181">
        <v>0</v>
      </c>
      <c r="J1181">
        <v>39</v>
      </c>
      <c r="K1181">
        <v>2</v>
      </c>
      <c r="L1181">
        <v>1</v>
      </c>
      <c r="M1181">
        <v>0</v>
      </c>
      <c r="N1181">
        <v>0</v>
      </c>
      <c r="O1181">
        <v>0</v>
      </c>
      <c r="P1181">
        <v>0</v>
      </c>
      <c r="Q1181">
        <v>0</v>
      </c>
    </row>
    <row r="1182" spans="1:17" x14ac:dyDescent="0.2">
      <c r="A1182" t="s">
        <v>18205</v>
      </c>
      <c r="B1182" t="s">
        <v>86</v>
      </c>
      <c r="C1182" t="s">
        <v>138</v>
      </c>
      <c r="D1182" t="s">
        <v>17029</v>
      </c>
      <c r="E1182" t="s">
        <v>81</v>
      </c>
      <c r="F1182" t="s">
        <v>4889</v>
      </c>
      <c r="G1182">
        <v>0</v>
      </c>
      <c r="H1182">
        <v>0</v>
      </c>
      <c r="I1182">
        <v>0</v>
      </c>
      <c r="J1182">
        <v>0</v>
      </c>
      <c r="K1182">
        <v>0</v>
      </c>
      <c r="L1182">
        <v>0</v>
      </c>
      <c r="M1182">
        <v>42</v>
      </c>
      <c r="N1182">
        <v>0</v>
      </c>
      <c r="O1182">
        <v>0</v>
      </c>
      <c r="P1182">
        <v>0</v>
      </c>
      <c r="Q1182">
        <v>0</v>
      </c>
    </row>
    <row r="1183" spans="1:17" x14ac:dyDescent="0.2">
      <c r="A1183" t="s">
        <v>18206</v>
      </c>
      <c r="B1183" t="s">
        <v>86</v>
      </c>
      <c r="C1183" t="s">
        <v>138</v>
      </c>
      <c r="D1183" t="s">
        <v>17029</v>
      </c>
      <c r="E1183" t="s">
        <v>81</v>
      </c>
      <c r="F1183" t="s">
        <v>4871</v>
      </c>
      <c r="G1183">
        <v>0</v>
      </c>
      <c r="H1183">
        <v>0</v>
      </c>
      <c r="I1183">
        <v>0</v>
      </c>
      <c r="J1183">
        <v>0</v>
      </c>
      <c r="K1183">
        <v>0</v>
      </c>
      <c r="L1183">
        <v>0</v>
      </c>
      <c r="M1183">
        <v>0</v>
      </c>
      <c r="N1183">
        <v>42</v>
      </c>
      <c r="O1183">
        <v>41</v>
      </c>
      <c r="P1183">
        <v>1</v>
      </c>
      <c r="Q1183">
        <v>0</v>
      </c>
    </row>
    <row r="1184" spans="1:17" x14ac:dyDescent="0.2">
      <c r="A1184" t="s">
        <v>18207</v>
      </c>
      <c r="B1184" t="s">
        <v>86</v>
      </c>
      <c r="C1184" t="s">
        <v>138</v>
      </c>
      <c r="D1184" t="s">
        <v>17029</v>
      </c>
      <c r="E1184" t="s">
        <v>81</v>
      </c>
      <c r="F1184" t="s">
        <v>4873</v>
      </c>
      <c r="G1184">
        <v>0</v>
      </c>
      <c r="H1184">
        <v>0</v>
      </c>
      <c r="I1184">
        <v>0</v>
      </c>
      <c r="J1184">
        <v>0</v>
      </c>
      <c r="K1184">
        <v>0</v>
      </c>
      <c r="L1184">
        <v>0</v>
      </c>
      <c r="M1184">
        <v>0</v>
      </c>
      <c r="N1184">
        <v>40</v>
      </c>
      <c r="O1184">
        <v>39</v>
      </c>
      <c r="P1184">
        <v>1</v>
      </c>
      <c r="Q1184">
        <v>0</v>
      </c>
    </row>
    <row r="1185" spans="1:17" x14ac:dyDescent="0.2">
      <c r="A1185" t="s">
        <v>18208</v>
      </c>
      <c r="B1185" t="s">
        <v>86</v>
      </c>
      <c r="C1185" t="s">
        <v>138</v>
      </c>
      <c r="D1185" t="s">
        <v>17029</v>
      </c>
      <c r="E1185" t="s">
        <v>81</v>
      </c>
      <c r="F1185" t="s">
        <v>17019</v>
      </c>
      <c r="G1185">
        <v>42</v>
      </c>
      <c r="H1185">
        <v>0</v>
      </c>
      <c r="I1185">
        <v>0</v>
      </c>
      <c r="J1185">
        <v>0</v>
      </c>
      <c r="K1185">
        <v>0</v>
      </c>
      <c r="L1185">
        <v>0</v>
      </c>
      <c r="M1185">
        <v>0</v>
      </c>
      <c r="N1185">
        <v>0</v>
      </c>
      <c r="O1185">
        <v>0</v>
      </c>
      <c r="P1185">
        <v>0</v>
      </c>
      <c r="Q1185">
        <v>0</v>
      </c>
    </row>
    <row r="1186" spans="1:17" x14ac:dyDescent="0.2">
      <c r="A1186" t="s">
        <v>18209</v>
      </c>
      <c r="B1186" t="s">
        <v>86</v>
      </c>
      <c r="C1186" t="s">
        <v>138</v>
      </c>
      <c r="D1186" t="s">
        <v>17021</v>
      </c>
      <c r="E1186" t="s">
        <v>79</v>
      </c>
      <c r="F1186" t="s">
        <v>17022</v>
      </c>
      <c r="G1186">
        <v>0</v>
      </c>
      <c r="H1186">
        <v>0</v>
      </c>
      <c r="I1186">
        <v>0</v>
      </c>
      <c r="J1186">
        <v>0</v>
      </c>
      <c r="K1186">
        <v>0</v>
      </c>
      <c r="L1186">
        <v>0</v>
      </c>
      <c r="M1186">
        <v>0</v>
      </c>
      <c r="N1186">
        <v>6</v>
      </c>
      <c r="O1186">
        <v>2</v>
      </c>
      <c r="P1186">
        <v>4</v>
      </c>
      <c r="Q1186">
        <v>0</v>
      </c>
    </row>
    <row r="1187" spans="1:17" x14ac:dyDescent="0.2">
      <c r="A1187" t="s">
        <v>18210</v>
      </c>
      <c r="B1187" t="s">
        <v>86</v>
      </c>
      <c r="C1187" t="s">
        <v>138</v>
      </c>
      <c r="D1187" t="s">
        <v>17021</v>
      </c>
      <c r="E1187" t="s">
        <v>79</v>
      </c>
      <c r="F1187" t="s">
        <v>17019</v>
      </c>
      <c r="G1187">
        <v>6</v>
      </c>
      <c r="H1187">
        <v>0</v>
      </c>
      <c r="I1187">
        <v>0</v>
      </c>
      <c r="J1187">
        <v>0</v>
      </c>
      <c r="K1187">
        <v>0</v>
      </c>
      <c r="L1187">
        <v>0</v>
      </c>
      <c r="M1187">
        <v>0</v>
      </c>
      <c r="N1187">
        <v>0</v>
      </c>
      <c r="O1187">
        <v>0</v>
      </c>
      <c r="P1187">
        <v>0</v>
      </c>
      <c r="Q1187">
        <v>0</v>
      </c>
    </row>
    <row r="1188" spans="1:17" x14ac:dyDescent="0.2">
      <c r="A1188" t="s">
        <v>18211</v>
      </c>
      <c r="B1188" t="s">
        <v>86</v>
      </c>
      <c r="C1188" t="s">
        <v>138</v>
      </c>
      <c r="D1188" t="s">
        <v>17021</v>
      </c>
      <c r="E1188" t="s">
        <v>81</v>
      </c>
      <c r="F1188" t="s">
        <v>17022</v>
      </c>
      <c r="G1188">
        <v>0</v>
      </c>
      <c r="H1188">
        <v>0</v>
      </c>
      <c r="I1188">
        <v>0</v>
      </c>
      <c r="J1188">
        <v>0</v>
      </c>
      <c r="K1188">
        <v>0</v>
      </c>
      <c r="L1188">
        <v>0</v>
      </c>
      <c r="M1188">
        <v>0</v>
      </c>
      <c r="N1188">
        <v>7</v>
      </c>
      <c r="O1188">
        <v>5</v>
      </c>
      <c r="P1188">
        <v>2</v>
      </c>
      <c r="Q1188">
        <v>0</v>
      </c>
    </row>
    <row r="1189" spans="1:17" x14ac:dyDescent="0.2">
      <c r="A1189" t="s">
        <v>18212</v>
      </c>
      <c r="B1189" t="s">
        <v>86</v>
      </c>
      <c r="C1189" t="s">
        <v>138</v>
      </c>
      <c r="D1189" t="s">
        <v>17021</v>
      </c>
      <c r="E1189" t="s">
        <v>81</v>
      </c>
      <c r="F1189" t="s">
        <v>17019</v>
      </c>
      <c r="G1189">
        <v>7</v>
      </c>
      <c r="H1189">
        <v>0</v>
      </c>
      <c r="I1189">
        <v>0</v>
      </c>
      <c r="J1189">
        <v>0</v>
      </c>
      <c r="K1189">
        <v>0</v>
      </c>
      <c r="L1189">
        <v>0</v>
      </c>
      <c r="M1189">
        <v>0</v>
      </c>
      <c r="N1189">
        <v>0</v>
      </c>
      <c r="O1189">
        <v>0</v>
      </c>
      <c r="P1189">
        <v>0</v>
      </c>
      <c r="Q1189">
        <v>0</v>
      </c>
    </row>
    <row r="1190" spans="1:17" x14ac:dyDescent="0.2">
      <c r="A1190" t="s">
        <v>18213</v>
      </c>
      <c r="B1190" t="s">
        <v>86</v>
      </c>
      <c r="C1190" t="s">
        <v>138</v>
      </c>
      <c r="D1190" t="s">
        <v>17025</v>
      </c>
      <c r="E1190" t="s">
        <v>81</v>
      </c>
      <c r="F1190" t="s">
        <v>17019</v>
      </c>
      <c r="G1190">
        <v>1</v>
      </c>
      <c r="H1190">
        <v>0</v>
      </c>
      <c r="I1190">
        <v>0</v>
      </c>
      <c r="J1190">
        <v>0</v>
      </c>
      <c r="K1190">
        <v>0</v>
      </c>
      <c r="L1190">
        <v>0</v>
      </c>
      <c r="M1190">
        <v>0</v>
      </c>
      <c r="N1190">
        <v>0</v>
      </c>
      <c r="O1190">
        <v>0</v>
      </c>
      <c r="P1190">
        <v>0</v>
      </c>
      <c r="Q1190">
        <v>0</v>
      </c>
    </row>
    <row r="1191" spans="1:17" x14ac:dyDescent="0.2">
      <c r="A1191" t="s">
        <v>18214</v>
      </c>
      <c r="B1191" t="s">
        <v>86</v>
      </c>
      <c r="C1191" t="s">
        <v>139</v>
      </c>
      <c r="D1191" t="s">
        <v>17027</v>
      </c>
      <c r="E1191" t="s">
        <v>79</v>
      </c>
      <c r="F1191" t="s">
        <v>17019</v>
      </c>
      <c r="G1191">
        <v>1</v>
      </c>
      <c r="H1191">
        <v>0</v>
      </c>
      <c r="I1191">
        <v>0</v>
      </c>
      <c r="J1191">
        <v>0</v>
      </c>
      <c r="K1191">
        <v>0</v>
      </c>
      <c r="L1191">
        <v>0</v>
      </c>
      <c r="M1191">
        <v>0</v>
      </c>
      <c r="N1191">
        <v>0</v>
      </c>
      <c r="O1191">
        <v>0</v>
      </c>
      <c r="P1191">
        <v>0</v>
      </c>
      <c r="Q1191">
        <v>0</v>
      </c>
    </row>
    <row r="1192" spans="1:17" x14ac:dyDescent="0.2">
      <c r="A1192" t="s">
        <v>18215</v>
      </c>
      <c r="B1192" t="s">
        <v>86</v>
      </c>
      <c r="C1192" t="s">
        <v>139</v>
      </c>
      <c r="D1192" t="s">
        <v>17029</v>
      </c>
      <c r="E1192" t="s">
        <v>79</v>
      </c>
      <c r="F1192" t="s">
        <v>4875</v>
      </c>
      <c r="G1192">
        <v>0</v>
      </c>
      <c r="H1192">
        <v>28</v>
      </c>
      <c r="I1192">
        <v>3</v>
      </c>
      <c r="J1192">
        <v>23</v>
      </c>
      <c r="K1192">
        <v>2</v>
      </c>
      <c r="L1192">
        <v>0</v>
      </c>
      <c r="M1192">
        <v>0</v>
      </c>
      <c r="N1192">
        <v>0</v>
      </c>
      <c r="O1192">
        <v>0</v>
      </c>
      <c r="P1192">
        <v>0</v>
      </c>
      <c r="Q1192">
        <v>0</v>
      </c>
    </row>
    <row r="1193" spans="1:17" x14ac:dyDescent="0.2">
      <c r="A1193" t="s">
        <v>18216</v>
      </c>
      <c r="B1193" t="s">
        <v>86</v>
      </c>
      <c r="C1193" t="s">
        <v>139</v>
      </c>
      <c r="D1193" t="s">
        <v>17029</v>
      </c>
      <c r="E1193" t="s">
        <v>79</v>
      </c>
      <c r="F1193" t="s">
        <v>4877</v>
      </c>
      <c r="G1193">
        <v>0</v>
      </c>
      <c r="H1193">
        <v>28</v>
      </c>
      <c r="I1193">
        <v>3</v>
      </c>
      <c r="J1193">
        <v>23</v>
      </c>
      <c r="K1193">
        <v>2</v>
      </c>
      <c r="L1193">
        <v>0</v>
      </c>
      <c r="M1193">
        <v>0</v>
      </c>
      <c r="N1193">
        <v>0</v>
      </c>
      <c r="O1193">
        <v>0</v>
      </c>
      <c r="P1193">
        <v>0</v>
      </c>
      <c r="Q1193">
        <v>0</v>
      </c>
    </row>
    <row r="1194" spans="1:17" x14ac:dyDescent="0.2">
      <c r="A1194" t="s">
        <v>18217</v>
      </c>
      <c r="B1194" t="s">
        <v>86</v>
      </c>
      <c r="C1194" t="s">
        <v>139</v>
      </c>
      <c r="D1194" t="s">
        <v>17029</v>
      </c>
      <c r="E1194" t="s">
        <v>79</v>
      </c>
      <c r="F1194" t="s">
        <v>4879</v>
      </c>
      <c r="G1194">
        <v>0</v>
      </c>
      <c r="H1194">
        <v>0</v>
      </c>
      <c r="I1194">
        <v>0</v>
      </c>
      <c r="J1194">
        <v>0</v>
      </c>
      <c r="K1194">
        <v>0</v>
      </c>
      <c r="L1194">
        <v>0</v>
      </c>
      <c r="M1194">
        <v>28</v>
      </c>
      <c r="N1194">
        <v>0</v>
      </c>
      <c r="O1194">
        <v>0</v>
      </c>
      <c r="P1194">
        <v>0</v>
      </c>
      <c r="Q1194">
        <v>0</v>
      </c>
    </row>
    <row r="1195" spans="1:17" x14ac:dyDescent="0.2">
      <c r="A1195" t="s">
        <v>18218</v>
      </c>
      <c r="B1195" t="s">
        <v>86</v>
      </c>
      <c r="C1195" t="s">
        <v>139</v>
      </c>
      <c r="D1195" t="s">
        <v>17029</v>
      </c>
      <c r="E1195" t="s">
        <v>79</v>
      </c>
      <c r="F1195" t="s">
        <v>4881</v>
      </c>
      <c r="G1195">
        <v>0</v>
      </c>
      <c r="H1195">
        <v>28</v>
      </c>
      <c r="I1195">
        <v>3</v>
      </c>
      <c r="J1195">
        <v>23</v>
      </c>
      <c r="K1195">
        <v>2</v>
      </c>
      <c r="L1195">
        <v>0</v>
      </c>
      <c r="M1195">
        <v>0</v>
      </c>
      <c r="N1195">
        <v>0</v>
      </c>
      <c r="O1195">
        <v>0</v>
      </c>
      <c r="P1195">
        <v>0</v>
      </c>
      <c r="Q1195">
        <v>0</v>
      </c>
    </row>
    <row r="1196" spans="1:17" x14ac:dyDescent="0.2">
      <c r="A1196" t="s">
        <v>18219</v>
      </c>
      <c r="B1196" t="s">
        <v>86</v>
      </c>
      <c r="C1196" t="s">
        <v>139</v>
      </c>
      <c r="D1196" t="s">
        <v>17029</v>
      </c>
      <c r="E1196" t="s">
        <v>79</v>
      </c>
      <c r="F1196" t="s">
        <v>4883</v>
      </c>
      <c r="G1196">
        <v>0</v>
      </c>
      <c r="H1196">
        <v>28</v>
      </c>
      <c r="I1196">
        <v>3</v>
      </c>
      <c r="J1196">
        <v>23</v>
      </c>
      <c r="K1196">
        <v>2</v>
      </c>
      <c r="L1196">
        <v>0</v>
      </c>
      <c r="M1196">
        <v>0</v>
      </c>
      <c r="N1196">
        <v>0</v>
      </c>
      <c r="O1196">
        <v>0</v>
      </c>
      <c r="P1196">
        <v>0</v>
      </c>
      <c r="Q1196">
        <v>0</v>
      </c>
    </row>
    <row r="1197" spans="1:17" x14ac:dyDescent="0.2">
      <c r="A1197" t="s">
        <v>18220</v>
      </c>
      <c r="B1197" t="s">
        <v>86</v>
      </c>
      <c r="C1197" t="s">
        <v>139</v>
      </c>
      <c r="D1197" t="s">
        <v>17029</v>
      </c>
      <c r="E1197" t="s">
        <v>79</v>
      </c>
      <c r="F1197" t="s">
        <v>4885</v>
      </c>
      <c r="G1197">
        <v>0</v>
      </c>
      <c r="H1197">
        <v>0</v>
      </c>
      <c r="I1197">
        <v>0</v>
      </c>
      <c r="J1197">
        <v>0</v>
      </c>
      <c r="K1197">
        <v>0</v>
      </c>
      <c r="L1197">
        <v>0</v>
      </c>
      <c r="M1197">
        <v>28</v>
      </c>
      <c r="N1197">
        <v>0</v>
      </c>
      <c r="O1197">
        <v>0</v>
      </c>
      <c r="P1197">
        <v>0</v>
      </c>
      <c r="Q1197">
        <v>0</v>
      </c>
    </row>
    <row r="1198" spans="1:17" x14ac:dyDescent="0.2">
      <c r="A1198" t="s">
        <v>18221</v>
      </c>
      <c r="B1198" t="s">
        <v>86</v>
      </c>
      <c r="C1198" t="s">
        <v>139</v>
      </c>
      <c r="D1198" t="s">
        <v>17029</v>
      </c>
      <c r="E1198" t="s">
        <v>79</v>
      </c>
      <c r="F1198" t="s">
        <v>4887</v>
      </c>
      <c r="G1198">
        <v>0</v>
      </c>
      <c r="H1198">
        <v>28</v>
      </c>
      <c r="I1198">
        <v>3</v>
      </c>
      <c r="J1198">
        <v>23</v>
      </c>
      <c r="K1198">
        <v>2</v>
      </c>
      <c r="L1198">
        <v>0</v>
      </c>
      <c r="M1198">
        <v>0</v>
      </c>
      <c r="N1198">
        <v>0</v>
      </c>
      <c r="O1198">
        <v>0</v>
      </c>
      <c r="P1198">
        <v>0</v>
      </c>
      <c r="Q1198">
        <v>0</v>
      </c>
    </row>
    <row r="1199" spans="1:17" x14ac:dyDescent="0.2">
      <c r="A1199" t="s">
        <v>18222</v>
      </c>
      <c r="B1199" t="s">
        <v>86</v>
      </c>
      <c r="C1199" t="s">
        <v>139</v>
      </c>
      <c r="D1199" t="s">
        <v>17029</v>
      </c>
      <c r="E1199" t="s">
        <v>79</v>
      </c>
      <c r="F1199" t="s">
        <v>4889</v>
      </c>
      <c r="G1199">
        <v>0</v>
      </c>
      <c r="H1199">
        <v>0</v>
      </c>
      <c r="I1199">
        <v>0</v>
      </c>
      <c r="J1199">
        <v>0</v>
      </c>
      <c r="K1199">
        <v>0</v>
      </c>
      <c r="L1199">
        <v>0</v>
      </c>
      <c r="M1199">
        <v>28</v>
      </c>
      <c r="N1199">
        <v>0</v>
      </c>
      <c r="O1199">
        <v>0</v>
      </c>
      <c r="P1199">
        <v>0</v>
      </c>
      <c r="Q1199">
        <v>0</v>
      </c>
    </row>
    <row r="1200" spans="1:17" x14ac:dyDescent="0.2">
      <c r="A1200" t="s">
        <v>18223</v>
      </c>
      <c r="B1200" t="s">
        <v>86</v>
      </c>
      <c r="C1200" t="s">
        <v>139</v>
      </c>
      <c r="D1200" t="s">
        <v>17029</v>
      </c>
      <c r="E1200" t="s">
        <v>79</v>
      </c>
      <c r="F1200" t="s">
        <v>4871</v>
      </c>
      <c r="G1200">
        <v>0</v>
      </c>
      <c r="H1200">
        <v>0</v>
      </c>
      <c r="I1200">
        <v>0</v>
      </c>
      <c r="J1200">
        <v>0</v>
      </c>
      <c r="K1200">
        <v>0</v>
      </c>
      <c r="L1200">
        <v>0</v>
      </c>
      <c r="M1200">
        <v>0</v>
      </c>
      <c r="N1200">
        <v>28</v>
      </c>
      <c r="O1200">
        <v>28</v>
      </c>
      <c r="P1200">
        <v>0</v>
      </c>
      <c r="Q1200">
        <v>0</v>
      </c>
    </row>
    <row r="1201" spans="1:17" x14ac:dyDescent="0.2">
      <c r="A1201" t="s">
        <v>18224</v>
      </c>
      <c r="B1201" t="s">
        <v>86</v>
      </c>
      <c r="C1201" t="s">
        <v>139</v>
      </c>
      <c r="D1201" t="s">
        <v>17029</v>
      </c>
      <c r="E1201" t="s">
        <v>79</v>
      </c>
      <c r="F1201" t="s">
        <v>4873</v>
      </c>
      <c r="G1201">
        <v>0</v>
      </c>
      <c r="H1201">
        <v>0</v>
      </c>
      <c r="I1201">
        <v>0</v>
      </c>
      <c r="J1201">
        <v>0</v>
      </c>
      <c r="K1201">
        <v>0</v>
      </c>
      <c r="L1201">
        <v>0</v>
      </c>
      <c r="M1201">
        <v>0</v>
      </c>
      <c r="N1201">
        <v>26</v>
      </c>
      <c r="O1201">
        <v>26</v>
      </c>
      <c r="P1201">
        <v>0</v>
      </c>
      <c r="Q1201">
        <v>0</v>
      </c>
    </row>
    <row r="1202" spans="1:17" x14ac:dyDescent="0.2">
      <c r="A1202" t="s">
        <v>18225</v>
      </c>
      <c r="B1202" t="s">
        <v>86</v>
      </c>
      <c r="C1202" t="s">
        <v>139</v>
      </c>
      <c r="D1202" t="s">
        <v>17029</v>
      </c>
      <c r="E1202" t="s">
        <v>79</v>
      </c>
      <c r="F1202" t="s">
        <v>17019</v>
      </c>
      <c r="G1202">
        <v>28</v>
      </c>
      <c r="H1202">
        <v>0</v>
      </c>
      <c r="I1202">
        <v>0</v>
      </c>
      <c r="J1202">
        <v>0</v>
      </c>
      <c r="K1202">
        <v>0</v>
      </c>
      <c r="L1202">
        <v>0</v>
      </c>
      <c r="M1202">
        <v>0</v>
      </c>
      <c r="N1202">
        <v>0</v>
      </c>
      <c r="O1202">
        <v>0</v>
      </c>
      <c r="P1202">
        <v>0</v>
      </c>
      <c r="Q1202">
        <v>0</v>
      </c>
    </row>
    <row r="1203" spans="1:17" x14ac:dyDescent="0.2">
      <c r="A1203" t="s">
        <v>18226</v>
      </c>
      <c r="B1203" t="s">
        <v>86</v>
      </c>
      <c r="C1203" t="s">
        <v>139</v>
      </c>
      <c r="D1203" t="s">
        <v>17029</v>
      </c>
      <c r="E1203" t="s">
        <v>81</v>
      </c>
      <c r="F1203" t="s">
        <v>4875</v>
      </c>
      <c r="G1203">
        <v>0</v>
      </c>
      <c r="H1203">
        <v>17</v>
      </c>
      <c r="I1203">
        <v>5</v>
      </c>
      <c r="J1203">
        <v>8</v>
      </c>
      <c r="K1203">
        <v>2</v>
      </c>
      <c r="L1203">
        <v>2</v>
      </c>
      <c r="M1203">
        <v>0</v>
      </c>
      <c r="N1203">
        <v>0</v>
      </c>
      <c r="O1203">
        <v>0</v>
      </c>
      <c r="P1203">
        <v>0</v>
      </c>
      <c r="Q1203">
        <v>0</v>
      </c>
    </row>
    <row r="1204" spans="1:17" x14ac:dyDescent="0.2">
      <c r="A1204" t="s">
        <v>18227</v>
      </c>
      <c r="B1204" t="s">
        <v>86</v>
      </c>
      <c r="C1204" t="s">
        <v>139</v>
      </c>
      <c r="D1204" t="s">
        <v>17029</v>
      </c>
      <c r="E1204" t="s">
        <v>81</v>
      </c>
      <c r="F1204" t="s">
        <v>4877</v>
      </c>
      <c r="G1204">
        <v>0</v>
      </c>
      <c r="H1204">
        <v>17</v>
      </c>
      <c r="I1204">
        <v>5</v>
      </c>
      <c r="J1204">
        <v>8</v>
      </c>
      <c r="K1204">
        <v>2</v>
      </c>
      <c r="L1204">
        <v>2</v>
      </c>
      <c r="M1204">
        <v>0</v>
      </c>
      <c r="N1204">
        <v>0</v>
      </c>
      <c r="O1204">
        <v>0</v>
      </c>
      <c r="P1204">
        <v>0</v>
      </c>
      <c r="Q1204">
        <v>0</v>
      </c>
    </row>
    <row r="1205" spans="1:17" x14ac:dyDescent="0.2">
      <c r="A1205" t="s">
        <v>18228</v>
      </c>
      <c r="B1205" t="s">
        <v>86</v>
      </c>
      <c r="C1205" t="s">
        <v>139</v>
      </c>
      <c r="D1205" t="s">
        <v>17029</v>
      </c>
      <c r="E1205" t="s">
        <v>81</v>
      </c>
      <c r="F1205" t="s">
        <v>4879</v>
      </c>
      <c r="G1205">
        <v>0</v>
      </c>
      <c r="H1205">
        <v>0</v>
      </c>
      <c r="I1205">
        <v>0</v>
      </c>
      <c r="J1205">
        <v>0</v>
      </c>
      <c r="K1205">
        <v>0</v>
      </c>
      <c r="L1205">
        <v>0</v>
      </c>
      <c r="M1205">
        <v>17</v>
      </c>
      <c r="N1205">
        <v>0</v>
      </c>
      <c r="O1205">
        <v>0</v>
      </c>
      <c r="P1205">
        <v>0</v>
      </c>
      <c r="Q1205">
        <v>0</v>
      </c>
    </row>
    <row r="1206" spans="1:17" x14ac:dyDescent="0.2">
      <c r="A1206" t="s">
        <v>18229</v>
      </c>
      <c r="B1206" t="s">
        <v>86</v>
      </c>
      <c r="C1206" t="s">
        <v>139</v>
      </c>
      <c r="D1206" t="s">
        <v>17029</v>
      </c>
      <c r="E1206" t="s">
        <v>81</v>
      </c>
      <c r="F1206" t="s">
        <v>4881</v>
      </c>
      <c r="G1206">
        <v>0</v>
      </c>
      <c r="H1206">
        <v>17</v>
      </c>
      <c r="I1206">
        <v>5</v>
      </c>
      <c r="J1206">
        <v>8</v>
      </c>
      <c r="K1206">
        <v>2</v>
      </c>
      <c r="L1206">
        <v>2</v>
      </c>
      <c r="M1206">
        <v>0</v>
      </c>
      <c r="N1206">
        <v>0</v>
      </c>
      <c r="O1206">
        <v>0</v>
      </c>
      <c r="P1206">
        <v>0</v>
      </c>
      <c r="Q1206">
        <v>0</v>
      </c>
    </row>
    <row r="1207" spans="1:17" x14ac:dyDescent="0.2">
      <c r="A1207" t="s">
        <v>18230</v>
      </c>
      <c r="B1207" t="s">
        <v>86</v>
      </c>
      <c r="C1207" t="s">
        <v>139</v>
      </c>
      <c r="D1207" t="s">
        <v>17029</v>
      </c>
      <c r="E1207" t="s">
        <v>81</v>
      </c>
      <c r="F1207" t="s">
        <v>4883</v>
      </c>
      <c r="G1207">
        <v>0</v>
      </c>
      <c r="H1207">
        <v>17</v>
      </c>
      <c r="I1207">
        <v>5</v>
      </c>
      <c r="J1207">
        <v>8</v>
      </c>
      <c r="K1207">
        <v>2</v>
      </c>
      <c r="L1207">
        <v>2</v>
      </c>
      <c r="M1207">
        <v>0</v>
      </c>
      <c r="N1207">
        <v>0</v>
      </c>
      <c r="O1207">
        <v>0</v>
      </c>
      <c r="P1207">
        <v>0</v>
      </c>
      <c r="Q1207">
        <v>0</v>
      </c>
    </row>
    <row r="1208" spans="1:17" x14ac:dyDescent="0.2">
      <c r="A1208" t="s">
        <v>18231</v>
      </c>
      <c r="B1208" t="s">
        <v>86</v>
      </c>
      <c r="C1208" t="s">
        <v>139</v>
      </c>
      <c r="D1208" t="s">
        <v>17029</v>
      </c>
      <c r="E1208" t="s">
        <v>81</v>
      </c>
      <c r="F1208" t="s">
        <v>4885</v>
      </c>
      <c r="G1208">
        <v>0</v>
      </c>
      <c r="H1208">
        <v>0</v>
      </c>
      <c r="I1208">
        <v>0</v>
      </c>
      <c r="J1208">
        <v>0</v>
      </c>
      <c r="K1208">
        <v>0</v>
      </c>
      <c r="L1208">
        <v>0</v>
      </c>
      <c r="M1208">
        <v>17</v>
      </c>
      <c r="N1208">
        <v>0</v>
      </c>
      <c r="O1208">
        <v>0</v>
      </c>
      <c r="P1208">
        <v>0</v>
      </c>
      <c r="Q1208">
        <v>0</v>
      </c>
    </row>
    <row r="1209" spans="1:17" x14ac:dyDescent="0.2">
      <c r="A1209" t="s">
        <v>18232</v>
      </c>
      <c r="B1209" t="s">
        <v>86</v>
      </c>
      <c r="C1209" t="s">
        <v>139</v>
      </c>
      <c r="D1209" t="s">
        <v>17029</v>
      </c>
      <c r="E1209" t="s">
        <v>81</v>
      </c>
      <c r="F1209" t="s">
        <v>4887</v>
      </c>
      <c r="G1209">
        <v>0</v>
      </c>
      <c r="H1209">
        <v>17</v>
      </c>
      <c r="I1209">
        <v>5</v>
      </c>
      <c r="J1209">
        <v>8</v>
      </c>
      <c r="K1209">
        <v>2</v>
      </c>
      <c r="L1209">
        <v>2</v>
      </c>
      <c r="M1209">
        <v>0</v>
      </c>
      <c r="N1209">
        <v>0</v>
      </c>
      <c r="O1209">
        <v>0</v>
      </c>
      <c r="P1209">
        <v>0</v>
      </c>
      <c r="Q1209">
        <v>0</v>
      </c>
    </row>
    <row r="1210" spans="1:17" x14ac:dyDescent="0.2">
      <c r="A1210" t="s">
        <v>18233</v>
      </c>
      <c r="B1210" t="s">
        <v>86</v>
      </c>
      <c r="C1210" t="s">
        <v>139</v>
      </c>
      <c r="D1210" t="s">
        <v>17029</v>
      </c>
      <c r="E1210" t="s">
        <v>81</v>
      </c>
      <c r="F1210" t="s">
        <v>4889</v>
      </c>
      <c r="G1210">
        <v>0</v>
      </c>
      <c r="H1210">
        <v>0</v>
      </c>
      <c r="I1210">
        <v>0</v>
      </c>
      <c r="J1210">
        <v>0</v>
      </c>
      <c r="K1210">
        <v>0</v>
      </c>
      <c r="L1210">
        <v>0</v>
      </c>
      <c r="M1210">
        <v>17</v>
      </c>
      <c r="N1210">
        <v>0</v>
      </c>
      <c r="O1210">
        <v>0</v>
      </c>
      <c r="P1210">
        <v>0</v>
      </c>
      <c r="Q1210">
        <v>0</v>
      </c>
    </row>
    <row r="1211" spans="1:17" x14ac:dyDescent="0.2">
      <c r="A1211" t="s">
        <v>18234</v>
      </c>
      <c r="B1211" t="s">
        <v>86</v>
      </c>
      <c r="C1211" t="s">
        <v>139</v>
      </c>
      <c r="D1211" t="s">
        <v>17029</v>
      </c>
      <c r="E1211" t="s">
        <v>81</v>
      </c>
      <c r="F1211" t="s">
        <v>4871</v>
      </c>
      <c r="G1211">
        <v>0</v>
      </c>
      <c r="H1211">
        <v>0</v>
      </c>
      <c r="I1211">
        <v>0</v>
      </c>
      <c r="J1211">
        <v>0</v>
      </c>
      <c r="K1211">
        <v>0</v>
      </c>
      <c r="L1211">
        <v>0</v>
      </c>
      <c r="M1211">
        <v>0</v>
      </c>
      <c r="N1211">
        <v>17</v>
      </c>
      <c r="O1211">
        <v>15</v>
      </c>
      <c r="P1211">
        <v>2</v>
      </c>
      <c r="Q1211">
        <v>0</v>
      </c>
    </row>
    <row r="1212" spans="1:17" x14ac:dyDescent="0.2">
      <c r="A1212" t="s">
        <v>18235</v>
      </c>
      <c r="B1212" t="s">
        <v>86</v>
      </c>
      <c r="C1212" t="s">
        <v>139</v>
      </c>
      <c r="D1212" t="s">
        <v>17029</v>
      </c>
      <c r="E1212" t="s">
        <v>81</v>
      </c>
      <c r="F1212" t="s">
        <v>4873</v>
      </c>
      <c r="G1212">
        <v>0</v>
      </c>
      <c r="H1212">
        <v>0</v>
      </c>
      <c r="I1212">
        <v>0</v>
      </c>
      <c r="J1212">
        <v>0</v>
      </c>
      <c r="K1212">
        <v>0</v>
      </c>
      <c r="L1212">
        <v>0</v>
      </c>
      <c r="M1212">
        <v>0</v>
      </c>
      <c r="N1212">
        <v>17</v>
      </c>
      <c r="O1212">
        <v>15</v>
      </c>
      <c r="P1212">
        <v>2</v>
      </c>
      <c r="Q1212">
        <v>0</v>
      </c>
    </row>
    <row r="1213" spans="1:17" x14ac:dyDescent="0.2">
      <c r="A1213" t="s">
        <v>18236</v>
      </c>
      <c r="B1213" t="s">
        <v>86</v>
      </c>
      <c r="C1213" t="s">
        <v>139</v>
      </c>
      <c r="D1213" t="s">
        <v>17029</v>
      </c>
      <c r="E1213" t="s">
        <v>81</v>
      </c>
      <c r="F1213" t="s">
        <v>17019</v>
      </c>
      <c r="G1213">
        <v>17</v>
      </c>
      <c r="H1213">
        <v>0</v>
      </c>
      <c r="I1213">
        <v>0</v>
      </c>
      <c r="J1213">
        <v>0</v>
      </c>
      <c r="K1213">
        <v>0</v>
      </c>
      <c r="L1213">
        <v>0</v>
      </c>
      <c r="M1213">
        <v>0</v>
      </c>
      <c r="N1213">
        <v>0</v>
      </c>
      <c r="O1213">
        <v>0</v>
      </c>
      <c r="P1213">
        <v>0</v>
      </c>
      <c r="Q1213">
        <v>0</v>
      </c>
    </row>
    <row r="1214" spans="1:17" x14ac:dyDescent="0.2">
      <c r="A1214" t="s">
        <v>18237</v>
      </c>
      <c r="B1214" t="s">
        <v>86</v>
      </c>
      <c r="C1214" t="s">
        <v>139</v>
      </c>
      <c r="D1214" t="s">
        <v>17021</v>
      </c>
      <c r="E1214" t="s">
        <v>79</v>
      </c>
      <c r="F1214" t="s">
        <v>17022</v>
      </c>
      <c r="G1214">
        <v>0</v>
      </c>
      <c r="H1214">
        <v>0</v>
      </c>
      <c r="I1214">
        <v>0</v>
      </c>
      <c r="J1214">
        <v>0</v>
      </c>
      <c r="K1214">
        <v>0</v>
      </c>
      <c r="L1214">
        <v>0</v>
      </c>
      <c r="M1214">
        <v>0</v>
      </c>
      <c r="N1214">
        <v>4</v>
      </c>
      <c r="O1214">
        <v>4</v>
      </c>
      <c r="P1214">
        <v>0</v>
      </c>
      <c r="Q1214">
        <v>0</v>
      </c>
    </row>
    <row r="1215" spans="1:17" x14ac:dyDescent="0.2">
      <c r="A1215" t="s">
        <v>18238</v>
      </c>
      <c r="B1215" t="s">
        <v>86</v>
      </c>
      <c r="C1215" t="s">
        <v>139</v>
      </c>
      <c r="D1215" t="s">
        <v>17021</v>
      </c>
      <c r="E1215" t="s">
        <v>79</v>
      </c>
      <c r="F1215" t="s">
        <v>17019</v>
      </c>
      <c r="G1215">
        <v>4</v>
      </c>
      <c r="H1215">
        <v>0</v>
      </c>
      <c r="I1215">
        <v>0</v>
      </c>
      <c r="J1215">
        <v>0</v>
      </c>
      <c r="K1215">
        <v>0</v>
      </c>
      <c r="L1215">
        <v>0</v>
      </c>
      <c r="M1215">
        <v>0</v>
      </c>
      <c r="N1215">
        <v>0</v>
      </c>
      <c r="O1215">
        <v>0</v>
      </c>
      <c r="P1215">
        <v>0</v>
      </c>
      <c r="Q1215">
        <v>0</v>
      </c>
    </row>
    <row r="1216" spans="1:17" x14ac:dyDescent="0.2">
      <c r="A1216" t="s">
        <v>18239</v>
      </c>
      <c r="B1216" t="s">
        <v>86</v>
      </c>
      <c r="C1216" t="s">
        <v>139</v>
      </c>
      <c r="D1216" t="s">
        <v>17021</v>
      </c>
      <c r="E1216" t="s">
        <v>81</v>
      </c>
      <c r="F1216" t="s">
        <v>17022</v>
      </c>
      <c r="G1216">
        <v>0</v>
      </c>
      <c r="H1216">
        <v>0</v>
      </c>
      <c r="I1216">
        <v>0</v>
      </c>
      <c r="J1216">
        <v>0</v>
      </c>
      <c r="K1216">
        <v>0</v>
      </c>
      <c r="L1216">
        <v>0</v>
      </c>
      <c r="M1216">
        <v>0</v>
      </c>
      <c r="N1216">
        <v>1</v>
      </c>
      <c r="O1216">
        <v>1</v>
      </c>
      <c r="P1216">
        <v>0</v>
      </c>
      <c r="Q1216">
        <v>0</v>
      </c>
    </row>
    <row r="1217" spans="1:17" x14ac:dyDescent="0.2">
      <c r="A1217" t="s">
        <v>18240</v>
      </c>
      <c r="B1217" t="s">
        <v>86</v>
      </c>
      <c r="C1217" t="s">
        <v>139</v>
      </c>
      <c r="D1217" t="s">
        <v>17021</v>
      </c>
      <c r="E1217" t="s">
        <v>81</v>
      </c>
      <c r="F1217" t="s">
        <v>17019</v>
      </c>
      <c r="G1217">
        <v>1</v>
      </c>
      <c r="H1217">
        <v>0</v>
      </c>
      <c r="I1217">
        <v>0</v>
      </c>
      <c r="J1217">
        <v>0</v>
      </c>
      <c r="K1217">
        <v>0</v>
      </c>
      <c r="L1217">
        <v>0</v>
      </c>
      <c r="M1217">
        <v>0</v>
      </c>
      <c r="N1217">
        <v>0</v>
      </c>
      <c r="O1217">
        <v>0</v>
      </c>
      <c r="P1217">
        <v>0</v>
      </c>
      <c r="Q1217">
        <v>0</v>
      </c>
    </row>
    <row r="1218" spans="1:17" x14ac:dyDescent="0.2">
      <c r="A1218" t="s">
        <v>18241</v>
      </c>
      <c r="B1218" t="s">
        <v>86</v>
      </c>
      <c r="C1218" t="s">
        <v>139</v>
      </c>
      <c r="D1218" t="s">
        <v>17025</v>
      </c>
      <c r="E1218" t="s">
        <v>79</v>
      </c>
      <c r="F1218" t="s">
        <v>17019</v>
      </c>
      <c r="G1218">
        <v>1</v>
      </c>
      <c r="H1218">
        <v>0</v>
      </c>
      <c r="I1218">
        <v>0</v>
      </c>
      <c r="J1218">
        <v>0</v>
      </c>
      <c r="K1218">
        <v>0</v>
      </c>
      <c r="L1218">
        <v>0</v>
      </c>
      <c r="M1218">
        <v>0</v>
      </c>
      <c r="N1218">
        <v>0</v>
      </c>
      <c r="O1218">
        <v>0</v>
      </c>
      <c r="P1218">
        <v>0</v>
      </c>
      <c r="Q1218">
        <v>0</v>
      </c>
    </row>
    <row r="1219" spans="1:17" x14ac:dyDescent="0.2">
      <c r="A1219" t="s">
        <v>18242</v>
      </c>
      <c r="B1219" t="s">
        <v>86</v>
      </c>
      <c r="C1219" t="s">
        <v>140</v>
      </c>
      <c r="D1219" t="s">
        <v>17029</v>
      </c>
      <c r="E1219" t="s">
        <v>79</v>
      </c>
      <c r="F1219" t="s">
        <v>4875</v>
      </c>
      <c r="G1219">
        <v>0</v>
      </c>
      <c r="H1219">
        <v>13</v>
      </c>
      <c r="I1219">
        <v>3</v>
      </c>
      <c r="J1219">
        <v>8</v>
      </c>
      <c r="K1219">
        <v>2</v>
      </c>
      <c r="L1219">
        <v>0</v>
      </c>
      <c r="M1219">
        <v>0</v>
      </c>
      <c r="N1219">
        <v>0</v>
      </c>
      <c r="O1219">
        <v>0</v>
      </c>
      <c r="P1219">
        <v>0</v>
      </c>
      <c r="Q1219">
        <v>0</v>
      </c>
    </row>
    <row r="1220" spans="1:17" x14ac:dyDescent="0.2">
      <c r="A1220" t="s">
        <v>18243</v>
      </c>
      <c r="B1220" t="s">
        <v>86</v>
      </c>
      <c r="C1220" t="s">
        <v>140</v>
      </c>
      <c r="D1220" t="s">
        <v>17029</v>
      </c>
      <c r="E1220" t="s">
        <v>79</v>
      </c>
      <c r="F1220" t="s">
        <v>4877</v>
      </c>
      <c r="G1220">
        <v>0</v>
      </c>
      <c r="H1220">
        <v>13</v>
      </c>
      <c r="I1220">
        <v>3</v>
      </c>
      <c r="J1220">
        <v>8</v>
      </c>
      <c r="K1220">
        <v>2</v>
      </c>
      <c r="L1220">
        <v>0</v>
      </c>
      <c r="M1220">
        <v>0</v>
      </c>
      <c r="N1220">
        <v>0</v>
      </c>
      <c r="O1220">
        <v>0</v>
      </c>
      <c r="P1220">
        <v>0</v>
      </c>
      <c r="Q1220">
        <v>0</v>
      </c>
    </row>
    <row r="1221" spans="1:17" x14ac:dyDescent="0.2">
      <c r="A1221" t="s">
        <v>18244</v>
      </c>
      <c r="B1221" t="s">
        <v>86</v>
      </c>
      <c r="C1221" t="s">
        <v>140</v>
      </c>
      <c r="D1221" t="s">
        <v>17029</v>
      </c>
      <c r="E1221" t="s">
        <v>79</v>
      </c>
      <c r="F1221" t="s">
        <v>4879</v>
      </c>
      <c r="G1221">
        <v>0</v>
      </c>
      <c r="H1221">
        <v>0</v>
      </c>
      <c r="I1221">
        <v>0</v>
      </c>
      <c r="J1221">
        <v>0</v>
      </c>
      <c r="K1221">
        <v>0</v>
      </c>
      <c r="L1221">
        <v>0</v>
      </c>
      <c r="M1221">
        <v>13</v>
      </c>
      <c r="N1221">
        <v>0</v>
      </c>
      <c r="O1221">
        <v>0</v>
      </c>
      <c r="P1221">
        <v>0</v>
      </c>
      <c r="Q1221">
        <v>0</v>
      </c>
    </row>
    <row r="1222" spans="1:17" x14ac:dyDescent="0.2">
      <c r="A1222" t="s">
        <v>18245</v>
      </c>
      <c r="B1222" t="s">
        <v>86</v>
      </c>
      <c r="C1222" t="s">
        <v>140</v>
      </c>
      <c r="D1222" t="s">
        <v>17029</v>
      </c>
      <c r="E1222" t="s">
        <v>79</v>
      </c>
      <c r="F1222" t="s">
        <v>4881</v>
      </c>
      <c r="G1222">
        <v>0</v>
      </c>
      <c r="H1222">
        <v>13</v>
      </c>
      <c r="I1222">
        <v>3</v>
      </c>
      <c r="J1222">
        <v>8</v>
      </c>
      <c r="K1222">
        <v>2</v>
      </c>
      <c r="L1222">
        <v>0</v>
      </c>
      <c r="M1222">
        <v>0</v>
      </c>
      <c r="N1222">
        <v>0</v>
      </c>
      <c r="O1222">
        <v>0</v>
      </c>
      <c r="P1222">
        <v>0</v>
      </c>
      <c r="Q1222">
        <v>0</v>
      </c>
    </row>
    <row r="1223" spans="1:17" x14ac:dyDescent="0.2">
      <c r="A1223" t="s">
        <v>18246</v>
      </c>
      <c r="B1223" t="s">
        <v>86</v>
      </c>
      <c r="C1223" t="s">
        <v>140</v>
      </c>
      <c r="D1223" t="s">
        <v>17029</v>
      </c>
      <c r="E1223" t="s">
        <v>79</v>
      </c>
      <c r="F1223" t="s">
        <v>4883</v>
      </c>
      <c r="G1223">
        <v>0</v>
      </c>
      <c r="H1223">
        <v>13</v>
      </c>
      <c r="I1223">
        <v>3</v>
      </c>
      <c r="J1223">
        <v>8</v>
      </c>
      <c r="K1223">
        <v>2</v>
      </c>
      <c r="L1223">
        <v>0</v>
      </c>
      <c r="M1223">
        <v>0</v>
      </c>
      <c r="N1223">
        <v>0</v>
      </c>
      <c r="O1223">
        <v>0</v>
      </c>
      <c r="P1223">
        <v>0</v>
      </c>
      <c r="Q1223">
        <v>0</v>
      </c>
    </row>
    <row r="1224" spans="1:17" x14ac:dyDescent="0.2">
      <c r="A1224" t="s">
        <v>18247</v>
      </c>
      <c r="B1224" t="s">
        <v>86</v>
      </c>
      <c r="C1224" t="s">
        <v>140</v>
      </c>
      <c r="D1224" t="s">
        <v>17029</v>
      </c>
      <c r="E1224" t="s">
        <v>79</v>
      </c>
      <c r="F1224" t="s">
        <v>4885</v>
      </c>
      <c r="G1224">
        <v>0</v>
      </c>
      <c r="H1224">
        <v>0</v>
      </c>
      <c r="I1224">
        <v>0</v>
      </c>
      <c r="J1224">
        <v>0</v>
      </c>
      <c r="K1224">
        <v>0</v>
      </c>
      <c r="L1224">
        <v>0</v>
      </c>
      <c r="M1224">
        <v>13</v>
      </c>
      <c r="N1224">
        <v>0</v>
      </c>
      <c r="O1224">
        <v>0</v>
      </c>
      <c r="P1224">
        <v>0</v>
      </c>
      <c r="Q1224">
        <v>0</v>
      </c>
    </row>
    <row r="1225" spans="1:17" x14ac:dyDescent="0.2">
      <c r="A1225" t="s">
        <v>18248</v>
      </c>
      <c r="B1225" t="s">
        <v>86</v>
      </c>
      <c r="C1225" t="s">
        <v>140</v>
      </c>
      <c r="D1225" t="s">
        <v>17029</v>
      </c>
      <c r="E1225" t="s">
        <v>79</v>
      </c>
      <c r="F1225" t="s">
        <v>4887</v>
      </c>
      <c r="G1225">
        <v>0</v>
      </c>
      <c r="H1225">
        <v>13</v>
      </c>
      <c r="I1225">
        <v>3</v>
      </c>
      <c r="J1225">
        <v>8</v>
      </c>
      <c r="K1225">
        <v>2</v>
      </c>
      <c r="L1225">
        <v>0</v>
      </c>
      <c r="M1225">
        <v>0</v>
      </c>
      <c r="N1225">
        <v>0</v>
      </c>
      <c r="O1225">
        <v>0</v>
      </c>
      <c r="P1225">
        <v>0</v>
      </c>
      <c r="Q1225">
        <v>0</v>
      </c>
    </row>
    <row r="1226" spans="1:17" x14ac:dyDescent="0.2">
      <c r="A1226" t="s">
        <v>18249</v>
      </c>
      <c r="B1226" t="s">
        <v>86</v>
      </c>
      <c r="C1226" t="s">
        <v>140</v>
      </c>
      <c r="D1226" t="s">
        <v>17029</v>
      </c>
      <c r="E1226" t="s">
        <v>79</v>
      </c>
      <c r="F1226" t="s">
        <v>4889</v>
      </c>
      <c r="G1226">
        <v>0</v>
      </c>
      <c r="H1226">
        <v>0</v>
      </c>
      <c r="I1226">
        <v>0</v>
      </c>
      <c r="J1226">
        <v>0</v>
      </c>
      <c r="K1226">
        <v>0</v>
      </c>
      <c r="L1226">
        <v>0</v>
      </c>
      <c r="M1226">
        <v>13</v>
      </c>
      <c r="N1226">
        <v>0</v>
      </c>
      <c r="O1226">
        <v>0</v>
      </c>
      <c r="P1226">
        <v>0</v>
      </c>
      <c r="Q1226">
        <v>0</v>
      </c>
    </row>
    <row r="1227" spans="1:17" x14ac:dyDescent="0.2">
      <c r="A1227" t="s">
        <v>18250</v>
      </c>
      <c r="B1227" t="s">
        <v>86</v>
      </c>
      <c r="C1227" t="s">
        <v>140</v>
      </c>
      <c r="D1227" t="s">
        <v>17029</v>
      </c>
      <c r="E1227" t="s">
        <v>79</v>
      </c>
      <c r="F1227" t="s">
        <v>4871</v>
      </c>
      <c r="G1227">
        <v>0</v>
      </c>
      <c r="H1227">
        <v>0</v>
      </c>
      <c r="I1227">
        <v>0</v>
      </c>
      <c r="J1227">
        <v>0</v>
      </c>
      <c r="K1227">
        <v>0</v>
      </c>
      <c r="L1227">
        <v>0</v>
      </c>
      <c r="M1227">
        <v>0</v>
      </c>
      <c r="N1227">
        <v>13</v>
      </c>
      <c r="O1227">
        <v>13</v>
      </c>
      <c r="P1227">
        <v>0</v>
      </c>
      <c r="Q1227">
        <v>0</v>
      </c>
    </row>
    <row r="1228" spans="1:17" x14ac:dyDescent="0.2">
      <c r="A1228" t="s">
        <v>18251</v>
      </c>
      <c r="B1228" t="s">
        <v>86</v>
      </c>
      <c r="C1228" t="s">
        <v>140</v>
      </c>
      <c r="D1228" t="s">
        <v>17029</v>
      </c>
      <c r="E1228" t="s">
        <v>79</v>
      </c>
      <c r="F1228" t="s">
        <v>4873</v>
      </c>
      <c r="G1228">
        <v>0</v>
      </c>
      <c r="H1228">
        <v>0</v>
      </c>
      <c r="I1228">
        <v>0</v>
      </c>
      <c r="J1228">
        <v>0</v>
      </c>
      <c r="K1228">
        <v>0</v>
      </c>
      <c r="L1228">
        <v>0</v>
      </c>
      <c r="M1228">
        <v>0</v>
      </c>
      <c r="N1228">
        <v>11</v>
      </c>
      <c r="O1228">
        <v>11</v>
      </c>
      <c r="P1228">
        <v>0</v>
      </c>
      <c r="Q1228">
        <v>0</v>
      </c>
    </row>
    <row r="1229" spans="1:17" x14ac:dyDescent="0.2">
      <c r="A1229" t="s">
        <v>18252</v>
      </c>
      <c r="B1229" t="s">
        <v>86</v>
      </c>
      <c r="C1229" t="s">
        <v>140</v>
      </c>
      <c r="D1229" t="s">
        <v>17029</v>
      </c>
      <c r="E1229" t="s">
        <v>79</v>
      </c>
      <c r="F1229" t="s">
        <v>17019</v>
      </c>
      <c r="G1229">
        <v>13</v>
      </c>
      <c r="H1229">
        <v>0</v>
      </c>
      <c r="I1229">
        <v>0</v>
      </c>
      <c r="J1229">
        <v>0</v>
      </c>
      <c r="K1229">
        <v>0</v>
      </c>
      <c r="L1229">
        <v>0</v>
      </c>
      <c r="M1229">
        <v>0</v>
      </c>
      <c r="N1229">
        <v>0</v>
      </c>
      <c r="O1229">
        <v>0</v>
      </c>
      <c r="P1229">
        <v>0</v>
      </c>
      <c r="Q1229">
        <v>0</v>
      </c>
    </row>
    <row r="1230" spans="1:17" x14ac:dyDescent="0.2">
      <c r="A1230" t="s">
        <v>18253</v>
      </c>
      <c r="B1230" t="s">
        <v>86</v>
      </c>
      <c r="C1230" t="s">
        <v>140</v>
      </c>
      <c r="D1230" t="s">
        <v>17029</v>
      </c>
      <c r="E1230" t="s">
        <v>81</v>
      </c>
      <c r="F1230" t="s">
        <v>4875</v>
      </c>
      <c r="G1230">
        <v>0</v>
      </c>
      <c r="H1230">
        <v>18</v>
      </c>
      <c r="I1230">
        <v>3</v>
      </c>
      <c r="J1230">
        <v>14</v>
      </c>
      <c r="K1230">
        <v>1</v>
      </c>
      <c r="L1230">
        <v>0</v>
      </c>
      <c r="M1230">
        <v>0</v>
      </c>
      <c r="N1230">
        <v>0</v>
      </c>
      <c r="O1230">
        <v>0</v>
      </c>
      <c r="P1230">
        <v>0</v>
      </c>
      <c r="Q1230">
        <v>0</v>
      </c>
    </row>
    <row r="1231" spans="1:17" x14ac:dyDescent="0.2">
      <c r="A1231" t="s">
        <v>18254</v>
      </c>
      <c r="B1231" t="s">
        <v>86</v>
      </c>
      <c r="C1231" t="s">
        <v>140</v>
      </c>
      <c r="D1231" t="s">
        <v>17029</v>
      </c>
      <c r="E1231" t="s">
        <v>81</v>
      </c>
      <c r="F1231" t="s">
        <v>4877</v>
      </c>
      <c r="G1231">
        <v>0</v>
      </c>
      <c r="H1231">
        <v>18</v>
      </c>
      <c r="I1231">
        <v>3</v>
      </c>
      <c r="J1231">
        <v>13</v>
      </c>
      <c r="K1231">
        <v>2</v>
      </c>
      <c r="L1231">
        <v>0</v>
      </c>
      <c r="M1231">
        <v>0</v>
      </c>
      <c r="N1231">
        <v>0</v>
      </c>
      <c r="O1231">
        <v>0</v>
      </c>
      <c r="P1231">
        <v>0</v>
      </c>
      <c r="Q1231">
        <v>0</v>
      </c>
    </row>
    <row r="1232" spans="1:17" x14ac:dyDescent="0.2">
      <c r="A1232" t="s">
        <v>18255</v>
      </c>
      <c r="B1232" t="s">
        <v>86</v>
      </c>
      <c r="C1232" t="s">
        <v>140</v>
      </c>
      <c r="D1232" t="s">
        <v>17029</v>
      </c>
      <c r="E1232" t="s">
        <v>81</v>
      </c>
      <c r="F1232" t="s">
        <v>4879</v>
      </c>
      <c r="G1232">
        <v>0</v>
      </c>
      <c r="H1232">
        <v>0</v>
      </c>
      <c r="I1232">
        <v>0</v>
      </c>
      <c r="J1232">
        <v>0</v>
      </c>
      <c r="K1232">
        <v>0</v>
      </c>
      <c r="L1232">
        <v>0</v>
      </c>
      <c r="M1232">
        <v>18</v>
      </c>
      <c r="N1232">
        <v>0</v>
      </c>
      <c r="O1232">
        <v>0</v>
      </c>
      <c r="P1232">
        <v>0</v>
      </c>
      <c r="Q1232">
        <v>0</v>
      </c>
    </row>
    <row r="1233" spans="1:17" x14ac:dyDescent="0.2">
      <c r="A1233" t="s">
        <v>18256</v>
      </c>
      <c r="B1233" t="s">
        <v>86</v>
      </c>
      <c r="C1233" t="s">
        <v>140</v>
      </c>
      <c r="D1233" t="s">
        <v>17029</v>
      </c>
      <c r="E1233" t="s">
        <v>81</v>
      </c>
      <c r="F1233" t="s">
        <v>4881</v>
      </c>
      <c r="G1233">
        <v>0</v>
      </c>
      <c r="H1233">
        <v>18</v>
      </c>
      <c r="I1233">
        <v>3</v>
      </c>
      <c r="J1233">
        <v>13</v>
      </c>
      <c r="K1233">
        <v>2</v>
      </c>
      <c r="L1233">
        <v>0</v>
      </c>
      <c r="M1233">
        <v>0</v>
      </c>
      <c r="N1233">
        <v>0</v>
      </c>
      <c r="O1233">
        <v>0</v>
      </c>
      <c r="P1233">
        <v>0</v>
      </c>
      <c r="Q1233">
        <v>0</v>
      </c>
    </row>
    <row r="1234" spans="1:17" x14ac:dyDescent="0.2">
      <c r="A1234" t="s">
        <v>18257</v>
      </c>
      <c r="B1234" t="s">
        <v>86</v>
      </c>
      <c r="C1234" t="s">
        <v>140</v>
      </c>
      <c r="D1234" t="s">
        <v>17029</v>
      </c>
      <c r="E1234" t="s">
        <v>81</v>
      </c>
      <c r="F1234" t="s">
        <v>4883</v>
      </c>
      <c r="G1234">
        <v>0</v>
      </c>
      <c r="H1234">
        <v>18</v>
      </c>
      <c r="I1234">
        <v>3</v>
      </c>
      <c r="J1234">
        <v>13</v>
      </c>
      <c r="K1234">
        <v>2</v>
      </c>
      <c r="L1234">
        <v>0</v>
      </c>
      <c r="M1234">
        <v>0</v>
      </c>
      <c r="N1234">
        <v>0</v>
      </c>
      <c r="O1234">
        <v>0</v>
      </c>
      <c r="P1234">
        <v>0</v>
      </c>
      <c r="Q1234">
        <v>0</v>
      </c>
    </row>
    <row r="1235" spans="1:17" x14ac:dyDescent="0.2">
      <c r="A1235" t="s">
        <v>18258</v>
      </c>
      <c r="B1235" t="s">
        <v>86</v>
      </c>
      <c r="C1235" t="s">
        <v>140</v>
      </c>
      <c r="D1235" t="s">
        <v>17029</v>
      </c>
      <c r="E1235" t="s">
        <v>81</v>
      </c>
      <c r="F1235" t="s">
        <v>4885</v>
      </c>
      <c r="G1235">
        <v>0</v>
      </c>
      <c r="H1235">
        <v>0</v>
      </c>
      <c r="I1235">
        <v>0</v>
      </c>
      <c r="J1235">
        <v>0</v>
      </c>
      <c r="K1235">
        <v>0</v>
      </c>
      <c r="L1235">
        <v>0</v>
      </c>
      <c r="M1235">
        <v>18</v>
      </c>
      <c r="N1235">
        <v>0</v>
      </c>
      <c r="O1235">
        <v>0</v>
      </c>
      <c r="P1235">
        <v>0</v>
      </c>
      <c r="Q1235">
        <v>0</v>
      </c>
    </row>
    <row r="1236" spans="1:17" x14ac:dyDescent="0.2">
      <c r="A1236" t="s">
        <v>18259</v>
      </c>
      <c r="B1236" t="s">
        <v>86</v>
      </c>
      <c r="C1236" t="s">
        <v>140</v>
      </c>
      <c r="D1236" t="s">
        <v>17029</v>
      </c>
      <c r="E1236" t="s">
        <v>81</v>
      </c>
      <c r="F1236" t="s">
        <v>4887</v>
      </c>
      <c r="G1236">
        <v>0</v>
      </c>
      <c r="H1236">
        <v>18</v>
      </c>
      <c r="I1236">
        <v>3</v>
      </c>
      <c r="J1236">
        <v>13</v>
      </c>
      <c r="K1236">
        <v>2</v>
      </c>
      <c r="L1236">
        <v>0</v>
      </c>
      <c r="M1236">
        <v>0</v>
      </c>
      <c r="N1236">
        <v>0</v>
      </c>
      <c r="O1236">
        <v>0</v>
      </c>
      <c r="P1236">
        <v>0</v>
      </c>
      <c r="Q1236">
        <v>0</v>
      </c>
    </row>
    <row r="1237" spans="1:17" x14ac:dyDescent="0.2">
      <c r="A1237" t="s">
        <v>18260</v>
      </c>
      <c r="B1237" t="s">
        <v>86</v>
      </c>
      <c r="C1237" t="s">
        <v>140</v>
      </c>
      <c r="D1237" t="s">
        <v>17029</v>
      </c>
      <c r="E1237" t="s">
        <v>81</v>
      </c>
      <c r="F1237" t="s">
        <v>4889</v>
      </c>
      <c r="G1237">
        <v>0</v>
      </c>
      <c r="H1237">
        <v>0</v>
      </c>
      <c r="I1237">
        <v>0</v>
      </c>
      <c r="J1237">
        <v>0</v>
      </c>
      <c r="K1237">
        <v>0</v>
      </c>
      <c r="L1237">
        <v>0</v>
      </c>
      <c r="M1237">
        <v>18</v>
      </c>
      <c r="N1237">
        <v>0</v>
      </c>
      <c r="O1237">
        <v>0</v>
      </c>
      <c r="P1237">
        <v>0</v>
      </c>
      <c r="Q1237">
        <v>0</v>
      </c>
    </row>
    <row r="1238" spans="1:17" x14ac:dyDescent="0.2">
      <c r="A1238" t="s">
        <v>18261</v>
      </c>
      <c r="B1238" t="s">
        <v>86</v>
      </c>
      <c r="C1238" t="s">
        <v>140</v>
      </c>
      <c r="D1238" t="s">
        <v>17029</v>
      </c>
      <c r="E1238" t="s">
        <v>81</v>
      </c>
      <c r="F1238" t="s">
        <v>4871</v>
      </c>
      <c r="G1238">
        <v>0</v>
      </c>
      <c r="H1238">
        <v>0</v>
      </c>
      <c r="I1238">
        <v>0</v>
      </c>
      <c r="J1238">
        <v>0</v>
      </c>
      <c r="K1238">
        <v>0</v>
      </c>
      <c r="L1238">
        <v>0</v>
      </c>
      <c r="M1238">
        <v>0</v>
      </c>
      <c r="N1238">
        <v>17</v>
      </c>
      <c r="O1238">
        <v>17</v>
      </c>
      <c r="P1238">
        <v>0</v>
      </c>
      <c r="Q1238">
        <v>0</v>
      </c>
    </row>
    <row r="1239" spans="1:17" x14ac:dyDescent="0.2">
      <c r="A1239" t="s">
        <v>18262</v>
      </c>
      <c r="B1239" t="s">
        <v>86</v>
      </c>
      <c r="C1239" t="s">
        <v>140</v>
      </c>
      <c r="D1239" t="s">
        <v>17029</v>
      </c>
      <c r="E1239" t="s">
        <v>81</v>
      </c>
      <c r="F1239" t="s">
        <v>4873</v>
      </c>
      <c r="G1239">
        <v>0</v>
      </c>
      <c r="H1239">
        <v>0</v>
      </c>
      <c r="I1239">
        <v>0</v>
      </c>
      <c r="J1239">
        <v>0</v>
      </c>
      <c r="K1239">
        <v>0</v>
      </c>
      <c r="L1239">
        <v>0</v>
      </c>
      <c r="M1239">
        <v>0</v>
      </c>
      <c r="N1239">
        <v>15</v>
      </c>
      <c r="O1239">
        <v>15</v>
      </c>
      <c r="P1239">
        <v>0</v>
      </c>
      <c r="Q1239">
        <v>0</v>
      </c>
    </row>
    <row r="1240" spans="1:17" x14ac:dyDescent="0.2">
      <c r="A1240" t="s">
        <v>18263</v>
      </c>
      <c r="B1240" t="s">
        <v>86</v>
      </c>
      <c r="C1240" t="s">
        <v>140</v>
      </c>
      <c r="D1240" t="s">
        <v>17029</v>
      </c>
      <c r="E1240" t="s">
        <v>81</v>
      </c>
      <c r="F1240" t="s">
        <v>17019</v>
      </c>
      <c r="G1240">
        <v>18</v>
      </c>
      <c r="H1240">
        <v>0</v>
      </c>
      <c r="I1240">
        <v>0</v>
      </c>
      <c r="J1240">
        <v>0</v>
      </c>
      <c r="K1240">
        <v>0</v>
      </c>
      <c r="L1240">
        <v>0</v>
      </c>
      <c r="M1240">
        <v>0</v>
      </c>
      <c r="N1240">
        <v>0</v>
      </c>
      <c r="O1240">
        <v>0</v>
      </c>
      <c r="P1240">
        <v>0</v>
      </c>
      <c r="Q1240">
        <v>0</v>
      </c>
    </row>
    <row r="1241" spans="1:17" x14ac:dyDescent="0.2">
      <c r="A1241" t="s">
        <v>18264</v>
      </c>
      <c r="B1241" t="s">
        <v>86</v>
      </c>
      <c r="C1241" t="s">
        <v>141</v>
      </c>
      <c r="D1241" t="s">
        <v>17027</v>
      </c>
      <c r="E1241" t="s">
        <v>81</v>
      </c>
      <c r="F1241" t="s">
        <v>17019</v>
      </c>
      <c r="G1241">
        <v>1</v>
      </c>
      <c r="H1241">
        <v>0</v>
      </c>
      <c r="I1241">
        <v>0</v>
      </c>
      <c r="J1241">
        <v>0</v>
      </c>
      <c r="K1241">
        <v>0</v>
      </c>
      <c r="L1241">
        <v>0</v>
      </c>
      <c r="M1241">
        <v>0</v>
      </c>
      <c r="N1241">
        <v>0</v>
      </c>
      <c r="O1241">
        <v>0</v>
      </c>
      <c r="P1241">
        <v>0</v>
      </c>
      <c r="Q1241">
        <v>0</v>
      </c>
    </row>
    <row r="1242" spans="1:17" x14ac:dyDescent="0.2">
      <c r="A1242" t="s">
        <v>18265</v>
      </c>
      <c r="B1242" t="s">
        <v>86</v>
      </c>
      <c r="C1242" t="s">
        <v>141</v>
      </c>
      <c r="D1242" t="s">
        <v>17029</v>
      </c>
      <c r="E1242" t="s">
        <v>79</v>
      </c>
      <c r="F1242" t="s">
        <v>4875</v>
      </c>
      <c r="G1242">
        <v>0</v>
      </c>
      <c r="H1242">
        <v>11</v>
      </c>
      <c r="I1242">
        <v>3</v>
      </c>
      <c r="J1242">
        <v>6</v>
      </c>
      <c r="K1242">
        <v>1</v>
      </c>
      <c r="L1242">
        <v>1</v>
      </c>
      <c r="M1242">
        <v>0</v>
      </c>
      <c r="N1242">
        <v>0</v>
      </c>
      <c r="O1242">
        <v>0</v>
      </c>
      <c r="P1242">
        <v>0</v>
      </c>
      <c r="Q1242">
        <v>0</v>
      </c>
    </row>
    <row r="1243" spans="1:17" x14ac:dyDescent="0.2">
      <c r="A1243" t="s">
        <v>18266</v>
      </c>
      <c r="B1243" t="s">
        <v>86</v>
      </c>
      <c r="C1243" t="s">
        <v>141</v>
      </c>
      <c r="D1243" t="s">
        <v>17029</v>
      </c>
      <c r="E1243" t="s">
        <v>79</v>
      </c>
      <c r="F1243" t="s">
        <v>4877</v>
      </c>
      <c r="G1243">
        <v>0</v>
      </c>
      <c r="H1243">
        <v>11</v>
      </c>
      <c r="I1243">
        <v>3</v>
      </c>
      <c r="J1243">
        <v>6</v>
      </c>
      <c r="K1243">
        <v>1</v>
      </c>
      <c r="L1243">
        <v>1</v>
      </c>
      <c r="M1243">
        <v>0</v>
      </c>
      <c r="N1243">
        <v>0</v>
      </c>
      <c r="O1243">
        <v>0</v>
      </c>
      <c r="P1243">
        <v>0</v>
      </c>
      <c r="Q1243">
        <v>0</v>
      </c>
    </row>
    <row r="1244" spans="1:17" x14ac:dyDescent="0.2">
      <c r="A1244" t="s">
        <v>18267</v>
      </c>
      <c r="B1244" t="s">
        <v>86</v>
      </c>
      <c r="C1244" t="s">
        <v>141</v>
      </c>
      <c r="D1244" t="s">
        <v>17029</v>
      </c>
      <c r="E1244" t="s">
        <v>79</v>
      </c>
      <c r="F1244" t="s">
        <v>4879</v>
      </c>
      <c r="G1244">
        <v>0</v>
      </c>
      <c r="H1244">
        <v>0</v>
      </c>
      <c r="I1244">
        <v>0</v>
      </c>
      <c r="J1244">
        <v>0</v>
      </c>
      <c r="K1244">
        <v>0</v>
      </c>
      <c r="L1244">
        <v>0</v>
      </c>
      <c r="M1244">
        <v>11</v>
      </c>
      <c r="N1244">
        <v>0</v>
      </c>
      <c r="O1244">
        <v>0</v>
      </c>
      <c r="P1244">
        <v>0</v>
      </c>
      <c r="Q1244">
        <v>0</v>
      </c>
    </row>
    <row r="1245" spans="1:17" x14ac:dyDescent="0.2">
      <c r="A1245" t="s">
        <v>18268</v>
      </c>
      <c r="B1245" t="s">
        <v>86</v>
      </c>
      <c r="C1245" t="s">
        <v>141</v>
      </c>
      <c r="D1245" t="s">
        <v>17029</v>
      </c>
      <c r="E1245" t="s">
        <v>79</v>
      </c>
      <c r="F1245" t="s">
        <v>4881</v>
      </c>
      <c r="G1245">
        <v>0</v>
      </c>
      <c r="H1245">
        <v>11</v>
      </c>
      <c r="I1245">
        <v>3</v>
      </c>
      <c r="J1245">
        <v>6</v>
      </c>
      <c r="K1245">
        <v>1</v>
      </c>
      <c r="L1245">
        <v>1</v>
      </c>
      <c r="M1245">
        <v>0</v>
      </c>
      <c r="N1245">
        <v>0</v>
      </c>
      <c r="O1245">
        <v>0</v>
      </c>
      <c r="P1245">
        <v>0</v>
      </c>
      <c r="Q1245">
        <v>0</v>
      </c>
    </row>
    <row r="1246" spans="1:17" x14ac:dyDescent="0.2">
      <c r="A1246" t="s">
        <v>18269</v>
      </c>
      <c r="B1246" t="s">
        <v>86</v>
      </c>
      <c r="C1246" t="s">
        <v>141</v>
      </c>
      <c r="D1246" t="s">
        <v>17029</v>
      </c>
      <c r="E1246" t="s">
        <v>79</v>
      </c>
      <c r="F1246" t="s">
        <v>4883</v>
      </c>
      <c r="G1246">
        <v>0</v>
      </c>
      <c r="H1246">
        <v>11</v>
      </c>
      <c r="I1246">
        <v>3</v>
      </c>
      <c r="J1246">
        <v>6</v>
      </c>
      <c r="K1246">
        <v>1</v>
      </c>
      <c r="L1246">
        <v>1</v>
      </c>
      <c r="M1246">
        <v>0</v>
      </c>
      <c r="N1246">
        <v>0</v>
      </c>
      <c r="O1246">
        <v>0</v>
      </c>
      <c r="P1246">
        <v>0</v>
      </c>
      <c r="Q1246">
        <v>0</v>
      </c>
    </row>
    <row r="1247" spans="1:17" x14ac:dyDescent="0.2">
      <c r="A1247" t="s">
        <v>18270</v>
      </c>
      <c r="B1247" t="s">
        <v>86</v>
      </c>
      <c r="C1247" t="s">
        <v>141</v>
      </c>
      <c r="D1247" t="s">
        <v>17029</v>
      </c>
      <c r="E1247" t="s">
        <v>79</v>
      </c>
      <c r="F1247" t="s">
        <v>4885</v>
      </c>
      <c r="G1247">
        <v>0</v>
      </c>
      <c r="H1247">
        <v>0</v>
      </c>
      <c r="I1247">
        <v>0</v>
      </c>
      <c r="J1247">
        <v>0</v>
      </c>
      <c r="K1247">
        <v>0</v>
      </c>
      <c r="L1247">
        <v>0</v>
      </c>
      <c r="M1247">
        <v>11</v>
      </c>
      <c r="N1247">
        <v>0</v>
      </c>
      <c r="O1247">
        <v>0</v>
      </c>
      <c r="P1247">
        <v>0</v>
      </c>
      <c r="Q1247">
        <v>0</v>
      </c>
    </row>
    <row r="1248" spans="1:17" x14ac:dyDescent="0.2">
      <c r="A1248" t="s">
        <v>18271</v>
      </c>
      <c r="B1248" t="s">
        <v>86</v>
      </c>
      <c r="C1248" t="s">
        <v>141</v>
      </c>
      <c r="D1248" t="s">
        <v>17029</v>
      </c>
      <c r="E1248" t="s">
        <v>79</v>
      </c>
      <c r="F1248" t="s">
        <v>4887</v>
      </c>
      <c r="G1248">
        <v>0</v>
      </c>
      <c r="H1248">
        <v>11</v>
      </c>
      <c r="I1248">
        <v>3</v>
      </c>
      <c r="J1248">
        <v>6</v>
      </c>
      <c r="K1248">
        <v>1</v>
      </c>
      <c r="L1248">
        <v>1</v>
      </c>
      <c r="M1248">
        <v>0</v>
      </c>
      <c r="N1248">
        <v>0</v>
      </c>
      <c r="O1248">
        <v>0</v>
      </c>
      <c r="P1248">
        <v>0</v>
      </c>
      <c r="Q1248">
        <v>0</v>
      </c>
    </row>
    <row r="1249" spans="1:17" x14ac:dyDescent="0.2">
      <c r="A1249" t="s">
        <v>18272</v>
      </c>
      <c r="B1249" t="s">
        <v>86</v>
      </c>
      <c r="C1249" t="s">
        <v>141</v>
      </c>
      <c r="D1249" t="s">
        <v>17029</v>
      </c>
      <c r="E1249" t="s">
        <v>79</v>
      </c>
      <c r="F1249" t="s">
        <v>4889</v>
      </c>
      <c r="G1249">
        <v>0</v>
      </c>
      <c r="H1249">
        <v>0</v>
      </c>
      <c r="I1249">
        <v>0</v>
      </c>
      <c r="J1249">
        <v>0</v>
      </c>
      <c r="K1249">
        <v>0</v>
      </c>
      <c r="L1249">
        <v>0</v>
      </c>
      <c r="M1249">
        <v>11</v>
      </c>
      <c r="N1249">
        <v>0</v>
      </c>
      <c r="O1249">
        <v>0</v>
      </c>
      <c r="P1249">
        <v>0</v>
      </c>
      <c r="Q1249">
        <v>0</v>
      </c>
    </row>
    <row r="1250" spans="1:17" x14ac:dyDescent="0.2">
      <c r="A1250" t="s">
        <v>18273</v>
      </c>
      <c r="B1250" t="s">
        <v>86</v>
      </c>
      <c r="C1250" t="s">
        <v>141</v>
      </c>
      <c r="D1250" t="s">
        <v>17029</v>
      </c>
      <c r="E1250" t="s">
        <v>79</v>
      </c>
      <c r="F1250" t="s">
        <v>4871</v>
      </c>
      <c r="G1250">
        <v>0</v>
      </c>
      <c r="H1250">
        <v>0</v>
      </c>
      <c r="I1250">
        <v>0</v>
      </c>
      <c r="J1250">
        <v>0</v>
      </c>
      <c r="K1250">
        <v>0</v>
      </c>
      <c r="L1250">
        <v>0</v>
      </c>
      <c r="M1250">
        <v>0</v>
      </c>
      <c r="N1250">
        <v>11</v>
      </c>
      <c r="O1250">
        <v>10</v>
      </c>
      <c r="P1250">
        <v>0</v>
      </c>
      <c r="Q1250">
        <v>1</v>
      </c>
    </row>
    <row r="1251" spans="1:17" x14ac:dyDescent="0.2">
      <c r="A1251" t="s">
        <v>18274</v>
      </c>
      <c r="B1251" t="s">
        <v>86</v>
      </c>
      <c r="C1251" t="s">
        <v>141</v>
      </c>
      <c r="D1251" t="s">
        <v>17029</v>
      </c>
      <c r="E1251" t="s">
        <v>79</v>
      </c>
      <c r="F1251" t="s">
        <v>4873</v>
      </c>
      <c r="G1251">
        <v>0</v>
      </c>
      <c r="H1251">
        <v>0</v>
      </c>
      <c r="I1251">
        <v>0</v>
      </c>
      <c r="J1251">
        <v>0</v>
      </c>
      <c r="K1251">
        <v>0</v>
      </c>
      <c r="L1251">
        <v>0</v>
      </c>
      <c r="M1251">
        <v>0</v>
      </c>
      <c r="N1251">
        <v>10</v>
      </c>
      <c r="O1251">
        <v>9</v>
      </c>
      <c r="P1251">
        <v>0</v>
      </c>
      <c r="Q1251">
        <v>1</v>
      </c>
    </row>
    <row r="1252" spans="1:17" x14ac:dyDescent="0.2">
      <c r="A1252" t="s">
        <v>18275</v>
      </c>
      <c r="B1252" t="s">
        <v>86</v>
      </c>
      <c r="C1252" t="s">
        <v>141</v>
      </c>
      <c r="D1252" t="s">
        <v>17029</v>
      </c>
      <c r="E1252" t="s">
        <v>79</v>
      </c>
      <c r="F1252" t="s">
        <v>17019</v>
      </c>
      <c r="G1252">
        <v>11</v>
      </c>
      <c r="H1252">
        <v>0</v>
      </c>
      <c r="I1252">
        <v>0</v>
      </c>
      <c r="J1252">
        <v>0</v>
      </c>
      <c r="K1252">
        <v>0</v>
      </c>
      <c r="L1252">
        <v>0</v>
      </c>
      <c r="M1252">
        <v>0</v>
      </c>
      <c r="N1252">
        <v>0</v>
      </c>
      <c r="O1252">
        <v>0</v>
      </c>
      <c r="P1252">
        <v>0</v>
      </c>
      <c r="Q1252">
        <v>0</v>
      </c>
    </row>
    <row r="1253" spans="1:17" x14ac:dyDescent="0.2">
      <c r="A1253" t="s">
        <v>18276</v>
      </c>
      <c r="B1253" t="s">
        <v>86</v>
      </c>
      <c r="C1253" t="s">
        <v>141</v>
      </c>
      <c r="D1253" t="s">
        <v>17029</v>
      </c>
      <c r="E1253" t="s">
        <v>81</v>
      </c>
      <c r="F1253" t="s">
        <v>4875</v>
      </c>
      <c r="G1253">
        <v>0</v>
      </c>
      <c r="H1253">
        <v>9</v>
      </c>
      <c r="I1253">
        <v>1</v>
      </c>
      <c r="J1253">
        <v>7</v>
      </c>
      <c r="K1253">
        <v>0</v>
      </c>
      <c r="L1253">
        <v>1</v>
      </c>
      <c r="M1253">
        <v>0</v>
      </c>
      <c r="N1253">
        <v>0</v>
      </c>
      <c r="O1253">
        <v>0</v>
      </c>
      <c r="P1253">
        <v>0</v>
      </c>
      <c r="Q1253">
        <v>0</v>
      </c>
    </row>
    <row r="1254" spans="1:17" x14ac:dyDescent="0.2">
      <c r="A1254" t="s">
        <v>18277</v>
      </c>
      <c r="B1254" t="s">
        <v>86</v>
      </c>
      <c r="C1254" t="s">
        <v>141</v>
      </c>
      <c r="D1254" t="s">
        <v>17029</v>
      </c>
      <c r="E1254" t="s">
        <v>81</v>
      </c>
      <c r="F1254" t="s">
        <v>4877</v>
      </c>
      <c r="G1254">
        <v>0</v>
      </c>
      <c r="H1254">
        <v>9</v>
      </c>
      <c r="I1254">
        <v>1</v>
      </c>
      <c r="J1254">
        <v>7</v>
      </c>
      <c r="K1254">
        <v>0</v>
      </c>
      <c r="L1254">
        <v>1</v>
      </c>
      <c r="M1254">
        <v>0</v>
      </c>
      <c r="N1254">
        <v>0</v>
      </c>
      <c r="O1254">
        <v>0</v>
      </c>
      <c r="P1254">
        <v>0</v>
      </c>
      <c r="Q1254">
        <v>0</v>
      </c>
    </row>
    <row r="1255" spans="1:17" x14ac:dyDescent="0.2">
      <c r="A1255" t="s">
        <v>18278</v>
      </c>
      <c r="B1255" t="s">
        <v>86</v>
      </c>
      <c r="C1255" t="s">
        <v>141</v>
      </c>
      <c r="D1255" t="s">
        <v>17029</v>
      </c>
      <c r="E1255" t="s">
        <v>81</v>
      </c>
      <c r="F1255" t="s">
        <v>4879</v>
      </c>
      <c r="G1255">
        <v>0</v>
      </c>
      <c r="H1255">
        <v>0</v>
      </c>
      <c r="I1255">
        <v>0</v>
      </c>
      <c r="J1255">
        <v>0</v>
      </c>
      <c r="K1255">
        <v>0</v>
      </c>
      <c r="L1255">
        <v>0</v>
      </c>
      <c r="M1255">
        <v>9</v>
      </c>
      <c r="N1255">
        <v>0</v>
      </c>
      <c r="O1255">
        <v>0</v>
      </c>
      <c r="P1255">
        <v>0</v>
      </c>
      <c r="Q1255">
        <v>0</v>
      </c>
    </row>
    <row r="1256" spans="1:17" x14ac:dyDescent="0.2">
      <c r="A1256" t="s">
        <v>18279</v>
      </c>
      <c r="B1256" t="s">
        <v>86</v>
      </c>
      <c r="C1256" t="s">
        <v>141</v>
      </c>
      <c r="D1256" t="s">
        <v>17029</v>
      </c>
      <c r="E1256" t="s">
        <v>81</v>
      </c>
      <c r="F1256" t="s">
        <v>4881</v>
      </c>
      <c r="G1256">
        <v>0</v>
      </c>
      <c r="H1256">
        <v>9</v>
      </c>
      <c r="I1256">
        <v>1</v>
      </c>
      <c r="J1256">
        <v>7</v>
      </c>
      <c r="K1256">
        <v>0</v>
      </c>
      <c r="L1256">
        <v>1</v>
      </c>
      <c r="M1256">
        <v>0</v>
      </c>
      <c r="N1256">
        <v>0</v>
      </c>
      <c r="O1256">
        <v>0</v>
      </c>
      <c r="P1256">
        <v>0</v>
      </c>
      <c r="Q1256">
        <v>0</v>
      </c>
    </row>
    <row r="1257" spans="1:17" x14ac:dyDescent="0.2">
      <c r="A1257" t="s">
        <v>18280</v>
      </c>
      <c r="B1257" t="s">
        <v>86</v>
      </c>
      <c r="C1257" t="s">
        <v>141</v>
      </c>
      <c r="D1257" t="s">
        <v>17029</v>
      </c>
      <c r="E1257" t="s">
        <v>81</v>
      </c>
      <c r="F1257" t="s">
        <v>4883</v>
      </c>
      <c r="G1257">
        <v>0</v>
      </c>
      <c r="H1257">
        <v>9</v>
      </c>
      <c r="I1257">
        <v>1</v>
      </c>
      <c r="J1257">
        <v>7</v>
      </c>
      <c r="K1257">
        <v>0</v>
      </c>
      <c r="L1257">
        <v>1</v>
      </c>
      <c r="M1257">
        <v>0</v>
      </c>
      <c r="N1257">
        <v>0</v>
      </c>
      <c r="O1257">
        <v>0</v>
      </c>
      <c r="P1257">
        <v>0</v>
      </c>
      <c r="Q1257">
        <v>0</v>
      </c>
    </row>
    <row r="1258" spans="1:17" x14ac:dyDescent="0.2">
      <c r="A1258" t="s">
        <v>18281</v>
      </c>
      <c r="B1258" t="s">
        <v>86</v>
      </c>
      <c r="C1258" t="s">
        <v>141</v>
      </c>
      <c r="D1258" t="s">
        <v>17029</v>
      </c>
      <c r="E1258" t="s">
        <v>81</v>
      </c>
      <c r="F1258" t="s">
        <v>4885</v>
      </c>
      <c r="G1258">
        <v>0</v>
      </c>
      <c r="H1258">
        <v>0</v>
      </c>
      <c r="I1258">
        <v>0</v>
      </c>
      <c r="J1258">
        <v>0</v>
      </c>
      <c r="K1258">
        <v>0</v>
      </c>
      <c r="L1258">
        <v>0</v>
      </c>
      <c r="M1258">
        <v>9</v>
      </c>
      <c r="N1258">
        <v>0</v>
      </c>
      <c r="O1258">
        <v>0</v>
      </c>
      <c r="P1258">
        <v>0</v>
      </c>
      <c r="Q1258">
        <v>0</v>
      </c>
    </row>
    <row r="1259" spans="1:17" x14ac:dyDescent="0.2">
      <c r="A1259" t="s">
        <v>18282</v>
      </c>
      <c r="B1259" t="s">
        <v>86</v>
      </c>
      <c r="C1259" t="s">
        <v>141</v>
      </c>
      <c r="D1259" t="s">
        <v>17029</v>
      </c>
      <c r="E1259" t="s">
        <v>81</v>
      </c>
      <c r="F1259" t="s">
        <v>4887</v>
      </c>
      <c r="G1259">
        <v>0</v>
      </c>
      <c r="H1259">
        <v>9</v>
      </c>
      <c r="I1259">
        <v>1</v>
      </c>
      <c r="J1259">
        <v>7</v>
      </c>
      <c r="K1259">
        <v>0</v>
      </c>
      <c r="L1259">
        <v>1</v>
      </c>
      <c r="M1259">
        <v>0</v>
      </c>
      <c r="N1259">
        <v>0</v>
      </c>
      <c r="O1259">
        <v>0</v>
      </c>
      <c r="P1259">
        <v>0</v>
      </c>
      <c r="Q1259">
        <v>0</v>
      </c>
    </row>
    <row r="1260" spans="1:17" x14ac:dyDescent="0.2">
      <c r="A1260" t="s">
        <v>18283</v>
      </c>
      <c r="B1260" t="s">
        <v>86</v>
      </c>
      <c r="C1260" t="s">
        <v>141</v>
      </c>
      <c r="D1260" t="s">
        <v>17029</v>
      </c>
      <c r="E1260" t="s">
        <v>81</v>
      </c>
      <c r="F1260" t="s">
        <v>4889</v>
      </c>
      <c r="G1260">
        <v>0</v>
      </c>
      <c r="H1260">
        <v>0</v>
      </c>
      <c r="I1260">
        <v>0</v>
      </c>
      <c r="J1260">
        <v>0</v>
      </c>
      <c r="K1260">
        <v>0</v>
      </c>
      <c r="L1260">
        <v>0</v>
      </c>
      <c r="M1260">
        <v>9</v>
      </c>
      <c r="N1260">
        <v>0</v>
      </c>
      <c r="O1260">
        <v>0</v>
      </c>
      <c r="P1260">
        <v>0</v>
      </c>
      <c r="Q1260">
        <v>0</v>
      </c>
    </row>
    <row r="1261" spans="1:17" x14ac:dyDescent="0.2">
      <c r="A1261" t="s">
        <v>18284</v>
      </c>
      <c r="B1261" t="s">
        <v>86</v>
      </c>
      <c r="C1261" t="s">
        <v>141</v>
      </c>
      <c r="D1261" t="s">
        <v>17029</v>
      </c>
      <c r="E1261" t="s">
        <v>81</v>
      </c>
      <c r="F1261" t="s">
        <v>4871</v>
      </c>
      <c r="G1261">
        <v>0</v>
      </c>
      <c r="H1261">
        <v>0</v>
      </c>
      <c r="I1261">
        <v>0</v>
      </c>
      <c r="J1261">
        <v>0</v>
      </c>
      <c r="K1261">
        <v>0</v>
      </c>
      <c r="L1261">
        <v>0</v>
      </c>
      <c r="M1261">
        <v>0</v>
      </c>
      <c r="N1261">
        <v>9</v>
      </c>
      <c r="O1261">
        <v>8</v>
      </c>
      <c r="P1261">
        <v>1</v>
      </c>
      <c r="Q1261">
        <v>0</v>
      </c>
    </row>
    <row r="1262" spans="1:17" x14ac:dyDescent="0.2">
      <c r="A1262" t="s">
        <v>18285</v>
      </c>
      <c r="B1262" t="s">
        <v>86</v>
      </c>
      <c r="C1262" t="s">
        <v>141</v>
      </c>
      <c r="D1262" t="s">
        <v>17029</v>
      </c>
      <c r="E1262" t="s">
        <v>81</v>
      </c>
      <c r="F1262" t="s">
        <v>4873</v>
      </c>
      <c r="G1262">
        <v>0</v>
      </c>
      <c r="H1262">
        <v>0</v>
      </c>
      <c r="I1262">
        <v>0</v>
      </c>
      <c r="J1262">
        <v>0</v>
      </c>
      <c r="K1262">
        <v>0</v>
      </c>
      <c r="L1262">
        <v>0</v>
      </c>
      <c r="M1262">
        <v>0</v>
      </c>
      <c r="N1262">
        <v>6</v>
      </c>
      <c r="O1262">
        <v>5</v>
      </c>
      <c r="P1262">
        <v>1</v>
      </c>
      <c r="Q1262">
        <v>0</v>
      </c>
    </row>
    <row r="1263" spans="1:17" x14ac:dyDescent="0.2">
      <c r="A1263" t="s">
        <v>18286</v>
      </c>
      <c r="B1263" t="s">
        <v>86</v>
      </c>
      <c r="C1263" t="s">
        <v>141</v>
      </c>
      <c r="D1263" t="s">
        <v>17029</v>
      </c>
      <c r="E1263" t="s">
        <v>81</v>
      </c>
      <c r="F1263" t="s">
        <v>17019</v>
      </c>
      <c r="G1263">
        <v>9</v>
      </c>
      <c r="H1263">
        <v>0</v>
      </c>
      <c r="I1263">
        <v>0</v>
      </c>
      <c r="J1263">
        <v>0</v>
      </c>
      <c r="K1263">
        <v>0</v>
      </c>
      <c r="L1263">
        <v>0</v>
      </c>
      <c r="M1263">
        <v>0</v>
      </c>
      <c r="N1263">
        <v>0</v>
      </c>
      <c r="O1263">
        <v>0</v>
      </c>
      <c r="P1263">
        <v>0</v>
      </c>
      <c r="Q1263">
        <v>0</v>
      </c>
    </row>
    <row r="1264" spans="1:17" x14ac:dyDescent="0.2">
      <c r="A1264" t="s">
        <v>18287</v>
      </c>
      <c r="B1264" t="s">
        <v>86</v>
      </c>
      <c r="C1264" t="s">
        <v>141</v>
      </c>
      <c r="D1264" t="s">
        <v>17021</v>
      </c>
      <c r="E1264" t="s">
        <v>81</v>
      </c>
      <c r="F1264" t="s">
        <v>17022</v>
      </c>
      <c r="G1264">
        <v>0</v>
      </c>
      <c r="H1264">
        <v>0</v>
      </c>
      <c r="I1264">
        <v>0</v>
      </c>
      <c r="J1264">
        <v>0</v>
      </c>
      <c r="K1264">
        <v>0</v>
      </c>
      <c r="L1264">
        <v>0</v>
      </c>
      <c r="M1264">
        <v>0</v>
      </c>
      <c r="N1264">
        <v>1</v>
      </c>
      <c r="O1264">
        <v>1</v>
      </c>
      <c r="P1264">
        <v>0</v>
      </c>
      <c r="Q1264">
        <v>0</v>
      </c>
    </row>
    <row r="1265" spans="1:17" x14ac:dyDescent="0.2">
      <c r="A1265" t="s">
        <v>18288</v>
      </c>
      <c r="B1265" t="s">
        <v>86</v>
      </c>
      <c r="C1265" t="s">
        <v>141</v>
      </c>
      <c r="D1265" t="s">
        <v>17021</v>
      </c>
      <c r="E1265" t="s">
        <v>81</v>
      </c>
      <c r="F1265" t="s">
        <v>17019</v>
      </c>
      <c r="G1265">
        <v>1</v>
      </c>
      <c r="H1265">
        <v>0</v>
      </c>
      <c r="I1265">
        <v>0</v>
      </c>
      <c r="J1265">
        <v>0</v>
      </c>
      <c r="K1265">
        <v>0</v>
      </c>
      <c r="L1265">
        <v>0</v>
      </c>
      <c r="M1265">
        <v>0</v>
      </c>
      <c r="N1265">
        <v>0</v>
      </c>
      <c r="O1265">
        <v>0</v>
      </c>
      <c r="P1265">
        <v>0</v>
      </c>
      <c r="Q1265">
        <v>0</v>
      </c>
    </row>
    <row r="1266" spans="1:17" x14ac:dyDescent="0.2">
      <c r="A1266" t="s">
        <v>18289</v>
      </c>
      <c r="B1266" t="s">
        <v>86</v>
      </c>
      <c r="C1266" t="s">
        <v>141</v>
      </c>
      <c r="D1266" t="s">
        <v>17025</v>
      </c>
      <c r="E1266" t="s">
        <v>79</v>
      </c>
      <c r="F1266" t="s">
        <v>17019</v>
      </c>
      <c r="G1266">
        <v>1</v>
      </c>
      <c r="H1266">
        <v>0</v>
      </c>
      <c r="I1266">
        <v>0</v>
      </c>
      <c r="J1266">
        <v>0</v>
      </c>
      <c r="K1266">
        <v>0</v>
      </c>
      <c r="L1266">
        <v>0</v>
      </c>
      <c r="M1266">
        <v>0</v>
      </c>
      <c r="N1266">
        <v>0</v>
      </c>
      <c r="O1266">
        <v>0</v>
      </c>
      <c r="P1266">
        <v>0</v>
      </c>
      <c r="Q1266">
        <v>0</v>
      </c>
    </row>
    <row r="1267" spans="1:17" x14ac:dyDescent="0.2">
      <c r="A1267" t="s">
        <v>18290</v>
      </c>
      <c r="B1267" t="s">
        <v>86</v>
      </c>
      <c r="C1267" t="s">
        <v>142</v>
      </c>
      <c r="D1267" t="s">
        <v>17029</v>
      </c>
      <c r="E1267" t="s">
        <v>79</v>
      </c>
      <c r="F1267" t="s">
        <v>4875</v>
      </c>
      <c r="G1267">
        <v>0</v>
      </c>
      <c r="H1267">
        <v>15</v>
      </c>
      <c r="I1267">
        <v>3</v>
      </c>
      <c r="J1267">
        <v>10</v>
      </c>
      <c r="K1267">
        <v>2</v>
      </c>
      <c r="L1267">
        <v>0</v>
      </c>
      <c r="M1267">
        <v>0</v>
      </c>
      <c r="N1267">
        <v>0</v>
      </c>
      <c r="O1267">
        <v>0</v>
      </c>
      <c r="P1267">
        <v>0</v>
      </c>
      <c r="Q1267">
        <v>0</v>
      </c>
    </row>
    <row r="1268" spans="1:17" x14ac:dyDescent="0.2">
      <c r="A1268" t="s">
        <v>18291</v>
      </c>
      <c r="B1268" t="s">
        <v>86</v>
      </c>
      <c r="C1268" t="s">
        <v>142</v>
      </c>
      <c r="D1268" t="s">
        <v>17029</v>
      </c>
      <c r="E1268" t="s">
        <v>79</v>
      </c>
      <c r="F1268" t="s">
        <v>4877</v>
      </c>
      <c r="G1268">
        <v>0</v>
      </c>
      <c r="H1268">
        <v>15</v>
      </c>
      <c r="I1268">
        <v>2</v>
      </c>
      <c r="J1268">
        <v>11</v>
      </c>
      <c r="K1268">
        <v>2</v>
      </c>
      <c r="L1268">
        <v>0</v>
      </c>
      <c r="M1268">
        <v>0</v>
      </c>
      <c r="N1268">
        <v>0</v>
      </c>
      <c r="O1268">
        <v>0</v>
      </c>
      <c r="P1268">
        <v>0</v>
      </c>
      <c r="Q1268">
        <v>0</v>
      </c>
    </row>
    <row r="1269" spans="1:17" x14ac:dyDescent="0.2">
      <c r="A1269" t="s">
        <v>18292</v>
      </c>
      <c r="B1269" t="s">
        <v>86</v>
      </c>
      <c r="C1269" t="s">
        <v>142</v>
      </c>
      <c r="D1269" t="s">
        <v>17029</v>
      </c>
      <c r="E1269" t="s">
        <v>79</v>
      </c>
      <c r="F1269" t="s">
        <v>4879</v>
      </c>
      <c r="G1269">
        <v>0</v>
      </c>
      <c r="H1269">
        <v>0</v>
      </c>
      <c r="I1269">
        <v>0</v>
      </c>
      <c r="J1269">
        <v>0</v>
      </c>
      <c r="K1269">
        <v>0</v>
      </c>
      <c r="L1269">
        <v>0</v>
      </c>
      <c r="M1269">
        <v>15</v>
      </c>
      <c r="N1269">
        <v>0</v>
      </c>
      <c r="O1269">
        <v>0</v>
      </c>
      <c r="P1269">
        <v>0</v>
      </c>
      <c r="Q1269">
        <v>0</v>
      </c>
    </row>
    <row r="1270" spans="1:17" x14ac:dyDescent="0.2">
      <c r="A1270" t="s">
        <v>18293</v>
      </c>
      <c r="B1270" t="s">
        <v>86</v>
      </c>
      <c r="C1270" t="s">
        <v>142</v>
      </c>
      <c r="D1270" t="s">
        <v>17029</v>
      </c>
      <c r="E1270" t="s">
        <v>79</v>
      </c>
      <c r="F1270" t="s">
        <v>4881</v>
      </c>
      <c r="G1270">
        <v>0</v>
      </c>
      <c r="H1270">
        <v>15</v>
      </c>
      <c r="I1270">
        <v>2</v>
      </c>
      <c r="J1270">
        <v>11</v>
      </c>
      <c r="K1270">
        <v>2</v>
      </c>
      <c r="L1270">
        <v>0</v>
      </c>
      <c r="M1270">
        <v>0</v>
      </c>
      <c r="N1270">
        <v>0</v>
      </c>
      <c r="O1270">
        <v>0</v>
      </c>
      <c r="P1270">
        <v>0</v>
      </c>
      <c r="Q1270">
        <v>0</v>
      </c>
    </row>
    <row r="1271" spans="1:17" x14ac:dyDescent="0.2">
      <c r="A1271" t="s">
        <v>18294</v>
      </c>
      <c r="B1271" t="s">
        <v>86</v>
      </c>
      <c r="C1271" t="s">
        <v>142</v>
      </c>
      <c r="D1271" t="s">
        <v>17029</v>
      </c>
      <c r="E1271" t="s">
        <v>79</v>
      </c>
      <c r="F1271" t="s">
        <v>4883</v>
      </c>
      <c r="G1271">
        <v>0</v>
      </c>
      <c r="H1271">
        <v>15</v>
      </c>
      <c r="I1271">
        <v>3</v>
      </c>
      <c r="J1271">
        <v>11</v>
      </c>
      <c r="K1271">
        <v>1</v>
      </c>
      <c r="L1271">
        <v>0</v>
      </c>
      <c r="M1271">
        <v>0</v>
      </c>
      <c r="N1271">
        <v>0</v>
      </c>
      <c r="O1271">
        <v>0</v>
      </c>
      <c r="P1271">
        <v>0</v>
      </c>
      <c r="Q1271">
        <v>0</v>
      </c>
    </row>
    <row r="1272" spans="1:17" x14ac:dyDescent="0.2">
      <c r="A1272" t="s">
        <v>18295</v>
      </c>
      <c r="B1272" t="s">
        <v>86</v>
      </c>
      <c r="C1272" t="s">
        <v>142</v>
      </c>
      <c r="D1272" t="s">
        <v>17029</v>
      </c>
      <c r="E1272" t="s">
        <v>79</v>
      </c>
      <c r="F1272" t="s">
        <v>4885</v>
      </c>
      <c r="G1272">
        <v>0</v>
      </c>
      <c r="H1272">
        <v>0</v>
      </c>
      <c r="I1272">
        <v>0</v>
      </c>
      <c r="J1272">
        <v>0</v>
      </c>
      <c r="K1272">
        <v>0</v>
      </c>
      <c r="L1272">
        <v>0</v>
      </c>
      <c r="M1272">
        <v>15</v>
      </c>
      <c r="N1272">
        <v>0</v>
      </c>
      <c r="O1272">
        <v>0</v>
      </c>
      <c r="P1272">
        <v>0</v>
      </c>
      <c r="Q1272">
        <v>0</v>
      </c>
    </row>
    <row r="1273" spans="1:17" x14ac:dyDescent="0.2">
      <c r="A1273" t="s">
        <v>18296</v>
      </c>
      <c r="B1273" t="s">
        <v>86</v>
      </c>
      <c r="C1273" t="s">
        <v>142</v>
      </c>
      <c r="D1273" t="s">
        <v>17029</v>
      </c>
      <c r="E1273" t="s">
        <v>79</v>
      </c>
      <c r="F1273" t="s">
        <v>4887</v>
      </c>
      <c r="G1273">
        <v>0</v>
      </c>
      <c r="H1273">
        <v>15</v>
      </c>
      <c r="I1273">
        <v>2</v>
      </c>
      <c r="J1273">
        <v>11</v>
      </c>
      <c r="K1273">
        <v>2</v>
      </c>
      <c r="L1273">
        <v>0</v>
      </c>
      <c r="M1273">
        <v>0</v>
      </c>
      <c r="N1273">
        <v>0</v>
      </c>
      <c r="O1273">
        <v>0</v>
      </c>
      <c r="P1273">
        <v>0</v>
      </c>
      <c r="Q1273">
        <v>0</v>
      </c>
    </row>
    <row r="1274" spans="1:17" x14ac:dyDescent="0.2">
      <c r="A1274" t="s">
        <v>18297</v>
      </c>
      <c r="B1274" t="s">
        <v>86</v>
      </c>
      <c r="C1274" t="s">
        <v>142</v>
      </c>
      <c r="D1274" t="s">
        <v>17029</v>
      </c>
      <c r="E1274" t="s">
        <v>79</v>
      </c>
      <c r="F1274" t="s">
        <v>4889</v>
      </c>
      <c r="G1274">
        <v>0</v>
      </c>
      <c r="H1274">
        <v>0</v>
      </c>
      <c r="I1274">
        <v>0</v>
      </c>
      <c r="J1274">
        <v>0</v>
      </c>
      <c r="K1274">
        <v>0</v>
      </c>
      <c r="L1274">
        <v>0</v>
      </c>
      <c r="M1274">
        <v>15</v>
      </c>
      <c r="N1274">
        <v>0</v>
      </c>
      <c r="O1274">
        <v>0</v>
      </c>
      <c r="P1274">
        <v>0</v>
      </c>
      <c r="Q1274">
        <v>0</v>
      </c>
    </row>
    <row r="1275" spans="1:17" x14ac:dyDescent="0.2">
      <c r="A1275" t="s">
        <v>18298</v>
      </c>
      <c r="B1275" t="s">
        <v>86</v>
      </c>
      <c r="C1275" t="s">
        <v>142</v>
      </c>
      <c r="D1275" t="s">
        <v>17029</v>
      </c>
      <c r="E1275" t="s">
        <v>79</v>
      </c>
      <c r="F1275" t="s">
        <v>4871</v>
      </c>
      <c r="G1275">
        <v>0</v>
      </c>
      <c r="H1275">
        <v>0</v>
      </c>
      <c r="I1275">
        <v>0</v>
      </c>
      <c r="J1275">
        <v>0</v>
      </c>
      <c r="K1275">
        <v>0</v>
      </c>
      <c r="L1275">
        <v>0</v>
      </c>
      <c r="M1275">
        <v>0</v>
      </c>
      <c r="N1275">
        <v>15</v>
      </c>
      <c r="O1275">
        <v>15</v>
      </c>
      <c r="P1275">
        <v>0</v>
      </c>
      <c r="Q1275">
        <v>0</v>
      </c>
    </row>
    <row r="1276" spans="1:17" x14ac:dyDescent="0.2">
      <c r="A1276" t="s">
        <v>18299</v>
      </c>
      <c r="B1276" t="s">
        <v>86</v>
      </c>
      <c r="C1276" t="s">
        <v>142</v>
      </c>
      <c r="D1276" t="s">
        <v>17029</v>
      </c>
      <c r="E1276" t="s">
        <v>79</v>
      </c>
      <c r="F1276" t="s">
        <v>4873</v>
      </c>
      <c r="G1276">
        <v>0</v>
      </c>
      <c r="H1276">
        <v>0</v>
      </c>
      <c r="I1276">
        <v>0</v>
      </c>
      <c r="J1276">
        <v>0</v>
      </c>
      <c r="K1276">
        <v>0</v>
      </c>
      <c r="L1276">
        <v>0</v>
      </c>
      <c r="M1276">
        <v>0</v>
      </c>
      <c r="N1276">
        <v>15</v>
      </c>
      <c r="O1276">
        <v>15</v>
      </c>
      <c r="P1276">
        <v>0</v>
      </c>
      <c r="Q1276">
        <v>0</v>
      </c>
    </row>
    <row r="1277" spans="1:17" x14ac:dyDescent="0.2">
      <c r="A1277" t="s">
        <v>18300</v>
      </c>
      <c r="B1277" t="s">
        <v>86</v>
      </c>
      <c r="C1277" t="s">
        <v>142</v>
      </c>
      <c r="D1277" t="s">
        <v>17029</v>
      </c>
      <c r="E1277" t="s">
        <v>79</v>
      </c>
      <c r="F1277" t="s">
        <v>17019</v>
      </c>
      <c r="G1277">
        <v>15</v>
      </c>
      <c r="H1277">
        <v>0</v>
      </c>
      <c r="I1277">
        <v>0</v>
      </c>
      <c r="J1277">
        <v>0</v>
      </c>
      <c r="K1277">
        <v>0</v>
      </c>
      <c r="L1277">
        <v>0</v>
      </c>
      <c r="M1277">
        <v>0</v>
      </c>
      <c r="N1277">
        <v>0</v>
      </c>
      <c r="O1277">
        <v>0</v>
      </c>
      <c r="P1277">
        <v>0</v>
      </c>
      <c r="Q1277">
        <v>0</v>
      </c>
    </row>
    <row r="1278" spans="1:17" x14ac:dyDescent="0.2">
      <c r="A1278" t="s">
        <v>18301</v>
      </c>
      <c r="B1278" t="s">
        <v>86</v>
      </c>
      <c r="C1278" t="s">
        <v>142</v>
      </c>
      <c r="D1278" t="s">
        <v>17029</v>
      </c>
      <c r="E1278" t="s">
        <v>81</v>
      </c>
      <c r="F1278" t="s">
        <v>4875</v>
      </c>
      <c r="G1278">
        <v>0</v>
      </c>
      <c r="H1278">
        <v>20</v>
      </c>
      <c r="I1278">
        <v>1</v>
      </c>
      <c r="J1278">
        <v>16</v>
      </c>
      <c r="K1278">
        <v>2</v>
      </c>
      <c r="L1278">
        <v>1</v>
      </c>
      <c r="M1278">
        <v>0</v>
      </c>
      <c r="N1278">
        <v>0</v>
      </c>
      <c r="O1278">
        <v>0</v>
      </c>
      <c r="P1278">
        <v>0</v>
      </c>
      <c r="Q1278">
        <v>0</v>
      </c>
    </row>
    <row r="1279" spans="1:17" x14ac:dyDescent="0.2">
      <c r="A1279" t="s">
        <v>18302</v>
      </c>
      <c r="B1279" t="s">
        <v>86</v>
      </c>
      <c r="C1279" t="s">
        <v>142</v>
      </c>
      <c r="D1279" t="s">
        <v>17029</v>
      </c>
      <c r="E1279" t="s">
        <v>81</v>
      </c>
      <c r="F1279" t="s">
        <v>4877</v>
      </c>
      <c r="G1279">
        <v>0</v>
      </c>
      <c r="H1279">
        <v>20</v>
      </c>
      <c r="I1279">
        <v>0</v>
      </c>
      <c r="J1279">
        <v>16</v>
      </c>
      <c r="K1279">
        <v>2</v>
      </c>
      <c r="L1279">
        <v>2</v>
      </c>
      <c r="M1279">
        <v>0</v>
      </c>
      <c r="N1279">
        <v>0</v>
      </c>
      <c r="O1279">
        <v>0</v>
      </c>
      <c r="P1279">
        <v>0</v>
      </c>
      <c r="Q1279">
        <v>0</v>
      </c>
    </row>
    <row r="1280" spans="1:17" x14ac:dyDescent="0.2">
      <c r="A1280" t="s">
        <v>18303</v>
      </c>
      <c r="B1280" t="s">
        <v>86</v>
      </c>
      <c r="C1280" t="s">
        <v>142</v>
      </c>
      <c r="D1280" t="s">
        <v>17029</v>
      </c>
      <c r="E1280" t="s">
        <v>81</v>
      </c>
      <c r="F1280" t="s">
        <v>4879</v>
      </c>
      <c r="G1280">
        <v>0</v>
      </c>
      <c r="H1280">
        <v>0</v>
      </c>
      <c r="I1280">
        <v>0</v>
      </c>
      <c r="J1280">
        <v>0</v>
      </c>
      <c r="K1280">
        <v>0</v>
      </c>
      <c r="L1280">
        <v>0</v>
      </c>
      <c r="M1280">
        <v>20</v>
      </c>
      <c r="N1280">
        <v>0</v>
      </c>
      <c r="O1280">
        <v>0</v>
      </c>
      <c r="P1280">
        <v>0</v>
      </c>
      <c r="Q1280">
        <v>0</v>
      </c>
    </row>
    <row r="1281" spans="1:17" x14ac:dyDescent="0.2">
      <c r="A1281" t="s">
        <v>18304</v>
      </c>
      <c r="B1281" t="s">
        <v>86</v>
      </c>
      <c r="C1281" t="s">
        <v>142</v>
      </c>
      <c r="D1281" t="s">
        <v>17029</v>
      </c>
      <c r="E1281" t="s">
        <v>81</v>
      </c>
      <c r="F1281" t="s">
        <v>4881</v>
      </c>
      <c r="G1281">
        <v>0</v>
      </c>
      <c r="H1281">
        <v>20</v>
      </c>
      <c r="I1281">
        <v>0</v>
      </c>
      <c r="J1281">
        <v>16</v>
      </c>
      <c r="K1281">
        <v>2</v>
      </c>
      <c r="L1281">
        <v>2</v>
      </c>
      <c r="M1281">
        <v>0</v>
      </c>
      <c r="N1281">
        <v>0</v>
      </c>
      <c r="O1281">
        <v>0</v>
      </c>
      <c r="P1281">
        <v>0</v>
      </c>
      <c r="Q1281">
        <v>0</v>
      </c>
    </row>
    <row r="1282" spans="1:17" x14ac:dyDescent="0.2">
      <c r="A1282" t="s">
        <v>18305</v>
      </c>
      <c r="B1282" t="s">
        <v>86</v>
      </c>
      <c r="C1282" t="s">
        <v>142</v>
      </c>
      <c r="D1282" t="s">
        <v>17029</v>
      </c>
      <c r="E1282" t="s">
        <v>81</v>
      </c>
      <c r="F1282" t="s">
        <v>4883</v>
      </c>
      <c r="G1282">
        <v>0</v>
      </c>
      <c r="H1282">
        <v>20</v>
      </c>
      <c r="I1282">
        <v>1</v>
      </c>
      <c r="J1282">
        <v>15</v>
      </c>
      <c r="K1282">
        <v>2</v>
      </c>
      <c r="L1282">
        <v>2</v>
      </c>
      <c r="M1282">
        <v>0</v>
      </c>
      <c r="N1282">
        <v>0</v>
      </c>
      <c r="O1282">
        <v>0</v>
      </c>
      <c r="P1282">
        <v>0</v>
      </c>
      <c r="Q1282">
        <v>0</v>
      </c>
    </row>
    <row r="1283" spans="1:17" x14ac:dyDescent="0.2">
      <c r="A1283" t="s">
        <v>18306</v>
      </c>
      <c r="B1283" t="s">
        <v>86</v>
      </c>
      <c r="C1283" t="s">
        <v>142</v>
      </c>
      <c r="D1283" t="s">
        <v>17029</v>
      </c>
      <c r="E1283" t="s">
        <v>81</v>
      </c>
      <c r="F1283" t="s">
        <v>4885</v>
      </c>
      <c r="G1283">
        <v>0</v>
      </c>
      <c r="H1283">
        <v>0</v>
      </c>
      <c r="I1283">
        <v>0</v>
      </c>
      <c r="J1283">
        <v>0</v>
      </c>
      <c r="K1283">
        <v>0</v>
      </c>
      <c r="L1283">
        <v>0</v>
      </c>
      <c r="M1283">
        <v>20</v>
      </c>
      <c r="N1283">
        <v>0</v>
      </c>
      <c r="O1283">
        <v>0</v>
      </c>
      <c r="P1283">
        <v>0</v>
      </c>
      <c r="Q1283">
        <v>0</v>
      </c>
    </row>
    <row r="1284" spans="1:17" x14ac:dyDescent="0.2">
      <c r="A1284" t="s">
        <v>18307</v>
      </c>
      <c r="B1284" t="s">
        <v>86</v>
      </c>
      <c r="C1284" t="s">
        <v>142</v>
      </c>
      <c r="D1284" t="s">
        <v>17029</v>
      </c>
      <c r="E1284" t="s">
        <v>81</v>
      </c>
      <c r="F1284" t="s">
        <v>4887</v>
      </c>
      <c r="G1284">
        <v>0</v>
      </c>
      <c r="H1284">
        <v>20</v>
      </c>
      <c r="I1284">
        <v>0</v>
      </c>
      <c r="J1284">
        <v>17</v>
      </c>
      <c r="K1284">
        <v>2</v>
      </c>
      <c r="L1284">
        <v>1</v>
      </c>
      <c r="M1284">
        <v>0</v>
      </c>
      <c r="N1284">
        <v>0</v>
      </c>
      <c r="O1284">
        <v>0</v>
      </c>
      <c r="P1284">
        <v>0</v>
      </c>
      <c r="Q1284">
        <v>0</v>
      </c>
    </row>
    <row r="1285" spans="1:17" x14ac:dyDescent="0.2">
      <c r="A1285" t="s">
        <v>18308</v>
      </c>
      <c r="B1285" t="s">
        <v>86</v>
      </c>
      <c r="C1285" t="s">
        <v>142</v>
      </c>
      <c r="D1285" t="s">
        <v>17029</v>
      </c>
      <c r="E1285" t="s">
        <v>81</v>
      </c>
      <c r="F1285" t="s">
        <v>4889</v>
      </c>
      <c r="G1285">
        <v>0</v>
      </c>
      <c r="H1285">
        <v>0</v>
      </c>
      <c r="I1285">
        <v>0</v>
      </c>
      <c r="J1285">
        <v>0</v>
      </c>
      <c r="K1285">
        <v>0</v>
      </c>
      <c r="L1285">
        <v>0</v>
      </c>
      <c r="M1285">
        <v>20</v>
      </c>
      <c r="N1285">
        <v>0</v>
      </c>
      <c r="O1285">
        <v>0</v>
      </c>
      <c r="P1285">
        <v>0</v>
      </c>
      <c r="Q1285">
        <v>0</v>
      </c>
    </row>
    <row r="1286" spans="1:17" x14ac:dyDescent="0.2">
      <c r="A1286" t="s">
        <v>18309</v>
      </c>
      <c r="B1286" t="s">
        <v>86</v>
      </c>
      <c r="C1286" t="s">
        <v>142</v>
      </c>
      <c r="D1286" t="s">
        <v>17029</v>
      </c>
      <c r="E1286" t="s">
        <v>81</v>
      </c>
      <c r="F1286" t="s">
        <v>4871</v>
      </c>
      <c r="G1286">
        <v>0</v>
      </c>
      <c r="H1286">
        <v>0</v>
      </c>
      <c r="I1286">
        <v>0</v>
      </c>
      <c r="J1286">
        <v>0</v>
      </c>
      <c r="K1286">
        <v>0</v>
      </c>
      <c r="L1286">
        <v>0</v>
      </c>
      <c r="M1286">
        <v>0</v>
      </c>
      <c r="N1286">
        <v>20</v>
      </c>
      <c r="O1286">
        <v>17</v>
      </c>
      <c r="P1286">
        <v>3</v>
      </c>
      <c r="Q1286">
        <v>0</v>
      </c>
    </row>
    <row r="1287" spans="1:17" x14ac:dyDescent="0.2">
      <c r="A1287" t="s">
        <v>18310</v>
      </c>
      <c r="B1287" t="s">
        <v>86</v>
      </c>
      <c r="C1287" t="s">
        <v>142</v>
      </c>
      <c r="D1287" t="s">
        <v>17029</v>
      </c>
      <c r="E1287" t="s">
        <v>81</v>
      </c>
      <c r="F1287" t="s">
        <v>4873</v>
      </c>
      <c r="G1287">
        <v>0</v>
      </c>
      <c r="H1287">
        <v>0</v>
      </c>
      <c r="I1287">
        <v>0</v>
      </c>
      <c r="J1287">
        <v>0</v>
      </c>
      <c r="K1287">
        <v>0</v>
      </c>
      <c r="L1287">
        <v>0</v>
      </c>
      <c r="M1287">
        <v>0</v>
      </c>
      <c r="N1287">
        <v>18</v>
      </c>
      <c r="O1287">
        <v>15</v>
      </c>
      <c r="P1287">
        <v>3</v>
      </c>
      <c r="Q1287">
        <v>0</v>
      </c>
    </row>
    <row r="1288" spans="1:17" x14ac:dyDescent="0.2">
      <c r="A1288" t="s">
        <v>18311</v>
      </c>
      <c r="B1288" t="s">
        <v>86</v>
      </c>
      <c r="C1288" t="s">
        <v>142</v>
      </c>
      <c r="D1288" t="s">
        <v>17029</v>
      </c>
      <c r="E1288" t="s">
        <v>81</v>
      </c>
      <c r="F1288" t="s">
        <v>17019</v>
      </c>
      <c r="G1288">
        <v>20</v>
      </c>
      <c r="H1288">
        <v>0</v>
      </c>
      <c r="I1288">
        <v>0</v>
      </c>
      <c r="J1288">
        <v>0</v>
      </c>
      <c r="K1288">
        <v>0</v>
      </c>
      <c r="L1288">
        <v>0</v>
      </c>
      <c r="M1288">
        <v>0</v>
      </c>
      <c r="N1288">
        <v>0</v>
      </c>
      <c r="O1288">
        <v>0</v>
      </c>
      <c r="P1288">
        <v>0</v>
      </c>
      <c r="Q1288">
        <v>0</v>
      </c>
    </row>
    <row r="1289" spans="1:17" x14ac:dyDescent="0.2">
      <c r="A1289" t="s">
        <v>18312</v>
      </c>
      <c r="B1289" t="s">
        <v>86</v>
      </c>
      <c r="C1289" t="s">
        <v>142</v>
      </c>
      <c r="D1289" t="s">
        <v>17021</v>
      </c>
      <c r="E1289" t="s">
        <v>79</v>
      </c>
      <c r="F1289" t="s">
        <v>17022</v>
      </c>
      <c r="G1289">
        <v>0</v>
      </c>
      <c r="H1289">
        <v>0</v>
      </c>
      <c r="I1289">
        <v>0</v>
      </c>
      <c r="J1289">
        <v>0</v>
      </c>
      <c r="K1289">
        <v>0</v>
      </c>
      <c r="L1289">
        <v>0</v>
      </c>
      <c r="M1289">
        <v>0</v>
      </c>
      <c r="N1289">
        <v>2</v>
      </c>
      <c r="O1289">
        <v>2</v>
      </c>
      <c r="P1289">
        <v>0</v>
      </c>
      <c r="Q1289">
        <v>0</v>
      </c>
    </row>
    <row r="1290" spans="1:17" x14ac:dyDescent="0.2">
      <c r="A1290" t="s">
        <v>18313</v>
      </c>
      <c r="B1290" t="s">
        <v>86</v>
      </c>
      <c r="C1290" t="s">
        <v>142</v>
      </c>
      <c r="D1290" t="s">
        <v>17021</v>
      </c>
      <c r="E1290" t="s">
        <v>79</v>
      </c>
      <c r="F1290" t="s">
        <v>17019</v>
      </c>
      <c r="G1290">
        <v>2</v>
      </c>
      <c r="H1290">
        <v>0</v>
      </c>
      <c r="I1290">
        <v>0</v>
      </c>
      <c r="J1290">
        <v>0</v>
      </c>
      <c r="K1290">
        <v>0</v>
      </c>
      <c r="L1290">
        <v>0</v>
      </c>
      <c r="M1290">
        <v>0</v>
      </c>
      <c r="N1290">
        <v>0</v>
      </c>
      <c r="O1290">
        <v>0</v>
      </c>
      <c r="P1290">
        <v>0</v>
      </c>
      <c r="Q1290">
        <v>0</v>
      </c>
    </row>
    <row r="1291" spans="1:17" x14ac:dyDescent="0.2">
      <c r="A1291" t="s">
        <v>18314</v>
      </c>
      <c r="B1291" t="s">
        <v>86</v>
      </c>
      <c r="C1291" t="s">
        <v>142</v>
      </c>
      <c r="D1291" t="s">
        <v>17021</v>
      </c>
      <c r="E1291" t="s">
        <v>81</v>
      </c>
      <c r="F1291" t="s">
        <v>17022</v>
      </c>
      <c r="G1291">
        <v>0</v>
      </c>
      <c r="H1291">
        <v>0</v>
      </c>
      <c r="I1291">
        <v>0</v>
      </c>
      <c r="J1291">
        <v>0</v>
      </c>
      <c r="K1291">
        <v>0</v>
      </c>
      <c r="L1291">
        <v>0</v>
      </c>
      <c r="M1291">
        <v>0</v>
      </c>
      <c r="N1291">
        <v>4</v>
      </c>
      <c r="O1291">
        <v>2</v>
      </c>
      <c r="P1291">
        <v>1</v>
      </c>
      <c r="Q1291">
        <v>1</v>
      </c>
    </row>
    <row r="1292" spans="1:17" x14ac:dyDescent="0.2">
      <c r="A1292" t="s">
        <v>18315</v>
      </c>
      <c r="B1292" t="s">
        <v>86</v>
      </c>
      <c r="C1292" t="s">
        <v>142</v>
      </c>
      <c r="D1292" t="s">
        <v>17021</v>
      </c>
      <c r="E1292" t="s">
        <v>81</v>
      </c>
      <c r="F1292" t="s">
        <v>17019</v>
      </c>
      <c r="G1292">
        <v>4</v>
      </c>
      <c r="H1292">
        <v>0</v>
      </c>
      <c r="I1292">
        <v>0</v>
      </c>
      <c r="J1292">
        <v>0</v>
      </c>
      <c r="K1292">
        <v>0</v>
      </c>
      <c r="L1292">
        <v>0</v>
      </c>
      <c r="M1292">
        <v>0</v>
      </c>
      <c r="N1292">
        <v>0</v>
      </c>
      <c r="O1292">
        <v>0</v>
      </c>
      <c r="P1292">
        <v>0</v>
      </c>
      <c r="Q1292">
        <v>0</v>
      </c>
    </row>
    <row r="1293" spans="1:17" x14ac:dyDescent="0.2">
      <c r="A1293" t="s">
        <v>18316</v>
      </c>
      <c r="B1293" t="s">
        <v>86</v>
      </c>
      <c r="C1293" t="s">
        <v>142</v>
      </c>
      <c r="D1293" t="s">
        <v>17025</v>
      </c>
      <c r="E1293" t="s">
        <v>81</v>
      </c>
      <c r="F1293" t="s">
        <v>17019</v>
      </c>
      <c r="G1293">
        <v>1</v>
      </c>
      <c r="H1293">
        <v>0</v>
      </c>
      <c r="I1293">
        <v>0</v>
      </c>
      <c r="J1293">
        <v>0</v>
      </c>
      <c r="K1293">
        <v>0</v>
      </c>
      <c r="L1293">
        <v>0</v>
      </c>
      <c r="M1293">
        <v>0</v>
      </c>
      <c r="N1293">
        <v>0</v>
      </c>
      <c r="O1293">
        <v>0</v>
      </c>
      <c r="P1293">
        <v>0</v>
      </c>
      <c r="Q1293">
        <v>0</v>
      </c>
    </row>
    <row r="1294" spans="1:17" x14ac:dyDescent="0.2">
      <c r="A1294" t="s">
        <v>18317</v>
      </c>
      <c r="B1294" t="s">
        <v>86</v>
      </c>
      <c r="C1294" t="s">
        <v>143</v>
      </c>
      <c r="D1294" t="s">
        <v>17027</v>
      </c>
      <c r="E1294" t="s">
        <v>81</v>
      </c>
      <c r="F1294" t="s">
        <v>17019</v>
      </c>
      <c r="G1294">
        <v>1</v>
      </c>
      <c r="H1294">
        <v>0</v>
      </c>
      <c r="I1294">
        <v>0</v>
      </c>
      <c r="J1294">
        <v>0</v>
      </c>
      <c r="K1294">
        <v>0</v>
      </c>
      <c r="L1294">
        <v>0</v>
      </c>
      <c r="M1294">
        <v>0</v>
      </c>
      <c r="N1294">
        <v>0</v>
      </c>
      <c r="O1294">
        <v>0</v>
      </c>
      <c r="P1294">
        <v>0</v>
      </c>
      <c r="Q1294">
        <v>0</v>
      </c>
    </row>
    <row r="1295" spans="1:17" x14ac:dyDescent="0.2">
      <c r="A1295" t="s">
        <v>18318</v>
      </c>
      <c r="B1295" t="s">
        <v>86</v>
      </c>
      <c r="C1295" t="s">
        <v>143</v>
      </c>
      <c r="D1295" t="s">
        <v>17029</v>
      </c>
      <c r="E1295" t="s">
        <v>79</v>
      </c>
      <c r="F1295" t="s">
        <v>4875</v>
      </c>
      <c r="G1295">
        <v>0</v>
      </c>
      <c r="H1295">
        <v>19</v>
      </c>
      <c r="I1295">
        <v>1</v>
      </c>
      <c r="J1295">
        <v>16</v>
      </c>
      <c r="K1295">
        <v>1</v>
      </c>
      <c r="L1295">
        <v>1</v>
      </c>
      <c r="M1295">
        <v>0</v>
      </c>
      <c r="N1295">
        <v>0</v>
      </c>
      <c r="O1295">
        <v>0</v>
      </c>
      <c r="P1295">
        <v>0</v>
      </c>
      <c r="Q1295">
        <v>0</v>
      </c>
    </row>
    <row r="1296" spans="1:17" x14ac:dyDescent="0.2">
      <c r="A1296" t="s">
        <v>18319</v>
      </c>
      <c r="B1296" t="s">
        <v>86</v>
      </c>
      <c r="C1296" t="s">
        <v>143</v>
      </c>
      <c r="D1296" t="s">
        <v>17029</v>
      </c>
      <c r="E1296" t="s">
        <v>79</v>
      </c>
      <c r="F1296" t="s">
        <v>4877</v>
      </c>
      <c r="G1296">
        <v>0</v>
      </c>
      <c r="H1296">
        <v>19</v>
      </c>
      <c r="I1296">
        <v>1</v>
      </c>
      <c r="J1296">
        <v>14</v>
      </c>
      <c r="K1296">
        <v>3</v>
      </c>
      <c r="L1296">
        <v>1</v>
      </c>
      <c r="M1296">
        <v>0</v>
      </c>
      <c r="N1296">
        <v>0</v>
      </c>
      <c r="O1296">
        <v>0</v>
      </c>
      <c r="P1296">
        <v>0</v>
      </c>
      <c r="Q1296">
        <v>0</v>
      </c>
    </row>
    <row r="1297" spans="1:17" x14ac:dyDescent="0.2">
      <c r="A1297" t="s">
        <v>18320</v>
      </c>
      <c r="B1297" t="s">
        <v>86</v>
      </c>
      <c r="C1297" t="s">
        <v>143</v>
      </c>
      <c r="D1297" t="s">
        <v>17029</v>
      </c>
      <c r="E1297" t="s">
        <v>79</v>
      </c>
      <c r="F1297" t="s">
        <v>4879</v>
      </c>
      <c r="G1297">
        <v>0</v>
      </c>
      <c r="H1297">
        <v>0</v>
      </c>
      <c r="I1297">
        <v>0</v>
      </c>
      <c r="J1297">
        <v>0</v>
      </c>
      <c r="K1297">
        <v>0</v>
      </c>
      <c r="L1297">
        <v>0</v>
      </c>
      <c r="M1297">
        <v>19</v>
      </c>
      <c r="N1297">
        <v>0</v>
      </c>
      <c r="O1297">
        <v>0</v>
      </c>
      <c r="P1297">
        <v>0</v>
      </c>
      <c r="Q1297">
        <v>0</v>
      </c>
    </row>
    <row r="1298" spans="1:17" x14ac:dyDescent="0.2">
      <c r="A1298" t="s">
        <v>18321</v>
      </c>
      <c r="B1298" t="s">
        <v>86</v>
      </c>
      <c r="C1298" t="s">
        <v>143</v>
      </c>
      <c r="D1298" t="s">
        <v>17029</v>
      </c>
      <c r="E1298" t="s">
        <v>79</v>
      </c>
      <c r="F1298" t="s">
        <v>4881</v>
      </c>
      <c r="G1298">
        <v>0</v>
      </c>
      <c r="H1298">
        <v>19</v>
      </c>
      <c r="I1298">
        <v>1</v>
      </c>
      <c r="J1298">
        <v>14</v>
      </c>
      <c r="K1298">
        <v>3</v>
      </c>
      <c r="L1298">
        <v>1</v>
      </c>
      <c r="M1298">
        <v>0</v>
      </c>
      <c r="N1298">
        <v>0</v>
      </c>
      <c r="O1298">
        <v>0</v>
      </c>
      <c r="P1298">
        <v>0</v>
      </c>
      <c r="Q1298">
        <v>0</v>
      </c>
    </row>
    <row r="1299" spans="1:17" x14ac:dyDescent="0.2">
      <c r="A1299" t="s">
        <v>18322</v>
      </c>
      <c r="B1299" t="s">
        <v>86</v>
      </c>
      <c r="C1299" t="s">
        <v>143</v>
      </c>
      <c r="D1299" t="s">
        <v>17029</v>
      </c>
      <c r="E1299" t="s">
        <v>79</v>
      </c>
      <c r="F1299" t="s">
        <v>4883</v>
      </c>
      <c r="G1299">
        <v>0</v>
      </c>
      <c r="H1299">
        <v>19</v>
      </c>
      <c r="I1299">
        <v>1</v>
      </c>
      <c r="J1299">
        <v>16</v>
      </c>
      <c r="K1299">
        <v>1</v>
      </c>
      <c r="L1299">
        <v>1</v>
      </c>
      <c r="M1299">
        <v>0</v>
      </c>
      <c r="N1299">
        <v>0</v>
      </c>
      <c r="O1299">
        <v>0</v>
      </c>
      <c r="P1299">
        <v>0</v>
      </c>
      <c r="Q1299">
        <v>0</v>
      </c>
    </row>
    <row r="1300" spans="1:17" x14ac:dyDescent="0.2">
      <c r="A1300" t="s">
        <v>18323</v>
      </c>
      <c r="B1300" t="s">
        <v>86</v>
      </c>
      <c r="C1300" t="s">
        <v>143</v>
      </c>
      <c r="D1300" t="s">
        <v>17029</v>
      </c>
      <c r="E1300" t="s">
        <v>79</v>
      </c>
      <c r="F1300" t="s">
        <v>4885</v>
      </c>
      <c r="G1300">
        <v>0</v>
      </c>
      <c r="H1300">
        <v>0</v>
      </c>
      <c r="I1300">
        <v>0</v>
      </c>
      <c r="J1300">
        <v>0</v>
      </c>
      <c r="K1300">
        <v>0</v>
      </c>
      <c r="L1300">
        <v>0</v>
      </c>
      <c r="M1300">
        <v>19</v>
      </c>
      <c r="N1300">
        <v>0</v>
      </c>
      <c r="O1300">
        <v>0</v>
      </c>
      <c r="P1300">
        <v>0</v>
      </c>
      <c r="Q1300">
        <v>0</v>
      </c>
    </row>
    <row r="1301" spans="1:17" x14ac:dyDescent="0.2">
      <c r="A1301" t="s">
        <v>18324</v>
      </c>
      <c r="B1301" t="s">
        <v>86</v>
      </c>
      <c r="C1301" t="s">
        <v>143</v>
      </c>
      <c r="D1301" t="s">
        <v>17029</v>
      </c>
      <c r="E1301" t="s">
        <v>79</v>
      </c>
      <c r="F1301" t="s">
        <v>4887</v>
      </c>
      <c r="G1301">
        <v>0</v>
      </c>
      <c r="H1301">
        <v>19</v>
      </c>
      <c r="I1301">
        <v>1</v>
      </c>
      <c r="J1301">
        <v>16</v>
      </c>
      <c r="K1301">
        <v>1</v>
      </c>
      <c r="L1301">
        <v>1</v>
      </c>
      <c r="M1301">
        <v>0</v>
      </c>
      <c r="N1301">
        <v>0</v>
      </c>
      <c r="O1301">
        <v>0</v>
      </c>
      <c r="P1301">
        <v>0</v>
      </c>
      <c r="Q1301">
        <v>0</v>
      </c>
    </row>
    <row r="1302" spans="1:17" x14ac:dyDescent="0.2">
      <c r="A1302" t="s">
        <v>18325</v>
      </c>
      <c r="B1302" t="s">
        <v>86</v>
      </c>
      <c r="C1302" t="s">
        <v>143</v>
      </c>
      <c r="D1302" t="s">
        <v>17029</v>
      </c>
      <c r="E1302" t="s">
        <v>79</v>
      </c>
      <c r="F1302" t="s">
        <v>4889</v>
      </c>
      <c r="G1302">
        <v>0</v>
      </c>
      <c r="H1302">
        <v>0</v>
      </c>
      <c r="I1302">
        <v>0</v>
      </c>
      <c r="J1302">
        <v>0</v>
      </c>
      <c r="K1302">
        <v>0</v>
      </c>
      <c r="L1302">
        <v>0</v>
      </c>
      <c r="M1302">
        <v>19</v>
      </c>
      <c r="N1302">
        <v>0</v>
      </c>
      <c r="O1302">
        <v>0</v>
      </c>
      <c r="P1302">
        <v>0</v>
      </c>
      <c r="Q1302">
        <v>0</v>
      </c>
    </row>
    <row r="1303" spans="1:17" x14ac:dyDescent="0.2">
      <c r="A1303" t="s">
        <v>18326</v>
      </c>
      <c r="B1303" t="s">
        <v>86</v>
      </c>
      <c r="C1303" t="s">
        <v>143</v>
      </c>
      <c r="D1303" t="s">
        <v>17029</v>
      </c>
      <c r="E1303" t="s">
        <v>79</v>
      </c>
      <c r="F1303" t="s">
        <v>4871</v>
      </c>
      <c r="G1303">
        <v>0</v>
      </c>
      <c r="H1303">
        <v>0</v>
      </c>
      <c r="I1303">
        <v>0</v>
      </c>
      <c r="J1303">
        <v>0</v>
      </c>
      <c r="K1303">
        <v>0</v>
      </c>
      <c r="L1303">
        <v>0</v>
      </c>
      <c r="M1303">
        <v>0</v>
      </c>
      <c r="N1303">
        <v>19</v>
      </c>
      <c r="O1303">
        <v>16</v>
      </c>
      <c r="P1303">
        <v>3</v>
      </c>
      <c r="Q1303">
        <v>0</v>
      </c>
    </row>
    <row r="1304" spans="1:17" x14ac:dyDescent="0.2">
      <c r="A1304" t="s">
        <v>18327</v>
      </c>
      <c r="B1304" t="s">
        <v>86</v>
      </c>
      <c r="C1304" t="s">
        <v>143</v>
      </c>
      <c r="D1304" t="s">
        <v>17029</v>
      </c>
      <c r="E1304" t="s">
        <v>79</v>
      </c>
      <c r="F1304" t="s">
        <v>4873</v>
      </c>
      <c r="G1304">
        <v>0</v>
      </c>
      <c r="H1304">
        <v>0</v>
      </c>
      <c r="I1304">
        <v>0</v>
      </c>
      <c r="J1304">
        <v>0</v>
      </c>
      <c r="K1304">
        <v>0</v>
      </c>
      <c r="L1304">
        <v>0</v>
      </c>
      <c r="M1304">
        <v>0</v>
      </c>
      <c r="N1304">
        <v>14</v>
      </c>
      <c r="O1304">
        <v>13</v>
      </c>
      <c r="P1304">
        <v>1</v>
      </c>
      <c r="Q1304">
        <v>0</v>
      </c>
    </row>
    <row r="1305" spans="1:17" x14ac:dyDescent="0.2">
      <c r="A1305" t="s">
        <v>18328</v>
      </c>
      <c r="B1305" t="s">
        <v>86</v>
      </c>
      <c r="C1305" t="s">
        <v>143</v>
      </c>
      <c r="D1305" t="s">
        <v>17029</v>
      </c>
      <c r="E1305" t="s">
        <v>79</v>
      </c>
      <c r="F1305" t="s">
        <v>17019</v>
      </c>
      <c r="G1305">
        <v>19</v>
      </c>
      <c r="H1305">
        <v>0</v>
      </c>
      <c r="I1305">
        <v>0</v>
      </c>
      <c r="J1305">
        <v>0</v>
      </c>
      <c r="K1305">
        <v>0</v>
      </c>
      <c r="L1305">
        <v>0</v>
      </c>
      <c r="M1305">
        <v>0</v>
      </c>
      <c r="N1305">
        <v>0</v>
      </c>
      <c r="O1305">
        <v>0</v>
      </c>
      <c r="P1305">
        <v>0</v>
      </c>
      <c r="Q1305">
        <v>0</v>
      </c>
    </row>
    <row r="1306" spans="1:17" x14ac:dyDescent="0.2">
      <c r="A1306" t="s">
        <v>18329</v>
      </c>
      <c r="B1306" t="s">
        <v>86</v>
      </c>
      <c r="C1306" t="s">
        <v>143</v>
      </c>
      <c r="D1306" t="s">
        <v>17029</v>
      </c>
      <c r="E1306" t="s">
        <v>81</v>
      </c>
      <c r="F1306" t="s">
        <v>4875</v>
      </c>
      <c r="G1306">
        <v>0</v>
      </c>
      <c r="H1306">
        <v>7</v>
      </c>
      <c r="I1306">
        <v>0</v>
      </c>
      <c r="J1306">
        <v>6</v>
      </c>
      <c r="K1306">
        <v>1</v>
      </c>
      <c r="L1306">
        <v>0</v>
      </c>
      <c r="M1306">
        <v>0</v>
      </c>
      <c r="N1306">
        <v>0</v>
      </c>
      <c r="O1306">
        <v>0</v>
      </c>
      <c r="P1306">
        <v>0</v>
      </c>
      <c r="Q1306">
        <v>0</v>
      </c>
    </row>
    <row r="1307" spans="1:17" x14ac:dyDescent="0.2">
      <c r="A1307" t="s">
        <v>18330</v>
      </c>
      <c r="B1307" t="s">
        <v>86</v>
      </c>
      <c r="C1307" t="s">
        <v>143</v>
      </c>
      <c r="D1307" t="s">
        <v>17029</v>
      </c>
      <c r="E1307" t="s">
        <v>81</v>
      </c>
      <c r="F1307" t="s">
        <v>4877</v>
      </c>
      <c r="G1307">
        <v>0</v>
      </c>
      <c r="H1307">
        <v>7</v>
      </c>
      <c r="I1307">
        <v>0</v>
      </c>
      <c r="J1307">
        <v>5</v>
      </c>
      <c r="K1307">
        <v>2</v>
      </c>
      <c r="L1307">
        <v>0</v>
      </c>
      <c r="M1307">
        <v>0</v>
      </c>
      <c r="N1307">
        <v>0</v>
      </c>
      <c r="O1307">
        <v>0</v>
      </c>
      <c r="P1307">
        <v>0</v>
      </c>
      <c r="Q1307">
        <v>0</v>
      </c>
    </row>
    <row r="1308" spans="1:17" x14ac:dyDescent="0.2">
      <c r="A1308" t="s">
        <v>18331</v>
      </c>
      <c r="B1308" t="s">
        <v>86</v>
      </c>
      <c r="C1308" t="s">
        <v>143</v>
      </c>
      <c r="D1308" t="s">
        <v>17029</v>
      </c>
      <c r="E1308" t="s">
        <v>81</v>
      </c>
      <c r="F1308" t="s">
        <v>4879</v>
      </c>
      <c r="G1308">
        <v>0</v>
      </c>
      <c r="H1308">
        <v>0</v>
      </c>
      <c r="I1308">
        <v>0</v>
      </c>
      <c r="J1308">
        <v>0</v>
      </c>
      <c r="K1308">
        <v>0</v>
      </c>
      <c r="L1308">
        <v>0</v>
      </c>
      <c r="M1308">
        <v>7</v>
      </c>
      <c r="N1308">
        <v>0</v>
      </c>
      <c r="O1308">
        <v>0</v>
      </c>
      <c r="P1308">
        <v>0</v>
      </c>
      <c r="Q1308">
        <v>0</v>
      </c>
    </row>
    <row r="1309" spans="1:17" x14ac:dyDescent="0.2">
      <c r="A1309" t="s">
        <v>18332</v>
      </c>
      <c r="B1309" t="s">
        <v>86</v>
      </c>
      <c r="C1309" t="s">
        <v>143</v>
      </c>
      <c r="D1309" t="s">
        <v>17029</v>
      </c>
      <c r="E1309" t="s">
        <v>81</v>
      </c>
      <c r="F1309" t="s">
        <v>4881</v>
      </c>
      <c r="G1309">
        <v>0</v>
      </c>
      <c r="H1309">
        <v>7</v>
      </c>
      <c r="I1309">
        <v>0</v>
      </c>
      <c r="J1309">
        <v>5</v>
      </c>
      <c r="K1309">
        <v>2</v>
      </c>
      <c r="L1309">
        <v>0</v>
      </c>
      <c r="M1309">
        <v>0</v>
      </c>
      <c r="N1309">
        <v>0</v>
      </c>
      <c r="O1309">
        <v>0</v>
      </c>
      <c r="P1309">
        <v>0</v>
      </c>
      <c r="Q1309">
        <v>0</v>
      </c>
    </row>
    <row r="1310" spans="1:17" x14ac:dyDescent="0.2">
      <c r="A1310" t="s">
        <v>18333</v>
      </c>
      <c r="B1310" t="s">
        <v>86</v>
      </c>
      <c r="C1310" t="s">
        <v>143</v>
      </c>
      <c r="D1310" t="s">
        <v>17029</v>
      </c>
      <c r="E1310" t="s">
        <v>81</v>
      </c>
      <c r="F1310" t="s">
        <v>4883</v>
      </c>
      <c r="G1310">
        <v>0</v>
      </c>
      <c r="H1310">
        <v>7</v>
      </c>
      <c r="I1310">
        <v>0</v>
      </c>
      <c r="J1310">
        <v>6</v>
      </c>
      <c r="K1310">
        <v>1</v>
      </c>
      <c r="L1310">
        <v>0</v>
      </c>
      <c r="M1310">
        <v>0</v>
      </c>
      <c r="N1310">
        <v>0</v>
      </c>
      <c r="O1310">
        <v>0</v>
      </c>
      <c r="P1310">
        <v>0</v>
      </c>
      <c r="Q1310">
        <v>0</v>
      </c>
    </row>
    <row r="1311" spans="1:17" x14ac:dyDescent="0.2">
      <c r="A1311" t="s">
        <v>18334</v>
      </c>
      <c r="B1311" t="s">
        <v>86</v>
      </c>
      <c r="C1311" t="s">
        <v>143</v>
      </c>
      <c r="D1311" t="s">
        <v>17029</v>
      </c>
      <c r="E1311" t="s">
        <v>81</v>
      </c>
      <c r="F1311" t="s">
        <v>4885</v>
      </c>
      <c r="G1311">
        <v>0</v>
      </c>
      <c r="H1311">
        <v>0</v>
      </c>
      <c r="I1311">
        <v>0</v>
      </c>
      <c r="J1311">
        <v>0</v>
      </c>
      <c r="K1311">
        <v>0</v>
      </c>
      <c r="L1311">
        <v>0</v>
      </c>
      <c r="M1311">
        <v>7</v>
      </c>
      <c r="N1311">
        <v>0</v>
      </c>
      <c r="O1311">
        <v>0</v>
      </c>
      <c r="P1311">
        <v>0</v>
      </c>
      <c r="Q1311">
        <v>0</v>
      </c>
    </row>
    <row r="1312" spans="1:17" x14ac:dyDescent="0.2">
      <c r="A1312" t="s">
        <v>18335</v>
      </c>
      <c r="B1312" t="s">
        <v>86</v>
      </c>
      <c r="C1312" t="s">
        <v>143</v>
      </c>
      <c r="D1312" t="s">
        <v>17029</v>
      </c>
      <c r="E1312" t="s">
        <v>81</v>
      </c>
      <c r="F1312" t="s">
        <v>4887</v>
      </c>
      <c r="G1312">
        <v>0</v>
      </c>
      <c r="H1312">
        <v>7</v>
      </c>
      <c r="I1312">
        <v>0</v>
      </c>
      <c r="J1312">
        <v>5</v>
      </c>
      <c r="K1312">
        <v>2</v>
      </c>
      <c r="L1312">
        <v>0</v>
      </c>
      <c r="M1312">
        <v>0</v>
      </c>
      <c r="N1312">
        <v>0</v>
      </c>
      <c r="O1312">
        <v>0</v>
      </c>
      <c r="P1312">
        <v>0</v>
      </c>
      <c r="Q1312">
        <v>0</v>
      </c>
    </row>
    <row r="1313" spans="1:17" x14ac:dyDescent="0.2">
      <c r="A1313" t="s">
        <v>18336</v>
      </c>
      <c r="B1313" t="s">
        <v>86</v>
      </c>
      <c r="C1313" t="s">
        <v>143</v>
      </c>
      <c r="D1313" t="s">
        <v>17029</v>
      </c>
      <c r="E1313" t="s">
        <v>81</v>
      </c>
      <c r="F1313" t="s">
        <v>4889</v>
      </c>
      <c r="G1313">
        <v>0</v>
      </c>
      <c r="H1313">
        <v>0</v>
      </c>
      <c r="I1313">
        <v>0</v>
      </c>
      <c r="J1313">
        <v>0</v>
      </c>
      <c r="K1313">
        <v>0</v>
      </c>
      <c r="L1313">
        <v>0</v>
      </c>
      <c r="M1313">
        <v>7</v>
      </c>
      <c r="N1313">
        <v>0</v>
      </c>
      <c r="O1313">
        <v>0</v>
      </c>
      <c r="P1313">
        <v>0</v>
      </c>
      <c r="Q1313">
        <v>0</v>
      </c>
    </row>
    <row r="1314" spans="1:17" x14ac:dyDescent="0.2">
      <c r="A1314" t="s">
        <v>18337</v>
      </c>
      <c r="B1314" t="s">
        <v>86</v>
      </c>
      <c r="C1314" t="s">
        <v>143</v>
      </c>
      <c r="D1314" t="s">
        <v>17029</v>
      </c>
      <c r="E1314" t="s">
        <v>81</v>
      </c>
      <c r="F1314" t="s">
        <v>4871</v>
      </c>
      <c r="G1314">
        <v>0</v>
      </c>
      <c r="H1314">
        <v>0</v>
      </c>
      <c r="I1314">
        <v>0</v>
      </c>
      <c r="J1314">
        <v>0</v>
      </c>
      <c r="K1314">
        <v>0</v>
      </c>
      <c r="L1314">
        <v>0</v>
      </c>
      <c r="M1314">
        <v>0</v>
      </c>
      <c r="N1314">
        <v>7</v>
      </c>
      <c r="O1314">
        <v>7</v>
      </c>
      <c r="P1314">
        <v>0</v>
      </c>
      <c r="Q1314">
        <v>0</v>
      </c>
    </row>
    <row r="1315" spans="1:17" x14ac:dyDescent="0.2">
      <c r="A1315" t="s">
        <v>18338</v>
      </c>
      <c r="B1315" t="s">
        <v>86</v>
      </c>
      <c r="C1315" t="s">
        <v>143</v>
      </c>
      <c r="D1315" t="s">
        <v>17029</v>
      </c>
      <c r="E1315" t="s">
        <v>81</v>
      </c>
      <c r="F1315" t="s">
        <v>4873</v>
      </c>
      <c r="G1315">
        <v>0</v>
      </c>
      <c r="H1315">
        <v>0</v>
      </c>
      <c r="I1315">
        <v>0</v>
      </c>
      <c r="J1315">
        <v>0</v>
      </c>
      <c r="K1315">
        <v>0</v>
      </c>
      <c r="L1315">
        <v>0</v>
      </c>
      <c r="M1315">
        <v>0</v>
      </c>
      <c r="N1315">
        <v>6</v>
      </c>
      <c r="O1315">
        <v>6</v>
      </c>
      <c r="P1315">
        <v>0</v>
      </c>
      <c r="Q1315">
        <v>0</v>
      </c>
    </row>
    <row r="1316" spans="1:17" x14ac:dyDescent="0.2">
      <c r="A1316" t="s">
        <v>18339</v>
      </c>
      <c r="B1316" t="s">
        <v>86</v>
      </c>
      <c r="C1316" t="s">
        <v>143</v>
      </c>
      <c r="D1316" t="s">
        <v>17029</v>
      </c>
      <c r="E1316" t="s">
        <v>81</v>
      </c>
      <c r="F1316" t="s">
        <v>17019</v>
      </c>
      <c r="G1316">
        <v>7</v>
      </c>
      <c r="H1316">
        <v>0</v>
      </c>
      <c r="I1316">
        <v>0</v>
      </c>
      <c r="J1316">
        <v>0</v>
      </c>
      <c r="K1316">
        <v>0</v>
      </c>
      <c r="L1316">
        <v>0</v>
      </c>
      <c r="M1316">
        <v>0</v>
      </c>
      <c r="N1316">
        <v>0</v>
      </c>
      <c r="O1316">
        <v>0</v>
      </c>
      <c r="P1316">
        <v>0</v>
      </c>
      <c r="Q1316">
        <v>0</v>
      </c>
    </row>
    <row r="1317" spans="1:17" x14ac:dyDescent="0.2">
      <c r="A1317" t="s">
        <v>18340</v>
      </c>
      <c r="B1317" t="s">
        <v>86</v>
      </c>
      <c r="C1317" t="s">
        <v>143</v>
      </c>
      <c r="D1317" t="s">
        <v>17021</v>
      </c>
      <c r="E1317" t="s">
        <v>79</v>
      </c>
      <c r="F1317" t="s">
        <v>17022</v>
      </c>
      <c r="G1317">
        <v>0</v>
      </c>
      <c r="H1317">
        <v>0</v>
      </c>
      <c r="I1317">
        <v>0</v>
      </c>
      <c r="J1317">
        <v>0</v>
      </c>
      <c r="K1317">
        <v>0</v>
      </c>
      <c r="L1317">
        <v>0</v>
      </c>
      <c r="M1317">
        <v>0</v>
      </c>
      <c r="N1317">
        <v>6</v>
      </c>
      <c r="O1317">
        <v>5</v>
      </c>
      <c r="P1317">
        <v>1</v>
      </c>
      <c r="Q1317">
        <v>0</v>
      </c>
    </row>
    <row r="1318" spans="1:17" x14ac:dyDescent="0.2">
      <c r="A1318" t="s">
        <v>18341</v>
      </c>
      <c r="B1318" t="s">
        <v>86</v>
      </c>
      <c r="C1318" t="s">
        <v>143</v>
      </c>
      <c r="D1318" t="s">
        <v>17021</v>
      </c>
      <c r="E1318" t="s">
        <v>79</v>
      </c>
      <c r="F1318" t="s">
        <v>17019</v>
      </c>
      <c r="G1318">
        <v>6</v>
      </c>
      <c r="H1318">
        <v>0</v>
      </c>
      <c r="I1318">
        <v>0</v>
      </c>
      <c r="J1318">
        <v>0</v>
      </c>
      <c r="K1318">
        <v>0</v>
      </c>
      <c r="L1318">
        <v>0</v>
      </c>
      <c r="M1318">
        <v>0</v>
      </c>
      <c r="N1318">
        <v>0</v>
      </c>
      <c r="O1318">
        <v>0</v>
      </c>
      <c r="P1318">
        <v>0</v>
      </c>
      <c r="Q1318">
        <v>0</v>
      </c>
    </row>
    <row r="1319" spans="1:17" x14ac:dyDescent="0.2">
      <c r="A1319" t="s">
        <v>18342</v>
      </c>
      <c r="B1319" t="s">
        <v>86</v>
      </c>
      <c r="C1319" t="s">
        <v>143</v>
      </c>
      <c r="D1319" t="s">
        <v>17021</v>
      </c>
      <c r="E1319" t="s">
        <v>81</v>
      </c>
      <c r="F1319" t="s">
        <v>17022</v>
      </c>
      <c r="G1319">
        <v>0</v>
      </c>
      <c r="H1319">
        <v>0</v>
      </c>
      <c r="I1319">
        <v>0</v>
      </c>
      <c r="J1319">
        <v>0</v>
      </c>
      <c r="K1319">
        <v>0</v>
      </c>
      <c r="L1319">
        <v>0</v>
      </c>
      <c r="M1319">
        <v>0</v>
      </c>
      <c r="N1319">
        <v>2</v>
      </c>
      <c r="O1319">
        <v>1</v>
      </c>
      <c r="P1319">
        <v>1</v>
      </c>
      <c r="Q1319">
        <v>0</v>
      </c>
    </row>
    <row r="1320" spans="1:17" x14ac:dyDescent="0.2">
      <c r="A1320" t="s">
        <v>18343</v>
      </c>
      <c r="B1320" t="s">
        <v>86</v>
      </c>
      <c r="C1320" t="s">
        <v>143</v>
      </c>
      <c r="D1320" t="s">
        <v>17021</v>
      </c>
      <c r="E1320" t="s">
        <v>81</v>
      </c>
      <c r="F1320" t="s">
        <v>17019</v>
      </c>
      <c r="G1320">
        <v>2</v>
      </c>
      <c r="H1320">
        <v>0</v>
      </c>
      <c r="I1320">
        <v>0</v>
      </c>
      <c r="J1320">
        <v>0</v>
      </c>
      <c r="K1320">
        <v>0</v>
      </c>
      <c r="L1320">
        <v>0</v>
      </c>
      <c r="M1320">
        <v>0</v>
      </c>
      <c r="N1320">
        <v>0</v>
      </c>
      <c r="O1320">
        <v>0</v>
      </c>
      <c r="P1320">
        <v>0</v>
      </c>
      <c r="Q1320">
        <v>0</v>
      </c>
    </row>
    <row r="1321" spans="1:17" x14ac:dyDescent="0.2">
      <c r="A1321" t="s">
        <v>18344</v>
      </c>
      <c r="B1321" t="s">
        <v>86</v>
      </c>
      <c r="C1321" t="s">
        <v>144</v>
      </c>
      <c r="D1321" t="s">
        <v>17029</v>
      </c>
      <c r="E1321" t="s">
        <v>79</v>
      </c>
      <c r="F1321" t="s">
        <v>4875</v>
      </c>
      <c r="G1321">
        <v>0</v>
      </c>
      <c r="H1321">
        <v>17</v>
      </c>
      <c r="I1321">
        <v>5</v>
      </c>
      <c r="J1321">
        <v>12</v>
      </c>
      <c r="K1321">
        <v>0</v>
      </c>
      <c r="L1321">
        <v>0</v>
      </c>
      <c r="M1321">
        <v>0</v>
      </c>
      <c r="N1321">
        <v>0</v>
      </c>
      <c r="O1321">
        <v>0</v>
      </c>
      <c r="P1321">
        <v>0</v>
      </c>
      <c r="Q1321">
        <v>0</v>
      </c>
    </row>
    <row r="1322" spans="1:17" x14ac:dyDescent="0.2">
      <c r="A1322" t="s">
        <v>18345</v>
      </c>
      <c r="B1322" t="s">
        <v>86</v>
      </c>
      <c r="C1322" t="s">
        <v>144</v>
      </c>
      <c r="D1322" t="s">
        <v>17029</v>
      </c>
      <c r="E1322" t="s">
        <v>79</v>
      </c>
      <c r="F1322" t="s">
        <v>4877</v>
      </c>
      <c r="G1322">
        <v>0</v>
      </c>
      <c r="H1322">
        <v>17</v>
      </c>
      <c r="I1322">
        <v>4</v>
      </c>
      <c r="J1322">
        <v>13</v>
      </c>
      <c r="K1322">
        <v>0</v>
      </c>
      <c r="L1322">
        <v>0</v>
      </c>
      <c r="M1322">
        <v>0</v>
      </c>
      <c r="N1322">
        <v>0</v>
      </c>
      <c r="O1322">
        <v>0</v>
      </c>
      <c r="P1322">
        <v>0</v>
      </c>
      <c r="Q1322">
        <v>0</v>
      </c>
    </row>
    <row r="1323" spans="1:17" x14ac:dyDescent="0.2">
      <c r="A1323" t="s">
        <v>18346</v>
      </c>
      <c r="B1323" t="s">
        <v>86</v>
      </c>
      <c r="C1323" t="s">
        <v>144</v>
      </c>
      <c r="D1323" t="s">
        <v>17029</v>
      </c>
      <c r="E1323" t="s">
        <v>79</v>
      </c>
      <c r="F1323" t="s">
        <v>4879</v>
      </c>
      <c r="G1323">
        <v>0</v>
      </c>
      <c r="H1323">
        <v>0</v>
      </c>
      <c r="I1323">
        <v>0</v>
      </c>
      <c r="J1323">
        <v>0</v>
      </c>
      <c r="K1323">
        <v>0</v>
      </c>
      <c r="L1323">
        <v>0</v>
      </c>
      <c r="M1323">
        <v>17</v>
      </c>
      <c r="N1323">
        <v>0</v>
      </c>
      <c r="O1323">
        <v>0</v>
      </c>
      <c r="P1323">
        <v>0</v>
      </c>
      <c r="Q1323">
        <v>0</v>
      </c>
    </row>
    <row r="1324" spans="1:17" x14ac:dyDescent="0.2">
      <c r="A1324" t="s">
        <v>18347</v>
      </c>
      <c r="B1324" t="s">
        <v>86</v>
      </c>
      <c r="C1324" t="s">
        <v>144</v>
      </c>
      <c r="D1324" t="s">
        <v>17029</v>
      </c>
      <c r="E1324" t="s">
        <v>79</v>
      </c>
      <c r="F1324" t="s">
        <v>4881</v>
      </c>
      <c r="G1324">
        <v>0</v>
      </c>
      <c r="H1324">
        <v>17</v>
      </c>
      <c r="I1324">
        <v>4</v>
      </c>
      <c r="J1324">
        <v>13</v>
      </c>
      <c r="K1324">
        <v>0</v>
      </c>
      <c r="L1324">
        <v>0</v>
      </c>
      <c r="M1324">
        <v>0</v>
      </c>
      <c r="N1324">
        <v>0</v>
      </c>
      <c r="O1324">
        <v>0</v>
      </c>
      <c r="P1324">
        <v>0</v>
      </c>
      <c r="Q1324">
        <v>0</v>
      </c>
    </row>
    <row r="1325" spans="1:17" x14ac:dyDescent="0.2">
      <c r="A1325" t="s">
        <v>18348</v>
      </c>
      <c r="B1325" t="s">
        <v>86</v>
      </c>
      <c r="C1325" t="s">
        <v>144</v>
      </c>
      <c r="D1325" t="s">
        <v>17029</v>
      </c>
      <c r="E1325" t="s">
        <v>79</v>
      </c>
      <c r="F1325" t="s">
        <v>4883</v>
      </c>
      <c r="G1325">
        <v>0</v>
      </c>
      <c r="H1325">
        <v>17</v>
      </c>
      <c r="I1325">
        <v>4</v>
      </c>
      <c r="J1325">
        <v>13</v>
      </c>
      <c r="K1325">
        <v>0</v>
      </c>
      <c r="L1325">
        <v>0</v>
      </c>
      <c r="M1325">
        <v>0</v>
      </c>
      <c r="N1325">
        <v>0</v>
      </c>
      <c r="O1325">
        <v>0</v>
      </c>
      <c r="P1325">
        <v>0</v>
      </c>
      <c r="Q1325">
        <v>0</v>
      </c>
    </row>
    <row r="1326" spans="1:17" x14ac:dyDescent="0.2">
      <c r="A1326" t="s">
        <v>18349</v>
      </c>
      <c r="B1326" t="s">
        <v>86</v>
      </c>
      <c r="C1326" t="s">
        <v>144</v>
      </c>
      <c r="D1326" t="s">
        <v>17029</v>
      </c>
      <c r="E1326" t="s">
        <v>79</v>
      </c>
      <c r="F1326" t="s">
        <v>4885</v>
      </c>
      <c r="G1326">
        <v>0</v>
      </c>
      <c r="H1326">
        <v>0</v>
      </c>
      <c r="I1326">
        <v>0</v>
      </c>
      <c r="J1326">
        <v>0</v>
      </c>
      <c r="K1326">
        <v>0</v>
      </c>
      <c r="L1326">
        <v>0</v>
      </c>
      <c r="M1326">
        <v>17</v>
      </c>
      <c r="N1326">
        <v>0</v>
      </c>
      <c r="O1326">
        <v>0</v>
      </c>
      <c r="P1326">
        <v>0</v>
      </c>
      <c r="Q1326">
        <v>0</v>
      </c>
    </row>
    <row r="1327" spans="1:17" x14ac:dyDescent="0.2">
      <c r="A1327" t="s">
        <v>18350</v>
      </c>
      <c r="B1327" t="s">
        <v>86</v>
      </c>
      <c r="C1327" t="s">
        <v>144</v>
      </c>
      <c r="D1327" t="s">
        <v>17029</v>
      </c>
      <c r="E1327" t="s">
        <v>79</v>
      </c>
      <c r="F1327" t="s">
        <v>4887</v>
      </c>
      <c r="G1327">
        <v>0</v>
      </c>
      <c r="H1327">
        <v>17</v>
      </c>
      <c r="I1327">
        <v>4</v>
      </c>
      <c r="J1327">
        <v>13</v>
      </c>
      <c r="K1327">
        <v>0</v>
      </c>
      <c r="L1327">
        <v>0</v>
      </c>
      <c r="M1327">
        <v>0</v>
      </c>
      <c r="N1327">
        <v>0</v>
      </c>
      <c r="O1327">
        <v>0</v>
      </c>
      <c r="P1327">
        <v>0</v>
      </c>
      <c r="Q1327">
        <v>0</v>
      </c>
    </row>
    <row r="1328" spans="1:17" x14ac:dyDescent="0.2">
      <c r="A1328" t="s">
        <v>18351</v>
      </c>
      <c r="B1328" t="s">
        <v>86</v>
      </c>
      <c r="C1328" t="s">
        <v>144</v>
      </c>
      <c r="D1328" t="s">
        <v>17029</v>
      </c>
      <c r="E1328" t="s">
        <v>79</v>
      </c>
      <c r="F1328" t="s">
        <v>4889</v>
      </c>
      <c r="G1328">
        <v>0</v>
      </c>
      <c r="H1328">
        <v>0</v>
      </c>
      <c r="I1328">
        <v>0</v>
      </c>
      <c r="J1328">
        <v>0</v>
      </c>
      <c r="K1328">
        <v>0</v>
      </c>
      <c r="L1328">
        <v>0</v>
      </c>
      <c r="M1328">
        <v>17</v>
      </c>
      <c r="N1328">
        <v>0</v>
      </c>
      <c r="O1328">
        <v>0</v>
      </c>
      <c r="P1328">
        <v>0</v>
      </c>
      <c r="Q1328">
        <v>0</v>
      </c>
    </row>
    <row r="1329" spans="1:17" x14ac:dyDescent="0.2">
      <c r="A1329" t="s">
        <v>18352</v>
      </c>
      <c r="B1329" t="s">
        <v>86</v>
      </c>
      <c r="C1329" t="s">
        <v>144</v>
      </c>
      <c r="D1329" t="s">
        <v>17029</v>
      </c>
      <c r="E1329" t="s">
        <v>79</v>
      </c>
      <c r="F1329" t="s">
        <v>4871</v>
      </c>
      <c r="G1329">
        <v>0</v>
      </c>
      <c r="H1329">
        <v>0</v>
      </c>
      <c r="I1329">
        <v>0</v>
      </c>
      <c r="J1329">
        <v>0</v>
      </c>
      <c r="K1329">
        <v>0</v>
      </c>
      <c r="L1329">
        <v>0</v>
      </c>
      <c r="M1329">
        <v>0</v>
      </c>
      <c r="N1329">
        <v>17</v>
      </c>
      <c r="O1329">
        <v>17</v>
      </c>
      <c r="P1329">
        <v>0</v>
      </c>
      <c r="Q1329">
        <v>0</v>
      </c>
    </row>
    <row r="1330" spans="1:17" x14ac:dyDescent="0.2">
      <c r="A1330" t="s">
        <v>18353</v>
      </c>
      <c r="B1330" t="s">
        <v>86</v>
      </c>
      <c r="C1330" t="s">
        <v>144</v>
      </c>
      <c r="D1330" t="s">
        <v>17029</v>
      </c>
      <c r="E1330" t="s">
        <v>79</v>
      </c>
      <c r="F1330" t="s">
        <v>4873</v>
      </c>
      <c r="G1330">
        <v>0</v>
      </c>
      <c r="H1330">
        <v>0</v>
      </c>
      <c r="I1330">
        <v>0</v>
      </c>
      <c r="J1330">
        <v>0</v>
      </c>
      <c r="K1330">
        <v>0</v>
      </c>
      <c r="L1330">
        <v>0</v>
      </c>
      <c r="M1330">
        <v>0</v>
      </c>
      <c r="N1330">
        <v>11</v>
      </c>
      <c r="O1330">
        <v>11</v>
      </c>
      <c r="P1330">
        <v>0</v>
      </c>
      <c r="Q1330">
        <v>0</v>
      </c>
    </row>
    <row r="1331" spans="1:17" x14ac:dyDescent="0.2">
      <c r="A1331" t="s">
        <v>18354</v>
      </c>
      <c r="B1331" t="s">
        <v>86</v>
      </c>
      <c r="C1331" t="s">
        <v>144</v>
      </c>
      <c r="D1331" t="s">
        <v>17029</v>
      </c>
      <c r="E1331" t="s">
        <v>79</v>
      </c>
      <c r="F1331" t="s">
        <v>17019</v>
      </c>
      <c r="G1331">
        <v>17</v>
      </c>
      <c r="H1331">
        <v>0</v>
      </c>
      <c r="I1331">
        <v>0</v>
      </c>
      <c r="J1331">
        <v>0</v>
      </c>
      <c r="K1331">
        <v>0</v>
      </c>
      <c r="L1331">
        <v>0</v>
      </c>
      <c r="M1331">
        <v>0</v>
      </c>
      <c r="N1331">
        <v>0</v>
      </c>
      <c r="O1331">
        <v>0</v>
      </c>
      <c r="P1331">
        <v>0</v>
      </c>
      <c r="Q1331">
        <v>0</v>
      </c>
    </row>
    <row r="1332" spans="1:17" x14ac:dyDescent="0.2">
      <c r="A1332" t="s">
        <v>18355</v>
      </c>
      <c r="B1332" t="s">
        <v>86</v>
      </c>
      <c r="C1332" t="s">
        <v>144</v>
      </c>
      <c r="D1332" t="s">
        <v>17029</v>
      </c>
      <c r="E1332" t="s">
        <v>81</v>
      </c>
      <c r="F1332" t="s">
        <v>4875</v>
      </c>
      <c r="G1332">
        <v>0</v>
      </c>
      <c r="H1332">
        <v>12</v>
      </c>
      <c r="I1332">
        <v>0</v>
      </c>
      <c r="J1332">
        <v>10</v>
      </c>
      <c r="K1332">
        <v>0</v>
      </c>
      <c r="L1332">
        <v>2</v>
      </c>
      <c r="M1332">
        <v>0</v>
      </c>
      <c r="N1332">
        <v>0</v>
      </c>
      <c r="O1332">
        <v>0</v>
      </c>
      <c r="P1332">
        <v>0</v>
      </c>
      <c r="Q1332">
        <v>0</v>
      </c>
    </row>
    <row r="1333" spans="1:17" x14ac:dyDescent="0.2">
      <c r="A1333" t="s">
        <v>18356</v>
      </c>
      <c r="B1333" t="s">
        <v>86</v>
      </c>
      <c r="C1333" t="s">
        <v>144</v>
      </c>
      <c r="D1333" t="s">
        <v>17029</v>
      </c>
      <c r="E1333" t="s">
        <v>81</v>
      </c>
      <c r="F1333" t="s">
        <v>4877</v>
      </c>
      <c r="G1333">
        <v>0</v>
      </c>
      <c r="H1333">
        <v>12</v>
      </c>
      <c r="I1333">
        <v>0</v>
      </c>
      <c r="J1333">
        <v>9</v>
      </c>
      <c r="K1333">
        <v>0</v>
      </c>
      <c r="L1333">
        <v>3</v>
      </c>
      <c r="M1333">
        <v>0</v>
      </c>
      <c r="N1333">
        <v>0</v>
      </c>
      <c r="O1333">
        <v>0</v>
      </c>
      <c r="P1333">
        <v>0</v>
      </c>
      <c r="Q1333">
        <v>0</v>
      </c>
    </row>
    <row r="1334" spans="1:17" x14ac:dyDescent="0.2">
      <c r="A1334" t="s">
        <v>18357</v>
      </c>
      <c r="B1334" t="s">
        <v>86</v>
      </c>
      <c r="C1334" t="s">
        <v>144</v>
      </c>
      <c r="D1334" t="s">
        <v>17029</v>
      </c>
      <c r="E1334" t="s">
        <v>81</v>
      </c>
      <c r="F1334" t="s">
        <v>4879</v>
      </c>
      <c r="G1334">
        <v>0</v>
      </c>
      <c r="H1334">
        <v>0</v>
      </c>
      <c r="I1334">
        <v>0</v>
      </c>
      <c r="J1334">
        <v>0</v>
      </c>
      <c r="K1334">
        <v>0</v>
      </c>
      <c r="L1334">
        <v>0</v>
      </c>
      <c r="M1334">
        <v>12</v>
      </c>
      <c r="N1334">
        <v>0</v>
      </c>
      <c r="O1334">
        <v>0</v>
      </c>
      <c r="P1334">
        <v>0</v>
      </c>
      <c r="Q1334">
        <v>0</v>
      </c>
    </row>
    <row r="1335" spans="1:17" x14ac:dyDescent="0.2">
      <c r="A1335" t="s">
        <v>18358</v>
      </c>
      <c r="B1335" t="s">
        <v>86</v>
      </c>
      <c r="C1335" t="s">
        <v>144</v>
      </c>
      <c r="D1335" t="s">
        <v>17029</v>
      </c>
      <c r="E1335" t="s">
        <v>81</v>
      </c>
      <c r="F1335" t="s">
        <v>4881</v>
      </c>
      <c r="G1335">
        <v>0</v>
      </c>
      <c r="H1335">
        <v>12</v>
      </c>
      <c r="I1335">
        <v>0</v>
      </c>
      <c r="J1335">
        <v>9</v>
      </c>
      <c r="K1335">
        <v>0</v>
      </c>
      <c r="L1335">
        <v>3</v>
      </c>
      <c r="M1335">
        <v>0</v>
      </c>
      <c r="N1335">
        <v>0</v>
      </c>
      <c r="O1335">
        <v>0</v>
      </c>
      <c r="P1335">
        <v>0</v>
      </c>
      <c r="Q1335">
        <v>0</v>
      </c>
    </row>
    <row r="1336" spans="1:17" x14ac:dyDescent="0.2">
      <c r="A1336" t="s">
        <v>18359</v>
      </c>
      <c r="B1336" t="s">
        <v>86</v>
      </c>
      <c r="C1336" t="s">
        <v>144</v>
      </c>
      <c r="D1336" t="s">
        <v>17029</v>
      </c>
      <c r="E1336" t="s">
        <v>81</v>
      </c>
      <c r="F1336" t="s">
        <v>4883</v>
      </c>
      <c r="G1336">
        <v>0</v>
      </c>
      <c r="H1336">
        <v>12</v>
      </c>
      <c r="I1336">
        <v>0</v>
      </c>
      <c r="J1336">
        <v>9</v>
      </c>
      <c r="K1336">
        <v>0</v>
      </c>
      <c r="L1336">
        <v>3</v>
      </c>
      <c r="M1336">
        <v>0</v>
      </c>
      <c r="N1336">
        <v>0</v>
      </c>
      <c r="O1336">
        <v>0</v>
      </c>
      <c r="P1336">
        <v>0</v>
      </c>
      <c r="Q1336">
        <v>0</v>
      </c>
    </row>
    <row r="1337" spans="1:17" x14ac:dyDescent="0.2">
      <c r="A1337" t="s">
        <v>18360</v>
      </c>
      <c r="B1337" t="s">
        <v>86</v>
      </c>
      <c r="C1337" t="s">
        <v>144</v>
      </c>
      <c r="D1337" t="s">
        <v>17029</v>
      </c>
      <c r="E1337" t="s">
        <v>81</v>
      </c>
      <c r="F1337" t="s">
        <v>4885</v>
      </c>
      <c r="G1337">
        <v>0</v>
      </c>
      <c r="H1337">
        <v>0</v>
      </c>
      <c r="I1337">
        <v>0</v>
      </c>
      <c r="J1337">
        <v>0</v>
      </c>
      <c r="K1337">
        <v>0</v>
      </c>
      <c r="L1337">
        <v>0</v>
      </c>
      <c r="M1337">
        <v>12</v>
      </c>
      <c r="N1337">
        <v>0</v>
      </c>
      <c r="O1337">
        <v>0</v>
      </c>
      <c r="P1337">
        <v>0</v>
      </c>
      <c r="Q1337">
        <v>0</v>
      </c>
    </row>
    <row r="1338" spans="1:17" x14ac:dyDescent="0.2">
      <c r="A1338" t="s">
        <v>18361</v>
      </c>
      <c r="B1338" t="s">
        <v>86</v>
      </c>
      <c r="C1338" t="s">
        <v>144</v>
      </c>
      <c r="D1338" t="s">
        <v>17029</v>
      </c>
      <c r="E1338" t="s">
        <v>81</v>
      </c>
      <c r="F1338" t="s">
        <v>4887</v>
      </c>
      <c r="G1338">
        <v>0</v>
      </c>
      <c r="H1338">
        <v>12</v>
      </c>
      <c r="I1338">
        <v>0</v>
      </c>
      <c r="J1338">
        <v>9</v>
      </c>
      <c r="K1338">
        <v>0</v>
      </c>
      <c r="L1338">
        <v>3</v>
      </c>
      <c r="M1338">
        <v>0</v>
      </c>
      <c r="N1338">
        <v>0</v>
      </c>
      <c r="O1338">
        <v>0</v>
      </c>
      <c r="P1338">
        <v>0</v>
      </c>
      <c r="Q1338">
        <v>0</v>
      </c>
    </row>
    <row r="1339" spans="1:17" x14ac:dyDescent="0.2">
      <c r="A1339" t="s">
        <v>18362</v>
      </c>
      <c r="B1339" t="s">
        <v>86</v>
      </c>
      <c r="C1339" t="s">
        <v>144</v>
      </c>
      <c r="D1339" t="s">
        <v>17029</v>
      </c>
      <c r="E1339" t="s">
        <v>81</v>
      </c>
      <c r="F1339" t="s">
        <v>4889</v>
      </c>
      <c r="G1339">
        <v>0</v>
      </c>
      <c r="H1339">
        <v>0</v>
      </c>
      <c r="I1339">
        <v>0</v>
      </c>
      <c r="J1339">
        <v>0</v>
      </c>
      <c r="K1339">
        <v>0</v>
      </c>
      <c r="L1339">
        <v>0</v>
      </c>
      <c r="M1339">
        <v>12</v>
      </c>
      <c r="N1339">
        <v>0</v>
      </c>
      <c r="O1339">
        <v>0</v>
      </c>
      <c r="P1339">
        <v>0</v>
      </c>
      <c r="Q1339">
        <v>0</v>
      </c>
    </row>
    <row r="1340" spans="1:17" x14ac:dyDescent="0.2">
      <c r="A1340" t="s">
        <v>18363</v>
      </c>
      <c r="B1340" t="s">
        <v>86</v>
      </c>
      <c r="C1340" t="s">
        <v>144</v>
      </c>
      <c r="D1340" t="s">
        <v>17029</v>
      </c>
      <c r="E1340" t="s">
        <v>81</v>
      </c>
      <c r="F1340" t="s">
        <v>4871</v>
      </c>
      <c r="G1340">
        <v>0</v>
      </c>
      <c r="H1340">
        <v>0</v>
      </c>
      <c r="I1340">
        <v>0</v>
      </c>
      <c r="J1340">
        <v>0</v>
      </c>
      <c r="K1340">
        <v>0</v>
      </c>
      <c r="L1340">
        <v>0</v>
      </c>
      <c r="M1340">
        <v>0</v>
      </c>
      <c r="N1340">
        <v>12</v>
      </c>
      <c r="O1340">
        <v>9</v>
      </c>
      <c r="P1340">
        <v>3</v>
      </c>
      <c r="Q1340">
        <v>0</v>
      </c>
    </row>
    <row r="1341" spans="1:17" x14ac:dyDescent="0.2">
      <c r="A1341" t="s">
        <v>18364</v>
      </c>
      <c r="B1341" t="s">
        <v>86</v>
      </c>
      <c r="C1341" t="s">
        <v>144</v>
      </c>
      <c r="D1341" t="s">
        <v>17029</v>
      </c>
      <c r="E1341" t="s">
        <v>81</v>
      </c>
      <c r="F1341" t="s">
        <v>4873</v>
      </c>
      <c r="G1341">
        <v>0</v>
      </c>
      <c r="H1341">
        <v>0</v>
      </c>
      <c r="I1341">
        <v>0</v>
      </c>
      <c r="J1341">
        <v>0</v>
      </c>
      <c r="K1341">
        <v>0</v>
      </c>
      <c r="L1341">
        <v>0</v>
      </c>
      <c r="M1341">
        <v>0</v>
      </c>
      <c r="N1341">
        <v>9</v>
      </c>
      <c r="O1341">
        <v>8</v>
      </c>
      <c r="P1341">
        <v>1</v>
      </c>
      <c r="Q1341">
        <v>0</v>
      </c>
    </row>
    <row r="1342" spans="1:17" x14ac:dyDescent="0.2">
      <c r="A1342" t="s">
        <v>18365</v>
      </c>
      <c r="B1342" t="s">
        <v>86</v>
      </c>
      <c r="C1342" t="s">
        <v>144</v>
      </c>
      <c r="D1342" t="s">
        <v>17029</v>
      </c>
      <c r="E1342" t="s">
        <v>81</v>
      </c>
      <c r="F1342" t="s">
        <v>17019</v>
      </c>
      <c r="G1342">
        <v>12</v>
      </c>
      <c r="H1342">
        <v>0</v>
      </c>
      <c r="I1342">
        <v>0</v>
      </c>
      <c r="J1342">
        <v>0</v>
      </c>
      <c r="K1342">
        <v>0</v>
      </c>
      <c r="L1342">
        <v>0</v>
      </c>
      <c r="M1342">
        <v>0</v>
      </c>
      <c r="N1342">
        <v>0</v>
      </c>
      <c r="O1342">
        <v>0</v>
      </c>
      <c r="P1342">
        <v>0</v>
      </c>
      <c r="Q1342">
        <v>0</v>
      </c>
    </row>
    <row r="1343" spans="1:17" x14ac:dyDescent="0.2">
      <c r="A1343" t="s">
        <v>18366</v>
      </c>
      <c r="B1343" t="s">
        <v>86</v>
      </c>
      <c r="C1343" t="s">
        <v>144</v>
      </c>
      <c r="D1343" t="s">
        <v>17021</v>
      </c>
      <c r="E1343" t="s">
        <v>79</v>
      </c>
      <c r="F1343" t="s">
        <v>17022</v>
      </c>
      <c r="G1343">
        <v>0</v>
      </c>
      <c r="H1343">
        <v>0</v>
      </c>
      <c r="I1343">
        <v>0</v>
      </c>
      <c r="J1343">
        <v>0</v>
      </c>
      <c r="K1343">
        <v>0</v>
      </c>
      <c r="L1343">
        <v>0</v>
      </c>
      <c r="M1343">
        <v>0</v>
      </c>
      <c r="N1343">
        <v>4</v>
      </c>
      <c r="O1343">
        <v>4</v>
      </c>
      <c r="P1343">
        <v>0</v>
      </c>
      <c r="Q1343">
        <v>0</v>
      </c>
    </row>
    <row r="1344" spans="1:17" x14ac:dyDescent="0.2">
      <c r="A1344" t="s">
        <v>18367</v>
      </c>
      <c r="B1344" t="s">
        <v>86</v>
      </c>
      <c r="C1344" t="s">
        <v>144</v>
      </c>
      <c r="D1344" t="s">
        <v>17021</v>
      </c>
      <c r="E1344" t="s">
        <v>79</v>
      </c>
      <c r="F1344" t="s">
        <v>17019</v>
      </c>
      <c r="G1344">
        <v>4</v>
      </c>
      <c r="H1344">
        <v>0</v>
      </c>
      <c r="I1344">
        <v>0</v>
      </c>
      <c r="J1344">
        <v>0</v>
      </c>
      <c r="K1344">
        <v>0</v>
      </c>
      <c r="L1344">
        <v>0</v>
      </c>
      <c r="M1344">
        <v>0</v>
      </c>
      <c r="N1344">
        <v>0</v>
      </c>
      <c r="O1344">
        <v>0</v>
      </c>
      <c r="P1344">
        <v>0</v>
      </c>
      <c r="Q1344">
        <v>0</v>
      </c>
    </row>
    <row r="1345" spans="1:17" x14ac:dyDescent="0.2">
      <c r="A1345" t="s">
        <v>18368</v>
      </c>
      <c r="B1345" t="s">
        <v>86</v>
      </c>
      <c r="C1345" t="s">
        <v>145</v>
      </c>
      <c r="D1345" t="s">
        <v>17029</v>
      </c>
      <c r="E1345" t="s">
        <v>79</v>
      </c>
      <c r="F1345" t="s">
        <v>4875</v>
      </c>
      <c r="G1345">
        <v>0</v>
      </c>
      <c r="H1345">
        <v>11</v>
      </c>
      <c r="I1345">
        <v>3</v>
      </c>
      <c r="J1345">
        <v>7</v>
      </c>
      <c r="K1345">
        <v>1</v>
      </c>
      <c r="L1345">
        <v>0</v>
      </c>
      <c r="M1345">
        <v>0</v>
      </c>
      <c r="N1345">
        <v>0</v>
      </c>
      <c r="O1345">
        <v>0</v>
      </c>
      <c r="P1345">
        <v>0</v>
      </c>
      <c r="Q1345">
        <v>0</v>
      </c>
    </row>
    <row r="1346" spans="1:17" x14ac:dyDescent="0.2">
      <c r="A1346" t="s">
        <v>18369</v>
      </c>
      <c r="B1346" t="s">
        <v>86</v>
      </c>
      <c r="C1346" t="s">
        <v>145</v>
      </c>
      <c r="D1346" t="s">
        <v>17029</v>
      </c>
      <c r="E1346" t="s">
        <v>79</v>
      </c>
      <c r="F1346" t="s">
        <v>4877</v>
      </c>
      <c r="G1346">
        <v>0</v>
      </c>
      <c r="H1346">
        <v>11</v>
      </c>
      <c r="I1346">
        <v>3</v>
      </c>
      <c r="J1346">
        <v>7</v>
      </c>
      <c r="K1346">
        <v>1</v>
      </c>
      <c r="L1346">
        <v>0</v>
      </c>
      <c r="M1346">
        <v>0</v>
      </c>
      <c r="N1346">
        <v>0</v>
      </c>
      <c r="O1346">
        <v>0</v>
      </c>
      <c r="P1346">
        <v>0</v>
      </c>
      <c r="Q1346">
        <v>0</v>
      </c>
    </row>
    <row r="1347" spans="1:17" x14ac:dyDescent="0.2">
      <c r="A1347" t="s">
        <v>18370</v>
      </c>
      <c r="B1347" t="s">
        <v>86</v>
      </c>
      <c r="C1347" t="s">
        <v>145</v>
      </c>
      <c r="D1347" t="s">
        <v>17029</v>
      </c>
      <c r="E1347" t="s">
        <v>79</v>
      </c>
      <c r="F1347" t="s">
        <v>4879</v>
      </c>
      <c r="G1347">
        <v>0</v>
      </c>
      <c r="H1347">
        <v>0</v>
      </c>
      <c r="I1347">
        <v>0</v>
      </c>
      <c r="J1347">
        <v>0</v>
      </c>
      <c r="K1347">
        <v>0</v>
      </c>
      <c r="L1347">
        <v>0</v>
      </c>
      <c r="M1347">
        <v>11</v>
      </c>
      <c r="N1347">
        <v>0</v>
      </c>
      <c r="O1347">
        <v>0</v>
      </c>
      <c r="P1347">
        <v>0</v>
      </c>
      <c r="Q1347">
        <v>0</v>
      </c>
    </row>
    <row r="1348" spans="1:17" x14ac:dyDescent="0.2">
      <c r="A1348" t="s">
        <v>18371</v>
      </c>
      <c r="B1348" t="s">
        <v>86</v>
      </c>
      <c r="C1348" t="s">
        <v>145</v>
      </c>
      <c r="D1348" t="s">
        <v>17029</v>
      </c>
      <c r="E1348" t="s">
        <v>79</v>
      </c>
      <c r="F1348" t="s">
        <v>4881</v>
      </c>
      <c r="G1348">
        <v>0</v>
      </c>
      <c r="H1348">
        <v>11</v>
      </c>
      <c r="I1348">
        <v>3</v>
      </c>
      <c r="J1348">
        <v>7</v>
      </c>
      <c r="K1348">
        <v>1</v>
      </c>
      <c r="L1348">
        <v>0</v>
      </c>
      <c r="M1348">
        <v>0</v>
      </c>
      <c r="N1348">
        <v>0</v>
      </c>
      <c r="O1348">
        <v>0</v>
      </c>
      <c r="P1348">
        <v>0</v>
      </c>
      <c r="Q1348">
        <v>0</v>
      </c>
    </row>
    <row r="1349" spans="1:17" x14ac:dyDescent="0.2">
      <c r="A1349" t="s">
        <v>18372</v>
      </c>
      <c r="B1349" t="s">
        <v>86</v>
      </c>
      <c r="C1349" t="s">
        <v>145</v>
      </c>
      <c r="D1349" t="s">
        <v>17029</v>
      </c>
      <c r="E1349" t="s">
        <v>79</v>
      </c>
      <c r="F1349" t="s">
        <v>4883</v>
      </c>
      <c r="G1349">
        <v>0</v>
      </c>
      <c r="H1349">
        <v>11</v>
      </c>
      <c r="I1349">
        <v>3</v>
      </c>
      <c r="J1349">
        <v>7</v>
      </c>
      <c r="K1349">
        <v>1</v>
      </c>
      <c r="L1349">
        <v>0</v>
      </c>
      <c r="M1349">
        <v>0</v>
      </c>
      <c r="N1349">
        <v>0</v>
      </c>
      <c r="O1349">
        <v>0</v>
      </c>
      <c r="P1349">
        <v>0</v>
      </c>
      <c r="Q1349">
        <v>0</v>
      </c>
    </row>
    <row r="1350" spans="1:17" x14ac:dyDescent="0.2">
      <c r="A1350" t="s">
        <v>18373</v>
      </c>
      <c r="B1350" t="s">
        <v>86</v>
      </c>
      <c r="C1350" t="s">
        <v>145</v>
      </c>
      <c r="D1350" t="s">
        <v>17029</v>
      </c>
      <c r="E1350" t="s">
        <v>79</v>
      </c>
      <c r="F1350" t="s">
        <v>4885</v>
      </c>
      <c r="G1350">
        <v>0</v>
      </c>
      <c r="H1350">
        <v>0</v>
      </c>
      <c r="I1350">
        <v>0</v>
      </c>
      <c r="J1350">
        <v>0</v>
      </c>
      <c r="K1350">
        <v>0</v>
      </c>
      <c r="L1350">
        <v>0</v>
      </c>
      <c r="M1350">
        <v>11</v>
      </c>
      <c r="N1350">
        <v>0</v>
      </c>
      <c r="O1350">
        <v>0</v>
      </c>
      <c r="P1350">
        <v>0</v>
      </c>
      <c r="Q1350">
        <v>0</v>
      </c>
    </row>
    <row r="1351" spans="1:17" x14ac:dyDescent="0.2">
      <c r="A1351" t="s">
        <v>18374</v>
      </c>
      <c r="B1351" t="s">
        <v>86</v>
      </c>
      <c r="C1351" t="s">
        <v>145</v>
      </c>
      <c r="D1351" t="s">
        <v>17029</v>
      </c>
      <c r="E1351" t="s">
        <v>79</v>
      </c>
      <c r="F1351" t="s">
        <v>4887</v>
      </c>
      <c r="G1351">
        <v>0</v>
      </c>
      <c r="H1351">
        <v>11</v>
      </c>
      <c r="I1351">
        <v>3</v>
      </c>
      <c r="J1351">
        <v>7</v>
      </c>
      <c r="K1351">
        <v>1</v>
      </c>
      <c r="L1351">
        <v>0</v>
      </c>
      <c r="M1351">
        <v>0</v>
      </c>
      <c r="N1351">
        <v>0</v>
      </c>
      <c r="O1351">
        <v>0</v>
      </c>
      <c r="P1351">
        <v>0</v>
      </c>
      <c r="Q1351">
        <v>0</v>
      </c>
    </row>
    <row r="1352" spans="1:17" x14ac:dyDescent="0.2">
      <c r="A1352" t="s">
        <v>18375</v>
      </c>
      <c r="B1352" t="s">
        <v>86</v>
      </c>
      <c r="C1352" t="s">
        <v>145</v>
      </c>
      <c r="D1352" t="s">
        <v>17029</v>
      </c>
      <c r="E1352" t="s">
        <v>79</v>
      </c>
      <c r="F1352" t="s">
        <v>4889</v>
      </c>
      <c r="G1352">
        <v>0</v>
      </c>
      <c r="H1352">
        <v>0</v>
      </c>
      <c r="I1352">
        <v>0</v>
      </c>
      <c r="J1352">
        <v>0</v>
      </c>
      <c r="K1352">
        <v>0</v>
      </c>
      <c r="L1352">
        <v>0</v>
      </c>
      <c r="M1352">
        <v>11</v>
      </c>
      <c r="N1352">
        <v>0</v>
      </c>
      <c r="O1352">
        <v>0</v>
      </c>
      <c r="P1352">
        <v>0</v>
      </c>
      <c r="Q1352">
        <v>0</v>
      </c>
    </row>
    <row r="1353" spans="1:17" x14ac:dyDescent="0.2">
      <c r="A1353" t="s">
        <v>18376</v>
      </c>
      <c r="B1353" t="s">
        <v>86</v>
      </c>
      <c r="C1353" t="s">
        <v>145</v>
      </c>
      <c r="D1353" t="s">
        <v>17029</v>
      </c>
      <c r="E1353" t="s">
        <v>79</v>
      </c>
      <c r="F1353" t="s">
        <v>4871</v>
      </c>
      <c r="G1353">
        <v>0</v>
      </c>
      <c r="H1353">
        <v>0</v>
      </c>
      <c r="I1353">
        <v>0</v>
      </c>
      <c r="J1353">
        <v>0</v>
      </c>
      <c r="K1353">
        <v>0</v>
      </c>
      <c r="L1353">
        <v>0</v>
      </c>
      <c r="M1353">
        <v>0</v>
      </c>
      <c r="N1353">
        <v>11</v>
      </c>
      <c r="O1353">
        <v>10</v>
      </c>
      <c r="P1353">
        <v>1</v>
      </c>
      <c r="Q1353">
        <v>0</v>
      </c>
    </row>
    <row r="1354" spans="1:17" x14ac:dyDescent="0.2">
      <c r="A1354" t="s">
        <v>18377</v>
      </c>
      <c r="B1354" t="s">
        <v>86</v>
      </c>
      <c r="C1354" t="s">
        <v>145</v>
      </c>
      <c r="D1354" t="s">
        <v>17029</v>
      </c>
      <c r="E1354" t="s">
        <v>79</v>
      </c>
      <c r="F1354" t="s">
        <v>4873</v>
      </c>
      <c r="G1354">
        <v>0</v>
      </c>
      <c r="H1354">
        <v>0</v>
      </c>
      <c r="I1354">
        <v>0</v>
      </c>
      <c r="J1354">
        <v>0</v>
      </c>
      <c r="K1354">
        <v>0</v>
      </c>
      <c r="L1354">
        <v>0</v>
      </c>
      <c r="M1354">
        <v>0</v>
      </c>
      <c r="N1354">
        <v>10</v>
      </c>
      <c r="O1354">
        <v>10</v>
      </c>
      <c r="P1354">
        <v>0</v>
      </c>
      <c r="Q1354">
        <v>0</v>
      </c>
    </row>
    <row r="1355" spans="1:17" x14ac:dyDescent="0.2">
      <c r="A1355" t="s">
        <v>18378</v>
      </c>
      <c r="B1355" t="s">
        <v>86</v>
      </c>
      <c r="C1355" t="s">
        <v>145</v>
      </c>
      <c r="D1355" t="s">
        <v>17029</v>
      </c>
      <c r="E1355" t="s">
        <v>79</v>
      </c>
      <c r="F1355" t="s">
        <v>17019</v>
      </c>
      <c r="G1355">
        <v>11</v>
      </c>
      <c r="H1355">
        <v>0</v>
      </c>
      <c r="I1355">
        <v>0</v>
      </c>
      <c r="J1355">
        <v>0</v>
      </c>
      <c r="K1355">
        <v>0</v>
      </c>
      <c r="L1355">
        <v>0</v>
      </c>
      <c r="M1355">
        <v>0</v>
      </c>
      <c r="N1355">
        <v>0</v>
      </c>
      <c r="O1355">
        <v>0</v>
      </c>
      <c r="P1355">
        <v>0</v>
      </c>
      <c r="Q1355">
        <v>0</v>
      </c>
    </row>
    <row r="1356" spans="1:17" x14ac:dyDescent="0.2">
      <c r="A1356" t="s">
        <v>18379</v>
      </c>
      <c r="B1356" t="s">
        <v>86</v>
      </c>
      <c r="C1356" t="s">
        <v>145</v>
      </c>
      <c r="D1356" t="s">
        <v>17029</v>
      </c>
      <c r="E1356" t="s">
        <v>81</v>
      </c>
      <c r="F1356" t="s">
        <v>4875</v>
      </c>
      <c r="G1356">
        <v>0</v>
      </c>
      <c r="H1356">
        <v>9</v>
      </c>
      <c r="I1356">
        <v>1</v>
      </c>
      <c r="J1356">
        <v>8</v>
      </c>
      <c r="K1356">
        <v>0</v>
      </c>
      <c r="L1356">
        <v>0</v>
      </c>
      <c r="M1356">
        <v>0</v>
      </c>
      <c r="N1356">
        <v>0</v>
      </c>
      <c r="O1356">
        <v>0</v>
      </c>
      <c r="P1356">
        <v>0</v>
      </c>
      <c r="Q1356">
        <v>0</v>
      </c>
    </row>
    <row r="1357" spans="1:17" x14ac:dyDescent="0.2">
      <c r="A1357" t="s">
        <v>18380</v>
      </c>
      <c r="B1357" t="s">
        <v>86</v>
      </c>
      <c r="C1357" t="s">
        <v>145</v>
      </c>
      <c r="D1357" t="s">
        <v>17029</v>
      </c>
      <c r="E1357" t="s">
        <v>81</v>
      </c>
      <c r="F1357" t="s">
        <v>4877</v>
      </c>
      <c r="G1357">
        <v>0</v>
      </c>
      <c r="H1357">
        <v>9</v>
      </c>
      <c r="I1357">
        <v>0</v>
      </c>
      <c r="J1357">
        <v>8</v>
      </c>
      <c r="K1357">
        <v>1</v>
      </c>
      <c r="L1357">
        <v>0</v>
      </c>
      <c r="M1357">
        <v>0</v>
      </c>
      <c r="N1357">
        <v>0</v>
      </c>
      <c r="O1357">
        <v>0</v>
      </c>
      <c r="P1357">
        <v>0</v>
      </c>
      <c r="Q1357">
        <v>0</v>
      </c>
    </row>
    <row r="1358" spans="1:17" x14ac:dyDescent="0.2">
      <c r="A1358" t="s">
        <v>18381</v>
      </c>
      <c r="B1358" t="s">
        <v>86</v>
      </c>
      <c r="C1358" t="s">
        <v>145</v>
      </c>
      <c r="D1358" t="s">
        <v>17029</v>
      </c>
      <c r="E1358" t="s">
        <v>81</v>
      </c>
      <c r="F1358" t="s">
        <v>4879</v>
      </c>
      <c r="G1358">
        <v>0</v>
      </c>
      <c r="H1358">
        <v>0</v>
      </c>
      <c r="I1358">
        <v>0</v>
      </c>
      <c r="J1358">
        <v>0</v>
      </c>
      <c r="K1358">
        <v>0</v>
      </c>
      <c r="L1358">
        <v>0</v>
      </c>
      <c r="M1358">
        <v>9</v>
      </c>
      <c r="N1358">
        <v>0</v>
      </c>
      <c r="O1358">
        <v>0</v>
      </c>
      <c r="P1358">
        <v>0</v>
      </c>
      <c r="Q1358">
        <v>0</v>
      </c>
    </row>
    <row r="1359" spans="1:17" x14ac:dyDescent="0.2">
      <c r="A1359" t="s">
        <v>18382</v>
      </c>
      <c r="B1359" t="s">
        <v>86</v>
      </c>
      <c r="C1359" t="s">
        <v>145</v>
      </c>
      <c r="D1359" t="s">
        <v>17029</v>
      </c>
      <c r="E1359" t="s">
        <v>81</v>
      </c>
      <c r="F1359" t="s">
        <v>4881</v>
      </c>
      <c r="G1359">
        <v>0</v>
      </c>
      <c r="H1359">
        <v>9</v>
      </c>
      <c r="I1359">
        <v>0</v>
      </c>
      <c r="J1359">
        <v>8</v>
      </c>
      <c r="K1359">
        <v>1</v>
      </c>
      <c r="L1359">
        <v>0</v>
      </c>
      <c r="M1359">
        <v>0</v>
      </c>
      <c r="N1359">
        <v>0</v>
      </c>
      <c r="O1359">
        <v>0</v>
      </c>
      <c r="P1359">
        <v>0</v>
      </c>
      <c r="Q1359">
        <v>0</v>
      </c>
    </row>
    <row r="1360" spans="1:17" x14ac:dyDescent="0.2">
      <c r="A1360" t="s">
        <v>18383</v>
      </c>
      <c r="B1360" t="s">
        <v>86</v>
      </c>
      <c r="C1360" t="s">
        <v>145</v>
      </c>
      <c r="D1360" t="s">
        <v>17029</v>
      </c>
      <c r="E1360" t="s">
        <v>81</v>
      </c>
      <c r="F1360" t="s">
        <v>4883</v>
      </c>
      <c r="G1360">
        <v>0</v>
      </c>
      <c r="H1360">
        <v>9</v>
      </c>
      <c r="I1360">
        <v>0</v>
      </c>
      <c r="J1360">
        <v>8</v>
      </c>
      <c r="K1360">
        <v>1</v>
      </c>
      <c r="L1360">
        <v>0</v>
      </c>
      <c r="M1360">
        <v>0</v>
      </c>
      <c r="N1360">
        <v>0</v>
      </c>
      <c r="O1360">
        <v>0</v>
      </c>
      <c r="P1360">
        <v>0</v>
      </c>
      <c r="Q1360">
        <v>0</v>
      </c>
    </row>
    <row r="1361" spans="1:17" x14ac:dyDescent="0.2">
      <c r="A1361" t="s">
        <v>18384</v>
      </c>
      <c r="B1361" t="s">
        <v>86</v>
      </c>
      <c r="C1361" t="s">
        <v>145</v>
      </c>
      <c r="D1361" t="s">
        <v>17029</v>
      </c>
      <c r="E1361" t="s">
        <v>81</v>
      </c>
      <c r="F1361" t="s">
        <v>4885</v>
      </c>
      <c r="G1361">
        <v>0</v>
      </c>
      <c r="H1361">
        <v>0</v>
      </c>
      <c r="I1361">
        <v>0</v>
      </c>
      <c r="J1361">
        <v>0</v>
      </c>
      <c r="K1361">
        <v>0</v>
      </c>
      <c r="L1361">
        <v>0</v>
      </c>
      <c r="M1361">
        <v>9</v>
      </c>
      <c r="N1361">
        <v>0</v>
      </c>
      <c r="O1361">
        <v>0</v>
      </c>
      <c r="P1361">
        <v>0</v>
      </c>
      <c r="Q1361">
        <v>0</v>
      </c>
    </row>
    <row r="1362" spans="1:17" x14ac:dyDescent="0.2">
      <c r="A1362" t="s">
        <v>18385</v>
      </c>
      <c r="B1362" t="s">
        <v>86</v>
      </c>
      <c r="C1362" t="s">
        <v>145</v>
      </c>
      <c r="D1362" t="s">
        <v>17029</v>
      </c>
      <c r="E1362" t="s">
        <v>81</v>
      </c>
      <c r="F1362" t="s">
        <v>4887</v>
      </c>
      <c r="G1362">
        <v>0</v>
      </c>
      <c r="H1362">
        <v>9</v>
      </c>
      <c r="I1362">
        <v>0</v>
      </c>
      <c r="J1362">
        <v>8</v>
      </c>
      <c r="K1362">
        <v>1</v>
      </c>
      <c r="L1362">
        <v>0</v>
      </c>
      <c r="M1362">
        <v>0</v>
      </c>
      <c r="N1362">
        <v>0</v>
      </c>
      <c r="O1362">
        <v>0</v>
      </c>
      <c r="P1362">
        <v>0</v>
      </c>
      <c r="Q1362">
        <v>0</v>
      </c>
    </row>
    <row r="1363" spans="1:17" x14ac:dyDescent="0.2">
      <c r="A1363" t="s">
        <v>18386</v>
      </c>
      <c r="B1363" t="s">
        <v>86</v>
      </c>
      <c r="C1363" t="s">
        <v>145</v>
      </c>
      <c r="D1363" t="s">
        <v>17029</v>
      </c>
      <c r="E1363" t="s">
        <v>81</v>
      </c>
      <c r="F1363" t="s">
        <v>4889</v>
      </c>
      <c r="G1363">
        <v>0</v>
      </c>
      <c r="H1363">
        <v>0</v>
      </c>
      <c r="I1363">
        <v>0</v>
      </c>
      <c r="J1363">
        <v>0</v>
      </c>
      <c r="K1363">
        <v>0</v>
      </c>
      <c r="L1363">
        <v>0</v>
      </c>
      <c r="M1363">
        <v>9</v>
      </c>
      <c r="N1363">
        <v>0</v>
      </c>
      <c r="O1363">
        <v>0</v>
      </c>
      <c r="P1363">
        <v>0</v>
      </c>
      <c r="Q1363">
        <v>0</v>
      </c>
    </row>
    <row r="1364" spans="1:17" x14ac:dyDescent="0.2">
      <c r="A1364" t="s">
        <v>18387</v>
      </c>
      <c r="B1364" t="s">
        <v>86</v>
      </c>
      <c r="C1364" t="s">
        <v>145</v>
      </c>
      <c r="D1364" t="s">
        <v>17029</v>
      </c>
      <c r="E1364" t="s">
        <v>81</v>
      </c>
      <c r="F1364" t="s">
        <v>4871</v>
      </c>
      <c r="G1364">
        <v>0</v>
      </c>
      <c r="H1364">
        <v>0</v>
      </c>
      <c r="I1364">
        <v>0</v>
      </c>
      <c r="J1364">
        <v>0</v>
      </c>
      <c r="K1364">
        <v>0</v>
      </c>
      <c r="L1364">
        <v>0</v>
      </c>
      <c r="M1364">
        <v>0</v>
      </c>
      <c r="N1364">
        <v>9</v>
      </c>
      <c r="O1364">
        <v>8</v>
      </c>
      <c r="P1364">
        <v>1</v>
      </c>
      <c r="Q1364">
        <v>0</v>
      </c>
    </row>
    <row r="1365" spans="1:17" x14ac:dyDescent="0.2">
      <c r="A1365" t="s">
        <v>18388</v>
      </c>
      <c r="B1365" t="s">
        <v>86</v>
      </c>
      <c r="C1365" t="s">
        <v>145</v>
      </c>
      <c r="D1365" t="s">
        <v>17029</v>
      </c>
      <c r="E1365" t="s">
        <v>81</v>
      </c>
      <c r="F1365" t="s">
        <v>4873</v>
      </c>
      <c r="G1365">
        <v>0</v>
      </c>
      <c r="H1365">
        <v>0</v>
      </c>
      <c r="I1365">
        <v>0</v>
      </c>
      <c r="J1365">
        <v>0</v>
      </c>
      <c r="K1365">
        <v>0</v>
      </c>
      <c r="L1365">
        <v>0</v>
      </c>
      <c r="M1365">
        <v>0</v>
      </c>
      <c r="N1365">
        <v>8</v>
      </c>
      <c r="O1365">
        <v>7</v>
      </c>
      <c r="P1365">
        <v>1</v>
      </c>
      <c r="Q1365">
        <v>0</v>
      </c>
    </row>
    <row r="1366" spans="1:17" x14ac:dyDescent="0.2">
      <c r="A1366" t="s">
        <v>18389</v>
      </c>
      <c r="B1366" t="s">
        <v>86</v>
      </c>
      <c r="C1366" t="s">
        <v>145</v>
      </c>
      <c r="D1366" t="s">
        <v>17029</v>
      </c>
      <c r="E1366" t="s">
        <v>81</v>
      </c>
      <c r="F1366" t="s">
        <v>17019</v>
      </c>
      <c r="G1366">
        <v>9</v>
      </c>
      <c r="H1366">
        <v>0</v>
      </c>
      <c r="I1366">
        <v>0</v>
      </c>
      <c r="J1366">
        <v>0</v>
      </c>
      <c r="K1366">
        <v>0</v>
      </c>
      <c r="L1366">
        <v>0</v>
      </c>
      <c r="M1366">
        <v>0</v>
      </c>
      <c r="N1366">
        <v>0</v>
      </c>
      <c r="O1366">
        <v>0</v>
      </c>
      <c r="P1366">
        <v>0</v>
      </c>
      <c r="Q1366">
        <v>0</v>
      </c>
    </row>
    <row r="1367" spans="1:17" x14ac:dyDescent="0.2">
      <c r="A1367" t="s">
        <v>18390</v>
      </c>
      <c r="B1367" t="s">
        <v>86</v>
      </c>
      <c r="C1367" t="s">
        <v>145</v>
      </c>
      <c r="D1367" t="s">
        <v>17021</v>
      </c>
      <c r="E1367" t="s">
        <v>81</v>
      </c>
      <c r="F1367" t="s">
        <v>17022</v>
      </c>
      <c r="G1367">
        <v>0</v>
      </c>
      <c r="H1367">
        <v>0</v>
      </c>
      <c r="I1367">
        <v>0</v>
      </c>
      <c r="J1367">
        <v>0</v>
      </c>
      <c r="K1367">
        <v>0</v>
      </c>
      <c r="L1367">
        <v>0</v>
      </c>
      <c r="M1367">
        <v>0</v>
      </c>
      <c r="N1367">
        <v>3</v>
      </c>
      <c r="O1367">
        <v>2</v>
      </c>
      <c r="P1367">
        <v>0</v>
      </c>
      <c r="Q1367">
        <v>1</v>
      </c>
    </row>
    <row r="1368" spans="1:17" x14ac:dyDescent="0.2">
      <c r="A1368" t="s">
        <v>18391</v>
      </c>
      <c r="B1368" t="s">
        <v>86</v>
      </c>
      <c r="C1368" t="s">
        <v>145</v>
      </c>
      <c r="D1368" t="s">
        <v>17021</v>
      </c>
      <c r="E1368" t="s">
        <v>81</v>
      </c>
      <c r="F1368" t="s">
        <v>17019</v>
      </c>
      <c r="G1368">
        <v>3</v>
      </c>
      <c r="H1368">
        <v>0</v>
      </c>
      <c r="I1368">
        <v>0</v>
      </c>
      <c r="J1368">
        <v>0</v>
      </c>
      <c r="K1368">
        <v>0</v>
      </c>
      <c r="L1368">
        <v>0</v>
      </c>
      <c r="M1368">
        <v>0</v>
      </c>
      <c r="N1368">
        <v>0</v>
      </c>
      <c r="O1368">
        <v>0</v>
      </c>
      <c r="P1368">
        <v>0</v>
      </c>
      <c r="Q1368">
        <v>0</v>
      </c>
    </row>
    <row r="1369" spans="1:17" x14ac:dyDescent="0.2">
      <c r="A1369" t="s">
        <v>18392</v>
      </c>
      <c r="B1369" t="s">
        <v>86</v>
      </c>
      <c r="C1369" t="s">
        <v>146</v>
      </c>
      <c r="D1369" t="s">
        <v>17027</v>
      </c>
      <c r="E1369" t="s">
        <v>81</v>
      </c>
      <c r="F1369" t="s">
        <v>17019</v>
      </c>
      <c r="G1369">
        <v>1</v>
      </c>
      <c r="H1369">
        <v>0</v>
      </c>
      <c r="I1369">
        <v>0</v>
      </c>
      <c r="J1369">
        <v>0</v>
      </c>
      <c r="K1369">
        <v>0</v>
      </c>
      <c r="L1369">
        <v>0</v>
      </c>
      <c r="M1369">
        <v>0</v>
      </c>
      <c r="N1369">
        <v>0</v>
      </c>
      <c r="O1369">
        <v>0</v>
      </c>
      <c r="P1369">
        <v>0</v>
      </c>
      <c r="Q1369">
        <v>0</v>
      </c>
    </row>
    <row r="1370" spans="1:17" x14ac:dyDescent="0.2">
      <c r="A1370" t="s">
        <v>18393</v>
      </c>
      <c r="B1370" t="s">
        <v>86</v>
      </c>
      <c r="C1370" t="s">
        <v>146</v>
      </c>
      <c r="D1370" t="s">
        <v>17029</v>
      </c>
      <c r="E1370" t="s">
        <v>79</v>
      </c>
      <c r="F1370" t="s">
        <v>4875</v>
      </c>
      <c r="G1370">
        <v>0</v>
      </c>
      <c r="H1370">
        <v>11</v>
      </c>
      <c r="I1370">
        <v>3</v>
      </c>
      <c r="J1370">
        <v>7</v>
      </c>
      <c r="K1370">
        <v>0</v>
      </c>
      <c r="L1370">
        <v>1</v>
      </c>
      <c r="M1370">
        <v>0</v>
      </c>
      <c r="N1370">
        <v>0</v>
      </c>
      <c r="O1370">
        <v>0</v>
      </c>
      <c r="P1370">
        <v>0</v>
      </c>
      <c r="Q1370">
        <v>0</v>
      </c>
    </row>
    <row r="1371" spans="1:17" x14ac:dyDescent="0.2">
      <c r="A1371" t="s">
        <v>18394</v>
      </c>
      <c r="B1371" t="s">
        <v>86</v>
      </c>
      <c r="C1371" t="s">
        <v>146</v>
      </c>
      <c r="D1371" t="s">
        <v>17029</v>
      </c>
      <c r="E1371" t="s">
        <v>79</v>
      </c>
      <c r="F1371" t="s">
        <v>4877</v>
      </c>
      <c r="G1371">
        <v>0</v>
      </c>
      <c r="H1371">
        <v>11</v>
      </c>
      <c r="I1371">
        <v>2</v>
      </c>
      <c r="J1371">
        <v>8</v>
      </c>
      <c r="K1371">
        <v>0</v>
      </c>
      <c r="L1371">
        <v>1</v>
      </c>
      <c r="M1371">
        <v>0</v>
      </c>
      <c r="N1371">
        <v>0</v>
      </c>
      <c r="O1371">
        <v>0</v>
      </c>
      <c r="P1371">
        <v>0</v>
      </c>
      <c r="Q1371">
        <v>0</v>
      </c>
    </row>
    <row r="1372" spans="1:17" x14ac:dyDescent="0.2">
      <c r="A1372" t="s">
        <v>18395</v>
      </c>
      <c r="B1372" t="s">
        <v>86</v>
      </c>
      <c r="C1372" t="s">
        <v>146</v>
      </c>
      <c r="D1372" t="s">
        <v>17029</v>
      </c>
      <c r="E1372" t="s">
        <v>79</v>
      </c>
      <c r="F1372" t="s">
        <v>4879</v>
      </c>
      <c r="G1372">
        <v>0</v>
      </c>
      <c r="H1372">
        <v>0</v>
      </c>
      <c r="I1372">
        <v>0</v>
      </c>
      <c r="J1372">
        <v>0</v>
      </c>
      <c r="K1372">
        <v>0</v>
      </c>
      <c r="L1372">
        <v>0</v>
      </c>
      <c r="M1372">
        <v>11</v>
      </c>
      <c r="N1372">
        <v>0</v>
      </c>
      <c r="O1372">
        <v>0</v>
      </c>
      <c r="P1372">
        <v>0</v>
      </c>
      <c r="Q1372">
        <v>0</v>
      </c>
    </row>
    <row r="1373" spans="1:17" x14ac:dyDescent="0.2">
      <c r="A1373" t="s">
        <v>18396</v>
      </c>
      <c r="B1373" t="s">
        <v>86</v>
      </c>
      <c r="C1373" t="s">
        <v>146</v>
      </c>
      <c r="D1373" t="s">
        <v>17029</v>
      </c>
      <c r="E1373" t="s">
        <v>79</v>
      </c>
      <c r="F1373" t="s">
        <v>4881</v>
      </c>
      <c r="G1373">
        <v>0</v>
      </c>
      <c r="H1373">
        <v>11</v>
      </c>
      <c r="I1373">
        <v>2</v>
      </c>
      <c r="J1373">
        <v>8</v>
      </c>
      <c r="K1373">
        <v>0</v>
      </c>
      <c r="L1373">
        <v>1</v>
      </c>
      <c r="M1373">
        <v>0</v>
      </c>
      <c r="N1373">
        <v>0</v>
      </c>
      <c r="O1373">
        <v>0</v>
      </c>
      <c r="P1373">
        <v>0</v>
      </c>
      <c r="Q1373">
        <v>0</v>
      </c>
    </row>
    <row r="1374" spans="1:17" x14ac:dyDescent="0.2">
      <c r="A1374" t="s">
        <v>18397</v>
      </c>
      <c r="B1374" t="s">
        <v>86</v>
      </c>
      <c r="C1374" t="s">
        <v>146</v>
      </c>
      <c r="D1374" t="s">
        <v>17029</v>
      </c>
      <c r="E1374" t="s">
        <v>79</v>
      </c>
      <c r="F1374" t="s">
        <v>4883</v>
      </c>
      <c r="G1374">
        <v>0</v>
      </c>
      <c r="H1374">
        <v>11</v>
      </c>
      <c r="I1374">
        <v>2</v>
      </c>
      <c r="J1374">
        <v>8</v>
      </c>
      <c r="K1374">
        <v>0</v>
      </c>
      <c r="L1374">
        <v>1</v>
      </c>
      <c r="M1374">
        <v>0</v>
      </c>
      <c r="N1374">
        <v>0</v>
      </c>
      <c r="O1374">
        <v>0</v>
      </c>
      <c r="P1374">
        <v>0</v>
      </c>
      <c r="Q1374">
        <v>0</v>
      </c>
    </row>
    <row r="1375" spans="1:17" x14ac:dyDescent="0.2">
      <c r="A1375" t="s">
        <v>18398</v>
      </c>
      <c r="B1375" t="s">
        <v>86</v>
      </c>
      <c r="C1375" t="s">
        <v>146</v>
      </c>
      <c r="D1375" t="s">
        <v>17029</v>
      </c>
      <c r="E1375" t="s">
        <v>79</v>
      </c>
      <c r="F1375" t="s">
        <v>4885</v>
      </c>
      <c r="G1375">
        <v>0</v>
      </c>
      <c r="H1375">
        <v>0</v>
      </c>
      <c r="I1375">
        <v>0</v>
      </c>
      <c r="J1375">
        <v>0</v>
      </c>
      <c r="K1375">
        <v>0</v>
      </c>
      <c r="L1375">
        <v>0</v>
      </c>
      <c r="M1375">
        <v>11</v>
      </c>
      <c r="N1375">
        <v>0</v>
      </c>
      <c r="O1375">
        <v>0</v>
      </c>
      <c r="P1375">
        <v>0</v>
      </c>
      <c r="Q1375">
        <v>0</v>
      </c>
    </row>
    <row r="1376" spans="1:17" x14ac:dyDescent="0.2">
      <c r="A1376" t="s">
        <v>18399</v>
      </c>
      <c r="B1376" t="s">
        <v>86</v>
      </c>
      <c r="C1376" t="s">
        <v>146</v>
      </c>
      <c r="D1376" t="s">
        <v>17029</v>
      </c>
      <c r="E1376" t="s">
        <v>79</v>
      </c>
      <c r="F1376" t="s">
        <v>4887</v>
      </c>
      <c r="G1376">
        <v>0</v>
      </c>
      <c r="H1376">
        <v>11</v>
      </c>
      <c r="I1376">
        <v>2</v>
      </c>
      <c r="J1376">
        <v>8</v>
      </c>
      <c r="K1376">
        <v>0</v>
      </c>
      <c r="L1376">
        <v>1</v>
      </c>
      <c r="M1376">
        <v>0</v>
      </c>
      <c r="N1376">
        <v>0</v>
      </c>
      <c r="O1376">
        <v>0</v>
      </c>
      <c r="P1376">
        <v>0</v>
      </c>
      <c r="Q1376">
        <v>0</v>
      </c>
    </row>
    <row r="1377" spans="1:17" x14ac:dyDescent="0.2">
      <c r="A1377" t="s">
        <v>18400</v>
      </c>
      <c r="B1377" t="s">
        <v>86</v>
      </c>
      <c r="C1377" t="s">
        <v>146</v>
      </c>
      <c r="D1377" t="s">
        <v>17029</v>
      </c>
      <c r="E1377" t="s">
        <v>79</v>
      </c>
      <c r="F1377" t="s">
        <v>4889</v>
      </c>
      <c r="G1377">
        <v>0</v>
      </c>
      <c r="H1377">
        <v>0</v>
      </c>
      <c r="I1377">
        <v>0</v>
      </c>
      <c r="J1377">
        <v>0</v>
      </c>
      <c r="K1377">
        <v>0</v>
      </c>
      <c r="L1377">
        <v>0</v>
      </c>
      <c r="M1377">
        <v>11</v>
      </c>
      <c r="N1377">
        <v>0</v>
      </c>
      <c r="O1377">
        <v>0</v>
      </c>
      <c r="P1377">
        <v>0</v>
      </c>
      <c r="Q1377">
        <v>0</v>
      </c>
    </row>
    <row r="1378" spans="1:17" x14ac:dyDescent="0.2">
      <c r="A1378" t="s">
        <v>18401</v>
      </c>
      <c r="B1378" t="s">
        <v>86</v>
      </c>
      <c r="C1378" t="s">
        <v>146</v>
      </c>
      <c r="D1378" t="s">
        <v>17029</v>
      </c>
      <c r="E1378" t="s">
        <v>79</v>
      </c>
      <c r="F1378" t="s">
        <v>4871</v>
      </c>
      <c r="G1378">
        <v>0</v>
      </c>
      <c r="H1378">
        <v>0</v>
      </c>
      <c r="I1378">
        <v>0</v>
      </c>
      <c r="J1378">
        <v>0</v>
      </c>
      <c r="K1378">
        <v>0</v>
      </c>
      <c r="L1378">
        <v>0</v>
      </c>
      <c r="M1378">
        <v>0</v>
      </c>
      <c r="N1378">
        <v>9</v>
      </c>
      <c r="O1378">
        <v>8</v>
      </c>
      <c r="P1378">
        <v>0</v>
      </c>
      <c r="Q1378">
        <v>1</v>
      </c>
    </row>
    <row r="1379" spans="1:17" x14ac:dyDescent="0.2">
      <c r="A1379" t="s">
        <v>18402</v>
      </c>
      <c r="B1379" t="s">
        <v>86</v>
      </c>
      <c r="C1379" t="s">
        <v>146</v>
      </c>
      <c r="D1379" t="s">
        <v>17029</v>
      </c>
      <c r="E1379" t="s">
        <v>79</v>
      </c>
      <c r="F1379" t="s">
        <v>4873</v>
      </c>
      <c r="G1379">
        <v>0</v>
      </c>
      <c r="H1379">
        <v>0</v>
      </c>
      <c r="I1379">
        <v>0</v>
      </c>
      <c r="J1379">
        <v>0</v>
      </c>
      <c r="K1379">
        <v>0</v>
      </c>
      <c r="L1379">
        <v>0</v>
      </c>
      <c r="M1379">
        <v>0</v>
      </c>
      <c r="N1379">
        <v>8</v>
      </c>
      <c r="O1379">
        <v>7</v>
      </c>
      <c r="P1379">
        <v>0</v>
      </c>
      <c r="Q1379">
        <v>1</v>
      </c>
    </row>
    <row r="1380" spans="1:17" x14ac:dyDescent="0.2">
      <c r="A1380" t="s">
        <v>18403</v>
      </c>
      <c r="B1380" t="s">
        <v>86</v>
      </c>
      <c r="C1380" t="s">
        <v>146</v>
      </c>
      <c r="D1380" t="s">
        <v>17029</v>
      </c>
      <c r="E1380" t="s">
        <v>79</v>
      </c>
      <c r="F1380" t="s">
        <v>17019</v>
      </c>
      <c r="G1380">
        <v>11</v>
      </c>
      <c r="H1380">
        <v>0</v>
      </c>
      <c r="I1380">
        <v>0</v>
      </c>
      <c r="J1380">
        <v>0</v>
      </c>
      <c r="K1380">
        <v>0</v>
      </c>
      <c r="L1380">
        <v>0</v>
      </c>
      <c r="M1380">
        <v>0</v>
      </c>
      <c r="N1380">
        <v>0</v>
      </c>
      <c r="O1380">
        <v>0</v>
      </c>
      <c r="P1380">
        <v>0</v>
      </c>
      <c r="Q1380">
        <v>0</v>
      </c>
    </row>
    <row r="1381" spans="1:17" x14ac:dyDescent="0.2">
      <c r="A1381" t="s">
        <v>18404</v>
      </c>
      <c r="B1381" t="s">
        <v>86</v>
      </c>
      <c r="C1381" t="s">
        <v>146</v>
      </c>
      <c r="D1381" t="s">
        <v>17029</v>
      </c>
      <c r="E1381" t="s">
        <v>81</v>
      </c>
      <c r="F1381" t="s">
        <v>4875</v>
      </c>
      <c r="G1381">
        <v>0</v>
      </c>
      <c r="H1381">
        <v>11</v>
      </c>
      <c r="I1381">
        <v>3</v>
      </c>
      <c r="J1381">
        <v>6</v>
      </c>
      <c r="K1381">
        <v>0</v>
      </c>
      <c r="L1381">
        <v>2</v>
      </c>
      <c r="M1381">
        <v>0</v>
      </c>
      <c r="N1381">
        <v>0</v>
      </c>
      <c r="O1381">
        <v>0</v>
      </c>
      <c r="P1381">
        <v>0</v>
      </c>
      <c r="Q1381">
        <v>0</v>
      </c>
    </row>
    <row r="1382" spans="1:17" x14ac:dyDescent="0.2">
      <c r="A1382" t="s">
        <v>18405</v>
      </c>
      <c r="B1382" t="s">
        <v>86</v>
      </c>
      <c r="C1382" t="s">
        <v>146</v>
      </c>
      <c r="D1382" t="s">
        <v>17029</v>
      </c>
      <c r="E1382" t="s">
        <v>81</v>
      </c>
      <c r="F1382" t="s">
        <v>4877</v>
      </c>
      <c r="G1382">
        <v>0</v>
      </c>
      <c r="H1382">
        <v>11</v>
      </c>
      <c r="I1382">
        <v>2</v>
      </c>
      <c r="J1382">
        <v>7</v>
      </c>
      <c r="K1382">
        <v>0</v>
      </c>
      <c r="L1382">
        <v>2</v>
      </c>
      <c r="M1382">
        <v>0</v>
      </c>
      <c r="N1382">
        <v>0</v>
      </c>
      <c r="O1382">
        <v>0</v>
      </c>
      <c r="P1382">
        <v>0</v>
      </c>
      <c r="Q1382">
        <v>0</v>
      </c>
    </row>
    <row r="1383" spans="1:17" x14ac:dyDescent="0.2">
      <c r="A1383" t="s">
        <v>18406</v>
      </c>
      <c r="B1383" t="s">
        <v>86</v>
      </c>
      <c r="C1383" t="s">
        <v>146</v>
      </c>
      <c r="D1383" t="s">
        <v>17029</v>
      </c>
      <c r="E1383" t="s">
        <v>81</v>
      </c>
      <c r="F1383" t="s">
        <v>4879</v>
      </c>
      <c r="G1383">
        <v>0</v>
      </c>
      <c r="H1383">
        <v>0</v>
      </c>
      <c r="I1383">
        <v>0</v>
      </c>
      <c r="J1383">
        <v>0</v>
      </c>
      <c r="K1383">
        <v>0</v>
      </c>
      <c r="L1383">
        <v>0</v>
      </c>
      <c r="M1383">
        <v>11</v>
      </c>
      <c r="N1383">
        <v>0</v>
      </c>
      <c r="O1383">
        <v>0</v>
      </c>
      <c r="P1383">
        <v>0</v>
      </c>
      <c r="Q1383">
        <v>0</v>
      </c>
    </row>
    <row r="1384" spans="1:17" x14ac:dyDescent="0.2">
      <c r="A1384" t="s">
        <v>18407</v>
      </c>
      <c r="B1384" t="s">
        <v>86</v>
      </c>
      <c r="C1384" t="s">
        <v>146</v>
      </c>
      <c r="D1384" t="s">
        <v>17029</v>
      </c>
      <c r="E1384" t="s">
        <v>81</v>
      </c>
      <c r="F1384" t="s">
        <v>4881</v>
      </c>
      <c r="G1384">
        <v>0</v>
      </c>
      <c r="H1384">
        <v>11</v>
      </c>
      <c r="I1384">
        <v>2</v>
      </c>
      <c r="J1384">
        <v>7</v>
      </c>
      <c r="K1384">
        <v>0</v>
      </c>
      <c r="L1384">
        <v>2</v>
      </c>
      <c r="M1384">
        <v>0</v>
      </c>
      <c r="N1384">
        <v>0</v>
      </c>
      <c r="O1384">
        <v>0</v>
      </c>
      <c r="P1384">
        <v>0</v>
      </c>
      <c r="Q1384">
        <v>0</v>
      </c>
    </row>
    <row r="1385" spans="1:17" x14ac:dyDescent="0.2">
      <c r="A1385" t="s">
        <v>18408</v>
      </c>
      <c r="B1385" t="s">
        <v>86</v>
      </c>
      <c r="C1385" t="s">
        <v>146</v>
      </c>
      <c r="D1385" t="s">
        <v>17029</v>
      </c>
      <c r="E1385" t="s">
        <v>81</v>
      </c>
      <c r="F1385" t="s">
        <v>4883</v>
      </c>
      <c r="G1385">
        <v>0</v>
      </c>
      <c r="H1385">
        <v>11</v>
      </c>
      <c r="I1385">
        <v>3</v>
      </c>
      <c r="J1385">
        <v>6</v>
      </c>
      <c r="K1385">
        <v>0</v>
      </c>
      <c r="L1385">
        <v>2</v>
      </c>
      <c r="M1385">
        <v>0</v>
      </c>
      <c r="N1385">
        <v>0</v>
      </c>
      <c r="O1385">
        <v>0</v>
      </c>
      <c r="P1385">
        <v>0</v>
      </c>
      <c r="Q1385">
        <v>0</v>
      </c>
    </row>
    <row r="1386" spans="1:17" x14ac:dyDescent="0.2">
      <c r="A1386" t="s">
        <v>18409</v>
      </c>
      <c r="B1386" t="s">
        <v>86</v>
      </c>
      <c r="C1386" t="s">
        <v>146</v>
      </c>
      <c r="D1386" t="s">
        <v>17029</v>
      </c>
      <c r="E1386" t="s">
        <v>81</v>
      </c>
      <c r="F1386" t="s">
        <v>4885</v>
      </c>
      <c r="G1386">
        <v>0</v>
      </c>
      <c r="H1386">
        <v>0</v>
      </c>
      <c r="I1386">
        <v>0</v>
      </c>
      <c r="J1386">
        <v>0</v>
      </c>
      <c r="K1386">
        <v>0</v>
      </c>
      <c r="L1386">
        <v>0</v>
      </c>
      <c r="M1386">
        <v>11</v>
      </c>
      <c r="N1386">
        <v>0</v>
      </c>
      <c r="O1386">
        <v>0</v>
      </c>
      <c r="P1386">
        <v>0</v>
      </c>
      <c r="Q1386">
        <v>0</v>
      </c>
    </row>
    <row r="1387" spans="1:17" x14ac:dyDescent="0.2">
      <c r="A1387" t="s">
        <v>18410</v>
      </c>
      <c r="B1387" t="s">
        <v>86</v>
      </c>
      <c r="C1387" t="s">
        <v>146</v>
      </c>
      <c r="D1387" t="s">
        <v>17029</v>
      </c>
      <c r="E1387" t="s">
        <v>81</v>
      </c>
      <c r="F1387" t="s">
        <v>4887</v>
      </c>
      <c r="G1387">
        <v>0</v>
      </c>
      <c r="H1387">
        <v>11</v>
      </c>
      <c r="I1387">
        <v>2</v>
      </c>
      <c r="J1387">
        <v>7</v>
      </c>
      <c r="K1387">
        <v>0</v>
      </c>
      <c r="L1387">
        <v>2</v>
      </c>
      <c r="M1387">
        <v>0</v>
      </c>
      <c r="N1387">
        <v>0</v>
      </c>
      <c r="O1387">
        <v>0</v>
      </c>
      <c r="P1387">
        <v>0</v>
      </c>
      <c r="Q1387">
        <v>0</v>
      </c>
    </row>
    <row r="1388" spans="1:17" x14ac:dyDescent="0.2">
      <c r="A1388" t="s">
        <v>18411</v>
      </c>
      <c r="B1388" t="s">
        <v>86</v>
      </c>
      <c r="C1388" t="s">
        <v>146</v>
      </c>
      <c r="D1388" t="s">
        <v>17029</v>
      </c>
      <c r="E1388" t="s">
        <v>81</v>
      </c>
      <c r="F1388" t="s">
        <v>4889</v>
      </c>
      <c r="G1388">
        <v>0</v>
      </c>
      <c r="H1388">
        <v>0</v>
      </c>
      <c r="I1388">
        <v>0</v>
      </c>
      <c r="J1388">
        <v>0</v>
      </c>
      <c r="K1388">
        <v>0</v>
      </c>
      <c r="L1388">
        <v>0</v>
      </c>
      <c r="M1388">
        <v>11</v>
      </c>
      <c r="N1388">
        <v>0</v>
      </c>
      <c r="O1388">
        <v>0</v>
      </c>
      <c r="P1388">
        <v>0</v>
      </c>
      <c r="Q1388">
        <v>0</v>
      </c>
    </row>
    <row r="1389" spans="1:17" x14ac:dyDescent="0.2">
      <c r="A1389" t="s">
        <v>18412</v>
      </c>
      <c r="B1389" t="s">
        <v>86</v>
      </c>
      <c r="C1389" t="s">
        <v>146</v>
      </c>
      <c r="D1389" t="s">
        <v>17029</v>
      </c>
      <c r="E1389" t="s">
        <v>81</v>
      </c>
      <c r="F1389" t="s">
        <v>4871</v>
      </c>
      <c r="G1389">
        <v>0</v>
      </c>
      <c r="H1389">
        <v>0</v>
      </c>
      <c r="I1389">
        <v>0</v>
      </c>
      <c r="J1389">
        <v>0</v>
      </c>
      <c r="K1389">
        <v>0</v>
      </c>
      <c r="L1389">
        <v>0</v>
      </c>
      <c r="M1389">
        <v>0</v>
      </c>
      <c r="N1389">
        <v>11</v>
      </c>
      <c r="O1389">
        <v>9</v>
      </c>
      <c r="P1389">
        <v>1</v>
      </c>
      <c r="Q1389">
        <v>1</v>
      </c>
    </row>
    <row r="1390" spans="1:17" x14ac:dyDescent="0.2">
      <c r="A1390" t="s">
        <v>18413</v>
      </c>
      <c r="B1390" t="s">
        <v>86</v>
      </c>
      <c r="C1390" t="s">
        <v>146</v>
      </c>
      <c r="D1390" t="s">
        <v>17029</v>
      </c>
      <c r="E1390" t="s">
        <v>81</v>
      </c>
      <c r="F1390" t="s">
        <v>4873</v>
      </c>
      <c r="G1390">
        <v>0</v>
      </c>
      <c r="H1390">
        <v>0</v>
      </c>
      <c r="I1390">
        <v>0</v>
      </c>
      <c r="J1390">
        <v>0</v>
      </c>
      <c r="K1390">
        <v>0</v>
      </c>
      <c r="L1390">
        <v>0</v>
      </c>
      <c r="M1390">
        <v>0</v>
      </c>
      <c r="N1390">
        <v>9</v>
      </c>
      <c r="O1390">
        <v>7</v>
      </c>
      <c r="P1390">
        <v>1</v>
      </c>
      <c r="Q1390">
        <v>1</v>
      </c>
    </row>
    <row r="1391" spans="1:17" x14ac:dyDescent="0.2">
      <c r="A1391" t="s">
        <v>18414</v>
      </c>
      <c r="B1391" t="s">
        <v>86</v>
      </c>
      <c r="C1391" t="s">
        <v>146</v>
      </c>
      <c r="D1391" t="s">
        <v>17029</v>
      </c>
      <c r="E1391" t="s">
        <v>81</v>
      </c>
      <c r="F1391" t="s">
        <v>17019</v>
      </c>
      <c r="G1391">
        <v>11</v>
      </c>
      <c r="H1391">
        <v>0</v>
      </c>
      <c r="I1391">
        <v>0</v>
      </c>
      <c r="J1391">
        <v>0</v>
      </c>
      <c r="K1391">
        <v>0</v>
      </c>
      <c r="L1391">
        <v>0</v>
      </c>
      <c r="M1391">
        <v>0</v>
      </c>
      <c r="N1391">
        <v>0</v>
      </c>
      <c r="O1391">
        <v>0</v>
      </c>
      <c r="P1391">
        <v>0</v>
      </c>
      <c r="Q1391">
        <v>0</v>
      </c>
    </row>
    <row r="1392" spans="1:17" x14ac:dyDescent="0.2">
      <c r="A1392" t="s">
        <v>18415</v>
      </c>
      <c r="B1392" t="s">
        <v>86</v>
      </c>
      <c r="C1392" t="s">
        <v>146</v>
      </c>
      <c r="D1392" t="s">
        <v>17021</v>
      </c>
      <c r="E1392" t="s">
        <v>79</v>
      </c>
      <c r="F1392" t="s">
        <v>17022</v>
      </c>
      <c r="G1392">
        <v>0</v>
      </c>
      <c r="H1392">
        <v>0</v>
      </c>
      <c r="I1392">
        <v>0</v>
      </c>
      <c r="J1392">
        <v>0</v>
      </c>
      <c r="K1392">
        <v>0</v>
      </c>
      <c r="L1392">
        <v>0</v>
      </c>
      <c r="M1392">
        <v>0</v>
      </c>
      <c r="N1392">
        <v>6</v>
      </c>
      <c r="O1392">
        <v>6</v>
      </c>
      <c r="P1392">
        <v>0</v>
      </c>
      <c r="Q1392">
        <v>0</v>
      </c>
    </row>
    <row r="1393" spans="1:17" x14ac:dyDescent="0.2">
      <c r="A1393" t="s">
        <v>18416</v>
      </c>
      <c r="B1393" t="s">
        <v>86</v>
      </c>
      <c r="C1393" t="s">
        <v>146</v>
      </c>
      <c r="D1393" t="s">
        <v>17021</v>
      </c>
      <c r="E1393" t="s">
        <v>79</v>
      </c>
      <c r="F1393" t="s">
        <v>17019</v>
      </c>
      <c r="G1393">
        <v>6</v>
      </c>
      <c r="H1393">
        <v>0</v>
      </c>
      <c r="I1393">
        <v>0</v>
      </c>
      <c r="J1393">
        <v>0</v>
      </c>
      <c r="K1393">
        <v>0</v>
      </c>
      <c r="L1393">
        <v>0</v>
      </c>
      <c r="M1393">
        <v>0</v>
      </c>
      <c r="N1393">
        <v>0</v>
      </c>
      <c r="O1393">
        <v>0</v>
      </c>
      <c r="P1393">
        <v>0</v>
      </c>
      <c r="Q1393">
        <v>0</v>
      </c>
    </row>
    <row r="1394" spans="1:17" x14ac:dyDescent="0.2">
      <c r="A1394" t="s">
        <v>18417</v>
      </c>
      <c r="B1394" t="s">
        <v>86</v>
      </c>
      <c r="C1394" t="s">
        <v>146</v>
      </c>
      <c r="D1394" t="s">
        <v>17021</v>
      </c>
      <c r="E1394" t="s">
        <v>81</v>
      </c>
      <c r="F1394" t="s">
        <v>17022</v>
      </c>
      <c r="G1394">
        <v>0</v>
      </c>
      <c r="H1394">
        <v>0</v>
      </c>
      <c r="I1394">
        <v>0</v>
      </c>
      <c r="J1394">
        <v>0</v>
      </c>
      <c r="K1394">
        <v>0</v>
      </c>
      <c r="L1394">
        <v>0</v>
      </c>
      <c r="M1394">
        <v>0</v>
      </c>
      <c r="N1394">
        <v>7</v>
      </c>
      <c r="O1394">
        <v>5</v>
      </c>
      <c r="P1394">
        <v>2</v>
      </c>
      <c r="Q1394">
        <v>0</v>
      </c>
    </row>
    <row r="1395" spans="1:17" x14ac:dyDescent="0.2">
      <c r="A1395" t="s">
        <v>18418</v>
      </c>
      <c r="B1395" t="s">
        <v>86</v>
      </c>
      <c r="C1395" t="s">
        <v>203</v>
      </c>
      <c r="D1395" t="s">
        <v>17029</v>
      </c>
      <c r="E1395" t="s">
        <v>79</v>
      </c>
      <c r="F1395" t="s">
        <v>4879</v>
      </c>
      <c r="G1395">
        <v>0</v>
      </c>
      <c r="H1395">
        <v>0</v>
      </c>
      <c r="I1395">
        <v>0</v>
      </c>
      <c r="J1395">
        <v>0</v>
      </c>
      <c r="K1395">
        <v>0</v>
      </c>
      <c r="L1395">
        <v>0</v>
      </c>
      <c r="M1395">
        <v>9</v>
      </c>
      <c r="N1395">
        <v>0</v>
      </c>
      <c r="O1395">
        <v>0</v>
      </c>
      <c r="P1395">
        <v>0</v>
      </c>
      <c r="Q1395">
        <v>0</v>
      </c>
    </row>
    <row r="1396" spans="1:17" x14ac:dyDescent="0.2">
      <c r="A1396" t="s">
        <v>18419</v>
      </c>
      <c r="B1396" t="s">
        <v>86</v>
      </c>
      <c r="C1396" t="s">
        <v>203</v>
      </c>
      <c r="D1396" t="s">
        <v>17029</v>
      </c>
      <c r="E1396" t="s">
        <v>79</v>
      </c>
      <c r="F1396" t="s">
        <v>4881</v>
      </c>
      <c r="G1396">
        <v>0</v>
      </c>
      <c r="H1396">
        <v>9</v>
      </c>
      <c r="I1396">
        <v>0</v>
      </c>
      <c r="J1396">
        <v>8</v>
      </c>
      <c r="K1396">
        <v>0</v>
      </c>
      <c r="L1396">
        <v>1</v>
      </c>
      <c r="M1396">
        <v>0</v>
      </c>
      <c r="N1396">
        <v>0</v>
      </c>
      <c r="O1396">
        <v>0</v>
      </c>
      <c r="P1396">
        <v>0</v>
      </c>
      <c r="Q1396">
        <v>0</v>
      </c>
    </row>
    <row r="1397" spans="1:17" x14ac:dyDescent="0.2">
      <c r="A1397" t="s">
        <v>18420</v>
      </c>
      <c r="B1397" t="s">
        <v>86</v>
      </c>
      <c r="C1397" t="s">
        <v>203</v>
      </c>
      <c r="D1397" t="s">
        <v>17029</v>
      </c>
      <c r="E1397" t="s">
        <v>79</v>
      </c>
      <c r="F1397" t="s">
        <v>4883</v>
      </c>
      <c r="G1397">
        <v>0</v>
      </c>
      <c r="H1397">
        <v>9</v>
      </c>
      <c r="I1397">
        <v>0</v>
      </c>
      <c r="J1397">
        <v>8</v>
      </c>
      <c r="K1397">
        <v>0</v>
      </c>
      <c r="L1397">
        <v>1</v>
      </c>
      <c r="M1397">
        <v>0</v>
      </c>
      <c r="N1397">
        <v>0</v>
      </c>
      <c r="O1397">
        <v>0</v>
      </c>
      <c r="P1397">
        <v>0</v>
      </c>
      <c r="Q1397">
        <v>0</v>
      </c>
    </row>
    <row r="1398" spans="1:17" x14ac:dyDescent="0.2">
      <c r="A1398" t="s">
        <v>18421</v>
      </c>
      <c r="B1398" t="s">
        <v>86</v>
      </c>
      <c r="C1398" t="s">
        <v>203</v>
      </c>
      <c r="D1398" t="s">
        <v>17029</v>
      </c>
      <c r="E1398" t="s">
        <v>79</v>
      </c>
      <c r="F1398" t="s">
        <v>4885</v>
      </c>
      <c r="G1398">
        <v>0</v>
      </c>
      <c r="H1398">
        <v>0</v>
      </c>
      <c r="I1398">
        <v>0</v>
      </c>
      <c r="J1398">
        <v>0</v>
      </c>
      <c r="K1398">
        <v>0</v>
      </c>
      <c r="L1398">
        <v>0</v>
      </c>
      <c r="M1398">
        <v>9</v>
      </c>
      <c r="N1398">
        <v>0</v>
      </c>
      <c r="O1398">
        <v>0</v>
      </c>
      <c r="P1398">
        <v>0</v>
      </c>
      <c r="Q1398">
        <v>0</v>
      </c>
    </row>
    <row r="1399" spans="1:17" x14ac:dyDescent="0.2">
      <c r="A1399" t="s">
        <v>18422</v>
      </c>
      <c r="B1399" t="s">
        <v>86</v>
      </c>
      <c r="C1399" t="s">
        <v>203</v>
      </c>
      <c r="D1399" t="s">
        <v>17029</v>
      </c>
      <c r="E1399" t="s">
        <v>79</v>
      </c>
      <c r="F1399" t="s">
        <v>4887</v>
      </c>
      <c r="G1399">
        <v>0</v>
      </c>
      <c r="H1399">
        <v>9</v>
      </c>
      <c r="I1399">
        <v>0</v>
      </c>
      <c r="J1399">
        <v>8</v>
      </c>
      <c r="K1399">
        <v>0</v>
      </c>
      <c r="L1399">
        <v>1</v>
      </c>
      <c r="M1399">
        <v>0</v>
      </c>
      <c r="N1399">
        <v>0</v>
      </c>
      <c r="O1399">
        <v>0</v>
      </c>
      <c r="P1399">
        <v>0</v>
      </c>
      <c r="Q1399">
        <v>0</v>
      </c>
    </row>
    <row r="1400" spans="1:17" x14ac:dyDescent="0.2">
      <c r="A1400" t="s">
        <v>18423</v>
      </c>
      <c r="B1400" t="s">
        <v>86</v>
      </c>
      <c r="C1400" t="s">
        <v>203</v>
      </c>
      <c r="D1400" t="s">
        <v>17029</v>
      </c>
      <c r="E1400" t="s">
        <v>79</v>
      </c>
      <c r="F1400" t="s">
        <v>4889</v>
      </c>
      <c r="G1400">
        <v>0</v>
      </c>
      <c r="H1400">
        <v>0</v>
      </c>
      <c r="I1400">
        <v>0</v>
      </c>
      <c r="J1400">
        <v>0</v>
      </c>
      <c r="K1400">
        <v>0</v>
      </c>
      <c r="L1400">
        <v>0</v>
      </c>
      <c r="M1400">
        <v>9</v>
      </c>
      <c r="N1400">
        <v>0</v>
      </c>
      <c r="O1400">
        <v>0</v>
      </c>
      <c r="P1400">
        <v>0</v>
      </c>
      <c r="Q1400">
        <v>0</v>
      </c>
    </row>
    <row r="1401" spans="1:17" x14ac:dyDescent="0.2">
      <c r="A1401" t="s">
        <v>18424</v>
      </c>
      <c r="B1401" t="s">
        <v>86</v>
      </c>
      <c r="C1401" t="s">
        <v>203</v>
      </c>
      <c r="D1401" t="s">
        <v>17029</v>
      </c>
      <c r="E1401" t="s">
        <v>79</v>
      </c>
      <c r="F1401" t="s">
        <v>4871</v>
      </c>
      <c r="G1401">
        <v>0</v>
      </c>
      <c r="H1401">
        <v>0</v>
      </c>
      <c r="I1401">
        <v>0</v>
      </c>
      <c r="J1401">
        <v>0</v>
      </c>
      <c r="K1401">
        <v>0</v>
      </c>
      <c r="L1401">
        <v>0</v>
      </c>
      <c r="M1401">
        <v>0</v>
      </c>
      <c r="N1401">
        <v>9</v>
      </c>
      <c r="O1401">
        <v>8</v>
      </c>
      <c r="P1401">
        <v>1</v>
      </c>
      <c r="Q1401">
        <v>0</v>
      </c>
    </row>
    <row r="1402" spans="1:17" x14ac:dyDescent="0.2">
      <c r="A1402" t="s">
        <v>18425</v>
      </c>
      <c r="B1402" t="s">
        <v>86</v>
      </c>
      <c r="C1402" t="s">
        <v>203</v>
      </c>
      <c r="D1402" t="s">
        <v>17029</v>
      </c>
      <c r="E1402" t="s">
        <v>79</v>
      </c>
      <c r="F1402" t="s">
        <v>4873</v>
      </c>
      <c r="G1402">
        <v>0</v>
      </c>
      <c r="H1402">
        <v>0</v>
      </c>
      <c r="I1402">
        <v>0</v>
      </c>
      <c r="J1402">
        <v>0</v>
      </c>
      <c r="K1402">
        <v>0</v>
      </c>
      <c r="L1402">
        <v>0</v>
      </c>
      <c r="M1402">
        <v>0</v>
      </c>
      <c r="N1402">
        <v>8</v>
      </c>
      <c r="O1402">
        <v>7</v>
      </c>
      <c r="P1402">
        <v>1</v>
      </c>
      <c r="Q1402">
        <v>0</v>
      </c>
    </row>
    <row r="1403" spans="1:17" x14ac:dyDescent="0.2">
      <c r="A1403" t="s">
        <v>18426</v>
      </c>
      <c r="B1403" t="s">
        <v>86</v>
      </c>
      <c r="C1403" t="s">
        <v>203</v>
      </c>
      <c r="D1403" t="s">
        <v>17029</v>
      </c>
      <c r="E1403" t="s">
        <v>79</v>
      </c>
      <c r="F1403" t="s">
        <v>17019</v>
      </c>
      <c r="G1403">
        <v>9</v>
      </c>
      <c r="H1403">
        <v>0</v>
      </c>
      <c r="I1403">
        <v>0</v>
      </c>
      <c r="J1403">
        <v>0</v>
      </c>
      <c r="K1403">
        <v>0</v>
      </c>
      <c r="L1403">
        <v>0</v>
      </c>
      <c r="M1403">
        <v>0</v>
      </c>
      <c r="N1403">
        <v>0</v>
      </c>
      <c r="O1403">
        <v>0</v>
      </c>
      <c r="P1403">
        <v>0</v>
      </c>
      <c r="Q1403">
        <v>0</v>
      </c>
    </row>
    <row r="1404" spans="1:17" x14ac:dyDescent="0.2">
      <c r="A1404" t="s">
        <v>18427</v>
      </c>
      <c r="B1404" t="s">
        <v>86</v>
      </c>
      <c r="C1404" t="s">
        <v>203</v>
      </c>
      <c r="D1404" t="s">
        <v>17029</v>
      </c>
      <c r="E1404" t="s">
        <v>81</v>
      </c>
      <c r="F1404" t="s">
        <v>4875</v>
      </c>
      <c r="G1404">
        <v>0</v>
      </c>
      <c r="H1404">
        <v>10</v>
      </c>
      <c r="I1404">
        <v>2</v>
      </c>
      <c r="J1404">
        <v>8</v>
      </c>
      <c r="K1404">
        <v>0</v>
      </c>
      <c r="L1404">
        <v>0</v>
      </c>
      <c r="M1404">
        <v>0</v>
      </c>
      <c r="N1404">
        <v>0</v>
      </c>
      <c r="O1404">
        <v>0</v>
      </c>
      <c r="P1404">
        <v>0</v>
      </c>
      <c r="Q1404">
        <v>0</v>
      </c>
    </row>
    <row r="1405" spans="1:17" x14ac:dyDescent="0.2">
      <c r="A1405" t="s">
        <v>18428</v>
      </c>
      <c r="B1405" t="s">
        <v>86</v>
      </c>
      <c r="C1405" t="s">
        <v>203</v>
      </c>
      <c r="D1405" t="s">
        <v>17029</v>
      </c>
      <c r="E1405" t="s">
        <v>81</v>
      </c>
      <c r="F1405" t="s">
        <v>4877</v>
      </c>
      <c r="G1405">
        <v>0</v>
      </c>
      <c r="H1405">
        <v>10</v>
      </c>
      <c r="I1405">
        <v>1</v>
      </c>
      <c r="J1405">
        <v>8</v>
      </c>
      <c r="K1405">
        <v>0</v>
      </c>
      <c r="L1405">
        <v>1</v>
      </c>
      <c r="M1405">
        <v>0</v>
      </c>
      <c r="N1405">
        <v>0</v>
      </c>
      <c r="O1405">
        <v>0</v>
      </c>
      <c r="P1405">
        <v>0</v>
      </c>
      <c r="Q1405">
        <v>0</v>
      </c>
    </row>
    <row r="1406" spans="1:17" x14ac:dyDescent="0.2">
      <c r="A1406" t="s">
        <v>18429</v>
      </c>
      <c r="B1406" t="s">
        <v>86</v>
      </c>
      <c r="C1406" t="s">
        <v>203</v>
      </c>
      <c r="D1406" t="s">
        <v>17029</v>
      </c>
      <c r="E1406" t="s">
        <v>81</v>
      </c>
      <c r="F1406" t="s">
        <v>4879</v>
      </c>
      <c r="G1406">
        <v>0</v>
      </c>
      <c r="H1406">
        <v>0</v>
      </c>
      <c r="I1406">
        <v>0</v>
      </c>
      <c r="J1406">
        <v>0</v>
      </c>
      <c r="K1406">
        <v>0</v>
      </c>
      <c r="L1406">
        <v>0</v>
      </c>
      <c r="M1406">
        <v>10</v>
      </c>
      <c r="N1406">
        <v>0</v>
      </c>
      <c r="O1406">
        <v>0</v>
      </c>
      <c r="P1406">
        <v>0</v>
      </c>
      <c r="Q1406">
        <v>0</v>
      </c>
    </row>
    <row r="1407" spans="1:17" x14ac:dyDescent="0.2">
      <c r="A1407" t="s">
        <v>18430</v>
      </c>
      <c r="B1407" t="s">
        <v>86</v>
      </c>
      <c r="C1407" t="s">
        <v>203</v>
      </c>
      <c r="D1407" t="s">
        <v>17029</v>
      </c>
      <c r="E1407" t="s">
        <v>81</v>
      </c>
      <c r="F1407" t="s">
        <v>4881</v>
      </c>
      <c r="G1407">
        <v>0</v>
      </c>
      <c r="H1407">
        <v>10</v>
      </c>
      <c r="I1407">
        <v>1</v>
      </c>
      <c r="J1407">
        <v>8</v>
      </c>
      <c r="K1407">
        <v>0</v>
      </c>
      <c r="L1407">
        <v>1</v>
      </c>
      <c r="M1407">
        <v>0</v>
      </c>
      <c r="N1407">
        <v>0</v>
      </c>
      <c r="O1407">
        <v>0</v>
      </c>
      <c r="P1407">
        <v>0</v>
      </c>
      <c r="Q1407">
        <v>0</v>
      </c>
    </row>
    <row r="1408" spans="1:17" x14ac:dyDescent="0.2">
      <c r="A1408" t="s">
        <v>18431</v>
      </c>
      <c r="B1408" t="s">
        <v>86</v>
      </c>
      <c r="C1408" t="s">
        <v>203</v>
      </c>
      <c r="D1408" t="s">
        <v>17029</v>
      </c>
      <c r="E1408" t="s">
        <v>81</v>
      </c>
      <c r="F1408" t="s">
        <v>4883</v>
      </c>
      <c r="G1408">
        <v>0</v>
      </c>
      <c r="H1408">
        <v>10</v>
      </c>
      <c r="I1408">
        <v>2</v>
      </c>
      <c r="J1408">
        <v>7</v>
      </c>
      <c r="K1408">
        <v>0</v>
      </c>
      <c r="L1408">
        <v>1</v>
      </c>
      <c r="M1408">
        <v>0</v>
      </c>
      <c r="N1408">
        <v>0</v>
      </c>
      <c r="O1408">
        <v>0</v>
      </c>
      <c r="P1408">
        <v>0</v>
      </c>
      <c r="Q1408">
        <v>0</v>
      </c>
    </row>
    <row r="1409" spans="1:17" x14ac:dyDescent="0.2">
      <c r="A1409" t="s">
        <v>18432</v>
      </c>
      <c r="B1409" t="s">
        <v>86</v>
      </c>
      <c r="C1409" t="s">
        <v>203</v>
      </c>
      <c r="D1409" t="s">
        <v>17029</v>
      </c>
      <c r="E1409" t="s">
        <v>81</v>
      </c>
      <c r="F1409" t="s">
        <v>4885</v>
      </c>
      <c r="G1409">
        <v>0</v>
      </c>
      <c r="H1409">
        <v>0</v>
      </c>
      <c r="I1409">
        <v>0</v>
      </c>
      <c r="J1409">
        <v>0</v>
      </c>
      <c r="K1409">
        <v>0</v>
      </c>
      <c r="L1409">
        <v>0</v>
      </c>
      <c r="M1409">
        <v>10</v>
      </c>
      <c r="N1409">
        <v>0</v>
      </c>
      <c r="O1409">
        <v>0</v>
      </c>
      <c r="P1409">
        <v>0</v>
      </c>
      <c r="Q1409">
        <v>0</v>
      </c>
    </row>
    <row r="1410" spans="1:17" x14ac:dyDescent="0.2">
      <c r="A1410" t="s">
        <v>18433</v>
      </c>
      <c r="B1410" t="s">
        <v>86</v>
      </c>
      <c r="C1410" t="s">
        <v>203</v>
      </c>
      <c r="D1410" t="s">
        <v>17029</v>
      </c>
      <c r="E1410" t="s">
        <v>81</v>
      </c>
      <c r="F1410" t="s">
        <v>4887</v>
      </c>
      <c r="G1410">
        <v>0</v>
      </c>
      <c r="H1410">
        <v>10</v>
      </c>
      <c r="I1410">
        <v>1</v>
      </c>
      <c r="J1410">
        <v>9</v>
      </c>
      <c r="K1410">
        <v>0</v>
      </c>
      <c r="L1410">
        <v>0</v>
      </c>
      <c r="M1410">
        <v>0</v>
      </c>
      <c r="N1410">
        <v>0</v>
      </c>
      <c r="O1410">
        <v>0</v>
      </c>
      <c r="P1410">
        <v>0</v>
      </c>
      <c r="Q1410">
        <v>0</v>
      </c>
    </row>
    <row r="1411" spans="1:17" x14ac:dyDescent="0.2">
      <c r="A1411" t="s">
        <v>18434</v>
      </c>
      <c r="B1411" t="s">
        <v>86</v>
      </c>
      <c r="C1411" t="s">
        <v>203</v>
      </c>
      <c r="D1411" t="s">
        <v>17029</v>
      </c>
      <c r="E1411" t="s">
        <v>81</v>
      </c>
      <c r="F1411" t="s">
        <v>4889</v>
      </c>
      <c r="G1411">
        <v>0</v>
      </c>
      <c r="H1411">
        <v>0</v>
      </c>
      <c r="I1411">
        <v>0</v>
      </c>
      <c r="J1411">
        <v>0</v>
      </c>
      <c r="K1411">
        <v>0</v>
      </c>
      <c r="L1411">
        <v>0</v>
      </c>
      <c r="M1411">
        <v>10</v>
      </c>
      <c r="N1411">
        <v>0</v>
      </c>
      <c r="O1411">
        <v>0</v>
      </c>
      <c r="P1411">
        <v>0</v>
      </c>
      <c r="Q1411">
        <v>0</v>
      </c>
    </row>
    <row r="1412" spans="1:17" x14ac:dyDescent="0.2">
      <c r="A1412" t="s">
        <v>18435</v>
      </c>
      <c r="B1412" t="s">
        <v>86</v>
      </c>
      <c r="C1412" t="s">
        <v>203</v>
      </c>
      <c r="D1412" t="s">
        <v>17029</v>
      </c>
      <c r="E1412" t="s">
        <v>81</v>
      </c>
      <c r="F1412" t="s">
        <v>4871</v>
      </c>
      <c r="G1412">
        <v>0</v>
      </c>
      <c r="H1412">
        <v>0</v>
      </c>
      <c r="I1412">
        <v>0</v>
      </c>
      <c r="J1412">
        <v>0</v>
      </c>
      <c r="K1412">
        <v>0</v>
      </c>
      <c r="L1412">
        <v>0</v>
      </c>
      <c r="M1412">
        <v>0</v>
      </c>
      <c r="N1412">
        <v>10</v>
      </c>
      <c r="O1412">
        <v>9</v>
      </c>
      <c r="P1412">
        <v>1</v>
      </c>
      <c r="Q1412">
        <v>0</v>
      </c>
    </row>
    <row r="1413" spans="1:17" x14ac:dyDescent="0.2">
      <c r="A1413" t="s">
        <v>18436</v>
      </c>
      <c r="B1413" t="s">
        <v>86</v>
      </c>
      <c r="C1413" t="s">
        <v>203</v>
      </c>
      <c r="D1413" t="s">
        <v>17029</v>
      </c>
      <c r="E1413" t="s">
        <v>81</v>
      </c>
      <c r="F1413" t="s">
        <v>4873</v>
      </c>
      <c r="G1413">
        <v>0</v>
      </c>
      <c r="H1413">
        <v>0</v>
      </c>
      <c r="I1413">
        <v>0</v>
      </c>
      <c r="J1413">
        <v>0</v>
      </c>
      <c r="K1413">
        <v>0</v>
      </c>
      <c r="L1413">
        <v>0</v>
      </c>
      <c r="M1413">
        <v>0</v>
      </c>
      <c r="N1413">
        <v>7</v>
      </c>
      <c r="O1413">
        <v>7</v>
      </c>
      <c r="P1413">
        <v>0</v>
      </c>
      <c r="Q1413">
        <v>0</v>
      </c>
    </row>
    <row r="1414" spans="1:17" x14ac:dyDescent="0.2">
      <c r="A1414" t="s">
        <v>18437</v>
      </c>
      <c r="B1414" t="s">
        <v>86</v>
      </c>
      <c r="C1414" t="s">
        <v>203</v>
      </c>
      <c r="D1414" t="s">
        <v>17029</v>
      </c>
      <c r="E1414" t="s">
        <v>81</v>
      </c>
      <c r="F1414" t="s">
        <v>17019</v>
      </c>
      <c r="G1414">
        <v>10</v>
      </c>
      <c r="H1414">
        <v>0</v>
      </c>
      <c r="I1414">
        <v>0</v>
      </c>
      <c r="J1414">
        <v>0</v>
      </c>
      <c r="K1414">
        <v>0</v>
      </c>
      <c r="L1414">
        <v>0</v>
      </c>
      <c r="M1414">
        <v>0</v>
      </c>
      <c r="N1414">
        <v>0</v>
      </c>
      <c r="O1414">
        <v>0</v>
      </c>
      <c r="P1414">
        <v>0</v>
      </c>
      <c r="Q1414">
        <v>0</v>
      </c>
    </row>
    <row r="1415" spans="1:17" x14ac:dyDescent="0.2">
      <c r="A1415" t="s">
        <v>18438</v>
      </c>
      <c r="B1415" t="s">
        <v>86</v>
      </c>
      <c r="C1415" t="s">
        <v>203</v>
      </c>
      <c r="D1415" t="s">
        <v>17021</v>
      </c>
      <c r="E1415" t="s">
        <v>79</v>
      </c>
      <c r="F1415" t="s">
        <v>17022</v>
      </c>
      <c r="G1415">
        <v>0</v>
      </c>
      <c r="H1415">
        <v>0</v>
      </c>
      <c r="I1415">
        <v>0</v>
      </c>
      <c r="J1415">
        <v>0</v>
      </c>
      <c r="K1415">
        <v>0</v>
      </c>
      <c r="L1415">
        <v>0</v>
      </c>
      <c r="M1415">
        <v>0</v>
      </c>
      <c r="N1415">
        <v>2</v>
      </c>
      <c r="O1415">
        <v>0</v>
      </c>
      <c r="P1415">
        <v>2</v>
      </c>
      <c r="Q1415">
        <v>0</v>
      </c>
    </row>
    <row r="1416" spans="1:17" x14ac:dyDescent="0.2">
      <c r="A1416" t="s">
        <v>18439</v>
      </c>
      <c r="B1416" t="s">
        <v>86</v>
      </c>
      <c r="C1416" t="s">
        <v>203</v>
      </c>
      <c r="D1416" t="s">
        <v>17021</v>
      </c>
      <c r="E1416" t="s">
        <v>79</v>
      </c>
      <c r="F1416" t="s">
        <v>17019</v>
      </c>
      <c r="G1416">
        <v>2</v>
      </c>
      <c r="H1416">
        <v>0</v>
      </c>
      <c r="I1416">
        <v>0</v>
      </c>
      <c r="J1416">
        <v>0</v>
      </c>
      <c r="K1416">
        <v>0</v>
      </c>
      <c r="L1416">
        <v>0</v>
      </c>
      <c r="M1416">
        <v>0</v>
      </c>
      <c r="N1416">
        <v>0</v>
      </c>
      <c r="O1416">
        <v>0</v>
      </c>
      <c r="P1416">
        <v>0</v>
      </c>
      <c r="Q1416">
        <v>0</v>
      </c>
    </row>
    <row r="1417" spans="1:17" x14ac:dyDescent="0.2">
      <c r="A1417" t="s">
        <v>18440</v>
      </c>
      <c r="B1417" t="s">
        <v>86</v>
      </c>
      <c r="C1417" t="s">
        <v>204</v>
      </c>
      <c r="D1417" t="s">
        <v>17027</v>
      </c>
      <c r="E1417" t="s">
        <v>81</v>
      </c>
      <c r="F1417" t="s">
        <v>17019</v>
      </c>
      <c r="G1417">
        <v>2</v>
      </c>
      <c r="H1417">
        <v>0</v>
      </c>
      <c r="I1417">
        <v>0</v>
      </c>
      <c r="J1417">
        <v>0</v>
      </c>
      <c r="K1417">
        <v>0</v>
      </c>
      <c r="L1417">
        <v>0</v>
      </c>
      <c r="M1417">
        <v>0</v>
      </c>
      <c r="N1417">
        <v>0</v>
      </c>
      <c r="O1417">
        <v>0</v>
      </c>
      <c r="P1417">
        <v>0</v>
      </c>
      <c r="Q1417">
        <v>0</v>
      </c>
    </row>
    <row r="1418" spans="1:17" x14ac:dyDescent="0.2">
      <c r="A1418" t="s">
        <v>18441</v>
      </c>
      <c r="B1418" t="s">
        <v>86</v>
      </c>
      <c r="C1418" t="s">
        <v>204</v>
      </c>
      <c r="D1418" t="s">
        <v>17029</v>
      </c>
      <c r="E1418" t="s">
        <v>79</v>
      </c>
      <c r="F1418" t="s">
        <v>4875</v>
      </c>
      <c r="G1418">
        <v>0</v>
      </c>
      <c r="H1418">
        <v>7</v>
      </c>
      <c r="I1418">
        <v>0</v>
      </c>
      <c r="J1418">
        <v>7</v>
      </c>
      <c r="K1418">
        <v>0</v>
      </c>
      <c r="L1418">
        <v>0</v>
      </c>
      <c r="M1418">
        <v>0</v>
      </c>
      <c r="N1418">
        <v>0</v>
      </c>
      <c r="O1418">
        <v>0</v>
      </c>
      <c r="P1418">
        <v>0</v>
      </c>
      <c r="Q1418">
        <v>0</v>
      </c>
    </row>
    <row r="1419" spans="1:17" x14ac:dyDescent="0.2">
      <c r="A1419" t="s">
        <v>18442</v>
      </c>
      <c r="B1419" t="s">
        <v>86</v>
      </c>
      <c r="C1419" t="s">
        <v>204</v>
      </c>
      <c r="D1419" t="s">
        <v>17029</v>
      </c>
      <c r="E1419" t="s">
        <v>79</v>
      </c>
      <c r="F1419" t="s">
        <v>4877</v>
      </c>
      <c r="G1419">
        <v>0</v>
      </c>
      <c r="H1419">
        <v>7</v>
      </c>
      <c r="I1419">
        <v>0</v>
      </c>
      <c r="J1419">
        <v>7</v>
      </c>
      <c r="K1419">
        <v>0</v>
      </c>
      <c r="L1419">
        <v>0</v>
      </c>
      <c r="M1419">
        <v>0</v>
      </c>
      <c r="N1419">
        <v>0</v>
      </c>
      <c r="O1419">
        <v>0</v>
      </c>
      <c r="P1419">
        <v>0</v>
      </c>
      <c r="Q1419">
        <v>0</v>
      </c>
    </row>
    <row r="1420" spans="1:17" x14ac:dyDescent="0.2">
      <c r="A1420" t="s">
        <v>18443</v>
      </c>
      <c r="B1420" t="s">
        <v>86</v>
      </c>
      <c r="C1420" t="s">
        <v>204</v>
      </c>
      <c r="D1420" t="s">
        <v>17029</v>
      </c>
      <c r="E1420" t="s">
        <v>79</v>
      </c>
      <c r="F1420" t="s">
        <v>4879</v>
      </c>
      <c r="G1420">
        <v>0</v>
      </c>
      <c r="H1420">
        <v>0</v>
      </c>
      <c r="I1420">
        <v>0</v>
      </c>
      <c r="J1420">
        <v>0</v>
      </c>
      <c r="K1420">
        <v>0</v>
      </c>
      <c r="L1420">
        <v>0</v>
      </c>
      <c r="M1420">
        <v>7</v>
      </c>
      <c r="N1420">
        <v>0</v>
      </c>
      <c r="O1420">
        <v>0</v>
      </c>
      <c r="P1420">
        <v>0</v>
      </c>
      <c r="Q1420">
        <v>0</v>
      </c>
    </row>
    <row r="1421" spans="1:17" x14ac:dyDescent="0.2">
      <c r="A1421" t="s">
        <v>18444</v>
      </c>
      <c r="B1421" t="s">
        <v>86</v>
      </c>
      <c r="C1421" t="s">
        <v>204</v>
      </c>
      <c r="D1421" t="s">
        <v>17029</v>
      </c>
      <c r="E1421" t="s">
        <v>79</v>
      </c>
      <c r="F1421" t="s">
        <v>4881</v>
      </c>
      <c r="G1421">
        <v>0</v>
      </c>
      <c r="H1421">
        <v>7</v>
      </c>
      <c r="I1421">
        <v>0</v>
      </c>
      <c r="J1421">
        <v>7</v>
      </c>
      <c r="K1421">
        <v>0</v>
      </c>
      <c r="L1421">
        <v>0</v>
      </c>
      <c r="M1421">
        <v>0</v>
      </c>
      <c r="N1421">
        <v>0</v>
      </c>
      <c r="O1421">
        <v>0</v>
      </c>
      <c r="P1421">
        <v>0</v>
      </c>
      <c r="Q1421">
        <v>0</v>
      </c>
    </row>
    <row r="1422" spans="1:17" x14ac:dyDescent="0.2">
      <c r="A1422" t="s">
        <v>18445</v>
      </c>
      <c r="B1422" t="s">
        <v>86</v>
      </c>
      <c r="C1422" t="s">
        <v>204</v>
      </c>
      <c r="D1422" t="s">
        <v>17029</v>
      </c>
      <c r="E1422" t="s">
        <v>79</v>
      </c>
      <c r="F1422" t="s">
        <v>4883</v>
      </c>
      <c r="G1422">
        <v>0</v>
      </c>
      <c r="H1422">
        <v>7</v>
      </c>
      <c r="I1422">
        <v>0</v>
      </c>
      <c r="J1422">
        <v>7</v>
      </c>
      <c r="K1422">
        <v>0</v>
      </c>
      <c r="L1422">
        <v>0</v>
      </c>
      <c r="M1422">
        <v>0</v>
      </c>
      <c r="N1422">
        <v>0</v>
      </c>
      <c r="O1422">
        <v>0</v>
      </c>
      <c r="P1422">
        <v>0</v>
      </c>
      <c r="Q1422">
        <v>0</v>
      </c>
    </row>
    <row r="1423" spans="1:17" x14ac:dyDescent="0.2">
      <c r="A1423" t="s">
        <v>18446</v>
      </c>
      <c r="B1423" t="s">
        <v>86</v>
      </c>
      <c r="C1423" t="s">
        <v>204</v>
      </c>
      <c r="D1423" t="s">
        <v>17029</v>
      </c>
      <c r="E1423" t="s">
        <v>79</v>
      </c>
      <c r="F1423" t="s">
        <v>4885</v>
      </c>
      <c r="G1423">
        <v>0</v>
      </c>
      <c r="H1423">
        <v>0</v>
      </c>
      <c r="I1423">
        <v>0</v>
      </c>
      <c r="J1423">
        <v>0</v>
      </c>
      <c r="K1423">
        <v>0</v>
      </c>
      <c r="L1423">
        <v>0</v>
      </c>
      <c r="M1423">
        <v>7</v>
      </c>
      <c r="N1423">
        <v>0</v>
      </c>
      <c r="O1423">
        <v>0</v>
      </c>
      <c r="P1423">
        <v>0</v>
      </c>
      <c r="Q1423">
        <v>0</v>
      </c>
    </row>
    <row r="1424" spans="1:17" x14ac:dyDescent="0.2">
      <c r="A1424" t="s">
        <v>18447</v>
      </c>
      <c r="B1424" t="s">
        <v>86</v>
      </c>
      <c r="C1424" t="s">
        <v>204</v>
      </c>
      <c r="D1424" t="s">
        <v>17029</v>
      </c>
      <c r="E1424" t="s">
        <v>79</v>
      </c>
      <c r="F1424" t="s">
        <v>4887</v>
      </c>
      <c r="G1424">
        <v>0</v>
      </c>
      <c r="H1424">
        <v>7</v>
      </c>
      <c r="I1424">
        <v>0</v>
      </c>
      <c r="J1424">
        <v>7</v>
      </c>
      <c r="K1424">
        <v>0</v>
      </c>
      <c r="L1424">
        <v>0</v>
      </c>
      <c r="M1424">
        <v>0</v>
      </c>
      <c r="N1424">
        <v>0</v>
      </c>
      <c r="O1424">
        <v>0</v>
      </c>
      <c r="P1424">
        <v>0</v>
      </c>
      <c r="Q1424">
        <v>0</v>
      </c>
    </row>
    <row r="1425" spans="1:17" x14ac:dyDescent="0.2">
      <c r="A1425" t="s">
        <v>18448</v>
      </c>
      <c r="B1425" t="s">
        <v>86</v>
      </c>
      <c r="C1425" t="s">
        <v>204</v>
      </c>
      <c r="D1425" t="s">
        <v>17029</v>
      </c>
      <c r="E1425" t="s">
        <v>79</v>
      </c>
      <c r="F1425" t="s">
        <v>4889</v>
      </c>
      <c r="G1425">
        <v>0</v>
      </c>
      <c r="H1425">
        <v>0</v>
      </c>
      <c r="I1425">
        <v>0</v>
      </c>
      <c r="J1425">
        <v>0</v>
      </c>
      <c r="K1425">
        <v>0</v>
      </c>
      <c r="L1425">
        <v>0</v>
      </c>
      <c r="M1425">
        <v>7</v>
      </c>
      <c r="N1425">
        <v>0</v>
      </c>
      <c r="O1425">
        <v>0</v>
      </c>
      <c r="P1425">
        <v>0</v>
      </c>
      <c r="Q1425">
        <v>0</v>
      </c>
    </row>
    <row r="1426" spans="1:17" x14ac:dyDescent="0.2">
      <c r="A1426" t="s">
        <v>18449</v>
      </c>
      <c r="B1426" t="s">
        <v>86</v>
      </c>
      <c r="C1426" t="s">
        <v>204</v>
      </c>
      <c r="D1426" t="s">
        <v>17029</v>
      </c>
      <c r="E1426" t="s">
        <v>79</v>
      </c>
      <c r="F1426" t="s">
        <v>4871</v>
      </c>
      <c r="G1426">
        <v>0</v>
      </c>
      <c r="H1426">
        <v>0</v>
      </c>
      <c r="I1426">
        <v>0</v>
      </c>
      <c r="J1426">
        <v>0</v>
      </c>
      <c r="K1426">
        <v>0</v>
      </c>
      <c r="L1426">
        <v>0</v>
      </c>
      <c r="M1426">
        <v>0</v>
      </c>
      <c r="N1426">
        <v>5</v>
      </c>
      <c r="O1426">
        <v>5</v>
      </c>
      <c r="P1426">
        <v>0</v>
      </c>
      <c r="Q1426">
        <v>0</v>
      </c>
    </row>
    <row r="1427" spans="1:17" x14ac:dyDescent="0.2">
      <c r="A1427" t="s">
        <v>18450</v>
      </c>
      <c r="B1427" t="s">
        <v>86</v>
      </c>
      <c r="C1427" t="s">
        <v>204</v>
      </c>
      <c r="D1427" t="s">
        <v>17029</v>
      </c>
      <c r="E1427" t="s">
        <v>79</v>
      </c>
      <c r="F1427" t="s">
        <v>4873</v>
      </c>
      <c r="G1427">
        <v>0</v>
      </c>
      <c r="H1427">
        <v>0</v>
      </c>
      <c r="I1427">
        <v>0</v>
      </c>
      <c r="J1427">
        <v>0</v>
      </c>
      <c r="K1427">
        <v>0</v>
      </c>
      <c r="L1427">
        <v>0</v>
      </c>
      <c r="M1427">
        <v>0</v>
      </c>
      <c r="N1427">
        <v>5</v>
      </c>
      <c r="O1427">
        <v>5</v>
      </c>
      <c r="P1427">
        <v>0</v>
      </c>
      <c r="Q1427">
        <v>0</v>
      </c>
    </row>
    <row r="1428" spans="1:17" x14ac:dyDescent="0.2">
      <c r="A1428" t="s">
        <v>18451</v>
      </c>
      <c r="B1428" t="s">
        <v>86</v>
      </c>
      <c r="C1428" t="s">
        <v>204</v>
      </c>
      <c r="D1428" t="s">
        <v>17029</v>
      </c>
      <c r="E1428" t="s">
        <v>79</v>
      </c>
      <c r="F1428" t="s">
        <v>17019</v>
      </c>
      <c r="G1428">
        <v>7</v>
      </c>
      <c r="H1428">
        <v>0</v>
      </c>
      <c r="I1428">
        <v>0</v>
      </c>
      <c r="J1428">
        <v>0</v>
      </c>
      <c r="K1428">
        <v>0</v>
      </c>
      <c r="L1428">
        <v>0</v>
      </c>
      <c r="M1428">
        <v>0</v>
      </c>
      <c r="N1428">
        <v>0</v>
      </c>
      <c r="O1428">
        <v>0</v>
      </c>
      <c r="P1428">
        <v>0</v>
      </c>
      <c r="Q1428">
        <v>0</v>
      </c>
    </row>
    <row r="1429" spans="1:17" x14ac:dyDescent="0.2">
      <c r="A1429" t="s">
        <v>18452</v>
      </c>
      <c r="B1429" t="s">
        <v>86</v>
      </c>
      <c r="C1429" t="s">
        <v>204</v>
      </c>
      <c r="D1429" t="s">
        <v>17029</v>
      </c>
      <c r="E1429" t="s">
        <v>81</v>
      </c>
      <c r="F1429" t="s">
        <v>4875</v>
      </c>
      <c r="G1429">
        <v>0</v>
      </c>
      <c r="H1429">
        <v>3</v>
      </c>
      <c r="I1429">
        <v>0</v>
      </c>
      <c r="J1429">
        <v>3</v>
      </c>
      <c r="K1429">
        <v>0</v>
      </c>
      <c r="L1429">
        <v>0</v>
      </c>
      <c r="M1429">
        <v>0</v>
      </c>
      <c r="N1429">
        <v>0</v>
      </c>
      <c r="O1429">
        <v>0</v>
      </c>
      <c r="P1429">
        <v>0</v>
      </c>
      <c r="Q1429">
        <v>0</v>
      </c>
    </row>
    <row r="1430" spans="1:17" x14ac:dyDescent="0.2">
      <c r="A1430" t="s">
        <v>18453</v>
      </c>
      <c r="B1430" t="s">
        <v>86</v>
      </c>
      <c r="C1430" t="s">
        <v>204</v>
      </c>
      <c r="D1430" t="s">
        <v>17029</v>
      </c>
      <c r="E1430" t="s">
        <v>81</v>
      </c>
      <c r="F1430" t="s">
        <v>4877</v>
      </c>
      <c r="G1430">
        <v>0</v>
      </c>
      <c r="H1430">
        <v>3</v>
      </c>
      <c r="I1430">
        <v>0</v>
      </c>
      <c r="J1430">
        <v>3</v>
      </c>
      <c r="K1430">
        <v>0</v>
      </c>
      <c r="L1430">
        <v>0</v>
      </c>
      <c r="M1430">
        <v>0</v>
      </c>
      <c r="N1430">
        <v>0</v>
      </c>
      <c r="O1430">
        <v>0</v>
      </c>
      <c r="P1430">
        <v>0</v>
      </c>
      <c r="Q1430">
        <v>0</v>
      </c>
    </row>
    <row r="1431" spans="1:17" x14ac:dyDescent="0.2">
      <c r="A1431" t="s">
        <v>18454</v>
      </c>
      <c r="B1431" t="s">
        <v>86</v>
      </c>
      <c r="C1431" t="s">
        <v>204</v>
      </c>
      <c r="D1431" t="s">
        <v>17029</v>
      </c>
      <c r="E1431" t="s">
        <v>81</v>
      </c>
      <c r="F1431" t="s">
        <v>4879</v>
      </c>
      <c r="G1431">
        <v>0</v>
      </c>
      <c r="H1431">
        <v>0</v>
      </c>
      <c r="I1431">
        <v>0</v>
      </c>
      <c r="J1431">
        <v>0</v>
      </c>
      <c r="K1431">
        <v>0</v>
      </c>
      <c r="L1431">
        <v>0</v>
      </c>
      <c r="M1431">
        <v>3</v>
      </c>
      <c r="N1431">
        <v>0</v>
      </c>
      <c r="O1431">
        <v>0</v>
      </c>
      <c r="P1431">
        <v>0</v>
      </c>
      <c r="Q1431">
        <v>0</v>
      </c>
    </row>
    <row r="1432" spans="1:17" x14ac:dyDescent="0.2">
      <c r="A1432" t="s">
        <v>18455</v>
      </c>
      <c r="B1432" t="s">
        <v>86</v>
      </c>
      <c r="C1432" t="s">
        <v>204</v>
      </c>
      <c r="D1432" t="s">
        <v>17029</v>
      </c>
      <c r="E1432" t="s">
        <v>81</v>
      </c>
      <c r="F1432" t="s">
        <v>4881</v>
      </c>
      <c r="G1432">
        <v>0</v>
      </c>
      <c r="H1432">
        <v>3</v>
      </c>
      <c r="I1432">
        <v>0</v>
      </c>
      <c r="J1432">
        <v>3</v>
      </c>
      <c r="K1432">
        <v>0</v>
      </c>
      <c r="L1432">
        <v>0</v>
      </c>
      <c r="M1432">
        <v>0</v>
      </c>
      <c r="N1432">
        <v>0</v>
      </c>
      <c r="O1432">
        <v>0</v>
      </c>
      <c r="P1432">
        <v>0</v>
      </c>
      <c r="Q1432">
        <v>0</v>
      </c>
    </row>
    <row r="1433" spans="1:17" x14ac:dyDescent="0.2">
      <c r="A1433" t="s">
        <v>18456</v>
      </c>
      <c r="B1433" t="s">
        <v>86</v>
      </c>
      <c r="C1433" t="s">
        <v>204</v>
      </c>
      <c r="D1433" t="s">
        <v>17029</v>
      </c>
      <c r="E1433" t="s">
        <v>81</v>
      </c>
      <c r="F1433" t="s">
        <v>4883</v>
      </c>
      <c r="G1433">
        <v>0</v>
      </c>
      <c r="H1433">
        <v>3</v>
      </c>
      <c r="I1433">
        <v>0</v>
      </c>
      <c r="J1433">
        <v>3</v>
      </c>
      <c r="K1433">
        <v>0</v>
      </c>
      <c r="L1433">
        <v>0</v>
      </c>
      <c r="M1433">
        <v>0</v>
      </c>
      <c r="N1433">
        <v>0</v>
      </c>
      <c r="O1433">
        <v>0</v>
      </c>
      <c r="P1433">
        <v>0</v>
      </c>
      <c r="Q1433">
        <v>0</v>
      </c>
    </row>
    <row r="1434" spans="1:17" x14ac:dyDescent="0.2">
      <c r="A1434" t="s">
        <v>18457</v>
      </c>
      <c r="B1434" t="s">
        <v>86</v>
      </c>
      <c r="C1434" t="s">
        <v>204</v>
      </c>
      <c r="D1434" t="s">
        <v>17029</v>
      </c>
      <c r="E1434" t="s">
        <v>81</v>
      </c>
      <c r="F1434" t="s">
        <v>4885</v>
      </c>
      <c r="G1434">
        <v>0</v>
      </c>
      <c r="H1434">
        <v>0</v>
      </c>
      <c r="I1434">
        <v>0</v>
      </c>
      <c r="J1434">
        <v>0</v>
      </c>
      <c r="K1434">
        <v>0</v>
      </c>
      <c r="L1434">
        <v>0</v>
      </c>
      <c r="M1434">
        <v>3</v>
      </c>
      <c r="N1434">
        <v>0</v>
      </c>
      <c r="O1434">
        <v>0</v>
      </c>
      <c r="P1434">
        <v>0</v>
      </c>
      <c r="Q1434">
        <v>0</v>
      </c>
    </row>
    <row r="1435" spans="1:17" x14ac:dyDescent="0.2">
      <c r="A1435" t="s">
        <v>18458</v>
      </c>
      <c r="B1435" t="s">
        <v>86</v>
      </c>
      <c r="C1435" t="s">
        <v>204</v>
      </c>
      <c r="D1435" t="s">
        <v>17029</v>
      </c>
      <c r="E1435" t="s">
        <v>81</v>
      </c>
      <c r="F1435" t="s">
        <v>4887</v>
      </c>
      <c r="G1435">
        <v>0</v>
      </c>
      <c r="H1435">
        <v>3</v>
      </c>
      <c r="I1435">
        <v>0</v>
      </c>
      <c r="J1435">
        <v>3</v>
      </c>
      <c r="K1435">
        <v>0</v>
      </c>
      <c r="L1435">
        <v>0</v>
      </c>
      <c r="M1435">
        <v>0</v>
      </c>
      <c r="N1435">
        <v>0</v>
      </c>
      <c r="O1435">
        <v>0</v>
      </c>
      <c r="P1435">
        <v>0</v>
      </c>
      <c r="Q1435">
        <v>0</v>
      </c>
    </row>
    <row r="1436" spans="1:17" x14ac:dyDescent="0.2">
      <c r="A1436" t="s">
        <v>18459</v>
      </c>
      <c r="B1436" t="s">
        <v>86</v>
      </c>
      <c r="C1436" t="s">
        <v>204</v>
      </c>
      <c r="D1436" t="s">
        <v>17029</v>
      </c>
      <c r="E1436" t="s">
        <v>81</v>
      </c>
      <c r="F1436" t="s">
        <v>4889</v>
      </c>
      <c r="G1436">
        <v>0</v>
      </c>
      <c r="H1436">
        <v>0</v>
      </c>
      <c r="I1436">
        <v>0</v>
      </c>
      <c r="J1436">
        <v>0</v>
      </c>
      <c r="K1436">
        <v>0</v>
      </c>
      <c r="L1436">
        <v>0</v>
      </c>
      <c r="M1436">
        <v>3</v>
      </c>
      <c r="N1436">
        <v>0</v>
      </c>
      <c r="O1436">
        <v>0</v>
      </c>
      <c r="P1436">
        <v>0</v>
      </c>
      <c r="Q1436">
        <v>0</v>
      </c>
    </row>
    <row r="1437" spans="1:17" x14ac:dyDescent="0.2">
      <c r="A1437" t="s">
        <v>18460</v>
      </c>
      <c r="B1437" t="s">
        <v>86</v>
      </c>
      <c r="C1437" t="s">
        <v>204</v>
      </c>
      <c r="D1437" t="s">
        <v>17029</v>
      </c>
      <c r="E1437" t="s">
        <v>81</v>
      </c>
      <c r="F1437" t="s">
        <v>4871</v>
      </c>
      <c r="G1437">
        <v>0</v>
      </c>
      <c r="H1437">
        <v>0</v>
      </c>
      <c r="I1437">
        <v>0</v>
      </c>
      <c r="J1437">
        <v>0</v>
      </c>
      <c r="K1437">
        <v>0</v>
      </c>
      <c r="L1437">
        <v>0</v>
      </c>
      <c r="M1437">
        <v>0</v>
      </c>
      <c r="N1437">
        <v>3</v>
      </c>
      <c r="O1437">
        <v>3</v>
      </c>
      <c r="P1437">
        <v>0</v>
      </c>
      <c r="Q1437">
        <v>0</v>
      </c>
    </row>
    <row r="1438" spans="1:17" x14ac:dyDescent="0.2">
      <c r="A1438" t="s">
        <v>18461</v>
      </c>
      <c r="B1438" t="s">
        <v>86</v>
      </c>
      <c r="C1438" t="s">
        <v>204</v>
      </c>
      <c r="D1438" t="s">
        <v>17029</v>
      </c>
      <c r="E1438" t="s">
        <v>81</v>
      </c>
      <c r="F1438" t="s">
        <v>4873</v>
      </c>
      <c r="G1438">
        <v>0</v>
      </c>
      <c r="H1438">
        <v>0</v>
      </c>
      <c r="I1438">
        <v>0</v>
      </c>
      <c r="J1438">
        <v>0</v>
      </c>
      <c r="K1438">
        <v>0</v>
      </c>
      <c r="L1438">
        <v>0</v>
      </c>
      <c r="M1438">
        <v>0</v>
      </c>
      <c r="N1438">
        <v>3</v>
      </c>
      <c r="O1438">
        <v>3</v>
      </c>
      <c r="P1438">
        <v>0</v>
      </c>
      <c r="Q1438">
        <v>0</v>
      </c>
    </row>
    <row r="1439" spans="1:17" x14ac:dyDescent="0.2">
      <c r="A1439" t="s">
        <v>18462</v>
      </c>
      <c r="B1439" t="s">
        <v>86</v>
      </c>
      <c r="C1439" t="s">
        <v>204</v>
      </c>
      <c r="D1439" t="s">
        <v>17029</v>
      </c>
      <c r="E1439" t="s">
        <v>81</v>
      </c>
      <c r="F1439" t="s">
        <v>17019</v>
      </c>
      <c r="G1439">
        <v>3</v>
      </c>
      <c r="H1439">
        <v>0</v>
      </c>
      <c r="I1439">
        <v>0</v>
      </c>
      <c r="J1439">
        <v>0</v>
      </c>
      <c r="K1439">
        <v>0</v>
      </c>
      <c r="L1439">
        <v>0</v>
      </c>
      <c r="M1439">
        <v>0</v>
      </c>
      <c r="N1439">
        <v>0</v>
      </c>
      <c r="O1439">
        <v>0</v>
      </c>
      <c r="P1439">
        <v>0</v>
      </c>
      <c r="Q1439">
        <v>0</v>
      </c>
    </row>
    <row r="1440" spans="1:17" x14ac:dyDescent="0.2">
      <c r="A1440" t="s">
        <v>18463</v>
      </c>
      <c r="B1440" t="s">
        <v>86</v>
      </c>
      <c r="C1440" t="s">
        <v>204</v>
      </c>
      <c r="D1440" t="s">
        <v>17021</v>
      </c>
      <c r="E1440" t="s">
        <v>79</v>
      </c>
      <c r="F1440" t="s">
        <v>17022</v>
      </c>
      <c r="G1440">
        <v>0</v>
      </c>
      <c r="H1440">
        <v>0</v>
      </c>
      <c r="I1440">
        <v>0</v>
      </c>
      <c r="J1440">
        <v>0</v>
      </c>
      <c r="K1440">
        <v>0</v>
      </c>
      <c r="L1440">
        <v>0</v>
      </c>
      <c r="M1440">
        <v>0</v>
      </c>
      <c r="N1440">
        <v>2</v>
      </c>
      <c r="O1440">
        <v>2</v>
      </c>
      <c r="P1440">
        <v>0</v>
      </c>
      <c r="Q1440">
        <v>0</v>
      </c>
    </row>
    <row r="1441" spans="1:17" x14ac:dyDescent="0.2">
      <c r="A1441" t="s">
        <v>18464</v>
      </c>
      <c r="B1441" t="s">
        <v>86</v>
      </c>
      <c r="C1441" t="s">
        <v>204</v>
      </c>
      <c r="D1441" t="s">
        <v>17021</v>
      </c>
      <c r="E1441" t="s">
        <v>79</v>
      </c>
      <c r="F1441" t="s">
        <v>17019</v>
      </c>
      <c r="G1441">
        <v>2</v>
      </c>
      <c r="H1441">
        <v>0</v>
      </c>
      <c r="I1441">
        <v>0</v>
      </c>
      <c r="J1441">
        <v>0</v>
      </c>
      <c r="K1441">
        <v>0</v>
      </c>
      <c r="L1441">
        <v>0</v>
      </c>
      <c r="M1441">
        <v>0</v>
      </c>
      <c r="N1441">
        <v>0</v>
      </c>
      <c r="O1441">
        <v>0</v>
      </c>
      <c r="P1441">
        <v>0</v>
      </c>
      <c r="Q1441">
        <v>0</v>
      </c>
    </row>
    <row r="1442" spans="1:17" x14ac:dyDescent="0.2">
      <c r="A1442" t="s">
        <v>18465</v>
      </c>
      <c r="B1442" t="s">
        <v>86</v>
      </c>
      <c r="C1442" t="s">
        <v>204</v>
      </c>
      <c r="D1442" t="s">
        <v>17021</v>
      </c>
      <c r="E1442" t="s">
        <v>81</v>
      </c>
      <c r="F1442" t="s">
        <v>17022</v>
      </c>
      <c r="G1442">
        <v>0</v>
      </c>
      <c r="H1442">
        <v>0</v>
      </c>
      <c r="I1442">
        <v>0</v>
      </c>
      <c r="J1442">
        <v>0</v>
      </c>
      <c r="K1442">
        <v>0</v>
      </c>
      <c r="L1442">
        <v>0</v>
      </c>
      <c r="M1442">
        <v>0</v>
      </c>
      <c r="N1442">
        <v>6</v>
      </c>
      <c r="O1442">
        <v>5</v>
      </c>
      <c r="P1442">
        <v>1</v>
      </c>
      <c r="Q1442">
        <v>0</v>
      </c>
    </row>
    <row r="1443" spans="1:17" x14ac:dyDescent="0.2">
      <c r="A1443" t="s">
        <v>18466</v>
      </c>
      <c r="B1443" t="s">
        <v>86</v>
      </c>
      <c r="C1443" t="s">
        <v>204</v>
      </c>
      <c r="D1443" t="s">
        <v>17021</v>
      </c>
      <c r="E1443" t="s">
        <v>81</v>
      </c>
      <c r="F1443" t="s">
        <v>17019</v>
      </c>
      <c r="G1443">
        <v>6</v>
      </c>
      <c r="H1443">
        <v>0</v>
      </c>
      <c r="I1443">
        <v>0</v>
      </c>
      <c r="J1443">
        <v>0</v>
      </c>
      <c r="K1443">
        <v>0</v>
      </c>
      <c r="L1443">
        <v>0</v>
      </c>
      <c r="M1443">
        <v>0</v>
      </c>
      <c r="N1443">
        <v>0</v>
      </c>
      <c r="O1443">
        <v>0</v>
      </c>
      <c r="P1443">
        <v>0</v>
      </c>
      <c r="Q1443">
        <v>0</v>
      </c>
    </row>
    <row r="1444" spans="1:17" x14ac:dyDescent="0.2">
      <c r="A1444" t="s">
        <v>18467</v>
      </c>
      <c r="B1444" t="s">
        <v>86</v>
      </c>
      <c r="C1444" t="s">
        <v>205</v>
      </c>
      <c r="D1444" t="s">
        <v>17027</v>
      </c>
      <c r="E1444" t="s">
        <v>81</v>
      </c>
      <c r="F1444" t="s">
        <v>17019</v>
      </c>
      <c r="G1444">
        <v>1</v>
      </c>
      <c r="H1444">
        <v>0</v>
      </c>
      <c r="I1444">
        <v>0</v>
      </c>
      <c r="J1444">
        <v>0</v>
      </c>
      <c r="K1444">
        <v>0</v>
      </c>
      <c r="L1444">
        <v>0</v>
      </c>
      <c r="M1444">
        <v>0</v>
      </c>
      <c r="N1444">
        <v>0</v>
      </c>
      <c r="O1444">
        <v>0</v>
      </c>
      <c r="P1444">
        <v>0</v>
      </c>
      <c r="Q1444">
        <v>0</v>
      </c>
    </row>
    <row r="1445" spans="1:17" x14ac:dyDescent="0.2">
      <c r="A1445" t="s">
        <v>18468</v>
      </c>
      <c r="B1445" t="s">
        <v>86</v>
      </c>
      <c r="C1445" t="s">
        <v>205</v>
      </c>
      <c r="D1445" t="s">
        <v>17029</v>
      </c>
      <c r="E1445" t="s">
        <v>79</v>
      </c>
      <c r="F1445" t="s">
        <v>4875</v>
      </c>
      <c r="G1445">
        <v>0</v>
      </c>
      <c r="H1445">
        <v>1</v>
      </c>
      <c r="I1445">
        <v>0</v>
      </c>
      <c r="J1445">
        <v>1</v>
      </c>
      <c r="K1445">
        <v>0</v>
      </c>
      <c r="L1445">
        <v>0</v>
      </c>
      <c r="M1445">
        <v>0</v>
      </c>
      <c r="N1445">
        <v>0</v>
      </c>
      <c r="O1445">
        <v>0</v>
      </c>
      <c r="P1445">
        <v>0</v>
      </c>
      <c r="Q1445">
        <v>0</v>
      </c>
    </row>
    <row r="1446" spans="1:17" x14ac:dyDescent="0.2">
      <c r="A1446" t="s">
        <v>18469</v>
      </c>
      <c r="B1446" t="s">
        <v>86</v>
      </c>
      <c r="C1446" t="s">
        <v>205</v>
      </c>
      <c r="D1446" t="s">
        <v>17029</v>
      </c>
      <c r="E1446" t="s">
        <v>79</v>
      </c>
      <c r="F1446" t="s">
        <v>4877</v>
      </c>
      <c r="G1446">
        <v>0</v>
      </c>
      <c r="H1446">
        <v>1</v>
      </c>
      <c r="I1446">
        <v>0</v>
      </c>
      <c r="J1446">
        <v>1</v>
      </c>
      <c r="K1446">
        <v>0</v>
      </c>
      <c r="L1446">
        <v>0</v>
      </c>
      <c r="M1446">
        <v>0</v>
      </c>
      <c r="N1446">
        <v>0</v>
      </c>
      <c r="O1446">
        <v>0</v>
      </c>
      <c r="P1446">
        <v>0</v>
      </c>
      <c r="Q1446">
        <v>0</v>
      </c>
    </row>
    <row r="1447" spans="1:17" x14ac:dyDescent="0.2">
      <c r="A1447" t="s">
        <v>18470</v>
      </c>
      <c r="B1447" t="s">
        <v>86</v>
      </c>
      <c r="C1447" t="s">
        <v>205</v>
      </c>
      <c r="D1447" t="s">
        <v>17029</v>
      </c>
      <c r="E1447" t="s">
        <v>79</v>
      </c>
      <c r="F1447" t="s">
        <v>4879</v>
      </c>
      <c r="G1447">
        <v>0</v>
      </c>
      <c r="H1447">
        <v>0</v>
      </c>
      <c r="I1447">
        <v>0</v>
      </c>
      <c r="J1447">
        <v>0</v>
      </c>
      <c r="K1447">
        <v>0</v>
      </c>
      <c r="L1447">
        <v>0</v>
      </c>
      <c r="M1447">
        <v>1</v>
      </c>
      <c r="N1447">
        <v>0</v>
      </c>
      <c r="O1447">
        <v>0</v>
      </c>
      <c r="P1447">
        <v>0</v>
      </c>
      <c r="Q1447">
        <v>0</v>
      </c>
    </row>
    <row r="1448" spans="1:17" x14ac:dyDescent="0.2">
      <c r="A1448" t="s">
        <v>18471</v>
      </c>
      <c r="B1448" t="s">
        <v>86</v>
      </c>
      <c r="C1448" t="s">
        <v>205</v>
      </c>
      <c r="D1448" t="s">
        <v>17029</v>
      </c>
      <c r="E1448" t="s">
        <v>79</v>
      </c>
      <c r="F1448" t="s">
        <v>4881</v>
      </c>
      <c r="G1448">
        <v>0</v>
      </c>
      <c r="H1448">
        <v>1</v>
      </c>
      <c r="I1448">
        <v>0</v>
      </c>
      <c r="J1448">
        <v>1</v>
      </c>
      <c r="K1448">
        <v>0</v>
      </c>
      <c r="L1448">
        <v>0</v>
      </c>
      <c r="M1448">
        <v>0</v>
      </c>
      <c r="N1448">
        <v>0</v>
      </c>
      <c r="O1448">
        <v>0</v>
      </c>
      <c r="P1448">
        <v>0</v>
      </c>
      <c r="Q1448">
        <v>0</v>
      </c>
    </row>
    <row r="1449" spans="1:17" x14ac:dyDescent="0.2">
      <c r="A1449" t="s">
        <v>18472</v>
      </c>
      <c r="B1449" t="s">
        <v>86</v>
      </c>
      <c r="C1449" t="s">
        <v>205</v>
      </c>
      <c r="D1449" t="s">
        <v>17029</v>
      </c>
      <c r="E1449" t="s">
        <v>79</v>
      </c>
      <c r="F1449" t="s">
        <v>4883</v>
      </c>
      <c r="G1449">
        <v>0</v>
      </c>
      <c r="H1449">
        <v>1</v>
      </c>
      <c r="I1449">
        <v>0</v>
      </c>
      <c r="J1449">
        <v>1</v>
      </c>
      <c r="K1449">
        <v>0</v>
      </c>
      <c r="L1449">
        <v>0</v>
      </c>
      <c r="M1449">
        <v>0</v>
      </c>
      <c r="N1449">
        <v>0</v>
      </c>
      <c r="O1449">
        <v>0</v>
      </c>
      <c r="P1449">
        <v>0</v>
      </c>
      <c r="Q1449">
        <v>0</v>
      </c>
    </row>
    <row r="1450" spans="1:17" x14ac:dyDescent="0.2">
      <c r="A1450" t="s">
        <v>18473</v>
      </c>
      <c r="B1450" t="s">
        <v>86</v>
      </c>
      <c r="C1450" t="s">
        <v>205</v>
      </c>
      <c r="D1450" t="s">
        <v>17029</v>
      </c>
      <c r="E1450" t="s">
        <v>79</v>
      </c>
      <c r="F1450" t="s">
        <v>4885</v>
      </c>
      <c r="G1450">
        <v>0</v>
      </c>
      <c r="H1450">
        <v>0</v>
      </c>
      <c r="I1450">
        <v>0</v>
      </c>
      <c r="J1450">
        <v>0</v>
      </c>
      <c r="K1450">
        <v>0</v>
      </c>
      <c r="L1450">
        <v>0</v>
      </c>
      <c r="M1450">
        <v>1</v>
      </c>
      <c r="N1450">
        <v>0</v>
      </c>
      <c r="O1450">
        <v>0</v>
      </c>
      <c r="P1450">
        <v>0</v>
      </c>
      <c r="Q1450">
        <v>0</v>
      </c>
    </row>
    <row r="1451" spans="1:17" x14ac:dyDescent="0.2">
      <c r="A1451" t="s">
        <v>18474</v>
      </c>
      <c r="B1451" t="s">
        <v>86</v>
      </c>
      <c r="C1451" t="s">
        <v>205</v>
      </c>
      <c r="D1451" t="s">
        <v>17029</v>
      </c>
      <c r="E1451" t="s">
        <v>79</v>
      </c>
      <c r="F1451" t="s">
        <v>4887</v>
      </c>
      <c r="G1451">
        <v>0</v>
      </c>
      <c r="H1451">
        <v>1</v>
      </c>
      <c r="I1451">
        <v>0</v>
      </c>
      <c r="J1451">
        <v>1</v>
      </c>
      <c r="K1451">
        <v>0</v>
      </c>
      <c r="L1451">
        <v>0</v>
      </c>
      <c r="M1451">
        <v>0</v>
      </c>
      <c r="N1451">
        <v>0</v>
      </c>
      <c r="O1451">
        <v>0</v>
      </c>
      <c r="P1451">
        <v>0</v>
      </c>
      <c r="Q1451">
        <v>0</v>
      </c>
    </row>
    <row r="1452" spans="1:17" x14ac:dyDescent="0.2">
      <c r="A1452" t="s">
        <v>18475</v>
      </c>
      <c r="B1452" t="s">
        <v>86</v>
      </c>
      <c r="C1452" t="s">
        <v>205</v>
      </c>
      <c r="D1452" t="s">
        <v>17029</v>
      </c>
      <c r="E1452" t="s">
        <v>79</v>
      </c>
      <c r="F1452" t="s">
        <v>4889</v>
      </c>
      <c r="G1452">
        <v>0</v>
      </c>
      <c r="H1452">
        <v>0</v>
      </c>
      <c r="I1452">
        <v>0</v>
      </c>
      <c r="J1452">
        <v>0</v>
      </c>
      <c r="K1452">
        <v>0</v>
      </c>
      <c r="L1452">
        <v>0</v>
      </c>
      <c r="M1452">
        <v>1</v>
      </c>
      <c r="N1452">
        <v>0</v>
      </c>
      <c r="O1452">
        <v>0</v>
      </c>
      <c r="P1452">
        <v>0</v>
      </c>
      <c r="Q1452">
        <v>0</v>
      </c>
    </row>
    <row r="1453" spans="1:17" x14ac:dyDescent="0.2">
      <c r="A1453" t="s">
        <v>18476</v>
      </c>
      <c r="B1453" t="s">
        <v>86</v>
      </c>
      <c r="C1453" t="s">
        <v>205</v>
      </c>
      <c r="D1453" t="s">
        <v>17029</v>
      </c>
      <c r="E1453" t="s">
        <v>79</v>
      </c>
      <c r="F1453" t="s">
        <v>4871</v>
      </c>
      <c r="G1453">
        <v>0</v>
      </c>
      <c r="H1453">
        <v>0</v>
      </c>
      <c r="I1453">
        <v>0</v>
      </c>
      <c r="J1453">
        <v>0</v>
      </c>
      <c r="K1453">
        <v>0</v>
      </c>
      <c r="L1453">
        <v>0</v>
      </c>
      <c r="M1453">
        <v>0</v>
      </c>
      <c r="N1453">
        <v>1</v>
      </c>
      <c r="O1453">
        <v>1</v>
      </c>
      <c r="P1453">
        <v>0</v>
      </c>
      <c r="Q1453">
        <v>0</v>
      </c>
    </row>
    <row r="1454" spans="1:17" x14ac:dyDescent="0.2">
      <c r="A1454" t="s">
        <v>18477</v>
      </c>
      <c r="B1454" t="s">
        <v>86</v>
      </c>
      <c r="C1454" t="s">
        <v>205</v>
      </c>
      <c r="D1454" t="s">
        <v>17029</v>
      </c>
      <c r="E1454" t="s">
        <v>79</v>
      </c>
      <c r="F1454" t="s">
        <v>4873</v>
      </c>
      <c r="G1454">
        <v>0</v>
      </c>
      <c r="H1454">
        <v>0</v>
      </c>
      <c r="I1454">
        <v>0</v>
      </c>
      <c r="J1454">
        <v>0</v>
      </c>
      <c r="K1454">
        <v>0</v>
      </c>
      <c r="L1454">
        <v>0</v>
      </c>
      <c r="M1454">
        <v>0</v>
      </c>
      <c r="N1454">
        <v>0</v>
      </c>
      <c r="O1454">
        <v>0</v>
      </c>
      <c r="P1454">
        <v>0</v>
      </c>
      <c r="Q1454">
        <v>0</v>
      </c>
    </row>
    <row r="1455" spans="1:17" x14ac:dyDescent="0.2">
      <c r="A1455" t="s">
        <v>18478</v>
      </c>
      <c r="B1455" t="s">
        <v>86</v>
      </c>
      <c r="C1455" t="s">
        <v>205</v>
      </c>
      <c r="D1455" t="s">
        <v>17029</v>
      </c>
      <c r="E1455" t="s">
        <v>79</v>
      </c>
      <c r="F1455" t="s">
        <v>17019</v>
      </c>
      <c r="G1455">
        <v>1</v>
      </c>
      <c r="H1455">
        <v>0</v>
      </c>
      <c r="I1455">
        <v>0</v>
      </c>
      <c r="J1455">
        <v>0</v>
      </c>
      <c r="K1455">
        <v>0</v>
      </c>
      <c r="L1455">
        <v>0</v>
      </c>
      <c r="M1455">
        <v>0</v>
      </c>
      <c r="N1455">
        <v>0</v>
      </c>
      <c r="O1455">
        <v>0</v>
      </c>
      <c r="P1455">
        <v>0</v>
      </c>
      <c r="Q1455">
        <v>0</v>
      </c>
    </row>
    <row r="1456" spans="1:17" x14ac:dyDescent="0.2">
      <c r="A1456" t="s">
        <v>18479</v>
      </c>
      <c r="B1456" t="s">
        <v>86</v>
      </c>
      <c r="C1456" t="s">
        <v>205</v>
      </c>
      <c r="D1456" t="s">
        <v>17029</v>
      </c>
      <c r="E1456" t="s">
        <v>81</v>
      </c>
      <c r="F1456" t="s">
        <v>4875</v>
      </c>
      <c r="G1456">
        <v>0</v>
      </c>
      <c r="H1456">
        <v>7</v>
      </c>
      <c r="I1456">
        <v>1</v>
      </c>
      <c r="J1456">
        <v>6</v>
      </c>
      <c r="K1456">
        <v>0</v>
      </c>
      <c r="L1456">
        <v>0</v>
      </c>
      <c r="M1456">
        <v>0</v>
      </c>
      <c r="N1456">
        <v>0</v>
      </c>
      <c r="O1456">
        <v>0</v>
      </c>
      <c r="P1456">
        <v>0</v>
      </c>
      <c r="Q1456">
        <v>0</v>
      </c>
    </row>
    <row r="1457" spans="1:17" x14ac:dyDescent="0.2">
      <c r="A1457" t="s">
        <v>18480</v>
      </c>
      <c r="B1457" t="s">
        <v>86</v>
      </c>
      <c r="C1457" t="s">
        <v>205</v>
      </c>
      <c r="D1457" t="s">
        <v>17029</v>
      </c>
      <c r="E1457" t="s">
        <v>81</v>
      </c>
      <c r="F1457" t="s">
        <v>4877</v>
      </c>
      <c r="G1457">
        <v>0</v>
      </c>
      <c r="H1457">
        <v>7</v>
      </c>
      <c r="I1457">
        <v>1</v>
      </c>
      <c r="J1457">
        <v>6</v>
      </c>
      <c r="K1457">
        <v>0</v>
      </c>
      <c r="L1457">
        <v>0</v>
      </c>
      <c r="M1457">
        <v>0</v>
      </c>
      <c r="N1457">
        <v>0</v>
      </c>
      <c r="O1457">
        <v>0</v>
      </c>
      <c r="P1457">
        <v>0</v>
      </c>
      <c r="Q1457">
        <v>0</v>
      </c>
    </row>
    <row r="1458" spans="1:17" x14ac:dyDescent="0.2">
      <c r="A1458" t="s">
        <v>18481</v>
      </c>
      <c r="B1458" t="s">
        <v>86</v>
      </c>
      <c r="C1458" t="s">
        <v>205</v>
      </c>
      <c r="D1458" t="s">
        <v>17029</v>
      </c>
      <c r="E1458" t="s">
        <v>81</v>
      </c>
      <c r="F1458" t="s">
        <v>4879</v>
      </c>
      <c r="G1458">
        <v>0</v>
      </c>
      <c r="H1458">
        <v>0</v>
      </c>
      <c r="I1458">
        <v>0</v>
      </c>
      <c r="J1458">
        <v>0</v>
      </c>
      <c r="K1458">
        <v>0</v>
      </c>
      <c r="L1458">
        <v>0</v>
      </c>
      <c r="M1458">
        <v>7</v>
      </c>
      <c r="N1458">
        <v>0</v>
      </c>
      <c r="O1458">
        <v>0</v>
      </c>
      <c r="P1458">
        <v>0</v>
      </c>
      <c r="Q1458">
        <v>0</v>
      </c>
    </row>
    <row r="1459" spans="1:17" x14ac:dyDescent="0.2">
      <c r="A1459" t="s">
        <v>18482</v>
      </c>
      <c r="B1459" t="s">
        <v>86</v>
      </c>
      <c r="C1459" t="s">
        <v>205</v>
      </c>
      <c r="D1459" t="s">
        <v>17029</v>
      </c>
      <c r="E1459" t="s">
        <v>81</v>
      </c>
      <c r="F1459" t="s">
        <v>4881</v>
      </c>
      <c r="G1459">
        <v>0</v>
      </c>
      <c r="H1459">
        <v>7</v>
      </c>
      <c r="I1459">
        <v>1</v>
      </c>
      <c r="J1459">
        <v>6</v>
      </c>
      <c r="K1459">
        <v>0</v>
      </c>
      <c r="L1459">
        <v>0</v>
      </c>
      <c r="M1459">
        <v>0</v>
      </c>
      <c r="N1459">
        <v>0</v>
      </c>
      <c r="O1459">
        <v>0</v>
      </c>
      <c r="P1459">
        <v>0</v>
      </c>
      <c r="Q1459">
        <v>0</v>
      </c>
    </row>
    <row r="1460" spans="1:17" x14ac:dyDescent="0.2">
      <c r="A1460" t="s">
        <v>18483</v>
      </c>
      <c r="B1460" t="s">
        <v>86</v>
      </c>
      <c r="C1460" t="s">
        <v>205</v>
      </c>
      <c r="D1460" t="s">
        <v>17029</v>
      </c>
      <c r="E1460" t="s">
        <v>81</v>
      </c>
      <c r="F1460" t="s">
        <v>4883</v>
      </c>
      <c r="G1460">
        <v>0</v>
      </c>
      <c r="H1460">
        <v>7</v>
      </c>
      <c r="I1460">
        <v>1</v>
      </c>
      <c r="J1460">
        <v>6</v>
      </c>
      <c r="K1460">
        <v>0</v>
      </c>
      <c r="L1460">
        <v>0</v>
      </c>
      <c r="M1460">
        <v>0</v>
      </c>
      <c r="N1460">
        <v>0</v>
      </c>
      <c r="O1460">
        <v>0</v>
      </c>
      <c r="P1460">
        <v>0</v>
      </c>
      <c r="Q1460">
        <v>0</v>
      </c>
    </row>
    <row r="1461" spans="1:17" x14ac:dyDescent="0.2">
      <c r="A1461" t="s">
        <v>18484</v>
      </c>
      <c r="B1461" t="s">
        <v>86</v>
      </c>
      <c r="C1461" t="s">
        <v>205</v>
      </c>
      <c r="D1461" t="s">
        <v>17029</v>
      </c>
      <c r="E1461" t="s">
        <v>81</v>
      </c>
      <c r="F1461" t="s">
        <v>4885</v>
      </c>
      <c r="G1461">
        <v>0</v>
      </c>
      <c r="H1461">
        <v>0</v>
      </c>
      <c r="I1461">
        <v>0</v>
      </c>
      <c r="J1461">
        <v>0</v>
      </c>
      <c r="K1461">
        <v>0</v>
      </c>
      <c r="L1461">
        <v>0</v>
      </c>
      <c r="M1461">
        <v>7</v>
      </c>
      <c r="N1461">
        <v>0</v>
      </c>
      <c r="O1461">
        <v>0</v>
      </c>
      <c r="P1461">
        <v>0</v>
      </c>
      <c r="Q1461">
        <v>0</v>
      </c>
    </row>
    <row r="1462" spans="1:17" x14ac:dyDescent="0.2">
      <c r="A1462" t="s">
        <v>18485</v>
      </c>
      <c r="B1462" t="s">
        <v>86</v>
      </c>
      <c r="C1462" t="s">
        <v>205</v>
      </c>
      <c r="D1462" t="s">
        <v>17029</v>
      </c>
      <c r="E1462" t="s">
        <v>81</v>
      </c>
      <c r="F1462" t="s">
        <v>4887</v>
      </c>
      <c r="G1462">
        <v>0</v>
      </c>
      <c r="H1462">
        <v>7</v>
      </c>
      <c r="I1462">
        <v>1</v>
      </c>
      <c r="J1462">
        <v>6</v>
      </c>
      <c r="K1462">
        <v>0</v>
      </c>
      <c r="L1462">
        <v>0</v>
      </c>
      <c r="M1462">
        <v>0</v>
      </c>
      <c r="N1462">
        <v>0</v>
      </c>
      <c r="O1462">
        <v>0</v>
      </c>
      <c r="P1462">
        <v>0</v>
      </c>
      <c r="Q1462">
        <v>0</v>
      </c>
    </row>
    <row r="1463" spans="1:17" x14ac:dyDescent="0.2">
      <c r="A1463" t="s">
        <v>18486</v>
      </c>
      <c r="B1463" t="s">
        <v>86</v>
      </c>
      <c r="C1463" t="s">
        <v>205</v>
      </c>
      <c r="D1463" t="s">
        <v>17029</v>
      </c>
      <c r="E1463" t="s">
        <v>81</v>
      </c>
      <c r="F1463" t="s">
        <v>4889</v>
      </c>
      <c r="G1463">
        <v>0</v>
      </c>
      <c r="H1463">
        <v>0</v>
      </c>
      <c r="I1463">
        <v>0</v>
      </c>
      <c r="J1463">
        <v>0</v>
      </c>
      <c r="K1463">
        <v>0</v>
      </c>
      <c r="L1463">
        <v>0</v>
      </c>
      <c r="M1463">
        <v>7</v>
      </c>
      <c r="N1463">
        <v>0</v>
      </c>
      <c r="O1463">
        <v>0</v>
      </c>
      <c r="P1463">
        <v>0</v>
      </c>
      <c r="Q1463">
        <v>0</v>
      </c>
    </row>
    <row r="1464" spans="1:17" x14ac:dyDescent="0.2">
      <c r="A1464" t="s">
        <v>18487</v>
      </c>
      <c r="B1464" t="s">
        <v>86</v>
      </c>
      <c r="C1464" t="s">
        <v>205</v>
      </c>
      <c r="D1464" t="s">
        <v>17029</v>
      </c>
      <c r="E1464" t="s">
        <v>81</v>
      </c>
      <c r="F1464" t="s">
        <v>4871</v>
      </c>
      <c r="G1464">
        <v>0</v>
      </c>
      <c r="H1464">
        <v>0</v>
      </c>
      <c r="I1464">
        <v>0</v>
      </c>
      <c r="J1464">
        <v>0</v>
      </c>
      <c r="K1464">
        <v>0</v>
      </c>
      <c r="L1464">
        <v>0</v>
      </c>
      <c r="M1464">
        <v>0</v>
      </c>
      <c r="N1464">
        <v>7</v>
      </c>
      <c r="O1464">
        <v>7</v>
      </c>
      <c r="P1464">
        <v>0</v>
      </c>
      <c r="Q1464">
        <v>0</v>
      </c>
    </row>
    <row r="1465" spans="1:17" x14ac:dyDescent="0.2">
      <c r="A1465" t="s">
        <v>18488</v>
      </c>
      <c r="B1465" t="s">
        <v>86</v>
      </c>
      <c r="C1465" t="s">
        <v>205</v>
      </c>
      <c r="D1465" t="s">
        <v>17029</v>
      </c>
      <c r="E1465" t="s">
        <v>81</v>
      </c>
      <c r="F1465" t="s">
        <v>4873</v>
      </c>
      <c r="G1465">
        <v>0</v>
      </c>
      <c r="H1465">
        <v>0</v>
      </c>
      <c r="I1465">
        <v>0</v>
      </c>
      <c r="J1465">
        <v>0</v>
      </c>
      <c r="K1465">
        <v>0</v>
      </c>
      <c r="L1465">
        <v>0</v>
      </c>
      <c r="M1465">
        <v>0</v>
      </c>
      <c r="N1465">
        <v>6</v>
      </c>
      <c r="O1465">
        <v>6</v>
      </c>
      <c r="P1465">
        <v>0</v>
      </c>
      <c r="Q1465">
        <v>0</v>
      </c>
    </row>
    <row r="1466" spans="1:17" x14ac:dyDescent="0.2">
      <c r="A1466" t="s">
        <v>18489</v>
      </c>
      <c r="B1466" t="s">
        <v>86</v>
      </c>
      <c r="C1466" t="s">
        <v>205</v>
      </c>
      <c r="D1466" t="s">
        <v>17029</v>
      </c>
      <c r="E1466" t="s">
        <v>81</v>
      </c>
      <c r="F1466" t="s">
        <v>17019</v>
      </c>
      <c r="G1466">
        <v>7</v>
      </c>
      <c r="H1466">
        <v>0</v>
      </c>
      <c r="I1466">
        <v>0</v>
      </c>
      <c r="J1466">
        <v>0</v>
      </c>
      <c r="K1466">
        <v>0</v>
      </c>
      <c r="L1466">
        <v>0</v>
      </c>
      <c r="M1466">
        <v>0</v>
      </c>
      <c r="N1466">
        <v>0</v>
      </c>
      <c r="O1466">
        <v>0</v>
      </c>
      <c r="P1466">
        <v>0</v>
      </c>
      <c r="Q1466">
        <v>0</v>
      </c>
    </row>
    <row r="1467" spans="1:17" x14ac:dyDescent="0.2">
      <c r="A1467" t="s">
        <v>18490</v>
      </c>
      <c r="B1467" t="s">
        <v>86</v>
      </c>
      <c r="C1467" t="s">
        <v>205</v>
      </c>
      <c r="D1467" t="s">
        <v>17021</v>
      </c>
      <c r="E1467" t="s">
        <v>81</v>
      </c>
      <c r="F1467" t="s">
        <v>17022</v>
      </c>
      <c r="G1467">
        <v>0</v>
      </c>
      <c r="H1467">
        <v>0</v>
      </c>
      <c r="I1467">
        <v>0</v>
      </c>
      <c r="J1467">
        <v>0</v>
      </c>
      <c r="K1467">
        <v>0</v>
      </c>
      <c r="L1467">
        <v>0</v>
      </c>
      <c r="M1467">
        <v>0</v>
      </c>
      <c r="N1467">
        <v>1</v>
      </c>
      <c r="O1467">
        <v>1</v>
      </c>
      <c r="P1467">
        <v>0</v>
      </c>
      <c r="Q1467">
        <v>0</v>
      </c>
    </row>
    <row r="1468" spans="1:17" x14ac:dyDescent="0.2">
      <c r="A1468" t="s">
        <v>18491</v>
      </c>
      <c r="B1468" t="s">
        <v>86</v>
      </c>
      <c r="C1468" t="s">
        <v>205</v>
      </c>
      <c r="D1468" t="s">
        <v>17021</v>
      </c>
      <c r="E1468" t="s">
        <v>81</v>
      </c>
      <c r="F1468" t="s">
        <v>17019</v>
      </c>
      <c r="G1468">
        <v>1</v>
      </c>
      <c r="H1468">
        <v>0</v>
      </c>
      <c r="I1468">
        <v>0</v>
      </c>
      <c r="J1468">
        <v>0</v>
      </c>
      <c r="K1468">
        <v>0</v>
      </c>
      <c r="L1468">
        <v>0</v>
      </c>
      <c r="M1468">
        <v>0</v>
      </c>
      <c r="N1468">
        <v>0</v>
      </c>
      <c r="O1468">
        <v>0</v>
      </c>
      <c r="P1468">
        <v>0</v>
      </c>
      <c r="Q1468">
        <v>0</v>
      </c>
    </row>
    <row r="1469" spans="1:17" x14ac:dyDescent="0.2">
      <c r="A1469" t="s">
        <v>18492</v>
      </c>
      <c r="B1469" t="s">
        <v>86</v>
      </c>
      <c r="C1469" t="s">
        <v>206</v>
      </c>
      <c r="D1469" t="s">
        <v>17029</v>
      </c>
      <c r="E1469" t="s">
        <v>79</v>
      </c>
      <c r="F1469" t="s">
        <v>4875</v>
      </c>
      <c r="G1469">
        <v>0</v>
      </c>
      <c r="H1469">
        <v>15</v>
      </c>
      <c r="I1469">
        <v>4</v>
      </c>
      <c r="J1469">
        <v>11</v>
      </c>
      <c r="K1469">
        <v>0</v>
      </c>
      <c r="L1469">
        <v>0</v>
      </c>
      <c r="M1469">
        <v>0</v>
      </c>
      <c r="N1469">
        <v>0</v>
      </c>
      <c r="O1469">
        <v>0</v>
      </c>
      <c r="P1469">
        <v>0</v>
      </c>
      <c r="Q1469">
        <v>0</v>
      </c>
    </row>
    <row r="1470" spans="1:17" x14ac:dyDescent="0.2">
      <c r="A1470" t="s">
        <v>18493</v>
      </c>
      <c r="B1470" t="s">
        <v>86</v>
      </c>
      <c r="C1470" t="s">
        <v>206</v>
      </c>
      <c r="D1470" t="s">
        <v>17029</v>
      </c>
      <c r="E1470" t="s">
        <v>79</v>
      </c>
      <c r="F1470" t="s">
        <v>4877</v>
      </c>
      <c r="G1470">
        <v>0</v>
      </c>
      <c r="H1470">
        <v>15</v>
      </c>
      <c r="I1470">
        <v>4</v>
      </c>
      <c r="J1470">
        <v>11</v>
      </c>
      <c r="K1470">
        <v>0</v>
      </c>
      <c r="L1470">
        <v>0</v>
      </c>
      <c r="M1470">
        <v>0</v>
      </c>
      <c r="N1470">
        <v>0</v>
      </c>
      <c r="O1470">
        <v>0</v>
      </c>
      <c r="P1470">
        <v>0</v>
      </c>
      <c r="Q1470">
        <v>0</v>
      </c>
    </row>
    <row r="1471" spans="1:17" x14ac:dyDescent="0.2">
      <c r="A1471" t="s">
        <v>18494</v>
      </c>
      <c r="B1471" t="s">
        <v>86</v>
      </c>
      <c r="C1471" t="s">
        <v>206</v>
      </c>
      <c r="D1471" t="s">
        <v>17029</v>
      </c>
      <c r="E1471" t="s">
        <v>79</v>
      </c>
      <c r="F1471" t="s">
        <v>4879</v>
      </c>
      <c r="G1471">
        <v>0</v>
      </c>
      <c r="H1471">
        <v>0</v>
      </c>
      <c r="I1471">
        <v>0</v>
      </c>
      <c r="J1471">
        <v>0</v>
      </c>
      <c r="K1471">
        <v>0</v>
      </c>
      <c r="L1471">
        <v>0</v>
      </c>
      <c r="M1471">
        <v>15</v>
      </c>
      <c r="N1471">
        <v>0</v>
      </c>
      <c r="O1471">
        <v>0</v>
      </c>
      <c r="P1471">
        <v>0</v>
      </c>
      <c r="Q1471">
        <v>0</v>
      </c>
    </row>
    <row r="1472" spans="1:17" x14ac:dyDescent="0.2">
      <c r="A1472" t="s">
        <v>18495</v>
      </c>
      <c r="B1472" t="s">
        <v>86</v>
      </c>
      <c r="C1472" t="s">
        <v>206</v>
      </c>
      <c r="D1472" t="s">
        <v>17029</v>
      </c>
      <c r="E1472" t="s">
        <v>79</v>
      </c>
      <c r="F1472" t="s">
        <v>4881</v>
      </c>
      <c r="G1472">
        <v>0</v>
      </c>
      <c r="H1472">
        <v>15</v>
      </c>
      <c r="I1472">
        <v>4</v>
      </c>
      <c r="J1472">
        <v>11</v>
      </c>
      <c r="K1472">
        <v>0</v>
      </c>
      <c r="L1472">
        <v>0</v>
      </c>
      <c r="M1472">
        <v>0</v>
      </c>
      <c r="N1472">
        <v>0</v>
      </c>
      <c r="O1472">
        <v>0</v>
      </c>
      <c r="P1472">
        <v>0</v>
      </c>
      <c r="Q1472">
        <v>0</v>
      </c>
    </row>
    <row r="1473" spans="1:17" x14ac:dyDescent="0.2">
      <c r="A1473" t="s">
        <v>18496</v>
      </c>
      <c r="B1473" t="s">
        <v>86</v>
      </c>
      <c r="C1473" t="s">
        <v>206</v>
      </c>
      <c r="D1473" t="s">
        <v>17029</v>
      </c>
      <c r="E1473" t="s">
        <v>79</v>
      </c>
      <c r="F1473" t="s">
        <v>4883</v>
      </c>
      <c r="G1473">
        <v>0</v>
      </c>
      <c r="H1473">
        <v>15</v>
      </c>
      <c r="I1473">
        <v>4</v>
      </c>
      <c r="J1473">
        <v>11</v>
      </c>
      <c r="K1473">
        <v>0</v>
      </c>
      <c r="L1473">
        <v>0</v>
      </c>
      <c r="M1473">
        <v>0</v>
      </c>
      <c r="N1473">
        <v>0</v>
      </c>
      <c r="O1473">
        <v>0</v>
      </c>
      <c r="P1473">
        <v>0</v>
      </c>
      <c r="Q1473">
        <v>0</v>
      </c>
    </row>
    <row r="1474" spans="1:17" x14ac:dyDescent="0.2">
      <c r="A1474" t="s">
        <v>18497</v>
      </c>
      <c r="B1474" t="s">
        <v>86</v>
      </c>
      <c r="C1474" t="s">
        <v>206</v>
      </c>
      <c r="D1474" t="s">
        <v>17029</v>
      </c>
      <c r="E1474" t="s">
        <v>79</v>
      </c>
      <c r="F1474" t="s">
        <v>4885</v>
      </c>
      <c r="G1474">
        <v>0</v>
      </c>
      <c r="H1474">
        <v>0</v>
      </c>
      <c r="I1474">
        <v>0</v>
      </c>
      <c r="J1474">
        <v>0</v>
      </c>
      <c r="K1474">
        <v>0</v>
      </c>
      <c r="L1474">
        <v>0</v>
      </c>
      <c r="M1474">
        <v>15</v>
      </c>
      <c r="N1474">
        <v>0</v>
      </c>
      <c r="O1474">
        <v>0</v>
      </c>
      <c r="P1474">
        <v>0</v>
      </c>
      <c r="Q1474">
        <v>0</v>
      </c>
    </row>
    <row r="1475" spans="1:17" x14ac:dyDescent="0.2">
      <c r="A1475" t="s">
        <v>18498</v>
      </c>
      <c r="B1475" t="s">
        <v>86</v>
      </c>
      <c r="C1475" t="s">
        <v>206</v>
      </c>
      <c r="D1475" t="s">
        <v>17029</v>
      </c>
      <c r="E1475" t="s">
        <v>79</v>
      </c>
      <c r="F1475" t="s">
        <v>4887</v>
      </c>
      <c r="G1475">
        <v>0</v>
      </c>
      <c r="H1475">
        <v>15</v>
      </c>
      <c r="I1475">
        <v>4</v>
      </c>
      <c r="J1475">
        <v>11</v>
      </c>
      <c r="K1475">
        <v>0</v>
      </c>
      <c r="L1475">
        <v>0</v>
      </c>
      <c r="M1475">
        <v>0</v>
      </c>
      <c r="N1475">
        <v>0</v>
      </c>
      <c r="O1475">
        <v>0</v>
      </c>
      <c r="P1475">
        <v>0</v>
      </c>
      <c r="Q1475">
        <v>0</v>
      </c>
    </row>
    <row r="1476" spans="1:17" x14ac:dyDescent="0.2">
      <c r="A1476" t="s">
        <v>18499</v>
      </c>
      <c r="B1476" t="s">
        <v>86</v>
      </c>
      <c r="C1476" t="s">
        <v>206</v>
      </c>
      <c r="D1476" t="s">
        <v>17029</v>
      </c>
      <c r="E1476" t="s">
        <v>79</v>
      </c>
      <c r="F1476" t="s">
        <v>4889</v>
      </c>
      <c r="G1476">
        <v>0</v>
      </c>
      <c r="H1476">
        <v>0</v>
      </c>
      <c r="I1476">
        <v>0</v>
      </c>
      <c r="J1476">
        <v>0</v>
      </c>
      <c r="K1476">
        <v>0</v>
      </c>
      <c r="L1476">
        <v>0</v>
      </c>
      <c r="M1476">
        <v>15</v>
      </c>
      <c r="N1476">
        <v>0</v>
      </c>
      <c r="O1476">
        <v>0</v>
      </c>
      <c r="P1476">
        <v>0</v>
      </c>
      <c r="Q1476">
        <v>0</v>
      </c>
    </row>
    <row r="1477" spans="1:17" x14ac:dyDescent="0.2">
      <c r="A1477" t="s">
        <v>18500</v>
      </c>
      <c r="B1477" t="s">
        <v>86</v>
      </c>
      <c r="C1477" t="s">
        <v>206</v>
      </c>
      <c r="D1477" t="s">
        <v>17029</v>
      </c>
      <c r="E1477" t="s">
        <v>79</v>
      </c>
      <c r="F1477" t="s">
        <v>4871</v>
      </c>
      <c r="G1477">
        <v>0</v>
      </c>
      <c r="H1477">
        <v>0</v>
      </c>
      <c r="I1477">
        <v>0</v>
      </c>
      <c r="J1477">
        <v>0</v>
      </c>
      <c r="K1477">
        <v>0</v>
      </c>
      <c r="L1477">
        <v>0</v>
      </c>
      <c r="M1477">
        <v>0</v>
      </c>
      <c r="N1477">
        <v>15</v>
      </c>
      <c r="O1477">
        <v>15</v>
      </c>
      <c r="P1477">
        <v>0</v>
      </c>
      <c r="Q1477">
        <v>0</v>
      </c>
    </row>
    <row r="1478" spans="1:17" x14ac:dyDescent="0.2">
      <c r="A1478" t="s">
        <v>18501</v>
      </c>
      <c r="B1478" t="s">
        <v>86</v>
      </c>
      <c r="C1478" t="s">
        <v>206</v>
      </c>
      <c r="D1478" t="s">
        <v>17029</v>
      </c>
      <c r="E1478" t="s">
        <v>79</v>
      </c>
      <c r="F1478" t="s">
        <v>4873</v>
      </c>
      <c r="G1478">
        <v>0</v>
      </c>
      <c r="H1478">
        <v>0</v>
      </c>
      <c r="I1478">
        <v>0</v>
      </c>
      <c r="J1478">
        <v>0</v>
      </c>
      <c r="K1478">
        <v>0</v>
      </c>
      <c r="L1478">
        <v>0</v>
      </c>
      <c r="M1478">
        <v>0</v>
      </c>
      <c r="N1478">
        <v>14</v>
      </c>
      <c r="O1478">
        <v>14</v>
      </c>
      <c r="P1478">
        <v>0</v>
      </c>
      <c r="Q1478">
        <v>0</v>
      </c>
    </row>
    <row r="1479" spans="1:17" x14ac:dyDescent="0.2">
      <c r="A1479" t="s">
        <v>18502</v>
      </c>
      <c r="B1479" t="s">
        <v>86</v>
      </c>
      <c r="C1479" t="s">
        <v>206</v>
      </c>
      <c r="D1479" t="s">
        <v>17029</v>
      </c>
      <c r="E1479" t="s">
        <v>79</v>
      </c>
      <c r="F1479" t="s">
        <v>17019</v>
      </c>
      <c r="G1479">
        <v>15</v>
      </c>
      <c r="H1479">
        <v>0</v>
      </c>
      <c r="I1479">
        <v>0</v>
      </c>
      <c r="J1479">
        <v>0</v>
      </c>
      <c r="K1479">
        <v>0</v>
      </c>
      <c r="L1479">
        <v>0</v>
      </c>
      <c r="M1479">
        <v>0</v>
      </c>
      <c r="N1479">
        <v>0</v>
      </c>
      <c r="O1479">
        <v>0</v>
      </c>
      <c r="P1479">
        <v>0</v>
      </c>
      <c r="Q1479">
        <v>0</v>
      </c>
    </row>
    <row r="1480" spans="1:17" x14ac:dyDescent="0.2">
      <c r="A1480" t="s">
        <v>18503</v>
      </c>
      <c r="B1480" t="s">
        <v>86</v>
      </c>
      <c r="C1480" t="s">
        <v>206</v>
      </c>
      <c r="D1480" t="s">
        <v>17029</v>
      </c>
      <c r="E1480" t="s">
        <v>81</v>
      </c>
      <c r="F1480" t="s">
        <v>4875</v>
      </c>
      <c r="G1480">
        <v>0</v>
      </c>
      <c r="H1480">
        <v>6</v>
      </c>
      <c r="I1480">
        <v>0</v>
      </c>
      <c r="J1480">
        <v>5</v>
      </c>
      <c r="K1480">
        <v>0</v>
      </c>
      <c r="L1480">
        <v>1</v>
      </c>
      <c r="M1480">
        <v>0</v>
      </c>
      <c r="N1480">
        <v>0</v>
      </c>
      <c r="O1480">
        <v>0</v>
      </c>
      <c r="P1480">
        <v>0</v>
      </c>
      <c r="Q1480">
        <v>0</v>
      </c>
    </row>
    <row r="1481" spans="1:17" x14ac:dyDescent="0.2">
      <c r="A1481" t="s">
        <v>18504</v>
      </c>
      <c r="B1481" t="s">
        <v>86</v>
      </c>
      <c r="C1481" t="s">
        <v>206</v>
      </c>
      <c r="D1481" t="s">
        <v>17029</v>
      </c>
      <c r="E1481" t="s">
        <v>81</v>
      </c>
      <c r="F1481" t="s">
        <v>4877</v>
      </c>
      <c r="G1481">
        <v>0</v>
      </c>
      <c r="H1481">
        <v>6</v>
      </c>
      <c r="I1481">
        <v>0</v>
      </c>
      <c r="J1481">
        <v>5</v>
      </c>
      <c r="K1481">
        <v>0</v>
      </c>
      <c r="L1481">
        <v>1</v>
      </c>
      <c r="M1481">
        <v>0</v>
      </c>
      <c r="N1481">
        <v>0</v>
      </c>
      <c r="O1481">
        <v>0</v>
      </c>
      <c r="P1481">
        <v>0</v>
      </c>
      <c r="Q1481">
        <v>0</v>
      </c>
    </row>
    <row r="1482" spans="1:17" x14ac:dyDescent="0.2">
      <c r="A1482" t="s">
        <v>18505</v>
      </c>
      <c r="B1482" t="s">
        <v>86</v>
      </c>
      <c r="C1482" t="s">
        <v>206</v>
      </c>
      <c r="D1482" t="s">
        <v>17029</v>
      </c>
      <c r="E1482" t="s">
        <v>81</v>
      </c>
      <c r="F1482" t="s">
        <v>4879</v>
      </c>
      <c r="G1482">
        <v>0</v>
      </c>
      <c r="H1482">
        <v>0</v>
      </c>
      <c r="I1482">
        <v>0</v>
      </c>
      <c r="J1482">
        <v>0</v>
      </c>
      <c r="K1482">
        <v>0</v>
      </c>
      <c r="L1482">
        <v>0</v>
      </c>
      <c r="M1482">
        <v>6</v>
      </c>
      <c r="N1482">
        <v>0</v>
      </c>
      <c r="O1482">
        <v>0</v>
      </c>
      <c r="P1482">
        <v>0</v>
      </c>
      <c r="Q1482">
        <v>0</v>
      </c>
    </row>
    <row r="1483" spans="1:17" x14ac:dyDescent="0.2">
      <c r="A1483" t="s">
        <v>18506</v>
      </c>
      <c r="B1483" t="s">
        <v>86</v>
      </c>
      <c r="C1483" t="s">
        <v>206</v>
      </c>
      <c r="D1483" t="s">
        <v>17029</v>
      </c>
      <c r="E1483" t="s">
        <v>81</v>
      </c>
      <c r="F1483" t="s">
        <v>4881</v>
      </c>
      <c r="G1483">
        <v>0</v>
      </c>
      <c r="H1483">
        <v>6</v>
      </c>
      <c r="I1483">
        <v>0</v>
      </c>
      <c r="J1483">
        <v>5</v>
      </c>
      <c r="K1483">
        <v>0</v>
      </c>
      <c r="L1483">
        <v>1</v>
      </c>
      <c r="M1483">
        <v>0</v>
      </c>
      <c r="N1483">
        <v>0</v>
      </c>
      <c r="O1483">
        <v>0</v>
      </c>
      <c r="P1483">
        <v>0</v>
      </c>
      <c r="Q1483">
        <v>0</v>
      </c>
    </row>
    <row r="1484" spans="1:17" x14ac:dyDescent="0.2">
      <c r="A1484" t="s">
        <v>18507</v>
      </c>
      <c r="B1484" t="s">
        <v>86</v>
      </c>
      <c r="C1484" t="s">
        <v>206</v>
      </c>
      <c r="D1484" t="s">
        <v>17029</v>
      </c>
      <c r="E1484" t="s">
        <v>81</v>
      </c>
      <c r="F1484" t="s">
        <v>4883</v>
      </c>
      <c r="G1484">
        <v>0</v>
      </c>
      <c r="H1484">
        <v>6</v>
      </c>
      <c r="I1484">
        <v>0</v>
      </c>
      <c r="J1484">
        <v>5</v>
      </c>
      <c r="K1484">
        <v>0</v>
      </c>
      <c r="L1484">
        <v>1</v>
      </c>
      <c r="M1484">
        <v>0</v>
      </c>
      <c r="N1484">
        <v>0</v>
      </c>
      <c r="O1484">
        <v>0</v>
      </c>
      <c r="P1484">
        <v>0</v>
      </c>
      <c r="Q1484">
        <v>0</v>
      </c>
    </row>
    <row r="1485" spans="1:17" x14ac:dyDescent="0.2">
      <c r="A1485" t="s">
        <v>18508</v>
      </c>
      <c r="B1485" t="s">
        <v>86</v>
      </c>
      <c r="C1485" t="s">
        <v>206</v>
      </c>
      <c r="D1485" t="s">
        <v>17029</v>
      </c>
      <c r="E1485" t="s">
        <v>81</v>
      </c>
      <c r="F1485" t="s">
        <v>4885</v>
      </c>
      <c r="G1485">
        <v>0</v>
      </c>
      <c r="H1485">
        <v>0</v>
      </c>
      <c r="I1485">
        <v>0</v>
      </c>
      <c r="J1485">
        <v>0</v>
      </c>
      <c r="K1485">
        <v>0</v>
      </c>
      <c r="L1485">
        <v>0</v>
      </c>
      <c r="M1485">
        <v>6</v>
      </c>
      <c r="N1485">
        <v>0</v>
      </c>
      <c r="O1485">
        <v>0</v>
      </c>
      <c r="P1485">
        <v>0</v>
      </c>
      <c r="Q1485">
        <v>0</v>
      </c>
    </row>
    <row r="1486" spans="1:17" x14ac:dyDescent="0.2">
      <c r="A1486" t="s">
        <v>18509</v>
      </c>
      <c r="B1486" t="s">
        <v>86</v>
      </c>
      <c r="C1486" t="s">
        <v>206</v>
      </c>
      <c r="D1486" t="s">
        <v>17029</v>
      </c>
      <c r="E1486" t="s">
        <v>81</v>
      </c>
      <c r="F1486" t="s">
        <v>4887</v>
      </c>
      <c r="G1486">
        <v>0</v>
      </c>
      <c r="H1486">
        <v>6</v>
      </c>
      <c r="I1486">
        <v>0</v>
      </c>
      <c r="J1486">
        <v>5</v>
      </c>
      <c r="K1486">
        <v>0</v>
      </c>
      <c r="L1486">
        <v>1</v>
      </c>
      <c r="M1486">
        <v>0</v>
      </c>
      <c r="N1486">
        <v>0</v>
      </c>
      <c r="O1486">
        <v>0</v>
      </c>
      <c r="P1486">
        <v>0</v>
      </c>
      <c r="Q1486">
        <v>0</v>
      </c>
    </row>
    <row r="1487" spans="1:17" x14ac:dyDescent="0.2">
      <c r="A1487" t="s">
        <v>18510</v>
      </c>
      <c r="B1487" t="s">
        <v>86</v>
      </c>
      <c r="C1487" t="s">
        <v>206</v>
      </c>
      <c r="D1487" t="s">
        <v>17029</v>
      </c>
      <c r="E1487" t="s">
        <v>81</v>
      </c>
      <c r="F1487" t="s">
        <v>4889</v>
      </c>
      <c r="G1487">
        <v>0</v>
      </c>
      <c r="H1487">
        <v>0</v>
      </c>
      <c r="I1487">
        <v>0</v>
      </c>
      <c r="J1487">
        <v>0</v>
      </c>
      <c r="K1487">
        <v>0</v>
      </c>
      <c r="L1487">
        <v>0</v>
      </c>
      <c r="M1487">
        <v>6</v>
      </c>
      <c r="N1487">
        <v>0</v>
      </c>
      <c r="O1487">
        <v>0</v>
      </c>
      <c r="P1487">
        <v>0</v>
      </c>
      <c r="Q1487">
        <v>0</v>
      </c>
    </row>
    <row r="1488" spans="1:17" x14ac:dyDescent="0.2">
      <c r="A1488" t="s">
        <v>18511</v>
      </c>
      <c r="B1488" t="s">
        <v>86</v>
      </c>
      <c r="C1488" t="s">
        <v>206</v>
      </c>
      <c r="D1488" t="s">
        <v>17029</v>
      </c>
      <c r="E1488" t="s">
        <v>81</v>
      </c>
      <c r="F1488" t="s">
        <v>4871</v>
      </c>
      <c r="G1488">
        <v>0</v>
      </c>
      <c r="H1488">
        <v>0</v>
      </c>
      <c r="I1488">
        <v>0</v>
      </c>
      <c r="J1488">
        <v>0</v>
      </c>
      <c r="K1488">
        <v>0</v>
      </c>
      <c r="L1488">
        <v>0</v>
      </c>
      <c r="M1488">
        <v>0</v>
      </c>
      <c r="N1488">
        <v>6</v>
      </c>
      <c r="O1488">
        <v>5</v>
      </c>
      <c r="P1488">
        <v>0</v>
      </c>
      <c r="Q1488">
        <v>1</v>
      </c>
    </row>
    <row r="1489" spans="1:17" x14ac:dyDescent="0.2">
      <c r="A1489" t="s">
        <v>18512</v>
      </c>
      <c r="B1489" t="s">
        <v>86</v>
      </c>
      <c r="C1489" t="s">
        <v>206</v>
      </c>
      <c r="D1489" t="s">
        <v>17029</v>
      </c>
      <c r="E1489" t="s">
        <v>81</v>
      </c>
      <c r="F1489" t="s">
        <v>4873</v>
      </c>
      <c r="G1489">
        <v>0</v>
      </c>
      <c r="H1489">
        <v>0</v>
      </c>
      <c r="I1489">
        <v>0</v>
      </c>
      <c r="J1489">
        <v>0</v>
      </c>
      <c r="K1489">
        <v>0</v>
      </c>
      <c r="L1489">
        <v>0</v>
      </c>
      <c r="M1489">
        <v>0</v>
      </c>
      <c r="N1489">
        <v>6</v>
      </c>
      <c r="O1489">
        <v>5</v>
      </c>
      <c r="P1489">
        <v>0</v>
      </c>
      <c r="Q1489">
        <v>1</v>
      </c>
    </row>
    <row r="1490" spans="1:17" x14ac:dyDescent="0.2">
      <c r="A1490" t="s">
        <v>18513</v>
      </c>
      <c r="B1490" t="s">
        <v>86</v>
      </c>
      <c r="C1490" t="s">
        <v>206</v>
      </c>
      <c r="D1490" t="s">
        <v>17029</v>
      </c>
      <c r="E1490" t="s">
        <v>81</v>
      </c>
      <c r="F1490" t="s">
        <v>17019</v>
      </c>
      <c r="G1490">
        <v>6</v>
      </c>
      <c r="H1490">
        <v>0</v>
      </c>
      <c r="I1490">
        <v>0</v>
      </c>
      <c r="J1490">
        <v>0</v>
      </c>
      <c r="K1490">
        <v>0</v>
      </c>
      <c r="L1490">
        <v>0</v>
      </c>
      <c r="M1490">
        <v>0</v>
      </c>
      <c r="N1490">
        <v>0</v>
      </c>
      <c r="O1490">
        <v>0</v>
      </c>
      <c r="P1490">
        <v>0</v>
      </c>
      <c r="Q1490">
        <v>0</v>
      </c>
    </row>
    <row r="1491" spans="1:17" x14ac:dyDescent="0.2">
      <c r="A1491" t="s">
        <v>18514</v>
      </c>
      <c r="B1491" t="s">
        <v>86</v>
      </c>
      <c r="C1491" t="s">
        <v>206</v>
      </c>
      <c r="D1491" t="s">
        <v>17021</v>
      </c>
      <c r="E1491" t="s">
        <v>79</v>
      </c>
      <c r="F1491" t="s">
        <v>17022</v>
      </c>
      <c r="G1491">
        <v>0</v>
      </c>
      <c r="H1491">
        <v>0</v>
      </c>
      <c r="I1491">
        <v>0</v>
      </c>
      <c r="J1491">
        <v>0</v>
      </c>
      <c r="K1491">
        <v>0</v>
      </c>
      <c r="L1491">
        <v>0</v>
      </c>
      <c r="M1491">
        <v>0</v>
      </c>
      <c r="N1491">
        <v>3</v>
      </c>
      <c r="O1491">
        <v>3</v>
      </c>
      <c r="P1491">
        <v>0</v>
      </c>
      <c r="Q1491">
        <v>0</v>
      </c>
    </row>
    <row r="1492" spans="1:17" x14ac:dyDescent="0.2">
      <c r="A1492" t="s">
        <v>18515</v>
      </c>
      <c r="B1492" t="s">
        <v>86</v>
      </c>
      <c r="C1492" t="s">
        <v>206</v>
      </c>
      <c r="D1492" t="s">
        <v>17021</v>
      </c>
      <c r="E1492" t="s">
        <v>79</v>
      </c>
      <c r="F1492" t="s">
        <v>17019</v>
      </c>
      <c r="G1492">
        <v>3</v>
      </c>
      <c r="H1492">
        <v>0</v>
      </c>
      <c r="I1492">
        <v>0</v>
      </c>
      <c r="J1492">
        <v>0</v>
      </c>
      <c r="K1492">
        <v>0</v>
      </c>
      <c r="L1492">
        <v>0</v>
      </c>
      <c r="M1492">
        <v>0</v>
      </c>
      <c r="N1492">
        <v>0</v>
      </c>
      <c r="O1492">
        <v>0</v>
      </c>
      <c r="P1492">
        <v>0</v>
      </c>
      <c r="Q1492">
        <v>0</v>
      </c>
    </row>
    <row r="1493" spans="1:17" x14ac:dyDescent="0.2">
      <c r="A1493" t="s">
        <v>18516</v>
      </c>
      <c r="B1493" t="s">
        <v>86</v>
      </c>
      <c r="C1493" t="s">
        <v>207</v>
      </c>
      <c r="D1493" t="s">
        <v>17027</v>
      </c>
      <c r="E1493" t="s">
        <v>81</v>
      </c>
      <c r="F1493" t="s">
        <v>17019</v>
      </c>
      <c r="G1493">
        <v>1</v>
      </c>
      <c r="H1493">
        <v>0</v>
      </c>
      <c r="I1493">
        <v>0</v>
      </c>
      <c r="J1493">
        <v>0</v>
      </c>
      <c r="K1493">
        <v>0</v>
      </c>
      <c r="L1493">
        <v>0</v>
      </c>
      <c r="M1493">
        <v>0</v>
      </c>
      <c r="N1493">
        <v>0</v>
      </c>
      <c r="O1493">
        <v>0</v>
      </c>
      <c r="P1493">
        <v>0</v>
      </c>
      <c r="Q1493">
        <v>0</v>
      </c>
    </row>
    <row r="1494" spans="1:17" x14ac:dyDescent="0.2">
      <c r="A1494" t="s">
        <v>18517</v>
      </c>
      <c r="B1494" t="s">
        <v>86</v>
      </c>
      <c r="C1494" t="s">
        <v>207</v>
      </c>
      <c r="D1494" t="s">
        <v>17029</v>
      </c>
      <c r="E1494" t="s">
        <v>79</v>
      </c>
      <c r="F1494" t="s">
        <v>4875</v>
      </c>
      <c r="G1494">
        <v>0</v>
      </c>
      <c r="H1494">
        <v>14</v>
      </c>
      <c r="I1494">
        <v>1</v>
      </c>
      <c r="J1494">
        <v>13</v>
      </c>
      <c r="K1494">
        <v>0</v>
      </c>
      <c r="L1494">
        <v>0</v>
      </c>
      <c r="M1494">
        <v>0</v>
      </c>
      <c r="N1494">
        <v>0</v>
      </c>
      <c r="O1494">
        <v>0</v>
      </c>
      <c r="P1494">
        <v>0</v>
      </c>
      <c r="Q1494">
        <v>0</v>
      </c>
    </row>
    <row r="1495" spans="1:17" x14ac:dyDescent="0.2">
      <c r="A1495" t="s">
        <v>18518</v>
      </c>
      <c r="B1495" t="s">
        <v>86</v>
      </c>
      <c r="C1495" t="s">
        <v>207</v>
      </c>
      <c r="D1495" t="s">
        <v>17029</v>
      </c>
      <c r="E1495" t="s">
        <v>79</v>
      </c>
      <c r="F1495" t="s">
        <v>4877</v>
      </c>
      <c r="G1495">
        <v>0</v>
      </c>
      <c r="H1495">
        <v>14</v>
      </c>
      <c r="I1495">
        <v>1</v>
      </c>
      <c r="J1495">
        <v>13</v>
      </c>
      <c r="K1495">
        <v>0</v>
      </c>
      <c r="L1495">
        <v>0</v>
      </c>
      <c r="M1495">
        <v>0</v>
      </c>
      <c r="N1495">
        <v>0</v>
      </c>
      <c r="O1495">
        <v>0</v>
      </c>
      <c r="P1495">
        <v>0</v>
      </c>
      <c r="Q1495">
        <v>0</v>
      </c>
    </row>
    <row r="1496" spans="1:17" x14ac:dyDescent="0.2">
      <c r="A1496" t="s">
        <v>18519</v>
      </c>
      <c r="B1496" t="s">
        <v>86</v>
      </c>
      <c r="C1496" t="s">
        <v>207</v>
      </c>
      <c r="D1496" t="s">
        <v>17029</v>
      </c>
      <c r="E1496" t="s">
        <v>79</v>
      </c>
      <c r="F1496" t="s">
        <v>4879</v>
      </c>
      <c r="G1496">
        <v>0</v>
      </c>
      <c r="H1496">
        <v>0</v>
      </c>
      <c r="I1496">
        <v>0</v>
      </c>
      <c r="J1496">
        <v>0</v>
      </c>
      <c r="K1496">
        <v>0</v>
      </c>
      <c r="L1496">
        <v>0</v>
      </c>
      <c r="M1496">
        <v>14</v>
      </c>
      <c r="N1496">
        <v>0</v>
      </c>
      <c r="O1496">
        <v>0</v>
      </c>
      <c r="P1496">
        <v>0</v>
      </c>
      <c r="Q1496">
        <v>0</v>
      </c>
    </row>
    <row r="1497" spans="1:17" x14ac:dyDescent="0.2">
      <c r="A1497" t="s">
        <v>18520</v>
      </c>
      <c r="B1497" t="s">
        <v>86</v>
      </c>
      <c r="C1497" t="s">
        <v>207</v>
      </c>
      <c r="D1497" t="s">
        <v>17029</v>
      </c>
      <c r="E1497" t="s">
        <v>79</v>
      </c>
      <c r="F1497" t="s">
        <v>4881</v>
      </c>
      <c r="G1497">
        <v>0</v>
      </c>
      <c r="H1497">
        <v>14</v>
      </c>
      <c r="I1497">
        <v>1</v>
      </c>
      <c r="J1497">
        <v>13</v>
      </c>
      <c r="K1497">
        <v>0</v>
      </c>
      <c r="L1497">
        <v>0</v>
      </c>
      <c r="M1497">
        <v>0</v>
      </c>
      <c r="N1497">
        <v>0</v>
      </c>
      <c r="O1497">
        <v>0</v>
      </c>
      <c r="P1497">
        <v>0</v>
      </c>
      <c r="Q1497">
        <v>0</v>
      </c>
    </row>
    <row r="1498" spans="1:17" x14ac:dyDescent="0.2">
      <c r="A1498" t="s">
        <v>18521</v>
      </c>
      <c r="B1498" t="s">
        <v>86</v>
      </c>
      <c r="C1498" t="s">
        <v>207</v>
      </c>
      <c r="D1498" t="s">
        <v>17029</v>
      </c>
      <c r="E1498" t="s">
        <v>79</v>
      </c>
      <c r="F1498" t="s">
        <v>4883</v>
      </c>
      <c r="G1498">
        <v>0</v>
      </c>
      <c r="H1498">
        <v>14</v>
      </c>
      <c r="I1498">
        <v>1</v>
      </c>
      <c r="J1498">
        <v>13</v>
      </c>
      <c r="K1498">
        <v>0</v>
      </c>
      <c r="L1498">
        <v>0</v>
      </c>
      <c r="M1498">
        <v>0</v>
      </c>
      <c r="N1498">
        <v>0</v>
      </c>
      <c r="O1498">
        <v>0</v>
      </c>
      <c r="P1498">
        <v>0</v>
      </c>
      <c r="Q1498">
        <v>0</v>
      </c>
    </row>
    <row r="1499" spans="1:17" x14ac:dyDescent="0.2">
      <c r="A1499" t="s">
        <v>18522</v>
      </c>
      <c r="B1499" t="s">
        <v>86</v>
      </c>
      <c r="C1499" t="s">
        <v>207</v>
      </c>
      <c r="D1499" t="s">
        <v>17029</v>
      </c>
      <c r="E1499" t="s">
        <v>79</v>
      </c>
      <c r="F1499" t="s">
        <v>4885</v>
      </c>
      <c r="G1499">
        <v>0</v>
      </c>
      <c r="H1499">
        <v>0</v>
      </c>
      <c r="I1499">
        <v>0</v>
      </c>
      <c r="J1499">
        <v>0</v>
      </c>
      <c r="K1499">
        <v>0</v>
      </c>
      <c r="L1499">
        <v>0</v>
      </c>
      <c r="M1499">
        <v>14</v>
      </c>
      <c r="N1499">
        <v>0</v>
      </c>
      <c r="O1499">
        <v>0</v>
      </c>
      <c r="P1499">
        <v>0</v>
      </c>
      <c r="Q1499">
        <v>0</v>
      </c>
    </row>
    <row r="1500" spans="1:17" x14ac:dyDescent="0.2">
      <c r="A1500" t="s">
        <v>18523</v>
      </c>
      <c r="B1500" t="s">
        <v>86</v>
      </c>
      <c r="C1500" t="s">
        <v>207</v>
      </c>
      <c r="D1500" t="s">
        <v>17029</v>
      </c>
      <c r="E1500" t="s">
        <v>79</v>
      </c>
      <c r="F1500" t="s">
        <v>4887</v>
      </c>
      <c r="G1500">
        <v>0</v>
      </c>
      <c r="H1500">
        <v>14</v>
      </c>
      <c r="I1500">
        <v>1</v>
      </c>
      <c r="J1500">
        <v>13</v>
      </c>
      <c r="K1500">
        <v>0</v>
      </c>
      <c r="L1500">
        <v>0</v>
      </c>
      <c r="M1500">
        <v>0</v>
      </c>
      <c r="N1500">
        <v>0</v>
      </c>
      <c r="O1500">
        <v>0</v>
      </c>
      <c r="P1500">
        <v>0</v>
      </c>
      <c r="Q1500">
        <v>0</v>
      </c>
    </row>
    <row r="1501" spans="1:17" x14ac:dyDescent="0.2">
      <c r="A1501" t="s">
        <v>18524</v>
      </c>
      <c r="B1501" t="s">
        <v>86</v>
      </c>
      <c r="C1501" t="s">
        <v>207</v>
      </c>
      <c r="D1501" t="s">
        <v>17029</v>
      </c>
      <c r="E1501" t="s">
        <v>79</v>
      </c>
      <c r="F1501" t="s">
        <v>4889</v>
      </c>
      <c r="G1501">
        <v>0</v>
      </c>
      <c r="H1501">
        <v>0</v>
      </c>
      <c r="I1501">
        <v>0</v>
      </c>
      <c r="J1501">
        <v>0</v>
      </c>
      <c r="K1501">
        <v>0</v>
      </c>
      <c r="L1501">
        <v>0</v>
      </c>
      <c r="M1501">
        <v>14</v>
      </c>
      <c r="N1501">
        <v>0</v>
      </c>
      <c r="O1501">
        <v>0</v>
      </c>
      <c r="P1501">
        <v>0</v>
      </c>
      <c r="Q1501">
        <v>0</v>
      </c>
    </row>
    <row r="1502" spans="1:17" x14ac:dyDescent="0.2">
      <c r="A1502" t="s">
        <v>18525</v>
      </c>
      <c r="B1502" t="s">
        <v>86</v>
      </c>
      <c r="C1502" t="s">
        <v>207</v>
      </c>
      <c r="D1502" t="s">
        <v>17029</v>
      </c>
      <c r="E1502" t="s">
        <v>79</v>
      </c>
      <c r="F1502" t="s">
        <v>4871</v>
      </c>
      <c r="G1502">
        <v>0</v>
      </c>
      <c r="H1502">
        <v>0</v>
      </c>
      <c r="I1502">
        <v>0</v>
      </c>
      <c r="J1502">
        <v>0</v>
      </c>
      <c r="K1502">
        <v>0</v>
      </c>
      <c r="L1502">
        <v>0</v>
      </c>
      <c r="M1502">
        <v>0</v>
      </c>
      <c r="N1502">
        <v>14</v>
      </c>
      <c r="O1502">
        <v>14</v>
      </c>
      <c r="P1502">
        <v>0</v>
      </c>
      <c r="Q1502">
        <v>0</v>
      </c>
    </row>
    <row r="1503" spans="1:17" x14ac:dyDescent="0.2">
      <c r="A1503" t="s">
        <v>18526</v>
      </c>
      <c r="B1503" t="s">
        <v>86</v>
      </c>
      <c r="C1503" t="s">
        <v>207</v>
      </c>
      <c r="D1503" t="s">
        <v>17029</v>
      </c>
      <c r="E1503" t="s">
        <v>79</v>
      </c>
      <c r="F1503" t="s">
        <v>4873</v>
      </c>
      <c r="G1503">
        <v>0</v>
      </c>
      <c r="H1503">
        <v>0</v>
      </c>
      <c r="I1503">
        <v>0</v>
      </c>
      <c r="J1503">
        <v>0</v>
      </c>
      <c r="K1503">
        <v>0</v>
      </c>
      <c r="L1503">
        <v>0</v>
      </c>
      <c r="M1503">
        <v>0</v>
      </c>
      <c r="N1503">
        <v>13</v>
      </c>
      <c r="O1503">
        <v>13</v>
      </c>
      <c r="P1503">
        <v>0</v>
      </c>
      <c r="Q1503">
        <v>0</v>
      </c>
    </row>
    <row r="1504" spans="1:17" x14ac:dyDescent="0.2">
      <c r="A1504" t="s">
        <v>18527</v>
      </c>
      <c r="B1504" t="s">
        <v>86</v>
      </c>
      <c r="C1504" t="s">
        <v>207</v>
      </c>
      <c r="D1504" t="s">
        <v>17029</v>
      </c>
      <c r="E1504" t="s">
        <v>79</v>
      </c>
      <c r="F1504" t="s">
        <v>17019</v>
      </c>
      <c r="G1504">
        <v>14</v>
      </c>
      <c r="H1504">
        <v>0</v>
      </c>
      <c r="I1504">
        <v>0</v>
      </c>
      <c r="J1504">
        <v>0</v>
      </c>
      <c r="K1504">
        <v>0</v>
      </c>
      <c r="L1504">
        <v>0</v>
      </c>
      <c r="M1504">
        <v>0</v>
      </c>
      <c r="N1504">
        <v>0</v>
      </c>
      <c r="O1504">
        <v>0</v>
      </c>
      <c r="P1504">
        <v>0</v>
      </c>
      <c r="Q1504">
        <v>0</v>
      </c>
    </row>
    <row r="1505" spans="1:17" x14ac:dyDescent="0.2">
      <c r="A1505" t="s">
        <v>18528</v>
      </c>
      <c r="B1505" t="s">
        <v>86</v>
      </c>
      <c r="C1505" t="s">
        <v>207</v>
      </c>
      <c r="D1505" t="s">
        <v>17029</v>
      </c>
      <c r="E1505" t="s">
        <v>81</v>
      </c>
      <c r="F1505" t="s">
        <v>4875</v>
      </c>
      <c r="G1505">
        <v>0</v>
      </c>
      <c r="H1505">
        <v>9</v>
      </c>
      <c r="I1505">
        <v>0</v>
      </c>
      <c r="J1505">
        <v>8</v>
      </c>
      <c r="K1505">
        <v>1</v>
      </c>
      <c r="L1505">
        <v>0</v>
      </c>
      <c r="M1505">
        <v>0</v>
      </c>
      <c r="N1505">
        <v>0</v>
      </c>
      <c r="O1505">
        <v>0</v>
      </c>
      <c r="P1505">
        <v>0</v>
      </c>
      <c r="Q1505">
        <v>0</v>
      </c>
    </row>
    <row r="1506" spans="1:17" x14ac:dyDescent="0.2">
      <c r="A1506" t="s">
        <v>18529</v>
      </c>
      <c r="B1506" t="s">
        <v>86</v>
      </c>
      <c r="C1506" t="s">
        <v>207</v>
      </c>
      <c r="D1506" t="s">
        <v>17029</v>
      </c>
      <c r="E1506" t="s">
        <v>81</v>
      </c>
      <c r="F1506" t="s">
        <v>4877</v>
      </c>
      <c r="G1506">
        <v>0</v>
      </c>
      <c r="H1506">
        <v>9</v>
      </c>
      <c r="I1506">
        <v>0</v>
      </c>
      <c r="J1506">
        <v>7</v>
      </c>
      <c r="K1506">
        <v>1</v>
      </c>
      <c r="L1506">
        <v>1</v>
      </c>
      <c r="M1506">
        <v>0</v>
      </c>
      <c r="N1506">
        <v>0</v>
      </c>
      <c r="O1506">
        <v>0</v>
      </c>
      <c r="P1506">
        <v>0</v>
      </c>
      <c r="Q1506">
        <v>0</v>
      </c>
    </row>
    <row r="1507" spans="1:17" x14ac:dyDescent="0.2">
      <c r="A1507" t="s">
        <v>18530</v>
      </c>
      <c r="B1507" t="s">
        <v>86</v>
      </c>
      <c r="C1507" t="s">
        <v>207</v>
      </c>
      <c r="D1507" t="s">
        <v>17029</v>
      </c>
      <c r="E1507" t="s">
        <v>81</v>
      </c>
      <c r="F1507" t="s">
        <v>4879</v>
      </c>
      <c r="G1507">
        <v>0</v>
      </c>
      <c r="H1507">
        <v>0</v>
      </c>
      <c r="I1507">
        <v>0</v>
      </c>
      <c r="J1507">
        <v>0</v>
      </c>
      <c r="K1507">
        <v>0</v>
      </c>
      <c r="L1507">
        <v>0</v>
      </c>
      <c r="M1507">
        <v>9</v>
      </c>
      <c r="N1507">
        <v>0</v>
      </c>
      <c r="O1507">
        <v>0</v>
      </c>
      <c r="P1507">
        <v>0</v>
      </c>
      <c r="Q1507">
        <v>0</v>
      </c>
    </row>
    <row r="1508" spans="1:17" x14ac:dyDescent="0.2">
      <c r="A1508" t="s">
        <v>18531</v>
      </c>
      <c r="B1508" t="s">
        <v>86</v>
      </c>
      <c r="C1508" t="s">
        <v>207</v>
      </c>
      <c r="D1508" t="s">
        <v>17029</v>
      </c>
      <c r="E1508" t="s">
        <v>81</v>
      </c>
      <c r="F1508" t="s">
        <v>4881</v>
      </c>
      <c r="G1508">
        <v>0</v>
      </c>
      <c r="H1508">
        <v>9</v>
      </c>
      <c r="I1508">
        <v>0</v>
      </c>
      <c r="J1508">
        <v>7</v>
      </c>
      <c r="K1508">
        <v>1</v>
      </c>
      <c r="L1508">
        <v>1</v>
      </c>
      <c r="M1508">
        <v>0</v>
      </c>
      <c r="N1508">
        <v>0</v>
      </c>
      <c r="O1508">
        <v>0</v>
      </c>
      <c r="P1508">
        <v>0</v>
      </c>
      <c r="Q1508">
        <v>0</v>
      </c>
    </row>
    <row r="1509" spans="1:17" x14ac:dyDescent="0.2">
      <c r="A1509" t="s">
        <v>18532</v>
      </c>
      <c r="B1509" t="s">
        <v>86</v>
      </c>
      <c r="C1509" t="s">
        <v>207</v>
      </c>
      <c r="D1509" t="s">
        <v>17029</v>
      </c>
      <c r="E1509" t="s">
        <v>81</v>
      </c>
      <c r="F1509" t="s">
        <v>4883</v>
      </c>
      <c r="G1509">
        <v>0</v>
      </c>
      <c r="H1509">
        <v>9</v>
      </c>
      <c r="I1509">
        <v>0</v>
      </c>
      <c r="J1509">
        <v>7</v>
      </c>
      <c r="K1509">
        <v>1</v>
      </c>
      <c r="L1509">
        <v>1</v>
      </c>
      <c r="M1509">
        <v>0</v>
      </c>
      <c r="N1509">
        <v>0</v>
      </c>
      <c r="O1509">
        <v>0</v>
      </c>
      <c r="P1509">
        <v>0</v>
      </c>
      <c r="Q1509">
        <v>0</v>
      </c>
    </row>
    <row r="1510" spans="1:17" x14ac:dyDescent="0.2">
      <c r="A1510" t="s">
        <v>18533</v>
      </c>
      <c r="B1510" t="s">
        <v>86</v>
      </c>
      <c r="C1510" t="s">
        <v>207</v>
      </c>
      <c r="D1510" t="s">
        <v>17029</v>
      </c>
      <c r="E1510" t="s">
        <v>81</v>
      </c>
      <c r="F1510" t="s">
        <v>4885</v>
      </c>
      <c r="G1510">
        <v>0</v>
      </c>
      <c r="H1510">
        <v>0</v>
      </c>
      <c r="I1510">
        <v>0</v>
      </c>
      <c r="J1510">
        <v>0</v>
      </c>
      <c r="K1510">
        <v>0</v>
      </c>
      <c r="L1510">
        <v>0</v>
      </c>
      <c r="M1510">
        <v>9</v>
      </c>
      <c r="N1510">
        <v>0</v>
      </c>
      <c r="O1510">
        <v>0</v>
      </c>
      <c r="P1510">
        <v>0</v>
      </c>
      <c r="Q1510">
        <v>0</v>
      </c>
    </row>
    <row r="1511" spans="1:17" x14ac:dyDescent="0.2">
      <c r="A1511" t="s">
        <v>18534</v>
      </c>
      <c r="B1511" t="s">
        <v>86</v>
      </c>
      <c r="C1511" t="s">
        <v>207</v>
      </c>
      <c r="D1511" t="s">
        <v>17029</v>
      </c>
      <c r="E1511" t="s">
        <v>81</v>
      </c>
      <c r="F1511" t="s">
        <v>4887</v>
      </c>
      <c r="G1511">
        <v>0</v>
      </c>
      <c r="H1511">
        <v>9</v>
      </c>
      <c r="I1511">
        <v>0</v>
      </c>
      <c r="J1511">
        <v>8</v>
      </c>
      <c r="K1511">
        <v>1</v>
      </c>
      <c r="L1511">
        <v>0</v>
      </c>
      <c r="M1511">
        <v>0</v>
      </c>
      <c r="N1511">
        <v>0</v>
      </c>
      <c r="O1511">
        <v>0</v>
      </c>
      <c r="P1511">
        <v>0</v>
      </c>
      <c r="Q1511">
        <v>0</v>
      </c>
    </row>
    <row r="1512" spans="1:17" x14ac:dyDescent="0.2">
      <c r="A1512" t="s">
        <v>18535</v>
      </c>
      <c r="B1512" t="s">
        <v>86</v>
      </c>
      <c r="C1512" t="s">
        <v>207</v>
      </c>
      <c r="D1512" t="s">
        <v>17029</v>
      </c>
      <c r="E1512" t="s">
        <v>81</v>
      </c>
      <c r="F1512" t="s">
        <v>4889</v>
      </c>
      <c r="G1512">
        <v>0</v>
      </c>
      <c r="H1512">
        <v>0</v>
      </c>
      <c r="I1512">
        <v>0</v>
      </c>
      <c r="J1512">
        <v>0</v>
      </c>
      <c r="K1512">
        <v>0</v>
      </c>
      <c r="L1512">
        <v>0</v>
      </c>
      <c r="M1512">
        <v>9</v>
      </c>
      <c r="N1512">
        <v>0</v>
      </c>
      <c r="O1512">
        <v>0</v>
      </c>
      <c r="P1512">
        <v>0</v>
      </c>
      <c r="Q1512">
        <v>0</v>
      </c>
    </row>
    <row r="1513" spans="1:17" x14ac:dyDescent="0.2">
      <c r="A1513" t="s">
        <v>18536</v>
      </c>
      <c r="B1513" t="s">
        <v>86</v>
      </c>
      <c r="C1513" t="s">
        <v>207</v>
      </c>
      <c r="D1513" t="s">
        <v>17029</v>
      </c>
      <c r="E1513" t="s">
        <v>81</v>
      </c>
      <c r="F1513" t="s">
        <v>4871</v>
      </c>
      <c r="G1513">
        <v>0</v>
      </c>
      <c r="H1513">
        <v>0</v>
      </c>
      <c r="I1513">
        <v>0</v>
      </c>
      <c r="J1513">
        <v>0</v>
      </c>
      <c r="K1513">
        <v>0</v>
      </c>
      <c r="L1513">
        <v>0</v>
      </c>
      <c r="M1513">
        <v>0</v>
      </c>
      <c r="N1513">
        <v>9</v>
      </c>
      <c r="O1513">
        <v>8</v>
      </c>
      <c r="P1513">
        <v>1</v>
      </c>
      <c r="Q1513">
        <v>0</v>
      </c>
    </row>
    <row r="1514" spans="1:17" x14ac:dyDescent="0.2">
      <c r="A1514" t="s">
        <v>18537</v>
      </c>
      <c r="B1514" t="s">
        <v>86</v>
      </c>
      <c r="C1514" t="s">
        <v>207</v>
      </c>
      <c r="D1514" t="s">
        <v>17029</v>
      </c>
      <c r="E1514" t="s">
        <v>81</v>
      </c>
      <c r="F1514" t="s">
        <v>4873</v>
      </c>
      <c r="G1514">
        <v>0</v>
      </c>
      <c r="H1514">
        <v>0</v>
      </c>
      <c r="I1514">
        <v>0</v>
      </c>
      <c r="J1514">
        <v>0</v>
      </c>
      <c r="K1514">
        <v>0</v>
      </c>
      <c r="L1514">
        <v>0</v>
      </c>
      <c r="M1514">
        <v>0</v>
      </c>
      <c r="N1514">
        <v>9</v>
      </c>
      <c r="O1514">
        <v>8</v>
      </c>
      <c r="P1514">
        <v>1</v>
      </c>
      <c r="Q1514">
        <v>0</v>
      </c>
    </row>
    <row r="1515" spans="1:17" x14ac:dyDescent="0.2">
      <c r="A1515" t="s">
        <v>18538</v>
      </c>
      <c r="B1515" t="s">
        <v>86</v>
      </c>
      <c r="C1515" t="s">
        <v>207</v>
      </c>
      <c r="D1515" t="s">
        <v>17029</v>
      </c>
      <c r="E1515" t="s">
        <v>81</v>
      </c>
      <c r="F1515" t="s">
        <v>17019</v>
      </c>
      <c r="G1515">
        <v>9</v>
      </c>
      <c r="H1515">
        <v>0</v>
      </c>
      <c r="I1515">
        <v>0</v>
      </c>
      <c r="J1515">
        <v>0</v>
      </c>
      <c r="K1515">
        <v>0</v>
      </c>
      <c r="L1515">
        <v>0</v>
      </c>
      <c r="M1515">
        <v>0</v>
      </c>
      <c r="N1515">
        <v>0</v>
      </c>
      <c r="O1515">
        <v>0</v>
      </c>
      <c r="P1515">
        <v>0</v>
      </c>
      <c r="Q1515">
        <v>0</v>
      </c>
    </row>
    <row r="1516" spans="1:17" x14ac:dyDescent="0.2">
      <c r="A1516" t="s">
        <v>18539</v>
      </c>
      <c r="B1516" t="s">
        <v>86</v>
      </c>
      <c r="C1516" t="s">
        <v>207</v>
      </c>
      <c r="D1516" t="s">
        <v>17021</v>
      </c>
      <c r="E1516" t="s">
        <v>79</v>
      </c>
      <c r="F1516" t="s">
        <v>17022</v>
      </c>
      <c r="G1516">
        <v>0</v>
      </c>
      <c r="H1516">
        <v>0</v>
      </c>
      <c r="I1516">
        <v>0</v>
      </c>
      <c r="J1516">
        <v>0</v>
      </c>
      <c r="K1516">
        <v>0</v>
      </c>
      <c r="L1516">
        <v>0</v>
      </c>
      <c r="M1516">
        <v>0</v>
      </c>
      <c r="N1516">
        <v>2</v>
      </c>
      <c r="O1516">
        <v>1</v>
      </c>
      <c r="P1516">
        <v>0</v>
      </c>
      <c r="Q1516">
        <v>1</v>
      </c>
    </row>
    <row r="1517" spans="1:17" x14ac:dyDescent="0.2">
      <c r="A1517" t="s">
        <v>18540</v>
      </c>
      <c r="B1517" t="s">
        <v>86</v>
      </c>
      <c r="C1517" t="s">
        <v>207</v>
      </c>
      <c r="D1517" t="s">
        <v>17021</v>
      </c>
      <c r="E1517" t="s">
        <v>79</v>
      </c>
      <c r="F1517" t="s">
        <v>17019</v>
      </c>
      <c r="G1517">
        <v>2</v>
      </c>
      <c r="H1517">
        <v>0</v>
      </c>
      <c r="I1517">
        <v>0</v>
      </c>
      <c r="J1517">
        <v>0</v>
      </c>
      <c r="K1517">
        <v>0</v>
      </c>
      <c r="L1517">
        <v>0</v>
      </c>
      <c r="M1517">
        <v>0</v>
      </c>
      <c r="N1517">
        <v>0</v>
      </c>
      <c r="O1517">
        <v>0</v>
      </c>
      <c r="P1517">
        <v>0</v>
      </c>
      <c r="Q1517">
        <v>0</v>
      </c>
    </row>
    <row r="1518" spans="1:17" x14ac:dyDescent="0.2">
      <c r="A1518" t="s">
        <v>18541</v>
      </c>
      <c r="B1518" t="s">
        <v>86</v>
      </c>
      <c r="C1518" t="s">
        <v>207</v>
      </c>
      <c r="D1518" t="s">
        <v>17021</v>
      </c>
      <c r="E1518" t="s">
        <v>81</v>
      </c>
      <c r="F1518" t="s">
        <v>17022</v>
      </c>
      <c r="G1518">
        <v>0</v>
      </c>
      <c r="H1518">
        <v>0</v>
      </c>
      <c r="I1518">
        <v>0</v>
      </c>
      <c r="J1518">
        <v>0</v>
      </c>
      <c r="K1518">
        <v>0</v>
      </c>
      <c r="L1518">
        <v>0</v>
      </c>
      <c r="M1518">
        <v>0</v>
      </c>
      <c r="N1518">
        <v>4</v>
      </c>
      <c r="O1518">
        <v>2</v>
      </c>
      <c r="P1518">
        <v>1</v>
      </c>
      <c r="Q1518">
        <v>1</v>
      </c>
    </row>
    <row r="1519" spans="1:17" x14ac:dyDescent="0.2">
      <c r="A1519" t="s">
        <v>18542</v>
      </c>
      <c r="B1519" t="s">
        <v>86</v>
      </c>
      <c r="C1519" t="s">
        <v>207</v>
      </c>
      <c r="D1519" t="s">
        <v>17021</v>
      </c>
      <c r="E1519" t="s">
        <v>81</v>
      </c>
      <c r="F1519" t="s">
        <v>17019</v>
      </c>
      <c r="G1519">
        <v>4</v>
      </c>
      <c r="H1519">
        <v>0</v>
      </c>
      <c r="I1519">
        <v>0</v>
      </c>
      <c r="J1519">
        <v>0</v>
      </c>
      <c r="K1519">
        <v>0</v>
      </c>
      <c r="L1519">
        <v>0</v>
      </c>
      <c r="M1519">
        <v>0</v>
      </c>
      <c r="N1519">
        <v>0</v>
      </c>
      <c r="O1519">
        <v>0</v>
      </c>
      <c r="P1519">
        <v>0</v>
      </c>
      <c r="Q1519">
        <v>0</v>
      </c>
    </row>
    <row r="1520" spans="1:17" x14ac:dyDescent="0.2">
      <c r="A1520" t="s">
        <v>18543</v>
      </c>
      <c r="B1520" t="s">
        <v>86</v>
      </c>
      <c r="C1520" t="s">
        <v>208</v>
      </c>
      <c r="D1520" t="s">
        <v>17027</v>
      </c>
      <c r="E1520" t="s">
        <v>81</v>
      </c>
      <c r="F1520" t="s">
        <v>17019</v>
      </c>
      <c r="G1520">
        <v>1</v>
      </c>
      <c r="H1520">
        <v>0</v>
      </c>
      <c r="I1520">
        <v>0</v>
      </c>
      <c r="J1520">
        <v>0</v>
      </c>
      <c r="K1520">
        <v>0</v>
      </c>
      <c r="L1520">
        <v>0</v>
      </c>
      <c r="M1520">
        <v>0</v>
      </c>
      <c r="N1520">
        <v>0</v>
      </c>
      <c r="O1520">
        <v>0</v>
      </c>
      <c r="P1520">
        <v>0</v>
      </c>
      <c r="Q1520">
        <v>0</v>
      </c>
    </row>
    <row r="1521" spans="1:17" x14ac:dyDescent="0.2">
      <c r="A1521" t="s">
        <v>18544</v>
      </c>
      <c r="B1521" t="s">
        <v>86</v>
      </c>
      <c r="C1521" t="s">
        <v>208</v>
      </c>
      <c r="D1521" t="s">
        <v>17029</v>
      </c>
      <c r="E1521" t="s">
        <v>79</v>
      </c>
      <c r="F1521" t="s">
        <v>4875</v>
      </c>
      <c r="G1521">
        <v>0</v>
      </c>
      <c r="H1521">
        <v>23</v>
      </c>
      <c r="I1521">
        <v>6</v>
      </c>
      <c r="J1521">
        <v>17</v>
      </c>
      <c r="K1521">
        <v>0</v>
      </c>
      <c r="L1521">
        <v>0</v>
      </c>
      <c r="M1521">
        <v>0</v>
      </c>
      <c r="N1521">
        <v>0</v>
      </c>
      <c r="O1521">
        <v>0</v>
      </c>
      <c r="P1521">
        <v>0</v>
      </c>
      <c r="Q1521">
        <v>0</v>
      </c>
    </row>
    <row r="1522" spans="1:17" x14ac:dyDescent="0.2">
      <c r="A1522" t="s">
        <v>18545</v>
      </c>
      <c r="B1522" t="s">
        <v>86</v>
      </c>
      <c r="C1522" t="s">
        <v>208</v>
      </c>
      <c r="D1522" t="s">
        <v>17029</v>
      </c>
      <c r="E1522" t="s">
        <v>79</v>
      </c>
      <c r="F1522" t="s">
        <v>4877</v>
      </c>
      <c r="G1522">
        <v>0</v>
      </c>
      <c r="H1522">
        <v>23</v>
      </c>
      <c r="I1522">
        <v>6</v>
      </c>
      <c r="J1522">
        <v>15</v>
      </c>
      <c r="K1522">
        <v>2</v>
      </c>
      <c r="L1522">
        <v>0</v>
      </c>
      <c r="M1522">
        <v>0</v>
      </c>
      <c r="N1522">
        <v>0</v>
      </c>
      <c r="O1522">
        <v>0</v>
      </c>
      <c r="P1522">
        <v>0</v>
      </c>
      <c r="Q1522">
        <v>0</v>
      </c>
    </row>
    <row r="1523" spans="1:17" x14ac:dyDescent="0.2">
      <c r="A1523" t="s">
        <v>18546</v>
      </c>
      <c r="B1523" t="s">
        <v>86</v>
      </c>
      <c r="C1523" t="s">
        <v>208</v>
      </c>
      <c r="D1523" t="s">
        <v>17029</v>
      </c>
      <c r="E1523" t="s">
        <v>79</v>
      </c>
      <c r="F1523" t="s">
        <v>4879</v>
      </c>
      <c r="G1523">
        <v>0</v>
      </c>
      <c r="H1523">
        <v>0</v>
      </c>
      <c r="I1523">
        <v>0</v>
      </c>
      <c r="J1523">
        <v>0</v>
      </c>
      <c r="K1523">
        <v>0</v>
      </c>
      <c r="L1523">
        <v>0</v>
      </c>
      <c r="M1523">
        <v>23</v>
      </c>
      <c r="N1523">
        <v>0</v>
      </c>
      <c r="O1523">
        <v>0</v>
      </c>
      <c r="P1523">
        <v>0</v>
      </c>
      <c r="Q1523">
        <v>0</v>
      </c>
    </row>
    <row r="1524" spans="1:17" x14ac:dyDescent="0.2">
      <c r="A1524" t="s">
        <v>18547</v>
      </c>
      <c r="B1524" t="s">
        <v>86</v>
      </c>
      <c r="C1524" t="s">
        <v>208</v>
      </c>
      <c r="D1524" t="s">
        <v>17029</v>
      </c>
      <c r="E1524" t="s">
        <v>79</v>
      </c>
      <c r="F1524" t="s">
        <v>4881</v>
      </c>
      <c r="G1524">
        <v>0</v>
      </c>
      <c r="H1524">
        <v>23</v>
      </c>
      <c r="I1524">
        <v>6</v>
      </c>
      <c r="J1524">
        <v>15</v>
      </c>
      <c r="K1524">
        <v>2</v>
      </c>
      <c r="L1524">
        <v>0</v>
      </c>
      <c r="M1524">
        <v>0</v>
      </c>
      <c r="N1524">
        <v>0</v>
      </c>
      <c r="O1524">
        <v>0</v>
      </c>
      <c r="P1524">
        <v>0</v>
      </c>
      <c r="Q1524">
        <v>0</v>
      </c>
    </row>
    <row r="1525" spans="1:17" x14ac:dyDescent="0.2">
      <c r="A1525" t="s">
        <v>18548</v>
      </c>
      <c r="B1525" t="s">
        <v>86</v>
      </c>
      <c r="C1525" t="s">
        <v>208</v>
      </c>
      <c r="D1525" t="s">
        <v>17029</v>
      </c>
      <c r="E1525" t="s">
        <v>79</v>
      </c>
      <c r="F1525" t="s">
        <v>4883</v>
      </c>
      <c r="G1525">
        <v>0</v>
      </c>
      <c r="H1525">
        <v>23</v>
      </c>
      <c r="I1525">
        <v>6</v>
      </c>
      <c r="J1525">
        <v>15</v>
      </c>
      <c r="K1525">
        <v>2</v>
      </c>
      <c r="L1525">
        <v>0</v>
      </c>
      <c r="M1525">
        <v>0</v>
      </c>
      <c r="N1525">
        <v>0</v>
      </c>
      <c r="O1525">
        <v>0</v>
      </c>
      <c r="P1525">
        <v>0</v>
      </c>
      <c r="Q1525">
        <v>0</v>
      </c>
    </row>
    <row r="1526" spans="1:17" x14ac:dyDescent="0.2">
      <c r="A1526" t="s">
        <v>18549</v>
      </c>
      <c r="B1526" t="s">
        <v>86</v>
      </c>
      <c r="C1526" t="s">
        <v>208</v>
      </c>
      <c r="D1526" t="s">
        <v>17029</v>
      </c>
      <c r="E1526" t="s">
        <v>79</v>
      </c>
      <c r="F1526" t="s">
        <v>4885</v>
      </c>
      <c r="G1526">
        <v>0</v>
      </c>
      <c r="H1526">
        <v>0</v>
      </c>
      <c r="I1526">
        <v>0</v>
      </c>
      <c r="J1526">
        <v>0</v>
      </c>
      <c r="K1526">
        <v>0</v>
      </c>
      <c r="L1526">
        <v>0</v>
      </c>
      <c r="M1526">
        <v>23</v>
      </c>
      <c r="N1526">
        <v>0</v>
      </c>
      <c r="O1526">
        <v>0</v>
      </c>
      <c r="P1526">
        <v>0</v>
      </c>
      <c r="Q1526">
        <v>0</v>
      </c>
    </row>
    <row r="1527" spans="1:17" x14ac:dyDescent="0.2">
      <c r="A1527" t="s">
        <v>18550</v>
      </c>
      <c r="B1527" t="s">
        <v>86</v>
      </c>
      <c r="C1527" t="s">
        <v>208</v>
      </c>
      <c r="D1527" t="s">
        <v>17029</v>
      </c>
      <c r="E1527" t="s">
        <v>79</v>
      </c>
      <c r="F1527" t="s">
        <v>4887</v>
      </c>
      <c r="G1527">
        <v>0</v>
      </c>
      <c r="H1527">
        <v>23</v>
      </c>
      <c r="I1527">
        <v>6</v>
      </c>
      <c r="J1527">
        <v>17</v>
      </c>
      <c r="K1527">
        <v>0</v>
      </c>
      <c r="L1527">
        <v>0</v>
      </c>
      <c r="M1527">
        <v>0</v>
      </c>
      <c r="N1527">
        <v>0</v>
      </c>
      <c r="O1527">
        <v>0</v>
      </c>
      <c r="P1527">
        <v>0</v>
      </c>
      <c r="Q1527">
        <v>0</v>
      </c>
    </row>
    <row r="1528" spans="1:17" x14ac:dyDescent="0.2">
      <c r="A1528" t="s">
        <v>18551</v>
      </c>
      <c r="B1528" t="s">
        <v>86</v>
      </c>
      <c r="C1528" t="s">
        <v>208</v>
      </c>
      <c r="D1528" t="s">
        <v>17029</v>
      </c>
      <c r="E1528" t="s">
        <v>79</v>
      </c>
      <c r="F1528" t="s">
        <v>4889</v>
      </c>
      <c r="G1528">
        <v>0</v>
      </c>
      <c r="H1528">
        <v>0</v>
      </c>
      <c r="I1528">
        <v>0</v>
      </c>
      <c r="J1528">
        <v>0</v>
      </c>
      <c r="K1528">
        <v>0</v>
      </c>
      <c r="L1528">
        <v>0</v>
      </c>
      <c r="M1528">
        <v>23</v>
      </c>
      <c r="N1528">
        <v>0</v>
      </c>
      <c r="O1528">
        <v>0</v>
      </c>
      <c r="P1528">
        <v>0</v>
      </c>
      <c r="Q1528">
        <v>0</v>
      </c>
    </row>
    <row r="1529" spans="1:17" x14ac:dyDescent="0.2">
      <c r="A1529" t="s">
        <v>18552</v>
      </c>
      <c r="B1529" t="s">
        <v>86</v>
      </c>
      <c r="C1529" t="s">
        <v>208</v>
      </c>
      <c r="D1529" t="s">
        <v>17029</v>
      </c>
      <c r="E1529" t="s">
        <v>79</v>
      </c>
      <c r="F1529" t="s">
        <v>4871</v>
      </c>
      <c r="G1529">
        <v>0</v>
      </c>
      <c r="H1529">
        <v>0</v>
      </c>
      <c r="I1529">
        <v>0</v>
      </c>
      <c r="J1529">
        <v>0</v>
      </c>
      <c r="K1529">
        <v>0</v>
      </c>
      <c r="L1529">
        <v>0</v>
      </c>
      <c r="M1529">
        <v>0</v>
      </c>
      <c r="N1529">
        <v>23</v>
      </c>
      <c r="O1529">
        <v>21</v>
      </c>
      <c r="P1529">
        <v>2</v>
      </c>
      <c r="Q1529">
        <v>0</v>
      </c>
    </row>
    <row r="1530" spans="1:17" x14ac:dyDescent="0.2">
      <c r="A1530" t="s">
        <v>18553</v>
      </c>
      <c r="B1530" t="s">
        <v>86</v>
      </c>
      <c r="C1530" t="s">
        <v>208</v>
      </c>
      <c r="D1530" t="s">
        <v>17029</v>
      </c>
      <c r="E1530" t="s">
        <v>79</v>
      </c>
      <c r="F1530" t="s">
        <v>4873</v>
      </c>
      <c r="G1530">
        <v>0</v>
      </c>
      <c r="H1530">
        <v>0</v>
      </c>
      <c r="I1530">
        <v>0</v>
      </c>
      <c r="J1530">
        <v>0</v>
      </c>
      <c r="K1530">
        <v>0</v>
      </c>
      <c r="L1530">
        <v>0</v>
      </c>
      <c r="M1530">
        <v>0</v>
      </c>
      <c r="N1530">
        <v>22</v>
      </c>
      <c r="O1530">
        <v>20</v>
      </c>
      <c r="P1530">
        <v>2</v>
      </c>
      <c r="Q1530">
        <v>0</v>
      </c>
    </row>
    <row r="1531" spans="1:17" x14ac:dyDescent="0.2">
      <c r="A1531" t="s">
        <v>18554</v>
      </c>
      <c r="B1531" t="s">
        <v>86</v>
      </c>
      <c r="C1531" t="s">
        <v>208</v>
      </c>
      <c r="D1531" t="s">
        <v>17029</v>
      </c>
      <c r="E1531" t="s">
        <v>79</v>
      </c>
      <c r="F1531" t="s">
        <v>17019</v>
      </c>
      <c r="G1531">
        <v>23</v>
      </c>
      <c r="H1531">
        <v>0</v>
      </c>
      <c r="I1531">
        <v>0</v>
      </c>
      <c r="J1531">
        <v>0</v>
      </c>
      <c r="K1531">
        <v>0</v>
      </c>
      <c r="L1531">
        <v>0</v>
      </c>
      <c r="M1531">
        <v>0</v>
      </c>
      <c r="N1531">
        <v>0</v>
      </c>
      <c r="O1531">
        <v>0</v>
      </c>
      <c r="P1531">
        <v>0</v>
      </c>
      <c r="Q1531">
        <v>0</v>
      </c>
    </row>
    <row r="1532" spans="1:17" x14ac:dyDescent="0.2">
      <c r="A1532" t="s">
        <v>18555</v>
      </c>
      <c r="B1532" t="s">
        <v>86</v>
      </c>
      <c r="C1532" t="s">
        <v>208</v>
      </c>
      <c r="D1532" t="s">
        <v>17029</v>
      </c>
      <c r="E1532" t="s">
        <v>81</v>
      </c>
      <c r="F1532" t="s">
        <v>4875</v>
      </c>
      <c r="G1532">
        <v>0</v>
      </c>
      <c r="H1532">
        <v>6</v>
      </c>
      <c r="I1532">
        <v>0</v>
      </c>
      <c r="J1532">
        <v>5</v>
      </c>
      <c r="K1532">
        <v>1</v>
      </c>
      <c r="L1532">
        <v>0</v>
      </c>
      <c r="M1532">
        <v>0</v>
      </c>
      <c r="N1532">
        <v>0</v>
      </c>
      <c r="O1532">
        <v>0</v>
      </c>
      <c r="P1532">
        <v>0</v>
      </c>
      <c r="Q1532">
        <v>0</v>
      </c>
    </row>
    <row r="1533" spans="1:17" x14ac:dyDescent="0.2">
      <c r="A1533" t="s">
        <v>18556</v>
      </c>
      <c r="B1533" t="s">
        <v>86</v>
      </c>
      <c r="C1533" t="s">
        <v>208</v>
      </c>
      <c r="D1533" t="s">
        <v>17029</v>
      </c>
      <c r="E1533" t="s">
        <v>81</v>
      </c>
      <c r="F1533" t="s">
        <v>4877</v>
      </c>
      <c r="G1533">
        <v>0</v>
      </c>
      <c r="H1533">
        <v>6</v>
      </c>
      <c r="I1533">
        <v>0</v>
      </c>
      <c r="J1533">
        <v>5</v>
      </c>
      <c r="K1533">
        <v>0</v>
      </c>
      <c r="L1533">
        <v>1</v>
      </c>
      <c r="M1533">
        <v>0</v>
      </c>
      <c r="N1533">
        <v>0</v>
      </c>
      <c r="O1533">
        <v>0</v>
      </c>
      <c r="P1533">
        <v>0</v>
      </c>
      <c r="Q1533">
        <v>0</v>
      </c>
    </row>
    <row r="1534" spans="1:17" x14ac:dyDescent="0.2">
      <c r="A1534" t="s">
        <v>18557</v>
      </c>
      <c r="B1534" t="s">
        <v>86</v>
      </c>
      <c r="C1534" t="s">
        <v>208</v>
      </c>
      <c r="D1534" t="s">
        <v>17029</v>
      </c>
      <c r="E1534" t="s">
        <v>81</v>
      </c>
      <c r="F1534" t="s">
        <v>4879</v>
      </c>
      <c r="G1534">
        <v>0</v>
      </c>
      <c r="H1534">
        <v>0</v>
      </c>
      <c r="I1534">
        <v>0</v>
      </c>
      <c r="J1534">
        <v>0</v>
      </c>
      <c r="K1534">
        <v>0</v>
      </c>
      <c r="L1534">
        <v>0</v>
      </c>
      <c r="M1534">
        <v>6</v>
      </c>
      <c r="N1534">
        <v>0</v>
      </c>
      <c r="O1534">
        <v>0</v>
      </c>
      <c r="P1534">
        <v>0</v>
      </c>
      <c r="Q1534">
        <v>0</v>
      </c>
    </row>
    <row r="1535" spans="1:17" x14ac:dyDescent="0.2">
      <c r="A1535" t="s">
        <v>18558</v>
      </c>
      <c r="B1535" t="s">
        <v>86</v>
      </c>
      <c r="C1535" t="s">
        <v>208</v>
      </c>
      <c r="D1535" t="s">
        <v>17029</v>
      </c>
      <c r="E1535" t="s">
        <v>81</v>
      </c>
      <c r="F1535" t="s">
        <v>4881</v>
      </c>
      <c r="G1535">
        <v>0</v>
      </c>
      <c r="H1535">
        <v>6</v>
      </c>
      <c r="I1535">
        <v>0</v>
      </c>
      <c r="J1535">
        <v>5</v>
      </c>
      <c r="K1535">
        <v>0</v>
      </c>
      <c r="L1535">
        <v>1</v>
      </c>
      <c r="M1535">
        <v>0</v>
      </c>
      <c r="N1535">
        <v>0</v>
      </c>
      <c r="O1535">
        <v>0</v>
      </c>
      <c r="P1535">
        <v>0</v>
      </c>
      <c r="Q1535">
        <v>0</v>
      </c>
    </row>
    <row r="1536" spans="1:17" x14ac:dyDescent="0.2">
      <c r="A1536" t="s">
        <v>18559</v>
      </c>
      <c r="B1536" t="s">
        <v>86</v>
      </c>
      <c r="C1536" t="s">
        <v>208</v>
      </c>
      <c r="D1536" t="s">
        <v>17029</v>
      </c>
      <c r="E1536" t="s">
        <v>81</v>
      </c>
      <c r="F1536" t="s">
        <v>4883</v>
      </c>
      <c r="G1536">
        <v>0</v>
      </c>
      <c r="H1536">
        <v>6</v>
      </c>
      <c r="I1536">
        <v>0</v>
      </c>
      <c r="J1536">
        <v>5</v>
      </c>
      <c r="K1536">
        <v>0</v>
      </c>
      <c r="L1536">
        <v>1</v>
      </c>
      <c r="M1536">
        <v>0</v>
      </c>
      <c r="N1536">
        <v>0</v>
      </c>
      <c r="O1536">
        <v>0</v>
      </c>
      <c r="P1536">
        <v>0</v>
      </c>
      <c r="Q1536">
        <v>0</v>
      </c>
    </row>
    <row r="1537" spans="1:17" x14ac:dyDescent="0.2">
      <c r="A1537" t="s">
        <v>18560</v>
      </c>
      <c r="B1537" t="s">
        <v>86</v>
      </c>
      <c r="C1537" t="s">
        <v>208</v>
      </c>
      <c r="D1537" t="s">
        <v>17029</v>
      </c>
      <c r="E1537" t="s">
        <v>81</v>
      </c>
      <c r="F1537" t="s">
        <v>4885</v>
      </c>
      <c r="G1537">
        <v>0</v>
      </c>
      <c r="H1537">
        <v>0</v>
      </c>
      <c r="I1537">
        <v>0</v>
      </c>
      <c r="J1537">
        <v>0</v>
      </c>
      <c r="K1537">
        <v>0</v>
      </c>
      <c r="L1537">
        <v>0</v>
      </c>
      <c r="M1537">
        <v>6</v>
      </c>
      <c r="N1537">
        <v>0</v>
      </c>
      <c r="O1537">
        <v>0</v>
      </c>
      <c r="P1537">
        <v>0</v>
      </c>
      <c r="Q1537">
        <v>0</v>
      </c>
    </row>
    <row r="1538" spans="1:17" x14ac:dyDescent="0.2">
      <c r="A1538" t="s">
        <v>18561</v>
      </c>
      <c r="B1538" t="s">
        <v>86</v>
      </c>
      <c r="C1538" t="s">
        <v>208</v>
      </c>
      <c r="D1538" t="s">
        <v>17029</v>
      </c>
      <c r="E1538" t="s">
        <v>81</v>
      </c>
      <c r="F1538" t="s">
        <v>4887</v>
      </c>
      <c r="G1538">
        <v>0</v>
      </c>
      <c r="H1538">
        <v>6</v>
      </c>
      <c r="I1538">
        <v>0</v>
      </c>
      <c r="J1538">
        <v>5</v>
      </c>
      <c r="K1538">
        <v>1</v>
      </c>
      <c r="L1538">
        <v>0</v>
      </c>
      <c r="M1538">
        <v>0</v>
      </c>
      <c r="N1538">
        <v>0</v>
      </c>
      <c r="O1538">
        <v>0</v>
      </c>
      <c r="P1538">
        <v>0</v>
      </c>
      <c r="Q1538">
        <v>0</v>
      </c>
    </row>
    <row r="1539" spans="1:17" x14ac:dyDescent="0.2">
      <c r="A1539" t="s">
        <v>18562</v>
      </c>
      <c r="B1539" t="s">
        <v>86</v>
      </c>
      <c r="C1539" t="s">
        <v>208</v>
      </c>
      <c r="D1539" t="s">
        <v>17029</v>
      </c>
      <c r="E1539" t="s">
        <v>81</v>
      </c>
      <c r="F1539" t="s">
        <v>4889</v>
      </c>
      <c r="G1539">
        <v>0</v>
      </c>
      <c r="H1539">
        <v>0</v>
      </c>
      <c r="I1539">
        <v>0</v>
      </c>
      <c r="J1539">
        <v>0</v>
      </c>
      <c r="K1539">
        <v>0</v>
      </c>
      <c r="L1539">
        <v>0</v>
      </c>
      <c r="M1539">
        <v>6</v>
      </c>
      <c r="N1539">
        <v>0</v>
      </c>
      <c r="O1539">
        <v>0</v>
      </c>
      <c r="P1539">
        <v>0</v>
      </c>
      <c r="Q1539">
        <v>0</v>
      </c>
    </row>
    <row r="1540" spans="1:17" x14ac:dyDescent="0.2">
      <c r="A1540" t="s">
        <v>18563</v>
      </c>
      <c r="B1540" t="s">
        <v>86</v>
      </c>
      <c r="C1540" t="s">
        <v>208</v>
      </c>
      <c r="D1540" t="s">
        <v>17029</v>
      </c>
      <c r="E1540" t="s">
        <v>81</v>
      </c>
      <c r="F1540" t="s">
        <v>4871</v>
      </c>
      <c r="G1540">
        <v>0</v>
      </c>
      <c r="H1540">
        <v>0</v>
      </c>
      <c r="I1540">
        <v>0</v>
      </c>
      <c r="J1540">
        <v>0</v>
      </c>
      <c r="K1540">
        <v>0</v>
      </c>
      <c r="L1540">
        <v>0</v>
      </c>
      <c r="M1540">
        <v>0</v>
      </c>
      <c r="N1540">
        <v>6</v>
      </c>
      <c r="O1540">
        <v>5</v>
      </c>
      <c r="P1540">
        <v>1</v>
      </c>
      <c r="Q1540">
        <v>0</v>
      </c>
    </row>
    <row r="1541" spans="1:17" x14ac:dyDescent="0.2">
      <c r="A1541" t="s">
        <v>18564</v>
      </c>
      <c r="B1541" t="s">
        <v>86</v>
      </c>
      <c r="C1541" t="s">
        <v>208</v>
      </c>
      <c r="D1541" t="s">
        <v>17029</v>
      </c>
      <c r="E1541" t="s">
        <v>81</v>
      </c>
      <c r="F1541" t="s">
        <v>4873</v>
      </c>
      <c r="G1541">
        <v>0</v>
      </c>
      <c r="H1541">
        <v>0</v>
      </c>
      <c r="I1541">
        <v>0</v>
      </c>
      <c r="J1541">
        <v>0</v>
      </c>
      <c r="K1541">
        <v>0</v>
      </c>
      <c r="L1541">
        <v>0</v>
      </c>
      <c r="M1541">
        <v>0</v>
      </c>
      <c r="N1541">
        <v>6</v>
      </c>
      <c r="O1541">
        <v>5</v>
      </c>
      <c r="P1541">
        <v>1</v>
      </c>
      <c r="Q1541">
        <v>0</v>
      </c>
    </row>
    <row r="1542" spans="1:17" x14ac:dyDescent="0.2">
      <c r="A1542" t="s">
        <v>18565</v>
      </c>
      <c r="B1542" t="s">
        <v>86</v>
      </c>
      <c r="C1542" t="s">
        <v>208</v>
      </c>
      <c r="D1542" t="s">
        <v>17029</v>
      </c>
      <c r="E1542" t="s">
        <v>81</v>
      </c>
      <c r="F1542" t="s">
        <v>17019</v>
      </c>
      <c r="G1542">
        <v>6</v>
      </c>
      <c r="H1542">
        <v>0</v>
      </c>
      <c r="I1542">
        <v>0</v>
      </c>
      <c r="J1542">
        <v>0</v>
      </c>
      <c r="K1542">
        <v>0</v>
      </c>
      <c r="L1542">
        <v>0</v>
      </c>
      <c r="M1542">
        <v>0</v>
      </c>
      <c r="N1542">
        <v>0</v>
      </c>
      <c r="O1542">
        <v>0</v>
      </c>
      <c r="P1542">
        <v>0</v>
      </c>
      <c r="Q1542">
        <v>0</v>
      </c>
    </row>
    <row r="1543" spans="1:17" x14ac:dyDescent="0.2">
      <c r="A1543" t="s">
        <v>18566</v>
      </c>
      <c r="B1543" t="s">
        <v>86</v>
      </c>
      <c r="C1543" t="s">
        <v>208</v>
      </c>
      <c r="D1543" t="s">
        <v>17021</v>
      </c>
      <c r="E1543" t="s">
        <v>79</v>
      </c>
      <c r="F1543" t="s">
        <v>17022</v>
      </c>
      <c r="G1543">
        <v>0</v>
      </c>
      <c r="H1543">
        <v>0</v>
      </c>
      <c r="I1543">
        <v>0</v>
      </c>
      <c r="J1543">
        <v>0</v>
      </c>
      <c r="K1543">
        <v>0</v>
      </c>
      <c r="L1543">
        <v>0</v>
      </c>
      <c r="M1543">
        <v>0</v>
      </c>
      <c r="N1543">
        <v>1</v>
      </c>
      <c r="O1543">
        <v>1</v>
      </c>
      <c r="P1543">
        <v>0</v>
      </c>
      <c r="Q1543">
        <v>0</v>
      </c>
    </row>
    <row r="1544" spans="1:17" x14ac:dyDescent="0.2">
      <c r="A1544" t="s">
        <v>18567</v>
      </c>
      <c r="B1544" t="s">
        <v>86</v>
      </c>
      <c r="C1544" t="s">
        <v>208</v>
      </c>
      <c r="D1544" t="s">
        <v>17021</v>
      </c>
      <c r="E1544" t="s">
        <v>79</v>
      </c>
      <c r="F1544" t="s">
        <v>17019</v>
      </c>
      <c r="G1544">
        <v>1</v>
      </c>
      <c r="H1544">
        <v>0</v>
      </c>
      <c r="I1544">
        <v>0</v>
      </c>
      <c r="J1544">
        <v>0</v>
      </c>
      <c r="K1544">
        <v>0</v>
      </c>
      <c r="L1544">
        <v>0</v>
      </c>
      <c r="M1544">
        <v>0</v>
      </c>
      <c r="N1544">
        <v>0</v>
      </c>
      <c r="O1544">
        <v>0</v>
      </c>
      <c r="P1544">
        <v>0</v>
      </c>
      <c r="Q1544">
        <v>0</v>
      </c>
    </row>
    <row r="1545" spans="1:17" x14ac:dyDescent="0.2">
      <c r="A1545" t="s">
        <v>18568</v>
      </c>
      <c r="B1545" t="s">
        <v>86</v>
      </c>
      <c r="C1545" t="s">
        <v>208</v>
      </c>
      <c r="D1545" t="s">
        <v>17021</v>
      </c>
      <c r="E1545" t="s">
        <v>81</v>
      </c>
      <c r="F1545" t="s">
        <v>17022</v>
      </c>
      <c r="G1545">
        <v>0</v>
      </c>
      <c r="H1545">
        <v>0</v>
      </c>
      <c r="I1545">
        <v>0</v>
      </c>
      <c r="J1545">
        <v>0</v>
      </c>
      <c r="K1545">
        <v>0</v>
      </c>
      <c r="L1545">
        <v>0</v>
      </c>
      <c r="M1545">
        <v>0</v>
      </c>
      <c r="N1545">
        <v>1</v>
      </c>
      <c r="O1545">
        <v>1</v>
      </c>
      <c r="P1545">
        <v>0</v>
      </c>
      <c r="Q1545">
        <v>0</v>
      </c>
    </row>
    <row r="1546" spans="1:17" x14ac:dyDescent="0.2">
      <c r="A1546" t="s">
        <v>18569</v>
      </c>
      <c r="B1546" t="s">
        <v>86</v>
      </c>
      <c r="C1546" t="s">
        <v>208</v>
      </c>
      <c r="D1546" t="s">
        <v>17021</v>
      </c>
      <c r="E1546" t="s">
        <v>81</v>
      </c>
      <c r="F1546" t="s">
        <v>17019</v>
      </c>
      <c r="G1546">
        <v>1</v>
      </c>
      <c r="H1546">
        <v>0</v>
      </c>
      <c r="I1546">
        <v>0</v>
      </c>
      <c r="J1546">
        <v>0</v>
      </c>
      <c r="K1546">
        <v>0</v>
      </c>
      <c r="L1546">
        <v>0</v>
      </c>
      <c r="M1546">
        <v>0</v>
      </c>
      <c r="N1546">
        <v>0</v>
      </c>
      <c r="O1546">
        <v>0</v>
      </c>
      <c r="P1546">
        <v>0</v>
      </c>
      <c r="Q1546">
        <v>0</v>
      </c>
    </row>
    <row r="1547" spans="1:17" x14ac:dyDescent="0.2">
      <c r="A1547" t="s">
        <v>18570</v>
      </c>
      <c r="B1547" t="s">
        <v>86</v>
      </c>
      <c r="C1547" t="s">
        <v>210</v>
      </c>
      <c r="D1547" t="s">
        <v>17029</v>
      </c>
      <c r="E1547" t="s">
        <v>79</v>
      </c>
      <c r="F1547" t="s">
        <v>4875</v>
      </c>
      <c r="G1547">
        <v>0</v>
      </c>
      <c r="H1547">
        <v>17</v>
      </c>
      <c r="I1547">
        <v>2</v>
      </c>
      <c r="J1547">
        <v>13</v>
      </c>
      <c r="K1547">
        <v>0</v>
      </c>
      <c r="L1547">
        <v>2</v>
      </c>
      <c r="M1547">
        <v>0</v>
      </c>
      <c r="N1547">
        <v>0</v>
      </c>
      <c r="O1547">
        <v>0</v>
      </c>
      <c r="P1547">
        <v>0</v>
      </c>
      <c r="Q1547">
        <v>0</v>
      </c>
    </row>
    <row r="1548" spans="1:17" x14ac:dyDescent="0.2">
      <c r="A1548" t="s">
        <v>18571</v>
      </c>
      <c r="B1548" t="s">
        <v>86</v>
      </c>
      <c r="C1548" t="s">
        <v>210</v>
      </c>
      <c r="D1548" t="s">
        <v>17029</v>
      </c>
      <c r="E1548" t="s">
        <v>79</v>
      </c>
      <c r="F1548" t="s">
        <v>4877</v>
      </c>
      <c r="G1548">
        <v>0</v>
      </c>
      <c r="H1548">
        <v>17</v>
      </c>
      <c r="I1548">
        <v>2</v>
      </c>
      <c r="J1548">
        <v>13</v>
      </c>
      <c r="K1548">
        <v>0</v>
      </c>
      <c r="L1548">
        <v>2</v>
      </c>
      <c r="M1548">
        <v>0</v>
      </c>
      <c r="N1548">
        <v>0</v>
      </c>
      <c r="O1548">
        <v>0</v>
      </c>
      <c r="P1548">
        <v>0</v>
      </c>
      <c r="Q1548">
        <v>0</v>
      </c>
    </row>
    <row r="1549" spans="1:17" x14ac:dyDescent="0.2">
      <c r="A1549" t="s">
        <v>18572</v>
      </c>
      <c r="B1549" t="s">
        <v>86</v>
      </c>
      <c r="C1549" t="s">
        <v>210</v>
      </c>
      <c r="D1549" t="s">
        <v>17029</v>
      </c>
      <c r="E1549" t="s">
        <v>79</v>
      </c>
      <c r="F1549" t="s">
        <v>4879</v>
      </c>
      <c r="G1549">
        <v>0</v>
      </c>
      <c r="H1549">
        <v>0</v>
      </c>
      <c r="I1549">
        <v>0</v>
      </c>
      <c r="J1549">
        <v>0</v>
      </c>
      <c r="K1549">
        <v>0</v>
      </c>
      <c r="L1549">
        <v>0</v>
      </c>
      <c r="M1549">
        <v>17</v>
      </c>
      <c r="N1549">
        <v>0</v>
      </c>
      <c r="O1549">
        <v>0</v>
      </c>
      <c r="P1549">
        <v>0</v>
      </c>
      <c r="Q1549">
        <v>0</v>
      </c>
    </row>
    <row r="1550" spans="1:17" x14ac:dyDescent="0.2">
      <c r="A1550" t="s">
        <v>18573</v>
      </c>
      <c r="B1550" t="s">
        <v>86</v>
      </c>
      <c r="C1550" t="s">
        <v>210</v>
      </c>
      <c r="D1550" t="s">
        <v>17029</v>
      </c>
      <c r="E1550" t="s">
        <v>79</v>
      </c>
      <c r="F1550" t="s">
        <v>4881</v>
      </c>
      <c r="G1550">
        <v>0</v>
      </c>
      <c r="H1550">
        <v>17</v>
      </c>
      <c r="I1550">
        <v>2</v>
      </c>
      <c r="J1550">
        <v>13</v>
      </c>
      <c r="K1550">
        <v>0</v>
      </c>
      <c r="L1550">
        <v>2</v>
      </c>
      <c r="M1550">
        <v>0</v>
      </c>
      <c r="N1550">
        <v>0</v>
      </c>
      <c r="O1550">
        <v>0</v>
      </c>
      <c r="P1550">
        <v>0</v>
      </c>
      <c r="Q1550">
        <v>0</v>
      </c>
    </row>
    <row r="1551" spans="1:17" x14ac:dyDescent="0.2">
      <c r="A1551" t="s">
        <v>18574</v>
      </c>
      <c r="B1551" t="s">
        <v>86</v>
      </c>
      <c r="C1551" t="s">
        <v>210</v>
      </c>
      <c r="D1551" t="s">
        <v>17029</v>
      </c>
      <c r="E1551" t="s">
        <v>79</v>
      </c>
      <c r="F1551" t="s">
        <v>4883</v>
      </c>
      <c r="G1551">
        <v>0</v>
      </c>
      <c r="H1551">
        <v>17</v>
      </c>
      <c r="I1551">
        <v>3</v>
      </c>
      <c r="J1551">
        <v>12</v>
      </c>
      <c r="K1551">
        <v>0</v>
      </c>
      <c r="L1551">
        <v>2</v>
      </c>
      <c r="M1551">
        <v>0</v>
      </c>
      <c r="N1551">
        <v>0</v>
      </c>
      <c r="O1551">
        <v>0</v>
      </c>
      <c r="P1551">
        <v>0</v>
      </c>
      <c r="Q1551">
        <v>0</v>
      </c>
    </row>
    <row r="1552" spans="1:17" x14ac:dyDescent="0.2">
      <c r="A1552" t="s">
        <v>18575</v>
      </c>
      <c r="B1552" t="s">
        <v>86</v>
      </c>
      <c r="C1552" t="s">
        <v>210</v>
      </c>
      <c r="D1552" t="s">
        <v>17029</v>
      </c>
      <c r="E1552" t="s">
        <v>79</v>
      </c>
      <c r="F1552" t="s">
        <v>4885</v>
      </c>
      <c r="G1552">
        <v>0</v>
      </c>
      <c r="H1552">
        <v>0</v>
      </c>
      <c r="I1552">
        <v>0</v>
      </c>
      <c r="J1552">
        <v>0</v>
      </c>
      <c r="K1552">
        <v>0</v>
      </c>
      <c r="L1552">
        <v>0</v>
      </c>
      <c r="M1552">
        <v>17</v>
      </c>
      <c r="N1552">
        <v>0</v>
      </c>
      <c r="O1552">
        <v>0</v>
      </c>
      <c r="P1552">
        <v>0</v>
      </c>
      <c r="Q1552">
        <v>0</v>
      </c>
    </row>
    <row r="1553" spans="1:17" x14ac:dyDescent="0.2">
      <c r="A1553" t="s">
        <v>18576</v>
      </c>
      <c r="B1553" t="s">
        <v>86</v>
      </c>
      <c r="C1553" t="s">
        <v>210</v>
      </c>
      <c r="D1553" t="s">
        <v>17029</v>
      </c>
      <c r="E1553" t="s">
        <v>79</v>
      </c>
      <c r="F1553" t="s">
        <v>4887</v>
      </c>
      <c r="G1553">
        <v>0</v>
      </c>
      <c r="H1553">
        <v>17</v>
      </c>
      <c r="I1553">
        <v>2</v>
      </c>
      <c r="J1553">
        <v>13</v>
      </c>
      <c r="K1553">
        <v>0</v>
      </c>
      <c r="L1553">
        <v>2</v>
      </c>
      <c r="M1553">
        <v>0</v>
      </c>
      <c r="N1553">
        <v>0</v>
      </c>
      <c r="O1553">
        <v>0</v>
      </c>
      <c r="P1553">
        <v>0</v>
      </c>
      <c r="Q1553">
        <v>0</v>
      </c>
    </row>
    <row r="1554" spans="1:17" x14ac:dyDescent="0.2">
      <c r="A1554" t="s">
        <v>18577</v>
      </c>
      <c r="B1554" t="s">
        <v>86</v>
      </c>
      <c r="C1554" t="s">
        <v>210</v>
      </c>
      <c r="D1554" t="s">
        <v>17029</v>
      </c>
      <c r="E1554" t="s">
        <v>79</v>
      </c>
      <c r="F1554" t="s">
        <v>4889</v>
      </c>
      <c r="G1554">
        <v>0</v>
      </c>
      <c r="H1554">
        <v>0</v>
      </c>
      <c r="I1554">
        <v>0</v>
      </c>
      <c r="J1554">
        <v>0</v>
      </c>
      <c r="K1554">
        <v>0</v>
      </c>
      <c r="L1554">
        <v>0</v>
      </c>
      <c r="M1554">
        <v>17</v>
      </c>
      <c r="N1554">
        <v>0</v>
      </c>
      <c r="O1554">
        <v>0</v>
      </c>
      <c r="P1554">
        <v>0</v>
      </c>
      <c r="Q1554">
        <v>0</v>
      </c>
    </row>
    <row r="1555" spans="1:17" x14ac:dyDescent="0.2">
      <c r="A1555" t="s">
        <v>18578</v>
      </c>
      <c r="B1555" t="s">
        <v>86</v>
      </c>
      <c r="C1555" t="s">
        <v>210</v>
      </c>
      <c r="D1555" t="s">
        <v>17029</v>
      </c>
      <c r="E1555" t="s">
        <v>79</v>
      </c>
      <c r="F1555" t="s">
        <v>4871</v>
      </c>
      <c r="G1555">
        <v>0</v>
      </c>
      <c r="H1555">
        <v>0</v>
      </c>
      <c r="I1555">
        <v>0</v>
      </c>
      <c r="J1555">
        <v>0</v>
      </c>
      <c r="K1555">
        <v>0</v>
      </c>
      <c r="L1555">
        <v>0</v>
      </c>
      <c r="M1555">
        <v>0</v>
      </c>
      <c r="N1555">
        <v>15</v>
      </c>
      <c r="O1555">
        <v>13</v>
      </c>
      <c r="P1555">
        <v>2</v>
      </c>
      <c r="Q1555">
        <v>0</v>
      </c>
    </row>
    <row r="1556" spans="1:17" x14ac:dyDescent="0.2">
      <c r="A1556" t="s">
        <v>18579</v>
      </c>
      <c r="B1556" t="s">
        <v>86</v>
      </c>
      <c r="C1556" t="s">
        <v>210</v>
      </c>
      <c r="D1556" t="s">
        <v>17029</v>
      </c>
      <c r="E1556" t="s">
        <v>79</v>
      </c>
      <c r="F1556" t="s">
        <v>4873</v>
      </c>
      <c r="G1556">
        <v>0</v>
      </c>
      <c r="H1556">
        <v>0</v>
      </c>
      <c r="I1556">
        <v>0</v>
      </c>
      <c r="J1556">
        <v>0</v>
      </c>
      <c r="K1556">
        <v>0</v>
      </c>
      <c r="L1556">
        <v>0</v>
      </c>
      <c r="M1556">
        <v>0</v>
      </c>
      <c r="N1556">
        <v>11</v>
      </c>
      <c r="O1556">
        <v>9</v>
      </c>
      <c r="P1556">
        <v>2</v>
      </c>
      <c r="Q1556">
        <v>0</v>
      </c>
    </row>
    <row r="1557" spans="1:17" x14ac:dyDescent="0.2">
      <c r="A1557" t="s">
        <v>18580</v>
      </c>
      <c r="B1557" t="s">
        <v>86</v>
      </c>
      <c r="C1557" t="s">
        <v>210</v>
      </c>
      <c r="D1557" t="s">
        <v>17029</v>
      </c>
      <c r="E1557" t="s">
        <v>79</v>
      </c>
      <c r="F1557" t="s">
        <v>17019</v>
      </c>
      <c r="G1557">
        <v>17</v>
      </c>
      <c r="H1557">
        <v>0</v>
      </c>
      <c r="I1557">
        <v>0</v>
      </c>
      <c r="J1557">
        <v>0</v>
      </c>
      <c r="K1557">
        <v>0</v>
      </c>
      <c r="L1557">
        <v>0</v>
      </c>
      <c r="M1557">
        <v>0</v>
      </c>
      <c r="N1557">
        <v>0</v>
      </c>
      <c r="O1557">
        <v>0</v>
      </c>
      <c r="P1557">
        <v>0</v>
      </c>
      <c r="Q1557">
        <v>0</v>
      </c>
    </row>
    <row r="1558" spans="1:17" x14ac:dyDescent="0.2">
      <c r="A1558" t="s">
        <v>18581</v>
      </c>
      <c r="B1558" t="s">
        <v>86</v>
      </c>
      <c r="C1558" t="s">
        <v>210</v>
      </c>
      <c r="D1558" t="s">
        <v>17029</v>
      </c>
      <c r="E1558" t="s">
        <v>81</v>
      </c>
      <c r="F1558" t="s">
        <v>4875</v>
      </c>
      <c r="G1558">
        <v>0</v>
      </c>
      <c r="H1558">
        <v>2</v>
      </c>
      <c r="I1558">
        <v>0</v>
      </c>
      <c r="J1558">
        <v>0</v>
      </c>
      <c r="K1558">
        <v>0</v>
      </c>
      <c r="L1558">
        <v>2</v>
      </c>
      <c r="M1558">
        <v>0</v>
      </c>
      <c r="N1558">
        <v>0</v>
      </c>
      <c r="O1558">
        <v>0</v>
      </c>
      <c r="P1558">
        <v>0</v>
      </c>
      <c r="Q1558">
        <v>0</v>
      </c>
    </row>
    <row r="1559" spans="1:17" x14ac:dyDescent="0.2">
      <c r="A1559" t="s">
        <v>18582</v>
      </c>
      <c r="B1559" t="s">
        <v>86</v>
      </c>
      <c r="C1559" t="s">
        <v>210</v>
      </c>
      <c r="D1559" t="s">
        <v>17029</v>
      </c>
      <c r="E1559" t="s">
        <v>81</v>
      </c>
      <c r="F1559" t="s">
        <v>4877</v>
      </c>
      <c r="G1559">
        <v>0</v>
      </c>
      <c r="H1559">
        <v>2</v>
      </c>
      <c r="I1559">
        <v>0</v>
      </c>
      <c r="J1559">
        <v>0</v>
      </c>
      <c r="K1559">
        <v>0</v>
      </c>
      <c r="L1559">
        <v>2</v>
      </c>
      <c r="M1559">
        <v>0</v>
      </c>
      <c r="N1559">
        <v>0</v>
      </c>
      <c r="O1559">
        <v>0</v>
      </c>
      <c r="P1559">
        <v>0</v>
      </c>
      <c r="Q1559">
        <v>0</v>
      </c>
    </row>
    <row r="1560" spans="1:17" x14ac:dyDescent="0.2">
      <c r="A1560" t="s">
        <v>18583</v>
      </c>
      <c r="B1560" t="s">
        <v>86</v>
      </c>
      <c r="C1560" t="s">
        <v>210</v>
      </c>
      <c r="D1560" t="s">
        <v>17029</v>
      </c>
      <c r="E1560" t="s">
        <v>81</v>
      </c>
      <c r="F1560" t="s">
        <v>4879</v>
      </c>
      <c r="G1560">
        <v>0</v>
      </c>
      <c r="H1560">
        <v>0</v>
      </c>
      <c r="I1560">
        <v>0</v>
      </c>
      <c r="J1560">
        <v>0</v>
      </c>
      <c r="K1560">
        <v>0</v>
      </c>
      <c r="L1560">
        <v>0</v>
      </c>
      <c r="M1560">
        <v>2</v>
      </c>
      <c r="N1560">
        <v>0</v>
      </c>
      <c r="O1560">
        <v>0</v>
      </c>
      <c r="P1560">
        <v>0</v>
      </c>
      <c r="Q1560">
        <v>0</v>
      </c>
    </row>
    <row r="1561" spans="1:17" x14ac:dyDescent="0.2">
      <c r="A1561" t="s">
        <v>18584</v>
      </c>
      <c r="B1561" t="s">
        <v>86</v>
      </c>
      <c r="C1561" t="s">
        <v>210</v>
      </c>
      <c r="D1561" t="s">
        <v>17029</v>
      </c>
      <c r="E1561" t="s">
        <v>81</v>
      </c>
      <c r="F1561" t="s">
        <v>4881</v>
      </c>
      <c r="G1561">
        <v>0</v>
      </c>
      <c r="H1561">
        <v>2</v>
      </c>
      <c r="I1561">
        <v>0</v>
      </c>
      <c r="J1561">
        <v>0</v>
      </c>
      <c r="K1561">
        <v>0</v>
      </c>
      <c r="L1561">
        <v>2</v>
      </c>
      <c r="M1561">
        <v>0</v>
      </c>
      <c r="N1561">
        <v>0</v>
      </c>
      <c r="O1561">
        <v>0</v>
      </c>
      <c r="P1561">
        <v>0</v>
      </c>
      <c r="Q1561">
        <v>0</v>
      </c>
    </row>
    <row r="1562" spans="1:17" x14ac:dyDescent="0.2">
      <c r="A1562" t="s">
        <v>18585</v>
      </c>
      <c r="B1562" t="s">
        <v>86</v>
      </c>
      <c r="C1562" t="s">
        <v>210</v>
      </c>
      <c r="D1562" t="s">
        <v>17029</v>
      </c>
      <c r="E1562" t="s">
        <v>81</v>
      </c>
      <c r="F1562" t="s">
        <v>4883</v>
      </c>
      <c r="G1562">
        <v>0</v>
      </c>
      <c r="H1562">
        <v>2</v>
      </c>
      <c r="I1562">
        <v>0</v>
      </c>
      <c r="J1562">
        <v>0</v>
      </c>
      <c r="K1562">
        <v>0</v>
      </c>
      <c r="L1562">
        <v>2</v>
      </c>
      <c r="M1562">
        <v>0</v>
      </c>
      <c r="N1562">
        <v>0</v>
      </c>
      <c r="O1562">
        <v>0</v>
      </c>
      <c r="P1562">
        <v>0</v>
      </c>
      <c r="Q1562">
        <v>0</v>
      </c>
    </row>
    <row r="1563" spans="1:17" x14ac:dyDescent="0.2">
      <c r="A1563" t="s">
        <v>18586</v>
      </c>
      <c r="B1563" t="s">
        <v>86</v>
      </c>
      <c r="C1563" t="s">
        <v>210</v>
      </c>
      <c r="D1563" t="s">
        <v>17029</v>
      </c>
      <c r="E1563" t="s">
        <v>81</v>
      </c>
      <c r="F1563" t="s">
        <v>4885</v>
      </c>
      <c r="G1563">
        <v>0</v>
      </c>
      <c r="H1563">
        <v>0</v>
      </c>
      <c r="I1563">
        <v>0</v>
      </c>
      <c r="J1563">
        <v>0</v>
      </c>
      <c r="K1563">
        <v>0</v>
      </c>
      <c r="L1563">
        <v>0</v>
      </c>
      <c r="M1563">
        <v>2</v>
      </c>
      <c r="N1563">
        <v>0</v>
      </c>
      <c r="O1563">
        <v>0</v>
      </c>
      <c r="P1563">
        <v>0</v>
      </c>
      <c r="Q1563">
        <v>0</v>
      </c>
    </row>
    <row r="1564" spans="1:17" x14ac:dyDescent="0.2">
      <c r="A1564" t="s">
        <v>18587</v>
      </c>
      <c r="B1564" t="s">
        <v>86</v>
      </c>
      <c r="C1564" t="s">
        <v>210</v>
      </c>
      <c r="D1564" t="s">
        <v>17029</v>
      </c>
      <c r="E1564" t="s">
        <v>81</v>
      </c>
      <c r="F1564" t="s">
        <v>4887</v>
      </c>
      <c r="G1564">
        <v>0</v>
      </c>
      <c r="H1564">
        <v>2</v>
      </c>
      <c r="I1564">
        <v>0</v>
      </c>
      <c r="J1564">
        <v>0</v>
      </c>
      <c r="K1564">
        <v>0</v>
      </c>
      <c r="L1564">
        <v>2</v>
      </c>
      <c r="M1564">
        <v>0</v>
      </c>
      <c r="N1564">
        <v>0</v>
      </c>
      <c r="O1564">
        <v>0</v>
      </c>
      <c r="P1564">
        <v>0</v>
      </c>
      <c r="Q1564">
        <v>0</v>
      </c>
    </row>
    <row r="1565" spans="1:17" x14ac:dyDescent="0.2">
      <c r="A1565" t="s">
        <v>18588</v>
      </c>
      <c r="B1565" t="s">
        <v>86</v>
      </c>
      <c r="C1565" t="s">
        <v>210</v>
      </c>
      <c r="D1565" t="s">
        <v>17029</v>
      </c>
      <c r="E1565" t="s">
        <v>81</v>
      </c>
      <c r="F1565" t="s">
        <v>4889</v>
      </c>
      <c r="G1565">
        <v>0</v>
      </c>
      <c r="H1565">
        <v>0</v>
      </c>
      <c r="I1565">
        <v>0</v>
      </c>
      <c r="J1565">
        <v>0</v>
      </c>
      <c r="K1565">
        <v>0</v>
      </c>
      <c r="L1565">
        <v>0</v>
      </c>
      <c r="M1565">
        <v>2</v>
      </c>
      <c r="N1565">
        <v>0</v>
      </c>
      <c r="O1565">
        <v>0</v>
      </c>
      <c r="P1565">
        <v>0</v>
      </c>
      <c r="Q1565">
        <v>0</v>
      </c>
    </row>
    <row r="1566" spans="1:17" x14ac:dyDescent="0.2">
      <c r="A1566" t="s">
        <v>18589</v>
      </c>
      <c r="B1566" t="s">
        <v>86</v>
      </c>
      <c r="C1566" t="s">
        <v>210</v>
      </c>
      <c r="D1566" t="s">
        <v>17029</v>
      </c>
      <c r="E1566" t="s">
        <v>81</v>
      </c>
      <c r="F1566" t="s">
        <v>4871</v>
      </c>
      <c r="G1566">
        <v>0</v>
      </c>
      <c r="H1566">
        <v>0</v>
      </c>
      <c r="I1566">
        <v>0</v>
      </c>
      <c r="J1566">
        <v>0</v>
      </c>
      <c r="K1566">
        <v>0</v>
      </c>
      <c r="L1566">
        <v>0</v>
      </c>
      <c r="M1566">
        <v>0</v>
      </c>
      <c r="N1566">
        <v>1</v>
      </c>
      <c r="O1566">
        <v>0</v>
      </c>
      <c r="P1566">
        <v>0</v>
      </c>
      <c r="Q1566">
        <v>1</v>
      </c>
    </row>
    <row r="1567" spans="1:17" x14ac:dyDescent="0.2">
      <c r="A1567" t="s">
        <v>18590</v>
      </c>
      <c r="B1567" t="s">
        <v>86</v>
      </c>
      <c r="C1567" t="s">
        <v>210</v>
      </c>
      <c r="D1567" t="s">
        <v>17029</v>
      </c>
      <c r="E1567" t="s">
        <v>81</v>
      </c>
      <c r="F1567" t="s">
        <v>4873</v>
      </c>
      <c r="G1567">
        <v>0</v>
      </c>
      <c r="H1567">
        <v>0</v>
      </c>
      <c r="I1567">
        <v>0</v>
      </c>
      <c r="J1567">
        <v>0</v>
      </c>
      <c r="K1567">
        <v>0</v>
      </c>
      <c r="L1567">
        <v>0</v>
      </c>
      <c r="M1567">
        <v>0</v>
      </c>
      <c r="N1567">
        <v>1</v>
      </c>
      <c r="O1567">
        <v>0</v>
      </c>
      <c r="P1567">
        <v>0</v>
      </c>
      <c r="Q1567">
        <v>1</v>
      </c>
    </row>
    <row r="1568" spans="1:17" x14ac:dyDescent="0.2">
      <c r="A1568" t="s">
        <v>18591</v>
      </c>
      <c r="B1568" t="s">
        <v>86</v>
      </c>
      <c r="C1568" t="s">
        <v>210</v>
      </c>
      <c r="D1568" t="s">
        <v>17029</v>
      </c>
      <c r="E1568" t="s">
        <v>81</v>
      </c>
      <c r="F1568" t="s">
        <v>17019</v>
      </c>
      <c r="G1568">
        <v>2</v>
      </c>
      <c r="H1568">
        <v>0</v>
      </c>
      <c r="I1568">
        <v>0</v>
      </c>
      <c r="J1568">
        <v>0</v>
      </c>
      <c r="K1568">
        <v>0</v>
      </c>
      <c r="L1568">
        <v>0</v>
      </c>
      <c r="M1568">
        <v>0</v>
      </c>
      <c r="N1568">
        <v>0</v>
      </c>
      <c r="O1568">
        <v>0</v>
      </c>
      <c r="P1568">
        <v>0</v>
      </c>
      <c r="Q1568">
        <v>0</v>
      </c>
    </row>
    <row r="1569" spans="1:17" x14ac:dyDescent="0.2">
      <c r="A1569" t="s">
        <v>18592</v>
      </c>
      <c r="B1569" t="s">
        <v>86</v>
      </c>
      <c r="C1569" t="s">
        <v>210</v>
      </c>
      <c r="D1569" t="s">
        <v>17021</v>
      </c>
      <c r="E1569" t="s">
        <v>79</v>
      </c>
      <c r="F1569" t="s">
        <v>17022</v>
      </c>
      <c r="G1569">
        <v>0</v>
      </c>
      <c r="H1569">
        <v>0</v>
      </c>
      <c r="I1569">
        <v>0</v>
      </c>
      <c r="J1569">
        <v>0</v>
      </c>
      <c r="K1569">
        <v>0</v>
      </c>
      <c r="L1569">
        <v>0</v>
      </c>
      <c r="M1569">
        <v>0</v>
      </c>
      <c r="N1569">
        <v>6</v>
      </c>
      <c r="O1569">
        <v>5</v>
      </c>
      <c r="P1569">
        <v>0</v>
      </c>
      <c r="Q1569">
        <v>1</v>
      </c>
    </row>
    <row r="1570" spans="1:17" x14ac:dyDescent="0.2">
      <c r="A1570" t="s">
        <v>18593</v>
      </c>
      <c r="B1570" t="s">
        <v>86</v>
      </c>
      <c r="C1570" t="s">
        <v>210</v>
      </c>
      <c r="D1570" t="s">
        <v>17021</v>
      </c>
      <c r="E1570" t="s">
        <v>79</v>
      </c>
      <c r="F1570" t="s">
        <v>17019</v>
      </c>
      <c r="G1570">
        <v>6</v>
      </c>
      <c r="H1570">
        <v>0</v>
      </c>
      <c r="I1570">
        <v>0</v>
      </c>
      <c r="J1570">
        <v>0</v>
      </c>
      <c r="K1570">
        <v>0</v>
      </c>
      <c r="L1570">
        <v>0</v>
      </c>
      <c r="M1570">
        <v>0</v>
      </c>
      <c r="N1570">
        <v>0</v>
      </c>
      <c r="O1570">
        <v>0</v>
      </c>
      <c r="P1570">
        <v>0</v>
      </c>
      <c r="Q1570">
        <v>0</v>
      </c>
    </row>
    <row r="1571" spans="1:17" x14ac:dyDescent="0.2">
      <c r="A1571" t="s">
        <v>18594</v>
      </c>
      <c r="B1571" t="s">
        <v>86</v>
      </c>
      <c r="C1571" t="s">
        <v>210</v>
      </c>
      <c r="D1571" t="s">
        <v>17021</v>
      </c>
      <c r="E1571" t="s">
        <v>81</v>
      </c>
      <c r="F1571" t="s">
        <v>17022</v>
      </c>
      <c r="G1571">
        <v>0</v>
      </c>
      <c r="H1571">
        <v>0</v>
      </c>
      <c r="I1571">
        <v>0</v>
      </c>
      <c r="J1571">
        <v>0</v>
      </c>
      <c r="K1571">
        <v>0</v>
      </c>
      <c r="L1571">
        <v>0</v>
      </c>
      <c r="M1571">
        <v>0</v>
      </c>
      <c r="N1571">
        <v>1</v>
      </c>
      <c r="O1571">
        <v>1</v>
      </c>
      <c r="P1571">
        <v>0</v>
      </c>
      <c r="Q1571">
        <v>0</v>
      </c>
    </row>
    <row r="1572" spans="1:17" x14ac:dyDescent="0.2">
      <c r="A1572" t="s">
        <v>18595</v>
      </c>
      <c r="B1572" t="s">
        <v>86</v>
      </c>
      <c r="C1572" t="s">
        <v>210</v>
      </c>
      <c r="D1572" t="s">
        <v>17021</v>
      </c>
      <c r="E1572" t="s">
        <v>81</v>
      </c>
      <c r="F1572" t="s">
        <v>17019</v>
      </c>
      <c r="G1572">
        <v>1</v>
      </c>
      <c r="H1572">
        <v>0</v>
      </c>
      <c r="I1572">
        <v>0</v>
      </c>
      <c r="J1572">
        <v>0</v>
      </c>
      <c r="K1572">
        <v>0</v>
      </c>
      <c r="L1572">
        <v>0</v>
      </c>
      <c r="M1572">
        <v>0</v>
      </c>
      <c r="N1572">
        <v>0</v>
      </c>
      <c r="O1572">
        <v>0</v>
      </c>
      <c r="P1572">
        <v>0</v>
      </c>
      <c r="Q1572">
        <v>0</v>
      </c>
    </row>
    <row r="1573" spans="1:17" x14ac:dyDescent="0.2">
      <c r="A1573" t="s">
        <v>18596</v>
      </c>
      <c r="B1573" t="s">
        <v>86</v>
      </c>
      <c r="C1573" t="s">
        <v>211</v>
      </c>
      <c r="D1573" t="s">
        <v>17029</v>
      </c>
      <c r="E1573" t="s">
        <v>79</v>
      </c>
      <c r="F1573" t="s">
        <v>4875</v>
      </c>
      <c r="G1573">
        <v>0</v>
      </c>
      <c r="H1573">
        <v>8</v>
      </c>
      <c r="I1573">
        <v>1</v>
      </c>
      <c r="J1573">
        <v>6</v>
      </c>
      <c r="K1573">
        <v>1</v>
      </c>
      <c r="L1573">
        <v>0</v>
      </c>
      <c r="M1573">
        <v>0</v>
      </c>
      <c r="N1573">
        <v>0</v>
      </c>
      <c r="O1573">
        <v>0</v>
      </c>
      <c r="P1573">
        <v>0</v>
      </c>
      <c r="Q1573">
        <v>0</v>
      </c>
    </row>
    <row r="1574" spans="1:17" x14ac:dyDescent="0.2">
      <c r="A1574" t="s">
        <v>18597</v>
      </c>
      <c r="B1574" t="s">
        <v>86</v>
      </c>
      <c r="C1574" t="s">
        <v>211</v>
      </c>
      <c r="D1574" t="s">
        <v>17029</v>
      </c>
      <c r="E1574" t="s">
        <v>79</v>
      </c>
      <c r="F1574" t="s">
        <v>4877</v>
      </c>
      <c r="G1574">
        <v>0</v>
      </c>
      <c r="H1574">
        <v>8</v>
      </c>
      <c r="I1574">
        <v>1</v>
      </c>
      <c r="J1574">
        <v>6</v>
      </c>
      <c r="K1574">
        <v>1</v>
      </c>
      <c r="L1574">
        <v>0</v>
      </c>
      <c r="M1574">
        <v>0</v>
      </c>
      <c r="N1574">
        <v>0</v>
      </c>
      <c r="O1574">
        <v>0</v>
      </c>
      <c r="P1574">
        <v>0</v>
      </c>
      <c r="Q1574">
        <v>0</v>
      </c>
    </row>
    <row r="1575" spans="1:17" x14ac:dyDescent="0.2">
      <c r="A1575" t="s">
        <v>18598</v>
      </c>
      <c r="B1575" t="s">
        <v>86</v>
      </c>
      <c r="C1575" t="s">
        <v>211</v>
      </c>
      <c r="D1575" t="s">
        <v>17029</v>
      </c>
      <c r="E1575" t="s">
        <v>79</v>
      </c>
      <c r="F1575" t="s">
        <v>4879</v>
      </c>
      <c r="G1575">
        <v>0</v>
      </c>
      <c r="H1575">
        <v>0</v>
      </c>
      <c r="I1575">
        <v>0</v>
      </c>
      <c r="J1575">
        <v>0</v>
      </c>
      <c r="K1575">
        <v>0</v>
      </c>
      <c r="L1575">
        <v>0</v>
      </c>
      <c r="M1575">
        <v>8</v>
      </c>
      <c r="N1575">
        <v>0</v>
      </c>
      <c r="O1575">
        <v>0</v>
      </c>
      <c r="P1575">
        <v>0</v>
      </c>
      <c r="Q1575">
        <v>0</v>
      </c>
    </row>
    <row r="1576" spans="1:17" x14ac:dyDescent="0.2">
      <c r="A1576" t="s">
        <v>18599</v>
      </c>
      <c r="B1576" t="s">
        <v>86</v>
      </c>
      <c r="C1576" t="s">
        <v>211</v>
      </c>
      <c r="D1576" t="s">
        <v>17029</v>
      </c>
      <c r="E1576" t="s">
        <v>79</v>
      </c>
      <c r="F1576" t="s">
        <v>4881</v>
      </c>
      <c r="G1576">
        <v>0</v>
      </c>
      <c r="H1576">
        <v>8</v>
      </c>
      <c r="I1576">
        <v>1</v>
      </c>
      <c r="J1576">
        <v>6</v>
      </c>
      <c r="K1576">
        <v>1</v>
      </c>
      <c r="L1576">
        <v>0</v>
      </c>
      <c r="M1576">
        <v>0</v>
      </c>
      <c r="N1576">
        <v>0</v>
      </c>
      <c r="O1576">
        <v>0</v>
      </c>
      <c r="P1576">
        <v>0</v>
      </c>
      <c r="Q1576">
        <v>0</v>
      </c>
    </row>
    <row r="1577" spans="1:17" x14ac:dyDescent="0.2">
      <c r="A1577" t="s">
        <v>18600</v>
      </c>
      <c r="B1577" t="s">
        <v>86</v>
      </c>
      <c r="C1577" t="s">
        <v>211</v>
      </c>
      <c r="D1577" t="s">
        <v>17029</v>
      </c>
      <c r="E1577" t="s">
        <v>79</v>
      </c>
      <c r="F1577" t="s">
        <v>4883</v>
      </c>
      <c r="G1577">
        <v>0</v>
      </c>
      <c r="H1577">
        <v>8</v>
      </c>
      <c r="I1577">
        <v>1</v>
      </c>
      <c r="J1577">
        <v>6</v>
      </c>
      <c r="K1577">
        <v>1</v>
      </c>
      <c r="L1577">
        <v>0</v>
      </c>
      <c r="M1577">
        <v>0</v>
      </c>
      <c r="N1577">
        <v>0</v>
      </c>
      <c r="O1577">
        <v>0</v>
      </c>
      <c r="P1577">
        <v>0</v>
      </c>
      <c r="Q1577">
        <v>0</v>
      </c>
    </row>
    <row r="1578" spans="1:17" x14ac:dyDescent="0.2">
      <c r="A1578" t="s">
        <v>18601</v>
      </c>
      <c r="B1578" t="s">
        <v>86</v>
      </c>
      <c r="C1578" t="s">
        <v>211</v>
      </c>
      <c r="D1578" t="s">
        <v>17029</v>
      </c>
      <c r="E1578" t="s">
        <v>79</v>
      </c>
      <c r="F1578" t="s">
        <v>4885</v>
      </c>
      <c r="G1578">
        <v>0</v>
      </c>
      <c r="H1578">
        <v>0</v>
      </c>
      <c r="I1578">
        <v>0</v>
      </c>
      <c r="J1578">
        <v>0</v>
      </c>
      <c r="K1578">
        <v>0</v>
      </c>
      <c r="L1578">
        <v>0</v>
      </c>
      <c r="M1578">
        <v>8</v>
      </c>
      <c r="N1578">
        <v>0</v>
      </c>
      <c r="O1578">
        <v>0</v>
      </c>
      <c r="P1578">
        <v>0</v>
      </c>
      <c r="Q1578">
        <v>0</v>
      </c>
    </row>
    <row r="1579" spans="1:17" x14ac:dyDescent="0.2">
      <c r="A1579" t="s">
        <v>18602</v>
      </c>
      <c r="B1579" t="s">
        <v>86</v>
      </c>
      <c r="C1579" t="s">
        <v>211</v>
      </c>
      <c r="D1579" t="s">
        <v>17029</v>
      </c>
      <c r="E1579" t="s">
        <v>79</v>
      </c>
      <c r="F1579" t="s">
        <v>4887</v>
      </c>
      <c r="G1579">
        <v>0</v>
      </c>
      <c r="H1579">
        <v>8</v>
      </c>
      <c r="I1579">
        <v>1</v>
      </c>
      <c r="J1579">
        <v>6</v>
      </c>
      <c r="K1579">
        <v>1</v>
      </c>
      <c r="L1579">
        <v>0</v>
      </c>
      <c r="M1579">
        <v>0</v>
      </c>
      <c r="N1579">
        <v>0</v>
      </c>
      <c r="O1579">
        <v>0</v>
      </c>
      <c r="P1579">
        <v>0</v>
      </c>
      <c r="Q1579">
        <v>0</v>
      </c>
    </row>
    <row r="1580" spans="1:17" x14ac:dyDescent="0.2">
      <c r="A1580" t="s">
        <v>18603</v>
      </c>
      <c r="B1580" t="s">
        <v>86</v>
      </c>
      <c r="C1580" t="s">
        <v>211</v>
      </c>
      <c r="D1580" t="s">
        <v>17029</v>
      </c>
      <c r="E1580" t="s">
        <v>79</v>
      </c>
      <c r="F1580" t="s">
        <v>4889</v>
      </c>
      <c r="G1580">
        <v>0</v>
      </c>
      <c r="H1580">
        <v>0</v>
      </c>
      <c r="I1580">
        <v>0</v>
      </c>
      <c r="J1580">
        <v>0</v>
      </c>
      <c r="K1580">
        <v>0</v>
      </c>
      <c r="L1580">
        <v>0</v>
      </c>
      <c r="M1580">
        <v>8</v>
      </c>
      <c r="N1580">
        <v>0</v>
      </c>
      <c r="O1580">
        <v>0</v>
      </c>
      <c r="P1580">
        <v>0</v>
      </c>
      <c r="Q1580">
        <v>0</v>
      </c>
    </row>
    <row r="1581" spans="1:17" x14ac:dyDescent="0.2">
      <c r="A1581" t="s">
        <v>18604</v>
      </c>
      <c r="B1581" t="s">
        <v>86</v>
      </c>
      <c r="C1581" t="s">
        <v>211</v>
      </c>
      <c r="D1581" t="s">
        <v>17029</v>
      </c>
      <c r="E1581" t="s">
        <v>79</v>
      </c>
      <c r="F1581" t="s">
        <v>4871</v>
      </c>
      <c r="G1581">
        <v>0</v>
      </c>
      <c r="H1581">
        <v>0</v>
      </c>
      <c r="I1581">
        <v>0</v>
      </c>
      <c r="J1581">
        <v>0</v>
      </c>
      <c r="K1581">
        <v>0</v>
      </c>
      <c r="L1581">
        <v>0</v>
      </c>
      <c r="M1581">
        <v>0</v>
      </c>
      <c r="N1581">
        <v>8</v>
      </c>
      <c r="O1581">
        <v>8</v>
      </c>
      <c r="P1581">
        <v>0</v>
      </c>
      <c r="Q1581">
        <v>0</v>
      </c>
    </row>
    <row r="1582" spans="1:17" x14ac:dyDescent="0.2">
      <c r="A1582" t="s">
        <v>18605</v>
      </c>
      <c r="B1582" t="s">
        <v>86</v>
      </c>
      <c r="C1582" t="s">
        <v>211</v>
      </c>
      <c r="D1582" t="s">
        <v>17029</v>
      </c>
      <c r="E1582" t="s">
        <v>79</v>
      </c>
      <c r="F1582" t="s">
        <v>4873</v>
      </c>
      <c r="G1582">
        <v>0</v>
      </c>
      <c r="H1582">
        <v>0</v>
      </c>
      <c r="I1582">
        <v>0</v>
      </c>
      <c r="J1582">
        <v>0</v>
      </c>
      <c r="K1582">
        <v>0</v>
      </c>
      <c r="L1582">
        <v>0</v>
      </c>
      <c r="M1582">
        <v>0</v>
      </c>
      <c r="N1582">
        <v>7</v>
      </c>
      <c r="O1582">
        <v>7</v>
      </c>
      <c r="P1582">
        <v>0</v>
      </c>
      <c r="Q1582">
        <v>0</v>
      </c>
    </row>
    <row r="1583" spans="1:17" x14ac:dyDescent="0.2">
      <c r="A1583" t="s">
        <v>18606</v>
      </c>
      <c r="B1583" t="s">
        <v>86</v>
      </c>
      <c r="C1583" t="s">
        <v>211</v>
      </c>
      <c r="D1583" t="s">
        <v>17029</v>
      </c>
      <c r="E1583" t="s">
        <v>79</v>
      </c>
      <c r="F1583" t="s">
        <v>17019</v>
      </c>
      <c r="G1583">
        <v>8</v>
      </c>
      <c r="H1583">
        <v>0</v>
      </c>
      <c r="I1583">
        <v>0</v>
      </c>
      <c r="J1583">
        <v>0</v>
      </c>
      <c r="K1583">
        <v>0</v>
      </c>
      <c r="L1583">
        <v>0</v>
      </c>
      <c r="M1583">
        <v>0</v>
      </c>
      <c r="N1583">
        <v>0</v>
      </c>
      <c r="O1583">
        <v>0</v>
      </c>
      <c r="P1583">
        <v>0</v>
      </c>
      <c r="Q1583">
        <v>0</v>
      </c>
    </row>
    <row r="1584" spans="1:17" x14ac:dyDescent="0.2">
      <c r="A1584" t="s">
        <v>18607</v>
      </c>
      <c r="B1584" t="s">
        <v>86</v>
      </c>
      <c r="C1584" t="s">
        <v>211</v>
      </c>
      <c r="D1584" t="s">
        <v>17029</v>
      </c>
      <c r="E1584" t="s">
        <v>81</v>
      </c>
      <c r="F1584" t="s">
        <v>4875</v>
      </c>
      <c r="G1584">
        <v>0</v>
      </c>
      <c r="H1584">
        <v>9</v>
      </c>
      <c r="I1584">
        <v>0</v>
      </c>
      <c r="J1584">
        <v>6</v>
      </c>
      <c r="K1584">
        <v>1</v>
      </c>
      <c r="L1584">
        <v>2</v>
      </c>
      <c r="M1584">
        <v>0</v>
      </c>
      <c r="N1584">
        <v>0</v>
      </c>
      <c r="O1584">
        <v>0</v>
      </c>
      <c r="P1584">
        <v>0</v>
      </c>
      <c r="Q1584">
        <v>0</v>
      </c>
    </row>
    <row r="1585" spans="1:17" x14ac:dyDescent="0.2">
      <c r="A1585" t="s">
        <v>18608</v>
      </c>
      <c r="B1585" t="s">
        <v>86</v>
      </c>
      <c r="C1585" t="s">
        <v>211</v>
      </c>
      <c r="D1585" t="s">
        <v>17029</v>
      </c>
      <c r="E1585" t="s">
        <v>81</v>
      </c>
      <c r="F1585" t="s">
        <v>4877</v>
      </c>
      <c r="G1585">
        <v>0</v>
      </c>
      <c r="H1585">
        <v>9</v>
      </c>
      <c r="I1585">
        <v>0</v>
      </c>
      <c r="J1585">
        <v>6</v>
      </c>
      <c r="K1585">
        <v>1</v>
      </c>
      <c r="L1585">
        <v>2</v>
      </c>
      <c r="M1585">
        <v>0</v>
      </c>
      <c r="N1585">
        <v>0</v>
      </c>
      <c r="O1585">
        <v>0</v>
      </c>
      <c r="P1585">
        <v>0</v>
      </c>
      <c r="Q1585">
        <v>0</v>
      </c>
    </row>
    <row r="1586" spans="1:17" x14ac:dyDescent="0.2">
      <c r="A1586" t="s">
        <v>18609</v>
      </c>
      <c r="B1586" t="s">
        <v>86</v>
      </c>
      <c r="C1586" t="s">
        <v>211</v>
      </c>
      <c r="D1586" t="s">
        <v>17029</v>
      </c>
      <c r="E1586" t="s">
        <v>81</v>
      </c>
      <c r="F1586" t="s">
        <v>4879</v>
      </c>
      <c r="G1586">
        <v>0</v>
      </c>
      <c r="H1586">
        <v>0</v>
      </c>
      <c r="I1586">
        <v>0</v>
      </c>
      <c r="J1586">
        <v>0</v>
      </c>
      <c r="K1586">
        <v>0</v>
      </c>
      <c r="L1586">
        <v>0</v>
      </c>
      <c r="M1586">
        <v>9</v>
      </c>
      <c r="N1586">
        <v>0</v>
      </c>
      <c r="O1586">
        <v>0</v>
      </c>
      <c r="P1586">
        <v>0</v>
      </c>
      <c r="Q1586">
        <v>0</v>
      </c>
    </row>
    <row r="1587" spans="1:17" x14ac:dyDescent="0.2">
      <c r="A1587" t="s">
        <v>18610</v>
      </c>
      <c r="B1587" t="s">
        <v>86</v>
      </c>
      <c r="C1587" t="s">
        <v>211</v>
      </c>
      <c r="D1587" t="s">
        <v>17029</v>
      </c>
      <c r="E1587" t="s">
        <v>81</v>
      </c>
      <c r="F1587" t="s">
        <v>4881</v>
      </c>
      <c r="G1587">
        <v>0</v>
      </c>
      <c r="H1587">
        <v>9</v>
      </c>
      <c r="I1587">
        <v>0</v>
      </c>
      <c r="J1587">
        <v>6</v>
      </c>
      <c r="K1587">
        <v>1</v>
      </c>
      <c r="L1587">
        <v>2</v>
      </c>
      <c r="M1587">
        <v>0</v>
      </c>
      <c r="N1587">
        <v>0</v>
      </c>
      <c r="O1587">
        <v>0</v>
      </c>
      <c r="P1587">
        <v>0</v>
      </c>
      <c r="Q1587">
        <v>0</v>
      </c>
    </row>
    <row r="1588" spans="1:17" x14ac:dyDescent="0.2">
      <c r="A1588" t="s">
        <v>18611</v>
      </c>
      <c r="B1588" t="s">
        <v>86</v>
      </c>
      <c r="C1588" t="s">
        <v>211</v>
      </c>
      <c r="D1588" t="s">
        <v>17029</v>
      </c>
      <c r="E1588" t="s">
        <v>81</v>
      </c>
      <c r="F1588" t="s">
        <v>4883</v>
      </c>
      <c r="G1588">
        <v>0</v>
      </c>
      <c r="H1588">
        <v>9</v>
      </c>
      <c r="I1588">
        <v>0</v>
      </c>
      <c r="J1588">
        <v>6</v>
      </c>
      <c r="K1588">
        <v>1</v>
      </c>
      <c r="L1588">
        <v>2</v>
      </c>
      <c r="M1588">
        <v>0</v>
      </c>
      <c r="N1588">
        <v>0</v>
      </c>
      <c r="O1588">
        <v>0</v>
      </c>
      <c r="P1588">
        <v>0</v>
      </c>
      <c r="Q1588">
        <v>0</v>
      </c>
    </row>
    <row r="1589" spans="1:17" x14ac:dyDescent="0.2">
      <c r="A1589" t="s">
        <v>18612</v>
      </c>
      <c r="B1589" t="s">
        <v>86</v>
      </c>
      <c r="C1589" t="s">
        <v>211</v>
      </c>
      <c r="D1589" t="s">
        <v>17029</v>
      </c>
      <c r="E1589" t="s">
        <v>81</v>
      </c>
      <c r="F1589" t="s">
        <v>4885</v>
      </c>
      <c r="G1589">
        <v>0</v>
      </c>
      <c r="H1589">
        <v>0</v>
      </c>
      <c r="I1589">
        <v>0</v>
      </c>
      <c r="J1589">
        <v>0</v>
      </c>
      <c r="K1589">
        <v>0</v>
      </c>
      <c r="L1589">
        <v>0</v>
      </c>
      <c r="M1589">
        <v>9</v>
      </c>
      <c r="N1589">
        <v>0</v>
      </c>
      <c r="O1589">
        <v>0</v>
      </c>
      <c r="P1589">
        <v>0</v>
      </c>
      <c r="Q1589">
        <v>0</v>
      </c>
    </row>
    <row r="1590" spans="1:17" x14ac:dyDescent="0.2">
      <c r="A1590" t="s">
        <v>18613</v>
      </c>
      <c r="B1590" t="s">
        <v>86</v>
      </c>
      <c r="C1590" t="s">
        <v>211</v>
      </c>
      <c r="D1590" t="s">
        <v>17029</v>
      </c>
      <c r="E1590" t="s">
        <v>81</v>
      </c>
      <c r="F1590" t="s">
        <v>4887</v>
      </c>
      <c r="G1590">
        <v>0</v>
      </c>
      <c r="H1590">
        <v>9</v>
      </c>
      <c r="I1590">
        <v>0</v>
      </c>
      <c r="J1590">
        <v>6</v>
      </c>
      <c r="K1590">
        <v>2</v>
      </c>
      <c r="L1590">
        <v>1</v>
      </c>
      <c r="M1590">
        <v>0</v>
      </c>
      <c r="N1590">
        <v>0</v>
      </c>
      <c r="O1590">
        <v>0</v>
      </c>
      <c r="P1590">
        <v>0</v>
      </c>
      <c r="Q1590">
        <v>0</v>
      </c>
    </row>
    <row r="1591" spans="1:17" x14ac:dyDescent="0.2">
      <c r="A1591" t="s">
        <v>18614</v>
      </c>
      <c r="B1591" t="s">
        <v>86</v>
      </c>
      <c r="C1591" t="s">
        <v>211</v>
      </c>
      <c r="D1591" t="s">
        <v>17029</v>
      </c>
      <c r="E1591" t="s">
        <v>81</v>
      </c>
      <c r="F1591" t="s">
        <v>4889</v>
      </c>
      <c r="G1591">
        <v>0</v>
      </c>
      <c r="H1591">
        <v>0</v>
      </c>
      <c r="I1591">
        <v>0</v>
      </c>
      <c r="J1591">
        <v>0</v>
      </c>
      <c r="K1591">
        <v>0</v>
      </c>
      <c r="L1591">
        <v>0</v>
      </c>
      <c r="M1591">
        <v>9</v>
      </c>
      <c r="N1591">
        <v>0</v>
      </c>
      <c r="O1591">
        <v>0</v>
      </c>
      <c r="P1591">
        <v>0</v>
      </c>
      <c r="Q1591">
        <v>0</v>
      </c>
    </row>
    <row r="1592" spans="1:17" x14ac:dyDescent="0.2">
      <c r="A1592" t="s">
        <v>18615</v>
      </c>
      <c r="B1592" t="s">
        <v>86</v>
      </c>
      <c r="C1592" t="s">
        <v>211</v>
      </c>
      <c r="D1592" t="s">
        <v>17029</v>
      </c>
      <c r="E1592" t="s">
        <v>81</v>
      </c>
      <c r="F1592" t="s">
        <v>4871</v>
      </c>
      <c r="G1592">
        <v>0</v>
      </c>
      <c r="H1592">
        <v>0</v>
      </c>
      <c r="I1592">
        <v>0</v>
      </c>
      <c r="J1592">
        <v>0</v>
      </c>
      <c r="K1592">
        <v>0</v>
      </c>
      <c r="L1592">
        <v>0</v>
      </c>
      <c r="M1592">
        <v>0</v>
      </c>
      <c r="N1592">
        <v>9</v>
      </c>
      <c r="O1592">
        <v>7</v>
      </c>
      <c r="P1592">
        <v>1</v>
      </c>
      <c r="Q1592">
        <v>1</v>
      </c>
    </row>
    <row r="1593" spans="1:17" x14ac:dyDescent="0.2">
      <c r="A1593" t="s">
        <v>18616</v>
      </c>
      <c r="B1593" t="s">
        <v>86</v>
      </c>
      <c r="C1593" t="s">
        <v>211</v>
      </c>
      <c r="D1593" t="s">
        <v>17029</v>
      </c>
      <c r="E1593" t="s">
        <v>81</v>
      </c>
      <c r="F1593" t="s">
        <v>4873</v>
      </c>
      <c r="G1593">
        <v>0</v>
      </c>
      <c r="H1593">
        <v>0</v>
      </c>
      <c r="I1593">
        <v>0</v>
      </c>
      <c r="J1593">
        <v>0</v>
      </c>
      <c r="K1593">
        <v>0</v>
      </c>
      <c r="L1593">
        <v>0</v>
      </c>
      <c r="M1593">
        <v>0</v>
      </c>
      <c r="N1593">
        <v>9</v>
      </c>
      <c r="O1593">
        <v>7</v>
      </c>
      <c r="P1593">
        <v>1</v>
      </c>
      <c r="Q1593">
        <v>1</v>
      </c>
    </row>
    <row r="1594" spans="1:17" x14ac:dyDescent="0.2">
      <c r="A1594" t="s">
        <v>18617</v>
      </c>
      <c r="B1594" t="s">
        <v>86</v>
      </c>
      <c r="C1594" t="s">
        <v>211</v>
      </c>
      <c r="D1594" t="s">
        <v>17029</v>
      </c>
      <c r="E1594" t="s">
        <v>81</v>
      </c>
      <c r="F1594" t="s">
        <v>17019</v>
      </c>
      <c r="G1594">
        <v>9</v>
      </c>
      <c r="H1594">
        <v>0</v>
      </c>
      <c r="I1594">
        <v>0</v>
      </c>
      <c r="J1594">
        <v>0</v>
      </c>
      <c r="K1594">
        <v>0</v>
      </c>
      <c r="L1594">
        <v>0</v>
      </c>
      <c r="M1594">
        <v>0</v>
      </c>
      <c r="N1594">
        <v>0</v>
      </c>
      <c r="O1594">
        <v>0</v>
      </c>
      <c r="P1594">
        <v>0</v>
      </c>
      <c r="Q1594">
        <v>0</v>
      </c>
    </row>
    <row r="1595" spans="1:17" x14ac:dyDescent="0.2">
      <c r="A1595" t="s">
        <v>18618</v>
      </c>
      <c r="B1595" t="s">
        <v>86</v>
      </c>
      <c r="C1595" t="s">
        <v>211</v>
      </c>
      <c r="D1595" t="s">
        <v>17021</v>
      </c>
      <c r="E1595" t="s">
        <v>79</v>
      </c>
      <c r="F1595" t="s">
        <v>17022</v>
      </c>
      <c r="G1595">
        <v>0</v>
      </c>
      <c r="H1595">
        <v>0</v>
      </c>
      <c r="I1595">
        <v>0</v>
      </c>
      <c r="J1595">
        <v>0</v>
      </c>
      <c r="K1595">
        <v>0</v>
      </c>
      <c r="L1595">
        <v>0</v>
      </c>
      <c r="M1595">
        <v>0</v>
      </c>
      <c r="N1595">
        <v>3</v>
      </c>
      <c r="O1595">
        <v>3</v>
      </c>
      <c r="P1595">
        <v>0</v>
      </c>
      <c r="Q1595">
        <v>0</v>
      </c>
    </row>
    <row r="1596" spans="1:17" x14ac:dyDescent="0.2">
      <c r="A1596" t="s">
        <v>18619</v>
      </c>
      <c r="B1596" t="s">
        <v>86</v>
      </c>
      <c r="C1596" t="s">
        <v>211</v>
      </c>
      <c r="D1596" t="s">
        <v>17021</v>
      </c>
      <c r="E1596" t="s">
        <v>79</v>
      </c>
      <c r="F1596" t="s">
        <v>17019</v>
      </c>
      <c r="G1596">
        <v>3</v>
      </c>
      <c r="H1596">
        <v>0</v>
      </c>
      <c r="I1596">
        <v>0</v>
      </c>
      <c r="J1596">
        <v>0</v>
      </c>
      <c r="K1596">
        <v>0</v>
      </c>
      <c r="L1596">
        <v>0</v>
      </c>
      <c r="M1596">
        <v>0</v>
      </c>
      <c r="N1596">
        <v>0</v>
      </c>
      <c r="O1596">
        <v>0</v>
      </c>
      <c r="P1596">
        <v>0</v>
      </c>
      <c r="Q1596">
        <v>0</v>
      </c>
    </row>
    <row r="1597" spans="1:17" x14ac:dyDescent="0.2">
      <c r="A1597" t="s">
        <v>18620</v>
      </c>
      <c r="B1597" t="s">
        <v>86</v>
      </c>
      <c r="C1597" t="s">
        <v>212</v>
      </c>
      <c r="D1597" t="s">
        <v>17029</v>
      </c>
      <c r="E1597" t="s">
        <v>79</v>
      </c>
      <c r="F1597" t="s">
        <v>4875</v>
      </c>
      <c r="G1597">
        <v>0</v>
      </c>
      <c r="H1597">
        <v>4</v>
      </c>
      <c r="I1597">
        <v>2</v>
      </c>
      <c r="J1597">
        <v>2</v>
      </c>
      <c r="K1597">
        <v>0</v>
      </c>
      <c r="L1597">
        <v>0</v>
      </c>
      <c r="M1597">
        <v>0</v>
      </c>
      <c r="N1597">
        <v>0</v>
      </c>
      <c r="O1597">
        <v>0</v>
      </c>
      <c r="P1597">
        <v>0</v>
      </c>
      <c r="Q1597">
        <v>0</v>
      </c>
    </row>
    <row r="1598" spans="1:17" x14ac:dyDescent="0.2">
      <c r="A1598" t="s">
        <v>18621</v>
      </c>
      <c r="B1598" t="s">
        <v>86</v>
      </c>
      <c r="C1598" t="s">
        <v>212</v>
      </c>
      <c r="D1598" t="s">
        <v>17029</v>
      </c>
      <c r="E1598" t="s">
        <v>79</v>
      </c>
      <c r="F1598" t="s">
        <v>4877</v>
      </c>
      <c r="G1598">
        <v>0</v>
      </c>
      <c r="H1598">
        <v>4</v>
      </c>
      <c r="I1598">
        <v>2</v>
      </c>
      <c r="J1598">
        <v>2</v>
      </c>
      <c r="K1598">
        <v>0</v>
      </c>
      <c r="L1598">
        <v>0</v>
      </c>
      <c r="M1598">
        <v>0</v>
      </c>
      <c r="N1598">
        <v>0</v>
      </c>
      <c r="O1598">
        <v>0</v>
      </c>
      <c r="P1598">
        <v>0</v>
      </c>
      <c r="Q1598">
        <v>0</v>
      </c>
    </row>
    <row r="1599" spans="1:17" x14ac:dyDescent="0.2">
      <c r="A1599" t="s">
        <v>18622</v>
      </c>
      <c r="B1599" t="s">
        <v>86</v>
      </c>
      <c r="C1599" t="s">
        <v>212</v>
      </c>
      <c r="D1599" t="s">
        <v>17029</v>
      </c>
      <c r="E1599" t="s">
        <v>79</v>
      </c>
      <c r="F1599" t="s">
        <v>4879</v>
      </c>
      <c r="G1599">
        <v>0</v>
      </c>
      <c r="H1599">
        <v>0</v>
      </c>
      <c r="I1599">
        <v>0</v>
      </c>
      <c r="J1599">
        <v>0</v>
      </c>
      <c r="K1599">
        <v>0</v>
      </c>
      <c r="L1599">
        <v>0</v>
      </c>
      <c r="M1599">
        <v>4</v>
      </c>
      <c r="N1599">
        <v>0</v>
      </c>
      <c r="O1599">
        <v>0</v>
      </c>
      <c r="P1599">
        <v>0</v>
      </c>
      <c r="Q1599">
        <v>0</v>
      </c>
    </row>
    <row r="1600" spans="1:17" x14ac:dyDescent="0.2">
      <c r="A1600" t="s">
        <v>18623</v>
      </c>
      <c r="B1600" t="s">
        <v>86</v>
      </c>
      <c r="C1600" t="s">
        <v>212</v>
      </c>
      <c r="D1600" t="s">
        <v>17029</v>
      </c>
      <c r="E1600" t="s">
        <v>79</v>
      </c>
      <c r="F1600" t="s">
        <v>4881</v>
      </c>
      <c r="G1600">
        <v>0</v>
      </c>
      <c r="H1600">
        <v>4</v>
      </c>
      <c r="I1600">
        <v>2</v>
      </c>
      <c r="J1600">
        <v>2</v>
      </c>
      <c r="K1600">
        <v>0</v>
      </c>
      <c r="L1600">
        <v>0</v>
      </c>
      <c r="M1600">
        <v>0</v>
      </c>
      <c r="N1600">
        <v>0</v>
      </c>
      <c r="O1600">
        <v>0</v>
      </c>
      <c r="P1600">
        <v>0</v>
      </c>
      <c r="Q1600">
        <v>0</v>
      </c>
    </row>
    <row r="1601" spans="1:17" x14ac:dyDescent="0.2">
      <c r="A1601" t="s">
        <v>18624</v>
      </c>
      <c r="B1601" t="s">
        <v>86</v>
      </c>
      <c r="C1601" t="s">
        <v>212</v>
      </c>
      <c r="D1601" t="s">
        <v>17029</v>
      </c>
      <c r="E1601" t="s">
        <v>79</v>
      </c>
      <c r="F1601" t="s">
        <v>4883</v>
      </c>
      <c r="G1601">
        <v>0</v>
      </c>
      <c r="H1601">
        <v>4</v>
      </c>
      <c r="I1601">
        <v>2</v>
      </c>
      <c r="J1601">
        <v>2</v>
      </c>
      <c r="K1601">
        <v>0</v>
      </c>
      <c r="L1601">
        <v>0</v>
      </c>
      <c r="M1601">
        <v>0</v>
      </c>
      <c r="N1601">
        <v>0</v>
      </c>
      <c r="O1601">
        <v>0</v>
      </c>
      <c r="P1601">
        <v>0</v>
      </c>
      <c r="Q1601">
        <v>0</v>
      </c>
    </row>
    <row r="1602" spans="1:17" x14ac:dyDescent="0.2">
      <c r="A1602" t="s">
        <v>18625</v>
      </c>
      <c r="B1602" t="s">
        <v>86</v>
      </c>
      <c r="C1602" t="s">
        <v>212</v>
      </c>
      <c r="D1602" t="s">
        <v>17029</v>
      </c>
      <c r="E1602" t="s">
        <v>79</v>
      </c>
      <c r="F1602" t="s">
        <v>4885</v>
      </c>
      <c r="G1602">
        <v>0</v>
      </c>
      <c r="H1602">
        <v>0</v>
      </c>
      <c r="I1602">
        <v>0</v>
      </c>
      <c r="J1602">
        <v>0</v>
      </c>
      <c r="K1602">
        <v>0</v>
      </c>
      <c r="L1602">
        <v>0</v>
      </c>
      <c r="M1602">
        <v>4</v>
      </c>
      <c r="N1602">
        <v>0</v>
      </c>
      <c r="O1602">
        <v>0</v>
      </c>
      <c r="P1602">
        <v>0</v>
      </c>
      <c r="Q1602">
        <v>0</v>
      </c>
    </row>
    <row r="1603" spans="1:17" x14ac:dyDescent="0.2">
      <c r="A1603" t="s">
        <v>18626</v>
      </c>
      <c r="B1603" t="s">
        <v>86</v>
      </c>
      <c r="C1603" t="s">
        <v>212</v>
      </c>
      <c r="D1603" t="s">
        <v>17029</v>
      </c>
      <c r="E1603" t="s">
        <v>79</v>
      </c>
      <c r="F1603" t="s">
        <v>4887</v>
      </c>
      <c r="G1603">
        <v>0</v>
      </c>
      <c r="H1603">
        <v>4</v>
      </c>
      <c r="I1603">
        <v>2</v>
      </c>
      <c r="J1603">
        <v>2</v>
      </c>
      <c r="K1603">
        <v>0</v>
      </c>
      <c r="L1603">
        <v>0</v>
      </c>
      <c r="M1603">
        <v>0</v>
      </c>
      <c r="N1603">
        <v>0</v>
      </c>
      <c r="O1603">
        <v>0</v>
      </c>
      <c r="P1603">
        <v>0</v>
      </c>
      <c r="Q1603">
        <v>0</v>
      </c>
    </row>
    <row r="1604" spans="1:17" x14ac:dyDescent="0.2">
      <c r="A1604" t="s">
        <v>18627</v>
      </c>
      <c r="B1604" t="s">
        <v>86</v>
      </c>
      <c r="C1604" t="s">
        <v>212</v>
      </c>
      <c r="D1604" t="s">
        <v>17029</v>
      </c>
      <c r="E1604" t="s">
        <v>79</v>
      </c>
      <c r="F1604" t="s">
        <v>4889</v>
      </c>
      <c r="G1604">
        <v>0</v>
      </c>
      <c r="H1604">
        <v>0</v>
      </c>
      <c r="I1604">
        <v>0</v>
      </c>
      <c r="J1604">
        <v>0</v>
      </c>
      <c r="K1604">
        <v>0</v>
      </c>
      <c r="L1604">
        <v>0</v>
      </c>
      <c r="M1604">
        <v>4</v>
      </c>
      <c r="N1604">
        <v>0</v>
      </c>
      <c r="O1604">
        <v>0</v>
      </c>
      <c r="P1604">
        <v>0</v>
      </c>
      <c r="Q1604">
        <v>0</v>
      </c>
    </row>
    <row r="1605" spans="1:17" x14ac:dyDescent="0.2">
      <c r="A1605" t="s">
        <v>18628</v>
      </c>
      <c r="B1605" t="s">
        <v>86</v>
      </c>
      <c r="C1605" t="s">
        <v>212</v>
      </c>
      <c r="D1605" t="s">
        <v>17029</v>
      </c>
      <c r="E1605" t="s">
        <v>79</v>
      </c>
      <c r="F1605" t="s">
        <v>4871</v>
      </c>
      <c r="G1605">
        <v>0</v>
      </c>
      <c r="H1605">
        <v>0</v>
      </c>
      <c r="I1605">
        <v>0</v>
      </c>
      <c r="J1605">
        <v>0</v>
      </c>
      <c r="K1605">
        <v>0</v>
      </c>
      <c r="L1605">
        <v>0</v>
      </c>
      <c r="M1605">
        <v>0</v>
      </c>
      <c r="N1605">
        <v>4</v>
      </c>
      <c r="O1605">
        <v>4</v>
      </c>
      <c r="P1605">
        <v>0</v>
      </c>
      <c r="Q1605">
        <v>0</v>
      </c>
    </row>
    <row r="1606" spans="1:17" x14ac:dyDescent="0.2">
      <c r="A1606" t="s">
        <v>18629</v>
      </c>
      <c r="B1606" t="s">
        <v>86</v>
      </c>
      <c r="C1606" t="s">
        <v>212</v>
      </c>
      <c r="D1606" t="s">
        <v>17029</v>
      </c>
      <c r="E1606" t="s">
        <v>79</v>
      </c>
      <c r="F1606" t="s">
        <v>4873</v>
      </c>
      <c r="G1606">
        <v>0</v>
      </c>
      <c r="H1606">
        <v>0</v>
      </c>
      <c r="I1606">
        <v>0</v>
      </c>
      <c r="J1606">
        <v>0</v>
      </c>
      <c r="K1606">
        <v>0</v>
      </c>
      <c r="L1606">
        <v>0</v>
      </c>
      <c r="M1606">
        <v>0</v>
      </c>
      <c r="N1606">
        <v>4</v>
      </c>
      <c r="O1606">
        <v>4</v>
      </c>
      <c r="P1606">
        <v>0</v>
      </c>
      <c r="Q1606">
        <v>0</v>
      </c>
    </row>
    <row r="1607" spans="1:17" x14ac:dyDescent="0.2">
      <c r="A1607" t="s">
        <v>18630</v>
      </c>
      <c r="B1607" t="s">
        <v>86</v>
      </c>
      <c r="C1607" t="s">
        <v>212</v>
      </c>
      <c r="D1607" t="s">
        <v>17029</v>
      </c>
      <c r="E1607" t="s">
        <v>79</v>
      </c>
      <c r="F1607" t="s">
        <v>17019</v>
      </c>
      <c r="G1607">
        <v>4</v>
      </c>
      <c r="H1607">
        <v>0</v>
      </c>
      <c r="I1607">
        <v>0</v>
      </c>
      <c r="J1607">
        <v>0</v>
      </c>
      <c r="K1607">
        <v>0</v>
      </c>
      <c r="L1607">
        <v>0</v>
      </c>
      <c r="M1607">
        <v>0</v>
      </c>
      <c r="N1607">
        <v>0</v>
      </c>
      <c r="O1607">
        <v>0</v>
      </c>
      <c r="P1607">
        <v>0</v>
      </c>
      <c r="Q1607">
        <v>0</v>
      </c>
    </row>
    <row r="1608" spans="1:17" x14ac:dyDescent="0.2">
      <c r="A1608" t="s">
        <v>18631</v>
      </c>
      <c r="B1608" t="s">
        <v>86</v>
      </c>
      <c r="C1608" t="s">
        <v>212</v>
      </c>
      <c r="D1608" t="s">
        <v>17029</v>
      </c>
      <c r="E1608" t="s">
        <v>81</v>
      </c>
      <c r="F1608" t="s">
        <v>4875</v>
      </c>
      <c r="G1608">
        <v>0</v>
      </c>
      <c r="H1608">
        <v>8</v>
      </c>
      <c r="I1608">
        <v>0</v>
      </c>
      <c r="J1608">
        <v>8</v>
      </c>
      <c r="K1608">
        <v>0</v>
      </c>
      <c r="L1608">
        <v>0</v>
      </c>
      <c r="M1608">
        <v>0</v>
      </c>
      <c r="N1608">
        <v>0</v>
      </c>
      <c r="O1608">
        <v>0</v>
      </c>
      <c r="P1608">
        <v>0</v>
      </c>
      <c r="Q1608">
        <v>0</v>
      </c>
    </row>
    <row r="1609" spans="1:17" x14ac:dyDescent="0.2">
      <c r="A1609" t="s">
        <v>18632</v>
      </c>
      <c r="B1609" t="s">
        <v>86</v>
      </c>
      <c r="C1609" t="s">
        <v>212</v>
      </c>
      <c r="D1609" t="s">
        <v>17029</v>
      </c>
      <c r="E1609" t="s">
        <v>81</v>
      </c>
      <c r="F1609" t="s">
        <v>4877</v>
      </c>
      <c r="G1609">
        <v>0</v>
      </c>
      <c r="H1609">
        <v>8</v>
      </c>
      <c r="I1609">
        <v>0</v>
      </c>
      <c r="J1609">
        <v>8</v>
      </c>
      <c r="K1609">
        <v>0</v>
      </c>
      <c r="L1609">
        <v>0</v>
      </c>
      <c r="M1609">
        <v>0</v>
      </c>
      <c r="N1609">
        <v>0</v>
      </c>
      <c r="O1609">
        <v>0</v>
      </c>
      <c r="P1609">
        <v>0</v>
      </c>
      <c r="Q1609">
        <v>0</v>
      </c>
    </row>
    <row r="1610" spans="1:17" x14ac:dyDescent="0.2">
      <c r="A1610" t="s">
        <v>18633</v>
      </c>
      <c r="B1610" t="s">
        <v>86</v>
      </c>
      <c r="C1610" t="s">
        <v>212</v>
      </c>
      <c r="D1610" t="s">
        <v>17029</v>
      </c>
      <c r="E1610" t="s">
        <v>81</v>
      </c>
      <c r="F1610" t="s">
        <v>4879</v>
      </c>
      <c r="G1610">
        <v>0</v>
      </c>
      <c r="H1610">
        <v>0</v>
      </c>
      <c r="I1610">
        <v>0</v>
      </c>
      <c r="J1610">
        <v>0</v>
      </c>
      <c r="K1610">
        <v>0</v>
      </c>
      <c r="L1610">
        <v>0</v>
      </c>
      <c r="M1610">
        <v>8</v>
      </c>
      <c r="N1610">
        <v>0</v>
      </c>
      <c r="O1610">
        <v>0</v>
      </c>
      <c r="P1610">
        <v>0</v>
      </c>
      <c r="Q1610">
        <v>0</v>
      </c>
    </row>
    <row r="1611" spans="1:17" x14ac:dyDescent="0.2">
      <c r="A1611" t="s">
        <v>18634</v>
      </c>
      <c r="B1611" t="s">
        <v>86</v>
      </c>
      <c r="C1611" t="s">
        <v>212</v>
      </c>
      <c r="D1611" t="s">
        <v>17029</v>
      </c>
      <c r="E1611" t="s">
        <v>81</v>
      </c>
      <c r="F1611" t="s">
        <v>4881</v>
      </c>
      <c r="G1611">
        <v>0</v>
      </c>
      <c r="H1611">
        <v>8</v>
      </c>
      <c r="I1611">
        <v>0</v>
      </c>
      <c r="J1611">
        <v>8</v>
      </c>
      <c r="K1611">
        <v>0</v>
      </c>
      <c r="L1611">
        <v>0</v>
      </c>
      <c r="M1611">
        <v>0</v>
      </c>
      <c r="N1611">
        <v>0</v>
      </c>
      <c r="O1611">
        <v>0</v>
      </c>
      <c r="P1611">
        <v>0</v>
      </c>
      <c r="Q1611">
        <v>0</v>
      </c>
    </row>
    <row r="1612" spans="1:17" x14ac:dyDescent="0.2">
      <c r="A1612" t="s">
        <v>18635</v>
      </c>
      <c r="B1612" t="s">
        <v>86</v>
      </c>
      <c r="C1612" t="s">
        <v>212</v>
      </c>
      <c r="D1612" t="s">
        <v>17029</v>
      </c>
      <c r="E1612" t="s">
        <v>81</v>
      </c>
      <c r="F1612" t="s">
        <v>4883</v>
      </c>
      <c r="G1612">
        <v>0</v>
      </c>
      <c r="H1612">
        <v>8</v>
      </c>
      <c r="I1612">
        <v>0</v>
      </c>
      <c r="J1612">
        <v>8</v>
      </c>
      <c r="K1612">
        <v>0</v>
      </c>
      <c r="L1612">
        <v>0</v>
      </c>
      <c r="M1612">
        <v>0</v>
      </c>
      <c r="N1612">
        <v>0</v>
      </c>
      <c r="O1612">
        <v>0</v>
      </c>
      <c r="P1612">
        <v>0</v>
      </c>
      <c r="Q1612">
        <v>0</v>
      </c>
    </row>
    <row r="1613" spans="1:17" x14ac:dyDescent="0.2">
      <c r="A1613" t="s">
        <v>18636</v>
      </c>
      <c r="B1613" t="s">
        <v>86</v>
      </c>
      <c r="C1613" t="s">
        <v>212</v>
      </c>
      <c r="D1613" t="s">
        <v>17029</v>
      </c>
      <c r="E1613" t="s">
        <v>81</v>
      </c>
      <c r="F1613" t="s">
        <v>4885</v>
      </c>
      <c r="G1613">
        <v>0</v>
      </c>
      <c r="H1613">
        <v>0</v>
      </c>
      <c r="I1613">
        <v>0</v>
      </c>
      <c r="J1613">
        <v>0</v>
      </c>
      <c r="K1613">
        <v>0</v>
      </c>
      <c r="L1613">
        <v>0</v>
      </c>
      <c r="M1613">
        <v>8</v>
      </c>
      <c r="N1613">
        <v>0</v>
      </c>
      <c r="O1613">
        <v>0</v>
      </c>
      <c r="P1613">
        <v>0</v>
      </c>
      <c r="Q1613">
        <v>0</v>
      </c>
    </row>
    <row r="1614" spans="1:17" x14ac:dyDescent="0.2">
      <c r="A1614" t="s">
        <v>18637</v>
      </c>
      <c r="B1614" t="s">
        <v>86</v>
      </c>
      <c r="C1614" t="s">
        <v>212</v>
      </c>
      <c r="D1614" t="s">
        <v>17029</v>
      </c>
      <c r="E1614" t="s">
        <v>81</v>
      </c>
      <c r="F1614" t="s">
        <v>4887</v>
      </c>
      <c r="G1614">
        <v>0</v>
      </c>
      <c r="H1614">
        <v>8</v>
      </c>
      <c r="I1614">
        <v>0</v>
      </c>
      <c r="J1614">
        <v>8</v>
      </c>
      <c r="K1614">
        <v>0</v>
      </c>
      <c r="L1614">
        <v>0</v>
      </c>
      <c r="M1614">
        <v>0</v>
      </c>
      <c r="N1614">
        <v>0</v>
      </c>
      <c r="O1614">
        <v>0</v>
      </c>
      <c r="P1614">
        <v>0</v>
      </c>
      <c r="Q1614">
        <v>0</v>
      </c>
    </row>
    <row r="1615" spans="1:17" x14ac:dyDescent="0.2">
      <c r="A1615" t="s">
        <v>18638</v>
      </c>
      <c r="B1615" t="s">
        <v>86</v>
      </c>
      <c r="C1615" t="s">
        <v>212</v>
      </c>
      <c r="D1615" t="s">
        <v>17029</v>
      </c>
      <c r="E1615" t="s">
        <v>81</v>
      </c>
      <c r="F1615" t="s">
        <v>4889</v>
      </c>
      <c r="G1615">
        <v>0</v>
      </c>
      <c r="H1615">
        <v>0</v>
      </c>
      <c r="I1615">
        <v>0</v>
      </c>
      <c r="J1615">
        <v>0</v>
      </c>
      <c r="K1615">
        <v>0</v>
      </c>
      <c r="L1615">
        <v>0</v>
      </c>
      <c r="M1615">
        <v>8</v>
      </c>
      <c r="N1615">
        <v>0</v>
      </c>
      <c r="O1615">
        <v>0</v>
      </c>
      <c r="P1615">
        <v>0</v>
      </c>
      <c r="Q1615">
        <v>0</v>
      </c>
    </row>
    <row r="1616" spans="1:17" x14ac:dyDescent="0.2">
      <c r="A1616" t="s">
        <v>18639</v>
      </c>
      <c r="B1616" t="s">
        <v>86</v>
      </c>
      <c r="C1616" t="s">
        <v>212</v>
      </c>
      <c r="D1616" t="s">
        <v>17029</v>
      </c>
      <c r="E1616" t="s">
        <v>81</v>
      </c>
      <c r="F1616" t="s">
        <v>4871</v>
      </c>
      <c r="G1616">
        <v>0</v>
      </c>
      <c r="H1616">
        <v>0</v>
      </c>
      <c r="I1616">
        <v>0</v>
      </c>
      <c r="J1616">
        <v>0</v>
      </c>
      <c r="K1616">
        <v>0</v>
      </c>
      <c r="L1616">
        <v>0</v>
      </c>
      <c r="M1616">
        <v>0</v>
      </c>
      <c r="N1616">
        <v>8</v>
      </c>
      <c r="O1616">
        <v>8</v>
      </c>
      <c r="P1616">
        <v>0</v>
      </c>
      <c r="Q1616">
        <v>0</v>
      </c>
    </row>
    <row r="1617" spans="1:17" x14ac:dyDescent="0.2">
      <c r="A1617" t="s">
        <v>18640</v>
      </c>
      <c r="B1617" t="s">
        <v>86</v>
      </c>
      <c r="C1617" t="s">
        <v>212</v>
      </c>
      <c r="D1617" t="s">
        <v>17029</v>
      </c>
      <c r="E1617" t="s">
        <v>81</v>
      </c>
      <c r="F1617" t="s">
        <v>4873</v>
      </c>
      <c r="G1617">
        <v>0</v>
      </c>
      <c r="H1617">
        <v>0</v>
      </c>
      <c r="I1617">
        <v>0</v>
      </c>
      <c r="J1617">
        <v>0</v>
      </c>
      <c r="K1617">
        <v>0</v>
      </c>
      <c r="L1617">
        <v>0</v>
      </c>
      <c r="M1617">
        <v>0</v>
      </c>
      <c r="N1617">
        <v>8</v>
      </c>
      <c r="O1617">
        <v>8</v>
      </c>
      <c r="P1617">
        <v>0</v>
      </c>
      <c r="Q1617">
        <v>0</v>
      </c>
    </row>
    <row r="1618" spans="1:17" x14ac:dyDescent="0.2">
      <c r="A1618" t="s">
        <v>18641</v>
      </c>
      <c r="B1618" t="s">
        <v>86</v>
      </c>
      <c r="C1618" t="s">
        <v>212</v>
      </c>
      <c r="D1618" t="s">
        <v>17029</v>
      </c>
      <c r="E1618" t="s">
        <v>81</v>
      </c>
      <c r="F1618" t="s">
        <v>17019</v>
      </c>
      <c r="G1618">
        <v>8</v>
      </c>
      <c r="H1618">
        <v>0</v>
      </c>
      <c r="I1618">
        <v>0</v>
      </c>
      <c r="J1618">
        <v>0</v>
      </c>
      <c r="K1618">
        <v>0</v>
      </c>
      <c r="L1618">
        <v>0</v>
      </c>
      <c r="M1618">
        <v>0</v>
      </c>
      <c r="N1618">
        <v>0</v>
      </c>
      <c r="O1618">
        <v>0</v>
      </c>
      <c r="P1618">
        <v>0</v>
      </c>
      <c r="Q1618">
        <v>0</v>
      </c>
    </row>
    <row r="1619" spans="1:17" x14ac:dyDescent="0.2">
      <c r="A1619" t="s">
        <v>18642</v>
      </c>
      <c r="B1619" t="s">
        <v>86</v>
      </c>
      <c r="C1619" t="s">
        <v>213</v>
      </c>
      <c r="D1619" t="s">
        <v>17029</v>
      </c>
      <c r="E1619" t="s">
        <v>79</v>
      </c>
      <c r="F1619" t="s">
        <v>4875</v>
      </c>
      <c r="G1619">
        <v>0</v>
      </c>
      <c r="H1619">
        <v>32</v>
      </c>
      <c r="I1619">
        <v>6</v>
      </c>
      <c r="J1619">
        <v>24</v>
      </c>
      <c r="K1619">
        <v>1</v>
      </c>
      <c r="L1619">
        <v>1</v>
      </c>
      <c r="M1619">
        <v>0</v>
      </c>
      <c r="N1619">
        <v>0</v>
      </c>
      <c r="O1619">
        <v>0</v>
      </c>
      <c r="P1619">
        <v>0</v>
      </c>
      <c r="Q1619">
        <v>0</v>
      </c>
    </row>
    <row r="1620" spans="1:17" x14ac:dyDescent="0.2">
      <c r="A1620" t="s">
        <v>18643</v>
      </c>
      <c r="B1620" t="s">
        <v>86</v>
      </c>
      <c r="C1620" t="s">
        <v>213</v>
      </c>
      <c r="D1620" t="s">
        <v>17029</v>
      </c>
      <c r="E1620" t="s">
        <v>79</v>
      </c>
      <c r="F1620" t="s">
        <v>4877</v>
      </c>
      <c r="G1620">
        <v>0</v>
      </c>
      <c r="H1620">
        <v>32</v>
      </c>
      <c r="I1620">
        <v>6</v>
      </c>
      <c r="J1620">
        <v>23</v>
      </c>
      <c r="K1620">
        <v>2</v>
      </c>
      <c r="L1620">
        <v>1</v>
      </c>
      <c r="M1620">
        <v>0</v>
      </c>
      <c r="N1620">
        <v>0</v>
      </c>
      <c r="O1620">
        <v>0</v>
      </c>
      <c r="P1620">
        <v>0</v>
      </c>
      <c r="Q1620">
        <v>0</v>
      </c>
    </row>
    <row r="1621" spans="1:17" x14ac:dyDescent="0.2">
      <c r="A1621" t="s">
        <v>18644</v>
      </c>
      <c r="B1621" t="s">
        <v>86</v>
      </c>
      <c r="C1621" t="s">
        <v>213</v>
      </c>
      <c r="D1621" t="s">
        <v>17029</v>
      </c>
      <c r="E1621" t="s">
        <v>79</v>
      </c>
      <c r="F1621" t="s">
        <v>4879</v>
      </c>
      <c r="G1621">
        <v>0</v>
      </c>
      <c r="H1621">
        <v>0</v>
      </c>
      <c r="I1621">
        <v>0</v>
      </c>
      <c r="J1621">
        <v>0</v>
      </c>
      <c r="K1621">
        <v>0</v>
      </c>
      <c r="L1621">
        <v>0</v>
      </c>
      <c r="M1621">
        <v>32</v>
      </c>
      <c r="N1621">
        <v>0</v>
      </c>
      <c r="O1621">
        <v>0</v>
      </c>
      <c r="P1621">
        <v>0</v>
      </c>
      <c r="Q1621">
        <v>0</v>
      </c>
    </row>
    <row r="1622" spans="1:17" x14ac:dyDescent="0.2">
      <c r="A1622" t="s">
        <v>18645</v>
      </c>
      <c r="B1622" t="s">
        <v>86</v>
      </c>
      <c r="C1622" t="s">
        <v>213</v>
      </c>
      <c r="D1622" t="s">
        <v>17029</v>
      </c>
      <c r="E1622" t="s">
        <v>79</v>
      </c>
      <c r="F1622" t="s">
        <v>4881</v>
      </c>
      <c r="G1622">
        <v>0</v>
      </c>
      <c r="H1622">
        <v>32</v>
      </c>
      <c r="I1622">
        <v>6</v>
      </c>
      <c r="J1622">
        <v>23</v>
      </c>
      <c r="K1622">
        <v>2</v>
      </c>
      <c r="L1622">
        <v>1</v>
      </c>
      <c r="M1622">
        <v>0</v>
      </c>
      <c r="N1622">
        <v>0</v>
      </c>
      <c r="O1622">
        <v>0</v>
      </c>
      <c r="P1622">
        <v>0</v>
      </c>
      <c r="Q1622">
        <v>0</v>
      </c>
    </row>
    <row r="1623" spans="1:17" x14ac:dyDescent="0.2">
      <c r="A1623" t="s">
        <v>18646</v>
      </c>
      <c r="B1623" t="s">
        <v>86</v>
      </c>
      <c r="C1623" t="s">
        <v>213</v>
      </c>
      <c r="D1623" t="s">
        <v>17029</v>
      </c>
      <c r="E1623" t="s">
        <v>79</v>
      </c>
      <c r="F1623" t="s">
        <v>4883</v>
      </c>
      <c r="G1623">
        <v>0</v>
      </c>
      <c r="H1623">
        <v>32</v>
      </c>
      <c r="I1623">
        <v>6</v>
      </c>
      <c r="J1623">
        <v>24</v>
      </c>
      <c r="K1623">
        <v>1</v>
      </c>
      <c r="L1623">
        <v>1</v>
      </c>
      <c r="M1623">
        <v>0</v>
      </c>
      <c r="N1623">
        <v>0</v>
      </c>
      <c r="O1623">
        <v>0</v>
      </c>
      <c r="P1623">
        <v>0</v>
      </c>
      <c r="Q1623">
        <v>0</v>
      </c>
    </row>
    <row r="1624" spans="1:17" x14ac:dyDescent="0.2">
      <c r="A1624" t="s">
        <v>18647</v>
      </c>
      <c r="B1624" t="s">
        <v>86</v>
      </c>
      <c r="C1624" t="s">
        <v>213</v>
      </c>
      <c r="D1624" t="s">
        <v>17029</v>
      </c>
      <c r="E1624" t="s">
        <v>79</v>
      </c>
      <c r="F1624" t="s">
        <v>4885</v>
      </c>
      <c r="G1624">
        <v>0</v>
      </c>
      <c r="H1624">
        <v>0</v>
      </c>
      <c r="I1624">
        <v>0</v>
      </c>
      <c r="J1624">
        <v>0</v>
      </c>
      <c r="K1624">
        <v>0</v>
      </c>
      <c r="L1624">
        <v>0</v>
      </c>
      <c r="M1624">
        <v>32</v>
      </c>
      <c r="N1624">
        <v>0</v>
      </c>
      <c r="O1624">
        <v>0</v>
      </c>
      <c r="P1624">
        <v>0</v>
      </c>
      <c r="Q1624">
        <v>0</v>
      </c>
    </row>
    <row r="1625" spans="1:17" x14ac:dyDescent="0.2">
      <c r="A1625" t="s">
        <v>18648</v>
      </c>
      <c r="B1625" t="s">
        <v>86</v>
      </c>
      <c r="C1625" t="s">
        <v>213</v>
      </c>
      <c r="D1625" t="s">
        <v>17029</v>
      </c>
      <c r="E1625" t="s">
        <v>79</v>
      </c>
      <c r="F1625" t="s">
        <v>4887</v>
      </c>
      <c r="G1625">
        <v>0</v>
      </c>
      <c r="H1625">
        <v>32</v>
      </c>
      <c r="I1625">
        <v>6</v>
      </c>
      <c r="J1625">
        <v>24</v>
      </c>
      <c r="K1625">
        <v>1</v>
      </c>
      <c r="L1625">
        <v>1</v>
      </c>
      <c r="M1625">
        <v>0</v>
      </c>
      <c r="N1625">
        <v>0</v>
      </c>
      <c r="O1625">
        <v>0</v>
      </c>
      <c r="P1625">
        <v>0</v>
      </c>
      <c r="Q1625">
        <v>0</v>
      </c>
    </row>
    <row r="1626" spans="1:17" x14ac:dyDescent="0.2">
      <c r="A1626" t="s">
        <v>18649</v>
      </c>
      <c r="B1626" t="s">
        <v>86</v>
      </c>
      <c r="C1626" t="s">
        <v>213</v>
      </c>
      <c r="D1626" t="s">
        <v>17029</v>
      </c>
      <c r="E1626" t="s">
        <v>79</v>
      </c>
      <c r="F1626" t="s">
        <v>4889</v>
      </c>
      <c r="G1626">
        <v>0</v>
      </c>
      <c r="H1626">
        <v>0</v>
      </c>
      <c r="I1626">
        <v>0</v>
      </c>
      <c r="J1626">
        <v>0</v>
      </c>
      <c r="K1626">
        <v>0</v>
      </c>
      <c r="L1626">
        <v>0</v>
      </c>
      <c r="M1626">
        <v>32</v>
      </c>
      <c r="N1626">
        <v>0</v>
      </c>
      <c r="O1626">
        <v>0</v>
      </c>
      <c r="P1626">
        <v>0</v>
      </c>
      <c r="Q1626">
        <v>0</v>
      </c>
    </row>
    <row r="1627" spans="1:17" x14ac:dyDescent="0.2">
      <c r="A1627" t="s">
        <v>18650</v>
      </c>
      <c r="B1627" t="s">
        <v>86</v>
      </c>
      <c r="C1627" t="s">
        <v>213</v>
      </c>
      <c r="D1627" t="s">
        <v>17029</v>
      </c>
      <c r="E1627" t="s">
        <v>79</v>
      </c>
      <c r="F1627" t="s">
        <v>4871</v>
      </c>
      <c r="G1627">
        <v>0</v>
      </c>
      <c r="H1627">
        <v>0</v>
      </c>
      <c r="I1627">
        <v>0</v>
      </c>
      <c r="J1627">
        <v>0</v>
      </c>
      <c r="K1627">
        <v>0</v>
      </c>
      <c r="L1627">
        <v>0</v>
      </c>
      <c r="M1627">
        <v>0</v>
      </c>
      <c r="N1627">
        <v>31</v>
      </c>
      <c r="O1627">
        <v>29</v>
      </c>
      <c r="P1627">
        <v>2</v>
      </c>
      <c r="Q1627">
        <v>0</v>
      </c>
    </row>
    <row r="1628" spans="1:17" x14ac:dyDescent="0.2">
      <c r="A1628" t="s">
        <v>18651</v>
      </c>
      <c r="B1628" t="s">
        <v>86</v>
      </c>
      <c r="C1628" t="s">
        <v>213</v>
      </c>
      <c r="D1628" t="s">
        <v>17029</v>
      </c>
      <c r="E1628" t="s">
        <v>79</v>
      </c>
      <c r="F1628" t="s">
        <v>4873</v>
      </c>
      <c r="G1628">
        <v>0</v>
      </c>
      <c r="H1628">
        <v>0</v>
      </c>
      <c r="I1628">
        <v>0</v>
      </c>
      <c r="J1628">
        <v>0</v>
      </c>
      <c r="K1628">
        <v>0</v>
      </c>
      <c r="L1628">
        <v>0</v>
      </c>
      <c r="M1628">
        <v>0</v>
      </c>
      <c r="N1628">
        <v>31</v>
      </c>
      <c r="O1628">
        <v>29</v>
      </c>
      <c r="P1628">
        <v>2</v>
      </c>
      <c r="Q1628">
        <v>0</v>
      </c>
    </row>
    <row r="1629" spans="1:17" x14ac:dyDescent="0.2">
      <c r="A1629" t="s">
        <v>18652</v>
      </c>
      <c r="B1629" t="s">
        <v>86</v>
      </c>
      <c r="C1629" t="s">
        <v>213</v>
      </c>
      <c r="D1629" t="s">
        <v>17029</v>
      </c>
      <c r="E1629" t="s">
        <v>79</v>
      </c>
      <c r="F1629" t="s">
        <v>17019</v>
      </c>
      <c r="G1629">
        <v>32</v>
      </c>
      <c r="H1629">
        <v>0</v>
      </c>
      <c r="I1629">
        <v>0</v>
      </c>
      <c r="J1629">
        <v>0</v>
      </c>
      <c r="K1629">
        <v>0</v>
      </c>
      <c r="L1629">
        <v>0</v>
      </c>
      <c r="M1629">
        <v>0</v>
      </c>
      <c r="N1629">
        <v>0</v>
      </c>
      <c r="O1629">
        <v>0</v>
      </c>
      <c r="P1629">
        <v>0</v>
      </c>
      <c r="Q1629">
        <v>0</v>
      </c>
    </row>
    <row r="1630" spans="1:17" x14ac:dyDescent="0.2">
      <c r="A1630" t="s">
        <v>18653</v>
      </c>
      <c r="B1630" t="s">
        <v>86</v>
      </c>
      <c r="C1630" t="s">
        <v>213</v>
      </c>
      <c r="D1630" t="s">
        <v>17029</v>
      </c>
      <c r="E1630" t="s">
        <v>81</v>
      </c>
      <c r="F1630" t="s">
        <v>4875</v>
      </c>
      <c r="G1630">
        <v>0</v>
      </c>
      <c r="H1630">
        <v>17</v>
      </c>
      <c r="I1630">
        <v>0</v>
      </c>
      <c r="J1630">
        <v>15</v>
      </c>
      <c r="K1630">
        <v>0</v>
      </c>
      <c r="L1630">
        <v>2</v>
      </c>
      <c r="M1630">
        <v>0</v>
      </c>
      <c r="N1630">
        <v>0</v>
      </c>
      <c r="O1630">
        <v>0</v>
      </c>
      <c r="P1630">
        <v>0</v>
      </c>
      <c r="Q1630">
        <v>0</v>
      </c>
    </row>
    <row r="1631" spans="1:17" x14ac:dyDescent="0.2">
      <c r="A1631" t="s">
        <v>18654</v>
      </c>
      <c r="B1631" t="s">
        <v>86</v>
      </c>
      <c r="C1631" t="s">
        <v>213</v>
      </c>
      <c r="D1631" t="s">
        <v>17029</v>
      </c>
      <c r="E1631" t="s">
        <v>81</v>
      </c>
      <c r="F1631" t="s">
        <v>4877</v>
      </c>
      <c r="G1631">
        <v>0</v>
      </c>
      <c r="H1631">
        <v>17</v>
      </c>
      <c r="I1631">
        <v>0</v>
      </c>
      <c r="J1631">
        <v>15</v>
      </c>
      <c r="K1631">
        <v>0</v>
      </c>
      <c r="L1631">
        <v>2</v>
      </c>
      <c r="M1631">
        <v>0</v>
      </c>
      <c r="N1631">
        <v>0</v>
      </c>
      <c r="O1631">
        <v>0</v>
      </c>
      <c r="P1631">
        <v>0</v>
      </c>
      <c r="Q1631">
        <v>0</v>
      </c>
    </row>
    <row r="1632" spans="1:17" x14ac:dyDescent="0.2">
      <c r="A1632" t="s">
        <v>18655</v>
      </c>
      <c r="B1632" t="s">
        <v>86</v>
      </c>
      <c r="C1632" t="s">
        <v>213</v>
      </c>
      <c r="D1632" t="s">
        <v>17029</v>
      </c>
      <c r="E1632" t="s">
        <v>81</v>
      </c>
      <c r="F1632" t="s">
        <v>4879</v>
      </c>
      <c r="G1632">
        <v>0</v>
      </c>
      <c r="H1632">
        <v>0</v>
      </c>
      <c r="I1632">
        <v>0</v>
      </c>
      <c r="J1632">
        <v>0</v>
      </c>
      <c r="K1632">
        <v>0</v>
      </c>
      <c r="L1632">
        <v>0</v>
      </c>
      <c r="M1632">
        <v>17</v>
      </c>
      <c r="N1632">
        <v>0</v>
      </c>
      <c r="O1632">
        <v>0</v>
      </c>
      <c r="P1632">
        <v>0</v>
      </c>
      <c r="Q1632">
        <v>0</v>
      </c>
    </row>
    <row r="1633" spans="1:17" x14ac:dyDescent="0.2">
      <c r="A1633" t="s">
        <v>18656</v>
      </c>
      <c r="B1633" t="s">
        <v>86</v>
      </c>
      <c r="C1633" t="s">
        <v>213</v>
      </c>
      <c r="D1633" t="s">
        <v>17029</v>
      </c>
      <c r="E1633" t="s">
        <v>81</v>
      </c>
      <c r="F1633" t="s">
        <v>4881</v>
      </c>
      <c r="G1633">
        <v>0</v>
      </c>
      <c r="H1633">
        <v>17</v>
      </c>
      <c r="I1633">
        <v>0</v>
      </c>
      <c r="J1633">
        <v>15</v>
      </c>
      <c r="K1633">
        <v>0</v>
      </c>
      <c r="L1633">
        <v>2</v>
      </c>
      <c r="M1633">
        <v>0</v>
      </c>
      <c r="N1633">
        <v>0</v>
      </c>
      <c r="O1633">
        <v>0</v>
      </c>
      <c r="P1633">
        <v>0</v>
      </c>
      <c r="Q1633">
        <v>0</v>
      </c>
    </row>
    <row r="1634" spans="1:17" x14ac:dyDescent="0.2">
      <c r="A1634" t="s">
        <v>18657</v>
      </c>
      <c r="B1634" t="s">
        <v>86</v>
      </c>
      <c r="C1634" t="s">
        <v>213</v>
      </c>
      <c r="D1634" t="s">
        <v>17029</v>
      </c>
      <c r="E1634" t="s">
        <v>81</v>
      </c>
      <c r="F1634" t="s">
        <v>4883</v>
      </c>
      <c r="G1634">
        <v>0</v>
      </c>
      <c r="H1634">
        <v>17</v>
      </c>
      <c r="I1634">
        <v>0</v>
      </c>
      <c r="J1634">
        <v>15</v>
      </c>
      <c r="K1634">
        <v>0</v>
      </c>
      <c r="L1634">
        <v>2</v>
      </c>
      <c r="M1634">
        <v>0</v>
      </c>
      <c r="N1634">
        <v>0</v>
      </c>
      <c r="O1634">
        <v>0</v>
      </c>
      <c r="P1634">
        <v>0</v>
      </c>
      <c r="Q1634">
        <v>0</v>
      </c>
    </row>
    <row r="1635" spans="1:17" x14ac:dyDescent="0.2">
      <c r="A1635" t="s">
        <v>18658</v>
      </c>
      <c r="B1635" t="s">
        <v>86</v>
      </c>
      <c r="C1635" t="s">
        <v>213</v>
      </c>
      <c r="D1635" t="s">
        <v>17029</v>
      </c>
      <c r="E1635" t="s">
        <v>81</v>
      </c>
      <c r="F1635" t="s">
        <v>4885</v>
      </c>
      <c r="G1635">
        <v>0</v>
      </c>
      <c r="H1635">
        <v>0</v>
      </c>
      <c r="I1635">
        <v>0</v>
      </c>
      <c r="J1635">
        <v>0</v>
      </c>
      <c r="K1635">
        <v>0</v>
      </c>
      <c r="L1635">
        <v>0</v>
      </c>
      <c r="M1635">
        <v>17</v>
      </c>
      <c r="N1635">
        <v>0</v>
      </c>
      <c r="O1635">
        <v>0</v>
      </c>
      <c r="P1635">
        <v>0</v>
      </c>
      <c r="Q1635">
        <v>0</v>
      </c>
    </row>
    <row r="1636" spans="1:17" x14ac:dyDescent="0.2">
      <c r="A1636" t="s">
        <v>18659</v>
      </c>
      <c r="B1636" t="s">
        <v>86</v>
      </c>
      <c r="C1636" t="s">
        <v>213</v>
      </c>
      <c r="D1636" t="s">
        <v>17029</v>
      </c>
      <c r="E1636" t="s">
        <v>81</v>
      </c>
      <c r="F1636" t="s">
        <v>4887</v>
      </c>
      <c r="G1636">
        <v>0</v>
      </c>
      <c r="H1636">
        <v>17</v>
      </c>
      <c r="I1636">
        <v>0</v>
      </c>
      <c r="J1636">
        <v>15</v>
      </c>
      <c r="K1636">
        <v>0</v>
      </c>
      <c r="L1636">
        <v>2</v>
      </c>
      <c r="M1636">
        <v>0</v>
      </c>
      <c r="N1636">
        <v>0</v>
      </c>
      <c r="O1636">
        <v>0</v>
      </c>
      <c r="P1636">
        <v>0</v>
      </c>
      <c r="Q1636">
        <v>0</v>
      </c>
    </row>
    <row r="1637" spans="1:17" x14ac:dyDescent="0.2">
      <c r="A1637" t="s">
        <v>18660</v>
      </c>
      <c r="B1637" t="s">
        <v>86</v>
      </c>
      <c r="C1637" t="s">
        <v>213</v>
      </c>
      <c r="D1637" t="s">
        <v>17029</v>
      </c>
      <c r="E1637" t="s">
        <v>81</v>
      </c>
      <c r="F1637" t="s">
        <v>4889</v>
      </c>
      <c r="G1637">
        <v>0</v>
      </c>
      <c r="H1637">
        <v>0</v>
      </c>
      <c r="I1637">
        <v>0</v>
      </c>
      <c r="J1637">
        <v>0</v>
      </c>
      <c r="K1637">
        <v>0</v>
      </c>
      <c r="L1637">
        <v>0</v>
      </c>
      <c r="M1637">
        <v>17</v>
      </c>
      <c r="N1637">
        <v>0</v>
      </c>
      <c r="O1637">
        <v>0</v>
      </c>
      <c r="P1637">
        <v>0</v>
      </c>
      <c r="Q1637">
        <v>0</v>
      </c>
    </row>
    <row r="1638" spans="1:17" x14ac:dyDescent="0.2">
      <c r="A1638" t="s">
        <v>18661</v>
      </c>
      <c r="B1638" t="s">
        <v>84</v>
      </c>
      <c r="C1638" t="s">
        <v>104</v>
      </c>
      <c r="D1638" t="s">
        <v>17027</v>
      </c>
      <c r="E1638" t="s">
        <v>79</v>
      </c>
      <c r="F1638" t="s">
        <v>17019</v>
      </c>
      <c r="G1638">
        <v>88</v>
      </c>
      <c r="H1638">
        <v>0</v>
      </c>
      <c r="I1638">
        <v>0</v>
      </c>
      <c r="J1638">
        <v>0</v>
      </c>
      <c r="K1638">
        <v>0</v>
      </c>
      <c r="L1638">
        <v>0</v>
      </c>
      <c r="M1638">
        <v>0</v>
      </c>
      <c r="N1638">
        <v>0</v>
      </c>
      <c r="O1638">
        <v>0</v>
      </c>
      <c r="P1638">
        <v>0</v>
      </c>
      <c r="Q1638">
        <v>0</v>
      </c>
    </row>
    <row r="1639" spans="1:17" x14ac:dyDescent="0.2">
      <c r="A1639" t="s">
        <v>18662</v>
      </c>
      <c r="B1639" t="s">
        <v>84</v>
      </c>
      <c r="C1639" t="s">
        <v>104</v>
      </c>
      <c r="D1639" t="s">
        <v>17027</v>
      </c>
      <c r="E1639" t="s">
        <v>81</v>
      </c>
      <c r="F1639" t="s">
        <v>17019</v>
      </c>
      <c r="G1639">
        <v>320</v>
      </c>
      <c r="H1639">
        <v>0</v>
      </c>
      <c r="I1639">
        <v>0</v>
      </c>
      <c r="J1639">
        <v>0</v>
      </c>
      <c r="K1639">
        <v>0</v>
      </c>
      <c r="L1639">
        <v>0</v>
      </c>
      <c r="M1639">
        <v>0</v>
      </c>
      <c r="N1639">
        <v>0</v>
      </c>
      <c r="O1639">
        <v>0</v>
      </c>
      <c r="P1639">
        <v>0</v>
      </c>
      <c r="Q1639">
        <v>0</v>
      </c>
    </row>
    <row r="1640" spans="1:17" x14ac:dyDescent="0.2">
      <c r="A1640" t="s">
        <v>18663</v>
      </c>
      <c r="B1640" t="s">
        <v>84</v>
      </c>
      <c r="C1640" t="s">
        <v>104</v>
      </c>
      <c r="D1640" t="s">
        <v>17029</v>
      </c>
      <c r="E1640" t="s">
        <v>79</v>
      </c>
      <c r="F1640" t="s">
        <v>4875</v>
      </c>
      <c r="G1640">
        <v>0</v>
      </c>
      <c r="H1640">
        <v>5041</v>
      </c>
      <c r="I1640">
        <v>933</v>
      </c>
      <c r="J1640">
        <v>3568</v>
      </c>
      <c r="K1640">
        <v>338</v>
      </c>
      <c r="L1640">
        <v>202</v>
      </c>
      <c r="M1640">
        <v>0</v>
      </c>
      <c r="N1640">
        <v>0</v>
      </c>
      <c r="O1640">
        <v>0</v>
      </c>
      <c r="P1640">
        <v>0</v>
      </c>
      <c r="Q1640">
        <v>0</v>
      </c>
    </row>
    <row r="1641" spans="1:17" x14ac:dyDescent="0.2">
      <c r="A1641" t="s">
        <v>18664</v>
      </c>
      <c r="B1641" t="s">
        <v>84</v>
      </c>
      <c r="C1641" t="s">
        <v>104</v>
      </c>
      <c r="D1641" t="s">
        <v>17029</v>
      </c>
      <c r="E1641" t="s">
        <v>79</v>
      </c>
      <c r="F1641" t="s">
        <v>4877</v>
      </c>
      <c r="G1641">
        <v>0</v>
      </c>
      <c r="H1641">
        <v>5041</v>
      </c>
      <c r="I1641">
        <v>801</v>
      </c>
      <c r="J1641">
        <v>3552</v>
      </c>
      <c r="K1641">
        <v>328</v>
      </c>
      <c r="L1641">
        <v>360</v>
      </c>
      <c r="M1641">
        <v>0</v>
      </c>
      <c r="N1641">
        <v>0</v>
      </c>
      <c r="O1641">
        <v>0</v>
      </c>
      <c r="P1641">
        <v>0</v>
      </c>
      <c r="Q1641">
        <v>0</v>
      </c>
    </row>
    <row r="1642" spans="1:17" x14ac:dyDescent="0.2">
      <c r="A1642" t="s">
        <v>18665</v>
      </c>
      <c r="B1642" t="s">
        <v>84</v>
      </c>
      <c r="C1642" t="s">
        <v>104</v>
      </c>
      <c r="D1642" t="s">
        <v>17029</v>
      </c>
      <c r="E1642" t="s">
        <v>79</v>
      </c>
      <c r="F1642" t="s">
        <v>4879</v>
      </c>
      <c r="G1642">
        <v>0</v>
      </c>
      <c r="H1642">
        <v>0</v>
      </c>
      <c r="I1642">
        <v>0</v>
      </c>
      <c r="J1642">
        <v>0</v>
      </c>
      <c r="K1642">
        <v>0</v>
      </c>
      <c r="L1642">
        <v>0</v>
      </c>
      <c r="M1642">
        <v>5041</v>
      </c>
      <c r="N1642">
        <v>0</v>
      </c>
      <c r="O1642">
        <v>0</v>
      </c>
      <c r="P1642">
        <v>0</v>
      </c>
      <c r="Q1642">
        <v>0</v>
      </c>
    </row>
    <row r="1643" spans="1:17" x14ac:dyDescent="0.2">
      <c r="A1643" t="s">
        <v>18666</v>
      </c>
      <c r="B1643" t="s">
        <v>84</v>
      </c>
      <c r="C1643" t="s">
        <v>104</v>
      </c>
      <c r="D1643" t="s">
        <v>17029</v>
      </c>
      <c r="E1643" t="s">
        <v>79</v>
      </c>
      <c r="F1643" t="s">
        <v>4881</v>
      </c>
      <c r="G1643">
        <v>0</v>
      </c>
      <c r="H1643">
        <v>5041</v>
      </c>
      <c r="I1643">
        <v>793</v>
      </c>
      <c r="J1643">
        <v>3560</v>
      </c>
      <c r="K1643">
        <v>328</v>
      </c>
      <c r="L1643">
        <v>360</v>
      </c>
      <c r="M1643">
        <v>0</v>
      </c>
      <c r="N1643">
        <v>0</v>
      </c>
      <c r="O1643">
        <v>0</v>
      </c>
      <c r="P1643">
        <v>0</v>
      </c>
      <c r="Q1643">
        <v>0</v>
      </c>
    </row>
    <row r="1644" spans="1:17" x14ac:dyDescent="0.2">
      <c r="A1644" t="s">
        <v>18667</v>
      </c>
      <c r="B1644" t="s">
        <v>84</v>
      </c>
      <c r="C1644" t="s">
        <v>104</v>
      </c>
      <c r="D1644" t="s">
        <v>17029</v>
      </c>
      <c r="E1644" t="s">
        <v>79</v>
      </c>
      <c r="F1644" t="s">
        <v>4883</v>
      </c>
      <c r="G1644">
        <v>0</v>
      </c>
      <c r="H1644">
        <v>5041</v>
      </c>
      <c r="I1644">
        <v>859</v>
      </c>
      <c r="J1644">
        <v>3530</v>
      </c>
      <c r="K1644">
        <v>300</v>
      </c>
      <c r="L1644">
        <v>352</v>
      </c>
      <c r="M1644">
        <v>0</v>
      </c>
      <c r="N1644">
        <v>0</v>
      </c>
      <c r="O1644">
        <v>0</v>
      </c>
      <c r="P1644">
        <v>0</v>
      </c>
      <c r="Q1644">
        <v>0</v>
      </c>
    </row>
    <row r="1645" spans="1:17" x14ac:dyDescent="0.2">
      <c r="A1645" t="s">
        <v>18668</v>
      </c>
      <c r="B1645" t="s">
        <v>84</v>
      </c>
      <c r="C1645" t="s">
        <v>104</v>
      </c>
      <c r="D1645" t="s">
        <v>17029</v>
      </c>
      <c r="E1645" t="s">
        <v>79</v>
      </c>
      <c r="F1645" t="s">
        <v>4885</v>
      </c>
      <c r="G1645">
        <v>0</v>
      </c>
      <c r="H1645">
        <v>0</v>
      </c>
      <c r="I1645">
        <v>0</v>
      </c>
      <c r="J1645">
        <v>0</v>
      </c>
      <c r="K1645">
        <v>0</v>
      </c>
      <c r="L1645">
        <v>0</v>
      </c>
      <c r="M1645">
        <v>5041</v>
      </c>
      <c r="N1645">
        <v>0</v>
      </c>
      <c r="O1645">
        <v>0</v>
      </c>
      <c r="P1645">
        <v>0</v>
      </c>
      <c r="Q1645">
        <v>0</v>
      </c>
    </row>
    <row r="1646" spans="1:17" x14ac:dyDescent="0.2">
      <c r="A1646" t="s">
        <v>18669</v>
      </c>
      <c r="B1646" t="s">
        <v>84</v>
      </c>
      <c r="C1646" t="s">
        <v>104</v>
      </c>
      <c r="D1646" t="s">
        <v>17029</v>
      </c>
      <c r="E1646" t="s">
        <v>79</v>
      </c>
      <c r="F1646" t="s">
        <v>4887</v>
      </c>
      <c r="G1646">
        <v>0</v>
      </c>
      <c r="H1646">
        <v>5041</v>
      </c>
      <c r="I1646">
        <v>798</v>
      </c>
      <c r="J1646">
        <v>3665</v>
      </c>
      <c r="K1646">
        <v>374</v>
      </c>
      <c r="L1646">
        <v>204</v>
      </c>
      <c r="M1646">
        <v>0</v>
      </c>
      <c r="N1646">
        <v>0</v>
      </c>
      <c r="O1646">
        <v>0</v>
      </c>
      <c r="P1646">
        <v>0</v>
      </c>
      <c r="Q1646">
        <v>0</v>
      </c>
    </row>
    <row r="1647" spans="1:17" x14ac:dyDescent="0.2">
      <c r="A1647" t="s">
        <v>18670</v>
      </c>
      <c r="B1647" t="s">
        <v>84</v>
      </c>
      <c r="C1647" t="s">
        <v>104</v>
      </c>
      <c r="D1647" t="s">
        <v>17029</v>
      </c>
      <c r="E1647" t="s">
        <v>79</v>
      </c>
      <c r="F1647" t="s">
        <v>4889</v>
      </c>
      <c r="G1647">
        <v>0</v>
      </c>
      <c r="H1647">
        <v>0</v>
      </c>
      <c r="I1647">
        <v>0</v>
      </c>
      <c r="J1647">
        <v>0</v>
      </c>
      <c r="K1647">
        <v>0</v>
      </c>
      <c r="L1647">
        <v>0</v>
      </c>
      <c r="M1647">
        <v>5041</v>
      </c>
      <c r="N1647">
        <v>0</v>
      </c>
      <c r="O1647">
        <v>0</v>
      </c>
      <c r="P1647">
        <v>0</v>
      </c>
      <c r="Q1647">
        <v>0</v>
      </c>
    </row>
    <row r="1648" spans="1:17" x14ac:dyDescent="0.2">
      <c r="A1648" t="s">
        <v>18671</v>
      </c>
      <c r="B1648" t="s">
        <v>84</v>
      </c>
      <c r="C1648" t="s">
        <v>104</v>
      </c>
      <c r="D1648" t="s">
        <v>17029</v>
      </c>
      <c r="E1648" t="s">
        <v>79</v>
      </c>
      <c r="F1648" t="s">
        <v>4871</v>
      </c>
      <c r="G1648">
        <v>0</v>
      </c>
      <c r="H1648">
        <v>0</v>
      </c>
      <c r="I1648">
        <v>0</v>
      </c>
      <c r="J1648">
        <v>0</v>
      </c>
      <c r="K1648">
        <v>0</v>
      </c>
      <c r="L1648">
        <v>0</v>
      </c>
      <c r="M1648">
        <v>0</v>
      </c>
      <c r="N1648">
        <v>4195</v>
      </c>
      <c r="O1648">
        <v>3869</v>
      </c>
      <c r="P1648">
        <v>247</v>
      </c>
      <c r="Q1648">
        <v>79</v>
      </c>
    </row>
    <row r="1649" spans="1:17" x14ac:dyDescent="0.2">
      <c r="A1649" t="s">
        <v>18672</v>
      </c>
      <c r="B1649" t="s">
        <v>84</v>
      </c>
      <c r="C1649" t="s">
        <v>104</v>
      </c>
      <c r="D1649" t="s">
        <v>17029</v>
      </c>
      <c r="E1649" t="s">
        <v>79</v>
      </c>
      <c r="F1649" t="s">
        <v>4873</v>
      </c>
      <c r="G1649">
        <v>0</v>
      </c>
      <c r="H1649">
        <v>0</v>
      </c>
      <c r="I1649">
        <v>0</v>
      </c>
      <c r="J1649">
        <v>0</v>
      </c>
      <c r="K1649">
        <v>0</v>
      </c>
      <c r="L1649">
        <v>0</v>
      </c>
      <c r="M1649">
        <v>0</v>
      </c>
      <c r="N1649">
        <v>3476</v>
      </c>
      <c r="O1649">
        <v>3213</v>
      </c>
      <c r="P1649">
        <v>198</v>
      </c>
      <c r="Q1649">
        <v>65</v>
      </c>
    </row>
    <row r="1650" spans="1:17" x14ac:dyDescent="0.2">
      <c r="A1650" t="s">
        <v>18673</v>
      </c>
      <c r="B1650" t="s">
        <v>84</v>
      </c>
      <c r="C1650" t="s">
        <v>104</v>
      </c>
      <c r="D1650" t="s">
        <v>17029</v>
      </c>
      <c r="E1650" t="s">
        <v>79</v>
      </c>
      <c r="F1650" t="s">
        <v>17019</v>
      </c>
      <c r="G1650">
        <v>5041</v>
      </c>
      <c r="H1650">
        <v>0</v>
      </c>
      <c r="I1650">
        <v>0</v>
      </c>
      <c r="J1650">
        <v>0</v>
      </c>
      <c r="K1650">
        <v>0</v>
      </c>
      <c r="L1650">
        <v>0</v>
      </c>
      <c r="M1650">
        <v>0</v>
      </c>
      <c r="N1650">
        <v>0</v>
      </c>
      <c r="O1650">
        <v>0</v>
      </c>
      <c r="P1650">
        <v>0</v>
      </c>
      <c r="Q1650">
        <v>0</v>
      </c>
    </row>
    <row r="1651" spans="1:17" x14ac:dyDescent="0.2">
      <c r="A1651" t="s">
        <v>18674</v>
      </c>
      <c r="B1651" t="s">
        <v>84</v>
      </c>
      <c r="C1651" t="s">
        <v>104</v>
      </c>
      <c r="D1651" t="s">
        <v>17029</v>
      </c>
      <c r="E1651" t="s">
        <v>81</v>
      </c>
      <c r="F1651" t="s">
        <v>4875</v>
      </c>
      <c r="G1651">
        <v>0</v>
      </c>
      <c r="H1651">
        <v>4675</v>
      </c>
      <c r="I1651">
        <v>638</v>
      </c>
      <c r="J1651">
        <v>3314</v>
      </c>
      <c r="K1651">
        <v>420</v>
      </c>
      <c r="L1651">
        <v>303</v>
      </c>
      <c r="M1651">
        <v>0</v>
      </c>
      <c r="N1651">
        <v>0</v>
      </c>
      <c r="O1651">
        <v>0</v>
      </c>
      <c r="P1651">
        <v>0</v>
      </c>
      <c r="Q1651">
        <v>0</v>
      </c>
    </row>
    <row r="1652" spans="1:17" x14ac:dyDescent="0.2">
      <c r="A1652" t="s">
        <v>18675</v>
      </c>
      <c r="B1652" t="s">
        <v>84</v>
      </c>
      <c r="C1652" t="s">
        <v>104</v>
      </c>
      <c r="D1652" t="s">
        <v>17029</v>
      </c>
      <c r="E1652" t="s">
        <v>81</v>
      </c>
      <c r="F1652" t="s">
        <v>4877</v>
      </c>
      <c r="G1652">
        <v>0</v>
      </c>
      <c r="H1652">
        <v>4675</v>
      </c>
      <c r="I1652">
        <v>490</v>
      </c>
      <c r="J1652">
        <v>3227</v>
      </c>
      <c r="K1652">
        <v>440</v>
      </c>
      <c r="L1652">
        <v>518</v>
      </c>
      <c r="M1652">
        <v>0</v>
      </c>
      <c r="N1652">
        <v>0</v>
      </c>
      <c r="O1652">
        <v>0</v>
      </c>
      <c r="P1652">
        <v>0</v>
      </c>
      <c r="Q1652">
        <v>0</v>
      </c>
    </row>
    <row r="1653" spans="1:17" x14ac:dyDescent="0.2">
      <c r="A1653" t="s">
        <v>18676</v>
      </c>
      <c r="B1653" t="s">
        <v>84</v>
      </c>
      <c r="C1653" t="s">
        <v>104</v>
      </c>
      <c r="D1653" t="s">
        <v>17029</v>
      </c>
      <c r="E1653" t="s">
        <v>81</v>
      </c>
      <c r="F1653" t="s">
        <v>4879</v>
      </c>
      <c r="G1653">
        <v>0</v>
      </c>
      <c r="H1653">
        <v>0</v>
      </c>
      <c r="I1653">
        <v>0</v>
      </c>
      <c r="J1653">
        <v>0</v>
      </c>
      <c r="K1653">
        <v>0</v>
      </c>
      <c r="L1653">
        <v>0</v>
      </c>
      <c r="M1653">
        <v>4675</v>
      </c>
      <c r="N1653">
        <v>0</v>
      </c>
      <c r="O1653">
        <v>0</v>
      </c>
      <c r="P1653">
        <v>0</v>
      </c>
      <c r="Q1653">
        <v>0</v>
      </c>
    </row>
    <row r="1654" spans="1:17" x14ac:dyDescent="0.2">
      <c r="A1654" t="s">
        <v>18677</v>
      </c>
      <c r="B1654" t="s">
        <v>84</v>
      </c>
      <c r="C1654" t="s">
        <v>104</v>
      </c>
      <c r="D1654" t="s">
        <v>17029</v>
      </c>
      <c r="E1654" t="s">
        <v>81</v>
      </c>
      <c r="F1654" t="s">
        <v>4881</v>
      </c>
      <c r="G1654">
        <v>0</v>
      </c>
      <c r="H1654">
        <v>4675</v>
      </c>
      <c r="I1654">
        <v>482</v>
      </c>
      <c r="J1654">
        <v>3234</v>
      </c>
      <c r="K1654">
        <v>441</v>
      </c>
      <c r="L1654">
        <v>518</v>
      </c>
      <c r="M1654">
        <v>0</v>
      </c>
      <c r="N1654">
        <v>0</v>
      </c>
      <c r="O1654">
        <v>0</v>
      </c>
      <c r="P1654">
        <v>0</v>
      </c>
      <c r="Q1654">
        <v>0</v>
      </c>
    </row>
    <row r="1655" spans="1:17" x14ac:dyDescent="0.2">
      <c r="A1655" t="s">
        <v>18678</v>
      </c>
      <c r="B1655" t="s">
        <v>84</v>
      </c>
      <c r="C1655" t="s">
        <v>104</v>
      </c>
      <c r="D1655" t="s">
        <v>17029</v>
      </c>
      <c r="E1655" t="s">
        <v>81</v>
      </c>
      <c r="F1655" t="s">
        <v>4883</v>
      </c>
      <c r="G1655">
        <v>0</v>
      </c>
      <c r="H1655">
        <v>4675</v>
      </c>
      <c r="I1655">
        <v>572</v>
      </c>
      <c r="J1655">
        <v>3235</v>
      </c>
      <c r="K1655">
        <v>373</v>
      </c>
      <c r="L1655">
        <v>495</v>
      </c>
      <c r="M1655">
        <v>0</v>
      </c>
      <c r="N1655">
        <v>0</v>
      </c>
      <c r="O1655">
        <v>0</v>
      </c>
      <c r="P1655">
        <v>0</v>
      </c>
      <c r="Q1655">
        <v>0</v>
      </c>
    </row>
    <row r="1656" spans="1:17" x14ac:dyDescent="0.2">
      <c r="A1656" t="s">
        <v>18679</v>
      </c>
      <c r="B1656" t="s">
        <v>84</v>
      </c>
      <c r="C1656" t="s">
        <v>104</v>
      </c>
      <c r="D1656" t="s">
        <v>17029</v>
      </c>
      <c r="E1656" t="s">
        <v>81</v>
      </c>
      <c r="F1656" t="s">
        <v>4885</v>
      </c>
      <c r="G1656">
        <v>0</v>
      </c>
      <c r="H1656">
        <v>0</v>
      </c>
      <c r="I1656">
        <v>0</v>
      </c>
      <c r="J1656">
        <v>0</v>
      </c>
      <c r="K1656">
        <v>0</v>
      </c>
      <c r="L1656">
        <v>0</v>
      </c>
      <c r="M1656">
        <v>4675</v>
      </c>
      <c r="N1656">
        <v>0</v>
      </c>
      <c r="O1656">
        <v>0</v>
      </c>
      <c r="P1656">
        <v>0</v>
      </c>
      <c r="Q1656">
        <v>0</v>
      </c>
    </row>
    <row r="1657" spans="1:17" x14ac:dyDescent="0.2">
      <c r="A1657" t="s">
        <v>18680</v>
      </c>
      <c r="B1657" t="s">
        <v>84</v>
      </c>
      <c r="C1657" t="s">
        <v>104</v>
      </c>
      <c r="D1657" t="s">
        <v>17029</v>
      </c>
      <c r="E1657" t="s">
        <v>81</v>
      </c>
      <c r="F1657" t="s">
        <v>4887</v>
      </c>
      <c r="G1657">
        <v>0</v>
      </c>
      <c r="H1657">
        <v>4675</v>
      </c>
      <c r="I1657">
        <v>488</v>
      </c>
      <c r="J1657">
        <v>3373</v>
      </c>
      <c r="K1657">
        <v>493</v>
      </c>
      <c r="L1657">
        <v>321</v>
      </c>
      <c r="M1657">
        <v>0</v>
      </c>
      <c r="N1657">
        <v>0</v>
      </c>
      <c r="O1657">
        <v>0</v>
      </c>
      <c r="P1657">
        <v>0</v>
      </c>
      <c r="Q1657">
        <v>0</v>
      </c>
    </row>
    <row r="1658" spans="1:17" x14ac:dyDescent="0.2">
      <c r="A1658" t="s">
        <v>18681</v>
      </c>
      <c r="B1658" t="s">
        <v>84</v>
      </c>
      <c r="C1658" t="s">
        <v>104</v>
      </c>
      <c r="D1658" t="s">
        <v>17029</v>
      </c>
      <c r="E1658" t="s">
        <v>81</v>
      </c>
      <c r="F1658" t="s">
        <v>4889</v>
      </c>
      <c r="G1658">
        <v>0</v>
      </c>
      <c r="H1658">
        <v>0</v>
      </c>
      <c r="I1658">
        <v>0</v>
      </c>
      <c r="J1658">
        <v>0</v>
      </c>
      <c r="K1658">
        <v>0</v>
      </c>
      <c r="L1658">
        <v>0</v>
      </c>
      <c r="M1658">
        <v>4675</v>
      </c>
      <c r="N1658">
        <v>0</v>
      </c>
      <c r="O1658">
        <v>0</v>
      </c>
      <c r="P1658">
        <v>0</v>
      </c>
      <c r="Q1658">
        <v>0</v>
      </c>
    </row>
    <row r="1659" spans="1:17" x14ac:dyDescent="0.2">
      <c r="A1659" t="s">
        <v>18682</v>
      </c>
      <c r="B1659" t="s">
        <v>84</v>
      </c>
      <c r="C1659" t="s">
        <v>104</v>
      </c>
      <c r="D1659" t="s">
        <v>17029</v>
      </c>
      <c r="E1659" t="s">
        <v>81</v>
      </c>
      <c r="F1659" t="s">
        <v>4871</v>
      </c>
      <c r="G1659">
        <v>0</v>
      </c>
      <c r="H1659">
        <v>0</v>
      </c>
      <c r="I1659">
        <v>0</v>
      </c>
      <c r="J1659">
        <v>0</v>
      </c>
      <c r="K1659">
        <v>0</v>
      </c>
      <c r="L1659">
        <v>0</v>
      </c>
      <c r="M1659">
        <v>0</v>
      </c>
      <c r="N1659">
        <v>3883</v>
      </c>
      <c r="O1659">
        <v>3433</v>
      </c>
      <c r="P1659">
        <v>331</v>
      </c>
      <c r="Q1659">
        <v>119</v>
      </c>
    </row>
    <row r="1660" spans="1:17" x14ac:dyDescent="0.2">
      <c r="A1660" t="s">
        <v>18683</v>
      </c>
      <c r="B1660" t="s">
        <v>84</v>
      </c>
      <c r="C1660" t="s">
        <v>104</v>
      </c>
      <c r="D1660" t="s">
        <v>17029</v>
      </c>
      <c r="E1660" t="s">
        <v>81</v>
      </c>
      <c r="F1660" t="s">
        <v>4873</v>
      </c>
      <c r="G1660">
        <v>0</v>
      </c>
      <c r="H1660">
        <v>0</v>
      </c>
      <c r="I1660">
        <v>0</v>
      </c>
      <c r="J1660">
        <v>0</v>
      </c>
      <c r="K1660">
        <v>0</v>
      </c>
      <c r="L1660">
        <v>0</v>
      </c>
      <c r="M1660">
        <v>0</v>
      </c>
      <c r="N1660">
        <v>3282</v>
      </c>
      <c r="O1660">
        <v>2925</v>
      </c>
      <c r="P1660">
        <v>260</v>
      </c>
      <c r="Q1660">
        <v>97</v>
      </c>
    </row>
    <row r="1661" spans="1:17" x14ac:dyDescent="0.2">
      <c r="A1661" t="s">
        <v>18684</v>
      </c>
      <c r="B1661" t="s">
        <v>84</v>
      </c>
      <c r="C1661" t="s">
        <v>104</v>
      </c>
      <c r="D1661" t="s">
        <v>17029</v>
      </c>
      <c r="E1661" t="s">
        <v>81</v>
      </c>
      <c r="F1661" t="s">
        <v>17019</v>
      </c>
      <c r="G1661">
        <v>4675</v>
      </c>
      <c r="H1661">
        <v>0</v>
      </c>
      <c r="I1661">
        <v>0</v>
      </c>
      <c r="J1661">
        <v>0</v>
      </c>
      <c r="K1661">
        <v>0</v>
      </c>
      <c r="L1661">
        <v>0</v>
      </c>
      <c r="M1661">
        <v>0</v>
      </c>
      <c r="N1661">
        <v>0</v>
      </c>
      <c r="O1661">
        <v>0</v>
      </c>
      <c r="P1661">
        <v>0</v>
      </c>
      <c r="Q1661">
        <v>0</v>
      </c>
    </row>
    <row r="1662" spans="1:17" x14ac:dyDescent="0.2">
      <c r="A1662" t="s">
        <v>18685</v>
      </c>
      <c r="B1662" t="s">
        <v>84</v>
      </c>
      <c r="C1662" t="s">
        <v>104</v>
      </c>
      <c r="D1662" t="s">
        <v>17021</v>
      </c>
      <c r="E1662" t="s">
        <v>79</v>
      </c>
      <c r="F1662" t="s">
        <v>17022</v>
      </c>
      <c r="G1662">
        <v>0</v>
      </c>
      <c r="H1662">
        <v>0</v>
      </c>
      <c r="I1662">
        <v>0</v>
      </c>
      <c r="J1662">
        <v>0</v>
      </c>
      <c r="K1662">
        <v>0</v>
      </c>
      <c r="L1662">
        <v>0</v>
      </c>
      <c r="M1662">
        <v>0</v>
      </c>
      <c r="N1662">
        <v>522</v>
      </c>
      <c r="O1662">
        <v>412</v>
      </c>
      <c r="P1662">
        <v>95</v>
      </c>
      <c r="Q1662">
        <v>15</v>
      </c>
    </row>
    <row r="1663" spans="1:17" x14ac:dyDescent="0.2">
      <c r="A1663" t="s">
        <v>18686</v>
      </c>
      <c r="B1663" t="s">
        <v>84</v>
      </c>
      <c r="C1663" t="s">
        <v>104</v>
      </c>
      <c r="D1663" t="s">
        <v>17021</v>
      </c>
      <c r="E1663" t="s">
        <v>79</v>
      </c>
      <c r="F1663" t="s">
        <v>17019</v>
      </c>
      <c r="G1663">
        <v>522</v>
      </c>
      <c r="H1663">
        <v>0</v>
      </c>
      <c r="I1663">
        <v>0</v>
      </c>
      <c r="J1663">
        <v>0</v>
      </c>
      <c r="K1663">
        <v>0</v>
      </c>
      <c r="L1663">
        <v>0</v>
      </c>
      <c r="M1663">
        <v>0</v>
      </c>
      <c r="N1663">
        <v>0</v>
      </c>
      <c r="O1663">
        <v>0</v>
      </c>
      <c r="P1663">
        <v>0</v>
      </c>
      <c r="Q1663">
        <v>0</v>
      </c>
    </row>
    <row r="1664" spans="1:17" x14ac:dyDescent="0.2">
      <c r="A1664" t="s">
        <v>18687</v>
      </c>
      <c r="B1664" t="s">
        <v>84</v>
      </c>
      <c r="C1664" t="s">
        <v>104</v>
      </c>
      <c r="D1664" t="s">
        <v>17021</v>
      </c>
      <c r="E1664" t="s">
        <v>81</v>
      </c>
      <c r="F1664" t="s">
        <v>17022</v>
      </c>
      <c r="G1664">
        <v>0</v>
      </c>
      <c r="H1664">
        <v>0</v>
      </c>
      <c r="I1664">
        <v>0</v>
      </c>
      <c r="J1664">
        <v>0</v>
      </c>
      <c r="K1664">
        <v>0</v>
      </c>
      <c r="L1664">
        <v>0</v>
      </c>
      <c r="M1664">
        <v>0</v>
      </c>
      <c r="N1664">
        <v>435</v>
      </c>
      <c r="O1664">
        <v>320</v>
      </c>
      <c r="P1664">
        <v>89</v>
      </c>
      <c r="Q1664">
        <v>26</v>
      </c>
    </row>
    <row r="1665" spans="1:17" x14ac:dyDescent="0.2">
      <c r="A1665" t="s">
        <v>18688</v>
      </c>
      <c r="B1665" t="s">
        <v>84</v>
      </c>
      <c r="C1665" t="s">
        <v>104</v>
      </c>
      <c r="D1665" t="s">
        <v>17021</v>
      </c>
      <c r="E1665" t="s">
        <v>81</v>
      </c>
      <c r="F1665" t="s">
        <v>17019</v>
      </c>
      <c r="G1665">
        <v>435</v>
      </c>
      <c r="H1665">
        <v>0</v>
      </c>
      <c r="I1665">
        <v>0</v>
      </c>
      <c r="J1665">
        <v>0</v>
      </c>
      <c r="K1665">
        <v>0</v>
      </c>
      <c r="L1665">
        <v>0</v>
      </c>
      <c r="M1665">
        <v>0</v>
      </c>
      <c r="N1665">
        <v>0</v>
      </c>
      <c r="O1665">
        <v>0</v>
      </c>
      <c r="P1665">
        <v>0</v>
      </c>
      <c r="Q1665">
        <v>0</v>
      </c>
    </row>
    <row r="1666" spans="1:17" x14ac:dyDescent="0.2">
      <c r="A1666" t="s">
        <v>18689</v>
      </c>
      <c r="B1666" t="s">
        <v>84</v>
      </c>
      <c r="C1666" t="s">
        <v>104</v>
      </c>
      <c r="D1666" t="s">
        <v>17025</v>
      </c>
      <c r="E1666" t="s">
        <v>79</v>
      </c>
      <c r="F1666" t="s">
        <v>17019</v>
      </c>
      <c r="G1666">
        <v>546</v>
      </c>
      <c r="H1666">
        <v>0</v>
      </c>
      <c r="I1666">
        <v>0</v>
      </c>
      <c r="J1666">
        <v>0</v>
      </c>
      <c r="K1666">
        <v>0</v>
      </c>
      <c r="L1666">
        <v>0</v>
      </c>
      <c r="M1666">
        <v>0</v>
      </c>
      <c r="N1666">
        <v>0</v>
      </c>
      <c r="O1666">
        <v>0</v>
      </c>
      <c r="P1666">
        <v>0</v>
      </c>
      <c r="Q1666">
        <v>0</v>
      </c>
    </row>
    <row r="1667" spans="1:17" x14ac:dyDescent="0.2">
      <c r="A1667" t="s">
        <v>18690</v>
      </c>
      <c r="B1667" t="s">
        <v>84</v>
      </c>
      <c r="C1667" t="s">
        <v>104</v>
      </c>
      <c r="D1667" t="s">
        <v>17025</v>
      </c>
      <c r="E1667" t="s">
        <v>81</v>
      </c>
      <c r="F1667" t="s">
        <v>17019</v>
      </c>
      <c r="G1667">
        <v>438</v>
      </c>
      <c r="H1667">
        <v>0</v>
      </c>
      <c r="I1667">
        <v>0</v>
      </c>
      <c r="J1667">
        <v>0</v>
      </c>
      <c r="K1667">
        <v>0</v>
      </c>
      <c r="L1667">
        <v>0</v>
      </c>
      <c r="M1667">
        <v>0</v>
      </c>
      <c r="N1667">
        <v>0</v>
      </c>
      <c r="O1667">
        <v>0</v>
      </c>
      <c r="P1667">
        <v>0</v>
      </c>
      <c r="Q1667">
        <v>0</v>
      </c>
    </row>
    <row r="1668" spans="1:17" x14ac:dyDescent="0.2">
      <c r="A1668" t="s">
        <v>18691</v>
      </c>
      <c r="B1668" t="s">
        <v>84</v>
      </c>
      <c r="C1668" t="s">
        <v>105</v>
      </c>
      <c r="D1668" t="s">
        <v>17027</v>
      </c>
      <c r="E1668" t="s">
        <v>81</v>
      </c>
      <c r="F1668" t="s">
        <v>17019</v>
      </c>
      <c r="G1668">
        <v>1</v>
      </c>
      <c r="H1668">
        <v>0</v>
      </c>
      <c r="I1668">
        <v>0</v>
      </c>
      <c r="J1668">
        <v>0</v>
      </c>
      <c r="K1668">
        <v>0</v>
      </c>
      <c r="L1668">
        <v>0</v>
      </c>
      <c r="M1668">
        <v>0</v>
      </c>
      <c r="N1668">
        <v>0</v>
      </c>
      <c r="O1668">
        <v>0</v>
      </c>
      <c r="P1668">
        <v>0</v>
      </c>
      <c r="Q1668">
        <v>0</v>
      </c>
    </row>
    <row r="1669" spans="1:17" x14ac:dyDescent="0.2">
      <c r="A1669" t="s">
        <v>18692</v>
      </c>
      <c r="B1669" t="s">
        <v>84</v>
      </c>
      <c r="C1669" t="s">
        <v>105</v>
      </c>
      <c r="D1669" t="s">
        <v>17029</v>
      </c>
      <c r="E1669" t="s">
        <v>79</v>
      </c>
      <c r="F1669" t="s">
        <v>4875</v>
      </c>
      <c r="G1669">
        <v>0</v>
      </c>
      <c r="H1669">
        <v>7</v>
      </c>
      <c r="I1669">
        <v>0</v>
      </c>
      <c r="J1669">
        <v>6</v>
      </c>
      <c r="K1669">
        <v>1</v>
      </c>
      <c r="L1669">
        <v>0</v>
      </c>
      <c r="M1669">
        <v>0</v>
      </c>
      <c r="N1669">
        <v>0</v>
      </c>
      <c r="O1669">
        <v>0</v>
      </c>
      <c r="P1669">
        <v>0</v>
      </c>
      <c r="Q1669">
        <v>0</v>
      </c>
    </row>
    <row r="1670" spans="1:17" x14ac:dyDescent="0.2">
      <c r="A1670" t="s">
        <v>18693</v>
      </c>
      <c r="B1670" t="s">
        <v>84</v>
      </c>
      <c r="C1670" t="s">
        <v>105</v>
      </c>
      <c r="D1670" t="s">
        <v>17029</v>
      </c>
      <c r="E1670" t="s">
        <v>79</v>
      </c>
      <c r="F1670" t="s">
        <v>4877</v>
      </c>
      <c r="G1670">
        <v>0</v>
      </c>
      <c r="H1670">
        <v>7</v>
      </c>
      <c r="I1670">
        <v>0</v>
      </c>
      <c r="J1670">
        <v>6</v>
      </c>
      <c r="K1670">
        <v>1</v>
      </c>
      <c r="L1670">
        <v>0</v>
      </c>
      <c r="M1670">
        <v>0</v>
      </c>
      <c r="N1670">
        <v>0</v>
      </c>
      <c r="O1670">
        <v>0</v>
      </c>
      <c r="P1670">
        <v>0</v>
      </c>
      <c r="Q1670">
        <v>0</v>
      </c>
    </row>
    <row r="1671" spans="1:17" x14ac:dyDescent="0.2">
      <c r="A1671" t="s">
        <v>18694</v>
      </c>
      <c r="B1671" t="s">
        <v>84</v>
      </c>
      <c r="C1671" t="s">
        <v>105</v>
      </c>
      <c r="D1671" t="s">
        <v>17029</v>
      </c>
      <c r="E1671" t="s">
        <v>79</v>
      </c>
      <c r="F1671" t="s">
        <v>4879</v>
      </c>
      <c r="G1671">
        <v>0</v>
      </c>
      <c r="H1671">
        <v>0</v>
      </c>
      <c r="I1671">
        <v>0</v>
      </c>
      <c r="J1671">
        <v>0</v>
      </c>
      <c r="K1671">
        <v>0</v>
      </c>
      <c r="L1671">
        <v>0</v>
      </c>
      <c r="M1671">
        <v>7</v>
      </c>
      <c r="N1671">
        <v>0</v>
      </c>
      <c r="O1671">
        <v>0</v>
      </c>
      <c r="P1671">
        <v>0</v>
      </c>
      <c r="Q1671">
        <v>0</v>
      </c>
    </row>
    <row r="1672" spans="1:17" x14ac:dyDescent="0.2">
      <c r="A1672" t="s">
        <v>18695</v>
      </c>
      <c r="B1672" t="s">
        <v>84</v>
      </c>
      <c r="C1672" t="s">
        <v>105</v>
      </c>
      <c r="D1672" t="s">
        <v>17029</v>
      </c>
      <c r="E1672" t="s">
        <v>79</v>
      </c>
      <c r="F1672" t="s">
        <v>4881</v>
      </c>
      <c r="G1672">
        <v>0</v>
      </c>
      <c r="H1672">
        <v>7</v>
      </c>
      <c r="I1672">
        <v>0</v>
      </c>
      <c r="J1672">
        <v>6</v>
      </c>
      <c r="K1672">
        <v>1</v>
      </c>
      <c r="L1672">
        <v>0</v>
      </c>
      <c r="M1672">
        <v>0</v>
      </c>
      <c r="N1672">
        <v>0</v>
      </c>
      <c r="O1672">
        <v>0</v>
      </c>
      <c r="P1672">
        <v>0</v>
      </c>
      <c r="Q1672">
        <v>0</v>
      </c>
    </row>
    <row r="1673" spans="1:17" x14ac:dyDescent="0.2">
      <c r="A1673" t="s">
        <v>18696</v>
      </c>
      <c r="B1673" t="s">
        <v>84</v>
      </c>
      <c r="C1673" t="s">
        <v>105</v>
      </c>
      <c r="D1673" t="s">
        <v>17029</v>
      </c>
      <c r="E1673" t="s">
        <v>79</v>
      </c>
      <c r="F1673" t="s">
        <v>4883</v>
      </c>
      <c r="G1673">
        <v>0</v>
      </c>
      <c r="H1673">
        <v>7</v>
      </c>
      <c r="I1673">
        <v>0</v>
      </c>
      <c r="J1673">
        <v>6</v>
      </c>
      <c r="K1673">
        <v>1</v>
      </c>
      <c r="L1673">
        <v>0</v>
      </c>
      <c r="M1673">
        <v>0</v>
      </c>
      <c r="N1673">
        <v>0</v>
      </c>
      <c r="O1673">
        <v>0</v>
      </c>
      <c r="P1673">
        <v>0</v>
      </c>
      <c r="Q1673">
        <v>0</v>
      </c>
    </row>
    <row r="1674" spans="1:17" x14ac:dyDescent="0.2">
      <c r="A1674" t="s">
        <v>18697</v>
      </c>
      <c r="B1674" t="s">
        <v>84</v>
      </c>
      <c r="C1674" t="s">
        <v>105</v>
      </c>
      <c r="D1674" t="s">
        <v>17029</v>
      </c>
      <c r="E1674" t="s">
        <v>79</v>
      </c>
      <c r="F1674" t="s">
        <v>4885</v>
      </c>
      <c r="G1674">
        <v>0</v>
      </c>
      <c r="H1674">
        <v>0</v>
      </c>
      <c r="I1674">
        <v>0</v>
      </c>
      <c r="J1674">
        <v>0</v>
      </c>
      <c r="K1674">
        <v>0</v>
      </c>
      <c r="L1674">
        <v>0</v>
      </c>
      <c r="M1674">
        <v>7</v>
      </c>
      <c r="N1674">
        <v>0</v>
      </c>
      <c r="O1674">
        <v>0</v>
      </c>
      <c r="P1674">
        <v>0</v>
      </c>
      <c r="Q1674">
        <v>0</v>
      </c>
    </row>
    <row r="1675" spans="1:17" x14ac:dyDescent="0.2">
      <c r="A1675" t="s">
        <v>18698</v>
      </c>
      <c r="B1675" t="s">
        <v>84</v>
      </c>
      <c r="C1675" t="s">
        <v>105</v>
      </c>
      <c r="D1675" t="s">
        <v>17029</v>
      </c>
      <c r="E1675" t="s">
        <v>79</v>
      </c>
      <c r="F1675" t="s">
        <v>4887</v>
      </c>
      <c r="G1675">
        <v>0</v>
      </c>
      <c r="H1675">
        <v>7</v>
      </c>
      <c r="I1675">
        <v>0</v>
      </c>
      <c r="J1675">
        <v>6</v>
      </c>
      <c r="K1675">
        <v>1</v>
      </c>
      <c r="L1675">
        <v>0</v>
      </c>
      <c r="M1675">
        <v>0</v>
      </c>
      <c r="N1675">
        <v>0</v>
      </c>
      <c r="O1675">
        <v>0</v>
      </c>
      <c r="P1675">
        <v>0</v>
      </c>
      <c r="Q1675">
        <v>0</v>
      </c>
    </row>
    <row r="1676" spans="1:17" x14ac:dyDescent="0.2">
      <c r="A1676" t="s">
        <v>18699</v>
      </c>
      <c r="B1676" t="s">
        <v>84</v>
      </c>
      <c r="C1676" t="s">
        <v>105</v>
      </c>
      <c r="D1676" t="s">
        <v>17029</v>
      </c>
      <c r="E1676" t="s">
        <v>79</v>
      </c>
      <c r="F1676" t="s">
        <v>4889</v>
      </c>
      <c r="G1676">
        <v>0</v>
      </c>
      <c r="H1676">
        <v>0</v>
      </c>
      <c r="I1676">
        <v>0</v>
      </c>
      <c r="J1676">
        <v>0</v>
      </c>
      <c r="K1676">
        <v>0</v>
      </c>
      <c r="L1676">
        <v>0</v>
      </c>
      <c r="M1676">
        <v>7</v>
      </c>
      <c r="N1676">
        <v>0</v>
      </c>
      <c r="O1676">
        <v>0</v>
      </c>
      <c r="P1676">
        <v>0</v>
      </c>
      <c r="Q1676">
        <v>0</v>
      </c>
    </row>
    <row r="1677" spans="1:17" x14ac:dyDescent="0.2">
      <c r="A1677" t="s">
        <v>18700</v>
      </c>
      <c r="B1677" t="s">
        <v>84</v>
      </c>
      <c r="C1677" t="s">
        <v>105</v>
      </c>
      <c r="D1677" t="s">
        <v>17029</v>
      </c>
      <c r="E1677" t="s">
        <v>79</v>
      </c>
      <c r="F1677" t="s">
        <v>4871</v>
      </c>
      <c r="G1677">
        <v>0</v>
      </c>
      <c r="H1677">
        <v>0</v>
      </c>
      <c r="I1677">
        <v>0</v>
      </c>
      <c r="J1677">
        <v>0</v>
      </c>
      <c r="K1677">
        <v>0</v>
      </c>
      <c r="L1677">
        <v>0</v>
      </c>
      <c r="M1677">
        <v>0</v>
      </c>
      <c r="N1677">
        <v>7</v>
      </c>
      <c r="O1677">
        <v>7</v>
      </c>
      <c r="P1677">
        <v>0</v>
      </c>
      <c r="Q1677">
        <v>0</v>
      </c>
    </row>
    <row r="1678" spans="1:17" x14ac:dyDescent="0.2">
      <c r="A1678" t="s">
        <v>18701</v>
      </c>
      <c r="B1678" t="s">
        <v>84</v>
      </c>
      <c r="C1678" t="s">
        <v>105</v>
      </c>
      <c r="D1678" t="s">
        <v>17029</v>
      </c>
      <c r="E1678" t="s">
        <v>79</v>
      </c>
      <c r="F1678" t="s">
        <v>4873</v>
      </c>
      <c r="G1678">
        <v>0</v>
      </c>
      <c r="H1678">
        <v>0</v>
      </c>
      <c r="I1678">
        <v>0</v>
      </c>
      <c r="J1678">
        <v>0</v>
      </c>
      <c r="K1678">
        <v>0</v>
      </c>
      <c r="L1678">
        <v>0</v>
      </c>
      <c r="M1678">
        <v>0</v>
      </c>
      <c r="N1678">
        <v>4</v>
      </c>
      <c r="O1678">
        <v>4</v>
      </c>
      <c r="P1678">
        <v>0</v>
      </c>
      <c r="Q1678">
        <v>0</v>
      </c>
    </row>
    <row r="1679" spans="1:17" x14ac:dyDescent="0.2">
      <c r="A1679" t="s">
        <v>18702</v>
      </c>
      <c r="B1679" t="s">
        <v>84</v>
      </c>
      <c r="C1679" t="s">
        <v>105</v>
      </c>
      <c r="D1679" t="s">
        <v>17029</v>
      </c>
      <c r="E1679" t="s">
        <v>79</v>
      </c>
      <c r="F1679" t="s">
        <v>17019</v>
      </c>
      <c r="G1679">
        <v>7</v>
      </c>
      <c r="H1679">
        <v>0</v>
      </c>
      <c r="I1679">
        <v>0</v>
      </c>
      <c r="J1679">
        <v>0</v>
      </c>
      <c r="K1679">
        <v>0</v>
      </c>
      <c r="L1679">
        <v>0</v>
      </c>
      <c r="M1679">
        <v>0</v>
      </c>
      <c r="N1679">
        <v>0</v>
      </c>
      <c r="O1679">
        <v>0</v>
      </c>
      <c r="P1679">
        <v>0</v>
      </c>
      <c r="Q1679">
        <v>0</v>
      </c>
    </row>
    <row r="1680" spans="1:17" x14ac:dyDescent="0.2">
      <c r="A1680" t="s">
        <v>18703</v>
      </c>
      <c r="B1680" t="s">
        <v>84</v>
      </c>
      <c r="C1680" t="s">
        <v>105</v>
      </c>
      <c r="D1680" t="s">
        <v>17029</v>
      </c>
      <c r="E1680" t="s">
        <v>81</v>
      </c>
      <c r="F1680" t="s">
        <v>4875</v>
      </c>
      <c r="G1680">
        <v>0</v>
      </c>
      <c r="H1680">
        <v>7</v>
      </c>
      <c r="I1680">
        <v>2</v>
      </c>
      <c r="J1680">
        <v>2</v>
      </c>
      <c r="K1680">
        <v>3</v>
      </c>
      <c r="L1680">
        <v>0</v>
      </c>
      <c r="M1680">
        <v>0</v>
      </c>
      <c r="N1680">
        <v>0</v>
      </c>
      <c r="O1680">
        <v>0</v>
      </c>
      <c r="P1680">
        <v>0</v>
      </c>
      <c r="Q1680">
        <v>0</v>
      </c>
    </row>
    <row r="1681" spans="1:17" x14ac:dyDescent="0.2">
      <c r="A1681" t="s">
        <v>18704</v>
      </c>
      <c r="B1681" t="s">
        <v>84</v>
      </c>
      <c r="C1681" t="s">
        <v>105</v>
      </c>
      <c r="D1681" t="s">
        <v>17029</v>
      </c>
      <c r="E1681" t="s">
        <v>81</v>
      </c>
      <c r="F1681" t="s">
        <v>4877</v>
      </c>
      <c r="G1681">
        <v>0</v>
      </c>
      <c r="H1681">
        <v>7</v>
      </c>
      <c r="I1681">
        <v>2</v>
      </c>
      <c r="J1681">
        <v>2</v>
      </c>
      <c r="K1681">
        <v>3</v>
      </c>
      <c r="L1681">
        <v>0</v>
      </c>
      <c r="M1681">
        <v>0</v>
      </c>
      <c r="N1681">
        <v>0</v>
      </c>
      <c r="O1681">
        <v>0</v>
      </c>
      <c r="P1681">
        <v>0</v>
      </c>
      <c r="Q1681">
        <v>0</v>
      </c>
    </row>
    <row r="1682" spans="1:17" x14ac:dyDescent="0.2">
      <c r="A1682" t="s">
        <v>18705</v>
      </c>
      <c r="B1682" t="s">
        <v>84</v>
      </c>
      <c r="C1682" t="s">
        <v>105</v>
      </c>
      <c r="D1682" t="s">
        <v>17029</v>
      </c>
      <c r="E1682" t="s">
        <v>81</v>
      </c>
      <c r="F1682" t="s">
        <v>4879</v>
      </c>
      <c r="G1682">
        <v>0</v>
      </c>
      <c r="H1682">
        <v>0</v>
      </c>
      <c r="I1682">
        <v>0</v>
      </c>
      <c r="J1682">
        <v>0</v>
      </c>
      <c r="K1682">
        <v>0</v>
      </c>
      <c r="L1682">
        <v>0</v>
      </c>
      <c r="M1682">
        <v>7</v>
      </c>
      <c r="N1682">
        <v>0</v>
      </c>
      <c r="O1682">
        <v>0</v>
      </c>
      <c r="P1682">
        <v>0</v>
      </c>
      <c r="Q1682">
        <v>0</v>
      </c>
    </row>
    <row r="1683" spans="1:17" x14ac:dyDescent="0.2">
      <c r="A1683" t="s">
        <v>18706</v>
      </c>
      <c r="B1683" t="s">
        <v>84</v>
      </c>
      <c r="C1683" t="s">
        <v>105</v>
      </c>
      <c r="D1683" t="s">
        <v>17029</v>
      </c>
      <c r="E1683" t="s">
        <v>81</v>
      </c>
      <c r="F1683" t="s">
        <v>4881</v>
      </c>
      <c r="G1683">
        <v>0</v>
      </c>
      <c r="H1683">
        <v>7</v>
      </c>
      <c r="I1683">
        <v>2</v>
      </c>
      <c r="J1683">
        <v>2</v>
      </c>
      <c r="K1683">
        <v>3</v>
      </c>
      <c r="L1683">
        <v>0</v>
      </c>
      <c r="M1683">
        <v>0</v>
      </c>
      <c r="N1683">
        <v>0</v>
      </c>
      <c r="O1683">
        <v>0</v>
      </c>
      <c r="P1683">
        <v>0</v>
      </c>
      <c r="Q1683">
        <v>0</v>
      </c>
    </row>
    <row r="1684" spans="1:17" x14ac:dyDescent="0.2">
      <c r="A1684" t="s">
        <v>18707</v>
      </c>
      <c r="B1684" t="s">
        <v>84</v>
      </c>
      <c r="C1684" t="s">
        <v>105</v>
      </c>
      <c r="D1684" t="s">
        <v>17029</v>
      </c>
      <c r="E1684" t="s">
        <v>81</v>
      </c>
      <c r="F1684" t="s">
        <v>4883</v>
      </c>
      <c r="G1684">
        <v>0</v>
      </c>
      <c r="H1684">
        <v>7</v>
      </c>
      <c r="I1684">
        <v>2</v>
      </c>
      <c r="J1684">
        <v>3</v>
      </c>
      <c r="K1684">
        <v>2</v>
      </c>
      <c r="L1684">
        <v>0</v>
      </c>
      <c r="M1684">
        <v>0</v>
      </c>
      <c r="N1684">
        <v>0</v>
      </c>
      <c r="O1684">
        <v>0</v>
      </c>
      <c r="P1684">
        <v>0</v>
      </c>
      <c r="Q1684">
        <v>0</v>
      </c>
    </row>
    <row r="1685" spans="1:17" x14ac:dyDescent="0.2">
      <c r="A1685" t="s">
        <v>18708</v>
      </c>
      <c r="B1685" t="s">
        <v>84</v>
      </c>
      <c r="C1685" t="s">
        <v>105</v>
      </c>
      <c r="D1685" t="s">
        <v>17029</v>
      </c>
      <c r="E1685" t="s">
        <v>81</v>
      </c>
      <c r="F1685" t="s">
        <v>4885</v>
      </c>
      <c r="G1685">
        <v>0</v>
      </c>
      <c r="H1685">
        <v>0</v>
      </c>
      <c r="I1685">
        <v>0</v>
      </c>
      <c r="J1685">
        <v>0</v>
      </c>
      <c r="K1685">
        <v>0</v>
      </c>
      <c r="L1685">
        <v>0</v>
      </c>
      <c r="M1685">
        <v>7</v>
      </c>
      <c r="N1685">
        <v>0</v>
      </c>
      <c r="O1685">
        <v>0</v>
      </c>
      <c r="P1685">
        <v>0</v>
      </c>
      <c r="Q1685">
        <v>0</v>
      </c>
    </row>
    <row r="1686" spans="1:17" x14ac:dyDescent="0.2">
      <c r="A1686" t="s">
        <v>18709</v>
      </c>
      <c r="B1686" t="s">
        <v>84</v>
      </c>
      <c r="C1686" t="s">
        <v>105</v>
      </c>
      <c r="D1686" t="s">
        <v>17029</v>
      </c>
      <c r="E1686" t="s">
        <v>81</v>
      </c>
      <c r="F1686" t="s">
        <v>4887</v>
      </c>
      <c r="G1686">
        <v>0</v>
      </c>
      <c r="H1686">
        <v>7</v>
      </c>
      <c r="I1686">
        <v>2</v>
      </c>
      <c r="J1686">
        <v>2</v>
      </c>
      <c r="K1686">
        <v>3</v>
      </c>
      <c r="L1686">
        <v>0</v>
      </c>
      <c r="M1686">
        <v>0</v>
      </c>
      <c r="N1686">
        <v>0</v>
      </c>
      <c r="O1686">
        <v>0</v>
      </c>
      <c r="P1686">
        <v>0</v>
      </c>
      <c r="Q1686">
        <v>0</v>
      </c>
    </row>
    <row r="1687" spans="1:17" x14ac:dyDescent="0.2">
      <c r="A1687" t="s">
        <v>18710</v>
      </c>
      <c r="B1687" t="s">
        <v>84</v>
      </c>
      <c r="C1687" t="s">
        <v>105</v>
      </c>
      <c r="D1687" t="s">
        <v>17029</v>
      </c>
      <c r="E1687" t="s">
        <v>81</v>
      </c>
      <c r="F1687" t="s">
        <v>4889</v>
      </c>
      <c r="G1687">
        <v>0</v>
      </c>
      <c r="H1687">
        <v>0</v>
      </c>
      <c r="I1687">
        <v>0</v>
      </c>
      <c r="J1687">
        <v>0</v>
      </c>
      <c r="K1687">
        <v>0</v>
      </c>
      <c r="L1687">
        <v>0</v>
      </c>
      <c r="M1687">
        <v>7</v>
      </c>
      <c r="N1687">
        <v>0</v>
      </c>
      <c r="O1687">
        <v>0</v>
      </c>
      <c r="P1687">
        <v>0</v>
      </c>
      <c r="Q1687">
        <v>0</v>
      </c>
    </row>
    <row r="1688" spans="1:17" x14ac:dyDescent="0.2">
      <c r="A1688" t="s">
        <v>18711</v>
      </c>
      <c r="B1688" t="s">
        <v>84</v>
      </c>
      <c r="C1688" t="s">
        <v>105</v>
      </c>
      <c r="D1688" t="s">
        <v>17029</v>
      </c>
      <c r="E1688" t="s">
        <v>81</v>
      </c>
      <c r="F1688" t="s">
        <v>4871</v>
      </c>
      <c r="G1688">
        <v>0</v>
      </c>
      <c r="H1688">
        <v>0</v>
      </c>
      <c r="I1688">
        <v>0</v>
      </c>
      <c r="J1688">
        <v>0</v>
      </c>
      <c r="K1688">
        <v>0</v>
      </c>
      <c r="L1688">
        <v>0</v>
      </c>
      <c r="M1688">
        <v>0</v>
      </c>
      <c r="N1688">
        <v>4</v>
      </c>
      <c r="O1688">
        <v>3</v>
      </c>
      <c r="P1688">
        <v>1</v>
      </c>
      <c r="Q1688">
        <v>0</v>
      </c>
    </row>
    <row r="1689" spans="1:17" x14ac:dyDescent="0.2">
      <c r="A1689" t="s">
        <v>18712</v>
      </c>
      <c r="B1689" t="s">
        <v>84</v>
      </c>
      <c r="C1689" t="s">
        <v>105</v>
      </c>
      <c r="D1689" t="s">
        <v>17029</v>
      </c>
      <c r="E1689" t="s">
        <v>81</v>
      </c>
      <c r="F1689" t="s">
        <v>4873</v>
      </c>
      <c r="G1689">
        <v>0</v>
      </c>
      <c r="H1689">
        <v>0</v>
      </c>
      <c r="I1689">
        <v>0</v>
      </c>
      <c r="J1689">
        <v>0</v>
      </c>
      <c r="K1689">
        <v>0</v>
      </c>
      <c r="L1689">
        <v>0</v>
      </c>
      <c r="M1689">
        <v>0</v>
      </c>
      <c r="N1689">
        <v>3</v>
      </c>
      <c r="O1689">
        <v>2</v>
      </c>
      <c r="P1689">
        <v>1</v>
      </c>
      <c r="Q1689">
        <v>0</v>
      </c>
    </row>
    <row r="1690" spans="1:17" x14ac:dyDescent="0.2">
      <c r="A1690" t="s">
        <v>18713</v>
      </c>
      <c r="B1690" t="s">
        <v>84</v>
      </c>
      <c r="C1690" t="s">
        <v>105</v>
      </c>
      <c r="D1690" t="s">
        <v>17029</v>
      </c>
      <c r="E1690" t="s">
        <v>81</v>
      </c>
      <c r="F1690" t="s">
        <v>17019</v>
      </c>
      <c r="G1690">
        <v>7</v>
      </c>
      <c r="H1690">
        <v>0</v>
      </c>
      <c r="I1690">
        <v>0</v>
      </c>
      <c r="J1690">
        <v>0</v>
      </c>
      <c r="K1690">
        <v>0</v>
      </c>
      <c r="L1690">
        <v>0</v>
      </c>
      <c r="M1690">
        <v>0</v>
      </c>
      <c r="N1690">
        <v>0</v>
      </c>
      <c r="O1690">
        <v>0</v>
      </c>
      <c r="P1690">
        <v>0</v>
      </c>
      <c r="Q1690">
        <v>0</v>
      </c>
    </row>
    <row r="1691" spans="1:17" x14ac:dyDescent="0.2">
      <c r="A1691" t="s">
        <v>18714</v>
      </c>
      <c r="B1691" t="s">
        <v>84</v>
      </c>
      <c r="C1691" t="s">
        <v>105</v>
      </c>
      <c r="D1691" t="s">
        <v>17021</v>
      </c>
      <c r="E1691" t="s">
        <v>79</v>
      </c>
      <c r="F1691" t="s">
        <v>17022</v>
      </c>
      <c r="G1691">
        <v>0</v>
      </c>
      <c r="H1691">
        <v>0</v>
      </c>
      <c r="I1691">
        <v>0</v>
      </c>
      <c r="J1691">
        <v>0</v>
      </c>
      <c r="K1691">
        <v>0</v>
      </c>
      <c r="L1691">
        <v>0</v>
      </c>
      <c r="M1691">
        <v>0</v>
      </c>
      <c r="N1691">
        <v>4</v>
      </c>
      <c r="O1691">
        <v>3</v>
      </c>
      <c r="P1691">
        <v>1</v>
      </c>
      <c r="Q1691">
        <v>0</v>
      </c>
    </row>
    <row r="1692" spans="1:17" x14ac:dyDescent="0.2">
      <c r="A1692" t="s">
        <v>18715</v>
      </c>
      <c r="B1692" t="s">
        <v>84</v>
      </c>
      <c r="C1692" t="s">
        <v>105</v>
      </c>
      <c r="D1692" t="s">
        <v>17021</v>
      </c>
      <c r="E1692" t="s">
        <v>79</v>
      </c>
      <c r="F1692" t="s">
        <v>17019</v>
      </c>
      <c r="G1692">
        <v>4</v>
      </c>
      <c r="H1692">
        <v>0</v>
      </c>
      <c r="I1692">
        <v>0</v>
      </c>
      <c r="J1692">
        <v>0</v>
      </c>
      <c r="K1692">
        <v>0</v>
      </c>
      <c r="L1692">
        <v>0</v>
      </c>
      <c r="M1692">
        <v>0</v>
      </c>
      <c r="N1692">
        <v>0</v>
      </c>
      <c r="O1692">
        <v>0</v>
      </c>
      <c r="P1692">
        <v>0</v>
      </c>
      <c r="Q1692">
        <v>0</v>
      </c>
    </row>
    <row r="1693" spans="1:17" x14ac:dyDescent="0.2">
      <c r="A1693" t="s">
        <v>18716</v>
      </c>
      <c r="B1693" t="s">
        <v>84</v>
      </c>
      <c r="C1693" t="s">
        <v>105</v>
      </c>
      <c r="D1693" t="s">
        <v>17021</v>
      </c>
      <c r="E1693" t="s">
        <v>81</v>
      </c>
      <c r="F1693" t="s">
        <v>17022</v>
      </c>
      <c r="G1693">
        <v>0</v>
      </c>
      <c r="H1693">
        <v>0</v>
      </c>
      <c r="I1693">
        <v>0</v>
      </c>
      <c r="J1693">
        <v>0</v>
      </c>
      <c r="K1693">
        <v>0</v>
      </c>
      <c r="L1693">
        <v>0</v>
      </c>
      <c r="M1693">
        <v>0</v>
      </c>
      <c r="N1693">
        <v>5</v>
      </c>
      <c r="O1693">
        <v>4</v>
      </c>
      <c r="P1693">
        <v>1</v>
      </c>
      <c r="Q1693">
        <v>0</v>
      </c>
    </row>
    <row r="1694" spans="1:17" x14ac:dyDescent="0.2">
      <c r="A1694" t="s">
        <v>18717</v>
      </c>
      <c r="B1694" t="s">
        <v>84</v>
      </c>
      <c r="C1694" t="s">
        <v>105</v>
      </c>
      <c r="D1694" t="s">
        <v>17021</v>
      </c>
      <c r="E1694" t="s">
        <v>81</v>
      </c>
      <c r="F1694" t="s">
        <v>17019</v>
      </c>
      <c r="G1694">
        <v>5</v>
      </c>
      <c r="H1694">
        <v>0</v>
      </c>
      <c r="I1694">
        <v>0</v>
      </c>
      <c r="J1694">
        <v>0</v>
      </c>
      <c r="K1694">
        <v>0</v>
      </c>
      <c r="L1694">
        <v>0</v>
      </c>
      <c r="M1694">
        <v>0</v>
      </c>
      <c r="N1694">
        <v>0</v>
      </c>
      <c r="O1694">
        <v>0</v>
      </c>
      <c r="P1694">
        <v>0</v>
      </c>
      <c r="Q1694">
        <v>0</v>
      </c>
    </row>
    <row r="1695" spans="1:17" x14ac:dyDescent="0.2">
      <c r="A1695" t="s">
        <v>18718</v>
      </c>
      <c r="B1695" t="s">
        <v>84</v>
      </c>
      <c r="C1695" t="s">
        <v>105</v>
      </c>
      <c r="D1695" t="s">
        <v>17025</v>
      </c>
      <c r="E1695" t="s">
        <v>79</v>
      </c>
      <c r="F1695" t="s">
        <v>17019</v>
      </c>
      <c r="G1695">
        <v>3</v>
      </c>
      <c r="H1695">
        <v>0</v>
      </c>
      <c r="I1695">
        <v>0</v>
      </c>
      <c r="J1695">
        <v>0</v>
      </c>
      <c r="K1695">
        <v>0</v>
      </c>
      <c r="L1695">
        <v>0</v>
      </c>
      <c r="M1695">
        <v>0</v>
      </c>
      <c r="N1695">
        <v>0</v>
      </c>
      <c r="O1695">
        <v>0</v>
      </c>
      <c r="P1695">
        <v>0</v>
      </c>
      <c r="Q1695">
        <v>0</v>
      </c>
    </row>
    <row r="1696" spans="1:17" x14ac:dyDescent="0.2">
      <c r="A1696" t="s">
        <v>18719</v>
      </c>
      <c r="B1696" t="s">
        <v>84</v>
      </c>
      <c r="C1696" t="s">
        <v>105</v>
      </c>
      <c r="D1696" t="s">
        <v>17025</v>
      </c>
      <c r="E1696" t="s">
        <v>81</v>
      </c>
      <c r="F1696" t="s">
        <v>17019</v>
      </c>
      <c r="G1696">
        <v>1</v>
      </c>
      <c r="H1696">
        <v>0</v>
      </c>
      <c r="I1696">
        <v>0</v>
      </c>
      <c r="J1696">
        <v>0</v>
      </c>
      <c r="K1696">
        <v>0</v>
      </c>
      <c r="L1696">
        <v>0</v>
      </c>
      <c r="M1696">
        <v>0</v>
      </c>
      <c r="N1696">
        <v>0</v>
      </c>
      <c r="O1696">
        <v>0</v>
      </c>
      <c r="P1696">
        <v>0</v>
      </c>
      <c r="Q1696">
        <v>0</v>
      </c>
    </row>
    <row r="1697" spans="1:17" x14ac:dyDescent="0.2">
      <c r="A1697" t="s">
        <v>18720</v>
      </c>
      <c r="B1697" t="s">
        <v>84</v>
      </c>
      <c r="C1697" t="s">
        <v>106</v>
      </c>
      <c r="D1697" t="s">
        <v>17027</v>
      </c>
      <c r="E1697" t="s">
        <v>81</v>
      </c>
      <c r="F1697" t="s">
        <v>17019</v>
      </c>
      <c r="G1697">
        <v>2</v>
      </c>
      <c r="H1697">
        <v>0</v>
      </c>
      <c r="I1697">
        <v>0</v>
      </c>
      <c r="J1697">
        <v>0</v>
      </c>
      <c r="K1697">
        <v>0</v>
      </c>
      <c r="L1697">
        <v>0</v>
      </c>
      <c r="M1697">
        <v>0</v>
      </c>
      <c r="N1697">
        <v>0</v>
      </c>
      <c r="O1697">
        <v>0</v>
      </c>
      <c r="P1697">
        <v>0</v>
      </c>
      <c r="Q1697">
        <v>0</v>
      </c>
    </row>
    <row r="1698" spans="1:17" x14ac:dyDescent="0.2">
      <c r="A1698" t="s">
        <v>18721</v>
      </c>
      <c r="B1698" t="s">
        <v>84</v>
      </c>
      <c r="C1698" t="s">
        <v>106</v>
      </c>
      <c r="D1698" t="s">
        <v>17029</v>
      </c>
      <c r="E1698" t="s">
        <v>79</v>
      </c>
      <c r="F1698" t="s">
        <v>4875</v>
      </c>
      <c r="G1698">
        <v>0</v>
      </c>
      <c r="H1698">
        <v>41</v>
      </c>
      <c r="I1698">
        <v>8</v>
      </c>
      <c r="J1698">
        <v>26</v>
      </c>
      <c r="K1698">
        <v>3</v>
      </c>
      <c r="L1698">
        <v>4</v>
      </c>
      <c r="M1698">
        <v>0</v>
      </c>
      <c r="N1698">
        <v>0</v>
      </c>
      <c r="O1698">
        <v>0</v>
      </c>
      <c r="P1698">
        <v>0</v>
      </c>
      <c r="Q1698">
        <v>0</v>
      </c>
    </row>
    <row r="1699" spans="1:17" x14ac:dyDescent="0.2">
      <c r="A1699" t="s">
        <v>18722</v>
      </c>
      <c r="B1699" t="s">
        <v>84</v>
      </c>
      <c r="C1699" t="s">
        <v>106</v>
      </c>
      <c r="D1699" t="s">
        <v>17029</v>
      </c>
      <c r="E1699" t="s">
        <v>79</v>
      </c>
      <c r="F1699" t="s">
        <v>4877</v>
      </c>
      <c r="G1699">
        <v>0</v>
      </c>
      <c r="H1699">
        <v>41</v>
      </c>
      <c r="I1699">
        <v>7</v>
      </c>
      <c r="J1699">
        <v>26</v>
      </c>
      <c r="K1699">
        <v>3</v>
      </c>
      <c r="L1699">
        <v>5</v>
      </c>
      <c r="M1699">
        <v>0</v>
      </c>
      <c r="N1699">
        <v>0</v>
      </c>
      <c r="O1699">
        <v>0</v>
      </c>
      <c r="P1699">
        <v>0</v>
      </c>
      <c r="Q1699">
        <v>0</v>
      </c>
    </row>
    <row r="1700" spans="1:17" x14ac:dyDescent="0.2">
      <c r="A1700" t="s">
        <v>18723</v>
      </c>
      <c r="B1700" t="s">
        <v>84</v>
      </c>
      <c r="C1700" t="s">
        <v>106</v>
      </c>
      <c r="D1700" t="s">
        <v>17029</v>
      </c>
      <c r="E1700" t="s">
        <v>79</v>
      </c>
      <c r="F1700" t="s">
        <v>4879</v>
      </c>
      <c r="G1700">
        <v>0</v>
      </c>
      <c r="H1700">
        <v>0</v>
      </c>
      <c r="I1700">
        <v>0</v>
      </c>
      <c r="J1700">
        <v>0</v>
      </c>
      <c r="K1700">
        <v>0</v>
      </c>
      <c r="L1700">
        <v>0</v>
      </c>
      <c r="M1700">
        <v>41</v>
      </c>
      <c r="N1700">
        <v>0</v>
      </c>
      <c r="O1700">
        <v>0</v>
      </c>
      <c r="P1700">
        <v>0</v>
      </c>
      <c r="Q1700">
        <v>0</v>
      </c>
    </row>
    <row r="1701" spans="1:17" x14ac:dyDescent="0.2">
      <c r="A1701" t="s">
        <v>18724</v>
      </c>
      <c r="B1701" t="s">
        <v>84</v>
      </c>
      <c r="C1701" t="s">
        <v>106</v>
      </c>
      <c r="D1701" t="s">
        <v>17029</v>
      </c>
      <c r="E1701" t="s">
        <v>79</v>
      </c>
      <c r="F1701" t="s">
        <v>4881</v>
      </c>
      <c r="G1701">
        <v>0</v>
      </c>
      <c r="H1701">
        <v>41</v>
      </c>
      <c r="I1701">
        <v>7</v>
      </c>
      <c r="J1701">
        <v>26</v>
      </c>
      <c r="K1701">
        <v>3</v>
      </c>
      <c r="L1701">
        <v>5</v>
      </c>
      <c r="M1701">
        <v>0</v>
      </c>
      <c r="N1701">
        <v>0</v>
      </c>
      <c r="O1701">
        <v>0</v>
      </c>
      <c r="P1701">
        <v>0</v>
      </c>
      <c r="Q1701">
        <v>0</v>
      </c>
    </row>
    <row r="1702" spans="1:17" x14ac:dyDescent="0.2">
      <c r="A1702" t="s">
        <v>18725</v>
      </c>
      <c r="B1702" t="s">
        <v>84</v>
      </c>
      <c r="C1702" t="s">
        <v>106</v>
      </c>
      <c r="D1702" t="s">
        <v>17029</v>
      </c>
      <c r="E1702" t="s">
        <v>79</v>
      </c>
      <c r="F1702" t="s">
        <v>4883</v>
      </c>
      <c r="G1702">
        <v>0</v>
      </c>
      <c r="H1702">
        <v>41</v>
      </c>
      <c r="I1702">
        <v>7</v>
      </c>
      <c r="J1702">
        <v>26</v>
      </c>
      <c r="K1702">
        <v>3</v>
      </c>
      <c r="L1702">
        <v>5</v>
      </c>
      <c r="M1702">
        <v>0</v>
      </c>
      <c r="N1702">
        <v>0</v>
      </c>
      <c r="O1702">
        <v>0</v>
      </c>
      <c r="P1702">
        <v>0</v>
      </c>
      <c r="Q1702">
        <v>0</v>
      </c>
    </row>
    <row r="1703" spans="1:17" x14ac:dyDescent="0.2">
      <c r="A1703" t="s">
        <v>18726</v>
      </c>
      <c r="B1703" t="s">
        <v>84</v>
      </c>
      <c r="C1703" t="s">
        <v>106</v>
      </c>
      <c r="D1703" t="s">
        <v>17029</v>
      </c>
      <c r="E1703" t="s">
        <v>79</v>
      </c>
      <c r="F1703" t="s">
        <v>4885</v>
      </c>
      <c r="G1703">
        <v>0</v>
      </c>
      <c r="H1703">
        <v>0</v>
      </c>
      <c r="I1703">
        <v>0</v>
      </c>
      <c r="J1703">
        <v>0</v>
      </c>
      <c r="K1703">
        <v>0</v>
      </c>
      <c r="L1703">
        <v>0</v>
      </c>
      <c r="M1703">
        <v>41</v>
      </c>
      <c r="N1703">
        <v>0</v>
      </c>
      <c r="O1703">
        <v>0</v>
      </c>
      <c r="P1703">
        <v>0</v>
      </c>
      <c r="Q1703">
        <v>0</v>
      </c>
    </row>
    <row r="1704" spans="1:17" x14ac:dyDescent="0.2">
      <c r="A1704" t="s">
        <v>18727</v>
      </c>
      <c r="B1704" t="s">
        <v>84</v>
      </c>
      <c r="C1704" t="s">
        <v>106</v>
      </c>
      <c r="D1704" t="s">
        <v>17029</v>
      </c>
      <c r="E1704" t="s">
        <v>79</v>
      </c>
      <c r="F1704" t="s">
        <v>4887</v>
      </c>
      <c r="G1704">
        <v>0</v>
      </c>
      <c r="H1704">
        <v>41</v>
      </c>
      <c r="I1704">
        <v>7</v>
      </c>
      <c r="J1704">
        <v>27</v>
      </c>
      <c r="K1704">
        <v>3</v>
      </c>
      <c r="L1704">
        <v>4</v>
      </c>
      <c r="M1704">
        <v>0</v>
      </c>
      <c r="N1704">
        <v>0</v>
      </c>
      <c r="O1704">
        <v>0</v>
      </c>
      <c r="P1704">
        <v>0</v>
      </c>
      <c r="Q1704">
        <v>0</v>
      </c>
    </row>
    <row r="1705" spans="1:17" x14ac:dyDescent="0.2">
      <c r="A1705" t="s">
        <v>18728</v>
      </c>
      <c r="B1705" t="s">
        <v>84</v>
      </c>
      <c r="C1705" t="s">
        <v>106</v>
      </c>
      <c r="D1705" t="s">
        <v>17029</v>
      </c>
      <c r="E1705" t="s">
        <v>79</v>
      </c>
      <c r="F1705" t="s">
        <v>4889</v>
      </c>
      <c r="G1705">
        <v>0</v>
      </c>
      <c r="H1705">
        <v>0</v>
      </c>
      <c r="I1705">
        <v>0</v>
      </c>
      <c r="J1705">
        <v>0</v>
      </c>
      <c r="K1705">
        <v>0</v>
      </c>
      <c r="L1705">
        <v>0</v>
      </c>
      <c r="M1705">
        <v>41</v>
      </c>
      <c r="N1705">
        <v>0</v>
      </c>
      <c r="O1705">
        <v>0</v>
      </c>
      <c r="P1705">
        <v>0</v>
      </c>
      <c r="Q1705">
        <v>0</v>
      </c>
    </row>
    <row r="1706" spans="1:17" x14ac:dyDescent="0.2">
      <c r="A1706" t="s">
        <v>18729</v>
      </c>
      <c r="B1706" t="s">
        <v>84</v>
      </c>
      <c r="C1706" t="s">
        <v>106</v>
      </c>
      <c r="D1706" t="s">
        <v>17029</v>
      </c>
      <c r="E1706" t="s">
        <v>79</v>
      </c>
      <c r="F1706" t="s">
        <v>4871</v>
      </c>
      <c r="G1706">
        <v>0</v>
      </c>
      <c r="H1706">
        <v>0</v>
      </c>
      <c r="I1706">
        <v>0</v>
      </c>
      <c r="J1706">
        <v>0</v>
      </c>
      <c r="K1706">
        <v>0</v>
      </c>
      <c r="L1706">
        <v>0</v>
      </c>
      <c r="M1706">
        <v>0</v>
      </c>
      <c r="N1706">
        <v>31</v>
      </c>
      <c r="O1706">
        <v>26</v>
      </c>
      <c r="P1706">
        <v>3</v>
      </c>
      <c r="Q1706">
        <v>2</v>
      </c>
    </row>
    <row r="1707" spans="1:17" x14ac:dyDescent="0.2">
      <c r="A1707" t="s">
        <v>18730</v>
      </c>
      <c r="B1707" t="s">
        <v>84</v>
      </c>
      <c r="C1707" t="s">
        <v>106</v>
      </c>
      <c r="D1707" t="s">
        <v>17029</v>
      </c>
      <c r="E1707" t="s">
        <v>79</v>
      </c>
      <c r="F1707" t="s">
        <v>4873</v>
      </c>
      <c r="G1707">
        <v>0</v>
      </c>
      <c r="H1707">
        <v>0</v>
      </c>
      <c r="I1707">
        <v>0</v>
      </c>
      <c r="J1707">
        <v>0</v>
      </c>
      <c r="K1707">
        <v>0</v>
      </c>
      <c r="L1707">
        <v>0</v>
      </c>
      <c r="M1707">
        <v>0</v>
      </c>
      <c r="N1707">
        <v>21</v>
      </c>
      <c r="O1707">
        <v>18</v>
      </c>
      <c r="P1707">
        <v>1</v>
      </c>
      <c r="Q1707">
        <v>2</v>
      </c>
    </row>
    <row r="1708" spans="1:17" x14ac:dyDescent="0.2">
      <c r="A1708" t="s">
        <v>18731</v>
      </c>
      <c r="B1708" t="s">
        <v>84</v>
      </c>
      <c r="C1708" t="s">
        <v>106</v>
      </c>
      <c r="D1708" t="s">
        <v>17029</v>
      </c>
      <c r="E1708" t="s">
        <v>79</v>
      </c>
      <c r="F1708" t="s">
        <v>17019</v>
      </c>
      <c r="G1708">
        <v>41</v>
      </c>
      <c r="H1708">
        <v>0</v>
      </c>
      <c r="I1708">
        <v>0</v>
      </c>
      <c r="J1708">
        <v>0</v>
      </c>
      <c r="K1708">
        <v>0</v>
      </c>
      <c r="L1708">
        <v>0</v>
      </c>
      <c r="M1708">
        <v>0</v>
      </c>
      <c r="N1708">
        <v>0</v>
      </c>
      <c r="O1708">
        <v>0</v>
      </c>
      <c r="P1708">
        <v>0</v>
      </c>
      <c r="Q1708">
        <v>0</v>
      </c>
    </row>
    <row r="1709" spans="1:17" x14ac:dyDescent="0.2">
      <c r="A1709" t="s">
        <v>18732</v>
      </c>
      <c r="B1709" t="s">
        <v>84</v>
      </c>
      <c r="C1709" t="s">
        <v>106</v>
      </c>
      <c r="D1709" t="s">
        <v>17029</v>
      </c>
      <c r="E1709" t="s">
        <v>81</v>
      </c>
      <c r="F1709" t="s">
        <v>4875</v>
      </c>
      <c r="G1709">
        <v>0</v>
      </c>
      <c r="H1709">
        <v>23</v>
      </c>
      <c r="I1709">
        <v>1</v>
      </c>
      <c r="J1709">
        <v>14</v>
      </c>
      <c r="K1709">
        <v>5</v>
      </c>
      <c r="L1709">
        <v>3</v>
      </c>
      <c r="M1709">
        <v>0</v>
      </c>
      <c r="N1709">
        <v>0</v>
      </c>
      <c r="O1709">
        <v>0</v>
      </c>
      <c r="P1709">
        <v>0</v>
      </c>
      <c r="Q1709">
        <v>0</v>
      </c>
    </row>
    <row r="1710" spans="1:17" x14ac:dyDescent="0.2">
      <c r="A1710" t="s">
        <v>18733</v>
      </c>
      <c r="B1710" t="s">
        <v>84</v>
      </c>
      <c r="C1710" t="s">
        <v>106</v>
      </c>
      <c r="D1710" t="s">
        <v>17029</v>
      </c>
      <c r="E1710" t="s">
        <v>81</v>
      </c>
      <c r="F1710" t="s">
        <v>4877</v>
      </c>
      <c r="G1710">
        <v>0</v>
      </c>
      <c r="H1710">
        <v>23</v>
      </c>
      <c r="I1710">
        <v>1</v>
      </c>
      <c r="J1710">
        <v>11</v>
      </c>
      <c r="K1710">
        <v>6</v>
      </c>
      <c r="L1710">
        <v>5</v>
      </c>
      <c r="M1710">
        <v>0</v>
      </c>
      <c r="N1710">
        <v>0</v>
      </c>
      <c r="O1710">
        <v>0</v>
      </c>
      <c r="P1710">
        <v>0</v>
      </c>
      <c r="Q1710">
        <v>0</v>
      </c>
    </row>
    <row r="1711" spans="1:17" x14ac:dyDescent="0.2">
      <c r="A1711" t="s">
        <v>18734</v>
      </c>
      <c r="B1711" t="s">
        <v>84</v>
      </c>
      <c r="C1711" t="s">
        <v>106</v>
      </c>
      <c r="D1711" t="s">
        <v>17029</v>
      </c>
      <c r="E1711" t="s">
        <v>81</v>
      </c>
      <c r="F1711" t="s">
        <v>4879</v>
      </c>
      <c r="G1711">
        <v>0</v>
      </c>
      <c r="H1711">
        <v>0</v>
      </c>
      <c r="I1711">
        <v>0</v>
      </c>
      <c r="J1711">
        <v>0</v>
      </c>
      <c r="K1711">
        <v>0</v>
      </c>
      <c r="L1711">
        <v>0</v>
      </c>
      <c r="M1711">
        <v>23</v>
      </c>
      <c r="N1711">
        <v>0</v>
      </c>
      <c r="O1711">
        <v>0</v>
      </c>
      <c r="P1711">
        <v>0</v>
      </c>
      <c r="Q1711">
        <v>0</v>
      </c>
    </row>
    <row r="1712" spans="1:17" x14ac:dyDescent="0.2">
      <c r="A1712" t="s">
        <v>18735</v>
      </c>
      <c r="B1712" t="s">
        <v>84</v>
      </c>
      <c r="C1712" t="s">
        <v>106</v>
      </c>
      <c r="D1712" t="s">
        <v>17029</v>
      </c>
      <c r="E1712" t="s">
        <v>81</v>
      </c>
      <c r="F1712" t="s">
        <v>4881</v>
      </c>
      <c r="G1712">
        <v>0</v>
      </c>
      <c r="H1712">
        <v>23</v>
      </c>
      <c r="I1712">
        <v>1</v>
      </c>
      <c r="J1712">
        <v>11</v>
      </c>
      <c r="K1712">
        <v>6</v>
      </c>
      <c r="L1712">
        <v>5</v>
      </c>
      <c r="M1712">
        <v>0</v>
      </c>
      <c r="N1712">
        <v>0</v>
      </c>
      <c r="O1712">
        <v>0</v>
      </c>
      <c r="P1712">
        <v>0</v>
      </c>
      <c r="Q1712">
        <v>0</v>
      </c>
    </row>
    <row r="1713" spans="1:17" x14ac:dyDescent="0.2">
      <c r="A1713" t="s">
        <v>18736</v>
      </c>
      <c r="B1713" t="s">
        <v>84</v>
      </c>
      <c r="C1713" t="s">
        <v>106</v>
      </c>
      <c r="D1713" t="s">
        <v>17029</v>
      </c>
      <c r="E1713" t="s">
        <v>81</v>
      </c>
      <c r="F1713" t="s">
        <v>4883</v>
      </c>
      <c r="G1713">
        <v>0</v>
      </c>
      <c r="H1713">
        <v>23</v>
      </c>
      <c r="I1713">
        <v>1</v>
      </c>
      <c r="J1713">
        <v>13</v>
      </c>
      <c r="K1713">
        <v>4</v>
      </c>
      <c r="L1713">
        <v>5</v>
      </c>
      <c r="M1713">
        <v>0</v>
      </c>
      <c r="N1713">
        <v>0</v>
      </c>
      <c r="O1713">
        <v>0</v>
      </c>
      <c r="P1713">
        <v>0</v>
      </c>
      <c r="Q1713">
        <v>0</v>
      </c>
    </row>
    <row r="1714" spans="1:17" x14ac:dyDescent="0.2">
      <c r="A1714" t="s">
        <v>18737</v>
      </c>
      <c r="B1714" t="s">
        <v>84</v>
      </c>
      <c r="C1714" t="s">
        <v>106</v>
      </c>
      <c r="D1714" t="s">
        <v>17029</v>
      </c>
      <c r="E1714" t="s">
        <v>81</v>
      </c>
      <c r="F1714" t="s">
        <v>4885</v>
      </c>
      <c r="G1714">
        <v>0</v>
      </c>
      <c r="H1714">
        <v>0</v>
      </c>
      <c r="I1714">
        <v>0</v>
      </c>
      <c r="J1714">
        <v>0</v>
      </c>
      <c r="K1714">
        <v>0</v>
      </c>
      <c r="L1714">
        <v>0</v>
      </c>
      <c r="M1714">
        <v>23</v>
      </c>
      <c r="N1714">
        <v>0</v>
      </c>
      <c r="O1714">
        <v>0</v>
      </c>
      <c r="P1714">
        <v>0</v>
      </c>
      <c r="Q1714">
        <v>0</v>
      </c>
    </row>
    <row r="1715" spans="1:17" x14ac:dyDescent="0.2">
      <c r="A1715" t="s">
        <v>18738</v>
      </c>
      <c r="B1715" t="s">
        <v>84</v>
      </c>
      <c r="C1715" t="s">
        <v>106</v>
      </c>
      <c r="D1715" t="s">
        <v>17029</v>
      </c>
      <c r="E1715" t="s">
        <v>81</v>
      </c>
      <c r="F1715" t="s">
        <v>4887</v>
      </c>
      <c r="G1715">
        <v>0</v>
      </c>
      <c r="H1715">
        <v>23</v>
      </c>
      <c r="I1715">
        <v>1</v>
      </c>
      <c r="J1715">
        <v>12</v>
      </c>
      <c r="K1715">
        <v>6</v>
      </c>
      <c r="L1715">
        <v>4</v>
      </c>
      <c r="M1715">
        <v>0</v>
      </c>
      <c r="N1715">
        <v>0</v>
      </c>
      <c r="O1715">
        <v>0</v>
      </c>
      <c r="P1715">
        <v>0</v>
      </c>
      <c r="Q1715">
        <v>0</v>
      </c>
    </row>
    <row r="1716" spans="1:17" x14ac:dyDescent="0.2">
      <c r="A1716" t="s">
        <v>18739</v>
      </c>
      <c r="B1716" t="s">
        <v>84</v>
      </c>
      <c r="C1716" t="s">
        <v>106</v>
      </c>
      <c r="D1716" t="s">
        <v>17029</v>
      </c>
      <c r="E1716" t="s">
        <v>81</v>
      </c>
      <c r="F1716" t="s">
        <v>4889</v>
      </c>
      <c r="G1716">
        <v>0</v>
      </c>
      <c r="H1716">
        <v>0</v>
      </c>
      <c r="I1716">
        <v>0</v>
      </c>
      <c r="J1716">
        <v>0</v>
      </c>
      <c r="K1716">
        <v>0</v>
      </c>
      <c r="L1716">
        <v>0</v>
      </c>
      <c r="M1716">
        <v>23</v>
      </c>
      <c r="N1716">
        <v>0</v>
      </c>
      <c r="O1716">
        <v>0</v>
      </c>
      <c r="P1716">
        <v>0</v>
      </c>
      <c r="Q1716">
        <v>0</v>
      </c>
    </row>
    <row r="1717" spans="1:17" x14ac:dyDescent="0.2">
      <c r="A1717" t="s">
        <v>18740</v>
      </c>
      <c r="B1717" t="s">
        <v>84</v>
      </c>
      <c r="C1717" t="s">
        <v>106</v>
      </c>
      <c r="D1717" t="s">
        <v>17029</v>
      </c>
      <c r="E1717" t="s">
        <v>81</v>
      </c>
      <c r="F1717" t="s">
        <v>4871</v>
      </c>
      <c r="G1717">
        <v>0</v>
      </c>
      <c r="H1717">
        <v>0</v>
      </c>
      <c r="I1717">
        <v>0</v>
      </c>
      <c r="J1717">
        <v>0</v>
      </c>
      <c r="K1717">
        <v>0</v>
      </c>
      <c r="L1717">
        <v>0</v>
      </c>
      <c r="M1717">
        <v>0</v>
      </c>
      <c r="N1717">
        <v>17</v>
      </c>
      <c r="O1717">
        <v>13</v>
      </c>
      <c r="P1717">
        <v>2</v>
      </c>
      <c r="Q1717">
        <v>2</v>
      </c>
    </row>
    <row r="1718" spans="1:17" x14ac:dyDescent="0.2">
      <c r="A1718" t="s">
        <v>18741</v>
      </c>
      <c r="B1718" t="s">
        <v>84</v>
      </c>
      <c r="C1718" t="s">
        <v>106</v>
      </c>
      <c r="D1718" t="s">
        <v>17029</v>
      </c>
      <c r="E1718" t="s">
        <v>81</v>
      </c>
      <c r="F1718" t="s">
        <v>4873</v>
      </c>
      <c r="G1718">
        <v>0</v>
      </c>
      <c r="H1718">
        <v>0</v>
      </c>
      <c r="I1718">
        <v>0</v>
      </c>
      <c r="J1718">
        <v>0</v>
      </c>
      <c r="K1718">
        <v>0</v>
      </c>
      <c r="L1718">
        <v>0</v>
      </c>
      <c r="M1718">
        <v>0</v>
      </c>
      <c r="N1718">
        <v>13</v>
      </c>
      <c r="O1718">
        <v>11</v>
      </c>
      <c r="P1718">
        <v>1</v>
      </c>
      <c r="Q1718">
        <v>1</v>
      </c>
    </row>
    <row r="1719" spans="1:17" x14ac:dyDescent="0.2">
      <c r="A1719" t="s">
        <v>18742</v>
      </c>
      <c r="B1719" t="s">
        <v>84</v>
      </c>
      <c r="C1719" t="s">
        <v>106</v>
      </c>
      <c r="D1719" t="s">
        <v>17029</v>
      </c>
      <c r="E1719" t="s">
        <v>81</v>
      </c>
      <c r="F1719" t="s">
        <v>17019</v>
      </c>
      <c r="G1719">
        <v>23</v>
      </c>
      <c r="H1719">
        <v>0</v>
      </c>
      <c r="I1719">
        <v>0</v>
      </c>
      <c r="J1719">
        <v>0</v>
      </c>
      <c r="K1719">
        <v>0</v>
      </c>
      <c r="L1719">
        <v>0</v>
      </c>
      <c r="M1719">
        <v>0</v>
      </c>
      <c r="N1719">
        <v>0</v>
      </c>
      <c r="O1719">
        <v>0</v>
      </c>
      <c r="P1719">
        <v>0</v>
      </c>
      <c r="Q1719">
        <v>0</v>
      </c>
    </row>
    <row r="1720" spans="1:17" x14ac:dyDescent="0.2">
      <c r="A1720" t="s">
        <v>18743</v>
      </c>
      <c r="B1720" t="s">
        <v>84</v>
      </c>
      <c r="C1720" t="s">
        <v>106</v>
      </c>
      <c r="D1720" t="s">
        <v>17021</v>
      </c>
      <c r="E1720" t="s">
        <v>79</v>
      </c>
      <c r="F1720" t="s">
        <v>17022</v>
      </c>
      <c r="G1720">
        <v>0</v>
      </c>
      <c r="H1720">
        <v>0</v>
      </c>
      <c r="I1720">
        <v>0</v>
      </c>
      <c r="J1720">
        <v>0</v>
      </c>
      <c r="K1720">
        <v>0</v>
      </c>
      <c r="L1720">
        <v>0</v>
      </c>
      <c r="M1720">
        <v>0</v>
      </c>
      <c r="N1720">
        <v>8</v>
      </c>
      <c r="O1720">
        <v>5</v>
      </c>
      <c r="P1720">
        <v>3</v>
      </c>
      <c r="Q1720">
        <v>0</v>
      </c>
    </row>
    <row r="1721" spans="1:17" x14ac:dyDescent="0.2">
      <c r="A1721" t="s">
        <v>18744</v>
      </c>
      <c r="B1721" t="s">
        <v>84</v>
      </c>
      <c r="C1721" t="s">
        <v>106</v>
      </c>
      <c r="D1721" t="s">
        <v>17021</v>
      </c>
      <c r="E1721" t="s">
        <v>79</v>
      </c>
      <c r="F1721" t="s">
        <v>17019</v>
      </c>
      <c r="G1721">
        <v>8</v>
      </c>
      <c r="H1721">
        <v>0</v>
      </c>
      <c r="I1721">
        <v>0</v>
      </c>
      <c r="J1721">
        <v>0</v>
      </c>
      <c r="K1721">
        <v>0</v>
      </c>
      <c r="L1721">
        <v>0</v>
      </c>
      <c r="M1721">
        <v>0</v>
      </c>
      <c r="N1721">
        <v>0</v>
      </c>
      <c r="O1721">
        <v>0</v>
      </c>
      <c r="P1721">
        <v>0</v>
      </c>
      <c r="Q1721">
        <v>0</v>
      </c>
    </row>
    <row r="1722" spans="1:17" x14ac:dyDescent="0.2">
      <c r="A1722" t="s">
        <v>18745</v>
      </c>
      <c r="B1722" t="s">
        <v>84</v>
      </c>
      <c r="C1722" t="s">
        <v>106</v>
      </c>
      <c r="D1722" t="s">
        <v>17021</v>
      </c>
      <c r="E1722" t="s">
        <v>81</v>
      </c>
      <c r="F1722" t="s">
        <v>17022</v>
      </c>
      <c r="G1722">
        <v>0</v>
      </c>
      <c r="H1722">
        <v>0</v>
      </c>
      <c r="I1722">
        <v>0</v>
      </c>
      <c r="J1722">
        <v>0</v>
      </c>
      <c r="K1722">
        <v>0</v>
      </c>
      <c r="L1722">
        <v>0</v>
      </c>
      <c r="M1722">
        <v>0</v>
      </c>
      <c r="N1722">
        <v>5</v>
      </c>
      <c r="O1722">
        <v>5</v>
      </c>
      <c r="P1722">
        <v>0</v>
      </c>
      <c r="Q1722">
        <v>0</v>
      </c>
    </row>
    <row r="1723" spans="1:17" x14ac:dyDescent="0.2">
      <c r="A1723" t="s">
        <v>18746</v>
      </c>
      <c r="B1723" t="s">
        <v>84</v>
      </c>
      <c r="C1723" t="s">
        <v>106</v>
      </c>
      <c r="D1723" t="s">
        <v>17021</v>
      </c>
      <c r="E1723" t="s">
        <v>81</v>
      </c>
      <c r="F1723" t="s">
        <v>17019</v>
      </c>
      <c r="G1723">
        <v>5</v>
      </c>
      <c r="H1723">
        <v>0</v>
      </c>
      <c r="I1723">
        <v>0</v>
      </c>
      <c r="J1723">
        <v>0</v>
      </c>
      <c r="K1723">
        <v>0</v>
      </c>
      <c r="L1723">
        <v>0</v>
      </c>
      <c r="M1723">
        <v>0</v>
      </c>
      <c r="N1723">
        <v>0</v>
      </c>
      <c r="O1723">
        <v>0</v>
      </c>
      <c r="P1723">
        <v>0</v>
      </c>
      <c r="Q1723">
        <v>0</v>
      </c>
    </row>
    <row r="1724" spans="1:17" x14ac:dyDescent="0.2">
      <c r="A1724" t="s">
        <v>18747</v>
      </c>
      <c r="B1724" t="s">
        <v>84</v>
      </c>
      <c r="C1724" t="s">
        <v>106</v>
      </c>
      <c r="D1724" t="s">
        <v>17025</v>
      </c>
      <c r="E1724" t="s">
        <v>79</v>
      </c>
      <c r="F1724" t="s">
        <v>17019</v>
      </c>
      <c r="G1724">
        <v>3</v>
      </c>
      <c r="H1724">
        <v>0</v>
      </c>
      <c r="I1724">
        <v>0</v>
      </c>
      <c r="J1724">
        <v>0</v>
      </c>
      <c r="K1724">
        <v>0</v>
      </c>
      <c r="L1724">
        <v>0</v>
      </c>
      <c r="M1724">
        <v>0</v>
      </c>
      <c r="N1724">
        <v>0</v>
      </c>
      <c r="O1724">
        <v>0</v>
      </c>
      <c r="P1724">
        <v>0</v>
      </c>
      <c r="Q1724">
        <v>0</v>
      </c>
    </row>
    <row r="1725" spans="1:17" x14ac:dyDescent="0.2">
      <c r="A1725" t="s">
        <v>18748</v>
      </c>
      <c r="B1725" t="s">
        <v>84</v>
      </c>
      <c r="C1725" t="s">
        <v>106</v>
      </c>
      <c r="D1725" t="s">
        <v>17025</v>
      </c>
      <c r="E1725" t="s">
        <v>81</v>
      </c>
      <c r="F1725" t="s">
        <v>17019</v>
      </c>
      <c r="G1725">
        <v>1</v>
      </c>
      <c r="H1725">
        <v>0</v>
      </c>
      <c r="I1725">
        <v>0</v>
      </c>
      <c r="J1725">
        <v>0</v>
      </c>
      <c r="K1725">
        <v>0</v>
      </c>
      <c r="L1725">
        <v>0</v>
      </c>
      <c r="M1725">
        <v>0</v>
      </c>
      <c r="N1725">
        <v>0</v>
      </c>
      <c r="O1725">
        <v>0</v>
      </c>
      <c r="P1725">
        <v>0</v>
      </c>
      <c r="Q1725">
        <v>0</v>
      </c>
    </row>
    <row r="1726" spans="1:17" x14ac:dyDescent="0.2">
      <c r="A1726" t="s">
        <v>18749</v>
      </c>
      <c r="B1726" t="s">
        <v>84</v>
      </c>
      <c r="C1726" t="s">
        <v>107</v>
      </c>
      <c r="D1726" t="s">
        <v>17029</v>
      </c>
      <c r="E1726" t="s">
        <v>79</v>
      </c>
      <c r="F1726" t="s">
        <v>4875</v>
      </c>
      <c r="G1726">
        <v>0</v>
      </c>
      <c r="H1726">
        <v>21</v>
      </c>
      <c r="I1726">
        <v>2</v>
      </c>
      <c r="J1726">
        <v>16</v>
      </c>
      <c r="K1726">
        <v>2</v>
      </c>
      <c r="L1726">
        <v>1</v>
      </c>
      <c r="M1726">
        <v>0</v>
      </c>
      <c r="N1726">
        <v>0</v>
      </c>
      <c r="O1726">
        <v>0</v>
      </c>
      <c r="P1726">
        <v>0</v>
      </c>
      <c r="Q1726">
        <v>0</v>
      </c>
    </row>
    <row r="1727" spans="1:17" x14ac:dyDescent="0.2">
      <c r="A1727" t="s">
        <v>18750</v>
      </c>
      <c r="B1727" t="s">
        <v>84</v>
      </c>
      <c r="C1727" t="s">
        <v>107</v>
      </c>
      <c r="D1727" t="s">
        <v>17029</v>
      </c>
      <c r="E1727" t="s">
        <v>79</v>
      </c>
      <c r="F1727" t="s">
        <v>4877</v>
      </c>
      <c r="G1727">
        <v>0</v>
      </c>
      <c r="H1727">
        <v>21</v>
      </c>
      <c r="I1727">
        <v>2</v>
      </c>
      <c r="J1727">
        <v>16</v>
      </c>
      <c r="K1727">
        <v>2</v>
      </c>
      <c r="L1727">
        <v>1</v>
      </c>
      <c r="M1727">
        <v>0</v>
      </c>
      <c r="N1727">
        <v>0</v>
      </c>
      <c r="O1727">
        <v>0</v>
      </c>
      <c r="P1727">
        <v>0</v>
      </c>
      <c r="Q1727">
        <v>0</v>
      </c>
    </row>
    <row r="1728" spans="1:17" x14ac:dyDescent="0.2">
      <c r="A1728" t="s">
        <v>18751</v>
      </c>
      <c r="B1728" t="s">
        <v>84</v>
      </c>
      <c r="C1728" t="s">
        <v>107</v>
      </c>
      <c r="D1728" t="s">
        <v>17029</v>
      </c>
      <c r="E1728" t="s">
        <v>79</v>
      </c>
      <c r="F1728" t="s">
        <v>4879</v>
      </c>
      <c r="G1728">
        <v>0</v>
      </c>
      <c r="H1728">
        <v>0</v>
      </c>
      <c r="I1728">
        <v>0</v>
      </c>
      <c r="J1728">
        <v>0</v>
      </c>
      <c r="K1728">
        <v>0</v>
      </c>
      <c r="L1728">
        <v>0</v>
      </c>
      <c r="M1728">
        <v>21</v>
      </c>
      <c r="N1728">
        <v>0</v>
      </c>
      <c r="O1728">
        <v>0</v>
      </c>
      <c r="P1728">
        <v>0</v>
      </c>
      <c r="Q1728">
        <v>0</v>
      </c>
    </row>
    <row r="1729" spans="1:17" x14ac:dyDescent="0.2">
      <c r="A1729" t="s">
        <v>18752</v>
      </c>
      <c r="B1729" t="s">
        <v>84</v>
      </c>
      <c r="C1729" t="s">
        <v>107</v>
      </c>
      <c r="D1729" t="s">
        <v>17029</v>
      </c>
      <c r="E1729" t="s">
        <v>79</v>
      </c>
      <c r="F1729" t="s">
        <v>4881</v>
      </c>
      <c r="G1729">
        <v>0</v>
      </c>
      <c r="H1729">
        <v>21</v>
      </c>
      <c r="I1729">
        <v>2</v>
      </c>
      <c r="J1729">
        <v>16</v>
      </c>
      <c r="K1729">
        <v>2</v>
      </c>
      <c r="L1729">
        <v>1</v>
      </c>
      <c r="M1729">
        <v>0</v>
      </c>
      <c r="N1729">
        <v>0</v>
      </c>
      <c r="O1729">
        <v>0</v>
      </c>
      <c r="P1729">
        <v>0</v>
      </c>
      <c r="Q1729">
        <v>0</v>
      </c>
    </row>
    <row r="1730" spans="1:17" x14ac:dyDescent="0.2">
      <c r="A1730" t="s">
        <v>18753</v>
      </c>
      <c r="B1730" t="s">
        <v>84</v>
      </c>
      <c r="C1730" t="s">
        <v>107</v>
      </c>
      <c r="D1730" t="s">
        <v>17029</v>
      </c>
      <c r="E1730" t="s">
        <v>79</v>
      </c>
      <c r="F1730" t="s">
        <v>4883</v>
      </c>
      <c r="G1730">
        <v>0</v>
      </c>
      <c r="H1730">
        <v>21</v>
      </c>
      <c r="I1730">
        <v>2</v>
      </c>
      <c r="J1730">
        <v>16</v>
      </c>
      <c r="K1730">
        <v>2</v>
      </c>
      <c r="L1730">
        <v>1</v>
      </c>
      <c r="M1730">
        <v>0</v>
      </c>
      <c r="N1730">
        <v>0</v>
      </c>
      <c r="O1730">
        <v>0</v>
      </c>
      <c r="P1730">
        <v>0</v>
      </c>
      <c r="Q1730">
        <v>0</v>
      </c>
    </row>
    <row r="1731" spans="1:17" x14ac:dyDescent="0.2">
      <c r="A1731" t="s">
        <v>18754</v>
      </c>
      <c r="B1731" t="s">
        <v>84</v>
      </c>
      <c r="C1731" t="s">
        <v>107</v>
      </c>
      <c r="D1731" t="s">
        <v>17029</v>
      </c>
      <c r="E1731" t="s">
        <v>79</v>
      </c>
      <c r="F1731" t="s">
        <v>4885</v>
      </c>
      <c r="G1731">
        <v>0</v>
      </c>
      <c r="H1731">
        <v>0</v>
      </c>
      <c r="I1731">
        <v>0</v>
      </c>
      <c r="J1731">
        <v>0</v>
      </c>
      <c r="K1731">
        <v>0</v>
      </c>
      <c r="L1731">
        <v>0</v>
      </c>
      <c r="M1731">
        <v>21</v>
      </c>
      <c r="N1731">
        <v>0</v>
      </c>
      <c r="O1731">
        <v>0</v>
      </c>
      <c r="P1731">
        <v>0</v>
      </c>
      <c r="Q1731">
        <v>0</v>
      </c>
    </row>
    <row r="1732" spans="1:17" x14ac:dyDescent="0.2">
      <c r="A1732" t="s">
        <v>18755</v>
      </c>
      <c r="B1732" t="s">
        <v>84</v>
      </c>
      <c r="C1732" t="s">
        <v>107</v>
      </c>
      <c r="D1732" t="s">
        <v>17029</v>
      </c>
      <c r="E1732" t="s">
        <v>79</v>
      </c>
      <c r="F1732" t="s">
        <v>4887</v>
      </c>
      <c r="G1732">
        <v>0</v>
      </c>
      <c r="H1732">
        <v>21</v>
      </c>
      <c r="I1732">
        <v>2</v>
      </c>
      <c r="J1732">
        <v>16</v>
      </c>
      <c r="K1732">
        <v>2</v>
      </c>
      <c r="L1732">
        <v>1</v>
      </c>
      <c r="M1732">
        <v>0</v>
      </c>
      <c r="N1732">
        <v>0</v>
      </c>
      <c r="O1732">
        <v>0</v>
      </c>
      <c r="P1732">
        <v>0</v>
      </c>
      <c r="Q1732">
        <v>0</v>
      </c>
    </row>
    <row r="1733" spans="1:17" x14ac:dyDescent="0.2">
      <c r="A1733" t="s">
        <v>18756</v>
      </c>
      <c r="B1733" t="s">
        <v>84</v>
      </c>
      <c r="C1733" t="s">
        <v>107</v>
      </c>
      <c r="D1733" t="s">
        <v>17029</v>
      </c>
      <c r="E1733" t="s">
        <v>79</v>
      </c>
      <c r="F1733" t="s">
        <v>4889</v>
      </c>
      <c r="G1733">
        <v>0</v>
      </c>
      <c r="H1733">
        <v>0</v>
      </c>
      <c r="I1733">
        <v>0</v>
      </c>
      <c r="J1733">
        <v>0</v>
      </c>
      <c r="K1733">
        <v>0</v>
      </c>
      <c r="L1733">
        <v>0</v>
      </c>
      <c r="M1733">
        <v>21</v>
      </c>
      <c r="N1733">
        <v>0</v>
      </c>
      <c r="O1733">
        <v>0</v>
      </c>
      <c r="P1733">
        <v>0</v>
      </c>
      <c r="Q1733">
        <v>0</v>
      </c>
    </row>
    <row r="1734" spans="1:17" x14ac:dyDescent="0.2">
      <c r="A1734" t="s">
        <v>18757</v>
      </c>
      <c r="B1734" t="s">
        <v>84</v>
      </c>
      <c r="C1734" t="s">
        <v>107</v>
      </c>
      <c r="D1734" t="s">
        <v>17029</v>
      </c>
      <c r="E1734" t="s">
        <v>79</v>
      </c>
      <c r="F1734" t="s">
        <v>4871</v>
      </c>
      <c r="G1734">
        <v>0</v>
      </c>
      <c r="H1734">
        <v>0</v>
      </c>
      <c r="I1734">
        <v>0</v>
      </c>
      <c r="J1734">
        <v>0</v>
      </c>
      <c r="K1734">
        <v>0</v>
      </c>
      <c r="L1734">
        <v>0</v>
      </c>
      <c r="M1734">
        <v>0</v>
      </c>
      <c r="N1734">
        <v>18</v>
      </c>
      <c r="O1734">
        <v>17</v>
      </c>
      <c r="P1734">
        <v>1</v>
      </c>
      <c r="Q1734">
        <v>0</v>
      </c>
    </row>
    <row r="1735" spans="1:17" x14ac:dyDescent="0.2">
      <c r="A1735" t="s">
        <v>18758</v>
      </c>
      <c r="B1735" t="s">
        <v>84</v>
      </c>
      <c r="C1735" t="s">
        <v>107</v>
      </c>
      <c r="D1735" t="s">
        <v>17029</v>
      </c>
      <c r="E1735" t="s">
        <v>79</v>
      </c>
      <c r="F1735" t="s">
        <v>4873</v>
      </c>
      <c r="G1735">
        <v>0</v>
      </c>
      <c r="H1735">
        <v>0</v>
      </c>
      <c r="I1735">
        <v>0</v>
      </c>
      <c r="J1735">
        <v>0</v>
      </c>
      <c r="K1735">
        <v>0</v>
      </c>
      <c r="L1735">
        <v>0</v>
      </c>
      <c r="M1735">
        <v>0</v>
      </c>
      <c r="N1735">
        <v>17</v>
      </c>
      <c r="O1735">
        <v>16</v>
      </c>
      <c r="P1735">
        <v>1</v>
      </c>
      <c r="Q1735">
        <v>0</v>
      </c>
    </row>
    <row r="1736" spans="1:17" x14ac:dyDescent="0.2">
      <c r="A1736" t="s">
        <v>18759</v>
      </c>
      <c r="B1736" t="s">
        <v>84</v>
      </c>
      <c r="C1736" t="s">
        <v>107</v>
      </c>
      <c r="D1736" t="s">
        <v>17029</v>
      </c>
      <c r="E1736" t="s">
        <v>79</v>
      </c>
      <c r="F1736" t="s">
        <v>17019</v>
      </c>
      <c r="G1736">
        <v>21</v>
      </c>
      <c r="H1736">
        <v>0</v>
      </c>
      <c r="I1736">
        <v>0</v>
      </c>
      <c r="J1736">
        <v>0</v>
      </c>
      <c r="K1736">
        <v>0</v>
      </c>
      <c r="L1736">
        <v>0</v>
      </c>
      <c r="M1736">
        <v>0</v>
      </c>
      <c r="N1736">
        <v>0</v>
      </c>
      <c r="O1736">
        <v>0</v>
      </c>
      <c r="P1736">
        <v>0</v>
      </c>
      <c r="Q1736">
        <v>0</v>
      </c>
    </row>
    <row r="1737" spans="1:17" x14ac:dyDescent="0.2">
      <c r="A1737" t="s">
        <v>18760</v>
      </c>
      <c r="B1737" t="s">
        <v>84</v>
      </c>
      <c r="C1737" t="s">
        <v>107</v>
      </c>
      <c r="D1737" t="s">
        <v>17029</v>
      </c>
      <c r="E1737" t="s">
        <v>81</v>
      </c>
      <c r="F1737" t="s">
        <v>4875</v>
      </c>
      <c r="G1737">
        <v>0</v>
      </c>
      <c r="H1737">
        <v>20</v>
      </c>
      <c r="I1737">
        <v>3</v>
      </c>
      <c r="J1737">
        <v>15</v>
      </c>
      <c r="K1737">
        <v>1</v>
      </c>
      <c r="L1737">
        <v>1</v>
      </c>
      <c r="M1737">
        <v>0</v>
      </c>
      <c r="N1737">
        <v>0</v>
      </c>
      <c r="O1737">
        <v>0</v>
      </c>
      <c r="P1737">
        <v>0</v>
      </c>
      <c r="Q1737">
        <v>0</v>
      </c>
    </row>
    <row r="1738" spans="1:17" x14ac:dyDescent="0.2">
      <c r="A1738" t="s">
        <v>18761</v>
      </c>
      <c r="B1738" t="s">
        <v>84</v>
      </c>
      <c r="C1738" t="s">
        <v>107</v>
      </c>
      <c r="D1738" t="s">
        <v>17029</v>
      </c>
      <c r="E1738" t="s">
        <v>81</v>
      </c>
      <c r="F1738" t="s">
        <v>4877</v>
      </c>
      <c r="G1738">
        <v>0</v>
      </c>
      <c r="H1738">
        <v>20</v>
      </c>
      <c r="I1738">
        <v>3</v>
      </c>
      <c r="J1738">
        <v>14</v>
      </c>
      <c r="K1738">
        <v>1</v>
      </c>
      <c r="L1738">
        <v>2</v>
      </c>
      <c r="M1738">
        <v>0</v>
      </c>
      <c r="N1738">
        <v>0</v>
      </c>
      <c r="O1738">
        <v>0</v>
      </c>
      <c r="P1738">
        <v>0</v>
      </c>
      <c r="Q1738">
        <v>0</v>
      </c>
    </row>
    <row r="1739" spans="1:17" x14ac:dyDescent="0.2">
      <c r="A1739" t="s">
        <v>18762</v>
      </c>
      <c r="B1739" t="s">
        <v>84</v>
      </c>
      <c r="C1739" t="s">
        <v>107</v>
      </c>
      <c r="D1739" t="s">
        <v>17029</v>
      </c>
      <c r="E1739" t="s">
        <v>81</v>
      </c>
      <c r="F1739" t="s">
        <v>4879</v>
      </c>
      <c r="G1739">
        <v>0</v>
      </c>
      <c r="H1739">
        <v>0</v>
      </c>
      <c r="I1739">
        <v>0</v>
      </c>
      <c r="J1739">
        <v>0</v>
      </c>
      <c r="K1739">
        <v>0</v>
      </c>
      <c r="L1739">
        <v>0</v>
      </c>
      <c r="M1739">
        <v>20</v>
      </c>
      <c r="N1739">
        <v>0</v>
      </c>
      <c r="O1739">
        <v>0</v>
      </c>
      <c r="P1739">
        <v>0</v>
      </c>
      <c r="Q1739">
        <v>0</v>
      </c>
    </row>
    <row r="1740" spans="1:17" x14ac:dyDescent="0.2">
      <c r="A1740" t="s">
        <v>18763</v>
      </c>
      <c r="B1740" t="s">
        <v>84</v>
      </c>
      <c r="C1740" t="s">
        <v>107</v>
      </c>
      <c r="D1740" t="s">
        <v>17029</v>
      </c>
      <c r="E1740" t="s">
        <v>81</v>
      </c>
      <c r="F1740" t="s">
        <v>4881</v>
      </c>
      <c r="G1740">
        <v>0</v>
      </c>
      <c r="H1740">
        <v>20</v>
      </c>
      <c r="I1740">
        <v>3</v>
      </c>
      <c r="J1740">
        <v>14</v>
      </c>
      <c r="K1740">
        <v>1</v>
      </c>
      <c r="L1740">
        <v>2</v>
      </c>
      <c r="M1740">
        <v>0</v>
      </c>
      <c r="N1740">
        <v>0</v>
      </c>
      <c r="O1740">
        <v>0</v>
      </c>
      <c r="P1740">
        <v>0</v>
      </c>
      <c r="Q1740">
        <v>0</v>
      </c>
    </row>
    <row r="1741" spans="1:17" x14ac:dyDescent="0.2">
      <c r="A1741" t="s">
        <v>18764</v>
      </c>
      <c r="B1741" t="s">
        <v>84</v>
      </c>
      <c r="C1741" t="s">
        <v>107</v>
      </c>
      <c r="D1741" t="s">
        <v>17029</v>
      </c>
      <c r="E1741" t="s">
        <v>81</v>
      </c>
      <c r="F1741" t="s">
        <v>4883</v>
      </c>
      <c r="G1741">
        <v>0</v>
      </c>
      <c r="H1741">
        <v>20</v>
      </c>
      <c r="I1741">
        <v>3</v>
      </c>
      <c r="J1741">
        <v>14</v>
      </c>
      <c r="K1741">
        <v>1</v>
      </c>
      <c r="L1741">
        <v>2</v>
      </c>
      <c r="M1741">
        <v>0</v>
      </c>
      <c r="N1741">
        <v>0</v>
      </c>
      <c r="O1741">
        <v>0</v>
      </c>
      <c r="P1741">
        <v>0</v>
      </c>
      <c r="Q1741">
        <v>0</v>
      </c>
    </row>
    <row r="1742" spans="1:17" x14ac:dyDescent="0.2">
      <c r="A1742" t="s">
        <v>18765</v>
      </c>
      <c r="B1742" t="s">
        <v>84</v>
      </c>
      <c r="C1742" t="s">
        <v>107</v>
      </c>
      <c r="D1742" t="s">
        <v>17029</v>
      </c>
      <c r="E1742" t="s">
        <v>81</v>
      </c>
      <c r="F1742" t="s">
        <v>4885</v>
      </c>
      <c r="G1742">
        <v>0</v>
      </c>
      <c r="H1742">
        <v>0</v>
      </c>
      <c r="I1742">
        <v>0</v>
      </c>
      <c r="J1742">
        <v>0</v>
      </c>
      <c r="K1742">
        <v>0</v>
      </c>
      <c r="L1742">
        <v>0</v>
      </c>
      <c r="M1742">
        <v>20</v>
      </c>
      <c r="N1742">
        <v>0</v>
      </c>
      <c r="O1742">
        <v>0</v>
      </c>
      <c r="P1742">
        <v>0</v>
      </c>
      <c r="Q1742">
        <v>0</v>
      </c>
    </row>
    <row r="1743" spans="1:17" x14ac:dyDescent="0.2">
      <c r="A1743" t="s">
        <v>18766</v>
      </c>
      <c r="B1743" t="s">
        <v>84</v>
      </c>
      <c r="C1743" t="s">
        <v>107</v>
      </c>
      <c r="D1743" t="s">
        <v>17029</v>
      </c>
      <c r="E1743" t="s">
        <v>81</v>
      </c>
      <c r="F1743" t="s">
        <v>4887</v>
      </c>
      <c r="G1743">
        <v>0</v>
      </c>
      <c r="H1743">
        <v>20</v>
      </c>
      <c r="I1743">
        <v>3</v>
      </c>
      <c r="J1743">
        <v>15</v>
      </c>
      <c r="K1743">
        <v>1</v>
      </c>
      <c r="L1743">
        <v>1</v>
      </c>
      <c r="M1743">
        <v>0</v>
      </c>
      <c r="N1743">
        <v>0</v>
      </c>
      <c r="O1743">
        <v>0</v>
      </c>
      <c r="P1743">
        <v>0</v>
      </c>
      <c r="Q1743">
        <v>0</v>
      </c>
    </row>
    <row r="1744" spans="1:17" x14ac:dyDescent="0.2">
      <c r="A1744" t="s">
        <v>18767</v>
      </c>
      <c r="B1744" t="s">
        <v>84</v>
      </c>
      <c r="C1744" t="s">
        <v>107</v>
      </c>
      <c r="D1744" t="s">
        <v>17029</v>
      </c>
      <c r="E1744" t="s">
        <v>81</v>
      </c>
      <c r="F1744" t="s">
        <v>4889</v>
      </c>
      <c r="G1744">
        <v>0</v>
      </c>
      <c r="H1744">
        <v>0</v>
      </c>
      <c r="I1744">
        <v>0</v>
      </c>
      <c r="J1744">
        <v>0</v>
      </c>
      <c r="K1744">
        <v>0</v>
      </c>
      <c r="L1744">
        <v>0</v>
      </c>
      <c r="M1744">
        <v>20</v>
      </c>
      <c r="N1744">
        <v>0</v>
      </c>
      <c r="O1744">
        <v>0</v>
      </c>
      <c r="P1744">
        <v>0</v>
      </c>
      <c r="Q1744">
        <v>0</v>
      </c>
    </row>
    <row r="1745" spans="1:17" x14ac:dyDescent="0.2">
      <c r="A1745" t="s">
        <v>18768</v>
      </c>
      <c r="B1745" t="s">
        <v>84</v>
      </c>
      <c r="C1745" t="s">
        <v>107</v>
      </c>
      <c r="D1745" t="s">
        <v>17029</v>
      </c>
      <c r="E1745" t="s">
        <v>81</v>
      </c>
      <c r="F1745" t="s">
        <v>4871</v>
      </c>
      <c r="G1745">
        <v>0</v>
      </c>
      <c r="H1745">
        <v>0</v>
      </c>
      <c r="I1745">
        <v>0</v>
      </c>
      <c r="J1745">
        <v>0</v>
      </c>
      <c r="K1745">
        <v>0</v>
      </c>
      <c r="L1745">
        <v>0</v>
      </c>
      <c r="M1745">
        <v>0</v>
      </c>
      <c r="N1745">
        <v>15</v>
      </c>
      <c r="O1745">
        <v>14</v>
      </c>
      <c r="P1745">
        <v>1</v>
      </c>
      <c r="Q1745">
        <v>0</v>
      </c>
    </row>
    <row r="1746" spans="1:17" x14ac:dyDescent="0.2">
      <c r="A1746" t="s">
        <v>18769</v>
      </c>
      <c r="B1746" t="s">
        <v>84</v>
      </c>
      <c r="C1746" t="s">
        <v>107</v>
      </c>
      <c r="D1746" t="s">
        <v>17029</v>
      </c>
      <c r="E1746" t="s">
        <v>81</v>
      </c>
      <c r="F1746" t="s">
        <v>4873</v>
      </c>
      <c r="G1746">
        <v>0</v>
      </c>
      <c r="H1746">
        <v>0</v>
      </c>
      <c r="I1746">
        <v>0</v>
      </c>
      <c r="J1746">
        <v>0</v>
      </c>
      <c r="K1746">
        <v>0</v>
      </c>
      <c r="L1746">
        <v>0</v>
      </c>
      <c r="M1746">
        <v>0</v>
      </c>
      <c r="N1746">
        <v>15</v>
      </c>
      <c r="O1746">
        <v>14</v>
      </c>
      <c r="P1746">
        <v>1</v>
      </c>
      <c r="Q1746">
        <v>0</v>
      </c>
    </row>
    <row r="1747" spans="1:17" x14ac:dyDescent="0.2">
      <c r="A1747" t="s">
        <v>18770</v>
      </c>
      <c r="B1747" t="s">
        <v>84</v>
      </c>
      <c r="C1747" t="s">
        <v>107</v>
      </c>
      <c r="D1747" t="s">
        <v>17029</v>
      </c>
      <c r="E1747" t="s">
        <v>81</v>
      </c>
      <c r="F1747" t="s">
        <v>17019</v>
      </c>
      <c r="G1747">
        <v>20</v>
      </c>
      <c r="H1747">
        <v>0</v>
      </c>
      <c r="I1747">
        <v>0</v>
      </c>
      <c r="J1747">
        <v>0</v>
      </c>
      <c r="K1747">
        <v>0</v>
      </c>
      <c r="L1747">
        <v>0</v>
      </c>
      <c r="M1747">
        <v>0</v>
      </c>
      <c r="N1747">
        <v>0</v>
      </c>
      <c r="O1747">
        <v>0</v>
      </c>
      <c r="P1747">
        <v>0</v>
      </c>
      <c r="Q1747">
        <v>0</v>
      </c>
    </row>
    <row r="1748" spans="1:17" x14ac:dyDescent="0.2">
      <c r="A1748" t="s">
        <v>18771</v>
      </c>
      <c r="B1748" t="s">
        <v>84</v>
      </c>
      <c r="C1748" t="s">
        <v>107</v>
      </c>
      <c r="D1748" t="s">
        <v>17021</v>
      </c>
      <c r="E1748" t="s">
        <v>79</v>
      </c>
      <c r="F1748" t="s">
        <v>17022</v>
      </c>
      <c r="G1748">
        <v>0</v>
      </c>
      <c r="H1748">
        <v>0</v>
      </c>
      <c r="I1748">
        <v>0</v>
      </c>
      <c r="J1748">
        <v>0</v>
      </c>
      <c r="K1748">
        <v>0</v>
      </c>
      <c r="L1748">
        <v>0</v>
      </c>
      <c r="M1748">
        <v>0</v>
      </c>
      <c r="N1748">
        <v>2</v>
      </c>
      <c r="O1748">
        <v>1</v>
      </c>
      <c r="P1748">
        <v>1</v>
      </c>
      <c r="Q1748">
        <v>0</v>
      </c>
    </row>
    <row r="1749" spans="1:17" x14ac:dyDescent="0.2">
      <c r="A1749" t="s">
        <v>18772</v>
      </c>
      <c r="B1749" t="s">
        <v>84</v>
      </c>
      <c r="C1749" t="s">
        <v>107</v>
      </c>
      <c r="D1749" t="s">
        <v>17021</v>
      </c>
      <c r="E1749" t="s">
        <v>79</v>
      </c>
      <c r="F1749" t="s">
        <v>17019</v>
      </c>
      <c r="G1749">
        <v>2</v>
      </c>
      <c r="H1749">
        <v>0</v>
      </c>
      <c r="I1749">
        <v>0</v>
      </c>
      <c r="J1749">
        <v>0</v>
      </c>
      <c r="K1749">
        <v>0</v>
      </c>
      <c r="L1749">
        <v>0</v>
      </c>
      <c r="M1749">
        <v>0</v>
      </c>
      <c r="N1749">
        <v>0</v>
      </c>
      <c r="O1749">
        <v>0</v>
      </c>
      <c r="P1749">
        <v>0</v>
      </c>
      <c r="Q1749">
        <v>0</v>
      </c>
    </row>
    <row r="1750" spans="1:17" x14ac:dyDescent="0.2">
      <c r="A1750" t="s">
        <v>18773</v>
      </c>
      <c r="B1750" t="s">
        <v>84</v>
      </c>
      <c r="C1750" t="s">
        <v>107</v>
      </c>
      <c r="D1750" t="s">
        <v>17021</v>
      </c>
      <c r="E1750" t="s">
        <v>81</v>
      </c>
      <c r="F1750" t="s">
        <v>17022</v>
      </c>
      <c r="G1750">
        <v>0</v>
      </c>
      <c r="H1750">
        <v>0</v>
      </c>
      <c r="I1750">
        <v>0</v>
      </c>
      <c r="J1750">
        <v>0</v>
      </c>
      <c r="K1750">
        <v>0</v>
      </c>
      <c r="L1750">
        <v>0</v>
      </c>
      <c r="M1750">
        <v>0</v>
      </c>
      <c r="N1750">
        <v>3</v>
      </c>
      <c r="O1750">
        <v>2</v>
      </c>
      <c r="P1750">
        <v>0</v>
      </c>
      <c r="Q1750">
        <v>1</v>
      </c>
    </row>
    <row r="1751" spans="1:17" x14ac:dyDescent="0.2">
      <c r="A1751" t="s">
        <v>18774</v>
      </c>
      <c r="B1751" t="s">
        <v>84</v>
      </c>
      <c r="C1751" t="s">
        <v>107</v>
      </c>
      <c r="D1751" t="s">
        <v>17021</v>
      </c>
      <c r="E1751" t="s">
        <v>81</v>
      </c>
      <c r="F1751" t="s">
        <v>17019</v>
      </c>
      <c r="G1751">
        <v>3</v>
      </c>
      <c r="H1751">
        <v>0</v>
      </c>
      <c r="I1751">
        <v>0</v>
      </c>
      <c r="J1751">
        <v>0</v>
      </c>
      <c r="K1751">
        <v>0</v>
      </c>
      <c r="L1751">
        <v>0</v>
      </c>
      <c r="M1751">
        <v>0</v>
      </c>
      <c r="N1751">
        <v>0</v>
      </c>
      <c r="O1751">
        <v>0</v>
      </c>
      <c r="P1751">
        <v>0</v>
      </c>
      <c r="Q1751">
        <v>0</v>
      </c>
    </row>
    <row r="1752" spans="1:17" x14ac:dyDescent="0.2">
      <c r="A1752" t="s">
        <v>18775</v>
      </c>
      <c r="B1752" t="s">
        <v>84</v>
      </c>
      <c r="C1752" t="s">
        <v>107</v>
      </c>
      <c r="D1752" t="s">
        <v>17025</v>
      </c>
      <c r="E1752" t="s">
        <v>79</v>
      </c>
      <c r="F1752" t="s">
        <v>17019</v>
      </c>
      <c r="G1752">
        <v>1</v>
      </c>
      <c r="H1752">
        <v>0</v>
      </c>
      <c r="I1752">
        <v>0</v>
      </c>
      <c r="J1752">
        <v>0</v>
      </c>
      <c r="K1752">
        <v>0</v>
      </c>
      <c r="L1752">
        <v>0</v>
      </c>
      <c r="M1752">
        <v>0</v>
      </c>
      <c r="N1752">
        <v>0</v>
      </c>
      <c r="O1752">
        <v>0</v>
      </c>
      <c r="P1752">
        <v>0</v>
      </c>
      <c r="Q1752">
        <v>0</v>
      </c>
    </row>
    <row r="1753" spans="1:17" x14ac:dyDescent="0.2">
      <c r="A1753" t="s">
        <v>18776</v>
      </c>
      <c r="B1753" t="s">
        <v>84</v>
      </c>
      <c r="C1753" t="s">
        <v>107</v>
      </c>
      <c r="D1753" t="s">
        <v>17025</v>
      </c>
      <c r="E1753" t="s">
        <v>81</v>
      </c>
      <c r="F1753" t="s">
        <v>17019</v>
      </c>
      <c r="G1753">
        <v>1</v>
      </c>
      <c r="H1753">
        <v>0</v>
      </c>
      <c r="I1753">
        <v>0</v>
      </c>
      <c r="J1753">
        <v>0</v>
      </c>
      <c r="K1753">
        <v>0</v>
      </c>
      <c r="L1753">
        <v>0</v>
      </c>
      <c r="M1753">
        <v>0</v>
      </c>
      <c r="N1753">
        <v>0</v>
      </c>
      <c r="O1753">
        <v>0</v>
      </c>
      <c r="P1753">
        <v>0</v>
      </c>
      <c r="Q1753">
        <v>0</v>
      </c>
    </row>
    <row r="1754" spans="1:17" x14ac:dyDescent="0.2">
      <c r="A1754" t="s">
        <v>18777</v>
      </c>
      <c r="B1754" t="s">
        <v>84</v>
      </c>
      <c r="C1754" t="s">
        <v>108</v>
      </c>
      <c r="D1754" t="s">
        <v>17027</v>
      </c>
      <c r="E1754" t="s">
        <v>81</v>
      </c>
      <c r="F1754" t="s">
        <v>17019</v>
      </c>
      <c r="G1754">
        <v>3</v>
      </c>
      <c r="H1754">
        <v>0</v>
      </c>
      <c r="I1754">
        <v>0</v>
      </c>
      <c r="J1754">
        <v>0</v>
      </c>
      <c r="K1754">
        <v>0</v>
      </c>
      <c r="L1754">
        <v>0</v>
      </c>
      <c r="M1754">
        <v>0</v>
      </c>
      <c r="N1754">
        <v>0</v>
      </c>
      <c r="O1754">
        <v>0</v>
      </c>
      <c r="P1754">
        <v>0</v>
      </c>
      <c r="Q1754">
        <v>0</v>
      </c>
    </row>
    <row r="1755" spans="1:17" x14ac:dyDescent="0.2">
      <c r="A1755" t="s">
        <v>18778</v>
      </c>
      <c r="B1755" t="s">
        <v>84</v>
      </c>
      <c r="C1755" t="s">
        <v>108</v>
      </c>
      <c r="D1755" t="s">
        <v>17029</v>
      </c>
      <c r="E1755" t="s">
        <v>79</v>
      </c>
      <c r="F1755" t="s">
        <v>4875</v>
      </c>
      <c r="G1755">
        <v>0</v>
      </c>
      <c r="H1755">
        <v>9</v>
      </c>
      <c r="I1755">
        <v>4</v>
      </c>
      <c r="J1755">
        <v>5</v>
      </c>
      <c r="K1755">
        <v>0</v>
      </c>
      <c r="L1755">
        <v>0</v>
      </c>
      <c r="M1755">
        <v>0</v>
      </c>
      <c r="N1755">
        <v>0</v>
      </c>
      <c r="O1755">
        <v>0</v>
      </c>
      <c r="P1755">
        <v>0</v>
      </c>
      <c r="Q1755">
        <v>0</v>
      </c>
    </row>
    <row r="1756" spans="1:17" x14ac:dyDescent="0.2">
      <c r="A1756" t="s">
        <v>18779</v>
      </c>
      <c r="B1756" t="s">
        <v>84</v>
      </c>
      <c r="C1756" t="s">
        <v>108</v>
      </c>
      <c r="D1756" t="s">
        <v>17029</v>
      </c>
      <c r="E1756" t="s">
        <v>79</v>
      </c>
      <c r="F1756" t="s">
        <v>4877</v>
      </c>
      <c r="G1756">
        <v>0</v>
      </c>
      <c r="H1756">
        <v>9</v>
      </c>
      <c r="I1756">
        <v>3</v>
      </c>
      <c r="J1756">
        <v>5</v>
      </c>
      <c r="K1756">
        <v>0</v>
      </c>
      <c r="L1756">
        <v>1</v>
      </c>
      <c r="M1756">
        <v>0</v>
      </c>
      <c r="N1756">
        <v>0</v>
      </c>
      <c r="O1756">
        <v>0</v>
      </c>
      <c r="P1756">
        <v>0</v>
      </c>
      <c r="Q1756">
        <v>0</v>
      </c>
    </row>
    <row r="1757" spans="1:17" x14ac:dyDescent="0.2">
      <c r="A1757" t="s">
        <v>18780</v>
      </c>
      <c r="B1757" t="s">
        <v>84</v>
      </c>
      <c r="C1757" t="s">
        <v>108</v>
      </c>
      <c r="D1757" t="s">
        <v>17029</v>
      </c>
      <c r="E1757" t="s">
        <v>79</v>
      </c>
      <c r="F1757" t="s">
        <v>4879</v>
      </c>
      <c r="G1757">
        <v>0</v>
      </c>
      <c r="H1757">
        <v>0</v>
      </c>
      <c r="I1757">
        <v>0</v>
      </c>
      <c r="J1757">
        <v>0</v>
      </c>
      <c r="K1757">
        <v>0</v>
      </c>
      <c r="L1757">
        <v>0</v>
      </c>
      <c r="M1757">
        <v>9</v>
      </c>
      <c r="N1757">
        <v>0</v>
      </c>
      <c r="O1757">
        <v>0</v>
      </c>
      <c r="P1757">
        <v>0</v>
      </c>
      <c r="Q1757">
        <v>0</v>
      </c>
    </row>
    <row r="1758" spans="1:17" x14ac:dyDescent="0.2">
      <c r="A1758" t="s">
        <v>18781</v>
      </c>
      <c r="B1758" t="s">
        <v>84</v>
      </c>
      <c r="C1758" t="s">
        <v>108</v>
      </c>
      <c r="D1758" t="s">
        <v>17029</v>
      </c>
      <c r="E1758" t="s">
        <v>79</v>
      </c>
      <c r="F1758" t="s">
        <v>4881</v>
      </c>
      <c r="G1758">
        <v>0</v>
      </c>
      <c r="H1758">
        <v>9</v>
      </c>
      <c r="I1758">
        <v>3</v>
      </c>
      <c r="J1758">
        <v>5</v>
      </c>
      <c r="K1758">
        <v>0</v>
      </c>
      <c r="L1758">
        <v>1</v>
      </c>
      <c r="M1758">
        <v>0</v>
      </c>
      <c r="N1758">
        <v>0</v>
      </c>
      <c r="O1758">
        <v>0</v>
      </c>
      <c r="P1758">
        <v>0</v>
      </c>
      <c r="Q1758">
        <v>0</v>
      </c>
    </row>
    <row r="1759" spans="1:17" x14ac:dyDescent="0.2">
      <c r="A1759" t="s">
        <v>18782</v>
      </c>
      <c r="B1759" t="s">
        <v>84</v>
      </c>
      <c r="C1759" t="s">
        <v>108</v>
      </c>
      <c r="D1759" t="s">
        <v>17029</v>
      </c>
      <c r="E1759" t="s">
        <v>79</v>
      </c>
      <c r="F1759" t="s">
        <v>4883</v>
      </c>
      <c r="G1759">
        <v>0</v>
      </c>
      <c r="H1759">
        <v>9</v>
      </c>
      <c r="I1759">
        <v>3</v>
      </c>
      <c r="J1759">
        <v>5</v>
      </c>
      <c r="K1759">
        <v>0</v>
      </c>
      <c r="L1759">
        <v>1</v>
      </c>
      <c r="M1759">
        <v>0</v>
      </c>
      <c r="N1759">
        <v>0</v>
      </c>
      <c r="O1759">
        <v>0</v>
      </c>
      <c r="P1759">
        <v>0</v>
      </c>
      <c r="Q1759">
        <v>0</v>
      </c>
    </row>
    <row r="1760" spans="1:17" x14ac:dyDescent="0.2">
      <c r="A1760" t="s">
        <v>18783</v>
      </c>
      <c r="B1760" t="s">
        <v>84</v>
      </c>
      <c r="C1760" t="s">
        <v>108</v>
      </c>
      <c r="D1760" t="s">
        <v>17029</v>
      </c>
      <c r="E1760" t="s">
        <v>79</v>
      </c>
      <c r="F1760" t="s">
        <v>4885</v>
      </c>
      <c r="G1760">
        <v>0</v>
      </c>
      <c r="H1760">
        <v>0</v>
      </c>
      <c r="I1760">
        <v>0</v>
      </c>
      <c r="J1760">
        <v>0</v>
      </c>
      <c r="K1760">
        <v>0</v>
      </c>
      <c r="L1760">
        <v>0</v>
      </c>
      <c r="M1760">
        <v>9</v>
      </c>
      <c r="N1760">
        <v>0</v>
      </c>
      <c r="O1760">
        <v>0</v>
      </c>
      <c r="P1760">
        <v>0</v>
      </c>
      <c r="Q1760">
        <v>0</v>
      </c>
    </row>
    <row r="1761" spans="1:17" x14ac:dyDescent="0.2">
      <c r="A1761" t="s">
        <v>18784</v>
      </c>
      <c r="B1761" t="s">
        <v>84</v>
      </c>
      <c r="C1761" t="s">
        <v>108</v>
      </c>
      <c r="D1761" t="s">
        <v>17029</v>
      </c>
      <c r="E1761" t="s">
        <v>79</v>
      </c>
      <c r="F1761" t="s">
        <v>4887</v>
      </c>
      <c r="G1761">
        <v>0</v>
      </c>
      <c r="H1761">
        <v>9</v>
      </c>
      <c r="I1761">
        <v>3</v>
      </c>
      <c r="J1761">
        <v>6</v>
      </c>
      <c r="K1761">
        <v>0</v>
      </c>
      <c r="L1761">
        <v>0</v>
      </c>
      <c r="M1761">
        <v>0</v>
      </c>
      <c r="N1761">
        <v>0</v>
      </c>
      <c r="O1761">
        <v>0</v>
      </c>
      <c r="P1761">
        <v>0</v>
      </c>
      <c r="Q1761">
        <v>0</v>
      </c>
    </row>
    <row r="1762" spans="1:17" x14ac:dyDescent="0.2">
      <c r="A1762" t="s">
        <v>18785</v>
      </c>
      <c r="B1762" t="s">
        <v>84</v>
      </c>
      <c r="C1762" t="s">
        <v>108</v>
      </c>
      <c r="D1762" t="s">
        <v>17029</v>
      </c>
      <c r="E1762" t="s">
        <v>79</v>
      </c>
      <c r="F1762" t="s">
        <v>4889</v>
      </c>
      <c r="G1762">
        <v>0</v>
      </c>
      <c r="H1762">
        <v>0</v>
      </c>
      <c r="I1762">
        <v>0</v>
      </c>
      <c r="J1762">
        <v>0</v>
      </c>
      <c r="K1762">
        <v>0</v>
      </c>
      <c r="L1762">
        <v>0</v>
      </c>
      <c r="M1762">
        <v>9</v>
      </c>
      <c r="N1762">
        <v>0</v>
      </c>
      <c r="O1762">
        <v>0</v>
      </c>
      <c r="P1762">
        <v>0</v>
      </c>
      <c r="Q1762">
        <v>0</v>
      </c>
    </row>
    <row r="1763" spans="1:17" x14ac:dyDescent="0.2">
      <c r="A1763" t="s">
        <v>18786</v>
      </c>
      <c r="B1763" t="s">
        <v>84</v>
      </c>
      <c r="C1763" t="s">
        <v>108</v>
      </c>
      <c r="D1763" t="s">
        <v>17029</v>
      </c>
      <c r="E1763" t="s">
        <v>79</v>
      </c>
      <c r="F1763" t="s">
        <v>4871</v>
      </c>
      <c r="G1763">
        <v>0</v>
      </c>
      <c r="H1763">
        <v>0</v>
      </c>
      <c r="I1763">
        <v>0</v>
      </c>
      <c r="J1763">
        <v>0</v>
      </c>
      <c r="K1763">
        <v>0</v>
      </c>
      <c r="L1763">
        <v>0</v>
      </c>
      <c r="M1763">
        <v>0</v>
      </c>
      <c r="N1763">
        <v>9</v>
      </c>
      <c r="O1763">
        <v>8</v>
      </c>
      <c r="P1763">
        <v>1</v>
      </c>
      <c r="Q1763">
        <v>0</v>
      </c>
    </row>
    <row r="1764" spans="1:17" x14ac:dyDescent="0.2">
      <c r="A1764" t="s">
        <v>18787</v>
      </c>
      <c r="B1764" t="s">
        <v>84</v>
      </c>
      <c r="C1764" t="s">
        <v>108</v>
      </c>
      <c r="D1764" t="s">
        <v>17029</v>
      </c>
      <c r="E1764" t="s">
        <v>79</v>
      </c>
      <c r="F1764" t="s">
        <v>4873</v>
      </c>
      <c r="G1764">
        <v>0</v>
      </c>
      <c r="H1764">
        <v>0</v>
      </c>
      <c r="I1764">
        <v>0</v>
      </c>
      <c r="J1764">
        <v>0</v>
      </c>
      <c r="K1764">
        <v>0</v>
      </c>
      <c r="L1764">
        <v>0</v>
      </c>
      <c r="M1764">
        <v>0</v>
      </c>
      <c r="N1764">
        <v>6</v>
      </c>
      <c r="O1764">
        <v>5</v>
      </c>
      <c r="P1764">
        <v>1</v>
      </c>
      <c r="Q1764">
        <v>0</v>
      </c>
    </row>
    <row r="1765" spans="1:17" x14ac:dyDescent="0.2">
      <c r="A1765" t="s">
        <v>18788</v>
      </c>
      <c r="B1765" t="s">
        <v>84</v>
      </c>
      <c r="C1765" t="s">
        <v>108</v>
      </c>
      <c r="D1765" t="s">
        <v>17029</v>
      </c>
      <c r="E1765" t="s">
        <v>79</v>
      </c>
      <c r="F1765" t="s">
        <v>17019</v>
      </c>
      <c r="G1765">
        <v>9</v>
      </c>
      <c r="H1765">
        <v>0</v>
      </c>
      <c r="I1765">
        <v>0</v>
      </c>
      <c r="J1765">
        <v>0</v>
      </c>
      <c r="K1765">
        <v>0</v>
      </c>
      <c r="L1765">
        <v>0</v>
      </c>
      <c r="M1765">
        <v>0</v>
      </c>
      <c r="N1765">
        <v>0</v>
      </c>
      <c r="O1765">
        <v>0</v>
      </c>
      <c r="P1765">
        <v>0</v>
      </c>
      <c r="Q1765">
        <v>0</v>
      </c>
    </row>
    <row r="1766" spans="1:17" x14ac:dyDescent="0.2">
      <c r="A1766" t="s">
        <v>18789</v>
      </c>
      <c r="B1766" t="s">
        <v>84</v>
      </c>
      <c r="C1766" t="s">
        <v>108</v>
      </c>
      <c r="D1766" t="s">
        <v>17029</v>
      </c>
      <c r="E1766" t="s">
        <v>81</v>
      </c>
      <c r="F1766" t="s">
        <v>4875</v>
      </c>
      <c r="G1766">
        <v>0</v>
      </c>
      <c r="H1766">
        <v>16</v>
      </c>
      <c r="I1766">
        <v>5</v>
      </c>
      <c r="J1766">
        <v>10</v>
      </c>
      <c r="K1766">
        <v>1</v>
      </c>
      <c r="L1766">
        <v>0</v>
      </c>
      <c r="M1766">
        <v>0</v>
      </c>
      <c r="N1766">
        <v>0</v>
      </c>
      <c r="O1766">
        <v>0</v>
      </c>
      <c r="P1766">
        <v>0</v>
      </c>
      <c r="Q1766">
        <v>0</v>
      </c>
    </row>
    <row r="1767" spans="1:17" x14ac:dyDescent="0.2">
      <c r="A1767" t="s">
        <v>18790</v>
      </c>
      <c r="B1767" t="s">
        <v>84</v>
      </c>
      <c r="C1767" t="s">
        <v>108</v>
      </c>
      <c r="D1767" t="s">
        <v>17029</v>
      </c>
      <c r="E1767" t="s">
        <v>81</v>
      </c>
      <c r="F1767" t="s">
        <v>4877</v>
      </c>
      <c r="G1767">
        <v>0</v>
      </c>
      <c r="H1767">
        <v>16</v>
      </c>
      <c r="I1767">
        <v>2</v>
      </c>
      <c r="J1767">
        <v>11</v>
      </c>
      <c r="K1767">
        <v>2</v>
      </c>
      <c r="L1767">
        <v>1</v>
      </c>
      <c r="M1767">
        <v>0</v>
      </c>
      <c r="N1767">
        <v>0</v>
      </c>
      <c r="O1767">
        <v>0</v>
      </c>
      <c r="P1767">
        <v>0</v>
      </c>
      <c r="Q1767">
        <v>0</v>
      </c>
    </row>
    <row r="1768" spans="1:17" x14ac:dyDescent="0.2">
      <c r="A1768" t="s">
        <v>18791</v>
      </c>
      <c r="B1768" t="s">
        <v>84</v>
      </c>
      <c r="C1768" t="s">
        <v>108</v>
      </c>
      <c r="D1768" t="s">
        <v>17029</v>
      </c>
      <c r="E1768" t="s">
        <v>81</v>
      </c>
      <c r="F1768" t="s">
        <v>4879</v>
      </c>
      <c r="G1768">
        <v>0</v>
      </c>
      <c r="H1768">
        <v>0</v>
      </c>
      <c r="I1768">
        <v>0</v>
      </c>
      <c r="J1768">
        <v>0</v>
      </c>
      <c r="K1768">
        <v>0</v>
      </c>
      <c r="L1768">
        <v>0</v>
      </c>
      <c r="M1768">
        <v>16</v>
      </c>
      <c r="N1768">
        <v>0</v>
      </c>
      <c r="O1768">
        <v>0</v>
      </c>
      <c r="P1768">
        <v>0</v>
      </c>
      <c r="Q1768">
        <v>0</v>
      </c>
    </row>
    <row r="1769" spans="1:17" x14ac:dyDescent="0.2">
      <c r="A1769" t="s">
        <v>18792</v>
      </c>
      <c r="B1769" t="s">
        <v>84</v>
      </c>
      <c r="C1769" t="s">
        <v>108</v>
      </c>
      <c r="D1769" t="s">
        <v>17029</v>
      </c>
      <c r="E1769" t="s">
        <v>81</v>
      </c>
      <c r="F1769" t="s">
        <v>4881</v>
      </c>
      <c r="G1769">
        <v>0</v>
      </c>
      <c r="H1769">
        <v>16</v>
      </c>
      <c r="I1769">
        <v>2</v>
      </c>
      <c r="J1769">
        <v>11</v>
      </c>
      <c r="K1769">
        <v>2</v>
      </c>
      <c r="L1769">
        <v>1</v>
      </c>
      <c r="M1769">
        <v>0</v>
      </c>
      <c r="N1769">
        <v>0</v>
      </c>
      <c r="O1769">
        <v>0</v>
      </c>
      <c r="P1769">
        <v>0</v>
      </c>
      <c r="Q1769">
        <v>0</v>
      </c>
    </row>
    <row r="1770" spans="1:17" x14ac:dyDescent="0.2">
      <c r="A1770" t="s">
        <v>18793</v>
      </c>
      <c r="B1770" t="s">
        <v>84</v>
      </c>
      <c r="C1770" t="s">
        <v>108</v>
      </c>
      <c r="D1770" t="s">
        <v>17029</v>
      </c>
      <c r="E1770" t="s">
        <v>81</v>
      </c>
      <c r="F1770" t="s">
        <v>4883</v>
      </c>
      <c r="G1770">
        <v>0</v>
      </c>
      <c r="H1770">
        <v>16</v>
      </c>
      <c r="I1770">
        <v>4</v>
      </c>
      <c r="J1770">
        <v>9</v>
      </c>
      <c r="K1770">
        <v>2</v>
      </c>
      <c r="L1770">
        <v>1</v>
      </c>
      <c r="M1770">
        <v>0</v>
      </c>
      <c r="N1770">
        <v>0</v>
      </c>
      <c r="O1770">
        <v>0</v>
      </c>
      <c r="P1770">
        <v>0</v>
      </c>
      <c r="Q1770">
        <v>0</v>
      </c>
    </row>
    <row r="1771" spans="1:17" x14ac:dyDescent="0.2">
      <c r="A1771" t="s">
        <v>18794</v>
      </c>
      <c r="B1771" t="s">
        <v>84</v>
      </c>
      <c r="C1771" t="s">
        <v>108</v>
      </c>
      <c r="D1771" t="s">
        <v>17029</v>
      </c>
      <c r="E1771" t="s">
        <v>81</v>
      </c>
      <c r="F1771" t="s">
        <v>4885</v>
      </c>
      <c r="G1771">
        <v>0</v>
      </c>
      <c r="H1771">
        <v>0</v>
      </c>
      <c r="I1771">
        <v>0</v>
      </c>
      <c r="J1771">
        <v>0</v>
      </c>
      <c r="K1771">
        <v>0</v>
      </c>
      <c r="L1771">
        <v>0</v>
      </c>
      <c r="M1771">
        <v>16</v>
      </c>
      <c r="N1771">
        <v>0</v>
      </c>
      <c r="O1771">
        <v>0</v>
      </c>
      <c r="P1771">
        <v>0</v>
      </c>
      <c r="Q1771">
        <v>0</v>
      </c>
    </row>
    <row r="1772" spans="1:17" x14ac:dyDescent="0.2">
      <c r="A1772" t="s">
        <v>18795</v>
      </c>
      <c r="B1772" t="s">
        <v>84</v>
      </c>
      <c r="C1772" t="s">
        <v>108</v>
      </c>
      <c r="D1772" t="s">
        <v>17029</v>
      </c>
      <c r="E1772" t="s">
        <v>81</v>
      </c>
      <c r="F1772" t="s">
        <v>4887</v>
      </c>
      <c r="G1772">
        <v>0</v>
      </c>
      <c r="H1772">
        <v>16</v>
      </c>
      <c r="I1772">
        <v>2</v>
      </c>
      <c r="J1772">
        <v>12</v>
      </c>
      <c r="K1772">
        <v>2</v>
      </c>
      <c r="L1772">
        <v>0</v>
      </c>
      <c r="M1772">
        <v>0</v>
      </c>
      <c r="N1772">
        <v>0</v>
      </c>
      <c r="O1772">
        <v>0</v>
      </c>
      <c r="P1772">
        <v>0</v>
      </c>
      <c r="Q1772">
        <v>0</v>
      </c>
    </row>
    <row r="1773" spans="1:17" x14ac:dyDescent="0.2">
      <c r="A1773" t="s">
        <v>18796</v>
      </c>
      <c r="B1773" t="s">
        <v>84</v>
      </c>
      <c r="C1773" t="s">
        <v>108</v>
      </c>
      <c r="D1773" t="s">
        <v>17029</v>
      </c>
      <c r="E1773" t="s">
        <v>81</v>
      </c>
      <c r="F1773" t="s">
        <v>4889</v>
      </c>
      <c r="G1773">
        <v>0</v>
      </c>
      <c r="H1773">
        <v>0</v>
      </c>
      <c r="I1773">
        <v>0</v>
      </c>
      <c r="J1773">
        <v>0</v>
      </c>
      <c r="K1773">
        <v>0</v>
      </c>
      <c r="L1773">
        <v>0</v>
      </c>
      <c r="M1773">
        <v>16</v>
      </c>
      <c r="N1773">
        <v>0</v>
      </c>
      <c r="O1773">
        <v>0</v>
      </c>
      <c r="P1773">
        <v>0</v>
      </c>
      <c r="Q1773">
        <v>0</v>
      </c>
    </row>
    <row r="1774" spans="1:17" x14ac:dyDescent="0.2">
      <c r="A1774" t="s">
        <v>18797</v>
      </c>
      <c r="B1774" t="s">
        <v>84</v>
      </c>
      <c r="C1774" t="s">
        <v>108</v>
      </c>
      <c r="D1774" t="s">
        <v>17029</v>
      </c>
      <c r="E1774" t="s">
        <v>81</v>
      </c>
      <c r="F1774" t="s">
        <v>4871</v>
      </c>
      <c r="G1774">
        <v>0</v>
      </c>
      <c r="H1774">
        <v>0</v>
      </c>
      <c r="I1774">
        <v>0</v>
      </c>
      <c r="J1774">
        <v>0</v>
      </c>
      <c r="K1774">
        <v>0</v>
      </c>
      <c r="L1774">
        <v>0</v>
      </c>
      <c r="M1774">
        <v>0</v>
      </c>
      <c r="N1774">
        <v>14</v>
      </c>
      <c r="O1774">
        <v>13</v>
      </c>
      <c r="P1774">
        <v>1</v>
      </c>
      <c r="Q1774">
        <v>0</v>
      </c>
    </row>
    <row r="1775" spans="1:17" x14ac:dyDescent="0.2">
      <c r="A1775" t="s">
        <v>18798</v>
      </c>
      <c r="B1775" t="s">
        <v>84</v>
      </c>
      <c r="C1775" t="s">
        <v>108</v>
      </c>
      <c r="D1775" t="s">
        <v>17029</v>
      </c>
      <c r="E1775" t="s">
        <v>81</v>
      </c>
      <c r="F1775" t="s">
        <v>4873</v>
      </c>
      <c r="G1775">
        <v>0</v>
      </c>
      <c r="H1775">
        <v>0</v>
      </c>
      <c r="I1775">
        <v>0</v>
      </c>
      <c r="J1775">
        <v>0</v>
      </c>
      <c r="K1775">
        <v>0</v>
      </c>
      <c r="L1775">
        <v>0</v>
      </c>
      <c r="M1775">
        <v>0</v>
      </c>
      <c r="N1775">
        <v>10</v>
      </c>
      <c r="O1775">
        <v>9</v>
      </c>
      <c r="P1775">
        <v>1</v>
      </c>
      <c r="Q1775">
        <v>0</v>
      </c>
    </row>
    <row r="1776" spans="1:17" x14ac:dyDescent="0.2">
      <c r="A1776" t="s">
        <v>18799</v>
      </c>
      <c r="B1776" t="s">
        <v>84</v>
      </c>
      <c r="C1776" t="s">
        <v>108</v>
      </c>
      <c r="D1776" t="s">
        <v>17029</v>
      </c>
      <c r="E1776" t="s">
        <v>81</v>
      </c>
      <c r="F1776" t="s">
        <v>17019</v>
      </c>
      <c r="G1776">
        <v>16</v>
      </c>
      <c r="H1776">
        <v>0</v>
      </c>
      <c r="I1776">
        <v>0</v>
      </c>
      <c r="J1776">
        <v>0</v>
      </c>
      <c r="K1776">
        <v>0</v>
      </c>
      <c r="L1776">
        <v>0</v>
      </c>
      <c r="M1776">
        <v>0</v>
      </c>
      <c r="N1776">
        <v>0</v>
      </c>
      <c r="O1776">
        <v>0</v>
      </c>
      <c r="P1776">
        <v>0</v>
      </c>
      <c r="Q1776">
        <v>0</v>
      </c>
    </row>
    <row r="1777" spans="1:17" x14ac:dyDescent="0.2">
      <c r="A1777" t="s">
        <v>18800</v>
      </c>
      <c r="B1777" t="s">
        <v>84</v>
      </c>
      <c r="C1777" t="s">
        <v>108</v>
      </c>
      <c r="D1777" t="s">
        <v>17021</v>
      </c>
      <c r="E1777" t="s">
        <v>81</v>
      </c>
      <c r="F1777" t="s">
        <v>17022</v>
      </c>
      <c r="G1777">
        <v>0</v>
      </c>
      <c r="H1777">
        <v>0</v>
      </c>
      <c r="I1777">
        <v>0</v>
      </c>
      <c r="J1777">
        <v>0</v>
      </c>
      <c r="K1777">
        <v>0</v>
      </c>
      <c r="L1777">
        <v>0</v>
      </c>
      <c r="M1777">
        <v>0</v>
      </c>
      <c r="N1777">
        <v>3</v>
      </c>
      <c r="O1777">
        <v>3</v>
      </c>
      <c r="P1777">
        <v>0</v>
      </c>
      <c r="Q1777">
        <v>0</v>
      </c>
    </row>
    <row r="1778" spans="1:17" x14ac:dyDescent="0.2">
      <c r="A1778" t="s">
        <v>18801</v>
      </c>
      <c r="B1778" t="s">
        <v>84</v>
      </c>
      <c r="C1778" t="s">
        <v>108</v>
      </c>
      <c r="D1778" t="s">
        <v>17021</v>
      </c>
      <c r="E1778" t="s">
        <v>81</v>
      </c>
      <c r="F1778" t="s">
        <v>17019</v>
      </c>
      <c r="G1778">
        <v>3</v>
      </c>
      <c r="H1778">
        <v>0</v>
      </c>
      <c r="I1778">
        <v>0</v>
      </c>
      <c r="J1778">
        <v>0</v>
      </c>
      <c r="K1778">
        <v>0</v>
      </c>
      <c r="L1778">
        <v>0</v>
      </c>
      <c r="M1778">
        <v>0</v>
      </c>
      <c r="N1778">
        <v>0</v>
      </c>
      <c r="O1778">
        <v>0</v>
      </c>
      <c r="P1778">
        <v>0</v>
      </c>
      <c r="Q1778">
        <v>0</v>
      </c>
    </row>
    <row r="1779" spans="1:17" x14ac:dyDescent="0.2">
      <c r="A1779" t="s">
        <v>18802</v>
      </c>
      <c r="B1779" t="s">
        <v>84</v>
      </c>
      <c r="C1779" t="s">
        <v>108</v>
      </c>
      <c r="D1779" t="s">
        <v>17025</v>
      </c>
      <c r="E1779" t="s">
        <v>79</v>
      </c>
      <c r="F1779" t="s">
        <v>17019</v>
      </c>
      <c r="G1779">
        <v>1</v>
      </c>
      <c r="H1779">
        <v>0</v>
      </c>
      <c r="I1779">
        <v>0</v>
      </c>
      <c r="J1779">
        <v>0</v>
      </c>
      <c r="K1779">
        <v>0</v>
      </c>
      <c r="L1779">
        <v>0</v>
      </c>
      <c r="M1779">
        <v>0</v>
      </c>
      <c r="N1779">
        <v>0</v>
      </c>
      <c r="O1779">
        <v>0</v>
      </c>
      <c r="P1779">
        <v>0</v>
      </c>
      <c r="Q1779">
        <v>0</v>
      </c>
    </row>
    <row r="1780" spans="1:17" x14ac:dyDescent="0.2">
      <c r="A1780" t="s">
        <v>18803</v>
      </c>
      <c r="B1780" t="s">
        <v>84</v>
      </c>
      <c r="C1780" t="s">
        <v>108</v>
      </c>
      <c r="D1780" t="s">
        <v>17025</v>
      </c>
      <c r="E1780" t="s">
        <v>81</v>
      </c>
      <c r="F1780" t="s">
        <v>17019</v>
      </c>
      <c r="G1780">
        <v>4</v>
      </c>
      <c r="H1780">
        <v>0</v>
      </c>
      <c r="I1780">
        <v>0</v>
      </c>
      <c r="J1780">
        <v>0</v>
      </c>
      <c r="K1780">
        <v>0</v>
      </c>
      <c r="L1780">
        <v>0</v>
      </c>
      <c r="M1780">
        <v>0</v>
      </c>
      <c r="N1780">
        <v>0</v>
      </c>
      <c r="O1780">
        <v>0</v>
      </c>
      <c r="P1780">
        <v>0</v>
      </c>
      <c r="Q1780">
        <v>0</v>
      </c>
    </row>
    <row r="1781" spans="1:17" x14ac:dyDescent="0.2">
      <c r="A1781" t="s">
        <v>18804</v>
      </c>
      <c r="B1781" t="s">
        <v>84</v>
      </c>
      <c r="C1781" t="s">
        <v>109</v>
      </c>
      <c r="D1781" t="s">
        <v>17029</v>
      </c>
      <c r="E1781" t="s">
        <v>79</v>
      </c>
      <c r="F1781" t="s">
        <v>4875</v>
      </c>
      <c r="G1781">
        <v>0</v>
      </c>
      <c r="H1781">
        <v>25</v>
      </c>
      <c r="I1781">
        <v>7</v>
      </c>
      <c r="J1781">
        <v>17</v>
      </c>
      <c r="K1781">
        <v>1</v>
      </c>
      <c r="L1781">
        <v>0</v>
      </c>
      <c r="M1781">
        <v>0</v>
      </c>
      <c r="N1781">
        <v>0</v>
      </c>
      <c r="O1781">
        <v>0</v>
      </c>
      <c r="P1781">
        <v>0</v>
      </c>
      <c r="Q1781">
        <v>0</v>
      </c>
    </row>
    <row r="1782" spans="1:17" x14ac:dyDescent="0.2">
      <c r="A1782" t="s">
        <v>18805</v>
      </c>
      <c r="B1782" t="s">
        <v>84</v>
      </c>
      <c r="C1782" t="s">
        <v>109</v>
      </c>
      <c r="D1782" t="s">
        <v>17029</v>
      </c>
      <c r="E1782" t="s">
        <v>79</v>
      </c>
      <c r="F1782" t="s">
        <v>4877</v>
      </c>
      <c r="G1782">
        <v>0</v>
      </c>
      <c r="H1782">
        <v>25</v>
      </c>
      <c r="I1782">
        <v>7</v>
      </c>
      <c r="J1782">
        <v>13</v>
      </c>
      <c r="K1782">
        <v>5</v>
      </c>
      <c r="L1782">
        <v>0</v>
      </c>
      <c r="M1782">
        <v>0</v>
      </c>
      <c r="N1782">
        <v>0</v>
      </c>
      <c r="O1782">
        <v>0</v>
      </c>
      <c r="P1782">
        <v>0</v>
      </c>
      <c r="Q1782">
        <v>0</v>
      </c>
    </row>
    <row r="1783" spans="1:17" x14ac:dyDescent="0.2">
      <c r="A1783" t="s">
        <v>18806</v>
      </c>
      <c r="B1783" t="s">
        <v>84</v>
      </c>
      <c r="C1783" t="s">
        <v>109</v>
      </c>
      <c r="D1783" t="s">
        <v>17029</v>
      </c>
      <c r="E1783" t="s">
        <v>79</v>
      </c>
      <c r="F1783" t="s">
        <v>4879</v>
      </c>
      <c r="G1783">
        <v>0</v>
      </c>
      <c r="H1783">
        <v>0</v>
      </c>
      <c r="I1783">
        <v>0</v>
      </c>
      <c r="J1783">
        <v>0</v>
      </c>
      <c r="K1783">
        <v>0</v>
      </c>
      <c r="L1783">
        <v>0</v>
      </c>
      <c r="M1783">
        <v>25</v>
      </c>
      <c r="N1783">
        <v>0</v>
      </c>
      <c r="O1783">
        <v>0</v>
      </c>
      <c r="P1783">
        <v>0</v>
      </c>
      <c r="Q1783">
        <v>0</v>
      </c>
    </row>
    <row r="1784" spans="1:17" x14ac:dyDescent="0.2">
      <c r="A1784" t="s">
        <v>18807</v>
      </c>
      <c r="B1784" t="s">
        <v>84</v>
      </c>
      <c r="C1784" t="s">
        <v>109</v>
      </c>
      <c r="D1784" t="s">
        <v>17029</v>
      </c>
      <c r="E1784" t="s">
        <v>79</v>
      </c>
      <c r="F1784" t="s">
        <v>4881</v>
      </c>
      <c r="G1784">
        <v>0</v>
      </c>
      <c r="H1784">
        <v>25</v>
      </c>
      <c r="I1784">
        <v>7</v>
      </c>
      <c r="J1784">
        <v>13</v>
      </c>
      <c r="K1784">
        <v>5</v>
      </c>
      <c r="L1784">
        <v>0</v>
      </c>
      <c r="M1784">
        <v>0</v>
      </c>
      <c r="N1784">
        <v>0</v>
      </c>
      <c r="O1784">
        <v>0</v>
      </c>
      <c r="P1784">
        <v>0</v>
      </c>
      <c r="Q1784">
        <v>0</v>
      </c>
    </row>
    <row r="1785" spans="1:17" x14ac:dyDescent="0.2">
      <c r="A1785" t="s">
        <v>18808</v>
      </c>
      <c r="B1785" t="s">
        <v>84</v>
      </c>
      <c r="C1785" t="s">
        <v>109</v>
      </c>
      <c r="D1785" t="s">
        <v>17029</v>
      </c>
      <c r="E1785" t="s">
        <v>79</v>
      </c>
      <c r="F1785" t="s">
        <v>4883</v>
      </c>
      <c r="G1785">
        <v>0</v>
      </c>
      <c r="H1785">
        <v>25</v>
      </c>
      <c r="I1785">
        <v>7</v>
      </c>
      <c r="J1785">
        <v>13</v>
      </c>
      <c r="K1785">
        <v>5</v>
      </c>
      <c r="L1785">
        <v>0</v>
      </c>
      <c r="M1785">
        <v>0</v>
      </c>
      <c r="N1785">
        <v>0</v>
      </c>
      <c r="O1785">
        <v>0</v>
      </c>
      <c r="P1785">
        <v>0</v>
      </c>
      <c r="Q1785">
        <v>0</v>
      </c>
    </row>
    <row r="1786" spans="1:17" x14ac:dyDescent="0.2">
      <c r="A1786" t="s">
        <v>18809</v>
      </c>
      <c r="B1786" t="s">
        <v>84</v>
      </c>
      <c r="C1786" t="s">
        <v>109</v>
      </c>
      <c r="D1786" t="s">
        <v>17029</v>
      </c>
      <c r="E1786" t="s">
        <v>79</v>
      </c>
      <c r="F1786" t="s">
        <v>4885</v>
      </c>
      <c r="G1786">
        <v>0</v>
      </c>
      <c r="H1786">
        <v>0</v>
      </c>
      <c r="I1786">
        <v>0</v>
      </c>
      <c r="J1786">
        <v>0</v>
      </c>
      <c r="K1786">
        <v>0</v>
      </c>
      <c r="L1786">
        <v>0</v>
      </c>
      <c r="M1786">
        <v>25</v>
      </c>
      <c r="N1786">
        <v>0</v>
      </c>
      <c r="O1786">
        <v>0</v>
      </c>
      <c r="P1786">
        <v>0</v>
      </c>
      <c r="Q1786">
        <v>0</v>
      </c>
    </row>
    <row r="1787" spans="1:17" x14ac:dyDescent="0.2">
      <c r="A1787" t="s">
        <v>18810</v>
      </c>
      <c r="B1787" t="s">
        <v>84</v>
      </c>
      <c r="C1787" t="s">
        <v>109</v>
      </c>
      <c r="D1787" t="s">
        <v>17029</v>
      </c>
      <c r="E1787" t="s">
        <v>79</v>
      </c>
      <c r="F1787" t="s">
        <v>4887</v>
      </c>
      <c r="G1787">
        <v>0</v>
      </c>
      <c r="H1787">
        <v>25</v>
      </c>
      <c r="I1787">
        <v>7</v>
      </c>
      <c r="J1787">
        <v>16</v>
      </c>
      <c r="K1787">
        <v>2</v>
      </c>
      <c r="L1787">
        <v>0</v>
      </c>
      <c r="M1787">
        <v>0</v>
      </c>
      <c r="N1787">
        <v>0</v>
      </c>
      <c r="O1787">
        <v>0</v>
      </c>
      <c r="P1787">
        <v>0</v>
      </c>
      <c r="Q1787">
        <v>0</v>
      </c>
    </row>
    <row r="1788" spans="1:17" x14ac:dyDescent="0.2">
      <c r="A1788" t="s">
        <v>18811</v>
      </c>
      <c r="B1788" t="s">
        <v>84</v>
      </c>
      <c r="C1788" t="s">
        <v>109</v>
      </c>
      <c r="D1788" t="s">
        <v>17029</v>
      </c>
      <c r="E1788" t="s">
        <v>79</v>
      </c>
      <c r="F1788" t="s">
        <v>4889</v>
      </c>
      <c r="G1788">
        <v>0</v>
      </c>
      <c r="H1788">
        <v>0</v>
      </c>
      <c r="I1788">
        <v>0</v>
      </c>
      <c r="J1788">
        <v>0</v>
      </c>
      <c r="K1788">
        <v>0</v>
      </c>
      <c r="L1788">
        <v>0</v>
      </c>
      <c r="M1788">
        <v>25</v>
      </c>
      <c r="N1788">
        <v>0</v>
      </c>
      <c r="O1788">
        <v>0</v>
      </c>
      <c r="P1788">
        <v>0</v>
      </c>
      <c r="Q1788">
        <v>0</v>
      </c>
    </row>
    <row r="1789" spans="1:17" x14ac:dyDescent="0.2">
      <c r="A1789" t="s">
        <v>18812</v>
      </c>
      <c r="B1789" t="s">
        <v>84</v>
      </c>
      <c r="C1789" t="s">
        <v>109</v>
      </c>
      <c r="D1789" t="s">
        <v>17029</v>
      </c>
      <c r="E1789" t="s">
        <v>79</v>
      </c>
      <c r="F1789" t="s">
        <v>4871</v>
      </c>
      <c r="G1789">
        <v>0</v>
      </c>
      <c r="H1789">
        <v>0</v>
      </c>
      <c r="I1789">
        <v>0</v>
      </c>
      <c r="J1789">
        <v>0</v>
      </c>
      <c r="K1789">
        <v>0</v>
      </c>
      <c r="L1789">
        <v>0</v>
      </c>
      <c r="M1789">
        <v>0</v>
      </c>
      <c r="N1789">
        <v>23</v>
      </c>
      <c r="O1789">
        <v>20</v>
      </c>
      <c r="P1789">
        <v>3</v>
      </c>
      <c r="Q1789">
        <v>0</v>
      </c>
    </row>
    <row r="1790" spans="1:17" x14ac:dyDescent="0.2">
      <c r="A1790" t="s">
        <v>18813</v>
      </c>
      <c r="B1790" t="s">
        <v>84</v>
      </c>
      <c r="C1790" t="s">
        <v>109</v>
      </c>
      <c r="D1790" t="s">
        <v>17029</v>
      </c>
      <c r="E1790" t="s">
        <v>79</v>
      </c>
      <c r="F1790" t="s">
        <v>4873</v>
      </c>
      <c r="G1790">
        <v>0</v>
      </c>
      <c r="H1790">
        <v>0</v>
      </c>
      <c r="I1790">
        <v>0</v>
      </c>
      <c r="J1790">
        <v>0</v>
      </c>
      <c r="K1790">
        <v>0</v>
      </c>
      <c r="L1790">
        <v>0</v>
      </c>
      <c r="M1790">
        <v>0</v>
      </c>
      <c r="N1790">
        <v>18</v>
      </c>
      <c r="O1790">
        <v>15</v>
      </c>
      <c r="P1790">
        <v>3</v>
      </c>
      <c r="Q1790">
        <v>0</v>
      </c>
    </row>
    <row r="1791" spans="1:17" x14ac:dyDescent="0.2">
      <c r="A1791" t="s">
        <v>18814</v>
      </c>
      <c r="B1791" t="s">
        <v>84</v>
      </c>
      <c r="C1791" t="s">
        <v>109</v>
      </c>
      <c r="D1791" t="s">
        <v>17029</v>
      </c>
      <c r="E1791" t="s">
        <v>79</v>
      </c>
      <c r="F1791" t="s">
        <v>17019</v>
      </c>
      <c r="G1791">
        <v>25</v>
      </c>
      <c r="H1791">
        <v>0</v>
      </c>
      <c r="I1791">
        <v>0</v>
      </c>
      <c r="J1791">
        <v>0</v>
      </c>
      <c r="K1791">
        <v>0</v>
      </c>
      <c r="L1791">
        <v>0</v>
      </c>
      <c r="M1791">
        <v>0</v>
      </c>
      <c r="N1791">
        <v>0</v>
      </c>
      <c r="O1791">
        <v>0</v>
      </c>
      <c r="P1791">
        <v>0</v>
      </c>
      <c r="Q1791">
        <v>0</v>
      </c>
    </row>
    <row r="1792" spans="1:17" x14ac:dyDescent="0.2">
      <c r="A1792" t="s">
        <v>18815</v>
      </c>
      <c r="B1792" t="s">
        <v>84</v>
      </c>
      <c r="C1792" t="s">
        <v>109</v>
      </c>
      <c r="D1792" t="s">
        <v>17029</v>
      </c>
      <c r="E1792" t="s">
        <v>81</v>
      </c>
      <c r="F1792" t="s">
        <v>4875</v>
      </c>
      <c r="G1792">
        <v>0</v>
      </c>
      <c r="H1792">
        <v>18</v>
      </c>
      <c r="I1792">
        <v>4</v>
      </c>
      <c r="J1792">
        <v>13</v>
      </c>
      <c r="K1792">
        <v>1</v>
      </c>
      <c r="L1792">
        <v>0</v>
      </c>
      <c r="M1792">
        <v>0</v>
      </c>
      <c r="N1792">
        <v>0</v>
      </c>
      <c r="O1792">
        <v>0</v>
      </c>
      <c r="P1792">
        <v>0</v>
      </c>
      <c r="Q1792">
        <v>0</v>
      </c>
    </row>
    <row r="1793" spans="1:17" x14ac:dyDescent="0.2">
      <c r="A1793" t="s">
        <v>18816</v>
      </c>
      <c r="B1793" t="s">
        <v>84</v>
      </c>
      <c r="C1793" t="s">
        <v>109</v>
      </c>
      <c r="D1793" t="s">
        <v>17029</v>
      </c>
      <c r="E1793" t="s">
        <v>81</v>
      </c>
      <c r="F1793" t="s">
        <v>4877</v>
      </c>
      <c r="G1793">
        <v>0</v>
      </c>
      <c r="H1793">
        <v>18</v>
      </c>
      <c r="I1793">
        <v>2</v>
      </c>
      <c r="J1793">
        <v>13</v>
      </c>
      <c r="K1793">
        <v>2</v>
      </c>
      <c r="L1793">
        <v>1</v>
      </c>
      <c r="M1793">
        <v>0</v>
      </c>
      <c r="N1793">
        <v>0</v>
      </c>
      <c r="O1793">
        <v>0</v>
      </c>
      <c r="P1793">
        <v>0</v>
      </c>
      <c r="Q1793">
        <v>0</v>
      </c>
    </row>
    <row r="1794" spans="1:17" x14ac:dyDescent="0.2">
      <c r="A1794" t="s">
        <v>18817</v>
      </c>
      <c r="B1794" t="s">
        <v>84</v>
      </c>
      <c r="C1794" t="s">
        <v>109</v>
      </c>
      <c r="D1794" t="s">
        <v>17029</v>
      </c>
      <c r="E1794" t="s">
        <v>81</v>
      </c>
      <c r="F1794" t="s">
        <v>4879</v>
      </c>
      <c r="G1794">
        <v>0</v>
      </c>
      <c r="H1794">
        <v>0</v>
      </c>
      <c r="I1794">
        <v>0</v>
      </c>
      <c r="J1794">
        <v>0</v>
      </c>
      <c r="K1794">
        <v>0</v>
      </c>
      <c r="L1794">
        <v>0</v>
      </c>
      <c r="M1794">
        <v>18</v>
      </c>
      <c r="N1794">
        <v>0</v>
      </c>
      <c r="O1794">
        <v>0</v>
      </c>
      <c r="P1794">
        <v>0</v>
      </c>
      <c r="Q1794">
        <v>0</v>
      </c>
    </row>
    <row r="1795" spans="1:17" x14ac:dyDescent="0.2">
      <c r="A1795" t="s">
        <v>18818</v>
      </c>
      <c r="B1795" t="s">
        <v>84</v>
      </c>
      <c r="C1795" t="s">
        <v>109</v>
      </c>
      <c r="D1795" t="s">
        <v>17029</v>
      </c>
      <c r="E1795" t="s">
        <v>81</v>
      </c>
      <c r="F1795" t="s">
        <v>4881</v>
      </c>
      <c r="G1795">
        <v>0</v>
      </c>
      <c r="H1795">
        <v>18</v>
      </c>
      <c r="I1795">
        <v>2</v>
      </c>
      <c r="J1795">
        <v>13</v>
      </c>
      <c r="K1795">
        <v>2</v>
      </c>
      <c r="L1795">
        <v>1</v>
      </c>
      <c r="M1795">
        <v>0</v>
      </c>
      <c r="N1795">
        <v>0</v>
      </c>
      <c r="O1795">
        <v>0</v>
      </c>
      <c r="P1795">
        <v>0</v>
      </c>
      <c r="Q1795">
        <v>0</v>
      </c>
    </row>
    <row r="1796" spans="1:17" x14ac:dyDescent="0.2">
      <c r="A1796" t="s">
        <v>18819</v>
      </c>
      <c r="B1796" t="s">
        <v>84</v>
      </c>
      <c r="C1796" t="s">
        <v>109</v>
      </c>
      <c r="D1796" t="s">
        <v>17029</v>
      </c>
      <c r="E1796" t="s">
        <v>81</v>
      </c>
      <c r="F1796" t="s">
        <v>4883</v>
      </c>
      <c r="G1796">
        <v>0</v>
      </c>
      <c r="H1796">
        <v>18</v>
      </c>
      <c r="I1796">
        <v>5</v>
      </c>
      <c r="J1796">
        <v>11</v>
      </c>
      <c r="K1796">
        <v>2</v>
      </c>
      <c r="L1796">
        <v>0</v>
      </c>
      <c r="M1796">
        <v>0</v>
      </c>
      <c r="N1796">
        <v>0</v>
      </c>
      <c r="O1796">
        <v>0</v>
      </c>
      <c r="P1796">
        <v>0</v>
      </c>
      <c r="Q1796">
        <v>0</v>
      </c>
    </row>
    <row r="1797" spans="1:17" x14ac:dyDescent="0.2">
      <c r="A1797" t="s">
        <v>18820</v>
      </c>
      <c r="B1797" t="s">
        <v>84</v>
      </c>
      <c r="C1797" t="s">
        <v>109</v>
      </c>
      <c r="D1797" t="s">
        <v>17029</v>
      </c>
      <c r="E1797" t="s">
        <v>81</v>
      </c>
      <c r="F1797" t="s">
        <v>4885</v>
      </c>
      <c r="G1797">
        <v>0</v>
      </c>
      <c r="H1797">
        <v>0</v>
      </c>
      <c r="I1797">
        <v>0</v>
      </c>
      <c r="J1797">
        <v>0</v>
      </c>
      <c r="K1797">
        <v>0</v>
      </c>
      <c r="L1797">
        <v>0</v>
      </c>
      <c r="M1797">
        <v>18</v>
      </c>
      <c r="N1797">
        <v>0</v>
      </c>
      <c r="O1797">
        <v>0</v>
      </c>
      <c r="P1797">
        <v>0</v>
      </c>
      <c r="Q1797">
        <v>0</v>
      </c>
    </row>
    <row r="1798" spans="1:17" x14ac:dyDescent="0.2">
      <c r="A1798" t="s">
        <v>18821</v>
      </c>
      <c r="B1798" t="s">
        <v>84</v>
      </c>
      <c r="C1798" t="s">
        <v>109</v>
      </c>
      <c r="D1798" t="s">
        <v>17029</v>
      </c>
      <c r="E1798" t="s">
        <v>81</v>
      </c>
      <c r="F1798" t="s">
        <v>4887</v>
      </c>
      <c r="G1798">
        <v>0</v>
      </c>
      <c r="H1798">
        <v>18</v>
      </c>
      <c r="I1798">
        <v>3</v>
      </c>
      <c r="J1798">
        <v>14</v>
      </c>
      <c r="K1798">
        <v>1</v>
      </c>
      <c r="L1798">
        <v>0</v>
      </c>
      <c r="M1798">
        <v>0</v>
      </c>
      <c r="N1798">
        <v>0</v>
      </c>
      <c r="O1798">
        <v>0</v>
      </c>
      <c r="P1798">
        <v>0</v>
      </c>
      <c r="Q1798">
        <v>0</v>
      </c>
    </row>
    <row r="1799" spans="1:17" x14ac:dyDescent="0.2">
      <c r="A1799" t="s">
        <v>18822</v>
      </c>
      <c r="B1799" t="s">
        <v>84</v>
      </c>
      <c r="C1799" t="s">
        <v>109</v>
      </c>
      <c r="D1799" t="s">
        <v>17029</v>
      </c>
      <c r="E1799" t="s">
        <v>81</v>
      </c>
      <c r="F1799" t="s">
        <v>4889</v>
      </c>
      <c r="G1799">
        <v>0</v>
      </c>
      <c r="H1799">
        <v>0</v>
      </c>
      <c r="I1799">
        <v>0</v>
      </c>
      <c r="J1799">
        <v>0</v>
      </c>
      <c r="K1799">
        <v>0</v>
      </c>
      <c r="L1799">
        <v>0</v>
      </c>
      <c r="M1799">
        <v>18</v>
      </c>
      <c r="N1799">
        <v>0</v>
      </c>
      <c r="O1799">
        <v>0</v>
      </c>
      <c r="P1799">
        <v>0</v>
      </c>
      <c r="Q1799">
        <v>0</v>
      </c>
    </row>
    <row r="1800" spans="1:17" x14ac:dyDescent="0.2">
      <c r="A1800" t="s">
        <v>18823</v>
      </c>
      <c r="B1800" t="s">
        <v>84</v>
      </c>
      <c r="C1800" t="s">
        <v>109</v>
      </c>
      <c r="D1800" t="s">
        <v>17029</v>
      </c>
      <c r="E1800" t="s">
        <v>81</v>
      </c>
      <c r="F1800" t="s">
        <v>4871</v>
      </c>
      <c r="G1800">
        <v>0</v>
      </c>
      <c r="H1800">
        <v>0</v>
      </c>
      <c r="I1800">
        <v>0</v>
      </c>
      <c r="J1800">
        <v>0</v>
      </c>
      <c r="K1800">
        <v>0</v>
      </c>
      <c r="L1800">
        <v>0</v>
      </c>
      <c r="M1800">
        <v>0</v>
      </c>
      <c r="N1800">
        <v>14</v>
      </c>
      <c r="O1800">
        <v>12</v>
      </c>
      <c r="P1800">
        <v>2</v>
      </c>
      <c r="Q1800">
        <v>0</v>
      </c>
    </row>
    <row r="1801" spans="1:17" x14ac:dyDescent="0.2">
      <c r="A1801" t="s">
        <v>18824</v>
      </c>
      <c r="B1801" t="s">
        <v>84</v>
      </c>
      <c r="C1801" t="s">
        <v>109</v>
      </c>
      <c r="D1801" t="s">
        <v>17029</v>
      </c>
      <c r="E1801" t="s">
        <v>81</v>
      </c>
      <c r="F1801" t="s">
        <v>4873</v>
      </c>
      <c r="G1801">
        <v>0</v>
      </c>
      <c r="H1801">
        <v>0</v>
      </c>
      <c r="I1801">
        <v>0</v>
      </c>
      <c r="J1801">
        <v>0</v>
      </c>
      <c r="K1801">
        <v>0</v>
      </c>
      <c r="L1801">
        <v>0</v>
      </c>
      <c r="M1801">
        <v>0</v>
      </c>
      <c r="N1801">
        <v>14</v>
      </c>
      <c r="O1801">
        <v>12</v>
      </c>
      <c r="P1801">
        <v>2</v>
      </c>
      <c r="Q1801">
        <v>0</v>
      </c>
    </row>
    <row r="1802" spans="1:17" x14ac:dyDescent="0.2">
      <c r="A1802" t="s">
        <v>18825</v>
      </c>
      <c r="B1802" t="s">
        <v>84</v>
      </c>
      <c r="C1802" t="s">
        <v>109</v>
      </c>
      <c r="D1802" t="s">
        <v>17029</v>
      </c>
      <c r="E1802" t="s">
        <v>81</v>
      </c>
      <c r="F1802" t="s">
        <v>17019</v>
      </c>
      <c r="G1802">
        <v>18</v>
      </c>
      <c r="H1802">
        <v>0</v>
      </c>
      <c r="I1802">
        <v>0</v>
      </c>
      <c r="J1802">
        <v>0</v>
      </c>
      <c r="K1802">
        <v>0</v>
      </c>
      <c r="L1802">
        <v>0</v>
      </c>
      <c r="M1802">
        <v>0</v>
      </c>
      <c r="N1802">
        <v>0</v>
      </c>
      <c r="O1802">
        <v>0</v>
      </c>
      <c r="P1802">
        <v>0</v>
      </c>
      <c r="Q1802">
        <v>0</v>
      </c>
    </row>
    <row r="1803" spans="1:17" x14ac:dyDescent="0.2">
      <c r="A1803" t="s">
        <v>18826</v>
      </c>
      <c r="B1803" t="s">
        <v>84</v>
      </c>
      <c r="C1803" t="s">
        <v>109</v>
      </c>
      <c r="D1803" t="s">
        <v>17021</v>
      </c>
      <c r="E1803" t="s">
        <v>79</v>
      </c>
      <c r="F1803" t="s">
        <v>17022</v>
      </c>
      <c r="G1803">
        <v>0</v>
      </c>
      <c r="H1803">
        <v>0</v>
      </c>
      <c r="I1803">
        <v>0</v>
      </c>
      <c r="J1803">
        <v>0</v>
      </c>
      <c r="K1803">
        <v>0</v>
      </c>
      <c r="L1803">
        <v>0</v>
      </c>
      <c r="M1803">
        <v>0</v>
      </c>
      <c r="N1803">
        <v>1</v>
      </c>
      <c r="O1803">
        <v>1</v>
      </c>
      <c r="P1803">
        <v>0</v>
      </c>
      <c r="Q1803">
        <v>0</v>
      </c>
    </row>
    <row r="1804" spans="1:17" x14ac:dyDescent="0.2">
      <c r="A1804" t="s">
        <v>18827</v>
      </c>
      <c r="B1804" t="s">
        <v>84</v>
      </c>
      <c r="C1804" t="s">
        <v>109</v>
      </c>
      <c r="D1804" t="s">
        <v>17021</v>
      </c>
      <c r="E1804" t="s">
        <v>79</v>
      </c>
      <c r="F1804" t="s">
        <v>17019</v>
      </c>
      <c r="G1804">
        <v>1</v>
      </c>
      <c r="H1804">
        <v>0</v>
      </c>
      <c r="I1804">
        <v>0</v>
      </c>
      <c r="J1804">
        <v>0</v>
      </c>
      <c r="K1804">
        <v>0</v>
      </c>
      <c r="L1804">
        <v>0</v>
      </c>
      <c r="M1804">
        <v>0</v>
      </c>
      <c r="N1804">
        <v>0</v>
      </c>
      <c r="O1804">
        <v>0</v>
      </c>
      <c r="P1804">
        <v>0</v>
      </c>
      <c r="Q1804">
        <v>0</v>
      </c>
    </row>
    <row r="1805" spans="1:17" x14ac:dyDescent="0.2">
      <c r="A1805" t="s">
        <v>18828</v>
      </c>
      <c r="B1805" t="s">
        <v>84</v>
      </c>
      <c r="C1805" t="s">
        <v>109</v>
      </c>
      <c r="D1805" t="s">
        <v>17021</v>
      </c>
      <c r="E1805" t="s">
        <v>81</v>
      </c>
      <c r="F1805" t="s">
        <v>17022</v>
      </c>
      <c r="G1805">
        <v>0</v>
      </c>
      <c r="H1805">
        <v>0</v>
      </c>
      <c r="I1805">
        <v>0</v>
      </c>
      <c r="J1805">
        <v>0</v>
      </c>
      <c r="K1805">
        <v>0</v>
      </c>
      <c r="L1805">
        <v>0</v>
      </c>
      <c r="M1805">
        <v>0</v>
      </c>
      <c r="N1805">
        <v>1</v>
      </c>
      <c r="O1805">
        <v>1</v>
      </c>
      <c r="P1805">
        <v>0</v>
      </c>
      <c r="Q1805">
        <v>0</v>
      </c>
    </row>
    <row r="1806" spans="1:17" x14ac:dyDescent="0.2">
      <c r="A1806" t="s">
        <v>18829</v>
      </c>
      <c r="B1806" t="s">
        <v>84</v>
      </c>
      <c r="C1806" t="s">
        <v>109</v>
      </c>
      <c r="D1806" t="s">
        <v>17021</v>
      </c>
      <c r="E1806" t="s">
        <v>81</v>
      </c>
      <c r="F1806" t="s">
        <v>17019</v>
      </c>
      <c r="G1806">
        <v>1</v>
      </c>
      <c r="H1806">
        <v>0</v>
      </c>
      <c r="I1806">
        <v>0</v>
      </c>
      <c r="J1806">
        <v>0</v>
      </c>
      <c r="K1806">
        <v>0</v>
      </c>
      <c r="L1806">
        <v>0</v>
      </c>
      <c r="M1806">
        <v>0</v>
      </c>
      <c r="N1806">
        <v>0</v>
      </c>
      <c r="O1806">
        <v>0</v>
      </c>
      <c r="P1806">
        <v>0</v>
      </c>
      <c r="Q1806">
        <v>0</v>
      </c>
    </row>
    <row r="1807" spans="1:17" x14ac:dyDescent="0.2">
      <c r="A1807" t="s">
        <v>18830</v>
      </c>
      <c r="B1807" t="s">
        <v>84</v>
      </c>
      <c r="C1807" t="s">
        <v>109</v>
      </c>
      <c r="D1807" t="s">
        <v>17025</v>
      </c>
      <c r="E1807" t="s">
        <v>79</v>
      </c>
      <c r="F1807" t="s">
        <v>17019</v>
      </c>
      <c r="G1807">
        <v>1</v>
      </c>
      <c r="H1807">
        <v>0</v>
      </c>
      <c r="I1807">
        <v>0</v>
      </c>
      <c r="J1807">
        <v>0</v>
      </c>
      <c r="K1807">
        <v>0</v>
      </c>
      <c r="L1807">
        <v>0</v>
      </c>
      <c r="M1807">
        <v>0</v>
      </c>
      <c r="N1807">
        <v>0</v>
      </c>
      <c r="O1807">
        <v>0</v>
      </c>
      <c r="P1807">
        <v>0</v>
      </c>
      <c r="Q1807">
        <v>0</v>
      </c>
    </row>
    <row r="1808" spans="1:17" x14ac:dyDescent="0.2">
      <c r="A1808" t="s">
        <v>18831</v>
      </c>
      <c r="B1808" t="s">
        <v>84</v>
      </c>
      <c r="C1808" t="s">
        <v>109</v>
      </c>
      <c r="D1808" t="s">
        <v>17025</v>
      </c>
      <c r="E1808" t="s">
        <v>81</v>
      </c>
      <c r="F1808" t="s">
        <v>17019</v>
      </c>
      <c r="G1808">
        <v>1</v>
      </c>
      <c r="H1808">
        <v>0</v>
      </c>
      <c r="I1808">
        <v>0</v>
      </c>
      <c r="J1808">
        <v>0</v>
      </c>
      <c r="K1808">
        <v>0</v>
      </c>
      <c r="L1808">
        <v>0</v>
      </c>
      <c r="M1808">
        <v>0</v>
      </c>
      <c r="N1808">
        <v>0</v>
      </c>
      <c r="O1808">
        <v>0</v>
      </c>
      <c r="P1808">
        <v>0</v>
      </c>
      <c r="Q1808">
        <v>0</v>
      </c>
    </row>
    <row r="1809" spans="1:17" x14ac:dyDescent="0.2">
      <c r="A1809" t="s">
        <v>18832</v>
      </c>
      <c r="B1809" t="s">
        <v>84</v>
      </c>
      <c r="C1809" t="s">
        <v>110</v>
      </c>
      <c r="D1809" t="s">
        <v>17027</v>
      </c>
      <c r="E1809" t="s">
        <v>81</v>
      </c>
      <c r="F1809" t="s">
        <v>17019</v>
      </c>
      <c r="G1809">
        <v>6</v>
      </c>
      <c r="H1809">
        <v>0</v>
      </c>
      <c r="I1809">
        <v>0</v>
      </c>
      <c r="J1809">
        <v>0</v>
      </c>
      <c r="K1809">
        <v>0</v>
      </c>
      <c r="L1809">
        <v>0</v>
      </c>
      <c r="M1809">
        <v>0</v>
      </c>
      <c r="N1809">
        <v>0</v>
      </c>
      <c r="O1809">
        <v>0</v>
      </c>
      <c r="P1809">
        <v>0</v>
      </c>
      <c r="Q1809">
        <v>0</v>
      </c>
    </row>
    <row r="1810" spans="1:17" x14ac:dyDescent="0.2">
      <c r="A1810" t="s">
        <v>18833</v>
      </c>
      <c r="B1810" t="s">
        <v>84</v>
      </c>
      <c r="C1810" t="s">
        <v>110</v>
      </c>
      <c r="D1810" t="s">
        <v>17029</v>
      </c>
      <c r="E1810" t="s">
        <v>79</v>
      </c>
      <c r="F1810" t="s">
        <v>4875</v>
      </c>
      <c r="G1810">
        <v>0</v>
      </c>
      <c r="H1810">
        <v>36</v>
      </c>
      <c r="I1810">
        <v>2</v>
      </c>
      <c r="J1810">
        <v>27</v>
      </c>
      <c r="K1810">
        <v>6</v>
      </c>
      <c r="L1810">
        <v>1</v>
      </c>
      <c r="M1810">
        <v>0</v>
      </c>
      <c r="N1810">
        <v>0</v>
      </c>
      <c r="O1810">
        <v>0</v>
      </c>
      <c r="P1810">
        <v>0</v>
      </c>
      <c r="Q1810">
        <v>0</v>
      </c>
    </row>
    <row r="1811" spans="1:17" x14ac:dyDescent="0.2">
      <c r="A1811" t="s">
        <v>18834</v>
      </c>
      <c r="B1811" t="s">
        <v>84</v>
      </c>
      <c r="C1811" t="s">
        <v>110</v>
      </c>
      <c r="D1811" t="s">
        <v>17029</v>
      </c>
      <c r="E1811" t="s">
        <v>79</v>
      </c>
      <c r="F1811" t="s">
        <v>4877</v>
      </c>
      <c r="G1811">
        <v>0</v>
      </c>
      <c r="H1811">
        <v>36</v>
      </c>
      <c r="I1811">
        <v>1</v>
      </c>
      <c r="J1811">
        <v>28</v>
      </c>
      <c r="K1811">
        <v>5</v>
      </c>
      <c r="L1811">
        <v>2</v>
      </c>
      <c r="M1811">
        <v>0</v>
      </c>
      <c r="N1811">
        <v>0</v>
      </c>
      <c r="O1811">
        <v>0</v>
      </c>
      <c r="P1811">
        <v>0</v>
      </c>
      <c r="Q1811">
        <v>0</v>
      </c>
    </row>
    <row r="1812" spans="1:17" x14ac:dyDescent="0.2">
      <c r="A1812" t="s">
        <v>18835</v>
      </c>
      <c r="B1812" t="s">
        <v>84</v>
      </c>
      <c r="C1812" t="s">
        <v>110</v>
      </c>
      <c r="D1812" t="s">
        <v>17029</v>
      </c>
      <c r="E1812" t="s">
        <v>79</v>
      </c>
      <c r="F1812" t="s">
        <v>4879</v>
      </c>
      <c r="G1812">
        <v>0</v>
      </c>
      <c r="H1812">
        <v>0</v>
      </c>
      <c r="I1812">
        <v>0</v>
      </c>
      <c r="J1812">
        <v>0</v>
      </c>
      <c r="K1812">
        <v>0</v>
      </c>
      <c r="L1812">
        <v>0</v>
      </c>
      <c r="M1812">
        <v>36</v>
      </c>
      <c r="N1812">
        <v>0</v>
      </c>
      <c r="O1812">
        <v>0</v>
      </c>
      <c r="P1812">
        <v>0</v>
      </c>
      <c r="Q1812">
        <v>0</v>
      </c>
    </row>
    <row r="1813" spans="1:17" x14ac:dyDescent="0.2">
      <c r="A1813" t="s">
        <v>18836</v>
      </c>
      <c r="B1813" t="s">
        <v>84</v>
      </c>
      <c r="C1813" t="s">
        <v>110</v>
      </c>
      <c r="D1813" t="s">
        <v>17029</v>
      </c>
      <c r="E1813" t="s">
        <v>79</v>
      </c>
      <c r="F1813" t="s">
        <v>4881</v>
      </c>
      <c r="G1813">
        <v>0</v>
      </c>
      <c r="H1813">
        <v>36</v>
      </c>
      <c r="I1813">
        <v>1</v>
      </c>
      <c r="J1813">
        <v>28</v>
      </c>
      <c r="K1813">
        <v>5</v>
      </c>
      <c r="L1813">
        <v>2</v>
      </c>
      <c r="M1813">
        <v>0</v>
      </c>
      <c r="N1813">
        <v>0</v>
      </c>
      <c r="O1813">
        <v>0</v>
      </c>
      <c r="P1813">
        <v>0</v>
      </c>
      <c r="Q1813">
        <v>0</v>
      </c>
    </row>
    <row r="1814" spans="1:17" x14ac:dyDescent="0.2">
      <c r="A1814" t="s">
        <v>18837</v>
      </c>
      <c r="B1814" t="s">
        <v>84</v>
      </c>
      <c r="C1814" t="s">
        <v>110</v>
      </c>
      <c r="D1814" t="s">
        <v>17029</v>
      </c>
      <c r="E1814" t="s">
        <v>79</v>
      </c>
      <c r="F1814" t="s">
        <v>4883</v>
      </c>
      <c r="G1814">
        <v>0</v>
      </c>
      <c r="H1814">
        <v>36</v>
      </c>
      <c r="I1814">
        <v>1</v>
      </c>
      <c r="J1814">
        <v>28</v>
      </c>
      <c r="K1814">
        <v>5</v>
      </c>
      <c r="L1814">
        <v>2</v>
      </c>
      <c r="M1814">
        <v>0</v>
      </c>
      <c r="N1814">
        <v>0</v>
      </c>
      <c r="O1814">
        <v>0</v>
      </c>
      <c r="P1814">
        <v>0</v>
      </c>
      <c r="Q1814">
        <v>0</v>
      </c>
    </row>
    <row r="1815" spans="1:17" x14ac:dyDescent="0.2">
      <c r="A1815" t="s">
        <v>18838</v>
      </c>
      <c r="B1815" t="s">
        <v>84</v>
      </c>
      <c r="C1815" t="s">
        <v>110</v>
      </c>
      <c r="D1815" t="s">
        <v>17029</v>
      </c>
      <c r="E1815" t="s">
        <v>79</v>
      </c>
      <c r="F1815" t="s">
        <v>4885</v>
      </c>
      <c r="G1815">
        <v>0</v>
      </c>
      <c r="H1815">
        <v>0</v>
      </c>
      <c r="I1815">
        <v>0</v>
      </c>
      <c r="J1815">
        <v>0</v>
      </c>
      <c r="K1815">
        <v>0</v>
      </c>
      <c r="L1815">
        <v>0</v>
      </c>
      <c r="M1815">
        <v>36</v>
      </c>
      <c r="N1815">
        <v>0</v>
      </c>
      <c r="O1815">
        <v>0</v>
      </c>
      <c r="P1815">
        <v>0</v>
      </c>
      <c r="Q1815">
        <v>0</v>
      </c>
    </row>
    <row r="1816" spans="1:17" x14ac:dyDescent="0.2">
      <c r="A1816" t="s">
        <v>18839</v>
      </c>
      <c r="B1816" t="s">
        <v>84</v>
      </c>
      <c r="C1816" t="s">
        <v>110</v>
      </c>
      <c r="D1816" t="s">
        <v>17029</v>
      </c>
      <c r="E1816" t="s">
        <v>79</v>
      </c>
      <c r="F1816" t="s">
        <v>4887</v>
      </c>
      <c r="G1816">
        <v>0</v>
      </c>
      <c r="H1816">
        <v>36</v>
      </c>
      <c r="I1816">
        <v>1</v>
      </c>
      <c r="J1816">
        <v>28</v>
      </c>
      <c r="K1816">
        <v>6</v>
      </c>
      <c r="L1816">
        <v>1</v>
      </c>
      <c r="M1816">
        <v>0</v>
      </c>
      <c r="N1816">
        <v>0</v>
      </c>
      <c r="O1816">
        <v>0</v>
      </c>
      <c r="P1816">
        <v>0</v>
      </c>
      <c r="Q1816">
        <v>0</v>
      </c>
    </row>
    <row r="1817" spans="1:17" x14ac:dyDescent="0.2">
      <c r="A1817" t="s">
        <v>18840</v>
      </c>
      <c r="B1817" t="s">
        <v>84</v>
      </c>
      <c r="C1817" t="s">
        <v>110</v>
      </c>
      <c r="D1817" t="s">
        <v>17029</v>
      </c>
      <c r="E1817" t="s">
        <v>79</v>
      </c>
      <c r="F1817" t="s">
        <v>4889</v>
      </c>
      <c r="G1817">
        <v>0</v>
      </c>
      <c r="H1817">
        <v>0</v>
      </c>
      <c r="I1817">
        <v>0</v>
      </c>
      <c r="J1817">
        <v>0</v>
      </c>
      <c r="K1817">
        <v>0</v>
      </c>
      <c r="L1817">
        <v>0</v>
      </c>
      <c r="M1817">
        <v>36</v>
      </c>
      <c r="N1817">
        <v>0</v>
      </c>
      <c r="O1817">
        <v>0</v>
      </c>
      <c r="P1817">
        <v>0</v>
      </c>
      <c r="Q1817">
        <v>0</v>
      </c>
    </row>
    <row r="1818" spans="1:17" x14ac:dyDescent="0.2">
      <c r="A1818" t="s">
        <v>18841</v>
      </c>
      <c r="B1818" t="s">
        <v>84</v>
      </c>
      <c r="C1818" t="s">
        <v>110</v>
      </c>
      <c r="D1818" t="s">
        <v>17029</v>
      </c>
      <c r="E1818" t="s">
        <v>79</v>
      </c>
      <c r="F1818" t="s">
        <v>4871</v>
      </c>
      <c r="G1818">
        <v>0</v>
      </c>
      <c r="H1818">
        <v>0</v>
      </c>
      <c r="I1818">
        <v>0</v>
      </c>
      <c r="J1818">
        <v>0</v>
      </c>
      <c r="K1818">
        <v>0</v>
      </c>
      <c r="L1818">
        <v>0</v>
      </c>
      <c r="M1818">
        <v>0</v>
      </c>
      <c r="N1818">
        <v>31</v>
      </c>
      <c r="O1818">
        <v>29</v>
      </c>
      <c r="P1818">
        <v>1</v>
      </c>
      <c r="Q1818">
        <v>1</v>
      </c>
    </row>
    <row r="1819" spans="1:17" x14ac:dyDescent="0.2">
      <c r="A1819" t="s">
        <v>18842</v>
      </c>
      <c r="B1819" t="s">
        <v>84</v>
      </c>
      <c r="C1819" t="s">
        <v>110</v>
      </c>
      <c r="D1819" t="s">
        <v>17029</v>
      </c>
      <c r="E1819" t="s">
        <v>79</v>
      </c>
      <c r="F1819" t="s">
        <v>4873</v>
      </c>
      <c r="G1819">
        <v>0</v>
      </c>
      <c r="H1819">
        <v>0</v>
      </c>
      <c r="I1819">
        <v>0</v>
      </c>
      <c r="J1819">
        <v>0</v>
      </c>
      <c r="K1819">
        <v>0</v>
      </c>
      <c r="L1819">
        <v>0</v>
      </c>
      <c r="M1819">
        <v>0</v>
      </c>
      <c r="N1819">
        <v>27</v>
      </c>
      <c r="O1819">
        <v>25</v>
      </c>
      <c r="P1819">
        <v>1</v>
      </c>
      <c r="Q1819">
        <v>1</v>
      </c>
    </row>
    <row r="1820" spans="1:17" x14ac:dyDescent="0.2">
      <c r="A1820" t="s">
        <v>18843</v>
      </c>
      <c r="B1820" t="s">
        <v>84</v>
      </c>
      <c r="C1820" t="s">
        <v>110</v>
      </c>
      <c r="D1820" t="s">
        <v>17029</v>
      </c>
      <c r="E1820" t="s">
        <v>79</v>
      </c>
      <c r="F1820" t="s">
        <v>17019</v>
      </c>
      <c r="G1820">
        <v>36</v>
      </c>
      <c r="H1820">
        <v>0</v>
      </c>
      <c r="I1820">
        <v>0</v>
      </c>
      <c r="J1820">
        <v>0</v>
      </c>
      <c r="K1820">
        <v>0</v>
      </c>
      <c r="L1820">
        <v>0</v>
      </c>
      <c r="M1820">
        <v>0</v>
      </c>
      <c r="N1820">
        <v>0</v>
      </c>
      <c r="O1820">
        <v>0</v>
      </c>
      <c r="P1820">
        <v>0</v>
      </c>
      <c r="Q1820">
        <v>0</v>
      </c>
    </row>
    <row r="1821" spans="1:17" x14ac:dyDescent="0.2">
      <c r="A1821" t="s">
        <v>18844</v>
      </c>
      <c r="B1821" t="s">
        <v>84</v>
      </c>
      <c r="C1821" t="s">
        <v>110</v>
      </c>
      <c r="D1821" t="s">
        <v>17029</v>
      </c>
      <c r="E1821" t="s">
        <v>81</v>
      </c>
      <c r="F1821" t="s">
        <v>4875</v>
      </c>
      <c r="G1821">
        <v>0</v>
      </c>
      <c r="H1821">
        <v>33</v>
      </c>
      <c r="I1821">
        <v>6</v>
      </c>
      <c r="J1821">
        <v>23</v>
      </c>
      <c r="K1821">
        <v>3</v>
      </c>
      <c r="L1821">
        <v>1</v>
      </c>
      <c r="M1821">
        <v>0</v>
      </c>
      <c r="N1821">
        <v>0</v>
      </c>
      <c r="O1821">
        <v>0</v>
      </c>
      <c r="P1821">
        <v>0</v>
      </c>
      <c r="Q1821">
        <v>0</v>
      </c>
    </row>
    <row r="1822" spans="1:17" x14ac:dyDescent="0.2">
      <c r="A1822" t="s">
        <v>18845</v>
      </c>
      <c r="B1822" t="s">
        <v>84</v>
      </c>
      <c r="C1822" t="s">
        <v>110</v>
      </c>
      <c r="D1822" t="s">
        <v>17029</v>
      </c>
      <c r="E1822" t="s">
        <v>81</v>
      </c>
      <c r="F1822" t="s">
        <v>4877</v>
      </c>
      <c r="G1822">
        <v>0</v>
      </c>
      <c r="H1822">
        <v>33</v>
      </c>
      <c r="I1822">
        <v>5</v>
      </c>
      <c r="J1822">
        <v>24</v>
      </c>
      <c r="K1822">
        <v>2</v>
      </c>
      <c r="L1822">
        <v>2</v>
      </c>
      <c r="M1822">
        <v>0</v>
      </c>
      <c r="N1822">
        <v>0</v>
      </c>
      <c r="O1822">
        <v>0</v>
      </c>
      <c r="P1822">
        <v>0</v>
      </c>
      <c r="Q1822">
        <v>0</v>
      </c>
    </row>
    <row r="1823" spans="1:17" x14ac:dyDescent="0.2">
      <c r="A1823" t="s">
        <v>18846</v>
      </c>
      <c r="B1823" t="s">
        <v>84</v>
      </c>
      <c r="C1823" t="s">
        <v>110</v>
      </c>
      <c r="D1823" t="s">
        <v>17029</v>
      </c>
      <c r="E1823" t="s">
        <v>81</v>
      </c>
      <c r="F1823" t="s">
        <v>4879</v>
      </c>
      <c r="G1823">
        <v>0</v>
      </c>
      <c r="H1823">
        <v>0</v>
      </c>
      <c r="I1823">
        <v>0</v>
      </c>
      <c r="J1823">
        <v>0</v>
      </c>
      <c r="K1823">
        <v>0</v>
      </c>
      <c r="L1823">
        <v>0</v>
      </c>
      <c r="M1823">
        <v>33</v>
      </c>
      <c r="N1823">
        <v>0</v>
      </c>
      <c r="O1823">
        <v>0</v>
      </c>
      <c r="P1823">
        <v>0</v>
      </c>
      <c r="Q1823">
        <v>0</v>
      </c>
    </row>
    <row r="1824" spans="1:17" x14ac:dyDescent="0.2">
      <c r="A1824" t="s">
        <v>18847</v>
      </c>
      <c r="B1824" t="s">
        <v>84</v>
      </c>
      <c r="C1824" t="s">
        <v>110</v>
      </c>
      <c r="D1824" t="s">
        <v>17029</v>
      </c>
      <c r="E1824" t="s">
        <v>81</v>
      </c>
      <c r="F1824" t="s">
        <v>4881</v>
      </c>
      <c r="G1824">
        <v>0</v>
      </c>
      <c r="H1824">
        <v>33</v>
      </c>
      <c r="I1824">
        <v>5</v>
      </c>
      <c r="J1824">
        <v>24</v>
      </c>
      <c r="K1824">
        <v>2</v>
      </c>
      <c r="L1824">
        <v>2</v>
      </c>
      <c r="M1824">
        <v>0</v>
      </c>
      <c r="N1824">
        <v>0</v>
      </c>
      <c r="O1824">
        <v>0</v>
      </c>
      <c r="P1824">
        <v>0</v>
      </c>
      <c r="Q1824">
        <v>0</v>
      </c>
    </row>
    <row r="1825" spans="1:17" x14ac:dyDescent="0.2">
      <c r="A1825" t="s">
        <v>18848</v>
      </c>
      <c r="B1825" t="s">
        <v>84</v>
      </c>
      <c r="C1825" t="s">
        <v>110</v>
      </c>
      <c r="D1825" t="s">
        <v>17029</v>
      </c>
      <c r="E1825" t="s">
        <v>81</v>
      </c>
      <c r="F1825" t="s">
        <v>4883</v>
      </c>
      <c r="G1825">
        <v>0</v>
      </c>
      <c r="H1825">
        <v>33</v>
      </c>
      <c r="I1825">
        <v>5</v>
      </c>
      <c r="J1825">
        <v>24</v>
      </c>
      <c r="K1825">
        <v>2</v>
      </c>
      <c r="L1825">
        <v>2</v>
      </c>
      <c r="M1825">
        <v>0</v>
      </c>
      <c r="N1825">
        <v>0</v>
      </c>
      <c r="O1825">
        <v>0</v>
      </c>
      <c r="P1825">
        <v>0</v>
      </c>
      <c r="Q1825">
        <v>0</v>
      </c>
    </row>
    <row r="1826" spans="1:17" x14ac:dyDescent="0.2">
      <c r="A1826" t="s">
        <v>18849</v>
      </c>
      <c r="B1826" t="s">
        <v>84</v>
      </c>
      <c r="C1826" t="s">
        <v>110</v>
      </c>
      <c r="D1826" t="s">
        <v>17029</v>
      </c>
      <c r="E1826" t="s">
        <v>81</v>
      </c>
      <c r="F1826" t="s">
        <v>4885</v>
      </c>
      <c r="G1826">
        <v>0</v>
      </c>
      <c r="H1826">
        <v>0</v>
      </c>
      <c r="I1826">
        <v>0</v>
      </c>
      <c r="J1826">
        <v>0</v>
      </c>
      <c r="K1826">
        <v>0</v>
      </c>
      <c r="L1826">
        <v>0</v>
      </c>
      <c r="M1826">
        <v>33</v>
      </c>
      <c r="N1826">
        <v>0</v>
      </c>
      <c r="O1826">
        <v>0</v>
      </c>
      <c r="P1826">
        <v>0</v>
      </c>
      <c r="Q1826">
        <v>0</v>
      </c>
    </row>
    <row r="1827" spans="1:17" x14ac:dyDescent="0.2">
      <c r="A1827" t="s">
        <v>18850</v>
      </c>
      <c r="B1827" t="s">
        <v>84</v>
      </c>
      <c r="C1827" t="s">
        <v>110</v>
      </c>
      <c r="D1827" t="s">
        <v>17029</v>
      </c>
      <c r="E1827" t="s">
        <v>81</v>
      </c>
      <c r="F1827" t="s">
        <v>4887</v>
      </c>
      <c r="G1827">
        <v>0</v>
      </c>
      <c r="H1827">
        <v>33</v>
      </c>
      <c r="I1827">
        <v>5</v>
      </c>
      <c r="J1827">
        <v>24</v>
      </c>
      <c r="K1827">
        <v>2</v>
      </c>
      <c r="L1827">
        <v>2</v>
      </c>
      <c r="M1827">
        <v>0</v>
      </c>
      <c r="N1827">
        <v>0</v>
      </c>
      <c r="O1827">
        <v>0</v>
      </c>
      <c r="P1827">
        <v>0</v>
      </c>
      <c r="Q1827">
        <v>0</v>
      </c>
    </row>
    <row r="1828" spans="1:17" x14ac:dyDescent="0.2">
      <c r="A1828" t="s">
        <v>18851</v>
      </c>
      <c r="B1828" t="s">
        <v>84</v>
      </c>
      <c r="C1828" t="s">
        <v>110</v>
      </c>
      <c r="D1828" t="s">
        <v>17029</v>
      </c>
      <c r="E1828" t="s">
        <v>81</v>
      </c>
      <c r="F1828" t="s">
        <v>4889</v>
      </c>
      <c r="G1828">
        <v>0</v>
      </c>
      <c r="H1828">
        <v>0</v>
      </c>
      <c r="I1828">
        <v>0</v>
      </c>
      <c r="J1828">
        <v>0</v>
      </c>
      <c r="K1828">
        <v>0</v>
      </c>
      <c r="L1828">
        <v>0</v>
      </c>
      <c r="M1828">
        <v>33</v>
      </c>
      <c r="N1828">
        <v>0</v>
      </c>
      <c r="O1828">
        <v>0</v>
      </c>
      <c r="P1828">
        <v>0</v>
      </c>
      <c r="Q1828">
        <v>0</v>
      </c>
    </row>
    <row r="1829" spans="1:17" x14ac:dyDescent="0.2">
      <c r="A1829" t="s">
        <v>18852</v>
      </c>
      <c r="B1829" t="s">
        <v>84</v>
      </c>
      <c r="C1829" t="s">
        <v>110</v>
      </c>
      <c r="D1829" t="s">
        <v>17029</v>
      </c>
      <c r="E1829" t="s">
        <v>81</v>
      </c>
      <c r="F1829" t="s">
        <v>4871</v>
      </c>
      <c r="G1829">
        <v>0</v>
      </c>
      <c r="H1829">
        <v>0</v>
      </c>
      <c r="I1829">
        <v>0</v>
      </c>
      <c r="J1829">
        <v>0</v>
      </c>
      <c r="K1829">
        <v>0</v>
      </c>
      <c r="L1829">
        <v>0</v>
      </c>
      <c r="M1829">
        <v>0</v>
      </c>
      <c r="N1829">
        <v>31</v>
      </c>
      <c r="O1829">
        <v>28</v>
      </c>
      <c r="P1829">
        <v>3</v>
      </c>
      <c r="Q1829">
        <v>0</v>
      </c>
    </row>
    <row r="1830" spans="1:17" x14ac:dyDescent="0.2">
      <c r="A1830" t="s">
        <v>18853</v>
      </c>
      <c r="B1830" t="s">
        <v>84</v>
      </c>
      <c r="C1830" t="s">
        <v>110</v>
      </c>
      <c r="D1830" t="s">
        <v>17029</v>
      </c>
      <c r="E1830" t="s">
        <v>81</v>
      </c>
      <c r="F1830" t="s">
        <v>4873</v>
      </c>
      <c r="G1830">
        <v>0</v>
      </c>
      <c r="H1830">
        <v>0</v>
      </c>
      <c r="I1830">
        <v>0</v>
      </c>
      <c r="J1830">
        <v>0</v>
      </c>
      <c r="K1830">
        <v>0</v>
      </c>
      <c r="L1830">
        <v>0</v>
      </c>
      <c r="M1830">
        <v>0</v>
      </c>
      <c r="N1830">
        <v>29</v>
      </c>
      <c r="O1830">
        <v>26</v>
      </c>
      <c r="P1830">
        <v>3</v>
      </c>
      <c r="Q1830">
        <v>0</v>
      </c>
    </row>
    <row r="1831" spans="1:17" x14ac:dyDescent="0.2">
      <c r="A1831" t="s">
        <v>18854</v>
      </c>
      <c r="B1831" t="s">
        <v>84</v>
      </c>
      <c r="C1831" t="s">
        <v>110</v>
      </c>
      <c r="D1831" t="s">
        <v>17029</v>
      </c>
      <c r="E1831" t="s">
        <v>81</v>
      </c>
      <c r="F1831" t="s">
        <v>17019</v>
      </c>
      <c r="G1831">
        <v>33</v>
      </c>
      <c r="H1831">
        <v>0</v>
      </c>
      <c r="I1831">
        <v>0</v>
      </c>
      <c r="J1831">
        <v>0</v>
      </c>
      <c r="K1831">
        <v>0</v>
      </c>
      <c r="L1831">
        <v>0</v>
      </c>
      <c r="M1831">
        <v>0</v>
      </c>
      <c r="N1831">
        <v>0</v>
      </c>
      <c r="O1831">
        <v>0</v>
      </c>
      <c r="P1831">
        <v>0</v>
      </c>
      <c r="Q1831">
        <v>0</v>
      </c>
    </row>
    <row r="1832" spans="1:17" x14ac:dyDescent="0.2">
      <c r="A1832" t="s">
        <v>18855</v>
      </c>
      <c r="B1832" t="s">
        <v>84</v>
      </c>
      <c r="C1832" t="s">
        <v>110</v>
      </c>
      <c r="D1832" t="s">
        <v>17021</v>
      </c>
      <c r="E1832" t="s">
        <v>79</v>
      </c>
      <c r="F1832" t="s">
        <v>17022</v>
      </c>
      <c r="G1832">
        <v>0</v>
      </c>
      <c r="H1832">
        <v>0</v>
      </c>
      <c r="I1832">
        <v>0</v>
      </c>
      <c r="J1832">
        <v>0</v>
      </c>
      <c r="K1832">
        <v>0</v>
      </c>
      <c r="L1832">
        <v>0</v>
      </c>
      <c r="M1832">
        <v>0</v>
      </c>
      <c r="N1832">
        <v>6</v>
      </c>
      <c r="O1832">
        <v>5</v>
      </c>
      <c r="P1832">
        <v>1</v>
      </c>
      <c r="Q1832">
        <v>0</v>
      </c>
    </row>
    <row r="1833" spans="1:17" x14ac:dyDescent="0.2">
      <c r="A1833" t="s">
        <v>18856</v>
      </c>
      <c r="B1833" t="s">
        <v>84</v>
      </c>
      <c r="C1833" t="s">
        <v>110</v>
      </c>
      <c r="D1833" t="s">
        <v>17021</v>
      </c>
      <c r="E1833" t="s">
        <v>79</v>
      </c>
      <c r="F1833" t="s">
        <v>17019</v>
      </c>
      <c r="G1833">
        <v>6</v>
      </c>
      <c r="H1833">
        <v>0</v>
      </c>
      <c r="I1833">
        <v>0</v>
      </c>
      <c r="J1833">
        <v>0</v>
      </c>
      <c r="K1833">
        <v>0</v>
      </c>
      <c r="L1833">
        <v>0</v>
      </c>
      <c r="M1833">
        <v>0</v>
      </c>
      <c r="N1833">
        <v>0</v>
      </c>
      <c r="O1833">
        <v>0</v>
      </c>
      <c r="P1833">
        <v>0</v>
      </c>
      <c r="Q1833">
        <v>0</v>
      </c>
    </row>
    <row r="1834" spans="1:17" x14ac:dyDescent="0.2">
      <c r="A1834" t="s">
        <v>18857</v>
      </c>
      <c r="B1834" t="s">
        <v>84</v>
      </c>
      <c r="C1834" t="s">
        <v>110</v>
      </c>
      <c r="D1834" t="s">
        <v>17021</v>
      </c>
      <c r="E1834" t="s">
        <v>81</v>
      </c>
      <c r="F1834" t="s">
        <v>17022</v>
      </c>
      <c r="G1834">
        <v>0</v>
      </c>
      <c r="H1834">
        <v>0</v>
      </c>
      <c r="I1834">
        <v>0</v>
      </c>
      <c r="J1834">
        <v>0</v>
      </c>
      <c r="K1834">
        <v>0</v>
      </c>
      <c r="L1834">
        <v>0</v>
      </c>
      <c r="M1834">
        <v>0</v>
      </c>
      <c r="N1834">
        <v>12</v>
      </c>
      <c r="O1834">
        <v>9</v>
      </c>
      <c r="P1834">
        <v>3</v>
      </c>
      <c r="Q1834">
        <v>0</v>
      </c>
    </row>
    <row r="1835" spans="1:17" x14ac:dyDescent="0.2">
      <c r="A1835" t="s">
        <v>18858</v>
      </c>
      <c r="B1835" t="s">
        <v>84</v>
      </c>
      <c r="C1835" t="s">
        <v>110</v>
      </c>
      <c r="D1835" t="s">
        <v>17021</v>
      </c>
      <c r="E1835" t="s">
        <v>81</v>
      </c>
      <c r="F1835" t="s">
        <v>17019</v>
      </c>
      <c r="G1835">
        <v>12</v>
      </c>
      <c r="H1835">
        <v>0</v>
      </c>
      <c r="I1835">
        <v>0</v>
      </c>
      <c r="J1835">
        <v>0</v>
      </c>
      <c r="K1835">
        <v>0</v>
      </c>
      <c r="L1835">
        <v>0</v>
      </c>
      <c r="M1835">
        <v>0</v>
      </c>
      <c r="N1835">
        <v>0</v>
      </c>
      <c r="O1835">
        <v>0</v>
      </c>
      <c r="P1835">
        <v>0</v>
      </c>
      <c r="Q1835">
        <v>0</v>
      </c>
    </row>
    <row r="1836" spans="1:17" x14ac:dyDescent="0.2">
      <c r="A1836" t="s">
        <v>18859</v>
      </c>
      <c r="B1836" t="s">
        <v>84</v>
      </c>
      <c r="C1836" t="s">
        <v>110</v>
      </c>
      <c r="D1836" t="s">
        <v>17025</v>
      </c>
      <c r="E1836" t="s">
        <v>79</v>
      </c>
      <c r="F1836" t="s">
        <v>17019</v>
      </c>
      <c r="G1836">
        <v>1</v>
      </c>
      <c r="H1836">
        <v>0</v>
      </c>
      <c r="I1836">
        <v>0</v>
      </c>
      <c r="J1836">
        <v>0</v>
      </c>
      <c r="K1836">
        <v>0</v>
      </c>
      <c r="L1836">
        <v>0</v>
      </c>
      <c r="M1836">
        <v>0</v>
      </c>
      <c r="N1836">
        <v>0</v>
      </c>
      <c r="O1836">
        <v>0</v>
      </c>
      <c r="P1836">
        <v>0</v>
      </c>
      <c r="Q1836">
        <v>0</v>
      </c>
    </row>
    <row r="1837" spans="1:17" x14ac:dyDescent="0.2">
      <c r="A1837" t="s">
        <v>18860</v>
      </c>
      <c r="B1837" t="s">
        <v>84</v>
      </c>
      <c r="C1837" t="s">
        <v>110</v>
      </c>
      <c r="D1837" t="s">
        <v>17025</v>
      </c>
      <c r="E1837" t="s">
        <v>81</v>
      </c>
      <c r="F1837" t="s">
        <v>17019</v>
      </c>
      <c r="G1837">
        <v>3</v>
      </c>
      <c r="H1837">
        <v>0</v>
      </c>
      <c r="I1837">
        <v>0</v>
      </c>
      <c r="J1837">
        <v>0</v>
      </c>
      <c r="K1837">
        <v>0</v>
      </c>
      <c r="L1837">
        <v>0</v>
      </c>
      <c r="M1837">
        <v>0</v>
      </c>
      <c r="N1837">
        <v>0</v>
      </c>
      <c r="O1837">
        <v>0</v>
      </c>
      <c r="P1837">
        <v>0</v>
      </c>
      <c r="Q1837">
        <v>0</v>
      </c>
    </row>
    <row r="1838" spans="1:17" x14ac:dyDescent="0.2">
      <c r="A1838" t="s">
        <v>18861</v>
      </c>
      <c r="B1838" t="s">
        <v>84</v>
      </c>
      <c r="C1838" t="s">
        <v>111</v>
      </c>
      <c r="D1838" t="s">
        <v>17027</v>
      </c>
      <c r="E1838" t="s">
        <v>79</v>
      </c>
      <c r="F1838" t="s">
        <v>17019</v>
      </c>
      <c r="G1838">
        <v>1</v>
      </c>
      <c r="H1838">
        <v>0</v>
      </c>
      <c r="I1838">
        <v>0</v>
      </c>
      <c r="J1838">
        <v>0</v>
      </c>
      <c r="K1838">
        <v>0</v>
      </c>
      <c r="L1838">
        <v>0</v>
      </c>
      <c r="M1838">
        <v>0</v>
      </c>
      <c r="N1838">
        <v>0</v>
      </c>
      <c r="O1838">
        <v>0</v>
      </c>
      <c r="P1838">
        <v>0</v>
      </c>
      <c r="Q1838">
        <v>0</v>
      </c>
    </row>
    <row r="1839" spans="1:17" x14ac:dyDescent="0.2">
      <c r="A1839" t="s">
        <v>18862</v>
      </c>
      <c r="B1839" t="s">
        <v>84</v>
      </c>
      <c r="C1839" t="s">
        <v>111</v>
      </c>
      <c r="D1839" t="s">
        <v>17027</v>
      </c>
      <c r="E1839" t="s">
        <v>81</v>
      </c>
      <c r="F1839" t="s">
        <v>17019</v>
      </c>
      <c r="G1839">
        <v>3</v>
      </c>
      <c r="H1839">
        <v>0</v>
      </c>
      <c r="I1839">
        <v>0</v>
      </c>
      <c r="J1839">
        <v>0</v>
      </c>
      <c r="K1839">
        <v>0</v>
      </c>
      <c r="L1839">
        <v>0</v>
      </c>
      <c r="M1839">
        <v>0</v>
      </c>
      <c r="N1839">
        <v>0</v>
      </c>
      <c r="O1839">
        <v>0</v>
      </c>
      <c r="P1839">
        <v>0</v>
      </c>
      <c r="Q1839">
        <v>0</v>
      </c>
    </row>
    <row r="1840" spans="1:17" x14ac:dyDescent="0.2">
      <c r="A1840" t="s">
        <v>18863</v>
      </c>
      <c r="B1840" t="s">
        <v>84</v>
      </c>
      <c r="C1840" t="s">
        <v>111</v>
      </c>
      <c r="D1840" t="s">
        <v>17029</v>
      </c>
      <c r="E1840" t="s">
        <v>79</v>
      </c>
      <c r="F1840" t="s">
        <v>4875</v>
      </c>
      <c r="G1840">
        <v>0</v>
      </c>
      <c r="H1840">
        <v>122</v>
      </c>
      <c r="I1840">
        <v>19</v>
      </c>
      <c r="J1840">
        <v>69</v>
      </c>
      <c r="K1840">
        <v>22</v>
      </c>
      <c r="L1840">
        <v>12</v>
      </c>
      <c r="M1840">
        <v>0</v>
      </c>
      <c r="N1840">
        <v>0</v>
      </c>
      <c r="O1840">
        <v>0</v>
      </c>
      <c r="P1840">
        <v>0</v>
      </c>
      <c r="Q1840">
        <v>0</v>
      </c>
    </row>
    <row r="1841" spans="1:17" x14ac:dyDescent="0.2">
      <c r="A1841" t="s">
        <v>18864</v>
      </c>
      <c r="B1841" t="s">
        <v>84</v>
      </c>
      <c r="C1841" t="s">
        <v>111</v>
      </c>
      <c r="D1841" t="s">
        <v>17029</v>
      </c>
      <c r="E1841" t="s">
        <v>79</v>
      </c>
      <c r="F1841" t="s">
        <v>4877</v>
      </c>
      <c r="G1841">
        <v>0</v>
      </c>
      <c r="H1841">
        <v>122</v>
      </c>
      <c r="I1841">
        <v>18</v>
      </c>
      <c r="J1841">
        <v>69</v>
      </c>
      <c r="K1841">
        <v>17</v>
      </c>
      <c r="L1841">
        <v>18</v>
      </c>
      <c r="M1841">
        <v>0</v>
      </c>
      <c r="N1841">
        <v>0</v>
      </c>
      <c r="O1841">
        <v>0</v>
      </c>
      <c r="P1841">
        <v>0</v>
      </c>
      <c r="Q1841">
        <v>0</v>
      </c>
    </row>
    <row r="1842" spans="1:17" x14ac:dyDescent="0.2">
      <c r="A1842" t="s">
        <v>18865</v>
      </c>
      <c r="B1842" t="s">
        <v>84</v>
      </c>
      <c r="C1842" t="s">
        <v>111</v>
      </c>
      <c r="D1842" t="s">
        <v>17029</v>
      </c>
      <c r="E1842" t="s">
        <v>79</v>
      </c>
      <c r="F1842" t="s">
        <v>4879</v>
      </c>
      <c r="G1842">
        <v>0</v>
      </c>
      <c r="H1842">
        <v>0</v>
      </c>
      <c r="I1842">
        <v>0</v>
      </c>
      <c r="J1842">
        <v>0</v>
      </c>
      <c r="K1842">
        <v>0</v>
      </c>
      <c r="L1842">
        <v>0</v>
      </c>
      <c r="M1842">
        <v>122</v>
      </c>
      <c r="N1842">
        <v>0</v>
      </c>
      <c r="O1842">
        <v>0</v>
      </c>
      <c r="P1842">
        <v>0</v>
      </c>
      <c r="Q1842">
        <v>0</v>
      </c>
    </row>
    <row r="1843" spans="1:17" x14ac:dyDescent="0.2">
      <c r="A1843" t="s">
        <v>18866</v>
      </c>
      <c r="B1843" t="s">
        <v>84</v>
      </c>
      <c r="C1843" t="s">
        <v>111</v>
      </c>
      <c r="D1843" t="s">
        <v>17029</v>
      </c>
      <c r="E1843" t="s">
        <v>79</v>
      </c>
      <c r="F1843" t="s">
        <v>4881</v>
      </c>
      <c r="G1843">
        <v>0</v>
      </c>
      <c r="H1843">
        <v>122</v>
      </c>
      <c r="I1843">
        <v>18</v>
      </c>
      <c r="J1843">
        <v>69</v>
      </c>
      <c r="K1843">
        <v>17</v>
      </c>
      <c r="L1843">
        <v>18</v>
      </c>
      <c r="M1843">
        <v>0</v>
      </c>
      <c r="N1843">
        <v>0</v>
      </c>
      <c r="O1843">
        <v>0</v>
      </c>
      <c r="P1843">
        <v>0</v>
      </c>
      <c r="Q1843">
        <v>0</v>
      </c>
    </row>
    <row r="1844" spans="1:17" x14ac:dyDescent="0.2">
      <c r="A1844" t="s">
        <v>18867</v>
      </c>
      <c r="B1844" t="s">
        <v>84</v>
      </c>
      <c r="C1844" t="s">
        <v>111</v>
      </c>
      <c r="D1844" t="s">
        <v>17029</v>
      </c>
      <c r="E1844" t="s">
        <v>79</v>
      </c>
      <c r="F1844" t="s">
        <v>4883</v>
      </c>
      <c r="G1844">
        <v>0</v>
      </c>
      <c r="H1844">
        <v>122</v>
      </c>
      <c r="I1844">
        <v>19</v>
      </c>
      <c r="J1844">
        <v>68</v>
      </c>
      <c r="K1844">
        <v>17</v>
      </c>
      <c r="L1844">
        <v>18</v>
      </c>
      <c r="M1844">
        <v>0</v>
      </c>
      <c r="N1844">
        <v>0</v>
      </c>
      <c r="O1844">
        <v>0</v>
      </c>
      <c r="P1844">
        <v>0</v>
      </c>
      <c r="Q1844">
        <v>0</v>
      </c>
    </row>
    <row r="1845" spans="1:17" x14ac:dyDescent="0.2">
      <c r="A1845" t="s">
        <v>18868</v>
      </c>
      <c r="B1845" t="s">
        <v>84</v>
      </c>
      <c r="C1845" t="s">
        <v>111</v>
      </c>
      <c r="D1845" t="s">
        <v>17029</v>
      </c>
      <c r="E1845" t="s">
        <v>79</v>
      </c>
      <c r="F1845" t="s">
        <v>4885</v>
      </c>
      <c r="G1845">
        <v>0</v>
      </c>
      <c r="H1845">
        <v>0</v>
      </c>
      <c r="I1845">
        <v>0</v>
      </c>
      <c r="J1845">
        <v>0</v>
      </c>
      <c r="K1845">
        <v>0</v>
      </c>
      <c r="L1845">
        <v>0</v>
      </c>
      <c r="M1845">
        <v>122</v>
      </c>
      <c r="N1845">
        <v>0</v>
      </c>
      <c r="O1845">
        <v>0</v>
      </c>
      <c r="P1845">
        <v>0</v>
      </c>
      <c r="Q1845">
        <v>0</v>
      </c>
    </row>
    <row r="1846" spans="1:17" x14ac:dyDescent="0.2">
      <c r="A1846" t="s">
        <v>18869</v>
      </c>
      <c r="B1846" t="s">
        <v>84</v>
      </c>
      <c r="C1846" t="s">
        <v>111</v>
      </c>
      <c r="D1846" t="s">
        <v>17029</v>
      </c>
      <c r="E1846" t="s">
        <v>79</v>
      </c>
      <c r="F1846" t="s">
        <v>4887</v>
      </c>
      <c r="G1846">
        <v>0</v>
      </c>
      <c r="H1846">
        <v>122</v>
      </c>
      <c r="I1846">
        <v>18</v>
      </c>
      <c r="J1846">
        <v>69</v>
      </c>
      <c r="K1846">
        <v>22</v>
      </c>
      <c r="L1846">
        <v>13</v>
      </c>
      <c r="M1846">
        <v>0</v>
      </c>
      <c r="N1846">
        <v>0</v>
      </c>
      <c r="O1846">
        <v>0</v>
      </c>
      <c r="P1846">
        <v>0</v>
      </c>
      <c r="Q1846">
        <v>0</v>
      </c>
    </row>
    <row r="1847" spans="1:17" x14ac:dyDescent="0.2">
      <c r="A1847" t="s">
        <v>18870</v>
      </c>
      <c r="B1847" t="s">
        <v>84</v>
      </c>
      <c r="C1847" t="s">
        <v>111</v>
      </c>
      <c r="D1847" t="s">
        <v>17029</v>
      </c>
      <c r="E1847" t="s">
        <v>79</v>
      </c>
      <c r="F1847" t="s">
        <v>4889</v>
      </c>
      <c r="G1847">
        <v>0</v>
      </c>
      <c r="H1847">
        <v>0</v>
      </c>
      <c r="I1847">
        <v>0</v>
      </c>
      <c r="J1847">
        <v>0</v>
      </c>
      <c r="K1847">
        <v>0</v>
      </c>
      <c r="L1847">
        <v>0</v>
      </c>
      <c r="M1847">
        <v>122</v>
      </c>
      <c r="N1847">
        <v>0</v>
      </c>
      <c r="O1847">
        <v>0</v>
      </c>
      <c r="P1847">
        <v>0</v>
      </c>
      <c r="Q1847">
        <v>0</v>
      </c>
    </row>
    <row r="1848" spans="1:17" x14ac:dyDescent="0.2">
      <c r="A1848" t="s">
        <v>18871</v>
      </c>
      <c r="B1848" t="s">
        <v>84</v>
      </c>
      <c r="C1848" t="s">
        <v>111</v>
      </c>
      <c r="D1848" t="s">
        <v>17029</v>
      </c>
      <c r="E1848" t="s">
        <v>79</v>
      </c>
      <c r="F1848" t="s">
        <v>4871</v>
      </c>
      <c r="G1848">
        <v>0</v>
      </c>
      <c r="H1848">
        <v>0</v>
      </c>
      <c r="I1848">
        <v>0</v>
      </c>
      <c r="J1848">
        <v>0</v>
      </c>
      <c r="K1848">
        <v>0</v>
      </c>
      <c r="L1848">
        <v>0</v>
      </c>
      <c r="M1848">
        <v>0</v>
      </c>
      <c r="N1848">
        <v>102</v>
      </c>
      <c r="O1848">
        <v>83</v>
      </c>
      <c r="P1848">
        <v>15</v>
      </c>
      <c r="Q1848">
        <v>4</v>
      </c>
    </row>
    <row r="1849" spans="1:17" x14ac:dyDescent="0.2">
      <c r="A1849" t="s">
        <v>18872</v>
      </c>
      <c r="B1849" t="s">
        <v>84</v>
      </c>
      <c r="C1849" t="s">
        <v>111</v>
      </c>
      <c r="D1849" t="s">
        <v>17029</v>
      </c>
      <c r="E1849" t="s">
        <v>79</v>
      </c>
      <c r="F1849" t="s">
        <v>4873</v>
      </c>
      <c r="G1849">
        <v>0</v>
      </c>
      <c r="H1849">
        <v>0</v>
      </c>
      <c r="I1849">
        <v>0</v>
      </c>
      <c r="J1849">
        <v>0</v>
      </c>
      <c r="K1849">
        <v>0</v>
      </c>
      <c r="L1849">
        <v>0</v>
      </c>
      <c r="M1849">
        <v>0</v>
      </c>
      <c r="N1849">
        <v>78</v>
      </c>
      <c r="O1849">
        <v>63</v>
      </c>
      <c r="P1849">
        <v>13</v>
      </c>
      <c r="Q1849">
        <v>2</v>
      </c>
    </row>
    <row r="1850" spans="1:17" x14ac:dyDescent="0.2">
      <c r="A1850" t="s">
        <v>18873</v>
      </c>
      <c r="B1850" t="s">
        <v>84</v>
      </c>
      <c r="C1850" t="s">
        <v>111</v>
      </c>
      <c r="D1850" t="s">
        <v>17029</v>
      </c>
      <c r="E1850" t="s">
        <v>79</v>
      </c>
      <c r="F1850" t="s">
        <v>17019</v>
      </c>
      <c r="G1850">
        <v>122</v>
      </c>
      <c r="H1850">
        <v>0</v>
      </c>
      <c r="I1850">
        <v>0</v>
      </c>
      <c r="J1850">
        <v>0</v>
      </c>
      <c r="K1850">
        <v>0</v>
      </c>
      <c r="L1850">
        <v>0</v>
      </c>
      <c r="M1850">
        <v>0</v>
      </c>
      <c r="N1850">
        <v>0</v>
      </c>
      <c r="O1850">
        <v>0</v>
      </c>
      <c r="P1850">
        <v>0</v>
      </c>
      <c r="Q1850">
        <v>0</v>
      </c>
    </row>
    <row r="1851" spans="1:17" x14ac:dyDescent="0.2">
      <c r="A1851" t="s">
        <v>18874</v>
      </c>
      <c r="B1851" t="s">
        <v>84</v>
      </c>
      <c r="C1851" t="s">
        <v>111</v>
      </c>
      <c r="D1851" t="s">
        <v>17029</v>
      </c>
      <c r="E1851" t="s">
        <v>81</v>
      </c>
      <c r="F1851" t="s">
        <v>4875</v>
      </c>
      <c r="G1851">
        <v>0</v>
      </c>
      <c r="H1851">
        <v>81</v>
      </c>
      <c r="I1851">
        <v>4</v>
      </c>
      <c r="J1851">
        <v>49</v>
      </c>
      <c r="K1851">
        <v>14</v>
      </c>
      <c r="L1851">
        <v>14</v>
      </c>
      <c r="M1851">
        <v>0</v>
      </c>
      <c r="N1851">
        <v>0</v>
      </c>
      <c r="O1851">
        <v>0</v>
      </c>
      <c r="P1851">
        <v>0</v>
      </c>
      <c r="Q1851">
        <v>0</v>
      </c>
    </row>
    <row r="1852" spans="1:17" x14ac:dyDescent="0.2">
      <c r="A1852" t="s">
        <v>18875</v>
      </c>
      <c r="B1852" t="s">
        <v>84</v>
      </c>
      <c r="C1852" t="s">
        <v>111</v>
      </c>
      <c r="D1852" t="s">
        <v>17029</v>
      </c>
      <c r="E1852" t="s">
        <v>81</v>
      </c>
      <c r="F1852" t="s">
        <v>4877</v>
      </c>
      <c r="G1852">
        <v>0</v>
      </c>
      <c r="H1852">
        <v>81</v>
      </c>
      <c r="I1852">
        <v>2</v>
      </c>
      <c r="J1852">
        <v>48</v>
      </c>
      <c r="K1852">
        <v>12</v>
      </c>
      <c r="L1852">
        <v>19</v>
      </c>
      <c r="M1852">
        <v>0</v>
      </c>
      <c r="N1852">
        <v>0</v>
      </c>
      <c r="O1852">
        <v>0</v>
      </c>
      <c r="P1852">
        <v>0</v>
      </c>
      <c r="Q1852">
        <v>0</v>
      </c>
    </row>
    <row r="1853" spans="1:17" x14ac:dyDescent="0.2">
      <c r="A1853" t="s">
        <v>18876</v>
      </c>
      <c r="B1853" t="s">
        <v>84</v>
      </c>
      <c r="C1853" t="s">
        <v>111</v>
      </c>
      <c r="D1853" t="s">
        <v>17029</v>
      </c>
      <c r="E1853" t="s">
        <v>81</v>
      </c>
      <c r="F1853" t="s">
        <v>4879</v>
      </c>
      <c r="G1853">
        <v>0</v>
      </c>
      <c r="H1853">
        <v>0</v>
      </c>
      <c r="I1853">
        <v>0</v>
      </c>
      <c r="J1853">
        <v>0</v>
      </c>
      <c r="K1853">
        <v>0</v>
      </c>
      <c r="L1853">
        <v>0</v>
      </c>
      <c r="M1853">
        <v>81</v>
      </c>
      <c r="N1853">
        <v>0</v>
      </c>
      <c r="O1853">
        <v>0</v>
      </c>
      <c r="P1853">
        <v>0</v>
      </c>
      <c r="Q1853">
        <v>0</v>
      </c>
    </row>
    <row r="1854" spans="1:17" x14ac:dyDescent="0.2">
      <c r="A1854" t="s">
        <v>18877</v>
      </c>
      <c r="B1854" t="s">
        <v>84</v>
      </c>
      <c r="C1854" t="s">
        <v>111</v>
      </c>
      <c r="D1854" t="s">
        <v>17029</v>
      </c>
      <c r="E1854" t="s">
        <v>81</v>
      </c>
      <c r="F1854" t="s">
        <v>4881</v>
      </c>
      <c r="G1854">
        <v>0</v>
      </c>
      <c r="H1854">
        <v>81</v>
      </c>
      <c r="I1854">
        <v>2</v>
      </c>
      <c r="J1854">
        <v>48</v>
      </c>
      <c r="K1854">
        <v>12</v>
      </c>
      <c r="L1854">
        <v>19</v>
      </c>
      <c r="M1854">
        <v>0</v>
      </c>
      <c r="N1854">
        <v>0</v>
      </c>
      <c r="O1854">
        <v>0</v>
      </c>
      <c r="P1854">
        <v>0</v>
      </c>
      <c r="Q1854">
        <v>0</v>
      </c>
    </row>
    <row r="1855" spans="1:17" x14ac:dyDescent="0.2">
      <c r="A1855" t="s">
        <v>18878</v>
      </c>
      <c r="B1855" t="s">
        <v>84</v>
      </c>
      <c r="C1855" t="s">
        <v>111</v>
      </c>
      <c r="D1855" t="s">
        <v>17029</v>
      </c>
      <c r="E1855" t="s">
        <v>81</v>
      </c>
      <c r="F1855" t="s">
        <v>4883</v>
      </c>
      <c r="G1855">
        <v>0</v>
      </c>
      <c r="H1855">
        <v>81</v>
      </c>
      <c r="I1855">
        <v>2</v>
      </c>
      <c r="J1855">
        <v>49</v>
      </c>
      <c r="K1855">
        <v>12</v>
      </c>
      <c r="L1855">
        <v>18</v>
      </c>
      <c r="M1855">
        <v>0</v>
      </c>
      <c r="N1855">
        <v>0</v>
      </c>
      <c r="O1855">
        <v>0</v>
      </c>
      <c r="P1855">
        <v>0</v>
      </c>
      <c r="Q1855">
        <v>0</v>
      </c>
    </row>
    <row r="1856" spans="1:17" x14ac:dyDescent="0.2">
      <c r="A1856" t="s">
        <v>18879</v>
      </c>
      <c r="B1856" t="s">
        <v>84</v>
      </c>
      <c r="C1856" t="s">
        <v>111</v>
      </c>
      <c r="D1856" t="s">
        <v>17029</v>
      </c>
      <c r="E1856" t="s">
        <v>81</v>
      </c>
      <c r="F1856" t="s">
        <v>4885</v>
      </c>
      <c r="G1856">
        <v>0</v>
      </c>
      <c r="H1856">
        <v>0</v>
      </c>
      <c r="I1856">
        <v>0</v>
      </c>
      <c r="J1856">
        <v>0</v>
      </c>
      <c r="K1856">
        <v>0</v>
      </c>
      <c r="L1856">
        <v>0</v>
      </c>
      <c r="M1856">
        <v>81</v>
      </c>
      <c r="N1856">
        <v>0</v>
      </c>
      <c r="O1856">
        <v>0</v>
      </c>
      <c r="P1856">
        <v>0</v>
      </c>
      <c r="Q1856">
        <v>0</v>
      </c>
    </row>
    <row r="1857" spans="1:17" x14ac:dyDescent="0.2">
      <c r="A1857" t="s">
        <v>18880</v>
      </c>
      <c r="B1857" t="s">
        <v>84</v>
      </c>
      <c r="C1857" t="s">
        <v>111</v>
      </c>
      <c r="D1857" t="s">
        <v>17029</v>
      </c>
      <c r="E1857" t="s">
        <v>81</v>
      </c>
      <c r="F1857" t="s">
        <v>4887</v>
      </c>
      <c r="G1857">
        <v>0</v>
      </c>
      <c r="H1857">
        <v>81</v>
      </c>
      <c r="I1857">
        <v>2</v>
      </c>
      <c r="J1857">
        <v>50</v>
      </c>
      <c r="K1857">
        <v>14</v>
      </c>
      <c r="L1857">
        <v>15</v>
      </c>
      <c r="M1857">
        <v>0</v>
      </c>
      <c r="N1857">
        <v>0</v>
      </c>
      <c r="O1857">
        <v>0</v>
      </c>
      <c r="P1857">
        <v>0</v>
      </c>
      <c r="Q1857">
        <v>0</v>
      </c>
    </row>
    <row r="1858" spans="1:17" x14ac:dyDescent="0.2">
      <c r="A1858" t="s">
        <v>18881</v>
      </c>
      <c r="B1858" t="s">
        <v>84</v>
      </c>
      <c r="C1858" t="s">
        <v>111</v>
      </c>
      <c r="D1858" t="s">
        <v>17029</v>
      </c>
      <c r="E1858" t="s">
        <v>81</v>
      </c>
      <c r="F1858" t="s">
        <v>4889</v>
      </c>
      <c r="G1858">
        <v>0</v>
      </c>
      <c r="H1858">
        <v>0</v>
      </c>
      <c r="I1858">
        <v>0</v>
      </c>
      <c r="J1858">
        <v>0</v>
      </c>
      <c r="K1858">
        <v>0</v>
      </c>
      <c r="L1858">
        <v>0</v>
      </c>
      <c r="M1858">
        <v>81</v>
      </c>
      <c r="N1858">
        <v>0</v>
      </c>
      <c r="O1858">
        <v>0</v>
      </c>
      <c r="P1858">
        <v>0</v>
      </c>
      <c r="Q1858">
        <v>0</v>
      </c>
    </row>
    <row r="1859" spans="1:17" x14ac:dyDescent="0.2">
      <c r="A1859" t="s">
        <v>18882</v>
      </c>
      <c r="B1859" t="s">
        <v>84</v>
      </c>
      <c r="C1859" t="s">
        <v>111</v>
      </c>
      <c r="D1859" t="s">
        <v>17029</v>
      </c>
      <c r="E1859" t="s">
        <v>81</v>
      </c>
      <c r="F1859" t="s">
        <v>4871</v>
      </c>
      <c r="G1859">
        <v>0</v>
      </c>
      <c r="H1859">
        <v>0</v>
      </c>
      <c r="I1859">
        <v>0</v>
      </c>
      <c r="J1859">
        <v>0</v>
      </c>
      <c r="K1859">
        <v>0</v>
      </c>
      <c r="L1859">
        <v>0</v>
      </c>
      <c r="M1859">
        <v>0</v>
      </c>
      <c r="N1859">
        <v>68</v>
      </c>
      <c r="O1859">
        <v>53</v>
      </c>
      <c r="P1859">
        <v>9</v>
      </c>
      <c r="Q1859">
        <v>6</v>
      </c>
    </row>
    <row r="1860" spans="1:17" x14ac:dyDescent="0.2">
      <c r="A1860" t="s">
        <v>18883</v>
      </c>
      <c r="B1860" t="s">
        <v>84</v>
      </c>
      <c r="C1860" t="s">
        <v>111</v>
      </c>
      <c r="D1860" t="s">
        <v>17029</v>
      </c>
      <c r="E1860" t="s">
        <v>81</v>
      </c>
      <c r="F1860" t="s">
        <v>4873</v>
      </c>
      <c r="G1860">
        <v>0</v>
      </c>
      <c r="H1860">
        <v>0</v>
      </c>
      <c r="I1860">
        <v>0</v>
      </c>
      <c r="J1860">
        <v>0</v>
      </c>
      <c r="K1860">
        <v>0</v>
      </c>
      <c r="L1860">
        <v>0</v>
      </c>
      <c r="M1860">
        <v>0</v>
      </c>
      <c r="N1860">
        <v>50</v>
      </c>
      <c r="O1860">
        <v>41</v>
      </c>
      <c r="P1860">
        <v>6</v>
      </c>
      <c r="Q1860">
        <v>3</v>
      </c>
    </row>
    <row r="1861" spans="1:17" x14ac:dyDescent="0.2">
      <c r="A1861" t="s">
        <v>18884</v>
      </c>
      <c r="B1861" t="s">
        <v>84</v>
      </c>
      <c r="C1861" t="s">
        <v>111</v>
      </c>
      <c r="D1861" t="s">
        <v>17029</v>
      </c>
      <c r="E1861" t="s">
        <v>81</v>
      </c>
      <c r="F1861" t="s">
        <v>17019</v>
      </c>
      <c r="G1861">
        <v>81</v>
      </c>
      <c r="H1861">
        <v>0</v>
      </c>
      <c r="I1861">
        <v>0</v>
      </c>
      <c r="J1861">
        <v>0</v>
      </c>
      <c r="K1861">
        <v>0</v>
      </c>
      <c r="L1861">
        <v>0</v>
      </c>
      <c r="M1861">
        <v>0</v>
      </c>
      <c r="N1861">
        <v>0</v>
      </c>
      <c r="O1861">
        <v>0</v>
      </c>
      <c r="P1861">
        <v>0</v>
      </c>
      <c r="Q1861">
        <v>0</v>
      </c>
    </row>
    <row r="1862" spans="1:17" x14ac:dyDescent="0.2">
      <c r="A1862" t="s">
        <v>18885</v>
      </c>
      <c r="B1862" t="s">
        <v>84</v>
      </c>
      <c r="C1862" t="s">
        <v>111</v>
      </c>
      <c r="D1862" t="s">
        <v>17021</v>
      </c>
      <c r="E1862" t="s">
        <v>79</v>
      </c>
      <c r="F1862" t="s">
        <v>17022</v>
      </c>
      <c r="G1862">
        <v>0</v>
      </c>
      <c r="H1862">
        <v>0</v>
      </c>
      <c r="I1862">
        <v>0</v>
      </c>
      <c r="J1862">
        <v>0</v>
      </c>
      <c r="K1862">
        <v>0</v>
      </c>
      <c r="L1862">
        <v>0</v>
      </c>
      <c r="M1862">
        <v>0</v>
      </c>
      <c r="N1862">
        <v>16</v>
      </c>
      <c r="O1862">
        <v>11</v>
      </c>
      <c r="P1862">
        <v>3</v>
      </c>
      <c r="Q1862">
        <v>2</v>
      </c>
    </row>
    <row r="1863" spans="1:17" x14ac:dyDescent="0.2">
      <c r="A1863" t="s">
        <v>18886</v>
      </c>
      <c r="B1863" t="s">
        <v>84</v>
      </c>
      <c r="C1863" t="s">
        <v>111</v>
      </c>
      <c r="D1863" t="s">
        <v>17021</v>
      </c>
      <c r="E1863" t="s">
        <v>79</v>
      </c>
      <c r="F1863" t="s">
        <v>17019</v>
      </c>
      <c r="G1863">
        <v>16</v>
      </c>
      <c r="H1863">
        <v>0</v>
      </c>
      <c r="I1863">
        <v>0</v>
      </c>
      <c r="J1863">
        <v>0</v>
      </c>
      <c r="K1863">
        <v>0</v>
      </c>
      <c r="L1863">
        <v>0</v>
      </c>
      <c r="M1863">
        <v>0</v>
      </c>
      <c r="N1863">
        <v>0</v>
      </c>
      <c r="O1863">
        <v>0</v>
      </c>
      <c r="P1863">
        <v>0</v>
      </c>
      <c r="Q1863">
        <v>0</v>
      </c>
    </row>
    <row r="1864" spans="1:17" x14ac:dyDescent="0.2">
      <c r="A1864" t="s">
        <v>18887</v>
      </c>
      <c r="B1864" t="s">
        <v>84</v>
      </c>
      <c r="C1864" t="s">
        <v>111</v>
      </c>
      <c r="D1864" t="s">
        <v>17021</v>
      </c>
      <c r="E1864" t="s">
        <v>81</v>
      </c>
      <c r="F1864" t="s">
        <v>17022</v>
      </c>
      <c r="G1864">
        <v>0</v>
      </c>
      <c r="H1864">
        <v>0</v>
      </c>
      <c r="I1864">
        <v>0</v>
      </c>
      <c r="J1864">
        <v>0</v>
      </c>
      <c r="K1864">
        <v>0</v>
      </c>
      <c r="L1864">
        <v>0</v>
      </c>
      <c r="M1864">
        <v>0</v>
      </c>
      <c r="N1864">
        <v>3</v>
      </c>
      <c r="O1864">
        <v>0</v>
      </c>
      <c r="P1864">
        <v>2</v>
      </c>
      <c r="Q1864">
        <v>1</v>
      </c>
    </row>
    <row r="1865" spans="1:17" x14ac:dyDescent="0.2">
      <c r="A1865" t="s">
        <v>18888</v>
      </c>
      <c r="B1865" t="s">
        <v>84</v>
      </c>
      <c r="C1865" t="s">
        <v>111</v>
      </c>
      <c r="D1865" t="s">
        <v>17021</v>
      </c>
      <c r="E1865" t="s">
        <v>81</v>
      </c>
      <c r="F1865" t="s">
        <v>17019</v>
      </c>
      <c r="G1865">
        <v>3</v>
      </c>
      <c r="H1865">
        <v>0</v>
      </c>
      <c r="I1865">
        <v>0</v>
      </c>
      <c r="J1865">
        <v>0</v>
      </c>
      <c r="K1865">
        <v>0</v>
      </c>
      <c r="L1865">
        <v>0</v>
      </c>
      <c r="M1865">
        <v>0</v>
      </c>
      <c r="N1865">
        <v>0</v>
      </c>
      <c r="O1865">
        <v>0</v>
      </c>
      <c r="P1865">
        <v>0</v>
      </c>
      <c r="Q1865">
        <v>0</v>
      </c>
    </row>
    <row r="1866" spans="1:17" x14ac:dyDescent="0.2">
      <c r="A1866" t="s">
        <v>18889</v>
      </c>
      <c r="B1866" t="s">
        <v>84</v>
      </c>
      <c r="C1866" t="s">
        <v>111</v>
      </c>
      <c r="D1866" t="s">
        <v>17025</v>
      </c>
      <c r="E1866" t="s">
        <v>79</v>
      </c>
      <c r="F1866" t="s">
        <v>17019</v>
      </c>
      <c r="G1866">
        <v>17</v>
      </c>
      <c r="H1866">
        <v>0</v>
      </c>
      <c r="I1866">
        <v>0</v>
      </c>
      <c r="J1866">
        <v>0</v>
      </c>
      <c r="K1866">
        <v>0</v>
      </c>
      <c r="L1866">
        <v>0</v>
      </c>
      <c r="M1866">
        <v>0</v>
      </c>
      <c r="N1866">
        <v>0</v>
      </c>
      <c r="O1866">
        <v>0</v>
      </c>
      <c r="P1866">
        <v>0</v>
      </c>
      <c r="Q1866">
        <v>0</v>
      </c>
    </row>
    <row r="1867" spans="1:17" x14ac:dyDescent="0.2">
      <c r="A1867" t="s">
        <v>18890</v>
      </c>
      <c r="B1867" t="s">
        <v>84</v>
      </c>
      <c r="C1867" t="s">
        <v>111</v>
      </c>
      <c r="D1867" t="s">
        <v>17025</v>
      </c>
      <c r="E1867" t="s">
        <v>81</v>
      </c>
      <c r="F1867" t="s">
        <v>17019</v>
      </c>
      <c r="G1867">
        <v>6</v>
      </c>
      <c r="H1867">
        <v>0</v>
      </c>
      <c r="I1867">
        <v>0</v>
      </c>
      <c r="J1867">
        <v>0</v>
      </c>
      <c r="K1867">
        <v>0</v>
      </c>
      <c r="L1867">
        <v>0</v>
      </c>
      <c r="M1867">
        <v>0</v>
      </c>
      <c r="N1867">
        <v>0</v>
      </c>
      <c r="O1867">
        <v>0</v>
      </c>
      <c r="P1867">
        <v>0</v>
      </c>
      <c r="Q1867">
        <v>0</v>
      </c>
    </row>
    <row r="1868" spans="1:17" x14ac:dyDescent="0.2">
      <c r="A1868" t="s">
        <v>18891</v>
      </c>
      <c r="B1868" t="s">
        <v>84</v>
      </c>
      <c r="C1868" t="s">
        <v>112</v>
      </c>
      <c r="D1868" t="s">
        <v>17029</v>
      </c>
      <c r="E1868" t="s">
        <v>79</v>
      </c>
      <c r="F1868" t="s">
        <v>4875</v>
      </c>
      <c r="G1868">
        <v>0</v>
      </c>
      <c r="H1868">
        <v>13</v>
      </c>
      <c r="I1868">
        <v>1</v>
      </c>
      <c r="J1868">
        <v>11</v>
      </c>
      <c r="K1868">
        <v>0</v>
      </c>
      <c r="L1868">
        <v>1</v>
      </c>
      <c r="M1868">
        <v>0</v>
      </c>
      <c r="N1868">
        <v>0</v>
      </c>
      <c r="O1868">
        <v>0</v>
      </c>
      <c r="P1868">
        <v>0</v>
      </c>
      <c r="Q1868">
        <v>0</v>
      </c>
    </row>
    <row r="1869" spans="1:17" x14ac:dyDescent="0.2">
      <c r="A1869" t="s">
        <v>18892</v>
      </c>
      <c r="B1869" t="s">
        <v>84</v>
      </c>
      <c r="C1869" t="s">
        <v>112</v>
      </c>
      <c r="D1869" t="s">
        <v>17029</v>
      </c>
      <c r="E1869" t="s">
        <v>79</v>
      </c>
      <c r="F1869" t="s">
        <v>4877</v>
      </c>
      <c r="G1869">
        <v>0</v>
      </c>
      <c r="H1869">
        <v>13</v>
      </c>
      <c r="I1869">
        <v>0</v>
      </c>
      <c r="J1869">
        <v>11</v>
      </c>
      <c r="K1869">
        <v>0</v>
      </c>
      <c r="L1869">
        <v>2</v>
      </c>
      <c r="M1869">
        <v>0</v>
      </c>
      <c r="N1869">
        <v>0</v>
      </c>
      <c r="O1869">
        <v>0</v>
      </c>
      <c r="P1869">
        <v>0</v>
      </c>
      <c r="Q1869">
        <v>0</v>
      </c>
    </row>
    <row r="1870" spans="1:17" x14ac:dyDescent="0.2">
      <c r="A1870" t="s">
        <v>18893</v>
      </c>
      <c r="B1870" t="s">
        <v>84</v>
      </c>
      <c r="C1870" t="s">
        <v>112</v>
      </c>
      <c r="D1870" t="s">
        <v>17029</v>
      </c>
      <c r="E1870" t="s">
        <v>79</v>
      </c>
      <c r="F1870" t="s">
        <v>4879</v>
      </c>
      <c r="G1870">
        <v>0</v>
      </c>
      <c r="H1870">
        <v>0</v>
      </c>
      <c r="I1870">
        <v>0</v>
      </c>
      <c r="J1870">
        <v>0</v>
      </c>
      <c r="K1870">
        <v>0</v>
      </c>
      <c r="L1870">
        <v>0</v>
      </c>
      <c r="M1870">
        <v>13</v>
      </c>
      <c r="N1870">
        <v>0</v>
      </c>
      <c r="O1870">
        <v>0</v>
      </c>
      <c r="P1870">
        <v>0</v>
      </c>
      <c r="Q1870">
        <v>0</v>
      </c>
    </row>
    <row r="1871" spans="1:17" x14ac:dyDescent="0.2">
      <c r="A1871" t="s">
        <v>18894</v>
      </c>
      <c r="B1871" t="s">
        <v>84</v>
      </c>
      <c r="C1871" t="s">
        <v>112</v>
      </c>
      <c r="D1871" t="s">
        <v>17029</v>
      </c>
      <c r="E1871" t="s">
        <v>79</v>
      </c>
      <c r="F1871" t="s">
        <v>4881</v>
      </c>
      <c r="G1871">
        <v>0</v>
      </c>
      <c r="H1871">
        <v>13</v>
      </c>
      <c r="I1871">
        <v>0</v>
      </c>
      <c r="J1871">
        <v>11</v>
      </c>
      <c r="K1871">
        <v>0</v>
      </c>
      <c r="L1871">
        <v>2</v>
      </c>
      <c r="M1871">
        <v>0</v>
      </c>
      <c r="N1871">
        <v>0</v>
      </c>
      <c r="O1871">
        <v>0</v>
      </c>
      <c r="P1871">
        <v>0</v>
      </c>
      <c r="Q1871">
        <v>0</v>
      </c>
    </row>
    <row r="1872" spans="1:17" x14ac:dyDescent="0.2">
      <c r="A1872" t="s">
        <v>18895</v>
      </c>
      <c r="B1872" t="s">
        <v>84</v>
      </c>
      <c r="C1872" t="s">
        <v>112</v>
      </c>
      <c r="D1872" t="s">
        <v>17029</v>
      </c>
      <c r="E1872" t="s">
        <v>79</v>
      </c>
      <c r="F1872" t="s">
        <v>4883</v>
      </c>
      <c r="G1872">
        <v>0</v>
      </c>
      <c r="H1872">
        <v>13</v>
      </c>
      <c r="I1872">
        <v>0</v>
      </c>
      <c r="J1872">
        <v>11</v>
      </c>
      <c r="K1872">
        <v>0</v>
      </c>
      <c r="L1872">
        <v>2</v>
      </c>
      <c r="M1872">
        <v>0</v>
      </c>
      <c r="N1872">
        <v>0</v>
      </c>
      <c r="O1872">
        <v>0</v>
      </c>
      <c r="P1872">
        <v>0</v>
      </c>
      <c r="Q1872">
        <v>0</v>
      </c>
    </row>
    <row r="1873" spans="1:17" x14ac:dyDescent="0.2">
      <c r="A1873" t="s">
        <v>18896</v>
      </c>
      <c r="B1873" t="s">
        <v>84</v>
      </c>
      <c r="C1873" t="s">
        <v>112</v>
      </c>
      <c r="D1873" t="s">
        <v>17029</v>
      </c>
      <c r="E1873" t="s">
        <v>79</v>
      </c>
      <c r="F1873" t="s">
        <v>4885</v>
      </c>
      <c r="G1873">
        <v>0</v>
      </c>
      <c r="H1873">
        <v>0</v>
      </c>
      <c r="I1873">
        <v>0</v>
      </c>
      <c r="J1873">
        <v>0</v>
      </c>
      <c r="K1873">
        <v>0</v>
      </c>
      <c r="L1873">
        <v>0</v>
      </c>
      <c r="M1873">
        <v>13</v>
      </c>
      <c r="N1873">
        <v>0</v>
      </c>
      <c r="O1873">
        <v>0</v>
      </c>
      <c r="P1873">
        <v>0</v>
      </c>
      <c r="Q1873">
        <v>0</v>
      </c>
    </row>
    <row r="1874" spans="1:17" x14ac:dyDescent="0.2">
      <c r="A1874" t="s">
        <v>18897</v>
      </c>
      <c r="B1874" t="s">
        <v>84</v>
      </c>
      <c r="C1874" t="s">
        <v>112</v>
      </c>
      <c r="D1874" t="s">
        <v>17029</v>
      </c>
      <c r="E1874" t="s">
        <v>79</v>
      </c>
      <c r="F1874" t="s">
        <v>4887</v>
      </c>
      <c r="G1874">
        <v>0</v>
      </c>
      <c r="H1874">
        <v>13</v>
      </c>
      <c r="I1874">
        <v>0</v>
      </c>
      <c r="J1874">
        <v>12</v>
      </c>
      <c r="K1874">
        <v>0</v>
      </c>
      <c r="L1874">
        <v>1</v>
      </c>
      <c r="M1874">
        <v>0</v>
      </c>
      <c r="N1874">
        <v>0</v>
      </c>
      <c r="O1874">
        <v>0</v>
      </c>
      <c r="P1874">
        <v>0</v>
      </c>
      <c r="Q1874">
        <v>0</v>
      </c>
    </row>
    <row r="1875" spans="1:17" x14ac:dyDescent="0.2">
      <c r="A1875" t="s">
        <v>18898</v>
      </c>
      <c r="B1875" t="s">
        <v>84</v>
      </c>
      <c r="C1875" t="s">
        <v>112</v>
      </c>
      <c r="D1875" t="s">
        <v>17029</v>
      </c>
      <c r="E1875" t="s">
        <v>79</v>
      </c>
      <c r="F1875" t="s">
        <v>4889</v>
      </c>
      <c r="G1875">
        <v>0</v>
      </c>
      <c r="H1875">
        <v>0</v>
      </c>
      <c r="I1875">
        <v>0</v>
      </c>
      <c r="J1875">
        <v>0</v>
      </c>
      <c r="K1875">
        <v>0</v>
      </c>
      <c r="L1875">
        <v>0</v>
      </c>
      <c r="M1875">
        <v>13</v>
      </c>
      <c r="N1875">
        <v>0</v>
      </c>
      <c r="O1875">
        <v>0</v>
      </c>
      <c r="P1875">
        <v>0</v>
      </c>
      <c r="Q1875">
        <v>0</v>
      </c>
    </row>
    <row r="1876" spans="1:17" x14ac:dyDescent="0.2">
      <c r="A1876" t="s">
        <v>18899</v>
      </c>
      <c r="B1876" t="s">
        <v>84</v>
      </c>
      <c r="C1876" t="s">
        <v>112</v>
      </c>
      <c r="D1876" t="s">
        <v>17029</v>
      </c>
      <c r="E1876" t="s">
        <v>79</v>
      </c>
      <c r="F1876" t="s">
        <v>4871</v>
      </c>
      <c r="G1876">
        <v>0</v>
      </c>
      <c r="H1876">
        <v>0</v>
      </c>
      <c r="I1876">
        <v>0</v>
      </c>
      <c r="J1876">
        <v>0</v>
      </c>
      <c r="K1876">
        <v>0</v>
      </c>
      <c r="L1876">
        <v>0</v>
      </c>
      <c r="M1876">
        <v>0</v>
      </c>
      <c r="N1876">
        <v>12</v>
      </c>
      <c r="O1876">
        <v>11</v>
      </c>
      <c r="P1876">
        <v>0</v>
      </c>
      <c r="Q1876">
        <v>1</v>
      </c>
    </row>
    <row r="1877" spans="1:17" x14ac:dyDescent="0.2">
      <c r="A1877" t="s">
        <v>18900</v>
      </c>
      <c r="B1877" t="s">
        <v>84</v>
      </c>
      <c r="C1877" t="s">
        <v>165</v>
      </c>
      <c r="D1877" t="s">
        <v>17029</v>
      </c>
      <c r="E1877" t="s">
        <v>81</v>
      </c>
      <c r="F1877" t="s">
        <v>4875</v>
      </c>
      <c r="G1877">
        <v>0</v>
      </c>
      <c r="H1877">
        <v>13</v>
      </c>
      <c r="I1877">
        <v>2</v>
      </c>
      <c r="J1877">
        <v>8</v>
      </c>
      <c r="K1877">
        <v>2</v>
      </c>
      <c r="L1877">
        <v>1</v>
      </c>
      <c r="M1877">
        <v>0</v>
      </c>
      <c r="N1877">
        <v>0</v>
      </c>
      <c r="O1877">
        <v>0</v>
      </c>
      <c r="P1877">
        <v>0</v>
      </c>
      <c r="Q1877">
        <v>0</v>
      </c>
    </row>
    <row r="1878" spans="1:17" x14ac:dyDescent="0.2">
      <c r="A1878" t="s">
        <v>18901</v>
      </c>
      <c r="B1878" t="s">
        <v>84</v>
      </c>
      <c r="C1878" t="s">
        <v>165</v>
      </c>
      <c r="D1878" t="s">
        <v>17029</v>
      </c>
      <c r="E1878" t="s">
        <v>81</v>
      </c>
      <c r="F1878" t="s">
        <v>4877</v>
      </c>
      <c r="G1878">
        <v>0</v>
      </c>
      <c r="H1878">
        <v>13</v>
      </c>
      <c r="I1878">
        <v>2</v>
      </c>
      <c r="J1878">
        <v>8</v>
      </c>
      <c r="K1878">
        <v>2</v>
      </c>
      <c r="L1878">
        <v>1</v>
      </c>
      <c r="M1878">
        <v>0</v>
      </c>
      <c r="N1878">
        <v>0</v>
      </c>
      <c r="O1878">
        <v>0</v>
      </c>
      <c r="P1878">
        <v>0</v>
      </c>
      <c r="Q1878">
        <v>0</v>
      </c>
    </row>
    <row r="1879" spans="1:17" x14ac:dyDescent="0.2">
      <c r="A1879" t="s">
        <v>18902</v>
      </c>
      <c r="B1879" t="s">
        <v>84</v>
      </c>
      <c r="C1879" t="s">
        <v>165</v>
      </c>
      <c r="D1879" t="s">
        <v>17029</v>
      </c>
      <c r="E1879" t="s">
        <v>81</v>
      </c>
      <c r="F1879" t="s">
        <v>4879</v>
      </c>
      <c r="G1879">
        <v>0</v>
      </c>
      <c r="H1879">
        <v>0</v>
      </c>
      <c r="I1879">
        <v>0</v>
      </c>
      <c r="J1879">
        <v>0</v>
      </c>
      <c r="K1879">
        <v>0</v>
      </c>
      <c r="L1879">
        <v>0</v>
      </c>
      <c r="M1879">
        <v>13</v>
      </c>
      <c r="N1879">
        <v>0</v>
      </c>
      <c r="O1879">
        <v>0</v>
      </c>
      <c r="P1879">
        <v>0</v>
      </c>
      <c r="Q1879">
        <v>0</v>
      </c>
    </row>
    <row r="1880" spans="1:17" x14ac:dyDescent="0.2">
      <c r="A1880" t="s">
        <v>18903</v>
      </c>
      <c r="B1880" t="s">
        <v>84</v>
      </c>
      <c r="C1880" t="s">
        <v>165</v>
      </c>
      <c r="D1880" t="s">
        <v>17029</v>
      </c>
      <c r="E1880" t="s">
        <v>81</v>
      </c>
      <c r="F1880" t="s">
        <v>4881</v>
      </c>
      <c r="G1880">
        <v>0</v>
      </c>
      <c r="H1880">
        <v>13</v>
      </c>
      <c r="I1880">
        <v>1</v>
      </c>
      <c r="J1880">
        <v>9</v>
      </c>
      <c r="K1880">
        <v>2</v>
      </c>
      <c r="L1880">
        <v>1</v>
      </c>
      <c r="M1880">
        <v>0</v>
      </c>
      <c r="N1880">
        <v>0</v>
      </c>
      <c r="O1880">
        <v>0</v>
      </c>
      <c r="P1880">
        <v>0</v>
      </c>
      <c r="Q1880">
        <v>0</v>
      </c>
    </row>
    <row r="1881" spans="1:17" x14ac:dyDescent="0.2">
      <c r="A1881" t="s">
        <v>18904</v>
      </c>
      <c r="B1881" t="s">
        <v>84</v>
      </c>
      <c r="C1881" t="s">
        <v>165</v>
      </c>
      <c r="D1881" t="s">
        <v>17029</v>
      </c>
      <c r="E1881" t="s">
        <v>81</v>
      </c>
      <c r="F1881" t="s">
        <v>4883</v>
      </c>
      <c r="G1881">
        <v>0</v>
      </c>
      <c r="H1881">
        <v>13</v>
      </c>
      <c r="I1881">
        <v>2</v>
      </c>
      <c r="J1881">
        <v>9</v>
      </c>
      <c r="K1881">
        <v>1</v>
      </c>
      <c r="L1881">
        <v>1</v>
      </c>
      <c r="M1881">
        <v>0</v>
      </c>
      <c r="N1881">
        <v>0</v>
      </c>
      <c r="O1881">
        <v>0</v>
      </c>
      <c r="P1881">
        <v>0</v>
      </c>
      <c r="Q1881">
        <v>0</v>
      </c>
    </row>
    <row r="1882" spans="1:17" x14ac:dyDescent="0.2">
      <c r="A1882" t="s">
        <v>18905</v>
      </c>
      <c r="B1882" t="s">
        <v>84</v>
      </c>
      <c r="C1882" t="s">
        <v>165</v>
      </c>
      <c r="D1882" t="s">
        <v>17029</v>
      </c>
      <c r="E1882" t="s">
        <v>81</v>
      </c>
      <c r="F1882" t="s">
        <v>4885</v>
      </c>
      <c r="G1882">
        <v>0</v>
      </c>
      <c r="H1882">
        <v>0</v>
      </c>
      <c r="I1882">
        <v>0</v>
      </c>
      <c r="J1882">
        <v>0</v>
      </c>
      <c r="K1882">
        <v>0</v>
      </c>
      <c r="L1882">
        <v>0</v>
      </c>
      <c r="M1882">
        <v>13</v>
      </c>
      <c r="N1882">
        <v>0</v>
      </c>
      <c r="O1882">
        <v>0</v>
      </c>
      <c r="P1882">
        <v>0</v>
      </c>
      <c r="Q1882">
        <v>0</v>
      </c>
    </row>
    <row r="1883" spans="1:17" x14ac:dyDescent="0.2">
      <c r="A1883" t="s">
        <v>18906</v>
      </c>
      <c r="B1883" t="s">
        <v>84</v>
      </c>
      <c r="C1883" t="s">
        <v>165</v>
      </c>
      <c r="D1883" t="s">
        <v>17029</v>
      </c>
      <c r="E1883" t="s">
        <v>81</v>
      </c>
      <c r="F1883" t="s">
        <v>4887</v>
      </c>
      <c r="G1883">
        <v>0</v>
      </c>
      <c r="H1883">
        <v>13</v>
      </c>
      <c r="I1883">
        <v>1</v>
      </c>
      <c r="J1883">
        <v>9</v>
      </c>
      <c r="K1883">
        <v>2</v>
      </c>
      <c r="L1883">
        <v>1</v>
      </c>
      <c r="M1883">
        <v>0</v>
      </c>
      <c r="N1883">
        <v>0</v>
      </c>
      <c r="O1883">
        <v>0</v>
      </c>
      <c r="P1883">
        <v>0</v>
      </c>
      <c r="Q1883">
        <v>0</v>
      </c>
    </row>
    <row r="1884" spans="1:17" x14ac:dyDescent="0.2">
      <c r="A1884" t="s">
        <v>18907</v>
      </c>
      <c r="B1884" t="s">
        <v>84</v>
      </c>
      <c r="C1884" t="s">
        <v>165</v>
      </c>
      <c r="D1884" t="s">
        <v>17029</v>
      </c>
      <c r="E1884" t="s">
        <v>81</v>
      </c>
      <c r="F1884" t="s">
        <v>4889</v>
      </c>
      <c r="G1884">
        <v>0</v>
      </c>
      <c r="H1884">
        <v>0</v>
      </c>
      <c r="I1884">
        <v>0</v>
      </c>
      <c r="J1884">
        <v>0</v>
      </c>
      <c r="K1884">
        <v>0</v>
      </c>
      <c r="L1884">
        <v>0</v>
      </c>
      <c r="M1884">
        <v>13</v>
      </c>
      <c r="N1884">
        <v>0</v>
      </c>
      <c r="O1884">
        <v>0</v>
      </c>
      <c r="P1884">
        <v>0</v>
      </c>
      <c r="Q1884">
        <v>0</v>
      </c>
    </row>
    <row r="1885" spans="1:17" x14ac:dyDescent="0.2">
      <c r="A1885" t="s">
        <v>18908</v>
      </c>
      <c r="B1885" t="s">
        <v>84</v>
      </c>
      <c r="C1885" t="s">
        <v>165</v>
      </c>
      <c r="D1885" t="s">
        <v>17029</v>
      </c>
      <c r="E1885" t="s">
        <v>81</v>
      </c>
      <c r="F1885" t="s">
        <v>4871</v>
      </c>
      <c r="G1885">
        <v>0</v>
      </c>
      <c r="H1885">
        <v>0</v>
      </c>
      <c r="I1885">
        <v>0</v>
      </c>
      <c r="J1885">
        <v>0</v>
      </c>
      <c r="K1885">
        <v>0</v>
      </c>
      <c r="L1885">
        <v>0</v>
      </c>
      <c r="M1885">
        <v>0</v>
      </c>
      <c r="N1885">
        <v>12</v>
      </c>
      <c r="O1885">
        <v>12</v>
      </c>
      <c r="P1885">
        <v>0</v>
      </c>
      <c r="Q1885">
        <v>0</v>
      </c>
    </row>
    <row r="1886" spans="1:17" x14ac:dyDescent="0.2">
      <c r="A1886" t="s">
        <v>18909</v>
      </c>
      <c r="B1886" t="s">
        <v>84</v>
      </c>
      <c r="C1886" t="s">
        <v>165</v>
      </c>
      <c r="D1886" t="s">
        <v>17029</v>
      </c>
      <c r="E1886" t="s">
        <v>81</v>
      </c>
      <c r="F1886" t="s">
        <v>4873</v>
      </c>
      <c r="G1886">
        <v>0</v>
      </c>
      <c r="H1886">
        <v>0</v>
      </c>
      <c r="I1886">
        <v>0</v>
      </c>
      <c r="J1886">
        <v>0</v>
      </c>
      <c r="K1886">
        <v>0</v>
      </c>
      <c r="L1886">
        <v>0</v>
      </c>
      <c r="M1886">
        <v>0</v>
      </c>
      <c r="N1886">
        <v>10</v>
      </c>
      <c r="O1886">
        <v>10</v>
      </c>
      <c r="P1886">
        <v>0</v>
      </c>
      <c r="Q1886">
        <v>0</v>
      </c>
    </row>
    <row r="1887" spans="1:17" x14ac:dyDescent="0.2">
      <c r="A1887" t="s">
        <v>18910</v>
      </c>
      <c r="B1887" t="s">
        <v>84</v>
      </c>
      <c r="C1887" t="s">
        <v>165</v>
      </c>
      <c r="D1887" t="s">
        <v>17029</v>
      </c>
      <c r="E1887" t="s">
        <v>81</v>
      </c>
      <c r="F1887" t="s">
        <v>17019</v>
      </c>
      <c r="G1887">
        <v>13</v>
      </c>
      <c r="H1887">
        <v>0</v>
      </c>
      <c r="I1887">
        <v>0</v>
      </c>
      <c r="J1887">
        <v>0</v>
      </c>
      <c r="K1887">
        <v>0</v>
      </c>
      <c r="L1887">
        <v>0</v>
      </c>
      <c r="M1887">
        <v>0</v>
      </c>
      <c r="N1887">
        <v>0</v>
      </c>
      <c r="O1887">
        <v>0</v>
      </c>
      <c r="P1887">
        <v>0</v>
      </c>
      <c r="Q1887">
        <v>0</v>
      </c>
    </row>
    <row r="1888" spans="1:17" x14ac:dyDescent="0.2">
      <c r="A1888" t="s">
        <v>18911</v>
      </c>
      <c r="B1888" t="s">
        <v>84</v>
      </c>
      <c r="C1888" t="s">
        <v>165</v>
      </c>
      <c r="D1888" t="s">
        <v>17021</v>
      </c>
      <c r="E1888" t="s">
        <v>79</v>
      </c>
      <c r="F1888" t="s">
        <v>17022</v>
      </c>
      <c r="G1888">
        <v>0</v>
      </c>
      <c r="H1888">
        <v>0</v>
      </c>
      <c r="I1888">
        <v>0</v>
      </c>
      <c r="J1888">
        <v>0</v>
      </c>
      <c r="K1888">
        <v>0</v>
      </c>
      <c r="L1888">
        <v>0</v>
      </c>
      <c r="M1888">
        <v>0</v>
      </c>
      <c r="N1888">
        <v>3</v>
      </c>
      <c r="O1888">
        <v>3</v>
      </c>
      <c r="P1888">
        <v>0</v>
      </c>
      <c r="Q1888">
        <v>0</v>
      </c>
    </row>
    <row r="1889" spans="1:17" x14ac:dyDescent="0.2">
      <c r="A1889" t="s">
        <v>18912</v>
      </c>
      <c r="B1889" t="s">
        <v>84</v>
      </c>
      <c r="C1889" t="s">
        <v>165</v>
      </c>
      <c r="D1889" t="s">
        <v>17021</v>
      </c>
      <c r="E1889" t="s">
        <v>79</v>
      </c>
      <c r="F1889" t="s">
        <v>17019</v>
      </c>
      <c r="G1889">
        <v>3</v>
      </c>
      <c r="H1889">
        <v>0</v>
      </c>
      <c r="I1889">
        <v>0</v>
      </c>
      <c r="J1889">
        <v>0</v>
      </c>
      <c r="K1889">
        <v>0</v>
      </c>
      <c r="L1889">
        <v>0</v>
      </c>
      <c r="M1889">
        <v>0</v>
      </c>
      <c r="N1889">
        <v>0</v>
      </c>
      <c r="O1889">
        <v>0</v>
      </c>
      <c r="P1889">
        <v>0</v>
      </c>
      <c r="Q1889">
        <v>0</v>
      </c>
    </row>
    <row r="1890" spans="1:17" x14ac:dyDescent="0.2">
      <c r="A1890" t="s">
        <v>18913</v>
      </c>
      <c r="B1890" t="s">
        <v>84</v>
      </c>
      <c r="C1890" t="s">
        <v>165</v>
      </c>
      <c r="D1890" t="s">
        <v>17021</v>
      </c>
      <c r="E1890" t="s">
        <v>81</v>
      </c>
      <c r="F1890" t="s">
        <v>17022</v>
      </c>
      <c r="G1890">
        <v>0</v>
      </c>
      <c r="H1890">
        <v>0</v>
      </c>
      <c r="I1890">
        <v>0</v>
      </c>
      <c r="J1890">
        <v>0</v>
      </c>
      <c r="K1890">
        <v>0</v>
      </c>
      <c r="L1890">
        <v>0</v>
      </c>
      <c r="M1890">
        <v>0</v>
      </c>
      <c r="N1890">
        <v>4</v>
      </c>
      <c r="O1890">
        <v>3</v>
      </c>
      <c r="P1890">
        <v>1</v>
      </c>
      <c r="Q1890">
        <v>0</v>
      </c>
    </row>
    <row r="1891" spans="1:17" x14ac:dyDescent="0.2">
      <c r="A1891" t="s">
        <v>18914</v>
      </c>
      <c r="B1891" t="s">
        <v>84</v>
      </c>
      <c r="C1891" t="s">
        <v>165</v>
      </c>
      <c r="D1891" t="s">
        <v>17021</v>
      </c>
      <c r="E1891" t="s">
        <v>81</v>
      </c>
      <c r="F1891" t="s">
        <v>17019</v>
      </c>
      <c r="G1891">
        <v>4</v>
      </c>
      <c r="H1891">
        <v>0</v>
      </c>
      <c r="I1891">
        <v>0</v>
      </c>
      <c r="J1891">
        <v>0</v>
      </c>
      <c r="K1891">
        <v>0</v>
      </c>
      <c r="L1891">
        <v>0</v>
      </c>
      <c r="M1891">
        <v>0</v>
      </c>
      <c r="N1891">
        <v>0</v>
      </c>
      <c r="O1891">
        <v>0</v>
      </c>
      <c r="P1891">
        <v>0</v>
      </c>
      <c r="Q1891">
        <v>0</v>
      </c>
    </row>
    <row r="1892" spans="1:17" x14ac:dyDescent="0.2">
      <c r="A1892" t="s">
        <v>18915</v>
      </c>
      <c r="B1892" t="s">
        <v>84</v>
      </c>
      <c r="C1892" t="s">
        <v>165</v>
      </c>
      <c r="D1892" t="s">
        <v>17025</v>
      </c>
      <c r="E1892" t="s">
        <v>79</v>
      </c>
      <c r="F1892" t="s">
        <v>17019</v>
      </c>
      <c r="G1892">
        <v>1</v>
      </c>
      <c r="H1892">
        <v>0</v>
      </c>
      <c r="I1892">
        <v>0</v>
      </c>
      <c r="J1892">
        <v>0</v>
      </c>
      <c r="K1892">
        <v>0</v>
      </c>
      <c r="L1892">
        <v>0</v>
      </c>
      <c r="M1892">
        <v>0</v>
      </c>
      <c r="N1892">
        <v>0</v>
      </c>
      <c r="O1892">
        <v>0</v>
      </c>
      <c r="P1892">
        <v>0</v>
      </c>
      <c r="Q1892">
        <v>0</v>
      </c>
    </row>
    <row r="1893" spans="1:17" x14ac:dyDescent="0.2">
      <c r="A1893" t="s">
        <v>18916</v>
      </c>
      <c r="B1893" t="s">
        <v>84</v>
      </c>
      <c r="C1893" t="s">
        <v>165</v>
      </c>
      <c r="D1893" t="s">
        <v>17025</v>
      </c>
      <c r="E1893" t="s">
        <v>81</v>
      </c>
      <c r="F1893" t="s">
        <v>17019</v>
      </c>
      <c r="G1893">
        <v>1</v>
      </c>
      <c r="H1893">
        <v>0</v>
      </c>
      <c r="I1893">
        <v>0</v>
      </c>
      <c r="J1893">
        <v>0</v>
      </c>
      <c r="K1893">
        <v>0</v>
      </c>
      <c r="L1893">
        <v>0</v>
      </c>
      <c r="M1893">
        <v>0</v>
      </c>
      <c r="N1893">
        <v>0</v>
      </c>
      <c r="O1893">
        <v>0</v>
      </c>
      <c r="P1893">
        <v>0</v>
      </c>
      <c r="Q1893">
        <v>0</v>
      </c>
    </row>
    <row r="1894" spans="1:17" x14ac:dyDescent="0.2">
      <c r="A1894" t="s">
        <v>18917</v>
      </c>
      <c r="B1894" t="s">
        <v>84</v>
      </c>
      <c r="C1894" t="s">
        <v>166</v>
      </c>
      <c r="D1894" t="s">
        <v>17027</v>
      </c>
      <c r="E1894" t="s">
        <v>81</v>
      </c>
      <c r="F1894" t="s">
        <v>17019</v>
      </c>
      <c r="G1894">
        <v>1</v>
      </c>
      <c r="H1894">
        <v>0</v>
      </c>
      <c r="I1894">
        <v>0</v>
      </c>
      <c r="J1894">
        <v>0</v>
      </c>
      <c r="K1894">
        <v>0</v>
      </c>
      <c r="L1894">
        <v>0</v>
      </c>
      <c r="M1894">
        <v>0</v>
      </c>
      <c r="N1894">
        <v>0</v>
      </c>
      <c r="O1894">
        <v>0</v>
      </c>
      <c r="P1894">
        <v>0</v>
      </c>
      <c r="Q1894">
        <v>0</v>
      </c>
    </row>
    <row r="1895" spans="1:17" x14ac:dyDescent="0.2">
      <c r="A1895" t="s">
        <v>18918</v>
      </c>
      <c r="B1895" t="s">
        <v>84</v>
      </c>
      <c r="C1895" t="s">
        <v>166</v>
      </c>
      <c r="D1895" t="s">
        <v>17029</v>
      </c>
      <c r="E1895" t="s">
        <v>79</v>
      </c>
      <c r="F1895" t="s">
        <v>4875</v>
      </c>
      <c r="G1895">
        <v>0</v>
      </c>
      <c r="H1895">
        <v>7</v>
      </c>
      <c r="I1895">
        <v>1</v>
      </c>
      <c r="J1895">
        <v>5</v>
      </c>
      <c r="K1895">
        <v>1</v>
      </c>
      <c r="L1895">
        <v>0</v>
      </c>
      <c r="M1895">
        <v>0</v>
      </c>
      <c r="N1895">
        <v>0</v>
      </c>
      <c r="O1895">
        <v>0</v>
      </c>
      <c r="P1895">
        <v>0</v>
      </c>
      <c r="Q1895">
        <v>0</v>
      </c>
    </row>
    <row r="1896" spans="1:17" x14ac:dyDescent="0.2">
      <c r="A1896" t="s">
        <v>18919</v>
      </c>
      <c r="B1896" t="s">
        <v>84</v>
      </c>
      <c r="C1896" t="s">
        <v>166</v>
      </c>
      <c r="D1896" t="s">
        <v>17029</v>
      </c>
      <c r="E1896" t="s">
        <v>79</v>
      </c>
      <c r="F1896" t="s">
        <v>4877</v>
      </c>
      <c r="G1896">
        <v>0</v>
      </c>
      <c r="H1896">
        <v>7</v>
      </c>
      <c r="I1896">
        <v>0</v>
      </c>
      <c r="J1896">
        <v>6</v>
      </c>
      <c r="K1896">
        <v>1</v>
      </c>
      <c r="L1896">
        <v>0</v>
      </c>
      <c r="M1896">
        <v>0</v>
      </c>
      <c r="N1896">
        <v>0</v>
      </c>
      <c r="O1896">
        <v>0</v>
      </c>
      <c r="P1896">
        <v>0</v>
      </c>
      <c r="Q1896">
        <v>0</v>
      </c>
    </row>
    <row r="1897" spans="1:17" x14ac:dyDescent="0.2">
      <c r="A1897" t="s">
        <v>18920</v>
      </c>
      <c r="B1897" t="s">
        <v>84</v>
      </c>
      <c r="C1897" t="s">
        <v>166</v>
      </c>
      <c r="D1897" t="s">
        <v>17029</v>
      </c>
      <c r="E1897" t="s">
        <v>79</v>
      </c>
      <c r="F1897" t="s">
        <v>4879</v>
      </c>
      <c r="G1897">
        <v>0</v>
      </c>
      <c r="H1897">
        <v>0</v>
      </c>
      <c r="I1897">
        <v>0</v>
      </c>
      <c r="J1897">
        <v>0</v>
      </c>
      <c r="K1897">
        <v>0</v>
      </c>
      <c r="L1897">
        <v>0</v>
      </c>
      <c r="M1897">
        <v>7</v>
      </c>
      <c r="N1897">
        <v>0</v>
      </c>
      <c r="O1897">
        <v>0</v>
      </c>
      <c r="P1897">
        <v>0</v>
      </c>
      <c r="Q1897">
        <v>0</v>
      </c>
    </row>
    <row r="1898" spans="1:17" x14ac:dyDescent="0.2">
      <c r="A1898" t="s">
        <v>18921</v>
      </c>
      <c r="B1898" t="s">
        <v>84</v>
      </c>
      <c r="C1898" t="s">
        <v>166</v>
      </c>
      <c r="D1898" t="s">
        <v>17029</v>
      </c>
      <c r="E1898" t="s">
        <v>79</v>
      </c>
      <c r="F1898" t="s">
        <v>4881</v>
      </c>
      <c r="G1898">
        <v>0</v>
      </c>
      <c r="H1898">
        <v>7</v>
      </c>
      <c r="I1898">
        <v>0</v>
      </c>
      <c r="J1898">
        <v>6</v>
      </c>
      <c r="K1898">
        <v>1</v>
      </c>
      <c r="L1898">
        <v>0</v>
      </c>
      <c r="M1898">
        <v>0</v>
      </c>
      <c r="N1898">
        <v>0</v>
      </c>
      <c r="O1898">
        <v>0</v>
      </c>
      <c r="P1898">
        <v>0</v>
      </c>
      <c r="Q1898">
        <v>0</v>
      </c>
    </row>
    <row r="1899" spans="1:17" x14ac:dyDescent="0.2">
      <c r="A1899" t="s">
        <v>18922</v>
      </c>
      <c r="B1899" t="s">
        <v>84</v>
      </c>
      <c r="C1899" t="s">
        <v>166</v>
      </c>
      <c r="D1899" t="s">
        <v>17029</v>
      </c>
      <c r="E1899" t="s">
        <v>79</v>
      </c>
      <c r="F1899" t="s">
        <v>4883</v>
      </c>
      <c r="G1899">
        <v>0</v>
      </c>
      <c r="H1899">
        <v>7</v>
      </c>
      <c r="I1899">
        <v>0</v>
      </c>
      <c r="J1899">
        <v>6</v>
      </c>
      <c r="K1899">
        <v>1</v>
      </c>
      <c r="L1899">
        <v>0</v>
      </c>
      <c r="M1899">
        <v>0</v>
      </c>
      <c r="N1899">
        <v>0</v>
      </c>
      <c r="O1899">
        <v>0</v>
      </c>
      <c r="P1899">
        <v>0</v>
      </c>
      <c r="Q1899">
        <v>0</v>
      </c>
    </row>
    <row r="1900" spans="1:17" x14ac:dyDescent="0.2">
      <c r="A1900" t="s">
        <v>18923</v>
      </c>
      <c r="B1900" t="s">
        <v>84</v>
      </c>
      <c r="C1900" t="s">
        <v>166</v>
      </c>
      <c r="D1900" t="s">
        <v>17029</v>
      </c>
      <c r="E1900" t="s">
        <v>79</v>
      </c>
      <c r="F1900" t="s">
        <v>4885</v>
      </c>
      <c r="G1900">
        <v>0</v>
      </c>
      <c r="H1900">
        <v>0</v>
      </c>
      <c r="I1900">
        <v>0</v>
      </c>
      <c r="J1900">
        <v>0</v>
      </c>
      <c r="K1900">
        <v>0</v>
      </c>
      <c r="L1900">
        <v>0</v>
      </c>
      <c r="M1900">
        <v>7</v>
      </c>
      <c r="N1900">
        <v>0</v>
      </c>
      <c r="O1900">
        <v>0</v>
      </c>
      <c r="P1900">
        <v>0</v>
      </c>
      <c r="Q1900">
        <v>0</v>
      </c>
    </row>
    <row r="1901" spans="1:17" x14ac:dyDescent="0.2">
      <c r="A1901" t="s">
        <v>18924</v>
      </c>
      <c r="B1901" t="s">
        <v>84</v>
      </c>
      <c r="C1901" t="s">
        <v>166</v>
      </c>
      <c r="D1901" t="s">
        <v>17029</v>
      </c>
      <c r="E1901" t="s">
        <v>79</v>
      </c>
      <c r="F1901" t="s">
        <v>4887</v>
      </c>
      <c r="G1901">
        <v>0</v>
      </c>
      <c r="H1901">
        <v>7</v>
      </c>
      <c r="I1901">
        <v>0</v>
      </c>
      <c r="J1901">
        <v>6</v>
      </c>
      <c r="K1901">
        <v>1</v>
      </c>
      <c r="L1901">
        <v>0</v>
      </c>
      <c r="M1901">
        <v>0</v>
      </c>
      <c r="N1901">
        <v>0</v>
      </c>
      <c r="O1901">
        <v>0</v>
      </c>
      <c r="P1901">
        <v>0</v>
      </c>
      <c r="Q1901">
        <v>0</v>
      </c>
    </row>
    <row r="1902" spans="1:17" x14ac:dyDescent="0.2">
      <c r="A1902" t="s">
        <v>18925</v>
      </c>
      <c r="B1902" t="s">
        <v>84</v>
      </c>
      <c r="C1902" t="s">
        <v>166</v>
      </c>
      <c r="D1902" t="s">
        <v>17029</v>
      </c>
      <c r="E1902" t="s">
        <v>79</v>
      </c>
      <c r="F1902" t="s">
        <v>4889</v>
      </c>
      <c r="G1902">
        <v>0</v>
      </c>
      <c r="H1902">
        <v>0</v>
      </c>
      <c r="I1902">
        <v>0</v>
      </c>
      <c r="J1902">
        <v>0</v>
      </c>
      <c r="K1902">
        <v>0</v>
      </c>
      <c r="L1902">
        <v>0</v>
      </c>
      <c r="M1902">
        <v>7</v>
      </c>
      <c r="N1902">
        <v>0</v>
      </c>
      <c r="O1902">
        <v>0</v>
      </c>
      <c r="P1902">
        <v>0</v>
      </c>
      <c r="Q1902">
        <v>0</v>
      </c>
    </row>
    <row r="1903" spans="1:17" x14ac:dyDescent="0.2">
      <c r="A1903" t="s">
        <v>18926</v>
      </c>
      <c r="B1903" t="s">
        <v>84</v>
      </c>
      <c r="C1903" t="s">
        <v>166</v>
      </c>
      <c r="D1903" t="s">
        <v>17029</v>
      </c>
      <c r="E1903" t="s">
        <v>79</v>
      </c>
      <c r="F1903" t="s">
        <v>4871</v>
      </c>
      <c r="G1903">
        <v>0</v>
      </c>
      <c r="H1903">
        <v>0</v>
      </c>
      <c r="I1903">
        <v>0</v>
      </c>
      <c r="J1903">
        <v>0</v>
      </c>
      <c r="K1903">
        <v>0</v>
      </c>
      <c r="L1903">
        <v>0</v>
      </c>
      <c r="M1903">
        <v>0</v>
      </c>
      <c r="N1903">
        <v>2</v>
      </c>
      <c r="O1903">
        <v>2</v>
      </c>
      <c r="P1903">
        <v>0</v>
      </c>
      <c r="Q1903">
        <v>0</v>
      </c>
    </row>
    <row r="1904" spans="1:17" x14ac:dyDescent="0.2">
      <c r="A1904" t="s">
        <v>18927</v>
      </c>
      <c r="B1904" t="s">
        <v>84</v>
      </c>
      <c r="C1904" t="s">
        <v>166</v>
      </c>
      <c r="D1904" t="s">
        <v>17029</v>
      </c>
      <c r="E1904" t="s">
        <v>79</v>
      </c>
      <c r="F1904" t="s">
        <v>4873</v>
      </c>
      <c r="G1904">
        <v>0</v>
      </c>
      <c r="H1904">
        <v>0</v>
      </c>
      <c r="I1904">
        <v>0</v>
      </c>
      <c r="J1904">
        <v>0</v>
      </c>
      <c r="K1904">
        <v>0</v>
      </c>
      <c r="L1904">
        <v>0</v>
      </c>
      <c r="M1904">
        <v>0</v>
      </c>
      <c r="N1904">
        <v>1</v>
      </c>
      <c r="O1904">
        <v>1</v>
      </c>
      <c r="P1904">
        <v>0</v>
      </c>
      <c r="Q1904">
        <v>0</v>
      </c>
    </row>
    <row r="1905" spans="1:17" x14ac:dyDescent="0.2">
      <c r="A1905" t="s">
        <v>18928</v>
      </c>
      <c r="B1905" t="s">
        <v>84</v>
      </c>
      <c r="C1905" t="s">
        <v>166</v>
      </c>
      <c r="D1905" t="s">
        <v>17029</v>
      </c>
      <c r="E1905" t="s">
        <v>79</v>
      </c>
      <c r="F1905" t="s">
        <v>17019</v>
      </c>
      <c r="G1905">
        <v>7</v>
      </c>
      <c r="H1905">
        <v>0</v>
      </c>
      <c r="I1905">
        <v>0</v>
      </c>
      <c r="J1905">
        <v>0</v>
      </c>
      <c r="K1905">
        <v>0</v>
      </c>
      <c r="L1905">
        <v>0</v>
      </c>
      <c r="M1905">
        <v>0</v>
      </c>
      <c r="N1905">
        <v>0</v>
      </c>
      <c r="O1905">
        <v>0</v>
      </c>
      <c r="P1905">
        <v>0</v>
      </c>
      <c r="Q1905">
        <v>0</v>
      </c>
    </row>
    <row r="1906" spans="1:17" x14ac:dyDescent="0.2">
      <c r="A1906" t="s">
        <v>18929</v>
      </c>
      <c r="B1906" t="s">
        <v>84</v>
      </c>
      <c r="C1906" t="s">
        <v>166</v>
      </c>
      <c r="D1906" t="s">
        <v>17029</v>
      </c>
      <c r="E1906" t="s">
        <v>81</v>
      </c>
      <c r="F1906" t="s">
        <v>4875</v>
      </c>
      <c r="G1906">
        <v>0</v>
      </c>
      <c r="H1906">
        <v>3</v>
      </c>
      <c r="I1906">
        <v>2</v>
      </c>
      <c r="J1906">
        <v>1</v>
      </c>
      <c r="K1906">
        <v>0</v>
      </c>
      <c r="L1906">
        <v>0</v>
      </c>
      <c r="M1906">
        <v>0</v>
      </c>
      <c r="N1906">
        <v>0</v>
      </c>
      <c r="O1906">
        <v>0</v>
      </c>
      <c r="P1906">
        <v>0</v>
      </c>
      <c r="Q1906">
        <v>0</v>
      </c>
    </row>
    <row r="1907" spans="1:17" x14ac:dyDescent="0.2">
      <c r="A1907" t="s">
        <v>18930</v>
      </c>
      <c r="B1907" t="s">
        <v>84</v>
      </c>
      <c r="C1907" t="s">
        <v>166</v>
      </c>
      <c r="D1907" t="s">
        <v>17029</v>
      </c>
      <c r="E1907" t="s">
        <v>81</v>
      </c>
      <c r="F1907" t="s">
        <v>4877</v>
      </c>
      <c r="G1907">
        <v>0</v>
      </c>
      <c r="H1907">
        <v>3</v>
      </c>
      <c r="I1907">
        <v>2</v>
      </c>
      <c r="J1907">
        <v>1</v>
      </c>
      <c r="K1907">
        <v>0</v>
      </c>
      <c r="L1907">
        <v>0</v>
      </c>
      <c r="M1907">
        <v>0</v>
      </c>
      <c r="N1907">
        <v>0</v>
      </c>
      <c r="O1907">
        <v>0</v>
      </c>
      <c r="P1907">
        <v>0</v>
      </c>
      <c r="Q1907">
        <v>0</v>
      </c>
    </row>
    <row r="1908" spans="1:17" x14ac:dyDescent="0.2">
      <c r="A1908" t="s">
        <v>18931</v>
      </c>
      <c r="B1908" t="s">
        <v>84</v>
      </c>
      <c r="C1908" t="s">
        <v>166</v>
      </c>
      <c r="D1908" t="s">
        <v>17029</v>
      </c>
      <c r="E1908" t="s">
        <v>81</v>
      </c>
      <c r="F1908" t="s">
        <v>4879</v>
      </c>
      <c r="G1908">
        <v>0</v>
      </c>
      <c r="H1908">
        <v>0</v>
      </c>
      <c r="I1908">
        <v>0</v>
      </c>
      <c r="J1908">
        <v>0</v>
      </c>
      <c r="K1908">
        <v>0</v>
      </c>
      <c r="L1908">
        <v>0</v>
      </c>
      <c r="M1908">
        <v>3</v>
      </c>
      <c r="N1908">
        <v>0</v>
      </c>
      <c r="O1908">
        <v>0</v>
      </c>
      <c r="P1908">
        <v>0</v>
      </c>
      <c r="Q1908">
        <v>0</v>
      </c>
    </row>
    <row r="1909" spans="1:17" x14ac:dyDescent="0.2">
      <c r="A1909" t="s">
        <v>18932</v>
      </c>
      <c r="B1909" t="s">
        <v>84</v>
      </c>
      <c r="C1909" t="s">
        <v>166</v>
      </c>
      <c r="D1909" t="s">
        <v>17029</v>
      </c>
      <c r="E1909" t="s">
        <v>81</v>
      </c>
      <c r="F1909" t="s">
        <v>4881</v>
      </c>
      <c r="G1909">
        <v>0</v>
      </c>
      <c r="H1909">
        <v>3</v>
      </c>
      <c r="I1909">
        <v>2</v>
      </c>
      <c r="J1909">
        <v>1</v>
      </c>
      <c r="K1909">
        <v>0</v>
      </c>
      <c r="L1909">
        <v>0</v>
      </c>
      <c r="M1909">
        <v>0</v>
      </c>
      <c r="N1909">
        <v>0</v>
      </c>
      <c r="O1909">
        <v>0</v>
      </c>
      <c r="P1909">
        <v>0</v>
      </c>
      <c r="Q1909">
        <v>0</v>
      </c>
    </row>
    <row r="1910" spans="1:17" x14ac:dyDescent="0.2">
      <c r="A1910" t="s">
        <v>18933</v>
      </c>
      <c r="B1910" t="s">
        <v>84</v>
      </c>
      <c r="C1910" t="s">
        <v>166</v>
      </c>
      <c r="D1910" t="s">
        <v>17029</v>
      </c>
      <c r="E1910" t="s">
        <v>81</v>
      </c>
      <c r="F1910" t="s">
        <v>4883</v>
      </c>
      <c r="G1910">
        <v>0</v>
      </c>
      <c r="H1910">
        <v>3</v>
      </c>
      <c r="I1910">
        <v>2</v>
      </c>
      <c r="J1910">
        <v>1</v>
      </c>
      <c r="K1910">
        <v>0</v>
      </c>
      <c r="L1910">
        <v>0</v>
      </c>
      <c r="M1910">
        <v>0</v>
      </c>
      <c r="N1910">
        <v>0</v>
      </c>
      <c r="O1910">
        <v>0</v>
      </c>
      <c r="P1910">
        <v>0</v>
      </c>
      <c r="Q1910">
        <v>0</v>
      </c>
    </row>
    <row r="1911" spans="1:17" x14ac:dyDescent="0.2">
      <c r="A1911" t="s">
        <v>18934</v>
      </c>
      <c r="B1911" t="s">
        <v>84</v>
      </c>
      <c r="C1911" t="s">
        <v>166</v>
      </c>
      <c r="D1911" t="s">
        <v>17029</v>
      </c>
      <c r="E1911" t="s">
        <v>81</v>
      </c>
      <c r="F1911" t="s">
        <v>4885</v>
      </c>
      <c r="G1911">
        <v>0</v>
      </c>
      <c r="H1911">
        <v>0</v>
      </c>
      <c r="I1911">
        <v>0</v>
      </c>
      <c r="J1911">
        <v>0</v>
      </c>
      <c r="K1911">
        <v>0</v>
      </c>
      <c r="L1911">
        <v>0</v>
      </c>
      <c r="M1911">
        <v>3</v>
      </c>
      <c r="N1911">
        <v>0</v>
      </c>
      <c r="O1911">
        <v>0</v>
      </c>
      <c r="P1911">
        <v>0</v>
      </c>
      <c r="Q1911">
        <v>0</v>
      </c>
    </row>
    <row r="1912" spans="1:17" x14ac:dyDescent="0.2">
      <c r="A1912" t="s">
        <v>18935</v>
      </c>
      <c r="B1912" t="s">
        <v>84</v>
      </c>
      <c r="C1912" t="s">
        <v>166</v>
      </c>
      <c r="D1912" t="s">
        <v>17029</v>
      </c>
      <c r="E1912" t="s">
        <v>81</v>
      </c>
      <c r="F1912" t="s">
        <v>4887</v>
      </c>
      <c r="G1912">
        <v>0</v>
      </c>
      <c r="H1912">
        <v>3</v>
      </c>
      <c r="I1912">
        <v>2</v>
      </c>
      <c r="J1912">
        <v>1</v>
      </c>
      <c r="K1912">
        <v>0</v>
      </c>
      <c r="L1912">
        <v>0</v>
      </c>
      <c r="M1912">
        <v>0</v>
      </c>
      <c r="N1912">
        <v>0</v>
      </c>
      <c r="O1912">
        <v>0</v>
      </c>
      <c r="P1912">
        <v>0</v>
      </c>
      <c r="Q1912">
        <v>0</v>
      </c>
    </row>
    <row r="1913" spans="1:17" x14ac:dyDescent="0.2">
      <c r="A1913" t="s">
        <v>18936</v>
      </c>
      <c r="B1913" t="s">
        <v>84</v>
      </c>
      <c r="C1913" t="s">
        <v>166</v>
      </c>
      <c r="D1913" t="s">
        <v>17029</v>
      </c>
      <c r="E1913" t="s">
        <v>81</v>
      </c>
      <c r="F1913" t="s">
        <v>4889</v>
      </c>
      <c r="G1913">
        <v>0</v>
      </c>
      <c r="H1913">
        <v>0</v>
      </c>
      <c r="I1913">
        <v>0</v>
      </c>
      <c r="J1913">
        <v>0</v>
      </c>
      <c r="K1913">
        <v>0</v>
      </c>
      <c r="L1913">
        <v>0</v>
      </c>
      <c r="M1913">
        <v>3</v>
      </c>
      <c r="N1913">
        <v>0</v>
      </c>
      <c r="O1913">
        <v>0</v>
      </c>
      <c r="P1913">
        <v>0</v>
      </c>
      <c r="Q1913">
        <v>0</v>
      </c>
    </row>
    <row r="1914" spans="1:17" x14ac:dyDescent="0.2">
      <c r="A1914" t="s">
        <v>18937</v>
      </c>
      <c r="B1914" t="s">
        <v>84</v>
      </c>
      <c r="C1914" t="s">
        <v>166</v>
      </c>
      <c r="D1914" t="s">
        <v>17029</v>
      </c>
      <c r="E1914" t="s">
        <v>81</v>
      </c>
      <c r="F1914" t="s">
        <v>4871</v>
      </c>
      <c r="G1914">
        <v>0</v>
      </c>
      <c r="H1914">
        <v>0</v>
      </c>
      <c r="I1914">
        <v>0</v>
      </c>
      <c r="J1914">
        <v>0</v>
      </c>
      <c r="K1914">
        <v>0</v>
      </c>
      <c r="L1914">
        <v>0</v>
      </c>
      <c r="M1914">
        <v>0</v>
      </c>
      <c r="N1914">
        <v>1</v>
      </c>
      <c r="O1914">
        <v>1</v>
      </c>
      <c r="P1914">
        <v>0</v>
      </c>
      <c r="Q1914">
        <v>0</v>
      </c>
    </row>
    <row r="1915" spans="1:17" x14ac:dyDescent="0.2">
      <c r="A1915" t="s">
        <v>18938</v>
      </c>
      <c r="B1915" t="s">
        <v>84</v>
      </c>
      <c r="C1915" t="s">
        <v>166</v>
      </c>
      <c r="D1915" t="s">
        <v>17029</v>
      </c>
      <c r="E1915" t="s">
        <v>81</v>
      </c>
      <c r="F1915" t="s">
        <v>4873</v>
      </c>
      <c r="G1915">
        <v>0</v>
      </c>
      <c r="H1915">
        <v>0</v>
      </c>
      <c r="I1915">
        <v>0</v>
      </c>
      <c r="J1915">
        <v>0</v>
      </c>
      <c r="K1915">
        <v>0</v>
      </c>
      <c r="L1915">
        <v>0</v>
      </c>
      <c r="M1915">
        <v>0</v>
      </c>
      <c r="N1915">
        <v>0</v>
      </c>
      <c r="O1915">
        <v>0</v>
      </c>
      <c r="P1915">
        <v>0</v>
      </c>
      <c r="Q1915">
        <v>0</v>
      </c>
    </row>
    <row r="1916" spans="1:17" x14ac:dyDescent="0.2">
      <c r="A1916" t="s">
        <v>18939</v>
      </c>
      <c r="B1916" t="s">
        <v>84</v>
      </c>
      <c r="C1916" t="s">
        <v>166</v>
      </c>
      <c r="D1916" t="s">
        <v>17029</v>
      </c>
      <c r="E1916" t="s">
        <v>81</v>
      </c>
      <c r="F1916" t="s">
        <v>17019</v>
      </c>
      <c r="G1916">
        <v>3</v>
      </c>
      <c r="H1916">
        <v>0</v>
      </c>
      <c r="I1916">
        <v>0</v>
      </c>
      <c r="J1916">
        <v>0</v>
      </c>
      <c r="K1916">
        <v>0</v>
      </c>
      <c r="L1916">
        <v>0</v>
      </c>
      <c r="M1916">
        <v>0</v>
      </c>
      <c r="N1916">
        <v>0</v>
      </c>
      <c r="O1916">
        <v>0</v>
      </c>
      <c r="P1916">
        <v>0</v>
      </c>
      <c r="Q1916">
        <v>0</v>
      </c>
    </row>
    <row r="1917" spans="1:17" x14ac:dyDescent="0.2">
      <c r="A1917" t="s">
        <v>18940</v>
      </c>
      <c r="B1917" t="s">
        <v>84</v>
      </c>
      <c r="C1917" t="s">
        <v>166</v>
      </c>
      <c r="D1917" t="s">
        <v>17021</v>
      </c>
      <c r="E1917" t="s">
        <v>79</v>
      </c>
      <c r="F1917" t="s">
        <v>17022</v>
      </c>
      <c r="G1917">
        <v>0</v>
      </c>
      <c r="H1917">
        <v>0</v>
      </c>
      <c r="I1917">
        <v>0</v>
      </c>
      <c r="J1917">
        <v>0</v>
      </c>
      <c r="K1917">
        <v>0</v>
      </c>
      <c r="L1917">
        <v>0</v>
      </c>
      <c r="M1917">
        <v>0</v>
      </c>
      <c r="N1917">
        <v>2</v>
      </c>
      <c r="O1917">
        <v>2</v>
      </c>
      <c r="P1917">
        <v>0</v>
      </c>
      <c r="Q1917">
        <v>0</v>
      </c>
    </row>
    <row r="1918" spans="1:17" x14ac:dyDescent="0.2">
      <c r="A1918" t="s">
        <v>18941</v>
      </c>
      <c r="B1918" t="s">
        <v>84</v>
      </c>
      <c r="C1918" t="s">
        <v>166</v>
      </c>
      <c r="D1918" t="s">
        <v>17021</v>
      </c>
      <c r="E1918" t="s">
        <v>79</v>
      </c>
      <c r="F1918" t="s">
        <v>17019</v>
      </c>
      <c r="G1918">
        <v>2</v>
      </c>
      <c r="H1918">
        <v>0</v>
      </c>
      <c r="I1918">
        <v>0</v>
      </c>
      <c r="J1918">
        <v>0</v>
      </c>
      <c r="K1918">
        <v>0</v>
      </c>
      <c r="L1918">
        <v>0</v>
      </c>
      <c r="M1918">
        <v>0</v>
      </c>
      <c r="N1918">
        <v>0</v>
      </c>
      <c r="O1918">
        <v>0</v>
      </c>
      <c r="P1918">
        <v>0</v>
      </c>
      <c r="Q1918">
        <v>0</v>
      </c>
    </row>
    <row r="1919" spans="1:17" x14ac:dyDescent="0.2">
      <c r="A1919" t="s">
        <v>18942</v>
      </c>
      <c r="B1919" t="s">
        <v>84</v>
      </c>
      <c r="C1919" t="s">
        <v>166</v>
      </c>
      <c r="D1919" t="s">
        <v>17021</v>
      </c>
      <c r="E1919" t="s">
        <v>81</v>
      </c>
      <c r="F1919" t="s">
        <v>17022</v>
      </c>
      <c r="G1919">
        <v>0</v>
      </c>
      <c r="H1919">
        <v>0</v>
      </c>
      <c r="I1919">
        <v>0</v>
      </c>
      <c r="J1919">
        <v>0</v>
      </c>
      <c r="K1919">
        <v>0</v>
      </c>
      <c r="L1919">
        <v>0</v>
      </c>
      <c r="M1919">
        <v>0</v>
      </c>
      <c r="N1919">
        <v>3</v>
      </c>
      <c r="O1919">
        <v>2</v>
      </c>
      <c r="P1919">
        <v>1</v>
      </c>
      <c r="Q1919">
        <v>0</v>
      </c>
    </row>
    <row r="1920" spans="1:17" x14ac:dyDescent="0.2">
      <c r="A1920" t="s">
        <v>18943</v>
      </c>
      <c r="B1920" t="s">
        <v>84</v>
      </c>
      <c r="C1920" t="s">
        <v>166</v>
      </c>
      <c r="D1920" t="s">
        <v>17021</v>
      </c>
      <c r="E1920" t="s">
        <v>81</v>
      </c>
      <c r="F1920" t="s">
        <v>17019</v>
      </c>
      <c r="G1920">
        <v>3</v>
      </c>
      <c r="H1920">
        <v>0</v>
      </c>
      <c r="I1920">
        <v>0</v>
      </c>
      <c r="J1920">
        <v>0</v>
      </c>
      <c r="K1920">
        <v>0</v>
      </c>
      <c r="L1920">
        <v>0</v>
      </c>
      <c r="M1920">
        <v>0</v>
      </c>
      <c r="N1920">
        <v>0</v>
      </c>
      <c r="O1920">
        <v>0</v>
      </c>
      <c r="P1920">
        <v>0</v>
      </c>
      <c r="Q1920">
        <v>0</v>
      </c>
    </row>
    <row r="1921" spans="1:17" x14ac:dyDescent="0.2">
      <c r="A1921" t="s">
        <v>18944</v>
      </c>
      <c r="B1921" t="s">
        <v>84</v>
      </c>
      <c r="C1921" t="s">
        <v>166</v>
      </c>
      <c r="D1921" t="s">
        <v>17025</v>
      </c>
      <c r="E1921" t="s">
        <v>79</v>
      </c>
      <c r="F1921" t="s">
        <v>17019</v>
      </c>
      <c r="G1921">
        <v>1</v>
      </c>
      <c r="H1921">
        <v>0</v>
      </c>
      <c r="I1921">
        <v>0</v>
      </c>
      <c r="J1921">
        <v>0</v>
      </c>
      <c r="K1921">
        <v>0</v>
      </c>
      <c r="L1921">
        <v>0</v>
      </c>
      <c r="M1921">
        <v>0</v>
      </c>
      <c r="N1921">
        <v>0</v>
      </c>
      <c r="O1921">
        <v>0</v>
      </c>
      <c r="P1921">
        <v>0</v>
      </c>
      <c r="Q1921">
        <v>0</v>
      </c>
    </row>
    <row r="1922" spans="1:17" x14ac:dyDescent="0.2">
      <c r="A1922" t="s">
        <v>18945</v>
      </c>
      <c r="B1922" t="s">
        <v>84</v>
      </c>
      <c r="C1922" t="s">
        <v>167</v>
      </c>
      <c r="D1922" t="s">
        <v>17027</v>
      </c>
      <c r="E1922" t="s">
        <v>79</v>
      </c>
      <c r="F1922" t="s">
        <v>17019</v>
      </c>
      <c r="G1922">
        <v>1</v>
      </c>
      <c r="H1922">
        <v>0</v>
      </c>
      <c r="I1922">
        <v>0</v>
      </c>
      <c r="J1922">
        <v>0</v>
      </c>
      <c r="K1922">
        <v>0</v>
      </c>
      <c r="L1922">
        <v>0</v>
      </c>
      <c r="M1922">
        <v>0</v>
      </c>
      <c r="N1922">
        <v>0</v>
      </c>
      <c r="O1922">
        <v>0</v>
      </c>
      <c r="P1922">
        <v>0</v>
      </c>
      <c r="Q1922">
        <v>0</v>
      </c>
    </row>
    <row r="1923" spans="1:17" x14ac:dyDescent="0.2">
      <c r="A1923" t="s">
        <v>18946</v>
      </c>
      <c r="B1923" t="s">
        <v>84</v>
      </c>
      <c r="C1923" t="s">
        <v>167</v>
      </c>
      <c r="D1923" t="s">
        <v>17027</v>
      </c>
      <c r="E1923" t="s">
        <v>81</v>
      </c>
      <c r="F1923" t="s">
        <v>17019</v>
      </c>
      <c r="G1923">
        <v>14</v>
      </c>
      <c r="H1923">
        <v>0</v>
      </c>
      <c r="I1923">
        <v>0</v>
      </c>
      <c r="J1923">
        <v>0</v>
      </c>
      <c r="K1923">
        <v>0</v>
      </c>
      <c r="L1923">
        <v>0</v>
      </c>
      <c r="M1923">
        <v>0</v>
      </c>
      <c r="N1923">
        <v>0</v>
      </c>
      <c r="O1923">
        <v>0</v>
      </c>
      <c r="P1923">
        <v>0</v>
      </c>
      <c r="Q1923">
        <v>0</v>
      </c>
    </row>
    <row r="1924" spans="1:17" x14ac:dyDescent="0.2">
      <c r="A1924" t="s">
        <v>18947</v>
      </c>
      <c r="B1924" t="s">
        <v>84</v>
      </c>
      <c r="C1924" t="s">
        <v>167</v>
      </c>
      <c r="D1924" t="s">
        <v>17029</v>
      </c>
      <c r="E1924" t="s">
        <v>79</v>
      </c>
      <c r="F1924" t="s">
        <v>4875</v>
      </c>
      <c r="G1924">
        <v>0</v>
      </c>
      <c r="H1924">
        <v>171</v>
      </c>
      <c r="I1924">
        <v>38</v>
      </c>
      <c r="J1924">
        <v>120</v>
      </c>
      <c r="K1924">
        <v>7</v>
      </c>
      <c r="L1924">
        <v>6</v>
      </c>
      <c r="M1924">
        <v>0</v>
      </c>
      <c r="N1924">
        <v>0</v>
      </c>
      <c r="O1924">
        <v>0</v>
      </c>
      <c r="P1924">
        <v>0</v>
      </c>
      <c r="Q1924">
        <v>0</v>
      </c>
    </row>
    <row r="1925" spans="1:17" x14ac:dyDescent="0.2">
      <c r="A1925" t="s">
        <v>18948</v>
      </c>
      <c r="B1925" t="s">
        <v>84</v>
      </c>
      <c r="C1925" t="s">
        <v>167</v>
      </c>
      <c r="D1925" t="s">
        <v>17029</v>
      </c>
      <c r="E1925" t="s">
        <v>79</v>
      </c>
      <c r="F1925" t="s">
        <v>4877</v>
      </c>
      <c r="G1925">
        <v>0</v>
      </c>
      <c r="H1925">
        <v>171</v>
      </c>
      <c r="I1925">
        <v>28</v>
      </c>
      <c r="J1925">
        <v>128</v>
      </c>
      <c r="K1925">
        <v>5</v>
      </c>
      <c r="L1925">
        <v>10</v>
      </c>
      <c r="M1925">
        <v>0</v>
      </c>
      <c r="N1925">
        <v>0</v>
      </c>
      <c r="O1925">
        <v>0</v>
      </c>
      <c r="P1925">
        <v>0</v>
      </c>
      <c r="Q1925">
        <v>0</v>
      </c>
    </row>
    <row r="1926" spans="1:17" x14ac:dyDescent="0.2">
      <c r="A1926" t="s">
        <v>18949</v>
      </c>
      <c r="B1926" t="s">
        <v>84</v>
      </c>
      <c r="C1926" t="s">
        <v>167</v>
      </c>
      <c r="D1926" t="s">
        <v>17029</v>
      </c>
      <c r="E1926" t="s">
        <v>79</v>
      </c>
      <c r="F1926" t="s">
        <v>4879</v>
      </c>
      <c r="G1926">
        <v>0</v>
      </c>
      <c r="H1926">
        <v>0</v>
      </c>
      <c r="I1926">
        <v>0</v>
      </c>
      <c r="J1926">
        <v>0</v>
      </c>
      <c r="K1926">
        <v>0</v>
      </c>
      <c r="L1926">
        <v>0</v>
      </c>
      <c r="M1926">
        <v>171</v>
      </c>
      <c r="N1926">
        <v>0</v>
      </c>
      <c r="O1926">
        <v>0</v>
      </c>
      <c r="P1926">
        <v>0</v>
      </c>
      <c r="Q1926">
        <v>0</v>
      </c>
    </row>
    <row r="1927" spans="1:17" x14ac:dyDescent="0.2">
      <c r="A1927" t="s">
        <v>18950</v>
      </c>
      <c r="B1927" t="s">
        <v>84</v>
      </c>
      <c r="C1927" t="s">
        <v>167</v>
      </c>
      <c r="D1927" t="s">
        <v>17029</v>
      </c>
      <c r="E1927" t="s">
        <v>79</v>
      </c>
      <c r="F1927" t="s">
        <v>4881</v>
      </c>
      <c r="G1927">
        <v>0</v>
      </c>
      <c r="H1927">
        <v>171</v>
      </c>
      <c r="I1927">
        <v>26</v>
      </c>
      <c r="J1927">
        <v>129</v>
      </c>
      <c r="K1927">
        <v>6</v>
      </c>
      <c r="L1927">
        <v>10</v>
      </c>
      <c r="M1927">
        <v>0</v>
      </c>
      <c r="N1927">
        <v>0</v>
      </c>
      <c r="O1927">
        <v>0</v>
      </c>
      <c r="P1927">
        <v>0</v>
      </c>
      <c r="Q1927">
        <v>0</v>
      </c>
    </row>
    <row r="1928" spans="1:17" x14ac:dyDescent="0.2">
      <c r="A1928" t="s">
        <v>18951</v>
      </c>
      <c r="B1928" t="s">
        <v>84</v>
      </c>
      <c r="C1928" t="s">
        <v>167</v>
      </c>
      <c r="D1928" t="s">
        <v>17029</v>
      </c>
      <c r="E1928" t="s">
        <v>79</v>
      </c>
      <c r="F1928" t="s">
        <v>4883</v>
      </c>
      <c r="G1928">
        <v>0</v>
      </c>
      <c r="H1928">
        <v>171</v>
      </c>
      <c r="I1928">
        <v>32</v>
      </c>
      <c r="J1928">
        <v>123</v>
      </c>
      <c r="K1928">
        <v>7</v>
      </c>
      <c r="L1928">
        <v>9</v>
      </c>
      <c r="M1928">
        <v>0</v>
      </c>
      <c r="N1928">
        <v>0</v>
      </c>
      <c r="O1928">
        <v>0</v>
      </c>
      <c r="P1928">
        <v>0</v>
      </c>
      <c r="Q1928">
        <v>0</v>
      </c>
    </row>
    <row r="1929" spans="1:17" x14ac:dyDescent="0.2">
      <c r="A1929" t="s">
        <v>18952</v>
      </c>
      <c r="B1929" t="s">
        <v>84</v>
      </c>
      <c r="C1929" t="s">
        <v>167</v>
      </c>
      <c r="D1929" t="s">
        <v>17029</v>
      </c>
      <c r="E1929" t="s">
        <v>79</v>
      </c>
      <c r="F1929" t="s">
        <v>4885</v>
      </c>
      <c r="G1929">
        <v>0</v>
      </c>
      <c r="H1929">
        <v>0</v>
      </c>
      <c r="I1929">
        <v>0</v>
      </c>
      <c r="J1929">
        <v>0</v>
      </c>
      <c r="K1929">
        <v>0</v>
      </c>
      <c r="L1929">
        <v>0</v>
      </c>
      <c r="M1929">
        <v>171</v>
      </c>
      <c r="N1929">
        <v>0</v>
      </c>
      <c r="O1929">
        <v>0</v>
      </c>
      <c r="P1929">
        <v>0</v>
      </c>
      <c r="Q1929">
        <v>0</v>
      </c>
    </row>
    <row r="1930" spans="1:17" x14ac:dyDescent="0.2">
      <c r="A1930" t="s">
        <v>18953</v>
      </c>
      <c r="B1930" t="s">
        <v>84</v>
      </c>
      <c r="C1930" t="s">
        <v>167</v>
      </c>
      <c r="D1930" t="s">
        <v>17029</v>
      </c>
      <c r="E1930" t="s">
        <v>79</v>
      </c>
      <c r="F1930" t="s">
        <v>4887</v>
      </c>
      <c r="G1930">
        <v>0</v>
      </c>
      <c r="H1930">
        <v>171</v>
      </c>
      <c r="I1930">
        <v>27</v>
      </c>
      <c r="J1930">
        <v>131</v>
      </c>
      <c r="K1930">
        <v>7</v>
      </c>
      <c r="L1930">
        <v>6</v>
      </c>
      <c r="M1930">
        <v>0</v>
      </c>
      <c r="N1930">
        <v>0</v>
      </c>
      <c r="O1930">
        <v>0</v>
      </c>
      <c r="P1930">
        <v>0</v>
      </c>
      <c r="Q1930">
        <v>0</v>
      </c>
    </row>
    <row r="1931" spans="1:17" x14ac:dyDescent="0.2">
      <c r="A1931" t="s">
        <v>18954</v>
      </c>
      <c r="B1931" t="s">
        <v>84</v>
      </c>
      <c r="C1931" t="s">
        <v>167</v>
      </c>
      <c r="D1931" t="s">
        <v>17029</v>
      </c>
      <c r="E1931" t="s">
        <v>79</v>
      </c>
      <c r="F1931" t="s">
        <v>4889</v>
      </c>
      <c r="G1931">
        <v>0</v>
      </c>
      <c r="H1931">
        <v>0</v>
      </c>
      <c r="I1931">
        <v>0</v>
      </c>
      <c r="J1931">
        <v>0</v>
      </c>
      <c r="K1931">
        <v>0</v>
      </c>
      <c r="L1931">
        <v>0</v>
      </c>
      <c r="M1931">
        <v>171</v>
      </c>
      <c r="N1931">
        <v>0</v>
      </c>
      <c r="O1931">
        <v>0</v>
      </c>
      <c r="P1931">
        <v>0</v>
      </c>
      <c r="Q1931">
        <v>0</v>
      </c>
    </row>
    <row r="1932" spans="1:17" x14ac:dyDescent="0.2">
      <c r="A1932" t="s">
        <v>18955</v>
      </c>
      <c r="B1932" t="s">
        <v>84</v>
      </c>
      <c r="C1932" t="s">
        <v>167</v>
      </c>
      <c r="D1932" t="s">
        <v>17029</v>
      </c>
      <c r="E1932" t="s">
        <v>79</v>
      </c>
      <c r="F1932" t="s">
        <v>4871</v>
      </c>
      <c r="G1932">
        <v>0</v>
      </c>
      <c r="H1932">
        <v>0</v>
      </c>
      <c r="I1932">
        <v>0</v>
      </c>
      <c r="J1932">
        <v>0</v>
      </c>
      <c r="K1932">
        <v>0</v>
      </c>
      <c r="L1932">
        <v>0</v>
      </c>
      <c r="M1932">
        <v>0</v>
      </c>
      <c r="N1932">
        <v>146</v>
      </c>
      <c r="O1932">
        <v>141</v>
      </c>
      <c r="P1932">
        <v>4</v>
      </c>
      <c r="Q1932">
        <v>1</v>
      </c>
    </row>
    <row r="1933" spans="1:17" x14ac:dyDescent="0.2">
      <c r="A1933" t="s">
        <v>18956</v>
      </c>
      <c r="B1933" t="s">
        <v>84</v>
      </c>
      <c r="C1933" t="s">
        <v>167</v>
      </c>
      <c r="D1933" t="s">
        <v>17029</v>
      </c>
      <c r="E1933" t="s">
        <v>79</v>
      </c>
      <c r="F1933" t="s">
        <v>4873</v>
      </c>
      <c r="G1933">
        <v>0</v>
      </c>
      <c r="H1933">
        <v>0</v>
      </c>
      <c r="I1933">
        <v>0</v>
      </c>
      <c r="J1933">
        <v>0</v>
      </c>
      <c r="K1933">
        <v>0</v>
      </c>
      <c r="L1933">
        <v>0</v>
      </c>
      <c r="M1933">
        <v>0</v>
      </c>
      <c r="N1933">
        <v>130</v>
      </c>
      <c r="O1933">
        <v>126</v>
      </c>
      <c r="P1933">
        <v>3</v>
      </c>
      <c r="Q1933">
        <v>1</v>
      </c>
    </row>
    <row r="1934" spans="1:17" x14ac:dyDescent="0.2">
      <c r="A1934" t="s">
        <v>18957</v>
      </c>
      <c r="B1934" t="s">
        <v>84</v>
      </c>
      <c r="C1934" t="s">
        <v>167</v>
      </c>
      <c r="D1934" t="s">
        <v>17029</v>
      </c>
      <c r="E1934" t="s">
        <v>79</v>
      </c>
      <c r="F1934" t="s">
        <v>17019</v>
      </c>
      <c r="G1934">
        <v>171</v>
      </c>
      <c r="H1934">
        <v>0</v>
      </c>
      <c r="I1934">
        <v>0</v>
      </c>
      <c r="J1934">
        <v>0</v>
      </c>
      <c r="K1934">
        <v>0</v>
      </c>
      <c r="L1934">
        <v>0</v>
      </c>
      <c r="M1934">
        <v>0</v>
      </c>
      <c r="N1934">
        <v>0</v>
      </c>
      <c r="O1934">
        <v>0</v>
      </c>
      <c r="P1934">
        <v>0</v>
      </c>
      <c r="Q1934">
        <v>0</v>
      </c>
    </row>
    <row r="1935" spans="1:17" x14ac:dyDescent="0.2">
      <c r="A1935" t="s">
        <v>18958</v>
      </c>
      <c r="B1935" t="s">
        <v>84</v>
      </c>
      <c r="C1935" t="s">
        <v>167</v>
      </c>
      <c r="D1935" t="s">
        <v>17029</v>
      </c>
      <c r="E1935" t="s">
        <v>81</v>
      </c>
      <c r="F1935" t="s">
        <v>4875</v>
      </c>
      <c r="G1935">
        <v>0</v>
      </c>
      <c r="H1935">
        <v>160</v>
      </c>
      <c r="I1935">
        <v>27</v>
      </c>
      <c r="J1935">
        <v>121</v>
      </c>
      <c r="K1935">
        <v>9</v>
      </c>
      <c r="L1935">
        <v>3</v>
      </c>
      <c r="M1935">
        <v>0</v>
      </c>
      <c r="N1935">
        <v>0</v>
      </c>
      <c r="O1935">
        <v>0</v>
      </c>
      <c r="P1935">
        <v>0</v>
      </c>
      <c r="Q1935">
        <v>0</v>
      </c>
    </row>
    <row r="1936" spans="1:17" x14ac:dyDescent="0.2">
      <c r="A1936" t="s">
        <v>18959</v>
      </c>
      <c r="B1936" t="s">
        <v>84</v>
      </c>
      <c r="C1936" t="s">
        <v>167</v>
      </c>
      <c r="D1936" t="s">
        <v>17029</v>
      </c>
      <c r="E1936" t="s">
        <v>81</v>
      </c>
      <c r="F1936" t="s">
        <v>4877</v>
      </c>
      <c r="G1936">
        <v>0</v>
      </c>
      <c r="H1936">
        <v>160</v>
      </c>
      <c r="I1936">
        <v>20</v>
      </c>
      <c r="J1936">
        <v>118</v>
      </c>
      <c r="K1936">
        <v>14</v>
      </c>
      <c r="L1936">
        <v>8</v>
      </c>
      <c r="M1936">
        <v>0</v>
      </c>
      <c r="N1936">
        <v>0</v>
      </c>
      <c r="O1936">
        <v>0</v>
      </c>
      <c r="P1936">
        <v>0</v>
      </c>
      <c r="Q1936">
        <v>0</v>
      </c>
    </row>
    <row r="1937" spans="1:17" x14ac:dyDescent="0.2">
      <c r="A1937" t="s">
        <v>18960</v>
      </c>
      <c r="B1937" t="s">
        <v>84</v>
      </c>
      <c r="C1937" t="s">
        <v>167</v>
      </c>
      <c r="D1937" t="s">
        <v>17029</v>
      </c>
      <c r="E1937" t="s">
        <v>81</v>
      </c>
      <c r="F1937" t="s">
        <v>4879</v>
      </c>
      <c r="G1937">
        <v>0</v>
      </c>
      <c r="H1937">
        <v>0</v>
      </c>
      <c r="I1937">
        <v>0</v>
      </c>
      <c r="J1937">
        <v>0</v>
      </c>
      <c r="K1937">
        <v>0</v>
      </c>
      <c r="L1937">
        <v>0</v>
      </c>
      <c r="M1937">
        <v>160</v>
      </c>
      <c r="N1937">
        <v>0</v>
      </c>
      <c r="O1937">
        <v>0</v>
      </c>
      <c r="P1937">
        <v>0</v>
      </c>
      <c r="Q1937">
        <v>0</v>
      </c>
    </row>
    <row r="1938" spans="1:17" x14ac:dyDescent="0.2">
      <c r="A1938" t="s">
        <v>18961</v>
      </c>
      <c r="B1938" t="s">
        <v>84</v>
      </c>
      <c r="C1938" t="s">
        <v>167</v>
      </c>
      <c r="D1938" t="s">
        <v>17029</v>
      </c>
      <c r="E1938" t="s">
        <v>81</v>
      </c>
      <c r="F1938" t="s">
        <v>4881</v>
      </c>
      <c r="G1938">
        <v>0</v>
      </c>
      <c r="H1938">
        <v>160</v>
      </c>
      <c r="I1938">
        <v>19</v>
      </c>
      <c r="J1938">
        <v>119</v>
      </c>
      <c r="K1938">
        <v>14</v>
      </c>
      <c r="L1938">
        <v>8</v>
      </c>
      <c r="M1938">
        <v>0</v>
      </c>
      <c r="N1938">
        <v>0</v>
      </c>
      <c r="O1938">
        <v>0</v>
      </c>
      <c r="P1938">
        <v>0</v>
      </c>
      <c r="Q1938">
        <v>0</v>
      </c>
    </row>
    <row r="1939" spans="1:17" x14ac:dyDescent="0.2">
      <c r="A1939" t="s">
        <v>18962</v>
      </c>
      <c r="B1939" t="s">
        <v>84</v>
      </c>
      <c r="C1939" t="s">
        <v>167</v>
      </c>
      <c r="D1939" t="s">
        <v>17029</v>
      </c>
      <c r="E1939" t="s">
        <v>81</v>
      </c>
      <c r="F1939" t="s">
        <v>4883</v>
      </c>
      <c r="G1939">
        <v>0</v>
      </c>
      <c r="H1939">
        <v>160</v>
      </c>
      <c r="I1939">
        <v>24</v>
      </c>
      <c r="J1939">
        <v>119</v>
      </c>
      <c r="K1939">
        <v>9</v>
      </c>
      <c r="L1939">
        <v>8</v>
      </c>
      <c r="M1939">
        <v>0</v>
      </c>
      <c r="N1939">
        <v>0</v>
      </c>
      <c r="O1939">
        <v>0</v>
      </c>
      <c r="P1939">
        <v>0</v>
      </c>
      <c r="Q1939">
        <v>0</v>
      </c>
    </row>
    <row r="1940" spans="1:17" x14ac:dyDescent="0.2">
      <c r="A1940" t="s">
        <v>18963</v>
      </c>
      <c r="B1940" t="s">
        <v>84</v>
      </c>
      <c r="C1940" t="s">
        <v>167</v>
      </c>
      <c r="D1940" t="s">
        <v>17029</v>
      </c>
      <c r="E1940" t="s">
        <v>81</v>
      </c>
      <c r="F1940" t="s">
        <v>4885</v>
      </c>
      <c r="G1940">
        <v>0</v>
      </c>
      <c r="H1940">
        <v>0</v>
      </c>
      <c r="I1940">
        <v>0</v>
      </c>
      <c r="J1940">
        <v>0</v>
      </c>
      <c r="K1940">
        <v>0</v>
      </c>
      <c r="L1940">
        <v>0</v>
      </c>
      <c r="M1940">
        <v>160</v>
      </c>
      <c r="N1940">
        <v>0</v>
      </c>
      <c r="O1940">
        <v>0</v>
      </c>
      <c r="P1940">
        <v>0</v>
      </c>
      <c r="Q1940">
        <v>0</v>
      </c>
    </row>
    <row r="1941" spans="1:17" x14ac:dyDescent="0.2">
      <c r="A1941" t="s">
        <v>18964</v>
      </c>
      <c r="B1941" t="s">
        <v>84</v>
      </c>
      <c r="C1941" t="s">
        <v>167</v>
      </c>
      <c r="D1941" t="s">
        <v>17029</v>
      </c>
      <c r="E1941" t="s">
        <v>81</v>
      </c>
      <c r="F1941" t="s">
        <v>4887</v>
      </c>
      <c r="G1941">
        <v>0</v>
      </c>
      <c r="H1941">
        <v>160</v>
      </c>
      <c r="I1941">
        <v>19</v>
      </c>
      <c r="J1941">
        <v>122</v>
      </c>
      <c r="K1941">
        <v>17</v>
      </c>
      <c r="L1941">
        <v>2</v>
      </c>
      <c r="M1941">
        <v>0</v>
      </c>
      <c r="N1941">
        <v>0</v>
      </c>
      <c r="O1941">
        <v>0</v>
      </c>
      <c r="P1941">
        <v>0</v>
      </c>
      <c r="Q1941">
        <v>0</v>
      </c>
    </row>
    <row r="1942" spans="1:17" x14ac:dyDescent="0.2">
      <c r="A1942" t="s">
        <v>18965</v>
      </c>
      <c r="B1942" t="s">
        <v>84</v>
      </c>
      <c r="C1942" t="s">
        <v>167</v>
      </c>
      <c r="D1942" t="s">
        <v>17029</v>
      </c>
      <c r="E1942" t="s">
        <v>81</v>
      </c>
      <c r="F1942" t="s">
        <v>4889</v>
      </c>
      <c r="G1942">
        <v>0</v>
      </c>
      <c r="H1942">
        <v>0</v>
      </c>
      <c r="I1942">
        <v>0</v>
      </c>
      <c r="J1942">
        <v>0</v>
      </c>
      <c r="K1942">
        <v>0</v>
      </c>
      <c r="L1942">
        <v>0</v>
      </c>
      <c r="M1942">
        <v>160</v>
      </c>
      <c r="N1942">
        <v>0</v>
      </c>
      <c r="O1942">
        <v>0</v>
      </c>
      <c r="P1942">
        <v>0</v>
      </c>
      <c r="Q1942">
        <v>0</v>
      </c>
    </row>
    <row r="1943" spans="1:17" x14ac:dyDescent="0.2">
      <c r="A1943" t="s">
        <v>18966</v>
      </c>
      <c r="B1943" t="s">
        <v>84</v>
      </c>
      <c r="C1943" t="s">
        <v>167</v>
      </c>
      <c r="D1943" t="s">
        <v>17029</v>
      </c>
      <c r="E1943" t="s">
        <v>81</v>
      </c>
      <c r="F1943" t="s">
        <v>4871</v>
      </c>
      <c r="G1943">
        <v>0</v>
      </c>
      <c r="H1943">
        <v>0</v>
      </c>
      <c r="I1943">
        <v>0</v>
      </c>
      <c r="J1943">
        <v>0</v>
      </c>
      <c r="K1943">
        <v>0</v>
      </c>
      <c r="L1943">
        <v>0</v>
      </c>
      <c r="M1943">
        <v>0</v>
      </c>
      <c r="N1943">
        <v>119</v>
      </c>
      <c r="O1943">
        <v>109</v>
      </c>
      <c r="P1943">
        <v>9</v>
      </c>
      <c r="Q1943">
        <v>1</v>
      </c>
    </row>
    <row r="1944" spans="1:17" x14ac:dyDescent="0.2">
      <c r="A1944" t="s">
        <v>18967</v>
      </c>
      <c r="B1944" t="s">
        <v>84</v>
      </c>
      <c r="C1944" t="s">
        <v>167</v>
      </c>
      <c r="D1944" t="s">
        <v>17029</v>
      </c>
      <c r="E1944" t="s">
        <v>81</v>
      </c>
      <c r="F1944" t="s">
        <v>4873</v>
      </c>
      <c r="G1944">
        <v>0</v>
      </c>
      <c r="H1944">
        <v>0</v>
      </c>
      <c r="I1944">
        <v>0</v>
      </c>
      <c r="J1944">
        <v>0</v>
      </c>
      <c r="K1944">
        <v>0</v>
      </c>
      <c r="L1944">
        <v>0</v>
      </c>
      <c r="M1944">
        <v>0</v>
      </c>
      <c r="N1944">
        <v>102</v>
      </c>
      <c r="O1944">
        <v>93</v>
      </c>
      <c r="P1944">
        <v>8</v>
      </c>
      <c r="Q1944">
        <v>1</v>
      </c>
    </row>
    <row r="1945" spans="1:17" x14ac:dyDescent="0.2">
      <c r="A1945" t="s">
        <v>18968</v>
      </c>
      <c r="B1945" t="s">
        <v>84</v>
      </c>
      <c r="C1945" t="s">
        <v>167</v>
      </c>
      <c r="D1945" t="s">
        <v>17029</v>
      </c>
      <c r="E1945" t="s">
        <v>81</v>
      </c>
      <c r="F1945" t="s">
        <v>17019</v>
      </c>
      <c r="G1945">
        <v>160</v>
      </c>
      <c r="H1945">
        <v>0</v>
      </c>
      <c r="I1945">
        <v>0</v>
      </c>
      <c r="J1945">
        <v>0</v>
      </c>
      <c r="K1945">
        <v>0</v>
      </c>
      <c r="L1945">
        <v>0</v>
      </c>
      <c r="M1945">
        <v>0</v>
      </c>
      <c r="N1945">
        <v>0</v>
      </c>
      <c r="O1945">
        <v>0</v>
      </c>
      <c r="P1945">
        <v>0</v>
      </c>
      <c r="Q1945">
        <v>0</v>
      </c>
    </row>
    <row r="1946" spans="1:17" x14ac:dyDescent="0.2">
      <c r="A1946" t="s">
        <v>18969</v>
      </c>
      <c r="B1946" t="s">
        <v>84</v>
      </c>
      <c r="C1946" t="s">
        <v>167</v>
      </c>
      <c r="D1946" t="s">
        <v>17021</v>
      </c>
      <c r="E1946" t="s">
        <v>79</v>
      </c>
      <c r="F1946" t="s">
        <v>17022</v>
      </c>
      <c r="G1946">
        <v>0</v>
      </c>
      <c r="H1946">
        <v>0</v>
      </c>
      <c r="I1946">
        <v>0</v>
      </c>
      <c r="J1946">
        <v>0</v>
      </c>
      <c r="K1946">
        <v>0</v>
      </c>
      <c r="L1946">
        <v>0</v>
      </c>
      <c r="M1946">
        <v>0</v>
      </c>
      <c r="N1946">
        <v>19</v>
      </c>
      <c r="O1946">
        <v>14</v>
      </c>
      <c r="P1946">
        <v>5</v>
      </c>
      <c r="Q1946">
        <v>0</v>
      </c>
    </row>
    <row r="1947" spans="1:17" x14ac:dyDescent="0.2">
      <c r="A1947" t="s">
        <v>18970</v>
      </c>
      <c r="B1947" t="s">
        <v>84</v>
      </c>
      <c r="C1947" t="s">
        <v>167</v>
      </c>
      <c r="D1947" t="s">
        <v>17021</v>
      </c>
      <c r="E1947" t="s">
        <v>79</v>
      </c>
      <c r="F1947" t="s">
        <v>17019</v>
      </c>
      <c r="G1947">
        <v>19</v>
      </c>
      <c r="H1947">
        <v>0</v>
      </c>
      <c r="I1947">
        <v>0</v>
      </c>
      <c r="J1947">
        <v>0</v>
      </c>
      <c r="K1947">
        <v>0</v>
      </c>
      <c r="L1947">
        <v>0</v>
      </c>
      <c r="M1947">
        <v>0</v>
      </c>
      <c r="N1947">
        <v>0</v>
      </c>
      <c r="O1947">
        <v>0</v>
      </c>
      <c r="P1947">
        <v>0</v>
      </c>
      <c r="Q1947">
        <v>0</v>
      </c>
    </row>
    <row r="1948" spans="1:17" x14ac:dyDescent="0.2">
      <c r="A1948" t="s">
        <v>18971</v>
      </c>
      <c r="B1948" t="s">
        <v>84</v>
      </c>
      <c r="C1948" t="s">
        <v>167</v>
      </c>
      <c r="D1948" t="s">
        <v>17021</v>
      </c>
      <c r="E1948" t="s">
        <v>81</v>
      </c>
      <c r="F1948" t="s">
        <v>17022</v>
      </c>
      <c r="G1948">
        <v>0</v>
      </c>
      <c r="H1948">
        <v>0</v>
      </c>
      <c r="I1948">
        <v>0</v>
      </c>
      <c r="J1948">
        <v>0</v>
      </c>
      <c r="K1948">
        <v>0</v>
      </c>
      <c r="L1948">
        <v>0</v>
      </c>
      <c r="M1948">
        <v>0</v>
      </c>
      <c r="N1948">
        <v>15</v>
      </c>
      <c r="O1948">
        <v>12</v>
      </c>
      <c r="P1948">
        <v>3</v>
      </c>
      <c r="Q1948">
        <v>0</v>
      </c>
    </row>
    <row r="1949" spans="1:17" x14ac:dyDescent="0.2">
      <c r="A1949" t="s">
        <v>18972</v>
      </c>
      <c r="B1949" t="s">
        <v>84</v>
      </c>
      <c r="C1949" t="s">
        <v>167</v>
      </c>
      <c r="D1949" t="s">
        <v>17021</v>
      </c>
      <c r="E1949" t="s">
        <v>81</v>
      </c>
      <c r="F1949" t="s">
        <v>17019</v>
      </c>
      <c r="G1949">
        <v>15</v>
      </c>
      <c r="H1949">
        <v>0</v>
      </c>
      <c r="I1949">
        <v>0</v>
      </c>
      <c r="J1949">
        <v>0</v>
      </c>
      <c r="K1949">
        <v>0</v>
      </c>
      <c r="L1949">
        <v>0</v>
      </c>
      <c r="M1949">
        <v>0</v>
      </c>
      <c r="N1949">
        <v>0</v>
      </c>
      <c r="O1949">
        <v>0</v>
      </c>
      <c r="P1949">
        <v>0</v>
      </c>
      <c r="Q1949">
        <v>0</v>
      </c>
    </row>
    <row r="1950" spans="1:17" x14ac:dyDescent="0.2">
      <c r="A1950" t="s">
        <v>18973</v>
      </c>
      <c r="B1950" t="s">
        <v>84</v>
      </c>
      <c r="C1950" t="s">
        <v>167</v>
      </c>
      <c r="D1950" t="s">
        <v>17025</v>
      </c>
      <c r="E1950" t="s">
        <v>79</v>
      </c>
      <c r="F1950" t="s">
        <v>17019</v>
      </c>
      <c r="G1950">
        <v>12</v>
      </c>
      <c r="H1950">
        <v>0</v>
      </c>
      <c r="I1950">
        <v>0</v>
      </c>
      <c r="J1950">
        <v>0</v>
      </c>
      <c r="K1950">
        <v>0</v>
      </c>
      <c r="L1950">
        <v>0</v>
      </c>
      <c r="M1950">
        <v>0</v>
      </c>
      <c r="N1950">
        <v>0</v>
      </c>
      <c r="O1950">
        <v>0</v>
      </c>
      <c r="P1950">
        <v>0</v>
      </c>
      <c r="Q1950">
        <v>0</v>
      </c>
    </row>
    <row r="1951" spans="1:17" x14ac:dyDescent="0.2">
      <c r="A1951" t="s">
        <v>18974</v>
      </c>
      <c r="B1951" t="s">
        <v>84</v>
      </c>
      <c r="C1951" t="s">
        <v>167</v>
      </c>
      <c r="D1951" t="s">
        <v>17025</v>
      </c>
      <c r="E1951" t="s">
        <v>81</v>
      </c>
      <c r="F1951" t="s">
        <v>17019</v>
      </c>
      <c r="G1951">
        <v>26</v>
      </c>
      <c r="H1951">
        <v>0</v>
      </c>
      <c r="I1951">
        <v>0</v>
      </c>
      <c r="J1951">
        <v>0</v>
      </c>
      <c r="K1951">
        <v>0</v>
      </c>
      <c r="L1951">
        <v>0</v>
      </c>
      <c r="M1951">
        <v>0</v>
      </c>
      <c r="N1951">
        <v>0</v>
      </c>
      <c r="O1951">
        <v>0</v>
      </c>
      <c r="P1951">
        <v>0</v>
      </c>
      <c r="Q1951">
        <v>0</v>
      </c>
    </row>
    <row r="1952" spans="1:17" x14ac:dyDescent="0.2">
      <c r="A1952" t="s">
        <v>18975</v>
      </c>
      <c r="B1952" t="s">
        <v>84</v>
      </c>
      <c r="C1952" t="s">
        <v>168</v>
      </c>
      <c r="D1952" t="s">
        <v>17029</v>
      </c>
      <c r="E1952" t="s">
        <v>79</v>
      </c>
      <c r="F1952" t="s">
        <v>4875</v>
      </c>
      <c r="G1952">
        <v>0</v>
      </c>
      <c r="H1952">
        <v>8</v>
      </c>
      <c r="I1952">
        <v>3</v>
      </c>
      <c r="J1952">
        <v>4</v>
      </c>
      <c r="K1952">
        <v>1</v>
      </c>
      <c r="L1952">
        <v>0</v>
      </c>
      <c r="M1952">
        <v>0</v>
      </c>
      <c r="N1952">
        <v>0</v>
      </c>
      <c r="O1952">
        <v>0</v>
      </c>
      <c r="P1952">
        <v>0</v>
      </c>
      <c r="Q1952">
        <v>0</v>
      </c>
    </row>
    <row r="1953" spans="1:17" x14ac:dyDescent="0.2">
      <c r="A1953" t="s">
        <v>18976</v>
      </c>
      <c r="B1953" t="s">
        <v>84</v>
      </c>
      <c r="C1953" t="s">
        <v>168</v>
      </c>
      <c r="D1953" t="s">
        <v>17029</v>
      </c>
      <c r="E1953" t="s">
        <v>79</v>
      </c>
      <c r="F1953" t="s">
        <v>4877</v>
      </c>
      <c r="G1953">
        <v>0</v>
      </c>
      <c r="H1953">
        <v>8</v>
      </c>
      <c r="I1953">
        <v>2</v>
      </c>
      <c r="J1953">
        <v>4</v>
      </c>
      <c r="K1953">
        <v>1</v>
      </c>
      <c r="L1953">
        <v>1</v>
      </c>
      <c r="M1953">
        <v>0</v>
      </c>
      <c r="N1953">
        <v>0</v>
      </c>
      <c r="O1953">
        <v>0</v>
      </c>
      <c r="P1953">
        <v>0</v>
      </c>
      <c r="Q1953">
        <v>0</v>
      </c>
    </row>
    <row r="1954" spans="1:17" x14ac:dyDescent="0.2">
      <c r="A1954" t="s">
        <v>18977</v>
      </c>
      <c r="B1954" t="s">
        <v>84</v>
      </c>
      <c r="C1954" t="s">
        <v>168</v>
      </c>
      <c r="D1954" t="s">
        <v>17029</v>
      </c>
      <c r="E1954" t="s">
        <v>79</v>
      </c>
      <c r="F1954" t="s">
        <v>4879</v>
      </c>
      <c r="G1954">
        <v>0</v>
      </c>
      <c r="H1954">
        <v>0</v>
      </c>
      <c r="I1954">
        <v>0</v>
      </c>
      <c r="J1954">
        <v>0</v>
      </c>
      <c r="K1954">
        <v>0</v>
      </c>
      <c r="L1954">
        <v>0</v>
      </c>
      <c r="M1954">
        <v>8</v>
      </c>
      <c r="N1954">
        <v>0</v>
      </c>
      <c r="O1954">
        <v>0</v>
      </c>
      <c r="P1954">
        <v>0</v>
      </c>
      <c r="Q1954">
        <v>0</v>
      </c>
    </row>
    <row r="1955" spans="1:17" x14ac:dyDescent="0.2">
      <c r="A1955" t="s">
        <v>18978</v>
      </c>
      <c r="B1955" t="s">
        <v>84</v>
      </c>
      <c r="C1955" t="s">
        <v>168</v>
      </c>
      <c r="D1955" t="s">
        <v>17029</v>
      </c>
      <c r="E1955" t="s">
        <v>79</v>
      </c>
      <c r="F1955" t="s">
        <v>4881</v>
      </c>
      <c r="G1955">
        <v>0</v>
      </c>
      <c r="H1955">
        <v>8</v>
      </c>
      <c r="I1955">
        <v>2</v>
      </c>
      <c r="J1955">
        <v>4</v>
      </c>
      <c r="K1955">
        <v>1</v>
      </c>
      <c r="L1955">
        <v>1</v>
      </c>
      <c r="M1955">
        <v>0</v>
      </c>
      <c r="N1955">
        <v>0</v>
      </c>
      <c r="O1955">
        <v>0</v>
      </c>
      <c r="P1955">
        <v>0</v>
      </c>
      <c r="Q1955">
        <v>0</v>
      </c>
    </row>
    <row r="1956" spans="1:17" x14ac:dyDescent="0.2">
      <c r="A1956" t="s">
        <v>18979</v>
      </c>
      <c r="B1956" t="s">
        <v>84</v>
      </c>
      <c r="C1956" t="s">
        <v>168</v>
      </c>
      <c r="D1956" t="s">
        <v>17029</v>
      </c>
      <c r="E1956" t="s">
        <v>79</v>
      </c>
      <c r="F1956" t="s">
        <v>4883</v>
      </c>
      <c r="G1956">
        <v>0</v>
      </c>
      <c r="H1956">
        <v>8</v>
      </c>
      <c r="I1956">
        <v>2</v>
      </c>
      <c r="J1956">
        <v>5</v>
      </c>
      <c r="K1956">
        <v>1</v>
      </c>
      <c r="L1956">
        <v>0</v>
      </c>
      <c r="M1956">
        <v>0</v>
      </c>
      <c r="N1956">
        <v>0</v>
      </c>
      <c r="O1956">
        <v>0</v>
      </c>
      <c r="P1956">
        <v>0</v>
      </c>
      <c r="Q1956">
        <v>0</v>
      </c>
    </row>
    <row r="1957" spans="1:17" x14ac:dyDescent="0.2">
      <c r="A1957" t="s">
        <v>18980</v>
      </c>
      <c r="B1957" t="s">
        <v>84</v>
      </c>
      <c r="C1957" t="s">
        <v>168</v>
      </c>
      <c r="D1957" t="s">
        <v>17029</v>
      </c>
      <c r="E1957" t="s">
        <v>79</v>
      </c>
      <c r="F1957" t="s">
        <v>4885</v>
      </c>
      <c r="G1957">
        <v>0</v>
      </c>
      <c r="H1957">
        <v>0</v>
      </c>
      <c r="I1957">
        <v>0</v>
      </c>
      <c r="J1957">
        <v>0</v>
      </c>
      <c r="K1957">
        <v>0</v>
      </c>
      <c r="L1957">
        <v>0</v>
      </c>
      <c r="M1957">
        <v>8</v>
      </c>
      <c r="N1957">
        <v>0</v>
      </c>
      <c r="O1957">
        <v>0</v>
      </c>
      <c r="P1957">
        <v>0</v>
      </c>
      <c r="Q1957">
        <v>0</v>
      </c>
    </row>
    <row r="1958" spans="1:17" x14ac:dyDescent="0.2">
      <c r="A1958" t="s">
        <v>18981</v>
      </c>
      <c r="B1958" t="s">
        <v>84</v>
      </c>
      <c r="C1958" t="s">
        <v>168</v>
      </c>
      <c r="D1958" t="s">
        <v>17029</v>
      </c>
      <c r="E1958" t="s">
        <v>79</v>
      </c>
      <c r="F1958" t="s">
        <v>4887</v>
      </c>
      <c r="G1958">
        <v>0</v>
      </c>
      <c r="H1958">
        <v>8</v>
      </c>
      <c r="I1958">
        <v>2</v>
      </c>
      <c r="J1958">
        <v>4</v>
      </c>
      <c r="K1958">
        <v>2</v>
      </c>
      <c r="L1958">
        <v>0</v>
      </c>
      <c r="M1958">
        <v>0</v>
      </c>
      <c r="N1958">
        <v>0</v>
      </c>
      <c r="O1958">
        <v>0</v>
      </c>
      <c r="P1958">
        <v>0</v>
      </c>
      <c r="Q1958">
        <v>0</v>
      </c>
    </row>
    <row r="1959" spans="1:17" x14ac:dyDescent="0.2">
      <c r="A1959" t="s">
        <v>18982</v>
      </c>
      <c r="B1959" t="s">
        <v>84</v>
      </c>
      <c r="C1959" t="s">
        <v>168</v>
      </c>
      <c r="D1959" t="s">
        <v>17029</v>
      </c>
      <c r="E1959" t="s">
        <v>79</v>
      </c>
      <c r="F1959" t="s">
        <v>4889</v>
      </c>
      <c r="G1959">
        <v>0</v>
      </c>
      <c r="H1959">
        <v>0</v>
      </c>
      <c r="I1959">
        <v>0</v>
      </c>
      <c r="J1959">
        <v>0</v>
      </c>
      <c r="K1959">
        <v>0</v>
      </c>
      <c r="L1959">
        <v>0</v>
      </c>
      <c r="M1959">
        <v>8</v>
      </c>
      <c r="N1959">
        <v>0</v>
      </c>
      <c r="O1959">
        <v>0</v>
      </c>
      <c r="P1959">
        <v>0</v>
      </c>
      <c r="Q1959">
        <v>0</v>
      </c>
    </row>
    <row r="1960" spans="1:17" x14ac:dyDescent="0.2">
      <c r="A1960" t="s">
        <v>18983</v>
      </c>
      <c r="B1960" t="s">
        <v>84</v>
      </c>
      <c r="C1960" t="s">
        <v>168</v>
      </c>
      <c r="D1960" t="s">
        <v>17029</v>
      </c>
      <c r="E1960" t="s">
        <v>79</v>
      </c>
      <c r="F1960" t="s">
        <v>4871</v>
      </c>
      <c r="G1960">
        <v>0</v>
      </c>
      <c r="H1960">
        <v>0</v>
      </c>
      <c r="I1960">
        <v>0</v>
      </c>
      <c r="J1960">
        <v>0</v>
      </c>
      <c r="K1960">
        <v>0</v>
      </c>
      <c r="L1960">
        <v>0</v>
      </c>
      <c r="M1960">
        <v>0</v>
      </c>
      <c r="N1960">
        <v>6</v>
      </c>
      <c r="O1960">
        <v>5</v>
      </c>
      <c r="P1960">
        <v>1</v>
      </c>
      <c r="Q1960">
        <v>0</v>
      </c>
    </row>
    <row r="1961" spans="1:17" x14ac:dyDescent="0.2">
      <c r="A1961" t="s">
        <v>18984</v>
      </c>
      <c r="B1961" t="s">
        <v>84</v>
      </c>
      <c r="C1961" t="s">
        <v>168</v>
      </c>
      <c r="D1961" t="s">
        <v>17029</v>
      </c>
      <c r="E1961" t="s">
        <v>79</v>
      </c>
      <c r="F1961" t="s">
        <v>4873</v>
      </c>
      <c r="G1961">
        <v>0</v>
      </c>
      <c r="H1961">
        <v>0</v>
      </c>
      <c r="I1961">
        <v>0</v>
      </c>
      <c r="J1961">
        <v>0</v>
      </c>
      <c r="K1961">
        <v>0</v>
      </c>
      <c r="L1961">
        <v>0</v>
      </c>
      <c r="M1961">
        <v>0</v>
      </c>
      <c r="N1961">
        <v>5</v>
      </c>
      <c r="O1961">
        <v>4</v>
      </c>
      <c r="P1961">
        <v>1</v>
      </c>
      <c r="Q1961">
        <v>0</v>
      </c>
    </row>
    <row r="1962" spans="1:17" x14ac:dyDescent="0.2">
      <c r="A1962" t="s">
        <v>18985</v>
      </c>
      <c r="B1962" t="s">
        <v>84</v>
      </c>
      <c r="C1962" t="s">
        <v>168</v>
      </c>
      <c r="D1962" t="s">
        <v>17029</v>
      </c>
      <c r="E1962" t="s">
        <v>79</v>
      </c>
      <c r="F1962" t="s">
        <v>17019</v>
      </c>
      <c r="G1962">
        <v>8</v>
      </c>
      <c r="H1962">
        <v>0</v>
      </c>
      <c r="I1962">
        <v>0</v>
      </c>
      <c r="J1962">
        <v>0</v>
      </c>
      <c r="K1962">
        <v>0</v>
      </c>
      <c r="L1962">
        <v>0</v>
      </c>
      <c r="M1962">
        <v>0</v>
      </c>
      <c r="N1962">
        <v>0</v>
      </c>
      <c r="O1962">
        <v>0</v>
      </c>
      <c r="P1962">
        <v>0</v>
      </c>
      <c r="Q1962">
        <v>0</v>
      </c>
    </row>
    <row r="1963" spans="1:17" x14ac:dyDescent="0.2">
      <c r="A1963" t="s">
        <v>18986</v>
      </c>
      <c r="B1963" t="s">
        <v>84</v>
      </c>
      <c r="C1963" t="s">
        <v>168</v>
      </c>
      <c r="D1963" t="s">
        <v>17029</v>
      </c>
      <c r="E1963" t="s">
        <v>81</v>
      </c>
      <c r="F1963" t="s">
        <v>4875</v>
      </c>
      <c r="G1963">
        <v>0</v>
      </c>
      <c r="H1963">
        <v>18</v>
      </c>
      <c r="I1963">
        <v>3</v>
      </c>
      <c r="J1963">
        <v>13</v>
      </c>
      <c r="K1963">
        <v>2</v>
      </c>
      <c r="L1963">
        <v>0</v>
      </c>
      <c r="M1963">
        <v>0</v>
      </c>
      <c r="N1963">
        <v>0</v>
      </c>
      <c r="O1963">
        <v>0</v>
      </c>
      <c r="P1963">
        <v>0</v>
      </c>
      <c r="Q1963">
        <v>0</v>
      </c>
    </row>
    <row r="1964" spans="1:17" x14ac:dyDescent="0.2">
      <c r="A1964" t="s">
        <v>18987</v>
      </c>
      <c r="B1964" t="s">
        <v>84</v>
      </c>
      <c r="C1964" t="s">
        <v>168</v>
      </c>
      <c r="D1964" t="s">
        <v>17029</v>
      </c>
      <c r="E1964" t="s">
        <v>81</v>
      </c>
      <c r="F1964" t="s">
        <v>4877</v>
      </c>
      <c r="G1964">
        <v>0</v>
      </c>
      <c r="H1964">
        <v>18</v>
      </c>
      <c r="I1964">
        <v>3</v>
      </c>
      <c r="J1964">
        <v>13</v>
      </c>
      <c r="K1964">
        <v>1</v>
      </c>
      <c r="L1964">
        <v>1</v>
      </c>
      <c r="M1964">
        <v>0</v>
      </c>
      <c r="N1964">
        <v>0</v>
      </c>
      <c r="O1964">
        <v>0</v>
      </c>
      <c r="P1964">
        <v>0</v>
      </c>
      <c r="Q1964">
        <v>0</v>
      </c>
    </row>
    <row r="1965" spans="1:17" x14ac:dyDescent="0.2">
      <c r="A1965" t="s">
        <v>18988</v>
      </c>
      <c r="B1965" t="s">
        <v>84</v>
      </c>
      <c r="C1965" t="s">
        <v>168</v>
      </c>
      <c r="D1965" t="s">
        <v>17029</v>
      </c>
      <c r="E1965" t="s">
        <v>81</v>
      </c>
      <c r="F1965" t="s">
        <v>4879</v>
      </c>
      <c r="G1965">
        <v>0</v>
      </c>
      <c r="H1965">
        <v>0</v>
      </c>
      <c r="I1965">
        <v>0</v>
      </c>
      <c r="J1965">
        <v>0</v>
      </c>
      <c r="K1965">
        <v>0</v>
      </c>
      <c r="L1965">
        <v>0</v>
      </c>
      <c r="M1965">
        <v>18</v>
      </c>
      <c r="N1965">
        <v>0</v>
      </c>
      <c r="O1965">
        <v>0</v>
      </c>
      <c r="P1965">
        <v>0</v>
      </c>
      <c r="Q1965">
        <v>0</v>
      </c>
    </row>
    <row r="1966" spans="1:17" x14ac:dyDescent="0.2">
      <c r="A1966" t="s">
        <v>18989</v>
      </c>
      <c r="B1966" t="s">
        <v>84</v>
      </c>
      <c r="C1966" t="s">
        <v>168</v>
      </c>
      <c r="D1966" t="s">
        <v>17029</v>
      </c>
      <c r="E1966" t="s">
        <v>81</v>
      </c>
      <c r="F1966" t="s">
        <v>4881</v>
      </c>
      <c r="G1966">
        <v>0</v>
      </c>
      <c r="H1966">
        <v>18</v>
      </c>
      <c r="I1966">
        <v>3</v>
      </c>
      <c r="J1966">
        <v>13</v>
      </c>
      <c r="K1966">
        <v>1</v>
      </c>
      <c r="L1966">
        <v>1</v>
      </c>
      <c r="M1966">
        <v>0</v>
      </c>
      <c r="N1966">
        <v>0</v>
      </c>
      <c r="O1966">
        <v>0</v>
      </c>
      <c r="P1966">
        <v>0</v>
      </c>
      <c r="Q1966">
        <v>0</v>
      </c>
    </row>
    <row r="1967" spans="1:17" x14ac:dyDescent="0.2">
      <c r="A1967" t="s">
        <v>18990</v>
      </c>
      <c r="B1967" t="s">
        <v>84</v>
      </c>
      <c r="C1967" t="s">
        <v>168</v>
      </c>
      <c r="D1967" t="s">
        <v>17029</v>
      </c>
      <c r="E1967" t="s">
        <v>81</v>
      </c>
      <c r="F1967" t="s">
        <v>4883</v>
      </c>
      <c r="G1967">
        <v>0</v>
      </c>
      <c r="H1967">
        <v>18</v>
      </c>
      <c r="I1967">
        <v>3</v>
      </c>
      <c r="J1967">
        <v>13</v>
      </c>
      <c r="K1967">
        <v>1</v>
      </c>
      <c r="L1967">
        <v>1</v>
      </c>
      <c r="M1967">
        <v>0</v>
      </c>
      <c r="N1967">
        <v>0</v>
      </c>
      <c r="O1967">
        <v>0</v>
      </c>
      <c r="P1967">
        <v>0</v>
      </c>
      <c r="Q1967">
        <v>0</v>
      </c>
    </row>
    <row r="1968" spans="1:17" x14ac:dyDescent="0.2">
      <c r="A1968" t="s">
        <v>18991</v>
      </c>
      <c r="B1968" t="s">
        <v>84</v>
      </c>
      <c r="C1968" t="s">
        <v>168</v>
      </c>
      <c r="D1968" t="s">
        <v>17029</v>
      </c>
      <c r="E1968" t="s">
        <v>81</v>
      </c>
      <c r="F1968" t="s">
        <v>4885</v>
      </c>
      <c r="G1968">
        <v>0</v>
      </c>
      <c r="H1968">
        <v>0</v>
      </c>
      <c r="I1968">
        <v>0</v>
      </c>
      <c r="J1968">
        <v>0</v>
      </c>
      <c r="K1968">
        <v>0</v>
      </c>
      <c r="L1968">
        <v>0</v>
      </c>
      <c r="M1968">
        <v>18</v>
      </c>
      <c r="N1968">
        <v>0</v>
      </c>
      <c r="O1968">
        <v>0</v>
      </c>
      <c r="P1968">
        <v>0</v>
      </c>
      <c r="Q1968">
        <v>0</v>
      </c>
    </row>
    <row r="1969" spans="1:17" x14ac:dyDescent="0.2">
      <c r="A1969" t="s">
        <v>18992</v>
      </c>
      <c r="B1969" t="s">
        <v>84</v>
      </c>
      <c r="C1969" t="s">
        <v>168</v>
      </c>
      <c r="D1969" t="s">
        <v>17029</v>
      </c>
      <c r="E1969" t="s">
        <v>81</v>
      </c>
      <c r="F1969" t="s">
        <v>4887</v>
      </c>
      <c r="G1969">
        <v>0</v>
      </c>
      <c r="H1969">
        <v>18</v>
      </c>
      <c r="I1969">
        <v>3</v>
      </c>
      <c r="J1969">
        <v>13</v>
      </c>
      <c r="K1969">
        <v>1</v>
      </c>
      <c r="L1969">
        <v>1</v>
      </c>
      <c r="M1969">
        <v>0</v>
      </c>
      <c r="N1969">
        <v>0</v>
      </c>
      <c r="O1969">
        <v>0</v>
      </c>
      <c r="P1969">
        <v>0</v>
      </c>
      <c r="Q1969">
        <v>0</v>
      </c>
    </row>
    <row r="1970" spans="1:17" x14ac:dyDescent="0.2">
      <c r="A1970" t="s">
        <v>18993</v>
      </c>
      <c r="B1970" t="s">
        <v>84</v>
      </c>
      <c r="C1970" t="s">
        <v>168</v>
      </c>
      <c r="D1970" t="s">
        <v>17029</v>
      </c>
      <c r="E1970" t="s">
        <v>81</v>
      </c>
      <c r="F1970" t="s">
        <v>4889</v>
      </c>
      <c r="G1970">
        <v>0</v>
      </c>
      <c r="H1970">
        <v>0</v>
      </c>
      <c r="I1970">
        <v>0</v>
      </c>
      <c r="J1970">
        <v>0</v>
      </c>
      <c r="K1970">
        <v>0</v>
      </c>
      <c r="L1970">
        <v>0</v>
      </c>
      <c r="M1970">
        <v>18</v>
      </c>
      <c r="N1970">
        <v>0</v>
      </c>
      <c r="O1970">
        <v>0</v>
      </c>
      <c r="P1970">
        <v>0</v>
      </c>
      <c r="Q1970">
        <v>0</v>
      </c>
    </row>
    <row r="1971" spans="1:17" x14ac:dyDescent="0.2">
      <c r="A1971" t="s">
        <v>18994</v>
      </c>
      <c r="B1971" t="s">
        <v>84</v>
      </c>
      <c r="C1971" t="s">
        <v>168</v>
      </c>
      <c r="D1971" t="s">
        <v>17029</v>
      </c>
      <c r="E1971" t="s">
        <v>81</v>
      </c>
      <c r="F1971" t="s">
        <v>4871</v>
      </c>
      <c r="G1971">
        <v>0</v>
      </c>
      <c r="H1971">
        <v>0</v>
      </c>
      <c r="I1971">
        <v>0</v>
      </c>
      <c r="J1971">
        <v>0</v>
      </c>
      <c r="K1971">
        <v>0</v>
      </c>
      <c r="L1971">
        <v>0</v>
      </c>
      <c r="M1971">
        <v>0</v>
      </c>
      <c r="N1971">
        <v>16</v>
      </c>
      <c r="O1971">
        <v>14</v>
      </c>
      <c r="P1971">
        <v>2</v>
      </c>
      <c r="Q1971">
        <v>0</v>
      </c>
    </row>
    <row r="1972" spans="1:17" x14ac:dyDescent="0.2">
      <c r="A1972" t="s">
        <v>18995</v>
      </c>
      <c r="B1972" t="s">
        <v>84</v>
      </c>
      <c r="C1972" t="s">
        <v>168</v>
      </c>
      <c r="D1972" t="s">
        <v>17029</v>
      </c>
      <c r="E1972" t="s">
        <v>81</v>
      </c>
      <c r="F1972" t="s">
        <v>4873</v>
      </c>
      <c r="G1972">
        <v>0</v>
      </c>
      <c r="H1972">
        <v>0</v>
      </c>
      <c r="I1972">
        <v>0</v>
      </c>
      <c r="J1972">
        <v>0</v>
      </c>
      <c r="K1972">
        <v>0</v>
      </c>
      <c r="L1972">
        <v>0</v>
      </c>
      <c r="M1972">
        <v>0</v>
      </c>
      <c r="N1972">
        <v>15</v>
      </c>
      <c r="O1972">
        <v>13</v>
      </c>
      <c r="P1972">
        <v>2</v>
      </c>
      <c r="Q1972">
        <v>0</v>
      </c>
    </row>
    <row r="1973" spans="1:17" x14ac:dyDescent="0.2">
      <c r="A1973" t="s">
        <v>18996</v>
      </c>
      <c r="B1973" t="s">
        <v>84</v>
      </c>
      <c r="C1973" t="s">
        <v>168</v>
      </c>
      <c r="D1973" t="s">
        <v>17029</v>
      </c>
      <c r="E1973" t="s">
        <v>81</v>
      </c>
      <c r="F1973" t="s">
        <v>17019</v>
      </c>
      <c r="G1973">
        <v>18</v>
      </c>
      <c r="H1973">
        <v>0</v>
      </c>
      <c r="I1973">
        <v>0</v>
      </c>
      <c r="J1973">
        <v>0</v>
      </c>
      <c r="K1973">
        <v>0</v>
      </c>
      <c r="L1973">
        <v>0</v>
      </c>
      <c r="M1973">
        <v>0</v>
      </c>
      <c r="N1973">
        <v>0</v>
      </c>
      <c r="O1973">
        <v>0</v>
      </c>
      <c r="P1973">
        <v>0</v>
      </c>
      <c r="Q1973">
        <v>0</v>
      </c>
    </row>
    <row r="1974" spans="1:17" x14ac:dyDescent="0.2">
      <c r="A1974" t="s">
        <v>18997</v>
      </c>
      <c r="B1974" t="s">
        <v>84</v>
      </c>
      <c r="C1974" t="s">
        <v>168</v>
      </c>
      <c r="D1974" t="s">
        <v>17021</v>
      </c>
      <c r="E1974" t="s">
        <v>79</v>
      </c>
      <c r="F1974" t="s">
        <v>17022</v>
      </c>
      <c r="G1974">
        <v>0</v>
      </c>
      <c r="H1974">
        <v>0</v>
      </c>
      <c r="I1974">
        <v>0</v>
      </c>
      <c r="J1974">
        <v>0</v>
      </c>
      <c r="K1974">
        <v>0</v>
      </c>
      <c r="L1974">
        <v>0</v>
      </c>
      <c r="M1974">
        <v>0</v>
      </c>
      <c r="N1974">
        <v>1</v>
      </c>
      <c r="O1974">
        <v>1</v>
      </c>
      <c r="P1974">
        <v>0</v>
      </c>
      <c r="Q1974">
        <v>0</v>
      </c>
    </row>
    <row r="1975" spans="1:17" x14ac:dyDescent="0.2">
      <c r="A1975" t="s">
        <v>18998</v>
      </c>
      <c r="B1975" t="s">
        <v>84</v>
      </c>
      <c r="C1975" t="s">
        <v>168</v>
      </c>
      <c r="D1975" t="s">
        <v>17021</v>
      </c>
      <c r="E1975" t="s">
        <v>79</v>
      </c>
      <c r="F1975" t="s">
        <v>17019</v>
      </c>
      <c r="G1975">
        <v>1</v>
      </c>
      <c r="H1975">
        <v>0</v>
      </c>
      <c r="I1975">
        <v>0</v>
      </c>
      <c r="J1975">
        <v>0</v>
      </c>
      <c r="K1975">
        <v>0</v>
      </c>
      <c r="L1975">
        <v>0</v>
      </c>
      <c r="M1975">
        <v>0</v>
      </c>
      <c r="N1975">
        <v>0</v>
      </c>
      <c r="O1975">
        <v>0</v>
      </c>
      <c r="P1975">
        <v>0</v>
      </c>
      <c r="Q1975">
        <v>0</v>
      </c>
    </row>
    <row r="1976" spans="1:17" x14ac:dyDescent="0.2">
      <c r="A1976" t="s">
        <v>18999</v>
      </c>
      <c r="B1976" t="s">
        <v>84</v>
      </c>
      <c r="C1976" t="s">
        <v>169</v>
      </c>
      <c r="D1976" t="s">
        <v>17027</v>
      </c>
      <c r="E1976" t="s">
        <v>81</v>
      </c>
      <c r="F1976" t="s">
        <v>17019</v>
      </c>
      <c r="G1976">
        <v>4</v>
      </c>
      <c r="H1976">
        <v>0</v>
      </c>
      <c r="I1976">
        <v>0</v>
      </c>
      <c r="J1976">
        <v>0</v>
      </c>
      <c r="K1976">
        <v>0</v>
      </c>
      <c r="L1976">
        <v>0</v>
      </c>
      <c r="M1976">
        <v>0</v>
      </c>
      <c r="N1976">
        <v>0</v>
      </c>
      <c r="O1976">
        <v>0</v>
      </c>
      <c r="P1976">
        <v>0</v>
      </c>
      <c r="Q1976">
        <v>0</v>
      </c>
    </row>
    <row r="1977" spans="1:17" x14ac:dyDescent="0.2">
      <c r="A1977" t="s">
        <v>19000</v>
      </c>
      <c r="B1977" t="s">
        <v>84</v>
      </c>
      <c r="C1977" t="s">
        <v>169</v>
      </c>
      <c r="D1977" t="s">
        <v>17029</v>
      </c>
      <c r="E1977" t="s">
        <v>79</v>
      </c>
      <c r="F1977" t="s">
        <v>4875</v>
      </c>
      <c r="G1977">
        <v>0</v>
      </c>
      <c r="H1977">
        <v>21</v>
      </c>
      <c r="I1977">
        <v>3</v>
      </c>
      <c r="J1977">
        <v>16</v>
      </c>
      <c r="K1977">
        <v>1</v>
      </c>
      <c r="L1977">
        <v>1</v>
      </c>
      <c r="M1977">
        <v>0</v>
      </c>
      <c r="N1977">
        <v>0</v>
      </c>
      <c r="O1977">
        <v>0</v>
      </c>
      <c r="P1977">
        <v>0</v>
      </c>
      <c r="Q1977">
        <v>0</v>
      </c>
    </row>
    <row r="1978" spans="1:17" x14ac:dyDescent="0.2">
      <c r="A1978" t="s">
        <v>19001</v>
      </c>
      <c r="B1978" t="s">
        <v>84</v>
      </c>
      <c r="C1978" t="s">
        <v>169</v>
      </c>
      <c r="D1978" t="s">
        <v>17029</v>
      </c>
      <c r="E1978" t="s">
        <v>79</v>
      </c>
      <c r="F1978" t="s">
        <v>4877</v>
      </c>
      <c r="G1978">
        <v>0</v>
      </c>
      <c r="H1978">
        <v>21</v>
      </c>
      <c r="I1978">
        <v>2</v>
      </c>
      <c r="J1978">
        <v>17</v>
      </c>
      <c r="K1978">
        <v>0</v>
      </c>
      <c r="L1978">
        <v>2</v>
      </c>
      <c r="M1978">
        <v>0</v>
      </c>
      <c r="N1978">
        <v>0</v>
      </c>
      <c r="O1978">
        <v>0</v>
      </c>
      <c r="P1978">
        <v>0</v>
      </c>
      <c r="Q1978">
        <v>0</v>
      </c>
    </row>
    <row r="1979" spans="1:17" x14ac:dyDescent="0.2">
      <c r="A1979" t="s">
        <v>19002</v>
      </c>
      <c r="B1979" t="s">
        <v>84</v>
      </c>
      <c r="C1979" t="s">
        <v>169</v>
      </c>
      <c r="D1979" t="s">
        <v>17029</v>
      </c>
      <c r="E1979" t="s">
        <v>79</v>
      </c>
      <c r="F1979" t="s">
        <v>4879</v>
      </c>
      <c r="G1979">
        <v>0</v>
      </c>
      <c r="H1979">
        <v>0</v>
      </c>
      <c r="I1979">
        <v>0</v>
      </c>
      <c r="J1979">
        <v>0</v>
      </c>
      <c r="K1979">
        <v>0</v>
      </c>
      <c r="L1979">
        <v>0</v>
      </c>
      <c r="M1979">
        <v>21</v>
      </c>
      <c r="N1979">
        <v>0</v>
      </c>
      <c r="O1979">
        <v>0</v>
      </c>
      <c r="P1979">
        <v>0</v>
      </c>
      <c r="Q1979">
        <v>0</v>
      </c>
    </row>
    <row r="1980" spans="1:17" x14ac:dyDescent="0.2">
      <c r="A1980" t="s">
        <v>19003</v>
      </c>
      <c r="B1980" t="s">
        <v>84</v>
      </c>
      <c r="C1980" t="s">
        <v>169</v>
      </c>
      <c r="D1980" t="s">
        <v>17029</v>
      </c>
      <c r="E1980" t="s">
        <v>79</v>
      </c>
      <c r="F1980" t="s">
        <v>4881</v>
      </c>
      <c r="G1980">
        <v>0</v>
      </c>
      <c r="H1980">
        <v>21</v>
      </c>
      <c r="I1980">
        <v>2</v>
      </c>
      <c r="J1980">
        <v>17</v>
      </c>
      <c r="K1980">
        <v>0</v>
      </c>
      <c r="L1980">
        <v>2</v>
      </c>
      <c r="M1980">
        <v>0</v>
      </c>
      <c r="N1980">
        <v>0</v>
      </c>
      <c r="O1980">
        <v>0</v>
      </c>
      <c r="P1980">
        <v>0</v>
      </c>
      <c r="Q1980">
        <v>0</v>
      </c>
    </row>
    <row r="1981" spans="1:17" x14ac:dyDescent="0.2">
      <c r="A1981" t="s">
        <v>19004</v>
      </c>
      <c r="B1981" t="s">
        <v>84</v>
      </c>
      <c r="C1981" t="s">
        <v>169</v>
      </c>
      <c r="D1981" t="s">
        <v>17029</v>
      </c>
      <c r="E1981" t="s">
        <v>79</v>
      </c>
      <c r="F1981" t="s">
        <v>4883</v>
      </c>
      <c r="G1981">
        <v>0</v>
      </c>
      <c r="H1981">
        <v>21</v>
      </c>
      <c r="I1981">
        <v>2</v>
      </c>
      <c r="J1981">
        <v>17</v>
      </c>
      <c r="K1981">
        <v>0</v>
      </c>
      <c r="L1981">
        <v>2</v>
      </c>
      <c r="M1981">
        <v>0</v>
      </c>
      <c r="N1981">
        <v>0</v>
      </c>
      <c r="O1981">
        <v>0</v>
      </c>
      <c r="P1981">
        <v>0</v>
      </c>
      <c r="Q1981">
        <v>0</v>
      </c>
    </row>
    <row r="1982" spans="1:17" x14ac:dyDescent="0.2">
      <c r="A1982" t="s">
        <v>19005</v>
      </c>
      <c r="B1982" t="s">
        <v>84</v>
      </c>
      <c r="C1982" t="s">
        <v>169</v>
      </c>
      <c r="D1982" t="s">
        <v>17029</v>
      </c>
      <c r="E1982" t="s">
        <v>79</v>
      </c>
      <c r="F1982" t="s">
        <v>4885</v>
      </c>
      <c r="G1982">
        <v>0</v>
      </c>
      <c r="H1982">
        <v>0</v>
      </c>
      <c r="I1982">
        <v>0</v>
      </c>
      <c r="J1982">
        <v>0</v>
      </c>
      <c r="K1982">
        <v>0</v>
      </c>
      <c r="L1982">
        <v>0</v>
      </c>
      <c r="M1982">
        <v>21</v>
      </c>
      <c r="N1982">
        <v>0</v>
      </c>
      <c r="O1982">
        <v>0</v>
      </c>
      <c r="P1982">
        <v>0</v>
      </c>
      <c r="Q1982">
        <v>0</v>
      </c>
    </row>
    <row r="1983" spans="1:17" x14ac:dyDescent="0.2">
      <c r="A1983" t="s">
        <v>19006</v>
      </c>
      <c r="B1983" t="s">
        <v>84</v>
      </c>
      <c r="C1983" t="s">
        <v>169</v>
      </c>
      <c r="D1983" t="s">
        <v>17029</v>
      </c>
      <c r="E1983" t="s">
        <v>79</v>
      </c>
      <c r="F1983" t="s">
        <v>4887</v>
      </c>
      <c r="G1983">
        <v>0</v>
      </c>
      <c r="H1983">
        <v>21</v>
      </c>
      <c r="I1983">
        <v>2</v>
      </c>
      <c r="J1983">
        <v>17</v>
      </c>
      <c r="K1983">
        <v>1</v>
      </c>
      <c r="L1983">
        <v>1</v>
      </c>
      <c r="M1983">
        <v>0</v>
      </c>
      <c r="N1983">
        <v>0</v>
      </c>
      <c r="O1983">
        <v>0</v>
      </c>
      <c r="P1983">
        <v>0</v>
      </c>
      <c r="Q1983">
        <v>0</v>
      </c>
    </row>
    <row r="1984" spans="1:17" x14ac:dyDescent="0.2">
      <c r="A1984" t="s">
        <v>19007</v>
      </c>
      <c r="B1984" t="s">
        <v>84</v>
      </c>
      <c r="C1984" t="s">
        <v>169</v>
      </c>
      <c r="D1984" t="s">
        <v>17029</v>
      </c>
      <c r="E1984" t="s">
        <v>79</v>
      </c>
      <c r="F1984" t="s">
        <v>4889</v>
      </c>
      <c r="G1984">
        <v>0</v>
      </c>
      <c r="H1984">
        <v>0</v>
      </c>
      <c r="I1984">
        <v>0</v>
      </c>
      <c r="J1984">
        <v>0</v>
      </c>
      <c r="K1984">
        <v>0</v>
      </c>
      <c r="L1984">
        <v>0</v>
      </c>
      <c r="M1984">
        <v>21</v>
      </c>
      <c r="N1984">
        <v>0</v>
      </c>
      <c r="O1984">
        <v>0</v>
      </c>
      <c r="P1984">
        <v>0</v>
      </c>
      <c r="Q1984">
        <v>0</v>
      </c>
    </row>
    <row r="1985" spans="1:17" x14ac:dyDescent="0.2">
      <c r="A1985" t="s">
        <v>19008</v>
      </c>
      <c r="B1985" t="s">
        <v>84</v>
      </c>
      <c r="C1985" t="s">
        <v>169</v>
      </c>
      <c r="D1985" t="s">
        <v>17029</v>
      </c>
      <c r="E1985" t="s">
        <v>79</v>
      </c>
      <c r="F1985" t="s">
        <v>4871</v>
      </c>
      <c r="G1985">
        <v>0</v>
      </c>
      <c r="H1985">
        <v>0</v>
      </c>
      <c r="I1985">
        <v>0</v>
      </c>
      <c r="J1985">
        <v>0</v>
      </c>
      <c r="K1985">
        <v>0</v>
      </c>
      <c r="L1985">
        <v>0</v>
      </c>
      <c r="M1985">
        <v>0</v>
      </c>
      <c r="N1985">
        <v>18</v>
      </c>
      <c r="O1985">
        <v>16</v>
      </c>
      <c r="P1985">
        <v>1</v>
      </c>
      <c r="Q1985">
        <v>1</v>
      </c>
    </row>
    <row r="1986" spans="1:17" x14ac:dyDescent="0.2">
      <c r="A1986" t="s">
        <v>19009</v>
      </c>
      <c r="B1986" t="s">
        <v>84</v>
      </c>
      <c r="C1986" t="s">
        <v>169</v>
      </c>
      <c r="D1986" t="s">
        <v>17029</v>
      </c>
      <c r="E1986" t="s">
        <v>79</v>
      </c>
      <c r="F1986" t="s">
        <v>4873</v>
      </c>
      <c r="G1986">
        <v>0</v>
      </c>
      <c r="H1986">
        <v>0</v>
      </c>
      <c r="I1986">
        <v>0</v>
      </c>
      <c r="J1986">
        <v>0</v>
      </c>
      <c r="K1986">
        <v>0</v>
      </c>
      <c r="L1986">
        <v>0</v>
      </c>
      <c r="M1986">
        <v>0</v>
      </c>
      <c r="N1986">
        <v>17</v>
      </c>
      <c r="O1986">
        <v>16</v>
      </c>
      <c r="P1986">
        <v>0</v>
      </c>
      <c r="Q1986">
        <v>1</v>
      </c>
    </row>
    <row r="1987" spans="1:17" x14ac:dyDescent="0.2">
      <c r="A1987" t="s">
        <v>19010</v>
      </c>
      <c r="B1987" t="s">
        <v>84</v>
      </c>
      <c r="C1987" t="s">
        <v>169</v>
      </c>
      <c r="D1987" t="s">
        <v>17029</v>
      </c>
      <c r="E1987" t="s">
        <v>79</v>
      </c>
      <c r="F1987" t="s">
        <v>17019</v>
      </c>
      <c r="G1987">
        <v>21</v>
      </c>
      <c r="H1987">
        <v>0</v>
      </c>
      <c r="I1987">
        <v>0</v>
      </c>
      <c r="J1987">
        <v>0</v>
      </c>
      <c r="K1987">
        <v>0</v>
      </c>
      <c r="L1987">
        <v>0</v>
      </c>
      <c r="M1987">
        <v>0</v>
      </c>
      <c r="N1987">
        <v>0</v>
      </c>
      <c r="O1987">
        <v>0</v>
      </c>
      <c r="P1987">
        <v>0</v>
      </c>
      <c r="Q1987">
        <v>0</v>
      </c>
    </row>
    <row r="1988" spans="1:17" x14ac:dyDescent="0.2">
      <c r="A1988" t="s">
        <v>19011</v>
      </c>
      <c r="B1988" t="s">
        <v>84</v>
      </c>
      <c r="C1988" t="s">
        <v>169</v>
      </c>
      <c r="D1988" t="s">
        <v>17029</v>
      </c>
      <c r="E1988" t="s">
        <v>81</v>
      </c>
      <c r="F1988" t="s">
        <v>4875</v>
      </c>
      <c r="G1988">
        <v>0</v>
      </c>
      <c r="H1988">
        <v>14</v>
      </c>
      <c r="I1988">
        <v>3</v>
      </c>
      <c r="J1988">
        <v>8</v>
      </c>
      <c r="K1988">
        <v>2</v>
      </c>
      <c r="L1988">
        <v>1</v>
      </c>
      <c r="M1988">
        <v>0</v>
      </c>
      <c r="N1988">
        <v>0</v>
      </c>
      <c r="O1988">
        <v>0</v>
      </c>
      <c r="P1988">
        <v>0</v>
      </c>
      <c r="Q1988">
        <v>0</v>
      </c>
    </row>
    <row r="1989" spans="1:17" x14ac:dyDescent="0.2">
      <c r="A1989" t="s">
        <v>19012</v>
      </c>
      <c r="B1989" t="s">
        <v>84</v>
      </c>
      <c r="C1989" t="s">
        <v>169</v>
      </c>
      <c r="D1989" t="s">
        <v>17029</v>
      </c>
      <c r="E1989" t="s">
        <v>81</v>
      </c>
      <c r="F1989" t="s">
        <v>4877</v>
      </c>
      <c r="G1989">
        <v>0</v>
      </c>
      <c r="H1989">
        <v>14</v>
      </c>
      <c r="I1989">
        <v>3</v>
      </c>
      <c r="J1989">
        <v>8</v>
      </c>
      <c r="K1989">
        <v>1</v>
      </c>
      <c r="L1989">
        <v>2</v>
      </c>
      <c r="M1989">
        <v>0</v>
      </c>
      <c r="N1989">
        <v>0</v>
      </c>
      <c r="O1989">
        <v>0</v>
      </c>
      <c r="P1989">
        <v>0</v>
      </c>
      <c r="Q1989">
        <v>0</v>
      </c>
    </row>
    <row r="1990" spans="1:17" x14ac:dyDescent="0.2">
      <c r="A1990" t="s">
        <v>19013</v>
      </c>
      <c r="B1990" t="s">
        <v>84</v>
      </c>
      <c r="C1990" t="s">
        <v>169</v>
      </c>
      <c r="D1990" t="s">
        <v>17029</v>
      </c>
      <c r="E1990" t="s">
        <v>81</v>
      </c>
      <c r="F1990" t="s">
        <v>4879</v>
      </c>
      <c r="G1990">
        <v>0</v>
      </c>
      <c r="H1990">
        <v>0</v>
      </c>
      <c r="I1990">
        <v>0</v>
      </c>
      <c r="J1990">
        <v>0</v>
      </c>
      <c r="K1990">
        <v>0</v>
      </c>
      <c r="L1990">
        <v>0</v>
      </c>
      <c r="M1990">
        <v>14</v>
      </c>
      <c r="N1990">
        <v>0</v>
      </c>
      <c r="O1990">
        <v>0</v>
      </c>
      <c r="P1990">
        <v>0</v>
      </c>
      <c r="Q1990">
        <v>0</v>
      </c>
    </row>
    <row r="1991" spans="1:17" x14ac:dyDescent="0.2">
      <c r="A1991" t="s">
        <v>19014</v>
      </c>
      <c r="B1991" t="s">
        <v>84</v>
      </c>
      <c r="C1991" t="s">
        <v>169</v>
      </c>
      <c r="D1991" t="s">
        <v>17029</v>
      </c>
      <c r="E1991" t="s">
        <v>81</v>
      </c>
      <c r="F1991" t="s">
        <v>4881</v>
      </c>
      <c r="G1991">
        <v>0</v>
      </c>
      <c r="H1991">
        <v>14</v>
      </c>
      <c r="I1991">
        <v>3</v>
      </c>
      <c r="J1991">
        <v>8</v>
      </c>
      <c r="K1991">
        <v>1</v>
      </c>
      <c r="L1991">
        <v>2</v>
      </c>
      <c r="M1991">
        <v>0</v>
      </c>
      <c r="N1991">
        <v>0</v>
      </c>
      <c r="O1991">
        <v>0</v>
      </c>
      <c r="P1991">
        <v>0</v>
      </c>
      <c r="Q1991">
        <v>0</v>
      </c>
    </row>
    <row r="1992" spans="1:17" x14ac:dyDescent="0.2">
      <c r="A1992" t="s">
        <v>19015</v>
      </c>
      <c r="B1992" t="s">
        <v>84</v>
      </c>
      <c r="C1992" t="s">
        <v>169</v>
      </c>
      <c r="D1992" t="s">
        <v>17029</v>
      </c>
      <c r="E1992" t="s">
        <v>81</v>
      </c>
      <c r="F1992" t="s">
        <v>4883</v>
      </c>
      <c r="G1992">
        <v>0</v>
      </c>
      <c r="H1992">
        <v>14</v>
      </c>
      <c r="I1992">
        <v>3</v>
      </c>
      <c r="J1992">
        <v>8</v>
      </c>
      <c r="K1992">
        <v>1</v>
      </c>
      <c r="L1992">
        <v>2</v>
      </c>
      <c r="M1992">
        <v>0</v>
      </c>
      <c r="N1992">
        <v>0</v>
      </c>
      <c r="O1992">
        <v>0</v>
      </c>
      <c r="P1992">
        <v>0</v>
      </c>
      <c r="Q1992">
        <v>0</v>
      </c>
    </row>
    <row r="1993" spans="1:17" x14ac:dyDescent="0.2">
      <c r="A1993" t="s">
        <v>19016</v>
      </c>
      <c r="B1993" t="s">
        <v>84</v>
      </c>
      <c r="C1993" t="s">
        <v>169</v>
      </c>
      <c r="D1993" t="s">
        <v>17029</v>
      </c>
      <c r="E1993" t="s">
        <v>81</v>
      </c>
      <c r="F1993" t="s">
        <v>4885</v>
      </c>
      <c r="G1993">
        <v>0</v>
      </c>
      <c r="H1993">
        <v>0</v>
      </c>
      <c r="I1993">
        <v>0</v>
      </c>
      <c r="J1993">
        <v>0</v>
      </c>
      <c r="K1993">
        <v>0</v>
      </c>
      <c r="L1993">
        <v>0</v>
      </c>
      <c r="M1993">
        <v>14</v>
      </c>
      <c r="N1993">
        <v>0</v>
      </c>
      <c r="O1993">
        <v>0</v>
      </c>
      <c r="P1993">
        <v>0</v>
      </c>
      <c r="Q1993">
        <v>0</v>
      </c>
    </row>
    <row r="1994" spans="1:17" x14ac:dyDescent="0.2">
      <c r="A1994" t="s">
        <v>19017</v>
      </c>
      <c r="B1994" t="s">
        <v>84</v>
      </c>
      <c r="C1994" t="s">
        <v>169</v>
      </c>
      <c r="D1994" t="s">
        <v>17029</v>
      </c>
      <c r="E1994" t="s">
        <v>81</v>
      </c>
      <c r="F1994" t="s">
        <v>4887</v>
      </c>
      <c r="G1994">
        <v>0</v>
      </c>
      <c r="H1994">
        <v>14</v>
      </c>
      <c r="I1994">
        <v>3</v>
      </c>
      <c r="J1994">
        <v>8</v>
      </c>
      <c r="K1994">
        <v>2</v>
      </c>
      <c r="L1994">
        <v>1</v>
      </c>
      <c r="M1994">
        <v>0</v>
      </c>
      <c r="N1994">
        <v>0</v>
      </c>
      <c r="O1994">
        <v>0</v>
      </c>
      <c r="P1994">
        <v>0</v>
      </c>
      <c r="Q1994">
        <v>0</v>
      </c>
    </row>
    <row r="1995" spans="1:17" x14ac:dyDescent="0.2">
      <c r="A1995" t="s">
        <v>19018</v>
      </c>
      <c r="B1995" t="s">
        <v>84</v>
      </c>
      <c r="C1995" t="s">
        <v>169</v>
      </c>
      <c r="D1995" t="s">
        <v>17029</v>
      </c>
      <c r="E1995" t="s">
        <v>81</v>
      </c>
      <c r="F1995" t="s">
        <v>4889</v>
      </c>
      <c r="G1995">
        <v>0</v>
      </c>
      <c r="H1995">
        <v>0</v>
      </c>
      <c r="I1995">
        <v>0</v>
      </c>
      <c r="J1995">
        <v>0</v>
      </c>
      <c r="K1995">
        <v>0</v>
      </c>
      <c r="L1995">
        <v>0</v>
      </c>
      <c r="M1995">
        <v>14</v>
      </c>
      <c r="N1995">
        <v>0</v>
      </c>
      <c r="O1995">
        <v>0</v>
      </c>
      <c r="P1995">
        <v>0</v>
      </c>
      <c r="Q1995">
        <v>0</v>
      </c>
    </row>
    <row r="1996" spans="1:17" x14ac:dyDescent="0.2">
      <c r="A1996" t="s">
        <v>19019</v>
      </c>
      <c r="B1996" t="s">
        <v>84</v>
      </c>
      <c r="C1996" t="s">
        <v>169</v>
      </c>
      <c r="D1996" t="s">
        <v>17029</v>
      </c>
      <c r="E1996" t="s">
        <v>81</v>
      </c>
      <c r="F1996" t="s">
        <v>4871</v>
      </c>
      <c r="G1996">
        <v>0</v>
      </c>
      <c r="H1996">
        <v>0</v>
      </c>
      <c r="I1996">
        <v>0</v>
      </c>
      <c r="J1996">
        <v>0</v>
      </c>
      <c r="K1996">
        <v>0</v>
      </c>
      <c r="L1996">
        <v>0</v>
      </c>
      <c r="M1996">
        <v>0</v>
      </c>
      <c r="N1996">
        <v>12</v>
      </c>
      <c r="O1996">
        <v>11</v>
      </c>
      <c r="P1996">
        <v>1</v>
      </c>
      <c r="Q1996">
        <v>0</v>
      </c>
    </row>
    <row r="1997" spans="1:17" x14ac:dyDescent="0.2">
      <c r="A1997" t="s">
        <v>19020</v>
      </c>
      <c r="B1997" t="s">
        <v>84</v>
      </c>
      <c r="C1997" t="s">
        <v>169</v>
      </c>
      <c r="D1997" t="s">
        <v>17029</v>
      </c>
      <c r="E1997" t="s">
        <v>81</v>
      </c>
      <c r="F1997" t="s">
        <v>4873</v>
      </c>
      <c r="G1997">
        <v>0</v>
      </c>
      <c r="H1997">
        <v>0</v>
      </c>
      <c r="I1997">
        <v>0</v>
      </c>
      <c r="J1997">
        <v>0</v>
      </c>
      <c r="K1997">
        <v>0</v>
      </c>
      <c r="L1997">
        <v>0</v>
      </c>
      <c r="M1997">
        <v>0</v>
      </c>
      <c r="N1997">
        <v>10</v>
      </c>
      <c r="O1997">
        <v>10</v>
      </c>
      <c r="P1997">
        <v>0</v>
      </c>
      <c r="Q1997">
        <v>0</v>
      </c>
    </row>
    <row r="1998" spans="1:17" x14ac:dyDescent="0.2">
      <c r="A1998" t="s">
        <v>19021</v>
      </c>
      <c r="B1998" t="s">
        <v>84</v>
      </c>
      <c r="C1998" t="s">
        <v>169</v>
      </c>
      <c r="D1998" t="s">
        <v>17029</v>
      </c>
      <c r="E1998" t="s">
        <v>81</v>
      </c>
      <c r="F1998" t="s">
        <v>17019</v>
      </c>
      <c r="G1998">
        <v>14</v>
      </c>
      <c r="H1998">
        <v>0</v>
      </c>
      <c r="I1998">
        <v>0</v>
      </c>
      <c r="J1998">
        <v>0</v>
      </c>
      <c r="K1998">
        <v>0</v>
      </c>
      <c r="L1998">
        <v>0</v>
      </c>
      <c r="M1998">
        <v>0</v>
      </c>
      <c r="N1998">
        <v>0</v>
      </c>
      <c r="O1998">
        <v>0</v>
      </c>
      <c r="P1998">
        <v>0</v>
      </c>
      <c r="Q1998">
        <v>0</v>
      </c>
    </row>
    <row r="1999" spans="1:17" x14ac:dyDescent="0.2">
      <c r="A1999" t="s">
        <v>19022</v>
      </c>
      <c r="B1999" t="s">
        <v>84</v>
      </c>
      <c r="C1999" t="s">
        <v>169</v>
      </c>
      <c r="D1999" t="s">
        <v>17021</v>
      </c>
      <c r="E1999" t="s">
        <v>79</v>
      </c>
      <c r="F1999" t="s">
        <v>17022</v>
      </c>
      <c r="G1999">
        <v>0</v>
      </c>
      <c r="H1999">
        <v>0</v>
      </c>
      <c r="I1999">
        <v>0</v>
      </c>
      <c r="J1999">
        <v>0</v>
      </c>
      <c r="K1999">
        <v>0</v>
      </c>
      <c r="L1999">
        <v>0</v>
      </c>
      <c r="M1999">
        <v>0</v>
      </c>
      <c r="N1999">
        <v>4</v>
      </c>
      <c r="O1999">
        <v>3</v>
      </c>
      <c r="P1999">
        <v>1</v>
      </c>
      <c r="Q1999">
        <v>0</v>
      </c>
    </row>
    <row r="2000" spans="1:17" x14ac:dyDescent="0.2">
      <c r="A2000" t="s">
        <v>19023</v>
      </c>
      <c r="B2000" t="s">
        <v>84</v>
      </c>
      <c r="C2000" t="s">
        <v>169</v>
      </c>
      <c r="D2000" t="s">
        <v>17021</v>
      </c>
      <c r="E2000" t="s">
        <v>79</v>
      </c>
      <c r="F2000" t="s">
        <v>17019</v>
      </c>
      <c r="G2000">
        <v>4</v>
      </c>
      <c r="H2000">
        <v>0</v>
      </c>
      <c r="I2000">
        <v>0</v>
      </c>
      <c r="J2000">
        <v>0</v>
      </c>
      <c r="K2000">
        <v>0</v>
      </c>
      <c r="L2000">
        <v>0</v>
      </c>
      <c r="M2000">
        <v>0</v>
      </c>
      <c r="N2000">
        <v>0</v>
      </c>
      <c r="O2000">
        <v>0</v>
      </c>
      <c r="P2000">
        <v>0</v>
      </c>
      <c r="Q2000">
        <v>0</v>
      </c>
    </row>
    <row r="2001" spans="1:17" x14ac:dyDescent="0.2">
      <c r="A2001" t="s">
        <v>19024</v>
      </c>
      <c r="B2001" t="s">
        <v>84</v>
      </c>
      <c r="C2001" t="s">
        <v>169</v>
      </c>
      <c r="D2001" t="s">
        <v>17021</v>
      </c>
      <c r="E2001" t="s">
        <v>81</v>
      </c>
      <c r="F2001" t="s">
        <v>17022</v>
      </c>
      <c r="G2001">
        <v>0</v>
      </c>
      <c r="H2001">
        <v>0</v>
      </c>
      <c r="I2001">
        <v>0</v>
      </c>
      <c r="J2001">
        <v>0</v>
      </c>
      <c r="K2001">
        <v>0</v>
      </c>
      <c r="L2001">
        <v>0</v>
      </c>
      <c r="M2001">
        <v>0</v>
      </c>
      <c r="N2001">
        <v>5</v>
      </c>
      <c r="O2001">
        <v>4</v>
      </c>
      <c r="P2001">
        <v>0</v>
      </c>
      <c r="Q2001">
        <v>1</v>
      </c>
    </row>
    <row r="2002" spans="1:17" x14ac:dyDescent="0.2">
      <c r="A2002" t="s">
        <v>19025</v>
      </c>
      <c r="B2002" t="s">
        <v>84</v>
      </c>
      <c r="C2002" t="s">
        <v>169</v>
      </c>
      <c r="D2002" t="s">
        <v>17021</v>
      </c>
      <c r="E2002" t="s">
        <v>81</v>
      </c>
      <c r="F2002" t="s">
        <v>17019</v>
      </c>
      <c r="G2002">
        <v>5</v>
      </c>
      <c r="H2002">
        <v>0</v>
      </c>
      <c r="I2002">
        <v>0</v>
      </c>
      <c r="J2002">
        <v>0</v>
      </c>
      <c r="K2002">
        <v>0</v>
      </c>
      <c r="L2002">
        <v>0</v>
      </c>
      <c r="M2002">
        <v>0</v>
      </c>
      <c r="N2002">
        <v>0</v>
      </c>
      <c r="O2002">
        <v>0</v>
      </c>
      <c r="P2002">
        <v>0</v>
      </c>
      <c r="Q2002">
        <v>0</v>
      </c>
    </row>
    <row r="2003" spans="1:17" x14ac:dyDescent="0.2">
      <c r="A2003" t="s">
        <v>19026</v>
      </c>
      <c r="B2003" t="s">
        <v>84</v>
      </c>
      <c r="C2003" t="s">
        <v>169</v>
      </c>
      <c r="D2003" t="s">
        <v>17025</v>
      </c>
      <c r="E2003" t="s">
        <v>79</v>
      </c>
      <c r="F2003" t="s">
        <v>17019</v>
      </c>
      <c r="G2003">
        <v>2</v>
      </c>
      <c r="H2003">
        <v>0</v>
      </c>
      <c r="I2003">
        <v>0</v>
      </c>
      <c r="J2003">
        <v>0</v>
      </c>
      <c r="K2003">
        <v>0</v>
      </c>
      <c r="L2003">
        <v>0</v>
      </c>
      <c r="M2003">
        <v>0</v>
      </c>
      <c r="N2003">
        <v>0</v>
      </c>
      <c r="O2003">
        <v>0</v>
      </c>
      <c r="P2003">
        <v>0</v>
      </c>
      <c r="Q2003">
        <v>0</v>
      </c>
    </row>
    <row r="2004" spans="1:17" x14ac:dyDescent="0.2">
      <c r="A2004" t="s">
        <v>19027</v>
      </c>
      <c r="B2004" t="s">
        <v>84</v>
      </c>
      <c r="C2004" t="s">
        <v>169</v>
      </c>
      <c r="D2004" t="s">
        <v>17025</v>
      </c>
      <c r="E2004" t="s">
        <v>81</v>
      </c>
      <c r="F2004" t="s">
        <v>17019</v>
      </c>
      <c r="G2004">
        <v>2</v>
      </c>
      <c r="H2004">
        <v>0</v>
      </c>
      <c r="I2004">
        <v>0</v>
      </c>
      <c r="J2004">
        <v>0</v>
      </c>
      <c r="K2004">
        <v>0</v>
      </c>
      <c r="L2004">
        <v>0</v>
      </c>
      <c r="M2004">
        <v>0</v>
      </c>
      <c r="N2004">
        <v>0</v>
      </c>
      <c r="O2004">
        <v>0</v>
      </c>
      <c r="P2004">
        <v>0</v>
      </c>
      <c r="Q2004">
        <v>0</v>
      </c>
    </row>
    <row r="2005" spans="1:17" x14ac:dyDescent="0.2">
      <c r="A2005" t="s">
        <v>19028</v>
      </c>
      <c r="B2005" t="s">
        <v>84</v>
      </c>
      <c r="C2005" t="s">
        <v>170</v>
      </c>
      <c r="D2005" t="s">
        <v>17027</v>
      </c>
      <c r="E2005" t="s">
        <v>79</v>
      </c>
      <c r="F2005" t="s">
        <v>17019</v>
      </c>
      <c r="G2005">
        <v>1</v>
      </c>
      <c r="H2005">
        <v>0</v>
      </c>
      <c r="I2005">
        <v>0</v>
      </c>
      <c r="J2005">
        <v>0</v>
      </c>
      <c r="K2005">
        <v>0</v>
      </c>
      <c r="L2005">
        <v>0</v>
      </c>
      <c r="M2005">
        <v>0</v>
      </c>
      <c r="N2005">
        <v>0</v>
      </c>
      <c r="O2005">
        <v>0</v>
      </c>
      <c r="P2005">
        <v>0</v>
      </c>
      <c r="Q2005">
        <v>0</v>
      </c>
    </row>
    <row r="2006" spans="1:17" x14ac:dyDescent="0.2">
      <c r="A2006" t="s">
        <v>19029</v>
      </c>
      <c r="B2006" t="s">
        <v>84</v>
      </c>
      <c r="C2006" t="s">
        <v>170</v>
      </c>
      <c r="D2006" t="s">
        <v>17029</v>
      </c>
      <c r="E2006" t="s">
        <v>79</v>
      </c>
      <c r="F2006" t="s">
        <v>4875</v>
      </c>
      <c r="G2006">
        <v>0</v>
      </c>
      <c r="H2006">
        <v>50</v>
      </c>
      <c r="I2006">
        <v>7</v>
      </c>
      <c r="J2006">
        <v>36</v>
      </c>
      <c r="K2006">
        <v>3</v>
      </c>
      <c r="L2006">
        <v>4</v>
      </c>
      <c r="M2006">
        <v>0</v>
      </c>
      <c r="N2006">
        <v>0</v>
      </c>
      <c r="O2006">
        <v>0</v>
      </c>
      <c r="P2006">
        <v>0</v>
      </c>
      <c r="Q2006">
        <v>0</v>
      </c>
    </row>
    <row r="2007" spans="1:17" x14ac:dyDescent="0.2">
      <c r="A2007" t="s">
        <v>19030</v>
      </c>
      <c r="B2007" t="s">
        <v>84</v>
      </c>
      <c r="C2007" t="s">
        <v>170</v>
      </c>
      <c r="D2007" t="s">
        <v>17029</v>
      </c>
      <c r="E2007" t="s">
        <v>79</v>
      </c>
      <c r="F2007" t="s">
        <v>4877</v>
      </c>
      <c r="G2007">
        <v>0</v>
      </c>
      <c r="H2007">
        <v>50</v>
      </c>
      <c r="I2007">
        <v>5</v>
      </c>
      <c r="J2007">
        <v>35</v>
      </c>
      <c r="K2007">
        <v>5</v>
      </c>
      <c r="L2007">
        <v>5</v>
      </c>
      <c r="M2007">
        <v>0</v>
      </c>
      <c r="N2007">
        <v>0</v>
      </c>
      <c r="O2007">
        <v>0</v>
      </c>
      <c r="P2007">
        <v>0</v>
      </c>
      <c r="Q2007">
        <v>0</v>
      </c>
    </row>
    <row r="2008" spans="1:17" x14ac:dyDescent="0.2">
      <c r="A2008" t="s">
        <v>19031</v>
      </c>
      <c r="B2008" t="s">
        <v>84</v>
      </c>
      <c r="C2008" t="s">
        <v>170</v>
      </c>
      <c r="D2008" t="s">
        <v>17029</v>
      </c>
      <c r="E2008" t="s">
        <v>79</v>
      </c>
      <c r="F2008" t="s">
        <v>4879</v>
      </c>
      <c r="G2008">
        <v>0</v>
      </c>
      <c r="H2008">
        <v>0</v>
      </c>
      <c r="I2008">
        <v>0</v>
      </c>
      <c r="J2008">
        <v>0</v>
      </c>
      <c r="K2008">
        <v>0</v>
      </c>
      <c r="L2008">
        <v>0</v>
      </c>
      <c r="M2008">
        <v>50</v>
      </c>
      <c r="N2008">
        <v>0</v>
      </c>
      <c r="O2008">
        <v>0</v>
      </c>
      <c r="P2008">
        <v>0</v>
      </c>
      <c r="Q2008">
        <v>0</v>
      </c>
    </row>
    <row r="2009" spans="1:17" x14ac:dyDescent="0.2">
      <c r="A2009" t="s">
        <v>19032</v>
      </c>
      <c r="B2009" t="s">
        <v>84</v>
      </c>
      <c r="C2009" t="s">
        <v>170</v>
      </c>
      <c r="D2009" t="s">
        <v>17029</v>
      </c>
      <c r="E2009" t="s">
        <v>79</v>
      </c>
      <c r="F2009" t="s">
        <v>4881</v>
      </c>
      <c r="G2009">
        <v>0</v>
      </c>
      <c r="H2009">
        <v>50</v>
      </c>
      <c r="I2009">
        <v>5</v>
      </c>
      <c r="J2009">
        <v>35</v>
      </c>
      <c r="K2009">
        <v>5</v>
      </c>
      <c r="L2009">
        <v>5</v>
      </c>
      <c r="M2009">
        <v>0</v>
      </c>
      <c r="N2009">
        <v>0</v>
      </c>
      <c r="O2009">
        <v>0</v>
      </c>
      <c r="P2009">
        <v>0</v>
      </c>
      <c r="Q2009">
        <v>0</v>
      </c>
    </row>
    <row r="2010" spans="1:17" x14ac:dyDescent="0.2">
      <c r="A2010" t="s">
        <v>19033</v>
      </c>
      <c r="B2010" t="s">
        <v>84</v>
      </c>
      <c r="C2010" t="s">
        <v>170</v>
      </c>
      <c r="D2010" t="s">
        <v>17029</v>
      </c>
      <c r="E2010" t="s">
        <v>79</v>
      </c>
      <c r="F2010" t="s">
        <v>4883</v>
      </c>
      <c r="G2010">
        <v>0</v>
      </c>
      <c r="H2010">
        <v>50</v>
      </c>
      <c r="I2010">
        <v>5</v>
      </c>
      <c r="J2010">
        <v>35</v>
      </c>
      <c r="K2010">
        <v>5</v>
      </c>
      <c r="L2010">
        <v>5</v>
      </c>
      <c r="M2010">
        <v>0</v>
      </c>
      <c r="N2010">
        <v>0</v>
      </c>
      <c r="O2010">
        <v>0</v>
      </c>
      <c r="P2010">
        <v>0</v>
      </c>
      <c r="Q2010">
        <v>0</v>
      </c>
    </row>
    <row r="2011" spans="1:17" x14ac:dyDescent="0.2">
      <c r="A2011" t="s">
        <v>19034</v>
      </c>
      <c r="B2011" t="s">
        <v>84</v>
      </c>
      <c r="C2011" t="s">
        <v>170</v>
      </c>
      <c r="D2011" t="s">
        <v>17029</v>
      </c>
      <c r="E2011" t="s">
        <v>79</v>
      </c>
      <c r="F2011" t="s">
        <v>4885</v>
      </c>
      <c r="G2011">
        <v>0</v>
      </c>
      <c r="H2011">
        <v>0</v>
      </c>
      <c r="I2011">
        <v>0</v>
      </c>
      <c r="J2011">
        <v>0</v>
      </c>
      <c r="K2011">
        <v>0</v>
      </c>
      <c r="L2011">
        <v>0</v>
      </c>
      <c r="M2011">
        <v>50</v>
      </c>
      <c r="N2011">
        <v>0</v>
      </c>
      <c r="O2011">
        <v>0</v>
      </c>
      <c r="P2011">
        <v>0</v>
      </c>
      <c r="Q2011">
        <v>0</v>
      </c>
    </row>
    <row r="2012" spans="1:17" x14ac:dyDescent="0.2">
      <c r="A2012" t="s">
        <v>19035</v>
      </c>
      <c r="B2012" t="s">
        <v>84</v>
      </c>
      <c r="C2012" t="s">
        <v>170</v>
      </c>
      <c r="D2012" t="s">
        <v>17029</v>
      </c>
      <c r="E2012" t="s">
        <v>79</v>
      </c>
      <c r="F2012" t="s">
        <v>4887</v>
      </c>
      <c r="G2012">
        <v>0</v>
      </c>
      <c r="H2012">
        <v>50</v>
      </c>
      <c r="I2012">
        <v>5</v>
      </c>
      <c r="J2012">
        <v>37</v>
      </c>
      <c r="K2012">
        <v>4</v>
      </c>
      <c r="L2012">
        <v>4</v>
      </c>
      <c r="M2012">
        <v>0</v>
      </c>
      <c r="N2012">
        <v>0</v>
      </c>
      <c r="O2012">
        <v>0</v>
      </c>
      <c r="P2012">
        <v>0</v>
      </c>
      <c r="Q2012">
        <v>0</v>
      </c>
    </row>
    <row r="2013" spans="1:17" x14ac:dyDescent="0.2">
      <c r="A2013" t="s">
        <v>19036</v>
      </c>
      <c r="B2013" t="s">
        <v>84</v>
      </c>
      <c r="C2013" t="s">
        <v>170</v>
      </c>
      <c r="D2013" t="s">
        <v>17029</v>
      </c>
      <c r="E2013" t="s">
        <v>79</v>
      </c>
      <c r="F2013" t="s">
        <v>4889</v>
      </c>
      <c r="G2013">
        <v>0</v>
      </c>
      <c r="H2013">
        <v>0</v>
      </c>
      <c r="I2013">
        <v>0</v>
      </c>
      <c r="J2013">
        <v>0</v>
      </c>
      <c r="K2013">
        <v>0</v>
      </c>
      <c r="L2013">
        <v>0</v>
      </c>
      <c r="M2013">
        <v>50</v>
      </c>
      <c r="N2013">
        <v>0</v>
      </c>
      <c r="O2013">
        <v>0</v>
      </c>
      <c r="P2013">
        <v>0</v>
      </c>
      <c r="Q2013">
        <v>0</v>
      </c>
    </row>
    <row r="2014" spans="1:17" x14ac:dyDescent="0.2">
      <c r="A2014" t="s">
        <v>19037</v>
      </c>
      <c r="B2014" t="s">
        <v>84</v>
      </c>
      <c r="C2014" t="s">
        <v>170</v>
      </c>
      <c r="D2014" t="s">
        <v>17029</v>
      </c>
      <c r="E2014" t="s">
        <v>79</v>
      </c>
      <c r="F2014" t="s">
        <v>4871</v>
      </c>
      <c r="G2014">
        <v>0</v>
      </c>
      <c r="H2014">
        <v>0</v>
      </c>
      <c r="I2014">
        <v>0</v>
      </c>
      <c r="J2014">
        <v>0</v>
      </c>
      <c r="K2014">
        <v>0</v>
      </c>
      <c r="L2014">
        <v>0</v>
      </c>
      <c r="M2014">
        <v>0</v>
      </c>
      <c r="N2014">
        <v>44</v>
      </c>
      <c r="O2014">
        <v>40</v>
      </c>
      <c r="P2014">
        <v>0</v>
      </c>
      <c r="Q2014">
        <v>4</v>
      </c>
    </row>
    <row r="2015" spans="1:17" x14ac:dyDescent="0.2">
      <c r="A2015" t="s">
        <v>19038</v>
      </c>
      <c r="B2015" t="s">
        <v>84</v>
      </c>
      <c r="C2015" t="s">
        <v>170</v>
      </c>
      <c r="D2015" t="s">
        <v>17029</v>
      </c>
      <c r="E2015" t="s">
        <v>79</v>
      </c>
      <c r="F2015" t="s">
        <v>4873</v>
      </c>
      <c r="G2015">
        <v>0</v>
      </c>
      <c r="H2015">
        <v>0</v>
      </c>
      <c r="I2015">
        <v>0</v>
      </c>
      <c r="J2015">
        <v>0</v>
      </c>
      <c r="K2015">
        <v>0</v>
      </c>
      <c r="L2015">
        <v>0</v>
      </c>
      <c r="M2015">
        <v>0</v>
      </c>
      <c r="N2015">
        <v>41</v>
      </c>
      <c r="O2015">
        <v>37</v>
      </c>
      <c r="P2015">
        <v>0</v>
      </c>
      <c r="Q2015">
        <v>4</v>
      </c>
    </row>
    <row r="2016" spans="1:17" x14ac:dyDescent="0.2">
      <c r="A2016" t="s">
        <v>19039</v>
      </c>
      <c r="B2016" t="s">
        <v>84</v>
      </c>
      <c r="C2016" t="s">
        <v>170</v>
      </c>
      <c r="D2016" t="s">
        <v>17029</v>
      </c>
      <c r="E2016" t="s">
        <v>79</v>
      </c>
      <c r="F2016" t="s">
        <v>17019</v>
      </c>
      <c r="G2016">
        <v>50</v>
      </c>
      <c r="H2016">
        <v>0</v>
      </c>
      <c r="I2016">
        <v>0</v>
      </c>
      <c r="J2016">
        <v>0</v>
      </c>
      <c r="K2016">
        <v>0</v>
      </c>
      <c r="L2016">
        <v>0</v>
      </c>
      <c r="M2016">
        <v>0</v>
      </c>
      <c r="N2016">
        <v>0</v>
      </c>
      <c r="O2016">
        <v>0</v>
      </c>
      <c r="P2016">
        <v>0</v>
      </c>
      <c r="Q2016">
        <v>0</v>
      </c>
    </row>
    <row r="2017" spans="1:17" x14ac:dyDescent="0.2">
      <c r="A2017" t="s">
        <v>19040</v>
      </c>
      <c r="B2017" t="s">
        <v>84</v>
      </c>
      <c r="C2017" t="s">
        <v>170</v>
      </c>
      <c r="D2017" t="s">
        <v>17029</v>
      </c>
      <c r="E2017" t="s">
        <v>81</v>
      </c>
      <c r="F2017" t="s">
        <v>4875</v>
      </c>
      <c r="G2017">
        <v>0</v>
      </c>
      <c r="H2017">
        <v>31</v>
      </c>
      <c r="I2017">
        <v>3</v>
      </c>
      <c r="J2017">
        <v>22</v>
      </c>
      <c r="K2017">
        <v>2</v>
      </c>
      <c r="L2017">
        <v>4</v>
      </c>
      <c r="M2017">
        <v>0</v>
      </c>
      <c r="N2017">
        <v>0</v>
      </c>
      <c r="O2017">
        <v>0</v>
      </c>
      <c r="P2017">
        <v>0</v>
      </c>
      <c r="Q2017">
        <v>0</v>
      </c>
    </row>
    <row r="2018" spans="1:17" x14ac:dyDescent="0.2">
      <c r="A2018" t="s">
        <v>19041</v>
      </c>
      <c r="B2018" t="s">
        <v>84</v>
      </c>
      <c r="C2018" t="s">
        <v>170</v>
      </c>
      <c r="D2018" t="s">
        <v>17029</v>
      </c>
      <c r="E2018" t="s">
        <v>81</v>
      </c>
      <c r="F2018" t="s">
        <v>4877</v>
      </c>
      <c r="G2018">
        <v>0</v>
      </c>
      <c r="H2018">
        <v>31</v>
      </c>
      <c r="I2018">
        <v>3</v>
      </c>
      <c r="J2018">
        <v>20</v>
      </c>
      <c r="K2018">
        <v>3</v>
      </c>
      <c r="L2018">
        <v>5</v>
      </c>
      <c r="M2018">
        <v>0</v>
      </c>
      <c r="N2018">
        <v>0</v>
      </c>
      <c r="O2018">
        <v>0</v>
      </c>
      <c r="P2018">
        <v>0</v>
      </c>
      <c r="Q2018">
        <v>0</v>
      </c>
    </row>
    <row r="2019" spans="1:17" x14ac:dyDescent="0.2">
      <c r="A2019" t="s">
        <v>19042</v>
      </c>
      <c r="B2019" t="s">
        <v>84</v>
      </c>
      <c r="C2019" t="s">
        <v>170</v>
      </c>
      <c r="D2019" t="s">
        <v>17029</v>
      </c>
      <c r="E2019" t="s">
        <v>81</v>
      </c>
      <c r="F2019" t="s">
        <v>4879</v>
      </c>
      <c r="G2019">
        <v>0</v>
      </c>
      <c r="H2019">
        <v>0</v>
      </c>
      <c r="I2019">
        <v>0</v>
      </c>
      <c r="J2019">
        <v>0</v>
      </c>
      <c r="K2019">
        <v>0</v>
      </c>
      <c r="L2019">
        <v>0</v>
      </c>
      <c r="M2019">
        <v>31</v>
      </c>
      <c r="N2019">
        <v>0</v>
      </c>
      <c r="O2019">
        <v>0</v>
      </c>
      <c r="P2019">
        <v>0</v>
      </c>
      <c r="Q2019">
        <v>0</v>
      </c>
    </row>
    <row r="2020" spans="1:17" x14ac:dyDescent="0.2">
      <c r="A2020" t="s">
        <v>19043</v>
      </c>
      <c r="B2020" t="s">
        <v>84</v>
      </c>
      <c r="C2020" t="s">
        <v>170</v>
      </c>
      <c r="D2020" t="s">
        <v>17029</v>
      </c>
      <c r="E2020" t="s">
        <v>81</v>
      </c>
      <c r="F2020" t="s">
        <v>4881</v>
      </c>
      <c r="G2020">
        <v>0</v>
      </c>
      <c r="H2020">
        <v>31</v>
      </c>
      <c r="I2020">
        <v>3</v>
      </c>
      <c r="J2020">
        <v>20</v>
      </c>
      <c r="K2020">
        <v>3</v>
      </c>
      <c r="L2020">
        <v>5</v>
      </c>
      <c r="M2020">
        <v>0</v>
      </c>
      <c r="N2020">
        <v>0</v>
      </c>
      <c r="O2020">
        <v>0</v>
      </c>
      <c r="P2020">
        <v>0</v>
      </c>
      <c r="Q2020">
        <v>0</v>
      </c>
    </row>
    <row r="2021" spans="1:17" x14ac:dyDescent="0.2">
      <c r="A2021" t="s">
        <v>19044</v>
      </c>
      <c r="B2021" t="s">
        <v>84</v>
      </c>
      <c r="C2021" t="s">
        <v>170</v>
      </c>
      <c r="D2021" t="s">
        <v>17029</v>
      </c>
      <c r="E2021" t="s">
        <v>81</v>
      </c>
      <c r="F2021" t="s">
        <v>4883</v>
      </c>
      <c r="G2021">
        <v>0</v>
      </c>
      <c r="H2021">
        <v>31</v>
      </c>
      <c r="I2021">
        <v>3</v>
      </c>
      <c r="J2021">
        <v>21</v>
      </c>
      <c r="K2021">
        <v>2</v>
      </c>
      <c r="L2021">
        <v>5</v>
      </c>
      <c r="M2021">
        <v>0</v>
      </c>
      <c r="N2021">
        <v>0</v>
      </c>
      <c r="O2021">
        <v>0</v>
      </c>
      <c r="P2021">
        <v>0</v>
      </c>
      <c r="Q2021">
        <v>0</v>
      </c>
    </row>
    <row r="2022" spans="1:17" x14ac:dyDescent="0.2">
      <c r="A2022" t="s">
        <v>19045</v>
      </c>
      <c r="B2022" t="s">
        <v>84</v>
      </c>
      <c r="C2022" t="s">
        <v>170</v>
      </c>
      <c r="D2022" t="s">
        <v>17029</v>
      </c>
      <c r="E2022" t="s">
        <v>81</v>
      </c>
      <c r="F2022" t="s">
        <v>4885</v>
      </c>
      <c r="G2022">
        <v>0</v>
      </c>
      <c r="H2022">
        <v>0</v>
      </c>
      <c r="I2022">
        <v>0</v>
      </c>
      <c r="J2022">
        <v>0</v>
      </c>
      <c r="K2022">
        <v>0</v>
      </c>
      <c r="L2022">
        <v>0</v>
      </c>
      <c r="M2022">
        <v>31</v>
      </c>
      <c r="N2022">
        <v>0</v>
      </c>
      <c r="O2022">
        <v>0</v>
      </c>
      <c r="P2022">
        <v>0</v>
      </c>
      <c r="Q2022">
        <v>0</v>
      </c>
    </row>
    <row r="2023" spans="1:17" x14ac:dyDescent="0.2">
      <c r="A2023" t="s">
        <v>19046</v>
      </c>
      <c r="B2023" t="s">
        <v>84</v>
      </c>
      <c r="C2023" t="s">
        <v>170</v>
      </c>
      <c r="D2023" t="s">
        <v>17029</v>
      </c>
      <c r="E2023" t="s">
        <v>81</v>
      </c>
      <c r="F2023" t="s">
        <v>4887</v>
      </c>
      <c r="G2023">
        <v>0</v>
      </c>
      <c r="H2023">
        <v>31</v>
      </c>
      <c r="I2023">
        <v>3</v>
      </c>
      <c r="J2023">
        <v>21</v>
      </c>
      <c r="K2023">
        <v>3</v>
      </c>
      <c r="L2023">
        <v>4</v>
      </c>
      <c r="M2023">
        <v>0</v>
      </c>
      <c r="N2023">
        <v>0</v>
      </c>
      <c r="O2023">
        <v>0</v>
      </c>
      <c r="P2023">
        <v>0</v>
      </c>
      <c r="Q2023">
        <v>0</v>
      </c>
    </row>
    <row r="2024" spans="1:17" x14ac:dyDescent="0.2">
      <c r="A2024" t="s">
        <v>19047</v>
      </c>
      <c r="B2024" t="s">
        <v>84</v>
      </c>
      <c r="C2024" t="s">
        <v>170</v>
      </c>
      <c r="D2024" t="s">
        <v>17029</v>
      </c>
      <c r="E2024" t="s">
        <v>81</v>
      </c>
      <c r="F2024" t="s">
        <v>4889</v>
      </c>
      <c r="G2024">
        <v>0</v>
      </c>
      <c r="H2024">
        <v>0</v>
      </c>
      <c r="I2024">
        <v>0</v>
      </c>
      <c r="J2024">
        <v>0</v>
      </c>
      <c r="K2024">
        <v>0</v>
      </c>
      <c r="L2024">
        <v>0</v>
      </c>
      <c r="M2024">
        <v>31</v>
      </c>
      <c r="N2024">
        <v>0</v>
      </c>
      <c r="O2024">
        <v>0</v>
      </c>
      <c r="P2024">
        <v>0</v>
      </c>
      <c r="Q2024">
        <v>0</v>
      </c>
    </row>
    <row r="2025" spans="1:17" x14ac:dyDescent="0.2">
      <c r="A2025" t="s">
        <v>19048</v>
      </c>
      <c r="B2025" t="s">
        <v>84</v>
      </c>
      <c r="C2025" t="s">
        <v>170</v>
      </c>
      <c r="D2025" t="s">
        <v>17029</v>
      </c>
      <c r="E2025" t="s">
        <v>81</v>
      </c>
      <c r="F2025" t="s">
        <v>4871</v>
      </c>
      <c r="G2025">
        <v>0</v>
      </c>
      <c r="H2025">
        <v>0</v>
      </c>
      <c r="I2025">
        <v>0</v>
      </c>
      <c r="J2025">
        <v>0</v>
      </c>
      <c r="K2025">
        <v>0</v>
      </c>
      <c r="L2025">
        <v>0</v>
      </c>
      <c r="M2025">
        <v>0</v>
      </c>
      <c r="N2025">
        <v>28</v>
      </c>
      <c r="O2025">
        <v>23</v>
      </c>
      <c r="P2025">
        <v>1</v>
      </c>
      <c r="Q2025">
        <v>4</v>
      </c>
    </row>
    <row r="2026" spans="1:17" x14ac:dyDescent="0.2">
      <c r="A2026" t="s">
        <v>19049</v>
      </c>
      <c r="B2026" t="s">
        <v>84</v>
      </c>
      <c r="C2026" t="s">
        <v>170</v>
      </c>
      <c r="D2026" t="s">
        <v>17029</v>
      </c>
      <c r="E2026" t="s">
        <v>81</v>
      </c>
      <c r="F2026" t="s">
        <v>4873</v>
      </c>
      <c r="G2026">
        <v>0</v>
      </c>
      <c r="H2026">
        <v>0</v>
      </c>
      <c r="I2026">
        <v>0</v>
      </c>
      <c r="J2026">
        <v>0</v>
      </c>
      <c r="K2026">
        <v>0</v>
      </c>
      <c r="L2026">
        <v>0</v>
      </c>
      <c r="M2026">
        <v>0</v>
      </c>
      <c r="N2026">
        <v>27</v>
      </c>
      <c r="O2026">
        <v>22</v>
      </c>
      <c r="P2026">
        <v>1</v>
      </c>
      <c r="Q2026">
        <v>4</v>
      </c>
    </row>
    <row r="2027" spans="1:17" x14ac:dyDescent="0.2">
      <c r="A2027" t="s">
        <v>19050</v>
      </c>
      <c r="B2027" t="s">
        <v>84</v>
      </c>
      <c r="C2027" t="s">
        <v>170</v>
      </c>
      <c r="D2027" t="s">
        <v>17029</v>
      </c>
      <c r="E2027" t="s">
        <v>81</v>
      </c>
      <c r="F2027" t="s">
        <v>17019</v>
      </c>
      <c r="G2027">
        <v>31</v>
      </c>
      <c r="H2027">
        <v>0</v>
      </c>
      <c r="I2027">
        <v>0</v>
      </c>
      <c r="J2027">
        <v>0</v>
      </c>
      <c r="K2027">
        <v>0</v>
      </c>
      <c r="L2027">
        <v>0</v>
      </c>
      <c r="M2027">
        <v>0</v>
      </c>
      <c r="N2027">
        <v>0</v>
      </c>
      <c r="O2027">
        <v>0</v>
      </c>
      <c r="P2027">
        <v>0</v>
      </c>
      <c r="Q2027">
        <v>0</v>
      </c>
    </row>
    <row r="2028" spans="1:17" x14ac:dyDescent="0.2">
      <c r="A2028" t="s">
        <v>19051</v>
      </c>
      <c r="B2028" t="s">
        <v>84</v>
      </c>
      <c r="C2028" t="s">
        <v>170</v>
      </c>
      <c r="D2028" t="s">
        <v>17021</v>
      </c>
      <c r="E2028" t="s">
        <v>79</v>
      </c>
      <c r="F2028" t="s">
        <v>17022</v>
      </c>
      <c r="G2028">
        <v>0</v>
      </c>
      <c r="H2028">
        <v>0</v>
      </c>
      <c r="I2028">
        <v>0</v>
      </c>
      <c r="J2028">
        <v>0</v>
      </c>
      <c r="K2028">
        <v>0</v>
      </c>
      <c r="L2028">
        <v>0</v>
      </c>
      <c r="M2028">
        <v>0</v>
      </c>
      <c r="N2028">
        <v>4</v>
      </c>
      <c r="O2028">
        <v>4</v>
      </c>
      <c r="P2028">
        <v>0</v>
      </c>
      <c r="Q2028">
        <v>0</v>
      </c>
    </row>
    <row r="2029" spans="1:17" x14ac:dyDescent="0.2">
      <c r="A2029" t="s">
        <v>19052</v>
      </c>
      <c r="B2029" t="s">
        <v>84</v>
      </c>
      <c r="C2029" t="s">
        <v>170</v>
      </c>
      <c r="D2029" t="s">
        <v>17021</v>
      </c>
      <c r="E2029" t="s">
        <v>79</v>
      </c>
      <c r="F2029" t="s">
        <v>17019</v>
      </c>
      <c r="G2029">
        <v>4</v>
      </c>
      <c r="H2029">
        <v>0</v>
      </c>
      <c r="I2029">
        <v>0</v>
      </c>
      <c r="J2029">
        <v>0</v>
      </c>
      <c r="K2029">
        <v>0</v>
      </c>
      <c r="L2029">
        <v>0</v>
      </c>
      <c r="M2029">
        <v>0</v>
      </c>
      <c r="N2029">
        <v>0</v>
      </c>
      <c r="O2029">
        <v>0</v>
      </c>
      <c r="P2029">
        <v>0</v>
      </c>
      <c r="Q2029">
        <v>0</v>
      </c>
    </row>
    <row r="2030" spans="1:17" x14ac:dyDescent="0.2">
      <c r="A2030" t="s">
        <v>19053</v>
      </c>
      <c r="B2030" t="s">
        <v>84</v>
      </c>
      <c r="C2030" t="s">
        <v>170</v>
      </c>
      <c r="D2030" t="s">
        <v>17021</v>
      </c>
      <c r="E2030" t="s">
        <v>81</v>
      </c>
      <c r="F2030" t="s">
        <v>17022</v>
      </c>
      <c r="G2030">
        <v>0</v>
      </c>
      <c r="H2030">
        <v>0</v>
      </c>
      <c r="I2030">
        <v>0</v>
      </c>
      <c r="J2030">
        <v>0</v>
      </c>
      <c r="K2030">
        <v>0</v>
      </c>
      <c r="L2030">
        <v>0</v>
      </c>
      <c r="M2030">
        <v>0</v>
      </c>
      <c r="N2030">
        <v>4</v>
      </c>
      <c r="O2030">
        <v>4</v>
      </c>
      <c r="P2030">
        <v>0</v>
      </c>
      <c r="Q2030">
        <v>0</v>
      </c>
    </row>
    <row r="2031" spans="1:17" x14ac:dyDescent="0.2">
      <c r="A2031" t="s">
        <v>19054</v>
      </c>
      <c r="B2031" t="s">
        <v>84</v>
      </c>
      <c r="C2031" t="s">
        <v>170</v>
      </c>
      <c r="D2031" t="s">
        <v>17021</v>
      </c>
      <c r="E2031" t="s">
        <v>81</v>
      </c>
      <c r="F2031" t="s">
        <v>17019</v>
      </c>
      <c r="G2031">
        <v>4</v>
      </c>
      <c r="H2031">
        <v>0</v>
      </c>
      <c r="I2031">
        <v>0</v>
      </c>
      <c r="J2031">
        <v>0</v>
      </c>
      <c r="K2031">
        <v>0</v>
      </c>
      <c r="L2031">
        <v>0</v>
      </c>
      <c r="M2031">
        <v>0</v>
      </c>
      <c r="N2031">
        <v>0</v>
      </c>
      <c r="O2031">
        <v>0</v>
      </c>
      <c r="P2031">
        <v>0</v>
      </c>
      <c r="Q2031">
        <v>0</v>
      </c>
    </row>
    <row r="2032" spans="1:17" x14ac:dyDescent="0.2">
      <c r="A2032" t="s">
        <v>19055</v>
      </c>
      <c r="B2032" t="s">
        <v>84</v>
      </c>
      <c r="C2032" t="s">
        <v>170</v>
      </c>
      <c r="D2032" t="s">
        <v>17025</v>
      </c>
      <c r="E2032" t="s">
        <v>79</v>
      </c>
      <c r="F2032" t="s">
        <v>17019</v>
      </c>
      <c r="G2032">
        <v>8</v>
      </c>
      <c r="H2032">
        <v>0</v>
      </c>
      <c r="I2032">
        <v>0</v>
      </c>
      <c r="J2032">
        <v>0</v>
      </c>
      <c r="K2032">
        <v>0</v>
      </c>
      <c r="L2032">
        <v>0</v>
      </c>
      <c r="M2032">
        <v>0</v>
      </c>
      <c r="N2032">
        <v>0</v>
      </c>
      <c r="O2032">
        <v>0</v>
      </c>
      <c r="P2032">
        <v>0</v>
      </c>
      <c r="Q2032">
        <v>0</v>
      </c>
    </row>
    <row r="2033" spans="1:17" x14ac:dyDescent="0.2">
      <c r="A2033" t="s">
        <v>19056</v>
      </c>
      <c r="B2033" t="s">
        <v>84</v>
      </c>
      <c r="C2033" t="s">
        <v>170</v>
      </c>
      <c r="D2033" t="s">
        <v>17025</v>
      </c>
      <c r="E2033" t="s">
        <v>81</v>
      </c>
      <c r="F2033" t="s">
        <v>17019</v>
      </c>
      <c r="G2033">
        <v>7</v>
      </c>
      <c r="H2033">
        <v>0</v>
      </c>
      <c r="I2033">
        <v>0</v>
      </c>
      <c r="J2033">
        <v>0</v>
      </c>
      <c r="K2033">
        <v>0</v>
      </c>
      <c r="L2033">
        <v>0</v>
      </c>
      <c r="M2033">
        <v>0</v>
      </c>
      <c r="N2033">
        <v>0</v>
      </c>
      <c r="O2033">
        <v>0</v>
      </c>
      <c r="P2033">
        <v>0</v>
      </c>
      <c r="Q2033">
        <v>0</v>
      </c>
    </row>
    <row r="2034" spans="1:17" x14ac:dyDescent="0.2">
      <c r="A2034" t="s">
        <v>19057</v>
      </c>
      <c r="B2034" t="s">
        <v>84</v>
      </c>
      <c r="C2034" t="s">
        <v>171</v>
      </c>
      <c r="D2034" t="s">
        <v>17029</v>
      </c>
      <c r="E2034" t="s">
        <v>79</v>
      </c>
      <c r="F2034" t="s">
        <v>4875</v>
      </c>
      <c r="G2034">
        <v>0</v>
      </c>
      <c r="H2034">
        <v>13</v>
      </c>
      <c r="I2034">
        <v>3</v>
      </c>
      <c r="J2034">
        <v>9</v>
      </c>
      <c r="K2034">
        <v>1</v>
      </c>
      <c r="L2034">
        <v>0</v>
      </c>
      <c r="M2034">
        <v>0</v>
      </c>
      <c r="N2034">
        <v>0</v>
      </c>
      <c r="O2034">
        <v>0</v>
      </c>
      <c r="P2034">
        <v>0</v>
      </c>
      <c r="Q2034">
        <v>0</v>
      </c>
    </row>
    <row r="2035" spans="1:17" x14ac:dyDescent="0.2">
      <c r="A2035" t="s">
        <v>19058</v>
      </c>
      <c r="B2035" t="s">
        <v>84</v>
      </c>
      <c r="C2035" t="s">
        <v>171</v>
      </c>
      <c r="D2035" t="s">
        <v>17029</v>
      </c>
      <c r="E2035" t="s">
        <v>79</v>
      </c>
      <c r="F2035" t="s">
        <v>4877</v>
      </c>
      <c r="G2035">
        <v>0</v>
      </c>
      <c r="H2035">
        <v>13</v>
      </c>
      <c r="I2035">
        <v>3</v>
      </c>
      <c r="J2035">
        <v>9</v>
      </c>
      <c r="K2035">
        <v>0</v>
      </c>
      <c r="L2035">
        <v>1</v>
      </c>
      <c r="M2035">
        <v>0</v>
      </c>
      <c r="N2035">
        <v>0</v>
      </c>
      <c r="O2035">
        <v>0</v>
      </c>
      <c r="P2035">
        <v>0</v>
      </c>
      <c r="Q2035">
        <v>0</v>
      </c>
    </row>
    <row r="2036" spans="1:17" x14ac:dyDescent="0.2">
      <c r="A2036" t="s">
        <v>19059</v>
      </c>
      <c r="B2036" t="s">
        <v>84</v>
      </c>
      <c r="C2036" t="s">
        <v>171</v>
      </c>
      <c r="D2036" t="s">
        <v>17029</v>
      </c>
      <c r="E2036" t="s">
        <v>79</v>
      </c>
      <c r="F2036" t="s">
        <v>4879</v>
      </c>
      <c r="G2036">
        <v>0</v>
      </c>
      <c r="H2036">
        <v>0</v>
      </c>
      <c r="I2036">
        <v>0</v>
      </c>
      <c r="J2036">
        <v>0</v>
      </c>
      <c r="K2036">
        <v>0</v>
      </c>
      <c r="L2036">
        <v>0</v>
      </c>
      <c r="M2036">
        <v>13</v>
      </c>
      <c r="N2036">
        <v>0</v>
      </c>
      <c r="O2036">
        <v>0</v>
      </c>
      <c r="P2036">
        <v>0</v>
      </c>
      <c r="Q2036">
        <v>0</v>
      </c>
    </row>
    <row r="2037" spans="1:17" x14ac:dyDescent="0.2">
      <c r="A2037" t="s">
        <v>19060</v>
      </c>
      <c r="B2037" t="s">
        <v>84</v>
      </c>
      <c r="C2037" t="s">
        <v>171</v>
      </c>
      <c r="D2037" t="s">
        <v>17029</v>
      </c>
      <c r="E2037" t="s">
        <v>79</v>
      </c>
      <c r="F2037" t="s">
        <v>4881</v>
      </c>
      <c r="G2037">
        <v>0</v>
      </c>
      <c r="H2037">
        <v>13</v>
      </c>
      <c r="I2037">
        <v>3</v>
      </c>
      <c r="J2037">
        <v>9</v>
      </c>
      <c r="K2037">
        <v>0</v>
      </c>
      <c r="L2037">
        <v>1</v>
      </c>
      <c r="M2037">
        <v>0</v>
      </c>
      <c r="N2037">
        <v>0</v>
      </c>
      <c r="O2037">
        <v>0</v>
      </c>
      <c r="P2037">
        <v>0</v>
      </c>
      <c r="Q2037">
        <v>0</v>
      </c>
    </row>
    <row r="2038" spans="1:17" x14ac:dyDescent="0.2">
      <c r="A2038" t="s">
        <v>19061</v>
      </c>
      <c r="B2038" t="s">
        <v>84</v>
      </c>
      <c r="C2038" t="s">
        <v>171</v>
      </c>
      <c r="D2038" t="s">
        <v>17029</v>
      </c>
      <c r="E2038" t="s">
        <v>79</v>
      </c>
      <c r="F2038" t="s">
        <v>4883</v>
      </c>
      <c r="G2038">
        <v>0</v>
      </c>
      <c r="H2038">
        <v>13</v>
      </c>
      <c r="I2038">
        <v>3</v>
      </c>
      <c r="J2038">
        <v>9</v>
      </c>
      <c r="K2038">
        <v>0</v>
      </c>
      <c r="L2038">
        <v>1</v>
      </c>
      <c r="M2038">
        <v>0</v>
      </c>
      <c r="N2038">
        <v>0</v>
      </c>
      <c r="O2038">
        <v>0</v>
      </c>
      <c r="P2038">
        <v>0</v>
      </c>
      <c r="Q2038">
        <v>0</v>
      </c>
    </row>
    <row r="2039" spans="1:17" x14ac:dyDescent="0.2">
      <c r="A2039" t="s">
        <v>19062</v>
      </c>
      <c r="B2039" t="s">
        <v>84</v>
      </c>
      <c r="C2039" t="s">
        <v>171</v>
      </c>
      <c r="D2039" t="s">
        <v>17029</v>
      </c>
      <c r="E2039" t="s">
        <v>79</v>
      </c>
      <c r="F2039" t="s">
        <v>4885</v>
      </c>
      <c r="G2039">
        <v>0</v>
      </c>
      <c r="H2039">
        <v>0</v>
      </c>
      <c r="I2039">
        <v>0</v>
      </c>
      <c r="J2039">
        <v>0</v>
      </c>
      <c r="K2039">
        <v>0</v>
      </c>
      <c r="L2039">
        <v>0</v>
      </c>
      <c r="M2039">
        <v>13</v>
      </c>
      <c r="N2039">
        <v>0</v>
      </c>
      <c r="O2039">
        <v>0</v>
      </c>
      <c r="P2039">
        <v>0</v>
      </c>
      <c r="Q2039">
        <v>0</v>
      </c>
    </row>
    <row r="2040" spans="1:17" x14ac:dyDescent="0.2">
      <c r="A2040" t="s">
        <v>19063</v>
      </c>
      <c r="B2040" t="s">
        <v>84</v>
      </c>
      <c r="C2040" t="s">
        <v>171</v>
      </c>
      <c r="D2040" t="s">
        <v>17029</v>
      </c>
      <c r="E2040" t="s">
        <v>79</v>
      </c>
      <c r="F2040" t="s">
        <v>4887</v>
      </c>
      <c r="G2040">
        <v>0</v>
      </c>
      <c r="H2040">
        <v>13</v>
      </c>
      <c r="I2040">
        <v>3</v>
      </c>
      <c r="J2040">
        <v>9</v>
      </c>
      <c r="K2040">
        <v>1</v>
      </c>
      <c r="L2040">
        <v>0</v>
      </c>
      <c r="M2040">
        <v>0</v>
      </c>
      <c r="N2040">
        <v>0</v>
      </c>
      <c r="O2040">
        <v>0</v>
      </c>
      <c r="P2040">
        <v>0</v>
      </c>
      <c r="Q2040">
        <v>0</v>
      </c>
    </row>
    <row r="2041" spans="1:17" x14ac:dyDescent="0.2">
      <c r="A2041" t="s">
        <v>19064</v>
      </c>
      <c r="B2041" t="s">
        <v>84</v>
      </c>
      <c r="C2041" t="s">
        <v>171</v>
      </c>
      <c r="D2041" t="s">
        <v>17029</v>
      </c>
      <c r="E2041" t="s">
        <v>79</v>
      </c>
      <c r="F2041" t="s">
        <v>4889</v>
      </c>
      <c r="G2041">
        <v>0</v>
      </c>
      <c r="H2041">
        <v>0</v>
      </c>
      <c r="I2041">
        <v>0</v>
      </c>
      <c r="J2041">
        <v>0</v>
      </c>
      <c r="K2041">
        <v>0</v>
      </c>
      <c r="L2041">
        <v>0</v>
      </c>
      <c r="M2041">
        <v>13</v>
      </c>
      <c r="N2041">
        <v>0</v>
      </c>
      <c r="O2041">
        <v>0</v>
      </c>
      <c r="P2041">
        <v>0</v>
      </c>
      <c r="Q2041">
        <v>0</v>
      </c>
    </row>
    <row r="2042" spans="1:17" x14ac:dyDescent="0.2">
      <c r="A2042" t="s">
        <v>19065</v>
      </c>
      <c r="B2042" t="s">
        <v>84</v>
      </c>
      <c r="C2042" t="s">
        <v>171</v>
      </c>
      <c r="D2042" t="s">
        <v>17029</v>
      </c>
      <c r="E2042" t="s">
        <v>79</v>
      </c>
      <c r="F2042" t="s">
        <v>4871</v>
      </c>
      <c r="G2042">
        <v>0</v>
      </c>
      <c r="H2042">
        <v>0</v>
      </c>
      <c r="I2042">
        <v>0</v>
      </c>
      <c r="J2042">
        <v>0</v>
      </c>
      <c r="K2042">
        <v>0</v>
      </c>
      <c r="L2042">
        <v>0</v>
      </c>
      <c r="M2042">
        <v>0</v>
      </c>
      <c r="N2042">
        <v>12</v>
      </c>
      <c r="O2042">
        <v>11</v>
      </c>
      <c r="P2042">
        <v>1</v>
      </c>
      <c r="Q2042">
        <v>0</v>
      </c>
    </row>
    <row r="2043" spans="1:17" x14ac:dyDescent="0.2">
      <c r="A2043" t="s">
        <v>19066</v>
      </c>
      <c r="B2043" t="s">
        <v>84</v>
      </c>
      <c r="C2043" t="s">
        <v>171</v>
      </c>
      <c r="D2043" t="s">
        <v>17029</v>
      </c>
      <c r="E2043" t="s">
        <v>79</v>
      </c>
      <c r="F2043" t="s">
        <v>4873</v>
      </c>
      <c r="G2043">
        <v>0</v>
      </c>
      <c r="H2043">
        <v>0</v>
      </c>
      <c r="I2043">
        <v>0</v>
      </c>
      <c r="J2043">
        <v>0</v>
      </c>
      <c r="K2043">
        <v>0</v>
      </c>
      <c r="L2043">
        <v>0</v>
      </c>
      <c r="M2043">
        <v>0</v>
      </c>
      <c r="N2043">
        <v>9</v>
      </c>
      <c r="O2043">
        <v>8</v>
      </c>
      <c r="P2043">
        <v>1</v>
      </c>
      <c r="Q2043">
        <v>0</v>
      </c>
    </row>
    <row r="2044" spans="1:17" x14ac:dyDescent="0.2">
      <c r="A2044" t="s">
        <v>19067</v>
      </c>
      <c r="B2044" t="s">
        <v>84</v>
      </c>
      <c r="C2044" t="s">
        <v>171</v>
      </c>
      <c r="D2044" t="s">
        <v>17029</v>
      </c>
      <c r="E2044" t="s">
        <v>79</v>
      </c>
      <c r="F2044" t="s">
        <v>17019</v>
      </c>
      <c r="G2044">
        <v>13</v>
      </c>
      <c r="H2044">
        <v>0</v>
      </c>
      <c r="I2044">
        <v>0</v>
      </c>
      <c r="J2044">
        <v>0</v>
      </c>
      <c r="K2044">
        <v>0</v>
      </c>
      <c r="L2044">
        <v>0</v>
      </c>
      <c r="M2044">
        <v>0</v>
      </c>
      <c r="N2044">
        <v>0</v>
      </c>
      <c r="O2044">
        <v>0</v>
      </c>
      <c r="P2044">
        <v>0</v>
      </c>
      <c r="Q2044">
        <v>0</v>
      </c>
    </row>
    <row r="2045" spans="1:17" x14ac:dyDescent="0.2">
      <c r="A2045" t="s">
        <v>19068</v>
      </c>
      <c r="B2045" t="s">
        <v>84</v>
      </c>
      <c r="C2045" t="s">
        <v>171</v>
      </c>
      <c r="D2045" t="s">
        <v>17029</v>
      </c>
      <c r="E2045" t="s">
        <v>81</v>
      </c>
      <c r="F2045" t="s">
        <v>4875</v>
      </c>
      <c r="G2045">
        <v>0</v>
      </c>
      <c r="H2045">
        <v>8</v>
      </c>
      <c r="I2045">
        <v>2</v>
      </c>
      <c r="J2045">
        <v>5</v>
      </c>
      <c r="K2045">
        <v>1</v>
      </c>
      <c r="L2045">
        <v>0</v>
      </c>
      <c r="M2045">
        <v>0</v>
      </c>
      <c r="N2045">
        <v>0</v>
      </c>
      <c r="O2045">
        <v>0</v>
      </c>
      <c r="P2045">
        <v>0</v>
      </c>
      <c r="Q2045">
        <v>0</v>
      </c>
    </row>
    <row r="2046" spans="1:17" x14ac:dyDescent="0.2">
      <c r="A2046" t="s">
        <v>19069</v>
      </c>
      <c r="B2046" t="s">
        <v>84</v>
      </c>
      <c r="C2046" t="s">
        <v>171</v>
      </c>
      <c r="D2046" t="s">
        <v>17029</v>
      </c>
      <c r="E2046" t="s">
        <v>81</v>
      </c>
      <c r="F2046" t="s">
        <v>4877</v>
      </c>
      <c r="G2046">
        <v>0</v>
      </c>
      <c r="H2046">
        <v>8</v>
      </c>
      <c r="I2046">
        <v>1</v>
      </c>
      <c r="J2046">
        <v>6</v>
      </c>
      <c r="K2046">
        <v>0</v>
      </c>
      <c r="L2046">
        <v>1</v>
      </c>
      <c r="M2046">
        <v>0</v>
      </c>
      <c r="N2046">
        <v>0</v>
      </c>
      <c r="O2046">
        <v>0</v>
      </c>
      <c r="P2046">
        <v>0</v>
      </c>
      <c r="Q2046">
        <v>0</v>
      </c>
    </row>
    <row r="2047" spans="1:17" x14ac:dyDescent="0.2">
      <c r="A2047" t="s">
        <v>19070</v>
      </c>
      <c r="B2047" t="s">
        <v>84</v>
      </c>
      <c r="C2047" t="s">
        <v>171</v>
      </c>
      <c r="D2047" t="s">
        <v>17029</v>
      </c>
      <c r="E2047" t="s">
        <v>81</v>
      </c>
      <c r="F2047" t="s">
        <v>4879</v>
      </c>
      <c r="G2047">
        <v>0</v>
      </c>
      <c r="H2047">
        <v>0</v>
      </c>
      <c r="I2047">
        <v>0</v>
      </c>
      <c r="J2047">
        <v>0</v>
      </c>
      <c r="K2047">
        <v>0</v>
      </c>
      <c r="L2047">
        <v>0</v>
      </c>
      <c r="M2047">
        <v>8</v>
      </c>
      <c r="N2047">
        <v>0</v>
      </c>
      <c r="O2047">
        <v>0</v>
      </c>
      <c r="P2047">
        <v>0</v>
      </c>
      <c r="Q2047">
        <v>0</v>
      </c>
    </row>
    <row r="2048" spans="1:17" x14ac:dyDescent="0.2">
      <c r="A2048" t="s">
        <v>19071</v>
      </c>
      <c r="B2048" t="s">
        <v>84</v>
      </c>
      <c r="C2048" t="s">
        <v>171</v>
      </c>
      <c r="D2048" t="s">
        <v>17029</v>
      </c>
      <c r="E2048" t="s">
        <v>81</v>
      </c>
      <c r="F2048" t="s">
        <v>4881</v>
      </c>
      <c r="G2048">
        <v>0</v>
      </c>
      <c r="H2048">
        <v>8</v>
      </c>
      <c r="I2048">
        <v>1</v>
      </c>
      <c r="J2048">
        <v>6</v>
      </c>
      <c r="K2048">
        <v>0</v>
      </c>
      <c r="L2048">
        <v>1</v>
      </c>
      <c r="M2048">
        <v>0</v>
      </c>
      <c r="N2048">
        <v>0</v>
      </c>
      <c r="O2048">
        <v>0</v>
      </c>
      <c r="P2048">
        <v>0</v>
      </c>
      <c r="Q2048">
        <v>0</v>
      </c>
    </row>
    <row r="2049" spans="1:17" x14ac:dyDescent="0.2">
      <c r="A2049" t="s">
        <v>19072</v>
      </c>
      <c r="B2049" t="s">
        <v>84</v>
      </c>
      <c r="C2049" t="s">
        <v>171</v>
      </c>
      <c r="D2049" t="s">
        <v>17029</v>
      </c>
      <c r="E2049" t="s">
        <v>81</v>
      </c>
      <c r="F2049" t="s">
        <v>4883</v>
      </c>
      <c r="G2049">
        <v>0</v>
      </c>
      <c r="H2049">
        <v>8</v>
      </c>
      <c r="I2049">
        <v>1</v>
      </c>
      <c r="J2049">
        <v>6</v>
      </c>
      <c r="K2049">
        <v>0</v>
      </c>
      <c r="L2049">
        <v>1</v>
      </c>
      <c r="M2049">
        <v>0</v>
      </c>
      <c r="N2049">
        <v>0</v>
      </c>
      <c r="O2049">
        <v>0</v>
      </c>
      <c r="P2049">
        <v>0</v>
      </c>
      <c r="Q2049">
        <v>0</v>
      </c>
    </row>
    <row r="2050" spans="1:17" x14ac:dyDescent="0.2">
      <c r="A2050" t="s">
        <v>19073</v>
      </c>
      <c r="B2050" t="s">
        <v>84</v>
      </c>
      <c r="C2050" t="s">
        <v>171</v>
      </c>
      <c r="D2050" t="s">
        <v>17029</v>
      </c>
      <c r="E2050" t="s">
        <v>81</v>
      </c>
      <c r="F2050" t="s">
        <v>4885</v>
      </c>
      <c r="G2050">
        <v>0</v>
      </c>
      <c r="H2050">
        <v>0</v>
      </c>
      <c r="I2050">
        <v>0</v>
      </c>
      <c r="J2050">
        <v>0</v>
      </c>
      <c r="K2050">
        <v>0</v>
      </c>
      <c r="L2050">
        <v>0</v>
      </c>
      <c r="M2050">
        <v>8</v>
      </c>
      <c r="N2050">
        <v>0</v>
      </c>
      <c r="O2050">
        <v>0</v>
      </c>
      <c r="P2050">
        <v>0</v>
      </c>
      <c r="Q2050">
        <v>0</v>
      </c>
    </row>
    <row r="2051" spans="1:17" x14ac:dyDescent="0.2">
      <c r="A2051" t="s">
        <v>19074</v>
      </c>
      <c r="B2051" t="s">
        <v>84</v>
      </c>
      <c r="C2051" t="s">
        <v>171</v>
      </c>
      <c r="D2051" t="s">
        <v>17029</v>
      </c>
      <c r="E2051" t="s">
        <v>81</v>
      </c>
      <c r="F2051" t="s">
        <v>4887</v>
      </c>
      <c r="G2051">
        <v>0</v>
      </c>
      <c r="H2051">
        <v>8</v>
      </c>
      <c r="I2051">
        <v>1</v>
      </c>
      <c r="J2051">
        <v>6</v>
      </c>
      <c r="K2051">
        <v>1</v>
      </c>
      <c r="L2051">
        <v>0</v>
      </c>
      <c r="M2051">
        <v>0</v>
      </c>
      <c r="N2051">
        <v>0</v>
      </c>
      <c r="O2051">
        <v>0</v>
      </c>
      <c r="P2051">
        <v>0</v>
      </c>
      <c r="Q2051">
        <v>0</v>
      </c>
    </row>
    <row r="2052" spans="1:17" x14ac:dyDescent="0.2">
      <c r="A2052" t="s">
        <v>19075</v>
      </c>
      <c r="B2052" t="s">
        <v>84</v>
      </c>
      <c r="C2052" t="s">
        <v>171</v>
      </c>
      <c r="D2052" t="s">
        <v>17029</v>
      </c>
      <c r="E2052" t="s">
        <v>81</v>
      </c>
      <c r="F2052" t="s">
        <v>4889</v>
      </c>
      <c r="G2052">
        <v>0</v>
      </c>
      <c r="H2052">
        <v>0</v>
      </c>
      <c r="I2052">
        <v>0</v>
      </c>
      <c r="J2052">
        <v>0</v>
      </c>
      <c r="K2052">
        <v>0</v>
      </c>
      <c r="L2052">
        <v>0</v>
      </c>
      <c r="M2052">
        <v>8</v>
      </c>
      <c r="N2052">
        <v>0</v>
      </c>
      <c r="O2052">
        <v>0</v>
      </c>
      <c r="P2052">
        <v>0</v>
      </c>
      <c r="Q2052">
        <v>0</v>
      </c>
    </row>
    <row r="2053" spans="1:17" x14ac:dyDescent="0.2">
      <c r="A2053" t="s">
        <v>19076</v>
      </c>
      <c r="B2053" t="s">
        <v>84</v>
      </c>
      <c r="C2053" t="s">
        <v>171</v>
      </c>
      <c r="D2053" t="s">
        <v>17029</v>
      </c>
      <c r="E2053" t="s">
        <v>81</v>
      </c>
      <c r="F2053" t="s">
        <v>4871</v>
      </c>
      <c r="G2053">
        <v>0</v>
      </c>
      <c r="H2053">
        <v>0</v>
      </c>
      <c r="I2053">
        <v>0</v>
      </c>
      <c r="J2053">
        <v>0</v>
      </c>
      <c r="K2053">
        <v>0</v>
      </c>
      <c r="L2053">
        <v>0</v>
      </c>
      <c r="M2053">
        <v>0</v>
      </c>
      <c r="N2053">
        <v>8</v>
      </c>
      <c r="O2053">
        <v>7</v>
      </c>
      <c r="P2053">
        <v>1</v>
      </c>
      <c r="Q2053">
        <v>0</v>
      </c>
    </row>
    <row r="2054" spans="1:17" x14ac:dyDescent="0.2">
      <c r="A2054" t="s">
        <v>19077</v>
      </c>
      <c r="B2054" t="s">
        <v>84</v>
      </c>
      <c r="C2054" t="s">
        <v>171</v>
      </c>
      <c r="D2054" t="s">
        <v>17029</v>
      </c>
      <c r="E2054" t="s">
        <v>81</v>
      </c>
      <c r="F2054" t="s">
        <v>4873</v>
      </c>
      <c r="G2054">
        <v>0</v>
      </c>
      <c r="H2054">
        <v>0</v>
      </c>
      <c r="I2054">
        <v>0</v>
      </c>
      <c r="J2054">
        <v>0</v>
      </c>
      <c r="K2054">
        <v>0</v>
      </c>
      <c r="L2054">
        <v>0</v>
      </c>
      <c r="M2054">
        <v>0</v>
      </c>
      <c r="N2054">
        <v>6</v>
      </c>
      <c r="O2054">
        <v>5</v>
      </c>
      <c r="P2054">
        <v>1</v>
      </c>
      <c r="Q2054">
        <v>0</v>
      </c>
    </row>
    <row r="2055" spans="1:17" x14ac:dyDescent="0.2">
      <c r="A2055" t="s">
        <v>19078</v>
      </c>
      <c r="B2055" t="s">
        <v>84</v>
      </c>
      <c r="C2055" t="s">
        <v>171</v>
      </c>
      <c r="D2055" t="s">
        <v>17029</v>
      </c>
      <c r="E2055" t="s">
        <v>81</v>
      </c>
      <c r="F2055" t="s">
        <v>17019</v>
      </c>
      <c r="G2055">
        <v>8</v>
      </c>
      <c r="H2055">
        <v>0</v>
      </c>
      <c r="I2055">
        <v>0</v>
      </c>
      <c r="J2055">
        <v>0</v>
      </c>
      <c r="K2055">
        <v>0</v>
      </c>
      <c r="L2055">
        <v>0</v>
      </c>
      <c r="M2055">
        <v>0</v>
      </c>
      <c r="N2055">
        <v>0</v>
      </c>
      <c r="O2055">
        <v>0</v>
      </c>
      <c r="P2055">
        <v>0</v>
      </c>
      <c r="Q2055">
        <v>0</v>
      </c>
    </row>
    <row r="2056" spans="1:17" x14ac:dyDescent="0.2">
      <c r="A2056" t="s">
        <v>19079</v>
      </c>
      <c r="B2056" t="s">
        <v>84</v>
      </c>
      <c r="C2056" t="s">
        <v>171</v>
      </c>
      <c r="D2056" t="s">
        <v>17021</v>
      </c>
      <c r="E2056" t="s">
        <v>79</v>
      </c>
      <c r="F2056" t="s">
        <v>17022</v>
      </c>
      <c r="G2056">
        <v>0</v>
      </c>
      <c r="H2056">
        <v>0</v>
      </c>
      <c r="I2056">
        <v>0</v>
      </c>
      <c r="J2056">
        <v>0</v>
      </c>
      <c r="K2056">
        <v>0</v>
      </c>
      <c r="L2056">
        <v>0</v>
      </c>
      <c r="M2056">
        <v>0</v>
      </c>
      <c r="N2056">
        <v>1</v>
      </c>
      <c r="O2056">
        <v>1</v>
      </c>
      <c r="P2056">
        <v>0</v>
      </c>
      <c r="Q2056">
        <v>0</v>
      </c>
    </row>
    <row r="2057" spans="1:17" x14ac:dyDescent="0.2">
      <c r="A2057" t="s">
        <v>19080</v>
      </c>
      <c r="B2057" t="s">
        <v>84</v>
      </c>
      <c r="C2057" t="s">
        <v>171</v>
      </c>
      <c r="D2057" t="s">
        <v>17021</v>
      </c>
      <c r="E2057" t="s">
        <v>79</v>
      </c>
      <c r="F2057" t="s">
        <v>17019</v>
      </c>
      <c r="G2057">
        <v>1</v>
      </c>
      <c r="H2057">
        <v>0</v>
      </c>
      <c r="I2057">
        <v>0</v>
      </c>
      <c r="J2057">
        <v>0</v>
      </c>
      <c r="K2057">
        <v>0</v>
      </c>
      <c r="L2057">
        <v>0</v>
      </c>
      <c r="M2057">
        <v>0</v>
      </c>
      <c r="N2057">
        <v>0</v>
      </c>
      <c r="O2057">
        <v>0</v>
      </c>
      <c r="P2057">
        <v>0</v>
      </c>
      <c r="Q2057">
        <v>0</v>
      </c>
    </row>
    <row r="2058" spans="1:17" x14ac:dyDescent="0.2">
      <c r="A2058" t="s">
        <v>19081</v>
      </c>
      <c r="B2058" t="s">
        <v>84</v>
      </c>
      <c r="C2058" t="s">
        <v>171</v>
      </c>
      <c r="D2058" t="s">
        <v>17025</v>
      </c>
      <c r="E2058" t="s">
        <v>79</v>
      </c>
      <c r="F2058" t="s">
        <v>17019</v>
      </c>
      <c r="G2058">
        <v>3</v>
      </c>
      <c r="H2058">
        <v>0</v>
      </c>
      <c r="I2058">
        <v>0</v>
      </c>
      <c r="J2058">
        <v>0</v>
      </c>
      <c r="K2058">
        <v>0</v>
      </c>
      <c r="L2058">
        <v>0</v>
      </c>
      <c r="M2058">
        <v>0</v>
      </c>
      <c r="N2058">
        <v>0</v>
      </c>
      <c r="O2058">
        <v>0</v>
      </c>
      <c r="P2058">
        <v>0</v>
      </c>
      <c r="Q2058">
        <v>0</v>
      </c>
    </row>
    <row r="2059" spans="1:17" x14ac:dyDescent="0.2">
      <c r="A2059" t="s">
        <v>19082</v>
      </c>
      <c r="B2059" t="s">
        <v>84</v>
      </c>
      <c r="C2059" t="s">
        <v>172</v>
      </c>
      <c r="D2059" t="s">
        <v>17027</v>
      </c>
      <c r="E2059" t="s">
        <v>79</v>
      </c>
      <c r="F2059" t="s">
        <v>17019</v>
      </c>
      <c r="G2059">
        <v>2</v>
      </c>
      <c r="H2059">
        <v>0</v>
      </c>
      <c r="I2059">
        <v>0</v>
      </c>
      <c r="J2059">
        <v>0</v>
      </c>
      <c r="K2059">
        <v>0</v>
      </c>
      <c r="L2059">
        <v>0</v>
      </c>
      <c r="M2059">
        <v>0</v>
      </c>
      <c r="N2059">
        <v>0</v>
      </c>
      <c r="O2059">
        <v>0</v>
      </c>
      <c r="P2059">
        <v>0</v>
      </c>
      <c r="Q2059">
        <v>0</v>
      </c>
    </row>
    <row r="2060" spans="1:17" x14ac:dyDescent="0.2">
      <c r="A2060" t="s">
        <v>19083</v>
      </c>
      <c r="B2060" t="s">
        <v>84</v>
      </c>
      <c r="C2060" t="s">
        <v>172</v>
      </c>
      <c r="D2060" t="s">
        <v>17027</v>
      </c>
      <c r="E2060" t="s">
        <v>81</v>
      </c>
      <c r="F2060" t="s">
        <v>17019</v>
      </c>
      <c r="G2060">
        <v>2</v>
      </c>
      <c r="H2060">
        <v>0</v>
      </c>
      <c r="I2060">
        <v>0</v>
      </c>
      <c r="J2060">
        <v>0</v>
      </c>
      <c r="K2060">
        <v>0</v>
      </c>
      <c r="L2060">
        <v>0</v>
      </c>
      <c r="M2060">
        <v>0</v>
      </c>
      <c r="N2060">
        <v>0</v>
      </c>
      <c r="O2060">
        <v>0</v>
      </c>
      <c r="P2060">
        <v>0</v>
      </c>
      <c r="Q2060">
        <v>0</v>
      </c>
    </row>
    <row r="2061" spans="1:17" x14ac:dyDescent="0.2">
      <c r="A2061" t="s">
        <v>19084</v>
      </c>
      <c r="B2061" t="s">
        <v>84</v>
      </c>
      <c r="C2061" t="s">
        <v>172</v>
      </c>
      <c r="D2061" t="s">
        <v>17029</v>
      </c>
      <c r="E2061" t="s">
        <v>79</v>
      </c>
      <c r="F2061" t="s">
        <v>4875</v>
      </c>
      <c r="G2061">
        <v>0</v>
      </c>
      <c r="H2061">
        <v>23</v>
      </c>
      <c r="I2061">
        <v>1</v>
      </c>
      <c r="J2061">
        <v>21</v>
      </c>
      <c r="K2061">
        <v>1</v>
      </c>
      <c r="L2061">
        <v>0</v>
      </c>
      <c r="M2061">
        <v>0</v>
      </c>
      <c r="N2061">
        <v>0</v>
      </c>
      <c r="O2061">
        <v>0</v>
      </c>
      <c r="P2061">
        <v>0</v>
      </c>
      <c r="Q2061">
        <v>0</v>
      </c>
    </row>
    <row r="2062" spans="1:17" x14ac:dyDescent="0.2">
      <c r="A2062" t="s">
        <v>19085</v>
      </c>
      <c r="B2062" t="s">
        <v>84</v>
      </c>
      <c r="C2062" t="s">
        <v>172</v>
      </c>
      <c r="D2062" t="s">
        <v>17029</v>
      </c>
      <c r="E2062" t="s">
        <v>79</v>
      </c>
      <c r="F2062" t="s">
        <v>4877</v>
      </c>
      <c r="G2062">
        <v>0</v>
      </c>
      <c r="H2062">
        <v>23</v>
      </c>
      <c r="I2062">
        <v>1</v>
      </c>
      <c r="J2062">
        <v>21</v>
      </c>
      <c r="K2062">
        <v>1</v>
      </c>
      <c r="L2062">
        <v>0</v>
      </c>
      <c r="M2062">
        <v>0</v>
      </c>
      <c r="N2062">
        <v>0</v>
      </c>
      <c r="O2062">
        <v>0</v>
      </c>
      <c r="P2062">
        <v>0</v>
      </c>
      <c r="Q2062">
        <v>0</v>
      </c>
    </row>
    <row r="2063" spans="1:17" x14ac:dyDescent="0.2">
      <c r="A2063" t="s">
        <v>19086</v>
      </c>
      <c r="B2063" t="s">
        <v>84</v>
      </c>
      <c r="C2063" t="s">
        <v>172</v>
      </c>
      <c r="D2063" t="s">
        <v>17029</v>
      </c>
      <c r="E2063" t="s">
        <v>79</v>
      </c>
      <c r="F2063" t="s">
        <v>4879</v>
      </c>
      <c r="G2063">
        <v>0</v>
      </c>
      <c r="H2063">
        <v>0</v>
      </c>
      <c r="I2063">
        <v>0</v>
      </c>
      <c r="J2063">
        <v>0</v>
      </c>
      <c r="K2063">
        <v>0</v>
      </c>
      <c r="L2063">
        <v>0</v>
      </c>
      <c r="M2063">
        <v>23</v>
      </c>
      <c r="N2063">
        <v>0</v>
      </c>
      <c r="O2063">
        <v>0</v>
      </c>
      <c r="P2063">
        <v>0</v>
      </c>
      <c r="Q2063">
        <v>0</v>
      </c>
    </row>
    <row r="2064" spans="1:17" x14ac:dyDescent="0.2">
      <c r="A2064" t="s">
        <v>19087</v>
      </c>
      <c r="B2064" t="s">
        <v>84</v>
      </c>
      <c r="C2064" t="s">
        <v>172</v>
      </c>
      <c r="D2064" t="s">
        <v>17029</v>
      </c>
      <c r="E2064" t="s">
        <v>79</v>
      </c>
      <c r="F2064" t="s">
        <v>4881</v>
      </c>
      <c r="G2064">
        <v>0</v>
      </c>
      <c r="H2064">
        <v>23</v>
      </c>
      <c r="I2064">
        <v>1</v>
      </c>
      <c r="J2064">
        <v>21</v>
      </c>
      <c r="K2064">
        <v>1</v>
      </c>
      <c r="L2064">
        <v>0</v>
      </c>
      <c r="M2064">
        <v>0</v>
      </c>
      <c r="N2064">
        <v>0</v>
      </c>
      <c r="O2064">
        <v>0</v>
      </c>
      <c r="P2064">
        <v>0</v>
      </c>
      <c r="Q2064">
        <v>0</v>
      </c>
    </row>
    <row r="2065" spans="1:17" x14ac:dyDescent="0.2">
      <c r="A2065" t="s">
        <v>19088</v>
      </c>
      <c r="B2065" t="s">
        <v>84</v>
      </c>
      <c r="C2065" t="s">
        <v>172</v>
      </c>
      <c r="D2065" t="s">
        <v>17029</v>
      </c>
      <c r="E2065" t="s">
        <v>79</v>
      </c>
      <c r="F2065" t="s">
        <v>4883</v>
      </c>
      <c r="G2065">
        <v>0</v>
      </c>
      <c r="H2065">
        <v>23</v>
      </c>
      <c r="I2065">
        <v>1</v>
      </c>
      <c r="J2065">
        <v>21</v>
      </c>
      <c r="K2065">
        <v>1</v>
      </c>
      <c r="L2065">
        <v>0</v>
      </c>
      <c r="M2065">
        <v>0</v>
      </c>
      <c r="N2065">
        <v>0</v>
      </c>
      <c r="O2065">
        <v>0</v>
      </c>
      <c r="P2065">
        <v>0</v>
      </c>
      <c r="Q2065">
        <v>0</v>
      </c>
    </row>
    <row r="2066" spans="1:17" x14ac:dyDescent="0.2">
      <c r="A2066" t="s">
        <v>19089</v>
      </c>
      <c r="B2066" t="s">
        <v>84</v>
      </c>
      <c r="C2066" t="s">
        <v>172</v>
      </c>
      <c r="D2066" t="s">
        <v>17029</v>
      </c>
      <c r="E2066" t="s">
        <v>79</v>
      </c>
      <c r="F2066" t="s">
        <v>4885</v>
      </c>
      <c r="G2066">
        <v>0</v>
      </c>
      <c r="H2066">
        <v>0</v>
      </c>
      <c r="I2066">
        <v>0</v>
      </c>
      <c r="J2066">
        <v>0</v>
      </c>
      <c r="K2066">
        <v>0</v>
      </c>
      <c r="L2066">
        <v>0</v>
      </c>
      <c r="M2066">
        <v>23</v>
      </c>
      <c r="N2066">
        <v>0</v>
      </c>
      <c r="O2066">
        <v>0</v>
      </c>
      <c r="P2066">
        <v>0</v>
      </c>
      <c r="Q2066">
        <v>0</v>
      </c>
    </row>
    <row r="2067" spans="1:17" x14ac:dyDescent="0.2">
      <c r="A2067" t="s">
        <v>19090</v>
      </c>
      <c r="B2067" t="s">
        <v>84</v>
      </c>
      <c r="C2067" t="s">
        <v>172</v>
      </c>
      <c r="D2067" t="s">
        <v>17029</v>
      </c>
      <c r="E2067" t="s">
        <v>79</v>
      </c>
      <c r="F2067" t="s">
        <v>4887</v>
      </c>
      <c r="G2067">
        <v>0</v>
      </c>
      <c r="H2067">
        <v>23</v>
      </c>
      <c r="I2067">
        <v>1</v>
      </c>
      <c r="J2067">
        <v>21</v>
      </c>
      <c r="K2067">
        <v>1</v>
      </c>
      <c r="L2067">
        <v>0</v>
      </c>
      <c r="M2067">
        <v>0</v>
      </c>
      <c r="N2067">
        <v>0</v>
      </c>
      <c r="O2067">
        <v>0</v>
      </c>
      <c r="P2067">
        <v>0</v>
      </c>
      <c r="Q2067">
        <v>0</v>
      </c>
    </row>
    <row r="2068" spans="1:17" x14ac:dyDescent="0.2">
      <c r="A2068" t="s">
        <v>19091</v>
      </c>
      <c r="B2068" t="s">
        <v>84</v>
      </c>
      <c r="C2068" t="s">
        <v>172</v>
      </c>
      <c r="D2068" t="s">
        <v>17029</v>
      </c>
      <c r="E2068" t="s">
        <v>79</v>
      </c>
      <c r="F2068" t="s">
        <v>4889</v>
      </c>
      <c r="G2068">
        <v>0</v>
      </c>
      <c r="H2068">
        <v>0</v>
      </c>
      <c r="I2068">
        <v>0</v>
      </c>
      <c r="J2068">
        <v>0</v>
      </c>
      <c r="K2068">
        <v>0</v>
      </c>
      <c r="L2068">
        <v>0</v>
      </c>
      <c r="M2068">
        <v>23</v>
      </c>
      <c r="N2068">
        <v>0</v>
      </c>
      <c r="O2068">
        <v>0</v>
      </c>
      <c r="P2068">
        <v>0</v>
      </c>
      <c r="Q2068">
        <v>0</v>
      </c>
    </row>
    <row r="2069" spans="1:17" x14ac:dyDescent="0.2">
      <c r="A2069" t="s">
        <v>19092</v>
      </c>
      <c r="B2069" t="s">
        <v>84</v>
      </c>
      <c r="C2069" t="s">
        <v>172</v>
      </c>
      <c r="D2069" t="s">
        <v>17029</v>
      </c>
      <c r="E2069" t="s">
        <v>79</v>
      </c>
      <c r="F2069" t="s">
        <v>4871</v>
      </c>
      <c r="G2069">
        <v>0</v>
      </c>
      <c r="H2069">
        <v>0</v>
      </c>
      <c r="I2069">
        <v>0</v>
      </c>
      <c r="J2069">
        <v>0</v>
      </c>
      <c r="K2069">
        <v>0</v>
      </c>
      <c r="L2069">
        <v>0</v>
      </c>
      <c r="M2069">
        <v>0</v>
      </c>
      <c r="N2069">
        <v>21</v>
      </c>
      <c r="O2069">
        <v>21</v>
      </c>
      <c r="P2069">
        <v>0</v>
      </c>
      <c r="Q2069">
        <v>0</v>
      </c>
    </row>
    <row r="2070" spans="1:17" x14ac:dyDescent="0.2">
      <c r="A2070" t="s">
        <v>19093</v>
      </c>
      <c r="B2070" t="s">
        <v>84</v>
      </c>
      <c r="C2070" t="s">
        <v>172</v>
      </c>
      <c r="D2070" t="s">
        <v>17029</v>
      </c>
      <c r="E2070" t="s">
        <v>79</v>
      </c>
      <c r="F2070" t="s">
        <v>4873</v>
      </c>
      <c r="G2070">
        <v>0</v>
      </c>
      <c r="H2070">
        <v>0</v>
      </c>
      <c r="I2070">
        <v>0</v>
      </c>
      <c r="J2070">
        <v>0</v>
      </c>
      <c r="K2070">
        <v>0</v>
      </c>
      <c r="L2070">
        <v>0</v>
      </c>
      <c r="M2070">
        <v>0</v>
      </c>
      <c r="N2070">
        <v>15</v>
      </c>
      <c r="O2070">
        <v>15</v>
      </c>
      <c r="P2070">
        <v>0</v>
      </c>
      <c r="Q2070">
        <v>0</v>
      </c>
    </row>
    <row r="2071" spans="1:17" x14ac:dyDescent="0.2">
      <c r="A2071" t="s">
        <v>19094</v>
      </c>
      <c r="B2071" t="s">
        <v>84</v>
      </c>
      <c r="C2071" t="s">
        <v>172</v>
      </c>
      <c r="D2071" t="s">
        <v>17029</v>
      </c>
      <c r="E2071" t="s">
        <v>79</v>
      </c>
      <c r="F2071" t="s">
        <v>17019</v>
      </c>
      <c r="G2071">
        <v>23</v>
      </c>
      <c r="H2071">
        <v>0</v>
      </c>
      <c r="I2071">
        <v>0</v>
      </c>
      <c r="J2071">
        <v>0</v>
      </c>
      <c r="K2071">
        <v>0</v>
      </c>
      <c r="L2071">
        <v>0</v>
      </c>
      <c r="M2071">
        <v>0</v>
      </c>
      <c r="N2071">
        <v>0</v>
      </c>
      <c r="O2071">
        <v>0</v>
      </c>
      <c r="P2071">
        <v>0</v>
      </c>
      <c r="Q2071">
        <v>0</v>
      </c>
    </row>
    <row r="2072" spans="1:17" x14ac:dyDescent="0.2">
      <c r="A2072" t="s">
        <v>19095</v>
      </c>
      <c r="B2072" t="s">
        <v>84</v>
      </c>
      <c r="C2072" t="s">
        <v>172</v>
      </c>
      <c r="D2072" t="s">
        <v>17029</v>
      </c>
      <c r="E2072" t="s">
        <v>81</v>
      </c>
      <c r="F2072" t="s">
        <v>4875</v>
      </c>
      <c r="G2072">
        <v>0</v>
      </c>
      <c r="H2072">
        <v>22</v>
      </c>
      <c r="I2072">
        <v>2</v>
      </c>
      <c r="J2072">
        <v>15</v>
      </c>
      <c r="K2072">
        <v>4</v>
      </c>
      <c r="L2072">
        <v>1</v>
      </c>
      <c r="M2072">
        <v>0</v>
      </c>
      <c r="N2072">
        <v>0</v>
      </c>
      <c r="O2072">
        <v>0</v>
      </c>
      <c r="P2072">
        <v>0</v>
      </c>
      <c r="Q2072">
        <v>0</v>
      </c>
    </row>
    <row r="2073" spans="1:17" x14ac:dyDescent="0.2">
      <c r="A2073" t="s">
        <v>19096</v>
      </c>
      <c r="B2073" t="s">
        <v>84</v>
      </c>
      <c r="C2073" t="s">
        <v>172</v>
      </c>
      <c r="D2073" t="s">
        <v>17029</v>
      </c>
      <c r="E2073" t="s">
        <v>81</v>
      </c>
      <c r="F2073" t="s">
        <v>4877</v>
      </c>
      <c r="G2073">
        <v>0</v>
      </c>
      <c r="H2073">
        <v>22</v>
      </c>
      <c r="I2073">
        <v>2</v>
      </c>
      <c r="J2073">
        <v>13</v>
      </c>
      <c r="K2073">
        <v>4</v>
      </c>
      <c r="L2073">
        <v>3</v>
      </c>
      <c r="M2073">
        <v>0</v>
      </c>
      <c r="N2073">
        <v>0</v>
      </c>
      <c r="O2073">
        <v>0</v>
      </c>
      <c r="P2073">
        <v>0</v>
      </c>
      <c r="Q2073">
        <v>0</v>
      </c>
    </row>
    <row r="2074" spans="1:17" x14ac:dyDescent="0.2">
      <c r="A2074" t="s">
        <v>19097</v>
      </c>
      <c r="B2074" t="s">
        <v>84</v>
      </c>
      <c r="C2074" t="s">
        <v>172</v>
      </c>
      <c r="D2074" t="s">
        <v>17029</v>
      </c>
      <c r="E2074" t="s">
        <v>81</v>
      </c>
      <c r="F2074" t="s">
        <v>4879</v>
      </c>
      <c r="G2074">
        <v>0</v>
      </c>
      <c r="H2074">
        <v>0</v>
      </c>
      <c r="I2074">
        <v>0</v>
      </c>
      <c r="J2074">
        <v>0</v>
      </c>
      <c r="K2074">
        <v>0</v>
      </c>
      <c r="L2074">
        <v>0</v>
      </c>
      <c r="M2074">
        <v>22</v>
      </c>
      <c r="N2074">
        <v>0</v>
      </c>
      <c r="O2074">
        <v>0</v>
      </c>
      <c r="P2074">
        <v>0</v>
      </c>
      <c r="Q2074">
        <v>0</v>
      </c>
    </row>
    <row r="2075" spans="1:17" x14ac:dyDescent="0.2">
      <c r="A2075" t="s">
        <v>19098</v>
      </c>
      <c r="B2075" t="s">
        <v>84</v>
      </c>
      <c r="C2075" t="s">
        <v>172</v>
      </c>
      <c r="D2075" t="s">
        <v>17029</v>
      </c>
      <c r="E2075" t="s">
        <v>81</v>
      </c>
      <c r="F2075" t="s">
        <v>4881</v>
      </c>
      <c r="G2075">
        <v>0</v>
      </c>
      <c r="H2075">
        <v>22</v>
      </c>
      <c r="I2075">
        <v>2</v>
      </c>
      <c r="J2075">
        <v>13</v>
      </c>
      <c r="K2075">
        <v>4</v>
      </c>
      <c r="L2075">
        <v>3</v>
      </c>
      <c r="M2075">
        <v>0</v>
      </c>
      <c r="N2075">
        <v>0</v>
      </c>
      <c r="O2075">
        <v>0</v>
      </c>
      <c r="P2075">
        <v>0</v>
      </c>
      <c r="Q2075">
        <v>0</v>
      </c>
    </row>
    <row r="2076" spans="1:17" x14ac:dyDescent="0.2">
      <c r="A2076" t="s">
        <v>19099</v>
      </c>
      <c r="B2076" t="s">
        <v>84</v>
      </c>
      <c r="C2076" t="s">
        <v>172</v>
      </c>
      <c r="D2076" t="s">
        <v>17029</v>
      </c>
      <c r="E2076" t="s">
        <v>81</v>
      </c>
      <c r="F2076" t="s">
        <v>4883</v>
      </c>
      <c r="G2076">
        <v>0</v>
      </c>
      <c r="H2076">
        <v>22</v>
      </c>
      <c r="I2076">
        <v>3</v>
      </c>
      <c r="J2076">
        <v>13</v>
      </c>
      <c r="K2076">
        <v>3</v>
      </c>
      <c r="L2076">
        <v>3</v>
      </c>
      <c r="M2076">
        <v>0</v>
      </c>
      <c r="N2076">
        <v>0</v>
      </c>
      <c r="O2076">
        <v>0</v>
      </c>
      <c r="P2076">
        <v>0</v>
      </c>
      <c r="Q2076">
        <v>0</v>
      </c>
    </row>
    <row r="2077" spans="1:17" x14ac:dyDescent="0.2">
      <c r="A2077" t="s">
        <v>19100</v>
      </c>
      <c r="B2077" t="s">
        <v>84</v>
      </c>
      <c r="C2077" t="s">
        <v>172</v>
      </c>
      <c r="D2077" t="s">
        <v>17029</v>
      </c>
      <c r="E2077" t="s">
        <v>81</v>
      </c>
      <c r="F2077" t="s">
        <v>4885</v>
      </c>
      <c r="G2077">
        <v>0</v>
      </c>
      <c r="H2077">
        <v>0</v>
      </c>
      <c r="I2077">
        <v>0</v>
      </c>
      <c r="J2077">
        <v>0</v>
      </c>
      <c r="K2077">
        <v>0</v>
      </c>
      <c r="L2077">
        <v>0</v>
      </c>
      <c r="M2077">
        <v>22</v>
      </c>
      <c r="N2077">
        <v>0</v>
      </c>
      <c r="O2077">
        <v>0</v>
      </c>
      <c r="P2077">
        <v>0</v>
      </c>
      <c r="Q2077">
        <v>0</v>
      </c>
    </row>
    <row r="2078" spans="1:17" x14ac:dyDescent="0.2">
      <c r="A2078" t="s">
        <v>19101</v>
      </c>
      <c r="B2078" t="s">
        <v>84</v>
      </c>
      <c r="C2078" t="s">
        <v>172</v>
      </c>
      <c r="D2078" t="s">
        <v>17029</v>
      </c>
      <c r="E2078" t="s">
        <v>81</v>
      </c>
      <c r="F2078" t="s">
        <v>4887</v>
      </c>
      <c r="G2078">
        <v>0</v>
      </c>
      <c r="H2078">
        <v>22</v>
      </c>
      <c r="I2078">
        <v>2</v>
      </c>
      <c r="J2078">
        <v>15</v>
      </c>
      <c r="K2078">
        <v>4</v>
      </c>
      <c r="L2078">
        <v>1</v>
      </c>
      <c r="M2078">
        <v>0</v>
      </c>
      <c r="N2078">
        <v>0</v>
      </c>
      <c r="O2078">
        <v>0</v>
      </c>
      <c r="P2078">
        <v>0</v>
      </c>
      <c r="Q2078">
        <v>0</v>
      </c>
    </row>
    <row r="2079" spans="1:17" x14ac:dyDescent="0.2">
      <c r="A2079" t="s">
        <v>19102</v>
      </c>
      <c r="B2079" t="s">
        <v>84</v>
      </c>
      <c r="C2079" t="s">
        <v>172</v>
      </c>
      <c r="D2079" t="s">
        <v>17029</v>
      </c>
      <c r="E2079" t="s">
        <v>81</v>
      </c>
      <c r="F2079" t="s">
        <v>4889</v>
      </c>
      <c r="G2079">
        <v>0</v>
      </c>
      <c r="H2079">
        <v>0</v>
      </c>
      <c r="I2079">
        <v>0</v>
      </c>
      <c r="J2079">
        <v>0</v>
      </c>
      <c r="K2079">
        <v>0</v>
      </c>
      <c r="L2079">
        <v>0</v>
      </c>
      <c r="M2079">
        <v>22</v>
      </c>
      <c r="N2079">
        <v>0</v>
      </c>
      <c r="O2079">
        <v>0</v>
      </c>
      <c r="P2079">
        <v>0</v>
      </c>
      <c r="Q2079">
        <v>0</v>
      </c>
    </row>
    <row r="2080" spans="1:17" x14ac:dyDescent="0.2">
      <c r="A2080" t="s">
        <v>19103</v>
      </c>
      <c r="B2080" t="s">
        <v>84</v>
      </c>
      <c r="C2080" t="s">
        <v>172</v>
      </c>
      <c r="D2080" t="s">
        <v>17029</v>
      </c>
      <c r="E2080" t="s">
        <v>81</v>
      </c>
      <c r="F2080" t="s">
        <v>4871</v>
      </c>
      <c r="G2080">
        <v>0</v>
      </c>
      <c r="H2080">
        <v>0</v>
      </c>
      <c r="I2080">
        <v>0</v>
      </c>
      <c r="J2080">
        <v>0</v>
      </c>
      <c r="K2080">
        <v>0</v>
      </c>
      <c r="L2080">
        <v>0</v>
      </c>
      <c r="M2080">
        <v>0</v>
      </c>
      <c r="N2080">
        <v>20</v>
      </c>
      <c r="O2080">
        <v>15</v>
      </c>
      <c r="P2080">
        <v>4</v>
      </c>
      <c r="Q2080">
        <v>1</v>
      </c>
    </row>
    <row r="2081" spans="1:17" x14ac:dyDescent="0.2">
      <c r="A2081" t="s">
        <v>19104</v>
      </c>
      <c r="B2081" t="s">
        <v>84</v>
      </c>
      <c r="C2081" t="s">
        <v>172</v>
      </c>
      <c r="D2081" t="s">
        <v>17029</v>
      </c>
      <c r="E2081" t="s">
        <v>81</v>
      </c>
      <c r="F2081" t="s">
        <v>4873</v>
      </c>
      <c r="G2081">
        <v>0</v>
      </c>
      <c r="H2081">
        <v>0</v>
      </c>
      <c r="I2081">
        <v>0</v>
      </c>
      <c r="J2081">
        <v>0</v>
      </c>
      <c r="K2081">
        <v>0</v>
      </c>
      <c r="L2081">
        <v>0</v>
      </c>
      <c r="M2081">
        <v>0</v>
      </c>
      <c r="N2081">
        <v>15</v>
      </c>
      <c r="O2081">
        <v>11</v>
      </c>
      <c r="P2081">
        <v>3</v>
      </c>
      <c r="Q2081">
        <v>1</v>
      </c>
    </row>
    <row r="2082" spans="1:17" x14ac:dyDescent="0.2">
      <c r="A2082" t="s">
        <v>19105</v>
      </c>
      <c r="B2082" t="s">
        <v>84</v>
      </c>
      <c r="C2082" t="s">
        <v>172</v>
      </c>
      <c r="D2082" t="s">
        <v>17029</v>
      </c>
      <c r="E2082" t="s">
        <v>81</v>
      </c>
      <c r="F2082" t="s">
        <v>17019</v>
      </c>
      <c r="G2082">
        <v>22</v>
      </c>
      <c r="H2082">
        <v>0</v>
      </c>
      <c r="I2082">
        <v>0</v>
      </c>
      <c r="J2082">
        <v>0</v>
      </c>
      <c r="K2082">
        <v>0</v>
      </c>
      <c r="L2082">
        <v>0</v>
      </c>
      <c r="M2082">
        <v>0</v>
      </c>
      <c r="N2082">
        <v>0</v>
      </c>
      <c r="O2082">
        <v>0</v>
      </c>
      <c r="P2082">
        <v>0</v>
      </c>
      <c r="Q2082">
        <v>0</v>
      </c>
    </row>
    <row r="2083" spans="1:17" x14ac:dyDescent="0.2">
      <c r="A2083" t="s">
        <v>19106</v>
      </c>
      <c r="B2083" t="s">
        <v>84</v>
      </c>
      <c r="C2083" t="s">
        <v>172</v>
      </c>
      <c r="D2083" t="s">
        <v>17021</v>
      </c>
      <c r="E2083" t="s">
        <v>79</v>
      </c>
      <c r="F2083" t="s">
        <v>17022</v>
      </c>
      <c r="G2083">
        <v>0</v>
      </c>
      <c r="H2083">
        <v>0</v>
      </c>
      <c r="I2083">
        <v>0</v>
      </c>
      <c r="J2083">
        <v>0</v>
      </c>
      <c r="K2083">
        <v>0</v>
      </c>
      <c r="L2083">
        <v>0</v>
      </c>
      <c r="M2083">
        <v>0</v>
      </c>
      <c r="N2083">
        <v>11</v>
      </c>
      <c r="O2083">
        <v>7</v>
      </c>
      <c r="P2083">
        <v>3</v>
      </c>
      <c r="Q2083">
        <v>1</v>
      </c>
    </row>
    <row r="2084" spans="1:17" x14ac:dyDescent="0.2">
      <c r="A2084" t="s">
        <v>19107</v>
      </c>
      <c r="B2084" t="s">
        <v>84</v>
      </c>
      <c r="C2084" t="s">
        <v>172</v>
      </c>
      <c r="D2084" t="s">
        <v>17021</v>
      </c>
      <c r="E2084" t="s">
        <v>79</v>
      </c>
      <c r="F2084" t="s">
        <v>17019</v>
      </c>
      <c r="G2084">
        <v>11</v>
      </c>
      <c r="H2084">
        <v>0</v>
      </c>
      <c r="I2084">
        <v>0</v>
      </c>
      <c r="J2084">
        <v>0</v>
      </c>
      <c r="K2084">
        <v>0</v>
      </c>
      <c r="L2084">
        <v>0</v>
      </c>
      <c r="M2084">
        <v>0</v>
      </c>
      <c r="N2084">
        <v>0</v>
      </c>
      <c r="O2084">
        <v>0</v>
      </c>
      <c r="P2084">
        <v>0</v>
      </c>
      <c r="Q2084">
        <v>0</v>
      </c>
    </row>
    <row r="2085" spans="1:17" x14ac:dyDescent="0.2">
      <c r="A2085" t="s">
        <v>19108</v>
      </c>
      <c r="B2085" t="s">
        <v>84</v>
      </c>
      <c r="C2085" t="s">
        <v>172</v>
      </c>
      <c r="D2085" t="s">
        <v>17021</v>
      </c>
      <c r="E2085" t="s">
        <v>81</v>
      </c>
      <c r="F2085" t="s">
        <v>17022</v>
      </c>
      <c r="G2085">
        <v>0</v>
      </c>
      <c r="H2085">
        <v>0</v>
      </c>
      <c r="I2085">
        <v>0</v>
      </c>
      <c r="J2085">
        <v>0</v>
      </c>
      <c r="K2085">
        <v>0</v>
      </c>
      <c r="L2085">
        <v>0</v>
      </c>
      <c r="M2085">
        <v>0</v>
      </c>
      <c r="N2085">
        <v>10</v>
      </c>
      <c r="O2085">
        <v>7</v>
      </c>
      <c r="P2085">
        <v>2</v>
      </c>
      <c r="Q2085">
        <v>1</v>
      </c>
    </row>
    <row r="2086" spans="1:17" x14ac:dyDescent="0.2">
      <c r="A2086" t="s">
        <v>19109</v>
      </c>
      <c r="B2086" t="s">
        <v>84</v>
      </c>
      <c r="C2086" t="s">
        <v>172</v>
      </c>
      <c r="D2086" t="s">
        <v>17021</v>
      </c>
      <c r="E2086" t="s">
        <v>81</v>
      </c>
      <c r="F2086" t="s">
        <v>17019</v>
      </c>
      <c r="G2086">
        <v>10</v>
      </c>
      <c r="H2086">
        <v>0</v>
      </c>
      <c r="I2086">
        <v>0</v>
      </c>
      <c r="J2086">
        <v>0</v>
      </c>
      <c r="K2086">
        <v>0</v>
      </c>
      <c r="L2086">
        <v>0</v>
      </c>
      <c r="M2086">
        <v>0</v>
      </c>
      <c r="N2086">
        <v>0</v>
      </c>
      <c r="O2086">
        <v>0</v>
      </c>
      <c r="P2086">
        <v>0</v>
      </c>
      <c r="Q2086">
        <v>0</v>
      </c>
    </row>
    <row r="2087" spans="1:17" x14ac:dyDescent="0.2">
      <c r="A2087" t="s">
        <v>19110</v>
      </c>
      <c r="B2087" t="s">
        <v>84</v>
      </c>
      <c r="C2087" t="s">
        <v>172</v>
      </c>
      <c r="D2087" t="s">
        <v>17025</v>
      </c>
      <c r="E2087" t="s">
        <v>79</v>
      </c>
      <c r="F2087" t="s">
        <v>17019</v>
      </c>
      <c r="G2087">
        <v>5</v>
      </c>
      <c r="H2087">
        <v>0</v>
      </c>
      <c r="I2087">
        <v>0</v>
      </c>
      <c r="J2087">
        <v>0</v>
      </c>
      <c r="K2087">
        <v>0</v>
      </c>
      <c r="L2087">
        <v>0</v>
      </c>
      <c r="M2087">
        <v>0</v>
      </c>
      <c r="N2087">
        <v>0</v>
      </c>
      <c r="O2087">
        <v>0</v>
      </c>
      <c r="P2087">
        <v>0</v>
      </c>
      <c r="Q2087">
        <v>0</v>
      </c>
    </row>
    <row r="2088" spans="1:17" x14ac:dyDescent="0.2">
      <c r="A2088" t="s">
        <v>19111</v>
      </c>
      <c r="B2088" t="s">
        <v>84</v>
      </c>
      <c r="C2088" t="s">
        <v>172</v>
      </c>
      <c r="D2088" t="s">
        <v>17025</v>
      </c>
      <c r="E2088" t="s">
        <v>81</v>
      </c>
      <c r="F2088" t="s">
        <v>17019</v>
      </c>
      <c r="G2088">
        <v>1</v>
      </c>
      <c r="H2088">
        <v>0</v>
      </c>
      <c r="I2088">
        <v>0</v>
      </c>
      <c r="J2088">
        <v>0</v>
      </c>
      <c r="K2088">
        <v>0</v>
      </c>
      <c r="L2088">
        <v>0</v>
      </c>
      <c r="M2088">
        <v>0</v>
      </c>
      <c r="N2088">
        <v>0</v>
      </c>
      <c r="O2088">
        <v>0</v>
      </c>
      <c r="P2088">
        <v>0</v>
      </c>
      <c r="Q2088">
        <v>0</v>
      </c>
    </row>
    <row r="2089" spans="1:17" x14ac:dyDescent="0.2">
      <c r="A2089" t="s">
        <v>19112</v>
      </c>
      <c r="B2089" t="s">
        <v>84</v>
      </c>
      <c r="C2089" t="s">
        <v>173</v>
      </c>
      <c r="D2089" t="s">
        <v>17027</v>
      </c>
      <c r="E2089" t="s">
        <v>79</v>
      </c>
      <c r="F2089" t="s">
        <v>17019</v>
      </c>
      <c r="G2089">
        <v>2</v>
      </c>
      <c r="H2089">
        <v>0</v>
      </c>
      <c r="I2089">
        <v>0</v>
      </c>
      <c r="J2089">
        <v>0</v>
      </c>
      <c r="K2089">
        <v>0</v>
      </c>
      <c r="L2089">
        <v>0</v>
      </c>
      <c r="M2089">
        <v>0</v>
      </c>
      <c r="N2089">
        <v>0</v>
      </c>
      <c r="O2089">
        <v>0</v>
      </c>
      <c r="P2089">
        <v>0</v>
      </c>
      <c r="Q2089">
        <v>0</v>
      </c>
    </row>
    <row r="2090" spans="1:17" x14ac:dyDescent="0.2">
      <c r="A2090" t="s">
        <v>19113</v>
      </c>
      <c r="B2090" t="s">
        <v>84</v>
      </c>
      <c r="C2090" t="s">
        <v>173</v>
      </c>
      <c r="D2090" t="s">
        <v>17027</v>
      </c>
      <c r="E2090" t="s">
        <v>81</v>
      </c>
      <c r="F2090" t="s">
        <v>17019</v>
      </c>
      <c r="G2090">
        <v>4</v>
      </c>
      <c r="H2090">
        <v>0</v>
      </c>
      <c r="I2090">
        <v>0</v>
      </c>
      <c r="J2090">
        <v>0</v>
      </c>
      <c r="K2090">
        <v>0</v>
      </c>
      <c r="L2090">
        <v>0</v>
      </c>
      <c r="M2090">
        <v>0</v>
      </c>
      <c r="N2090">
        <v>0</v>
      </c>
      <c r="O2090">
        <v>0</v>
      </c>
      <c r="P2090">
        <v>0</v>
      </c>
      <c r="Q2090">
        <v>0</v>
      </c>
    </row>
    <row r="2091" spans="1:17" x14ac:dyDescent="0.2">
      <c r="A2091" t="s">
        <v>19114</v>
      </c>
      <c r="B2091" t="s">
        <v>84</v>
      </c>
      <c r="C2091" t="s">
        <v>173</v>
      </c>
      <c r="D2091" t="s">
        <v>17029</v>
      </c>
      <c r="E2091" t="s">
        <v>79</v>
      </c>
      <c r="F2091" t="s">
        <v>4875</v>
      </c>
      <c r="G2091">
        <v>0</v>
      </c>
      <c r="H2091">
        <v>89</v>
      </c>
      <c r="I2091">
        <v>22</v>
      </c>
      <c r="J2091">
        <v>62</v>
      </c>
      <c r="K2091">
        <v>4</v>
      </c>
      <c r="L2091">
        <v>1</v>
      </c>
      <c r="M2091">
        <v>0</v>
      </c>
      <c r="N2091">
        <v>0</v>
      </c>
      <c r="O2091">
        <v>0</v>
      </c>
      <c r="P2091">
        <v>0</v>
      </c>
      <c r="Q2091">
        <v>0</v>
      </c>
    </row>
    <row r="2092" spans="1:17" x14ac:dyDescent="0.2">
      <c r="A2092" t="s">
        <v>19115</v>
      </c>
      <c r="B2092" t="s">
        <v>84</v>
      </c>
      <c r="C2092" t="s">
        <v>173</v>
      </c>
      <c r="D2092" t="s">
        <v>17029</v>
      </c>
      <c r="E2092" t="s">
        <v>79</v>
      </c>
      <c r="F2092" t="s">
        <v>4877</v>
      </c>
      <c r="G2092">
        <v>0</v>
      </c>
      <c r="H2092">
        <v>89</v>
      </c>
      <c r="I2092">
        <v>21</v>
      </c>
      <c r="J2092">
        <v>62</v>
      </c>
      <c r="K2092">
        <v>2</v>
      </c>
      <c r="L2092">
        <v>4</v>
      </c>
      <c r="M2092">
        <v>0</v>
      </c>
      <c r="N2092">
        <v>0</v>
      </c>
      <c r="O2092">
        <v>0</v>
      </c>
      <c r="P2092">
        <v>0</v>
      </c>
      <c r="Q2092">
        <v>0</v>
      </c>
    </row>
    <row r="2093" spans="1:17" x14ac:dyDescent="0.2">
      <c r="A2093" t="s">
        <v>19116</v>
      </c>
      <c r="B2093" t="s">
        <v>84</v>
      </c>
      <c r="C2093" t="s">
        <v>173</v>
      </c>
      <c r="D2093" t="s">
        <v>17029</v>
      </c>
      <c r="E2093" t="s">
        <v>79</v>
      </c>
      <c r="F2093" t="s">
        <v>4879</v>
      </c>
      <c r="G2093">
        <v>0</v>
      </c>
      <c r="H2093">
        <v>0</v>
      </c>
      <c r="I2093">
        <v>0</v>
      </c>
      <c r="J2093">
        <v>0</v>
      </c>
      <c r="K2093">
        <v>0</v>
      </c>
      <c r="L2093">
        <v>0</v>
      </c>
      <c r="M2093">
        <v>89</v>
      </c>
      <c r="N2093">
        <v>0</v>
      </c>
      <c r="O2093">
        <v>0</v>
      </c>
      <c r="P2093">
        <v>0</v>
      </c>
      <c r="Q2093">
        <v>0</v>
      </c>
    </row>
    <row r="2094" spans="1:17" x14ac:dyDescent="0.2">
      <c r="A2094" t="s">
        <v>19117</v>
      </c>
      <c r="B2094" t="s">
        <v>84</v>
      </c>
      <c r="C2094" t="s">
        <v>173</v>
      </c>
      <c r="D2094" t="s">
        <v>17029</v>
      </c>
      <c r="E2094" t="s">
        <v>79</v>
      </c>
      <c r="F2094" t="s">
        <v>4881</v>
      </c>
      <c r="G2094">
        <v>0</v>
      </c>
      <c r="H2094">
        <v>89</v>
      </c>
      <c r="I2094">
        <v>21</v>
      </c>
      <c r="J2094">
        <v>62</v>
      </c>
      <c r="K2094">
        <v>2</v>
      </c>
      <c r="L2094">
        <v>4</v>
      </c>
      <c r="M2094">
        <v>0</v>
      </c>
      <c r="N2094">
        <v>0</v>
      </c>
      <c r="O2094">
        <v>0</v>
      </c>
      <c r="P2094">
        <v>0</v>
      </c>
      <c r="Q2094">
        <v>0</v>
      </c>
    </row>
    <row r="2095" spans="1:17" x14ac:dyDescent="0.2">
      <c r="A2095" t="s">
        <v>19118</v>
      </c>
      <c r="B2095" t="s">
        <v>84</v>
      </c>
      <c r="C2095" t="s">
        <v>173</v>
      </c>
      <c r="D2095" t="s">
        <v>17029</v>
      </c>
      <c r="E2095" t="s">
        <v>79</v>
      </c>
      <c r="F2095" t="s">
        <v>4883</v>
      </c>
      <c r="G2095">
        <v>0</v>
      </c>
      <c r="H2095">
        <v>89</v>
      </c>
      <c r="I2095">
        <v>23</v>
      </c>
      <c r="J2095">
        <v>60</v>
      </c>
      <c r="K2095">
        <v>2</v>
      </c>
      <c r="L2095">
        <v>4</v>
      </c>
      <c r="M2095">
        <v>0</v>
      </c>
      <c r="N2095">
        <v>0</v>
      </c>
      <c r="O2095">
        <v>0</v>
      </c>
      <c r="P2095">
        <v>0</v>
      </c>
      <c r="Q2095">
        <v>0</v>
      </c>
    </row>
    <row r="2096" spans="1:17" x14ac:dyDescent="0.2">
      <c r="A2096" t="s">
        <v>19119</v>
      </c>
      <c r="B2096" t="s">
        <v>84</v>
      </c>
      <c r="C2096" t="s">
        <v>173</v>
      </c>
      <c r="D2096" t="s">
        <v>17029</v>
      </c>
      <c r="E2096" t="s">
        <v>79</v>
      </c>
      <c r="F2096" t="s">
        <v>4885</v>
      </c>
      <c r="G2096">
        <v>0</v>
      </c>
      <c r="H2096">
        <v>0</v>
      </c>
      <c r="I2096">
        <v>0</v>
      </c>
      <c r="J2096">
        <v>0</v>
      </c>
      <c r="K2096">
        <v>0</v>
      </c>
      <c r="L2096">
        <v>0</v>
      </c>
      <c r="M2096">
        <v>89</v>
      </c>
      <c r="N2096">
        <v>0</v>
      </c>
      <c r="O2096">
        <v>0</v>
      </c>
      <c r="P2096">
        <v>0</v>
      </c>
      <c r="Q2096">
        <v>0</v>
      </c>
    </row>
    <row r="2097" spans="1:17" x14ac:dyDescent="0.2">
      <c r="A2097" t="s">
        <v>19120</v>
      </c>
      <c r="B2097" t="s">
        <v>84</v>
      </c>
      <c r="C2097" t="s">
        <v>173</v>
      </c>
      <c r="D2097" t="s">
        <v>17029</v>
      </c>
      <c r="E2097" t="s">
        <v>79</v>
      </c>
      <c r="F2097" t="s">
        <v>4887</v>
      </c>
      <c r="G2097">
        <v>0</v>
      </c>
      <c r="H2097">
        <v>89</v>
      </c>
      <c r="I2097">
        <v>22</v>
      </c>
      <c r="J2097">
        <v>62</v>
      </c>
      <c r="K2097">
        <v>3</v>
      </c>
      <c r="L2097">
        <v>2</v>
      </c>
      <c r="M2097">
        <v>0</v>
      </c>
      <c r="N2097">
        <v>0</v>
      </c>
      <c r="O2097">
        <v>0</v>
      </c>
      <c r="P2097">
        <v>0</v>
      </c>
      <c r="Q2097">
        <v>0</v>
      </c>
    </row>
    <row r="2098" spans="1:17" x14ac:dyDescent="0.2">
      <c r="A2098" t="s">
        <v>19121</v>
      </c>
      <c r="B2098" t="s">
        <v>84</v>
      </c>
      <c r="C2098" t="s">
        <v>173</v>
      </c>
      <c r="D2098" t="s">
        <v>17029</v>
      </c>
      <c r="E2098" t="s">
        <v>79</v>
      </c>
      <c r="F2098" t="s">
        <v>4889</v>
      </c>
      <c r="G2098">
        <v>0</v>
      </c>
      <c r="H2098">
        <v>0</v>
      </c>
      <c r="I2098">
        <v>0</v>
      </c>
      <c r="J2098">
        <v>0</v>
      </c>
      <c r="K2098">
        <v>0</v>
      </c>
      <c r="L2098">
        <v>0</v>
      </c>
      <c r="M2098">
        <v>89</v>
      </c>
      <c r="N2098">
        <v>0</v>
      </c>
      <c r="O2098">
        <v>0</v>
      </c>
      <c r="P2098">
        <v>0</v>
      </c>
      <c r="Q2098">
        <v>0</v>
      </c>
    </row>
    <row r="2099" spans="1:17" x14ac:dyDescent="0.2">
      <c r="A2099" t="s">
        <v>19122</v>
      </c>
      <c r="B2099" t="s">
        <v>84</v>
      </c>
      <c r="C2099" t="s">
        <v>173</v>
      </c>
      <c r="D2099" t="s">
        <v>17029</v>
      </c>
      <c r="E2099" t="s">
        <v>79</v>
      </c>
      <c r="F2099" t="s">
        <v>4871</v>
      </c>
      <c r="G2099">
        <v>0</v>
      </c>
      <c r="H2099">
        <v>0</v>
      </c>
      <c r="I2099">
        <v>0</v>
      </c>
      <c r="J2099">
        <v>0</v>
      </c>
      <c r="K2099">
        <v>0</v>
      </c>
      <c r="L2099">
        <v>0</v>
      </c>
      <c r="M2099">
        <v>0</v>
      </c>
      <c r="N2099">
        <v>78</v>
      </c>
      <c r="O2099">
        <v>73</v>
      </c>
      <c r="P2099">
        <v>3</v>
      </c>
      <c r="Q2099">
        <v>2</v>
      </c>
    </row>
    <row r="2100" spans="1:17" x14ac:dyDescent="0.2">
      <c r="A2100" t="s">
        <v>19123</v>
      </c>
      <c r="B2100" t="s">
        <v>84</v>
      </c>
      <c r="C2100" t="s">
        <v>173</v>
      </c>
      <c r="D2100" t="s">
        <v>17029</v>
      </c>
      <c r="E2100" t="s">
        <v>79</v>
      </c>
      <c r="F2100" t="s">
        <v>4873</v>
      </c>
      <c r="G2100">
        <v>0</v>
      </c>
      <c r="H2100">
        <v>0</v>
      </c>
      <c r="I2100">
        <v>0</v>
      </c>
      <c r="J2100">
        <v>0</v>
      </c>
      <c r="K2100">
        <v>0</v>
      </c>
      <c r="L2100">
        <v>0</v>
      </c>
      <c r="M2100">
        <v>0</v>
      </c>
      <c r="N2100">
        <v>70</v>
      </c>
      <c r="O2100">
        <v>66</v>
      </c>
      <c r="P2100">
        <v>2</v>
      </c>
      <c r="Q2100">
        <v>2</v>
      </c>
    </row>
    <row r="2101" spans="1:17" x14ac:dyDescent="0.2">
      <c r="A2101" t="s">
        <v>19124</v>
      </c>
      <c r="B2101" t="s">
        <v>84</v>
      </c>
      <c r="C2101" t="s">
        <v>173</v>
      </c>
      <c r="D2101" t="s">
        <v>17029</v>
      </c>
      <c r="E2101" t="s">
        <v>79</v>
      </c>
      <c r="F2101" t="s">
        <v>17019</v>
      </c>
      <c r="G2101">
        <v>89</v>
      </c>
      <c r="H2101">
        <v>0</v>
      </c>
      <c r="I2101">
        <v>0</v>
      </c>
      <c r="J2101">
        <v>0</v>
      </c>
      <c r="K2101">
        <v>0</v>
      </c>
      <c r="L2101">
        <v>0</v>
      </c>
      <c r="M2101">
        <v>0</v>
      </c>
      <c r="N2101">
        <v>0</v>
      </c>
      <c r="O2101">
        <v>0</v>
      </c>
      <c r="P2101">
        <v>0</v>
      </c>
      <c r="Q2101">
        <v>0</v>
      </c>
    </row>
    <row r="2102" spans="1:17" x14ac:dyDescent="0.2">
      <c r="A2102" t="s">
        <v>19125</v>
      </c>
      <c r="B2102" t="s">
        <v>84</v>
      </c>
      <c r="C2102" t="s">
        <v>173</v>
      </c>
      <c r="D2102" t="s">
        <v>17029</v>
      </c>
      <c r="E2102" t="s">
        <v>81</v>
      </c>
      <c r="F2102" t="s">
        <v>4875</v>
      </c>
      <c r="G2102">
        <v>0</v>
      </c>
      <c r="H2102">
        <v>92</v>
      </c>
      <c r="I2102">
        <v>13</v>
      </c>
      <c r="J2102">
        <v>64</v>
      </c>
      <c r="K2102">
        <v>4</v>
      </c>
      <c r="L2102">
        <v>11</v>
      </c>
      <c r="M2102">
        <v>0</v>
      </c>
      <c r="N2102">
        <v>0</v>
      </c>
      <c r="O2102">
        <v>0</v>
      </c>
      <c r="P2102">
        <v>0</v>
      </c>
      <c r="Q2102">
        <v>0</v>
      </c>
    </row>
    <row r="2103" spans="1:17" x14ac:dyDescent="0.2">
      <c r="A2103" t="s">
        <v>19126</v>
      </c>
      <c r="B2103" t="s">
        <v>84</v>
      </c>
      <c r="C2103" t="s">
        <v>173</v>
      </c>
      <c r="D2103" t="s">
        <v>17029</v>
      </c>
      <c r="E2103" t="s">
        <v>81</v>
      </c>
      <c r="F2103" t="s">
        <v>4877</v>
      </c>
      <c r="G2103">
        <v>0</v>
      </c>
      <c r="H2103">
        <v>92</v>
      </c>
      <c r="I2103">
        <v>6</v>
      </c>
      <c r="J2103">
        <v>69</v>
      </c>
      <c r="K2103">
        <v>4</v>
      </c>
      <c r="L2103">
        <v>13</v>
      </c>
      <c r="M2103">
        <v>0</v>
      </c>
      <c r="N2103">
        <v>0</v>
      </c>
      <c r="O2103">
        <v>0</v>
      </c>
      <c r="P2103">
        <v>0</v>
      </c>
      <c r="Q2103">
        <v>0</v>
      </c>
    </row>
    <row r="2104" spans="1:17" x14ac:dyDescent="0.2">
      <c r="A2104" t="s">
        <v>19127</v>
      </c>
      <c r="B2104" t="s">
        <v>84</v>
      </c>
      <c r="C2104" t="s">
        <v>173</v>
      </c>
      <c r="D2104" t="s">
        <v>17029</v>
      </c>
      <c r="E2104" t="s">
        <v>81</v>
      </c>
      <c r="F2104" t="s">
        <v>4879</v>
      </c>
      <c r="G2104">
        <v>0</v>
      </c>
      <c r="H2104">
        <v>0</v>
      </c>
      <c r="I2104">
        <v>0</v>
      </c>
      <c r="J2104">
        <v>0</v>
      </c>
      <c r="K2104">
        <v>0</v>
      </c>
      <c r="L2104">
        <v>0</v>
      </c>
      <c r="M2104">
        <v>92</v>
      </c>
      <c r="N2104">
        <v>0</v>
      </c>
      <c r="O2104">
        <v>0</v>
      </c>
      <c r="P2104">
        <v>0</v>
      </c>
      <c r="Q2104">
        <v>0</v>
      </c>
    </row>
    <row r="2105" spans="1:17" x14ac:dyDescent="0.2">
      <c r="A2105" t="s">
        <v>19128</v>
      </c>
      <c r="B2105" t="s">
        <v>84</v>
      </c>
      <c r="C2105" t="s">
        <v>173</v>
      </c>
      <c r="D2105" t="s">
        <v>17029</v>
      </c>
      <c r="E2105" t="s">
        <v>81</v>
      </c>
      <c r="F2105" t="s">
        <v>4881</v>
      </c>
      <c r="G2105">
        <v>0</v>
      </c>
      <c r="H2105">
        <v>92</v>
      </c>
      <c r="I2105">
        <v>6</v>
      </c>
      <c r="J2105">
        <v>69</v>
      </c>
      <c r="K2105">
        <v>4</v>
      </c>
      <c r="L2105">
        <v>13</v>
      </c>
      <c r="M2105">
        <v>0</v>
      </c>
      <c r="N2105">
        <v>0</v>
      </c>
      <c r="O2105">
        <v>0</v>
      </c>
      <c r="P2105">
        <v>0</v>
      </c>
      <c r="Q2105">
        <v>0</v>
      </c>
    </row>
    <row r="2106" spans="1:17" x14ac:dyDescent="0.2">
      <c r="A2106" t="s">
        <v>19129</v>
      </c>
      <c r="B2106" t="s">
        <v>84</v>
      </c>
      <c r="C2106" t="s">
        <v>173</v>
      </c>
      <c r="D2106" t="s">
        <v>17029</v>
      </c>
      <c r="E2106" t="s">
        <v>81</v>
      </c>
      <c r="F2106" t="s">
        <v>4883</v>
      </c>
      <c r="G2106">
        <v>0</v>
      </c>
      <c r="H2106">
        <v>92</v>
      </c>
      <c r="I2106">
        <v>8</v>
      </c>
      <c r="J2106">
        <v>67</v>
      </c>
      <c r="K2106">
        <v>4</v>
      </c>
      <c r="L2106">
        <v>13</v>
      </c>
      <c r="M2106">
        <v>0</v>
      </c>
      <c r="N2106">
        <v>0</v>
      </c>
      <c r="O2106">
        <v>0</v>
      </c>
      <c r="P2106">
        <v>0</v>
      </c>
      <c r="Q2106">
        <v>0</v>
      </c>
    </row>
    <row r="2107" spans="1:17" x14ac:dyDescent="0.2">
      <c r="A2107" t="s">
        <v>19130</v>
      </c>
      <c r="B2107" t="s">
        <v>84</v>
      </c>
      <c r="C2107" t="s">
        <v>173</v>
      </c>
      <c r="D2107" t="s">
        <v>17029</v>
      </c>
      <c r="E2107" t="s">
        <v>81</v>
      </c>
      <c r="F2107" t="s">
        <v>4885</v>
      </c>
      <c r="G2107">
        <v>0</v>
      </c>
      <c r="H2107">
        <v>0</v>
      </c>
      <c r="I2107">
        <v>0</v>
      </c>
      <c r="J2107">
        <v>0</v>
      </c>
      <c r="K2107">
        <v>0</v>
      </c>
      <c r="L2107">
        <v>0</v>
      </c>
      <c r="M2107">
        <v>92</v>
      </c>
      <c r="N2107">
        <v>0</v>
      </c>
      <c r="O2107">
        <v>0</v>
      </c>
      <c r="P2107">
        <v>0</v>
      </c>
      <c r="Q2107">
        <v>0</v>
      </c>
    </row>
    <row r="2108" spans="1:17" x14ac:dyDescent="0.2">
      <c r="A2108" t="s">
        <v>19131</v>
      </c>
      <c r="B2108" t="s">
        <v>84</v>
      </c>
      <c r="C2108" t="s">
        <v>173</v>
      </c>
      <c r="D2108" t="s">
        <v>17029</v>
      </c>
      <c r="E2108" t="s">
        <v>81</v>
      </c>
      <c r="F2108" t="s">
        <v>4887</v>
      </c>
      <c r="G2108">
        <v>0</v>
      </c>
      <c r="H2108">
        <v>92</v>
      </c>
      <c r="I2108">
        <v>6</v>
      </c>
      <c r="J2108">
        <v>70</v>
      </c>
      <c r="K2108">
        <v>5</v>
      </c>
      <c r="L2108">
        <v>11</v>
      </c>
      <c r="M2108">
        <v>0</v>
      </c>
      <c r="N2108">
        <v>0</v>
      </c>
      <c r="O2108">
        <v>0</v>
      </c>
      <c r="P2108">
        <v>0</v>
      </c>
      <c r="Q2108">
        <v>0</v>
      </c>
    </row>
    <row r="2109" spans="1:17" x14ac:dyDescent="0.2">
      <c r="A2109" t="s">
        <v>19132</v>
      </c>
      <c r="B2109" t="s">
        <v>84</v>
      </c>
      <c r="C2109" t="s">
        <v>173</v>
      </c>
      <c r="D2109" t="s">
        <v>17029</v>
      </c>
      <c r="E2109" t="s">
        <v>81</v>
      </c>
      <c r="F2109" t="s">
        <v>4889</v>
      </c>
      <c r="G2109">
        <v>0</v>
      </c>
      <c r="H2109">
        <v>0</v>
      </c>
      <c r="I2109">
        <v>0</v>
      </c>
      <c r="J2109">
        <v>0</v>
      </c>
      <c r="K2109">
        <v>0</v>
      </c>
      <c r="L2109">
        <v>0</v>
      </c>
      <c r="M2109">
        <v>92</v>
      </c>
      <c r="N2109">
        <v>0</v>
      </c>
      <c r="O2109">
        <v>0</v>
      </c>
      <c r="P2109">
        <v>0</v>
      </c>
      <c r="Q2109">
        <v>0</v>
      </c>
    </row>
    <row r="2110" spans="1:17" x14ac:dyDescent="0.2">
      <c r="A2110" t="s">
        <v>19133</v>
      </c>
      <c r="B2110" t="s">
        <v>84</v>
      </c>
      <c r="C2110" t="s">
        <v>173</v>
      </c>
      <c r="D2110" t="s">
        <v>17029</v>
      </c>
      <c r="E2110" t="s">
        <v>81</v>
      </c>
      <c r="F2110" t="s">
        <v>4871</v>
      </c>
      <c r="G2110">
        <v>0</v>
      </c>
      <c r="H2110">
        <v>0</v>
      </c>
      <c r="I2110">
        <v>0</v>
      </c>
      <c r="J2110">
        <v>0</v>
      </c>
      <c r="K2110">
        <v>0</v>
      </c>
      <c r="L2110">
        <v>0</v>
      </c>
      <c r="M2110">
        <v>0</v>
      </c>
      <c r="N2110">
        <v>76</v>
      </c>
      <c r="O2110">
        <v>67</v>
      </c>
      <c r="P2110">
        <v>4</v>
      </c>
      <c r="Q2110">
        <v>5</v>
      </c>
    </row>
    <row r="2111" spans="1:17" x14ac:dyDescent="0.2">
      <c r="A2111" t="s">
        <v>19134</v>
      </c>
      <c r="B2111" t="s">
        <v>84</v>
      </c>
      <c r="C2111" t="s">
        <v>173</v>
      </c>
      <c r="D2111" t="s">
        <v>17029</v>
      </c>
      <c r="E2111" t="s">
        <v>81</v>
      </c>
      <c r="F2111" t="s">
        <v>4873</v>
      </c>
      <c r="G2111">
        <v>0</v>
      </c>
      <c r="H2111">
        <v>0</v>
      </c>
      <c r="I2111">
        <v>0</v>
      </c>
      <c r="J2111">
        <v>0</v>
      </c>
      <c r="K2111">
        <v>0</v>
      </c>
      <c r="L2111">
        <v>0</v>
      </c>
      <c r="M2111">
        <v>0</v>
      </c>
      <c r="N2111">
        <v>62</v>
      </c>
      <c r="O2111">
        <v>56</v>
      </c>
      <c r="P2111">
        <v>3</v>
      </c>
      <c r="Q2111">
        <v>3</v>
      </c>
    </row>
    <row r="2112" spans="1:17" x14ac:dyDescent="0.2">
      <c r="A2112" t="s">
        <v>19135</v>
      </c>
      <c r="B2112" t="s">
        <v>84</v>
      </c>
      <c r="C2112" t="s">
        <v>173</v>
      </c>
      <c r="D2112" t="s">
        <v>17029</v>
      </c>
      <c r="E2112" t="s">
        <v>81</v>
      </c>
      <c r="F2112" t="s">
        <v>17019</v>
      </c>
      <c r="G2112">
        <v>92</v>
      </c>
      <c r="H2112">
        <v>0</v>
      </c>
      <c r="I2112">
        <v>0</v>
      </c>
      <c r="J2112">
        <v>0</v>
      </c>
      <c r="K2112">
        <v>0</v>
      </c>
      <c r="L2112">
        <v>0</v>
      </c>
      <c r="M2112">
        <v>0</v>
      </c>
      <c r="N2112">
        <v>0</v>
      </c>
      <c r="O2112">
        <v>0</v>
      </c>
      <c r="P2112">
        <v>0</v>
      </c>
      <c r="Q2112">
        <v>0</v>
      </c>
    </row>
    <row r="2113" spans="1:17" x14ac:dyDescent="0.2">
      <c r="A2113" t="s">
        <v>19136</v>
      </c>
      <c r="B2113" t="s">
        <v>84</v>
      </c>
      <c r="C2113" t="s">
        <v>173</v>
      </c>
      <c r="D2113" t="s">
        <v>17021</v>
      </c>
      <c r="E2113" t="s">
        <v>79</v>
      </c>
      <c r="F2113" t="s">
        <v>17022</v>
      </c>
      <c r="G2113">
        <v>0</v>
      </c>
      <c r="H2113">
        <v>0</v>
      </c>
      <c r="I2113">
        <v>0</v>
      </c>
      <c r="J2113">
        <v>0</v>
      </c>
      <c r="K2113">
        <v>0</v>
      </c>
      <c r="L2113">
        <v>0</v>
      </c>
      <c r="M2113">
        <v>0</v>
      </c>
      <c r="N2113">
        <v>3</v>
      </c>
      <c r="O2113">
        <v>3</v>
      </c>
      <c r="P2113">
        <v>0</v>
      </c>
      <c r="Q2113">
        <v>0</v>
      </c>
    </row>
    <row r="2114" spans="1:17" x14ac:dyDescent="0.2">
      <c r="A2114" t="s">
        <v>19137</v>
      </c>
      <c r="B2114" t="s">
        <v>84</v>
      </c>
      <c r="C2114" t="s">
        <v>173</v>
      </c>
      <c r="D2114" t="s">
        <v>17021</v>
      </c>
      <c r="E2114" t="s">
        <v>79</v>
      </c>
      <c r="F2114" t="s">
        <v>17019</v>
      </c>
      <c r="G2114">
        <v>3</v>
      </c>
      <c r="H2114">
        <v>0</v>
      </c>
      <c r="I2114">
        <v>0</v>
      </c>
      <c r="J2114">
        <v>0</v>
      </c>
      <c r="K2114">
        <v>0</v>
      </c>
      <c r="L2114">
        <v>0</v>
      </c>
      <c r="M2114">
        <v>0</v>
      </c>
      <c r="N2114">
        <v>0</v>
      </c>
      <c r="O2114">
        <v>0</v>
      </c>
      <c r="P2114">
        <v>0</v>
      </c>
      <c r="Q2114">
        <v>0</v>
      </c>
    </row>
    <row r="2115" spans="1:17" x14ac:dyDescent="0.2">
      <c r="A2115" t="s">
        <v>19138</v>
      </c>
      <c r="B2115" t="s">
        <v>84</v>
      </c>
      <c r="C2115" t="s">
        <v>173</v>
      </c>
      <c r="D2115" t="s">
        <v>17021</v>
      </c>
      <c r="E2115" t="s">
        <v>81</v>
      </c>
      <c r="F2115" t="s">
        <v>17022</v>
      </c>
      <c r="G2115">
        <v>0</v>
      </c>
      <c r="H2115">
        <v>0</v>
      </c>
      <c r="I2115">
        <v>0</v>
      </c>
      <c r="J2115">
        <v>0</v>
      </c>
      <c r="K2115">
        <v>0</v>
      </c>
      <c r="L2115">
        <v>0</v>
      </c>
      <c r="M2115">
        <v>0</v>
      </c>
      <c r="N2115">
        <v>4</v>
      </c>
      <c r="O2115">
        <v>2</v>
      </c>
      <c r="P2115">
        <v>2</v>
      </c>
      <c r="Q2115">
        <v>0</v>
      </c>
    </row>
    <row r="2116" spans="1:17" x14ac:dyDescent="0.2">
      <c r="A2116" t="s">
        <v>19139</v>
      </c>
      <c r="B2116" t="s">
        <v>84</v>
      </c>
      <c r="C2116" t="s">
        <v>173</v>
      </c>
      <c r="D2116" t="s">
        <v>17021</v>
      </c>
      <c r="E2116" t="s">
        <v>81</v>
      </c>
      <c r="F2116" t="s">
        <v>17019</v>
      </c>
      <c r="G2116">
        <v>4</v>
      </c>
      <c r="H2116">
        <v>0</v>
      </c>
      <c r="I2116">
        <v>0</v>
      </c>
      <c r="J2116">
        <v>0</v>
      </c>
      <c r="K2116">
        <v>0</v>
      </c>
      <c r="L2116">
        <v>0</v>
      </c>
      <c r="M2116">
        <v>0</v>
      </c>
      <c r="N2116">
        <v>0</v>
      </c>
      <c r="O2116">
        <v>0</v>
      </c>
      <c r="P2116">
        <v>0</v>
      </c>
      <c r="Q2116">
        <v>0</v>
      </c>
    </row>
    <row r="2117" spans="1:17" x14ac:dyDescent="0.2">
      <c r="A2117" t="s">
        <v>19140</v>
      </c>
      <c r="B2117" t="s">
        <v>84</v>
      </c>
      <c r="C2117" t="s">
        <v>225</v>
      </c>
      <c r="D2117" t="s">
        <v>17021</v>
      </c>
      <c r="E2117" t="s">
        <v>81</v>
      </c>
      <c r="F2117" t="s">
        <v>17019</v>
      </c>
      <c r="G2117">
        <v>1</v>
      </c>
      <c r="H2117">
        <v>0</v>
      </c>
      <c r="I2117">
        <v>0</v>
      </c>
      <c r="J2117">
        <v>0</v>
      </c>
      <c r="K2117">
        <v>0</v>
      </c>
      <c r="L2117">
        <v>0</v>
      </c>
      <c r="M2117">
        <v>0</v>
      </c>
      <c r="N2117">
        <v>0</v>
      </c>
      <c r="O2117">
        <v>0</v>
      </c>
      <c r="P2117">
        <v>0</v>
      </c>
      <c r="Q2117">
        <v>0</v>
      </c>
    </row>
    <row r="2118" spans="1:17" x14ac:dyDescent="0.2">
      <c r="A2118" t="s">
        <v>19141</v>
      </c>
      <c r="B2118" t="s">
        <v>84</v>
      </c>
      <c r="C2118" t="s">
        <v>225</v>
      </c>
      <c r="D2118" t="s">
        <v>17025</v>
      </c>
      <c r="E2118" t="s">
        <v>79</v>
      </c>
      <c r="F2118" t="s">
        <v>17019</v>
      </c>
      <c r="G2118">
        <v>4</v>
      </c>
      <c r="H2118">
        <v>0</v>
      </c>
      <c r="I2118">
        <v>0</v>
      </c>
      <c r="J2118">
        <v>0</v>
      </c>
      <c r="K2118">
        <v>0</v>
      </c>
      <c r="L2118">
        <v>0</v>
      </c>
      <c r="M2118">
        <v>0</v>
      </c>
      <c r="N2118">
        <v>0</v>
      </c>
      <c r="O2118">
        <v>0</v>
      </c>
      <c r="P2118">
        <v>0</v>
      </c>
      <c r="Q2118">
        <v>0</v>
      </c>
    </row>
    <row r="2119" spans="1:17" x14ac:dyDescent="0.2">
      <c r="A2119" t="s">
        <v>19142</v>
      </c>
      <c r="B2119" t="s">
        <v>84</v>
      </c>
      <c r="C2119" t="s">
        <v>225</v>
      </c>
      <c r="D2119" t="s">
        <v>17025</v>
      </c>
      <c r="E2119" t="s">
        <v>81</v>
      </c>
      <c r="F2119" t="s">
        <v>17019</v>
      </c>
      <c r="G2119">
        <v>1</v>
      </c>
      <c r="H2119">
        <v>0</v>
      </c>
      <c r="I2119">
        <v>0</v>
      </c>
      <c r="J2119">
        <v>0</v>
      </c>
      <c r="K2119">
        <v>0</v>
      </c>
      <c r="L2119">
        <v>0</v>
      </c>
      <c r="M2119">
        <v>0</v>
      </c>
      <c r="N2119">
        <v>0</v>
      </c>
      <c r="O2119">
        <v>0</v>
      </c>
      <c r="P2119">
        <v>0</v>
      </c>
      <c r="Q2119">
        <v>0</v>
      </c>
    </row>
    <row r="2120" spans="1:17" x14ac:dyDescent="0.2">
      <c r="A2120" t="s">
        <v>19143</v>
      </c>
      <c r="B2120" t="s">
        <v>84</v>
      </c>
      <c r="C2120" t="s">
        <v>226</v>
      </c>
      <c r="D2120" t="s">
        <v>17029</v>
      </c>
      <c r="E2120" t="s">
        <v>79</v>
      </c>
      <c r="F2120" t="s">
        <v>4875</v>
      </c>
      <c r="G2120">
        <v>0</v>
      </c>
      <c r="H2120">
        <v>10</v>
      </c>
      <c r="I2120">
        <v>2</v>
      </c>
      <c r="J2120">
        <v>7</v>
      </c>
      <c r="K2120">
        <v>1</v>
      </c>
      <c r="L2120">
        <v>0</v>
      </c>
      <c r="M2120">
        <v>0</v>
      </c>
      <c r="N2120">
        <v>0</v>
      </c>
      <c r="O2120">
        <v>0</v>
      </c>
      <c r="P2120">
        <v>0</v>
      </c>
      <c r="Q2120">
        <v>0</v>
      </c>
    </row>
    <row r="2121" spans="1:17" x14ac:dyDescent="0.2">
      <c r="A2121" t="s">
        <v>19144</v>
      </c>
      <c r="B2121" t="s">
        <v>84</v>
      </c>
      <c r="C2121" t="s">
        <v>226</v>
      </c>
      <c r="D2121" t="s">
        <v>17029</v>
      </c>
      <c r="E2121" t="s">
        <v>79</v>
      </c>
      <c r="F2121" t="s">
        <v>4877</v>
      </c>
      <c r="G2121">
        <v>0</v>
      </c>
      <c r="H2121">
        <v>10</v>
      </c>
      <c r="I2121">
        <v>1</v>
      </c>
      <c r="J2121">
        <v>8</v>
      </c>
      <c r="K2121">
        <v>1</v>
      </c>
      <c r="L2121">
        <v>0</v>
      </c>
      <c r="M2121">
        <v>0</v>
      </c>
      <c r="N2121">
        <v>0</v>
      </c>
      <c r="O2121">
        <v>0</v>
      </c>
      <c r="P2121">
        <v>0</v>
      </c>
      <c r="Q2121">
        <v>0</v>
      </c>
    </row>
    <row r="2122" spans="1:17" x14ac:dyDescent="0.2">
      <c r="A2122" t="s">
        <v>19145</v>
      </c>
      <c r="B2122" t="s">
        <v>84</v>
      </c>
      <c r="C2122" t="s">
        <v>226</v>
      </c>
      <c r="D2122" t="s">
        <v>17029</v>
      </c>
      <c r="E2122" t="s">
        <v>79</v>
      </c>
      <c r="F2122" t="s">
        <v>4879</v>
      </c>
      <c r="G2122">
        <v>0</v>
      </c>
      <c r="H2122">
        <v>0</v>
      </c>
      <c r="I2122">
        <v>0</v>
      </c>
      <c r="J2122">
        <v>0</v>
      </c>
      <c r="K2122">
        <v>0</v>
      </c>
      <c r="L2122">
        <v>0</v>
      </c>
      <c r="M2122">
        <v>10</v>
      </c>
      <c r="N2122">
        <v>0</v>
      </c>
      <c r="O2122">
        <v>0</v>
      </c>
      <c r="P2122">
        <v>0</v>
      </c>
      <c r="Q2122">
        <v>0</v>
      </c>
    </row>
    <row r="2123" spans="1:17" x14ac:dyDescent="0.2">
      <c r="A2123" t="s">
        <v>19146</v>
      </c>
      <c r="B2123" t="s">
        <v>84</v>
      </c>
      <c r="C2123" t="s">
        <v>226</v>
      </c>
      <c r="D2123" t="s">
        <v>17029</v>
      </c>
      <c r="E2123" t="s">
        <v>79</v>
      </c>
      <c r="F2123" t="s">
        <v>4881</v>
      </c>
      <c r="G2123">
        <v>0</v>
      </c>
      <c r="H2123">
        <v>10</v>
      </c>
      <c r="I2123">
        <v>1</v>
      </c>
      <c r="J2123">
        <v>8</v>
      </c>
      <c r="K2123">
        <v>1</v>
      </c>
      <c r="L2123">
        <v>0</v>
      </c>
      <c r="M2123">
        <v>0</v>
      </c>
      <c r="N2123">
        <v>0</v>
      </c>
      <c r="O2123">
        <v>0</v>
      </c>
      <c r="P2123">
        <v>0</v>
      </c>
      <c r="Q2123">
        <v>0</v>
      </c>
    </row>
    <row r="2124" spans="1:17" x14ac:dyDescent="0.2">
      <c r="A2124" t="s">
        <v>19147</v>
      </c>
      <c r="B2124" t="s">
        <v>84</v>
      </c>
      <c r="C2124" t="s">
        <v>226</v>
      </c>
      <c r="D2124" t="s">
        <v>17029</v>
      </c>
      <c r="E2124" t="s">
        <v>79</v>
      </c>
      <c r="F2124" t="s">
        <v>4883</v>
      </c>
      <c r="G2124">
        <v>0</v>
      </c>
      <c r="H2124">
        <v>10</v>
      </c>
      <c r="I2124">
        <v>1</v>
      </c>
      <c r="J2124">
        <v>8</v>
      </c>
      <c r="K2124">
        <v>1</v>
      </c>
      <c r="L2124">
        <v>0</v>
      </c>
      <c r="M2124">
        <v>0</v>
      </c>
      <c r="N2124">
        <v>0</v>
      </c>
      <c r="O2124">
        <v>0</v>
      </c>
      <c r="P2124">
        <v>0</v>
      </c>
      <c r="Q2124">
        <v>0</v>
      </c>
    </row>
    <row r="2125" spans="1:17" x14ac:dyDescent="0.2">
      <c r="A2125" t="s">
        <v>19148</v>
      </c>
      <c r="B2125" t="s">
        <v>84</v>
      </c>
      <c r="C2125" t="s">
        <v>226</v>
      </c>
      <c r="D2125" t="s">
        <v>17029</v>
      </c>
      <c r="E2125" t="s">
        <v>79</v>
      </c>
      <c r="F2125" t="s">
        <v>4885</v>
      </c>
      <c r="G2125">
        <v>0</v>
      </c>
      <c r="H2125">
        <v>0</v>
      </c>
      <c r="I2125">
        <v>0</v>
      </c>
      <c r="J2125">
        <v>0</v>
      </c>
      <c r="K2125">
        <v>0</v>
      </c>
      <c r="L2125">
        <v>0</v>
      </c>
      <c r="M2125">
        <v>10</v>
      </c>
      <c r="N2125">
        <v>0</v>
      </c>
      <c r="O2125">
        <v>0</v>
      </c>
      <c r="P2125">
        <v>0</v>
      </c>
      <c r="Q2125">
        <v>0</v>
      </c>
    </row>
    <row r="2126" spans="1:17" x14ac:dyDescent="0.2">
      <c r="A2126" t="s">
        <v>19149</v>
      </c>
      <c r="B2126" t="s">
        <v>84</v>
      </c>
      <c r="C2126" t="s">
        <v>226</v>
      </c>
      <c r="D2126" t="s">
        <v>17029</v>
      </c>
      <c r="E2126" t="s">
        <v>79</v>
      </c>
      <c r="F2126" t="s">
        <v>4887</v>
      </c>
      <c r="G2126">
        <v>0</v>
      </c>
      <c r="H2126">
        <v>10</v>
      </c>
      <c r="I2126">
        <v>1</v>
      </c>
      <c r="J2126">
        <v>8</v>
      </c>
      <c r="K2126">
        <v>1</v>
      </c>
      <c r="L2126">
        <v>0</v>
      </c>
      <c r="M2126">
        <v>0</v>
      </c>
      <c r="N2126">
        <v>0</v>
      </c>
      <c r="O2126">
        <v>0</v>
      </c>
      <c r="P2126">
        <v>0</v>
      </c>
      <c r="Q2126">
        <v>0</v>
      </c>
    </row>
    <row r="2127" spans="1:17" x14ac:dyDescent="0.2">
      <c r="A2127" t="s">
        <v>19150</v>
      </c>
      <c r="B2127" t="s">
        <v>84</v>
      </c>
      <c r="C2127" t="s">
        <v>226</v>
      </c>
      <c r="D2127" t="s">
        <v>17029</v>
      </c>
      <c r="E2127" t="s">
        <v>79</v>
      </c>
      <c r="F2127" t="s">
        <v>4889</v>
      </c>
      <c r="G2127">
        <v>0</v>
      </c>
      <c r="H2127">
        <v>0</v>
      </c>
      <c r="I2127">
        <v>0</v>
      </c>
      <c r="J2127">
        <v>0</v>
      </c>
      <c r="K2127">
        <v>0</v>
      </c>
      <c r="L2127">
        <v>0</v>
      </c>
      <c r="M2127">
        <v>10</v>
      </c>
      <c r="N2127">
        <v>0</v>
      </c>
      <c r="O2127">
        <v>0</v>
      </c>
      <c r="P2127">
        <v>0</v>
      </c>
      <c r="Q2127">
        <v>0</v>
      </c>
    </row>
    <row r="2128" spans="1:17" x14ac:dyDescent="0.2">
      <c r="A2128" t="s">
        <v>19151</v>
      </c>
      <c r="B2128" t="s">
        <v>84</v>
      </c>
      <c r="C2128" t="s">
        <v>226</v>
      </c>
      <c r="D2128" t="s">
        <v>17029</v>
      </c>
      <c r="E2128" t="s">
        <v>79</v>
      </c>
      <c r="F2128" t="s">
        <v>4871</v>
      </c>
      <c r="G2128">
        <v>0</v>
      </c>
      <c r="H2128">
        <v>0</v>
      </c>
      <c r="I2128">
        <v>0</v>
      </c>
      <c r="J2128">
        <v>0</v>
      </c>
      <c r="K2128">
        <v>0</v>
      </c>
      <c r="L2128">
        <v>0</v>
      </c>
      <c r="M2128">
        <v>0</v>
      </c>
      <c r="N2128">
        <v>10</v>
      </c>
      <c r="O2128">
        <v>10</v>
      </c>
      <c r="P2128">
        <v>0</v>
      </c>
      <c r="Q2128">
        <v>0</v>
      </c>
    </row>
    <row r="2129" spans="1:17" x14ac:dyDescent="0.2">
      <c r="A2129" t="s">
        <v>19152</v>
      </c>
      <c r="B2129" t="s">
        <v>84</v>
      </c>
      <c r="C2129" t="s">
        <v>226</v>
      </c>
      <c r="D2129" t="s">
        <v>17029</v>
      </c>
      <c r="E2129" t="s">
        <v>79</v>
      </c>
      <c r="F2129" t="s">
        <v>4873</v>
      </c>
      <c r="G2129">
        <v>0</v>
      </c>
      <c r="H2129">
        <v>0</v>
      </c>
      <c r="I2129">
        <v>0</v>
      </c>
      <c r="J2129">
        <v>0</v>
      </c>
      <c r="K2129">
        <v>0</v>
      </c>
      <c r="L2129">
        <v>0</v>
      </c>
      <c r="M2129">
        <v>0</v>
      </c>
      <c r="N2129">
        <v>9</v>
      </c>
      <c r="O2129">
        <v>9</v>
      </c>
      <c r="P2129">
        <v>0</v>
      </c>
      <c r="Q2129">
        <v>0</v>
      </c>
    </row>
    <row r="2130" spans="1:17" x14ac:dyDescent="0.2">
      <c r="A2130" t="s">
        <v>19153</v>
      </c>
      <c r="B2130" t="s">
        <v>84</v>
      </c>
      <c r="C2130" t="s">
        <v>226</v>
      </c>
      <c r="D2130" t="s">
        <v>17029</v>
      </c>
      <c r="E2130" t="s">
        <v>79</v>
      </c>
      <c r="F2130" t="s">
        <v>17019</v>
      </c>
      <c r="G2130">
        <v>10</v>
      </c>
      <c r="H2130">
        <v>0</v>
      </c>
      <c r="I2130">
        <v>0</v>
      </c>
      <c r="J2130">
        <v>0</v>
      </c>
      <c r="K2130">
        <v>0</v>
      </c>
      <c r="L2130">
        <v>0</v>
      </c>
      <c r="M2130">
        <v>0</v>
      </c>
      <c r="N2130">
        <v>0</v>
      </c>
      <c r="O2130">
        <v>0</v>
      </c>
      <c r="P2130">
        <v>0</v>
      </c>
      <c r="Q2130">
        <v>0</v>
      </c>
    </row>
    <row r="2131" spans="1:17" x14ac:dyDescent="0.2">
      <c r="A2131" t="s">
        <v>19154</v>
      </c>
      <c r="B2131" t="s">
        <v>84</v>
      </c>
      <c r="C2131" t="s">
        <v>226</v>
      </c>
      <c r="D2131" t="s">
        <v>17029</v>
      </c>
      <c r="E2131" t="s">
        <v>81</v>
      </c>
      <c r="F2131" t="s">
        <v>4875</v>
      </c>
      <c r="G2131">
        <v>0</v>
      </c>
      <c r="H2131">
        <v>13</v>
      </c>
      <c r="I2131">
        <v>1</v>
      </c>
      <c r="J2131">
        <v>10</v>
      </c>
      <c r="K2131">
        <v>1</v>
      </c>
      <c r="L2131">
        <v>1</v>
      </c>
      <c r="M2131">
        <v>0</v>
      </c>
      <c r="N2131">
        <v>0</v>
      </c>
      <c r="O2131">
        <v>0</v>
      </c>
      <c r="P2131">
        <v>0</v>
      </c>
      <c r="Q2131">
        <v>0</v>
      </c>
    </row>
    <row r="2132" spans="1:17" x14ac:dyDescent="0.2">
      <c r="A2132" t="s">
        <v>19155</v>
      </c>
      <c r="B2132" t="s">
        <v>84</v>
      </c>
      <c r="C2132" t="s">
        <v>226</v>
      </c>
      <c r="D2132" t="s">
        <v>17029</v>
      </c>
      <c r="E2132" t="s">
        <v>81</v>
      </c>
      <c r="F2132" t="s">
        <v>4877</v>
      </c>
      <c r="G2132">
        <v>0</v>
      </c>
      <c r="H2132">
        <v>13</v>
      </c>
      <c r="I2132">
        <v>1</v>
      </c>
      <c r="J2132">
        <v>8</v>
      </c>
      <c r="K2132">
        <v>2</v>
      </c>
      <c r="L2132">
        <v>2</v>
      </c>
      <c r="M2132">
        <v>0</v>
      </c>
      <c r="N2132">
        <v>0</v>
      </c>
      <c r="O2132">
        <v>0</v>
      </c>
      <c r="P2132">
        <v>0</v>
      </c>
      <c r="Q2132">
        <v>0</v>
      </c>
    </row>
    <row r="2133" spans="1:17" x14ac:dyDescent="0.2">
      <c r="A2133" t="s">
        <v>19156</v>
      </c>
      <c r="B2133" t="s">
        <v>84</v>
      </c>
      <c r="C2133" t="s">
        <v>226</v>
      </c>
      <c r="D2133" t="s">
        <v>17029</v>
      </c>
      <c r="E2133" t="s">
        <v>81</v>
      </c>
      <c r="F2133" t="s">
        <v>4879</v>
      </c>
      <c r="G2133">
        <v>0</v>
      </c>
      <c r="H2133">
        <v>0</v>
      </c>
      <c r="I2133">
        <v>0</v>
      </c>
      <c r="J2133">
        <v>0</v>
      </c>
      <c r="K2133">
        <v>0</v>
      </c>
      <c r="L2133">
        <v>0</v>
      </c>
      <c r="M2133">
        <v>13</v>
      </c>
      <c r="N2133">
        <v>0</v>
      </c>
      <c r="O2133">
        <v>0</v>
      </c>
      <c r="P2133">
        <v>0</v>
      </c>
      <c r="Q2133">
        <v>0</v>
      </c>
    </row>
    <row r="2134" spans="1:17" x14ac:dyDescent="0.2">
      <c r="A2134" t="s">
        <v>19157</v>
      </c>
      <c r="B2134" t="s">
        <v>84</v>
      </c>
      <c r="C2134" t="s">
        <v>226</v>
      </c>
      <c r="D2134" t="s">
        <v>17029</v>
      </c>
      <c r="E2134" t="s">
        <v>81</v>
      </c>
      <c r="F2134" t="s">
        <v>4881</v>
      </c>
      <c r="G2134">
        <v>0</v>
      </c>
      <c r="H2134">
        <v>13</v>
      </c>
      <c r="I2134">
        <v>1</v>
      </c>
      <c r="J2134">
        <v>8</v>
      </c>
      <c r="K2134">
        <v>2</v>
      </c>
      <c r="L2134">
        <v>2</v>
      </c>
      <c r="M2134">
        <v>0</v>
      </c>
      <c r="N2134">
        <v>0</v>
      </c>
      <c r="O2134">
        <v>0</v>
      </c>
      <c r="P2134">
        <v>0</v>
      </c>
      <c r="Q2134">
        <v>0</v>
      </c>
    </row>
    <row r="2135" spans="1:17" x14ac:dyDescent="0.2">
      <c r="A2135" t="s">
        <v>19158</v>
      </c>
      <c r="B2135" t="s">
        <v>84</v>
      </c>
      <c r="C2135" t="s">
        <v>226</v>
      </c>
      <c r="D2135" t="s">
        <v>17029</v>
      </c>
      <c r="E2135" t="s">
        <v>81</v>
      </c>
      <c r="F2135" t="s">
        <v>4883</v>
      </c>
      <c r="G2135">
        <v>0</v>
      </c>
      <c r="H2135">
        <v>13</v>
      </c>
      <c r="I2135">
        <v>1</v>
      </c>
      <c r="J2135">
        <v>9</v>
      </c>
      <c r="K2135">
        <v>1</v>
      </c>
      <c r="L2135">
        <v>2</v>
      </c>
      <c r="M2135">
        <v>0</v>
      </c>
      <c r="N2135">
        <v>0</v>
      </c>
      <c r="O2135">
        <v>0</v>
      </c>
      <c r="P2135">
        <v>0</v>
      </c>
      <c r="Q2135">
        <v>0</v>
      </c>
    </row>
    <row r="2136" spans="1:17" x14ac:dyDescent="0.2">
      <c r="A2136" t="s">
        <v>19159</v>
      </c>
      <c r="B2136" t="s">
        <v>84</v>
      </c>
      <c r="C2136" t="s">
        <v>226</v>
      </c>
      <c r="D2136" t="s">
        <v>17029</v>
      </c>
      <c r="E2136" t="s">
        <v>81</v>
      </c>
      <c r="F2136" t="s">
        <v>4885</v>
      </c>
      <c r="G2136">
        <v>0</v>
      </c>
      <c r="H2136">
        <v>0</v>
      </c>
      <c r="I2136">
        <v>0</v>
      </c>
      <c r="J2136">
        <v>0</v>
      </c>
      <c r="K2136">
        <v>0</v>
      </c>
      <c r="L2136">
        <v>0</v>
      </c>
      <c r="M2136">
        <v>13</v>
      </c>
      <c r="N2136">
        <v>0</v>
      </c>
      <c r="O2136">
        <v>0</v>
      </c>
      <c r="P2136">
        <v>0</v>
      </c>
      <c r="Q2136">
        <v>0</v>
      </c>
    </row>
    <row r="2137" spans="1:17" x14ac:dyDescent="0.2">
      <c r="A2137" t="s">
        <v>19160</v>
      </c>
      <c r="B2137" t="s">
        <v>84</v>
      </c>
      <c r="C2137" t="s">
        <v>226</v>
      </c>
      <c r="D2137" t="s">
        <v>17029</v>
      </c>
      <c r="E2137" t="s">
        <v>81</v>
      </c>
      <c r="F2137" t="s">
        <v>4887</v>
      </c>
      <c r="G2137">
        <v>0</v>
      </c>
      <c r="H2137">
        <v>13</v>
      </c>
      <c r="I2137">
        <v>1</v>
      </c>
      <c r="J2137">
        <v>9</v>
      </c>
      <c r="K2137">
        <v>2</v>
      </c>
      <c r="L2137">
        <v>1</v>
      </c>
      <c r="M2137">
        <v>0</v>
      </c>
      <c r="N2137">
        <v>0</v>
      </c>
      <c r="O2137">
        <v>0</v>
      </c>
      <c r="P2137">
        <v>0</v>
      </c>
      <c r="Q2137">
        <v>0</v>
      </c>
    </row>
    <row r="2138" spans="1:17" x14ac:dyDescent="0.2">
      <c r="A2138" t="s">
        <v>19161</v>
      </c>
      <c r="B2138" t="s">
        <v>84</v>
      </c>
      <c r="C2138" t="s">
        <v>226</v>
      </c>
      <c r="D2138" t="s">
        <v>17029</v>
      </c>
      <c r="E2138" t="s">
        <v>81</v>
      </c>
      <c r="F2138" t="s">
        <v>4889</v>
      </c>
      <c r="G2138">
        <v>0</v>
      </c>
      <c r="H2138">
        <v>0</v>
      </c>
      <c r="I2138">
        <v>0</v>
      </c>
      <c r="J2138">
        <v>0</v>
      </c>
      <c r="K2138">
        <v>0</v>
      </c>
      <c r="L2138">
        <v>0</v>
      </c>
      <c r="M2138">
        <v>13</v>
      </c>
      <c r="N2138">
        <v>0</v>
      </c>
      <c r="O2138">
        <v>0</v>
      </c>
      <c r="P2138">
        <v>0</v>
      </c>
      <c r="Q2138">
        <v>0</v>
      </c>
    </row>
    <row r="2139" spans="1:17" x14ac:dyDescent="0.2">
      <c r="A2139" t="s">
        <v>19162</v>
      </c>
      <c r="B2139" t="s">
        <v>84</v>
      </c>
      <c r="C2139" t="s">
        <v>226</v>
      </c>
      <c r="D2139" t="s">
        <v>17029</v>
      </c>
      <c r="E2139" t="s">
        <v>81</v>
      </c>
      <c r="F2139" t="s">
        <v>4871</v>
      </c>
      <c r="G2139">
        <v>0</v>
      </c>
      <c r="H2139">
        <v>0</v>
      </c>
      <c r="I2139">
        <v>0</v>
      </c>
      <c r="J2139">
        <v>0</v>
      </c>
      <c r="K2139">
        <v>0</v>
      </c>
      <c r="L2139">
        <v>0</v>
      </c>
      <c r="M2139">
        <v>0</v>
      </c>
      <c r="N2139">
        <v>12</v>
      </c>
      <c r="O2139">
        <v>10</v>
      </c>
      <c r="P2139">
        <v>2</v>
      </c>
      <c r="Q2139">
        <v>0</v>
      </c>
    </row>
    <row r="2140" spans="1:17" x14ac:dyDescent="0.2">
      <c r="A2140" t="s">
        <v>19163</v>
      </c>
      <c r="B2140" t="s">
        <v>84</v>
      </c>
      <c r="C2140" t="s">
        <v>226</v>
      </c>
      <c r="D2140" t="s">
        <v>17029</v>
      </c>
      <c r="E2140" t="s">
        <v>81</v>
      </c>
      <c r="F2140" t="s">
        <v>4873</v>
      </c>
      <c r="G2140">
        <v>0</v>
      </c>
      <c r="H2140">
        <v>0</v>
      </c>
      <c r="I2140">
        <v>0</v>
      </c>
      <c r="J2140">
        <v>0</v>
      </c>
      <c r="K2140">
        <v>0</v>
      </c>
      <c r="L2140">
        <v>0</v>
      </c>
      <c r="M2140">
        <v>0</v>
      </c>
      <c r="N2140">
        <v>9</v>
      </c>
      <c r="O2140">
        <v>8</v>
      </c>
      <c r="P2140">
        <v>1</v>
      </c>
      <c r="Q2140">
        <v>0</v>
      </c>
    </row>
    <row r="2141" spans="1:17" x14ac:dyDescent="0.2">
      <c r="A2141" t="s">
        <v>19164</v>
      </c>
      <c r="B2141" t="s">
        <v>84</v>
      </c>
      <c r="C2141" t="s">
        <v>226</v>
      </c>
      <c r="D2141" t="s">
        <v>17029</v>
      </c>
      <c r="E2141" t="s">
        <v>81</v>
      </c>
      <c r="F2141" t="s">
        <v>17019</v>
      </c>
      <c r="G2141">
        <v>13</v>
      </c>
      <c r="H2141">
        <v>0</v>
      </c>
      <c r="I2141">
        <v>0</v>
      </c>
      <c r="J2141">
        <v>0</v>
      </c>
      <c r="K2141">
        <v>0</v>
      </c>
      <c r="L2141">
        <v>0</v>
      </c>
      <c r="M2141">
        <v>0</v>
      </c>
      <c r="N2141">
        <v>0</v>
      </c>
      <c r="O2141">
        <v>0</v>
      </c>
      <c r="P2141">
        <v>0</v>
      </c>
      <c r="Q2141">
        <v>0</v>
      </c>
    </row>
    <row r="2142" spans="1:17" x14ac:dyDescent="0.2">
      <c r="A2142" t="s">
        <v>19165</v>
      </c>
      <c r="B2142" t="s">
        <v>84</v>
      </c>
      <c r="C2142" t="s">
        <v>226</v>
      </c>
      <c r="D2142" t="s">
        <v>17021</v>
      </c>
      <c r="E2142" t="s">
        <v>79</v>
      </c>
      <c r="F2142" t="s">
        <v>17022</v>
      </c>
      <c r="G2142">
        <v>0</v>
      </c>
      <c r="H2142">
        <v>0</v>
      </c>
      <c r="I2142">
        <v>0</v>
      </c>
      <c r="J2142">
        <v>0</v>
      </c>
      <c r="K2142">
        <v>0</v>
      </c>
      <c r="L2142">
        <v>0</v>
      </c>
      <c r="M2142">
        <v>0</v>
      </c>
      <c r="N2142">
        <v>1</v>
      </c>
      <c r="O2142">
        <v>1</v>
      </c>
      <c r="P2142">
        <v>0</v>
      </c>
      <c r="Q2142">
        <v>0</v>
      </c>
    </row>
    <row r="2143" spans="1:17" x14ac:dyDescent="0.2">
      <c r="A2143" t="s">
        <v>19166</v>
      </c>
      <c r="B2143" t="s">
        <v>84</v>
      </c>
      <c r="C2143" t="s">
        <v>226</v>
      </c>
      <c r="D2143" t="s">
        <v>17021</v>
      </c>
      <c r="E2143" t="s">
        <v>79</v>
      </c>
      <c r="F2143" t="s">
        <v>17019</v>
      </c>
      <c r="G2143">
        <v>1</v>
      </c>
      <c r="H2143">
        <v>0</v>
      </c>
      <c r="I2143">
        <v>0</v>
      </c>
      <c r="J2143">
        <v>0</v>
      </c>
      <c r="K2143">
        <v>0</v>
      </c>
      <c r="L2143">
        <v>0</v>
      </c>
      <c r="M2143">
        <v>0</v>
      </c>
      <c r="N2143">
        <v>0</v>
      </c>
      <c r="O2143">
        <v>0</v>
      </c>
      <c r="P2143">
        <v>0</v>
      </c>
      <c r="Q2143">
        <v>0</v>
      </c>
    </row>
    <row r="2144" spans="1:17" x14ac:dyDescent="0.2">
      <c r="A2144" t="s">
        <v>19167</v>
      </c>
      <c r="B2144" t="s">
        <v>84</v>
      </c>
      <c r="C2144" t="s">
        <v>226</v>
      </c>
      <c r="D2144" t="s">
        <v>17021</v>
      </c>
      <c r="E2144" t="s">
        <v>81</v>
      </c>
      <c r="F2144" t="s">
        <v>17022</v>
      </c>
      <c r="G2144">
        <v>0</v>
      </c>
      <c r="H2144">
        <v>0</v>
      </c>
      <c r="I2144">
        <v>0</v>
      </c>
      <c r="J2144">
        <v>0</v>
      </c>
      <c r="K2144">
        <v>0</v>
      </c>
      <c r="L2144">
        <v>0</v>
      </c>
      <c r="M2144">
        <v>0</v>
      </c>
      <c r="N2144">
        <v>1</v>
      </c>
      <c r="O2144">
        <v>1</v>
      </c>
      <c r="P2144">
        <v>0</v>
      </c>
      <c r="Q2144">
        <v>0</v>
      </c>
    </row>
    <row r="2145" spans="1:17" x14ac:dyDescent="0.2">
      <c r="A2145" t="s">
        <v>19168</v>
      </c>
      <c r="B2145" t="s">
        <v>84</v>
      </c>
      <c r="C2145" t="s">
        <v>226</v>
      </c>
      <c r="D2145" t="s">
        <v>17021</v>
      </c>
      <c r="E2145" t="s">
        <v>81</v>
      </c>
      <c r="F2145" t="s">
        <v>17019</v>
      </c>
      <c r="G2145">
        <v>1</v>
      </c>
      <c r="H2145">
        <v>0</v>
      </c>
      <c r="I2145">
        <v>0</v>
      </c>
      <c r="J2145">
        <v>0</v>
      </c>
      <c r="K2145">
        <v>0</v>
      </c>
      <c r="L2145">
        <v>0</v>
      </c>
      <c r="M2145">
        <v>0</v>
      </c>
      <c r="N2145">
        <v>0</v>
      </c>
      <c r="O2145">
        <v>0</v>
      </c>
      <c r="P2145">
        <v>0</v>
      </c>
      <c r="Q2145">
        <v>0</v>
      </c>
    </row>
    <row r="2146" spans="1:17" x14ac:dyDescent="0.2">
      <c r="A2146" t="s">
        <v>19169</v>
      </c>
      <c r="B2146" t="s">
        <v>84</v>
      </c>
      <c r="C2146" t="s">
        <v>226</v>
      </c>
      <c r="D2146" t="s">
        <v>17025</v>
      </c>
      <c r="E2146" t="s">
        <v>79</v>
      </c>
      <c r="F2146" t="s">
        <v>17019</v>
      </c>
      <c r="G2146">
        <v>2</v>
      </c>
      <c r="H2146">
        <v>0</v>
      </c>
      <c r="I2146">
        <v>0</v>
      </c>
      <c r="J2146">
        <v>0</v>
      </c>
      <c r="K2146">
        <v>0</v>
      </c>
      <c r="L2146">
        <v>0</v>
      </c>
      <c r="M2146">
        <v>0</v>
      </c>
      <c r="N2146">
        <v>0</v>
      </c>
      <c r="O2146">
        <v>0</v>
      </c>
      <c r="P2146">
        <v>0</v>
      </c>
      <c r="Q2146">
        <v>0</v>
      </c>
    </row>
    <row r="2147" spans="1:17" x14ac:dyDescent="0.2">
      <c r="A2147" t="s">
        <v>19170</v>
      </c>
      <c r="B2147" t="s">
        <v>84</v>
      </c>
      <c r="C2147" t="s">
        <v>226</v>
      </c>
      <c r="D2147" t="s">
        <v>17025</v>
      </c>
      <c r="E2147" t="s">
        <v>81</v>
      </c>
      <c r="F2147" t="s">
        <v>17019</v>
      </c>
      <c r="G2147">
        <v>1</v>
      </c>
      <c r="H2147">
        <v>0</v>
      </c>
      <c r="I2147">
        <v>0</v>
      </c>
      <c r="J2147">
        <v>0</v>
      </c>
      <c r="K2147">
        <v>0</v>
      </c>
      <c r="L2147">
        <v>0</v>
      </c>
      <c r="M2147">
        <v>0</v>
      </c>
      <c r="N2147">
        <v>0</v>
      </c>
      <c r="O2147">
        <v>0</v>
      </c>
      <c r="P2147">
        <v>0</v>
      </c>
      <c r="Q2147">
        <v>0</v>
      </c>
    </row>
    <row r="2148" spans="1:17" x14ac:dyDescent="0.2">
      <c r="A2148" t="s">
        <v>19171</v>
      </c>
      <c r="B2148" t="s">
        <v>84</v>
      </c>
      <c r="C2148" t="s">
        <v>227</v>
      </c>
      <c r="D2148" t="s">
        <v>17029</v>
      </c>
      <c r="E2148" t="s">
        <v>79</v>
      </c>
      <c r="F2148" t="s">
        <v>4875</v>
      </c>
      <c r="G2148">
        <v>0</v>
      </c>
      <c r="H2148">
        <v>7</v>
      </c>
      <c r="I2148">
        <v>2</v>
      </c>
      <c r="J2148">
        <v>5</v>
      </c>
      <c r="K2148">
        <v>0</v>
      </c>
      <c r="L2148">
        <v>0</v>
      </c>
      <c r="M2148">
        <v>0</v>
      </c>
      <c r="N2148">
        <v>0</v>
      </c>
      <c r="O2148">
        <v>0</v>
      </c>
      <c r="P2148">
        <v>0</v>
      </c>
      <c r="Q2148">
        <v>0</v>
      </c>
    </row>
    <row r="2149" spans="1:17" x14ac:dyDescent="0.2">
      <c r="A2149" t="s">
        <v>19172</v>
      </c>
      <c r="B2149" t="s">
        <v>84</v>
      </c>
      <c r="C2149" t="s">
        <v>227</v>
      </c>
      <c r="D2149" t="s">
        <v>17029</v>
      </c>
      <c r="E2149" t="s">
        <v>79</v>
      </c>
      <c r="F2149" t="s">
        <v>4877</v>
      </c>
      <c r="G2149">
        <v>0</v>
      </c>
      <c r="H2149">
        <v>7</v>
      </c>
      <c r="I2149">
        <v>2</v>
      </c>
      <c r="J2149">
        <v>5</v>
      </c>
      <c r="K2149">
        <v>0</v>
      </c>
      <c r="L2149">
        <v>0</v>
      </c>
      <c r="M2149">
        <v>0</v>
      </c>
      <c r="N2149">
        <v>0</v>
      </c>
      <c r="O2149">
        <v>0</v>
      </c>
      <c r="P2149">
        <v>0</v>
      </c>
      <c r="Q2149">
        <v>0</v>
      </c>
    </row>
    <row r="2150" spans="1:17" x14ac:dyDescent="0.2">
      <c r="A2150" t="s">
        <v>19173</v>
      </c>
      <c r="B2150" t="s">
        <v>84</v>
      </c>
      <c r="C2150" t="s">
        <v>227</v>
      </c>
      <c r="D2150" t="s">
        <v>17029</v>
      </c>
      <c r="E2150" t="s">
        <v>79</v>
      </c>
      <c r="F2150" t="s">
        <v>4879</v>
      </c>
      <c r="G2150">
        <v>0</v>
      </c>
      <c r="H2150">
        <v>0</v>
      </c>
      <c r="I2150">
        <v>0</v>
      </c>
      <c r="J2150">
        <v>0</v>
      </c>
      <c r="K2150">
        <v>0</v>
      </c>
      <c r="L2150">
        <v>0</v>
      </c>
      <c r="M2150">
        <v>7</v>
      </c>
      <c r="N2150">
        <v>0</v>
      </c>
      <c r="O2150">
        <v>0</v>
      </c>
      <c r="P2150">
        <v>0</v>
      </c>
      <c r="Q2150">
        <v>0</v>
      </c>
    </row>
    <row r="2151" spans="1:17" x14ac:dyDescent="0.2">
      <c r="A2151" t="s">
        <v>19174</v>
      </c>
      <c r="B2151" t="s">
        <v>84</v>
      </c>
      <c r="C2151" t="s">
        <v>227</v>
      </c>
      <c r="D2151" t="s">
        <v>17029</v>
      </c>
      <c r="E2151" t="s">
        <v>79</v>
      </c>
      <c r="F2151" t="s">
        <v>4881</v>
      </c>
      <c r="G2151">
        <v>0</v>
      </c>
      <c r="H2151">
        <v>7</v>
      </c>
      <c r="I2151">
        <v>2</v>
      </c>
      <c r="J2151">
        <v>5</v>
      </c>
      <c r="K2151">
        <v>0</v>
      </c>
      <c r="L2151">
        <v>0</v>
      </c>
      <c r="M2151">
        <v>0</v>
      </c>
      <c r="N2151">
        <v>0</v>
      </c>
      <c r="O2151">
        <v>0</v>
      </c>
      <c r="P2151">
        <v>0</v>
      </c>
      <c r="Q2151">
        <v>0</v>
      </c>
    </row>
    <row r="2152" spans="1:17" x14ac:dyDescent="0.2">
      <c r="A2152" t="s">
        <v>19175</v>
      </c>
      <c r="B2152" t="s">
        <v>84</v>
      </c>
      <c r="C2152" t="s">
        <v>227</v>
      </c>
      <c r="D2152" t="s">
        <v>17029</v>
      </c>
      <c r="E2152" t="s">
        <v>79</v>
      </c>
      <c r="F2152" t="s">
        <v>4883</v>
      </c>
      <c r="G2152">
        <v>0</v>
      </c>
      <c r="H2152">
        <v>7</v>
      </c>
      <c r="I2152">
        <v>2</v>
      </c>
      <c r="J2152">
        <v>5</v>
      </c>
      <c r="K2152">
        <v>0</v>
      </c>
      <c r="L2152">
        <v>0</v>
      </c>
      <c r="M2152">
        <v>0</v>
      </c>
      <c r="N2152">
        <v>0</v>
      </c>
      <c r="O2152">
        <v>0</v>
      </c>
      <c r="P2152">
        <v>0</v>
      </c>
      <c r="Q2152">
        <v>0</v>
      </c>
    </row>
    <row r="2153" spans="1:17" x14ac:dyDescent="0.2">
      <c r="A2153" t="s">
        <v>19176</v>
      </c>
      <c r="B2153" t="s">
        <v>84</v>
      </c>
      <c r="C2153" t="s">
        <v>227</v>
      </c>
      <c r="D2153" t="s">
        <v>17029</v>
      </c>
      <c r="E2153" t="s">
        <v>79</v>
      </c>
      <c r="F2153" t="s">
        <v>4885</v>
      </c>
      <c r="G2153">
        <v>0</v>
      </c>
      <c r="H2153">
        <v>0</v>
      </c>
      <c r="I2153">
        <v>0</v>
      </c>
      <c r="J2153">
        <v>0</v>
      </c>
      <c r="K2153">
        <v>0</v>
      </c>
      <c r="L2153">
        <v>0</v>
      </c>
      <c r="M2153">
        <v>7</v>
      </c>
      <c r="N2153">
        <v>0</v>
      </c>
      <c r="O2153">
        <v>0</v>
      </c>
      <c r="P2153">
        <v>0</v>
      </c>
      <c r="Q2153">
        <v>0</v>
      </c>
    </row>
    <row r="2154" spans="1:17" x14ac:dyDescent="0.2">
      <c r="A2154" t="s">
        <v>19177</v>
      </c>
      <c r="B2154" t="s">
        <v>84</v>
      </c>
      <c r="C2154" t="s">
        <v>227</v>
      </c>
      <c r="D2154" t="s">
        <v>17029</v>
      </c>
      <c r="E2154" t="s">
        <v>79</v>
      </c>
      <c r="F2154" t="s">
        <v>4887</v>
      </c>
      <c r="G2154">
        <v>0</v>
      </c>
      <c r="H2154">
        <v>7</v>
      </c>
      <c r="I2154">
        <v>2</v>
      </c>
      <c r="J2154">
        <v>5</v>
      </c>
      <c r="K2154">
        <v>0</v>
      </c>
      <c r="L2154">
        <v>0</v>
      </c>
      <c r="M2154">
        <v>0</v>
      </c>
      <c r="N2154">
        <v>0</v>
      </c>
      <c r="O2154">
        <v>0</v>
      </c>
      <c r="P2154">
        <v>0</v>
      </c>
      <c r="Q2154">
        <v>0</v>
      </c>
    </row>
    <row r="2155" spans="1:17" x14ac:dyDescent="0.2">
      <c r="A2155" t="s">
        <v>19178</v>
      </c>
      <c r="B2155" t="s">
        <v>84</v>
      </c>
      <c r="C2155" t="s">
        <v>227</v>
      </c>
      <c r="D2155" t="s">
        <v>17029</v>
      </c>
      <c r="E2155" t="s">
        <v>79</v>
      </c>
      <c r="F2155" t="s">
        <v>4889</v>
      </c>
      <c r="G2155">
        <v>0</v>
      </c>
      <c r="H2155">
        <v>0</v>
      </c>
      <c r="I2155">
        <v>0</v>
      </c>
      <c r="J2155">
        <v>0</v>
      </c>
      <c r="K2155">
        <v>0</v>
      </c>
      <c r="L2155">
        <v>0</v>
      </c>
      <c r="M2155">
        <v>7</v>
      </c>
      <c r="N2155">
        <v>0</v>
      </c>
      <c r="O2155">
        <v>0</v>
      </c>
      <c r="P2155">
        <v>0</v>
      </c>
      <c r="Q2155">
        <v>0</v>
      </c>
    </row>
    <row r="2156" spans="1:17" x14ac:dyDescent="0.2">
      <c r="A2156" t="s">
        <v>19179</v>
      </c>
      <c r="B2156" t="s">
        <v>84</v>
      </c>
      <c r="C2156" t="s">
        <v>227</v>
      </c>
      <c r="D2156" t="s">
        <v>17029</v>
      </c>
      <c r="E2156" t="s">
        <v>79</v>
      </c>
      <c r="F2156" t="s">
        <v>4871</v>
      </c>
      <c r="G2156">
        <v>0</v>
      </c>
      <c r="H2156">
        <v>0</v>
      </c>
      <c r="I2156">
        <v>0</v>
      </c>
      <c r="J2156">
        <v>0</v>
      </c>
      <c r="K2156">
        <v>0</v>
      </c>
      <c r="L2156">
        <v>0</v>
      </c>
      <c r="M2156">
        <v>0</v>
      </c>
      <c r="N2156">
        <v>7</v>
      </c>
      <c r="O2156">
        <v>7</v>
      </c>
      <c r="P2156">
        <v>0</v>
      </c>
      <c r="Q2156">
        <v>0</v>
      </c>
    </row>
    <row r="2157" spans="1:17" x14ac:dyDescent="0.2">
      <c r="A2157" t="s">
        <v>19180</v>
      </c>
      <c r="B2157" t="s">
        <v>84</v>
      </c>
      <c r="C2157" t="s">
        <v>227</v>
      </c>
      <c r="D2157" t="s">
        <v>17029</v>
      </c>
      <c r="E2157" t="s">
        <v>79</v>
      </c>
      <c r="F2157" t="s">
        <v>4873</v>
      </c>
      <c r="G2157">
        <v>0</v>
      </c>
      <c r="H2157">
        <v>0</v>
      </c>
      <c r="I2157">
        <v>0</v>
      </c>
      <c r="J2157">
        <v>0</v>
      </c>
      <c r="K2157">
        <v>0</v>
      </c>
      <c r="L2157">
        <v>0</v>
      </c>
      <c r="M2157">
        <v>0</v>
      </c>
      <c r="N2157">
        <v>7</v>
      </c>
      <c r="O2157">
        <v>7</v>
      </c>
      <c r="P2157">
        <v>0</v>
      </c>
      <c r="Q2157">
        <v>0</v>
      </c>
    </row>
    <row r="2158" spans="1:17" x14ac:dyDescent="0.2">
      <c r="A2158" t="s">
        <v>19181</v>
      </c>
      <c r="B2158" t="s">
        <v>84</v>
      </c>
      <c r="C2158" t="s">
        <v>227</v>
      </c>
      <c r="D2158" t="s">
        <v>17029</v>
      </c>
      <c r="E2158" t="s">
        <v>79</v>
      </c>
      <c r="F2158" t="s">
        <v>17019</v>
      </c>
      <c r="G2158">
        <v>7</v>
      </c>
      <c r="H2158">
        <v>0</v>
      </c>
      <c r="I2158">
        <v>0</v>
      </c>
      <c r="J2158">
        <v>0</v>
      </c>
      <c r="K2158">
        <v>0</v>
      </c>
      <c r="L2158">
        <v>0</v>
      </c>
      <c r="M2158">
        <v>0</v>
      </c>
      <c r="N2158">
        <v>0</v>
      </c>
      <c r="O2158">
        <v>0</v>
      </c>
      <c r="P2158">
        <v>0</v>
      </c>
      <c r="Q2158">
        <v>0</v>
      </c>
    </row>
    <row r="2159" spans="1:17" x14ac:dyDescent="0.2">
      <c r="A2159" t="s">
        <v>19182</v>
      </c>
      <c r="B2159" t="s">
        <v>84</v>
      </c>
      <c r="C2159" t="s">
        <v>227</v>
      </c>
      <c r="D2159" t="s">
        <v>17029</v>
      </c>
      <c r="E2159" t="s">
        <v>81</v>
      </c>
      <c r="F2159" t="s">
        <v>4875</v>
      </c>
      <c r="G2159">
        <v>0</v>
      </c>
      <c r="H2159">
        <v>17</v>
      </c>
      <c r="I2159">
        <v>2</v>
      </c>
      <c r="J2159">
        <v>13</v>
      </c>
      <c r="K2159">
        <v>0</v>
      </c>
      <c r="L2159">
        <v>2</v>
      </c>
      <c r="M2159">
        <v>0</v>
      </c>
      <c r="N2159">
        <v>0</v>
      </c>
      <c r="O2159">
        <v>0</v>
      </c>
      <c r="P2159">
        <v>0</v>
      </c>
      <c r="Q2159">
        <v>0</v>
      </c>
    </row>
    <row r="2160" spans="1:17" x14ac:dyDescent="0.2">
      <c r="A2160" t="s">
        <v>19183</v>
      </c>
      <c r="B2160" t="s">
        <v>84</v>
      </c>
      <c r="C2160" t="s">
        <v>227</v>
      </c>
      <c r="D2160" t="s">
        <v>17029</v>
      </c>
      <c r="E2160" t="s">
        <v>81</v>
      </c>
      <c r="F2160" t="s">
        <v>4877</v>
      </c>
      <c r="G2160">
        <v>0</v>
      </c>
      <c r="H2160">
        <v>17</v>
      </c>
      <c r="I2160">
        <v>2</v>
      </c>
      <c r="J2160">
        <v>12</v>
      </c>
      <c r="K2160">
        <v>1</v>
      </c>
      <c r="L2160">
        <v>2</v>
      </c>
      <c r="M2160">
        <v>0</v>
      </c>
      <c r="N2160">
        <v>0</v>
      </c>
      <c r="O2160">
        <v>0</v>
      </c>
      <c r="P2160">
        <v>0</v>
      </c>
      <c r="Q2160">
        <v>0</v>
      </c>
    </row>
    <row r="2161" spans="1:17" x14ac:dyDescent="0.2">
      <c r="A2161" t="s">
        <v>19184</v>
      </c>
      <c r="B2161" t="s">
        <v>84</v>
      </c>
      <c r="C2161" t="s">
        <v>227</v>
      </c>
      <c r="D2161" t="s">
        <v>17029</v>
      </c>
      <c r="E2161" t="s">
        <v>81</v>
      </c>
      <c r="F2161" t="s">
        <v>4879</v>
      </c>
      <c r="G2161">
        <v>0</v>
      </c>
      <c r="H2161">
        <v>0</v>
      </c>
      <c r="I2161">
        <v>0</v>
      </c>
      <c r="J2161">
        <v>0</v>
      </c>
      <c r="K2161">
        <v>0</v>
      </c>
      <c r="L2161">
        <v>0</v>
      </c>
      <c r="M2161">
        <v>17</v>
      </c>
      <c r="N2161">
        <v>0</v>
      </c>
      <c r="O2161">
        <v>0</v>
      </c>
      <c r="P2161">
        <v>0</v>
      </c>
      <c r="Q2161">
        <v>0</v>
      </c>
    </row>
    <row r="2162" spans="1:17" x14ac:dyDescent="0.2">
      <c r="A2162" t="s">
        <v>19185</v>
      </c>
      <c r="B2162" t="s">
        <v>84</v>
      </c>
      <c r="C2162" t="s">
        <v>227</v>
      </c>
      <c r="D2162" t="s">
        <v>17029</v>
      </c>
      <c r="E2162" t="s">
        <v>81</v>
      </c>
      <c r="F2162" t="s">
        <v>4881</v>
      </c>
      <c r="G2162">
        <v>0</v>
      </c>
      <c r="H2162">
        <v>17</v>
      </c>
      <c r="I2162">
        <v>2</v>
      </c>
      <c r="J2162">
        <v>12</v>
      </c>
      <c r="K2162">
        <v>1</v>
      </c>
      <c r="L2162">
        <v>2</v>
      </c>
      <c r="M2162">
        <v>0</v>
      </c>
      <c r="N2162">
        <v>0</v>
      </c>
      <c r="O2162">
        <v>0</v>
      </c>
      <c r="P2162">
        <v>0</v>
      </c>
      <c r="Q2162">
        <v>0</v>
      </c>
    </row>
    <row r="2163" spans="1:17" x14ac:dyDescent="0.2">
      <c r="A2163" t="s">
        <v>19186</v>
      </c>
      <c r="B2163" t="s">
        <v>84</v>
      </c>
      <c r="C2163" t="s">
        <v>227</v>
      </c>
      <c r="D2163" t="s">
        <v>17029</v>
      </c>
      <c r="E2163" t="s">
        <v>81</v>
      </c>
      <c r="F2163" t="s">
        <v>4883</v>
      </c>
      <c r="G2163">
        <v>0</v>
      </c>
      <c r="H2163">
        <v>17</v>
      </c>
      <c r="I2163">
        <v>2</v>
      </c>
      <c r="J2163">
        <v>13</v>
      </c>
      <c r="K2163">
        <v>0</v>
      </c>
      <c r="L2163">
        <v>2</v>
      </c>
      <c r="M2163">
        <v>0</v>
      </c>
      <c r="N2163">
        <v>0</v>
      </c>
      <c r="O2163">
        <v>0</v>
      </c>
      <c r="P2163">
        <v>0</v>
      </c>
      <c r="Q2163">
        <v>0</v>
      </c>
    </row>
    <row r="2164" spans="1:17" x14ac:dyDescent="0.2">
      <c r="A2164" t="s">
        <v>19187</v>
      </c>
      <c r="B2164" t="s">
        <v>84</v>
      </c>
      <c r="C2164" t="s">
        <v>227</v>
      </c>
      <c r="D2164" t="s">
        <v>17029</v>
      </c>
      <c r="E2164" t="s">
        <v>81</v>
      </c>
      <c r="F2164" t="s">
        <v>4885</v>
      </c>
      <c r="G2164">
        <v>0</v>
      </c>
      <c r="H2164">
        <v>0</v>
      </c>
      <c r="I2164">
        <v>0</v>
      </c>
      <c r="J2164">
        <v>0</v>
      </c>
      <c r="K2164">
        <v>0</v>
      </c>
      <c r="L2164">
        <v>0</v>
      </c>
      <c r="M2164">
        <v>17</v>
      </c>
      <c r="N2164">
        <v>0</v>
      </c>
      <c r="O2164">
        <v>0</v>
      </c>
      <c r="P2164">
        <v>0</v>
      </c>
      <c r="Q2164">
        <v>0</v>
      </c>
    </row>
    <row r="2165" spans="1:17" x14ac:dyDescent="0.2">
      <c r="A2165" t="s">
        <v>19188</v>
      </c>
      <c r="B2165" t="s">
        <v>84</v>
      </c>
      <c r="C2165" t="s">
        <v>227</v>
      </c>
      <c r="D2165" t="s">
        <v>17029</v>
      </c>
      <c r="E2165" t="s">
        <v>81</v>
      </c>
      <c r="F2165" t="s">
        <v>4887</v>
      </c>
      <c r="G2165">
        <v>0</v>
      </c>
      <c r="H2165">
        <v>17</v>
      </c>
      <c r="I2165">
        <v>2</v>
      </c>
      <c r="J2165">
        <v>13</v>
      </c>
      <c r="K2165">
        <v>0</v>
      </c>
      <c r="L2165">
        <v>2</v>
      </c>
      <c r="M2165">
        <v>0</v>
      </c>
      <c r="N2165">
        <v>0</v>
      </c>
      <c r="O2165">
        <v>0</v>
      </c>
      <c r="P2165">
        <v>0</v>
      </c>
      <c r="Q2165">
        <v>0</v>
      </c>
    </row>
    <row r="2166" spans="1:17" x14ac:dyDescent="0.2">
      <c r="A2166" t="s">
        <v>19189</v>
      </c>
      <c r="B2166" t="s">
        <v>84</v>
      </c>
      <c r="C2166" t="s">
        <v>227</v>
      </c>
      <c r="D2166" t="s">
        <v>17029</v>
      </c>
      <c r="E2166" t="s">
        <v>81</v>
      </c>
      <c r="F2166" t="s">
        <v>4889</v>
      </c>
      <c r="G2166">
        <v>0</v>
      </c>
      <c r="H2166">
        <v>0</v>
      </c>
      <c r="I2166">
        <v>0</v>
      </c>
      <c r="J2166">
        <v>0</v>
      </c>
      <c r="K2166">
        <v>0</v>
      </c>
      <c r="L2166">
        <v>0</v>
      </c>
      <c r="M2166">
        <v>17</v>
      </c>
      <c r="N2166">
        <v>0</v>
      </c>
      <c r="O2166">
        <v>0</v>
      </c>
      <c r="P2166">
        <v>0</v>
      </c>
      <c r="Q2166">
        <v>0</v>
      </c>
    </row>
    <row r="2167" spans="1:17" x14ac:dyDescent="0.2">
      <c r="A2167" t="s">
        <v>19190</v>
      </c>
      <c r="B2167" t="s">
        <v>84</v>
      </c>
      <c r="C2167" t="s">
        <v>227</v>
      </c>
      <c r="D2167" t="s">
        <v>17029</v>
      </c>
      <c r="E2167" t="s">
        <v>81</v>
      </c>
      <c r="F2167" t="s">
        <v>4871</v>
      </c>
      <c r="G2167">
        <v>0</v>
      </c>
      <c r="H2167">
        <v>0</v>
      </c>
      <c r="I2167">
        <v>0</v>
      </c>
      <c r="J2167">
        <v>0</v>
      </c>
      <c r="K2167">
        <v>0</v>
      </c>
      <c r="L2167">
        <v>0</v>
      </c>
      <c r="M2167">
        <v>0</v>
      </c>
      <c r="N2167">
        <v>15</v>
      </c>
      <c r="O2167">
        <v>13</v>
      </c>
      <c r="P2167">
        <v>0</v>
      </c>
      <c r="Q2167">
        <v>2</v>
      </c>
    </row>
    <row r="2168" spans="1:17" x14ac:dyDescent="0.2">
      <c r="A2168" t="s">
        <v>19191</v>
      </c>
      <c r="B2168" t="s">
        <v>84</v>
      </c>
      <c r="C2168" t="s">
        <v>227</v>
      </c>
      <c r="D2168" t="s">
        <v>17029</v>
      </c>
      <c r="E2168" t="s">
        <v>81</v>
      </c>
      <c r="F2168" t="s">
        <v>4873</v>
      </c>
      <c r="G2168">
        <v>0</v>
      </c>
      <c r="H2168">
        <v>0</v>
      </c>
      <c r="I2168">
        <v>0</v>
      </c>
      <c r="J2168">
        <v>0</v>
      </c>
      <c r="K2168">
        <v>0</v>
      </c>
      <c r="L2168">
        <v>0</v>
      </c>
      <c r="M2168">
        <v>0</v>
      </c>
      <c r="N2168">
        <v>15</v>
      </c>
      <c r="O2168">
        <v>13</v>
      </c>
      <c r="P2168">
        <v>0</v>
      </c>
      <c r="Q2168">
        <v>2</v>
      </c>
    </row>
    <row r="2169" spans="1:17" x14ac:dyDescent="0.2">
      <c r="A2169" t="s">
        <v>19192</v>
      </c>
      <c r="B2169" t="s">
        <v>84</v>
      </c>
      <c r="C2169" t="s">
        <v>227</v>
      </c>
      <c r="D2169" t="s">
        <v>17029</v>
      </c>
      <c r="E2169" t="s">
        <v>81</v>
      </c>
      <c r="F2169" t="s">
        <v>17019</v>
      </c>
      <c r="G2169">
        <v>17</v>
      </c>
      <c r="H2169">
        <v>0</v>
      </c>
      <c r="I2169">
        <v>0</v>
      </c>
      <c r="J2169">
        <v>0</v>
      </c>
      <c r="K2169">
        <v>0</v>
      </c>
      <c r="L2169">
        <v>0</v>
      </c>
      <c r="M2169">
        <v>0</v>
      </c>
      <c r="N2169">
        <v>0</v>
      </c>
      <c r="O2169">
        <v>0</v>
      </c>
      <c r="P2169">
        <v>0</v>
      </c>
      <c r="Q2169">
        <v>0</v>
      </c>
    </row>
    <row r="2170" spans="1:17" x14ac:dyDescent="0.2">
      <c r="A2170" t="s">
        <v>19193</v>
      </c>
      <c r="B2170" t="s">
        <v>84</v>
      </c>
      <c r="C2170" t="s">
        <v>227</v>
      </c>
      <c r="D2170" t="s">
        <v>17021</v>
      </c>
      <c r="E2170" t="s">
        <v>79</v>
      </c>
      <c r="F2170" t="s">
        <v>17022</v>
      </c>
      <c r="G2170">
        <v>0</v>
      </c>
      <c r="H2170">
        <v>0</v>
      </c>
      <c r="I2170">
        <v>0</v>
      </c>
      <c r="J2170">
        <v>0</v>
      </c>
      <c r="K2170">
        <v>0</v>
      </c>
      <c r="L2170">
        <v>0</v>
      </c>
      <c r="M2170">
        <v>0</v>
      </c>
      <c r="N2170">
        <v>1</v>
      </c>
      <c r="O2170">
        <v>1</v>
      </c>
      <c r="P2170">
        <v>0</v>
      </c>
      <c r="Q2170">
        <v>0</v>
      </c>
    </row>
    <row r="2171" spans="1:17" x14ac:dyDescent="0.2">
      <c r="A2171" t="s">
        <v>19194</v>
      </c>
      <c r="B2171" t="s">
        <v>84</v>
      </c>
      <c r="C2171" t="s">
        <v>227</v>
      </c>
      <c r="D2171" t="s">
        <v>17021</v>
      </c>
      <c r="E2171" t="s">
        <v>79</v>
      </c>
      <c r="F2171" t="s">
        <v>17019</v>
      </c>
      <c r="G2171">
        <v>1</v>
      </c>
      <c r="H2171">
        <v>0</v>
      </c>
      <c r="I2171">
        <v>0</v>
      </c>
      <c r="J2171">
        <v>0</v>
      </c>
      <c r="K2171">
        <v>0</v>
      </c>
      <c r="L2171">
        <v>0</v>
      </c>
      <c r="M2171">
        <v>0</v>
      </c>
      <c r="N2171">
        <v>0</v>
      </c>
      <c r="O2171">
        <v>0</v>
      </c>
      <c r="P2171">
        <v>0</v>
      </c>
      <c r="Q2171">
        <v>0</v>
      </c>
    </row>
    <row r="2172" spans="1:17" x14ac:dyDescent="0.2">
      <c r="A2172" t="s">
        <v>19195</v>
      </c>
      <c r="B2172" t="s">
        <v>84</v>
      </c>
      <c r="C2172" t="s">
        <v>227</v>
      </c>
      <c r="D2172" t="s">
        <v>17025</v>
      </c>
      <c r="E2172" t="s">
        <v>79</v>
      </c>
      <c r="F2172" t="s">
        <v>17019</v>
      </c>
      <c r="G2172">
        <v>2</v>
      </c>
      <c r="H2172">
        <v>0</v>
      </c>
      <c r="I2172">
        <v>0</v>
      </c>
      <c r="J2172">
        <v>0</v>
      </c>
      <c r="K2172">
        <v>0</v>
      </c>
      <c r="L2172">
        <v>0</v>
      </c>
      <c r="M2172">
        <v>0</v>
      </c>
      <c r="N2172">
        <v>0</v>
      </c>
      <c r="O2172">
        <v>0</v>
      </c>
      <c r="P2172">
        <v>0</v>
      </c>
      <c r="Q2172">
        <v>0</v>
      </c>
    </row>
    <row r="2173" spans="1:17" x14ac:dyDescent="0.2">
      <c r="A2173" t="s">
        <v>19196</v>
      </c>
      <c r="B2173" t="s">
        <v>84</v>
      </c>
      <c r="C2173" t="s">
        <v>228</v>
      </c>
      <c r="D2173" t="s">
        <v>17029</v>
      </c>
      <c r="E2173" t="s">
        <v>79</v>
      </c>
      <c r="F2173" t="s">
        <v>4875</v>
      </c>
      <c r="G2173">
        <v>0</v>
      </c>
      <c r="H2173">
        <v>50</v>
      </c>
      <c r="I2173">
        <v>7</v>
      </c>
      <c r="J2173">
        <v>32</v>
      </c>
      <c r="K2173">
        <v>9</v>
      </c>
      <c r="L2173">
        <v>2</v>
      </c>
      <c r="M2173">
        <v>0</v>
      </c>
      <c r="N2173">
        <v>0</v>
      </c>
      <c r="O2173">
        <v>0</v>
      </c>
      <c r="P2173">
        <v>0</v>
      </c>
      <c r="Q2173">
        <v>0</v>
      </c>
    </row>
    <row r="2174" spans="1:17" x14ac:dyDescent="0.2">
      <c r="A2174" t="s">
        <v>19197</v>
      </c>
      <c r="B2174" t="s">
        <v>84</v>
      </c>
      <c r="C2174" t="s">
        <v>228</v>
      </c>
      <c r="D2174" t="s">
        <v>17029</v>
      </c>
      <c r="E2174" t="s">
        <v>79</v>
      </c>
      <c r="F2174" t="s">
        <v>4877</v>
      </c>
      <c r="G2174">
        <v>0</v>
      </c>
      <c r="H2174">
        <v>50</v>
      </c>
      <c r="I2174">
        <v>7</v>
      </c>
      <c r="J2174">
        <v>32</v>
      </c>
      <c r="K2174">
        <v>9</v>
      </c>
      <c r="L2174">
        <v>2</v>
      </c>
      <c r="M2174">
        <v>0</v>
      </c>
      <c r="N2174">
        <v>0</v>
      </c>
      <c r="O2174">
        <v>0</v>
      </c>
      <c r="P2174">
        <v>0</v>
      </c>
      <c r="Q2174">
        <v>0</v>
      </c>
    </row>
    <row r="2175" spans="1:17" x14ac:dyDescent="0.2">
      <c r="A2175" t="s">
        <v>19198</v>
      </c>
      <c r="B2175" t="s">
        <v>84</v>
      </c>
      <c r="C2175" t="s">
        <v>228</v>
      </c>
      <c r="D2175" t="s">
        <v>17029</v>
      </c>
      <c r="E2175" t="s">
        <v>79</v>
      </c>
      <c r="F2175" t="s">
        <v>4879</v>
      </c>
      <c r="G2175">
        <v>0</v>
      </c>
      <c r="H2175">
        <v>0</v>
      </c>
      <c r="I2175">
        <v>0</v>
      </c>
      <c r="J2175">
        <v>0</v>
      </c>
      <c r="K2175">
        <v>0</v>
      </c>
      <c r="L2175">
        <v>0</v>
      </c>
      <c r="M2175">
        <v>50</v>
      </c>
      <c r="N2175">
        <v>0</v>
      </c>
      <c r="O2175">
        <v>0</v>
      </c>
      <c r="P2175">
        <v>0</v>
      </c>
      <c r="Q2175">
        <v>0</v>
      </c>
    </row>
    <row r="2176" spans="1:17" x14ac:dyDescent="0.2">
      <c r="A2176" t="s">
        <v>19199</v>
      </c>
      <c r="B2176" t="s">
        <v>84</v>
      </c>
      <c r="C2176" t="s">
        <v>228</v>
      </c>
      <c r="D2176" t="s">
        <v>17029</v>
      </c>
      <c r="E2176" t="s">
        <v>79</v>
      </c>
      <c r="F2176" t="s">
        <v>4881</v>
      </c>
      <c r="G2176">
        <v>0</v>
      </c>
      <c r="H2176">
        <v>50</v>
      </c>
      <c r="I2176">
        <v>7</v>
      </c>
      <c r="J2176">
        <v>32</v>
      </c>
      <c r="K2176">
        <v>9</v>
      </c>
      <c r="L2176">
        <v>2</v>
      </c>
      <c r="M2176">
        <v>0</v>
      </c>
      <c r="N2176">
        <v>0</v>
      </c>
      <c r="O2176">
        <v>0</v>
      </c>
      <c r="P2176">
        <v>0</v>
      </c>
      <c r="Q2176">
        <v>0</v>
      </c>
    </row>
    <row r="2177" spans="1:17" x14ac:dyDescent="0.2">
      <c r="A2177" t="s">
        <v>19200</v>
      </c>
      <c r="B2177" t="s">
        <v>84</v>
      </c>
      <c r="C2177" t="s">
        <v>228</v>
      </c>
      <c r="D2177" t="s">
        <v>17029</v>
      </c>
      <c r="E2177" t="s">
        <v>79</v>
      </c>
      <c r="F2177" t="s">
        <v>4883</v>
      </c>
      <c r="G2177">
        <v>0</v>
      </c>
      <c r="H2177">
        <v>50</v>
      </c>
      <c r="I2177">
        <v>7</v>
      </c>
      <c r="J2177">
        <v>32</v>
      </c>
      <c r="K2177">
        <v>9</v>
      </c>
      <c r="L2177">
        <v>2</v>
      </c>
      <c r="M2177">
        <v>0</v>
      </c>
      <c r="N2177">
        <v>0</v>
      </c>
      <c r="O2177">
        <v>0</v>
      </c>
      <c r="P2177">
        <v>0</v>
      </c>
      <c r="Q2177">
        <v>0</v>
      </c>
    </row>
    <row r="2178" spans="1:17" x14ac:dyDescent="0.2">
      <c r="A2178" t="s">
        <v>19201</v>
      </c>
      <c r="B2178" t="s">
        <v>84</v>
      </c>
      <c r="C2178" t="s">
        <v>228</v>
      </c>
      <c r="D2178" t="s">
        <v>17029</v>
      </c>
      <c r="E2178" t="s">
        <v>79</v>
      </c>
      <c r="F2178" t="s">
        <v>4885</v>
      </c>
      <c r="G2178">
        <v>0</v>
      </c>
      <c r="H2178">
        <v>0</v>
      </c>
      <c r="I2178">
        <v>0</v>
      </c>
      <c r="J2178">
        <v>0</v>
      </c>
      <c r="K2178">
        <v>0</v>
      </c>
      <c r="L2178">
        <v>0</v>
      </c>
      <c r="M2178">
        <v>50</v>
      </c>
      <c r="N2178">
        <v>0</v>
      </c>
      <c r="O2178">
        <v>0</v>
      </c>
      <c r="P2178">
        <v>0</v>
      </c>
      <c r="Q2178">
        <v>0</v>
      </c>
    </row>
    <row r="2179" spans="1:17" x14ac:dyDescent="0.2">
      <c r="A2179" t="s">
        <v>19202</v>
      </c>
      <c r="B2179" t="s">
        <v>84</v>
      </c>
      <c r="C2179" t="s">
        <v>228</v>
      </c>
      <c r="D2179" t="s">
        <v>17029</v>
      </c>
      <c r="E2179" t="s">
        <v>79</v>
      </c>
      <c r="F2179" t="s">
        <v>4887</v>
      </c>
      <c r="G2179">
        <v>0</v>
      </c>
      <c r="H2179">
        <v>50</v>
      </c>
      <c r="I2179">
        <v>7</v>
      </c>
      <c r="J2179">
        <v>32</v>
      </c>
      <c r="K2179">
        <v>9</v>
      </c>
      <c r="L2179">
        <v>2</v>
      </c>
      <c r="M2179">
        <v>0</v>
      </c>
      <c r="N2179">
        <v>0</v>
      </c>
      <c r="O2179">
        <v>0</v>
      </c>
      <c r="P2179">
        <v>0</v>
      </c>
      <c r="Q2179">
        <v>0</v>
      </c>
    </row>
    <row r="2180" spans="1:17" x14ac:dyDescent="0.2">
      <c r="A2180" t="s">
        <v>19203</v>
      </c>
      <c r="B2180" t="s">
        <v>84</v>
      </c>
      <c r="C2180" t="s">
        <v>228</v>
      </c>
      <c r="D2180" t="s">
        <v>17029</v>
      </c>
      <c r="E2180" t="s">
        <v>79</v>
      </c>
      <c r="F2180" t="s">
        <v>4889</v>
      </c>
      <c r="G2180">
        <v>0</v>
      </c>
      <c r="H2180">
        <v>0</v>
      </c>
      <c r="I2180">
        <v>0</v>
      </c>
      <c r="J2180">
        <v>0</v>
      </c>
      <c r="K2180">
        <v>0</v>
      </c>
      <c r="L2180">
        <v>0</v>
      </c>
      <c r="M2180">
        <v>50</v>
      </c>
      <c r="N2180">
        <v>0</v>
      </c>
      <c r="O2180">
        <v>0</v>
      </c>
      <c r="P2180">
        <v>0</v>
      </c>
      <c r="Q2180">
        <v>0</v>
      </c>
    </row>
    <row r="2181" spans="1:17" x14ac:dyDescent="0.2">
      <c r="A2181" t="s">
        <v>19204</v>
      </c>
      <c r="B2181" t="s">
        <v>84</v>
      </c>
      <c r="C2181" t="s">
        <v>228</v>
      </c>
      <c r="D2181" t="s">
        <v>17029</v>
      </c>
      <c r="E2181" t="s">
        <v>79</v>
      </c>
      <c r="F2181" t="s">
        <v>4871</v>
      </c>
      <c r="G2181">
        <v>0</v>
      </c>
      <c r="H2181">
        <v>0</v>
      </c>
      <c r="I2181">
        <v>0</v>
      </c>
      <c r="J2181">
        <v>0</v>
      </c>
      <c r="K2181">
        <v>0</v>
      </c>
      <c r="L2181">
        <v>0</v>
      </c>
      <c r="M2181">
        <v>0</v>
      </c>
      <c r="N2181">
        <v>42</v>
      </c>
      <c r="O2181">
        <v>41</v>
      </c>
      <c r="P2181">
        <v>1</v>
      </c>
      <c r="Q2181">
        <v>0</v>
      </c>
    </row>
    <row r="2182" spans="1:17" x14ac:dyDescent="0.2">
      <c r="A2182" t="s">
        <v>19205</v>
      </c>
      <c r="B2182" t="s">
        <v>84</v>
      </c>
      <c r="C2182" t="s">
        <v>228</v>
      </c>
      <c r="D2182" t="s">
        <v>17029</v>
      </c>
      <c r="E2182" t="s">
        <v>79</v>
      </c>
      <c r="F2182" t="s">
        <v>4873</v>
      </c>
      <c r="G2182">
        <v>0</v>
      </c>
      <c r="H2182">
        <v>0</v>
      </c>
      <c r="I2182">
        <v>0</v>
      </c>
      <c r="J2182">
        <v>0</v>
      </c>
      <c r="K2182">
        <v>0</v>
      </c>
      <c r="L2182">
        <v>0</v>
      </c>
      <c r="M2182">
        <v>0</v>
      </c>
      <c r="N2182">
        <v>37</v>
      </c>
      <c r="O2182">
        <v>36</v>
      </c>
      <c r="P2182">
        <v>1</v>
      </c>
      <c r="Q2182">
        <v>0</v>
      </c>
    </row>
    <row r="2183" spans="1:17" x14ac:dyDescent="0.2">
      <c r="A2183" t="s">
        <v>19206</v>
      </c>
      <c r="B2183" t="s">
        <v>84</v>
      </c>
      <c r="C2183" t="s">
        <v>228</v>
      </c>
      <c r="D2183" t="s">
        <v>17029</v>
      </c>
      <c r="E2183" t="s">
        <v>79</v>
      </c>
      <c r="F2183" t="s">
        <v>17019</v>
      </c>
      <c r="G2183">
        <v>50</v>
      </c>
      <c r="H2183">
        <v>0</v>
      </c>
      <c r="I2183">
        <v>0</v>
      </c>
      <c r="J2183">
        <v>0</v>
      </c>
      <c r="K2183">
        <v>0</v>
      </c>
      <c r="L2183">
        <v>0</v>
      </c>
      <c r="M2183">
        <v>0</v>
      </c>
      <c r="N2183">
        <v>0</v>
      </c>
      <c r="O2183">
        <v>0</v>
      </c>
      <c r="P2183">
        <v>0</v>
      </c>
      <c r="Q2183">
        <v>0</v>
      </c>
    </row>
    <row r="2184" spans="1:17" x14ac:dyDescent="0.2">
      <c r="A2184" t="s">
        <v>19207</v>
      </c>
      <c r="B2184" t="s">
        <v>84</v>
      </c>
      <c r="C2184" t="s">
        <v>228</v>
      </c>
      <c r="D2184" t="s">
        <v>17029</v>
      </c>
      <c r="E2184" t="s">
        <v>81</v>
      </c>
      <c r="F2184" t="s">
        <v>4875</v>
      </c>
      <c r="G2184">
        <v>0</v>
      </c>
      <c r="H2184">
        <v>78</v>
      </c>
      <c r="I2184">
        <v>15</v>
      </c>
      <c r="J2184">
        <v>50</v>
      </c>
      <c r="K2184">
        <v>4</v>
      </c>
      <c r="L2184">
        <v>9</v>
      </c>
      <c r="M2184">
        <v>0</v>
      </c>
      <c r="N2184">
        <v>0</v>
      </c>
      <c r="O2184">
        <v>0</v>
      </c>
      <c r="P2184">
        <v>0</v>
      </c>
      <c r="Q2184">
        <v>0</v>
      </c>
    </row>
    <row r="2185" spans="1:17" x14ac:dyDescent="0.2">
      <c r="A2185" t="s">
        <v>19208</v>
      </c>
      <c r="B2185" t="s">
        <v>84</v>
      </c>
      <c r="C2185" t="s">
        <v>228</v>
      </c>
      <c r="D2185" t="s">
        <v>17029</v>
      </c>
      <c r="E2185" t="s">
        <v>81</v>
      </c>
      <c r="F2185" t="s">
        <v>4877</v>
      </c>
      <c r="G2185">
        <v>0</v>
      </c>
      <c r="H2185">
        <v>78</v>
      </c>
      <c r="I2185">
        <v>10</v>
      </c>
      <c r="J2185">
        <v>48</v>
      </c>
      <c r="K2185">
        <v>6</v>
      </c>
      <c r="L2185">
        <v>14</v>
      </c>
      <c r="M2185">
        <v>0</v>
      </c>
      <c r="N2185">
        <v>0</v>
      </c>
      <c r="O2185">
        <v>0</v>
      </c>
      <c r="P2185">
        <v>0</v>
      </c>
      <c r="Q2185">
        <v>0</v>
      </c>
    </row>
    <row r="2186" spans="1:17" x14ac:dyDescent="0.2">
      <c r="A2186" t="s">
        <v>19209</v>
      </c>
      <c r="B2186" t="s">
        <v>84</v>
      </c>
      <c r="C2186" t="s">
        <v>228</v>
      </c>
      <c r="D2186" t="s">
        <v>17029</v>
      </c>
      <c r="E2186" t="s">
        <v>81</v>
      </c>
      <c r="F2186" t="s">
        <v>4879</v>
      </c>
      <c r="G2186">
        <v>0</v>
      </c>
      <c r="H2186">
        <v>0</v>
      </c>
      <c r="I2186">
        <v>0</v>
      </c>
      <c r="J2186">
        <v>0</v>
      </c>
      <c r="K2186">
        <v>0</v>
      </c>
      <c r="L2186">
        <v>0</v>
      </c>
      <c r="M2186">
        <v>78</v>
      </c>
      <c r="N2186">
        <v>0</v>
      </c>
      <c r="O2186">
        <v>0</v>
      </c>
      <c r="P2186">
        <v>0</v>
      </c>
      <c r="Q2186">
        <v>0</v>
      </c>
    </row>
    <row r="2187" spans="1:17" x14ac:dyDescent="0.2">
      <c r="A2187" t="s">
        <v>19210</v>
      </c>
      <c r="B2187" t="s">
        <v>84</v>
      </c>
      <c r="C2187" t="s">
        <v>228</v>
      </c>
      <c r="D2187" t="s">
        <v>17029</v>
      </c>
      <c r="E2187" t="s">
        <v>81</v>
      </c>
      <c r="F2187" t="s">
        <v>4881</v>
      </c>
      <c r="G2187">
        <v>0</v>
      </c>
      <c r="H2187">
        <v>78</v>
      </c>
      <c r="I2187">
        <v>10</v>
      </c>
      <c r="J2187">
        <v>48</v>
      </c>
      <c r="K2187">
        <v>6</v>
      </c>
      <c r="L2187">
        <v>14</v>
      </c>
      <c r="M2187">
        <v>0</v>
      </c>
      <c r="N2187">
        <v>0</v>
      </c>
      <c r="O2187">
        <v>0</v>
      </c>
      <c r="P2187">
        <v>0</v>
      </c>
      <c r="Q2187">
        <v>0</v>
      </c>
    </row>
    <row r="2188" spans="1:17" x14ac:dyDescent="0.2">
      <c r="A2188" t="s">
        <v>19211</v>
      </c>
      <c r="B2188" t="s">
        <v>84</v>
      </c>
      <c r="C2188" t="s">
        <v>228</v>
      </c>
      <c r="D2188" t="s">
        <v>17029</v>
      </c>
      <c r="E2188" t="s">
        <v>81</v>
      </c>
      <c r="F2188" t="s">
        <v>4883</v>
      </c>
      <c r="G2188">
        <v>0</v>
      </c>
      <c r="H2188">
        <v>78</v>
      </c>
      <c r="I2188">
        <v>13</v>
      </c>
      <c r="J2188">
        <v>47</v>
      </c>
      <c r="K2188">
        <v>4</v>
      </c>
      <c r="L2188">
        <v>14</v>
      </c>
      <c r="M2188">
        <v>0</v>
      </c>
      <c r="N2188">
        <v>0</v>
      </c>
      <c r="O2188">
        <v>0</v>
      </c>
      <c r="P2188">
        <v>0</v>
      </c>
      <c r="Q2188">
        <v>0</v>
      </c>
    </row>
    <row r="2189" spans="1:17" x14ac:dyDescent="0.2">
      <c r="A2189" t="s">
        <v>19212</v>
      </c>
      <c r="B2189" t="s">
        <v>84</v>
      </c>
      <c r="C2189" t="s">
        <v>228</v>
      </c>
      <c r="D2189" t="s">
        <v>17029</v>
      </c>
      <c r="E2189" t="s">
        <v>81</v>
      </c>
      <c r="F2189" t="s">
        <v>4885</v>
      </c>
      <c r="G2189">
        <v>0</v>
      </c>
      <c r="H2189">
        <v>0</v>
      </c>
      <c r="I2189">
        <v>0</v>
      </c>
      <c r="J2189">
        <v>0</v>
      </c>
      <c r="K2189">
        <v>0</v>
      </c>
      <c r="L2189">
        <v>0</v>
      </c>
      <c r="M2189">
        <v>78</v>
      </c>
      <c r="N2189">
        <v>0</v>
      </c>
      <c r="O2189">
        <v>0</v>
      </c>
      <c r="P2189">
        <v>0</v>
      </c>
      <c r="Q2189">
        <v>0</v>
      </c>
    </row>
    <row r="2190" spans="1:17" x14ac:dyDescent="0.2">
      <c r="A2190" t="s">
        <v>19213</v>
      </c>
      <c r="B2190" t="s">
        <v>84</v>
      </c>
      <c r="C2190" t="s">
        <v>228</v>
      </c>
      <c r="D2190" t="s">
        <v>17029</v>
      </c>
      <c r="E2190" t="s">
        <v>81</v>
      </c>
      <c r="F2190" t="s">
        <v>4887</v>
      </c>
      <c r="G2190">
        <v>0</v>
      </c>
      <c r="H2190">
        <v>78</v>
      </c>
      <c r="I2190">
        <v>10</v>
      </c>
      <c r="J2190">
        <v>54</v>
      </c>
      <c r="K2190">
        <v>5</v>
      </c>
      <c r="L2190">
        <v>9</v>
      </c>
      <c r="M2190">
        <v>0</v>
      </c>
      <c r="N2190">
        <v>0</v>
      </c>
      <c r="O2190">
        <v>0</v>
      </c>
      <c r="P2190">
        <v>0</v>
      </c>
      <c r="Q2190">
        <v>0</v>
      </c>
    </row>
    <row r="2191" spans="1:17" x14ac:dyDescent="0.2">
      <c r="A2191" t="s">
        <v>19214</v>
      </c>
      <c r="B2191" t="s">
        <v>84</v>
      </c>
      <c r="C2191" t="s">
        <v>228</v>
      </c>
      <c r="D2191" t="s">
        <v>17029</v>
      </c>
      <c r="E2191" t="s">
        <v>81</v>
      </c>
      <c r="F2191" t="s">
        <v>4889</v>
      </c>
      <c r="G2191">
        <v>0</v>
      </c>
      <c r="H2191">
        <v>0</v>
      </c>
      <c r="I2191">
        <v>0</v>
      </c>
      <c r="J2191">
        <v>0</v>
      </c>
      <c r="K2191">
        <v>0</v>
      </c>
      <c r="L2191">
        <v>0</v>
      </c>
      <c r="M2191">
        <v>78</v>
      </c>
      <c r="N2191">
        <v>0</v>
      </c>
      <c r="O2191">
        <v>0</v>
      </c>
      <c r="P2191">
        <v>0</v>
      </c>
      <c r="Q2191">
        <v>0</v>
      </c>
    </row>
    <row r="2192" spans="1:17" x14ac:dyDescent="0.2">
      <c r="A2192" t="s">
        <v>19215</v>
      </c>
      <c r="B2192" t="s">
        <v>84</v>
      </c>
      <c r="C2192" t="s">
        <v>228</v>
      </c>
      <c r="D2192" t="s">
        <v>17029</v>
      </c>
      <c r="E2192" t="s">
        <v>81</v>
      </c>
      <c r="F2192" t="s">
        <v>4871</v>
      </c>
      <c r="G2192">
        <v>0</v>
      </c>
      <c r="H2192">
        <v>0</v>
      </c>
      <c r="I2192">
        <v>0</v>
      </c>
      <c r="J2192">
        <v>0</v>
      </c>
      <c r="K2192">
        <v>0</v>
      </c>
      <c r="L2192">
        <v>0</v>
      </c>
      <c r="M2192">
        <v>0</v>
      </c>
      <c r="N2192">
        <v>70</v>
      </c>
      <c r="O2192">
        <v>59</v>
      </c>
      <c r="P2192">
        <v>9</v>
      </c>
      <c r="Q2192">
        <v>2</v>
      </c>
    </row>
    <row r="2193" spans="1:17" x14ac:dyDescent="0.2">
      <c r="A2193" t="s">
        <v>19216</v>
      </c>
      <c r="B2193" t="s">
        <v>84</v>
      </c>
      <c r="C2193" t="s">
        <v>228</v>
      </c>
      <c r="D2193" t="s">
        <v>17029</v>
      </c>
      <c r="E2193" t="s">
        <v>81</v>
      </c>
      <c r="F2193" t="s">
        <v>4873</v>
      </c>
      <c r="G2193">
        <v>0</v>
      </c>
      <c r="H2193">
        <v>0</v>
      </c>
      <c r="I2193">
        <v>0</v>
      </c>
      <c r="J2193">
        <v>0</v>
      </c>
      <c r="K2193">
        <v>0</v>
      </c>
      <c r="L2193">
        <v>0</v>
      </c>
      <c r="M2193">
        <v>0</v>
      </c>
      <c r="N2193">
        <v>65</v>
      </c>
      <c r="O2193">
        <v>56</v>
      </c>
      <c r="P2193">
        <v>7</v>
      </c>
      <c r="Q2193">
        <v>2</v>
      </c>
    </row>
    <row r="2194" spans="1:17" x14ac:dyDescent="0.2">
      <c r="A2194" t="s">
        <v>19217</v>
      </c>
      <c r="B2194" t="s">
        <v>84</v>
      </c>
      <c r="C2194" t="s">
        <v>228</v>
      </c>
      <c r="D2194" t="s">
        <v>17029</v>
      </c>
      <c r="E2194" t="s">
        <v>81</v>
      </c>
      <c r="F2194" t="s">
        <v>17019</v>
      </c>
      <c r="G2194">
        <v>78</v>
      </c>
      <c r="H2194">
        <v>0</v>
      </c>
      <c r="I2194">
        <v>0</v>
      </c>
      <c r="J2194">
        <v>0</v>
      </c>
      <c r="K2194">
        <v>0</v>
      </c>
      <c r="L2194">
        <v>0</v>
      </c>
      <c r="M2194">
        <v>0</v>
      </c>
      <c r="N2194">
        <v>0</v>
      </c>
      <c r="O2194">
        <v>0</v>
      </c>
      <c r="P2194">
        <v>0</v>
      </c>
      <c r="Q2194">
        <v>0</v>
      </c>
    </row>
    <row r="2195" spans="1:17" x14ac:dyDescent="0.2">
      <c r="A2195" t="s">
        <v>19218</v>
      </c>
      <c r="B2195" t="s">
        <v>84</v>
      </c>
      <c r="C2195" t="s">
        <v>228</v>
      </c>
      <c r="D2195" t="s">
        <v>17021</v>
      </c>
      <c r="E2195" t="s">
        <v>79</v>
      </c>
      <c r="F2195" t="s">
        <v>17022</v>
      </c>
      <c r="G2195">
        <v>0</v>
      </c>
      <c r="H2195">
        <v>0</v>
      </c>
      <c r="I2195">
        <v>0</v>
      </c>
      <c r="J2195">
        <v>0</v>
      </c>
      <c r="K2195">
        <v>0</v>
      </c>
      <c r="L2195">
        <v>0</v>
      </c>
      <c r="M2195">
        <v>0</v>
      </c>
      <c r="N2195">
        <v>1</v>
      </c>
      <c r="O2195">
        <v>1</v>
      </c>
      <c r="P2195">
        <v>0</v>
      </c>
      <c r="Q2195">
        <v>0</v>
      </c>
    </row>
    <row r="2196" spans="1:17" x14ac:dyDescent="0.2">
      <c r="A2196" t="s">
        <v>19219</v>
      </c>
      <c r="B2196" t="s">
        <v>84</v>
      </c>
      <c r="C2196" t="s">
        <v>228</v>
      </c>
      <c r="D2196" t="s">
        <v>17021</v>
      </c>
      <c r="E2196" t="s">
        <v>79</v>
      </c>
      <c r="F2196" t="s">
        <v>17019</v>
      </c>
      <c r="G2196">
        <v>1</v>
      </c>
      <c r="H2196">
        <v>0</v>
      </c>
      <c r="I2196">
        <v>0</v>
      </c>
      <c r="J2196">
        <v>0</v>
      </c>
      <c r="K2196">
        <v>0</v>
      </c>
      <c r="L2196">
        <v>0</v>
      </c>
      <c r="M2196">
        <v>0</v>
      </c>
      <c r="N2196">
        <v>0</v>
      </c>
      <c r="O2196">
        <v>0</v>
      </c>
      <c r="P2196">
        <v>0</v>
      </c>
      <c r="Q2196">
        <v>0</v>
      </c>
    </row>
    <row r="2197" spans="1:17" x14ac:dyDescent="0.2">
      <c r="A2197" t="s">
        <v>19220</v>
      </c>
      <c r="B2197" t="s">
        <v>84</v>
      </c>
      <c r="C2197" t="s">
        <v>228</v>
      </c>
      <c r="D2197" t="s">
        <v>17021</v>
      </c>
      <c r="E2197" t="s">
        <v>81</v>
      </c>
      <c r="F2197" t="s">
        <v>17022</v>
      </c>
      <c r="G2197">
        <v>0</v>
      </c>
      <c r="H2197">
        <v>0</v>
      </c>
      <c r="I2197">
        <v>0</v>
      </c>
      <c r="J2197">
        <v>0</v>
      </c>
      <c r="K2197">
        <v>0</v>
      </c>
      <c r="L2197">
        <v>0</v>
      </c>
      <c r="M2197">
        <v>0</v>
      </c>
      <c r="N2197">
        <v>3</v>
      </c>
      <c r="O2197">
        <v>3</v>
      </c>
      <c r="P2197">
        <v>0</v>
      </c>
      <c r="Q2197">
        <v>0</v>
      </c>
    </row>
    <row r="2198" spans="1:17" x14ac:dyDescent="0.2">
      <c r="A2198" t="s">
        <v>19221</v>
      </c>
      <c r="B2198" t="s">
        <v>84</v>
      </c>
      <c r="C2198" t="s">
        <v>228</v>
      </c>
      <c r="D2198" t="s">
        <v>17021</v>
      </c>
      <c r="E2198" t="s">
        <v>81</v>
      </c>
      <c r="F2198" t="s">
        <v>17019</v>
      </c>
      <c r="G2198">
        <v>3</v>
      </c>
      <c r="H2198">
        <v>0</v>
      </c>
      <c r="I2198">
        <v>0</v>
      </c>
      <c r="J2198">
        <v>0</v>
      </c>
      <c r="K2198">
        <v>0</v>
      </c>
      <c r="L2198">
        <v>0</v>
      </c>
      <c r="M2198">
        <v>0</v>
      </c>
      <c r="N2198">
        <v>0</v>
      </c>
      <c r="O2198">
        <v>0</v>
      </c>
      <c r="P2198">
        <v>0</v>
      </c>
      <c r="Q2198">
        <v>0</v>
      </c>
    </row>
    <row r="2199" spans="1:17" x14ac:dyDescent="0.2">
      <c r="A2199" t="s">
        <v>19222</v>
      </c>
      <c r="B2199" t="s">
        <v>84</v>
      </c>
      <c r="C2199" t="s">
        <v>228</v>
      </c>
      <c r="D2199" t="s">
        <v>17025</v>
      </c>
      <c r="E2199" t="s">
        <v>79</v>
      </c>
      <c r="F2199" t="s">
        <v>17019</v>
      </c>
      <c r="G2199">
        <v>4</v>
      </c>
      <c r="H2199">
        <v>0</v>
      </c>
      <c r="I2199">
        <v>0</v>
      </c>
      <c r="J2199">
        <v>0</v>
      </c>
      <c r="K2199">
        <v>0</v>
      </c>
      <c r="L2199">
        <v>0</v>
      </c>
      <c r="M2199">
        <v>0</v>
      </c>
      <c r="N2199">
        <v>0</v>
      </c>
      <c r="O2199">
        <v>0</v>
      </c>
      <c r="P2199">
        <v>0</v>
      </c>
      <c r="Q2199">
        <v>0</v>
      </c>
    </row>
    <row r="2200" spans="1:17" x14ac:dyDescent="0.2">
      <c r="A2200" t="s">
        <v>19223</v>
      </c>
      <c r="B2200" t="s">
        <v>84</v>
      </c>
      <c r="C2200" t="s">
        <v>228</v>
      </c>
      <c r="D2200" t="s">
        <v>17025</v>
      </c>
      <c r="E2200" t="s">
        <v>81</v>
      </c>
      <c r="F2200" t="s">
        <v>17019</v>
      </c>
      <c r="G2200">
        <v>2</v>
      </c>
      <c r="H2200">
        <v>0</v>
      </c>
      <c r="I2200">
        <v>0</v>
      </c>
      <c r="J2200">
        <v>0</v>
      </c>
      <c r="K2200">
        <v>0</v>
      </c>
      <c r="L2200">
        <v>0</v>
      </c>
      <c r="M2200">
        <v>0</v>
      </c>
      <c r="N2200">
        <v>0</v>
      </c>
      <c r="O2200">
        <v>0</v>
      </c>
      <c r="P2200">
        <v>0</v>
      </c>
      <c r="Q2200">
        <v>0</v>
      </c>
    </row>
    <row r="2201" spans="1:17" x14ac:dyDescent="0.2">
      <c r="A2201" t="s">
        <v>19224</v>
      </c>
      <c r="B2201" t="s">
        <v>84</v>
      </c>
      <c r="C2201" t="s">
        <v>229</v>
      </c>
      <c r="D2201" t="s">
        <v>17027</v>
      </c>
      <c r="E2201" t="s">
        <v>81</v>
      </c>
      <c r="F2201" t="s">
        <v>17019</v>
      </c>
      <c r="G2201">
        <v>1</v>
      </c>
      <c r="H2201">
        <v>0</v>
      </c>
      <c r="I2201">
        <v>0</v>
      </c>
      <c r="J2201">
        <v>0</v>
      </c>
      <c r="K2201">
        <v>0</v>
      </c>
      <c r="L2201">
        <v>0</v>
      </c>
      <c r="M2201">
        <v>0</v>
      </c>
      <c r="N2201">
        <v>0</v>
      </c>
      <c r="O2201">
        <v>0</v>
      </c>
      <c r="P2201">
        <v>0</v>
      </c>
      <c r="Q2201">
        <v>0</v>
      </c>
    </row>
    <row r="2202" spans="1:17" x14ac:dyDescent="0.2">
      <c r="A2202" t="s">
        <v>19225</v>
      </c>
      <c r="B2202" t="s">
        <v>84</v>
      </c>
      <c r="C2202" t="s">
        <v>229</v>
      </c>
      <c r="D2202" t="s">
        <v>17029</v>
      </c>
      <c r="E2202" t="s">
        <v>79</v>
      </c>
      <c r="F2202" t="s">
        <v>4875</v>
      </c>
      <c r="G2202">
        <v>0</v>
      </c>
      <c r="H2202">
        <v>12</v>
      </c>
      <c r="I2202">
        <v>1</v>
      </c>
      <c r="J2202">
        <v>7</v>
      </c>
      <c r="K2202">
        <v>4</v>
      </c>
      <c r="L2202">
        <v>0</v>
      </c>
      <c r="M2202">
        <v>0</v>
      </c>
      <c r="N2202">
        <v>0</v>
      </c>
      <c r="O2202">
        <v>0</v>
      </c>
      <c r="P2202">
        <v>0</v>
      </c>
      <c r="Q2202">
        <v>0</v>
      </c>
    </row>
    <row r="2203" spans="1:17" x14ac:dyDescent="0.2">
      <c r="A2203" t="s">
        <v>19226</v>
      </c>
      <c r="B2203" t="s">
        <v>84</v>
      </c>
      <c r="C2203" t="s">
        <v>229</v>
      </c>
      <c r="D2203" t="s">
        <v>17029</v>
      </c>
      <c r="E2203" t="s">
        <v>79</v>
      </c>
      <c r="F2203" t="s">
        <v>4877</v>
      </c>
      <c r="G2203">
        <v>0</v>
      </c>
      <c r="H2203">
        <v>12</v>
      </c>
      <c r="I2203">
        <v>1</v>
      </c>
      <c r="J2203">
        <v>6</v>
      </c>
      <c r="K2203">
        <v>3</v>
      </c>
      <c r="L2203">
        <v>2</v>
      </c>
      <c r="M2203">
        <v>0</v>
      </c>
      <c r="N2203">
        <v>0</v>
      </c>
      <c r="O2203">
        <v>0</v>
      </c>
      <c r="P2203">
        <v>0</v>
      </c>
      <c r="Q2203">
        <v>0</v>
      </c>
    </row>
    <row r="2204" spans="1:17" x14ac:dyDescent="0.2">
      <c r="A2204" t="s">
        <v>19227</v>
      </c>
      <c r="B2204" t="s">
        <v>84</v>
      </c>
      <c r="C2204" t="s">
        <v>229</v>
      </c>
      <c r="D2204" t="s">
        <v>17029</v>
      </c>
      <c r="E2204" t="s">
        <v>79</v>
      </c>
      <c r="F2204" t="s">
        <v>4879</v>
      </c>
      <c r="G2204">
        <v>0</v>
      </c>
      <c r="H2204">
        <v>0</v>
      </c>
      <c r="I2204">
        <v>0</v>
      </c>
      <c r="J2204">
        <v>0</v>
      </c>
      <c r="K2204">
        <v>0</v>
      </c>
      <c r="L2204">
        <v>0</v>
      </c>
      <c r="M2204">
        <v>12</v>
      </c>
      <c r="N2204">
        <v>0</v>
      </c>
      <c r="O2204">
        <v>0</v>
      </c>
      <c r="P2204">
        <v>0</v>
      </c>
      <c r="Q2204">
        <v>0</v>
      </c>
    </row>
    <row r="2205" spans="1:17" x14ac:dyDescent="0.2">
      <c r="A2205" t="s">
        <v>19228</v>
      </c>
      <c r="B2205" t="s">
        <v>84</v>
      </c>
      <c r="C2205" t="s">
        <v>229</v>
      </c>
      <c r="D2205" t="s">
        <v>17029</v>
      </c>
      <c r="E2205" t="s">
        <v>79</v>
      </c>
      <c r="F2205" t="s">
        <v>4881</v>
      </c>
      <c r="G2205">
        <v>0</v>
      </c>
      <c r="H2205">
        <v>12</v>
      </c>
      <c r="I2205">
        <v>1</v>
      </c>
      <c r="J2205">
        <v>6</v>
      </c>
      <c r="K2205">
        <v>3</v>
      </c>
      <c r="L2205">
        <v>2</v>
      </c>
      <c r="M2205">
        <v>0</v>
      </c>
      <c r="N2205">
        <v>0</v>
      </c>
      <c r="O2205">
        <v>0</v>
      </c>
      <c r="P2205">
        <v>0</v>
      </c>
      <c r="Q2205">
        <v>0</v>
      </c>
    </row>
    <row r="2206" spans="1:17" x14ac:dyDescent="0.2">
      <c r="A2206" t="s">
        <v>19229</v>
      </c>
      <c r="B2206" t="s">
        <v>84</v>
      </c>
      <c r="C2206" t="s">
        <v>229</v>
      </c>
      <c r="D2206" t="s">
        <v>17029</v>
      </c>
      <c r="E2206" t="s">
        <v>79</v>
      </c>
      <c r="F2206" t="s">
        <v>4883</v>
      </c>
      <c r="G2206">
        <v>0</v>
      </c>
      <c r="H2206">
        <v>12</v>
      </c>
      <c r="I2206">
        <v>1</v>
      </c>
      <c r="J2206">
        <v>6</v>
      </c>
      <c r="K2206">
        <v>3</v>
      </c>
      <c r="L2206">
        <v>2</v>
      </c>
      <c r="M2206">
        <v>0</v>
      </c>
      <c r="N2206">
        <v>0</v>
      </c>
      <c r="O2206">
        <v>0</v>
      </c>
      <c r="P2206">
        <v>0</v>
      </c>
      <c r="Q2206">
        <v>0</v>
      </c>
    </row>
    <row r="2207" spans="1:17" x14ac:dyDescent="0.2">
      <c r="A2207" t="s">
        <v>19230</v>
      </c>
      <c r="B2207" t="s">
        <v>84</v>
      </c>
      <c r="C2207" t="s">
        <v>229</v>
      </c>
      <c r="D2207" t="s">
        <v>17029</v>
      </c>
      <c r="E2207" t="s">
        <v>79</v>
      </c>
      <c r="F2207" t="s">
        <v>4885</v>
      </c>
      <c r="G2207">
        <v>0</v>
      </c>
      <c r="H2207">
        <v>0</v>
      </c>
      <c r="I2207">
        <v>0</v>
      </c>
      <c r="J2207">
        <v>0</v>
      </c>
      <c r="K2207">
        <v>0</v>
      </c>
      <c r="L2207">
        <v>0</v>
      </c>
      <c r="M2207">
        <v>12</v>
      </c>
      <c r="N2207">
        <v>0</v>
      </c>
      <c r="O2207">
        <v>0</v>
      </c>
      <c r="P2207">
        <v>0</v>
      </c>
      <c r="Q2207">
        <v>0</v>
      </c>
    </row>
    <row r="2208" spans="1:17" x14ac:dyDescent="0.2">
      <c r="A2208" t="s">
        <v>19231</v>
      </c>
      <c r="B2208" t="s">
        <v>84</v>
      </c>
      <c r="C2208" t="s">
        <v>229</v>
      </c>
      <c r="D2208" t="s">
        <v>17029</v>
      </c>
      <c r="E2208" t="s">
        <v>79</v>
      </c>
      <c r="F2208" t="s">
        <v>4887</v>
      </c>
      <c r="G2208">
        <v>0</v>
      </c>
      <c r="H2208">
        <v>12</v>
      </c>
      <c r="I2208">
        <v>1</v>
      </c>
      <c r="J2208">
        <v>7</v>
      </c>
      <c r="K2208">
        <v>4</v>
      </c>
      <c r="L2208">
        <v>0</v>
      </c>
      <c r="M2208">
        <v>0</v>
      </c>
      <c r="N2208">
        <v>0</v>
      </c>
      <c r="O2208">
        <v>0</v>
      </c>
      <c r="P2208">
        <v>0</v>
      </c>
      <c r="Q2208">
        <v>0</v>
      </c>
    </row>
    <row r="2209" spans="1:17" x14ac:dyDescent="0.2">
      <c r="A2209" t="s">
        <v>19232</v>
      </c>
      <c r="B2209" t="s">
        <v>84</v>
      </c>
      <c r="C2209" t="s">
        <v>229</v>
      </c>
      <c r="D2209" t="s">
        <v>17029</v>
      </c>
      <c r="E2209" t="s">
        <v>79</v>
      </c>
      <c r="F2209" t="s">
        <v>4889</v>
      </c>
      <c r="G2209">
        <v>0</v>
      </c>
      <c r="H2209">
        <v>0</v>
      </c>
      <c r="I2209">
        <v>0</v>
      </c>
      <c r="J2209">
        <v>0</v>
      </c>
      <c r="K2209">
        <v>0</v>
      </c>
      <c r="L2209">
        <v>0</v>
      </c>
      <c r="M2209">
        <v>12</v>
      </c>
      <c r="N2209">
        <v>0</v>
      </c>
      <c r="O2209">
        <v>0</v>
      </c>
      <c r="P2209">
        <v>0</v>
      </c>
      <c r="Q2209">
        <v>0</v>
      </c>
    </row>
    <row r="2210" spans="1:17" x14ac:dyDescent="0.2">
      <c r="A2210" t="s">
        <v>19233</v>
      </c>
      <c r="B2210" t="s">
        <v>84</v>
      </c>
      <c r="C2210" t="s">
        <v>229</v>
      </c>
      <c r="D2210" t="s">
        <v>17029</v>
      </c>
      <c r="E2210" t="s">
        <v>79</v>
      </c>
      <c r="F2210" t="s">
        <v>4871</v>
      </c>
      <c r="G2210">
        <v>0</v>
      </c>
      <c r="H2210">
        <v>0</v>
      </c>
      <c r="I2210">
        <v>0</v>
      </c>
      <c r="J2210">
        <v>0</v>
      </c>
      <c r="K2210">
        <v>0</v>
      </c>
      <c r="L2210">
        <v>0</v>
      </c>
      <c r="M2210">
        <v>0</v>
      </c>
      <c r="N2210">
        <v>11</v>
      </c>
      <c r="O2210">
        <v>8</v>
      </c>
      <c r="P2210">
        <v>2</v>
      </c>
      <c r="Q2210">
        <v>1</v>
      </c>
    </row>
    <row r="2211" spans="1:17" x14ac:dyDescent="0.2">
      <c r="A2211" t="s">
        <v>19234</v>
      </c>
      <c r="B2211" t="s">
        <v>84</v>
      </c>
      <c r="C2211" t="s">
        <v>229</v>
      </c>
      <c r="D2211" t="s">
        <v>17029</v>
      </c>
      <c r="E2211" t="s">
        <v>79</v>
      </c>
      <c r="F2211" t="s">
        <v>4873</v>
      </c>
      <c r="G2211">
        <v>0</v>
      </c>
      <c r="H2211">
        <v>0</v>
      </c>
      <c r="I2211">
        <v>0</v>
      </c>
      <c r="J2211">
        <v>0</v>
      </c>
      <c r="K2211">
        <v>0</v>
      </c>
      <c r="L2211">
        <v>0</v>
      </c>
      <c r="M2211">
        <v>0</v>
      </c>
      <c r="N2211">
        <v>10</v>
      </c>
      <c r="O2211">
        <v>8</v>
      </c>
      <c r="P2211">
        <v>1</v>
      </c>
      <c r="Q2211">
        <v>1</v>
      </c>
    </row>
    <row r="2212" spans="1:17" x14ac:dyDescent="0.2">
      <c r="A2212" t="s">
        <v>19235</v>
      </c>
      <c r="B2212" t="s">
        <v>84</v>
      </c>
      <c r="C2212" t="s">
        <v>229</v>
      </c>
      <c r="D2212" t="s">
        <v>17029</v>
      </c>
      <c r="E2212" t="s">
        <v>79</v>
      </c>
      <c r="F2212" t="s">
        <v>17019</v>
      </c>
      <c r="G2212">
        <v>12</v>
      </c>
      <c r="H2212">
        <v>0</v>
      </c>
      <c r="I2212">
        <v>0</v>
      </c>
      <c r="J2212">
        <v>0</v>
      </c>
      <c r="K2212">
        <v>0</v>
      </c>
      <c r="L2212">
        <v>0</v>
      </c>
      <c r="M2212">
        <v>0</v>
      </c>
      <c r="N2212">
        <v>0</v>
      </c>
      <c r="O2212">
        <v>0</v>
      </c>
      <c r="P2212">
        <v>0</v>
      </c>
      <c r="Q2212">
        <v>0</v>
      </c>
    </row>
    <row r="2213" spans="1:17" x14ac:dyDescent="0.2">
      <c r="A2213" t="s">
        <v>19236</v>
      </c>
      <c r="B2213" t="s">
        <v>84</v>
      </c>
      <c r="C2213" t="s">
        <v>229</v>
      </c>
      <c r="D2213" t="s">
        <v>17029</v>
      </c>
      <c r="E2213" t="s">
        <v>81</v>
      </c>
      <c r="F2213" t="s">
        <v>4875</v>
      </c>
      <c r="G2213">
        <v>0</v>
      </c>
      <c r="H2213">
        <v>10</v>
      </c>
      <c r="I2213">
        <v>2</v>
      </c>
      <c r="J2213">
        <v>5</v>
      </c>
      <c r="K2213">
        <v>1</v>
      </c>
      <c r="L2213">
        <v>2</v>
      </c>
      <c r="M2213">
        <v>0</v>
      </c>
      <c r="N2213">
        <v>0</v>
      </c>
      <c r="O2213">
        <v>0</v>
      </c>
      <c r="P2213">
        <v>0</v>
      </c>
      <c r="Q2213">
        <v>0</v>
      </c>
    </row>
    <row r="2214" spans="1:17" x14ac:dyDescent="0.2">
      <c r="A2214" t="s">
        <v>19237</v>
      </c>
      <c r="B2214" t="s">
        <v>84</v>
      </c>
      <c r="C2214" t="s">
        <v>229</v>
      </c>
      <c r="D2214" t="s">
        <v>17029</v>
      </c>
      <c r="E2214" t="s">
        <v>81</v>
      </c>
      <c r="F2214" t="s">
        <v>4877</v>
      </c>
      <c r="G2214">
        <v>0</v>
      </c>
      <c r="H2214">
        <v>10</v>
      </c>
      <c r="I2214">
        <v>2</v>
      </c>
      <c r="J2214">
        <v>4</v>
      </c>
      <c r="K2214">
        <v>1</v>
      </c>
      <c r="L2214">
        <v>3</v>
      </c>
      <c r="M2214">
        <v>0</v>
      </c>
      <c r="N2214">
        <v>0</v>
      </c>
      <c r="O2214">
        <v>0</v>
      </c>
      <c r="P2214">
        <v>0</v>
      </c>
      <c r="Q2214">
        <v>0</v>
      </c>
    </row>
    <row r="2215" spans="1:17" x14ac:dyDescent="0.2">
      <c r="A2215" t="s">
        <v>19238</v>
      </c>
      <c r="B2215" t="s">
        <v>84</v>
      </c>
      <c r="C2215" t="s">
        <v>229</v>
      </c>
      <c r="D2215" t="s">
        <v>17029</v>
      </c>
      <c r="E2215" t="s">
        <v>81</v>
      </c>
      <c r="F2215" t="s">
        <v>4879</v>
      </c>
      <c r="G2215">
        <v>0</v>
      </c>
      <c r="H2215">
        <v>0</v>
      </c>
      <c r="I2215">
        <v>0</v>
      </c>
      <c r="J2215">
        <v>0</v>
      </c>
      <c r="K2215">
        <v>0</v>
      </c>
      <c r="L2215">
        <v>0</v>
      </c>
      <c r="M2215">
        <v>10</v>
      </c>
      <c r="N2215">
        <v>0</v>
      </c>
      <c r="O2215">
        <v>0</v>
      </c>
      <c r="P2215">
        <v>0</v>
      </c>
      <c r="Q2215">
        <v>0</v>
      </c>
    </row>
    <row r="2216" spans="1:17" x14ac:dyDescent="0.2">
      <c r="A2216" t="s">
        <v>19239</v>
      </c>
      <c r="B2216" t="s">
        <v>84</v>
      </c>
      <c r="C2216" t="s">
        <v>229</v>
      </c>
      <c r="D2216" t="s">
        <v>17029</v>
      </c>
      <c r="E2216" t="s">
        <v>81</v>
      </c>
      <c r="F2216" t="s">
        <v>4881</v>
      </c>
      <c r="G2216">
        <v>0</v>
      </c>
      <c r="H2216">
        <v>10</v>
      </c>
      <c r="I2216">
        <v>2</v>
      </c>
      <c r="J2216">
        <v>4</v>
      </c>
      <c r="K2216">
        <v>1</v>
      </c>
      <c r="L2216">
        <v>3</v>
      </c>
      <c r="M2216">
        <v>0</v>
      </c>
      <c r="N2216">
        <v>0</v>
      </c>
      <c r="O2216">
        <v>0</v>
      </c>
      <c r="P2216">
        <v>0</v>
      </c>
      <c r="Q2216">
        <v>0</v>
      </c>
    </row>
    <row r="2217" spans="1:17" x14ac:dyDescent="0.2">
      <c r="A2217" t="s">
        <v>19240</v>
      </c>
      <c r="B2217" t="s">
        <v>84</v>
      </c>
      <c r="C2217" t="s">
        <v>229</v>
      </c>
      <c r="D2217" t="s">
        <v>17029</v>
      </c>
      <c r="E2217" t="s">
        <v>81</v>
      </c>
      <c r="F2217" t="s">
        <v>4883</v>
      </c>
      <c r="G2217">
        <v>0</v>
      </c>
      <c r="H2217">
        <v>10</v>
      </c>
      <c r="I2217">
        <v>2</v>
      </c>
      <c r="J2217">
        <v>4</v>
      </c>
      <c r="K2217">
        <v>1</v>
      </c>
      <c r="L2217">
        <v>3</v>
      </c>
      <c r="M2217">
        <v>0</v>
      </c>
      <c r="N2217">
        <v>0</v>
      </c>
      <c r="O2217">
        <v>0</v>
      </c>
      <c r="P2217">
        <v>0</v>
      </c>
      <c r="Q2217">
        <v>0</v>
      </c>
    </row>
    <row r="2218" spans="1:17" x14ac:dyDescent="0.2">
      <c r="A2218" t="s">
        <v>19241</v>
      </c>
      <c r="B2218" t="s">
        <v>84</v>
      </c>
      <c r="C2218" t="s">
        <v>229</v>
      </c>
      <c r="D2218" t="s">
        <v>17029</v>
      </c>
      <c r="E2218" t="s">
        <v>81</v>
      </c>
      <c r="F2218" t="s">
        <v>4885</v>
      </c>
      <c r="G2218">
        <v>0</v>
      </c>
      <c r="H2218">
        <v>0</v>
      </c>
      <c r="I2218">
        <v>0</v>
      </c>
      <c r="J2218">
        <v>0</v>
      </c>
      <c r="K2218">
        <v>0</v>
      </c>
      <c r="L2218">
        <v>0</v>
      </c>
      <c r="M2218">
        <v>10</v>
      </c>
      <c r="N2218">
        <v>0</v>
      </c>
      <c r="O2218">
        <v>0</v>
      </c>
      <c r="P2218">
        <v>0</v>
      </c>
      <c r="Q2218">
        <v>0</v>
      </c>
    </row>
    <row r="2219" spans="1:17" x14ac:dyDescent="0.2">
      <c r="A2219" t="s">
        <v>19242</v>
      </c>
      <c r="B2219" t="s">
        <v>84</v>
      </c>
      <c r="C2219" t="s">
        <v>229</v>
      </c>
      <c r="D2219" t="s">
        <v>17029</v>
      </c>
      <c r="E2219" t="s">
        <v>81</v>
      </c>
      <c r="F2219" t="s">
        <v>4887</v>
      </c>
      <c r="G2219">
        <v>0</v>
      </c>
      <c r="H2219">
        <v>10</v>
      </c>
      <c r="I2219">
        <v>2</v>
      </c>
      <c r="J2219">
        <v>5</v>
      </c>
      <c r="K2219">
        <v>1</v>
      </c>
      <c r="L2219">
        <v>2</v>
      </c>
      <c r="M2219">
        <v>0</v>
      </c>
      <c r="N2219">
        <v>0</v>
      </c>
      <c r="O2219">
        <v>0</v>
      </c>
      <c r="P2219">
        <v>0</v>
      </c>
      <c r="Q2219">
        <v>0</v>
      </c>
    </row>
    <row r="2220" spans="1:17" x14ac:dyDescent="0.2">
      <c r="A2220" t="s">
        <v>19243</v>
      </c>
      <c r="B2220" t="s">
        <v>84</v>
      </c>
      <c r="C2220" t="s">
        <v>229</v>
      </c>
      <c r="D2220" t="s">
        <v>17029</v>
      </c>
      <c r="E2220" t="s">
        <v>81</v>
      </c>
      <c r="F2220" t="s">
        <v>4889</v>
      </c>
      <c r="G2220">
        <v>0</v>
      </c>
      <c r="H2220">
        <v>0</v>
      </c>
      <c r="I2220">
        <v>0</v>
      </c>
      <c r="J2220">
        <v>0</v>
      </c>
      <c r="K2220">
        <v>0</v>
      </c>
      <c r="L2220">
        <v>0</v>
      </c>
      <c r="M2220">
        <v>10</v>
      </c>
      <c r="N2220">
        <v>0</v>
      </c>
      <c r="O2220">
        <v>0</v>
      </c>
      <c r="P2220">
        <v>0</v>
      </c>
      <c r="Q2220">
        <v>0</v>
      </c>
    </row>
    <row r="2221" spans="1:17" x14ac:dyDescent="0.2">
      <c r="A2221" t="s">
        <v>19244</v>
      </c>
      <c r="B2221" t="s">
        <v>84</v>
      </c>
      <c r="C2221" t="s">
        <v>229</v>
      </c>
      <c r="D2221" t="s">
        <v>17029</v>
      </c>
      <c r="E2221" t="s">
        <v>81</v>
      </c>
      <c r="F2221" t="s">
        <v>4871</v>
      </c>
      <c r="G2221">
        <v>0</v>
      </c>
      <c r="H2221">
        <v>0</v>
      </c>
      <c r="I2221">
        <v>0</v>
      </c>
      <c r="J2221">
        <v>0</v>
      </c>
      <c r="K2221">
        <v>0</v>
      </c>
      <c r="L2221">
        <v>0</v>
      </c>
      <c r="M2221">
        <v>0</v>
      </c>
      <c r="N2221">
        <v>9</v>
      </c>
      <c r="O2221">
        <v>6</v>
      </c>
      <c r="P2221">
        <v>1</v>
      </c>
      <c r="Q2221">
        <v>2</v>
      </c>
    </row>
    <row r="2222" spans="1:17" x14ac:dyDescent="0.2">
      <c r="A2222" t="s">
        <v>19245</v>
      </c>
      <c r="B2222" t="s">
        <v>84</v>
      </c>
      <c r="C2222" t="s">
        <v>229</v>
      </c>
      <c r="D2222" t="s">
        <v>17029</v>
      </c>
      <c r="E2222" t="s">
        <v>81</v>
      </c>
      <c r="F2222" t="s">
        <v>4873</v>
      </c>
      <c r="G2222">
        <v>0</v>
      </c>
      <c r="H2222">
        <v>0</v>
      </c>
      <c r="I2222">
        <v>0</v>
      </c>
      <c r="J2222">
        <v>0</v>
      </c>
      <c r="K2222">
        <v>0</v>
      </c>
      <c r="L2222">
        <v>0</v>
      </c>
      <c r="M2222">
        <v>0</v>
      </c>
      <c r="N2222">
        <v>8</v>
      </c>
      <c r="O2222">
        <v>5</v>
      </c>
      <c r="P2222">
        <v>1</v>
      </c>
      <c r="Q2222">
        <v>2</v>
      </c>
    </row>
    <row r="2223" spans="1:17" x14ac:dyDescent="0.2">
      <c r="A2223" t="s">
        <v>19246</v>
      </c>
      <c r="B2223" t="s">
        <v>84</v>
      </c>
      <c r="C2223" t="s">
        <v>229</v>
      </c>
      <c r="D2223" t="s">
        <v>17029</v>
      </c>
      <c r="E2223" t="s">
        <v>81</v>
      </c>
      <c r="F2223" t="s">
        <v>17019</v>
      </c>
      <c r="G2223">
        <v>10</v>
      </c>
      <c r="H2223">
        <v>0</v>
      </c>
      <c r="I2223">
        <v>0</v>
      </c>
      <c r="J2223">
        <v>0</v>
      </c>
      <c r="K2223">
        <v>0</v>
      </c>
      <c r="L2223">
        <v>0</v>
      </c>
      <c r="M2223">
        <v>0</v>
      </c>
      <c r="N2223">
        <v>0</v>
      </c>
      <c r="O2223">
        <v>0</v>
      </c>
      <c r="P2223">
        <v>0</v>
      </c>
      <c r="Q2223">
        <v>0</v>
      </c>
    </row>
    <row r="2224" spans="1:17" x14ac:dyDescent="0.2">
      <c r="A2224" t="s">
        <v>19247</v>
      </c>
      <c r="B2224" t="s">
        <v>84</v>
      </c>
      <c r="C2224" t="s">
        <v>229</v>
      </c>
      <c r="D2224" t="s">
        <v>17021</v>
      </c>
      <c r="E2224" t="s">
        <v>79</v>
      </c>
      <c r="F2224" t="s">
        <v>17022</v>
      </c>
      <c r="G2224">
        <v>0</v>
      </c>
      <c r="H2224">
        <v>0</v>
      </c>
      <c r="I2224">
        <v>0</v>
      </c>
      <c r="J2224">
        <v>0</v>
      </c>
      <c r="K2224">
        <v>0</v>
      </c>
      <c r="L2224">
        <v>0</v>
      </c>
      <c r="M2224">
        <v>0</v>
      </c>
      <c r="N2224">
        <v>1</v>
      </c>
      <c r="O2224">
        <v>1</v>
      </c>
      <c r="P2224">
        <v>0</v>
      </c>
      <c r="Q2224">
        <v>0</v>
      </c>
    </row>
    <row r="2225" spans="1:17" x14ac:dyDescent="0.2">
      <c r="A2225" t="s">
        <v>19248</v>
      </c>
      <c r="B2225" t="s">
        <v>84</v>
      </c>
      <c r="C2225" t="s">
        <v>229</v>
      </c>
      <c r="D2225" t="s">
        <v>17021</v>
      </c>
      <c r="E2225" t="s">
        <v>79</v>
      </c>
      <c r="F2225" t="s">
        <v>17019</v>
      </c>
      <c r="G2225">
        <v>1</v>
      </c>
      <c r="H2225">
        <v>0</v>
      </c>
      <c r="I2225">
        <v>0</v>
      </c>
      <c r="J2225">
        <v>0</v>
      </c>
      <c r="K2225">
        <v>0</v>
      </c>
      <c r="L2225">
        <v>0</v>
      </c>
      <c r="M2225">
        <v>0</v>
      </c>
      <c r="N2225">
        <v>0</v>
      </c>
      <c r="O2225">
        <v>0</v>
      </c>
      <c r="P2225">
        <v>0</v>
      </c>
      <c r="Q2225">
        <v>0</v>
      </c>
    </row>
    <row r="2226" spans="1:17" x14ac:dyDescent="0.2">
      <c r="A2226" t="s">
        <v>19249</v>
      </c>
      <c r="B2226" t="s">
        <v>84</v>
      </c>
      <c r="C2226" t="s">
        <v>229</v>
      </c>
      <c r="D2226" t="s">
        <v>17021</v>
      </c>
      <c r="E2226" t="s">
        <v>81</v>
      </c>
      <c r="F2226" t="s">
        <v>17022</v>
      </c>
      <c r="G2226">
        <v>0</v>
      </c>
      <c r="H2226">
        <v>0</v>
      </c>
      <c r="I2226">
        <v>0</v>
      </c>
      <c r="J2226">
        <v>0</v>
      </c>
      <c r="K2226">
        <v>0</v>
      </c>
      <c r="L2226">
        <v>0</v>
      </c>
      <c r="M2226">
        <v>0</v>
      </c>
      <c r="N2226">
        <v>2</v>
      </c>
      <c r="O2226">
        <v>2</v>
      </c>
      <c r="P2226">
        <v>0</v>
      </c>
      <c r="Q2226">
        <v>0</v>
      </c>
    </row>
    <row r="2227" spans="1:17" x14ac:dyDescent="0.2">
      <c r="A2227" t="s">
        <v>19250</v>
      </c>
      <c r="B2227" t="s">
        <v>84</v>
      </c>
      <c r="C2227" t="s">
        <v>229</v>
      </c>
      <c r="D2227" t="s">
        <v>17021</v>
      </c>
      <c r="E2227" t="s">
        <v>81</v>
      </c>
      <c r="F2227" t="s">
        <v>17019</v>
      </c>
      <c r="G2227">
        <v>2</v>
      </c>
      <c r="H2227">
        <v>0</v>
      </c>
      <c r="I2227">
        <v>0</v>
      </c>
      <c r="J2227">
        <v>0</v>
      </c>
      <c r="K2227">
        <v>0</v>
      </c>
      <c r="L2227">
        <v>0</v>
      </c>
      <c r="M2227">
        <v>0</v>
      </c>
      <c r="N2227">
        <v>0</v>
      </c>
      <c r="O2227">
        <v>0</v>
      </c>
      <c r="P2227">
        <v>0</v>
      </c>
      <c r="Q2227">
        <v>0</v>
      </c>
    </row>
    <row r="2228" spans="1:17" x14ac:dyDescent="0.2">
      <c r="A2228" t="s">
        <v>19251</v>
      </c>
      <c r="B2228" t="s">
        <v>84</v>
      </c>
      <c r="C2228" t="s">
        <v>229</v>
      </c>
      <c r="D2228" t="s">
        <v>17025</v>
      </c>
      <c r="E2228" t="s">
        <v>79</v>
      </c>
      <c r="F2228" t="s">
        <v>17019</v>
      </c>
      <c r="G2228">
        <v>1</v>
      </c>
      <c r="H2228">
        <v>0</v>
      </c>
      <c r="I2228">
        <v>0</v>
      </c>
      <c r="J2228">
        <v>0</v>
      </c>
      <c r="K2228">
        <v>0</v>
      </c>
      <c r="L2228">
        <v>0</v>
      </c>
      <c r="M2228">
        <v>0</v>
      </c>
      <c r="N2228">
        <v>0</v>
      </c>
      <c r="O2228">
        <v>0</v>
      </c>
      <c r="P2228">
        <v>0</v>
      </c>
      <c r="Q2228">
        <v>0</v>
      </c>
    </row>
    <row r="2229" spans="1:17" x14ac:dyDescent="0.2">
      <c r="A2229" t="s">
        <v>19252</v>
      </c>
      <c r="B2229" t="s">
        <v>84</v>
      </c>
      <c r="C2229" t="s">
        <v>230</v>
      </c>
      <c r="D2229" t="s">
        <v>17027</v>
      </c>
      <c r="E2229" t="s">
        <v>79</v>
      </c>
      <c r="F2229" t="s">
        <v>17019</v>
      </c>
      <c r="G2229">
        <v>1</v>
      </c>
      <c r="H2229">
        <v>0</v>
      </c>
      <c r="I2229">
        <v>0</v>
      </c>
      <c r="J2229">
        <v>0</v>
      </c>
      <c r="K2229">
        <v>0</v>
      </c>
      <c r="L2229">
        <v>0</v>
      </c>
      <c r="M2229">
        <v>0</v>
      </c>
      <c r="N2229">
        <v>0</v>
      </c>
      <c r="O2229">
        <v>0</v>
      </c>
      <c r="P2229">
        <v>0</v>
      </c>
      <c r="Q2229">
        <v>0</v>
      </c>
    </row>
    <row r="2230" spans="1:17" x14ac:dyDescent="0.2">
      <c r="A2230" t="s">
        <v>19253</v>
      </c>
      <c r="B2230" t="s">
        <v>84</v>
      </c>
      <c r="C2230" t="s">
        <v>230</v>
      </c>
      <c r="D2230" t="s">
        <v>17027</v>
      </c>
      <c r="E2230" t="s">
        <v>81</v>
      </c>
      <c r="F2230" t="s">
        <v>17019</v>
      </c>
      <c r="G2230">
        <v>9</v>
      </c>
      <c r="H2230">
        <v>0</v>
      </c>
      <c r="I2230">
        <v>0</v>
      </c>
      <c r="J2230">
        <v>0</v>
      </c>
      <c r="K2230">
        <v>0</v>
      </c>
      <c r="L2230">
        <v>0</v>
      </c>
      <c r="M2230">
        <v>0</v>
      </c>
      <c r="N2230">
        <v>0</v>
      </c>
      <c r="O2230">
        <v>0</v>
      </c>
      <c r="P2230">
        <v>0</v>
      </c>
      <c r="Q2230">
        <v>0</v>
      </c>
    </row>
    <row r="2231" spans="1:17" x14ac:dyDescent="0.2">
      <c r="A2231" t="s">
        <v>19254</v>
      </c>
      <c r="B2231" t="s">
        <v>84</v>
      </c>
      <c r="C2231" t="s">
        <v>230</v>
      </c>
      <c r="D2231" t="s">
        <v>17029</v>
      </c>
      <c r="E2231" t="s">
        <v>79</v>
      </c>
      <c r="F2231" t="s">
        <v>4875</v>
      </c>
      <c r="G2231">
        <v>0</v>
      </c>
      <c r="H2231">
        <v>115</v>
      </c>
      <c r="I2231">
        <v>17</v>
      </c>
      <c r="J2231">
        <v>88</v>
      </c>
      <c r="K2231">
        <v>8</v>
      </c>
      <c r="L2231">
        <v>2</v>
      </c>
      <c r="M2231">
        <v>0</v>
      </c>
      <c r="N2231">
        <v>0</v>
      </c>
      <c r="O2231">
        <v>0</v>
      </c>
      <c r="P2231">
        <v>0</v>
      </c>
      <c r="Q2231">
        <v>0</v>
      </c>
    </row>
    <row r="2232" spans="1:17" x14ac:dyDescent="0.2">
      <c r="A2232" t="s">
        <v>19255</v>
      </c>
      <c r="B2232" t="s">
        <v>84</v>
      </c>
      <c r="C2232" t="s">
        <v>230</v>
      </c>
      <c r="D2232" t="s">
        <v>17029</v>
      </c>
      <c r="E2232" t="s">
        <v>79</v>
      </c>
      <c r="F2232" t="s">
        <v>4877</v>
      </c>
      <c r="G2232">
        <v>0</v>
      </c>
      <c r="H2232">
        <v>115</v>
      </c>
      <c r="I2232">
        <v>16</v>
      </c>
      <c r="J2232">
        <v>86</v>
      </c>
      <c r="K2232">
        <v>5</v>
      </c>
      <c r="L2232">
        <v>8</v>
      </c>
      <c r="M2232">
        <v>0</v>
      </c>
      <c r="N2232">
        <v>0</v>
      </c>
      <c r="O2232">
        <v>0</v>
      </c>
      <c r="P2232">
        <v>0</v>
      </c>
      <c r="Q2232">
        <v>0</v>
      </c>
    </row>
    <row r="2233" spans="1:17" x14ac:dyDescent="0.2">
      <c r="A2233" t="s">
        <v>19256</v>
      </c>
      <c r="B2233" t="s">
        <v>84</v>
      </c>
      <c r="C2233" t="s">
        <v>230</v>
      </c>
      <c r="D2233" t="s">
        <v>17029</v>
      </c>
      <c r="E2233" t="s">
        <v>79</v>
      </c>
      <c r="F2233" t="s">
        <v>4879</v>
      </c>
      <c r="G2233">
        <v>0</v>
      </c>
      <c r="H2233">
        <v>0</v>
      </c>
      <c r="I2233">
        <v>0</v>
      </c>
      <c r="J2233">
        <v>0</v>
      </c>
      <c r="K2233">
        <v>0</v>
      </c>
      <c r="L2233">
        <v>0</v>
      </c>
      <c r="M2233">
        <v>115</v>
      </c>
      <c r="N2233">
        <v>0</v>
      </c>
      <c r="O2233">
        <v>0</v>
      </c>
      <c r="P2233">
        <v>0</v>
      </c>
      <c r="Q2233">
        <v>0</v>
      </c>
    </row>
    <row r="2234" spans="1:17" x14ac:dyDescent="0.2">
      <c r="A2234" t="s">
        <v>19257</v>
      </c>
      <c r="B2234" t="s">
        <v>84</v>
      </c>
      <c r="C2234" t="s">
        <v>230</v>
      </c>
      <c r="D2234" t="s">
        <v>17029</v>
      </c>
      <c r="E2234" t="s">
        <v>79</v>
      </c>
      <c r="F2234" t="s">
        <v>4881</v>
      </c>
      <c r="G2234">
        <v>0</v>
      </c>
      <c r="H2234">
        <v>115</v>
      </c>
      <c r="I2234">
        <v>16</v>
      </c>
      <c r="J2234">
        <v>86</v>
      </c>
      <c r="K2234">
        <v>5</v>
      </c>
      <c r="L2234">
        <v>8</v>
      </c>
      <c r="M2234">
        <v>0</v>
      </c>
      <c r="N2234">
        <v>0</v>
      </c>
      <c r="O2234">
        <v>0</v>
      </c>
      <c r="P2234">
        <v>0</v>
      </c>
      <c r="Q2234">
        <v>0</v>
      </c>
    </row>
    <row r="2235" spans="1:17" x14ac:dyDescent="0.2">
      <c r="A2235" t="s">
        <v>19258</v>
      </c>
      <c r="B2235" t="s">
        <v>84</v>
      </c>
      <c r="C2235" t="s">
        <v>230</v>
      </c>
      <c r="D2235" t="s">
        <v>17029</v>
      </c>
      <c r="E2235" t="s">
        <v>79</v>
      </c>
      <c r="F2235" t="s">
        <v>4883</v>
      </c>
      <c r="G2235">
        <v>0</v>
      </c>
      <c r="H2235">
        <v>115</v>
      </c>
      <c r="I2235">
        <v>17</v>
      </c>
      <c r="J2235">
        <v>85</v>
      </c>
      <c r="K2235">
        <v>5</v>
      </c>
      <c r="L2235">
        <v>8</v>
      </c>
      <c r="M2235">
        <v>0</v>
      </c>
      <c r="N2235">
        <v>0</v>
      </c>
      <c r="O2235">
        <v>0</v>
      </c>
      <c r="P2235">
        <v>0</v>
      </c>
      <c r="Q2235">
        <v>0</v>
      </c>
    </row>
    <row r="2236" spans="1:17" x14ac:dyDescent="0.2">
      <c r="A2236" t="s">
        <v>19259</v>
      </c>
      <c r="B2236" t="s">
        <v>84</v>
      </c>
      <c r="C2236" t="s">
        <v>230</v>
      </c>
      <c r="D2236" t="s">
        <v>17029</v>
      </c>
      <c r="E2236" t="s">
        <v>79</v>
      </c>
      <c r="F2236" t="s">
        <v>4885</v>
      </c>
      <c r="G2236">
        <v>0</v>
      </c>
      <c r="H2236">
        <v>0</v>
      </c>
      <c r="I2236">
        <v>0</v>
      </c>
      <c r="J2236">
        <v>0</v>
      </c>
      <c r="K2236">
        <v>0</v>
      </c>
      <c r="L2236">
        <v>0</v>
      </c>
      <c r="M2236">
        <v>115</v>
      </c>
      <c r="N2236">
        <v>0</v>
      </c>
      <c r="O2236">
        <v>0</v>
      </c>
      <c r="P2236">
        <v>0</v>
      </c>
      <c r="Q2236">
        <v>0</v>
      </c>
    </row>
    <row r="2237" spans="1:17" x14ac:dyDescent="0.2">
      <c r="A2237" t="s">
        <v>19260</v>
      </c>
      <c r="B2237" t="s">
        <v>84</v>
      </c>
      <c r="C2237" t="s">
        <v>230</v>
      </c>
      <c r="D2237" t="s">
        <v>17029</v>
      </c>
      <c r="E2237" t="s">
        <v>79</v>
      </c>
      <c r="F2237" t="s">
        <v>4887</v>
      </c>
      <c r="G2237">
        <v>0</v>
      </c>
      <c r="H2237">
        <v>115</v>
      </c>
      <c r="I2237">
        <v>16</v>
      </c>
      <c r="J2237">
        <v>88</v>
      </c>
      <c r="K2237">
        <v>10</v>
      </c>
      <c r="L2237">
        <v>1</v>
      </c>
      <c r="M2237">
        <v>0</v>
      </c>
      <c r="N2237">
        <v>0</v>
      </c>
      <c r="O2237">
        <v>0</v>
      </c>
      <c r="P2237">
        <v>0</v>
      </c>
      <c r="Q2237">
        <v>0</v>
      </c>
    </row>
    <row r="2238" spans="1:17" x14ac:dyDescent="0.2">
      <c r="A2238" t="s">
        <v>19261</v>
      </c>
      <c r="B2238" t="s">
        <v>84</v>
      </c>
      <c r="C2238" t="s">
        <v>230</v>
      </c>
      <c r="D2238" t="s">
        <v>17029</v>
      </c>
      <c r="E2238" t="s">
        <v>79</v>
      </c>
      <c r="F2238" t="s">
        <v>4889</v>
      </c>
      <c r="G2238">
        <v>0</v>
      </c>
      <c r="H2238">
        <v>0</v>
      </c>
      <c r="I2238">
        <v>0</v>
      </c>
      <c r="J2238">
        <v>0</v>
      </c>
      <c r="K2238">
        <v>0</v>
      </c>
      <c r="L2238">
        <v>0</v>
      </c>
      <c r="M2238">
        <v>115</v>
      </c>
      <c r="N2238">
        <v>0</v>
      </c>
      <c r="O2238">
        <v>0</v>
      </c>
      <c r="P2238">
        <v>0</v>
      </c>
      <c r="Q2238">
        <v>0</v>
      </c>
    </row>
    <row r="2239" spans="1:17" x14ac:dyDescent="0.2">
      <c r="A2239" t="s">
        <v>19262</v>
      </c>
      <c r="B2239" t="s">
        <v>84</v>
      </c>
      <c r="C2239" t="s">
        <v>230</v>
      </c>
      <c r="D2239" t="s">
        <v>17029</v>
      </c>
      <c r="E2239" t="s">
        <v>79</v>
      </c>
      <c r="F2239" t="s">
        <v>4871</v>
      </c>
      <c r="G2239">
        <v>0</v>
      </c>
      <c r="H2239">
        <v>0</v>
      </c>
      <c r="I2239">
        <v>0</v>
      </c>
      <c r="J2239">
        <v>0</v>
      </c>
      <c r="K2239">
        <v>0</v>
      </c>
      <c r="L2239">
        <v>0</v>
      </c>
      <c r="M2239">
        <v>0</v>
      </c>
      <c r="N2239">
        <v>88</v>
      </c>
      <c r="O2239">
        <v>85</v>
      </c>
      <c r="P2239">
        <v>3</v>
      </c>
      <c r="Q2239">
        <v>0</v>
      </c>
    </row>
    <row r="2240" spans="1:17" x14ac:dyDescent="0.2">
      <c r="A2240" t="s">
        <v>19263</v>
      </c>
      <c r="B2240" t="s">
        <v>84</v>
      </c>
      <c r="C2240" t="s">
        <v>230</v>
      </c>
      <c r="D2240" t="s">
        <v>17029</v>
      </c>
      <c r="E2240" t="s">
        <v>79</v>
      </c>
      <c r="F2240" t="s">
        <v>4873</v>
      </c>
      <c r="G2240">
        <v>0</v>
      </c>
      <c r="H2240">
        <v>0</v>
      </c>
      <c r="I2240">
        <v>0</v>
      </c>
      <c r="J2240">
        <v>0</v>
      </c>
      <c r="K2240">
        <v>0</v>
      </c>
      <c r="L2240">
        <v>0</v>
      </c>
      <c r="M2240">
        <v>0</v>
      </c>
      <c r="N2240">
        <v>72</v>
      </c>
      <c r="O2240">
        <v>70</v>
      </c>
      <c r="P2240">
        <v>2</v>
      </c>
      <c r="Q2240">
        <v>0</v>
      </c>
    </row>
    <row r="2241" spans="1:17" x14ac:dyDescent="0.2">
      <c r="A2241" t="s">
        <v>19264</v>
      </c>
      <c r="B2241" t="s">
        <v>84</v>
      </c>
      <c r="C2241" t="s">
        <v>230</v>
      </c>
      <c r="D2241" t="s">
        <v>17029</v>
      </c>
      <c r="E2241" t="s">
        <v>79</v>
      </c>
      <c r="F2241" t="s">
        <v>17019</v>
      </c>
      <c r="G2241">
        <v>115</v>
      </c>
      <c r="H2241">
        <v>0</v>
      </c>
      <c r="I2241">
        <v>0</v>
      </c>
      <c r="J2241">
        <v>0</v>
      </c>
      <c r="K2241">
        <v>0</v>
      </c>
      <c r="L2241">
        <v>0</v>
      </c>
      <c r="M2241">
        <v>0</v>
      </c>
      <c r="N2241">
        <v>0</v>
      </c>
      <c r="O2241">
        <v>0</v>
      </c>
      <c r="P2241">
        <v>0</v>
      </c>
      <c r="Q2241">
        <v>0</v>
      </c>
    </row>
    <row r="2242" spans="1:17" x14ac:dyDescent="0.2">
      <c r="A2242" t="s">
        <v>19265</v>
      </c>
      <c r="B2242" t="s">
        <v>84</v>
      </c>
      <c r="C2242" t="s">
        <v>230</v>
      </c>
      <c r="D2242" t="s">
        <v>17029</v>
      </c>
      <c r="E2242" t="s">
        <v>81</v>
      </c>
      <c r="F2242" t="s">
        <v>4875</v>
      </c>
      <c r="G2242">
        <v>0</v>
      </c>
      <c r="H2242">
        <v>145</v>
      </c>
      <c r="I2242">
        <v>22</v>
      </c>
      <c r="J2242">
        <v>114</v>
      </c>
      <c r="K2242">
        <v>6</v>
      </c>
      <c r="L2242">
        <v>3</v>
      </c>
      <c r="M2242">
        <v>0</v>
      </c>
      <c r="N2242">
        <v>0</v>
      </c>
      <c r="O2242">
        <v>0</v>
      </c>
      <c r="P2242">
        <v>0</v>
      </c>
      <c r="Q2242">
        <v>0</v>
      </c>
    </row>
    <row r="2243" spans="1:17" x14ac:dyDescent="0.2">
      <c r="A2243" t="s">
        <v>19266</v>
      </c>
      <c r="B2243" t="s">
        <v>84</v>
      </c>
      <c r="C2243" t="s">
        <v>230</v>
      </c>
      <c r="D2243" t="s">
        <v>17029</v>
      </c>
      <c r="E2243" t="s">
        <v>81</v>
      </c>
      <c r="F2243" t="s">
        <v>4877</v>
      </c>
      <c r="G2243">
        <v>0</v>
      </c>
      <c r="H2243">
        <v>145</v>
      </c>
      <c r="I2243">
        <v>19</v>
      </c>
      <c r="J2243">
        <v>110</v>
      </c>
      <c r="K2243">
        <v>8</v>
      </c>
      <c r="L2243">
        <v>8</v>
      </c>
      <c r="M2243">
        <v>0</v>
      </c>
      <c r="N2243">
        <v>0</v>
      </c>
      <c r="O2243">
        <v>0</v>
      </c>
      <c r="P2243">
        <v>0</v>
      </c>
      <c r="Q2243">
        <v>0</v>
      </c>
    </row>
    <row r="2244" spans="1:17" x14ac:dyDescent="0.2">
      <c r="A2244" t="s">
        <v>19267</v>
      </c>
      <c r="B2244" t="s">
        <v>84</v>
      </c>
      <c r="C2244" t="s">
        <v>230</v>
      </c>
      <c r="D2244" t="s">
        <v>17029</v>
      </c>
      <c r="E2244" t="s">
        <v>81</v>
      </c>
      <c r="F2244" t="s">
        <v>4879</v>
      </c>
      <c r="G2244">
        <v>0</v>
      </c>
      <c r="H2244">
        <v>0</v>
      </c>
      <c r="I2244">
        <v>0</v>
      </c>
      <c r="J2244">
        <v>0</v>
      </c>
      <c r="K2244">
        <v>0</v>
      </c>
      <c r="L2244">
        <v>0</v>
      </c>
      <c r="M2244">
        <v>145</v>
      </c>
      <c r="N2244">
        <v>0</v>
      </c>
      <c r="O2244">
        <v>0</v>
      </c>
      <c r="P2244">
        <v>0</v>
      </c>
      <c r="Q2244">
        <v>0</v>
      </c>
    </row>
    <row r="2245" spans="1:17" x14ac:dyDescent="0.2">
      <c r="A2245" t="s">
        <v>19268</v>
      </c>
      <c r="B2245" t="s">
        <v>84</v>
      </c>
      <c r="C2245" t="s">
        <v>230</v>
      </c>
      <c r="D2245" t="s">
        <v>17029</v>
      </c>
      <c r="E2245" t="s">
        <v>81</v>
      </c>
      <c r="F2245" t="s">
        <v>4881</v>
      </c>
      <c r="G2245">
        <v>0</v>
      </c>
      <c r="H2245">
        <v>145</v>
      </c>
      <c r="I2245">
        <v>17</v>
      </c>
      <c r="J2245">
        <v>112</v>
      </c>
      <c r="K2245">
        <v>8</v>
      </c>
      <c r="L2245">
        <v>8</v>
      </c>
      <c r="M2245">
        <v>0</v>
      </c>
      <c r="N2245">
        <v>0</v>
      </c>
      <c r="O2245">
        <v>0</v>
      </c>
      <c r="P2245">
        <v>0</v>
      </c>
      <c r="Q2245">
        <v>0</v>
      </c>
    </row>
    <row r="2246" spans="1:17" x14ac:dyDescent="0.2">
      <c r="A2246" t="s">
        <v>19269</v>
      </c>
      <c r="B2246" t="s">
        <v>84</v>
      </c>
      <c r="C2246" t="s">
        <v>230</v>
      </c>
      <c r="D2246" t="s">
        <v>17029</v>
      </c>
      <c r="E2246" t="s">
        <v>81</v>
      </c>
      <c r="F2246" t="s">
        <v>4883</v>
      </c>
      <c r="G2246">
        <v>0</v>
      </c>
      <c r="H2246">
        <v>145</v>
      </c>
      <c r="I2246">
        <v>20</v>
      </c>
      <c r="J2246">
        <v>112</v>
      </c>
      <c r="K2246">
        <v>5</v>
      </c>
      <c r="L2246">
        <v>8</v>
      </c>
      <c r="M2246">
        <v>0</v>
      </c>
      <c r="N2246">
        <v>0</v>
      </c>
      <c r="O2246">
        <v>0</v>
      </c>
      <c r="P2246">
        <v>0</v>
      </c>
      <c r="Q2246">
        <v>0</v>
      </c>
    </row>
    <row r="2247" spans="1:17" x14ac:dyDescent="0.2">
      <c r="A2247" t="s">
        <v>19270</v>
      </c>
      <c r="B2247" t="s">
        <v>84</v>
      </c>
      <c r="C2247" t="s">
        <v>230</v>
      </c>
      <c r="D2247" t="s">
        <v>17029</v>
      </c>
      <c r="E2247" t="s">
        <v>81</v>
      </c>
      <c r="F2247" t="s">
        <v>4885</v>
      </c>
      <c r="G2247">
        <v>0</v>
      </c>
      <c r="H2247">
        <v>0</v>
      </c>
      <c r="I2247">
        <v>0</v>
      </c>
      <c r="J2247">
        <v>0</v>
      </c>
      <c r="K2247">
        <v>0</v>
      </c>
      <c r="L2247">
        <v>0</v>
      </c>
      <c r="M2247">
        <v>145</v>
      </c>
      <c r="N2247">
        <v>0</v>
      </c>
      <c r="O2247">
        <v>0</v>
      </c>
      <c r="P2247">
        <v>0</v>
      </c>
      <c r="Q2247">
        <v>0</v>
      </c>
    </row>
    <row r="2248" spans="1:17" x14ac:dyDescent="0.2">
      <c r="A2248" t="s">
        <v>19271</v>
      </c>
      <c r="B2248" t="s">
        <v>84</v>
      </c>
      <c r="C2248" t="s">
        <v>230</v>
      </c>
      <c r="D2248" t="s">
        <v>17029</v>
      </c>
      <c r="E2248" t="s">
        <v>81</v>
      </c>
      <c r="F2248" t="s">
        <v>4887</v>
      </c>
      <c r="G2248">
        <v>0</v>
      </c>
      <c r="H2248">
        <v>145</v>
      </c>
      <c r="I2248">
        <v>18</v>
      </c>
      <c r="J2248">
        <v>114</v>
      </c>
      <c r="K2248">
        <v>10</v>
      </c>
      <c r="L2248">
        <v>3</v>
      </c>
      <c r="M2248">
        <v>0</v>
      </c>
      <c r="N2248">
        <v>0</v>
      </c>
      <c r="O2248">
        <v>0</v>
      </c>
      <c r="P2248">
        <v>0</v>
      </c>
      <c r="Q2248">
        <v>0</v>
      </c>
    </row>
    <row r="2249" spans="1:17" x14ac:dyDescent="0.2">
      <c r="A2249" t="s">
        <v>19272</v>
      </c>
      <c r="B2249" t="s">
        <v>84</v>
      </c>
      <c r="C2249" t="s">
        <v>230</v>
      </c>
      <c r="D2249" t="s">
        <v>17029</v>
      </c>
      <c r="E2249" t="s">
        <v>81</v>
      </c>
      <c r="F2249" t="s">
        <v>4889</v>
      </c>
      <c r="G2249">
        <v>0</v>
      </c>
      <c r="H2249">
        <v>0</v>
      </c>
      <c r="I2249">
        <v>0</v>
      </c>
      <c r="J2249">
        <v>0</v>
      </c>
      <c r="K2249">
        <v>0</v>
      </c>
      <c r="L2249">
        <v>0</v>
      </c>
      <c r="M2249">
        <v>145</v>
      </c>
      <c r="N2249">
        <v>0</v>
      </c>
      <c r="O2249">
        <v>0</v>
      </c>
      <c r="P2249">
        <v>0</v>
      </c>
      <c r="Q2249">
        <v>0</v>
      </c>
    </row>
    <row r="2250" spans="1:17" x14ac:dyDescent="0.2">
      <c r="A2250" t="s">
        <v>19273</v>
      </c>
      <c r="B2250" t="s">
        <v>84</v>
      </c>
      <c r="C2250" t="s">
        <v>230</v>
      </c>
      <c r="D2250" t="s">
        <v>17029</v>
      </c>
      <c r="E2250" t="s">
        <v>81</v>
      </c>
      <c r="F2250" t="s">
        <v>4871</v>
      </c>
      <c r="G2250">
        <v>0</v>
      </c>
      <c r="H2250">
        <v>0</v>
      </c>
      <c r="I2250">
        <v>0</v>
      </c>
      <c r="J2250">
        <v>0</v>
      </c>
      <c r="K2250">
        <v>0</v>
      </c>
      <c r="L2250">
        <v>0</v>
      </c>
      <c r="M2250">
        <v>0</v>
      </c>
      <c r="N2250">
        <v>118</v>
      </c>
      <c r="O2250">
        <v>114</v>
      </c>
      <c r="P2250">
        <v>3</v>
      </c>
      <c r="Q2250">
        <v>1</v>
      </c>
    </row>
    <row r="2251" spans="1:17" x14ac:dyDescent="0.2">
      <c r="A2251" t="s">
        <v>19274</v>
      </c>
      <c r="B2251" t="s">
        <v>84</v>
      </c>
      <c r="C2251" t="s">
        <v>230</v>
      </c>
      <c r="D2251" t="s">
        <v>17029</v>
      </c>
      <c r="E2251" t="s">
        <v>81</v>
      </c>
      <c r="F2251" t="s">
        <v>4873</v>
      </c>
      <c r="G2251">
        <v>0</v>
      </c>
      <c r="H2251">
        <v>0</v>
      </c>
      <c r="I2251">
        <v>0</v>
      </c>
      <c r="J2251">
        <v>0</v>
      </c>
      <c r="K2251">
        <v>0</v>
      </c>
      <c r="L2251">
        <v>0</v>
      </c>
      <c r="M2251">
        <v>0</v>
      </c>
      <c r="N2251">
        <v>100</v>
      </c>
      <c r="O2251">
        <v>97</v>
      </c>
      <c r="P2251">
        <v>2</v>
      </c>
      <c r="Q2251">
        <v>1</v>
      </c>
    </row>
    <row r="2252" spans="1:17" x14ac:dyDescent="0.2">
      <c r="A2252" t="s">
        <v>19275</v>
      </c>
      <c r="B2252" t="s">
        <v>84</v>
      </c>
      <c r="C2252" t="s">
        <v>230</v>
      </c>
      <c r="D2252" t="s">
        <v>17029</v>
      </c>
      <c r="E2252" t="s">
        <v>81</v>
      </c>
      <c r="F2252" t="s">
        <v>17019</v>
      </c>
      <c r="G2252">
        <v>145</v>
      </c>
      <c r="H2252">
        <v>0</v>
      </c>
      <c r="I2252">
        <v>0</v>
      </c>
      <c r="J2252">
        <v>0</v>
      </c>
      <c r="K2252">
        <v>0</v>
      </c>
      <c r="L2252">
        <v>0</v>
      </c>
      <c r="M2252">
        <v>0</v>
      </c>
      <c r="N2252">
        <v>0</v>
      </c>
      <c r="O2252">
        <v>0</v>
      </c>
      <c r="P2252">
        <v>0</v>
      </c>
      <c r="Q2252">
        <v>0</v>
      </c>
    </row>
    <row r="2253" spans="1:17" x14ac:dyDescent="0.2">
      <c r="A2253" t="s">
        <v>19276</v>
      </c>
      <c r="B2253" t="s">
        <v>84</v>
      </c>
      <c r="C2253" t="s">
        <v>230</v>
      </c>
      <c r="D2253" t="s">
        <v>17021</v>
      </c>
      <c r="E2253" t="s">
        <v>79</v>
      </c>
      <c r="F2253" t="s">
        <v>17022</v>
      </c>
      <c r="G2253">
        <v>0</v>
      </c>
      <c r="H2253">
        <v>0</v>
      </c>
      <c r="I2253">
        <v>0</v>
      </c>
      <c r="J2253">
        <v>0</v>
      </c>
      <c r="K2253">
        <v>0</v>
      </c>
      <c r="L2253">
        <v>0</v>
      </c>
      <c r="M2253">
        <v>0</v>
      </c>
      <c r="N2253">
        <v>15</v>
      </c>
      <c r="O2253">
        <v>12</v>
      </c>
      <c r="P2253">
        <v>3</v>
      </c>
      <c r="Q2253">
        <v>0</v>
      </c>
    </row>
    <row r="2254" spans="1:17" x14ac:dyDescent="0.2">
      <c r="A2254" t="s">
        <v>19277</v>
      </c>
      <c r="B2254" t="s">
        <v>84</v>
      </c>
      <c r="C2254" t="s">
        <v>230</v>
      </c>
      <c r="D2254" t="s">
        <v>17021</v>
      </c>
      <c r="E2254" t="s">
        <v>79</v>
      </c>
      <c r="F2254" t="s">
        <v>17019</v>
      </c>
      <c r="G2254">
        <v>15</v>
      </c>
      <c r="H2254">
        <v>0</v>
      </c>
      <c r="I2254">
        <v>0</v>
      </c>
      <c r="J2254">
        <v>0</v>
      </c>
      <c r="K2254">
        <v>0</v>
      </c>
      <c r="L2254">
        <v>0</v>
      </c>
      <c r="M2254">
        <v>0</v>
      </c>
      <c r="N2254">
        <v>0</v>
      </c>
      <c r="O2254">
        <v>0</v>
      </c>
      <c r="P2254">
        <v>0</v>
      </c>
      <c r="Q2254">
        <v>0</v>
      </c>
    </row>
    <row r="2255" spans="1:17" x14ac:dyDescent="0.2">
      <c r="A2255" t="s">
        <v>19278</v>
      </c>
      <c r="B2255" t="s">
        <v>84</v>
      </c>
      <c r="C2255" t="s">
        <v>230</v>
      </c>
      <c r="D2255" t="s">
        <v>17021</v>
      </c>
      <c r="E2255" t="s">
        <v>81</v>
      </c>
      <c r="F2255" t="s">
        <v>17022</v>
      </c>
      <c r="G2255">
        <v>0</v>
      </c>
      <c r="H2255">
        <v>0</v>
      </c>
      <c r="I2255">
        <v>0</v>
      </c>
      <c r="J2255">
        <v>0</v>
      </c>
      <c r="K2255">
        <v>0</v>
      </c>
      <c r="L2255">
        <v>0</v>
      </c>
      <c r="M2255">
        <v>0</v>
      </c>
      <c r="N2255">
        <v>12</v>
      </c>
      <c r="O2255">
        <v>9</v>
      </c>
      <c r="P2255">
        <v>3</v>
      </c>
      <c r="Q2255">
        <v>0</v>
      </c>
    </row>
    <row r="2256" spans="1:17" x14ac:dyDescent="0.2">
      <c r="A2256" t="s">
        <v>19279</v>
      </c>
      <c r="B2256" t="s">
        <v>84</v>
      </c>
      <c r="C2256" t="s">
        <v>230</v>
      </c>
      <c r="D2256" t="s">
        <v>17021</v>
      </c>
      <c r="E2256" t="s">
        <v>81</v>
      </c>
      <c r="F2256" t="s">
        <v>17019</v>
      </c>
      <c r="G2256">
        <v>12</v>
      </c>
      <c r="H2256">
        <v>0</v>
      </c>
      <c r="I2256">
        <v>0</v>
      </c>
      <c r="J2256">
        <v>0</v>
      </c>
      <c r="K2256">
        <v>0</v>
      </c>
      <c r="L2256">
        <v>0</v>
      </c>
      <c r="M2256">
        <v>0</v>
      </c>
      <c r="N2256">
        <v>0</v>
      </c>
      <c r="O2256">
        <v>0</v>
      </c>
      <c r="P2256">
        <v>0</v>
      </c>
      <c r="Q2256">
        <v>0</v>
      </c>
    </row>
    <row r="2257" spans="1:17" x14ac:dyDescent="0.2">
      <c r="A2257" t="s">
        <v>19280</v>
      </c>
      <c r="B2257" t="s">
        <v>84</v>
      </c>
      <c r="C2257" t="s">
        <v>230</v>
      </c>
      <c r="D2257" t="s">
        <v>17025</v>
      </c>
      <c r="E2257" t="s">
        <v>79</v>
      </c>
      <c r="F2257" t="s">
        <v>17019</v>
      </c>
      <c r="G2257">
        <v>14</v>
      </c>
      <c r="H2257">
        <v>0</v>
      </c>
      <c r="I2257">
        <v>0</v>
      </c>
      <c r="J2257">
        <v>0</v>
      </c>
      <c r="K2257">
        <v>0</v>
      </c>
      <c r="L2257">
        <v>0</v>
      </c>
      <c r="M2257">
        <v>0</v>
      </c>
      <c r="N2257">
        <v>0</v>
      </c>
      <c r="O2257">
        <v>0</v>
      </c>
      <c r="P2257">
        <v>0</v>
      </c>
      <c r="Q2257">
        <v>0</v>
      </c>
    </row>
    <row r="2258" spans="1:17" x14ac:dyDescent="0.2">
      <c r="A2258" t="s">
        <v>19281</v>
      </c>
      <c r="B2258" t="s">
        <v>84</v>
      </c>
      <c r="C2258" t="s">
        <v>230</v>
      </c>
      <c r="D2258" t="s">
        <v>17025</v>
      </c>
      <c r="E2258" t="s">
        <v>81</v>
      </c>
      <c r="F2258" t="s">
        <v>17019</v>
      </c>
      <c r="G2258">
        <v>33</v>
      </c>
      <c r="H2258">
        <v>0</v>
      </c>
      <c r="I2258">
        <v>0</v>
      </c>
      <c r="J2258">
        <v>0</v>
      </c>
      <c r="K2258">
        <v>0</v>
      </c>
      <c r="L2258">
        <v>0</v>
      </c>
      <c r="M2258">
        <v>0</v>
      </c>
      <c r="N2258">
        <v>0</v>
      </c>
      <c r="O2258">
        <v>0</v>
      </c>
      <c r="P2258">
        <v>0</v>
      </c>
      <c r="Q2258">
        <v>0</v>
      </c>
    </row>
    <row r="2259" spans="1:17" x14ac:dyDescent="0.2">
      <c r="A2259" t="s">
        <v>19282</v>
      </c>
      <c r="B2259" t="s">
        <v>84</v>
      </c>
      <c r="C2259" t="s">
        <v>231</v>
      </c>
      <c r="D2259" t="s">
        <v>17027</v>
      </c>
      <c r="E2259" t="s">
        <v>79</v>
      </c>
      <c r="F2259" t="s">
        <v>17019</v>
      </c>
      <c r="G2259">
        <v>1</v>
      </c>
      <c r="H2259">
        <v>0</v>
      </c>
      <c r="I2259">
        <v>0</v>
      </c>
      <c r="J2259">
        <v>0</v>
      </c>
      <c r="K2259">
        <v>0</v>
      </c>
      <c r="L2259">
        <v>0</v>
      </c>
      <c r="M2259">
        <v>0</v>
      </c>
      <c r="N2259">
        <v>0</v>
      </c>
      <c r="O2259">
        <v>0</v>
      </c>
      <c r="P2259">
        <v>0</v>
      </c>
      <c r="Q2259">
        <v>0</v>
      </c>
    </row>
    <row r="2260" spans="1:17" x14ac:dyDescent="0.2">
      <c r="A2260" t="s">
        <v>19283</v>
      </c>
      <c r="B2260" t="s">
        <v>84</v>
      </c>
      <c r="C2260" t="s">
        <v>231</v>
      </c>
      <c r="D2260" t="s">
        <v>17027</v>
      </c>
      <c r="E2260" t="s">
        <v>81</v>
      </c>
      <c r="F2260" t="s">
        <v>17019</v>
      </c>
      <c r="G2260">
        <v>5</v>
      </c>
      <c r="H2260">
        <v>0</v>
      </c>
      <c r="I2260">
        <v>0</v>
      </c>
      <c r="J2260">
        <v>0</v>
      </c>
      <c r="K2260">
        <v>0</v>
      </c>
      <c r="L2260">
        <v>0</v>
      </c>
      <c r="M2260">
        <v>0</v>
      </c>
      <c r="N2260">
        <v>0</v>
      </c>
      <c r="O2260">
        <v>0</v>
      </c>
      <c r="P2260">
        <v>0</v>
      </c>
      <c r="Q2260">
        <v>0</v>
      </c>
    </row>
    <row r="2261" spans="1:17" x14ac:dyDescent="0.2">
      <c r="A2261" t="s">
        <v>19284</v>
      </c>
      <c r="B2261" t="s">
        <v>84</v>
      </c>
      <c r="C2261" t="s">
        <v>231</v>
      </c>
      <c r="D2261" t="s">
        <v>17029</v>
      </c>
      <c r="E2261" t="s">
        <v>79</v>
      </c>
      <c r="F2261" t="s">
        <v>4875</v>
      </c>
      <c r="G2261">
        <v>0</v>
      </c>
      <c r="H2261">
        <v>17</v>
      </c>
      <c r="I2261">
        <v>1</v>
      </c>
      <c r="J2261">
        <v>16</v>
      </c>
      <c r="K2261">
        <v>0</v>
      </c>
      <c r="L2261">
        <v>0</v>
      </c>
      <c r="M2261">
        <v>0</v>
      </c>
      <c r="N2261">
        <v>0</v>
      </c>
      <c r="O2261">
        <v>0</v>
      </c>
      <c r="P2261">
        <v>0</v>
      </c>
      <c r="Q2261">
        <v>0</v>
      </c>
    </row>
    <row r="2262" spans="1:17" x14ac:dyDescent="0.2">
      <c r="A2262" t="s">
        <v>19285</v>
      </c>
      <c r="B2262" t="s">
        <v>84</v>
      </c>
      <c r="C2262" t="s">
        <v>231</v>
      </c>
      <c r="D2262" t="s">
        <v>17029</v>
      </c>
      <c r="E2262" t="s">
        <v>79</v>
      </c>
      <c r="F2262" t="s">
        <v>4877</v>
      </c>
      <c r="G2262">
        <v>0</v>
      </c>
      <c r="H2262">
        <v>17</v>
      </c>
      <c r="I2262">
        <v>0</v>
      </c>
      <c r="J2262">
        <v>17</v>
      </c>
      <c r="K2262">
        <v>0</v>
      </c>
      <c r="L2262">
        <v>0</v>
      </c>
      <c r="M2262">
        <v>0</v>
      </c>
      <c r="N2262">
        <v>0</v>
      </c>
      <c r="O2262">
        <v>0</v>
      </c>
      <c r="P2262">
        <v>0</v>
      </c>
      <c r="Q2262">
        <v>0</v>
      </c>
    </row>
    <row r="2263" spans="1:17" x14ac:dyDescent="0.2">
      <c r="A2263" t="s">
        <v>19286</v>
      </c>
      <c r="B2263" t="s">
        <v>84</v>
      </c>
      <c r="C2263" t="s">
        <v>231</v>
      </c>
      <c r="D2263" t="s">
        <v>17029</v>
      </c>
      <c r="E2263" t="s">
        <v>79</v>
      </c>
      <c r="F2263" t="s">
        <v>4879</v>
      </c>
      <c r="G2263">
        <v>0</v>
      </c>
      <c r="H2263">
        <v>0</v>
      </c>
      <c r="I2263">
        <v>0</v>
      </c>
      <c r="J2263">
        <v>0</v>
      </c>
      <c r="K2263">
        <v>0</v>
      </c>
      <c r="L2263">
        <v>0</v>
      </c>
      <c r="M2263">
        <v>17</v>
      </c>
      <c r="N2263">
        <v>0</v>
      </c>
      <c r="O2263">
        <v>0</v>
      </c>
      <c r="P2263">
        <v>0</v>
      </c>
      <c r="Q2263">
        <v>0</v>
      </c>
    </row>
    <row r="2264" spans="1:17" x14ac:dyDescent="0.2">
      <c r="A2264" t="s">
        <v>19287</v>
      </c>
      <c r="B2264" t="s">
        <v>84</v>
      </c>
      <c r="C2264" t="s">
        <v>231</v>
      </c>
      <c r="D2264" t="s">
        <v>17029</v>
      </c>
      <c r="E2264" t="s">
        <v>79</v>
      </c>
      <c r="F2264" t="s">
        <v>4881</v>
      </c>
      <c r="G2264">
        <v>0</v>
      </c>
      <c r="H2264">
        <v>17</v>
      </c>
      <c r="I2264">
        <v>0</v>
      </c>
      <c r="J2264">
        <v>17</v>
      </c>
      <c r="K2264">
        <v>0</v>
      </c>
      <c r="L2264">
        <v>0</v>
      </c>
      <c r="M2264">
        <v>0</v>
      </c>
      <c r="N2264">
        <v>0</v>
      </c>
      <c r="O2264">
        <v>0</v>
      </c>
      <c r="P2264">
        <v>0</v>
      </c>
      <c r="Q2264">
        <v>0</v>
      </c>
    </row>
    <row r="2265" spans="1:17" x14ac:dyDescent="0.2">
      <c r="A2265" t="s">
        <v>19288</v>
      </c>
      <c r="B2265" t="s">
        <v>84</v>
      </c>
      <c r="C2265" t="s">
        <v>231</v>
      </c>
      <c r="D2265" t="s">
        <v>17029</v>
      </c>
      <c r="E2265" t="s">
        <v>79</v>
      </c>
      <c r="F2265" t="s">
        <v>4883</v>
      </c>
      <c r="G2265">
        <v>0</v>
      </c>
      <c r="H2265">
        <v>17</v>
      </c>
      <c r="I2265">
        <v>0</v>
      </c>
      <c r="J2265">
        <v>17</v>
      </c>
      <c r="K2265">
        <v>0</v>
      </c>
      <c r="L2265">
        <v>0</v>
      </c>
      <c r="M2265">
        <v>0</v>
      </c>
      <c r="N2265">
        <v>0</v>
      </c>
      <c r="O2265">
        <v>0</v>
      </c>
      <c r="P2265">
        <v>0</v>
      </c>
      <c r="Q2265">
        <v>0</v>
      </c>
    </row>
    <row r="2266" spans="1:17" x14ac:dyDescent="0.2">
      <c r="A2266" t="s">
        <v>19289</v>
      </c>
      <c r="B2266" t="s">
        <v>84</v>
      </c>
      <c r="C2266" t="s">
        <v>231</v>
      </c>
      <c r="D2266" t="s">
        <v>17029</v>
      </c>
      <c r="E2266" t="s">
        <v>79</v>
      </c>
      <c r="F2266" t="s">
        <v>4885</v>
      </c>
      <c r="G2266">
        <v>0</v>
      </c>
      <c r="H2266">
        <v>0</v>
      </c>
      <c r="I2266">
        <v>0</v>
      </c>
      <c r="J2266">
        <v>0</v>
      </c>
      <c r="K2266">
        <v>0</v>
      </c>
      <c r="L2266">
        <v>0</v>
      </c>
      <c r="M2266">
        <v>17</v>
      </c>
      <c r="N2266">
        <v>0</v>
      </c>
      <c r="O2266">
        <v>0</v>
      </c>
      <c r="P2266">
        <v>0</v>
      </c>
      <c r="Q2266">
        <v>0</v>
      </c>
    </row>
    <row r="2267" spans="1:17" x14ac:dyDescent="0.2">
      <c r="A2267" t="s">
        <v>19290</v>
      </c>
      <c r="B2267" t="s">
        <v>84</v>
      </c>
      <c r="C2267" t="s">
        <v>231</v>
      </c>
      <c r="D2267" t="s">
        <v>17029</v>
      </c>
      <c r="E2267" t="s">
        <v>79</v>
      </c>
      <c r="F2267" t="s">
        <v>4887</v>
      </c>
      <c r="G2267">
        <v>0</v>
      </c>
      <c r="H2267">
        <v>17</v>
      </c>
      <c r="I2267">
        <v>0</v>
      </c>
      <c r="J2267">
        <v>17</v>
      </c>
      <c r="K2267">
        <v>0</v>
      </c>
      <c r="L2267">
        <v>0</v>
      </c>
      <c r="M2267">
        <v>0</v>
      </c>
      <c r="N2267">
        <v>0</v>
      </c>
      <c r="O2267">
        <v>0</v>
      </c>
      <c r="P2267">
        <v>0</v>
      </c>
      <c r="Q2267">
        <v>0</v>
      </c>
    </row>
    <row r="2268" spans="1:17" x14ac:dyDescent="0.2">
      <c r="A2268" t="s">
        <v>19291</v>
      </c>
      <c r="B2268" t="s">
        <v>84</v>
      </c>
      <c r="C2268" t="s">
        <v>231</v>
      </c>
      <c r="D2268" t="s">
        <v>17029</v>
      </c>
      <c r="E2268" t="s">
        <v>79</v>
      </c>
      <c r="F2268" t="s">
        <v>4889</v>
      </c>
      <c r="G2268">
        <v>0</v>
      </c>
      <c r="H2268">
        <v>0</v>
      </c>
      <c r="I2268">
        <v>0</v>
      </c>
      <c r="J2268">
        <v>0</v>
      </c>
      <c r="K2268">
        <v>0</v>
      </c>
      <c r="L2268">
        <v>0</v>
      </c>
      <c r="M2268">
        <v>17</v>
      </c>
      <c r="N2268">
        <v>0</v>
      </c>
      <c r="O2268">
        <v>0</v>
      </c>
      <c r="P2268">
        <v>0</v>
      </c>
      <c r="Q2268">
        <v>0</v>
      </c>
    </row>
    <row r="2269" spans="1:17" x14ac:dyDescent="0.2">
      <c r="A2269" t="s">
        <v>19292</v>
      </c>
      <c r="B2269" t="s">
        <v>84</v>
      </c>
      <c r="C2269" t="s">
        <v>231</v>
      </c>
      <c r="D2269" t="s">
        <v>17029</v>
      </c>
      <c r="E2269" t="s">
        <v>79</v>
      </c>
      <c r="F2269" t="s">
        <v>4871</v>
      </c>
      <c r="G2269">
        <v>0</v>
      </c>
      <c r="H2269">
        <v>0</v>
      </c>
      <c r="I2269">
        <v>0</v>
      </c>
      <c r="J2269">
        <v>0</v>
      </c>
      <c r="K2269">
        <v>0</v>
      </c>
      <c r="L2269">
        <v>0</v>
      </c>
      <c r="M2269">
        <v>0</v>
      </c>
      <c r="N2269">
        <v>15</v>
      </c>
      <c r="O2269">
        <v>15</v>
      </c>
      <c r="P2269">
        <v>0</v>
      </c>
      <c r="Q2269">
        <v>0</v>
      </c>
    </row>
    <row r="2270" spans="1:17" x14ac:dyDescent="0.2">
      <c r="A2270" t="s">
        <v>19293</v>
      </c>
      <c r="B2270" t="s">
        <v>84</v>
      </c>
      <c r="C2270" t="s">
        <v>231</v>
      </c>
      <c r="D2270" t="s">
        <v>17029</v>
      </c>
      <c r="E2270" t="s">
        <v>79</v>
      </c>
      <c r="F2270" t="s">
        <v>4873</v>
      </c>
      <c r="G2270">
        <v>0</v>
      </c>
      <c r="H2270">
        <v>0</v>
      </c>
      <c r="I2270">
        <v>0</v>
      </c>
      <c r="J2270">
        <v>0</v>
      </c>
      <c r="K2270">
        <v>0</v>
      </c>
      <c r="L2270">
        <v>0</v>
      </c>
      <c r="M2270">
        <v>0</v>
      </c>
      <c r="N2270">
        <v>14</v>
      </c>
      <c r="O2270">
        <v>14</v>
      </c>
      <c r="P2270">
        <v>0</v>
      </c>
      <c r="Q2270">
        <v>0</v>
      </c>
    </row>
    <row r="2271" spans="1:17" x14ac:dyDescent="0.2">
      <c r="A2271" t="s">
        <v>19294</v>
      </c>
      <c r="B2271" t="s">
        <v>84</v>
      </c>
      <c r="C2271" t="s">
        <v>231</v>
      </c>
      <c r="D2271" t="s">
        <v>17029</v>
      </c>
      <c r="E2271" t="s">
        <v>79</v>
      </c>
      <c r="F2271" t="s">
        <v>17019</v>
      </c>
      <c r="G2271">
        <v>17</v>
      </c>
      <c r="H2271">
        <v>0</v>
      </c>
      <c r="I2271">
        <v>0</v>
      </c>
      <c r="J2271">
        <v>0</v>
      </c>
      <c r="K2271">
        <v>0</v>
      </c>
      <c r="L2271">
        <v>0</v>
      </c>
      <c r="M2271">
        <v>0</v>
      </c>
      <c r="N2271">
        <v>0</v>
      </c>
      <c r="O2271">
        <v>0</v>
      </c>
      <c r="P2271">
        <v>0</v>
      </c>
      <c r="Q2271">
        <v>0</v>
      </c>
    </row>
    <row r="2272" spans="1:17" x14ac:dyDescent="0.2">
      <c r="A2272" t="s">
        <v>19295</v>
      </c>
      <c r="B2272" t="s">
        <v>84</v>
      </c>
      <c r="C2272" t="s">
        <v>231</v>
      </c>
      <c r="D2272" t="s">
        <v>17029</v>
      </c>
      <c r="E2272" t="s">
        <v>81</v>
      </c>
      <c r="F2272" t="s">
        <v>4875</v>
      </c>
      <c r="G2272">
        <v>0</v>
      </c>
      <c r="H2272">
        <v>12</v>
      </c>
      <c r="I2272">
        <v>3</v>
      </c>
      <c r="J2272">
        <v>7</v>
      </c>
      <c r="K2272">
        <v>1</v>
      </c>
      <c r="L2272">
        <v>1</v>
      </c>
      <c r="M2272">
        <v>0</v>
      </c>
      <c r="N2272">
        <v>0</v>
      </c>
      <c r="O2272">
        <v>0</v>
      </c>
      <c r="P2272">
        <v>0</v>
      </c>
      <c r="Q2272">
        <v>0</v>
      </c>
    </row>
    <row r="2273" spans="1:17" x14ac:dyDescent="0.2">
      <c r="A2273" t="s">
        <v>19296</v>
      </c>
      <c r="B2273" t="s">
        <v>84</v>
      </c>
      <c r="C2273" t="s">
        <v>231</v>
      </c>
      <c r="D2273" t="s">
        <v>17029</v>
      </c>
      <c r="E2273" t="s">
        <v>81</v>
      </c>
      <c r="F2273" t="s">
        <v>4877</v>
      </c>
      <c r="G2273">
        <v>0</v>
      </c>
      <c r="H2273">
        <v>12</v>
      </c>
      <c r="I2273">
        <v>2</v>
      </c>
      <c r="J2273">
        <v>8</v>
      </c>
      <c r="K2273">
        <v>1</v>
      </c>
      <c r="L2273">
        <v>1</v>
      </c>
      <c r="M2273">
        <v>0</v>
      </c>
      <c r="N2273">
        <v>0</v>
      </c>
      <c r="O2273">
        <v>0</v>
      </c>
      <c r="P2273">
        <v>0</v>
      </c>
      <c r="Q2273">
        <v>0</v>
      </c>
    </row>
    <row r="2274" spans="1:17" x14ac:dyDescent="0.2">
      <c r="A2274" t="s">
        <v>19297</v>
      </c>
      <c r="B2274" t="s">
        <v>84</v>
      </c>
      <c r="C2274" t="s">
        <v>231</v>
      </c>
      <c r="D2274" t="s">
        <v>17029</v>
      </c>
      <c r="E2274" t="s">
        <v>81</v>
      </c>
      <c r="F2274" t="s">
        <v>4879</v>
      </c>
      <c r="G2274">
        <v>0</v>
      </c>
      <c r="H2274">
        <v>0</v>
      </c>
      <c r="I2274">
        <v>0</v>
      </c>
      <c r="J2274">
        <v>0</v>
      </c>
      <c r="K2274">
        <v>0</v>
      </c>
      <c r="L2274">
        <v>0</v>
      </c>
      <c r="M2274">
        <v>12</v>
      </c>
      <c r="N2274">
        <v>0</v>
      </c>
      <c r="O2274">
        <v>0</v>
      </c>
      <c r="P2274">
        <v>0</v>
      </c>
      <c r="Q2274">
        <v>0</v>
      </c>
    </row>
    <row r="2275" spans="1:17" x14ac:dyDescent="0.2">
      <c r="A2275" t="s">
        <v>19298</v>
      </c>
      <c r="B2275" t="s">
        <v>84</v>
      </c>
      <c r="C2275" t="s">
        <v>231</v>
      </c>
      <c r="D2275" t="s">
        <v>17029</v>
      </c>
      <c r="E2275" t="s">
        <v>81</v>
      </c>
      <c r="F2275" t="s">
        <v>4881</v>
      </c>
      <c r="G2275">
        <v>0</v>
      </c>
      <c r="H2275">
        <v>12</v>
      </c>
      <c r="I2275">
        <v>2</v>
      </c>
      <c r="J2275">
        <v>8</v>
      </c>
      <c r="K2275">
        <v>1</v>
      </c>
      <c r="L2275">
        <v>1</v>
      </c>
      <c r="M2275">
        <v>0</v>
      </c>
      <c r="N2275">
        <v>0</v>
      </c>
      <c r="O2275">
        <v>0</v>
      </c>
      <c r="P2275">
        <v>0</v>
      </c>
      <c r="Q2275">
        <v>0</v>
      </c>
    </row>
    <row r="2276" spans="1:17" x14ac:dyDescent="0.2">
      <c r="A2276" t="s">
        <v>19299</v>
      </c>
      <c r="B2276" t="s">
        <v>84</v>
      </c>
      <c r="C2276" t="s">
        <v>231</v>
      </c>
      <c r="D2276" t="s">
        <v>17029</v>
      </c>
      <c r="E2276" t="s">
        <v>81</v>
      </c>
      <c r="F2276" t="s">
        <v>4883</v>
      </c>
      <c r="G2276">
        <v>0</v>
      </c>
      <c r="H2276">
        <v>12</v>
      </c>
      <c r="I2276">
        <v>3</v>
      </c>
      <c r="J2276">
        <v>7</v>
      </c>
      <c r="K2276">
        <v>1</v>
      </c>
      <c r="L2276">
        <v>1</v>
      </c>
      <c r="M2276">
        <v>0</v>
      </c>
      <c r="N2276">
        <v>0</v>
      </c>
      <c r="O2276">
        <v>0</v>
      </c>
      <c r="P2276">
        <v>0</v>
      </c>
      <c r="Q2276">
        <v>0</v>
      </c>
    </row>
    <row r="2277" spans="1:17" x14ac:dyDescent="0.2">
      <c r="A2277" t="s">
        <v>19300</v>
      </c>
      <c r="B2277" t="s">
        <v>84</v>
      </c>
      <c r="C2277" t="s">
        <v>231</v>
      </c>
      <c r="D2277" t="s">
        <v>17029</v>
      </c>
      <c r="E2277" t="s">
        <v>81</v>
      </c>
      <c r="F2277" t="s">
        <v>4885</v>
      </c>
      <c r="G2277">
        <v>0</v>
      </c>
      <c r="H2277">
        <v>0</v>
      </c>
      <c r="I2277">
        <v>0</v>
      </c>
      <c r="J2277">
        <v>0</v>
      </c>
      <c r="K2277">
        <v>0</v>
      </c>
      <c r="L2277">
        <v>0</v>
      </c>
      <c r="M2277">
        <v>12</v>
      </c>
      <c r="N2277">
        <v>0</v>
      </c>
      <c r="O2277">
        <v>0</v>
      </c>
      <c r="P2277">
        <v>0</v>
      </c>
      <c r="Q2277">
        <v>0</v>
      </c>
    </row>
    <row r="2278" spans="1:17" x14ac:dyDescent="0.2">
      <c r="A2278" t="s">
        <v>19301</v>
      </c>
      <c r="B2278" t="s">
        <v>84</v>
      </c>
      <c r="C2278" t="s">
        <v>231</v>
      </c>
      <c r="D2278" t="s">
        <v>17029</v>
      </c>
      <c r="E2278" t="s">
        <v>81</v>
      </c>
      <c r="F2278" t="s">
        <v>4887</v>
      </c>
      <c r="G2278">
        <v>0</v>
      </c>
      <c r="H2278">
        <v>12</v>
      </c>
      <c r="I2278">
        <v>2</v>
      </c>
      <c r="J2278">
        <v>8</v>
      </c>
      <c r="K2278">
        <v>1</v>
      </c>
      <c r="L2278">
        <v>1</v>
      </c>
      <c r="M2278">
        <v>0</v>
      </c>
      <c r="N2278">
        <v>0</v>
      </c>
      <c r="O2278">
        <v>0</v>
      </c>
      <c r="P2278">
        <v>0</v>
      </c>
      <c r="Q2278">
        <v>0</v>
      </c>
    </row>
    <row r="2279" spans="1:17" x14ac:dyDescent="0.2">
      <c r="A2279" t="s">
        <v>19302</v>
      </c>
      <c r="B2279" t="s">
        <v>84</v>
      </c>
      <c r="C2279" t="s">
        <v>231</v>
      </c>
      <c r="D2279" t="s">
        <v>17029</v>
      </c>
      <c r="E2279" t="s">
        <v>81</v>
      </c>
      <c r="F2279" t="s">
        <v>4889</v>
      </c>
      <c r="G2279">
        <v>0</v>
      </c>
      <c r="H2279">
        <v>0</v>
      </c>
      <c r="I2279">
        <v>0</v>
      </c>
      <c r="J2279">
        <v>0</v>
      </c>
      <c r="K2279">
        <v>0</v>
      </c>
      <c r="L2279">
        <v>0</v>
      </c>
      <c r="M2279">
        <v>12</v>
      </c>
      <c r="N2279">
        <v>0</v>
      </c>
      <c r="O2279">
        <v>0</v>
      </c>
      <c r="P2279">
        <v>0</v>
      </c>
      <c r="Q2279">
        <v>0</v>
      </c>
    </row>
    <row r="2280" spans="1:17" x14ac:dyDescent="0.2">
      <c r="A2280" t="s">
        <v>19303</v>
      </c>
      <c r="B2280" t="s">
        <v>84</v>
      </c>
      <c r="C2280" t="s">
        <v>231</v>
      </c>
      <c r="D2280" t="s">
        <v>17029</v>
      </c>
      <c r="E2280" t="s">
        <v>81</v>
      </c>
      <c r="F2280" t="s">
        <v>4871</v>
      </c>
      <c r="G2280">
        <v>0</v>
      </c>
      <c r="H2280">
        <v>0</v>
      </c>
      <c r="I2280">
        <v>0</v>
      </c>
      <c r="J2280">
        <v>0</v>
      </c>
      <c r="K2280">
        <v>0</v>
      </c>
      <c r="L2280">
        <v>0</v>
      </c>
      <c r="M2280">
        <v>0</v>
      </c>
      <c r="N2280">
        <v>9</v>
      </c>
      <c r="O2280">
        <v>8</v>
      </c>
      <c r="P2280">
        <v>0</v>
      </c>
      <c r="Q2280">
        <v>1</v>
      </c>
    </row>
    <row r="2281" spans="1:17" x14ac:dyDescent="0.2">
      <c r="A2281" t="s">
        <v>19304</v>
      </c>
      <c r="B2281" t="s">
        <v>84</v>
      </c>
      <c r="C2281" t="s">
        <v>231</v>
      </c>
      <c r="D2281" t="s">
        <v>17029</v>
      </c>
      <c r="E2281" t="s">
        <v>81</v>
      </c>
      <c r="F2281" t="s">
        <v>4873</v>
      </c>
      <c r="G2281">
        <v>0</v>
      </c>
      <c r="H2281">
        <v>0</v>
      </c>
      <c r="I2281">
        <v>0</v>
      </c>
      <c r="J2281">
        <v>0</v>
      </c>
      <c r="K2281">
        <v>0</v>
      </c>
      <c r="L2281">
        <v>0</v>
      </c>
      <c r="M2281">
        <v>0</v>
      </c>
      <c r="N2281">
        <v>7</v>
      </c>
      <c r="O2281">
        <v>6</v>
      </c>
      <c r="P2281">
        <v>0</v>
      </c>
      <c r="Q2281">
        <v>1</v>
      </c>
    </row>
    <row r="2282" spans="1:17" x14ac:dyDescent="0.2">
      <c r="A2282" t="s">
        <v>19305</v>
      </c>
      <c r="B2282" t="s">
        <v>84</v>
      </c>
      <c r="C2282" t="s">
        <v>231</v>
      </c>
      <c r="D2282" t="s">
        <v>17029</v>
      </c>
      <c r="E2282" t="s">
        <v>81</v>
      </c>
      <c r="F2282" t="s">
        <v>17019</v>
      </c>
      <c r="G2282">
        <v>12</v>
      </c>
      <c r="H2282">
        <v>0</v>
      </c>
      <c r="I2282">
        <v>0</v>
      </c>
      <c r="J2282">
        <v>0</v>
      </c>
      <c r="K2282">
        <v>0</v>
      </c>
      <c r="L2282">
        <v>0</v>
      </c>
      <c r="M2282">
        <v>0</v>
      </c>
      <c r="N2282">
        <v>0</v>
      </c>
      <c r="O2282">
        <v>0</v>
      </c>
      <c r="P2282">
        <v>0</v>
      </c>
      <c r="Q2282">
        <v>0</v>
      </c>
    </row>
    <row r="2283" spans="1:17" x14ac:dyDescent="0.2">
      <c r="A2283" t="s">
        <v>19306</v>
      </c>
      <c r="B2283" t="s">
        <v>84</v>
      </c>
      <c r="C2283" t="s">
        <v>231</v>
      </c>
      <c r="D2283" t="s">
        <v>17021</v>
      </c>
      <c r="E2283" t="s">
        <v>79</v>
      </c>
      <c r="F2283" t="s">
        <v>17022</v>
      </c>
      <c r="G2283">
        <v>0</v>
      </c>
      <c r="H2283">
        <v>0</v>
      </c>
      <c r="I2283">
        <v>0</v>
      </c>
      <c r="J2283">
        <v>0</v>
      </c>
      <c r="K2283">
        <v>0</v>
      </c>
      <c r="L2283">
        <v>0</v>
      </c>
      <c r="M2283">
        <v>0</v>
      </c>
      <c r="N2283">
        <v>3</v>
      </c>
      <c r="O2283">
        <v>2</v>
      </c>
      <c r="P2283">
        <v>1</v>
      </c>
      <c r="Q2283">
        <v>0</v>
      </c>
    </row>
    <row r="2284" spans="1:17" x14ac:dyDescent="0.2">
      <c r="A2284" t="s">
        <v>19307</v>
      </c>
      <c r="B2284" t="s">
        <v>84</v>
      </c>
      <c r="C2284" t="s">
        <v>231</v>
      </c>
      <c r="D2284" t="s">
        <v>17021</v>
      </c>
      <c r="E2284" t="s">
        <v>79</v>
      </c>
      <c r="F2284" t="s">
        <v>17019</v>
      </c>
      <c r="G2284">
        <v>3</v>
      </c>
      <c r="H2284">
        <v>0</v>
      </c>
      <c r="I2284">
        <v>0</v>
      </c>
      <c r="J2284">
        <v>0</v>
      </c>
      <c r="K2284">
        <v>0</v>
      </c>
      <c r="L2284">
        <v>0</v>
      </c>
      <c r="M2284">
        <v>0</v>
      </c>
      <c r="N2284">
        <v>0</v>
      </c>
      <c r="O2284">
        <v>0</v>
      </c>
      <c r="P2284">
        <v>0</v>
      </c>
      <c r="Q2284">
        <v>0</v>
      </c>
    </row>
    <row r="2285" spans="1:17" x14ac:dyDescent="0.2">
      <c r="A2285" t="s">
        <v>19308</v>
      </c>
      <c r="B2285" t="s">
        <v>84</v>
      </c>
      <c r="C2285" t="s">
        <v>231</v>
      </c>
      <c r="D2285" t="s">
        <v>17021</v>
      </c>
      <c r="E2285" t="s">
        <v>81</v>
      </c>
      <c r="F2285" t="s">
        <v>17022</v>
      </c>
      <c r="G2285">
        <v>0</v>
      </c>
      <c r="H2285">
        <v>0</v>
      </c>
      <c r="I2285">
        <v>0</v>
      </c>
      <c r="J2285">
        <v>0</v>
      </c>
      <c r="K2285">
        <v>0</v>
      </c>
      <c r="L2285">
        <v>0</v>
      </c>
      <c r="M2285">
        <v>0</v>
      </c>
      <c r="N2285">
        <v>1</v>
      </c>
      <c r="O2285">
        <v>1</v>
      </c>
      <c r="P2285">
        <v>0</v>
      </c>
      <c r="Q2285">
        <v>0</v>
      </c>
    </row>
    <row r="2286" spans="1:17" x14ac:dyDescent="0.2">
      <c r="A2286" t="s">
        <v>19309</v>
      </c>
      <c r="B2286" t="s">
        <v>84</v>
      </c>
      <c r="C2286" t="s">
        <v>231</v>
      </c>
      <c r="D2286" t="s">
        <v>17021</v>
      </c>
      <c r="E2286" t="s">
        <v>81</v>
      </c>
      <c r="F2286" t="s">
        <v>17019</v>
      </c>
      <c r="G2286">
        <v>1</v>
      </c>
      <c r="H2286">
        <v>0</v>
      </c>
      <c r="I2286">
        <v>0</v>
      </c>
      <c r="J2286">
        <v>0</v>
      </c>
      <c r="K2286">
        <v>0</v>
      </c>
      <c r="L2286">
        <v>0</v>
      </c>
      <c r="M2286">
        <v>0</v>
      </c>
      <c r="N2286">
        <v>0</v>
      </c>
      <c r="O2286">
        <v>0</v>
      </c>
      <c r="P2286">
        <v>0</v>
      </c>
      <c r="Q2286">
        <v>0</v>
      </c>
    </row>
    <row r="2287" spans="1:17" x14ac:dyDescent="0.2">
      <c r="A2287" t="s">
        <v>19310</v>
      </c>
      <c r="B2287" t="s">
        <v>84</v>
      </c>
      <c r="C2287" t="s">
        <v>231</v>
      </c>
      <c r="D2287" t="s">
        <v>17025</v>
      </c>
      <c r="E2287" t="s">
        <v>81</v>
      </c>
      <c r="F2287" t="s">
        <v>17019</v>
      </c>
      <c r="G2287">
        <v>3</v>
      </c>
      <c r="H2287">
        <v>0</v>
      </c>
      <c r="I2287">
        <v>0</v>
      </c>
      <c r="J2287">
        <v>0</v>
      </c>
      <c r="K2287">
        <v>0</v>
      </c>
      <c r="L2287">
        <v>0</v>
      </c>
      <c r="M2287">
        <v>0</v>
      </c>
      <c r="N2287">
        <v>0</v>
      </c>
      <c r="O2287">
        <v>0</v>
      </c>
      <c r="P2287">
        <v>0</v>
      </c>
      <c r="Q2287">
        <v>0</v>
      </c>
    </row>
    <row r="2288" spans="1:17" x14ac:dyDescent="0.2">
      <c r="A2288" t="s">
        <v>19311</v>
      </c>
      <c r="B2288" t="s">
        <v>84</v>
      </c>
      <c r="C2288" t="s">
        <v>232</v>
      </c>
      <c r="D2288" t="s">
        <v>17027</v>
      </c>
      <c r="E2288" t="s">
        <v>79</v>
      </c>
      <c r="F2288" t="s">
        <v>17019</v>
      </c>
      <c r="G2288">
        <v>1</v>
      </c>
      <c r="H2288">
        <v>0</v>
      </c>
      <c r="I2288">
        <v>0</v>
      </c>
      <c r="J2288">
        <v>0</v>
      </c>
      <c r="K2288">
        <v>0</v>
      </c>
      <c r="L2288">
        <v>0</v>
      </c>
      <c r="M2288">
        <v>0</v>
      </c>
      <c r="N2288">
        <v>0</v>
      </c>
      <c r="O2288">
        <v>0</v>
      </c>
      <c r="P2288">
        <v>0</v>
      </c>
      <c r="Q2288">
        <v>0</v>
      </c>
    </row>
    <row r="2289" spans="1:17" x14ac:dyDescent="0.2">
      <c r="A2289" t="s">
        <v>19312</v>
      </c>
      <c r="B2289" t="s">
        <v>84</v>
      </c>
      <c r="C2289" t="s">
        <v>232</v>
      </c>
      <c r="D2289" t="s">
        <v>17027</v>
      </c>
      <c r="E2289" t="s">
        <v>81</v>
      </c>
      <c r="F2289" t="s">
        <v>17019</v>
      </c>
      <c r="G2289">
        <v>1</v>
      </c>
      <c r="H2289">
        <v>0</v>
      </c>
      <c r="I2289">
        <v>0</v>
      </c>
      <c r="J2289">
        <v>0</v>
      </c>
      <c r="K2289">
        <v>0</v>
      </c>
      <c r="L2289">
        <v>0</v>
      </c>
      <c r="M2289">
        <v>0</v>
      </c>
      <c r="N2289">
        <v>0</v>
      </c>
      <c r="O2289">
        <v>0</v>
      </c>
      <c r="P2289">
        <v>0</v>
      </c>
      <c r="Q2289">
        <v>0</v>
      </c>
    </row>
    <row r="2290" spans="1:17" x14ac:dyDescent="0.2">
      <c r="A2290" t="s">
        <v>19313</v>
      </c>
      <c r="B2290" t="s">
        <v>84</v>
      </c>
      <c r="C2290" t="s">
        <v>232</v>
      </c>
      <c r="D2290" t="s">
        <v>17029</v>
      </c>
      <c r="E2290" t="s">
        <v>79</v>
      </c>
      <c r="F2290" t="s">
        <v>4875</v>
      </c>
      <c r="G2290">
        <v>0</v>
      </c>
      <c r="H2290">
        <v>22</v>
      </c>
      <c r="I2290">
        <v>6</v>
      </c>
      <c r="J2290">
        <v>16</v>
      </c>
      <c r="K2290">
        <v>0</v>
      </c>
      <c r="L2290">
        <v>0</v>
      </c>
      <c r="M2290">
        <v>0</v>
      </c>
      <c r="N2290">
        <v>0</v>
      </c>
      <c r="O2290">
        <v>0</v>
      </c>
      <c r="P2290">
        <v>0</v>
      </c>
      <c r="Q2290">
        <v>0</v>
      </c>
    </row>
    <row r="2291" spans="1:17" x14ac:dyDescent="0.2">
      <c r="A2291" t="s">
        <v>19314</v>
      </c>
      <c r="B2291" t="s">
        <v>84</v>
      </c>
      <c r="C2291" t="s">
        <v>232</v>
      </c>
      <c r="D2291" t="s">
        <v>17029</v>
      </c>
      <c r="E2291" t="s">
        <v>79</v>
      </c>
      <c r="F2291" t="s">
        <v>4877</v>
      </c>
      <c r="G2291">
        <v>0</v>
      </c>
      <c r="H2291">
        <v>22</v>
      </c>
      <c r="I2291">
        <v>6</v>
      </c>
      <c r="J2291">
        <v>15</v>
      </c>
      <c r="K2291">
        <v>1</v>
      </c>
      <c r="L2291">
        <v>0</v>
      </c>
      <c r="M2291">
        <v>0</v>
      </c>
      <c r="N2291">
        <v>0</v>
      </c>
      <c r="O2291">
        <v>0</v>
      </c>
      <c r="P2291">
        <v>0</v>
      </c>
      <c r="Q2291">
        <v>0</v>
      </c>
    </row>
    <row r="2292" spans="1:17" x14ac:dyDescent="0.2">
      <c r="A2292" t="s">
        <v>19315</v>
      </c>
      <c r="B2292" t="s">
        <v>84</v>
      </c>
      <c r="C2292" t="s">
        <v>232</v>
      </c>
      <c r="D2292" t="s">
        <v>17029</v>
      </c>
      <c r="E2292" t="s">
        <v>79</v>
      </c>
      <c r="F2292" t="s">
        <v>4879</v>
      </c>
      <c r="G2292">
        <v>0</v>
      </c>
      <c r="H2292">
        <v>0</v>
      </c>
      <c r="I2292">
        <v>0</v>
      </c>
      <c r="J2292">
        <v>0</v>
      </c>
      <c r="K2292">
        <v>0</v>
      </c>
      <c r="L2292">
        <v>0</v>
      </c>
      <c r="M2292">
        <v>22</v>
      </c>
      <c r="N2292">
        <v>0</v>
      </c>
      <c r="O2292">
        <v>0</v>
      </c>
      <c r="P2292">
        <v>0</v>
      </c>
      <c r="Q2292">
        <v>0</v>
      </c>
    </row>
    <row r="2293" spans="1:17" x14ac:dyDescent="0.2">
      <c r="A2293" t="s">
        <v>19316</v>
      </c>
      <c r="B2293" t="s">
        <v>84</v>
      </c>
      <c r="C2293" t="s">
        <v>232</v>
      </c>
      <c r="D2293" t="s">
        <v>17029</v>
      </c>
      <c r="E2293" t="s">
        <v>79</v>
      </c>
      <c r="F2293" t="s">
        <v>4881</v>
      </c>
      <c r="G2293">
        <v>0</v>
      </c>
      <c r="H2293">
        <v>22</v>
      </c>
      <c r="I2293">
        <v>6</v>
      </c>
      <c r="J2293">
        <v>15</v>
      </c>
      <c r="K2293">
        <v>1</v>
      </c>
      <c r="L2293">
        <v>0</v>
      </c>
      <c r="M2293">
        <v>0</v>
      </c>
      <c r="N2293">
        <v>0</v>
      </c>
      <c r="O2293">
        <v>0</v>
      </c>
      <c r="P2293">
        <v>0</v>
      </c>
      <c r="Q2293">
        <v>0</v>
      </c>
    </row>
    <row r="2294" spans="1:17" x14ac:dyDescent="0.2">
      <c r="A2294" t="s">
        <v>19317</v>
      </c>
      <c r="B2294" t="s">
        <v>84</v>
      </c>
      <c r="C2294" t="s">
        <v>232</v>
      </c>
      <c r="D2294" t="s">
        <v>17029</v>
      </c>
      <c r="E2294" t="s">
        <v>79</v>
      </c>
      <c r="F2294" t="s">
        <v>4883</v>
      </c>
      <c r="G2294">
        <v>0</v>
      </c>
      <c r="H2294">
        <v>22</v>
      </c>
      <c r="I2294">
        <v>7</v>
      </c>
      <c r="J2294">
        <v>14</v>
      </c>
      <c r="K2294">
        <v>1</v>
      </c>
      <c r="L2294">
        <v>0</v>
      </c>
      <c r="M2294">
        <v>0</v>
      </c>
      <c r="N2294">
        <v>0</v>
      </c>
      <c r="O2294">
        <v>0</v>
      </c>
      <c r="P2294">
        <v>0</v>
      </c>
      <c r="Q2294">
        <v>0</v>
      </c>
    </row>
    <row r="2295" spans="1:17" x14ac:dyDescent="0.2">
      <c r="A2295" t="s">
        <v>19318</v>
      </c>
      <c r="B2295" t="s">
        <v>84</v>
      </c>
      <c r="C2295" t="s">
        <v>232</v>
      </c>
      <c r="D2295" t="s">
        <v>17029</v>
      </c>
      <c r="E2295" t="s">
        <v>79</v>
      </c>
      <c r="F2295" t="s">
        <v>4885</v>
      </c>
      <c r="G2295">
        <v>0</v>
      </c>
      <c r="H2295">
        <v>0</v>
      </c>
      <c r="I2295">
        <v>0</v>
      </c>
      <c r="J2295">
        <v>0</v>
      </c>
      <c r="K2295">
        <v>0</v>
      </c>
      <c r="L2295">
        <v>0</v>
      </c>
      <c r="M2295">
        <v>22</v>
      </c>
      <c r="N2295">
        <v>0</v>
      </c>
      <c r="O2295">
        <v>0</v>
      </c>
      <c r="P2295">
        <v>0</v>
      </c>
      <c r="Q2295">
        <v>0</v>
      </c>
    </row>
    <row r="2296" spans="1:17" x14ac:dyDescent="0.2">
      <c r="A2296" t="s">
        <v>19319</v>
      </c>
      <c r="B2296" t="s">
        <v>84</v>
      </c>
      <c r="C2296" t="s">
        <v>232</v>
      </c>
      <c r="D2296" t="s">
        <v>17029</v>
      </c>
      <c r="E2296" t="s">
        <v>79</v>
      </c>
      <c r="F2296" t="s">
        <v>4887</v>
      </c>
      <c r="G2296">
        <v>0</v>
      </c>
      <c r="H2296">
        <v>22</v>
      </c>
      <c r="I2296">
        <v>6</v>
      </c>
      <c r="J2296">
        <v>16</v>
      </c>
      <c r="K2296">
        <v>0</v>
      </c>
      <c r="L2296">
        <v>0</v>
      </c>
      <c r="M2296">
        <v>0</v>
      </c>
      <c r="N2296">
        <v>0</v>
      </c>
      <c r="O2296">
        <v>0</v>
      </c>
      <c r="P2296">
        <v>0</v>
      </c>
      <c r="Q2296">
        <v>0</v>
      </c>
    </row>
    <row r="2297" spans="1:17" x14ac:dyDescent="0.2">
      <c r="A2297" t="s">
        <v>19320</v>
      </c>
      <c r="B2297" t="s">
        <v>84</v>
      </c>
      <c r="C2297" t="s">
        <v>232</v>
      </c>
      <c r="D2297" t="s">
        <v>17029</v>
      </c>
      <c r="E2297" t="s">
        <v>79</v>
      </c>
      <c r="F2297" t="s">
        <v>4889</v>
      </c>
      <c r="G2297">
        <v>0</v>
      </c>
      <c r="H2297">
        <v>0</v>
      </c>
      <c r="I2297">
        <v>0</v>
      </c>
      <c r="J2297">
        <v>0</v>
      </c>
      <c r="K2297">
        <v>0</v>
      </c>
      <c r="L2297">
        <v>0</v>
      </c>
      <c r="M2297">
        <v>22</v>
      </c>
      <c r="N2297">
        <v>0</v>
      </c>
      <c r="O2297">
        <v>0</v>
      </c>
      <c r="P2297">
        <v>0</v>
      </c>
      <c r="Q2297">
        <v>0</v>
      </c>
    </row>
    <row r="2298" spans="1:17" x14ac:dyDescent="0.2">
      <c r="A2298" t="s">
        <v>19321</v>
      </c>
      <c r="B2298" t="s">
        <v>84</v>
      </c>
      <c r="C2298" t="s">
        <v>232</v>
      </c>
      <c r="D2298" t="s">
        <v>17029</v>
      </c>
      <c r="E2298" t="s">
        <v>79</v>
      </c>
      <c r="F2298" t="s">
        <v>4871</v>
      </c>
      <c r="G2298">
        <v>0</v>
      </c>
      <c r="H2298">
        <v>0</v>
      </c>
      <c r="I2298">
        <v>0</v>
      </c>
      <c r="J2298">
        <v>0</v>
      </c>
      <c r="K2298">
        <v>0</v>
      </c>
      <c r="L2298">
        <v>0</v>
      </c>
      <c r="M2298">
        <v>0</v>
      </c>
      <c r="N2298">
        <v>15</v>
      </c>
      <c r="O2298">
        <v>14</v>
      </c>
      <c r="P2298">
        <v>1</v>
      </c>
      <c r="Q2298">
        <v>0</v>
      </c>
    </row>
    <row r="2299" spans="1:17" x14ac:dyDescent="0.2">
      <c r="A2299" t="s">
        <v>19322</v>
      </c>
      <c r="B2299" t="s">
        <v>84</v>
      </c>
      <c r="C2299" t="s">
        <v>232</v>
      </c>
      <c r="D2299" t="s">
        <v>17029</v>
      </c>
      <c r="E2299" t="s">
        <v>79</v>
      </c>
      <c r="F2299" t="s">
        <v>4873</v>
      </c>
      <c r="G2299">
        <v>0</v>
      </c>
      <c r="H2299">
        <v>0</v>
      </c>
      <c r="I2299">
        <v>0</v>
      </c>
      <c r="J2299">
        <v>0</v>
      </c>
      <c r="K2299">
        <v>0</v>
      </c>
      <c r="L2299">
        <v>0</v>
      </c>
      <c r="M2299">
        <v>0</v>
      </c>
      <c r="N2299">
        <v>12</v>
      </c>
      <c r="O2299">
        <v>11</v>
      </c>
      <c r="P2299">
        <v>1</v>
      </c>
      <c r="Q2299">
        <v>0</v>
      </c>
    </row>
    <row r="2300" spans="1:17" x14ac:dyDescent="0.2">
      <c r="A2300" t="s">
        <v>19323</v>
      </c>
      <c r="B2300" t="s">
        <v>84</v>
      </c>
      <c r="C2300" t="s">
        <v>232</v>
      </c>
      <c r="D2300" t="s">
        <v>17029</v>
      </c>
      <c r="E2300" t="s">
        <v>79</v>
      </c>
      <c r="F2300" t="s">
        <v>17019</v>
      </c>
      <c r="G2300">
        <v>22</v>
      </c>
      <c r="H2300">
        <v>0</v>
      </c>
      <c r="I2300">
        <v>0</v>
      </c>
      <c r="J2300">
        <v>0</v>
      </c>
      <c r="K2300">
        <v>0</v>
      </c>
      <c r="L2300">
        <v>0</v>
      </c>
      <c r="M2300">
        <v>0</v>
      </c>
      <c r="N2300">
        <v>0</v>
      </c>
      <c r="O2300">
        <v>0</v>
      </c>
      <c r="P2300">
        <v>0</v>
      </c>
      <c r="Q2300">
        <v>0</v>
      </c>
    </row>
    <row r="2301" spans="1:17" x14ac:dyDescent="0.2">
      <c r="A2301" t="s">
        <v>19324</v>
      </c>
      <c r="B2301" t="s">
        <v>84</v>
      </c>
      <c r="C2301" t="s">
        <v>232</v>
      </c>
      <c r="D2301" t="s">
        <v>17029</v>
      </c>
      <c r="E2301" t="s">
        <v>81</v>
      </c>
      <c r="F2301" t="s">
        <v>4875</v>
      </c>
      <c r="G2301">
        <v>0</v>
      </c>
      <c r="H2301">
        <v>16</v>
      </c>
      <c r="I2301">
        <v>1</v>
      </c>
      <c r="J2301">
        <v>10</v>
      </c>
      <c r="K2301">
        <v>5</v>
      </c>
      <c r="L2301">
        <v>0</v>
      </c>
      <c r="M2301">
        <v>0</v>
      </c>
      <c r="N2301">
        <v>0</v>
      </c>
      <c r="O2301">
        <v>0</v>
      </c>
      <c r="P2301">
        <v>0</v>
      </c>
      <c r="Q2301">
        <v>0</v>
      </c>
    </row>
    <row r="2302" spans="1:17" x14ac:dyDescent="0.2">
      <c r="A2302" t="s">
        <v>19325</v>
      </c>
      <c r="B2302" t="s">
        <v>84</v>
      </c>
      <c r="C2302" t="s">
        <v>232</v>
      </c>
      <c r="D2302" t="s">
        <v>17029</v>
      </c>
      <c r="E2302" t="s">
        <v>81</v>
      </c>
      <c r="F2302" t="s">
        <v>4877</v>
      </c>
      <c r="G2302">
        <v>0</v>
      </c>
      <c r="H2302">
        <v>16</v>
      </c>
      <c r="I2302">
        <v>0</v>
      </c>
      <c r="J2302">
        <v>11</v>
      </c>
      <c r="K2302">
        <v>2</v>
      </c>
      <c r="L2302">
        <v>3</v>
      </c>
      <c r="M2302">
        <v>0</v>
      </c>
      <c r="N2302">
        <v>0</v>
      </c>
      <c r="O2302">
        <v>0</v>
      </c>
      <c r="P2302">
        <v>0</v>
      </c>
      <c r="Q2302">
        <v>0</v>
      </c>
    </row>
    <row r="2303" spans="1:17" x14ac:dyDescent="0.2">
      <c r="A2303" t="s">
        <v>19326</v>
      </c>
      <c r="B2303" t="s">
        <v>84</v>
      </c>
      <c r="C2303" t="s">
        <v>232</v>
      </c>
      <c r="D2303" t="s">
        <v>17029</v>
      </c>
      <c r="E2303" t="s">
        <v>81</v>
      </c>
      <c r="F2303" t="s">
        <v>4879</v>
      </c>
      <c r="G2303">
        <v>0</v>
      </c>
      <c r="H2303">
        <v>0</v>
      </c>
      <c r="I2303">
        <v>0</v>
      </c>
      <c r="J2303">
        <v>0</v>
      </c>
      <c r="K2303">
        <v>0</v>
      </c>
      <c r="L2303">
        <v>0</v>
      </c>
      <c r="M2303">
        <v>16</v>
      </c>
      <c r="N2303">
        <v>0</v>
      </c>
      <c r="O2303">
        <v>0</v>
      </c>
      <c r="P2303">
        <v>0</v>
      </c>
      <c r="Q2303">
        <v>0</v>
      </c>
    </row>
    <row r="2304" spans="1:17" x14ac:dyDescent="0.2">
      <c r="A2304" t="s">
        <v>19327</v>
      </c>
      <c r="B2304" t="s">
        <v>84</v>
      </c>
      <c r="C2304" t="s">
        <v>232</v>
      </c>
      <c r="D2304" t="s">
        <v>17029</v>
      </c>
      <c r="E2304" t="s">
        <v>81</v>
      </c>
      <c r="F2304" t="s">
        <v>4881</v>
      </c>
      <c r="G2304">
        <v>0</v>
      </c>
      <c r="H2304">
        <v>16</v>
      </c>
      <c r="I2304">
        <v>0</v>
      </c>
      <c r="J2304">
        <v>11</v>
      </c>
      <c r="K2304">
        <v>2</v>
      </c>
      <c r="L2304">
        <v>3</v>
      </c>
      <c r="M2304">
        <v>0</v>
      </c>
      <c r="N2304">
        <v>0</v>
      </c>
      <c r="O2304">
        <v>0</v>
      </c>
      <c r="P2304">
        <v>0</v>
      </c>
      <c r="Q2304">
        <v>0</v>
      </c>
    </row>
    <row r="2305" spans="1:17" x14ac:dyDescent="0.2">
      <c r="A2305" t="s">
        <v>19328</v>
      </c>
      <c r="B2305" t="s">
        <v>84</v>
      </c>
      <c r="C2305" t="s">
        <v>232</v>
      </c>
      <c r="D2305" t="s">
        <v>17029</v>
      </c>
      <c r="E2305" t="s">
        <v>81</v>
      </c>
      <c r="F2305" t="s">
        <v>4883</v>
      </c>
      <c r="G2305">
        <v>0</v>
      </c>
      <c r="H2305">
        <v>16</v>
      </c>
      <c r="I2305">
        <v>0</v>
      </c>
      <c r="J2305">
        <v>13</v>
      </c>
      <c r="K2305">
        <v>0</v>
      </c>
      <c r="L2305">
        <v>3</v>
      </c>
      <c r="M2305">
        <v>0</v>
      </c>
      <c r="N2305">
        <v>0</v>
      </c>
      <c r="O2305">
        <v>0</v>
      </c>
      <c r="P2305">
        <v>0</v>
      </c>
      <c r="Q2305">
        <v>0</v>
      </c>
    </row>
    <row r="2306" spans="1:17" x14ac:dyDescent="0.2">
      <c r="A2306" t="s">
        <v>19329</v>
      </c>
      <c r="B2306" t="s">
        <v>84</v>
      </c>
      <c r="C2306" t="s">
        <v>232</v>
      </c>
      <c r="D2306" t="s">
        <v>17029</v>
      </c>
      <c r="E2306" t="s">
        <v>81</v>
      </c>
      <c r="F2306" t="s">
        <v>4885</v>
      </c>
      <c r="G2306">
        <v>0</v>
      </c>
      <c r="H2306">
        <v>0</v>
      </c>
      <c r="I2306">
        <v>0</v>
      </c>
      <c r="J2306">
        <v>0</v>
      </c>
      <c r="K2306">
        <v>0</v>
      </c>
      <c r="L2306">
        <v>0</v>
      </c>
      <c r="M2306">
        <v>16</v>
      </c>
      <c r="N2306">
        <v>0</v>
      </c>
      <c r="O2306">
        <v>0</v>
      </c>
      <c r="P2306">
        <v>0</v>
      </c>
      <c r="Q2306">
        <v>0</v>
      </c>
    </row>
    <row r="2307" spans="1:17" x14ac:dyDescent="0.2">
      <c r="A2307" t="s">
        <v>19330</v>
      </c>
      <c r="B2307" t="s">
        <v>84</v>
      </c>
      <c r="C2307" t="s">
        <v>232</v>
      </c>
      <c r="D2307" t="s">
        <v>17029</v>
      </c>
      <c r="E2307" t="s">
        <v>81</v>
      </c>
      <c r="F2307" t="s">
        <v>4887</v>
      </c>
      <c r="G2307">
        <v>0</v>
      </c>
      <c r="H2307">
        <v>16</v>
      </c>
      <c r="I2307">
        <v>0</v>
      </c>
      <c r="J2307">
        <v>11</v>
      </c>
      <c r="K2307">
        <v>4</v>
      </c>
      <c r="L2307">
        <v>1</v>
      </c>
      <c r="M2307">
        <v>0</v>
      </c>
      <c r="N2307">
        <v>0</v>
      </c>
      <c r="O2307">
        <v>0</v>
      </c>
      <c r="P2307">
        <v>0</v>
      </c>
      <c r="Q2307">
        <v>0</v>
      </c>
    </row>
    <row r="2308" spans="1:17" x14ac:dyDescent="0.2">
      <c r="A2308" t="s">
        <v>19331</v>
      </c>
      <c r="B2308" t="s">
        <v>84</v>
      </c>
      <c r="C2308" t="s">
        <v>232</v>
      </c>
      <c r="D2308" t="s">
        <v>17029</v>
      </c>
      <c r="E2308" t="s">
        <v>81</v>
      </c>
      <c r="F2308" t="s">
        <v>4889</v>
      </c>
      <c r="G2308">
        <v>0</v>
      </c>
      <c r="H2308">
        <v>0</v>
      </c>
      <c r="I2308">
        <v>0</v>
      </c>
      <c r="J2308">
        <v>0</v>
      </c>
      <c r="K2308">
        <v>0</v>
      </c>
      <c r="L2308">
        <v>0</v>
      </c>
      <c r="M2308">
        <v>16</v>
      </c>
      <c r="N2308">
        <v>0</v>
      </c>
      <c r="O2308">
        <v>0</v>
      </c>
      <c r="P2308">
        <v>0</v>
      </c>
      <c r="Q2308">
        <v>0</v>
      </c>
    </row>
    <row r="2309" spans="1:17" x14ac:dyDescent="0.2">
      <c r="A2309" t="s">
        <v>19332</v>
      </c>
      <c r="B2309" t="s">
        <v>84</v>
      </c>
      <c r="C2309" t="s">
        <v>232</v>
      </c>
      <c r="D2309" t="s">
        <v>17029</v>
      </c>
      <c r="E2309" t="s">
        <v>81</v>
      </c>
      <c r="F2309" t="s">
        <v>4871</v>
      </c>
      <c r="G2309">
        <v>0</v>
      </c>
      <c r="H2309">
        <v>0</v>
      </c>
      <c r="I2309">
        <v>0</v>
      </c>
      <c r="J2309">
        <v>0</v>
      </c>
      <c r="K2309">
        <v>0</v>
      </c>
      <c r="L2309">
        <v>0</v>
      </c>
      <c r="M2309">
        <v>0</v>
      </c>
      <c r="N2309">
        <v>14</v>
      </c>
      <c r="O2309">
        <v>12</v>
      </c>
      <c r="P2309">
        <v>1</v>
      </c>
      <c r="Q2309">
        <v>1</v>
      </c>
    </row>
    <row r="2310" spans="1:17" x14ac:dyDescent="0.2">
      <c r="A2310" t="s">
        <v>19333</v>
      </c>
      <c r="B2310" t="s">
        <v>84</v>
      </c>
      <c r="C2310" t="s">
        <v>232</v>
      </c>
      <c r="D2310" t="s">
        <v>17029</v>
      </c>
      <c r="E2310" t="s">
        <v>81</v>
      </c>
      <c r="F2310" t="s">
        <v>4873</v>
      </c>
      <c r="G2310">
        <v>0</v>
      </c>
      <c r="H2310">
        <v>0</v>
      </c>
      <c r="I2310">
        <v>0</v>
      </c>
      <c r="J2310">
        <v>0</v>
      </c>
      <c r="K2310">
        <v>0</v>
      </c>
      <c r="L2310">
        <v>0</v>
      </c>
      <c r="M2310">
        <v>0</v>
      </c>
      <c r="N2310">
        <v>12</v>
      </c>
      <c r="O2310">
        <v>10</v>
      </c>
      <c r="P2310">
        <v>1</v>
      </c>
      <c r="Q2310">
        <v>1</v>
      </c>
    </row>
    <row r="2311" spans="1:17" x14ac:dyDescent="0.2">
      <c r="A2311" t="s">
        <v>19334</v>
      </c>
      <c r="B2311" t="s">
        <v>84</v>
      </c>
      <c r="C2311" t="s">
        <v>232</v>
      </c>
      <c r="D2311" t="s">
        <v>17029</v>
      </c>
      <c r="E2311" t="s">
        <v>81</v>
      </c>
      <c r="F2311" t="s">
        <v>17019</v>
      </c>
      <c r="G2311">
        <v>16</v>
      </c>
      <c r="H2311">
        <v>0</v>
      </c>
      <c r="I2311">
        <v>0</v>
      </c>
      <c r="J2311">
        <v>0</v>
      </c>
      <c r="K2311">
        <v>0</v>
      </c>
      <c r="L2311">
        <v>0</v>
      </c>
      <c r="M2311">
        <v>0</v>
      </c>
      <c r="N2311">
        <v>0</v>
      </c>
      <c r="O2311">
        <v>0</v>
      </c>
      <c r="P2311">
        <v>0</v>
      </c>
      <c r="Q2311">
        <v>0</v>
      </c>
    </row>
    <row r="2312" spans="1:17" x14ac:dyDescent="0.2">
      <c r="A2312" t="s">
        <v>19335</v>
      </c>
      <c r="B2312" t="s">
        <v>84</v>
      </c>
      <c r="C2312" t="s">
        <v>232</v>
      </c>
      <c r="D2312" t="s">
        <v>17021</v>
      </c>
      <c r="E2312" t="s">
        <v>81</v>
      </c>
      <c r="F2312" t="s">
        <v>17022</v>
      </c>
      <c r="G2312">
        <v>0</v>
      </c>
      <c r="H2312">
        <v>0</v>
      </c>
      <c r="I2312">
        <v>0</v>
      </c>
      <c r="J2312">
        <v>0</v>
      </c>
      <c r="K2312">
        <v>0</v>
      </c>
      <c r="L2312">
        <v>0</v>
      </c>
      <c r="M2312">
        <v>0</v>
      </c>
      <c r="N2312">
        <v>3</v>
      </c>
      <c r="O2312">
        <v>0</v>
      </c>
      <c r="P2312">
        <v>3</v>
      </c>
      <c r="Q2312">
        <v>0</v>
      </c>
    </row>
    <row r="2313" spans="1:17" x14ac:dyDescent="0.2">
      <c r="A2313" t="s">
        <v>19336</v>
      </c>
      <c r="B2313" t="s">
        <v>84</v>
      </c>
      <c r="C2313" t="s">
        <v>232</v>
      </c>
      <c r="D2313" t="s">
        <v>17021</v>
      </c>
      <c r="E2313" t="s">
        <v>81</v>
      </c>
      <c r="F2313" t="s">
        <v>17019</v>
      </c>
      <c r="G2313">
        <v>3</v>
      </c>
      <c r="H2313">
        <v>0</v>
      </c>
      <c r="I2313">
        <v>0</v>
      </c>
      <c r="J2313">
        <v>0</v>
      </c>
      <c r="K2313">
        <v>0</v>
      </c>
      <c r="L2313">
        <v>0</v>
      </c>
      <c r="M2313">
        <v>0</v>
      </c>
      <c r="N2313">
        <v>0</v>
      </c>
      <c r="O2313">
        <v>0</v>
      </c>
      <c r="P2313">
        <v>0</v>
      </c>
      <c r="Q2313">
        <v>0</v>
      </c>
    </row>
    <row r="2314" spans="1:17" x14ac:dyDescent="0.2">
      <c r="A2314" t="s">
        <v>19337</v>
      </c>
      <c r="B2314" t="s">
        <v>84</v>
      </c>
      <c r="C2314" t="s">
        <v>232</v>
      </c>
      <c r="D2314" t="s">
        <v>17025</v>
      </c>
      <c r="E2314" t="s">
        <v>79</v>
      </c>
      <c r="F2314" t="s">
        <v>17019</v>
      </c>
      <c r="G2314">
        <v>2</v>
      </c>
      <c r="H2314">
        <v>0</v>
      </c>
      <c r="I2314">
        <v>0</v>
      </c>
      <c r="J2314">
        <v>0</v>
      </c>
      <c r="K2314">
        <v>0</v>
      </c>
      <c r="L2314">
        <v>0</v>
      </c>
      <c r="M2314">
        <v>0</v>
      </c>
      <c r="N2314">
        <v>0</v>
      </c>
      <c r="O2314">
        <v>0</v>
      </c>
      <c r="P2314">
        <v>0</v>
      </c>
      <c r="Q2314">
        <v>0</v>
      </c>
    </row>
    <row r="2315" spans="1:17" x14ac:dyDescent="0.2">
      <c r="A2315" t="s">
        <v>19338</v>
      </c>
      <c r="B2315" t="s">
        <v>84</v>
      </c>
      <c r="C2315" t="s">
        <v>232</v>
      </c>
      <c r="D2315" t="s">
        <v>17025</v>
      </c>
      <c r="E2315" t="s">
        <v>81</v>
      </c>
      <c r="F2315" t="s">
        <v>17019</v>
      </c>
      <c r="G2315">
        <v>2</v>
      </c>
      <c r="H2315">
        <v>0</v>
      </c>
      <c r="I2315">
        <v>0</v>
      </c>
      <c r="J2315">
        <v>0</v>
      </c>
      <c r="K2315">
        <v>0</v>
      </c>
      <c r="L2315">
        <v>0</v>
      </c>
      <c r="M2315">
        <v>0</v>
      </c>
      <c r="N2315">
        <v>0</v>
      </c>
      <c r="O2315">
        <v>0</v>
      </c>
      <c r="P2315">
        <v>0</v>
      </c>
      <c r="Q2315">
        <v>0</v>
      </c>
    </row>
    <row r="2316" spans="1:17" x14ac:dyDescent="0.2">
      <c r="A2316" t="s">
        <v>19339</v>
      </c>
      <c r="B2316" t="s">
        <v>84</v>
      </c>
      <c r="C2316" t="s">
        <v>233</v>
      </c>
      <c r="D2316" t="s">
        <v>17027</v>
      </c>
      <c r="E2316" t="s">
        <v>79</v>
      </c>
      <c r="F2316" t="s">
        <v>17019</v>
      </c>
      <c r="G2316">
        <v>2</v>
      </c>
      <c r="H2316">
        <v>0</v>
      </c>
      <c r="I2316">
        <v>0</v>
      </c>
      <c r="J2316">
        <v>0</v>
      </c>
      <c r="K2316">
        <v>0</v>
      </c>
      <c r="L2316">
        <v>0</v>
      </c>
      <c r="M2316">
        <v>0</v>
      </c>
      <c r="N2316">
        <v>0</v>
      </c>
      <c r="O2316">
        <v>0</v>
      </c>
      <c r="P2316">
        <v>0</v>
      </c>
      <c r="Q2316">
        <v>0</v>
      </c>
    </row>
    <row r="2317" spans="1:17" x14ac:dyDescent="0.2">
      <c r="A2317" t="s">
        <v>19340</v>
      </c>
      <c r="B2317" t="s">
        <v>84</v>
      </c>
      <c r="C2317" t="s">
        <v>233</v>
      </c>
      <c r="D2317" t="s">
        <v>17029</v>
      </c>
      <c r="E2317" t="s">
        <v>79</v>
      </c>
      <c r="F2317" t="s">
        <v>4875</v>
      </c>
      <c r="G2317">
        <v>0</v>
      </c>
      <c r="H2317">
        <v>34</v>
      </c>
      <c r="I2317">
        <v>0</v>
      </c>
      <c r="J2317">
        <v>32</v>
      </c>
      <c r="K2317">
        <v>0</v>
      </c>
      <c r="L2317">
        <v>2</v>
      </c>
      <c r="M2317">
        <v>0</v>
      </c>
      <c r="N2317">
        <v>0</v>
      </c>
      <c r="O2317">
        <v>0</v>
      </c>
      <c r="P2317">
        <v>0</v>
      </c>
      <c r="Q2317">
        <v>0</v>
      </c>
    </row>
    <row r="2318" spans="1:17" x14ac:dyDescent="0.2">
      <c r="A2318" t="s">
        <v>19341</v>
      </c>
      <c r="B2318" t="s">
        <v>84</v>
      </c>
      <c r="C2318" t="s">
        <v>233</v>
      </c>
      <c r="D2318" t="s">
        <v>17029</v>
      </c>
      <c r="E2318" t="s">
        <v>79</v>
      </c>
      <c r="F2318" t="s">
        <v>4877</v>
      </c>
      <c r="G2318">
        <v>0</v>
      </c>
      <c r="H2318">
        <v>34</v>
      </c>
      <c r="I2318">
        <v>0</v>
      </c>
      <c r="J2318">
        <v>31</v>
      </c>
      <c r="K2318">
        <v>1</v>
      </c>
      <c r="L2318">
        <v>2</v>
      </c>
      <c r="M2318">
        <v>0</v>
      </c>
      <c r="N2318">
        <v>0</v>
      </c>
      <c r="O2318">
        <v>0</v>
      </c>
      <c r="P2318">
        <v>0</v>
      </c>
      <c r="Q2318">
        <v>0</v>
      </c>
    </row>
    <row r="2319" spans="1:17" x14ac:dyDescent="0.2">
      <c r="A2319" t="s">
        <v>19342</v>
      </c>
      <c r="B2319" t="s">
        <v>84</v>
      </c>
      <c r="C2319" t="s">
        <v>233</v>
      </c>
      <c r="D2319" t="s">
        <v>17029</v>
      </c>
      <c r="E2319" t="s">
        <v>79</v>
      </c>
      <c r="F2319" t="s">
        <v>4879</v>
      </c>
      <c r="G2319">
        <v>0</v>
      </c>
      <c r="H2319">
        <v>0</v>
      </c>
      <c r="I2319">
        <v>0</v>
      </c>
      <c r="J2319">
        <v>0</v>
      </c>
      <c r="K2319">
        <v>0</v>
      </c>
      <c r="L2319">
        <v>0</v>
      </c>
      <c r="M2319">
        <v>34</v>
      </c>
      <c r="N2319">
        <v>0</v>
      </c>
      <c r="O2319">
        <v>0</v>
      </c>
      <c r="P2319">
        <v>0</v>
      </c>
      <c r="Q2319">
        <v>0</v>
      </c>
    </row>
    <row r="2320" spans="1:17" x14ac:dyDescent="0.2">
      <c r="A2320" t="s">
        <v>19343</v>
      </c>
      <c r="B2320" t="s">
        <v>84</v>
      </c>
      <c r="C2320" t="s">
        <v>233</v>
      </c>
      <c r="D2320" t="s">
        <v>17029</v>
      </c>
      <c r="E2320" t="s">
        <v>79</v>
      </c>
      <c r="F2320" t="s">
        <v>4881</v>
      </c>
      <c r="G2320">
        <v>0</v>
      </c>
      <c r="H2320">
        <v>34</v>
      </c>
      <c r="I2320">
        <v>0</v>
      </c>
      <c r="J2320">
        <v>31</v>
      </c>
      <c r="K2320">
        <v>1</v>
      </c>
      <c r="L2320">
        <v>2</v>
      </c>
      <c r="M2320">
        <v>0</v>
      </c>
      <c r="N2320">
        <v>0</v>
      </c>
      <c r="O2320">
        <v>0</v>
      </c>
      <c r="P2320">
        <v>0</v>
      </c>
      <c r="Q2320">
        <v>0</v>
      </c>
    </row>
    <row r="2321" spans="1:17" x14ac:dyDescent="0.2">
      <c r="A2321" t="s">
        <v>19344</v>
      </c>
      <c r="B2321" t="s">
        <v>84</v>
      </c>
      <c r="C2321" t="s">
        <v>233</v>
      </c>
      <c r="D2321" t="s">
        <v>17029</v>
      </c>
      <c r="E2321" t="s">
        <v>79</v>
      </c>
      <c r="F2321" t="s">
        <v>4883</v>
      </c>
      <c r="G2321">
        <v>0</v>
      </c>
      <c r="H2321">
        <v>34</v>
      </c>
      <c r="I2321">
        <v>0</v>
      </c>
      <c r="J2321">
        <v>32</v>
      </c>
      <c r="K2321">
        <v>0</v>
      </c>
      <c r="L2321">
        <v>2</v>
      </c>
      <c r="M2321">
        <v>0</v>
      </c>
      <c r="N2321">
        <v>0</v>
      </c>
      <c r="O2321">
        <v>0</v>
      </c>
      <c r="P2321">
        <v>0</v>
      </c>
      <c r="Q2321">
        <v>0</v>
      </c>
    </row>
    <row r="2322" spans="1:17" x14ac:dyDescent="0.2">
      <c r="A2322" t="s">
        <v>19345</v>
      </c>
      <c r="B2322" t="s">
        <v>84</v>
      </c>
      <c r="C2322" t="s">
        <v>233</v>
      </c>
      <c r="D2322" t="s">
        <v>17029</v>
      </c>
      <c r="E2322" t="s">
        <v>79</v>
      </c>
      <c r="F2322" t="s">
        <v>4885</v>
      </c>
      <c r="G2322">
        <v>0</v>
      </c>
      <c r="H2322">
        <v>0</v>
      </c>
      <c r="I2322">
        <v>0</v>
      </c>
      <c r="J2322">
        <v>0</v>
      </c>
      <c r="K2322">
        <v>0</v>
      </c>
      <c r="L2322">
        <v>0</v>
      </c>
      <c r="M2322">
        <v>34</v>
      </c>
      <c r="N2322">
        <v>0</v>
      </c>
      <c r="O2322">
        <v>0</v>
      </c>
      <c r="P2322">
        <v>0</v>
      </c>
      <c r="Q2322">
        <v>0</v>
      </c>
    </row>
    <row r="2323" spans="1:17" x14ac:dyDescent="0.2">
      <c r="A2323" t="s">
        <v>19346</v>
      </c>
      <c r="B2323" t="s">
        <v>84</v>
      </c>
      <c r="C2323" t="s">
        <v>233</v>
      </c>
      <c r="D2323" t="s">
        <v>17029</v>
      </c>
      <c r="E2323" t="s">
        <v>79</v>
      </c>
      <c r="F2323" t="s">
        <v>4887</v>
      </c>
      <c r="G2323">
        <v>0</v>
      </c>
      <c r="H2323">
        <v>34</v>
      </c>
      <c r="I2323">
        <v>0</v>
      </c>
      <c r="J2323">
        <v>32</v>
      </c>
      <c r="K2323">
        <v>0</v>
      </c>
      <c r="L2323">
        <v>2</v>
      </c>
      <c r="M2323">
        <v>0</v>
      </c>
      <c r="N2323">
        <v>0</v>
      </c>
      <c r="O2323">
        <v>0</v>
      </c>
      <c r="P2323">
        <v>0</v>
      </c>
      <c r="Q2323">
        <v>0</v>
      </c>
    </row>
    <row r="2324" spans="1:17" x14ac:dyDescent="0.2">
      <c r="A2324" t="s">
        <v>19347</v>
      </c>
      <c r="B2324" t="s">
        <v>84</v>
      </c>
      <c r="C2324" t="s">
        <v>233</v>
      </c>
      <c r="D2324" t="s">
        <v>17029</v>
      </c>
      <c r="E2324" t="s">
        <v>79</v>
      </c>
      <c r="F2324" t="s">
        <v>4889</v>
      </c>
      <c r="G2324">
        <v>0</v>
      </c>
      <c r="H2324">
        <v>0</v>
      </c>
      <c r="I2324">
        <v>0</v>
      </c>
      <c r="J2324">
        <v>0</v>
      </c>
      <c r="K2324">
        <v>0</v>
      </c>
      <c r="L2324">
        <v>0</v>
      </c>
      <c r="M2324">
        <v>34</v>
      </c>
      <c r="N2324">
        <v>0</v>
      </c>
      <c r="O2324">
        <v>0</v>
      </c>
      <c r="P2324">
        <v>0</v>
      </c>
      <c r="Q2324">
        <v>0</v>
      </c>
    </row>
    <row r="2325" spans="1:17" x14ac:dyDescent="0.2">
      <c r="A2325" t="s">
        <v>19348</v>
      </c>
      <c r="B2325" t="s">
        <v>84</v>
      </c>
      <c r="C2325" t="s">
        <v>233</v>
      </c>
      <c r="D2325" t="s">
        <v>17029</v>
      </c>
      <c r="E2325" t="s">
        <v>79</v>
      </c>
      <c r="F2325" t="s">
        <v>4871</v>
      </c>
      <c r="G2325">
        <v>0</v>
      </c>
      <c r="H2325">
        <v>0</v>
      </c>
      <c r="I2325">
        <v>0</v>
      </c>
      <c r="J2325">
        <v>0</v>
      </c>
      <c r="K2325">
        <v>0</v>
      </c>
      <c r="L2325">
        <v>0</v>
      </c>
      <c r="M2325">
        <v>0</v>
      </c>
      <c r="N2325">
        <v>32</v>
      </c>
      <c r="O2325">
        <v>32</v>
      </c>
      <c r="P2325">
        <v>0</v>
      </c>
      <c r="Q2325">
        <v>0</v>
      </c>
    </row>
    <row r="2326" spans="1:17" x14ac:dyDescent="0.2">
      <c r="A2326" t="s">
        <v>19349</v>
      </c>
      <c r="B2326" t="s">
        <v>84</v>
      </c>
      <c r="C2326" t="s">
        <v>233</v>
      </c>
      <c r="D2326" t="s">
        <v>17029</v>
      </c>
      <c r="E2326" t="s">
        <v>79</v>
      </c>
      <c r="F2326" t="s">
        <v>4873</v>
      </c>
      <c r="G2326">
        <v>0</v>
      </c>
      <c r="H2326">
        <v>0</v>
      </c>
      <c r="I2326">
        <v>0</v>
      </c>
      <c r="J2326">
        <v>0</v>
      </c>
      <c r="K2326">
        <v>0</v>
      </c>
      <c r="L2326">
        <v>0</v>
      </c>
      <c r="M2326">
        <v>0</v>
      </c>
      <c r="N2326">
        <v>27</v>
      </c>
      <c r="O2326">
        <v>27</v>
      </c>
      <c r="P2326">
        <v>0</v>
      </c>
      <c r="Q2326">
        <v>0</v>
      </c>
    </row>
    <row r="2327" spans="1:17" x14ac:dyDescent="0.2">
      <c r="A2327" t="s">
        <v>19350</v>
      </c>
      <c r="B2327" t="s">
        <v>84</v>
      </c>
      <c r="C2327" t="s">
        <v>233</v>
      </c>
      <c r="D2327" t="s">
        <v>17029</v>
      </c>
      <c r="E2327" t="s">
        <v>79</v>
      </c>
      <c r="F2327" t="s">
        <v>17019</v>
      </c>
      <c r="G2327">
        <v>34</v>
      </c>
      <c r="H2327">
        <v>0</v>
      </c>
      <c r="I2327">
        <v>0</v>
      </c>
      <c r="J2327">
        <v>0</v>
      </c>
      <c r="K2327">
        <v>0</v>
      </c>
      <c r="L2327">
        <v>0</v>
      </c>
      <c r="M2327">
        <v>0</v>
      </c>
      <c r="N2327">
        <v>0</v>
      </c>
      <c r="O2327">
        <v>0</v>
      </c>
      <c r="P2327">
        <v>0</v>
      </c>
      <c r="Q2327">
        <v>0</v>
      </c>
    </row>
    <row r="2328" spans="1:17" x14ac:dyDescent="0.2">
      <c r="A2328" t="s">
        <v>19351</v>
      </c>
      <c r="B2328" t="s">
        <v>84</v>
      </c>
      <c r="C2328" t="s">
        <v>233</v>
      </c>
      <c r="D2328" t="s">
        <v>17029</v>
      </c>
      <c r="E2328" t="s">
        <v>81</v>
      </c>
      <c r="F2328" t="s">
        <v>4875</v>
      </c>
      <c r="G2328">
        <v>0</v>
      </c>
      <c r="H2328">
        <v>19</v>
      </c>
      <c r="I2328">
        <v>1</v>
      </c>
      <c r="J2328">
        <v>13</v>
      </c>
      <c r="K2328">
        <v>2</v>
      </c>
      <c r="L2328">
        <v>3</v>
      </c>
      <c r="M2328">
        <v>0</v>
      </c>
      <c r="N2328">
        <v>0</v>
      </c>
      <c r="O2328">
        <v>0</v>
      </c>
      <c r="P2328">
        <v>0</v>
      </c>
      <c r="Q2328">
        <v>0</v>
      </c>
    </row>
    <row r="2329" spans="1:17" x14ac:dyDescent="0.2">
      <c r="A2329" t="s">
        <v>19352</v>
      </c>
      <c r="B2329" t="s">
        <v>84</v>
      </c>
      <c r="C2329" t="s">
        <v>233</v>
      </c>
      <c r="D2329" t="s">
        <v>17029</v>
      </c>
      <c r="E2329" t="s">
        <v>81</v>
      </c>
      <c r="F2329" t="s">
        <v>4877</v>
      </c>
      <c r="G2329">
        <v>0</v>
      </c>
      <c r="H2329">
        <v>19</v>
      </c>
      <c r="I2329">
        <v>1</v>
      </c>
      <c r="J2329">
        <v>13</v>
      </c>
      <c r="K2329">
        <v>2</v>
      </c>
      <c r="L2329">
        <v>3</v>
      </c>
      <c r="M2329">
        <v>0</v>
      </c>
      <c r="N2329">
        <v>0</v>
      </c>
      <c r="O2329">
        <v>0</v>
      </c>
      <c r="P2329">
        <v>0</v>
      </c>
      <c r="Q2329">
        <v>0</v>
      </c>
    </row>
    <row r="2330" spans="1:17" x14ac:dyDescent="0.2">
      <c r="A2330" t="s">
        <v>19353</v>
      </c>
      <c r="B2330" t="s">
        <v>84</v>
      </c>
      <c r="C2330" t="s">
        <v>233</v>
      </c>
      <c r="D2330" t="s">
        <v>17029</v>
      </c>
      <c r="E2330" t="s">
        <v>81</v>
      </c>
      <c r="F2330" t="s">
        <v>4879</v>
      </c>
      <c r="G2330">
        <v>0</v>
      </c>
      <c r="H2330">
        <v>0</v>
      </c>
      <c r="I2330">
        <v>0</v>
      </c>
      <c r="J2330">
        <v>0</v>
      </c>
      <c r="K2330">
        <v>0</v>
      </c>
      <c r="L2330">
        <v>0</v>
      </c>
      <c r="M2330">
        <v>19</v>
      </c>
      <c r="N2330">
        <v>0</v>
      </c>
      <c r="O2330">
        <v>0</v>
      </c>
      <c r="P2330">
        <v>0</v>
      </c>
      <c r="Q2330">
        <v>0</v>
      </c>
    </row>
    <row r="2331" spans="1:17" x14ac:dyDescent="0.2">
      <c r="A2331" t="s">
        <v>19354</v>
      </c>
      <c r="B2331" t="s">
        <v>84</v>
      </c>
      <c r="C2331" t="s">
        <v>233</v>
      </c>
      <c r="D2331" t="s">
        <v>17029</v>
      </c>
      <c r="E2331" t="s">
        <v>81</v>
      </c>
      <c r="F2331" t="s">
        <v>4881</v>
      </c>
      <c r="G2331">
        <v>0</v>
      </c>
      <c r="H2331">
        <v>19</v>
      </c>
      <c r="I2331">
        <v>1</v>
      </c>
      <c r="J2331">
        <v>13</v>
      </c>
      <c r="K2331">
        <v>2</v>
      </c>
      <c r="L2331">
        <v>3</v>
      </c>
      <c r="M2331">
        <v>0</v>
      </c>
      <c r="N2331">
        <v>0</v>
      </c>
      <c r="O2331">
        <v>0</v>
      </c>
      <c r="P2331">
        <v>0</v>
      </c>
      <c r="Q2331">
        <v>0</v>
      </c>
    </row>
    <row r="2332" spans="1:17" x14ac:dyDescent="0.2">
      <c r="A2332" t="s">
        <v>19355</v>
      </c>
      <c r="B2332" t="s">
        <v>84</v>
      </c>
      <c r="C2332" t="s">
        <v>233</v>
      </c>
      <c r="D2332" t="s">
        <v>17029</v>
      </c>
      <c r="E2332" t="s">
        <v>81</v>
      </c>
      <c r="F2332" t="s">
        <v>4883</v>
      </c>
      <c r="G2332">
        <v>0</v>
      </c>
      <c r="H2332">
        <v>19</v>
      </c>
      <c r="I2332">
        <v>1</v>
      </c>
      <c r="J2332">
        <v>13</v>
      </c>
      <c r="K2332">
        <v>2</v>
      </c>
      <c r="L2332">
        <v>3</v>
      </c>
      <c r="M2332">
        <v>0</v>
      </c>
      <c r="N2332">
        <v>0</v>
      </c>
      <c r="O2332">
        <v>0</v>
      </c>
      <c r="P2332">
        <v>0</v>
      </c>
      <c r="Q2332">
        <v>0</v>
      </c>
    </row>
    <row r="2333" spans="1:17" x14ac:dyDescent="0.2">
      <c r="A2333" t="s">
        <v>19356</v>
      </c>
      <c r="B2333" t="s">
        <v>84</v>
      </c>
      <c r="C2333" t="s">
        <v>233</v>
      </c>
      <c r="D2333" t="s">
        <v>17029</v>
      </c>
      <c r="E2333" t="s">
        <v>81</v>
      </c>
      <c r="F2333" t="s">
        <v>4885</v>
      </c>
      <c r="G2333">
        <v>0</v>
      </c>
      <c r="H2333">
        <v>0</v>
      </c>
      <c r="I2333">
        <v>0</v>
      </c>
      <c r="J2333">
        <v>0</v>
      </c>
      <c r="K2333">
        <v>0</v>
      </c>
      <c r="L2333">
        <v>0</v>
      </c>
      <c r="M2333">
        <v>19</v>
      </c>
      <c r="N2333">
        <v>0</v>
      </c>
      <c r="O2333">
        <v>0</v>
      </c>
      <c r="P2333">
        <v>0</v>
      </c>
      <c r="Q2333">
        <v>0</v>
      </c>
    </row>
    <row r="2334" spans="1:17" x14ac:dyDescent="0.2">
      <c r="A2334" t="s">
        <v>19357</v>
      </c>
      <c r="B2334" t="s">
        <v>84</v>
      </c>
      <c r="C2334" t="s">
        <v>233</v>
      </c>
      <c r="D2334" t="s">
        <v>17029</v>
      </c>
      <c r="E2334" t="s">
        <v>81</v>
      </c>
      <c r="F2334" t="s">
        <v>4887</v>
      </c>
      <c r="G2334">
        <v>0</v>
      </c>
      <c r="H2334">
        <v>19</v>
      </c>
      <c r="I2334">
        <v>1</v>
      </c>
      <c r="J2334">
        <v>13</v>
      </c>
      <c r="K2334">
        <v>2</v>
      </c>
      <c r="L2334">
        <v>3</v>
      </c>
      <c r="M2334">
        <v>0</v>
      </c>
      <c r="N2334">
        <v>0</v>
      </c>
      <c r="O2334">
        <v>0</v>
      </c>
      <c r="P2334">
        <v>0</v>
      </c>
      <c r="Q2334">
        <v>0</v>
      </c>
    </row>
    <row r="2335" spans="1:17" x14ac:dyDescent="0.2">
      <c r="A2335" t="s">
        <v>19358</v>
      </c>
      <c r="B2335" t="s">
        <v>84</v>
      </c>
      <c r="C2335" t="s">
        <v>233</v>
      </c>
      <c r="D2335" t="s">
        <v>17029</v>
      </c>
      <c r="E2335" t="s">
        <v>81</v>
      </c>
      <c r="F2335" t="s">
        <v>4889</v>
      </c>
      <c r="G2335">
        <v>0</v>
      </c>
      <c r="H2335">
        <v>0</v>
      </c>
      <c r="I2335">
        <v>0</v>
      </c>
      <c r="J2335">
        <v>0</v>
      </c>
      <c r="K2335">
        <v>0</v>
      </c>
      <c r="L2335">
        <v>0</v>
      </c>
      <c r="M2335">
        <v>19</v>
      </c>
      <c r="N2335">
        <v>0</v>
      </c>
      <c r="O2335">
        <v>0</v>
      </c>
      <c r="P2335">
        <v>0</v>
      </c>
      <c r="Q2335">
        <v>0</v>
      </c>
    </row>
    <row r="2336" spans="1:17" x14ac:dyDescent="0.2">
      <c r="A2336" t="s">
        <v>19359</v>
      </c>
      <c r="B2336" t="s">
        <v>84</v>
      </c>
      <c r="C2336" t="s">
        <v>233</v>
      </c>
      <c r="D2336" t="s">
        <v>17029</v>
      </c>
      <c r="E2336" t="s">
        <v>81</v>
      </c>
      <c r="F2336" t="s">
        <v>4871</v>
      </c>
      <c r="G2336">
        <v>0</v>
      </c>
      <c r="H2336">
        <v>0</v>
      </c>
      <c r="I2336">
        <v>0</v>
      </c>
      <c r="J2336">
        <v>0</v>
      </c>
      <c r="K2336">
        <v>0</v>
      </c>
      <c r="L2336">
        <v>0</v>
      </c>
      <c r="M2336">
        <v>0</v>
      </c>
      <c r="N2336">
        <v>19</v>
      </c>
      <c r="O2336">
        <v>16</v>
      </c>
      <c r="P2336">
        <v>2</v>
      </c>
      <c r="Q2336">
        <v>1</v>
      </c>
    </row>
    <row r="2337" spans="1:17" x14ac:dyDescent="0.2">
      <c r="A2337" t="s">
        <v>19360</v>
      </c>
      <c r="B2337" t="s">
        <v>84</v>
      </c>
      <c r="C2337" t="s">
        <v>233</v>
      </c>
      <c r="D2337" t="s">
        <v>17029</v>
      </c>
      <c r="E2337" t="s">
        <v>81</v>
      </c>
      <c r="F2337" t="s">
        <v>4873</v>
      </c>
      <c r="G2337">
        <v>0</v>
      </c>
      <c r="H2337">
        <v>0</v>
      </c>
      <c r="I2337">
        <v>0</v>
      </c>
      <c r="J2337">
        <v>0</v>
      </c>
      <c r="K2337">
        <v>0</v>
      </c>
      <c r="L2337">
        <v>0</v>
      </c>
      <c r="M2337">
        <v>0</v>
      </c>
      <c r="N2337">
        <v>16</v>
      </c>
      <c r="O2337">
        <v>14</v>
      </c>
      <c r="P2337">
        <v>1</v>
      </c>
      <c r="Q2337">
        <v>1</v>
      </c>
    </row>
    <row r="2338" spans="1:17" x14ac:dyDescent="0.2">
      <c r="A2338" t="s">
        <v>19361</v>
      </c>
      <c r="B2338" t="s">
        <v>84</v>
      </c>
      <c r="C2338" t="s">
        <v>233</v>
      </c>
      <c r="D2338" t="s">
        <v>17029</v>
      </c>
      <c r="E2338" t="s">
        <v>81</v>
      </c>
      <c r="F2338" t="s">
        <v>17019</v>
      </c>
      <c r="G2338">
        <v>19</v>
      </c>
      <c r="H2338">
        <v>0</v>
      </c>
      <c r="I2338">
        <v>0</v>
      </c>
      <c r="J2338">
        <v>0</v>
      </c>
      <c r="K2338">
        <v>0</v>
      </c>
      <c r="L2338">
        <v>0</v>
      </c>
      <c r="M2338">
        <v>0</v>
      </c>
      <c r="N2338">
        <v>0</v>
      </c>
      <c r="O2338">
        <v>0</v>
      </c>
      <c r="P2338">
        <v>0</v>
      </c>
      <c r="Q2338">
        <v>0</v>
      </c>
    </row>
    <row r="2339" spans="1:17" x14ac:dyDescent="0.2">
      <c r="A2339" t="s">
        <v>19362</v>
      </c>
      <c r="B2339" t="s">
        <v>84</v>
      </c>
      <c r="C2339" t="s">
        <v>233</v>
      </c>
      <c r="D2339" t="s">
        <v>17021</v>
      </c>
      <c r="E2339" t="s">
        <v>79</v>
      </c>
      <c r="F2339" t="s">
        <v>17022</v>
      </c>
      <c r="G2339">
        <v>0</v>
      </c>
      <c r="H2339">
        <v>0</v>
      </c>
      <c r="I2339">
        <v>0</v>
      </c>
      <c r="J2339">
        <v>0</v>
      </c>
      <c r="K2339">
        <v>0</v>
      </c>
      <c r="L2339">
        <v>0</v>
      </c>
      <c r="M2339">
        <v>0</v>
      </c>
      <c r="N2339">
        <v>1</v>
      </c>
      <c r="O2339">
        <v>1</v>
      </c>
      <c r="P2339">
        <v>0</v>
      </c>
      <c r="Q2339">
        <v>0</v>
      </c>
    </row>
    <row r="2340" spans="1:17" x14ac:dyDescent="0.2">
      <c r="A2340" t="s">
        <v>19363</v>
      </c>
      <c r="B2340" t="s">
        <v>84</v>
      </c>
      <c r="C2340" t="s">
        <v>233</v>
      </c>
      <c r="D2340" t="s">
        <v>17021</v>
      </c>
      <c r="E2340" t="s">
        <v>79</v>
      </c>
      <c r="F2340" t="s">
        <v>17019</v>
      </c>
      <c r="G2340">
        <v>1</v>
      </c>
      <c r="H2340">
        <v>0</v>
      </c>
      <c r="I2340">
        <v>0</v>
      </c>
      <c r="J2340">
        <v>0</v>
      </c>
      <c r="K2340">
        <v>0</v>
      </c>
      <c r="L2340">
        <v>0</v>
      </c>
      <c r="M2340">
        <v>0</v>
      </c>
      <c r="N2340">
        <v>0</v>
      </c>
      <c r="O2340">
        <v>0</v>
      </c>
      <c r="P2340">
        <v>0</v>
      </c>
      <c r="Q2340">
        <v>0</v>
      </c>
    </row>
    <row r="2341" spans="1:17" x14ac:dyDescent="0.2">
      <c r="A2341" t="s">
        <v>19364</v>
      </c>
      <c r="B2341" t="s">
        <v>84</v>
      </c>
      <c r="C2341" t="s">
        <v>233</v>
      </c>
      <c r="D2341" t="s">
        <v>17021</v>
      </c>
      <c r="E2341" t="s">
        <v>81</v>
      </c>
      <c r="F2341" t="s">
        <v>17022</v>
      </c>
      <c r="G2341">
        <v>0</v>
      </c>
      <c r="H2341">
        <v>0</v>
      </c>
      <c r="I2341">
        <v>0</v>
      </c>
      <c r="J2341">
        <v>0</v>
      </c>
      <c r="K2341">
        <v>0</v>
      </c>
      <c r="L2341">
        <v>0</v>
      </c>
      <c r="M2341">
        <v>0</v>
      </c>
      <c r="N2341">
        <v>1</v>
      </c>
      <c r="O2341">
        <v>0</v>
      </c>
      <c r="P2341">
        <v>1</v>
      </c>
      <c r="Q2341">
        <v>0</v>
      </c>
    </row>
    <row r="2342" spans="1:17" x14ac:dyDescent="0.2">
      <c r="A2342" t="s">
        <v>19365</v>
      </c>
      <c r="B2342" t="s">
        <v>84</v>
      </c>
      <c r="C2342" t="s">
        <v>233</v>
      </c>
      <c r="D2342" t="s">
        <v>17021</v>
      </c>
      <c r="E2342" t="s">
        <v>81</v>
      </c>
      <c r="F2342" t="s">
        <v>17019</v>
      </c>
      <c r="G2342">
        <v>1</v>
      </c>
      <c r="H2342">
        <v>0</v>
      </c>
      <c r="I2342">
        <v>0</v>
      </c>
      <c r="J2342">
        <v>0</v>
      </c>
      <c r="K2342">
        <v>0</v>
      </c>
      <c r="L2342">
        <v>0</v>
      </c>
      <c r="M2342">
        <v>0</v>
      </c>
      <c r="N2342">
        <v>0</v>
      </c>
      <c r="O2342">
        <v>0</v>
      </c>
      <c r="P2342">
        <v>0</v>
      </c>
      <c r="Q2342">
        <v>0</v>
      </c>
    </row>
    <row r="2343" spans="1:17" x14ac:dyDescent="0.2">
      <c r="A2343" t="s">
        <v>19366</v>
      </c>
      <c r="B2343" t="s">
        <v>84</v>
      </c>
      <c r="C2343" t="s">
        <v>233</v>
      </c>
      <c r="D2343" t="s">
        <v>17025</v>
      </c>
      <c r="E2343" t="s">
        <v>79</v>
      </c>
      <c r="F2343" t="s">
        <v>17019</v>
      </c>
      <c r="G2343">
        <v>4</v>
      </c>
      <c r="H2343">
        <v>0</v>
      </c>
      <c r="I2343">
        <v>0</v>
      </c>
      <c r="J2343">
        <v>0</v>
      </c>
      <c r="K2343">
        <v>0</v>
      </c>
      <c r="L2343">
        <v>0</v>
      </c>
      <c r="M2343">
        <v>0</v>
      </c>
      <c r="N2343">
        <v>0</v>
      </c>
      <c r="O2343">
        <v>0</v>
      </c>
      <c r="P2343">
        <v>0</v>
      </c>
      <c r="Q2343">
        <v>0</v>
      </c>
    </row>
    <row r="2344" spans="1:17" x14ac:dyDescent="0.2">
      <c r="A2344" t="s">
        <v>19367</v>
      </c>
      <c r="B2344" t="s">
        <v>84</v>
      </c>
      <c r="C2344" t="s">
        <v>233</v>
      </c>
      <c r="D2344" t="s">
        <v>17025</v>
      </c>
      <c r="E2344" t="s">
        <v>81</v>
      </c>
      <c r="F2344" t="s">
        <v>17019</v>
      </c>
      <c r="G2344">
        <v>1</v>
      </c>
      <c r="H2344">
        <v>0</v>
      </c>
      <c r="I2344">
        <v>0</v>
      </c>
      <c r="J2344">
        <v>0</v>
      </c>
      <c r="K2344">
        <v>0</v>
      </c>
      <c r="L2344">
        <v>0</v>
      </c>
      <c r="M2344">
        <v>0</v>
      </c>
      <c r="N2344">
        <v>0</v>
      </c>
      <c r="O2344">
        <v>0</v>
      </c>
      <c r="P2344">
        <v>0</v>
      </c>
      <c r="Q2344">
        <v>0</v>
      </c>
    </row>
    <row r="2345" spans="1:17" x14ac:dyDescent="0.2">
      <c r="A2345" t="s">
        <v>19368</v>
      </c>
      <c r="B2345" t="s">
        <v>84</v>
      </c>
      <c r="C2345" t="s">
        <v>234</v>
      </c>
      <c r="D2345" t="s">
        <v>17027</v>
      </c>
      <c r="E2345" t="s">
        <v>79</v>
      </c>
      <c r="F2345" t="s">
        <v>17019</v>
      </c>
      <c r="G2345">
        <v>1</v>
      </c>
      <c r="H2345">
        <v>0</v>
      </c>
      <c r="I2345">
        <v>0</v>
      </c>
      <c r="J2345">
        <v>0</v>
      </c>
      <c r="K2345">
        <v>0</v>
      </c>
      <c r="L2345">
        <v>0</v>
      </c>
      <c r="M2345">
        <v>0</v>
      </c>
      <c r="N2345">
        <v>0</v>
      </c>
      <c r="O2345">
        <v>0</v>
      </c>
      <c r="P2345">
        <v>0</v>
      </c>
      <c r="Q2345">
        <v>0</v>
      </c>
    </row>
    <row r="2346" spans="1:17" x14ac:dyDescent="0.2">
      <c r="A2346" t="s">
        <v>19369</v>
      </c>
      <c r="B2346" t="s">
        <v>84</v>
      </c>
      <c r="C2346" t="s">
        <v>234</v>
      </c>
      <c r="D2346" t="s">
        <v>17029</v>
      </c>
      <c r="E2346" t="s">
        <v>79</v>
      </c>
      <c r="F2346" t="s">
        <v>4875</v>
      </c>
      <c r="G2346">
        <v>0</v>
      </c>
      <c r="H2346">
        <v>6</v>
      </c>
      <c r="I2346">
        <v>0</v>
      </c>
      <c r="J2346">
        <v>5</v>
      </c>
      <c r="K2346">
        <v>1</v>
      </c>
      <c r="L2346">
        <v>0</v>
      </c>
      <c r="M2346">
        <v>0</v>
      </c>
      <c r="N2346">
        <v>0</v>
      </c>
      <c r="O2346">
        <v>0</v>
      </c>
      <c r="P2346">
        <v>0</v>
      </c>
      <c r="Q2346">
        <v>0</v>
      </c>
    </row>
    <row r="2347" spans="1:17" x14ac:dyDescent="0.2">
      <c r="A2347" t="s">
        <v>19370</v>
      </c>
      <c r="B2347" t="s">
        <v>84</v>
      </c>
      <c r="C2347" t="s">
        <v>234</v>
      </c>
      <c r="D2347" t="s">
        <v>17029</v>
      </c>
      <c r="E2347" t="s">
        <v>79</v>
      </c>
      <c r="F2347" t="s">
        <v>4877</v>
      </c>
      <c r="G2347">
        <v>0</v>
      </c>
      <c r="H2347">
        <v>6</v>
      </c>
      <c r="I2347">
        <v>0</v>
      </c>
      <c r="J2347">
        <v>5</v>
      </c>
      <c r="K2347">
        <v>1</v>
      </c>
      <c r="L2347">
        <v>0</v>
      </c>
      <c r="M2347">
        <v>0</v>
      </c>
      <c r="N2347">
        <v>0</v>
      </c>
      <c r="O2347">
        <v>0</v>
      </c>
      <c r="P2347">
        <v>0</v>
      </c>
      <c r="Q2347">
        <v>0</v>
      </c>
    </row>
    <row r="2348" spans="1:17" x14ac:dyDescent="0.2">
      <c r="A2348" t="s">
        <v>19371</v>
      </c>
      <c r="B2348" t="s">
        <v>84</v>
      </c>
      <c r="C2348" t="s">
        <v>234</v>
      </c>
      <c r="D2348" t="s">
        <v>17029</v>
      </c>
      <c r="E2348" t="s">
        <v>79</v>
      </c>
      <c r="F2348" t="s">
        <v>4879</v>
      </c>
      <c r="G2348">
        <v>0</v>
      </c>
      <c r="H2348">
        <v>0</v>
      </c>
      <c r="I2348">
        <v>0</v>
      </c>
      <c r="J2348">
        <v>0</v>
      </c>
      <c r="K2348">
        <v>0</v>
      </c>
      <c r="L2348">
        <v>0</v>
      </c>
      <c r="M2348">
        <v>6</v>
      </c>
      <c r="N2348">
        <v>0</v>
      </c>
      <c r="O2348">
        <v>0</v>
      </c>
      <c r="P2348">
        <v>0</v>
      </c>
      <c r="Q2348">
        <v>0</v>
      </c>
    </row>
    <row r="2349" spans="1:17" x14ac:dyDescent="0.2">
      <c r="A2349" t="s">
        <v>19372</v>
      </c>
      <c r="B2349" t="s">
        <v>84</v>
      </c>
      <c r="C2349" t="s">
        <v>234</v>
      </c>
      <c r="D2349" t="s">
        <v>17029</v>
      </c>
      <c r="E2349" t="s">
        <v>79</v>
      </c>
      <c r="F2349" t="s">
        <v>4881</v>
      </c>
      <c r="G2349">
        <v>0</v>
      </c>
      <c r="H2349">
        <v>6</v>
      </c>
      <c r="I2349">
        <v>0</v>
      </c>
      <c r="J2349">
        <v>5</v>
      </c>
      <c r="K2349">
        <v>1</v>
      </c>
      <c r="L2349">
        <v>0</v>
      </c>
      <c r="M2349">
        <v>0</v>
      </c>
      <c r="N2349">
        <v>0</v>
      </c>
      <c r="O2349">
        <v>0</v>
      </c>
      <c r="P2349">
        <v>0</v>
      </c>
      <c r="Q2349">
        <v>0</v>
      </c>
    </row>
    <row r="2350" spans="1:17" x14ac:dyDescent="0.2">
      <c r="A2350" t="s">
        <v>19373</v>
      </c>
      <c r="B2350" t="s">
        <v>84</v>
      </c>
      <c r="C2350" t="s">
        <v>234</v>
      </c>
      <c r="D2350" t="s">
        <v>17029</v>
      </c>
      <c r="E2350" t="s">
        <v>79</v>
      </c>
      <c r="F2350" t="s">
        <v>4883</v>
      </c>
      <c r="G2350">
        <v>0</v>
      </c>
      <c r="H2350">
        <v>6</v>
      </c>
      <c r="I2350">
        <v>0</v>
      </c>
      <c r="J2350">
        <v>5</v>
      </c>
      <c r="K2350">
        <v>1</v>
      </c>
      <c r="L2350">
        <v>0</v>
      </c>
      <c r="M2350">
        <v>0</v>
      </c>
      <c r="N2350">
        <v>0</v>
      </c>
      <c r="O2350">
        <v>0</v>
      </c>
      <c r="P2350">
        <v>0</v>
      </c>
      <c r="Q2350">
        <v>0</v>
      </c>
    </row>
    <row r="2351" spans="1:17" x14ac:dyDescent="0.2">
      <c r="A2351" t="s">
        <v>19374</v>
      </c>
      <c r="B2351" t="s">
        <v>84</v>
      </c>
      <c r="C2351" t="s">
        <v>234</v>
      </c>
      <c r="D2351" t="s">
        <v>17029</v>
      </c>
      <c r="E2351" t="s">
        <v>79</v>
      </c>
      <c r="F2351" t="s">
        <v>4885</v>
      </c>
      <c r="G2351">
        <v>0</v>
      </c>
      <c r="H2351">
        <v>0</v>
      </c>
      <c r="I2351">
        <v>0</v>
      </c>
      <c r="J2351">
        <v>0</v>
      </c>
      <c r="K2351">
        <v>0</v>
      </c>
      <c r="L2351">
        <v>0</v>
      </c>
      <c r="M2351">
        <v>6</v>
      </c>
      <c r="N2351">
        <v>0</v>
      </c>
      <c r="O2351">
        <v>0</v>
      </c>
      <c r="P2351">
        <v>0</v>
      </c>
      <c r="Q2351">
        <v>0</v>
      </c>
    </row>
    <row r="2352" spans="1:17" x14ac:dyDescent="0.2">
      <c r="A2352" t="s">
        <v>19375</v>
      </c>
      <c r="B2352" t="s">
        <v>84</v>
      </c>
      <c r="C2352" t="s">
        <v>234</v>
      </c>
      <c r="D2352" t="s">
        <v>17029</v>
      </c>
      <c r="E2352" t="s">
        <v>79</v>
      </c>
      <c r="F2352" t="s">
        <v>4887</v>
      </c>
      <c r="G2352">
        <v>0</v>
      </c>
      <c r="H2352">
        <v>6</v>
      </c>
      <c r="I2352">
        <v>0</v>
      </c>
      <c r="J2352">
        <v>5</v>
      </c>
      <c r="K2352">
        <v>1</v>
      </c>
      <c r="L2352">
        <v>0</v>
      </c>
      <c r="M2352">
        <v>0</v>
      </c>
      <c r="N2352">
        <v>0</v>
      </c>
      <c r="O2352">
        <v>0</v>
      </c>
      <c r="P2352">
        <v>0</v>
      </c>
      <c r="Q2352">
        <v>0</v>
      </c>
    </row>
    <row r="2353" spans="1:17" x14ac:dyDescent="0.2">
      <c r="A2353" t="s">
        <v>19376</v>
      </c>
      <c r="B2353" t="s">
        <v>84</v>
      </c>
      <c r="C2353" t="s">
        <v>234</v>
      </c>
      <c r="D2353" t="s">
        <v>17029</v>
      </c>
      <c r="E2353" t="s">
        <v>79</v>
      </c>
      <c r="F2353" t="s">
        <v>4889</v>
      </c>
      <c r="G2353">
        <v>0</v>
      </c>
      <c r="H2353">
        <v>0</v>
      </c>
      <c r="I2353">
        <v>0</v>
      </c>
      <c r="J2353">
        <v>0</v>
      </c>
      <c r="K2353">
        <v>0</v>
      </c>
      <c r="L2353">
        <v>0</v>
      </c>
      <c r="M2353">
        <v>6</v>
      </c>
      <c r="N2353">
        <v>0</v>
      </c>
      <c r="O2353">
        <v>0</v>
      </c>
      <c r="P2353">
        <v>0</v>
      </c>
      <c r="Q2353">
        <v>0</v>
      </c>
    </row>
    <row r="2354" spans="1:17" x14ac:dyDescent="0.2">
      <c r="A2354" t="s">
        <v>19377</v>
      </c>
      <c r="B2354" t="s">
        <v>84</v>
      </c>
      <c r="C2354" t="s">
        <v>234</v>
      </c>
      <c r="D2354" t="s">
        <v>17029</v>
      </c>
      <c r="E2354" t="s">
        <v>79</v>
      </c>
      <c r="F2354" t="s">
        <v>4871</v>
      </c>
      <c r="G2354">
        <v>0</v>
      </c>
      <c r="H2354">
        <v>0</v>
      </c>
      <c r="I2354">
        <v>0</v>
      </c>
      <c r="J2354">
        <v>0</v>
      </c>
      <c r="K2354">
        <v>0</v>
      </c>
      <c r="L2354">
        <v>0</v>
      </c>
      <c r="M2354">
        <v>0</v>
      </c>
      <c r="N2354">
        <v>5</v>
      </c>
      <c r="O2354">
        <v>5</v>
      </c>
      <c r="P2354">
        <v>0</v>
      </c>
      <c r="Q2354">
        <v>0</v>
      </c>
    </row>
    <row r="2355" spans="1:17" x14ac:dyDescent="0.2">
      <c r="A2355" t="s">
        <v>19378</v>
      </c>
      <c r="B2355" t="s">
        <v>84</v>
      </c>
      <c r="C2355" t="s">
        <v>234</v>
      </c>
      <c r="D2355" t="s">
        <v>17029</v>
      </c>
      <c r="E2355" t="s">
        <v>79</v>
      </c>
      <c r="F2355" t="s">
        <v>4873</v>
      </c>
      <c r="G2355">
        <v>0</v>
      </c>
      <c r="H2355">
        <v>0</v>
      </c>
      <c r="I2355">
        <v>0</v>
      </c>
      <c r="J2355">
        <v>0</v>
      </c>
      <c r="K2355">
        <v>0</v>
      </c>
      <c r="L2355">
        <v>0</v>
      </c>
      <c r="M2355">
        <v>0</v>
      </c>
      <c r="N2355">
        <v>4</v>
      </c>
      <c r="O2355">
        <v>4</v>
      </c>
      <c r="P2355">
        <v>0</v>
      </c>
      <c r="Q2355">
        <v>0</v>
      </c>
    </row>
    <row r="2356" spans="1:17" x14ac:dyDescent="0.2">
      <c r="A2356" t="s">
        <v>19379</v>
      </c>
      <c r="B2356" t="s">
        <v>84</v>
      </c>
      <c r="C2356" t="s">
        <v>234</v>
      </c>
      <c r="D2356" t="s">
        <v>17029</v>
      </c>
      <c r="E2356" t="s">
        <v>79</v>
      </c>
      <c r="F2356" t="s">
        <v>17019</v>
      </c>
      <c r="G2356">
        <v>6</v>
      </c>
      <c r="H2356">
        <v>0</v>
      </c>
      <c r="I2356">
        <v>0</v>
      </c>
      <c r="J2356">
        <v>0</v>
      </c>
      <c r="K2356">
        <v>0</v>
      </c>
      <c r="L2356">
        <v>0</v>
      </c>
      <c r="M2356">
        <v>0</v>
      </c>
      <c r="N2356">
        <v>0</v>
      </c>
      <c r="O2356">
        <v>0</v>
      </c>
      <c r="P2356">
        <v>0</v>
      </c>
      <c r="Q2356">
        <v>0</v>
      </c>
    </row>
    <row r="2357" spans="1:17" x14ac:dyDescent="0.2">
      <c r="A2357" t="s">
        <v>19380</v>
      </c>
      <c r="B2357" t="s">
        <v>84</v>
      </c>
      <c r="C2357" t="s">
        <v>234</v>
      </c>
      <c r="D2357" t="s">
        <v>17029</v>
      </c>
      <c r="E2357" t="s">
        <v>81</v>
      </c>
      <c r="F2357" t="s">
        <v>4875</v>
      </c>
      <c r="G2357">
        <v>0</v>
      </c>
      <c r="H2357">
        <v>12</v>
      </c>
      <c r="I2357">
        <v>0</v>
      </c>
      <c r="J2357">
        <v>10</v>
      </c>
      <c r="K2357">
        <v>0</v>
      </c>
      <c r="L2357">
        <v>2</v>
      </c>
      <c r="M2357">
        <v>0</v>
      </c>
      <c r="N2357">
        <v>0</v>
      </c>
      <c r="O2357">
        <v>0</v>
      </c>
      <c r="P2357">
        <v>0</v>
      </c>
      <c r="Q2357">
        <v>0</v>
      </c>
    </row>
    <row r="2358" spans="1:17" x14ac:dyDescent="0.2">
      <c r="A2358" t="s">
        <v>19381</v>
      </c>
      <c r="B2358" t="s">
        <v>84</v>
      </c>
      <c r="C2358" t="s">
        <v>234</v>
      </c>
      <c r="D2358" t="s">
        <v>17029</v>
      </c>
      <c r="E2358" t="s">
        <v>81</v>
      </c>
      <c r="F2358" t="s">
        <v>4877</v>
      </c>
      <c r="G2358">
        <v>0</v>
      </c>
      <c r="H2358">
        <v>12</v>
      </c>
      <c r="I2358">
        <v>0</v>
      </c>
      <c r="J2358">
        <v>10</v>
      </c>
      <c r="K2358">
        <v>0</v>
      </c>
      <c r="L2358">
        <v>2</v>
      </c>
      <c r="M2358">
        <v>0</v>
      </c>
      <c r="N2358">
        <v>0</v>
      </c>
      <c r="O2358">
        <v>0</v>
      </c>
      <c r="P2358">
        <v>0</v>
      </c>
      <c r="Q2358">
        <v>0</v>
      </c>
    </row>
    <row r="2359" spans="1:17" x14ac:dyDescent="0.2">
      <c r="A2359" t="s">
        <v>19382</v>
      </c>
      <c r="B2359" t="s">
        <v>87</v>
      </c>
      <c r="C2359" t="s">
        <v>106</v>
      </c>
      <c r="D2359" t="s">
        <v>17029</v>
      </c>
      <c r="E2359" t="s">
        <v>79</v>
      </c>
      <c r="F2359" t="s">
        <v>4879</v>
      </c>
      <c r="G2359">
        <v>0</v>
      </c>
      <c r="H2359">
        <v>0</v>
      </c>
      <c r="I2359">
        <v>0</v>
      </c>
      <c r="J2359">
        <v>0</v>
      </c>
      <c r="K2359">
        <v>0</v>
      </c>
      <c r="L2359">
        <v>0</v>
      </c>
      <c r="M2359">
        <v>20</v>
      </c>
      <c r="N2359">
        <v>0</v>
      </c>
      <c r="O2359">
        <v>0</v>
      </c>
      <c r="P2359">
        <v>0</v>
      </c>
      <c r="Q2359">
        <v>0</v>
      </c>
    </row>
    <row r="2360" spans="1:17" x14ac:dyDescent="0.2">
      <c r="A2360" t="s">
        <v>19383</v>
      </c>
      <c r="B2360" t="s">
        <v>87</v>
      </c>
      <c r="C2360" t="s">
        <v>106</v>
      </c>
      <c r="D2360" t="s">
        <v>17029</v>
      </c>
      <c r="E2360" t="s">
        <v>79</v>
      </c>
      <c r="F2360" t="s">
        <v>4881</v>
      </c>
      <c r="G2360">
        <v>0</v>
      </c>
      <c r="H2360">
        <v>20</v>
      </c>
      <c r="I2360">
        <v>5</v>
      </c>
      <c r="J2360">
        <v>11</v>
      </c>
      <c r="K2360">
        <v>2</v>
      </c>
      <c r="L2360">
        <v>2</v>
      </c>
      <c r="M2360">
        <v>0</v>
      </c>
      <c r="N2360">
        <v>0</v>
      </c>
      <c r="O2360">
        <v>0</v>
      </c>
      <c r="P2360">
        <v>0</v>
      </c>
      <c r="Q2360">
        <v>0</v>
      </c>
    </row>
    <row r="2361" spans="1:17" x14ac:dyDescent="0.2">
      <c r="A2361" t="s">
        <v>19384</v>
      </c>
      <c r="B2361" t="s">
        <v>87</v>
      </c>
      <c r="C2361" t="s">
        <v>106</v>
      </c>
      <c r="D2361" t="s">
        <v>17029</v>
      </c>
      <c r="E2361" t="s">
        <v>79</v>
      </c>
      <c r="F2361" t="s">
        <v>4883</v>
      </c>
      <c r="G2361">
        <v>0</v>
      </c>
      <c r="H2361">
        <v>20</v>
      </c>
      <c r="I2361">
        <v>5</v>
      </c>
      <c r="J2361">
        <v>11</v>
      </c>
      <c r="K2361">
        <v>2</v>
      </c>
      <c r="L2361">
        <v>2</v>
      </c>
      <c r="M2361">
        <v>0</v>
      </c>
      <c r="N2361">
        <v>0</v>
      </c>
      <c r="O2361">
        <v>0</v>
      </c>
      <c r="P2361">
        <v>0</v>
      </c>
      <c r="Q2361">
        <v>0</v>
      </c>
    </row>
    <row r="2362" spans="1:17" x14ac:dyDescent="0.2">
      <c r="A2362" t="s">
        <v>19385</v>
      </c>
      <c r="B2362" t="s">
        <v>87</v>
      </c>
      <c r="C2362" t="s">
        <v>106</v>
      </c>
      <c r="D2362" t="s">
        <v>17029</v>
      </c>
      <c r="E2362" t="s">
        <v>79</v>
      </c>
      <c r="F2362" t="s">
        <v>4885</v>
      </c>
      <c r="G2362">
        <v>0</v>
      </c>
      <c r="H2362">
        <v>0</v>
      </c>
      <c r="I2362">
        <v>0</v>
      </c>
      <c r="J2362">
        <v>0</v>
      </c>
      <c r="K2362">
        <v>0</v>
      </c>
      <c r="L2362">
        <v>0</v>
      </c>
      <c r="M2362">
        <v>20</v>
      </c>
      <c r="N2362">
        <v>0</v>
      </c>
      <c r="O2362">
        <v>0</v>
      </c>
      <c r="P2362">
        <v>0</v>
      </c>
      <c r="Q2362">
        <v>0</v>
      </c>
    </row>
    <row r="2363" spans="1:17" x14ac:dyDescent="0.2">
      <c r="A2363" t="s">
        <v>19386</v>
      </c>
      <c r="B2363" t="s">
        <v>87</v>
      </c>
      <c r="C2363" t="s">
        <v>106</v>
      </c>
      <c r="D2363" t="s">
        <v>17029</v>
      </c>
      <c r="E2363" t="s">
        <v>79</v>
      </c>
      <c r="F2363" t="s">
        <v>4887</v>
      </c>
      <c r="G2363">
        <v>0</v>
      </c>
      <c r="H2363">
        <v>20</v>
      </c>
      <c r="I2363">
        <v>5</v>
      </c>
      <c r="J2363">
        <v>12</v>
      </c>
      <c r="K2363">
        <v>2</v>
      </c>
      <c r="L2363">
        <v>1</v>
      </c>
      <c r="M2363">
        <v>0</v>
      </c>
      <c r="N2363">
        <v>0</v>
      </c>
      <c r="O2363">
        <v>0</v>
      </c>
      <c r="P2363">
        <v>0</v>
      </c>
      <c r="Q2363">
        <v>0</v>
      </c>
    </row>
    <row r="2364" spans="1:17" x14ac:dyDescent="0.2">
      <c r="A2364" t="s">
        <v>19387</v>
      </c>
      <c r="B2364" t="s">
        <v>87</v>
      </c>
      <c r="C2364" t="s">
        <v>106</v>
      </c>
      <c r="D2364" t="s">
        <v>17029</v>
      </c>
      <c r="E2364" t="s">
        <v>79</v>
      </c>
      <c r="F2364" t="s">
        <v>4889</v>
      </c>
      <c r="G2364">
        <v>0</v>
      </c>
      <c r="H2364">
        <v>0</v>
      </c>
      <c r="I2364">
        <v>0</v>
      </c>
      <c r="J2364">
        <v>0</v>
      </c>
      <c r="K2364">
        <v>0</v>
      </c>
      <c r="L2364">
        <v>0</v>
      </c>
      <c r="M2364">
        <v>20</v>
      </c>
      <c r="N2364">
        <v>0</v>
      </c>
      <c r="O2364">
        <v>0</v>
      </c>
      <c r="P2364">
        <v>0</v>
      </c>
      <c r="Q2364">
        <v>0</v>
      </c>
    </row>
    <row r="2365" spans="1:17" x14ac:dyDescent="0.2">
      <c r="A2365" t="s">
        <v>19388</v>
      </c>
      <c r="B2365" t="s">
        <v>87</v>
      </c>
      <c r="C2365" t="s">
        <v>106</v>
      </c>
      <c r="D2365" t="s">
        <v>17029</v>
      </c>
      <c r="E2365" t="s">
        <v>79</v>
      </c>
      <c r="F2365" t="s">
        <v>4871</v>
      </c>
      <c r="G2365">
        <v>0</v>
      </c>
      <c r="H2365">
        <v>0</v>
      </c>
      <c r="I2365">
        <v>0</v>
      </c>
      <c r="J2365">
        <v>0</v>
      </c>
      <c r="K2365">
        <v>0</v>
      </c>
      <c r="L2365">
        <v>0</v>
      </c>
      <c r="M2365">
        <v>0</v>
      </c>
      <c r="N2365">
        <v>11</v>
      </c>
      <c r="O2365">
        <v>9</v>
      </c>
      <c r="P2365">
        <v>2</v>
      </c>
      <c r="Q2365">
        <v>0</v>
      </c>
    </row>
    <row r="2366" spans="1:17" x14ac:dyDescent="0.2">
      <c r="A2366" t="s">
        <v>19389</v>
      </c>
      <c r="B2366" t="s">
        <v>87</v>
      </c>
      <c r="C2366" t="s">
        <v>106</v>
      </c>
      <c r="D2366" t="s">
        <v>17029</v>
      </c>
      <c r="E2366" t="s">
        <v>79</v>
      </c>
      <c r="F2366" t="s">
        <v>4873</v>
      </c>
      <c r="G2366">
        <v>0</v>
      </c>
      <c r="H2366">
        <v>0</v>
      </c>
      <c r="I2366">
        <v>0</v>
      </c>
      <c r="J2366">
        <v>0</v>
      </c>
      <c r="K2366">
        <v>0</v>
      </c>
      <c r="L2366">
        <v>0</v>
      </c>
      <c r="M2366">
        <v>0</v>
      </c>
      <c r="N2366">
        <v>5</v>
      </c>
      <c r="O2366">
        <v>5</v>
      </c>
      <c r="P2366">
        <v>0</v>
      </c>
      <c r="Q2366">
        <v>0</v>
      </c>
    </row>
    <row r="2367" spans="1:17" x14ac:dyDescent="0.2">
      <c r="A2367" t="s">
        <v>19390</v>
      </c>
      <c r="B2367" t="s">
        <v>87</v>
      </c>
      <c r="C2367" t="s">
        <v>106</v>
      </c>
      <c r="D2367" t="s">
        <v>17029</v>
      </c>
      <c r="E2367" t="s">
        <v>79</v>
      </c>
      <c r="F2367" t="s">
        <v>17019</v>
      </c>
      <c r="G2367">
        <v>20</v>
      </c>
      <c r="H2367">
        <v>0</v>
      </c>
      <c r="I2367">
        <v>0</v>
      </c>
      <c r="J2367">
        <v>0</v>
      </c>
      <c r="K2367">
        <v>0</v>
      </c>
      <c r="L2367">
        <v>0</v>
      </c>
      <c r="M2367">
        <v>0</v>
      </c>
      <c r="N2367">
        <v>0</v>
      </c>
      <c r="O2367">
        <v>0</v>
      </c>
      <c r="P2367">
        <v>0</v>
      </c>
      <c r="Q2367">
        <v>0</v>
      </c>
    </row>
    <row r="2368" spans="1:17" x14ac:dyDescent="0.2">
      <c r="A2368" t="s">
        <v>19391</v>
      </c>
      <c r="B2368" t="s">
        <v>87</v>
      </c>
      <c r="C2368" t="s">
        <v>106</v>
      </c>
      <c r="D2368" t="s">
        <v>17029</v>
      </c>
      <c r="E2368" t="s">
        <v>81</v>
      </c>
      <c r="F2368" t="s">
        <v>4875</v>
      </c>
      <c r="G2368">
        <v>0</v>
      </c>
      <c r="H2368">
        <v>16</v>
      </c>
      <c r="I2368">
        <v>1</v>
      </c>
      <c r="J2368">
        <v>10</v>
      </c>
      <c r="K2368">
        <v>3</v>
      </c>
      <c r="L2368">
        <v>2</v>
      </c>
      <c r="M2368">
        <v>0</v>
      </c>
      <c r="N2368">
        <v>0</v>
      </c>
      <c r="O2368">
        <v>0</v>
      </c>
      <c r="P2368">
        <v>0</v>
      </c>
      <c r="Q2368">
        <v>0</v>
      </c>
    </row>
    <row r="2369" spans="1:17" x14ac:dyDescent="0.2">
      <c r="A2369" t="s">
        <v>19392</v>
      </c>
      <c r="B2369" t="s">
        <v>87</v>
      </c>
      <c r="C2369" t="s">
        <v>106</v>
      </c>
      <c r="D2369" t="s">
        <v>17029</v>
      </c>
      <c r="E2369" t="s">
        <v>81</v>
      </c>
      <c r="F2369" t="s">
        <v>4877</v>
      </c>
      <c r="G2369">
        <v>0</v>
      </c>
      <c r="H2369">
        <v>16</v>
      </c>
      <c r="I2369">
        <v>1</v>
      </c>
      <c r="J2369">
        <v>8</v>
      </c>
      <c r="K2369">
        <v>4</v>
      </c>
      <c r="L2369">
        <v>3</v>
      </c>
      <c r="M2369">
        <v>0</v>
      </c>
      <c r="N2369">
        <v>0</v>
      </c>
      <c r="O2369">
        <v>0</v>
      </c>
      <c r="P2369">
        <v>0</v>
      </c>
      <c r="Q2369">
        <v>0</v>
      </c>
    </row>
    <row r="2370" spans="1:17" x14ac:dyDescent="0.2">
      <c r="A2370" t="s">
        <v>19393</v>
      </c>
      <c r="B2370" t="s">
        <v>87</v>
      </c>
      <c r="C2370" t="s">
        <v>106</v>
      </c>
      <c r="D2370" t="s">
        <v>17029</v>
      </c>
      <c r="E2370" t="s">
        <v>81</v>
      </c>
      <c r="F2370" t="s">
        <v>4879</v>
      </c>
      <c r="G2370">
        <v>0</v>
      </c>
      <c r="H2370">
        <v>0</v>
      </c>
      <c r="I2370">
        <v>0</v>
      </c>
      <c r="J2370">
        <v>0</v>
      </c>
      <c r="K2370">
        <v>0</v>
      </c>
      <c r="L2370">
        <v>0</v>
      </c>
      <c r="M2370">
        <v>16</v>
      </c>
      <c r="N2370">
        <v>0</v>
      </c>
      <c r="O2370">
        <v>0</v>
      </c>
      <c r="P2370">
        <v>0</v>
      </c>
      <c r="Q2370">
        <v>0</v>
      </c>
    </row>
    <row r="2371" spans="1:17" x14ac:dyDescent="0.2">
      <c r="A2371" t="s">
        <v>19394</v>
      </c>
      <c r="B2371" t="s">
        <v>87</v>
      </c>
      <c r="C2371" t="s">
        <v>106</v>
      </c>
      <c r="D2371" t="s">
        <v>17029</v>
      </c>
      <c r="E2371" t="s">
        <v>81</v>
      </c>
      <c r="F2371" t="s">
        <v>4881</v>
      </c>
      <c r="G2371">
        <v>0</v>
      </c>
      <c r="H2371">
        <v>16</v>
      </c>
      <c r="I2371">
        <v>1</v>
      </c>
      <c r="J2371">
        <v>8</v>
      </c>
      <c r="K2371">
        <v>4</v>
      </c>
      <c r="L2371">
        <v>3</v>
      </c>
      <c r="M2371">
        <v>0</v>
      </c>
      <c r="N2371">
        <v>0</v>
      </c>
      <c r="O2371">
        <v>0</v>
      </c>
      <c r="P2371">
        <v>0</v>
      </c>
      <c r="Q2371">
        <v>0</v>
      </c>
    </row>
    <row r="2372" spans="1:17" x14ac:dyDescent="0.2">
      <c r="A2372" t="s">
        <v>19395</v>
      </c>
      <c r="B2372" t="s">
        <v>87</v>
      </c>
      <c r="C2372" t="s">
        <v>106</v>
      </c>
      <c r="D2372" t="s">
        <v>17029</v>
      </c>
      <c r="E2372" t="s">
        <v>81</v>
      </c>
      <c r="F2372" t="s">
        <v>4883</v>
      </c>
      <c r="G2372">
        <v>0</v>
      </c>
      <c r="H2372">
        <v>16</v>
      </c>
      <c r="I2372">
        <v>1</v>
      </c>
      <c r="J2372">
        <v>10</v>
      </c>
      <c r="K2372">
        <v>2</v>
      </c>
      <c r="L2372">
        <v>3</v>
      </c>
      <c r="M2372">
        <v>0</v>
      </c>
      <c r="N2372">
        <v>0</v>
      </c>
      <c r="O2372">
        <v>0</v>
      </c>
      <c r="P2372">
        <v>0</v>
      </c>
      <c r="Q2372">
        <v>0</v>
      </c>
    </row>
    <row r="2373" spans="1:17" x14ac:dyDescent="0.2">
      <c r="A2373" t="s">
        <v>19396</v>
      </c>
      <c r="B2373" t="s">
        <v>87</v>
      </c>
      <c r="C2373" t="s">
        <v>106</v>
      </c>
      <c r="D2373" t="s">
        <v>17029</v>
      </c>
      <c r="E2373" t="s">
        <v>81</v>
      </c>
      <c r="F2373" t="s">
        <v>4885</v>
      </c>
      <c r="G2373">
        <v>0</v>
      </c>
      <c r="H2373">
        <v>0</v>
      </c>
      <c r="I2373">
        <v>0</v>
      </c>
      <c r="J2373">
        <v>0</v>
      </c>
      <c r="K2373">
        <v>0</v>
      </c>
      <c r="L2373">
        <v>0</v>
      </c>
      <c r="M2373">
        <v>16</v>
      </c>
      <c r="N2373">
        <v>0</v>
      </c>
      <c r="O2373">
        <v>0</v>
      </c>
      <c r="P2373">
        <v>0</v>
      </c>
      <c r="Q2373">
        <v>0</v>
      </c>
    </row>
    <row r="2374" spans="1:17" x14ac:dyDescent="0.2">
      <c r="A2374" t="s">
        <v>19397</v>
      </c>
      <c r="B2374" t="s">
        <v>87</v>
      </c>
      <c r="C2374" t="s">
        <v>106</v>
      </c>
      <c r="D2374" t="s">
        <v>17029</v>
      </c>
      <c r="E2374" t="s">
        <v>81</v>
      </c>
      <c r="F2374" t="s">
        <v>4887</v>
      </c>
      <c r="G2374">
        <v>0</v>
      </c>
      <c r="H2374">
        <v>16</v>
      </c>
      <c r="I2374">
        <v>1</v>
      </c>
      <c r="J2374">
        <v>8</v>
      </c>
      <c r="K2374">
        <v>4</v>
      </c>
      <c r="L2374">
        <v>3</v>
      </c>
      <c r="M2374">
        <v>0</v>
      </c>
      <c r="N2374">
        <v>0</v>
      </c>
      <c r="O2374">
        <v>0</v>
      </c>
      <c r="P2374">
        <v>0</v>
      </c>
      <c r="Q2374">
        <v>0</v>
      </c>
    </row>
    <row r="2375" spans="1:17" x14ac:dyDescent="0.2">
      <c r="A2375" t="s">
        <v>19398</v>
      </c>
      <c r="B2375" t="s">
        <v>87</v>
      </c>
      <c r="C2375" t="s">
        <v>106</v>
      </c>
      <c r="D2375" t="s">
        <v>17029</v>
      </c>
      <c r="E2375" t="s">
        <v>81</v>
      </c>
      <c r="F2375" t="s">
        <v>4889</v>
      </c>
      <c r="G2375">
        <v>0</v>
      </c>
      <c r="H2375">
        <v>0</v>
      </c>
      <c r="I2375">
        <v>0</v>
      </c>
      <c r="J2375">
        <v>0</v>
      </c>
      <c r="K2375">
        <v>0</v>
      </c>
      <c r="L2375">
        <v>0</v>
      </c>
      <c r="M2375">
        <v>16</v>
      </c>
      <c r="N2375">
        <v>0</v>
      </c>
      <c r="O2375">
        <v>0</v>
      </c>
      <c r="P2375">
        <v>0</v>
      </c>
      <c r="Q2375">
        <v>0</v>
      </c>
    </row>
    <row r="2376" spans="1:17" x14ac:dyDescent="0.2">
      <c r="A2376" t="s">
        <v>19399</v>
      </c>
      <c r="B2376" t="s">
        <v>87</v>
      </c>
      <c r="C2376" t="s">
        <v>106</v>
      </c>
      <c r="D2376" t="s">
        <v>17029</v>
      </c>
      <c r="E2376" t="s">
        <v>81</v>
      </c>
      <c r="F2376" t="s">
        <v>4871</v>
      </c>
      <c r="G2376">
        <v>0</v>
      </c>
      <c r="H2376">
        <v>0</v>
      </c>
      <c r="I2376">
        <v>0</v>
      </c>
      <c r="J2376">
        <v>0</v>
      </c>
      <c r="K2376">
        <v>0</v>
      </c>
      <c r="L2376">
        <v>0</v>
      </c>
      <c r="M2376">
        <v>0</v>
      </c>
      <c r="N2376">
        <v>10</v>
      </c>
      <c r="O2376">
        <v>8</v>
      </c>
      <c r="P2376">
        <v>1</v>
      </c>
      <c r="Q2376">
        <v>1</v>
      </c>
    </row>
    <row r="2377" spans="1:17" x14ac:dyDescent="0.2">
      <c r="A2377" t="s">
        <v>19400</v>
      </c>
      <c r="B2377" t="s">
        <v>87</v>
      </c>
      <c r="C2377" t="s">
        <v>106</v>
      </c>
      <c r="D2377" t="s">
        <v>17029</v>
      </c>
      <c r="E2377" t="s">
        <v>81</v>
      </c>
      <c r="F2377" t="s">
        <v>4873</v>
      </c>
      <c r="G2377">
        <v>0</v>
      </c>
      <c r="H2377">
        <v>0</v>
      </c>
      <c r="I2377">
        <v>0</v>
      </c>
      <c r="J2377">
        <v>0</v>
      </c>
      <c r="K2377">
        <v>0</v>
      </c>
      <c r="L2377">
        <v>0</v>
      </c>
      <c r="M2377">
        <v>0</v>
      </c>
      <c r="N2377">
        <v>7</v>
      </c>
      <c r="O2377">
        <v>6</v>
      </c>
      <c r="P2377">
        <v>0</v>
      </c>
      <c r="Q2377">
        <v>1</v>
      </c>
    </row>
    <row r="2378" spans="1:17" x14ac:dyDescent="0.2">
      <c r="A2378" t="s">
        <v>19401</v>
      </c>
      <c r="B2378" t="s">
        <v>87</v>
      </c>
      <c r="C2378" t="s">
        <v>106</v>
      </c>
      <c r="D2378" t="s">
        <v>17029</v>
      </c>
      <c r="E2378" t="s">
        <v>81</v>
      </c>
      <c r="F2378" t="s">
        <v>17019</v>
      </c>
      <c r="G2378">
        <v>16</v>
      </c>
      <c r="H2378">
        <v>0</v>
      </c>
      <c r="I2378">
        <v>0</v>
      </c>
      <c r="J2378">
        <v>0</v>
      </c>
      <c r="K2378">
        <v>0</v>
      </c>
      <c r="L2378">
        <v>0</v>
      </c>
      <c r="M2378">
        <v>0</v>
      </c>
      <c r="N2378">
        <v>0</v>
      </c>
      <c r="O2378">
        <v>0</v>
      </c>
      <c r="P2378">
        <v>0</v>
      </c>
      <c r="Q2378">
        <v>0</v>
      </c>
    </row>
    <row r="2379" spans="1:17" x14ac:dyDescent="0.2">
      <c r="A2379" t="s">
        <v>19402</v>
      </c>
      <c r="B2379" t="s">
        <v>87</v>
      </c>
      <c r="C2379" t="s">
        <v>106</v>
      </c>
      <c r="D2379" t="s">
        <v>17021</v>
      </c>
      <c r="E2379" t="s">
        <v>79</v>
      </c>
      <c r="F2379" t="s">
        <v>17022</v>
      </c>
      <c r="G2379">
        <v>0</v>
      </c>
      <c r="H2379">
        <v>0</v>
      </c>
      <c r="I2379">
        <v>0</v>
      </c>
      <c r="J2379">
        <v>0</v>
      </c>
      <c r="K2379">
        <v>0</v>
      </c>
      <c r="L2379">
        <v>0</v>
      </c>
      <c r="M2379">
        <v>0</v>
      </c>
      <c r="N2379">
        <v>1</v>
      </c>
      <c r="O2379">
        <v>1</v>
      </c>
      <c r="P2379">
        <v>0</v>
      </c>
      <c r="Q2379">
        <v>0</v>
      </c>
    </row>
    <row r="2380" spans="1:17" x14ac:dyDescent="0.2">
      <c r="A2380" t="s">
        <v>19403</v>
      </c>
      <c r="B2380" t="s">
        <v>87</v>
      </c>
      <c r="C2380" t="s">
        <v>106</v>
      </c>
      <c r="D2380" t="s">
        <v>17021</v>
      </c>
      <c r="E2380" t="s">
        <v>79</v>
      </c>
      <c r="F2380" t="s">
        <v>17019</v>
      </c>
      <c r="G2380">
        <v>1</v>
      </c>
      <c r="H2380">
        <v>0</v>
      </c>
      <c r="I2380">
        <v>0</v>
      </c>
      <c r="J2380">
        <v>0</v>
      </c>
      <c r="K2380">
        <v>0</v>
      </c>
      <c r="L2380">
        <v>0</v>
      </c>
      <c r="M2380">
        <v>0</v>
      </c>
      <c r="N2380">
        <v>0</v>
      </c>
      <c r="O2380">
        <v>0</v>
      </c>
      <c r="P2380">
        <v>0</v>
      </c>
      <c r="Q2380">
        <v>0</v>
      </c>
    </row>
    <row r="2381" spans="1:17" x14ac:dyDescent="0.2">
      <c r="A2381" t="s">
        <v>19404</v>
      </c>
      <c r="B2381" t="s">
        <v>87</v>
      </c>
      <c r="C2381" t="s">
        <v>106</v>
      </c>
      <c r="D2381" t="s">
        <v>17025</v>
      </c>
      <c r="E2381" t="s">
        <v>79</v>
      </c>
      <c r="F2381" t="s">
        <v>17019</v>
      </c>
      <c r="G2381">
        <v>3</v>
      </c>
      <c r="H2381">
        <v>0</v>
      </c>
      <c r="I2381">
        <v>0</v>
      </c>
      <c r="J2381">
        <v>0</v>
      </c>
      <c r="K2381">
        <v>0</v>
      </c>
      <c r="L2381">
        <v>0</v>
      </c>
      <c r="M2381">
        <v>0</v>
      </c>
      <c r="N2381">
        <v>0</v>
      </c>
      <c r="O2381">
        <v>0</v>
      </c>
      <c r="P2381">
        <v>0</v>
      </c>
      <c r="Q2381">
        <v>0</v>
      </c>
    </row>
    <row r="2382" spans="1:17" x14ac:dyDescent="0.2">
      <c r="A2382" t="s">
        <v>19405</v>
      </c>
      <c r="B2382" t="s">
        <v>87</v>
      </c>
      <c r="C2382" t="s">
        <v>106</v>
      </c>
      <c r="D2382" t="s">
        <v>17025</v>
      </c>
      <c r="E2382" t="s">
        <v>81</v>
      </c>
      <c r="F2382" t="s">
        <v>17019</v>
      </c>
      <c r="G2382">
        <v>1</v>
      </c>
      <c r="H2382">
        <v>0</v>
      </c>
      <c r="I2382">
        <v>0</v>
      </c>
      <c r="J2382">
        <v>0</v>
      </c>
      <c r="K2382">
        <v>0</v>
      </c>
      <c r="L2382">
        <v>0</v>
      </c>
      <c r="M2382">
        <v>0</v>
      </c>
      <c r="N2382">
        <v>0</v>
      </c>
      <c r="O2382">
        <v>0</v>
      </c>
      <c r="P2382">
        <v>0</v>
      </c>
      <c r="Q2382">
        <v>0</v>
      </c>
    </row>
    <row r="2383" spans="1:17" x14ac:dyDescent="0.2">
      <c r="A2383" t="s">
        <v>19406</v>
      </c>
      <c r="B2383" t="s">
        <v>87</v>
      </c>
      <c r="C2383" t="s">
        <v>107</v>
      </c>
      <c r="D2383" t="s">
        <v>17029</v>
      </c>
      <c r="E2383" t="s">
        <v>79</v>
      </c>
      <c r="F2383" t="s">
        <v>4875</v>
      </c>
      <c r="G2383">
        <v>0</v>
      </c>
      <c r="H2383">
        <v>7</v>
      </c>
      <c r="I2383">
        <v>0</v>
      </c>
      <c r="J2383">
        <v>5</v>
      </c>
      <c r="K2383">
        <v>1</v>
      </c>
      <c r="L2383">
        <v>1</v>
      </c>
      <c r="M2383">
        <v>0</v>
      </c>
      <c r="N2383">
        <v>0</v>
      </c>
      <c r="O2383">
        <v>0</v>
      </c>
      <c r="P2383">
        <v>0</v>
      </c>
      <c r="Q2383">
        <v>0</v>
      </c>
    </row>
    <row r="2384" spans="1:17" x14ac:dyDescent="0.2">
      <c r="A2384" t="s">
        <v>19407</v>
      </c>
      <c r="B2384" t="s">
        <v>87</v>
      </c>
      <c r="C2384" t="s">
        <v>107</v>
      </c>
      <c r="D2384" t="s">
        <v>17029</v>
      </c>
      <c r="E2384" t="s">
        <v>79</v>
      </c>
      <c r="F2384" t="s">
        <v>4877</v>
      </c>
      <c r="G2384">
        <v>0</v>
      </c>
      <c r="H2384">
        <v>7</v>
      </c>
      <c r="I2384">
        <v>0</v>
      </c>
      <c r="J2384">
        <v>5</v>
      </c>
      <c r="K2384">
        <v>1</v>
      </c>
      <c r="L2384">
        <v>1</v>
      </c>
      <c r="M2384">
        <v>0</v>
      </c>
      <c r="N2384">
        <v>0</v>
      </c>
      <c r="O2384">
        <v>0</v>
      </c>
      <c r="P2384">
        <v>0</v>
      </c>
      <c r="Q2384">
        <v>0</v>
      </c>
    </row>
    <row r="2385" spans="1:17" x14ac:dyDescent="0.2">
      <c r="A2385" t="s">
        <v>19408</v>
      </c>
      <c r="B2385" t="s">
        <v>87</v>
      </c>
      <c r="C2385" t="s">
        <v>107</v>
      </c>
      <c r="D2385" t="s">
        <v>17029</v>
      </c>
      <c r="E2385" t="s">
        <v>79</v>
      </c>
      <c r="F2385" t="s">
        <v>4879</v>
      </c>
      <c r="G2385">
        <v>0</v>
      </c>
      <c r="H2385">
        <v>0</v>
      </c>
      <c r="I2385">
        <v>0</v>
      </c>
      <c r="J2385">
        <v>0</v>
      </c>
      <c r="K2385">
        <v>0</v>
      </c>
      <c r="L2385">
        <v>0</v>
      </c>
      <c r="M2385">
        <v>7</v>
      </c>
      <c r="N2385">
        <v>0</v>
      </c>
      <c r="O2385">
        <v>0</v>
      </c>
      <c r="P2385">
        <v>0</v>
      </c>
      <c r="Q2385">
        <v>0</v>
      </c>
    </row>
    <row r="2386" spans="1:17" x14ac:dyDescent="0.2">
      <c r="A2386" t="s">
        <v>19409</v>
      </c>
      <c r="B2386" t="s">
        <v>87</v>
      </c>
      <c r="C2386" t="s">
        <v>107</v>
      </c>
      <c r="D2386" t="s">
        <v>17029</v>
      </c>
      <c r="E2386" t="s">
        <v>79</v>
      </c>
      <c r="F2386" t="s">
        <v>4881</v>
      </c>
      <c r="G2386">
        <v>0</v>
      </c>
      <c r="H2386">
        <v>7</v>
      </c>
      <c r="I2386">
        <v>0</v>
      </c>
      <c r="J2386">
        <v>5</v>
      </c>
      <c r="K2386">
        <v>1</v>
      </c>
      <c r="L2386">
        <v>1</v>
      </c>
      <c r="M2386">
        <v>0</v>
      </c>
      <c r="N2386">
        <v>0</v>
      </c>
      <c r="O2386">
        <v>0</v>
      </c>
      <c r="P2386">
        <v>0</v>
      </c>
      <c r="Q2386">
        <v>0</v>
      </c>
    </row>
    <row r="2387" spans="1:17" x14ac:dyDescent="0.2">
      <c r="A2387" t="s">
        <v>19410</v>
      </c>
      <c r="B2387" t="s">
        <v>87</v>
      </c>
      <c r="C2387" t="s">
        <v>107</v>
      </c>
      <c r="D2387" t="s">
        <v>17029</v>
      </c>
      <c r="E2387" t="s">
        <v>79</v>
      </c>
      <c r="F2387" t="s">
        <v>4883</v>
      </c>
      <c r="G2387">
        <v>0</v>
      </c>
      <c r="H2387">
        <v>7</v>
      </c>
      <c r="I2387">
        <v>0</v>
      </c>
      <c r="J2387">
        <v>5</v>
      </c>
      <c r="K2387">
        <v>1</v>
      </c>
      <c r="L2387">
        <v>1</v>
      </c>
      <c r="M2387">
        <v>0</v>
      </c>
      <c r="N2387">
        <v>0</v>
      </c>
      <c r="O2387">
        <v>0</v>
      </c>
      <c r="P2387">
        <v>0</v>
      </c>
      <c r="Q2387">
        <v>0</v>
      </c>
    </row>
    <row r="2388" spans="1:17" x14ac:dyDescent="0.2">
      <c r="A2388" t="s">
        <v>19411</v>
      </c>
      <c r="B2388" t="s">
        <v>87</v>
      </c>
      <c r="C2388" t="s">
        <v>107</v>
      </c>
      <c r="D2388" t="s">
        <v>17029</v>
      </c>
      <c r="E2388" t="s">
        <v>79</v>
      </c>
      <c r="F2388" t="s">
        <v>4885</v>
      </c>
      <c r="G2388">
        <v>0</v>
      </c>
      <c r="H2388">
        <v>0</v>
      </c>
      <c r="I2388">
        <v>0</v>
      </c>
      <c r="J2388">
        <v>0</v>
      </c>
      <c r="K2388">
        <v>0</v>
      </c>
      <c r="L2388">
        <v>0</v>
      </c>
      <c r="M2388">
        <v>7</v>
      </c>
      <c r="N2388">
        <v>0</v>
      </c>
      <c r="O2388">
        <v>0</v>
      </c>
      <c r="P2388">
        <v>0</v>
      </c>
      <c r="Q2388">
        <v>0</v>
      </c>
    </row>
    <row r="2389" spans="1:17" x14ac:dyDescent="0.2">
      <c r="A2389" t="s">
        <v>19412</v>
      </c>
      <c r="B2389" t="s">
        <v>87</v>
      </c>
      <c r="C2389" t="s">
        <v>107</v>
      </c>
      <c r="D2389" t="s">
        <v>17029</v>
      </c>
      <c r="E2389" t="s">
        <v>79</v>
      </c>
      <c r="F2389" t="s">
        <v>4887</v>
      </c>
      <c r="G2389">
        <v>0</v>
      </c>
      <c r="H2389">
        <v>7</v>
      </c>
      <c r="I2389">
        <v>0</v>
      </c>
      <c r="J2389">
        <v>5</v>
      </c>
      <c r="K2389">
        <v>1</v>
      </c>
      <c r="L2389">
        <v>1</v>
      </c>
      <c r="M2389">
        <v>0</v>
      </c>
      <c r="N2389">
        <v>0</v>
      </c>
      <c r="O2389">
        <v>0</v>
      </c>
      <c r="P2389">
        <v>0</v>
      </c>
      <c r="Q2389">
        <v>0</v>
      </c>
    </row>
    <row r="2390" spans="1:17" x14ac:dyDescent="0.2">
      <c r="A2390" t="s">
        <v>19413</v>
      </c>
      <c r="B2390" t="s">
        <v>87</v>
      </c>
      <c r="C2390" t="s">
        <v>107</v>
      </c>
      <c r="D2390" t="s">
        <v>17029</v>
      </c>
      <c r="E2390" t="s">
        <v>79</v>
      </c>
      <c r="F2390" t="s">
        <v>4889</v>
      </c>
      <c r="G2390">
        <v>0</v>
      </c>
      <c r="H2390">
        <v>0</v>
      </c>
      <c r="I2390">
        <v>0</v>
      </c>
      <c r="J2390">
        <v>0</v>
      </c>
      <c r="K2390">
        <v>0</v>
      </c>
      <c r="L2390">
        <v>0</v>
      </c>
      <c r="M2390">
        <v>7</v>
      </c>
      <c r="N2390">
        <v>0</v>
      </c>
      <c r="O2390">
        <v>0</v>
      </c>
      <c r="P2390">
        <v>0</v>
      </c>
      <c r="Q2390">
        <v>0</v>
      </c>
    </row>
    <row r="2391" spans="1:17" x14ac:dyDescent="0.2">
      <c r="A2391" t="s">
        <v>19414</v>
      </c>
      <c r="B2391" t="s">
        <v>87</v>
      </c>
      <c r="C2391" t="s">
        <v>107</v>
      </c>
      <c r="D2391" t="s">
        <v>17029</v>
      </c>
      <c r="E2391" t="s">
        <v>79</v>
      </c>
      <c r="F2391" t="s">
        <v>4871</v>
      </c>
      <c r="G2391">
        <v>0</v>
      </c>
      <c r="H2391">
        <v>0</v>
      </c>
      <c r="I2391">
        <v>0</v>
      </c>
      <c r="J2391">
        <v>0</v>
      </c>
      <c r="K2391">
        <v>0</v>
      </c>
      <c r="L2391">
        <v>0</v>
      </c>
      <c r="M2391">
        <v>0</v>
      </c>
      <c r="N2391">
        <v>4</v>
      </c>
      <c r="O2391">
        <v>3</v>
      </c>
      <c r="P2391">
        <v>1</v>
      </c>
      <c r="Q2391">
        <v>0</v>
      </c>
    </row>
    <row r="2392" spans="1:17" x14ac:dyDescent="0.2">
      <c r="A2392" t="s">
        <v>19415</v>
      </c>
      <c r="B2392" t="s">
        <v>87</v>
      </c>
      <c r="C2392" t="s">
        <v>107</v>
      </c>
      <c r="D2392" t="s">
        <v>17029</v>
      </c>
      <c r="E2392" t="s">
        <v>79</v>
      </c>
      <c r="F2392" t="s">
        <v>4873</v>
      </c>
      <c r="G2392">
        <v>0</v>
      </c>
      <c r="H2392">
        <v>0</v>
      </c>
      <c r="I2392">
        <v>0</v>
      </c>
      <c r="J2392">
        <v>0</v>
      </c>
      <c r="K2392">
        <v>0</v>
      </c>
      <c r="L2392">
        <v>0</v>
      </c>
      <c r="M2392">
        <v>0</v>
      </c>
      <c r="N2392">
        <v>4</v>
      </c>
      <c r="O2392">
        <v>3</v>
      </c>
      <c r="P2392">
        <v>1</v>
      </c>
      <c r="Q2392">
        <v>0</v>
      </c>
    </row>
    <row r="2393" spans="1:17" x14ac:dyDescent="0.2">
      <c r="A2393" t="s">
        <v>19416</v>
      </c>
      <c r="B2393" t="s">
        <v>87</v>
      </c>
      <c r="C2393" t="s">
        <v>107</v>
      </c>
      <c r="D2393" t="s">
        <v>17029</v>
      </c>
      <c r="E2393" t="s">
        <v>79</v>
      </c>
      <c r="F2393" t="s">
        <v>17019</v>
      </c>
      <c r="G2393">
        <v>7</v>
      </c>
      <c r="H2393">
        <v>0</v>
      </c>
      <c r="I2393">
        <v>0</v>
      </c>
      <c r="J2393">
        <v>0</v>
      </c>
      <c r="K2393">
        <v>0</v>
      </c>
      <c r="L2393">
        <v>0</v>
      </c>
      <c r="M2393">
        <v>0</v>
      </c>
      <c r="N2393">
        <v>0</v>
      </c>
      <c r="O2393">
        <v>0</v>
      </c>
      <c r="P2393">
        <v>0</v>
      </c>
      <c r="Q2393">
        <v>0</v>
      </c>
    </row>
    <row r="2394" spans="1:17" x14ac:dyDescent="0.2">
      <c r="A2394" t="s">
        <v>19417</v>
      </c>
      <c r="B2394" t="s">
        <v>87</v>
      </c>
      <c r="C2394" t="s">
        <v>107</v>
      </c>
      <c r="D2394" t="s">
        <v>17029</v>
      </c>
      <c r="E2394" t="s">
        <v>81</v>
      </c>
      <c r="F2394" t="s">
        <v>4875</v>
      </c>
      <c r="G2394">
        <v>0</v>
      </c>
      <c r="H2394">
        <v>9</v>
      </c>
      <c r="I2394">
        <v>1</v>
      </c>
      <c r="J2394">
        <v>7</v>
      </c>
      <c r="K2394">
        <v>0</v>
      </c>
      <c r="L2394">
        <v>1</v>
      </c>
      <c r="M2394">
        <v>0</v>
      </c>
      <c r="N2394">
        <v>0</v>
      </c>
      <c r="O2394">
        <v>0</v>
      </c>
      <c r="P2394">
        <v>0</v>
      </c>
      <c r="Q2394">
        <v>0</v>
      </c>
    </row>
    <row r="2395" spans="1:17" x14ac:dyDescent="0.2">
      <c r="A2395" t="s">
        <v>19418</v>
      </c>
      <c r="B2395" t="s">
        <v>87</v>
      </c>
      <c r="C2395" t="s">
        <v>107</v>
      </c>
      <c r="D2395" t="s">
        <v>17029</v>
      </c>
      <c r="E2395" t="s">
        <v>81</v>
      </c>
      <c r="F2395" t="s">
        <v>4877</v>
      </c>
      <c r="G2395">
        <v>0</v>
      </c>
      <c r="H2395">
        <v>9</v>
      </c>
      <c r="I2395">
        <v>1</v>
      </c>
      <c r="J2395">
        <v>6</v>
      </c>
      <c r="K2395">
        <v>0</v>
      </c>
      <c r="L2395">
        <v>2</v>
      </c>
      <c r="M2395">
        <v>0</v>
      </c>
      <c r="N2395">
        <v>0</v>
      </c>
      <c r="O2395">
        <v>0</v>
      </c>
      <c r="P2395">
        <v>0</v>
      </c>
      <c r="Q2395">
        <v>0</v>
      </c>
    </row>
    <row r="2396" spans="1:17" x14ac:dyDescent="0.2">
      <c r="A2396" t="s">
        <v>19419</v>
      </c>
      <c r="B2396" t="s">
        <v>87</v>
      </c>
      <c r="C2396" t="s">
        <v>107</v>
      </c>
      <c r="D2396" t="s">
        <v>17029</v>
      </c>
      <c r="E2396" t="s">
        <v>81</v>
      </c>
      <c r="F2396" t="s">
        <v>4879</v>
      </c>
      <c r="G2396">
        <v>0</v>
      </c>
      <c r="H2396">
        <v>0</v>
      </c>
      <c r="I2396">
        <v>0</v>
      </c>
      <c r="J2396">
        <v>0</v>
      </c>
      <c r="K2396">
        <v>0</v>
      </c>
      <c r="L2396">
        <v>0</v>
      </c>
      <c r="M2396">
        <v>9</v>
      </c>
      <c r="N2396">
        <v>0</v>
      </c>
      <c r="O2396">
        <v>0</v>
      </c>
      <c r="P2396">
        <v>0</v>
      </c>
      <c r="Q2396">
        <v>0</v>
      </c>
    </row>
    <row r="2397" spans="1:17" x14ac:dyDescent="0.2">
      <c r="A2397" t="s">
        <v>19420</v>
      </c>
      <c r="B2397" t="s">
        <v>87</v>
      </c>
      <c r="C2397" t="s">
        <v>107</v>
      </c>
      <c r="D2397" t="s">
        <v>17029</v>
      </c>
      <c r="E2397" t="s">
        <v>81</v>
      </c>
      <c r="F2397" t="s">
        <v>4881</v>
      </c>
      <c r="G2397">
        <v>0</v>
      </c>
      <c r="H2397">
        <v>9</v>
      </c>
      <c r="I2397">
        <v>1</v>
      </c>
      <c r="J2397">
        <v>6</v>
      </c>
      <c r="K2397">
        <v>0</v>
      </c>
      <c r="L2397">
        <v>2</v>
      </c>
      <c r="M2397">
        <v>0</v>
      </c>
      <c r="N2397">
        <v>0</v>
      </c>
      <c r="O2397">
        <v>0</v>
      </c>
      <c r="P2397">
        <v>0</v>
      </c>
      <c r="Q2397">
        <v>0</v>
      </c>
    </row>
    <row r="2398" spans="1:17" x14ac:dyDescent="0.2">
      <c r="A2398" t="s">
        <v>19421</v>
      </c>
      <c r="B2398" t="s">
        <v>87</v>
      </c>
      <c r="C2398" t="s">
        <v>107</v>
      </c>
      <c r="D2398" t="s">
        <v>17029</v>
      </c>
      <c r="E2398" t="s">
        <v>81</v>
      </c>
      <c r="F2398" t="s">
        <v>4883</v>
      </c>
      <c r="G2398">
        <v>0</v>
      </c>
      <c r="H2398">
        <v>9</v>
      </c>
      <c r="I2398">
        <v>1</v>
      </c>
      <c r="J2398">
        <v>6</v>
      </c>
      <c r="K2398">
        <v>0</v>
      </c>
      <c r="L2398">
        <v>2</v>
      </c>
      <c r="M2398">
        <v>0</v>
      </c>
      <c r="N2398">
        <v>0</v>
      </c>
      <c r="O2398">
        <v>0</v>
      </c>
      <c r="P2398">
        <v>0</v>
      </c>
      <c r="Q2398">
        <v>0</v>
      </c>
    </row>
    <row r="2399" spans="1:17" x14ac:dyDescent="0.2">
      <c r="A2399" t="s">
        <v>19422</v>
      </c>
      <c r="B2399" t="s">
        <v>87</v>
      </c>
      <c r="C2399" t="s">
        <v>107</v>
      </c>
      <c r="D2399" t="s">
        <v>17029</v>
      </c>
      <c r="E2399" t="s">
        <v>81</v>
      </c>
      <c r="F2399" t="s">
        <v>4885</v>
      </c>
      <c r="G2399">
        <v>0</v>
      </c>
      <c r="H2399">
        <v>0</v>
      </c>
      <c r="I2399">
        <v>0</v>
      </c>
      <c r="J2399">
        <v>0</v>
      </c>
      <c r="K2399">
        <v>0</v>
      </c>
      <c r="L2399">
        <v>0</v>
      </c>
      <c r="M2399">
        <v>9</v>
      </c>
      <c r="N2399">
        <v>0</v>
      </c>
      <c r="O2399">
        <v>0</v>
      </c>
      <c r="P2399">
        <v>0</v>
      </c>
      <c r="Q2399">
        <v>0</v>
      </c>
    </row>
    <row r="2400" spans="1:17" x14ac:dyDescent="0.2">
      <c r="A2400" t="s">
        <v>19423</v>
      </c>
      <c r="B2400" t="s">
        <v>87</v>
      </c>
      <c r="C2400" t="s">
        <v>107</v>
      </c>
      <c r="D2400" t="s">
        <v>17029</v>
      </c>
      <c r="E2400" t="s">
        <v>81</v>
      </c>
      <c r="F2400" t="s">
        <v>4887</v>
      </c>
      <c r="G2400">
        <v>0</v>
      </c>
      <c r="H2400">
        <v>9</v>
      </c>
      <c r="I2400">
        <v>1</v>
      </c>
      <c r="J2400">
        <v>7</v>
      </c>
      <c r="K2400">
        <v>0</v>
      </c>
      <c r="L2400">
        <v>1</v>
      </c>
      <c r="M2400">
        <v>0</v>
      </c>
      <c r="N2400">
        <v>0</v>
      </c>
      <c r="O2400">
        <v>0</v>
      </c>
      <c r="P2400">
        <v>0</v>
      </c>
      <c r="Q2400">
        <v>0</v>
      </c>
    </row>
    <row r="2401" spans="1:17" x14ac:dyDescent="0.2">
      <c r="A2401" t="s">
        <v>19424</v>
      </c>
      <c r="B2401" t="s">
        <v>87</v>
      </c>
      <c r="C2401" t="s">
        <v>107</v>
      </c>
      <c r="D2401" t="s">
        <v>17029</v>
      </c>
      <c r="E2401" t="s">
        <v>81</v>
      </c>
      <c r="F2401" t="s">
        <v>4889</v>
      </c>
      <c r="G2401">
        <v>0</v>
      </c>
      <c r="H2401">
        <v>0</v>
      </c>
      <c r="I2401">
        <v>0</v>
      </c>
      <c r="J2401">
        <v>0</v>
      </c>
      <c r="K2401">
        <v>0</v>
      </c>
      <c r="L2401">
        <v>0</v>
      </c>
      <c r="M2401">
        <v>9</v>
      </c>
      <c r="N2401">
        <v>0</v>
      </c>
      <c r="O2401">
        <v>0</v>
      </c>
      <c r="P2401">
        <v>0</v>
      </c>
      <c r="Q2401">
        <v>0</v>
      </c>
    </row>
    <row r="2402" spans="1:17" x14ac:dyDescent="0.2">
      <c r="A2402" t="s">
        <v>19425</v>
      </c>
      <c r="B2402" t="s">
        <v>87</v>
      </c>
      <c r="C2402" t="s">
        <v>107</v>
      </c>
      <c r="D2402" t="s">
        <v>17029</v>
      </c>
      <c r="E2402" t="s">
        <v>81</v>
      </c>
      <c r="F2402" t="s">
        <v>4871</v>
      </c>
      <c r="G2402">
        <v>0</v>
      </c>
      <c r="H2402">
        <v>0</v>
      </c>
      <c r="I2402">
        <v>0</v>
      </c>
      <c r="J2402">
        <v>0</v>
      </c>
      <c r="K2402">
        <v>0</v>
      </c>
      <c r="L2402">
        <v>0</v>
      </c>
      <c r="M2402">
        <v>0</v>
      </c>
      <c r="N2402">
        <v>4</v>
      </c>
      <c r="O2402">
        <v>3</v>
      </c>
      <c r="P2402">
        <v>1</v>
      </c>
      <c r="Q2402">
        <v>0</v>
      </c>
    </row>
    <row r="2403" spans="1:17" x14ac:dyDescent="0.2">
      <c r="A2403" t="s">
        <v>19426</v>
      </c>
      <c r="B2403" t="s">
        <v>87</v>
      </c>
      <c r="C2403" t="s">
        <v>107</v>
      </c>
      <c r="D2403" t="s">
        <v>17029</v>
      </c>
      <c r="E2403" t="s">
        <v>81</v>
      </c>
      <c r="F2403" t="s">
        <v>4873</v>
      </c>
      <c r="G2403">
        <v>0</v>
      </c>
      <c r="H2403">
        <v>0</v>
      </c>
      <c r="I2403">
        <v>0</v>
      </c>
      <c r="J2403">
        <v>0</v>
      </c>
      <c r="K2403">
        <v>0</v>
      </c>
      <c r="L2403">
        <v>0</v>
      </c>
      <c r="M2403">
        <v>0</v>
      </c>
      <c r="N2403">
        <v>4</v>
      </c>
      <c r="O2403">
        <v>3</v>
      </c>
      <c r="P2403">
        <v>1</v>
      </c>
      <c r="Q2403">
        <v>0</v>
      </c>
    </row>
    <row r="2404" spans="1:17" x14ac:dyDescent="0.2">
      <c r="A2404" t="s">
        <v>19427</v>
      </c>
      <c r="B2404" t="s">
        <v>87</v>
      </c>
      <c r="C2404" t="s">
        <v>107</v>
      </c>
      <c r="D2404" t="s">
        <v>17029</v>
      </c>
      <c r="E2404" t="s">
        <v>81</v>
      </c>
      <c r="F2404" t="s">
        <v>17019</v>
      </c>
      <c r="G2404">
        <v>9</v>
      </c>
      <c r="H2404">
        <v>0</v>
      </c>
      <c r="I2404">
        <v>0</v>
      </c>
      <c r="J2404">
        <v>0</v>
      </c>
      <c r="K2404">
        <v>0</v>
      </c>
      <c r="L2404">
        <v>0</v>
      </c>
      <c r="M2404">
        <v>0</v>
      </c>
      <c r="N2404">
        <v>0</v>
      </c>
      <c r="O2404">
        <v>0</v>
      </c>
      <c r="P2404">
        <v>0</v>
      </c>
      <c r="Q2404">
        <v>0</v>
      </c>
    </row>
    <row r="2405" spans="1:17" x14ac:dyDescent="0.2">
      <c r="A2405" t="s">
        <v>19428</v>
      </c>
      <c r="B2405" t="s">
        <v>87</v>
      </c>
      <c r="C2405" t="s">
        <v>107</v>
      </c>
      <c r="D2405" t="s">
        <v>17025</v>
      </c>
      <c r="E2405" t="s">
        <v>79</v>
      </c>
      <c r="F2405" t="s">
        <v>17019</v>
      </c>
      <c r="G2405">
        <v>1</v>
      </c>
      <c r="H2405">
        <v>0</v>
      </c>
      <c r="I2405">
        <v>0</v>
      </c>
      <c r="J2405">
        <v>0</v>
      </c>
      <c r="K2405">
        <v>0</v>
      </c>
      <c r="L2405">
        <v>0</v>
      </c>
      <c r="M2405">
        <v>0</v>
      </c>
      <c r="N2405">
        <v>0</v>
      </c>
      <c r="O2405">
        <v>0</v>
      </c>
      <c r="P2405">
        <v>0</v>
      </c>
      <c r="Q2405">
        <v>0</v>
      </c>
    </row>
    <row r="2406" spans="1:17" x14ac:dyDescent="0.2">
      <c r="A2406" t="s">
        <v>19429</v>
      </c>
      <c r="B2406" t="s">
        <v>87</v>
      </c>
      <c r="C2406" t="s">
        <v>107</v>
      </c>
      <c r="D2406" t="s">
        <v>17025</v>
      </c>
      <c r="E2406" t="s">
        <v>81</v>
      </c>
      <c r="F2406" t="s">
        <v>17019</v>
      </c>
      <c r="G2406">
        <v>1</v>
      </c>
      <c r="H2406">
        <v>0</v>
      </c>
      <c r="I2406">
        <v>0</v>
      </c>
      <c r="J2406">
        <v>0</v>
      </c>
      <c r="K2406">
        <v>0</v>
      </c>
      <c r="L2406">
        <v>0</v>
      </c>
      <c r="M2406">
        <v>0</v>
      </c>
      <c r="N2406">
        <v>0</v>
      </c>
      <c r="O2406">
        <v>0</v>
      </c>
      <c r="P2406">
        <v>0</v>
      </c>
      <c r="Q2406">
        <v>0</v>
      </c>
    </row>
    <row r="2407" spans="1:17" x14ac:dyDescent="0.2">
      <c r="A2407" t="s">
        <v>19430</v>
      </c>
      <c r="B2407" t="s">
        <v>87</v>
      </c>
      <c r="C2407" t="s">
        <v>108</v>
      </c>
      <c r="D2407" t="s">
        <v>17027</v>
      </c>
      <c r="E2407" t="s">
        <v>81</v>
      </c>
      <c r="F2407" t="s">
        <v>17019</v>
      </c>
      <c r="G2407">
        <v>1</v>
      </c>
      <c r="H2407">
        <v>0</v>
      </c>
      <c r="I2407">
        <v>0</v>
      </c>
      <c r="J2407">
        <v>0</v>
      </c>
      <c r="K2407">
        <v>0</v>
      </c>
      <c r="L2407">
        <v>0</v>
      </c>
      <c r="M2407">
        <v>0</v>
      </c>
      <c r="N2407">
        <v>0</v>
      </c>
      <c r="O2407">
        <v>0</v>
      </c>
      <c r="P2407">
        <v>0</v>
      </c>
      <c r="Q2407">
        <v>0</v>
      </c>
    </row>
    <row r="2408" spans="1:17" x14ac:dyDescent="0.2">
      <c r="A2408" t="s">
        <v>19431</v>
      </c>
      <c r="B2408" t="s">
        <v>87</v>
      </c>
      <c r="C2408" t="s">
        <v>108</v>
      </c>
      <c r="D2408" t="s">
        <v>17029</v>
      </c>
      <c r="E2408" t="s">
        <v>79</v>
      </c>
      <c r="F2408" t="s">
        <v>4875</v>
      </c>
      <c r="G2408">
        <v>0</v>
      </c>
      <c r="H2408">
        <v>5</v>
      </c>
      <c r="I2408">
        <v>2</v>
      </c>
      <c r="J2408">
        <v>3</v>
      </c>
      <c r="K2408">
        <v>0</v>
      </c>
      <c r="L2408">
        <v>0</v>
      </c>
      <c r="M2408">
        <v>0</v>
      </c>
      <c r="N2408">
        <v>0</v>
      </c>
      <c r="O2408">
        <v>0</v>
      </c>
      <c r="P2408">
        <v>0</v>
      </c>
      <c r="Q2408">
        <v>0</v>
      </c>
    </row>
    <row r="2409" spans="1:17" x14ac:dyDescent="0.2">
      <c r="A2409" t="s">
        <v>19432</v>
      </c>
      <c r="B2409" t="s">
        <v>87</v>
      </c>
      <c r="C2409" t="s">
        <v>108</v>
      </c>
      <c r="D2409" t="s">
        <v>17029</v>
      </c>
      <c r="E2409" t="s">
        <v>79</v>
      </c>
      <c r="F2409" t="s">
        <v>4877</v>
      </c>
      <c r="G2409">
        <v>0</v>
      </c>
      <c r="H2409">
        <v>5</v>
      </c>
      <c r="I2409">
        <v>2</v>
      </c>
      <c r="J2409">
        <v>2</v>
      </c>
      <c r="K2409">
        <v>0</v>
      </c>
      <c r="L2409">
        <v>1</v>
      </c>
      <c r="M2409">
        <v>0</v>
      </c>
      <c r="N2409">
        <v>0</v>
      </c>
      <c r="O2409">
        <v>0</v>
      </c>
      <c r="P2409">
        <v>0</v>
      </c>
      <c r="Q2409">
        <v>0</v>
      </c>
    </row>
    <row r="2410" spans="1:17" x14ac:dyDescent="0.2">
      <c r="A2410" t="s">
        <v>19433</v>
      </c>
      <c r="B2410" t="s">
        <v>87</v>
      </c>
      <c r="C2410" t="s">
        <v>108</v>
      </c>
      <c r="D2410" t="s">
        <v>17029</v>
      </c>
      <c r="E2410" t="s">
        <v>79</v>
      </c>
      <c r="F2410" t="s">
        <v>4879</v>
      </c>
      <c r="G2410">
        <v>0</v>
      </c>
      <c r="H2410">
        <v>0</v>
      </c>
      <c r="I2410">
        <v>0</v>
      </c>
      <c r="J2410">
        <v>0</v>
      </c>
      <c r="K2410">
        <v>0</v>
      </c>
      <c r="L2410">
        <v>0</v>
      </c>
      <c r="M2410">
        <v>5</v>
      </c>
      <c r="N2410">
        <v>0</v>
      </c>
      <c r="O2410">
        <v>0</v>
      </c>
      <c r="P2410">
        <v>0</v>
      </c>
      <c r="Q2410">
        <v>0</v>
      </c>
    </row>
    <row r="2411" spans="1:17" x14ac:dyDescent="0.2">
      <c r="A2411" t="s">
        <v>19434</v>
      </c>
      <c r="B2411" t="s">
        <v>87</v>
      </c>
      <c r="C2411" t="s">
        <v>108</v>
      </c>
      <c r="D2411" t="s">
        <v>17029</v>
      </c>
      <c r="E2411" t="s">
        <v>79</v>
      </c>
      <c r="F2411" t="s">
        <v>4881</v>
      </c>
      <c r="G2411">
        <v>0</v>
      </c>
      <c r="H2411">
        <v>5</v>
      </c>
      <c r="I2411">
        <v>2</v>
      </c>
      <c r="J2411">
        <v>2</v>
      </c>
      <c r="K2411">
        <v>0</v>
      </c>
      <c r="L2411">
        <v>1</v>
      </c>
      <c r="M2411">
        <v>0</v>
      </c>
      <c r="N2411">
        <v>0</v>
      </c>
      <c r="O2411">
        <v>0</v>
      </c>
      <c r="P2411">
        <v>0</v>
      </c>
      <c r="Q2411">
        <v>0</v>
      </c>
    </row>
    <row r="2412" spans="1:17" x14ac:dyDescent="0.2">
      <c r="A2412" t="s">
        <v>19435</v>
      </c>
      <c r="B2412" t="s">
        <v>87</v>
      </c>
      <c r="C2412" t="s">
        <v>108</v>
      </c>
      <c r="D2412" t="s">
        <v>17029</v>
      </c>
      <c r="E2412" t="s">
        <v>79</v>
      </c>
      <c r="F2412" t="s">
        <v>4883</v>
      </c>
      <c r="G2412">
        <v>0</v>
      </c>
      <c r="H2412">
        <v>5</v>
      </c>
      <c r="I2412">
        <v>2</v>
      </c>
      <c r="J2412">
        <v>2</v>
      </c>
      <c r="K2412">
        <v>0</v>
      </c>
      <c r="L2412">
        <v>1</v>
      </c>
      <c r="M2412">
        <v>0</v>
      </c>
      <c r="N2412">
        <v>0</v>
      </c>
      <c r="O2412">
        <v>0</v>
      </c>
      <c r="P2412">
        <v>0</v>
      </c>
      <c r="Q2412">
        <v>0</v>
      </c>
    </row>
    <row r="2413" spans="1:17" x14ac:dyDescent="0.2">
      <c r="A2413" t="s">
        <v>19436</v>
      </c>
      <c r="B2413" t="s">
        <v>87</v>
      </c>
      <c r="C2413" t="s">
        <v>108</v>
      </c>
      <c r="D2413" t="s">
        <v>17029</v>
      </c>
      <c r="E2413" t="s">
        <v>79</v>
      </c>
      <c r="F2413" t="s">
        <v>4885</v>
      </c>
      <c r="G2413">
        <v>0</v>
      </c>
      <c r="H2413">
        <v>0</v>
      </c>
      <c r="I2413">
        <v>0</v>
      </c>
      <c r="J2413">
        <v>0</v>
      </c>
      <c r="K2413">
        <v>0</v>
      </c>
      <c r="L2413">
        <v>0</v>
      </c>
      <c r="M2413">
        <v>5</v>
      </c>
      <c r="N2413">
        <v>0</v>
      </c>
      <c r="O2413">
        <v>0</v>
      </c>
      <c r="P2413">
        <v>0</v>
      </c>
      <c r="Q2413">
        <v>0</v>
      </c>
    </row>
    <row r="2414" spans="1:17" x14ac:dyDescent="0.2">
      <c r="A2414" t="s">
        <v>19437</v>
      </c>
      <c r="B2414" t="s">
        <v>87</v>
      </c>
      <c r="C2414" t="s">
        <v>108</v>
      </c>
      <c r="D2414" t="s">
        <v>17029</v>
      </c>
      <c r="E2414" t="s">
        <v>79</v>
      </c>
      <c r="F2414" t="s">
        <v>4887</v>
      </c>
      <c r="G2414">
        <v>0</v>
      </c>
      <c r="H2414">
        <v>5</v>
      </c>
      <c r="I2414">
        <v>2</v>
      </c>
      <c r="J2414">
        <v>3</v>
      </c>
      <c r="K2414">
        <v>0</v>
      </c>
      <c r="L2414">
        <v>0</v>
      </c>
      <c r="M2414">
        <v>0</v>
      </c>
      <c r="N2414">
        <v>0</v>
      </c>
      <c r="O2414">
        <v>0</v>
      </c>
      <c r="P2414">
        <v>0</v>
      </c>
      <c r="Q2414">
        <v>0</v>
      </c>
    </row>
    <row r="2415" spans="1:17" x14ac:dyDescent="0.2">
      <c r="A2415" t="s">
        <v>19438</v>
      </c>
      <c r="B2415" t="s">
        <v>87</v>
      </c>
      <c r="C2415" t="s">
        <v>108</v>
      </c>
      <c r="D2415" t="s">
        <v>17029</v>
      </c>
      <c r="E2415" t="s">
        <v>79</v>
      </c>
      <c r="F2415" t="s">
        <v>4889</v>
      </c>
      <c r="G2415">
        <v>0</v>
      </c>
      <c r="H2415">
        <v>0</v>
      </c>
      <c r="I2415">
        <v>0</v>
      </c>
      <c r="J2415">
        <v>0</v>
      </c>
      <c r="K2415">
        <v>0</v>
      </c>
      <c r="L2415">
        <v>0</v>
      </c>
      <c r="M2415">
        <v>5</v>
      </c>
      <c r="N2415">
        <v>0</v>
      </c>
      <c r="O2415">
        <v>0</v>
      </c>
      <c r="P2415">
        <v>0</v>
      </c>
      <c r="Q2415">
        <v>0</v>
      </c>
    </row>
    <row r="2416" spans="1:17" x14ac:dyDescent="0.2">
      <c r="A2416" t="s">
        <v>19439</v>
      </c>
      <c r="B2416" t="s">
        <v>87</v>
      </c>
      <c r="C2416" t="s">
        <v>108</v>
      </c>
      <c r="D2416" t="s">
        <v>17029</v>
      </c>
      <c r="E2416" t="s">
        <v>79</v>
      </c>
      <c r="F2416" t="s">
        <v>4871</v>
      </c>
      <c r="G2416">
        <v>0</v>
      </c>
      <c r="H2416">
        <v>0</v>
      </c>
      <c r="I2416">
        <v>0</v>
      </c>
      <c r="J2416">
        <v>0</v>
      </c>
      <c r="K2416">
        <v>0</v>
      </c>
      <c r="L2416">
        <v>0</v>
      </c>
      <c r="M2416">
        <v>0</v>
      </c>
      <c r="N2416">
        <v>5</v>
      </c>
      <c r="O2416">
        <v>4</v>
      </c>
      <c r="P2416">
        <v>1</v>
      </c>
      <c r="Q2416">
        <v>0</v>
      </c>
    </row>
    <row r="2417" spans="1:17" x14ac:dyDescent="0.2">
      <c r="A2417" t="s">
        <v>19440</v>
      </c>
      <c r="B2417" t="s">
        <v>87</v>
      </c>
      <c r="C2417" t="s">
        <v>108</v>
      </c>
      <c r="D2417" t="s">
        <v>17029</v>
      </c>
      <c r="E2417" t="s">
        <v>79</v>
      </c>
      <c r="F2417" t="s">
        <v>4873</v>
      </c>
      <c r="G2417">
        <v>0</v>
      </c>
      <c r="H2417">
        <v>0</v>
      </c>
      <c r="I2417">
        <v>0</v>
      </c>
      <c r="J2417">
        <v>0</v>
      </c>
      <c r="K2417">
        <v>0</v>
      </c>
      <c r="L2417">
        <v>0</v>
      </c>
      <c r="M2417">
        <v>0</v>
      </c>
      <c r="N2417">
        <v>4</v>
      </c>
      <c r="O2417">
        <v>3</v>
      </c>
      <c r="P2417">
        <v>1</v>
      </c>
      <c r="Q2417">
        <v>0</v>
      </c>
    </row>
    <row r="2418" spans="1:17" x14ac:dyDescent="0.2">
      <c r="A2418" t="s">
        <v>19441</v>
      </c>
      <c r="B2418" t="s">
        <v>87</v>
      </c>
      <c r="C2418" t="s">
        <v>108</v>
      </c>
      <c r="D2418" t="s">
        <v>17029</v>
      </c>
      <c r="E2418" t="s">
        <v>79</v>
      </c>
      <c r="F2418" t="s">
        <v>17019</v>
      </c>
      <c r="G2418">
        <v>5</v>
      </c>
      <c r="H2418">
        <v>0</v>
      </c>
      <c r="I2418">
        <v>0</v>
      </c>
      <c r="J2418">
        <v>0</v>
      </c>
      <c r="K2418">
        <v>0</v>
      </c>
      <c r="L2418">
        <v>0</v>
      </c>
      <c r="M2418">
        <v>0</v>
      </c>
      <c r="N2418">
        <v>0</v>
      </c>
      <c r="O2418">
        <v>0</v>
      </c>
      <c r="P2418">
        <v>0</v>
      </c>
      <c r="Q2418">
        <v>0</v>
      </c>
    </row>
    <row r="2419" spans="1:17" x14ac:dyDescent="0.2">
      <c r="A2419" t="s">
        <v>19442</v>
      </c>
      <c r="B2419" t="s">
        <v>87</v>
      </c>
      <c r="C2419" t="s">
        <v>108</v>
      </c>
      <c r="D2419" t="s">
        <v>17029</v>
      </c>
      <c r="E2419" t="s">
        <v>81</v>
      </c>
      <c r="F2419" t="s">
        <v>4875</v>
      </c>
      <c r="G2419">
        <v>0</v>
      </c>
      <c r="H2419">
        <v>7</v>
      </c>
      <c r="I2419">
        <v>3</v>
      </c>
      <c r="J2419">
        <v>4</v>
      </c>
      <c r="K2419">
        <v>0</v>
      </c>
      <c r="L2419">
        <v>0</v>
      </c>
      <c r="M2419">
        <v>0</v>
      </c>
      <c r="N2419">
        <v>0</v>
      </c>
      <c r="O2419">
        <v>0</v>
      </c>
      <c r="P2419">
        <v>0</v>
      </c>
      <c r="Q2419">
        <v>0</v>
      </c>
    </row>
    <row r="2420" spans="1:17" x14ac:dyDescent="0.2">
      <c r="A2420" t="s">
        <v>19443</v>
      </c>
      <c r="B2420" t="s">
        <v>87</v>
      </c>
      <c r="C2420" t="s">
        <v>108</v>
      </c>
      <c r="D2420" t="s">
        <v>17029</v>
      </c>
      <c r="E2420" t="s">
        <v>81</v>
      </c>
      <c r="F2420" t="s">
        <v>4877</v>
      </c>
      <c r="G2420">
        <v>0</v>
      </c>
      <c r="H2420">
        <v>7</v>
      </c>
      <c r="I2420">
        <v>1</v>
      </c>
      <c r="J2420">
        <v>5</v>
      </c>
      <c r="K2420">
        <v>0</v>
      </c>
      <c r="L2420">
        <v>1</v>
      </c>
      <c r="M2420">
        <v>0</v>
      </c>
      <c r="N2420">
        <v>0</v>
      </c>
      <c r="O2420">
        <v>0</v>
      </c>
      <c r="P2420">
        <v>0</v>
      </c>
      <c r="Q2420">
        <v>0</v>
      </c>
    </row>
    <row r="2421" spans="1:17" x14ac:dyDescent="0.2">
      <c r="A2421" t="s">
        <v>19444</v>
      </c>
      <c r="B2421" t="s">
        <v>87</v>
      </c>
      <c r="C2421" t="s">
        <v>108</v>
      </c>
      <c r="D2421" t="s">
        <v>17029</v>
      </c>
      <c r="E2421" t="s">
        <v>81</v>
      </c>
      <c r="F2421" t="s">
        <v>4879</v>
      </c>
      <c r="G2421">
        <v>0</v>
      </c>
      <c r="H2421">
        <v>0</v>
      </c>
      <c r="I2421">
        <v>0</v>
      </c>
      <c r="J2421">
        <v>0</v>
      </c>
      <c r="K2421">
        <v>0</v>
      </c>
      <c r="L2421">
        <v>0</v>
      </c>
      <c r="M2421">
        <v>7</v>
      </c>
      <c r="N2421">
        <v>0</v>
      </c>
      <c r="O2421">
        <v>0</v>
      </c>
      <c r="P2421">
        <v>0</v>
      </c>
      <c r="Q2421">
        <v>0</v>
      </c>
    </row>
    <row r="2422" spans="1:17" x14ac:dyDescent="0.2">
      <c r="A2422" t="s">
        <v>19445</v>
      </c>
      <c r="B2422" t="s">
        <v>87</v>
      </c>
      <c r="C2422" t="s">
        <v>108</v>
      </c>
      <c r="D2422" t="s">
        <v>17029</v>
      </c>
      <c r="E2422" t="s">
        <v>81</v>
      </c>
      <c r="F2422" t="s">
        <v>4881</v>
      </c>
      <c r="G2422">
        <v>0</v>
      </c>
      <c r="H2422">
        <v>7</v>
      </c>
      <c r="I2422">
        <v>1</v>
      </c>
      <c r="J2422">
        <v>5</v>
      </c>
      <c r="K2422">
        <v>0</v>
      </c>
      <c r="L2422">
        <v>1</v>
      </c>
      <c r="M2422">
        <v>0</v>
      </c>
      <c r="N2422">
        <v>0</v>
      </c>
      <c r="O2422">
        <v>0</v>
      </c>
      <c r="P2422">
        <v>0</v>
      </c>
      <c r="Q2422">
        <v>0</v>
      </c>
    </row>
    <row r="2423" spans="1:17" x14ac:dyDescent="0.2">
      <c r="A2423" t="s">
        <v>19446</v>
      </c>
      <c r="B2423" t="s">
        <v>87</v>
      </c>
      <c r="C2423" t="s">
        <v>108</v>
      </c>
      <c r="D2423" t="s">
        <v>17029</v>
      </c>
      <c r="E2423" t="s">
        <v>81</v>
      </c>
      <c r="F2423" t="s">
        <v>4883</v>
      </c>
      <c r="G2423">
        <v>0</v>
      </c>
      <c r="H2423">
        <v>7</v>
      </c>
      <c r="I2423">
        <v>2</v>
      </c>
      <c r="J2423">
        <v>4</v>
      </c>
      <c r="K2423">
        <v>0</v>
      </c>
      <c r="L2423">
        <v>1</v>
      </c>
      <c r="M2423">
        <v>0</v>
      </c>
      <c r="N2423">
        <v>0</v>
      </c>
      <c r="O2423">
        <v>0</v>
      </c>
      <c r="P2423">
        <v>0</v>
      </c>
      <c r="Q2423">
        <v>0</v>
      </c>
    </row>
    <row r="2424" spans="1:17" x14ac:dyDescent="0.2">
      <c r="A2424" t="s">
        <v>19447</v>
      </c>
      <c r="B2424" t="s">
        <v>87</v>
      </c>
      <c r="C2424" t="s">
        <v>108</v>
      </c>
      <c r="D2424" t="s">
        <v>17029</v>
      </c>
      <c r="E2424" t="s">
        <v>81</v>
      </c>
      <c r="F2424" t="s">
        <v>4885</v>
      </c>
      <c r="G2424">
        <v>0</v>
      </c>
      <c r="H2424">
        <v>0</v>
      </c>
      <c r="I2424">
        <v>0</v>
      </c>
      <c r="J2424">
        <v>0</v>
      </c>
      <c r="K2424">
        <v>0</v>
      </c>
      <c r="L2424">
        <v>0</v>
      </c>
      <c r="M2424">
        <v>7</v>
      </c>
      <c r="N2424">
        <v>0</v>
      </c>
      <c r="O2424">
        <v>0</v>
      </c>
      <c r="P2424">
        <v>0</v>
      </c>
      <c r="Q2424">
        <v>0</v>
      </c>
    </row>
    <row r="2425" spans="1:17" x14ac:dyDescent="0.2">
      <c r="A2425" t="s">
        <v>19448</v>
      </c>
      <c r="B2425" t="s">
        <v>87</v>
      </c>
      <c r="C2425" t="s">
        <v>108</v>
      </c>
      <c r="D2425" t="s">
        <v>17029</v>
      </c>
      <c r="E2425" t="s">
        <v>81</v>
      </c>
      <c r="F2425" t="s">
        <v>4887</v>
      </c>
      <c r="G2425">
        <v>0</v>
      </c>
      <c r="H2425">
        <v>7</v>
      </c>
      <c r="I2425">
        <v>1</v>
      </c>
      <c r="J2425">
        <v>6</v>
      </c>
      <c r="K2425">
        <v>0</v>
      </c>
      <c r="L2425">
        <v>0</v>
      </c>
      <c r="M2425">
        <v>0</v>
      </c>
      <c r="N2425">
        <v>0</v>
      </c>
      <c r="O2425">
        <v>0</v>
      </c>
      <c r="P2425">
        <v>0</v>
      </c>
      <c r="Q2425">
        <v>0</v>
      </c>
    </row>
    <row r="2426" spans="1:17" x14ac:dyDescent="0.2">
      <c r="A2426" t="s">
        <v>19449</v>
      </c>
      <c r="B2426" t="s">
        <v>87</v>
      </c>
      <c r="C2426" t="s">
        <v>108</v>
      </c>
      <c r="D2426" t="s">
        <v>17029</v>
      </c>
      <c r="E2426" t="s">
        <v>81</v>
      </c>
      <c r="F2426" t="s">
        <v>4889</v>
      </c>
      <c r="G2426">
        <v>0</v>
      </c>
      <c r="H2426">
        <v>0</v>
      </c>
      <c r="I2426">
        <v>0</v>
      </c>
      <c r="J2426">
        <v>0</v>
      </c>
      <c r="K2426">
        <v>0</v>
      </c>
      <c r="L2426">
        <v>0</v>
      </c>
      <c r="M2426">
        <v>7</v>
      </c>
      <c r="N2426">
        <v>0</v>
      </c>
      <c r="O2426">
        <v>0</v>
      </c>
      <c r="P2426">
        <v>0</v>
      </c>
      <c r="Q2426">
        <v>0</v>
      </c>
    </row>
    <row r="2427" spans="1:17" x14ac:dyDescent="0.2">
      <c r="A2427" t="s">
        <v>19450</v>
      </c>
      <c r="B2427" t="s">
        <v>87</v>
      </c>
      <c r="C2427" t="s">
        <v>108</v>
      </c>
      <c r="D2427" t="s">
        <v>17029</v>
      </c>
      <c r="E2427" t="s">
        <v>81</v>
      </c>
      <c r="F2427" t="s">
        <v>4871</v>
      </c>
      <c r="G2427">
        <v>0</v>
      </c>
      <c r="H2427">
        <v>0</v>
      </c>
      <c r="I2427">
        <v>0</v>
      </c>
      <c r="J2427">
        <v>0</v>
      </c>
      <c r="K2427">
        <v>0</v>
      </c>
      <c r="L2427">
        <v>0</v>
      </c>
      <c r="M2427">
        <v>0</v>
      </c>
      <c r="N2427">
        <v>5</v>
      </c>
      <c r="O2427">
        <v>5</v>
      </c>
      <c r="P2427">
        <v>0</v>
      </c>
      <c r="Q2427">
        <v>0</v>
      </c>
    </row>
    <row r="2428" spans="1:17" x14ac:dyDescent="0.2">
      <c r="A2428" t="s">
        <v>19451</v>
      </c>
      <c r="B2428" t="s">
        <v>87</v>
      </c>
      <c r="C2428" t="s">
        <v>108</v>
      </c>
      <c r="D2428" t="s">
        <v>17029</v>
      </c>
      <c r="E2428" t="s">
        <v>81</v>
      </c>
      <c r="F2428" t="s">
        <v>4873</v>
      </c>
      <c r="G2428">
        <v>0</v>
      </c>
      <c r="H2428">
        <v>0</v>
      </c>
      <c r="I2428">
        <v>0</v>
      </c>
      <c r="J2428">
        <v>0</v>
      </c>
      <c r="K2428">
        <v>0</v>
      </c>
      <c r="L2428">
        <v>0</v>
      </c>
      <c r="M2428">
        <v>0</v>
      </c>
      <c r="N2428">
        <v>3</v>
      </c>
      <c r="O2428">
        <v>3</v>
      </c>
      <c r="P2428">
        <v>0</v>
      </c>
      <c r="Q2428">
        <v>0</v>
      </c>
    </row>
    <row r="2429" spans="1:17" x14ac:dyDescent="0.2">
      <c r="A2429" t="s">
        <v>19452</v>
      </c>
      <c r="B2429" t="s">
        <v>87</v>
      </c>
      <c r="C2429" t="s">
        <v>108</v>
      </c>
      <c r="D2429" t="s">
        <v>17029</v>
      </c>
      <c r="E2429" t="s">
        <v>81</v>
      </c>
      <c r="F2429" t="s">
        <v>17019</v>
      </c>
      <c r="G2429">
        <v>7</v>
      </c>
      <c r="H2429">
        <v>0</v>
      </c>
      <c r="I2429">
        <v>0</v>
      </c>
      <c r="J2429">
        <v>0</v>
      </c>
      <c r="K2429">
        <v>0</v>
      </c>
      <c r="L2429">
        <v>0</v>
      </c>
      <c r="M2429">
        <v>0</v>
      </c>
      <c r="N2429">
        <v>0</v>
      </c>
      <c r="O2429">
        <v>0</v>
      </c>
      <c r="P2429">
        <v>0</v>
      </c>
      <c r="Q2429">
        <v>0</v>
      </c>
    </row>
    <row r="2430" spans="1:17" x14ac:dyDescent="0.2">
      <c r="A2430" t="s">
        <v>19453</v>
      </c>
      <c r="B2430" t="s">
        <v>87</v>
      </c>
      <c r="C2430" t="s">
        <v>108</v>
      </c>
      <c r="D2430" t="s">
        <v>17025</v>
      </c>
      <c r="E2430" t="s">
        <v>79</v>
      </c>
      <c r="F2430" t="s">
        <v>17019</v>
      </c>
      <c r="G2430">
        <v>1</v>
      </c>
      <c r="H2430">
        <v>0</v>
      </c>
      <c r="I2430">
        <v>0</v>
      </c>
      <c r="J2430">
        <v>0</v>
      </c>
      <c r="K2430">
        <v>0</v>
      </c>
      <c r="L2430">
        <v>0</v>
      </c>
      <c r="M2430">
        <v>0</v>
      </c>
      <c r="N2430">
        <v>0</v>
      </c>
      <c r="O2430">
        <v>0</v>
      </c>
      <c r="P2430">
        <v>0</v>
      </c>
      <c r="Q2430">
        <v>0</v>
      </c>
    </row>
    <row r="2431" spans="1:17" x14ac:dyDescent="0.2">
      <c r="A2431" t="s">
        <v>19454</v>
      </c>
      <c r="B2431" t="s">
        <v>87</v>
      </c>
      <c r="C2431" t="s">
        <v>108</v>
      </c>
      <c r="D2431" t="s">
        <v>17025</v>
      </c>
      <c r="E2431" t="s">
        <v>81</v>
      </c>
      <c r="F2431" t="s">
        <v>17019</v>
      </c>
      <c r="G2431">
        <v>4</v>
      </c>
      <c r="H2431">
        <v>0</v>
      </c>
      <c r="I2431">
        <v>0</v>
      </c>
      <c r="J2431">
        <v>0</v>
      </c>
      <c r="K2431">
        <v>0</v>
      </c>
      <c r="L2431">
        <v>0</v>
      </c>
      <c r="M2431">
        <v>0</v>
      </c>
      <c r="N2431">
        <v>0</v>
      </c>
      <c r="O2431">
        <v>0</v>
      </c>
      <c r="P2431">
        <v>0</v>
      </c>
      <c r="Q2431">
        <v>0</v>
      </c>
    </row>
    <row r="2432" spans="1:17" x14ac:dyDescent="0.2">
      <c r="A2432" t="s">
        <v>19455</v>
      </c>
      <c r="B2432" t="s">
        <v>87</v>
      </c>
      <c r="C2432" t="s">
        <v>109</v>
      </c>
      <c r="D2432" t="s">
        <v>17029</v>
      </c>
      <c r="E2432" t="s">
        <v>79</v>
      </c>
      <c r="F2432" t="s">
        <v>4875</v>
      </c>
      <c r="G2432">
        <v>0</v>
      </c>
      <c r="H2432">
        <v>6</v>
      </c>
      <c r="I2432">
        <v>2</v>
      </c>
      <c r="J2432">
        <v>4</v>
      </c>
      <c r="K2432">
        <v>0</v>
      </c>
      <c r="L2432">
        <v>0</v>
      </c>
      <c r="M2432">
        <v>0</v>
      </c>
      <c r="N2432">
        <v>0</v>
      </c>
      <c r="O2432">
        <v>0</v>
      </c>
      <c r="P2432">
        <v>0</v>
      </c>
      <c r="Q2432">
        <v>0</v>
      </c>
    </row>
    <row r="2433" spans="1:17" x14ac:dyDescent="0.2">
      <c r="A2433" t="s">
        <v>19456</v>
      </c>
      <c r="B2433" t="s">
        <v>87</v>
      </c>
      <c r="C2433" t="s">
        <v>109</v>
      </c>
      <c r="D2433" t="s">
        <v>17029</v>
      </c>
      <c r="E2433" t="s">
        <v>79</v>
      </c>
      <c r="F2433" t="s">
        <v>4877</v>
      </c>
      <c r="G2433">
        <v>0</v>
      </c>
      <c r="H2433">
        <v>6</v>
      </c>
      <c r="I2433">
        <v>2</v>
      </c>
      <c r="J2433">
        <v>2</v>
      </c>
      <c r="K2433">
        <v>2</v>
      </c>
      <c r="L2433">
        <v>0</v>
      </c>
      <c r="M2433">
        <v>0</v>
      </c>
      <c r="N2433">
        <v>0</v>
      </c>
      <c r="O2433">
        <v>0</v>
      </c>
      <c r="P2433">
        <v>0</v>
      </c>
      <c r="Q2433">
        <v>0</v>
      </c>
    </row>
    <row r="2434" spans="1:17" x14ac:dyDescent="0.2">
      <c r="A2434" t="s">
        <v>19457</v>
      </c>
      <c r="B2434" t="s">
        <v>87</v>
      </c>
      <c r="C2434" t="s">
        <v>109</v>
      </c>
      <c r="D2434" t="s">
        <v>17029</v>
      </c>
      <c r="E2434" t="s">
        <v>79</v>
      </c>
      <c r="F2434" t="s">
        <v>4879</v>
      </c>
      <c r="G2434">
        <v>0</v>
      </c>
      <c r="H2434">
        <v>0</v>
      </c>
      <c r="I2434">
        <v>0</v>
      </c>
      <c r="J2434">
        <v>0</v>
      </c>
      <c r="K2434">
        <v>0</v>
      </c>
      <c r="L2434">
        <v>0</v>
      </c>
      <c r="M2434">
        <v>6</v>
      </c>
      <c r="N2434">
        <v>0</v>
      </c>
      <c r="O2434">
        <v>0</v>
      </c>
      <c r="P2434">
        <v>0</v>
      </c>
      <c r="Q2434">
        <v>0</v>
      </c>
    </row>
    <row r="2435" spans="1:17" x14ac:dyDescent="0.2">
      <c r="A2435" t="s">
        <v>19458</v>
      </c>
      <c r="B2435" t="s">
        <v>87</v>
      </c>
      <c r="C2435" t="s">
        <v>109</v>
      </c>
      <c r="D2435" t="s">
        <v>17029</v>
      </c>
      <c r="E2435" t="s">
        <v>79</v>
      </c>
      <c r="F2435" t="s">
        <v>4881</v>
      </c>
      <c r="G2435">
        <v>0</v>
      </c>
      <c r="H2435">
        <v>6</v>
      </c>
      <c r="I2435">
        <v>2</v>
      </c>
      <c r="J2435">
        <v>2</v>
      </c>
      <c r="K2435">
        <v>2</v>
      </c>
      <c r="L2435">
        <v>0</v>
      </c>
      <c r="M2435">
        <v>0</v>
      </c>
      <c r="N2435">
        <v>0</v>
      </c>
      <c r="O2435">
        <v>0</v>
      </c>
      <c r="P2435">
        <v>0</v>
      </c>
      <c r="Q2435">
        <v>0</v>
      </c>
    </row>
    <row r="2436" spans="1:17" x14ac:dyDescent="0.2">
      <c r="A2436" t="s">
        <v>19459</v>
      </c>
      <c r="B2436" t="s">
        <v>87</v>
      </c>
      <c r="C2436" t="s">
        <v>109</v>
      </c>
      <c r="D2436" t="s">
        <v>17029</v>
      </c>
      <c r="E2436" t="s">
        <v>79</v>
      </c>
      <c r="F2436" t="s">
        <v>4883</v>
      </c>
      <c r="G2436">
        <v>0</v>
      </c>
      <c r="H2436">
        <v>6</v>
      </c>
      <c r="I2436">
        <v>2</v>
      </c>
      <c r="J2436">
        <v>2</v>
      </c>
      <c r="K2436">
        <v>2</v>
      </c>
      <c r="L2436">
        <v>0</v>
      </c>
      <c r="M2436">
        <v>0</v>
      </c>
      <c r="N2436">
        <v>0</v>
      </c>
      <c r="O2436">
        <v>0</v>
      </c>
      <c r="P2436">
        <v>0</v>
      </c>
      <c r="Q2436">
        <v>0</v>
      </c>
    </row>
    <row r="2437" spans="1:17" x14ac:dyDescent="0.2">
      <c r="A2437" t="s">
        <v>19460</v>
      </c>
      <c r="B2437" t="s">
        <v>87</v>
      </c>
      <c r="C2437" t="s">
        <v>109</v>
      </c>
      <c r="D2437" t="s">
        <v>17029</v>
      </c>
      <c r="E2437" t="s">
        <v>79</v>
      </c>
      <c r="F2437" t="s">
        <v>4885</v>
      </c>
      <c r="G2437">
        <v>0</v>
      </c>
      <c r="H2437">
        <v>0</v>
      </c>
      <c r="I2437">
        <v>0</v>
      </c>
      <c r="J2437">
        <v>0</v>
      </c>
      <c r="K2437">
        <v>0</v>
      </c>
      <c r="L2437">
        <v>0</v>
      </c>
      <c r="M2437">
        <v>6</v>
      </c>
      <c r="N2437">
        <v>0</v>
      </c>
      <c r="O2437">
        <v>0</v>
      </c>
      <c r="P2437">
        <v>0</v>
      </c>
      <c r="Q2437">
        <v>0</v>
      </c>
    </row>
    <row r="2438" spans="1:17" x14ac:dyDescent="0.2">
      <c r="A2438" t="s">
        <v>19461</v>
      </c>
      <c r="B2438" t="s">
        <v>87</v>
      </c>
      <c r="C2438" t="s">
        <v>109</v>
      </c>
      <c r="D2438" t="s">
        <v>17029</v>
      </c>
      <c r="E2438" t="s">
        <v>79</v>
      </c>
      <c r="F2438" t="s">
        <v>4887</v>
      </c>
      <c r="G2438">
        <v>0</v>
      </c>
      <c r="H2438">
        <v>6</v>
      </c>
      <c r="I2438">
        <v>2</v>
      </c>
      <c r="J2438">
        <v>4</v>
      </c>
      <c r="K2438">
        <v>0</v>
      </c>
      <c r="L2438">
        <v>0</v>
      </c>
      <c r="M2438">
        <v>0</v>
      </c>
      <c r="N2438">
        <v>0</v>
      </c>
      <c r="O2438">
        <v>0</v>
      </c>
      <c r="P2438">
        <v>0</v>
      </c>
      <c r="Q2438">
        <v>0</v>
      </c>
    </row>
    <row r="2439" spans="1:17" x14ac:dyDescent="0.2">
      <c r="A2439" t="s">
        <v>19462</v>
      </c>
      <c r="B2439" t="s">
        <v>87</v>
      </c>
      <c r="C2439" t="s">
        <v>109</v>
      </c>
      <c r="D2439" t="s">
        <v>17029</v>
      </c>
      <c r="E2439" t="s">
        <v>79</v>
      </c>
      <c r="F2439" t="s">
        <v>4889</v>
      </c>
      <c r="G2439">
        <v>0</v>
      </c>
      <c r="H2439">
        <v>0</v>
      </c>
      <c r="I2439">
        <v>0</v>
      </c>
      <c r="J2439">
        <v>0</v>
      </c>
      <c r="K2439">
        <v>0</v>
      </c>
      <c r="L2439">
        <v>0</v>
      </c>
      <c r="M2439">
        <v>6</v>
      </c>
      <c r="N2439">
        <v>0</v>
      </c>
      <c r="O2439">
        <v>0</v>
      </c>
      <c r="P2439">
        <v>0</v>
      </c>
      <c r="Q2439">
        <v>0</v>
      </c>
    </row>
    <row r="2440" spans="1:17" x14ac:dyDescent="0.2">
      <c r="A2440" t="s">
        <v>19463</v>
      </c>
      <c r="B2440" t="s">
        <v>87</v>
      </c>
      <c r="C2440" t="s">
        <v>109</v>
      </c>
      <c r="D2440" t="s">
        <v>17029</v>
      </c>
      <c r="E2440" t="s">
        <v>79</v>
      </c>
      <c r="F2440" t="s">
        <v>4871</v>
      </c>
      <c r="G2440">
        <v>0</v>
      </c>
      <c r="H2440">
        <v>0</v>
      </c>
      <c r="I2440">
        <v>0</v>
      </c>
      <c r="J2440">
        <v>0</v>
      </c>
      <c r="K2440">
        <v>0</v>
      </c>
      <c r="L2440">
        <v>0</v>
      </c>
      <c r="M2440">
        <v>0</v>
      </c>
      <c r="N2440">
        <v>4</v>
      </c>
      <c r="O2440">
        <v>3</v>
      </c>
      <c r="P2440">
        <v>1</v>
      </c>
      <c r="Q2440">
        <v>0</v>
      </c>
    </row>
    <row r="2441" spans="1:17" x14ac:dyDescent="0.2">
      <c r="A2441" t="s">
        <v>19464</v>
      </c>
      <c r="B2441" t="s">
        <v>87</v>
      </c>
      <c r="C2441" t="s">
        <v>109</v>
      </c>
      <c r="D2441" t="s">
        <v>17029</v>
      </c>
      <c r="E2441" t="s">
        <v>79</v>
      </c>
      <c r="F2441" t="s">
        <v>4873</v>
      </c>
      <c r="G2441">
        <v>0</v>
      </c>
      <c r="H2441">
        <v>0</v>
      </c>
      <c r="I2441">
        <v>0</v>
      </c>
      <c r="J2441">
        <v>0</v>
      </c>
      <c r="K2441">
        <v>0</v>
      </c>
      <c r="L2441">
        <v>0</v>
      </c>
      <c r="M2441">
        <v>0</v>
      </c>
      <c r="N2441">
        <v>3</v>
      </c>
      <c r="O2441">
        <v>2</v>
      </c>
      <c r="P2441">
        <v>1</v>
      </c>
      <c r="Q2441">
        <v>0</v>
      </c>
    </row>
    <row r="2442" spans="1:17" x14ac:dyDescent="0.2">
      <c r="A2442" t="s">
        <v>19465</v>
      </c>
      <c r="B2442" t="s">
        <v>87</v>
      </c>
      <c r="C2442" t="s">
        <v>109</v>
      </c>
      <c r="D2442" t="s">
        <v>17029</v>
      </c>
      <c r="E2442" t="s">
        <v>79</v>
      </c>
      <c r="F2442" t="s">
        <v>17019</v>
      </c>
      <c r="G2442">
        <v>6</v>
      </c>
      <c r="H2442">
        <v>0</v>
      </c>
      <c r="I2442">
        <v>0</v>
      </c>
      <c r="J2442">
        <v>0</v>
      </c>
      <c r="K2442">
        <v>0</v>
      </c>
      <c r="L2442">
        <v>0</v>
      </c>
      <c r="M2442">
        <v>0</v>
      </c>
      <c r="N2442">
        <v>0</v>
      </c>
      <c r="O2442">
        <v>0</v>
      </c>
      <c r="P2442">
        <v>0</v>
      </c>
      <c r="Q2442">
        <v>0</v>
      </c>
    </row>
    <row r="2443" spans="1:17" x14ac:dyDescent="0.2">
      <c r="A2443" t="s">
        <v>19466</v>
      </c>
      <c r="B2443" t="s">
        <v>87</v>
      </c>
      <c r="C2443" t="s">
        <v>109</v>
      </c>
      <c r="D2443" t="s">
        <v>17029</v>
      </c>
      <c r="E2443" t="s">
        <v>81</v>
      </c>
      <c r="F2443" t="s">
        <v>4875</v>
      </c>
      <c r="G2443">
        <v>0</v>
      </c>
      <c r="H2443">
        <v>11</v>
      </c>
      <c r="I2443">
        <v>1</v>
      </c>
      <c r="J2443">
        <v>10</v>
      </c>
      <c r="K2443">
        <v>0</v>
      </c>
      <c r="L2443">
        <v>0</v>
      </c>
      <c r="M2443">
        <v>0</v>
      </c>
      <c r="N2443">
        <v>0</v>
      </c>
      <c r="O2443">
        <v>0</v>
      </c>
      <c r="P2443">
        <v>0</v>
      </c>
      <c r="Q2443">
        <v>0</v>
      </c>
    </row>
    <row r="2444" spans="1:17" x14ac:dyDescent="0.2">
      <c r="A2444" t="s">
        <v>19467</v>
      </c>
      <c r="B2444" t="s">
        <v>87</v>
      </c>
      <c r="C2444" t="s">
        <v>109</v>
      </c>
      <c r="D2444" t="s">
        <v>17029</v>
      </c>
      <c r="E2444" t="s">
        <v>81</v>
      </c>
      <c r="F2444" t="s">
        <v>4877</v>
      </c>
      <c r="G2444">
        <v>0</v>
      </c>
      <c r="H2444">
        <v>11</v>
      </c>
      <c r="I2444">
        <v>0</v>
      </c>
      <c r="J2444">
        <v>11</v>
      </c>
      <c r="K2444">
        <v>0</v>
      </c>
      <c r="L2444">
        <v>0</v>
      </c>
      <c r="M2444">
        <v>0</v>
      </c>
      <c r="N2444">
        <v>0</v>
      </c>
      <c r="O2444">
        <v>0</v>
      </c>
      <c r="P2444">
        <v>0</v>
      </c>
      <c r="Q2444">
        <v>0</v>
      </c>
    </row>
    <row r="2445" spans="1:17" x14ac:dyDescent="0.2">
      <c r="A2445" t="s">
        <v>19468</v>
      </c>
      <c r="B2445" t="s">
        <v>87</v>
      </c>
      <c r="C2445" t="s">
        <v>109</v>
      </c>
      <c r="D2445" t="s">
        <v>17029</v>
      </c>
      <c r="E2445" t="s">
        <v>81</v>
      </c>
      <c r="F2445" t="s">
        <v>4879</v>
      </c>
      <c r="G2445">
        <v>0</v>
      </c>
      <c r="H2445">
        <v>0</v>
      </c>
      <c r="I2445">
        <v>0</v>
      </c>
      <c r="J2445">
        <v>0</v>
      </c>
      <c r="K2445">
        <v>0</v>
      </c>
      <c r="L2445">
        <v>0</v>
      </c>
      <c r="M2445">
        <v>11</v>
      </c>
      <c r="N2445">
        <v>0</v>
      </c>
      <c r="O2445">
        <v>0</v>
      </c>
      <c r="P2445">
        <v>0</v>
      </c>
      <c r="Q2445">
        <v>0</v>
      </c>
    </row>
    <row r="2446" spans="1:17" x14ac:dyDescent="0.2">
      <c r="A2446" t="s">
        <v>19469</v>
      </c>
      <c r="B2446" t="s">
        <v>87</v>
      </c>
      <c r="C2446" t="s">
        <v>109</v>
      </c>
      <c r="D2446" t="s">
        <v>17029</v>
      </c>
      <c r="E2446" t="s">
        <v>81</v>
      </c>
      <c r="F2446" t="s">
        <v>4881</v>
      </c>
      <c r="G2446">
        <v>0</v>
      </c>
      <c r="H2446">
        <v>11</v>
      </c>
      <c r="I2446">
        <v>0</v>
      </c>
      <c r="J2446">
        <v>11</v>
      </c>
      <c r="K2446">
        <v>0</v>
      </c>
      <c r="L2446">
        <v>0</v>
      </c>
      <c r="M2446">
        <v>0</v>
      </c>
      <c r="N2446">
        <v>0</v>
      </c>
      <c r="O2446">
        <v>0</v>
      </c>
      <c r="P2446">
        <v>0</v>
      </c>
      <c r="Q2446">
        <v>0</v>
      </c>
    </row>
    <row r="2447" spans="1:17" x14ac:dyDescent="0.2">
      <c r="A2447" t="s">
        <v>19470</v>
      </c>
      <c r="B2447" t="s">
        <v>87</v>
      </c>
      <c r="C2447" t="s">
        <v>109</v>
      </c>
      <c r="D2447" t="s">
        <v>17029</v>
      </c>
      <c r="E2447" t="s">
        <v>81</v>
      </c>
      <c r="F2447" t="s">
        <v>4883</v>
      </c>
      <c r="G2447">
        <v>0</v>
      </c>
      <c r="H2447">
        <v>11</v>
      </c>
      <c r="I2447">
        <v>2</v>
      </c>
      <c r="J2447">
        <v>9</v>
      </c>
      <c r="K2447">
        <v>0</v>
      </c>
      <c r="L2447">
        <v>0</v>
      </c>
      <c r="M2447">
        <v>0</v>
      </c>
      <c r="N2447">
        <v>0</v>
      </c>
      <c r="O2447">
        <v>0</v>
      </c>
      <c r="P2447">
        <v>0</v>
      </c>
      <c r="Q2447">
        <v>0</v>
      </c>
    </row>
    <row r="2448" spans="1:17" x14ac:dyDescent="0.2">
      <c r="A2448" t="s">
        <v>19471</v>
      </c>
      <c r="B2448" t="s">
        <v>87</v>
      </c>
      <c r="C2448" t="s">
        <v>109</v>
      </c>
      <c r="D2448" t="s">
        <v>17029</v>
      </c>
      <c r="E2448" t="s">
        <v>81</v>
      </c>
      <c r="F2448" t="s">
        <v>4885</v>
      </c>
      <c r="G2448">
        <v>0</v>
      </c>
      <c r="H2448">
        <v>0</v>
      </c>
      <c r="I2448">
        <v>0</v>
      </c>
      <c r="J2448">
        <v>0</v>
      </c>
      <c r="K2448">
        <v>0</v>
      </c>
      <c r="L2448">
        <v>0</v>
      </c>
      <c r="M2448">
        <v>11</v>
      </c>
      <c r="N2448">
        <v>0</v>
      </c>
      <c r="O2448">
        <v>0</v>
      </c>
      <c r="P2448">
        <v>0</v>
      </c>
      <c r="Q2448">
        <v>0</v>
      </c>
    </row>
    <row r="2449" spans="1:17" x14ac:dyDescent="0.2">
      <c r="A2449" t="s">
        <v>19472</v>
      </c>
      <c r="B2449" t="s">
        <v>87</v>
      </c>
      <c r="C2449" t="s">
        <v>109</v>
      </c>
      <c r="D2449" t="s">
        <v>17029</v>
      </c>
      <c r="E2449" t="s">
        <v>81</v>
      </c>
      <c r="F2449" t="s">
        <v>4887</v>
      </c>
      <c r="G2449">
        <v>0</v>
      </c>
      <c r="H2449">
        <v>11</v>
      </c>
      <c r="I2449">
        <v>0</v>
      </c>
      <c r="J2449">
        <v>11</v>
      </c>
      <c r="K2449">
        <v>0</v>
      </c>
      <c r="L2449">
        <v>0</v>
      </c>
      <c r="M2449">
        <v>0</v>
      </c>
      <c r="N2449">
        <v>0</v>
      </c>
      <c r="O2449">
        <v>0</v>
      </c>
      <c r="P2449">
        <v>0</v>
      </c>
      <c r="Q2449">
        <v>0</v>
      </c>
    </row>
    <row r="2450" spans="1:17" x14ac:dyDescent="0.2">
      <c r="A2450" t="s">
        <v>19473</v>
      </c>
      <c r="B2450" t="s">
        <v>87</v>
      </c>
      <c r="C2450" t="s">
        <v>109</v>
      </c>
      <c r="D2450" t="s">
        <v>17029</v>
      </c>
      <c r="E2450" t="s">
        <v>81</v>
      </c>
      <c r="F2450" t="s">
        <v>4889</v>
      </c>
      <c r="G2450">
        <v>0</v>
      </c>
      <c r="H2450">
        <v>0</v>
      </c>
      <c r="I2450">
        <v>0</v>
      </c>
      <c r="J2450">
        <v>0</v>
      </c>
      <c r="K2450">
        <v>0</v>
      </c>
      <c r="L2450">
        <v>0</v>
      </c>
      <c r="M2450">
        <v>11</v>
      </c>
      <c r="N2450">
        <v>0</v>
      </c>
      <c r="O2450">
        <v>0</v>
      </c>
      <c r="P2450">
        <v>0</v>
      </c>
      <c r="Q2450">
        <v>0</v>
      </c>
    </row>
    <row r="2451" spans="1:17" x14ac:dyDescent="0.2">
      <c r="A2451" t="s">
        <v>19474</v>
      </c>
      <c r="B2451" t="s">
        <v>87</v>
      </c>
      <c r="C2451" t="s">
        <v>109</v>
      </c>
      <c r="D2451" t="s">
        <v>17029</v>
      </c>
      <c r="E2451" t="s">
        <v>81</v>
      </c>
      <c r="F2451" t="s">
        <v>4871</v>
      </c>
      <c r="G2451">
        <v>0</v>
      </c>
      <c r="H2451">
        <v>0</v>
      </c>
      <c r="I2451">
        <v>0</v>
      </c>
      <c r="J2451">
        <v>0</v>
      </c>
      <c r="K2451">
        <v>0</v>
      </c>
      <c r="L2451">
        <v>0</v>
      </c>
      <c r="M2451">
        <v>0</v>
      </c>
      <c r="N2451">
        <v>7</v>
      </c>
      <c r="O2451">
        <v>7</v>
      </c>
      <c r="P2451">
        <v>0</v>
      </c>
      <c r="Q2451">
        <v>0</v>
      </c>
    </row>
    <row r="2452" spans="1:17" x14ac:dyDescent="0.2">
      <c r="A2452" t="s">
        <v>19475</v>
      </c>
      <c r="B2452" t="s">
        <v>87</v>
      </c>
      <c r="C2452" t="s">
        <v>109</v>
      </c>
      <c r="D2452" t="s">
        <v>17029</v>
      </c>
      <c r="E2452" t="s">
        <v>81</v>
      </c>
      <c r="F2452" t="s">
        <v>4873</v>
      </c>
      <c r="G2452">
        <v>0</v>
      </c>
      <c r="H2452">
        <v>0</v>
      </c>
      <c r="I2452">
        <v>0</v>
      </c>
      <c r="J2452">
        <v>0</v>
      </c>
      <c r="K2452">
        <v>0</v>
      </c>
      <c r="L2452">
        <v>0</v>
      </c>
      <c r="M2452">
        <v>0</v>
      </c>
      <c r="N2452">
        <v>7</v>
      </c>
      <c r="O2452">
        <v>7</v>
      </c>
      <c r="P2452">
        <v>0</v>
      </c>
      <c r="Q2452">
        <v>0</v>
      </c>
    </row>
    <row r="2453" spans="1:17" x14ac:dyDescent="0.2">
      <c r="A2453" t="s">
        <v>19476</v>
      </c>
      <c r="B2453" t="s">
        <v>87</v>
      </c>
      <c r="C2453" t="s">
        <v>109</v>
      </c>
      <c r="D2453" t="s">
        <v>17029</v>
      </c>
      <c r="E2453" t="s">
        <v>81</v>
      </c>
      <c r="F2453" t="s">
        <v>17019</v>
      </c>
      <c r="G2453">
        <v>11</v>
      </c>
      <c r="H2453">
        <v>0</v>
      </c>
      <c r="I2453">
        <v>0</v>
      </c>
      <c r="J2453">
        <v>0</v>
      </c>
      <c r="K2453">
        <v>0</v>
      </c>
      <c r="L2453">
        <v>0</v>
      </c>
      <c r="M2453">
        <v>0</v>
      </c>
      <c r="N2453">
        <v>0</v>
      </c>
      <c r="O2453">
        <v>0</v>
      </c>
      <c r="P2453">
        <v>0</v>
      </c>
      <c r="Q2453">
        <v>0</v>
      </c>
    </row>
    <row r="2454" spans="1:17" x14ac:dyDescent="0.2">
      <c r="A2454" t="s">
        <v>19477</v>
      </c>
      <c r="B2454" t="s">
        <v>87</v>
      </c>
      <c r="C2454" t="s">
        <v>109</v>
      </c>
      <c r="D2454" t="s">
        <v>17025</v>
      </c>
      <c r="E2454" t="s">
        <v>79</v>
      </c>
      <c r="F2454" t="s">
        <v>17019</v>
      </c>
      <c r="G2454">
        <v>1</v>
      </c>
      <c r="H2454">
        <v>0</v>
      </c>
      <c r="I2454">
        <v>0</v>
      </c>
      <c r="J2454">
        <v>0</v>
      </c>
      <c r="K2454">
        <v>0</v>
      </c>
      <c r="L2454">
        <v>0</v>
      </c>
      <c r="M2454">
        <v>0</v>
      </c>
      <c r="N2454">
        <v>0</v>
      </c>
      <c r="O2454">
        <v>0</v>
      </c>
      <c r="P2454">
        <v>0</v>
      </c>
      <c r="Q2454">
        <v>0</v>
      </c>
    </row>
    <row r="2455" spans="1:17" x14ac:dyDescent="0.2">
      <c r="A2455" t="s">
        <v>19478</v>
      </c>
      <c r="B2455" t="s">
        <v>87</v>
      </c>
      <c r="C2455" t="s">
        <v>109</v>
      </c>
      <c r="D2455" t="s">
        <v>17025</v>
      </c>
      <c r="E2455" t="s">
        <v>81</v>
      </c>
      <c r="F2455" t="s">
        <v>17019</v>
      </c>
      <c r="G2455">
        <v>1</v>
      </c>
      <c r="H2455">
        <v>0</v>
      </c>
      <c r="I2455">
        <v>0</v>
      </c>
      <c r="J2455">
        <v>0</v>
      </c>
      <c r="K2455">
        <v>0</v>
      </c>
      <c r="L2455">
        <v>0</v>
      </c>
      <c r="M2455">
        <v>0</v>
      </c>
      <c r="N2455">
        <v>0</v>
      </c>
      <c r="O2455">
        <v>0</v>
      </c>
      <c r="P2455">
        <v>0</v>
      </c>
      <c r="Q2455">
        <v>0</v>
      </c>
    </row>
    <row r="2456" spans="1:17" x14ac:dyDescent="0.2">
      <c r="A2456" t="s">
        <v>19479</v>
      </c>
      <c r="B2456" t="s">
        <v>87</v>
      </c>
      <c r="C2456" t="s">
        <v>110</v>
      </c>
      <c r="D2456" t="s">
        <v>17027</v>
      </c>
      <c r="E2456" t="s">
        <v>81</v>
      </c>
      <c r="F2456" t="s">
        <v>17019</v>
      </c>
      <c r="G2456">
        <v>4</v>
      </c>
      <c r="H2456">
        <v>0</v>
      </c>
      <c r="I2456">
        <v>0</v>
      </c>
      <c r="J2456">
        <v>0</v>
      </c>
      <c r="K2456">
        <v>0</v>
      </c>
      <c r="L2456">
        <v>0</v>
      </c>
      <c r="M2456">
        <v>0</v>
      </c>
      <c r="N2456">
        <v>0</v>
      </c>
      <c r="O2456">
        <v>0</v>
      </c>
      <c r="P2456">
        <v>0</v>
      </c>
      <c r="Q2456">
        <v>0</v>
      </c>
    </row>
    <row r="2457" spans="1:17" x14ac:dyDescent="0.2">
      <c r="A2457" t="s">
        <v>19480</v>
      </c>
      <c r="B2457" t="s">
        <v>87</v>
      </c>
      <c r="C2457" t="s">
        <v>110</v>
      </c>
      <c r="D2457" t="s">
        <v>17029</v>
      </c>
      <c r="E2457" t="s">
        <v>79</v>
      </c>
      <c r="F2457" t="s">
        <v>4875</v>
      </c>
      <c r="G2457">
        <v>0</v>
      </c>
      <c r="H2457">
        <v>12</v>
      </c>
      <c r="I2457">
        <v>1</v>
      </c>
      <c r="J2457">
        <v>8</v>
      </c>
      <c r="K2457">
        <v>3</v>
      </c>
      <c r="L2457">
        <v>0</v>
      </c>
      <c r="M2457">
        <v>0</v>
      </c>
      <c r="N2457">
        <v>0</v>
      </c>
      <c r="O2457">
        <v>0</v>
      </c>
      <c r="P2457">
        <v>0</v>
      </c>
      <c r="Q2457">
        <v>0</v>
      </c>
    </row>
    <row r="2458" spans="1:17" x14ac:dyDescent="0.2">
      <c r="A2458" t="s">
        <v>19481</v>
      </c>
      <c r="B2458" t="s">
        <v>87</v>
      </c>
      <c r="C2458" t="s">
        <v>110</v>
      </c>
      <c r="D2458" t="s">
        <v>17029</v>
      </c>
      <c r="E2458" t="s">
        <v>79</v>
      </c>
      <c r="F2458" t="s">
        <v>4877</v>
      </c>
      <c r="G2458">
        <v>0</v>
      </c>
      <c r="H2458">
        <v>12</v>
      </c>
      <c r="I2458">
        <v>0</v>
      </c>
      <c r="J2458">
        <v>9</v>
      </c>
      <c r="K2458">
        <v>2</v>
      </c>
      <c r="L2458">
        <v>1</v>
      </c>
      <c r="M2458">
        <v>0</v>
      </c>
      <c r="N2458">
        <v>0</v>
      </c>
      <c r="O2458">
        <v>0</v>
      </c>
      <c r="P2458">
        <v>0</v>
      </c>
      <c r="Q2458">
        <v>0</v>
      </c>
    </row>
    <row r="2459" spans="1:17" x14ac:dyDescent="0.2">
      <c r="A2459" t="s">
        <v>19482</v>
      </c>
      <c r="B2459" t="s">
        <v>87</v>
      </c>
      <c r="C2459" t="s">
        <v>110</v>
      </c>
      <c r="D2459" t="s">
        <v>17029</v>
      </c>
      <c r="E2459" t="s">
        <v>79</v>
      </c>
      <c r="F2459" t="s">
        <v>4879</v>
      </c>
      <c r="G2459">
        <v>0</v>
      </c>
      <c r="H2459">
        <v>0</v>
      </c>
      <c r="I2459">
        <v>0</v>
      </c>
      <c r="J2459">
        <v>0</v>
      </c>
      <c r="K2459">
        <v>0</v>
      </c>
      <c r="L2459">
        <v>0</v>
      </c>
      <c r="M2459">
        <v>12</v>
      </c>
      <c r="N2459">
        <v>0</v>
      </c>
      <c r="O2459">
        <v>0</v>
      </c>
      <c r="P2459">
        <v>0</v>
      </c>
      <c r="Q2459">
        <v>0</v>
      </c>
    </row>
    <row r="2460" spans="1:17" x14ac:dyDescent="0.2">
      <c r="A2460" t="s">
        <v>19483</v>
      </c>
      <c r="B2460" t="s">
        <v>87</v>
      </c>
      <c r="C2460" t="s">
        <v>110</v>
      </c>
      <c r="D2460" t="s">
        <v>17029</v>
      </c>
      <c r="E2460" t="s">
        <v>79</v>
      </c>
      <c r="F2460" t="s">
        <v>4881</v>
      </c>
      <c r="G2460">
        <v>0</v>
      </c>
      <c r="H2460">
        <v>12</v>
      </c>
      <c r="I2460">
        <v>0</v>
      </c>
      <c r="J2460">
        <v>9</v>
      </c>
      <c r="K2460">
        <v>2</v>
      </c>
      <c r="L2460">
        <v>1</v>
      </c>
      <c r="M2460">
        <v>0</v>
      </c>
      <c r="N2460">
        <v>0</v>
      </c>
      <c r="O2460">
        <v>0</v>
      </c>
      <c r="P2460">
        <v>0</v>
      </c>
      <c r="Q2460">
        <v>0</v>
      </c>
    </row>
    <row r="2461" spans="1:17" x14ac:dyDescent="0.2">
      <c r="A2461" t="s">
        <v>19484</v>
      </c>
      <c r="B2461" t="s">
        <v>87</v>
      </c>
      <c r="C2461" t="s">
        <v>110</v>
      </c>
      <c r="D2461" t="s">
        <v>17029</v>
      </c>
      <c r="E2461" t="s">
        <v>79</v>
      </c>
      <c r="F2461" t="s">
        <v>4883</v>
      </c>
      <c r="G2461">
        <v>0</v>
      </c>
      <c r="H2461">
        <v>12</v>
      </c>
      <c r="I2461">
        <v>0</v>
      </c>
      <c r="J2461">
        <v>9</v>
      </c>
      <c r="K2461">
        <v>2</v>
      </c>
      <c r="L2461">
        <v>1</v>
      </c>
      <c r="M2461">
        <v>0</v>
      </c>
      <c r="N2461">
        <v>0</v>
      </c>
      <c r="O2461">
        <v>0</v>
      </c>
      <c r="P2461">
        <v>0</v>
      </c>
      <c r="Q2461">
        <v>0</v>
      </c>
    </row>
    <row r="2462" spans="1:17" x14ac:dyDescent="0.2">
      <c r="A2462" t="s">
        <v>19485</v>
      </c>
      <c r="B2462" t="s">
        <v>87</v>
      </c>
      <c r="C2462" t="s">
        <v>110</v>
      </c>
      <c r="D2462" t="s">
        <v>17029</v>
      </c>
      <c r="E2462" t="s">
        <v>79</v>
      </c>
      <c r="F2462" t="s">
        <v>4885</v>
      </c>
      <c r="G2462">
        <v>0</v>
      </c>
      <c r="H2462">
        <v>0</v>
      </c>
      <c r="I2462">
        <v>0</v>
      </c>
      <c r="J2462">
        <v>0</v>
      </c>
      <c r="K2462">
        <v>0</v>
      </c>
      <c r="L2462">
        <v>0</v>
      </c>
      <c r="M2462">
        <v>12</v>
      </c>
      <c r="N2462">
        <v>0</v>
      </c>
      <c r="O2462">
        <v>0</v>
      </c>
      <c r="P2462">
        <v>0</v>
      </c>
      <c r="Q2462">
        <v>0</v>
      </c>
    </row>
    <row r="2463" spans="1:17" x14ac:dyDescent="0.2">
      <c r="A2463" t="s">
        <v>19486</v>
      </c>
      <c r="B2463" t="s">
        <v>87</v>
      </c>
      <c r="C2463" t="s">
        <v>110</v>
      </c>
      <c r="D2463" t="s">
        <v>17029</v>
      </c>
      <c r="E2463" t="s">
        <v>79</v>
      </c>
      <c r="F2463" t="s">
        <v>4887</v>
      </c>
      <c r="G2463">
        <v>0</v>
      </c>
      <c r="H2463">
        <v>12</v>
      </c>
      <c r="I2463">
        <v>0</v>
      </c>
      <c r="J2463">
        <v>9</v>
      </c>
      <c r="K2463">
        <v>3</v>
      </c>
      <c r="L2463">
        <v>0</v>
      </c>
      <c r="M2463">
        <v>0</v>
      </c>
      <c r="N2463">
        <v>0</v>
      </c>
      <c r="O2463">
        <v>0</v>
      </c>
      <c r="P2463">
        <v>0</v>
      </c>
      <c r="Q2463">
        <v>0</v>
      </c>
    </row>
    <row r="2464" spans="1:17" x14ac:dyDescent="0.2">
      <c r="A2464" t="s">
        <v>19487</v>
      </c>
      <c r="B2464" t="s">
        <v>87</v>
      </c>
      <c r="C2464" t="s">
        <v>110</v>
      </c>
      <c r="D2464" t="s">
        <v>17029</v>
      </c>
      <c r="E2464" t="s">
        <v>79</v>
      </c>
      <c r="F2464" t="s">
        <v>4889</v>
      </c>
      <c r="G2464">
        <v>0</v>
      </c>
      <c r="H2464">
        <v>0</v>
      </c>
      <c r="I2464">
        <v>0</v>
      </c>
      <c r="J2464">
        <v>0</v>
      </c>
      <c r="K2464">
        <v>0</v>
      </c>
      <c r="L2464">
        <v>0</v>
      </c>
      <c r="M2464">
        <v>12</v>
      </c>
      <c r="N2464">
        <v>0</v>
      </c>
      <c r="O2464">
        <v>0</v>
      </c>
      <c r="P2464">
        <v>0</v>
      </c>
      <c r="Q2464">
        <v>0</v>
      </c>
    </row>
    <row r="2465" spans="1:17" x14ac:dyDescent="0.2">
      <c r="A2465" t="s">
        <v>19488</v>
      </c>
      <c r="B2465" t="s">
        <v>87</v>
      </c>
      <c r="C2465" t="s">
        <v>110</v>
      </c>
      <c r="D2465" t="s">
        <v>17029</v>
      </c>
      <c r="E2465" t="s">
        <v>79</v>
      </c>
      <c r="F2465" t="s">
        <v>4871</v>
      </c>
      <c r="G2465">
        <v>0</v>
      </c>
      <c r="H2465">
        <v>0</v>
      </c>
      <c r="I2465">
        <v>0</v>
      </c>
      <c r="J2465">
        <v>0</v>
      </c>
      <c r="K2465">
        <v>0</v>
      </c>
      <c r="L2465">
        <v>0</v>
      </c>
      <c r="M2465">
        <v>0</v>
      </c>
      <c r="N2465">
        <v>7</v>
      </c>
      <c r="O2465">
        <v>7</v>
      </c>
      <c r="P2465">
        <v>0</v>
      </c>
      <c r="Q2465">
        <v>0</v>
      </c>
    </row>
    <row r="2466" spans="1:17" x14ac:dyDescent="0.2">
      <c r="A2466" t="s">
        <v>19489</v>
      </c>
      <c r="B2466" t="s">
        <v>87</v>
      </c>
      <c r="C2466" t="s">
        <v>110</v>
      </c>
      <c r="D2466" t="s">
        <v>17029</v>
      </c>
      <c r="E2466" t="s">
        <v>79</v>
      </c>
      <c r="F2466" t="s">
        <v>4873</v>
      </c>
      <c r="G2466">
        <v>0</v>
      </c>
      <c r="H2466">
        <v>0</v>
      </c>
      <c r="I2466">
        <v>0</v>
      </c>
      <c r="J2466">
        <v>0</v>
      </c>
      <c r="K2466">
        <v>0</v>
      </c>
      <c r="L2466">
        <v>0</v>
      </c>
      <c r="M2466">
        <v>0</v>
      </c>
      <c r="N2466">
        <v>5</v>
      </c>
      <c r="O2466">
        <v>5</v>
      </c>
      <c r="P2466">
        <v>0</v>
      </c>
      <c r="Q2466">
        <v>0</v>
      </c>
    </row>
    <row r="2467" spans="1:17" x14ac:dyDescent="0.2">
      <c r="A2467" t="s">
        <v>19490</v>
      </c>
      <c r="B2467" t="s">
        <v>87</v>
      </c>
      <c r="C2467" t="s">
        <v>110</v>
      </c>
      <c r="D2467" t="s">
        <v>17029</v>
      </c>
      <c r="E2467" t="s">
        <v>79</v>
      </c>
      <c r="F2467" t="s">
        <v>17019</v>
      </c>
      <c r="G2467">
        <v>12</v>
      </c>
      <c r="H2467">
        <v>0</v>
      </c>
      <c r="I2467">
        <v>0</v>
      </c>
      <c r="J2467">
        <v>0</v>
      </c>
      <c r="K2467">
        <v>0</v>
      </c>
      <c r="L2467">
        <v>0</v>
      </c>
      <c r="M2467">
        <v>0</v>
      </c>
      <c r="N2467">
        <v>0</v>
      </c>
      <c r="O2467">
        <v>0</v>
      </c>
      <c r="P2467">
        <v>0</v>
      </c>
      <c r="Q2467">
        <v>0</v>
      </c>
    </row>
    <row r="2468" spans="1:17" x14ac:dyDescent="0.2">
      <c r="A2468" t="s">
        <v>19491</v>
      </c>
      <c r="B2468" t="s">
        <v>87</v>
      </c>
      <c r="C2468" t="s">
        <v>110</v>
      </c>
      <c r="D2468" t="s">
        <v>17029</v>
      </c>
      <c r="E2468" t="s">
        <v>81</v>
      </c>
      <c r="F2468" t="s">
        <v>4875</v>
      </c>
      <c r="G2468">
        <v>0</v>
      </c>
      <c r="H2468">
        <v>9</v>
      </c>
      <c r="I2468">
        <v>2</v>
      </c>
      <c r="J2468">
        <v>5</v>
      </c>
      <c r="K2468">
        <v>2</v>
      </c>
      <c r="L2468">
        <v>0</v>
      </c>
      <c r="M2468">
        <v>0</v>
      </c>
      <c r="N2468">
        <v>0</v>
      </c>
      <c r="O2468">
        <v>0</v>
      </c>
      <c r="P2468">
        <v>0</v>
      </c>
      <c r="Q2468">
        <v>0</v>
      </c>
    </row>
    <row r="2469" spans="1:17" x14ac:dyDescent="0.2">
      <c r="A2469" t="s">
        <v>19492</v>
      </c>
      <c r="B2469" t="s">
        <v>87</v>
      </c>
      <c r="C2469" t="s">
        <v>110</v>
      </c>
      <c r="D2469" t="s">
        <v>17029</v>
      </c>
      <c r="E2469" t="s">
        <v>81</v>
      </c>
      <c r="F2469" t="s">
        <v>4877</v>
      </c>
      <c r="G2469">
        <v>0</v>
      </c>
      <c r="H2469">
        <v>9</v>
      </c>
      <c r="I2469">
        <v>1</v>
      </c>
      <c r="J2469">
        <v>6</v>
      </c>
      <c r="K2469">
        <v>2</v>
      </c>
      <c r="L2469">
        <v>0</v>
      </c>
      <c r="M2469">
        <v>0</v>
      </c>
      <c r="N2469">
        <v>0</v>
      </c>
      <c r="O2469">
        <v>0</v>
      </c>
      <c r="P2469">
        <v>0</v>
      </c>
      <c r="Q2469">
        <v>0</v>
      </c>
    </row>
    <row r="2470" spans="1:17" x14ac:dyDescent="0.2">
      <c r="A2470" t="s">
        <v>19493</v>
      </c>
      <c r="B2470" t="s">
        <v>87</v>
      </c>
      <c r="C2470" t="s">
        <v>110</v>
      </c>
      <c r="D2470" t="s">
        <v>17029</v>
      </c>
      <c r="E2470" t="s">
        <v>81</v>
      </c>
      <c r="F2470" t="s">
        <v>4879</v>
      </c>
      <c r="G2470">
        <v>0</v>
      </c>
      <c r="H2470">
        <v>0</v>
      </c>
      <c r="I2470">
        <v>0</v>
      </c>
      <c r="J2470">
        <v>0</v>
      </c>
      <c r="K2470">
        <v>0</v>
      </c>
      <c r="L2470">
        <v>0</v>
      </c>
      <c r="M2470">
        <v>9</v>
      </c>
      <c r="N2470">
        <v>0</v>
      </c>
      <c r="O2470">
        <v>0</v>
      </c>
      <c r="P2470">
        <v>0</v>
      </c>
      <c r="Q2470">
        <v>0</v>
      </c>
    </row>
    <row r="2471" spans="1:17" x14ac:dyDescent="0.2">
      <c r="A2471" t="s">
        <v>19494</v>
      </c>
      <c r="B2471" t="s">
        <v>87</v>
      </c>
      <c r="C2471" t="s">
        <v>110</v>
      </c>
      <c r="D2471" t="s">
        <v>17029</v>
      </c>
      <c r="E2471" t="s">
        <v>81</v>
      </c>
      <c r="F2471" t="s">
        <v>4881</v>
      </c>
      <c r="G2471">
        <v>0</v>
      </c>
      <c r="H2471">
        <v>9</v>
      </c>
      <c r="I2471">
        <v>1</v>
      </c>
      <c r="J2471">
        <v>6</v>
      </c>
      <c r="K2471">
        <v>2</v>
      </c>
      <c r="L2471">
        <v>0</v>
      </c>
      <c r="M2471">
        <v>0</v>
      </c>
      <c r="N2471">
        <v>0</v>
      </c>
      <c r="O2471">
        <v>0</v>
      </c>
      <c r="P2471">
        <v>0</v>
      </c>
      <c r="Q2471">
        <v>0</v>
      </c>
    </row>
    <row r="2472" spans="1:17" x14ac:dyDescent="0.2">
      <c r="A2472" t="s">
        <v>19495</v>
      </c>
      <c r="B2472" t="s">
        <v>87</v>
      </c>
      <c r="C2472" t="s">
        <v>110</v>
      </c>
      <c r="D2472" t="s">
        <v>17029</v>
      </c>
      <c r="E2472" t="s">
        <v>81</v>
      </c>
      <c r="F2472" t="s">
        <v>4883</v>
      </c>
      <c r="G2472">
        <v>0</v>
      </c>
      <c r="H2472">
        <v>9</v>
      </c>
      <c r="I2472">
        <v>1</v>
      </c>
      <c r="J2472">
        <v>6</v>
      </c>
      <c r="K2472">
        <v>2</v>
      </c>
      <c r="L2472">
        <v>0</v>
      </c>
      <c r="M2472">
        <v>0</v>
      </c>
      <c r="N2472">
        <v>0</v>
      </c>
      <c r="O2472">
        <v>0</v>
      </c>
      <c r="P2472">
        <v>0</v>
      </c>
      <c r="Q2472">
        <v>0</v>
      </c>
    </row>
    <row r="2473" spans="1:17" x14ac:dyDescent="0.2">
      <c r="A2473" t="s">
        <v>19496</v>
      </c>
      <c r="B2473" t="s">
        <v>87</v>
      </c>
      <c r="C2473" t="s">
        <v>110</v>
      </c>
      <c r="D2473" t="s">
        <v>17029</v>
      </c>
      <c r="E2473" t="s">
        <v>81</v>
      </c>
      <c r="F2473" t="s">
        <v>4885</v>
      </c>
      <c r="G2473">
        <v>0</v>
      </c>
      <c r="H2473">
        <v>0</v>
      </c>
      <c r="I2473">
        <v>0</v>
      </c>
      <c r="J2473">
        <v>0</v>
      </c>
      <c r="K2473">
        <v>0</v>
      </c>
      <c r="L2473">
        <v>0</v>
      </c>
      <c r="M2473">
        <v>9</v>
      </c>
      <c r="N2473">
        <v>0</v>
      </c>
      <c r="O2473">
        <v>0</v>
      </c>
      <c r="P2473">
        <v>0</v>
      </c>
      <c r="Q2473">
        <v>0</v>
      </c>
    </row>
    <row r="2474" spans="1:17" x14ac:dyDescent="0.2">
      <c r="A2474" t="s">
        <v>19497</v>
      </c>
      <c r="B2474" t="s">
        <v>87</v>
      </c>
      <c r="C2474" t="s">
        <v>110</v>
      </c>
      <c r="D2474" t="s">
        <v>17029</v>
      </c>
      <c r="E2474" t="s">
        <v>81</v>
      </c>
      <c r="F2474" t="s">
        <v>4887</v>
      </c>
      <c r="G2474">
        <v>0</v>
      </c>
      <c r="H2474">
        <v>9</v>
      </c>
      <c r="I2474">
        <v>1</v>
      </c>
      <c r="J2474">
        <v>6</v>
      </c>
      <c r="K2474">
        <v>2</v>
      </c>
      <c r="L2474">
        <v>0</v>
      </c>
      <c r="M2474">
        <v>0</v>
      </c>
      <c r="N2474">
        <v>0</v>
      </c>
      <c r="O2474">
        <v>0</v>
      </c>
      <c r="P2474">
        <v>0</v>
      </c>
      <c r="Q2474">
        <v>0</v>
      </c>
    </row>
    <row r="2475" spans="1:17" x14ac:dyDescent="0.2">
      <c r="A2475" t="s">
        <v>19498</v>
      </c>
      <c r="B2475" t="s">
        <v>87</v>
      </c>
      <c r="C2475" t="s">
        <v>110</v>
      </c>
      <c r="D2475" t="s">
        <v>17029</v>
      </c>
      <c r="E2475" t="s">
        <v>81</v>
      </c>
      <c r="F2475" t="s">
        <v>4889</v>
      </c>
      <c r="G2475">
        <v>0</v>
      </c>
      <c r="H2475">
        <v>0</v>
      </c>
      <c r="I2475">
        <v>0</v>
      </c>
      <c r="J2475">
        <v>0</v>
      </c>
      <c r="K2475">
        <v>0</v>
      </c>
      <c r="L2475">
        <v>0</v>
      </c>
      <c r="M2475">
        <v>9</v>
      </c>
      <c r="N2475">
        <v>0</v>
      </c>
      <c r="O2475">
        <v>0</v>
      </c>
      <c r="P2475">
        <v>0</v>
      </c>
      <c r="Q2475">
        <v>0</v>
      </c>
    </row>
    <row r="2476" spans="1:17" x14ac:dyDescent="0.2">
      <c r="A2476" t="s">
        <v>19499</v>
      </c>
      <c r="B2476" t="s">
        <v>87</v>
      </c>
      <c r="C2476" t="s">
        <v>110</v>
      </c>
      <c r="D2476" t="s">
        <v>17029</v>
      </c>
      <c r="E2476" t="s">
        <v>81</v>
      </c>
      <c r="F2476" t="s">
        <v>4871</v>
      </c>
      <c r="G2476">
        <v>0</v>
      </c>
      <c r="H2476">
        <v>0</v>
      </c>
      <c r="I2476">
        <v>0</v>
      </c>
      <c r="J2476">
        <v>0</v>
      </c>
      <c r="K2476">
        <v>0</v>
      </c>
      <c r="L2476">
        <v>0</v>
      </c>
      <c r="M2476">
        <v>0</v>
      </c>
      <c r="N2476">
        <v>7</v>
      </c>
      <c r="O2476">
        <v>6</v>
      </c>
      <c r="P2476">
        <v>1</v>
      </c>
      <c r="Q2476">
        <v>0</v>
      </c>
    </row>
    <row r="2477" spans="1:17" x14ac:dyDescent="0.2">
      <c r="A2477" t="s">
        <v>19500</v>
      </c>
      <c r="B2477" t="s">
        <v>87</v>
      </c>
      <c r="C2477" t="s">
        <v>110</v>
      </c>
      <c r="D2477" t="s">
        <v>17029</v>
      </c>
      <c r="E2477" t="s">
        <v>81</v>
      </c>
      <c r="F2477" t="s">
        <v>4873</v>
      </c>
      <c r="G2477">
        <v>0</v>
      </c>
      <c r="H2477">
        <v>0</v>
      </c>
      <c r="I2477">
        <v>0</v>
      </c>
      <c r="J2477">
        <v>0</v>
      </c>
      <c r="K2477">
        <v>0</v>
      </c>
      <c r="L2477">
        <v>0</v>
      </c>
      <c r="M2477">
        <v>0</v>
      </c>
      <c r="N2477">
        <v>6</v>
      </c>
      <c r="O2477">
        <v>5</v>
      </c>
      <c r="P2477">
        <v>1</v>
      </c>
      <c r="Q2477">
        <v>0</v>
      </c>
    </row>
    <row r="2478" spans="1:17" x14ac:dyDescent="0.2">
      <c r="A2478" t="s">
        <v>19501</v>
      </c>
      <c r="B2478" t="s">
        <v>87</v>
      </c>
      <c r="C2478" t="s">
        <v>110</v>
      </c>
      <c r="D2478" t="s">
        <v>17029</v>
      </c>
      <c r="E2478" t="s">
        <v>81</v>
      </c>
      <c r="F2478" t="s">
        <v>17019</v>
      </c>
      <c r="G2478">
        <v>9</v>
      </c>
      <c r="H2478">
        <v>0</v>
      </c>
      <c r="I2478">
        <v>0</v>
      </c>
      <c r="J2478">
        <v>0</v>
      </c>
      <c r="K2478">
        <v>0</v>
      </c>
      <c r="L2478">
        <v>0</v>
      </c>
      <c r="M2478">
        <v>0</v>
      </c>
      <c r="N2478">
        <v>0</v>
      </c>
      <c r="O2478">
        <v>0</v>
      </c>
      <c r="P2478">
        <v>0</v>
      </c>
      <c r="Q2478">
        <v>0</v>
      </c>
    </row>
    <row r="2479" spans="1:17" x14ac:dyDescent="0.2">
      <c r="A2479" t="s">
        <v>19502</v>
      </c>
      <c r="B2479" t="s">
        <v>87</v>
      </c>
      <c r="C2479" t="s">
        <v>110</v>
      </c>
      <c r="D2479" t="s">
        <v>17025</v>
      </c>
      <c r="E2479" t="s">
        <v>81</v>
      </c>
      <c r="F2479" t="s">
        <v>17019</v>
      </c>
      <c r="G2479">
        <v>2</v>
      </c>
      <c r="H2479">
        <v>0</v>
      </c>
      <c r="I2479">
        <v>0</v>
      </c>
      <c r="J2479">
        <v>0</v>
      </c>
      <c r="K2479">
        <v>0</v>
      </c>
      <c r="L2479">
        <v>0</v>
      </c>
      <c r="M2479">
        <v>0</v>
      </c>
      <c r="N2479">
        <v>0</v>
      </c>
      <c r="O2479">
        <v>0</v>
      </c>
      <c r="P2479">
        <v>0</v>
      </c>
      <c r="Q2479">
        <v>0</v>
      </c>
    </row>
    <row r="2480" spans="1:17" x14ac:dyDescent="0.2">
      <c r="A2480" t="s">
        <v>19503</v>
      </c>
      <c r="B2480" t="s">
        <v>87</v>
      </c>
      <c r="C2480" t="s">
        <v>111</v>
      </c>
      <c r="D2480" t="s">
        <v>17027</v>
      </c>
      <c r="E2480" t="s">
        <v>79</v>
      </c>
      <c r="F2480" t="s">
        <v>17019</v>
      </c>
      <c r="G2480">
        <v>1</v>
      </c>
      <c r="H2480">
        <v>0</v>
      </c>
      <c r="I2480">
        <v>0</v>
      </c>
      <c r="J2480">
        <v>0</v>
      </c>
      <c r="K2480">
        <v>0</v>
      </c>
      <c r="L2480">
        <v>0</v>
      </c>
      <c r="M2480">
        <v>0</v>
      </c>
      <c r="N2480">
        <v>0</v>
      </c>
      <c r="O2480">
        <v>0</v>
      </c>
      <c r="P2480">
        <v>0</v>
      </c>
      <c r="Q2480">
        <v>0</v>
      </c>
    </row>
    <row r="2481" spans="1:17" x14ac:dyDescent="0.2">
      <c r="A2481" t="s">
        <v>19504</v>
      </c>
      <c r="B2481" t="s">
        <v>87</v>
      </c>
      <c r="C2481" t="s">
        <v>111</v>
      </c>
      <c r="D2481" t="s">
        <v>17027</v>
      </c>
      <c r="E2481" t="s">
        <v>81</v>
      </c>
      <c r="F2481" t="s">
        <v>17019</v>
      </c>
      <c r="G2481">
        <v>3</v>
      </c>
      <c r="H2481">
        <v>0</v>
      </c>
      <c r="I2481">
        <v>0</v>
      </c>
      <c r="J2481">
        <v>0</v>
      </c>
      <c r="K2481">
        <v>0</v>
      </c>
      <c r="L2481">
        <v>0</v>
      </c>
      <c r="M2481">
        <v>0</v>
      </c>
      <c r="N2481">
        <v>0</v>
      </c>
      <c r="O2481">
        <v>0</v>
      </c>
      <c r="P2481">
        <v>0</v>
      </c>
      <c r="Q2481">
        <v>0</v>
      </c>
    </row>
    <row r="2482" spans="1:17" x14ac:dyDescent="0.2">
      <c r="A2482" t="s">
        <v>19505</v>
      </c>
      <c r="B2482" t="s">
        <v>87</v>
      </c>
      <c r="C2482" t="s">
        <v>111</v>
      </c>
      <c r="D2482" t="s">
        <v>17029</v>
      </c>
      <c r="E2482" t="s">
        <v>79</v>
      </c>
      <c r="F2482" t="s">
        <v>4875</v>
      </c>
      <c r="G2482">
        <v>0</v>
      </c>
      <c r="H2482">
        <v>77</v>
      </c>
      <c r="I2482">
        <v>14</v>
      </c>
      <c r="J2482">
        <v>42</v>
      </c>
      <c r="K2482">
        <v>14</v>
      </c>
      <c r="L2482">
        <v>7</v>
      </c>
      <c r="M2482">
        <v>0</v>
      </c>
      <c r="N2482">
        <v>0</v>
      </c>
      <c r="O2482">
        <v>0</v>
      </c>
      <c r="P2482">
        <v>0</v>
      </c>
      <c r="Q2482">
        <v>0</v>
      </c>
    </row>
    <row r="2483" spans="1:17" x14ac:dyDescent="0.2">
      <c r="A2483" t="s">
        <v>19506</v>
      </c>
      <c r="B2483" t="s">
        <v>87</v>
      </c>
      <c r="C2483" t="s">
        <v>111</v>
      </c>
      <c r="D2483" t="s">
        <v>17029</v>
      </c>
      <c r="E2483" t="s">
        <v>79</v>
      </c>
      <c r="F2483" t="s">
        <v>4877</v>
      </c>
      <c r="G2483">
        <v>0</v>
      </c>
      <c r="H2483">
        <v>77</v>
      </c>
      <c r="I2483">
        <v>13</v>
      </c>
      <c r="J2483">
        <v>43</v>
      </c>
      <c r="K2483">
        <v>12</v>
      </c>
      <c r="L2483">
        <v>9</v>
      </c>
      <c r="M2483">
        <v>0</v>
      </c>
      <c r="N2483">
        <v>0</v>
      </c>
      <c r="O2483">
        <v>0</v>
      </c>
      <c r="P2483">
        <v>0</v>
      </c>
      <c r="Q2483">
        <v>0</v>
      </c>
    </row>
    <row r="2484" spans="1:17" x14ac:dyDescent="0.2">
      <c r="A2484" t="s">
        <v>19507</v>
      </c>
      <c r="B2484" t="s">
        <v>87</v>
      </c>
      <c r="C2484" t="s">
        <v>111</v>
      </c>
      <c r="D2484" t="s">
        <v>17029</v>
      </c>
      <c r="E2484" t="s">
        <v>79</v>
      </c>
      <c r="F2484" t="s">
        <v>4879</v>
      </c>
      <c r="G2484">
        <v>0</v>
      </c>
      <c r="H2484">
        <v>0</v>
      </c>
      <c r="I2484">
        <v>0</v>
      </c>
      <c r="J2484">
        <v>0</v>
      </c>
      <c r="K2484">
        <v>0</v>
      </c>
      <c r="L2484">
        <v>0</v>
      </c>
      <c r="M2484">
        <v>77</v>
      </c>
      <c r="N2484">
        <v>0</v>
      </c>
      <c r="O2484">
        <v>0</v>
      </c>
      <c r="P2484">
        <v>0</v>
      </c>
      <c r="Q2484">
        <v>0</v>
      </c>
    </row>
    <row r="2485" spans="1:17" x14ac:dyDescent="0.2">
      <c r="A2485" t="s">
        <v>19508</v>
      </c>
      <c r="B2485" t="s">
        <v>87</v>
      </c>
      <c r="C2485" t="s">
        <v>111</v>
      </c>
      <c r="D2485" t="s">
        <v>17029</v>
      </c>
      <c r="E2485" t="s">
        <v>79</v>
      </c>
      <c r="F2485" t="s">
        <v>4881</v>
      </c>
      <c r="G2485">
        <v>0</v>
      </c>
      <c r="H2485">
        <v>77</v>
      </c>
      <c r="I2485">
        <v>13</v>
      </c>
      <c r="J2485">
        <v>43</v>
      </c>
      <c r="K2485">
        <v>12</v>
      </c>
      <c r="L2485">
        <v>9</v>
      </c>
      <c r="M2485">
        <v>0</v>
      </c>
      <c r="N2485">
        <v>0</v>
      </c>
      <c r="O2485">
        <v>0</v>
      </c>
      <c r="P2485">
        <v>0</v>
      </c>
      <c r="Q2485">
        <v>0</v>
      </c>
    </row>
    <row r="2486" spans="1:17" x14ac:dyDescent="0.2">
      <c r="A2486" t="s">
        <v>19509</v>
      </c>
      <c r="B2486" t="s">
        <v>87</v>
      </c>
      <c r="C2486" t="s">
        <v>111</v>
      </c>
      <c r="D2486" t="s">
        <v>17029</v>
      </c>
      <c r="E2486" t="s">
        <v>79</v>
      </c>
      <c r="F2486" t="s">
        <v>4883</v>
      </c>
      <c r="G2486">
        <v>0</v>
      </c>
      <c r="H2486">
        <v>77</v>
      </c>
      <c r="I2486">
        <v>14</v>
      </c>
      <c r="J2486">
        <v>42</v>
      </c>
      <c r="K2486">
        <v>12</v>
      </c>
      <c r="L2486">
        <v>9</v>
      </c>
      <c r="M2486">
        <v>0</v>
      </c>
      <c r="N2486">
        <v>0</v>
      </c>
      <c r="O2486">
        <v>0</v>
      </c>
      <c r="P2486">
        <v>0</v>
      </c>
      <c r="Q2486">
        <v>0</v>
      </c>
    </row>
    <row r="2487" spans="1:17" x14ac:dyDescent="0.2">
      <c r="A2487" t="s">
        <v>19510</v>
      </c>
      <c r="B2487" t="s">
        <v>87</v>
      </c>
      <c r="C2487" t="s">
        <v>111</v>
      </c>
      <c r="D2487" t="s">
        <v>17029</v>
      </c>
      <c r="E2487" t="s">
        <v>79</v>
      </c>
      <c r="F2487" t="s">
        <v>4885</v>
      </c>
      <c r="G2487">
        <v>0</v>
      </c>
      <c r="H2487">
        <v>0</v>
      </c>
      <c r="I2487">
        <v>0</v>
      </c>
      <c r="J2487">
        <v>0</v>
      </c>
      <c r="K2487">
        <v>0</v>
      </c>
      <c r="L2487">
        <v>0</v>
      </c>
      <c r="M2487">
        <v>77</v>
      </c>
      <c r="N2487">
        <v>0</v>
      </c>
      <c r="O2487">
        <v>0</v>
      </c>
      <c r="P2487">
        <v>0</v>
      </c>
      <c r="Q2487">
        <v>0</v>
      </c>
    </row>
    <row r="2488" spans="1:17" x14ac:dyDescent="0.2">
      <c r="A2488" t="s">
        <v>19511</v>
      </c>
      <c r="B2488" t="s">
        <v>87</v>
      </c>
      <c r="C2488" t="s">
        <v>111</v>
      </c>
      <c r="D2488" t="s">
        <v>17029</v>
      </c>
      <c r="E2488" t="s">
        <v>79</v>
      </c>
      <c r="F2488" t="s">
        <v>4887</v>
      </c>
      <c r="G2488">
        <v>0</v>
      </c>
      <c r="H2488">
        <v>77</v>
      </c>
      <c r="I2488">
        <v>13</v>
      </c>
      <c r="J2488">
        <v>43</v>
      </c>
      <c r="K2488">
        <v>14</v>
      </c>
      <c r="L2488">
        <v>7</v>
      </c>
      <c r="M2488">
        <v>0</v>
      </c>
      <c r="N2488">
        <v>0</v>
      </c>
      <c r="O2488">
        <v>0</v>
      </c>
      <c r="P2488">
        <v>0</v>
      </c>
      <c r="Q2488">
        <v>0</v>
      </c>
    </row>
    <row r="2489" spans="1:17" x14ac:dyDescent="0.2">
      <c r="A2489" t="s">
        <v>19512</v>
      </c>
      <c r="B2489" t="s">
        <v>87</v>
      </c>
      <c r="C2489" t="s">
        <v>111</v>
      </c>
      <c r="D2489" t="s">
        <v>17029</v>
      </c>
      <c r="E2489" t="s">
        <v>79</v>
      </c>
      <c r="F2489" t="s">
        <v>4889</v>
      </c>
      <c r="G2489">
        <v>0</v>
      </c>
      <c r="H2489">
        <v>0</v>
      </c>
      <c r="I2489">
        <v>0</v>
      </c>
      <c r="J2489">
        <v>0</v>
      </c>
      <c r="K2489">
        <v>0</v>
      </c>
      <c r="L2489">
        <v>0</v>
      </c>
      <c r="M2489">
        <v>77</v>
      </c>
      <c r="N2489">
        <v>0</v>
      </c>
      <c r="O2489">
        <v>0</v>
      </c>
      <c r="P2489">
        <v>0</v>
      </c>
      <c r="Q2489">
        <v>0</v>
      </c>
    </row>
    <row r="2490" spans="1:17" x14ac:dyDescent="0.2">
      <c r="A2490" t="s">
        <v>19513</v>
      </c>
      <c r="B2490" t="s">
        <v>87</v>
      </c>
      <c r="C2490" t="s">
        <v>111</v>
      </c>
      <c r="D2490" t="s">
        <v>17029</v>
      </c>
      <c r="E2490" t="s">
        <v>79</v>
      </c>
      <c r="F2490" t="s">
        <v>4871</v>
      </c>
      <c r="G2490">
        <v>0</v>
      </c>
      <c r="H2490">
        <v>0</v>
      </c>
      <c r="I2490">
        <v>0</v>
      </c>
      <c r="J2490">
        <v>0</v>
      </c>
      <c r="K2490">
        <v>0</v>
      </c>
      <c r="L2490">
        <v>0</v>
      </c>
      <c r="M2490">
        <v>0</v>
      </c>
      <c r="N2490">
        <v>57</v>
      </c>
      <c r="O2490">
        <v>48</v>
      </c>
      <c r="P2490">
        <v>6</v>
      </c>
      <c r="Q2490">
        <v>3</v>
      </c>
    </row>
    <row r="2491" spans="1:17" x14ac:dyDescent="0.2">
      <c r="A2491" t="s">
        <v>19514</v>
      </c>
      <c r="B2491" t="s">
        <v>87</v>
      </c>
      <c r="C2491" t="s">
        <v>111</v>
      </c>
      <c r="D2491" t="s">
        <v>17029</v>
      </c>
      <c r="E2491" t="s">
        <v>79</v>
      </c>
      <c r="F2491" t="s">
        <v>4873</v>
      </c>
      <c r="G2491">
        <v>0</v>
      </c>
      <c r="H2491">
        <v>0</v>
      </c>
      <c r="I2491">
        <v>0</v>
      </c>
      <c r="J2491">
        <v>0</v>
      </c>
      <c r="K2491">
        <v>0</v>
      </c>
      <c r="L2491">
        <v>0</v>
      </c>
      <c r="M2491">
        <v>0</v>
      </c>
      <c r="N2491">
        <v>41</v>
      </c>
      <c r="O2491">
        <v>35</v>
      </c>
      <c r="P2491">
        <v>4</v>
      </c>
      <c r="Q2491">
        <v>2</v>
      </c>
    </row>
    <row r="2492" spans="1:17" x14ac:dyDescent="0.2">
      <c r="A2492" t="s">
        <v>19515</v>
      </c>
      <c r="B2492" t="s">
        <v>87</v>
      </c>
      <c r="C2492" t="s">
        <v>111</v>
      </c>
      <c r="D2492" t="s">
        <v>17029</v>
      </c>
      <c r="E2492" t="s">
        <v>79</v>
      </c>
      <c r="F2492" t="s">
        <v>17019</v>
      </c>
      <c r="G2492">
        <v>77</v>
      </c>
      <c r="H2492">
        <v>0</v>
      </c>
      <c r="I2492">
        <v>0</v>
      </c>
      <c r="J2492">
        <v>0</v>
      </c>
      <c r="K2492">
        <v>0</v>
      </c>
      <c r="L2492">
        <v>0</v>
      </c>
      <c r="M2492">
        <v>0</v>
      </c>
      <c r="N2492">
        <v>0</v>
      </c>
      <c r="O2492">
        <v>0</v>
      </c>
      <c r="P2492">
        <v>0</v>
      </c>
      <c r="Q2492">
        <v>0</v>
      </c>
    </row>
    <row r="2493" spans="1:17" x14ac:dyDescent="0.2">
      <c r="A2493" t="s">
        <v>19516</v>
      </c>
      <c r="B2493" t="s">
        <v>87</v>
      </c>
      <c r="C2493" t="s">
        <v>111</v>
      </c>
      <c r="D2493" t="s">
        <v>17029</v>
      </c>
      <c r="E2493" t="s">
        <v>81</v>
      </c>
      <c r="F2493" t="s">
        <v>4875</v>
      </c>
      <c r="G2493">
        <v>0</v>
      </c>
      <c r="H2493">
        <v>60</v>
      </c>
      <c r="I2493">
        <v>3</v>
      </c>
      <c r="J2493">
        <v>33</v>
      </c>
      <c r="K2493">
        <v>12</v>
      </c>
      <c r="L2493">
        <v>12</v>
      </c>
      <c r="M2493">
        <v>0</v>
      </c>
      <c r="N2493">
        <v>0</v>
      </c>
      <c r="O2493">
        <v>0</v>
      </c>
      <c r="P2493">
        <v>0</v>
      </c>
      <c r="Q2493">
        <v>0</v>
      </c>
    </row>
    <row r="2494" spans="1:17" x14ac:dyDescent="0.2">
      <c r="A2494" t="s">
        <v>19517</v>
      </c>
      <c r="B2494" t="s">
        <v>87</v>
      </c>
      <c r="C2494" t="s">
        <v>111</v>
      </c>
      <c r="D2494" t="s">
        <v>17029</v>
      </c>
      <c r="E2494" t="s">
        <v>81</v>
      </c>
      <c r="F2494" t="s">
        <v>4877</v>
      </c>
      <c r="G2494">
        <v>0</v>
      </c>
      <c r="H2494">
        <v>60</v>
      </c>
      <c r="I2494">
        <v>1</v>
      </c>
      <c r="J2494">
        <v>32</v>
      </c>
      <c r="K2494">
        <v>11</v>
      </c>
      <c r="L2494">
        <v>16</v>
      </c>
      <c r="M2494">
        <v>0</v>
      </c>
      <c r="N2494">
        <v>0</v>
      </c>
      <c r="O2494">
        <v>0</v>
      </c>
      <c r="P2494">
        <v>0</v>
      </c>
      <c r="Q2494">
        <v>0</v>
      </c>
    </row>
    <row r="2495" spans="1:17" x14ac:dyDescent="0.2">
      <c r="A2495" t="s">
        <v>19518</v>
      </c>
      <c r="B2495" t="s">
        <v>87</v>
      </c>
      <c r="C2495" t="s">
        <v>111</v>
      </c>
      <c r="D2495" t="s">
        <v>17029</v>
      </c>
      <c r="E2495" t="s">
        <v>81</v>
      </c>
      <c r="F2495" t="s">
        <v>4879</v>
      </c>
      <c r="G2495">
        <v>0</v>
      </c>
      <c r="H2495">
        <v>0</v>
      </c>
      <c r="I2495">
        <v>0</v>
      </c>
      <c r="J2495">
        <v>0</v>
      </c>
      <c r="K2495">
        <v>0</v>
      </c>
      <c r="L2495">
        <v>0</v>
      </c>
      <c r="M2495">
        <v>60</v>
      </c>
      <c r="N2495">
        <v>0</v>
      </c>
      <c r="O2495">
        <v>0</v>
      </c>
      <c r="P2495">
        <v>0</v>
      </c>
      <c r="Q2495">
        <v>0</v>
      </c>
    </row>
    <row r="2496" spans="1:17" x14ac:dyDescent="0.2">
      <c r="A2496" t="s">
        <v>19519</v>
      </c>
      <c r="B2496" t="s">
        <v>87</v>
      </c>
      <c r="C2496" t="s">
        <v>111</v>
      </c>
      <c r="D2496" t="s">
        <v>17029</v>
      </c>
      <c r="E2496" t="s">
        <v>81</v>
      </c>
      <c r="F2496" t="s">
        <v>4881</v>
      </c>
      <c r="G2496">
        <v>0</v>
      </c>
      <c r="H2496">
        <v>60</v>
      </c>
      <c r="I2496">
        <v>1</v>
      </c>
      <c r="J2496">
        <v>32</v>
      </c>
      <c r="K2496">
        <v>11</v>
      </c>
      <c r="L2496">
        <v>16</v>
      </c>
      <c r="M2496">
        <v>0</v>
      </c>
      <c r="N2496">
        <v>0</v>
      </c>
      <c r="O2496">
        <v>0</v>
      </c>
      <c r="P2496">
        <v>0</v>
      </c>
      <c r="Q2496">
        <v>0</v>
      </c>
    </row>
    <row r="2497" spans="1:17" x14ac:dyDescent="0.2">
      <c r="A2497" t="s">
        <v>19520</v>
      </c>
      <c r="B2497" t="s">
        <v>87</v>
      </c>
      <c r="C2497" t="s">
        <v>111</v>
      </c>
      <c r="D2497" t="s">
        <v>17029</v>
      </c>
      <c r="E2497" t="s">
        <v>81</v>
      </c>
      <c r="F2497" t="s">
        <v>4883</v>
      </c>
      <c r="G2497">
        <v>0</v>
      </c>
      <c r="H2497">
        <v>60</v>
      </c>
      <c r="I2497">
        <v>1</v>
      </c>
      <c r="J2497">
        <v>33</v>
      </c>
      <c r="K2497">
        <v>11</v>
      </c>
      <c r="L2497">
        <v>15</v>
      </c>
      <c r="M2497">
        <v>0</v>
      </c>
      <c r="N2497">
        <v>0</v>
      </c>
      <c r="O2497">
        <v>0</v>
      </c>
      <c r="P2497">
        <v>0</v>
      </c>
      <c r="Q2497">
        <v>0</v>
      </c>
    </row>
    <row r="2498" spans="1:17" x14ac:dyDescent="0.2">
      <c r="A2498" t="s">
        <v>19521</v>
      </c>
      <c r="B2498" t="s">
        <v>87</v>
      </c>
      <c r="C2498" t="s">
        <v>111</v>
      </c>
      <c r="D2498" t="s">
        <v>17029</v>
      </c>
      <c r="E2498" t="s">
        <v>81</v>
      </c>
      <c r="F2498" t="s">
        <v>4885</v>
      </c>
      <c r="G2498">
        <v>0</v>
      </c>
      <c r="H2498">
        <v>0</v>
      </c>
      <c r="I2498">
        <v>0</v>
      </c>
      <c r="J2498">
        <v>0</v>
      </c>
      <c r="K2498">
        <v>0</v>
      </c>
      <c r="L2498">
        <v>0</v>
      </c>
      <c r="M2498">
        <v>60</v>
      </c>
      <c r="N2498">
        <v>0</v>
      </c>
      <c r="O2498">
        <v>0</v>
      </c>
      <c r="P2498">
        <v>0</v>
      </c>
      <c r="Q2498">
        <v>0</v>
      </c>
    </row>
    <row r="2499" spans="1:17" x14ac:dyDescent="0.2">
      <c r="A2499" t="s">
        <v>19522</v>
      </c>
      <c r="B2499" t="s">
        <v>87</v>
      </c>
      <c r="C2499" t="s">
        <v>111</v>
      </c>
      <c r="D2499" t="s">
        <v>17029</v>
      </c>
      <c r="E2499" t="s">
        <v>81</v>
      </c>
      <c r="F2499" t="s">
        <v>4887</v>
      </c>
      <c r="G2499">
        <v>0</v>
      </c>
      <c r="H2499">
        <v>60</v>
      </c>
      <c r="I2499">
        <v>1</v>
      </c>
      <c r="J2499">
        <v>34</v>
      </c>
      <c r="K2499">
        <v>12</v>
      </c>
      <c r="L2499">
        <v>13</v>
      </c>
      <c r="M2499">
        <v>0</v>
      </c>
      <c r="N2499">
        <v>0</v>
      </c>
      <c r="O2499">
        <v>0</v>
      </c>
      <c r="P2499">
        <v>0</v>
      </c>
      <c r="Q2499">
        <v>0</v>
      </c>
    </row>
    <row r="2500" spans="1:17" x14ac:dyDescent="0.2">
      <c r="A2500" t="s">
        <v>19523</v>
      </c>
      <c r="B2500" t="s">
        <v>87</v>
      </c>
      <c r="C2500" t="s">
        <v>111</v>
      </c>
      <c r="D2500" t="s">
        <v>17029</v>
      </c>
      <c r="E2500" t="s">
        <v>81</v>
      </c>
      <c r="F2500" t="s">
        <v>4889</v>
      </c>
      <c r="G2500">
        <v>0</v>
      </c>
      <c r="H2500">
        <v>0</v>
      </c>
      <c r="I2500">
        <v>0</v>
      </c>
      <c r="J2500">
        <v>0</v>
      </c>
      <c r="K2500">
        <v>0</v>
      </c>
      <c r="L2500">
        <v>0</v>
      </c>
      <c r="M2500">
        <v>60</v>
      </c>
      <c r="N2500">
        <v>0</v>
      </c>
      <c r="O2500">
        <v>0</v>
      </c>
      <c r="P2500">
        <v>0</v>
      </c>
      <c r="Q2500">
        <v>0</v>
      </c>
    </row>
    <row r="2501" spans="1:17" x14ac:dyDescent="0.2">
      <c r="A2501" t="s">
        <v>19524</v>
      </c>
      <c r="B2501" t="s">
        <v>87</v>
      </c>
      <c r="C2501" t="s">
        <v>111</v>
      </c>
      <c r="D2501" t="s">
        <v>17029</v>
      </c>
      <c r="E2501" t="s">
        <v>81</v>
      </c>
      <c r="F2501" t="s">
        <v>4871</v>
      </c>
      <c r="G2501">
        <v>0</v>
      </c>
      <c r="H2501">
        <v>0</v>
      </c>
      <c r="I2501">
        <v>0</v>
      </c>
      <c r="J2501">
        <v>0</v>
      </c>
      <c r="K2501">
        <v>0</v>
      </c>
      <c r="L2501">
        <v>0</v>
      </c>
      <c r="M2501">
        <v>0</v>
      </c>
      <c r="N2501">
        <v>47</v>
      </c>
      <c r="O2501">
        <v>35</v>
      </c>
      <c r="P2501">
        <v>8</v>
      </c>
      <c r="Q2501">
        <v>4</v>
      </c>
    </row>
    <row r="2502" spans="1:17" x14ac:dyDescent="0.2">
      <c r="A2502" t="s">
        <v>19525</v>
      </c>
      <c r="B2502" t="s">
        <v>87</v>
      </c>
      <c r="C2502" t="s">
        <v>111</v>
      </c>
      <c r="D2502" t="s">
        <v>17029</v>
      </c>
      <c r="E2502" t="s">
        <v>81</v>
      </c>
      <c r="F2502" t="s">
        <v>4873</v>
      </c>
      <c r="G2502">
        <v>0</v>
      </c>
      <c r="H2502">
        <v>0</v>
      </c>
      <c r="I2502">
        <v>0</v>
      </c>
      <c r="J2502">
        <v>0</v>
      </c>
      <c r="K2502">
        <v>0</v>
      </c>
      <c r="L2502">
        <v>0</v>
      </c>
      <c r="M2502">
        <v>0</v>
      </c>
      <c r="N2502">
        <v>32</v>
      </c>
      <c r="O2502">
        <v>25</v>
      </c>
      <c r="P2502">
        <v>5</v>
      </c>
      <c r="Q2502">
        <v>2</v>
      </c>
    </row>
    <row r="2503" spans="1:17" x14ac:dyDescent="0.2">
      <c r="A2503" t="s">
        <v>19526</v>
      </c>
      <c r="B2503" t="s">
        <v>87</v>
      </c>
      <c r="C2503" t="s">
        <v>111</v>
      </c>
      <c r="D2503" t="s">
        <v>17029</v>
      </c>
      <c r="E2503" t="s">
        <v>81</v>
      </c>
      <c r="F2503" t="s">
        <v>17019</v>
      </c>
      <c r="G2503">
        <v>60</v>
      </c>
      <c r="H2503">
        <v>0</v>
      </c>
      <c r="I2503">
        <v>0</v>
      </c>
      <c r="J2503">
        <v>0</v>
      </c>
      <c r="K2503">
        <v>0</v>
      </c>
      <c r="L2503">
        <v>0</v>
      </c>
      <c r="M2503">
        <v>0</v>
      </c>
      <c r="N2503">
        <v>0</v>
      </c>
      <c r="O2503">
        <v>0</v>
      </c>
      <c r="P2503">
        <v>0</v>
      </c>
      <c r="Q2503">
        <v>0</v>
      </c>
    </row>
    <row r="2504" spans="1:17" x14ac:dyDescent="0.2">
      <c r="A2504" t="s">
        <v>19527</v>
      </c>
      <c r="B2504" t="s">
        <v>87</v>
      </c>
      <c r="C2504" t="s">
        <v>111</v>
      </c>
      <c r="D2504" t="s">
        <v>17021</v>
      </c>
      <c r="E2504" t="s">
        <v>79</v>
      </c>
      <c r="F2504" t="s">
        <v>17022</v>
      </c>
      <c r="G2504">
        <v>0</v>
      </c>
      <c r="H2504">
        <v>0</v>
      </c>
      <c r="I2504">
        <v>0</v>
      </c>
      <c r="J2504">
        <v>0</v>
      </c>
      <c r="K2504">
        <v>0</v>
      </c>
      <c r="L2504">
        <v>0</v>
      </c>
      <c r="M2504">
        <v>0</v>
      </c>
      <c r="N2504">
        <v>1</v>
      </c>
      <c r="O2504">
        <v>1</v>
      </c>
      <c r="P2504">
        <v>0</v>
      </c>
      <c r="Q2504">
        <v>0</v>
      </c>
    </row>
    <row r="2505" spans="1:17" x14ac:dyDescent="0.2">
      <c r="A2505" t="s">
        <v>19528</v>
      </c>
      <c r="B2505" t="s">
        <v>87</v>
      </c>
      <c r="C2505" t="s">
        <v>111</v>
      </c>
      <c r="D2505" t="s">
        <v>17021</v>
      </c>
      <c r="E2505" t="s">
        <v>79</v>
      </c>
      <c r="F2505" t="s">
        <v>17019</v>
      </c>
      <c r="G2505">
        <v>1</v>
      </c>
      <c r="H2505">
        <v>0</v>
      </c>
      <c r="I2505">
        <v>0</v>
      </c>
      <c r="J2505">
        <v>0</v>
      </c>
      <c r="K2505">
        <v>0</v>
      </c>
      <c r="L2505">
        <v>0</v>
      </c>
      <c r="M2505">
        <v>0</v>
      </c>
      <c r="N2505">
        <v>0</v>
      </c>
      <c r="O2505">
        <v>0</v>
      </c>
      <c r="P2505">
        <v>0</v>
      </c>
      <c r="Q2505">
        <v>0</v>
      </c>
    </row>
    <row r="2506" spans="1:17" x14ac:dyDescent="0.2">
      <c r="A2506" t="s">
        <v>19529</v>
      </c>
      <c r="B2506" t="s">
        <v>87</v>
      </c>
      <c r="C2506" t="s">
        <v>111</v>
      </c>
      <c r="D2506" t="s">
        <v>17025</v>
      </c>
      <c r="E2506" t="s">
        <v>79</v>
      </c>
      <c r="F2506" t="s">
        <v>17019</v>
      </c>
      <c r="G2506">
        <v>17</v>
      </c>
      <c r="H2506">
        <v>0</v>
      </c>
      <c r="I2506">
        <v>0</v>
      </c>
      <c r="J2506">
        <v>0</v>
      </c>
      <c r="K2506">
        <v>0</v>
      </c>
      <c r="L2506">
        <v>0</v>
      </c>
      <c r="M2506">
        <v>0</v>
      </c>
      <c r="N2506">
        <v>0</v>
      </c>
      <c r="O2506">
        <v>0</v>
      </c>
      <c r="P2506">
        <v>0</v>
      </c>
      <c r="Q2506">
        <v>0</v>
      </c>
    </row>
    <row r="2507" spans="1:17" x14ac:dyDescent="0.2">
      <c r="A2507" t="s">
        <v>19530</v>
      </c>
      <c r="B2507" t="s">
        <v>87</v>
      </c>
      <c r="C2507" t="s">
        <v>111</v>
      </c>
      <c r="D2507" t="s">
        <v>17025</v>
      </c>
      <c r="E2507" t="s">
        <v>81</v>
      </c>
      <c r="F2507" t="s">
        <v>17019</v>
      </c>
      <c r="G2507">
        <v>6</v>
      </c>
      <c r="H2507">
        <v>0</v>
      </c>
      <c r="I2507">
        <v>0</v>
      </c>
      <c r="J2507">
        <v>0</v>
      </c>
      <c r="K2507">
        <v>0</v>
      </c>
      <c r="L2507">
        <v>0</v>
      </c>
      <c r="M2507">
        <v>0</v>
      </c>
      <c r="N2507">
        <v>0</v>
      </c>
      <c r="O2507">
        <v>0</v>
      </c>
      <c r="P2507">
        <v>0</v>
      </c>
      <c r="Q2507">
        <v>0</v>
      </c>
    </row>
    <row r="2508" spans="1:17" x14ac:dyDescent="0.2">
      <c r="A2508" t="s">
        <v>19531</v>
      </c>
      <c r="B2508" t="s">
        <v>87</v>
      </c>
      <c r="C2508" t="s">
        <v>112</v>
      </c>
      <c r="D2508" t="s">
        <v>17029</v>
      </c>
      <c r="E2508" t="s">
        <v>79</v>
      </c>
      <c r="F2508" t="s">
        <v>4875</v>
      </c>
      <c r="G2508">
        <v>0</v>
      </c>
      <c r="H2508">
        <v>5</v>
      </c>
      <c r="I2508">
        <v>0</v>
      </c>
      <c r="J2508">
        <v>5</v>
      </c>
      <c r="K2508">
        <v>0</v>
      </c>
      <c r="L2508">
        <v>0</v>
      </c>
      <c r="M2508">
        <v>0</v>
      </c>
      <c r="N2508">
        <v>0</v>
      </c>
      <c r="O2508">
        <v>0</v>
      </c>
      <c r="P2508">
        <v>0</v>
      </c>
      <c r="Q2508">
        <v>0</v>
      </c>
    </row>
    <row r="2509" spans="1:17" x14ac:dyDescent="0.2">
      <c r="A2509" t="s">
        <v>19532</v>
      </c>
      <c r="B2509" t="s">
        <v>87</v>
      </c>
      <c r="C2509" t="s">
        <v>112</v>
      </c>
      <c r="D2509" t="s">
        <v>17029</v>
      </c>
      <c r="E2509" t="s">
        <v>79</v>
      </c>
      <c r="F2509" t="s">
        <v>4877</v>
      </c>
      <c r="G2509">
        <v>0</v>
      </c>
      <c r="H2509">
        <v>5</v>
      </c>
      <c r="I2509">
        <v>0</v>
      </c>
      <c r="J2509">
        <v>5</v>
      </c>
      <c r="K2509">
        <v>0</v>
      </c>
      <c r="L2509">
        <v>0</v>
      </c>
      <c r="M2509">
        <v>0</v>
      </c>
      <c r="N2509">
        <v>0</v>
      </c>
      <c r="O2509">
        <v>0</v>
      </c>
      <c r="P2509">
        <v>0</v>
      </c>
      <c r="Q2509">
        <v>0</v>
      </c>
    </row>
    <row r="2510" spans="1:17" x14ac:dyDescent="0.2">
      <c r="A2510" t="s">
        <v>19533</v>
      </c>
      <c r="B2510" t="s">
        <v>87</v>
      </c>
      <c r="C2510" t="s">
        <v>112</v>
      </c>
      <c r="D2510" t="s">
        <v>17029</v>
      </c>
      <c r="E2510" t="s">
        <v>79</v>
      </c>
      <c r="F2510" t="s">
        <v>4879</v>
      </c>
      <c r="G2510">
        <v>0</v>
      </c>
      <c r="H2510">
        <v>0</v>
      </c>
      <c r="I2510">
        <v>0</v>
      </c>
      <c r="J2510">
        <v>0</v>
      </c>
      <c r="K2510">
        <v>0</v>
      </c>
      <c r="L2510">
        <v>0</v>
      </c>
      <c r="M2510">
        <v>5</v>
      </c>
      <c r="N2510">
        <v>0</v>
      </c>
      <c r="O2510">
        <v>0</v>
      </c>
      <c r="P2510">
        <v>0</v>
      </c>
      <c r="Q2510">
        <v>0</v>
      </c>
    </row>
    <row r="2511" spans="1:17" x14ac:dyDescent="0.2">
      <c r="A2511" t="s">
        <v>19534</v>
      </c>
      <c r="B2511" t="s">
        <v>87</v>
      </c>
      <c r="C2511" t="s">
        <v>112</v>
      </c>
      <c r="D2511" t="s">
        <v>17029</v>
      </c>
      <c r="E2511" t="s">
        <v>79</v>
      </c>
      <c r="F2511" t="s">
        <v>4881</v>
      </c>
      <c r="G2511">
        <v>0</v>
      </c>
      <c r="H2511">
        <v>5</v>
      </c>
      <c r="I2511">
        <v>0</v>
      </c>
      <c r="J2511">
        <v>5</v>
      </c>
      <c r="K2511">
        <v>0</v>
      </c>
      <c r="L2511">
        <v>0</v>
      </c>
      <c r="M2511">
        <v>0</v>
      </c>
      <c r="N2511">
        <v>0</v>
      </c>
      <c r="O2511">
        <v>0</v>
      </c>
      <c r="P2511">
        <v>0</v>
      </c>
      <c r="Q2511">
        <v>0</v>
      </c>
    </row>
    <row r="2512" spans="1:17" x14ac:dyDescent="0.2">
      <c r="A2512" t="s">
        <v>19535</v>
      </c>
      <c r="B2512" t="s">
        <v>87</v>
      </c>
      <c r="C2512" t="s">
        <v>112</v>
      </c>
      <c r="D2512" t="s">
        <v>17029</v>
      </c>
      <c r="E2512" t="s">
        <v>79</v>
      </c>
      <c r="F2512" t="s">
        <v>4883</v>
      </c>
      <c r="G2512">
        <v>0</v>
      </c>
      <c r="H2512">
        <v>5</v>
      </c>
      <c r="I2512">
        <v>0</v>
      </c>
      <c r="J2512">
        <v>5</v>
      </c>
      <c r="K2512">
        <v>0</v>
      </c>
      <c r="L2512">
        <v>0</v>
      </c>
      <c r="M2512">
        <v>0</v>
      </c>
      <c r="N2512">
        <v>0</v>
      </c>
      <c r="O2512">
        <v>0</v>
      </c>
      <c r="P2512">
        <v>0</v>
      </c>
      <c r="Q2512">
        <v>0</v>
      </c>
    </row>
    <row r="2513" spans="1:17" x14ac:dyDescent="0.2">
      <c r="A2513" t="s">
        <v>19536</v>
      </c>
      <c r="B2513" t="s">
        <v>87</v>
      </c>
      <c r="C2513" t="s">
        <v>112</v>
      </c>
      <c r="D2513" t="s">
        <v>17029</v>
      </c>
      <c r="E2513" t="s">
        <v>79</v>
      </c>
      <c r="F2513" t="s">
        <v>4885</v>
      </c>
      <c r="G2513">
        <v>0</v>
      </c>
      <c r="H2513">
        <v>0</v>
      </c>
      <c r="I2513">
        <v>0</v>
      </c>
      <c r="J2513">
        <v>0</v>
      </c>
      <c r="K2513">
        <v>0</v>
      </c>
      <c r="L2513">
        <v>0</v>
      </c>
      <c r="M2513">
        <v>5</v>
      </c>
      <c r="N2513">
        <v>0</v>
      </c>
      <c r="O2513">
        <v>0</v>
      </c>
      <c r="P2513">
        <v>0</v>
      </c>
      <c r="Q2513">
        <v>0</v>
      </c>
    </row>
    <row r="2514" spans="1:17" x14ac:dyDescent="0.2">
      <c r="A2514" t="s">
        <v>19537</v>
      </c>
      <c r="B2514" t="s">
        <v>87</v>
      </c>
      <c r="C2514" t="s">
        <v>112</v>
      </c>
      <c r="D2514" t="s">
        <v>17029</v>
      </c>
      <c r="E2514" t="s">
        <v>79</v>
      </c>
      <c r="F2514" t="s">
        <v>4887</v>
      </c>
      <c r="G2514">
        <v>0</v>
      </c>
      <c r="H2514">
        <v>5</v>
      </c>
      <c r="I2514">
        <v>0</v>
      </c>
      <c r="J2514">
        <v>5</v>
      </c>
      <c r="K2514">
        <v>0</v>
      </c>
      <c r="L2514">
        <v>0</v>
      </c>
      <c r="M2514">
        <v>0</v>
      </c>
      <c r="N2514">
        <v>0</v>
      </c>
      <c r="O2514">
        <v>0</v>
      </c>
      <c r="P2514">
        <v>0</v>
      </c>
      <c r="Q2514">
        <v>0</v>
      </c>
    </row>
    <row r="2515" spans="1:17" x14ac:dyDescent="0.2">
      <c r="A2515" t="s">
        <v>19538</v>
      </c>
      <c r="B2515" t="s">
        <v>87</v>
      </c>
      <c r="C2515" t="s">
        <v>112</v>
      </c>
      <c r="D2515" t="s">
        <v>17029</v>
      </c>
      <c r="E2515" t="s">
        <v>79</v>
      </c>
      <c r="F2515" t="s">
        <v>4889</v>
      </c>
      <c r="G2515">
        <v>0</v>
      </c>
      <c r="H2515">
        <v>0</v>
      </c>
      <c r="I2515">
        <v>0</v>
      </c>
      <c r="J2515">
        <v>0</v>
      </c>
      <c r="K2515">
        <v>0</v>
      </c>
      <c r="L2515">
        <v>0</v>
      </c>
      <c r="M2515">
        <v>5</v>
      </c>
      <c r="N2515">
        <v>0</v>
      </c>
      <c r="O2515">
        <v>0</v>
      </c>
      <c r="P2515">
        <v>0</v>
      </c>
      <c r="Q2515">
        <v>0</v>
      </c>
    </row>
    <row r="2516" spans="1:17" x14ac:dyDescent="0.2">
      <c r="A2516" t="s">
        <v>19539</v>
      </c>
      <c r="B2516" t="s">
        <v>87</v>
      </c>
      <c r="C2516" t="s">
        <v>112</v>
      </c>
      <c r="D2516" t="s">
        <v>17029</v>
      </c>
      <c r="E2516" t="s">
        <v>79</v>
      </c>
      <c r="F2516" t="s">
        <v>4871</v>
      </c>
      <c r="G2516">
        <v>0</v>
      </c>
      <c r="H2516">
        <v>0</v>
      </c>
      <c r="I2516">
        <v>0</v>
      </c>
      <c r="J2516">
        <v>0</v>
      </c>
      <c r="K2516">
        <v>0</v>
      </c>
      <c r="L2516">
        <v>0</v>
      </c>
      <c r="M2516">
        <v>0</v>
      </c>
      <c r="N2516">
        <v>4</v>
      </c>
      <c r="O2516">
        <v>4</v>
      </c>
      <c r="P2516">
        <v>0</v>
      </c>
      <c r="Q2516">
        <v>0</v>
      </c>
    </row>
    <row r="2517" spans="1:17" x14ac:dyDescent="0.2">
      <c r="A2517" t="s">
        <v>19540</v>
      </c>
      <c r="B2517" t="s">
        <v>87</v>
      </c>
      <c r="C2517" t="s">
        <v>112</v>
      </c>
      <c r="D2517" t="s">
        <v>17029</v>
      </c>
      <c r="E2517" t="s">
        <v>79</v>
      </c>
      <c r="F2517" t="s">
        <v>4873</v>
      </c>
      <c r="G2517">
        <v>0</v>
      </c>
      <c r="H2517">
        <v>0</v>
      </c>
      <c r="I2517">
        <v>0</v>
      </c>
      <c r="J2517">
        <v>0</v>
      </c>
      <c r="K2517">
        <v>0</v>
      </c>
      <c r="L2517">
        <v>0</v>
      </c>
      <c r="M2517">
        <v>0</v>
      </c>
      <c r="N2517">
        <v>3</v>
      </c>
      <c r="O2517">
        <v>3</v>
      </c>
      <c r="P2517">
        <v>0</v>
      </c>
      <c r="Q2517">
        <v>0</v>
      </c>
    </row>
    <row r="2518" spans="1:17" x14ac:dyDescent="0.2">
      <c r="A2518" t="s">
        <v>19541</v>
      </c>
      <c r="B2518" t="s">
        <v>87</v>
      </c>
      <c r="C2518" t="s">
        <v>112</v>
      </c>
      <c r="D2518" t="s">
        <v>17029</v>
      </c>
      <c r="E2518" t="s">
        <v>79</v>
      </c>
      <c r="F2518" t="s">
        <v>17019</v>
      </c>
      <c r="G2518">
        <v>5</v>
      </c>
      <c r="H2518">
        <v>0</v>
      </c>
      <c r="I2518">
        <v>0</v>
      </c>
      <c r="J2518">
        <v>0</v>
      </c>
      <c r="K2518">
        <v>0</v>
      </c>
      <c r="L2518">
        <v>0</v>
      </c>
      <c r="M2518">
        <v>0</v>
      </c>
      <c r="N2518">
        <v>0</v>
      </c>
      <c r="O2518">
        <v>0</v>
      </c>
      <c r="P2518">
        <v>0</v>
      </c>
      <c r="Q2518">
        <v>0</v>
      </c>
    </row>
    <row r="2519" spans="1:17" x14ac:dyDescent="0.2">
      <c r="A2519" t="s">
        <v>19542</v>
      </c>
      <c r="B2519" t="s">
        <v>87</v>
      </c>
      <c r="C2519" t="s">
        <v>112</v>
      </c>
      <c r="D2519" t="s">
        <v>17029</v>
      </c>
      <c r="E2519" t="s">
        <v>81</v>
      </c>
      <c r="F2519" t="s">
        <v>4875</v>
      </c>
      <c r="G2519">
        <v>0</v>
      </c>
      <c r="H2519">
        <v>15</v>
      </c>
      <c r="I2519">
        <v>1</v>
      </c>
      <c r="J2519">
        <v>10</v>
      </c>
      <c r="K2519">
        <v>1</v>
      </c>
      <c r="L2519">
        <v>3</v>
      </c>
      <c r="M2519">
        <v>0</v>
      </c>
      <c r="N2519">
        <v>0</v>
      </c>
      <c r="O2519">
        <v>0</v>
      </c>
      <c r="P2519">
        <v>0</v>
      </c>
      <c r="Q2519">
        <v>0</v>
      </c>
    </row>
    <row r="2520" spans="1:17" x14ac:dyDescent="0.2">
      <c r="A2520" t="s">
        <v>19543</v>
      </c>
      <c r="B2520" t="s">
        <v>87</v>
      </c>
      <c r="C2520" t="s">
        <v>112</v>
      </c>
      <c r="D2520" t="s">
        <v>17029</v>
      </c>
      <c r="E2520" t="s">
        <v>81</v>
      </c>
      <c r="F2520" t="s">
        <v>4877</v>
      </c>
      <c r="G2520">
        <v>0</v>
      </c>
      <c r="H2520">
        <v>15</v>
      </c>
      <c r="I2520">
        <v>1</v>
      </c>
      <c r="J2520">
        <v>8</v>
      </c>
      <c r="K2520">
        <v>2</v>
      </c>
      <c r="L2520">
        <v>4</v>
      </c>
      <c r="M2520">
        <v>0</v>
      </c>
      <c r="N2520">
        <v>0</v>
      </c>
      <c r="O2520">
        <v>0</v>
      </c>
      <c r="P2520">
        <v>0</v>
      </c>
      <c r="Q2520">
        <v>0</v>
      </c>
    </row>
    <row r="2521" spans="1:17" x14ac:dyDescent="0.2">
      <c r="A2521" t="s">
        <v>19544</v>
      </c>
      <c r="B2521" t="s">
        <v>87</v>
      </c>
      <c r="C2521" t="s">
        <v>112</v>
      </c>
      <c r="D2521" t="s">
        <v>17029</v>
      </c>
      <c r="E2521" t="s">
        <v>81</v>
      </c>
      <c r="F2521" t="s">
        <v>4879</v>
      </c>
      <c r="G2521">
        <v>0</v>
      </c>
      <c r="H2521">
        <v>0</v>
      </c>
      <c r="I2521">
        <v>0</v>
      </c>
      <c r="J2521">
        <v>0</v>
      </c>
      <c r="K2521">
        <v>0</v>
      </c>
      <c r="L2521">
        <v>0</v>
      </c>
      <c r="M2521">
        <v>15</v>
      </c>
      <c r="N2521">
        <v>0</v>
      </c>
      <c r="O2521">
        <v>0</v>
      </c>
      <c r="P2521">
        <v>0</v>
      </c>
      <c r="Q2521">
        <v>0</v>
      </c>
    </row>
    <row r="2522" spans="1:17" x14ac:dyDescent="0.2">
      <c r="A2522" t="s">
        <v>19545</v>
      </c>
      <c r="B2522" t="s">
        <v>87</v>
      </c>
      <c r="C2522" t="s">
        <v>112</v>
      </c>
      <c r="D2522" t="s">
        <v>17029</v>
      </c>
      <c r="E2522" t="s">
        <v>81</v>
      </c>
      <c r="F2522" t="s">
        <v>4881</v>
      </c>
      <c r="G2522">
        <v>0</v>
      </c>
      <c r="H2522">
        <v>15</v>
      </c>
      <c r="I2522">
        <v>1</v>
      </c>
      <c r="J2522">
        <v>8</v>
      </c>
      <c r="K2522">
        <v>2</v>
      </c>
      <c r="L2522">
        <v>4</v>
      </c>
      <c r="M2522">
        <v>0</v>
      </c>
      <c r="N2522">
        <v>0</v>
      </c>
      <c r="O2522">
        <v>0</v>
      </c>
      <c r="P2522">
        <v>0</v>
      </c>
      <c r="Q2522">
        <v>0</v>
      </c>
    </row>
    <row r="2523" spans="1:17" x14ac:dyDescent="0.2">
      <c r="A2523" t="s">
        <v>19546</v>
      </c>
      <c r="B2523" t="s">
        <v>87</v>
      </c>
      <c r="C2523" t="s">
        <v>112</v>
      </c>
      <c r="D2523" t="s">
        <v>17029</v>
      </c>
      <c r="E2523" t="s">
        <v>81</v>
      </c>
      <c r="F2523" t="s">
        <v>4883</v>
      </c>
      <c r="G2523">
        <v>0</v>
      </c>
      <c r="H2523">
        <v>15</v>
      </c>
      <c r="I2523">
        <v>1</v>
      </c>
      <c r="J2523">
        <v>9</v>
      </c>
      <c r="K2523">
        <v>1</v>
      </c>
      <c r="L2523">
        <v>4</v>
      </c>
      <c r="M2523">
        <v>0</v>
      </c>
      <c r="N2523">
        <v>0</v>
      </c>
      <c r="O2523">
        <v>0</v>
      </c>
      <c r="P2523">
        <v>0</v>
      </c>
      <c r="Q2523">
        <v>0</v>
      </c>
    </row>
    <row r="2524" spans="1:17" x14ac:dyDescent="0.2">
      <c r="A2524" t="s">
        <v>19547</v>
      </c>
      <c r="B2524" t="s">
        <v>87</v>
      </c>
      <c r="C2524" t="s">
        <v>112</v>
      </c>
      <c r="D2524" t="s">
        <v>17029</v>
      </c>
      <c r="E2524" t="s">
        <v>81</v>
      </c>
      <c r="F2524" t="s">
        <v>4885</v>
      </c>
      <c r="G2524">
        <v>0</v>
      </c>
      <c r="H2524">
        <v>0</v>
      </c>
      <c r="I2524">
        <v>0</v>
      </c>
      <c r="J2524">
        <v>0</v>
      </c>
      <c r="K2524">
        <v>0</v>
      </c>
      <c r="L2524">
        <v>0</v>
      </c>
      <c r="M2524">
        <v>15</v>
      </c>
      <c r="N2524">
        <v>0</v>
      </c>
      <c r="O2524">
        <v>0</v>
      </c>
      <c r="P2524">
        <v>0</v>
      </c>
      <c r="Q2524">
        <v>0</v>
      </c>
    </row>
    <row r="2525" spans="1:17" x14ac:dyDescent="0.2">
      <c r="A2525" t="s">
        <v>19548</v>
      </c>
      <c r="B2525" t="s">
        <v>87</v>
      </c>
      <c r="C2525" t="s">
        <v>112</v>
      </c>
      <c r="D2525" t="s">
        <v>17029</v>
      </c>
      <c r="E2525" t="s">
        <v>81</v>
      </c>
      <c r="F2525" t="s">
        <v>4887</v>
      </c>
      <c r="G2525">
        <v>0</v>
      </c>
      <c r="H2525">
        <v>15</v>
      </c>
      <c r="I2525">
        <v>1</v>
      </c>
      <c r="J2525">
        <v>9</v>
      </c>
      <c r="K2525">
        <v>2</v>
      </c>
      <c r="L2525">
        <v>3</v>
      </c>
      <c r="M2525">
        <v>0</v>
      </c>
      <c r="N2525">
        <v>0</v>
      </c>
      <c r="O2525">
        <v>0</v>
      </c>
      <c r="P2525">
        <v>0</v>
      </c>
      <c r="Q2525">
        <v>0</v>
      </c>
    </row>
    <row r="2526" spans="1:17" x14ac:dyDescent="0.2">
      <c r="A2526" t="s">
        <v>19549</v>
      </c>
      <c r="B2526" t="s">
        <v>87</v>
      </c>
      <c r="C2526" t="s">
        <v>112</v>
      </c>
      <c r="D2526" t="s">
        <v>17029</v>
      </c>
      <c r="E2526" t="s">
        <v>81</v>
      </c>
      <c r="F2526" t="s">
        <v>4889</v>
      </c>
      <c r="G2526">
        <v>0</v>
      </c>
      <c r="H2526">
        <v>0</v>
      </c>
      <c r="I2526">
        <v>0</v>
      </c>
      <c r="J2526">
        <v>0</v>
      </c>
      <c r="K2526">
        <v>0</v>
      </c>
      <c r="L2526">
        <v>0</v>
      </c>
      <c r="M2526">
        <v>15</v>
      </c>
      <c r="N2526">
        <v>0</v>
      </c>
      <c r="O2526">
        <v>0</v>
      </c>
      <c r="P2526">
        <v>0</v>
      </c>
      <c r="Q2526">
        <v>0</v>
      </c>
    </row>
    <row r="2527" spans="1:17" x14ac:dyDescent="0.2">
      <c r="A2527" t="s">
        <v>19550</v>
      </c>
      <c r="B2527" t="s">
        <v>87</v>
      </c>
      <c r="C2527" t="s">
        <v>112</v>
      </c>
      <c r="D2527" t="s">
        <v>17029</v>
      </c>
      <c r="E2527" t="s">
        <v>81</v>
      </c>
      <c r="F2527" t="s">
        <v>4871</v>
      </c>
      <c r="G2527">
        <v>0</v>
      </c>
      <c r="H2527">
        <v>0</v>
      </c>
      <c r="I2527">
        <v>0</v>
      </c>
      <c r="J2527">
        <v>0</v>
      </c>
      <c r="K2527">
        <v>0</v>
      </c>
      <c r="L2527">
        <v>0</v>
      </c>
      <c r="M2527">
        <v>0</v>
      </c>
      <c r="N2527">
        <v>10</v>
      </c>
      <c r="O2527">
        <v>8</v>
      </c>
      <c r="P2527">
        <v>2</v>
      </c>
      <c r="Q2527">
        <v>0</v>
      </c>
    </row>
    <row r="2528" spans="1:17" x14ac:dyDescent="0.2">
      <c r="A2528" t="s">
        <v>19551</v>
      </c>
      <c r="B2528" t="s">
        <v>87</v>
      </c>
      <c r="C2528" t="s">
        <v>112</v>
      </c>
      <c r="D2528" t="s">
        <v>17029</v>
      </c>
      <c r="E2528" t="s">
        <v>81</v>
      </c>
      <c r="F2528" t="s">
        <v>4873</v>
      </c>
      <c r="G2528">
        <v>0</v>
      </c>
      <c r="H2528">
        <v>0</v>
      </c>
      <c r="I2528">
        <v>0</v>
      </c>
      <c r="J2528">
        <v>0</v>
      </c>
      <c r="K2528">
        <v>0</v>
      </c>
      <c r="L2528">
        <v>0</v>
      </c>
      <c r="M2528">
        <v>0</v>
      </c>
      <c r="N2528">
        <v>6</v>
      </c>
      <c r="O2528">
        <v>5</v>
      </c>
      <c r="P2528">
        <v>1</v>
      </c>
      <c r="Q2528">
        <v>0</v>
      </c>
    </row>
    <row r="2529" spans="1:17" x14ac:dyDescent="0.2">
      <c r="A2529" t="s">
        <v>19552</v>
      </c>
      <c r="B2529" t="s">
        <v>87</v>
      </c>
      <c r="C2529" t="s">
        <v>112</v>
      </c>
      <c r="D2529" t="s">
        <v>17029</v>
      </c>
      <c r="E2529" t="s">
        <v>81</v>
      </c>
      <c r="F2529" t="s">
        <v>17019</v>
      </c>
      <c r="G2529">
        <v>15</v>
      </c>
      <c r="H2529">
        <v>0</v>
      </c>
      <c r="I2529">
        <v>0</v>
      </c>
      <c r="J2529">
        <v>0</v>
      </c>
      <c r="K2529">
        <v>0</v>
      </c>
      <c r="L2529">
        <v>0</v>
      </c>
      <c r="M2529">
        <v>0</v>
      </c>
      <c r="N2529">
        <v>0</v>
      </c>
      <c r="O2529">
        <v>0</v>
      </c>
      <c r="P2529">
        <v>0</v>
      </c>
      <c r="Q2529">
        <v>0</v>
      </c>
    </row>
    <row r="2530" spans="1:17" x14ac:dyDescent="0.2">
      <c r="A2530" t="s">
        <v>19553</v>
      </c>
      <c r="B2530" t="s">
        <v>87</v>
      </c>
      <c r="C2530" t="s">
        <v>112</v>
      </c>
      <c r="D2530" t="s">
        <v>17025</v>
      </c>
      <c r="E2530" t="s">
        <v>79</v>
      </c>
      <c r="F2530" t="s">
        <v>17019</v>
      </c>
      <c r="G2530">
        <v>6</v>
      </c>
      <c r="H2530">
        <v>0</v>
      </c>
      <c r="I2530">
        <v>0</v>
      </c>
      <c r="J2530">
        <v>0</v>
      </c>
      <c r="K2530">
        <v>0</v>
      </c>
      <c r="L2530">
        <v>0</v>
      </c>
      <c r="M2530">
        <v>0</v>
      </c>
      <c r="N2530">
        <v>0</v>
      </c>
      <c r="O2530">
        <v>0</v>
      </c>
      <c r="P2530">
        <v>0</v>
      </c>
      <c r="Q2530">
        <v>0</v>
      </c>
    </row>
    <row r="2531" spans="1:17" x14ac:dyDescent="0.2">
      <c r="A2531" t="s">
        <v>19554</v>
      </c>
      <c r="B2531" t="s">
        <v>87</v>
      </c>
      <c r="C2531" t="s">
        <v>112</v>
      </c>
      <c r="D2531" t="s">
        <v>17025</v>
      </c>
      <c r="E2531" t="s">
        <v>81</v>
      </c>
      <c r="F2531" t="s">
        <v>17019</v>
      </c>
      <c r="G2531">
        <v>1</v>
      </c>
      <c r="H2531">
        <v>0</v>
      </c>
      <c r="I2531">
        <v>0</v>
      </c>
      <c r="J2531">
        <v>0</v>
      </c>
      <c r="K2531">
        <v>0</v>
      </c>
      <c r="L2531">
        <v>0</v>
      </c>
      <c r="M2531">
        <v>0</v>
      </c>
      <c r="N2531">
        <v>0</v>
      </c>
      <c r="O2531">
        <v>0</v>
      </c>
      <c r="P2531">
        <v>0</v>
      </c>
      <c r="Q2531">
        <v>0</v>
      </c>
    </row>
    <row r="2532" spans="1:17" x14ac:dyDescent="0.2">
      <c r="A2532" t="s">
        <v>19555</v>
      </c>
      <c r="B2532" t="s">
        <v>87</v>
      </c>
      <c r="C2532" t="s">
        <v>113</v>
      </c>
      <c r="D2532" t="s">
        <v>17029</v>
      </c>
      <c r="E2532" t="s">
        <v>79</v>
      </c>
      <c r="F2532" t="s">
        <v>4875</v>
      </c>
      <c r="G2532">
        <v>0</v>
      </c>
      <c r="H2532">
        <v>3</v>
      </c>
      <c r="I2532">
        <v>0</v>
      </c>
      <c r="J2532">
        <v>3</v>
      </c>
      <c r="K2532">
        <v>0</v>
      </c>
      <c r="L2532">
        <v>0</v>
      </c>
      <c r="M2532">
        <v>0</v>
      </c>
      <c r="N2532">
        <v>0</v>
      </c>
      <c r="O2532">
        <v>0</v>
      </c>
      <c r="P2532">
        <v>0</v>
      </c>
      <c r="Q2532">
        <v>0</v>
      </c>
    </row>
    <row r="2533" spans="1:17" x14ac:dyDescent="0.2">
      <c r="A2533" t="s">
        <v>19556</v>
      </c>
      <c r="B2533" t="s">
        <v>87</v>
      </c>
      <c r="C2533" t="s">
        <v>113</v>
      </c>
      <c r="D2533" t="s">
        <v>17029</v>
      </c>
      <c r="E2533" t="s">
        <v>79</v>
      </c>
      <c r="F2533" t="s">
        <v>4877</v>
      </c>
      <c r="G2533">
        <v>0</v>
      </c>
      <c r="H2533">
        <v>3</v>
      </c>
      <c r="I2533">
        <v>0</v>
      </c>
      <c r="J2533">
        <v>2</v>
      </c>
      <c r="K2533">
        <v>0</v>
      </c>
      <c r="L2533">
        <v>1</v>
      </c>
      <c r="M2533">
        <v>0</v>
      </c>
      <c r="N2533">
        <v>0</v>
      </c>
      <c r="O2533">
        <v>0</v>
      </c>
      <c r="P2533">
        <v>0</v>
      </c>
      <c r="Q2533">
        <v>0</v>
      </c>
    </row>
    <row r="2534" spans="1:17" x14ac:dyDescent="0.2">
      <c r="A2534" t="s">
        <v>19557</v>
      </c>
      <c r="B2534" t="s">
        <v>87</v>
      </c>
      <c r="C2534" t="s">
        <v>113</v>
      </c>
      <c r="D2534" t="s">
        <v>17029</v>
      </c>
      <c r="E2534" t="s">
        <v>79</v>
      </c>
      <c r="F2534" t="s">
        <v>4879</v>
      </c>
      <c r="G2534">
        <v>0</v>
      </c>
      <c r="H2534">
        <v>0</v>
      </c>
      <c r="I2534">
        <v>0</v>
      </c>
      <c r="J2534">
        <v>0</v>
      </c>
      <c r="K2534">
        <v>0</v>
      </c>
      <c r="L2534">
        <v>0</v>
      </c>
      <c r="M2534">
        <v>3</v>
      </c>
      <c r="N2534">
        <v>0</v>
      </c>
      <c r="O2534">
        <v>0</v>
      </c>
      <c r="P2534">
        <v>0</v>
      </c>
      <c r="Q2534">
        <v>0</v>
      </c>
    </row>
    <row r="2535" spans="1:17" x14ac:dyDescent="0.2">
      <c r="A2535" t="s">
        <v>19558</v>
      </c>
      <c r="B2535" t="s">
        <v>87</v>
      </c>
      <c r="C2535" t="s">
        <v>113</v>
      </c>
      <c r="D2535" t="s">
        <v>17029</v>
      </c>
      <c r="E2535" t="s">
        <v>79</v>
      </c>
      <c r="F2535" t="s">
        <v>4881</v>
      </c>
      <c r="G2535">
        <v>0</v>
      </c>
      <c r="H2535">
        <v>3</v>
      </c>
      <c r="I2535">
        <v>0</v>
      </c>
      <c r="J2535">
        <v>2</v>
      </c>
      <c r="K2535">
        <v>0</v>
      </c>
      <c r="L2535">
        <v>1</v>
      </c>
      <c r="M2535">
        <v>0</v>
      </c>
      <c r="N2535">
        <v>0</v>
      </c>
      <c r="O2535">
        <v>0</v>
      </c>
      <c r="P2535">
        <v>0</v>
      </c>
      <c r="Q2535">
        <v>0</v>
      </c>
    </row>
    <row r="2536" spans="1:17" x14ac:dyDescent="0.2">
      <c r="A2536" t="s">
        <v>19559</v>
      </c>
      <c r="B2536" t="s">
        <v>87</v>
      </c>
      <c r="C2536" t="s">
        <v>113</v>
      </c>
      <c r="D2536" t="s">
        <v>17029</v>
      </c>
      <c r="E2536" t="s">
        <v>79</v>
      </c>
      <c r="F2536" t="s">
        <v>4883</v>
      </c>
      <c r="G2536">
        <v>0</v>
      </c>
      <c r="H2536">
        <v>3</v>
      </c>
      <c r="I2536">
        <v>0</v>
      </c>
      <c r="J2536">
        <v>2</v>
      </c>
      <c r="K2536">
        <v>0</v>
      </c>
      <c r="L2536">
        <v>1</v>
      </c>
      <c r="M2536">
        <v>0</v>
      </c>
      <c r="N2536">
        <v>0</v>
      </c>
      <c r="O2536">
        <v>0</v>
      </c>
      <c r="P2536">
        <v>0</v>
      </c>
      <c r="Q2536">
        <v>0</v>
      </c>
    </row>
    <row r="2537" spans="1:17" x14ac:dyDescent="0.2">
      <c r="A2537" t="s">
        <v>19560</v>
      </c>
      <c r="B2537" t="s">
        <v>87</v>
      </c>
      <c r="C2537" t="s">
        <v>113</v>
      </c>
      <c r="D2537" t="s">
        <v>17029</v>
      </c>
      <c r="E2537" t="s">
        <v>79</v>
      </c>
      <c r="F2537" t="s">
        <v>4885</v>
      </c>
      <c r="G2537">
        <v>0</v>
      </c>
      <c r="H2537">
        <v>0</v>
      </c>
      <c r="I2537">
        <v>0</v>
      </c>
      <c r="J2537">
        <v>0</v>
      </c>
      <c r="K2537">
        <v>0</v>
      </c>
      <c r="L2537">
        <v>0</v>
      </c>
      <c r="M2537">
        <v>3</v>
      </c>
      <c r="N2537">
        <v>0</v>
      </c>
      <c r="O2537">
        <v>0</v>
      </c>
      <c r="P2537">
        <v>0</v>
      </c>
      <c r="Q2537">
        <v>0</v>
      </c>
    </row>
    <row r="2538" spans="1:17" x14ac:dyDescent="0.2">
      <c r="A2538" t="s">
        <v>19561</v>
      </c>
      <c r="B2538" t="s">
        <v>87</v>
      </c>
      <c r="C2538" t="s">
        <v>113</v>
      </c>
      <c r="D2538" t="s">
        <v>17029</v>
      </c>
      <c r="E2538" t="s">
        <v>79</v>
      </c>
      <c r="F2538" t="s">
        <v>4887</v>
      </c>
      <c r="G2538">
        <v>0</v>
      </c>
      <c r="H2538">
        <v>3</v>
      </c>
      <c r="I2538">
        <v>0</v>
      </c>
      <c r="J2538">
        <v>2</v>
      </c>
      <c r="K2538">
        <v>1</v>
      </c>
      <c r="L2538">
        <v>0</v>
      </c>
      <c r="M2538">
        <v>0</v>
      </c>
      <c r="N2538">
        <v>0</v>
      </c>
      <c r="O2538">
        <v>0</v>
      </c>
      <c r="P2538">
        <v>0</v>
      </c>
      <c r="Q2538">
        <v>0</v>
      </c>
    </row>
    <row r="2539" spans="1:17" x14ac:dyDescent="0.2">
      <c r="A2539" t="s">
        <v>19562</v>
      </c>
      <c r="B2539" t="s">
        <v>87</v>
      </c>
      <c r="C2539" t="s">
        <v>113</v>
      </c>
      <c r="D2539" t="s">
        <v>17029</v>
      </c>
      <c r="E2539" t="s">
        <v>79</v>
      </c>
      <c r="F2539" t="s">
        <v>4889</v>
      </c>
      <c r="G2539">
        <v>0</v>
      </c>
      <c r="H2539">
        <v>0</v>
      </c>
      <c r="I2539">
        <v>0</v>
      </c>
      <c r="J2539">
        <v>0</v>
      </c>
      <c r="K2539">
        <v>0</v>
      </c>
      <c r="L2539">
        <v>0</v>
      </c>
      <c r="M2539">
        <v>3</v>
      </c>
      <c r="N2539">
        <v>0</v>
      </c>
      <c r="O2539">
        <v>0</v>
      </c>
      <c r="P2539">
        <v>0</v>
      </c>
      <c r="Q2539">
        <v>0</v>
      </c>
    </row>
    <row r="2540" spans="1:17" x14ac:dyDescent="0.2">
      <c r="A2540" t="s">
        <v>19563</v>
      </c>
      <c r="B2540" t="s">
        <v>87</v>
      </c>
      <c r="C2540" t="s">
        <v>113</v>
      </c>
      <c r="D2540" t="s">
        <v>17029</v>
      </c>
      <c r="E2540" t="s">
        <v>79</v>
      </c>
      <c r="F2540" t="s">
        <v>4871</v>
      </c>
      <c r="G2540">
        <v>0</v>
      </c>
      <c r="H2540">
        <v>0</v>
      </c>
      <c r="I2540">
        <v>0</v>
      </c>
      <c r="J2540">
        <v>0</v>
      </c>
      <c r="K2540">
        <v>0</v>
      </c>
      <c r="L2540">
        <v>0</v>
      </c>
      <c r="M2540">
        <v>0</v>
      </c>
      <c r="N2540">
        <v>3</v>
      </c>
      <c r="O2540">
        <v>2</v>
      </c>
      <c r="P2540">
        <v>1</v>
      </c>
      <c r="Q2540">
        <v>0</v>
      </c>
    </row>
    <row r="2541" spans="1:17" x14ac:dyDescent="0.2">
      <c r="A2541" t="s">
        <v>19564</v>
      </c>
      <c r="B2541" t="s">
        <v>87</v>
      </c>
      <c r="C2541" t="s">
        <v>113</v>
      </c>
      <c r="D2541" t="s">
        <v>17029</v>
      </c>
      <c r="E2541" t="s">
        <v>79</v>
      </c>
      <c r="F2541" t="s">
        <v>4873</v>
      </c>
      <c r="G2541">
        <v>0</v>
      </c>
      <c r="H2541">
        <v>0</v>
      </c>
      <c r="I2541">
        <v>0</v>
      </c>
      <c r="J2541">
        <v>0</v>
      </c>
      <c r="K2541">
        <v>0</v>
      </c>
      <c r="L2541">
        <v>0</v>
      </c>
      <c r="M2541">
        <v>0</v>
      </c>
      <c r="N2541">
        <v>1</v>
      </c>
      <c r="O2541">
        <v>0</v>
      </c>
      <c r="P2541">
        <v>1</v>
      </c>
      <c r="Q2541">
        <v>0</v>
      </c>
    </row>
    <row r="2542" spans="1:17" x14ac:dyDescent="0.2">
      <c r="A2542" t="s">
        <v>19565</v>
      </c>
      <c r="B2542" t="s">
        <v>87</v>
      </c>
      <c r="C2542" t="s">
        <v>113</v>
      </c>
      <c r="D2542" t="s">
        <v>17029</v>
      </c>
      <c r="E2542" t="s">
        <v>79</v>
      </c>
      <c r="F2542" t="s">
        <v>17019</v>
      </c>
      <c r="G2542">
        <v>3</v>
      </c>
      <c r="H2542">
        <v>0</v>
      </c>
      <c r="I2542">
        <v>0</v>
      </c>
      <c r="J2542">
        <v>0</v>
      </c>
      <c r="K2542">
        <v>0</v>
      </c>
      <c r="L2542">
        <v>0</v>
      </c>
      <c r="M2542">
        <v>0</v>
      </c>
      <c r="N2542">
        <v>0</v>
      </c>
      <c r="O2542">
        <v>0</v>
      </c>
      <c r="P2542">
        <v>0</v>
      </c>
      <c r="Q2542">
        <v>0</v>
      </c>
    </row>
    <row r="2543" spans="1:17" x14ac:dyDescent="0.2">
      <c r="A2543" t="s">
        <v>19566</v>
      </c>
      <c r="B2543" t="s">
        <v>87</v>
      </c>
      <c r="C2543" t="s">
        <v>113</v>
      </c>
      <c r="D2543" t="s">
        <v>17029</v>
      </c>
      <c r="E2543" t="s">
        <v>81</v>
      </c>
      <c r="F2543" t="s">
        <v>4875</v>
      </c>
      <c r="G2543">
        <v>0</v>
      </c>
      <c r="H2543">
        <v>7</v>
      </c>
      <c r="I2543">
        <v>0</v>
      </c>
      <c r="J2543">
        <v>5</v>
      </c>
      <c r="K2543">
        <v>0</v>
      </c>
      <c r="L2543">
        <v>2</v>
      </c>
      <c r="M2543">
        <v>0</v>
      </c>
      <c r="N2543">
        <v>0</v>
      </c>
      <c r="O2543">
        <v>0</v>
      </c>
      <c r="P2543">
        <v>0</v>
      </c>
      <c r="Q2543">
        <v>0</v>
      </c>
    </row>
    <row r="2544" spans="1:17" x14ac:dyDescent="0.2">
      <c r="A2544" t="s">
        <v>19567</v>
      </c>
      <c r="B2544" t="s">
        <v>87</v>
      </c>
      <c r="C2544" t="s">
        <v>113</v>
      </c>
      <c r="D2544" t="s">
        <v>17029</v>
      </c>
      <c r="E2544" t="s">
        <v>81</v>
      </c>
      <c r="F2544" t="s">
        <v>4877</v>
      </c>
      <c r="G2544">
        <v>0</v>
      </c>
      <c r="H2544">
        <v>7</v>
      </c>
      <c r="I2544">
        <v>0</v>
      </c>
      <c r="J2544">
        <v>5</v>
      </c>
      <c r="K2544">
        <v>0</v>
      </c>
      <c r="L2544">
        <v>2</v>
      </c>
      <c r="M2544">
        <v>0</v>
      </c>
      <c r="N2544">
        <v>0</v>
      </c>
      <c r="O2544">
        <v>0</v>
      </c>
      <c r="P2544">
        <v>0</v>
      </c>
      <c r="Q2544">
        <v>0</v>
      </c>
    </row>
    <row r="2545" spans="1:17" x14ac:dyDescent="0.2">
      <c r="A2545" t="s">
        <v>19568</v>
      </c>
      <c r="B2545" t="s">
        <v>87</v>
      </c>
      <c r="C2545" t="s">
        <v>113</v>
      </c>
      <c r="D2545" t="s">
        <v>17029</v>
      </c>
      <c r="E2545" t="s">
        <v>81</v>
      </c>
      <c r="F2545" t="s">
        <v>4879</v>
      </c>
      <c r="G2545">
        <v>0</v>
      </c>
      <c r="H2545">
        <v>0</v>
      </c>
      <c r="I2545">
        <v>0</v>
      </c>
      <c r="J2545">
        <v>0</v>
      </c>
      <c r="K2545">
        <v>0</v>
      </c>
      <c r="L2545">
        <v>0</v>
      </c>
      <c r="M2545">
        <v>7</v>
      </c>
      <c r="N2545">
        <v>0</v>
      </c>
      <c r="O2545">
        <v>0</v>
      </c>
      <c r="P2545">
        <v>0</v>
      </c>
      <c r="Q2545">
        <v>0</v>
      </c>
    </row>
    <row r="2546" spans="1:17" x14ac:dyDescent="0.2">
      <c r="A2546" t="s">
        <v>19569</v>
      </c>
      <c r="B2546" t="s">
        <v>87</v>
      </c>
      <c r="C2546" t="s">
        <v>113</v>
      </c>
      <c r="D2546" t="s">
        <v>17029</v>
      </c>
      <c r="E2546" t="s">
        <v>81</v>
      </c>
      <c r="F2546" t="s">
        <v>4881</v>
      </c>
      <c r="G2546">
        <v>0</v>
      </c>
      <c r="H2546">
        <v>7</v>
      </c>
      <c r="I2546">
        <v>0</v>
      </c>
      <c r="J2546">
        <v>5</v>
      </c>
      <c r="K2546">
        <v>0</v>
      </c>
      <c r="L2546">
        <v>2</v>
      </c>
      <c r="M2546">
        <v>0</v>
      </c>
      <c r="N2546">
        <v>0</v>
      </c>
      <c r="O2546">
        <v>0</v>
      </c>
      <c r="P2546">
        <v>0</v>
      </c>
      <c r="Q2546">
        <v>0</v>
      </c>
    </row>
    <row r="2547" spans="1:17" x14ac:dyDescent="0.2">
      <c r="A2547" t="s">
        <v>19570</v>
      </c>
      <c r="B2547" t="s">
        <v>87</v>
      </c>
      <c r="C2547" t="s">
        <v>113</v>
      </c>
      <c r="D2547" t="s">
        <v>17029</v>
      </c>
      <c r="E2547" t="s">
        <v>81</v>
      </c>
      <c r="F2547" t="s">
        <v>4883</v>
      </c>
      <c r="G2547">
        <v>0</v>
      </c>
      <c r="H2547">
        <v>7</v>
      </c>
      <c r="I2547">
        <v>0</v>
      </c>
      <c r="J2547">
        <v>5</v>
      </c>
      <c r="K2547">
        <v>0</v>
      </c>
      <c r="L2547">
        <v>2</v>
      </c>
      <c r="M2547">
        <v>0</v>
      </c>
      <c r="N2547">
        <v>0</v>
      </c>
      <c r="O2547">
        <v>0</v>
      </c>
      <c r="P2547">
        <v>0</v>
      </c>
      <c r="Q2547">
        <v>0</v>
      </c>
    </row>
    <row r="2548" spans="1:17" x14ac:dyDescent="0.2">
      <c r="A2548" t="s">
        <v>19571</v>
      </c>
      <c r="B2548" t="s">
        <v>87</v>
      </c>
      <c r="C2548" t="s">
        <v>113</v>
      </c>
      <c r="D2548" t="s">
        <v>17029</v>
      </c>
      <c r="E2548" t="s">
        <v>81</v>
      </c>
      <c r="F2548" t="s">
        <v>4885</v>
      </c>
      <c r="G2548">
        <v>0</v>
      </c>
      <c r="H2548">
        <v>0</v>
      </c>
      <c r="I2548">
        <v>0</v>
      </c>
      <c r="J2548">
        <v>0</v>
      </c>
      <c r="K2548">
        <v>0</v>
      </c>
      <c r="L2548">
        <v>0</v>
      </c>
      <c r="M2548">
        <v>7</v>
      </c>
      <c r="N2548">
        <v>0</v>
      </c>
      <c r="O2548">
        <v>0</v>
      </c>
      <c r="P2548">
        <v>0</v>
      </c>
      <c r="Q2548">
        <v>0</v>
      </c>
    </row>
    <row r="2549" spans="1:17" x14ac:dyDescent="0.2">
      <c r="A2549" t="s">
        <v>19572</v>
      </c>
      <c r="B2549" t="s">
        <v>87</v>
      </c>
      <c r="C2549" t="s">
        <v>113</v>
      </c>
      <c r="D2549" t="s">
        <v>17029</v>
      </c>
      <c r="E2549" t="s">
        <v>81</v>
      </c>
      <c r="F2549" t="s">
        <v>4887</v>
      </c>
      <c r="G2549">
        <v>0</v>
      </c>
      <c r="H2549">
        <v>7</v>
      </c>
      <c r="I2549">
        <v>0</v>
      </c>
      <c r="J2549">
        <v>5</v>
      </c>
      <c r="K2549">
        <v>0</v>
      </c>
      <c r="L2549">
        <v>2</v>
      </c>
      <c r="M2549">
        <v>0</v>
      </c>
      <c r="N2549">
        <v>0</v>
      </c>
      <c r="O2549">
        <v>0</v>
      </c>
      <c r="P2549">
        <v>0</v>
      </c>
      <c r="Q2549">
        <v>0</v>
      </c>
    </row>
    <row r="2550" spans="1:17" x14ac:dyDescent="0.2">
      <c r="A2550" t="s">
        <v>19573</v>
      </c>
      <c r="B2550" t="s">
        <v>87</v>
      </c>
      <c r="C2550" t="s">
        <v>113</v>
      </c>
      <c r="D2550" t="s">
        <v>17029</v>
      </c>
      <c r="E2550" t="s">
        <v>81</v>
      </c>
      <c r="F2550" t="s">
        <v>4889</v>
      </c>
      <c r="G2550">
        <v>0</v>
      </c>
      <c r="H2550">
        <v>0</v>
      </c>
      <c r="I2550">
        <v>0</v>
      </c>
      <c r="J2550">
        <v>0</v>
      </c>
      <c r="K2550">
        <v>0</v>
      </c>
      <c r="L2550">
        <v>0</v>
      </c>
      <c r="M2550">
        <v>7</v>
      </c>
      <c r="N2550">
        <v>0</v>
      </c>
      <c r="O2550">
        <v>0</v>
      </c>
      <c r="P2550">
        <v>0</v>
      </c>
      <c r="Q2550">
        <v>0</v>
      </c>
    </row>
    <row r="2551" spans="1:17" x14ac:dyDescent="0.2">
      <c r="A2551" t="s">
        <v>19574</v>
      </c>
      <c r="B2551" t="s">
        <v>87</v>
      </c>
      <c r="C2551" t="s">
        <v>113</v>
      </c>
      <c r="D2551" t="s">
        <v>17029</v>
      </c>
      <c r="E2551" t="s">
        <v>81</v>
      </c>
      <c r="F2551" t="s">
        <v>4871</v>
      </c>
      <c r="G2551">
        <v>0</v>
      </c>
      <c r="H2551">
        <v>0</v>
      </c>
      <c r="I2551">
        <v>0</v>
      </c>
      <c r="J2551">
        <v>0</v>
      </c>
      <c r="K2551">
        <v>0</v>
      </c>
      <c r="L2551">
        <v>0</v>
      </c>
      <c r="M2551">
        <v>0</v>
      </c>
      <c r="N2551">
        <v>5</v>
      </c>
      <c r="O2551">
        <v>3</v>
      </c>
      <c r="P2551">
        <v>1</v>
      </c>
      <c r="Q2551">
        <v>1</v>
      </c>
    </row>
    <row r="2552" spans="1:17" x14ac:dyDescent="0.2">
      <c r="A2552" t="s">
        <v>19575</v>
      </c>
      <c r="B2552" t="s">
        <v>87</v>
      </c>
      <c r="C2552" t="s">
        <v>113</v>
      </c>
      <c r="D2552" t="s">
        <v>17029</v>
      </c>
      <c r="E2552" t="s">
        <v>81</v>
      </c>
      <c r="F2552" t="s">
        <v>4873</v>
      </c>
      <c r="G2552">
        <v>0</v>
      </c>
      <c r="H2552">
        <v>0</v>
      </c>
      <c r="I2552">
        <v>0</v>
      </c>
      <c r="J2552">
        <v>0</v>
      </c>
      <c r="K2552">
        <v>0</v>
      </c>
      <c r="L2552">
        <v>0</v>
      </c>
      <c r="M2552">
        <v>0</v>
      </c>
      <c r="N2552">
        <v>4</v>
      </c>
      <c r="O2552">
        <v>3</v>
      </c>
      <c r="P2552">
        <v>0</v>
      </c>
      <c r="Q2552">
        <v>1</v>
      </c>
    </row>
    <row r="2553" spans="1:17" x14ac:dyDescent="0.2">
      <c r="A2553" t="s">
        <v>19576</v>
      </c>
      <c r="B2553" t="s">
        <v>87</v>
      </c>
      <c r="C2553" t="s">
        <v>113</v>
      </c>
      <c r="D2553" t="s">
        <v>17029</v>
      </c>
      <c r="E2553" t="s">
        <v>81</v>
      </c>
      <c r="F2553" t="s">
        <v>17019</v>
      </c>
      <c r="G2553">
        <v>7</v>
      </c>
      <c r="H2553">
        <v>0</v>
      </c>
      <c r="I2553">
        <v>0</v>
      </c>
      <c r="J2553">
        <v>0</v>
      </c>
      <c r="K2553">
        <v>0</v>
      </c>
      <c r="L2553">
        <v>0</v>
      </c>
      <c r="M2553">
        <v>0</v>
      </c>
      <c r="N2553">
        <v>0</v>
      </c>
      <c r="O2553">
        <v>0</v>
      </c>
      <c r="P2553">
        <v>0</v>
      </c>
      <c r="Q2553">
        <v>0</v>
      </c>
    </row>
    <row r="2554" spans="1:17" x14ac:dyDescent="0.2">
      <c r="A2554" t="s">
        <v>19577</v>
      </c>
      <c r="B2554" t="s">
        <v>87</v>
      </c>
      <c r="C2554" t="s">
        <v>114</v>
      </c>
      <c r="D2554" t="s">
        <v>17027</v>
      </c>
      <c r="E2554" t="s">
        <v>81</v>
      </c>
      <c r="F2554" t="s">
        <v>17019</v>
      </c>
      <c r="G2554">
        <v>1</v>
      </c>
      <c r="H2554">
        <v>0</v>
      </c>
      <c r="I2554">
        <v>0</v>
      </c>
      <c r="J2554">
        <v>0</v>
      </c>
      <c r="K2554">
        <v>0</v>
      </c>
      <c r="L2554">
        <v>0</v>
      </c>
      <c r="M2554">
        <v>0</v>
      </c>
      <c r="N2554">
        <v>0</v>
      </c>
      <c r="O2554">
        <v>0</v>
      </c>
      <c r="P2554">
        <v>0</v>
      </c>
      <c r="Q2554">
        <v>0</v>
      </c>
    </row>
    <row r="2555" spans="1:17" x14ac:dyDescent="0.2">
      <c r="A2555" t="s">
        <v>19578</v>
      </c>
      <c r="B2555" t="s">
        <v>87</v>
      </c>
      <c r="C2555" t="s">
        <v>114</v>
      </c>
      <c r="D2555" t="s">
        <v>17029</v>
      </c>
      <c r="E2555" t="s">
        <v>79</v>
      </c>
      <c r="F2555" t="s">
        <v>4875</v>
      </c>
      <c r="G2555">
        <v>0</v>
      </c>
      <c r="H2555">
        <v>10</v>
      </c>
      <c r="I2555">
        <v>4</v>
      </c>
      <c r="J2555">
        <v>6</v>
      </c>
      <c r="K2555">
        <v>0</v>
      </c>
      <c r="L2555">
        <v>0</v>
      </c>
      <c r="M2555">
        <v>0</v>
      </c>
      <c r="N2555">
        <v>0</v>
      </c>
      <c r="O2555">
        <v>0</v>
      </c>
      <c r="P2555">
        <v>0</v>
      </c>
      <c r="Q2555">
        <v>0</v>
      </c>
    </row>
    <row r="2556" spans="1:17" x14ac:dyDescent="0.2">
      <c r="A2556" t="s">
        <v>19579</v>
      </c>
      <c r="B2556" t="s">
        <v>87</v>
      </c>
      <c r="C2556" t="s">
        <v>114</v>
      </c>
      <c r="D2556" t="s">
        <v>17029</v>
      </c>
      <c r="E2556" t="s">
        <v>79</v>
      </c>
      <c r="F2556" t="s">
        <v>4877</v>
      </c>
      <c r="G2556">
        <v>0</v>
      </c>
      <c r="H2556">
        <v>10</v>
      </c>
      <c r="I2556">
        <v>4</v>
      </c>
      <c r="J2556">
        <v>6</v>
      </c>
      <c r="K2556">
        <v>0</v>
      </c>
      <c r="L2556">
        <v>0</v>
      </c>
      <c r="M2556">
        <v>0</v>
      </c>
      <c r="N2556">
        <v>0</v>
      </c>
      <c r="O2556">
        <v>0</v>
      </c>
      <c r="P2556">
        <v>0</v>
      </c>
      <c r="Q2556">
        <v>0</v>
      </c>
    </row>
    <row r="2557" spans="1:17" x14ac:dyDescent="0.2">
      <c r="A2557" t="s">
        <v>19580</v>
      </c>
      <c r="B2557" t="s">
        <v>87</v>
      </c>
      <c r="C2557" t="s">
        <v>114</v>
      </c>
      <c r="D2557" t="s">
        <v>17029</v>
      </c>
      <c r="E2557" t="s">
        <v>79</v>
      </c>
      <c r="F2557" t="s">
        <v>4879</v>
      </c>
      <c r="G2557">
        <v>0</v>
      </c>
      <c r="H2557">
        <v>0</v>
      </c>
      <c r="I2557">
        <v>0</v>
      </c>
      <c r="J2557">
        <v>0</v>
      </c>
      <c r="K2557">
        <v>0</v>
      </c>
      <c r="L2557">
        <v>0</v>
      </c>
      <c r="M2557">
        <v>10</v>
      </c>
      <c r="N2557">
        <v>0</v>
      </c>
      <c r="O2557">
        <v>0</v>
      </c>
      <c r="P2557">
        <v>0</v>
      </c>
      <c r="Q2557">
        <v>0</v>
      </c>
    </row>
    <row r="2558" spans="1:17" x14ac:dyDescent="0.2">
      <c r="A2558" t="s">
        <v>19581</v>
      </c>
      <c r="B2558" t="s">
        <v>87</v>
      </c>
      <c r="C2558" t="s">
        <v>114</v>
      </c>
      <c r="D2558" t="s">
        <v>17029</v>
      </c>
      <c r="E2558" t="s">
        <v>79</v>
      </c>
      <c r="F2558" t="s">
        <v>4881</v>
      </c>
      <c r="G2558">
        <v>0</v>
      </c>
      <c r="H2558">
        <v>10</v>
      </c>
      <c r="I2558">
        <v>4</v>
      </c>
      <c r="J2558">
        <v>6</v>
      </c>
      <c r="K2558">
        <v>0</v>
      </c>
      <c r="L2558">
        <v>0</v>
      </c>
      <c r="M2558">
        <v>0</v>
      </c>
      <c r="N2558">
        <v>0</v>
      </c>
      <c r="O2558">
        <v>0</v>
      </c>
      <c r="P2558">
        <v>0</v>
      </c>
      <c r="Q2558">
        <v>0</v>
      </c>
    </row>
    <row r="2559" spans="1:17" x14ac:dyDescent="0.2">
      <c r="A2559" t="s">
        <v>19582</v>
      </c>
      <c r="B2559" t="s">
        <v>87</v>
      </c>
      <c r="C2559" t="s">
        <v>114</v>
      </c>
      <c r="D2559" t="s">
        <v>17029</v>
      </c>
      <c r="E2559" t="s">
        <v>79</v>
      </c>
      <c r="F2559" t="s">
        <v>4883</v>
      </c>
      <c r="G2559">
        <v>0</v>
      </c>
      <c r="H2559">
        <v>10</v>
      </c>
      <c r="I2559">
        <v>4</v>
      </c>
      <c r="J2559">
        <v>6</v>
      </c>
      <c r="K2559">
        <v>0</v>
      </c>
      <c r="L2559">
        <v>0</v>
      </c>
      <c r="M2559">
        <v>0</v>
      </c>
      <c r="N2559">
        <v>0</v>
      </c>
      <c r="O2559">
        <v>0</v>
      </c>
      <c r="P2559">
        <v>0</v>
      </c>
      <c r="Q2559">
        <v>0</v>
      </c>
    </row>
    <row r="2560" spans="1:17" x14ac:dyDescent="0.2">
      <c r="A2560" t="s">
        <v>19583</v>
      </c>
      <c r="B2560" t="s">
        <v>87</v>
      </c>
      <c r="C2560" t="s">
        <v>114</v>
      </c>
      <c r="D2560" t="s">
        <v>17029</v>
      </c>
      <c r="E2560" t="s">
        <v>79</v>
      </c>
      <c r="F2560" t="s">
        <v>4885</v>
      </c>
      <c r="G2560">
        <v>0</v>
      </c>
      <c r="H2560">
        <v>0</v>
      </c>
      <c r="I2560">
        <v>0</v>
      </c>
      <c r="J2560">
        <v>0</v>
      </c>
      <c r="K2560">
        <v>0</v>
      </c>
      <c r="L2560">
        <v>0</v>
      </c>
      <c r="M2560">
        <v>10</v>
      </c>
      <c r="N2560">
        <v>0</v>
      </c>
      <c r="O2560">
        <v>0</v>
      </c>
      <c r="P2560">
        <v>0</v>
      </c>
      <c r="Q2560">
        <v>0</v>
      </c>
    </row>
    <row r="2561" spans="1:17" x14ac:dyDescent="0.2">
      <c r="A2561" t="s">
        <v>19584</v>
      </c>
      <c r="B2561" t="s">
        <v>87</v>
      </c>
      <c r="C2561" t="s">
        <v>114</v>
      </c>
      <c r="D2561" t="s">
        <v>17029</v>
      </c>
      <c r="E2561" t="s">
        <v>79</v>
      </c>
      <c r="F2561" t="s">
        <v>4887</v>
      </c>
      <c r="G2561">
        <v>0</v>
      </c>
      <c r="H2561">
        <v>10</v>
      </c>
      <c r="I2561">
        <v>4</v>
      </c>
      <c r="J2561">
        <v>6</v>
      </c>
      <c r="K2561">
        <v>0</v>
      </c>
      <c r="L2561">
        <v>0</v>
      </c>
      <c r="M2561">
        <v>0</v>
      </c>
      <c r="N2561">
        <v>0</v>
      </c>
      <c r="O2561">
        <v>0</v>
      </c>
      <c r="P2561">
        <v>0</v>
      </c>
      <c r="Q2561">
        <v>0</v>
      </c>
    </row>
    <row r="2562" spans="1:17" x14ac:dyDescent="0.2">
      <c r="A2562" t="s">
        <v>19585</v>
      </c>
      <c r="B2562" t="s">
        <v>87</v>
      </c>
      <c r="C2562" t="s">
        <v>114</v>
      </c>
      <c r="D2562" t="s">
        <v>17029</v>
      </c>
      <c r="E2562" t="s">
        <v>79</v>
      </c>
      <c r="F2562" t="s">
        <v>4889</v>
      </c>
      <c r="G2562">
        <v>0</v>
      </c>
      <c r="H2562">
        <v>0</v>
      </c>
      <c r="I2562">
        <v>0</v>
      </c>
      <c r="J2562">
        <v>0</v>
      </c>
      <c r="K2562">
        <v>0</v>
      </c>
      <c r="L2562">
        <v>0</v>
      </c>
      <c r="M2562">
        <v>10</v>
      </c>
      <c r="N2562">
        <v>0</v>
      </c>
      <c r="O2562">
        <v>0</v>
      </c>
      <c r="P2562">
        <v>0</v>
      </c>
      <c r="Q2562">
        <v>0</v>
      </c>
    </row>
    <row r="2563" spans="1:17" x14ac:dyDescent="0.2">
      <c r="A2563" t="s">
        <v>19586</v>
      </c>
      <c r="B2563" t="s">
        <v>87</v>
      </c>
      <c r="C2563" t="s">
        <v>114</v>
      </c>
      <c r="D2563" t="s">
        <v>17029</v>
      </c>
      <c r="E2563" t="s">
        <v>79</v>
      </c>
      <c r="F2563" t="s">
        <v>4871</v>
      </c>
      <c r="G2563">
        <v>0</v>
      </c>
      <c r="H2563">
        <v>0</v>
      </c>
      <c r="I2563">
        <v>0</v>
      </c>
      <c r="J2563">
        <v>0</v>
      </c>
      <c r="K2563">
        <v>0</v>
      </c>
      <c r="L2563">
        <v>0</v>
      </c>
      <c r="M2563">
        <v>0</v>
      </c>
      <c r="N2563">
        <v>9</v>
      </c>
      <c r="O2563">
        <v>9</v>
      </c>
      <c r="P2563">
        <v>0</v>
      </c>
      <c r="Q2563">
        <v>0</v>
      </c>
    </row>
    <row r="2564" spans="1:17" x14ac:dyDescent="0.2">
      <c r="A2564" t="s">
        <v>19587</v>
      </c>
      <c r="B2564" t="s">
        <v>87</v>
      </c>
      <c r="C2564" t="s">
        <v>114</v>
      </c>
      <c r="D2564" t="s">
        <v>17029</v>
      </c>
      <c r="E2564" t="s">
        <v>79</v>
      </c>
      <c r="F2564" t="s">
        <v>4873</v>
      </c>
      <c r="G2564">
        <v>0</v>
      </c>
      <c r="H2564">
        <v>0</v>
      </c>
      <c r="I2564">
        <v>0</v>
      </c>
      <c r="J2564">
        <v>0</v>
      </c>
      <c r="K2564">
        <v>0</v>
      </c>
      <c r="L2564">
        <v>0</v>
      </c>
      <c r="M2564">
        <v>0</v>
      </c>
      <c r="N2564">
        <v>6</v>
      </c>
      <c r="O2564">
        <v>6</v>
      </c>
      <c r="P2564">
        <v>0</v>
      </c>
      <c r="Q2564">
        <v>0</v>
      </c>
    </row>
    <row r="2565" spans="1:17" x14ac:dyDescent="0.2">
      <c r="A2565" t="s">
        <v>19588</v>
      </c>
      <c r="B2565" t="s">
        <v>87</v>
      </c>
      <c r="C2565" t="s">
        <v>114</v>
      </c>
      <c r="D2565" t="s">
        <v>17029</v>
      </c>
      <c r="E2565" t="s">
        <v>79</v>
      </c>
      <c r="F2565" t="s">
        <v>17019</v>
      </c>
      <c r="G2565">
        <v>10</v>
      </c>
      <c r="H2565">
        <v>0</v>
      </c>
      <c r="I2565">
        <v>0</v>
      </c>
      <c r="J2565">
        <v>0</v>
      </c>
      <c r="K2565">
        <v>0</v>
      </c>
      <c r="L2565">
        <v>0</v>
      </c>
      <c r="M2565">
        <v>0</v>
      </c>
      <c r="N2565">
        <v>0</v>
      </c>
      <c r="O2565">
        <v>0</v>
      </c>
      <c r="P2565">
        <v>0</v>
      </c>
      <c r="Q2565">
        <v>0</v>
      </c>
    </row>
    <row r="2566" spans="1:17" x14ac:dyDescent="0.2">
      <c r="A2566" t="s">
        <v>19589</v>
      </c>
      <c r="B2566" t="s">
        <v>87</v>
      </c>
      <c r="C2566" t="s">
        <v>114</v>
      </c>
      <c r="D2566" t="s">
        <v>17029</v>
      </c>
      <c r="E2566" t="s">
        <v>81</v>
      </c>
      <c r="F2566" t="s">
        <v>4875</v>
      </c>
      <c r="G2566">
        <v>0</v>
      </c>
      <c r="H2566">
        <v>9</v>
      </c>
      <c r="I2566">
        <v>0</v>
      </c>
      <c r="J2566">
        <v>7</v>
      </c>
      <c r="K2566">
        <v>1</v>
      </c>
      <c r="L2566">
        <v>1</v>
      </c>
      <c r="M2566">
        <v>0</v>
      </c>
      <c r="N2566">
        <v>0</v>
      </c>
      <c r="O2566">
        <v>0</v>
      </c>
      <c r="P2566">
        <v>0</v>
      </c>
      <c r="Q2566">
        <v>0</v>
      </c>
    </row>
    <row r="2567" spans="1:17" x14ac:dyDescent="0.2">
      <c r="A2567" t="s">
        <v>19590</v>
      </c>
      <c r="B2567" t="s">
        <v>87</v>
      </c>
      <c r="C2567" t="s">
        <v>114</v>
      </c>
      <c r="D2567" t="s">
        <v>17029</v>
      </c>
      <c r="E2567" t="s">
        <v>81</v>
      </c>
      <c r="F2567" t="s">
        <v>4877</v>
      </c>
      <c r="G2567">
        <v>0</v>
      </c>
      <c r="H2567">
        <v>9</v>
      </c>
      <c r="I2567">
        <v>0</v>
      </c>
      <c r="J2567">
        <v>6</v>
      </c>
      <c r="K2567">
        <v>1</v>
      </c>
      <c r="L2567">
        <v>2</v>
      </c>
      <c r="M2567">
        <v>0</v>
      </c>
      <c r="N2567">
        <v>0</v>
      </c>
      <c r="O2567">
        <v>0</v>
      </c>
      <c r="P2567">
        <v>0</v>
      </c>
      <c r="Q2567">
        <v>0</v>
      </c>
    </row>
    <row r="2568" spans="1:17" x14ac:dyDescent="0.2">
      <c r="A2568" t="s">
        <v>19591</v>
      </c>
      <c r="B2568" t="s">
        <v>87</v>
      </c>
      <c r="C2568" t="s">
        <v>114</v>
      </c>
      <c r="D2568" t="s">
        <v>17029</v>
      </c>
      <c r="E2568" t="s">
        <v>81</v>
      </c>
      <c r="F2568" t="s">
        <v>4879</v>
      </c>
      <c r="G2568">
        <v>0</v>
      </c>
      <c r="H2568">
        <v>0</v>
      </c>
      <c r="I2568">
        <v>0</v>
      </c>
      <c r="J2568">
        <v>0</v>
      </c>
      <c r="K2568">
        <v>0</v>
      </c>
      <c r="L2568">
        <v>0</v>
      </c>
      <c r="M2568">
        <v>9</v>
      </c>
      <c r="N2568">
        <v>0</v>
      </c>
      <c r="O2568">
        <v>0</v>
      </c>
      <c r="P2568">
        <v>0</v>
      </c>
      <c r="Q2568">
        <v>0</v>
      </c>
    </row>
    <row r="2569" spans="1:17" x14ac:dyDescent="0.2">
      <c r="A2569" t="s">
        <v>19592</v>
      </c>
      <c r="B2569" t="s">
        <v>87</v>
      </c>
      <c r="C2569" t="s">
        <v>114</v>
      </c>
      <c r="D2569" t="s">
        <v>17029</v>
      </c>
      <c r="E2569" t="s">
        <v>81</v>
      </c>
      <c r="F2569" t="s">
        <v>4881</v>
      </c>
      <c r="G2569">
        <v>0</v>
      </c>
      <c r="H2569">
        <v>9</v>
      </c>
      <c r="I2569">
        <v>0</v>
      </c>
      <c r="J2569">
        <v>6</v>
      </c>
      <c r="K2569">
        <v>1</v>
      </c>
      <c r="L2569">
        <v>2</v>
      </c>
      <c r="M2569">
        <v>0</v>
      </c>
      <c r="N2569">
        <v>0</v>
      </c>
      <c r="O2569">
        <v>0</v>
      </c>
      <c r="P2569">
        <v>0</v>
      </c>
      <c r="Q2569">
        <v>0</v>
      </c>
    </row>
    <row r="2570" spans="1:17" x14ac:dyDescent="0.2">
      <c r="A2570" t="s">
        <v>19593</v>
      </c>
      <c r="B2570" t="s">
        <v>87</v>
      </c>
      <c r="C2570" t="s">
        <v>114</v>
      </c>
      <c r="D2570" t="s">
        <v>17029</v>
      </c>
      <c r="E2570" t="s">
        <v>81</v>
      </c>
      <c r="F2570" t="s">
        <v>4883</v>
      </c>
      <c r="G2570">
        <v>0</v>
      </c>
      <c r="H2570">
        <v>9</v>
      </c>
      <c r="I2570">
        <v>0</v>
      </c>
      <c r="J2570">
        <v>6</v>
      </c>
      <c r="K2570">
        <v>1</v>
      </c>
      <c r="L2570">
        <v>2</v>
      </c>
      <c r="M2570">
        <v>0</v>
      </c>
      <c r="N2570">
        <v>0</v>
      </c>
      <c r="O2570">
        <v>0</v>
      </c>
      <c r="P2570">
        <v>0</v>
      </c>
      <c r="Q2570">
        <v>0</v>
      </c>
    </row>
    <row r="2571" spans="1:17" x14ac:dyDescent="0.2">
      <c r="A2571" t="s">
        <v>19594</v>
      </c>
      <c r="B2571" t="s">
        <v>87</v>
      </c>
      <c r="C2571" t="s">
        <v>114</v>
      </c>
      <c r="D2571" t="s">
        <v>17029</v>
      </c>
      <c r="E2571" t="s">
        <v>81</v>
      </c>
      <c r="F2571" t="s">
        <v>4885</v>
      </c>
      <c r="G2571">
        <v>0</v>
      </c>
      <c r="H2571">
        <v>0</v>
      </c>
      <c r="I2571">
        <v>0</v>
      </c>
      <c r="J2571">
        <v>0</v>
      </c>
      <c r="K2571">
        <v>0</v>
      </c>
      <c r="L2571">
        <v>0</v>
      </c>
      <c r="M2571">
        <v>9</v>
      </c>
      <c r="N2571">
        <v>0</v>
      </c>
      <c r="O2571">
        <v>0</v>
      </c>
      <c r="P2571">
        <v>0</v>
      </c>
      <c r="Q2571">
        <v>0</v>
      </c>
    </row>
    <row r="2572" spans="1:17" x14ac:dyDescent="0.2">
      <c r="A2572" t="s">
        <v>19595</v>
      </c>
      <c r="B2572" t="s">
        <v>87</v>
      </c>
      <c r="C2572" t="s">
        <v>114</v>
      </c>
      <c r="D2572" t="s">
        <v>17029</v>
      </c>
      <c r="E2572" t="s">
        <v>81</v>
      </c>
      <c r="F2572" t="s">
        <v>4887</v>
      </c>
      <c r="G2572">
        <v>0</v>
      </c>
      <c r="H2572">
        <v>9</v>
      </c>
      <c r="I2572">
        <v>0</v>
      </c>
      <c r="J2572">
        <v>7</v>
      </c>
      <c r="K2572">
        <v>1</v>
      </c>
      <c r="L2572">
        <v>1</v>
      </c>
      <c r="M2572">
        <v>0</v>
      </c>
      <c r="N2572">
        <v>0</v>
      </c>
      <c r="O2572">
        <v>0</v>
      </c>
      <c r="P2572">
        <v>0</v>
      </c>
      <c r="Q2572">
        <v>0</v>
      </c>
    </row>
    <row r="2573" spans="1:17" x14ac:dyDescent="0.2">
      <c r="A2573" t="s">
        <v>19596</v>
      </c>
      <c r="B2573" t="s">
        <v>87</v>
      </c>
      <c r="C2573" t="s">
        <v>114</v>
      </c>
      <c r="D2573" t="s">
        <v>17029</v>
      </c>
      <c r="E2573" t="s">
        <v>81</v>
      </c>
      <c r="F2573" t="s">
        <v>4889</v>
      </c>
      <c r="G2573">
        <v>0</v>
      </c>
      <c r="H2573">
        <v>0</v>
      </c>
      <c r="I2573">
        <v>0</v>
      </c>
      <c r="J2573">
        <v>0</v>
      </c>
      <c r="K2573">
        <v>0</v>
      </c>
      <c r="L2573">
        <v>0</v>
      </c>
      <c r="M2573">
        <v>9</v>
      </c>
      <c r="N2573">
        <v>0</v>
      </c>
      <c r="O2573">
        <v>0</v>
      </c>
      <c r="P2573">
        <v>0</v>
      </c>
      <c r="Q2573">
        <v>0</v>
      </c>
    </row>
    <row r="2574" spans="1:17" x14ac:dyDescent="0.2">
      <c r="A2574" t="s">
        <v>19597</v>
      </c>
      <c r="B2574" t="s">
        <v>87</v>
      </c>
      <c r="C2574" t="s">
        <v>114</v>
      </c>
      <c r="D2574" t="s">
        <v>17029</v>
      </c>
      <c r="E2574" t="s">
        <v>81</v>
      </c>
      <c r="F2574" t="s">
        <v>4871</v>
      </c>
      <c r="G2574">
        <v>0</v>
      </c>
      <c r="H2574">
        <v>0</v>
      </c>
      <c r="I2574">
        <v>0</v>
      </c>
      <c r="J2574">
        <v>0</v>
      </c>
      <c r="K2574">
        <v>0</v>
      </c>
      <c r="L2574">
        <v>0</v>
      </c>
      <c r="M2574">
        <v>0</v>
      </c>
      <c r="N2574">
        <v>7</v>
      </c>
      <c r="O2574">
        <v>6</v>
      </c>
      <c r="P2574">
        <v>1</v>
      </c>
      <c r="Q2574">
        <v>0</v>
      </c>
    </row>
    <row r="2575" spans="1:17" x14ac:dyDescent="0.2">
      <c r="A2575" t="s">
        <v>19598</v>
      </c>
      <c r="B2575" t="s">
        <v>87</v>
      </c>
      <c r="C2575" t="s">
        <v>114</v>
      </c>
      <c r="D2575" t="s">
        <v>17029</v>
      </c>
      <c r="E2575" t="s">
        <v>81</v>
      </c>
      <c r="F2575" t="s">
        <v>4873</v>
      </c>
      <c r="G2575">
        <v>0</v>
      </c>
      <c r="H2575">
        <v>0</v>
      </c>
      <c r="I2575">
        <v>0</v>
      </c>
      <c r="J2575">
        <v>0</v>
      </c>
      <c r="K2575">
        <v>0</v>
      </c>
      <c r="L2575">
        <v>0</v>
      </c>
      <c r="M2575">
        <v>0</v>
      </c>
      <c r="N2575">
        <v>6</v>
      </c>
      <c r="O2575">
        <v>5</v>
      </c>
      <c r="P2575">
        <v>1</v>
      </c>
      <c r="Q2575">
        <v>0</v>
      </c>
    </row>
    <row r="2576" spans="1:17" x14ac:dyDescent="0.2">
      <c r="A2576" t="s">
        <v>19599</v>
      </c>
      <c r="B2576" t="s">
        <v>87</v>
      </c>
      <c r="C2576" t="s">
        <v>114</v>
      </c>
      <c r="D2576" t="s">
        <v>17029</v>
      </c>
      <c r="E2576" t="s">
        <v>81</v>
      </c>
      <c r="F2576" t="s">
        <v>17019</v>
      </c>
      <c r="G2576">
        <v>9</v>
      </c>
      <c r="H2576">
        <v>0</v>
      </c>
      <c r="I2576">
        <v>0</v>
      </c>
      <c r="J2576">
        <v>0</v>
      </c>
      <c r="K2576">
        <v>0</v>
      </c>
      <c r="L2576">
        <v>0</v>
      </c>
      <c r="M2576">
        <v>0</v>
      </c>
      <c r="N2576">
        <v>0</v>
      </c>
      <c r="O2576">
        <v>0</v>
      </c>
      <c r="P2576">
        <v>0</v>
      </c>
      <c r="Q2576">
        <v>0</v>
      </c>
    </row>
    <row r="2577" spans="1:17" x14ac:dyDescent="0.2">
      <c r="A2577" t="s">
        <v>19600</v>
      </c>
      <c r="B2577" t="s">
        <v>87</v>
      </c>
      <c r="C2577" t="s">
        <v>114</v>
      </c>
      <c r="D2577" t="s">
        <v>17025</v>
      </c>
      <c r="E2577" t="s">
        <v>79</v>
      </c>
      <c r="F2577" t="s">
        <v>17019</v>
      </c>
      <c r="G2577">
        <v>1</v>
      </c>
      <c r="H2577">
        <v>0</v>
      </c>
      <c r="I2577">
        <v>0</v>
      </c>
      <c r="J2577">
        <v>0</v>
      </c>
      <c r="K2577">
        <v>0</v>
      </c>
      <c r="L2577">
        <v>0</v>
      </c>
      <c r="M2577">
        <v>0</v>
      </c>
      <c r="N2577">
        <v>0</v>
      </c>
      <c r="O2577">
        <v>0</v>
      </c>
      <c r="P2577">
        <v>0</v>
      </c>
      <c r="Q2577">
        <v>0</v>
      </c>
    </row>
    <row r="2578" spans="1:17" x14ac:dyDescent="0.2">
      <c r="A2578" t="s">
        <v>19601</v>
      </c>
      <c r="B2578" t="s">
        <v>87</v>
      </c>
      <c r="C2578" t="s">
        <v>114</v>
      </c>
      <c r="D2578" t="s">
        <v>17025</v>
      </c>
      <c r="E2578" t="s">
        <v>81</v>
      </c>
      <c r="F2578" t="s">
        <v>17019</v>
      </c>
      <c r="G2578">
        <v>3</v>
      </c>
      <c r="H2578">
        <v>0</v>
      </c>
      <c r="I2578">
        <v>0</v>
      </c>
      <c r="J2578">
        <v>0</v>
      </c>
      <c r="K2578">
        <v>0</v>
      </c>
      <c r="L2578">
        <v>0</v>
      </c>
      <c r="M2578">
        <v>0</v>
      </c>
      <c r="N2578">
        <v>0</v>
      </c>
      <c r="O2578">
        <v>0</v>
      </c>
      <c r="P2578">
        <v>0</v>
      </c>
      <c r="Q2578">
        <v>0</v>
      </c>
    </row>
    <row r="2579" spans="1:17" x14ac:dyDescent="0.2">
      <c r="A2579" t="s">
        <v>19602</v>
      </c>
      <c r="B2579" t="s">
        <v>87</v>
      </c>
      <c r="C2579" t="s">
        <v>115</v>
      </c>
      <c r="D2579" t="s">
        <v>17029</v>
      </c>
      <c r="E2579" t="s">
        <v>79</v>
      </c>
      <c r="F2579" t="s">
        <v>4875</v>
      </c>
      <c r="G2579">
        <v>0</v>
      </c>
      <c r="H2579">
        <v>8</v>
      </c>
      <c r="I2579">
        <v>3</v>
      </c>
      <c r="J2579">
        <v>5</v>
      </c>
      <c r="K2579">
        <v>0</v>
      </c>
      <c r="L2579">
        <v>0</v>
      </c>
      <c r="M2579">
        <v>0</v>
      </c>
      <c r="N2579">
        <v>0</v>
      </c>
      <c r="O2579">
        <v>0</v>
      </c>
      <c r="P2579">
        <v>0</v>
      </c>
      <c r="Q2579">
        <v>0</v>
      </c>
    </row>
    <row r="2580" spans="1:17" x14ac:dyDescent="0.2">
      <c r="A2580" t="s">
        <v>19603</v>
      </c>
      <c r="B2580" t="s">
        <v>87</v>
      </c>
      <c r="C2580" t="s">
        <v>170</v>
      </c>
      <c r="D2580" t="s">
        <v>17025</v>
      </c>
      <c r="E2580" t="s">
        <v>81</v>
      </c>
      <c r="F2580" t="s">
        <v>17019</v>
      </c>
      <c r="G2580">
        <v>5</v>
      </c>
      <c r="H2580">
        <v>0</v>
      </c>
      <c r="I2580">
        <v>0</v>
      </c>
      <c r="J2580">
        <v>0</v>
      </c>
      <c r="K2580">
        <v>0</v>
      </c>
      <c r="L2580">
        <v>0</v>
      </c>
      <c r="M2580">
        <v>0</v>
      </c>
      <c r="N2580">
        <v>0</v>
      </c>
      <c r="O2580">
        <v>0</v>
      </c>
      <c r="P2580">
        <v>0</v>
      </c>
      <c r="Q2580">
        <v>0</v>
      </c>
    </row>
    <row r="2581" spans="1:17" x14ac:dyDescent="0.2">
      <c r="A2581" t="s">
        <v>19604</v>
      </c>
      <c r="B2581" t="s">
        <v>87</v>
      </c>
      <c r="C2581" t="s">
        <v>171</v>
      </c>
      <c r="D2581" t="s">
        <v>17029</v>
      </c>
      <c r="E2581" t="s">
        <v>79</v>
      </c>
      <c r="F2581" t="s">
        <v>4875</v>
      </c>
      <c r="G2581">
        <v>0</v>
      </c>
      <c r="H2581">
        <v>4</v>
      </c>
      <c r="I2581">
        <v>2</v>
      </c>
      <c r="J2581">
        <v>2</v>
      </c>
      <c r="K2581">
        <v>0</v>
      </c>
      <c r="L2581">
        <v>0</v>
      </c>
      <c r="M2581">
        <v>0</v>
      </c>
      <c r="N2581">
        <v>0</v>
      </c>
      <c r="O2581">
        <v>0</v>
      </c>
      <c r="P2581">
        <v>0</v>
      </c>
      <c r="Q2581">
        <v>0</v>
      </c>
    </row>
    <row r="2582" spans="1:17" x14ac:dyDescent="0.2">
      <c r="A2582" t="s">
        <v>19605</v>
      </c>
      <c r="B2582" t="s">
        <v>87</v>
      </c>
      <c r="C2582" t="s">
        <v>171</v>
      </c>
      <c r="D2582" t="s">
        <v>17029</v>
      </c>
      <c r="E2582" t="s">
        <v>79</v>
      </c>
      <c r="F2582" t="s">
        <v>4877</v>
      </c>
      <c r="G2582">
        <v>0</v>
      </c>
      <c r="H2582">
        <v>4</v>
      </c>
      <c r="I2582">
        <v>2</v>
      </c>
      <c r="J2582">
        <v>2</v>
      </c>
      <c r="K2582">
        <v>0</v>
      </c>
      <c r="L2582">
        <v>0</v>
      </c>
      <c r="M2582">
        <v>0</v>
      </c>
      <c r="N2582">
        <v>0</v>
      </c>
      <c r="O2582">
        <v>0</v>
      </c>
      <c r="P2582">
        <v>0</v>
      </c>
      <c r="Q2582">
        <v>0</v>
      </c>
    </row>
    <row r="2583" spans="1:17" x14ac:dyDescent="0.2">
      <c r="A2583" t="s">
        <v>19606</v>
      </c>
      <c r="B2583" t="s">
        <v>87</v>
      </c>
      <c r="C2583" t="s">
        <v>171</v>
      </c>
      <c r="D2583" t="s">
        <v>17029</v>
      </c>
      <c r="E2583" t="s">
        <v>79</v>
      </c>
      <c r="F2583" t="s">
        <v>4879</v>
      </c>
      <c r="G2583">
        <v>0</v>
      </c>
      <c r="H2583">
        <v>0</v>
      </c>
      <c r="I2583">
        <v>0</v>
      </c>
      <c r="J2583">
        <v>0</v>
      </c>
      <c r="K2583">
        <v>0</v>
      </c>
      <c r="L2583">
        <v>0</v>
      </c>
      <c r="M2583">
        <v>4</v>
      </c>
      <c r="N2583">
        <v>0</v>
      </c>
      <c r="O2583">
        <v>0</v>
      </c>
      <c r="P2583">
        <v>0</v>
      </c>
      <c r="Q2583">
        <v>0</v>
      </c>
    </row>
    <row r="2584" spans="1:17" x14ac:dyDescent="0.2">
      <c r="A2584" t="s">
        <v>19607</v>
      </c>
      <c r="B2584" t="s">
        <v>87</v>
      </c>
      <c r="C2584" t="s">
        <v>171</v>
      </c>
      <c r="D2584" t="s">
        <v>17029</v>
      </c>
      <c r="E2584" t="s">
        <v>79</v>
      </c>
      <c r="F2584" t="s">
        <v>4881</v>
      </c>
      <c r="G2584">
        <v>0</v>
      </c>
      <c r="H2584">
        <v>4</v>
      </c>
      <c r="I2584">
        <v>2</v>
      </c>
      <c r="J2584">
        <v>2</v>
      </c>
      <c r="K2584">
        <v>0</v>
      </c>
      <c r="L2584">
        <v>0</v>
      </c>
      <c r="M2584">
        <v>0</v>
      </c>
      <c r="N2584">
        <v>0</v>
      </c>
      <c r="O2584">
        <v>0</v>
      </c>
      <c r="P2584">
        <v>0</v>
      </c>
      <c r="Q2584">
        <v>0</v>
      </c>
    </row>
    <row r="2585" spans="1:17" x14ac:dyDescent="0.2">
      <c r="A2585" t="s">
        <v>19608</v>
      </c>
      <c r="B2585" t="s">
        <v>87</v>
      </c>
      <c r="C2585" t="s">
        <v>171</v>
      </c>
      <c r="D2585" t="s">
        <v>17029</v>
      </c>
      <c r="E2585" t="s">
        <v>79</v>
      </c>
      <c r="F2585" t="s">
        <v>4883</v>
      </c>
      <c r="G2585">
        <v>0</v>
      </c>
      <c r="H2585">
        <v>4</v>
      </c>
      <c r="I2585">
        <v>2</v>
      </c>
      <c r="J2585">
        <v>2</v>
      </c>
      <c r="K2585">
        <v>0</v>
      </c>
      <c r="L2585">
        <v>0</v>
      </c>
      <c r="M2585">
        <v>0</v>
      </c>
      <c r="N2585">
        <v>0</v>
      </c>
      <c r="O2585">
        <v>0</v>
      </c>
      <c r="P2585">
        <v>0</v>
      </c>
      <c r="Q2585">
        <v>0</v>
      </c>
    </row>
    <row r="2586" spans="1:17" x14ac:dyDescent="0.2">
      <c r="A2586" t="s">
        <v>19609</v>
      </c>
      <c r="B2586" t="s">
        <v>87</v>
      </c>
      <c r="C2586" t="s">
        <v>171</v>
      </c>
      <c r="D2586" t="s">
        <v>17029</v>
      </c>
      <c r="E2586" t="s">
        <v>79</v>
      </c>
      <c r="F2586" t="s">
        <v>4885</v>
      </c>
      <c r="G2586">
        <v>0</v>
      </c>
      <c r="H2586">
        <v>0</v>
      </c>
      <c r="I2586">
        <v>0</v>
      </c>
      <c r="J2586">
        <v>0</v>
      </c>
      <c r="K2586">
        <v>0</v>
      </c>
      <c r="L2586">
        <v>0</v>
      </c>
      <c r="M2586">
        <v>4</v>
      </c>
      <c r="N2586">
        <v>0</v>
      </c>
      <c r="O2586">
        <v>0</v>
      </c>
      <c r="P2586">
        <v>0</v>
      </c>
      <c r="Q2586">
        <v>0</v>
      </c>
    </row>
    <row r="2587" spans="1:17" x14ac:dyDescent="0.2">
      <c r="A2587" t="s">
        <v>19610</v>
      </c>
      <c r="B2587" t="s">
        <v>87</v>
      </c>
      <c r="C2587" t="s">
        <v>171</v>
      </c>
      <c r="D2587" t="s">
        <v>17029</v>
      </c>
      <c r="E2587" t="s">
        <v>79</v>
      </c>
      <c r="F2587" t="s">
        <v>4887</v>
      </c>
      <c r="G2587">
        <v>0</v>
      </c>
      <c r="H2587">
        <v>4</v>
      </c>
      <c r="I2587">
        <v>2</v>
      </c>
      <c r="J2587">
        <v>2</v>
      </c>
      <c r="K2587">
        <v>0</v>
      </c>
      <c r="L2587">
        <v>0</v>
      </c>
      <c r="M2587">
        <v>0</v>
      </c>
      <c r="N2587">
        <v>0</v>
      </c>
      <c r="O2587">
        <v>0</v>
      </c>
      <c r="P2587">
        <v>0</v>
      </c>
      <c r="Q2587">
        <v>0</v>
      </c>
    </row>
    <row r="2588" spans="1:17" x14ac:dyDescent="0.2">
      <c r="A2588" t="s">
        <v>19611</v>
      </c>
      <c r="B2588" t="s">
        <v>87</v>
      </c>
      <c r="C2588" t="s">
        <v>171</v>
      </c>
      <c r="D2588" t="s">
        <v>17029</v>
      </c>
      <c r="E2588" t="s">
        <v>79</v>
      </c>
      <c r="F2588" t="s">
        <v>4889</v>
      </c>
      <c r="G2588">
        <v>0</v>
      </c>
      <c r="H2588">
        <v>0</v>
      </c>
      <c r="I2588">
        <v>0</v>
      </c>
      <c r="J2588">
        <v>0</v>
      </c>
      <c r="K2588">
        <v>0</v>
      </c>
      <c r="L2588">
        <v>0</v>
      </c>
      <c r="M2588">
        <v>4</v>
      </c>
      <c r="N2588">
        <v>0</v>
      </c>
      <c r="O2588">
        <v>0</v>
      </c>
      <c r="P2588">
        <v>0</v>
      </c>
      <c r="Q2588">
        <v>0</v>
      </c>
    </row>
    <row r="2589" spans="1:17" x14ac:dyDescent="0.2">
      <c r="A2589" t="s">
        <v>19612</v>
      </c>
      <c r="B2589" t="s">
        <v>87</v>
      </c>
      <c r="C2589" t="s">
        <v>171</v>
      </c>
      <c r="D2589" t="s">
        <v>17029</v>
      </c>
      <c r="E2589" t="s">
        <v>79</v>
      </c>
      <c r="F2589" t="s">
        <v>4871</v>
      </c>
      <c r="G2589">
        <v>0</v>
      </c>
      <c r="H2589">
        <v>0</v>
      </c>
      <c r="I2589">
        <v>0</v>
      </c>
      <c r="J2589">
        <v>0</v>
      </c>
      <c r="K2589">
        <v>0</v>
      </c>
      <c r="L2589">
        <v>0</v>
      </c>
      <c r="M2589">
        <v>0</v>
      </c>
      <c r="N2589">
        <v>3</v>
      </c>
      <c r="O2589">
        <v>3</v>
      </c>
      <c r="P2589">
        <v>0</v>
      </c>
      <c r="Q2589">
        <v>0</v>
      </c>
    </row>
    <row r="2590" spans="1:17" x14ac:dyDescent="0.2">
      <c r="A2590" t="s">
        <v>19613</v>
      </c>
      <c r="B2590" t="s">
        <v>87</v>
      </c>
      <c r="C2590" t="s">
        <v>171</v>
      </c>
      <c r="D2590" t="s">
        <v>17029</v>
      </c>
      <c r="E2590" t="s">
        <v>79</v>
      </c>
      <c r="F2590" t="s">
        <v>4873</v>
      </c>
      <c r="G2590">
        <v>0</v>
      </c>
      <c r="H2590">
        <v>0</v>
      </c>
      <c r="I2590">
        <v>0</v>
      </c>
      <c r="J2590">
        <v>0</v>
      </c>
      <c r="K2590">
        <v>0</v>
      </c>
      <c r="L2590">
        <v>0</v>
      </c>
      <c r="M2590">
        <v>0</v>
      </c>
      <c r="N2590">
        <v>2</v>
      </c>
      <c r="O2590">
        <v>2</v>
      </c>
      <c r="P2590">
        <v>0</v>
      </c>
      <c r="Q2590">
        <v>0</v>
      </c>
    </row>
    <row r="2591" spans="1:17" x14ac:dyDescent="0.2">
      <c r="A2591" t="s">
        <v>19614</v>
      </c>
      <c r="B2591" t="s">
        <v>87</v>
      </c>
      <c r="C2591" t="s">
        <v>171</v>
      </c>
      <c r="D2591" t="s">
        <v>17029</v>
      </c>
      <c r="E2591" t="s">
        <v>79</v>
      </c>
      <c r="F2591" t="s">
        <v>17019</v>
      </c>
      <c r="G2591">
        <v>4</v>
      </c>
      <c r="H2591">
        <v>0</v>
      </c>
      <c r="I2591">
        <v>0</v>
      </c>
      <c r="J2591">
        <v>0</v>
      </c>
      <c r="K2591">
        <v>0</v>
      </c>
      <c r="L2591">
        <v>0</v>
      </c>
      <c r="M2591">
        <v>0</v>
      </c>
      <c r="N2591">
        <v>0</v>
      </c>
      <c r="O2591">
        <v>0</v>
      </c>
      <c r="P2591">
        <v>0</v>
      </c>
      <c r="Q2591">
        <v>0</v>
      </c>
    </row>
    <row r="2592" spans="1:17" x14ac:dyDescent="0.2">
      <c r="A2592" t="s">
        <v>19615</v>
      </c>
      <c r="B2592" t="s">
        <v>87</v>
      </c>
      <c r="C2592" t="s">
        <v>171</v>
      </c>
      <c r="D2592" t="s">
        <v>17029</v>
      </c>
      <c r="E2592" t="s">
        <v>81</v>
      </c>
      <c r="F2592" t="s">
        <v>4875</v>
      </c>
      <c r="G2592">
        <v>0</v>
      </c>
      <c r="H2592">
        <v>5</v>
      </c>
      <c r="I2592">
        <v>2</v>
      </c>
      <c r="J2592">
        <v>3</v>
      </c>
      <c r="K2592">
        <v>0</v>
      </c>
      <c r="L2592">
        <v>0</v>
      </c>
      <c r="M2592">
        <v>0</v>
      </c>
      <c r="N2592">
        <v>0</v>
      </c>
      <c r="O2592">
        <v>0</v>
      </c>
      <c r="P2592">
        <v>0</v>
      </c>
      <c r="Q2592">
        <v>0</v>
      </c>
    </row>
    <row r="2593" spans="1:17" x14ac:dyDescent="0.2">
      <c r="A2593" t="s">
        <v>19616</v>
      </c>
      <c r="B2593" t="s">
        <v>87</v>
      </c>
      <c r="C2593" t="s">
        <v>171</v>
      </c>
      <c r="D2593" t="s">
        <v>17029</v>
      </c>
      <c r="E2593" t="s">
        <v>81</v>
      </c>
      <c r="F2593" t="s">
        <v>4877</v>
      </c>
      <c r="G2593">
        <v>0</v>
      </c>
      <c r="H2593">
        <v>5</v>
      </c>
      <c r="I2593">
        <v>1</v>
      </c>
      <c r="J2593">
        <v>4</v>
      </c>
      <c r="K2593">
        <v>0</v>
      </c>
      <c r="L2593">
        <v>0</v>
      </c>
      <c r="M2593">
        <v>0</v>
      </c>
      <c r="N2593">
        <v>0</v>
      </c>
      <c r="O2593">
        <v>0</v>
      </c>
      <c r="P2593">
        <v>0</v>
      </c>
      <c r="Q2593">
        <v>0</v>
      </c>
    </row>
    <row r="2594" spans="1:17" x14ac:dyDescent="0.2">
      <c r="A2594" t="s">
        <v>19617</v>
      </c>
      <c r="B2594" t="s">
        <v>87</v>
      </c>
      <c r="C2594" t="s">
        <v>171</v>
      </c>
      <c r="D2594" t="s">
        <v>17029</v>
      </c>
      <c r="E2594" t="s">
        <v>81</v>
      </c>
      <c r="F2594" t="s">
        <v>4879</v>
      </c>
      <c r="G2594">
        <v>0</v>
      </c>
      <c r="H2594">
        <v>0</v>
      </c>
      <c r="I2594">
        <v>0</v>
      </c>
      <c r="J2594">
        <v>0</v>
      </c>
      <c r="K2594">
        <v>0</v>
      </c>
      <c r="L2594">
        <v>0</v>
      </c>
      <c r="M2594">
        <v>5</v>
      </c>
      <c r="N2594">
        <v>0</v>
      </c>
      <c r="O2594">
        <v>0</v>
      </c>
      <c r="P2594">
        <v>0</v>
      </c>
      <c r="Q2594">
        <v>0</v>
      </c>
    </row>
    <row r="2595" spans="1:17" x14ac:dyDescent="0.2">
      <c r="A2595" t="s">
        <v>19618</v>
      </c>
      <c r="B2595" t="s">
        <v>87</v>
      </c>
      <c r="C2595" t="s">
        <v>171</v>
      </c>
      <c r="D2595" t="s">
        <v>17029</v>
      </c>
      <c r="E2595" t="s">
        <v>81</v>
      </c>
      <c r="F2595" t="s">
        <v>4881</v>
      </c>
      <c r="G2595">
        <v>0</v>
      </c>
      <c r="H2595">
        <v>5</v>
      </c>
      <c r="I2595">
        <v>1</v>
      </c>
      <c r="J2595">
        <v>4</v>
      </c>
      <c r="K2595">
        <v>0</v>
      </c>
      <c r="L2595">
        <v>0</v>
      </c>
      <c r="M2595">
        <v>0</v>
      </c>
      <c r="N2595">
        <v>0</v>
      </c>
      <c r="O2595">
        <v>0</v>
      </c>
      <c r="P2595">
        <v>0</v>
      </c>
      <c r="Q2595">
        <v>0</v>
      </c>
    </row>
    <row r="2596" spans="1:17" x14ac:dyDescent="0.2">
      <c r="A2596" t="s">
        <v>19619</v>
      </c>
      <c r="B2596" t="s">
        <v>87</v>
      </c>
      <c r="C2596" t="s">
        <v>171</v>
      </c>
      <c r="D2596" t="s">
        <v>17029</v>
      </c>
      <c r="E2596" t="s">
        <v>81</v>
      </c>
      <c r="F2596" t="s">
        <v>4883</v>
      </c>
      <c r="G2596">
        <v>0</v>
      </c>
      <c r="H2596">
        <v>5</v>
      </c>
      <c r="I2596">
        <v>1</v>
      </c>
      <c r="J2596">
        <v>4</v>
      </c>
      <c r="K2596">
        <v>0</v>
      </c>
      <c r="L2596">
        <v>0</v>
      </c>
      <c r="M2596">
        <v>0</v>
      </c>
      <c r="N2596">
        <v>0</v>
      </c>
      <c r="O2596">
        <v>0</v>
      </c>
      <c r="P2596">
        <v>0</v>
      </c>
      <c r="Q2596">
        <v>0</v>
      </c>
    </row>
    <row r="2597" spans="1:17" x14ac:dyDescent="0.2">
      <c r="A2597" t="s">
        <v>19620</v>
      </c>
      <c r="B2597" t="s">
        <v>87</v>
      </c>
      <c r="C2597" t="s">
        <v>171</v>
      </c>
      <c r="D2597" t="s">
        <v>17029</v>
      </c>
      <c r="E2597" t="s">
        <v>81</v>
      </c>
      <c r="F2597" t="s">
        <v>4885</v>
      </c>
      <c r="G2597">
        <v>0</v>
      </c>
      <c r="H2597">
        <v>0</v>
      </c>
      <c r="I2597">
        <v>0</v>
      </c>
      <c r="J2597">
        <v>0</v>
      </c>
      <c r="K2597">
        <v>0</v>
      </c>
      <c r="L2597">
        <v>0</v>
      </c>
      <c r="M2597">
        <v>5</v>
      </c>
      <c r="N2597">
        <v>0</v>
      </c>
      <c r="O2597">
        <v>0</v>
      </c>
      <c r="P2597">
        <v>0</v>
      </c>
      <c r="Q2597">
        <v>0</v>
      </c>
    </row>
    <row r="2598" spans="1:17" x14ac:dyDescent="0.2">
      <c r="A2598" t="s">
        <v>19621</v>
      </c>
      <c r="B2598" t="s">
        <v>87</v>
      </c>
      <c r="C2598" t="s">
        <v>171</v>
      </c>
      <c r="D2598" t="s">
        <v>17029</v>
      </c>
      <c r="E2598" t="s">
        <v>81</v>
      </c>
      <c r="F2598" t="s">
        <v>4887</v>
      </c>
      <c r="G2598">
        <v>0</v>
      </c>
      <c r="H2598">
        <v>5</v>
      </c>
      <c r="I2598">
        <v>1</v>
      </c>
      <c r="J2598">
        <v>4</v>
      </c>
      <c r="K2598">
        <v>0</v>
      </c>
      <c r="L2598">
        <v>0</v>
      </c>
      <c r="M2598">
        <v>0</v>
      </c>
      <c r="N2598">
        <v>0</v>
      </c>
      <c r="O2598">
        <v>0</v>
      </c>
      <c r="P2598">
        <v>0</v>
      </c>
      <c r="Q2598">
        <v>0</v>
      </c>
    </row>
    <row r="2599" spans="1:17" x14ac:dyDescent="0.2">
      <c r="A2599" t="s">
        <v>19622</v>
      </c>
      <c r="B2599" t="s">
        <v>87</v>
      </c>
      <c r="C2599" t="s">
        <v>171</v>
      </c>
      <c r="D2599" t="s">
        <v>17029</v>
      </c>
      <c r="E2599" t="s">
        <v>81</v>
      </c>
      <c r="F2599" t="s">
        <v>4889</v>
      </c>
      <c r="G2599">
        <v>0</v>
      </c>
      <c r="H2599">
        <v>0</v>
      </c>
      <c r="I2599">
        <v>0</v>
      </c>
      <c r="J2599">
        <v>0</v>
      </c>
      <c r="K2599">
        <v>0</v>
      </c>
      <c r="L2599">
        <v>0</v>
      </c>
      <c r="M2599">
        <v>5</v>
      </c>
      <c r="N2599">
        <v>0</v>
      </c>
      <c r="O2599">
        <v>0</v>
      </c>
      <c r="P2599">
        <v>0</v>
      </c>
      <c r="Q2599">
        <v>0</v>
      </c>
    </row>
    <row r="2600" spans="1:17" x14ac:dyDescent="0.2">
      <c r="A2600" t="s">
        <v>19623</v>
      </c>
      <c r="B2600" t="s">
        <v>87</v>
      </c>
      <c r="C2600" t="s">
        <v>171</v>
      </c>
      <c r="D2600" t="s">
        <v>17029</v>
      </c>
      <c r="E2600" t="s">
        <v>81</v>
      </c>
      <c r="F2600" t="s">
        <v>4871</v>
      </c>
      <c r="G2600">
        <v>0</v>
      </c>
      <c r="H2600">
        <v>0</v>
      </c>
      <c r="I2600">
        <v>0</v>
      </c>
      <c r="J2600">
        <v>0</v>
      </c>
      <c r="K2600">
        <v>0</v>
      </c>
      <c r="L2600">
        <v>0</v>
      </c>
      <c r="M2600">
        <v>0</v>
      </c>
      <c r="N2600">
        <v>5</v>
      </c>
      <c r="O2600">
        <v>5</v>
      </c>
      <c r="P2600">
        <v>0</v>
      </c>
      <c r="Q2600">
        <v>0</v>
      </c>
    </row>
    <row r="2601" spans="1:17" x14ac:dyDescent="0.2">
      <c r="A2601" t="s">
        <v>19624</v>
      </c>
      <c r="B2601" t="s">
        <v>87</v>
      </c>
      <c r="C2601" t="s">
        <v>171</v>
      </c>
      <c r="D2601" t="s">
        <v>17029</v>
      </c>
      <c r="E2601" t="s">
        <v>81</v>
      </c>
      <c r="F2601" t="s">
        <v>4873</v>
      </c>
      <c r="G2601">
        <v>0</v>
      </c>
      <c r="H2601">
        <v>0</v>
      </c>
      <c r="I2601">
        <v>0</v>
      </c>
      <c r="J2601">
        <v>0</v>
      </c>
      <c r="K2601">
        <v>0</v>
      </c>
      <c r="L2601">
        <v>0</v>
      </c>
      <c r="M2601">
        <v>0</v>
      </c>
      <c r="N2601">
        <v>4</v>
      </c>
      <c r="O2601">
        <v>4</v>
      </c>
      <c r="P2601">
        <v>0</v>
      </c>
      <c r="Q2601">
        <v>0</v>
      </c>
    </row>
    <row r="2602" spans="1:17" x14ac:dyDescent="0.2">
      <c r="A2602" t="s">
        <v>19625</v>
      </c>
      <c r="B2602" t="s">
        <v>87</v>
      </c>
      <c r="C2602" t="s">
        <v>171</v>
      </c>
      <c r="D2602" t="s">
        <v>17029</v>
      </c>
      <c r="E2602" t="s">
        <v>81</v>
      </c>
      <c r="F2602" t="s">
        <v>17019</v>
      </c>
      <c r="G2602">
        <v>5</v>
      </c>
      <c r="H2602">
        <v>0</v>
      </c>
      <c r="I2602">
        <v>0</v>
      </c>
      <c r="J2602">
        <v>0</v>
      </c>
      <c r="K2602">
        <v>0</v>
      </c>
      <c r="L2602">
        <v>0</v>
      </c>
      <c r="M2602">
        <v>0</v>
      </c>
      <c r="N2602">
        <v>0</v>
      </c>
      <c r="O2602">
        <v>0</v>
      </c>
      <c r="P2602">
        <v>0</v>
      </c>
      <c r="Q2602">
        <v>0</v>
      </c>
    </row>
    <row r="2603" spans="1:17" x14ac:dyDescent="0.2">
      <c r="A2603" t="s">
        <v>19626</v>
      </c>
      <c r="B2603" t="s">
        <v>87</v>
      </c>
      <c r="C2603" t="s">
        <v>171</v>
      </c>
      <c r="D2603" t="s">
        <v>17021</v>
      </c>
      <c r="E2603" t="s">
        <v>79</v>
      </c>
      <c r="F2603" t="s">
        <v>17022</v>
      </c>
      <c r="G2603">
        <v>0</v>
      </c>
      <c r="H2603">
        <v>0</v>
      </c>
      <c r="I2603">
        <v>0</v>
      </c>
      <c r="J2603">
        <v>0</v>
      </c>
      <c r="K2603">
        <v>0</v>
      </c>
      <c r="L2603">
        <v>0</v>
      </c>
      <c r="M2603">
        <v>0</v>
      </c>
      <c r="N2603">
        <v>1</v>
      </c>
      <c r="O2603">
        <v>1</v>
      </c>
      <c r="P2603">
        <v>0</v>
      </c>
      <c r="Q2603">
        <v>0</v>
      </c>
    </row>
    <row r="2604" spans="1:17" x14ac:dyDescent="0.2">
      <c r="A2604" t="s">
        <v>19627</v>
      </c>
      <c r="B2604" t="s">
        <v>87</v>
      </c>
      <c r="C2604" t="s">
        <v>171</v>
      </c>
      <c r="D2604" t="s">
        <v>17021</v>
      </c>
      <c r="E2604" t="s">
        <v>79</v>
      </c>
      <c r="F2604" t="s">
        <v>17019</v>
      </c>
      <c r="G2604">
        <v>1</v>
      </c>
      <c r="H2604">
        <v>0</v>
      </c>
      <c r="I2604">
        <v>0</v>
      </c>
      <c r="J2604">
        <v>0</v>
      </c>
      <c r="K2604">
        <v>0</v>
      </c>
      <c r="L2604">
        <v>0</v>
      </c>
      <c r="M2604">
        <v>0</v>
      </c>
      <c r="N2604">
        <v>0</v>
      </c>
      <c r="O2604">
        <v>0</v>
      </c>
      <c r="P2604">
        <v>0</v>
      </c>
      <c r="Q2604">
        <v>0</v>
      </c>
    </row>
    <row r="2605" spans="1:17" x14ac:dyDescent="0.2">
      <c r="A2605" t="s">
        <v>19628</v>
      </c>
      <c r="B2605" t="s">
        <v>87</v>
      </c>
      <c r="C2605" t="s">
        <v>171</v>
      </c>
      <c r="D2605" t="s">
        <v>17025</v>
      </c>
      <c r="E2605" t="s">
        <v>79</v>
      </c>
      <c r="F2605" t="s">
        <v>17019</v>
      </c>
      <c r="G2605">
        <v>3</v>
      </c>
      <c r="H2605">
        <v>0</v>
      </c>
      <c r="I2605">
        <v>0</v>
      </c>
      <c r="J2605">
        <v>0</v>
      </c>
      <c r="K2605">
        <v>0</v>
      </c>
      <c r="L2605">
        <v>0</v>
      </c>
      <c r="M2605">
        <v>0</v>
      </c>
      <c r="N2605">
        <v>0</v>
      </c>
      <c r="O2605">
        <v>0</v>
      </c>
      <c r="P2605">
        <v>0</v>
      </c>
      <c r="Q2605">
        <v>0</v>
      </c>
    </row>
    <row r="2606" spans="1:17" x14ac:dyDescent="0.2">
      <c r="A2606" t="s">
        <v>19629</v>
      </c>
      <c r="B2606" t="s">
        <v>87</v>
      </c>
      <c r="C2606" t="s">
        <v>172</v>
      </c>
      <c r="D2606" t="s">
        <v>17027</v>
      </c>
      <c r="E2606" t="s">
        <v>79</v>
      </c>
      <c r="F2606" t="s">
        <v>17019</v>
      </c>
      <c r="G2606">
        <v>1</v>
      </c>
      <c r="H2606">
        <v>0</v>
      </c>
      <c r="I2606">
        <v>0</v>
      </c>
      <c r="J2606">
        <v>0</v>
      </c>
      <c r="K2606">
        <v>0</v>
      </c>
      <c r="L2606">
        <v>0</v>
      </c>
      <c r="M2606">
        <v>0</v>
      </c>
      <c r="N2606">
        <v>0</v>
      </c>
      <c r="O2606">
        <v>0</v>
      </c>
      <c r="P2606">
        <v>0</v>
      </c>
      <c r="Q2606">
        <v>0</v>
      </c>
    </row>
    <row r="2607" spans="1:17" x14ac:dyDescent="0.2">
      <c r="A2607" t="s">
        <v>19630</v>
      </c>
      <c r="B2607" t="s">
        <v>87</v>
      </c>
      <c r="C2607" t="s">
        <v>172</v>
      </c>
      <c r="D2607" t="s">
        <v>17029</v>
      </c>
      <c r="E2607" t="s">
        <v>79</v>
      </c>
      <c r="F2607" t="s">
        <v>4875</v>
      </c>
      <c r="G2607">
        <v>0</v>
      </c>
      <c r="H2607">
        <v>8</v>
      </c>
      <c r="I2607">
        <v>0</v>
      </c>
      <c r="J2607">
        <v>8</v>
      </c>
      <c r="K2607">
        <v>0</v>
      </c>
      <c r="L2607">
        <v>0</v>
      </c>
      <c r="M2607">
        <v>0</v>
      </c>
      <c r="N2607">
        <v>0</v>
      </c>
      <c r="O2607">
        <v>0</v>
      </c>
      <c r="P2607">
        <v>0</v>
      </c>
      <c r="Q2607">
        <v>0</v>
      </c>
    </row>
    <row r="2608" spans="1:17" x14ac:dyDescent="0.2">
      <c r="A2608" t="s">
        <v>19631</v>
      </c>
      <c r="B2608" t="s">
        <v>87</v>
      </c>
      <c r="C2608" t="s">
        <v>172</v>
      </c>
      <c r="D2608" t="s">
        <v>17029</v>
      </c>
      <c r="E2608" t="s">
        <v>79</v>
      </c>
      <c r="F2608" t="s">
        <v>4877</v>
      </c>
      <c r="G2608">
        <v>0</v>
      </c>
      <c r="H2608">
        <v>8</v>
      </c>
      <c r="I2608">
        <v>0</v>
      </c>
      <c r="J2608">
        <v>8</v>
      </c>
      <c r="K2608">
        <v>0</v>
      </c>
      <c r="L2608">
        <v>0</v>
      </c>
      <c r="M2608">
        <v>0</v>
      </c>
      <c r="N2608">
        <v>0</v>
      </c>
      <c r="O2608">
        <v>0</v>
      </c>
      <c r="P2608">
        <v>0</v>
      </c>
      <c r="Q2608">
        <v>0</v>
      </c>
    </row>
    <row r="2609" spans="1:17" x14ac:dyDescent="0.2">
      <c r="A2609" t="s">
        <v>19632</v>
      </c>
      <c r="B2609" t="s">
        <v>87</v>
      </c>
      <c r="C2609" t="s">
        <v>172</v>
      </c>
      <c r="D2609" t="s">
        <v>17029</v>
      </c>
      <c r="E2609" t="s">
        <v>79</v>
      </c>
      <c r="F2609" t="s">
        <v>4879</v>
      </c>
      <c r="G2609">
        <v>0</v>
      </c>
      <c r="H2609">
        <v>0</v>
      </c>
      <c r="I2609">
        <v>0</v>
      </c>
      <c r="J2609">
        <v>0</v>
      </c>
      <c r="K2609">
        <v>0</v>
      </c>
      <c r="L2609">
        <v>0</v>
      </c>
      <c r="M2609">
        <v>8</v>
      </c>
      <c r="N2609">
        <v>0</v>
      </c>
      <c r="O2609">
        <v>0</v>
      </c>
      <c r="P2609">
        <v>0</v>
      </c>
      <c r="Q2609">
        <v>0</v>
      </c>
    </row>
    <row r="2610" spans="1:17" x14ac:dyDescent="0.2">
      <c r="A2610" t="s">
        <v>19633</v>
      </c>
      <c r="B2610" t="s">
        <v>87</v>
      </c>
      <c r="C2610" t="s">
        <v>172</v>
      </c>
      <c r="D2610" t="s">
        <v>17029</v>
      </c>
      <c r="E2610" t="s">
        <v>79</v>
      </c>
      <c r="F2610" t="s">
        <v>4881</v>
      </c>
      <c r="G2610">
        <v>0</v>
      </c>
      <c r="H2610">
        <v>8</v>
      </c>
      <c r="I2610">
        <v>0</v>
      </c>
      <c r="J2610">
        <v>8</v>
      </c>
      <c r="K2610">
        <v>0</v>
      </c>
      <c r="L2610">
        <v>0</v>
      </c>
      <c r="M2610">
        <v>0</v>
      </c>
      <c r="N2610">
        <v>0</v>
      </c>
      <c r="O2610">
        <v>0</v>
      </c>
      <c r="P2610">
        <v>0</v>
      </c>
      <c r="Q2610">
        <v>0</v>
      </c>
    </row>
    <row r="2611" spans="1:17" x14ac:dyDescent="0.2">
      <c r="A2611" t="s">
        <v>19634</v>
      </c>
      <c r="B2611" t="s">
        <v>87</v>
      </c>
      <c r="C2611" t="s">
        <v>172</v>
      </c>
      <c r="D2611" t="s">
        <v>17029</v>
      </c>
      <c r="E2611" t="s">
        <v>79</v>
      </c>
      <c r="F2611" t="s">
        <v>4883</v>
      </c>
      <c r="G2611">
        <v>0</v>
      </c>
      <c r="H2611">
        <v>8</v>
      </c>
      <c r="I2611">
        <v>0</v>
      </c>
      <c r="J2611">
        <v>8</v>
      </c>
      <c r="K2611">
        <v>0</v>
      </c>
      <c r="L2611">
        <v>0</v>
      </c>
      <c r="M2611">
        <v>0</v>
      </c>
      <c r="N2611">
        <v>0</v>
      </c>
      <c r="O2611">
        <v>0</v>
      </c>
      <c r="P2611">
        <v>0</v>
      </c>
      <c r="Q2611">
        <v>0</v>
      </c>
    </row>
    <row r="2612" spans="1:17" x14ac:dyDescent="0.2">
      <c r="A2612" t="s">
        <v>19635</v>
      </c>
      <c r="B2612" t="s">
        <v>87</v>
      </c>
      <c r="C2612" t="s">
        <v>172</v>
      </c>
      <c r="D2612" t="s">
        <v>17029</v>
      </c>
      <c r="E2612" t="s">
        <v>79</v>
      </c>
      <c r="F2612" t="s">
        <v>4885</v>
      </c>
      <c r="G2612">
        <v>0</v>
      </c>
      <c r="H2612">
        <v>0</v>
      </c>
      <c r="I2612">
        <v>0</v>
      </c>
      <c r="J2612">
        <v>0</v>
      </c>
      <c r="K2612">
        <v>0</v>
      </c>
      <c r="L2612">
        <v>0</v>
      </c>
      <c r="M2612">
        <v>8</v>
      </c>
      <c r="N2612">
        <v>0</v>
      </c>
      <c r="O2612">
        <v>0</v>
      </c>
      <c r="P2612">
        <v>0</v>
      </c>
      <c r="Q2612">
        <v>0</v>
      </c>
    </row>
    <row r="2613" spans="1:17" x14ac:dyDescent="0.2">
      <c r="A2613" t="s">
        <v>19636</v>
      </c>
      <c r="B2613" t="s">
        <v>87</v>
      </c>
      <c r="C2613" t="s">
        <v>172</v>
      </c>
      <c r="D2613" t="s">
        <v>17029</v>
      </c>
      <c r="E2613" t="s">
        <v>79</v>
      </c>
      <c r="F2613" t="s">
        <v>4887</v>
      </c>
      <c r="G2613">
        <v>0</v>
      </c>
      <c r="H2613">
        <v>8</v>
      </c>
      <c r="I2613">
        <v>0</v>
      </c>
      <c r="J2613">
        <v>8</v>
      </c>
      <c r="K2613">
        <v>0</v>
      </c>
      <c r="L2613">
        <v>0</v>
      </c>
      <c r="M2613">
        <v>0</v>
      </c>
      <c r="N2613">
        <v>0</v>
      </c>
      <c r="O2613">
        <v>0</v>
      </c>
      <c r="P2613">
        <v>0</v>
      </c>
      <c r="Q2613">
        <v>0</v>
      </c>
    </row>
    <row r="2614" spans="1:17" x14ac:dyDescent="0.2">
      <c r="A2614" t="s">
        <v>19637</v>
      </c>
      <c r="B2614" t="s">
        <v>87</v>
      </c>
      <c r="C2614" t="s">
        <v>172</v>
      </c>
      <c r="D2614" t="s">
        <v>17029</v>
      </c>
      <c r="E2614" t="s">
        <v>79</v>
      </c>
      <c r="F2614" t="s">
        <v>4889</v>
      </c>
      <c r="G2614">
        <v>0</v>
      </c>
      <c r="H2614">
        <v>0</v>
      </c>
      <c r="I2614">
        <v>0</v>
      </c>
      <c r="J2614">
        <v>0</v>
      </c>
      <c r="K2614">
        <v>0</v>
      </c>
      <c r="L2614">
        <v>0</v>
      </c>
      <c r="M2614">
        <v>8</v>
      </c>
      <c r="N2614">
        <v>0</v>
      </c>
      <c r="O2614">
        <v>0</v>
      </c>
      <c r="P2614">
        <v>0</v>
      </c>
      <c r="Q2614">
        <v>0</v>
      </c>
    </row>
    <row r="2615" spans="1:17" x14ac:dyDescent="0.2">
      <c r="A2615" t="s">
        <v>19638</v>
      </c>
      <c r="B2615" t="s">
        <v>87</v>
      </c>
      <c r="C2615" t="s">
        <v>172</v>
      </c>
      <c r="D2615" t="s">
        <v>17029</v>
      </c>
      <c r="E2615" t="s">
        <v>79</v>
      </c>
      <c r="F2615" t="s">
        <v>4871</v>
      </c>
      <c r="G2615">
        <v>0</v>
      </c>
      <c r="H2615">
        <v>0</v>
      </c>
      <c r="I2615">
        <v>0</v>
      </c>
      <c r="J2615">
        <v>0</v>
      </c>
      <c r="K2615">
        <v>0</v>
      </c>
      <c r="L2615">
        <v>0</v>
      </c>
      <c r="M2615">
        <v>0</v>
      </c>
      <c r="N2615">
        <v>6</v>
      </c>
      <c r="O2615">
        <v>6</v>
      </c>
      <c r="P2615">
        <v>0</v>
      </c>
      <c r="Q2615">
        <v>0</v>
      </c>
    </row>
    <row r="2616" spans="1:17" x14ac:dyDescent="0.2">
      <c r="A2616" t="s">
        <v>19639</v>
      </c>
      <c r="B2616" t="s">
        <v>87</v>
      </c>
      <c r="C2616" t="s">
        <v>172</v>
      </c>
      <c r="D2616" t="s">
        <v>17029</v>
      </c>
      <c r="E2616" t="s">
        <v>79</v>
      </c>
      <c r="F2616" t="s">
        <v>4873</v>
      </c>
      <c r="G2616">
        <v>0</v>
      </c>
      <c r="H2616">
        <v>0</v>
      </c>
      <c r="I2616">
        <v>0</v>
      </c>
      <c r="J2616">
        <v>0</v>
      </c>
      <c r="K2616">
        <v>0</v>
      </c>
      <c r="L2616">
        <v>0</v>
      </c>
      <c r="M2616">
        <v>0</v>
      </c>
      <c r="N2616">
        <v>3</v>
      </c>
      <c r="O2616">
        <v>3</v>
      </c>
      <c r="P2616">
        <v>0</v>
      </c>
      <c r="Q2616">
        <v>0</v>
      </c>
    </row>
    <row r="2617" spans="1:17" x14ac:dyDescent="0.2">
      <c r="A2617" t="s">
        <v>19640</v>
      </c>
      <c r="B2617" t="s">
        <v>87</v>
      </c>
      <c r="C2617" t="s">
        <v>172</v>
      </c>
      <c r="D2617" t="s">
        <v>17029</v>
      </c>
      <c r="E2617" t="s">
        <v>79</v>
      </c>
      <c r="F2617" t="s">
        <v>17019</v>
      </c>
      <c r="G2617">
        <v>8</v>
      </c>
      <c r="H2617">
        <v>0</v>
      </c>
      <c r="I2617">
        <v>0</v>
      </c>
      <c r="J2617">
        <v>0</v>
      </c>
      <c r="K2617">
        <v>0</v>
      </c>
      <c r="L2617">
        <v>0</v>
      </c>
      <c r="M2617">
        <v>0</v>
      </c>
      <c r="N2617">
        <v>0</v>
      </c>
      <c r="O2617">
        <v>0</v>
      </c>
      <c r="P2617">
        <v>0</v>
      </c>
      <c r="Q2617">
        <v>0</v>
      </c>
    </row>
    <row r="2618" spans="1:17" x14ac:dyDescent="0.2">
      <c r="A2618" t="s">
        <v>19641</v>
      </c>
      <c r="B2618" t="s">
        <v>87</v>
      </c>
      <c r="C2618" t="s">
        <v>172</v>
      </c>
      <c r="D2618" t="s">
        <v>17029</v>
      </c>
      <c r="E2618" t="s">
        <v>81</v>
      </c>
      <c r="F2618" t="s">
        <v>4875</v>
      </c>
      <c r="G2618">
        <v>0</v>
      </c>
      <c r="H2618">
        <v>9</v>
      </c>
      <c r="I2618">
        <v>1</v>
      </c>
      <c r="J2618">
        <v>7</v>
      </c>
      <c r="K2618">
        <v>1</v>
      </c>
      <c r="L2618">
        <v>0</v>
      </c>
      <c r="M2618">
        <v>0</v>
      </c>
      <c r="N2618">
        <v>0</v>
      </c>
      <c r="O2618">
        <v>0</v>
      </c>
      <c r="P2618">
        <v>0</v>
      </c>
      <c r="Q2618">
        <v>0</v>
      </c>
    </row>
    <row r="2619" spans="1:17" x14ac:dyDescent="0.2">
      <c r="A2619" t="s">
        <v>19642</v>
      </c>
      <c r="B2619" t="s">
        <v>87</v>
      </c>
      <c r="C2619" t="s">
        <v>172</v>
      </c>
      <c r="D2619" t="s">
        <v>17029</v>
      </c>
      <c r="E2619" t="s">
        <v>81</v>
      </c>
      <c r="F2619" t="s">
        <v>4877</v>
      </c>
      <c r="G2619">
        <v>0</v>
      </c>
      <c r="H2619">
        <v>9</v>
      </c>
      <c r="I2619">
        <v>1</v>
      </c>
      <c r="J2619">
        <v>7</v>
      </c>
      <c r="K2619">
        <v>1</v>
      </c>
      <c r="L2619">
        <v>0</v>
      </c>
      <c r="M2619">
        <v>0</v>
      </c>
      <c r="N2619">
        <v>0</v>
      </c>
      <c r="O2619">
        <v>0</v>
      </c>
      <c r="P2619">
        <v>0</v>
      </c>
      <c r="Q2619">
        <v>0</v>
      </c>
    </row>
    <row r="2620" spans="1:17" x14ac:dyDescent="0.2">
      <c r="A2620" t="s">
        <v>19643</v>
      </c>
      <c r="B2620" t="s">
        <v>87</v>
      </c>
      <c r="C2620" t="s">
        <v>172</v>
      </c>
      <c r="D2620" t="s">
        <v>17029</v>
      </c>
      <c r="E2620" t="s">
        <v>81</v>
      </c>
      <c r="F2620" t="s">
        <v>4879</v>
      </c>
      <c r="G2620">
        <v>0</v>
      </c>
      <c r="H2620">
        <v>0</v>
      </c>
      <c r="I2620">
        <v>0</v>
      </c>
      <c r="J2620">
        <v>0</v>
      </c>
      <c r="K2620">
        <v>0</v>
      </c>
      <c r="L2620">
        <v>0</v>
      </c>
      <c r="M2620">
        <v>9</v>
      </c>
      <c r="N2620">
        <v>0</v>
      </c>
      <c r="O2620">
        <v>0</v>
      </c>
      <c r="P2620">
        <v>0</v>
      </c>
      <c r="Q2620">
        <v>0</v>
      </c>
    </row>
    <row r="2621" spans="1:17" x14ac:dyDescent="0.2">
      <c r="A2621" t="s">
        <v>19644</v>
      </c>
      <c r="B2621" t="s">
        <v>87</v>
      </c>
      <c r="C2621" t="s">
        <v>172</v>
      </c>
      <c r="D2621" t="s">
        <v>17029</v>
      </c>
      <c r="E2621" t="s">
        <v>81</v>
      </c>
      <c r="F2621" t="s">
        <v>4881</v>
      </c>
      <c r="G2621">
        <v>0</v>
      </c>
      <c r="H2621">
        <v>9</v>
      </c>
      <c r="I2621">
        <v>1</v>
      </c>
      <c r="J2621">
        <v>7</v>
      </c>
      <c r="K2621">
        <v>1</v>
      </c>
      <c r="L2621">
        <v>0</v>
      </c>
      <c r="M2621">
        <v>0</v>
      </c>
      <c r="N2621">
        <v>0</v>
      </c>
      <c r="O2621">
        <v>0</v>
      </c>
      <c r="P2621">
        <v>0</v>
      </c>
      <c r="Q2621">
        <v>0</v>
      </c>
    </row>
    <row r="2622" spans="1:17" x14ac:dyDescent="0.2">
      <c r="A2622" t="s">
        <v>19645</v>
      </c>
      <c r="B2622" t="s">
        <v>87</v>
      </c>
      <c r="C2622" t="s">
        <v>172</v>
      </c>
      <c r="D2622" t="s">
        <v>17029</v>
      </c>
      <c r="E2622" t="s">
        <v>81</v>
      </c>
      <c r="F2622" t="s">
        <v>4883</v>
      </c>
      <c r="G2622">
        <v>0</v>
      </c>
      <c r="H2622">
        <v>9</v>
      </c>
      <c r="I2622">
        <v>2</v>
      </c>
      <c r="J2622">
        <v>6</v>
      </c>
      <c r="K2622">
        <v>1</v>
      </c>
      <c r="L2622">
        <v>0</v>
      </c>
      <c r="M2622">
        <v>0</v>
      </c>
      <c r="N2622">
        <v>0</v>
      </c>
      <c r="O2622">
        <v>0</v>
      </c>
      <c r="P2622">
        <v>0</v>
      </c>
      <c r="Q2622">
        <v>0</v>
      </c>
    </row>
    <row r="2623" spans="1:17" x14ac:dyDescent="0.2">
      <c r="A2623" t="s">
        <v>19646</v>
      </c>
      <c r="B2623" t="s">
        <v>87</v>
      </c>
      <c r="C2623" t="s">
        <v>172</v>
      </c>
      <c r="D2623" t="s">
        <v>17029</v>
      </c>
      <c r="E2623" t="s">
        <v>81</v>
      </c>
      <c r="F2623" t="s">
        <v>4885</v>
      </c>
      <c r="G2623">
        <v>0</v>
      </c>
      <c r="H2623">
        <v>0</v>
      </c>
      <c r="I2623">
        <v>0</v>
      </c>
      <c r="J2623">
        <v>0</v>
      </c>
      <c r="K2623">
        <v>0</v>
      </c>
      <c r="L2623">
        <v>0</v>
      </c>
      <c r="M2623">
        <v>9</v>
      </c>
      <c r="N2623">
        <v>0</v>
      </c>
      <c r="O2623">
        <v>0</v>
      </c>
      <c r="P2623">
        <v>0</v>
      </c>
      <c r="Q2623">
        <v>0</v>
      </c>
    </row>
    <row r="2624" spans="1:17" x14ac:dyDescent="0.2">
      <c r="A2624" t="s">
        <v>19647</v>
      </c>
      <c r="B2624" t="s">
        <v>87</v>
      </c>
      <c r="C2624" t="s">
        <v>172</v>
      </c>
      <c r="D2624" t="s">
        <v>17029</v>
      </c>
      <c r="E2624" t="s">
        <v>81</v>
      </c>
      <c r="F2624" t="s">
        <v>4887</v>
      </c>
      <c r="G2624">
        <v>0</v>
      </c>
      <c r="H2624">
        <v>9</v>
      </c>
      <c r="I2624">
        <v>1</v>
      </c>
      <c r="J2624">
        <v>7</v>
      </c>
      <c r="K2624">
        <v>1</v>
      </c>
      <c r="L2624">
        <v>0</v>
      </c>
      <c r="M2624">
        <v>0</v>
      </c>
      <c r="N2624">
        <v>0</v>
      </c>
      <c r="O2624">
        <v>0</v>
      </c>
      <c r="P2624">
        <v>0</v>
      </c>
      <c r="Q2624">
        <v>0</v>
      </c>
    </row>
    <row r="2625" spans="1:17" x14ac:dyDescent="0.2">
      <c r="A2625" t="s">
        <v>19648</v>
      </c>
      <c r="B2625" t="s">
        <v>87</v>
      </c>
      <c r="C2625" t="s">
        <v>172</v>
      </c>
      <c r="D2625" t="s">
        <v>17029</v>
      </c>
      <c r="E2625" t="s">
        <v>81</v>
      </c>
      <c r="F2625" t="s">
        <v>4889</v>
      </c>
      <c r="G2625">
        <v>0</v>
      </c>
      <c r="H2625">
        <v>0</v>
      </c>
      <c r="I2625">
        <v>0</v>
      </c>
      <c r="J2625">
        <v>0</v>
      </c>
      <c r="K2625">
        <v>0</v>
      </c>
      <c r="L2625">
        <v>0</v>
      </c>
      <c r="M2625">
        <v>9</v>
      </c>
      <c r="N2625">
        <v>0</v>
      </c>
      <c r="O2625">
        <v>0</v>
      </c>
      <c r="P2625">
        <v>0</v>
      </c>
      <c r="Q2625">
        <v>0</v>
      </c>
    </row>
    <row r="2626" spans="1:17" x14ac:dyDescent="0.2">
      <c r="A2626" t="s">
        <v>19649</v>
      </c>
      <c r="B2626" t="s">
        <v>87</v>
      </c>
      <c r="C2626" t="s">
        <v>172</v>
      </c>
      <c r="D2626" t="s">
        <v>17029</v>
      </c>
      <c r="E2626" t="s">
        <v>81</v>
      </c>
      <c r="F2626" t="s">
        <v>4871</v>
      </c>
      <c r="G2626">
        <v>0</v>
      </c>
      <c r="H2626">
        <v>0</v>
      </c>
      <c r="I2626">
        <v>0</v>
      </c>
      <c r="J2626">
        <v>0</v>
      </c>
      <c r="K2626">
        <v>0</v>
      </c>
      <c r="L2626">
        <v>0</v>
      </c>
      <c r="M2626">
        <v>0</v>
      </c>
      <c r="N2626">
        <v>7</v>
      </c>
      <c r="O2626">
        <v>7</v>
      </c>
      <c r="P2626">
        <v>0</v>
      </c>
      <c r="Q2626">
        <v>0</v>
      </c>
    </row>
    <row r="2627" spans="1:17" x14ac:dyDescent="0.2">
      <c r="A2627" t="s">
        <v>19650</v>
      </c>
      <c r="B2627" t="s">
        <v>87</v>
      </c>
      <c r="C2627" t="s">
        <v>172</v>
      </c>
      <c r="D2627" t="s">
        <v>17029</v>
      </c>
      <c r="E2627" t="s">
        <v>81</v>
      </c>
      <c r="F2627" t="s">
        <v>4873</v>
      </c>
      <c r="G2627">
        <v>0</v>
      </c>
      <c r="H2627">
        <v>0</v>
      </c>
      <c r="I2627">
        <v>0</v>
      </c>
      <c r="J2627">
        <v>0</v>
      </c>
      <c r="K2627">
        <v>0</v>
      </c>
      <c r="L2627">
        <v>0</v>
      </c>
      <c r="M2627">
        <v>0</v>
      </c>
      <c r="N2627">
        <v>5</v>
      </c>
      <c r="O2627">
        <v>5</v>
      </c>
      <c r="P2627">
        <v>0</v>
      </c>
      <c r="Q2627">
        <v>0</v>
      </c>
    </row>
    <row r="2628" spans="1:17" x14ac:dyDescent="0.2">
      <c r="A2628" t="s">
        <v>19651</v>
      </c>
      <c r="B2628" t="s">
        <v>87</v>
      </c>
      <c r="C2628" t="s">
        <v>172</v>
      </c>
      <c r="D2628" t="s">
        <v>17029</v>
      </c>
      <c r="E2628" t="s">
        <v>81</v>
      </c>
      <c r="F2628" t="s">
        <v>17019</v>
      </c>
      <c r="G2628">
        <v>9</v>
      </c>
      <c r="H2628">
        <v>0</v>
      </c>
      <c r="I2628">
        <v>0</v>
      </c>
      <c r="J2628">
        <v>0</v>
      </c>
      <c r="K2628">
        <v>0</v>
      </c>
      <c r="L2628">
        <v>0</v>
      </c>
      <c r="M2628">
        <v>0</v>
      </c>
      <c r="N2628">
        <v>0</v>
      </c>
      <c r="O2628">
        <v>0</v>
      </c>
      <c r="P2628">
        <v>0</v>
      </c>
      <c r="Q2628">
        <v>0</v>
      </c>
    </row>
    <row r="2629" spans="1:17" x14ac:dyDescent="0.2">
      <c r="A2629" t="s">
        <v>19652</v>
      </c>
      <c r="B2629" t="s">
        <v>87</v>
      </c>
      <c r="C2629" t="s">
        <v>172</v>
      </c>
      <c r="D2629" t="s">
        <v>17025</v>
      </c>
      <c r="E2629" t="s">
        <v>79</v>
      </c>
      <c r="F2629" t="s">
        <v>17019</v>
      </c>
      <c r="G2629">
        <v>5</v>
      </c>
      <c r="H2629">
        <v>0</v>
      </c>
      <c r="I2629">
        <v>0</v>
      </c>
      <c r="J2629">
        <v>0</v>
      </c>
      <c r="K2629">
        <v>0</v>
      </c>
      <c r="L2629">
        <v>0</v>
      </c>
      <c r="M2629">
        <v>0</v>
      </c>
      <c r="N2629">
        <v>0</v>
      </c>
      <c r="O2629">
        <v>0</v>
      </c>
      <c r="P2629">
        <v>0</v>
      </c>
      <c r="Q2629">
        <v>0</v>
      </c>
    </row>
    <row r="2630" spans="1:17" x14ac:dyDescent="0.2">
      <c r="A2630" t="s">
        <v>19653</v>
      </c>
      <c r="B2630" t="s">
        <v>87</v>
      </c>
      <c r="C2630" t="s">
        <v>172</v>
      </c>
      <c r="D2630" t="s">
        <v>17025</v>
      </c>
      <c r="E2630" t="s">
        <v>81</v>
      </c>
      <c r="F2630" t="s">
        <v>17019</v>
      </c>
      <c r="G2630">
        <v>1</v>
      </c>
      <c r="H2630">
        <v>0</v>
      </c>
      <c r="I2630">
        <v>0</v>
      </c>
      <c r="J2630">
        <v>0</v>
      </c>
      <c r="K2630">
        <v>0</v>
      </c>
      <c r="L2630">
        <v>0</v>
      </c>
      <c r="M2630">
        <v>0</v>
      </c>
      <c r="N2630">
        <v>0</v>
      </c>
      <c r="O2630">
        <v>0</v>
      </c>
      <c r="P2630">
        <v>0</v>
      </c>
      <c r="Q2630">
        <v>0</v>
      </c>
    </row>
    <row r="2631" spans="1:17" x14ac:dyDescent="0.2">
      <c r="A2631" t="s">
        <v>19654</v>
      </c>
      <c r="B2631" t="s">
        <v>87</v>
      </c>
      <c r="C2631" t="s">
        <v>173</v>
      </c>
      <c r="D2631" t="s">
        <v>17027</v>
      </c>
      <c r="E2631" t="s">
        <v>79</v>
      </c>
      <c r="F2631" t="s">
        <v>17019</v>
      </c>
      <c r="G2631">
        <v>1</v>
      </c>
      <c r="H2631">
        <v>0</v>
      </c>
      <c r="I2631">
        <v>0</v>
      </c>
      <c r="J2631">
        <v>0</v>
      </c>
      <c r="K2631">
        <v>0</v>
      </c>
      <c r="L2631">
        <v>0</v>
      </c>
      <c r="M2631">
        <v>0</v>
      </c>
      <c r="N2631">
        <v>0</v>
      </c>
      <c r="O2631">
        <v>0</v>
      </c>
      <c r="P2631">
        <v>0</v>
      </c>
      <c r="Q2631">
        <v>0</v>
      </c>
    </row>
    <row r="2632" spans="1:17" x14ac:dyDescent="0.2">
      <c r="A2632" t="s">
        <v>19655</v>
      </c>
      <c r="B2632" t="s">
        <v>87</v>
      </c>
      <c r="C2632" t="s">
        <v>173</v>
      </c>
      <c r="D2632" t="s">
        <v>17027</v>
      </c>
      <c r="E2632" t="s">
        <v>81</v>
      </c>
      <c r="F2632" t="s">
        <v>17019</v>
      </c>
      <c r="G2632">
        <v>4</v>
      </c>
      <c r="H2632">
        <v>0</v>
      </c>
      <c r="I2632">
        <v>0</v>
      </c>
      <c r="J2632">
        <v>0</v>
      </c>
      <c r="K2632">
        <v>0</v>
      </c>
      <c r="L2632">
        <v>0</v>
      </c>
      <c r="M2632">
        <v>0</v>
      </c>
      <c r="N2632">
        <v>0</v>
      </c>
      <c r="O2632">
        <v>0</v>
      </c>
      <c r="P2632">
        <v>0</v>
      </c>
      <c r="Q2632">
        <v>0</v>
      </c>
    </row>
    <row r="2633" spans="1:17" x14ac:dyDescent="0.2">
      <c r="A2633" t="s">
        <v>19656</v>
      </c>
      <c r="B2633" t="s">
        <v>87</v>
      </c>
      <c r="C2633" t="s">
        <v>173</v>
      </c>
      <c r="D2633" t="s">
        <v>17029</v>
      </c>
      <c r="E2633" t="s">
        <v>79</v>
      </c>
      <c r="F2633" t="s">
        <v>4875</v>
      </c>
      <c r="G2633">
        <v>0</v>
      </c>
      <c r="H2633">
        <v>46</v>
      </c>
      <c r="I2633">
        <v>11</v>
      </c>
      <c r="J2633">
        <v>34</v>
      </c>
      <c r="K2633">
        <v>1</v>
      </c>
      <c r="L2633">
        <v>0</v>
      </c>
      <c r="M2633">
        <v>0</v>
      </c>
      <c r="N2633">
        <v>0</v>
      </c>
      <c r="O2633">
        <v>0</v>
      </c>
      <c r="P2633">
        <v>0</v>
      </c>
      <c r="Q2633">
        <v>0</v>
      </c>
    </row>
    <row r="2634" spans="1:17" x14ac:dyDescent="0.2">
      <c r="A2634" t="s">
        <v>19657</v>
      </c>
      <c r="B2634" t="s">
        <v>87</v>
      </c>
      <c r="C2634" t="s">
        <v>173</v>
      </c>
      <c r="D2634" t="s">
        <v>17029</v>
      </c>
      <c r="E2634" t="s">
        <v>79</v>
      </c>
      <c r="F2634" t="s">
        <v>4877</v>
      </c>
      <c r="G2634">
        <v>0</v>
      </c>
      <c r="H2634">
        <v>46</v>
      </c>
      <c r="I2634">
        <v>10</v>
      </c>
      <c r="J2634">
        <v>35</v>
      </c>
      <c r="K2634">
        <v>1</v>
      </c>
      <c r="L2634">
        <v>0</v>
      </c>
      <c r="M2634">
        <v>0</v>
      </c>
      <c r="N2634">
        <v>0</v>
      </c>
      <c r="O2634">
        <v>0</v>
      </c>
      <c r="P2634">
        <v>0</v>
      </c>
      <c r="Q2634">
        <v>0</v>
      </c>
    </row>
    <row r="2635" spans="1:17" x14ac:dyDescent="0.2">
      <c r="A2635" t="s">
        <v>19658</v>
      </c>
      <c r="B2635" t="s">
        <v>87</v>
      </c>
      <c r="C2635" t="s">
        <v>173</v>
      </c>
      <c r="D2635" t="s">
        <v>17029</v>
      </c>
      <c r="E2635" t="s">
        <v>79</v>
      </c>
      <c r="F2635" t="s">
        <v>4879</v>
      </c>
      <c r="G2635">
        <v>0</v>
      </c>
      <c r="H2635">
        <v>0</v>
      </c>
      <c r="I2635">
        <v>0</v>
      </c>
      <c r="J2635">
        <v>0</v>
      </c>
      <c r="K2635">
        <v>0</v>
      </c>
      <c r="L2635">
        <v>0</v>
      </c>
      <c r="M2635">
        <v>46</v>
      </c>
      <c r="N2635">
        <v>0</v>
      </c>
      <c r="O2635">
        <v>0</v>
      </c>
      <c r="P2635">
        <v>0</v>
      </c>
      <c r="Q2635">
        <v>0</v>
      </c>
    </row>
    <row r="2636" spans="1:17" x14ac:dyDescent="0.2">
      <c r="A2636" t="s">
        <v>19659</v>
      </c>
      <c r="B2636" t="s">
        <v>87</v>
      </c>
      <c r="C2636" t="s">
        <v>173</v>
      </c>
      <c r="D2636" t="s">
        <v>17029</v>
      </c>
      <c r="E2636" t="s">
        <v>79</v>
      </c>
      <c r="F2636" t="s">
        <v>4881</v>
      </c>
      <c r="G2636">
        <v>0</v>
      </c>
      <c r="H2636">
        <v>46</v>
      </c>
      <c r="I2636">
        <v>10</v>
      </c>
      <c r="J2636">
        <v>35</v>
      </c>
      <c r="K2636">
        <v>1</v>
      </c>
      <c r="L2636">
        <v>0</v>
      </c>
      <c r="M2636">
        <v>0</v>
      </c>
      <c r="N2636">
        <v>0</v>
      </c>
      <c r="O2636">
        <v>0</v>
      </c>
      <c r="P2636">
        <v>0</v>
      </c>
      <c r="Q2636">
        <v>0</v>
      </c>
    </row>
    <row r="2637" spans="1:17" x14ac:dyDescent="0.2">
      <c r="A2637" t="s">
        <v>19660</v>
      </c>
      <c r="B2637" t="s">
        <v>87</v>
      </c>
      <c r="C2637" t="s">
        <v>173</v>
      </c>
      <c r="D2637" t="s">
        <v>17029</v>
      </c>
      <c r="E2637" t="s">
        <v>79</v>
      </c>
      <c r="F2637" t="s">
        <v>4883</v>
      </c>
      <c r="G2637">
        <v>0</v>
      </c>
      <c r="H2637">
        <v>46</v>
      </c>
      <c r="I2637">
        <v>12</v>
      </c>
      <c r="J2637">
        <v>33</v>
      </c>
      <c r="K2637">
        <v>1</v>
      </c>
      <c r="L2637">
        <v>0</v>
      </c>
      <c r="M2637">
        <v>0</v>
      </c>
      <c r="N2637">
        <v>0</v>
      </c>
      <c r="O2637">
        <v>0</v>
      </c>
      <c r="P2637">
        <v>0</v>
      </c>
      <c r="Q2637">
        <v>0</v>
      </c>
    </row>
    <row r="2638" spans="1:17" x14ac:dyDescent="0.2">
      <c r="A2638" t="s">
        <v>19661</v>
      </c>
      <c r="B2638" t="s">
        <v>87</v>
      </c>
      <c r="C2638" t="s">
        <v>173</v>
      </c>
      <c r="D2638" t="s">
        <v>17029</v>
      </c>
      <c r="E2638" t="s">
        <v>79</v>
      </c>
      <c r="F2638" t="s">
        <v>4885</v>
      </c>
      <c r="G2638">
        <v>0</v>
      </c>
      <c r="H2638">
        <v>0</v>
      </c>
      <c r="I2638">
        <v>0</v>
      </c>
      <c r="J2638">
        <v>0</v>
      </c>
      <c r="K2638">
        <v>0</v>
      </c>
      <c r="L2638">
        <v>0</v>
      </c>
      <c r="M2638">
        <v>46</v>
      </c>
      <c r="N2638">
        <v>0</v>
      </c>
      <c r="O2638">
        <v>0</v>
      </c>
      <c r="P2638">
        <v>0</v>
      </c>
      <c r="Q2638">
        <v>0</v>
      </c>
    </row>
    <row r="2639" spans="1:17" x14ac:dyDescent="0.2">
      <c r="A2639" t="s">
        <v>19662</v>
      </c>
      <c r="B2639" t="s">
        <v>87</v>
      </c>
      <c r="C2639" t="s">
        <v>173</v>
      </c>
      <c r="D2639" t="s">
        <v>17029</v>
      </c>
      <c r="E2639" t="s">
        <v>79</v>
      </c>
      <c r="F2639" t="s">
        <v>4887</v>
      </c>
      <c r="G2639">
        <v>0</v>
      </c>
      <c r="H2639">
        <v>46</v>
      </c>
      <c r="I2639">
        <v>11</v>
      </c>
      <c r="J2639">
        <v>34</v>
      </c>
      <c r="K2639">
        <v>1</v>
      </c>
      <c r="L2639">
        <v>0</v>
      </c>
      <c r="M2639">
        <v>0</v>
      </c>
      <c r="N2639">
        <v>0</v>
      </c>
      <c r="O2639">
        <v>0</v>
      </c>
      <c r="P2639">
        <v>0</v>
      </c>
      <c r="Q2639">
        <v>0</v>
      </c>
    </row>
    <row r="2640" spans="1:17" x14ac:dyDescent="0.2">
      <c r="A2640" t="s">
        <v>19663</v>
      </c>
      <c r="B2640" t="s">
        <v>87</v>
      </c>
      <c r="C2640" t="s">
        <v>173</v>
      </c>
      <c r="D2640" t="s">
        <v>17029</v>
      </c>
      <c r="E2640" t="s">
        <v>79</v>
      </c>
      <c r="F2640" t="s">
        <v>4889</v>
      </c>
      <c r="G2640">
        <v>0</v>
      </c>
      <c r="H2640">
        <v>0</v>
      </c>
      <c r="I2640">
        <v>0</v>
      </c>
      <c r="J2640">
        <v>0</v>
      </c>
      <c r="K2640">
        <v>0</v>
      </c>
      <c r="L2640">
        <v>0</v>
      </c>
      <c r="M2640">
        <v>46</v>
      </c>
      <c r="N2640">
        <v>0</v>
      </c>
      <c r="O2640">
        <v>0</v>
      </c>
      <c r="P2640">
        <v>0</v>
      </c>
      <c r="Q2640">
        <v>0</v>
      </c>
    </row>
    <row r="2641" spans="1:17" x14ac:dyDescent="0.2">
      <c r="A2641" t="s">
        <v>19664</v>
      </c>
      <c r="B2641" t="s">
        <v>87</v>
      </c>
      <c r="C2641" t="s">
        <v>173</v>
      </c>
      <c r="D2641" t="s">
        <v>17029</v>
      </c>
      <c r="E2641" t="s">
        <v>79</v>
      </c>
      <c r="F2641" t="s">
        <v>4871</v>
      </c>
      <c r="G2641">
        <v>0</v>
      </c>
      <c r="H2641">
        <v>0</v>
      </c>
      <c r="I2641">
        <v>0</v>
      </c>
      <c r="J2641">
        <v>0</v>
      </c>
      <c r="K2641">
        <v>0</v>
      </c>
      <c r="L2641">
        <v>0</v>
      </c>
      <c r="M2641">
        <v>0</v>
      </c>
      <c r="N2641">
        <v>35</v>
      </c>
      <c r="O2641">
        <v>34</v>
      </c>
      <c r="P2641">
        <v>1</v>
      </c>
      <c r="Q2641">
        <v>0</v>
      </c>
    </row>
    <row r="2642" spans="1:17" x14ac:dyDescent="0.2">
      <c r="A2642" t="s">
        <v>19665</v>
      </c>
      <c r="B2642" t="s">
        <v>87</v>
      </c>
      <c r="C2642" t="s">
        <v>173</v>
      </c>
      <c r="D2642" t="s">
        <v>17029</v>
      </c>
      <c r="E2642" t="s">
        <v>79</v>
      </c>
      <c r="F2642" t="s">
        <v>4873</v>
      </c>
      <c r="G2642">
        <v>0</v>
      </c>
      <c r="H2642">
        <v>0</v>
      </c>
      <c r="I2642">
        <v>0</v>
      </c>
      <c r="J2642">
        <v>0</v>
      </c>
      <c r="K2642">
        <v>0</v>
      </c>
      <c r="L2642">
        <v>0</v>
      </c>
      <c r="M2642">
        <v>0</v>
      </c>
      <c r="N2642">
        <v>31</v>
      </c>
      <c r="O2642">
        <v>31</v>
      </c>
      <c r="P2642">
        <v>0</v>
      </c>
      <c r="Q2642">
        <v>0</v>
      </c>
    </row>
    <row r="2643" spans="1:17" x14ac:dyDescent="0.2">
      <c r="A2643" t="s">
        <v>19666</v>
      </c>
      <c r="B2643" t="s">
        <v>87</v>
      </c>
      <c r="C2643" t="s">
        <v>173</v>
      </c>
      <c r="D2643" t="s">
        <v>17029</v>
      </c>
      <c r="E2643" t="s">
        <v>79</v>
      </c>
      <c r="F2643" t="s">
        <v>17019</v>
      </c>
      <c r="G2643">
        <v>46</v>
      </c>
      <c r="H2643">
        <v>0</v>
      </c>
      <c r="I2643">
        <v>0</v>
      </c>
      <c r="J2643">
        <v>0</v>
      </c>
      <c r="K2643">
        <v>0</v>
      </c>
      <c r="L2643">
        <v>0</v>
      </c>
      <c r="M2643">
        <v>0</v>
      </c>
      <c r="N2643">
        <v>0</v>
      </c>
      <c r="O2643">
        <v>0</v>
      </c>
      <c r="P2643">
        <v>0</v>
      </c>
      <c r="Q2643">
        <v>0</v>
      </c>
    </row>
    <row r="2644" spans="1:17" x14ac:dyDescent="0.2">
      <c r="A2644" t="s">
        <v>19667</v>
      </c>
      <c r="B2644" t="s">
        <v>87</v>
      </c>
      <c r="C2644" t="s">
        <v>173</v>
      </c>
      <c r="D2644" t="s">
        <v>17029</v>
      </c>
      <c r="E2644" t="s">
        <v>81</v>
      </c>
      <c r="F2644" t="s">
        <v>4875</v>
      </c>
      <c r="G2644">
        <v>0</v>
      </c>
      <c r="H2644">
        <v>47</v>
      </c>
      <c r="I2644">
        <v>6</v>
      </c>
      <c r="J2644">
        <v>31</v>
      </c>
      <c r="K2644">
        <v>2</v>
      </c>
      <c r="L2644">
        <v>8</v>
      </c>
      <c r="M2644">
        <v>0</v>
      </c>
      <c r="N2644">
        <v>0</v>
      </c>
      <c r="O2644">
        <v>0</v>
      </c>
      <c r="P2644">
        <v>0</v>
      </c>
      <c r="Q2644">
        <v>0</v>
      </c>
    </row>
    <row r="2645" spans="1:17" x14ac:dyDescent="0.2">
      <c r="A2645" t="s">
        <v>19668</v>
      </c>
      <c r="B2645" t="s">
        <v>87</v>
      </c>
      <c r="C2645" t="s">
        <v>173</v>
      </c>
      <c r="D2645" t="s">
        <v>17029</v>
      </c>
      <c r="E2645" t="s">
        <v>81</v>
      </c>
      <c r="F2645" t="s">
        <v>4877</v>
      </c>
      <c r="G2645">
        <v>0</v>
      </c>
      <c r="H2645">
        <v>47</v>
      </c>
      <c r="I2645">
        <v>5</v>
      </c>
      <c r="J2645">
        <v>31</v>
      </c>
      <c r="K2645">
        <v>3</v>
      </c>
      <c r="L2645">
        <v>8</v>
      </c>
      <c r="M2645">
        <v>0</v>
      </c>
      <c r="N2645">
        <v>0</v>
      </c>
      <c r="O2645">
        <v>0</v>
      </c>
      <c r="P2645">
        <v>0</v>
      </c>
      <c r="Q2645">
        <v>0</v>
      </c>
    </row>
    <row r="2646" spans="1:17" x14ac:dyDescent="0.2">
      <c r="A2646" t="s">
        <v>19669</v>
      </c>
      <c r="B2646" t="s">
        <v>87</v>
      </c>
      <c r="C2646" t="s">
        <v>173</v>
      </c>
      <c r="D2646" t="s">
        <v>17029</v>
      </c>
      <c r="E2646" t="s">
        <v>81</v>
      </c>
      <c r="F2646" t="s">
        <v>4879</v>
      </c>
      <c r="G2646">
        <v>0</v>
      </c>
      <c r="H2646">
        <v>0</v>
      </c>
      <c r="I2646">
        <v>0</v>
      </c>
      <c r="J2646">
        <v>0</v>
      </c>
      <c r="K2646">
        <v>0</v>
      </c>
      <c r="L2646">
        <v>0</v>
      </c>
      <c r="M2646">
        <v>47</v>
      </c>
      <c r="N2646">
        <v>0</v>
      </c>
      <c r="O2646">
        <v>0</v>
      </c>
      <c r="P2646">
        <v>0</v>
      </c>
      <c r="Q2646">
        <v>0</v>
      </c>
    </row>
    <row r="2647" spans="1:17" x14ac:dyDescent="0.2">
      <c r="A2647" t="s">
        <v>19670</v>
      </c>
      <c r="B2647" t="s">
        <v>87</v>
      </c>
      <c r="C2647" t="s">
        <v>173</v>
      </c>
      <c r="D2647" t="s">
        <v>17029</v>
      </c>
      <c r="E2647" t="s">
        <v>81</v>
      </c>
      <c r="F2647" t="s">
        <v>4881</v>
      </c>
      <c r="G2647">
        <v>0</v>
      </c>
      <c r="H2647">
        <v>47</v>
      </c>
      <c r="I2647">
        <v>5</v>
      </c>
      <c r="J2647">
        <v>31</v>
      </c>
      <c r="K2647">
        <v>3</v>
      </c>
      <c r="L2647">
        <v>8</v>
      </c>
      <c r="M2647">
        <v>0</v>
      </c>
      <c r="N2647">
        <v>0</v>
      </c>
      <c r="O2647">
        <v>0</v>
      </c>
      <c r="P2647">
        <v>0</v>
      </c>
      <c r="Q2647">
        <v>0</v>
      </c>
    </row>
    <row r="2648" spans="1:17" x14ac:dyDescent="0.2">
      <c r="A2648" t="s">
        <v>19671</v>
      </c>
      <c r="B2648" t="s">
        <v>87</v>
      </c>
      <c r="C2648" t="s">
        <v>173</v>
      </c>
      <c r="D2648" t="s">
        <v>17029</v>
      </c>
      <c r="E2648" t="s">
        <v>81</v>
      </c>
      <c r="F2648" t="s">
        <v>4883</v>
      </c>
      <c r="G2648">
        <v>0</v>
      </c>
      <c r="H2648">
        <v>47</v>
      </c>
      <c r="I2648">
        <v>5</v>
      </c>
      <c r="J2648">
        <v>31</v>
      </c>
      <c r="K2648">
        <v>3</v>
      </c>
      <c r="L2648">
        <v>8</v>
      </c>
      <c r="M2648">
        <v>0</v>
      </c>
      <c r="N2648">
        <v>0</v>
      </c>
      <c r="O2648">
        <v>0</v>
      </c>
      <c r="P2648">
        <v>0</v>
      </c>
      <c r="Q2648">
        <v>0</v>
      </c>
    </row>
    <row r="2649" spans="1:17" x14ac:dyDescent="0.2">
      <c r="A2649" t="s">
        <v>19672</v>
      </c>
      <c r="B2649" t="s">
        <v>87</v>
      </c>
      <c r="C2649" t="s">
        <v>173</v>
      </c>
      <c r="D2649" t="s">
        <v>17029</v>
      </c>
      <c r="E2649" t="s">
        <v>81</v>
      </c>
      <c r="F2649" t="s">
        <v>4885</v>
      </c>
      <c r="G2649">
        <v>0</v>
      </c>
      <c r="H2649">
        <v>0</v>
      </c>
      <c r="I2649">
        <v>0</v>
      </c>
      <c r="J2649">
        <v>0</v>
      </c>
      <c r="K2649">
        <v>0</v>
      </c>
      <c r="L2649">
        <v>0</v>
      </c>
      <c r="M2649">
        <v>47</v>
      </c>
      <c r="N2649">
        <v>0</v>
      </c>
      <c r="O2649">
        <v>0</v>
      </c>
      <c r="P2649">
        <v>0</v>
      </c>
      <c r="Q2649">
        <v>0</v>
      </c>
    </row>
    <row r="2650" spans="1:17" x14ac:dyDescent="0.2">
      <c r="A2650" t="s">
        <v>19673</v>
      </c>
      <c r="B2650" t="s">
        <v>87</v>
      </c>
      <c r="C2650" t="s">
        <v>173</v>
      </c>
      <c r="D2650" t="s">
        <v>17029</v>
      </c>
      <c r="E2650" t="s">
        <v>81</v>
      </c>
      <c r="F2650" t="s">
        <v>4887</v>
      </c>
      <c r="G2650">
        <v>0</v>
      </c>
      <c r="H2650">
        <v>47</v>
      </c>
      <c r="I2650">
        <v>5</v>
      </c>
      <c r="J2650">
        <v>31</v>
      </c>
      <c r="K2650">
        <v>3</v>
      </c>
      <c r="L2650">
        <v>8</v>
      </c>
      <c r="M2650">
        <v>0</v>
      </c>
      <c r="N2650">
        <v>0</v>
      </c>
      <c r="O2650">
        <v>0</v>
      </c>
      <c r="P2650">
        <v>0</v>
      </c>
      <c r="Q2650">
        <v>0</v>
      </c>
    </row>
    <row r="2651" spans="1:17" x14ac:dyDescent="0.2">
      <c r="A2651" t="s">
        <v>19674</v>
      </c>
      <c r="B2651" t="s">
        <v>87</v>
      </c>
      <c r="C2651" t="s">
        <v>173</v>
      </c>
      <c r="D2651" t="s">
        <v>17029</v>
      </c>
      <c r="E2651" t="s">
        <v>81</v>
      </c>
      <c r="F2651" t="s">
        <v>4889</v>
      </c>
      <c r="G2651">
        <v>0</v>
      </c>
      <c r="H2651">
        <v>0</v>
      </c>
      <c r="I2651">
        <v>0</v>
      </c>
      <c r="J2651">
        <v>0</v>
      </c>
      <c r="K2651">
        <v>0</v>
      </c>
      <c r="L2651">
        <v>0</v>
      </c>
      <c r="M2651">
        <v>47</v>
      </c>
      <c r="N2651">
        <v>0</v>
      </c>
      <c r="O2651">
        <v>0</v>
      </c>
      <c r="P2651">
        <v>0</v>
      </c>
      <c r="Q2651">
        <v>0</v>
      </c>
    </row>
    <row r="2652" spans="1:17" x14ac:dyDescent="0.2">
      <c r="A2652" t="s">
        <v>19675</v>
      </c>
      <c r="B2652" t="s">
        <v>87</v>
      </c>
      <c r="C2652" t="s">
        <v>173</v>
      </c>
      <c r="D2652" t="s">
        <v>17029</v>
      </c>
      <c r="E2652" t="s">
        <v>81</v>
      </c>
      <c r="F2652" t="s">
        <v>4871</v>
      </c>
      <c r="G2652">
        <v>0</v>
      </c>
      <c r="H2652">
        <v>0</v>
      </c>
      <c r="I2652">
        <v>0</v>
      </c>
      <c r="J2652">
        <v>0</v>
      </c>
      <c r="K2652">
        <v>0</v>
      </c>
      <c r="L2652">
        <v>0</v>
      </c>
      <c r="M2652">
        <v>0</v>
      </c>
      <c r="N2652">
        <v>31</v>
      </c>
      <c r="O2652">
        <v>26</v>
      </c>
      <c r="P2652">
        <v>3</v>
      </c>
      <c r="Q2652">
        <v>2</v>
      </c>
    </row>
    <row r="2653" spans="1:17" x14ac:dyDescent="0.2">
      <c r="A2653" t="s">
        <v>19676</v>
      </c>
      <c r="B2653" t="s">
        <v>87</v>
      </c>
      <c r="C2653" t="s">
        <v>173</v>
      </c>
      <c r="D2653" t="s">
        <v>17029</v>
      </c>
      <c r="E2653" t="s">
        <v>81</v>
      </c>
      <c r="F2653" t="s">
        <v>4873</v>
      </c>
      <c r="G2653">
        <v>0</v>
      </c>
      <c r="H2653">
        <v>0</v>
      </c>
      <c r="I2653">
        <v>0</v>
      </c>
      <c r="J2653">
        <v>0</v>
      </c>
      <c r="K2653">
        <v>0</v>
      </c>
      <c r="L2653">
        <v>0</v>
      </c>
      <c r="M2653">
        <v>0</v>
      </c>
      <c r="N2653">
        <v>23</v>
      </c>
      <c r="O2653">
        <v>19</v>
      </c>
      <c r="P2653">
        <v>2</v>
      </c>
      <c r="Q2653">
        <v>2</v>
      </c>
    </row>
    <row r="2654" spans="1:17" x14ac:dyDescent="0.2">
      <c r="A2654" t="s">
        <v>19677</v>
      </c>
      <c r="B2654" t="s">
        <v>87</v>
      </c>
      <c r="C2654" t="s">
        <v>173</v>
      </c>
      <c r="D2654" t="s">
        <v>17029</v>
      </c>
      <c r="E2654" t="s">
        <v>81</v>
      </c>
      <c r="F2654" t="s">
        <v>17019</v>
      </c>
      <c r="G2654">
        <v>47</v>
      </c>
      <c r="H2654">
        <v>0</v>
      </c>
      <c r="I2654">
        <v>0</v>
      </c>
      <c r="J2654">
        <v>0</v>
      </c>
      <c r="K2654">
        <v>0</v>
      </c>
      <c r="L2654">
        <v>0</v>
      </c>
      <c r="M2654">
        <v>0</v>
      </c>
      <c r="N2654">
        <v>0</v>
      </c>
      <c r="O2654">
        <v>0</v>
      </c>
      <c r="P2654">
        <v>0</v>
      </c>
      <c r="Q2654">
        <v>0</v>
      </c>
    </row>
    <row r="2655" spans="1:17" x14ac:dyDescent="0.2">
      <c r="A2655" t="s">
        <v>19678</v>
      </c>
      <c r="B2655" t="s">
        <v>87</v>
      </c>
      <c r="C2655" t="s">
        <v>173</v>
      </c>
      <c r="D2655" t="s">
        <v>17025</v>
      </c>
      <c r="E2655" t="s">
        <v>79</v>
      </c>
      <c r="F2655" t="s">
        <v>17019</v>
      </c>
      <c r="G2655">
        <v>10</v>
      </c>
      <c r="H2655">
        <v>0</v>
      </c>
      <c r="I2655">
        <v>0</v>
      </c>
      <c r="J2655">
        <v>0</v>
      </c>
      <c r="K2655">
        <v>0</v>
      </c>
      <c r="L2655">
        <v>0</v>
      </c>
      <c r="M2655">
        <v>0</v>
      </c>
      <c r="N2655">
        <v>0</v>
      </c>
      <c r="O2655">
        <v>0</v>
      </c>
      <c r="P2655">
        <v>0</v>
      </c>
      <c r="Q2655">
        <v>0</v>
      </c>
    </row>
    <row r="2656" spans="1:17" x14ac:dyDescent="0.2">
      <c r="A2656" t="s">
        <v>19679</v>
      </c>
      <c r="B2656" t="s">
        <v>87</v>
      </c>
      <c r="C2656" t="s">
        <v>173</v>
      </c>
      <c r="D2656" t="s">
        <v>17025</v>
      </c>
      <c r="E2656" t="s">
        <v>81</v>
      </c>
      <c r="F2656" t="s">
        <v>17019</v>
      </c>
      <c r="G2656">
        <v>4</v>
      </c>
      <c r="H2656">
        <v>0</v>
      </c>
      <c r="I2656">
        <v>0</v>
      </c>
      <c r="J2656">
        <v>0</v>
      </c>
      <c r="K2656">
        <v>0</v>
      </c>
      <c r="L2656">
        <v>0</v>
      </c>
      <c r="M2656">
        <v>0</v>
      </c>
      <c r="N2656">
        <v>0</v>
      </c>
      <c r="O2656">
        <v>0</v>
      </c>
      <c r="P2656">
        <v>0</v>
      </c>
      <c r="Q2656">
        <v>0</v>
      </c>
    </row>
    <row r="2657" spans="1:17" x14ac:dyDescent="0.2">
      <c r="A2657" t="s">
        <v>19680</v>
      </c>
      <c r="B2657" t="s">
        <v>87</v>
      </c>
      <c r="C2657" t="s">
        <v>174</v>
      </c>
      <c r="D2657" t="s">
        <v>17027</v>
      </c>
      <c r="E2657" t="s">
        <v>79</v>
      </c>
      <c r="F2657" t="s">
        <v>17019</v>
      </c>
      <c r="G2657">
        <v>1</v>
      </c>
      <c r="H2657">
        <v>0</v>
      </c>
      <c r="I2657">
        <v>0</v>
      </c>
      <c r="J2657">
        <v>0</v>
      </c>
      <c r="K2657">
        <v>0</v>
      </c>
      <c r="L2657">
        <v>0</v>
      </c>
      <c r="M2657">
        <v>0</v>
      </c>
      <c r="N2657">
        <v>0</v>
      </c>
      <c r="O2657">
        <v>0</v>
      </c>
      <c r="P2657">
        <v>0</v>
      </c>
      <c r="Q2657">
        <v>0</v>
      </c>
    </row>
    <row r="2658" spans="1:17" x14ac:dyDescent="0.2">
      <c r="A2658" t="s">
        <v>19681</v>
      </c>
      <c r="B2658" t="s">
        <v>87</v>
      </c>
      <c r="C2658" t="s">
        <v>174</v>
      </c>
      <c r="D2658" t="s">
        <v>17027</v>
      </c>
      <c r="E2658" t="s">
        <v>81</v>
      </c>
      <c r="F2658" t="s">
        <v>17019</v>
      </c>
      <c r="G2658">
        <v>8</v>
      </c>
      <c r="H2658">
        <v>0</v>
      </c>
      <c r="I2658">
        <v>0</v>
      </c>
      <c r="J2658">
        <v>0</v>
      </c>
      <c r="K2658">
        <v>0</v>
      </c>
      <c r="L2658">
        <v>0</v>
      </c>
      <c r="M2658">
        <v>0</v>
      </c>
      <c r="N2658">
        <v>0</v>
      </c>
      <c r="O2658">
        <v>0</v>
      </c>
      <c r="P2658">
        <v>0</v>
      </c>
      <c r="Q2658">
        <v>0</v>
      </c>
    </row>
    <row r="2659" spans="1:17" x14ac:dyDescent="0.2">
      <c r="A2659" t="s">
        <v>19682</v>
      </c>
      <c r="B2659" t="s">
        <v>87</v>
      </c>
      <c r="C2659" t="s">
        <v>174</v>
      </c>
      <c r="D2659" t="s">
        <v>17029</v>
      </c>
      <c r="E2659" t="s">
        <v>79</v>
      </c>
      <c r="F2659" t="s">
        <v>4875</v>
      </c>
      <c r="G2659">
        <v>0</v>
      </c>
      <c r="H2659">
        <v>26</v>
      </c>
      <c r="I2659">
        <v>10</v>
      </c>
      <c r="J2659">
        <v>12</v>
      </c>
      <c r="K2659">
        <v>3</v>
      </c>
      <c r="L2659">
        <v>1</v>
      </c>
      <c r="M2659">
        <v>0</v>
      </c>
      <c r="N2659">
        <v>0</v>
      </c>
      <c r="O2659">
        <v>0</v>
      </c>
      <c r="P2659">
        <v>0</v>
      </c>
      <c r="Q2659">
        <v>0</v>
      </c>
    </row>
    <row r="2660" spans="1:17" x14ac:dyDescent="0.2">
      <c r="A2660" t="s">
        <v>19683</v>
      </c>
      <c r="B2660" t="s">
        <v>87</v>
      </c>
      <c r="C2660" t="s">
        <v>174</v>
      </c>
      <c r="D2660" t="s">
        <v>17029</v>
      </c>
      <c r="E2660" t="s">
        <v>79</v>
      </c>
      <c r="F2660" t="s">
        <v>4877</v>
      </c>
      <c r="G2660">
        <v>0</v>
      </c>
      <c r="H2660">
        <v>26</v>
      </c>
      <c r="I2660">
        <v>10</v>
      </c>
      <c r="J2660">
        <v>11</v>
      </c>
      <c r="K2660">
        <v>4</v>
      </c>
      <c r="L2660">
        <v>1</v>
      </c>
      <c r="M2660">
        <v>0</v>
      </c>
      <c r="N2660">
        <v>0</v>
      </c>
      <c r="O2660">
        <v>0</v>
      </c>
      <c r="P2660">
        <v>0</v>
      </c>
      <c r="Q2660">
        <v>0</v>
      </c>
    </row>
    <row r="2661" spans="1:17" x14ac:dyDescent="0.2">
      <c r="A2661" t="s">
        <v>19684</v>
      </c>
      <c r="B2661" t="s">
        <v>87</v>
      </c>
      <c r="C2661" t="s">
        <v>174</v>
      </c>
      <c r="D2661" t="s">
        <v>17029</v>
      </c>
      <c r="E2661" t="s">
        <v>79</v>
      </c>
      <c r="F2661" t="s">
        <v>4879</v>
      </c>
      <c r="G2661">
        <v>0</v>
      </c>
      <c r="H2661">
        <v>0</v>
      </c>
      <c r="I2661">
        <v>0</v>
      </c>
      <c r="J2661">
        <v>0</v>
      </c>
      <c r="K2661">
        <v>0</v>
      </c>
      <c r="L2661">
        <v>0</v>
      </c>
      <c r="M2661">
        <v>26</v>
      </c>
      <c r="N2661">
        <v>0</v>
      </c>
      <c r="O2661">
        <v>0</v>
      </c>
      <c r="P2661">
        <v>0</v>
      </c>
      <c r="Q2661">
        <v>0</v>
      </c>
    </row>
    <row r="2662" spans="1:17" x14ac:dyDescent="0.2">
      <c r="A2662" t="s">
        <v>19685</v>
      </c>
      <c r="B2662" t="s">
        <v>87</v>
      </c>
      <c r="C2662" t="s">
        <v>174</v>
      </c>
      <c r="D2662" t="s">
        <v>17029</v>
      </c>
      <c r="E2662" t="s">
        <v>79</v>
      </c>
      <c r="F2662" t="s">
        <v>4881</v>
      </c>
      <c r="G2662">
        <v>0</v>
      </c>
      <c r="H2662">
        <v>26</v>
      </c>
      <c r="I2662">
        <v>10</v>
      </c>
      <c r="J2662">
        <v>11</v>
      </c>
      <c r="K2662">
        <v>4</v>
      </c>
      <c r="L2662">
        <v>1</v>
      </c>
      <c r="M2662">
        <v>0</v>
      </c>
      <c r="N2662">
        <v>0</v>
      </c>
      <c r="O2662">
        <v>0</v>
      </c>
      <c r="P2662">
        <v>0</v>
      </c>
      <c r="Q2662">
        <v>0</v>
      </c>
    </row>
    <row r="2663" spans="1:17" x14ac:dyDescent="0.2">
      <c r="A2663" t="s">
        <v>19686</v>
      </c>
      <c r="B2663" t="s">
        <v>87</v>
      </c>
      <c r="C2663" t="s">
        <v>174</v>
      </c>
      <c r="D2663" t="s">
        <v>17029</v>
      </c>
      <c r="E2663" t="s">
        <v>79</v>
      </c>
      <c r="F2663" t="s">
        <v>4883</v>
      </c>
      <c r="G2663">
        <v>0</v>
      </c>
      <c r="H2663">
        <v>26</v>
      </c>
      <c r="I2663">
        <v>10</v>
      </c>
      <c r="J2663">
        <v>11</v>
      </c>
      <c r="K2663">
        <v>4</v>
      </c>
      <c r="L2663">
        <v>1</v>
      </c>
      <c r="M2663">
        <v>0</v>
      </c>
      <c r="N2663">
        <v>0</v>
      </c>
      <c r="O2663">
        <v>0</v>
      </c>
      <c r="P2663">
        <v>0</v>
      </c>
      <c r="Q2663">
        <v>0</v>
      </c>
    </row>
    <row r="2664" spans="1:17" x14ac:dyDescent="0.2">
      <c r="A2664" t="s">
        <v>19687</v>
      </c>
      <c r="B2664" t="s">
        <v>87</v>
      </c>
      <c r="C2664" t="s">
        <v>174</v>
      </c>
      <c r="D2664" t="s">
        <v>17029</v>
      </c>
      <c r="E2664" t="s">
        <v>79</v>
      </c>
      <c r="F2664" t="s">
        <v>4885</v>
      </c>
      <c r="G2664">
        <v>0</v>
      </c>
      <c r="H2664">
        <v>0</v>
      </c>
      <c r="I2664">
        <v>0</v>
      </c>
      <c r="J2664">
        <v>0</v>
      </c>
      <c r="K2664">
        <v>0</v>
      </c>
      <c r="L2664">
        <v>0</v>
      </c>
      <c r="M2664">
        <v>26</v>
      </c>
      <c r="N2664">
        <v>0</v>
      </c>
      <c r="O2664">
        <v>0</v>
      </c>
      <c r="P2664">
        <v>0</v>
      </c>
      <c r="Q2664">
        <v>0</v>
      </c>
    </row>
    <row r="2665" spans="1:17" x14ac:dyDescent="0.2">
      <c r="A2665" t="s">
        <v>19688</v>
      </c>
      <c r="B2665" t="s">
        <v>87</v>
      </c>
      <c r="C2665" t="s">
        <v>174</v>
      </c>
      <c r="D2665" t="s">
        <v>17029</v>
      </c>
      <c r="E2665" t="s">
        <v>79</v>
      </c>
      <c r="F2665" t="s">
        <v>4887</v>
      </c>
      <c r="G2665">
        <v>0</v>
      </c>
      <c r="H2665">
        <v>26</v>
      </c>
      <c r="I2665">
        <v>10</v>
      </c>
      <c r="J2665">
        <v>11</v>
      </c>
      <c r="K2665">
        <v>4</v>
      </c>
      <c r="L2665">
        <v>1</v>
      </c>
      <c r="M2665">
        <v>0</v>
      </c>
      <c r="N2665">
        <v>0</v>
      </c>
      <c r="O2665">
        <v>0</v>
      </c>
      <c r="P2665">
        <v>0</v>
      </c>
      <c r="Q2665">
        <v>0</v>
      </c>
    </row>
    <row r="2666" spans="1:17" x14ac:dyDescent="0.2">
      <c r="A2666" t="s">
        <v>19689</v>
      </c>
      <c r="B2666" t="s">
        <v>87</v>
      </c>
      <c r="C2666" t="s">
        <v>174</v>
      </c>
      <c r="D2666" t="s">
        <v>17029</v>
      </c>
      <c r="E2666" t="s">
        <v>79</v>
      </c>
      <c r="F2666" t="s">
        <v>4889</v>
      </c>
      <c r="G2666">
        <v>0</v>
      </c>
      <c r="H2666">
        <v>0</v>
      </c>
      <c r="I2666">
        <v>0</v>
      </c>
      <c r="J2666">
        <v>0</v>
      </c>
      <c r="K2666">
        <v>0</v>
      </c>
      <c r="L2666">
        <v>0</v>
      </c>
      <c r="M2666">
        <v>26</v>
      </c>
      <c r="N2666">
        <v>0</v>
      </c>
      <c r="O2666">
        <v>0</v>
      </c>
      <c r="P2666">
        <v>0</v>
      </c>
      <c r="Q2666">
        <v>0</v>
      </c>
    </row>
    <row r="2667" spans="1:17" x14ac:dyDescent="0.2">
      <c r="A2667" t="s">
        <v>19690</v>
      </c>
      <c r="B2667" t="s">
        <v>87</v>
      </c>
      <c r="C2667" t="s">
        <v>174</v>
      </c>
      <c r="D2667" t="s">
        <v>17029</v>
      </c>
      <c r="E2667" t="s">
        <v>79</v>
      </c>
      <c r="F2667" t="s">
        <v>4871</v>
      </c>
      <c r="G2667">
        <v>0</v>
      </c>
      <c r="H2667">
        <v>0</v>
      </c>
      <c r="I2667">
        <v>0</v>
      </c>
      <c r="J2667">
        <v>0</v>
      </c>
      <c r="K2667">
        <v>0</v>
      </c>
      <c r="L2667">
        <v>0</v>
      </c>
      <c r="M2667">
        <v>0</v>
      </c>
      <c r="N2667">
        <v>15</v>
      </c>
      <c r="O2667">
        <v>14</v>
      </c>
      <c r="P2667">
        <v>0</v>
      </c>
      <c r="Q2667">
        <v>1</v>
      </c>
    </row>
    <row r="2668" spans="1:17" x14ac:dyDescent="0.2">
      <c r="A2668" t="s">
        <v>19691</v>
      </c>
      <c r="B2668" t="s">
        <v>87</v>
      </c>
      <c r="C2668" t="s">
        <v>174</v>
      </c>
      <c r="D2668" t="s">
        <v>17029</v>
      </c>
      <c r="E2668" t="s">
        <v>79</v>
      </c>
      <c r="F2668" t="s">
        <v>4873</v>
      </c>
      <c r="G2668">
        <v>0</v>
      </c>
      <c r="H2668">
        <v>0</v>
      </c>
      <c r="I2668">
        <v>0</v>
      </c>
      <c r="J2668">
        <v>0</v>
      </c>
      <c r="K2668">
        <v>0</v>
      </c>
      <c r="L2668">
        <v>0</v>
      </c>
      <c r="M2668">
        <v>0</v>
      </c>
      <c r="N2668">
        <v>14</v>
      </c>
      <c r="O2668">
        <v>13</v>
      </c>
      <c r="P2668">
        <v>0</v>
      </c>
      <c r="Q2668">
        <v>1</v>
      </c>
    </row>
    <row r="2669" spans="1:17" x14ac:dyDescent="0.2">
      <c r="A2669" t="s">
        <v>19692</v>
      </c>
      <c r="B2669" t="s">
        <v>87</v>
      </c>
      <c r="C2669" t="s">
        <v>174</v>
      </c>
      <c r="D2669" t="s">
        <v>17029</v>
      </c>
      <c r="E2669" t="s">
        <v>79</v>
      </c>
      <c r="F2669" t="s">
        <v>17019</v>
      </c>
      <c r="G2669">
        <v>26</v>
      </c>
      <c r="H2669">
        <v>0</v>
      </c>
      <c r="I2669">
        <v>0</v>
      </c>
      <c r="J2669">
        <v>0</v>
      </c>
      <c r="K2669">
        <v>0</v>
      </c>
      <c r="L2669">
        <v>0</v>
      </c>
      <c r="M2669">
        <v>0</v>
      </c>
      <c r="N2669">
        <v>0</v>
      </c>
      <c r="O2669">
        <v>0</v>
      </c>
      <c r="P2669">
        <v>0</v>
      </c>
      <c r="Q2669">
        <v>0</v>
      </c>
    </row>
    <row r="2670" spans="1:17" x14ac:dyDescent="0.2">
      <c r="A2670" t="s">
        <v>19693</v>
      </c>
      <c r="B2670" t="s">
        <v>87</v>
      </c>
      <c r="C2670" t="s">
        <v>174</v>
      </c>
      <c r="D2670" t="s">
        <v>17029</v>
      </c>
      <c r="E2670" t="s">
        <v>81</v>
      </c>
      <c r="F2670" t="s">
        <v>4875</v>
      </c>
      <c r="G2670">
        <v>0</v>
      </c>
      <c r="H2670">
        <v>34</v>
      </c>
      <c r="I2670">
        <v>3</v>
      </c>
      <c r="J2670">
        <v>22</v>
      </c>
      <c r="K2670">
        <v>5</v>
      </c>
      <c r="L2670">
        <v>4</v>
      </c>
      <c r="M2670">
        <v>0</v>
      </c>
      <c r="N2670">
        <v>0</v>
      </c>
      <c r="O2670">
        <v>0</v>
      </c>
      <c r="P2670">
        <v>0</v>
      </c>
      <c r="Q2670">
        <v>0</v>
      </c>
    </row>
    <row r="2671" spans="1:17" x14ac:dyDescent="0.2">
      <c r="A2671" t="s">
        <v>19694</v>
      </c>
      <c r="B2671" t="s">
        <v>87</v>
      </c>
      <c r="C2671" t="s">
        <v>174</v>
      </c>
      <c r="D2671" t="s">
        <v>17029</v>
      </c>
      <c r="E2671" t="s">
        <v>81</v>
      </c>
      <c r="F2671" t="s">
        <v>4877</v>
      </c>
      <c r="G2671">
        <v>0</v>
      </c>
      <c r="H2671">
        <v>34</v>
      </c>
      <c r="I2671">
        <v>2</v>
      </c>
      <c r="J2671">
        <v>22</v>
      </c>
      <c r="K2671">
        <v>3</v>
      </c>
      <c r="L2671">
        <v>7</v>
      </c>
      <c r="M2671">
        <v>0</v>
      </c>
      <c r="N2671">
        <v>0</v>
      </c>
      <c r="O2671">
        <v>0</v>
      </c>
      <c r="P2671">
        <v>0</v>
      </c>
      <c r="Q2671">
        <v>0</v>
      </c>
    </row>
    <row r="2672" spans="1:17" x14ac:dyDescent="0.2">
      <c r="A2672" t="s">
        <v>19695</v>
      </c>
      <c r="B2672" t="s">
        <v>87</v>
      </c>
      <c r="C2672" t="s">
        <v>174</v>
      </c>
      <c r="D2672" t="s">
        <v>17029</v>
      </c>
      <c r="E2672" t="s">
        <v>81</v>
      </c>
      <c r="F2672" t="s">
        <v>4879</v>
      </c>
      <c r="G2672">
        <v>0</v>
      </c>
      <c r="H2672">
        <v>0</v>
      </c>
      <c r="I2672">
        <v>0</v>
      </c>
      <c r="J2672">
        <v>0</v>
      </c>
      <c r="K2672">
        <v>0</v>
      </c>
      <c r="L2672">
        <v>0</v>
      </c>
      <c r="M2672">
        <v>34</v>
      </c>
      <c r="N2672">
        <v>0</v>
      </c>
      <c r="O2672">
        <v>0</v>
      </c>
      <c r="P2672">
        <v>0</v>
      </c>
      <c r="Q2672">
        <v>0</v>
      </c>
    </row>
    <row r="2673" spans="1:17" x14ac:dyDescent="0.2">
      <c r="A2673" t="s">
        <v>19696</v>
      </c>
      <c r="B2673" t="s">
        <v>87</v>
      </c>
      <c r="C2673" t="s">
        <v>174</v>
      </c>
      <c r="D2673" t="s">
        <v>17029</v>
      </c>
      <c r="E2673" t="s">
        <v>81</v>
      </c>
      <c r="F2673" t="s">
        <v>4881</v>
      </c>
      <c r="G2673">
        <v>0</v>
      </c>
      <c r="H2673">
        <v>34</v>
      </c>
      <c r="I2673">
        <v>2</v>
      </c>
      <c r="J2673">
        <v>22</v>
      </c>
      <c r="K2673">
        <v>3</v>
      </c>
      <c r="L2673">
        <v>7</v>
      </c>
      <c r="M2673">
        <v>0</v>
      </c>
      <c r="N2673">
        <v>0</v>
      </c>
      <c r="O2673">
        <v>0</v>
      </c>
      <c r="P2673">
        <v>0</v>
      </c>
      <c r="Q2673">
        <v>0</v>
      </c>
    </row>
    <row r="2674" spans="1:17" x14ac:dyDescent="0.2">
      <c r="A2674" t="s">
        <v>19697</v>
      </c>
      <c r="B2674" t="s">
        <v>87</v>
      </c>
      <c r="C2674" t="s">
        <v>174</v>
      </c>
      <c r="D2674" t="s">
        <v>17029</v>
      </c>
      <c r="E2674" t="s">
        <v>81</v>
      </c>
      <c r="F2674" t="s">
        <v>4883</v>
      </c>
      <c r="G2674">
        <v>0</v>
      </c>
      <c r="H2674">
        <v>34</v>
      </c>
      <c r="I2674">
        <v>3</v>
      </c>
      <c r="J2674">
        <v>21</v>
      </c>
      <c r="K2674">
        <v>3</v>
      </c>
      <c r="L2674">
        <v>7</v>
      </c>
      <c r="M2674">
        <v>0</v>
      </c>
      <c r="N2674">
        <v>0</v>
      </c>
      <c r="O2674">
        <v>0</v>
      </c>
      <c r="P2674">
        <v>0</v>
      </c>
      <c r="Q2674">
        <v>0</v>
      </c>
    </row>
    <row r="2675" spans="1:17" x14ac:dyDescent="0.2">
      <c r="A2675" t="s">
        <v>19698</v>
      </c>
      <c r="B2675" t="s">
        <v>87</v>
      </c>
      <c r="C2675" t="s">
        <v>174</v>
      </c>
      <c r="D2675" t="s">
        <v>17029</v>
      </c>
      <c r="E2675" t="s">
        <v>81</v>
      </c>
      <c r="F2675" t="s">
        <v>4885</v>
      </c>
      <c r="G2675">
        <v>0</v>
      </c>
      <c r="H2675">
        <v>0</v>
      </c>
      <c r="I2675">
        <v>0</v>
      </c>
      <c r="J2675">
        <v>0</v>
      </c>
      <c r="K2675">
        <v>0</v>
      </c>
      <c r="L2675">
        <v>0</v>
      </c>
      <c r="M2675">
        <v>34</v>
      </c>
      <c r="N2675">
        <v>0</v>
      </c>
      <c r="O2675">
        <v>0</v>
      </c>
      <c r="P2675">
        <v>0</v>
      </c>
      <c r="Q2675">
        <v>0</v>
      </c>
    </row>
    <row r="2676" spans="1:17" x14ac:dyDescent="0.2">
      <c r="A2676" t="s">
        <v>19699</v>
      </c>
      <c r="B2676" t="s">
        <v>87</v>
      </c>
      <c r="C2676" t="s">
        <v>174</v>
      </c>
      <c r="D2676" t="s">
        <v>17029</v>
      </c>
      <c r="E2676" t="s">
        <v>81</v>
      </c>
      <c r="F2676" t="s">
        <v>4887</v>
      </c>
      <c r="G2676">
        <v>0</v>
      </c>
      <c r="H2676">
        <v>34</v>
      </c>
      <c r="I2676">
        <v>2</v>
      </c>
      <c r="J2676">
        <v>23</v>
      </c>
      <c r="K2676">
        <v>5</v>
      </c>
      <c r="L2676">
        <v>4</v>
      </c>
      <c r="M2676">
        <v>0</v>
      </c>
      <c r="N2676">
        <v>0</v>
      </c>
      <c r="O2676">
        <v>0</v>
      </c>
      <c r="P2676">
        <v>0</v>
      </c>
      <c r="Q2676">
        <v>0</v>
      </c>
    </row>
    <row r="2677" spans="1:17" x14ac:dyDescent="0.2">
      <c r="A2677" t="s">
        <v>19700</v>
      </c>
      <c r="B2677" t="s">
        <v>87</v>
      </c>
      <c r="C2677" t="s">
        <v>174</v>
      </c>
      <c r="D2677" t="s">
        <v>17029</v>
      </c>
      <c r="E2677" t="s">
        <v>81</v>
      </c>
      <c r="F2677" t="s">
        <v>4889</v>
      </c>
      <c r="G2677">
        <v>0</v>
      </c>
      <c r="H2677">
        <v>0</v>
      </c>
      <c r="I2677">
        <v>0</v>
      </c>
      <c r="J2677">
        <v>0</v>
      </c>
      <c r="K2677">
        <v>0</v>
      </c>
      <c r="L2677">
        <v>0</v>
      </c>
      <c r="M2677">
        <v>34</v>
      </c>
      <c r="N2677">
        <v>0</v>
      </c>
      <c r="O2677">
        <v>0</v>
      </c>
      <c r="P2677">
        <v>0</v>
      </c>
      <c r="Q2677">
        <v>0</v>
      </c>
    </row>
    <row r="2678" spans="1:17" x14ac:dyDescent="0.2">
      <c r="A2678" t="s">
        <v>19701</v>
      </c>
      <c r="B2678" t="s">
        <v>87</v>
      </c>
      <c r="C2678" t="s">
        <v>174</v>
      </c>
      <c r="D2678" t="s">
        <v>17029</v>
      </c>
      <c r="E2678" t="s">
        <v>81</v>
      </c>
      <c r="F2678" t="s">
        <v>4871</v>
      </c>
      <c r="G2678">
        <v>0</v>
      </c>
      <c r="H2678">
        <v>0</v>
      </c>
      <c r="I2678">
        <v>0</v>
      </c>
      <c r="J2678">
        <v>0</v>
      </c>
      <c r="K2678">
        <v>0</v>
      </c>
      <c r="L2678">
        <v>0</v>
      </c>
      <c r="M2678">
        <v>0</v>
      </c>
      <c r="N2678">
        <v>25</v>
      </c>
      <c r="O2678">
        <v>19</v>
      </c>
      <c r="P2678">
        <v>3</v>
      </c>
      <c r="Q2678">
        <v>3</v>
      </c>
    </row>
    <row r="2679" spans="1:17" x14ac:dyDescent="0.2">
      <c r="A2679" t="s">
        <v>19702</v>
      </c>
      <c r="B2679" t="s">
        <v>87</v>
      </c>
      <c r="C2679" t="s">
        <v>174</v>
      </c>
      <c r="D2679" t="s">
        <v>17029</v>
      </c>
      <c r="E2679" t="s">
        <v>81</v>
      </c>
      <c r="F2679" t="s">
        <v>4873</v>
      </c>
      <c r="G2679">
        <v>0</v>
      </c>
      <c r="H2679">
        <v>0</v>
      </c>
      <c r="I2679">
        <v>0</v>
      </c>
      <c r="J2679">
        <v>0</v>
      </c>
      <c r="K2679">
        <v>0</v>
      </c>
      <c r="L2679">
        <v>0</v>
      </c>
      <c r="M2679">
        <v>0</v>
      </c>
      <c r="N2679">
        <v>20</v>
      </c>
      <c r="O2679">
        <v>14</v>
      </c>
      <c r="P2679">
        <v>3</v>
      </c>
      <c r="Q2679">
        <v>3</v>
      </c>
    </row>
    <row r="2680" spans="1:17" x14ac:dyDescent="0.2">
      <c r="A2680" t="s">
        <v>19703</v>
      </c>
      <c r="B2680" t="s">
        <v>87</v>
      </c>
      <c r="C2680" t="s">
        <v>174</v>
      </c>
      <c r="D2680" t="s">
        <v>17029</v>
      </c>
      <c r="E2680" t="s">
        <v>81</v>
      </c>
      <c r="F2680" t="s">
        <v>17019</v>
      </c>
      <c r="G2680">
        <v>34</v>
      </c>
      <c r="H2680">
        <v>0</v>
      </c>
      <c r="I2680">
        <v>0</v>
      </c>
      <c r="J2680">
        <v>0</v>
      </c>
      <c r="K2680">
        <v>0</v>
      </c>
      <c r="L2680">
        <v>0</v>
      </c>
      <c r="M2680">
        <v>0</v>
      </c>
      <c r="N2680">
        <v>0</v>
      </c>
      <c r="O2680">
        <v>0</v>
      </c>
      <c r="P2680">
        <v>0</v>
      </c>
      <c r="Q2680">
        <v>0</v>
      </c>
    </row>
    <row r="2681" spans="1:17" x14ac:dyDescent="0.2">
      <c r="A2681" t="s">
        <v>19704</v>
      </c>
      <c r="B2681" t="s">
        <v>87</v>
      </c>
      <c r="C2681" t="s">
        <v>174</v>
      </c>
      <c r="D2681" t="s">
        <v>17025</v>
      </c>
      <c r="E2681" t="s">
        <v>79</v>
      </c>
      <c r="F2681" t="s">
        <v>17019</v>
      </c>
      <c r="G2681">
        <v>3</v>
      </c>
      <c r="H2681">
        <v>0</v>
      </c>
      <c r="I2681">
        <v>0</v>
      </c>
      <c r="J2681">
        <v>0</v>
      </c>
      <c r="K2681">
        <v>0</v>
      </c>
      <c r="L2681">
        <v>0</v>
      </c>
      <c r="M2681">
        <v>0</v>
      </c>
      <c r="N2681">
        <v>0</v>
      </c>
      <c r="O2681">
        <v>0</v>
      </c>
      <c r="P2681">
        <v>0</v>
      </c>
      <c r="Q2681">
        <v>0</v>
      </c>
    </row>
    <row r="2682" spans="1:17" x14ac:dyDescent="0.2">
      <c r="A2682" t="s">
        <v>19705</v>
      </c>
      <c r="B2682" t="s">
        <v>87</v>
      </c>
      <c r="C2682" t="s">
        <v>174</v>
      </c>
      <c r="D2682" t="s">
        <v>17025</v>
      </c>
      <c r="E2682" t="s">
        <v>81</v>
      </c>
      <c r="F2682" t="s">
        <v>17019</v>
      </c>
      <c r="G2682">
        <v>5</v>
      </c>
      <c r="H2682">
        <v>0</v>
      </c>
      <c r="I2682">
        <v>0</v>
      </c>
      <c r="J2682">
        <v>0</v>
      </c>
      <c r="K2682">
        <v>0</v>
      </c>
      <c r="L2682">
        <v>0</v>
      </c>
      <c r="M2682">
        <v>0</v>
      </c>
      <c r="N2682">
        <v>0</v>
      </c>
      <c r="O2682">
        <v>0</v>
      </c>
      <c r="P2682">
        <v>0</v>
      </c>
      <c r="Q2682">
        <v>0</v>
      </c>
    </row>
    <row r="2683" spans="1:17" x14ac:dyDescent="0.2">
      <c r="A2683" t="s">
        <v>19706</v>
      </c>
      <c r="B2683" t="s">
        <v>87</v>
      </c>
      <c r="C2683" t="s">
        <v>175</v>
      </c>
      <c r="D2683" t="s">
        <v>17029</v>
      </c>
      <c r="E2683" t="s">
        <v>79</v>
      </c>
      <c r="F2683" t="s">
        <v>4875</v>
      </c>
      <c r="G2683">
        <v>0</v>
      </c>
      <c r="H2683">
        <v>22</v>
      </c>
      <c r="I2683">
        <v>1</v>
      </c>
      <c r="J2683">
        <v>17</v>
      </c>
      <c r="K2683">
        <v>4</v>
      </c>
      <c r="L2683">
        <v>0</v>
      </c>
      <c r="M2683">
        <v>0</v>
      </c>
      <c r="N2683">
        <v>0</v>
      </c>
      <c r="O2683">
        <v>0</v>
      </c>
      <c r="P2683">
        <v>0</v>
      </c>
      <c r="Q2683">
        <v>0</v>
      </c>
    </row>
    <row r="2684" spans="1:17" x14ac:dyDescent="0.2">
      <c r="A2684" t="s">
        <v>19707</v>
      </c>
      <c r="B2684" t="s">
        <v>87</v>
      </c>
      <c r="C2684" t="s">
        <v>175</v>
      </c>
      <c r="D2684" t="s">
        <v>17029</v>
      </c>
      <c r="E2684" t="s">
        <v>79</v>
      </c>
      <c r="F2684" t="s">
        <v>4877</v>
      </c>
      <c r="G2684">
        <v>0</v>
      </c>
      <c r="H2684">
        <v>22</v>
      </c>
      <c r="I2684">
        <v>1</v>
      </c>
      <c r="J2684">
        <v>17</v>
      </c>
      <c r="K2684">
        <v>2</v>
      </c>
      <c r="L2684">
        <v>2</v>
      </c>
      <c r="M2684">
        <v>0</v>
      </c>
      <c r="N2684">
        <v>0</v>
      </c>
      <c r="O2684">
        <v>0</v>
      </c>
      <c r="P2684">
        <v>0</v>
      </c>
      <c r="Q2684">
        <v>0</v>
      </c>
    </row>
    <row r="2685" spans="1:17" x14ac:dyDescent="0.2">
      <c r="A2685" t="s">
        <v>19708</v>
      </c>
      <c r="B2685" t="s">
        <v>87</v>
      </c>
      <c r="C2685" t="s">
        <v>175</v>
      </c>
      <c r="D2685" t="s">
        <v>17029</v>
      </c>
      <c r="E2685" t="s">
        <v>79</v>
      </c>
      <c r="F2685" t="s">
        <v>4879</v>
      </c>
      <c r="G2685">
        <v>0</v>
      </c>
      <c r="H2685">
        <v>0</v>
      </c>
      <c r="I2685">
        <v>0</v>
      </c>
      <c r="J2685">
        <v>0</v>
      </c>
      <c r="K2685">
        <v>0</v>
      </c>
      <c r="L2685">
        <v>0</v>
      </c>
      <c r="M2685">
        <v>22</v>
      </c>
      <c r="N2685">
        <v>0</v>
      </c>
      <c r="O2685">
        <v>0</v>
      </c>
      <c r="P2685">
        <v>0</v>
      </c>
      <c r="Q2685">
        <v>0</v>
      </c>
    </row>
    <row r="2686" spans="1:17" x14ac:dyDescent="0.2">
      <c r="A2686" t="s">
        <v>19709</v>
      </c>
      <c r="B2686" t="s">
        <v>87</v>
      </c>
      <c r="C2686" t="s">
        <v>175</v>
      </c>
      <c r="D2686" t="s">
        <v>17029</v>
      </c>
      <c r="E2686" t="s">
        <v>79</v>
      </c>
      <c r="F2686" t="s">
        <v>4881</v>
      </c>
      <c r="G2686">
        <v>0</v>
      </c>
      <c r="H2686">
        <v>22</v>
      </c>
      <c r="I2686">
        <v>1</v>
      </c>
      <c r="J2686">
        <v>17</v>
      </c>
      <c r="K2686">
        <v>2</v>
      </c>
      <c r="L2686">
        <v>2</v>
      </c>
      <c r="M2686">
        <v>0</v>
      </c>
      <c r="N2686">
        <v>0</v>
      </c>
      <c r="O2686">
        <v>0</v>
      </c>
      <c r="P2686">
        <v>0</v>
      </c>
      <c r="Q2686">
        <v>0</v>
      </c>
    </row>
    <row r="2687" spans="1:17" x14ac:dyDescent="0.2">
      <c r="A2687" t="s">
        <v>19710</v>
      </c>
      <c r="B2687" t="s">
        <v>87</v>
      </c>
      <c r="C2687" t="s">
        <v>175</v>
      </c>
      <c r="D2687" t="s">
        <v>17029</v>
      </c>
      <c r="E2687" t="s">
        <v>79</v>
      </c>
      <c r="F2687" t="s">
        <v>4883</v>
      </c>
      <c r="G2687">
        <v>0</v>
      </c>
      <c r="H2687">
        <v>22</v>
      </c>
      <c r="I2687">
        <v>1</v>
      </c>
      <c r="J2687">
        <v>18</v>
      </c>
      <c r="K2687">
        <v>1</v>
      </c>
      <c r="L2687">
        <v>2</v>
      </c>
      <c r="M2687">
        <v>0</v>
      </c>
      <c r="N2687">
        <v>0</v>
      </c>
      <c r="O2687">
        <v>0</v>
      </c>
      <c r="P2687">
        <v>0</v>
      </c>
      <c r="Q2687">
        <v>0</v>
      </c>
    </row>
    <row r="2688" spans="1:17" x14ac:dyDescent="0.2">
      <c r="A2688" t="s">
        <v>19711</v>
      </c>
      <c r="B2688" t="s">
        <v>87</v>
      </c>
      <c r="C2688" t="s">
        <v>175</v>
      </c>
      <c r="D2688" t="s">
        <v>17029</v>
      </c>
      <c r="E2688" t="s">
        <v>79</v>
      </c>
      <c r="F2688" t="s">
        <v>4885</v>
      </c>
      <c r="G2688">
        <v>0</v>
      </c>
      <c r="H2688">
        <v>0</v>
      </c>
      <c r="I2688">
        <v>0</v>
      </c>
      <c r="J2688">
        <v>0</v>
      </c>
      <c r="K2688">
        <v>0</v>
      </c>
      <c r="L2688">
        <v>0</v>
      </c>
      <c r="M2688">
        <v>22</v>
      </c>
      <c r="N2688">
        <v>0</v>
      </c>
      <c r="O2688">
        <v>0</v>
      </c>
      <c r="P2688">
        <v>0</v>
      </c>
      <c r="Q2688">
        <v>0</v>
      </c>
    </row>
    <row r="2689" spans="1:17" x14ac:dyDescent="0.2">
      <c r="A2689" t="s">
        <v>19712</v>
      </c>
      <c r="B2689" t="s">
        <v>87</v>
      </c>
      <c r="C2689" t="s">
        <v>175</v>
      </c>
      <c r="D2689" t="s">
        <v>17029</v>
      </c>
      <c r="E2689" t="s">
        <v>79</v>
      </c>
      <c r="F2689" t="s">
        <v>4887</v>
      </c>
      <c r="G2689">
        <v>0</v>
      </c>
      <c r="H2689">
        <v>22</v>
      </c>
      <c r="I2689">
        <v>1</v>
      </c>
      <c r="J2689">
        <v>17</v>
      </c>
      <c r="K2689">
        <v>4</v>
      </c>
      <c r="L2689">
        <v>0</v>
      </c>
      <c r="M2689">
        <v>0</v>
      </c>
      <c r="N2689">
        <v>0</v>
      </c>
      <c r="O2689">
        <v>0</v>
      </c>
      <c r="P2689">
        <v>0</v>
      </c>
      <c r="Q2689">
        <v>0</v>
      </c>
    </row>
    <row r="2690" spans="1:17" x14ac:dyDescent="0.2">
      <c r="A2690" t="s">
        <v>19713</v>
      </c>
      <c r="B2690" t="s">
        <v>87</v>
      </c>
      <c r="C2690" t="s">
        <v>175</v>
      </c>
      <c r="D2690" t="s">
        <v>17029</v>
      </c>
      <c r="E2690" t="s">
        <v>79</v>
      </c>
      <c r="F2690" t="s">
        <v>4889</v>
      </c>
      <c r="G2690">
        <v>0</v>
      </c>
      <c r="H2690">
        <v>0</v>
      </c>
      <c r="I2690">
        <v>0</v>
      </c>
      <c r="J2690">
        <v>0</v>
      </c>
      <c r="K2690">
        <v>0</v>
      </c>
      <c r="L2690">
        <v>0</v>
      </c>
      <c r="M2690">
        <v>22</v>
      </c>
      <c r="N2690">
        <v>0</v>
      </c>
      <c r="O2690">
        <v>0</v>
      </c>
      <c r="P2690">
        <v>0</v>
      </c>
      <c r="Q2690">
        <v>0</v>
      </c>
    </row>
    <row r="2691" spans="1:17" x14ac:dyDescent="0.2">
      <c r="A2691" t="s">
        <v>19714</v>
      </c>
      <c r="B2691" t="s">
        <v>87</v>
      </c>
      <c r="C2691" t="s">
        <v>175</v>
      </c>
      <c r="D2691" t="s">
        <v>17029</v>
      </c>
      <c r="E2691" t="s">
        <v>79</v>
      </c>
      <c r="F2691" t="s">
        <v>4871</v>
      </c>
      <c r="G2691">
        <v>0</v>
      </c>
      <c r="H2691">
        <v>0</v>
      </c>
      <c r="I2691">
        <v>0</v>
      </c>
      <c r="J2691">
        <v>0</v>
      </c>
      <c r="K2691">
        <v>0</v>
      </c>
      <c r="L2691">
        <v>0</v>
      </c>
      <c r="M2691">
        <v>0</v>
      </c>
      <c r="N2691">
        <v>14</v>
      </c>
      <c r="O2691">
        <v>12</v>
      </c>
      <c r="P2691">
        <v>2</v>
      </c>
      <c r="Q2691">
        <v>0</v>
      </c>
    </row>
    <row r="2692" spans="1:17" x14ac:dyDescent="0.2">
      <c r="A2692" t="s">
        <v>19715</v>
      </c>
      <c r="B2692" t="s">
        <v>87</v>
      </c>
      <c r="C2692" t="s">
        <v>175</v>
      </c>
      <c r="D2692" t="s">
        <v>17029</v>
      </c>
      <c r="E2692" t="s">
        <v>79</v>
      </c>
      <c r="F2692" t="s">
        <v>4873</v>
      </c>
      <c r="G2692">
        <v>0</v>
      </c>
      <c r="H2692">
        <v>0</v>
      </c>
      <c r="I2692">
        <v>0</v>
      </c>
      <c r="J2692">
        <v>0</v>
      </c>
      <c r="K2692">
        <v>0</v>
      </c>
      <c r="L2692">
        <v>0</v>
      </c>
      <c r="M2692">
        <v>0</v>
      </c>
      <c r="N2692">
        <v>11</v>
      </c>
      <c r="O2692">
        <v>9</v>
      </c>
      <c r="P2692">
        <v>2</v>
      </c>
      <c r="Q2692">
        <v>0</v>
      </c>
    </row>
    <row r="2693" spans="1:17" x14ac:dyDescent="0.2">
      <c r="A2693" t="s">
        <v>19716</v>
      </c>
      <c r="B2693" t="s">
        <v>87</v>
      </c>
      <c r="C2693" t="s">
        <v>175</v>
      </c>
      <c r="D2693" t="s">
        <v>17029</v>
      </c>
      <c r="E2693" t="s">
        <v>79</v>
      </c>
      <c r="F2693" t="s">
        <v>17019</v>
      </c>
      <c r="G2693">
        <v>22</v>
      </c>
      <c r="H2693">
        <v>0</v>
      </c>
      <c r="I2693">
        <v>0</v>
      </c>
      <c r="J2693">
        <v>0</v>
      </c>
      <c r="K2693">
        <v>0</v>
      </c>
      <c r="L2693">
        <v>0</v>
      </c>
      <c r="M2693">
        <v>0</v>
      </c>
      <c r="N2693">
        <v>0</v>
      </c>
      <c r="O2693">
        <v>0</v>
      </c>
      <c r="P2693">
        <v>0</v>
      </c>
      <c r="Q2693">
        <v>0</v>
      </c>
    </row>
    <row r="2694" spans="1:17" x14ac:dyDescent="0.2">
      <c r="A2694" t="s">
        <v>19717</v>
      </c>
      <c r="B2694" t="s">
        <v>87</v>
      </c>
      <c r="C2694" t="s">
        <v>175</v>
      </c>
      <c r="D2694" t="s">
        <v>17029</v>
      </c>
      <c r="E2694" t="s">
        <v>81</v>
      </c>
      <c r="F2694" t="s">
        <v>4875</v>
      </c>
      <c r="G2694">
        <v>0</v>
      </c>
      <c r="H2694">
        <v>11</v>
      </c>
      <c r="I2694">
        <v>1</v>
      </c>
      <c r="J2694">
        <v>7</v>
      </c>
      <c r="K2694">
        <v>1</v>
      </c>
      <c r="L2694">
        <v>2</v>
      </c>
      <c r="M2694">
        <v>0</v>
      </c>
      <c r="N2694">
        <v>0</v>
      </c>
      <c r="O2694">
        <v>0</v>
      </c>
      <c r="P2694">
        <v>0</v>
      </c>
      <c r="Q2694">
        <v>0</v>
      </c>
    </row>
    <row r="2695" spans="1:17" x14ac:dyDescent="0.2">
      <c r="A2695" t="s">
        <v>19718</v>
      </c>
      <c r="B2695" t="s">
        <v>87</v>
      </c>
      <c r="C2695" t="s">
        <v>175</v>
      </c>
      <c r="D2695" t="s">
        <v>17029</v>
      </c>
      <c r="E2695" t="s">
        <v>81</v>
      </c>
      <c r="F2695" t="s">
        <v>4877</v>
      </c>
      <c r="G2695">
        <v>0</v>
      </c>
      <c r="H2695">
        <v>11</v>
      </c>
      <c r="I2695">
        <v>0</v>
      </c>
      <c r="J2695">
        <v>6</v>
      </c>
      <c r="K2695">
        <v>3</v>
      </c>
      <c r="L2695">
        <v>2</v>
      </c>
      <c r="M2695">
        <v>0</v>
      </c>
      <c r="N2695">
        <v>0</v>
      </c>
      <c r="O2695">
        <v>0</v>
      </c>
      <c r="P2695">
        <v>0</v>
      </c>
      <c r="Q2695">
        <v>0</v>
      </c>
    </row>
    <row r="2696" spans="1:17" x14ac:dyDescent="0.2">
      <c r="A2696" t="s">
        <v>19719</v>
      </c>
      <c r="B2696" t="s">
        <v>87</v>
      </c>
      <c r="C2696" t="s">
        <v>175</v>
      </c>
      <c r="D2696" t="s">
        <v>17029</v>
      </c>
      <c r="E2696" t="s">
        <v>81</v>
      </c>
      <c r="F2696" t="s">
        <v>4879</v>
      </c>
      <c r="G2696">
        <v>0</v>
      </c>
      <c r="H2696">
        <v>0</v>
      </c>
      <c r="I2696">
        <v>0</v>
      </c>
      <c r="J2696">
        <v>0</v>
      </c>
      <c r="K2696">
        <v>0</v>
      </c>
      <c r="L2696">
        <v>0</v>
      </c>
      <c r="M2696">
        <v>11</v>
      </c>
      <c r="N2696">
        <v>0</v>
      </c>
      <c r="O2696">
        <v>0</v>
      </c>
      <c r="P2696">
        <v>0</v>
      </c>
      <c r="Q2696">
        <v>0</v>
      </c>
    </row>
    <row r="2697" spans="1:17" x14ac:dyDescent="0.2">
      <c r="A2697" t="s">
        <v>19720</v>
      </c>
      <c r="B2697" t="s">
        <v>87</v>
      </c>
      <c r="C2697" t="s">
        <v>175</v>
      </c>
      <c r="D2697" t="s">
        <v>17029</v>
      </c>
      <c r="E2697" t="s">
        <v>81</v>
      </c>
      <c r="F2697" t="s">
        <v>4881</v>
      </c>
      <c r="G2697">
        <v>0</v>
      </c>
      <c r="H2697">
        <v>11</v>
      </c>
      <c r="I2697">
        <v>0</v>
      </c>
      <c r="J2697">
        <v>6</v>
      </c>
      <c r="K2697">
        <v>3</v>
      </c>
      <c r="L2697">
        <v>2</v>
      </c>
      <c r="M2697">
        <v>0</v>
      </c>
      <c r="N2697">
        <v>0</v>
      </c>
      <c r="O2697">
        <v>0</v>
      </c>
      <c r="P2697">
        <v>0</v>
      </c>
      <c r="Q2697">
        <v>0</v>
      </c>
    </row>
    <row r="2698" spans="1:17" x14ac:dyDescent="0.2">
      <c r="A2698" t="s">
        <v>19721</v>
      </c>
      <c r="B2698" t="s">
        <v>87</v>
      </c>
      <c r="C2698" t="s">
        <v>175</v>
      </c>
      <c r="D2698" t="s">
        <v>17029</v>
      </c>
      <c r="E2698" t="s">
        <v>81</v>
      </c>
      <c r="F2698" t="s">
        <v>4883</v>
      </c>
      <c r="G2698">
        <v>0</v>
      </c>
      <c r="H2698">
        <v>11</v>
      </c>
      <c r="I2698">
        <v>0</v>
      </c>
      <c r="J2698">
        <v>6</v>
      </c>
      <c r="K2698">
        <v>3</v>
      </c>
      <c r="L2698">
        <v>2</v>
      </c>
      <c r="M2698">
        <v>0</v>
      </c>
      <c r="N2698">
        <v>0</v>
      </c>
      <c r="O2698">
        <v>0</v>
      </c>
      <c r="P2698">
        <v>0</v>
      </c>
      <c r="Q2698">
        <v>0</v>
      </c>
    </row>
    <row r="2699" spans="1:17" x14ac:dyDescent="0.2">
      <c r="A2699" t="s">
        <v>19722</v>
      </c>
      <c r="B2699" t="s">
        <v>87</v>
      </c>
      <c r="C2699" t="s">
        <v>175</v>
      </c>
      <c r="D2699" t="s">
        <v>17029</v>
      </c>
      <c r="E2699" t="s">
        <v>81</v>
      </c>
      <c r="F2699" t="s">
        <v>4885</v>
      </c>
      <c r="G2699">
        <v>0</v>
      </c>
      <c r="H2699">
        <v>0</v>
      </c>
      <c r="I2699">
        <v>0</v>
      </c>
      <c r="J2699">
        <v>0</v>
      </c>
      <c r="K2699">
        <v>0</v>
      </c>
      <c r="L2699">
        <v>0</v>
      </c>
      <c r="M2699">
        <v>11</v>
      </c>
      <c r="N2699">
        <v>0</v>
      </c>
      <c r="O2699">
        <v>0</v>
      </c>
      <c r="P2699">
        <v>0</v>
      </c>
      <c r="Q2699">
        <v>0</v>
      </c>
    </row>
    <row r="2700" spans="1:17" x14ac:dyDescent="0.2">
      <c r="A2700" t="s">
        <v>19723</v>
      </c>
      <c r="B2700" t="s">
        <v>87</v>
      </c>
      <c r="C2700" t="s">
        <v>175</v>
      </c>
      <c r="D2700" t="s">
        <v>17029</v>
      </c>
      <c r="E2700" t="s">
        <v>81</v>
      </c>
      <c r="F2700" t="s">
        <v>4887</v>
      </c>
      <c r="G2700">
        <v>0</v>
      </c>
      <c r="H2700">
        <v>11</v>
      </c>
      <c r="I2700">
        <v>0</v>
      </c>
      <c r="J2700">
        <v>6</v>
      </c>
      <c r="K2700">
        <v>3</v>
      </c>
      <c r="L2700">
        <v>2</v>
      </c>
      <c r="M2700">
        <v>0</v>
      </c>
      <c r="N2700">
        <v>0</v>
      </c>
      <c r="O2700">
        <v>0</v>
      </c>
      <c r="P2700">
        <v>0</v>
      </c>
      <c r="Q2700">
        <v>0</v>
      </c>
    </row>
    <row r="2701" spans="1:17" x14ac:dyDescent="0.2">
      <c r="A2701" t="s">
        <v>19724</v>
      </c>
      <c r="B2701" t="s">
        <v>87</v>
      </c>
      <c r="C2701" t="s">
        <v>175</v>
      </c>
      <c r="D2701" t="s">
        <v>17029</v>
      </c>
      <c r="E2701" t="s">
        <v>81</v>
      </c>
      <c r="F2701" t="s">
        <v>4889</v>
      </c>
      <c r="G2701">
        <v>0</v>
      </c>
      <c r="H2701">
        <v>0</v>
      </c>
      <c r="I2701">
        <v>0</v>
      </c>
      <c r="J2701">
        <v>0</v>
      </c>
      <c r="K2701">
        <v>0</v>
      </c>
      <c r="L2701">
        <v>0</v>
      </c>
      <c r="M2701">
        <v>11</v>
      </c>
      <c r="N2701">
        <v>0</v>
      </c>
      <c r="O2701">
        <v>0</v>
      </c>
      <c r="P2701">
        <v>0</v>
      </c>
      <c r="Q2701">
        <v>0</v>
      </c>
    </row>
    <row r="2702" spans="1:17" x14ac:dyDescent="0.2">
      <c r="A2702" t="s">
        <v>19725</v>
      </c>
      <c r="B2702" t="s">
        <v>87</v>
      </c>
      <c r="C2702" t="s">
        <v>175</v>
      </c>
      <c r="D2702" t="s">
        <v>17029</v>
      </c>
      <c r="E2702" t="s">
        <v>81</v>
      </c>
      <c r="F2702" t="s">
        <v>4871</v>
      </c>
      <c r="G2702">
        <v>0</v>
      </c>
      <c r="H2702">
        <v>0</v>
      </c>
      <c r="I2702">
        <v>0</v>
      </c>
      <c r="J2702">
        <v>0</v>
      </c>
      <c r="K2702">
        <v>0</v>
      </c>
      <c r="L2702">
        <v>0</v>
      </c>
      <c r="M2702">
        <v>0</v>
      </c>
      <c r="N2702">
        <v>8</v>
      </c>
      <c r="O2702">
        <v>7</v>
      </c>
      <c r="P2702">
        <v>0</v>
      </c>
      <c r="Q2702">
        <v>1</v>
      </c>
    </row>
    <row r="2703" spans="1:17" x14ac:dyDescent="0.2">
      <c r="A2703" t="s">
        <v>19726</v>
      </c>
      <c r="B2703" t="s">
        <v>87</v>
      </c>
      <c r="C2703" t="s">
        <v>175</v>
      </c>
      <c r="D2703" t="s">
        <v>17029</v>
      </c>
      <c r="E2703" t="s">
        <v>81</v>
      </c>
      <c r="F2703" t="s">
        <v>4873</v>
      </c>
      <c r="G2703">
        <v>0</v>
      </c>
      <c r="H2703">
        <v>0</v>
      </c>
      <c r="I2703">
        <v>0</v>
      </c>
      <c r="J2703">
        <v>0</v>
      </c>
      <c r="K2703">
        <v>0</v>
      </c>
      <c r="L2703">
        <v>0</v>
      </c>
      <c r="M2703">
        <v>0</v>
      </c>
      <c r="N2703">
        <v>7</v>
      </c>
      <c r="O2703">
        <v>7</v>
      </c>
      <c r="P2703">
        <v>0</v>
      </c>
      <c r="Q2703">
        <v>0</v>
      </c>
    </row>
    <row r="2704" spans="1:17" x14ac:dyDescent="0.2">
      <c r="A2704" t="s">
        <v>19727</v>
      </c>
      <c r="B2704" t="s">
        <v>87</v>
      </c>
      <c r="C2704" t="s">
        <v>175</v>
      </c>
      <c r="D2704" t="s">
        <v>17029</v>
      </c>
      <c r="E2704" t="s">
        <v>81</v>
      </c>
      <c r="F2704" t="s">
        <v>17019</v>
      </c>
      <c r="G2704">
        <v>11</v>
      </c>
      <c r="H2704">
        <v>0</v>
      </c>
      <c r="I2704">
        <v>0</v>
      </c>
      <c r="J2704">
        <v>0</v>
      </c>
      <c r="K2704">
        <v>0</v>
      </c>
      <c r="L2704">
        <v>0</v>
      </c>
      <c r="M2704">
        <v>0</v>
      </c>
      <c r="N2704">
        <v>0</v>
      </c>
      <c r="O2704">
        <v>0</v>
      </c>
      <c r="P2704">
        <v>0</v>
      </c>
      <c r="Q2704">
        <v>0</v>
      </c>
    </row>
    <row r="2705" spans="1:17" x14ac:dyDescent="0.2">
      <c r="A2705" t="s">
        <v>19728</v>
      </c>
      <c r="B2705" t="s">
        <v>87</v>
      </c>
      <c r="C2705" t="s">
        <v>176</v>
      </c>
      <c r="D2705" t="s">
        <v>17027</v>
      </c>
      <c r="E2705" t="s">
        <v>79</v>
      </c>
      <c r="F2705" t="s">
        <v>17019</v>
      </c>
      <c r="G2705">
        <v>1</v>
      </c>
      <c r="H2705">
        <v>0</v>
      </c>
      <c r="I2705">
        <v>0</v>
      </c>
      <c r="J2705">
        <v>0</v>
      </c>
      <c r="K2705">
        <v>0</v>
      </c>
      <c r="L2705">
        <v>0</v>
      </c>
      <c r="M2705">
        <v>0</v>
      </c>
      <c r="N2705">
        <v>0</v>
      </c>
      <c r="O2705">
        <v>0</v>
      </c>
      <c r="P2705">
        <v>0</v>
      </c>
      <c r="Q2705">
        <v>0</v>
      </c>
    </row>
    <row r="2706" spans="1:17" x14ac:dyDescent="0.2">
      <c r="A2706" t="s">
        <v>19729</v>
      </c>
      <c r="B2706" t="s">
        <v>87</v>
      </c>
      <c r="C2706" t="s">
        <v>176</v>
      </c>
      <c r="D2706" t="s">
        <v>17027</v>
      </c>
      <c r="E2706" t="s">
        <v>81</v>
      </c>
      <c r="F2706" t="s">
        <v>17019</v>
      </c>
      <c r="G2706">
        <v>1</v>
      </c>
      <c r="H2706">
        <v>0</v>
      </c>
      <c r="I2706">
        <v>0</v>
      </c>
      <c r="J2706">
        <v>0</v>
      </c>
      <c r="K2706">
        <v>0</v>
      </c>
      <c r="L2706">
        <v>0</v>
      </c>
      <c r="M2706">
        <v>0</v>
      </c>
      <c r="N2706">
        <v>0</v>
      </c>
      <c r="O2706">
        <v>0</v>
      </c>
      <c r="P2706">
        <v>0</v>
      </c>
      <c r="Q2706">
        <v>0</v>
      </c>
    </row>
    <row r="2707" spans="1:17" x14ac:dyDescent="0.2">
      <c r="A2707" t="s">
        <v>19730</v>
      </c>
      <c r="B2707" t="s">
        <v>87</v>
      </c>
      <c r="C2707" t="s">
        <v>176</v>
      </c>
      <c r="D2707" t="s">
        <v>17029</v>
      </c>
      <c r="E2707" t="s">
        <v>79</v>
      </c>
      <c r="F2707" t="s">
        <v>4875</v>
      </c>
      <c r="G2707">
        <v>0</v>
      </c>
      <c r="H2707">
        <v>69</v>
      </c>
      <c r="I2707">
        <v>11</v>
      </c>
      <c r="J2707">
        <v>58</v>
      </c>
      <c r="K2707">
        <v>0</v>
      </c>
      <c r="L2707">
        <v>0</v>
      </c>
      <c r="M2707">
        <v>0</v>
      </c>
      <c r="N2707">
        <v>0</v>
      </c>
      <c r="O2707">
        <v>0</v>
      </c>
      <c r="P2707">
        <v>0</v>
      </c>
      <c r="Q2707">
        <v>0</v>
      </c>
    </row>
    <row r="2708" spans="1:17" x14ac:dyDescent="0.2">
      <c r="A2708" t="s">
        <v>19731</v>
      </c>
      <c r="B2708" t="s">
        <v>87</v>
      </c>
      <c r="C2708" t="s">
        <v>176</v>
      </c>
      <c r="D2708" t="s">
        <v>17029</v>
      </c>
      <c r="E2708" t="s">
        <v>79</v>
      </c>
      <c r="F2708" t="s">
        <v>4877</v>
      </c>
      <c r="G2708">
        <v>0</v>
      </c>
      <c r="H2708">
        <v>69</v>
      </c>
      <c r="I2708">
        <v>10</v>
      </c>
      <c r="J2708">
        <v>54</v>
      </c>
      <c r="K2708">
        <v>3</v>
      </c>
      <c r="L2708">
        <v>2</v>
      </c>
      <c r="M2708">
        <v>0</v>
      </c>
      <c r="N2708">
        <v>0</v>
      </c>
      <c r="O2708">
        <v>0</v>
      </c>
      <c r="P2708">
        <v>0</v>
      </c>
      <c r="Q2708">
        <v>0</v>
      </c>
    </row>
    <row r="2709" spans="1:17" x14ac:dyDescent="0.2">
      <c r="A2709" t="s">
        <v>19732</v>
      </c>
      <c r="B2709" t="s">
        <v>87</v>
      </c>
      <c r="C2709" t="s">
        <v>176</v>
      </c>
      <c r="D2709" t="s">
        <v>17029</v>
      </c>
      <c r="E2709" t="s">
        <v>79</v>
      </c>
      <c r="F2709" t="s">
        <v>4879</v>
      </c>
      <c r="G2709">
        <v>0</v>
      </c>
      <c r="H2709">
        <v>0</v>
      </c>
      <c r="I2709">
        <v>0</v>
      </c>
      <c r="J2709">
        <v>0</v>
      </c>
      <c r="K2709">
        <v>0</v>
      </c>
      <c r="L2709">
        <v>0</v>
      </c>
      <c r="M2709">
        <v>69</v>
      </c>
      <c r="N2709">
        <v>0</v>
      </c>
      <c r="O2709">
        <v>0</v>
      </c>
      <c r="P2709">
        <v>0</v>
      </c>
      <c r="Q2709">
        <v>0</v>
      </c>
    </row>
    <row r="2710" spans="1:17" x14ac:dyDescent="0.2">
      <c r="A2710" t="s">
        <v>19733</v>
      </c>
      <c r="B2710" t="s">
        <v>87</v>
      </c>
      <c r="C2710" t="s">
        <v>176</v>
      </c>
      <c r="D2710" t="s">
        <v>17029</v>
      </c>
      <c r="E2710" t="s">
        <v>79</v>
      </c>
      <c r="F2710" t="s">
        <v>4881</v>
      </c>
      <c r="G2710">
        <v>0</v>
      </c>
      <c r="H2710">
        <v>69</v>
      </c>
      <c r="I2710">
        <v>10</v>
      </c>
      <c r="J2710">
        <v>54</v>
      </c>
      <c r="K2710">
        <v>3</v>
      </c>
      <c r="L2710">
        <v>2</v>
      </c>
      <c r="M2710">
        <v>0</v>
      </c>
      <c r="N2710">
        <v>0</v>
      </c>
      <c r="O2710">
        <v>0</v>
      </c>
      <c r="P2710">
        <v>0</v>
      </c>
      <c r="Q2710">
        <v>0</v>
      </c>
    </row>
    <row r="2711" spans="1:17" x14ac:dyDescent="0.2">
      <c r="A2711" t="s">
        <v>19734</v>
      </c>
      <c r="B2711" t="s">
        <v>87</v>
      </c>
      <c r="C2711" t="s">
        <v>176</v>
      </c>
      <c r="D2711" t="s">
        <v>17029</v>
      </c>
      <c r="E2711" t="s">
        <v>79</v>
      </c>
      <c r="F2711" t="s">
        <v>4883</v>
      </c>
      <c r="G2711">
        <v>0</v>
      </c>
      <c r="H2711">
        <v>69</v>
      </c>
      <c r="I2711">
        <v>12</v>
      </c>
      <c r="J2711">
        <v>53</v>
      </c>
      <c r="K2711">
        <v>2</v>
      </c>
      <c r="L2711">
        <v>2</v>
      </c>
      <c r="M2711">
        <v>0</v>
      </c>
      <c r="N2711">
        <v>0</v>
      </c>
      <c r="O2711">
        <v>0</v>
      </c>
      <c r="P2711">
        <v>0</v>
      </c>
      <c r="Q2711">
        <v>0</v>
      </c>
    </row>
    <row r="2712" spans="1:17" x14ac:dyDescent="0.2">
      <c r="A2712" t="s">
        <v>19735</v>
      </c>
      <c r="B2712" t="s">
        <v>87</v>
      </c>
      <c r="C2712" t="s">
        <v>176</v>
      </c>
      <c r="D2712" t="s">
        <v>17029</v>
      </c>
      <c r="E2712" t="s">
        <v>79</v>
      </c>
      <c r="F2712" t="s">
        <v>4885</v>
      </c>
      <c r="G2712">
        <v>0</v>
      </c>
      <c r="H2712">
        <v>0</v>
      </c>
      <c r="I2712">
        <v>0</v>
      </c>
      <c r="J2712">
        <v>0</v>
      </c>
      <c r="K2712">
        <v>0</v>
      </c>
      <c r="L2712">
        <v>0</v>
      </c>
      <c r="M2712">
        <v>69</v>
      </c>
      <c r="N2712">
        <v>0</v>
      </c>
      <c r="O2712">
        <v>0</v>
      </c>
      <c r="P2712">
        <v>0</v>
      </c>
      <c r="Q2712">
        <v>0</v>
      </c>
    </row>
    <row r="2713" spans="1:17" x14ac:dyDescent="0.2">
      <c r="A2713" t="s">
        <v>19736</v>
      </c>
      <c r="B2713" t="s">
        <v>87</v>
      </c>
      <c r="C2713" t="s">
        <v>176</v>
      </c>
      <c r="D2713" t="s">
        <v>17029</v>
      </c>
      <c r="E2713" t="s">
        <v>79</v>
      </c>
      <c r="F2713" t="s">
        <v>4887</v>
      </c>
      <c r="G2713">
        <v>0</v>
      </c>
      <c r="H2713">
        <v>69</v>
      </c>
      <c r="I2713">
        <v>10</v>
      </c>
      <c r="J2713">
        <v>56</v>
      </c>
      <c r="K2713">
        <v>3</v>
      </c>
      <c r="L2713">
        <v>0</v>
      </c>
      <c r="M2713">
        <v>0</v>
      </c>
      <c r="N2713">
        <v>0</v>
      </c>
      <c r="O2713">
        <v>0</v>
      </c>
      <c r="P2713">
        <v>0</v>
      </c>
      <c r="Q2713">
        <v>0</v>
      </c>
    </row>
    <row r="2714" spans="1:17" x14ac:dyDescent="0.2">
      <c r="A2714" t="s">
        <v>19737</v>
      </c>
      <c r="B2714" t="s">
        <v>87</v>
      </c>
      <c r="C2714" t="s">
        <v>176</v>
      </c>
      <c r="D2714" t="s">
        <v>17029</v>
      </c>
      <c r="E2714" t="s">
        <v>79</v>
      </c>
      <c r="F2714" t="s">
        <v>4889</v>
      </c>
      <c r="G2714">
        <v>0</v>
      </c>
      <c r="H2714">
        <v>0</v>
      </c>
      <c r="I2714">
        <v>0</v>
      </c>
      <c r="J2714">
        <v>0</v>
      </c>
      <c r="K2714">
        <v>0</v>
      </c>
      <c r="L2714">
        <v>0</v>
      </c>
      <c r="M2714">
        <v>69</v>
      </c>
      <c r="N2714">
        <v>0</v>
      </c>
      <c r="O2714">
        <v>0</v>
      </c>
      <c r="P2714">
        <v>0</v>
      </c>
      <c r="Q2714">
        <v>0</v>
      </c>
    </row>
    <row r="2715" spans="1:17" x14ac:dyDescent="0.2">
      <c r="A2715" t="s">
        <v>19738</v>
      </c>
      <c r="B2715" t="s">
        <v>87</v>
      </c>
      <c r="C2715" t="s">
        <v>176</v>
      </c>
      <c r="D2715" t="s">
        <v>17029</v>
      </c>
      <c r="E2715" t="s">
        <v>79</v>
      </c>
      <c r="F2715" t="s">
        <v>4871</v>
      </c>
      <c r="G2715">
        <v>0</v>
      </c>
      <c r="H2715">
        <v>0</v>
      </c>
      <c r="I2715">
        <v>0</v>
      </c>
      <c r="J2715">
        <v>0</v>
      </c>
      <c r="K2715">
        <v>0</v>
      </c>
      <c r="L2715">
        <v>0</v>
      </c>
      <c r="M2715">
        <v>0</v>
      </c>
      <c r="N2715">
        <v>52</v>
      </c>
      <c r="O2715">
        <v>50</v>
      </c>
      <c r="P2715">
        <v>2</v>
      </c>
      <c r="Q2715">
        <v>0</v>
      </c>
    </row>
    <row r="2716" spans="1:17" x14ac:dyDescent="0.2">
      <c r="A2716" t="s">
        <v>19739</v>
      </c>
      <c r="B2716" t="s">
        <v>87</v>
      </c>
      <c r="C2716" t="s">
        <v>176</v>
      </c>
      <c r="D2716" t="s">
        <v>17029</v>
      </c>
      <c r="E2716" t="s">
        <v>79</v>
      </c>
      <c r="F2716" t="s">
        <v>4873</v>
      </c>
      <c r="G2716">
        <v>0</v>
      </c>
      <c r="H2716">
        <v>0</v>
      </c>
      <c r="I2716">
        <v>0</v>
      </c>
      <c r="J2716">
        <v>0</v>
      </c>
      <c r="K2716">
        <v>0</v>
      </c>
      <c r="L2716">
        <v>0</v>
      </c>
      <c r="M2716">
        <v>0</v>
      </c>
      <c r="N2716">
        <v>45</v>
      </c>
      <c r="O2716">
        <v>43</v>
      </c>
      <c r="P2716">
        <v>2</v>
      </c>
      <c r="Q2716">
        <v>0</v>
      </c>
    </row>
    <row r="2717" spans="1:17" x14ac:dyDescent="0.2">
      <c r="A2717" t="s">
        <v>19740</v>
      </c>
      <c r="B2717" t="s">
        <v>87</v>
      </c>
      <c r="C2717" t="s">
        <v>176</v>
      </c>
      <c r="D2717" t="s">
        <v>17029</v>
      </c>
      <c r="E2717" t="s">
        <v>79</v>
      </c>
      <c r="F2717" t="s">
        <v>17019</v>
      </c>
      <c r="G2717">
        <v>69</v>
      </c>
      <c r="H2717">
        <v>0</v>
      </c>
      <c r="I2717">
        <v>0</v>
      </c>
      <c r="J2717">
        <v>0</v>
      </c>
      <c r="K2717">
        <v>0</v>
      </c>
      <c r="L2717">
        <v>0</v>
      </c>
      <c r="M2717">
        <v>0</v>
      </c>
      <c r="N2717">
        <v>0</v>
      </c>
      <c r="O2717">
        <v>0</v>
      </c>
      <c r="P2717">
        <v>0</v>
      </c>
      <c r="Q2717">
        <v>0</v>
      </c>
    </row>
    <row r="2718" spans="1:17" x14ac:dyDescent="0.2">
      <c r="A2718" t="s">
        <v>19741</v>
      </c>
      <c r="B2718" t="s">
        <v>87</v>
      </c>
      <c r="C2718" t="s">
        <v>176</v>
      </c>
      <c r="D2718" t="s">
        <v>17029</v>
      </c>
      <c r="E2718" t="s">
        <v>81</v>
      </c>
      <c r="F2718" t="s">
        <v>4875</v>
      </c>
      <c r="G2718">
        <v>0</v>
      </c>
      <c r="H2718">
        <v>37</v>
      </c>
      <c r="I2718">
        <v>1</v>
      </c>
      <c r="J2718">
        <v>30</v>
      </c>
      <c r="K2718">
        <v>3</v>
      </c>
      <c r="L2718">
        <v>3</v>
      </c>
      <c r="M2718">
        <v>0</v>
      </c>
      <c r="N2718">
        <v>0</v>
      </c>
      <c r="O2718">
        <v>0</v>
      </c>
      <c r="P2718">
        <v>0</v>
      </c>
      <c r="Q2718">
        <v>0</v>
      </c>
    </row>
    <row r="2719" spans="1:17" x14ac:dyDescent="0.2">
      <c r="A2719" t="s">
        <v>19742</v>
      </c>
      <c r="B2719" t="s">
        <v>87</v>
      </c>
      <c r="C2719" t="s">
        <v>176</v>
      </c>
      <c r="D2719" t="s">
        <v>17029</v>
      </c>
      <c r="E2719" t="s">
        <v>81</v>
      </c>
      <c r="F2719" t="s">
        <v>4877</v>
      </c>
      <c r="G2719">
        <v>0</v>
      </c>
      <c r="H2719">
        <v>37</v>
      </c>
      <c r="I2719">
        <v>1</v>
      </c>
      <c r="J2719">
        <v>23</v>
      </c>
      <c r="K2719">
        <v>3</v>
      </c>
      <c r="L2719">
        <v>10</v>
      </c>
      <c r="M2719">
        <v>0</v>
      </c>
      <c r="N2719">
        <v>0</v>
      </c>
      <c r="O2719">
        <v>0</v>
      </c>
      <c r="P2719">
        <v>0</v>
      </c>
      <c r="Q2719">
        <v>0</v>
      </c>
    </row>
    <row r="2720" spans="1:17" x14ac:dyDescent="0.2">
      <c r="A2720" t="s">
        <v>19743</v>
      </c>
      <c r="B2720" t="s">
        <v>87</v>
      </c>
      <c r="C2720" t="s">
        <v>176</v>
      </c>
      <c r="D2720" t="s">
        <v>17029</v>
      </c>
      <c r="E2720" t="s">
        <v>81</v>
      </c>
      <c r="F2720" t="s">
        <v>4879</v>
      </c>
      <c r="G2720">
        <v>0</v>
      </c>
      <c r="H2720">
        <v>0</v>
      </c>
      <c r="I2720">
        <v>0</v>
      </c>
      <c r="J2720">
        <v>0</v>
      </c>
      <c r="K2720">
        <v>0</v>
      </c>
      <c r="L2720">
        <v>0</v>
      </c>
      <c r="M2720">
        <v>37</v>
      </c>
      <c r="N2720">
        <v>0</v>
      </c>
      <c r="O2720">
        <v>0</v>
      </c>
      <c r="P2720">
        <v>0</v>
      </c>
      <c r="Q2720">
        <v>0</v>
      </c>
    </row>
    <row r="2721" spans="1:17" x14ac:dyDescent="0.2">
      <c r="A2721" t="s">
        <v>19744</v>
      </c>
      <c r="B2721" t="s">
        <v>87</v>
      </c>
      <c r="C2721" t="s">
        <v>176</v>
      </c>
      <c r="D2721" t="s">
        <v>17029</v>
      </c>
      <c r="E2721" t="s">
        <v>81</v>
      </c>
      <c r="F2721" t="s">
        <v>4881</v>
      </c>
      <c r="G2721">
        <v>0</v>
      </c>
      <c r="H2721">
        <v>37</v>
      </c>
      <c r="I2721">
        <v>1</v>
      </c>
      <c r="J2721">
        <v>23</v>
      </c>
      <c r="K2721">
        <v>3</v>
      </c>
      <c r="L2721">
        <v>10</v>
      </c>
      <c r="M2721">
        <v>0</v>
      </c>
      <c r="N2721">
        <v>0</v>
      </c>
      <c r="O2721">
        <v>0</v>
      </c>
      <c r="P2721">
        <v>0</v>
      </c>
      <c r="Q2721">
        <v>0</v>
      </c>
    </row>
    <row r="2722" spans="1:17" x14ac:dyDescent="0.2">
      <c r="A2722" t="s">
        <v>19745</v>
      </c>
      <c r="B2722" t="s">
        <v>87</v>
      </c>
      <c r="C2722" t="s">
        <v>176</v>
      </c>
      <c r="D2722" t="s">
        <v>17029</v>
      </c>
      <c r="E2722" t="s">
        <v>81</v>
      </c>
      <c r="F2722" t="s">
        <v>4883</v>
      </c>
      <c r="G2722">
        <v>0</v>
      </c>
      <c r="H2722">
        <v>37</v>
      </c>
      <c r="I2722">
        <v>1</v>
      </c>
      <c r="J2722">
        <v>24</v>
      </c>
      <c r="K2722">
        <v>2</v>
      </c>
      <c r="L2722">
        <v>10</v>
      </c>
      <c r="M2722">
        <v>0</v>
      </c>
      <c r="N2722">
        <v>0</v>
      </c>
      <c r="O2722">
        <v>0</v>
      </c>
      <c r="P2722">
        <v>0</v>
      </c>
      <c r="Q2722">
        <v>0</v>
      </c>
    </row>
    <row r="2723" spans="1:17" x14ac:dyDescent="0.2">
      <c r="A2723" t="s">
        <v>19746</v>
      </c>
      <c r="B2723" t="s">
        <v>87</v>
      </c>
      <c r="C2723" t="s">
        <v>176</v>
      </c>
      <c r="D2723" t="s">
        <v>17029</v>
      </c>
      <c r="E2723" t="s">
        <v>81</v>
      </c>
      <c r="F2723" t="s">
        <v>4885</v>
      </c>
      <c r="G2723">
        <v>0</v>
      </c>
      <c r="H2723">
        <v>0</v>
      </c>
      <c r="I2723">
        <v>0</v>
      </c>
      <c r="J2723">
        <v>0</v>
      </c>
      <c r="K2723">
        <v>0</v>
      </c>
      <c r="L2723">
        <v>0</v>
      </c>
      <c r="M2723">
        <v>37</v>
      </c>
      <c r="N2723">
        <v>0</v>
      </c>
      <c r="O2723">
        <v>0</v>
      </c>
      <c r="P2723">
        <v>0</v>
      </c>
      <c r="Q2723">
        <v>0</v>
      </c>
    </row>
    <row r="2724" spans="1:17" x14ac:dyDescent="0.2">
      <c r="A2724" t="s">
        <v>19747</v>
      </c>
      <c r="B2724" t="s">
        <v>87</v>
      </c>
      <c r="C2724" t="s">
        <v>176</v>
      </c>
      <c r="D2724" t="s">
        <v>17029</v>
      </c>
      <c r="E2724" t="s">
        <v>81</v>
      </c>
      <c r="F2724" t="s">
        <v>4887</v>
      </c>
      <c r="G2724">
        <v>0</v>
      </c>
      <c r="H2724">
        <v>37</v>
      </c>
      <c r="I2724">
        <v>1</v>
      </c>
      <c r="J2724">
        <v>30</v>
      </c>
      <c r="K2724">
        <v>3</v>
      </c>
      <c r="L2724">
        <v>3</v>
      </c>
      <c r="M2724">
        <v>0</v>
      </c>
      <c r="N2724">
        <v>0</v>
      </c>
      <c r="O2724">
        <v>0</v>
      </c>
      <c r="P2724">
        <v>0</v>
      </c>
      <c r="Q2724">
        <v>0</v>
      </c>
    </row>
    <row r="2725" spans="1:17" x14ac:dyDescent="0.2">
      <c r="A2725" t="s">
        <v>19748</v>
      </c>
      <c r="B2725" t="s">
        <v>87</v>
      </c>
      <c r="C2725" t="s">
        <v>176</v>
      </c>
      <c r="D2725" t="s">
        <v>17029</v>
      </c>
      <c r="E2725" t="s">
        <v>81</v>
      </c>
      <c r="F2725" t="s">
        <v>4889</v>
      </c>
      <c r="G2725">
        <v>0</v>
      </c>
      <c r="H2725">
        <v>0</v>
      </c>
      <c r="I2725">
        <v>0</v>
      </c>
      <c r="J2725">
        <v>0</v>
      </c>
      <c r="K2725">
        <v>0</v>
      </c>
      <c r="L2725">
        <v>0</v>
      </c>
      <c r="M2725">
        <v>37</v>
      </c>
      <c r="N2725">
        <v>0</v>
      </c>
      <c r="O2725">
        <v>0</v>
      </c>
      <c r="P2725">
        <v>0</v>
      </c>
      <c r="Q2725">
        <v>0</v>
      </c>
    </row>
    <row r="2726" spans="1:17" x14ac:dyDescent="0.2">
      <c r="A2726" t="s">
        <v>19749</v>
      </c>
      <c r="B2726" t="s">
        <v>87</v>
      </c>
      <c r="C2726" t="s">
        <v>176</v>
      </c>
      <c r="D2726" t="s">
        <v>17029</v>
      </c>
      <c r="E2726" t="s">
        <v>81</v>
      </c>
      <c r="F2726" t="s">
        <v>4871</v>
      </c>
      <c r="G2726">
        <v>0</v>
      </c>
      <c r="H2726">
        <v>0</v>
      </c>
      <c r="I2726">
        <v>0</v>
      </c>
      <c r="J2726">
        <v>0</v>
      </c>
      <c r="K2726">
        <v>0</v>
      </c>
      <c r="L2726">
        <v>0</v>
      </c>
      <c r="M2726">
        <v>0</v>
      </c>
      <c r="N2726">
        <v>26</v>
      </c>
      <c r="O2726">
        <v>18</v>
      </c>
      <c r="P2726">
        <v>8</v>
      </c>
      <c r="Q2726">
        <v>0</v>
      </c>
    </row>
    <row r="2727" spans="1:17" x14ac:dyDescent="0.2">
      <c r="A2727" t="s">
        <v>19750</v>
      </c>
      <c r="B2727" t="s">
        <v>87</v>
      </c>
      <c r="C2727" t="s">
        <v>176</v>
      </c>
      <c r="D2727" t="s">
        <v>17029</v>
      </c>
      <c r="E2727" t="s">
        <v>81</v>
      </c>
      <c r="F2727" t="s">
        <v>4873</v>
      </c>
      <c r="G2727">
        <v>0</v>
      </c>
      <c r="H2727">
        <v>0</v>
      </c>
      <c r="I2727">
        <v>0</v>
      </c>
      <c r="J2727">
        <v>0</v>
      </c>
      <c r="K2727">
        <v>0</v>
      </c>
      <c r="L2727">
        <v>0</v>
      </c>
      <c r="M2727">
        <v>0</v>
      </c>
      <c r="N2727">
        <v>23</v>
      </c>
      <c r="O2727">
        <v>17</v>
      </c>
      <c r="P2727">
        <v>6</v>
      </c>
      <c r="Q2727">
        <v>0</v>
      </c>
    </row>
    <row r="2728" spans="1:17" x14ac:dyDescent="0.2">
      <c r="A2728" t="s">
        <v>19751</v>
      </c>
      <c r="B2728" t="s">
        <v>87</v>
      </c>
      <c r="C2728" t="s">
        <v>176</v>
      </c>
      <c r="D2728" t="s">
        <v>17029</v>
      </c>
      <c r="E2728" t="s">
        <v>81</v>
      </c>
      <c r="F2728" t="s">
        <v>17019</v>
      </c>
      <c r="G2728">
        <v>37</v>
      </c>
      <c r="H2728">
        <v>0</v>
      </c>
      <c r="I2728">
        <v>0</v>
      </c>
      <c r="J2728">
        <v>0</v>
      </c>
      <c r="K2728">
        <v>0</v>
      </c>
      <c r="L2728">
        <v>0</v>
      </c>
      <c r="M2728">
        <v>0</v>
      </c>
      <c r="N2728">
        <v>0</v>
      </c>
      <c r="O2728">
        <v>0</v>
      </c>
      <c r="P2728">
        <v>0</v>
      </c>
      <c r="Q2728">
        <v>0</v>
      </c>
    </row>
    <row r="2729" spans="1:17" x14ac:dyDescent="0.2">
      <c r="A2729" t="s">
        <v>19752</v>
      </c>
      <c r="B2729" t="s">
        <v>87</v>
      </c>
      <c r="C2729" t="s">
        <v>176</v>
      </c>
      <c r="D2729" t="s">
        <v>17025</v>
      </c>
      <c r="E2729" t="s">
        <v>79</v>
      </c>
      <c r="F2729" t="s">
        <v>17019</v>
      </c>
      <c r="G2729">
        <v>12</v>
      </c>
      <c r="H2729">
        <v>0</v>
      </c>
      <c r="I2729">
        <v>0</v>
      </c>
      <c r="J2729">
        <v>0</v>
      </c>
      <c r="K2729">
        <v>0</v>
      </c>
      <c r="L2729">
        <v>0</v>
      </c>
      <c r="M2729">
        <v>0</v>
      </c>
      <c r="N2729">
        <v>0</v>
      </c>
      <c r="O2729">
        <v>0</v>
      </c>
      <c r="P2729">
        <v>0</v>
      </c>
      <c r="Q2729">
        <v>0</v>
      </c>
    </row>
    <row r="2730" spans="1:17" x14ac:dyDescent="0.2">
      <c r="A2730" t="s">
        <v>19753</v>
      </c>
      <c r="B2730" t="s">
        <v>87</v>
      </c>
      <c r="C2730" t="s">
        <v>176</v>
      </c>
      <c r="D2730" t="s">
        <v>17025</v>
      </c>
      <c r="E2730" t="s">
        <v>81</v>
      </c>
      <c r="F2730" t="s">
        <v>17019</v>
      </c>
      <c r="G2730">
        <v>3</v>
      </c>
      <c r="H2730">
        <v>0</v>
      </c>
      <c r="I2730">
        <v>0</v>
      </c>
      <c r="J2730">
        <v>0</v>
      </c>
      <c r="K2730">
        <v>0</v>
      </c>
      <c r="L2730">
        <v>0</v>
      </c>
      <c r="M2730">
        <v>0</v>
      </c>
      <c r="N2730">
        <v>0</v>
      </c>
      <c r="O2730">
        <v>0</v>
      </c>
      <c r="P2730">
        <v>0</v>
      </c>
      <c r="Q2730">
        <v>0</v>
      </c>
    </row>
    <row r="2731" spans="1:17" x14ac:dyDescent="0.2">
      <c r="A2731" t="s">
        <v>19754</v>
      </c>
      <c r="B2731" t="s">
        <v>87</v>
      </c>
      <c r="C2731" t="s">
        <v>177</v>
      </c>
      <c r="D2731" t="s">
        <v>17027</v>
      </c>
      <c r="E2731" t="s">
        <v>81</v>
      </c>
      <c r="F2731" t="s">
        <v>17019</v>
      </c>
      <c r="G2731">
        <v>1</v>
      </c>
      <c r="H2731">
        <v>0</v>
      </c>
      <c r="I2731">
        <v>0</v>
      </c>
      <c r="J2731">
        <v>0</v>
      </c>
      <c r="K2731">
        <v>0</v>
      </c>
      <c r="L2731">
        <v>0</v>
      </c>
      <c r="M2731">
        <v>0</v>
      </c>
      <c r="N2731">
        <v>0</v>
      </c>
      <c r="O2731">
        <v>0</v>
      </c>
      <c r="P2731">
        <v>0</v>
      </c>
      <c r="Q2731">
        <v>0</v>
      </c>
    </row>
    <row r="2732" spans="1:17" x14ac:dyDescent="0.2">
      <c r="A2732" t="s">
        <v>19755</v>
      </c>
      <c r="B2732" t="s">
        <v>87</v>
      </c>
      <c r="C2732" t="s">
        <v>177</v>
      </c>
      <c r="D2732" t="s">
        <v>17029</v>
      </c>
      <c r="E2732" t="s">
        <v>79</v>
      </c>
      <c r="F2732" t="s">
        <v>4875</v>
      </c>
      <c r="G2732">
        <v>0</v>
      </c>
      <c r="H2732">
        <v>19</v>
      </c>
      <c r="I2732">
        <v>2</v>
      </c>
      <c r="J2732">
        <v>13</v>
      </c>
      <c r="K2732">
        <v>4</v>
      </c>
      <c r="L2732">
        <v>0</v>
      </c>
      <c r="M2732">
        <v>0</v>
      </c>
      <c r="N2732">
        <v>0</v>
      </c>
      <c r="O2732">
        <v>0</v>
      </c>
      <c r="P2732">
        <v>0</v>
      </c>
      <c r="Q2732">
        <v>0</v>
      </c>
    </row>
    <row r="2733" spans="1:17" x14ac:dyDescent="0.2">
      <c r="A2733" t="s">
        <v>19756</v>
      </c>
      <c r="B2733" t="s">
        <v>87</v>
      </c>
      <c r="C2733" t="s">
        <v>177</v>
      </c>
      <c r="D2733" t="s">
        <v>17029</v>
      </c>
      <c r="E2733" t="s">
        <v>79</v>
      </c>
      <c r="F2733" t="s">
        <v>4877</v>
      </c>
      <c r="G2733">
        <v>0</v>
      </c>
      <c r="H2733">
        <v>19</v>
      </c>
      <c r="I2733">
        <v>2</v>
      </c>
      <c r="J2733">
        <v>12</v>
      </c>
      <c r="K2733">
        <v>3</v>
      </c>
      <c r="L2733">
        <v>2</v>
      </c>
      <c r="M2733">
        <v>0</v>
      </c>
      <c r="N2733">
        <v>0</v>
      </c>
      <c r="O2733">
        <v>0</v>
      </c>
      <c r="P2733">
        <v>0</v>
      </c>
      <c r="Q2733">
        <v>0</v>
      </c>
    </row>
    <row r="2734" spans="1:17" x14ac:dyDescent="0.2">
      <c r="A2734" t="s">
        <v>19757</v>
      </c>
      <c r="B2734" t="s">
        <v>87</v>
      </c>
      <c r="C2734" t="s">
        <v>177</v>
      </c>
      <c r="D2734" t="s">
        <v>17029</v>
      </c>
      <c r="E2734" t="s">
        <v>79</v>
      </c>
      <c r="F2734" t="s">
        <v>4879</v>
      </c>
      <c r="G2734">
        <v>0</v>
      </c>
      <c r="H2734">
        <v>0</v>
      </c>
      <c r="I2734">
        <v>0</v>
      </c>
      <c r="J2734">
        <v>0</v>
      </c>
      <c r="K2734">
        <v>0</v>
      </c>
      <c r="L2734">
        <v>0</v>
      </c>
      <c r="M2734">
        <v>19</v>
      </c>
      <c r="N2734">
        <v>0</v>
      </c>
      <c r="O2734">
        <v>0</v>
      </c>
      <c r="P2734">
        <v>0</v>
      </c>
      <c r="Q2734">
        <v>0</v>
      </c>
    </row>
    <row r="2735" spans="1:17" x14ac:dyDescent="0.2">
      <c r="A2735" t="s">
        <v>19758</v>
      </c>
      <c r="B2735" t="s">
        <v>87</v>
      </c>
      <c r="C2735" t="s">
        <v>177</v>
      </c>
      <c r="D2735" t="s">
        <v>17029</v>
      </c>
      <c r="E2735" t="s">
        <v>79</v>
      </c>
      <c r="F2735" t="s">
        <v>4881</v>
      </c>
      <c r="G2735">
        <v>0</v>
      </c>
      <c r="H2735">
        <v>19</v>
      </c>
      <c r="I2735">
        <v>2</v>
      </c>
      <c r="J2735">
        <v>12</v>
      </c>
      <c r="K2735">
        <v>3</v>
      </c>
      <c r="L2735">
        <v>2</v>
      </c>
      <c r="M2735">
        <v>0</v>
      </c>
      <c r="N2735">
        <v>0</v>
      </c>
      <c r="O2735">
        <v>0</v>
      </c>
      <c r="P2735">
        <v>0</v>
      </c>
      <c r="Q2735">
        <v>0</v>
      </c>
    </row>
    <row r="2736" spans="1:17" x14ac:dyDescent="0.2">
      <c r="A2736" t="s">
        <v>19759</v>
      </c>
      <c r="B2736" t="s">
        <v>87</v>
      </c>
      <c r="C2736" t="s">
        <v>177</v>
      </c>
      <c r="D2736" t="s">
        <v>17029</v>
      </c>
      <c r="E2736" t="s">
        <v>79</v>
      </c>
      <c r="F2736" t="s">
        <v>4883</v>
      </c>
      <c r="G2736">
        <v>0</v>
      </c>
      <c r="H2736">
        <v>19</v>
      </c>
      <c r="I2736">
        <v>2</v>
      </c>
      <c r="J2736">
        <v>12</v>
      </c>
      <c r="K2736">
        <v>3</v>
      </c>
      <c r="L2736">
        <v>2</v>
      </c>
      <c r="M2736">
        <v>0</v>
      </c>
      <c r="N2736">
        <v>0</v>
      </c>
      <c r="O2736">
        <v>0</v>
      </c>
      <c r="P2736">
        <v>0</v>
      </c>
      <c r="Q2736">
        <v>0</v>
      </c>
    </row>
    <row r="2737" spans="1:17" x14ac:dyDescent="0.2">
      <c r="A2737" t="s">
        <v>19760</v>
      </c>
      <c r="B2737" t="s">
        <v>87</v>
      </c>
      <c r="C2737" t="s">
        <v>177</v>
      </c>
      <c r="D2737" t="s">
        <v>17029</v>
      </c>
      <c r="E2737" t="s">
        <v>79</v>
      </c>
      <c r="F2737" t="s">
        <v>4885</v>
      </c>
      <c r="G2737">
        <v>0</v>
      </c>
      <c r="H2737">
        <v>0</v>
      </c>
      <c r="I2737">
        <v>0</v>
      </c>
      <c r="J2737">
        <v>0</v>
      </c>
      <c r="K2737">
        <v>0</v>
      </c>
      <c r="L2737">
        <v>0</v>
      </c>
      <c r="M2737">
        <v>19</v>
      </c>
      <c r="N2737">
        <v>0</v>
      </c>
      <c r="O2737">
        <v>0</v>
      </c>
      <c r="P2737">
        <v>0</v>
      </c>
      <c r="Q2737">
        <v>0</v>
      </c>
    </row>
    <row r="2738" spans="1:17" x14ac:dyDescent="0.2">
      <c r="A2738" t="s">
        <v>19761</v>
      </c>
      <c r="B2738" t="s">
        <v>87</v>
      </c>
      <c r="C2738" t="s">
        <v>177</v>
      </c>
      <c r="D2738" t="s">
        <v>17029</v>
      </c>
      <c r="E2738" t="s">
        <v>79</v>
      </c>
      <c r="F2738" t="s">
        <v>4887</v>
      </c>
      <c r="G2738">
        <v>0</v>
      </c>
      <c r="H2738">
        <v>19</v>
      </c>
      <c r="I2738">
        <v>2</v>
      </c>
      <c r="J2738">
        <v>13</v>
      </c>
      <c r="K2738">
        <v>4</v>
      </c>
      <c r="L2738">
        <v>0</v>
      </c>
      <c r="M2738">
        <v>0</v>
      </c>
      <c r="N2738">
        <v>0</v>
      </c>
      <c r="O2738">
        <v>0</v>
      </c>
      <c r="P2738">
        <v>0</v>
      </c>
      <c r="Q2738">
        <v>0</v>
      </c>
    </row>
    <row r="2739" spans="1:17" x14ac:dyDescent="0.2">
      <c r="A2739" t="s">
        <v>19762</v>
      </c>
      <c r="B2739" t="s">
        <v>87</v>
      </c>
      <c r="C2739" t="s">
        <v>177</v>
      </c>
      <c r="D2739" t="s">
        <v>17029</v>
      </c>
      <c r="E2739" t="s">
        <v>79</v>
      </c>
      <c r="F2739" t="s">
        <v>4889</v>
      </c>
      <c r="G2739">
        <v>0</v>
      </c>
      <c r="H2739">
        <v>0</v>
      </c>
      <c r="I2739">
        <v>0</v>
      </c>
      <c r="J2739">
        <v>0</v>
      </c>
      <c r="K2739">
        <v>0</v>
      </c>
      <c r="L2739">
        <v>0</v>
      </c>
      <c r="M2739">
        <v>19</v>
      </c>
      <c r="N2739">
        <v>0</v>
      </c>
      <c r="O2739">
        <v>0</v>
      </c>
      <c r="P2739">
        <v>0</v>
      </c>
      <c r="Q2739">
        <v>0</v>
      </c>
    </row>
    <row r="2740" spans="1:17" x14ac:dyDescent="0.2">
      <c r="A2740" t="s">
        <v>19763</v>
      </c>
      <c r="B2740" t="s">
        <v>87</v>
      </c>
      <c r="C2740" t="s">
        <v>177</v>
      </c>
      <c r="D2740" t="s">
        <v>17029</v>
      </c>
      <c r="E2740" t="s">
        <v>79</v>
      </c>
      <c r="F2740" t="s">
        <v>4871</v>
      </c>
      <c r="G2740">
        <v>0</v>
      </c>
      <c r="H2740">
        <v>0</v>
      </c>
      <c r="I2740">
        <v>0</v>
      </c>
      <c r="J2740">
        <v>0</v>
      </c>
      <c r="K2740">
        <v>0</v>
      </c>
      <c r="L2740">
        <v>0</v>
      </c>
      <c r="M2740">
        <v>0</v>
      </c>
      <c r="N2740">
        <v>8</v>
      </c>
      <c r="O2740">
        <v>6</v>
      </c>
      <c r="P2740">
        <v>1</v>
      </c>
      <c r="Q2740">
        <v>1</v>
      </c>
    </row>
    <row r="2741" spans="1:17" x14ac:dyDescent="0.2">
      <c r="A2741" t="s">
        <v>19764</v>
      </c>
      <c r="B2741" t="s">
        <v>87</v>
      </c>
      <c r="C2741" t="s">
        <v>177</v>
      </c>
      <c r="D2741" t="s">
        <v>17029</v>
      </c>
      <c r="E2741" t="s">
        <v>79</v>
      </c>
      <c r="F2741" t="s">
        <v>4873</v>
      </c>
      <c r="G2741">
        <v>0</v>
      </c>
      <c r="H2741">
        <v>0</v>
      </c>
      <c r="I2741">
        <v>0</v>
      </c>
      <c r="J2741">
        <v>0</v>
      </c>
      <c r="K2741">
        <v>0</v>
      </c>
      <c r="L2741">
        <v>0</v>
      </c>
      <c r="M2741">
        <v>0</v>
      </c>
      <c r="N2741">
        <v>7</v>
      </c>
      <c r="O2741">
        <v>5</v>
      </c>
      <c r="P2741">
        <v>1</v>
      </c>
      <c r="Q2741">
        <v>1</v>
      </c>
    </row>
    <row r="2742" spans="1:17" x14ac:dyDescent="0.2">
      <c r="A2742" t="s">
        <v>19765</v>
      </c>
      <c r="B2742" t="s">
        <v>87</v>
      </c>
      <c r="C2742" t="s">
        <v>177</v>
      </c>
      <c r="D2742" t="s">
        <v>17029</v>
      </c>
      <c r="E2742" t="s">
        <v>79</v>
      </c>
      <c r="F2742" t="s">
        <v>17019</v>
      </c>
      <c r="G2742">
        <v>19</v>
      </c>
      <c r="H2742">
        <v>0</v>
      </c>
      <c r="I2742">
        <v>0</v>
      </c>
      <c r="J2742">
        <v>0</v>
      </c>
      <c r="K2742">
        <v>0</v>
      </c>
      <c r="L2742">
        <v>0</v>
      </c>
      <c r="M2742">
        <v>0</v>
      </c>
      <c r="N2742">
        <v>0</v>
      </c>
      <c r="O2742">
        <v>0</v>
      </c>
      <c r="P2742">
        <v>0</v>
      </c>
      <c r="Q2742">
        <v>0</v>
      </c>
    </row>
    <row r="2743" spans="1:17" x14ac:dyDescent="0.2">
      <c r="A2743" t="s">
        <v>19766</v>
      </c>
      <c r="B2743" t="s">
        <v>87</v>
      </c>
      <c r="C2743" t="s">
        <v>177</v>
      </c>
      <c r="D2743" t="s">
        <v>17029</v>
      </c>
      <c r="E2743" t="s">
        <v>81</v>
      </c>
      <c r="F2743" t="s">
        <v>4875</v>
      </c>
      <c r="G2743">
        <v>0</v>
      </c>
      <c r="H2743">
        <v>13</v>
      </c>
      <c r="I2743">
        <v>1</v>
      </c>
      <c r="J2743">
        <v>9</v>
      </c>
      <c r="K2743">
        <v>3</v>
      </c>
      <c r="L2743">
        <v>0</v>
      </c>
      <c r="M2743">
        <v>0</v>
      </c>
      <c r="N2743">
        <v>0</v>
      </c>
      <c r="O2743">
        <v>0</v>
      </c>
      <c r="P2743">
        <v>0</v>
      </c>
      <c r="Q2743">
        <v>0</v>
      </c>
    </row>
    <row r="2744" spans="1:17" x14ac:dyDescent="0.2">
      <c r="A2744" t="s">
        <v>19767</v>
      </c>
      <c r="B2744" t="s">
        <v>87</v>
      </c>
      <c r="C2744" t="s">
        <v>177</v>
      </c>
      <c r="D2744" t="s">
        <v>17029</v>
      </c>
      <c r="E2744" t="s">
        <v>81</v>
      </c>
      <c r="F2744" t="s">
        <v>4877</v>
      </c>
      <c r="G2744">
        <v>0</v>
      </c>
      <c r="H2744">
        <v>13</v>
      </c>
      <c r="I2744">
        <v>0</v>
      </c>
      <c r="J2744">
        <v>9</v>
      </c>
      <c r="K2744">
        <v>3</v>
      </c>
      <c r="L2744">
        <v>1</v>
      </c>
      <c r="M2744">
        <v>0</v>
      </c>
      <c r="N2744">
        <v>0</v>
      </c>
      <c r="O2744">
        <v>0</v>
      </c>
      <c r="P2744">
        <v>0</v>
      </c>
      <c r="Q2744">
        <v>0</v>
      </c>
    </row>
    <row r="2745" spans="1:17" x14ac:dyDescent="0.2">
      <c r="A2745" t="s">
        <v>19768</v>
      </c>
      <c r="B2745" t="s">
        <v>87</v>
      </c>
      <c r="C2745" t="s">
        <v>177</v>
      </c>
      <c r="D2745" t="s">
        <v>17029</v>
      </c>
      <c r="E2745" t="s">
        <v>81</v>
      </c>
      <c r="F2745" t="s">
        <v>4879</v>
      </c>
      <c r="G2745">
        <v>0</v>
      </c>
      <c r="H2745">
        <v>0</v>
      </c>
      <c r="I2745">
        <v>0</v>
      </c>
      <c r="J2745">
        <v>0</v>
      </c>
      <c r="K2745">
        <v>0</v>
      </c>
      <c r="L2745">
        <v>0</v>
      </c>
      <c r="M2745">
        <v>13</v>
      </c>
      <c r="N2745">
        <v>0</v>
      </c>
      <c r="O2745">
        <v>0</v>
      </c>
      <c r="P2745">
        <v>0</v>
      </c>
      <c r="Q2745">
        <v>0</v>
      </c>
    </row>
    <row r="2746" spans="1:17" x14ac:dyDescent="0.2">
      <c r="A2746" t="s">
        <v>19769</v>
      </c>
      <c r="B2746" t="s">
        <v>87</v>
      </c>
      <c r="C2746" t="s">
        <v>177</v>
      </c>
      <c r="D2746" t="s">
        <v>17029</v>
      </c>
      <c r="E2746" t="s">
        <v>81</v>
      </c>
      <c r="F2746" t="s">
        <v>4881</v>
      </c>
      <c r="G2746">
        <v>0</v>
      </c>
      <c r="H2746">
        <v>13</v>
      </c>
      <c r="I2746">
        <v>0</v>
      </c>
      <c r="J2746">
        <v>9</v>
      </c>
      <c r="K2746">
        <v>3</v>
      </c>
      <c r="L2746">
        <v>1</v>
      </c>
      <c r="M2746">
        <v>0</v>
      </c>
      <c r="N2746">
        <v>0</v>
      </c>
      <c r="O2746">
        <v>0</v>
      </c>
      <c r="P2746">
        <v>0</v>
      </c>
      <c r="Q2746">
        <v>0</v>
      </c>
    </row>
    <row r="2747" spans="1:17" x14ac:dyDescent="0.2">
      <c r="A2747" t="s">
        <v>19770</v>
      </c>
      <c r="B2747" t="s">
        <v>87</v>
      </c>
      <c r="C2747" t="s">
        <v>177</v>
      </c>
      <c r="D2747" t="s">
        <v>17029</v>
      </c>
      <c r="E2747" t="s">
        <v>81</v>
      </c>
      <c r="F2747" t="s">
        <v>4883</v>
      </c>
      <c r="G2747">
        <v>0</v>
      </c>
      <c r="H2747">
        <v>13</v>
      </c>
      <c r="I2747">
        <v>2</v>
      </c>
      <c r="J2747">
        <v>7</v>
      </c>
      <c r="K2747">
        <v>3</v>
      </c>
      <c r="L2747">
        <v>1</v>
      </c>
      <c r="M2747">
        <v>0</v>
      </c>
      <c r="N2747">
        <v>0</v>
      </c>
      <c r="O2747">
        <v>0</v>
      </c>
      <c r="P2747">
        <v>0</v>
      </c>
      <c r="Q2747">
        <v>0</v>
      </c>
    </row>
    <row r="2748" spans="1:17" x14ac:dyDescent="0.2">
      <c r="A2748" t="s">
        <v>19771</v>
      </c>
      <c r="B2748" t="s">
        <v>87</v>
      </c>
      <c r="C2748" t="s">
        <v>177</v>
      </c>
      <c r="D2748" t="s">
        <v>17029</v>
      </c>
      <c r="E2748" t="s">
        <v>81</v>
      </c>
      <c r="F2748" t="s">
        <v>4885</v>
      </c>
      <c r="G2748">
        <v>0</v>
      </c>
      <c r="H2748">
        <v>0</v>
      </c>
      <c r="I2748">
        <v>0</v>
      </c>
      <c r="J2748">
        <v>0</v>
      </c>
      <c r="K2748">
        <v>0</v>
      </c>
      <c r="L2748">
        <v>0</v>
      </c>
      <c r="M2748">
        <v>13</v>
      </c>
      <c r="N2748">
        <v>0</v>
      </c>
      <c r="O2748">
        <v>0</v>
      </c>
      <c r="P2748">
        <v>0</v>
      </c>
      <c r="Q2748">
        <v>0</v>
      </c>
    </row>
    <row r="2749" spans="1:17" x14ac:dyDescent="0.2">
      <c r="A2749" t="s">
        <v>19772</v>
      </c>
      <c r="B2749" t="s">
        <v>87</v>
      </c>
      <c r="C2749" t="s">
        <v>177</v>
      </c>
      <c r="D2749" t="s">
        <v>17029</v>
      </c>
      <c r="E2749" t="s">
        <v>81</v>
      </c>
      <c r="F2749" t="s">
        <v>4887</v>
      </c>
      <c r="G2749">
        <v>0</v>
      </c>
      <c r="H2749">
        <v>13</v>
      </c>
      <c r="I2749">
        <v>0</v>
      </c>
      <c r="J2749">
        <v>10</v>
      </c>
      <c r="K2749">
        <v>3</v>
      </c>
      <c r="L2749">
        <v>0</v>
      </c>
      <c r="M2749">
        <v>0</v>
      </c>
      <c r="N2749">
        <v>0</v>
      </c>
      <c r="O2749">
        <v>0</v>
      </c>
      <c r="P2749">
        <v>0</v>
      </c>
      <c r="Q2749">
        <v>0</v>
      </c>
    </row>
    <row r="2750" spans="1:17" x14ac:dyDescent="0.2">
      <c r="A2750" t="s">
        <v>19773</v>
      </c>
      <c r="B2750" t="s">
        <v>87</v>
      </c>
      <c r="C2750" t="s">
        <v>177</v>
      </c>
      <c r="D2750" t="s">
        <v>17029</v>
      </c>
      <c r="E2750" t="s">
        <v>81</v>
      </c>
      <c r="F2750" t="s">
        <v>4889</v>
      </c>
      <c r="G2750">
        <v>0</v>
      </c>
      <c r="H2750">
        <v>0</v>
      </c>
      <c r="I2750">
        <v>0</v>
      </c>
      <c r="J2750">
        <v>0</v>
      </c>
      <c r="K2750">
        <v>0</v>
      </c>
      <c r="L2750">
        <v>0</v>
      </c>
      <c r="M2750">
        <v>13</v>
      </c>
      <c r="N2750">
        <v>0</v>
      </c>
      <c r="O2750">
        <v>0</v>
      </c>
      <c r="P2750">
        <v>0</v>
      </c>
      <c r="Q2750">
        <v>0</v>
      </c>
    </row>
    <row r="2751" spans="1:17" x14ac:dyDescent="0.2">
      <c r="A2751" t="s">
        <v>19774</v>
      </c>
      <c r="B2751" t="s">
        <v>87</v>
      </c>
      <c r="C2751" t="s">
        <v>177</v>
      </c>
      <c r="D2751" t="s">
        <v>17029</v>
      </c>
      <c r="E2751" t="s">
        <v>81</v>
      </c>
      <c r="F2751" t="s">
        <v>4871</v>
      </c>
      <c r="G2751">
        <v>0</v>
      </c>
      <c r="H2751">
        <v>0</v>
      </c>
      <c r="I2751">
        <v>0</v>
      </c>
      <c r="J2751">
        <v>0</v>
      </c>
      <c r="K2751">
        <v>0</v>
      </c>
      <c r="L2751">
        <v>0</v>
      </c>
      <c r="M2751">
        <v>0</v>
      </c>
      <c r="N2751">
        <v>10</v>
      </c>
      <c r="O2751">
        <v>8</v>
      </c>
      <c r="P2751">
        <v>2</v>
      </c>
      <c r="Q2751">
        <v>0</v>
      </c>
    </row>
    <row r="2752" spans="1:17" x14ac:dyDescent="0.2">
      <c r="A2752" t="s">
        <v>19775</v>
      </c>
      <c r="B2752" t="s">
        <v>87</v>
      </c>
      <c r="C2752" t="s">
        <v>177</v>
      </c>
      <c r="D2752" t="s">
        <v>17029</v>
      </c>
      <c r="E2752" t="s">
        <v>81</v>
      </c>
      <c r="F2752" t="s">
        <v>4873</v>
      </c>
      <c r="G2752">
        <v>0</v>
      </c>
      <c r="H2752">
        <v>0</v>
      </c>
      <c r="I2752">
        <v>0</v>
      </c>
      <c r="J2752">
        <v>0</v>
      </c>
      <c r="K2752">
        <v>0</v>
      </c>
      <c r="L2752">
        <v>0</v>
      </c>
      <c r="M2752">
        <v>0</v>
      </c>
      <c r="N2752">
        <v>9</v>
      </c>
      <c r="O2752">
        <v>7</v>
      </c>
      <c r="P2752">
        <v>2</v>
      </c>
      <c r="Q2752">
        <v>0</v>
      </c>
    </row>
    <row r="2753" spans="1:17" x14ac:dyDescent="0.2">
      <c r="A2753" t="s">
        <v>19776</v>
      </c>
      <c r="B2753" t="s">
        <v>87</v>
      </c>
      <c r="C2753" t="s">
        <v>177</v>
      </c>
      <c r="D2753" t="s">
        <v>17029</v>
      </c>
      <c r="E2753" t="s">
        <v>81</v>
      </c>
      <c r="F2753" t="s">
        <v>17019</v>
      </c>
      <c r="G2753">
        <v>13</v>
      </c>
      <c r="H2753">
        <v>0</v>
      </c>
      <c r="I2753">
        <v>0</v>
      </c>
      <c r="J2753">
        <v>0</v>
      </c>
      <c r="K2753">
        <v>0</v>
      </c>
      <c r="L2753">
        <v>0</v>
      </c>
      <c r="M2753">
        <v>0</v>
      </c>
      <c r="N2753">
        <v>0</v>
      </c>
      <c r="O2753">
        <v>0</v>
      </c>
      <c r="P2753">
        <v>0</v>
      </c>
      <c r="Q2753">
        <v>0</v>
      </c>
    </row>
    <row r="2754" spans="1:17" x14ac:dyDescent="0.2">
      <c r="A2754" t="s">
        <v>19777</v>
      </c>
      <c r="B2754" t="s">
        <v>87</v>
      </c>
      <c r="C2754" t="s">
        <v>177</v>
      </c>
      <c r="D2754" t="s">
        <v>17025</v>
      </c>
      <c r="E2754" t="s">
        <v>79</v>
      </c>
      <c r="F2754" t="s">
        <v>17019</v>
      </c>
      <c r="G2754">
        <v>1</v>
      </c>
      <c r="H2754">
        <v>0</v>
      </c>
      <c r="I2754">
        <v>0</v>
      </c>
      <c r="J2754">
        <v>0</v>
      </c>
      <c r="K2754">
        <v>0</v>
      </c>
      <c r="L2754">
        <v>0</v>
      </c>
      <c r="M2754">
        <v>0</v>
      </c>
      <c r="N2754">
        <v>0</v>
      </c>
      <c r="O2754">
        <v>0</v>
      </c>
      <c r="P2754">
        <v>0</v>
      </c>
      <c r="Q2754">
        <v>0</v>
      </c>
    </row>
    <row r="2755" spans="1:17" x14ac:dyDescent="0.2">
      <c r="A2755" t="s">
        <v>19778</v>
      </c>
      <c r="B2755" t="s">
        <v>87</v>
      </c>
      <c r="C2755" t="s">
        <v>177</v>
      </c>
      <c r="D2755" t="s">
        <v>17025</v>
      </c>
      <c r="E2755" t="s">
        <v>81</v>
      </c>
      <c r="F2755" t="s">
        <v>17019</v>
      </c>
      <c r="G2755">
        <v>3</v>
      </c>
      <c r="H2755">
        <v>0</v>
      </c>
      <c r="I2755">
        <v>0</v>
      </c>
      <c r="J2755">
        <v>0</v>
      </c>
      <c r="K2755">
        <v>0</v>
      </c>
      <c r="L2755">
        <v>0</v>
      </c>
      <c r="M2755">
        <v>0</v>
      </c>
      <c r="N2755">
        <v>0</v>
      </c>
      <c r="O2755">
        <v>0</v>
      </c>
      <c r="P2755">
        <v>0</v>
      </c>
      <c r="Q2755">
        <v>0</v>
      </c>
    </row>
    <row r="2756" spans="1:17" x14ac:dyDescent="0.2">
      <c r="A2756" t="s">
        <v>19779</v>
      </c>
      <c r="B2756" t="s">
        <v>87</v>
      </c>
      <c r="C2756" t="s">
        <v>178</v>
      </c>
      <c r="D2756" t="s">
        <v>17027</v>
      </c>
      <c r="E2756" t="s">
        <v>81</v>
      </c>
      <c r="F2756" t="s">
        <v>17019</v>
      </c>
      <c r="G2756">
        <v>1</v>
      </c>
      <c r="H2756">
        <v>0</v>
      </c>
      <c r="I2756">
        <v>0</v>
      </c>
      <c r="J2756">
        <v>0</v>
      </c>
      <c r="K2756">
        <v>0</v>
      </c>
      <c r="L2756">
        <v>0</v>
      </c>
      <c r="M2756">
        <v>0</v>
      </c>
      <c r="N2756">
        <v>0</v>
      </c>
      <c r="O2756">
        <v>0</v>
      </c>
      <c r="P2756">
        <v>0</v>
      </c>
      <c r="Q2756">
        <v>0</v>
      </c>
    </row>
    <row r="2757" spans="1:17" x14ac:dyDescent="0.2">
      <c r="A2757" t="s">
        <v>19780</v>
      </c>
      <c r="B2757" t="s">
        <v>87</v>
      </c>
      <c r="C2757" t="s">
        <v>178</v>
      </c>
      <c r="D2757" t="s">
        <v>17029</v>
      </c>
      <c r="E2757" t="s">
        <v>79</v>
      </c>
      <c r="F2757" t="s">
        <v>4875</v>
      </c>
      <c r="G2757">
        <v>0</v>
      </c>
      <c r="H2757">
        <v>30</v>
      </c>
      <c r="I2757">
        <v>2</v>
      </c>
      <c r="J2757">
        <v>27</v>
      </c>
      <c r="K2757">
        <v>0</v>
      </c>
      <c r="L2757">
        <v>1</v>
      </c>
      <c r="M2757">
        <v>0</v>
      </c>
      <c r="N2757">
        <v>0</v>
      </c>
      <c r="O2757">
        <v>0</v>
      </c>
      <c r="P2757">
        <v>0</v>
      </c>
      <c r="Q2757">
        <v>0</v>
      </c>
    </row>
    <row r="2758" spans="1:17" x14ac:dyDescent="0.2">
      <c r="A2758" t="s">
        <v>19781</v>
      </c>
      <c r="B2758" t="s">
        <v>87</v>
      </c>
      <c r="C2758" t="s">
        <v>178</v>
      </c>
      <c r="D2758" t="s">
        <v>17029</v>
      </c>
      <c r="E2758" t="s">
        <v>79</v>
      </c>
      <c r="F2758" t="s">
        <v>4877</v>
      </c>
      <c r="G2758">
        <v>0</v>
      </c>
      <c r="H2758">
        <v>30</v>
      </c>
      <c r="I2758">
        <v>2</v>
      </c>
      <c r="J2758">
        <v>24</v>
      </c>
      <c r="K2758">
        <v>1</v>
      </c>
      <c r="L2758">
        <v>3</v>
      </c>
      <c r="M2758">
        <v>0</v>
      </c>
      <c r="N2758">
        <v>0</v>
      </c>
      <c r="O2758">
        <v>0</v>
      </c>
      <c r="P2758">
        <v>0</v>
      </c>
      <c r="Q2758">
        <v>0</v>
      </c>
    </row>
    <row r="2759" spans="1:17" x14ac:dyDescent="0.2">
      <c r="A2759" t="s">
        <v>19782</v>
      </c>
      <c r="B2759" t="s">
        <v>87</v>
      </c>
      <c r="C2759" t="s">
        <v>178</v>
      </c>
      <c r="D2759" t="s">
        <v>17029</v>
      </c>
      <c r="E2759" t="s">
        <v>79</v>
      </c>
      <c r="F2759" t="s">
        <v>4879</v>
      </c>
      <c r="G2759">
        <v>0</v>
      </c>
      <c r="H2759">
        <v>0</v>
      </c>
      <c r="I2759">
        <v>0</v>
      </c>
      <c r="J2759">
        <v>0</v>
      </c>
      <c r="K2759">
        <v>0</v>
      </c>
      <c r="L2759">
        <v>0</v>
      </c>
      <c r="M2759">
        <v>30</v>
      </c>
      <c r="N2759">
        <v>0</v>
      </c>
      <c r="O2759">
        <v>0</v>
      </c>
      <c r="P2759">
        <v>0</v>
      </c>
      <c r="Q2759">
        <v>0</v>
      </c>
    </row>
    <row r="2760" spans="1:17" x14ac:dyDescent="0.2">
      <c r="A2760" t="s">
        <v>19783</v>
      </c>
      <c r="B2760" t="s">
        <v>87</v>
      </c>
      <c r="C2760" t="s">
        <v>178</v>
      </c>
      <c r="D2760" t="s">
        <v>17029</v>
      </c>
      <c r="E2760" t="s">
        <v>79</v>
      </c>
      <c r="F2760" t="s">
        <v>4881</v>
      </c>
      <c r="G2760">
        <v>0</v>
      </c>
      <c r="H2760">
        <v>30</v>
      </c>
      <c r="I2760">
        <v>2</v>
      </c>
      <c r="J2760">
        <v>24</v>
      </c>
      <c r="K2760">
        <v>1</v>
      </c>
      <c r="L2760">
        <v>3</v>
      </c>
      <c r="M2760">
        <v>0</v>
      </c>
      <c r="N2760">
        <v>0</v>
      </c>
      <c r="O2760">
        <v>0</v>
      </c>
      <c r="P2760">
        <v>0</v>
      </c>
      <c r="Q2760">
        <v>0</v>
      </c>
    </row>
    <row r="2761" spans="1:17" x14ac:dyDescent="0.2">
      <c r="A2761" t="s">
        <v>19784</v>
      </c>
      <c r="B2761" t="s">
        <v>87</v>
      </c>
      <c r="C2761" t="s">
        <v>178</v>
      </c>
      <c r="D2761" t="s">
        <v>17029</v>
      </c>
      <c r="E2761" t="s">
        <v>79</v>
      </c>
      <c r="F2761" t="s">
        <v>4883</v>
      </c>
      <c r="G2761">
        <v>0</v>
      </c>
      <c r="H2761">
        <v>30</v>
      </c>
      <c r="I2761">
        <v>2</v>
      </c>
      <c r="J2761">
        <v>24</v>
      </c>
      <c r="K2761">
        <v>1</v>
      </c>
      <c r="L2761">
        <v>3</v>
      </c>
      <c r="M2761">
        <v>0</v>
      </c>
      <c r="N2761">
        <v>0</v>
      </c>
      <c r="O2761">
        <v>0</v>
      </c>
      <c r="P2761">
        <v>0</v>
      </c>
      <c r="Q2761">
        <v>0</v>
      </c>
    </row>
    <row r="2762" spans="1:17" x14ac:dyDescent="0.2">
      <c r="A2762" t="s">
        <v>19785</v>
      </c>
      <c r="B2762" t="s">
        <v>87</v>
      </c>
      <c r="C2762" t="s">
        <v>178</v>
      </c>
      <c r="D2762" t="s">
        <v>17029</v>
      </c>
      <c r="E2762" t="s">
        <v>79</v>
      </c>
      <c r="F2762" t="s">
        <v>4885</v>
      </c>
      <c r="G2762">
        <v>0</v>
      </c>
      <c r="H2762">
        <v>0</v>
      </c>
      <c r="I2762">
        <v>0</v>
      </c>
      <c r="J2762">
        <v>0</v>
      </c>
      <c r="K2762">
        <v>0</v>
      </c>
      <c r="L2762">
        <v>0</v>
      </c>
      <c r="M2762">
        <v>30</v>
      </c>
      <c r="N2762">
        <v>0</v>
      </c>
      <c r="O2762">
        <v>0</v>
      </c>
      <c r="P2762">
        <v>0</v>
      </c>
      <c r="Q2762">
        <v>0</v>
      </c>
    </row>
    <row r="2763" spans="1:17" x14ac:dyDescent="0.2">
      <c r="A2763" t="s">
        <v>19786</v>
      </c>
      <c r="B2763" t="s">
        <v>87</v>
      </c>
      <c r="C2763" t="s">
        <v>178</v>
      </c>
      <c r="D2763" t="s">
        <v>17029</v>
      </c>
      <c r="E2763" t="s">
        <v>79</v>
      </c>
      <c r="F2763" t="s">
        <v>4887</v>
      </c>
      <c r="G2763">
        <v>0</v>
      </c>
      <c r="H2763">
        <v>30</v>
      </c>
      <c r="I2763">
        <v>2</v>
      </c>
      <c r="J2763">
        <v>26</v>
      </c>
      <c r="K2763">
        <v>1</v>
      </c>
      <c r="L2763">
        <v>1</v>
      </c>
      <c r="M2763">
        <v>0</v>
      </c>
      <c r="N2763">
        <v>0</v>
      </c>
      <c r="O2763">
        <v>0</v>
      </c>
      <c r="P2763">
        <v>0</v>
      </c>
      <c r="Q2763">
        <v>0</v>
      </c>
    </row>
    <row r="2764" spans="1:17" x14ac:dyDescent="0.2">
      <c r="A2764" t="s">
        <v>19787</v>
      </c>
      <c r="B2764" t="s">
        <v>87</v>
      </c>
      <c r="C2764" t="s">
        <v>178</v>
      </c>
      <c r="D2764" t="s">
        <v>17029</v>
      </c>
      <c r="E2764" t="s">
        <v>79</v>
      </c>
      <c r="F2764" t="s">
        <v>4889</v>
      </c>
      <c r="G2764">
        <v>0</v>
      </c>
      <c r="H2764">
        <v>0</v>
      </c>
      <c r="I2764">
        <v>0</v>
      </c>
      <c r="J2764">
        <v>0</v>
      </c>
      <c r="K2764">
        <v>0</v>
      </c>
      <c r="L2764">
        <v>0</v>
      </c>
      <c r="M2764">
        <v>30</v>
      </c>
      <c r="N2764">
        <v>0</v>
      </c>
      <c r="O2764">
        <v>0</v>
      </c>
      <c r="P2764">
        <v>0</v>
      </c>
      <c r="Q2764">
        <v>0</v>
      </c>
    </row>
    <row r="2765" spans="1:17" x14ac:dyDescent="0.2">
      <c r="A2765" t="s">
        <v>19788</v>
      </c>
      <c r="B2765" t="s">
        <v>87</v>
      </c>
      <c r="C2765" t="s">
        <v>178</v>
      </c>
      <c r="D2765" t="s">
        <v>17029</v>
      </c>
      <c r="E2765" t="s">
        <v>79</v>
      </c>
      <c r="F2765" t="s">
        <v>4871</v>
      </c>
      <c r="G2765">
        <v>0</v>
      </c>
      <c r="H2765">
        <v>0</v>
      </c>
      <c r="I2765">
        <v>0</v>
      </c>
      <c r="J2765">
        <v>0</v>
      </c>
      <c r="K2765">
        <v>0</v>
      </c>
      <c r="L2765">
        <v>0</v>
      </c>
      <c r="M2765">
        <v>0</v>
      </c>
      <c r="N2765">
        <v>21</v>
      </c>
      <c r="O2765">
        <v>20</v>
      </c>
      <c r="P2765">
        <v>1</v>
      </c>
      <c r="Q2765">
        <v>0</v>
      </c>
    </row>
    <row r="2766" spans="1:17" x14ac:dyDescent="0.2">
      <c r="A2766" t="s">
        <v>19789</v>
      </c>
      <c r="B2766" t="s">
        <v>87</v>
      </c>
      <c r="C2766" t="s">
        <v>178</v>
      </c>
      <c r="D2766" t="s">
        <v>17029</v>
      </c>
      <c r="E2766" t="s">
        <v>79</v>
      </c>
      <c r="F2766" t="s">
        <v>4873</v>
      </c>
      <c r="G2766">
        <v>0</v>
      </c>
      <c r="H2766">
        <v>0</v>
      </c>
      <c r="I2766">
        <v>0</v>
      </c>
      <c r="J2766">
        <v>0</v>
      </c>
      <c r="K2766">
        <v>0</v>
      </c>
      <c r="L2766">
        <v>0</v>
      </c>
      <c r="M2766">
        <v>0</v>
      </c>
      <c r="N2766">
        <v>16</v>
      </c>
      <c r="O2766">
        <v>15</v>
      </c>
      <c r="P2766">
        <v>1</v>
      </c>
      <c r="Q2766">
        <v>0</v>
      </c>
    </row>
    <row r="2767" spans="1:17" x14ac:dyDescent="0.2">
      <c r="A2767" t="s">
        <v>19790</v>
      </c>
      <c r="B2767" t="s">
        <v>87</v>
      </c>
      <c r="C2767" t="s">
        <v>178</v>
      </c>
      <c r="D2767" t="s">
        <v>17029</v>
      </c>
      <c r="E2767" t="s">
        <v>79</v>
      </c>
      <c r="F2767" t="s">
        <v>17019</v>
      </c>
      <c r="G2767">
        <v>30</v>
      </c>
      <c r="H2767">
        <v>0</v>
      </c>
      <c r="I2767">
        <v>0</v>
      </c>
      <c r="J2767">
        <v>0</v>
      </c>
      <c r="K2767">
        <v>0</v>
      </c>
      <c r="L2767">
        <v>0</v>
      </c>
      <c r="M2767">
        <v>0</v>
      </c>
      <c r="N2767">
        <v>0</v>
      </c>
      <c r="O2767">
        <v>0</v>
      </c>
      <c r="P2767">
        <v>0</v>
      </c>
      <c r="Q2767">
        <v>0</v>
      </c>
    </row>
    <row r="2768" spans="1:17" x14ac:dyDescent="0.2">
      <c r="A2768" t="s">
        <v>19791</v>
      </c>
      <c r="B2768" t="s">
        <v>87</v>
      </c>
      <c r="C2768" t="s">
        <v>178</v>
      </c>
      <c r="D2768" t="s">
        <v>17029</v>
      </c>
      <c r="E2768" t="s">
        <v>81</v>
      </c>
      <c r="F2768" t="s">
        <v>4875</v>
      </c>
      <c r="G2768">
        <v>0</v>
      </c>
      <c r="H2768">
        <v>21</v>
      </c>
      <c r="I2768">
        <v>2</v>
      </c>
      <c r="J2768">
        <v>19</v>
      </c>
      <c r="K2768">
        <v>0</v>
      </c>
      <c r="L2768">
        <v>0</v>
      </c>
      <c r="M2768">
        <v>0</v>
      </c>
      <c r="N2768">
        <v>0</v>
      </c>
      <c r="O2768">
        <v>0</v>
      </c>
      <c r="P2768">
        <v>0</v>
      </c>
      <c r="Q2768">
        <v>0</v>
      </c>
    </row>
    <row r="2769" spans="1:17" x14ac:dyDescent="0.2">
      <c r="A2769" t="s">
        <v>19792</v>
      </c>
      <c r="B2769" t="s">
        <v>87</v>
      </c>
      <c r="C2769" t="s">
        <v>178</v>
      </c>
      <c r="D2769" t="s">
        <v>17029</v>
      </c>
      <c r="E2769" t="s">
        <v>81</v>
      </c>
      <c r="F2769" t="s">
        <v>4877</v>
      </c>
      <c r="G2769">
        <v>0</v>
      </c>
      <c r="H2769">
        <v>21</v>
      </c>
      <c r="I2769">
        <v>1</v>
      </c>
      <c r="J2769">
        <v>18</v>
      </c>
      <c r="K2769">
        <v>1</v>
      </c>
      <c r="L2769">
        <v>1</v>
      </c>
      <c r="M2769">
        <v>0</v>
      </c>
      <c r="N2769">
        <v>0</v>
      </c>
      <c r="O2769">
        <v>0</v>
      </c>
      <c r="P2769">
        <v>0</v>
      </c>
      <c r="Q2769">
        <v>0</v>
      </c>
    </row>
    <row r="2770" spans="1:17" x14ac:dyDescent="0.2">
      <c r="A2770" t="s">
        <v>19793</v>
      </c>
      <c r="B2770" t="s">
        <v>87</v>
      </c>
      <c r="C2770" t="s">
        <v>178</v>
      </c>
      <c r="D2770" t="s">
        <v>17029</v>
      </c>
      <c r="E2770" t="s">
        <v>81</v>
      </c>
      <c r="F2770" t="s">
        <v>4879</v>
      </c>
      <c r="G2770">
        <v>0</v>
      </c>
      <c r="H2770">
        <v>0</v>
      </c>
      <c r="I2770">
        <v>0</v>
      </c>
      <c r="J2770">
        <v>0</v>
      </c>
      <c r="K2770">
        <v>0</v>
      </c>
      <c r="L2770">
        <v>0</v>
      </c>
      <c r="M2770">
        <v>21</v>
      </c>
      <c r="N2770">
        <v>0</v>
      </c>
      <c r="O2770">
        <v>0</v>
      </c>
      <c r="P2770">
        <v>0</v>
      </c>
      <c r="Q2770">
        <v>0</v>
      </c>
    </row>
    <row r="2771" spans="1:17" x14ac:dyDescent="0.2">
      <c r="A2771" t="s">
        <v>19794</v>
      </c>
      <c r="B2771" t="s">
        <v>87</v>
      </c>
      <c r="C2771" t="s">
        <v>178</v>
      </c>
      <c r="D2771" t="s">
        <v>17029</v>
      </c>
      <c r="E2771" t="s">
        <v>81</v>
      </c>
      <c r="F2771" t="s">
        <v>4881</v>
      </c>
      <c r="G2771">
        <v>0</v>
      </c>
      <c r="H2771">
        <v>21</v>
      </c>
      <c r="I2771">
        <v>1</v>
      </c>
      <c r="J2771">
        <v>18</v>
      </c>
      <c r="K2771">
        <v>1</v>
      </c>
      <c r="L2771">
        <v>1</v>
      </c>
      <c r="M2771">
        <v>0</v>
      </c>
      <c r="N2771">
        <v>0</v>
      </c>
      <c r="O2771">
        <v>0</v>
      </c>
      <c r="P2771">
        <v>0</v>
      </c>
      <c r="Q2771">
        <v>0</v>
      </c>
    </row>
    <row r="2772" spans="1:17" x14ac:dyDescent="0.2">
      <c r="A2772" t="s">
        <v>19795</v>
      </c>
      <c r="B2772" t="s">
        <v>87</v>
      </c>
      <c r="C2772" t="s">
        <v>178</v>
      </c>
      <c r="D2772" t="s">
        <v>17029</v>
      </c>
      <c r="E2772" t="s">
        <v>81</v>
      </c>
      <c r="F2772" t="s">
        <v>4883</v>
      </c>
      <c r="G2772">
        <v>0</v>
      </c>
      <c r="H2772">
        <v>21</v>
      </c>
      <c r="I2772">
        <v>2</v>
      </c>
      <c r="J2772">
        <v>18</v>
      </c>
      <c r="K2772">
        <v>0</v>
      </c>
      <c r="L2772">
        <v>1</v>
      </c>
      <c r="M2772">
        <v>0</v>
      </c>
      <c r="N2772">
        <v>0</v>
      </c>
      <c r="O2772">
        <v>0</v>
      </c>
      <c r="P2772">
        <v>0</v>
      </c>
      <c r="Q2772">
        <v>0</v>
      </c>
    </row>
    <row r="2773" spans="1:17" x14ac:dyDescent="0.2">
      <c r="A2773" t="s">
        <v>19796</v>
      </c>
      <c r="B2773" t="s">
        <v>87</v>
      </c>
      <c r="C2773" t="s">
        <v>178</v>
      </c>
      <c r="D2773" t="s">
        <v>17029</v>
      </c>
      <c r="E2773" t="s">
        <v>81</v>
      </c>
      <c r="F2773" t="s">
        <v>4885</v>
      </c>
      <c r="G2773">
        <v>0</v>
      </c>
      <c r="H2773">
        <v>0</v>
      </c>
      <c r="I2773">
        <v>0</v>
      </c>
      <c r="J2773">
        <v>0</v>
      </c>
      <c r="K2773">
        <v>0</v>
      </c>
      <c r="L2773">
        <v>0</v>
      </c>
      <c r="M2773">
        <v>21</v>
      </c>
      <c r="N2773">
        <v>0</v>
      </c>
      <c r="O2773">
        <v>0</v>
      </c>
      <c r="P2773">
        <v>0</v>
      </c>
      <c r="Q2773">
        <v>0</v>
      </c>
    </row>
    <row r="2774" spans="1:17" x14ac:dyDescent="0.2">
      <c r="A2774" t="s">
        <v>19797</v>
      </c>
      <c r="B2774" t="s">
        <v>87</v>
      </c>
      <c r="C2774" t="s">
        <v>178</v>
      </c>
      <c r="D2774" t="s">
        <v>17029</v>
      </c>
      <c r="E2774" t="s">
        <v>81</v>
      </c>
      <c r="F2774" t="s">
        <v>4887</v>
      </c>
      <c r="G2774">
        <v>0</v>
      </c>
      <c r="H2774">
        <v>21</v>
      </c>
      <c r="I2774">
        <v>2</v>
      </c>
      <c r="J2774">
        <v>18</v>
      </c>
      <c r="K2774">
        <v>1</v>
      </c>
      <c r="L2774">
        <v>0</v>
      </c>
      <c r="M2774">
        <v>0</v>
      </c>
      <c r="N2774">
        <v>0</v>
      </c>
      <c r="O2774">
        <v>0</v>
      </c>
      <c r="P2774">
        <v>0</v>
      </c>
      <c r="Q2774">
        <v>0</v>
      </c>
    </row>
    <row r="2775" spans="1:17" x14ac:dyDescent="0.2">
      <c r="A2775" t="s">
        <v>19798</v>
      </c>
      <c r="B2775" t="s">
        <v>87</v>
      </c>
      <c r="C2775" t="s">
        <v>178</v>
      </c>
      <c r="D2775" t="s">
        <v>17029</v>
      </c>
      <c r="E2775" t="s">
        <v>81</v>
      </c>
      <c r="F2775" t="s">
        <v>4889</v>
      </c>
      <c r="G2775">
        <v>0</v>
      </c>
      <c r="H2775">
        <v>0</v>
      </c>
      <c r="I2775">
        <v>0</v>
      </c>
      <c r="J2775">
        <v>0</v>
      </c>
      <c r="K2775">
        <v>0</v>
      </c>
      <c r="L2775">
        <v>0</v>
      </c>
      <c r="M2775">
        <v>21</v>
      </c>
      <c r="N2775">
        <v>0</v>
      </c>
      <c r="O2775">
        <v>0</v>
      </c>
      <c r="P2775">
        <v>0</v>
      </c>
      <c r="Q2775">
        <v>0</v>
      </c>
    </row>
    <row r="2776" spans="1:17" x14ac:dyDescent="0.2">
      <c r="A2776" t="s">
        <v>19799</v>
      </c>
      <c r="B2776" t="s">
        <v>87</v>
      </c>
      <c r="C2776" t="s">
        <v>178</v>
      </c>
      <c r="D2776" t="s">
        <v>17029</v>
      </c>
      <c r="E2776" t="s">
        <v>81</v>
      </c>
      <c r="F2776" t="s">
        <v>4871</v>
      </c>
      <c r="G2776">
        <v>0</v>
      </c>
      <c r="H2776">
        <v>0</v>
      </c>
      <c r="I2776">
        <v>0</v>
      </c>
      <c r="J2776">
        <v>0</v>
      </c>
      <c r="K2776">
        <v>0</v>
      </c>
      <c r="L2776">
        <v>0</v>
      </c>
      <c r="M2776">
        <v>0</v>
      </c>
      <c r="N2776">
        <v>17</v>
      </c>
      <c r="O2776">
        <v>17</v>
      </c>
      <c r="P2776">
        <v>0</v>
      </c>
      <c r="Q2776">
        <v>0</v>
      </c>
    </row>
    <row r="2777" spans="1:17" x14ac:dyDescent="0.2">
      <c r="A2777" t="s">
        <v>19800</v>
      </c>
      <c r="B2777" t="s">
        <v>87</v>
      </c>
      <c r="C2777" t="s">
        <v>178</v>
      </c>
      <c r="D2777" t="s">
        <v>17029</v>
      </c>
      <c r="E2777" t="s">
        <v>81</v>
      </c>
      <c r="F2777" t="s">
        <v>4873</v>
      </c>
      <c r="G2777">
        <v>0</v>
      </c>
      <c r="H2777">
        <v>0</v>
      </c>
      <c r="I2777">
        <v>0</v>
      </c>
      <c r="J2777">
        <v>0</v>
      </c>
      <c r="K2777">
        <v>0</v>
      </c>
      <c r="L2777">
        <v>0</v>
      </c>
      <c r="M2777">
        <v>0</v>
      </c>
      <c r="N2777">
        <v>15</v>
      </c>
      <c r="O2777">
        <v>15</v>
      </c>
      <c r="P2777">
        <v>0</v>
      </c>
      <c r="Q2777">
        <v>0</v>
      </c>
    </row>
    <row r="2778" spans="1:17" x14ac:dyDescent="0.2">
      <c r="A2778" t="s">
        <v>19801</v>
      </c>
      <c r="B2778" t="s">
        <v>87</v>
      </c>
      <c r="C2778" t="s">
        <v>178</v>
      </c>
      <c r="D2778" t="s">
        <v>17029</v>
      </c>
      <c r="E2778" t="s">
        <v>81</v>
      </c>
      <c r="F2778" t="s">
        <v>17019</v>
      </c>
      <c r="G2778">
        <v>21</v>
      </c>
      <c r="H2778">
        <v>0</v>
      </c>
      <c r="I2778">
        <v>0</v>
      </c>
      <c r="J2778">
        <v>0</v>
      </c>
      <c r="K2778">
        <v>0</v>
      </c>
      <c r="L2778">
        <v>0</v>
      </c>
      <c r="M2778">
        <v>0</v>
      </c>
      <c r="N2778">
        <v>0</v>
      </c>
      <c r="O2778">
        <v>0</v>
      </c>
      <c r="P2778">
        <v>0</v>
      </c>
      <c r="Q2778">
        <v>0</v>
      </c>
    </row>
    <row r="2779" spans="1:17" x14ac:dyDescent="0.2">
      <c r="A2779" t="s">
        <v>19802</v>
      </c>
      <c r="B2779" t="s">
        <v>87</v>
      </c>
      <c r="C2779" t="s">
        <v>178</v>
      </c>
      <c r="D2779" t="s">
        <v>17025</v>
      </c>
      <c r="E2779" t="s">
        <v>79</v>
      </c>
      <c r="F2779" t="s">
        <v>17019</v>
      </c>
      <c r="G2779">
        <v>5</v>
      </c>
      <c r="H2779">
        <v>0</v>
      </c>
      <c r="I2779">
        <v>0</v>
      </c>
      <c r="J2779">
        <v>0</v>
      </c>
      <c r="K2779">
        <v>0</v>
      </c>
      <c r="L2779">
        <v>0</v>
      </c>
      <c r="M2779">
        <v>0</v>
      </c>
      <c r="N2779">
        <v>0</v>
      </c>
      <c r="O2779">
        <v>0</v>
      </c>
      <c r="P2779">
        <v>0</v>
      </c>
      <c r="Q2779">
        <v>0</v>
      </c>
    </row>
    <row r="2780" spans="1:17" x14ac:dyDescent="0.2">
      <c r="A2780" t="s">
        <v>19803</v>
      </c>
      <c r="B2780" t="s">
        <v>87</v>
      </c>
      <c r="C2780" t="s">
        <v>178</v>
      </c>
      <c r="D2780" t="s">
        <v>17025</v>
      </c>
      <c r="E2780" t="s">
        <v>81</v>
      </c>
      <c r="F2780" t="s">
        <v>17019</v>
      </c>
      <c r="G2780">
        <v>5</v>
      </c>
      <c r="H2780">
        <v>0</v>
      </c>
      <c r="I2780">
        <v>0</v>
      </c>
      <c r="J2780">
        <v>0</v>
      </c>
      <c r="K2780">
        <v>0</v>
      </c>
      <c r="L2780">
        <v>0</v>
      </c>
      <c r="M2780">
        <v>0</v>
      </c>
      <c r="N2780">
        <v>0</v>
      </c>
      <c r="O2780">
        <v>0</v>
      </c>
      <c r="P2780">
        <v>0</v>
      </c>
      <c r="Q2780">
        <v>0</v>
      </c>
    </row>
    <row r="2781" spans="1:17" x14ac:dyDescent="0.2">
      <c r="A2781" t="s">
        <v>19804</v>
      </c>
      <c r="B2781" t="s">
        <v>87</v>
      </c>
      <c r="C2781" t="s">
        <v>179</v>
      </c>
      <c r="D2781" t="s">
        <v>17027</v>
      </c>
      <c r="E2781" t="s">
        <v>81</v>
      </c>
      <c r="F2781" t="s">
        <v>17019</v>
      </c>
      <c r="G2781">
        <v>1</v>
      </c>
      <c r="H2781">
        <v>0</v>
      </c>
      <c r="I2781">
        <v>0</v>
      </c>
      <c r="J2781">
        <v>0</v>
      </c>
      <c r="K2781">
        <v>0</v>
      </c>
      <c r="L2781">
        <v>0</v>
      </c>
      <c r="M2781">
        <v>0</v>
      </c>
      <c r="N2781">
        <v>0</v>
      </c>
      <c r="O2781">
        <v>0</v>
      </c>
      <c r="P2781">
        <v>0</v>
      </c>
      <c r="Q2781">
        <v>0</v>
      </c>
    </row>
    <row r="2782" spans="1:17" x14ac:dyDescent="0.2">
      <c r="A2782" t="s">
        <v>19805</v>
      </c>
      <c r="B2782" t="s">
        <v>87</v>
      </c>
      <c r="C2782" t="s">
        <v>179</v>
      </c>
      <c r="D2782" t="s">
        <v>17029</v>
      </c>
      <c r="E2782" t="s">
        <v>79</v>
      </c>
      <c r="F2782" t="s">
        <v>4875</v>
      </c>
      <c r="G2782">
        <v>0</v>
      </c>
      <c r="H2782">
        <v>19</v>
      </c>
      <c r="I2782">
        <v>1</v>
      </c>
      <c r="J2782">
        <v>16</v>
      </c>
      <c r="K2782">
        <v>2</v>
      </c>
      <c r="L2782">
        <v>0</v>
      </c>
      <c r="M2782">
        <v>0</v>
      </c>
      <c r="N2782">
        <v>0</v>
      </c>
      <c r="O2782">
        <v>0</v>
      </c>
      <c r="P2782">
        <v>0</v>
      </c>
      <c r="Q2782">
        <v>0</v>
      </c>
    </row>
    <row r="2783" spans="1:17" x14ac:dyDescent="0.2">
      <c r="A2783" t="s">
        <v>19806</v>
      </c>
      <c r="B2783" t="s">
        <v>87</v>
      </c>
      <c r="C2783" t="s">
        <v>179</v>
      </c>
      <c r="D2783" t="s">
        <v>17029</v>
      </c>
      <c r="E2783" t="s">
        <v>79</v>
      </c>
      <c r="F2783" t="s">
        <v>4877</v>
      </c>
      <c r="G2783">
        <v>0</v>
      </c>
      <c r="H2783">
        <v>19</v>
      </c>
      <c r="I2783">
        <v>1</v>
      </c>
      <c r="J2783">
        <v>14</v>
      </c>
      <c r="K2783">
        <v>1</v>
      </c>
      <c r="L2783">
        <v>3</v>
      </c>
      <c r="M2783">
        <v>0</v>
      </c>
      <c r="N2783">
        <v>0</v>
      </c>
      <c r="O2783">
        <v>0</v>
      </c>
      <c r="P2783">
        <v>0</v>
      </c>
      <c r="Q2783">
        <v>0</v>
      </c>
    </row>
    <row r="2784" spans="1:17" x14ac:dyDescent="0.2">
      <c r="A2784" t="s">
        <v>19807</v>
      </c>
      <c r="B2784" t="s">
        <v>87</v>
      </c>
      <c r="C2784" t="s">
        <v>179</v>
      </c>
      <c r="D2784" t="s">
        <v>17029</v>
      </c>
      <c r="E2784" t="s">
        <v>79</v>
      </c>
      <c r="F2784" t="s">
        <v>4879</v>
      </c>
      <c r="G2784">
        <v>0</v>
      </c>
      <c r="H2784">
        <v>0</v>
      </c>
      <c r="I2784">
        <v>0</v>
      </c>
      <c r="J2784">
        <v>0</v>
      </c>
      <c r="K2784">
        <v>0</v>
      </c>
      <c r="L2784">
        <v>0</v>
      </c>
      <c r="M2784">
        <v>19</v>
      </c>
      <c r="N2784">
        <v>0</v>
      </c>
      <c r="O2784">
        <v>0</v>
      </c>
      <c r="P2784">
        <v>0</v>
      </c>
      <c r="Q2784">
        <v>0</v>
      </c>
    </row>
    <row r="2785" spans="1:17" x14ac:dyDescent="0.2">
      <c r="A2785" t="s">
        <v>19808</v>
      </c>
      <c r="B2785" t="s">
        <v>87</v>
      </c>
      <c r="C2785" t="s">
        <v>179</v>
      </c>
      <c r="D2785" t="s">
        <v>17029</v>
      </c>
      <c r="E2785" t="s">
        <v>79</v>
      </c>
      <c r="F2785" t="s">
        <v>4881</v>
      </c>
      <c r="G2785">
        <v>0</v>
      </c>
      <c r="H2785">
        <v>19</v>
      </c>
      <c r="I2785">
        <v>1</v>
      </c>
      <c r="J2785">
        <v>14</v>
      </c>
      <c r="K2785">
        <v>1</v>
      </c>
      <c r="L2785">
        <v>3</v>
      </c>
      <c r="M2785">
        <v>0</v>
      </c>
      <c r="N2785">
        <v>0</v>
      </c>
      <c r="O2785">
        <v>0</v>
      </c>
      <c r="P2785">
        <v>0</v>
      </c>
      <c r="Q2785">
        <v>0</v>
      </c>
    </row>
    <row r="2786" spans="1:17" x14ac:dyDescent="0.2">
      <c r="A2786" t="s">
        <v>19809</v>
      </c>
      <c r="B2786" t="s">
        <v>87</v>
      </c>
      <c r="C2786" t="s">
        <v>179</v>
      </c>
      <c r="D2786" t="s">
        <v>17029</v>
      </c>
      <c r="E2786" t="s">
        <v>79</v>
      </c>
      <c r="F2786" t="s">
        <v>4883</v>
      </c>
      <c r="G2786">
        <v>0</v>
      </c>
      <c r="H2786">
        <v>19</v>
      </c>
      <c r="I2786">
        <v>1</v>
      </c>
      <c r="J2786">
        <v>14</v>
      </c>
      <c r="K2786">
        <v>1</v>
      </c>
      <c r="L2786">
        <v>3</v>
      </c>
      <c r="M2786">
        <v>0</v>
      </c>
      <c r="N2786">
        <v>0</v>
      </c>
      <c r="O2786">
        <v>0</v>
      </c>
      <c r="P2786">
        <v>0</v>
      </c>
      <c r="Q2786">
        <v>0</v>
      </c>
    </row>
    <row r="2787" spans="1:17" x14ac:dyDescent="0.2">
      <c r="A2787" t="s">
        <v>19810</v>
      </c>
      <c r="B2787" t="s">
        <v>87</v>
      </c>
      <c r="C2787" t="s">
        <v>179</v>
      </c>
      <c r="D2787" t="s">
        <v>17029</v>
      </c>
      <c r="E2787" t="s">
        <v>79</v>
      </c>
      <c r="F2787" t="s">
        <v>4885</v>
      </c>
      <c r="G2787">
        <v>0</v>
      </c>
      <c r="H2787">
        <v>0</v>
      </c>
      <c r="I2787">
        <v>0</v>
      </c>
      <c r="J2787">
        <v>0</v>
      </c>
      <c r="K2787">
        <v>0</v>
      </c>
      <c r="L2787">
        <v>0</v>
      </c>
      <c r="M2787">
        <v>19</v>
      </c>
      <c r="N2787">
        <v>0</v>
      </c>
      <c r="O2787">
        <v>0</v>
      </c>
      <c r="P2787">
        <v>0</v>
      </c>
      <c r="Q2787">
        <v>0</v>
      </c>
    </row>
    <row r="2788" spans="1:17" x14ac:dyDescent="0.2">
      <c r="A2788" t="s">
        <v>19811</v>
      </c>
      <c r="B2788" t="s">
        <v>87</v>
      </c>
      <c r="C2788" t="s">
        <v>179</v>
      </c>
      <c r="D2788" t="s">
        <v>17029</v>
      </c>
      <c r="E2788" t="s">
        <v>79</v>
      </c>
      <c r="F2788" t="s">
        <v>4887</v>
      </c>
      <c r="G2788">
        <v>0</v>
      </c>
      <c r="H2788">
        <v>19</v>
      </c>
      <c r="I2788">
        <v>1</v>
      </c>
      <c r="J2788">
        <v>16</v>
      </c>
      <c r="K2788">
        <v>2</v>
      </c>
      <c r="L2788">
        <v>0</v>
      </c>
      <c r="M2788">
        <v>0</v>
      </c>
      <c r="N2788">
        <v>0</v>
      </c>
      <c r="O2788">
        <v>0</v>
      </c>
      <c r="P2788">
        <v>0</v>
      </c>
      <c r="Q2788">
        <v>0</v>
      </c>
    </row>
    <row r="2789" spans="1:17" x14ac:dyDescent="0.2">
      <c r="A2789" t="s">
        <v>19812</v>
      </c>
      <c r="B2789" t="s">
        <v>87</v>
      </c>
      <c r="C2789" t="s">
        <v>179</v>
      </c>
      <c r="D2789" t="s">
        <v>17029</v>
      </c>
      <c r="E2789" t="s">
        <v>79</v>
      </c>
      <c r="F2789" t="s">
        <v>4889</v>
      </c>
      <c r="G2789">
        <v>0</v>
      </c>
      <c r="H2789">
        <v>0</v>
      </c>
      <c r="I2789">
        <v>0</v>
      </c>
      <c r="J2789">
        <v>0</v>
      </c>
      <c r="K2789">
        <v>0</v>
      </c>
      <c r="L2789">
        <v>0</v>
      </c>
      <c r="M2789">
        <v>19</v>
      </c>
      <c r="N2789">
        <v>0</v>
      </c>
      <c r="O2789">
        <v>0</v>
      </c>
      <c r="P2789">
        <v>0</v>
      </c>
      <c r="Q2789">
        <v>0</v>
      </c>
    </row>
    <row r="2790" spans="1:17" x14ac:dyDescent="0.2">
      <c r="A2790" t="s">
        <v>19813</v>
      </c>
      <c r="B2790" t="s">
        <v>87</v>
      </c>
      <c r="C2790" t="s">
        <v>179</v>
      </c>
      <c r="D2790" t="s">
        <v>17029</v>
      </c>
      <c r="E2790" t="s">
        <v>79</v>
      </c>
      <c r="F2790" t="s">
        <v>4871</v>
      </c>
      <c r="G2790">
        <v>0</v>
      </c>
      <c r="H2790">
        <v>0</v>
      </c>
      <c r="I2790">
        <v>0</v>
      </c>
      <c r="J2790">
        <v>0</v>
      </c>
      <c r="K2790">
        <v>0</v>
      </c>
      <c r="L2790">
        <v>0</v>
      </c>
      <c r="M2790">
        <v>0</v>
      </c>
      <c r="N2790">
        <v>14</v>
      </c>
      <c r="O2790">
        <v>12</v>
      </c>
      <c r="P2790">
        <v>2</v>
      </c>
      <c r="Q2790">
        <v>0</v>
      </c>
    </row>
    <row r="2791" spans="1:17" x14ac:dyDescent="0.2">
      <c r="A2791" t="s">
        <v>19814</v>
      </c>
      <c r="B2791" t="s">
        <v>87</v>
      </c>
      <c r="C2791" t="s">
        <v>179</v>
      </c>
      <c r="D2791" t="s">
        <v>17029</v>
      </c>
      <c r="E2791" t="s">
        <v>79</v>
      </c>
      <c r="F2791" t="s">
        <v>4873</v>
      </c>
      <c r="G2791">
        <v>0</v>
      </c>
      <c r="H2791">
        <v>0</v>
      </c>
      <c r="I2791">
        <v>0</v>
      </c>
      <c r="J2791">
        <v>0</v>
      </c>
      <c r="K2791">
        <v>0</v>
      </c>
      <c r="L2791">
        <v>0</v>
      </c>
      <c r="M2791">
        <v>0</v>
      </c>
      <c r="N2791">
        <v>9</v>
      </c>
      <c r="O2791">
        <v>8</v>
      </c>
      <c r="P2791">
        <v>1</v>
      </c>
      <c r="Q2791">
        <v>0</v>
      </c>
    </row>
    <row r="2792" spans="1:17" x14ac:dyDescent="0.2">
      <c r="A2792" t="s">
        <v>19815</v>
      </c>
      <c r="B2792" t="s">
        <v>87</v>
      </c>
      <c r="C2792" t="s">
        <v>179</v>
      </c>
      <c r="D2792" t="s">
        <v>17029</v>
      </c>
      <c r="E2792" t="s">
        <v>79</v>
      </c>
      <c r="F2792" t="s">
        <v>17019</v>
      </c>
      <c r="G2792">
        <v>19</v>
      </c>
      <c r="H2792">
        <v>0</v>
      </c>
      <c r="I2792">
        <v>0</v>
      </c>
      <c r="J2792">
        <v>0</v>
      </c>
      <c r="K2792">
        <v>0</v>
      </c>
      <c r="L2792">
        <v>0</v>
      </c>
      <c r="M2792">
        <v>0</v>
      </c>
      <c r="N2792">
        <v>0</v>
      </c>
      <c r="O2792">
        <v>0</v>
      </c>
      <c r="P2792">
        <v>0</v>
      </c>
      <c r="Q2792">
        <v>0</v>
      </c>
    </row>
    <row r="2793" spans="1:17" x14ac:dyDescent="0.2">
      <c r="A2793" t="s">
        <v>19816</v>
      </c>
      <c r="B2793" t="s">
        <v>87</v>
      </c>
      <c r="C2793" t="s">
        <v>179</v>
      </c>
      <c r="D2793" t="s">
        <v>17029</v>
      </c>
      <c r="E2793" t="s">
        <v>81</v>
      </c>
      <c r="F2793" t="s">
        <v>4875</v>
      </c>
      <c r="G2793">
        <v>0</v>
      </c>
      <c r="H2793">
        <v>18</v>
      </c>
      <c r="I2793">
        <v>1</v>
      </c>
      <c r="J2793">
        <v>12</v>
      </c>
      <c r="K2793">
        <v>3</v>
      </c>
      <c r="L2793">
        <v>2</v>
      </c>
      <c r="M2793">
        <v>0</v>
      </c>
      <c r="N2793">
        <v>0</v>
      </c>
      <c r="O2793">
        <v>0</v>
      </c>
      <c r="P2793">
        <v>0</v>
      </c>
      <c r="Q2793">
        <v>0</v>
      </c>
    </row>
    <row r="2794" spans="1:17" x14ac:dyDescent="0.2">
      <c r="A2794" t="s">
        <v>19817</v>
      </c>
      <c r="B2794" t="s">
        <v>87</v>
      </c>
      <c r="C2794" t="s">
        <v>179</v>
      </c>
      <c r="D2794" t="s">
        <v>17029</v>
      </c>
      <c r="E2794" t="s">
        <v>81</v>
      </c>
      <c r="F2794" t="s">
        <v>4877</v>
      </c>
      <c r="G2794">
        <v>0</v>
      </c>
      <c r="H2794">
        <v>18</v>
      </c>
      <c r="I2794">
        <v>1</v>
      </c>
      <c r="J2794">
        <v>12</v>
      </c>
      <c r="K2794">
        <v>2</v>
      </c>
      <c r="L2794">
        <v>3</v>
      </c>
      <c r="M2794">
        <v>0</v>
      </c>
      <c r="N2794">
        <v>0</v>
      </c>
      <c r="O2794">
        <v>0</v>
      </c>
      <c r="P2794">
        <v>0</v>
      </c>
      <c r="Q2794">
        <v>0</v>
      </c>
    </row>
    <row r="2795" spans="1:17" x14ac:dyDescent="0.2">
      <c r="A2795" t="s">
        <v>19818</v>
      </c>
      <c r="B2795" t="s">
        <v>87</v>
      </c>
      <c r="C2795" t="s">
        <v>179</v>
      </c>
      <c r="D2795" t="s">
        <v>17029</v>
      </c>
      <c r="E2795" t="s">
        <v>81</v>
      </c>
      <c r="F2795" t="s">
        <v>4879</v>
      </c>
      <c r="G2795">
        <v>0</v>
      </c>
      <c r="H2795">
        <v>0</v>
      </c>
      <c r="I2795">
        <v>0</v>
      </c>
      <c r="J2795">
        <v>0</v>
      </c>
      <c r="K2795">
        <v>0</v>
      </c>
      <c r="L2795">
        <v>0</v>
      </c>
      <c r="M2795">
        <v>18</v>
      </c>
      <c r="N2795">
        <v>0</v>
      </c>
      <c r="O2795">
        <v>0</v>
      </c>
      <c r="P2795">
        <v>0</v>
      </c>
      <c r="Q2795">
        <v>0</v>
      </c>
    </row>
    <row r="2796" spans="1:17" x14ac:dyDescent="0.2">
      <c r="A2796" t="s">
        <v>19819</v>
      </c>
      <c r="B2796" t="s">
        <v>87</v>
      </c>
      <c r="C2796" t="s">
        <v>179</v>
      </c>
      <c r="D2796" t="s">
        <v>17029</v>
      </c>
      <c r="E2796" t="s">
        <v>81</v>
      </c>
      <c r="F2796" t="s">
        <v>4881</v>
      </c>
      <c r="G2796">
        <v>0</v>
      </c>
      <c r="H2796">
        <v>18</v>
      </c>
      <c r="I2796">
        <v>1</v>
      </c>
      <c r="J2796">
        <v>12</v>
      </c>
      <c r="K2796">
        <v>2</v>
      </c>
      <c r="L2796">
        <v>3</v>
      </c>
      <c r="M2796">
        <v>0</v>
      </c>
      <c r="N2796">
        <v>0</v>
      </c>
      <c r="O2796">
        <v>0</v>
      </c>
      <c r="P2796">
        <v>0</v>
      </c>
      <c r="Q2796">
        <v>0</v>
      </c>
    </row>
    <row r="2797" spans="1:17" x14ac:dyDescent="0.2">
      <c r="A2797" t="s">
        <v>19820</v>
      </c>
      <c r="B2797" t="s">
        <v>87</v>
      </c>
      <c r="C2797" t="s">
        <v>179</v>
      </c>
      <c r="D2797" t="s">
        <v>17029</v>
      </c>
      <c r="E2797" t="s">
        <v>81</v>
      </c>
      <c r="F2797" t="s">
        <v>4883</v>
      </c>
      <c r="G2797">
        <v>0</v>
      </c>
      <c r="H2797">
        <v>18</v>
      </c>
      <c r="I2797">
        <v>1</v>
      </c>
      <c r="J2797">
        <v>12</v>
      </c>
      <c r="K2797">
        <v>3</v>
      </c>
      <c r="L2797">
        <v>2</v>
      </c>
      <c r="M2797">
        <v>0</v>
      </c>
      <c r="N2797">
        <v>0</v>
      </c>
      <c r="O2797">
        <v>0</v>
      </c>
      <c r="P2797">
        <v>0</v>
      </c>
      <c r="Q2797">
        <v>0</v>
      </c>
    </row>
    <row r="2798" spans="1:17" x14ac:dyDescent="0.2">
      <c r="A2798" t="s">
        <v>19821</v>
      </c>
      <c r="B2798" t="s">
        <v>87</v>
      </c>
      <c r="C2798" t="s">
        <v>179</v>
      </c>
      <c r="D2798" t="s">
        <v>17029</v>
      </c>
      <c r="E2798" t="s">
        <v>81</v>
      </c>
      <c r="F2798" t="s">
        <v>4885</v>
      </c>
      <c r="G2798">
        <v>0</v>
      </c>
      <c r="H2798">
        <v>0</v>
      </c>
      <c r="I2798">
        <v>0</v>
      </c>
      <c r="J2798">
        <v>0</v>
      </c>
      <c r="K2798">
        <v>0</v>
      </c>
      <c r="L2798">
        <v>0</v>
      </c>
      <c r="M2798">
        <v>18</v>
      </c>
      <c r="N2798">
        <v>0</v>
      </c>
      <c r="O2798">
        <v>0</v>
      </c>
      <c r="P2798">
        <v>0</v>
      </c>
      <c r="Q2798">
        <v>0</v>
      </c>
    </row>
    <row r="2799" spans="1:17" x14ac:dyDescent="0.2">
      <c r="A2799" t="s">
        <v>19822</v>
      </c>
      <c r="B2799" t="s">
        <v>87</v>
      </c>
      <c r="C2799" t="s">
        <v>179</v>
      </c>
      <c r="D2799" t="s">
        <v>17029</v>
      </c>
      <c r="E2799" t="s">
        <v>81</v>
      </c>
      <c r="F2799" t="s">
        <v>4887</v>
      </c>
      <c r="G2799">
        <v>0</v>
      </c>
      <c r="H2799">
        <v>18</v>
      </c>
      <c r="I2799">
        <v>1</v>
      </c>
      <c r="J2799">
        <v>13</v>
      </c>
      <c r="K2799">
        <v>2</v>
      </c>
      <c r="L2799">
        <v>2</v>
      </c>
      <c r="M2799">
        <v>0</v>
      </c>
      <c r="N2799">
        <v>0</v>
      </c>
      <c r="O2799">
        <v>0</v>
      </c>
      <c r="P2799">
        <v>0</v>
      </c>
      <c r="Q2799">
        <v>0</v>
      </c>
    </row>
    <row r="2800" spans="1:17" x14ac:dyDescent="0.2">
      <c r="A2800" t="s">
        <v>19823</v>
      </c>
      <c r="B2800" t="s">
        <v>87</v>
      </c>
      <c r="C2800" t="s">
        <v>179</v>
      </c>
      <c r="D2800" t="s">
        <v>17029</v>
      </c>
      <c r="E2800" t="s">
        <v>81</v>
      </c>
      <c r="F2800" t="s">
        <v>4889</v>
      </c>
      <c r="G2800">
        <v>0</v>
      </c>
      <c r="H2800">
        <v>0</v>
      </c>
      <c r="I2800">
        <v>0</v>
      </c>
      <c r="J2800">
        <v>0</v>
      </c>
      <c r="K2800">
        <v>0</v>
      </c>
      <c r="L2800">
        <v>0</v>
      </c>
      <c r="M2800">
        <v>18</v>
      </c>
      <c r="N2800">
        <v>0</v>
      </c>
      <c r="O2800">
        <v>0</v>
      </c>
      <c r="P2800">
        <v>0</v>
      </c>
      <c r="Q2800">
        <v>0</v>
      </c>
    </row>
    <row r="2801" spans="1:17" x14ac:dyDescent="0.2">
      <c r="A2801" t="s">
        <v>19824</v>
      </c>
      <c r="B2801" t="s">
        <v>87</v>
      </c>
      <c r="C2801" t="s">
        <v>179</v>
      </c>
      <c r="D2801" t="s">
        <v>17029</v>
      </c>
      <c r="E2801" t="s">
        <v>81</v>
      </c>
      <c r="F2801" t="s">
        <v>4871</v>
      </c>
      <c r="G2801">
        <v>0</v>
      </c>
      <c r="H2801">
        <v>0</v>
      </c>
      <c r="I2801">
        <v>0</v>
      </c>
      <c r="J2801">
        <v>0</v>
      </c>
      <c r="K2801">
        <v>0</v>
      </c>
      <c r="L2801">
        <v>0</v>
      </c>
      <c r="M2801">
        <v>0</v>
      </c>
      <c r="N2801">
        <v>14</v>
      </c>
      <c r="O2801">
        <v>11</v>
      </c>
      <c r="P2801">
        <v>2</v>
      </c>
      <c r="Q2801">
        <v>1</v>
      </c>
    </row>
    <row r="2802" spans="1:17" x14ac:dyDescent="0.2">
      <c r="A2802" t="s">
        <v>19825</v>
      </c>
      <c r="B2802" t="s">
        <v>87</v>
      </c>
      <c r="C2802" t="s">
        <v>179</v>
      </c>
      <c r="D2802" t="s">
        <v>17029</v>
      </c>
      <c r="E2802" t="s">
        <v>81</v>
      </c>
      <c r="F2802" t="s">
        <v>4873</v>
      </c>
      <c r="G2802">
        <v>0</v>
      </c>
      <c r="H2802">
        <v>0</v>
      </c>
      <c r="I2802">
        <v>0</v>
      </c>
      <c r="J2802">
        <v>0</v>
      </c>
      <c r="K2802">
        <v>0</v>
      </c>
      <c r="L2802">
        <v>0</v>
      </c>
      <c r="M2802">
        <v>0</v>
      </c>
      <c r="N2802">
        <v>11</v>
      </c>
      <c r="O2802">
        <v>8</v>
      </c>
      <c r="P2802">
        <v>2</v>
      </c>
      <c r="Q2802">
        <v>1</v>
      </c>
    </row>
    <row r="2803" spans="1:17" x14ac:dyDescent="0.2">
      <c r="A2803" t="s">
        <v>19826</v>
      </c>
      <c r="B2803" t="s">
        <v>87</v>
      </c>
      <c r="C2803" t="s">
        <v>179</v>
      </c>
      <c r="D2803" t="s">
        <v>17029</v>
      </c>
      <c r="E2803" t="s">
        <v>81</v>
      </c>
      <c r="F2803" t="s">
        <v>17019</v>
      </c>
      <c r="G2803">
        <v>18</v>
      </c>
      <c r="H2803">
        <v>0</v>
      </c>
      <c r="I2803">
        <v>0</v>
      </c>
      <c r="J2803">
        <v>0</v>
      </c>
      <c r="K2803">
        <v>0</v>
      </c>
      <c r="L2803">
        <v>0</v>
      </c>
      <c r="M2803">
        <v>0</v>
      </c>
      <c r="N2803">
        <v>0</v>
      </c>
      <c r="O2803">
        <v>0</v>
      </c>
      <c r="P2803">
        <v>0</v>
      </c>
      <c r="Q2803">
        <v>0</v>
      </c>
    </row>
    <row r="2804" spans="1:17" x14ac:dyDescent="0.2">
      <c r="A2804" t="s">
        <v>19827</v>
      </c>
      <c r="B2804" t="s">
        <v>87</v>
      </c>
      <c r="C2804" t="s">
        <v>234</v>
      </c>
      <c r="D2804" t="s">
        <v>17029</v>
      </c>
      <c r="E2804" t="s">
        <v>79</v>
      </c>
      <c r="F2804" t="s">
        <v>4889</v>
      </c>
      <c r="G2804">
        <v>0</v>
      </c>
      <c r="H2804">
        <v>0</v>
      </c>
      <c r="I2804">
        <v>0</v>
      </c>
      <c r="J2804">
        <v>0</v>
      </c>
      <c r="K2804">
        <v>0</v>
      </c>
      <c r="L2804">
        <v>0</v>
      </c>
      <c r="M2804">
        <v>4</v>
      </c>
      <c r="N2804">
        <v>0</v>
      </c>
      <c r="O2804">
        <v>0</v>
      </c>
      <c r="P2804">
        <v>0</v>
      </c>
      <c r="Q2804">
        <v>0</v>
      </c>
    </row>
    <row r="2805" spans="1:17" x14ac:dyDescent="0.2">
      <c r="A2805" t="s">
        <v>19828</v>
      </c>
      <c r="B2805" t="s">
        <v>87</v>
      </c>
      <c r="C2805" t="s">
        <v>234</v>
      </c>
      <c r="D2805" t="s">
        <v>17029</v>
      </c>
      <c r="E2805" t="s">
        <v>79</v>
      </c>
      <c r="F2805" t="s">
        <v>4871</v>
      </c>
      <c r="G2805">
        <v>0</v>
      </c>
      <c r="H2805">
        <v>0</v>
      </c>
      <c r="I2805">
        <v>0</v>
      </c>
      <c r="J2805">
        <v>0</v>
      </c>
      <c r="K2805">
        <v>0</v>
      </c>
      <c r="L2805">
        <v>0</v>
      </c>
      <c r="M2805">
        <v>0</v>
      </c>
      <c r="N2805">
        <v>3</v>
      </c>
      <c r="O2805">
        <v>3</v>
      </c>
      <c r="P2805">
        <v>0</v>
      </c>
      <c r="Q2805">
        <v>0</v>
      </c>
    </row>
    <row r="2806" spans="1:17" x14ac:dyDescent="0.2">
      <c r="A2806" t="s">
        <v>19829</v>
      </c>
      <c r="B2806" t="s">
        <v>87</v>
      </c>
      <c r="C2806" t="s">
        <v>234</v>
      </c>
      <c r="D2806" t="s">
        <v>17029</v>
      </c>
      <c r="E2806" t="s">
        <v>79</v>
      </c>
      <c r="F2806" t="s">
        <v>4873</v>
      </c>
      <c r="G2806">
        <v>0</v>
      </c>
      <c r="H2806">
        <v>0</v>
      </c>
      <c r="I2806">
        <v>0</v>
      </c>
      <c r="J2806">
        <v>0</v>
      </c>
      <c r="K2806">
        <v>0</v>
      </c>
      <c r="L2806">
        <v>0</v>
      </c>
      <c r="M2806">
        <v>0</v>
      </c>
      <c r="N2806">
        <v>3</v>
      </c>
      <c r="O2806">
        <v>3</v>
      </c>
      <c r="P2806">
        <v>0</v>
      </c>
      <c r="Q2806">
        <v>0</v>
      </c>
    </row>
    <row r="2807" spans="1:17" x14ac:dyDescent="0.2">
      <c r="A2807" t="s">
        <v>19830</v>
      </c>
      <c r="B2807" t="s">
        <v>87</v>
      </c>
      <c r="C2807" t="s">
        <v>234</v>
      </c>
      <c r="D2807" t="s">
        <v>17029</v>
      </c>
      <c r="E2807" t="s">
        <v>79</v>
      </c>
      <c r="F2807" t="s">
        <v>17019</v>
      </c>
      <c r="G2807">
        <v>4</v>
      </c>
      <c r="H2807">
        <v>0</v>
      </c>
      <c r="I2807">
        <v>0</v>
      </c>
      <c r="J2807">
        <v>0</v>
      </c>
      <c r="K2807">
        <v>0</v>
      </c>
      <c r="L2807">
        <v>0</v>
      </c>
      <c r="M2807">
        <v>0</v>
      </c>
      <c r="N2807">
        <v>0</v>
      </c>
      <c r="O2807">
        <v>0</v>
      </c>
      <c r="P2807">
        <v>0</v>
      </c>
      <c r="Q2807">
        <v>0</v>
      </c>
    </row>
    <row r="2808" spans="1:17" x14ac:dyDescent="0.2">
      <c r="A2808" t="s">
        <v>19831</v>
      </c>
      <c r="B2808" t="s">
        <v>87</v>
      </c>
      <c r="C2808" t="s">
        <v>234</v>
      </c>
      <c r="D2808" t="s">
        <v>17029</v>
      </c>
      <c r="E2808" t="s">
        <v>81</v>
      </c>
      <c r="F2808" t="s">
        <v>4875</v>
      </c>
      <c r="G2808">
        <v>0</v>
      </c>
      <c r="H2808">
        <v>3</v>
      </c>
      <c r="I2808">
        <v>0</v>
      </c>
      <c r="J2808">
        <v>2</v>
      </c>
      <c r="K2808">
        <v>0</v>
      </c>
      <c r="L2808">
        <v>1</v>
      </c>
      <c r="M2808">
        <v>0</v>
      </c>
      <c r="N2808">
        <v>0</v>
      </c>
      <c r="O2808">
        <v>0</v>
      </c>
      <c r="P2808">
        <v>0</v>
      </c>
      <c r="Q2808">
        <v>0</v>
      </c>
    </row>
    <row r="2809" spans="1:17" x14ac:dyDescent="0.2">
      <c r="A2809" t="s">
        <v>19832</v>
      </c>
      <c r="B2809" t="s">
        <v>87</v>
      </c>
      <c r="C2809" t="s">
        <v>234</v>
      </c>
      <c r="D2809" t="s">
        <v>17029</v>
      </c>
      <c r="E2809" t="s">
        <v>81</v>
      </c>
      <c r="F2809" t="s">
        <v>4877</v>
      </c>
      <c r="G2809">
        <v>0</v>
      </c>
      <c r="H2809">
        <v>3</v>
      </c>
      <c r="I2809">
        <v>0</v>
      </c>
      <c r="J2809">
        <v>2</v>
      </c>
      <c r="K2809">
        <v>0</v>
      </c>
      <c r="L2809">
        <v>1</v>
      </c>
      <c r="M2809">
        <v>0</v>
      </c>
      <c r="N2809">
        <v>0</v>
      </c>
      <c r="O2809">
        <v>0</v>
      </c>
      <c r="P2809">
        <v>0</v>
      </c>
      <c r="Q2809">
        <v>0</v>
      </c>
    </row>
    <row r="2810" spans="1:17" x14ac:dyDescent="0.2">
      <c r="A2810" t="s">
        <v>19833</v>
      </c>
      <c r="B2810" t="s">
        <v>87</v>
      </c>
      <c r="C2810" t="s">
        <v>234</v>
      </c>
      <c r="D2810" t="s">
        <v>17029</v>
      </c>
      <c r="E2810" t="s">
        <v>81</v>
      </c>
      <c r="F2810" t="s">
        <v>4879</v>
      </c>
      <c r="G2810">
        <v>0</v>
      </c>
      <c r="H2810">
        <v>0</v>
      </c>
      <c r="I2810">
        <v>0</v>
      </c>
      <c r="J2810">
        <v>0</v>
      </c>
      <c r="K2810">
        <v>0</v>
      </c>
      <c r="L2810">
        <v>0</v>
      </c>
      <c r="M2810">
        <v>3</v>
      </c>
      <c r="N2810">
        <v>0</v>
      </c>
      <c r="O2810">
        <v>0</v>
      </c>
      <c r="P2810">
        <v>0</v>
      </c>
      <c r="Q2810">
        <v>0</v>
      </c>
    </row>
    <row r="2811" spans="1:17" x14ac:dyDescent="0.2">
      <c r="A2811" t="s">
        <v>19834</v>
      </c>
      <c r="B2811" t="s">
        <v>87</v>
      </c>
      <c r="C2811" t="s">
        <v>234</v>
      </c>
      <c r="D2811" t="s">
        <v>17029</v>
      </c>
      <c r="E2811" t="s">
        <v>81</v>
      </c>
      <c r="F2811" t="s">
        <v>4881</v>
      </c>
      <c r="G2811">
        <v>0</v>
      </c>
      <c r="H2811">
        <v>3</v>
      </c>
      <c r="I2811">
        <v>0</v>
      </c>
      <c r="J2811">
        <v>2</v>
      </c>
      <c r="K2811">
        <v>0</v>
      </c>
      <c r="L2811">
        <v>1</v>
      </c>
      <c r="M2811">
        <v>0</v>
      </c>
      <c r="N2811">
        <v>0</v>
      </c>
      <c r="O2811">
        <v>0</v>
      </c>
      <c r="P2811">
        <v>0</v>
      </c>
      <c r="Q2811">
        <v>0</v>
      </c>
    </row>
    <row r="2812" spans="1:17" x14ac:dyDescent="0.2">
      <c r="A2812" t="s">
        <v>19835</v>
      </c>
      <c r="B2812" t="s">
        <v>87</v>
      </c>
      <c r="C2812" t="s">
        <v>234</v>
      </c>
      <c r="D2812" t="s">
        <v>17029</v>
      </c>
      <c r="E2812" t="s">
        <v>81</v>
      </c>
      <c r="F2812" t="s">
        <v>4883</v>
      </c>
      <c r="G2812">
        <v>0</v>
      </c>
      <c r="H2812">
        <v>3</v>
      </c>
      <c r="I2812">
        <v>0</v>
      </c>
      <c r="J2812">
        <v>2</v>
      </c>
      <c r="K2812">
        <v>0</v>
      </c>
      <c r="L2812">
        <v>1</v>
      </c>
      <c r="M2812">
        <v>0</v>
      </c>
      <c r="N2812">
        <v>0</v>
      </c>
      <c r="O2812">
        <v>0</v>
      </c>
      <c r="P2812">
        <v>0</v>
      </c>
      <c r="Q2812">
        <v>0</v>
      </c>
    </row>
    <row r="2813" spans="1:17" x14ac:dyDescent="0.2">
      <c r="A2813" t="s">
        <v>19836</v>
      </c>
      <c r="B2813" t="s">
        <v>87</v>
      </c>
      <c r="C2813" t="s">
        <v>234</v>
      </c>
      <c r="D2813" t="s">
        <v>17029</v>
      </c>
      <c r="E2813" t="s">
        <v>81</v>
      </c>
      <c r="F2813" t="s">
        <v>4885</v>
      </c>
      <c r="G2813">
        <v>0</v>
      </c>
      <c r="H2813">
        <v>0</v>
      </c>
      <c r="I2813">
        <v>0</v>
      </c>
      <c r="J2813">
        <v>0</v>
      </c>
      <c r="K2813">
        <v>0</v>
      </c>
      <c r="L2813">
        <v>0</v>
      </c>
      <c r="M2813">
        <v>3</v>
      </c>
      <c r="N2813">
        <v>0</v>
      </c>
      <c r="O2813">
        <v>0</v>
      </c>
      <c r="P2813">
        <v>0</v>
      </c>
      <c r="Q2813">
        <v>0</v>
      </c>
    </row>
    <row r="2814" spans="1:17" x14ac:dyDescent="0.2">
      <c r="A2814" t="s">
        <v>19837</v>
      </c>
      <c r="B2814" t="s">
        <v>87</v>
      </c>
      <c r="C2814" t="s">
        <v>234</v>
      </c>
      <c r="D2814" t="s">
        <v>17029</v>
      </c>
      <c r="E2814" t="s">
        <v>81</v>
      </c>
      <c r="F2814" t="s">
        <v>4887</v>
      </c>
      <c r="G2814">
        <v>0</v>
      </c>
      <c r="H2814">
        <v>3</v>
      </c>
      <c r="I2814">
        <v>0</v>
      </c>
      <c r="J2814">
        <v>2</v>
      </c>
      <c r="K2814">
        <v>0</v>
      </c>
      <c r="L2814">
        <v>1</v>
      </c>
      <c r="M2814">
        <v>0</v>
      </c>
      <c r="N2814">
        <v>0</v>
      </c>
      <c r="O2814">
        <v>0</v>
      </c>
      <c r="P2814">
        <v>0</v>
      </c>
      <c r="Q2814">
        <v>0</v>
      </c>
    </row>
    <row r="2815" spans="1:17" x14ac:dyDescent="0.2">
      <c r="A2815" t="s">
        <v>19838</v>
      </c>
      <c r="B2815" t="s">
        <v>87</v>
      </c>
      <c r="C2815" t="s">
        <v>234</v>
      </c>
      <c r="D2815" t="s">
        <v>17029</v>
      </c>
      <c r="E2815" t="s">
        <v>81</v>
      </c>
      <c r="F2815" t="s">
        <v>4889</v>
      </c>
      <c r="G2815">
        <v>0</v>
      </c>
      <c r="H2815">
        <v>0</v>
      </c>
      <c r="I2815">
        <v>0</v>
      </c>
      <c r="J2815">
        <v>0</v>
      </c>
      <c r="K2815">
        <v>0</v>
      </c>
      <c r="L2815">
        <v>0</v>
      </c>
      <c r="M2815">
        <v>3</v>
      </c>
      <c r="N2815">
        <v>0</v>
      </c>
      <c r="O2815">
        <v>0</v>
      </c>
      <c r="P2815">
        <v>0</v>
      </c>
      <c r="Q2815">
        <v>0</v>
      </c>
    </row>
    <row r="2816" spans="1:17" x14ac:dyDescent="0.2">
      <c r="A2816" t="s">
        <v>19839</v>
      </c>
      <c r="B2816" t="s">
        <v>87</v>
      </c>
      <c r="C2816" t="s">
        <v>234</v>
      </c>
      <c r="D2816" t="s">
        <v>17029</v>
      </c>
      <c r="E2816" t="s">
        <v>81</v>
      </c>
      <c r="F2816" t="s">
        <v>4871</v>
      </c>
      <c r="G2816">
        <v>0</v>
      </c>
      <c r="H2816">
        <v>0</v>
      </c>
      <c r="I2816">
        <v>0</v>
      </c>
      <c r="J2816">
        <v>0</v>
      </c>
      <c r="K2816">
        <v>0</v>
      </c>
      <c r="L2816">
        <v>0</v>
      </c>
      <c r="M2816">
        <v>0</v>
      </c>
      <c r="N2816">
        <v>2</v>
      </c>
      <c r="O2816">
        <v>2</v>
      </c>
      <c r="P2816">
        <v>0</v>
      </c>
      <c r="Q2816">
        <v>0</v>
      </c>
    </row>
    <row r="2817" spans="1:17" x14ac:dyDescent="0.2">
      <c r="A2817" t="s">
        <v>19840</v>
      </c>
      <c r="B2817" t="s">
        <v>87</v>
      </c>
      <c r="C2817" t="s">
        <v>234</v>
      </c>
      <c r="D2817" t="s">
        <v>17029</v>
      </c>
      <c r="E2817" t="s">
        <v>81</v>
      </c>
      <c r="F2817" t="s">
        <v>4873</v>
      </c>
      <c r="G2817">
        <v>0</v>
      </c>
      <c r="H2817">
        <v>0</v>
      </c>
      <c r="I2817">
        <v>0</v>
      </c>
      <c r="J2817">
        <v>0</v>
      </c>
      <c r="K2817">
        <v>0</v>
      </c>
      <c r="L2817">
        <v>0</v>
      </c>
      <c r="M2817">
        <v>0</v>
      </c>
      <c r="N2817">
        <v>1</v>
      </c>
      <c r="O2817">
        <v>1</v>
      </c>
      <c r="P2817">
        <v>0</v>
      </c>
      <c r="Q2817">
        <v>0</v>
      </c>
    </row>
    <row r="2818" spans="1:17" x14ac:dyDescent="0.2">
      <c r="A2818" t="s">
        <v>19841</v>
      </c>
      <c r="B2818" t="s">
        <v>87</v>
      </c>
      <c r="C2818" t="s">
        <v>234</v>
      </c>
      <c r="D2818" t="s">
        <v>17029</v>
      </c>
      <c r="E2818" t="s">
        <v>81</v>
      </c>
      <c r="F2818" t="s">
        <v>17019</v>
      </c>
      <c r="G2818">
        <v>3</v>
      </c>
      <c r="H2818">
        <v>0</v>
      </c>
      <c r="I2818">
        <v>0</v>
      </c>
      <c r="J2818">
        <v>0</v>
      </c>
      <c r="K2818">
        <v>0</v>
      </c>
      <c r="L2818">
        <v>0</v>
      </c>
      <c r="M2818">
        <v>0</v>
      </c>
      <c r="N2818">
        <v>0</v>
      </c>
      <c r="O2818">
        <v>0</v>
      </c>
      <c r="P2818">
        <v>0</v>
      </c>
      <c r="Q2818">
        <v>0</v>
      </c>
    </row>
    <row r="2819" spans="1:17" x14ac:dyDescent="0.2">
      <c r="A2819" t="s">
        <v>19842</v>
      </c>
      <c r="B2819" t="s">
        <v>87</v>
      </c>
      <c r="C2819" t="s">
        <v>235</v>
      </c>
      <c r="D2819" t="s">
        <v>17029</v>
      </c>
      <c r="E2819" t="s">
        <v>79</v>
      </c>
      <c r="F2819" t="s">
        <v>4875</v>
      </c>
      <c r="G2819">
        <v>0</v>
      </c>
      <c r="H2819">
        <v>5</v>
      </c>
      <c r="I2819">
        <v>1</v>
      </c>
      <c r="J2819">
        <v>4</v>
      </c>
      <c r="K2819">
        <v>0</v>
      </c>
      <c r="L2819">
        <v>0</v>
      </c>
      <c r="M2819">
        <v>0</v>
      </c>
      <c r="N2819">
        <v>0</v>
      </c>
      <c r="O2819">
        <v>0</v>
      </c>
      <c r="P2819">
        <v>0</v>
      </c>
      <c r="Q2819">
        <v>0</v>
      </c>
    </row>
    <row r="2820" spans="1:17" x14ac:dyDescent="0.2">
      <c r="A2820" t="s">
        <v>19843</v>
      </c>
      <c r="B2820" t="s">
        <v>87</v>
      </c>
      <c r="C2820" t="s">
        <v>235</v>
      </c>
      <c r="D2820" t="s">
        <v>17029</v>
      </c>
      <c r="E2820" t="s">
        <v>79</v>
      </c>
      <c r="F2820" t="s">
        <v>4877</v>
      </c>
      <c r="G2820">
        <v>0</v>
      </c>
      <c r="H2820">
        <v>5</v>
      </c>
      <c r="I2820">
        <v>1</v>
      </c>
      <c r="J2820">
        <v>4</v>
      </c>
      <c r="K2820">
        <v>0</v>
      </c>
      <c r="L2820">
        <v>0</v>
      </c>
      <c r="M2820">
        <v>0</v>
      </c>
      <c r="N2820">
        <v>0</v>
      </c>
      <c r="O2820">
        <v>0</v>
      </c>
      <c r="P2820">
        <v>0</v>
      </c>
      <c r="Q2820">
        <v>0</v>
      </c>
    </row>
    <row r="2821" spans="1:17" x14ac:dyDescent="0.2">
      <c r="A2821" t="s">
        <v>19844</v>
      </c>
      <c r="B2821" t="s">
        <v>87</v>
      </c>
      <c r="C2821" t="s">
        <v>235</v>
      </c>
      <c r="D2821" t="s">
        <v>17029</v>
      </c>
      <c r="E2821" t="s">
        <v>79</v>
      </c>
      <c r="F2821" t="s">
        <v>4879</v>
      </c>
      <c r="G2821">
        <v>0</v>
      </c>
      <c r="H2821">
        <v>0</v>
      </c>
      <c r="I2821">
        <v>0</v>
      </c>
      <c r="J2821">
        <v>0</v>
      </c>
      <c r="K2821">
        <v>0</v>
      </c>
      <c r="L2821">
        <v>0</v>
      </c>
      <c r="M2821">
        <v>5</v>
      </c>
      <c r="N2821">
        <v>0</v>
      </c>
      <c r="O2821">
        <v>0</v>
      </c>
      <c r="P2821">
        <v>0</v>
      </c>
      <c r="Q2821">
        <v>0</v>
      </c>
    </row>
    <row r="2822" spans="1:17" x14ac:dyDescent="0.2">
      <c r="A2822" t="s">
        <v>19845</v>
      </c>
      <c r="B2822" t="s">
        <v>87</v>
      </c>
      <c r="C2822" t="s">
        <v>235</v>
      </c>
      <c r="D2822" t="s">
        <v>17029</v>
      </c>
      <c r="E2822" t="s">
        <v>79</v>
      </c>
      <c r="F2822" t="s">
        <v>4881</v>
      </c>
      <c r="G2822">
        <v>0</v>
      </c>
      <c r="H2822">
        <v>5</v>
      </c>
      <c r="I2822">
        <v>1</v>
      </c>
      <c r="J2822">
        <v>4</v>
      </c>
      <c r="K2822">
        <v>0</v>
      </c>
      <c r="L2822">
        <v>0</v>
      </c>
      <c r="M2822">
        <v>0</v>
      </c>
      <c r="N2822">
        <v>0</v>
      </c>
      <c r="O2822">
        <v>0</v>
      </c>
      <c r="P2822">
        <v>0</v>
      </c>
      <c r="Q2822">
        <v>0</v>
      </c>
    </row>
    <row r="2823" spans="1:17" x14ac:dyDescent="0.2">
      <c r="A2823" t="s">
        <v>19846</v>
      </c>
      <c r="B2823" t="s">
        <v>87</v>
      </c>
      <c r="C2823" t="s">
        <v>235</v>
      </c>
      <c r="D2823" t="s">
        <v>17029</v>
      </c>
      <c r="E2823" t="s">
        <v>79</v>
      </c>
      <c r="F2823" t="s">
        <v>4883</v>
      </c>
      <c r="G2823">
        <v>0</v>
      </c>
      <c r="H2823">
        <v>5</v>
      </c>
      <c r="I2823">
        <v>1</v>
      </c>
      <c r="J2823">
        <v>4</v>
      </c>
      <c r="K2823">
        <v>0</v>
      </c>
      <c r="L2823">
        <v>0</v>
      </c>
      <c r="M2823">
        <v>0</v>
      </c>
      <c r="N2823">
        <v>0</v>
      </c>
      <c r="O2823">
        <v>0</v>
      </c>
      <c r="P2823">
        <v>0</v>
      </c>
      <c r="Q2823">
        <v>0</v>
      </c>
    </row>
    <row r="2824" spans="1:17" x14ac:dyDescent="0.2">
      <c r="A2824" t="s">
        <v>19847</v>
      </c>
      <c r="B2824" t="s">
        <v>87</v>
      </c>
      <c r="C2824" t="s">
        <v>235</v>
      </c>
      <c r="D2824" t="s">
        <v>17029</v>
      </c>
      <c r="E2824" t="s">
        <v>79</v>
      </c>
      <c r="F2824" t="s">
        <v>4885</v>
      </c>
      <c r="G2824">
        <v>0</v>
      </c>
      <c r="H2824">
        <v>0</v>
      </c>
      <c r="I2824">
        <v>0</v>
      </c>
      <c r="J2824">
        <v>0</v>
      </c>
      <c r="K2824">
        <v>0</v>
      </c>
      <c r="L2824">
        <v>0</v>
      </c>
      <c r="M2824">
        <v>5</v>
      </c>
      <c r="N2824">
        <v>0</v>
      </c>
      <c r="O2824">
        <v>0</v>
      </c>
      <c r="P2824">
        <v>0</v>
      </c>
      <c r="Q2824">
        <v>0</v>
      </c>
    </row>
    <row r="2825" spans="1:17" x14ac:dyDescent="0.2">
      <c r="A2825" t="s">
        <v>19848</v>
      </c>
      <c r="B2825" t="s">
        <v>87</v>
      </c>
      <c r="C2825" t="s">
        <v>235</v>
      </c>
      <c r="D2825" t="s">
        <v>17029</v>
      </c>
      <c r="E2825" t="s">
        <v>79</v>
      </c>
      <c r="F2825" t="s">
        <v>4887</v>
      </c>
      <c r="G2825">
        <v>0</v>
      </c>
      <c r="H2825">
        <v>5</v>
      </c>
      <c r="I2825">
        <v>1</v>
      </c>
      <c r="J2825">
        <v>4</v>
      </c>
      <c r="K2825">
        <v>0</v>
      </c>
      <c r="L2825">
        <v>0</v>
      </c>
      <c r="M2825">
        <v>0</v>
      </c>
      <c r="N2825">
        <v>0</v>
      </c>
      <c r="O2825">
        <v>0</v>
      </c>
      <c r="P2825">
        <v>0</v>
      </c>
      <c r="Q2825">
        <v>0</v>
      </c>
    </row>
    <row r="2826" spans="1:17" x14ac:dyDescent="0.2">
      <c r="A2826" t="s">
        <v>19849</v>
      </c>
      <c r="B2826" t="s">
        <v>87</v>
      </c>
      <c r="C2826" t="s">
        <v>235</v>
      </c>
      <c r="D2826" t="s">
        <v>17029</v>
      </c>
      <c r="E2826" t="s">
        <v>79</v>
      </c>
      <c r="F2826" t="s">
        <v>4889</v>
      </c>
      <c r="G2826">
        <v>0</v>
      </c>
      <c r="H2826">
        <v>0</v>
      </c>
      <c r="I2826">
        <v>0</v>
      </c>
      <c r="J2826">
        <v>0</v>
      </c>
      <c r="K2826">
        <v>0</v>
      </c>
      <c r="L2826">
        <v>0</v>
      </c>
      <c r="M2826">
        <v>5</v>
      </c>
      <c r="N2826">
        <v>0</v>
      </c>
      <c r="O2826">
        <v>0</v>
      </c>
      <c r="P2826">
        <v>0</v>
      </c>
      <c r="Q2826">
        <v>0</v>
      </c>
    </row>
    <row r="2827" spans="1:17" x14ac:dyDescent="0.2">
      <c r="A2827" t="s">
        <v>19850</v>
      </c>
      <c r="B2827" t="s">
        <v>87</v>
      </c>
      <c r="C2827" t="s">
        <v>235</v>
      </c>
      <c r="D2827" t="s">
        <v>17029</v>
      </c>
      <c r="E2827" t="s">
        <v>79</v>
      </c>
      <c r="F2827" t="s">
        <v>4871</v>
      </c>
      <c r="G2827">
        <v>0</v>
      </c>
      <c r="H2827">
        <v>0</v>
      </c>
      <c r="I2827">
        <v>0</v>
      </c>
      <c r="J2827">
        <v>0</v>
      </c>
      <c r="K2827">
        <v>0</v>
      </c>
      <c r="L2827">
        <v>0</v>
      </c>
      <c r="M2827">
        <v>0</v>
      </c>
      <c r="N2827">
        <v>3</v>
      </c>
      <c r="O2827">
        <v>3</v>
      </c>
      <c r="P2827">
        <v>0</v>
      </c>
      <c r="Q2827">
        <v>0</v>
      </c>
    </row>
    <row r="2828" spans="1:17" x14ac:dyDescent="0.2">
      <c r="A2828" t="s">
        <v>19851</v>
      </c>
      <c r="B2828" t="s">
        <v>87</v>
      </c>
      <c r="C2828" t="s">
        <v>235</v>
      </c>
      <c r="D2828" t="s">
        <v>17029</v>
      </c>
      <c r="E2828" t="s">
        <v>79</v>
      </c>
      <c r="F2828" t="s">
        <v>4873</v>
      </c>
      <c r="G2828">
        <v>0</v>
      </c>
      <c r="H2828">
        <v>0</v>
      </c>
      <c r="I2828">
        <v>0</v>
      </c>
      <c r="J2828">
        <v>0</v>
      </c>
      <c r="K2828">
        <v>0</v>
      </c>
      <c r="L2828">
        <v>0</v>
      </c>
      <c r="M2828">
        <v>0</v>
      </c>
      <c r="N2828">
        <v>2</v>
      </c>
      <c r="O2828">
        <v>2</v>
      </c>
      <c r="P2828">
        <v>0</v>
      </c>
      <c r="Q2828">
        <v>0</v>
      </c>
    </row>
    <row r="2829" spans="1:17" x14ac:dyDescent="0.2">
      <c r="A2829" t="s">
        <v>19852</v>
      </c>
      <c r="B2829" t="s">
        <v>87</v>
      </c>
      <c r="C2829" t="s">
        <v>235</v>
      </c>
      <c r="D2829" t="s">
        <v>17029</v>
      </c>
      <c r="E2829" t="s">
        <v>79</v>
      </c>
      <c r="F2829" t="s">
        <v>17019</v>
      </c>
      <c r="G2829">
        <v>5</v>
      </c>
      <c r="H2829">
        <v>0</v>
      </c>
      <c r="I2829">
        <v>0</v>
      </c>
      <c r="J2829">
        <v>0</v>
      </c>
      <c r="K2829">
        <v>0</v>
      </c>
      <c r="L2829">
        <v>0</v>
      </c>
      <c r="M2829">
        <v>0</v>
      </c>
      <c r="N2829">
        <v>0</v>
      </c>
      <c r="O2829">
        <v>0</v>
      </c>
      <c r="P2829">
        <v>0</v>
      </c>
      <c r="Q2829">
        <v>0</v>
      </c>
    </row>
    <row r="2830" spans="1:17" x14ac:dyDescent="0.2">
      <c r="A2830" t="s">
        <v>19853</v>
      </c>
      <c r="B2830" t="s">
        <v>87</v>
      </c>
      <c r="C2830" t="s">
        <v>235</v>
      </c>
      <c r="D2830" t="s">
        <v>17029</v>
      </c>
      <c r="E2830" t="s">
        <v>81</v>
      </c>
      <c r="F2830" t="s">
        <v>4875</v>
      </c>
      <c r="G2830">
        <v>0</v>
      </c>
      <c r="H2830">
        <v>7</v>
      </c>
      <c r="I2830">
        <v>1</v>
      </c>
      <c r="J2830">
        <v>3</v>
      </c>
      <c r="K2830">
        <v>2</v>
      </c>
      <c r="L2830">
        <v>1</v>
      </c>
      <c r="M2830">
        <v>0</v>
      </c>
      <c r="N2830">
        <v>0</v>
      </c>
      <c r="O2830">
        <v>0</v>
      </c>
      <c r="P2830">
        <v>0</v>
      </c>
      <c r="Q2830">
        <v>0</v>
      </c>
    </row>
    <row r="2831" spans="1:17" x14ac:dyDescent="0.2">
      <c r="A2831" t="s">
        <v>19854</v>
      </c>
      <c r="B2831" t="s">
        <v>87</v>
      </c>
      <c r="C2831" t="s">
        <v>235</v>
      </c>
      <c r="D2831" t="s">
        <v>17029</v>
      </c>
      <c r="E2831" t="s">
        <v>81</v>
      </c>
      <c r="F2831" t="s">
        <v>4877</v>
      </c>
      <c r="G2831">
        <v>0</v>
      </c>
      <c r="H2831">
        <v>7</v>
      </c>
      <c r="I2831">
        <v>1</v>
      </c>
      <c r="J2831">
        <v>3</v>
      </c>
      <c r="K2831">
        <v>2</v>
      </c>
      <c r="L2831">
        <v>1</v>
      </c>
      <c r="M2831">
        <v>0</v>
      </c>
      <c r="N2831">
        <v>0</v>
      </c>
      <c r="O2831">
        <v>0</v>
      </c>
      <c r="P2831">
        <v>0</v>
      </c>
      <c r="Q2831">
        <v>0</v>
      </c>
    </row>
    <row r="2832" spans="1:17" x14ac:dyDescent="0.2">
      <c r="A2832" t="s">
        <v>19855</v>
      </c>
      <c r="B2832" t="s">
        <v>87</v>
      </c>
      <c r="C2832" t="s">
        <v>235</v>
      </c>
      <c r="D2832" t="s">
        <v>17029</v>
      </c>
      <c r="E2832" t="s">
        <v>81</v>
      </c>
      <c r="F2832" t="s">
        <v>4879</v>
      </c>
      <c r="G2832">
        <v>0</v>
      </c>
      <c r="H2832">
        <v>0</v>
      </c>
      <c r="I2832">
        <v>0</v>
      </c>
      <c r="J2832">
        <v>0</v>
      </c>
      <c r="K2832">
        <v>0</v>
      </c>
      <c r="L2832">
        <v>0</v>
      </c>
      <c r="M2832">
        <v>7</v>
      </c>
      <c r="N2832">
        <v>0</v>
      </c>
      <c r="O2832">
        <v>0</v>
      </c>
      <c r="P2832">
        <v>0</v>
      </c>
      <c r="Q2832">
        <v>0</v>
      </c>
    </row>
    <row r="2833" spans="1:17" x14ac:dyDescent="0.2">
      <c r="A2833" t="s">
        <v>19856</v>
      </c>
      <c r="B2833" t="s">
        <v>87</v>
      </c>
      <c r="C2833" t="s">
        <v>235</v>
      </c>
      <c r="D2833" t="s">
        <v>17029</v>
      </c>
      <c r="E2833" t="s">
        <v>81</v>
      </c>
      <c r="F2833" t="s">
        <v>4881</v>
      </c>
      <c r="G2833">
        <v>0</v>
      </c>
      <c r="H2833">
        <v>7</v>
      </c>
      <c r="I2833">
        <v>1</v>
      </c>
      <c r="J2833">
        <v>3</v>
      </c>
      <c r="K2833">
        <v>2</v>
      </c>
      <c r="L2833">
        <v>1</v>
      </c>
      <c r="M2833">
        <v>0</v>
      </c>
      <c r="N2833">
        <v>0</v>
      </c>
      <c r="O2833">
        <v>0</v>
      </c>
      <c r="P2833">
        <v>0</v>
      </c>
      <c r="Q2833">
        <v>0</v>
      </c>
    </row>
    <row r="2834" spans="1:17" x14ac:dyDescent="0.2">
      <c r="A2834" t="s">
        <v>19857</v>
      </c>
      <c r="B2834" t="s">
        <v>87</v>
      </c>
      <c r="C2834" t="s">
        <v>235</v>
      </c>
      <c r="D2834" t="s">
        <v>17029</v>
      </c>
      <c r="E2834" t="s">
        <v>81</v>
      </c>
      <c r="F2834" t="s">
        <v>4883</v>
      </c>
      <c r="G2834">
        <v>0</v>
      </c>
      <c r="H2834">
        <v>7</v>
      </c>
      <c r="I2834">
        <v>1</v>
      </c>
      <c r="J2834">
        <v>3</v>
      </c>
      <c r="K2834">
        <v>2</v>
      </c>
      <c r="L2834">
        <v>1</v>
      </c>
      <c r="M2834">
        <v>0</v>
      </c>
      <c r="N2834">
        <v>0</v>
      </c>
      <c r="O2834">
        <v>0</v>
      </c>
      <c r="P2834">
        <v>0</v>
      </c>
      <c r="Q2834">
        <v>0</v>
      </c>
    </row>
    <row r="2835" spans="1:17" x14ac:dyDescent="0.2">
      <c r="A2835" t="s">
        <v>19858</v>
      </c>
      <c r="B2835" t="s">
        <v>87</v>
      </c>
      <c r="C2835" t="s">
        <v>235</v>
      </c>
      <c r="D2835" t="s">
        <v>17029</v>
      </c>
      <c r="E2835" t="s">
        <v>81</v>
      </c>
      <c r="F2835" t="s">
        <v>4885</v>
      </c>
      <c r="G2835">
        <v>0</v>
      </c>
      <c r="H2835">
        <v>0</v>
      </c>
      <c r="I2835">
        <v>0</v>
      </c>
      <c r="J2835">
        <v>0</v>
      </c>
      <c r="K2835">
        <v>0</v>
      </c>
      <c r="L2835">
        <v>0</v>
      </c>
      <c r="M2835">
        <v>7</v>
      </c>
      <c r="N2835">
        <v>0</v>
      </c>
      <c r="O2835">
        <v>0</v>
      </c>
      <c r="P2835">
        <v>0</v>
      </c>
      <c r="Q2835">
        <v>0</v>
      </c>
    </row>
    <row r="2836" spans="1:17" x14ac:dyDescent="0.2">
      <c r="A2836" t="s">
        <v>19859</v>
      </c>
      <c r="B2836" t="s">
        <v>87</v>
      </c>
      <c r="C2836" t="s">
        <v>235</v>
      </c>
      <c r="D2836" t="s">
        <v>17029</v>
      </c>
      <c r="E2836" t="s">
        <v>81</v>
      </c>
      <c r="F2836" t="s">
        <v>4887</v>
      </c>
      <c r="G2836">
        <v>0</v>
      </c>
      <c r="H2836">
        <v>7</v>
      </c>
      <c r="I2836">
        <v>1</v>
      </c>
      <c r="J2836">
        <v>3</v>
      </c>
      <c r="K2836">
        <v>2</v>
      </c>
      <c r="L2836">
        <v>1</v>
      </c>
      <c r="M2836">
        <v>0</v>
      </c>
      <c r="N2836">
        <v>0</v>
      </c>
      <c r="O2836">
        <v>0</v>
      </c>
      <c r="P2836">
        <v>0</v>
      </c>
      <c r="Q2836">
        <v>0</v>
      </c>
    </row>
    <row r="2837" spans="1:17" x14ac:dyDescent="0.2">
      <c r="A2837" t="s">
        <v>19860</v>
      </c>
      <c r="B2837" t="s">
        <v>87</v>
      </c>
      <c r="C2837" t="s">
        <v>235</v>
      </c>
      <c r="D2837" t="s">
        <v>17029</v>
      </c>
      <c r="E2837" t="s">
        <v>81</v>
      </c>
      <c r="F2837" t="s">
        <v>4889</v>
      </c>
      <c r="G2837">
        <v>0</v>
      </c>
      <c r="H2837">
        <v>0</v>
      </c>
      <c r="I2837">
        <v>0</v>
      </c>
      <c r="J2837">
        <v>0</v>
      </c>
      <c r="K2837">
        <v>0</v>
      </c>
      <c r="L2837">
        <v>0</v>
      </c>
      <c r="M2837">
        <v>7</v>
      </c>
      <c r="N2837">
        <v>0</v>
      </c>
      <c r="O2837">
        <v>0</v>
      </c>
      <c r="P2837">
        <v>0</v>
      </c>
      <c r="Q2837">
        <v>0</v>
      </c>
    </row>
    <row r="2838" spans="1:17" x14ac:dyDescent="0.2">
      <c r="A2838" t="s">
        <v>19861</v>
      </c>
      <c r="B2838" t="s">
        <v>87</v>
      </c>
      <c r="C2838" t="s">
        <v>235</v>
      </c>
      <c r="D2838" t="s">
        <v>17029</v>
      </c>
      <c r="E2838" t="s">
        <v>81</v>
      </c>
      <c r="F2838" t="s">
        <v>4871</v>
      </c>
      <c r="G2838">
        <v>0</v>
      </c>
      <c r="H2838">
        <v>0</v>
      </c>
      <c r="I2838">
        <v>0</v>
      </c>
      <c r="J2838">
        <v>0</v>
      </c>
      <c r="K2838">
        <v>0</v>
      </c>
      <c r="L2838">
        <v>0</v>
      </c>
      <c r="M2838">
        <v>0</v>
      </c>
      <c r="N2838">
        <v>4</v>
      </c>
      <c r="O2838">
        <v>3</v>
      </c>
      <c r="P2838">
        <v>1</v>
      </c>
      <c r="Q2838">
        <v>0</v>
      </c>
    </row>
    <row r="2839" spans="1:17" x14ac:dyDescent="0.2">
      <c r="A2839" t="s">
        <v>19862</v>
      </c>
      <c r="B2839" t="s">
        <v>87</v>
      </c>
      <c r="C2839" t="s">
        <v>235</v>
      </c>
      <c r="D2839" t="s">
        <v>17029</v>
      </c>
      <c r="E2839" t="s">
        <v>81</v>
      </c>
      <c r="F2839" t="s">
        <v>4873</v>
      </c>
      <c r="G2839">
        <v>0</v>
      </c>
      <c r="H2839">
        <v>0</v>
      </c>
      <c r="I2839">
        <v>0</v>
      </c>
      <c r="J2839">
        <v>0</v>
      </c>
      <c r="K2839">
        <v>0</v>
      </c>
      <c r="L2839">
        <v>0</v>
      </c>
      <c r="M2839">
        <v>0</v>
      </c>
      <c r="N2839">
        <v>4</v>
      </c>
      <c r="O2839">
        <v>3</v>
      </c>
      <c r="P2839">
        <v>1</v>
      </c>
      <c r="Q2839">
        <v>0</v>
      </c>
    </row>
    <row r="2840" spans="1:17" x14ac:dyDescent="0.2">
      <c r="A2840" t="s">
        <v>19863</v>
      </c>
      <c r="B2840" t="s">
        <v>87</v>
      </c>
      <c r="C2840" t="s">
        <v>235</v>
      </c>
      <c r="D2840" t="s">
        <v>17029</v>
      </c>
      <c r="E2840" t="s">
        <v>81</v>
      </c>
      <c r="F2840" t="s">
        <v>17019</v>
      </c>
      <c r="G2840">
        <v>7</v>
      </c>
      <c r="H2840">
        <v>0</v>
      </c>
      <c r="I2840">
        <v>0</v>
      </c>
      <c r="J2840">
        <v>0</v>
      </c>
      <c r="K2840">
        <v>0</v>
      </c>
      <c r="L2840">
        <v>0</v>
      </c>
      <c r="M2840">
        <v>0</v>
      </c>
      <c r="N2840">
        <v>0</v>
      </c>
      <c r="O2840">
        <v>0</v>
      </c>
      <c r="P2840">
        <v>0</v>
      </c>
      <c r="Q2840">
        <v>0</v>
      </c>
    </row>
    <row r="2841" spans="1:17" x14ac:dyDescent="0.2">
      <c r="A2841" t="s">
        <v>19864</v>
      </c>
      <c r="B2841" t="s">
        <v>87</v>
      </c>
      <c r="C2841" t="s">
        <v>235</v>
      </c>
      <c r="D2841" t="s">
        <v>17025</v>
      </c>
      <c r="E2841" t="s">
        <v>79</v>
      </c>
      <c r="F2841" t="s">
        <v>17019</v>
      </c>
      <c r="G2841">
        <v>3</v>
      </c>
      <c r="H2841">
        <v>0</v>
      </c>
      <c r="I2841">
        <v>0</v>
      </c>
      <c r="J2841">
        <v>0</v>
      </c>
      <c r="K2841">
        <v>0</v>
      </c>
      <c r="L2841">
        <v>0</v>
      </c>
      <c r="M2841">
        <v>0</v>
      </c>
      <c r="N2841">
        <v>0</v>
      </c>
      <c r="O2841">
        <v>0</v>
      </c>
      <c r="P2841">
        <v>0</v>
      </c>
      <c r="Q2841">
        <v>0</v>
      </c>
    </row>
    <row r="2842" spans="1:17" x14ac:dyDescent="0.2">
      <c r="A2842" t="s">
        <v>19865</v>
      </c>
      <c r="B2842" t="s">
        <v>87</v>
      </c>
      <c r="C2842" t="s">
        <v>236</v>
      </c>
      <c r="D2842" t="s">
        <v>17029</v>
      </c>
      <c r="E2842" t="s">
        <v>79</v>
      </c>
      <c r="F2842" t="s">
        <v>4875</v>
      </c>
      <c r="G2842">
        <v>0</v>
      </c>
      <c r="H2842">
        <v>1</v>
      </c>
      <c r="I2842">
        <v>0</v>
      </c>
      <c r="J2842">
        <v>1</v>
      </c>
      <c r="K2842">
        <v>0</v>
      </c>
      <c r="L2842">
        <v>0</v>
      </c>
      <c r="M2842">
        <v>0</v>
      </c>
      <c r="N2842">
        <v>0</v>
      </c>
      <c r="O2842">
        <v>0</v>
      </c>
      <c r="P2842">
        <v>0</v>
      </c>
      <c r="Q2842">
        <v>0</v>
      </c>
    </row>
    <row r="2843" spans="1:17" x14ac:dyDescent="0.2">
      <c r="A2843" t="s">
        <v>19866</v>
      </c>
      <c r="B2843" t="s">
        <v>87</v>
      </c>
      <c r="C2843" t="s">
        <v>236</v>
      </c>
      <c r="D2843" t="s">
        <v>17029</v>
      </c>
      <c r="E2843" t="s">
        <v>79</v>
      </c>
      <c r="F2843" t="s">
        <v>4877</v>
      </c>
      <c r="G2843">
        <v>0</v>
      </c>
      <c r="H2843">
        <v>1</v>
      </c>
      <c r="I2843">
        <v>0</v>
      </c>
      <c r="J2843">
        <v>1</v>
      </c>
      <c r="K2843">
        <v>0</v>
      </c>
      <c r="L2843">
        <v>0</v>
      </c>
      <c r="M2843">
        <v>0</v>
      </c>
      <c r="N2843">
        <v>0</v>
      </c>
      <c r="O2843">
        <v>0</v>
      </c>
      <c r="P2843">
        <v>0</v>
      </c>
      <c r="Q2843">
        <v>0</v>
      </c>
    </row>
    <row r="2844" spans="1:17" x14ac:dyDescent="0.2">
      <c r="A2844" t="s">
        <v>19867</v>
      </c>
      <c r="B2844" t="s">
        <v>87</v>
      </c>
      <c r="C2844" t="s">
        <v>236</v>
      </c>
      <c r="D2844" t="s">
        <v>17029</v>
      </c>
      <c r="E2844" t="s">
        <v>79</v>
      </c>
      <c r="F2844" t="s">
        <v>4879</v>
      </c>
      <c r="G2844">
        <v>0</v>
      </c>
      <c r="H2844">
        <v>0</v>
      </c>
      <c r="I2844">
        <v>0</v>
      </c>
      <c r="J2844">
        <v>0</v>
      </c>
      <c r="K2844">
        <v>0</v>
      </c>
      <c r="L2844">
        <v>0</v>
      </c>
      <c r="M2844">
        <v>1</v>
      </c>
      <c r="N2844">
        <v>0</v>
      </c>
      <c r="O2844">
        <v>0</v>
      </c>
      <c r="P2844">
        <v>0</v>
      </c>
      <c r="Q2844">
        <v>0</v>
      </c>
    </row>
    <row r="2845" spans="1:17" x14ac:dyDescent="0.2">
      <c r="A2845" t="s">
        <v>19868</v>
      </c>
      <c r="B2845" t="s">
        <v>87</v>
      </c>
      <c r="C2845" t="s">
        <v>236</v>
      </c>
      <c r="D2845" t="s">
        <v>17029</v>
      </c>
      <c r="E2845" t="s">
        <v>79</v>
      </c>
      <c r="F2845" t="s">
        <v>4881</v>
      </c>
      <c r="G2845">
        <v>0</v>
      </c>
      <c r="H2845">
        <v>1</v>
      </c>
      <c r="I2845">
        <v>0</v>
      </c>
      <c r="J2845">
        <v>1</v>
      </c>
      <c r="K2845">
        <v>0</v>
      </c>
      <c r="L2845">
        <v>0</v>
      </c>
      <c r="M2845">
        <v>0</v>
      </c>
      <c r="N2845">
        <v>0</v>
      </c>
      <c r="O2845">
        <v>0</v>
      </c>
      <c r="P2845">
        <v>0</v>
      </c>
      <c r="Q2845">
        <v>0</v>
      </c>
    </row>
    <row r="2846" spans="1:17" x14ac:dyDescent="0.2">
      <c r="A2846" t="s">
        <v>19869</v>
      </c>
      <c r="B2846" t="s">
        <v>87</v>
      </c>
      <c r="C2846" t="s">
        <v>236</v>
      </c>
      <c r="D2846" t="s">
        <v>17029</v>
      </c>
      <c r="E2846" t="s">
        <v>79</v>
      </c>
      <c r="F2846" t="s">
        <v>4883</v>
      </c>
      <c r="G2846">
        <v>0</v>
      </c>
      <c r="H2846">
        <v>1</v>
      </c>
      <c r="I2846">
        <v>0</v>
      </c>
      <c r="J2846">
        <v>1</v>
      </c>
      <c r="K2846">
        <v>0</v>
      </c>
      <c r="L2846">
        <v>0</v>
      </c>
      <c r="M2846">
        <v>0</v>
      </c>
      <c r="N2846">
        <v>0</v>
      </c>
      <c r="O2846">
        <v>0</v>
      </c>
      <c r="P2846">
        <v>0</v>
      </c>
      <c r="Q2846">
        <v>0</v>
      </c>
    </row>
    <row r="2847" spans="1:17" x14ac:dyDescent="0.2">
      <c r="A2847" t="s">
        <v>19870</v>
      </c>
      <c r="B2847" t="s">
        <v>87</v>
      </c>
      <c r="C2847" t="s">
        <v>236</v>
      </c>
      <c r="D2847" t="s">
        <v>17029</v>
      </c>
      <c r="E2847" t="s">
        <v>79</v>
      </c>
      <c r="F2847" t="s">
        <v>4885</v>
      </c>
      <c r="G2847">
        <v>0</v>
      </c>
      <c r="H2847">
        <v>0</v>
      </c>
      <c r="I2847">
        <v>0</v>
      </c>
      <c r="J2847">
        <v>0</v>
      </c>
      <c r="K2847">
        <v>0</v>
      </c>
      <c r="L2847">
        <v>0</v>
      </c>
      <c r="M2847">
        <v>1</v>
      </c>
      <c r="N2847">
        <v>0</v>
      </c>
      <c r="O2847">
        <v>0</v>
      </c>
      <c r="P2847">
        <v>0</v>
      </c>
      <c r="Q2847">
        <v>0</v>
      </c>
    </row>
    <row r="2848" spans="1:17" x14ac:dyDescent="0.2">
      <c r="A2848" t="s">
        <v>19871</v>
      </c>
      <c r="B2848" t="s">
        <v>87</v>
      </c>
      <c r="C2848" t="s">
        <v>236</v>
      </c>
      <c r="D2848" t="s">
        <v>17029</v>
      </c>
      <c r="E2848" t="s">
        <v>79</v>
      </c>
      <c r="F2848" t="s">
        <v>4887</v>
      </c>
      <c r="G2848">
        <v>0</v>
      </c>
      <c r="H2848">
        <v>1</v>
      </c>
      <c r="I2848">
        <v>0</v>
      </c>
      <c r="J2848">
        <v>1</v>
      </c>
      <c r="K2848">
        <v>0</v>
      </c>
      <c r="L2848">
        <v>0</v>
      </c>
      <c r="M2848">
        <v>0</v>
      </c>
      <c r="N2848">
        <v>0</v>
      </c>
      <c r="O2848">
        <v>0</v>
      </c>
      <c r="P2848">
        <v>0</v>
      </c>
      <c r="Q2848">
        <v>0</v>
      </c>
    </row>
    <row r="2849" spans="1:17" x14ac:dyDescent="0.2">
      <c r="A2849" t="s">
        <v>19872</v>
      </c>
      <c r="B2849" t="s">
        <v>87</v>
      </c>
      <c r="C2849" t="s">
        <v>236</v>
      </c>
      <c r="D2849" t="s">
        <v>17029</v>
      </c>
      <c r="E2849" t="s">
        <v>79</v>
      </c>
      <c r="F2849" t="s">
        <v>4889</v>
      </c>
      <c r="G2849">
        <v>0</v>
      </c>
      <c r="H2849">
        <v>0</v>
      </c>
      <c r="I2849">
        <v>0</v>
      </c>
      <c r="J2849">
        <v>0</v>
      </c>
      <c r="K2849">
        <v>0</v>
      </c>
      <c r="L2849">
        <v>0</v>
      </c>
      <c r="M2849">
        <v>1</v>
      </c>
      <c r="N2849">
        <v>0</v>
      </c>
      <c r="O2849">
        <v>0</v>
      </c>
      <c r="P2849">
        <v>0</v>
      </c>
      <c r="Q2849">
        <v>0</v>
      </c>
    </row>
    <row r="2850" spans="1:17" x14ac:dyDescent="0.2">
      <c r="A2850" t="s">
        <v>19873</v>
      </c>
      <c r="B2850" t="s">
        <v>87</v>
      </c>
      <c r="C2850" t="s">
        <v>236</v>
      </c>
      <c r="D2850" t="s">
        <v>17029</v>
      </c>
      <c r="E2850" t="s">
        <v>79</v>
      </c>
      <c r="F2850" t="s">
        <v>4871</v>
      </c>
      <c r="G2850">
        <v>0</v>
      </c>
      <c r="H2850">
        <v>0</v>
      </c>
      <c r="I2850">
        <v>0</v>
      </c>
      <c r="J2850">
        <v>0</v>
      </c>
      <c r="K2850">
        <v>0</v>
      </c>
      <c r="L2850">
        <v>0</v>
      </c>
      <c r="M2850">
        <v>0</v>
      </c>
      <c r="N2850">
        <v>1</v>
      </c>
      <c r="O2850">
        <v>1</v>
      </c>
      <c r="P2850">
        <v>0</v>
      </c>
      <c r="Q2850">
        <v>0</v>
      </c>
    </row>
    <row r="2851" spans="1:17" x14ac:dyDescent="0.2">
      <c r="A2851" t="s">
        <v>19874</v>
      </c>
      <c r="B2851" t="s">
        <v>87</v>
      </c>
      <c r="C2851" t="s">
        <v>236</v>
      </c>
      <c r="D2851" t="s">
        <v>17029</v>
      </c>
      <c r="E2851" t="s">
        <v>79</v>
      </c>
      <c r="F2851" t="s">
        <v>4873</v>
      </c>
      <c r="G2851">
        <v>0</v>
      </c>
      <c r="H2851">
        <v>0</v>
      </c>
      <c r="I2851">
        <v>0</v>
      </c>
      <c r="J2851">
        <v>0</v>
      </c>
      <c r="K2851">
        <v>0</v>
      </c>
      <c r="L2851">
        <v>0</v>
      </c>
      <c r="M2851">
        <v>0</v>
      </c>
      <c r="N2851">
        <v>0</v>
      </c>
      <c r="O2851">
        <v>0</v>
      </c>
      <c r="P2851">
        <v>0</v>
      </c>
      <c r="Q2851">
        <v>0</v>
      </c>
    </row>
    <row r="2852" spans="1:17" x14ac:dyDescent="0.2">
      <c r="A2852" t="s">
        <v>19875</v>
      </c>
      <c r="B2852" t="s">
        <v>87</v>
      </c>
      <c r="C2852" t="s">
        <v>236</v>
      </c>
      <c r="D2852" t="s">
        <v>17029</v>
      </c>
      <c r="E2852" t="s">
        <v>79</v>
      </c>
      <c r="F2852" t="s">
        <v>17019</v>
      </c>
      <c r="G2852">
        <v>1</v>
      </c>
      <c r="H2852">
        <v>0</v>
      </c>
      <c r="I2852">
        <v>0</v>
      </c>
      <c r="J2852">
        <v>0</v>
      </c>
      <c r="K2852">
        <v>0</v>
      </c>
      <c r="L2852">
        <v>0</v>
      </c>
      <c r="M2852">
        <v>0</v>
      </c>
      <c r="N2852">
        <v>0</v>
      </c>
      <c r="O2852">
        <v>0</v>
      </c>
      <c r="P2852">
        <v>0</v>
      </c>
      <c r="Q2852">
        <v>0</v>
      </c>
    </row>
    <row r="2853" spans="1:17" x14ac:dyDescent="0.2">
      <c r="A2853" t="s">
        <v>19876</v>
      </c>
      <c r="B2853" t="s">
        <v>87</v>
      </c>
      <c r="C2853" t="s">
        <v>236</v>
      </c>
      <c r="D2853" t="s">
        <v>17029</v>
      </c>
      <c r="E2853" t="s">
        <v>81</v>
      </c>
      <c r="F2853" t="s">
        <v>4875</v>
      </c>
      <c r="G2853">
        <v>0</v>
      </c>
      <c r="H2853">
        <v>8</v>
      </c>
      <c r="I2853">
        <v>1</v>
      </c>
      <c r="J2853">
        <v>6</v>
      </c>
      <c r="K2853">
        <v>0</v>
      </c>
      <c r="L2853">
        <v>1</v>
      </c>
      <c r="M2853">
        <v>0</v>
      </c>
      <c r="N2853">
        <v>0</v>
      </c>
      <c r="O2853">
        <v>0</v>
      </c>
      <c r="P2853">
        <v>0</v>
      </c>
      <c r="Q2853">
        <v>0</v>
      </c>
    </row>
    <row r="2854" spans="1:17" x14ac:dyDescent="0.2">
      <c r="A2854" t="s">
        <v>19877</v>
      </c>
      <c r="B2854" t="s">
        <v>87</v>
      </c>
      <c r="C2854" t="s">
        <v>236</v>
      </c>
      <c r="D2854" t="s">
        <v>17029</v>
      </c>
      <c r="E2854" t="s">
        <v>81</v>
      </c>
      <c r="F2854" t="s">
        <v>4877</v>
      </c>
      <c r="G2854">
        <v>0</v>
      </c>
      <c r="H2854">
        <v>8</v>
      </c>
      <c r="I2854">
        <v>0</v>
      </c>
      <c r="J2854">
        <v>7</v>
      </c>
      <c r="K2854">
        <v>0</v>
      </c>
      <c r="L2854">
        <v>1</v>
      </c>
      <c r="M2854">
        <v>0</v>
      </c>
      <c r="N2854">
        <v>0</v>
      </c>
      <c r="O2854">
        <v>0</v>
      </c>
      <c r="P2854">
        <v>0</v>
      </c>
      <c r="Q2854">
        <v>0</v>
      </c>
    </row>
    <row r="2855" spans="1:17" x14ac:dyDescent="0.2">
      <c r="A2855" t="s">
        <v>19878</v>
      </c>
      <c r="B2855" t="s">
        <v>87</v>
      </c>
      <c r="C2855" t="s">
        <v>236</v>
      </c>
      <c r="D2855" t="s">
        <v>17029</v>
      </c>
      <c r="E2855" t="s">
        <v>81</v>
      </c>
      <c r="F2855" t="s">
        <v>4879</v>
      </c>
      <c r="G2855">
        <v>0</v>
      </c>
      <c r="H2855">
        <v>0</v>
      </c>
      <c r="I2855">
        <v>0</v>
      </c>
      <c r="J2855">
        <v>0</v>
      </c>
      <c r="K2855">
        <v>0</v>
      </c>
      <c r="L2855">
        <v>0</v>
      </c>
      <c r="M2855">
        <v>8</v>
      </c>
      <c r="N2855">
        <v>0</v>
      </c>
      <c r="O2855">
        <v>0</v>
      </c>
      <c r="P2855">
        <v>0</v>
      </c>
      <c r="Q2855">
        <v>0</v>
      </c>
    </row>
    <row r="2856" spans="1:17" x14ac:dyDescent="0.2">
      <c r="A2856" t="s">
        <v>19879</v>
      </c>
      <c r="B2856" t="s">
        <v>87</v>
      </c>
      <c r="C2856" t="s">
        <v>236</v>
      </c>
      <c r="D2856" t="s">
        <v>17029</v>
      </c>
      <c r="E2856" t="s">
        <v>81</v>
      </c>
      <c r="F2856" t="s">
        <v>4881</v>
      </c>
      <c r="G2856">
        <v>0</v>
      </c>
      <c r="H2856">
        <v>8</v>
      </c>
      <c r="I2856">
        <v>0</v>
      </c>
      <c r="J2856">
        <v>7</v>
      </c>
      <c r="K2856">
        <v>0</v>
      </c>
      <c r="L2856">
        <v>1</v>
      </c>
      <c r="M2856">
        <v>0</v>
      </c>
      <c r="N2856">
        <v>0</v>
      </c>
      <c r="O2856">
        <v>0</v>
      </c>
      <c r="P2856">
        <v>0</v>
      </c>
      <c r="Q2856">
        <v>0</v>
      </c>
    </row>
    <row r="2857" spans="1:17" x14ac:dyDescent="0.2">
      <c r="A2857" t="s">
        <v>19880</v>
      </c>
      <c r="B2857" t="s">
        <v>87</v>
      </c>
      <c r="C2857" t="s">
        <v>236</v>
      </c>
      <c r="D2857" t="s">
        <v>17029</v>
      </c>
      <c r="E2857" t="s">
        <v>81</v>
      </c>
      <c r="F2857" t="s">
        <v>4883</v>
      </c>
      <c r="G2857">
        <v>0</v>
      </c>
      <c r="H2857">
        <v>8</v>
      </c>
      <c r="I2857">
        <v>1</v>
      </c>
      <c r="J2857">
        <v>6</v>
      </c>
      <c r="K2857">
        <v>0</v>
      </c>
      <c r="L2857">
        <v>1</v>
      </c>
      <c r="M2857">
        <v>0</v>
      </c>
      <c r="N2857">
        <v>0</v>
      </c>
      <c r="O2857">
        <v>0</v>
      </c>
      <c r="P2857">
        <v>0</v>
      </c>
      <c r="Q2857">
        <v>0</v>
      </c>
    </row>
    <row r="2858" spans="1:17" x14ac:dyDescent="0.2">
      <c r="A2858" t="s">
        <v>19881</v>
      </c>
      <c r="B2858" t="s">
        <v>87</v>
      </c>
      <c r="C2858" t="s">
        <v>236</v>
      </c>
      <c r="D2858" t="s">
        <v>17029</v>
      </c>
      <c r="E2858" t="s">
        <v>81</v>
      </c>
      <c r="F2858" t="s">
        <v>4885</v>
      </c>
      <c r="G2858">
        <v>0</v>
      </c>
      <c r="H2858">
        <v>0</v>
      </c>
      <c r="I2858">
        <v>0</v>
      </c>
      <c r="J2858">
        <v>0</v>
      </c>
      <c r="K2858">
        <v>0</v>
      </c>
      <c r="L2858">
        <v>0</v>
      </c>
      <c r="M2858">
        <v>8</v>
      </c>
      <c r="N2858">
        <v>0</v>
      </c>
      <c r="O2858">
        <v>0</v>
      </c>
      <c r="P2858">
        <v>0</v>
      </c>
      <c r="Q2858">
        <v>0</v>
      </c>
    </row>
    <row r="2859" spans="1:17" x14ac:dyDescent="0.2">
      <c r="A2859" t="s">
        <v>19882</v>
      </c>
      <c r="B2859" t="s">
        <v>87</v>
      </c>
      <c r="C2859" t="s">
        <v>236</v>
      </c>
      <c r="D2859" t="s">
        <v>17029</v>
      </c>
      <c r="E2859" t="s">
        <v>81</v>
      </c>
      <c r="F2859" t="s">
        <v>4887</v>
      </c>
      <c r="G2859">
        <v>0</v>
      </c>
      <c r="H2859">
        <v>8</v>
      </c>
      <c r="I2859">
        <v>0</v>
      </c>
      <c r="J2859">
        <v>7</v>
      </c>
      <c r="K2859">
        <v>0</v>
      </c>
      <c r="L2859">
        <v>1</v>
      </c>
      <c r="M2859">
        <v>0</v>
      </c>
      <c r="N2859">
        <v>0</v>
      </c>
      <c r="O2859">
        <v>0</v>
      </c>
      <c r="P2859">
        <v>0</v>
      </c>
      <c r="Q2859">
        <v>0</v>
      </c>
    </row>
    <row r="2860" spans="1:17" x14ac:dyDescent="0.2">
      <c r="A2860" t="s">
        <v>19883</v>
      </c>
      <c r="B2860" t="s">
        <v>87</v>
      </c>
      <c r="C2860" t="s">
        <v>236</v>
      </c>
      <c r="D2860" t="s">
        <v>17029</v>
      </c>
      <c r="E2860" t="s">
        <v>81</v>
      </c>
      <c r="F2860" t="s">
        <v>4889</v>
      </c>
      <c r="G2860">
        <v>0</v>
      </c>
      <c r="H2860">
        <v>0</v>
      </c>
      <c r="I2860">
        <v>0</v>
      </c>
      <c r="J2860">
        <v>0</v>
      </c>
      <c r="K2860">
        <v>0</v>
      </c>
      <c r="L2860">
        <v>0</v>
      </c>
      <c r="M2860">
        <v>8</v>
      </c>
      <c r="N2860">
        <v>0</v>
      </c>
      <c r="O2860">
        <v>0</v>
      </c>
      <c r="P2860">
        <v>0</v>
      </c>
      <c r="Q2860">
        <v>0</v>
      </c>
    </row>
    <row r="2861" spans="1:17" x14ac:dyDescent="0.2">
      <c r="A2861" t="s">
        <v>19884</v>
      </c>
      <c r="B2861" t="s">
        <v>87</v>
      </c>
      <c r="C2861" t="s">
        <v>236</v>
      </c>
      <c r="D2861" t="s">
        <v>17029</v>
      </c>
      <c r="E2861" t="s">
        <v>81</v>
      </c>
      <c r="F2861" t="s">
        <v>4871</v>
      </c>
      <c r="G2861">
        <v>0</v>
      </c>
      <c r="H2861">
        <v>0</v>
      </c>
      <c r="I2861">
        <v>0</v>
      </c>
      <c r="J2861">
        <v>0</v>
      </c>
      <c r="K2861">
        <v>0</v>
      </c>
      <c r="L2861">
        <v>0</v>
      </c>
      <c r="M2861">
        <v>0</v>
      </c>
      <c r="N2861">
        <v>7</v>
      </c>
      <c r="O2861">
        <v>6</v>
      </c>
      <c r="P2861">
        <v>1</v>
      </c>
      <c r="Q2861">
        <v>0</v>
      </c>
    </row>
    <row r="2862" spans="1:17" x14ac:dyDescent="0.2">
      <c r="A2862" t="s">
        <v>19885</v>
      </c>
      <c r="B2862" t="s">
        <v>87</v>
      </c>
      <c r="C2862" t="s">
        <v>236</v>
      </c>
      <c r="D2862" t="s">
        <v>17029</v>
      </c>
      <c r="E2862" t="s">
        <v>81</v>
      </c>
      <c r="F2862" t="s">
        <v>4873</v>
      </c>
      <c r="G2862">
        <v>0</v>
      </c>
      <c r="H2862">
        <v>0</v>
      </c>
      <c r="I2862">
        <v>0</v>
      </c>
      <c r="J2862">
        <v>0</v>
      </c>
      <c r="K2862">
        <v>0</v>
      </c>
      <c r="L2862">
        <v>0</v>
      </c>
      <c r="M2862">
        <v>0</v>
      </c>
      <c r="N2862">
        <v>6</v>
      </c>
      <c r="O2862">
        <v>6</v>
      </c>
      <c r="P2862">
        <v>0</v>
      </c>
      <c r="Q2862">
        <v>0</v>
      </c>
    </row>
    <row r="2863" spans="1:17" x14ac:dyDescent="0.2">
      <c r="A2863" t="s">
        <v>19886</v>
      </c>
      <c r="B2863" t="s">
        <v>87</v>
      </c>
      <c r="C2863" t="s">
        <v>236</v>
      </c>
      <c r="D2863" t="s">
        <v>17029</v>
      </c>
      <c r="E2863" t="s">
        <v>81</v>
      </c>
      <c r="F2863" t="s">
        <v>17019</v>
      </c>
      <c r="G2863">
        <v>8</v>
      </c>
      <c r="H2863">
        <v>0</v>
      </c>
      <c r="I2863">
        <v>0</v>
      </c>
      <c r="J2863">
        <v>0</v>
      </c>
      <c r="K2863">
        <v>0</v>
      </c>
      <c r="L2863">
        <v>0</v>
      </c>
      <c r="M2863">
        <v>0</v>
      </c>
      <c r="N2863">
        <v>0</v>
      </c>
      <c r="O2863">
        <v>0</v>
      </c>
      <c r="P2863">
        <v>0</v>
      </c>
      <c r="Q2863">
        <v>0</v>
      </c>
    </row>
    <row r="2864" spans="1:17" x14ac:dyDescent="0.2">
      <c r="A2864" t="s">
        <v>19887</v>
      </c>
      <c r="B2864" t="s">
        <v>87</v>
      </c>
      <c r="C2864" t="s">
        <v>237</v>
      </c>
      <c r="D2864" t="s">
        <v>17027</v>
      </c>
      <c r="E2864" t="s">
        <v>79</v>
      </c>
      <c r="F2864" t="s">
        <v>17019</v>
      </c>
      <c r="G2864">
        <v>1</v>
      </c>
      <c r="H2864">
        <v>0</v>
      </c>
      <c r="I2864">
        <v>0</v>
      </c>
      <c r="J2864">
        <v>0</v>
      </c>
      <c r="K2864">
        <v>0</v>
      </c>
      <c r="L2864">
        <v>0</v>
      </c>
      <c r="M2864">
        <v>0</v>
      </c>
      <c r="N2864">
        <v>0</v>
      </c>
      <c r="O2864">
        <v>0</v>
      </c>
      <c r="P2864">
        <v>0</v>
      </c>
      <c r="Q2864">
        <v>0</v>
      </c>
    </row>
    <row r="2865" spans="1:17" x14ac:dyDescent="0.2">
      <c r="A2865" t="s">
        <v>19888</v>
      </c>
      <c r="B2865" t="s">
        <v>87</v>
      </c>
      <c r="C2865" t="s">
        <v>237</v>
      </c>
      <c r="D2865" t="s">
        <v>17029</v>
      </c>
      <c r="E2865" t="s">
        <v>79</v>
      </c>
      <c r="F2865" t="s">
        <v>4875</v>
      </c>
      <c r="G2865">
        <v>0</v>
      </c>
      <c r="H2865">
        <v>12</v>
      </c>
      <c r="I2865">
        <v>1</v>
      </c>
      <c r="J2865">
        <v>6</v>
      </c>
      <c r="K2865">
        <v>2</v>
      </c>
      <c r="L2865">
        <v>3</v>
      </c>
      <c r="M2865">
        <v>0</v>
      </c>
      <c r="N2865">
        <v>0</v>
      </c>
      <c r="O2865">
        <v>0</v>
      </c>
      <c r="P2865">
        <v>0</v>
      </c>
      <c r="Q2865">
        <v>0</v>
      </c>
    </row>
    <row r="2866" spans="1:17" x14ac:dyDescent="0.2">
      <c r="A2866" t="s">
        <v>19889</v>
      </c>
      <c r="B2866" t="s">
        <v>87</v>
      </c>
      <c r="C2866" t="s">
        <v>237</v>
      </c>
      <c r="D2866" t="s">
        <v>17029</v>
      </c>
      <c r="E2866" t="s">
        <v>79</v>
      </c>
      <c r="F2866" t="s">
        <v>4877</v>
      </c>
      <c r="G2866">
        <v>0</v>
      </c>
      <c r="H2866">
        <v>12</v>
      </c>
      <c r="I2866">
        <v>0</v>
      </c>
      <c r="J2866">
        <v>7</v>
      </c>
      <c r="K2866">
        <v>1</v>
      </c>
      <c r="L2866">
        <v>4</v>
      </c>
      <c r="M2866">
        <v>0</v>
      </c>
      <c r="N2866">
        <v>0</v>
      </c>
      <c r="O2866">
        <v>0</v>
      </c>
      <c r="P2866">
        <v>0</v>
      </c>
      <c r="Q2866">
        <v>0</v>
      </c>
    </row>
    <row r="2867" spans="1:17" x14ac:dyDescent="0.2">
      <c r="A2867" t="s">
        <v>19890</v>
      </c>
      <c r="B2867" t="s">
        <v>87</v>
      </c>
      <c r="C2867" t="s">
        <v>237</v>
      </c>
      <c r="D2867" t="s">
        <v>17029</v>
      </c>
      <c r="E2867" t="s">
        <v>79</v>
      </c>
      <c r="F2867" t="s">
        <v>4879</v>
      </c>
      <c r="G2867">
        <v>0</v>
      </c>
      <c r="H2867">
        <v>0</v>
      </c>
      <c r="I2867">
        <v>0</v>
      </c>
      <c r="J2867">
        <v>0</v>
      </c>
      <c r="K2867">
        <v>0</v>
      </c>
      <c r="L2867">
        <v>0</v>
      </c>
      <c r="M2867">
        <v>12</v>
      </c>
      <c r="N2867">
        <v>0</v>
      </c>
      <c r="O2867">
        <v>0</v>
      </c>
      <c r="P2867">
        <v>0</v>
      </c>
      <c r="Q2867">
        <v>0</v>
      </c>
    </row>
    <row r="2868" spans="1:17" x14ac:dyDescent="0.2">
      <c r="A2868" t="s">
        <v>19891</v>
      </c>
      <c r="B2868" t="s">
        <v>87</v>
      </c>
      <c r="C2868" t="s">
        <v>237</v>
      </c>
      <c r="D2868" t="s">
        <v>17029</v>
      </c>
      <c r="E2868" t="s">
        <v>79</v>
      </c>
      <c r="F2868" t="s">
        <v>4881</v>
      </c>
      <c r="G2868">
        <v>0</v>
      </c>
      <c r="H2868">
        <v>12</v>
      </c>
      <c r="I2868">
        <v>0</v>
      </c>
      <c r="J2868">
        <v>7</v>
      </c>
      <c r="K2868">
        <v>1</v>
      </c>
      <c r="L2868">
        <v>4</v>
      </c>
      <c r="M2868">
        <v>0</v>
      </c>
      <c r="N2868">
        <v>0</v>
      </c>
      <c r="O2868">
        <v>0</v>
      </c>
      <c r="P2868">
        <v>0</v>
      </c>
      <c r="Q2868">
        <v>0</v>
      </c>
    </row>
    <row r="2869" spans="1:17" x14ac:dyDescent="0.2">
      <c r="A2869" t="s">
        <v>19892</v>
      </c>
      <c r="B2869" t="s">
        <v>87</v>
      </c>
      <c r="C2869" t="s">
        <v>237</v>
      </c>
      <c r="D2869" t="s">
        <v>17029</v>
      </c>
      <c r="E2869" t="s">
        <v>79</v>
      </c>
      <c r="F2869" t="s">
        <v>4883</v>
      </c>
      <c r="G2869">
        <v>0</v>
      </c>
      <c r="H2869">
        <v>12</v>
      </c>
      <c r="I2869">
        <v>1</v>
      </c>
      <c r="J2869">
        <v>6</v>
      </c>
      <c r="K2869">
        <v>1</v>
      </c>
      <c r="L2869">
        <v>4</v>
      </c>
      <c r="M2869">
        <v>0</v>
      </c>
      <c r="N2869">
        <v>0</v>
      </c>
      <c r="O2869">
        <v>0</v>
      </c>
      <c r="P2869">
        <v>0</v>
      </c>
      <c r="Q2869">
        <v>0</v>
      </c>
    </row>
    <row r="2870" spans="1:17" x14ac:dyDescent="0.2">
      <c r="A2870" t="s">
        <v>19893</v>
      </c>
      <c r="B2870" t="s">
        <v>87</v>
      </c>
      <c r="C2870" t="s">
        <v>237</v>
      </c>
      <c r="D2870" t="s">
        <v>17029</v>
      </c>
      <c r="E2870" t="s">
        <v>79</v>
      </c>
      <c r="F2870" t="s">
        <v>4885</v>
      </c>
      <c r="G2870">
        <v>0</v>
      </c>
      <c r="H2870">
        <v>0</v>
      </c>
      <c r="I2870">
        <v>0</v>
      </c>
      <c r="J2870">
        <v>0</v>
      </c>
      <c r="K2870">
        <v>0</v>
      </c>
      <c r="L2870">
        <v>0</v>
      </c>
      <c r="M2870">
        <v>12</v>
      </c>
      <c r="N2870">
        <v>0</v>
      </c>
      <c r="O2870">
        <v>0</v>
      </c>
      <c r="P2870">
        <v>0</v>
      </c>
      <c r="Q2870">
        <v>0</v>
      </c>
    </row>
    <row r="2871" spans="1:17" x14ac:dyDescent="0.2">
      <c r="A2871" t="s">
        <v>19894</v>
      </c>
      <c r="B2871" t="s">
        <v>87</v>
      </c>
      <c r="C2871" t="s">
        <v>237</v>
      </c>
      <c r="D2871" t="s">
        <v>17029</v>
      </c>
      <c r="E2871" t="s">
        <v>79</v>
      </c>
      <c r="F2871" t="s">
        <v>4887</v>
      </c>
      <c r="G2871">
        <v>0</v>
      </c>
      <c r="H2871">
        <v>12</v>
      </c>
      <c r="I2871">
        <v>0</v>
      </c>
      <c r="J2871">
        <v>7</v>
      </c>
      <c r="K2871">
        <v>2</v>
      </c>
      <c r="L2871">
        <v>3</v>
      </c>
      <c r="M2871">
        <v>0</v>
      </c>
      <c r="N2871">
        <v>0</v>
      </c>
      <c r="O2871">
        <v>0</v>
      </c>
      <c r="P2871">
        <v>0</v>
      </c>
      <c r="Q2871">
        <v>0</v>
      </c>
    </row>
    <row r="2872" spans="1:17" x14ac:dyDescent="0.2">
      <c r="A2872" t="s">
        <v>19895</v>
      </c>
      <c r="B2872" t="s">
        <v>87</v>
      </c>
      <c r="C2872" t="s">
        <v>237</v>
      </c>
      <c r="D2872" t="s">
        <v>17029</v>
      </c>
      <c r="E2872" t="s">
        <v>79</v>
      </c>
      <c r="F2872" t="s">
        <v>4889</v>
      </c>
      <c r="G2872">
        <v>0</v>
      </c>
      <c r="H2872">
        <v>0</v>
      </c>
      <c r="I2872">
        <v>0</v>
      </c>
      <c r="J2872">
        <v>0</v>
      </c>
      <c r="K2872">
        <v>0</v>
      </c>
      <c r="L2872">
        <v>0</v>
      </c>
      <c r="M2872">
        <v>12</v>
      </c>
      <c r="N2872">
        <v>0</v>
      </c>
      <c r="O2872">
        <v>0</v>
      </c>
      <c r="P2872">
        <v>0</v>
      </c>
      <c r="Q2872">
        <v>0</v>
      </c>
    </row>
    <row r="2873" spans="1:17" x14ac:dyDescent="0.2">
      <c r="A2873" t="s">
        <v>19896</v>
      </c>
      <c r="B2873" t="s">
        <v>87</v>
      </c>
      <c r="C2873" t="s">
        <v>237</v>
      </c>
      <c r="D2873" t="s">
        <v>17029</v>
      </c>
      <c r="E2873" t="s">
        <v>79</v>
      </c>
      <c r="F2873" t="s">
        <v>4871</v>
      </c>
      <c r="G2873">
        <v>0</v>
      </c>
      <c r="H2873">
        <v>0</v>
      </c>
      <c r="I2873">
        <v>0</v>
      </c>
      <c r="J2873">
        <v>0</v>
      </c>
      <c r="K2873">
        <v>0</v>
      </c>
      <c r="L2873">
        <v>0</v>
      </c>
      <c r="M2873">
        <v>0</v>
      </c>
      <c r="N2873">
        <v>5</v>
      </c>
      <c r="O2873">
        <v>2</v>
      </c>
      <c r="P2873">
        <v>2</v>
      </c>
      <c r="Q2873">
        <v>1</v>
      </c>
    </row>
    <row r="2874" spans="1:17" x14ac:dyDescent="0.2">
      <c r="A2874" t="s">
        <v>19897</v>
      </c>
      <c r="B2874" t="s">
        <v>87</v>
      </c>
      <c r="C2874" t="s">
        <v>237</v>
      </c>
      <c r="D2874" t="s">
        <v>17029</v>
      </c>
      <c r="E2874" t="s">
        <v>79</v>
      </c>
      <c r="F2874" t="s">
        <v>4873</v>
      </c>
      <c r="G2874">
        <v>0</v>
      </c>
      <c r="H2874">
        <v>0</v>
      </c>
      <c r="I2874">
        <v>0</v>
      </c>
      <c r="J2874">
        <v>0</v>
      </c>
      <c r="K2874">
        <v>0</v>
      </c>
      <c r="L2874">
        <v>0</v>
      </c>
      <c r="M2874">
        <v>0</v>
      </c>
      <c r="N2874">
        <v>2</v>
      </c>
      <c r="O2874">
        <v>1</v>
      </c>
      <c r="P2874">
        <v>0</v>
      </c>
      <c r="Q2874">
        <v>1</v>
      </c>
    </row>
    <row r="2875" spans="1:17" x14ac:dyDescent="0.2">
      <c r="A2875" t="s">
        <v>19898</v>
      </c>
      <c r="B2875" t="s">
        <v>87</v>
      </c>
      <c r="C2875" t="s">
        <v>237</v>
      </c>
      <c r="D2875" t="s">
        <v>17029</v>
      </c>
      <c r="E2875" t="s">
        <v>79</v>
      </c>
      <c r="F2875" t="s">
        <v>17019</v>
      </c>
      <c r="G2875">
        <v>12</v>
      </c>
      <c r="H2875">
        <v>0</v>
      </c>
      <c r="I2875">
        <v>0</v>
      </c>
      <c r="J2875">
        <v>0</v>
      </c>
      <c r="K2875">
        <v>0</v>
      </c>
      <c r="L2875">
        <v>0</v>
      </c>
      <c r="M2875">
        <v>0</v>
      </c>
      <c r="N2875">
        <v>0</v>
      </c>
      <c r="O2875">
        <v>0</v>
      </c>
      <c r="P2875">
        <v>0</v>
      </c>
      <c r="Q2875">
        <v>0</v>
      </c>
    </row>
    <row r="2876" spans="1:17" x14ac:dyDescent="0.2">
      <c r="A2876" t="s">
        <v>19899</v>
      </c>
      <c r="B2876" t="s">
        <v>87</v>
      </c>
      <c r="C2876" t="s">
        <v>237</v>
      </c>
      <c r="D2876" t="s">
        <v>17029</v>
      </c>
      <c r="E2876" t="s">
        <v>81</v>
      </c>
      <c r="F2876" t="s">
        <v>4875</v>
      </c>
      <c r="G2876">
        <v>0</v>
      </c>
      <c r="H2876">
        <v>14</v>
      </c>
      <c r="I2876">
        <v>2</v>
      </c>
      <c r="J2876">
        <v>8</v>
      </c>
      <c r="K2876">
        <v>1</v>
      </c>
      <c r="L2876">
        <v>3</v>
      </c>
      <c r="M2876">
        <v>0</v>
      </c>
      <c r="N2876">
        <v>0</v>
      </c>
      <c r="O2876">
        <v>0</v>
      </c>
      <c r="P2876">
        <v>0</v>
      </c>
      <c r="Q2876">
        <v>0</v>
      </c>
    </row>
    <row r="2877" spans="1:17" x14ac:dyDescent="0.2">
      <c r="A2877" t="s">
        <v>19900</v>
      </c>
      <c r="B2877" t="s">
        <v>87</v>
      </c>
      <c r="C2877" t="s">
        <v>237</v>
      </c>
      <c r="D2877" t="s">
        <v>17029</v>
      </c>
      <c r="E2877" t="s">
        <v>81</v>
      </c>
      <c r="F2877" t="s">
        <v>4877</v>
      </c>
      <c r="G2877">
        <v>0</v>
      </c>
      <c r="H2877">
        <v>14</v>
      </c>
      <c r="I2877">
        <v>2</v>
      </c>
      <c r="J2877">
        <v>8</v>
      </c>
      <c r="K2877">
        <v>0</v>
      </c>
      <c r="L2877">
        <v>4</v>
      </c>
      <c r="M2877">
        <v>0</v>
      </c>
      <c r="N2877">
        <v>0</v>
      </c>
      <c r="O2877">
        <v>0</v>
      </c>
      <c r="P2877">
        <v>0</v>
      </c>
      <c r="Q2877">
        <v>0</v>
      </c>
    </row>
    <row r="2878" spans="1:17" x14ac:dyDescent="0.2">
      <c r="A2878" t="s">
        <v>19901</v>
      </c>
      <c r="B2878" t="s">
        <v>87</v>
      </c>
      <c r="C2878" t="s">
        <v>237</v>
      </c>
      <c r="D2878" t="s">
        <v>17029</v>
      </c>
      <c r="E2878" t="s">
        <v>81</v>
      </c>
      <c r="F2878" t="s">
        <v>4879</v>
      </c>
      <c r="G2878">
        <v>0</v>
      </c>
      <c r="H2878">
        <v>0</v>
      </c>
      <c r="I2878">
        <v>0</v>
      </c>
      <c r="J2878">
        <v>0</v>
      </c>
      <c r="K2878">
        <v>0</v>
      </c>
      <c r="L2878">
        <v>0</v>
      </c>
      <c r="M2878">
        <v>14</v>
      </c>
      <c r="N2878">
        <v>0</v>
      </c>
      <c r="O2878">
        <v>0</v>
      </c>
      <c r="P2878">
        <v>0</v>
      </c>
      <c r="Q2878">
        <v>0</v>
      </c>
    </row>
    <row r="2879" spans="1:17" x14ac:dyDescent="0.2">
      <c r="A2879" t="s">
        <v>19902</v>
      </c>
      <c r="B2879" t="s">
        <v>87</v>
      </c>
      <c r="C2879" t="s">
        <v>237</v>
      </c>
      <c r="D2879" t="s">
        <v>17029</v>
      </c>
      <c r="E2879" t="s">
        <v>81</v>
      </c>
      <c r="F2879" t="s">
        <v>4881</v>
      </c>
      <c r="G2879">
        <v>0</v>
      </c>
      <c r="H2879">
        <v>14</v>
      </c>
      <c r="I2879">
        <v>2</v>
      </c>
      <c r="J2879">
        <v>8</v>
      </c>
      <c r="K2879">
        <v>0</v>
      </c>
      <c r="L2879">
        <v>4</v>
      </c>
      <c r="M2879">
        <v>0</v>
      </c>
      <c r="N2879">
        <v>0</v>
      </c>
      <c r="O2879">
        <v>0</v>
      </c>
      <c r="P2879">
        <v>0</v>
      </c>
      <c r="Q2879">
        <v>0</v>
      </c>
    </row>
    <row r="2880" spans="1:17" x14ac:dyDescent="0.2">
      <c r="A2880" t="s">
        <v>19903</v>
      </c>
      <c r="B2880" t="s">
        <v>87</v>
      </c>
      <c r="C2880" t="s">
        <v>237</v>
      </c>
      <c r="D2880" t="s">
        <v>17029</v>
      </c>
      <c r="E2880" t="s">
        <v>81</v>
      </c>
      <c r="F2880" t="s">
        <v>4883</v>
      </c>
      <c r="G2880">
        <v>0</v>
      </c>
      <c r="H2880">
        <v>14</v>
      </c>
      <c r="I2880">
        <v>2</v>
      </c>
      <c r="J2880">
        <v>8</v>
      </c>
      <c r="K2880">
        <v>0</v>
      </c>
      <c r="L2880">
        <v>4</v>
      </c>
      <c r="M2880">
        <v>0</v>
      </c>
      <c r="N2880">
        <v>0</v>
      </c>
      <c r="O2880">
        <v>0</v>
      </c>
      <c r="P2880">
        <v>0</v>
      </c>
      <c r="Q2880">
        <v>0</v>
      </c>
    </row>
    <row r="2881" spans="1:17" x14ac:dyDescent="0.2">
      <c r="A2881" t="s">
        <v>19904</v>
      </c>
      <c r="B2881" t="s">
        <v>87</v>
      </c>
      <c r="C2881" t="s">
        <v>237</v>
      </c>
      <c r="D2881" t="s">
        <v>17029</v>
      </c>
      <c r="E2881" t="s">
        <v>81</v>
      </c>
      <c r="F2881" t="s">
        <v>4885</v>
      </c>
      <c r="G2881">
        <v>0</v>
      </c>
      <c r="H2881">
        <v>0</v>
      </c>
      <c r="I2881">
        <v>0</v>
      </c>
      <c r="J2881">
        <v>0</v>
      </c>
      <c r="K2881">
        <v>0</v>
      </c>
      <c r="L2881">
        <v>0</v>
      </c>
      <c r="M2881">
        <v>14</v>
      </c>
      <c r="N2881">
        <v>0</v>
      </c>
      <c r="O2881">
        <v>0</v>
      </c>
      <c r="P2881">
        <v>0</v>
      </c>
      <c r="Q2881">
        <v>0</v>
      </c>
    </row>
    <row r="2882" spans="1:17" x14ac:dyDescent="0.2">
      <c r="A2882" t="s">
        <v>19905</v>
      </c>
      <c r="B2882" t="s">
        <v>87</v>
      </c>
      <c r="C2882" t="s">
        <v>237</v>
      </c>
      <c r="D2882" t="s">
        <v>17029</v>
      </c>
      <c r="E2882" t="s">
        <v>81</v>
      </c>
      <c r="F2882" t="s">
        <v>4887</v>
      </c>
      <c r="G2882">
        <v>0</v>
      </c>
      <c r="H2882">
        <v>14</v>
      </c>
      <c r="I2882">
        <v>2</v>
      </c>
      <c r="J2882">
        <v>8</v>
      </c>
      <c r="K2882">
        <v>0</v>
      </c>
      <c r="L2882">
        <v>4</v>
      </c>
      <c r="M2882">
        <v>0</v>
      </c>
      <c r="N2882">
        <v>0</v>
      </c>
      <c r="O2882">
        <v>0</v>
      </c>
      <c r="P2882">
        <v>0</v>
      </c>
      <c r="Q2882">
        <v>0</v>
      </c>
    </row>
    <row r="2883" spans="1:17" x14ac:dyDescent="0.2">
      <c r="A2883" t="s">
        <v>19906</v>
      </c>
      <c r="B2883" t="s">
        <v>87</v>
      </c>
      <c r="C2883" t="s">
        <v>237</v>
      </c>
      <c r="D2883" t="s">
        <v>17029</v>
      </c>
      <c r="E2883" t="s">
        <v>81</v>
      </c>
      <c r="F2883" t="s">
        <v>4889</v>
      </c>
      <c r="G2883">
        <v>0</v>
      </c>
      <c r="H2883">
        <v>0</v>
      </c>
      <c r="I2883">
        <v>0</v>
      </c>
      <c r="J2883">
        <v>0</v>
      </c>
      <c r="K2883">
        <v>0</v>
      </c>
      <c r="L2883">
        <v>0</v>
      </c>
      <c r="M2883">
        <v>14</v>
      </c>
      <c r="N2883">
        <v>0</v>
      </c>
      <c r="O2883">
        <v>0</v>
      </c>
      <c r="P2883">
        <v>0</v>
      </c>
      <c r="Q2883">
        <v>0</v>
      </c>
    </row>
    <row r="2884" spans="1:17" x14ac:dyDescent="0.2">
      <c r="A2884" t="s">
        <v>19907</v>
      </c>
      <c r="B2884" t="s">
        <v>87</v>
      </c>
      <c r="C2884" t="s">
        <v>237</v>
      </c>
      <c r="D2884" t="s">
        <v>17029</v>
      </c>
      <c r="E2884" t="s">
        <v>81</v>
      </c>
      <c r="F2884" t="s">
        <v>4871</v>
      </c>
      <c r="G2884">
        <v>0</v>
      </c>
      <c r="H2884">
        <v>0</v>
      </c>
      <c r="I2884">
        <v>0</v>
      </c>
      <c r="J2884">
        <v>0</v>
      </c>
      <c r="K2884">
        <v>0</v>
      </c>
      <c r="L2884">
        <v>0</v>
      </c>
      <c r="M2884">
        <v>0</v>
      </c>
      <c r="N2884">
        <v>9</v>
      </c>
      <c r="O2884">
        <v>7</v>
      </c>
      <c r="P2884">
        <v>1</v>
      </c>
      <c r="Q2884">
        <v>1</v>
      </c>
    </row>
    <row r="2885" spans="1:17" x14ac:dyDescent="0.2">
      <c r="A2885" t="s">
        <v>19908</v>
      </c>
      <c r="B2885" t="s">
        <v>87</v>
      </c>
      <c r="C2885" t="s">
        <v>237</v>
      </c>
      <c r="D2885" t="s">
        <v>17029</v>
      </c>
      <c r="E2885" t="s">
        <v>81</v>
      </c>
      <c r="F2885" t="s">
        <v>4873</v>
      </c>
      <c r="G2885">
        <v>0</v>
      </c>
      <c r="H2885">
        <v>0</v>
      </c>
      <c r="I2885">
        <v>0</v>
      </c>
      <c r="J2885">
        <v>0</v>
      </c>
      <c r="K2885">
        <v>0</v>
      </c>
      <c r="L2885">
        <v>0</v>
      </c>
      <c r="M2885">
        <v>0</v>
      </c>
      <c r="N2885">
        <v>8</v>
      </c>
      <c r="O2885">
        <v>6</v>
      </c>
      <c r="P2885">
        <v>1</v>
      </c>
      <c r="Q2885">
        <v>1</v>
      </c>
    </row>
    <row r="2886" spans="1:17" x14ac:dyDescent="0.2">
      <c r="A2886" t="s">
        <v>19909</v>
      </c>
      <c r="B2886" t="s">
        <v>87</v>
      </c>
      <c r="C2886" t="s">
        <v>237</v>
      </c>
      <c r="D2886" t="s">
        <v>17029</v>
      </c>
      <c r="E2886" t="s">
        <v>81</v>
      </c>
      <c r="F2886" t="s">
        <v>17019</v>
      </c>
      <c r="G2886">
        <v>14</v>
      </c>
      <c r="H2886">
        <v>0</v>
      </c>
      <c r="I2886">
        <v>0</v>
      </c>
      <c r="J2886">
        <v>0</v>
      </c>
      <c r="K2886">
        <v>0</v>
      </c>
      <c r="L2886">
        <v>0</v>
      </c>
      <c r="M2886">
        <v>0</v>
      </c>
      <c r="N2886">
        <v>0</v>
      </c>
      <c r="O2886">
        <v>0</v>
      </c>
      <c r="P2886">
        <v>0</v>
      </c>
      <c r="Q2886">
        <v>0</v>
      </c>
    </row>
    <row r="2887" spans="1:17" x14ac:dyDescent="0.2">
      <c r="A2887" t="s">
        <v>19910</v>
      </c>
      <c r="B2887" t="s">
        <v>87</v>
      </c>
      <c r="C2887" t="s">
        <v>237</v>
      </c>
      <c r="D2887" t="s">
        <v>17025</v>
      </c>
      <c r="E2887" t="s">
        <v>79</v>
      </c>
      <c r="F2887" t="s">
        <v>17019</v>
      </c>
      <c r="G2887">
        <v>2</v>
      </c>
      <c r="H2887">
        <v>0</v>
      </c>
      <c r="I2887">
        <v>0</v>
      </c>
      <c r="J2887">
        <v>0</v>
      </c>
      <c r="K2887">
        <v>0</v>
      </c>
      <c r="L2887">
        <v>0</v>
      </c>
      <c r="M2887">
        <v>0</v>
      </c>
      <c r="N2887">
        <v>0</v>
      </c>
      <c r="O2887">
        <v>0</v>
      </c>
      <c r="P2887">
        <v>0</v>
      </c>
      <c r="Q2887">
        <v>0</v>
      </c>
    </row>
    <row r="2888" spans="1:17" x14ac:dyDescent="0.2">
      <c r="A2888" t="s">
        <v>19911</v>
      </c>
      <c r="B2888" t="s">
        <v>87</v>
      </c>
      <c r="C2888" t="s">
        <v>237</v>
      </c>
      <c r="D2888" t="s">
        <v>17025</v>
      </c>
      <c r="E2888" t="s">
        <v>81</v>
      </c>
      <c r="F2888" t="s">
        <v>17019</v>
      </c>
      <c r="G2888">
        <v>1</v>
      </c>
      <c r="H2888">
        <v>0</v>
      </c>
      <c r="I2888">
        <v>0</v>
      </c>
      <c r="J2888">
        <v>0</v>
      </c>
      <c r="K2888">
        <v>0</v>
      </c>
      <c r="L2888">
        <v>0</v>
      </c>
      <c r="M2888">
        <v>0</v>
      </c>
      <c r="N2888">
        <v>0</v>
      </c>
      <c r="O2888">
        <v>0</v>
      </c>
      <c r="P2888">
        <v>0</v>
      </c>
      <c r="Q2888">
        <v>0</v>
      </c>
    </row>
    <row r="2889" spans="1:17" x14ac:dyDescent="0.2">
      <c r="A2889" t="s">
        <v>19912</v>
      </c>
      <c r="B2889" t="s">
        <v>87</v>
      </c>
      <c r="C2889" t="s">
        <v>238</v>
      </c>
      <c r="D2889" t="s">
        <v>17027</v>
      </c>
      <c r="E2889" t="s">
        <v>81</v>
      </c>
      <c r="F2889" t="s">
        <v>17019</v>
      </c>
      <c r="G2889">
        <v>3</v>
      </c>
      <c r="H2889">
        <v>0</v>
      </c>
      <c r="I2889">
        <v>0</v>
      </c>
      <c r="J2889">
        <v>0</v>
      </c>
      <c r="K2889">
        <v>0</v>
      </c>
      <c r="L2889">
        <v>0</v>
      </c>
      <c r="M2889">
        <v>0</v>
      </c>
      <c r="N2889">
        <v>0</v>
      </c>
      <c r="O2889">
        <v>0</v>
      </c>
      <c r="P2889">
        <v>0</v>
      </c>
      <c r="Q2889">
        <v>0</v>
      </c>
    </row>
    <row r="2890" spans="1:17" x14ac:dyDescent="0.2">
      <c r="A2890" t="s">
        <v>19913</v>
      </c>
      <c r="B2890" t="s">
        <v>87</v>
      </c>
      <c r="C2890" t="s">
        <v>238</v>
      </c>
      <c r="D2890" t="s">
        <v>17029</v>
      </c>
      <c r="E2890" t="s">
        <v>79</v>
      </c>
      <c r="F2890" t="s">
        <v>4875</v>
      </c>
      <c r="G2890">
        <v>0</v>
      </c>
      <c r="H2890">
        <v>14</v>
      </c>
      <c r="I2890">
        <v>7</v>
      </c>
      <c r="J2890">
        <v>6</v>
      </c>
      <c r="K2890">
        <v>0</v>
      </c>
      <c r="L2890">
        <v>1</v>
      </c>
      <c r="M2890">
        <v>0</v>
      </c>
      <c r="N2890">
        <v>0</v>
      </c>
      <c r="O2890">
        <v>0</v>
      </c>
      <c r="P2890">
        <v>0</v>
      </c>
      <c r="Q2890">
        <v>0</v>
      </c>
    </row>
    <row r="2891" spans="1:17" x14ac:dyDescent="0.2">
      <c r="A2891" t="s">
        <v>19914</v>
      </c>
      <c r="B2891" t="s">
        <v>87</v>
      </c>
      <c r="C2891" t="s">
        <v>238</v>
      </c>
      <c r="D2891" t="s">
        <v>17029</v>
      </c>
      <c r="E2891" t="s">
        <v>79</v>
      </c>
      <c r="F2891" t="s">
        <v>4877</v>
      </c>
      <c r="G2891">
        <v>0</v>
      </c>
      <c r="H2891">
        <v>14</v>
      </c>
      <c r="I2891">
        <v>5</v>
      </c>
      <c r="J2891">
        <v>8</v>
      </c>
      <c r="K2891">
        <v>0</v>
      </c>
      <c r="L2891">
        <v>1</v>
      </c>
      <c r="M2891">
        <v>0</v>
      </c>
      <c r="N2891">
        <v>0</v>
      </c>
      <c r="O2891">
        <v>0</v>
      </c>
      <c r="P2891">
        <v>0</v>
      </c>
      <c r="Q2891">
        <v>0</v>
      </c>
    </row>
    <row r="2892" spans="1:17" x14ac:dyDescent="0.2">
      <c r="A2892" t="s">
        <v>19915</v>
      </c>
      <c r="B2892" t="s">
        <v>87</v>
      </c>
      <c r="C2892" t="s">
        <v>238</v>
      </c>
      <c r="D2892" t="s">
        <v>17029</v>
      </c>
      <c r="E2892" t="s">
        <v>79</v>
      </c>
      <c r="F2892" t="s">
        <v>4879</v>
      </c>
      <c r="G2892">
        <v>0</v>
      </c>
      <c r="H2892">
        <v>0</v>
      </c>
      <c r="I2892">
        <v>0</v>
      </c>
      <c r="J2892">
        <v>0</v>
      </c>
      <c r="K2892">
        <v>0</v>
      </c>
      <c r="L2892">
        <v>0</v>
      </c>
      <c r="M2892">
        <v>14</v>
      </c>
      <c r="N2892">
        <v>0</v>
      </c>
      <c r="O2892">
        <v>0</v>
      </c>
      <c r="P2892">
        <v>0</v>
      </c>
      <c r="Q2892">
        <v>0</v>
      </c>
    </row>
    <row r="2893" spans="1:17" x14ac:dyDescent="0.2">
      <c r="A2893" t="s">
        <v>19916</v>
      </c>
      <c r="B2893" t="s">
        <v>87</v>
      </c>
      <c r="C2893" t="s">
        <v>238</v>
      </c>
      <c r="D2893" t="s">
        <v>17029</v>
      </c>
      <c r="E2893" t="s">
        <v>79</v>
      </c>
      <c r="F2893" t="s">
        <v>4881</v>
      </c>
      <c r="G2893">
        <v>0</v>
      </c>
      <c r="H2893">
        <v>14</v>
      </c>
      <c r="I2893">
        <v>5</v>
      </c>
      <c r="J2893">
        <v>8</v>
      </c>
      <c r="K2893">
        <v>0</v>
      </c>
      <c r="L2893">
        <v>1</v>
      </c>
      <c r="M2893">
        <v>0</v>
      </c>
      <c r="N2893">
        <v>0</v>
      </c>
      <c r="O2893">
        <v>0</v>
      </c>
      <c r="P2893">
        <v>0</v>
      </c>
      <c r="Q2893">
        <v>0</v>
      </c>
    </row>
    <row r="2894" spans="1:17" x14ac:dyDescent="0.2">
      <c r="A2894" t="s">
        <v>19917</v>
      </c>
      <c r="B2894" t="s">
        <v>87</v>
      </c>
      <c r="C2894" t="s">
        <v>238</v>
      </c>
      <c r="D2894" t="s">
        <v>17029</v>
      </c>
      <c r="E2894" t="s">
        <v>79</v>
      </c>
      <c r="F2894" t="s">
        <v>4883</v>
      </c>
      <c r="G2894">
        <v>0</v>
      </c>
      <c r="H2894">
        <v>14</v>
      </c>
      <c r="I2894">
        <v>5</v>
      </c>
      <c r="J2894">
        <v>8</v>
      </c>
      <c r="K2894">
        <v>0</v>
      </c>
      <c r="L2894">
        <v>1</v>
      </c>
      <c r="M2894">
        <v>0</v>
      </c>
      <c r="N2894">
        <v>0</v>
      </c>
      <c r="O2894">
        <v>0</v>
      </c>
      <c r="P2894">
        <v>0</v>
      </c>
      <c r="Q2894">
        <v>0</v>
      </c>
    </row>
    <row r="2895" spans="1:17" x14ac:dyDescent="0.2">
      <c r="A2895" t="s">
        <v>19918</v>
      </c>
      <c r="B2895" t="s">
        <v>87</v>
      </c>
      <c r="C2895" t="s">
        <v>238</v>
      </c>
      <c r="D2895" t="s">
        <v>17029</v>
      </c>
      <c r="E2895" t="s">
        <v>79</v>
      </c>
      <c r="F2895" t="s">
        <v>4885</v>
      </c>
      <c r="G2895">
        <v>0</v>
      </c>
      <c r="H2895">
        <v>0</v>
      </c>
      <c r="I2895">
        <v>0</v>
      </c>
      <c r="J2895">
        <v>0</v>
      </c>
      <c r="K2895">
        <v>0</v>
      </c>
      <c r="L2895">
        <v>0</v>
      </c>
      <c r="M2895">
        <v>14</v>
      </c>
      <c r="N2895">
        <v>0</v>
      </c>
      <c r="O2895">
        <v>0</v>
      </c>
      <c r="P2895">
        <v>0</v>
      </c>
      <c r="Q2895">
        <v>0</v>
      </c>
    </row>
    <row r="2896" spans="1:17" x14ac:dyDescent="0.2">
      <c r="A2896" t="s">
        <v>19919</v>
      </c>
      <c r="B2896" t="s">
        <v>87</v>
      </c>
      <c r="C2896" t="s">
        <v>238</v>
      </c>
      <c r="D2896" t="s">
        <v>17029</v>
      </c>
      <c r="E2896" t="s">
        <v>79</v>
      </c>
      <c r="F2896" t="s">
        <v>4887</v>
      </c>
      <c r="G2896">
        <v>0</v>
      </c>
      <c r="H2896">
        <v>14</v>
      </c>
      <c r="I2896">
        <v>5</v>
      </c>
      <c r="J2896">
        <v>8</v>
      </c>
      <c r="K2896">
        <v>0</v>
      </c>
      <c r="L2896">
        <v>1</v>
      </c>
      <c r="M2896">
        <v>0</v>
      </c>
      <c r="N2896">
        <v>0</v>
      </c>
      <c r="O2896">
        <v>0</v>
      </c>
      <c r="P2896">
        <v>0</v>
      </c>
      <c r="Q2896">
        <v>0</v>
      </c>
    </row>
    <row r="2897" spans="1:17" x14ac:dyDescent="0.2">
      <c r="A2897" t="s">
        <v>19920</v>
      </c>
      <c r="B2897" t="s">
        <v>87</v>
      </c>
      <c r="C2897" t="s">
        <v>238</v>
      </c>
      <c r="D2897" t="s">
        <v>17029</v>
      </c>
      <c r="E2897" t="s">
        <v>79</v>
      </c>
      <c r="F2897" t="s">
        <v>4889</v>
      </c>
      <c r="G2897">
        <v>0</v>
      </c>
      <c r="H2897">
        <v>0</v>
      </c>
      <c r="I2897">
        <v>0</v>
      </c>
      <c r="J2897">
        <v>0</v>
      </c>
      <c r="K2897">
        <v>0</v>
      </c>
      <c r="L2897">
        <v>0</v>
      </c>
      <c r="M2897">
        <v>14</v>
      </c>
      <c r="N2897">
        <v>0</v>
      </c>
      <c r="O2897">
        <v>0</v>
      </c>
      <c r="P2897">
        <v>0</v>
      </c>
      <c r="Q2897">
        <v>0</v>
      </c>
    </row>
    <row r="2898" spans="1:17" x14ac:dyDescent="0.2">
      <c r="A2898" t="s">
        <v>19921</v>
      </c>
      <c r="B2898" t="s">
        <v>87</v>
      </c>
      <c r="C2898" t="s">
        <v>238</v>
      </c>
      <c r="D2898" t="s">
        <v>17029</v>
      </c>
      <c r="E2898" t="s">
        <v>79</v>
      </c>
      <c r="F2898" t="s">
        <v>4871</v>
      </c>
      <c r="G2898">
        <v>0</v>
      </c>
      <c r="H2898">
        <v>0</v>
      </c>
      <c r="I2898">
        <v>0</v>
      </c>
      <c r="J2898">
        <v>0</v>
      </c>
      <c r="K2898">
        <v>0</v>
      </c>
      <c r="L2898">
        <v>0</v>
      </c>
      <c r="M2898">
        <v>0</v>
      </c>
      <c r="N2898">
        <v>8</v>
      </c>
      <c r="O2898">
        <v>7</v>
      </c>
      <c r="P2898">
        <v>1</v>
      </c>
      <c r="Q2898">
        <v>0</v>
      </c>
    </row>
    <row r="2899" spans="1:17" x14ac:dyDescent="0.2">
      <c r="A2899" t="s">
        <v>19922</v>
      </c>
      <c r="B2899" t="s">
        <v>87</v>
      </c>
      <c r="C2899" t="s">
        <v>238</v>
      </c>
      <c r="D2899" t="s">
        <v>17029</v>
      </c>
      <c r="E2899" t="s">
        <v>79</v>
      </c>
      <c r="F2899" t="s">
        <v>4873</v>
      </c>
      <c r="G2899">
        <v>0</v>
      </c>
      <c r="H2899">
        <v>0</v>
      </c>
      <c r="I2899">
        <v>0</v>
      </c>
      <c r="J2899">
        <v>0</v>
      </c>
      <c r="K2899">
        <v>0</v>
      </c>
      <c r="L2899">
        <v>0</v>
      </c>
      <c r="M2899">
        <v>0</v>
      </c>
      <c r="N2899">
        <v>6</v>
      </c>
      <c r="O2899">
        <v>5</v>
      </c>
      <c r="P2899">
        <v>1</v>
      </c>
      <c r="Q2899">
        <v>0</v>
      </c>
    </row>
    <row r="2900" spans="1:17" x14ac:dyDescent="0.2">
      <c r="A2900" t="s">
        <v>19923</v>
      </c>
      <c r="B2900" t="s">
        <v>87</v>
      </c>
      <c r="C2900" t="s">
        <v>238</v>
      </c>
      <c r="D2900" t="s">
        <v>17029</v>
      </c>
      <c r="E2900" t="s">
        <v>79</v>
      </c>
      <c r="F2900" t="s">
        <v>17019</v>
      </c>
      <c r="G2900">
        <v>14</v>
      </c>
      <c r="H2900">
        <v>0</v>
      </c>
      <c r="I2900">
        <v>0</v>
      </c>
      <c r="J2900">
        <v>0</v>
      </c>
      <c r="K2900">
        <v>0</v>
      </c>
      <c r="L2900">
        <v>0</v>
      </c>
      <c r="M2900">
        <v>0</v>
      </c>
      <c r="N2900">
        <v>0</v>
      </c>
      <c r="O2900">
        <v>0</v>
      </c>
      <c r="P2900">
        <v>0</v>
      </c>
      <c r="Q2900">
        <v>0</v>
      </c>
    </row>
    <row r="2901" spans="1:17" x14ac:dyDescent="0.2">
      <c r="A2901" t="s">
        <v>19924</v>
      </c>
      <c r="B2901" t="s">
        <v>87</v>
      </c>
      <c r="C2901" t="s">
        <v>238</v>
      </c>
      <c r="D2901" t="s">
        <v>17029</v>
      </c>
      <c r="E2901" t="s">
        <v>81</v>
      </c>
      <c r="F2901" t="s">
        <v>4875</v>
      </c>
      <c r="G2901">
        <v>0</v>
      </c>
      <c r="H2901">
        <v>11</v>
      </c>
      <c r="I2901">
        <v>3</v>
      </c>
      <c r="J2901">
        <v>6</v>
      </c>
      <c r="K2901">
        <v>2</v>
      </c>
      <c r="L2901">
        <v>0</v>
      </c>
      <c r="M2901">
        <v>0</v>
      </c>
      <c r="N2901">
        <v>0</v>
      </c>
      <c r="O2901">
        <v>0</v>
      </c>
      <c r="P2901">
        <v>0</v>
      </c>
      <c r="Q2901">
        <v>0</v>
      </c>
    </row>
    <row r="2902" spans="1:17" x14ac:dyDescent="0.2">
      <c r="A2902" t="s">
        <v>19925</v>
      </c>
      <c r="B2902" t="s">
        <v>87</v>
      </c>
      <c r="C2902" t="s">
        <v>238</v>
      </c>
      <c r="D2902" t="s">
        <v>17029</v>
      </c>
      <c r="E2902" t="s">
        <v>81</v>
      </c>
      <c r="F2902" t="s">
        <v>4877</v>
      </c>
      <c r="G2902">
        <v>0</v>
      </c>
      <c r="H2902">
        <v>11</v>
      </c>
      <c r="I2902">
        <v>3</v>
      </c>
      <c r="J2902">
        <v>4</v>
      </c>
      <c r="K2902">
        <v>4</v>
      </c>
      <c r="L2902">
        <v>0</v>
      </c>
      <c r="M2902">
        <v>0</v>
      </c>
      <c r="N2902">
        <v>0</v>
      </c>
      <c r="O2902">
        <v>0</v>
      </c>
      <c r="P2902">
        <v>0</v>
      </c>
      <c r="Q2902">
        <v>0</v>
      </c>
    </row>
    <row r="2903" spans="1:17" x14ac:dyDescent="0.2">
      <c r="A2903" t="s">
        <v>19926</v>
      </c>
      <c r="B2903" t="s">
        <v>87</v>
      </c>
      <c r="C2903" t="s">
        <v>238</v>
      </c>
      <c r="D2903" t="s">
        <v>17029</v>
      </c>
      <c r="E2903" t="s">
        <v>81</v>
      </c>
      <c r="F2903" t="s">
        <v>4879</v>
      </c>
      <c r="G2903">
        <v>0</v>
      </c>
      <c r="H2903">
        <v>0</v>
      </c>
      <c r="I2903">
        <v>0</v>
      </c>
      <c r="J2903">
        <v>0</v>
      </c>
      <c r="K2903">
        <v>0</v>
      </c>
      <c r="L2903">
        <v>0</v>
      </c>
      <c r="M2903">
        <v>11</v>
      </c>
      <c r="N2903">
        <v>0</v>
      </c>
      <c r="O2903">
        <v>0</v>
      </c>
      <c r="P2903">
        <v>0</v>
      </c>
      <c r="Q2903">
        <v>0</v>
      </c>
    </row>
    <row r="2904" spans="1:17" x14ac:dyDescent="0.2">
      <c r="A2904" t="s">
        <v>19927</v>
      </c>
      <c r="B2904" t="s">
        <v>87</v>
      </c>
      <c r="C2904" t="s">
        <v>238</v>
      </c>
      <c r="D2904" t="s">
        <v>17029</v>
      </c>
      <c r="E2904" t="s">
        <v>81</v>
      </c>
      <c r="F2904" t="s">
        <v>4881</v>
      </c>
      <c r="G2904">
        <v>0</v>
      </c>
      <c r="H2904">
        <v>11</v>
      </c>
      <c r="I2904">
        <v>3</v>
      </c>
      <c r="J2904">
        <v>4</v>
      </c>
      <c r="K2904">
        <v>4</v>
      </c>
      <c r="L2904">
        <v>0</v>
      </c>
      <c r="M2904">
        <v>0</v>
      </c>
      <c r="N2904">
        <v>0</v>
      </c>
      <c r="O2904">
        <v>0</v>
      </c>
      <c r="P2904">
        <v>0</v>
      </c>
      <c r="Q2904">
        <v>0</v>
      </c>
    </row>
    <row r="2905" spans="1:17" x14ac:dyDescent="0.2">
      <c r="A2905" t="s">
        <v>19928</v>
      </c>
      <c r="B2905" t="s">
        <v>87</v>
      </c>
      <c r="C2905" t="s">
        <v>238</v>
      </c>
      <c r="D2905" t="s">
        <v>17029</v>
      </c>
      <c r="E2905" t="s">
        <v>81</v>
      </c>
      <c r="F2905" t="s">
        <v>4883</v>
      </c>
      <c r="G2905">
        <v>0</v>
      </c>
      <c r="H2905">
        <v>11</v>
      </c>
      <c r="I2905">
        <v>3</v>
      </c>
      <c r="J2905">
        <v>5</v>
      </c>
      <c r="K2905">
        <v>3</v>
      </c>
      <c r="L2905">
        <v>0</v>
      </c>
      <c r="M2905">
        <v>0</v>
      </c>
      <c r="N2905">
        <v>0</v>
      </c>
      <c r="O2905">
        <v>0</v>
      </c>
      <c r="P2905">
        <v>0</v>
      </c>
      <c r="Q2905">
        <v>0</v>
      </c>
    </row>
    <row r="2906" spans="1:17" x14ac:dyDescent="0.2">
      <c r="A2906" t="s">
        <v>19929</v>
      </c>
      <c r="B2906" t="s">
        <v>87</v>
      </c>
      <c r="C2906" t="s">
        <v>238</v>
      </c>
      <c r="D2906" t="s">
        <v>17029</v>
      </c>
      <c r="E2906" t="s">
        <v>81</v>
      </c>
      <c r="F2906" t="s">
        <v>4885</v>
      </c>
      <c r="G2906">
        <v>0</v>
      </c>
      <c r="H2906">
        <v>0</v>
      </c>
      <c r="I2906">
        <v>0</v>
      </c>
      <c r="J2906">
        <v>0</v>
      </c>
      <c r="K2906">
        <v>0</v>
      </c>
      <c r="L2906">
        <v>0</v>
      </c>
      <c r="M2906">
        <v>11</v>
      </c>
      <c r="N2906">
        <v>0</v>
      </c>
      <c r="O2906">
        <v>0</v>
      </c>
      <c r="P2906">
        <v>0</v>
      </c>
      <c r="Q2906">
        <v>0</v>
      </c>
    </row>
    <row r="2907" spans="1:17" x14ac:dyDescent="0.2">
      <c r="A2907" t="s">
        <v>19930</v>
      </c>
      <c r="B2907" t="s">
        <v>87</v>
      </c>
      <c r="C2907" t="s">
        <v>238</v>
      </c>
      <c r="D2907" t="s">
        <v>17029</v>
      </c>
      <c r="E2907" t="s">
        <v>81</v>
      </c>
      <c r="F2907" t="s">
        <v>4887</v>
      </c>
      <c r="G2907">
        <v>0</v>
      </c>
      <c r="H2907">
        <v>11</v>
      </c>
      <c r="I2907">
        <v>3</v>
      </c>
      <c r="J2907">
        <v>5</v>
      </c>
      <c r="K2907">
        <v>3</v>
      </c>
      <c r="L2907">
        <v>0</v>
      </c>
      <c r="M2907">
        <v>0</v>
      </c>
      <c r="N2907">
        <v>0</v>
      </c>
      <c r="O2907">
        <v>0</v>
      </c>
      <c r="P2907">
        <v>0</v>
      </c>
      <c r="Q2907">
        <v>0</v>
      </c>
    </row>
    <row r="2908" spans="1:17" x14ac:dyDescent="0.2">
      <c r="A2908" t="s">
        <v>19931</v>
      </c>
      <c r="B2908" t="s">
        <v>87</v>
      </c>
      <c r="C2908" t="s">
        <v>238</v>
      </c>
      <c r="D2908" t="s">
        <v>17029</v>
      </c>
      <c r="E2908" t="s">
        <v>81</v>
      </c>
      <c r="F2908" t="s">
        <v>4889</v>
      </c>
      <c r="G2908">
        <v>0</v>
      </c>
      <c r="H2908">
        <v>0</v>
      </c>
      <c r="I2908">
        <v>0</v>
      </c>
      <c r="J2908">
        <v>0</v>
      </c>
      <c r="K2908">
        <v>0</v>
      </c>
      <c r="L2908">
        <v>0</v>
      </c>
      <c r="M2908">
        <v>11</v>
      </c>
      <c r="N2908">
        <v>0</v>
      </c>
      <c r="O2908">
        <v>0</v>
      </c>
      <c r="P2908">
        <v>0</v>
      </c>
      <c r="Q2908">
        <v>0</v>
      </c>
    </row>
    <row r="2909" spans="1:17" x14ac:dyDescent="0.2">
      <c r="A2909" t="s">
        <v>19932</v>
      </c>
      <c r="B2909" t="s">
        <v>87</v>
      </c>
      <c r="C2909" t="s">
        <v>238</v>
      </c>
      <c r="D2909" t="s">
        <v>17029</v>
      </c>
      <c r="E2909" t="s">
        <v>81</v>
      </c>
      <c r="F2909" t="s">
        <v>4871</v>
      </c>
      <c r="G2909">
        <v>0</v>
      </c>
      <c r="H2909">
        <v>0</v>
      </c>
      <c r="I2909">
        <v>0</v>
      </c>
      <c r="J2909">
        <v>0</v>
      </c>
      <c r="K2909">
        <v>0</v>
      </c>
      <c r="L2909">
        <v>0</v>
      </c>
      <c r="M2909">
        <v>0</v>
      </c>
      <c r="N2909">
        <v>8</v>
      </c>
      <c r="O2909">
        <v>8</v>
      </c>
      <c r="P2909">
        <v>0</v>
      </c>
      <c r="Q2909">
        <v>0</v>
      </c>
    </row>
    <row r="2910" spans="1:17" x14ac:dyDescent="0.2">
      <c r="A2910" t="s">
        <v>19933</v>
      </c>
      <c r="B2910" t="s">
        <v>87</v>
      </c>
      <c r="C2910" t="s">
        <v>238</v>
      </c>
      <c r="D2910" t="s">
        <v>17029</v>
      </c>
      <c r="E2910" t="s">
        <v>81</v>
      </c>
      <c r="F2910" t="s">
        <v>4873</v>
      </c>
      <c r="G2910">
        <v>0</v>
      </c>
      <c r="H2910">
        <v>0</v>
      </c>
      <c r="I2910">
        <v>0</v>
      </c>
      <c r="J2910">
        <v>0</v>
      </c>
      <c r="K2910">
        <v>0</v>
      </c>
      <c r="L2910">
        <v>0</v>
      </c>
      <c r="M2910">
        <v>0</v>
      </c>
      <c r="N2910">
        <v>4</v>
      </c>
      <c r="O2910">
        <v>4</v>
      </c>
      <c r="P2910">
        <v>0</v>
      </c>
      <c r="Q2910">
        <v>0</v>
      </c>
    </row>
    <row r="2911" spans="1:17" x14ac:dyDescent="0.2">
      <c r="A2911" t="s">
        <v>19934</v>
      </c>
      <c r="B2911" t="s">
        <v>87</v>
      </c>
      <c r="C2911" t="s">
        <v>238</v>
      </c>
      <c r="D2911" t="s">
        <v>17029</v>
      </c>
      <c r="E2911" t="s">
        <v>81</v>
      </c>
      <c r="F2911" t="s">
        <v>17019</v>
      </c>
      <c r="G2911">
        <v>11</v>
      </c>
      <c r="H2911">
        <v>0</v>
      </c>
      <c r="I2911">
        <v>0</v>
      </c>
      <c r="J2911">
        <v>0</v>
      </c>
      <c r="K2911">
        <v>0</v>
      </c>
      <c r="L2911">
        <v>0</v>
      </c>
      <c r="M2911">
        <v>0</v>
      </c>
      <c r="N2911">
        <v>0</v>
      </c>
      <c r="O2911">
        <v>0</v>
      </c>
      <c r="P2911">
        <v>0</v>
      </c>
      <c r="Q2911">
        <v>0</v>
      </c>
    </row>
    <row r="2912" spans="1:17" x14ac:dyDescent="0.2">
      <c r="A2912" t="s">
        <v>19935</v>
      </c>
      <c r="B2912" t="s">
        <v>87</v>
      </c>
      <c r="C2912" t="s">
        <v>238</v>
      </c>
      <c r="D2912" t="s">
        <v>17025</v>
      </c>
      <c r="E2912" t="s">
        <v>79</v>
      </c>
      <c r="F2912" t="s">
        <v>17019</v>
      </c>
      <c r="G2912">
        <v>6</v>
      </c>
      <c r="H2912">
        <v>0</v>
      </c>
      <c r="I2912">
        <v>0</v>
      </c>
      <c r="J2912">
        <v>0</v>
      </c>
      <c r="K2912">
        <v>0</v>
      </c>
      <c r="L2912">
        <v>0</v>
      </c>
      <c r="M2912">
        <v>0</v>
      </c>
      <c r="N2912">
        <v>0</v>
      </c>
      <c r="O2912">
        <v>0</v>
      </c>
      <c r="P2912">
        <v>0</v>
      </c>
      <c r="Q2912">
        <v>0</v>
      </c>
    </row>
    <row r="2913" spans="1:17" x14ac:dyDescent="0.2">
      <c r="A2913" t="s">
        <v>19936</v>
      </c>
      <c r="B2913" t="s">
        <v>87</v>
      </c>
      <c r="C2913" t="s">
        <v>238</v>
      </c>
      <c r="D2913" t="s">
        <v>17025</v>
      </c>
      <c r="E2913" t="s">
        <v>81</v>
      </c>
      <c r="F2913" t="s">
        <v>17019</v>
      </c>
      <c r="G2913">
        <v>1</v>
      </c>
      <c r="H2913">
        <v>0</v>
      </c>
      <c r="I2913">
        <v>0</v>
      </c>
      <c r="J2913">
        <v>0</v>
      </c>
      <c r="K2913">
        <v>0</v>
      </c>
      <c r="L2913">
        <v>0</v>
      </c>
      <c r="M2913">
        <v>0</v>
      </c>
      <c r="N2913">
        <v>0</v>
      </c>
      <c r="O2913">
        <v>0</v>
      </c>
      <c r="P2913">
        <v>0</v>
      </c>
      <c r="Q2913">
        <v>0</v>
      </c>
    </row>
    <row r="2914" spans="1:17" x14ac:dyDescent="0.2">
      <c r="A2914" t="s">
        <v>19937</v>
      </c>
      <c r="B2914" t="s">
        <v>87</v>
      </c>
      <c r="C2914" t="s">
        <v>239</v>
      </c>
      <c r="D2914" t="s">
        <v>17029</v>
      </c>
      <c r="E2914" t="s">
        <v>79</v>
      </c>
      <c r="F2914" t="s">
        <v>4875</v>
      </c>
      <c r="G2914">
        <v>0</v>
      </c>
      <c r="H2914">
        <v>11</v>
      </c>
      <c r="I2914">
        <v>1</v>
      </c>
      <c r="J2914">
        <v>6</v>
      </c>
      <c r="K2914">
        <v>3</v>
      </c>
      <c r="L2914">
        <v>1</v>
      </c>
      <c r="M2914">
        <v>0</v>
      </c>
      <c r="N2914">
        <v>0</v>
      </c>
      <c r="O2914">
        <v>0</v>
      </c>
      <c r="P2914">
        <v>0</v>
      </c>
      <c r="Q2914">
        <v>0</v>
      </c>
    </row>
    <row r="2915" spans="1:17" x14ac:dyDescent="0.2">
      <c r="A2915" t="s">
        <v>19938</v>
      </c>
      <c r="B2915" t="s">
        <v>87</v>
      </c>
      <c r="C2915" t="s">
        <v>239</v>
      </c>
      <c r="D2915" t="s">
        <v>17029</v>
      </c>
      <c r="E2915" t="s">
        <v>79</v>
      </c>
      <c r="F2915" t="s">
        <v>4877</v>
      </c>
      <c r="G2915">
        <v>0</v>
      </c>
      <c r="H2915">
        <v>11</v>
      </c>
      <c r="I2915">
        <v>1</v>
      </c>
      <c r="J2915">
        <v>6</v>
      </c>
      <c r="K2915">
        <v>3</v>
      </c>
      <c r="L2915">
        <v>1</v>
      </c>
      <c r="M2915">
        <v>0</v>
      </c>
      <c r="N2915">
        <v>0</v>
      </c>
      <c r="O2915">
        <v>0</v>
      </c>
      <c r="P2915">
        <v>0</v>
      </c>
      <c r="Q2915">
        <v>0</v>
      </c>
    </row>
    <row r="2916" spans="1:17" x14ac:dyDescent="0.2">
      <c r="A2916" t="s">
        <v>19939</v>
      </c>
      <c r="B2916" t="s">
        <v>87</v>
      </c>
      <c r="C2916" t="s">
        <v>239</v>
      </c>
      <c r="D2916" t="s">
        <v>17029</v>
      </c>
      <c r="E2916" t="s">
        <v>79</v>
      </c>
      <c r="F2916" t="s">
        <v>4879</v>
      </c>
      <c r="G2916">
        <v>0</v>
      </c>
      <c r="H2916">
        <v>0</v>
      </c>
      <c r="I2916">
        <v>0</v>
      </c>
      <c r="J2916">
        <v>0</v>
      </c>
      <c r="K2916">
        <v>0</v>
      </c>
      <c r="L2916">
        <v>0</v>
      </c>
      <c r="M2916">
        <v>11</v>
      </c>
      <c r="N2916">
        <v>0</v>
      </c>
      <c r="O2916">
        <v>0</v>
      </c>
      <c r="P2916">
        <v>0</v>
      </c>
      <c r="Q2916">
        <v>0</v>
      </c>
    </row>
    <row r="2917" spans="1:17" x14ac:dyDescent="0.2">
      <c r="A2917" t="s">
        <v>19940</v>
      </c>
      <c r="B2917" t="s">
        <v>87</v>
      </c>
      <c r="C2917" t="s">
        <v>239</v>
      </c>
      <c r="D2917" t="s">
        <v>17029</v>
      </c>
      <c r="E2917" t="s">
        <v>79</v>
      </c>
      <c r="F2917" t="s">
        <v>4881</v>
      </c>
      <c r="G2917">
        <v>0</v>
      </c>
      <c r="H2917">
        <v>11</v>
      </c>
      <c r="I2917">
        <v>1</v>
      </c>
      <c r="J2917">
        <v>6</v>
      </c>
      <c r="K2917">
        <v>3</v>
      </c>
      <c r="L2917">
        <v>1</v>
      </c>
      <c r="M2917">
        <v>0</v>
      </c>
      <c r="N2917">
        <v>0</v>
      </c>
      <c r="O2917">
        <v>0</v>
      </c>
      <c r="P2917">
        <v>0</v>
      </c>
      <c r="Q2917">
        <v>0</v>
      </c>
    </row>
    <row r="2918" spans="1:17" x14ac:dyDescent="0.2">
      <c r="A2918" t="s">
        <v>19941</v>
      </c>
      <c r="B2918" t="s">
        <v>87</v>
      </c>
      <c r="C2918" t="s">
        <v>239</v>
      </c>
      <c r="D2918" t="s">
        <v>17029</v>
      </c>
      <c r="E2918" t="s">
        <v>79</v>
      </c>
      <c r="F2918" t="s">
        <v>4883</v>
      </c>
      <c r="G2918">
        <v>0</v>
      </c>
      <c r="H2918">
        <v>11</v>
      </c>
      <c r="I2918">
        <v>1</v>
      </c>
      <c r="J2918">
        <v>6</v>
      </c>
      <c r="K2918">
        <v>3</v>
      </c>
      <c r="L2918">
        <v>1</v>
      </c>
      <c r="M2918">
        <v>0</v>
      </c>
      <c r="N2918">
        <v>0</v>
      </c>
      <c r="O2918">
        <v>0</v>
      </c>
      <c r="P2918">
        <v>0</v>
      </c>
      <c r="Q2918">
        <v>0</v>
      </c>
    </row>
    <row r="2919" spans="1:17" x14ac:dyDescent="0.2">
      <c r="A2919" t="s">
        <v>19942</v>
      </c>
      <c r="B2919" t="s">
        <v>87</v>
      </c>
      <c r="C2919" t="s">
        <v>239</v>
      </c>
      <c r="D2919" t="s">
        <v>17029</v>
      </c>
      <c r="E2919" t="s">
        <v>79</v>
      </c>
      <c r="F2919" t="s">
        <v>4885</v>
      </c>
      <c r="G2919">
        <v>0</v>
      </c>
      <c r="H2919">
        <v>0</v>
      </c>
      <c r="I2919">
        <v>0</v>
      </c>
      <c r="J2919">
        <v>0</v>
      </c>
      <c r="K2919">
        <v>0</v>
      </c>
      <c r="L2919">
        <v>0</v>
      </c>
      <c r="M2919">
        <v>11</v>
      </c>
      <c r="N2919">
        <v>0</v>
      </c>
      <c r="O2919">
        <v>0</v>
      </c>
      <c r="P2919">
        <v>0</v>
      </c>
      <c r="Q2919">
        <v>0</v>
      </c>
    </row>
    <row r="2920" spans="1:17" x14ac:dyDescent="0.2">
      <c r="A2920" t="s">
        <v>19943</v>
      </c>
      <c r="B2920" t="s">
        <v>87</v>
      </c>
      <c r="C2920" t="s">
        <v>239</v>
      </c>
      <c r="D2920" t="s">
        <v>17029</v>
      </c>
      <c r="E2920" t="s">
        <v>79</v>
      </c>
      <c r="F2920" t="s">
        <v>4887</v>
      </c>
      <c r="G2920">
        <v>0</v>
      </c>
      <c r="H2920">
        <v>11</v>
      </c>
      <c r="I2920">
        <v>1</v>
      </c>
      <c r="J2920">
        <v>6</v>
      </c>
      <c r="K2920">
        <v>3</v>
      </c>
      <c r="L2920">
        <v>1</v>
      </c>
      <c r="M2920">
        <v>0</v>
      </c>
      <c r="N2920">
        <v>0</v>
      </c>
      <c r="O2920">
        <v>0</v>
      </c>
      <c r="P2920">
        <v>0</v>
      </c>
      <c r="Q2920">
        <v>0</v>
      </c>
    </row>
    <row r="2921" spans="1:17" x14ac:dyDescent="0.2">
      <c r="A2921" t="s">
        <v>19944</v>
      </c>
      <c r="B2921" t="s">
        <v>87</v>
      </c>
      <c r="C2921" t="s">
        <v>239</v>
      </c>
      <c r="D2921" t="s">
        <v>17029</v>
      </c>
      <c r="E2921" t="s">
        <v>79</v>
      </c>
      <c r="F2921" t="s">
        <v>4889</v>
      </c>
      <c r="G2921">
        <v>0</v>
      </c>
      <c r="H2921">
        <v>0</v>
      </c>
      <c r="I2921">
        <v>0</v>
      </c>
      <c r="J2921">
        <v>0</v>
      </c>
      <c r="K2921">
        <v>0</v>
      </c>
      <c r="L2921">
        <v>0</v>
      </c>
      <c r="M2921">
        <v>11</v>
      </c>
      <c r="N2921">
        <v>0</v>
      </c>
      <c r="O2921">
        <v>0</v>
      </c>
      <c r="P2921">
        <v>0</v>
      </c>
      <c r="Q2921">
        <v>0</v>
      </c>
    </row>
    <row r="2922" spans="1:17" x14ac:dyDescent="0.2">
      <c r="A2922" t="s">
        <v>19945</v>
      </c>
      <c r="B2922" t="s">
        <v>87</v>
      </c>
      <c r="C2922" t="s">
        <v>239</v>
      </c>
      <c r="D2922" t="s">
        <v>17029</v>
      </c>
      <c r="E2922" t="s">
        <v>79</v>
      </c>
      <c r="F2922" t="s">
        <v>4871</v>
      </c>
      <c r="G2922">
        <v>0</v>
      </c>
      <c r="H2922">
        <v>0</v>
      </c>
      <c r="I2922">
        <v>0</v>
      </c>
      <c r="J2922">
        <v>0</v>
      </c>
      <c r="K2922">
        <v>0</v>
      </c>
      <c r="L2922">
        <v>0</v>
      </c>
      <c r="M2922">
        <v>0</v>
      </c>
      <c r="N2922">
        <v>7</v>
      </c>
      <c r="O2922">
        <v>7</v>
      </c>
      <c r="P2922">
        <v>0</v>
      </c>
      <c r="Q2922">
        <v>0</v>
      </c>
    </row>
    <row r="2923" spans="1:17" x14ac:dyDescent="0.2">
      <c r="A2923" t="s">
        <v>19946</v>
      </c>
      <c r="B2923" t="s">
        <v>87</v>
      </c>
      <c r="C2923" t="s">
        <v>239</v>
      </c>
      <c r="D2923" t="s">
        <v>17029</v>
      </c>
      <c r="E2923" t="s">
        <v>79</v>
      </c>
      <c r="F2923" t="s">
        <v>4873</v>
      </c>
      <c r="G2923">
        <v>0</v>
      </c>
      <c r="H2923">
        <v>0</v>
      </c>
      <c r="I2923">
        <v>0</v>
      </c>
      <c r="J2923">
        <v>0</v>
      </c>
      <c r="K2923">
        <v>0</v>
      </c>
      <c r="L2923">
        <v>0</v>
      </c>
      <c r="M2923">
        <v>0</v>
      </c>
      <c r="N2923">
        <v>7</v>
      </c>
      <c r="O2923">
        <v>7</v>
      </c>
      <c r="P2923">
        <v>0</v>
      </c>
      <c r="Q2923">
        <v>0</v>
      </c>
    </row>
    <row r="2924" spans="1:17" x14ac:dyDescent="0.2">
      <c r="A2924" t="s">
        <v>19947</v>
      </c>
      <c r="B2924" t="s">
        <v>87</v>
      </c>
      <c r="C2924" t="s">
        <v>239</v>
      </c>
      <c r="D2924" t="s">
        <v>17029</v>
      </c>
      <c r="E2924" t="s">
        <v>79</v>
      </c>
      <c r="F2924" t="s">
        <v>17019</v>
      </c>
      <c r="G2924">
        <v>11</v>
      </c>
      <c r="H2924">
        <v>0</v>
      </c>
      <c r="I2924">
        <v>0</v>
      </c>
      <c r="J2924">
        <v>0</v>
      </c>
      <c r="K2924">
        <v>0</v>
      </c>
      <c r="L2924">
        <v>0</v>
      </c>
      <c r="M2924">
        <v>0</v>
      </c>
      <c r="N2924">
        <v>0</v>
      </c>
      <c r="O2924">
        <v>0</v>
      </c>
      <c r="P2924">
        <v>0</v>
      </c>
      <c r="Q2924">
        <v>0</v>
      </c>
    </row>
    <row r="2925" spans="1:17" x14ac:dyDescent="0.2">
      <c r="A2925" t="s">
        <v>19948</v>
      </c>
      <c r="B2925" t="s">
        <v>87</v>
      </c>
      <c r="C2925" t="s">
        <v>239</v>
      </c>
      <c r="D2925" t="s">
        <v>17029</v>
      </c>
      <c r="E2925" t="s">
        <v>81</v>
      </c>
      <c r="F2925" t="s">
        <v>4875</v>
      </c>
      <c r="G2925">
        <v>0</v>
      </c>
      <c r="H2925">
        <v>18</v>
      </c>
      <c r="I2925">
        <v>2</v>
      </c>
      <c r="J2925">
        <v>12</v>
      </c>
      <c r="K2925">
        <v>2</v>
      </c>
      <c r="L2925">
        <v>2</v>
      </c>
      <c r="M2925">
        <v>0</v>
      </c>
      <c r="N2925">
        <v>0</v>
      </c>
      <c r="O2925">
        <v>0</v>
      </c>
      <c r="P2925">
        <v>0</v>
      </c>
      <c r="Q2925">
        <v>0</v>
      </c>
    </row>
    <row r="2926" spans="1:17" x14ac:dyDescent="0.2">
      <c r="A2926" t="s">
        <v>19949</v>
      </c>
      <c r="B2926" t="s">
        <v>87</v>
      </c>
      <c r="C2926" t="s">
        <v>239</v>
      </c>
      <c r="D2926" t="s">
        <v>17029</v>
      </c>
      <c r="E2926" t="s">
        <v>81</v>
      </c>
      <c r="F2926" t="s">
        <v>4877</v>
      </c>
      <c r="G2926">
        <v>0</v>
      </c>
      <c r="H2926">
        <v>18</v>
      </c>
      <c r="I2926">
        <v>2</v>
      </c>
      <c r="J2926">
        <v>10</v>
      </c>
      <c r="K2926">
        <v>2</v>
      </c>
      <c r="L2926">
        <v>4</v>
      </c>
      <c r="M2926">
        <v>0</v>
      </c>
      <c r="N2926">
        <v>0</v>
      </c>
      <c r="O2926">
        <v>0</v>
      </c>
      <c r="P2926">
        <v>0</v>
      </c>
      <c r="Q2926">
        <v>0</v>
      </c>
    </row>
    <row r="2927" spans="1:17" x14ac:dyDescent="0.2">
      <c r="A2927" t="s">
        <v>19950</v>
      </c>
      <c r="B2927" t="s">
        <v>87</v>
      </c>
      <c r="C2927" t="s">
        <v>239</v>
      </c>
      <c r="D2927" t="s">
        <v>17029</v>
      </c>
      <c r="E2927" t="s">
        <v>81</v>
      </c>
      <c r="F2927" t="s">
        <v>4879</v>
      </c>
      <c r="G2927">
        <v>0</v>
      </c>
      <c r="H2927">
        <v>0</v>
      </c>
      <c r="I2927">
        <v>0</v>
      </c>
      <c r="J2927">
        <v>0</v>
      </c>
      <c r="K2927">
        <v>0</v>
      </c>
      <c r="L2927">
        <v>0</v>
      </c>
      <c r="M2927">
        <v>18</v>
      </c>
      <c r="N2927">
        <v>0</v>
      </c>
      <c r="O2927">
        <v>0</v>
      </c>
      <c r="P2927">
        <v>0</v>
      </c>
      <c r="Q2927">
        <v>0</v>
      </c>
    </row>
    <row r="2928" spans="1:17" x14ac:dyDescent="0.2">
      <c r="A2928" t="s">
        <v>19951</v>
      </c>
      <c r="B2928" t="s">
        <v>87</v>
      </c>
      <c r="C2928" t="s">
        <v>239</v>
      </c>
      <c r="D2928" t="s">
        <v>17029</v>
      </c>
      <c r="E2928" t="s">
        <v>81</v>
      </c>
      <c r="F2928" t="s">
        <v>4881</v>
      </c>
      <c r="G2928">
        <v>0</v>
      </c>
      <c r="H2928">
        <v>18</v>
      </c>
      <c r="I2928">
        <v>2</v>
      </c>
      <c r="J2928">
        <v>10</v>
      </c>
      <c r="K2928">
        <v>2</v>
      </c>
      <c r="L2928">
        <v>4</v>
      </c>
      <c r="M2928">
        <v>0</v>
      </c>
      <c r="N2928">
        <v>0</v>
      </c>
      <c r="O2928">
        <v>0</v>
      </c>
      <c r="P2928">
        <v>0</v>
      </c>
      <c r="Q2928">
        <v>0</v>
      </c>
    </row>
    <row r="2929" spans="1:17" x14ac:dyDescent="0.2">
      <c r="A2929" t="s">
        <v>19952</v>
      </c>
      <c r="B2929" t="s">
        <v>87</v>
      </c>
      <c r="C2929" t="s">
        <v>239</v>
      </c>
      <c r="D2929" t="s">
        <v>17029</v>
      </c>
      <c r="E2929" t="s">
        <v>81</v>
      </c>
      <c r="F2929" t="s">
        <v>4883</v>
      </c>
      <c r="G2929">
        <v>0</v>
      </c>
      <c r="H2929">
        <v>18</v>
      </c>
      <c r="I2929">
        <v>2</v>
      </c>
      <c r="J2929">
        <v>11</v>
      </c>
      <c r="K2929">
        <v>1</v>
      </c>
      <c r="L2929">
        <v>4</v>
      </c>
      <c r="M2929">
        <v>0</v>
      </c>
      <c r="N2929">
        <v>0</v>
      </c>
      <c r="O2929">
        <v>0</v>
      </c>
      <c r="P2929">
        <v>0</v>
      </c>
      <c r="Q2929">
        <v>0</v>
      </c>
    </row>
    <row r="2930" spans="1:17" x14ac:dyDescent="0.2">
      <c r="A2930" t="s">
        <v>19953</v>
      </c>
      <c r="B2930" t="s">
        <v>87</v>
      </c>
      <c r="C2930" t="s">
        <v>239</v>
      </c>
      <c r="D2930" t="s">
        <v>17029</v>
      </c>
      <c r="E2930" t="s">
        <v>81</v>
      </c>
      <c r="F2930" t="s">
        <v>4885</v>
      </c>
      <c r="G2930">
        <v>0</v>
      </c>
      <c r="H2930">
        <v>0</v>
      </c>
      <c r="I2930">
        <v>0</v>
      </c>
      <c r="J2930">
        <v>0</v>
      </c>
      <c r="K2930">
        <v>0</v>
      </c>
      <c r="L2930">
        <v>0</v>
      </c>
      <c r="M2930">
        <v>18</v>
      </c>
      <c r="N2930">
        <v>0</v>
      </c>
      <c r="O2930">
        <v>0</v>
      </c>
      <c r="P2930">
        <v>0</v>
      </c>
      <c r="Q2930">
        <v>0</v>
      </c>
    </row>
    <row r="2931" spans="1:17" x14ac:dyDescent="0.2">
      <c r="A2931" t="s">
        <v>19954</v>
      </c>
      <c r="B2931" t="s">
        <v>87</v>
      </c>
      <c r="C2931" t="s">
        <v>239</v>
      </c>
      <c r="D2931" t="s">
        <v>17029</v>
      </c>
      <c r="E2931" t="s">
        <v>81</v>
      </c>
      <c r="F2931" t="s">
        <v>4887</v>
      </c>
      <c r="G2931">
        <v>0</v>
      </c>
      <c r="H2931">
        <v>18</v>
      </c>
      <c r="I2931">
        <v>2</v>
      </c>
      <c r="J2931">
        <v>11</v>
      </c>
      <c r="K2931">
        <v>3</v>
      </c>
      <c r="L2931">
        <v>2</v>
      </c>
      <c r="M2931">
        <v>0</v>
      </c>
      <c r="N2931">
        <v>0</v>
      </c>
      <c r="O2931">
        <v>0</v>
      </c>
      <c r="P2931">
        <v>0</v>
      </c>
      <c r="Q2931">
        <v>0</v>
      </c>
    </row>
    <row r="2932" spans="1:17" x14ac:dyDescent="0.2">
      <c r="A2932" t="s">
        <v>19955</v>
      </c>
      <c r="B2932" t="s">
        <v>87</v>
      </c>
      <c r="C2932" t="s">
        <v>239</v>
      </c>
      <c r="D2932" t="s">
        <v>17029</v>
      </c>
      <c r="E2932" t="s">
        <v>81</v>
      </c>
      <c r="F2932" t="s">
        <v>4889</v>
      </c>
      <c r="G2932">
        <v>0</v>
      </c>
      <c r="H2932">
        <v>0</v>
      </c>
      <c r="I2932">
        <v>0</v>
      </c>
      <c r="J2932">
        <v>0</v>
      </c>
      <c r="K2932">
        <v>0</v>
      </c>
      <c r="L2932">
        <v>0</v>
      </c>
      <c r="M2932">
        <v>18</v>
      </c>
      <c r="N2932">
        <v>0</v>
      </c>
      <c r="O2932">
        <v>0</v>
      </c>
      <c r="P2932">
        <v>0</v>
      </c>
      <c r="Q2932">
        <v>0</v>
      </c>
    </row>
    <row r="2933" spans="1:17" x14ac:dyDescent="0.2">
      <c r="A2933" t="s">
        <v>19956</v>
      </c>
      <c r="B2933" t="s">
        <v>87</v>
      </c>
      <c r="C2933" t="s">
        <v>239</v>
      </c>
      <c r="D2933" t="s">
        <v>17029</v>
      </c>
      <c r="E2933" t="s">
        <v>81</v>
      </c>
      <c r="F2933" t="s">
        <v>4871</v>
      </c>
      <c r="G2933">
        <v>0</v>
      </c>
      <c r="H2933">
        <v>0</v>
      </c>
      <c r="I2933">
        <v>0</v>
      </c>
      <c r="J2933">
        <v>0</v>
      </c>
      <c r="K2933">
        <v>0</v>
      </c>
      <c r="L2933">
        <v>0</v>
      </c>
      <c r="M2933">
        <v>0</v>
      </c>
      <c r="N2933">
        <v>16</v>
      </c>
      <c r="O2933">
        <v>12</v>
      </c>
      <c r="P2933">
        <v>1</v>
      </c>
      <c r="Q2933">
        <v>3</v>
      </c>
    </row>
    <row r="2934" spans="1:17" x14ac:dyDescent="0.2">
      <c r="A2934" t="s">
        <v>19957</v>
      </c>
      <c r="B2934" t="s">
        <v>87</v>
      </c>
      <c r="C2934" t="s">
        <v>239</v>
      </c>
      <c r="D2934" t="s">
        <v>17029</v>
      </c>
      <c r="E2934" t="s">
        <v>81</v>
      </c>
      <c r="F2934" t="s">
        <v>4873</v>
      </c>
      <c r="G2934">
        <v>0</v>
      </c>
      <c r="H2934">
        <v>0</v>
      </c>
      <c r="I2934">
        <v>0</v>
      </c>
      <c r="J2934">
        <v>0</v>
      </c>
      <c r="K2934">
        <v>0</v>
      </c>
      <c r="L2934">
        <v>0</v>
      </c>
      <c r="M2934">
        <v>0</v>
      </c>
      <c r="N2934">
        <v>14</v>
      </c>
      <c r="O2934">
        <v>10</v>
      </c>
      <c r="P2934">
        <v>1</v>
      </c>
      <c r="Q2934">
        <v>3</v>
      </c>
    </row>
    <row r="2935" spans="1:17" x14ac:dyDescent="0.2">
      <c r="A2935" t="s">
        <v>19958</v>
      </c>
      <c r="B2935" t="s">
        <v>87</v>
      </c>
      <c r="C2935" t="s">
        <v>239</v>
      </c>
      <c r="D2935" t="s">
        <v>17029</v>
      </c>
      <c r="E2935" t="s">
        <v>81</v>
      </c>
      <c r="F2935" t="s">
        <v>17019</v>
      </c>
      <c r="G2935">
        <v>18</v>
      </c>
      <c r="H2935">
        <v>0</v>
      </c>
      <c r="I2935">
        <v>0</v>
      </c>
      <c r="J2935">
        <v>0</v>
      </c>
      <c r="K2935">
        <v>0</v>
      </c>
      <c r="L2935">
        <v>0</v>
      </c>
      <c r="M2935">
        <v>0</v>
      </c>
      <c r="N2935">
        <v>0</v>
      </c>
      <c r="O2935">
        <v>0</v>
      </c>
      <c r="P2935">
        <v>0</v>
      </c>
      <c r="Q2935">
        <v>0</v>
      </c>
    </row>
    <row r="2936" spans="1:17" x14ac:dyDescent="0.2">
      <c r="A2936" t="s">
        <v>19959</v>
      </c>
      <c r="B2936" t="s">
        <v>87</v>
      </c>
      <c r="C2936" t="s">
        <v>239</v>
      </c>
      <c r="D2936" t="s">
        <v>17025</v>
      </c>
      <c r="E2936" t="s">
        <v>79</v>
      </c>
      <c r="F2936" t="s">
        <v>17019</v>
      </c>
      <c r="G2936">
        <v>1</v>
      </c>
      <c r="H2936">
        <v>0</v>
      </c>
      <c r="I2936">
        <v>0</v>
      </c>
      <c r="J2936">
        <v>0</v>
      </c>
      <c r="K2936">
        <v>0</v>
      </c>
      <c r="L2936">
        <v>0</v>
      </c>
      <c r="M2936">
        <v>0</v>
      </c>
      <c r="N2936">
        <v>0</v>
      </c>
      <c r="O2936">
        <v>0</v>
      </c>
      <c r="P2936">
        <v>0</v>
      </c>
      <c r="Q2936">
        <v>0</v>
      </c>
    </row>
    <row r="2937" spans="1:17" x14ac:dyDescent="0.2">
      <c r="A2937" t="s">
        <v>19960</v>
      </c>
      <c r="B2937" t="s">
        <v>87</v>
      </c>
      <c r="C2937" t="s">
        <v>239</v>
      </c>
      <c r="D2937" t="s">
        <v>17025</v>
      </c>
      <c r="E2937" t="s">
        <v>81</v>
      </c>
      <c r="F2937" t="s">
        <v>17019</v>
      </c>
      <c r="G2937">
        <v>1</v>
      </c>
      <c r="H2937">
        <v>0</v>
      </c>
      <c r="I2937">
        <v>0</v>
      </c>
      <c r="J2937">
        <v>0</v>
      </c>
      <c r="K2937">
        <v>0</v>
      </c>
      <c r="L2937">
        <v>0</v>
      </c>
      <c r="M2937">
        <v>0</v>
      </c>
      <c r="N2937">
        <v>0</v>
      </c>
      <c r="O2937">
        <v>0</v>
      </c>
      <c r="P2937">
        <v>0</v>
      </c>
      <c r="Q2937">
        <v>0</v>
      </c>
    </row>
    <row r="2938" spans="1:17" x14ac:dyDescent="0.2">
      <c r="A2938" t="s">
        <v>19961</v>
      </c>
      <c r="B2938" t="s">
        <v>87</v>
      </c>
      <c r="C2938" t="s">
        <v>240</v>
      </c>
      <c r="D2938" t="s">
        <v>17027</v>
      </c>
      <c r="E2938" t="s">
        <v>79</v>
      </c>
      <c r="F2938" t="s">
        <v>17019</v>
      </c>
      <c r="G2938">
        <v>1</v>
      </c>
      <c r="H2938">
        <v>0</v>
      </c>
      <c r="I2938">
        <v>0</v>
      </c>
      <c r="J2938">
        <v>0</v>
      </c>
      <c r="K2938">
        <v>0</v>
      </c>
      <c r="L2938">
        <v>0</v>
      </c>
      <c r="M2938">
        <v>0</v>
      </c>
      <c r="N2938">
        <v>0</v>
      </c>
      <c r="O2938">
        <v>0</v>
      </c>
      <c r="P2938">
        <v>0</v>
      </c>
      <c r="Q2938">
        <v>0</v>
      </c>
    </row>
    <row r="2939" spans="1:17" x14ac:dyDescent="0.2">
      <c r="A2939" t="s">
        <v>19962</v>
      </c>
      <c r="B2939" t="s">
        <v>87</v>
      </c>
      <c r="C2939" t="s">
        <v>240</v>
      </c>
      <c r="D2939" t="s">
        <v>17027</v>
      </c>
      <c r="E2939" t="s">
        <v>81</v>
      </c>
      <c r="F2939" t="s">
        <v>17019</v>
      </c>
      <c r="G2939">
        <v>1</v>
      </c>
      <c r="H2939">
        <v>0</v>
      </c>
      <c r="I2939">
        <v>0</v>
      </c>
      <c r="J2939">
        <v>0</v>
      </c>
      <c r="K2939">
        <v>0</v>
      </c>
      <c r="L2939">
        <v>0</v>
      </c>
      <c r="M2939">
        <v>0</v>
      </c>
      <c r="N2939">
        <v>0</v>
      </c>
      <c r="O2939">
        <v>0</v>
      </c>
      <c r="P2939">
        <v>0</v>
      </c>
      <c r="Q2939">
        <v>0</v>
      </c>
    </row>
    <row r="2940" spans="1:17" x14ac:dyDescent="0.2">
      <c r="A2940" t="s">
        <v>19963</v>
      </c>
      <c r="B2940" t="s">
        <v>87</v>
      </c>
      <c r="C2940" t="s">
        <v>240</v>
      </c>
      <c r="D2940" t="s">
        <v>17029</v>
      </c>
      <c r="E2940" t="s">
        <v>79</v>
      </c>
      <c r="F2940" t="s">
        <v>4875</v>
      </c>
      <c r="G2940">
        <v>0</v>
      </c>
      <c r="H2940">
        <v>5</v>
      </c>
      <c r="I2940">
        <v>0</v>
      </c>
      <c r="J2940">
        <v>4</v>
      </c>
      <c r="K2940">
        <v>1</v>
      </c>
      <c r="L2940">
        <v>0</v>
      </c>
      <c r="M2940">
        <v>0</v>
      </c>
      <c r="N2940">
        <v>0</v>
      </c>
      <c r="O2940">
        <v>0</v>
      </c>
      <c r="P2940">
        <v>0</v>
      </c>
      <c r="Q2940">
        <v>0</v>
      </c>
    </row>
    <row r="2941" spans="1:17" x14ac:dyDescent="0.2">
      <c r="A2941" t="s">
        <v>19964</v>
      </c>
      <c r="B2941" t="s">
        <v>87</v>
      </c>
      <c r="C2941" t="s">
        <v>240</v>
      </c>
      <c r="D2941" t="s">
        <v>17029</v>
      </c>
      <c r="E2941" t="s">
        <v>79</v>
      </c>
      <c r="F2941" t="s">
        <v>4877</v>
      </c>
      <c r="G2941">
        <v>0</v>
      </c>
      <c r="H2941">
        <v>5</v>
      </c>
      <c r="I2941">
        <v>0</v>
      </c>
      <c r="J2941">
        <v>4</v>
      </c>
      <c r="K2941">
        <v>1</v>
      </c>
      <c r="L2941">
        <v>0</v>
      </c>
      <c r="M2941">
        <v>0</v>
      </c>
      <c r="N2941">
        <v>0</v>
      </c>
      <c r="O2941">
        <v>0</v>
      </c>
      <c r="P2941">
        <v>0</v>
      </c>
      <c r="Q2941">
        <v>0</v>
      </c>
    </row>
    <row r="2942" spans="1:17" x14ac:dyDescent="0.2">
      <c r="A2942" t="s">
        <v>19965</v>
      </c>
      <c r="B2942" t="s">
        <v>87</v>
      </c>
      <c r="C2942" t="s">
        <v>240</v>
      </c>
      <c r="D2942" t="s">
        <v>17029</v>
      </c>
      <c r="E2942" t="s">
        <v>79</v>
      </c>
      <c r="F2942" t="s">
        <v>4879</v>
      </c>
      <c r="G2942">
        <v>0</v>
      </c>
      <c r="H2942">
        <v>0</v>
      </c>
      <c r="I2942">
        <v>0</v>
      </c>
      <c r="J2942">
        <v>0</v>
      </c>
      <c r="K2942">
        <v>0</v>
      </c>
      <c r="L2942">
        <v>0</v>
      </c>
      <c r="M2942">
        <v>5</v>
      </c>
      <c r="N2942">
        <v>0</v>
      </c>
      <c r="O2942">
        <v>0</v>
      </c>
      <c r="P2942">
        <v>0</v>
      </c>
      <c r="Q2942">
        <v>0</v>
      </c>
    </row>
    <row r="2943" spans="1:17" x14ac:dyDescent="0.2">
      <c r="A2943" t="s">
        <v>19966</v>
      </c>
      <c r="B2943" t="s">
        <v>87</v>
      </c>
      <c r="C2943" t="s">
        <v>240</v>
      </c>
      <c r="D2943" t="s">
        <v>17029</v>
      </c>
      <c r="E2943" t="s">
        <v>79</v>
      </c>
      <c r="F2943" t="s">
        <v>4881</v>
      </c>
      <c r="G2943">
        <v>0</v>
      </c>
      <c r="H2943">
        <v>5</v>
      </c>
      <c r="I2943">
        <v>0</v>
      </c>
      <c r="J2943">
        <v>4</v>
      </c>
      <c r="K2943">
        <v>1</v>
      </c>
      <c r="L2943">
        <v>0</v>
      </c>
      <c r="M2943">
        <v>0</v>
      </c>
      <c r="N2943">
        <v>0</v>
      </c>
      <c r="O2943">
        <v>0</v>
      </c>
      <c r="P2943">
        <v>0</v>
      </c>
      <c r="Q2943">
        <v>0</v>
      </c>
    </row>
    <row r="2944" spans="1:17" x14ac:dyDescent="0.2">
      <c r="A2944" t="s">
        <v>19967</v>
      </c>
      <c r="B2944" t="s">
        <v>87</v>
      </c>
      <c r="C2944" t="s">
        <v>240</v>
      </c>
      <c r="D2944" t="s">
        <v>17029</v>
      </c>
      <c r="E2944" t="s">
        <v>79</v>
      </c>
      <c r="F2944" t="s">
        <v>4883</v>
      </c>
      <c r="G2944">
        <v>0</v>
      </c>
      <c r="H2944">
        <v>5</v>
      </c>
      <c r="I2944">
        <v>0</v>
      </c>
      <c r="J2944">
        <v>4</v>
      </c>
      <c r="K2944">
        <v>1</v>
      </c>
      <c r="L2944">
        <v>0</v>
      </c>
      <c r="M2944">
        <v>0</v>
      </c>
      <c r="N2944">
        <v>0</v>
      </c>
      <c r="O2944">
        <v>0</v>
      </c>
      <c r="P2944">
        <v>0</v>
      </c>
      <c r="Q2944">
        <v>0</v>
      </c>
    </row>
    <row r="2945" spans="1:17" x14ac:dyDescent="0.2">
      <c r="A2945" t="s">
        <v>19968</v>
      </c>
      <c r="B2945" t="s">
        <v>87</v>
      </c>
      <c r="C2945" t="s">
        <v>240</v>
      </c>
      <c r="D2945" t="s">
        <v>17029</v>
      </c>
      <c r="E2945" t="s">
        <v>79</v>
      </c>
      <c r="F2945" t="s">
        <v>4885</v>
      </c>
      <c r="G2945">
        <v>0</v>
      </c>
      <c r="H2945">
        <v>0</v>
      </c>
      <c r="I2945">
        <v>0</v>
      </c>
      <c r="J2945">
        <v>0</v>
      </c>
      <c r="K2945">
        <v>0</v>
      </c>
      <c r="L2945">
        <v>0</v>
      </c>
      <c r="M2945">
        <v>5</v>
      </c>
      <c r="N2945">
        <v>0</v>
      </c>
      <c r="O2945">
        <v>0</v>
      </c>
      <c r="P2945">
        <v>0</v>
      </c>
      <c r="Q2945">
        <v>0</v>
      </c>
    </row>
    <row r="2946" spans="1:17" x14ac:dyDescent="0.2">
      <c r="A2946" t="s">
        <v>19969</v>
      </c>
      <c r="B2946" t="s">
        <v>87</v>
      </c>
      <c r="C2946" t="s">
        <v>240</v>
      </c>
      <c r="D2946" t="s">
        <v>17029</v>
      </c>
      <c r="E2946" t="s">
        <v>79</v>
      </c>
      <c r="F2946" t="s">
        <v>4887</v>
      </c>
      <c r="G2946">
        <v>0</v>
      </c>
      <c r="H2946">
        <v>5</v>
      </c>
      <c r="I2946">
        <v>0</v>
      </c>
      <c r="J2946">
        <v>4</v>
      </c>
      <c r="K2946">
        <v>1</v>
      </c>
      <c r="L2946">
        <v>0</v>
      </c>
      <c r="M2946">
        <v>0</v>
      </c>
      <c r="N2946">
        <v>0</v>
      </c>
      <c r="O2946">
        <v>0</v>
      </c>
      <c r="P2946">
        <v>0</v>
      </c>
      <c r="Q2946">
        <v>0</v>
      </c>
    </row>
    <row r="2947" spans="1:17" x14ac:dyDescent="0.2">
      <c r="A2947" t="s">
        <v>19970</v>
      </c>
      <c r="B2947" t="s">
        <v>87</v>
      </c>
      <c r="C2947" t="s">
        <v>240</v>
      </c>
      <c r="D2947" t="s">
        <v>17029</v>
      </c>
      <c r="E2947" t="s">
        <v>79</v>
      </c>
      <c r="F2947" t="s">
        <v>4889</v>
      </c>
      <c r="G2947">
        <v>0</v>
      </c>
      <c r="H2947">
        <v>0</v>
      </c>
      <c r="I2947">
        <v>0</v>
      </c>
      <c r="J2947">
        <v>0</v>
      </c>
      <c r="K2947">
        <v>0</v>
      </c>
      <c r="L2947">
        <v>0</v>
      </c>
      <c r="M2947">
        <v>5</v>
      </c>
      <c r="N2947">
        <v>0</v>
      </c>
      <c r="O2947">
        <v>0</v>
      </c>
      <c r="P2947">
        <v>0</v>
      </c>
      <c r="Q2947">
        <v>0</v>
      </c>
    </row>
    <row r="2948" spans="1:17" x14ac:dyDescent="0.2">
      <c r="A2948" t="s">
        <v>19971</v>
      </c>
      <c r="B2948" t="s">
        <v>87</v>
      </c>
      <c r="C2948" t="s">
        <v>240</v>
      </c>
      <c r="D2948" t="s">
        <v>17029</v>
      </c>
      <c r="E2948" t="s">
        <v>79</v>
      </c>
      <c r="F2948" t="s">
        <v>4871</v>
      </c>
      <c r="G2948">
        <v>0</v>
      </c>
      <c r="H2948">
        <v>0</v>
      </c>
      <c r="I2948">
        <v>0</v>
      </c>
      <c r="J2948">
        <v>0</v>
      </c>
      <c r="K2948">
        <v>0</v>
      </c>
      <c r="L2948">
        <v>0</v>
      </c>
      <c r="M2948">
        <v>0</v>
      </c>
      <c r="N2948">
        <v>4</v>
      </c>
      <c r="O2948">
        <v>3</v>
      </c>
      <c r="P2948">
        <v>1</v>
      </c>
      <c r="Q2948">
        <v>0</v>
      </c>
    </row>
    <row r="2949" spans="1:17" x14ac:dyDescent="0.2">
      <c r="A2949" t="s">
        <v>19972</v>
      </c>
      <c r="B2949" t="s">
        <v>87</v>
      </c>
      <c r="C2949" t="s">
        <v>240</v>
      </c>
      <c r="D2949" t="s">
        <v>17029</v>
      </c>
      <c r="E2949" t="s">
        <v>79</v>
      </c>
      <c r="F2949" t="s">
        <v>4873</v>
      </c>
      <c r="G2949">
        <v>0</v>
      </c>
      <c r="H2949">
        <v>0</v>
      </c>
      <c r="I2949">
        <v>0</v>
      </c>
      <c r="J2949">
        <v>0</v>
      </c>
      <c r="K2949">
        <v>0</v>
      </c>
      <c r="L2949">
        <v>0</v>
      </c>
      <c r="M2949">
        <v>0</v>
      </c>
      <c r="N2949">
        <v>3</v>
      </c>
      <c r="O2949">
        <v>2</v>
      </c>
      <c r="P2949">
        <v>1</v>
      </c>
      <c r="Q2949">
        <v>0</v>
      </c>
    </row>
    <row r="2950" spans="1:17" x14ac:dyDescent="0.2">
      <c r="A2950" t="s">
        <v>19973</v>
      </c>
      <c r="B2950" t="s">
        <v>87</v>
      </c>
      <c r="C2950" t="s">
        <v>240</v>
      </c>
      <c r="D2950" t="s">
        <v>17029</v>
      </c>
      <c r="E2950" t="s">
        <v>79</v>
      </c>
      <c r="F2950" t="s">
        <v>17019</v>
      </c>
      <c r="G2950">
        <v>5</v>
      </c>
      <c r="H2950">
        <v>0</v>
      </c>
      <c r="I2950">
        <v>0</v>
      </c>
      <c r="J2950">
        <v>0</v>
      </c>
      <c r="K2950">
        <v>0</v>
      </c>
      <c r="L2950">
        <v>0</v>
      </c>
      <c r="M2950">
        <v>0</v>
      </c>
      <c r="N2950">
        <v>0</v>
      </c>
      <c r="O2950">
        <v>0</v>
      </c>
      <c r="P2950">
        <v>0</v>
      </c>
      <c r="Q2950">
        <v>0</v>
      </c>
    </row>
    <row r="2951" spans="1:17" x14ac:dyDescent="0.2">
      <c r="A2951" t="s">
        <v>19974</v>
      </c>
      <c r="B2951" t="s">
        <v>87</v>
      </c>
      <c r="C2951" t="s">
        <v>240</v>
      </c>
      <c r="D2951" t="s">
        <v>17029</v>
      </c>
      <c r="E2951" t="s">
        <v>81</v>
      </c>
      <c r="F2951" t="s">
        <v>4875</v>
      </c>
      <c r="G2951">
        <v>0</v>
      </c>
      <c r="H2951">
        <v>5</v>
      </c>
      <c r="I2951">
        <v>1</v>
      </c>
      <c r="J2951">
        <v>4</v>
      </c>
      <c r="K2951">
        <v>0</v>
      </c>
      <c r="L2951">
        <v>0</v>
      </c>
      <c r="M2951">
        <v>0</v>
      </c>
      <c r="N2951">
        <v>0</v>
      </c>
      <c r="O2951">
        <v>0</v>
      </c>
      <c r="P2951">
        <v>0</v>
      </c>
      <c r="Q2951">
        <v>0</v>
      </c>
    </row>
    <row r="2952" spans="1:17" x14ac:dyDescent="0.2">
      <c r="A2952" t="s">
        <v>19975</v>
      </c>
      <c r="B2952" t="s">
        <v>87</v>
      </c>
      <c r="C2952" t="s">
        <v>240</v>
      </c>
      <c r="D2952" t="s">
        <v>17029</v>
      </c>
      <c r="E2952" t="s">
        <v>81</v>
      </c>
      <c r="F2952" t="s">
        <v>4877</v>
      </c>
      <c r="G2952">
        <v>0</v>
      </c>
      <c r="H2952">
        <v>5</v>
      </c>
      <c r="I2952">
        <v>1</v>
      </c>
      <c r="J2952">
        <v>4</v>
      </c>
      <c r="K2952">
        <v>0</v>
      </c>
      <c r="L2952">
        <v>0</v>
      </c>
      <c r="M2952">
        <v>0</v>
      </c>
      <c r="N2952">
        <v>0</v>
      </c>
      <c r="O2952">
        <v>0</v>
      </c>
      <c r="P2952">
        <v>0</v>
      </c>
      <c r="Q2952">
        <v>0</v>
      </c>
    </row>
    <row r="2953" spans="1:17" x14ac:dyDescent="0.2">
      <c r="A2953" t="s">
        <v>19976</v>
      </c>
      <c r="B2953" t="s">
        <v>87</v>
      </c>
      <c r="C2953" t="s">
        <v>240</v>
      </c>
      <c r="D2953" t="s">
        <v>17029</v>
      </c>
      <c r="E2953" t="s">
        <v>81</v>
      </c>
      <c r="F2953" t="s">
        <v>4879</v>
      </c>
      <c r="G2953">
        <v>0</v>
      </c>
      <c r="H2953">
        <v>0</v>
      </c>
      <c r="I2953">
        <v>0</v>
      </c>
      <c r="J2953">
        <v>0</v>
      </c>
      <c r="K2953">
        <v>0</v>
      </c>
      <c r="L2953">
        <v>0</v>
      </c>
      <c r="M2953">
        <v>5</v>
      </c>
      <c r="N2953">
        <v>0</v>
      </c>
      <c r="O2953">
        <v>0</v>
      </c>
      <c r="P2953">
        <v>0</v>
      </c>
      <c r="Q2953">
        <v>0</v>
      </c>
    </row>
    <row r="2954" spans="1:17" x14ac:dyDescent="0.2">
      <c r="A2954" t="s">
        <v>19977</v>
      </c>
      <c r="B2954" t="s">
        <v>87</v>
      </c>
      <c r="C2954" t="s">
        <v>240</v>
      </c>
      <c r="D2954" t="s">
        <v>17029</v>
      </c>
      <c r="E2954" t="s">
        <v>81</v>
      </c>
      <c r="F2954" t="s">
        <v>4881</v>
      </c>
      <c r="G2954">
        <v>0</v>
      </c>
      <c r="H2954">
        <v>5</v>
      </c>
      <c r="I2954">
        <v>1</v>
      </c>
      <c r="J2954">
        <v>4</v>
      </c>
      <c r="K2954">
        <v>0</v>
      </c>
      <c r="L2954">
        <v>0</v>
      </c>
      <c r="M2954">
        <v>0</v>
      </c>
      <c r="N2954">
        <v>0</v>
      </c>
      <c r="O2954">
        <v>0</v>
      </c>
      <c r="P2954">
        <v>0</v>
      </c>
      <c r="Q2954">
        <v>0</v>
      </c>
    </row>
    <row r="2955" spans="1:17" x14ac:dyDescent="0.2">
      <c r="A2955" t="s">
        <v>19978</v>
      </c>
      <c r="B2955" t="s">
        <v>87</v>
      </c>
      <c r="C2955" t="s">
        <v>240</v>
      </c>
      <c r="D2955" t="s">
        <v>17029</v>
      </c>
      <c r="E2955" t="s">
        <v>81</v>
      </c>
      <c r="F2955" t="s">
        <v>4883</v>
      </c>
      <c r="G2955">
        <v>0</v>
      </c>
      <c r="H2955">
        <v>5</v>
      </c>
      <c r="I2955">
        <v>1</v>
      </c>
      <c r="J2955">
        <v>4</v>
      </c>
      <c r="K2955">
        <v>0</v>
      </c>
      <c r="L2955">
        <v>0</v>
      </c>
      <c r="M2955">
        <v>0</v>
      </c>
      <c r="N2955">
        <v>0</v>
      </c>
      <c r="O2955">
        <v>0</v>
      </c>
      <c r="P2955">
        <v>0</v>
      </c>
      <c r="Q2955">
        <v>0</v>
      </c>
    </row>
    <row r="2956" spans="1:17" x14ac:dyDescent="0.2">
      <c r="A2956" t="s">
        <v>19979</v>
      </c>
      <c r="B2956" t="s">
        <v>87</v>
      </c>
      <c r="C2956" t="s">
        <v>240</v>
      </c>
      <c r="D2956" t="s">
        <v>17029</v>
      </c>
      <c r="E2956" t="s">
        <v>81</v>
      </c>
      <c r="F2956" t="s">
        <v>4885</v>
      </c>
      <c r="G2956">
        <v>0</v>
      </c>
      <c r="H2956">
        <v>0</v>
      </c>
      <c r="I2956">
        <v>0</v>
      </c>
      <c r="J2956">
        <v>0</v>
      </c>
      <c r="K2956">
        <v>0</v>
      </c>
      <c r="L2956">
        <v>0</v>
      </c>
      <c r="M2956">
        <v>5</v>
      </c>
      <c r="N2956">
        <v>0</v>
      </c>
      <c r="O2956">
        <v>0</v>
      </c>
      <c r="P2956">
        <v>0</v>
      </c>
      <c r="Q2956">
        <v>0</v>
      </c>
    </row>
    <row r="2957" spans="1:17" x14ac:dyDescent="0.2">
      <c r="A2957" t="s">
        <v>19980</v>
      </c>
      <c r="B2957" t="s">
        <v>87</v>
      </c>
      <c r="C2957" t="s">
        <v>240</v>
      </c>
      <c r="D2957" t="s">
        <v>17029</v>
      </c>
      <c r="E2957" t="s">
        <v>81</v>
      </c>
      <c r="F2957" t="s">
        <v>4887</v>
      </c>
      <c r="G2957">
        <v>0</v>
      </c>
      <c r="H2957">
        <v>5</v>
      </c>
      <c r="I2957">
        <v>1</v>
      </c>
      <c r="J2957">
        <v>4</v>
      </c>
      <c r="K2957">
        <v>0</v>
      </c>
      <c r="L2957">
        <v>0</v>
      </c>
      <c r="M2957">
        <v>0</v>
      </c>
      <c r="N2957">
        <v>0</v>
      </c>
      <c r="O2957">
        <v>0</v>
      </c>
      <c r="P2957">
        <v>0</v>
      </c>
      <c r="Q2957">
        <v>0</v>
      </c>
    </row>
    <row r="2958" spans="1:17" x14ac:dyDescent="0.2">
      <c r="A2958" t="s">
        <v>19981</v>
      </c>
      <c r="B2958" t="s">
        <v>87</v>
      </c>
      <c r="C2958" t="s">
        <v>240</v>
      </c>
      <c r="D2958" t="s">
        <v>17029</v>
      </c>
      <c r="E2958" t="s">
        <v>81</v>
      </c>
      <c r="F2958" t="s">
        <v>4889</v>
      </c>
      <c r="G2958">
        <v>0</v>
      </c>
      <c r="H2958">
        <v>0</v>
      </c>
      <c r="I2958">
        <v>0</v>
      </c>
      <c r="J2958">
        <v>0</v>
      </c>
      <c r="K2958">
        <v>0</v>
      </c>
      <c r="L2958">
        <v>0</v>
      </c>
      <c r="M2958">
        <v>5</v>
      </c>
      <c r="N2958">
        <v>0</v>
      </c>
      <c r="O2958">
        <v>0</v>
      </c>
      <c r="P2958">
        <v>0</v>
      </c>
      <c r="Q2958">
        <v>0</v>
      </c>
    </row>
    <row r="2959" spans="1:17" x14ac:dyDescent="0.2">
      <c r="A2959" t="s">
        <v>19982</v>
      </c>
      <c r="B2959" t="s">
        <v>87</v>
      </c>
      <c r="C2959" t="s">
        <v>240</v>
      </c>
      <c r="D2959" t="s">
        <v>17029</v>
      </c>
      <c r="E2959" t="s">
        <v>81</v>
      </c>
      <c r="F2959" t="s">
        <v>4871</v>
      </c>
      <c r="G2959">
        <v>0</v>
      </c>
      <c r="H2959">
        <v>0</v>
      </c>
      <c r="I2959">
        <v>0</v>
      </c>
      <c r="J2959">
        <v>0</v>
      </c>
      <c r="K2959">
        <v>0</v>
      </c>
      <c r="L2959">
        <v>0</v>
      </c>
      <c r="M2959">
        <v>0</v>
      </c>
      <c r="N2959">
        <v>5</v>
      </c>
      <c r="O2959">
        <v>5</v>
      </c>
      <c r="P2959">
        <v>0</v>
      </c>
      <c r="Q2959">
        <v>0</v>
      </c>
    </row>
    <row r="2960" spans="1:17" x14ac:dyDescent="0.2">
      <c r="A2960" t="s">
        <v>19983</v>
      </c>
      <c r="B2960" t="s">
        <v>87</v>
      </c>
      <c r="C2960" t="s">
        <v>240</v>
      </c>
      <c r="D2960" t="s">
        <v>17029</v>
      </c>
      <c r="E2960" t="s">
        <v>81</v>
      </c>
      <c r="F2960" t="s">
        <v>4873</v>
      </c>
      <c r="G2960">
        <v>0</v>
      </c>
      <c r="H2960">
        <v>0</v>
      </c>
      <c r="I2960">
        <v>0</v>
      </c>
      <c r="J2960">
        <v>0</v>
      </c>
      <c r="K2960">
        <v>0</v>
      </c>
      <c r="L2960">
        <v>0</v>
      </c>
      <c r="M2960">
        <v>0</v>
      </c>
      <c r="N2960">
        <v>4</v>
      </c>
      <c r="O2960">
        <v>4</v>
      </c>
      <c r="P2960">
        <v>0</v>
      </c>
      <c r="Q2960">
        <v>0</v>
      </c>
    </row>
    <row r="2961" spans="1:17" x14ac:dyDescent="0.2">
      <c r="A2961" t="s">
        <v>19984</v>
      </c>
      <c r="B2961" t="s">
        <v>87</v>
      </c>
      <c r="C2961" t="s">
        <v>240</v>
      </c>
      <c r="D2961" t="s">
        <v>17029</v>
      </c>
      <c r="E2961" t="s">
        <v>81</v>
      </c>
      <c r="F2961" t="s">
        <v>17019</v>
      </c>
      <c r="G2961">
        <v>5</v>
      </c>
      <c r="H2961">
        <v>0</v>
      </c>
      <c r="I2961">
        <v>0</v>
      </c>
      <c r="J2961">
        <v>0</v>
      </c>
      <c r="K2961">
        <v>0</v>
      </c>
      <c r="L2961">
        <v>0</v>
      </c>
      <c r="M2961">
        <v>0</v>
      </c>
      <c r="N2961">
        <v>0</v>
      </c>
      <c r="O2961">
        <v>0</v>
      </c>
      <c r="P2961">
        <v>0</v>
      </c>
      <c r="Q2961">
        <v>0</v>
      </c>
    </row>
    <row r="2962" spans="1:17" x14ac:dyDescent="0.2">
      <c r="A2962" t="s">
        <v>19985</v>
      </c>
      <c r="B2962" t="s">
        <v>87</v>
      </c>
      <c r="C2962" t="s">
        <v>240</v>
      </c>
      <c r="D2962" t="s">
        <v>17025</v>
      </c>
      <c r="E2962" t="s">
        <v>81</v>
      </c>
      <c r="F2962" t="s">
        <v>17019</v>
      </c>
      <c r="G2962">
        <v>2</v>
      </c>
      <c r="H2962">
        <v>0</v>
      </c>
      <c r="I2962">
        <v>0</v>
      </c>
      <c r="J2962">
        <v>0</v>
      </c>
      <c r="K2962">
        <v>0</v>
      </c>
      <c r="L2962">
        <v>0</v>
      </c>
      <c r="M2962">
        <v>0</v>
      </c>
      <c r="N2962">
        <v>0</v>
      </c>
      <c r="O2962">
        <v>0</v>
      </c>
      <c r="P2962">
        <v>0</v>
      </c>
      <c r="Q2962">
        <v>0</v>
      </c>
    </row>
    <row r="2963" spans="1:17" x14ac:dyDescent="0.2">
      <c r="A2963" t="s">
        <v>19986</v>
      </c>
      <c r="B2963" t="s">
        <v>87</v>
      </c>
      <c r="C2963" t="s">
        <v>241</v>
      </c>
      <c r="D2963" t="s">
        <v>17027</v>
      </c>
      <c r="E2963" t="s">
        <v>79</v>
      </c>
      <c r="F2963" t="s">
        <v>17019</v>
      </c>
      <c r="G2963">
        <v>2</v>
      </c>
      <c r="H2963">
        <v>0</v>
      </c>
      <c r="I2963">
        <v>0</v>
      </c>
      <c r="J2963">
        <v>0</v>
      </c>
      <c r="K2963">
        <v>0</v>
      </c>
      <c r="L2963">
        <v>0</v>
      </c>
      <c r="M2963">
        <v>0</v>
      </c>
      <c r="N2963">
        <v>0</v>
      </c>
      <c r="O2963">
        <v>0</v>
      </c>
      <c r="P2963">
        <v>0</v>
      </c>
      <c r="Q2963">
        <v>0</v>
      </c>
    </row>
    <row r="2964" spans="1:17" x14ac:dyDescent="0.2">
      <c r="A2964" t="s">
        <v>19987</v>
      </c>
      <c r="B2964" t="s">
        <v>87</v>
      </c>
      <c r="C2964" t="s">
        <v>241</v>
      </c>
      <c r="D2964" t="s">
        <v>17027</v>
      </c>
      <c r="E2964" t="s">
        <v>81</v>
      </c>
      <c r="F2964" t="s">
        <v>17019</v>
      </c>
      <c r="G2964">
        <v>2</v>
      </c>
      <c r="H2964">
        <v>0</v>
      </c>
      <c r="I2964">
        <v>0</v>
      </c>
      <c r="J2964">
        <v>0</v>
      </c>
      <c r="K2964">
        <v>0</v>
      </c>
      <c r="L2964">
        <v>0</v>
      </c>
      <c r="M2964">
        <v>0</v>
      </c>
      <c r="N2964">
        <v>0</v>
      </c>
      <c r="O2964">
        <v>0</v>
      </c>
      <c r="P2964">
        <v>0</v>
      </c>
      <c r="Q2964">
        <v>0</v>
      </c>
    </row>
    <row r="2965" spans="1:17" x14ac:dyDescent="0.2">
      <c r="A2965" t="s">
        <v>19988</v>
      </c>
      <c r="B2965" t="s">
        <v>87</v>
      </c>
      <c r="C2965" t="s">
        <v>241</v>
      </c>
      <c r="D2965" t="s">
        <v>17029</v>
      </c>
      <c r="E2965" t="s">
        <v>79</v>
      </c>
      <c r="F2965" t="s">
        <v>4875</v>
      </c>
      <c r="G2965">
        <v>0</v>
      </c>
      <c r="H2965">
        <v>13</v>
      </c>
      <c r="I2965">
        <v>0</v>
      </c>
      <c r="J2965">
        <v>11</v>
      </c>
      <c r="K2965">
        <v>2</v>
      </c>
      <c r="L2965">
        <v>0</v>
      </c>
      <c r="M2965">
        <v>0</v>
      </c>
      <c r="N2965">
        <v>0</v>
      </c>
      <c r="O2965">
        <v>0</v>
      </c>
      <c r="P2965">
        <v>0</v>
      </c>
      <c r="Q2965">
        <v>0</v>
      </c>
    </row>
    <row r="2966" spans="1:17" x14ac:dyDescent="0.2">
      <c r="A2966" t="s">
        <v>19989</v>
      </c>
      <c r="B2966" t="s">
        <v>87</v>
      </c>
      <c r="C2966" t="s">
        <v>241</v>
      </c>
      <c r="D2966" t="s">
        <v>17029</v>
      </c>
      <c r="E2966" t="s">
        <v>79</v>
      </c>
      <c r="F2966" t="s">
        <v>4877</v>
      </c>
      <c r="G2966">
        <v>0</v>
      </c>
      <c r="H2966">
        <v>13</v>
      </c>
      <c r="I2966">
        <v>1</v>
      </c>
      <c r="J2966">
        <v>10</v>
      </c>
      <c r="K2966">
        <v>2</v>
      </c>
      <c r="L2966">
        <v>0</v>
      </c>
      <c r="M2966">
        <v>0</v>
      </c>
      <c r="N2966">
        <v>0</v>
      </c>
      <c r="O2966">
        <v>0</v>
      </c>
      <c r="P2966">
        <v>0</v>
      </c>
      <c r="Q2966">
        <v>0</v>
      </c>
    </row>
    <row r="2967" spans="1:17" x14ac:dyDescent="0.2">
      <c r="A2967" t="s">
        <v>19990</v>
      </c>
      <c r="B2967" t="s">
        <v>87</v>
      </c>
      <c r="C2967" t="s">
        <v>241</v>
      </c>
      <c r="D2967" t="s">
        <v>17029</v>
      </c>
      <c r="E2967" t="s">
        <v>79</v>
      </c>
      <c r="F2967" t="s">
        <v>4879</v>
      </c>
      <c r="G2967">
        <v>0</v>
      </c>
      <c r="H2967">
        <v>0</v>
      </c>
      <c r="I2967">
        <v>0</v>
      </c>
      <c r="J2967">
        <v>0</v>
      </c>
      <c r="K2967">
        <v>0</v>
      </c>
      <c r="L2967">
        <v>0</v>
      </c>
      <c r="M2967">
        <v>13</v>
      </c>
      <c r="N2967">
        <v>0</v>
      </c>
      <c r="O2967">
        <v>0</v>
      </c>
      <c r="P2967">
        <v>0</v>
      </c>
      <c r="Q2967">
        <v>0</v>
      </c>
    </row>
    <row r="2968" spans="1:17" x14ac:dyDescent="0.2">
      <c r="A2968" t="s">
        <v>19991</v>
      </c>
      <c r="B2968" t="s">
        <v>87</v>
      </c>
      <c r="C2968" t="s">
        <v>241</v>
      </c>
      <c r="D2968" t="s">
        <v>17029</v>
      </c>
      <c r="E2968" t="s">
        <v>79</v>
      </c>
      <c r="F2968" t="s">
        <v>4881</v>
      </c>
      <c r="G2968">
        <v>0</v>
      </c>
      <c r="H2968">
        <v>13</v>
      </c>
      <c r="I2968">
        <v>0</v>
      </c>
      <c r="J2968">
        <v>11</v>
      </c>
      <c r="K2968">
        <v>2</v>
      </c>
      <c r="L2968">
        <v>0</v>
      </c>
      <c r="M2968">
        <v>0</v>
      </c>
      <c r="N2968">
        <v>0</v>
      </c>
      <c r="O2968">
        <v>0</v>
      </c>
      <c r="P2968">
        <v>0</v>
      </c>
      <c r="Q2968">
        <v>0</v>
      </c>
    </row>
    <row r="2969" spans="1:17" x14ac:dyDescent="0.2">
      <c r="A2969" t="s">
        <v>19992</v>
      </c>
      <c r="B2969" t="s">
        <v>87</v>
      </c>
      <c r="C2969" t="s">
        <v>241</v>
      </c>
      <c r="D2969" t="s">
        <v>17029</v>
      </c>
      <c r="E2969" t="s">
        <v>79</v>
      </c>
      <c r="F2969" t="s">
        <v>4883</v>
      </c>
      <c r="G2969">
        <v>0</v>
      </c>
      <c r="H2969">
        <v>13</v>
      </c>
      <c r="I2969">
        <v>1</v>
      </c>
      <c r="J2969">
        <v>10</v>
      </c>
      <c r="K2969">
        <v>2</v>
      </c>
      <c r="L2969">
        <v>0</v>
      </c>
      <c r="M2969">
        <v>0</v>
      </c>
      <c r="N2969">
        <v>0</v>
      </c>
      <c r="O2969">
        <v>0</v>
      </c>
      <c r="P2969">
        <v>0</v>
      </c>
      <c r="Q2969">
        <v>0</v>
      </c>
    </row>
    <row r="2970" spans="1:17" x14ac:dyDescent="0.2">
      <c r="A2970" t="s">
        <v>19993</v>
      </c>
      <c r="B2970" t="s">
        <v>87</v>
      </c>
      <c r="C2970" t="s">
        <v>241</v>
      </c>
      <c r="D2970" t="s">
        <v>17029</v>
      </c>
      <c r="E2970" t="s">
        <v>79</v>
      </c>
      <c r="F2970" t="s">
        <v>4885</v>
      </c>
      <c r="G2970">
        <v>0</v>
      </c>
      <c r="H2970">
        <v>0</v>
      </c>
      <c r="I2970">
        <v>0</v>
      </c>
      <c r="J2970">
        <v>0</v>
      </c>
      <c r="K2970">
        <v>0</v>
      </c>
      <c r="L2970">
        <v>0</v>
      </c>
      <c r="M2970">
        <v>13</v>
      </c>
      <c r="N2970">
        <v>0</v>
      </c>
      <c r="O2970">
        <v>0</v>
      </c>
      <c r="P2970">
        <v>0</v>
      </c>
      <c r="Q2970">
        <v>0</v>
      </c>
    </row>
    <row r="2971" spans="1:17" x14ac:dyDescent="0.2">
      <c r="A2971" t="s">
        <v>19994</v>
      </c>
      <c r="B2971" t="s">
        <v>87</v>
      </c>
      <c r="C2971" t="s">
        <v>241</v>
      </c>
      <c r="D2971" t="s">
        <v>17029</v>
      </c>
      <c r="E2971" t="s">
        <v>79</v>
      </c>
      <c r="F2971" t="s">
        <v>4887</v>
      </c>
      <c r="G2971">
        <v>0</v>
      </c>
      <c r="H2971">
        <v>13</v>
      </c>
      <c r="I2971">
        <v>0</v>
      </c>
      <c r="J2971">
        <v>11</v>
      </c>
      <c r="K2971">
        <v>2</v>
      </c>
      <c r="L2971">
        <v>0</v>
      </c>
      <c r="M2971">
        <v>0</v>
      </c>
      <c r="N2971">
        <v>0</v>
      </c>
      <c r="O2971">
        <v>0</v>
      </c>
      <c r="P2971">
        <v>0</v>
      </c>
      <c r="Q2971">
        <v>0</v>
      </c>
    </row>
    <row r="2972" spans="1:17" x14ac:dyDescent="0.2">
      <c r="A2972" t="s">
        <v>19995</v>
      </c>
      <c r="B2972" t="s">
        <v>87</v>
      </c>
      <c r="C2972" t="s">
        <v>241</v>
      </c>
      <c r="D2972" t="s">
        <v>17029</v>
      </c>
      <c r="E2972" t="s">
        <v>79</v>
      </c>
      <c r="F2972" t="s">
        <v>4889</v>
      </c>
      <c r="G2972">
        <v>0</v>
      </c>
      <c r="H2972">
        <v>0</v>
      </c>
      <c r="I2972">
        <v>0</v>
      </c>
      <c r="J2972">
        <v>0</v>
      </c>
      <c r="K2972">
        <v>0</v>
      </c>
      <c r="L2972">
        <v>0</v>
      </c>
      <c r="M2972">
        <v>13</v>
      </c>
      <c r="N2972">
        <v>0</v>
      </c>
      <c r="O2972">
        <v>0</v>
      </c>
      <c r="P2972">
        <v>0</v>
      </c>
      <c r="Q2972">
        <v>0</v>
      </c>
    </row>
    <row r="2973" spans="1:17" x14ac:dyDescent="0.2">
      <c r="A2973" t="s">
        <v>19996</v>
      </c>
      <c r="B2973" t="s">
        <v>87</v>
      </c>
      <c r="C2973" t="s">
        <v>241</v>
      </c>
      <c r="D2973" t="s">
        <v>17029</v>
      </c>
      <c r="E2973" t="s">
        <v>79</v>
      </c>
      <c r="F2973" t="s">
        <v>4871</v>
      </c>
      <c r="G2973">
        <v>0</v>
      </c>
      <c r="H2973">
        <v>0</v>
      </c>
      <c r="I2973">
        <v>0</v>
      </c>
      <c r="J2973">
        <v>0</v>
      </c>
      <c r="K2973">
        <v>0</v>
      </c>
      <c r="L2973">
        <v>0</v>
      </c>
      <c r="M2973">
        <v>0</v>
      </c>
      <c r="N2973">
        <v>7</v>
      </c>
      <c r="O2973">
        <v>7</v>
      </c>
      <c r="P2973">
        <v>0</v>
      </c>
      <c r="Q2973">
        <v>0</v>
      </c>
    </row>
    <row r="2974" spans="1:17" x14ac:dyDescent="0.2">
      <c r="A2974" t="s">
        <v>19997</v>
      </c>
      <c r="B2974" t="s">
        <v>87</v>
      </c>
      <c r="C2974" t="s">
        <v>241</v>
      </c>
      <c r="D2974" t="s">
        <v>17029</v>
      </c>
      <c r="E2974" t="s">
        <v>79</v>
      </c>
      <c r="F2974" t="s">
        <v>4873</v>
      </c>
      <c r="G2974">
        <v>0</v>
      </c>
      <c r="H2974">
        <v>0</v>
      </c>
      <c r="I2974">
        <v>0</v>
      </c>
      <c r="J2974">
        <v>0</v>
      </c>
      <c r="K2974">
        <v>0</v>
      </c>
      <c r="L2974">
        <v>0</v>
      </c>
      <c r="M2974">
        <v>0</v>
      </c>
      <c r="N2974">
        <v>2</v>
      </c>
      <c r="O2974">
        <v>2</v>
      </c>
      <c r="P2974">
        <v>0</v>
      </c>
      <c r="Q2974">
        <v>0</v>
      </c>
    </row>
    <row r="2975" spans="1:17" x14ac:dyDescent="0.2">
      <c r="A2975" t="s">
        <v>19998</v>
      </c>
      <c r="B2975" t="s">
        <v>87</v>
      </c>
      <c r="C2975" t="s">
        <v>241</v>
      </c>
      <c r="D2975" t="s">
        <v>17029</v>
      </c>
      <c r="E2975" t="s">
        <v>79</v>
      </c>
      <c r="F2975" t="s">
        <v>17019</v>
      </c>
      <c r="G2975">
        <v>13</v>
      </c>
      <c r="H2975">
        <v>0</v>
      </c>
      <c r="I2975">
        <v>0</v>
      </c>
      <c r="J2975">
        <v>0</v>
      </c>
      <c r="K2975">
        <v>0</v>
      </c>
      <c r="L2975">
        <v>0</v>
      </c>
      <c r="M2975">
        <v>0</v>
      </c>
      <c r="N2975">
        <v>0</v>
      </c>
      <c r="O2975">
        <v>0</v>
      </c>
      <c r="P2975">
        <v>0</v>
      </c>
      <c r="Q2975">
        <v>0</v>
      </c>
    </row>
    <row r="2976" spans="1:17" x14ac:dyDescent="0.2">
      <c r="A2976" t="s">
        <v>19999</v>
      </c>
      <c r="B2976" t="s">
        <v>87</v>
      </c>
      <c r="C2976" t="s">
        <v>241</v>
      </c>
      <c r="D2976" t="s">
        <v>17029</v>
      </c>
      <c r="E2976" t="s">
        <v>81</v>
      </c>
      <c r="F2976" t="s">
        <v>4875</v>
      </c>
      <c r="G2976">
        <v>0</v>
      </c>
      <c r="H2976">
        <v>4</v>
      </c>
      <c r="I2976">
        <v>1</v>
      </c>
      <c r="J2976">
        <v>1</v>
      </c>
      <c r="K2976">
        <v>1</v>
      </c>
      <c r="L2976">
        <v>1</v>
      </c>
      <c r="M2976">
        <v>0</v>
      </c>
      <c r="N2976">
        <v>0</v>
      </c>
      <c r="O2976">
        <v>0</v>
      </c>
      <c r="P2976">
        <v>0</v>
      </c>
      <c r="Q2976">
        <v>0</v>
      </c>
    </row>
    <row r="2977" spans="1:17" x14ac:dyDescent="0.2">
      <c r="A2977" t="s">
        <v>20000</v>
      </c>
      <c r="B2977" t="s">
        <v>87</v>
      </c>
      <c r="C2977" t="s">
        <v>241</v>
      </c>
      <c r="D2977" t="s">
        <v>17029</v>
      </c>
      <c r="E2977" t="s">
        <v>81</v>
      </c>
      <c r="F2977" t="s">
        <v>4877</v>
      </c>
      <c r="G2977">
        <v>0</v>
      </c>
      <c r="H2977">
        <v>4</v>
      </c>
      <c r="I2977">
        <v>1</v>
      </c>
      <c r="J2977">
        <v>1</v>
      </c>
      <c r="K2977">
        <v>1</v>
      </c>
      <c r="L2977">
        <v>1</v>
      </c>
      <c r="M2977">
        <v>0</v>
      </c>
      <c r="N2977">
        <v>0</v>
      </c>
      <c r="O2977">
        <v>0</v>
      </c>
      <c r="P2977">
        <v>0</v>
      </c>
      <c r="Q2977">
        <v>0</v>
      </c>
    </row>
    <row r="2978" spans="1:17" x14ac:dyDescent="0.2">
      <c r="A2978" t="s">
        <v>20001</v>
      </c>
      <c r="B2978" t="s">
        <v>87</v>
      </c>
      <c r="C2978" t="s">
        <v>241</v>
      </c>
      <c r="D2978" t="s">
        <v>17029</v>
      </c>
      <c r="E2978" t="s">
        <v>81</v>
      </c>
      <c r="F2978" t="s">
        <v>4879</v>
      </c>
      <c r="G2978">
        <v>0</v>
      </c>
      <c r="H2978">
        <v>0</v>
      </c>
      <c r="I2978">
        <v>0</v>
      </c>
      <c r="J2978">
        <v>0</v>
      </c>
      <c r="K2978">
        <v>0</v>
      </c>
      <c r="L2978">
        <v>0</v>
      </c>
      <c r="M2978">
        <v>4</v>
      </c>
      <c r="N2978">
        <v>0</v>
      </c>
      <c r="O2978">
        <v>0</v>
      </c>
      <c r="P2978">
        <v>0</v>
      </c>
      <c r="Q2978">
        <v>0</v>
      </c>
    </row>
    <row r="2979" spans="1:17" x14ac:dyDescent="0.2">
      <c r="A2979" t="s">
        <v>20002</v>
      </c>
      <c r="B2979" t="s">
        <v>87</v>
      </c>
      <c r="C2979" t="s">
        <v>241</v>
      </c>
      <c r="D2979" t="s">
        <v>17029</v>
      </c>
      <c r="E2979" t="s">
        <v>81</v>
      </c>
      <c r="F2979" t="s">
        <v>4881</v>
      </c>
      <c r="G2979">
        <v>0</v>
      </c>
      <c r="H2979">
        <v>4</v>
      </c>
      <c r="I2979">
        <v>1</v>
      </c>
      <c r="J2979">
        <v>1</v>
      </c>
      <c r="K2979">
        <v>1</v>
      </c>
      <c r="L2979">
        <v>1</v>
      </c>
      <c r="M2979">
        <v>0</v>
      </c>
      <c r="N2979">
        <v>0</v>
      </c>
      <c r="O2979">
        <v>0</v>
      </c>
      <c r="P2979">
        <v>0</v>
      </c>
      <c r="Q2979">
        <v>0</v>
      </c>
    </row>
    <row r="2980" spans="1:17" x14ac:dyDescent="0.2">
      <c r="A2980" t="s">
        <v>20003</v>
      </c>
      <c r="B2980" t="s">
        <v>87</v>
      </c>
      <c r="C2980" t="s">
        <v>241</v>
      </c>
      <c r="D2980" t="s">
        <v>17029</v>
      </c>
      <c r="E2980" t="s">
        <v>81</v>
      </c>
      <c r="F2980" t="s">
        <v>4883</v>
      </c>
      <c r="G2980">
        <v>0</v>
      </c>
      <c r="H2980">
        <v>4</v>
      </c>
      <c r="I2980">
        <v>1</v>
      </c>
      <c r="J2980">
        <v>1</v>
      </c>
      <c r="K2980">
        <v>1</v>
      </c>
      <c r="L2980">
        <v>1</v>
      </c>
      <c r="M2980">
        <v>0</v>
      </c>
      <c r="N2980">
        <v>0</v>
      </c>
      <c r="O2980">
        <v>0</v>
      </c>
      <c r="P2980">
        <v>0</v>
      </c>
      <c r="Q2980">
        <v>0</v>
      </c>
    </row>
    <row r="2981" spans="1:17" x14ac:dyDescent="0.2">
      <c r="A2981" t="s">
        <v>20004</v>
      </c>
      <c r="B2981" t="s">
        <v>87</v>
      </c>
      <c r="C2981" t="s">
        <v>241</v>
      </c>
      <c r="D2981" t="s">
        <v>17029</v>
      </c>
      <c r="E2981" t="s">
        <v>81</v>
      </c>
      <c r="F2981" t="s">
        <v>4885</v>
      </c>
      <c r="G2981">
        <v>0</v>
      </c>
      <c r="H2981">
        <v>0</v>
      </c>
      <c r="I2981">
        <v>0</v>
      </c>
      <c r="J2981">
        <v>0</v>
      </c>
      <c r="K2981">
        <v>0</v>
      </c>
      <c r="L2981">
        <v>0</v>
      </c>
      <c r="M2981">
        <v>4</v>
      </c>
      <c r="N2981">
        <v>0</v>
      </c>
      <c r="O2981">
        <v>0</v>
      </c>
      <c r="P2981">
        <v>0</v>
      </c>
      <c r="Q2981">
        <v>0</v>
      </c>
    </row>
    <row r="2982" spans="1:17" x14ac:dyDescent="0.2">
      <c r="A2982" t="s">
        <v>20005</v>
      </c>
      <c r="B2982" t="s">
        <v>87</v>
      </c>
      <c r="C2982" t="s">
        <v>241</v>
      </c>
      <c r="D2982" t="s">
        <v>17029</v>
      </c>
      <c r="E2982" t="s">
        <v>81</v>
      </c>
      <c r="F2982" t="s">
        <v>4887</v>
      </c>
      <c r="G2982">
        <v>0</v>
      </c>
      <c r="H2982">
        <v>4</v>
      </c>
      <c r="I2982">
        <v>1</v>
      </c>
      <c r="J2982">
        <v>1</v>
      </c>
      <c r="K2982">
        <v>2</v>
      </c>
      <c r="L2982">
        <v>0</v>
      </c>
      <c r="M2982">
        <v>0</v>
      </c>
      <c r="N2982">
        <v>0</v>
      </c>
      <c r="O2982">
        <v>0</v>
      </c>
      <c r="P2982">
        <v>0</v>
      </c>
      <c r="Q2982">
        <v>0</v>
      </c>
    </row>
    <row r="2983" spans="1:17" x14ac:dyDescent="0.2">
      <c r="A2983" t="s">
        <v>20006</v>
      </c>
      <c r="B2983" t="s">
        <v>87</v>
      </c>
      <c r="C2983" t="s">
        <v>241</v>
      </c>
      <c r="D2983" t="s">
        <v>17029</v>
      </c>
      <c r="E2983" t="s">
        <v>81</v>
      </c>
      <c r="F2983" t="s">
        <v>4889</v>
      </c>
      <c r="G2983">
        <v>0</v>
      </c>
      <c r="H2983">
        <v>0</v>
      </c>
      <c r="I2983">
        <v>0</v>
      </c>
      <c r="J2983">
        <v>0</v>
      </c>
      <c r="K2983">
        <v>0</v>
      </c>
      <c r="L2983">
        <v>0</v>
      </c>
      <c r="M2983">
        <v>4</v>
      </c>
      <c r="N2983">
        <v>0</v>
      </c>
      <c r="O2983">
        <v>0</v>
      </c>
      <c r="P2983">
        <v>0</v>
      </c>
      <c r="Q2983">
        <v>0</v>
      </c>
    </row>
    <row r="2984" spans="1:17" x14ac:dyDescent="0.2">
      <c r="A2984" t="s">
        <v>20007</v>
      </c>
      <c r="B2984" t="s">
        <v>87</v>
      </c>
      <c r="C2984" t="s">
        <v>241</v>
      </c>
      <c r="D2984" t="s">
        <v>17029</v>
      </c>
      <c r="E2984" t="s">
        <v>81</v>
      </c>
      <c r="F2984" t="s">
        <v>4871</v>
      </c>
      <c r="G2984">
        <v>0</v>
      </c>
      <c r="H2984">
        <v>0</v>
      </c>
      <c r="I2984">
        <v>0</v>
      </c>
      <c r="J2984">
        <v>0</v>
      </c>
      <c r="K2984">
        <v>0</v>
      </c>
      <c r="L2984">
        <v>0</v>
      </c>
      <c r="M2984">
        <v>0</v>
      </c>
      <c r="N2984">
        <v>4</v>
      </c>
      <c r="O2984">
        <v>3</v>
      </c>
      <c r="P2984">
        <v>0</v>
      </c>
      <c r="Q2984">
        <v>1</v>
      </c>
    </row>
    <row r="2985" spans="1:17" x14ac:dyDescent="0.2">
      <c r="A2985" t="s">
        <v>20008</v>
      </c>
      <c r="B2985" t="s">
        <v>87</v>
      </c>
      <c r="C2985" t="s">
        <v>241</v>
      </c>
      <c r="D2985" t="s">
        <v>17029</v>
      </c>
      <c r="E2985" t="s">
        <v>81</v>
      </c>
      <c r="F2985" t="s">
        <v>4873</v>
      </c>
      <c r="G2985">
        <v>0</v>
      </c>
      <c r="H2985">
        <v>0</v>
      </c>
      <c r="I2985">
        <v>0</v>
      </c>
      <c r="J2985">
        <v>0</v>
      </c>
      <c r="K2985">
        <v>0</v>
      </c>
      <c r="L2985">
        <v>0</v>
      </c>
      <c r="M2985">
        <v>0</v>
      </c>
      <c r="N2985">
        <v>3</v>
      </c>
      <c r="O2985">
        <v>2</v>
      </c>
      <c r="P2985">
        <v>0</v>
      </c>
      <c r="Q2985">
        <v>1</v>
      </c>
    </row>
    <row r="2986" spans="1:17" x14ac:dyDescent="0.2">
      <c r="A2986" t="s">
        <v>20009</v>
      </c>
      <c r="B2986" t="s">
        <v>87</v>
      </c>
      <c r="C2986" t="s">
        <v>241</v>
      </c>
      <c r="D2986" t="s">
        <v>17029</v>
      </c>
      <c r="E2986" t="s">
        <v>81</v>
      </c>
      <c r="F2986" t="s">
        <v>17019</v>
      </c>
      <c r="G2986">
        <v>4</v>
      </c>
      <c r="H2986">
        <v>0</v>
      </c>
      <c r="I2986">
        <v>0</v>
      </c>
      <c r="J2986">
        <v>0</v>
      </c>
      <c r="K2986">
        <v>0</v>
      </c>
      <c r="L2986">
        <v>0</v>
      </c>
      <c r="M2986">
        <v>0</v>
      </c>
      <c r="N2986">
        <v>0</v>
      </c>
      <c r="O2986">
        <v>0</v>
      </c>
      <c r="P2986">
        <v>0</v>
      </c>
      <c r="Q2986">
        <v>0</v>
      </c>
    </row>
    <row r="2987" spans="1:17" x14ac:dyDescent="0.2">
      <c r="A2987" t="s">
        <v>20010</v>
      </c>
      <c r="B2987" t="s">
        <v>87</v>
      </c>
      <c r="C2987" t="s">
        <v>241</v>
      </c>
      <c r="D2987" t="s">
        <v>17025</v>
      </c>
      <c r="E2987" t="s">
        <v>79</v>
      </c>
      <c r="F2987" t="s">
        <v>17019</v>
      </c>
      <c r="G2987">
        <v>1</v>
      </c>
      <c r="H2987">
        <v>0</v>
      </c>
      <c r="I2987">
        <v>0</v>
      </c>
      <c r="J2987">
        <v>0</v>
      </c>
      <c r="K2987">
        <v>0</v>
      </c>
      <c r="L2987">
        <v>0</v>
      </c>
      <c r="M2987">
        <v>0</v>
      </c>
      <c r="N2987">
        <v>0</v>
      </c>
      <c r="O2987">
        <v>0</v>
      </c>
      <c r="P2987">
        <v>0</v>
      </c>
      <c r="Q2987">
        <v>0</v>
      </c>
    </row>
    <row r="2988" spans="1:17" x14ac:dyDescent="0.2">
      <c r="A2988" t="s">
        <v>20011</v>
      </c>
      <c r="B2988" t="s">
        <v>87</v>
      </c>
      <c r="C2988" t="s">
        <v>241</v>
      </c>
      <c r="D2988" t="s">
        <v>17025</v>
      </c>
      <c r="E2988" t="s">
        <v>81</v>
      </c>
      <c r="F2988" t="s">
        <v>17019</v>
      </c>
      <c r="G2988">
        <v>2</v>
      </c>
      <c r="H2988">
        <v>0</v>
      </c>
      <c r="I2988">
        <v>0</v>
      </c>
      <c r="J2988">
        <v>0</v>
      </c>
      <c r="K2988">
        <v>0</v>
      </c>
      <c r="L2988">
        <v>0</v>
      </c>
      <c r="M2988">
        <v>0</v>
      </c>
      <c r="N2988">
        <v>0</v>
      </c>
      <c r="O2988">
        <v>0</v>
      </c>
      <c r="P2988">
        <v>0</v>
      </c>
      <c r="Q2988">
        <v>0</v>
      </c>
    </row>
    <row r="2989" spans="1:17" x14ac:dyDescent="0.2">
      <c r="A2989" t="s">
        <v>20012</v>
      </c>
      <c r="B2989" t="s">
        <v>87</v>
      </c>
      <c r="C2989" t="s">
        <v>242</v>
      </c>
      <c r="D2989" t="s">
        <v>17029</v>
      </c>
      <c r="E2989" t="s">
        <v>79</v>
      </c>
      <c r="F2989" t="s">
        <v>4875</v>
      </c>
      <c r="G2989">
        <v>0</v>
      </c>
      <c r="H2989">
        <v>13</v>
      </c>
      <c r="I2989">
        <v>3</v>
      </c>
      <c r="J2989">
        <v>10</v>
      </c>
      <c r="K2989">
        <v>0</v>
      </c>
      <c r="L2989">
        <v>0</v>
      </c>
      <c r="M2989">
        <v>0</v>
      </c>
      <c r="N2989">
        <v>0</v>
      </c>
      <c r="O2989">
        <v>0</v>
      </c>
      <c r="P2989">
        <v>0</v>
      </c>
      <c r="Q2989">
        <v>0</v>
      </c>
    </row>
    <row r="2990" spans="1:17" x14ac:dyDescent="0.2">
      <c r="A2990" t="s">
        <v>20013</v>
      </c>
      <c r="B2990" t="s">
        <v>87</v>
      </c>
      <c r="C2990" t="s">
        <v>242</v>
      </c>
      <c r="D2990" t="s">
        <v>17029</v>
      </c>
      <c r="E2990" t="s">
        <v>79</v>
      </c>
      <c r="F2990" t="s">
        <v>4877</v>
      </c>
      <c r="G2990">
        <v>0</v>
      </c>
      <c r="H2990">
        <v>13</v>
      </c>
      <c r="I2990">
        <v>3</v>
      </c>
      <c r="J2990">
        <v>8</v>
      </c>
      <c r="K2990">
        <v>1</v>
      </c>
      <c r="L2990">
        <v>1</v>
      </c>
      <c r="M2990">
        <v>0</v>
      </c>
      <c r="N2990">
        <v>0</v>
      </c>
      <c r="O2990">
        <v>0</v>
      </c>
      <c r="P2990">
        <v>0</v>
      </c>
      <c r="Q2990">
        <v>0</v>
      </c>
    </row>
    <row r="2991" spans="1:17" x14ac:dyDescent="0.2">
      <c r="A2991" t="s">
        <v>20014</v>
      </c>
      <c r="B2991" t="s">
        <v>87</v>
      </c>
      <c r="C2991" t="s">
        <v>242</v>
      </c>
      <c r="D2991" t="s">
        <v>17029</v>
      </c>
      <c r="E2991" t="s">
        <v>79</v>
      </c>
      <c r="F2991" t="s">
        <v>4879</v>
      </c>
      <c r="G2991">
        <v>0</v>
      </c>
      <c r="H2991">
        <v>0</v>
      </c>
      <c r="I2991">
        <v>0</v>
      </c>
      <c r="J2991">
        <v>0</v>
      </c>
      <c r="K2991">
        <v>0</v>
      </c>
      <c r="L2991">
        <v>0</v>
      </c>
      <c r="M2991">
        <v>13</v>
      </c>
      <c r="N2991">
        <v>0</v>
      </c>
      <c r="O2991">
        <v>0</v>
      </c>
      <c r="P2991">
        <v>0</v>
      </c>
      <c r="Q2991">
        <v>0</v>
      </c>
    </row>
    <row r="2992" spans="1:17" x14ac:dyDescent="0.2">
      <c r="A2992" t="s">
        <v>20015</v>
      </c>
      <c r="B2992" t="s">
        <v>87</v>
      </c>
      <c r="C2992" t="s">
        <v>242</v>
      </c>
      <c r="D2992" t="s">
        <v>17029</v>
      </c>
      <c r="E2992" t="s">
        <v>79</v>
      </c>
      <c r="F2992" t="s">
        <v>4881</v>
      </c>
      <c r="G2992">
        <v>0</v>
      </c>
      <c r="H2992">
        <v>13</v>
      </c>
      <c r="I2992">
        <v>3</v>
      </c>
      <c r="J2992">
        <v>8</v>
      </c>
      <c r="K2992">
        <v>1</v>
      </c>
      <c r="L2992">
        <v>1</v>
      </c>
      <c r="M2992">
        <v>0</v>
      </c>
      <c r="N2992">
        <v>0</v>
      </c>
      <c r="O2992">
        <v>0</v>
      </c>
      <c r="P2992">
        <v>0</v>
      </c>
      <c r="Q2992">
        <v>0</v>
      </c>
    </row>
    <row r="2993" spans="1:17" x14ac:dyDescent="0.2">
      <c r="A2993" t="s">
        <v>20016</v>
      </c>
      <c r="B2993" t="s">
        <v>87</v>
      </c>
      <c r="C2993" t="s">
        <v>242</v>
      </c>
      <c r="D2993" t="s">
        <v>17029</v>
      </c>
      <c r="E2993" t="s">
        <v>79</v>
      </c>
      <c r="F2993" t="s">
        <v>4883</v>
      </c>
      <c r="G2993">
        <v>0</v>
      </c>
      <c r="H2993">
        <v>13</v>
      </c>
      <c r="I2993">
        <v>3</v>
      </c>
      <c r="J2993">
        <v>8</v>
      </c>
      <c r="K2993">
        <v>1</v>
      </c>
      <c r="L2993">
        <v>1</v>
      </c>
      <c r="M2993">
        <v>0</v>
      </c>
      <c r="N2993">
        <v>0</v>
      </c>
      <c r="O2993">
        <v>0</v>
      </c>
      <c r="P2993">
        <v>0</v>
      </c>
      <c r="Q2993">
        <v>0</v>
      </c>
    </row>
    <row r="2994" spans="1:17" x14ac:dyDescent="0.2">
      <c r="A2994" t="s">
        <v>20017</v>
      </c>
      <c r="B2994" t="s">
        <v>87</v>
      </c>
      <c r="C2994" t="s">
        <v>242</v>
      </c>
      <c r="D2994" t="s">
        <v>17029</v>
      </c>
      <c r="E2994" t="s">
        <v>79</v>
      </c>
      <c r="F2994" t="s">
        <v>4885</v>
      </c>
      <c r="G2994">
        <v>0</v>
      </c>
      <c r="H2994">
        <v>0</v>
      </c>
      <c r="I2994">
        <v>0</v>
      </c>
      <c r="J2994">
        <v>0</v>
      </c>
      <c r="K2994">
        <v>0</v>
      </c>
      <c r="L2994">
        <v>0</v>
      </c>
      <c r="M2994">
        <v>13</v>
      </c>
      <c r="N2994">
        <v>0</v>
      </c>
      <c r="O2994">
        <v>0</v>
      </c>
      <c r="P2994">
        <v>0</v>
      </c>
      <c r="Q2994">
        <v>0</v>
      </c>
    </row>
    <row r="2995" spans="1:17" x14ac:dyDescent="0.2">
      <c r="A2995" t="s">
        <v>20018</v>
      </c>
      <c r="B2995" t="s">
        <v>87</v>
      </c>
      <c r="C2995" t="s">
        <v>242</v>
      </c>
      <c r="D2995" t="s">
        <v>17029</v>
      </c>
      <c r="E2995" t="s">
        <v>79</v>
      </c>
      <c r="F2995" t="s">
        <v>4887</v>
      </c>
      <c r="G2995">
        <v>0</v>
      </c>
      <c r="H2995">
        <v>13</v>
      </c>
      <c r="I2995">
        <v>3</v>
      </c>
      <c r="J2995">
        <v>9</v>
      </c>
      <c r="K2995">
        <v>1</v>
      </c>
      <c r="L2995">
        <v>0</v>
      </c>
      <c r="M2995">
        <v>0</v>
      </c>
      <c r="N2995">
        <v>0</v>
      </c>
      <c r="O2995">
        <v>0</v>
      </c>
      <c r="P2995">
        <v>0</v>
      </c>
      <c r="Q2995">
        <v>0</v>
      </c>
    </row>
    <row r="2996" spans="1:17" x14ac:dyDescent="0.2">
      <c r="A2996" t="s">
        <v>20019</v>
      </c>
      <c r="B2996" t="s">
        <v>87</v>
      </c>
      <c r="C2996" t="s">
        <v>242</v>
      </c>
      <c r="D2996" t="s">
        <v>17029</v>
      </c>
      <c r="E2996" t="s">
        <v>79</v>
      </c>
      <c r="F2996" t="s">
        <v>4889</v>
      </c>
      <c r="G2996">
        <v>0</v>
      </c>
      <c r="H2996">
        <v>0</v>
      </c>
      <c r="I2996">
        <v>0</v>
      </c>
      <c r="J2996">
        <v>0</v>
      </c>
      <c r="K2996">
        <v>0</v>
      </c>
      <c r="L2996">
        <v>0</v>
      </c>
      <c r="M2996">
        <v>13</v>
      </c>
      <c r="N2996">
        <v>0</v>
      </c>
      <c r="O2996">
        <v>0</v>
      </c>
      <c r="P2996">
        <v>0</v>
      </c>
      <c r="Q2996">
        <v>0</v>
      </c>
    </row>
    <row r="2997" spans="1:17" x14ac:dyDescent="0.2">
      <c r="A2997" t="s">
        <v>20020</v>
      </c>
      <c r="B2997" t="s">
        <v>87</v>
      </c>
      <c r="C2997" t="s">
        <v>242</v>
      </c>
      <c r="D2997" t="s">
        <v>17029</v>
      </c>
      <c r="E2997" t="s">
        <v>79</v>
      </c>
      <c r="F2997" t="s">
        <v>4871</v>
      </c>
      <c r="G2997">
        <v>0</v>
      </c>
      <c r="H2997">
        <v>0</v>
      </c>
      <c r="I2997">
        <v>0</v>
      </c>
      <c r="J2997">
        <v>0</v>
      </c>
      <c r="K2997">
        <v>0</v>
      </c>
      <c r="L2997">
        <v>0</v>
      </c>
      <c r="M2997">
        <v>0</v>
      </c>
      <c r="N2997">
        <v>6</v>
      </c>
      <c r="O2997">
        <v>6</v>
      </c>
      <c r="P2997">
        <v>0</v>
      </c>
      <c r="Q2997">
        <v>0</v>
      </c>
    </row>
    <row r="2998" spans="1:17" x14ac:dyDescent="0.2">
      <c r="A2998" t="s">
        <v>20021</v>
      </c>
      <c r="B2998" t="s">
        <v>87</v>
      </c>
      <c r="C2998" t="s">
        <v>242</v>
      </c>
      <c r="D2998" t="s">
        <v>17029</v>
      </c>
      <c r="E2998" t="s">
        <v>79</v>
      </c>
      <c r="F2998" t="s">
        <v>4873</v>
      </c>
      <c r="G2998">
        <v>0</v>
      </c>
      <c r="H2998">
        <v>0</v>
      </c>
      <c r="I2998">
        <v>0</v>
      </c>
      <c r="J2998">
        <v>0</v>
      </c>
      <c r="K2998">
        <v>0</v>
      </c>
      <c r="L2998">
        <v>0</v>
      </c>
      <c r="M2998">
        <v>0</v>
      </c>
      <c r="N2998">
        <v>3</v>
      </c>
      <c r="O2998">
        <v>3</v>
      </c>
      <c r="P2998">
        <v>0</v>
      </c>
      <c r="Q2998">
        <v>0</v>
      </c>
    </row>
    <row r="2999" spans="1:17" x14ac:dyDescent="0.2">
      <c r="A2999" t="s">
        <v>20022</v>
      </c>
      <c r="B2999" t="s">
        <v>87</v>
      </c>
      <c r="C2999" t="s">
        <v>242</v>
      </c>
      <c r="D2999" t="s">
        <v>17029</v>
      </c>
      <c r="E2999" t="s">
        <v>79</v>
      </c>
      <c r="F2999" t="s">
        <v>17019</v>
      </c>
      <c r="G2999">
        <v>13</v>
      </c>
      <c r="H2999">
        <v>0</v>
      </c>
      <c r="I2999">
        <v>0</v>
      </c>
      <c r="J2999">
        <v>0</v>
      </c>
      <c r="K2999">
        <v>0</v>
      </c>
      <c r="L2999">
        <v>0</v>
      </c>
      <c r="M2999">
        <v>0</v>
      </c>
      <c r="N2999">
        <v>0</v>
      </c>
      <c r="O2999">
        <v>0</v>
      </c>
      <c r="P2999">
        <v>0</v>
      </c>
      <c r="Q2999">
        <v>0</v>
      </c>
    </row>
    <row r="3000" spans="1:17" x14ac:dyDescent="0.2">
      <c r="A3000" t="s">
        <v>20023</v>
      </c>
      <c r="B3000" t="s">
        <v>87</v>
      </c>
      <c r="C3000" t="s">
        <v>242</v>
      </c>
      <c r="D3000" t="s">
        <v>17029</v>
      </c>
      <c r="E3000" t="s">
        <v>81</v>
      </c>
      <c r="F3000" t="s">
        <v>4875</v>
      </c>
      <c r="G3000">
        <v>0</v>
      </c>
      <c r="H3000">
        <v>17</v>
      </c>
      <c r="I3000">
        <v>6</v>
      </c>
      <c r="J3000">
        <v>8</v>
      </c>
      <c r="K3000">
        <v>2</v>
      </c>
      <c r="L3000">
        <v>1</v>
      </c>
      <c r="M3000">
        <v>0</v>
      </c>
      <c r="N3000">
        <v>0</v>
      </c>
      <c r="O3000">
        <v>0</v>
      </c>
      <c r="P3000">
        <v>0</v>
      </c>
      <c r="Q3000">
        <v>0</v>
      </c>
    </row>
    <row r="3001" spans="1:17" x14ac:dyDescent="0.2">
      <c r="A3001" t="s">
        <v>20024</v>
      </c>
      <c r="B3001" t="s">
        <v>87</v>
      </c>
      <c r="C3001" t="s">
        <v>242</v>
      </c>
      <c r="D3001" t="s">
        <v>17029</v>
      </c>
      <c r="E3001" t="s">
        <v>81</v>
      </c>
      <c r="F3001" t="s">
        <v>4877</v>
      </c>
      <c r="G3001">
        <v>0</v>
      </c>
      <c r="H3001">
        <v>17</v>
      </c>
      <c r="I3001">
        <v>6</v>
      </c>
      <c r="J3001">
        <v>8</v>
      </c>
      <c r="K3001">
        <v>1</v>
      </c>
      <c r="L3001">
        <v>2</v>
      </c>
      <c r="M3001">
        <v>0</v>
      </c>
      <c r="N3001">
        <v>0</v>
      </c>
      <c r="O3001">
        <v>0</v>
      </c>
      <c r="P3001">
        <v>0</v>
      </c>
      <c r="Q3001">
        <v>0</v>
      </c>
    </row>
    <row r="3002" spans="1:17" x14ac:dyDescent="0.2">
      <c r="A3002" t="s">
        <v>20025</v>
      </c>
      <c r="B3002" t="s">
        <v>87</v>
      </c>
      <c r="C3002" t="s">
        <v>242</v>
      </c>
      <c r="D3002" t="s">
        <v>17029</v>
      </c>
      <c r="E3002" t="s">
        <v>81</v>
      </c>
      <c r="F3002" t="s">
        <v>4879</v>
      </c>
      <c r="G3002">
        <v>0</v>
      </c>
      <c r="H3002">
        <v>0</v>
      </c>
      <c r="I3002">
        <v>0</v>
      </c>
      <c r="J3002">
        <v>0</v>
      </c>
      <c r="K3002">
        <v>0</v>
      </c>
      <c r="L3002">
        <v>0</v>
      </c>
      <c r="M3002">
        <v>17</v>
      </c>
      <c r="N3002">
        <v>0</v>
      </c>
      <c r="O3002">
        <v>0</v>
      </c>
      <c r="P3002">
        <v>0</v>
      </c>
      <c r="Q3002">
        <v>0</v>
      </c>
    </row>
    <row r="3003" spans="1:17" x14ac:dyDescent="0.2">
      <c r="A3003" t="s">
        <v>20026</v>
      </c>
      <c r="B3003" t="s">
        <v>87</v>
      </c>
      <c r="C3003" t="s">
        <v>242</v>
      </c>
      <c r="D3003" t="s">
        <v>17029</v>
      </c>
      <c r="E3003" t="s">
        <v>81</v>
      </c>
      <c r="F3003" t="s">
        <v>4881</v>
      </c>
      <c r="G3003">
        <v>0</v>
      </c>
      <c r="H3003">
        <v>17</v>
      </c>
      <c r="I3003">
        <v>6</v>
      </c>
      <c r="J3003">
        <v>8</v>
      </c>
      <c r="K3003">
        <v>1</v>
      </c>
      <c r="L3003">
        <v>2</v>
      </c>
      <c r="M3003">
        <v>0</v>
      </c>
      <c r="N3003">
        <v>0</v>
      </c>
      <c r="O3003">
        <v>0</v>
      </c>
      <c r="P3003">
        <v>0</v>
      </c>
      <c r="Q3003">
        <v>0</v>
      </c>
    </row>
    <row r="3004" spans="1:17" x14ac:dyDescent="0.2">
      <c r="A3004" t="s">
        <v>20027</v>
      </c>
      <c r="B3004" t="s">
        <v>87</v>
      </c>
      <c r="C3004" t="s">
        <v>242</v>
      </c>
      <c r="D3004" t="s">
        <v>17029</v>
      </c>
      <c r="E3004" t="s">
        <v>81</v>
      </c>
      <c r="F3004" t="s">
        <v>4883</v>
      </c>
      <c r="G3004">
        <v>0</v>
      </c>
      <c r="H3004">
        <v>17</v>
      </c>
      <c r="I3004">
        <v>6</v>
      </c>
      <c r="J3004">
        <v>8</v>
      </c>
      <c r="K3004">
        <v>1</v>
      </c>
      <c r="L3004">
        <v>2</v>
      </c>
      <c r="M3004">
        <v>0</v>
      </c>
      <c r="N3004">
        <v>0</v>
      </c>
      <c r="O3004">
        <v>0</v>
      </c>
      <c r="P3004">
        <v>0</v>
      </c>
      <c r="Q3004">
        <v>0</v>
      </c>
    </row>
    <row r="3005" spans="1:17" x14ac:dyDescent="0.2">
      <c r="A3005" t="s">
        <v>20028</v>
      </c>
      <c r="B3005" t="s">
        <v>87</v>
      </c>
      <c r="C3005" t="s">
        <v>242</v>
      </c>
      <c r="D3005" t="s">
        <v>17029</v>
      </c>
      <c r="E3005" t="s">
        <v>81</v>
      </c>
      <c r="F3005" t="s">
        <v>4885</v>
      </c>
      <c r="G3005">
        <v>0</v>
      </c>
      <c r="H3005">
        <v>0</v>
      </c>
      <c r="I3005">
        <v>0</v>
      </c>
      <c r="J3005">
        <v>0</v>
      </c>
      <c r="K3005">
        <v>0</v>
      </c>
      <c r="L3005">
        <v>0</v>
      </c>
      <c r="M3005">
        <v>17</v>
      </c>
      <c r="N3005">
        <v>0</v>
      </c>
      <c r="O3005">
        <v>0</v>
      </c>
      <c r="P3005">
        <v>0</v>
      </c>
      <c r="Q3005">
        <v>0</v>
      </c>
    </row>
    <row r="3006" spans="1:17" x14ac:dyDescent="0.2">
      <c r="A3006" t="s">
        <v>20029</v>
      </c>
      <c r="B3006" t="s">
        <v>87</v>
      </c>
      <c r="C3006" t="s">
        <v>242</v>
      </c>
      <c r="D3006" t="s">
        <v>17029</v>
      </c>
      <c r="E3006" t="s">
        <v>81</v>
      </c>
      <c r="F3006" t="s">
        <v>4887</v>
      </c>
      <c r="G3006">
        <v>0</v>
      </c>
      <c r="H3006">
        <v>17</v>
      </c>
      <c r="I3006">
        <v>6</v>
      </c>
      <c r="J3006">
        <v>9</v>
      </c>
      <c r="K3006">
        <v>1</v>
      </c>
      <c r="L3006">
        <v>1</v>
      </c>
      <c r="M3006">
        <v>0</v>
      </c>
      <c r="N3006">
        <v>0</v>
      </c>
      <c r="O3006">
        <v>0</v>
      </c>
      <c r="P3006">
        <v>0</v>
      </c>
      <c r="Q3006">
        <v>0</v>
      </c>
    </row>
    <row r="3007" spans="1:17" x14ac:dyDescent="0.2">
      <c r="A3007" t="s">
        <v>20030</v>
      </c>
      <c r="B3007" t="s">
        <v>87</v>
      </c>
      <c r="C3007" t="s">
        <v>242</v>
      </c>
      <c r="D3007" t="s">
        <v>17029</v>
      </c>
      <c r="E3007" t="s">
        <v>81</v>
      </c>
      <c r="F3007" t="s">
        <v>4889</v>
      </c>
      <c r="G3007">
        <v>0</v>
      </c>
      <c r="H3007">
        <v>0</v>
      </c>
      <c r="I3007">
        <v>0</v>
      </c>
      <c r="J3007">
        <v>0</v>
      </c>
      <c r="K3007">
        <v>0</v>
      </c>
      <c r="L3007">
        <v>0</v>
      </c>
      <c r="M3007">
        <v>17</v>
      </c>
      <c r="N3007">
        <v>0</v>
      </c>
      <c r="O3007">
        <v>0</v>
      </c>
      <c r="P3007">
        <v>0</v>
      </c>
      <c r="Q3007">
        <v>0</v>
      </c>
    </row>
    <row r="3008" spans="1:17" x14ac:dyDescent="0.2">
      <c r="A3008" t="s">
        <v>20031</v>
      </c>
      <c r="B3008" t="s">
        <v>87</v>
      </c>
      <c r="C3008" t="s">
        <v>242</v>
      </c>
      <c r="D3008" t="s">
        <v>17029</v>
      </c>
      <c r="E3008" t="s">
        <v>81</v>
      </c>
      <c r="F3008" t="s">
        <v>4871</v>
      </c>
      <c r="G3008">
        <v>0</v>
      </c>
      <c r="H3008">
        <v>0</v>
      </c>
      <c r="I3008">
        <v>0</v>
      </c>
      <c r="J3008">
        <v>0</v>
      </c>
      <c r="K3008">
        <v>0</v>
      </c>
      <c r="L3008">
        <v>0</v>
      </c>
      <c r="M3008">
        <v>0</v>
      </c>
      <c r="N3008">
        <v>14</v>
      </c>
      <c r="O3008">
        <v>13</v>
      </c>
      <c r="P3008">
        <v>1</v>
      </c>
      <c r="Q3008">
        <v>0</v>
      </c>
    </row>
    <row r="3009" spans="1:17" x14ac:dyDescent="0.2">
      <c r="A3009" t="s">
        <v>20032</v>
      </c>
      <c r="B3009" t="s">
        <v>87</v>
      </c>
      <c r="C3009" t="s">
        <v>242</v>
      </c>
      <c r="D3009" t="s">
        <v>17029</v>
      </c>
      <c r="E3009" t="s">
        <v>81</v>
      </c>
      <c r="F3009" t="s">
        <v>4873</v>
      </c>
      <c r="G3009">
        <v>0</v>
      </c>
      <c r="H3009">
        <v>0</v>
      </c>
      <c r="I3009">
        <v>0</v>
      </c>
      <c r="J3009">
        <v>0</v>
      </c>
      <c r="K3009">
        <v>0</v>
      </c>
      <c r="L3009">
        <v>0</v>
      </c>
      <c r="M3009">
        <v>0</v>
      </c>
      <c r="N3009">
        <v>11</v>
      </c>
      <c r="O3009">
        <v>11</v>
      </c>
      <c r="P3009">
        <v>0</v>
      </c>
      <c r="Q3009">
        <v>0</v>
      </c>
    </row>
    <row r="3010" spans="1:17" x14ac:dyDescent="0.2">
      <c r="A3010" t="s">
        <v>20033</v>
      </c>
      <c r="B3010" t="s">
        <v>87</v>
      </c>
      <c r="C3010" t="s">
        <v>242</v>
      </c>
      <c r="D3010" t="s">
        <v>17029</v>
      </c>
      <c r="E3010" t="s">
        <v>81</v>
      </c>
      <c r="F3010" t="s">
        <v>17019</v>
      </c>
      <c r="G3010">
        <v>17</v>
      </c>
      <c r="H3010">
        <v>0</v>
      </c>
      <c r="I3010">
        <v>0</v>
      </c>
      <c r="J3010">
        <v>0</v>
      </c>
      <c r="K3010">
        <v>0</v>
      </c>
      <c r="L3010">
        <v>0</v>
      </c>
      <c r="M3010">
        <v>0</v>
      </c>
      <c r="N3010">
        <v>0</v>
      </c>
      <c r="O3010">
        <v>0</v>
      </c>
      <c r="P3010">
        <v>0</v>
      </c>
      <c r="Q3010">
        <v>0</v>
      </c>
    </row>
    <row r="3011" spans="1:17" x14ac:dyDescent="0.2">
      <c r="A3011" t="s">
        <v>20034</v>
      </c>
      <c r="B3011" t="s">
        <v>87</v>
      </c>
      <c r="C3011" t="s">
        <v>242</v>
      </c>
      <c r="D3011" t="s">
        <v>17025</v>
      </c>
      <c r="E3011" t="s">
        <v>79</v>
      </c>
      <c r="F3011" t="s">
        <v>17019</v>
      </c>
      <c r="G3011">
        <v>5</v>
      </c>
      <c r="H3011">
        <v>0</v>
      </c>
      <c r="I3011">
        <v>0</v>
      </c>
      <c r="J3011">
        <v>0</v>
      </c>
      <c r="K3011">
        <v>0</v>
      </c>
      <c r="L3011">
        <v>0</v>
      </c>
      <c r="M3011">
        <v>0</v>
      </c>
      <c r="N3011">
        <v>0</v>
      </c>
      <c r="O3011">
        <v>0</v>
      </c>
      <c r="P3011">
        <v>0</v>
      </c>
      <c r="Q3011">
        <v>0</v>
      </c>
    </row>
    <row r="3012" spans="1:17" x14ac:dyDescent="0.2">
      <c r="A3012" t="s">
        <v>20035</v>
      </c>
      <c r="B3012" t="s">
        <v>87</v>
      </c>
      <c r="C3012" t="s">
        <v>242</v>
      </c>
      <c r="D3012" t="s">
        <v>17025</v>
      </c>
      <c r="E3012" t="s">
        <v>81</v>
      </c>
      <c r="F3012" t="s">
        <v>17019</v>
      </c>
      <c r="G3012">
        <v>1</v>
      </c>
      <c r="H3012">
        <v>0</v>
      </c>
      <c r="I3012">
        <v>0</v>
      </c>
      <c r="J3012">
        <v>0</v>
      </c>
      <c r="K3012">
        <v>0</v>
      </c>
      <c r="L3012">
        <v>0</v>
      </c>
      <c r="M3012">
        <v>0</v>
      </c>
      <c r="N3012">
        <v>0</v>
      </c>
      <c r="O3012">
        <v>0</v>
      </c>
      <c r="P3012">
        <v>0</v>
      </c>
      <c r="Q3012">
        <v>0</v>
      </c>
    </row>
    <row r="3013" spans="1:17" x14ac:dyDescent="0.2">
      <c r="A3013" t="s">
        <v>20036</v>
      </c>
      <c r="B3013" t="s">
        <v>87</v>
      </c>
      <c r="C3013" t="s">
        <v>243</v>
      </c>
      <c r="D3013" t="s">
        <v>17029</v>
      </c>
      <c r="E3013" t="s">
        <v>79</v>
      </c>
      <c r="F3013" t="s">
        <v>4875</v>
      </c>
      <c r="G3013">
        <v>0</v>
      </c>
      <c r="H3013">
        <v>11</v>
      </c>
      <c r="I3013">
        <v>4</v>
      </c>
      <c r="J3013">
        <v>7</v>
      </c>
      <c r="K3013">
        <v>0</v>
      </c>
      <c r="L3013">
        <v>0</v>
      </c>
      <c r="M3013">
        <v>0</v>
      </c>
      <c r="N3013">
        <v>0</v>
      </c>
      <c r="O3013">
        <v>0</v>
      </c>
      <c r="P3013">
        <v>0</v>
      </c>
      <c r="Q3013">
        <v>0</v>
      </c>
    </row>
    <row r="3014" spans="1:17" x14ac:dyDescent="0.2">
      <c r="A3014" t="s">
        <v>20037</v>
      </c>
      <c r="B3014" t="s">
        <v>87</v>
      </c>
      <c r="C3014" t="s">
        <v>243</v>
      </c>
      <c r="D3014" t="s">
        <v>17029</v>
      </c>
      <c r="E3014" t="s">
        <v>79</v>
      </c>
      <c r="F3014" t="s">
        <v>4877</v>
      </c>
      <c r="G3014">
        <v>0</v>
      </c>
      <c r="H3014">
        <v>11</v>
      </c>
      <c r="I3014">
        <v>3</v>
      </c>
      <c r="J3014">
        <v>8</v>
      </c>
      <c r="K3014">
        <v>0</v>
      </c>
      <c r="L3014">
        <v>0</v>
      </c>
      <c r="M3014">
        <v>0</v>
      </c>
      <c r="N3014">
        <v>0</v>
      </c>
      <c r="O3014">
        <v>0</v>
      </c>
      <c r="P3014">
        <v>0</v>
      </c>
      <c r="Q3014">
        <v>0</v>
      </c>
    </row>
    <row r="3015" spans="1:17" x14ac:dyDescent="0.2">
      <c r="A3015" t="s">
        <v>20038</v>
      </c>
      <c r="B3015" t="s">
        <v>87</v>
      </c>
      <c r="C3015" t="s">
        <v>243</v>
      </c>
      <c r="D3015" t="s">
        <v>17029</v>
      </c>
      <c r="E3015" t="s">
        <v>79</v>
      </c>
      <c r="F3015" t="s">
        <v>4879</v>
      </c>
      <c r="G3015">
        <v>0</v>
      </c>
      <c r="H3015">
        <v>0</v>
      </c>
      <c r="I3015">
        <v>0</v>
      </c>
      <c r="J3015">
        <v>0</v>
      </c>
      <c r="K3015">
        <v>0</v>
      </c>
      <c r="L3015">
        <v>0</v>
      </c>
      <c r="M3015">
        <v>11</v>
      </c>
      <c r="N3015">
        <v>0</v>
      </c>
      <c r="O3015">
        <v>0</v>
      </c>
      <c r="P3015">
        <v>0</v>
      </c>
      <c r="Q3015">
        <v>0</v>
      </c>
    </row>
    <row r="3016" spans="1:17" x14ac:dyDescent="0.2">
      <c r="A3016" t="s">
        <v>20039</v>
      </c>
      <c r="B3016" t="s">
        <v>87</v>
      </c>
      <c r="C3016" t="s">
        <v>243</v>
      </c>
      <c r="D3016" t="s">
        <v>17029</v>
      </c>
      <c r="E3016" t="s">
        <v>79</v>
      </c>
      <c r="F3016" t="s">
        <v>4881</v>
      </c>
      <c r="G3016">
        <v>0</v>
      </c>
      <c r="H3016">
        <v>11</v>
      </c>
      <c r="I3016">
        <v>3</v>
      </c>
      <c r="J3016">
        <v>8</v>
      </c>
      <c r="K3016">
        <v>0</v>
      </c>
      <c r="L3016">
        <v>0</v>
      </c>
      <c r="M3016">
        <v>0</v>
      </c>
      <c r="N3016">
        <v>0</v>
      </c>
      <c r="O3016">
        <v>0</v>
      </c>
      <c r="P3016">
        <v>0</v>
      </c>
      <c r="Q3016">
        <v>0</v>
      </c>
    </row>
    <row r="3017" spans="1:17" x14ac:dyDescent="0.2">
      <c r="A3017" t="s">
        <v>20040</v>
      </c>
      <c r="B3017" t="s">
        <v>87</v>
      </c>
      <c r="C3017" t="s">
        <v>243</v>
      </c>
      <c r="D3017" t="s">
        <v>17029</v>
      </c>
      <c r="E3017" t="s">
        <v>79</v>
      </c>
      <c r="F3017" t="s">
        <v>4883</v>
      </c>
      <c r="G3017">
        <v>0</v>
      </c>
      <c r="H3017">
        <v>11</v>
      </c>
      <c r="I3017">
        <v>4</v>
      </c>
      <c r="J3017">
        <v>7</v>
      </c>
      <c r="K3017">
        <v>0</v>
      </c>
      <c r="L3017">
        <v>0</v>
      </c>
      <c r="M3017">
        <v>0</v>
      </c>
      <c r="N3017">
        <v>0</v>
      </c>
      <c r="O3017">
        <v>0</v>
      </c>
      <c r="P3017">
        <v>0</v>
      </c>
      <c r="Q3017">
        <v>0</v>
      </c>
    </row>
    <row r="3018" spans="1:17" x14ac:dyDescent="0.2">
      <c r="A3018" t="s">
        <v>20041</v>
      </c>
      <c r="B3018" t="s">
        <v>87</v>
      </c>
      <c r="C3018" t="s">
        <v>243</v>
      </c>
      <c r="D3018" t="s">
        <v>17029</v>
      </c>
      <c r="E3018" t="s">
        <v>79</v>
      </c>
      <c r="F3018" t="s">
        <v>4885</v>
      </c>
      <c r="G3018">
        <v>0</v>
      </c>
      <c r="H3018">
        <v>0</v>
      </c>
      <c r="I3018">
        <v>0</v>
      </c>
      <c r="J3018">
        <v>0</v>
      </c>
      <c r="K3018">
        <v>0</v>
      </c>
      <c r="L3018">
        <v>0</v>
      </c>
      <c r="M3018">
        <v>11</v>
      </c>
      <c r="N3018">
        <v>0</v>
      </c>
      <c r="O3018">
        <v>0</v>
      </c>
      <c r="P3018">
        <v>0</v>
      </c>
      <c r="Q3018">
        <v>0</v>
      </c>
    </row>
    <row r="3019" spans="1:17" x14ac:dyDescent="0.2">
      <c r="A3019" t="s">
        <v>20042</v>
      </c>
      <c r="B3019" t="s">
        <v>87</v>
      </c>
      <c r="C3019" t="s">
        <v>243</v>
      </c>
      <c r="D3019" t="s">
        <v>17029</v>
      </c>
      <c r="E3019" t="s">
        <v>79</v>
      </c>
      <c r="F3019" t="s">
        <v>4887</v>
      </c>
      <c r="G3019">
        <v>0</v>
      </c>
      <c r="H3019">
        <v>11</v>
      </c>
      <c r="I3019">
        <v>3</v>
      </c>
      <c r="J3019">
        <v>8</v>
      </c>
      <c r="K3019">
        <v>0</v>
      </c>
      <c r="L3019">
        <v>0</v>
      </c>
      <c r="M3019">
        <v>0</v>
      </c>
      <c r="N3019">
        <v>0</v>
      </c>
      <c r="O3019">
        <v>0</v>
      </c>
      <c r="P3019">
        <v>0</v>
      </c>
      <c r="Q3019">
        <v>0</v>
      </c>
    </row>
    <row r="3020" spans="1:17" x14ac:dyDescent="0.2">
      <c r="A3020" t="s">
        <v>20043</v>
      </c>
      <c r="B3020" t="s">
        <v>87</v>
      </c>
      <c r="C3020" t="s">
        <v>243</v>
      </c>
      <c r="D3020" t="s">
        <v>17029</v>
      </c>
      <c r="E3020" t="s">
        <v>79</v>
      </c>
      <c r="F3020" t="s">
        <v>4889</v>
      </c>
      <c r="G3020">
        <v>0</v>
      </c>
      <c r="H3020">
        <v>0</v>
      </c>
      <c r="I3020">
        <v>0</v>
      </c>
      <c r="J3020">
        <v>0</v>
      </c>
      <c r="K3020">
        <v>0</v>
      </c>
      <c r="L3020">
        <v>0</v>
      </c>
      <c r="M3020">
        <v>11</v>
      </c>
      <c r="N3020">
        <v>0</v>
      </c>
      <c r="O3020">
        <v>0</v>
      </c>
      <c r="P3020">
        <v>0</v>
      </c>
      <c r="Q3020">
        <v>0</v>
      </c>
    </row>
    <row r="3021" spans="1:17" x14ac:dyDescent="0.2">
      <c r="A3021" t="s">
        <v>20044</v>
      </c>
      <c r="B3021" t="s">
        <v>87</v>
      </c>
      <c r="C3021" t="s">
        <v>243</v>
      </c>
      <c r="D3021" t="s">
        <v>17029</v>
      </c>
      <c r="E3021" t="s">
        <v>79</v>
      </c>
      <c r="F3021" t="s">
        <v>4871</v>
      </c>
      <c r="G3021">
        <v>0</v>
      </c>
      <c r="H3021">
        <v>0</v>
      </c>
      <c r="I3021">
        <v>0</v>
      </c>
      <c r="J3021">
        <v>0</v>
      </c>
      <c r="K3021">
        <v>0</v>
      </c>
      <c r="L3021">
        <v>0</v>
      </c>
      <c r="M3021">
        <v>0</v>
      </c>
      <c r="N3021">
        <v>8</v>
      </c>
      <c r="O3021">
        <v>8</v>
      </c>
      <c r="P3021">
        <v>0</v>
      </c>
      <c r="Q3021">
        <v>0</v>
      </c>
    </row>
    <row r="3022" spans="1:17" x14ac:dyDescent="0.2">
      <c r="A3022" t="s">
        <v>20045</v>
      </c>
      <c r="B3022" t="s">
        <v>87</v>
      </c>
      <c r="C3022" t="s">
        <v>243</v>
      </c>
      <c r="D3022" t="s">
        <v>17029</v>
      </c>
      <c r="E3022" t="s">
        <v>79</v>
      </c>
      <c r="F3022" t="s">
        <v>4873</v>
      </c>
      <c r="G3022">
        <v>0</v>
      </c>
      <c r="H3022">
        <v>0</v>
      </c>
      <c r="I3022">
        <v>0</v>
      </c>
      <c r="J3022">
        <v>0</v>
      </c>
      <c r="K3022">
        <v>0</v>
      </c>
      <c r="L3022">
        <v>0</v>
      </c>
      <c r="M3022">
        <v>0</v>
      </c>
      <c r="N3022">
        <v>7</v>
      </c>
      <c r="O3022">
        <v>7</v>
      </c>
      <c r="P3022">
        <v>0</v>
      </c>
      <c r="Q3022">
        <v>0</v>
      </c>
    </row>
    <row r="3023" spans="1:17" x14ac:dyDescent="0.2">
      <c r="A3023" t="s">
        <v>20046</v>
      </c>
      <c r="B3023" t="s">
        <v>87</v>
      </c>
      <c r="C3023" t="s">
        <v>243</v>
      </c>
      <c r="D3023" t="s">
        <v>17029</v>
      </c>
      <c r="E3023" t="s">
        <v>79</v>
      </c>
      <c r="F3023" t="s">
        <v>17019</v>
      </c>
      <c r="G3023">
        <v>11</v>
      </c>
      <c r="H3023">
        <v>0</v>
      </c>
      <c r="I3023">
        <v>0</v>
      </c>
      <c r="J3023">
        <v>0</v>
      </c>
      <c r="K3023">
        <v>0</v>
      </c>
      <c r="L3023">
        <v>0</v>
      </c>
      <c r="M3023">
        <v>0</v>
      </c>
      <c r="N3023">
        <v>0</v>
      </c>
      <c r="O3023">
        <v>0</v>
      </c>
      <c r="P3023">
        <v>0</v>
      </c>
      <c r="Q3023">
        <v>0</v>
      </c>
    </row>
    <row r="3024" spans="1:17" x14ac:dyDescent="0.2">
      <c r="A3024" t="s">
        <v>20047</v>
      </c>
      <c r="B3024" t="s">
        <v>87</v>
      </c>
      <c r="C3024" t="s">
        <v>243</v>
      </c>
      <c r="D3024" t="s">
        <v>17029</v>
      </c>
      <c r="E3024" t="s">
        <v>81</v>
      </c>
      <c r="F3024" t="s">
        <v>4875</v>
      </c>
      <c r="G3024">
        <v>0</v>
      </c>
      <c r="H3024">
        <v>9</v>
      </c>
      <c r="I3024">
        <v>1</v>
      </c>
      <c r="J3024">
        <v>8</v>
      </c>
      <c r="K3024">
        <v>0</v>
      </c>
      <c r="L3024">
        <v>0</v>
      </c>
      <c r="M3024">
        <v>0</v>
      </c>
      <c r="N3024">
        <v>0</v>
      </c>
      <c r="O3024">
        <v>0</v>
      </c>
      <c r="P3024">
        <v>0</v>
      </c>
      <c r="Q3024">
        <v>0</v>
      </c>
    </row>
    <row r="3025" spans="1:17" x14ac:dyDescent="0.2">
      <c r="A3025" t="s">
        <v>20048</v>
      </c>
      <c r="B3025" t="s">
        <v>87</v>
      </c>
      <c r="C3025" t="s">
        <v>243</v>
      </c>
      <c r="D3025" t="s">
        <v>17029</v>
      </c>
      <c r="E3025" t="s">
        <v>81</v>
      </c>
      <c r="F3025" t="s">
        <v>4877</v>
      </c>
      <c r="G3025">
        <v>0</v>
      </c>
      <c r="H3025">
        <v>9</v>
      </c>
      <c r="I3025">
        <v>1</v>
      </c>
      <c r="J3025">
        <v>8</v>
      </c>
      <c r="K3025">
        <v>0</v>
      </c>
      <c r="L3025">
        <v>0</v>
      </c>
      <c r="M3025">
        <v>0</v>
      </c>
      <c r="N3025">
        <v>0</v>
      </c>
      <c r="O3025">
        <v>0</v>
      </c>
      <c r="P3025">
        <v>0</v>
      </c>
      <c r="Q3025">
        <v>0</v>
      </c>
    </row>
    <row r="3026" spans="1:17" x14ac:dyDescent="0.2">
      <c r="A3026" t="s">
        <v>20049</v>
      </c>
      <c r="B3026" t="s">
        <v>86</v>
      </c>
      <c r="C3026" t="s">
        <v>146</v>
      </c>
      <c r="D3026" t="s">
        <v>17021</v>
      </c>
      <c r="E3026" t="s">
        <v>81</v>
      </c>
      <c r="F3026" t="s">
        <v>17019</v>
      </c>
      <c r="G3026">
        <v>7</v>
      </c>
      <c r="H3026">
        <v>0</v>
      </c>
      <c r="I3026">
        <v>0</v>
      </c>
      <c r="J3026">
        <v>0</v>
      </c>
      <c r="K3026">
        <v>0</v>
      </c>
      <c r="L3026">
        <v>0</v>
      </c>
      <c r="M3026">
        <v>0</v>
      </c>
      <c r="N3026">
        <v>0</v>
      </c>
      <c r="O3026">
        <v>0</v>
      </c>
      <c r="P3026">
        <v>0</v>
      </c>
      <c r="Q3026">
        <v>0</v>
      </c>
    </row>
    <row r="3027" spans="1:17" x14ac:dyDescent="0.2">
      <c r="A3027" t="s">
        <v>20050</v>
      </c>
      <c r="B3027" t="s">
        <v>86</v>
      </c>
      <c r="C3027" t="s">
        <v>147</v>
      </c>
      <c r="D3027" t="s">
        <v>17027</v>
      </c>
      <c r="E3027" t="s">
        <v>79</v>
      </c>
      <c r="F3027" t="s">
        <v>17019</v>
      </c>
      <c r="G3027">
        <v>1</v>
      </c>
      <c r="H3027">
        <v>0</v>
      </c>
      <c r="I3027">
        <v>0</v>
      </c>
      <c r="J3027">
        <v>0</v>
      </c>
      <c r="K3027">
        <v>0</v>
      </c>
      <c r="L3027">
        <v>0</v>
      </c>
      <c r="M3027">
        <v>0</v>
      </c>
      <c r="N3027">
        <v>0</v>
      </c>
      <c r="O3027">
        <v>0</v>
      </c>
      <c r="P3027">
        <v>0</v>
      </c>
      <c r="Q3027">
        <v>0</v>
      </c>
    </row>
    <row r="3028" spans="1:17" x14ac:dyDescent="0.2">
      <c r="A3028" t="s">
        <v>20051</v>
      </c>
      <c r="B3028" t="s">
        <v>86</v>
      </c>
      <c r="C3028" t="s">
        <v>147</v>
      </c>
      <c r="D3028" t="s">
        <v>17029</v>
      </c>
      <c r="E3028" t="s">
        <v>79</v>
      </c>
      <c r="F3028" t="s">
        <v>4875</v>
      </c>
      <c r="G3028">
        <v>0</v>
      </c>
      <c r="H3028">
        <v>82</v>
      </c>
      <c r="I3028">
        <v>15</v>
      </c>
      <c r="J3028">
        <v>61</v>
      </c>
      <c r="K3028">
        <v>2</v>
      </c>
      <c r="L3028">
        <v>4</v>
      </c>
      <c r="M3028">
        <v>0</v>
      </c>
      <c r="N3028">
        <v>0</v>
      </c>
      <c r="O3028">
        <v>0</v>
      </c>
      <c r="P3028">
        <v>0</v>
      </c>
      <c r="Q3028">
        <v>0</v>
      </c>
    </row>
    <row r="3029" spans="1:17" x14ac:dyDescent="0.2">
      <c r="A3029" t="s">
        <v>20052</v>
      </c>
      <c r="B3029" t="s">
        <v>86</v>
      </c>
      <c r="C3029" t="s">
        <v>147</v>
      </c>
      <c r="D3029" t="s">
        <v>17029</v>
      </c>
      <c r="E3029" t="s">
        <v>79</v>
      </c>
      <c r="F3029" t="s">
        <v>4877</v>
      </c>
      <c r="G3029">
        <v>0</v>
      </c>
      <c r="H3029">
        <v>82</v>
      </c>
      <c r="I3029">
        <v>14</v>
      </c>
      <c r="J3029">
        <v>60</v>
      </c>
      <c r="K3029">
        <v>3</v>
      </c>
      <c r="L3029">
        <v>5</v>
      </c>
      <c r="M3029">
        <v>0</v>
      </c>
      <c r="N3029">
        <v>0</v>
      </c>
      <c r="O3029">
        <v>0</v>
      </c>
      <c r="P3029">
        <v>0</v>
      </c>
      <c r="Q3029">
        <v>0</v>
      </c>
    </row>
    <row r="3030" spans="1:17" x14ac:dyDescent="0.2">
      <c r="A3030" t="s">
        <v>20053</v>
      </c>
      <c r="B3030" t="s">
        <v>86</v>
      </c>
      <c r="C3030" t="s">
        <v>147</v>
      </c>
      <c r="D3030" t="s">
        <v>17029</v>
      </c>
      <c r="E3030" t="s">
        <v>79</v>
      </c>
      <c r="F3030" t="s">
        <v>4879</v>
      </c>
      <c r="G3030">
        <v>0</v>
      </c>
      <c r="H3030">
        <v>0</v>
      </c>
      <c r="I3030">
        <v>0</v>
      </c>
      <c r="J3030">
        <v>0</v>
      </c>
      <c r="K3030">
        <v>0</v>
      </c>
      <c r="L3030">
        <v>0</v>
      </c>
      <c r="M3030">
        <v>82</v>
      </c>
      <c r="N3030">
        <v>0</v>
      </c>
      <c r="O3030">
        <v>0</v>
      </c>
      <c r="P3030">
        <v>0</v>
      </c>
      <c r="Q3030">
        <v>0</v>
      </c>
    </row>
    <row r="3031" spans="1:17" x14ac:dyDescent="0.2">
      <c r="A3031" t="s">
        <v>20054</v>
      </c>
      <c r="B3031" t="s">
        <v>86</v>
      </c>
      <c r="C3031" t="s">
        <v>147</v>
      </c>
      <c r="D3031" t="s">
        <v>17029</v>
      </c>
      <c r="E3031" t="s">
        <v>79</v>
      </c>
      <c r="F3031" t="s">
        <v>4881</v>
      </c>
      <c r="G3031">
        <v>0</v>
      </c>
      <c r="H3031">
        <v>82</v>
      </c>
      <c r="I3031">
        <v>14</v>
      </c>
      <c r="J3031">
        <v>60</v>
      </c>
      <c r="K3031">
        <v>3</v>
      </c>
      <c r="L3031">
        <v>5</v>
      </c>
      <c r="M3031">
        <v>0</v>
      </c>
      <c r="N3031">
        <v>0</v>
      </c>
      <c r="O3031">
        <v>0</v>
      </c>
      <c r="P3031">
        <v>0</v>
      </c>
      <c r="Q3031">
        <v>0</v>
      </c>
    </row>
    <row r="3032" spans="1:17" x14ac:dyDescent="0.2">
      <c r="A3032" t="s">
        <v>20055</v>
      </c>
      <c r="B3032" t="s">
        <v>86</v>
      </c>
      <c r="C3032" t="s">
        <v>147</v>
      </c>
      <c r="D3032" t="s">
        <v>17029</v>
      </c>
      <c r="E3032" t="s">
        <v>79</v>
      </c>
      <c r="F3032" t="s">
        <v>4883</v>
      </c>
      <c r="G3032">
        <v>0</v>
      </c>
      <c r="H3032">
        <v>82</v>
      </c>
      <c r="I3032">
        <v>14</v>
      </c>
      <c r="J3032">
        <v>61</v>
      </c>
      <c r="K3032">
        <v>2</v>
      </c>
      <c r="L3032">
        <v>5</v>
      </c>
      <c r="M3032">
        <v>0</v>
      </c>
      <c r="N3032">
        <v>0</v>
      </c>
      <c r="O3032">
        <v>0</v>
      </c>
      <c r="P3032">
        <v>0</v>
      </c>
      <c r="Q3032">
        <v>0</v>
      </c>
    </row>
    <row r="3033" spans="1:17" x14ac:dyDescent="0.2">
      <c r="A3033" t="s">
        <v>20056</v>
      </c>
      <c r="B3033" t="s">
        <v>86</v>
      </c>
      <c r="C3033" t="s">
        <v>147</v>
      </c>
      <c r="D3033" t="s">
        <v>17029</v>
      </c>
      <c r="E3033" t="s">
        <v>79</v>
      </c>
      <c r="F3033" t="s">
        <v>4885</v>
      </c>
      <c r="G3033">
        <v>0</v>
      </c>
      <c r="H3033">
        <v>0</v>
      </c>
      <c r="I3033">
        <v>0</v>
      </c>
      <c r="J3033">
        <v>0</v>
      </c>
      <c r="K3033">
        <v>0</v>
      </c>
      <c r="L3033">
        <v>0</v>
      </c>
      <c r="M3033">
        <v>82</v>
      </c>
      <c r="N3033">
        <v>0</v>
      </c>
      <c r="O3033">
        <v>0</v>
      </c>
      <c r="P3033">
        <v>0</v>
      </c>
      <c r="Q3033">
        <v>0</v>
      </c>
    </row>
    <row r="3034" spans="1:17" x14ac:dyDescent="0.2">
      <c r="A3034" t="s">
        <v>20057</v>
      </c>
      <c r="B3034" t="s">
        <v>86</v>
      </c>
      <c r="C3034" t="s">
        <v>147</v>
      </c>
      <c r="D3034" t="s">
        <v>17029</v>
      </c>
      <c r="E3034" t="s">
        <v>79</v>
      </c>
      <c r="F3034" t="s">
        <v>4887</v>
      </c>
      <c r="G3034">
        <v>0</v>
      </c>
      <c r="H3034">
        <v>82</v>
      </c>
      <c r="I3034">
        <v>14</v>
      </c>
      <c r="J3034">
        <v>61</v>
      </c>
      <c r="K3034">
        <v>3</v>
      </c>
      <c r="L3034">
        <v>4</v>
      </c>
      <c r="M3034">
        <v>0</v>
      </c>
      <c r="N3034">
        <v>0</v>
      </c>
      <c r="O3034">
        <v>0</v>
      </c>
      <c r="P3034">
        <v>0</v>
      </c>
      <c r="Q3034">
        <v>0</v>
      </c>
    </row>
    <row r="3035" spans="1:17" x14ac:dyDescent="0.2">
      <c r="A3035" t="s">
        <v>20058</v>
      </c>
      <c r="B3035" t="s">
        <v>86</v>
      </c>
      <c r="C3035" t="s">
        <v>147</v>
      </c>
      <c r="D3035" t="s">
        <v>17029</v>
      </c>
      <c r="E3035" t="s">
        <v>79</v>
      </c>
      <c r="F3035" t="s">
        <v>4889</v>
      </c>
      <c r="G3035">
        <v>0</v>
      </c>
      <c r="H3035">
        <v>0</v>
      </c>
      <c r="I3035">
        <v>0</v>
      </c>
      <c r="J3035">
        <v>0</v>
      </c>
      <c r="K3035">
        <v>0</v>
      </c>
      <c r="L3035">
        <v>0</v>
      </c>
      <c r="M3035">
        <v>82</v>
      </c>
      <c r="N3035">
        <v>0</v>
      </c>
      <c r="O3035">
        <v>0</v>
      </c>
      <c r="P3035">
        <v>0</v>
      </c>
      <c r="Q3035">
        <v>0</v>
      </c>
    </row>
    <row r="3036" spans="1:17" x14ac:dyDescent="0.2">
      <c r="A3036" t="s">
        <v>20059</v>
      </c>
      <c r="B3036" t="s">
        <v>86</v>
      </c>
      <c r="C3036" t="s">
        <v>147</v>
      </c>
      <c r="D3036" t="s">
        <v>17029</v>
      </c>
      <c r="E3036" t="s">
        <v>79</v>
      </c>
      <c r="F3036" t="s">
        <v>4871</v>
      </c>
      <c r="G3036">
        <v>0</v>
      </c>
      <c r="H3036">
        <v>0</v>
      </c>
      <c r="I3036">
        <v>0</v>
      </c>
      <c r="J3036">
        <v>0</v>
      </c>
      <c r="K3036">
        <v>0</v>
      </c>
      <c r="L3036">
        <v>0</v>
      </c>
      <c r="M3036">
        <v>0</v>
      </c>
      <c r="N3036">
        <v>81</v>
      </c>
      <c r="O3036">
        <v>76</v>
      </c>
      <c r="P3036">
        <v>4</v>
      </c>
      <c r="Q3036">
        <v>1</v>
      </c>
    </row>
    <row r="3037" spans="1:17" x14ac:dyDescent="0.2">
      <c r="A3037" t="s">
        <v>20060</v>
      </c>
      <c r="B3037" t="s">
        <v>86</v>
      </c>
      <c r="C3037" t="s">
        <v>147</v>
      </c>
      <c r="D3037" t="s">
        <v>17029</v>
      </c>
      <c r="E3037" t="s">
        <v>79</v>
      </c>
      <c r="F3037" t="s">
        <v>4873</v>
      </c>
      <c r="G3037">
        <v>0</v>
      </c>
      <c r="H3037">
        <v>0</v>
      </c>
      <c r="I3037">
        <v>0</v>
      </c>
      <c r="J3037">
        <v>0</v>
      </c>
      <c r="K3037">
        <v>0</v>
      </c>
      <c r="L3037">
        <v>0</v>
      </c>
      <c r="M3037">
        <v>0</v>
      </c>
      <c r="N3037">
        <v>72</v>
      </c>
      <c r="O3037">
        <v>67</v>
      </c>
      <c r="P3037">
        <v>4</v>
      </c>
      <c r="Q3037">
        <v>1</v>
      </c>
    </row>
    <row r="3038" spans="1:17" x14ac:dyDescent="0.2">
      <c r="A3038" t="s">
        <v>20061</v>
      </c>
      <c r="B3038" t="s">
        <v>86</v>
      </c>
      <c r="C3038" t="s">
        <v>147</v>
      </c>
      <c r="D3038" t="s">
        <v>17029</v>
      </c>
      <c r="E3038" t="s">
        <v>79</v>
      </c>
      <c r="F3038" t="s">
        <v>17019</v>
      </c>
      <c r="G3038">
        <v>82</v>
      </c>
      <c r="H3038">
        <v>0</v>
      </c>
      <c r="I3038">
        <v>0</v>
      </c>
      <c r="J3038">
        <v>0</v>
      </c>
      <c r="K3038">
        <v>0</v>
      </c>
      <c r="L3038">
        <v>0</v>
      </c>
      <c r="M3038">
        <v>0</v>
      </c>
      <c r="N3038">
        <v>0</v>
      </c>
      <c r="O3038">
        <v>0</v>
      </c>
      <c r="P3038">
        <v>0</v>
      </c>
      <c r="Q3038">
        <v>0</v>
      </c>
    </row>
    <row r="3039" spans="1:17" x14ac:dyDescent="0.2">
      <c r="A3039" t="s">
        <v>20062</v>
      </c>
      <c r="B3039" t="s">
        <v>86</v>
      </c>
      <c r="C3039" t="s">
        <v>147</v>
      </c>
      <c r="D3039" t="s">
        <v>17029</v>
      </c>
      <c r="E3039" t="s">
        <v>81</v>
      </c>
      <c r="F3039" t="s">
        <v>4875</v>
      </c>
      <c r="G3039">
        <v>0</v>
      </c>
      <c r="H3039">
        <v>48</v>
      </c>
      <c r="I3039">
        <v>7</v>
      </c>
      <c r="J3039">
        <v>32</v>
      </c>
      <c r="K3039">
        <v>5</v>
      </c>
      <c r="L3039">
        <v>4</v>
      </c>
      <c r="M3039">
        <v>0</v>
      </c>
      <c r="N3039">
        <v>0</v>
      </c>
      <c r="O3039">
        <v>0</v>
      </c>
      <c r="P3039">
        <v>0</v>
      </c>
      <c r="Q3039">
        <v>0</v>
      </c>
    </row>
    <row r="3040" spans="1:17" x14ac:dyDescent="0.2">
      <c r="A3040" t="s">
        <v>20063</v>
      </c>
      <c r="B3040" t="s">
        <v>86</v>
      </c>
      <c r="C3040" t="s">
        <v>147</v>
      </c>
      <c r="D3040" t="s">
        <v>17029</v>
      </c>
      <c r="E3040" t="s">
        <v>81</v>
      </c>
      <c r="F3040" t="s">
        <v>4877</v>
      </c>
      <c r="G3040">
        <v>0</v>
      </c>
      <c r="H3040">
        <v>48</v>
      </c>
      <c r="I3040">
        <v>7</v>
      </c>
      <c r="J3040">
        <v>32</v>
      </c>
      <c r="K3040">
        <v>3</v>
      </c>
      <c r="L3040">
        <v>6</v>
      </c>
      <c r="M3040">
        <v>0</v>
      </c>
      <c r="N3040">
        <v>0</v>
      </c>
      <c r="O3040">
        <v>0</v>
      </c>
      <c r="P3040">
        <v>0</v>
      </c>
      <c r="Q3040">
        <v>0</v>
      </c>
    </row>
    <row r="3041" spans="1:17" x14ac:dyDescent="0.2">
      <c r="A3041" t="s">
        <v>20064</v>
      </c>
      <c r="B3041" t="s">
        <v>86</v>
      </c>
      <c r="C3041" t="s">
        <v>147</v>
      </c>
      <c r="D3041" t="s">
        <v>17029</v>
      </c>
      <c r="E3041" t="s">
        <v>81</v>
      </c>
      <c r="F3041" t="s">
        <v>4879</v>
      </c>
      <c r="G3041">
        <v>0</v>
      </c>
      <c r="H3041">
        <v>0</v>
      </c>
      <c r="I3041">
        <v>0</v>
      </c>
      <c r="J3041">
        <v>0</v>
      </c>
      <c r="K3041">
        <v>0</v>
      </c>
      <c r="L3041">
        <v>0</v>
      </c>
      <c r="M3041">
        <v>48</v>
      </c>
      <c r="N3041">
        <v>0</v>
      </c>
      <c r="O3041">
        <v>0</v>
      </c>
      <c r="P3041">
        <v>0</v>
      </c>
      <c r="Q3041">
        <v>0</v>
      </c>
    </row>
    <row r="3042" spans="1:17" x14ac:dyDescent="0.2">
      <c r="A3042" t="s">
        <v>20065</v>
      </c>
      <c r="B3042" t="s">
        <v>86</v>
      </c>
      <c r="C3042" t="s">
        <v>147</v>
      </c>
      <c r="D3042" t="s">
        <v>17029</v>
      </c>
      <c r="E3042" t="s">
        <v>81</v>
      </c>
      <c r="F3042" t="s">
        <v>4881</v>
      </c>
      <c r="G3042">
        <v>0</v>
      </c>
      <c r="H3042">
        <v>48</v>
      </c>
      <c r="I3042">
        <v>7</v>
      </c>
      <c r="J3042">
        <v>32</v>
      </c>
      <c r="K3042">
        <v>3</v>
      </c>
      <c r="L3042">
        <v>6</v>
      </c>
      <c r="M3042">
        <v>0</v>
      </c>
      <c r="N3042">
        <v>0</v>
      </c>
      <c r="O3042">
        <v>0</v>
      </c>
      <c r="P3042">
        <v>0</v>
      </c>
      <c r="Q3042">
        <v>0</v>
      </c>
    </row>
    <row r="3043" spans="1:17" x14ac:dyDescent="0.2">
      <c r="A3043" t="s">
        <v>20066</v>
      </c>
      <c r="B3043" t="s">
        <v>86</v>
      </c>
      <c r="C3043" t="s">
        <v>147</v>
      </c>
      <c r="D3043" t="s">
        <v>17029</v>
      </c>
      <c r="E3043" t="s">
        <v>81</v>
      </c>
      <c r="F3043" t="s">
        <v>4883</v>
      </c>
      <c r="G3043">
        <v>0</v>
      </c>
      <c r="H3043">
        <v>48</v>
      </c>
      <c r="I3043">
        <v>7</v>
      </c>
      <c r="J3043">
        <v>32</v>
      </c>
      <c r="K3043">
        <v>3</v>
      </c>
      <c r="L3043">
        <v>6</v>
      </c>
      <c r="M3043">
        <v>0</v>
      </c>
      <c r="N3043">
        <v>0</v>
      </c>
      <c r="O3043">
        <v>0</v>
      </c>
      <c r="P3043">
        <v>0</v>
      </c>
      <c r="Q3043">
        <v>0</v>
      </c>
    </row>
    <row r="3044" spans="1:17" x14ac:dyDescent="0.2">
      <c r="A3044" t="s">
        <v>20067</v>
      </c>
      <c r="B3044" t="s">
        <v>86</v>
      </c>
      <c r="C3044" t="s">
        <v>147</v>
      </c>
      <c r="D3044" t="s">
        <v>17029</v>
      </c>
      <c r="E3044" t="s">
        <v>81</v>
      </c>
      <c r="F3044" t="s">
        <v>4885</v>
      </c>
      <c r="G3044">
        <v>0</v>
      </c>
      <c r="H3044">
        <v>0</v>
      </c>
      <c r="I3044">
        <v>0</v>
      </c>
      <c r="J3044">
        <v>0</v>
      </c>
      <c r="K3044">
        <v>0</v>
      </c>
      <c r="L3044">
        <v>0</v>
      </c>
      <c r="M3044">
        <v>48</v>
      </c>
      <c r="N3044">
        <v>0</v>
      </c>
      <c r="O3044">
        <v>0</v>
      </c>
      <c r="P3044">
        <v>0</v>
      </c>
      <c r="Q3044">
        <v>0</v>
      </c>
    </row>
    <row r="3045" spans="1:17" x14ac:dyDescent="0.2">
      <c r="A3045" t="s">
        <v>20068</v>
      </c>
      <c r="B3045" t="s">
        <v>86</v>
      </c>
      <c r="C3045" t="s">
        <v>147</v>
      </c>
      <c r="D3045" t="s">
        <v>17029</v>
      </c>
      <c r="E3045" t="s">
        <v>81</v>
      </c>
      <c r="F3045" t="s">
        <v>4887</v>
      </c>
      <c r="G3045">
        <v>0</v>
      </c>
      <c r="H3045">
        <v>48</v>
      </c>
      <c r="I3045">
        <v>7</v>
      </c>
      <c r="J3045">
        <v>32</v>
      </c>
      <c r="K3045">
        <v>4</v>
      </c>
      <c r="L3045">
        <v>5</v>
      </c>
      <c r="M3045">
        <v>0</v>
      </c>
      <c r="N3045">
        <v>0</v>
      </c>
      <c r="O3045">
        <v>0</v>
      </c>
      <c r="P3045">
        <v>0</v>
      </c>
      <c r="Q3045">
        <v>0</v>
      </c>
    </row>
    <row r="3046" spans="1:17" x14ac:dyDescent="0.2">
      <c r="A3046" t="s">
        <v>20069</v>
      </c>
      <c r="B3046" t="s">
        <v>86</v>
      </c>
      <c r="C3046" t="s">
        <v>147</v>
      </c>
      <c r="D3046" t="s">
        <v>17029</v>
      </c>
      <c r="E3046" t="s">
        <v>81</v>
      </c>
      <c r="F3046" t="s">
        <v>4889</v>
      </c>
      <c r="G3046">
        <v>0</v>
      </c>
      <c r="H3046">
        <v>0</v>
      </c>
      <c r="I3046">
        <v>0</v>
      </c>
      <c r="J3046">
        <v>0</v>
      </c>
      <c r="K3046">
        <v>0</v>
      </c>
      <c r="L3046">
        <v>0</v>
      </c>
      <c r="M3046">
        <v>48</v>
      </c>
      <c r="N3046">
        <v>0</v>
      </c>
      <c r="O3046">
        <v>0</v>
      </c>
      <c r="P3046">
        <v>0</v>
      </c>
      <c r="Q3046">
        <v>0</v>
      </c>
    </row>
    <row r="3047" spans="1:17" x14ac:dyDescent="0.2">
      <c r="A3047" t="s">
        <v>20070</v>
      </c>
      <c r="B3047" t="s">
        <v>86</v>
      </c>
      <c r="C3047" t="s">
        <v>147</v>
      </c>
      <c r="D3047" t="s">
        <v>17029</v>
      </c>
      <c r="E3047" t="s">
        <v>81</v>
      </c>
      <c r="F3047" t="s">
        <v>4871</v>
      </c>
      <c r="G3047">
        <v>0</v>
      </c>
      <c r="H3047">
        <v>0</v>
      </c>
      <c r="I3047">
        <v>0</v>
      </c>
      <c r="J3047">
        <v>0</v>
      </c>
      <c r="K3047">
        <v>0</v>
      </c>
      <c r="L3047">
        <v>0</v>
      </c>
      <c r="M3047">
        <v>0</v>
      </c>
      <c r="N3047">
        <v>48</v>
      </c>
      <c r="O3047">
        <v>41</v>
      </c>
      <c r="P3047">
        <v>7</v>
      </c>
      <c r="Q3047">
        <v>0</v>
      </c>
    </row>
    <row r="3048" spans="1:17" x14ac:dyDescent="0.2">
      <c r="A3048" t="s">
        <v>20071</v>
      </c>
      <c r="B3048" t="s">
        <v>86</v>
      </c>
      <c r="C3048" t="s">
        <v>147</v>
      </c>
      <c r="D3048" t="s">
        <v>17029</v>
      </c>
      <c r="E3048" t="s">
        <v>81</v>
      </c>
      <c r="F3048" t="s">
        <v>4873</v>
      </c>
      <c r="G3048">
        <v>0</v>
      </c>
      <c r="H3048">
        <v>0</v>
      </c>
      <c r="I3048">
        <v>0</v>
      </c>
      <c r="J3048">
        <v>0</v>
      </c>
      <c r="K3048">
        <v>0</v>
      </c>
      <c r="L3048">
        <v>0</v>
      </c>
      <c r="M3048">
        <v>0</v>
      </c>
      <c r="N3048">
        <v>44</v>
      </c>
      <c r="O3048">
        <v>37</v>
      </c>
      <c r="P3048">
        <v>7</v>
      </c>
      <c r="Q3048">
        <v>0</v>
      </c>
    </row>
    <row r="3049" spans="1:17" x14ac:dyDescent="0.2">
      <c r="A3049" t="s">
        <v>20072</v>
      </c>
      <c r="B3049" t="s">
        <v>86</v>
      </c>
      <c r="C3049" t="s">
        <v>147</v>
      </c>
      <c r="D3049" t="s">
        <v>17029</v>
      </c>
      <c r="E3049" t="s">
        <v>81</v>
      </c>
      <c r="F3049" t="s">
        <v>17019</v>
      </c>
      <c r="G3049">
        <v>48</v>
      </c>
      <c r="H3049">
        <v>0</v>
      </c>
      <c r="I3049">
        <v>0</v>
      </c>
      <c r="J3049">
        <v>0</v>
      </c>
      <c r="K3049">
        <v>0</v>
      </c>
      <c r="L3049">
        <v>0</v>
      </c>
      <c r="M3049">
        <v>0</v>
      </c>
      <c r="N3049">
        <v>0</v>
      </c>
      <c r="O3049">
        <v>0</v>
      </c>
      <c r="P3049">
        <v>0</v>
      </c>
      <c r="Q3049">
        <v>0</v>
      </c>
    </row>
    <row r="3050" spans="1:17" x14ac:dyDescent="0.2">
      <c r="A3050" t="s">
        <v>20073</v>
      </c>
      <c r="B3050" t="s">
        <v>86</v>
      </c>
      <c r="C3050" t="s">
        <v>147</v>
      </c>
      <c r="D3050" t="s">
        <v>17021</v>
      </c>
      <c r="E3050" t="s">
        <v>79</v>
      </c>
      <c r="F3050" t="s">
        <v>17022</v>
      </c>
      <c r="G3050">
        <v>0</v>
      </c>
      <c r="H3050">
        <v>0</v>
      </c>
      <c r="I3050">
        <v>0</v>
      </c>
      <c r="J3050">
        <v>0</v>
      </c>
      <c r="K3050">
        <v>0</v>
      </c>
      <c r="L3050">
        <v>0</v>
      </c>
      <c r="M3050">
        <v>0</v>
      </c>
      <c r="N3050">
        <v>10</v>
      </c>
      <c r="O3050">
        <v>7</v>
      </c>
      <c r="P3050">
        <v>3</v>
      </c>
      <c r="Q3050">
        <v>0</v>
      </c>
    </row>
    <row r="3051" spans="1:17" x14ac:dyDescent="0.2">
      <c r="A3051" t="s">
        <v>20074</v>
      </c>
      <c r="B3051" t="s">
        <v>86</v>
      </c>
      <c r="C3051" t="s">
        <v>147</v>
      </c>
      <c r="D3051" t="s">
        <v>17021</v>
      </c>
      <c r="E3051" t="s">
        <v>79</v>
      </c>
      <c r="F3051" t="s">
        <v>17019</v>
      </c>
      <c r="G3051">
        <v>10</v>
      </c>
      <c r="H3051">
        <v>0</v>
      </c>
      <c r="I3051">
        <v>0</v>
      </c>
      <c r="J3051">
        <v>0</v>
      </c>
      <c r="K3051">
        <v>0</v>
      </c>
      <c r="L3051">
        <v>0</v>
      </c>
      <c r="M3051">
        <v>0</v>
      </c>
      <c r="N3051">
        <v>0</v>
      </c>
      <c r="O3051">
        <v>0</v>
      </c>
      <c r="P3051">
        <v>0</v>
      </c>
      <c r="Q3051">
        <v>0</v>
      </c>
    </row>
    <row r="3052" spans="1:17" x14ac:dyDescent="0.2">
      <c r="A3052" t="s">
        <v>20075</v>
      </c>
      <c r="B3052" t="s">
        <v>86</v>
      </c>
      <c r="C3052" t="s">
        <v>147</v>
      </c>
      <c r="D3052" t="s">
        <v>17021</v>
      </c>
      <c r="E3052" t="s">
        <v>81</v>
      </c>
      <c r="F3052" t="s">
        <v>17022</v>
      </c>
      <c r="G3052">
        <v>0</v>
      </c>
      <c r="H3052">
        <v>0</v>
      </c>
      <c r="I3052">
        <v>0</v>
      </c>
      <c r="J3052">
        <v>0</v>
      </c>
      <c r="K3052">
        <v>0</v>
      </c>
      <c r="L3052">
        <v>0</v>
      </c>
      <c r="M3052">
        <v>0</v>
      </c>
      <c r="N3052">
        <v>11</v>
      </c>
      <c r="O3052">
        <v>8</v>
      </c>
      <c r="P3052">
        <v>0</v>
      </c>
      <c r="Q3052">
        <v>3</v>
      </c>
    </row>
    <row r="3053" spans="1:17" x14ac:dyDescent="0.2">
      <c r="A3053" t="s">
        <v>20076</v>
      </c>
      <c r="B3053" t="s">
        <v>86</v>
      </c>
      <c r="C3053" t="s">
        <v>147</v>
      </c>
      <c r="D3053" t="s">
        <v>17021</v>
      </c>
      <c r="E3053" t="s">
        <v>81</v>
      </c>
      <c r="F3053" t="s">
        <v>17019</v>
      </c>
      <c r="G3053">
        <v>11</v>
      </c>
      <c r="H3053">
        <v>0</v>
      </c>
      <c r="I3053">
        <v>0</v>
      </c>
      <c r="J3053">
        <v>0</v>
      </c>
      <c r="K3053">
        <v>0</v>
      </c>
      <c r="L3053">
        <v>0</v>
      </c>
      <c r="M3053">
        <v>0</v>
      </c>
      <c r="N3053">
        <v>0</v>
      </c>
      <c r="O3053">
        <v>0</v>
      </c>
      <c r="P3053">
        <v>0</v>
      </c>
      <c r="Q3053">
        <v>0</v>
      </c>
    </row>
    <row r="3054" spans="1:17" x14ac:dyDescent="0.2">
      <c r="A3054" t="s">
        <v>20077</v>
      </c>
      <c r="B3054" t="s">
        <v>86</v>
      </c>
      <c r="C3054" t="s">
        <v>147</v>
      </c>
      <c r="D3054" t="s">
        <v>17025</v>
      </c>
      <c r="E3054" t="s">
        <v>79</v>
      </c>
      <c r="F3054" t="s">
        <v>17019</v>
      </c>
      <c r="G3054">
        <v>2</v>
      </c>
      <c r="H3054">
        <v>0</v>
      </c>
      <c r="I3054">
        <v>0</v>
      </c>
      <c r="J3054">
        <v>0</v>
      </c>
      <c r="K3054">
        <v>0</v>
      </c>
      <c r="L3054">
        <v>0</v>
      </c>
      <c r="M3054">
        <v>0</v>
      </c>
      <c r="N3054">
        <v>0</v>
      </c>
      <c r="O3054">
        <v>0</v>
      </c>
      <c r="P3054">
        <v>0</v>
      </c>
      <c r="Q3054">
        <v>0</v>
      </c>
    </row>
    <row r="3055" spans="1:17" x14ac:dyDescent="0.2">
      <c r="A3055" t="s">
        <v>20078</v>
      </c>
      <c r="B3055" t="s">
        <v>86</v>
      </c>
      <c r="C3055" t="s">
        <v>147</v>
      </c>
      <c r="D3055" t="s">
        <v>17025</v>
      </c>
      <c r="E3055" t="s">
        <v>81</v>
      </c>
      <c r="F3055" t="s">
        <v>17019</v>
      </c>
      <c r="G3055">
        <v>1</v>
      </c>
      <c r="H3055">
        <v>0</v>
      </c>
      <c r="I3055">
        <v>0</v>
      </c>
      <c r="J3055">
        <v>0</v>
      </c>
      <c r="K3055">
        <v>0</v>
      </c>
      <c r="L3055">
        <v>0</v>
      </c>
      <c r="M3055">
        <v>0</v>
      </c>
      <c r="N3055">
        <v>0</v>
      </c>
      <c r="O3055">
        <v>0</v>
      </c>
      <c r="P3055">
        <v>0</v>
      </c>
      <c r="Q3055">
        <v>0</v>
      </c>
    </row>
    <row r="3056" spans="1:17" x14ac:dyDescent="0.2">
      <c r="A3056" t="s">
        <v>20079</v>
      </c>
      <c r="B3056" t="s">
        <v>86</v>
      </c>
      <c r="C3056" t="s">
        <v>148</v>
      </c>
      <c r="D3056" t="s">
        <v>17029</v>
      </c>
      <c r="E3056" t="s">
        <v>79</v>
      </c>
      <c r="F3056" t="s">
        <v>4875</v>
      </c>
      <c r="G3056">
        <v>0</v>
      </c>
      <c r="H3056">
        <v>7</v>
      </c>
      <c r="I3056">
        <v>0</v>
      </c>
      <c r="J3056">
        <v>5</v>
      </c>
      <c r="K3056">
        <v>2</v>
      </c>
      <c r="L3056">
        <v>0</v>
      </c>
      <c r="M3056">
        <v>0</v>
      </c>
      <c r="N3056">
        <v>0</v>
      </c>
      <c r="O3056">
        <v>0</v>
      </c>
      <c r="P3056">
        <v>0</v>
      </c>
      <c r="Q3056">
        <v>0</v>
      </c>
    </row>
    <row r="3057" spans="1:17" x14ac:dyDescent="0.2">
      <c r="A3057" t="s">
        <v>20080</v>
      </c>
      <c r="B3057" t="s">
        <v>86</v>
      </c>
      <c r="C3057" t="s">
        <v>148</v>
      </c>
      <c r="D3057" t="s">
        <v>17029</v>
      </c>
      <c r="E3057" t="s">
        <v>79</v>
      </c>
      <c r="F3057" t="s">
        <v>4877</v>
      </c>
      <c r="G3057">
        <v>0</v>
      </c>
      <c r="H3057">
        <v>7</v>
      </c>
      <c r="I3057">
        <v>0</v>
      </c>
      <c r="J3057">
        <v>5</v>
      </c>
      <c r="K3057">
        <v>2</v>
      </c>
      <c r="L3057">
        <v>0</v>
      </c>
      <c r="M3057">
        <v>0</v>
      </c>
      <c r="N3057">
        <v>0</v>
      </c>
      <c r="O3057">
        <v>0</v>
      </c>
      <c r="P3057">
        <v>0</v>
      </c>
      <c r="Q3057">
        <v>0</v>
      </c>
    </row>
    <row r="3058" spans="1:17" x14ac:dyDescent="0.2">
      <c r="A3058" t="s">
        <v>20081</v>
      </c>
      <c r="B3058" t="s">
        <v>86</v>
      </c>
      <c r="C3058" t="s">
        <v>148</v>
      </c>
      <c r="D3058" t="s">
        <v>17029</v>
      </c>
      <c r="E3058" t="s">
        <v>79</v>
      </c>
      <c r="F3058" t="s">
        <v>4879</v>
      </c>
      <c r="G3058">
        <v>0</v>
      </c>
      <c r="H3058">
        <v>0</v>
      </c>
      <c r="I3058">
        <v>0</v>
      </c>
      <c r="J3058">
        <v>0</v>
      </c>
      <c r="K3058">
        <v>0</v>
      </c>
      <c r="L3058">
        <v>0</v>
      </c>
      <c r="M3058">
        <v>7</v>
      </c>
      <c r="N3058">
        <v>0</v>
      </c>
      <c r="O3058">
        <v>0</v>
      </c>
      <c r="P3058">
        <v>0</v>
      </c>
      <c r="Q3058">
        <v>0</v>
      </c>
    </row>
    <row r="3059" spans="1:17" x14ac:dyDescent="0.2">
      <c r="A3059" t="s">
        <v>20082</v>
      </c>
      <c r="B3059" t="s">
        <v>86</v>
      </c>
      <c r="C3059" t="s">
        <v>148</v>
      </c>
      <c r="D3059" t="s">
        <v>17029</v>
      </c>
      <c r="E3059" t="s">
        <v>79</v>
      </c>
      <c r="F3059" t="s">
        <v>4881</v>
      </c>
      <c r="G3059">
        <v>0</v>
      </c>
      <c r="H3059">
        <v>7</v>
      </c>
      <c r="I3059">
        <v>0</v>
      </c>
      <c r="J3059">
        <v>5</v>
      </c>
      <c r="K3059">
        <v>2</v>
      </c>
      <c r="L3059">
        <v>0</v>
      </c>
      <c r="M3059">
        <v>0</v>
      </c>
      <c r="N3059">
        <v>0</v>
      </c>
      <c r="O3059">
        <v>0</v>
      </c>
      <c r="P3059">
        <v>0</v>
      </c>
      <c r="Q3059">
        <v>0</v>
      </c>
    </row>
    <row r="3060" spans="1:17" x14ac:dyDescent="0.2">
      <c r="A3060" t="s">
        <v>20083</v>
      </c>
      <c r="B3060" t="s">
        <v>86</v>
      </c>
      <c r="C3060" t="s">
        <v>148</v>
      </c>
      <c r="D3060" t="s">
        <v>17029</v>
      </c>
      <c r="E3060" t="s">
        <v>79</v>
      </c>
      <c r="F3060" t="s">
        <v>4883</v>
      </c>
      <c r="G3060">
        <v>0</v>
      </c>
      <c r="H3060">
        <v>7</v>
      </c>
      <c r="I3060">
        <v>0</v>
      </c>
      <c r="J3060">
        <v>5</v>
      </c>
      <c r="K3060">
        <v>2</v>
      </c>
      <c r="L3060">
        <v>0</v>
      </c>
      <c r="M3060">
        <v>0</v>
      </c>
      <c r="N3060">
        <v>0</v>
      </c>
      <c r="O3060">
        <v>0</v>
      </c>
      <c r="P3060">
        <v>0</v>
      </c>
      <c r="Q3060">
        <v>0</v>
      </c>
    </row>
    <row r="3061" spans="1:17" x14ac:dyDescent="0.2">
      <c r="A3061" t="s">
        <v>20084</v>
      </c>
      <c r="B3061" t="s">
        <v>86</v>
      </c>
      <c r="C3061" t="s">
        <v>148</v>
      </c>
      <c r="D3061" t="s">
        <v>17029</v>
      </c>
      <c r="E3061" t="s">
        <v>79</v>
      </c>
      <c r="F3061" t="s">
        <v>4885</v>
      </c>
      <c r="G3061">
        <v>0</v>
      </c>
      <c r="H3061">
        <v>0</v>
      </c>
      <c r="I3061">
        <v>0</v>
      </c>
      <c r="J3061">
        <v>0</v>
      </c>
      <c r="K3061">
        <v>0</v>
      </c>
      <c r="L3061">
        <v>0</v>
      </c>
      <c r="M3061">
        <v>7</v>
      </c>
      <c r="N3061">
        <v>0</v>
      </c>
      <c r="O3061">
        <v>0</v>
      </c>
      <c r="P3061">
        <v>0</v>
      </c>
      <c r="Q3061">
        <v>0</v>
      </c>
    </row>
    <row r="3062" spans="1:17" x14ac:dyDescent="0.2">
      <c r="A3062" t="s">
        <v>20085</v>
      </c>
      <c r="B3062" t="s">
        <v>86</v>
      </c>
      <c r="C3062" t="s">
        <v>148</v>
      </c>
      <c r="D3062" t="s">
        <v>17029</v>
      </c>
      <c r="E3062" t="s">
        <v>79</v>
      </c>
      <c r="F3062" t="s">
        <v>4887</v>
      </c>
      <c r="G3062">
        <v>0</v>
      </c>
      <c r="H3062">
        <v>7</v>
      </c>
      <c r="I3062">
        <v>0</v>
      </c>
      <c r="J3062">
        <v>5</v>
      </c>
      <c r="K3062">
        <v>2</v>
      </c>
      <c r="L3062">
        <v>0</v>
      </c>
      <c r="M3062">
        <v>0</v>
      </c>
      <c r="N3062">
        <v>0</v>
      </c>
      <c r="O3062">
        <v>0</v>
      </c>
      <c r="P3062">
        <v>0</v>
      </c>
      <c r="Q3062">
        <v>0</v>
      </c>
    </row>
    <row r="3063" spans="1:17" x14ac:dyDescent="0.2">
      <c r="A3063" t="s">
        <v>20086</v>
      </c>
      <c r="B3063" t="s">
        <v>86</v>
      </c>
      <c r="C3063" t="s">
        <v>148</v>
      </c>
      <c r="D3063" t="s">
        <v>17029</v>
      </c>
      <c r="E3063" t="s">
        <v>79</v>
      </c>
      <c r="F3063" t="s">
        <v>4889</v>
      </c>
      <c r="G3063">
        <v>0</v>
      </c>
      <c r="H3063">
        <v>0</v>
      </c>
      <c r="I3063">
        <v>0</v>
      </c>
      <c r="J3063">
        <v>0</v>
      </c>
      <c r="K3063">
        <v>0</v>
      </c>
      <c r="L3063">
        <v>0</v>
      </c>
      <c r="M3063">
        <v>7</v>
      </c>
      <c r="N3063">
        <v>0</v>
      </c>
      <c r="O3063">
        <v>0</v>
      </c>
      <c r="P3063">
        <v>0</v>
      </c>
      <c r="Q3063">
        <v>0</v>
      </c>
    </row>
    <row r="3064" spans="1:17" x14ac:dyDescent="0.2">
      <c r="A3064" t="s">
        <v>20087</v>
      </c>
      <c r="B3064" t="s">
        <v>86</v>
      </c>
      <c r="C3064" t="s">
        <v>148</v>
      </c>
      <c r="D3064" t="s">
        <v>17029</v>
      </c>
      <c r="E3064" t="s">
        <v>79</v>
      </c>
      <c r="F3064" t="s">
        <v>4871</v>
      </c>
      <c r="G3064">
        <v>0</v>
      </c>
      <c r="H3064">
        <v>0</v>
      </c>
      <c r="I3064">
        <v>0</v>
      </c>
      <c r="J3064">
        <v>0</v>
      </c>
      <c r="K3064">
        <v>0</v>
      </c>
      <c r="L3064">
        <v>0</v>
      </c>
      <c r="M3064">
        <v>0</v>
      </c>
      <c r="N3064">
        <v>7</v>
      </c>
      <c r="O3064">
        <v>7</v>
      </c>
      <c r="P3064">
        <v>0</v>
      </c>
      <c r="Q3064">
        <v>0</v>
      </c>
    </row>
    <row r="3065" spans="1:17" x14ac:dyDescent="0.2">
      <c r="A3065" t="s">
        <v>20088</v>
      </c>
      <c r="B3065" t="s">
        <v>86</v>
      </c>
      <c r="C3065" t="s">
        <v>148</v>
      </c>
      <c r="D3065" t="s">
        <v>17029</v>
      </c>
      <c r="E3065" t="s">
        <v>79</v>
      </c>
      <c r="F3065" t="s">
        <v>4873</v>
      </c>
      <c r="G3065">
        <v>0</v>
      </c>
      <c r="H3065">
        <v>0</v>
      </c>
      <c r="I3065">
        <v>0</v>
      </c>
      <c r="J3065">
        <v>0</v>
      </c>
      <c r="K3065">
        <v>0</v>
      </c>
      <c r="L3065">
        <v>0</v>
      </c>
      <c r="M3065">
        <v>0</v>
      </c>
      <c r="N3065">
        <v>5</v>
      </c>
      <c r="O3065">
        <v>5</v>
      </c>
      <c r="P3065">
        <v>0</v>
      </c>
      <c r="Q3065">
        <v>0</v>
      </c>
    </row>
    <row r="3066" spans="1:17" x14ac:dyDescent="0.2">
      <c r="A3066" t="s">
        <v>20089</v>
      </c>
      <c r="B3066" t="s">
        <v>86</v>
      </c>
      <c r="C3066" t="s">
        <v>148</v>
      </c>
      <c r="D3066" t="s">
        <v>17029</v>
      </c>
      <c r="E3066" t="s">
        <v>79</v>
      </c>
      <c r="F3066" t="s">
        <v>17019</v>
      </c>
      <c r="G3066">
        <v>7</v>
      </c>
      <c r="H3066">
        <v>0</v>
      </c>
      <c r="I3066">
        <v>0</v>
      </c>
      <c r="J3066">
        <v>0</v>
      </c>
      <c r="K3066">
        <v>0</v>
      </c>
      <c r="L3066">
        <v>0</v>
      </c>
      <c r="M3066">
        <v>0</v>
      </c>
      <c r="N3066">
        <v>0</v>
      </c>
      <c r="O3066">
        <v>0</v>
      </c>
      <c r="P3066">
        <v>0</v>
      </c>
      <c r="Q3066">
        <v>0</v>
      </c>
    </row>
    <row r="3067" spans="1:17" x14ac:dyDescent="0.2">
      <c r="A3067" t="s">
        <v>20090</v>
      </c>
      <c r="B3067" t="s">
        <v>86</v>
      </c>
      <c r="C3067" t="s">
        <v>148</v>
      </c>
      <c r="D3067" t="s">
        <v>17029</v>
      </c>
      <c r="E3067" t="s">
        <v>81</v>
      </c>
      <c r="F3067" t="s">
        <v>4875</v>
      </c>
      <c r="G3067">
        <v>0</v>
      </c>
      <c r="H3067">
        <v>5</v>
      </c>
      <c r="I3067">
        <v>0</v>
      </c>
      <c r="J3067">
        <v>5</v>
      </c>
      <c r="K3067">
        <v>0</v>
      </c>
      <c r="L3067">
        <v>0</v>
      </c>
      <c r="M3067">
        <v>0</v>
      </c>
      <c r="N3067">
        <v>0</v>
      </c>
      <c r="O3067">
        <v>0</v>
      </c>
      <c r="P3067">
        <v>0</v>
      </c>
      <c r="Q3067">
        <v>0</v>
      </c>
    </row>
    <row r="3068" spans="1:17" x14ac:dyDescent="0.2">
      <c r="A3068" t="s">
        <v>20091</v>
      </c>
      <c r="B3068" t="s">
        <v>86</v>
      </c>
      <c r="C3068" t="s">
        <v>148</v>
      </c>
      <c r="D3068" t="s">
        <v>17029</v>
      </c>
      <c r="E3068" t="s">
        <v>81</v>
      </c>
      <c r="F3068" t="s">
        <v>4877</v>
      </c>
      <c r="G3068">
        <v>0</v>
      </c>
      <c r="H3068">
        <v>5</v>
      </c>
      <c r="I3068">
        <v>0</v>
      </c>
      <c r="J3068">
        <v>5</v>
      </c>
      <c r="K3068">
        <v>0</v>
      </c>
      <c r="L3068">
        <v>0</v>
      </c>
      <c r="M3068">
        <v>0</v>
      </c>
      <c r="N3068">
        <v>0</v>
      </c>
      <c r="O3068">
        <v>0</v>
      </c>
      <c r="P3068">
        <v>0</v>
      </c>
      <c r="Q3068">
        <v>0</v>
      </c>
    </row>
    <row r="3069" spans="1:17" x14ac:dyDescent="0.2">
      <c r="A3069" t="s">
        <v>20092</v>
      </c>
      <c r="B3069" t="s">
        <v>86</v>
      </c>
      <c r="C3069" t="s">
        <v>148</v>
      </c>
      <c r="D3069" t="s">
        <v>17029</v>
      </c>
      <c r="E3069" t="s">
        <v>81</v>
      </c>
      <c r="F3069" t="s">
        <v>4879</v>
      </c>
      <c r="G3069">
        <v>0</v>
      </c>
      <c r="H3069">
        <v>0</v>
      </c>
      <c r="I3069">
        <v>0</v>
      </c>
      <c r="J3069">
        <v>0</v>
      </c>
      <c r="K3069">
        <v>0</v>
      </c>
      <c r="L3069">
        <v>0</v>
      </c>
      <c r="M3069">
        <v>5</v>
      </c>
      <c r="N3069">
        <v>0</v>
      </c>
      <c r="O3069">
        <v>0</v>
      </c>
      <c r="P3069">
        <v>0</v>
      </c>
      <c r="Q3069">
        <v>0</v>
      </c>
    </row>
    <row r="3070" spans="1:17" x14ac:dyDescent="0.2">
      <c r="A3070" t="s">
        <v>20093</v>
      </c>
      <c r="B3070" t="s">
        <v>86</v>
      </c>
      <c r="C3070" t="s">
        <v>148</v>
      </c>
      <c r="D3070" t="s">
        <v>17029</v>
      </c>
      <c r="E3070" t="s">
        <v>81</v>
      </c>
      <c r="F3070" t="s">
        <v>4881</v>
      </c>
      <c r="G3070">
        <v>0</v>
      </c>
      <c r="H3070">
        <v>5</v>
      </c>
      <c r="I3070">
        <v>0</v>
      </c>
      <c r="J3070">
        <v>5</v>
      </c>
      <c r="K3070">
        <v>0</v>
      </c>
      <c r="L3070">
        <v>0</v>
      </c>
      <c r="M3070">
        <v>0</v>
      </c>
      <c r="N3070">
        <v>0</v>
      </c>
      <c r="O3070">
        <v>0</v>
      </c>
      <c r="P3070">
        <v>0</v>
      </c>
      <c r="Q3070">
        <v>0</v>
      </c>
    </row>
    <row r="3071" spans="1:17" x14ac:dyDescent="0.2">
      <c r="A3071" t="s">
        <v>20094</v>
      </c>
      <c r="B3071" t="s">
        <v>86</v>
      </c>
      <c r="C3071" t="s">
        <v>148</v>
      </c>
      <c r="D3071" t="s">
        <v>17029</v>
      </c>
      <c r="E3071" t="s">
        <v>81</v>
      </c>
      <c r="F3071" t="s">
        <v>4883</v>
      </c>
      <c r="G3071">
        <v>0</v>
      </c>
      <c r="H3071">
        <v>5</v>
      </c>
      <c r="I3071">
        <v>0</v>
      </c>
      <c r="J3071">
        <v>5</v>
      </c>
      <c r="K3071">
        <v>0</v>
      </c>
      <c r="L3071">
        <v>0</v>
      </c>
      <c r="M3071">
        <v>0</v>
      </c>
      <c r="N3071">
        <v>0</v>
      </c>
      <c r="O3071">
        <v>0</v>
      </c>
      <c r="P3071">
        <v>0</v>
      </c>
      <c r="Q3071">
        <v>0</v>
      </c>
    </row>
    <row r="3072" spans="1:17" x14ac:dyDescent="0.2">
      <c r="A3072" t="s">
        <v>20095</v>
      </c>
      <c r="B3072" t="s">
        <v>86</v>
      </c>
      <c r="C3072" t="s">
        <v>148</v>
      </c>
      <c r="D3072" t="s">
        <v>17029</v>
      </c>
      <c r="E3072" t="s">
        <v>81</v>
      </c>
      <c r="F3072" t="s">
        <v>4885</v>
      </c>
      <c r="G3072">
        <v>0</v>
      </c>
      <c r="H3072">
        <v>0</v>
      </c>
      <c r="I3072">
        <v>0</v>
      </c>
      <c r="J3072">
        <v>0</v>
      </c>
      <c r="K3072">
        <v>0</v>
      </c>
      <c r="L3072">
        <v>0</v>
      </c>
      <c r="M3072">
        <v>5</v>
      </c>
      <c r="N3072">
        <v>0</v>
      </c>
      <c r="O3072">
        <v>0</v>
      </c>
      <c r="P3072">
        <v>0</v>
      </c>
      <c r="Q3072">
        <v>0</v>
      </c>
    </row>
    <row r="3073" spans="1:17" x14ac:dyDescent="0.2">
      <c r="A3073" t="s">
        <v>20096</v>
      </c>
      <c r="B3073" t="s">
        <v>86</v>
      </c>
      <c r="C3073" t="s">
        <v>148</v>
      </c>
      <c r="D3073" t="s">
        <v>17029</v>
      </c>
      <c r="E3073" t="s">
        <v>81</v>
      </c>
      <c r="F3073" t="s">
        <v>4887</v>
      </c>
      <c r="G3073">
        <v>0</v>
      </c>
      <c r="H3073">
        <v>5</v>
      </c>
      <c r="I3073">
        <v>0</v>
      </c>
      <c r="J3073">
        <v>5</v>
      </c>
      <c r="K3073">
        <v>0</v>
      </c>
      <c r="L3073">
        <v>0</v>
      </c>
      <c r="M3073">
        <v>0</v>
      </c>
      <c r="N3073">
        <v>0</v>
      </c>
      <c r="O3073">
        <v>0</v>
      </c>
      <c r="P3073">
        <v>0</v>
      </c>
      <c r="Q3073">
        <v>0</v>
      </c>
    </row>
    <row r="3074" spans="1:17" x14ac:dyDescent="0.2">
      <c r="A3074" t="s">
        <v>20097</v>
      </c>
      <c r="B3074" t="s">
        <v>86</v>
      </c>
      <c r="C3074" t="s">
        <v>148</v>
      </c>
      <c r="D3074" t="s">
        <v>17029</v>
      </c>
      <c r="E3074" t="s">
        <v>81</v>
      </c>
      <c r="F3074" t="s">
        <v>4889</v>
      </c>
      <c r="G3074">
        <v>0</v>
      </c>
      <c r="H3074">
        <v>0</v>
      </c>
      <c r="I3074">
        <v>0</v>
      </c>
      <c r="J3074">
        <v>0</v>
      </c>
      <c r="K3074">
        <v>0</v>
      </c>
      <c r="L3074">
        <v>0</v>
      </c>
      <c r="M3074">
        <v>5</v>
      </c>
      <c r="N3074">
        <v>0</v>
      </c>
      <c r="O3074">
        <v>0</v>
      </c>
      <c r="P3074">
        <v>0</v>
      </c>
      <c r="Q3074">
        <v>0</v>
      </c>
    </row>
    <row r="3075" spans="1:17" x14ac:dyDescent="0.2">
      <c r="A3075" t="s">
        <v>20098</v>
      </c>
      <c r="B3075" t="s">
        <v>86</v>
      </c>
      <c r="C3075" t="s">
        <v>148</v>
      </c>
      <c r="D3075" t="s">
        <v>17029</v>
      </c>
      <c r="E3075" t="s">
        <v>81</v>
      </c>
      <c r="F3075" t="s">
        <v>4871</v>
      </c>
      <c r="G3075">
        <v>0</v>
      </c>
      <c r="H3075">
        <v>0</v>
      </c>
      <c r="I3075">
        <v>0</v>
      </c>
      <c r="J3075">
        <v>0</v>
      </c>
      <c r="K3075">
        <v>0</v>
      </c>
      <c r="L3075">
        <v>0</v>
      </c>
      <c r="M3075">
        <v>0</v>
      </c>
      <c r="N3075">
        <v>5</v>
      </c>
      <c r="O3075">
        <v>5</v>
      </c>
      <c r="P3075">
        <v>0</v>
      </c>
      <c r="Q3075">
        <v>0</v>
      </c>
    </row>
    <row r="3076" spans="1:17" x14ac:dyDescent="0.2">
      <c r="A3076" t="s">
        <v>20099</v>
      </c>
      <c r="B3076" t="s">
        <v>86</v>
      </c>
      <c r="C3076" t="s">
        <v>148</v>
      </c>
      <c r="D3076" t="s">
        <v>17029</v>
      </c>
      <c r="E3076" t="s">
        <v>81</v>
      </c>
      <c r="F3076" t="s">
        <v>4873</v>
      </c>
      <c r="G3076">
        <v>0</v>
      </c>
      <c r="H3076">
        <v>0</v>
      </c>
      <c r="I3076">
        <v>0</v>
      </c>
      <c r="J3076">
        <v>0</v>
      </c>
      <c r="K3076">
        <v>0</v>
      </c>
      <c r="L3076">
        <v>0</v>
      </c>
      <c r="M3076">
        <v>0</v>
      </c>
      <c r="N3076">
        <v>5</v>
      </c>
      <c r="O3076">
        <v>5</v>
      </c>
      <c r="P3076">
        <v>0</v>
      </c>
      <c r="Q3076">
        <v>0</v>
      </c>
    </row>
    <row r="3077" spans="1:17" x14ac:dyDescent="0.2">
      <c r="A3077" t="s">
        <v>20100</v>
      </c>
      <c r="B3077" t="s">
        <v>86</v>
      </c>
      <c r="C3077" t="s">
        <v>148</v>
      </c>
      <c r="D3077" t="s">
        <v>17029</v>
      </c>
      <c r="E3077" t="s">
        <v>81</v>
      </c>
      <c r="F3077" t="s">
        <v>17019</v>
      </c>
      <c r="G3077">
        <v>5</v>
      </c>
      <c r="H3077">
        <v>0</v>
      </c>
      <c r="I3077">
        <v>0</v>
      </c>
      <c r="J3077">
        <v>0</v>
      </c>
      <c r="K3077">
        <v>0</v>
      </c>
      <c r="L3077">
        <v>0</v>
      </c>
      <c r="M3077">
        <v>0</v>
      </c>
      <c r="N3077">
        <v>0</v>
      </c>
      <c r="O3077">
        <v>0</v>
      </c>
      <c r="P3077">
        <v>0</v>
      </c>
      <c r="Q3077">
        <v>0</v>
      </c>
    </row>
    <row r="3078" spans="1:17" x14ac:dyDescent="0.2">
      <c r="A3078" t="s">
        <v>20101</v>
      </c>
      <c r="B3078" t="s">
        <v>86</v>
      </c>
      <c r="C3078" t="s">
        <v>148</v>
      </c>
      <c r="D3078" t="s">
        <v>17021</v>
      </c>
      <c r="E3078" t="s">
        <v>81</v>
      </c>
      <c r="F3078" t="s">
        <v>17022</v>
      </c>
      <c r="G3078">
        <v>0</v>
      </c>
      <c r="H3078">
        <v>0</v>
      </c>
      <c r="I3078">
        <v>0</v>
      </c>
      <c r="J3078">
        <v>0</v>
      </c>
      <c r="K3078">
        <v>0</v>
      </c>
      <c r="L3078">
        <v>0</v>
      </c>
      <c r="M3078">
        <v>0</v>
      </c>
      <c r="N3078">
        <v>2</v>
      </c>
      <c r="O3078">
        <v>2</v>
      </c>
      <c r="P3078">
        <v>0</v>
      </c>
      <c r="Q3078">
        <v>0</v>
      </c>
    </row>
    <row r="3079" spans="1:17" x14ac:dyDescent="0.2">
      <c r="A3079" t="s">
        <v>20102</v>
      </c>
      <c r="B3079" t="s">
        <v>86</v>
      </c>
      <c r="C3079" t="s">
        <v>148</v>
      </c>
      <c r="D3079" t="s">
        <v>17021</v>
      </c>
      <c r="E3079" t="s">
        <v>81</v>
      </c>
      <c r="F3079" t="s">
        <v>17019</v>
      </c>
      <c r="G3079">
        <v>2</v>
      </c>
      <c r="H3079">
        <v>0</v>
      </c>
      <c r="I3079">
        <v>0</v>
      </c>
      <c r="J3079">
        <v>0</v>
      </c>
      <c r="K3079">
        <v>0</v>
      </c>
      <c r="L3079">
        <v>0</v>
      </c>
      <c r="M3079">
        <v>0</v>
      </c>
      <c r="N3079">
        <v>0</v>
      </c>
      <c r="O3079">
        <v>0</v>
      </c>
      <c r="P3079">
        <v>0</v>
      </c>
      <c r="Q3079">
        <v>0</v>
      </c>
    </row>
    <row r="3080" spans="1:17" x14ac:dyDescent="0.2">
      <c r="A3080" t="s">
        <v>20103</v>
      </c>
      <c r="B3080" t="s">
        <v>86</v>
      </c>
      <c r="C3080" t="s">
        <v>148</v>
      </c>
      <c r="D3080" t="s">
        <v>17025</v>
      </c>
      <c r="E3080" t="s">
        <v>79</v>
      </c>
      <c r="F3080" t="s">
        <v>17019</v>
      </c>
      <c r="G3080">
        <v>1</v>
      </c>
      <c r="H3080">
        <v>0</v>
      </c>
      <c r="I3080">
        <v>0</v>
      </c>
      <c r="J3080">
        <v>0</v>
      </c>
      <c r="K3080">
        <v>0</v>
      </c>
      <c r="L3080">
        <v>0</v>
      </c>
      <c r="M3080">
        <v>0</v>
      </c>
      <c r="N3080">
        <v>0</v>
      </c>
      <c r="O3080">
        <v>0</v>
      </c>
      <c r="P3080">
        <v>0</v>
      </c>
      <c r="Q3080">
        <v>0</v>
      </c>
    </row>
    <row r="3081" spans="1:17" x14ac:dyDescent="0.2">
      <c r="A3081" t="s">
        <v>20104</v>
      </c>
      <c r="B3081" t="s">
        <v>86</v>
      </c>
      <c r="C3081" t="s">
        <v>149</v>
      </c>
      <c r="D3081" t="s">
        <v>17029</v>
      </c>
      <c r="E3081" t="s">
        <v>79</v>
      </c>
      <c r="F3081" t="s">
        <v>4875</v>
      </c>
      <c r="G3081">
        <v>0</v>
      </c>
      <c r="H3081">
        <v>11</v>
      </c>
      <c r="I3081">
        <v>2</v>
      </c>
      <c r="J3081">
        <v>6</v>
      </c>
      <c r="K3081">
        <v>2</v>
      </c>
      <c r="L3081">
        <v>1</v>
      </c>
      <c r="M3081">
        <v>0</v>
      </c>
      <c r="N3081">
        <v>0</v>
      </c>
      <c r="O3081">
        <v>0</v>
      </c>
      <c r="P3081">
        <v>0</v>
      </c>
      <c r="Q3081">
        <v>0</v>
      </c>
    </row>
    <row r="3082" spans="1:17" x14ac:dyDescent="0.2">
      <c r="A3082" t="s">
        <v>20105</v>
      </c>
      <c r="B3082" t="s">
        <v>86</v>
      </c>
      <c r="C3082" t="s">
        <v>149</v>
      </c>
      <c r="D3082" t="s">
        <v>17029</v>
      </c>
      <c r="E3082" t="s">
        <v>79</v>
      </c>
      <c r="F3082" t="s">
        <v>4877</v>
      </c>
      <c r="G3082">
        <v>0</v>
      </c>
      <c r="H3082">
        <v>11</v>
      </c>
      <c r="I3082">
        <v>1</v>
      </c>
      <c r="J3082">
        <v>7</v>
      </c>
      <c r="K3082">
        <v>0</v>
      </c>
      <c r="L3082">
        <v>3</v>
      </c>
      <c r="M3082">
        <v>0</v>
      </c>
      <c r="N3082">
        <v>0</v>
      </c>
      <c r="O3082">
        <v>0</v>
      </c>
      <c r="P3082">
        <v>0</v>
      </c>
      <c r="Q3082">
        <v>0</v>
      </c>
    </row>
    <row r="3083" spans="1:17" x14ac:dyDescent="0.2">
      <c r="A3083" t="s">
        <v>20106</v>
      </c>
      <c r="B3083" t="s">
        <v>86</v>
      </c>
      <c r="C3083" t="s">
        <v>149</v>
      </c>
      <c r="D3083" t="s">
        <v>17029</v>
      </c>
      <c r="E3083" t="s">
        <v>79</v>
      </c>
      <c r="F3083" t="s">
        <v>4879</v>
      </c>
      <c r="G3083">
        <v>0</v>
      </c>
      <c r="H3083">
        <v>0</v>
      </c>
      <c r="I3083">
        <v>0</v>
      </c>
      <c r="J3083">
        <v>0</v>
      </c>
      <c r="K3083">
        <v>0</v>
      </c>
      <c r="L3083">
        <v>0</v>
      </c>
      <c r="M3083">
        <v>11</v>
      </c>
      <c r="N3083">
        <v>0</v>
      </c>
      <c r="O3083">
        <v>0</v>
      </c>
      <c r="P3083">
        <v>0</v>
      </c>
      <c r="Q3083">
        <v>0</v>
      </c>
    </row>
    <row r="3084" spans="1:17" x14ac:dyDescent="0.2">
      <c r="A3084" t="s">
        <v>20107</v>
      </c>
      <c r="B3084" t="s">
        <v>86</v>
      </c>
      <c r="C3084" t="s">
        <v>149</v>
      </c>
      <c r="D3084" t="s">
        <v>17029</v>
      </c>
      <c r="E3084" t="s">
        <v>79</v>
      </c>
      <c r="F3084" t="s">
        <v>4881</v>
      </c>
      <c r="G3084">
        <v>0</v>
      </c>
      <c r="H3084">
        <v>11</v>
      </c>
      <c r="I3084">
        <v>1</v>
      </c>
      <c r="J3084">
        <v>7</v>
      </c>
      <c r="K3084">
        <v>0</v>
      </c>
      <c r="L3084">
        <v>3</v>
      </c>
      <c r="M3084">
        <v>0</v>
      </c>
      <c r="N3084">
        <v>0</v>
      </c>
      <c r="O3084">
        <v>0</v>
      </c>
      <c r="P3084">
        <v>0</v>
      </c>
      <c r="Q3084">
        <v>0</v>
      </c>
    </row>
    <row r="3085" spans="1:17" x14ac:dyDescent="0.2">
      <c r="A3085" t="s">
        <v>20108</v>
      </c>
      <c r="B3085" t="s">
        <v>86</v>
      </c>
      <c r="C3085" t="s">
        <v>149</v>
      </c>
      <c r="D3085" t="s">
        <v>17029</v>
      </c>
      <c r="E3085" t="s">
        <v>79</v>
      </c>
      <c r="F3085" t="s">
        <v>4883</v>
      </c>
      <c r="G3085">
        <v>0</v>
      </c>
      <c r="H3085">
        <v>11</v>
      </c>
      <c r="I3085">
        <v>1</v>
      </c>
      <c r="J3085">
        <v>7</v>
      </c>
      <c r="K3085">
        <v>0</v>
      </c>
      <c r="L3085">
        <v>3</v>
      </c>
      <c r="M3085">
        <v>0</v>
      </c>
      <c r="N3085">
        <v>0</v>
      </c>
      <c r="O3085">
        <v>0</v>
      </c>
      <c r="P3085">
        <v>0</v>
      </c>
      <c r="Q3085">
        <v>0</v>
      </c>
    </row>
    <row r="3086" spans="1:17" x14ac:dyDescent="0.2">
      <c r="A3086" t="s">
        <v>20109</v>
      </c>
      <c r="B3086" t="s">
        <v>86</v>
      </c>
      <c r="C3086" t="s">
        <v>149</v>
      </c>
      <c r="D3086" t="s">
        <v>17029</v>
      </c>
      <c r="E3086" t="s">
        <v>79</v>
      </c>
      <c r="F3086" t="s">
        <v>4885</v>
      </c>
      <c r="G3086">
        <v>0</v>
      </c>
      <c r="H3086">
        <v>0</v>
      </c>
      <c r="I3086">
        <v>0</v>
      </c>
      <c r="J3086">
        <v>0</v>
      </c>
      <c r="K3086">
        <v>0</v>
      </c>
      <c r="L3086">
        <v>0</v>
      </c>
      <c r="M3086">
        <v>11</v>
      </c>
      <c r="N3086">
        <v>0</v>
      </c>
      <c r="O3086">
        <v>0</v>
      </c>
      <c r="P3086">
        <v>0</v>
      </c>
      <c r="Q3086">
        <v>0</v>
      </c>
    </row>
    <row r="3087" spans="1:17" x14ac:dyDescent="0.2">
      <c r="A3087" t="s">
        <v>20110</v>
      </c>
      <c r="B3087" t="s">
        <v>86</v>
      </c>
      <c r="C3087" t="s">
        <v>149</v>
      </c>
      <c r="D3087" t="s">
        <v>17029</v>
      </c>
      <c r="E3087" t="s">
        <v>79</v>
      </c>
      <c r="F3087" t="s">
        <v>4887</v>
      </c>
      <c r="G3087">
        <v>0</v>
      </c>
      <c r="H3087">
        <v>11</v>
      </c>
      <c r="I3087">
        <v>1</v>
      </c>
      <c r="J3087">
        <v>7</v>
      </c>
      <c r="K3087">
        <v>2</v>
      </c>
      <c r="L3087">
        <v>1</v>
      </c>
      <c r="M3087">
        <v>0</v>
      </c>
      <c r="N3087">
        <v>0</v>
      </c>
      <c r="O3087">
        <v>0</v>
      </c>
      <c r="P3087">
        <v>0</v>
      </c>
      <c r="Q3087">
        <v>0</v>
      </c>
    </row>
    <row r="3088" spans="1:17" x14ac:dyDescent="0.2">
      <c r="A3088" t="s">
        <v>20111</v>
      </c>
      <c r="B3088" t="s">
        <v>86</v>
      </c>
      <c r="C3088" t="s">
        <v>149</v>
      </c>
      <c r="D3088" t="s">
        <v>17029</v>
      </c>
      <c r="E3088" t="s">
        <v>79</v>
      </c>
      <c r="F3088" t="s">
        <v>4889</v>
      </c>
      <c r="G3088">
        <v>0</v>
      </c>
      <c r="H3088">
        <v>0</v>
      </c>
      <c r="I3088">
        <v>0</v>
      </c>
      <c r="J3088">
        <v>0</v>
      </c>
      <c r="K3088">
        <v>0</v>
      </c>
      <c r="L3088">
        <v>0</v>
      </c>
      <c r="M3088">
        <v>11</v>
      </c>
      <c r="N3088">
        <v>0</v>
      </c>
      <c r="O3088">
        <v>0</v>
      </c>
      <c r="P3088">
        <v>0</v>
      </c>
      <c r="Q3088">
        <v>0</v>
      </c>
    </row>
    <row r="3089" spans="1:17" x14ac:dyDescent="0.2">
      <c r="A3089" t="s">
        <v>20112</v>
      </c>
      <c r="B3089" t="s">
        <v>86</v>
      </c>
      <c r="C3089" t="s">
        <v>149</v>
      </c>
      <c r="D3089" t="s">
        <v>17029</v>
      </c>
      <c r="E3089" t="s">
        <v>79</v>
      </c>
      <c r="F3089" t="s">
        <v>4871</v>
      </c>
      <c r="G3089">
        <v>0</v>
      </c>
      <c r="H3089">
        <v>0</v>
      </c>
      <c r="I3089">
        <v>0</v>
      </c>
      <c r="J3089">
        <v>0</v>
      </c>
      <c r="K3089">
        <v>0</v>
      </c>
      <c r="L3089">
        <v>0</v>
      </c>
      <c r="M3089">
        <v>0</v>
      </c>
      <c r="N3089">
        <v>11</v>
      </c>
      <c r="O3089">
        <v>8</v>
      </c>
      <c r="P3089">
        <v>2</v>
      </c>
      <c r="Q3089">
        <v>1</v>
      </c>
    </row>
    <row r="3090" spans="1:17" x14ac:dyDescent="0.2">
      <c r="A3090" t="s">
        <v>20113</v>
      </c>
      <c r="B3090" t="s">
        <v>86</v>
      </c>
      <c r="C3090" t="s">
        <v>149</v>
      </c>
      <c r="D3090" t="s">
        <v>17029</v>
      </c>
      <c r="E3090" t="s">
        <v>79</v>
      </c>
      <c r="F3090" t="s">
        <v>4873</v>
      </c>
      <c r="G3090">
        <v>0</v>
      </c>
      <c r="H3090">
        <v>0</v>
      </c>
      <c r="I3090">
        <v>0</v>
      </c>
      <c r="J3090">
        <v>0</v>
      </c>
      <c r="K3090">
        <v>0</v>
      </c>
      <c r="L3090">
        <v>0</v>
      </c>
      <c r="M3090">
        <v>0</v>
      </c>
      <c r="N3090">
        <v>9</v>
      </c>
      <c r="O3090">
        <v>6</v>
      </c>
      <c r="P3090">
        <v>2</v>
      </c>
      <c r="Q3090">
        <v>1</v>
      </c>
    </row>
    <row r="3091" spans="1:17" x14ac:dyDescent="0.2">
      <c r="A3091" t="s">
        <v>20114</v>
      </c>
      <c r="B3091" t="s">
        <v>86</v>
      </c>
      <c r="C3091" t="s">
        <v>149</v>
      </c>
      <c r="D3091" t="s">
        <v>17029</v>
      </c>
      <c r="E3091" t="s">
        <v>79</v>
      </c>
      <c r="F3091" t="s">
        <v>17019</v>
      </c>
      <c r="G3091">
        <v>11</v>
      </c>
      <c r="H3091">
        <v>0</v>
      </c>
      <c r="I3091">
        <v>0</v>
      </c>
      <c r="J3091">
        <v>0</v>
      </c>
      <c r="K3091">
        <v>0</v>
      </c>
      <c r="L3091">
        <v>0</v>
      </c>
      <c r="M3091">
        <v>0</v>
      </c>
      <c r="N3091">
        <v>0</v>
      </c>
      <c r="O3091">
        <v>0</v>
      </c>
      <c r="P3091">
        <v>0</v>
      </c>
      <c r="Q3091">
        <v>0</v>
      </c>
    </row>
    <row r="3092" spans="1:17" x14ac:dyDescent="0.2">
      <c r="A3092" t="s">
        <v>20115</v>
      </c>
      <c r="B3092" t="s">
        <v>86</v>
      </c>
      <c r="C3092" t="s">
        <v>149</v>
      </c>
      <c r="D3092" t="s">
        <v>17029</v>
      </c>
      <c r="E3092" t="s">
        <v>81</v>
      </c>
      <c r="F3092" t="s">
        <v>4875</v>
      </c>
      <c r="G3092">
        <v>0</v>
      </c>
      <c r="H3092">
        <v>17</v>
      </c>
      <c r="I3092">
        <v>1</v>
      </c>
      <c r="J3092">
        <v>16</v>
      </c>
      <c r="K3092">
        <v>0</v>
      </c>
      <c r="L3092">
        <v>0</v>
      </c>
      <c r="M3092">
        <v>0</v>
      </c>
      <c r="N3092">
        <v>0</v>
      </c>
      <c r="O3092">
        <v>0</v>
      </c>
      <c r="P3092">
        <v>0</v>
      </c>
      <c r="Q3092">
        <v>0</v>
      </c>
    </row>
    <row r="3093" spans="1:17" x14ac:dyDescent="0.2">
      <c r="A3093" t="s">
        <v>20116</v>
      </c>
      <c r="B3093" t="s">
        <v>86</v>
      </c>
      <c r="C3093" t="s">
        <v>149</v>
      </c>
      <c r="D3093" t="s">
        <v>17029</v>
      </c>
      <c r="E3093" t="s">
        <v>81</v>
      </c>
      <c r="F3093" t="s">
        <v>4877</v>
      </c>
      <c r="G3093">
        <v>0</v>
      </c>
      <c r="H3093">
        <v>17</v>
      </c>
      <c r="I3093">
        <v>0</v>
      </c>
      <c r="J3093">
        <v>16</v>
      </c>
      <c r="K3093">
        <v>1</v>
      </c>
      <c r="L3093">
        <v>0</v>
      </c>
      <c r="M3093">
        <v>0</v>
      </c>
      <c r="N3093">
        <v>0</v>
      </c>
      <c r="O3093">
        <v>0</v>
      </c>
      <c r="P3093">
        <v>0</v>
      </c>
      <c r="Q3093">
        <v>0</v>
      </c>
    </row>
    <row r="3094" spans="1:17" x14ac:dyDescent="0.2">
      <c r="A3094" t="s">
        <v>20117</v>
      </c>
      <c r="B3094" t="s">
        <v>86</v>
      </c>
      <c r="C3094" t="s">
        <v>149</v>
      </c>
      <c r="D3094" t="s">
        <v>17029</v>
      </c>
      <c r="E3094" t="s">
        <v>81</v>
      </c>
      <c r="F3094" t="s">
        <v>4879</v>
      </c>
      <c r="G3094">
        <v>0</v>
      </c>
      <c r="H3094">
        <v>0</v>
      </c>
      <c r="I3094">
        <v>0</v>
      </c>
      <c r="J3094">
        <v>0</v>
      </c>
      <c r="K3094">
        <v>0</v>
      </c>
      <c r="L3094">
        <v>0</v>
      </c>
      <c r="M3094">
        <v>17</v>
      </c>
      <c r="N3094">
        <v>0</v>
      </c>
      <c r="O3094">
        <v>0</v>
      </c>
      <c r="P3094">
        <v>0</v>
      </c>
      <c r="Q3094">
        <v>0</v>
      </c>
    </row>
    <row r="3095" spans="1:17" x14ac:dyDescent="0.2">
      <c r="A3095" t="s">
        <v>20118</v>
      </c>
      <c r="B3095" t="s">
        <v>86</v>
      </c>
      <c r="C3095" t="s">
        <v>149</v>
      </c>
      <c r="D3095" t="s">
        <v>17029</v>
      </c>
      <c r="E3095" t="s">
        <v>81</v>
      </c>
      <c r="F3095" t="s">
        <v>4881</v>
      </c>
      <c r="G3095">
        <v>0</v>
      </c>
      <c r="H3095">
        <v>17</v>
      </c>
      <c r="I3095">
        <v>0</v>
      </c>
      <c r="J3095">
        <v>16</v>
      </c>
      <c r="K3095">
        <v>1</v>
      </c>
      <c r="L3095">
        <v>0</v>
      </c>
      <c r="M3095">
        <v>0</v>
      </c>
      <c r="N3095">
        <v>0</v>
      </c>
      <c r="O3095">
        <v>0</v>
      </c>
      <c r="P3095">
        <v>0</v>
      </c>
      <c r="Q3095">
        <v>0</v>
      </c>
    </row>
    <row r="3096" spans="1:17" x14ac:dyDescent="0.2">
      <c r="A3096" t="s">
        <v>20119</v>
      </c>
      <c r="B3096" t="s">
        <v>86</v>
      </c>
      <c r="C3096" t="s">
        <v>149</v>
      </c>
      <c r="D3096" t="s">
        <v>17029</v>
      </c>
      <c r="E3096" t="s">
        <v>81</v>
      </c>
      <c r="F3096" t="s">
        <v>4883</v>
      </c>
      <c r="G3096">
        <v>0</v>
      </c>
      <c r="H3096">
        <v>17</v>
      </c>
      <c r="I3096">
        <v>0</v>
      </c>
      <c r="J3096">
        <v>17</v>
      </c>
      <c r="K3096">
        <v>0</v>
      </c>
      <c r="L3096">
        <v>0</v>
      </c>
      <c r="M3096">
        <v>0</v>
      </c>
      <c r="N3096">
        <v>0</v>
      </c>
      <c r="O3096">
        <v>0</v>
      </c>
      <c r="P3096">
        <v>0</v>
      </c>
      <c r="Q3096">
        <v>0</v>
      </c>
    </row>
    <row r="3097" spans="1:17" x14ac:dyDescent="0.2">
      <c r="A3097" t="s">
        <v>20120</v>
      </c>
      <c r="B3097" t="s">
        <v>86</v>
      </c>
      <c r="C3097" t="s">
        <v>149</v>
      </c>
      <c r="D3097" t="s">
        <v>17029</v>
      </c>
      <c r="E3097" t="s">
        <v>81</v>
      </c>
      <c r="F3097" t="s">
        <v>4885</v>
      </c>
      <c r="G3097">
        <v>0</v>
      </c>
      <c r="H3097">
        <v>0</v>
      </c>
      <c r="I3097">
        <v>0</v>
      </c>
      <c r="J3097">
        <v>0</v>
      </c>
      <c r="K3097">
        <v>0</v>
      </c>
      <c r="L3097">
        <v>0</v>
      </c>
      <c r="M3097">
        <v>17</v>
      </c>
      <c r="N3097">
        <v>0</v>
      </c>
      <c r="O3097">
        <v>0</v>
      </c>
      <c r="P3097">
        <v>0</v>
      </c>
      <c r="Q3097">
        <v>0</v>
      </c>
    </row>
    <row r="3098" spans="1:17" x14ac:dyDescent="0.2">
      <c r="A3098" t="s">
        <v>20121</v>
      </c>
      <c r="B3098" t="s">
        <v>86</v>
      </c>
      <c r="C3098" t="s">
        <v>149</v>
      </c>
      <c r="D3098" t="s">
        <v>17029</v>
      </c>
      <c r="E3098" t="s">
        <v>81</v>
      </c>
      <c r="F3098" t="s">
        <v>4887</v>
      </c>
      <c r="G3098">
        <v>0</v>
      </c>
      <c r="H3098">
        <v>17</v>
      </c>
      <c r="I3098">
        <v>0</v>
      </c>
      <c r="J3098">
        <v>16</v>
      </c>
      <c r="K3098">
        <v>1</v>
      </c>
      <c r="L3098">
        <v>0</v>
      </c>
      <c r="M3098">
        <v>0</v>
      </c>
      <c r="N3098">
        <v>0</v>
      </c>
      <c r="O3098">
        <v>0</v>
      </c>
      <c r="P3098">
        <v>0</v>
      </c>
      <c r="Q3098">
        <v>0</v>
      </c>
    </row>
    <row r="3099" spans="1:17" x14ac:dyDescent="0.2">
      <c r="A3099" t="s">
        <v>20122</v>
      </c>
      <c r="B3099" t="s">
        <v>86</v>
      </c>
      <c r="C3099" t="s">
        <v>149</v>
      </c>
      <c r="D3099" t="s">
        <v>17029</v>
      </c>
      <c r="E3099" t="s">
        <v>81</v>
      </c>
      <c r="F3099" t="s">
        <v>4889</v>
      </c>
      <c r="G3099">
        <v>0</v>
      </c>
      <c r="H3099">
        <v>0</v>
      </c>
      <c r="I3099">
        <v>0</v>
      </c>
      <c r="J3099">
        <v>0</v>
      </c>
      <c r="K3099">
        <v>0</v>
      </c>
      <c r="L3099">
        <v>0</v>
      </c>
      <c r="M3099">
        <v>17</v>
      </c>
      <c r="N3099">
        <v>0</v>
      </c>
      <c r="O3099">
        <v>0</v>
      </c>
      <c r="P3099">
        <v>0</v>
      </c>
      <c r="Q3099">
        <v>0</v>
      </c>
    </row>
    <row r="3100" spans="1:17" x14ac:dyDescent="0.2">
      <c r="A3100" t="s">
        <v>20123</v>
      </c>
      <c r="B3100" t="s">
        <v>86</v>
      </c>
      <c r="C3100" t="s">
        <v>149</v>
      </c>
      <c r="D3100" t="s">
        <v>17029</v>
      </c>
      <c r="E3100" t="s">
        <v>81</v>
      </c>
      <c r="F3100" t="s">
        <v>4871</v>
      </c>
      <c r="G3100">
        <v>0</v>
      </c>
      <c r="H3100">
        <v>0</v>
      </c>
      <c r="I3100">
        <v>0</v>
      </c>
      <c r="J3100">
        <v>0</v>
      </c>
      <c r="K3100">
        <v>0</v>
      </c>
      <c r="L3100">
        <v>0</v>
      </c>
      <c r="M3100">
        <v>0</v>
      </c>
      <c r="N3100">
        <v>17</v>
      </c>
      <c r="O3100">
        <v>16</v>
      </c>
      <c r="P3100">
        <v>1</v>
      </c>
      <c r="Q3100">
        <v>0</v>
      </c>
    </row>
    <row r="3101" spans="1:17" x14ac:dyDescent="0.2">
      <c r="A3101" t="s">
        <v>20124</v>
      </c>
      <c r="B3101" t="s">
        <v>86</v>
      </c>
      <c r="C3101" t="s">
        <v>149</v>
      </c>
      <c r="D3101" t="s">
        <v>17029</v>
      </c>
      <c r="E3101" t="s">
        <v>81</v>
      </c>
      <c r="F3101" t="s">
        <v>4873</v>
      </c>
      <c r="G3101">
        <v>0</v>
      </c>
      <c r="H3101">
        <v>0</v>
      </c>
      <c r="I3101">
        <v>0</v>
      </c>
      <c r="J3101">
        <v>0</v>
      </c>
      <c r="K3101">
        <v>0</v>
      </c>
      <c r="L3101">
        <v>0</v>
      </c>
      <c r="M3101">
        <v>0</v>
      </c>
      <c r="N3101">
        <v>15</v>
      </c>
      <c r="O3101">
        <v>14</v>
      </c>
      <c r="P3101">
        <v>1</v>
      </c>
      <c r="Q3101">
        <v>0</v>
      </c>
    </row>
    <row r="3102" spans="1:17" x14ac:dyDescent="0.2">
      <c r="A3102" t="s">
        <v>20125</v>
      </c>
      <c r="B3102" t="s">
        <v>86</v>
      </c>
      <c r="C3102" t="s">
        <v>149</v>
      </c>
      <c r="D3102" t="s">
        <v>17029</v>
      </c>
      <c r="E3102" t="s">
        <v>81</v>
      </c>
      <c r="F3102" t="s">
        <v>17019</v>
      </c>
      <c r="G3102">
        <v>17</v>
      </c>
      <c r="H3102">
        <v>0</v>
      </c>
      <c r="I3102">
        <v>0</v>
      </c>
      <c r="J3102">
        <v>0</v>
      </c>
      <c r="K3102">
        <v>0</v>
      </c>
      <c r="L3102">
        <v>0</v>
      </c>
      <c r="M3102">
        <v>0</v>
      </c>
      <c r="N3102">
        <v>0</v>
      </c>
      <c r="O3102">
        <v>0</v>
      </c>
      <c r="P3102">
        <v>0</v>
      </c>
      <c r="Q3102">
        <v>0</v>
      </c>
    </row>
    <row r="3103" spans="1:17" x14ac:dyDescent="0.2">
      <c r="A3103" t="s">
        <v>20126</v>
      </c>
      <c r="B3103" t="s">
        <v>86</v>
      </c>
      <c r="C3103" t="s">
        <v>149</v>
      </c>
      <c r="D3103" t="s">
        <v>17021</v>
      </c>
      <c r="E3103" t="s">
        <v>79</v>
      </c>
      <c r="F3103" t="s">
        <v>17022</v>
      </c>
      <c r="G3103">
        <v>0</v>
      </c>
      <c r="H3103">
        <v>0</v>
      </c>
      <c r="I3103">
        <v>0</v>
      </c>
      <c r="J3103">
        <v>0</v>
      </c>
      <c r="K3103">
        <v>0</v>
      </c>
      <c r="L3103">
        <v>0</v>
      </c>
      <c r="M3103">
        <v>0</v>
      </c>
      <c r="N3103">
        <v>1</v>
      </c>
      <c r="O3103">
        <v>0</v>
      </c>
      <c r="P3103">
        <v>1</v>
      </c>
      <c r="Q3103">
        <v>0</v>
      </c>
    </row>
    <row r="3104" spans="1:17" x14ac:dyDescent="0.2">
      <c r="A3104" t="s">
        <v>20127</v>
      </c>
      <c r="B3104" t="s">
        <v>86</v>
      </c>
      <c r="C3104" t="s">
        <v>149</v>
      </c>
      <c r="D3104" t="s">
        <v>17021</v>
      </c>
      <c r="E3104" t="s">
        <v>79</v>
      </c>
      <c r="F3104" t="s">
        <v>17019</v>
      </c>
      <c r="G3104">
        <v>1</v>
      </c>
      <c r="H3104">
        <v>0</v>
      </c>
      <c r="I3104">
        <v>0</v>
      </c>
      <c r="J3104">
        <v>0</v>
      </c>
      <c r="K3104">
        <v>0</v>
      </c>
      <c r="L3104">
        <v>0</v>
      </c>
      <c r="M3104">
        <v>0</v>
      </c>
      <c r="N3104">
        <v>0</v>
      </c>
      <c r="O3104">
        <v>0</v>
      </c>
      <c r="P3104">
        <v>0</v>
      </c>
      <c r="Q3104">
        <v>0</v>
      </c>
    </row>
    <row r="3105" spans="1:17" x14ac:dyDescent="0.2">
      <c r="A3105" t="s">
        <v>20128</v>
      </c>
      <c r="B3105" t="s">
        <v>86</v>
      </c>
      <c r="C3105" t="s">
        <v>149</v>
      </c>
      <c r="D3105" t="s">
        <v>17021</v>
      </c>
      <c r="E3105" t="s">
        <v>81</v>
      </c>
      <c r="F3105" t="s">
        <v>17022</v>
      </c>
      <c r="G3105">
        <v>0</v>
      </c>
      <c r="H3105">
        <v>0</v>
      </c>
      <c r="I3105">
        <v>0</v>
      </c>
      <c r="J3105">
        <v>0</v>
      </c>
      <c r="K3105">
        <v>0</v>
      </c>
      <c r="L3105">
        <v>0</v>
      </c>
      <c r="M3105">
        <v>0</v>
      </c>
      <c r="N3105">
        <v>3</v>
      </c>
      <c r="O3105">
        <v>2</v>
      </c>
      <c r="P3105">
        <v>0</v>
      </c>
      <c r="Q3105">
        <v>1</v>
      </c>
    </row>
    <row r="3106" spans="1:17" x14ac:dyDescent="0.2">
      <c r="A3106" t="s">
        <v>20129</v>
      </c>
      <c r="B3106" t="s">
        <v>86</v>
      </c>
      <c r="C3106" t="s">
        <v>149</v>
      </c>
      <c r="D3106" t="s">
        <v>17021</v>
      </c>
      <c r="E3106" t="s">
        <v>81</v>
      </c>
      <c r="F3106" t="s">
        <v>17019</v>
      </c>
      <c r="G3106">
        <v>3</v>
      </c>
      <c r="H3106">
        <v>0</v>
      </c>
      <c r="I3106">
        <v>0</v>
      </c>
      <c r="J3106">
        <v>0</v>
      </c>
      <c r="K3106">
        <v>0</v>
      </c>
      <c r="L3106">
        <v>0</v>
      </c>
      <c r="M3106">
        <v>0</v>
      </c>
      <c r="N3106">
        <v>0</v>
      </c>
      <c r="O3106">
        <v>0</v>
      </c>
      <c r="P3106">
        <v>0</v>
      </c>
      <c r="Q3106">
        <v>0</v>
      </c>
    </row>
    <row r="3107" spans="1:17" x14ac:dyDescent="0.2">
      <c r="A3107" t="s">
        <v>20130</v>
      </c>
      <c r="B3107" t="s">
        <v>86</v>
      </c>
      <c r="C3107" t="s">
        <v>149</v>
      </c>
      <c r="D3107" t="s">
        <v>17025</v>
      </c>
      <c r="E3107" t="s">
        <v>79</v>
      </c>
      <c r="F3107" t="s">
        <v>17019</v>
      </c>
      <c r="G3107">
        <v>1</v>
      </c>
      <c r="H3107">
        <v>0</v>
      </c>
      <c r="I3107">
        <v>0</v>
      </c>
      <c r="J3107">
        <v>0</v>
      </c>
      <c r="K3107">
        <v>0</v>
      </c>
      <c r="L3107">
        <v>0</v>
      </c>
      <c r="M3107">
        <v>0</v>
      </c>
      <c r="N3107">
        <v>0</v>
      </c>
      <c r="O3107">
        <v>0</v>
      </c>
      <c r="P3107">
        <v>0</v>
      </c>
      <c r="Q3107">
        <v>0</v>
      </c>
    </row>
    <row r="3108" spans="1:17" x14ac:dyDescent="0.2">
      <c r="A3108" t="s">
        <v>20131</v>
      </c>
      <c r="B3108" t="s">
        <v>86</v>
      </c>
      <c r="C3108" t="s">
        <v>149</v>
      </c>
      <c r="D3108" t="s">
        <v>17025</v>
      </c>
      <c r="E3108" t="s">
        <v>81</v>
      </c>
      <c r="F3108" t="s">
        <v>17019</v>
      </c>
      <c r="G3108">
        <v>1</v>
      </c>
      <c r="H3108">
        <v>0</v>
      </c>
      <c r="I3108">
        <v>0</v>
      </c>
      <c r="J3108">
        <v>0</v>
      </c>
      <c r="K3108">
        <v>0</v>
      </c>
      <c r="L3108">
        <v>0</v>
      </c>
      <c r="M3108">
        <v>0</v>
      </c>
      <c r="N3108">
        <v>0</v>
      </c>
      <c r="O3108">
        <v>0</v>
      </c>
      <c r="P3108">
        <v>0</v>
      </c>
      <c r="Q3108">
        <v>0</v>
      </c>
    </row>
    <row r="3109" spans="1:17" x14ac:dyDescent="0.2">
      <c r="A3109" t="s">
        <v>20132</v>
      </c>
      <c r="B3109" t="s">
        <v>86</v>
      </c>
      <c r="C3109" t="s">
        <v>150</v>
      </c>
      <c r="D3109" t="s">
        <v>17027</v>
      </c>
      <c r="E3109" t="s">
        <v>79</v>
      </c>
      <c r="F3109" t="s">
        <v>17019</v>
      </c>
      <c r="G3109">
        <v>2</v>
      </c>
      <c r="H3109">
        <v>0</v>
      </c>
      <c r="I3109">
        <v>0</v>
      </c>
      <c r="J3109">
        <v>0</v>
      </c>
      <c r="K3109">
        <v>0</v>
      </c>
      <c r="L3109">
        <v>0</v>
      </c>
      <c r="M3109">
        <v>0</v>
      </c>
      <c r="N3109">
        <v>0</v>
      </c>
      <c r="O3109">
        <v>0</v>
      </c>
      <c r="P3109">
        <v>0</v>
      </c>
      <c r="Q3109">
        <v>0</v>
      </c>
    </row>
    <row r="3110" spans="1:17" x14ac:dyDescent="0.2">
      <c r="A3110" t="s">
        <v>20133</v>
      </c>
      <c r="B3110" t="s">
        <v>86</v>
      </c>
      <c r="C3110" t="s">
        <v>150</v>
      </c>
      <c r="D3110" t="s">
        <v>17027</v>
      </c>
      <c r="E3110" t="s">
        <v>81</v>
      </c>
      <c r="F3110" t="s">
        <v>17019</v>
      </c>
      <c r="G3110">
        <v>6</v>
      </c>
      <c r="H3110">
        <v>0</v>
      </c>
      <c r="I3110">
        <v>0</v>
      </c>
      <c r="J3110">
        <v>0</v>
      </c>
      <c r="K3110">
        <v>0</v>
      </c>
      <c r="L3110">
        <v>0</v>
      </c>
      <c r="M3110">
        <v>0</v>
      </c>
      <c r="N3110">
        <v>0</v>
      </c>
      <c r="O3110">
        <v>0</v>
      </c>
      <c r="P3110">
        <v>0</v>
      </c>
      <c r="Q3110">
        <v>0</v>
      </c>
    </row>
    <row r="3111" spans="1:17" x14ac:dyDescent="0.2">
      <c r="A3111" t="s">
        <v>20134</v>
      </c>
      <c r="B3111" t="s">
        <v>86</v>
      </c>
      <c r="C3111" t="s">
        <v>150</v>
      </c>
      <c r="D3111" t="s">
        <v>17029</v>
      </c>
      <c r="E3111" t="s">
        <v>79</v>
      </c>
      <c r="F3111" t="s">
        <v>4875</v>
      </c>
      <c r="G3111">
        <v>0</v>
      </c>
      <c r="H3111">
        <v>23</v>
      </c>
      <c r="I3111">
        <v>6</v>
      </c>
      <c r="J3111">
        <v>16</v>
      </c>
      <c r="K3111">
        <v>1</v>
      </c>
      <c r="L3111">
        <v>0</v>
      </c>
      <c r="M3111">
        <v>0</v>
      </c>
      <c r="N3111">
        <v>0</v>
      </c>
      <c r="O3111">
        <v>0</v>
      </c>
      <c r="P3111">
        <v>0</v>
      </c>
      <c r="Q3111">
        <v>0</v>
      </c>
    </row>
    <row r="3112" spans="1:17" x14ac:dyDescent="0.2">
      <c r="A3112" t="s">
        <v>20135</v>
      </c>
      <c r="B3112" t="s">
        <v>86</v>
      </c>
      <c r="C3112" t="s">
        <v>150</v>
      </c>
      <c r="D3112" t="s">
        <v>17029</v>
      </c>
      <c r="E3112" t="s">
        <v>79</v>
      </c>
      <c r="F3112" t="s">
        <v>4877</v>
      </c>
      <c r="G3112">
        <v>0</v>
      </c>
      <c r="H3112">
        <v>23</v>
      </c>
      <c r="I3112">
        <v>6</v>
      </c>
      <c r="J3112">
        <v>16</v>
      </c>
      <c r="K3112">
        <v>1</v>
      </c>
      <c r="L3112">
        <v>0</v>
      </c>
      <c r="M3112">
        <v>0</v>
      </c>
      <c r="N3112">
        <v>0</v>
      </c>
      <c r="O3112">
        <v>0</v>
      </c>
      <c r="P3112">
        <v>0</v>
      </c>
      <c r="Q3112">
        <v>0</v>
      </c>
    </row>
    <row r="3113" spans="1:17" x14ac:dyDescent="0.2">
      <c r="A3113" t="s">
        <v>20136</v>
      </c>
      <c r="B3113" t="s">
        <v>86</v>
      </c>
      <c r="C3113" t="s">
        <v>150</v>
      </c>
      <c r="D3113" t="s">
        <v>17029</v>
      </c>
      <c r="E3113" t="s">
        <v>79</v>
      </c>
      <c r="F3113" t="s">
        <v>4879</v>
      </c>
      <c r="G3113">
        <v>0</v>
      </c>
      <c r="H3113">
        <v>0</v>
      </c>
      <c r="I3113">
        <v>0</v>
      </c>
      <c r="J3113">
        <v>0</v>
      </c>
      <c r="K3113">
        <v>0</v>
      </c>
      <c r="L3113">
        <v>0</v>
      </c>
      <c r="M3113">
        <v>23</v>
      </c>
      <c r="N3113">
        <v>0</v>
      </c>
      <c r="O3113">
        <v>0</v>
      </c>
      <c r="P3113">
        <v>0</v>
      </c>
      <c r="Q3113">
        <v>0</v>
      </c>
    </row>
    <row r="3114" spans="1:17" x14ac:dyDescent="0.2">
      <c r="A3114" t="s">
        <v>20137</v>
      </c>
      <c r="B3114" t="s">
        <v>86</v>
      </c>
      <c r="C3114" t="s">
        <v>150</v>
      </c>
      <c r="D3114" t="s">
        <v>17029</v>
      </c>
      <c r="E3114" t="s">
        <v>79</v>
      </c>
      <c r="F3114" t="s">
        <v>4881</v>
      </c>
      <c r="G3114">
        <v>0</v>
      </c>
      <c r="H3114">
        <v>23</v>
      </c>
      <c r="I3114">
        <v>6</v>
      </c>
      <c r="J3114">
        <v>16</v>
      </c>
      <c r="K3114">
        <v>1</v>
      </c>
      <c r="L3114">
        <v>0</v>
      </c>
      <c r="M3114">
        <v>0</v>
      </c>
      <c r="N3114">
        <v>0</v>
      </c>
      <c r="O3114">
        <v>0</v>
      </c>
      <c r="P3114">
        <v>0</v>
      </c>
      <c r="Q3114">
        <v>0</v>
      </c>
    </row>
    <row r="3115" spans="1:17" x14ac:dyDescent="0.2">
      <c r="A3115" t="s">
        <v>20138</v>
      </c>
      <c r="B3115" t="s">
        <v>86</v>
      </c>
      <c r="C3115" t="s">
        <v>150</v>
      </c>
      <c r="D3115" t="s">
        <v>17029</v>
      </c>
      <c r="E3115" t="s">
        <v>79</v>
      </c>
      <c r="F3115" t="s">
        <v>4883</v>
      </c>
      <c r="G3115">
        <v>0</v>
      </c>
      <c r="H3115">
        <v>23</v>
      </c>
      <c r="I3115">
        <v>6</v>
      </c>
      <c r="J3115">
        <v>16</v>
      </c>
      <c r="K3115">
        <v>1</v>
      </c>
      <c r="L3115">
        <v>0</v>
      </c>
      <c r="M3115">
        <v>0</v>
      </c>
      <c r="N3115">
        <v>0</v>
      </c>
      <c r="O3115">
        <v>0</v>
      </c>
      <c r="P3115">
        <v>0</v>
      </c>
      <c r="Q3115">
        <v>0</v>
      </c>
    </row>
    <row r="3116" spans="1:17" x14ac:dyDescent="0.2">
      <c r="A3116" t="s">
        <v>20139</v>
      </c>
      <c r="B3116" t="s">
        <v>86</v>
      </c>
      <c r="C3116" t="s">
        <v>150</v>
      </c>
      <c r="D3116" t="s">
        <v>17029</v>
      </c>
      <c r="E3116" t="s">
        <v>79</v>
      </c>
      <c r="F3116" t="s">
        <v>4885</v>
      </c>
      <c r="G3116">
        <v>0</v>
      </c>
      <c r="H3116">
        <v>0</v>
      </c>
      <c r="I3116">
        <v>0</v>
      </c>
      <c r="J3116">
        <v>0</v>
      </c>
      <c r="K3116">
        <v>0</v>
      </c>
      <c r="L3116">
        <v>0</v>
      </c>
      <c r="M3116">
        <v>23</v>
      </c>
      <c r="N3116">
        <v>0</v>
      </c>
      <c r="O3116">
        <v>0</v>
      </c>
      <c r="P3116">
        <v>0</v>
      </c>
      <c r="Q3116">
        <v>0</v>
      </c>
    </row>
    <row r="3117" spans="1:17" x14ac:dyDescent="0.2">
      <c r="A3117" t="s">
        <v>20140</v>
      </c>
      <c r="B3117" t="s">
        <v>86</v>
      </c>
      <c r="C3117" t="s">
        <v>150</v>
      </c>
      <c r="D3117" t="s">
        <v>17029</v>
      </c>
      <c r="E3117" t="s">
        <v>79</v>
      </c>
      <c r="F3117" t="s">
        <v>4887</v>
      </c>
      <c r="G3117">
        <v>0</v>
      </c>
      <c r="H3117">
        <v>23</v>
      </c>
      <c r="I3117">
        <v>6</v>
      </c>
      <c r="J3117">
        <v>16</v>
      </c>
      <c r="K3117">
        <v>1</v>
      </c>
      <c r="L3117">
        <v>0</v>
      </c>
      <c r="M3117">
        <v>0</v>
      </c>
      <c r="N3117">
        <v>0</v>
      </c>
      <c r="O3117">
        <v>0</v>
      </c>
      <c r="P3117">
        <v>0</v>
      </c>
      <c r="Q3117">
        <v>0</v>
      </c>
    </row>
    <row r="3118" spans="1:17" x14ac:dyDescent="0.2">
      <c r="A3118" t="s">
        <v>20141</v>
      </c>
      <c r="B3118" t="s">
        <v>86</v>
      </c>
      <c r="C3118" t="s">
        <v>150</v>
      </c>
      <c r="D3118" t="s">
        <v>17029</v>
      </c>
      <c r="E3118" t="s">
        <v>79</v>
      </c>
      <c r="F3118" t="s">
        <v>4889</v>
      </c>
      <c r="G3118">
        <v>0</v>
      </c>
      <c r="H3118">
        <v>0</v>
      </c>
      <c r="I3118">
        <v>0</v>
      </c>
      <c r="J3118">
        <v>0</v>
      </c>
      <c r="K3118">
        <v>0</v>
      </c>
      <c r="L3118">
        <v>0</v>
      </c>
      <c r="M3118">
        <v>23</v>
      </c>
      <c r="N3118">
        <v>0</v>
      </c>
      <c r="O3118">
        <v>0</v>
      </c>
      <c r="P3118">
        <v>0</v>
      </c>
      <c r="Q3118">
        <v>0</v>
      </c>
    </row>
    <row r="3119" spans="1:17" x14ac:dyDescent="0.2">
      <c r="A3119" t="s">
        <v>20142</v>
      </c>
      <c r="B3119" t="s">
        <v>86</v>
      </c>
      <c r="C3119" t="s">
        <v>150</v>
      </c>
      <c r="D3119" t="s">
        <v>17029</v>
      </c>
      <c r="E3119" t="s">
        <v>79</v>
      </c>
      <c r="F3119" t="s">
        <v>4871</v>
      </c>
      <c r="G3119">
        <v>0</v>
      </c>
      <c r="H3119">
        <v>0</v>
      </c>
      <c r="I3119">
        <v>0</v>
      </c>
      <c r="J3119">
        <v>0</v>
      </c>
      <c r="K3119">
        <v>0</v>
      </c>
      <c r="L3119">
        <v>0</v>
      </c>
      <c r="M3119">
        <v>0</v>
      </c>
      <c r="N3119">
        <v>23</v>
      </c>
      <c r="O3119">
        <v>23</v>
      </c>
      <c r="P3119">
        <v>0</v>
      </c>
      <c r="Q3119">
        <v>0</v>
      </c>
    </row>
    <row r="3120" spans="1:17" x14ac:dyDescent="0.2">
      <c r="A3120" t="s">
        <v>20143</v>
      </c>
      <c r="B3120" t="s">
        <v>86</v>
      </c>
      <c r="C3120" t="s">
        <v>150</v>
      </c>
      <c r="D3120" t="s">
        <v>17029</v>
      </c>
      <c r="E3120" t="s">
        <v>79</v>
      </c>
      <c r="F3120" t="s">
        <v>4873</v>
      </c>
      <c r="G3120">
        <v>0</v>
      </c>
      <c r="H3120">
        <v>0</v>
      </c>
      <c r="I3120">
        <v>0</v>
      </c>
      <c r="J3120">
        <v>0</v>
      </c>
      <c r="K3120">
        <v>0</v>
      </c>
      <c r="L3120">
        <v>0</v>
      </c>
      <c r="M3120">
        <v>0</v>
      </c>
      <c r="N3120">
        <v>21</v>
      </c>
      <c r="O3120">
        <v>21</v>
      </c>
      <c r="P3120">
        <v>0</v>
      </c>
      <c r="Q3120">
        <v>0</v>
      </c>
    </row>
    <row r="3121" spans="1:17" x14ac:dyDescent="0.2">
      <c r="A3121" t="s">
        <v>20144</v>
      </c>
      <c r="B3121" t="s">
        <v>86</v>
      </c>
      <c r="C3121" t="s">
        <v>150</v>
      </c>
      <c r="D3121" t="s">
        <v>17029</v>
      </c>
      <c r="E3121" t="s">
        <v>79</v>
      </c>
      <c r="F3121" t="s">
        <v>17019</v>
      </c>
      <c r="G3121">
        <v>23</v>
      </c>
      <c r="H3121">
        <v>0</v>
      </c>
      <c r="I3121">
        <v>0</v>
      </c>
      <c r="J3121">
        <v>0</v>
      </c>
      <c r="K3121">
        <v>0</v>
      </c>
      <c r="L3121">
        <v>0</v>
      </c>
      <c r="M3121">
        <v>0</v>
      </c>
      <c r="N3121">
        <v>0</v>
      </c>
      <c r="O3121">
        <v>0</v>
      </c>
      <c r="P3121">
        <v>0</v>
      </c>
      <c r="Q3121">
        <v>0</v>
      </c>
    </row>
    <row r="3122" spans="1:17" x14ac:dyDescent="0.2">
      <c r="A3122" t="s">
        <v>20145</v>
      </c>
      <c r="B3122" t="s">
        <v>86</v>
      </c>
      <c r="C3122" t="s">
        <v>150</v>
      </c>
      <c r="D3122" t="s">
        <v>17029</v>
      </c>
      <c r="E3122" t="s">
        <v>81</v>
      </c>
      <c r="F3122" t="s">
        <v>4875</v>
      </c>
      <c r="G3122">
        <v>0</v>
      </c>
      <c r="H3122">
        <v>25</v>
      </c>
      <c r="I3122">
        <v>2</v>
      </c>
      <c r="J3122">
        <v>23</v>
      </c>
      <c r="K3122">
        <v>0</v>
      </c>
      <c r="L3122">
        <v>0</v>
      </c>
      <c r="M3122">
        <v>0</v>
      </c>
      <c r="N3122">
        <v>0</v>
      </c>
      <c r="O3122">
        <v>0</v>
      </c>
      <c r="P3122">
        <v>0</v>
      </c>
      <c r="Q3122">
        <v>0</v>
      </c>
    </row>
    <row r="3123" spans="1:17" x14ac:dyDescent="0.2">
      <c r="A3123" t="s">
        <v>20146</v>
      </c>
      <c r="B3123" t="s">
        <v>86</v>
      </c>
      <c r="C3123" t="s">
        <v>150</v>
      </c>
      <c r="D3123" t="s">
        <v>17029</v>
      </c>
      <c r="E3123" t="s">
        <v>81</v>
      </c>
      <c r="F3123" t="s">
        <v>4877</v>
      </c>
      <c r="G3123">
        <v>0</v>
      </c>
      <c r="H3123">
        <v>25</v>
      </c>
      <c r="I3123">
        <v>2</v>
      </c>
      <c r="J3123">
        <v>22</v>
      </c>
      <c r="K3123">
        <v>1</v>
      </c>
      <c r="L3123">
        <v>0</v>
      </c>
      <c r="M3123">
        <v>0</v>
      </c>
      <c r="N3123">
        <v>0</v>
      </c>
      <c r="O3123">
        <v>0</v>
      </c>
      <c r="P3123">
        <v>0</v>
      </c>
      <c r="Q3123">
        <v>0</v>
      </c>
    </row>
    <row r="3124" spans="1:17" x14ac:dyDescent="0.2">
      <c r="A3124" t="s">
        <v>20147</v>
      </c>
      <c r="B3124" t="s">
        <v>86</v>
      </c>
      <c r="C3124" t="s">
        <v>150</v>
      </c>
      <c r="D3124" t="s">
        <v>17029</v>
      </c>
      <c r="E3124" t="s">
        <v>81</v>
      </c>
      <c r="F3124" t="s">
        <v>4879</v>
      </c>
      <c r="G3124">
        <v>0</v>
      </c>
      <c r="H3124">
        <v>0</v>
      </c>
      <c r="I3124">
        <v>0</v>
      </c>
      <c r="J3124">
        <v>0</v>
      </c>
      <c r="K3124">
        <v>0</v>
      </c>
      <c r="L3124">
        <v>0</v>
      </c>
      <c r="M3124">
        <v>25</v>
      </c>
      <c r="N3124">
        <v>0</v>
      </c>
      <c r="O3124">
        <v>0</v>
      </c>
      <c r="P3124">
        <v>0</v>
      </c>
      <c r="Q3124">
        <v>0</v>
      </c>
    </row>
    <row r="3125" spans="1:17" x14ac:dyDescent="0.2">
      <c r="A3125" t="s">
        <v>20148</v>
      </c>
      <c r="B3125" t="s">
        <v>86</v>
      </c>
      <c r="C3125" t="s">
        <v>150</v>
      </c>
      <c r="D3125" t="s">
        <v>17029</v>
      </c>
      <c r="E3125" t="s">
        <v>81</v>
      </c>
      <c r="F3125" t="s">
        <v>4881</v>
      </c>
      <c r="G3125">
        <v>0</v>
      </c>
      <c r="H3125">
        <v>25</v>
      </c>
      <c r="I3125">
        <v>2</v>
      </c>
      <c r="J3125">
        <v>22</v>
      </c>
      <c r="K3125">
        <v>1</v>
      </c>
      <c r="L3125">
        <v>0</v>
      </c>
      <c r="M3125">
        <v>0</v>
      </c>
      <c r="N3125">
        <v>0</v>
      </c>
      <c r="O3125">
        <v>0</v>
      </c>
      <c r="P3125">
        <v>0</v>
      </c>
      <c r="Q3125">
        <v>0</v>
      </c>
    </row>
    <row r="3126" spans="1:17" x14ac:dyDescent="0.2">
      <c r="A3126" t="s">
        <v>20149</v>
      </c>
      <c r="B3126" t="s">
        <v>86</v>
      </c>
      <c r="C3126" t="s">
        <v>150</v>
      </c>
      <c r="D3126" t="s">
        <v>17029</v>
      </c>
      <c r="E3126" t="s">
        <v>81</v>
      </c>
      <c r="F3126" t="s">
        <v>4883</v>
      </c>
      <c r="G3126">
        <v>0</v>
      </c>
      <c r="H3126">
        <v>25</v>
      </c>
      <c r="I3126">
        <v>2</v>
      </c>
      <c r="J3126">
        <v>23</v>
      </c>
      <c r="K3126">
        <v>0</v>
      </c>
      <c r="L3126">
        <v>0</v>
      </c>
      <c r="M3126">
        <v>0</v>
      </c>
      <c r="N3126">
        <v>0</v>
      </c>
      <c r="O3126">
        <v>0</v>
      </c>
      <c r="P3126">
        <v>0</v>
      </c>
      <c r="Q3126">
        <v>0</v>
      </c>
    </row>
    <row r="3127" spans="1:17" x14ac:dyDescent="0.2">
      <c r="A3127" t="s">
        <v>20150</v>
      </c>
      <c r="B3127" t="s">
        <v>86</v>
      </c>
      <c r="C3127" t="s">
        <v>150</v>
      </c>
      <c r="D3127" t="s">
        <v>17029</v>
      </c>
      <c r="E3127" t="s">
        <v>81</v>
      </c>
      <c r="F3127" t="s">
        <v>4885</v>
      </c>
      <c r="G3127">
        <v>0</v>
      </c>
      <c r="H3127">
        <v>0</v>
      </c>
      <c r="I3127">
        <v>0</v>
      </c>
      <c r="J3127">
        <v>0</v>
      </c>
      <c r="K3127">
        <v>0</v>
      </c>
      <c r="L3127">
        <v>0</v>
      </c>
      <c r="M3127">
        <v>25</v>
      </c>
      <c r="N3127">
        <v>0</v>
      </c>
      <c r="O3127">
        <v>0</v>
      </c>
      <c r="P3127">
        <v>0</v>
      </c>
      <c r="Q3127">
        <v>0</v>
      </c>
    </row>
    <row r="3128" spans="1:17" x14ac:dyDescent="0.2">
      <c r="A3128" t="s">
        <v>20151</v>
      </c>
      <c r="B3128" t="s">
        <v>86</v>
      </c>
      <c r="C3128" t="s">
        <v>150</v>
      </c>
      <c r="D3128" t="s">
        <v>17029</v>
      </c>
      <c r="E3128" t="s">
        <v>81</v>
      </c>
      <c r="F3128" t="s">
        <v>4887</v>
      </c>
      <c r="G3128">
        <v>0</v>
      </c>
      <c r="H3128">
        <v>25</v>
      </c>
      <c r="I3128">
        <v>2</v>
      </c>
      <c r="J3128">
        <v>22</v>
      </c>
      <c r="K3128">
        <v>1</v>
      </c>
      <c r="L3128">
        <v>0</v>
      </c>
      <c r="M3128">
        <v>0</v>
      </c>
      <c r="N3128">
        <v>0</v>
      </c>
      <c r="O3128">
        <v>0</v>
      </c>
      <c r="P3128">
        <v>0</v>
      </c>
      <c r="Q3128">
        <v>0</v>
      </c>
    </row>
    <row r="3129" spans="1:17" x14ac:dyDescent="0.2">
      <c r="A3129" t="s">
        <v>20152</v>
      </c>
      <c r="B3129" t="s">
        <v>86</v>
      </c>
      <c r="C3129" t="s">
        <v>150</v>
      </c>
      <c r="D3129" t="s">
        <v>17029</v>
      </c>
      <c r="E3129" t="s">
        <v>81</v>
      </c>
      <c r="F3129" t="s">
        <v>4889</v>
      </c>
      <c r="G3129">
        <v>0</v>
      </c>
      <c r="H3129">
        <v>0</v>
      </c>
      <c r="I3129">
        <v>0</v>
      </c>
      <c r="J3129">
        <v>0</v>
      </c>
      <c r="K3129">
        <v>0</v>
      </c>
      <c r="L3129">
        <v>0</v>
      </c>
      <c r="M3129">
        <v>25</v>
      </c>
      <c r="N3129">
        <v>0</v>
      </c>
      <c r="O3129">
        <v>0</v>
      </c>
      <c r="P3129">
        <v>0</v>
      </c>
      <c r="Q3129">
        <v>0</v>
      </c>
    </row>
    <row r="3130" spans="1:17" x14ac:dyDescent="0.2">
      <c r="A3130" t="s">
        <v>20153</v>
      </c>
      <c r="B3130" t="s">
        <v>86</v>
      </c>
      <c r="C3130" t="s">
        <v>150</v>
      </c>
      <c r="D3130" t="s">
        <v>17029</v>
      </c>
      <c r="E3130" t="s">
        <v>81</v>
      </c>
      <c r="F3130" t="s">
        <v>4871</v>
      </c>
      <c r="G3130">
        <v>0</v>
      </c>
      <c r="H3130">
        <v>0</v>
      </c>
      <c r="I3130">
        <v>0</v>
      </c>
      <c r="J3130">
        <v>0</v>
      </c>
      <c r="K3130">
        <v>0</v>
      </c>
      <c r="L3130">
        <v>0</v>
      </c>
      <c r="M3130">
        <v>0</v>
      </c>
      <c r="N3130">
        <v>25</v>
      </c>
      <c r="O3130">
        <v>25</v>
      </c>
      <c r="P3130">
        <v>0</v>
      </c>
      <c r="Q3130">
        <v>0</v>
      </c>
    </row>
    <row r="3131" spans="1:17" x14ac:dyDescent="0.2">
      <c r="A3131" t="s">
        <v>20154</v>
      </c>
      <c r="B3131" t="s">
        <v>86</v>
      </c>
      <c r="C3131" t="s">
        <v>150</v>
      </c>
      <c r="D3131" t="s">
        <v>17029</v>
      </c>
      <c r="E3131" t="s">
        <v>81</v>
      </c>
      <c r="F3131" t="s">
        <v>4873</v>
      </c>
      <c r="G3131">
        <v>0</v>
      </c>
      <c r="H3131">
        <v>0</v>
      </c>
      <c r="I3131">
        <v>0</v>
      </c>
      <c r="J3131">
        <v>0</v>
      </c>
      <c r="K3131">
        <v>0</v>
      </c>
      <c r="L3131">
        <v>0</v>
      </c>
      <c r="M3131">
        <v>0</v>
      </c>
      <c r="N3131">
        <v>23</v>
      </c>
      <c r="O3131">
        <v>23</v>
      </c>
      <c r="P3131">
        <v>0</v>
      </c>
      <c r="Q3131">
        <v>0</v>
      </c>
    </row>
    <row r="3132" spans="1:17" x14ac:dyDescent="0.2">
      <c r="A3132" t="s">
        <v>20155</v>
      </c>
      <c r="B3132" t="s">
        <v>86</v>
      </c>
      <c r="C3132" t="s">
        <v>150</v>
      </c>
      <c r="D3132" t="s">
        <v>17029</v>
      </c>
      <c r="E3132" t="s">
        <v>81</v>
      </c>
      <c r="F3132" t="s">
        <v>17019</v>
      </c>
      <c r="G3132">
        <v>25</v>
      </c>
      <c r="H3132">
        <v>0</v>
      </c>
      <c r="I3132">
        <v>0</v>
      </c>
      <c r="J3132">
        <v>0</v>
      </c>
      <c r="K3132">
        <v>0</v>
      </c>
      <c r="L3132">
        <v>0</v>
      </c>
      <c r="M3132">
        <v>0</v>
      </c>
      <c r="N3132">
        <v>0</v>
      </c>
      <c r="O3132">
        <v>0</v>
      </c>
      <c r="P3132">
        <v>0</v>
      </c>
      <c r="Q3132">
        <v>0</v>
      </c>
    </row>
    <row r="3133" spans="1:17" x14ac:dyDescent="0.2">
      <c r="A3133" t="s">
        <v>20156</v>
      </c>
      <c r="B3133" t="s">
        <v>86</v>
      </c>
      <c r="C3133" t="s">
        <v>150</v>
      </c>
      <c r="D3133" t="s">
        <v>17021</v>
      </c>
      <c r="E3133" t="s">
        <v>79</v>
      </c>
      <c r="F3133" t="s">
        <v>17022</v>
      </c>
      <c r="G3133">
        <v>0</v>
      </c>
      <c r="H3133">
        <v>0</v>
      </c>
      <c r="I3133">
        <v>0</v>
      </c>
      <c r="J3133">
        <v>0</v>
      </c>
      <c r="K3133">
        <v>0</v>
      </c>
      <c r="L3133">
        <v>0</v>
      </c>
      <c r="M3133">
        <v>0</v>
      </c>
      <c r="N3133">
        <v>12</v>
      </c>
      <c r="O3133">
        <v>10</v>
      </c>
      <c r="P3133">
        <v>2</v>
      </c>
      <c r="Q3133">
        <v>0</v>
      </c>
    </row>
    <row r="3134" spans="1:17" x14ac:dyDescent="0.2">
      <c r="A3134" t="s">
        <v>20157</v>
      </c>
      <c r="B3134" t="s">
        <v>86</v>
      </c>
      <c r="C3134" t="s">
        <v>150</v>
      </c>
      <c r="D3134" t="s">
        <v>17021</v>
      </c>
      <c r="E3134" t="s">
        <v>79</v>
      </c>
      <c r="F3134" t="s">
        <v>17019</v>
      </c>
      <c r="G3134">
        <v>12</v>
      </c>
      <c r="H3134">
        <v>0</v>
      </c>
      <c r="I3134">
        <v>0</v>
      </c>
      <c r="J3134">
        <v>0</v>
      </c>
      <c r="K3134">
        <v>0</v>
      </c>
      <c r="L3134">
        <v>0</v>
      </c>
      <c r="M3134">
        <v>0</v>
      </c>
      <c r="N3134">
        <v>0</v>
      </c>
      <c r="O3134">
        <v>0</v>
      </c>
      <c r="P3134">
        <v>0</v>
      </c>
      <c r="Q3134">
        <v>0</v>
      </c>
    </row>
    <row r="3135" spans="1:17" x14ac:dyDescent="0.2">
      <c r="A3135" t="s">
        <v>20158</v>
      </c>
      <c r="B3135" t="s">
        <v>86</v>
      </c>
      <c r="C3135" t="s">
        <v>150</v>
      </c>
      <c r="D3135" t="s">
        <v>17021</v>
      </c>
      <c r="E3135" t="s">
        <v>81</v>
      </c>
      <c r="F3135" t="s">
        <v>17022</v>
      </c>
      <c r="G3135">
        <v>0</v>
      </c>
      <c r="H3135">
        <v>0</v>
      </c>
      <c r="I3135">
        <v>0</v>
      </c>
      <c r="J3135">
        <v>0</v>
      </c>
      <c r="K3135">
        <v>0</v>
      </c>
      <c r="L3135">
        <v>0</v>
      </c>
      <c r="M3135">
        <v>0</v>
      </c>
      <c r="N3135">
        <v>14</v>
      </c>
      <c r="O3135">
        <v>10</v>
      </c>
      <c r="P3135">
        <v>4</v>
      </c>
      <c r="Q3135">
        <v>0</v>
      </c>
    </row>
    <row r="3136" spans="1:17" x14ac:dyDescent="0.2">
      <c r="A3136" t="s">
        <v>20159</v>
      </c>
      <c r="B3136" t="s">
        <v>86</v>
      </c>
      <c r="C3136" t="s">
        <v>150</v>
      </c>
      <c r="D3136" t="s">
        <v>17021</v>
      </c>
      <c r="E3136" t="s">
        <v>81</v>
      </c>
      <c r="F3136" t="s">
        <v>17019</v>
      </c>
      <c r="G3136">
        <v>14</v>
      </c>
      <c r="H3136">
        <v>0</v>
      </c>
      <c r="I3136">
        <v>0</v>
      </c>
      <c r="J3136">
        <v>0</v>
      </c>
      <c r="K3136">
        <v>0</v>
      </c>
      <c r="L3136">
        <v>0</v>
      </c>
      <c r="M3136">
        <v>0</v>
      </c>
      <c r="N3136">
        <v>0</v>
      </c>
      <c r="O3136">
        <v>0</v>
      </c>
      <c r="P3136">
        <v>0</v>
      </c>
      <c r="Q3136">
        <v>0</v>
      </c>
    </row>
    <row r="3137" spans="1:17" x14ac:dyDescent="0.2">
      <c r="A3137" t="s">
        <v>20160</v>
      </c>
      <c r="B3137" t="s">
        <v>86</v>
      </c>
      <c r="C3137" t="s">
        <v>150</v>
      </c>
      <c r="D3137" t="s">
        <v>17025</v>
      </c>
      <c r="E3137" t="s">
        <v>79</v>
      </c>
      <c r="F3137" t="s">
        <v>17019</v>
      </c>
      <c r="G3137">
        <v>1</v>
      </c>
      <c r="H3137">
        <v>0</v>
      </c>
      <c r="I3137">
        <v>0</v>
      </c>
      <c r="J3137">
        <v>0</v>
      </c>
      <c r="K3137">
        <v>0</v>
      </c>
      <c r="L3137">
        <v>0</v>
      </c>
      <c r="M3137">
        <v>0</v>
      </c>
      <c r="N3137">
        <v>0</v>
      </c>
      <c r="O3137">
        <v>0</v>
      </c>
      <c r="P3137">
        <v>0</v>
      </c>
      <c r="Q3137">
        <v>0</v>
      </c>
    </row>
    <row r="3138" spans="1:17" x14ac:dyDescent="0.2">
      <c r="A3138" t="s">
        <v>20161</v>
      </c>
      <c r="B3138" t="s">
        <v>86</v>
      </c>
      <c r="C3138" t="s">
        <v>151</v>
      </c>
      <c r="D3138" t="s">
        <v>17027</v>
      </c>
      <c r="E3138" t="s">
        <v>81</v>
      </c>
      <c r="F3138" t="s">
        <v>17019</v>
      </c>
      <c r="G3138">
        <v>1</v>
      </c>
      <c r="H3138">
        <v>0</v>
      </c>
      <c r="I3138">
        <v>0</v>
      </c>
      <c r="J3138">
        <v>0</v>
      </c>
      <c r="K3138">
        <v>0</v>
      </c>
      <c r="L3138">
        <v>0</v>
      </c>
      <c r="M3138">
        <v>0</v>
      </c>
      <c r="N3138">
        <v>0</v>
      </c>
      <c r="O3138">
        <v>0</v>
      </c>
      <c r="P3138">
        <v>0</v>
      </c>
      <c r="Q3138">
        <v>0</v>
      </c>
    </row>
    <row r="3139" spans="1:17" x14ac:dyDescent="0.2">
      <c r="A3139" t="s">
        <v>20162</v>
      </c>
      <c r="B3139" t="s">
        <v>86</v>
      </c>
      <c r="C3139" t="s">
        <v>151</v>
      </c>
      <c r="D3139" t="s">
        <v>17029</v>
      </c>
      <c r="E3139" t="s">
        <v>79</v>
      </c>
      <c r="F3139" t="s">
        <v>4875</v>
      </c>
      <c r="G3139">
        <v>0</v>
      </c>
      <c r="H3139">
        <v>11</v>
      </c>
      <c r="I3139">
        <v>0</v>
      </c>
      <c r="J3139">
        <v>11</v>
      </c>
      <c r="K3139">
        <v>0</v>
      </c>
      <c r="L3139">
        <v>0</v>
      </c>
      <c r="M3139">
        <v>0</v>
      </c>
      <c r="N3139">
        <v>0</v>
      </c>
      <c r="O3139">
        <v>0</v>
      </c>
      <c r="P3139">
        <v>0</v>
      </c>
      <c r="Q3139">
        <v>0</v>
      </c>
    </row>
    <row r="3140" spans="1:17" x14ac:dyDescent="0.2">
      <c r="A3140" t="s">
        <v>20163</v>
      </c>
      <c r="B3140" t="s">
        <v>86</v>
      </c>
      <c r="C3140" t="s">
        <v>151</v>
      </c>
      <c r="D3140" t="s">
        <v>17029</v>
      </c>
      <c r="E3140" t="s">
        <v>79</v>
      </c>
      <c r="F3140" t="s">
        <v>4877</v>
      </c>
      <c r="G3140">
        <v>0</v>
      </c>
      <c r="H3140">
        <v>11</v>
      </c>
      <c r="I3140">
        <v>0</v>
      </c>
      <c r="J3140">
        <v>10</v>
      </c>
      <c r="K3140">
        <v>1</v>
      </c>
      <c r="L3140">
        <v>0</v>
      </c>
      <c r="M3140">
        <v>0</v>
      </c>
      <c r="N3140">
        <v>0</v>
      </c>
      <c r="O3140">
        <v>0</v>
      </c>
      <c r="P3140">
        <v>0</v>
      </c>
      <c r="Q3140">
        <v>0</v>
      </c>
    </row>
    <row r="3141" spans="1:17" x14ac:dyDescent="0.2">
      <c r="A3141" t="s">
        <v>20164</v>
      </c>
      <c r="B3141" t="s">
        <v>86</v>
      </c>
      <c r="C3141" t="s">
        <v>151</v>
      </c>
      <c r="D3141" t="s">
        <v>17029</v>
      </c>
      <c r="E3141" t="s">
        <v>79</v>
      </c>
      <c r="F3141" t="s">
        <v>4879</v>
      </c>
      <c r="G3141">
        <v>0</v>
      </c>
      <c r="H3141">
        <v>0</v>
      </c>
      <c r="I3141">
        <v>0</v>
      </c>
      <c r="J3141">
        <v>0</v>
      </c>
      <c r="K3141">
        <v>0</v>
      </c>
      <c r="L3141">
        <v>0</v>
      </c>
      <c r="M3141">
        <v>11</v>
      </c>
      <c r="N3141">
        <v>0</v>
      </c>
      <c r="O3141">
        <v>0</v>
      </c>
      <c r="P3141">
        <v>0</v>
      </c>
      <c r="Q3141">
        <v>0</v>
      </c>
    </row>
    <row r="3142" spans="1:17" x14ac:dyDescent="0.2">
      <c r="A3142" t="s">
        <v>20165</v>
      </c>
      <c r="B3142" t="s">
        <v>86</v>
      </c>
      <c r="C3142" t="s">
        <v>151</v>
      </c>
      <c r="D3142" t="s">
        <v>17029</v>
      </c>
      <c r="E3142" t="s">
        <v>79</v>
      </c>
      <c r="F3142" t="s">
        <v>4881</v>
      </c>
      <c r="G3142">
        <v>0</v>
      </c>
      <c r="H3142">
        <v>11</v>
      </c>
      <c r="I3142">
        <v>0</v>
      </c>
      <c r="J3142">
        <v>10</v>
      </c>
      <c r="K3142">
        <v>1</v>
      </c>
      <c r="L3142">
        <v>0</v>
      </c>
      <c r="M3142">
        <v>0</v>
      </c>
      <c r="N3142">
        <v>0</v>
      </c>
      <c r="O3142">
        <v>0</v>
      </c>
      <c r="P3142">
        <v>0</v>
      </c>
      <c r="Q3142">
        <v>0</v>
      </c>
    </row>
    <row r="3143" spans="1:17" x14ac:dyDescent="0.2">
      <c r="A3143" t="s">
        <v>20166</v>
      </c>
      <c r="B3143" t="s">
        <v>86</v>
      </c>
      <c r="C3143" t="s">
        <v>151</v>
      </c>
      <c r="D3143" t="s">
        <v>17029</v>
      </c>
      <c r="E3143" t="s">
        <v>79</v>
      </c>
      <c r="F3143" t="s">
        <v>4883</v>
      </c>
      <c r="G3143">
        <v>0</v>
      </c>
      <c r="H3143">
        <v>11</v>
      </c>
      <c r="I3143">
        <v>0</v>
      </c>
      <c r="J3143">
        <v>11</v>
      </c>
      <c r="K3143">
        <v>0</v>
      </c>
      <c r="L3143">
        <v>0</v>
      </c>
      <c r="M3143">
        <v>0</v>
      </c>
      <c r="N3143">
        <v>0</v>
      </c>
      <c r="O3143">
        <v>0</v>
      </c>
      <c r="P3143">
        <v>0</v>
      </c>
      <c r="Q3143">
        <v>0</v>
      </c>
    </row>
    <row r="3144" spans="1:17" x14ac:dyDescent="0.2">
      <c r="A3144" t="s">
        <v>20167</v>
      </c>
      <c r="B3144" t="s">
        <v>86</v>
      </c>
      <c r="C3144" t="s">
        <v>151</v>
      </c>
      <c r="D3144" t="s">
        <v>17029</v>
      </c>
      <c r="E3144" t="s">
        <v>79</v>
      </c>
      <c r="F3144" t="s">
        <v>4885</v>
      </c>
      <c r="G3144">
        <v>0</v>
      </c>
      <c r="H3144">
        <v>0</v>
      </c>
      <c r="I3144">
        <v>0</v>
      </c>
      <c r="J3144">
        <v>0</v>
      </c>
      <c r="K3144">
        <v>0</v>
      </c>
      <c r="L3144">
        <v>0</v>
      </c>
      <c r="M3144">
        <v>11</v>
      </c>
      <c r="N3144">
        <v>0</v>
      </c>
      <c r="O3144">
        <v>0</v>
      </c>
      <c r="P3144">
        <v>0</v>
      </c>
      <c r="Q3144">
        <v>0</v>
      </c>
    </row>
    <row r="3145" spans="1:17" x14ac:dyDescent="0.2">
      <c r="A3145" t="s">
        <v>20168</v>
      </c>
      <c r="B3145" t="s">
        <v>86</v>
      </c>
      <c r="C3145" t="s">
        <v>151</v>
      </c>
      <c r="D3145" t="s">
        <v>17029</v>
      </c>
      <c r="E3145" t="s">
        <v>79</v>
      </c>
      <c r="F3145" t="s">
        <v>4887</v>
      </c>
      <c r="G3145">
        <v>0</v>
      </c>
      <c r="H3145">
        <v>11</v>
      </c>
      <c r="I3145">
        <v>0</v>
      </c>
      <c r="J3145">
        <v>11</v>
      </c>
      <c r="K3145">
        <v>0</v>
      </c>
      <c r="L3145">
        <v>0</v>
      </c>
      <c r="M3145">
        <v>0</v>
      </c>
      <c r="N3145">
        <v>0</v>
      </c>
      <c r="O3145">
        <v>0</v>
      </c>
      <c r="P3145">
        <v>0</v>
      </c>
      <c r="Q3145">
        <v>0</v>
      </c>
    </row>
    <row r="3146" spans="1:17" x14ac:dyDescent="0.2">
      <c r="A3146" t="s">
        <v>20169</v>
      </c>
      <c r="B3146" t="s">
        <v>86</v>
      </c>
      <c r="C3146" t="s">
        <v>151</v>
      </c>
      <c r="D3146" t="s">
        <v>17029</v>
      </c>
      <c r="E3146" t="s">
        <v>79</v>
      </c>
      <c r="F3146" t="s">
        <v>4889</v>
      </c>
      <c r="G3146">
        <v>0</v>
      </c>
      <c r="H3146">
        <v>0</v>
      </c>
      <c r="I3146">
        <v>0</v>
      </c>
      <c r="J3146">
        <v>0</v>
      </c>
      <c r="K3146">
        <v>0</v>
      </c>
      <c r="L3146">
        <v>0</v>
      </c>
      <c r="M3146">
        <v>11</v>
      </c>
      <c r="N3146">
        <v>0</v>
      </c>
      <c r="O3146">
        <v>0</v>
      </c>
      <c r="P3146">
        <v>0</v>
      </c>
      <c r="Q3146">
        <v>0</v>
      </c>
    </row>
    <row r="3147" spans="1:17" x14ac:dyDescent="0.2">
      <c r="A3147" t="s">
        <v>20170</v>
      </c>
      <c r="B3147" t="s">
        <v>86</v>
      </c>
      <c r="C3147" t="s">
        <v>151</v>
      </c>
      <c r="D3147" t="s">
        <v>17029</v>
      </c>
      <c r="E3147" t="s">
        <v>79</v>
      </c>
      <c r="F3147" t="s">
        <v>4871</v>
      </c>
      <c r="G3147">
        <v>0</v>
      </c>
      <c r="H3147">
        <v>0</v>
      </c>
      <c r="I3147">
        <v>0</v>
      </c>
      <c r="J3147">
        <v>0</v>
      </c>
      <c r="K3147">
        <v>0</v>
      </c>
      <c r="L3147">
        <v>0</v>
      </c>
      <c r="M3147">
        <v>0</v>
      </c>
      <c r="N3147">
        <v>11</v>
      </c>
      <c r="O3147">
        <v>11</v>
      </c>
      <c r="P3147">
        <v>0</v>
      </c>
      <c r="Q3147">
        <v>0</v>
      </c>
    </row>
    <row r="3148" spans="1:17" x14ac:dyDescent="0.2">
      <c r="A3148" t="s">
        <v>20171</v>
      </c>
      <c r="B3148" t="s">
        <v>86</v>
      </c>
      <c r="C3148" t="s">
        <v>151</v>
      </c>
      <c r="D3148" t="s">
        <v>17029</v>
      </c>
      <c r="E3148" t="s">
        <v>79</v>
      </c>
      <c r="F3148" t="s">
        <v>4873</v>
      </c>
      <c r="G3148">
        <v>0</v>
      </c>
      <c r="H3148">
        <v>0</v>
      </c>
      <c r="I3148">
        <v>0</v>
      </c>
      <c r="J3148">
        <v>0</v>
      </c>
      <c r="K3148">
        <v>0</v>
      </c>
      <c r="L3148">
        <v>0</v>
      </c>
      <c r="M3148">
        <v>0</v>
      </c>
      <c r="N3148">
        <v>10</v>
      </c>
      <c r="O3148">
        <v>10</v>
      </c>
      <c r="P3148">
        <v>0</v>
      </c>
      <c r="Q3148">
        <v>0</v>
      </c>
    </row>
    <row r="3149" spans="1:17" x14ac:dyDescent="0.2">
      <c r="A3149" t="s">
        <v>20172</v>
      </c>
      <c r="B3149" t="s">
        <v>86</v>
      </c>
      <c r="C3149" t="s">
        <v>151</v>
      </c>
      <c r="D3149" t="s">
        <v>17029</v>
      </c>
      <c r="E3149" t="s">
        <v>79</v>
      </c>
      <c r="F3149" t="s">
        <v>17019</v>
      </c>
      <c r="G3149">
        <v>11</v>
      </c>
      <c r="H3149">
        <v>0</v>
      </c>
      <c r="I3149">
        <v>0</v>
      </c>
      <c r="J3149">
        <v>0</v>
      </c>
      <c r="K3149">
        <v>0</v>
      </c>
      <c r="L3149">
        <v>0</v>
      </c>
      <c r="M3149">
        <v>0</v>
      </c>
      <c r="N3149">
        <v>0</v>
      </c>
      <c r="O3149">
        <v>0</v>
      </c>
      <c r="P3149">
        <v>0</v>
      </c>
      <c r="Q3149">
        <v>0</v>
      </c>
    </row>
    <row r="3150" spans="1:17" x14ac:dyDescent="0.2">
      <c r="A3150" t="s">
        <v>20173</v>
      </c>
      <c r="B3150" t="s">
        <v>86</v>
      </c>
      <c r="C3150" t="s">
        <v>151</v>
      </c>
      <c r="D3150" t="s">
        <v>17029</v>
      </c>
      <c r="E3150" t="s">
        <v>81</v>
      </c>
      <c r="F3150" t="s">
        <v>4875</v>
      </c>
      <c r="G3150">
        <v>0</v>
      </c>
      <c r="H3150">
        <v>8</v>
      </c>
      <c r="I3150">
        <v>0</v>
      </c>
      <c r="J3150">
        <v>6</v>
      </c>
      <c r="K3150">
        <v>2</v>
      </c>
      <c r="L3150">
        <v>0</v>
      </c>
      <c r="M3150">
        <v>0</v>
      </c>
      <c r="N3150">
        <v>0</v>
      </c>
      <c r="O3150">
        <v>0</v>
      </c>
      <c r="P3150">
        <v>0</v>
      </c>
      <c r="Q3150">
        <v>0</v>
      </c>
    </row>
    <row r="3151" spans="1:17" x14ac:dyDescent="0.2">
      <c r="A3151" t="s">
        <v>20174</v>
      </c>
      <c r="B3151" t="s">
        <v>86</v>
      </c>
      <c r="C3151" t="s">
        <v>151</v>
      </c>
      <c r="D3151" t="s">
        <v>17029</v>
      </c>
      <c r="E3151" t="s">
        <v>81</v>
      </c>
      <c r="F3151" t="s">
        <v>4877</v>
      </c>
      <c r="G3151">
        <v>0</v>
      </c>
      <c r="H3151">
        <v>8</v>
      </c>
      <c r="I3151">
        <v>0</v>
      </c>
      <c r="J3151">
        <v>6</v>
      </c>
      <c r="K3151">
        <v>2</v>
      </c>
      <c r="L3151">
        <v>0</v>
      </c>
      <c r="M3151">
        <v>0</v>
      </c>
      <c r="N3151">
        <v>0</v>
      </c>
      <c r="O3151">
        <v>0</v>
      </c>
      <c r="P3151">
        <v>0</v>
      </c>
      <c r="Q3151">
        <v>0</v>
      </c>
    </row>
    <row r="3152" spans="1:17" x14ac:dyDescent="0.2">
      <c r="A3152" t="s">
        <v>20175</v>
      </c>
      <c r="B3152" t="s">
        <v>86</v>
      </c>
      <c r="C3152" t="s">
        <v>151</v>
      </c>
      <c r="D3152" t="s">
        <v>17029</v>
      </c>
      <c r="E3152" t="s">
        <v>81</v>
      </c>
      <c r="F3152" t="s">
        <v>4879</v>
      </c>
      <c r="G3152">
        <v>0</v>
      </c>
      <c r="H3152">
        <v>0</v>
      </c>
      <c r="I3152">
        <v>0</v>
      </c>
      <c r="J3152">
        <v>0</v>
      </c>
      <c r="K3152">
        <v>0</v>
      </c>
      <c r="L3152">
        <v>0</v>
      </c>
      <c r="M3152">
        <v>8</v>
      </c>
      <c r="N3152">
        <v>0</v>
      </c>
      <c r="O3152">
        <v>0</v>
      </c>
      <c r="P3152">
        <v>0</v>
      </c>
      <c r="Q3152">
        <v>0</v>
      </c>
    </row>
    <row r="3153" spans="1:17" x14ac:dyDescent="0.2">
      <c r="A3153" t="s">
        <v>20176</v>
      </c>
      <c r="B3153" t="s">
        <v>86</v>
      </c>
      <c r="C3153" t="s">
        <v>151</v>
      </c>
      <c r="D3153" t="s">
        <v>17029</v>
      </c>
      <c r="E3153" t="s">
        <v>81</v>
      </c>
      <c r="F3153" t="s">
        <v>4881</v>
      </c>
      <c r="G3153">
        <v>0</v>
      </c>
      <c r="H3153">
        <v>8</v>
      </c>
      <c r="I3153">
        <v>0</v>
      </c>
      <c r="J3153">
        <v>6</v>
      </c>
      <c r="K3153">
        <v>2</v>
      </c>
      <c r="L3153">
        <v>0</v>
      </c>
      <c r="M3153">
        <v>0</v>
      </c>
      <c r="N3153">
        <v>0</v>
      </c>
      <c r="O3153">
        <v>0</v>
      </c>
      <c r="P3153">
        <v>0</v>
      </c>
      <c r="Q3153">
        <v>0</v>
      </c>
    </row>
    <row r="3154" spans="1:17" x14ac:dyDescent="0.2">
      <c r="A3154" t="s">
        <v>20177</v>
      </c>
      <c r="B3154" t="s">
        <v>86</v>
      </c>
      <c r="C3154" t="s">
        <v>151</v>
      </c>
      <c r="D3154" t="s">
        <v>17029</v>
      </c>
      <c r="E3154" t="s">
        <v>81</v>
      </c>
      <c r="F3154" t="s">
        <v>4883</v>
      </c>
      <c r="G3154">
        <v>0</v>
      </c>
      <c r="H3154">
        <v>8</v>
      </c>
      <c r="I3154">
        <v>0</v>
      </c>
      <c r="J3154">
        <v>6</v>
      </c>
      <c r="K3154">
        <v>2</v>
      </c>
      <c r="L3154">
        <v>0</v>
      </c>
      <c r="M3154">
        <v>0</v>
      </c>
      <c r="N3154">
        <v>0</v>
      </c>
      <c r="O3154">
        <v>0</v>
      </c>
      <c r="P3154">
        <v>0</v>
      </c>
      <c r="Q3154">
        <v>0</v>
      </c>
    </row>
    <row r="3155" spans="1:17" x14ac:dyDescent="0.2">
      <c r="A3155" t="s">
        <v>20178</v>
      </c>
      <c r="B3155" t="s">
        <v>86</v>
      </c>
      <c r="C3155" t="s">
        <v>151</v>
      </c>
      <c r="D3155" t="s">
        <v>17029</v>
      </c>
      <c r="E3155" t="s">
        <v>81</v>
      </c>
      <c r="F3155" t="s">
        <v>4885</v>
      </c>
      <c r="G3155">
        <v>0</v>
      </c>
      <c r="H3155">
        <v>0</v>
      </c>
      <c r="I3155">
        <v>0</v>
      </c>
      <c r="J3155">
        <v>0</v>
      </c>
      <c r="K3155">
        <v>0</v>
      </c>
      <c r="L3155">
        <v>0</v>
      </c>
      <c r="M3155">
        <v>8</v>
      </c>
      <c r="N3155">
        <v>0</v>
      </c>
      <c r="O3155">
        <v>0</v>
      </c>
      <c r="P3155">
        <v>0</v>
      </c>
      <c r="Q3155">
        <v>0</v>
      </c>
    </row>
    <row r="3156" spans="1:17" x14ac:dyDescent="0.2">
      <c r="A3156" t="s">
        <v>20179</v>
      </c>
      <c r="B3156" t="s">
        <v>86</v>
      </c>
      <c r="C3156" t="s">
        <v>151</v>
      </c>
      <c r="D3156" t="s">
        <v>17029</v>
      </c>
      <c r="E3156" t="s">
        <v>81</v>
      </c>
      <c r="F3156" t="s">
        <v>4887</v>
      </c>
      <c r="G3156">
        <v>0</v>
      </c>
      <c r="H3156">
        <v>8</v>
      </c>
      <c r="I3156">
        <v>0</v>
      </c>
      <c r="J3156">
        <v>6</v>
      </c>
      <c r="K3156">
        <v>2</v>
      </c>
      <c r="L3156">
        <v>0</v>
      </c>
      <c r="M3156">
        <v>0</v>
      </c>
      <c r="N3156">
        <v>0</v>
      </c>
      <c r="O3156">
        <v>0</v>
      </c>
      <c r="P3156">
        <v>0</v>
      </c>
      <c r="Q3156">
        <v>0</v>
      </c>
    </row>
    <row r="3157" spans="1:17" x14ac:dyDescent="0.2">
      <c r="A3157" t="s">
        <v>20180</v>
      </c>
      <c r="B3157" t="s">
        <v>86</v>
      </c>
      <c r="C3157" t="s">
        <v>151</v>
      </c>
      <c r="D3157" t="s">
        <v>17029</v>
      </c>
      <c r="E3157" t="s">
        <v>81</v>
      </c>
      <c r="F3157" t="s">
        <v>4889</v>
      </c>
      <c r="G3157">
        <v>0</v>
      </c>
      <c r="H3157">
        <v>0</v>
      </c>
      <c r="I3157">
        <v>0</v>
      </c>
      <c r="J3157">
        <v>0</v>
      </c>
      <c r="K3157">
        <v>0</v>
      </c>
      <c r="L3157">
        <v>0</v>
      </c>
      <c r="M3157">
        <v>8</v>
      </c>
      <c r="N3157">
        <v>0</v>
      </c>
      <c r="O3157">
        <v>0</v>
      </c>
      <c r="P3157">
        <v>0</v>
      </c>
      <c r="Q3157">
        <v>0</v>
      </c>
    </row>
    <row r="3158" spans="1:17" x14ac:dyDescent="0.2">
      <c r="A3158" t="s">
        <v>20181</v>
      </c>
      <c r="B3158" t="s">
        <v>86</v>
      </c>
      <c r="C3158" t="s">
        <v>151</v>
      </c>
      <c r="D3158" t="s">
        <v>17029</v>
      </c>
      <c r="E3158" t="s">
        <v>81</v>
      </c>
      <c r="F3158" t="s">
        <v>4871</v>
      </c>
      <c r="G3158">
        <v>0</v>
      </c>
      <c r="H3158">
        <v>0</v>
      </c>
      <c r="I3158">
        <v>0</v>
      </c>
      <c r="J3158">
        <v>0</v>
      </c>
      <c r="K3158">
        <v>0</v>
      </c>
      <c r="L3158">
        <v>0</v>
      </c>
      <c r="M3158">
        <v>0</v>
      </c>
      <c r="N3158">
        <v>8</v>
      </c>
      <c r="O3158">
        <v>8</v>
      </c>
      <c r="P3158">
        <v>0</v>
      </c>
      <c r="Q3158">
        <v>0</v>
      </c>
    </row>
    <row r="3159" spans="1:17" x14ac:dyDescent="0.2">
      <c r="A3159" t="s">
        <v>20182</v>
      </c>
      <c r="B3159" t="s">
        <v>86</v>
      </c>
      <c r="C3159" t="s">
        <v>151</v>
      </c>
      <c r="D3159" t="s">
        <v>17029</v>
      </c>
      <c r="E3159" t="s">
        <v>81</v>
      </c>
      <c r="F3159" t="s">
        <v>4873</v>
      </c>
      <c r="G3159">
        <v>0</v>
      </c>
      <c r="H3159">
        <v>0</v>
      </c>
      <c r="I3159">
        <v>0</v>
      </c>
      <c r="J3159">
        <v>0</v>
      </c>
      <c r="K3159">
        <v>0</v>
      </c>
      <c r="L3159">
        <v>0</v>
      </c>
      <c r="M3159">
        <v>0</v>
      </c>
      <c r="N3159">
        <v>5</v>
      </c>
      <c r="O3159">
        <v>5</v>
      </c>
      <c r="P3159">
        <v>0</v>
      </c>
      <c r="Q3159">
        <v>0</v>
      </c>
    </row>
    <row r="3160" spans="1:17" x14ac:dyDescent="0.2">
      <c r="A3160" t="s">
        <v>20183</v>
      </c>
      <c r="B3160" t="s">
        <v>86</v>
      </c>
      <c r="C3160" t="s">
        <v>151</v>
      </c>
      <c r="D3160" t="s">
        <v>17029</v>
      </c>
      <c r="E3160" t="s">
        <v>81</v>
      </c>
      <c r="F3160" t="s">
        <v>17019</v>
      </c>
      <c r="G3160">
        <v>8</v>
      </c>
      <c r="H3160">
        <v>0</v>
      </c>
      <c r="I3160">
        <v>0</v>
      </c>
      <c r="J3160">
        <v>0</v>
      </c>
      <c r="K3160">
        <v>0</v>
      </c>
      <c r="L3160">
        <v>0</v>
      </c>
      <c r="M3160">
        <v>0</v>
      </c>
      <c r="N3160">
        <v>0</v>
      </c>
      <c r="O3160">
        <v>0</v>
      </c>
      <c r="P3160">
        <v>0</v>
      </c>
      <c r="Q3160">
        <v>0</v>
      </c>
    </row>
    <row r="3161" spans="1:17" x14ac:dyDescent="0.2">
      <c r="A3161" t="s">
        <v>20184</v>
      </c>
      <c r="B3161" t="s">
        <v>86</v>
      </c>
      <c r="C3161" t="s">
        <v>151</v>
      </c>
      <c r="D3161" t="s">
        <v>17021</v>
      </c>
      <c r="E3161" t="s">
        <v>79</v>
      </c>
      <c r="F3161" t="s">
        <v>17022</v>
      </c>
      <c r="G3161">
        <v>0</v>
      </c>
      <c r="H3161">
        <v>0</v>
      </c>
      <c r="I3161">
        <v>0</v>
      </c>
      <c r="J3161">
        <v>0</v>
      </c>
      <c r="K3161">
        <v>0</v>
      </c>
      <c r="L3161">
        <v>0</v>
      </c>
      <c r="M3161">
        <v>0</v>
      </c>
      <c r="N3161">
        <v>5</v>
      </c>
      <c r="O3161">
        <v>3</v>
      </c>
      <c r="P3161">
        <v>2</v>
      </c>
      <c r="Q3161">
        <v>0</v>
      </c>
    </row>
    <row r="3162" spans="1:17" x14ac:dyDescent="0.2">
      <c r="A3162" t="s">
        <v>20185</v>
      </c>
      <c r="B3162" t="s">
        <v>86</v>
      </c>
      <c r="C3162" t="s">
        <v>151</v>
      </c>
      <c r="D3162" t="s">
        <v>17021</v>
      </c>
      <c r="E3162" t="s">
        <v>79</v>
      </c>
      <c r="F3162" t="s">
        <v>17019</v>
      </c>
      <c r="G3162">
        <v>5</v>
      </c>
      <c r="H3162">
        <v>0</v>
      </c>
      <c r="I3162">
        <v>0</v>
      </c>
      <c r="J3162">
        <v>0</v>
      </c>
      <c r="K3162">
        <v>0</v>
      </c>
      <c r="L3162">
        <v>0</v>
      </c>
      <c r="M3162">
        <v>0</v>
      </c>
      <c r="N3162">
        <v>0</v>
      </c>
      <c r="O3162">
        <v>0</v>
      </c>
      <c r="P3162">
        <v>0</v>
      </c>
      <c r="Q3162">
        <v>0</v>
      </c>
    </row>
    <row r="3163" spans="1:17" x14ac:dyDescent="0.2">
      <c r="A3163" t="s">
        <v>20186</v>
      </c>
      <c r="B3163" t="s">
        <v>86</v>
      </c>
      <c r="C3163" t="s">
        <v>151</v>
      </c>
      <c r="D3163" t="s">
        <v>17021</v>
      </c>
      <c r="E3163" t="s">
        <v>81</v>
      </c>
      <c r="F3163" t="s">
        <v>17022</v>
      </c>
      <c r="G3163">
        <v>0</v>
      </c>
      <c r="H3163">
        <v>0</v>
      </c>
      <c r="I3163">
        <v>0</v>
      </c>
      <c r="J3163">
        <v>0</v>
      </c>
      <c r="K3163">
        <v>0</v>
      </c>
      <c r="L3163">
        <v>0</v>
      </c>
      <c r="M3163">
        <v>0</v>
      </c>
      <c r="N3163">
        <v>3</v>
      </c>
      <c r="O3163">
        <v>2</v>
      </c>
      <c r="P3163">
        <v>1</v>
      </c>
      <c r="Q3163">
        <v>0</v>
      </c>
    </row>
    <row r="3164" spans="1:17" x14ac:dyDescent="0.2">
      <c r="A3164" t="s">
        <v>20187</v>
      </c>
      <c r="B3164" t="s">
        <v>86</v>
      </c>
      <c r="C3164" t="s">
        <v>151</v>
      </c>
      <c r="D3164" t="s">
        <v>17021</v>
      </c>
      <c r="E3164" t="s">
        <v>81</v>
      </c>
      <c r="F3164" t="s">
        <v>17019</v>
      </c>
      <c r="G3164">
        <v>3</v>
      </c>
      <c r="H3164">
        <v>0</v>
      </c>
      <c r="I3164">
        <v>0</v>
      </c>
      <c r="J3164">
        <v>0</v>
      </c>
      <c r="K3164">
        <v>0</v>
      </c>
      <c r="L3164">
        <v>0</v>
      </c>
      <c r="M3164">
        <v>0</v>
      </c>
      <c r="N3164">
        <v>0</v>
      </c>
      <c r="O3164">
        <v>0</v>
      </c>
      <c r="P3164">
        <v>0</v>
      </c>
      <c r="Q3164">
        <v>0</v>
      </c>
    </row>
    <row r="3165" spans="1:17" x14ac:dyDescent="0.2">
      <c r="A3165" t="s">
        <v>20188</v>
      </c>
      <c r="B3165" t="s">
        <v>86</v>
      </c>
      <c r="C3165" t="s">
        <v>152</v>
      </c>
      <c r="D3165" t="s">
        <v>17029</v>
      </c>
      <c r="E3165" t="s">
        <v>79</v>
      </c>
      <c r="F3165" t="s">
        <v>4875</v>
      </c>
      <c r="G3165">
        <v>0</v>
      </c>
      <c r="H3165">
        <v>7</v>
      </c>
      <c r="I3165">
        <v>1</v>
      </c>
      <c r="J3165">
        <v>5</v>
      </c>
      <c r="K3165">
        <v>1</v>
      </c>
      <c r="L3165">
        <v>0</v>
      </c>
      <c r="M3165">
        <v>0</v>
      </c>
      <c r="N3165">
        <v>0</v>
      </c>
      <c r="O3165">
        <v>0</v>
      </c>
      <c r="P3165">
        <v>0</v>
      </c>
      <c r="Q3165">
        <v>0</v>
      </c>
    </row>
    <row r="3166" spans="1:17" x14ac:dyDescent="0.2">
      <c r="A3166" t="s">
        <v>20189</v>
      </c>
      <c r="B3166" t="s">
        <v>86</v>
      </c>
      <c r="C3166" t="s">
        <v>152</v>
      </c>
      <c r="D3166" t="s">
        <v>17029</v>
      </c>
      <c r="E3166" t="s">
        <v>79</v>
      </c>
      <c r="F3166" t="s">
        <v>4877</v>
      </c>
      <c r="G3166">
        <v>0</v>
      </c>
      <c r="H3166">
        <v>7</v>
      </c>
      <c r="I3166">
        <v>1</v>
      </c>
      <c r="J3166">
        <v>3</v>
      </c>
      <c r="K3166">
        <v>2</v>
      </c>
      <c r="L3166">
        <v>1</v>
      </c>
      <c r="M3166">
        <v>0</v>
      </c>
      <c r="N3166">
        <v>0</v>
      </c>
      <c r="O3166">
        <v>0</v>
      </c>
      <c r="P3166">
        <v>0</v>
      </c>
      <c r="Q3166">
        <v>0</v>
      </c>
    </row>
    <row r="3167" spans="1:17" x14ac:dyDescent="0.2">
      <c r="A3167" t="s">
        <v>20190</v>
      </c>
      <c r="B3167" t="s">
        <v>86</v>
      </c>
      <c r="C3167" t="s">
        <v>152</v>
      </c>
      <c r="D3167" t="s">
        <v>17029</v>
      </c>
      <c r="E3167" t="s">
        <v>79</v>
      </c>
      <c r="F3167" t="s">
        <v>4879</v>
      </c>
      <c r="G3167">
        <v>0</v>
      </c>
      <c r="H3167">
        <v>0</v>
      </c>
      <c r="I3167">
        <v>0</v>
      </c>
      <c r="J3167">
        <v>0</v>
      </c>
      <c r="K3167">
        <v>0</v>
      </c>
      <c r="L3167">
        <v>0</v>
      </c>
      <c r="M3167">
        <v>7</v>
      </c>
      <c r="N3167">
        <v>0</v>
      </c>
      <c r="O3167">
        <v>0</v>
      </c>
      <c r="P3167">
        <v>0</v>
      </c>
      <c r="Q3167">
        <v>0</v>
      </c>
    </row>
    <row r="3168" spans="1:17" x14ac:dyDescent="0.2">
      <c r="A3168" t="s">
        <v>20191</v>
      </c>
      <c r="B3168" t="s">
        <v>86</v>
      </c>
      <c r="C3168" t="s">
        <v>152</v>
      </c>
      <c r="D3168" t="s">
        <v>17029</v>
      </c>
      <c r="E3168" t="s">
        <v>79</v>
      </c>
      <c r="F3168" t="s">
        <v>4881</v>
      </c>
      <c r="G3168">
        <v>0</v>
      </c>
      <c r="H3168">
        <v>7</v>
      </c>
      <c r="I3168">
        <v>1</v>
      </c>
      <c r="J3168">
        <v>3</v>
      </c>
      <c r="K3168">
        <v>2</v>
      </c>
      <c r="L3168">
        <v>1</v>
      </c>
      <c r="M3168">
        <v>0</v>
      </c>
      <c r="N3168">
        <v>0</v>
      </c>
      <c r="O3168">
        <v>0</v>
      </c>
      <c r="P3168">
        <v>0</v>
      </c>
      <c r="Q3168">
        <v>0</v>
      </c>
    </row>
    <row r="3169" spans="1:17" x14ac:dyDescent="0.2">
      <c r="A3169" t="s">
        <v>20192</v>
      </c>
      <c r="B3169" t="s">
        <v>86</v>
      </c>
      <c r="C3169" t="s">
        <v>152</v>
      </c>
      <c r="D3169" t="s">
        <v>17029</v>
      </c>
      <c r="E3169" t="s">
        <v>79</v>
      </c>
      <c r="F3169" t="s">
        <v>4883</v>
      </c>
      <c r="G3169">
        <v>0</v>
      </c>
      <c r="H3169">
        <v>7</v>
      </c>
      <c r="I3169">
        <v>1</v>
      </c>
      <c r="J3169">
        <v>5</v>
      </c>
      <c r="K3169">
        <v>1</v>
      </c>
      <c r="L3169">
        <v>0</v>
      </c>
      <c r="M3169">
        <v>0</v>
      </c>
      <c r="N3169">
        <v>0</v>
      </c>
      <c r="O3169">
        <v>0</v>
      </c>
      <c r="P3169">
        <v>0</v>
      </c>
      <c r="Q3169">
        <v>0</v>
      </c>
    </row>
    <row r="3170" spans="1:17" x14ac:dyDescent="0.2">
      <c r="A3170" t="s">
        <v>20193</v>
      </c>
      <c r="B3170" t="s">
        <v>86</v>
      </c>
      <c r="C3170" t="s">
        <v>152</v>
      </c>
      <c r="D3170" t="s">
        <v>17029</v>
      </c>
      <c r="E3170" t="s">
        <v>79</v>
      </c>
      <c r="F3170" t="s">
        <v>4885</v>
      </c>
      <c r="G3170">
        <v>0</v>
      </c>
      <c r="H3170">
        <v>0</v>
      </c>
      <c r="I3170">
        <v>0</v>
      </c>
      <c r="J3170">
        <v>0</v>
      </c>
      <c r="K3170">
        <v>0</v>
      </c>
      <c r="L3170">
        <v>0</v>
      </c>
      <c r="M3170">
        <v>7</v>
      </c>
      <c r="N3170">
        <v>0</v>
      </c>
      <c r="O3170">
        <v>0</v>
      </c>
      <c r="P3170">
        <v>0</v>
      </c>
      <c r="Q3170">
        <v>0</v>
      </c>
    </row>
    <row r="3171" spans="1:17" x14ac:dyDescent="0.2">
      <c r="A3171" t="s">
        <v>20194</v>
      </c>
      <c r="B3171" t="s">
        <v>86</v>
      </c>
      <c r="C3171" t="s">
        <v>152</v>
      </c>
      <c r="D3171" t="s">
        <v>17029</v>
      </c>
      <c r="E3171" t="s">
        <v>79</v>
      </c>
      <c r="F3171" t="s">
        <v>4887</v>
      </c>
      <c r="G3171">
        <v>0</v>
      </c>
      <c r="H3171">
        <v>7</v>
      </c>
      <c r="I3171">
        <v>1</v>
      </c>
      <c r="J3171">
        <v>5</v>
      </c>
      <c r="K3171">
        <v>1</v>
      </c>
      <c r="L3171">
        <v>0</v>
      </c>
      <c r="M3171">
        <v>0</v>
      </c>
      <c r="N3171">
        <v>0</v>
      </c>
      <c r="O3171">
        <v>0</v>
      </c>
      <c r="P3171">
        <v>0</v>
      </c>
      <c r="Q3171">
        <v>0</v>
      </c>
    </row>
    <row r="3172" spans="1:17" x14ac:dyDescent="0.2">
      <c r="A3172" t="s">
        <v>20195</v>
      </c>
      <c r="B3172" t="s">
        <v>86</v>
      </c>
      <c r="C3172" t="s">
        <v>152</v>
      </c>
      <c r="D3172" t="s">
        <v>17029</v>
      </c>
      <c r="E3172" t="s">
        <v>79</v>
      </c>
      <c r="F3172" t="s">
        <v>4889</v>
      </c>
      <c r="G3172">
        <v>0</v>
      </c>
      <c r="H3172">
        <v>0</v>
      </c>
      <c r="I3172">
        <v>0</v>
      </c>
      <c r="J3172">
        <v>0</v>
      </c>
      <c r="K3172">
        <v>0</v>
      </c>
      <c r="L3172">
        <v>0</v>
      </c>
      <c r="M3172">
        <v>7</v>
      </c>
      <c r="N3172">
        <v>0</v>
      </c>
      <c r="O3172">
        <v>0</v>
      </c>
      <c r="P3172">
        <v>0</v>
      </c>
      <c r="Q3172">
        <v>0</v>
      </c>
    </row>
    <row r="3173" spans="1:17" x14ac:dyDescent="0.2">
      <c r="A3173" t="s">
        <v>20196</v>
      </c>
      <c r="B3173" t="s">
        <v>86</v>
      </c>
      <c r="C3173" t="s">
        <v>152</v>
      </c>
      <c r="D3173" t="s">
        <v>17029</v>
      </c>
      <c r="E3173" t="s">
        <v>79</v>
      </c>
      <c r="F3173" t="s">
        <v>4871</v>
      </c>
      <c r="G3173">
        <v>0</v>
      </c>
      <c r="H3173">
        <v>0</v>
      </c>
      <c r="I3173">
        <v>0</v>
      </c>
      <c r="J3173">
        <v>0</v>
      </c>
      <c r="K3173">
        <v>0</v>
      </c>
      <c r="L3173">
        <v>0</v>
      </c>
      <c r="M3173">
        <v>0</v>
      </c>
      <c r="N3173">
        <v>7</v>
      </c>
      <c r="O3173">
        <v>7</v>
      </c>
      <c r="P3173">
        <v>0</v>
      </c>
      <c r="Q3173">
        <v>0</v>
      </c>
    </row>
    <row r="3174" spans="1:17" x14ac:dyDescent="0.2">
      <c r="A3174" t="s">
        <v>20197</v>
      </c>
      <c r="B3174" t="s">
        <v>86</v>
      </c>
      <c r="C3174" t="s">
        <v>152</v>
      </c>
      <c r="D3174" t="s">
        <v>17029</v>
      </c>
      <c r="E3174" t="s">
        <v>79</v>
      </c>
      <c r="F3174" t="s">
        <v>4873</v>
      </c>
      <c r="G3174">
        <v>0</v>
      </c>
      <c r="H3174">
        <v>0</v>
      </c>
      <c r="I3174">
        <v>0</v>
      </c>
      <c r="J3174">
        <v>0</v>
      </c>
      <c r="K3174">
        <v>0</v>
      </c>
      <c r="L3174">
        <v>0</v>
      </c>
      <c r="M3174">
        <v>0</v>
      </c>
      <c r="N3174">
        <v>7</v>
      </c>
      <c r="O3174">
        <v>7</v>
      </c>
      <c r="P3174">
        <v>0</v>
      </c>
      <c r="Q3174">
        <v>0</v>
      </c>
    </row>
    <row r="3175" spans="1:17" x14ac:dyDescent="0.2">
      <c r="A3175" t="s">
        <v>20198</v>
      </c>
      <c r="B3175" t="s">
        <v>86</v>
      </c>
      <c r="C3175" t="s">
        <v>152</v>
      </c>
      <c r="D3175" t="s">
        <v>17029</v>
      </c>
      <c r="E3175" t="s">
        <v>79</v>
      </c>
      <c r="F3175" t="s">
        <v>17019</v>
      </c>
      <c r="G3175">
        <v>7</v>
      </c>
      <c r="H3175">
        <v>0</v>
      </c>
      <c r="I3175">
        <v>0</v>
      </c>
      <c r="J3175">
        <v>0</v>
      </c>
      <c r="K3175">
        <v>0</v>
      </c>
      <c r="L3175">
        <v>0</v>
      </c>
      <c r="M3175">
        <v>0</v>
      </c>
      <c r="N3175">
        <v>0</v>
      </c>
      <c r="O3175">
        <v>0</v>
      </c>
      <c r="P3175">
        <v>0</v>
      </c>
      <c r="Q3175">
        <v>0</v>
      </c>
    </row>
    <row r="3176" spans="1:17" x14ac:dyDescent="0.2">
      <c r="A3176" t="s">
        <v>20199</v>
      </c>
      <c r="B3176" t="s">
        <v>86</v>
      </c>
      <c r="C3176" t="s">
        <v>152</v>
      </c>
      <c r="D3176" t="s">
        <v>17029</v>
      </c>
      <c r="E3176" t="s">
        <v>81</v>
      </c>
      <c r="F3176" t="s">
        <v>4875</v>
      </c>
      <c r="G3176">
        <v>0</v>
      </c>
      <c r="H3176">
        <v>6</v>
      </c>
      <c r="I3176">
        <v>0</v>
      </c>
      <c r="J3176">
        <v>6</v>
      </c>
      <c r="K3176">
        <v>0</v>
      </c>
      <c r="L3176">
        <v>0</v>
      </c>
      <c r="M3176">
        <v>0</v>
      </c>
      <c r="N3176">
        <v>0</v>
      </c>
      <c r="O3176">
        <v>0</v>
      </c>
      <c r="P3176">
        <v>0</v>
      </c>
      <c r="Q3176">
        <v>0</v>
      </c>
    </row>
    <row r="3177" spans="1:17" x14ac:dyDescent="0.2">
      <c r="A3177" t="s">
        <v>20200</v>
      </c>
      <c r="B3177" t="s">
        <v>86</v>
      </c>
      <c r="C3177" t="s">
        <v>152</v>
      </c>
      <c r="D3177" t="s">
        <v>17029</v>
      </c>
      <c r="E3177" t="s">
        <v>81</v>
      </c>
      <c r="F3177" t="s">
        <v>4877</v>
      </c>
      <c r="G3177">
        <v>0</v>
      </c>
      <c r="H3177">
        <v>6</v>
      </c>
      <c r="I3177">
        <v>0</v>
      </c>
      <c r="J3177">
        <v>6</v>
      </c>
      <c r="K3177">
        <v>0</v>
      </c>
      <c r="L3177">
        <v>0</v>
      </c>
      <c r="M3177">
        <v>0</v>
      </c>
      <c r="N3177">
        <v>0</v>
      </c>
      <c r="O3177">
        <v>0</v>
      </c>
      <c r="P3177">
        <v>0</v>
      </c>
      <c r="Q3177">
        <v>0</v>
      </c>
    </row>
    <row r="3178" spans="1:17" x14ac:dyDescent="0.2">
      <c r="A3178" t="s">
        <v>20201</v>
      </c>
      <c r="B3178" t="s">
        <v>86</v>
      </c>
      <c r="C3178" t="s">
        <v>152</v>
      </c>
      <c r="D3178" t="s">
        <v>17029</v>
      </c>
      <c r="E3178" t="s">
        <v>81</v>
      </c>
      <c r="F3178" t="s">
        <v>4879</v>
      </c>
      <c r="G3178">
        <v>0</v>
      </c>
      <c r="H3178">
        <v>0</v>
      </c>
      <c r="I3178">
        <v>0</v>
      </c>
      <c r="J3178">
        <v>0</v>
      </c>
      <c r="K3178">
        <v>0</v>
      </c>
      <c r="L3178">
        <v>0</v>
      </c>
      <c r="M3178">
        <v>6</v>
      </c>
      <c r="N3178">
        <v>0</v>
      </c>
      <c r="O3178">
        <v>0</v>
      </c>
      <c r="P3178">
        <v>0</v>
      </c>
      <c r="Q3178">
        <v>0</v>
      </c>
    </row>
    <row r="3179" spans="1:17" x14ac:dyDescent="0.2">
      <c r="A3179" t="s">
        <v>20202</v>
      </c>
      <c r="B3179" t="s">
        <v>86</v>
      </c>
      <c r="C3179" t="s">
        <v>152</v>
      </c>
      <c r="D3179" t="s">
        <v>17029</v>
      </c>
      <c r="E3179" t="s">
        <v>81</v>
      </c>
      <c r="F3179" t="s">
        <v>4881</v>
      </c>
      <c r="G3179">
        <v>0</v>
      </c>
      <c r="H3179">
        <v>6</v>
      </c>
      <c r="I3179">
        <v>0</v>
      </c>
      <c r="J3179">
        <v>6</v>
      </c>
      <c r="K3179">
        <v>0</v>
      </c>
      <c r="L3179">
        <v>0</v>
      </c>
      <c r="M3179">
        <v>0</v>
      </c>
      <c r="N3179">
        <v>0</v>
      </c>
      <c r="O3179">
        <v>0</v>
      </c>
      <c r="P3179">
        <v>0</v>
      </c>
      <c r="Q3179">
        <v>0</v>
      </c>
    </row>
    <row r="3180" spans="1:17" x14ac:dyDescent="0.2">
      <c r="A3180" t="s">
        <v>20203</v>
      </c>
      <c r="B3180" t="s">
        <v>86</v>
      </c>
      <c r="C3180" t="s">
        <v>152</v>
      </c>
      <c r="D3180" t="s">
        <v>17029</v>
      </c>
      <c r="E3180" t="s">
        <v>81</v>
      </c>
      <c r="F3180" t="s">
        <v>4883</v>
      </c>
      <c r="G3180">
        <v>0</v>
      </c>
      <c r="H3180">
        <v>6</v>
      </c>
      <c r="I3180">
        <v>0</v>
      </c>
      <c r="J3180">
        <v>6</v>
      </c>
      <c r="K3180">
        <v>0</v>
      </c>
      <c r="L3180">
        <v>0</v>
      </c>
      <c r="M3180">
        <v>0</v>
      </c>
      <c r="N3180">
        <v>0</v>
      </c>
      <c r="O3180">
        <v>0</v>
      </c>
      <c r="P3180">
        <v>0</v>
      </c>
      <c r="Q3180">
        <v>0</v>
      </c>
    </row>
    <row r="3181" spans="1:17" x14ac:dyDescent="0.2">
      <c r="A3181" t="s">
        <v>20204</v>
      </c>
      <c r="B3181" t="s">
        <v>86</v>
      </c>
      <c r="C3181" t="s">
        <v>152</v>
      </c>
      <c r="D3181" t="s">
        <v>17029</v>
      </c>
      <c r="E3181" t="s">
        <v>81</v>
      </c>
      <c r="F3181" t="s">
        <v>4885</v>
      </c>
      <c r="G3181">
        <v>0</v>
      </c>
      <c r="H3181">
        <v>0</v>
      </c>
      <c r="I3181">
        <v>0</v>
      </c>
      <c r="J3181">
        <v>0</v>
      </c>
      <c r="K3181">
        <v>0</v>
      </c>
      <c r="L3181">
        <v>0</v>
      </c>
      <c r="M3181">
        <v>6</v>
      </c>
      <c r="N3181">
        <v>0</v>
      </c>
      <c r="O3181">
        <v>0</v>
      </c>
      <c r="P3181">
        <v>0</v>
      </c>
      <c r="Q3181">
        <v>0</v>
      </c>
    </row>
    <row r="3182" spans="1:17" x14ac:dyDescent="0.2">
      <c r="A3182" t="s">
        <v>20205</v>
      </c>
      <c r="B3182" t="s">
        <v>86</v>
      </c>
      <c r="C3182" t="s">
        <v>152</v>
      </c>
      <c r="D3182" t="s">
        <v>17029</v>
      </c>
      <c r="E3182" t="s">
        <v>81</v>
      </c>
      <c r="F3182" t="s">
        <v>4887</v>
      </c>
      <c r="G3182">
        <v>0</v>
      </c>
      <c r="H3182">
        <v>6</v>
      </c>
      <c r="I3182">
        <v>0</v>
      </c>
      <c r="J3182">
        <v>6</v>
      </c>
      <c r="K3182">
        <v>0</v>
      </c>
      <c r="L3182">
        <v>0</v>
      </c>
      <c r="M3182">
        <v>0</v>
      </c>
      <c r="N3182">
        <v>0</v>
      </c>
      <c r="O3182">
        <v>0</v>
      </c>
      <c r="P3182">
        <v>0</v>
      </c>
      <c r="Q3182">
        <v>0</v>
      </c>
    </row>
    <row r="3183" spans="1:17" x14ac:dyDescent="0.2">
      <c r="A3183" t="s">
        <v>20206</v>
      </c>
      <c r="B3183" t="s">
        <v>86</v>
      </c>
      <c r="C3183" t="s">
        <v>152</v>
      </c>
      <c r="D3183" t="s">
        <v>17029</v>
      </c>
      <c r="E3183" t="s">
        <v>81</v>
      </c>
      <c r="F3183" t="s">
        <v>4889</v>
      </c>
      <c r="G3183">
        <v>0</v>
      </c>
      <c r="H3183">
        <v>0</v>
      </c>
      <c r="I3183">
        <v>0</v>
      </c>
      <c r="J3183">
        <v>0</v>
      </c>
      <c r="K3183">
        <v>0</v>
      </c>
      <c r="L3183">
        <v>0</v>
      </c>
      <c r="M3183">
        <v>6</v>
      </c>
      <c r="N3183">
        <v>0</v>
      </c>
      <c r="O3183">
        <v>0</v>
      </c>
      <c r="P3183">
        <v>0</v>
      </c>
      <c r="Q3183">
        <v>0</v>
      </c>
    </row>
    <row r="3184" spans="1:17" x14ac:dyDescent="0.2">
      <c r="A3184" t="s">
        <v>20207</v>
      </c>
      <c r="B3184" t="s">
        <v>86</v>
      </c>
      <c r="C3184" t="s">
        <v>152</v>
      </c>
      <c r="D3184" t="s">
        <v>17029</v>
      </c>
      <c r="E3184" t="s">
        <v>81</v>
      </c>
      <c r="F3184" t="s">
        <v>4871</v>
      </c>
      <c r="G3184">
        <v>0</v>
      </c>
      <c r="H3184">
        <v>0</v>
      </c>
      <c r="I3184">
        <v>0</v>
      </c>
      <c r="J3184">
        <v>0</v>
      </c>
      <c r="K3184">
        <v>0</v>
      </c>
      <c r="L3184">
        <v>0</v>
      </c>
      <c r="M3184">
        <v>0</v>
      </c>
      <c r="N3184">
        <v>6</v>
      </c>
      <c r="O3184">
        <v>6</v>
      </c>
      <c r="P3184">
        <v>0</v>
      </c>
      <c r="Q3184">
        <v>0</v>
      </c>
    </row>
    <row r="3185" spans="1:17" x14ac:dyDescent="0.2">
      <c r="A3185" t="s">
        <v>20208</v>
      </c>
      <c r="B3185" t="s">
        <v>86</v>
      </c>
      <c r="C3185" t="s">
        <v>152</v>
      </c>
      <c r="D3185" t="s">
        <v>17029</v>
      </c>
      <c r="E3185" t="s">
        <v>81</v>
      </c>
      <c r="F3185" t="s">
        <v>4873</v>
      </c>
      <c r="G3185">
        <v>0</v>
      </c>
      <c r="H3185">
        <v>0</v>
      </c>
      <c r="I3185">
        <v>0</v>
      </c>
      <c r="J3185">
        <v>0</v>
      </c>
      <c r="K3185">
        <v>0</v>
      </c>
      <c r="L3185">
        <v>0</v>
      </c>
      <c r="M3185">
        <v>0</v>
      </c>
      <c r="N3185">
        <v>6</v>
      </c>
      <c r="O3185">
        <v>6</v>
      </c>
      <c r="P3185">
        <v>0</v>
      </c>
      <c r="Q3185">
        <v>0</v>
      </c>
    </row>
    <row r="3186" spans="1:17" x14ac:dyDescent="0.2">
      <c r="A3186" t="s">
        <v>20209</v>
      </c>
      <c r="B3186" t="s">
        <v>86</v>
      </c>
      <c r="C3186" t="s">
        <v>152</v>
      </c>
      <c r="D3186" t="s">
        <v>17029</v>
      </c>
      <c r="E3186" t="s">
        <v>81</v>
      </c>
      <c r="F3186" t="s">
        <v>17019</v>
      </c>
      <c r="G3186">
        <v>6</v>
      </c>
      <c r="H3186">
        <v>0</v>
      </c>
      <c r="I3186">
        <v>0</v>
      </c>
      <c r="J3186">
        <v>0</v>
      </c>
      <c r="K3186">
        <v>0</v>
      </c>
      <c r="L3186">
        <v>0</v>
      </c>
      <c r="M3186">
        <v>0</v>
      </c>
      <c r="N3186">
        <v>0</v>
      </c>
      <c r="O3186">
        <v>0</v>
      </c>
      <c r="P3186">
        <v>0</v>
      </c>
      <c r="Q3186">
        <v>0</v>
      </c>
    </row>
    <row r="3187" spans="1:17" x14ac:dyDescent="0.2">
      <c r="A3187" t="s">
        <v>20210</v>
      </c>
      <c r="B3187" t="s">
        <v>86</v>
      </c>
      <c r="C3187" t="s">
        <v>152</v>
      </c>
      <c r="D3187" t="s">
        <v>17021</v>
      </c>
      <c r="E3187" t="s">
        <v>79</v>
      </c>
      <c r="F3187" t="s">
        <v>17022</v>
      </c>
      <c r="G3187">
        <v>0</v>
      </c>
      <c r="H3187">
        <v>0</v>
      </c>
      <c r="I3187">
        <v>0</v>
      </c>
      <c r="J3187">
        <v>0</v>
      </c>
      <c r="K3187">
        <v>0</v>
      </c>
      <c r="L3187">
        <v>0</v>
      </c>
      <c r="M3187">
        <v>0</v>
      </c>
      <c r="N3187">
        <v>1</v>
      </c>
      <c r="O3187">
        <v>1</v>
      </c>
      <c r="P3187">
        <v>0</v>
      </c>
      <c r="Q3187">
        <v>0</v>
      </c>
    </row>
    <row r="3188" spans="1:17" x14ac:dyDescent="0.2">
      <c r="A3188" t="s">
        <v>20211</v>
      </c>
      <c r="B3188" t="s">
        <v>86</v>
      </c>
      <c r="C3188" t="s">
        <v>152</v>
      </c>
      <c r="D3188" t="s">
        <v>17021</v>
      </c>
      <c r="E3188" t="s">
        <v>79</v>
      </c>
      <c r="F3188" t="s">
        <v>17019</v>
      </c>
      <c r="G3188">
        <v>1</v>
      </c>
      <c r="H3188">
        <v>0</v>
      </c>
      <c r="I3188">
        <v>0</v>
      </c>
      <c r="J3188">
        <v>0</v>
      </c>
      <c r="K3188">
        <v>0</v>
      </c>
      <c r="L3188">
        <v>0</v>
      </c>
      <c r="M3188">
        <v>0</v>
      </c>
      <c r="N3188">
        <v>0</v>
      </c>
      <c r="O3188">
        <v>0</v>
      </c>
      <c r="P3188">
        <v>0</v>
      </c>
      <c r="Q3188">
        <v>0</v>
      </c>
    </row>
    <row r="3189" spans="1:17" x14ac:dyDescent="0.2">
      <c r="A3189" t="s">
        <v>20212</v>
      </c>
      <c r="B3189" t="s">
        <v>86</v>
      </c>
      <c r="C3189" t="s">
        <v>153</v>
      </c>
      <c r="D3189" t="s">
        <v>17029</v>
      </c>
      <c r="E3189" t="s">
        <v>79</v>
      </c>
      <c r="F3189" t="s">
        <v>4875</v>
      </c>
      <c r="G3189">
        <v>0</v>
      </c>
      <c r="H3189">
        <v>4</v>
      </c>
      <c r="I3189">
        <v>0</v>
      </c>
      <c r="J3189">
        <v>4</v>
      </c>
      <c r="K3189">
        <v>0</v>
      </c>
      <c r="L3189">
        <v>0</v>
      </c>
      <c r="M3189">
        <v>0</v>
      </c>
      <c r="N3189">
        <v>0</v>
      </c>
      <c r="O3189">
        <v>0</v>
      </c>
      <c r="P3189">
        <v>0</v>
      </c>
      <c r="Q3189">
        <v>0</v>
      </c>
    </row>
    <row r="3190" spans="1:17" x14ac:dyDescent="0.2">
      <c r="A3190" t="s">
        <v>20213</v>
      </c>
      <c r="B3190" t="s">
        <v>86</v>
      </c>
      <c r="C3190" t="s">
        <v>153</v>
      </c>
      <c r="D3190" t="s">
        <v>17029</v>
      </c>
      <c r="E3190" t="s">
        <v>79</v>
      </c>
      <c r="F3190" t="s">
        <v>4877</v>
      </c>
      <c r="G3190">
        <v>0</v>
      </c>
      <c r="H3190">
        <v>4</v>
      </c>
      <c r="I3190">
        <v>0</v>
      </c>
      <c r="J3190">
        <v>3</v>
      </c>
      <c r="K3190">
        <v>1</v>
      </c>
      <c r="L3190">
        <v>0</v>
      </c>
      <c r="M3190">
        <v>0</v>
      </c>
      <c r="N3190">
        <v>0</v>
      </c>
      <c r="O3190">
        <v>0</v>
      </c>
      <c r="P3190">
        <v>0</v>
      </c>
      <c r="Q3190">
        <v>0</v>
      </c>
    </row>
    <row r="3191" spans="1:17" x14ac:dyDescent="0.2">
      <c r="A3191" t="s">
        <v>20214</v>
      </c>
      <c r="B3191" t="s">
        <v>86</v>
      </c>
      <c r="C3191" t="s">
        <v>153</v>
      </c>
      <c r="D3191" t="s">
        <v>17029</v>
      </c>
      <c r="E3191" t="s">
        <v>79</v>
      </c>
      <c r="F3191" t="s">
        <v>4879</v>
      </c>
      <c r="G3191">
        <v>0</v>
      </c>
      <c r="H3191">
        <v>0</v>
      </c>
      <c r="I3191">
        <v>0</v>
      </c>
      <c r="J3191">
        <v>0</v>
      </c>
      <c r="K3191">
        <v>0</v>
      </c>
      <c r="L3191">
        <v>0</v>
      </c>
      <c r="M3191">
        <v>4</v>
      </c>
      <c r="N3191">
        <v>0</v>
      </c>
      <c r="O3191">
        <v>0</v>
      </c>
      <c r="P3191">
        <v>0</v>
      </c>
      <c r="Q3191">
        <v>0</v>
      </c>
    </row>
    <row r="3192" spans="1:17" x14ac:dyDescent="0.2">
      <c r="A3192" t="s">
        <v>20215</v>
      </c>
      <c r="B3192" t="s">
        <v>86</v>
      </c>
      <c r="C3192" t="s">
        <v>153</v>
      </c>
      <c r="D3192" t="s">
        <v>17029</v>
      </c>
      <c r="E3192" t="s">
        <v>79</v>
      </c>
      <c r="F3192" t="s">
        <v>4881</v>
      </c>
      <c r="G3192">
        <v>0</v>
      </c>
      <c r="H3192">
        <v>4</v>
      </c>
      <c r="I3192">
        <v>0</v>
      </c>
      <c r="J3192">
        <v>3</v>
      </c>
      <c r="K3192">
        <v>1</v>
      </c>
      <c r="L3192">
        <v>0</v>
      </c>
      <c r="M3192">
        <v>0</v>
      </c>
      <c r="N3192">
        <v>0</v>
      </c>
      <c r="O3192">
        <v>0</v>
      </c>
      <c r="P3192">
        <v>0</v>
      </c>
      <c r="Q3192">
        <v>0</v>
      </c>
    </row>
    <row r="3193" spans="1:17" x14ac:dyDescent="0.2">
      <c r="A3193" t="s">
        <v>20216</v>
      </c>
      <c r="B3193" t="s">
        <v>86</v>
      </c>
      <c r="C3193" t="s">
        <v>153</v>
      </c>
      <c r="D3193" t="s">
        <v>17029</v>
      </c>
      <c r="E3193" t="s">
        <v>79</v>
      </c>
      <c r="F3193" t="s">
        <v>4883</v>
      </c>
      <c r="G3193">
        <v>0</v>
      </c>
      <c r="H3193">
        <v>4</v>
      </c>
      <c r="I3193">
        <v>0</v>
      </c>
      <c r="J3193">
        <v>4</v>
      </c>
      <c r="K3193">
        <v>0</v>
      </c>
      <c r="L3193">
        <v>0</v>
      </c>
      <c r="M3193">
        <v>0</v>
      </c>
      <c r="N3193">
        <v>0</v>
      </c>
      <c r="O3193">
        <v>0</v>
      </c>
      <c r="P3193">
        <v>0</v>
      </c>
      <c r="Q3193">
        <v>0</v>
      </c>
    </row>
    <row r="3194" spans="1:17" x14ac:dyDescent="0.2">
      <c r="A3194" t="s">
        <v>20217</v>
      </c>
      <c r="B3194" t="s">
        <v>86</v>
      </c>
      <c r="C3194" t="s">
        <v>153</v>
      </c>
      <c r="D3194" t="s">
        <v>17029</v>
      </c>
      <c r="E3194" t="s">
        <v>79</v>
      </c>
      <c r="F3194" t="s">
        <v>4885</v>
      </c>
      <c r="G3194">
        <v>0</v>
      </c>
      <c r="H3194">
        <v>0</v>
      </c>
      <c r="I3194">
        <v>0</v>
      </c>
      <c r="J3194">
        <v>0</v>
      </c>
      <c r="K3194">
        <v>0</v>
      </c>
      <c r="L3194">
        <v>0</v>
      </c>
      <c r="M3194">
        <v>4</v>
      </c>
      <c r="N3194">
        <v>0</v>
      </c>
      <c r="O3194">
        <v>0</v>
      </c>
      <c r="P3194">
        <v>0</v>
      </c>
      <c r="Q3194">
        <v>0</v>
      </c>
    </row>
    <row r="3195" spans="1:17" x14ac:dyDescent="0.2">
      <c r="A3195" t="s">
        <v>20218</v>
      </c>
      <c r="B3195" t="s">
        <v>86</v>
      </c>
      <c r="C3195" t="s">
        <v>153</v>
      </c>
      <c r="D3195" t="s">
        <v>17029</v>
      </c>
      <c r="E3195" t="s">
        <v>79</v>
      </c>
      <c r="F3195" t="s">
        <v>4887</v>
      </c>
      <c r="G3195">
        <v>0</v>
      </c>
      <c r="H3195">
        <v>4</v>
      </c>
      <c r="I3195">
        <v>0</v>
      </c>
      <c r="J3195">
        <v>4</v>
      </c>
      <c r="K3195">
        <v>0</v>
      </c>
      <c r="L3195">
        <v>0</v>
      </c>
      <c r="M3195">
        <v>0</v>
      </c>
      <c r="N3195">
        <v>0</v>
      </c>
      <c r="O3195">
        <v>0</v>
      </c>
      <c r="P3195">
        <v>0</v>
      </c>
      <c r="Q3195">
        <v>0</v>
      </c>
    </row>
    <row r="3196" spans="1:17" x14ac:dyDescent="0.2">
      <c r="A3196" t="s">
        <v>20219</v>
      </c>
      <c r="B3196" t="s">
        <v>86</v>
      </c>
      <c r="C3196" t="s">
        <v>153</v>
      </c>
      <c r="D3196" t="s">
        <v>17029</v>
      </c>
      <c r="E3196" t="s">
        <v>79</v>
      </c>
      <c r="F3196" t="s">
        <v>4889</v>
      </c>
      <c r="G3196">
        <v>0</v>
      </c>
      <c r="H3196">
        <v>0</v>
      </c>
      <c r="I3196">
        <v>0</v>
      </c>
      <c r="J3196">
        <v>0</v>
      </c>
      <c r="K3196">
        <v>0</v>
      </c>
      <c r="L3196">
        <v>0</v>
      </c>
      <c r="M3196">
        <v>4</v>
      </c>
      <c r="N3196">
        <v>0</v>
      </c>
      <c r="O3196">
        <v>0</v>
      </c>
      <c r="P3196">
        <v>0</v>
      </c>
      <c r="Q3196">
        <v>0</v>
      </c>
    </row>
    <row r="3197" spans="1:17" x14ac:dyDescent="0.2">
      <c r="A3197" t="s">
        <v>20220</v>
      </c>
      <c r="B3197" t="s">
        <v>86</v>
      </c>
      <c r="C3197" t="s">
        <v>153</v>
      </c>
      <c r="D3197" t="s">
        <v>17029</v>
      </c>
      <c r="E3197" t="s">
        <v>79</v>
      </c>
      <c r="F3197" t="s">
        <v>4871</v>
      </c>
      <c r="G3197">
        <v>0</v>
      </c>
      <c r="H3197">
        <v>0</v>
      </c>
      <c r="I3197">
        <v>0</v>
      </c>
      <c r="J3197">
        <v>0</v>
      </c>
      <c r="K3197">
        <v>0</v>
      </c>
      <c r="L3197">
        <v>0</v>
      </c>
      <c r="M3197">
        <v>0</v>
      </c>
      <c r="N3197">
        <v>4</v>
      </c>
      <c r="O3197">
        <v>3</v>
      </c>
      <c r="P3197">
        <v>1</v>
      </c>
      <c r="Q3197">
        <v>0</v>
      </c>
    </row>
    <row r="3198" spans="1:17" x14ac:dyDescent="0.2">
      <c r="A3198" t="s">
        <v>20221</v>
      </c>
      <c r="B3198" t="s">
        <v>86</v>
      </c>
      <c r="C3198" t="s">
        <v>153</v>
      </c>
      <c r="D3198" t="s">
        <v>17029</v>
      </c>
      <c r="E3198" t="s">
        <v>79</v>
      </c>
      <c r="F3198" t="s">
        <v>4873</v>
      </c>
      <c r="G3198">
        <v>0</v>
      </c>
      <c r="H3198">
        <v>0</v>
      </c>
      <c r="I3198">
        <v>0</v>
      </c>
      <c r="J3198">
        <v>0</v>
      </c>
      <c r="K3198">
        <v>0</v>
      </c>
      <c r="L3198">
        <v>0</v>
      </c>
      <c r="M3198">
        <v>0</v>
      </c>
      <c r="N3198">
        <v>2</v>
      </c>
      <c r="O3198">
        <v>1</v>
      </c>
      <c r="P3198">
        <v>1</v>
      </c>
      <c r="Q3198">
        <v>0</v>
      </c>
    </row>
    <row r="3199" spans="1:17" x14ac:dyDescent="0.2">
      <c r="A3199" t="s">
        <v>20222</v>
      </c>
      <c r="B3199" t="s">
        <v>86</v>
      </c>
      <c r="C3199" t="s">
        <v>153</v>
      </c>
      <c r="D3199" t="s">
        <v>17029</v>
      </c>
      <c r="E3199" t="s">
        <v>79</v>
      </c>
      <c r="F3199" t="s">
        <v>17019</v>
      </c>
      <c r="G3199">
        <v>4</v>
      </c>
      <c r="H3199">
        <v>0</v>
      </c>
      <c r="I3199">
        <v>0</v>
      </c>
      <c r="J3199">
        <v>0</v>
      </c>
      <c r="K3199">
        <v>0</v>
      </c>
      <c r="L3199">
        <v>0</v>
      </c>
      <c r="M3199">
        <v>0</v>
      </c>
      <c r="N3199">
        <v>0</v>
      </c>
      <c r="O3199">
        <v>0</v>
      </c>
      <c r="P3199">
        <v>0</v>
      </c>
      <c r="Q3199">
        <v>0</v>
      </c>
    </row>
    <row r="3200" spans="1:17" x14ac:dyDescent="0.2">
      <c r="A3200" t="s">
        <v>20223</v>
      </c>
      <c r="B3200" t="s">
        <v>86</v>
      </c>
      <c r="C3200" t="s">
        <v>153</v>
      </c>
      <c r="D3200" t="s">
        <v>17029</v>
      </c>
      <c r="E3200" t="s">
        <v>81</v>
      </c>
      <c r="F3200" t="s">
        <v>4875</v>
      </c>
      <c r="G3200">
        <v>0</v>
      </c>
      <c r="H3200">
        <v>2</v>
      </c>
      <c r="I3200">
        <v>0</v>
      </c>
      <c r="J3200">
        <v>2</v>
      </c>
      <c r="K3200">
        <v>0</v>
      </c>
      <c r="L3200">
        <v>0</v>
      </c>
      <c r="M3200">
        <v>0</v>
      </c>
      <c r="N3200">
        <v>0</v>
      </c>
      <c r="O3200">
        <v>0</v>
      </c>
      <c r="P3200">
        <v>0</v>
      </c>
      <c r="Q3200">
        <v>0</v>
      </c>
    </row>
    <row r="3201" spans="1:17" x14ac:dyDescent="0.2">
      <c r="A3201" t="s">
        <v>20224</v>
      </c>
      <c r="B3201" t="s">
        <v>86</v>
      </c>
      <c r="C3201" t="s">
        <v>153</v>
      </c>
      <c r="D3201" t="s">
        <v>17029</v>
      </c>
      <c r="E3201" t="s">
        <v>81</v>
      </c>
      <c r="F3201" t="s">
        <v>4877</v>
      </c>
      <c r="G3201">
        <v>0</v>
      </c>
      <c r="H3201">
        <v>2</v>
      </c>
      <c r="I3201">
        <v>0</v>
      </c>
      <c r="J3201">
        <v>1</v>
      </c>
      <c r="K3201">
        <v>1</v>
      </c>
      <c r="L3201">
        <v>0</v>
      </c>
      <c r="M3201">
        <v>0</v>
      </c>
      <c r="N3201">
        <v>0</v>
      </c>
      <c r="O3201">
        <v>0</v>
      </c>
      <c r="P3201">
        <v>0</v>
      </c>
      <c r="Q3201">
        <v>0</v>
      </c>
    </row>
    <row r="3202" spans="1:17" x14ac:dyDescent="0.2">
      <c r="A3202" t="s">
        <v>20225</v>
      </c>
      <c r="B3202" t="s">
        <v>86</v>
      </c>
      <c r="C3202" t="s">
        <v>153</v>
      </c>
      <c r="D3202" t="s">
        <v>17029</v>
      </c>
      <c r="E3202" t="s">
        <v>81</v>
      </c>
      <c r="F3202" t="s">
        <v>4879</v>
      </c>
      <c r="G3202">
        <v>0</v>
      </c>
      <c r="H3202">
        <v>0</v>
      </c>
      <c r="I3202">
        <v>0</v>
      </c>
      <c r="J3202">
        <v>0</v>
      </c>
      <c r="K3202">
        <v>0</v>
      </c>
      <c r="L3202">
        <v>0</v>
      </c>
      <c r="M3202">
        <v>2</v>
      </c>
      <c r="N3202">
        <v>0</v>
      </c>
      <c r="O3202">
        <v>0</v>
      </c>
      <c r="P3202">
        <v>0</v>
      </c>
      <c r="Q3202">
        <v>0</v>
      </c>
    </row>
    <row r="3203" spans="1:17" x14ac:dyDescent="0.2">
      <c r="A3203" t="s">
        <v>20226</v>
      </c>
      <c r="B3203" t="s">
        <v>86</v>
      </c>
      <c r="C3203" t="s">
        <v>153</v>
      </c>
      <c r="D3203" t="s">
        <v>17029</v>
      </c>
      <c r="E3203" t="s">
        <v>81</v>
      </c>
      <c r="F3203" t="s">
        <v>4881</v>
      </c>
      <c r="G3203">
        <v>0</v>
      </c>
      <c r="H3203">
        <v>2</v>
      </c>
      <c r="I3203">
        <v>0</v>
      </c>
      <c r="J3203">
        <v>1</v>
      </c>
      <c r="K3203">
        <v>1</v>
      </c>
      <c r="L3203">
        <v>0</v>
      </c>
      <c r="M3203">
        <v>0</v>
      </c>
      <c r="N3203">
        <v>0</v>
      </c>
      <c r="O3203">
        <v>0</v>
      </c>
      <c r="P3203">
        <v>0</v>
      </c>
      <c r="Q3203">
        <v>0</v>
      </c>
    </row>
    <row r="3204" spans="1:17" x14ac:dyDescent="0.2">
      <c r="A3204" t="s">
        <v>20227</v>
      </c>
      <c r="B3204" t="s">
        <v>86</v>
      </c>
      <c r="C3204" t="s">
        <v>153</v>
      </c>
      <c r="D3204" t="s">
        <v>17029</v>
      </c>
      <c r="E3204" t="s">
        <v>81</v>
      </c>
      <c r="F3204" t="s">
        <v>4883</v>
      </c>
      <c r="G3204">
        <v>0</v>
      </c>
      <c r="H3204">
        <v>2</v>
      </c>
      <c r="I3204">
        <v>0</v>
      </c>
      <c r="J3204">
        <v>2</v>
      </c>
      <c r="K3204">
        <v>0</v>
      </c>
      <c r="L3204">
        <v>0</v>
      </c>
      <c r="M3204">
        <v>0</v>
      </c>
      <c r="N3204">
        <v>0</v>
      </c>
      <c r="O3204">
        <v>0</v>
      </c>
      <c r="P3204">
        <v>0</v>
      </c>
      <c r="Q3204">
        <v>0</v>
      </c>
    </row>
    <row r="3205" spans="1:17" x14ac:dyDescent="0.2">
      <c r="A3205" t="s">
        <v>20228</v>
      </c>
      <c r="B3205" t="s">
        <v>86</v>
      </c>
      <c r="C3205" t="s">
        <v>153</v>
      </c>
      <c r="D3205" t="s">
        <v>17029</v>
      </c>
      <c r="E3205" t="s">
        <v>81</v>
      </c>
      <c r="F3205" t="s">
        <v>4885</v>
      </c>
      <c r="G3205">
        <v>0</v>
      </c>
      <c r="H3205">
        <v>0</v>
      </c>
      <c r="I3205">
        <v>0</v>
      </c>
      <c r="J3205">
        <v>0</v>
      </c>
      <c r="K3205">
        <v>0</v>
      </c>
      <c r="L3205">
        <v>0</v>
      </c>
      <c r="M3205">
        <v>2</v>
      </c>
      <c r="N3205">
        <v>0</v>
      </c>
      <c r="O3205">
        <v>0</v>
      </c>
      <c r="P3205">
        <v>0</v>
      </c>
      <c r="Q3205">
        <v>0</v>
      </c>
    </row>
    <row r="3206" spans="1:17" x14ac:dyDescent="0.2">
      <c r="A3206" t="s">
        <v>20229</v>
      </c>
      <c r="B3206" t="s">
        <v>86</v>
      </c>
      <c r="C3206" t="s">
        <v>153</v>
      </c>
      <c r="D3206" t="s">
        <v>17029</v>
      </c>
      <c r="E3206" t="s">
        <v>81</v>
      </c>
      <c r="F3206" t="s">
        <v>4887</v>
      </c>
      <c r="G3206">
        <v>0</v>
      </c>
      <c r="H3206">
        <v>2</v>
      </c>
      <c r="I3206">
        <v>0</v>
      </c>
      <c r="J3206">
        <v>2</v>
      </c>
      <c r="K3206">
        <v>0</v>
      </c>
      <c r="L3206">
        <v>0</v>
      </c>
      <c r="M3206">
        <v>0</v>
      </c>
      <c r="N3206">
        <v>0</v>
      </c>
      <c r="O3206">
        <v>0</v>
      </c>
      <c r="P3206">
        <v>0</v>
      </c>
      <c r="Q3206">
        <v>0</v>
      </c>
    </row>
    <row r="3207" spans="1:17" x14ac:dyDescent="0.2">
      <c r="A3207" t="s">
        <v>20230</v>
      </c>
      <c r="B3207" t="s">
        <v>86</v>
      </c>
      <c r="C3207" t="s">
        <v>153</v>
      </c>
      <c r="D3207" t="s">
        <v>17029</v>
      </c>
      <c r="E3207" t="s">
        <v>81</v>
      </c>
      <c r="F3207" t="s">
        <v>4889</v>
      </c>
      <c r="G3207">
        <v>0</v>
      </c>
      <c r="H3207">
        <v>0</v>
      </c>
      <c r="I3207">
        <v>0</v>
      </c>
      <c r="J3207">
        <v>0</v>
      </c>
      <c r="K3207">
        <v>0</v>
      </c>
      <c r="L3207">
        <v>0</v>
      </c>
      <c r="M3207">
        <v>2</v>
      </c>
      <c r="N3207">
        <v>0</v>
      </c>
      <c r="O3207">
        <v>0</v>
      </c>
      <c r="P3207">
        <v>0</v>
      </c>
      <c r="Q3207">
        <v>0</v>
      </c>
    </row>
    <row r="3208" spans="1:17" x14ac:dyDescent="0.2">
      <c r="A3208" t="s">
        <v>20231</v>
      </c>
      <c r="B3208" t="s">
        <v>86</v>
      </c>
      <c r="C3208" t="s">
        <v>153</v>
      </c>
      <c r="D3208" t="s">
        <v>17029</v>
      </c>
      <c r="E3208" t="s">
        <v>81</v>
      </c>
      <c r="F3208" t="s">
        <v>4871</v>
      </c>
      <c r="G3208">
        <v>0</v>
      </c>
      <c r="H3208">
        <v>0</v>
      </c>
      <c r="I3208">
        <v>0</v>
      </c>
      <c r="J3208">
        <v>0</v>
      </c>
      <c r="K3208">
        <v>0</v>
      </c>
      <c r="L3208">
        <v>0</v>
      </c>
      <c r="M3208">
        <v>0</v>
      </c>
      <c r="N3208">
        <v>2</v>
      </c>
      <c r="O3208">
        <v>1</v>
      </c>
      <c r="P3208">
        <v>1</v>
      </c>
      <c r="Q3208">
        <v>0</v>
      </c>
    </row>
    <row r="3209" spans="1:17" x14ac:dyDescent="0.2">
      <c r="A3209" t="s">
        <v>20232</v>
      </c>
      <c r="B3209" t="s">
        <v>86</v>
      </c>
      <c r="C3209" t="s">
        <v>153</v>
      </c>
      <c r="D3209" t="s">
        <v>17029</v>
      </c>
      <c r="E3209" t="s">
        <v>81</v>
      </c>
      <c r="F3209" t="s">
        <v>4873</v>
      </c>
      <c r="G3209">
        <v>0</v>
      </c>
      <c r="H3209">
        <v>0</v>
      </c>
      <c r="I3209">
        <v>0</v>
      </c>
      <c r="J3209">
        <v>0</v>
      </c>
      <c r="K3209">
        <v>0</v>
      </c>
      <c r="L3209">
        <v>0</v>
      </c>
      <c r="M3209">
        <v>0</v>
      </c>
      <c r="N3209">
        <v>1</v>
      </c>
      <c r="O3209">
        <v>1</v>
      </c>
      <c r="P3209">
        <v>0</v>
      </c>
      <c r="Q3209">
        <v>0</v>
      </c>
    </row>
    <row r="3210" spans="1:17" x14ac:dyDescent="0.2">
      <c r="A3210" t="s">
        <v>20233</v>
      </c>
      <c r="B3210" t="s">
        <v>86</v>
      </c>
      <c r="C3210" t="s">
        <v>153</v>
      </c>
      <c r="D3210" t="s">
        <v>17029</v>
      </c>
      <c r="E3210" t="s">
        <v>81</v>
      </c>
      <c r="F3210" t="s">
        <v>17019</v>
      </c>
      <c r="G3210">
        <v>2</v>
      </c>
      <c r="H3210">
        <v>0</v>
      </c>
      <c r="I3210">
        <v>0</v>
      </c>
      <c r="J3210">
        <v>0</v>
      </c>
      <c r="K3210">
        <v>0</v>
      </c>
      <c r="L3210">
        <v>0</v>
      </c>
      <c r="M3210">
        <v>0</v>
      </c>
      <c r="N3210">
        <v>0</v>
      </c>
      <c r="O3210">
        <v>0</v>
      </c>
      <c r="P3210">
        <v>0</v>
      </c>
      <c r="Q3210">
        <v>0</v>
      </c>
    </row>
    <row r="3211" spans="1:17" x14ac:dyDescent="0.2">
      <c r="A3211" t="s">
        <v>20234</v>
      </c>
      <c r="B3211" t="s">
        <v>86</v>
      </c>
      <c r="C3211" t="s">
        <v>153</v>
      </c>
      <c r="D3211" t="s">
        <v>17021</v>
      </c>
      <c r="E3211" t="s">
        <v>79</v>
      </c>
      <c r="F3211" t="s">
        <v>17022</v>
      </c>
      <c r="G3211">
        <v>0</v>
      </c>
      <c r="H3211">
        <v>0</v>
      </c>
      <c r="I3211">
        <v>0</v>
      </c>
      <c r="J3211">
        <v>0</v>
      </c>
      <c r="K3211">
        <v>0</v>
      </c>
      <c r="L3211">
        <v>0</v>
      </c>
      <c r="M3211">
        <v>0</v>
      </c>
      <c r="N3211">
        <v>3</v>
      </c>
      <c r="O3211">
        <v>1</v>
      </c>
      <c r="P3211">
        <v>2</v>
      </c>
      <c r="Q3211">
        <v>0</v>
      </c>
    </row>
    <row r="3212" spans="1:17" x14ac:dyDescent="0.2">
      <c r="A3212" t="s">
        <v>20235</v>
      </c>
      <c r="B3212" t="s">
        <v>86</v>
      </c>
      <c r="C3212" t="s">
        <v>153</v>
      </c>
      <c r="D3212" t="s">
        <v>17021</v>
      </c>
      <c r="E3212" t="s">
        <v>79</v>
      </c>
      <c r="F3212" t="s">
        <v>17019</v>
      </c>
      <c r="G3212">
        <v>3</v>
      </c>
      <c r="H3212">
        <v>0</v>
      </c>
      <c r="I3212">
        <v>0</v>
      </c>
      <c r="J3212">
        <v>0</v>
      </c>
      <c r="K3212">
        <v>0</v>
      </c>
      <c r="L3212">
        <v>0</v>
      </c>
      <c r="M3212">
        <v>0</v>
      </c>
      <c r="N3212">
        <v>0</v>
      </c>
      <c r="O3212">
        <v>0</v>
      </c>
      <c r="P3212">
        <v>0</v>
      </c>
      <c r="Q3212">
        <v>0</v>
      </c>
    </row>
    <row r="3213" spans="1:17" x14ac:dyDescent="0.2">
      <c r="A3213" t="s">
        <v>20236</v>
      </c>
      <c r="B3213" t="s">
        <v>86</v>
      </c>
      <c r="C3213" t="s">
        <v>153</v>
      </c>
      <c r="D3213" t="s">
        <v>17021</v>
      </c>
      <c r="E3213" t="s">
        <v>81</v>
      </c>
      <c r="F3213" t="s">
        <v>17022</v>
      </c>
      <c r="G3213">
        <v>0</v>
      </c>
      <c r="H3213">
        <v>0</v>
      </c>
      <c r="I3213">
        <v>0</v>
      </c>
      <c r="J3213">
        <v>0</v>
      </c>
      <c r="K3213">
        <v>0</v>
      </c>
      <c r="L3213">
        <v>0</v>
      </c>
      <c r="M3213">
        <v>0</v>
      </c>
      <c r="N3213">
        <v>2</v>
      </c>
      <c r="O3213">
        <v>1</v>
      </c>
      <c r="P3213">
        <v>1</v>
      </c>
      <c r="Q3213">
        <v>0</v>
      </c>
    </row>
    <row r="3214" spans="1:17" x14ac:dyDescent="0.2">
      <c r="A3214" t="s">
        <v>20237</v>
      </c>
      <c r="B3214" t="s">
        <v>86</v>
      </c>
      <c r="C3214" t="s">
        <v>153</v>
      </c>
      <c r="D3214" t="s">
        <v>17021</v>
      </c>
      <c r="E3214" t="s">
        <v>81</v>
      </c>
      <c r="F3214" t="s">
        <v>17019</v>
      </c>
      <c r="G3214">
        <v>2</v>
      </c>
      <c r="H3214">
        <v>0</v>
      </c>
      <c r="I3214">
        <v>0</v>
      </c>
      <c r="J3214">
        <v>0</v>
      </c>
      <c r="K3214">
        <v>0</v>
      </c>
      <c r="L3214">
        <v>0</v>
      </c>
      <c r="M3214">
        <v>0</v>
      </c>
      <c r="N3214">
        <v>0</v>
      </c>
      <c r="O3214">
        <v>0</v>
      </c>
      <c r="P3214">
        <v>0</v>
      </c>
      <c r="Q3214">
        <v>0</v>
      </c>
    </row>
    <row r="3215" spans="1:17" x14ac:dyDescent="0.2">
      <c r="A3215" t="s">
        <v>20238</v>
      </c>
      <c r="B3215" t="s">
        <v>86</v>
      </c>
      <c r="C3215" t="s">
        <v>154</v>
      </c>
      <c r="D3215" t="s">
        <v>17027</v>
      </c>
      <c r="E3215" t="s">
        <v>81</v>
      </c>
      <c r="F3215" t="s">
        <v>17019</v>
      </c>
      <c r="G3215">
        <v>3</v>
      </c>
      <c r="H3215">
        <v>0</v>
      </c>
      <c r="I3215">
        <v>0</v>
      </c>
      <c r="J3215">
        <v>0</v>
      </c>
      <c r="K3215">
        <v>0</v>
      </c>
      <c r="L3215">
        <v>0</v>
      </c>
      <c r="M3215">
        <v>0</v>
      </c>
      <c r="N3215">
        <v>0</v>
      </c>
      <c r="O3215">
        <v>0</v>
      </c>
      <c r="P3215">
        <v>0</v>
      </c>
      <c r="Q3215">
        <v>0</v>
      </c>
    </row>
    <row r="3216" spans="1:17" x14ac:dyDescent="0.2">
      <c r="A3216" t="s">
        <v>20239</v>
      </c>
      <c r="B3216" t="s">
        <v>86</v>
      </c>
      <c r="C3216" t="s">
        <v>154</v>
      </c>
      <c r="D3216" t="s">
        <v>17029</v>
      </c>
      <c r="E3216" t="s">
        <v>79</v>
      </c>
      <c r="F3216" t="s">
        <v>4875</v>
      </c>
      <c r="G3216">
        <v>0</v>
      </c>
      <c r="H3216">
        <v>81</v>
      </c>
      <c r="I3216">
        <v>11</v>
      </c>
      <c r="J3216">
        <v>64</v>
      </c>
      <c r="K3216">
        <v>3</v>
      </c>
      <c r="L3216">
        <v>3</v>
      </c>
      <c r="M3216">
        <v>0</v>
      </c>
      <c r="N3216">
        <v>0</v>
      </c>
      <c r="O3216">
        <v>0</v>
      </c>
      <c r="P3216">
        <v>0</v>
      </c>
      <c r="Q3216">
        <v>0</v>
      </c>
    </row>
    <row r="3217" spans="1:17" x14ac:dyDescent="0.2">
      <c r="A3217" t="s">
        <v>20240</v>
      </c>
      <c r="B3217" t="s">
        <v>86</v>
      </c>
      <c r="C3217" t="s">
        <v>154</v>
      </c>
      <c r="D3217" t="s">
        <v>17029</v>
      </c>
      <c r="E3217" t="s">
        <v>79</v>
      </c>
      <c r="F3217" t="s">
        <v>4877</v>
      </c>
      <c r="G3217">
        <v>0</v>
      </c>
      <c r="H3217">
        <v>81</v>
      </c>
      <c r="I3217">
        <v>9</v>
      </c>
      <c r="J3217">
        <v>63</v>
      </c>
      <c r="K3217">
        <v>4</v>
      </c>
      <c r="L3217">
        <v>5</v>
      </c>
      <c r="M3217">
        <v>0</v>
      </c>
      <c r="N3217">
        <v>0</v>
      </c>
      <c r="O3217">
        <v>0</v>
      </c>
      <c r="P3217">
        <v>0</v>
      </c>
      <c r="Q3217">
        <v>0</v>
      </c>
    </row>
    <row r="3218" spans="1:17" x14ac:dyDescent="0.2">
      <c r="A3218" t="s">
        <v>20241</v>
      </c>
      <c r="B3218" t="s">
        <v>86</v>
      </c>
      <c r="C3218" t="s">
        <v>154</v>
      </c>
      <c r="D3218" t="s">
        <v>17029</v>
      </c>
      <c r="E3218" t="s">
        <v>79</v>
      </c>
      <c r="F3218" t="s">
        <v>4879</v>
      </c>
      <c r="G3218">
        <v>0</v>
      </c>
      <c r="H3218">
        <v>0</v>
      </c>
      <c r="I3218">
        <v>0</v>
      </c>
      <c r="J3218">
        <v>0</v>
      </c>
      <c r="K3218">
        <v>0</v>
      </c>
      <c r="L3218">
        <v>0</v>
      </c>
      <c r="M3218">
        <v>81</v>
      </c>
      <c r="N3218">
        <v>0</v>
      </c>
      <c r="O3218">
        <v>0</v>
      </c>
      <c r="P3218">
        <v>0</v>
      </c>
      <c r="Q3218">
        <v>0</v>
      </c>
    </row>
    <row r="3219" spans="1:17" x14ac:dyDescent="0.2">
      <c r="A3219" t="s">
        <v>20242</v>
      </c>
      <c r="B3219" t="s">
        <v>86</v>
      </c>
      <c r="C3219" t="s">
        <v>154</v>
      </c>
      <c r="D3219" t="s">
        <v>17029</v>
      </c>
      <c r="E3219" t="s">
        <v>79</v>
      </c>
      <c r="F3219" t="s">
        <v>4881</v>
      </c>
      <c r="G3219">
        <v>0</v>
      </c>
      <c r="H3219">
        <v>81</v>
      </c>
      <c r="I3219">
        <v>9</v>
      </c>
      <c r="J3219">
        <v>63</v>
      </c>
      <c r="K3219">
        <v>4</v>
      </c>
      <c r="L3219">
        <v>5</v>
      </c>
      <c r="M3219">
        <v>0</v>
      </c>
      <c r="N3219">
        <v>0</v>
      </c>
      <c r="O3219">
        <v>0</v>
      </c>
      <c r="P3219">
        <v>0</v>
      </c>
      <c r="Q3219">
        <v>0</v>
      </c>
    </row>
    <row r="3220" spans="1:17" x14ac:dyDescent="0.2">
      <c r="A3220" t="s">
        <v>20243</v>
      </c>
      <c r="B3220" t="s">
        <v>86</v>
      </c>
      <c r="C3220" t="s">
        <v>154</v>
      </c>
      <c r="D3220" t="s">
        <v>17029</v>
      </c>
      <c r="E3220" t="s">
        <v>79</v>
      </c>
      <c r="F3220" t="s">
        <v>4883</v>
      </c>
      <c r="G3220">
        <v>0</v>
      </c>
      <c r="H3220">
        <v>81</v>
      </c>
      <c r="I3220">
        <v>10</v>
      </c>
      <c r="J3220">
        <v>62</v>
      </c>
      <c r="K3220">
        <v>5</v>
      </c>
      <c r="L3220">
        <v>4</v>
      </c>
      <c r="M3220">
        <v>0</v>
      </c>
      <c r="N3220">
        <v>0</v>
      </c>
      <c r="O3220">
        <v>0</v>
      </c>
      <c r="P3220">
        <v>0</v>
      </c>
      <c r="Q3220">
        <v>0</v>
      </c>
    </row>
    <row r="3221" spans="1:17" x14ac:dyDescent="0.2">
      <c r="A3221" t="s">
        <v>20244</v>
      </c>
      <c r="B3221" t="s">
        <v>86</v>
      </c>
      <c r="C3221" t="s">
        <v>154</v>
      </c>
      <c r="D3221" t="s">
        <v>17029</v>
      </c>
      <c r="E3221" t="s">
        <v>79</v>
      </c>
      <c r="F3221" t="s">
        <v>4885</v>
      </c>
      <c r="G3221">
        <v>0</v>
      </c>
      <c r="H3221">
        <v>0</v>
      </c>
      <c r="I3221">
        <v>0</v>
      </c>
      <c r="J3221">
        <v>0</v>
      </c>
      <c r="K3221">
        <v>0</v>
      </c>
      <c r="L3221">
        <v>0</v>
      </c>
      <c r="M3221">
        <v>81</v>
      </c>
      <c r="N3221">
        <v>0</v>
      </c>
      <c r="O3221">
        <v>0</v>
      </c>
      <c r="P3221">
        <v>0</v>
      </c>
      <c r="Q3221">
        <v>0</v>
      </c>
    </row>
    <row r="3222" spans="1:17" x14ac:dyDescent="0.2">
      <c r="A3222" t="s">
        <v>20245</v>
      </c>
      <c r="B3222" t="s">
        <v>86</v>
      </c>
      <c r="C3222" t="s">
        <v>154</v>
      </c>
      <c r="D3222" t="s">
        <v>17029</v>
      </c>
      <c r="E3222" t="s">
        <v>79</v>
      </c>
      <c r="F3222" t="s">
        <v>4887</v>
      </c>
      <c r="G3222">
        <v>0</v>
      </c>
      <c r="H3222">
        <v>81</v>
      </c>
      <c r="I3222">
        <v>9</v>
      </c>
      <c r="J3222">
        <v>65</v>
      </c>
      <c r="K3222">
        <v>6</v>
      </c>
      <c r="L3222">
        <v>1</v>
      </c>
      <c r="M3222">
        <v>0</v>
      </c>
      <c r="N3222">
        <v>0</v>
      </c>
      <c r="O3222">
        <v>0</v>
      </c>
      <c r="P3222">
        <v>0</v>
      </c>
      <c r="Q3222">
        <v>0</v>
      </c>
    </row>
    <row r="3223" spans="1:17" x14ac:dyDescent="0.2">
      <c r="A3223" t="s">
        <v>20246</v>
      </c>
      <c r="B3223" t="s">
        <v>86</v>
      </c>
      <c r="C3223" t="s">
        <v>154</v>
      </c>
      <c r="D3223" t="s">
        <v>17029</v>
      </c>
      <c r="E3223" t="s">
        <v>79</v>
      </c>
      <c r="F3223" t="s">
        <v>4889</v>
      </c>
      <c r="G3223">
        <v>0</v>
      </c>
      <c r="H3223">
        <v>0</v>
      </c>
      <c r="I3223">
        <v>0</v>
      </c>
      <c r="J3223">
        <v>0</v>
      </c>
      <c r="K3223">
        <v>0</v>
      </c>
      <c r="L3223">
        <v>0</v>
      </c>
      <c r="M3223">
        <v>81</v>
      </c>
      <c r="N3223">
        <v>0</v>
      </c>
      <c r="O3223">
        <v>0</v>
      </c>
      <c r="P3223">
        <v>0</v>
      </c>
      <c r="Q3223">
        <v>0</v>
      </c>
    </row>
    <row r="3224" spans="1:17" x14ac:dyDescent="0.2">
      <c r="A3224" t="s">
        <v>20247</v>
      </c>
      <c r="B3224" t="s">
        <v>86</v>
      </c>
      <c r="C3224" t="s">
        <v>154</v>
      </c>
      <c r="D3224" t="s">
        <v>17029</v>
      </c>
      <c r="E3224" t="s">
        <v>79</v>
      </c>
      <c r="F3224" t="s">
        <v>4871</v>
      </c>
      <c r="G3224">
        <v>0</v>
      </c>
      <c r="H3224">
        <v>0</v>
      </c>
      <c r="I3224">
        <v>0</v>
      </c>
      <c r="J3224">
        <v>0</v>
      </c>
      <c r="K3224">
        <v>0</v>
      </c>
      <c r="L3224">
        <v>0</v>
      </c>
      <c r="M3224">
        <v>0</v>
      </c>
      <c r="N3224">
        <v>80</v>
      </c>
      <c r="O3224">
        <v>71</v>
      </c>
      <c r="P3224">
        <v>9</v>
      </c>
      <c r="Q3224">
        <v>0</v>
      </c>
    </row>
    <row r="3225" spans="1:17" x14ac:dyDescent="0.2">
      <c r="A3225" t="s">
        <v>20248</v>
      </c>
      <c r="B3225" t="s">
        <v>86</v>
      </c>
      <c r="C3225" t="s">
        <v>154</v>
      </c>
      <c r="D3225" t="s">
        <v>17029</v>
      </c>
      <c r="E3225" t="s">
        <v>79</v>
      </c>
      <c r="F3225" t="s">
        <v>4873</v>
      </c>
      <c r="G3225">
        <v>0</v>
      </c>
      <c r="H3225">
        <v>0</v>
      </c>
      <c r="I3225">
        <v>0</v>
      </c>
      <c r="J3225">
        <v>0</v>
      </c>
      <c r="K3225">
        <v>0</v>
      </c>
      <c r="L3225">
        <v>0</v>
      </c>
      <c r="M3225">
        <v>0</v>
      </c>
      <c r="N3225">
        <v>72</v>
      </c>
      <c r="O3225">
        <v>65</v>
      </c>
      <c r="P3225">
        <v>7</v>
      </c>
      <c r="Q3225">
        <v>0</v>
      </c>
    </row>
    <row r="3226" spans="1:17" x14ac:dyDescent="0.2">
      <c r="A3226" t="s">
        <v>20249</v>
      </c>
      <c r="B3226" t="s">
        <v>86</v>
      </c>
      <c r="C3226" t="s">
        <v>154</v>
      </c>
      <c r="D3226" t="s">
        <v>17029</v>
      </c>
      <c r="E3226" t="s">
        <v>79</v>
      </c>
      <c r="F3226" t="s">
        <v>17019</v>
      </c>
      <c r="G3226">
        <v>81</v>
      </c>
      <c r="H3226">
        <v>0</v>
      </c>
      <c r="I3226">
        <v>0</v>
      </c>
      <c r="J3226">
        <v>0</v>
      </c>
      <c r="K3226">
        <v>0</v>
      </c>
      <c r="L3226">
        <v>0</v>
      </c>
      <c r="M3226">
        <v>0</v>
      </c>
      <c r="N3226">
        <v>0</v>
      </c>
      <c r="O3226">
        <v>0</v>
      </c>
      <c r="P3226">
        <v>0</v>
      </c>
      <c r="Q3226">
        <v>0</v>
      </c>
    </row>
    <row r="3227" spans="1:17" x14ac:dyDescent="0.2">
      <c r="A3227" t="s">
        <v>20250</v>
      </c>
      <c r="B3227" t="s">
        <v>86</v>
      </c>
      <c r="C3227" t="s">
        <v>154</v>
      </c>
      <c r="D3227" t="s">
        <v>17029</v>
      </c>
      <c r="E3227" t="s">
        <v>81</v>
      </c>
      <c r="F3227" t="s">
        <v>4875</v>
      </c>
      <c r="G3227">
        <v>0</v>
      </c>
      <c r="H3227">
        <v>72</v>
      </c>
      <c r="I3227">
        <v>15</v>
      </c>
      <c r="J3227">
        <v>53</v>
      </c>
      <c r="K3227">
        <v>2</v>
      </c>
      <c r="L3227">
        <v>2</v>
      </c>
      <c r="M3227">
        <v>0</v>
      </c>
      <c r="N3227">
        <v>0</v>
      </c>
      <c r="O3227">
        <v>0</v>
      </c>
      <c r="P3227">
        <v>0</v>
      </c>
      <c r="Q3227">
        <v>0</v>
      </c>
    </row>
    <row r="3228" spans="1:17" x14ac:dyDescent="0.2">
      <c r="A3228" t="s">
        <v>20251</v>
      </c>
      <c r="B3228" t="s">
        <v>86</v>
      </c>
      <c r="C3228" t="s">
        <v>154</v>
      </c>
      <c r="D3228" t="s">
        <v>17029</v>
      </c>
      <c r="E3228" t="s">
        <v>81</v>
      </c>
      <c r="F3228" t="s">
        <v>4877</v>
      </c>
      <c r="G3228">
        <v>0</v>
      </c>
      <c r="H3228">
        <v>72</v>
      </c>
      <c r="I3228">
        <v>14</v>
      </c>
      <c r="J3228">
        <v>52</v>
      </c>
      <c r="K3228">
        <v>2</v>
      </c>
      <c r="L3228">
        <v>4</v>
      </c>
      <c r="M3228">
        <v>0</v>
      </c>
      <c r="N3228">
        <v>0</v>
      </c>
      <c r="O3228">
        <v>0</v>
      </c>
      <c r="P3228">
        <v>0</v>
      </c>
      <c r="Q3228">
        <v>0</v>
      </c>
    </row>
    <row r="3229" spans="1:17" x14ac:dyDescent="0.2">
      <c r="A3229" t="s">
        <v>20252</v>
      </c>
      <c r="B3229" t="s">
        <v>86</v>
      </c>
      <c r="C3229" t="s">
        <v>154</v>
      </c>
      <c r="D3229" t="s">
        <v>17029</v>
      </c>
      <c r="E3229" t="s">
        <v>81</v>
      </c>
      <c r="F3229" t="s">
        <v>4879</v>
      </c>
      <c r="G3229">
        <v>0</v>
      </c>
      <c r="H3229">
        <v>0</v>
      </c>
      <c r="I3229">
        <v>0</v>
      </c>
      <c r="J3229">
        <v>0</v>
      </c>
      <c r="K3229">
        <v>0</v>
      </c>
      <c r="L3229">
        <v>0</v>
      </c>
      <c r="M3229">
        <v>72</v>
      </c>
      <c r="N3229">
        <v>0</v>
      </c>
      <c r="O3229">
        <v>0</v>
      </c>
      <c r="P3229">
        <v>0</v>
      </c>
      <c r="Q3229">
        <v>0</v>
      </c>
    </row>
    <row r="3230" spans="1:17" x14ac:dyDescent="0.2">
      <c r="A3230" t="s">
        <v>20253</v>
      </c>
      <c r="B3230" t="s">
        <v>86</v>
      </c>
      <c r="C3230" t="s">
        <v>154</v>
      </c>
      <c r="D3230" t="s">
        <v>17029</v>
      </c>
      <c r="E3230" t="s">
        <v>81</v>
      </c>
      <c r="F3230" t="s">
        <v>4881</v>
      </c>
      <c r="G3230">
        <v>0</v>
      </c>
      <c r="H3230">
        <v>72</v>
      </c>
      <c r="I3230">
        <v>14</v>
      </c>
      <c r="J3230">
        <v>52</v>
      </c>
      <c r="K3230">
        <v>2</v>
      </c>
      <c r="L3230">
        <v>4</v>
      </c>
      <c r="M3230">
        <v>0</v>
      </c>
      <c r="N3230">
        <v>0</v>
      </c>
      <c r="O3230">
        <v>0</v>
      </c>
      <c r="P3230">
        <v>0</v>
      </c>
      <c r="Q3230">
        <v>0</v>
      </c>
    </row>
    <row r="3231" spans="1:17" x14ac:dyDescent="0.2">
      <c r="A3231" t="s">
        <v>20254</v>
      </c>
      <c r="B3231" t="s">
        <v>86</v>
      </c>
      <c r="C3231" t="s">
        <v>154</v>
      </c>
      <c r="D3231" t="s">
        <v>17029</v>
      </c>
      <c r="E3231" t="s">
        <v>81</v>
      </c>
      <c r="F3231" t="s">
        <v>4883</v>
      </c>
      <c r="G3231">
        <v>0</v>
      </c>
      <c r="H3231">
        <v>72</v>
      </c>
      <c r="I3231">
        <v>15</v>
      </c>
      <c r="J3231">
        <v>51</v>
      </c>
      <c r="K3231">
        <v>2</v>
      </c>
      <c r="L3231">
        <v>4</v>
      </c>
      <c r="M3231">
        <v>0</v>
      </c>
      <c r="N3231">
        <v>0</v>
      </c>
      <c r="O3231">
        <v>0</v>
      </c>
      <c r="P3231">
        <v>0</v>
      </c>
      <c r="Q3231">
        <v>0</v>
      </c>
    </row>
    <row r="3232" spans="1:17" x14ac:dyDescent="0.2">
      <c r="A3232" t="s">
        <v>20255</v>
      </c>
      <c r="B3232" t="s">
        <v>86</v>
      </c>
      <c r="C3232" t="s">
        <v>154</v>
      </c>
      <c r="D3232" t="s">
        <v>17029</v>
      </c>
      <c r="E3232" t="s">
        <v>81</v>
      </c>
      <c r="F3232" t="s">
        <v>4885</v>
      </c>
      <c r="G3232">
        <v>0</v>
      </c>
      <c r="H3232">
        <v>0</v>
      </c>
      <c r="I3232">
        <v>0</v>
      </c>
      <c r="J3232">
        <v>0</v>
      </c>
      <c r="K3232">
        <v>0</v>
      </c>
      <c r="L3232">
        <v>0</v>
      </c>
      <c r="M3232">
        <v>72</v>
      </c>
      <c r="N3232">
        <v>0</v>
      </c>
      <c r="O3232">
        <v>0</v>
      </c>
      <c r="P3232">
        <v>0</v>
      </c>
      <c r="Q3232">
        <v>0</v>
      </c>
    </row>
    <row r="3233" spans="1:17" x14ac:dyDescent="0.2">
      <c r="A3233" t="s">
        <v>20256</v>
      </c>
      <c r="B3233" t="s">
        <v>86</v>
      </c>
      <c r="C3233" t="s">
        <v>154</v>
      </c>
      <c r="D3233" t="s">
        <v>17029</v>
      </c>
      <c r="E3233" t="s">
        <v>81</v>
      </c>
      <c r="F3233" t="s">
        <v>4887</v>
      </c>
      <c r="G3233">
        <v>0</v>
      </c>
      <c r="H3233">
        <v>72</v>
      </c>
      <c r="I3233">
        <v>14</v>
      </c>
      <c r="J3233">
        <v>54</v>
      </c>
      <c r="K3233">
        <v>1</v>
      </c>
      <c r="L3233">
        <v>3</v>
      </c>
      <c r="M3233">
        <v>0</v>
      </c>
      <c r="N3233">
        <v>0</v>
      </c>
      <c r="O3233">
        <v>0</v>
      </c>
      <c r="P3233">
        <v>0</v>
      </c>
      <c r="Q3233">
        <v>0</v>
      </c>
    </row>
    <row r="3234" spans="1:17" x14ac:dyDescent="0.2">
      <c r="A3234" t="s">
        <v>20257</v>
      </c>
      <c r="B3234" t="s">
        <v>86</v>
      </c>
      <c r="C3234" t="s">
        <v>154</v>
      </c>
      <c r="D3234" t="s">
        <v>17029</v>
      </c>
      <c r="E3234" t="s">
        <v>81</v>
      </c>
      <c r="F3234" t="s">
        <v>4889</v>
      </c>
      <c r="G3234">
        <v>0</v>
      </c>
      <c r="H3234">
        <v>0</v>
      </c>
      <c r="I3234">
        <v>0</v>
      </c>
      <c r="J3234">
        <v>0</v>
      </c>
      <c r="K3234">
        <v>0</v>
      </c>
      <c r="L3234">
        <v>0</v>
      </c>
      <c r="M3234">
        <v>72</v>
      </c>
      <c r="N3234">
        <v>0</v>
      </c>
      <c r="O3234">
        <v>0</v>
      </c>
      <c r="P3234">
        <v>0</v>
      </c>
      <c r="Q3234">
        <v>0</v>
      </c>
    </row>
    <row r="3235" spans="1:17" x14ac:dyDescent="0.2">
      <c r="A3235" t="s">
        <v>20258</v>
      </c>
      <c r="B3235" t="s">
        <v>86</v>
      </c>
      <c r="C3235" t="s">
        <v>154</v>
      </c>
      <c r="D3235" t="s">
        <v>17029</v>
      </c>
      <c r="E3235" t="s">
        <v>81</v>
      </c>
      <c r="F3235" t="s">
        <v>4871</v>
      </c>
      <c r="G3235">
        <v>0</v>
      </c>
      <c r="H3235">
        <v>0</v>
      </c>
      <c r="I3235">
        <v>0</v>
      </c>
      <c r="J3235">
        <v>0</v>
      </c>
      <c r="K3235">
        <v>0</v>
      </c>
      <c r="L3235">
        <v>0</v>
      </c>
      <c r="M3235">
        <v>0</v>
      </c>
      <c r="N3235">
        <v>72</v>
      </c>
      <c r="O3235">
        <v>66</v>
      </c>
      <c r="P3235">
        <v>5</v>
      </c>
      <c r="Q3235">
        <v>1</v>
      </c>
    </row>
    <row r="3236" spans="1:17" x14ac:dyDescent="0.2">
      <c r="A3236" t="s">
        <v>20259</v>
      </c>
      <c r="B3236" t="s">
        <v>86</v>
      </c>
      <c r="C3236" t="s">
        <v>154</v>
      </c>
      <c r="D3236" t="s">
        <v>17029</v>
      </c>
      <c r="E3236" t="s">
        <v>81</v>
      </c>
      <c r="F3236" t="s">
        <v>4873</v>
      </c>
      <c r="G3236">
        <v>0</v>
      </c>
      <c r="H3236">
        <v>0</v>
      </c>
      <c r="I3236">
        <v>0</v>
      </c>
      <c r="J3236">
        <v>0</v>
      </c>
      <c r="K3236">
        <v>0</v>
      </c>
      <c r="L3236">
        <v>0</v>
      </c>
      <c r="M3236">
        <v>0</v>
      </c>
      <c r="N3236">
        <v>65</v>
      </c>
      <c r="O3236">
        <v>59</v>
      </c>
      <c r="P3236">
        <v>5</v>
      </c>
      <c r="Q3236">
        <v>1</v>
      </c>
    </row>
    <row r="3237" spans="1:17" x14ac:dyDescent="0.2">
      <c r="A3237" t="s">
        <v>20260</v>
      </c>
      <c r="B3237" t="s">
        <v>86</v>
      </c>
      <c r="C3237" t="s">
        <v>154</v>
      </c>
      <c r="D3237" t="s">
        <v>17029</v>
      </c>
      <c r="E3237" t="s">
        <v>81</v>
      </c>
      <c r="F3237" t="s">
        <v>17019</v>
      </c>
      <c r="G3237">
        <v>72</v>
      </c>
      <c r="H3237">
        <v>0</v>
      </c>
      <c r="I3237">
        <v>0</v>
      </c>
      <c r="J3237">
        <v>0</v>
      </c>
      <c r="K3237">
        <v>0</v>
      </c>
      <c r="L3237">
        <v>0</v>
      </c>
      <c r="M3237">
        <v>0</v>
      </c>
      <c r="N3237">
        <v>0</v>
      </c>
      <c r="O3237">
        <v>0</v>
      </c>
      <c r="P3237">
        <v>0</v>
      </c>
      <c r="Q3237">
        <v>0</v>
      </c>
    </row>
    <row r="3238" spans="1:17" x14ac:dyDescent="0.2">
      <c r="A3238" t="s">
        <v>20261</v>
      </c>
      <c r="B3238" t="s">
        <v>86</v>
      </c>
      <c r="C3238" t="s">
        <v>154</v>
      </c>
      <c r="D3238" t="s">
        <v>17021</v>
      </c>
      <c r="E3238" t="s">
        <v>79</v>
      </c>
      <c r="F3238" t="s">
        <v>17022</v>
      </c>
      <c r="G3238">
        <v>0</v>
      </c>
      <c r="H3238">
        <v>0</v>
      </c>
      <c r="I3238">
        <v>0</v>
      </c>
      <c r="J3238">
        <v>0</v>
      </c>
      <c r="K3238">
        <v>0</v>
      </c>
      <c r="L3238">
        <v>0</v>
      </c>
      <c r="M3238">
        <v>0</v>
      </c>
      <c r="N3238">
        <v>9</v>
      </c>
      <c r="O3238">
        <v>9</v>
      </c>
      <c r="P3238">
        <v>0</v>
      </c>
      <c r="Q3238">
        <v>0</v>
      </c>
    </row>
    <row r="3239" spans="1:17" x14ac:dyDescent="0.2">
      <c r="A3239" t="s">
        <v>20262</v>
      </c>
      <c r="B3239" t="s">
        <v>86</v>
      </c>
      <c r="C3239" t="s">
        <v>154</v>
      </c>
      <c r="D3239" t="s">
        <v>17021</v>
      </c>
      <c r="E3239" t="s">
        <v>79</v>
      </c>
      <c r="F3239" t="s">
        <v>17019</v>
      </c>
      <c r="G3239">
        <v>9</v>
      </c>
      <c r="H3239">
        <v>0</v>
      </c>
      <c r="I3239">
        <v>0</v>
      </c>
      <c r="J3239">
        <v>0</v>
      </c>
      <c r="K3239">
        <v>0</v>
      </c>
      <c r="L3239">
        <v>0</v>
      </c>
      <c r="M3239">
        <v>0</v>
      </c>
      <c r="N3239">
        <v>0</v>
      </c>
      <c r="O3239">
        <v>0</v>
      </c>
      <c r="P3239">
        <v>0</v>
      </c>
      <c r="Q3239">
        <v>0</v>
      </c>
    </row>
    <row r="3240" spans="1:17" x14ac:dyDescent="0.2">
      <c r="A3240" t="s">
        <v>20263</v>
      </c>
      <c r="B3240" t="s">
        <v>86</v>
      </c>
      <c r="C3240" t="s">
        <v>154</v>
      </c>
      <c r="D3240" t="s">
        <v>17021</v>
      </c>
      <c r="E3240" t="s">
        <v>81</v>
      </c>
      <c r="F3240" t="s">
        <v>17022</v>
      </c>
      <c r="G3240">
        <v>0</v>
      </c>
      <c r="H3240">
        <v>0</v>
      </c>
      <c r="I3240">
        <v>0</v>
      </c>
      <c r="J3240">
        <v>0</v>
      </c>
      <c r="K3240">
        <v>0</v>
      </c>
      <c r="L3240">
        <v>0</v>
      </c>
      <c r="M3240">
        <v>0</v>
      </c>
      <c r="N3240">
        <v>10</v>
      </c>
      <c r="O3240">
        <v>8</v>
      </c>
      <c r="P3240">
        <v>2</v>
      </c>
      <c r="Q3240">
        <v>0</v>
      </c>
    </row>
    <row r="3241" spans="1:17" x14ac:dyDescent="0.2">
      <c r="A3241" t="s">
        <v>20264</v>
      </c>
      <c r="B3241" t="s">
        <v>86</v>
      </c>
      <c r="C3241" t="s">
        <v>154</v>
      </c>
      <c r="D3241" t="s">
        <v>17021</v>
      </c>
      <c r="E3241" t="s">
        <v>81</v>
      </c>
      <c r="F3241" t="s">
        <v>17019</v>
      </c>
      <c r="G3241">
        <v>10</v>
      </c>
      <c r="H3241">
        <v>0</v>
      </c>
      <c r="I3241">
        <v>0</v>
      </c>
      <c r="J3241">
        <v>0</v>
      </c>
      <c r="K3241">
        <v>0</v>
      </c>
      <c r="L3241">
        <v>0</v>
      </c>
      <c r="M3241">
        <v>0</v>
      </c>
      <c r="N3241">
        <v>0</v>
      </c>
      <c r="O3241">
        <v>0</v>
      </c>
      <c r="P3241">
        <v>0</v>
      </c>
      <c r="Q3241">
        <v>0</v>
      </c>
    </row>
    <row r="3242" spans="1:17" x14ac:dyDescent="0.2">
      <c r="A3242" t="s">
        <v>20265</v>
      </c>
      <c r="B3242" t="s">
        <v>86</v>
      </c>
      <c r="C3242" t="s">
        <v>154</v>
      </c>
      <c r="D3242" t="s">
        <v>17025</v>
      </c>
      <c r="E3242" t="s">
        <v>79</v>
      </c>
      <c r="F3242" t="s">
        <v>17019</v>
      </c>
      <c r="G3242">
        <v>2</v>
      </c>
      <c r="H3242">
        <v>0</v>
      </c>
      <c r="I3242">
        <v>0</v>
      </c>
      <c r="J3242">
        <v>0</v>
      </c>
      <c r="K3242">
        <v>0</v>
      </c>
      <c r="L3242">
        <v>0</v>
      </c>
      <c r="M3242">
        <v>0</v>
      </c>
      <c r="N3242">
        <v>0</v>
      </c>
      <c r="O3242">
        <v>0</v>
      </c>
      <c r="P3242">
        <v>0</v>
      </c>
      <c r="Q3242">
        <v>0</v>
      </c>
    </row>
    <row r="3243" spans="1:17" x14ac:dyDescent="0.2">
      <c r="A3243" t="s">
        <v>20266</v>
      </c>
      <c r="B3243" t="s">
        <v>86</v>
      </c>
      <c r="C3243" t="s">
        <v>154</v>
      </c>
      <c r="D3243" t="s">
        <v>17025</v>
      </c>
      <c r="E3243" t="s">
        <v>81</v>
      </c>
      <c r="F3243" t="s">
        <v>17019</v>
      </c>
      <c r="G3243">
        <v>4</v>
      </c>
      <c r="H3243">
        <v>0</v>
      </c>
      <c r="I3243">
        <v>0</v>
      </c>
      <c r="J3243">
        <v>0</v>
      </c>
      <c r="K3243">
        <v>0</v>
      </c>
      <c r="L3243">
        <v>0</v>
      </c>
      <c r="M3243">
        <v>0</v>
      </c>
      <c r="N3243">
        <v>0</v>
      </c>
      <c r="O3243">
        <v>0</v>
      </c>
      <c r="P3243">
        <v>0</v>
      </c>
      <c r="Q3243">
        <v>0</v>
      </c>
    </row>
    <row r="3244" spans="1:17" x14ac:dyDescent="0.2">
      <c r="A3244" t="s">
        <v>20267</v>
      </c>
      <c r="B3244" t="s">
        <v>86</v>
      </c>
      <c r="C3244" t="s">
        <v>155</v>
      </c>
      <c r="D3244" t="s">
        <v>17027</v>
      </c>
      <c r="E3244" t="s">
        <v>81</v>
      </c>
      <c r="F3244" t="s">
        <v>17019</v>
      </c>
      <c r="G3244">
        <v>2</v>
      </c>
      <c r="H3244">
        <v>0</v>
      </c>
      <c r="I3244">
        <v>0</v>
      </c>
      <c r="J3244">
        <v>0</v>
      </c>
      <c r="K3244">
        <v>0</v>
      </c>
      <c r="L3244">
        <v>0</v>
      </c>
      <c r="M3244">
        <v>0</v>
      </c>
      <c r="N3244">
        <v>0</v>
      </c>
      <c r="O3244">
        <v>0</v>
      </c>
      <c r="P3244">
        <v>0</v>
      </c>
      <c r="Q3244">
        <v>0</v>
      </c>
    </row>
    <row r="3245" spans="1:17" x14ac:dyDescent="0.2">
      <c r="A3245" t="s">
        <v>20268</v>
      </c>
      <c r="B3245" t="s">
        <v>86</v>
      </c>
      <c r="C3245" t="s">
        <v>155</v>
      </c>
      <c r="D3245" t="s">
        <v>17029</v>
      </c>
      <c r="E3245" t="s">
        <v>79</v>
      </c>
      <c r="F3245" t="s">
        <v>4875</v>
      </c>
      <c r="G3245">
        <v>0</v>
      </c>
      <c r="H3245">
        <v>13</v>
      </c>
      <c r="I3245">
        <v>2</v>
      </c>
      <c r="J3245">
        <v>10</v>
      </c>
      <c r="K3245">
        <v>1</v>
      </c>
      <c r="L3245">
        <v>0</v>
      </c>
      <c r="M3245">
        <v>0</v>
      </c>
      <c r="N3245">
        <v>0</v>
      </c>
      <c r="O3245">
        <v>0</v>
      </c>
      <c r="P3245">
        <v>0</v>
      </c>
      <c r="Q3245">
        <v>0</v>
      </c>
    </row>
    <row r="3246" spans="1:17" x14ac:dyDescent="0.2">
      <c r="A3246" t="s">
        <v>20269</v>
      </c>
      <c r="B3246" t="s">
        <v>86</v>
      </c>
      <c r="C3246" t="s">
        <v>155</v>
      </c>
      <c r="D3246" t="s">
        <v>17029</v>
      </c>
      <c r="E3246" t="s">
        <v>79</v>
      </c>
      <c r="F3246" t="s">
        <v>4877</v>
      </c>
      <c r="G3246">
        <v>0</v>
      </c>
      <c r="H3246">
        <v>13</v>
      </c>
      <c r="I3246">
        <v>1</v>
      </c>
      <c r="J3246">
        <v>11</v>
      </c>
      <c r="K3246">
        <v>1</v>
      </c>
      <c r="L3246">
        <v>0</v>
      </c>
      <c r="M3246">
        <v>0</v>
      </c>
      <c r="N3246">
        <v>0</v>
      </c>
      <c r="O3246">
        <v>0</v>
      </c>
      <c r="P3246">
        <v>0</v>
      </c>
      <c r="Q3246">
        <v>0</v>
      </c>
    </row>
    <row r="3247" spans="1:17" x14ac:dyDescent="0.2">
      <c r="A3247" t="s">
        <v>20270</v>
      </c>
      <c r="B3247" t="s">
        <v>86</v>
      </c>
      <c r="C3247" t="s">
        <v>155</v>
      </c>
      <c r="D3247" t="s">
        <v>17029</v>
      </c>
      <c r="E3247" t="s">
        <v>79</v>
      </c>
      <c r="F3247" t="s">
        <v>4879</v>
      </c>
      <c r="G3247">
        <v>0</v>
      </c>
      <c r="H3247">
        <v>0</v>
      </c>
      <c r="I3247">
        <v>0</v>
      </c>
      <c r="J3247">
        <v>0</v>
      </c>
      <c r="K3247">
        <v>0</v>
      </c>
      <c r="L3247">
        <v>0</v>
      </c>
      <c r="M3247">
        <v>13</v>
      </c>
      <c r="N3247">
        <v>0</v>
      </c>
      <c r="O3247">
        <v>0</v>
      </c>
      <c r="P3247">
        <v>0</v>
      </c>
      <c r="Q3247">
        <v>0</v>
      </c>
    </row>
    <row r="3248" spans="1:17" x14ac:dyDescent="0.2">
      <c r="A3248" t="s">
        <v>20271</v>
      </c>
      <c r="B3248" t="s">
        <v>86</v>
      </c>
      <c r="C3248" t="s">
        <v>155</v>
      </c>
      <c r="D3248" t="s">
        <v>17029</v>
      </c>
      <c r="E3248" t="s">
        <v>79</v>
      </c>
      <c r="F3248" t="s">
        <v>4881</v>
      </c>
      <c r="G3248">
        <v>0</v>
      </c>
      <c r="H3248">
        <v>13</v>
      </c>
      <c r="I3248">
        <v>1</v>
      </c>
      <c r="J3248">
        <v>11</v>
      </c>
      <c r="K3248">
        <v>1</v>
      </c>
      <c r="L3248">
        <v>0</v>
      </c>
      <c r="M3248">
        <v>0</v>
      </c>
      <c r="N3248">
        <v>0</v>
      </c>
      <c r="O3248">
        <v>0</v>
      </c>
      <c r="P3248">
        <v>0</v>
      </c>
      <c r="Q3248">
        <v>0</v>
      </c>
    </row>
    <row r="3249" spans="1:17" x14ac:dyDescent="0.2">
      <c r="A3249" t="s">
        <v>20272</v>
      </c>
      <c r="B3249" t="s">
        <v>86</v>
      </c>
      <c r="C3249" t="s">
        <v>155</v>
      </c>
      <c r="D3249" t="s">
        <v>17029</v>
      </c>
      <c r="E3249" t="s">
        <v>79</v>
      </c>
      <c r="F3249" t="s">
        <v>4883</v>
      </c>
      <c r="G3249">
        <v>0</v>
      </c>
      <c r="H3249">
        <v>13</v>
      </c>
      <c r="I3249">
        <v>2</v>
      </c>
      <c r="J3249">
        <v>10</v>
      </c>
      <c r="K3249">
        <v>1</v>
      </c>
      <c r="L3249">
        <v>0</v>
      </c>
      <c r="M3249">
        <v>0</v>
      </c>
      <c r="N3249">
        <v>0</v>
      </c>
      <c r="O3249">
        <v>0</v>
      </c>
      <c r="P3249">
        <v>0</v>
      </c>
      <c r="Q3249">
        <v>0</v>
      </c>
    </row>
    <row r="3250" spans="1:17" x14ac:dyDescent="0.2">
      <c r="A3250" t="s">
        <v>20273</v>
      </c>
      <c r="B3250" t="s">
        <v>86</v>
      </c>
      <c r="C3250" t="s">
        <v>155</v>
      </c>
      <c r="D3250" t="s">
        <v>17029</v>
      </c>
      <c r="E3250" t="s">
        <v>79</v>
      </c>
      <c r="F3250" t="s">
        <v>4885</v>
      </c>
      <c r="G3250">
        <v>0</v>
      </c>
      <c r="H3250">
        <v>0</v>
      </c>
      <c r="I3250">
        <v>0</v>
      </c>
      <c r="J3250">
        <v>0</v>
      </c>
      <c r="K3250">
        <v>0</v>
      </c>
      <c r="L3250">
        <v>0</v>
      </c>
      <c r="M3250">
        <v>13</v>
      </c>
      <c r="N3250">
        <v>0</v>
      </c>
      <c r="O3250">
        <v>0</v>
      </c>
      <c r="P3250">
        <v>0</v>
      </c>
      <c r="Q3250">
        <v>0</v>
      </c>
    </row>
    <row r="3251" spans="1:17" x14ac:dyDescent="0.2">
      <c r="A3251" t="s">
        <v>20274</v>
      </c>
      <c r="B3251" t="s">
        <v>86</v>
      </c>
      <c r="C3251" t="s">
        <v>155</v>
      </c>
      <c r="D3251" t="s">
        <v>17029</v>
      </c>
      <c r="E3251" t="s">
        <v>79</v>
      </c>
      <c r="F3251" t="s">
        <v>4887</v>
      </c>
      <c r="G3251">
        <v>0</v>
      </c>
      <c r="H3251">
        <v>13</v>
      </c>
      <c r="I3251">
        <v>1</v>
      </c>
      <c r="J3251">
        <v>11</v>
      </c>
      <c r="K3251">
        <v>1</v>
      </c>
      <c r="L3251">
        <v>0</v>
      </c>
      <c r="M3251">
        <v>0</v>
      </c>
      <c r="N3251">
        <v>0</v>
      </c>
      <c r="O3251">
        <v>0</v>
      </c>
      <c r="P3251">
        <v>0</v>
      </c>
      <c r="Q3251">
        <v>0</v>
      </c>
    </row>
    <row r="3252" spans="1:17" x14ac:dyDescent="0.2">
      <c r="A3252" t="s">
        <v>20275</v>
      </c>
      <c r="B3252" t="s">
        <v>86</v>
      </c>
      <c r="C3252" t="s">
        <v>155</v>
      </c>
      <c r="D3252" t="s">
        <v>17029</v>
      </c>
      <c r="E3252" t="s">
        <v>79</v>
      </c>
      <c r="F3252" t="s">
        <v>4889</v>
      </c>
      <c r="G3252">
        <v>0</v>
      </c>
      <c r="H3252">
        <v>0</v>
      </c>
      <c r="I3252">
        <v>0</v>
      </c>
      <c r="J3252">
        <v>0</v>
      </c>
      <c r="K3252">
        <v>0</v>
      </c>
      <c r="L3252">
        <v>0</v>
      </c>
      <c r="M3252">
        <v>13</v>
      </c>
      <c r="N3252">
        <v>0</v>
      </c>
      <c r="O3252">
        <v>0</v>
      </c>
      <c r="P3252">
        <v>0</v>
      </c>
      <c r="Q3252">
        <v>0</v>
      </c>
    </row>
    <row r="3253" spans="1:17" x14ac:dyDescent="0.2">
      <c r="A3253" t="s">
        <v>20276</v>
      </c>
      <c r="B3253" t="s">
        <v>86</v>
      </c>
      <c r="C3253" t="s">
        <v>155</v>
      </c>
      <c r="D3253" t="s">
        <v>17029</v>
      </c>
      <c r="E3253" t="s">
        <v>79</v>
      </c>
      <c r="F3253" t="s">
        <v>4871</v>
      </c>
      <c r="G3253">
        <v>0</v>
      </c>
      <c r="H3253">
        <v>0</v>
      </c>
      <c r="I3253">
        <v>0</v>
      </c>
      <c r="J3253">
        <v>0</v>
      </c>
      <c r="K3253">
        <v>0</v>
      </c>
      <c r="L3253">
        <v>0</v>
      </c>
      <c r="M3253">
        <v>0</v>
      </c>
      <c r="N3253">
        <v>11</v>
      </c>
      <c r="O3253">
        <v>11</v>
      </c>
      <c r="P3253">
        <v>0</v>
      </c>
      <c r="Q3253">
        <v>0</v>
      </c>
    </row>
    <row r="3254" spans="1:17" x14ac:dyDescent="0.2">
      <c r="A3254" t="s">
        <v>20277</v>
      </c>
      <c r="B3254" t="s">
        <v>86</v>
      </c>
      <c r="C3254" t="s">
        <v>155</v>
      </c>
      <c r="D3254" t="s">
        <v>17029</v>
      </c>
      <c r="E3254" t="s">
        <v>79</v>
      </c>
      <c r="F3254" t="s">
        <v>4873</v>
      </c>
      <c r="G3254">
        <v>0</v>
      </c>
      <c r="H3254">
        <v>0</v>
      </c>
      <c r="I3254">
        <v>0</v>
      </c>
      <c r="J3254">
        <v>0</v>
      </c>
      <c r="K3254">
        <v>0</v>
      </c>
      <c r="L3254">
        <v>0</v>
      </c>
      <c r="M3254">
        <v>0</v>
      </c>
      <c r="N3254">
        <v>11</v>
      </c>
      <c r="O3254">
        <v>11</v>
      </c>
      <c r="P3254">
        <v>0</v>
      </c>
      <c r="Q3254">
        <v>0</v>
      </c>
    </row>
    <row r="3255" spans="1:17" x14ac:dyDescent="0.2">
      <c r="A3255" t="s">
        <v>20278</v>
      </c>
      <c r="B3255" t="s">
        <v>86</v>
      </c>
      <c r="C3255" t="s">
        <v>155</v>
      </c>
      <c r="D3255" t="s">
        <v>17029</v>
      </c>
      <c r="E3255" t="s">
        <v>79</v>
      </c>
      <c r="F3255" t="s">
        <v>17019</v>
      </c>
      <c r="G3255">
        <v>13</v>
      </c>
      <c r="H3255">
        <v>0</v>
      </c>
      <c r="I3255">
        <v>0</v>
      </c>
      <c r="J3255">
        <v>0</v>
      </c>
      <c r="K3255">
        <v>0</v>
      </c>
      <c r="L3255">
        <v>0</v>
      </c>
      <c r="M3255">
        <v>0</v>
      </c>
      <c r="N3255">
        <v>0</v>
      </c>
      <c r="O3255">
        <v>0</v>
      </c>
      <c r="P3255">
        <v>0</v>
      </c>
      <c r="Q3255">
        <v>0</v>
      </c>
    </row>
    <row r="3256" spans="1:17" x14ac:dyDescent="0.2">
      <c r="A3256" t="s">
        <v>20279</v>
      </c>
      <c r="B3256" t="s">
        <v>86</v>
      </c>
      <c r="C3256" t="s">
        <v>155</v>
      </c>
      <c r="D3256" t="s">
        <v>17029</v>
      </c>
      <c r="E3256" t="s">
        <v>81</v>
      </c>
      <c r="F3256" t="s">
        <v>4875</v>
      </c>
      <c r="G3256">
        <v>0</v>
      </c>
      <c r="H3256">
        <v>6</v>
      </c>
      <c r="I3256">
        <v>1</v>
      </c>
      <c r="J3256">
        <v>3</v>
      </c>
      <c r="K3256">
        <v>0</v>
      </c>
      <c r="L3256">
        <v>2</v>
      </c>
      <c r="M3256">
        <v>0</v>
      </c>
      <c r="N3256">
        <v>0</v>
      </c>
      <c r="O3256">
        <v>0</v>
      </c>
      <c r="P3256">
        <v>0</v>
      </c>
      <c r="Q3256">
        <v>0</v>
      </c>
    </row>
    <row r="3257" spans="1:17" x14ac:dyDescent="0.2">
      <c r="A3257" t="s">
        <v>20280</v>
      </c>
      <c r="B3257" t="s">
        <v>86</v>
      </c>
      <c r="C3257" t="s">
        <v>155</v>
      </c>
      <c r="D3257" t="s">
        <v>17029</v>
      </c>
      <c r="E3257" t="s">
        <v>81</v>
      </c>
      <c r="F3257" t="s">
        <v>4877</v>
      </c>
      <c r="G3257">
        <v>0</v>
      </c>
      <c r="H3257">
        <v>6</v>
      </c>
      <c r="I3257">
        <v>1</v>
      </c>
      <c r="J3257">
        <v>3</v>
      </c>
      <c r="K3257">
        <v>0</v>
      </c>
      <c r="L3257">
        <v>2</v>
      </c>
      <c r="M3257">
        <v>0</v>
      </c>
      <c r="N3257">
        <v>0</v>
      </c>
      <c r="O3257">
        <v>0</v>
      </c>
      <c r="P3257">
        <v>0</v>
      </c>
      <c r="Q3257">
        <v>0</v>
      </c>
    </row>
    <row r="3258" spans="1:17" x14ac:dyDescent="0.2">
      <c r="A3258" t="s">
        <v>20281</v>
      </c>
      <c r="B3258" t="s">
        <v>86</v>
      </c>
      <c r="C3258" t="s">
        <v>155</v>
      </c>
      <c r="D3258" t="s">
        <v>17029</v>
      </c>
      <c r="E3258" t="s">
        <v>81</v>
      </c>
      <c r="F3258" t="s">
        <v>4879</v>
      </c>
      <c r="G3258">
        <v>0</v>
      </c>
      <c r="H3258">
        <v>0</v>
      </c>
      <c r="I3258">
        <v>0</v>
      </c>
      <c r="J3258">
        <v>0</v>
      </c>
      <c r="K3258">
        <v>0</v>
      </c>
      <c r="L3258">
        <v>0</v>
      </c>
      <c r="M3258">
        <v>6</v>
      </c>
      <c r="N3258">
        <v>0</v>
      </c>
      <c r="O3258">
        <v>0</v>
      </c>
      <c r="P3258">
        <v>0</v>
      </c>
      <c r="Q3258">
        <v>0</v>
      </c>
    </row>
    <row r="3259" spans="1:17" x14ac:dyDescent="0.2">
      <c r="A3259" t="s">
        <v>20282</v>
      </c>
      <c r="B3259" t="s">
        <v>86</v>
      </c>
      <c r="C3259" t="s">
        <v>155</v>
      </c>
      <c r="D3259" t="s">
        <v>17029</v>
      </c>
      <c r="E3259" t="s">
        <v>81</v>
      </c>
      <c r="F3259" t="s">
        <v>4881</v>
      </c>
      <c r="G3259">
        <v>0</v>
      </c>
      <c r="H3259">
        <v>6</v>
      </c>
      <c r="I3259">
        <v>1</v>
      </c>
      <c r="J3259">
        <v>3</v>
      </c>
      <c r="K3259">
        <v>0</v>
      </c>
      <c r="L3259">
        <v>2</v>
      </c>
      <c r="M3259">
        <v>0</v>
      </c>
      <c r="N3259">
        <v>0</v>
      </c>
      <c r="O3259">
        <v>0</v>
      </c>
      <c r="P3259">
        <v>0</v>
      </c>
      <c r="Q3259">
        <v>0</v>
      </c>
    </row>
    <row r="3260" spans="1:17" x14ac:dyDescent="0.2">
      <c r="A3260" t="s">
        <v>20283</v>
      </c>
      <c r="B3260" t="s">
        <v>86</v>
      </c>
      <c r="C3260" t="s">
        <v>155</v>
      </c>
      <c r="D3260" t="s">
        <v>17029</v>
      </c>
      <c r="E3260" t="s">
        <v>81</v>
      </c>
      <c r="F3260" t="s">
        <v>4883</v>
      </c>
      <c r="G3260">
        <v>0</v>
      </c>
      <c r="H3260">
        <v>6</v>
      </c>
      <c r="I3260">
        <v>1</v>
      </c>
      <c r="J3260">
        <v>3</v>
      </c>
      <c r="K3260">
        <v>0</v>
      </c>
      <c r="L3260">
        <v>2</v>
      </c>
      <c r="M3260">
        <v>0</v>
      </c>
      <c r="N3260">
        <v>0</v>
      </c>
      <c r="O3260">
        <v>0</v>
      </c>
      <c r="P3260">
        <v>0</v>
      </c>
      <c r="Q3260">
        <v>0</v>
      </c>
    </row>
    <row r="3261" spans="1:17" x14ac:dyDescent="0.2">
      <c r="A3261" t="s">
        <v>20284</v>
      </c>
      <c r="B3261" t="s">
        <v>86</v>
      </c>
      <c r="C3261" t="s">
        <v>155</v>
      </c>
      <c r="D3261" t="s">
        <v>17029</v>
      </c>
      <c r="E3261" t="s">
        <v>81</v>
      </c>
      <c r="F3261" t="s">
        <v>4885</v>
      </c>
      <c r="G3261">
        <v>0</v>
      </c>
      <c r="H3261">
        <v>0</v>
      </c>
      <c r="I3261">
        <v>0</v>
      </c>
      <c r="J3261">
        <v>0</v>
      </c>
      <c r="K3261">
        <v>0</v>
      </c>
      <c r="L3261">
        <v>0</v>
      </c>
      <c r="M3261">
        <v>6</v>
      </c>
      <c r="N3261">
        <v>0</v>
      </c>
      <c r="O3261">
        <v>0</v>
      </c>
      <c r="P3261">
        <v>0</v>
      </c>
      <c r="Q3261">
        <v>0</v>
      </c>
    </row>
    <row r="3262" spans="1:17" x14ac:dyDescent="0.2">
      <c r="A3262" t="s">
        <v>20285</v>
      </c>
      <c r="B3262" t="s">
        <v>86</v>
      </c>
      <c r="C3262" t="s">
        <v>155</v>
      </c>
      <c r="D3262" t="s">
        <v>17029</v>
      </c>
      <c r="E3262" t="s">
        <v>81</v>
      </c>
      <c r="F3262" t="s">
        <v>4887</v>
      </c>
      <c r="G3262">
        <v>0</v>
      </c>
      <c r="H3262">
        <v>6</v>
      </c>
      <c r="I3262">
        <v>1</v>
      </c>
      <c r="J3262">
        <v>3</v>
      </c>
      <c r="K3262">
        <v>0</v>
      </c>
      <c r="L3262">
        <v>2</v>
      </c>
      <c r="M3262">
        <v>0</v>
      </c>
      <c r="N3262">
        <v>0</v>
      </c>
      <c r="O3262">
        <v>0</v>
      </c>
      <c r="P3262">
        <v>0</v>
      </c>
      <c r="Q3262">
        <v>0</v>
      </c>
    </row>
    <row r="3263" spans="1:17" x14ac:dyDescent="0.2">
      <c r="A3263" t="s">
        <v>20286</v>
      </c>
      <c r="B3263" t="s">
        <v>86</v>
      </c>
      <c r="C3263" t="s">
        <v>155</v>
      </c>
      <c r="D3263" t="s">
        <v>17029</v>
      </c>
      <c r="E3263" t="s">
        <v>81</v>
      </c>
      <c r="F3263" t="s">
        <v>4889</v>
      </c>
      <c r="G3263">
        <v>0</v>
      </c>
      <c r="H3263">
        <v>0</v>
      </c>
      <c r="I3263">
        <v>0</v>
      </c>
      <c r="J3263">
        <v>0</v>
      </c>
      <c r="K3263">
        <v>0</v>
      </c>
      <c r="L3263">
        <v>0</v>
      </c>
      <c r="M3263">
        <v>6</v>
      </c>
      <c r="N3263">
        <v>0</v>
      </c>
      <c r="O3263">
        <v>0</v>
      </c>
      <c r="P3263">
        <v>0</v>
      </c>
      <c r="Q3263">
        <v>0</v>
      </c>
    </row>
    <row r="3264" spans="1:17" x14ac:dyDescent="0.2">
      <c r="A3264" t="s">
        <v>20287</v>
      </c>
      <c r="B3264" t="s">
        <v>86</v>
      </c>
      <c r="C3264" t="s">
        <v>155</v>
      </c>
      <c r="D3264" t="s">
        <v>17029</v>
      </c>
      <c r="E3264" t="s">
        <v>81</v>
      </c>
      <c r="F3264" t="s">
        <v>4871</v>
      </c>
      <c r="G3264">
        <v>0</v>
      </c>
      <c r="H3264">
        <v>0</v>
      </c>
      <c r="I3264">
        <v>0</v>
      </c>
      <c r="J3264">
        <v>0</v>
      </c>
      <c r="K3264">
        <v>0</v>
      </c>
      <c r="L3264">
        <v>0</v>
      </c>
      <c r="M3264">
        <v>0</v>
      </c>
      <c r="N3264">
        <v>6</v>
      </c>
      <c r="O3264">
        <v>4</v>
      </c>
      <c r="P3264">
        <v>1</v>
      </c>
      <c r="Q3264">
        <v>1</v>
      </c>
    </row>
    <row r="3265" spans="1:17" x14ac:dyDescent="0.2">
      <c r="A3265" t="s">
        <v>20288</v>
      </c>
      <c r="B3265" t="s">
        <v>86</v>
      </c>
      <c r="C3265" t="s">
        <v>155</v>
      </c>
      <c r="D3265" t="s">
        <v>17029</v>
      </c>
      <c r="E3265" t="s">
        <v>81</v>
      </c>
      <c r="F3265" t="s">
        <v>4873</v>
      </c>
      <c r="G3265">
        <v>0</v>
      </c>
      <c r="H3265">
        <v>0</v>
      </c>
      <c r="I3265">
        <v>0</v>
      </c>
      <c r="J3265">
        <v>0</v>
      </c>
      <c r="K3265">
        <v>0</v>
      </c>
      <c r="L3265">
        <v>0</v>
      </c>
      <c r="M3265">
        <v>0</v>
      </c>
      <c r="N3265">
        <v>5</v>
      </c>
      <c r="O3265">
        <v>3</v>
      </c>
      <c r="P3265">
        <v>1</v>
      </c>
      <c r="Q3265">
        <v>1</v>
      </c>
    </row>
    <row r="3266" spans="1:17" x14ac:dyDescent="0.2">
      <c r="A3266" t="s">
        <v>20289</v>
      </c>
      <c r="B3266" t="s">
        <v>86</v>
      </c>
      <c r="C3266" t="s">
        <v>155</v>
      </c>
      <c r="D3266" t="s">
        <v>17029</v>
      </c>
      <c r="E3266" t="s">
        <v>81</v>
      </c>
      <c r="F3266" t="s">
        <v>17019</v>
      </c>
      <c r="G3266">
        <v>6</v>
      </c>
      <c r="H3266">
        <v>0</v>
      </c>
      <c r="I3266">
        <v>0</v>
      </c>
      <c r="J3266">
        <v>0</v>
      </c>
      <c r="K3266">
        <v>0</v>
      </c>
      <c r="L3266">
        <v>0</v>
      </c>
      <c r="M3266">
        <v>0</v>
      </c>
      <c r="N3266">
        <v>0</v>
      </c>
      <c r="O3266">
        <v>0</v>
      </c>
      <c r="P3266">
        <v>0</v>
      </c>
      <c r="Q3266">
        <v>0</v>
      </c>
    </row>
    <row r="3267" spans="1:17" x14ac:dyDescent="0.2">
      <c r="A3267" t="s">
        <v>20290</v>
      </c>
      <c r="B3267" t="s">
        <v>86</v>
      </c>
      <c r="C3267" t="s">
        <v>155</v>
      </c>
      <c r="D3267" t="s">
        <v>17021</v>
      </c>
      <c r="E3267" t="s">
        <v>79</v>
      </c>
      <c r="F3267" t="s">
        <v>17022</v>
      </c>
      <c r="G3267">
        <v>0</v>
      </c>
      <c r="H3267">
        <v>0</v>
      </c>
      <c r="I3267">
        <v>0</v>
      </c>
      <c r="J3267">
        <v>0</v>
      </c>
      <c r="K3267">
        <v>0</v>
      </c>
      <c r="L3267">
        <v>0</v>
      </c>
      <c r="M3267">
        <v>0</v>
      </c>
      <c r="N3267">
        <v>7</v>
      </c>
      <c r="O3267">
        <v>7</v>
      </c>
      <c r="P3267">
        <v>0</v>
      </c>
      <c r="Q3267">
        <v>0</v>
      </c>
    </row>
    <row r="3268" spans="1:17" x14ac:dyDescent="0.2">
      <c r="A3268" t="s">
        <v>20291</v>
      </c>
      <c r="B3268" t="s">
        <v>86</v>
      </c>
      <c r="C3268" t="s">
        <v>155</v>
      </c>
      <c r="D3268" t="s">
        <v>17021</v>
      </c>
      <c r="E3268" t="s">
        <v>79</v>
      </c>
      <c r="F3268" t="s">
        <v>17019</v>
      </c>
      <c r="G3268">
        <v>7</v>
      </c>
      <c r="H3268">
        <v>0</v>
      </c>
      <c r="I3268">
        <v>0</v>
      </c>
      <c r="J3268">
        <v>0</v>
      </c>
      <c r="K3268">
        <v>0</v>
      </c>
      <c r="L3268">
        <v>0</v>
      </c>
      <c r="M3268">
        <v>0</v>
      </c>
      <c r="N3268">
        <v>0</v>
      </c>
      <c r="O3268">
        <v>0</v>
      </c>
      <c r="P3268">
        <v>0</v>
      </c>
      <c r="Q3268">
        <v>0</v>
      </c>
    </row>
    <row r="3269" spans="1:17" x14ac:dyDescent="0.2">
      <c r="A3269" t="s">
        <v>20292</v>
      </c>
      <c r="B3269" t="s">
        <v>86</v>
      </c>
      <c r="C3269" t="s">
        <v>213</v>
      </c>
      <c r="D3269" t="s">
        <v>17029</v>
      </c>
      <c r="E3269" t="s">
        <v>81</v>
      </c>
      <c r="F3269" t="s">
        <v>4871</v>
      </c>
      <c r="G3269">
        <v>0</v>
      </c>
      <c r="H3269">
        <v>0</v>
      </c>
      <c r="I3269">
        <v>0</v>
      </c>
      <c r="J3269">
        <v>0</v>
      </c>
      <c r="K3269">
        <v>0</v>
      </c>
      <c r="L3269">
        <v>0</v>
      </c>
      <c r="M3269">
        <v>0</v>
      </c>
      <c r="N3269">
        <v>16</v>
      </c>
      <c r="O3269">
        <v>15</v>
      </c>
      <c r="P3269">
        <v>0</v>
      </c>
      <c r="Q3269">
        <v>1</v>
      </c>
    </row>
    <row r="3270" spans="1:17" x14ac:dyDescent="0.2">
      <c r="A3270" t="s">
        <v>20293</v>
      </c>
      <c r="B3270" t="s">
        <v>86</v>
      </c>
      <c r="C3270" t="s">
        <v>213</v>
      </c>
      <c r="D3270" t="s">
        <v>17029</v>
      </c>
      <c r="E3270" t="s">
        <v>81</v>
      </c>
      <c r="F3270" t="s">
        <v>4873</v>
      </c>
      <c r="G3270">
        <v>0</v>
      </c>
      <c r="H3270">
        <v>0</v>
      </c>
      <c r="I3270">
        <v>0</v>
      </c>
      <c r="J3270">
        <v>0</v>
      </c>
      <c r="K3270">
        <v>0</v>
      </c>
      <c r="L3270">
        <v>0</v>
      </c>
      <c r="M3270">
        <v>0</v>
      </c>
      <c r="N3270">
        <v>12</v>
      </c>
      <c r="O3270">
        <v>11</v>
      </c>
      <c r="P3270">
        <v>0</v>
      </c>
      <c r="Q3270">
        <v>1</v>
      </c>
    </row>
    <row r="3271" spans="1:17" x14ac:dyDescent="0.2">
      <c r="A3271" t="s">
        <v>20294</v>
      </c>
      <c r="B3271" t="s">
        <v>86</v>
      </c>
      <c r="C3271" t="s">
        <v>213</v>
      </c>
      <c r="D3271" t="s">
        <v>17029</v>
      </c>
      <c r="E3271" t="s">
        <v>81</v>
      </c>
      <c r="F3271" t="s">
        <v>17019</v>
      </c>
      <c r="G3271">
        <v>17</v>
      </c>
      <c r="H3271">
        <v>0</v>
      </c>
      <c r="I3271">
        <v>0</v>
      </c>
      <c r="J3271">
        <v>0</v>
      </c>
      <c r="K3271">
        <v>0</v>
      </c>
      <c r="L3271">
        <v>0</v>
      </c>
      <c r="M3271">
        <v>0</v>
      </c>
      <c r="N3271">
        <v>0</v>
      </c>
      <c r="O3271">
        <v>0</v>
      </c>
      <c r="P3271">
        <v>0</v>
      </c>
      <c r="Q3271">
        <v>0</v>
      </c>
    </row>
    <row r="3272" spans="1:17" x14ac:dyDescent="0.2">
      <c r="A3272" t="s">
        <v>20295</v>
      </c>
      <c r="B3272" t="s">
        <v>86</v>
      </c>
      <c r="C3272" t="s">
        <v>213</v>
      </c>
      <c r="D3272" t="s">
        <v>17021</v>
      </c>
      <c r="E3272" t="s">
        <v>79</v>
      </c>
      <c r="F3272" t="s">
        <v>17022</v>
      </c>
      <c r="G3272">
        <v>0</v>
      </c>
      <c r="H3272">
        <v>0</v>
      </c>
      <c r="I3272">
        <v>0</v>
      </c>
      <c r="J3272">
        <v>0</v>
      </c>
      <c r="K3272">
        <v>0</v>
      </c>
      <c r="L3272">
        <v>0</v>
      </c>
      <c r="M3272">
        <v>0</v>
      </c>
      <c r="N3272">
        <v>9</v>
      </c>
      <c r="O3272">
        <v>6</v>
      </c>
      <c r="P3272">
        <v>2</v>
      </c>
      <c r="Q3272">
        <v>1</v>
      </c>
    </row>
    <row r="3273" spans="1:17" x14ac:dyDescent="0.2">
      <c r="A3273" t="s">
        <v>20296</v>
      </c>
      <c r="B3273" t="s">
        <v>86</v>
      </c>
      <c r="C3273" t="s">
        <v>213</v>
      </c>
      <c r="D3273" t="s">
        <v>17021</v>
      </c>
      <c r="E3273" t="s">
        <v>79</v>
      </c>
      <c r="F3273" t="s">
        <v>17019</v>
      </c>
      <c r="G3273">
        <v>9</v>
      </c>
      <c r="H3273">
        <v>0</v>
      </c>
      <c r="I3273">
        <v>0</v>
      </c>
      <c r="J3273">
        <v>0</v>
      </c>
      <c r="K3273">
        <v>0</v>
      </c>
      <c r="L3273">
        <v>0</v>
      </c>
      <c r="M3273">
        <v>0</v>
      </c>
      <c r="N3273">
        <v>0</v>
      </c>
      <c r="O3273">
        <v>0</v>
      </c>
      <c r="P3273">
        <v>0</v>
      </c>
      <c r="Q3273">
        <v>0</v>
      </c>
    </row>
    <row r="3274" spans="1:17" x14ac:dyDescent="0.2">
      <c r="A3274" t="s">
        <v>20297</v>
      </c>
      <c r="B3274" t="s">
        <v>86</v>
      </c>
      <c r="C3274" t="s">
        <v>213</v>
      </c>
      <c r="D3274" t="s">
        <v>17021</v>
      </c>
      <c r="E3274" t="s">
        <v>81</v>
      </c>
      <c r="F3274" t="s">
        <v>17022</v>
      </c>
      <c r="G3274">
        <v>0</v>
      </c>
      <c r="H3274">
        <v>0</v>
      </c>
      <c r="I3274">
        <v>0</v>
      </c>
      <c r="J3274">
        <v>0</v>
      </c>
      <c r="K3274">
        <v>0</v>
      </c>
      <c r="L3274">
        <v>0</v>
      </c>
      <c r="M3274">
        <v>0</v>
      </c>
      <c r="N3274">
        <v>3</v>
      </c>
      <c r="O3274">
        <v>1</v>
      </c>
      <c r="P3274">
        <v>1</v>
      </c>
      <c r="Q3274">
        <v>1</v>
      </c>
    </row>
    <row r="3275" spans="1:17" x14ac:dyDescent="0.2">
      <c r="A3275" t="s">
        <v>20298</v>
      </c>
      <c r="B3275" t="s">
        <v>86</v>
      </c>
      <c r="C3275" t="s">
        <v>213</v>
      </c>
      <c r="D3275" t="s">
        <v>17021</v>
      </c>
      <c r="E3275" t="s">
        <v>81</v>
      </c>
      <c r="F3275" t="s">
        <v>17019</v>
      </c>
      <c r="G3275">
        <v>3</v>
      </c>
      <c r="H3275">
        <v>0</v>
      </c>
      <c r="I3275">
        <v>0</v>
      </c>
      <c r="J3275">
        <v>0</v>
      </c>
      <c r="K3275">
        <v>0</v>
      </c>
      <c r="L3275">
        <v>0</v>
      </c>
      <c r="M3275">
        <v>0</v>
      </c>
      <c r="N3275">
        <v>0</v>
      </c>
      <c r="O3275">
        <v>0</v>
      </c>
      <c r="P3275">
        <v>0</v>
      </c>
      <c r="Q3275">
        <v>0</v>
      </c>
    </row>
    <row r="3276" spans="1:17" x14ac:dyDescent="0.2">
      <c r="A3276" t="s">
        <v>20299</v>
      </c>
      <c r="B3276" t="s">
        <v>86</v>
      </c>
      <c r="C3276" t="s">
        <v>213</v>
      </c>
      <c r="D3276" t="s">
        <v>17025</v>
      </c>
      <c r="E3276" t="s">
        <v>79</v>
      </c>
      <c r="F3276" t="s">
        <v>17019</v>
      </c>
      <c r="G3276">
        <v>3</v>
      </c>
      <c r="H3276">
        <v>0</v>
      </c>
      <c r="I3276">
        <v>0</v>
      </c>
      <c r="J3276">
        <v>0</v>
      </c>
      <c r="K3276">
        <v>0</v>
      </c>
      <c r="L3276">
        <v>0</v>
      </c>
      <c r="M3276">
        <v>0</v>
      </c>
      <c r="N3276">
        <v>0</v>
      </c>
      <c r="O3276">
        <v>0</v>
      </c>
      <c r="P3276">
        <v>0</v>
      </c>
      <c r="Q3276">
        <v>0</v>
      </c>
    </row>
    <row r="3277" spans="1:17" x14ac:dyDescent="0.2">
      <c r="A3277" t="s">
        <v>20300</v>
      </c>
      <c r="B3277" t="s">
        <v>86</v>
      </c>
      <c r="C3277" t="s">
        <v>213</v>
      </c>
      <c r="D3277" t="s">
        <v>17025</v>
      </c>
      <c r="E3277" t="s">
        <v>81</v>
      </c>
      <c r="F3277" t="s">
        <v>17019</v>
      </c>
      <c r="G3277">
        <v>2</v>
      </c>
      <c r="H3277">
        <v>0</v>
      </c>
      <c r="I3277">
        <v>0</v>
      </c>
      <c r="J3277">
        <v>0</v>
      </c>
      <c r="K3277">
        <v>0</v>
      </c>
      <c r="L3277">
        <v>0</v>
      </c>
      <c r="M3277">
        <v>0</v>
      </c>
      <c r="N3277">
        <v>0</v>
      </c>
      <c r="O3277">
        <v>0</v>
      </c>
      <c r="P3277">
        <v>0</v>
      </c>
      <c r="Q3277">
        <v>0</v>
      </c>
    </row>
    <row r="3278" spans="1:17" x14ac:dyDescent="0.2">
      <c r="A3278" t="s">
        <v>20301</v>
      </c>
      <c r="B3278" t="s">
        <v>86</v>
      </c>
      <c r="C3278" t="s">
        <v>214</v>
      </c>
      <c r="D3278" t="s">
        <v>17029</v>
      </c>
      <c r="E3278" t="s">
        <v>79</v>
      </c>
      <c r="F3278" t="s">
        <v>4875</v>
      </c>
      <c r="G3278">
        <v>0</v>
      </c>
      <c r="H3278">
        <v>11</v>
      </c>
      <c r="I3278">
        <v>6</v>
      </c>
      <c r="J3278">
        <v>5</v>
      </c>
      <c r="K3278">
        <v>0</v>
      </c>
      <c r="L3278">
        <v>0</v>
      </c>
      <c r="M3278">
        <v>0</v>
      </c>
      <c r="N3278">
        <v>0</v>
      </c>
      <c r="O3278">
        <v>0</v>
      </c>
      <c r="P3278">
        <v>0</v>
      </c>
      <c r="Q3278">
        <v>0</v>
      </c>
    </row>
    <row r="3279" spans="1:17" x14ac:dyDescent="0.2">
      <c r="A3279" t="s">
        <v>20302</v>
      </c>
      <c r="B3279" t="s">
        <v>86</v>
      </c>
      <c r="C3279" t="s">
        <v>214</v>
      </c>
      <c r="D3279" t="s">
        <v>17029</v>
      </c>
      <c r="E3279" t="s">
        <v>79</v>
      </c>
      <c r="F3279" t="s">
        <v>4877</v>
      </c>
      <c r="G3279">
        <v>0</v>
      </c>
      <c r="H3279">
        <v>11</v>
      </c>
      <c r="I3279">
        <v>4</v>
      </c>
      <c r="J3279">
        <v>7</v>
      </c>
      <c r="K3279">
        <v>0</v>
      </c>
      <c r="L3279">
        <v>0</v>
      </c>
      <c r="M3279">
        <v>0</v>
      </c>
      <c r="N3279">
        <v>0</v>
      </c>
      <c r="O3279">
        <v>0</v>
      </c>
      <c r="P3279">
        <v>0</v>
      </c>
      <c r="Q3279">
        <v>0</v>
      </c>
    </row>
    <row r="3280" spans="1:17" x14ac:dyDescent="0.2">
      <c r="A3280" t="s">
        <v>20303</v>
      </c>
      <c r="B3280" t="s">
        <v>86</v>
      </c>
      <c r="C3280" t="s">
        <v>214</v>
      </c>
      <c r="D3280" t="s">
        <v>17029</v>
      </c>
      <c r="E3280" t="s">
        <v>79</v>
      </c>
      <c r="F3280" t="s">
        <v>4879</v>
      </c>
      <c r="G3280">
        <v>0</v>
      </c>
      <c r="H3280">
        <v>0</v>
      </c>
      <c r="I3280">
        <v>0</v>
      </c>
      <c r="J3280">
        <v>0</v>
      </c>
      <c r="K3280">
        <v>0</v>
      </c>
      <c r="L3280">
        <v>0</v>
      </c>
      <c r="M3280">
        <v>11</v>
      </c>
      <c r="N3280">
        <v>0</v>
      </c>
      <c r="O3280">
        <v>0</v>
      </c>
      <c r="P3280">
        <v>0</v>
      </c>
      <c r="Q3280">
        <v>0</v>
      </c>
    </row>
    <row r="3281" spans="1:17" x14ac:dyDescent="0.2">
      <c r="A3281" t="s">
        <v>20304</v>
      </c>
      <c r="B3281" t="s">
        <v>86</v>
      </c>
      <c r="C3281" t="s">
        <v>214</v>
      </c>
      <c r="D3281" t="s">
        <v>17029</v>
      </c>
      <c r="E3281" t="s">
        <v>79</v>
      </c>
      <c r="F3281" t="s">
        <v>4881</v>
      </c>
      <c r="G3281">
        <v>0</v>
      </c>
      <c r="H3281">
        <v>11</v>
      </c>
      <c r="I3281">
        <v>4</v>
      </c>
      <c r="J3281">
        <v>7</v>
      </c>
      <c r="K3281">
        <v>0</v>
      </c>
      <c r="L3281">
        <v>0</v>
      </c>
      <c r="M3281">
        <v>0</v>
      </c>
      <c r="N3281">
        <v>0</v>
      </c>
      <c r="O3281">
        <v>0</v>
      </c>
      <c r="P3281">
        <v>0</v>
      </c>
      <c r="Q3281">
        <v>0</v>
      </c>
    </row>
    <row r="3282" spans="1:17" x14ac:dyDescent="0.2">
      <c r="A3282" t="s">
        <v>20305</v>
      </c>
      <c r="B3282" t="s">
        <v>86</v>
      </c>
      <c r="C3282" t="s">
        <v>214</v>
      </c>
      <c r="D3282" t="s">
        <v>17029</v>
      </c>
      <c r="E3282" t="s">
        <v>79</v>
      </c>
      <c r="F3282" t="s">
        <v>4883</v>
      </c>
      <c r="G3282">
        <v>0</v>
      </c>
      <c r="H3282">
        <v>11</v>
      </c>
      <c r="I3282">
        <v>6</v>
      </c>
      <c r="J3282">
        <v>5</v>
      </c>
      <c r="K3282">
        <v>0</v>
      </c>
      <c r="L3282">
        <v>0</v>
      </c>
      <c r="M3282">
        <v>0</v>
      </c>
      <c r="N3282">
        <v>0</v>
      </c>
      <c r="O3282">
        <v>0</v>
      </c>
      <c r="P3282">
        <v>0</v>
      </c>
      <c r="Q3282">
        <v>0</v>
      </c>
    </row>
    <row r="3283" spans="1:17" x14ac:dyDescent="0.2">
      <c r="A3283" t="s">
        <v>20306</v>
      </c>
      <c r="B3283" t="s">
        <v>86</v>
      </c>
      <c r="C3283" t="s">
        <v>214</v>
      </c>
      <c r="D3283" t="s">
        <v>17029</v>
      </c>
      <c r="E3283" t="s">
        <v>79</v>
      </c>
      <c r="F3283" t="s">
        <v>4885</v>
      </c>
      <c r="G3283">
        <v>0</v>
      </c>
      <c r="H3283">
        <v>0</v>
      </c>
      <c r="I3283">
        <v>0</v>
      </c>
      <c r="J3283">
        <v>0</v>
      </c>
      <c r="K3283">
        <v>0</v>
      </c>
      <c r="L3283">
        <v>0</v>
      </c>
      <c r="M3283">
        <v>11</v>
      </c>
      <c r="N3283">
        <v>0</v>
      </c>
      <c r="O3283">
        <v>0</v>
      </c>
      <c r="P3283">
        <v>0</v>
      </c>
      <c r="Q3283">
        <v>0</v>
      </c>
    </row>
    <row r="3284" spans="1:17" x14ac:dyDescent="0.2">
      <c r="A3284" t="s">
        <v>20307</v>
      </c>
      <c r="B3284" t="s">
        <v>86</v>
      </c>
      <c r="C3284" t="s">
        <v>214</v>
      </c>
      <c r="D3284" t="s">
        <v>17029</v>
      </c>
      <c r="E3284" t="s">
        <v>79</v>
      </c>
      <c r="F3284" t="s">
        <v>4887</v>
      </c>
      <c r="G3284">
        <v>0</v>
      </c>
      <c r="H3284">
        <v>11</v>
      </c>
      <c r="I3284">
        <v>4</v>
      </c>
      <c r="J3284">
        <v>7</v>
      </c>
      <c r="K3284">
        <v>0</v>
      </c>
      <c r="L3284">
        <v>0</v>
      </c>
      <c r="M3284">
        <v>0</v>
      </c>
      <c r="N3284">
        <v>0</v>
      </c>
      <c r="O3284">
        <v>0</v>
      </c>
      <c r="P3284">
        <v>0</v>
      </c>
      <c r="Q3284">
        <v>0</v>
      </c>
    </row>
    <row r="3285" spans="1:17" x14ac:dyDescent="0.2">
      <c r="A3285" t="s">
        <v>20308</v>
      </c>
      <c r="B3285" t="s">
        <v>86</v>
      </c>
      <c r="C3285" t="s">
        <v>214</v>
      </c>
      <c r="D3285" t="s">
        <v>17029</v>
      </c>
      <c r="E3285" t="s">
        <v>79</v>
      </c>
      <c r="F3285" t="s">
        <v>4889</v>
      </c>
      <c r="G3285">
        <v>0</v>
      </c>
      <c r="H3285">
        <v>0</v>
      </c>
      <c r="I3285">
        <v>0</v>
      </c>
      <c r="J3285">
        <v>0</v>
      </c>
      <c r="K3285">
        <v>0</v>
      </c>
      <c r="L3285">
        <v>0</v>
      </c>
      <c r="M3285">
        <v>11</v>
      </c>
      <c r="N3285">
        <v>0</v>
      </c>
      <c r="O3285">
        <v>0</v>
      </c>
      <c r="P3285">
        <v>0</v>
      </c>
      <c r="Q3285">
        <v>0</v>
      </c>
    </row>
    <row r="3286" spans="1:17" x14ac:dyDescent="0.2">
      <c r="A3286" t="s">
        <v>20309</v>
      </c>
      <c r="B3286" t="s">
        <v>86</v>
      </c>
      <c r="C3286" t="s">
        <v>214</v>
      </c>
      <c r="D3286" t="s">
        <v>17029</v>
      </c>
      <c r="E3286" t="s">
        <v>79</v>
      </c>
      <c r="F3286" t="s">
        <v>4871</v>
      </c>
      <c r="G3286">
        <v>0</v>
      </c>
      <c r="H3286">
        <v>0</v>
      </c>
      <c r="I3286">
        <v>0</v>
      </c>
      <c r="J3286">
        <v>0</v>
      </c>
      <c r="K3286">
        <v>0</v>
      </c>
      <c r="L3286">
        <v>0</v>
      </c>
      <c r="M3286">
        <v>0</v>
      </c>
      <c r="N3286">
        <v>11</v>
      </c>
      <c r="O3286">
        <v>11</v>
      </c>
      <c r="P3286">
        <v>0</v>
      </c>
      <c r="Q3286">
        <v>0</v>
      </c>
    </row>
    <row r="3287" spans="1:17" x14ac:dyDescent="0.2">
      <c r="A3287" t="s">
        <v>20310</v>
      </c>
      <c r="B3287" t="s">
        <v>86</v>
      </c>
      <c r="C3287" t="s">
        <v>214</v>
      </c>
      <c r="D3287" t="s">
        <v>17029</v>
      </c>
      <c r="E3287" t="s">
        <v>79</v>
      </c>
      <c r="F3287" t="s">
        <v>4873</v>
      </c>
      <c r="G3287">
        <v>0</v>
      </c>
      <c r="H3287">
        <v>0</v>
      </c>
      <c r="I3287">
        <v>0</v>
      </c>
      <c r="J3287">
        <v>0</v>
      </c>
      <c r="K3287">
        <v>0</v>
      </c>
      <c r="L3287">
        <v>0</v>
      </c>
      <c r="M3287">
        <v>0</v>
      </c>
      <c r="N3287">
        <v>10</v>
      </c>
      <c r="O3287">
        <v>10</v>
      </c>
      <c r="P3287">
        <v>0</v>
      </c>
      <c r="Q3287">
        <v>0</v>
      </c>
    </row>
    <row r="3288" spans="1:17" x14ac:dyDescent="0.2">
      <c r="A3288" t="s">
        <v>20311</v>
      </c>
      <c r="B3288" t="s">
        <v>86</v>
      </c>
      <c r="C3288" t="s">
        <v>214</v>
      </c>
      <c r="D3288" t="s">
        <v>17029</v>
      </c>
      <c r="E3288" t="s">
        <v>79</v>
      </c>
      <c r="F3288" t="s">
        <v>17019</v>
      </c>
      <c r="G3288">
        <v>11</v>
      </c>
      <c r="H3288">
        <v>0</v>
      </c>
      <c r="I3288">
        <v>0</v>
      </c>
      <c r="J3288">
        <v>0</v>
      </c>
      <c r="K3288">
        <v>0</v>
      </c>
      <c r="L3288">
        <v>0</v>
      </c>
      <c r="M3288">
        <v>0</v>
      </c>
      <c r="N3288">
        <v>0</v>
      </c>
      <c r="O3288">
        <v>0</v>
      </c>
      <c r="P3288">
        <v>0</v>
      </c>
      <c r="Q3288">
        <v>0</v>
      </c>
    </row>
    <row r="3289" spans="1:17" x14ac:dyDescent="0.2">
      <c r="A3289" t="s">
        <v>20312</v>
      </c>
      <c r="B3289" t="s">
        <v>86</v>
      </c>
      <c r="C3289" t="s">
        <v>214</v>
      </c>
      <c r="D3289" t="s">
        <v>17029</v>
      </c>
      <c r="E3289" t="s">
        <v>81</v>
      </c>
      <c r="F3289" t="s">
        <v>4875</v>
      </c>
      <c r="G3289">
        <v>0</v>
      </c>
      <c r="H3289">
        <v>10</v>
      </c>
      <c r="I3289">
        <v>1</v>
      </c>
      <c r="J3289">
        <v>9</v>
      </c>
      <c r="K3289">
        <v>0</v>
      </c>
      <c r="L3289">
        <v>0</v>
      </c>
      <c r="M3289">
        <v>0</v>
      </c>
      <c r="N3289">
        <v>0</v>
      </c>
      <c r="O3289">
        <v>0</v>
      </c>
      <c r="P3289">
        <v>0</v>
      </c>
      <c r="Q3289">
        <v>0</v>
      </c>
    </row>
    <row r="3290" spans="1:17" x14ac:dyDescent="0.2">
      <c r="A3290" t="s">
        <v>20313</v>
      </c>
      <c r="B3290" t="s">
        <v>86</v>
      </c>
      <c r="C3290" t="s">
        <v>214</v>
      </c>
      <c r="D3290" t="s">
        <v>17029</v>
      </c>
      <c r="E3290" t="s">
        <v>81</v>
      </c>
      <c r="F3290" t="s">
        <v>4877</v>
      </c>
      <c r="G3290">
        <v>0</v>
      </c>
      <c r="H3290">
        <v>10</v>
      </c>
      <c r="I3290">
        <v>1</v>
      </c>
      <c r="J3290">
        <v>7</v>
      </c>
      <c r="K3290">
        <v>2</v>
      </c>
      <c r="L3290">
        <v>0</v>
      </c>
      <c r="M3290">
        <v>0</v>
      </c>
      <c r="N3290">
        <v>0</v>
      </c>
      <c r="O3290">
        <v>0</v>
      </c>
      <c r="P3290">
        <v>0</v>
      </c>
      <c r="Q3290">
        <v>0</v>
      </c>
    </row>
    <row r="3291" spans="1:17" x14ac:dyDescent="0.2">
      <c r="A3291" t="s">
        <v>20314</v>
      </c>
      <c r="B3291" t="s">
        <v>86</v>
      </c>
      <c r="C3291" t="s">
        <v>214</v>
      </c>
      <c r="D3291" t="s">
        <v>17029</v>
      </c>
      <c r="E3291" t="s">
        <v>81</v>
      </c>
      <c r="F3291" t="s">
        <v>4879</v>
      </c>
      <c r="G3291">
        <v>0</v>
      </c>
      <c r="H3291">
        <v>0</v>
      </c>
      <c r="I3291">
        <v>0</v>
      </c>
      <c r="J3291">
        <v>0</v>
      </c>
      <c r="K3291">
        <v>0</v>
      </c>
      <c r="L3291">
        <v>0</v>
      </c>
      <c r="M3291">
        <v>10</v>
      </c>
      <c r="N3291">
        <v>0</v>
      </c>
      <c r="O3291">
        <v>0</v>
      </c>
      <c r="P3291">
        <v>0</v>
      </c>
      <c r="Q3291">
        <v>0</v>
      </c>
    </row>
    <row r="3292" spans="1:17" x14ac:dyDescent="0.2">
      <c r="A3292" t="s">
        <v>20315</v>
      </c>
      <c r="B3292" t="s">
        <v>86</v>
      </c>
      <c r="C3292" t="s">
        <v>214</v>
      </c>
      <c r="D3292" t="s">
        <v>17029</v>
      </c>
      <c r="E3292" t="s">
        <v>81</v>
      </c>
      <c r="F3292" t="s">
        <v>4881</v>
      </c>
      <c r="G3292">
        <v>0</v>
      </c>
      <c r="H3292">
        <v>10</v>
      </c>
      <c r="I3292">
        <v>1</v>
      </c>
      <c r="J3292">
        <v>7</v>
      </c>
      <c r="K3292">
        <v>2</v>
      </c>
      <c r="L3292">
        <v>0</v>
      </c>
      <c r="M3292">
        <v>0</v>
      </c>
      <c r="N3292">
        <v>0</v>
      </c>
      <c r="O3292">
        <v>0</v>
      </c>
      <c r="P3292">
        <v>0</v>
      </c>
      <c r="Q3292">
        <v>0</v>
      </c>
    </row>
    <row r="3293" spans="1:17" x14ac:dyDescent="0.2">
      <c r="A3293" t="s">
        <v>20316</v>
      </c>
      <c r="B3293" t="s">
        <v>86</v>
      </c>
      <c r="C3293" t="s">
        <v>214</v>
      </c>
      <c r="D3293" t="s">
        <v>17029</v>
      </c>
      <c r="E3293" t="s">
        <v>81</v>
      </c>
      <c r="F3293" t="s">
        <v>4883</v>
      </c>
      <c r="G3293">
        <v>0</v>
      </c>
      <c r="H3293">
        <v>10</v>
      </c>
      <c r="I3293">
        <v>1</v>
      </c>
      <c r="J3293">
        <v>8</v>
      </c>
      <c r="K3293">
        <v>1</v>
      </c>
      <c r="L3293">
        <v>0</v>
      </c>
      <c r="M3293">
        <v>0</v>
      </c>
      <c r="N3293">
        <v>0</v>
      </c>
      <c r="O3293">
        <v>0</v>
      </c>
      <c r="P3293">
        <v>0</v>
      </c>
      <c r="Q3293">
        <v>0</v>
      </c>
    </row>
    <row r="3294" spans="1:17" x14ac:dyDescent="0.2">
      <c r="A3294" t="s">
        <v>20317</v>
      </c>
      <c r="B3294" t="s">
        <v>86</v>
      </c>
      <c r="C3294" t="s">
        <v>214</v>
      </c>
      <c r="D3294" t="s">
        <v>17029</v>
      </c>
      <c r="E3294" t="s">
        <v>81</v>
      </c>
      <c r="F3294" t="s">
        <v>4885</v>
      </c>
      <c r="G3294">
        <v>0</v>
      </c>
      <c r="H3294">
        <v>0</v>
      </c>
      <c r="I3294">
        <v>0</v>
      </c>
      <c r="J3294">
        <v>0</v>
      </c>
      <c r="K3294">
        <v>0</v>
      </c>
      <c r="L3294">
        <v>0</v>
      </c>
      <c r="M3294">
        <v>10</v>
      </c>
      <c r="N3294">
        <v>0</v>
      </c>
      <c r="O3294">
        <v>0</v>
      </c>
      <c r="P3294">
        <v>0</v>
      </c>
      <c r="Q3294">
        <v>0</v>
      </c>
    </row>
    <row r="3295" spans="1:17" x14ac:dyDescent="0.2">
      <c r="A3295" t="s">
        <v>20318</v>
      </c>
      <c r="B3295" t="s">
        <v>86</v>
      </c>
      <c r="C3295" t="s">
        <v>214</v>
      </c>
      <c r="D3295" t="s">
        <v>17029</v>
      </c>
      <c r="E3295" t="s">
        <v>81</v>
      </c>
      <c r="F3295" t="s">
        <v>4887</v>
      </c>
      <c r="G3295">
        <v>0</v>
      </c>
      <c r="H3295">
        <v>10</v>
      </c>
      <c r="I3295">
        <v>1</v>
      </c>
      <c r="J3295">
        <v>8</v>
      </c>
      <c r="K3295">
        <v>1</v>
      </c>
      <c r="L3295">
        <v>0</v>
      </c>
      <c r="M3295">
        <v>0</v>
      </c>
      <c r="N3295">
        <v>0</v>
      </c>
      <c r="O3295">
        <v>0</v>
      </c>
      <c r="P3295">
        <v>0</v>
      </c>
      <c r="Q3295">
        <v>0</v>
      </c>
    </row>
    <row r="3296" spans="1:17" x14ac:dyDescent="0.2">
      <c r="A3296" t="s">
        <v>20319</v>
      </c>
      <c r="B3296" t="s">
        <v>86</v>
      </c>
      <c r="C3296" t="s">
        <v>214</v>
      </c>
      <c r="D3296" t="s">
        <v>17029</v>
      </c>
      <c r="E3296" t="s">
        <v>81</v>
      </c>
      <c r="F3296" t="s">
        <v>4889</v>
      </c>
      <c r="G3296">
        <v>0</v>
      </c>
      <c r="H3296">
        <v>0</v>
      </c>
      <c r="I3296">
        <v>0</v>
      </c>
      <c r="J3296">
        <v>0</v>
      </c>
      <c r="K3296">
        <v>0</v>
      </c>
      <c r="L3296">
        <v>0</v>
      </c>
      <c r="M3296">
        <v>10</v>
      </c>
      <c r="N3296">
        <v>0</v>
      </c>
      <c r="O3296">
        <v>0</v>
      </c>
      <c r="P3296">
        <v>0</v>
      </c>
      <c r="Q3296">
        <v>0</v>
      </c>
    </row>
    <row r="3297" spans="1:17" x14ac:dyDescent="0.2">
      <c r="A3297" t="s">
        <v>20320</v>
      </c>
      <c r="B3297" t="s">
        <v>86</v>
      </c>
      <c r="C3297" t="s">
        <v>214</v>
      </c>
      <c r="D3297" t="s">
        <v>17029</v>
      </c>
      <c r="E3297" t="s">
        <v>81</v>
      </c>
      <c r="F3297" t="s">
        <v>4871</v>
      </c>
      <c r="G3297">
        <v>0</v>
      </c>
      <c r="H3297">
        <v>0</v>
      </c>
      <c r="I3297">
        <v>0</v>
      </c>
      <c r="J3297">
        <v>0</v>
      </c>
      <c r="K3297">
        <v>0</v>
      </c>
      <c r="L3297">
        <v>0</v>
      </c>
      <c r="M3297">
        <v>0</v>
      </c>
      <c r="N3297">
        <v>10</v>
      </c>
      <c r="O3297">
        <v>9</v>
      </c>
      <c r="P3297">
        <v>1</v>
      </c>
      <c r="Q3297">
        <v>0</v>
      </c>
    </row>
    <row r="3298" spans="1:17" x14ac:dyDescent="0.2">
      <c r="A3298" t="s">
        <v>20321</v>
      </c>
      <c r="B3298" t="s">
        <v>86</v>
      </c>
      <c r="C3298" t="s">
        <v>214</v>
      </c>
      <c r="D3298" t="s">
        <v>17029</v>
      </c>
      <c r="E3298" t="s">
        <v>81</v>
      </c>
      <c r="F3298" t="s">
        <v>4873</v>
      </c>
      <c r="G3298">
        <v>0</v>
      </c>
      <c r="H3298">
        <v>0</v>
      </c>
      <c r="I3298">
        <v>0</v>
      </c>
      <c r="J3298">
        <v>0</v>
      </c>
      <c r="K3298">
        <v>0</v>
      </c>
      <c r="L3298">
        <v>0</v>
      </c>
      <c r="M3298">
        <v>0</v>
      </c>
      <c r="N3298">
        <v>10</v>
      </c>
      <c r="O3298">
        <v>9</v>
      </c>
      <c r="P3298">
        <v>1</v>
      </c>
      <c r="Q3298">
        <v>0</v>
      </c>
    </row>
    <row r="3299" spans="1:17" x14ac:dyDescent="0.2">
      <c r="A3299" t="s">
        <v>20322</v>
      </c>
      <c r="B3299" t="s">
        <v>86</v>
      </c>
      <c r="C3299" t="s">
        <v>214</v>
      </c>
      <c r="D3299" t="s">
        <v>17029</v>
      </c>
      <c r="E3299" t="s">
        <v>81</v>
      </c>
      <c r="F3299" t="s">
        <v>17019</v>
      </c>
      <c r="G3299">
        <v>10</v>
      </c>
      <c r="H3299">
        <v>0</v>
      </c>
      <c r="I3299">
        <v>0</v>
      </c>
      <c r="J3299">
        <v>0</v>
      </c>
      <c r="K3299">
        <v>0</v>
      </c>
      <c r="L3299">
        <v>0</v>
      </c>
      <c r="M3299">
        <v>0</v>
      </c>
      <c r="N3299">
        <v>0</v>
      </c>
      <c r="O3299">
        <v>0</v>
      </c>
      <c r="P3299">
        <v>0</v>
      </c>
      <c r="Q3299">
        <v>0</v>
      </c>
    </row>
    <row r="3300" spans="1:17" x14ac:dyDescent="0.2">
      <c r="A3300" t="s">
        <v>20323</v>
      </c>
      <c r="B3300" t="s">
        <v>86</v>
      </c>
      <c r="C3300" t="s">
        <v>214</v>
      </c>
      <c r="D3300" t="s">
        <v>17021</v>
      </c>
      <c r="E3300" t="s">
        <v>81</v>
      </c>
      <c r="F3300" t="s">
        <v>17022</v>
      </c>
      <c r="G3300">
        <v>0</v>
      </c>
      <c r="H3300">
        <v>0</v>
      </c>
      <c r="I3300">
        <v>0</v>
      </c>
      <c r="J3300">
        <v>0</v>
      </c>
      <c r="K3300">
        <v>0</v>
      </c>
      <c r="L3300">
        <v>0</v>
      </c>
      <c r="M3300">
        <v>0</v>
      </c>
      <c r="N3300">
        <v>2</v>
      </c>
      <c r="O3300">
        <v>1</v>
      </c>
      <c r="P3300">
        <v>1</v>
      </c>
      <c r="Q3300">
        <v>0</v>
      </c>
    </row>
    <row r="3301" spans="1:17" x14ac:dyDescent="0.2">
      <c r="A3301" t="s">
        <v>20324</v>
      </c>
      <c r="B3301" t="s">
        <v>86</v>
      </c>
      <c r="C3301" t="s">
        <v>214</v>
      </c>
      <c r="D3301" t="s">
        <v>17021</v>
      </c>
      <c r="E3301" t="s">
        <v>81</v>
      </c>
      <c r="F3301" t="s">
        <v>17019</v>
      </c>
      <c r="G3301">
        <v>2</v>
      </c>
      <c r="H3301">
        <v>0</v>
      </c>
      <c r="I3301">
        <v>0</v>
      </c>
      <c r="J3301">
        <v>0</v>
      </c>
      <c r="K3301">
        <v>0</v>
      </c>
      <c r="L3301">
        <v>0</v>
      </c>
      <c r="M3301">
        <v>0</v>
      </c>
      <c r="N3301">
        <v>0</v>
      </c>
      <c r="O3301">
        <v>0</v>
      </c>
      <c r="P3301">
        <v>0</v>
      </c>
      <c r="Q3301">
        <v>0</v>
      </c>
    </row>
    <row r="3302" spans="1:17" x14ac:dyDescent="0.2">
      <c r="A3302" t="s">
        <v>20325</v>
      </c>
      <c r="B3302" t="s">
        <v>86</v>
      </c>
      <c r="C3302" t="s">
        <v>215</v>
      </c>
      <c r="D3302" t="s">
        <v>17029</v>
      </c>
      <c r="E3302" t="s">
        <v>79</v>
      </c>
      <c r="F3302" t="s">
        <v>4875</v>
      </c>
      <c r="G3302">
        <v>0</v>
      </c>
      <c r="H3302">
        <v>5</v>
      </c>
      <c r="I3302">
        <v>0</v>
      </c>
      <c r="J3302">
        <v>3</v>
      </c>
      <c r="K3302">
        <v>0</v>
      </c>
      <c r="L3302">
        <v>2</v>
      </c>
      <c r="M3302">
        <v>0</v>
      </c>
      <c r="N3302">
        <v>0</v>
      </c>
      <c r="O3302">
        <v>0</v>
      </c>
      <c r="P3302">
        <v>0</v>
      </c>
      <c r="Q3302">
        <v>0</v>
      </c>
    </row>
    <row r="3303" spans="1:17" x14ac:dyDescent="0.2">
      <c r="A3303" t="s">
        <v>20326</v>
      </c>
      <c r="B3303" t="s">
        <v>86</v>
      </c>
      <c r="C3303" t="s">
        <v>215</v>
      </c>
      <c r="D3303" t="s">
        <v>17029</v>
      </c>
      <c r="E3303" t="s">
        <v>79</v>
      </c>
      <c r="F3303" t="s">
        <v>4877</v>
      </c>
      <c r="G3303">
        <v>0</v>
      </c>
      <c r="H3303">
        <v>5</v>
      </c>
      <c r="I3303">
        <v>0</v>
      </c>
      <c r="J3303">
        <v>3</v>
      </c>
      <c r="K3303">
        <v>0</v>
      </c>
      <c r="L3303">
        <v>2</v>
      </c>
      <c r="M3303">
        <v>0</v>
      </c>
      <c r="N3303">
        <v>0</v>
      </c>
      <c r="O3303">
        <v>0</v>
      </c>
      <c r="P3303">
        <v>0</v>
      </c>
      <c r="Q3303">
        <v>0</v>
      </c>
    </row>
    <row r="3304" spans="1:17" x14ac:dyDescent="0.2">
      <c r="A3304" t="s">
        <v>20327</v>
      </c>
      <c r="B3304" t="s">
        <v>86</v>
      </c>
      <c r="C3304" t="s">
        <v>215</v>
      </c>
      <c r="D3304" t="s">
        <v>17029</v>
      </c>
      <c r="E3304" t="s">
        <v>79</v>
      </c>
      <c r="F3304" t="s">
        <v>4879</v>
      </c>
      <c r="G3304">
        <v>0</v>
      </c>
      <c r="H3304">
        <v>0</v>
      </c>
      <c r="I3304">
        <v>0</v>
      </c>
      <c r="J3304">
        <v>0</v>
      </c>
      <c r="K3304">
        <v>0</v>
      </c>
      <c r="L3304">
        <v>0</v>
      </c>
      <c r="M3304">
        <v>5</v>
      </c>
      <c r="N3304">
        <v>0</v>
      </c>
      <c r="O3304">
        <v>0</v>
      </c>
      <c r="P3304">
        <v>0</v>
      </c>
      <c r="Q3304">
        <v>0</v>
      </c>
    </row>
    <row r="3305" spans="1:17" x14ac:dyDescent="0.2">
      <c r="A3305" t="s">
        <v>20328</v>
      </c>
      <c r="B3305" t="s">
        <v>86</v>
      </c>
      <c r="C3305" t="s">
        <v>215</v>
      </c>
      <c r="D3305" t="s">
        <v>17029</v>
      </c>
      <c r="E3305" t="s">
        <v>79</v>
      </c>
      <c r="F3305" t="s">
        <v>4881</v>
      </c>
      <c r="G3305">
        <v>0</v>
      </c>
      <c r="H3305">
        <v>5</v>
      </c>
      <c r="I3305">
        <v>0</v>
      </c>
      <c r="J3305">
        <v>3</v>
      </c>
      <c r="K3305">
        <v>0</v>
      </c>
      <c r="L3305">
        <v>2</v>
      </c>
      <c r="M3305">
        <v>0</v>
      </c>
      <c r="N3305">
        <v>0</v>
      </c>
      <c r="O3305">
        <v>0</v>
      </c>
      <c r="P3305">
        <v>0</v>
      </c>
      <c r="Q3305">
        <v>0</v>
      </c>
    </row>
    <row r="3306" spans="1:17" x14ac:dyDescent="0.2">
      <c r="A3306" t="s">
        <v>20329</v>
      </c>
      <c r="B3306" t="s">
        <v>86</v>
      </c>
      <c r="C3306" t="s">
        <v>215</v>
      </c>
      <c r="D3306" t="s">
        <v>17029</v>
      </c>
      <c r="E3306" t="s">
        <v>79</v>
      </c>
      <c r="F3306" t="s">
        <v>4883</v>
      </c>
      <c r="G3306">
        <v>0</v>
      </c>
      <c r="H3306">
        <v>5</v>
      </c>
      <c r="I3306">
        <v>0</v>
      </c>
      <c r="J3306">
        <v>3</v>
      </c>
      <c r="K3306">
        <v>0</v>
      </c>
      <c r="L3306">
        <v>2</v>
      </c>
      <c r="M3306">
        <v>0</v>
      </c>
      <c r="N3306">
        <v>0</v>
      </c>
      <c r="O3306">
        <v>0</v>
      </c>
      <c r="P3306">
        <v>0</v>
      </c>
      <c r="Q3306">
        <v>0</v>
      </c>
    </row>
    <row r="3307" spans="1:17" x14ac:dyDescent="0.2">
      <c r="A3307" t="s">
        <v>20330</v>
      </c>
      <c r="B3307" t="s">
        <v>86</v>
      </c>
      <c r="C3307" t="s">
        <v>215</v>
      </c>
      <c r="D3307" t="s">
        <v>17029</v>
      </c>
      <c r="E3307" t="s">
        <v>79</v>
      </c>
      <c r="F3307" t="s">
        <v>4885</v>
      </c>
      <c r="G3307">
        <v>0</v>
      </c>
      <c r="H3307">
        <v>0</v>
      </c>
      <c r="I3307">
        <v>0</v>
      </c>
      <c r="J3307">
        <v>0</v>
      </c>
      <c r="K3307">
        <v>0</v>
      </c>
      <c r="L3307">
        <v>0</v>
      </c>
      <c r="M3307">
        <v>5</v>
      </c>
      <c r="N3307">
        <v>0</v>
      </c>
      <c r="O3307">
        <v>0</v>
      </c>
      <c r="P3307">
        <v>0</v>
      </c>
      <c r="Q3307">
        <v>0</v>
      </c>
    </row>
    <row r="3308" spans="1:17" x14ac:dyDescent="0.2">
      <c r="A3308" t="s">
        <v>20331</v>
      </c>
      <c r="B3308" t="s">
        <v>86</v>
      </c>
      <c r="C3308" t="s">
        <v>215</v>
      </c>
      <c r="D3308" t="s">
        <v>17029</v>
      </c>
      <c r="E3308" t="s">
        <v>79</v>
      </c>
      <c r="F3308" t="s">
        <v>4887</v>
      </c>
      <c r="G3308">
        <v>0</v>
      </c>
      <c r="H3308">
        <v>5</v>
      </c>
      <c r="I3308">
        <v>0</v>
      </c>
      <c r="J3308">
        <v>3</v>
      </c>
      <c r="K3308">
        <v>0</v>
      </c>
      <c r="L3308">
        <v>2</v>
      </c>
      <c r="M3308">
        <v>0</v>
      </c>
      <c r="N3308">
        <v>0</v>
      </c>
      <c r="O3308">
        <v>0</v>
      </c>
      <c r="P3308">
        <v>0</v>
      </c>
      <c r="Q3308">
        <v>0</v>
      </c>
    </row>
    <row r="3309" spans="1:17" x14ac:dyDescent="0.2">
      <c r="A3309" t="s">
        <v>20332</v>
      </c>
      <c r="B3309" t="s">
        <v>86</v>
      </c>
      <c r="C3309" t="s">
        <v>215</v>
      </c>
      <c r="D3309" t="s">
        <v>17029</v>
      </c>
      <c r="E3309" t="s">
        <v>79</v>
      </c>
      <c r="F3309" t="s">
        <v>4889</v>
      </c>
      <c r="G3309">
        <v>0</v>
      </c>
      <c r="H3309">
        <v>0</v>
      </c>
      <c r="I3309">
        <v>0</v>
      </c>
      <c r="J3309">
        <v>0</v>
      </c>
      <c r="K3309">
        <v>0</v>
      </c>
      <c r="L3309">
        <v>0</v>
      </c>
      <c r="M3309">
        <v>5</v>
      </c>
      <c r="N3309">
        <v>0</v>
      </c>
      <c r="O3309">
        <v>0</v>
      </c>
      <c r="P3309">
        <v>0</v>
      </c>
      <c r="Q3309">
        <v>0</v>
      </c>
    </row>
    <row r="3310" spans="1:17" x14ac:dyDescent="0.2">
      <c r="A3310" t="s">
        <v>20333</v>
      </c>
      <c r="B3310" t="s">
        <v>86</v>
      </c>
      <c r="C3310" t="s">
        <v>215</v>
      </c>
      <c r="D3310" t="s">
        <v>17029</v>
      </c>
      <c r="E3310" t="s">
        <v>79</v>
      </c>
      <c r="F3310" t="s">
        <v>4871</v>
      </c>
      <c r="G3310">
        <v>0</v>
      </c>
      <c r="H3310">
        <v>0</v>
      </c>
      <c r="I3310">
        <v>0</v>
      </c>
      <c r="J3310">
        <v>0</v>
      </c>
      <c r="K3310">
        <v>0</v>
      </c>
      <c r="L3310">
        <v>0</v>
      </c>
      <c r="M3310">
        <v>0</v>
      </c>
      <c r="N3310">
        <v>5</v>
      </c>
      <c r="O3310">
        <v>3</v>
      </c>
      <c r="P3310">
        <v>2</v>
      </c>
      <c r="Q3310">
        <v>0</v>
      </c>
    </row>
    <row r="3311" spans="1:17" x14ac:dyDescent="0.2">
      <c r="A3311" t="s">
        <v>20334</v>
      </c>
      <c r="B3311" t="s">
        <v>86</v>
      </c>
      <c r="C3311" t="s">
        <v>215</v>
      </c>
      <c r="D3311" t="s">
        <v>17029</v>
      </c>
      <c r="E3311" t="s">
        <v>79</v>
      </c>
      <c r="F3311" t="s">
        <v>4873</v>
      </c>
      <c r="G3311">
        <v>0</v>
      </c>
      <c r="H3311">
        <v>0</v>
      </c>
      <c r="I3311">
        <v>0</v>
      </c>
      <c r="J3311">
        <v>0</v>
      </c>
      <c r="K3311">
        <v>0</v>
      </c>
      <c r="L3311">
        <v>0</v>
      </c>
      <c r="M3311">
        <v>0</v>
      </c>
      <c r="N3311">
        <v>5</v>
      </c>
      <c r="O3311">
        <v>3</v>
      </c>
      <c r="P3311">
        <v>2</v>
      </c>
      <c r="Q3311">
        <v>0</v>
      </c>
    </row>
    <row r="3312" spans="1:17" x14ac:dyDescent="0.2">
      <c r="A3312" t="s">
        <v>20335</v>
      </c>
      <c r="B3312" t="s">
        <v>86</v>
      </c>
      <c r="C3312" t="s">
        <v>215</v>
      </c>
      <c r="D3312" t="s">
        <v>17029</v>
      </c>
      <c r="E3312" t="s">
        <v>79</v>
      </c>
      <c r="F3312" t="s">
        <v>17019</v>
      </c>
      <c r="G3312">
        <v>5</v>
      </c>
      <c r="H3312">
        <v>0</v>
      </c>
      <c r="I3312">
        <v>0</v>
      </c>
      <c r="J3312">
        <v>0</v>
      </c>
      <c r="K3312">
        <v>0</v>
      </c>
      <c r="L3312">
        <v>0</v>
      </c>
      <c r="M3312">
        <v>0</v>
      </c>
      <c r="N3312">
        <v>0</v>
      </c>
      <c r="O3312">
        <v>0</v>
      </c>
      <c r="P3312">
        <v>0</v>
      </c>
      <c r="Q3312">
        <v>0</v>
      </c>
    </row>
    <row r="3313" spans="1:17" x14ac:dyDescent="0.2">
      <c r="A3313" t="s">
        <v>20336</v>
      </c>
      <c r="B3313" t="s">
        <v>86</v>
      </c>
      <c r="C3313" t="s">
        <v>215</v>
      </c>
      <c r="D3313" t="s">
        <v>17029</v>
      </c>
      <c r="E3313" t="s">
        <v>81</v>
      </c>
      <c r="F3313" t="s">
        <v>4875</v>
      </c>
      <c r="G3313">
        <v>0</v>
      </c>
      <c r="H3313">
        <v>4</v>
      </c>
      <c r="I3313">
        <v>2</v>
      </c>
      <c r="J3313">
        <v>2</v>
      </c>
      <c r="K3313">
        <v>0</v>
      </c>
      <c r="L3313">
        <v>0</v>
      </c>
      <c r="M3313">
        <v>0</v>
      </c>
      <c r="N3313">
        <v>0</v>
      </c>
      <c r="O3313">
        <v>0</v>
      </c>
      <c r="P3313">
        <v>0</v>
      </c>
      <c r="Q3313">
        <v>0</v>
      </c>
    </row>
    <row r="3314" spans="1:17" x14ac:dyDescent="0.2">
      <c r="A3314" t="s">
        <v>20337</v>
      </c>
      <c r="B3314" t="s">
        <v>86</v>
      </c>
      <c r="C3314" t="s">
        <v>215</v>
      </c>
      <c r="D3314" t="s">
        <v>17029</v>
      </c>
      <c r="E3314" t="s">
        <v>81</v>
      </c>
      <c r="F3314" t="s">
        <v>4877</v>
      </c>
      <c r="G3314">
        <v>0</v>
      </c>
      <c r="H3314">
        <v>4</v>
      </c>
      <c r="I3314">
        <v>2</v>
      </c>
      <c r="J3314">
        <v>2</v>
      </c>
      <c r="K3314">
        <v>0</v>
      </c>
      <c r="L3314">
        <v>0</v>
      </c>
      <c r="M3314">
        <v>0</v>
      </c>
      <c r="N3314">
        <v>0</v>
      </c>
      <c r="O3314">
        <v>0</v>
      </c>
      <c r="P3314">
        <v>0</v>
      </c>
      <c r="Q3314">
        <v>0</v>
      </c>
    </row>
    <row r="3315" spans="1:17" x14ac:dyDescent="0.2">
      <c r="A3315" t="s">
        <v>20338</v>
      </c>
      <c r="B3315" t="s">
        <v>86</v>
      </c>
      <c r="C3315" t="s">
        <v>215</v>
      </c>
      <c r="D3315" t="s">
        <v>17029</v>
      </c>
      <c r="E3315" t="s">
        <v>81</v>
      </c>
      <c r="F3315" t="s">
        <v>4879</v>
      </c>
      <c r="G3315">
        <v>0</v>
      </c>
      <c r="H3315">
        <v>0</v>
      </c>
      <c r="I3315">
        <v>0</v>
      </c>
      <c r="J3315">
        <v>0</v>
      </c>
      <c r="K3315">
        <v>0</v>
      </c>
      <c r="L3315">
        <v>0</v>
      </c>
      <c r="M3315">
        <v>4</v>
      </c>
      <c r="N3315">
        <v>0</v>
      </c>
      <c r="O3315">
        <v>0</v>
      </c>
      <c r="P3315">
        <v>0</v>
      </c>
      <c r="Q3315">
        <v>0</v>
      </c>
    </row>
    <row r="3316" spans="1:17" x14ac:dyDescent="0.2">
      <c r="A3316" t="s">
        <v>20339</v>
      </c>
      <c r="B3316" t="s">
        <v>86</v>
      </c>
      <c r="C3316" t="s">
        <v>215</v>
      </c>
      <c r="D3316" t="s">
        <v>17029</v>
      </c>
      <c r="E3316" t="s">
        <v>81</v>
      </c>
      <c r="F3316" t="s">
        <v>4881</v>
      </c>
      <c r="G3316">
        <v>0</v>
      </c>
      <c r="H3316">
        <v>4</v>
      </c>
      <c r="I3316">
        <v>2</v>
      </c>
      <c r="J3316">
        <v>2</v>
      </c>
      <c r="K3316">
        <v>0</v>
      </c>
      <c r="L3316">
        <v>0</v>
      </c>
      <c r="M3316">
        <v>0</v>
      </c>
      <c r="N3316">
        <v>0</v>
      </c>
      <c r="O3316">
        <v>0</v>
      </c>
      <c r="P3316">
        <v>0</v>
      </c>
      <c r="Q3316">
        <v>0</v>
      </c>
    </row>
    <row r="3317" spans="1:17" x14ac:dyDescent="0.2">
      <c r="A3317" t="s">
        <v>20340</v>
      </c>
      <c r="B3317" t="s">
        <v>86</v>
      </c>
      <c r="C3317" t="s">
        <v>215</v>
      </c>
      <c r="D3317" t="s">
        <v>17029</v>
      </c>
      <c r="E3317" t="s">
        <v>81</v>
      </c>
      <c r="F3317" t="s">
        <v>4883</v>
      </c>
      <c r="G3317">
        <v>0</v>
      </c>
      <c r="H3317">
        <v>4</v>
      </c>
      <c r="I3317">
        <v>2</v>
      </c>
      <c r="J3317">
        <v>2</v>
      </c>
      <c r="K3317">
        <v>0</v>
      </c>
      <c r="L3317">
        <v>0</v>
      </c>
      <c r="M3317">
        <v>0</v>
      </c>
      <c r="N3317">
        <v>0</v>
      </c>
      <c r="O3317">
        <v>0</v>
      </c>
      <c r="P3317">
        <v>0</v>
      </c>
      <c r="Q3317">
        <v>0</v>
      </c>
    </row>
    <row r="3318" spans="1:17" x14ac:dyDescent="0.2">
      <c r="A3318" t="s">
        <v>20341</v>
      </c>
      <c r="B3318" t="s">
        <v>86</v>
      </c>
      <c r="C3318" t="s">
        <v>215</v>
      </c>
      <c r="D3318" t="s">
        <v>17029</v>
      </c>
      <c r="E3318" t="s">
        <v>81</v>
      </c>
      <c r="F3318" t="s">
        <v>4885</v>
      </c>
      <c r="G3318">
        <v>0</v>
      </c>
      <c r="H3318">
        <v>0</v>
      </c>
      <c r="I3318">
        <v>0</v>
      </c>
      <c r="J3318">
        <v>0</v>
      </c>
      <c r="K3318">
        <v>0</v>
      </c>
      <c r="L3318">
        <v>0</v>
      </c>
      <c r="M3318">
        <v>4</v>
      </c>
      <c r="N3318">
        <v>0</v>
      </c>
      <c r="O3318">
        <v>0</v>
      </c>
      <c r="P3318">
        <v>0</v>
      </c>
      <c r="Q3318">
        <v>0</v>
      </c>
    </row>
    <row r="3319" spans="1:17" x14ac:dyDescent="0.2">
      <c r="A3319" t="s">
        <v>20342</v>
      </c>
      <c r="B3319" t="s">
        <v>86</v>
      </c>
      <c r="C3319" t="s">
        <v>215</v>
      </c>
      <c r="D3319" t="s">
        <v>17029</v>
      </c>
      <c r="E3319" t="s">
        <v>81</v>
      </c>
      <c r="F3319" t="s">
        <v>4887</v>
      </c>
      <c r="G3319">
        <v>0</v>
      </c>
      <c r="H3319">
        <v>4</v>
      </c>
      <c r="I3319">
        <v>2</v>
      </c>
      <c r="J3319">
        <v>2</v>
      </c>
      <c r="K3319">
        <v>0</v>
      </c>
      <c r="L3319">
        <v>0</v>
      </c>
      <c r="M3319">
        <v>0</v>
      </c>
      <c r="N3319">
        <v>0</v>
      </c>
      <c r="O3319">
        <v>0</v>
      </c>
      <c r="P3319">
        <v>0</v>
      </c>
      <c r="Q3319">
        <v>0</v>
      </c>
    </row>
    <row r="3320" spans="1:17" x14ac:dyDescent="0.2">
      <c r="A3320" t="s">
        <v>20343</v>
      </c>
      <c r="B3320" t="s">
        <v>86</v>
      </c>
      <c r="C3320" t="s">
        <v>215</v>
      </c>
      <c r="D3320" t="s">
        <v>17029</v>
      </c>
      <c r="E3320" t="s">
        <v>81</v>
      </c>
      <c r="F3320" t="s">
        <v>4889</v>
      </c>
      <c r="G3320">
        <v>0</v>
      </c>
      <c r="H3320">
        <v>0</v>
      </c>
      <c r="I3320">
        <v>0</v>
      </c>
      <c r="J3320">
        <v>0</v>
      </c>
      <c r="K3320">
        <v>0</v>
      </c>
      <c r="L3320">
        <v>0</v>
      </c>
      <c r="M3320">
        <v>4</v>
      </c>
      <c r="N3320">
        <v>0</v>
      </c>
      <c r="O3320">
        <v>0</v>
      </c>
      <c r="P3320">
        <v>0</v>
      </c>
      <c r="Q3320">
        <v>0</v>
      </c>
    </row>
    <row r="3321" spans="1:17" x14ac:dyDescent="0.2">
      <c r="A3321" t="s">
        <v>20344</v>
      </c>
      <c r="B3321" t="s">
        <v>86</v>
      </c>
      <c r="C3321" t="s">
        <v>215</v>
      </c>
      <c r="D3321" t="s">
        <v>17029</v>
      </c>
      <c r="E3321" t="s">
        <v>81</v>
      </c>
      <c r="F3321" t="s">
        <v>4871</v>
      </c>
      <c r="G3321">
        <v>0</v>
      </c>
      <c r="H3321">
        <v>0</v>
      </c>
      <c r="I3321">
        <v>0</v>
      </c>
      <c r="J3321">
        <v>0</v>
      </c>
      <c r="K3321">
        <v>0</v>
      </c>
      <c r="L3321">
        <v>0</v>
      </c>
      <c r="M3321">
        <v>0</v>
      </c>
      <c r="N3321">
        <v>4</v>
      </c>
      <c r="O3321">
        <v>4</v>
      </c>
      <c r="P3321">
        <v>0</v>
      </c>
      <c r="Q3321">
        <v>0</v>
      </c>
    </row>
    <row r="3322" spans="1:17" x14ac:dyDescent="0.2">
      <c r="A3322" t="s">
        <v>20345</v>
      </c>
      <c r="B3322" t="s">
        <v>86</v>
      </c>
      <c r="C3322" t="s">
        <v>215</v>
      </c>
      <c r="D3322" t="s">
        <v>17029</v>
      </c>
      <c r="E3322" t="s">
        <v>81</v>
      </c>
      <c r="F3322" t="s">
        <v>4873</v>
      </c>
      <c r="G3322">
        <v>0</v>
      </c>
      <c r="H3322">
        <v>0</v>
      </c>
      <c r="I3322">
        <v>0</v>
      </c>
      <c r="J3322">
        <v>0</v>
      </c>
      <c r="K3322">
        <v>0</v>
      </c>
      <c r="L3322">
        <v>0</v>
      </c>
      <c r="M3322">
        <v>0</v>
      </c>
      <c r="N3322">
        <v>4</v>
      </c>
      <c r="O3322">
        <v>4</v>
      </c>
      <c r="P3322">
        <v>0</v>
      </c>
      <c r="Q3322">
        <v>0</v>
      </c>
    </row>
    <row r="3323" spans="1:17" x14ac:dyDescent="0.2">
      <c r="A3323" t="s">
        <v>20346</v>
      </c>
      <c r="B3323" t="s">
        <v>86</v>
      </c>
      <c r="C3323" t="s">
        <v>215</v>
      </c>
      <c r="D3323" t="s">
        <v>17029</v>
      </c>
      <c r="E3323" t="s">
        <v>81</v>
      </c>
      <c r="F3323" t="s">
        <v>17019</v>
      </c>
      <c r="G3323">
        <v>4</v>
      </c>
      <c r="H3323">
        <v>0</v>
      </c>
      <c r="I3323">
        <v>0</v>
      </c>
      <c r="J3323">
        <v>0</v>
      </c>
      <c r="K3323">
        <v>0</v>
      </c>
      <c r="L3323">
        <v>0</v>
      </c>
      <c r="M3323">
        <v>0</v>
      </c>
      <c r="N3323">
        <v>0</v>
      </c>
      <c r="O3323">
        <v>0</v>
      </c>
      <c r="P3323">
        <v>0</v>
      </c>
      <c r="Q3323">
        <v>0</v>
      </c>
    </row>
    <row r="3324" spans="1:17" x14ac:dyDescent="0.2">
      <c r="A3324" t="s">
        <v>20347</v>
      </c>
      <c r="B3324" t="s">
        <v>86</v>
      </c>
      <c r="C3324" t="s">
        <v>215</v>
      </c>
      <c r="D3324" t="s">
        <v>17021</v>
      </c>
      <c r="E3324" t="s">
        <v>79</v>
      </c>
      <c r="F3324" t="s">
        <v>17022</v>
      </c>
      <c r="G3324">
        <v>0</v>
      </c>
      <c r="H3324">
        <v>0</v>
      </c>
      <c r="I3324">
        <v>0</v>
      </c>
      <c r="J3324">
        <v>0</v>
      </c>
      <c r="K3324">
        <v>0</v>
      </c>
      <c r="L3324">
        <v>0</v>
      </c>
      <c r="M3324">
        <v>0</v>
      </c>
      <c r="N3324">
        <v>2</v>
      </c>
      <c r="O3324">
        <v>2</v>
      </c>
      <c r="P3324">
        <v>0</v>
      </c>
      <c r="Q3324">
        <v>0</v>
      </c>
    </row>
    <row r="3325" spans="1:17" x14ac:dyDescent="0.2">
      <c r="A3325" t="s">
        <v>20348</v>
      </c>
      <c r="B3325" t="s">
        <v>86</v>
      </c>
      <c r="C3325" t="s">
        <v>215</v>
      </c>
      <c r="D3325" t="s">
        <v>17021</v>
      </c>
      <c r="E3325" t="s">
        <v>79</v>
      </c>
      <c r="F3325" t="s">
        <v>17019</v>
      </c>
      <c r="G3325">
        <v>2</v>
      </c>
      <c r="H3325">
        <v>0</v>
      </c>
      <c r="I3325">
        <v>0</v>
      </c>
      <c r="J3325">
        <v>0</v>
      </c>
      <c r="K3325">
        <v>0</v>
      </c>
      <c r="L3325">
        <v>0</v>
      </c>
      <c r="M3325">
        <v>0</v>
      </c>
      <c r="N3325">
        <v>0</v>
      </c>
      <c r="O3325">
        <v>0</v>
      </c>
      <c r="P3325">
        <v>0</v>
      </c>
      <c r="Q3325">
        <v>0</v>
      </c>
    </row>
    <row r="3326" spans="1:17" x14ac:dyDescent="0.2">
      <c r="A3326" t="s">
        <v>20349</v>
      </c>
      <c r="B3326" t="s">
        <v>86</v>
      </c>
      <c r="C3326" t="s">
        <v>215</v>
      </c>
      <c r="D3326" t="s">
        <v>17021</v>
      </c>
      <c r="E3326" t="s">
        <v>81</v>
      </c>
      <c r="F3326" t="s">
        <v>17022</v>
      </c>
      <c r="G3326">
        <v>0</v>
      </c>
      <c r="H3326">
        <v>0</v>
      </c>
      <c r="I3326">
        <v>0</v>
      </c>
      <c r="J3326">
        <v>0</v>
      </c>
      <c r="K3326">
        <v>0</v>
      </c>
      <c r="L3326">
        <v>0</v>
      </c>
      <c r="M3326">
        <v>0</v>
      </c>
      <c r="N3326">
        <v>1</v>
      </c>
      <c r="O3326">
        <v>1</v>
      </c>
      <c r="P3326">
        <v>0</v>
      </c>
      <c r="Q3326">
        <v>0</v>
      </c>
    </row>
    <row r="3327" spans="1:17" x14ac:dyDescent="0.2">
      <c r="A3327" t="s">
        <v>20350</v>
      </c>
      <c r="B3327" t="s">
        <v>86</v>
      </c>
      <c r="C3327" t="s">
        <v>215</v>
      </c>
      <c r="D3327" t="s">
        <v>17021</v>
      </c>
      <c r="E3327" t="s">
        <v>81</v>
      </c>
      <c r="F3327" t="s">
        <v>17019</v>
      </c>
      <c r="G3327">
        <v>1</v>
      </c>
      <c r="H3327">
        <v>0</v>
      </c>
      <c r="I3327">
        <v>0</v>
      </c>
      <c r="J3327">
        <v>0</v>
      </c>
      <c r="K3327">
        <v>0</v>
      </c>
      <c r="L3327">
        <v>0</v>
      </c>
      <c r="M3327">
        <v>0</v>
      </c>
      <c r="N3327">
        <v>0</v>
      </c>
      <c r="O3327">
        <v>0</v>
      </c>
      <c r="P3327">
        <v>0</v>
      </c>
      <c r="Q3327">
        <v>0</v>
      </c>
    </row>
    <row r="3328" spans="1:17" x14ac:dyDescent="0.2">
      <c r="A3328" t="s">
        <v>20351</v>
      </c>
      <c r="B3328" t="s">
        <v>86</v>
      </c>
      <c r="C3328" t="s">
        <v>216</v>
      </c>
      <c r="D3328" t="s">
        <v>17029</v>
      </c>
      <c r="E3328" t="s">
        <v>79</v>
      </c>
      <c r="F3328" t="s">
        <v>4875</v>
      </c>
      <c r="G3328">
        <v>0</v>
      </c>
      <c r="H3328">
        <v>24</v>
      </c>
      <c r="I3328">
        <v>6</v>
      </c>
      <c r="J3328">
        <v>16</v>
      </c>
      <c r="K3328">
        <v>0</v>
      </c>
      <c r="L3328">
        <v>2</v>
      </c>
      <c r="M3328">
        <v>0</v>
      </c>
      <c r="N3328">
        <v>0</v>
      </c>
      <c r="O3328">
        <v>0</v>
      </c>
      <c r="P3328">
        <v>0</v>
      </c>
      <c r="Q3328">
        <v>0</v>
      </c>
    </row>
    <row r="3329" spans="1:17" x14ac:dyDescent="0.2">
      <c r="A3329" t="s">
        <v>20352</v>
      </c>
      <c r="B3329" t="s">
        <v>86</v>
      </c>
      <c r="C3329" t="s">
        <v>216</v>
      </c>
      <c r="D3329" t="s">
        <v>17029</v>
      </c>
      <c r="E3329" t="s">
        <v>79</v>
      </c>
      <c r="F3329" t="s">
        <v>4877</v>
      </c>
      <c r="G3329">
        <v>0</v>
      </c>
      <c r="H3329">
        <v>24</v>
      </c>
      <c r="I3329">
        <v>6</v>
      </c>
      <c r="J3329">
        <v>16</v>
      </c>
      <c r="K3329">
        <v>0</v>
      </c>
      <c r="L3329">
        <v>2</v>
      </c>
      <c r="M3329">
        <v>0</v>
      </c>
      <c r="N3329">
        <v>0</v>
      </c>
      <c r="O3329">
        <v>0</v>
      </c>
      <c r="P3329">
        <v>0</v>
      </c>
      <c r="Q3329">
        <v>0</v>
      </c>
    </row>
    <row r="3330" spans="1:17" x14ac:dyDescent="0.2">
      <c r="A3330" t="s">
        <v>20353</v>
      </c>
      <c r="B3330" t="s">
        <v>86</v>
      </c>
      <c r="C3330" t="s">
        <v>216</v>
      </c>
      <c r="D3330" t="s">
        <v>17029</v>
      </c>
      <c r="E3330" t="s">
        <v>79</v>
      </c>
      <c r="F3330" t="s">
        <v>4879</v>
      </c>
      <c r="G3330">
        <v>0</v>
      </c>
      <c r="H3330">
        <v>0</v>
      </c>
      <c r="I3330">
        <v>0</v>
      </c>
      <c r="J3330">
        <v>0</v>
      </c>
      <c r="K3330">
        <v>0</v>
      </c>
      <c r="L3330">
        <v>0</v>
      </c>
      <c r="M3330">
        <v>24</v>
      </c>
      <c r="N3330">
        <v>0</v>
      </c>
      <c r="O3330">
        <v>0</v>
      </c>
      <c r="P3330">
        <v>0</v>
      </c>
      <c r="Q3330">
        <v>0</v>
      </c>
    </row>
    <row r="3331" spans="1:17" x14ac:dyDescent="0.2">
      <c r="A3331" t="s">
        <v>20354</v>
      </c>
      <c r="B3331" t="s">
        <v>86</v>
      </c>
      <c r="C3331" t="s">
        <v>216</v>
      </c>
      <c r="D3331" t="s">
        <v>17029</v>
      </c>
      <c r="E3331" t="s">
        <v>79</v>
      </c>
      <c r="F3331" t="s">
        <v>4881</v>
      </c>
      <c r="G3331">
        <v>0</v>
      </c>
      <c r="H3331">
        <v>24</v>
      </c>
      <c r="I3331">
        <v>6</v>
      </c>
      <c r="J3331">
        <v>16</v>
      </c>
      <c r="K3331">
        <v>0</v>
      </c>
      <c r="L3331">
        <v>2</v>
      </c>
      <c r="M3331">
        <v>0</v>
      </c>
      <c r="N3331">
        <v>0</v>
      </c>
      <c r="O3331">
        <v>0</v>
      </c>
      <c r="P3331">
        <v>0</v>
      </c>
      <c r="Q3331">
        <v>0</v>
      </c>
    </row>
    <row r="3332" spans="1:17" x14ac:dyDescent="0.2">
      <c r="A3332" t="s">
        <v>20355</v>
      </c>
      <c r="B3332" t="s">
        <v>86</v>
      </c>
      <c r="C3332" t="s">
        <v>216</v>
      </c>
      <c r="D3332" t="s">
        <v>17029</v>
      </c>
      <c r="E3332" t="s">
        <v>79</v>
      </c>
      <c r="F3332" t="s">
        <v>4883</v>
      </c>
      <c r="G3332">
        <v>0</v>
      </c>
      <c r="H3332">
        <v>24</v>
      </c>
      <c r="I3332">
        <v>6</v>
      </c>
      <c r="J3332">
        <v>16</v>
      </c>
      <c r="K3332">
        <v>0</v>
      </c>
      <c r="L3332">
        <v>2</v>
      </c>
      <c r="M3332">
        <v>0</v>
      </c>
      <c r="N3332">
        <v>0</v>
      </c>
      <c r="O3332">
        <v>0</v>
      </c>
      <c r="P3332">
        <v>0</v>
      </c>
      <c r="Q3332">
        <v>0</v>
      </c>
    </row>
    <row r="3333" spans="1:17" x14ac:dyDescent="0.2">
      <c r="A3333" t="s">
        <v>20356</v>
      </c>
      <c r="B3333" t="s">
        <v>86</v>
      </c>
      <c r="C3333" t="s">
        <v>216</v>
      </c>
      <c r="D3333" t="s">
        <v>17029</v>
      </c>
      <c r="E3333" t="s">
        <v>79</v>
      </c>
      <c r="F3333" t="s">
        <v>4885</v>
      </c>
      <c r="G3333">
        <v>0</v>
      </c>
      <c r="H3333">
        <v>0</v>
      </c>
      <c r="I3333">
        <v>0</v>
      </c>
      <c r="J3333">
        <v>0</v>
      </c>
      <c r="K3333">
        <v>0</v>
      </c>
      <c r="L3333">
        <v>0</v>
      </c>
      <c r="M3333">
        <v>24</v>
      </c>
      <c r="N3333">
        <v>0</v>
      </c>
      <c r="O3333">
        <v>0</v>
      </c>
      <c r="P3333">
        <v>0</v>
      </c>
      <c r="Q3333">
        <v>0</v>
      </c>
    </row>
    <row r="3334" spans="1:17" x14ac:dyDescent="0.2">
      <c r="A3334" t="s">
        <v>20357</v>
      </c>
      <c r="B3334" t="s">
        <v>86</v>
      </c>
      <c r="C3334" t="s">
        <v>216</v>
      </c>
      <c r="D3334" t="s">
        <v>17029</v>
      </c>
      <c r="E3334" t="s">
        <v>79</v>
      </c>
      <c r="F3334" t="s">
        <v>4887</v>
      </c>
      <c r="G3334">
        <v>0</v>
      </c>
      <c r="H3334">
        <v>24</v>
      </c>
      <c r="I3334">
        <v>6</v>
      </c>
      <c r="J3334">
        <v>16</v>
      </c>
      <c r="K3334">
        <v>0</v>
      </c>
      <c r="L3334">
        <v>2</v>
      </c>
      <c r="M3334">
        <v>0</v>
      </c>
      <c r="N3334">
        <v>0</v>
      </c>
      <c r="O3334">
        <v>0</v>
      </c>
      <c r="P3334">
        <v>0</v>
      </c>
      <c r="Q3334">
        <v>0</v>
      </c>
    </row>
    <row r="3335" spans="1:17" x14ac:dyDescent="0.2">
      <c r="A3335" t="s">
        <v>20358</v>
      </c>
      <c r="B3335" t="s">
        <v>86</v>
      </c>
      <c r="C3335" t="s">
        <v>216</v>
      </c>
      <c r="D3335" t="s">
        <v>17029</v>
      </c>
      <c r="E3335" t="s">
        <v>79</v>
      </c>
      <c r="F3335" t="s">
        <v>4889</v>
      </c>
      <c r="G3335">
        <v>0</v>
      </c>
      <c r="H3335">
        <v>0</v>
      </c>
      <c r="I3335">
        <v>0</v>
      </c>
      <c r="J3335">
        <v>0</v>
      </c>
      <c r="K3335">
        <v>0</v>
      </c>
      <c r="L3335">
        <v>0</v>
      </c>
      <c r="M3335">
        <v>24</v>
      </c>
      <c r="N3335">
        <v>0</v>
      </c>
      <c r="O3335">
        <v>0</v>
      </c>
      <c r="P3335">
        <v>0</v>
      </c>
      <c r="Q3335">
        <v>0</v>
      </c>
    </row>
    <row r="3336" spans="1:17" x14ac:dyDescent="0.2">
      <c r="A3336" t="s">
        <v>20359</v>
      </c>
      <c r="B3336" t="s">
        <v>86</v>
      </c>
      <c r="C3336" t="s">
        <v>216</v>
      </c>
      <c r="D3336" t="s">
        <v>17029</v>
      </c>
      <c r="E3336" t="s">
        <v>79</v>
      </c>
      <c r="F3336" t="s">
        <v>4871</v>
      </c>
      <c r="G3336">
        <v>0</v>
      </c>
      <c r="H3336">
        <v>0</v>
      </c>
      <c r="I3336">
        <v>0</v>
      </c>
      <c r="J3336">
        <v>0</v>
      </c>
      <c r="K3336">
        <v>0</v>
      </c>
      <c r="L3336">
        <v>0</v>
      </c>
      <c r="M3336">
        <v>0</v>
      </c>
      <c r="N3336">
        <v>24</v>
      </c>
      <c r="O3336">
        <v>22</v>
      </c>
      <c r="P3336">
        <v>2</v>
      </c>
      <c r="Q3336">
        <v>0</v>
      </c>
    </row>
    <row r="3337" spans="1:17" x14ac:dyDescent="0.2">
      <c r="A3337" t="s">
        <v>20360</v>
      </c>
      <c r="B3337" t="s">
        <v>86</v>
      </c>
      <c r="C3337" t="s">
        <v>216</v>
      </c>
      <c r="D3337" t="s">
        <v>17029</v>
      </c>
      <c r="E3337" t="s">
        <v>79</v>
      </c>
      <c r="F3337" t="s">
        <v>4873</v>
      </c>
      <c r="G3337">
        <v>0</v>
      </c>
      <c r="H3337">
        <v>0</v>
      </c>
      <c r="I3337">
        <v>0</v>
      </c>
      <c r="J3337">
        <v>0</v>
      </c>
      <c r="K3337">
        <v>0</v>
      </c>
      <c r="L3337">
        <v>0</v>
      </c>
      <c r="M3337">
        <v>0</v>
      </c>
      <c r="N3337">
        <v>20</v>
      </c>
      <c r="O3337">
        <v>19</v>
      </c>
      <c r="P3337">
        <v>1</v>
      </c>
      <c r="Q3337">
        <v>0</v>
      </c>
    </row>
    <row r="3338" spans="1:17" x14ac:dyDescent="0.2">
      <c r="A3338" t="s">
        <v>20361</v>
      </c>
      <c r="B3338" t="s">
        <v>86</v>
      </c>
      <c r="C3338" t="s">
        <v>216</v>
      </c>
      <c r="D3338" t="s">
        <v>17029</v>
      </c>
      <c r="E3338" t="s">
        <v>79</v>
      </c>
      <c r="F3338" t="s">
        <v>17019</v>
      </c>
      <c r="G3338">
        <v>24</v>
      </c>
      <c r="H3338">
        <v>0</v>
      </c>
      <c r="I3338">
        <v>0</v>
      </c>
      <c r="J3338">
        <v>0</v>
      </c>
      <c r="K3338">
        <v>0</v>
      </c>
      <c r="L3338">
        <v>0</v>
      </c>
      <c r="M3338">
        <v>0</v>
      </c>
      <c r="N3338">
        <v>0</v>
      </c>
      <c r="O3338">
        <v>0</v>
      </c>
      <c r="P3338">
        <v>0</v>
      </c>
      <c r="Q3338">
        <v>0</v>
      </c>
    </row>
    <row r="3339" spans="1:17" x14ac:dyDescent="0.2">
      <c r="A3339" t="s">
        <v>20362</v>
      </c>
      <c r="B3339" t="s">
        <v>86</v>
      </c>
      <c r="C3339" t="s">
        <v>216</v>
      </c>
      <c r="D3339" t="s">
        <v>17029</v>
      </c>
      <c r="E3339" t="s">
        <v>81</v>
      </c>
      <c r="F3339" t="s">
        <v>4875</v>
      </c>
      <c r="G3339">
        <v>0</v>
      </c>
      <c r="H3339">
        <v>9</v>
      </c>
      <c r="I3339">
        <v>0</v>
      </c>
      <c r="J3339">
        <v>8</v>
      </c>
      <c r="K3339">
        <v>1</v>
      </c>
      <c r="L3339">
        <v>0</v>
      </c>
      <c r="M3339">
        <v>0</v>
      </c>
      <c r="N3339">
        <v>0</v>
      </c>
      <c r="O3339">
        <v>0</v>
      </c>
      <c r="P3339">
        <v>0</v>
      </c>
      <c r="Q3339">
        <v>0</v>
      </c>
    </row>
    <row r="3340" spans="1:17" x14ac:dyDescent="0.2">
      <c r="A3340" t="s">
        <v>20363</v>
      </c>
      <c r="B3340" t="s">
        <v>86</v>
      </c>
      <c r="C3340" t="s">
        <v>216</v>
      </c>
      <c r="D3340" t="s">
        <v>17029</v>
      </c>
      <c r="E3340" t="s">
        <v>81</v>
      </c>
      <c r="F3340" t="s">
        <v>4877</v>
      </c>
      <c r="G3340">
        <v>0</v>
      </c>
      <c r="H3340">
        <v>9</v>
      </c>
      <c r="I3340">
        <v>0</v>
      </c>
      <c r="J3340">
        <v>8</v>
      </c>
      <c r="K3340">
        <v>0</v>
      </c>
      <c r="L3340">
        <v>1</v>
      </c>
      <c r="M3340">
        <v>0</v>
      </c>
      <c r="N3340">
        <v>0</v>
      </c>
      <c r="O3340">
        <v>0</v>
      </c>
      <c r="P3340">
        <v>0</v>
      </c>
      <c r="Q3340">
        <v>0</v>
      </c>
    </row>
    <row r="3341" spans="1:17" x14ac:dyDescent="0.2">
      <c r="A3341" t="s">
        <v>20364</v>
      </c>
      <c r="B3341" t="s">
        <v>86</v>
      </c>
      <c r="C3341" t="s">
        <v>216</v>
      </c>
      <c r="D3341" t="s">
        <v>17029</v>
      </c>
      <c r="E3341" t="s">
        <v>81</v>
      </c>
      <c r="F3341" t="s">
        <v>4879</v>
      </c>
      <c r="G3341">
        <v>0</v>
      </c>
      <c r="H3341">
        <v>0</v>
      </c>
      <c r="I3341">
        <v>0</v>
      </c>
      <c r="J3341">
        <v>0</v>
      </c>
      <c r="K3341">
        <v>0</v>
      </c>
      <c r="L3341">
        <v>0</v>
      </c>
      <c r="M3341">
        <v>9</v>
      </c>
      <c r="N3341">
        <v>0</v>
      </c>
      <c r="O3341">
        <v>0</v>
      </c>
      <c r="P3341">
        <v>0</v>
      </c>
      <c r="Q3341">
        <v>0</v>
      </c>
    </row>
    <row r="3342" spans="1:17" x14ac:dyDescent="0.2">
      <c r="A3342" t="s">
        <v>20365</v>
      </c>
      <c r="B3342" t="s">
        <v>86</v>
      </c>
      <c r="C3342" t="s">
        <v>216</v>
      </c>
      <c r="D3342" t="s">
        <v>17029</v>
      </c>
      <c r="E3342" t="s">
        <v>81</v>
      </c>
      <c r="F3342" t="s">
        <v>4881</v>
      </c>
      <c r="G3342">
        <v>0</v>
      </c>
      <c r="H3342">
        <v>9</v>
      </c>
      <c r="I3342">
        <v>0</v>
      </c>
      <c r="J3342">
        <v>8</v>
      </c>
      <c r="K3342">
        <v>0</v>
      </c>
      <c r="L3342">
        <v>1</v>
      </c>
      <c r="M3342">
        <v>0</v>
      </c>
      <c r="N3342">
        <v>0</v>
      </c>
      <c r="O3342">
        <v>0</v>
      </c>
      <c r="P3342">
        <v>0</v>
      </c>
      <c r="Q3342">
        <v>0</v>
      </c>
    </row>
    <row r="3343" spans="1:17" x14ac:dyDescent="0.2">
      <c r="A3343" t="s">
        <v>20366</v>
      </c>
      <c r="B3343" t="s">
        <v>86</v>
      </c>
      <c r="C3343" t="s">
        <v>216</v>
      </c>
      <c r="D3343" t="s">
        <v>17029</v>
      </c>
      <c r="E3343" t="s">
        <v>81</v>
      </c>
      <c r="F3343" t="s">
        <v>4883</v>
      </c>
      <c r="G3343">
        <v>0</v>
      </c>
      <c r="H3343">
        <v>9</v>
      </c>
      <c r="I3343">
        <v>0</v>
      </c>
      <c r="J3343">
        <v>8</v>
      </c>
      <c r="K3343">
        <v>1</v>
      </c>
      <c r="L3343">
        <v>0</v>
      </c>
      <c r="M3343">
        <v>0</v>
      </c>
      <c r="N3343">
        <v>0</v>
      </c>
      <c r="O3343">
        <v>0</v>
      </c>
      <c r="P3343">
        <v>0</v>
      </c>
      <c r="Q3343">
        <v>0</v>
      </c>
    </row>
    <row r="3344" spans="1:17" x14ac:dyDescent="0.2">
      <c r="A3344" t="s">
        <v>20367</v>
      </c>
      <c r="B3344" t="s">
        <v>86</v>
      </c>
      <c r="C3344" t="s">
        <v>216</v>
      </c>
      <c r="D3344" t="s">
        <v>17029</v>
      </c>
      <c r="E3344" t="s">
        <v>81</v>
      </c>
      <c r="F3344" t="s">
        <v>4885</v>
      </c>
      <c r="G3344">
        <v>0</v>
      </c>
      <c r="H3344">
        <v>0</v>
      </c>
      <c r="I3344">
        <v>0</v>
      </c>
      <c r="J3344">
        <v>0</v>
      </c>
      <c r="K3344">
        <v>0</v>
      </c>
      <c r="L3344">
        <v>0</v>
      </c>
      <c r="M3344">
        <v>9</v>
      </c>
      <c r="N3344">
        <v>0</v>
      </c>
      <c r="O3344">
        <v>0</v>
      </c>
      <c r="P3344">
        <v>0</v>
      </c>
      <c r="Q3344">
        <v>0</v>
      </c>
    </row>
    <row r="3345" spans="1:17" x14ac:dyDescent="0.2">
      <c r="A3345" t="s">
        <v>20368</v>
      </c>
      <c r="B3345" t="s">
        <v>86</v>
      </c>
      <c r="C3345" t="s">
        <v>216</v>
      </c>
      <c r="D3345" t="s">
        <v>17029</v>
      </c>
      <c r="E3345" t="s">
        <v>81</v>
      </c>
      <c r="F3345" t="s">
        <v>4887</v>
      </c>
      <c r="G3345">
        <v>0</v>
      </c>
      <c r="H3345">
        <v>9</v>
      </c>
      <c r="I3345">
        <v>0</v>
      </c>
      <c r="J3345">
        <v>8</v>
      </c>
      <c r="K3345">
        <v>1</v>
      </c>
      <c r="L3345">
        <v>0</v>
      </c>
      <c r="M3345">
        <v>0</v>
      </c>
      <c r="N3345">
        <v>0</v>
      </c>
      <c r="O3345">
        <v>0</v>
      </c>
      <c r="P3345">
        <v>0</v>
      </c>
      <c r="Q3345">
        <v>0</v>
      </c>
    </row>
    <row r="3346" spans="1:17" x14ac:dyDescent="0.2">
      <c r="A3346" t="s">
        <v>20369</v>
      </c>
      <c r="B3346" t="s">
        <v>86</v>
      </c>
      <c r="C3346" t="s">
        <v>216</v>
      </c>
      <c r="D3346" t="s">
        <v>17029</v>
      </c>
      <c r="E3346" t="s">
        <v>81</v>
      </c>
      <c r="F3346" t="s">
        <v>4889</v>
      </c>
      <c r="G3346">
        <v>0</v>
      </c>
      <c r="H3346">
        <v>0</v>
      </c>
      <c r="I3346">
        <v>0</v>
      </c>
      <c r="J3346">
        <v>0</v>
      </c>
      <c r="K3346">
        <v>0</v>
      </c>
      <c r="L3346">
        <v>0</v>
      </c>
      <c r="M3346">
        <v>9</v>
      </c>
      <c r="N3346">
        <v>0</v>
      </c>
      <c r="O3346">
        <v>0</v>
      </c>
      <c r="P3346">
        <v>0</v>
      </c>
      <c r="Q3346">
        <v>0</v>
      </c>
    </row>
    <row r="3347" spans="1:17" x14ac:dyDescent="0.2">
      <c r="A3347" t="s">
        <v>20370</v>
      </c>
      <c r="B3347" t="s">
        <v>86</v>
      </c>
      <c r="C3347" t="s">
        <v>216</v>
      </c>
      <c r="D3347" t="s">
        <v>17029</v>
      </c>
      <c r="E3347" t="s">
        <v>81</v>
      </c>
      <c r="F3347" t="s">
        <v>4871</v>
      </c>
      <c r="G3347">
        <v>0</v>
      </c>
      <c r="H3347">
        <v>0</v>
      </c>
      <c r="I3347">
        <v>0</v>
      </c>
      <c r="J3347">
        <v>0</v>
      </c>
      <c r="K3347">
        <v>0</v>
      </c>
      <c r="L3347">
        <v>0</v>
      </c>
      <c r="M3347">
        <v>0</v>
      </c>
      <c r="N3347">
        <v>9</v>
      </c>
      <c r="O3347">
        <v>8</v>
      </c>
      <c r="P3347">
        <v>1</v>
      </c>
      <c r="Q3347">
        <v>0</v>
      </c>
    </row>
    <row r="3348" spans="1:17" x14ac:dyDescent="0.2">
      <c r="A3348" t="s">
        <v>20371</v>
      </c>
      <c r="B3348" t="s">
        <v>86</v>
      </c>
      <c r="C3348" t="s">
        <v>216</v>
      </c>
      <c r="D3348" t="s">
        <v>17029</v>
      </c>
      <c r="E3348" t="s">
        <v>81</v>
      </c>
      <c r="F3348" t="s">
        <v>4873</v>
      </c>
      <c r="G3348">
        <v>0</v>
      </c>
      <c r="H3348">
        <v>0</v>
      </c>
      <c r="I3348">
        <v>0</v>
      </c>
      <c r="J3348">
        <v>0</v>
      </c>
      <c r="K3348">
        <v>0</v>
      </c>
      <c r="L3348">
        <v>0</v>
      </c>
      <c r="M3348">
        <v>0</v>
      </c>
      <c r="N3348">
        <v>7</v>
      </c>
      <c r="O3348">
        <v>6</v>
      </c>
      <c r="P3348">
        <v>1</v>
      </c>
      <c r="Q3348">
        <v>0</v>
      </c>
    </row>
    <row r="3349" spans="1:17" x14ac:dyDescent="0.2">
      <c r="A3349" t="s">
        <v>20372</v>
      </c>
      <c r="B3349" t="s">
        <v>86</v>
      </c>
      <c r="C3349" t="s">
        <v>216</v>
      </c>
      <c r="D3349" t="s">
        <v>17029</v>
      </c>
      <c r="E3349" t="s">
        <v>81</v>
      </c>
      <c r="F3349" t="s">
        <v>17019</v>
      </c>
      <c r="G3349">
        <v>9</v>
      </c>
      <c r="H3349">
        <v>0</v>
      </c>
      <c r="I3349">
        <v>0</v>
      </c>
      <c r="J3349">
        <v>0</v>
      </c>
      <c r="K3349">
        <v>0</v>
      </c>
      <c r="L3349">
        <v>0</v>
      </c>
      <c r="M3349">
        <v>0</v>
      </c>
      <c r="N3349">
        <v>0</v>
      </c>
      <c r="O3349">
        <v>0</v>
      </c>
      <c r="P3349">
        <v>0</v>
      </c>
      <c r="Q3349">
        <v>0</v>
      </c>
    </row>
    <row r="3350" spans="1:17" x14ac:dyDescent="0.2">
      <c r="A3350" t="s">
        <v>20373</v>
      </c>
      <c r="B3350" t="s">
        <v>86</v>
      </c>
      <c r="C3350" t="s">
        <v>216</v>
      </c>
      <c r="D3350" t="s">
        <v>17021</v>
      </c>
      <c r="E3350" t="s">
        <v>79</v>
      </c>
      <c r="F3350" t="s">
        <v>17022</v>
      </c>
      <c r="G3350">
        <v>0</v>
      </c>
      <c r="H3350">
        <v>0</v>
      </c>
      <c r="I3350">
        <v>0</v>
      </c>
      <c r="J3350">
        <v>0</v>
      </c>
      <c r="K3350">
        <v>0</v>
      </c>
      <c r="L3350">
        <v>0</v>
      </c>
      <c r="M3350">
        <v>0</v>
      </c>
      <c r="N3350">
        <v>2</v>
      </c>
      <c r="O3350">
        <v>1</v>
      </c>
      <c r="P3350">
        <v>1</v>
      </c>
      <c r="Q3350">
        <v>0</v>
      </c>
    </row>
    <row r="3351" spans="1:17" x14ac:dyDescent="0.2">
      <c r="A3351" t="s">
        <v>20374</v>
      </c>
      <c r="B3351" t="s">
        <v>86</v>
      </c>
      <c r="C3351" t="s">
        <v>216</v>
      </c>
      <c r="D3351" t="s">
        <v>17021</v>
      </c>
      <c r="E3351" t="s">
        <v>79</v>
      </c>
      <c r="F3351" t="s">
        <v>17019</v>
      </c>
      <c r="G3351">
        <v>2</v>
      </c>
      <c r="H3351">
        <v>0</v>
      </c>
      <c r="I3351">
        <v>0</v>
      </c>
      <c r="J3351">
        <v>0</v>
      </c>
      <c r="K3351">
        <v>0</v>
      </c>
      <c r="L3351">
        <v>0</v>
      </c>
      <c r="M3351">
        <v>0</v>
      </c>
      <c r="N3351">
        <v>0</v>
      </c>
      <c r="O3351">
        <v>0</v>
      </c>
      <c r="P3351">
        <v>0</v>
      </c>
      <c r="Q3351">
        <v>0</v>
      </c>
    </row>
    <row r="3352" spans="1:17" x14ac:dyDescent="0.2">
      <c r="A3352" t="s">
        <v>20375</v>
      </c>
      <c r="B3352" t="s">
        <v>86</v>
      </c>
      <c r="C3352" t="s">
        <v>216</v>
      </c>
      <c r="D3352" t="s">
        <v>17025</v>
      </c>
      <c r="E3352" t="s">
        <v>79</v>
      </c>
      <c r="F3352" t="s">
        <v>17019</v>
      </c>
      <c r="G3352">
        <v>1</v>
      </c>
      <c r="H3352">
        <v>0</v>
      </c>
      <c r="I3352">
        <v>0</v>
      </c>
      <c r="J3352">
        <v>0</v>
      </c>
      <c r="K3352">
        <v>0</v>
      </c>
      <c r="L3352">
        <v>0</v>
      </c>
      <c r="M3352">
        <v>0</v>
      </c>
      <c r="N3352">
        <v>0</v>
      </c>
      <c r="O3352">
        <v>0</v>
      </c>
      <c r="P3352">
        <v>0</v>
      </c>
      <c r="Q3352">
        <v>0</v>
      </c>
    </row>
    <row r="3353" spans="1:17" x14ac:dyDescent="0.2">
      <c r="A3353" t="s">
        <v>20376</v>
      </c>
      <c r="B3353" t="s">
        <v>86</v>
      </c>
      <c r="C3353" t="s">
        <v>217</v>
      </c>
      <c r="D3353" t="s">
        <v>17027</v>
      </c>
      <c r="E3353" t="s">
        <v>79</v>
      </c>
      <c r="F3353" t="s">
        <v>17019</v>
      </c>
      <c r="G3353">
        <v>1</v>
      </c>
      <c r="H3353">
        <v>0</v>
      </c>
      <c r="I3353">
        <v>0</v>
      </c>
      <c r="J3353">
        <v>0</v>
      </c>
      <c r="K3353">
        <v>0</v>
      </c>
      <c r="L3353">
        <v>0</v>
      </c>
      <c r="M3353">
        <v>0</v>
      </c>
      <c r="N3353">
        <v>0</v>
      </c>
      <c r="O3353">
        <v>0</v>
      </c>
      <c r="P3353">
        <v>0</v>
      </c>
      <c r="Q3353">
        <v>0</v>
      </c>
    </row>
    <row r="3354" spans="1:17" x14ac:dyDescent="0.2">
      <c r="A3354" t="s">
        <v>20377</v>
      </c>
      <c r="B3354" t="s">
        <v>86</v>
      </c>
      <c r="C3354" t="s">
        <v>217</v>
      </c>
      <c r="D3354" t="s">
        <v>17029</v>
      </c>
      <c r="E3354" t="s">
        <v>79</v>
      </c>
      <c r="F3354" t="s">
        <v>4875</v>
      </c>
      <c r="G3354">
        <v>0</v>
      </c>
      <c r="H3354">
        <v>19</v>
      </c>
      <c r="I3354">
        <v>6</v>
      </c>
      <c r="J3354">
        <v>12</v>
      </c>
      <c r="K3354">
        <v>1</v>
      </c>
      <c r="L3354">
        <v>0</v>
      </c>
      <c r="M3354">
        <v>0</v>
      </c>
      <c r="N3354">
        <v>0</v>
      </c>
      <c r="O3354">
        <v>0</v>
      </c>
      <c r="P3354">
        <v>0</v>
      </c>
      <c r="Q3354">
        <v>0</v>
      </c>
    </row>
    <row r="3355" spans="1:17" x14ac:dyDescent="0.2">
      <c r="A3355" t="s">
        <v>20378</v>
      </c>
      <c r="B3355" t="s">
        <v>86</v>
      </c>
      <c r="C3355" t="s">
        <v>217</v>
      </c>
      <c r="D3355" t="s">
        <v>17029</v>
      </c>
      <c r="E3355" t="s">
        <v>79</v>
      </c>
      <c r="F3355" t="s">
        <v>4877</v>
      </c>
      <c r="G3355">
        <v>0</v>
      </c>
      <c r="H3355">
        <v>19</v>
      </c>
      <c r="I3355">
        <v>4</v>
      </c>
      <c r="J3355">
        <v>14</v>
      </c>
      <c r="K3355">
        <v>0</v>
      </c>
      <c r="L3355">
        <v>1</v>
      </c>
      <c r="M3355">
        <v>0</v>
      </c>
      <c r="N3355">
        <v>0</v>
      </c>
      <c r="O3355">
        <v>0</v>
      </c>
      <c r="P3355">
        <v>0</v>
      </c>
      <c r="Q3355">
        <v>0</v>
      </c>
    </row>
    <row r="3356" spans="1:17" x14ac:dyDescent="0.2">
      <c r="A3356" t="s">
        <v>20379</v>
      </c>
      <c r="B3356" t="s">
        <v>86</v>
      </c>
      <c r="C3356" t="s">
        <v>217</v>
      </c>
      <c r="D3356" t="s">
        <v>17029</v>
      </c>
      <c r="E3356" t="s">
        <v>79</v>
      </c>
      <c r="F3356" t="s">
        <v>4879</v>
      </c>
      <c r="G3356">
        <v>0</v>
      </c>
      <c r="H3356">
        <v>0</v>
      </c>
      <c r="I3356">
        <v>0</v>
      </c>
      <c r="J3356">
        <v>0</v>
      </c>
      <c r="K3356">
        <v>0</v>
      </c>
      <c r="L3356">
        <v>0</v>
      </c>
      <c r="M3356">
        <v>19</v>
      </c>
      <c r="N3356">
        <v>0</v>
      </c>
      <c r="O3356">
        <v>0</v>
      </c>
      <c r="P3356">
        <v>0</v>
      </c>
      <c r="Q3356">
        <v>0</v>
      </c>
    </row>
    <row r="3357" spans="1:17" x14ac:dyDescent="0.2">
      <c r="A3357" t="s">
        <v>20380</v>
      </c>
      <c r="B3357" t="s">
        <v>86</v>
      </c>
      <c r="C3357" t="s">
        <v>217</v>
      </c>
      <c r="D3357" t="s">
        <v>17029</v>
      </c>
      <c r="E3357" t="s">
        <v>79</v>
      </c>
      <c r="F3357" t="s">
        <v>4881</v>
      </c>
      <c r="G3357">
        <v>0</v>
      </c>
      <c r="H3357">
        <v>19</v>
      </c>
      <c r="I3357">
        <v>4</v>
      </c>
      <c r="J3357">
        <v>14</v>
      </c>
      <c r="K3357">
        <v>0</v>
      </c>
      <c r="L3357">
        <v>1</v>
      </c>
      <c r="M3357">
        <v>0</v>
      </c>
      <c r="N3357">
        <v>0</v>
      </c>
      <c r="O3357">
        <v>0</v>
      </c>
      <c r="P3357">
        <v>0</v>
      </c>
      <c r="Q3357">
        <v>0</v>
      </c>
    </row>
    <row r="3358" spans="1:17" x14ac:dyDescent="0.2">
      <c r="A3358" t="s">
        <v>20381</v>
      </c>
      <c r="B3358" t="s">
        <v>86</v>
      </c>
      <c r="C3358" t="s">
        <v>217</v>
      </c>
      <c r="D3358" t="s">
        <v>17029</v>
      </c>
      <c r="E3358" t="s">
        <v>79</v>
      </c>
      <c r="F3358" t="s">
        <v>4883</v>
      </c>
      <c r="G3358">
        <v>0</v>
      </c>
      <c r="H3358">
        <v>19</v>
      </c>
      <c r="I3358">
        <v>4</v>
      </c>
      <c r="J3358">
        <v>14</v>
      </c>
      <c r="K3358">
        <v>0</v>
      </c>
      <c r="L3358">
        <v>1</v>
      </c>
      <c r="M3358">
        <v>0</v>
      </c>
      <c r="N3358">
        <v>0</v>
      </c>
      <c r="O3358">
        <v>0</v>
      </c>
      <c r="P3358">
        <v>0</v>
      </c>
      <c r="Q3358">
        <v>0</v>
      </c>
    </row>
    <row r="3359" spans="1:17" x14ac:dyDescent="0.2">
      <c r="A3359" t="s">
        <v>20382</v>
      </c>
      <c r="B3359" t="s">
        <v>86</v>
      </c>
      <c r="C3359" t="s">
        <v>217</v>
      </c>
      <c r="D3359" t="s">
        <v>17029</v>
      </c>
      <c r="E3359" t="s">
        <v>79</v>
      </c>
      <c r="F3359" t="s">
        <v>4885</v>
      </c>
      <c r="G3359">
        <v>0</v>
      </c>
      <c r="H3359">
        <v>0</v>
      </c>
      <c r="I3359">
        <v>0</v>
      </c>
      <c r="J3359">
        <v>0</v>
      </c>
      <c r="K3359">
        <v>0</v>
      </c>
      <c r="L3359">
        <v>0</v>
      </c>
      <c r="M3359">
        <v>19</v>
      </c>
      <c r="N3359">
        <v>0</v>
      </c>
      <c r="O3359">
        <v>0</v>
      </c>
      <c r="P3359">
        <v>0</v>
      </c>
      <c r="Q3359">
        <v>0</v>
      </c>
    </row>
    <row r="3360" spans="1:17" x14ac:dyDescent="0.2">
      <c r="A3360" t="s">
        <v>20383</v>
      </c>
      <c r="B3360" t="s">
        <v>86</v>
      </c>
      <c r="C3360" t="s">
        <v>217</v>
      </c>
      <c r="D3360" t="s">
        <v>17029</v>
      </c>
      <c r="E3360" t="s">
        <v>79</v>
      </c>
      <c r="F3360" t="s">
        <v>4887</v>
      </c>
      <c r="G3360">
        <v>0</v>
      </c>
      <c r="H3360">
        <v>19</v>
      </c>
      <c r="I3360">
        <v>4</v>
      </c>
      <c r="J3360">
        <v>14</v>
      </c>
      <c r="K3360">
        <v>1</v>
      </c>
      <c r="L3360">
        <v>0</v>
      </c>
      <c r="M3360">
        <v>0</v>
      </c>
      <c r="N3360">
        <v>0</v>
      </c>
      <c r="O3360">
        <v>0</v>
      </c>
      <c r="P3360">
        <v>0</v>
      </c>
      <c r="Q3360">
        <v>0</v>
      </c>
    </row>
    <row r="3361" spans="1:17" x14ac:dyDescent="0.2">
      <c r="A3361" t="s">
        <v>20384</v>
      </c>
      <c r="B3361" t="s">
        <v>86</v>
      </c>
      <c r="C3361" t="s">
        <v>217</v>
      </c>
      <c r="D3361" t="s">
        <v>17029</v>
      </c>
      <c r="E3361" t="s">
        <v>79</v>
      </c>
      <c r="F3361" t="s">
        <v>4889</v>
      </c>
      <c r="G3361">
        <v>0</v>
      </c>
      <c r="H3361">
        <v>0</v>
      </c>
      <c r="I3361">
        <v>0</v>
      </c>
      <c r="J3361">
        <v>0</v>
      </c>
      <c r="K3361">
        <v>0</v>
      </c>
      <c r="L3361">
        <v>0</v>
      </c>
      <c r="M3361">
        <v>19</v>
      </c>
      <c r="N3361">
        <v>0</v>
      </c>
      <c r="O3361">
        <v>0</v>
      </c>
      <c r="P3361">
        <v>0</v>
      </c>
      <c r="Q3361">
        <v>0</v>
      </c>
    </row>
    <row r="3362" spans="1:17" x14ac:dyDescent="0.2">
      <c r="A3362" t="s">
        <v>20385</v>
      </c>
      <c r="B3362" t="s">
        <v>86</v>
      </c>
      <c r="C3362" t="s">
        <v>217</v>
      </c>
      <c r="D3362" t="s">
        <v>17029</v>
      </c>
      <c r="E3362" t="s">
        <v>79</v>
      </c>
      <c r="F3362" t="s">
        <v>4871</v>
      </c>
      <c r="G3362">
        <v>0</v>
      </c>
      <c r="H3362">
        <v>0</v>
      </c>
      <c r="I3362">
        <v>0</v>
      </c>
      <c r="J3362">
        <v>0</v>
      </c>
      <c r="K3362">
        <v>0</v>
      </c>
      <c r="L3362">
        <v>0</v>
      </c>
      <c r="M3362">
        <v>0</v>
      </c>
      <c r="N3362">
        <v>19</v>
      </c>
      <c r="O3362">
        <v>18</v>
      </c>
      <c r="P3362">
        <v>1</v>
      </c>
      <c r="Q3362">
        <v>0</v>
      </c>
    </row>
    <row r="3363" spans="1:17" x14ac:dyDescent="0.2">
      <c r="A3363" t="s">
        <v>20386</v>
      </c>
      <c r="B3363" t="s">
        <v>86</v>
      </c>
      <c r="C3363" t="s">
        <v>217</v>
      </c>
      <c r="D3363" t="s">
        <v>17029</v>
      </c>
      <c r="E3363" t="s">
        <v>79</v>
      </c>
      <c r="F3363" t="s">
        <v>4873</v>
      </c>
      <c r="G3363">
        <v>0</v>
      </c>
      <c r="H3363">
        <v>0</v>
      </c>
      <c r="I3363">
        <v>0</v>
      </c>
      <c r="J3363">
        <v>0</v>
      </c>
      <c r="K3363">
        <v>0</v>
      </c>
      <c r="L3363">
        <v>0</v>
      </c>
      <c r="M3363">
        <v>0</v>
      </c>
      <c r="N3363">
        <v>14</v>
      </c>
      <c r="O3363">
        <v>13</v>
      </c>
      <c r="P3363">
        <v>1</v>
      </c>
      <c r="Q3363">
        <v>0</v>
      </c>
    </row>
    <row r="3364" spans="1:17" x14ac:dyDescent="0.2">
      <c r="A3364" t="s">
        <v>20387</v>
      </c>
      <c r="B3364" t="s">
        <v>86</v>
      </c>
      <c r="C3364" t="s">
        <v>217</v>
      </c>
      <c r="D3364" t="s">
        <v>17029</v>
      </c>
      <c r="E3364" t="s">
        <v>79</v>
      </c>
      <c r="F3364" t="s">
        <v>17019</v>
      </c>
      <c r="G3364">
        <v>19</v>
      </c>
      <c r="H3364">
        <v>0</v>
      </c>
      <c r="I3364">
        <v>0</v>
      </c>
      <c r="J3364">
        <v>0</v>
      </c>
      <c r="K3364">
        <v>0</v>
      </c>
      <c r="L3364">
        <v>0</v>
      </c>
      <c r="M3364">
        <v>0</v>
      </c>
      <c r="N3364">
        <v>0</v>
      </c>
      <c r="O3364">
        <v>0</v>
      </c>
      <c r="P3364">
        <v>0</v>
      </c>
      <c r="Q3364">
        <v>0</v>
      </c>
    </row>
    <row r="3365" spans="1:17" x14ac:dyDescent="0.2">
      <c r="A3365" t="s">
        <v>20388</v>
      </c>
      <c r="B3365" t="s">
        <v>86</v>
      </c>
      <c r="C3365" t="s">
        <v>217</v>
      </c>
      <c r="D3365" t="s">
        <v>17029</v>
      </c>
      <c r="E3365" t="s">
        <v>81</v>
      </c>
      <c r="F3365" t="s">
        <v>4875</v>
      </c>
      <c r="G3365">
        <v>0</v>
      </c>
      <c r="H3365">
        <v>21</v>
      </c>
      <c r="I3365">
        <v>5</v>
      </c>
      <c r="J3365">
        <v>16</v>
      </c>
      <c r="K3365">
        <v>0</v>
      </c>
      <c r="L3365">
        <v>0</v>
      </c>
      <c r="M3365">
        <v>0</v>
      </c>
      <c r="N3365">
        <v>0</v>
      </c>
      <c r="O3365">
        <v>0</v>
      </c>
      <c r="P3365">
        <v>0</v>
      </c>
      <c r="Q3365">
        <v>0</v>
      </c>
    </row>
    <row r="3366" spans="1:17" x14ac:dyDescent="0.2">
      <c r="A3366" t="s">
        <v>20389</v>
      </c>
      <c r="B3366" t="s">
        <v>86</v>
      </c>
      <c r="C3366" t="s">
        <v>217</v>
      </c>
      <c r="D3366" t="s">
        <v>17029</v>
      </c>
      <c r="E3366" t="s">
        <v>81</v>
      </c>
      <c r="F3366" t="s">
        <v>4877</v>
      </c>
      <c r="G3366">
        <v>0</v>
      </c>
      <c r="H3366">
        <v>21</v>
      </c>
      <c r="I3366">
        <v>3</v>
      </c>
      <c r="J3366">
        <v>17</v>
      </c>
      <c r="K3366">
        <v>1</v>
      </c>
      <c r="L3366">
        <v>0</v>
      </c>
      <c r="M3366">
        <v>0</v>
      </c>
      <c r="N3366">
        <v>0</v>
      </c>
      <c r="O3366">
        <v>0</v>
      </c>
      <c r="P3366">
        <v>0</v>
      </c>
      <c r="Q3366">
        <v>0</v>
      </c>
    </row>
    <row r="3367" spans="1:17" x14ac:dyDescent="0.2">
      <c r="A3367" t="s">
        <v>20390</v>
      </c>
      <c r="B3367" t="s">
        <v>86</v>
      </c>
      <c r="C3367" t="s">
        <v>217</v>
      </c>
      <c r="D3367" t="s">
        <v>17029</v>
      </c>
      <c r="E3367" t="s">
        <v>81</v>
      </c>
      <c r="F3367" t="s">
        <v>4879</v>
      </c>
      <c r="G3367">
        <v>0</v>
      </c>
      <c r="H3367">
        <v>0</v>
      </c>
      <c r="I3367">
        <v>0</v>
      </c>
      <c r="J3367">
        <v>0</v>
      </c>
      <c r="K3367">
        <v>0</v>
      </c>
      <c r="L3367">
        <v>0</v>
      </c>
      <c r="M3367">
        <v>21</v>
      </c>
      <c r="N3367">
        <v>0</v>
      </c>
      <c r="O3367">
        <v>0</v>
      </c>
      <c r="P3367">
        <v>0</v>
      </c>
      <c r="Q3367">
        <v>0</v>
      </c>
    </row>
    <row r="3368" spans="1:17" x14ac:dyDescent="0.2">
      <c r="A3368" t="s">
        <v>20391</v>
      </c>
      <c r="B3368" t="s">
        <v>86</v>
      </c>
      <c r="C3368" t="s">
        <v>217</v>
      </c>
      <c r="D3368" t="s">
        <v>17029</v>
      </c>
      <c r="E3368" t="s">
        <v>81</v>
      </c>
      <c r="F3368" t="s">
        <v>4881</v>
      </c>
      <c r="G3368">
        <v>0</v>
      </c>
      <c r="H3368">
        <v>21</v>
      </c>
      <c r="I3368">
        <v>3</v>
      </c>
      <c r="J3368">
        <v>17</v>
      </c>
      <c r="K3368">
        <v>1</v>
      </c>
      <c r="L3368">
        <v>0</v>
      </c>
      <c r="M3368">
        <v>0</v>
      </c>
      <c r="N3368">
        <v>0</v>
      </c>
      <c r="O3368">
        <v>0</v>
      </c>
      <c r="P3368">
        <v>0</v>
      </c>
      <c r="Q3368">
        <v>0</v>
      </c>
    </row>
    <row r="3369" spans="1:17" x14ac:dyDescent="0.2">
      <c r="A3369" t="s">
        <v>20392</v>
      </c>
      <c r="B3369" t="s">
        <v>86</v>
      </c>
      <c r="C3369" t="s">
        <v>217</v>
      </c>
      <c r="D3369" t="s">
        <v>17029</v>
      </c>
      <c r="E3369" t="s">
        <v>81</v>
      </c>
      <c r="F3369" t="s">
        <v>4883</v>
      </c>
      <c r="G3369">
        <v>0</v>
      </c>
      <c r="H3369">
        <v>21</v>
      </c>
      <c r="I3369">
        <v>3</v>
      </c>
      <c r="J3369">
        <v>17</v>
      </c>
      <c r="K3369">
        <v>1</v>
      </c>
      <c r="L3369">
        <v>0</v>
      </c>
      <c r="M3369">
        <v>0</v>
      </c>
      <c r="N3369">
        <v>0</v>
      </c>
      <c r="O3369">
        <v>0</v>
      </c>
      <c r="P3369">
        <v>0</v>
      </c>
      <c r="Q3369">
        <v>0</v>
      </c>
    </row>
    <row r="3370" spans="1:17" x14ac:dyDescent="0.2">
      <c r="A3370" t="s">
        <v>20393</v>
      </c>
      <c r="B3370" t="s">
        <v>86</v>
      </c>
      <c r="C3370" t="s">
        <v>217</v>
      </c>
      <c r="D3370" t="s">
        <v>17029</v>
      </c>
      <c r="E3370" t="s">
        <v>81</v>
      </c>
      <c r="F3370" t="s">
        <v>4885</v>
      </c>
      <c r="G3370">
        <v>0</v>
      </c>
      <c r="H3370">
        <v>0</v>
      </c>
      <c r="I3370">
        <v>0</v>
      </c>
      <c r="J3370">
        <v>0</v>
      </c>
      <c r="K3370">
        <v>0</v>
      </c>
      <c r="L3370">
        <v>0</v>
      </c>
      <c r="M3370">
        <v>21</v>
      </c>
      <c r="N3370">
        <v>0</v>
      </c>
      <c r="O3370">
        <v>0</v>
      </c>
      <c r="P3370">
        <v>0</v>
      </c>
      <c r="Q3370">
        <v>0</v>
      </c>
    </row>
    <row r="3371" spans="1:17" x14ac:dyDescent="0.2">
      <c r="A3371" t="s">
        <v>20394</v>
      </c>
      <c r="B3371" t="s">
        <v>86</v>
      </c>
      <c r="C3371" t="s">
        <v>217</v>
      </c>
      <c r="D3371" t="s">
        <v>17029</v>
      </c>
      <c r="E3371" t="s">
        <v>81</v>
      </c>
      <c r="F3371" t="s">
        <v>4887</v>
      </c>
      <c r="G3371">
        <v>0</v>
      </c>
      <c r="H3371">
        <v>21</v>
      </c>
      <c r="I3371">
        <v>3</v>
      </c>
      <c r="J3371">
        <v>18</v>
      </c>
      <c r="K3371">
        <v>0</v>
      </c>
      <c r="L3371">
        <v>0</v>
      </c>
      <c r="M3371">
        <v>0</v>
      </c>
      <c r="N3371">
        <v>0</v>
      </c>
      <c r="O3371">
        <v>0</v>
      </c>
      <c r="P3371">
        <v>0</v>
      </c>
      <c r="Q3371">
        <v>0</v>
      </c>
    </row>
    <row r="3372" spans="1:17" x14ac:dyDescent="0.2">
      <c r="A3372" t="s">
        <v>20395</v>
      </c>
      <c r="B3372" t="s">
        <v>86</v>
      </c>
      <c r="C3372" t="s">
        <v>217</v>
      </c>
      <c r="D3372" t="s">
        <v>17029</v>
      </c>
      <c r="E3372" t="s">
        <v>81</v>
      </c>
      <c r="F3372" t="s">
        <v>4889</v>
      </c>
      <c r="G3372">
        <v>0</v>
      </c>
      <c r="H3372">
        <v>0</v>
      </c>
      <c r="I3372">
        <v>0</v>
      </c>
      <c r="J3372">
        <v>0</v>
      </c>
      <c r="K3372">
        <v>0</v>
      </c>
      <c r="L3372">
        <v>0</v>
      </c>
      <c r="M3372">
        <v>21</v>
      </c>
      <c r="N3372">
        <v>0</v>
      </c>
      <c r="O3372">
        <v>0</v>
      </c>
      <c r="P3372">
        <v>0</v>
      </c>
      <c r="Q3372">
        <v>0</v>
      </c>
    </row>
    <row r="3373" spans="1:17" x14ac:dyDescent="0.2">
      <c r="A3373" t="s">
        <v>20396</v>
      </c>
      <c r="B3373" t="s">
        <v>86</v>
      </c>
      <c r="C3373" t="s">
        <v>217</v>
      </c>
      <c r="D3373" t="s">
        <v>17029</v>
      </c>
      <c r="E3373" t="s">
        <v>81</v>
      </c>
      <c r="F3373" t="s">
        <v>4871</v>
      </c>
      <c r="G3373">
        <v>0</v>
      </c>
      <c r="H3373">
        <v>0</v>
      </c>
      <c r="I3373">
        <v>0</v>
      </c>
      <c r="J3373">
        <v>0</v>
      </c>
      <c r="K3373">
        <v>0</v>
      </c>
      <c r="L3373">
        <v>0</v>
      </c>
      <c r="M3373">
        <v>0</v>
      </c>
      <c r="N3373">
        <v>21</v>
      </c>
      <c r="O3373">
        <v>20</v>
      </c>
      <c r="P3373">
        <v>1</v>
      </c>
      <c r="Q3373">
        <v>0</v>
      </c>
    </row>
    <row r="3374" spans="1:17" x14ac:dyDescent="0.2">
      <c r="A3374" t="s">
        <v>20397</v>
      </c>
      <c r="B3374" t="s">
        <v>86</v>
      </c>
      <c r="C3374" t="s">
        <v>217</v>
      </c>
      <c r="D3374" t="s">
        <v>17029</v>
      </c>
      <c r="E3374" t="s">
        <v>81</v>
      </c>
      <c r="F3374" t="s">
        <v>4873</v>
      </c>
      <c r="G3374">
        <v>0</v>
      </c>
      <c r="H3374">
        <v>0</v>
      </c>
      <c r="I3374">
        <v>0</v>
      </c>
      <c r="J3374">
        <v>0</v>
      </c>
      <c r="K3374">
        <v>0</v>
      </c>
      <c r="L3374">
        <v>0</v>
      </c>
      <c r="M3374">
        <v>0</v>
      </c>
      <c r="N3374">
        <v>19</v>
      </c>
      <c r="O3374">
        <v>18</v>
      </c>
      <c r="P3374">
        <v>1</v>
      </c>
      <c r="Q3374">
        <v>0</v>
      </c>
    </row>
    <row r="3375" spans="1:17" x14ac:dyDescent="0.2">
      <c r="A3375" t="s">
        <v>20398</v>
      </c>
      <c r="B3375" t="s">
        <v>86</v>
      </c>
      <c r="C3375" t="s">
        <v>217</v>
      </c>
      <c r="D3375" t="s">
        <v>17029</v>
      </c>
      <c r="E3375" t="s">
        <v>81</v>
      </c>
      <c r="F3375" t="s">
        <v>17019</v>
      </c>
      <c r="G3375">
        <v>21</v>
      </c>
      <c r="H3375">
        <v>0</v>
      </c>
      <c r="I3375">
        <v>0</v>
      </c>
      <c r="J3375">
        <v>0</v>
      </c>
      <c r="K3375">
        <v>0</v>
      </c>
      <c r="L3375">
        <v>0</v>
      </c>
      <c r="M3375">
        <v>0</v>
      </c>
      <c r="N3375">
        <v>0</v>
      </c>
      <c r="O3375">
        <v>0</v>
      </c>
      <c r="P3375">
        <v>0</v>
      </c>
      <c r="Q3375">
        <v>0</v>
      </c>
    </row>
    <row r="3376" spans="1:17" x14ac:dyDescent="0.2">
      <c r="A3376" t="s">
        <v>20399</v>
      </c>
      <c r="B3376" t="s">
        <v>86</v>
      </c>
      <c r="C3376" t="s">
        <v>217</v>
      </c>
      <c r="D3376" t="s">
        <v>17021</v>
      </c>
      <c r="E3376" t="s">
        <v>79</v>
      </c>
      <c r="F3376" t="s">
        <v>17022</v>
      </c>
      <c r="G3376">
        <v>0</v>
      </c>
      <c r="H3376">
        <v>0</v>
      </c>
      <c r="I3376">
        <v>0</v>
      </c>
      <c r="J3376">
        <v>0</v>
      </c>
      <c r="K3376">
        <v>0</v>
      </c>
      <c r="L3376">
        <v>0</v>
      </c>
      <c r="M3376">
        <v>0</v>
      </c>
      <c r="N3376">
        <v>2</v>
      </c>
      <c r="O3376">
        <v>1</v>
      </c>
      <c r="P3376">
        <v>1</v>
      </c>
      <c r="Q3376">
        <v>0</v>
      </c>
    </row>
    <row r="3377" spans="1:17" x14ac:dyDescent="0.2">
      <c r="A3377" t="s">
        <v>20400</v>
      </c>
      <c r="B3377" t="s">
        <v>86</v>
      </c>
      <c r="C3377" t="s">
        <v>217</v>
      </c>
      <c r="D3377" t="s">
        <v>17021</v>
      </c>
      <c r="E3377" t="s">
        <v>79</v>
      </c>
      <c r="F3377" t="s">
        <v>17019</v>
      </c>
      <c r="G3377">
        <v>2</v>
      </c>
      <c r="H3377">
        <v>0</v>
      </c>
      <c r="I3377">
        <v>0</v>
      </c>
      <c r="J3377">
        <v>0</v>
      </c>
      <c r="K3377">
        <v>0</v>
      </c>
      <c r="L3377">
        <v>0</v>
      </c>
      <c r="M3377">
        <v>0</v>
      </c>
      <c r="N3377">
        <v>0</v>
      </c>
      <c r="O3377">
        <v>0</v>
      </c>
      <c r="P3377">
        <v>0</v>
      </c>
      <c r="Q3377">
        <v>0</v>
      </c>
    </row>
    <row r="3378" spans="1:17" x14ac:dyDescent="0.2">
      <c r="A3378" t="s">
        <v>20401</v>
      </c>
      <c r="B3378" t="s">
        <v>86</v>
      </c>
      <c r="C3378" t="s">
        <v>217</v>
      </c>
      <c r="D3378" t="s">
        <v>17021</v>
      </c>
      <c r="E3378" t="s">
        <v>81</v>
      </c>
      <c r="F3378" t="s">
        <v>17022</v>
      </c>
      <c r="G3378">
        <v>0</v>
      </c>
      <c r="H3378">
        <v>0</v>
      </c>
      <c r="I3378">
        <v>0</v>
      </c>
      <c r="J3378">
        <v>0</v>
      </c>
      <c r="K3378">
        <v>0</v>
      </c>
      <c r="L3378">
        <v>0</v>
      </c>
      <c r="M3378">
        <v>0</v>
      </c>
      <c r="N3378">
        <v>4</v>
      </c>
      <c r="O3378">
        <v>4</v>
      </c>
      <c r="P3378">
        <v>0</v>
      </c>
      <c r="Q3378">
        <v>0</v>
      </c>
    </row>
    <row r="3379" spans="1:17" x14ac:dyDescent="0.2">
      <c r="A3379" t="s">
        <v>20402</v>
      </c>
      <c r="B3379" t="s">
        <v>86</v>
      </c>
      <c r="C3379" t="s">
        <v>217</v>
      </c>
      <c r="D3379" t="s">
        <v>17021</v>
      </c>
      <c r="E3379" t="s">
        <v>81</v>
      </c>
      <c r="F3379" t="s">
        <v>17019</v>
      </c>
      <c r="G3379">
        <v>4</v>
      </c>
      <c r="H3379">
        <v>0</v>
      </c>
      <c r="I3379">
        <v>0</v>
      </c>
      <c r="J3379">
        <v>0</v>
      </c>
      <c r="K3379">
        <v>0</v>
      </c>
      <c r="L3379">
        <v>0</v>
      </c>
      <c r="M3379">
        <v>0</v>
      </c>
      <c r="N3379">
        <v>0</v>
      </c>
      <c r="O3379">
        <v>0</v>
      </c>
      <c r="P3379">
        <v>0</v>
      </c>
      <c r="Q3379">
        <v>0</v>
      </c>
    </row>
    <row r="3380" spans="1:17" x14ac:dyDescent="0.2">
      <c r="A3380" t="s">
        <v>20403</v>
      </c>
      <c r="B3380" t="s">
        <v>86</v>
      </c>
      <c r="C3380" t="s">
        <v>217</v>
      </c>
      <c r="D3380" t="s">
        <v>17025</v>
      </c>
      <c r="E3380" t="s">
        <v>79</v>
      </c>
      <c r="F3380" t="s">
        <v>17019</v>
      </c>
      <c r="G3380">
        <v>1</v>
      </c>
      <c r="H3380">
        <v>0</v>
      </c>
      <c r="I3380">
        <v>0</v>
      </c>
      <c r="J3380">
        <v>0</v>
      </c>
      <c r="K3380">
        <v>0</v>
      </c>
      <c r="L3380">
        <v>0</v>
      </c>
      <c r="M3380">
        <v>0</v>
      </c>
      <c r="N3380">
        <v>0</v>
      </c>
      <c r="O3380">
        <v>0</v>
      </c>
      <c r="P3380">
        <v>0</v>
      </c>
      <c r="Q3380">
        <v>0</v>
      </c>
    </row>
    <row r="3381" spans="1:17" x14ac:dyDescent="0.2">
      <c r="A3381" t="s">
        <v>20404</v>
      </c>
      <c r="B3381" t="s">
        <v>86</v>
      </c>
      <c r="C3381" t="s">
        <v>217</v>
      </c>
      <c r="D3381" t="s">
        <v>17025</v>
      </c>
      <c r="E3381" t="s">
        <v>81</v>
      </c>
      <c r="F3381" t="s">
        <v>17019</v>
      </c>
      <c r="G3381">
        <v>2</v>
      </c>
      <c r="H3381">
        <v>0</v>
      </c>
      <c r="I3381">
        <v>0</v>
      </c>
      <c r="J3381">
        <v>0</v>
      </c>
      <c r="K3381">
        <v>0</v>
      </c>
      <c r="L3381">
        <v>0</v>
      </c>
      <c r="M3381">
        <v>0</v>
      </c>
      <c r="N3381">
        <v>0</v>
      </c>
      <c r="O3381">
        <v>0</v>
      </c>
      <c r="P3381">
        <v>0</v>
      </c>
      <c r="Q3381">
        <v>0</v>
      </c>
    </row>
    <row r="3382" spans="1:17" x14ac:dyDescent="0.2">
      <c r="A3382" t="s">
        <v>20405</v>
      </c>
      <c r="B3382" t="s">
        <v>86</v>
      </c>
      <c r="C3382" t="s">
        <v>218</v>
      </c>
      <c r="D3382" t="s">
        <v>17029</v>
      </c>
      <c r="E3382" t="s">
        <v>79</v>
      </c>
      <c r="F3382" t="s">
        <v>4875</v>
      </c>
      <c r="G3382">
        <v>0</v>
      </c>
      <c r="H3382">
        <v>12</v>
      </c>
      <c r="I3382">
        <v>0</v>
      </c>
      <c r="J3382">
        <v>12</v>
      </c>
      <c r="K3382">
        <v>0</v>
      </c>
      <c r="L3382">
        <v>0</v>
      </c>
      <c r="M3382">
        <v>0</v>
      </c>
      <c r="N3382">
        <v>0</v>
      </c>
      <c r="O3382">
        <v>0</v>
      </c>
      <c r="P3382">
        <v>0</v>
      </c>
      <c r="Q3382">
        <v>0</v>
      </c>
    </row>
    <row r="3383" spans="1:17" x14ac:dyDescent="0.2">
      <c r="A3383" t="s">
        <v>20406</v>
      </c>
      <c r="B3383" t="s">
        <v>86</v>
      </c>
      <c r="C3383" t="s">
        <v>218</v>
      </c>
      <c r="D3383" t="s">
        <v>17029</v>
      </c>
      <c r="E3383" t="s">
        <v>79</v>
      </c>
      <c r="F3383" t="s">
        <v>4877</v>
      </c>
      <c r="G3383">
        <v>0</v>
      </c>
      <c r="H3383">
        <v>12</v>
      </c>
      <c r="I3383">
        <v>0</v>
      </c>
      <c r="J3383">
        <v>12</v>
      </c>
      <c r="K3383">
        <v>0</v>
      </c>
      <c r="L3383">
        <v>0</v>
      </c>
      <c r="M3383">
        <v>0</v>
      </c>
      <c r="N3383">
        <v>0</v>
      </c>
      <c r="O3383">
        <v>0</v>
      </c>
      <c r="P3383">
        <v>0</v>
      </c>
      <c r="Q3383">
        <v>0</v>
      </c>
    </row>
    <row r="3384" spans="1:17" x14ac:dyDescent="0.2">
      <c r="A3384" t="s">
        <v>20407</v>
      </c>
      <c r="B3384" t="s">
        <v>86</v>
      </c>
      <c r="C3384" t="s">
        <v>218</v>
      </c>
      <c r="D3384" t="s">
        <v>17029</v>
      </c>
      <c r="E3384" t="s">
        <v>79</v>
      </c>
      <c r="F3384" t="s">
        <v>4879</v>
      </c>
      <c r="G3384">
        <v>0</v>
      </c>
      <c r="H3384">
        <v>0</v>
      </c>
      <c r="I3384">
        <v>0</v>
      </c>
      <c r="J3384">
        <v>0</v>
      </c>
      <c r="K3384">
        <v>0</v>
      </c>
      <c r="L3384">
        <v>0</v>
      </c>
      <c r="M3384">
        <v>12</v>
      </c>
      <c r="N3384">
        <v>0</v>
      </c>
      <c r="O3384">
        <v>0</v>
      </c>
      <c r="P3384">
        <v>0</v>
      </c>
      <c r="Q3384">
        <v>0</v>
      </c>
    </row>
    <row r="3385" spans="1:17" x14ac:dyDescent="0.2">
      <c r="A3385" t="s">
        <v>20408</v>
      </c>
      <c r="B3385" t="s">
        <v>86</v>
      </c>
      <c r="C3385" t="s">
        <v>218</v>
      </c>
      <c r="D3385" t="s">
        <v>17029</v>
      </c>
      <c r="E3385" t="s">
        <v>79</v>
      </c>
      <c r="F3385" t="s">
        <v>4881</v>
      </c>
      <c r="G3385">
        <v>0</v>
      </c>
      <c r="H3385">
        <v>12</v>
      </c>
      <c r="I3385">
        <v>0</v>
      </c>
      <c r="J3385">
        <v>12</v>
      </c>
      <c r="K3385">
        <v>0</v>
      </c>
      <c r="L3385">
        <v>0</v>
      </c>
      <c r="M3385">
        <v>0</v>
      </c>
      <c r="N3385">
        <v>0</v>
      </c>
      <c r="O3385">
        <v>0</v>
      </c>
      <c r="P3385">
        <v>0</v>
      </c>
      <c r="Q3385">
        <v>0</v>
      </c>
    </row>
    <row r="3386" spans="1:17" x14ac:dyDescent="0.2">
      <c r="A3386" t="s">
        <v>20409</v>
      </c>
      <c r="B3386" t="s">
        <v>86</v>
      </c>
      <c r="C3386" t="s">
        <v>218</v>
      </c>
      <c r="D3386" t="s">
        <v>17029</v>
      </c>
      <c r="E3386" t="s">
        <v>79</v>
      </c>
      <c r="F3386" t="s">
        <v>4883</v>
      </c>
      <c r="G3386">
        <v>0</v>
      </c>
      <c r="H3386">
        <v>12</v>
      </c>
      <c r="I3386">
        <v>0</v>
      </c>
      <c r="J3386">
        <v>12</v>
      </c>
      <c r="K3386">
        <v>0</v>
      </c>
      <c r="L3386">
        <v>0</v>
      </c>
      <c r="M3386">
        <v>0</v>
      </c>
      <c r="N3386">
        <v>0</v>
      </c>
      <c r="O3386">
        <v>0</v>
      </c>
      <c r="P3386">
        <v>0</v>
      </c>
      <c r="Q3386">
        <v>0</v>
      </c>
    </row>
    <row r="3387" spans="1:17" x14ac:dyDescent="0.2">
      <c r="A3387" t="s">
        <v>20410</v>
      </c>
      <c r="B3387" t="s">
        <v>86</v>
      </c>
      <c r="C3387" t="s">
        <v>218</v>
      </c>
      <c r="D3387" t="s">
        <v>17029</v>
      </c>
      <c r="E3387" t="s">
        <v>79</v>
      </c>
      <c r="F3387" t="s">
        <v>4885</v>
      </c>
      <c r="G3387">
        <v>0</v>
      </c>
      <c r="H3387">
        <v>0</v>
      </c>
      <c r="I3387">
        <v>0</v>
      </c>
      <c r="J3387">
        <v>0</v>
      </c>
      <c r="K3387">
        <v>0</v>
      </c>
      <c r="L3387">
        <v>0</v>
      </c>
      <c r="M3387">
        <v>12</v>
      </c>
      <c r="N3387">
        <v>0</v>
      </c>
      <c r="O3387">
        <v>0</v>
      </c>
      <c r="P3387">
        <v>0</v>
      </c>
      <c r="Q3387">
        <v>0</v>
      </c>
    </row>
    <row r="3388" spans="1:17" x14ac:dyDescent="0.2">
      <c r="A3388" t="s">
        <v>20411</v>
      </c>
      <c r="B3388" t="s">
        <v>86</v>
      </c>
      <c r="C3388" t="s">
        <v>218</v>
      </c>
      <c r="D3388" t="s">
        <v>17029</v>
      </c>
      <c r="E3388" t="s">
        <v>79</v>
      </c>
      <c r="F3388" t="s">
        <v>4887</v>
      </c>
      <c r="G3388">
        <v>0</v>
      </c>
      <c r="H3388">
        <v>12</v>
      </c>
      <c r="I3388">
        <v>0</v>
      </c>
      <c r="J3388">
        <v>12</v>
      </c>
      <c r="K3388">
        <v>0</v>
      </c>
      <c r="L3388">
        <v>0</v>
      </c>
      <c r="M3388">
        <v>0</v>
      </c>
      <c r="N3388">
        <v>0</v>
      </c>
      <c r="O3388">
        <v>0</v>
      </c>
      <c r="P3388">
        <v>0</v>
      </c>
      <c r="Q3388">
        <v>0</v>
      </c>
    </row>
    <row r="3389" spans="1:17" x14ac:dyDescent="0.2">
      <c r="A3389" t="s">
        <v>20412</v>
      </c>
      <c r="B3389" t="s">
        <v>86</v>
      </c>
      <c r="C3389" t="s">
        <v>218</v>
      </c>
      <c r="D3389" t="s">
        <v>17029</v>
      </c>
      <c r="E3389" t="s">
        <v>79</v>
      </c>
      <c r="F3389" t="s">
        <v>4889</v>
      </c>
      <c r="G3389">
        <v>0</v>
      </c>
      <c r="H3389">
        <v>0</v>
      </c>
      <c r="I3389">
        <v>0</v>
      </c>
      <c r="J3389">
        <v>0</v>
      </c>
      <c r="K3389">
        <v>0</v>
      </c>
      <c r="L3389">
        <v>0</v>
      </c>
      <c r="M3389">
        <v>12</v>
      </c>
      <c r="N3389">
        <v>0</v>
      </c>
      <c r="O3389">
        <v>0</v>
      </c>
      <c r="P3389">
        <v>0</v>
      </c>
      <c r="Q3389">
        <v>0</v>
      </c>
    </row>
    <row r="3390" spans="1:17" x14ac:dyDescent="0.2">
      <c r="A3390" t="s">
        <v>20413</v>
      </c>
      <c r="B3390" t="s">
        <v>86</v>
      </c>
      <c r="C3390" t="s">
        <v>218</v>
      </c>
      <c r="D3390" t="s">
        <v>17029</v>
      </c>
      <c r="E3390" t="s">
        <v>79</v>
      </c>
      <c r="F3390" t="s">
        <v>4871</v>
      </c>
      <c r="G3390">
        <v>0</v>
      </c>
      <c r="H3390">
        <v>0</v>
      </c>
      <c r="I3390">
        <v>0</v>
      </c>
      <c r="J3390">
        <v>0</v>
      </c>
      <c r="K3390">
        <v>0</v>
      </c>
      <c r="L3390">
        <v>0</v>
      </c>
      <c r="M3390">
        <v>0</v>
      </c>
      <c r="N3390">
        <v>12</v>
      </c>
      <c r="O3390">
        <v>12</v>
      </c>
      <c r="P3390">
        <v>0</v>
      </c>
      <c r="Q3390">
        <v>0</v>
      </c>
    </row>
    <row r="3391" spans="1:17" x14ac:dyDescent="0.2">
      <c r="A3391" t="s">
        <v>20414</v>
      </c>
      <c r="B3391" t="s">
        <v>86</v>
      </c>
      <c r="C3391" t="s">
        <v>218</v>
      </c>
      <c r="D3391" t="s">
        <v>17029</v>
      </c>
      <c r="E3391" t="s">
        <v>79</v>
      </c>
      <c r="F3391" t="s">
        <v>4873</v>
      </c>
      <c r="G3391">
        <v>0</v>
      </c>
      <c r="H3391">
        <v>0</v>
      </c>
      <c r="I3391">
        <v>0</v>
      </c>
      <c r="J3391">
        <v>0</v>
      </c>
      <c r="K3391">
        <v>0</v>
      </c>
      <c r="L3391">
        <v>0</v>
      </c>
      <c r="M3391">
        <v>0</v>
      </c>
      <c r="N3391">
        <v>10</v>
      </c>
      <c r="O3391">
        <v>10</v>
      </c>
      <c r="P3391">
        <v>0</v>
      </c>
      <c r="Q3391">
        <v>0</v>
      </c>
    </row>
    <row r="3392" spans="1:17" x14ac:dyDescent="0.2">
      <c r="A3392" t="s">
        <v>20415</v>
      </c>
      <c r="B3392" t="s">
        <v>86</v>
      </c>
      <c r="C3392" t="s">
        <v>218</v>
      </c>
      <c r="D3392" t="s">
        <v>17029</v>
      </c>
      <c r="E3392" t="s">
        <v>79</v>
      </c>
      <c r="F3392" t="s">
        <v>17019</v>
      </c>
      <c r="G3392">
        <v>12</v>
      </c>
      <c r="H3392">
        <v>0</v>
      </c>
      <c r="I3392">
        <v>0</v>
      </c>
      <c r="J3392">
        <v>0</v>
      </c>
      <c r="K3392">
        <v>0</v>
      </c>
      <c r="L3392">
        <v>0</v>
      </c>
      <c r="M3392">
        <v>0</v>
      </c>
      <c r="N3392">
        <v>0</v>
      </c>
      <c r="O3392">
        <v>0</v>
      </c>
      <c r="P3392">
        <v>0</v>
      </c>
      <c r="Q3392">
        <v>0</v>
      </c>
    </row>
    <row r="3393" spans="1:17" x14ac:dyDescent="0.2">
      <c r="A3393" t="s">
        <v>20416</v>
      </c>
      <c r="B3393" t="s">
        <v>86</v>
      </c>
      <c r="C3393" t="s">
        <v>218</v>
      </c>
      <c r="D3393" t="s">
        <v>17029</v>
      </c>
      <c r="E3393" t="s">
        <v>81</v>
      </c>
      <c r="F3393" t="s">
        <v>4875</v>
      </c>
      <c r="G3393">
        <v>0</v>
      </c>
      <c r="H3393">
        <v>15</v>
      </c>
      <c r="I3393">
        <v>5</v>
      </c>
      <c r="J3393">
        <v>8</v>
      </c>
      <c r="K3393">
        <v>0</v>
      </c>
      <c r="L3393">
        <v>2</v>
      </c>
      <c r="M3393">
        <v>0</v>
      </c>
      <c r="N3393">
        <v>0</v>
      </c>
      <c r="O3393">
        <v>0</v>
      </c>
      <c r="P3393">
        <v>0</v>
      </c>
      <c r="Q3393">
        <v>0</v>
      </c>
    </row>
    <row r="3394" spans="1:17" x14ac:dyDescent="0.2">
      <c r="A3394" t="s">
        <v>20417</v>
      </c>
      <c r="B3394" t="s">
        <v>86</v>
      </c>
      <c r="C3394" t="s">
        <v>218</v>
      </c>
      <c r="D3394" t="s">
        <v>17029</v>
      </c>
      <c r="E3394" t="s">
        <v>81</v>
      </c>
      <c r="F3394" t="s">
        <v>4877</v>
      </c>
      <c r="G3394">
        <v>0</v>
      </c>
      <c r="H3394">
        <v>15</v>
      </c>
      <c r="I3394">
        <v>1</v>
      </c>
      <c r="J3394">
        <v>10</v>
      </c>
      <c r="K3394">
        <v>2</v>
      </c>
      <c r="L3394">
        <v>2</v>
      </c>
      <c r="M3394">
        <v>0</v>
      </c>
      <c r="N3394">
        <v>0</v>
      </c>
      <c r="O3394">
        <v>0</v>
      </c>
      <c r="P3394">
        <v>0</v>
      </c>
      <c r="Q3394">
        <v>0</v>
      </c>
    </row>
    <row r="3395" spans="1:17" x14ac:dyDescent="0.2">
      <c r="A3395" t="s">
        <v>20418</v>
      </c>
      <c r="B3395" t="s">
        <v>86</v>
      </c>
      <c r="C3395" t="s">
        <v>218</v>
      </c>
      <c r="D3395" t="s">
        <v>17029</v>
      </c>
      <c r="E3395" t="s">
        <v>81</v>
      </c>
      <c r="F3395" t="s">
        <v>4879</v>
      </c>
      <c r="G3395">
        <v>0</v>
      </c>
      <c r="H3395">
        <v>0</v>
      </c>
      <c r="I3395">
        <v>0</v>
      </c>
      <c r="J3395">
        <v>0</v>
      </c>
      <c r="K3395">
        <v>0</v>
      </c>
      <c r="L3395">
        <v>0</v>
      </c>
      <c r="M3395">
        <v>15</v>
      </c>
      <c r="N3395">
        <v>0</v>
      </c>
      <c r="O3395">
        <v>0</v>
      </c>
      <c r="P3395">
        <v>0</v>
      </c>
      <c r="Q3395">
        <v>0</v>
      </c>
    </row>
    <row r="3396" spans="1:17" x14ac:dyDescent="0.2">
      <c r="A3396" t="s">
        <v>20419</v>
      </c>
      <c r="B3396" t="s">
        <v>86</v>
      </c>
      <c r="C3396" t="s">
        <v>218</v>
      </c>
      <c r="D3396" t="s">
        <v>17029</v>
      </c>
      <c r="E3396" t="s">
        <v>81</v>
      </c>
      <c r="F3396" t="s">
        <v>4881</v>
      </c>
      <c r="G3396">
        <v>0</v>
      </c>
      <c r="H3396">
        <v>15</v>
      </c>
      <c r="I3396">
        <v>1</v>
      </c>
      <c r="J3396">
        <v>10</v>
      </c>
      <c r="K3396">
        <v>2</v>
      </c>
      <c r="L3396">
        <v>2</v>
      </c>
      <c r="M3396">
        <v>0</v>
      </c>
      <c r="N3396">
        <v>0</v>
      </c>
      <c r="O3396">
        <v>0</v>
      </c>
      <c r="P3396">
        <v>0</v>
      </c>
      <c r="Q3396">
        <v>0</v>
      </c>
    </row>
    <row r="3397" spans="1:17" x14ac:dyDescent="0.2">
      <c r="A3397" t="s">
        <v>20420</v>
      </c>
      <c r="B3397" t="s">
        <v>86</v>
      </c>
      <c r="C3397" t="s">
        <v>218</v>
      </c>
      <c r="D3397" t="s">
        <v>17029</v>
      </c>
      <c r="E3397" t="s">
        <v>81</v>
      </c>
      <c r="F3397" t="s">
        <v>4883</v>
      </c>
      <c r="G3397">
        <v>0</v>
      </c>
      <c r="H3397">
        <v>15</v>
      </c>
      <c r="I3397">
        <v>4</v>
      </c>
      <c r="J3397">
        <v>7</v>
      </c>
      <c r="K3397">
        <v>2</v>
      </c>
      <c r="L3397">
        <v>2</v>
      </c>
      <c r="M3397">
        <v>0</v>
      </c>
      <c r="N3397">
        <v>0</v>
      </c>
      <c r="O3397">
        <v>0</v>
      </c>
      <c r="P3397">
        <v>0</v>
      </c>
      <c r="Q3397">
        <v>0</v>
      </c>
    </row>
    <row r="3398" spans="1:17" x14ac:dyDescent="0.2">
      <c r="A3398" t="s">
        <v>20421</v>
      </c>
      <c r="B3398" t="s">
        <v>86</v>
      </c>
      <c r="C3398" t="s">
        <v>218</v>
      </c>
      <c r="D3398" t="s">
        <v>17029</v>
      </c>
      <c r="E3398" t="s">
        <v>81</v>
      </c>
      <c r="F3398" t="s">
        <v>4885</v>
      </c>
      <c r="G3398">
        <v>0</v>
      </c>
      <c r="H3398">
        <v>0</v>
      </c>
      <c r="I3398">
        <v>0</v>
      </c>
      <c r="J3398">
        <v>0</v>
      </c>
      <c r="K3398">
        <v>0</v>
      </c>
      <c r="L3398">
        <v>0</v>
      </c>
      <c r="M3398">
        <v>15</v>
      </c>
      <c r="N3398">
        <v>0</v>
      </c>
      <c r="O3398">
        <v>0</v>
      </c>
      <c r="P3398">
        <v>0</v>
      </c>
      <c r="Q3398">
        <v>0</v>
      </c>
    </row>
    <row r="3399" spans="1:17" x14ac:dyDescent="0.2">
      <c r="A3399" t="s">
        <v>20422</v>
      </c>
      <c r="B3399" t="s">
        <v>86</v>
      </c>
      <c r="C3399" t="s">
        <v>218</v>
      </c>
      <c r="D3399" t="s">
        <v>17029</v>
      </c>
      <c r="E3399" t="s">
        <v>81</v>
      </c>
      <c r="F3399" t="s">
        <v>4887</v>
      </c>
      <c r="G3399">
        <v>0</v>
      </c>
      <c r="H3399">
        <v>15</v>
      </c>
      <c r="I3399">
        <v>1</v>
      </c>
      <c r="J3399">
        <v>12</v>
      </c>
      <c r="K3399">
        <v>0</v>
      </c>
      <c r="L3399">
        <v>2</v>
      </c>
      <c r="M3399">
        <v>0</v>
      </c>
      <c r="N3399">
        <v>0</v>
      </c>
      <c r="O3399">
        <v>0</v>
      </c>
      <c r="P3399">
        <v>0</v>
      </c>
      <c r="Q3399">
        <v>0</v>
      </c>
    </row>
    <row r="3400" spans="1:17" x14ac:dyDescent="0.2">
      <c r="A3400" t="s">
        <v>20423</v>
      </c>
      <c r="B3400" t="s">
        <v>86</v>
      </c>
      <c r="C3400" t="s">
        <v>218</v>
      </c>
      <c r="D3400" t="s">
        <v>17029</v>
      </c>
      <c r="E3400" t="s">
        <v>81</v>
      </c>
      <c r="F3400" t="s">
        <v>4889</v>
      </c>
      <c r="G3400">
        <v>0</v>
      </c>
      <c r="H3400">
        <v>0</v>
      </c>
      <c r="I3400">
        <v>0</v>
      </c>
      <c r="J3400">
        <v>0</v>
      </c>
      <c r="K3400">
        <v>0</v>
      </c>
      <c r="L3400">
        <v>0</v>
      </c>
      <c r="M3400">
        <v>15</v>
      </c>
      <c r="N3400">
        <v>0</v>
      </c>
      <c r="O3400">
        <v>0</v>
      </c>
      <c r="P3400">
        <v>0</v>
      </c>
      <c r="Q3400">
        <v>0</v>
      </c>
    </row>
    <row r="3401" spans="1:17" x14ac:dyDescent="0.2">
      <c r="A3401" t="s">
        <v>20424</v>
      </c>
      <c r="B3401" t="s">
        <v>86</v>
      </c>
      <c r="C3401" t="s">
        <v>218</v>
      </c>
      <c r="D3401" t="s">
        <v>17029</v>
      </c>
      <c r="E3401" t="s">
        <v>81</v>
      </c>
      <c r="F3401" t="s">
        <v>4871</v>
      </c>
      <c r="G3401">
        <v>0</v>
      </c>
      <c r="H3401">
        <v>0</v>
      </c>
      <c r="I3401">
        <v>0</v>
      </c>
      <c r="J3401">
        <v>0</v>
      </c>
      <c r="K3401">
        <v>0</v>
      </c>
      <c r="L3401">
        <v>0</v>
      </c>
      <c r="M3401">
        <v>0</v>
      </c>
      <c r="N3401">
        <v>15</v>
      </c>
      <c r="O3401">
        <v>11</v>
      </c>
      <c r="P3401">
        <v>2</v>
      </c>
      <c r="Q3401">
        <v>2</v>
      </c>
    </row>
    <row r="3402" spans="1:17" x14ac:dyDescent="0.2">
      <c r="A3402" t="s">
        <v>20425</v>
      </c>
      <c r="B3402" t="s">
        <v>86</v>
      </c>
      <c r="C3402" t="s">
        <v>218</v>
      </c>
      <c r="D3402" t="s">
        <v>17029</v>
      </c>
      <c r="E3402" t="s">
        <v>81</v>
      </c>
      <c r="F3402" t="s">
        <v>4873</v>
      </c>
      <c r="G3402">
        <v>0</v>
      </c>
      <c r="H3402">
        <v>0</v>
      </c>
      <c r="I3402">
        <v>0</v>
      </c>
      <c r="J3402">
        <v>0</v>
      </c>
      <c r="K3402">
        <v>0</v>
      </c>
      <c r="L3402">
        <v>0</v>
      </c>
      <c r="M3402">
        <v>0</v>
      </c>
      <c r="N3402">
        <v>14</v>
      </c>
      <c r="O3402">
        <v>10</v>
      </c>
      <c r="P3402">
        <v>2</v>
      </c>
      <c r="Q3402">
        <v>2</v>
      </c>
    </row>
    <row r="3403" spans="1:17" x14ac:dyDescent="0.2">
      <c r="A3403" t="s">
        <v>20426</v>
      </c>
      <c r="B3403" t="s">
        <v>86</v>
      </c>
      <c r="C3403" t="s">
        <v>218</v>
      </c>
      <c r="D3403" t="s">
        <v>17029</v>
      </c>
      <c r="E3403" t="s">
        <v>81</v>
      </c>
      <c r="F3403" t="s">
        <v>17019</v>
      </c>
      <c r="G3403">
        <v>15</v>
      </c>
      <c r="H3403">
        <v>0</v>
      </c>
      <c r="I3403">
        <v>0</v>
      </c>
      <c r="J3403">
        <v>0</v>
      </c>
      <c r="K3403">
        <v>0</v>
      </c>
      <c r="L3403">
        <v>0</v>
      </c>
      <c r="M3403">
        <v>0</v>
      </c>
      <c r="N3403">
        <v>0</v>
      </c>
      <c r="O3403">
        <v>0</v>
      </c>
      <c r="P3403">
        <v>0</v>
      </c>
      <c r="Q3403">
        <v>0</v>
      </c>
    </row>
    <row r="3404" spans="1:17" x14ac:dyDescent="0.2">
      <c r="A3404" t="s">
        <v>20427</v>
      </c>
      <c r="B3404" t="s">
        <v>86</v>
      </c>
      <c r="C3404" t="s">
        <v>218</v>
      </c>
      <c r="D3404" t="s">
        <v>17021</v>
      </c>
      <c r="E3404" t="s">
        <v>79</v>
      </c>
      <c r="F3404" t="s">
        <v>17022</v>
      </c>
      <c r="G3404">
        <v>0</v>
      </c>
      <c r="H3404">
        <v>0</v>
      </c>
      <c r="I3404">
        <v>0</v>
      </c>
      <c r="J3404">
        <v>0</v>
      </c>
      <c r="K3404">
        <v>0</v>
      </c>
      <c r="L3404">
        <v>0</v>
      </c>
      <c r="M3404">
        <v>0</v>
      </c>
      <c r="N3404">
        <v>2</v>
      </c>
      <c r="O3404">
        <v>1</v>
      </c>
      <c r="P3404">
        <v>1</v>
      </c>
      <c r="Q3404">
        <v>0</v>
      </c>
    </row>
    <row r="3405" spans="1:17" x14ac:dyDescent="0.2">
      <c r="A3405" t="s">
        <v>20428</v>
      </c>
      <c r="B3405" t="s">
        <v>86</v>
      </c>
      <c r="C3405" t="s">
        <v>218</v>
      </c>
      <c r="D3405" t="s">
        <v>17021</v>
      </c>
      <c r="E3405" t="s">
        <v>79</v>
      </c>
      <c r="F3405" t="s">
        <v>17019</v>
      </c>
      <c r="G3405">
        <v>2</v>
      </c>
      <c r="H3405">
        <v>0</v>
      </c>
      <c r="I3405">
        <v>0</v>
      </c>
      <c r="J3405">
        <v>0</v>
      </c>
      <c r="K3405">
        <v>0</v>
      </c>
      <c r="L3405">
        <v>0</v>
      </c>
      <c r="M3405">
        <v>0</v>
      </c>
      <c r="N3405">
        <v>0</v>
      </c>
      <c r="O3405">
        <v>0</v>
      </c>
      <c r="P3405">
        <v>0</v>
      </c>
      <c r="Q3405">
        <v>0</v>
      </c>
    </row>
    <row r="3406" spans="1:17" x14ac:dyDescent="0.2">
      <c r="A3406" t="s">
        <v>20429</v>
      </c>
      <c r="B3406" t="s">
        <v>86</v>
      </c>
      <c r="C3406" t="s">
        <v>218</v>
      </c>
      <c r="D3406" t="s">
        <v>17021</v>
      </c>
      <c r="E3406" t="s">
        <v>81</v>
      </c>
      <c r="F3406" t="s">
        <v>17022</v>
      </c>
      <c r="G3406">
        <v>0</v>
      </c>
      <c r="H3406">
        <v>0</v>
      </c>
      <c r="I3406">
        <v>0</v>
      </c>
      <c r="J3406">
        <v>0</v>
      </c>
      <c r="K3406">
        <v>0</v>
      </c>
      <c r="L3406">
        <v>0</v>
      </c>
      <c r="M3406">
        <v>0</v>
      </c>
      <c r="N3406">
        <v>1</v>
      </c>
      <c r="O3406">
        <v>0</v>
      </c>
      <c r="P3406">
        <v>1</v>
      </c>
      <c r="Q3406">
        <v>0</v>
      </c>
    </row>
    <row r="3407" spans="1:17" x14ac:dyDescent="0.2">
      <c r="A3407" t="s">
        <v>20430</v>
      </c>
      <c r="B3407" t="s">
        <v>86</v>
      </c>
      <c r="C3407" t="s">
        <v>218</v>
      </c>
      <c r="D3407" t="s">
        <v>17021</v>
      </c>
      <c r="E3407" t="s">
        <v>81</v>
      </c>
      <c r="F3407" t="s">
        <v>17019</v>
      </c>
      <c r="G3407">
        <v>1</v>
      </c>
      <c r="H3407">
        <v>0</v>
      </c>
      <c r="I3407">
        <v>0</v>
      </c>
      <c r="J3407">
        <v>0</v>
      </c>
      <c r="K3407">
        <v>0</v>
      </c>
      <c r="L3407">
        <v>0</v>
      </c>
      <c r="M3407">
        <v>0</v>
      </c>
      <c r="N3407">
        <v>0</v>
      </c>
      <c r="O3407">
        <v>0</v>
      </c>
      <c r="P3407">
        <v>0</v>
      </c>
      <c r="Q3407">
        <v>0</v>
      </c>
    </row>
    <row r="3408" spans="1:17" x14ac:dyDescent="0.2">
      <c r="A3408" t="s">
        <v>20431</v>
      </c>
      <c r="B3408" t="s">
        <v>86</v>
      </c>
      <c r="C3408" t="s">
        <v>218</v>
      </c>
      <c r="D3408" t="s">
        <v>17025</v>
      </c>
      <c r="E3408" t="s">
        <v>79</v>
      </c>
      <c r="F3408" t="s">
        <v>17019</v>
      </c>
      <c r="G3408">
        <v>1</v>
      </c>
      <c r="H3408">
        <v>0</v>
      </c>
      <c r="I3408">
        <v>0</v>
      </c>
      <c r="J3408">
        <v>0</v>
      </c>
      <c r="K3408">
        <v>0</v>
      </c>
      <c r="L3408">
        <v>0</v>
      </c>
      <c r="M3408">
        <v>0</v>
      </c>
      <c r="N3408">
        <v>0</v>
      </c>
      <c r="O3408">
        <v>0</v>
      </c>
      <c r="P3408">
        <v>0</v>
      </c>
      <c r="Q3408">
        <v>0</v>
      </c>
    </row>
    <row r="3409" spans="1:17" x14ac:dyDescent="0.2">
      <c r="A3409" t="s">
        <v>20432</v>
      </c>
      <c r="B3409" t="s">
        <v>86</v>
      </c>
      <c r="C3409" t="s">
        <v>219</v>
      </c>
      <c r="D3409" t="s">
        <v>17029</v>
      </c>
      <c r="E3409" t="s">
        <v>79</v>
      </c>
      <c r="F3409" t="s">
        <v>4875</v>
      </c>
      <c r="G3409">
        <v>0</v>
      </c>
      <c r="H3409">
        <v>2</v>
      </c>
      <c r="I3409">
        <v>0</v>
      </c>
      <c r="J3409">
        <v>1</v>
      </c>
      <c r="K3409">
        <v>1</v>
      </c>
      <c r="L3409">
        <v>0</v>
      </c>
      <c r="M3409">
        <v>0</v>
      </c>
      <c r="N3409">
        <v>0</v>
      </c>
      <c r="O3409">
        <v>0</v>
      </c>
      <c r="P3409">
        <v>0</v>
      </c>
      <c r="Q3409">
        <v>0</v>
      </c>
    </row>
    <row r="3410" spans="1:17" x14ac:dyDescent="0.2">
      <c r="A3410" t="s">
        <v>20433</v>
      </c>
      <c r="B3410" t="s">
        <v>86</v>
      </c>
      <c r="C3410" t="s">
        <v>219</v>
      </c>
      <c r="D3410" t="s">
        <v>17029</v>
      </c>
      <c r="E3410" t="s">
        <v>79</v>
      </c>
      <c r="F3410" t="s">
        <v>4877</v>
      </c>
      <c r="G3410">
        <v>0</v>
      </c>
      <c r="H3410">
        <v>2</v>
      </c>
      <c r="I3410">
        <v>0</v>
      </c>
      <c r="J3410">
        <v>1</v>
      </c>
      <c r="K3410">
        <v>1</v>
      </c>
      <c r="L3410">
        <v>0</v>
      </c>
      <c r="M3410">
        <v>0</v>
      </c>
      <c r="N3410">
        <v>0</v>
      </c>
      <c r="O3410">
        <v>0</v>
      </c>
      <c r="P3410">
        <v>0</v>
      </c>
      <c r="Q3410">
        <v>0</v>
      </c>
    </row>
    <row r="3411" spans="1:17" x14ac:dyDescent="0.2">
      <c r="A3411" t="s">
        <v>20434</v>
      </c>
      <c r="B3411" t="s">
        <v>86</v>
      </c>
      <c r="C3411" t="s">
        <v>219</v>
      </c>
      <c r="D3411" t="s">
        <v>17029</v>
      </c>
      <c r="E3411" t="s">
        <v>79</v>
      </c>
      <c r="F3411" t="s">
        <v>4879</v>
      </c>
      <c r="G3411">
        <v>0</v>
      </c>
      <c r="H3411">
        <v>0</v>
      </c>
      <c r="I3411">
        <v>0</v>
      </c>
      <c r="J3411">
        <v>0</v>
      </c>
      <c r="K3411">
        <v>0</v>
      </c>
      <c r="L3411">
        <v>0</v>
      </c>
      <c r="M3411">
        <v>2</v>
      </c>
      <c r="N3411">
        <v>0</v>
      </c>
      <c r="O3411">
        <v>0</v>
      </c>
      <c r="P3411">
        <v>0</v>
      </c>
      <c r="Q3411">
        <v>0</v>
      </c>
    </row>
    <row r="3412" spans="1:17" x14ac:dyDescent="0.2">
      <c r="A3412" t="s">
        <v>20435</v>
      </c>
      <c r="B3412" t="s">
        <v>86</v>
      </c>
      <c r="C3412" t="s">
        <v>219</v>
      </c>
      <c r="D3412" t="s">
        <v>17029</v>
      </c>
      <c r="E3412" t="s">
        <v>79</v>
      </c>
      <c r="F3412" t="s">
        <v>4881</v>
      </c>
      <c r="G3412">
        <v>0</v>
      </c>
      <c r="H3412">
        <v>2</v>
      </c>
      <c r="I3412">
        <v>0</v>
      </c>
      <c r="J3412">
        <v>1</v>
      </c>
      <c r="K3412">
        <v>1</v>
      </c>
      <c r="L3412">
        <v>0</v>
      </c>
      <c r="M3412">
        <v>0</v>
      </c>
      <c r="N3412">
        <v>0</v>
      </c>
      <c r="O3412">
        <v>0</v>
      </c>
      <c r="P3412">
        <v>0</v>
      </c>
      <c r="Q3412">
        <v>0</v>
      </c>
    </row>
    <row r="3413" spans="1:17" x14ac:dyDescent="0.2">
      <c r="A3413" t="s">
        <v>20436</v>
      </c>
      <c r="B3413" t="s">
        <v>86</v>
      </c>
      <c r="C3413" t="s">
        <v>219</v>
      </c>
      <c r="D3413" t="s">
        <v>17029</v>
      </c>
      <c r="E3413" t="s">
        <v>79</v>
      </c>
      <c r="F3413" t="s">
        <v>4883</v>
      </c>
      <c r="G3413">
        <v>0</v>
      </c>
      <c r="H3413">
        <v>2</v>
      </c>
      <c r="I3413">
        <v>0</v>
      </c>
      <c r="J3413">
        <v>1</v>
      </c>
      <c r="K3413">
        <v>1</v>
      </c>
      <c r="L3413">
        <v>0</v>
      </c>
      <c r="M3413">
        <v>0</v>
      </c>
      <c r="N3413">
        <v>0</v>
      </c>
      <c r="O3413">
        <v>0</v>
      </c>
      <c r="P3413">
        <v>0</v>
      </c>
      <c r="Q3413">
        <v>0</v>
      </c>
    </row>
    <row r="3414" spans="1:17" x14ac:dyDescent="0.2">
      <c r="A3414" t="s">
        <v>20437</v>
      </c>
      <c r="B3414" t="s">
        <v>86</v>
      </c>
      <c r="C3414" t="s">
        <v>219</v>
      </c>
      <c r="D3414" t="s">
        <v>17029</v>
      </c>
      <c r="E3414" t="s">
        <v>79</v>
      </c>
      <c r="F3414" t="s">
        <v>4885</v>
      </c>
      <c r="G3414">
        <v>0</v>
      </c>
      <c r="H3414">
        <v>0</v>
      </c>
      <c r="I3414">
        <v>0</v>
      </c>
      <c r="J3414">
        <v>0</v>
      </c>
      <c r="K3414">
        <v>0</v>
      </c>
      <c r="L3414">
        <v>0</v>
      </c>
      <c r="M3414">
        <v>2</v>
      </c>
      <c r="N3414">
        <v>0</v>
      </c>
      <c r="O3414">
        <v>0</v>
      </c>
      <c r="P3414">
        <v>0</v>
      </c>
      <c r="Q3414">
        <v>0</v>
      </c>
    </row>
    <row r="3415" spans="1:17" x14ac:dyDescent="0.2">
      <c r="A3415" t="s">
        <v>20438</v>
      </c>
      <c r="B3415" t="s">
        <v>86</v>
      </c>
      <c r="C3415" t="s">
        <v>219</v>
      </c>
      <c r="D3415" t="s">
        <v>17029</v>
      </c>
      <c r="E3415" t="s">
        <v>79</v>
      </c>
      <c r="F3415" t="s">
        <v>4887</v>
      </c>
      <c r="G3415">
        <v>0</v>
      </c>
      <c r="H3415">
        <v>2</v>
      </c>
      <c r="I3415">
        <v>0</v>
      </c>
      <c r="J3415">
        <v>1</v>
      </c>
      <c r="K3415">
        <v>1</v>
      </c>
      <c r="L3415">
        <v>0</v>
      </c>
      <c r="M3415">
        <v>0</v>
      </c>
      <c r="N3415">
        <v>0</v>
      </c>
      <c r="O3415">
        <v>0</v>
      </c>
      <c r="P3415">
        <v>0</v>
      </c>
      <c r="Q3415">
        <v>0</v>
      </c>
    </row>
    <row r="3416" spans="1:17" x14ac:dyDescent="0.2">
      <c r="A3416" t="s">
        <v>20439</v>
      </c>
      <c r="B3416" t="s">
        <v>86</v>
      </c>
      <c r="C3416" t="s">
        <v>219</v>
      </c>
      <c r="D3416" t="s">
        <v>17029</v>
      </c>
      <c r="E3416" t="s">
        <v>79</v>
      </c>
      <c r="F3416" t="s">
        <v>4889</v>
      </c>
      <c r="G3416">
        <v>0</v>
      </c>
      <c r="H3416">
        <v>0</v>
      </c>
      <c r="I3416">
        <v>0</v>
      </c>
      <c r="J3416">
        <v>0</v>
      </c>
      <c r="K3416">
        <v>0</v>
      </c>
      <c r="L3416">
        <v>0</v>
      </c>
      <c r="M3416">
        <v>2</v>
      </c>
      <c r="N3416">
        <v>0</v>
      </c>
      <c r="O3416">
        <v>0</v>
      </c>
      <c r="P3416">
        <v>0</v>
      </c>
      <c r="Q3416">
        <v>0</v>
      </c>
    </row>
    <row r="3417" spans="1:17" x14ac:dyDescent="0.2">
      <c r="A3417" t="s">
        <v>20440</v>
      </c>
      <c r="B3417" t="s">
        <v>86</v>
      </c>
      <c r="C3417" t="s">
        <v>219</v>
      </c>
      <c r="D3417" t="s">
        <v>17029</v>
      </c>
      <c r="E3417" t="s">
        <v>79</v>
      </c>
      <c r="F3417" t="s">
        <v>4871</v>
      </c>
      <c r="G3417">
        <v>0</v>
      </c>
      <c r="H3417">
        <v>0</v>
      </c>
      <c r="I3417">
        <v>0</v>
      </c>
      <c r="J3417">
        <v>0</v>
      </c>
      <c r="K3417">
        <v>0</v>
      </c>
      <c r="L3417">
        <v>0</v>
      </c>
      <c r="M3417">
        <v>0</v>
      </c>
      <c r="N3417">
        <v>2</v>
      </c>
      <c r="O3417">
        <v>2</v>
      </c>
      <c r="P3417">
        <v>0</v>
      </c>
      <c r="Q3417">
        <v>0</v>
      </c>
    </row>
    <row r="3418" spans="1:17" x14ac:dyDescent="0.2">
      <c r="A3418" t="s">
        <v>20441</v>
      </c>
      <c r="B3418" t="s">
        <v>86</v>
      </c>
      <c r="C3418" t="s">
        <v>219</v>
      </c>
      <c r="D3418" t="s">
        <v>17029</v>
      </c>
      <c r="E3418" t="s">
        <v>79</v>
      </c>
      <c r="F3418" t="s">
        <v>4873</v>
      </c>
      <c r="G3418">
        <v>0</v>
      </c>
      <c r="H3418">
        <v>0</v>
      </c>
      <c r="I3418">
        <v>0</v>
      </c>
      <c r="J3418">
        <v>0</v>
      </c>
      <c r="K3418">
        <v>0</v>
      </c>
      <c r="L3418">
        <v>0</v>
      </c>
      <c r="M3418">
        <v>0</v>
      </c>
      <c r="N3418">
        <v>2</v>
      </c>
      <c r="O3418">
        <v>2</v>
      </c>
      <c r="P3418">
        <v>0</v>
      </c>
      <c r="Q3418">
        <v>0</v>
      </c>
    </row>
    <row r="3419" spans="1:17" x14ac:dyDescent="0.2">
      <c r="A3419" t="s">
        <v>20442</v>
      </c>
      <c r="B3419" t="s">
        <v>86</v>
      </c>
      <c r="C3419" t="s">
        <v>219</v>
      </c>
      <c r="D3419" t="s">
        <v>17029</v>
      </c>
      <c r="E3419" t="s">
        <v>79</v>
      </c>
      <c r="F3419" t="s">
        <v>17019</v>
      </c>
      <c r="G3419">
        <v>2</v>
      </c>
      <c r="H3419">
        <v>0</v>
      </c>
      <c r="I3419">
        <v>0</v>
      </c>
      <c r="J3419">
        <v>0</v>
      </c>
      <c r="K3419">
        <v>0</v>
      </c>
      <c r="L3419">
        <v>0</v>
      </c>
      <c r="M3419">
        <v>0</v>
      </c>
      <c r="N3419">
        <v>0</v>
      </c>
      <c r="O3419">
        <v>0</v>
      </c>
      <c r="P3419">
        <v>0</v>
      </c>
      <c r="Q3419">
        <v>0</v>
      </c>
    </row>
    <row r="3420" spans="1:17" x14ac:dyDescent="0.2">
      <c r="A3420" t="s">
        <v>20443</v>
      </c>
      <c r="B3420" t="s">
        <v>86</v>
      </c>
      <c r="C3420" t="s">
        <v>219</v>
      </c>
      <c r="D3420" t="s">
        <v>17029</v>
      </c>
      <c r="E3420" t="s">
        <v>81</v>
      </c>
      <c r="F3420" t="s">
        <v>4875</v>
      </c>
      <c r="G3420">
        <v>0</v>
      </c>
      <c r="H3420">
        <v>7</v>
      </c>
      <c r="I3420">
        <v>0</v>
      </c>
      <c r="J3420">
        <v>6</v>
      </c>
      <c r="K3420">
        <v>0</v>
      </c>
      <c r="L3420">
        <v>1</v>
      </c>
      <c r="M3420">
        <v>0</v>
      </c>
      <c r="N3420">
        <v>0</v>
      </c>
      <c r="O3420">
        <v>0</v>
      </c>
      <c r="P3420">
        <v>0</v>
      </c>
      <c r="Q3420">
        <v>0</v>
      </c>
    </row>
    <row r="3421" spans="1:17" x14ac:dyDescent="0.2">
      <c r="A3421" t="s">
        <v>20444</v>
      </c>
      <c r="B3421" t="s">
        <v>86</v>
      </c>
      <c r="C3421" t="s">
        <v>219</v>
      </c>
      <c r="D3421" t="s">
        <v>17029</v>
      </c>
      <c r="E3421" t="s">
        <v>81</v>
      </c>
      <c r="F3421" t="s">
        <v>4877</v>
      </c>
      <c r="G3421">
        <v>0</v>
      </c>
      <c r="H3421">
        <v>7</v>
      </c>
      <c r="I3421">
        <v>0</v>
      </c>
      <c r="J3421">
        <v>6</v>
      </c>
      <c r="K3421">
        <v>0</v>
      </c>
      <c r="L3421">
        <v>1</v>
      </c>
      <c r="M3421">
        <v>0</v>
      </c>
      <c r="N3421">
        <v>0</v>
      </c>
      <c r="O3421">
        <v>0</v>
      </c>
      <c r="P3421">
        <v>0</v>
      </c>
      <c r="Q3421">
        <v>0</v>
      </c>
    </row>
    <row r="3422" spans="1:17" x14ac:dyDescent="0.2">
      <c r="A3422" t="s">
        <v>20445</v>
      </c>
      <c r="B3422" t="s">
        <v>86</v>
      </c>
      <c r="C3422" t="s">
        <v>219</v>
      </c>
      <c r="D3422" t="s">
        <v>17029</v>
      </c>
      <c r="E3422" t="s">
        <v>81</v>
      </c>
      <c r="F3422" t="s">
        <v>4879</v>
      </c>
      <c r="G3422">
        <v>0</v>
      </c>
      <c r="H3422">
        <v>0</v>
      </c>
      <c r="I3422">
        <v>0</v>
      </c>
      <c r="J3422">
        <v>0</v>
      </c>
      <c r="K3422">
        <v>0</v>
      </c>
      <c r="L3422">
        <v>0</v>
      </c>
      <c r="M3422">
        <v>7</v>
      </c>
      <c r="N3422">
        <v>0</v>
      </c>
      <c r="O3422">
        <v>0</v>
      </c>
      <c r="P3422">
        <v>0</v>
      </c>
      <c r="Q3422">
        <v>0</v>
      </c>
    </row>
    <row r="3423" spans="1:17" x14ac:dyDescent="0.2">
      <c r="A3423" t="s">
        <v>20446</v>
      </c>
      <c r="B3423" t="s">
        <v>86</v>
      </c>
      <c r="C3423" t="s">
        <v>219</v>
      </c>
      <c r="D3423" t="s">
        <v>17029</v>
      </c>
      <c r="E3423" t="s">
        <v>81</v>
      </c>
      <c r="F3423" t="s">
        <v>4881</v>
      </c>
      <c r="G3423">
        <v>0</v>
      </c>
      <c r="H3423">
        <v>7</v>
      </c>
      <c r="I3423">
        <v>0</v>
      </c>
      <c r="J3423">
        <v>6</v>
      </c>
      <c r="K3423">
        <v>0</v>
      </c>
      <c r="L3423">
        <v>1</v>
      </c>
      <c r="M3423">
        <v>0</v>
      </c>
      <c r="N3423">
        <v>0</v>
      </c>
      <c r="O3423">
        <v>0</v>
      </c>
      <c r="P3423">
        <v>0</v>
      </c>
      <c r="Q3423">
        <v>0</v>
      </c>
    </row>
    <row r="3424" spans="1:17" x14ac:dyDescent="0.2">
      <c r="A3424" t="s">
        <v>20447</v>
      </c>
      <c r="B3424" t="s">
        <v>86</v>
      </c>
      <c r="C3424" t="s">
        <v>219</v>
      </c>
      <c r="D3424" t="s">
        <v>17029</v>
      </c>
      <c r="E3424" t="s">
        <v>81</v>
      </c>
      <c r="F3424" t="s">
        <v>4883</v>
      </c>
      <c r="G3424">
        <v>0</v>
      </c>
      <c r="H3424">
        <v>7</v>
      </c>
      <c r="I3424">
        <v>0</v>
      </c>
      <c r="J3424">
        <v>6</v>
      </c>
      <c r="K3424">
        <v>0</v>
      </c>
      <c r="L3424">
        <v>1</v>
      </c>
      <c r="M3424">
        <v>0</v>
      </c>
      <c r="N3424">
        <v>0</v>
      </c>
      <c r="O3424">
        <v>0</v>
      </c>
      <c r="P3424">
        <v>0</v>
      </c>
      <c r="Q3424">
        <v>0</v>
      </c>
    </row>
    <row r="3425" spans="1:17" x14ac:dyDescent="0.2">
      <c r="A3425" t="s">
        <v>20448</v>
      </c>
      <c r="B3425" t="s">
        <v>86</v>
      </c>
      <c r="C3425" t="s">
        <v>219</v>
      </c>
      <c r="D3425" t="s">
        <v>17029</v>
      </c>
      <c r="E3425" t="s">
        <v>81</v>
      </c>
      <c r="F3425" t="s">
        <v>4885</v>
      </c>
      <c r="G3425">
        <v>0</v>
      </c>
      <c r="H3425">
        <v>0</v>
      </c>
      <c r="I3425">
        <v>0</v>
      </c>
      <c r="J3425">
        <v>0</v>
      </c>
      <c r="K3425">
        <v>0</v>
      </c>
      <c r="L3425">
        <v>0</v>
      </c>
      <c r="M3425">
        <v>7</v>
      </c>
      <c r="N3425">
        <v>0</v>
      </c>
      <c r="O3425">
        <v>0</v>
      </c>
      <c r="P3425">
        <v>0</v>
      </c>
      <c r="Q3425">
        <v>0</v>
      </c>
    </row>
    <row r="3426" spans="1:17" x14ac:dyDescent="0.2">
      <c r="A3426" t="s">
        <v>20449</v>
      </c>
      <c r="B3426" t="s">
        <v>86</v>
      </c>
      <c r="C3426" t="s">
        <v>219</v>
      </c>
      <c r="D3426" t="s">
        <v>17029</v>
      </c>
      <c r="E3426" t="s">
        <v>81</v>
      </c>
      <c r="F3426" t="s">
        <v>4887</v>
      </c>
      <c r="G3426">
        <v>0</v>
      </c>
      <c r="H3426">
        <v>7</v>
      </c>
      <c r="I3426">
        <v>0</v>
      </c>
      <c r="J3426">
        <v>6</v>
      </c>
      <c r="K3426">
        <v>0</v>
      </c>
      <c r="L3426">
        <v>1</v>
      </c>
      <c r="M3426">
        <v>0</v>
      </c>
      <c r="N3426">
        <v>0</v>
      </c>
      <c r="O3426">
        <v>0</v>
      </c>
      <c r="P3426">
        <v>0</v>
      </c>
      <c r="Q3426">
        <v>0</v>
      </c>
    </row>
    <row r="3427" spans="1:17" x14ac:dyDescent="0.2">
      <c r="A3427" t="s">
        <v>20450</v>
      </c>
      <c r="B3427" t="s">
        <v>86</v>
      </c>
      <c r="C3427" t="s">
        <v>219</v>
      </c>
      <c r="D3427" t="s">
        <v>17029</v>
      </c>
      <c r="E3427" t="s">
        <v>81</v>
      </c>
      <c r="F3427" t="s">
        <v>4889</v>
      </c>
      <c r="G3427">
        <v>0</v>
      </c>
      <c r="H3427">
        <v>0</v>
      </c>
      <c r="I3427">
        <v>0</v>
      </c>
      <c r="J3427">
        <v>0</v>
      </c>
      <c r="K3427">
        <v>0</v>
      </c>
      <c r="L3427">
        <v>0</v>
      </c>
      <c r="M3427">
        <v>7</v>
      </c>
      <c r="N3427">
        <v>0</v>
      </c>
      <c r="O3427">
        <v>0</v>
      </c>
      <c r="P3427">
        <v>0</v>
      </c>
      <c r="Q3427">
        <v>0</v>
      </c>
    </row>
    <row r="3428" spans="1:17" x14ac:dyDescent="0.2">
      <c r="A3428" t="s">
        <v>20451</v>
      </c>
      <c r="B3428" t="s">
        <v>86</v>
      </c>
      <c r="C3428" t="s">
        <v>219</v>
      </c>
      <c r="D3428" t="s">
        <v>17029</v>
      </c>
      <c r="E3428" t="s">
        <v>81</v>
      </c>
      <c r="F3428" t="s">
        <v>4871</v>
      </c>
      <c r="G3428">
        <v>0</v>
      </c>
      <c r="H3428">
        <v>0</v>
      </c>
      <c r="I3428">
        <v>0</v>
      </c>
      <c r="J3428">
        <v>0</v>
      </c>
      <c r="K3428">
        <v>0</v>
      </c>
      <c r="L3428">
        <v>0</v>
      </c>
      <c r="M3428">
        <v>0</v>
      </c>
      <c r="N3428">
        <v>7</v>
      </c>
      <c r="O3428">
        <v>6</v>
      </c>
      <c r="P3428">
        <v>1</v>
      </c>
      <c r="Q3428">
        <v>0</v>
      </c>
    </row>
    <row r="3429" spans="1:17" x14ac:dyDescent="0.2">
      <c r="A3429" t="s">
        <v>20452</v>
      </c>
      <c r="B3429" t="s">
        <v>86</v>
      </c>
      <c r="C3429" t="s">
        <v>219</v>
      </c>
      <c r="D3429" t="s">
        <v>17029</v>
      </c>
      <c r="E3429" t="s">
        <v>81</v>
      </c>
      <c r="F3429" t="s">
        <v>4873</v>
      </c>
      <c r="G3429">
        <v>0</v>
      </c>
      <c r="H3429">
        <v>0</v>
      </c>
      <c r="I3429">
        <v>0</v>
      </c>
      <c r="J3429">
        <v>0</v>
      </c>
      <c r="K3429">
        <v>0</v>
      </c>
      <c r="L3429">
        <v>0</v>
      </c>
      <c r="M3429">
        <v>0</v>
      </c>
      <c r="N3429">
        <v>7</v>
      </c>
      <c r="O3429">
        <v>6</v>
      </c>
      <c r="P3429">
        <v>1</v>
      </c>
      <c r="Q3429">
        <v>0</v>
      </c>
    </row>
    <row r="3430" spans="1:17" x14ac:dyDescent="0.2">
      <c r="A3430" t="s">
        <v>20453</v>
      </c>
      <c r="B3430" t="s">
        <v>86</v>
      </c>
      <c r="C3430" t="s">
        <v>219</v>
      </c>
      <c r="D3430" t="s">
        <v>17029</v>
      </c>
      <c r="E3430" t="s">
        <v>81</v>
      </c>
      <c r="F3430" t="s">
        <v>17019</v>
      </c>
      <c r="G3430">
        <v>7</v>
      </c>
      <c r="H3430">
        <v>0</v>
      </c>
      <c r="I3430">
        <v>0</v>
      </c>
      <c r="J3430">
        <v>0</v>
      </c>
      <c r="K3430">
        <v>0</v>
      </c>
      <c r="L3430">
        <v>0</v>
      </c>
      <c r="M3430">
        <v>0</v>
      </c>
      <c r="N3430">
        <v>0</v>
      </c>
      <c r="O3430">
        <v>0</v>
      </c>
      <c r="P3430">
        <v>0</v>
      </c>
      <c r="Q3430">
        <v>0</v>
      </c>
    </row>
    <row r="3431" spans="1:17" x14ac:dyDescent="0.2">
      <c r="A3431" t="s">
        <v>20454</v>
      </c>
      <c r="B3431" t="s">
        <v>86</v>
      </c>
      <c r="C3431" t="s">
        <v>219</v>
      </c>
      <c r="D3431" t="s">
        <v>17021</v>
      </c>
      <c r="E3431" t="s">
        <v>79</v>
      </c>
      <c r="F3431" t="s">
        <v>17022</v>
      </c>
      <c r="G3431">
        <v>0</v>
      </c>
      <c r="H3431">
        <v>0</v>
      </c>
      <c r="I3431">
        <v>0</v>
      </c>
      <c r="J3431">
        <v>0</v>
      </c>
      <c r="K3431">
        <v>0</v>
      </c>
      <c r="L3431">
        <v>0</v>
      </c>
      <c r="M3431">
        <v>0</v>
      </c>
      <c r="N3431">
        <v>1</v>
      </c>
      <c r="O3431">
        <v>1</v>
      </c>
      <c r="P3431">
        <v>0</v>
      </c>
      <c r="Q3431">
        <v>0</v>
      </c>
    </row>
    <row r="3432" spans="1:17" x14ac:dyDescent="0.2">
      <c r="A3432" t="s">
        <v>20455</v>
      </c>
      <c r="B3432" t="s">
        <v>86</v>
      </c>
      <c r="C3432" t="s">
        <v>219</v>
      </c>
      <c r="D3432" t="s">
        <v>17021</v>
      </c>
      <c r="E3432" t="s">
        <v>79</v>
      </c>
      <c r="F3432" t="s">
        <v>17019</v>
      </c>
      <c r="G3432">
        <v>1</v>
      </c>
      <c r="H3432">
        <v>0</v>
      </c>
      <c r="I3432">
        <v>0</v>
      </c>
      <c r="J3432">
        <v>0</v>
      </c>
      <c r="K3432">
        <v>0</v>
      </c>
      <c r="L3432">
        <v>0</v>
      </c>
      <c r="M3432">
        <v>0</v>
      </c>
      <c r="N3432">
        <v>0</v>
      </c>
      <c r="O3432">
        <v>0</v>
      </c>
      <c r="P3432">
        <v>0</v>
      </c>
      <c r="Q3432">
        <v>0</v>
      </c>
    </row>
    <row r="3433" spans="1:17" x14ac:dyDescent="0.2">
      <c r="A3433" t="s">
        <v>20456</v>
      </c>
      <c r="B3433" t="s">
        <v>86</v>
      </c>
      <c r="C3433" t="s">
        <v>220</v>
      </c>
      <c r="D3433" t="s">
        <v>17027</v>
      </c>
      <c r="E3433" t="s">
        <v>81</v>
      </c>
      <c r="F3433" t="s">
        <v>17019</v>
      </c>
      <c r="G3433">
        <v>1</v>
      </c>
      <c r="H3433">
        <v>0</v>
      </c>
      <c r="I3433">
        <v>0</v>
      </c>
      <c r="J3433">
        <v>0</v>
      </c>
      <c r="K3433">
        <v>0</v>
      </c>
      <c r="L3433">
        <v>0</v>
      </c>
      <c r="M3433">
        <v>0</v>
      </c>
      <c r="N3433">
        <v>0</v>
      </c>
      <c r="O3433">
        <v>0</v>
      </c>
      <c r="P3433">
        <v>0</v>
      </c>
      <c r="Q3433">
        <v>0</v>
      </c>
    </row>
    <row r="3434" spans="1:17" x14ac:dyDescent="0.2">
      <c r="A3434" t="s">
        <v>20457</v>
      </c>
      <c r="B3434" t="s">
        <v>86</v>
      </c>
      <c r="C3434" t="s">
        <v>220</v>
      </c>
      <c r="D3434" t="s">
        <v>17029</v>
      </c>
      <c r="E3434" t="s">
        <v>79</v>
      </c>
      <c r="F3434" t="s">
        <v>4875</v>
      </c>
      <c r="G3434">
        <v>0</v>
      </c>
      <c r="H3434">
        <v>4</v>
      </c>
      <c r="I3434">
        <v>0</v>
      </c>
      <c r="J3434">
        <v>2</v>
      </c>
      <c r="K3434">
        <v>0</v>
      </c>
      <c r="L3434">
        <v>2</v>
      </c>
      <c r="M3434">
        <v>0</v>
      </c>
      <c r="N3434">
        <v>0</v>
      </c>
      <c r="O3434">
        <v>0</v>
      </c>
      <c r="P3434">
        <v>0</v>
      </c>
      <c r="Q3434">
        <v>0</v>
      </c>
    </row>
    <row r="3435" spans="1:17" x14ac:dyDescent="0.2">
      <c r="A3435" t="s">
        <v>20458</v>
      </c>
      <c r="B3435" t="s">
        <v>86</v>
      </c>
      <c r="C3435" t="s">
        <v>220</v>
      </c>
      <c r="D3435" t="s">
        <v>17029</v>
      </c>
      <c r="E3435" t="s">
        <v>79</v>
      </c>
      <c r="F3435" t="s">
        <v>4877</v>
      </c>
      <c r="G3435">
        <v>0</v>
      </c>
      <c r="H3435">
        <v>4</v>
      </c>
      <c r="I3435">
        <v>0</v>
      </c>
      <c r="J3435">
        <v>2</v>
      </c>
      <c r="K3435">
        <v>0</v>
      </c>
      <c r="L3435">
        <v>2</v>
      </c>
      <c r="M3435">
        <v>0</v>
      </c>
      <c r="N3435">
        <v>0</v>
      </c>
      <c r="O3435">
        <v>0</v>
      </c>
      <c r="P3435">
        <v>0</v>
      </c>
      <c r="Q3435">
        <v>0</v>
      </c>
    </row>
    <row r="3436" spans="1:17" x14ac:dyDescent="0.2">
      <c r="A3436" t="s">
        <v>20459</v>
      </c>
      <c r="B3436" t="s">
        <v>86</v>
      </c>
      <c r="C3436" t="s">
        <v>220</v>
      </c>
      <c r="D3436" t="s">
        <v>17029</v>
      </c>
      <c r="E3436" t="s">
        <v>79</v>
      </c>
      <c r="F3436" t="s">
        <v>4879</v>
      </c>
      <c r="G3436">
        <v>0</v>
      </c>
      <c r="H3436">
        <v>0</v>
      </c>
      <c r="I3436">
        <v>0</v>
      </c>
      <c r="J3436">
        <v>0</v>
      </c>
      <c r="K3436">
        <v>0</v>
      </c>
      <c r="L3436">
        <v>0</v>
      </c>
      <c r="M3436">
        <v>4</v>
      </c>
      <c r="N3436">
        <v>0</v>
      </c>
      <c r="O3436">
        <v>0</v>
      </c>
      <c r="P3436">
        <v>0</v>
      </c>
      <c r="Q3436">
        <v>0</v>
      </c>
    </row>
    <row r="3437" spans="1:17" x14ac:dyDescent="0.2">
      <c r="A3437" t="s">
        <v>20460</v>
      </c>
      <c r="B3437" t="s">
        <v>86</v>
      </c>
      <c r="C3437" t="s">
        <v>220</v>
      </c>
      <c r="D3437" t="s">
        <v>17029</v>
      </c>
      <c r="E3437" t="s">
        <v>79</v>
      </c>
      <c r="F3437" t="s">
        <v>4881</v>
      </c>
      <c r="G3437">
        <v>0</v>
      </c>
      <c r="H3437">
        <v>4</v>
      </c>
      <c r="I3437">
        <v>0</v>
      </c>
      <c r="J3437">
        <v>2</v>
      </c>
      <c r="K3437">
        <v>0</v>
      </c>
      <c r="L3437">
        <v>2</v>
      </c>
      <c r="M3437">
        <v>0</v>
      </c>
      <c r="N3437">
        <v>0</v>
      </c>
      <c r="O3437">
        <v>0</v>
      </c>
      <c r="P3437">
        <v>0</v>
      </c>
      <c r="Q3437">
        <v>0</v>
      </c>
    </row>
    <row r="3438" spans="1:17" x14ac:dyDescent="0.2">
      <c r="A3438" t="s">
        <v>20461</v>
      </c>
      <c r="B3438" t="s">
        <v>86</v>
      </c>
      <c r="C3438" t="s">
        <v>220</v>
      </c>
      <c r="D3438" t="s">
        <v>17029</v>
      </c>
      <c r="E3438" t="s">
        <v>79</v>
      </c>
      <c r="F3438" t="s">
        <v>4883</v>
      </c>
      <c r="G3438">
        <v>0</v>
      </c>
      <c r="H3438">
        <v>4</v>
      </c>
      <c r="I3438">
        <v>0</v>
      </c>
      <c r="J3438">
        <v>2</v>
      </c>
      <c r="K3438">
        <v>0</v>
      </c>
      <c r="L3438">
        <v>2</v>
      </c>
      <c r="M3438">
        <v>0</v>
      </c>
      <c r="N3438">
        <v>0</v>
      </c>
      <c r="O3438">
        <v>0</v>
      </c>
      <c r="P3438">
        <v>0</v>
      </c>
      <c r="Q3438">
        <v>0</v>
      </c>
    </row>
    <row r="3439" spans="1:17" x14ac:dyDescent="0.2">
      <c r="A3439" t="s">
        <v>20462</v>
      </c>
      <c r="B3439" t="s">
        <v>86</v>
      </c>
      <c r="C3439" t="s">
        <v>220</v>
      </c>
      <c r="D3439" t="s">
        <v>17029</v>
      </c>
      <c r="E3439" t="s">
        <v>79</v>
      </c>
      <c r="F3439" t="s">
        <v>4885</v>
      </c>
      <c r="G3439">
        <v>0</v>
      </c>
      <c r="H3439">
        <v>0</v>
      </c>
      <c r="I3439">
        <v>0</v>
      </c>
      <c r="J3439">
        <v>0</v>
      </c>
      <c r="K3439">
        <v>0</v>
      </c>
      <c r="L3439">
        <v>0</v>
      </c>
      <c r="M3439">
        <v>4</v>
      </c>
      <c r="N3439">
        <v>0</v>
      </c>
      <c r="O3439">
        <v>0</v>
      </c>
      <c r="P3439">
        <v>0</v>
      </c>
      <c r="Q3439">
        <v>0</v>
      </c>
    </row>
    <row r="3440" spans="1:17" x14ac:dyDescent="0.2">
      <c r="A3440" t="s">
        <v>20463</v>
      </c>
      <c r="B3440" t="s">
        <v>86</v>
      </c>
      <c r="C3440" t="s">
        <v>220</v>
      </c>
      <c r="D3440" t="s">
        <v>17029</v>
      </c>
      <c r="E3440" t="s">
        <v>79</v>
      </c>
      <c r="F3440" t="s">
        <v>4887</v>
      </c>
      <c r="G3440">
        <v>0</v>
      </c>
      <c r="H3440">
        <v>4</v>
      </c>
      <c r="I3440">
        <v>0</v>
      </c>
      <c r="J3440">
        <v>2</v>
      </c>
      <c r="K3440">
        <v>0</v>
      </c>
      <c r="L3440">
        <v>2</v>
      </c>
      <c r="M3440">
        <v>0</v>
      </c>
      <c r="N3440">
        <v>0</v>
      </c>
      <c r="O3440">
        <v>0</v>
      </c>
      <c r="P3440">
        <v>0</v>
      </c>
      <c r="Q3440">
        <v>0</v>
      </c>
    </row>
    <row r="3441" spans="1:17" x14ac:dyDescent="0.2">
      <c r="A3441" t="s">
        <v>20464</v>
      </c>
      <c r="B3441" t="s">
        <v>86</v>
      </c>
      <c r="C3441" t="s">
        <v>220</v>
      </c>
      <c r="D3441" t="s">
        <v>17029</v>
      </c>
      <c r="E3441" t="s">
        <v>79</v>
      </c>
      <c r="F3441" t="s">
        <v>4889</v>
      </c>
      <c r="G3441">
        <v>0</v>
      </c>
      <c r="H3441">
        <v>0</v>
      </c>
      <c r="I3441">
        <v>0</v>
      </c>
      <c r="J3441">
        <v>0</v>
      </c>
      <c r="K3441">
        <v>0</v>
      </c>
      <c r="L3441">
        <v>0</v>
      </c>
      <c r="M3441">
        <v>4</v>
      </c>
      <c r="N3441">
        <v>0</v>
      </c>
      <c r="O3441">
        <v>0</v>
      </c>
      <c r="P3441">
        <v>0</v>
      </c>
      <c r="Q3441">
        <v>0</v>
      </c>
    </row>
    <row r="3442" spans="1:17" x14ac:dyDescent="0.2">
      <c r="A3442" t="s">
        <v>20465</v>
      </c>
      <c r="B3442" t="s">
        <v>86</v>
      </c>
      <c r="C3442" t="s">
        <v>220</v>
      </c>
      <c r="D3442" t="s">
        <v>17029</v>
      </c>
      <c r="E3442" t="s">
        <v>79</v>
      </c>
      <c r="F3442" t="s">
        <v>4871</v>
      </c>
      <c r="G3442">
        <v>0</v>
      </c>
      <c r="H3442">
        <v>0</v>
      </c>
      <c r="I3442">
        <v>0</v>
      </c>
      <c r="J3442">
        <v>0</v>
      </c>
      <c r="K3442">
        <v>0</v>
      </c>
      <c r="L3442">
        <v>0</v>
      </c>
      <c r="M3442">
        <v>0</v>
      </c>
      <c r="N3442">
        <v>4</v>
      </c>
      <c r="O3442">
        <v>2</v>
      </c>
      <c r="P3442">
        <v>1</v>
      </c>
      <c r="Q3442">
        <v>1</v>
      </c>
    </row>
    <row r="3443" spans="1:17" x14ac:dyDescent="0.2">
      <c r="A3443" t="s">
        <v>20466</v>
      </c>
      <c r="B3443" t="s">
        <v>86</v>
      </c>
      <c r="C3443" t="s">
        <v>220</v>
      </c>
      <c r="D3443" t="s">
        <v>17029</v>
      </c>
      <c r="E3443" t="s">
        <v>79</v>
      </c>
      <c r="F3443" t="s">
        <v>4873</v>
      </c>
      <c r="G3443">
        <v>0</v>
      </c>
      <c r="H3443">
        <v>0</v>
      </c>
      <c r="I3443">
        <v>0</v>
      </c>
      <c r="J3443">
        <v>0</v>
      </c>
      <c r="K3443">
        <v>0</v>
      </c>
      <c r="L3443">
        <v>0</v>
      </c>
      <c r="M3443">
        <v>0</v>
      </c>
      <c r="N3443">
        <v>3</v>
      </c>
      <c r="O3443">
        <v>2</v>
      </c>
      <c r="P3443">
        <v>1</v>
      </c>
      <c r="Q3443">
        <v>0</v>
      </c>
    </row>
    <row r="3444" spans="1:17" x14ac:dyDescent="0.2">
      <c r="A3444" t="s">
        <v>20467</v>
      </c>
      <c r="B3444" t="s">
        <v>86</v>
      </c>
      <c r="C3444" t="s">
        <v>220</v>
      </c>
      <c r="D3444" t="s">
        <v>17029</v>
      </c>
      <c r="E3444" t="s">
        <v>79</v>
      </c>
      <c r="F3444" t="s">
        <v>17019</v>
      </c>
      <c r="G3444">
        <v>4</v>
      </c>
      <c r="H3444">
        <v>0</v>
      </c>
      <c r="I3444">
        <v>0</v>
      </c>
      <c r="J3444">
        <v>0</v>
      </c>
      <c r="K3444">
        <v>0</v>
      </c>
      <c r="L3444">
        <v>0</v>
      </c>
      <c r="M3444">
        <v>0</v>
      </c>
      <c r="N3444">
        <v>0</v>
      </c>
      <c r="O3444">
        <v>0</v>
      </c>
      <c r="P3444">
        <v>0</v>
      </c>
      <c r="Q3444">
        <v>0</v>
      </c>
    </row>
    <row r="3445" spans="1:17" x14ac:dyDescent="0.2">
      <c r="A3445" t="s">
        <v>20468</v>
      </c>
      <c r="B3445" t="s">
        <v>86</v>
      </c>
      <c r="C3445" t="s">
        <v>220</v>
      </c>
      <c r="D3445" t="s">
        <v>17029</v>
      </c>
      <c r="E3445" t="s">
        <v>81</v>
      </c>
      <c r="F3445" t="s">
        <v>4875</v>
      </c>
      <c r="G3445">
        <v>0</v>
      </c>
      <c r="H3445">
        <v>8</v>
      </c>
      <c r="I3445">
        <v>1</v>
      </c>
      <c r="J3445">
        <v>4</v>
      </c>
      <c r="K3445">
        <v>0</v>
      </c>
      <c r="L3445">
        <v>3</v>
      </c>
      <c r="M3445">
        <v>0</v>
      </c>
      <c r="N3445">
        <v>0</v>
      </c>
      <c r="O3445">
        <v>0</v>
      </c>
      <c r="P3445">
        <v>0</v>
      </c>
      <c r="Q3445">
        <v>0</v>
      </c>
    </row>
    <row r="3446" spans="1:17" x14ac:dyDescent="0.2">
      <c r="A3446" t="s">
        <v>20469</v>
      </c>
      <c r="B3446" t="s">
        <v>86</v>
      </c>
      <c r="C3446" t="s">
        <v>220</v>
      </c>
      <c r="D3446" t="s">
        <v>17029</v>
      </c>
      <c r="E3446" t="s">
        <v>81</v>
      </c>
      <c r="F3446" t="s">
        <v>4877</v>
      </c>
      <c r="G3446">
        <v>0</v>
      </c>
      <c r="H3446">
        <v>8</v>
      </c>
      <c r="I3446">
        <v>1</v>
      </c>
      <c r="J3446">
        <v>4</v>
      </c>
      <c r="K3446">
        <v>0</v>
      </c>
      <c r="L3446">
        <v>3</v>
      </c>
      <c r="M3446">
        <v>0</v>
      </c>
      <c r="N3446">
        <v>0</v>
      </c>
      <c r="O3446">
        <v>0</v>
      </c>
      <c r="P3446">
        <v>0</v>
      </c>
      <c r="Q3446">
        <v>0</v>
      </c>
    </row>
    <row r="3447" spans="1:17" x14ac:dyDescent="0.2">
      <c r="A3447" t="s">
        <v>20470</v>
      </c>
      <c r="B3447" t="s">
        <v>86</v>
      </c>
      <c r="C3447" t="s">
        <v>220</v>
      </c>
      <c r="D3447" t="s">
        <v>17029</v>
      </c>
      <c r="E3447" t="s">
        <v>81</v>
      </c>
      <c r="F3447" t="s">
        <v>4879</v>
      </c>
      <c r="G3447">
        <v>0</v>
      </c>
      <c r="H3447">
        <v>0</v>
      </c>
      <c r="I3447">
        <v>0</v>
      </c>
      <c r="J3447">
        <v>0</v>
      </c>
      <c r="K3447">
        <v>0</v>
      </c>
      <c r="L3447">
        <v>0</v>
      </c>
      <c r="M3447">
        <v>8</v>
      </c>
      <c r="N3447">
        <v>0</v>
      </c>
      <c r="O3447">
        <v>0</v>
      </c>
      <c r="P3447">
        <v>0</v>
      </c>
      <c r="Q3447">
        <v>0</v>
      </c>
    </row>
    <row r="3448" spans="1:17" x14ac:dyDescent="0.2">
      <c r="A3448" t="s">
        <v>20471</v>
      </c>
      <c r="B3448" t="s">
        <v>86</v>
      </c>
      <c r="C3448" t="s">
        <v>220</v>
      </c>
      <c r="D3448" t="s">
        <v>17029</v>
      </c>
      <c r="E3448" t="s">
        <v>81</v>
      </c>
      <c r="F3448" t="s">
        <v>4881</v>
      </c>
      <c r="G3448">
        <v>0</v>
      </c>
      <c r="H3448">
        <v>8</v>
      </c>
      <c r="I3448">
        <v>1</v>
      </c>
      <c r="J3448">
        <v>4</v>
      </c>
      <c r="K3448">
        <v>0</v>
      </c>
      <c r="L3448">
        <v>3</v>
      </c>
      <c r="M3448">
        <v>0</v>
      </c>
      <c r="N3448">
        <v>0</v>
      </c>
      <c r="O3448">
        <v>0</v>
      </c>
      <c r="P3448">
        <v>0</v>
      </c>
      <c r="Q3448">
        <v>0</v>
      </c>
    </row>
    <row r="3449" spans="1:17" x14ac:dyDescent="0.2">
      <c r="A3449" t="s">
        <v>20472</v>
      </c>
      <c r="B3449" t="s">
        <v>86</v>
      </c>
      <c r="C3449" t="s">
        <v>220</v>
      </c>
      <c r="D3449" t="s">
        <v>17029</v>
      </c>
      <c r="E3449" t="s">
        <v>81</v>
      </c>
      <c r="F3449" t="s">
        <v>4883</v>
      </c>
      <c r="G3449">
        <v>0</v>
      </c>
      <c r="H3449">
        <v>8</v>
      </c>
      <c r="I3449">
        <v>1</v>
      </c>
      <c r="J3449">
        <v>4</v>
      </c>
      <c r="K3449">
        <v>0</v>
      </c>
      <c r="L3449">
        <v>3</v>
      </c>
      <c r="M3449">
        <v>0</v>
      </c>
      <c r="N3449">
        <v>0</v>
      </c>
      <c r="O3449">
        <v>0</v>
      </c>
      <c r="P3449">
        <v>0</v>
      </c>
      <c r="Q3449">
        <v>0</v>
      </c>
    </row>
    <row r="3450" spans="1:17" x14ac:dyDescent="0.2">
      <c r="A3450" t="s">
        <v>20473</v>
      </c>
      <c r="B3450" t="s">
        <v>86</v>
      </c>
      <c r="C3450" t="s">
        <v>220</v>
      </c>
      <c r="D3450" t="s">
        <v>17029</v>
      </c>
      <c r="E3450" t="s">
        <v>81</v>
      </c>
      <c r="F3450" t="s">
        <v>4885</v>
      </c>
      <c r="G3450">
        <v>0</v>
      </c>
      <c r="H3450">
        <v>0</v>
      </c>
      <c r="I3450">
        <v>0</v>
      </c>
      <c r="J3450">
        <v>0</v>
      </c>
      <c r="K3450">
        <v>0</v>
      </c>
      <c r="L3450">
        <v>0</v>
      </c>
      <c r="M3450">
        <v>8</v>
      </c>
      <c r="N3450">
        <v>0</v>
      </c>
      <c r="O3450">
        <v>0</v>
      </c>
      <c r="P3450">
        <v>0</v>
      </c>
      <c r="Q3450">
        <v>0</v>
      </c>
    </row>
    <row r="3451" spans="1:17" x14ac:dyDescent="0.2">
      <c r="A3451" t="s">
        <v>20474</v>
      </c>
      <c r="B3451" t="s">
        <v>86</v>
      </c>
      <c r="C3451" t="s">
        <v>220</v>
      </c>
      <c r="D3451" t="s">
        <v>17029</v>
      </c>
      <c r="E3451" t="s">
        <v>81</v>
      </c>
      <c r="F3451" t="s">
        <v>4887</v>
      </c>
      <c r="G3451">
        <v>0</v>
      </c>
      <c r="H3451">
        <v>8</v>
      </c>
      <c r="I3451">
        <v>1</v>
      </c>
      <c r="J3451">
        <v>4</v>
      </c>
      <c r="K3451">
        <v>0</v>
      </c>
      <c r="L3451">
        <v>3</v>
      </c>
      <c r="M3451">
        <v>0</v>
      </c>
      <c r="N3451">
        <v>0</v>
      </c>
      <c r="O3451">
        <v>0</v>
      </c>
      <c r="P3451">
        <v>0</v>
      </c>
      <c r="Q3451">
        <v>0</v>
      </c>
    </row>
    <row r="3452" spans="1:17" x14ac:dyDescent="0.2">
      <c r="A3452" t="s">
        <v>20475</v>
      </c>
      <c r="B3452" t="s">
        <v>86</v>
      </c>
      <c r="C3452" t="s">
        <v>220</v>
      </c>
      <c r="D3452" t="s">
        <v>17029</v>
      </c>
      <c r="E3452" t="s">
        <v>81</v>
      </c>
      <c r="F3452" t="s">
        <v>4889</v>
      </c>
      <c r="G3452">
        <v>0</v>
      </c>
      <c r="H3452">
        <v>0</v>
      </c>
      <c r="I3452">
        <v>0</v>
      </c>
      <c r="J3452">
        <v>0</v>
      </c>
      <c r="K3452">
        <v>0</v>
      </c>
      <c r="L3452">
        <v>0</v>
      </c>
      <c r="M3452">
        <v>8</v>
      </c>
      <c r="N3452">
        <v>0</v>
      </c>
      <c r="O3452">
        <v>0</v>
      </c>
      <c r="P3452">
        <v>0</v>
      </c>
      <c r="Q3452">
        <v>0</v>
      </c>
    </row>
    <row r="3453" spans="1:17" x14ac:dyDescent="0.2">
      <c r="A3453" t="s">
        <v>20476</v>
      </c>
      <c r="B3453" t="s">
        <v>86</v>
      </c>
      <c r="C3453" t="s">
        <v>220</v>
      </c>
      <c r="D3453" t="s">
        <v>17029</v>
      </c>
      <c r="E3453" t="s">
        <v>81</v>
      </c>
      <c r="F3453" t="s">
        <v>4871</v>
      </c>
      <c r="G3453">
        <v>0</v>
      </c>
      <c r="H3453">
        <v>0</v>
      </c>
      <c r="I3453">
        <v>0</v>
      </c>
      <c r="J3453">
        <v>0</v>
      </c>
      <c r="K3453">
        <v>0</v>
      </c>
      <c r="L3453">
        <v>0</v>
      </c>
      <c r="M3453">
        <v>0</v>
      </c>
      <c r="N3453">
        <v>7</v>
      </c>
      <c r="O3453">
        <v>4</v>
      </c>
      <c r="P3453">
        <v>1</v>
      </c>
      <c r="Q3453">
        <v>2</v>
      </c>
    </row>
    <row r="3454" spans="1:17" x14ac:dyDescent="0.2">
      <c r="A3454" t="s">
        <v>20477</v>
      </c>
      <c r="B3454" t="s">
        <v>86</v>
      </c>
      <c r="C3454" t="s">
        <v>220</v>
      </c>
      <c r="D3454" t="s">
        <v>17029</v>
      </c>
      <c r="E3454" t="s">
        <v>81</v>
      </c>
      <c r="F3454" t="s">
        <v>4873</v>
      </c>
      <c r="G3454">
        <v>0</v>
      </c>
      <c r="H3454">
        <v>0</v>
      </c>
      <c r="I3454">
        <v>0</v>
      </c>
      <c r="J3454">
        <v>0</v>
      </c>
      <c r="K3454">
        <v>0</v>
      </c>
      <c r="L3454">
        <v>0</v>
      </c>
      <c r="M3454">
        <v>0</v>
      </c>
      <c r="N3454">
        <v>5</v>
      </c>
      <c r="O3454">
        <v>4</v>
      </c>
      <c r="P3454">
        <v>0</v>
      </c>
      <c r="Q3454">
        <v>1</v>
      </c>
    </row>
    <row r="3455" spans="1:17" x14ac:dyDescent="0.2">
      <c r="A3455" t="s">
        <v>20478</v>
      </c>
      <c r="B3455" t="s">
        <v>86</v>
      </c>
      <c r="C3455" t="s">
        <v>220</v>
      </c>
      <c r="D3455" t="s">
        <v>17029</v>
      </c>
      <c r="E3455" t="s">
        <v>81</v>
      </c>
      <c r="F3455" t="s">
        <v>17019</v>
      </c>
      <c r="G3455">
        <v>8</v>
      </c>
      <c r="H3455">
        <v>0</v>
      </c>
      <c r="I3455">
        <v>0</v>
      </c>
      <c r="J3455">
        <v>0</v>
      </c>
      <c r="K3455">
        <v>0</v>
      </c>
      <c r="L3455">
        <v>0</v>
      </c>
      <c r="M3455">
        <v>0</v>
      </c>
      <c r="N3455">
        <v>0</v>
      </c>
      <c r="O3455">
        <v>0</v>
      </c>
      <c r="P3455">
        <v>0</v>
      </c>
      <c r="Q3455">
        <v>0</v>
      </c>
    </row>
    <row r="3456" spans="1:17" x14ac:dyDescent="0.2">
      <c r="A3456" t="s">
        <v>20479</v>
      </c>
      <c r="B3456" t="s">
        <v>86</v>
      </c>
      <c r="C3456" t="s">
        <v>220</v>
      </c>
      <c r="D3456" t="s">
        <v>17021</v>
      </c>
      <c r="E3456" t="s">
        <v>79</v>
      </c>
      <c r="F3456" t="s">
        <v>17022</v>
      </c>
      <c r="G3456">
        <v>0</v>
      </c>
      <c r="H3456">
        <v>0</v>
      </c>
      <c r="I3456">
        <v>0</v>
      </c>
      <c r="J3456">
        <v>0</v>
      </c>
      <c r="K3456">
        <v>0</v>
      </c>
      <c r="L3456">
        <v>0</v>
      </c>
      <c r="M3456">
        <v>0</v>
      </c>
      <c r="N3456">
        <v>3</v>
      </c>
      <c r="O3456">
        <v>3</v>
      </c>
      <c r="P3456">
        <v>0</v>
      </c>
      <c r="Q3456">
        <v>0</v>
      </c>
    </row>
    <row r="3457" spans="1:17" x14ac:dyDescent="0.2">
      <c r="A3457" t="s">
        <v>20480</v>
      </c>
      <c r="B3457" t="s">
        <v>86</v>
      </c>
      <c r="C3457" t="s">
        <v>220</v>
      </c>
      <c r="D3457" t="s">
        <v>17021</v>
      </c>
      <c r="E3457" t="s">
        <v>79</v>
      </c>
      <c r="F3457" t="s">
        <v>17019</v>
      </c>
      <c r="G3457">
        <v>3</v>
      </c>
      <c r="H3457">
        <v>0</v>
      </c>
      <c r="I3457">
        <v>0</v>
      </c>
      <c r="J3457">
        <v>0</v>
      </c>
      <c r="K3457">
        <v>0</v>
      </c>
      <c r="L3457">
        <v>0</v>
      </c>
      <c r="M3457">
        <v>0</v>
      </c>
      <c r="N3457">
        <v>0</v>
      </c>
      <c r="O3457">
        <v>0</v>
      </c>
      <c r="P3457">
        <v>0</v>
      </c>
      <c r="Q3457">
        <v>0</v>
      </c>
    </row>
    <row r="3458" spans="1:17" x14ac:dyDescent="0.2">
      <c r="A3458" t="s">
        <v>20481</v>
      </c>
      <c r="B3458" t="s">
        <v>86</v>
      </c>
      <c r="C3458" t="s">
        <v>221</v>
      </c>
      <c r="D3458" t="s">
        <v>17027</v>
      </c>
      <c r="E3458" t="s">
        <v>81</v>
      </c>
      <c r="F3458" t="s">
        <v>17019</v>
      </c>
      <c r="G3458">
        <v>1</v>
      </c>
      <c r="H3458">
        <v>0</v>
      </c>
      <c r="I3458">
        <v>0</v>
      </c>
      <c r="J3458">
        <v>0</v>
      </c>
      <c r="K3458">
        <v>0</v>
      </c>
      <c r="L3458">
        <v>0</v>
      </c>
      <c r="M3458">
        <v>0</v>
      </c>
      <c r="N3458">
        <v>0</v>
      </c>
      <c r="O3458">
        <v>0</v>
      </c>
      <c r="P3458">
        <v>0</v>
      </c>
      <c r="Q3458">
        <v>0</v>
      </c>
    </row>
    <row r="3459" spans="1:17" x14ac:dyDescent="0.2">
      <c r="A3459" t="s">
        <v>20482</v>
      </c>
      <c r="B3459" t="s">
        <v>86</v>
      </c>
      <c r="C3459" t="s">
        <v>221</v>
      </c>
      <c r="D3459" t="s">
        <v>17029</v>
      </c>
      <c r="E3459" t="s">
        <v>79</v>
      </c>
      <c r="F3459" t="s">
        <v>4875</v>
      </c>
      <c r="G3459">
        <v>0</v>
      </c>
      <c r="H3459">
        <v>28</v>
      </c>
      <c r="I3459">
        <v>7</v>
      </c>
      <c r="J3459">
        <v>18</v>
      </c>
      <c r="K3459">
        <v>0</v>
      </c>
      <c r="L3459">
        <v>3</v>
      </c>
      <c r="M3459">
        <v>0</v>
      </c>
      <c r="N3459">
        <v>0</v>
      </c>
      <c r="O3459">
        <v>0</v>
      </c>
      <c r="P3459">
        <v>0</v>
      </c>
      <c r="Q3459">
        <v>0</v>
      </c>
    </row>
    <row r="3460" spans="1:17" x14ac:dyDescent="0.2">
      <c r="A3460" t="s">
        <v>20483</v>
      </c>
      <c r="B3460" t="s">
        <v>86</v>
      </c>
      <c r="C3460" t="s">
        <v>221</v>
      </c>
      <c r="D3460" t="s">
        <v>17029</v>
      </c>
      <c r="E3460" t="s">
        <v>79</v>
      </c>
      <c r="F3460" t="s">
        <v>4877</v>
      </c>
      <c r="G3460">
        <v>0</v>
      </c>
      <c r="H3460">
        <v>28</v>
      </c>
      <c r="I3460">
        <v>6</v>
      </c>
      <c r="J3460">
        <v>19</v>
      </c>
      <c r="K3460">
        <v>0</v>
      </c>
      <c r="L3460">
        <v>3</v>
      </c>
      <c r="M3460">
        <v>0</v>
      </c>
      <c r="N3460">
        <v>0</v>
      </c>
      <c r="O3460">
        <v>0</v>
      </c>
      <c r="P3460">
        <v>0</v>
      </c>
      <c r="Q3460">
        <v>0</v>
      </c>
    </row>
    <row r="3461" spans="1:17" x14ac:dyDescent="0.2">
      <c r="A3461" t="s">
        <v>20484</v>
      </c>
      <c r="B3461" t="s">
        <v>86</v>
      </c>
      <c r="C3461" t="s">
        <v>221</v>
      </c>
      <c r="D3461" t="s">
        <v>17029</v>
      </c>
      <c r="E3461" t="s">
        <v>79</v>
      </c>
      <c r="F3461" t="s">
        <v>4879</v>
      </c>
      <c r="G3461">
        <v>0</v>
      </c>
      <c r="H3461">
        <v>0</v>
      </c>
      <c r="I3461">
        <v>0</v>
      </c>
      <c r="J3461">
        <v>0</v>
      </c>
      <c r="K3461">
        <v>0</v>
      </c>
      <c r="L3461">
        <v>0</v>
      </c>
      <c r="M3461">
        <v>28</v>
      </c>
      <c r="N3461">
        <v>0</v>
      </c>
      <c r="O3461">
        <v>0</v>
      </c>
      <c r="P3461">
        <v>0</v>
      </c>
      <c r="Q3461">
        <v>0</v>
      </c>
    </row>
    <row r="3462" spans="1:17" x14ac:dyDescent="0.2">
      <c r="A3462" t="s">
        <v>20485</v>
      </c>
      <c r="B3462" t="s">
        <v>86</v>
      </c>
      <c r="C3462" t="s">
        <v>221</v>
      </c>
      <c r="D3462" t="s">
        <v>17029</v>
      </c>
      <c r="E3462" t="s">
        <v>79</v>
      </c>
      <c r="F3462" t="s">
        <v>4881</v>
      </c>
      <c r="G3462">
        <v>0</v>
      </c>
      <c r="H3462">
        <v>28</v>
      </c>
      <c r="I3462">
        <v>6</v>
      </c>
      <c r="J3462">
        <v>19</v>
      </c>
      <c r="K3462">
        <v>0</v>
      </c>
      <c r="L3462">
        <v>3</v>
      </c>
      <c r="M3462">
        <v>0</v>
      </c>
      <c r="N3462">
        <v>0</v>
      </c>
      <c r="O3462">
        <v>0</v>
      </c>
      <c r="P3462">
        <v>0</v>
      </c>
      <c r="Q3462">
        <v>0</v>
      </c>
    </row>
    <row r="3463" spans="1:17" x14ac:dyDescent="0.2">
      <c r="A3463" t="s">
        <v>20486</v>
      </c>
      <c r="B3463" t="s">
        <v>86</v>
      </c>
      <c r="C3463" t="s">
        <v>221</v>
      </c>
      <c r="D3463" t="s">
        <v>17029</v>
      </c>
      <c r="E3463" t="s">
        <v>79</v>
      </c>
      <c r="F3463" t="s">
        <v>4883</v>
      </c>
      <c r="G3463">
        <v>0</v>
      </c>
      <c r="H3463">
        <v>28</v>
      </c>
      <c r="I3463">
        <v>6</v>
      </c>
      <c r="J3463">
        <v>19</v>
      </c>
      <c r="K3463">
        <v>0</v>
      </c>
      <c r="L3463">
        <v>3</v>
      </c>
      <c r="M3463">
        <v>0</v>
      </c>
      <c r="N3463">
        <v>0</v>
      </c>
      <c r="O3463">
        <v>0</v>
      </c>
      <c r="P3463">
        <v>0</v>
      </c>
      <c r="Q3463">
        <v>0</v>
      </c>
    </row>
    <row r="3464" spans="1:17" x14ac:dyDescent="0.2">
      <c r="A3464" t="s">
        <v>20487</v>
      </c>
      <c r="B3464" t="s">
        <v>86</v>
      </c>
      <c r="C3464" t="s">
        <v>221</v>
      </c>
      <c r="D3464" t="s">
        <v>17029</v>
      </c>
      <c r="E3464" t="s">
        <v>79</v>
      </c>
      <c r="F3464" t="s">
        <v>4885</v>
      </c>
      <c r="G3464">
        <v>0</v>
      </c>
      <c r="H3464">
        <v>0</v>
      </c>
      <c r="I3464">
        <v>0</v>
      </c>
      <c r="J3464">
        <v>0</v>
      </c>
      <c r="K3464">
        <v>0</v>
      </c>
      <c r="L3464">
        <v>0</v>
      </c>
      <c r="M3464">
        <v>28</v>
      </c>
      <c r="N3464">
        <v>0</v>
      </c>
      <c r="O3464">
        <v>0</v>
      </c>
      <c r="P3464">
        <v>0</v>
      </c>
      <c r="Q3464">
        <v>0</v>
      </c>
    </row>
    <row r="3465" spans="1:17" x14ac:dyDescent="0.2">
      <c r="A3465" t="s">
        <v>20488</v>
      </c>
      <c r="B3465" t="s">
        <v>86</v>
      </c>
      <c r="C3465" t="s">
        <v>221</v>
      </c>
      <c r="D3465" t="s">
        <v>17029</v>
      </c>
      <c r="E3465" t="s">
        <v>79</v>
      </c>
      <c r="F3465" t="s">
        <v>4887</v>
      </c>
      <c r="G3465">
        <v>0</v>
      </c>
      <c r="H3465">
        <v>28</v>
      </c>
      <c r="I3465">
        <v>6</v>
      </c>
      <c r="J3465">
        <v>19</v>
      </c>
      <c r="K3465">
        <v>0</v>
      </c>
      <c r="L3465">
        <v>3</v>
      </c>
      <c r="M3465">
        <v>0</v>
      </c>
      <c r="N3465">
        <v>0</v>
      </c>
      <c r="O3465">
        <v>0</v>
      </c>
      <c r="P3465">
        <v>0</v>
      </c>
      <c r="Q3465">
        <v>0</v>
      </c>
    </row>
    <row r="3466" spans="1:17" x14ac:dyDescent="0.2">
      <c r="A3466" t="s">
        <v>20489</v>
      </c>
      <c r="B3466" t="s">
        <v>86</v>
      </c>
      <c r="C3466" t="s">
        <v>221</v>
      </c>
      <c r="D3466" t="s">
        <v>17029</v>
      </c>
      <c r="E3466" t="s">
        <v>79</v>
      </c>
      <c r="F3466" t="s">
        <v>4889</v>
      </c>
      <c r="G3466">
        <v>0</v>
      </c>
      <c r="H3466">
        <v>0</v>
      </c>
      <c r="I3466">
        <v>0</v>
      </c>
      <c r="J3466">
        <v>0</v>
      </c>
      <c r="K3466">
        <v>0</v>
      </c>
      <c r="L3466">
        <v>0</v>
      </c>
      <c r="M3466">
        <v>28</v>
      </c>
      <c r="N3466">
        <v>0</v>
      </c>
      <c r="O3466">
        <v>0</v>
      </c>
      <c r="P3466">
        <v>0</v>
      </c>
      <c r="Q3466">
        <v>0</v>
      </c>
    </row>
    <row r="3467" spans="1:17" x14ac:dyDescent="0.2">
      <c r="A3467" t="s">
        <v>20490</v>
      </c>
      <c r="B3467" t="s">
        <v>86</v>
      </c>
      <c r="C3467" t="s">
        <v>221</v>
      </c>
      <c r="D3467" t="s">
        <v>17029</v>
      </c>
      <c r="E3467" t="s">
        <v>79</v>
      </c>
      <c r="F3467" t="s">
        <v>4871</v>
      </c>
      <c r="G3467">
        <v>0</v>
      </c>
      <c r="H3467">
        <v>0</v>
      </c>
      <c r="I3467">
        <v>0</v>
      </c>
      <c r="J3467">
        <v>0</v>
      </c>
      <c r="K3467">
        <v>0</v>
      </c>
      <c r="L3467">
        <v>0</v>
      </c>
      <c r="M3467">
        <v>0</v>
      </c>
      <c r="N3467">
        <v>28</v>
      </c>
      <c r="O3467">
        <v>25</v>
      </c>
      <c r="P3467">
        <v>1</v>
      </c>
      <c r="Q3467">
        <v>2</v>
      </c>
    </row>
    <row r="3468" spans="1:17" x14ac:dyDescent="0.2">
      <c r="A3468" t="s">
        <v>20491</v>
      </c>
      <c r="B3468" t="s">
        <v>86</v>
      </c>
      <c r="C3468" t="s">
        <v>221</v>
      </c>
      <c r="D3468" t="s">
        <v>17029</v>
      </c>
      <c r="E3468" t="s">
        <v>79</v>
      </c>
      <c r="F3468" t="s">
        <v>4873</v>
      </c>
      <c r="G3468">
        <v>0</v>
      </c>
      <c r="H3468">
        <v>0</v>
      </c>
      <c r="I3468">
        <v>0</v>
      </c>
      <c r="J3468">
        <v>0</v>
      </c>
      <c r="K3468">
        <v>0</v>
      </c>
      <c r="L3468">
        <v>0</v>
      </c>
      <c r="M3468">
        <v>0</v>
      </c>
      <c r="N3468">
        <v>26</v>
      </c>
      <c r="O3468">
        <v>24</v>
      </c>
      <c r="P3468">
        <v>1</v>
      </c>
      <c r="Q3468">
        <v>1</v>
      </c>
    </row>
    <row r="3469" spans="1:17" x14ac:dyDescent="0.2">
      <c r="A3469" t="s">
        <v>20492</v>
      </c>
      <c r="B3469" t="s">
        <v>86</v>
      </c>
      <c r="C3469" t="s">
        <v>221</v>
      </c>
      <c r="D3469" t="s">
        <v>17029</v>
      </c>
      <c r="E3469" t="s">
        <v>79</v>
      </c>
      <c r="F3469" t="s">
        <v>17019</v>
      </c>
      <c r="G3469">
        <v>28</v>
      </c>
      <c r="H3469">
        <v>0</v>
      </c>
      <c r="I3469">
        <v>0</v>
      </c>
      <c r="J3469">
        <v>0</v>
      </c>
      <c r="K3469">
        <v>0</v>
      </c>
      <c r="L3469">
        <v>0</v>
      </c>
      <c r="M3469">
        <v>0</v>
      </c>
      <c r="N3469">
        <v>0</v>
      </c>
      <c r="O3469">
        <v>0</v>
      </c>
      <c r="P3469">
        <v>0</v>
      </c>
      <c r="Q3469">
        <v>0</v>
      </c>
    </row>
    <row r="3470" spans="1:17" x14ac:dyDescent="0.2">
      <c r="A3470" t="s">
        <v>20493</v>
      </c>
      <c r="B3470" t="s">
        <v>86</v>
      </c>
      <c r="C3470" t="s">
        <v>221</v>
      </c>
      <c r="D3470" t="s">
        <v>17029</v>
      </c>
      <c r="E3470" t="s">
        <v>81</v>
      </c>
      <c r="F3470" t="s">
        <v>4875</v>
      </c>
      <c r="G3470">
        <v>0</v>
      </c>
      <c r="H3470">
        <v>8</v>
      </c>
      <c r="I3470">
        <v>3</v>
      </c>
      <c r="J3470">
        <v>4</v>
      </c>
      <c r="K3470">
        <v>0</v>
      </c>
      <c r="L3470">
        <v>1</v>
      </c>
      <c r="M3470">
        <v>0</v>
      </c>
      <c r="N3470">
        <v>0</v>
      </c>
      <c r="O3470">
        <v>0</v>
      </c>
      <c r="P3470">
        <v>0</v>
      </c>
      <c r="Q3470">
        <v>0</v>
      </c>
    </row>
    <row r="3471" spans="1:17" x14ac:dyDescent="0.2">
      <c r="A3471" t="s">
        <v>20494</v>
      </c>
      <c r="B3471" t="s">
        <v>86</v>
      </c>
      <c r="C3471" t="s">
        <v>221</v>
      </c>
      <c r="D3471" t="s">
        <v>17029</v>
      </c>
      <c r="E3471" t="s">
        <v>81</v>
      </c>
      <c r="F3471" t="s">
        <v>4877</v>
      </c>
      <c r="G3471">
        <v>0</v>
      </c>
      <c r="H3471">
        <v>8</v>
      </c>
      <c r="I3471">
        <v>3</v>
      </c>
      <c r="J3471">
        <v>3</v>
      </c>
      <c r="K3471">
        <v>0</v>
      </c>
      <c r="L3471">
        <v>2</v>
      </c>
      <c r="M3471">
        <v>0</v>
      </c>
      <c r="N3471">
        <v>0</v>
      </c>
      <c r="O3471">
        <v>0</v>
      </c>
      <c r="P3471">
        <v>0</v>
      </c>
      <c r="Q3471">
        <v>0</v>
      </c>
    </row>
    <row r="3472" spans="1:17" x14ac:dyDescent="0.2">
      <c r="A3472" t="s">
        <v>20495</v>
      </c>
      <c r="B3472" t="s">
        <v>86</v>
      </c>
      <c r="C3472" t="s">
        <v>221</v>
      </c>
      <c r="D3472" t="s">
        <v>17029</v>
      </c>
      <c r="E3472" t="s">
        <v>81</v>
      </c>
      <c r="F3472" t="s">
        <v>4879</v>
      </c>
      <c r="G3472">
        <v>0</v>
      </c>
      <c r="H3472">
        <v>0</v>
      </c>
      <c r="I3472">
        <v>0</v>
      </c>
      <c r="J3472">
        <v>0</v>
      </c>
      <c r="K3472">
        <v>0</v>
      </c>
      <c r="L3472">
        <v>0</v>
      </c>
      <c r="M3472">
        <v>8</v>
      </c>
      <c r="N3472">
        <v>0</v>
      </c>
      <c r="O3472">
        <v>0</v>
      </c>
      <c r="P3472">
        <v>0</v>
      </c>
      <c r="Q3472">
        <v>0</v>
      </c>
    </row>
    <row r="3473" spans="1:17" x14ac:dyDescent="0.2">
      <c r="A3473" t="s">
        <v>20496</v>
      </c>
      <c r="B3473" t="s">
        <v>86</v>
      </c>
      <c r="C3473" t="s">
        <v>221</v>
      </c>
      <c r="D3473" t="s">
        <v>17029</v>
      </c>
      <c r="E3473" t="s">
        <v>81</v>
      </c>
      <c r="F3473" t="s">
        <v>4881</v>
      </c>
      <c r="G3473">
        <v>0</v>
      </c>
      <c r="H3473">
        <v>8</v>
      </c>
      <c r="I3473">
        <v>3</v>
      </c>
      <c r="J3473">
        <v>3</v>
      </c>
      <c r="K3473">
        <v>0</v>
      </c>
      <c r="L3473">
        <v>2</v>
      </c>
      <c r="M3473">
        <v>0</v>
      </c>
      <c r="N3473">
        <v>0</v>
      </c>
      <c r="O3473">
        <v>0</v>
      </c>
      <c r="P3473">
        <v>0</v>
      </c>
      <c r="Q3473">
        <v>0</v>
      </c>
    </row>
    <row r="3474" spans="1:17" x14ac:dyDescent="0.2">
      <c r="A3474" t="s">
        <v>20497</v>
      </c>
      <c r="B3474" t="s">
        <v>86</v>
      </c>
      <c r="C3474" t="s">
        <v>221</v>
      </c>
      <c r="D3474" t="s">
        <v>17029</v>
      </c>
      <c r="E3474" t="s">
        <v>81</v>
      </c>
      <c r="F3474" t="s">
        <v>4883</v>
      </c>
      <c r="G3474">
        <v>0</v>
      </c>
      <c r="H3474">
        <v>8</v>
      </c>
      <c r="I3474">
        <v>3</v>
      </c>
      <c r="J3474">
        <v>3</v>
      </c>
      <c r="K3474">
        <v>0</v>
      </c>
      <c r="L3474">
        <v>2</v>
      </c>
      <c r="M3474">
        <v>0</v>
      </c>
      <c r="N3474">
        <v>0</v>
      </c>
      <c r="O3474">
        <v>0</v>
      </c>
      <c r="P3474">
        <v>0</v>
      </c>
      <c r="Q3474">
        <v>0</v>
      </c>
    </row>
    <row r="3475" spans="1:17" x14ac:dyDescent="0.2">
      <c r="A3475" t="s">
        <v>20498</v>
      </c>
      <c r="B3475" t="s">
        <v>86</v>
      </c>
      <c r="C3475" t="s">
        <v>221</v>
      </c>
      <c r="D3475" t="s">
        <v>17029</v>
      </c>
      <c r="E3475" t="s">
        <v>81</v>
      </c>
      <c r="F3475" t="s">
        <v>4885</v>
      </c>
      <c r="G3475">
        <v>0</v>
      </c>
      <c r="H3475">
        <v>0</v>
      </c>
      <c r="I3475">
        <v>0</v>
      </c>
      <c r="J3475">
        <v>0</v>
      </c>
      <c r="K3475">
        <v>0</v>
      </c>
      <c r="L3475">
        <v>0</v>
      </c>
      <c r="M3475">
        <v>8</v>
      </c>
      <c r="N3475">
        <v>0</v>
      </c>
      <c r="O3475">
        <v>0</v>
      </c>
      <c r="P3475">
        <v>0</v>
      </c>
      <c r="Q3475">
        <v>0</v>
      </c>
    </row>
    <row r="3476" spans="1:17" x14ac:dyDescent="0.2">
      <c r="A3476" t="s">
        <v>20499</v>
      </c>
      <c r="B3476" t="s">
        <v>86</v>
      </c>
      <c r="C3476" t="s">
        <v>221</v>
      </c>
      <c r="D3476" t="s">
        <v>17029</v>
      </c>
      <c r="E3476" t="s">
        <v>81</v>
      </c>
      <c r="F3476" t="s">
        <v>4887</v>
      </c>
      <c r="G3476">
        <v>0</v>
      </c>
      <c r="H3476">
        <v>8</v>
      </c>
      <c r="I3476">
        <v>3</v>
      </c>
      <c r="J3476">
        <v>4</v>
      </c>
      <c r="K3476">
        <v>0</v>
      </c>
      <c r="L3476">
        <v>1</v>
      </c>
      <c r="M3476">
        <v>0</v>
      </c>
      <c r="N3476">
        <v>0</v>
      </c>
      <c r="O3476">
        <v>0</v>
      </c>
      <c r="P3476">
        <v>0</v>
      </c>
      <c r="Q3476">
        <v>0</v>
      </c>
    </row>
    <row r="3477" spans="1:17" x14ac:dyDescent="0.2">
      <c r="A3477" t="s">
        <v>20500</v>
      </c>
      <c r="B3477" t="s">
        <v>86</v>
      </c>
      <c r="C3477" t="s">
        <v>221</v>
      </c>
      <c r="D3477" t="s">
        <v>17029</v>
      </c>
      <c r="E3477" t="s">
        <v>81</v>
      </c>
      <c r="F3477" t="s">
        <v>4889</v>
      </c>
      <c r="G3477">
        <v>0</v>
      </c>
      <c r="H3477">
        <v>0</v>
      </c>
      <c r="I3477">
        <v>0</v>
      </c>
      <c r="J3477">
        <v>0</v>
      </c>
      <c r="K3477">
        <v>0</v>
      </c>
      <c r="L3477">
        <v>0</v>
      </c>
      <c r="M3477">
        <v>8</v>
      </c>
      <c r="N3477">
        <v>0</v>
      </c>
      <c r="O3477">
        <v>0</v>
      </c>
      <c r="P3477">
        <v>0</v>
      </c>
      <c r="Q3477">
        <v>0</v>
      </c>
    </row>
    <row r="3478" spans="1:17" x14ac:dyDescent="0.2">
      <c r="A3478" t="s">
        <v>20501</v>
      </c>
      <c r="B3478" t="s">
        <v>86</v>
      </c>
      <c r="C3478" t="s">
        <v>221</v>
      </c>
      <c r="D3478" t="s">
        <v>17029</v>
      </c>
      <c r="E3478" t="s">
        <v>81</v>
      </c>
      <c r="F3478" t="s">
        <v>4871</v>
      </c>
      <c r="G3478">
        <v>0</v>
      </c>
      <c r="H3478">
        <v>0</v>
      </c>
      <c r="I3478">
        <v>0</v>
      </c>
      <c r="J3478">
        <v>0</v>
      </c>
      <c r="K3478">
        <v>0</v>
      </c>
      <c r="L3478">
        <v>0</v>
      </c>
      <c r="M3478">
        <v>0</v>
      </c>
      <c r="N3478">
        <v>8</v>
      </c>
      <c r="O3478">
        <v>6</v>
      </c>
      <c r="P3478">
        <v>2</v>
      </c>
      <c r="Q3478">
        <v>0</v>
      </c>
    </row>
    <row r="3479" spans="1:17" x14ac:dyDescent="0.2">
      <c r="A3479" t="s">
        <v>20502</v>
      </c>
      <c r="B3479" t="s">
        <v>86</v>
      </c>
      <c r="C3479" t="s">
        <v>221</v>
      </c>
      <c r="D3479" t="s">
        <v>17029</v>
      </c>
      <c r="E3479" t="s">
        <v>81</v>
      </c>
      <c r="F3479" t="s">
        <v>4873</v>
      </c>
      <c r="G3479">
        <v>0</v>
      </c>
      <c r="H3479">
        <v>0</v>
      </c>
      <c r="I3479">
        <v>0</v>
      </c>
      <c r="J3479">
        <v>0</v>
      </c>
      <c r="K3479">
        <v>0</v>
      </c>
      <c r="L3479">
        <v>0</v>
      </c>
      <c r="M3479">
        <v>0</v>
      </c>
      <c r="N3479">
        <v>8</v>
      </c>
      <c r="O3479">
        <v>6</v>
      </c>
      <c r="P3479">
        <v>2</v>
      </c>
      <c r="Q3479">
        <v>0</v>
      </c>
    </row>
    <row r="3480" spans="1:17" x14ac:dyDescent="0.2">
      <c r="A3480" t="s">
        <v>20503</v>
      </c>
      <c r="B3480" t="s">
        <v>86</v>
      </c>
      <c r="C3480" t="s">
        <v>221</v>
      </c>
      <c r="D3480" t="s">
        <v>17029</v>
      </c>
      <c r="E3480" t="s">
        <v>81</v>
      </c>
      <c r="F3480" t="s">
        <v>17019</v>
      </c>
      <c r="G3480">
        <v>8</v>
      </c>
      <c r="H3480">
        <v>0</v>
      </c>
      <c r="I3480">
        <v>0</v>
      </c>
      <c r="J3480">
        <v>0</v>
      </c>
      <c r="K3480">
        <v>0</v>
      </c>
      <c r="L3480">
        <v>0</v>
      </c>
      <c r="M3480">
        <v>0</v>
      </c>
      <c r="N3480">
        <v>0</v>
      </c>
      <c r="O3480">
        <v>0</v>
      </c>
      <c r="P3480">
        <v>0</v>
      </c>
      <c r="Q3480">
        <v>0</v>
      </c>
    </row>
    <row r="3481" spans="1:17" x14ac:dyDescent="0.2">
      <c r="A3481" t="s">
        <v>20504</v>
      </c>
      <c r="B3481" t="s">
        <v>86</v>
      </c>
      <c r="C3481" t="s">
        <v>221</v>
      </c>
      <c r="D3481" t="s">
        <v>17021</v>
      </c>
      <c r="E3481" t="s">
        <v>79</v>
      </c>
      <c r="F3481" t="s">
        <v>17022</v>
      </c>
      <c r="G3481">
        <v>0</v>
      </c>
      <c r="H3481">
        <v>0</v>
      </c>
      <c r="I3481">
        <v>0</v>
      </c>
      <c r="J3481">
        <v>0</v>
      </c>
      <c r="K3481">
        <v>0</v>
      </c>
      <c r="L3481">
        <v>0</v>
      </c>
      <c r="M3481">
        <v>0</v>
      </c>
      <c r="N3481">
        <v>1</v>
      </c>
      <c r="O3481">
        <v>1</v>
      </c>
      <c r="P3481">
        <v>0</v>
      </c>
      <c r="Q3481">
        <v>0</v>
      </c>
    </row>
    <row r="3482" spans="1:17" x14ac:dyDescent="0.2">
      <c r="A3482" t="s">
        <v>20505</v>
      </c>
      <c r="B3482" t="s">
        <v>86</v>
      </c>
      <c r="C3482" t="s">
        <v>221</v>
      </c>
      <c r="D3482" t="s">
        <v>17021</v>
      </c>
      <c r="E3482" t="s">
        <v>79</v>
      </c>
      <c r="F3482" t="s">
        <v>17019</v>
      </c>
      <c r="G3482">
        <v>1</v>
      </c>
      <c r="H3482">
        <v>0</v>
      </c>
      <c r="I3482">
        <v>0</v>
      </c>
      <c r="J3482">
        <v>0</v>
      </c>
      <c r="K3482">
        <v>0</v>
      </c>
      <c r="L3482">
        <v>0</v>
      </c>
      <c r="M3482">
        <v>0</v>
      </c>
      <c r="N3482">
        <v>0</v>
      </c>
      <c r="O3482">
        <v>0</v>
      </c>
      <c r="P3482">
        <v>0</v>
      </c>
      <c r="Q3482">
        <v>0</v>
      </c>
    </row>
    <row r="3483" spans="1:17" x14ac:dyDescent="0.2">
      <c r="A3483" t="s">
        <v>20506</v>
      </c>
      <c r="B3483" t="s">
        <v>86</v>
      </c>
      <c r="C3483" t="s">
        <v>221</v>
      </c>
      <c r="D3483" t="s">
        <v>17021</v>
      </c>
      <c r="E3483" t="s">
        <v>81</v>
      </c>
      <c r="F3483" t="s">
        <v>17022</v>
      </c>
      <c r="G3483">
        <v>0</v>
      </c>
      <c r="H3483">
        <v>0</v>
      </c>
      <c r="I3483">
        <v>0</v>
      </c>
      <c r="J3483">
        <v>0</v>
      </c>
      <c r="K3483">
        <v>0</v>
      </c>
      <c r="L3483">
        <v>0</v>
      </c>
      <c r="M3483">
        <v>0</v>
      </c>
      <c r="N3483">
        <v>1</v>
      </c>
      <c r="O3483">
        <v>1</v>
      </c>
      <c r="P3483">
        <v>0</v>
      </c>
      <c r="Q3483">
        <v>0</v>
      </c>
    </row>
    <row r="3484" spans="1:17" x14ac:dyDescent="0.2">
      <c r="A3484" t="s">
        <v>20507</v>
      </c>
      <c r="B3484" t="s">
        <v>86</v>
      </c>
      <c r="C3484" t="s">
        <v>221</v>
      </c>
      <c r="D3484" t="s">
        <v>17021</v>
      </c>
      <c r="E3484" t="s">
        <v>81</v>
      </c>
      <c r="F3484" t="s">
        <v>17019</v>
      </c>
      <c r="G3484">
        <v>1</v>
      </c>
      <c r="H3484">
        <v>0</v>
      </c>
      <c r="I3484">
        <v>0</v>
      </c>
      <c r="J3484">
        <v>0</v>
      </c>
      <c r="K3484">
        <v>0</v>
      </c>
      <c r="L3484">
        <v>0</v>
      </c>
      <c r="M3484">
        <v>0</v>
      </c>
      <c r="N3484">
        <v>0</v>
      </c>
      <c r="O3484">
        <v>0</v>
      </c>
      <c r="P3484">
        <v>0</v>
      </c>
      <c r="Q3484">
        <v>0</v>
      </c>
    </row>
    <row r="3485" spans="1:17" x14ac:dyDescent="0.2">
      <c r="A3485" t="s">
        <v>20508</v>
      </c>
      <c r="B3485" t="s">
        <v>86</v>
      </c>
      <c r="C3485" t="s">
        <v>222</v>
      </c>
      <c r="D3485" t="s">
        <v>17027</v>
      </c>
      <c r="E3485" t="s">
        <v>81</v>
      </c>
      <c r="F3485" t="s">
        <v>17019</v>
      </c>
      <c r="G3485">
        <v>2</v>
      </c>
      <c r="H3485">
        <v>0</v>
      </c>
      <c r="I3485">
        <v>0</v>
      </c>
      <c r="J3485">
        <v>0</v>
      </c>
      <c r="K3485">
        <v>0</v>
      </c>
      <c r="L3485">
        <v>0</v>
      </c>
      <c r="M3485">
        <v>0</v>
      </c>
      <c r="N3485">
        <v>0</v>
      </c>
      <c r="O3485">
        <v>0</v>
      </c>
      <c r="P3485">
        <v>0</v>
      </c>
      <c r="Q3485">
        <v>0</v>
      </c>
    </row>
    <row r="3486" spans="1:17" x14ac:dyDescent="0.2">
      <c r="A3486" t="s">
        <v>20509</v>
      </c>
      <c r="B3486" t="s">
        <v>86</v>
      </c>
      <c r="C3486" t="s">
        <v>222</v>
      </c>
      <c r="D3486" t="s">
        <v>17029</v>
      </c>
      <c r="E3486" t="s">
        <v>79</v>
      </c>
      <c r="F3486" t="s">
        <v>4875</v>
      </c>
      <c r="G3486">
        <v>0</v>
      </c>
      <c r="H3486">
        <v>11</v>
      </c>
      <c r="I3486">
        <v>0</v>
      </c>
      <c r="J3486">
        <v>7</v>
      </c>
      <c r="K3486">
        <v>1</v>
      </c>
      <c r="L3486">
        <v>3</v>
      </c>
      <c r="M3486">
        <v>0</v>
      </c>
      <c r="N3486">
        <v>0</v>
      </c>
      <c r="O3486">
        <v>0</v>
      </c>
      <c r="P3486">
        <v>0</v>
      </c>
      <c r="Q3486">
        <v>0</v>
      </c>
    </row>
    <row r="3487" spans="1:17" x14ac:dyDescent="0.2">
      <c r="A3487" t="s">
        <v>20510</v>
      </c>
      <c r="B3487" t="s">
        <v>86</v>
      </c>
      <c r="C3487" t="s">
        <v>222</v>
      </c>
      <c r="D3487" t="s">
        <v>17029</v>
      </c>
      <c r="E3487" t="s">
        <v>79</v>
      </c>
      <c r="F3487" t="s">
        <v>4877</v>
      </c>
      <c r="G3487">
        <v>0</v>
      </c>
      <c r="H3487">
        <v>11</v>
      </c>
      <c r="I3487">
        <v>0</v>
      </c>
      <c r="J3487">
        <v>7</v>
      </c>
      <c r="K3487">
        <v>1</v>
      </c>
      <c r="L3487">
        <v>3</v>
      </c>
      <c r="M3487">
        <v>0</v>
      </c>
      <c r="N3487">
        <v>0</v>
      </c>
      <c r="O3487">
        <v>0</v>
      </c>
      <c r="P3487">
        <v>0</v>
      </c>
      <c r="Q3487">
        <v>0</v>
      </c>
    </row>
    <row r="3488" spans="1:17" x14ac:dyDescent="0.2">
      <c r="A3488" t="s">
        <v>20511</v>
      </c>
      <c r="B3488" t="s">
        <v>86</v>
      </c>
      <c r="C3488" t="s">
        <v>222</v>
      </c>
      <c r="D3488" t="s">
        <v>17029</v>
      </c>
      <c r="E3488" t="s">
        <v>79</v>
      </c>
      <c r="F3488" t="s">
        <v>4879</v>
      </c>
      <c r="G3488">
        <v>0</v>
      </c>
      <c r="H3488">
        <v>0</v>
      </c>
      <c r="I3488">
        <v>0</v>
      </c>
      <c r="J3488">
        <v>0</v>
      </c>
      <c r="K3488">
        <v>0</v>
      </c>
      <c r="L3488">
        <v>0</v>
      </c>
      <c r="M3488">
        <v>11</v>
      </c>
      <c r="N3488">
        <v>0</v>
      </c>
      <c r="O3488">
        <v>0</v>
      </c>
      <c r="P3488">
        <v>0</v>
      </c>
      <c r="Q3488">
        <v>0</v>
      </c>
    </row>
    <row r="3489" spans="1:17" x14ac:dyDescent="0.2">
      <c r="A3489" t="s">
        <v>20512</v>
      </c>
      <c r="B3489" t="s">
        <v>86</v>
      </c>
      <c r="C3489" t="s">
        <v>222</v>
      </c>
      <c r="D3489" t="s">
        <v>17029</v>
      </c>
      <c r="E3489" t="s">
        <v>79</v>
      </c>
      <c r="F3489" t="s">
        <v>4881</v>
      </c>
      <c r="G3489">
        <v>0</v>
      </c>
      <c r="H3489">
        <v>11</v>
      </c>
      <c r="I3489">
        <v>0</v>
      </c>
      <c r="J3489">
        <v>7</v>
      </c>
      <c r="K3489">
        <v>1</v>
      </c>
      <c r="L3489">
        <v>3</v>
      </c>
      <c r="M3489">
        <v>0</v>
      </c>
      <c r="N3489">
        <v>0</v>
      </c>
      <c r="O3489">
        <v>0</v>
      </c>
      <c r="P3489">
        <v>0</v>
      </c>
      <c r="Q3489">
        <v>0</v>
      </c>
    </row>
    <row r="3490" spans="1:17" x14ac:dyDescent="0.2">
      <c r="A3490" t="s">
        <v>20513</v>
      </c>
      <c r="B3490" t="s">
        <v>86</v>
      </c>
      <c r="C3490" t="s">
        <v>222</v>
      </c>
      <c r="D3490" t="s">
        <v>17029</v>
      </c>
      <c r="E3490" t="s">
        <v>79</v>
      </c>
      <c r="F3490" t="s">
        <v>4883</v>
      </c>
      <c r="G3490">
        <v>0</v>
      </c>
      <c r="H3490">
        <v>11</v>
      </c>
      <c r="I3490">
        <v>0</v>
      </c>
      <c r="J3490">
        <v>7</v>
      </c>
      <c r="K3490">
        <v>1</v>
      </c>
      <c r="L3490">
        <v>3</v>
      </c>
      <c r="M3490">
        <v>0</v>
      </c>
      <c r="N3490">
        <v>0</v>
      </c>
      <c r="O3490">
        <v>0</v>
      </c>
      <c r="P3490">
        <v>0</v>
      </c>
      <c r="Q3490">
        <v>0</v>
      </c>
    </row>
    <row r="3491" spans="1:17" x14ac:dyDescent="0.2">
      <c r="A3491" t="s">
        <v>20514</v>
      </c>
      <c r="B3491" t="s">
        <v>86</v>
      </c>
      <c r="C3491" t="s">
        <v>222</v>
      </c>
      <c r="D3491" t="s">
        <v>17029</v>
      </c>
      <c r="E3491" t="s">
        <v>79</v>
      </c>
      <c r="F3491" t="s">
        <v>4885</v>
      </c>
      <c r="G3491">
        <v>0</v>
      </c>
      <c r="H3491">
        <v>0</v>
      </c>
      <c r="I3491">
        <v>0</v>
      </c>
      <c r="J3491">
        <v>0</v>
      </c>
      <c r="K3491">
        <v>0</v>
      </c>
      <c r="L3491">
        <v>0</v>
      </c>
      <c r="M3491">
        <v>11</v>
      </c>
      <c r="N3491">
        <v>0</v>
      </c>
      <c r="O3491">
        <v>0</v>
      </c>
      <c r="P3491">
        <v>0</v>
      </c>
      <c r="Q3491">
        <v>0</v>
      </c>
    </row>
    <row r="3492" spans="1:17" x14ac:dyDescent="0.2">
      <c r="A3492" t="s">
        <v>20515</v>
      </c>
      <c r="B3492" t="s">
        <v>86</v>
      </c>
      <c r="C3492" t="s">
        <v>222</v>
      </c>
      <c r="D3492" t="s">
        <v>17029</v>
      </c>
      <c r="E3492" t="s">
        <v>79</v>
      </c>
      <c r="F3492" t="s">
        <v>4887</v>
      </c>
      <c r="G3492">
        <v>0</v>
      </c>
      <c r="H3492">
        <v>11</v>
      </c>
      <c r="I3492">
        <v>0</v>
      </c>
      <c r="J3492">
        <v>7</v>
      </c>
      <c r="K3492">
        <v>1</v>
      </c>
      <c r="L3492">
        <v>3</v>
      </c>
      <c r="M3492">
        <v>0</v>
      </c>
      <c r="N3492">
        <v>0</v>
      </c>
      <c r="O3492">
        <v>0</v>
      </c>
      <c r="P3492">
        <v>0</v>
      </c>
      <c r="Q3492">
        <v>0</v>
      </c>
    </row>
    <row r="3493" spans="1:17" x14ac:dyDescent="0.2">
      <c r="A3493" t="s">
        <v>20516</v>
      </c>
      <c r="B3493" t="s">
        <v>86</v>
      </c>
      <c r="C3493" t="s">
        <v>222</v>
      </c>
      <c r="D3493" t="s">
        <v>17029</v>
      </c>
      <c r="E3493" t="s">
        <v>79</v>
      </c>
      <c r="F3493" t="s">
        <v>4889</v>
      </c>
      <c r="G3493">
        <v>0</v>
      </c>
      <c r="H3493">
        <v>0</v>
      </c>
      <c r="I3493">
        <v>0</v>
      </c>
      <c r="J3493">
        <v>0</v>
      </c>
      <c r="K3493">
        <v>0</v>
      </c>
      <c r="L3493">
        <v>0</v>
      </c>
      <c r="M3493">
        <v>11</v>
      </c>
      <c r="N3493">
        <v>0</v>
      </c>
      <c r="O3493">
        <v>0</v>
      </c>
      <c r="P3493">
        <v>0</v>
      </c>
      <c r="Q3493">
        <v>0</v>
      </c>
    </row>
    <row r="3494" spans="1:17" x14ac:dyDescent="0.2">
      <c r="A3494" t="s">
        <v>20517</v>
      </c>
      <c r="B3494" t="s">
        <v>86</v>
      </c>
      <c r="C3494" t="s">
        <v>222</v>
      </c>
      <c r="D3494" t="s">
        <v>17029</v>
      </c>
      <c r="E3494" t="s">
        <v>79</v>
      </c>
      <c r="F3494" t="s">
        <v>4871</v>
      </c>
      <c r="G3494">
        <v>0</v>
      </c>
      <c r="H3494">
        <v>0</v>
      </c>
      <c r="I3494">
        <v>0</v>
      </c>
      <c r="J3494">
        <v>0</v>
      </c>
      <c r="K3494">
        <v>0</v>
      </c>
      <c r="L3494">
        <v>0</v>
      </c>
      <c r="M3494">
        <v>0</v>
      </c>
      <c r="N3494">
        <v>10</v>
      </c>
      <c r="O3494">
        <v>7</v>
      </c>
      <c r="P3494">
        <v>3</v>
      </c>
      <c r="Q3494">
        <v>0</v>
      </c>
    </row>
    <row r="3495" spans="1:17" x14ac:dyDescent="0.2">
      <c r="A3495" t="s">
        <v>20518</v>
      </c>
      <c r="B3495" t="s">
        <v>86</v>
      </c>
      <c r="C3495" t="s">
        <v>222</v>
      </c>
      <c r="D3495" t="s">
        <v>17029</v>
      </c>
      <c r="E3495" t="s">
        <v>79</v>
      </c>
      <c r="F3495" t="s">
        <v>4873</v>
      </c>
      <c r="G3495">
        <v>0</v>
      </c>
      <c r="H3495">
        <v>0</v>
      </c>
      <c r="I3495">
        <v>0</v>
      </c>
      <c r="J3495">
        <v>0</v>
      </c>
      <c r="K3495">
        <v>0</v>
      </c>
      <c r="L3495">
        <v>0</v>
      </c>
      <c r="M3495">
        <v>0</v>
      </c>
      <c r="N3495">
        <v>9</v>
      </c>
      <c r="O3495">
        <v>6</v>
      </c>
      <c r="P3495">
        <v>3</v>
      </c>
      <c r="Q3495">
        <v>0</v>
      </c>
    </row>
    <row r="3496" spans="1:17" x14ac:dyDescent="0.2">
      <c r="A3496" t="s">
        <v>20519</v>
      </c>
      <c r="B3496" t="s">
        <v>86</v>
      </c>
      <c r="C3496" t="s">
        <v>222</v>
      </c>
      <c r="D3496" t="s">
        <v>17029</v>
      </c>
      <c r="E3496" t="s">
        <v>79</v>
      </c>
      <c r="F3496" t="s">
        <v>17019</v>
      </c>
      <c r="G3496">
        <v>11</v>
      </c>
      <c r="H3496">
        <v>0</v>
      </c>
      <c r="I3496">
        <v>0</v>
      </c>
      <c r="J3496">
        <v>0</v>
      </c>
      <c r="K3496">
        <v>0</v>
      </c>
      <c r="L3496">
        <v>0</v>
      </c>
      <c r="M3496">
        <v>0</v>
      </c>
      <c r="N3496">
        <v>0</v>
      </c>
      <c r="O3496">
        <v>0</v>
      </c>
      <c r="P3496">
        <v>0</v>
      </c>
      <c r="Q3496">
        <v>0</v>
      </c>
    </row>
    <row r="3497" spans="1:17" x14ac:dyDescent="0.2">
      <c r="A3497" t="s">
        <v>20520</v>
      </c>
      <c r="B3497" t="s">
        <v>86</v>
      </c>
      <c r="C3497" t="s">
        <v>222</v>
      </c>
      <c r="D3497" t="s">
        <v>17029</v>
      </c>
      <c r="E3497" t="s">
        <v>81</v>
      </c>
      <c r="F3497" t="s">
        <v>4875</v>
      </c>
      <c r="G3497">
        <v>0</v>
      </c>
      <c r="H3497">
        <v>25</v>
      </c>
      <c r="I3497">
        <v>3</v>
      </c>
      <c r="J3497">
        <v>18</v>
      </c>
      <c r="K3497">
        <v>2</v>
      </c>
      <c r="L3497">
        <v>2</v>
      </c>
      <c r="M3497">
        <v>0</v>
      </c>
      <c r="N3497">
        <v>0</v>
      </c>
      <c r="O3497">
        <v>0</v>
      </c>
      <c r="P3497">
        <v>0</v>
      </c>
      <c r="Q3497">
        <v>0</v>
      </c>
    </row>
    <row r="3498" spans="1:17" x14ac:dyDescent="0.2">
      <c r="A3498" t="s">
        <v>20521</v>
      </c>
      <c r="B3498" t="s">
        <v>86</v>
      </c>
      <c r="C3498" t="s">
        <v>222</v>
      </c>
      <c r="D3498" t="s">
        <v>17029</v>
      </c>
      <c r="E3498" t="s">
        <v>81</v>
      </c>
      <c r="F3498" t="s">
        <v>4877</v>
      </c>
      <c r="G3498">
        <v>0</v>
      </c>
      <c r="H3498">
        <v>25</v>
      </c>
      <c r="I3498">
        <v>1</v>
      </c>
      <c r="J3498">
        <v>19</v>
      </c>
      <c r="K3498">
        <v>2</v>
      </c>
      <c r="L3498">
        <v>3</v>
      </c>
      <c r="M3498">
        <v>0</v>
      </c>
      <c r="N3498">
        <v>0</v>
      </c>
      <c r="O3498">
        <v>0</v>
      </c>
      <c r="P3498">
        <v>0</v>
      </c>
      <c r="Q3498">
        <v>0</v>
      </c>
    </row>
    <row r="3499" spans="1:17" x14ac:dyDescent="0.2">
      <c r="A3499" t="s">
        <v>20522</v>
      </c>
      <c r="B3499" t="s">
        <v>86</v>
      </c>
      <c r="C3499" t="s">
        <v>222</v>
      </c>
      <c r="D3499" t="s">
        <v>17029</v>
      </c>
      <c r="E3499" t="s">
        <v>81</v>
      </c>
      <c r="F3499" t="s">
        <v>4879</v>
      </c>
      <c r="G3499">
        <v>0</v>
      </c>
      <c r="H3499">
        <v>0</v>
      </c>
      <c r="I3499">
        <v>0</v>
      </c>
      <c r="J3499">
        <v>0</v>
      </c>
      <c r="K3499">
        <v>0</v>
      </c>
      <c r="L3499">
        <v>0</v>
      </c>
      <c r="M3499">
        <v>25</v>
      </c>
      <c r="N3499">
        <v>0</v>
      </c>
      <c r="O3499">
        <v>0</v>
      </c>
      <c r="P3499">
        <v>0</v>
      </c>
      <c r="Q3499">
        <v>0</v>
      </c>
    </row>
    <row r="3500" spans="1:17" x14ac:dyDescent="0.2">
      <c r="A3500" t="s">
        <v>20523</v>
      </c>
      <c r="B3500" t="s">
        <v>86</v>
      </c>
      <c r="C3500" t="s">
        <v>222</v>
      </c>
      <c r="D3500" t="s">
        <v>17029</v>
      </c>
      <c r="E3500" t="s">
        <v>81</v>
      </c>
      <c r="F3500" t="s">
        <v>4881</v>
      </c>
      <c r="G3500">
        <v>0</v>
      </c>
      <c r="H3500">
        <v>25</v>
      </c>
      <c r="I3500">
        <v>1</v>
      </c>
      <c r="J3500">
        <v>19</v>
      </c>
      <c r="K3500">
        <v>2</v>
      </c>
      <c r="L3500">
        <v>3</v>
      </c>
      <c r="M3500">
        <v>0</v>
      </c>
      <c r="N3500">
        <v>0</v>
      </c>
      <c r="O3500">
        <v>0</v>
      </c>
      <c r="P3500">
        <v>0</v>
      </c>
      <c r="Q3500">
        <v>0</v>
      </c>
    </row>
    <row r="3501" spans="1:17" x14ac:dyDescent="0.2">
      <c r="A3501" t="s">
        <v>20524</v>
      </c>
      <c r="B3501" t="s">
        <v>86</v>
      </c>
      <c r="C3501" t="s">
        <v>222</v>
      </c>
      <c r="D3501" t="s">
        <v>17029</v>
      </c>
      <c r="E3501" t="s">
        <v>81</v>
      </c>
      <c r="F3501" t="s">
        <v>4883</v>
      </c>
      <c r="G3501">
        <v>0</v>
      </c>
      <c r="H3501">
        <v>25</v>
      </c>
      <c r="I3501">
        <v>2</v>
      </c>
      <c r="J3501">
        <v>19</v>
      </c>
      <c r="K3501">
        <v>1</v>
      </c>
      <c r="L3501">
        <v>3</v>
      </c>
      <c r="M3501">
        <v>0</v>
      </c>
      <c r="N3501">
        <v>0</v>
      </c>
      <c r="O3501">
        <v>0</v>
      </c>
      <c r="P3501">
        <v>0</v>
      </c>
      <c r="Q3501">
        <v>0</v>
      </c>
    </row>
    <row r="3502" spans="1:17" x14ac:dyDescent="0.2">
      <c r="A3502" t="s">
        <v>20525</v>
      </c>
      <c r="B3502" t="s">
        <v>86</v>
      </c>
      <c r="C3502" t="s">
        <v>222</v>
      </c>
      <c r="D3502" t="s">
        <v>17029</v>
      </c>
      <c r="E3502" t="s">
        <v>81</v>
      </c>
      <c r="F3502" t="s">
        <v>4885</v>
      </c>
      <c r="G3502">
        <v>0</v>
      </c>
      <c r="H3502">
        <v>0</v>
      </c>
      <c r="I3502">
        <v>0</v>
      </c>
      <c r="J3502">
        <v>0</v>
      </c>
      <c r="K3502">
        <v>0</v>
      </c>
      <c r="L3502">
        <v>0</v>
      </c>
      <c r="M3502">
        <v>25</v>
      </c>
      <c r="N3502">
        <v>0</v>
      </c>
      <c r="O3502">
        <v>0</v>
      </c>
      <c r="P3502">
        <v>0</v>
      </c>
      <c r="Q3502">
        <v>0</v>
      </c>
    </row>
    <row r="3503" spans="1:17" x14ac:dyDescent="0.2">
      <c r="A3503" t="s">
        <v>20526</v>
      </c>
      <c r="B3503" t="s">
        <v>86</v>
      </c>
      <c r="C3503" t="s">
        <v>222</v>
      </c>
      <c r="D3503" t="s">
        <v>17029</v>
      </c>
      <c r="E3503" t="s">
        <v>81</v>
      </c>
      <c r="F3503" t="s">
        <v>4887</v>
      </c>
      <c r="G3503">
        <v>0</v>
      </c>
      <c r="H3503">
        <v>25</v>
      </c>
      <c r="I3503">
        <v>1</v>
      </c>
      <c r="J3503">
        <v>19</v>
      </c>
      <c r="K3503">
        <v>3</v>
      </c>
      <c r="L3503">
        <v>2</v>
      </c>
      <c r="M3503">
        <v>0</v>
      </c>
      <c r="N3503">
        <v>0</v>
      </c>
      <c r="O3503">
        <v>0</v>
      </c>
      <c r="P3503">
        <v>0</v>
      </c>
      <c r="Q3503">
        <v>0</v>
      </c>
    </row>
    <row r="3504" spans="1:17" x14ac:dyDescent="0.2">
      <c r="A3504" t="s">
        <v>20527</v>
      </c>
      <c r="B3504" t="s">
        <v>86</v>
      </c>
      <c r="C3504" t="s">
        <v>222</v>
      </c>
      <c r="D3504" t="s">
        <v>17029</v>
      </c>
      <c r="E3504" t="s">
        <v>81</v>
      </c>
      <c r="F3504" t="s">
        <v>4889</v>
      </c>
      <c r="G3504">
        <v>0</v>
      </c>
      <c r="H3504">
        <v>0</v>
      </c>
      <c r="I3504">
        <v>0</v>
      </c>
      <c r="J3504">
        <v>0</v>
      </c>
      <c r="K3504">
        <v>0</v>
      </c>
      <c r="L3504">
        <v>0</v>
      </c>
      <c r="M3504">
        <v>25</v>
      </c>
      <c r="N3504">
        <v>0</v>
      </c>
      <c r="O3504">
        <v>0</v>
      </c>
      <c r="P3504">
        <v>0</v>
      </c>
      <c r="Q3504">
        <v>0</v>
      </c>
    </row>
    <row r="3505" spans="1:17" x14ac:dyDescent="0.2">
      <c r="A3505" t="s">
        <v>20528</v>
      </c>
      <c r="B3505" t="s">
        <v>86</v>
      </c>
      <c r="C3505" t="s">
        <v>222</v>
      </c>
      <c r="D3505" t="s">
        <v>17029</v>
      </c>
      <c r="E3505" t="s">
        <v>81</v>
      </c>
      <c r="F3505" t="s">
        <v>4871</v>
      </c>
      <c r="G3505">
        <v>0</v>
      </c>
      <c r="H3505">
        <v>0</v>
      </c>
      <c r="I3505">
        <v>0</v>
      </c>
      <c r="J3505">
        <v>0</v>
      </c>
      <c r="K3505">
        <v>0</v>
      </c>
      <c r="L3505">
        <v>0</v>
      </c>
      <c r="M3505">
        <v>0</v>
      </c>
      <c r="N3505">
        <v>25</v>
      </c>
      <c r="O3505">
        <v>22</v>
      </c>
      <c r="P3505">
        <v>3</v>
      </c>
      <c r="Q3505">
        <v>0</v>
      </c>
    </row>
    <row r="3506" spans="1:17" x14ac:dyDescent="0.2">
      <c r="A3506" t="s">
        <v>20529</v>
      </c>
      <c r="B3506" t="s">
        <v>86</v>
      </c>
      <c r="C3506" t="s">
        <v>222</v>
      </c>
      <c r="D3506" t="s">
        <v>17029</v>
      </c>
      <c r="E3506" t="s">
        <v>81</v>
      </c>
      <c r="F3506" t="s">
        <v>4873</v>
      </c>
      <c r="G3506">
        <v>0</v>
      </c>
      <c r="H3506">
        <v>0</v>
      </c>
      <c r="I3506">
        <v>0</v>
      </c>
      <c r="J3506">
        <v>0</v>
      </c>
      <c r="K3506">
        <v>0</v>
      </c>
      <c r="L3506">
        <v>0</v>
      </c>
      <c r="M3506">
        <v>0</v>
      </c>
      <c r="N3506">
        <v>25</v>
      </c>
      <c r="O3506">
        <v>22</v>
      </c>
      <c r="P3506">
        <v>3</v>
      </c>
      <c r="Q3506">
        <v>0</v>
      </c>
    </row>
    <row r="3507" spans="1:17" x14ac:dyDescent="0.2">
      <c r="A3507" t="s">
        <v>20530</v>
      </c>
      <c r="B3507" t="s">
        <v>86</v>
      </c>
      <c r="C3507" t="s">
        <v>222</v>
      </c>
      <c r="D3507" t="s">
        <v>17029</v>
      </c>
      <c r="E3507" t="s">
        <v>81</v>
      </c>
      <c r="F3507" t="s">
        <v>17019</v>
      </c>
      <c r="G3507">
        <v>25</v>
      </c>
      <c r="H3507">
        <v>0</v>
      </c>
      <c r="I3507">
        <v>0</v>
      </c>
      <c r="J3507">
        <v>0</v>
      </c>
      <c r="K3507">
        <v>0</v>
      </c>
      <c r="L3507">
        <v>0</v>
      </c>
      <c r="M3507">
        <v>0</v>
      </c>
      <c r="N3507">
        <v>0</v>
      </c>
      <c r="O3507">
        <v>0</v>
      </c>
      <c r="P3507">
        <v>0</v>
      </c>
      <c r="Q3507">
        <v>0</v>
      </c>
    </row>
    <row r="3508" spans="1:17" x14ac:dyDescent="0.2">
      <c r="A3508" t="s">
        <v>20531</v>
      </c>
      <c r="B3508" t="s">
        <v>86</v>
      </c>
      <c r="C3508" t="s">
        <v>222</v>
      </c>
      <c r="D3508" t="s">
        <v>17021</v>
      </c>
      <c r="E3508" t="s">
        <v>79</v>
      </c>
      <c r="F3508" t="s">
        <v>17022</v>
      </c>
      <c r="G3508">
        <v>0</v>
      </c>
      <c r="H3508">
        <v>0</v>
      </c>
      <c r="I3508">
        <v>0</v>
      </c>
      <c r="J3508">
        <v>0</v>
      </c>
      <c r="K3508">
        <v>0</v>
      </c>
      <c r="L3508">
        <v>0</v>
      </c>
      <c r="M3508">
        <v>0</v>
      </c>
      <c r="N3508">
        <v>11</v>
      </c>
      <c r="O3508">
        <v>8</v>
      </c>
      <c r="P3508">
        <v>3</v>
      </c>
      <c r="Q3508">
        <v>0</v>
      </c>
    </row>
    <row r="3509" spans="1:17" x14ac:dyDescent="0.2">
      <c r="A3509" t="s">
        <v>20532</v>
      </c>
      <c r="B3509" t="s">
        <v>86</v>
      </c>
      <c r="C3509" t="s">
        <v>222</v>
      </c>
      <c r="D3509" t="s">
        <v>17021</v>
      </c>
      <c r="E3509" t="s">
        <v>79</v>
      </c>
      <c r="F3509" t="s">
        <v>17019</v>
      </c>
      <c r="G3509">
        <v>11</v>
      </c>
      <c r="H3509">
        <v>0</v>
      </c>
      <c r="I3509">
        <v>0</v>
      </c>
      <c r="J3509">
        <v>0</v>
      </c>
      <c r="K3509">
        <v>0</v>
      </c>
      <c r="L3509">
        <v>0</v>
      </c>
      <c r="M3509">
        <v>0</v>
      </c>
      <c r="N3509">
        <v>0</v>
      </c>
      <c r="O3509">
        <v>0</v>
      </c>
      <c r="P3509">
        <v>0</v>
      </c>
      <c r="Q3509">
        <v>0</v>
      </c>
    </row>
    <row r="3510" spans="1:17" x14ac:dyDescent="0.2">
      <c r="A3510" t="s">
        <v>20533</v>
      </c>
      <c r="B3510" t="s">
        <v>86</v>
      </c>
      <c r="C3510" t="s">
        <v>222</v>
      </c>
      <c r="D3510" t="s">
        <v>17021</v>
      </c>
      <c r="E3510" t="s">
        <v>81</v>
      </c>
      <c r="F3510" t="s">
        <v>17022</v>
      </c>
      <c r="G3510">
        <v>0</v>
      </c>
      <c r="H3510">
        <v>0</v>
      </c>
      <c r="I3510">
        <v>0</v>
      </c>
      <c r="J3510">
        <v>0</v>
      </c>
      <c r="K3510">
        <v>0</v>
      </c>
      <c r="L3510">
        <v>0</v>
      </c>
      <c r="M3510">
        <v>0</v>
      </c>
      <c r="N3510">
        <v>13</v>
      </c>
      <c r="O3510">
        <v>8</v>
      </c>
      <c r="P3510">
        <v>4</v>
      </c>
      <c r="Q3510">
        <v>1</v>
      </c>
    </row>
    <row r="3511" spans="1:17" x14ac:dyDescent="0.2">
      <c r="A3511" t="s">
        <v>20534</v>
      </c>
      <c r="B3511" t="s">
        <v>87</v>
      </c>
      <c r="C3511" t="s">
        <v>243</v>
      </c>
      <c r="D3511" t="s">
        <v>17029</v>
      </c>
      <c r="E3511" t="s">
        <v>81</v>
      </c>
      <c r="F3511" t="s">
        <v>4879</v>
      </c>
      <c r="G3511">
        <v>0</v>
      </c>
      <c r="H3511">
        <v>0</v>
      </c>
      <c r="I3511">
        <v>0</v>
      </c>
      <c r="J3511">
        <v>0</v>
      </c>
      <c r="K3511">
        <v>0</v>
      </c>
      <c r="L3511">
        <v>0</v>
      </c>
      <c r="M3511">
        <v>9</v>
      </c>
      <c r="N3511">
        <v>0</v>
      </c>
      <c r="O3511">
        <v>0</v>
      </c>
      <c r="P3511">
        <v>0</v>
      </c>
      <c r="Q3511">
        <v>0</v>
      </c>
    </row>
    <row r="3512" spans="1:17" x14ac:dyDescent="0.2">
      <c r="A3512" t="s">
        <v>20535</v>
      </c>
      <c r="B3512" t="s">
        <v>87</v>
      </c>
      <c r="C3512" t="s">
        <v>243</v>
      </c>
      <c r="D3512" t="s">
        <v>17029</v>
      </c>
      <c r="E3512" t="s">
        <v>81</v>
      </c>
      <c r="F3512" t="s">
        <v>4881</v>
      </c>
      <c r="G3512">
        <v>0</v>
      </c>
      <c r="H3512">
        <v>9</v>
      </c>
      <c r="I3512">
        <v>1</v>
      </c>
      <c r="J3512">
        <v>8</v>
      </c>
      <c r="K3512">
        <v>0</v>
      </c>
      <c r="L3512">
        <v>0</v>
      </c>
      <c r="M3512">
        <v>0</v>
      </c>
      <c r="N3512">
        <v>0</v>
      </c>
      <c r="O3512">
        <v>0</v>
      </c>
      <c r="P3512">
        <v>0</v>
      </c>
      <c r="Q3512">
        <v>0</v>
      </c>
    </row>
    <row r="3513" spans="1:17" x14ac:dyDescent="0.2">
      <c r="A3513" t="s">
        <v>20536</v>
      </c>
      <c r="B3513" t="s">
        <v>87</v>
      </c>
      <c r="C3513" t="s">
        <v>243</v>
      </c>
      <c r="D3513" t="s">
        <v>17029</v>
      </c>
      <c r="E3513" t="s">
        <v>81</v>
      </c>
      <c r="F3513" t="s">
        <v>4883</v>
      </c>
      <c r="G3513">
        <v>0</v>
      </c>
      <c r="H3513">
        <v>9</v>
      </c>
      <c r="I3513">
        <v>1</v>
      </c>
      <c r="J3513">
        <v>8</v>
      </c>
      <c r="K3513">
        <v>0</v>
      </c>
      <c r="L3513">
        <v>0</v>
      </c>
      <c r="M3513">
        <v>0</v>
      </c>
      <c r="N3513">
        <v>0</v>
      </c>
      <c r="O3513">
        <v>0</v>
      </c>
      <c r="P3513">
        <v>0</v>
      </c>
      <c r="Q3513">
        <v>0</v>
      </c>
    </row>
    <row r="3514" spans="1:17" x14ac:dyDescent="0.2">
      <c r="A3514" t="s">
        <v>20537</v>
      </c>
      <c r="B3514" t="s">
        <v>87</v>
      </c>
      <c r="C3514" t="s">
        <v>243</v>
      </c>
      <c r="D3514" t="s">
        <v>17029</v>
      </c>
      <c r="E3514" t="s">
        <v>81</v>
      </c>
      <c r="F3514" t="s">
        <v>4885</v>
      </c>
      <c r="G3514">
        <v>0</v>
      </c>
      <c r="H3514">
        <v>0</v>
      </c>
      <c r="I3514">
        <v>0</v>
      </c>
      <c r="J3514">
        <v>0</v>
      </c>
      <c r="K3514">
        <v>0</v>
      </c>
      <c r="L3514">
        <v>0</v>
      </c>
      <c r="M3514">
        <v>9</v>
      </c>
      <c r="N3514">
        <v>0</v>
      </c>
      <c r="O3514">
        <v>0</v>
      </c>
      <c r="P3514">
        <v>0</v>
      </c>
      <c r="Q3514">
        <v>0</v>
      </c>
    </row>
    <row r="3515" spans="1:17" x14ac:dyDescent="0.2">
      <c r="A3515" t="s">
        <v>20538</v>
      </c>
      <c r="B3515" t="s">
        <v>87</v>
      </c>
      <c r="C3515" t="s">
        <v>243</v>
      </c>
      <c r="D3515" t="s">
        <v>17029</v>
      </c>
      <c r="E3515" t="s">
        <v>81</v>
      </c>
      <c r="F3515" t="s">
        <v>4887</v>
      </c>
      <c r="G3515">
        <v>0</v>
      </c>
      <c r="H3515">
        <v>9</v>
      </c>
      <c r="I3515">
        <v>1</v>
      </c>
      <c r="J3515">
        <v>8</v>
      </c>
      <c r="K3515">
        <v>0</v>
      </c>
      <c r="L3515">
        <v>0</v>
      </c>
      <c r="M3515">
        <v>0</v>
      </c>
      <c r="N3515">
        <v>0</v>
      </c>
      <c r="O3515">
        <v>0</v>
      </c>
      <c r="P3515">
        <v>0</v>
      </c>
      <c r="Q3515">
        <v>0</v>
      </c>
    </row>
    <row r="3516" spans="1:17" x14ac:dyDescent="0.2">
      <c r="A3516" t="s">
        <v>20539</v>
      </c>
      <c r="B3516" t="s">
        <v>87</v>
      </c>
      <c r="C3516" t="s">
        <v>243</v>
      </c>
      <c r="D3516" t="s">
        <v>17029</v>
      </c>
      <c r="E3516" t="s">
        <v>81</v>
      </c>
      <c r="F3516" t="s">
        <v>4889</v>
      </c>
      <c r="G3516">
        <v>0</v>
      </c>
      <c r="H3516">
        <v>0</v>
      </c>
      <c r="I3516">
        <v>0</v>
      </c>
      <c r="J3516">
        <v>0</v>
      </c>
      <c r="K3516">
        <v>0</v>
      </c>
      <c r="L3516">
        <v>0</v>
      </c>
      <c r="M3516">
        <v>9</v>
      </c>
      <c r="N3516">
        <v>0</v>
      </c>
      <c r="O3516">
        <v>0</v>
      </c>
      <c r="P3516">
        <v>0</v>
      </c>
      <c r="Q3516">
        <v>0</v>
      </c>
    </row>
    <row r="3517" spans="1:17" x14ac:dyDescent="0.2">
      <c r="A3517" t="s">
        <v>20540</v>
      </c>
      <c r="B3517" t="s">
        <v>87</v>
      </c>
      <c r="C3517" t="s">
        <v>243</v>
      </c>
      <c r="D3517" t="s">
        <v>17029</v>
      </c>
      <c r="E3517" t="s">
        <v>81</v>
      </c>
      <c r="F3517" t="s">
        <v>4871</v>
      </c>
      <c r="G3517">
        <v>0</v>
      </c>
      <c r="H3517">
        <v>0</v>
      </c>
      <c r="I3517">
        <v>0</v>
      </c>
      <c r="J3517">
        <v>0</v>
      </c>
      <c r="K3517">
        <v>0</v>
      </c>
      <c r="L3517">
        <v>0</v>
      </c>
      <c r="M3517">
        <v>0</v>
      </c>
      <c r="N3517">
        <v>7</v>
      </c>
      <c r="O3517">
        <v>7</v>
      </c>
      <c r="P3517">
        <v>0</v>
      </c>
      <c r="Q3517">
        <v>0</v>
      </c>
    </row>
    <row r="3518" spans="1:17" x14ac:dyDescent="0.2">
      <c r="A3518" t="s">
        <v>20541</v>
      </c>
      <c r="B3518" t="s">
        <v>87</v>
      </c>
      <c r="C3518" t="s">
        <v>243</v>
      </c>
      <c r="D3518" t="s">
        <v>17029</v>
      </c>
      <c r="E3518" t="s">
        <v>81</v>
      </c>
      <c r="F3518" t="s">
        <v>4873</v>
      </c>
      <c r="G3518">
        <v>0</v>
      </c>
      <c r="H3518">
        <v>0</v>
      </c>
      <c r="I3518">
        <v>0</v>
      </c>
      <c r="J3518">
        <v>0</v>
      </c>
      <c r="K3518">
        <v>0</v>
      </c>
      <c r="L3518">
        <v>0</v>
      </c>
      <c r="M3518">
        <v>0</v>
      </c>
      <c r="N3518">
        <v>6</v>
      </c>
      <c r="O3518">
        <v>6</v>
      </c>
      <c r="P3518">
        <v>0</v>
      </c>
      <c r="Q3518">
        <v>0</v>
      </c>
    </row>
    <row r="3519" spans="1:17" x14ac:dyDescent="0.2">
      <c r="A3519" t="s">
        <v>20542</v>
      </c>
      <c r="B3519" t="s">
        <v>87</v>
      </c>
      <c r="C3519" t="s">
        <v>243</v>
      </c>
      <c r="D3519" t="s">
        <v>17029</v>
      </c>
      <c r="E3519" t="s">
        <v>81</v>
      </c>
      <c r="F3519" t="s">
        <v>17019</v>
      </c>
      <c r="G3519">
        <v>9</v>
      </c>
      <c r="H3519">
        <v>0</v>
      </c>
      <c r="I3519">
        <v>0</v>
      </c>
      <c r="J3519">
        <v>0</v>
      </c>
      <c r="K3519">
        <v>0</v>
      </c>
      <c r="L3519">
        <v>0</v>
      </c>
      <c r="M3519">
        <v>0</v>
      </c>
      <c r="N3519">
        <v>0</v>
      </c>
      <c r="O3519">
        <v>0</v>
      </c>
      <c r="P3519">
        <v>0</v>
      </c>
      <c r="Q3519">
        <v>0</v>
      </c>
    </row>
    <row r="3520" spans="1:17" x14ac:dyDescent="0.2">
      <c r="A3520" t="s">
        <v>20543</v>
      </c>
      <c r="B3520" t="s">
        <v>87</v>
      </c>
      <c r="C3520" t="s">
        <v>243</v>
      </c>
      <c r="D3520" t="s">
        <v>17021</v>
      </c>
      <c r="E3520" t="s">
        <v>79</v>
      </c>
      <c r="F3520" t="s">
        <v>17022</v>
      </c>
      <c r="G3520">
        <v>0</v>
      </c>
      <c r="H3520">
        <v>0</v>
      </c>
      <c r="I3520">
        <v>0</v>
      </c>
      <c r="J3520">
        <v>0</v>
      </c>
      <c r="K3520">
        <v>0</v>
      </c>
      <c r="L3520">
        <v>0</v>
      </c>
      <c r="M3520">
        <v>0</v>
      </c>
      <c r="N3520">
        <v>2</v>
      </c>
      <c r="O3520">
        <v>2</v>
      </c>
      <c r="P3520">
        <v>0</v>
      </c>
      <c r="Q3520">
        <v>0</v>
      </c>
    </row>
    <row r="3521" spans="1:17" x14ac:dyDescent="0.2">
      <c r="A3521" t="s">
        <v>20544</v>
      </c>
      <c r="B3521" t="s">
        <v>87</v>
      </c>
      <c r="C3521" t="s">
        <v>243</v>
      </c>
      <c r="D3521" t="s">
        <v>17021</v>
      </c>
      <c r="E3521" t="s">
        <v>79</v>
      </c>
      <c r="F3521" t="s">
        <v>17019</v>
      </c>
      <c r="G3521">
        <v>2</v>
      </c>
      <c r="H3521">
        <v>0</v>
      </c>
      <c r="I3521">
        <v>0</v>
      </c>
      <c r="J3521">
        <v>0</v>
      </c>
      <c r="K3521">
        <v>0</v>
      </c>
      <c r="L3521">
        <v>0</v>
      </c>
      <c r="M3521">
        <v>0</v>
      </c>
      <c r="N3521">
        <v>0</v>
      </c>
      <c r="O3521">
        <v>0</v>
      </c>
      <c r="P3521">
        <v>0</v>
      </c>
      <c r="Q3521">
        <v>0</v>
      </c>
    </row>
    <row r="3522" spans="1:17" x14ac:dyDescent="0.2">
      <c r="A3522" t="s">
        <v>20545</v>
      </c>
      <c r="B3522" t="s">
        <v>87</v>
      </c>
      <c r="C3522" t="s">
        <v>243</v>
      </c>
      <c r="D3522" t="s">
        <v>17025</v>
      </c>
      <c r="E3522" t="s">
        <v>79</v>
      </c>
      <c r="F3522" t="s">
        <v>17019</v>
      </c>
      <c r="G3522">
        <v>2</v>
      </c>
      <c r="H3522">
        <v>0</v>
      </c>
      <c r="I3522">
        <v>0</v>
      </c>
      <c r="J3522">
        <v>0</v>
      </c>
      <c r="K3522">
        <v>0</v>
      </c>
      <c r="L3522">
        <v>0</v>
      </c>
      <c r="M3522">
        <v>0</v>
      </c>
      <c r="N3522">
        <v>0</v>
      </c>
      <c r="O3522">
        <v>0</v>
      </c>
      <c r="P3522">
        <v>0</v>
      </c>
      <c r="Q3522">
        <v>0</v>
      </c>
    </row>
    <row r="3523" spans="1:17" x14ac:dyDescent="0.2">
      <c r="A3523" t="s">
        <v>20546</v>
      </c>
      <c r="B3523" t="s">
        <v>87</v>
      </c>
      <c r="C3523" t="s">
        <v>244</v>
      </c>
      <c r="D3523" t="s">
        <v>17027</v>
      </c>
      <c r="E3523" t="s">
        <v>79</v>
      </c>
      <c r="F3523" t="s">
        <v>17019</v>
      </c>
      <c r="G3523">
        <v>3</v>
      </c>
      <c r="H3523">
        <v>0</v>
      </c>
      <c r="I3523">
        <v>0</v>
      </c>
      <c r="J3523">
        <v>0</v>
      </c>
      <c r="K3523">
        <v>0</v>
      </c>
      <c r="L3523">
        <v>0</v>
      </c>
      <c r="M3523">
        <v>0</v>
      </c>
      <c r="N3523">
        <v>0</v>
      </c>
      <c r="O3523">
        <v>0</v>
      </c>
      <c r="P3523">
        <v>0</v>
      </c>
      <c r="Q3523">
        <v>0</v>
      </c>
    </row>
    <row r="3524" spans="1:17" x14ac:dyDescent="0.2">
      <c r="A3524" t="s">
        <v>20547</v>
      </c>
      <c r="B3524" t="s">
        <v>87</v>
      </c>
      <c r="C3524" t="s">
        <v>244</v>
      </c>
      <c r="D3524" t="s">
        <v>17027</v>
      </c>
      <c r="E3524" t="s">
        <v>81</v>
      </c>
      <c r="F3524" t="s">
        <v>17019</v>
      </c>
      <c r="G3524">
        <v>5</v>
      </c>
      <c r="H3524">
        <v>0</v>
      </c>
      <c r="I3524">
        <v>0</v>
      </c>
      <c r="J3524">
        <v>0</v>
      </c>
      <c r="K3524">
        <v>0</v>
      </c>
      <c r="L3524">
        <v>0</v>
      </c>
      <c r="M3524">
        <v>0</v>
      </c>
      <c r="N3524">
        <v>0</v>
      </c>
      <c r="O3524">
        <v>0</v>
      </c>
      <c r="P3524">
        <v>0</v>
      </c>
      <c r="Q3524">
        <v>0</v>
      </c>
    </row>
    <row r="3525" spans="1:17" x14ac:dyDescent="0.2">
      <c r="A3525" t="s">
        <v>20548</v>
      </c>
      <c r="B3525" t="s">
        <v>87</v>
      </c>
      <c r="C3525" t="s">
        <v>244</v>
      </c>
      <c r="D3525" t="s">
        <v>17029</v>
      </c>
      <c r="E3525" t="s">
        <v>79</v>
      </c>
      <c r="F3525" t="s">
        <v>4875</v>
      </c>
      <c r="G3525">
        <v>0</v>
      </c>
      <c r="H3525">
        <v>39</v>
      </c>
      <c r="I3525">
        <v>11</v>
      </c>
      <c r="J3525">
        <v>22</v>
      </c>
      <c r="K3525">
        <v>4</v>
      </c>
      <c r="L3525">
        <v>2</v>
      </c>
      <c r="M3525">
        <v>0</v>
      </c>
      <c r="N3525">
        <v>0</v>
      </c>
      <c r="O3525">
        <v>0</v>
      </c>
      <c r="P3525">
        <v>0</v>
      </c>
      <c r="Q3525">
        <v>0</v>
      </c>
    </row>
    <row r="3526" spans="1:17" x14ac:dyDescent="0.2">
      <c r="A3526" t="s">
        <v>20549</v>
      </c>
      <c r="B3526" t="s">
        <v>87</v>
      </c>
      <c r="C3526" t="s">
        <v>244</v>
      </c>
      <c r="D3526" t="s">
        <v>17029</v>
      </c>
      <c r="E3526" t="s">
        <v>79</v>
      </c>
      <c r="F3526" t="s">
        <v>4877</v>
      </c>
      <c r="G3526">
        <v>0</v>
      </c>
      <c r="H3526">
        <v>39</v>
      </c>
      <c r="I3526">
        <v>11</v>
      </c>
      <c r="J3526">
        <v>22</v>
      </c>
      <c r="K3526">
        <v>2</v>
      </c>
      <c r="L3526">
        <v>4</v>
      </c>
      <c r="M3526">
        <v>0</v>
      </c>
      <c r="N3526">
        <v>0</v>
      </c>
      <c r="O3526">
        <v>0</v>
      </c>
      <c r="P3526">
        <v>0</v>
      </c>
      <c r="Q3526">
        <v>0</v>
      </c>
    </row>
    <row r="3527" spans="1:17" x14ac:dyDescent="0.2">
      <c r="A3527" t="s">
        <v>20550</v>
      </c>
      <c r="B3527" t="s">
        <v>87</v>
      </c>
      <c r="C3527" t="s">
        <v>244</v>
      </c>
      <c r="D3527" t="s">
        <v>17029</v>
      </c>
      <c r="E3527" t="s">
        <v>79</v>
      </c>
      <c r="F3527" t="s">
        <v>4879</v>
      </c>
      <c r="G3527">
        <v>0</v>
      </c>
      <c r="H3527">
        <v>0</v>
      </c>
      <c r="I3527">
        <v>0</v>
      </c>
      <c r="J3527">
        <v>0</v>
      </c>
      <c r="K3527">
        <v>0</v>
      </c>
      <c r="L3527">
        <v>0</v>
      </c>
      <c r="M3527">
        <v>39</v>
      </c>
      <c r="N3527">
        <v>0</v>
      </c>
      <c r="O3527">
        <v>0</v>
      </c>
      <c r="P3527">
        <v>0</v>
      </c>
      <c r="Q3527">
        <v>0</v>
      </c>
    </row>
    <row r="3528" spans="1:17" x14ac:dyDescent="0.2">
      <c r="A3528" t="s">
        <v>20551</v>
      </c>
      <c r="B3528" t="s">
        <v>87</v>
      </c>
      <c r="C3528" t="s">
        <v>244</v>
      </c>
      <c r="D3528" t="s">
        <v>17029</v>
      </c>
      <c r="E3528" t="s">
        <v>79</v>
      </c>
      <c r="F3528" t="s">
        <v>4881</v>
      </c>
      <c r="G3528">
        <v>0</v>
      </c>
      <c r="H3528">
        <v>39</v>
      </c>
      <c r="I3528">
        <v>11</v>
      </c>
      <c r="J3528">
        <v>22</v>
      </c>
      <c r="K3528">
        <v>2</v>
      </c>
      <c r="L3528">
        <v>4</v>
      </c>
      <c r="M3528">
        <v>0</v>
      </c>
      <c r="N3528">
        <v>0</v>
      </c>
      <c r="O3528">
        <v>0</v>
      </c>
      <c r="P3528">
        <v>0</v>
      </c>
      <c r="Q3528">
        <v>0</v>
      </c>
    </row>
    <row r="3529" spans="1:17" x14ac:dyDescent="0.2">
      <c r="A3529" t="s">
        <v>20552</v>
      </c>
      <c r="B3529" t="s">
        <v>87</v>
      </c>
      <c r="C3529" t="s">
        <v>244</v>
      </c>
      <c r="D3529" t="s">
        <v>17029</v>
      </c>
      <c r="E3529" t="s">
        <v>79</v>
      </c>
      <c r="F3529" t="s">
        <v>4883</v>
      </c>
      <c r="G3529">
        <v>0</v>
      </c>
      <c r="H3529">
        <v>39</v>
      </c>
      <c r="I3529">
        <v>11</v>
      </c>
      <c r="J3529">
        <v>22</v>
      </c>
      <c r="K3529">
        <v>2</v>
      </c>
      <c r="L3529">
        <v>4</v>
      </c>
      <c r="M3529">
        <v>0</v>
      </c>
      <c r="N3529">
        <v>0</v>
      </c>
      <c r="O3529">
        <v>0</v>
      </c>
      <c r="P3529">
        <v>0</v>
      </c>
      <c r="Q3529">
        <v>0</v>
      </c>
    </row>
    <row r="3530" spans="1:17" x14ac:dyDescent="0.2">
      <c r="A3530" t="s">
        <v>20553</v>
      </c>
      <c r="B3530" t="s">
        <v>87</v>
      </c>
      <c r="C3530" t="s">
        <v>244</v>
      </c>
      <c r="D3530" t="s">
        <v>17029</v>
      </c>
      <c r="E3530" t="s">
        <v>79</v>
      </c>
      <c r="F3530" t="s">
        <v>4885</v>
      </c>
      <c r="G3530">
        <v>0</v>
      </c>
      <c r="H3530">
        <v>0</v>
      </c>
      <c r="I3530">
        <v>0</v>
      </c>
      <c r="J3530">
        <v>0</v>
      </c>
      <c r="K3530">
        <v>0</v>
      </c>
      <c r="L3530">
        <v>0</v>
      </c>
      <c r="M3530">
        <v>39</v>
      </c>
      <c r="N3530">
        <v>0</v>
      </c>
      <c r="O3530">
        <v>0</v>
      </c>
      <c r="P3530">
        <v>0</v>
      </c>
      <c r="Q3530">
        <v>0</v>
      </c>
    </row>
    <row r="3531" spans="1:17" x14ac:dyDescent="0.2">
      <c r="A3531" t="s">
        <v>20554</v>
      </c>
      <c r="B3531" t="s">
        <v>87</v>
      </c>
      <c r="C3531" t="s">
        <v>244</v>
      </c>
      <c r="D3531" t="s">
        <v>17029</v>
      </c>
      <c r="E3531" t="s">
        <v>79</v>
      </c>
      <c r="F3531" t="s">
        <v>4887</v>
      </c>
      <c r="G3531">
        <v>0</v>
      </c>
      <c r="H3531">
        <v>39</v>
      </c>
      <c r="I3531">
        <v>11</v>
      </c>
      <c r="J3531">
        <v>22</v>
      </c>
      <c r="K3531">
        <v>4</v>
      </c>
      <c r="L3531">
        <v>2</v>
      </c>
      <c r="M3531">
        <v>0</v>
      </c>
      <c r="N3531">
        <v>0</v>
      </c>
      <c r="O3531">
        <v>0</v>
      </c>
      <c r="P3531">
        <v>0</v>
      </c>
      <c r="Q3531">
        <v>0</v>
      </c>
    </row>
    <row r="3532" spans="1:17" x14ac:dyDescent="0.2">
      <c r="A3532" t="s">
        <v>20555</v>
      </c>
      <c r="B3532" t="s">
        <v>87</v>
      </c>
      <c r="C3532" t="s">
        <v>244</v>
      </c>
      <c r="D3532" t="s">
        <v>17029</v>
      </c>
      <c r="E3532" t="s">
        <v>79</v>
      </c>
      <c r="F3532" t="s">
        <v>4889</v>
      </c>
      <c r="G3532">
        <v>0</v>
      </c>
      <c r="H3532">
        <v>0</v>
      </c>
      <c r="I3532">
        <v>0</v>
      </c>
      <c r="J3532">
        <v>0</v>
      </c>
      <c r="K3532">
        <v>0</v>
      </c>
      <c r="L3532">
        <v>0</v>
      </c>
      <c r="M3532">
        <v>39</v>
      </c>
      <c r="N3532">
        <v>0</v>
      </c>
      <c r="O3532">
        <v>0</v>
      </c>
      <c r="P3532">
        <v>0</v>
      </c>
      <c r="Q3532">
        <v>0</v>
      </c>
    </row>
    <row r="3533" spans="1:17" x14ac:dyDescent="0.2">
      <c r="A3533" t="s">
        <v>20556</v>
      </c>
      <c r="B3533" t="s">
        <v>87</v>
      </c>
      <c r="C3533" t="s">
        <v>244</v>
      </c>
      <c r="D3533" t="s">
        <v>17029</v>
      </c>
      <c r="E3533" t="s">
        <v>79</v>
      </c>
      <c r="F3533" t="s">
        <v>4871</v>
      </c>
      <c r="G3533">
        <v>0</v>
      </c>
      <c r="H3533">
        <v>0</v>
      </c>
      <c r="I3533">
        <v>0</v>
      </c>
      <c r="J3533">
        <v>0</v>
      </c>
      <c r="K3533">
        <v>0</v>
      </c>
      <c r="L3533">
        <v>0</v>
      </c>
      <c r="M3533">
        <v>0</v>
      </c>
      <c r="N3533">
        <v>26</v>
      </c>
      <c r="O3533">
        <v>23</v>
      </c>
      <c r="P3533">
        <v>2</v>
      </c>
      <c r="Q3533">
        <v>1</v>
      </c>
    </row>
    <row r="3534" spans="1:17" x14ac:dyDescent="0.2">
      <c r="A3534" t="s">
        <v>20557</v>
      </c>
      <c r="B3534" t="s">
        <v>87</v>
      </c>
      <c r="C3534" t="s">
        <v>244</v>
      </c>
      <c r="D3534" t="s">
        <v>17029</v>
      </c>
      <c r="E3534" t="s">
        <v>79</v>
      </c>
      <c r="F3534" t="s">
        <v>4873</v>
      </c>
      <c r="G3534">
        <v>0</v>
      </c>
      <c r="H3534">
        <v>0</v>
      </c>
      <c r="I3534">
        <v>0</v>
      </c>
      <c r="J3534">
        <v>0</v>
      </c>
      <c r="K3534">
        <v>0</v>
      </c>
      <c r="L3534">
        <v>0</v>
      </c>
      <c r="M3534">
        <v>0</v>
      </c>
      <c r="N3534">
        <v>17</v>
      </c>
      <c r="O3534">
        <v>16</v>
      </c>
      <c r="P3534">
        <v>0</v>
      </c>
      <c r="Q3534">
        <v>1</v>
      </c>
    </row>
    <row r="3535" spans="1:17" x14ac:dyDescent="0.2">
      <c r="A3535" t="s">
        <v>20558</v>
      </c>
      <c r="B3535" t="s">
        <v>87</v>
      </c>
      <c r="C3535" t="s">
        <v>244</v>
      </c>
      <c r="D3535" t="s">
        <v>17029</v>
      </c>
      <c r="E3535" t="s">
        <v>79</v>
      </c>
      <c r="F3535" t="s">
        <v>17019</v>
      </c>
      <c r="G3535">
        <v>39</v>
      </c>
      <c r="H3535">
        <v>0</v>
      </c>
      <c r="I3535">
        <v>0</v>
      </c>
      <c r="J3535">
        <v>0</v>
      </c>
      <c r="K3535">
        <v>0</v>
      </c>
      <c r="L3535">
        <v>0</v>
      </c>
      <c r="M3535">
        <v>0</v>
      </c>
      <c r="N3535">
        <v>0</v>
      </c>
      <c r="O3535">
        <v>0</v>
      </c>
      <c r="P3535">
        <v>0</v>
      </c>
      <c r="Q3535">
        <v>0</v>
      </c>
    </row>
    <row r="3536" spans="1:17" x14ac:dyDescent="0.2">
      <c r="A3536" t="s">
        <v>20559</v>
      </c>
      <c r="B3536" t="s">
        <v>87</v>
      </c>
      <c r="C3536" t="s">
        <v>244</v>
      </c>
      <c r="D3536" t="s">
        <v>17029</v>
      </c>
      <c r="E3536" t="s">
        <v>81</v>
      </c>
      <c r="F3536" t="s">
        <v>4875</v>
      </c>
      <c r="G3536">
        <v>0</v>
      </c>
      <c r="H3536">
        <v>38</v>
      </c>
      <c r="I3536">
        <v>4</v>
      </c>
      <c r="J3536">
        <v>21</v>
      </c>
      <c r="K3536">
        <v>7</v>
      </c>
      <c r="L3536">
        <v>6</v>
      </c>
      <c r="M3536">
        <v>0</v>
      </c>
      <c r="N3536">
        <v>0</v>
      </c>
      <c r="O3536">
        <v>0</v>
      </c>
      <c r="P3536">
        <v>0</v>
      </c>
      <c r="Q3536">
        <v>0</v>
      </c>
    </row>
    <row r="3537" spans="1:17" x14ac:dyDescent="0.2">
      <c r="A3537" t="s">
        <v>20560</v>
      </c>
      <c r="B3537" t="s">
        <v>87</v>
      </c>
      <c r="C3537" t="s">
        <v>244</v>
      </c>
      <c r="D3537" t="s">
        <v>17029</v>
      </c>
      <c r="E3537" t="s">
        <v>81</v>
      </c>
      <c r="F3537" t="s">
        <v>4877</v>
      </c>
      <c r="G3537">
        <v>0</v>
      </c>
      <c r="H3537">
        <v>38</v>
      </c>
      <c r="I3537">
        <v>4</v>
      </c>
      <c r="J3537">
        <v>21</v>
      </c>
      <c r="K3537">
        <v>5</v>
      </c>
      <c r="L3537">
        <v>8</v>
      </c>
      <c r="M3537">
        <v>0</v>
      </c>
      <c r="N3537">
        <v>0</v>
      </c>
      <c r="O3537">
        <v>0</v>
      </c>
      <c r="P3537">
        <v>0</v>
      </c>
      <c r="Q3537">
        <v>0</v>
      </c>
    </row>
    <row r="3538" spans="1:17" x14ac:dyDescent="0.2">
      <c r="A3538" t="s">
        <v>20561</v>
      </c>
      <c r="B3538" t="s">
        <v>87</v>
      </c>
      <c r="C3538" t="s">
        <v>244</v>
      </c>
      <c r="D3538" t="s">
        <v>17029</v>
      </c>
      <c r="E3538" t="s">
        <v>81</v>
      </c>
      <c r="F3538" t="s">
        <v>4879</v>
      </c>
      <c r="G3538">
        <v>0</v>
      </c>
      <c r="H3538">
        <v>0</v>
      </c>
      <c r="I3538">
        <v>0</v>
      </c>
      <c r="J3538">
        <v>0</v>
      </c>
      <c r="K3538">
        <v>0</v>
      </c>
      <c r="L3538">
        <v>0</v>
      </c>
      <c r="M3538">
        <v>38</v>
      </c>
      <c r="N3538">
        <v>0</v>
      </c>
      <c r="O3538">
        <v>0</v>
      </c>
      <c r="P3538">
        <v>0</v>
      </c>
      <c r="Q3538">
        <v>0</v>
      </c>
    </row>
    <row r="3539" spans="1:17" x14ac:dyDescent="0.2">
      <c r="A3539" t="s">
        <v>20562</v>
      </c>
      <c r="B3539" t="s">
        <v>87</v>
      </c>
      <c r="C3539" t="s">
        <v>244</v>
      </c>
      <c r="D3539" t="s">
        <v>17029</v>
      </c>
      <c r="E3539" t="s">
        <v>81</v>
      </c>
      <c r="F3539" t="s">
        <v>4881</v>
      </c>
      <c r="G3539">
        <v>0</v>
      </c>
      <c r="H3539">
        <v>38</v>
      </c>
      <c r="I3539">
        <v>4</v>
      </c>
      <c r="J3539">
        <v>21</v>
      </c>
      <c r="K3539">
        <v>5</v>
      </c>
      <c r="L3539">
        <v>8</v>
      </c>
      <c r="M3539">
        <v>0</v>
      </c>
      <c r="N3539">
        <v>0</v>
      </c>
      <c r="O3539">
        <v>0</v>
      </c>
      <c r="P3539">
        <v>0</v>
      </c>
      <c r="Q3539">
        <v>0</v>
      </c>
    </row>
    <row r="3540" spans="1:17" x14ac:dyDescent="0.2">
      <c r="A3540" t="s">
        <v>20563</v>
      </c>
      <c r="B3540" t="s">
        <v>87</v>
      </c>
      <c r="C3540" t="s">
        <v>244</v>
      </c>
      <c r="D3540" t="s">
        <v>17029</v>
      </c>
      <c r="E3540" t="s">
        <v>81</v>
      </c>
      <c r="F3540" t="s">
        <v>4883</v>
      </c>
      <c r="G3540">
        <v>0</v>
      </c>
      <c r="H3540">
        <v>38</v>
      </c>
      <c r="I3540">
        <v>4</v>
      </c>
      <c r="J3540">
        <v>21</v>
      </c>
      <c r="K3540">
        <v>5</v>
      </c>
      <c r="L3540">
        <v>8</v>
      </c>
      <c r="M3540">
        <v>0</v>
      </c>
      <c r="N3540">
        <v>0</v>
      </c>
      <c r="O3540">
        <v>0</v>
      </c>
      <c r="P3540">
        <v>0</v>
      </c>
      <c r="Q3540">
        <v>0</v>
      </c>
    </row>
    <row r="3541" spans="1:17" x14ac:dyDescent="0.2">
      <c r="A3541" t="s">
        <v>20564</v>
      </c>
      <c r="B3541" t="s">
        <v>87</v>
      </c>
      <c r="C3541" t="s">
        <v>244</v>
      </c>
      <c r="D3541" t="s">
        <v>17029</v>
      </c>
      <c r="E3541" t="s">
        <v>81</v>
      </c>
      <c r="F3541" t="s">
        <v>4885</v>
      </c>
      <c r="G3541">
        <v>0</v>
      </c>
      <c r="H3541">
        <v>0</v>
      </c>
      <c r="I3541">
        <v>0</v>
      </c>
      <c r="J3541">
        <v>0</v>
      </c>
      <c r="K3541">
        <v>0</v>
      </c>
      <c r="L3541">
        <v>0</v>
      </c>
      <c r="M3541">
        <v>38</v>
      </c>
      <c r="N3541">
        <v>0</v>
      </c>
      <c r="O3541">
        <v>0</v>
      </c>
      <c r="P3541">
        <v>0</v>
      </c>
      <c r="Q3541">
        <v>0</v>
      </c>
    </row>
    <row r="3542" spans="1:17" x14ac:dyDescent="0.2">
      <c r="A3542" t="s">
        <v>20565</v>
      </c>
      <c r="B3542" t="s">
        <v>87</v>
      </c>
      <c r="C3542" t="s">
        <v>244</v>
      </c>
      <c r="D3542" t="s">
        <v>17029</v>
      </c>
      <c r="E3542" t="s">
        <v>81</v>
      </c>
      <c r="F3542" t="s">
        <v>4887</v>
      </c>
      <c r="G3542">
        <v>0</v>
      </c>
      <c r="H3542">
        <v>38</v>
      </c>
      <c r="I3542">
        <v>4</v>
      </c>
      <c r="J3542">
        <v>21</v>
      </c>
      <c r="K3542">
        <v>7</v>
      </c>
      <c r="L3542">
        <v>6</v>
      </c>
      <c r="M3542">
        <v>0</v>
      </c>
      <c r="N3542">
        <v>0</v>
      </c>
      <c r="O3542">
        <v>0</v>
      </c>
      <c r="P3542">
        <v>0</v>
      </c>
      <c r="Q3542">
        <v>0</v>
      </c>
    </row>
    <row r="3543" spans="1:17" x14ac:dyDescent="0.2">
      <c r="A3543" t="s">
        <v>20566</v>
      </c>
      <c r="B3543" t="s">
        <v>87</v>
      </c>
      <c r="C3543" t="s">
        <v>244</v>
      </c>
      <c r="D3543" t="s">
        <v>17029</v>
      </c>
      <c r="E3543" t="s">
        <v>81</v>
      </c>
      <c r="F3543" t="s">
        <v>4889</v>
      </c>
      <c r="G3543">
        <v>0</v>
      </c>
      <c r="H3543">
        <v>0</v>
      </c>
      <c r="I3543">
        <v>0</v>
      </c>
      <c r="J3543">
        <v>0</v>
      </c>
      <c r="K3543">
        <v>0</v>
      </c>
      <c r="L3543">
        <v>0</v>
      </c>
      <c r="M3543">
        <v>38</v>
      </c>
      <c r="N3543">
        <v>0</v>
      </c>
      <c r="O3543">
        <v>0</v>
      </c>
      <c r="P3543">
        <v>0</v>
      </c>
      <c r="Q3543">
        <v>0</v>
      </c>
    </row>
    <row r="3544" spans="1:17" x14ac:dyDescent="0.2">
      <c r="A3544" t="s">
        <v>20567</v>
      </c>
      <c r="B3544" t="s">
        <v>87</v>
      </c>
      <c r="C3544" t="s">
        <v>244</v>
      </c>
      <c r="D3544" t="s">
        <v>17029</v>
      </c>
      <c r="E3544" t="s">
        <v>81</v>
      </c>
      <c r="F3544" t="s">
        <v>4871</v>
      </c>
      <c r="G3544">
        <v>0</v>
      </c>
      <c r="H3544">
        <v>0</v>
      </c>
      <c r="I3544">
        <v>0</v>
      </c>
      <c r="J3544">
        <v>0</v>
      </c>
      <c r="K3544">
        <v>0</v>
      </c>
      <c r="L3544">
        <v>0</v>
      </c>
      <c r="M3544">
        <v>0</v>
      </c>
      <c r="N3544">
        <v>23</v>
      </c>
      <c r="O3544">
        <v>16</v>
      </c>
      <c r="P3544">
        <v>4</v>
      </c>
      <c r="Q3544">
        <v>3</v>
      </c>
    </row>
    <row r="3545" spans="1:17" x14ac:dyDescent="0.2">
      <c r="A3545" t="s">
        <v>20568</v>
      </c>
      <c r="B3545" t="s">
        <v>87</v>
      </c>
      <c r="C3545" t="s">
        <v>244</v>
      </c>
      <c r="D3545" t="s">
        <v>17029</v>
      </c>
      <c r="E3545" t="s">
        <v>81</v>
      </c>
      <c r="F3545" t="s">
        <v>4873</v>
      </c>
      <c r="G3545">
        <v>0</v>
      </c>
      <c r="H3545">
        <v>0</v>
      </c>
      <c r="I3545">
        <v>0</v>
      </c>
      <c r="J3545">
        <v>0</v>
      </c>
      <c r="K3545">
        <v>0</v>
      </c>
      <c r="L3545">
        <v>0</v>
      </c>
      <c r="M3545">
        <v>0</v>
      </c>
      <c r="N3545">
        <v>14</v>
      </c>
      <c r="O3545">
        <v>11</v>
      </c>
      <c r="P3545">
        <v>1</v>
      </c>
      <c r="Q3545">
        <v>2</v>
      </c>
    </row>
    <row r="3546" spans="1:17" x14ac:dyDescent="0.2">
      <c r="A3546" t="s">
        <v>20569</v>
      </c>
      <c r="B3546" t="s">
        <v>87</v>
      </c>
      <c r="C3546" t="s">
        <v>244</v>
      </c>
      <c r="D3546" t="s">
        <v>17029</v>
      </c>
      <c r="E3546" t="s">
        <v>81</v>
      </c>
      <c r="F3546" t="s">
        <v>17019</v>
      </c>
      <c r="G3546">
        <v>38</v>
      </c>
      <c r="H3546">
        <v>0</v>
      </c>
      <c r="I3546">
        <v>0</v>
      </c>
      <c r="J3546">
        <v>0</v>
      </c>
      <c r="K3546">
        <v>0</v>
      </c>
      <c r="L3546">
        <v>0</v>
      </c>
      <c r="M3546">
        <v>0</v>
      </c>
      <c r="N3546">
        <v>0</v>
      </c>
      <c r="O3546">
        <v>0</v>
      </c>
      <c r="P3546">
        <v>0</v>
      </c>
      <c r="Q3546">
        <v>0</v>
      </c>
    </row>
    <row r="3547" spans="1:17" x14ac:dyDescent="0.2">
      <c r="A3547" t="s">
        <v>20570</v>
      </c>
      <c r="B3547" t="s">
        <v>87</v>
      </c>
      <c r="C3547" t="s">
        <v>244</v>
      </c>
      <c r="D3547" t="s">
        <v>17025</v>
      </c>
      <c r="E3547" t="s">
        <v>79</v>
      </c>
      <c r="F3547" t="s">
        <v>17019</v>
      </c>
      <c r="G3547">
        <v>8</v>
      </c>
      <c r="H3547">
        <v>0</v>
      </c>
      <c r="I3547">
        <v>0</v>
      </c>
      <c r="J3547">
        <v>0</v>
      </c>
      <c r="K3547">
        <v>0</v>
      </c>
      <c r="L3547">
        <v>0</v>
      </c>
      <c r="M3547">
        <v>0</v>
      </c>
      <c r="N3547">
        <v>0</v>
      </c>
      <c r="O3547">
        <v>0</v>
      </c>
      <c r="P3547">
        <v>0</v>
      </c>
      <c r="Q3547">
        <v>0</v>
      </c>
    </row>
    <row r="3548" spans="1:17" x14ac:dyDescent="0.2">
      <c r="A3548" t="s">
        <v>20571</v>
      </c>
      <c r="B3548" t="s">
        <v>87</v>
      </c>
      <c r="C3548" t="s">
        <v>244</v>
      </c>
      <c r="D3548" t="s">
        <v>17025</v>
      </c>
      <c r="E3548" t="s">
        <v>81</v>
      </c>
      <c r="F3548" t="s">
        <v>17019</v>
      </c>
      <c r="G3548">
        <v>1</v>
      </c>
      <c r="H3548">
        <v>0</v>
      </c>
      <c r="I3548">
        <v>0</v>
      </c>
      <c r="J3548">
        <v>0</v>
      </c>
      <c r="K3548">
        <v>0</v>
      </c>
      <c r="L3548">
        <v>0</v>
      </c>
      <c r="M3548">
        <v>0</v>
      </c>
      <c r="N3548">
        <v>0</v>
      </c>
      <c r="O3548">
        <v>0</v>
      </c>
      <c r="P3548">
        <v>0</v>
      </c>
      <c r="Q3548">
        <v>0</v>
      </c>
    </row>
    <row r="3549" spans="1:17" x14ac:dyDescent="0.2">
      <c r="A3549" t="s">
        <v>20572</v>
      </c>
      <c r="B3549" t="s">
        <v>87</v>
      </c>
      <c r="C3549" t="s">
        <v>245</v>
      </c>
      <c r="D3549" t="s">
        <v>17027</v>
      </c>
      <c r="E3549" t="s">
        <v>81</v>
      </c>
      <c r="F3549" t="s">
        <v>17019</v>
      </c>
      <c r="G3549">
        <v>1</v>
      </c>
      <c r="H3549">
        <v>0</v>
      </c>
      <c r="I3549">
        <v>0</v>
      </c>
      <c r="J3549">
        <v>0</v>
      </c>
      <c r="K3549">
        <v>0</v>
      </c>
      <c r="L3549">
        <v>0</v>
      </c>
      <c r="M3549">
        <v>0</v>
      </c>
      <c r="N3549">
        <v>0</v>
      </c>
      <c r="O3549">
        <v>0</v>
      </c>
      <c r="P3549">
        <v>0</v>
      </c>
      <c r="Q3549">
        <v>0</v>
      </c>
    </row>
    <row r="3550" spans="1:17" x14ac:dyDescent="0.2">
      <c r="A3550" t="s">
        <v>20573</v>
      </c>
      <c r="B3550" t="s">
        <v>87</v>
      </c>
      <c r="C3550" t="s">
        <v>245</v>
      </c>
      <c r="D3550" t="s">
        <v>17029</v>
      </c>
      <c r="E3550" t="s">
        <v>79</v>
      </c>
      <c r="F3550" t="s">
        <v>4875</v>
      </c>
      <c r="G3550">
        <v>0</v>
      </c>
      <c r="H3550">
        <v>3</v>
      </c>
      <c r="I3550">
        <v>0</v>
      </c>
      <c r="J3550">
        <v>3</v>
      </c>
      <c r="K3550">
        <v>0</v>
      </c>
      <c r="L3550">
        <v>0</v>
      </c>
      <c r="M3550">
        <v>0</v>
      </c>
      <c r="N3550">
        <v>0</v>
      </c>
      <c r="O3550">
        <v>0</v>
      </c>
      <c r="P3550">
        <v>0</v>
      </c>
      <c r="Q3550">
        <v>0</v>
      </c>
    </row>
    <row r="3551" spans="1:17" x14ac:dyDescent="0.2">
      <c r="A3551" t="s">
        <v>20574</v>
      </c>
      <c r="B3551" t="s">
        <v>87</v>
      </c>
      <c r="C3551" t="s">
        <v>245</v>
      </c>
      <c r="D3551" t="s">
        <v>17029</v>
      </c>
      <c r="E3551" t="s">
        <v>79</v>
      </c>
      <c r="F3551" t="s">
        <v>4877</v>
      </c>
      <c r="G3551">
        <v>0</v>
      </c>
      <c r="H3551">
        <v>3</v>
      </c>
      <c r="I3551">
        <v>0</v>
      </c>
      <c r="J3551">
        <v>3</v>
      </c>
      <c r="K3551">
        <v>0</v>
      </c>
      <c r="L3551">
        <v>0</v>
      </c>
      <c r="M3551">
        <v>0</v>
      </c>
      <c r="N3551">
        <v>0</v>
      </c>
      <c r="O3551">
        <v>0</v>
      </c>
      <c r="P3551">
        <v>0</v>
      </c>
      <c r="Q3551">
        <v>0</v>
      </c>
    </row>
    <row r="3552" spans="1:17" x14ac:dyDescent="0.2">
      <c r="A3552" t="s">
        <v>20575</v>
      </c>
      <c r="B3552" t="s">
        <v>87</v>
      </c>
      <c r="C3552" t="s">
        <v>245</v>
      </c>
      <c r="D3552" t="s">
        <v>17029</v>
      </c>
      <c r="E3552" t="s">
        <v>79</v>
      </c>
      <c r="F3552" t="s">
        <v>4879</v>
      </c>
      <c r="G3552">
        <v>0</v>
      </c>
      <c r="H3552">
        <v>0</v>
      </c>
      <c r="I3552">
        <v>0</v>
      </c>
      <c r="J3552">
        <v>0</v>
      </c>
      <c r="K3552">
        <v>0</v>
      </c>
      <c r="L3552">
        <v>0</v>
      </c>
      <c r="M3552">
        <v>3</v>
      </c>
      <c r="N3552">
        <v>0</v>
      </c>
      <c r="O3552">
        <v>0</v>
      </c>
      <c r="P3552">
        <v>0</v>
      </c>
      <c r="Q3552">
        <v>0</v>
      </c>
    </row>
    <row r="3553" spans="1:17" x14ac:dyDescent="0.2">
      <c r="A3553" t="s">
        <v>20576</v>
      </c>
      <c r="B3553" t="s">
        <v>87</v>
      </c>
      <c r="C3553" t="s">
        <v>245</v>
      </c>
      <c r="D3553" t="s">
        <v>17029</v>
      </c>
      <c r="E3553" t="s">
        <v>79</v>
      </c>
      <c r="F3553" t="s">
        <v>4881</v>
      </c>
      <c r="G3553">
        <v>0</v>
      </c>
      <c r="H3553">
        <v>3</v>
      </c>
      <c r="I3553">
        <v>0</v>
      </c>
      <c r="J3553">
        <v>3</v>
      </c>
      <c r="K3553">
        <v>0</v>
      </c>
      <c r="L3553">
        <v>0</v>
      </c>
      <c r="M3553">
        <v>0</v>
      </c>
      <c r="N3553">
        <v>0</v>
      </c>
      <c r="O3553">
        <v>0</v>
      </c>
      <c r="P3553">
        <v>0</v>
      </c>
      <c r="Q3553">
        <v>0</v>
      </c>
    </row>
    <row r="3554" spans="1:17" x14ac:dyDescent="0.2">
      <c r="A3554" t="s">
        <v>20577</v>
      </c>
      <c r="B3554" t="s">
        <v>87</v>
      </c>
      <c r="C3554" t="s">
        <v>245</v>
      </c>
      <c r="D3554" t="s">
        <v>17029</v>
      </c>
      <c r="E3554" t="s">
        <v>79</v>
      </c>
      <c r="F3554" t="s">
        <v>4883</v>
      </c>
      <c r="G3554">
        <v>0</v>
      </c>
      <c r="H3554">
        <v>3</v>
      </c>
      <c r="I3554">
        <v>0</v>
      </c>
      <c r="J3554">
        <v>3</v>
      </c>
      <c r="K3554">
        <v>0</v>
      </c>
      <c r="L3554">
        <v>0</v>
      </c>
      <c r="M3554">
        <v>0</v>
      </c>
      <c r="N3554">
        <v>0</v>
      </c>
      <c r="O3554">
        <v>0</v>
      </c>
      <c r="P3554">
        <v>0</v>
      </c>
      <c r="Q3554">
        <v>0</v>
      </c>
    </row>
    <row r="3555" spans="1:17" x14ac:dyDescent="0.2">
      <c r="A3555" t="s">
        <v>20578</v>
      </c>
      <c r="B3555" t="s">
        <v>87</v>
      </c>
      <c r="C3555" t="s">
        <v>245</v>
      </c>
      <c r="D3555" t="s">
        <v>17029</v>
      </c>
      <c r="E3555" t="s">
        <v>79</v>
      </c>
      <c r="F3555" t="s">
        <v>4885</v>
      </c>
      <c r="G3555">
        <v>0</v>
      </c>
      <c r="H3555">
        <v>0</v>
      </c>
      <c r="I3555">
        <v>0</v>
      </c>
      <c r="J3555">
        <v>0</v>
      </c>
      <c r="K3555">
        <v>0</v>
      </c>
      <c r="L3555">
        <v>0</v>
      </c>
      <c r="M3555">
        <v>3</v>
      </c>
      <c r="N3555">
        <v>0</v>
      </c>
      <c r="O3555">
        <v>0</v>
      </c>
      <c r="P3555">
        <v>0</v>
      </c>
      <c r="Q3555">
        <v>0</v>
      </c>
    </row>
    <row r="3556" spans="1:17" x14ac:dyDescent="0.2">
      <c r="A3556" t="s">
        <v>20579</v>
      </c>
      <c r="B3556" t="s">
        <v>87</v>
      </c>
      <c r="C3556" t="s">
        <v>245</v>
      </c>
      <c r="D3556" t="s">
        <v>17029</v>
      </c>
      <c r="E3556" t="s">
        <v>79</v>
      </c>
      <c r="F3556" t="s">
        <v>4887</v>
      </c>
      <c r="G3556">
        <v>0</v>
      </c>
      <c r="H3556">
        <v>3</v>
      </c>
      <c r="I3556">
        <v>0</v>
      </c>
      <c r="J3556">
        <v>3</v>
      </c>
      <c r="K3556">
        <v>0</v>
      </c>
      <c r="L3556">
        <v>0</v>
      </c>
      <c r="M3556">
        <v>0</v>
      </c>
      <c r="N3556">
        <v>0</v>
      </c>
      <c r="O3556">
        <v>0</v>
      </c>
      <c r="P3556">
        <v>0</v>
      </c>
      <c r="Q3556">
        <v>0</v>
      </c>
    </row>
    <row r="3557" spans="1:17" x14ac:dyDescent="0.2">
      <c r="A3557" t="s">
        <v>20580</v>
      </c>
      <c r="B3557" t="s">
        <v>87</v>
      </c>
      <c r="C3557" t="s">
        <v>245</v>
      </c>
      <c r="D3557" t="s">
        <v>17029</v>
      </c>
      <c r="E3557" t="s">
        <v>79</v>
      </c>
      <c r="F3557" t="s">
        <v>4889</v>
      </c>
      <c r="G3557">
        <v>0</v>
      </c>
      <c r="H3557">
        <v>0</v>
      </c>
      <c r="I3557">
        <v>0</v>
      </c>
      <c r="J3557">
        <v>0</v>
      </c>
      <c r="K3557">
        <v>0</v>
      </c>
      <c r="L3557">
        <v>0</v>
      </c>
      <c r="M3557">
        <v>3</v>
      </c>
      <c r="N3557">
        <v>0</v>
      </c>
      <c r="O3557">
        <v>0</v>
      </c>
      <c r="P3557">
        <v>0</v>
      </c>
      <c r="Q3557">
        <v>0</v>
      </c>
    </row>
    <row r="3558" spans="1:17" x14ac:dyDescent="0.2">
      <c r="A3558" t="s">
        <v>20581</v>
      </c>
      <c r="B3558" t="s">
        <v>87</v>
      </c>
      <c r="C3558" t="s">
        <v>245</v>
      </c>
      <c r="D3558" t="s">
        <v>17029</v>
      </c>
      <c r="E3558" t="s">
        <v>79</v>
      </c>
      <c r="F3558" t="s">
        <v>4871</v>
      </c>
      <c r="G3558">
        <v>0</v>
      </c>
      <c r="H3558">
        <v>0</v>
      </c>
      <c r="I3558">
        <v>0</v>
      </c>
      <c r="J3558">
        <v>0</v>
      </c>
      <c r="K3558">
        <v>0</v>
      </c>
      <c r="L3558">
        <v>0</v>
      </c>
      <c r="M3558">
        <v>0</v>
      </c>
      <c r="N3558">
        <v>0</v>
      </c>
      <c r="O3558">
        <v>0</v>
      </c>
      <c r="P3558">
        <v>0</v>
      </c>
      <c r="Q3558">
        <v>0</v>
      </c>
    </row>
    <row r="3559" spans="1:17" x14ac:dyDescent="0.2">
      <c r="A3559" t="s">
        <v>20582</v>
      </c>
      <c r="B3559" t="s">
        <v>87</v>
      </c>
      <c r="C3559" t="s">
        <v>245</v>
      </c>
      <c r="D3559" t="s">
        <v>17029</v>
      </c>
      <c r="E3559" t="s">
        <v>79</v>
      </c>
      <c r="F3559" t="s">
        <v>4873</v>
      </c>
      <c r="G3559">
        <v>0</v>
      </c>
      <c r="H3559">
        <v>0</v>
      </c>
      <c r="I3559">
        <v>0</v>
      </c>
      <c r="J3559">
        <v>0</v>
      </c>
      <c r="K3559">
        <v>0</v>
      </c>
      <c r="L3559">
        <v>0</v>
      </c>
      <c r="M3559">
        <v>0</v>
      </c>
      <c r="N3559">
        <v>0</v>
      </c>
      <c r="O3559">
        <v>0</v>
      </c>
      <c r="P3559">
        <v>0</v>
      </c>
      <c r="Q3559">
        <v>0</v>
      </c>
    </row>
    <row r="3560" spans="1:17" x14ac:dyDescent="0.2">
      <c r="A3560" t="s">
        <v>20583</v>
      </c>
      <c r="B3560" t="s">
        <v>87</v>
      </c>
      <c r="C3560" t="s">
        <v>245</v>
      </c>
      <c r="D3560" t="s">
        <v>17029</v>
      </c>
      <c r="E3560" t="s">
        <v>79</v>
      </c>
      <c r="F3560" t="s">
        <v>17019</v>
      </c>
      <c r="G3560">
        <v>3</v>
      </c>
      <c r="H3560">
        <v>0</v>
      </c>
      <c r="I3560">
        <v>0</v>
      </c>
      <c r="J3560">
        <v>0</v>
      </c>
      <c r="K3560">
        <v>0</v>
      </c>
      <c r="L3560">
        <v>0</v>
      </c>
      <c r="M3560">
        <v>0</v>
      </c>
      <c r="N3560">
        <v>0</v>
      </c>
      <c r="O3560">
        <v>0</v>
      </c>
      <c r="P3560">
        <v>0</v>
      </c>
      <c r="Q3560">
        <v>0</v>
      </c>
    </row>
    <row r="3561" spans="1:17" x14ac:dyDescent="0.2">
      <c r="A3561" t="s">
        <v>20584</v>
      </c>
      <c r="B3561" t="s">
        <v>87</v>
      </c>
      <c r="C3561" t="s">
        <v>245</v>
      </c>
      <c r="D3561" t="s">
        <v>17029</v>
      </c>
      <c r="E3561" t="s">
        <v>81</v>
      </c>
      <c r="F3561" t="s">
        <v>4875</v>
      </c>
      <c r="G3561">
        <v>0</v>
      </c>
      <c r="H3561">
        <v>7</v>
      </c>
      <c r="I3561">
        <v>0</v>
      </c>
      <c r="J3561">
        <v>6</v>
      </c>
      <c r="K3561">
        <v>1</v>
      </c>
      <c r="L3561">
        <v>0</v>
      </c>
      <c r="M3561">
        <v>0</v>
      </c>
      <c r="N3561">
        <v>0</v>
      </c>
      <c r="O3561">
        <v>0</v>
      </c>
      <c r="P3561">
        <v>0</v>
      </c>
      <c r="Q3561">
        <v>0</v>
      </c>
    </row>
    <row r="3562" spans="1:17" x14ac:dyDescent="0.2">
      <c r="A3562" t="s">
        <v>20585</v>
      </c>
      <c r="B3562" t="s">
        <v>87</v>
      </c>
      <c r="C3562" t="s">
        <v>245</v>
      </c>
      <c r="D3562" t="s">
        <v>17029</v>
      </c>
      <c r="E3562" t="s">
        <v>81</v>
      </c>
      <c r="F3562" t="s">
        <v>4877</v>
      </c>
      <c r="G3562">
        <v>0</v>
      </c>
      <c r="H3562">
        <v>7</v>
      </c>
      <c r="I3562">
        <v>0</v>
      </c>
      <c r="J3562">
        <v>5</v>
      </c>
      <c r="K3562">
        <v>2</v>
      </c>
      <c r="L3562">
        <v>0</v>
      </c>
      <c r="M3562">
        <v>0</v>
      </c>
      <c r="N3562">
        <v>0</v>
      </c>
      <c r="O3562">
        <v>0</v>
      </c>
      <c r="P3562">
        <v>0</v>
      </c>
      <c r="Q3562">
        <v>0</v>
      </c>
    </row>
    <row r="3563" spans="1:17" x14ac:dyDescent="0.2">
      <c r="A3563" t="s">
        <v>20586</v>
      </c>
      <c r="B3563" t="s">
        <v>87</v>
      </c>
      <c r="C3563" t="s">
        <v>245</v>
      </c>
      <c r="D3563" t="s">
        <v>17029</v>
      </c>
      <c r="E3563" t="s">
        <v>81</v>
      </c>
      <c r="F3563" t="s">
        <v>4879</v>
      </c>
      <c r="G3563">
        <v>0</v>
      </c>
      <c r="H3563">
        <v>0</v>
      </c>
      <c r="I3563">
        <v>0</v>
      </c>
      <c r="J3563">
        <v>0</v>
      </c>
      <c r="K3563">
        <v>0</v>
      </c>
      <c r="L3563">
        <v>0</v>
      </c>
      <c r="M3563">
        <v>7</v>
      </c>
      <c r="N3563">
        <v>0</v>
      </c>
      <c r="O3563">
        <v>0</v>
      </c>
      <c r="P3563">
        <v>0</v>
      </c>
      <c r="Q3563">
        <v>0</v>
      </c>
    </row>
    <row r="3564" spans="1:17" x14ac:dyDescent="0.2">
      <c r="A3564" t="s">
        <v>20587</v>
      </c>
      <c r="B3564" t="s">
        <v>87</v>
      </c>
      <c r="C3564" t="s">
        <v>245</v>
      </c>
      <c r="D3564" t="s">
        <v>17029</v>
      </c>
      <c r="E3564" t="s">
        <v>81</v>
      </c>
      <c r="F3564" t="s">
        <v>4881</v>
      </c>
      <c r="G3564">
        <v>0</v>
      </c>
      <c r="H3564">
        <v>7</v>
      </c>
      <c r="I3564">
        <v>0</v>
      </c>
      <c r="J3564">
        <v>5</v>
      </c>
      <c r="K3564">
        <v>2</v>
      </c>
      <c r="L3564">
        <v>0</v>
      </c>
      <c r="M3564">
        <v>0</v>
      </c>
      <c r="N3564">
        <v>0</v>
      </c>
      <c r="O3564">
        <v>0</v>
      </c>
      <c r="P3564">
        <v>0</v>
      </c>
      <c r="Q3564">
        <v>0</v>
      </c>
    </row>
    <row r="3565" spans="1:17" x14ac:dyDescent="0.2">
      <c r="A3565" t="s">
        <v>20588</v>
      </c>
      <c r="B3565" t="s">
        <v>87</v>
      </c>
      <c r="C3565" t="s">
        <v>245</v>
      </c>
      <c r="D3565" t="s">
        <v>17029</v>
      </c>
      <c r="E3565" t="s">
        <v>81</v>
      </c>
      <c r="F3565" t="s">
        <v>4883</v>
      </c>
      <c r="G3565">
        <v>0</v>
      </c>
      <c r="H3565">
        <v>7</v>
      </c>
      <c r="I3565">
        <v>0</v>
      </c>
      <c r="J3565">
        <v>6</v>
      </c>
      <c r="K3565">
        <v>1</v>
      </c>
      <c r="L3565">
        <v>0</v>
      </c>
      <c r="M3565">
        <v>0</v>
      </c>
      <c r="N3565">
        <v>0</v>
      </c>
      <c r="O3565">
        <v>0</v>
      </c>
      <c r="P3565">
        <v>0</v>
      </c>
      <c r="Q3565">
        <v>0</v>
      </c>
    </row>
    <row r="3566" spans="1:17" x14ac:dyDescent="0.2">
      <c r="A3566" t="s">
        <v>20589</v>
      </c>
      <c r="B3566" t="s">
        <v>87</v>
      </c>
      <c r="C3566" t="s">
        <v>245</v>
      </c>
      <c r="D3566" t="s">
        <v>17029</v>
      </c>
      <c r="E3566" t="s">
        <v>81</v>
      </c>
      <c r="F3566" t="s">
        <v>4885</v>
      </c>
      <c r="G3566">
        <v>0</v>
      </c>
      <c r="H3566">
        <v>0</v>
      </c>
      <c r="I3566">
        <v>0</v>
      </c>
      <c r="J3566">
        <v>0</v>
      </c>
      <c r="K3566">
        <v>0</v>
      </c>
      <c r="L3566">
        <v>0</v>
      </c>
      <c r="M3566">
        <v>7</v>
      </c>
      <c r="N3566">
        <v>0</v>
      </c>
      <c r="O3566">
        <v>0</v>
      </c>
      <c r="P3566">
        <v>0</v>
      </c>
      <c r="Q3566">
        <v>0</v>
      </c>
    </row>
    <row r="3567" spans="1:17" x14ac:dyDescent="0.2">
      <c r="A3567" t="s">
        <v>20590</v>
      </c>
      <c r="B3567" t="s">
        <v>87</v>
      </c>
      <c r="C3567" t="s">
        <v>245</v>
      </c>
      <c r="D3567" t="s">
        <v>17029</v>
      </c>
      <c r="E3567" t="s">
        <v>81</v>
      </c>
      <c r="F3567" t="s">
        <v>4887</v>
      </c>
      <c r="G3567">
        <v>0</v>
      </c>
      <c r="H3567">
        <v>7</v>
      </c>
      <c r="I3567">
        <v>0</v>
      </c>
      <c r="J3567">
        <v>5</v>
      </c>
      <c r="K3567">
        <v>2</v>
      </c>
      <c r="L3567">
        <v>0</v>
      </c>
      <c r="M3567">
        <v>0</v>
      </c>
      <c r="N3567">
        <v>0</v>
      </c>
      <c r="O3567">
        <v>0</v>
      </c>
      <c r="P3567">
        <v>0</v>
      </c>
      <c r="Q3567">
        <v>0</v>
      </c>
    </row>
    <row r="3568" spans="1:17" x14ac:dyDescent="0.2">
      <c r="A3568" t="s">
        <v>20591</v>
      </c>
      <c r="B3568" t="s">
        <v>87</v>
      </c>
      <c r="C3568" t="s">
        <v>245</v>
      </c>
      <c r="D3568" t="s">
        <v>17029</v>
      </c>
      <c r="E3568" t="s">
        <v>81</v>
      </c>
      <c r="F3568" t="s">
        <v>4889</v>
      </c>
      <c r="G3568">
        <v>0</v>
      </c>
      <c r="H3568">
        <v>0</v>
      </c>
      <c r="I3568">
        <v>0</v>
      </c>
      <c r="J3568">
        <v>0</v>
      </c>
      <c r="K3568">
        <v>0</v>
      </c>
      <c r="L3568">
        <v>0</v>
      </c>
      <c r="M3568">
        <v>7</v>
      </c>
      <c r="N3568">
        <v>0</v>
      </c>
      <c r="O3568">
        <v>0</v>
      </c>
      <c r="P3568">
        <v>0</v>
      </c>
      <c r="Q3568">
        <v>0</v>
      </c>
    </row>
    <row r="3569" spans="1:17" x14ac:dyDescent="0.2">
      <c r="A3569" t="s">
        <v>20592</v>
      </c>
      <c r="B3569" t="s">
        <v>87</v>
      </c>
      <c r="C3569" t="s">
        <v>245</v>
      </c>
      <c r="D3569" t="s">
        <v>17029</v>
      </c>
      <c r="E3569" t="s">
        <v>81</v>
      </c>
      <c r="F3569" t="s">
        <v>4871</v>
      </c>
      <c r="G3569">
        <v>0</v>
      </c>
      <c r="H3569">
        <v>0</v>
      </c>
      <c r="I3569">
        <v>0</v>
      </c>
      <c r="J3569">
        <v>0</v>
      </c>
      <c r="K3569">
        <v>0</v>
      </c>
      <c r="L3569">
        <v>0</v>
      </c>
      <c r="M3569">
        <v>0</v>
      </c>
      <c r="N3569">
        <v>3</v>
      </c>
      <c r="O3569">
        <v>3</v>
      </c>
      <c r="P3569">
        <v>0</v>
      </c>
      <c r="Q3569">
        <v>0</v>
      </c>
    </row>
    <row r="3570" spans="1:17" x14ac:dyDescent="0.2">
      <c r="A3570" t="s">
        <v>20593</v>
      </c>
      <c r="B3570" t="s">
        <v>87</v>
      </c>
      <c r="C3570" t="s">
        <v>245</v>
      </c>
      <c r="D3570" t="s">
        <v>17029</v>
      </c>
      <c r="E3570" t="s">
        <v>81</v>
      </c>
      <c r="F3570" t="s">
        <v>4873</v>
      </c>
      <c r="G3570">
        <v>0</v>
      </c>
      <c r="H3570">
        <v>0</v>
      </c>
      <c r="I3570">
        <v>0</v>
      </c>
      <c r="J3570">
        <v>0</v>
      </c>
      <c r="K3570">
        <v>0</v>
      </c>
      <c r="L3570">
        <v>0</v>
      </c>
      <c r="M3570">
        <v>0</v>
      </c>
      <c r="N3570">
        <v>3</v>
      </c>
      <c r="O3570">
        <v>3</v>
      </c>
      <c r="P3570">
        <v>0</v>
      </c>
      <c r="Q3570">
        <v>0</v>
      </c>
    </row>
    <row r="3571" spans="1:17" x14ac:dyDescent="0.2">
      <c r="A3571" t="s">
        <v>20594</v>
      </c>
      <c r="B3571" t="s">
        <v>87</v>
      </c>
      <c r="C3571" t="s">
        <v>245</v>
      </c>
      <c r="D3571" t="s">
        <v>17029</v>
      </c>
      <c r="E3571" t="s">
        <v>81</v>
      </c>
      <c r="F3571" t="s">
        <v>17019</v>
      </c>
      <c r="G3571">
        <v>7</v>
      </c>
      <c r="H3571">
        <v>0</v>
      </c>
      <c r="I3571">
        <v>0</v>
      </c>
      <c r="J3571">
        <v>0</v>
      </c>
      <c r="K3571">
        <v>0</v>
      </c>
      <c r="L3571">
        <v>0</v>
      </c>
      <c r="M3571">
        <v>0</v>
      </c>
      <c r="N3571">
        <v>0</v>
      </c>
      <c r="O3571">
        <v>0</v>
      </c>
      <c r="P3571">
        <v>0</v>
      </c>
      <c r="Q3571">
        <v>0</v>
      </c>
    </row>
    <row r="3572" spans="1:17" x14ac:dyDescent="0.2">
      <c r="A3572" t="s">
        <v>20595</v>
      </c>
      <c r="B3572" t="s">
        <v>87</v>
      </c>
      <c r="C3572" t="s">
        <v>245</v>
      </c>
      <c r="D3572" t="s">
        <v>17025</v>
      </c>
      <c r="E3572" t="s">
        <v>79</v>
      </c>
      <c r="F3572" t="s">
        <v>17019</v>
      </c>
      <c r="G3572">
        <v>2</v>
      </c>
      <c r="H3572">
        <v>0</v>
      </c>
      <c r="I3572">
        <v>0</v>
      </c>
      <c r="J3572">
        <v>0</v>
      </c>
      <c r="K3572">
        <v>0</v>
      </c>
      <c r="L3572">
        <v>0</v>
      </c>
      <c r="M3572">
        <v>0</v>
      </c>
      <c r="N3572">
        <v>0</v>
      </c>
      <c r="O3572">
        <v>0</v>
      </c>
      <c r="P3572">
        <v>0</v>
      </c>
      <c r="Q3572">
        <v>0</v>
      </c>
    </row>
    <row r="3573" spans="1:17" x14ac:dyDescent="0.2">
      <c r="A3573" t="s">
        <v>20596</v>
      </c>
      <c r="B3573" t="s">
        <v>87</v>
      </c>
      <c r="C3573" t="s">
        <v>245</v>
      </c>
      <c r="D3573" t="s">
        <v>17025</v>
      </c>
      <c r="E3573" t="s">
        <v>81</v>
      </c>
      <c r="F3573" t="s">
        <v>17019</v>
      </c>
      <c r="G3573">
        <v>3</v>
      </c>
      <c r="H3573">
        <v>0</v>
      </c>
      <c r="I3573">
        <v>0</v>
      </c>
      <c r="J3573">
        <v>0</v>
      </c>
      <c r="K3573">
        <v>0</v>
      </c>
      <c r="L3573">
        <v>0</v>
      </c>
      <c r="M3573">
        <v>0</v>
      </c>
      <c r="N3573">
        <v>0</v>
      </c>
      <c r="O3573">
        <v>0</v>
      </c>
      <c r="P3573">
        <v>0</v>
      </c>
      <c r="Q3573">
        <v>0</v>
      </c>
    </row>
    <row r="3574" spans="1:17" x14ac:dyDescent="0.2">
      <c r="A3574" t="s">
        <v>20597</v>
      </c>
      <c r="B3574" t="s">
        <v>87</v>
      </c>
      <c r="C3574" t="s">
        <v>246</v>
      </c>
      <c r="D3574" t="s">
        <v>17029</v>
      </c>
      <c r="E3574" t="s">
        <v>79</v>
      </c>
      <c r="F3574" t="s">
        <v>4875</v>
      </c>
      <c r="G3574">
        <v>0</v>
      </c>
      <c r="H3574">
        <v>33</v>
      </c>
      <c r="I3574">
        <v>8</v>
      </c>
      <c r="J3574">
        <v>21</v>
      </c>
      <c r="K3574">
        <v>3</v>
      </c>
      <c r="L3574">
        <v>1</v>
      </c>
      <c r="M3574">
        <v>0</v>
      </c>
      <c r="N3574">
        <v>0</v>
      </c>
      <c r="O3574">
        <v>0</v>
      </c>
      <c r="P3574">
        <v>0</v>
      </c>
      <c r="Q3574">
        <v>0</v>
      </c>
    </row>
    <row r="3575" spans="1:17" x14ac:dyDescent="0.2">
      <c r="A3575" t="s">
        <v>20598</v>
      </c>
      <c r="B3575" t="s">
        <v>87</v>
      </c>
      <c r="C3575" t="s">
        <v>246</v>
      </c>
      <c r="D3575" t="s">
        <v>17029</v>
      </c>
      <c r="E3575" t="s">
        <v>79</v>
      </c>
      <c r="F3575" t="s">
        <v>4877</v>
      </c>
      <c r="G3575">
        <v>0</v>
      </c>
      <c r="H3575">
        <v>33</v>
      </c>
      <c r="I3575">
        <v>7</v>
      </c>
      <c r="J3575">
        <v>21</v>
      </c>
      <c r="K3575">
        <v>3</v>
      </c>
      <c r="L3575">
        <v>2</v>
      </c>
      <c r="M3575">
        <v>0</v>
      </c>
      <c r="N3575">
        <v>0</v>
      </c>
      <c r="O3575">
        <v>0</v>
      </c>
      <c r="P3575">
        <v>0</v>
      </c>
      <c r="Q3575">
        <v>0</v>
      </c>
    </row>
    <row r="3576" spans="1:17" x14ac:dyDescent="0.2">
      <c r="A3576" t="s">
        <v>20599</v>
      </c>
      <c r="B3576" t="s">
        <v>87</v>
      </c>
      <c r="C3576" t="s">
        <v>246</v>
      </c>
      <c r="D3576" t="s">
        <v>17029</v>
      </c>
      <c r="E3576" t="s">
        <v>79</v>
      </c>
      <c r="F3576" t="s">
        <v>4879</v>
      </c>
      <c r="G3576">
        <v>0</v>
      </c>
      <c r="H3576">
        <v>0</v>
      </c>
      <c r="I3576">
        <v>0</v>
      </c>
      <c r="J3576">
        <v>0</v>
      </c>
      <c r="K3576">
        <v>0</v>
      </c>
      <c r="L3576">
        <v>0</v>
      </c>
      <c r="M3576">
        <v>33</v>
      </c>
      <c r="N3576">
        <v>0</v>
      </c>
      <c r="O3576">
        <v>0</v>
      </c>
      <c r="P3576">
        <v>0</v>
      </c>
      <c r="Q3576">
        <v>0</v>
      </c>
    </row>
    <row r="3577" spans="1:17" x14ac:dyDescent="0.2">
      <c r="A3577" t="s">
        <v>20600</v>
      </c>
      <c r="B3577" t="s">
        <v>87</v>
      </c>
      <c r="C3577" t="s">
        <v>246</v>
      </c>
      <c r="D3577" t="s">
        <v>17029</v>
      </c>
      <c r="E3577" t="s">
        <v>79</v>
      </c>
      <c r="F3577" t="s">
        <v>4881</v>
      </c>
      <c r="G3577">
        <v>0</v>
      </c>
      <c r="H3577">
        <v>33</v>
      </c>
      <c r="I3577">
        <v>7</v>
      </c>
      <c r="J3577">
        <v>21</v>
      </c>
      <c r="K3577">
        <v>3</v>
      </c>
      <c r="L3577">
        <v>2</v>
      </c>
      <c r="M3577">
        <v>0</v>
      </c>
      <c r="N3577">
        <v>0</v>
      </c>
      <c r="O3577">
        <v>0</v>
      </c>
      <c r="P3577">
        <v>0</v>
      </c>
      <c r="Q3577">
        <v>0</v>
      </c>
    </row>
    <row r="3578" spans="1:17" x14ac:dyDescent="0.2">
      <c r="A3578" t="s">
        <v>20601</v>
      </c>
      <c r="B3578" t="s">
        <v>87</v>
      </c>
      <c r="C3578" t="s">
        <v>246</v>
      </c>
      <c r="D3578" t="s">
        <v>17029</v>
      </c>
      <c r="E3578" t="s">
        <v>79</v>
      </c>
      <c r="F3578" t="s">
        <v>4883</v>
      </c>
      <c r="G3578">
        <v>0</v>
      </c>
      <c r="H3578">
        <v>33</v>
      </c>
      <c r="I3578">
        <v>7</v>
      </c>
      <c r="J3578">
        <v>21</v>
      </c>
      <c r="K3578">
        <v>3</v>
      </c>
      <c r="L3578">
        <v>2</v>
      </c>
      <c r="M3578">
        <v>0</v>
      </c>
      <c r="N3578">
        <v>0</v>
      </c>
      <c r="O3578">
        <v>0</v>
      </c>
      <c r="P3578">
        <v>0</v>
      </c>
      <c r="Q3578">
        <v>0</v>
      </c>
    </row>
    <row r="3579" spans="1:17" x14ac:dyDescent="0.2">
      <c r="A3579" t="s">
        <v>20602</v>
      </c>
      <c r="B3579" t="s">
        <v>87</v>
      </c>
      <c r="C3579" t="s">
        <v>246</v>
      </c>
      <c r="D3579" t="s">
        <v>17029</v>
      </c>
      <c r="E3579" t="s">
        <v>79</v>
      </c>
      <c r="F3579" t="s">
        <v>4885</v>
      </c>
      <c r="G3579">
        <v>0</v>
      </c>
      <c r="H3579">
        <v>0</v>
      </c>
      <c r="I3579">
        <v>0</v>
      </c>
      <c r="J3579">
        <v>0</v>
      </c>
      <c r="K3579">
        <v>0</v>
      </c>
      <c r="L3579">
        <v>0</v>
      </c>
      <c r="M3579">
        <v>33</v>
      </c>
      <c r="N3579">
        <v>0</v>
      </c>
      <c r="O3579">
        <v>0</v>
      </c>
      <c r="P3579">
        <v>0</v>
      </c>
      <c r="Q3579">
        <v>0</v>
      </c>
    </row>
    <row r="3580" spans="1:17" x14ac:dyDescent="0.2">
      <c r="A3580" t="s">
        <v>20603</v>
      </c>
      <c r="B3580" t="s">
        <v>87</v>
      </c>
      <c r="C3580" t="s">
        <v>246</v>
      </c>
      <c r="D3580" t="s">
        <v>17029</v>
      </c>
      <c r="E3580" t="s">
        <v>79</v>
      </c>
      <c r="F3580" t="s">
        <v>4887</v>
      </c>
      <c r="G3580">
        <v>0</v>
      </c>
      <c r="H3580">
        <v>33</v>
      </c>
      <c r="I3580">
        <v>7</v>
      </c>
      <c r="J3580">
        <v>22</v>
      </c>
      <c r="K3580">
        <v>3</v>
      </c>
      <c r="L3580">
        <v>1</v>
      </c>
      <c r="M3580">
        <v>0</v>
      </c>
      <c r="N3580">
        <v>0</v>
      </c>
      <c r="O3580">
        <v>0</v>
      </c>
      <c r="P3580">
        <v>0</v>
      </c>
      <c r="Q3580">
        <v>0</v>
      </c>
    </row>
    <row r="3581" spans="1:17" x14ac:dyDescent="0.2">
      <c r="A3581" t="s">
        <v>20604</v>
      </c>
      <c r="B3581" t="s">
        <v>87</v>
      </c>
      <c r="C3581" t="s">
        <v>246</v>
      </c>
      <c r="D3581" t="s">
        <v>17029</v>
      </c>
      <c r="E3581" t="s">
        <v>79</v>
      </c>
      <c r="F3581" t="s">
        <v>4889</v>
      </c>
      <c r="G3581">
        <v>0</v>
      </c>
      <c r="H3581">
        <v>0</v>
      </c>
      <c r="I3581">
        <v>0</v>
      </c>
      <c r="J3581">
        <v>0</v>
      </c>
      <c r="K3581">
        <v>0</v>
      </c>
      <c r="L3581">
        <v>0</v>
      </c>
      <c r="M3581">
        <v>33</v>
      </c>
      <c r="N3581">
        <v>0</v>
      </c>
      <c r="O3581">
        <v>0</v>
      </c>
      <c r="P3581">
        <v>0</v>
      </c>
      <c r="Q3581">
        <v>0</v>
      </c>
    </row>
    <row r="3582" spans="1:17" x14ac:dyDescent="0.2">
      <c r="A3582" t="s">
        <v>20605</v>
      </c>
      <c r="B3582" t="s">
        <v>87</v>
      </c>
      <c r="C3582" t="s">
        <v>246</v>
      </c>
      <c r="D3582" t="s">
        <v>17029</v>
      </c>
      <c r="E3582" t="s">
        <v>79</v>
      </c>
      <c r="F3582" t="s">
        <v>4871</v>
      </c>
      <c r="G3582">
        <v>0</v>
      </c>
      <c r="H3582">
        <v>0</v>
      </c>
      <c r="I3582">
        <v>0</v>
      </c>
      <c r="J3582">
        <v>0</v>
      </c>
      <c r="K3582">
        <v>0</v>
      </c>
      <c r="L3582">
        <v>0</v>
      </c>
      <c r="M3582">
        <v>0</v>
      </c>
      <c r="N3582">
        <v>19</v>
      </c>
      <c r="O3582">
        <v>17</v>
      </c>
      <c r="P3582">
        <v>2</v>
      </c>
      <c r="Q3582">
        <v>0</v>
      </c>
    </row>
    <row r="3583" spans="1:17" x14ac:dyDescent="0.2">
      <c r="A3583" t="s">
        <v>20606</v>
      </c>
      <c r="B3583" t="s">
        <v>87</v>
      </c>
      <c r="C3583" t="s">
        <v>246</v>
      </c>
      <c r="D3583" t="s">
        <v>17029</v>
      </c>
      <c r="E3583" t="s">
        <v>79</v>
      </c>
      <c r="F3583" t="s">
        <v>4873</v>
      </c>
      <c r="G3583">
        <v>0</v>
      </c>
      <c r="H3583">
        <v>0</v>
      </c>
      <c r="I3583">
        <v>0</v>
      </c>
      <c r="J3583">
        <v>0</v>
      </c>
      <c r="K3583">
        <v>0</v>
      </c>
      <c r="L3583">
        <v>0</v>
      </c>
      <c r="M3583">
        <v>0</v>
      </c>
      <c r="N3583">
        <v>17</v>
      </c>
      <c r="O3583">
        <v>15</v>
      </c>
      <c r="P3583">
        <v>2</v>
      </c>
      <c r="Q3583">
        <v>0</v>
      </c>
    </row>
    <row r="3584" spans="1:17" x14ac:dyDescent="0.2">
      <c r="A3584" t="s">
        <v>20607</v>
      </c>
      <c r="B3584" t="s">
        <v>87</v>
      </c>
      <c r="C3584" t="s">
        <v>246</v>
      </c>
      <c r="D3584" t="s">
        <v>17029</v>
      </c>
      <c r="E3584" t="s">
        <v>79</v>
      </c>
      <c r="F3584" t="s">
        <v>17019</v>
      </c>
      <c r="G3584">
        <v>33</v>
      </c>
      <c r="H3584">
        <v>0</v>
      </c>
      <c r="I3584">
        <v>0</v>
      </c>
      <c r="J3584">
        <v>0</v>
      </c>
      <c r="K3584">
        <v>0</v>
      </c>
      <c r="L3584">
        <v>0</v>
      </c>
      <c r="M3584">
        <v>0</v>
      </c>
      <c r="N3584">
        <v>0</v>
      </c>
      <c r="O3584">
        <v>0</v>
      </c>
      <c r="P3584">
        <v>0</v>
      </c>
      <c r="Q3584">
        <v>0</v>
      </c>
    </row>
    <row r="3585" spans="1:17" x14ac:dyDescent="0.2">
      <c r="A3585" t="s">
        <v>20608</v>
      </c>
      <c r="B3585" t="s">
        <v>87</v>
      </c>
      <c r="C3585" t="s">
        <v>246</v>
      </c>
      <c r="D3585" t="s">
        <v>17029</v>
      </c>
      <c r="E3585" t="s">
        <v>81</v>
      </c>
      <c r="F3585" t="s">
        <v>4875</v>
      </c>
      <c r="G3585">
        <v>0</v>
      </c>
      <c r="H3585">
        <v>9</v>
      </c>
      <c r="I3585">
        <v>0</v>
      </c>
      <c r="J3585">
        <v>8</v>
      </c>
      <c r="K3585">
        <v>0</v>
      </c>
      <c r="L3585">
        <v>1</v>
      </c>
      <c r="M3585">
        <v>0</v>
      </c>
      <c r="N3585">
        <v>0</v>
      </c>
      <c r="O3585">
        <v>0</v>
      </c>
      <c r="P3585">
        <v>0</v>
      </c>
      <c r="Q3585">
        <v>0</v>
      </c>
    </row>
    <row r="3586" spans="1:17" x14ac:dyDescent="0.2">
      <c r="A3586" t="s">
        <v>20609</v>
      </c>
      <c r="B3586" t="s">
        <v>87</v>
      </c>
      <c r="C3586" t="s">
        <v>246</v>
      </c>
      <c r="D3586" t="s">
        <v>17029</v>
      </c>
      <c r="E3586" t="s">
        <v>81</v>
      </c>
      <c r="F3586" t="s">
        <v>4877</v>
      </c>
      <c r="G3586">
        <v>0</v>
      </c>
      <c r="H3586">
        <v>9</v>
      </c>
      <c r="I3586">
        <v>0</v>
      </c>
      <c r="J3586">
        <v>7</v>
      </c>
      <c r="K3586">
        <v>1</v>
      </c>
      <c r="L3586">
        <v>1</v>
      </c>
      <c r="M3586">
        <v>0</v>
      </c>
      <c r="N3586">
        <v>0</v>
      </c>
      <c r="O3586">
        <v>0</v>
      </c>
      <c r="P3586">
        <v>0</v>
      </c>
      <c r="Q3586">
        <v>0</v>
      </c>
    </row>
    <row r="3587" spans="1:17" x14ac:dyDescent="0.2">
      <c r="A3587" t="s">
        <v>20610</v>
      </c>
      <c r="B3587" t="s">
        <v>87</v>
      </c>
      <c r="C3587" t="s">
        <v>246</v>
      </c>
      <c r="D3587" t="s">
        <v>17029</v>
      </c>
      <c r="E3587" t="s">
        <v>81</v>
      </c>
      <c r="F3587" t="s">
        <v>4879</v>
      </c>
      <c r="G3587">
        <v>0</v>
      </c>
      <c r="H3587">
        <v>0</v>
      </c>
      <c r="I3587">
        <v>0</v>
      </c>
      <c r="J3587">
        <v>0</v>
      </c>
      <c r="K3587">
        <v>0</v>
      </c>
      <c r="L3587">
        <v>0</v>
      </c>
      <c r="M3587">
        <v>9</v>
      </c>
      <c r="N3587">
        <v>0</v>
      </c>
      <c r="O3587">
        <v>0</v>
      </c>
      <c r="P3587">
        <v>0</v>
      </c>
      <c r="Q3587">
        <v>0</v>
      </c>
    </row>
    <row r="3588" spans="1:17" x14ac:dyDescent="0.2">
      <c r="A3588" t="s">
        <v>20611</v>
      </c>
      <c r="B3588" t="s">
        <v>87</v>
      </c>
      <c r="C3588" t="s">
        <v>246</v>
      </c>
      <c r="D3588" t="s">
        <v>17029</v>
      </c>
      <c r="E3588" t="s">
        <v>81</v>
      </c>
      <c r="F3588" t="s">
        <v>4881</v>
      </c>
      <c r="G3588">
        <v>0</v>
      </c>
      <c r="H3588">
        <v>9</v>
      </c>
      <c r="I3588">
        <v>0</v>
      </c>
      <c r="J3588">
        <v>7</v>
      </c>
      <c r="K3588">
        <v>1</v>
      </c>
      <c r="L3588">
        <v>1</v>
      </c>
      <c r="M3588">
        <v>0</v>
      </c>
      <c r="N3588">
        <v>0</v>
      </c>
      <c r="O3588">
        <v>0</v>
      </c>
      <c r="P3588">
        <v>0</v>
      </c>
      <c r="Q3588">
        <v>0</v>
      </c>
    </row>
    <row r="3589" spans="1:17" x14ac:dyDescent="0.2">
      <c r="A3589" t="s">
        <v>20612</v>
      </c>
      <c r="B3589" t="s">
        <v>87</v>
      </c>
      <c r="C3589" t="s">
        <v>246</v>
      </c>
      <c r="D3589" t="s">
        <v>17029</v>
      </c>
      <c r="E3589" t="s">
        <v>81</v>
      </c>
      <c r="F3589" t="s">
        <v>4883</v>
      </c>
      <c r="G3589">
        <v>0</v>
      </c>
      <c r="H3589">
        <v>9</v>
      </c>
      <c r="I3589">
        <v>0</v>
      </c>
      <c r="J3589">
        <v>7</v>
      </c>
      <c r="K3589">
        <v>1</v>
      </c>
      <c r="L3589">
        <v>1</v>
      </c>
      <c r="M3589">
        <v>0</v>
      </c>
      <c r="N3589">
        <v>0</v>
      </c>
      <c r="O3589">
        <v>0</v>
      </c>
      <c r="P3589">
        <v>0</v>
      </c>
      <c r="Q3589">
        <v>0</v>
      </c>
    </row>
    <row r="3590" spans="1:17" x14ac:dyDescent="0.2">
      <c r="A3590" t="s">
        <v>20613</v>
      </c>
      <c r="B3590" t="s">
        <v>87</v>
      </c>
      <c r="C3590" t="s">
        <v>246</v>
      </c>
      <c r="D3590" t="s">
        <v>17029</v>
      </c>
      <c r="E3590" t="s">
        <v>81</v>
      </c>
      <c r="F3590" t="s">
        <v>4885</v>
      </c>
      <c r="G3590">
        <v>0</v>
      </c>
      <c r="H3590">
        <v>0</v>
      </c>
      <c r="I3590">
        <v>0</v>
      </c>
      <c r="J3590">
        <v>0</v>
      </c>
      <c r="K3590">
        <v>0</v>
      </c>
      <c r="L3590">
        <v>0</v>
      </c>
      <c r="M3590">
        <v>9</v>
      </c>
      <c r="N3590">
        <v>0</v>
      </c>
      <c r="O3590">
        <v>0</v>
      </c>
      <c r="P3590">
        <v>0</v>
      </c>
      <c r="Q3590">
        <v>0</v>
      </c>
    </row>
    <row r="3591" spans="1:17" x14ac:dyDescent="0.2">
      <c r="A3591" t="s">
        <v>20614</v>
      </c>
      <c r="B3591" t="s">
        <v>87</v>
      </c>
      <c r="C3591" t="s">
        <v>246</v>
      </c>
      <c r="D3591" t="s">
        <v>17029</v>
      </c>
      <c r="E3591" t="s">
        <v>81</v>
      </c>
      <c r="F3591" t="s">
        <v>4887</v>
      </c>
      <c r="G3591">
        <v>0</v>
      </c>
      <c r="H3591">
        <v>9</v>
      </c>
      <c r="I3591">
        <v>0</v>
      </c>
      <c r="J3591">
        <v>7</v>
      </c>
      <c r="K3591">
        <v>1</v>
      </c>
      <c r="L3591">
        <v>1</v>
      </c>
      <c r="M3591">
        <v>0</v>
      </c>
      <c r="N3591">
        <v>0</v>
      </c>
      <c r="O3591">
        <v>0</v>
      </c>
      <c r="P3591">
        <v>0</v>
      </c>
      <c r="Q3591">
        <v>0</v>
      </c>
    </row>
    <row r="3592" spans="1:17" x14ac:dyDescent="0.2">
      <c r="A3592" t="s">
        <v>20615</v>
      </c>
      <c r="B3592" t="s">
        <v>87</v>
      </c>
      <c r="C3592" t="s">
        <v>246</v>
      </c>
      <c r="D3592" t="s">
        <v>17029</v>
      </c>
      <c r="E3592" t="s">
        <v>81</v>
      </c>
      <c r="F3592" t="s">
        <v>4889</v>
      </c>
      <c r="G3592">
        <v>0</v>
      </c>
      <c r="H3592">
        <v>0</v>
      </c>
      <c r="I3592">
        <v>0</v>
      </c>
      <c r="J3592">
        <v>0</v>
      </c>
      <c r="K3592">
        <v>0</v>
      </c>
      <c r="L3592">
        <v>0</v>
      </c>
      <c r="M3592">
        <v>9</v>
      </c>
      <c r="N3592">
        <v>0</v>
      </c>
      <c r="O3592">
        <v>0</v>
      </c>
      <c r="P3592">
        <v>0</v>
      </c>
      <c r="Q3592">
        <v>0</v>
      </c>
    </row>
    <row r="3593" spans="1:17" x14ac:dyDescent="0.2">
      <c r="A3593" t="s">
        <v>20616</v>
      </c>
      <c r="B3593" t="s">
        <v>87</v>
      </c>
      <c r="C3593" t="s">
        <v>246</v>
      </c>
      <c r="D3593" t="s">
        <v>17029</v>
      </c>
      <c r="E3593" t="s">
        <v>81</v>
      </c>
      <c r="F3593" t="s">
        <v>4871</v>
      </c>
      <c r="G3593">
        <v>0</v>
      </c>
      <c r="H3593">
        <v>0</v>
      </c>
      <c r="I3593">
        <v>0</v>
      </c>
      <c r="J3593">
        <v>0</v>
      </c>
      <c r="K3593">
        <v>0</v>
      </c>
      <c r="L3593">
        <v>0</v>
      </c>
      <c r="M3593">
        <v>0</v>
      </c>
      <c r="N3593">
        <v>7</v>
      </c>
      <c r="O3593">
        <v>6</v>
      </c>
      <c r="P3593">
        <v>0</v>
      </c>
      <c r="Q3593">
        <v>1</v>
      </c>
    </row>
    <row r="3594" spans="1:17" x14ac:dyDescent="0.2">
      <c r="A3594" t="s">
        <v>20617</v>
      </c>
      <c r="B3594" t="s">
        <v>87</v>
      </c>
      <c r="C3594" t="s">
        <v>246</v>
      </c>
      <c r="D3594" t="s">
        <v>17029</v>
      </c>
      <c r="E3594" t="s">
        <v>81</v>
      </c>
      <c r="F3594" t="s">
        <v>4873</v>
      </c>
      <c r="G3594">
        <v>0</v>
      </c>
      <c r="H3594">
        <v>0</v>
      </c>
      <c r="I3594">
        <v>0</v>
      </c>
      <c r="J3594">
        <v>0</v>
      </c>
      <c r="K3594">
        <v>0</v>
      </c>
      <c r="L3594">
        <v>0</v>
      </c>
      <c r="M3594">
        <v>0</v>
      </c>
      <c r="N3594">
        <v>7</v>
      </c>
      <c r="O3594">
        <v>6</v>
      </c>
      <c r="P3594">
        <v>0</v>
      </c>
      <c r="Q3594">
        <v>1</v>
      </c>
    </row>
    <row r="3595" spans="1:17" x14ac:dyDescent="0.2">
      <c r="A3595" t="s">
        <v>20618</v>
      </c>
      <c r="B3595" t="s">
        <v>87</v>
      </c>
      <c r="C3595" t="s">
        <v>246</v>
      </c>
      <c r="D3595" t="s">
        <v>17029</v>
      </c>
      <c r="E3595" t="s">
        <v>81</v>
      </c>
      <c r="F3595" t="s">
        <v>17019</v>
      </c>
      <c r="G3595">
        <v>9</v>
      </c>
      <c r="H3595">
        <v>0</v>
      </c>
      <c r="I3595">
        <v>0</v>
      </c>
      <c r="J3595">
        <v>0</v>
      </c>
      <c r="K3595">
        <v>0</v>
      </c>
      <c r="L3595">
        <v>0</v>
      </c>
      <c r="M3595">
        <v>0</v>
      </c>
      <c r="N3595">
        <v>0</v>
      </c>
      <c r="O3595">
        <v>0</v>
      </c>
      <c r="P3595">
        <v>0</v>
      </c>
      <c r="Q3595">
        <v>0</v>
      </c>
    </row>
    <row r="3596" spans="1:17" x14ac:dyDescent="0.2">
      <c r="A3596" t="s">
        <v>20619</v>
      </c>
      <c r="B3596" t="s">
        <v>87</v>
      </c>
      <c r="C3596" t="s">
        <v>246</v>
      </c>
      <c r="D3596" t="s">
        <v>17025</v>
      </c>
      <c r="E3596" t="s">
        <v>79</v>
      </c>
      <c r="F3596" t="s">
        <v>17019</v>
      </c>
      <c r="G3596">
        <v>5</v>
      </c>
      <c r="H3596">
        <v>0</v>
      </c>
      <c r="I3596">
        <v>0</v>
      </c>
      <c r="J3596">
        <v>0</v>
      </c>
      <c r="K3596">
        <v>0</v>
      </c>
      <c r="L3596">
        <v>0</v>
      </c>
      <c r="M3596">
        <v>0</v>
      </c>
      <c r="N3596">
        <v>0</v>
      </c>
      <c r="O3596">
        <v>0</v>
      </c>
      <c r="P3596">
        <v>0</v>
      </c>
      <c r="Q3596">
        <v>0</v>
      </c>
    </row>
    <row r="3597" spans="1:17" x14ac:dyDescent="0.2">
      <c r="A3597" t="s">
        <v>20620</v>
      </c>
      <c r="B3597" t="s">
        <v>87</v>
      </c>
      <c r="C3597" t="s">
        <v>246</v>
      </c>
      <c r="D3597" t="s">
        <v>17025</v>
      </c>
      <c r="E3597" t="s">
        <v>81</v>
      </c>
      <c r="F3597" t="s">
        <v>17019</v>
      </c>
      <c r="G3597">
        <v>2</v>
      </c>
      <c r="H3597">
        <v>0</v>
      </c>
      <c r="I3597">
        <v>0</v>
      </c>
      <c r="J3597">
        <v>0</v>
      </c>
      <c r="K3597">
        <v>0</v>
      </c>
      <c r="L3597">
        <v>0</v>
      </c>
      <c r="M3597">
        <v>0</v>
      </c>
      <c r="N3597">
        <v>0</v>
      </c>
      <c r="O3597">
        <v>0</v>
      </c>
      <c r="P3597">
        <v>0</v>
      </c>
      <c r="Q3597">
        <v>0</v>
      </c>
    </row>
    <row r="3598" spans="1:17" x14ac:dyDescent="0.2">
      <c r="A3598" t="s">
        <v>20621</v>
      </c>
      <c r="B3598" t="s">
        <v>87</v>
      </c>
      <c r="C3598" t="s">
        <v>247</v>
      </c>
      <c r="D3598" t="s">
        <v>17027</v>
      </c>
      <c r="E3598" t="s">
        <v>79</v>
      </c>
      <c r="F3598" t="s">
        <v>17019</v>
      </c>
      <c r="G3598">
        <v>1</v>
      </c>
      <c r="H3598">
        <v>0</v>
      </c>
      <c r="I3598">
        <v>0</v>
      </c>
      <c r="J3598">
        <v>0</v>
      </c>
      <c r="K3598">
        <v>0</v>
      </c>
      <c r="L3598">
        <v>0</v>
      </c>
      <c r="M3598">
        <v>0</v>
      </c>
      <c r="N3598">
        <v>0</v>
      </c>
      <c r="O3598">
        <v>0</v>
      </c>
      <c r="P3598">
        <v>0</v>
      </c>
      <c r="Q3598">
        <v>0</v>
      </c>
    </row>
    <row r="3599" spans="1:17" x14ac:dyDescent="0.2">
      <c r="A3599" t="s">
        <v>20622</v>
      </c>
      <c r="B3599" t="s">
        <v>87</v>
      </c>
      <c r="C3599" t="s">
        <v>247</v>
      </c>
      <c r="D3599" t="s">
        <v>17027</v>
      </c>
      <c r="E3599" t="s">
        <v>81</v>
      </c>
      <c r="F3599" t="s">
        <v>17019</v>
      </c>
      <c r="G3599">
        <v>2</v>
      </c>
      <c r="H3599">
        <v>0</v>
      </c>
      <c r="I3599">
        <v>0</v>
      </c>
      <c r="J3599">
        <v>0</v>
      </c>
      <c r="K3599">
        <v>0</v>
      </c>
      <c r="L3599">
        <v>0</v>
      </c>
      <c r="M3599">
        <v>0</v>
      </c>
      <c r="N3599">
        <v>0</v>
      </c>
      <c r="O3599">
        <v>0</v>
      </c>
      <c r="P3599">
        <v>0</v>
      </c>
      <c r="Q3599">
        <v>0</v>
      </c>
    </row>
    <row r="3600" spans="1:17" x14ac:dyDescent="0.2">
      <c r="A3600" t="s">
        <v>20623</v>
      </c>
      <c r="B3600" t="s">
        <v>87</v>
      </c>
      <c r="C3600" t="s">
        <v>247</v>
      </c>
      <c r="D3600" t="s">
        <v>17029</v>
      </c>
      <c r="E3600" t="s">
        <v>79</v>
      </c>
      <c r="F3600" t="s">
        <v>4875</v>
      </c>
      <c r="G3600">
        <v>0</v>
      </c>
      <c r="H3600">
        <v>44</v>
      </c>
      <c r="I3600">
        <v>8</v>
      </c>
      <c r="J3600">
        <v>31</v>
      </c>
      <c r="K3600">
        <v>3</v>
      </c>
      <c r="L3600">
        <v>2</v>
      </c>
      <c r="M3600">
        <v>0</v>
      </c>
      <c r="N3600">
        <v>0</v>
      </c>
      <c r="O3600">
        <v>0</v>
      </c>
      <c r="P3600">
        <v>0</v>
      </c>
      <c r="Q3600">
        <v>0</v>
      </c>
    </row>
    <row r="3601" spans="1:17" x14ac:dyDescent="0.2">
      <c r="A3601" t="s">
        <v>20624</v>
      </c>
      <c r="B3601" t="s">
        <v>87</v>
      </c>
      <c r="C3601" t="s">
        <v>247</v>
      </c>
      <c r="D3601" t="s">
        <v>17029</v>
      </c>
      <c r="E3601" t="s">
        <v>79</v>
      </c>
      <c r="F3601" t="s">
        <v>4877</v>
      </c>
      <c r="G3601">
        <v>0</v>
      </c>
      <c r="H3601">
        <v>44</v>
      </c>
      <c r="I3601">
        <v>5</v>
      </c>
      <c r="J3601">
        <v>28</v>
      </c>
      <c r="K3601">
        <v>2</v>
      </c>
      <c r="L3601">
        <v>9</v>
      </c>
      <c r="M3601">
        <v>0</v>
      </c>
      <c r="N3601">
        <v>0</v>
      </c>
      <c r="O3601">
        <v>0</v>
      </c>
      <c r="P3601">
        <v>0</v>
      </c>
      <c r="Q3601">
        <v>0</v>
      </c>
    </row>
    <row r="3602" spans="1:17" x14ac:dyDescent="0.2">
      <c r="A3602" t="s">
        <v>20625</v>
      </c>
      <c r="B3602" t="s">
        <v>87</v>
      </c>
      <c r="C3602" t="s">
        <v>247</v>
      </c>
      <c r="D3602" t="s">
        <v>17029</v>
      </c>
      <c r="E3602" t="s">
        <v>79</v>
      </c>
      <c r="F3602" t="s">
        <v>4879</v>
      </c>
      <c r="G3602">
        <v>0</v>
      </c>
      <c r="H3602">
        <v>0</v>
      </c>
      <c r="I3602">
        <v>0</v>
      </c>
      <c r="J3602">
        <v>0</v>
      </c>
      <c r="K3602">
        <v>0</v>
      </c>
      <c r="L3602">
        <v>0</v>
      </c>
      <c r="M3602">
        <v>44</v>
      </c>
      <c r="N3602">
        <v>0</v>
      </c>
      <c r="O3602">
        <v>0</v>
      </c>
      <c r="P3602">
        <v>0</v>
      </c>
      <c r="Q3602">
        <v>0</v>
      </c>
    </row>
    <row r="3603" spans="1:17" x14ac:dyDescent="0.2">
      <c r="A3603" t="s">
        <v>20626</v>
      </c>
      <c r="B3603" t="s">
        <v>87</v>
      </c>
      <c r="C3603" t="s">
        <v>247</v>
      </c>
      <c r="D3603" t="s">
        <v>17029</v>
      </c>
      <c r="E3603" t="s">
        <v>79</v>
      </c>
      <c r="F3603" t="s">
        <v>4881</v>
      </c>
      <c r="G3603">
        <v>0</v>
      </c>
      <c r="H3603">
        <v>44</v>
      </c>
      <c r="I3603">
        <v>3</v>
      </c>
      <c r="J3603">
        <v>30</v>
      </c>
      <c r="K3603">
        <v>2</v>
      </c>
      <c r="L3603">
        <v>9</v>
      </c>
      <c r="M3603">
        <v>0</v>
      </c>
      <c r="N3603">
        <v>0</v>
      </c>
      <c r="O3603">
        <v>0</v>
      </c>
      <c r="P3603">
        <v>0</v>
      </c>
      <c r="Q3603">
        <v>0</v>
      </c>
    </row>
    <row r="3604" spans="1:17" x14ac:dyDescent="0.2">
      <c r="A3604" t="s">
        <v>20627</v>
      </c>
      <c r="B3604" t="s">
        <v>87</v>
      </c>
      <c r="C3604" t="s">
        <v>247</v>
      </c>
      <c r="D3604" t="s">
        <v>17029</v>
      </c>
      <c r="E3604" t="s">
        <v>79</v>
      </c>
      <c r="F3604" t="s">
        <v>4883</v>
      </c>
      <c r="G3604">
        <v>0</v>
      </c>
      <c r="H3604">
        <v>44</v>
      </c>
      <c r="I3604">
        <v>6</v>
      </c>
      <c r="J3604">
        <v>26</v>
      </c>
      <c r="K3604">
        <v>3</v>
      </c>
      <c r="L3604">
        <v>9</v>
      </c>
      <c r="M3604">
        <v>0</v>
      </c>
      <c r="N3604">
        <v>0</v>
      </c>
      <c r="O3604">
        <v>0</v>
      </c>
      <c r="P3604">
        <v>0</v>
      </c>
      <c r="Q3604">
        <v>0</v>
      </c>
    </row>
    <row r="3605" spans="1:17" x14ac:dyDescent="0.2">
      <c r="A3605" t="s">
        <v>20628</v>
      </c>
      <c r="B3605" t="s">
        <v>87</v>
      </c>
      <c r="C3605" t="s">
        <v>247</v>
      </c>
      <c r="D3605" t="s">
        <v>17029</v>
      </c>
      <c r="E3605" t="s">
        <v>79</v>
      </c>
      <c r="F3605" t="s">
        <v>4885</v>
      </c>
      <c r="G3605">
        <v>0</v>
      </c>
      <c r="H3605">
        <v>0</v>
      </c>
      <c r="I3605">
        <v>0</v>
      </c>
      <c r="J3605">
        <v>0</v>
      </c>
      <c r="K3605">
        <v>0</v>
      </c>
      <c r="L3605">
        <v>0</v>
      </c>
      <c r="M3605">
        <v>44</v>
      </c>
      <c r="N3605">
        <v>0</v>
      </c>
      <c r="O3605">
        <v>0</v>
      </c>
      <c r="P3605">
        <v>0</v>
      </c>
      <c r="Q3605">
        <v>0</v>
      </c>
    </row>
    <row r="3606" spans="1:17" x14ac:dyDescent="0.2">
      <c r="A3606" t="s">
        <v>20629</v>
      </c>
      <c r="B3606" t="s">
        <v>87</v>
      </c>
      <c r="C3606" t="s">
        <v>247</v>
      </c>
      <c r="D3606" t="s">
        <v>17029</v>
      </c>
      <c r="E3606" t="s">
        <v>79</v>
      </c>
      <c r="F3606" t="s">
        <v>4887</v>
      </c>
      <c r="G3606">
        <v>0</v>
      </c>
      <c r="H3606">
        <v>44</v>
      </c>
      <c r="I3606">
        <v>4</v>
      </c>
      <c r="J3606">
        <v>32</v>
      </c>
      <c r="K3606">
        <v>7</v>
      </c>
      <c r="L3606">
        <v>1</v>
      </c>
      <c r="M3606">
        <v>0</v>
      </c>
      <c r="N3606">
        <v>0</v>
      </c>
      <c r="O3606">
        <v>0</v>
      </c>
      <c r="P3606">
        <v>0</v>
      </c>
      <c r="Q3606">
        <v>0</v>
      </c>
    </row>
    <row r="3607" spans="1:17" x14ac:dyDescent="0.2">
      <c r="A3607" t="s">
        <v>20630</v>
      </c>
      <c r="B3607" t="s">
        <v>87</v>
      </c>
      <c r="C3607" t="s">
        <v>247</v>
      </c>
      <c r="D3607" t="s">
        <v>17029</v>
      </c>
      <c r="E3607" t="s">
        <v>79</v>
      </c>
      <c r="F3607" t="s">
        <v>4889</v>
      </c>
      <c r="G3607">
        <v>0</v>
      </c>
      <c r="H3607">
        <v>0</v>
      </c>
      <c r="I3607">
        <v>0</v>
      </c>
      <c r="J3607">
        <v>0</v>
      </c>
      <c r="K3607">
        <v>0</v>
      </c>
      <c r="L3607">
        <v>0</v>
      </c>
      <c r="M3607">
        <v>44</v>
      </c>
      <c r="N3607">
        <v>0</v>
      </c>
      <c r="O3607">
        <v>0</v>
      </c>
      <c r="P3607">
        <v>0</v>
      </c>
      <c r="Q3607">
        <v>0</v>
      </c>
    </row>
    <row r="3608" spans="1:17" x14ac:dyDescent="0.2">
      <c r="A3608" t="s">
        <v>20631</v>
      </c>
      <c r="B3608" t="s">
        <v>87</v>
      </c>
      <c r="C3608" t="s">
        <v>247</v>
      </c>
      <c r="D3608" t="s">
        <v>17029</v>
      </c>
      <c r="E3608" t="s">
        <v>79</v>
      </c>
      <c r="F3608" t="s">
        <v>4871</v>
      </c>
      <c r="G3608">
        <v>0</v>
      </c>
      <c r="H3608">
        <v>0</v>
      </c>
      <c r="I3608">
        <v>0</v>
      </c>
      <c r="J3608">
        <v>0</v>
      </c>
      <c r="K3608">
        <v>0</v>
      </c>
      <c r="L3608">
        <v>0</v>
      </c>
      <c r="M3608">
        <v>0</v>
      </c>
      <c r="N3608">
        <v>24</v>
      </c>
      <c r="O3608">
        <v>19</v>
      </c>
      <c r="P3608">
        <v>1</v>
      </c>
      <c r="Q3608">
        <v>4</v>
      </c>
    </row>
    <row r="3609" spans="1:17" x14ac:dyDescent="0.2">
      <c r="A3609" t="s">
        <v>20632</v>
      </c>
      <c r="B3609" t="s">
        <v>87</v>
      </c>
      <c r="C3609" t="s">
        <v>247</v>
      </c>
      <c r="D3609" t="s">
        <v>17029</v>
      </c>
      <c r="E3609" t="s">
        <v>79</v>
      </c>
      <c r="F3609" t="s">
        <v>4873</v>
      </c>
      <c r="G3609">
        <v>0</v>
      </c>
      <c r="H3609">
        <v>0</v>
      </c>
      <c r="I3609">
        <v>0</v>
      </c>
      <c r="J3609">
        <v>0</v>
      </c>
      <c r="K3609">
        <v>0</v>
      </c>
      <c r="L3609">
        <v>0</v>
      </c>
      <c r="M3609">
        <v>0</v>
      </c>
      <c r="N3609">
        <v>14</v>
      </c>
      <c r="O3609">
        <v>12</v>
      </c>
      <c r="P3609">
        <v>1</v>
      </c>
      <c r="Q3609">
        <v>1</v>
      </c>
    </row>
    <row r="3610" spans="1:17" x14ac:dyDescent="0.2">
      <c r="A3610" t="s">
        <v>20633</v>
      </c>
      <c r="B3610" t="s">
        <v>87</v>
      </c>
      <c r="C3610" t="s">
        <v>247</v>
      </c>
      <c r="D3610" t="s">
        <v>17029</v>
      </c>
      <c r="E3610" t="s">
        <v>79</v>
      </c>
      <c r="F3610" t="s">
        <v>17019</v>
      </c>
      <c r="G3610">
        <v>44</v>
      </c>
      <c r="H3610">
        <v>0</v>
      </c>
      <c r="I3610">
        <v>0</v>
      </c>
      <c r="J3610">
        <v>0</v>
      </c>
      <c r="K3610">
        <v>0</v>
      </c>
      <c r="L3610">
        <v>0</v>
      </c>
      <c r="M3610">
        <v>0</v>
      </c>
      <c r="N3610">
        <v>0</v>
      </c>
      <c r="O3610">
        <v>0</v>
      </c>
      <c r="P3610">
        <v>0</v>
      </c>
      <c r="Q3610">
        <v>0</v>
      </c>
    </row>
    <row r="3611" spans="1:17" x14ac:dyDescent="0.2">
      <c r="A3611" t="s">
        <v>20634</v>
      </c>
      <c r="B3611" t="s">
        <v>87</v>
      </c>
      <c r="C3611" t="s">
        <v>247</v>
      </c>
      <c r="D3611" t="s">
        <v>17029</v>
      </c>
      <c r="E3611" t="s">
        <v>81</v>
      </c>
      <c r="F3611" t="s">
        <v>4875</v>
      </c>
      <c r="G3611">
        <v>0</v>
      </c>
      <c r="H3611">
        <v>54</v>
      </c>
      <c r="I3611">
        <v>13</v>
      </c>
      <c r="J3611">
        <v>37</v>
      </c>
      <c r="K3611">
        <v>2</v>
      </c>
      <c r="L3611">
        <v>2</v>
      </c>
      <c r="M3611">
        <v>0</v>
      </c>
      <c r="N3611">
        <v>0</v>
      </c>
      <c r="O3611">
        <v>0</v>
      </c>
      <c r="P3611">
        <v>0</v>
      </c>
      <c r="Q3611">
        <v>0</v>
      </c>
    </row>
    <row r="3612" spans="1:17" x14ac:dyDescent="0.2">
      <c r="A3612" t="s">
        <v>20635</v>
      </c>
      <c r="B3612" t="s">
        <v>87</v>
      </c>
      <c r="C3612" t="s">
        <v>247</v>
      </c>
      <c r="D3612" t="s">
        <v>17029</v>
      </c>
      <c r="E3612" t="s">
        <v>81</v>
      </c>
      <c r="F3612" t="s">
        <v>4877</v>
      </c>
      <c r="G3612">
        <v>0</v>
      </c>
      <c r="H3612">
        <v>54</v>
      </c>
      <c r="I3612">
        <v>10</v>
      </c>
      <c r="J3612">
        <v>35</v>
      </c>
      <c r="K3612">
        <v>5</v>
      </c>
      <c r="L3612">
        <v>4</v>
      </c>
      <c r="M3612">
        <v>0</v>
      </c>
      <c r="N3612">
        <v>0</v>
      </c>
      <c r="O3612">
        <v>0</v>
      </c>
      <c r="P3612">
        <v>0</v>
      </c>
      <c r="Q3612">
        <v>0</v>
      </c>
    </row>
    <row r="3613" spans="1:17" x14ac:dyDescent="0.2">
      <c r="A3613" t="s">
        <v>20636</v>
      </c>
      <c r="B3613" t="s">
        <v>87</v>
      </c>
      <c r="C3613" t="s">
        <v>247</v>
      </c>
      <c r="D3613" t="s">
        <v>17029</v>
      </c>
      <c r="E3613" t="s">
        <v>81</v>
      </c>
      <c r="F3613" t="s">
        <v>4879</v>
      </c>
      <c r="G3613">
        <v>0</v>
      </c>
      <c r="H3613">
        <v>0</v>
      </c>
      <c r="I3613">
        <v>0</v>
      </c>
      <c r="J3613">
        <v>0</v>
      </c>
      <c r="K3613">
        <v>0</v>
      </c>
      <c r="L3613">
        <v>0</v>
      </c>
      <c r="M3613">
        <v>54</v>
      </c>
      <c r="N3613">
        <v>0</v>
      </c>
      <c r="O3613">
        <v>0</v>
      </c>
      <c r="P3613">
        <v>0</v>
      </c>
      <c r="Q3613">
        <v>0</v>
      </c>
    </row>
    <row r="3614" spans="1:17" x14ac:dyDescent="0.2">
      <c r="A3614" t="s">
        <v>20637</v>
      </c>
      <c r="B3614" t="s">
        <v>87</v>
      </c>
      <c r="C3614" t="s">
        <v>247</v>
      </c>
      <c r="D3614" t="s">
        <v>17029</v>
      </c>
      <c r="E3614" t="s">
        <v>81</v>
      </c>
      <c r="F3614" t="s">
        <v>4881</v>
      </c>
      <c r="G3614">
        <v>0</v>
      </c>
      <c r="H3614">
        <v>54</v>
      </c>
      <c r="I3614">
        <v>10</v>
      </c>
      <c r="J3614">
        <v>35</v>
      </c>
      <c r="K3614">
        <v>5</v>
      </c>
      <c r="L3614">
        <v>4</v>
      </c>
      <c r="M3614">
        <v>0</v>
      </c>
      <c r="N3614">
        <v>0</v>
      </c>
      <c r="O3614">
        <v>0</v>
      </c>
      <c r="P3614">
        <v>0</v>
      </c>
      <c r="Q3614">
        <v>0</v>
      </c>
    </row>
    <row r="3615" spans="1:17" x14ac:dyDescent="0.2">
      <c r="A3615" t="s">
        <v>20638</v>
      </c>
      <c r="B3615" t="s">
        <v>87</v>
      </c>
      <c r="C3615" t="s">
        <v>247</v>
      </c>
      <c r="D3615" t="s">
        <v>17029</v>
      </c>
      <c r="E3615" t="s">
        <v>81</v>
      </c>
      <c r="F3615" t="s">
        <v>4883</v>
      </c>
      <c r="G3615">
        <v>0</v>
      </c>
      <c r="H3615">
        <v>54</v>
      </c>
      <c r="I3615">
        <v>12</v>
      </c>
      <c r="J3615">
        <v>33</v>
      </c>
      <c r="K3615">
        <v>5</v>
      </c>
      <c r="L3615">
        <v>4</v>
      </c>
      <c r="M3615">
        <v>0</v>
      </c>
      <c r="N3615">
        <v>0</v>
      </c>
      <c r="O3615">
        <v>0</v>
      </c>
      <c r="P3615">
        <v>0</v>
      </c>
      <c r="Q3615">
        <v>0</v>
      </c>
    </row>
    <row r="3616" spans="1:17" x14ac:dyDescent="0.2">
      <c r="A3616" t="s">
        <v>20639</v>
      </c>
      <c r="B3616" t="s">
        <v>87</v>
      </c>
      <c r="C3616" t="s">
        <v>247</v>
      </c>
      <c r="D3616" t="s">
        <v>17029</v>
      </c>
      <c r="E3616" t="s">
        <v>81</v>
      </c>
      <c r="F3616" t="s">
        <v>4885</v>
      </c>
      <c r="G3616">
        <v>0</v>
      </c>
      <c r="H3616">
        <v>0</v>
      </c>
      <c r="I3616">
        <v>0</v>
      </c>
      <c r="J3616">
        <v>0</v>
      </c>
      <c r="K3616">
        <v>0</v>
      </c>
      <c r="L3616">
        <v>0</v>
      </c>
      <c r="M3616">
        <v>54</v>
      </c>
      <c r="N3616">
        <v>0</v>
      </c>
      <c r="O3616">
        <v>0</v>
      </c>
      <c r="P3616">
        <v>0</v>
      </c>
      <c r="Q3616">
        <v>0</v>
      </c>
    </row>
    <row r="3617" spans="1:17" x14ac:dyDescent="0.2">
      <c r="A3617" t="s">
        <v>20640</v>
      </c>
      <c r="B3617" t="s">
        <v>87</v>
      </c>
      <c r="C3617" t="s">
        <v>247</v>
      </c>
      <c r="D3617" t="s">
        <v>17029</v>
      </c>
      <c r="E3617" t="s">
        <v>81</v>
      </c>
      <c r="F3617" t="s">
        <v>4887</v>
      </c>
      <c r="G3617">
        <v>0</v>
      </c>
      <c r="H3617">
        <v>54</v>
      </c>
      <c r="I3617">
        <v>10</v>
      </c>
      <c r="J3617">
        <v>37</v>
      </c>
      <c r="K3617">
        <v>5</v>
      </c>
      <c r="L3617">
        <v>2</v>
      </c>
      <c r="M3617">
        <v>0</v>
      </c>
      <c r="N3617">
        <v>0</v>
      </c>
      <c r="O3617">
        <v>0</v>
      </c>
      <c r="P3617">
        <v>0</v>
      </c>
      <c r="Q3617">
        <v>0</v>
      </c>
    </row>
    <row r="3618" spans="1:17" x14ac:dyDescent="0.2">
      <c r="A3618" t="s">
        <v>20641</v>
      </c>
      <c r="B3618" t="s">
        <v>87</v>
      </c>
      <c r="C3618" t="s">
        <v>247</v>
      </c>
      <c r="D3618" t="s">
        <v>17029</v>
      </c>
      <c r="E3618" t="s">
        <v>81</v>
      </c>
      <c r="F3618" t="s">
        <v>4889</v>
      </c>
      <c r="G3618">
        <v>0</v>
      </c>
      <c r="H3618">
        <v>0</v>
      </c>
      <c r="I3618">
        <v>0</v>
      </c>
      <c r="J3618">
        <v>0</v>
      </c>
      <c r="K3618">
        <v>0</v>
      </c>
      <c r="L3618">
        <v>0</v>
      </c>
      <c r="M3618">
        <v>54</v>
      </c>
      <c r="N3618">
        <v>0</v>
      </c>
      <c r="O3618">
        <v>0</v>
      </c>
      <c r="P3618">
        <v>0</v>
      </c>
      <c r="Q3618">
        <v>0</v>
      </c>
    </row>
    <row r="3619" spans="1:17" x14ac:dyDescent="0.2">
      <c r="A3619" t="s">
        <v>20642</v>
      </c>
      <c r="B3619" t="s">
        <v>87</v>
      </c>
      <c r="C3619" t="s">
        <v>247</v>
      </c>
      <c r="D3619" t="s">
        <v>17029</v>
      </c>
      <c r="E3619" t="s">
        <v>81</v>
      </c>
      <c r="F3619" t="s">
        <v>4871</v>
      </c>
      <c r="G3619">
        <v>0</v>
      </c>
      <c r="H3619">
        <v>0</v>
      </c>
      <c r="I3619">
        <v>0</v>
      </c>
      <c r="J3619">
        <v>0</v>
      </c>
      <c r="K3619">
        <v>0</v>
      </c>
      <c r="L3619">
        <v>0</v>
      </c>
      <c r="M3619">
        <v>0</v>
      </c>
      <c r="N3619">
        <v>24</v>
      </c>
      <c r="O3619">
        <v>22</v>
      </c>
      <c r="P3619">
        <v>2</v>
      </c>
      <c r="Q3619">
        <v>0</v>
      </c>
    </row>
    <row r="3620" spans="1:17" x14ac:dyDescent="0.2">
      <c r="A3620" t="s">
        <v>20643</v>
      </c>
      <c r="B3620" t="s">
        <v>87</v>
      </c>
      <c r="C3620" t="s">
        <v>247</v>
      </c>
      <c r="D3620" t="s">
        <v>17029</v>
      </c>
      <c r="E3620" t="s">
        <v>81</v>
      </c>
      <c r="F3620" t="s">
        <v>4873</v>
      </c>
      <c r="G3620">
        <v>0</v>
      </c>
      <c r="H3620">
        <v>0</v>
      </c>
      <c r="I3620">
        <v>0</v>
      </c>
      <c r="J3620">
        <v>0</v>
      </c>
      <c r="K3620">
        <v>0</v>
      </c>
      <c r="L3620">
        <v>0</v>
      </c>
      <c r="M3620">
        <v>0</v>
      </c>
      <c r="N3620">
        <v>17</v>
      </c>
      <c r="O3620">
        <v>15</v>
      </c>
      <c r="P3620">
        <v>2</v>
      </c>
      <c r="Q3620">
        <v>0</v>
      </c>
    </row>
    <row r="3621" spans="1:17" x14ac:dyDescent="0.2">
      <c r="A3621" t="s">
        <v>20644</v>
      </c>
      <c r="B3621" t="s">
        <v>87</v>
      </c>
      <c r="C3621" t="s">
        <v>247</v>
      </c>
      <c r="D3621" t="s">
        <v>17029</v>
      </c>
      <c r="E3621" t="s">
        <v>81</v>
      </c>
      <c r="F3621" t="s">
        <v>17019</v>
      </c>
      <c r="G3621">
        <v>54</v>
      </c>
      <c r="H3621">
        <v>0</v>
      </c>
      <c r="I3621">
        <v>0</v>
      </c>
      <c r="J3621">
        <v>0</v>
      </c>
      <c r="K3621">
        <v>0</v>
      </c>
      <c r="L3621">
        <v>0</v>
      </c>
      <c r="M3621">
        <v>0</v>
      </c>
      <c r="N3621">
        <v>0</v>
      </c>
      <c r="O3621">
        <v>0</v>
      </c>
      <c r="P3621">
        <v>0</v>
      </c>
      <c r="Q3621">
        <v>0</v>
      </c>
    </row>
    <row r="3622" spans="1:17" x14ac:dyDescent="0.2">
      <c r="A3622" t="s">
        <v>20645</v>
      </c>
      <c r="B3622" t="s">
        <v>87</v>
      </c>
      <c r="C3622" t="s">
        <v>247</v>
      </c>
      <c r="D3622" t="s">
        <v>17025</v>
      </c>
      <c r="E3622" t="s">
        <v>79</v>
      </c>
      <c r="F3622" t="s">
        <v>17019</v>
      </c>
      <c r="G3622">
        <v>12</v>
      </c>
      <c r="H3622">
        <v>0</v>
      </c>
      <c r="I3622">
        <v>0</v>
      </c>
      <c r="J3622">
        <v>0</v>
      </c>
      <c r="K3622">
        <v>0</v>
      </c>
      <c r="L3622">
        <v>0</v>
      </c>
      <c r="M3622">
        <v>0</v>
      </c>
      <c r="N3622">
        <v>0</v>
      </c>
      <c r="O3622">
        <v>0</v>
      </c>
      <c r="P3622">
        <v>0</v>
      </c>
      <c r="Q3622">
        <v>0</v>
      </c>
    </row>
    <row r="3623" spans="1:17" x14ac:dyDescent="0.2">
      <c r="A3623" t="s">
        <v>20646</v>
      </c>
      <c r="B3623" t="s">
        <v>87</v>
      </c>
      <c r="C3623" t="s">
        <v>247</v>
      </c>
      <c r="D3623" t="s">
        <v>17025</v>
      </c>
      <c r="E3623" t="s">
        <v>81</v>
      </c>
      <c r="F3623" t="s">
        <v>17019</v>
      </c>
      <c r="G3623">
        <v>9</v>
      </c>
      <c r="H3623">
        <v>0</v>
      </c>
      <c r="I3623">
        <v>0</v>
      </c>
      <c r="J3623">
        <v>0</v>
      </c>
      <c r="K3623">
        <v>0</v>
      </c>
      <c r="L3623">
        <v>0</v>
      </c>
      <c r="M3623">
        <v>0</v>
      </c>
      <c r="N3623">
        <v>0</v>
      </c>
      <c r="O3623">
        <v>0</v>
      </c>
      <c r="P3623">
        <v>0</v>
      </c>
      <c r="Q3623">
        <v>0</v>
      </c>
    </row>
    <row r="3624" spans="1:17" x14ac:dyDescent="0.2">
      <c r="A3624" t="s">
        <v>20647</v>
      </c>
      <c r="B3624" t="s">
        <v>87</v>
      </c>
      <c r="C3624" t="s">
        <v>248</v>
      </c>
      <c r="D3624" t="s">
        <v>17029</v>
      </c>
      <c r="E3624" t="s">
        <v>79</v>
      </c>
      <c r="F3624" t="s">
        <v>4875</v>
      </c>
      <c r="G3624">
        <v>0</v>
      </c>
      <c r="H3624">
        <v>7</v>
      </c>
      <c r="I3624">
        <v>1</v>
      </c>
      <c r="J3624">
        <v>5</v>
      </c>
      <c r="K3624">
        <v>1</v>
      </c>
      <c r="L3624">
        <v>0</v>
      </c>
      <c r="M3624">
        <v>0</v>
      </c>
      <c r="N3624">
        <v>0</v>
      </c>
      <c r="O3624">
        <v>0</v>
      </c>
      <c r="P3624">
        <v>0</v>
      </c>
      <c r="Q3624">
        <v>0</v>
      </c>
    </row>
    <row r="3625" spans="1:17" x14ac:dyDescent="0.2">
      <c r="A3625" t="s">
        <v>20648</v>
      </c>
      <c r="B3625" t="s">
        <v>87</v>
      </c>
      <c r="C3625" t="s">
        <v>248</v>
      </c>
      <c r="D3625" t="s">
        <v>17029</v>
      </c>
      <c r="E3625" t="s">
        <v>79</v>
      </c>
      <c r="F3625" t="s">
        <v>4877</v>
      </c>
      <c r="G3625">
        <v>0</v>
      </c>
      <c r="H3625">
        <v>7</v>
      </c>
      <c r="I3625">
        <v>1</v>
      </c>
      <c r="J3625">
        <v>5</v>
      </c>
      <c r="K3625">
        <v>1</v>
      </c>
      <c r="L3625">
        <v>0</v>
      </c>
      <c r="M3625">
        <v>0</v>
      </c>
      <c r="N3625">
        <v>0</v>
      </c>
      <c r="O3625">
        <v>0</v>
      </c>
      <c r="P3625">
        <v>0</v>
      </c>
      <c r="Q3625">
        <v>0</v>
      </c>
    </row>
    <row r="3626" spans="1:17" x14ac:dyDescent="0.2">
      <c r="A3626" t="s">
        <v>20649</v>
      </c>
      <c r="B3626" t="s">
        <v>87</v>
      </c>
      <c r="C3626" t="s">
        <v>248</v>
      </c>
      <c r="D3626" t="s">
        <v>17029</v>
      </c>
      <c r="E3626" t="s">
        <v>79</v>
      </c>
      <c r="F3626" t="s">
        <v>4879</v>
      </c>
      <c r="G3626">
        <v>0</v>
      </c>
      <c r="H3626">
        <v>0</v>
      </c>
      <c r="I3626">
        <v>0</v>
      </c>
      <c r="J3626">
        <v>0</v>
      </c>
      <c r="K3626">
        <v>0</v>
      </c>
      <c r="L3626">
        <v>0</v>
      </c>
      <c r="M3626">
        <v>7</v>
      </c>
      <c r="N3626">
        <v>0</v>
      </c>
      <c r="O3626">
        <v>0</v>
      </c>
      <c r="P3626">
        <v>0</v>
      </c>
      <c r="Q3626">
        <v>0</v>
      </c>
    </row>
    <row r="3627" spans="1:17" x14ac:dyDescent="0.2">
      <c r="A3627" t="s">
        <v>20650</v>
      </c>
      <c r="B3627" t="s">
        <v>87</v>
      </c>
      <c r="C3627" t="s">
        <v>248</v>
      </c>
      <c r="D3627" t="s">
        <v>17029</v>
      </c>
      <c r="E3627" t="s">
        <v>79</v>
      </c>
      <c r="F3627" t="s">
        <v>4881</v>
      </c>
      <c r="G3627">
        <v>0</v>
      </c>
      <c r="H3627">
        <v>7</v>
      </c>
      <c r="I3627">
        <v>1</v>
      </c>
      <c r="J3627">
        <v>5</v>
      </c>
      <c r="K3627">
        <v>1</v>
      </c>
      <c r="L3627">
        <v>0</v>
      </c>
      <c r="M3627">
        <v>0</v>
      </c>
      <c r="N3627">
        <v>0</v>
      </c>
      <c r="O3627">
        <v>0</v>
      </c>
      <c r="P3627">
        <v>0</v>
      </c>
      <c r="Q3627">
        <v>0</v>
      </c>
    </row>
    <row r="3628" spans="1:17" x14ac:dyDescent="0.2">
      <c r="A3628" t="s">
        <v>20651</v>
      </c>
      <c r="B3628" t="s">
        <v>87</v>
      </c>
      <c r="C3628" t="s">
        <v>248</v>
      </c>
      <c r="D3628" t="s">
        <v>17029</v>
      </c>
      <c r="E3628" t="s">
        <v>79</v>
      </c>
      <c r="F3628" t="s">
        <v>4883</v>
      </c>
      <c r="G3628">
        <v>0</v>
      </c>
      <c r="H3628">
        <v>7</v>
      </c>
      <c r="I3628">
        <v>1</v>
      </c>
      <c r="J3628">
        <v>5</v>
      </c>
      <c r="K3628">
        <v>1</v>
      </c>
      <c r="L3628">
        <v>0</v>
      </c>
      <c r="M3628">
        <v>0</v>
      </c>
      <c r="N3628">
        <v>0</v>
      </c>
      <c r="O3628">
        <v>0</v>
      </c>
      <c r="P3628">
        <v>0</v>
      </c>
      <c r="Q3628">
        <v>0</v>
      </c>
    </row>
    <row r="3629" spans="1:17" x14ac:dyDescent="0.2">
      <c r="A3629" t="s">
        <v>20652</v>
      </c>
      <c r="B3629" t="s">
        <v>87</v>
      </c>
      <c r="C3629" t="s">
        <v>248</v>
      </c>
      <c r="D3629" t="s">
        <v>17029</v>
      </c>
      <c r="E3629" t="s">
        <v>79</v>
      </c>
      <c r="F3629" t="s">
        <v>4885</v>
      </c>
      <c r="G3629">
        <v>0</v>
      </c>
      <c r="H3629">
        <v>0</v>
      </c>
      <c r="I3629">
        <v>0</v>
      </c>
      <c r="J3629">
        <v>0</v>
      </c>
      <c r="K3629">
        <v>0</v>
      </c>
      <c r="L3629">
        <v>0</v>
      </c>
      <c r="M3629">
        <v>7</v>
      </c>
      <c r="N3629">
        <v>0</v>
      </c>
      <c r="O3629">
        <v>0</v>
      </c>
      <c r="P3629">
        <v>0</v>
      </c>
      <c r="Q3629">
        <v>0</v>
      </c>
    </row>
    <row r="3630" spans="1:17" x14ac:dyDescent="0.2">
      <c r="A3630" t="s">
        <v>20653</v>
      </c>
      <c r="B3630" t="s">
        <v>87</v>
      </c>
      <c r="C3630" t="s">
        <v>248</v>
      </c>
      <c r="D3630" t="s">
        <v>17029</v>
      </c>
      <c r="E3630" t="s">
        <v>79</v>
      </c>
      <c r="F3630" t="s">
        <v>4887</v>
      </c>
      <c r="G3630">
        <v>0</v>
      </c>
      <c r="H3630">
        <v>7</v>
      </c>
      <c r="I3630">
        <v>1</v>
      </c>
      <c r="J3630">
        <v>5</v>
      </c>
      <c r="K3630">
        <v>1</v>
      </c>
      <c r="L3630">
        <v>0</v>
      </c>
      <c r="M3630">
        <v>0</v>
      </c>
      <c r="N3630">
        <v>0</v>
      </c>
      <c r="O3630">
        <v>0</v>
      </c>
      <c r="P3630">
        <v>0</v>
      </c>
      <c r="Q3630">
        <v>0</v>
      </c>
    </row>
    <row r="3631" spans="1:17" x14ac:dyDescent="0.2">
      <c r="A3631" t="s">
        <v>20654</v>
      </c>
      <c r="B3631" t="s">
        <v>87</v>
      </c>
      <c r="C3631" t="s">
        <v>248</v>
      </c>
      <c r="D3631" t="s">
        <v>17029</v>
      </c>
      <c r="E3631" t="s">
        <v>79</v>
      </c>
      <c r="F3631" t="s">
        <v>4889</v>
      </c>
      <c r="G3631">
        <v>0</v>
      </c>
      <c r="H3631">
        <v>0</v>
      </c>
      <c r="I3631">
        <v>0</v>
      </c>
      <c r="J3631">
        <v>0</v>
      </c>
      <c r="K3631">
        <v>0</v>
      </c>
      <c r="L3631">
        <v>0</v>
      </c>
      <c r="M3631">
        <v>7</v>
      </c>
      <c r="N3631">
        <v>0</v>
      </c>
      <c r="O3631">
        <v>0</v>
      </c>
      <c r="P3631">
        <v>0</v>
      </c>
      <c r="Q3631">
        <v>0</v>
      </c>
    </row>
    <row r="3632" spans="1:17" x14ac:dyDescent="0.2">
      <c r="A3632" t="s">
        <v>20655</v>
      </c>
      <c r="B3632" t="s">
        <v>87</v>
      </c>
      <c r="C3632" t="s">
        <v>248</v>
      </c>
      <c r="D3632" t="s">
        <v>17029</v>
      </c>
      <c r="E3632" t="s">
        <v>79</v>
      </c>
      <c r="F3632" t="s">
        <v>4871</v>
      </c>
      <c r="G3632">
        <v>0</v>
      </c>
      <c r="H3632">
        <v>0</v>
      </c>
      <c r="I3632">
        <v>0</v>
      </c>
      <c r="J3632">
        <v>0</v>
      </c>
      <c r="K3632">
        <v>0</v>
      </c>
      <c r="L3632">
        <v>0</v>
      </c>
      <c r="M3632">
        <v>0</v>
      </c>
      <c r="N3632">
        <v>5</v>
      </c>
      <c r="O3632">
        <v>5</v>
      </c>
      <c r="P3632">
        <v>0</v>
      </c>
      <c r="Q3632">
        <v>0</v>
      </c>
    </row>
    <row r="3633" spans="1:17" x14ac:dyDescent="0.2">
      <c r="A3633" t="s">
        <v>20656</v>
      </c>
      <c r="B3633" t="s">
        <v>87</v>
      </c>
      <c r="C3633" t="s">
        <v>248</v>
      </c>
      <c r="D3633" t="s">
        <v>17029</v>
      </c>
      <c r="E3633" t="s">
        <v>79</v>
      </c>
      <c r="F3633" t="s">
        <v>4873</v>
      </c>
      <c r="G3633">
        <v>0</v>
      </c>
      <c r="H3633">
        <v>0</v>
      </c>
      <c r="I3633">
        <v>0</v>
      </c>
      <c r="J3633">
        <v>0</v>
      </c>
      <c r="K3633">
        <v>0</v>
      </c>
      <c r="L3633">
        <v>0</v>
      </c>
      <c r="M3633">
        <v>0</v>
      </c>
      <c r="N3633">
        <v>2</v>
      </c>
      <c r="O3633">
        <v>2</v>
      </c>
      <c r="P3633">
        <v>0</v>
      </c>
      <c r="Q3633">
        <v>0</v>
      </c>
    </row>
    <row r="3634" spans="1:17" x14ac:dyDescent="0.2">
      <c r="A3634" t="s">
        <v>20657</v>
      </c>
      <c r="B3634" t="s">
        <v>87</v>
      </c>
      <c r="C3634" t="s">
        <v>248</v>
      </c>
      <c r="D3634" t="s">
        <v>17029</v>
      </c>
      <c r="E3634" t="s">
        <v>79</v>
      </c>
      <c r="F3634" t="s">
        <v>17019</v>
      </c>
      <c r="G3634">
        <v>7</v>
      </c>
      <c r="H3634">
        <v>0</v>
      </c>
      <c r="I3634">
        <v>0</v>
      </c>
      <c r="J3634">
        <v>0</v>
      </c>
      <c r="K3634">
        <v>0</v>
      </c>
      <c r="L3634">
        <v>0</v>
      </c>
      <c r="M3634">
        <v>0</v>
      </c>
      <c r="N3634">
        <v>0</v>
      </c>
      <c r="O3634">
        <v>0</v>
      </c>
      <c r="P3634">
        <v>0</v>
      </c>
      <c r="Q3634">
        <v>0</v>
      </c>
    </row>
    <row r="3635" spans="1:17" x14ac:dyDescent="0.2">
      <c r="A3635" t="s">
        <v>20658</v>
      </c>
      <c r="B3635" t="s">
        <v>87</v>
      </c>
      <c r="C3635" t="s">
        <v>248</v>
      </c>
      <c r="D3635" t="s">
        <v>17029</v>
      </c>
      <c r="E3635" t="s">
        <v>81</v>
      </c>
      <c r="F3635" t="s">
        <v>4875</v>
      </c>
      <c r="G3635">
        <v>0</v>
      </c>
      <c r="H3635">
        <v>6</v>
      </c>
      <c r="I3635">
        <v>2</v>
      </c>
      <c r="J3635">
        <v>3</v>
      </c>
      <c r="K3635">
        <v>1</v>
      </c>
      <c r="L3635">
        <v>0</v>
      </c>
      <c r="M3635">
        <v>0</v>
      </c>
      <c r="N3635">
        <v>0</v>
      </c>
      <c r="O3635">
        <v>0</v>
      </c>
      <c r="P3635">
        <v>0</v>
      </c>
      <c r="Q3635">
        <v>0</v>
      </c>
    </row>
    <row r="3636" spans="1:17" x14ac:dyDescent="0.2">
      <c r="A3636" t="s">
        <v>20659</v>
      </c>
      <c r="B3636" t="s">
        <v>87</v>
      </c>
      <c r="C3636" t="s">
        <v>248</v>
      </c>
      <c r="D3636" t="s">
        <v>17029</v>
      </c>
      <c r="E3636" t="s">
        <v>81</v>
      </c>
      <c r="F3636" t="s">
        <v>4877</v>
      </c>
      <c r="G3636">
        <v>0</v>
      </c>
      <c r="H3636">
        <v>6</v>
      </c>
      <c r="I3636">
        <v>2</v>
      </c>
      <c r="J3636">
        <v>2</v>
      </c>
      <c r="K3636">
        <v>1</v>
      </c>
      <c r="L3636">
        <v>1</v>
      </c>
      <c r="M3636">
        <v>0</v>
      </c>
      <c r="N3636">
        <v>0</v>
      </c>
      <c r="O3636">
        <v>0</v>
      </c>
      <c r="P3636">
        <v>0</v>
      </c>
      <c r="Q3636">
        <v>0</v>
      </c>
    </row>
    <row r="3637" spans="1:17" x14ac:dyDescent="0.2">
      <c r="A3637" t="s">
        <v>20660</v>
      </c>
      <c r="B3637" t="s">
        <v>87</v>
      </c>
      <c r="C3637" t="s">
        <v>248</v>
      </c>
      <c r="D3637" t="s">
        <v>17029</v>
      </c>
      <c r="E3637" t="s">
        <v>81</v>
      </c>
      <c r="F3637" t="s">
        <v>4879</v>
      </c>
      <c r="G3637">
        <v>0</v>
      </c>
      <c r="H3637">
        <v>0</v>
      </c>
      <c r="I3637">
        <v>0</v>
      </c>
      <c r="J3637">
        <v>0</v>
      </c>
      <c r="K3637">
        <v>0</v>
      </c>
      <c r="L3637">
        <v>0</v>
      </c>
      <c r="M3637">
        <v>6</v>
      </c>
      <c r="N3637">
        <v>0</v>
      </c>
      <c r="O3637">
        <v>0</v>
      </c>
      <c r="P3637">
        <v>0</v>
      </c>
      <c r="Q3637">
        <v>0</v>
      </c>
    </row>
    <row r="3638" spans="1:17" x14ac:dyDescent="0.2">
      <c r="A3638" t="s">
        <v>20661</v>
      </c>
      <c r="B3638" t="s">
        <v>87</v>
      </c>
      <c r="C3638" t="s">
        <v>248</v>
      </c>
      <c r="D3638" t="s">
        <v>17029</v>
      </c>
      <c r="E3638" t="s">
        <v>81</v>
      </c>
      <c r="F3638" t="s">
        <v>4881</v>
      </c>
      <c r="G3638">
        <v>0</v>
      </c>
      <c r="H3638">
        <v>6</v>
      </c>
      <c r="I3638">
        <v>2</v>
      </c>
      <c r="J3638">
        <v>2</v>
      </c>
      <c r="K3638">
        <v>1</v>
      </c>
      <c r="L3638">
        <v>1</v>
      </c>
      <c r="M3638">
        <v>0</v>
      </c>
      <c r="N3638">
        <v>0</v>
      </c>
      <c r="O3638">
        <v>0</v>
      </c>
      <c r="P3638">
        <v>0</v>
      </c>
      <c r="Q3638">
        <v>0</v>
      </c>
    </row>
    <row r="3639" spans="1:17" x14ac:dyDescent="0.2">
      <c r="A3639" t="s">
        <v>20662</v>
      </c>
      <c r="B3639" t="s">
        <v>87</v>
      </c>
      <c r="C3639" t="s">
        <v>248</v>
      </c>
      <c r="D3639" t="s">
        <v>17029</v>
      </c>
      <c r="E3639" t="s">
        <v>81</v>
      </c>
      <c r="F3639" t="s">
        <v>4883</v>
      </c>
      <c r="G3639">
        <v>0</v>
      </c>
      <c r="H3639">
        <v>6</v>
      </c>
      <c r="I3639">
        <v>2</v>
      </c>
      <c r="J3639">
        <v>2</v>
      </c>
      <c r="K3639">
        <v>1</v>
      </c>
      <c r="L3639">
        <v>1</v>
      </c>
      <c r="M3639">
        <v>0</v>
      </c>
      <c r="N3639">
        <v>0</v>
      </c>
      <c r="O3639">
        <v>0</v>
      </c>
      <c r="P3639">
        <v>0</v>
      </c>
      <c r="Q3639">
        <v>0</v>
      </c>
    </row>
    <row r="3640" spans="1:17" x14ac:dyDescent="0.2">
      <c r="A3640" t="s">
        <v>20663</v>
      </c>
      <c r="B3640" t="s">
        <v>87</v>
      </c>
      <c r="C3640" t="s">
        <v>248</v>
      </c>
      <c r="D3640" t="s">
        <v>17029</v>
      </c>
      <c r="E3640" t="s">
        <v>81</v>
      </c>
      <c r="F3640" t="s">
        <v>4885</v>
      </c>
      <c r="G3640">
        <v>0</v>
      </c>
      <c r="H3640">
        <v>0</v>
      </c>
      <c r="I3640">
        <v>0</v>
      </c>
      <c r="J3640">
        <v>0</v>
      </c>
      <c r="K3640">
        <v>0</v>
      </c>
      <c r="L3640">
        <v>0</v>
      </c>
      <c r="M3640">
        <v>6</v>
      </c>
      <c r="N3640">
        <v>0</v>
      </c>
      <c r="O3640">
        <v>0</v>
      </c>
      <c r="P3640">
        <v>0</v>
      </c>
      <c r="Q3640">
        <v>0</v>
      </c>
    </row>
    <row r="3641" spans="1:17" x14ac:dyDescent="0.2">
      <c r="A3641" t="s">
        <v>20664</v>
      </c>
      <c r="B3641" t="s">
        <v>87</v>
      </c>
      <c r="C3641" t="s">
        <v>248</v>
      </c>
      <c r="D3641" t="s">
        <v>17029</v>
      </c>
      <c r="E3641" t="s">
        <v>81</v>
      </c>
      <c r="F3641" t="s">
        <v>4887</v>
      </c>
      <c r="G3641">
        <v>0</v>
      </c>
      <c r="H3641">
        <v>6</v>
      </c>
      <c r="I3641">
        <v>2</v>
      </c>
      <c r="J3641">
        <v>3</v>
      </c>
      <c r="K3641">
        <v>1</v>
      </c>
      <c r="L3641">
        <v>0</v>
      </c>
      <c r="M3641">
        <v>0</v>
      </c>
      <c r="N3641">
        <v>0</v>
      </c>
      <c r="O3641">
        <v>0</v>
      </c>
      <c r="P3641">
        <v>0</v>
      </c>
      <c r="Q3641">
        <v>0</v>
      </c>
    </row>
    <row r="3642" spans="1:17" x14ac:dyDescent="0.2">
      <c r="A3642" t="s">
        <v>20665</v>
      </c>
      <c r="B3642" t="s">
        <v>87</v>
      </c>
      <c r="C3642" t="s">
        <v>248</v>
      </c>
      <c r="D3642" t="s">
        <v>17029</v>
      </c>
      <c r="E3642" t="s">
        <v>81</v>
      </c>
      <c r="F3642" t="s">
        <v>4889</v>
      </c>
      <c r="G3642">
        <v>0</v>
      </c>
      <c r="H3642">
        <v>0</v>
      </c>
      <c r="I3642">
        <v>0</v>
      </c>
      <c r="J3642">
        <v>0</v>
      </c>
      <c r="K3642">
        <v>0</v>
      </c>
      <c r="L3642">
        <v>0</v>
      </c>
      <c r="M3642">
        <v>6</v>
      </c>
      <c r="N3642">
        <v>0</v>
      </c>
      <c r="O3642">
        <v>0</v>
      </c>
      <c r="P3642">
        <v>0</v>
      </c>
      <c r="Q3642">
        <v>0</v>
      </c>
    </row>
    <row r="3643" spans="1:17" x14ac:dyDescent="0.2">
      <c r="A3643" t="s">
        <v>20666</v>
      </c>
      <c r="B3643" t="s">
        <v>87</v>
      </c>
      <c r="C3643" t="s">
        <v>248</v>
      </c>
      <c r="D3643" t="s">
        <v>17029</v>
      </c>
      <c r="E3643" t="s">
        <v>81</v>
      </c>
      <c r="F3643" t="s">
        <v>4871</v>
      </c>
      <c r="G3643">
        <v>0</v>
      </c>
      <c r="H3643">
        <v>0</v>
      </c>
      <c r="I3643">
        <v>0</v>
      </c>
      <c r="J3643">
        <v>0</v>
      </c>
      <c r="K3643">
        <v>0</v>
      </c>
      <c r="L3643">
        <v>0</v>
      </c>
      <c r="M3643">
        <v>0</v>
      </c>
      <c r="N3643">
        <v>4</v>
      </c>
      <c r="O3643">
        <v>3</v>
      </c>
      <c r="P3643">
        <v>1</v>
      </c>
      <c r="Q3643">
        <v>0</v>
      </c>
    </row>
    <row r="3644" spans="1:17" x14ac:dyDescent="0.2">
      <c r="A3644" t="s">
        <v>20667</v>
      </c>
      <c r="B3644" t="s">
        <v>87</v>
      </c>
      <c r="C3644" t="s">
        <v>248</v>
      </c>
      <c r="D3644" t="s">
        <v>17029</v>
      </c>
      <c r="E3644" t="s">
        <v>81</v>
      </c>
      <c r="F3644" t="s">
        <v>4873</v>
      </c>
      <c r="G3644">
        <v>0</v>
      </c>
      <c r="H3644">
        <v>0</v>
      </c>
      <c r="I3644">
        <v>0</v>
      </c>
      <c r="J3644">
        <v>0</v>
      </c>
      <c r="K3644">
        <v>0</v>
      </c>
      <c r="L3644">
        <v>0</v>
      </c>
      <c r="M3644">
        <v>0</v>
      </c>
      <c r="N3644">
        <v>4</v>
      </c>
      <c r="O3644">
        <v>3</v>
      </c>
      <c r="P3644">
        <v>1</v>
      </c>
      <c r="Q3644">
        <v>0</v>
      </c>
    </row>
    <row r="3645" spans="1:17" x14ac:dyDescent="0.2">
      <c r="A3645" t="s">
        <v>20668</v>
      </c>
      <c r="B3645" t="s">
        <v>87</v>
      </c>
      <c r="C3645" t="s">
        <v>248</v>
      </c>
      <c r="D3645" t="s">
        <v>17029</v>
      </c>
      <c r="E3645" t="s">
        <v>81</v>
      </c>
      <c r="F3645" t="s">
        <v>17019</v>
      </c>
      <c r="G3645">
        <v>6</v>
      </c>
      <c r="H3645">
        <v>0</v>
      </c>
      <c r="I3645">
        <v>0</v>
      </c>
      <c r="J3645">
        <v>0</v>
      </c>
      <c r="K3645">
        <v>0</v>
      </c>
      <c r="L3645">
        <v>0</v>
      </c>
      <c r="M3645">
        <v>0</v>
      </c>
      <c r="N3645">
        <v>0</v>
      </c>
      <c r="O3645">
        <v>0</v>
      </c>
      <c r="P3645">
        <v>0</v>
      </c>
      <c r="Q3645">
        <v>0</v>
      </c>
    </row>
    <row r="3646" spans="1:17" x14ac:dyDescent="0.2">
      <c r="A3646" t="s">
        <v>20669</v>
      </c>
      <c r="B3646" t="s">
        <v>87</v>
      </c>
      <c r="C3646" t="s">
        <v>248</v>
      </c>
      <c r="D3646" t="s">
        <v>17025</v>
      </c>
      <c r="E3646" t="s">
        <v>79</v>
      </c>
      <c r="F3646" t="s">
        <v>17019</v>
      </c>
      <c r="G3646">
        <v>3</v>
      </c>
      <c r="H3646">
        <v>0</v>
      </c>
      <c r="I3646">
        <v>0</v>
      </c>
      <c r="J3646">
        <v>0</v>
      </c>
      <c r="K3646">
        <v>0</v>
      </c>
      <c r="L3646">
        <v>0</v>
      </c>
      <c r="M3646">
        <v>0</v>
      </c>
      <c r="N3646">
        <v>0</v>
      </c>
      <c r="O3646">
        <v>0</v>
      </c>
      <c r="P3646">
        <v>0</v>
      </c>
      <c r="Q3646">
        <v>0</v>
      </c>
    </row>
    <row r="3647" spans="1:17" x14ac:dyDescent="0.2">
      <c r="A3647" t="s">
        <v>20670</v>
      </c>
      <c r="B3647" t="s">
        <v>87</v>
      </c>
      <c r="C3647" t="s">
        <v>248</v>
      </c>
      <c r="D3647" t="s">
        <v>17025</v>
      </c>
      <c r="E3647" t="s">
        <v>81</v>
      </c>
      <c r="F3647" t="s">
        <v>17019</v>
      </c>
      <c r="G3647">
        <v>1</v>
      </c>
      <c r="H3647">
        <v>0</v>
      </c>
      <c r="I3647">
        <v>0</v>
      </c>
      <c r="J3647">
        <v>0</v>
      </c>
      <c r="K3647">
        <v>0</v>
      </c>
      <c r="L3647">
        <v>0</v>
      </c>
      <c r="M3647">
        <v>0</v>
      </c>
      <c r="N3647">
        <v>0</v>
      </c>
      <c r="O3647">
        <v>0</v>
      </c>
      <c r="P3647">
        <v>0</v>
      </c>
      <c r="Q3647">
        <v>0</v>
      </c>
    </row>
    <row r="3648" spans="1:17" x14ac:dyDescent="0.2">
      <c r="A3648" t="s">
        <v>20671</v>
      </c>
      <c r="B3648" t="s">
        <v>87</v>
      </c>
      <c r="C3648" t="s">
        <v>249</v>
      </c>
      <c r="D3648" t="s">
        <v>17029</v>
      </c>
      <c r="E3648" t="s">
        <v>79</v>
      </c>
      <c r="F3648" t="s">
        <v>4875</v>
      </c>
      <c r="G3648">
        <v>0</v>
      </c>
      <c r="H3648">
        <v>21</v>
      </c>
      <c r="I3648">
        <v>1</v>
      </c>
      <c r="J3648">
        <v>18</v>
      </c>
      <c r="K3648">
        <v>1</v>
      </c>
      <c r="L3648">
        <v>1</v>
      </c>
      <c r="M3648">
        <v>0</v>
      </c>
      <c r="N3648">
        <v>0</v>
      </c>
      <c r="O3648">
        <v>0</v>
      </c>
      <c r="P3648">
        <v>0</v>
      </c>
      <c r="Q3648">
        <v>0</v>
      </c>
    </row>
    <row r="3649" spans="1:17" x14ac:dyDescent="0.2">
      <c r="A3649" t="s">
        <v>20672</v>
      </c>
      <c r="B3649" t="s">
        <v>87</v>
      </c>
      <c r="C3649" t="s">
        <v>249</v>
      </c>
      <c r="D3649" t="s">
        <v>17029</v>
      </c>
      <c r="E3649" t="s">
        <v>79</v>
      </c>
      <c r="F3649" t="s">
        <v>4877</v>
      </c>
      <c r="G3649">
        <v>0</v>
      </c>
      <c r="H3649">
        <v>21</v>
      </c>
      <c r="I3649">
        <v>1</v>
      </c>
      <c r="J3649">
        <v>18</v>
      </c>
      <c r="K3649">
        <v>0</v>
      </c>
      <c r="L3649">
        <v>2</v>
      </c>
      <c r="M3649">
        <v>0</v>
      </c>
      <c r="N3649">
        <v>0</v>
      </c>
      <c r="O3649">
        <v>0</v>
      </c>
      <c r="P3649">
        <v>0</v>
      </c>
      <c r="Q3649">
        <v>0</v>
      </c>
    </row>
    <row r="3650" spans="1:17" x14ac:dyDescent="0.2">
      <c r="A3650" t="s">
        <v>20673</v>
      </c>
      <c r="B3650" t="s">
        <v>87</v>
      </c>
      <c r="C3650" t="s">
        <v>249</v>
      </c>
      <c r="D3650" t="s">
        <v>17029</v>
      </c>
      <c r="E3650" t="s">
        <v>79</v>
      </c>
      <c r="F3650" t="s">
        <v>4879</v>
      </c>
      <c r="G3650">
        <v>0</v>
      </c>
      <c r="H3650">
        <v>0</v>
      </c>
      <c r="I3650">
        <v>0</v>
      </c>
      <c r="J3650">
        <v>0</v>
      </c>
      <c r="K3650">
        <v>0</v>
      </c>
      <c r="L3650">
        <v>0</v>
      </c>
      <c r="M3650">
        <v>21</v>
      </c>
      <c r="N3650">
        <v>0</v>
      </c>
      <c r="O3650">
        <v>0</v>
      </c>
      <c r="P3650">
        <v>0</v>
      </c>
      <c r="Q3650">
        <v>0</v>
      </c>
    </row>
    <row r="3651" spans="1:17" x14ac:dyDescent="0.2">
      <c r="A3651" t="s">
        <v>20674</v>
      </c>
      <c r="B3651" t="s">
        <v>87</v>
      </c>
      <c r="C3651" t="s">
        <v>249</v>
      </c>
      <c r="D3651" t="s">
        <v>17029</v>
      </c>
      <c r="E3651" t="s">
        <v>79</v>
      </c>
      <c r="F3651" t="s">
        <v>4881</v>
      </c>
      <c r="G3651">
        <v>0</v>
      </c>
      <c r="H3651">
        <v>21</v>
      </c>
      <c r="I3651">
        <v>1</v>
      </c>
      <c r="J3651">
        <v>18</v>
      </c>
      <c r="K3651">
        <v>0</v>
      </c>
      <c r="L3651">
        <v>2</v>
      </c>
      <c r="M3651">
        <v>0</v>
      </c>
      <c r="N3651">
        <v>0</v>
      </c>
      <c r="O3651">
        <v>0</v>
      </c>
      <c r="P3651">
        <v>0</v>
      </c>
      <c r="Q3651">
        <v>0</v>
      </c>
    </row>
    <row r="3652" spans="1:17" x14ac:dyDescent="0.2">
      <c r="A3652" t="s">
        <v>20675</v>
      </c>
      <c r="B3652" t="s">
        <v>87</v>
      </c>
      <c r="C3652" t="s">
        <v>249</v>
      </c>
      <c r="D3652" t="s">
        <v>17029</v>
      </c>
      <c r="E3652" t="s">
        <v>79</v>
      </c>
      <c r="F3652" t="s">
        <v>4883</v>
      </c>
      <c r="G3652">
        <v>0</v>
      </c>
      <c r="H3652">
        <v>21</v>
      </c>
      <c r="I3652">
        <v>1</v>
      </c>
      <c r="J3652">
        <v>18</v>
      </c>
      <c r="K3652">
        <v>0</v>
      </c>
      <c r="L3652">
        <v>2</v>
      </c>
      <c r="M3652">
        <v>0</v>
      </c>
      <c r="N3652">
        <v>0</v>
      </c>
      <c r="O3652">
        <v>0</v>
      </c>
      <c r="P3652">
        <v>0</v>
      </c>
      <c r="Q3652">
        <v>0</v>
      </c>
    </row>
    <row r="3653" spans="1:17" x14ac:dyDescent="0.2">
      <c r="A3653" t="s">
        <v>20676</v>
      </c>
      <c r="B3653" t="s">
        <v>87</v>
      </c>
      <c r="C3653" t="s">
        <v>249</v>
      </c>
      <c r="D3653" t="s">
        <v>17029</v>
      </c>
      <c r="E3653" t="s">
        <v>79</v>
      </c>
      <c r="F3653" t="s">
        <v>4885</v>
      </c>
      <c r="G3653">
        <v>0</v>
      </c>
      <c r="H3653">
        <v>0</v>
      </c>
      <c r="I3653">
        <v>0</v>
      </c>
      <c r="J3653">
        <v>0</v>
      </c>
      <c r="K3653">
        <v>0</v>
      </c>
      <c r="L3653">
        <v>0</v>
      </c>
      <c r="M3653">
        <v>21</v>
      </c>
      <c r="N3653">
        <v>0</v>
      </c>
      <c r="O3653">
        <v>0</v>
      </c>
      <c r="P3653">
        <v>0</v>
      </c>
      <c r="Q3653">
        <v>0</v>
      </c>
    </row>
    <row r="3654" spans="1:17" x14ac:dyDescent="0.2">
      <c r="A3654" t="s">
        <v>20677</v>
      </c>
      <c r="B3654" t="s">
        <v>87</v>
      </c>
      <c r="C3654" t="s">
        <v>249</v>
      </c>
      <c r="D3654" t="s">
        <v>17029</v>
      </c>
      <c r="E3654" t="s">
        <v>79</v>
      </c>
      <c r="F3654" t="s">
        <v>4887</v>
      </c>
      <c r="G3654">
        <v>0</v>
      </c>
      <c r="H3654">
        <v>21</v>
      </c>
      <c r="I3654">
        <v>1</v>
      </c>
      <c r="J3654">
        <v>18</v>
      </c>
      <c r="K3654">
        <v>1</v>
      </c>
      <c r="L3654">
        <v>1</v>
      </c>
      <c r="M3654">
        <v>0</v>
      </c>
      <c r="N3654">
        <v>0</v>
      </c>
      <c r="O3654">
        <v>0</v>
      </c>
      <c r="P3654">
        <v>0</v>
      </c>
      <c r="Q3654">
        <v>0</v>
      </c>
    </row>
    <row r="3655" spans="1:17" x14ac:dyDescent="0.2">
      <c r="A3655" t="s">
        <v>20678</v>
      </c>
      <c r="B3655" t="s">
        <v>87</v>
      </c>
      <c r="C3655" t="s">
        <v>249</v>
      </c>
      <c r="D3655" t="s">
        <v>17029</v>
      </c>
      <c r="E3655" t="s">
        <v>79</v>
      </c>
      <c r="F3655" t="s">
        <v>4889</v>
      </c>
      <c r="G3655">
        <v>0</v>
      </c>
      <c r="H3655">
        <v>0</v>
      </c>
      <c r="I3655">
        <v>0</v>
      </c>
      <c r="J3655">
        <v>0</v>
      </c>
      <c r="K3655">
        <v>0</v>
      </c>
      <c r="L3655">
        <v>0</v>
      </c>
      <c r="M3655">
        <v>21</v>
      </c>
      <c r="N3655">
        <v>0</v>
      </c>
      <c r="O3655">
        <v>0</v>
      </c>
      <c r="P3655">
        <v>0</v>
      </c>
      <c r="Q3655">
        <v>0</v>
      </c>
    </row>
    <row r="3656" spans="1:17" x14ac:dyDescent="0.2">
      <c r="A3656" t="s">
        <v>20679</v>
      </c>
      <c r="B3656" t="s">
        <v>87</v>
      </c>
      <c r="C3656" t="s">
        <v>249</v>
      </c>
      <c r="D3656" t="s">
        <v>17029</v>
      </c>
      <c r="E3656" t="s">
        <v>79</v>
      </c>
      <c r="F3656" t="s">
        <v>4871</v>
      </c>
      <c r="G3656">
        <v>0</v>
      </c>
      <c r="H3656">
        <v>0</v>
      </c>
      <c r="I3656">
        <v>0</v>
      </c>
      <c r="J3656">
        <v>0</v>
      </c>
      <c r="K3656">
        <v>0</v>
      </c>
      <c r="L3656">
        <v>0</v>
      </c>
      <c r="M3656">
        <v>0</v>
      </c>
      <c r="N3656">
        <v>17</v>
      </c>
      <c r="O3656">
        <v>15</v>
      </c>
      <c r="P3656">
        <v>2</v>
      </c>
      <c r="Q3656">
        <v>0</v>
      </c>
    </row>
    <row r="3657" spans="1:17" x14ac:dyDescent="0.2">
      <c r="A3657" t="s">
        <v>20680</v>
      </c>
      <c r="B3657" t="s">
        <v>87</v>
      </c>
      <c r="C3657" t="s">
        <v>249</v>
      </c>
      <c r="D3657" t="s">
        <v>17029</v>
      </c>
      <c r="E3657" t="s">
        <v>79</v>
      </c>
      <c r="F3657" t="s">
        <v>4873</v>
      </c>
      <c r="G3657">
        <v>0</v>
      </c>
      <c r="H3657">
        <v>0</v>
      </c>
      <c r="I3657">
        <v>0</v>
      </c>
      <c r="J3657">
        <v>0</v>
      </c>
      <c r="K3657">
        <v>0</v>
      </c>
      <c r="L3657">
        <v>0</v>
      </c>
      <c r="M3657">
        <v>0</v>
      </c>
      <c r="N3657">
        <v>16</v>
      </c>
      <c r="O3657">
        <v>14</v>
      </c>
      <c r="P3657">
        <v>2</v>
      </c>
      <c r="Q3657">
        <v>0</v>
      </c>
    </row>
    <row r="3658" spans="1:17" x14ac:dyDescent="0.2">
      <c r="A3658" t="s">
        <v>20681</v>
      </c>
      <c r="B3658" t="s">
        <v>87</v>
      </c>
      <c r="C3658" t="s">
        <v>249</v>
      </c>
      <c r="D3658" t="s">
        <v>17029</v>
      </c>
      <c r="E3658" t="s">
        <v>79</v>
      </c>
      <c r="F3658" t="s">
        <v>17019</v>
      </c>
      <c r="G3658">
        <v>21</v>
      </c>
      <c r="H3658">
        <v>0</v>
      </c>
      <c r="I3658">
        <v>0</v>
      </c>
      <c r="J3658">
        <v>0</v>
      </c>
      <c r="K3658">
        <v>0</v>
      </c>
      <c r="L3658">
        <v>0</v>
      </c>
      <c r="M3658">
        <v>0</v>
      </c>
      <c r="N3658">
        <v>0</v>
      </c>
      <c r="O3658">
        <v>0</v>
      </c>
      <c r="P3658">
        <v>0</v>
      </c>
      <c r="Q3658">
        <v>0</v>
      </c>
    </row>
    <row r="3659" spans="1:17" x14ac:dyDescent="0.2">
      <c r="A3659" t="s">
        <v>20682</v>
      </c>
      <c r="B3659" t="s">
        <v>87</v>
      </c>
      <c r="C3659" t="s">
        <v>249</v>
      </c>
      <c r="D3659" t="s">
        <v>17029</v>
      </c>
      <c r="E3659" t="s">
        <v>81</v>
      </c>
      <c r="F3659" t="s">
        <v>4875</v>
      </c>
      <c r="G3659">
        <v>0</v>
      </c>
      <c r="H3659">
        <v>12</v>
      </c>
      <c r="I3659">
        <v>2</v>
      </c>
      <c r="J3659">
        <v>8</v>
      </c>
      <c r="K3659">
        <v>0</v>
      </c>
      <c r="L3659">
        <v>2</v>
      </c>
      <c r="M3659">
        <v>0</v>
      </c>
      <c r="N3659">
        <v>0</v>
      </c>
      <c r="O3659">
        <v>0</v>
      </c>
      <c r="P3659">
        <v>0</v>
      </c>
      <c r="Q3659">
        <v>0</v>
      </c>
    </row>
    <row r="3660" spans="1:17" x14ac:dyDescent="0.2">
      <c r="A3660" t="s">
        <v>20683</v>
      </c>
      <c r="B3660" t="s">
        <v>87</v>
      </c>
      <c r="C3660" t="s">
        <v>249</v>
      </c>
      <c r="D3660" t="s">
        <v>17029</v>
      </c>
      <c r="E3660" t="s">
        <v>81</v>
      </c>
      <c r="F3660" t="s">
        <v>4877</v>
      </c>
      <c r="G3660">
        <v>0</v>
      </c>
      <c r="H3660">
        <v>12</v>
      </c>
      <c r="I3660">
        <v>1</v>
      </c>
      <c r="J3660">
        <v>8</v>
      </c>
      <c r="K3660">
        <v>0</v>
      </c>
      <c r="L3660">
        <v>3</v>
      </c>
      <c r="M3660">
        <v>0</v>
      </c>
      <c r="N3660">
        <v>0</v>
      </c>
      <c r="O3660">
        <v>0</v>
      </c>
      <c r="P3660">
        <v>0</v>
      </c>
      <c r="Q3660">
        <v>0</v>
      </c>
    </row>
    <row r="3661" spans="1:17" x14ac:dyDescent="0.2">
      <c r="A3661" t="s">
        <v>20684</v>
      </c>
      <c r="B3661" t="s">
        <v>87</v>
      </c>
      <c r="C3661" t="s">
        <v>249</v>
      </c>
      <c r="D3661" t="s">
        <v>17029</v>
      </c>
      <c r="E3661" t="s">
        <v>81</v>
      </c>
      <c r="F3661" t="s">
        <v>4879</v>
      </c>
      <c r="G3661">
        <v>0</v>
      </c>
      <c r="H3661">
        <v>0</v>
      </c>
      <c r="I3661">
        <v>0</v>
      </c>
      <c r="J3661">
        <v>0</v>
      </c>
      <c r="K3661">
        <v>0</v>
      </c>
      <c r="L3661">
        <v>0</v>
      </c>
      <c r="M3661">
        <v>12</v>
      </c>
      <c r="N3661">
        <v>0</v>
      </c>
      <c r="O3661">
        <v>0</v>
      </c>
      <c r="P3661">
        <v>0</v>
      </c>
      <c r="Q3661">
        <v>0</v>
      </c>
    </row>
    <row r="3662" spans="1:17" x14ac:dyDescent="0.2">
      <c r="A3662" t="s">
        <v>20685</v>
      </c>
      <c r="B3662" t="s">
        <v>87</v>
      </c>
      <c r="C3662" t="s">
        <v>249</v>
      </c>
      <c r="D3662" t="s">
        <v>17029</v>
      </c>
      <c r="E3662" t="s">
        <v>81</v>
      </c>
      <c r="F3662" t="s">
        <v>4881</v>
      </c>
      <c r="G3662">
        <v>0</v>
      </c>
      <c r="H3662">
        <v>12</v>
      </c>
      <c r="I3662">
        <v>1</v>
      </c>
      <c r="J3662">
        <v>8</v>
      </c>
      <c r="K3662">
        <v>0</v>
      </c>
      <c r="L3662">
        <v>3</v>
      </c>
      <c r="M3662">
        <v>0</v>
      </c>
      <c r="N3662">
        <v>0</v>
      </c>
      <c r="O3662">
        <v>0</v>
      </c>
      <c r="P3662">
        <v>0</v>
      </c>
      <c r="Q3662">
        <v>0</v>
      </c>
    </row>
    <row r="3663" spans="1:17" x14ac:dyDescent="0.2">
      <c r="A3663" t="s">
        <v>20686</v>
      </c>
      <c r="B3663" t="s">
        <v>87</v>
      </c>
      <c r="C3663" t="s">
        <v>249</v>
      </c>
      <c r="D3663" t="s">
        <v>17029</v>
      </c>
      <c r="E3663" t="s">
        <v>81</v>
      </c>
      <c r="F3663" t="s">
        <v>4883</v>
      </c>
      <c r="G3663">
        <v>0</v>
      </c>
      <c r="H3663">
        <v>12</v>
      </c>
      <c r="I3663">
        <v>2</v>
      </c>
      <c r="J3663">
        <v>7</v>
      </c>
      <c r="K3663">
        <v>0</v>
      </c>
      <c r="L3663">
        <v>3</v>
      </c>
      <c r="M3663">
        <v>0</v>
      </c>
      <c r="N3663">
        <v>0</v>
      </c>
      <c r="O3663">
        <v>0</v>
      </c>
      <c r="P3663">
        <v>0</v>
      </c>
      <c r="Q3663">
        <v>0</v>
      </c>
    </row>
    <row r="3664" spans="1:17" x14ac:dyDescent="0.2">
      <c r="A3664" t="s">
        <v>20687</v>
      </c>
      <c r="B3664" t="s">
        <v>87</v>
      </c>
      <c r="C3664" t="s">
        <v>249</v>
      </c>
      <c r="D3664" t="s">
        <v>17029</v>
      </c>
      <c r="E3664" t="s">
        <v>81</v>
      </c>
      <c r="F3664" t="s">
        <v>4885</v>
      </c>
      <c r="G3664">
        <v>0</v>
      </c>
      <c r="H3664">
        <v>0</v>
      </c>
      <c r="I3664">
        <v>0</v>
      </c>
      <c r="J3664">
        <v>0</v>
      </c>
      <c r="K3664">
        <v>0</v>
      </c>
      <c r="L3664">
        <v>0</v>
      </c>
      <c r="M3664">
        <v>12</v>
      </c>
      <c r="N3664">
        <v>0</v>
      </c>
      <c r="O3664">
        <v>0</v>
      </c>
      <c r="P3664">
        <v>0</v>
      </c>
      <c r="Q3664">
        <v>0</v>
      </c>
    </row>
    <row r="3665" spans="1:17" x14ac:dyDescent="0.2">
      <c r="A3665" t="s">
        <v>20688</v>
      </c>
      <c r="B3665" t="s">
        <v>87</v>
      </c>
      <c r="C3665" t="s">
        <v>249</v>
      </c>
      <c r="D3665" t="s">
        <v>17029</v>
      </c>
      <c r="E3665" t="s">
        <v>81</v>
      </c>
      <c r="F3665" t="s">
        <v>4887</v>
      </c>
      <c r="G3665">
        <v>0</v>
      </c>
      <c r="H3665">
        <v>12</v>
      </c>
      <c r="I3665">
        <v>1</v>
      </c>
      <c r="J3665">
        <v>9</v>
      </c>
      <c r="K3665">
        <v>0</v>
      </c>
      <c r="L3665">
        <v>2</v>
      </c>
      <c r="M3665">
        <v>0</v>
      </c>
      <c r="N3665">
        <v>0</v>
      </c>
      <c r="O3665">
        <v>0</v>
      </c>
      <c r="P3665">
        <v>0</v>
      </c>
      <c r="Q3665">
        <v>0</v>
      </c>
    </row>
    <row r="3666" spans="1:17" x14ac:dyDescent="0.2">
      <c r="A3666" t="s">
        <v>20689</v>
      </c>
      <c r="B3666" t="s">
        <v>87</v>
      </c>
      <c r="C3666" t="s">
        <v>249</v>
      </c>
      <c r="D3666" t="s">
        <v>17029</v>
      </c>
      <c r="E3666" t="s">
        <v>81</v>
      </c>
      <c r="F3666" t="s">
        <v>4889</v>
      </c>
      <c r="G3666">
        <v>0</v>
      </c>
      <c r="H3666">
        <v>0</v>
      </c>
      <c r="I3666">
        <v>0</v>
      </c>
      <c r="J3666">
        <v>0</v>
      </c>
      <c r="K3666">
        <v>0</v>
      </c>
      <c r="L3666">
        <v>0</v>
      </c>
      <c r="M3666">
        <v>12</v>
      </c>
      <c r="N3666">
        <v>0</v>
      </c>
      <c r="O3666">
        <v>0</v>
      </c>
      <c r="P3666">
        <v>0</v>
      </c>
      <c r="Q3666">
        <v>0</v>
      </c>
    </row>
    <row r="3667" spans="1:17" x14ac:dyDescent="0.2">
      <c r="A3667" t="s">
        <v>20690</v>
      </c>
      <c r="B3667" t="s">
        <v>87</v>
      </c>
      <c r="C3667" t="s">
        <v>249</v>
      </c>
      <c r="D3667" t="s">
        <v>17029</v>
      </c>
      <c r="E3667" t="s">
        <v>81</v>
      </c>
      <c r="F3667" t="s">
        <v>4871</v>
      </c>
      <c r="G3667">
        <v>0</v>
      </c>
      <c r="H3667">
        <v>0</v>
      </c>
      <c r="I3667">
        <v>0</v>
      </c>
      <c r="J3667">
        <v>0</v>
      </c>
      <c r="K3667">
        <v>0</v>
      </c>
      <c r="L3667">
        <v>0</v>
      </c>
      <c r="M3667">
        <v>0</v>
      </c>
      <c r="N3667">
        <v>10</v>
      </c>
      <c r="O3667">
        <v>8</v>
      </c>
      <c r="P3667">
        <v>2</v>
      </c>
      <c r="Q3667">
        <v>0</v>
      </c>
    </row>
    <row r="3668" spans="1:17" x14ac:dyDescent="0.2">
      <c r="A3668" t="s">
        <v>20691</v>
      </c>
      <c r="B3668" t="s">
        <v>87</v>
      </c>
      <c r="C3668" t="s">
        <v>249</v>
      </c>
      <c r="D3668" t="s">
        <v>17029</v>
      </c>
      <c r="E3668" t="s">
        <v>81</v>
      </c>
      <c r="F3668" t="s">
        <v>4873</v>
      </c>
      <c r="G3668">
        <v>0</v>
      </c>
      <c r="H3668">
        <v>0</v>
      </c>
      <c r="I3668">
        <v>0</v>
      </c>
      <c r="J3668">
        <v>0</v>
      </c>
      <c r="K3668">
        <v>0</v>
      </c>
      <c r="L3668">
        <v>0</v>
      </c>
      <c r="M3668">
        <v>0</v>
      </c>
      <c r="N3668">
        <v>8</v>
      </c>
      <c r="O3668">
        <v>6</v>
      </c>
      <c r="P3668">
        <v>2</v>
      </c>
      <c r="Q3668">
        <v>0</v>
      </c>
    </row>
    <row r="3669" spans="1:17" x14ac:dyDescent="0.2">
      <c r="A3669" t="s">
        <v>20692</v>
      </c>
      <c r="B3669" t="s">
        <v>87</v>
      </c>
      <c r="C3669" t="s">
        <v>249</v>
      </c>
      <c r="D3669" t="s">
        <v>17029</v>
      </c>
      <c r="E3669" t="s">
        <v>81</v>
      </c>
      <c r="F3669" t="s">
        <v>17019</v>
      </c>
      <c r="G3669">
        <v>12</v>
      </c>
      <c r="H3669">
        <v>0</v>
      </c>
      <c r="I3669">
        <v>0</v>
      </c>
      <c r="J3669">
        <v>0</v>
      </c>
      <c r="K3669">
        <v>0</v>
      </c>
      <c r="L3669">
        <v>0</v>
      </c>
      <c r="M3669">
        <v>0</v>
      </c>
      <c r="N3669">
        <v>0</v>
      </c>
      <c r="O3669">
        <v>0</v>
      </c>
      <c r="P3669">
        <v>0</v>
      </c>
      <c r="Q3669">
        <v>0</v>
      </c>
    </row>
    <row r="3670" spans="1:17" x14ac:dyDescent="0.2">
      <c r="A3670" t="s">
        <v>20693</v>
      </c>
      <c r="B3670" t="s">
        <v>87</v>
      </c>
      <c r="C3670" t="s">
        <v>249</v>
      </c>
      <c r="D3670" t="s">
        <v>17025</v>
      </c>
      <c r="E3670" t="s">
        <v>79</v>
      </c>
      <c r="F3670" t="s">
        <v>17019</v>
      </c>
      <c r="G3670">
        <v>2</v>
      </c>
      <c r="H3670">
        <v>0</v>
      </c>
      <c r="I3670">
        <v>0</v>
      </c>
      <c r="J3670">
        <v>0</v>
      </c>
      <c r="K3670">
        <v>0</v>
      </c>
      <c r="L3670">
        <v>0</v>
      </c>
      <c r="M3670">
        <v>0</v>
      </c>
      <c r="N3670">
        <v>0</v>
      </c>
      <c r="O3670">
        <v>0</v>
      </c>
      <c r="P3670">
        <v>0</v>
      </c>
      <c r="Q3670">
        <v>0</v>
      </c>
    </row>
    <row r="3671" spans="1:17" x14ac:dyDescent="0.2">
      <c r="A3671" t="s">
        <v>20694</v>
      </c>
      <c r="B3671" t="s">
        <v>87</v>
      </c>
      <c r="C3671" t="s">
        <v>249</v>
      </c>
      <c r="D3671" t="s">
        <v>17025</v>
      </c>
      <c r="E3671" t="s">
        <v>81</v>
      </c>
      <c r="F3671" t="s">
        <v>17019</v>
      </c>
      <c r="G3671">
        <v>3</v>
      </c>
      <c r="H3671">
        <v>0</v>
      </c>
      <c r="I3671">
        <v>0</v>
      </c>
      <c r="J3671">
        <v>0</v>
      </c>
      <c r="K3671">
        <v>0</v>
      </c>
      <c r="L3671">
        <v>0</v>
      </c>
      <c r="M3671">
        <v>0</v>
      </c>
      <c r="N3671">
        <v>0</v>
      </c>
      <c r="O3671">
        <v>0</v>
      </c>
      <c r="P3671">
        <v>0</v>
      </c>
      <c r="Q3671">
        <v>0</v>
      </c>
    </row>
    <row r="3672" spans="1:17" x14ac:dyDescent="0.2">
      <c r="A3672" t="s">
        <v>20695</v>
      </c>
      <c r="B3672" t="s">
        <v>87</v>
      </c>
      <c r="C3672" t="s">
        <v>250</v>
      </c>
      <c r="D3672" t="s">
        <v>17029</v>
      </c>
      <c r="E3672" t="s">
        <v>79</v>
      </c>
      <c r="F3672" t="s">
        <v>4875</v>
      </c>
      <c r="G3672">
        <v>0</v>
      </c>
      <c r="H3672">
        <v>35</v>
      </c>
      <c r="I3672">
        <v>10</v>
      </c>
      <c r="J3672">
        <v>23</v>
      </c>
      <c r="K3672">
        <v>0</v>
      </c>
      <c r="L3672">
        <v>2</v>
      </c>
      <c r="M3672">
        <v>0</v>
      </c>
      <c r="N3672">
        <v>0</v>
      </c>
      <c r="O3672">
        <v>0</v>
      </c>
      <c r="P3672">
        <v>0</v>
      </c>
      <c r="Q3672">
        <v>0</v>
      </c>
    </row>
    <row r="3673" spans="1:17" x14ac:dyDescent="0.2">
      <c r="A3673" t="s">
        <v>20696</v>
      </c>
      <c r="B3673" t="s">
        <v>87</v>
      </c>
      <c r="C3673" t="s">
        <v>250</v>
      </c>
      <c r="D3673" t="s">
        <v>17029</v>
      </c>
      <c r="E3673" t="s">
        <v>79</v>
      </c>
      <c r="F3673" t="s">
        <v>4877</v>
      </c>
      <c r="G3673">
        <v>0</v>
      </c>
      <c r="H3673">
        <v>35</v>
      </c>
      <c r="I3673">
        <v>8</v>
      </c>
      <c r="J3673">
        <v>25</v>
      </c>
      <c r="K3673">
        <v>0</v>
      </c>
      <c r="L3673">
        <v>2</v>
      </c>
      <c r="M3673">
        <v>0</v>
      </c>
      <c r="N3673">
        <v>0</v>
      </c>
      <c r="O3673">
        <v>0</v>
      </c>
      <c r="P3673">
        <v>0</v>
      </c>
      <c r="Q3673">
        <v>0</v>
      </c>
    </row>
    <row r="3674" spans="1:17" x14ac:dyDescent="0.2">
      <c r="A3674" t="s">
        <v>20697</v>
      </c>
      <c r="B3674" t="s">
        <v>87</v>
      </c>
      <c r="C3674" t="s">
        <v>250</v>
      </c>
      <c r="D3674" t="s">
        <v>17029</v>
      </c>
      <c r="E3674" t="s">
        <v>79</v>
      </c>
      <c r="F3674" t="s">
        <v>4879</v>
      </c>
      <c r="G3674">
        <v>0</v>
      </c>
      <c r="H3674">
        <v>0</v>
      </c>
      <c r="I3674">
        <v>0</v>
      </c>
      <c r="J3674">
        <v>0</v>
      </c>
      <c r="K3674">
        <v>0</v>
      </c>
      <c r="L3674">
        <v>0</v>
      </c>
      <c r="M3674">
        <v>35</v>
      </c>
      <c r="N3674">
        <v>0</v>
      </c>
      <c r="O3674">
        <v>0</v>
      </c>
      <c r="P3674">
        <v>0</v>
      </c>
      <c r="Q3674">
        <v>0</v>
      </c>
    </row>
    <row r="3675" spans="1:17" x14ac:dyDescent="0.2">
      <c r="A3675" t="s">
        <v>20698</v>
      </c>
      <c r="B3675" t="s">
        <v>87</v>
      </c>
      <c r="C3675" t="s">
        <v>250</v>
      </c>
      <c r="D3675" t="s">
        <v>17029</v>
      </c>
      <c r="E3675" t="s">
        <v>79</v>
      </c>
      <c r="F3675" t="s">
        <v>4881</v>
      </c>
      <c r="G3675">
        <v>0</v>
      </c>
      <c r="H3675">
        <v>35</v>
      </c>
      <c r="I3675">
        <v>8</v>
      </c>
      <c r="J3675">
        <v>25</v>
      </c>
      <c r="K3675">
        <v>0</v>
      </c>
      <c r="L3675">
        <v>2</v>
      </c>
      <c r="M3675">
        <v>0</v>
      </c>
      <c r="N3675">
        <v>0</v>
      </c>
      <c r="O3675">
        <v>0</v>
      </c>
      <c r="P3675">
        <v>0</v>
      </c>
      <c r="Q3675">
        <v>0</v>
      </c>
    </row>
    <row r="3676" spans="1:17" x14ac:dyDescent="0.2">
      <c r="A3676" t="s">
        <v>20699</v>
      </c>
      <c r="B3676" t="s">
        <v>87</v>
      </c>
      <c r="C3676" t="s">
        <v>250</v>
      </c>
      <c r="D3676" t="s">
        <v>17029</v>
      </c>
      <c r="E3676" t="s">
        <v>79</v>
      </c>
      <c r="F3676" t="s">
        <v>4883</v>
      </c>
      <c r="G3676">
        <v>0</v>
      </c>
      <c r="H3676">
        <v>35</v>
      </c>
      <c r="I3676">
        <v>8</v>
      </c>
      <c r="J3676">
        <v>25</v>
      </c>
      <c r="K3676">
        <v>0</v>
      </c>
      <c r="L3676">
        <v>2</v>
      </c>
      <c r="M3676">
        <v>0</v>
      </c>
      <c r="N3676">
        <v>0</v>
      </c>
      <c r="O3676">
        <v>0</v>
      </c>
      <c r="P3676">
        <v>0</v>
      </c>
      <c r="Q3676">
        <v>0</v>
      </c>
    </row>
    <row r="3677" spans="1:17" x14ac:dyDescent="0.2">
      <c r="A3677" t="s">
        <v>20700</v>
      </c>
      <c r="B3677" t="s">
        <v>87</v>
      </c>
      <c r="C3677" t="s">
        <v>250</v>
      </c>
      <c r="D3677" t="s">
        <v>17029</v>
      </c>
      <c r="E3677" t="s">
        <v>79</v>
      </c>
      <c r="F3677" t="s">
        <v>4885</v>
      </c>
      <c r="G3677">
        <v>0</v>
      </c>
      <c r="H3677">
        <v>0</v>
      </c>
      <c r="I3677">
        <v>0</v>
      </c>
      <c r="J3677">
        <v>0</v>
      </c>
      <c r="K3677">
        <v>0</v>
      </c>
      <c r="L3677">
        <v>0</v>
      </c>
      <c r="M3677">
        <v>35</v>
      </c>
      <c r="N3677">
        <v>0</v>
      </c>
      <c r="O3677">
        <v>0</v>
      </c>
      <c r="P3677">
        <v>0</v>
      </c>
      <c r="Q3677">
        <v>0</v>
      </c>
    </row>
    <row r="3678" spans="1:17" x14ac:dyDescent="0.2">
      <c r="A3678" t="s">
        <v>20701</v>
      </c>
      <c r="B3678" t="s">
        <v>87</v>
      </c>
      <c r="C3678" t="s">
        <v>250</v>
      </c>
      <c r="D3678" t="s">
        <v>17029</v>
      </c>
      <c r="E3678" t="s">
        <v>79</v>
      </c>
      <c r="F3678" t="s">
        <v>4887</v>
      </c>
      <c r="G3678">
        <v>0</v>
      </c>
      <c r="H3678">
        <v>35</v>
      </c>
      <c r="I3678">
        <v>8</v>
      </c>
      <c r="J3678">
        <v>25</v>
      </c>
      <c r="K3678">
        <v>0</v>
      </c>
      <c r="L3678">
        <v>2</v>
      </c>
      <c r="M3678">
        <v>0</v>
      </c>
      <c r="N3678">
        <v>0</v>
      </c>
      <c r="O3678">
        <v>0</v>
      </c>
      <c r="P3678">
        <v>0</v>
      </c>
      <c r="Q3678">
        <v>0</v>
      </c>
    </row>
    <row r="3679" spans="1:17" x14ac:dyDescent="0.2">
      <c r="A3679" t="s">
        <v>20702</v>
      </c>
      <c r="B3679" t="s">
        <v>87</v>
      </c>
      <c r="C3679" t="s">
        <v>250</v>
      </c>
      <c r="D3679" t="s">
        <v>17029</v>
      </c>
      <c r="E3679" t="s">
        <v>79</v>
      </c>
      <c r="F3679" t="s">
        <v>4889</v>
      </c>
      <c r="G3679">
        <v>0</v>
      </c>
      <c r="H3679">
        <v>0</v>
      </c>
      <c r="I3679">
        <v>0</v>
      </c>
      <c r="J3679">
        <v>0</v>
      </c>
      <c r="K3679">
        <v>0</v>
      </c>
      <c r="L3679">
        <v>0</v>
      </c>
      <c r="M3679">
        <v>35</v>
      </c>
      <c r="N3679">
        <v>0</v>
      </c>
      <c r="O3679">
        <v>0</v>
      </c>
      <c r="P3679">
        <v>0</v>
      </c>
      <c r="Q3679">
        <v>0</v>
      </c>
    </row>
    <row r="3680" spans="1:17" x14ac:dyDescent="0.2">
      <c r="A3680" t="s">
        <v>20703</v>
      </c>
      <c r="B3680" t="s">
        <v>87</v>
      </c>
      <c r="C3680" t="s">
        <v>250</v>
      </c>
      <c r="D3680" t="s">
        <v>17029</v>
      </c>
      <c r="E3680" t="s">
        <v>79</v>
      </c>
      <c r="F3680" t="s">
        <v>4871</v>
      </c>
      <c r="G3680">
        <v>0</v>
      </c>
      <c r="H3680">
        <v>0</v>
      </c>
      <c r="I3680">
        <v>0</v>
      </c>
      <c r="J3680">
        <v>0</v>
      </c>
      <c r="K3680">
        <v>0</v>
      </c>
      <c r="L3680">
        <v>0</v>
      </c>
      <c r="M3680">
        <v>0</v>
      </c>
      <c r="N3680">
        <v>29</v>
      </c>
      <c r="O3680">
        <v>28</v>
      </c>
      <c r="P3680">
        <v>0</v>
      </c>
      <c r="Q3680">
        <v>1</v>
      </c>
    </row>
    <row r="3681" spans="1:17" x14ac:dyDescent="0.2">
      <c r="A3681" t="s">
        <v>20704</v>
      </c>
      <c r="B3681" t="s">
        <v>87</v>
      </c>
      <c r="C3681" t="s">
        <v>250</v>
      </c>
      <c r="D3681" t="s">
        <v>17029</v>
      </c>
      <c r="E3681" t="s">
        <v>79</v>
      </c>
      <c r="F3681" t="s">
        <v>4873</v>
      </c>
      <c r="G3681">
        <v>0</v>
      </c>
      <c r="H3681">
        <v>0</v>
      </c>
      <c r="I3681">
        <v>0</v>
      </c>
      <c r="J3681">
        <v>0</v>
      </c>
      <c r="K3681">
        <v>0</v>
      </c>
      <c r="L3681">
        <v>0</v>
      </c>
      <c r="M3681">
        <v>0</v>
      </c>
      <c r="N3681">
        <v>22</v>
      </c>
      <c r="O3681">
        <v>21</v>
      </c>
      <c r="P3681">
        <v>0</v>
      </c>
      <c r="Q3681">
        <v>1</v>
      </c>
    </row>
    <row r="3682" spans="1:17" x14ac:dyDescent="0.2">
      <c r="A3682" t="s">
        <v>20705</v>
      </c>
      <c r="B3682" t="s">
        <v>87</v>
      </c>
      <c r="C3682" t="s">
        <v>250</v>
      </c>
      <c r="D3682" t="s">
        <v>17029</v>
      </c>
      <c r="E3682" t="s">
        <v>79</v>
      </c>
      <c r="F3682" t="s">
        <v>17019</v>
      </c>
      <c r="G3682">
        <v>35</v>
      </c>
      <c r="H3682">
        <v>0</v>
      </c>
      <c r="I3682">
        <v>0</v>
      </c>
      <c r="J3682">
        <v>0</v>
      </c>
      <c r="K3682">
        <v>0</v>
      </c>
      <c r="L3682">
        <v>0</v>
      </c>
      <c r="M3682">
        <v>0</v>
      </c>
      <c r="N3682">
        <v>0</v>
      </c>
      <c r="O3682">
        <v>0</v>
      </c>
      <c r="P3682">
        <v>0</v>
      </c>
      <c r="Q3682">
        <v>0</v>
      </c>
    </row>
    <row r="3683" spans="1:17" x14ac:dyDescent="0.2">
      <c r="A3683" t="s">
        <v>20706</v>
      </c>
      <c r="B3683" t="s">
        <v>87</v>
      </c>
      <c r="C3683" t="s">
        <v>250</v>
      </c>
      <c r="D3683" t="s">
        <v>17029</v>
      </c>
      <c r="E3683" t="s">
        <v>81</v>
      </c>
      <c r="F3683" t="s">
        <v>4875</v>
      </c>
      <c r="G3683">
        <v>0</v>
      </c>
      <c r="H3683">
        <v>37</v>
      </c>
      <c r="I3683">
        <v>9</v>
      </c>
      <c r="J3683">
        <v>26</v>
      </c>
      <c r="K3683">
        <v>2</v>
      </c>
      <c r="L3683">
        <v>0</v>
      </c>
      <c r="M3683">
        <v>0</v>
      </c>
      <c r="N3683">
        <v>0</v>
      </c>
      <c r="O3683">
        <v>0</v>
      </c>
      <c r="P3683">
        <v>0</v>
      </c>
      <c r="Q3683">
        <v>0</v>
      </c>
    </row>
    <row r="3684" spans="1:17" x14ac:dyDescent="0.2">
      <c r="A3684" t="s">
        <v>20707</v>
      </c>
      <c r="B3684" t="s">
        <v>87</v>
      </c>
      <c r="C3684" t="s">
        <v>250</v>
      </c>
      <c r="D3684" t="s">
        <v>17029</v>
      </c>
      <c r="E3684" t="s">
        <v>81</v>
      </c>
      <c r="F3684" t="s">
        <v>4877</v>
      </c>
      <c r="G3684">
        <v>0</v>
      </c>
      <c r="H3684">
        <v>37</v>
      </c>
      <c r="I3684">
        <v>7</v>
      </c>
      <c r="J3684">
        <v>25</v>
      </c>
      <c r="K3684">
        <v>2</v>
      </c>
      <c r="L3684">
        <v>3</v>
      </c>
      <c r="M3684">
        <v>0</v>
      </c>
      <c r="N3684">
        <v>0</v>
      </c>
      <c r="O3684">
        <v>0</v>
      </c>
      <c r="P3684">
        <v>0</v>
      </c>
      <c r="Q3684">
        <v>0</v>
      </c>
    </row>
    <row r="3685" spans="1:17" x14ac:dyDescent="0.2">
      <c r="A3685" t="s">
        <v>20708</v>
      </c>
      <c r="B3685" t="s">
        <v>87</v>
      </c>
      <c r="C3685" t="s">
        <v>250</v>
      </c>
      <c r="D3685" t="s">
        <v>17029</v>
      </c>
      <c r="E3685" t="s">
        <v>81</v>
      </c>
      <c r="F3685" t="s">
        <v>4879</v>
      </c>
      <c r="G3685">
        <v>0</v>
      </c>
      <c r="H3685">
        <v>0</v>
      </c>
      <c r="I3685">
        <v>0</v>
      </c>
      <c r="J3685">
        <v>0</v>
      </c>
      <c r="K3685">
        <v>0</v>
      </c>
      <c r="L3685">
        <v>0</v>
      </c>
      <c r="M3685">
        <v>37</v>
      </c>
      <c r="N3685">
        <v>0</v>
      </c>
      <c r="O3685">
        <v>0</v>
      </c>
      <c r="P3685">
        <v>0</v>
      </c>
      <c r="Q3685">
        <v>0</v>
      </c>
    </row>
    <row r="3686" spans="1:17" x14ac:dyDescent="0.2">
      <c r="A3686" t="s">
        <v>20709</v>
      </c>
      <c r="B3686" t="s">
        <v>87</v>
      </c>
      <c r="C3686" t="s">
        <v>250</v>
      </c>
      <c r="D3686" t="s">
        <v>17029</v>
      </c>
      <c r="E3686" t="s">
        <v>81</v>
      </c>
      <c r="F3686" t="s">
        <v>4881</v>
      </c>
      <c r="G3686">
        <v>0</v>
      </c>
      <c r="H3686">
        <v>37</v>
      </c>
      <c r="I3686">
        <v>7</v>
      </c>
      <c r="J3686">
        <v>25</v>
      </c>
      <c r="K3686">
        <v>2</v>
      </c>
      <c r="L3686">
        <v>3</v>
      </c>
      <c r="M3686">
        <v>0</v>
      </c>
      <c r="N3686">
        <v>0</v>
      </c>
      <c r="O3686">
        <v>0</v>
      </c>
      <c r="P3686">
        <v>0</v>
      </c>
      <c r="Q3686">
        <v>0</v>
      </c>
    </row>
    <row r="3687" spans="1:17" x14ac:dyDescent="0.2">
      <c r="A3687" t="s">
        <v>20710</v>
      </c>
      <c r="B3687" t="s">
        <v>87</v>
      </c>
      <c r="C3687" t="s">
        <v>250</v>
      </c>
      <c r="D3687" t="s">
        <v>17029</v>
      </c>
      <c r="E3687" t="s">
        <v>81</v>
      </c>
      <c r="F3687" t="s">
        <v>4883</v>
      </c>
      <c r="G3687">
        <v>0</v>
      </c>
      <c r="H3687">
        <v>37</v>
      </c>
      <c r="I3687">
        <v>9</v>
      </c>
      <c r="J3687">
        <v>24</v>
      </c>
      <c r="K3687">
        <v>1</v>
      </c>
      <c r="L3687">
        <v>3</v>
      </c>
      <c r="M3687">
        <v>0</v>
      </c>
      <c r="N3687">
        <v>0</v>
      </c>
      <c r="O3687">
        <v>0</v>
      </c>
      <c r="P3687">
        <v>0</v>
      </c>
      <c r="Q3687">
        <v>0</v>
      </c>
    </row>
    <row r="3688" spans="1:17" x14ac:dyDescent="0.2">
      <c r="A3688" t="s">
        <v>20711</v>
      </c>
      <c r="B3688" t="s">
        <v>87</v>
      </c>
      <c r="C3688" t="s">
        <v>250</v>
      </c>
      <c r="D3688" t="s">
        <v>17029</v>
      </c>
      <c r="E3688" t="s">
        <v>81</v>
      </c>
      <c r="F3688" t="s">
        <v>4885</v>
      </c>
      <c r="G3688">
        <v>0</v>
      </c>
      <c r="H3688">
        <v>0</v>
      </c>
      <c r="I3688">
        <v>0</v>
      </c>
      <c r="J3688">
        <v>0</v>
      </c>
      <c r="K3688">
        <v>0</v>
      </c>
      <c r="L3688">
        <v>0</v>
      </c>
      <c r="M3688">
        <v>37</v>
      </c>
      <c r="N3688">
        <v>0</v>
      </c>
      <c r="O3688">
        <v>0</v>
      </c>
      <c r="P3688">
        <v>0</v>
      </c>
      <c r="Q3688">
        <v>0</v>
      </c>
    </row>
    <row r="3689" spans="1:17" x14ac:dyDescent="0.2">
      <c r="A3689" t="s">
        <v>20712</v>
      </c>
      <c r="B3689" t="s">
        <v>87</v>
      </c>
      <c r="C3689" t="s">
        <v>250</v>
      </c>
      <c r="D3689" t="s">
        <v>17029</v>
      </c>
      <c r="E3689" t="s">
        <v>81</v>
      </c>
      <c r="F3689" t="s">
        <v>4887</v>
      </c>
      <c r="G3689">
        <v>0</v>
      </c>
      <c r="H3689">
        <v>37</v>
      </c>
      <c r="I3689">
        <v>7</v>
      </c>
      <c r="J3689">
        <v>27</v>
      </c>
      <c r="K3689">
        <v>2</v>
      </c>
      <c r="L3689">
        <v>1</v>
      </c>
      <c r="M3689">
        <v>0</v>
      </c>
      <c r="N3689">
        <v>0</v>
      </c>
      <c r="O3689">
        <v>0</v>
      </c>
      <c r="P3689">
        <v>0</v>
      </c>
      <c r="Q3689">
        <v>0</v>
      </c>
    </row>
    <row r="3690" spans="1:17" x14ac:dyDescent="0.2">
      <c r="A3690" t="s">
        <v>20713</v>
      </c>
      <c r="B3690" t="s">
        <v>87</v>
      </c>
      <c r="C3690" t="s">
        <v>250</v>
      </c>
      <c r="D3690" t="s">
        <v>17029</v>
      </c>
      <c r="E3690" t="s">
        <v>81</v>
      </c>
      <c r="F3690" t="s">
        <v>4889</v>
      </c>
      <c r="G3690">
        <v>0</v>
      </c>
      <c r="H3690">
        <v>0</v>
      </c>
      <c r="I3690">
        <v>0</v>
      </c>
      <c r="J3690">
        <v>0</v>
      </c>
      <c r="K3690">
        <v>0</v>
      </c>
      <c r="L3690">
        <v>0</v>
      </c>
      <c r="M3690">
        <v>37</v>
      </c>
      <c r="N3690">
        <v>0</v>
      </c>
      <c r="O3690">
        <v>0</v>
      </c>
      <c r="P3690">
        <v>0</v>
      </c>
      <c r="Q3690">
        <v>0</v>
      </c>
    </row>
    <row r="3691" spans="1:17" x14ac:dyDescent="0.2">
      <c r="A3691" t="s">
        <v>20714</v>
      </c>
      <c r="B3691" t="s">
        <v>87</v>
      </c>
      <c r="C3691" t="s">
        <v>250</v>
      </c>
      <c r="D3691" t="s">
        <v>17029</v>
      </c>
      <c r="E3691" t="s">
        <v>81</v>
      </c>
      <c r="F3691" t="s">
        <v>4871</v>
      </c>
      <c r="G3691">
        <v>0</v>
      </c>
      <c r="H3691">
        <v>0</v>
      </c>
      <c r="I3691">
        <v>0</v>
      </c>
      <c r="J3691">
        <v>0</v>
      </c>
      <c r="K3691">
        <v>0</v>
      </c>
      <c r="L3691">
        <v>0</v>
      </c>
      <c r="M3691">
        <v>0</v>
      </c>
      <c r="N3691">
        <v>26</v>
      </c>
      <c r="O3691">
        <v>23</v>
      </c>
      <c r="P3691">
        <v>2</v>
      </c>
      <c r="Q3691">
        <v>1</v>
      </c>
    </row>
    <row r="3692" spans="1:17" x14ac:dyDescent="0.2">
      <c r="A3692" t="s">
        <v>20715</v>
      </c>
      <c r="B3692" t="s">
        <v>87</v>
      </c>
      <c r="C3692" t="s">
        <v>250</v>
      </c>
      <c r="D3692" t="s">
        <v>17029</v>
      </c>
      <c r="E3692" t="s">
        <v>81</v>
      </c>
      <c r="F3692" t="s">
        <v>4873</v>
      </c>
      <c r="G3692">
        <v>0</v>
      </c>
      <c r="H3692">
        <v>0</v>
      </c>
      <c r="I3692">
        <v>0</v>
      </c>
      <c r="J3692">
        <v>0</v>
      </c>
      <c r="K3692">
        <v>0</v>
      </c>
      <c r="L3692">
        <v>0</v>
      </c>
      <c r="M3692">
        <v>0</v>
      </c>
      <c r="N3692">
        <v>19</v>
      </c>
      <c r="O3692">
        <v>17</v>
      </c>
      <c r="P3692">
        <v>2</v>
      </c>
      <c r="Q3692">
        <v>0</v>
      </c>
    </row>
    <row r="3693" spans="1:17" x14ac:dyDescent="0.2">
      <c r="A3693" t="s">
        <v>20716</v>
      </c>
      <c r="B3693" t="s">
        <v>87</v>
      </c>
      <c r="C3693" t="s">
        <v>250</v>
      </c>
      <c r="D3693" t="s">
        <v>17029</v>
      </c>
      <c r="E3693" t="s">
        <v>81</v>
      </c>
      <c r="F3693" t="s">
        <v>17019</v>
      </c>
      <c r="G3693">
        <v>37</v>
      </c>
      <c r="H3693">
        <v>0</v>
      </c>
      <c r="I3693">
        <v>0</v>
      </c>
      <c r="J3693">
        <v>0</v>
      </c>
      <c r="K3693">
        <v>0</v>
      </c>
      <c r="L3693">
        <v>0</v>
      </c>
      <c r="M3693">
        <v>0</v>
      </c>
      <c r="N3693">
        <v>0</v>
      </c>
      <c r="O3693">
        <v>0</v>
      </c>
      <c r="P3693">
        <v>0</v>
      </c>
      <c r="Q3693">
        <v>0</v>
      </c>
    </row>
    <row r="3694" spans="1:17" x14ac:dyDescent="0.2">
      <c r="A3694" t="s">
        <v>20717</v>
      </c>
      <c r="B3694" t="s">
        <v>87</v>
      </c>
      <c r="C3694" t="s">
        <v>250</v>
      </c>
      <c r="D3694" t="s">
        <v>17025</v>
      </c>
      <c r="E3694" t="s">
        <v>79</v>
      </c>
      <c r="F3694" t="s">
        <v>17019</v>
      </c>
      <c r="G3694">
        <v>7</v>
      </c>
      <c r="H3694">
        <v>0</v>
      </c>
      <c r="I3694">
        <v>0</v>
      </c>
      <c r="J3694">
        <v>0</v>
      </c>
      <c r="K3694">
        <v>0</v>
      </c>
      <c r="L3694">
        <v>0</v>
      </c>
      <c r="M3694">
        <v>0</v>
      </c>
      <c r="N3694">
        <v>0</v>
      </c>
      <c r="O3694">
        <v>0</v>
      </c>
      <c r="P3694">
        <v>0</v>
      </c>
      <c r="Q3694">
        <v>0</v>
      </c>
    </row>
    <row r="3695" spans="1:17" x14ac:dyDescent="0.2">
      <c r="A3695" t="s">
        <v>20718</v>
      </c>
      <c r="B3695" t="s">
        <v>87</v>
      </c>
      <c r="C3695" t="s">
        <v>250</v>
      </c>
      <c r="D3695" t="s">
        <v>17025</v>
      </c>
      <c r="E3695" t="s">
        <v>81</v>
      </c>
      <c r="F3695" t="s">
        <v>17019</v>
      </c>
      <c r="G3695">
        <v>4</v>
      </c>
      <c r="H3695">
        <v>0</v>
      </c>
      <c r="I3695">
        <v>0</v>
      </c>
      <c r="J3695">
        <v>0</v>
      </c>
      <c r="K3695">
        <v>0</v>
      </c>
      <c r="L3695">
        <v>0</v>
      </c>
      <c r="M3695">
        <v>0</v>
      </c>
      <c r="N3695">
        <v>0</v>
      </c>
      <c r="O3695">
        <v>0</v>
      </c>
      <c r="P3695">
        <v>0</v>
      </c>
      <c r="Q3695">
        <v>0</v>
      </c>
    </row>
    <row r="3696" spans="1:17" x14ac:dyDescent="0.2">
      <c r="A3696" t="s">
        <v>20719</v>
      </c>
      <c r="B3696" t="s">
        <v>87</v>
      </c>
      <c r="C3696" t="s">
        <v>251</v>
      </c>
      <c r="D3696" t="s">
        <v>17027</v>
      </c>
      <c r="E3696" t="s">
        <v>81</v>
      </c>
      <c r="F3696" t="s">
        <v>17019</v>
      </c>
      <c r="G3696">
        <v>1</v>
      </c>
      <c r="H3696">
        <v>0</v>
      </c>
      <c r="I3696">
        <v>0</v>
      </c>
      <c r="J3696">
        <v>0</v>
      </c>
      <c r="K3696">
        <v>0</v>
      </c>
      <c r="L3696">
        <v>0</v>
      </c>
      <c r="M3696">
        <v>0</v>
      </c>
      <c r="N3696">
        <v>0</v>
      </c>
      <c r="O3696">
        <v>0</v>
      </c>
      <c r="P3696">
        <v>0</v>
      </c>
      <c r="Q3696">
        <v>0</v>
      </c>
    </row>
    <row r="3697" spans="1:17" x14ac:dyDescent="0.2">
      <c r="A3697" t="s">
        <v>20720</v>
      </c>
      <c r="B3697" t="s">
        <v>87</v>
      </c>
      <c r="C3697" t="s">
        <v>251</v>
      </c>
      <c r="D3697" t="s">
        <v>17029</v>
      </c>
      <c r="E3697" t="s">
        <v>79</v>
      </c>
      <c r="F3697" t="s">
        <v>4875</v>
      </c>
      <c r="G3697">
        <v>0</v>
      </c>
      <c r="H3697">
        <v>11</v>
      </c>
      <c r="I3697">
        <v>4</v>
      </c>
      <c r="J3697">
        <v>5</v>
      </c>
      <c r="K3697">
        <v>2</v>
      </c>
      <c r="L3697">
        <v>0</v>
      </c>
      <c r="M3697">
        <v>0</v>
      </c>
      <c r="N3697">
        <v>0</v>
      </c>
      <c r="O3697">
        <v>0</v>
      </c>
      <c r="P3697">
        <v>0</v>
      </c>
      <c r="Q3697">
        <v>0</v>
      </c>
    </row>
    <row r="3698" spans="1:17" x14ac:dyDescent="0.2">
      <c r="A3698" t="s">
        <v>20721</v>
      </c>
      <c r="B3698" t="s">
        <v>87</v>
      </c>
      <c r="C3698" t="s">
        <v>251</v>
      </c>
      <c r="D3698" t="s">
        <v>17029</v>
      </c>
      <c r="E3698" t="s">
        <v>79</v>
      </c>
      <c r="F3698" t="s">
        <v>4877</v>
      </c>
      <c r="G3698">
        <v>0</v>
      </c>
      <c r="H3698">
        <v>11</v>
      </c>
      <c r="I3698">
        <v>2</v>
      </c>
      <c r="J3698">
        <v>7</v>
      </c>
      <c r="K3698">
        <v>0</v>
      </c>
      <c r="L3698">
        <v>2</v>
      </c>
      <c r="M3698">
        <v>0</v>
      </c>
      <c r="N3698">
        <v>0</v>
      </c>
      <c r="O3698">
        <v>0</v>
      </c>
      <c r="P3698">
        <v>0</v>
      </c>
      <c r="Q3698">
        <v>0</v>
      </c>
    </row>
    <row r="3699" spans="1:17" x14ac:dyDescent="0.2">
      <c r="A3699" t="s">
        <v>20722</v>
      </c>
      <c r="B3699" t="s">
        <v>87</v>
      </c>
      <c r="C3699" t="s">
        <v>251</v>
      </c>
      <c r="D3699" t="s">
        <v>17029</v>
      </c>
      <c r="E3699" t="s">
        <v>79</v>
      </c>
      <c r="F3699" t="s">
        <v>4879</v>
      </c>
      <c r="G3699">
        <v>0</v>
      </c>
      <c r="H3699">
        <v>0</v>
      </c>
      <c r="I3699">
        <v>0</v>
      </c>
      <c r="J3699">
        <v>0</v>
      </c>
      <c r="K3699">
        <v>0</v>
      </c>
      <c r="L3699">
        <v>0</v>
      </c>
      <c r="M3699">
        <v>11</v>
      </c>
      <c r="N3699">
        <v>0</v>
      </c>
      <c r="O3699">
        <v>0</v>
      </c>
      <c r="P3699">
        <v>0</v>
      </c>
      <c r="Q3699">
        <v>0</v>
      </c>
    </row>
    <row r="3700" spans="1:17" x14ac:dyDescent="0.2">
      <c r="A3700" t="s">
        <v>20723</v>
      </c>
      <c r="B3700" t="s">
        <v>87</v>
      </c>
      <c r="C3700" t="s">
        <v>251</v>
      </c>
      <c r="D3700" t="s">
        <v>17029</v>
      </c>
      <c r="E3700" t="s">
        <v>79</v>
      </c>
      <c r="F3700" t="s">
        <v>4881</v>
      </c>
      <c r="G3700">
        <v>0</v>
      </c>
      <c r="H3700">
        <v>11</v>
      </c>
      <c r="I3700">
        <v>2</v>
      </c>
      <c r="J3700">
        <v>7</v>
      </c>
      <c r="K3700">
        <v>0</v>
      </c>
      <c r="L3700">
        <v>2</v>
      </c>
      <c r="M3700">
        <v>0</v>
      </c>
      <c r="N3700">
        <v>0</v>
      </c>
      <c r="O3700">
        <v>0</v>
      </c>
      <c r="P3700">
        <v>0</v>
      </c>
      <c r="Q3700">
        <v>0</v>
      </c>
    </row>
    <row r="3701" spans="1:17" x14ac:dyDescent="0.2">
      <c r="A3701" t="s">
        <v>20724</v>
      </c>
      <c r="B3701" t="s">
        <v>87</v>
      </c>
      <c r="C3701" t="s">
        <v>251</v>
      </c>
      <c r="D3701" t="s">
        <v>17029</v>
      </c>
      <c r="E3701" t="s">
        <v>79</v>
      </c>
      <c r="F3701" t="s">
        <v>4883</v>
      </c>
      <c r="G3701">
        <v>0</v>
      </c>
      <c r="H3701">
        <v>11</v>
      </c>
      <c r="I3701">
        <v>2</v>
      </c>
      <c r="J3701">
        <v>7</v>
      </c>
      <c r="K3701">
        <v>0</v>
      </c>
      <c r="L3701">
        <v>2</v>
      </c>
      <c r="M3701">
        <v>0</v>
      </c>
      <c r="N3701">
        <v>0</v>
      </c>
      <c r="O3701">
        <v>0</v>
      </c>
      <c r="P3701">
        <v>0</v>
      </c>
      <c r="Q3701">
        <v>0</v>
      </c>
    </row>
    <row r="3702" spans="1:17" x14ac:dyDescent="0.2">
      <c r="A3702" t="s">
        <v>20725</v>
      </c>
      <c r="B3702" t="s">
        <v>87</v>
      </c>
      <c r="C3702" t="s">
        <v>251</v>
      </c>
      <c r="D3702" t="s">
        <v>17029</v>
      </c>
      <c r="E3702" t="s">
        <v>79</v>
      </c>
      <c r="F3702" t="s">
        <v>4885</v>
      </c>
      <c r="G3702">
        <v>0</v>
      </c>
      <c r="H3702">
        <v>0</v>
      </c>
      <c r="I3702">
        <v>0</v>
      </c>
      <c r="J3702">
        <v>0</v>
      </c>
      <c r="K3702">
        <v>0</v>
      </c>
      <c r="L3702">
        <v>0</v>
      </c>
      <c r="M3702">
        <v>11</v>
      </c>
      <c r="N3702">
        <v>0</v>
      </c>
      <c r="O3702">
        <v>0</v>
      </c>
      <c r="P3702">
        <v>0</v>
      </c>
      <c r="Q3702">
        <v>0</v>
      </c>
    </row>
    <row r="3703" spans="1:17" x14ac:dyDescent="0.2">
      <c r="A3703" t="s">
        <v>20726</v>
      </c>
      <c r="B3703" t="s">
        <v>87</v>
      </c>
      <c r="C3703" t="s">
        <v>251</v>
      </c>
      <c r="D3703" t="s">
        <v>17029</v>
      </c>
      <c r="E3703" t="s">
        <v>79</v>
      </c>
      <c r="F3703" t="s">
        <v>4887</v>
      </c>
      <c r="G3703">
        <v>0</v>
      </c>
      <c r="H3703">
        <v>11</v>
      </c>
      <c r="I3703">
        <v>2</v>
      </c>
      <c r="J3703">
        <v>7</v>
      </c>
      <c r="K3703">
        <v>2</v>
      </c>
      <c r="L3703">
        <v>0</v>
      </c>
      <c r="M3703">
        <v>0</v>
      </c>
      <c r="N3703">
        <v>0</v>
      </c>
      <c r="O3703">
        <v>0</v>
      </c>
      <c r="P3703">
        <v>0</v>
      </c>
      <c r="Q3703">
        <v>0</v>
      </c>
    </row>
    <row r="3704" spans="1:17" x14ac:dyDescent="0.2">
      <c r="A3704" t="s">
        <v>20727</v>
      </c>
      <c r="B3704" t="s">
        <v>87</v>
      </c>
      <c r="C3704" t="s">
        <v>251</v>
      </c>
      <c r="D3704" t="s">
        <v>17029</v>
      </c>
      <c r="E3704" t="s">
        <v>79</v>
      </c>
      <c r="F3704" t="s">
        <v>4889</v>
      </c>
      <c r="G3704">
        <v>0</v>
      </c>
      <c r="H3704">
        <v>0</v>
      </c>
      <c r="I3704">
        <v>0</v>
      </c>
      <c r="J3704">
        <v>0</v>
      </c>
      <c r="K3704">
        <v>0</v>
      </c>
      <c r="L3704">
        <v>0</v>
      </c>
      <c r="M3704">
        <v>11</v>
      </c>
      <c r="N3704">
        <v>0</v>
      </c>
      <c r="O3704">
        <v>0</v>
      </c>
      <c r="P3704">
        <v>0</v>
      </c>
      <c r="Q3704">
        <v>0</v>
      </c>
    </row>
    <row r="3705" spans="1:17" x14ac:dyDescent="0.2">
      <c r="A3705" t="s">
        <v>20728</v>
      </c>
      <c r="B3705" t="s">
        <v>87</v>
      </c>
      <c r="C3705" t="s">
        <v>251</v>
      </c>
      <c r="D3705" t="s">
        <v>17029</v>
      </c>
      <c r="E3705" t="s">
        <v>79</v>
      </c>
      <c r="F3705" t="s">
        <v>4871</v>
      </c>
      <c r="G3705">
        <v>0</v>
      </c>
      <c r="H3705">
        <v>0</v>
      </c>
      <c r="I3705">
        <v>0</v>
      </c>
      <c r="J3705">
        <v>0</v>
      </c>
      <c r="K3705">
        <v>0</v>
      </c>
      <c r="L3705">
        <v>0</v>
      </c>
      <c r="M3705">
        <v>0</v>
      </c>
      <c r="N3705">
        <v>7</v>
      </c>
      <c r="O3705">
        <v>6</v>
      </c>
      <c r="P3705">
        <v>1</v>
      </c>
      <c r="Q3705">
        <v>0</v>
      </c>
    </row>
    <row r="3706" spans="1:17" x14ac:dyDescent="0.2">
      <c r="A3706" t="s">
        <v>20729</v>
      </c>
      <c r="B3706" t="s">
        <v>87</v>
      </c>
      <c r="C3706" t="s">
        <v>251</v>
      </c>
      <c r="D3706" t="s">
        <v>17029</v>
      </c>
      <c r="E3706" t="s">
        <v>79</v>
      </c>
      <c r="F3706" t="s">
        <v>4873</v>
      </c>
      <c r="G3706">
        <v>0</v>
      </c>
      <c r="H3706">
        <v>0</v>
      </c>
      <c r="I3706">
        <v>0</v>
      </c>
      <c r="J3706">
        <v>0</v>
      </c>
      <c r="K3706">
        <v>0</v>
      </c>
      <c r="L3706">
        <v>0</v>
      </c>
      <c r="M3706">
        <v>0</v>
      </c>
      <c r="N3706">
        <v>6</v>
      </c>
      <c r="O3706">
        <v>5</v>
      </c>
      <c r="P3706">
        <v>1</v>
      </c>
      <c r="Q3706">
        <v>0</v>
      </c>
    </row>
    <row r="3707" spans="1:17" x14ac:dyDescent="0.2">
      <c r="A3707" t="s">
        <v>20730</v>
      </c>
      <c r="B3707" t="s">
        <v>87</v>
      </c>
      <c r="C3707" t="s">
        <v>251</v>
      </c>
      <c r="D3707" t="s">
        <v>17029</v>
      </c>
      <c r="E3707" t="s">
        <v>79</v>
      </c>
      <c r="F3707" t="s">
        <v>17019</v>
      </c>
      <c r="G3707">
        <v>11</v>
      </c>
      <c r="H3707">
        <v>0</v>
      </c>
      <c r="I3707">
        <v>0</v>
      </c>
      <c r="J3707">
        <v>0</v>
      </c>
      <c r="K3707">
        <v>0</v>
      </c>
      <c r="L3707">
        <v>0</v>
      </c>
      <c r="M3707">
        <v>0</v>
      </c>
      <c r="N3707">
        <v>0</v>
      </c>
      <c r="O3707">
        <v>0</v>
      </c>
      <c r="P3707">
        <v>0</v>
      </c>
      <c r="Q3707">
        <v>0</v>
      </c>
    </row>
    <row r="3708" spans="1:17" x14ac:dyDescent="0.2">
      <c r="A3708" t="s">
        <v>20731</v>
      </c>
      <c r="B3708" t="s">
        <v>87</v>
      </c>
      <c r="C3708" t="s">
        <v>251</v>
      </c>
      <c r="D3708" t="s">
        <v>17029</v>
      </c>
      <c r="E3708" t="s">
        <v>81</v>
      </c>
      <c r="F3708" t="s">
        <v>4875</v>
      </c>
      <c r="G3708">
        <v>0</v>
      </c>
      <c r="H3708">
        <v>10</v>
      </c>
      <c r="I3708">
        <v>1</v>
      </c>
      <c r="J3708">
        <v>7</v>
      </c>
      <c r="K3708">
        <v>2</v>
      </c>
      <c r="L3708">
        <v>0</v>
      </c>
      <c r="M3708">
        <v>0</v>
      </c>
      <c r="N3708">
        <v>0</v>
      </c>
      <c r="O3708">
        <v>0</v>
      </c>
      <c r="P3708">
        <v>0</v>
      </c>
      <c r="Q3708">
        <v>0</v>
      </c>
    </row>
    <row r="3709" spans="1:17" x14ac:dyDescent="0.2">
      <c r="A3709" t="s">
        <v>20732</v>
      </c>
      <c r="B3709" t="s">
        <v>87</v>
      </c>
      <c r="C3709" t="s">
        <v>251</v>
      </c>
      <c r="D3709" t="s">
        <v>17029</v>
      </c>
      <c r="E3709" t="s">
        <v>81</v>
      </c>
      <c r="F3709" t="s">
        <v>4877</v>
      </c>
      <c r="G3709">
        <v>0</v>
      </c>
      <c r="H3709">
        <v>10</v>
      </c>
      <c r="I3709">
        <v>1</v>
      </c>
      <c r="J3709">
        <v>7</v>
      </c>
      <c r="K3709">
        <v>2</v>
      </c>
      <c r="L3709">
        <v>0</v>
      </c>
      <c r="M3709">
        <v>0</v>
      </c>
      <c r="N3709">
        <v>0</v>
      </c>
      <c r="O3709">
        <v>0</v>
      </c>
      <c r="P3709">
        <v>0</v>
      </c>
      <c r="Q3709">
        <v>0</v>
      </c>
    </row>
    <row r="3710" spans="1:17" x14ac:dyDescent="0.2">
      <c r="A3710" t="s">
        <v>20733</v>
      </c>
      <c r="B3710" t="s">
        <v>87</v>
      </c>
      <c r="C3710" t="s">
        <v>251</v>
      </c>
      <c r="D3710" t="s">
        <v>17029</v>
      </c>
      <c r="E3710" t="s">
        <v>81</v>
      </c>
      <c r="F3710" t="s">
        <v>4879</v>
      </c>
      <c r="G3710">
        <v>0</v>
      </c>
      <c r="H3710">
        <v>0</v>
      </c>
      <c r="I3710">
        <v>0</v>
      </c>
      <c r="J3710">
        <v>0</v>
      </c>
      <c r="K3710">
        <v>0</v>
      </c>
      <c r="L3710">
        <v>0</v>
      </c>
      <c r="M3710">
        <v>10</v>
      </c>
      <c r="N3710">
        <v>0</v>
      </c>
      <c r="O3710">
        <v>0</v>
      </c>
      <c r="P3710">
        <v>0</v>
      </c>
      <c r="Q3710">
        <v>0</v>
      </c>
    </row>
    <row r="3711" spans="1:17" x14ac:dyDescent="0.2">
      <c r="A3711" t="s">
        <v>20734</v>
      </c>
      <c r="B3711" t="s">
        <v>87</v>
      </c>
      <c r="C3711" t="s">
        <v>251</v>
      </c>
      <c r="D3711" t="s">
        <v>17029</v>
      </c>
      <c r="E3711" t="s">
        <v>81</v>
      </c>
      <c r="F3711" t="s">
        <v>4881</v>
      </c>
      <c r="G3711">
        <v>0</v>
      </c>
      <c r="H3711">
        <v>10</v>
      </c>
      <c r="I3711">
        <v>1</v>
      </c>
      <c r="J3711">
        <v>7</v>
      </c>
      <c r="K3711">
        <v>2</v>
      </c>
      <c r="L3711">
        <v>0</v>
      </c>
      <c r="M3711">
        <v>0</v>
      </c>
      <c r="N3711">
        <v>0</v>
      </c>
      <c r="O3711">
        <v>0</v>
      </c>
      <c r="P3711">
        <v>0</v>
      </c>
      <c r="Q3711">
        <v>0</v>
      </c>
    </row>
    <row r="3712" spans="1:17" x14ac:dyDescent="0.2">
      <c r="A3712" t="s">
        <v>20735</v>
      </c>
      <c r="B3712" t="s">
        <v>87</v>
      </c>
      <c r="C3712" t="s">
        <v>251</v>
      </c>
      <c r="D3712" t="s">
        <v>17029</v>
      </c>
      <c r="E3712" t="s">
        <v>81</v>
      </c>
      <c r="F3712" t="s">
        <v>4883</v>
      </c>
      <c r="G3712">
        <v>0</v>
      </c>
      <c r="H3712">
        <v>10</v>
      </c>
      <c r="I3712">
        <v>1</v>
      </c>
      <c r="J3712">
        <v>7</v>
      </c>
      <c r="K3712">
        <v>2</v>
      </c>
      <c r="L3712">
        <v>0</v>
      </c>
      <c r="M3712">
        <v>0</v>
      </c>
      <c r="N3712">
        <v>0</v>
      </c>
      <c r="O3712">
        <v>0</v>
      </c>
      <c r="P3712">
        <v>0</v>
      </c>
      <c r="Q3712">
        <v>0</v>
      </c>
    </row>
    <row r="3713" spans="1:17" x14ac:dyDescent="0.2">
      <c r="A3713" t="s">
        <v>20736</v>
      </c>
      <c r="B3713" t="s">
        <v>87</v>
      </c>
      <c r="C3713" t="s">
        <v>251</v>
      </c>
      <c r="D3713" t="s">
        <v>17029</v>
      </c>
      <c r="E3713" t="s">
        <v>81</v>
      </c>
      <c r="F3713" t="s">
        <v>4885</v>
      </c>
      <c r="G3713">
        <v>0</v>
      </c>
      <c r="H3713">
        <v>0</v>
      </c>
      <c r="I3713">
        <v>0</v>
      </c>
      <c r="J3713">
        <v>0</v>
      </c>
      <c r="K3713">
        <v>0</v>
      </c>
      <c r="L3713">
        <v>0</v>
      </c>
      <c r="M3713">
        <v>10</v>
      </c>
      <c r="N3713">
        <v>0</v>
      </c>
      <c r="O3713">
        <v>0</v>
      </c>
      <c r="P3713">
        <v>0</v>
      </c>
      <c r="Q3713">
        <v>0</v>
      </c>
    </row>
    <row r="3714" spans="1:17" x14ac:dyDescent="0.2">
      <c r="A3714" t="s">
        <v>20737</v>
      </c>
      <c r="B3714" t="s">
        <v>87</v>
      </c>
      <c r="C3714" t="s">
        <v>251</v>
      </c>
      <c r="D3714" t="s">
        <v>17029</v>
      </c>
      <c r="E3714" t="s">
        <v>81</v>
      </c>
      <c r="F3714" t="s">
        <v>4887</v>
      </c>
      <c r="G3714">
        <v>0</v>
      </c>
      <c r="H3714">
        <v>10</v>
      </c>
      <c r="I3714">
        <v>1</v>
      </c>
      <c r="J3714">
        <v>7</v>
      </c>
      <c r="K3714">
        <v>2</v>
      </c>
      <c r="L3714">
        <v>0</v>
      </c>
      <c r="M3714">
        <v>0</v>
      </c>
      <c r="N3714">
        <v>0</v>
      </c>
      <c r="O3714">
        <v>0</v>
      </c>
      <c r="P3714">
        <v>0</v>
      </c>
      <c r="Q3714">
        <v>0</v>
      </c>
    </row>
    <row r="3715" spans="1:17" x14ac:dyDescent="0.2">
      <c r="A3715" t="s">
        <v>20738</v>
      </c>
      <c r="B3715" t="s">
        <v>87</v>
      </c>
      <c r="C3715" t="s">
        <v>251</v>
      </c>
      <c r="D3715" t="s">
        <v>17029</v>
      </c>
      <c r="E3715" t="s">
        <v>81</v>
      </c>
      <c r="F3715" t="s">
        <v>4889</v>
      </c>
      <c r="G3715">
        <v>0</v>
      </c>
      <c r="H3715">
        <v>0</v>
      </c>
      <c r="I3715">
        <v>0</v>
      </c>
      <c r="J3715">
        <v>0</v>
      </c>
      <c r="K3715">
        <v>0</v>
      </c>
      <c r="L3715">
        <v>0</v>
      </c>
      <c r="M3715">
        <v>10</v>
      </c>
      <c r="N3715">
        <v>0</v>
      </c>
      <c r="O3715">
        <v>0</v>
      </c>
      <c r="P3715">
        <v>0</v>
      </c>
      <c r="Q3715">
        <v>0</v>
      </c>
    </row>
    <row r="3716" spans="1:17" x14ac:dyDescent="0.2">
      <c r="A3716" t="s">
        <v>20739</v>
      </c>
      <c r="B3716" t="s">
        <v>87</v>
      </c>
      <c r="C3716" t="s">
        <v>251</v>
      </c>
      <c r="D3716" t="s">
        <v>17029</v>
      </c>
      <c r="E3716" t="s">
        <v>81</v>
      </c>
      <c r="F3716" t="s">
        <v>4871</v>
      </c>
      <c r="G3716">
        <v>0</v>
      </c>
      <c r="H3716">
        <v>0</v>
      </c>
      <c r="I3716">
        <v>0</v>
      </c>
      <c r="J3716">
        <v>0</v>
      </c>
      <c r="K3716">
        <v>0</v>
      </c>
      <c r="L3716">
        <v>0</v>
      </c>
      <c r="M3716">
        <v>0</v>
      </c>
      <c r="N3716">
        <v>5</v>
      </c>
      <c r="O3716">
        <v>5</v>
      </c>
      <c r="P3716">
        <v>0</v>
      </c>
      <c r="Q3716">
        <v>0</v>
      </c>
    </row>
    <row r="3717" spans="1:17" x14ac:dyDescent="0.2">
      <c r="A3717" t="s">
        <v>20740</v>
      </c>
      <c r="B3717" t="s">
        <v>87</v>
      </c>
      <c r="C3717" t="s">
        <v>251</v>
      </c>
      <c r="D3717" t="s">
        <v>17029</v>
      </c>
      <c r="E3717" t="s">
        <v>81</v>
      </c>
      <c r="F3717" t="s">
        <v>4873</v>
      </c>
      <c r="G3717">
        <v>0</v>
      </c>
      <c r="H3717">
        <v>0</v>
      </c>
      <c r="I3717">
        <v>0</v>
      </c>
      <c r="J3717">
        <v>0</v>
      </c>
      <c r="K3717">
        <v>0</v>
      </c>
      <c r="L3717">
        <v>0</v>
      </c>
      <c r="M3717">
        <v>0</v>
      </c>
      <c r="N3717">
        <v>3</v>
      </c>
      <c r="O3717">
        <v>3</v>
      </c>
      <c r="P3717">
        <v>0</v>
      </c>
      <c r="Q3717">
        <v>0</v>
      </c>
    </row>
    <row r="3718" spans="1:17" x14ac:dyDescent="0.2">
      <c r="A3718" t="s">
        <v>20741</v>
      </c>
      <c r="B3718" t="s">
        <v>87</v>
      </c>
      <c r="C3718" t="s">
        <v>251</v>
      </c>
      <c r="D3718" t="s">
        <v>17029</v>
      </c>
      <c r="E3718" t="s">
        <v>81</v>
      </c>
      <c r="F3718" t="s">
        <v>17019</v>
      </c>
      <c r="G3718">
        <v>10</v>
      </c>
      <c r="H3718">
        <v>0</v>
      </c>
      <c r="I3718">
        <v>0</v>
      </c>
      <c r="J3718">
        <v>0</v>
      </c>
      <c r="K3718">
        <v>0</v>
      </c>
      <c r="L3718">
        <v>0</v>
      </c>
      <c r="M3718">
        <v>0</v>
      </c>
      <c r="N3718">
        <v>0</v>
      </c>
      <c r="O3718">
        <v>0</v>
      </c>
      <c r="P3718">
        <v>0</v>
      </c>
      <c r="Q3718">
        <v>0</v>
      </c>
    </row>
    <row r="3719" spans="1:17" x14ac:dyDescent="0.2">
      <c r="A3719" t="s">
        <v>20742</v>
      </c>
      <c r="B3719" t="s">
        <v>87</v>
      </c>
      <c r="C3719" t="s">
        <v>251</v>
      </c>
      <c r="D3719" t="s">
        <v>17025</v>
      </c>
      <c r="E3719" t="s">
        <v>79</v>
      </c>
      <c r="F3719" t="s">
        <v>17019</v>
      </c>
      <c r="G3719">
        <v>1</v>
      </c>
      <c r="H3719">
        <v>0</v>
      </c>
      <c r="I3719">
        <v>0</v>
      </c>
      <c r="J3719">
        <v>0</v>
      </c>
      <c r="K3719">
        <v>0</v>
      </c>
      <c r="L3719">
        <v>0</v>
      </c>
      <c r="M3719">
        <v>0</v>
      </c>
      <c r="N3719">
        <v>0</v>
      </c>
      <c r="O3719">
        <v>0</v>
      </c>
      <c r="P3719">
        <v>0</v>
      </c>
      <c r="Q3719">
        <v>0</v>
      </c>
    </row>
    <row r="3720" spans="1:17" x14ac:dyDescent="0.2">
      <c r="A3720" t="s">
        <v>20743</v>
      </c>
      <c r="B3720" t="s">
        <v>87</v>
      </c>
      <c r="C3720" t="s">
        <v>251</v>
      </c>
      <c r="D3720" t="s">
        <v>17025</v>
      </c>
      <c r="E3720" t="s">
        <v>81</v>
      </c>
      <c r="F3720" t="s">
        <v>17019</v>
      </c>
      <c r="G3720">
        <v>5</v>
      </c>
      <c r="H3720">
        <v>0</v>
      </c>
      <c r="I3720">
        <v>0</v>
      </c>
      <c r="J3720">
        <v>0</v>
      </c>
      <c r="K3720">
        <v>0</v>
      </c>
      <c r="L3720">
        <v>0</v>
      </c>
      <c r="M3720">
        <v>0</v>
      </c>
      <c r="N3720">
        <v>0</v>
      </c>
      <c r="O3720">
        <v>0</v>
      </c>
      <c r="P3720">
        <v>0</v>
      </c>
      <c r="Q3720">
        <v>0</v>
      </c>
    </row>
    <row r="3721" spans="1:17" x14ac:dyDescent="0.2">
      <c r="A3721" t="s">
        <v>20744</v>
      </c>
      <c r="B3721" t="s">
        <v>87</v>
      </c>
      <c r="C3721" t="s">
        <v>252</v>
      </c>
      <c r="D3721" t="s">
        <v>17029</v>
      </c>
      <c r="E3721" t="s">
        <v>79</v>
      </c>
      <c r="F3721" t="s">
        <v>4875</v>
      </c>
      <c r="G3721">
        <v>0</v>
      </c>
      <c r="H3721">
        <v>13</v>
      </c>
      <c r="I3721">
        <v>6</v>
      </c>
      <c r="J3721">
        <v>5</v>
      </c>
      <c r="K3721">
        <v>1</v>
      </c>
      <c r="L3721">
        <v>1</v>
      </c>
      <c r="M3721">
        <v>0</v>
      </c>
      <c r="N3721">
        <v>0</v>
      </c>
      <c r="O3721">
        <v>0</v>
      </c>
      <c r="P3721">
        <v>0</v>
      </c>
      <c r="Q3721">
        <v>0</v>
      </c>
    </row>
    <row r="3722" spans="1:17" x14ac:dyDescent="0.2">
      <c r="A3722" t="s">
        <v>20745</v>
      </c>
      <c r="B3722" t="s">
        <v>87</v>
      </c>
      <c r="C3722" t="s">
        <v>252</v>
      </c>
      <c r="D3722" t="s">
        <v>17029</v>
      </c>
      <c r="E3722" t="s">
        <v>79</v>
      </c>
      <c r="F3722" t="s">
        <v>4877</v>
      </c>
      <c r="G3722">
        <v>0</v>
      </c>
      <c r="H3722">
        <v>13</v>
      </c>
      <c r="I3722">
        <v>3</v>
      </c>
      <c r="J3722">
        <v>8</v>
      </c>
      <c r="K3722">
        <v>1</v>
      </c>
      <c r="L3722">
        <v>1</v>
      </c>
      <c r="M3722">
        <v>0</v>
      </c>
      <c r="N3722">
        <v>0</v>
      </c>
      <c r="O3722">
        <v>0</v>
      </c>
      <c r="P3722">
        <v>0</v>
      </c>
      <c r="Q3722">
        <v>0</v>
      </c>
    </row>
    <row r="3723" spans="1:17" x14ac:dyDescent="0.2">
      <c r="A3723" t="s">
        <v>20746</v>
      </c>
      <c r="B3723" t="s">
        <v>87</v>
      </c>
      <c r="C3723" t="s">
        <v>252</v>
      </c>
      <c r="D3723" t="s">
        <v>17029</v>
      </c>
      <c r="E3723" t="s">
        <v>79</v>
      </c>
      <c r="F3723" t="s">
        <v>4879</v>
      </c>
      <c r="G3723">
        <v>0</v>
      </c>
      <c r="H3723">
        <v>0</v>
      </c>
      <c r="I3723">
        <v>0</v>
      </c>
      <c r="J3723">
        <v>0</v>
      </c>
      <c r="K3723">
        <v>0</v>
      </c>
      <c r="L3723">
        <v>0</v>
      </c>
      <c r="M3723">
        <v>13</v>
      </c>
      <c r="N3723">
        <v>0</v>
      </c>
      <c r="O3723">
        <v>0</v>
      </c>
      <c r="P3723">
        <v>0</v>
      </c>
      <c r="Q3723">
        <v>0</v>
      </c>
    </row>
    <row r="3724" spans="1:17" x14ac:dyDescent="0.2">
      <c r="A3724" t="s">
        <v>20747</v>
      </c>
      <c r="B3724" t="s">
        <v>87</v>
      </c>
      <c r="C3724" t="s">
        <v>252</v>
      </c>
      <c r="D3724" t="s">
        <v>17029</v>
      </c>
      <c r="E3724" t="s">
        <v>79</v>
      </c>
      <c r="F3724" t="s">
        <v>4881</v>
      </c>
      <c r="G3724">
        <v>0</v>
      </c>
      <c r="H3724">
        <v>13</v>
      </c>
      <c r="I3724">
        <v>3</v>
      </c>
      <c r="J3724">
        <v>8</v>
      </c>
      <c r="K3724">
        <v>1</v>
      </c>
      <c r="L3724">
        <v>1</v>
      </c>
      <c r="M3724">
        <v>0</v>
      </c>
      <c r="N3724">
        <v>0</v>
      </c>
      <c r="O3724">
        <v>0</v>
      </c>
      <c r="P3724">
        <v>0</v>
      </c>
      <c r="Q3724">
        <v>0</v>
      </c>
    </row>
    <row r="3725" spans="1:17" x14ac:dyDescent="0.2">
      <c r="A3725" t="s">
        <v>20748</v>
      </c>
      <c r="B3725" t="s">
        <v>87</v>
      </c>
      <c r="C3725" t="s">
        <v>252</v>
      </c>
      <c r="D3725" t="s">
        <v>17029</v>
      </c>
      <c r="E3725" t="s">
        <v>79</v>
      </c>
      <c r="F3725" t="s">
        <v>4883</v>
      </c>
      <c r="G3725">
        <v>0</v>
      </c>
      <c r="H3725">
        <v>13</v>
      </c>
      <c r="I3725">
        <v>4</v>
      </c>
      <c r="J3725">
        <v>7</v>
      </c>
      <c r="K3725">
        <v>1</v>
      </c>
      <c r="L3725">
        <v>1</v>
      </c>
      <c r="M3725">
        <v>0</v>
      </c>
      <c r="N3725">
        <v>0</v>
      </c>
      <c r="O3725">
        <v>0</v>
      </c>
      <c r="P3725">
        <v>0</v>
      </c>
      <c r="Q3725">
        <v>0</v>
      </c>
    </row>
    <row r="3726" spans="1:17" x14ac:dyDescent="0.2">
      <c r="A3726" t="s">
        <v>20749</v>
      </c>
      <c r="B3726" t="s">
        <v>87</v>
      </c>
      <c r="C3726" t="s">
        <v>252</v>
      </c>
      <c r="D3726" t="s">
        <v>17029</v>
      </c>
      <c r="E3726" t="s">
        <v>79</v>
      </c>
      <c r="F3726" t="s">
        <v>4885</v>
      </c>
      <c r="G3726">
        <v>0</v>
      </c>
      <c r="H3726">
        <v>0</v>
      </c>
      <c r="I3726">
        <v>0</v>
      </c>
      <c r="J3726">
        <v>0</v>
      </c>
      <c r="K3726">
        <v>0</v>
      </c>
      <c r="L3726">
        <v>0</v>
      </c>
      <c r="M3726">
        <v>13</v>
      </c>
      <c r="N3726">
        <v>0</v>
      </c>
      <c r="O3726">
        <v>0</v>
      </c>
      <c r="P3726">
        <v>0</v>
      </c>
      <c r="Q3726">
        <v>0</v>
      </c>
    </row>
    <row r="3727" spans="1:17" x14ac:dyDescent="0.2">
      <c r="A3727" t="s">
        <v>20750</v>
      </c>
      <c r="B3727" t="s">
        <v>87</v>
      </c>
      <c r="C3727" t="s">
        <v>252</v>
      </c>
      <c r="D3727" t="s">
        <v>17029</v>
      </c>
      <c r="E3727" t="s">
        <v>79</v>
      </c>
      <c r="F3727" t="s">
        <v>4887</v>
      </c>
      <c r="G3727">
        <v>0</v>
      </c>
      <c r="H3727">
        <v>13</v>
      </c>
      <c r="I3727">
        <v>3</v>
      </c>
      <c r="J3727">
        <v>8</v>
      </c>
      <c r="K3727">
        <v>1</v>
      </c>
      <c r="L3727">
        <v>1</v>
      </c>
      <c r="M3727">
        <v>0</v>
      </c>
      <c r="N3727">
        <v>0</v>
      </c>
      <c r="O3727">
        <v>0</v>
      </c>
      <c r="P3727">
        <v>0</v>
      </c>
      <c r="Q3727">
        <v>0</v>
      </c>
    </row>
    <row r="3728" spans="1:17" x14ac:dyDescent="0.2">
      <c r="A3728" t="s">
        <v>20751</v>
      </c>
      <c r="B3728" t="s">
        <v>87</v>
      </c>
      <c r="C3728" t="s">
        <v>252</v>
      </c>
      <c r="D3728" t="s">
        <v>17029</v>
      </c>
      <c r="E3728" t="s">
        <v>79</v>
      </c>
      <c r="F3728" t="s">
        <v>4889</v>
      </c>
      <c r="G3728">
        <v>0</v>
      </c>
      <c r="H3728">
        <v>0</v>
      </c>
      <c r="I3728">
        <v>0</v>
      </c>
      <c r="J3728">
        <v>0</v>
      </c>
      <c r="K3728">
        <v>0</v>
      </c>
      <c r="L3728">
        <v>0</v>
      </c>
      <c r="M3728">
        <v>13</v>
      </c>
      <c r="N3728">
        <v>0</v>
      </c>
      <c r="O3728">
        <v>0</v>
      </c>
      <c r="P3728">
        <v>0</v>
      </c>
      <c r="Q3728">
        <v>0</v>
      </c>
    </row>
    <row r="3729" spans="1:17" x14ac:dyDescent="0.2">
      <c r="A3729" t="s">
        <v>20752</v>
      </c>
      <c r="B3729" t="s">
        <v>87</v>
      </c>
      <c r="C3729" t="s">
        <v>252</v>
      </c>
      <c r="D3729" t="s">
        <v>17029</v>
      </c>
      <c r="E3729" t="s">
        <v>79</v>
      </c>
      <c r="F3729" t="s">
        <v>4871</v>
      </c>
      <c r="G3729">
        <v>0</v>
      </c>
      <c r="H3729">
        <v>0</v>
      </c>
      <c r="I3729">
        <v>0</v>
      </c>
      <c r="J3729">
        <v>0</v>
      </c>
      <c r="K3729">
        <v>0</v>
      </c>
      <c r="L3729">
        <v>0</v>
      </c>
      <c r="M3729">
        <v>0</v>
      </c>
      <c r="N3729">
        <v>7</v>
      </c>
      <c r="O3729">
        <v>7</v>
      </c>
      <c r="P3729">
        <v>0</v>
      </c>
      <c r="Q3729">
        <v>0</v>
      </c>
    </row>
    <row r="3730" spans="1:17" x14ac:dyDescent="0.2">
      <c r="A3730" t="s">
        <v>20753</v>
      </c>
      <c r="B3730" t="s">
        <v>87</v>
      </c>
      <c r="C3730" t="s">
        <v>252</v>
      </c>
      <c r="D3730" t="s">
        <v>17029</v>
      </c>
      <c r="E3730" t="s">
        <v>79</v>
      </c>
      <c r="F3730" t="s">
        <v>4873</v>
      </c>
      <c r="G3730">
        <v>0</v>
      </c>
      <c r="H3730">
        <v>0</v>
      </c>
      <c r="I3730">
        <v>0</v>
      </c>
      <c r="J3730">
        <v>0</v>
      </c>
      <c r="K3730">
        <v>0</v>
      </c>
      <c r="L3730">
        <v>0</v>
      </c>
      <c r="M3730">
        <v>0</v>
      </c>
      <c r="N3730">
        <v>7</v>
      </c>
      <c r="O3730">
        <v>6</v>
      </c>
      <c r="P3730">
        <v>1</v>
      </c>
      <c r="Q3730">
        <v>0</v>
      </c>
    </row>
    <row r="3731" spans="1:17" x14ac:dyDescent="0.2">
      <c r="A3731" t="s">
        <v>20754</v>
      </c>
      <c r="B3731" t="s">
        <v>87</v>
      </c>
      <c r="C3731" t="s">
        <v>252</v>
      </c>
      <c r="D3731" t="s">
        <v>17029</v>
      </c>
      <c r="E3731" t="s">
        <v>79</v>
      </c>
      <c r="F3731" t="s">
        <v>17019</v>
      </c>
      <c r="G3731">
        <v>13</v>
      </c>
      <c r="H3731">
        <v>0</v>
      </c>
      <c r="I3731">
        <v>0</v>
      </c>
      <c r="J3731">
        <v>0</v>
      </c>
      <c r="K3731">
        <v>0</v>
      </c>
      <c r="L3731">
        <v>0</v>
      </c>
      <c r="M3731">
        <v>0</v>
      </c>
      <c r="N3731">
        <v>0</v>
      </c>
      <c r="O3731">
        <v>0</v>
      </c>
      <c r="P3731">
        <v>0</v>
      </c>
      <c r="Q3731">
        <v>0</v>
      </c>
    </row>
    <row r="3732" spans="1:17" x14ac:dyDescent="0.2">
      <c r="A3732" t="s">
        <v>20755</v>
      </c>
      <c r="B3732" t="s">
        <v>86</v>
      </c>
      <c r="C3732" t="s">
        <v>155</v>
      </c>
      <c r="D3732" t="s">
        <v>17021</v>
      </c>
      <c r="E3732" t="s">
        <v>81</v>
      </c>
      <c r="F3732" t="s">
        <v>17022</v>
      </c>
      <c r="G3732">
        <v>0</v>
      </c>
      <c r="H3732">
        <v>0</v>
      </c>
      <c r="I3732">
        <v>0</v>
      </c>
      <c r="J3732">
        <v>0</v>
      </c>
      <c r="K3732">
        <v>0</v>
      </c>
      <c r="L3732">
        <v>0</v>
      </c>
      <c r="M3732">
        <v>0</v>
      </c>
      <c r="N3732">
        <v>2</v>
      </c>
      <c r="O3732">
        <v>2</v>
      </c>
      <c r="P3732">
        <v>0</v>
      </c>
      <c r="Q3732">
        <v>0</v>
      </c>
    </row>
    <row r="3733" spans="1:17" x14ac:dyDescent="0.2">
      <c r="A3733" t="s">
        <v>20756</v>
      </c>
      <c r="B3733" t="s">
        <v>86</v>
      </c>
      <c r="C3733" t="s">
        <v>155</v>
      </c>
      <c r="D3733" t="s">
        <v>17021</v>
      </c>
      <c r="E3733" t="s">
        <v>81</v>
      </c>
      <c r="F3733" t="s">
        <v>17019</v>
      </c>
      <c r="G3733">
        <v>2</v>
      </c>
      <c r="H3733">
        <v>0</v>
      </c>
      <c r="I3733">
        <v>0</v>
      </c>
      <c r="J3733">
        <v>0</v>
      </c>
      <c r="K3733">
        <v>0</v>
      </c>
      <c r="L3733">
        <v>0</v>
      </c>
      <c r="M3733">
        <v>0</v>
      </c>
      <c r="N3733">
        <v>0</v>
      </c>
      <c r="O3733">
        <v>0</v>
      </c>
      <c r="P3733">
        <v>0</v>
      </c>
      <c r="Q3733">
        <v>0</v>
      </c>
    </row>
    <row r="3734" spans="1:17" x14ac:dyDescent="0.2">
      <c r="A3734" t="s">
        <v>20757</v>
      </c>
      <c r="B3734" t="s">
        <v>86</v>
      </c>
      <c r="C3734" t="s">
        <v>156</v>
      </c>
      <c r="D3734" t="s">
        <v>17029</v>
      </c>
      <c r="E3734" t="s">
        <v>79</v>
      </c>
      <c r="F3734" t="s">
        <v>4875</v>
      </c>
      <c r="G3734">
        <v>0</v>
      </c>
      <c r="H3734">
        <v>3</v>
      </c>
      <c r="I3734">
        <v>0</v>
      </c>
      <c r="J3734">
        <v>3</v>
      </c>
      <c r="K3734">
        <v>0</v>
      </c>
      <c r="L3734">
        <v>0</v>
      </c>
      <c r="M3734">
        <v>0</v>
      </c>
      <c r="N3734">
        <v>0</v>
      </c>
      <c r="O3734">
        <v>0</v>
      </c>
      <c r="P3734">
        <v>0</v>
      </c>
      <c r="Q3734">
        <v>0</v>
      </c>
    </row>
    <row r="3735" spans="1:17" x14ac:dyDescent="0.2">
      <c r="A3735" t="s">
        <v>20758</v>
      </c>
      <c r="B3735" t="s">
        <v>86</v>
      </c>
      <c r="C3735" t="s">
        <v>156</v>
      </c>
      <c r="D3735" t="s">
        <v>17029</v>
      </c>
      <c r="E3735" t="s">
        <v>79</v>
      </c>
      <c r="F3735" t="s">
        <v>4877</v>
      </c>
      <c r="G3735">
        <v>0</v>
      </c>
      <c r="H3735">
        <v>3</v>
      </c>
      <c r="I3735">
        <v>0</v>
      </c>
      <c r="J3735">
        <v>3</v>
      </c>
      <c r="K3735">
        <v>0</v>
      </c>
      <c r="L3735">
        <v>0</v>
      </c>
      <c r="M3735">
        <v>0</v>
      </c>
      <c r="N3735">
        <v>0</v>
      </c>
      <c r="O3735">
        <v>0</v>
      </c>
      <c r="P3735">
        <v>0</v>
      </c>
      <c r="Q3735">
        <v>0</v>
      </c>
    </row>
    <row r="3736" spans="1:17" x14ac:dyDescent="0.2">
      <c r="A3736" t="s">
        <v>20759</v>
      </c>
      <c r="B3736" t="s">
        <v>86</v>
      </c>
      <c r="C3736" t="s">
        <v>156</v>
      </c>
      <c r="D3736" t="s">
        <v>17029</v>
      </c>
      <c r="E3736" t="s">
        <v>79</v>
      </c>
      <c r="F3736" t="s">
        <v>4879</v>
      </c>
      <c r="G3736">
        <v>0</v>
      </c>
      <c r="H3736">
        <v>0</v>
      </c>
      <c r="I3736">
        <v>0</v>
      </c>
      <c r="J3736">
        <v>0</v>
      </c>
      <c r="K3736">
        <v>0</v>
      </c>
      <c r="L3736">
        <v>0</v>
      </c>
      <c r="M3736">
        <v>3</v>
      </c>
      <c r="N3736">
        <v>0</v>
      </c>
      <c r="O3736">
        <v>0</v>
      </c>
      <c r="P3736">
        <v>0</v>
      </c>
      <c r="Q3736">
        <v>0</v>
      </c>
    </row>
    <row r="3737" spans="1:17" x14ac:dyDescent="0.2">
      <c r="A3737" t="s">
        <v>20760</v>
      </c>
      <c r="B3737" t="s">
        <v>86</v>
      </c>
      <c r="C3737" t="s">
        <v>156</v>
      </c>
      <c r="D3737" t="s">
        <v>17029</v>
      </c>
      <c r="E3737" t="s">
        <v>79</v>
      </c>
      <c r="F3737" t="s">
        <v>4881</v>
      </c>
      <c r="G3737">
        <v>0</v>
      </c>
      <c r="H3737">
        <v>3</v>
      </c>
      <c r="I3737">
        <v>0</v>
      </c>
      <c r="J3737">
        <v>3</v>
      </c>
      <c r="K3737">
        <v>0</v>
      </c>
      <c r="L3737">
        <v>0</v>
      </c>
      <c r="M3737">
        <v>0</v>
      </c>
      <c r="N3737">
        <v>0</v>
      </c>
      <c r="O3737">
        <v>0</v>
      </c>
      <c r="P3737">
        <v>0</v>
      </c>
      <c r="Q3737">
        <v>0</v>
      </c>
    </row>
    <row r="3738" spans="1:17" x14ac:dyDescent="0.2">
      <c r="A3738" t="s">
        <v>20761</v>
      </c>
      <c r="B3738" t="s">
        <v>86</v>
      </c>
      <c r="C3738" t="s">
        <v>156</v>
      </c>
      <c r="D3738" t="s">
        <v>17029</v>
      </c>
      <c r="E3738" t="s">
        <v>79</v>
      </c>
      <c r="F3738" t="s">
        <v>4883</v>
      </c>
      <c r="G3738">
        <v>0</v>
      </c>
      <c r="H3738">
        <v>3</v>
      </c>
      <c r="I3738">
        <v>0</v>
      </c>
      <c r="J3738">
        <v>3</v>
      </c>
      <c r="K3738">
        <v>0</v>
      </c>
      <c r="L3738">
        <v>0</v>
      </c>
      <c r="M3738">
        <v>0</v>
      </c>
      <c r="N3738">
        <v>0</v>
      </c>
      <c r="O3738">
        <v>0</v>
      </c>
      <c r="P3738">
        <v>0</v>
      </c>
      <c r="Q3738">
        <v>0</v>
      </c>
    </row>
    <row r="3739" spans="1:17" x14ac:dyDescent="0.2">
      <c r="A3739" t="s">
        <v>20762</v>
      </c>
      <c r="B3739" t="s">
        <v>86</v>
      </c>
      <c r="C3739" t="s">
        <v>156</v>
      </c>
      <c r="D3739" t="s">
        <v>17029</v>
      </c>
      <c r="E3739" t="s">
        <v>79</v>
      </c>
      <c r="F3739" t="s">
        <v>4885</v>
      </c>
      <c r="G3739">
        <v>0</v>
      </c>
      <c r="H3739">
        <v>0</v>
      </c>
      <c r="I3739">
        <v>0</v>
      </c>
      <c r="J3739">
        <v>0</v>
      </c>
      <c r="K3739">
        <v>0</v>
      </c>
      <c r="L3739">
        <v>0</v>
      </c>
      <c r="M3739">
        <v>3</v>
      </c>
      <c r="N3739">
        <v>0</v>
      </c>
      <c r="O3739">
        <v>0</v>
      </c>
      <c r="P3739">
        <v>0</v>
      </c>
      <c r="Q3739">
        <v>0</v>
      </c>
    </row>
    <row r="3740" spans="1:17" x14ac:dyDescent="0.2">
      <c r="A3740" t="s">
        <v>20763</v>
      </c>
      <c r="B3740" t="s">
        <v>86</v>
      </c>
      <c r="C3740" t="s">
        <v>156</v>
      </c>
      <c r="D3740" t="s">
        <v>17029</v>
      </c>
      <c r="E3740" t="s">
        <v>79</v>
      </c>
      <c r="F3740" t="s">
        <v>4887</v>
      </c>
      <c r="G3740">
        <v>0</v>
      </c>
      <c r="H3740">
        <v>3</v>
      </c>
      <c r="I3740">
        <v>0</v>
      </c>
      <c r="J3740">
        <v>3</v>
      </c>
      <c r="K3740">
        <v>0</v>
      </c>
      <c r="L3740">
        <v>0</v>
      </c>
      <c r="M3740">
        <v>0</v>
      </c>
      <c r="N3740">
        <v>0</v>
      </c>
      <c r="O3740">
        <v>0</v>
      </c>
      <c r="P3740">
        <v>0</v>
      </c>
      <c r="Q3740">
        <v>0</v>
      </c>
    </row>
    <row r="3741" spans="1:17" x14ac:dyDescent="0.2">
      <c r="A3741" t="s">
        <v>20764</v>
      </c>
      <c r="B3741" t="s">
        <v>86</v>
      </c>
      <c r="C3741" t="s">
        <v>156</v>
      </c>
      <c r="D3741" t="s">
        <v>17029</v>
      </c>
      <c r="E3741" t="s">
        <v>79</v>
      </c>
      <c r="F3741" t="s">
        <v>4889</v>
      </c>
      <c r="G3741">
        <v>0</v>
      </c>
      <c r="H3741">
        <v>0</v>
      </c>
      <c r="I3741">
        <v>0</v>
      </c>
      <c r="J3741">
        <v>0</v>
      </c>
      <c r="K3741">
        <v>0</v>
      </c>
      <c r="L3741">
        <v>0</v>
      </c>
      <c r="M3741">
        <v>3</v>
      </c>
      <c r="N3741">
        <v>0</v>
      </c>
      <c r="O3741">
        <v>0</v>
      </c>
      <c r="P3741">
        <v>0</v>
      </c>
      <c r="Q3741">
        <v>0</v>
      </c>
    </row>
    <row r="3742" spans="1:17" x14ac:dyDescent="0.2">
      <c r="A3742" t="s">
        <v>20765</v>
      </c>
      <c r="B3742" t="s">
        <v>86</v>
      </c>
      <c r="C3742" t="s">
        <v>156</v>
      </c>
      <c r="D3742" t="s">
        <v>17029</v>
      </c>
      <c r="E3742" t="s">
        <v>79</v>
      </c>
      <c r="F3742" t="s">
        <v>4871</v>
      </c>
      <c r="G3742">
        <v>0</v>
      </c>
      <c r="H3742">
        <v>0</v>
      </c>
      <c r="I3742">
        <v>0</v>
      </c>
      <c r="J3742">
        <v>0</v>
      </c>
      <c r="K3742">
        <v>0</v>
      </c>
      <c r="L3742">
        <v>0</v>
      </c>
      <c r="M3742">
        <v>0</v>
      </c>
      <c r="N3742">
        <v>3</v>
      </c>
      <c r="O3742">
        <v>3</v>
      </c>
      <c r="P3742">
        <v>0</v>
      </c>
      <c r="Q3742">
        <v>0</v>
      </c>
    </row>
    <row r="3743" spans="1:17" x14ac:dyDescent="0.2">
      <c r="A3743" t="s">
        <v>20766</v>
      </c>
      <c r="B3743" t="s">
        <v>86</v>
      </c>
      <c r="C3743" t="s">
        <v>156</v>
      </c>
      <c r="D3743" t="s">
        <v>17029</v>
      </c>
      <c r="E3743" t="s">
        <v>79</v>
      </c>
      <c r="F3743" t="s">
        <v>4873</v>
      </c>
      <c r="G3743">
        <v>0</v>
      </c>
      <c r="H3743">
        <v>0</v>
      </c>
      <c r="I3743">
        <v>0</v>
      </c>
      <c r="J3743">
        <v>0</v>
      </c>
      <c r="K3743">
        <v>0</v>
      </c>
      <c r="L3743">
        <v>0</v>
      </c>
      <c r="M3743">
        <v>0</v>
      </c>
      <c r="N3743">
        <v>3</v>
      </c>
      <c r="O3743">
        <v>3</v>
      </c>
      <c r="P3743">
        <v>0</v>
      </c>
      <c r="Q3743">
        <v>0</v>
      </c>
    </row>
    <row r="3744" spans="1:17" x14ac:dyDescent="0.2">
      <c r="A3744" t="s">
        <v>20767</v>
      </c>
      <c r="B3744" t="s">
        <v>86</v>
      </c>
      <c r="C3744" t="s">
        <v>156</v>
      </c>
      <c r="D3744" t="s">
        <v>17029</v>
      </c>
      <c r="E3744" t="s">
        <v>79</v>
      </c>
      <c r="F3744" t="s">
        <v>17019</v>
      </c>
      <c r="G3744">
        <v>3</v>
      </c>
      <c r="H3744">
        <v>0</v>
      </c>
      <c r="I3744">
        <v>0</v>
      </c>
      <c r="J3744">
        <v>0</v>
      </c>
      <c r="K3744">
        <v>0</v>
      </c>
      <c r="L3744">
        <v>0</v>
      </c>
      <c r="M3744">
        <v>0</v>
      </c>
      <c r="N3744">
        <v>0</v>
      </c>
      <c r="O3744">
        <v>0</v>
      </c>
      <c r="P3744">
        <v>0</v>
      </c>
      <c r="Q3744">
        <v>0</v>
      </c>
    </row>
    <row r="3745" spans="1:17" x14ac:dyDescent="0.2">
      <c r="A3745" t="s">
        <v>20768</v>
      </c>
      <c r="B3745" t="s">
        <v>86</v>
      </c>
      <c r="C3745" t="s">
        <v>156</v>
      </c>
      <c r="D3745" t="s">
        <v>17029</v>
      </c>
      <c r="E3745" t="s">
        <v>81</v>
      </c>
      <c r="F3745" t="s">
        <v>4875</v>
      </c>
      <c r="G3745">
        <v>0</v>
      </c>
      <c r="H3745">
        <v>3</v>
      </c>
      <c r="I3745">
        <v>0</v>
      </c>
      <c r="J3745">
        <v>2</v>
      </c>
      <c r="K3745">
        <v>1</v>
      </c>
      <c r="L3745">
        <v>0</v>
      </c>
      <c r="M3745">
        <v>0</v>
      </c>
      <c r="N3745">
        <v>0</v>
      </c>
      <c r="O3745">
        <v>0</v>
      </c>
      <c r="P3745">
        <v>0</v>
      </c>
      <c r="Q3745">
        <v>0</v>
      </c>
    </row>
    <row r="3746" spans="1:17" x14ac:dyDescent="0.2">
      <c r="A3746" t="s">
        <v>20769</v>
      </c>
      <c r="B3746" t="s">
        <v>86</v>
      </c>
      <c r="C3746" t="s">
        <v>156</v>
      </c>
      <c r="D3746" t="s">
        <v>17029</v>
      </c>
      <c r="E3746" t="s">
        <v>81</v>
      </c>
      <c r="F3746" t="s">
        <v>4877</v>
      </c>
      <c r="G3746">
        <v>0</v>
      </c>
      <c r="H3746">
        <v>3</v>
      </c>
      <c r="I3746">
        <v>0</v>
      </c>
      <c r="J3746">
        <v>2</v>
      </c>
      <c r="K3746">
        <v>1</v>
      </c>
      <c r="L3746">
        <v>0</v>
      </c>
      <c r="M3746">
        <v>0</v>
      </c>
      <c r="N3746">
        <v>0</v>
      </c>
      <c r="O3746">
        <v>0</v>
      </c>
      <c r="P3746">
        <v>0</v>
      </c>
      <c r="Q3746">
        <v>0</v>
      </c>
    </row>
    <row r="3747" spans="1:17" x14ac:dyDescent="0.2">
      <c r="A3747" t="s">
        <v>20770</v>
      </c>
      <c r="B3747" t="s">
        <v>86</v>
      </c>
      <c r="C3747" t="s">
        <v>156</v>
      </c>
      <c r="D3747" t="s">
        <v>17029</v>
      </c>
      <c r="E3747" t="s">
        <v>81</v>
      </c>
      <c r="F3747" t="s">
        <v>4879</v>
      </c>
      <c r="G3747">
        <v>0</v>
      </c>
      <c r="H3747">
        <v>0</v>
      </c>
      <c r="I3747">
        <v>0</v>
      </c>
      <c r="J3747">
        <v>0</v>
      </c>
      <c r="K3747">
        <v>0</v>
      </c>
      <c r="L3747">
        <v>0</v>
      </c>
      <c r="M3747">
        <v>3</v>
      </c>
      <c r="N3747">
        <v>0</v>
      </c>
      <c r="O3747">
        <v>0</v>
      </c>
      <c r="P3747">
        <v>0</v>
      </c>
      <c r="Q3747">
        <v>0</v>
      </c>
    </row>
    <row r="3748" spans="1:17" x14ac:dyDescent="0.2">
      <c r="A3748" t="s">
        <v>20771</v>
      </c>
      <c r="B3748" t="s">
        <v>86</v>
      </c>
      <c r="C3748" t="s">
        <v>156</v>
      </c>
      <c r="D3748" t="s">
        <v>17029</v>
      </c>
      <c r="E3748" t="s">
        <v>81</v>
      </c>
      <c r="F3748" t="s">
        <v>4881</v>
      </c>
      <c r="G3748">
        <v>0</v>
      </c>
      <c r="H3748">
        <v>3</v>
      </c>
      <c r="I3748">
        <v>0</v>
      </c>
      <c r="J3748">
        <v>2</v>
      </c>
      <c r="K3748">
        <v>1</v>
      </c>
      <c r="L3748">
        <v>0</v>
      </c>
      <c r="M3748">
        <v>0</v>
      </c>
      <c r="N3748">
        <v>0</v>
      </c>
      <c r="O3748">
        <v>0</v>
      </c>
      <c r="P3748">
        <v>0</v>
      </c>
      <c r="Q3748">
        <v>0</v>
      </c>
    </row>
    <row r="3749" spans="1:17" x14ac:dyDescent="0.2">
      <c r="A3749" t="s">
        <v>20772</v>
      </c>
      <c r="B3749" t="s">
        <v>86</v>
      </c>
      <c r="C3749" t="s">
        <v>156</v>
      </c>
      <c r="D3749" t="s">
        <v>17029</v>
      </c>
      <c r="E3749" t="s">
        <v>81</v>
      </c>
      <c r="F3749" t="s">
        <v>4883</v>
      </c>
      <c r="G3749">
        <v>0</v>
      </c>
      <c r="H3749">
        <v>3</v>
      </c>
      <c r="I3749">
        <v>0</v>
      </c>
      <c r="J3749">
        <v>2</v>
      </c>
      <c r="K3749">
        <v>1</v>
      </c>
      <c r="L3749">
        <v>0</v>
      </c>
      <c r="M3749">
        <v>0</v>
      </c>
      <c r="N3749">
        <v>0</v>
      </c>
      <c r="O3749">
        <v>0</v>
      </c>
      <c r="P3749">
        <v>0</v>
      </c>
      <c r="Q3749">
        <v>0</v>
      </c>
    </row>
    <row r="3750" spans="1:17" x14ac:dyDescent="0.2">
      <c r="A3750" t="s">
        <v>20773</v>
      </c>
      <c r="B3750" t="s">
        <v>86</v>
      </c>
      <c r="C3750" t="s">
        <v>156</v>
      </c>
      <c r="D3750" t="s">
        <v>17029</v>
      </c>
      <c r="E3750" t="s">
        <v>81</v>
      </c>
      <c r="F3750" t="s">
        <v>4885</v>
      </c>
      <c r="G3750">
        <v>0</v>
      </c>
      <c r="H3750">
        <v>0</v>
      </c>
      <c r="I3750">
        <v>0</v>
      </c>
      <c r="J3750">
        <v>0</v>
      </c>
      <c r="K3750">
        <v>0</v>
      </c>
      <c r="L3750">
        <v>0</v>
      </c>
      <c r="M3750">
        <v>3</v>
      </c>
      <c r="N3750">
        <v>0</v>
      </c>
      <c r="O3750">
        <v>0</v>
      </c>
      <c r="P3750">
        <v>0</v>
      </c>
      <c r="Q3750">
        <v>0</v>
      </c>
    </row>
    <row r="3751" spans="1:17" x14ac:dyDescent="0.2">
      <c r="A3751" t="s">
        <v>20774</v>
      </c>
      <c r="B3751" t="s">
        <v>86</v>
      </c>
      <c r="C3751" t="s">
        <v>156</v>
      </c>
      <c r="D3751" t="s">
        <v>17029</v>
      </c>
      <c r="E3751" t="s">
        <v>81</v>
      </c>
      <c r="F3751" t="s">
        <v>4887</v>
      </c>
      <c r="G3751">
        <v>0</v>
      </c>
      <c r="H3751">
        <v>3</v>
      </c>
      <c r="I3751">
        <v>0</v>
      </c>
      <c r="J3751">
        <v>2</v>
      </c>
      <c r="K3751">
        <v>1</v>
      </c>
      <c r="L3751">
        <v>0</v>
      </c>
      <c r="M3751">
        <v>0</v>
      </c>
      <c r="N3751">
        <v>0</v>
      </c>
      <c r="O3751">
        <v>0</v>
      </c>
      <c r="P3751">
        <v>0</v>
      </c>
      <c r="Q3751">
        <v>0</v>
      </c>
    </row>
    <row r="3752" spans="1:17" x14ac:dyDescent="0.2">
      <c r="A3752" t="s">
        <v>20775</v>
      </c>
      <c r="B3752" t="s">
        <v>86</v>
      </c>
      <c r="C3752" t="s">
        <v>156</v>
      </c>
      <c r="D3752" t="s">
        <v>17029</v>
      </c>
      <c r="E3752" t="s">
        <v>81</v>
      </c>
      <c r="F3752" t="s">
        <v>4889</v>
      </c>
      <c r="G3752">
        <v>0</v>
      </c>
      <c r="H3752">
        <v>0</v>
      </c>
      <c r="I3752">
        <v>0</v>
      </c>
      <c r="J3752">
        <v>0</v>
      </c>
      <c r="K3752">
        <v>0</v>
      </c>
      <c r="L3752">
        <v>0</v>
      </c>
      <c r="M3752">
        <v>3</v>
      </c>
      <c r="N3752">
        <v>0</v>
      </c>
      <c r="O3752">
        <v>0</v>
      </c>
      <c r="P3752">
        <v>0</v>
      </c>
      <c r="Q3752">
        <v>0</v>
      </c>
    </row>
    <row r="3753" spans="1:17" x14ac:dyDescent="0.2">
      <c r="A3753" t="s">
        <v>20776</v>
      </c>
      <c r="B3753" t="s">
        <v>86</v>
      </c>
      <c r="C3753" t="s">
        <v>156</v>
      </c>
      <c r="D3753" t="s">
        <v>17029</v>
      </c>
      <c r="E3753" t="s">
        <v>81</v>
      </c>
      <c r="F3753" t="s">
        <v>4871</v>
      </c>
      <c r="G3753">
        <v>0</v>
      </c>
      <c r="H3753">
        <v>0</v>
      </c>
      <c r="I3753">
        <v>0</v>
      </c>
      <c r="J3753">
        <v>0</v>
      </c>
      <c r="K3753">
        <v>0</v>
      </c>
      <c r="L3753">
        <v>0</v>
      </c>
      <c r="M3753">
        <v>0</v>
      </c>
      <c r="N3753">
        <v>3</v>
      </c>
      <c r="O3753">
        <v>3</v>
      </c>
      <c r="P3753">
        <v>0</v>
      </c>
      <c r="Q3753">
        <v>0</v>
      </c>
    </row>
    <row r="3754" spans="1:17" x14ac:dyDescent="0.2">
      <c r="A3754" t="s">
        <v>20777</v>
      </c>
      <c r="B3754" t="s">
        <v>86</v>
      </c>
      <c r="C3754" t="s">
        <v>156</v>
      </c>
      <c r="D3754" t="s">
        <v>17029</v>
      </c>
      <c r="E3754" t="s">
        <v>81</v>
      </c>
      <c r="F3754" t="s">
        <v>4873</v>
      </c>
      <c r="G3754">
        <v>0</v>
      </c>
      <c r="H3754">
        <v>0</v>
      </c>
      <c r="I3754">
        <v>0</v>
      </c>
      <c r="J3754">
        <v>0</v>
      </c>
      <c r="K3754">
        <v>0</v>
      </c>
      <c r="L3754">
        <v>0</v>
      </c>
      <c r="M3754">
        <v>0</v>
      </c>
      <c r="N3754">
        <v>2</v>
      </c>
      <c r="O3754">
        <v>2</v>
      </c>
      <c r="P3754">
        <v>0</v>
      </c>
      <c r="Q3754">
        <v>0</v>
      </c>
    </row>
    <row r="3755" spans="1:17" x14ac:dyDescent="0.2">
      <c r="A3755" t="s">
        <v>20778</v>
      </c>
      <c r="B3755" t="s">
        <v>86</v>
      </c>
      <c r="C3755" t="s">
        <v>156</v>
      </c>
      <c r="D3755" t="s">
        <v>17029</v>
      </c>
      <c r="E3755" t="s">
        <v>81</v>
      </c>
      <c r="F3755" t="s">
        <v>17019</v>
      </c>
      <c r="G3755">
        <v>3</v>
      </c>
      <c r="H3755">
        <v>0</v>
      </c>
      <c r="I3755">
        <v>0</v>
      </c>
      <c r="J3755">
        <v>0</v>
      </c>
      <c r="K3755">
        <v>0</v>
      </c>
      <c r="L3755">
        <v>0</v>
      </c>
      <c r="M3755">
        <v>0</v>
      </c>
      <c r="N3755">
        <v>0</v>
      </c>
      <c r="O3755">
        <v>0</v>
      </c>
      <c r="P3755">
        <v>0</v>
      </c>
      <c r="Q3755">
        <v>0</v>
      </c>
    </row>
    <row r="3756" spans="1:17" x14ac:dyDescent="0.2">
      <c r="A3756" t="s">
        <v>20779</v>
      </c>
      <c r="B3756" t="s">
        <v>86</v>
      </c>
      <c r="C3756" t="s">
        <v>156</v>
      </c>
      <c r="D3756" t="s">
        <v>17021</v>
      </c>
      <c r="E3756" t="s">
        <v>79</v>
      </c>
      <c r="F3756" t="s">
        <v>17022</v>
      </c>
      <c r="G3756">
        <v>0</v>
      </c>
      <c r="H3756">
        <v>0</v>
      </c>
      <c r="I3756">
        <v>0</v>
      </c>
      <c r="J3756">
        <v>0</v>
      </c>
      <c r="K3756">
        <v>0</v>
      </c>
      <c r="L3756">
        <v>0</v>
      </c>
      <c r="M3756">
        <v>0</v>
      </c>
      <c r="N3756">
        <v>3</v>
      </c>
      <c r="O3756">
        <v>2</v>
      </c>
      <c r="P3756">
        <v>1</v>
      </c>
      <c r="Q3756">
        <v>0</v>
      </c>
    </row>
    <row r="3757" spans="1:17" x14ac:dyDescent="0.2">
      <c r="A3757" t="s">
        <v>20780</v>
      </c>
      <c r="B3757" t="s">
        <v>86</v>
      </c>
      <c r="C3757" t="s">
        <v>156</v>
      </c>
      <c r="D3757" t="s">
        <v>17021</v>
      </c>
      <c r="E3757" t="s">
        <v>79</v>
      </c>
      <c r="F3757" t="s">
        <v>17019</v>
      </c>
      <c r="G3757">
        <v>3</v>
      </c>
      <c r="H3757">
        <v>0</v>
      </c>
      <c r="I3757">
        <v>0</v>
      </c>
      <c r="J3757">
        <v>0</v>
      </c>
      <c r="K3757">
        <v>0</v>
      </c>
      <c r="L3757">
        <v>0</v>
      </c>
      <c r="M3757">
        <v>0</v>
      </c>
      <c r="N3757">
        <v>0</v>
      </c>
      <c r="O3757">
        <v>0</v>
      </c>
      <c r="P3757">
        <v>0</v>
      </c>
      <c r="Q3757">
        <v>0</v>
      </c>
    </row>
    <row r="3758" spans="1:17" x14ac:dyDescent="0.2">
      <c r="A3758" t="s">
        <v>20781</v>
      </c>
      <c r="B3758" t="s">
        <v>86</v>
      </c>
      <c r="C3758" t="s">
        <v>156</v>
      </c>
      <c r="D3758" t="s">
        <v>17021</v>
      </c>
      <c r="E3758" t="s">
        <v>81</v>
      </c>
      <c r="F3758" t="s">
        <v>17022</v>
      </c>
      <c r="G3758">
        <v>0</v>
      </c>
      <c r="H3758">
        <v>0</v>
      </c>
      <c r="I3758">
        <v>0</v>
      </c>
      <c r="J3758">
        <v>0</v>
      </c>
      <c r="K3758">
        <v>0</v>
      </c>
      <c r="L3758">
        <v>0</v>
      </c>
      <c r="M3758">
        <v>0</v>
      </c>
      <c r="N3758">
        <v>2</v>
      </c>
      <c r="O3758">
        <v>1</v>
      </c>
      <c r="P3758">
        <v>1</v>
      </c>
      <c r="Q3758">
        <v>0</v>
      </c>
    </row>
    <row r="3759" spans="1:17" x14ac:dyDescent="0.2">
      <c r="A3759" t="s">
        <v>20782</v>
      </c>
      <c r="B3759" t="s">
        <v>86</v>
      </c>
      <c r="C3759" t="s">
        <v>156</v>
      </c>
      <c r="D3759" t="s">
        <v>17021</v>
      </c>
      <c r="E3759" t="s">
        <v>81</v>
      </c>
      <c r="F3759" t="s">
        <v>17019</v>
      </c>
      <c r="G3759">
        <v>2</v>
      </c>
      <c r="H3759">
        <v>0</v>
      </c>
      <c r="I3759">
        <v>0</v>
      </c>
      <c r="J3759">
        <v>0</v>
      </c>
      <c r="K3759">
        <v>0</v>
      </c>
      <c r="L3759">
        <v>0</v>
      </c>
      <c r="M3759">
        <v>0</v>
      </c>
      <c r="N3759">
        <v>0</v>
      </c>
      <c r="O3759">
        <v>0</v>
      </c>
      <c r="P3759">
        <v>0</v>
      </c>
      <c r="Q3759">
        <v>0</v>
      </c>
    </row>
    <row r="3760" spans="1:17" x14ac:dyDescent="0.2">
      <c r="A3760" t="s">
        <v>20783</v>
      </c>
      <c r="B3760" t="s">
        <v>86</v>
      </c>
      <c r="C3760" t="s">
        <v>157</v>
      </c>
      <c r="D3760" t="s">
        <v>17029</v>
      </c>
      <c r="E3760" t="s">
        <v>79</v>
      </c>
      <c r="F3760" t="s">
        <v>4875</v>
      </c>
      <c r="G3760">
        <v>0</v>
      </c>
      <c r="H3760">
        <v>1</v>
      </c>
      <c r="I3760">
        <v>0</v>
      </c>
      <c r="J3760">
        <v>1</v>
      </c>
      <c r="K3760">
        <v>0</v>
      </c>
      <c r="L3760">
        <v>0</v>
      </c>
      <c r="M3760">
        <v>0</v>
      </c>
      <c r="N3760">
        <v>0</v>
      </c>
      <c r="O3760">
        <v>0</v>
      </c>
      <c r="P3760">
        <v>0</v>
      </c>
      <c r="Q3760">
        <v>0</v>
      </c>
    </row>
    <row r="3761" spans="1:17" x14ac:dyDescent="0.2">
      <c r="A3761" t="s">
        <v>20784</v>
      </c>
      <c r="B3761" t="s">
        <v>86</v>
      </c>
      <c r="C3761" t="s">
        <v>157</v>
      </c>
      <c r="D3761" t="s">
        <v>17029</v>
      </c>
      <c r="E3761" t="s">
        <v>79</v>
      </c>
      <c r="F3761" t="s">
        <v>4877</v>
      </c>
      <c r="G3761">
        <v>0</v>
      </c>
      <c r="H3761">
        <v>1</v>
      </c>
      <c r="I3761">
        <v>0</v>
      </c>
      <c r="J3761">
        <v>1</v>
      </c>
      <c r="K3761">
        <v>0</v>
      </c>
      <c r="L3761">
        <v>0</v>
      </c>
      <c r="M3761">
        <v>0</v>
      </c>
      <c r="N3761">
        <v>0</v>
      </c>
      <c r="O3761">
        <v>0</v>
      </c>
      <c r="P3761">
        <v>0</v>
      </c>
      <c r="Q3761">
        <v>0</v>
      </c>
    </row>
    <row r="3762" spans="1:17" x14ac:dyDescent="0.2">
      <c r="A3762" t="s">
        <v>20785</v>
      </c>
      <c r="B3762" t="s">
        <v>86</v>
      </c>
      <c r="C3762" t="s">
        <v>157</v>
      </c>
      <c r="D3762" t="s">
        <v>17029</v>
      </c>
      <c r="E3762" t="s">
        <v>79</v>
      </c>
      <c r="F3762" t="s">
        <v>4879</v>
      </c>
      <c r="G3762">
        <v>0</v>
      </c>
      <c r="H3762">
        <v>0</v>
      </c>
      <c r="I3762">
        <v>0</v>
      </c>
      <c r="J3762">
        <v>0</v>
      </c>
      <c r="K3762">
        <v>0</v>
      </c>
      <c r="L3762">
        <v>0</v>
      </c>
      <c r="M3762">
        <v>1</v>
      </c>
      <c r="N3762">
        <v>0</v>
      </c>
      <c r="O3762">
        <v>0</v>
      </c>
      <c r="P3762">
        <v>0</v>
      </c>
      <c r="Q3762">
        <v>0</v>
      </c>
    </row>
    <row r="3763" spans="1:17" x14ac:dyDescent="0.2">
      <c r="A3763" t="s">
        <v>20786</v>
      </c>
      <c r="B3763" t="s">
        <v>86</v>
      </c>
      <c r="C3763" t="s">
        <v>157</v>
      </c>
      <c r="D3763" t="s">
        <v>17029</v>
      </c>
      <c r="E3763" t="s">
        <v>79</v>
      </c>
      <c r="F3763" t="s">
        <v>4881</v>
      </c>
      <c r="G3763">
        <v>0</v>
      </c>
      <c r="H3763">
        <v>1</v>
      </c>
      <c r="I3763">
        <v>0</v>
      </c>
      <c r="J3763">
        <v>1</v>
      </c>
      <c r="K3763">
        <v>0</v>
      </c>
      <c r="L3763">
        <v>0</v>
      </c>
      <c r="M3763">
        <v>0</v>
      </c>
      <c r="N3763">
        <v>0</v>
      </c>
      <c r="O3763">
        <v>0</v>
      </c>
      <c r="P3763">
        <v>0</v>
      </c>
      <c r="Q3763">
        <v>0</v>
      </c>
    </row>
    <row r="3764" spans="1:17" x14ac:dyDescent="0.2">
      <c r="A3764" t="s">
        <v>20787</v>
      </c>
      <c r="B3764" t="s">
        <v>86</v>
      </c>
      <c r="C3764" t="s">
        <v>157</v>
      </c>
      <c r="D3764" t="s">
        <v>17029</v>
      </c>
      <c r="E3764" t="s">
        <v>79</v>
      </c>
      <c r="F3764" t="s">
        <v>4883</v>
      </c>
      <c r="G3764">
        <v>0</v>
      </c>
      <c r="H3764">
        <v>1</v>
      </c>
      <c r="I3764">
        <v>0</v>
      </c>
      <c r="J3764">
        <v>1</v>
      </c>
      <c r="K3764">
        <v>0</v>
      </c>
      <c r="L3764">
        <v>0</v>
      </c>
      <c r="M3764">
        <v>0</v>
      </c>
      <c r="N3764">
        <v>0</v>
      </c>
      <c r="O3764">
        <v>0</v>
      </c>
      <c r="P3764">
        <v>0</v>
      </c>
      <c r="Q3764">
        <v>0</v>
      </c>
    </row>
    <row r="3765" spans="1:17" x14ac:dyDescent="0.2">
      <c r="A3765" t="s">
        <v>20788</v>
      </c>
      <c r="B3765" t="s">
        <v>86</v>
      </c>
      <c r="C3765" t="s">
        <v>157</v>
      </c>
      <c r="D3765" t="s">
        <v>17029</v>
      </c>
      <c r="E3765" t="s">
        <v>79</v>
      </c>
      <c r="F3765" t="s">
        <v>4885</v>
      </c>
      <c r="G3765">
        <v>0</v>
      </c>
      <c r="H3765">
        <v>0</v>
      </c>
      <c r="I3765">
        <v>0</v>
      </c>
      <c r="J3765">
        <v>0</v>
      </c>
      <c r="K3765">
        <v>0</v>
      </c>
      <c r="L3765">
        <v>0</v>
      </c>
      <c r="M3765">
        <v>1</v>
      </c>
      <c r="N3765">
        <v>0</v>
      </c>
      <c r="O3765">
        <v>0</v>
      </c>
      <c r="P3765">
        <v>0</v>
      </c>
      <c r="Q3765">
        <v>0</v>
      </c>
    </row>
    <row r="3766" spans="1:17" x14ac:dyDescent="0.2">
      <c r="A3766" t="s">
        <v>20789</v>
      </c>
      <c r="B3766" t="s">
        <v>86</v>
      </c>
      <c r="C3766" t="s">
        <v>157</v>
      </c>
      <c r="D3766" t="s">
        <v>17029</v>
      </c>
      <c r="E3766" t="s">
        <v>79</v>
      </c>
      <c r="F3766" t="s">
        <v>4887</v>
      </c>
      <c r="G3766">
        <v>0</v>
      </c>
      <c r="H3766">
        <v>1</v>
      </c>
      <c r="I3766">
        <v>0</v>
      </c>
      <c r="J3766">
        <v>1</v>
      </c>
      <c r="K3766">
        <v>0</v>
      </c>
      <c r="L3766">
        <v>0</v>
      </c>
      <c r="M3766">
        <v>0</v>
      </c>
      <c r="N3766">
        <v>0</v>
      </c>
      <c r="O3766">
        <v>0</v>
      </c>
      <c r="P3766">
        <v>0</v>
      </c>
      <c r="Q3766">
        <v>0</v>
      </c>
    </row>
    <row r="3767" spans="1:17" x14ac:dyDescent="0.2">
      <c r="A3767" t="s">
        <v>20790</v>
      </c>
      <c r="B3767" t="s">
        <v>86</v>
      </c>
      <c r="C3767" t="s">
        <v>157</v>
      </c>
      <c r="D3767" t="s">
        <v>17029</v>
      </c>
      <c r="E3767" t="s">
        <v>79</v>
      </c>
      <c r="F3767" t="s">
        <v>4889</v>
      </c>
      <c r="G3767">
        <v>0</v>
      </c>
      <c r="H3767">
        <v>0</v>
      </c>
      <c r="I3767">
        <v>0</v>
      </c>
      <c r="J3767">
        <v>0</v>
      </c>
      <c r="K3767">
        <v>0</v>
      </c>
      <c r="L3767">
        <v>0</v>
      </c>
      <c r="M3767">
        <v>1</v>
      </c>
      <c r="N3767">
        <v>0</v>
      </c>
      <c r="O3767">
        <v>0</v>
      </c>
      <c r="P3767">
        <v>0</v>
      </c>
      <c r="Q3767">
        <v>0</v>
      </c>
    </row>
    <row r="3768" spans="1:17" x14ac:dyDescent="0.2">
      <c r="A3768" t="s">
        <v>20791</v>
      </c>
      <c r="B3768" t="s">
        <v>86</v>
      </c>
      <c r="C3768" t="s">
        <v>157</v>
      </c>
      <c r="D3768" t="s">
        <v>17029</v>
      </c>
      <c r="E3768" t="s">
        <v>79</v>
      </c>
      <c r="F3768" t="s">
        <v>4871</v>
      </c>
      <c r="G3768">
        <v>0</v>
      </c>
      <c r="H3768">
        <v>0</v>
      </c>
      <c r="I3768">
        <v>0</v>
      </c>
      <c r="J3768">
        <v>0</v>
      </c>
      <c r="K3768">
        <v>0</v>
      </c>
      <c r="L3768">
        <v>0</v>
      </c>
      <c r="M3768">
        <v>0</v>
      </c>
      <c r="N3768">
        <v>1</v>
      </c>
      <c r="O3768">
        <v>1</v>
      </c>
      <c r="P3768">
        <v>0</v>
      </c>
      <c r="Q3768">
        <v>0</v>
      </c>
    </row>
    <row r="3769" spans="1:17" x14ac:dyDescent="0.2">
      <c r="A3769" t="s">
        <v>20792</v>
      </c>
      <c r="B3769" t="s">
        <v>86</v>
      </c>
      <c r="C3769" t="s">
        <v>157</v>
      </c>
      <c r="D3769" t="s">
        <v>17029</v>
      </c>
      <c r="E3769" t="s">
        <v>79</v>
      </c>
      <c r="F3769" t="s">
        <v>4873</v>
      </c>
      <c r="G3769">
        <v>0</v>
      </c>
      <c r="H3769">
        <v>0</v>
      </c>
      <c r="I3769">
        <v>0</v>
      </c>
      <c r="J3769">
        <v>0</v>
      </c>
      <c r="K3769">
        <v>0</v>
      </c>
      <c r="L3769">
        <v>0</v>
      </c>
      <c r="M3769">
        <v>0</v>
      </c>
      <c r="N3769">
        <v>1</v>
      </c>
      <c r="O3769">
        <v>1</v>
      </c>
      <c r="P3769">
        <v>0</v>
      </c>
      <c r="Q3769">
        <v>0</v>
      </c>
    </row>
    <row r="3770" spans="1:17" x14ac:dyDescent="0.2">
      <c r="A3770" t="s">
        <v>20793</v>
      </c>
      <c r="B3770" t="s">
        <v>86</v>
      </c>
      <c r="C3770" t="s">
        <v>157</v>
      </c>
      <c r="D3770" t="s">
        <v>17029</v>
      </c>
      <c r="E3770" t="s">
        <v>79</v>
      </c>
      <c r="F3770" t="s">
        <v>17019</v>
      </c>
      <c r="G3770">
        <v>1</v>
      </c>
      <c r="H3770">
        <v>0</v>
      </c>
      <c r="I3770">
        <v>0</v>
      </c>
      <c r="J3770">
        <v>0</v>
      </c>
      <c r="K3770">
        <v>0</v>
      </c>
      <c r="L3770">
        <v>0</v>
      </c>
      <c r="M3770">
        <v>0</v>
      </c>
      <c r="N3770">
        <v>0</v>
      </c>
      <c r="O3770">
        <v>0</v>
      </c>
      <c r="P3770">
        <v>0</v>
      </c>
      <c r="Q3770">
        <v>0</v>
      </c>
    </row>
    <row r="3771" spans="1:17" x14ac:dyDescent="0.2">
      <c r="A3771" t="s">
        <v>20794</v>
      </c>
      <c r="B3771" t="s">
        <v>86</v>
      </c>
      <c r="C3771" t="s">
        <v>157</v>
      </c>
      <c r="D3771" t="s">
        <v>17029</v>
      </c>
      <c r="E3771" t="s">
        <v>81</v>
      </c>
      <c r="F3771" t="s">
        <v>4875</v>
      </c>
      <c r="G3771">
        <v>0</v>
      </c>
      <c r="H3771">
        <v>3</v>
      </c>
      <c r="I3771">
        <v>0</v>
      </c>
      <c r="J3771">
        <v>3</v>
      </c>
      <c r="K3771">
        <v>0</v>
      </c>
      <c r="L3771">
        <v>0</v>
      </c>
      <c r="M3771">
        <v>0</v>
      </c>
      <c r="N3771">
        <v>0</v>
      </c>
      <c r="O3771">
        <v>0</v>
      </c>
      <c r="P3771">
        <v>0</v>
      </c>
      <c r="Q3771">
        <v>0</v>
      </c>
    </row>
    <row r="3772" spans="1:17" x14ac:dyDescent="0.2">
      <c r="A3772" t="s">
        <v>20795</v>
      </c>
      <c r="B3772" t="s">
        <v>86</v>
      </c>
      <c r="C3772" t="s">
        <v>157</v>
      </c>
      <c r="D3772" t="s">
        <v>17029</v>
      </c>
      <c r="E3772" t="s">
        <v>81</v>
      </c>
      <c r="F3772" t="s">
        <v>4877</v>
      </c>
      <c r="G3772">
        <v>0</v>
      </c>
      <c r="H3772">
        <v>3</v>
      </c>
      <c r="I3772">
        <v>0</v>
      </c>
      <c r="J3772">
        <v>3</v>
      </c>
      <c r="K3772">
        <v>0</v>
      </c>
      <c r="L3772">
        <v>0</v>
      </c>
      <c r="M3772">
        <v>0</v>
      </c>
      <c r="N3772">
        <v>0</v>
      </c>
      <c r="O3772">
        <v>0</v>
      </c>
      <c r="P3772">
        <v>0</v>
      </c>
      <c r="Q3772">
        <v>0</v>
      </c>
    </row>
    <row r="3773" spans="1:17" x14ac:dyDescent="0.2">
      <c r="A3773" t="s">
        <v>20796</v>
      </c>
      <c r="B3773" t="s">
        <v>86</v>
      </c>
      <c r="C3773" t="s">
        <v>157</v>
      </c>
      <c r="D3773" t="s">
        <v>17029</v>
      </c>
      <c r="E3773" t="s">
        <v>81</v>
      </c>
      <c r="F3773" t="s">
        <v>4879</v>
      </c>
      <c r="G3773">
        <v>0</v>
      </c>
      <c r="H3773">
        <v>0</v>
      </c>
      <c r="I3773">
        <v>0</v>
      </c>
      <c r="J3773">
        <v>0</v>
      </c>
      <c r="K3773">
        <v>0</v>
      </c>
      <c r="L3773">
        <v>0</v>
      </c>
      <c r="M3773">
        <v>3</v>
      </c>
      <c r="N3773">
        <v>0</v>
      </c>
      <c r="O3773">
        <v>0</v>
      </c>
      <c r="P3773">
        <v>0</v>
      </c>
      <c r="Q3773">
        <v>0</v>
      </c>
    </row>
    <row r="3774" spans="1:17" x14ac:dyDescent="0.2">
      <c r="A3774" t="s">
        <v>20797</v>
      </c>
      <c r="B3774" t="s">
        <v>86</v>
      </c>
      <c r="C3774" t="s">
        <v>157</v>
      </c>
      <c r="D3774" t="s">
        <v>17029</v>
      </c>
      <c r="E3774" t="s">
        <v>81</v>
      </c>
      <c r="F3774" t="s">
        <v>4881</v>
      </c>
      <c r="G3774">
        <v>0</v>
      </c>
      <c r="H3774">
        <v>3</v>
      </c>
      <c r="I3774">
        <v>0</v>
      </c>
      <c r="J3774">
        <v>3</v>
      </c>
      <c r="K3774">
        <v>0</v>
      </c>
      <c r="L3774">
        <v>0</v>
      </c>
      <c r="M3774">
        <v>0</v>
      </c>
      <c r="N3774">
        <v>0</v>
      </c>
      <c r="O3774">
        <v>0</v>
      </c>
      <c r="P3774">
        <v>0</v>
      </c>
      <c r="Q3774">
        <v>0</v>
      </c>
    </row>
    <row r="3775" spans="1:17" x14ac:dyDescent="0.2">
      <c r="A3775" t="s">
        <v>20798</v>
      </c>
      <c r="B3775" t="s">
        <v>86</v>
      </c>
      <c r="C3775" t="s">
        <v>157</v>
      </c>
      <c r="D3775" t="s">
        <v>17029</v>
      </c>
      <c r="E3775" t="s">
        <v>81</v>
      </c>
      <c r="F3775" t="s">
        <v>4883</v>
      </c>
      <c r="G3775">
        <v>0</v>
      </c>
      <c r="H3775">
        <v>3</v>
      </c>
      <c r="I3775">
        <v>0</v>
      </c>
      <c r="J3775">
        <v>3</v>
      </c>
      <c r="K3775">
        <v>0</v>
      </c>
      <c r="L3775">
        <v>0</v>
      </c>
      <c r="M3775">
        <v>0</v>
      </c>
      <c r="N3775">
        <v>0</v>
      </c>
      <c r="O3775">
        <v>0</v>
      </c>
      <c r="P3775">
        <v>0</v>
      </c>
      <c r="Q3775">
        <v>0</v>
      </c>
    </row>
    <row r="3776" spans="1:17" x14ac:dyDescent="0.2">
      <c r="A3776" t="s">
        <v>20799</v>
      </c>
      <c r="B3776" t="s">
        <v>86</v>
      </c>
      <c r="C3776" t="s">
        <v>157</v>
      </c>
      <c r="D3776" t="s">
        <v>17029</v>
      </c>
      <c r="E3776" t="s">
        <v>81</v>
      </c>
      <c r="F3776" t="s">
        <v>4885</v>
      </c>
      <c r="G3776">
        <v>0</v>
      </c>
      <c r="H3776">
        <v>0</v>
      </c>
      <c r="I3776">
        <v>0</v>
      </c>
      <c r="J3776">
        <v>0</v>
      </c>
      <c r="K3776">
        <v>0</v>
      </c>
      <c r="L3776">
        <v>0</v>
      </c>
      <c r="M3776">
        <v>3</v>
      </c>
      <c r="N3776">
        <v>0</v>
      </c>
      <c r="O3776">
        <v>0</v>
      </c>
      <c r="P3776">
        <v>0</v>
      </c>
      <c r="Q3776">
        <v>0</v>
      </c>
    </row>
    <row r="3777" spans="1:17" x14ac:dyDescent="0.2">
      <c r="A3777" t="s">
        <v>20800</v>
      </c>
      <c r="B3777" t="s">
        <v>86</v>
      </c>
      <c r="C3777" t="s">
        <v>157</v>
      </c>
      <c r="D3777" t="s">
        <v>17029</v>
      </c>
      <c r="E3777" t="s">
        <v>81</v>
      </c>
      <c r="F3777" t="s">
        <v>4887</v>
      </c>
      <c r="G3777">
        <v>0</v>
      </c>
      <c r="H3777">
        <v>3</v>
      </c>
      <c r="I3777">
        <v>0</v>
      </c>
      <c r="J3777">
        <v>3</v>
      </c>
      <c r="K3777">
        <v>0</v>
      </c>
      <c r="L3777">
        <v>0</v>
      </c>
      <c r="M3777">
        <v>0</v>
      </c>
      <c r="N3777">
        <v>0</v>
      </c>
      <c r="O3777">
        <v>0</v>
      </c>
      <c r="P3777">
        <v>0</v>
      </c>
      <c r="Q3777">
        <v>0</v>
      </c>
    </row>
    <row r="3778" spans="1:17" x14ac:dyDescent="0.2">
      <c r="A3778" t="s">
        <v>20801</v>
      </c>
      <c r="B3778" t="s">
        <v>86</v>
      </c>
      <c r="C3778" t="s">
        <v>157</v>
      </c>
      <c r="D3778" t="s">
        <v>17029</v>
      </c>
      <c r="E3778" t="s">
        <v>81</v>
      </c>
      <c r="F3778" t="s">
        <v>4889</v>
      </c>
      <c r="G3778">
        <v>0</v>
      </c>
      <c r="H3778">
        <v>0</v>
      </c>
      <c r="I3778">
        <v>0</v>
      </c>
      <c r="J3778">
        <v>0</v>
      </c>
      <c r="K3778">
        <v>0</v>
      </c>
      <c r="L3778">
        <v>0</v>
      </c>
      <c r="M3778">
        <v>3</v>
      </c>
      <c r="N3778">
        <v>0</v>
      </c>
      <c r="O3778">
        <v>0</v>
      </c>
      <c r="P3778">
        <v>0</v>
      </c>
      <c r="Q3778">
        <v>0</v>
      </c>
    </row>
    <row r="3779" spans="1:17" x14ac:dyDescent="0.2">
      <c r="A3779" t="s">
        <v>20802</v>
      </c>
      <c r="B3779" t="s">
        <v>86</v>
      </c>
      <c r="C3779" t="s">
        <v>157</v>
      </c>
      <c r="D3779" t="s">
        <v>17029</v>
      </c>
      <c r="E3779" t="s">
        <v>81</v>
      </c>
      <c r="F3779" t="s">
        <v>4871</v>
      </c>
      <c r="G3779">
        <v>0</v>
      </c>
      <c r="H3779">
        <v>0</v>
      </c>
      <c r="I3779">
        <v>0</v>
      </c>
      <c r="J3779">
        <v>0</v>
      </c>
      <c r="K3779">
        <v>0</v>
      </c>
      <c r="L3779">
        <v>0</v>
      </c>
      <c r="M3779">
        <v>0</v>
      </c>
      <c r="N3779">
        <v>3</v>
      </c>
      <c r="O3779">
        <v>3</v>
      </c>
      <c r="P3779">
        <v>0</v>
      </c>
      <c r="Q3779">
        <v>0</v>
      </c>
    </row>
    <row r="3780" spans="1:17" x14ac:dyDescent="0.2">
      <c r="A3780" t="s">
        <v>20803</v>
      </c>
      <c r="B3780" t="s">
        <v>86</v>
      </c>
      <c r="C3780" t="s">
        <v>157</v>
      </c>
      <c r="D3780" t="s">
        <v>17029</v>
      </c>
      <c r="E3780" t="s">
        <v>81</v>
      </c>
      <c r="F3780" t="s">
        <v>4873</v>
      </c>
      <c r="G3780">
        <v>0</v>
      </c>
      <c r="H3780">
        <v>0</v>
      </c>
      <c r="I3780">
        <v>0</v>
      </c>
      <c r="J3780">
        <v>0</v>
      </c>
      <c r="K3780">
        <v>0</v>
      </c>
      <c r="L3780">
        <v>0</v>
      </c>
      <c r="M3780">
        <v>0</v>
      </c>
      <c r="N3780">
        <v>2</v>
      </c>
      <c r="O3780">
        <v>2</v>
      </c>
      <c r="P3780">
        <v>0</v>
      </c>
      <c r="Q3780">
        <v>0</v>
      </c>
    </row>
    <row r="3781" spans="1:17" x14ac:dyDescent="0.2">
      <c r="A3781" t="s">
        <v>20804</v>
      </c>
      <c r="B3781" t="s">
        <v>86</v>
      </c>
      <c r="C3781" t="s">
        <v>157</v>
      </c>
      <c r="D3781" t="s">
        <v>17029</v>
      </c>
      <c r="E3781" t="s">
        <v>81</v>
      </c>
      <c r="F3781" t="s">
        <v>17019</v>
      </c>
      <c r="G3781">
        <v>3</v>
      </c>
      <c r="H3781">
        <v>0</v>
      </c>
      <c r="I3781">
        <v>0</v>
      </c>
      <c r="J3781">
        <v>0</v>
      </c>
      <c r="K3781">
        <v>0</v>
      </c>
      <c r="L3781">
        <v>0</v>
      </c>
      <c r="M3781">
        <v>0</v>
      </c>
      <c r="N3781">
        <v>0</v>
      </c>
      <c r="O3781">
        <v>0</v>
      </c>
      <c r="P3781">
        <v>0</v>
      </c>
      <c r="Q3781">
        <v>0</v>
      </c>
    </row>
    <row r="3782" spans="1:17" x14ac:dyDescent="0.2">
      <c r="A3782" t="s">
        <v>20805</v>
      </c>
      <c r="B3782" t="s">
        <v>86</v>
      </c>
      <c r="C3782" t="s">
        <v>158</v>
      </c>
      <c r="D3782" t="s">
        <v>17027</v>
      </c>
      <c r="E3782" t="s">
        <v>81</v>
      </c>
      <c r="F3782" t="s">
        <v>17019</v>
      </c>
      <c r="G3782">
        <v>1</v>
      </c>
      <c r="H3782">
        <v>0</v>
      </c>
      <c r="I3782">
        <v>0</v>
      </c>
      <c r="J3782">
        <v>0</v>
      </c>
      <c r="K3782">
        <v>0</v>
      </c>
      <c r="L3782">
        <v>0</v>
      </c>
      <c r="M3782">
        <v>0</v>
      </c>
      <c r="N3782">
        <v>0</v>
      </c>
      <c r="O3782">
        <v>0</v>
      </c>
      <c r="P3782">
        <v>0</v>
      </c>
      <c r="Q3782">
        <v>0</v>
      </c>
    </row>
    <row r="3783" spans="1:17" x14ac:dyDescent="0.2">
      <c r="A3783" t="s">
        <v>20806</v>
      </c>
      <c r="B3783" t="s">
        <v>86</v>
      </c>
      <c r="C3783" t="s">
        <v>158</v>
      </c>
      <c r="D3783" t="s">
        <v>17029</v>
      </c>
      <c r="E3783" t="s">
        <v>79</v>
      </c>
      <c r="F3783" t="s">
        <v>4875</v>
      </c>
      <c r="G3783">
        <v>0</v>
      </c>
      <c r="H3783">
        <v>12</v>
      </c>
      <c r="I3783">
        <v>2</v>
      </c>
      <c r="J3783">
        <v>9</v>
      </c>
      <c r="K3783">
        <v>1</v>
      </c>
      <c r="L3783">
        <v>0</v>
      </c>
      <c r="M3783">
        <v>0</v>
      </c>
      <c r="N3783">
        <v>0</v>
      </c>
      <c r="O3783">
        <v>0</v>
      </c>
      <c r="P3783">
        <v>0</v>
      </c>
      <c r="Q3783">
        <v>0</v>
      </c>
    </row>
    <row r="3784" spans="1:17" x14ac:dyDescent="0.2">
      <c r="A3784" t="s">
        <v>20807</v>
      </c>
      <c r="B3784" t="s">
        <v>86</v>
      </c>
      <c r="C3784" t="s">
        <v>158</v>
      </c>
      <c r="D3784" t="s">
        <v>17029</v>
      </c>
      <c r="E3784" t="s">
        <v>79</v>
      </c>
      <c r="F3784" t="s">
        <v>4877</v>
      </c>
      <c r="G3784">
        <v>0</v>
      </c>
      <c r="H3784">
        <v>12</v>
      </c>
      <c r="I3784">
        <v>2</v>
      </c>
      <c r="J3784">
        <v>9</v>
      </c>
      <c r="K3784">
        <v>1</v>
      </c>
      <c r="L3784">
        <v>0</v>
      </c>
      <c r="M3784">
        <v>0</v>
      </c>
      <c r="N3784">
        <v>0</v>
      </c>
      <c r="O3784">
        <v>0</v>
      </c>
      <c r="P3784">
        <v>0</v>
      </c>
      <c r="Q3784">
        <v>0</v>
      </c>
    </row>
    <row r="3785" spans="1:17" x14ac:dyDescent="0.2">
      <c r="A3785" t="s">
        <v>20808</v>
      </c>
      <c r="B3785" t="s">
        <v>86</v>
      </c>
      <c r="C3785" t="s">
        <v>158</v>
      </c>
      <c r="D3785" t="s">
        <v>17029</v>
      </c>
      <c r="E3785" t="s">
        <v>79</v>
      </c>
      <c r="F3785" t="s">
        <v>4879</v>
      </c>
      <c r="G3785">
        <v>0</v>
      </c>
      <c r="H3785">
        <v>0</v>
      </c>
      <c r="I3785">
        <v>0</v>
      </c>
      <c r="J3785">
        <v>0</v>
      </c>
      <c r="K3785">
        <v>0</v>
      </c>
      <c r="L3785">
        <v>0</v>
      </c>
      <c r="M3785">
        <v>12</v>
      </c>
      <c r="N3785">
        <v>0</v>
      </c>
      <c r="O3785">
        <v>0</v>
      </c>
      <c r="P3785">
        <v>0</v>
      </c>
      <c r="Q3785">
        <v>0</v>
      </c>
    </row>
    <row r="3786" spans="1:17" x14ac:dyDescent="0.2">
      <c r="A3786" t="s">
        <v>20809</v>
      </c>
      <c r="B3786" t="s">
        <v>86</v>
      </c>
      <c r="C3786" t="s">
        <v>158</v>
      </c>
      <c r="D3786" t="s">
        <v>17029</v>
      </c>
      <c r="E3786" t="s">
        <v>79</v>
      </c>
      <c r="F3786" t="s">
        <v>4881</v>
      </c>
      <c r="G3786">
        <v>0</v>
      </c>
      <c r="H3786">
        <v>12</v>
      </c>
      <c r="I3786">
        <v>2</v>
      </c>
      <c r="J3786">
        <v>9</v>
      </c>
      <c r="K3786">
        <v>1</v>
      </c>
      <c r="L3786">
        <v>0</v>
      </c>
      <c r="M3786">
        <v>0</v>
      </c>
      <c r="N3786">
        <v>0</v>
      </c>
      <c r="O3786">
        <v>0</v>
      </c>
      <c r="P3786">
        <v>0</v>
      </c>
      <c r="Q3786">
        <v>0</v>
      </c>
    </row>
    <row r="3787" spans="1:17" x14ac:dyDescent="0.2">
      <c r="A3787" t="s">
        <v>20810</v>
      </c>
      <c r="B3787" t="s">
        <v>86</v>
      </c>
      <c r="C3787" t="s">
        <v>158</v>
      </c>
      <c r="D3787" t="s">
        <v>17029</v>
      </c>
      <c r="E3787" t="s">
        <v>79</v>
      </c>
      <c r="F3787" t="s">
        <v>4883</v>
      </c>
      <c r="G3787">
        <v>0</v>
      </c>
      <c r="H3787">
        <v>12</v>
      </c>
      <c r="I3787">
        <v>2</v>
      </c>
      <c r="J3787">
        <v>9</v>
      </c>
      <c r="K3787">
        <v>1</v>
      </c>
      <c r="L3787">
        <v>0</v>
      </c>
      <c r="M3787">
        <v>0</v>
      </c>
      <c r="N3787">
        <v>0</v>
      </c>
      <c r="O3787">
        <v>0</v>
      </c>
      <c r="P3787">
        <v>0</v>
      </c>
      <c r="Q3787">
        <v>0</v>
      </c>
    </row>
    <row r="3788" spans="1:17" x14ac:dyDescent="0.2">
      <c r="A3788" t="s">
        <v>20811</v>
      </c>
      <c r="B3788" t="s">
        <v>86</v>
      </c>
      <c r="C3788" t="s">
        <v>158</v>
      </c>
      <c r="D3788" t="s">
        <v>17029</v>
      </c>
      <c r="E3788" t="s">
        <v>79</v>
      </c>
      <c r="F3788" t="s">
        <v>4885</v>
      </c>
      <c r="G3788">
        <v>0</v>
      </c>
      <c r="H3788">
        <v>0</v>
      </c>
      <c r="I3788">
        <v>0</v>
      </c>
      <c r="J3788">
        <v>0</v>
      </c>
      <c r="K3788">
        <v>0</v>
      </c>
      <c r="L3788">
        <v>0</v>
      </c>
      <c r="M3788">
        <v>12</v>
      </c>
      <c r="N3788">
        <v>0</v>
      </c>
      <c r="O3788">
        <v>0</v>
      </c>
      <c r="P3788">
        <v>0</v>
      </c>
      <c r="Q3788">
        <v>0</v>
      </c>
    </row>
    <row r="3789" spans="1:17" x14ac:dyDescent="0.2">
      <c r="A3789" t="s">
        <v>20812</v>
      </c>
      <c r="B3789" t="s">
        <v>86</v>
      </c>
      <c r="C3789" t="s">
        <v>158</v>
      </c>
      <c r="D3789" t="s">
        <v>17029</v>
      </c>
      <c r="E3789" t="s">
        <v>79</v>
      </c>
      <c r="F3789" t="s">
        <v>4887</v>
      </c>
      <c r="G3789">
        <v>0</v>
      </c>
      <c r="H3789">
        <v>12</v>
      </c>
      <c r="I3789">
        <v>2</v>
      </c>
      <c r="J3789">
        <v>9</v>
      </c>
      <c r="K3789">
        <v>1</v>
      </c>
      <c r="L3789">
        <v>0</v>
      </c>
      <c r="M3789">
        <v>0</v>
      </c>
      <c r="N3789">
        <v>0</v>
      </c>
      <c r="O3789">
        <v>0</v>
      </c>
      <c r="P3789">
        <v>0</v>
      </c>
      <c r="Q3789">
        <v>0</v>
      </c>
    </row>
    <row r="3790" spans="1:17" x14ac:dyDescent="0.2">
      <c r="A3790" t="s">
        <v>20813</v>
      </c>
      <c r="B3790" t="s">
        <v>86</v>
      </c>
      <c r="C3790" t="s">
        <v>158</v>
      </c>
      <c r="D3790" t="s">
        <v>17029</v>
      </c>
      <c r="E3790" t="s">
        <v>79</v>
      </c>
      <c r="F3790" t="s">
        <v>4889</v>
      </c>
      <c r="G3790">
        <v>0</v>
      </c>
      <c r="H3790">
        <v>0</v>
      </c>
      <c r="I3790">
        <v>0</v>
      </c>
      <c r="J3790">
        <v>0</v>
      </c>
      <c r="K3790">
        <v>0</v>
      </c>
      <c r="L3790">
        <v>0</v>
      </c>
      <c r="M3790">
        <v>12</v>
      </c>
      <c r="N3790">
        <v>0</v>
      </c>
      <c r="O3790">
        <v>0</v>
      </c>
      <c r="P3790">
        <v>0</v>
      </c>
      <c r="Q3790">
        <v>0</v>
      </c>
    </row>
    <row r="3791" spans="1:17" x14ac:dyDescent="0.2">
      <c r="A3791" t="s">
        <v>20814</v>
      </c>
      <c r="B3791" t="s">
        <v>86</v>
      </c>
      <c r="C3791" t="s">
        <v>158</v>
      </c>
      <c r="D3791" t="s">
        <v>17029</v>
      </c>
      <c r="E3791" t="s">
        <v>79</v>
      </c>
      <c r="F3791" t="s">
        <v>4871</v>
      </c>
      <c r="G3791">
        <v>0</v>
      </c>
      <c r="H3791">
        <v>0</v>
      </c>
      <c r="I3791">
        <v>0</v>
      </c>
      <c r="J3791">
        <v>0</v>
      </c>
      <c r="K3791">
        <v>0</v>
      </c>
      <c r="L3791">
        <v>0</v>
      </c>
      <c r="M3791">
        <v>0</v>
      </c>
      <c r="N3791">
        <v>12</v>
      </c>
      <c r="O3791">
        <v>12</v>
      </c>
      <c r="P3791">
        <v>0</v>
      </c>
      <c r="Q3791">
        <v>0</v>
      </c>
    </row>
    <row r="3792" spans="1:17" x14ac:dyDescent="0.2">
      <c r="A3792" t="s">
        <v>20815</v>
      </c>
      <c r="B3792" t="s">
        <v>86</v>
      </c>
      <c r="C3792" t="s">
        <v>158</v>
      </c>
      <c r="D3792" t="s">
        <v>17029</v>
      </c>
      <c r="E3792" t="s">
        <v>79</v>
      </c>
      <c r="F3792" t="s">
        <v>4873</v>
      </c>
      <c r="G3792">
        <v>0</v>
      </c>
      <c r="H3792">
        <v>0</v>
      </c>
      <c r="I3792">
        <v>0</v>
      </c>
      <c r="J3792">
        <v>0</v>
      </c>
      <c r="K3792">
        <v>0</v>
      </c>
      <c r="L3792">
        <v>0</v>
      </c>
      <c r="M3792">
        <v>0</v>
      </c>
      <c r="N3792">
        <v>10</v>
      </c>
      <c r="O3792">
        <v>10</v>
      </c>
      <c r="P3792">
        <v>0</v>
      </c>
      <c r="Q3792">
        <v>0</v>
      </c>
    </row>
    <row r="3793" spans="1:17" x14ac:dyDescent="0.2">
      <c r="A3793" t="s">
        <v>20816</v>
      </c>
      <c r="B3793" t="s">
        <v>86</v>
      </c>
      <c r="C3793" t="s">
        <v>158</v>
      </c>
      <c r="D3793" t="s">
        <v>17029</v>
      </c>
      <c r="E3793" t="s">
        <v>79</v>
      </c>
      <c r="F3793" t="s">
        <v>17019</v>
      </c>
      <c r="G3793">
        <v>12</v>
      </c>
      <c r="H3793">
        <v>0</v>
      </c>
      <c r="I3793">
        <v>0</v>
      </c>
      <c r="J3793">
        <v>0</v>
      </c>
      <c r="K3793">
        <v>0</v>
      </c>
      <c r="L3793">
        <v>0</v>
      </c>
      <c r="M3793">
        <v>0</v>
      </c>
      <c r="N3793">
        <v>0</v>
      </c>
      <c r="O3793">
        <v>0</v>
      </c>
      <c r="P3793">
        <v>0</v>
      </c>
      <c r="Q3793">
        <v>0</v>
      </c>
    </row>
    <row r="3794" spans="1:17" x14ac:dyDescent="0.2">
      <c r="A3794" t="s">
        <v>20817</v>
      </c>
      <c r="B3794" t="s">
        <v>86</v>
      </c>
      <c r="C3794" t="s">
        <v>158</v>
      </c>
      <c r="D3794" t="s">
        <v>17029</v>
      </c>
      <c r="E3794" t="s">
        <v>81</v>
      </c>
      <c r="F3794" t="s">
        <v>4875</v>
      </c>
      <c r="G3794">
        <v>0</v>
      </c>
      <c r="H3794">
        <v>7</v>
      </c>
      <c r="I3794">
        <v>0</v>
      </c>
      <c r="J3794">
        <v>6</v>
      </c>
      <c r="K3794">
        <v>1</v>
      </c>
      <c r="L3794">
        <v>0</v>
      </c>
      <c r="M3794">
        <v>0</v>
      </c>
      <c r="N3794">
        <v>0</v>
      </c>
      <c r="O3794">
        <v>0</v>
      </c>
      <c r="P3794">
        <v>0</v>
      </c>
      <c r="Q3794">
        <v>0</v>
      </c>
    </row>
    <row r="3795" spans="1:17" x14ac:dyDescent="0.2">
      <c r="A3795" t="s">
        <v>20818</v>
      </c>
      <c r="B3795" t="s">
        <v>86</v>
      </c>
      <c r="C3795" t="s">
        <v>158</v>
      </c>
      <c r="D3795" t="s">
        <v>17029</v>
      </c>
      <c r="E3795" t="s">
        <v>81</v>
      </c>
      <c r="F3795" t="s">
        <v>4877</v>
      </c>
      <c r="G3795">
        <v>0</v>
      </c>
      <c r="H3795">
        <v>7</v>
      </c>
      <c r="I3795">
        <v>0</v>
      </c>
      <c r="J3795">
        <v>4</v>
      </c>
      <c r="K3795">
        <v>3</v>
      </c>
      <c r="L3795">
        <v>0</v>
      </c>
      <c r="M3795">
        <v>0</v>
      </c>
      <c r="N3795">
        <v>0</v>
      </c>
      <c r="O3795">
        <v>0</v>
      </c>
      <c r="P3795">
        <v>0</v>
      </c>
      <c r="Q3795">
        <v>0</v>
      </c>
    </row>
    <row r="3796" spans="1:17" x14ac:dyDescent="0.2">
      <c r="A3796" t="s">
        <v>20819</v>
      </c>
      <c r="B3796" t="s">
        <v>86</v>
      </c>
      <c r="C3796" t="s">
        <v>158</v>
      </c>
      <c r="D3796" t="s">
        <v>17029</v>
      </c>
      <c r="E3796" t="s">
        <v>81</v>
      </c>
      <c r="F3796" t="s">
        <v>4879</v>
      </c>
      <c r="G3796">
        <v>0</v>
      </c>
      <c r="H3796">
        <v>0</v>
      </c>
      <c r="I3796">
        <v>0</v>
      </c>
      <c r="J3796">
        <v>0</v>
      </c>
      <c r="K3796">
        <v>0</v>
      </c>
      <c r="L3796">
        <v>0</v>
      </c>
      <c r="M3796">
        <v>7</v>
      </c>
      <c r="N3796">
        <v>0</v>
      </c>
      <c r="O3796">
        <v>0</v>
      </c>
      <c r="P3796">
        <v>0</v>
      </c>
      <c r="Q3796">
        <v>0</v>
      </c>
    </row>
    <row r="3797" spans="1:17" x14ac:dyDescent="0.2">
      <c r="A3797" t="s">
        <v>20820</v>
      </c>
      <c r="B3797" t="s">
        <v>86</v>
      </c>
      <c r="C3797" t="s">
        <v>158</v>
      </c>
      <c r="D3797" t="s">
        <v>17029</v>
      </c>
      <c r="E3797" t="s">
        <v>81</v>
      </c>
      <c r="F3797" t="s">
        <v>4881</v>
      </c>
      <c r="G3797">
        <v>0</v>
      </c>
      <c r="H3797">
        <v>7</v>
      </c>
      <c r="I3797">
        <v>0</v>
      </c>
      <c r="J3797">
        <v>4</v>
      </c>
      <c r="K3797">
        <v>3</v>
      </c>
      <c r="L3797">
        <v>0</v>
      </c>
      <c r="M3797">
        <v>0</v>
      </c>
      <c r="N3797">
        <v>0</v>
      </c>
      <c r="O3797">
        <v>0</v>
      </c>
      <c r="P3797">
        <v>0</v>
      </c>
      <c r="Q3797">
        <v>0</v>
      </c>
    </row>
    <row r="3798" spans="1:17" x14ac:dyDescent="0.2">
      <c r="A3798" t="s">
        <v>20821</v>
      </c>
      <c r="B3798" t="s">
        <v>86</v>
      </c>
      <c r="C3798" t="s">
        <v>158</v>
      </c>
      <c r="D3798" t="s">
        <v>17029</v>
      </c>
      <c r="E3798" t="s">
        <v>81</v>
      </c>
      <c r="F3798" t="s">
        <v>4883</v>
      </c>
      <c r="G3798">
        <v>0</v>
      </c>
      <c r="H3798">
        <v>7</v>
      </c>
      <c r="I3798">
        <v>0</v>
      </c>
      <c r="J3798">
        <v>6</v>
      </c>
      <c r="K3798">
        <v>1</v>
      </c>
      <c r="L3798">
        <v>0</v>
      </c>
      <c r="M3798">
        <v>0</v>
      </c>
      <c r="N3798">
        <v>0</v>
      </c>
      <c r="O3798">
        <v>0</v>
      </c>
      <c r="P3798">
        <v>0</v>
      </c>
      <c r="Q3798">
        <v>0</v>
      </c>
    </row>
    <row r="3799" spans="1:17" x14ac:dyDescent="0.2">
      <c r="A3799" t="s">
        <v>20822</v>
      </c>
      <c r="B3799" t="s">
        <v>86</v>
      </c>
      <c r="C3799" t="s">
        <v>158</v>
      </c>
      <c r="D3799" t="s">
        <v>17029</v>
      </c>
      <c r="E3799" t="s">
        <v>81</v>
      </c>
      <c r="F3799" t="s">
        <v>4885</v>
      </c>
      <c r="G3799">
        <v>0</v>
      </c>
      <c r="H3799">
        <v>0</v>
      </c>
      <c r="I3799">
        <v>0</v>
      </c>
      <c r="J3799">
        <v>0</v>
      </c>
      <c r="K3799">
        <v>0</v>
      </c>
      <c r="L3799">
        <v>0</v>
      </c>
      <c r="M3799">
        <v>7</v>
      </c>
      <c r="N3799">
        <v>0</v>
      </c>
      <c r="O3799">
        <v>0</v>
      </c>
      <c r="P3799">
        <v>0</v>
      </c>
      <c r="Q3799">
        <v>0</v>
      </c>
    </row>
    <row r="3800" spans="1:17" x14ac:dyDescent="0.2">
      <c r="A3800" t="s">
        <v>20823</v>
      </c>
      <c r="B3800" t="s">
        <v>86</v>
      </c>
      <c r="C3800" t="s">
        <v>158</v>
      </c>
      <c r="D3800" t="s">
        <v>17029</v>
      </c>
      <c r="E3800" t="s">
        <v>81</v>
      </c>
      <c r="F3800" t="s">
        <v>4887</v>
      </c>
      <c r="G3800">
        <v>0</v>
      </c>
      <c r="H3800">
        <v>7</v>
      </c>
      <c r="I3800">
        <v>0</v>
      </c>
      <c r="J3800">
        <v>6</v>
      </c>
      <c r="K3800">
        <v>1</v>
      </c>
      <c r="L3800">
        <v>0</v>
      </c>
      <c r="M3800">
        <v>0</v>
      </c>
      <c r="N3800">
        <v>0</v>
      </c>
      <c r="O3800">
        <v>0</v>
      </c>
      <c r="P3800">
        <v>0</v>
      </c>
      <c r="Q3800">
        <v>0</v>
      </c>
    </row>
    <row r="3801" spans="1:17" x14ac:dyDescent="0.2">
      <c r="A3801" t="s">
        <v>20824</v>
      </c>
      <c r="B3801" t="s">
        <v>86</v>
      </c>
      <c r="C3801" t="s">
        <v>158</v>
      </c>
      <c r="D3801" t="s">
        <v>17029</v>
      </c>
      <c r="E3801" t="s">
        <v>81</v>
      </c>
      <c r="F3801" t="s">
        <v>4889</v>
      </c>
      <c r="G3801">
        <v>0</v>
      </c>
      <c r="H3801">
        <v>0</v>
      </c>
      <c r="I3801">
        <v>0</v>
      </c>
      <c r="J3801">
        <v>0</v>
      </c>
      <c r="K3801">
        <v>0</v>
      </c>
      <c r="L3801">
        <v>0</v>
      </c>
      <c r="M3801">
        <v>7</v>
      </c>
      <c r="N3801">
        <v>0</v>
      </c>
      <c r="O3801">
        <v>0</v>
      </c>
      <c r="P3801">
        <v>0</v>
      </c>
      <c r="Q3801">
        <v>0</v>
      </c>
    </row>
    <row r="3802" spans="1:17" x14ac:dyDescent="0.2">
      <c r="A3802" t="s">
        <v>20825</v>
      </c>
      <c r="B3802" t="s">
        <v>86</v>
      </c>
      <c r="C3802" t="s">
        <v>158</v>
      </c>
      <c r="D3802" t="s">
        <v>17029</v>
      </c>
      <c r="E3802" t="s">
        <v>81</v>
      </c>
      <c r="F3802" t="s">
        <v>4871</v>
      </c>
      <c r="G3802">
        <v>0</v>
      </c>
      <c r="H3802">
        <v>0</v>
      </c>
      <c r="I3802">
        <v>0</v>
      </c>
      <c r="J3802">
        <v>0</v>
      </c>
      <c r="K3802">
        <v>0</v>
      </c>
      <c r="L3802">
        <v>0</v>
      </c>
      <c r="M3802">
        <v>0</v>
      </c>
      <c r="N3802">
        <v>7</v>
      </c>
      <c r="O3802">
        <v>5</v>
      </c>
      <c r="P3802">
        <v>2</v>
      </c>
      <c r="Q3802">
        <v>0</v>
      </c>
    </row>
    <row r="3803" spans="1:17" x14ac:dyDescent="0.2">
      <c r="A3803" t="s">
        <v>20826</v>
      </c>
      <c r="B3803" t="s">
        <v>86</v>
      </c>
      <c r="C3803" t="s">
        <v>158</v>
      </c>
      <c r="D3803" t="s">
        <v>17029</v>
      </c>
      <c r="E3803" t="s">
        <v>81</v>
      </c>
      <c r="F3803" t="s">
        <v>4873</v>
      </c>
      <c r="G3803">
        <v>0</v>
      </c>
      <c r="H3803">
        <v>0</v>
      </c>
      <c r="I3803">
        <v>0</v>
      </c>
      <c r="J3803">
        <v>0</v>
      </c>
      <c r="K3803">
        <v>0</v>
      </c>
      <c r="L3803">
        <v>0</v>
      </c>
      <c r="M3803">
        <v>0</v>
      </c>
      <c r="N3803">
        <v>7</v>
      </c>
      <c r="O3803">
        <v>5</v>
      </c>
      <c r="P3803">
        <v>2</v>
      </c>
      <c r="Q3803">
        <v>0</v>
      </c>
    </row>
    <row r="3804" spans="1:17" x14ac:dyDescent="0.2">
      <c r="A3804" t="s">
        <v>20827</v>
      </c>
      <c r="B3804" t="s">
        <v>86</v>
      </c>
      <c r="C3804" t="s">
        <v>158</v>
      </c>
      <c r="D3804" t="s">
        <v>17029</v>
      </c>
      <c r="E3804" t="s">
        <v>81</v>
      </c>
      <c r="F3804" t="s">
        <v>17019</v>
      </c>
      <c r="G3804">
        <v>7</v>
      </c>
      <c r="H3804">
        <v>0</v>
      </c>
      <c r="I3804">
        <v>0</v>
      </c>
      <c r="J3804">
        <v>0</v>
      </c>
      <c r="K3804">
        <v>0</v>
      </c>
      <c r="L3804">
        <v>0</v>
      </c>
      <c r="M3804">
        <v>0</v>
      </c>
      <c r="N3804">
        <v>0</v>
      </c>
      <c r="O3804">
        <v>0</v>
      </c>
      <c r="P3804">
        <v>0</v>
      </c>
      <c r="Q3804">
        <v>0</v>
      </c>
    </row>
    <row r="3805" spans="1:17" x14ac:dyDescent="0.2">
      <c r="A3805" t="s">
        <v>20828</v>
      </c>
      <c r="B3805" t="s">
        <v>86</v>
      </c>
      <c r="C3805" t="s">
        <v>158</v>
      </c>
      <c r="D3805" t="s">
        <v>17021</v>
      </c>
      <c r="E3805" t="s">
        <v>79</v>
      </c>
      <c r="F3805" t="s">
        <v>17022</v>
      </c>
      <c r="G3805">
        <v>0</v>
      </c>
      <c r="H3805">
        <v>0</v>
      </c>
      <c r="I3805">
        <v>0</v>
      </c>
      <c r="J3805">
        <v>0</v>
      </c>
      <c r="K3805">
        <v>0</v>
      </c>
      <c r="L3805">
        <v>0</v>
      </c>
      <c r="M3805">
        <v>0</v>
      </c>
      <c r="N3805">
        <v>2</v>
      </c>
      <c r="O3805">
        <v>1</v>
      </c>
      <c r="P3805">
        <v>1</v>
      </c>
      <c r="Q3805">
        <v>0</v>
      </c>
    </row>
    <row r="3806" spans="1:17" x14ac:dyDescent="0.2">
      <c r="A3806" t="s">
        <v>20829</v>
      </c>
      <c r="B3806" t="s">
        <v>86</v>
      </c>
      <c r="C3806" t="s">
        <v>158</v>
      </c>
      <c r="D3806" t="s">
        <v>17021</v>
      </c>
      <c r="E3806" t="s">
        <v>79</v>
      </c>
      <c r="F3806" t="s">
        <v>17019</v>
      </c>
      <c r="G3806">
        <v>2</v>
      </c>
      <c r="H3806">
        <v>0</v>
      </c>
      <c r="I3806">
        <v>0</v>
      </c>
      <c r="J3806">
        <v>0</v>
      </c>
      <c r="K3806">
        <v>0</v>
      </c>
      <c r="L3806">
        <v>0</v>
      </c>
      <c r="M3806">
        <v>0</v>
      </c>
      <c r="N3806">
        <v>0</v>
      </c>
      <c r="O3806">
        <v>0</v>
      </c>
      <c r="P3806">
        <v>0</v>
      </c>
      <c r="Q3806">
        <v>0</v>
      </c>
    </row>
    <row r="3807" spans="1:17" x14ac:dyDescent="0.2">
      <c r="A3807" t="s">
        <v>20830</v>
      </c>
      <c r="B3807" t="s">
        <v>86</v>
      </c>
      <c r="C3807" t="s">
        <v>158</v>
      </c>
      <c r="D3807" t="s">
        <v>17021</v>
      </c>
      <c r="E3807" t="s">
        <v>81</v>
      </c>
      <c r="F3807" t="s">
        <v>17022</v>
      </c>
      <c r="G3807">
        <v>0</v>
      </c>
      <c r="H3807">
        <v>0</v>
      </c>
      <c r="I3807">
        <v>0</v>
      </c>
      <c r="J3807">
        <v>0</v>
      </c>
      <c r="K3807">
        <v>0</v>
      </c>
      <c r="L3807">
        <v>0</v>
      </c>
      <c r="M3807">
        <v>0</v>
      </c>
      <c r="N3807">
        <v>5</v>
      </c>
      <c r="O3807">
        <v>3</v>
      </c>
      <c r="P3807">
        <v>2</v>
      </c>
      <c r="Q3807">
        <v>0</v>
      </c>
    </row>
    <row r="3808" spans="1:17" x14ac:dyDescent="0.2">
      <c r="A3808" t="s">
        <v>20831</v>
      </c>
      <c r="B3808" t="s">
        <v>86</v>
      </c>
      <c r="C3808" t="s">
        <v>158</v>
      </c>
      <c r="D3808" t="s">
        <v>17021</v>
      </c>
      <c r="E3808" t="s">
        <v>81</v>
      </c>
      <c r="F3808" t="s">
        <v>17019</v>
      </c>
      <c r="G3808">
        <v>5</v>
      </c>
      <c r="H3808">
        <v>0</v>
      </c>
      <c r="I3808">
        <v>0</v>
      </c>
      <c r="J3808">
        <v>0</v>
      </c>
      <c r="K3808">
        <v>0</v>
      </c>
      <c r="L3808">
        <v>0</v>
      </c>
      <c r="M3808">
        <v>0</v>
      </c>
      <c r="N3808">
        <v>0</v>
      </c>
      <c r="O3808">
        <v>0</v>
      </c>
      <c r="P3808">
        <v>0</v>
      </c>
      <c r="Q3808">
        <v>0</v>
      </c>
    </row>
    <row r="3809" spans="1:17" x14ac:dyDescent="0.2">
      <c r="A3809" t="s">
        <v>20832</v>
      </c>
      <c r="B3809" t="s">
        <v>86</v>
      </c>
      <c r="C3809" t="s">
        <v>158</v>
      </c>
      <c r="D3809" t="s">
        <v>17025</v>
      </c>
      <c r="E3809" t="s">
        <v>81</v>
      </c>
      <c r="F3809" t="s">
        <v>17019</v>
      </c>
      <c r="G3809">
        <v>2</v>
      </c>
      <c r="H3809">
        <v>0</v>
      </c>
      <c r="I3809">
        <v>0</v>
      </c>
      <c r="J3809">
        <v>0</v>
      </c>
      <c r="K3809">
        <v>0</v>
      </c>
      <c r="L3809">
        <v>0</v>
      </c>
      <c r="M3809">
        <v>0</v>
      </c>
      <c r="N3809">
        <v>0</v>
      </c>
      <c r="O3809">
        <v>0</v>
      </c>
      <c r="P3809">
        <v>0</v>
      </c>
      <c r="Q3809">
        <v>0</v>
      </c>
    </row>
    <row r="3810" spans="1:17" x14ac:dyDescent="0.2">
      <c r="A3810" t="s">
        <v>20833</v>
      </c>
      <c r="B3810" t="s">
        <v>86</v>
      </c>
      <c r="C3810" t="s">
        <v>159</v>
      </c>
      <c r="D3810" t="s">
        <v>17029</v>
      </c>
      <c r="E3810" t="s">
        <v>79</v>
      </c>
      <c r="F3810" t="s">
        <v>4875</v>
      </c>
      <c r="G3810">
        <v>0</v>
      </c>
      <c r="H3810">
        <v>5</v>
      </c>
      <c r="I3810">
        <v>1</v>
      </c>
      <c r="J3810">
        <v>4</v>
      </c>
      <c r="K3810">
        <v>0</v>
      </c>
      <c r="L3810">
        <v>0</v>
      </c>
      <c r="M3810">
        <v>0</v>
      </c>
      <c r="N3810">
        <v>0</v>
      </c>
      <c r="O3810">
        <v>0</v>
      </c>
      <c r="P3810">
        <v>0</v>
      </c>
      <c r="Q3810">
        <v>0</v>
      </c>
    </row>
    <row r="3811" spans="1:17" x14ac:dyDescent="0.2">
      <c r="A3811" t="s">
        <v>20834</v>
      </c>
      <c r="B3811" t="s">
        <v>86</v>
      </c>
      <c r="C3811" t="s">
        <v>159</v>
      </c>
      <c r="D3811" t="s">
        <v>17029</v>
      </c>
      <c r="E3811" t="s">
        <v>79</v>
      </c>
      <c r="F3811" t="s">
        <v>4877</v>
      </c>
      <c r="G3811">
        <v>0</v>
      </c>
      <c r="H3811">
        <v>5</v>
      </c>
      <c r="I3811">
        <v>1</v>
      </c>
      <c r="J3811">
        <v>4</v>
      </c>
      <c r="K3811">
        <v>0</v>
      </c>
      <c r="L3811">
        <v>0</v>
      </c>
      <c r="M3811">
        <v>0</v>
      </c>
      <c r="N3811">
        <v>0</v>
      </c>
      <c r="O3811">
        <v>0</v>
      </c>
      <c r="P3811">
        <v>0</v>
      </c>
      <c r="Q3811">
        <v>0</v>
      </c>
    </row>
    <row r="3812" spans="1:17" x14ac:dyDescent="0.2">
      <c r="A3812" t="s">
        <v>20835</v>
      </c>
      <c r="B3812" t="s">
        <v>86</v>
      </c>
      <c r="C3812" t="s">
        <v>159</v>
      </c>
      <c r="D3812" t="s">
        <v>17029</v>
      </c>
      <c r="E3812" t="s">
        <v>79</v>
      </c>
      <c r="F3812" t="s">
        <v>4879</v>
      </c>
      <c r="G3812">
        <v>0</v>
      </c>
      <c r="H3812">
        <v>0</v>
      </c>
      <c r="I3812">
        <v>0</v>
      </c>
      <c r="J3812">
        <v>0</v>
      </c>
      <c r="K3812">
        <v>0</v>
      </c>
      <c r="L3812">
        <v>0</v>
      </c>
      <c r="M3812">
        <v>5</v>
      </c>
      <c r="N3812">
        <v>0</v>
      </c>
      <c r="O3812">
        <v>0</v>
      </c>
      <c r="P3812">
        <v>0</v>
      </c>
      <c r="Q3812">
        <v>0</v>
      </c>
    </row>
    <row r="3813" spans="1:17" x14ac:dyDescent="0.2">
      <c r="A3813" t="s">
        <v>20836</v>
      </c>
      <c r="B3813" t="s">
        <v>86</v>
      </c>
      <c r="C3813" t="s">
        <v>159</v>
      </c>
      <c r="D3813" t="s">
        <v>17029</v>
      </c>
      <c r="E3813" t="s">
        <v>79</v>
      </c>
      <c r="F3813" t="s">
        <v>4881</v>
      </c>
      <c r="G3813">
        <v>0</v>
      </c>
      <c r="H3813">
        <v>5</v>
      </c>
      <c r="I3813">
        <v>1</v>
      </c>
      <c r="J3813">
        <v>4</v>
      </c>
      <c r="K3813">
        <v>0</v>
      </c>
      <c r="L3813">
        <v>0</v>
      </c>
      <c r="M3813">
        <v>0</v>
      </c>
      <c r="N3813">
        <v>0</v>
      </c>
      <c r="O3813">
        <v>0</v>
      </c>
      <c r="P3813">
        <v>0</v>
      </c>
      <c r="Q3813">
        <v>0</v>
      </c>
    </row>
    <row r="3814" spans="1:17" x14ac:dyDescent="0.2">
      <c r="A3814" t="s">
        <v>20837</v>
      </c>
      <c r="B3814" t="s">
        <v>86</v>
      </c>
      <c r="C3814" t="s">
        <v>159</v>
      </c>
      <c r="D3814" t="s">
        <v>17029</v>
      </c>
      <c r="E3814" t="s">
        <v>79</v>
      </c>
      <c r="F3814" t="s">
        <v>4883</v>
      </c>
      <c r="G3814">
        <v>0</v>
      </c>
      <c r="H3814">
        <v>5</v>
      </c>
      <c r="I3814">
        <v>1</v>
      </c>
      <c r="J3814">
        <v>4</v>
      </c>
      <c r="K3814">
        <v>0</v>
      </c>
      <c r="L3814">
        <v>0</v>
      </c>
      <c r="M3814">
        <v>0</v>
      </c>
      <c r="N3814">
        <v>0</v>
      </c>
      <c r="O3814">
        <v>0</v>
      </c>
      <c r="P3814">
        <v>0</v>
      </c>
      <c r="Q3814">
        <v>0</v>
      </c>
    </row>
    <row r="3815" spans="1:17" x14ac:dyDescent="0.2">
      <c r="A3815" t="s">
        <v>20838</v>
      </c>
      <c r="B3815" t="s">
        <v>86</v>
      </c>
      <c r="C3815" t="s">
        <v>159</v>
      </c>
      <c r="D3815" t="s">
        <v>17029</v>
      </c>
      <c r="E3815" t="s">
        <v>79</v>
      </c>
      <c r="F3815" t="s">
        <v>4885</v>
      </c>
      <c r="G3815">
        <v>0</v>
      </c>
      <c r="H3815">
        <v>0</v>
      </c>
      <c r="I3815">
        <v>0</v>
      </c>
      <c r="J3815">
        <v>0</v>
      </c>
      <c r="K3815">
        <v>0</v>
      </c>
      <c r="L3815">
        <v>0</v>
      </c>
      <c r="M3815">
        <v>5</v>
      </c>
      <c r="N3815">
        <v>0</v>
      </c>
      <c r="O3815">
        <v>0</v>
      </c>
      <c r="P3815">
        <v>0</v>
      </c>
      <c r="Q3815">
        <v>0</v>
      </c>
    </row>
    <row r="3816" spans="1:17" x14ac:dyDescent="0.2">
      <c r="A3816" t="s">
        <v>20839</v>
      </c>
      <c r="B3816" t="s">
        <v>86</v>
      </c>
      <c r="C3816" t="s">
        <v>159</v>
      </c>
      <c r="D3816" t="s">
        <v>17029</v>
      </c>
      <c r="E3816" t="s">
        <v>79</v>
      </c>
      <c r="F3816" t="s">
        <v>4887</v>
      </c>
      <c r="G3816">
        <v>0</v>
      </c>
      <c r="H3816">
        <v>5</v>
      </c>
      <c r="I3816">
        <v>1</v>
      </c>
      <c r="J3816">
        <v>4</v>
      </c>
      <c r="K3816">
        <v>0</v>
      </c>
      <c r="L3816">
        <v>0</v>
      </c>
      <c r="M3816">
        <v>0</v>
      </c>
      <c r="N3816">
        <v>0</v>
      </c>
      <c r="O3816">
        <v>0</v>
      </c>
      <c r="P3816">
        <v>0</v>
      </c>
      <c r="Q3816">
        <v>0</v>
      </c>
    </row>
    <row r="3817" spans="1:17" x14ac:dyDescent="0.2">
      <c r="A3817" t="s">
        <v>20840</v>
      </c>
      <c r="B3817" t="s">
        <v>86</v>
      </c>
      <c r="C3817" t="s">
        <v>159</v>
      </c>
      <c r="D3817" t="s">
        <v>17029</v>
      </c>
      <c r="E3817" t="s">
        <v>79</v>
      </c>
      <c r="F3817" t="s">
        <v>4889</v>
      </c>
      <c r="G3817">
        <v>0</v>
      </c>
      <c r="H3817">
        <v>0</v>
      </c>
      <c r="I3817">
        <v>0</v>
      </c>
      <c r="J3817">
        <v>0</v>
      </c>
      <c r="K3817">
        <v>0</v>
      </c>
      <c r="L3817">
        <v>0</v>
      </c>
      <c r="M3817">
        <v>5</v>
      </c>
      <c r="N3817">
        <v>0</v>
      </c>
      <c r="O3817">
        <v>0</v>
      </c>
      <c r="P3817">
        <v>0</v>
      </c>
      <c r="Q3817">
        <v>0</v>
      </c>
    </row>
    <row r="3818" spans="1:17" x14ac:dyDescent="0.2">
      <c r="A3818" t="s">
        <v>20841</v>
      </c>
      <c r="B3818" t="s">
        <v>86</v>
      </c>
      <c r="C3818" t="s">
        <v>159</v>
      </c>
      <c r="D3818" t="s">
        <v>17029</v>
      </c>
      <c r="E3818" t="s">
        <v>79</v>
      </c>
      <c r="F3818" t="s">
        <v>4871</v>
      </c>
      <c r="G3818">
        <v>0</v>
      </c>
      <c r="H3818">
        <v>0</v>
      </c>
      <c r="I3818">
        <v>0</v>
      </c>
      <c r="J3818">
        <v>0</v>
      </c>
      <c r="K3818">
        <v>0</v>
      </c>
      <c r="L3818">
        <v>0</v>
      </c>
      <c r="M3818">
        <v>0</v>
      </c>
      <c r="N3818">
        <v>5</v>
      </c>
      <c r="O3818">
        <v>5</v>
      </c>
      <c r="P3818">
        <v>0</v>
      </c>
      <c r="Q3818">
        <v>0</v>
      </c>
    </row>
    <row r="3819" spans="1:17" x14ac:dyDescent="0.2">
      <c r="A3819" t="s">
        <v>20842</v>
      </c>
      <c r="B3819" t="s">
        <v>86</v>
      </c>
      <c r="C3819" t="s">
        <v>159</v>
      </c>
      <c r="D3819" t="s">
        <v>17029</v>
      </c>
      <c r="E3819" t="s">
        <v>79</v>
      </c>
      <c r="F3819" t="s">
        <v>4873</v>
      </c>
      <c r="G3819">
        <v>0</v>
      </c>
      <c r="H3819">
        <v>0</v>
      </c>
      <c r="I3819">
        <v>0</v>
      </c>
      <c r="J3819">
        <v>0</v>
      </c>
      <c r="K3819">
        <v>0</v>
      </c>
      <c r="L3819">
        <v>0</v>
      </c>
      <c r="M3819">
        <v>0</v>
      </c>
      <c r="N3819">
        <v>2</v>
      </c>
      <c r="O3819">
        <v>2</v>
      </c>
      <c r="P3819">
        <v>0</v>
      </c>
      <c r="Q3819">
        <v>0</v>
      </c>
    </row>
    <row r="3820" spans="1:17" x14ac:dyDescent="0.2">
      <c r="A3820" t="s">
        <v>20843</v>
      </c>
      <c r="B3820" t="s">
        <v>86</v>
      </c>
      <c r="C3820" t="s">
        <v>159</v>
      </c>
      <c r="D3820" t="s">
        <v>17029</v>
      </c>
      <c r="E3820" t="s">
        <v>79</v>
      </c>
      <c r="F3820" t="s">
        <v>17019</v>
      </c>
      <c r="G3820">
        <v>5</v>
      </c>
      <c r="H3820">
        <v>0</v>
      </c>
      <c r="I3820">
        <v>0</v>
      </c>
      <c r="J3820">
        <v>0</v>
      </c>
      <c r="K3820">
        <v>0</v>
      </c>
      <c r="L3820">
        <v>0</v>
      </c>
      <c r="M3820">
        <v>0</v>
      </c>
      <c r="N3820">
        <v>0</v>
      </c>
      <c r="O3820">
        <v>0</v>
      </c>
      <c r="P3820">
        <v>0</v>
      </c>
      <c r="Q3820">
        <v>0</v>
      </c>
    </row>
    <row r="3821" spans="1:17" x14ac:dyDescent="0.2">
      <c r="A3821" t="s">
        <v>20844</v>
      </c>
      <c r="B3821" t="s">
        <v>86</v>
      </c>
      <c r="C3821" t="s">
        <v>159</v>
      </c>
      <c r="D3821" t="s">
        <v>17029</v>
      </c>
      <c r="E3821" t="s">
        <v>81</v>
      </c>
      <c r="F3821" t="s">
        <v>4875</v>
      </c>
      <c r="G3821">
        <v>0</v>
      </c>
      <c r="H3821">
        <v>4</v>
      </c>
      <c r="I3821">
        <v>0</v>
      </c>
      <c r="J3821">
        <v>3</v>
      </c>
      <c r="K3821">
        <v>1</v>
      </c>
      <c r="L3821">
        <v>0</v>
      </c>
      <c r="M3821">
        <v>0</v>
      </c>
      <c r="N3821">
        <v>0</v>
      </c>
      <c r="O3821">
        <v>0</v>
      </c>
      <c r="P3821">
        <v>0</v>
      </c>
      <c r="Q3821">
        <v>0</v>
      </c>
    </row>
    <row r="3822" spans="1:17" x14ac:dyDescent="0.2">
      <c r="A3822" t="s">
        <v>20845</v>
      </c>
      <c r="B3822" t="s">
        <v>86</v>
      </c>
      <c r="C3822" t="s">
        <v>159</v>
      </c>
      <c r="D3822" t="s">
        <v>17029</v>
      </c>
      <c r="E3822" t="s">
        <v>81</v>
      </c>
      <c r="F3822" t="s">
        <v>4877</v>
      </c>
      <c r="G3822">
        <v>0</v>
      </c>
      <c r="H3822">
        <v>4</v>
      </c>
      <c r="I3822">
        <v>0</v>
      </c>
      <c r="J3822">
        <v>3</v>
      </c>
      <c r="K3822">
        <v>0</v>
      </c>
      <c r="L3822">
        <v>1</v>
      </c>
      <c r="M3822">
        <v>0</v>
      </c>
      <c r="N3822">
        <v>0</v>
      </c>
      <c r="O3822">
        <v>0</v>
      </c>
      <c r="P3822">
        <v>0</v>
      </c>
      <c r="Q3822">
        <v>0</v>
      </c>
    </row>
    <row r="3823" spans="1:17" x14ac:dyDescent="0.2">
      <c r="A3823" t="s">
        <v>20846</v>
      </c>
      <c r="B3823" t="s">
        <v>86</v>
      </c>
      <c r="C3823" t="s">
        <v>159</v>
      </c>
      <c r="D3823" t="s">
        <v>17029</v>
      </c>
      <c r="E3823" t="s">
        <v>81</v>
      </c>
      <c r="F3823" t="s">
        <v>4879</v>
      </c>
      <c r="G3823">
        <v>0</v>
      </c>
      <c r="H3823">
        <v>0</v>
      </c>
      <c r="I3823">
        <v>0</v>
      </c>
      <c r="J3823">
        <v>0</v>
      </c>
      <c r="K3823">
        <v>0</v>
      </c>
      <c r="L3823">
        <v>0</v>
      </c>
      <c r="M3823">
        <v>4</v>
      </c>
      <c r="N3823">
        <v>0</v>
      </c>
      <c r="O3823">
        <v>0</v>
      </c>
      <c r="P3823">
        <v>0</v>
      </c>
      <c r="Q3823">
        <v>0</v>
      </c>
    </row>
    <row r="3824" spans="1:17" x14ac:dyDescent="0.2">
      <c r="A3824" t="s">
        <v>20847</v>
      </c>
      <c r="B3824" t="s">
        <v>86</v>
      </c>
      <c r="C3824" t="s">
        <v>159</v>
      </c>
      <c r="D3824" t="s">
        <v>17029</v>
      </c>
      <c r="E3824" t="s">
        <v>81</v>
      </c>
      <c r="F3824" t="s">
        <v>4881</v>
      </c>
      <c r="G3824">
        <v>0</v>
      </c>
      <c r="H3824">
        <v>4</v>
      </c>
      <c r="I3824">
        <v>0</v>
      </c>
      <c r="J3824">
        <v>3</v>
      </c>
      <c r="K3824">
        <v>0</v>
      </c>
      <c r="L3824">
        <v>1</v>
      </c>
      <c r="M3824">
        <v>0</v>
      </c>
      <c r="N3824">
        <v>0</v>
      </c>
      <c r="O3824">
        <v>0</v>
      </c>
      <c r="P3824">
        <v>0</v>
      </c>
      <c r="Q3824">
        <v>0</v>
      </c>
    </row>
    <row r="3825" spans="1:17" x14ac:dyDescent="0.2">
      <c r="A3825" t="s">
        <v>20848</v>
      </c>
      <c r="B3825" t="s">
        <v>86</v>
      </c>
      <c r="C3825" t="s">
        <v>159</v>
      </c>
      <c r="D3825" t="s">
        <v>17029</v>
      </c>
      <c r="E3825" t="s">
        <v>81</v>
      </c>
      <c r="F3825" t="s">
        <v>4883</v>
      </c>
      <c r="G3825">
        <v>0</v>
      </c>
      <c r="H3825">
        <v>4</v>
      </c>
      <c r="I3825">
        <v>0</v>
      </c>
      <c r="J3825">
        <v>3</v>
      </c>
      <c r="K3825">
        <v>0</v>
      </c>
      <c r="L3825">
        <v>1</v>
      </c>
      <c r="M3825">
        <v>0</v>
      </c>
      <c r="N3825">
        <v>0</v>
      </c>
      <c r="O3825">
        <v>0</v>
      </c>
      <c r="P3825">
        <v>0</v>
      </c>
      <c r="Q3825">
        <v>0</v>
      </c>
    </row>
    <row r="3826" spans="1:17" x14ac:dyDescent="0.2">
      <c r="A3826" t="s">
        <v>20849</v>
      </c>
      <c r="B3826" t="s">
        <v>86</v>
      </c>
      <c r="C3826" t="s">
        <v>159</v>
      </c>
      <c r="D3826" t="s">
        <v>17029</v>
      </c>
      <c r="E3826" t="s">
        <v>81</v>
      </c>
      <c r="F3826" t="s">
        <v>4885</v>
      </c>
      <c r="G3826">
        <v>0</v>
      </c>
      <c r="H3826">
        <v>0</v>
      </c>
      <c r="I3826">
        <v>0</v>
      </c>
      <c r="J3826">
        <v>0</v>
      </c>
      <c r="K3826">
        <v>0</v>
      </c>
      <c r="L3826">
        <v>0</v>
      </c>
      <c r="M3826">
        <v>4</v>
      </c>
      <c r="N3826">
        <v>0</v>
      </c>
      <c r="O3826">
        <v>0</v>
      </c>
      <c r="P3826">
        <v>0</v>
      </c>
      <c r="Q3826">
        <v>0</v>
      </c>
    </row>
    <row r="3827" spans="1:17" x14ac:dyDescent="0.2">
      <c r="A3827" t="s">
        <v>20850</v>
      </c>
      <c r="B3827" t="s">
        <v>86</v>
      </c>
      <c r="C3827" t="s">
        <v>159</v>
      </c>
      <c r="D3827" t="s">
        <v>17029</v>
      </c>
      <c r="E3827" t="s">
        <v>81</v>
      </c>
      <c r="F3827" t="s">
        <v>4887</v>
      </c>
      <c r="G3827">
        <v>0</v>
      </c>
      <c r="H3827">
        <v>4</v>
      </c>
      <c r="I3827">
        <v>0</v>
      </c>
      <c r="J3827">
        <v>3</v>
      </c>
      <c r="K3827">
        <v>1</v>
      </c>
      <c r="L3827">
        <v>0</v>
      </c>
      <c r="M3827">
        <v>0</v>
      </c>
      <c r="N3827">
        <v>0</v>
      </c>
      <c r="O3827">
        <v>0</v>
      </c>
      <c r="P3827">
        <v>0</v>
      </c>
      <c r="Q3827">
        <v>0</v>
      </c>
    </row>
    <row r="3828" spans="1:17" x14ac:dyDescent="0.2">
      <c r="A3828" t="s">
        <v>20851</v>
      </c>
      <c r="B3828" t="s">
        <v>86</v>
      </c>
      <c r="C3828" t="s">
        <v>159</v>
      </c>
      <c r="D3828" t="s">
        <v>17029</v>
      </c>
      <c r="E3828" t="s">
        <v>81</v>
      </c>
      <c r="F3828" t="s">
        <v>4889</v>
      </c>
      <c r="G3828">
        <v>0</v>
      </c>
      <c r="H3828">
        <v>0</v>
      </c>
      <c r="I3828">
        <v>0</v>
      </c>
      <c r="J3828">
        <v>0</v>
      </c>
      <c r="K3828">
        <v>0</v>
      </c>
      <c r="L3828">
        <v>0</v>
      </c>
      <c r="M3828">
        <v>4</v>
      </c>
      <c r="N3828">
        <v>0</v>
      </c>
      <c r="O3828">
        <v>0</v>
      </c>
      <c r="P3828">
        <v>0</v>
      </c>
      <c r="Q3828">
        <v>0</v>
      </c>
    </row>
    <row r="3829" spans="1:17" x14ac:dyDescent="0.2">
      <c r="A3829" t="s">
        <v>20852</v>
      </c>
      <c r="B3829" t="s">
        <v>86</v>
      </c>
      <c r="C3829" t="s">
        <v>159</v>
      </c>
      <c r="D3829" t="s">
        <v>17029</v>
      </c>
      <c r="E3829" t="s">
        <v>81</v>
      </c>
      <c r="F3829" t="s">
        <v>4871</v>
      </c>
      <c r="G3829">
        <v>0</v>
      </c>
      <c r="H3829">
        <v>0</v>
      </c>
      <c r="I3829">
        <v>0</v>
      </c>
      <c r="J3829">
        <v>0</v>
      </c>
      <c r="K3829">
        <v>0</v>
      </c>
      <c r="L3829">
        <v>0</v>
      </c>
      <c r="M3829">
        <v>0</v>
      </c>
      <c r="N3829">
        <v>4</v>
      </c>
      <c r="O3829">
        <v>3</v>
      </c>
      <c r="P3829">
        <v>1</v>
      </c>
      <c r="Q3829">
        <v>0</v>
      </c>
    </row>
    <row r="3830" spans="1:17" x14ac:dyDescent="0.2">
      <c r="A3830" t="s">
        <v>20853</v>
      </c>
      <c r="B3830" t="s">
        <v>86</v>
      </c>
      <c r="C3830" t="s">
        <v>159</v>
      </c>
      <c r="D3830" t="s">
        <v>17029</v>
      </c>
      <c r="E3830" t="s">
        <v>81</v>
      </c>
      <c r="F3830" t="s">
        <v>4873</v>
      </c>
      <c r="G3830">
        <v>0</v>
      </c>
      <c r="H3830">
        <v>0</v>
      </c>
      <c r="I3830">
        <v>0</v>
      </c>
      <c r="J3830">
        <v>0</v>
      </c>
      <c r="K3830">
        <v>0</v>
      </c>
      <c r="L3830">
        <v>0</v>
      </c>
      <c r="M3830">
        <v>0</v>
      </c>
      <c r="N3830">
        <v>3</v>
      </c>
      <c r="O3830">
        <v>3</v>
      </c>
      <c r="P3830">
        <v>0</v>
      </c>
      <c r="Q3830">
        <v>0</v>
      </c>
    </row>
    <row r="3831" spans="1:17" x14ac:dyDescent="0.2">
      <c r="A3831" t="s">
        <v>20854</v>
      </c>
      <c r="B3831" t="s">
        <v>86</v>
      </c>
      <c r="C3831" t="s">
        <v>159</v>
      </c>
      <c r="D3831" t="s">
        <v>17029</v>
      </c>
      <c r="E3831" t="s">
        <v>81</v>
      </c>
      <c r="F3831" t="s">
        <v>17019</v>
      </c>
      <c r="G3831">
        <v>4</v>
      </c>
      <c r="H3831">
        <v>0</v>
      </c>
      <c r="I3831">
        <v>0</v>
      </c>
      <c r="J3831">
        <v>0</v>
      </c>
      <c r="K3831">
        <v>0</v>
      </c>
      <c r="L3831">
        <v>0</v>
      </c>
      <c r="M3831">
        <v>0</v>
      </c>
      <c r="N3831">
        <v>0</v>
      </c>
      <c r="O3831">
        <v>0</v>
      </c>
      <c r="P3831">
        <v>0</v>
      </c>
      <c r="Q3831">
        <v>0</v>
      </c>
    </row>
    <row r="3832" spans="1:17" x14ac:dyDescent="0.2">
      <c r="A3832" t="s">
        <v>20855</v>
      </c>
      <c r="B3832" t="s">
        <v>86</v>
      </c>
      <c r="C3832" t="s">
        <v>160</v>
      </c>
      <c r="D3832" t="s">
        <v>17027</v>
      </c>
      <c r="E3832" t="s">
        <v>79</v>
      </c>
      <c r="F3832" t="s">
        <v>17019</v>
      </c>
      <c r="G3832">
        <v>2</v>
      </c>
      <c r="H3832">
        <v>0</v>
      </c>
      <c r="I3832">
        <v>0</v>
      </c>
      <c r="J3832">
        <v>0</v>
      </c>
      <c r="K3832">
        <v>0</v>
      </c>
      <c r="L3832">
        <v>0</v>
      </c>
      <c r="M3832">
        <v>0</v>
      </c>
      <c r="N3832">
        <v>0</v>
      </c>
      <c r="O3832">
        <v>0</v>
      </c>
      <c r="P3832">
        <v>0</v>
      </c>
      <c r="Q3832">
        <v>0</v>
      </c>
    </row>
    <row r="3833" spans="1:17" x14ac:dyDescent="0.2">
      <c r="A3833" t="s">
        <v>20856</v>
      </c>
      <c r="B3833" t="s">
        <v>86</v>
      </c>
      <c r="C3833" t="s">
        <v>160</v>
      </c>
      <c r="D3833" t="s">
        <v>17029</v>
      </c>
      <c r="E3833" t="s">
        <v>79</v>
      </c>
      <c r="F3833" t="s">
        <v>4875</v>
      </c>
      <c r="G3833">
        <v>0</v>
      </c>
      <c r="H3833">
        <v>66</v>
      </c>
      <c r="I3833">
        <v>10</v>
      </c>
      <c r="J3833">
        <v>52</v>
      </c>
      <c r="K3833">
        <v>2</v>
      </c>
      <c r="L3833">
        <v>2</v>
      </c>
      <c r="M3833">
        <v>0</v>
      </c>
      <c r="N3833">
        <v>0</v>
      </c>
      <c r="O3833">
        <v>0</v>
      </c>
      <c r="P3833">
        <v>0</v>
      </c>
      <c r="Q3833">
        <v>0</v>
      </c>
    </row>
    <row r="3834" spans="1:17" x14ac:dyDescent="0.2">
      <c r="A3834" t="s">
        <v>20857</v>
      </c>
      <c r="B3834" t="s">
        <v>86</v>
      </c>
      <c r="C3834" t="s">
        <v>160</v>
      </c>
      <c r="D3834" t="s">
        <v>17029</v>
      </c>
      <c r="E3834" t="s">
        <v>79</v>
      </c>
      <c r="F3834" t="s">
        <v>4877</v>
      </c>
      <c r="G3834">
        <v>0</v>
      </c>
      <c r="H3834">
        <v>66</v>
      </c>
      <c r="I3834">
        <v>10</v>
      </c>
      <c r="J3834">
        <v>51</v>
      </c>
      <c r="K3834">
        <v>2</v>
      </c>
      <c r="L3834">
        <v>3</v>
      </c>
      <c r="M3834">
        <v>0</v>
      </c>
      <c r="N3834">
        <v>0</v>
      </c>
      <c r="O3834">
        <v>0</v>
      </c>
      <c r="P3834">
        <v>0</v>
      </c>
      <c r="Q3834">
        <v>0</v>
      </c>
    </row>
    <row r="3835" spans="1:17" x14ac:dyDescent="0.2">
      <c r="A3835" t="s">
        <v>20858</v>
      </c>
      <c r="B3835" t="s">
        <v>86</v>
      </c>
      <c r="C3835" t="s">
        <v>160</v>
      </c>
      <c r="D3835" t="s">
        <v>17029</v>
      </c>
      <c r="E3835" t="s">
        <v>79</v>
      </c>
      <c r="F3835" t="s">
        <v>4879</v>
      </c>
      <c r="G3835">
        <v>0</v>
      </c>
      <c r="H3835">
        <v>0</v>
      </c>
      <c r="I3835">
        <v>0</v>
      </c>
      <c r="J3835">
        <v>0</v>
      </c>
      <c r="K3835">
        <v>0</v>
      </c>
      <c r="L3835">
        <v>0</v>
      </c>
      <c r="M3835">
        <v>66</v>
      </c>
      <c r="N3835">
        <v>0</v>
      </c>
      <c r="O3835">
        <v>0</v>
      </c>
      <c r="P3835">
        <v>0</v>
      </c>
      <c r="Q3835">
        <v>0</v>
      </c>
    </row>
    <row r="3836" spans="1:17" x14ac:dyDescent="0.2">
      <c r="A3836" t="s">
        <v>20859</v>
      </c>
      <c r="B3836" t="s">
        <v>86</v>
      </c>
      <c r="C3836" t="s">
        <v>160</v>
      </c>
      <c r="D3836" t="s">
        <v>17029</v>
      </c>
      <c r="E3836" t="s">
        <v>79</v>
      </c>
      <c r="F3836" t="s">
        <v>4881</v>
      </c>
      <c r="G3836">
        <v>0</v>
      </c>
      <c r="H3836">
        <v>66</v>
      </c>
      <c r="I3836">
        <v>10</v>
      </c>
      <c r="J3836">
        <v>51</v>
      </c>
      <c r="K3836">
        <v>2</v>
      </c>
      <c r="L3836">
        <v>3</v>
      </c>
      <c r="M3836">
        <v>0</v>
      </c>
      <c r="N3836">
        <v>0</v>
      </c>
      <c r="O3836">
        <v>0</v>
      </c>
      <c r="P3836">
        <v>0</v>
      </c>
      <c r="Q3836">
        <v>0</v>
      </c>
    </row>
    <row r="3837" spans="1:17" x14ac:dyDescent="0.2">
      <c r="A3837" t="s">
        <v>20860</v>
      </c>
      <c r="B3837" t="s">
        <v>86</v>
      </c>
      <c r="C3837" t="s">
        <v>160</v>
      </c>
      <c r="D3837" t="s">
        <v>17029</v>
      </c>
      <c r="E3837" t="s">
        <v>79</v>
      </c>
      <c r="F3837" t="s">
        <v>4883</v>
      </c>
      <c r="G3837">
        <v>0</v>
      </c>
      <c r="H3837">
        <v>66</v>
      </c>
      <c r="I3837">
        <v>10</v>
      </c>
      <c r="J3837">
        <v>51</v>
      </c>
      <c r="K3837">
        <v>2</v>
      </c>
      <c r="L3837">
        <v>3</v>
      </c>
      <c r="M3837">
        <v>0</v>
      </c>
      <c r="N3837">
        <v>0</v>
      </c>
      <c r="O3837">
        <v>0</v>
      </c>
      <c r="P3837">
        <v>0</v>
      </c>
      <c r="Q3837">
        <v>0</v>
      </c>
    </row>
    <row r="3838" spans="1:17" x14ac:dyDescent="0.2">
      <c r="A3838" t="s">
        <v>20861</v>
      </c>
      <c r="B3838" t="s">
        <v>86</v>
      </c>
      <c r="C3838" t="s">
        <v>160</v>
      </c>
      <c r="D3838" t="s">
        <v>17029</v>
      </c>
      <c r="E3838" t="s">
        <v>79</v>
      </c>
      <c r="F3838" t="s">
        <v>4885</v>
      </c>
      <c r="G3838">
        <v>0</v>
      </c>
      <c r="H3838">
        <v>0</v>
      </c>
      <c r="I3838">
        <v>0</v>
      </c>
      <c r="J3838">
        <v>0</v>
      </c>
      <c r="K3838">
        <v>0</v>
      </c>
      <c r="L3838">
        <v>0</v>
      </c>
      <c r="M3838">
        <v>66</v>
      </c>
      <c r="N3838">
        <v>0</v>
      </c>
      <c r="O3838">
        <v>0</v>
      </c>
      <c r="P3838">
        <v>0</v>
      </c>
      <c r="Q3838">
        <v>0</v>
      </c>
    </row>
    <row r="3839" spans="1:17" x14ac:dyDescent="0.2">
      <c r="A3839" t="s">
        <v>20862</v>
      </c>
      <c r="B3839" t="s">
        <v>86</v>
      </c>
      <c r="C3839" t="s">
        <v>160</v>
      </c>
      <c r="D3839" t="s">
        <v>17029</v>
      </c>
      <c r="E3839" t="s">
        <v>79</v>
      </c>
      <c r="F3839" t="s">
        <v>4887</v>
      </c>
      <c r="G3839">
        <v>0</v>
      </c>
      <c r="H3839">
        <v>66</v>
      </c>
      <c r="I3839">
        <v>10</v>
      </c>
      <c r="J3839">
        <v>52</v>
      </c>
      <c r="K3839">
        <v>2</v>
      </c>
      <c r="L3839">
        <v>2</v>
      </c>
      <c r="M3839">
        <v>0</v>
      </c>
      <c r="N3839">
        <v>0</v>
      </c>
      <c r="O3839">
        <v>0</v>
      </c>
      <c r="P3839">
        <v>0</v>
      </c>
      <c r="Q3839">
        <v>0</v>
      </c>
    </row>
    <row r="3840" spans="1:17" x14ac:dyDescent="0.2">
      <c r="A3840" t="s">
        <v>20863</v>
      </c>
      <c r="B3840" t="s">
        <v>86</v>
      </c>
      <c r="C3840" t="s">
        <v>160</v>
      </c>
      <c r="D3840" t="s">
        <v>17029</v>
      </c>
      <c r="E3840" t="s">
        <v>79</v>
      </c>
      <c r="F3840" t="s">
        <v>4889</v>
      </c>
      <c r="G3840">
        <v>0</v>
      </c>
      <c r="H3840">
        <v>0</v>
      </c>
      <c r="I3840">
        <v>0</v>
      </c>
      <c r="J3840">
        <v>0</v>
      </c>
      <c r="K3840">
        <v>0</v>
      </c>
      <c r="L3840">
        <v>0</v>
      </c>
      <c r="M3840">
        <v>66</v>
      </c>
      <c r="N3840">
        <v>0</v>
      </c>
      <c r="O3840">
        <v>0</v>
      </c>
      <c r="P3840">
        <v>0</v>
      </c>
      <c r="Q3840">
        <v>0</v>
      </c>
    </row>
    <row r="3841" spans="1:17" x14ac:dyDescent="0.2">
      <c r="A3841" t="s">
        <v>20864</v>
      </c>
      <c r="B3841" t="s">
        <v>86</v>
      </c>
      <c r="C3841" t="s">
        <v>160</v>
      </c>
      <c r="D3841" t="s">
        <v>17029</v>
      </c>
      <c r="E3841" t="s">
        <v>79</v>
      </c>
      <c r="F3841" t="s">
        <v>4871</v>
      </c>
      <c r="G3841">
        <v>0</v>
      </c>
      <c r="H3841">
        <v>0</v>
      </c>
      <c r="I3841">
        <v>0</v>
      </c>
      <c r="J3841">
        <v>0</v>
      </c>
      <c r="K3841">
        <v>0</v>
      </c>
      <c r="L3841">
        <v>0</v>
      </c>
      <c r="M3841">
        <v>0</v>
      </c>
      <c r="N3841">
        <v>65</v>
      </c>
      <c r="O3841">
        <v>63</v>
      </c>
      <c r="P3841">
        <v>2</v>
      </c>
      <c r="Q3841">
        <v>0</v>
      </c>
    </row>
    <row r="3842" spans="1:17" x14ac:dyDescent="0.2">
      <c r="A3842" t="s">
        <v>20865</v>
      </c>
      <c r="B3842" t="s">
        <v>86</v>
      </c>
      <c r="C3842" t="s">
        <v>160</v>
      </c>
      <c r="D3842" t="s">
        <v>17029</v>
      </c>
      <c r="E3842" t="s">
        <v>79</v>
      </c>
      <c r="F3842" t="s">
        <v>4873</v>
      </c>
      <c r="G3842">
        <v>0</v>
      </c>
      <c r="H3842">
        <v>0</v>
      </c>
      <c r="I3842">
        <v>0</v>
      </c>
      <c r="J3842">
        <v>0</v>
      </c>
      <c r="K3842">
        <v>0</v>
      </c>
      <c r="L3842">
        <v>0</v>
      </c>
      <c r="M3842">
        <v>0</v>
      </c>
      <c r="N3842">
        <v>53</v>
      </c>
      <c r="O3842">
        <v>53</v>
      </c>
      <c r="P3842">
        <v>0</v>
      </c>
      <c r="Q3842">
        <v>0</v>
      </c>
    </row>
    <row r="3843" spans="1:17" x14ac:dyDescent="0.2">
      <c r="A3843" t="s">
        <v>20866</v>
      </c>
      <c r="B3843" t="s">
        <v>86</v>
      </c>
      <c r="C3843" t="s">
        <v>160</v>
      </c>
      <c r="D3843" t="s">
        <v>17029</v>
      </c>
      <c r="E3843" t="s">
        <v>79</v>
      </c>
      <c r="F3843" t="s">
        <v>17019</v>
      </c>
      <c r="G3843">
        <v>66</v>
      </c>
      <c r="H3843">
        <v>0</v>
      </c>
      <c r="I3843">
        <v>0</v>
      </c>
      <c r="J3843">
        <v>0</v>
      </c>
      <c r="K3843">
        <v>0</v>
      </c>
      <c r="L3843">
        <v>0</v>
      </c>
      <c r="M3843">
        <v>0</v>
      </c>
      <c r="N3843">
        <v>0</v>
      </c>
      <c r="O3843">
        <v>0</v>
      </c>
      <c r="P3843">
        <v>0</v>
      </c>
      <c r="Q3843">
        <v>0</v>
      </c>
    </row>
    <row r="3844" spans="1:17" x14ac:dyDescent="0.2">
      <c r="A3844" t="s">
        <v>20867</v>
      </c>
      <c r="B3844" t="s">
        <v>86</v>
      </c>
      <c r="C3844" t="s">
        <v>160</v>
      </c>
      <c r="D3844" t="s">
        <v>17029</v>
      </c>
      <c r="E3844" t="s">
        <v>81</v>
      </c>
      <c r="F3844" t="s">
        <v>4875</v>
      </c>
      <c r="G3844">
        <v>0</v>
      </c>
      <c r="H3844">
        <v>76</v>
      </c>
      <c r="I3844">
        <v>14</v>
      </c>
      <c r="J3844">
        <v>55</v>
      </c>
      <c r="K3844">
        <v>5</v>
      </c>
      <c r="L3844">
        <v>2</v>
      </c>
      <c r="M3844">
        <v>0</v>
      </c>
      <c r="N3844">
        <v>0</v>
      </c>
      <c r="O3844">
        <v>0</v>
      </c>
      <c r="P3844">
        <v>0</v>
      </c>
      <c r="Q3844">
        <v>0</v>
      </c>
    </row>
    <row r="3845" spans="1:17" x14ac:dyDescent="0.2">
      <c r="A3845" t="s">
        <v>20868</v>
      </c>
      <c r="B3845" t="s">
        <v>86</v>
      </c>
      <c r="C3845" t="s">
        <v>160</v>
      </c>
      <c r="D3845" t="s">
        <v>17029</v>
      </c>
      <c r="E3845" t="s">
        <v>81</v>
      </c>
      <c r="F3845" t="s">
        <v>4877</v>
      </c>
      <c r="G3845">
        <v>0</v>
      </c>
      <c r="H3845">
        <v>76</v>
      </c>
      <c r="I3845">
        <v>12</v>
      </c>
      <c r="J3845">
        <v>54</v>
      </c>
      <c r="K3845">
        <v>6</v>
      </c>
      <c r="L3845">
        <v>4</v>
      </c>
      <c r="M3845">
        <v>0</v>
      </c>
      <c r="N3845">
        <v>0</v>
      </c>
      <c r="O3845">
        <v>0</v>
      </c>
      <c r="P3845">
        <v>0</v>
      </c>
      <c r="Q3845">
        <v>0</v>
      </c>
    </row>
    <row r="3846" spans="1:17" x14ac:dyDescent="0.2">
      <c r="A3846" t="s">
        <v>20869</v>
      </c>
      <c r="B3846" t="s">
        <v>86</v>
      </c>
      <c r="C3846" t="s">
        <v>160</v>
      </c>
      <c r="D3846" t="s">
        <v>17029</v>
      </c>
      <c r="E3846" t="s">
        <v>81</v>
      </c>
      <c r="F3846" t="s">
        <v>4879</v>
      </c>
      <c r="G3846">
        <v>0</v>
      </c>
      <c r="H3846">
        <v>0</v>
      </c>
      <c r="I3846">
        <v>0</v>
      </c>
      <c r="J3846">
        <v>0</v>
      </c>
      <c r="K3846">
        <v>0</v>
      </c>
      <c r="L3846">
        <v>0</v>
      </c>
      <c r="M3846">
        <v>76</v>
      </c>
      <c r="N3846">
        <v>0</v>
      </c>
      <c r="O3846">
        <v>0</v>
      </c>
      <c r="P3846">
        <v>0</v>
      </c>
      <c r="Q3846">
        <v>0</v>
      </c>
    </row>
    <row r="3847" spans="1:17" x14ac:dyDescent="0.2">
      <c r="A3847" t="s">
        <v>20870</v>
      </c>
      <c r="B3847" t="s">
        <v>86</v>
      </c>
      <c r="C3847" t="s">
        <v>160</v>
      </c>
      <c r="D3847" t="s">
        <v>17029</v>
      </c>
      <c r="E3847" t="s">
        <v>81</v>
      </c>
      <c r="F3847" t="s">
        <v>4881</v>
      </c>
      <c r="G3847">
        <v>0</v>
      </c>
      <c r="H3847">
        <v>76</v>
      </c>
      <c r="I3847">
        <v>12</v>
      </c>
      <c r="J3847">
        <v>54</v>
      </c>
      <c r="K3847">
        <v>6</v>
      </c>
      <c r="L3847">
        <v>4</v>
      </c>
      <c r="M3847">
        <v>0</v>
      </c>
      <c r="N3847">
        <v>0</v>
      </c>
      <c r="O3847">
        <v>0</v>
      </c>
      <c r="P3847">
        <v>0</v>
      </c>
      <c r="Q3847">
        <v>0</v>
      </c>
    </row>
    <row r="3848" spans="1:17" x14ac:dyDescent="0.2">
      <c r="A3848" t="s">
        <v>20871</v>
      </c>
      <c r="B3848" t="s">
        <v>86</v>
      </c>
      <c r="C3848" t="s">
        <v>160</v>
      </c>
      <c r="D3848" t="s">
        <v>17029</v>
      </c>
      <c r="E3848" t="s">
        <v>81</v>
      </c>
      <c r="F3848" t="s">
        <v>4883</v>
      </c>
      <c r="G3848">
        <v>0</v>
      </c>
      <c r="H3848">
        <v>76</v>
      </c>
      <c r="I3848">
        <v>12</v>
      </c>
      <c r="J3848">
        <v>55</v>
      </c>
      <c r="K3848">
        <v>5</v>
      </c>
      <c r="L3848">
        <v>4</v>
      </c>
      <c r="M3848">
        <v>0</v>
      </c>
      <c r="N3848">
        <v>0</v>
      </c>
      <c r="O3848">
        <v>0</v>
      </c>
      <c r="P3848">
        <v>0</v>
      </c>
      <c r="Q3848">
        <v>0</v>
      </c>
    </row>
    <row r="3849" spans="1:17" x14ac:dyDescent="0.2">
      <c r="A3849" t="s">
        <v>20872</v>
      </c>
      <c r="B3849" t="s">
        <v>86</v>
      </c>
      <c r="C3849" t="s">
        <v>160</v>
      </c>
      <c r="D3849" t="s">
        <v>17029</v>
      </c>
      <c r="E3849" t="s">
        <v>81</v>
      </c>
      <c r="F3849" t="s">
        <v>4885</v>
      </c>
      <c r="G3849">
        <v>0</v>
      </c>
      <c r="H3849">
        <v>0</v>
      </c>
      <c r="I3849">
        <v>0</v>
      </c>
      <c r="J3849">
        <v>0</v>
      </c>
      <c r="K3849">
        <v>0</v>
      </c>
      <c r="L3849">
        <v>0</v>
      </c>
      <c r="M3849">
        <v>76</v>
      </c>
      <c r="N3849">
        <v>0</v>
      </c>
      <c r="O3849">
        <v>0</v>
      </c>
      <c r="P3849">
        <v>0</v>
      </c>
      <c r="Q3849">
        <v>0</v>
      </c>
    </row>
    <row r="3850" spans="1:17" x14ac:dyDescent="0.2">
      <c r="A3850" t="s">
        <v>20873</v>
      </c>
      <c r="B3850" t="s">
        <v>86</v>
      </c>
      <c r="C3850" t="s">
        <v>160</v>
      </c>
      <c r="D3850" t="s">
        <v>17029</v>
      </c>
      <c r="E3850" t="s">
        <v>81</v>
      </c>
      <c r="F3850" t="s">
        <v>4887</v>
      </c>
      <c r="G3850">
        <v>0</v>
      </c>
      <c r="H3850">
        <v>76</v>
      </c>
      <c r="I3850">
        <v>12</v>
      </c>
      <c r="J3850">
        <v>57</v>
      </c>
      <c r="K3850">
        <v>5</v>
      </c>
      <c r="L3850">
        <v>2</v>
      </c>
      <c r="M3850">
        <v>0</v>
      </c>
      <c r="N3850">
        <v>0</v>
      </c>
      <c r="O3850">
        <v>0</v>
      </c>
      <c r="P3850">
        <v>0</v>
      </c>
      <c r="Q3850">
        <v>0</v>
      </c>
    </row>
    <row r="3851" spans="1:17" x14ac:dyDescent="0.2">
      <c r="A3851" t="s">
        <v>20874</v>
      </c>
      <c r="B3851" t="s">
        <v>86</v>
      </c>
      <c r="C3851" t="s">
        <v>160</v>
      </c>
      <c r="D3851" t="s">
        <v>17029</v>
      </c>
      <c r="E3851" t="s">
        <v>81</v>
      </c>
      <c r="F3851" t="s">
        <v>4889</v>
      </c>
      <c r="G3851">
        <v>0</v>
      </c>
      <c r="H3851">
        <v>0</v>
      </c>
      <c r="I3851">
        <v>0</v>
      </c>
      <c r="J3851">
        <v>0</v>
      </c>
      <c r="K3851">
        <v>0</v>
      </c>
      <c r="L3851">
        <v>0</v>
      </c>
      <c r="M3851">
        <v>76</v>
      </c>
      <c r="N3851">
        <v>0</v>
      </c>
      <c r="O3851">
        <v>0</v>
      </c>
      <c r="P3851">
        <v>0</v>
      </c>
      <c r="Q3851">
        <v>0</v>
      </c>
    </row>
    <row r="3852" spans="1:17" x14ac:dyDescent="0.2">
      <c r="A3852" t="s">
        <v>20875</v>
      </c>
      <c r="B3852" t="s">
        <v>86</v>
      </c>
      <c r="C3852" t="s">
        <v>160</v>
      </c>
      <c r="D3852" t="s">
        <v>17029</v>
      </c>
      <c r="E3852" t="s">
        <v>81</v>
      </c>
      <c r="F3852" t="s">
        <v>4871</v>
      </c>
      <c r="G3852">
        <v>0</v>
      </c>
      <c r="H3852">
        <v>0</v>
      </c>
      <c r="I3852">
        <v>0</v>
      </c>
      <c r="J3852">
        <v>0</v>
      </c>
      <c r="K3852">
        <v>0</v>
      </c>
      <c r="L3852">
        <v>0</v>
      </c>
      <c r="M3852">
        <v>0</v>
      </c>
      <c r="N3852">
        <v>76</v>
      </c>
      <c r="O3852">
        <v>72</v>
      </c>
      <c r="P3852">
        <v>4</v>
      </c>
      <c r="Q3852">
        <v>0</v>
      </c>
    </row>
    <row r="3853" spans="1:17" x14ac:dyDescent="0.2">
      <c r="A3853" t="s">
        <v>20876</v>
      </c>
      <c r="B3853" t="s">
        <v>86</v>
      </c>
      <c r="C3853" t="s">
        <v>160</v>
      </c>
      <c r="D3853" t="s">
        <v>17029</v>
      </c>
      <c r="E3853" t="s">
        <v>81</v>
      </c>
      <c r="F3853" t="s">
        <v>4873</v>
      </c>
      <c r="G3853">
        <v>0</v>
      </c>
      <c r="H3853">
        <v>0</v>
      </c>
      <c r="I3853">
        <v>0</v>
      </c>
      <c r="J3853">
        <v>0</v>
      </c>
      <c r="K3853">
        <v>0</v>
      </c>
      <c r="L3853">
        <v>0</v>
      </c>
      <c r="M3853">
        <v>0</v>
      </c>
      <c r="N3853">
        <v>71</v>
      </c>
      <c r="O3853">
        <v>67</v>
      </c>
      <c r="P3853">
        <v>4</v>
      </c>
      <c r="Q3853">
        <v>0</v>
      </c>
    </row>
    <row r="3854" spans="1:17" x14ac:dyDescent="0.2">
      <c r="A3854" t="s">
        <v>20877</v>
      </c>
      <c r="B3854" t="s">
        <v>86</v>
      </c>
      <c r="C3854" t="s">
        <v>160</v>
      </c>
      <c r="D3854" t="s">
        <v>17029</v>
      </c>
      <c r="E3854" t="s">
        <v>81</v>
      </c>
      <c r="F3854" t="s">
        <v>17019</v>
      </c>
      <c r="G3854">
        <v>76</v>
      </c>
      <c r="H3854">
        <v>0</v>
      </c>
      <c r="I3854">
        <v>0</v>
      </c>
      <c r="J3854">
        <v>0</v>
      </c>
      <c r="K3854">
        <v>0</v>
      </c>
      <c r="L3854">
        <v>0</v>
      </c>
      <c r="M3854">
        <v>0</v>
      </c>
      <c r="N3854">
        <v>0</v>
      </c>
      <c r="O3854">
        <v>0</v>
      </c>
      <c r="P3854">
        <v>0</v>
      </c>
      <c r="Q3854">
        <v>0</v>
      </c>
    </row>
    <row r="3855" spans="1:17" x14ac:dyDescent="0.2">
      <c r="A3855" t="s">
        <v>20878</v>
      </c>
      <c r="B3855" t="s">
        <v>86</v>
      </c>
      <c r="C3855" t="s">
        <v>160</v>
      </c>
      <c r="D3855" t="s">
        <v>17021</v>
      </c>
      <c r="E3855" t="s">
        <v>79</v>
      </c>
      <c r="F3855" t="s">
        <v>17022</v>
      </c>
      <c r="G3855">
        <v>0</v>
      </c>
      <c r="H3855">
        <v>0</v>
      </c>
      <c r="I3855">
        <v>0</v>
      </c>
      <c r="J3855">
        <v>0</v>
      </c>
      <c r="K3855">
        <v>0</v>
      </c>
      <c r="L3855">
        <v>0</v>
      </c>
      <c r="M3855">
        <v>0</v>
      </c>
      <c r="N3855">
        <v>12</v>
      </c>
      <c r="O3855">
        <v>7</v>
      </c>
      <c r="P3855">
        <v>4</v>
      </c>
      <c r="Q3855">
        <v>1</v>
      </c>
    </row>
    <row r="3856" spans="1:17" x14ac:dyDescent="0.2">
      <c r="A3856" t="s">
        <v>20879</v>
      </c>
      <c r="B3856" t="s">
        <v>86</v>
      </c>
      <c r="C3856" t="s">
        <v>160</v>
      </c>
      <c r="D3856" t="s">
        <v>17021</v>
      </c>
      <c r="E3856" t="s">
        <v>79</v>
      </c>
      <c r="F3856" t="s">
        <v>17019</v>
      </c>
      <c r="G3856">
        <v>12</v>
      </c>
      <c r="H3856">
        <v>0</v>
      </c>
      <c r="I3856">
        <v>0</v>
      </c>
      <c r="J3856">
        <v>0</v>
      </c>
      <c r="K3856">
        <v>0</v>
      </c>
      <c r="L3856">
        <v>0</v>
      </c>
      <c r="M3856">
        <v>0</v>
      </c>
      <c r="N3856">
        <v>0</v>
      </c>
      <c r="O3856">
        <v>0</v>
      </c>
      <c r="P3856">
        <v>0</v>
      </c>
      <c r="Q3856">
        <v>0</v>
      </c>
    </row>
    <row r="3857" spans="1:17" x14ac:dyDescent="0.2">
      <c r="A3857" t="s">
        <v>20880</v>
      </c>
      <c r="B3857" t="s">
        <v>86</v>
      </c>
      <c r="C3857" t="s">
        <v>160</v>
      </c>
      <c r="D3857" t="s">
        <v>17021</v>
      </c>
      <c r="E3857" t="s">
        <v>81</v>
      </c>
      <c r="F3857" t="s">
        <v>17022</v>
      </c>
      <c r="G3857">
        <v>0</v>
      </c>
      <c r="H3857">
        <v>0</v>
      </c>
      <c r="I3857">
        <v>0</v>
      </c>
      <c r="J3857">
        <v>0</v>
      </c>
      <c r="K3857">
        <v>0</v>
      </c>
      <c r="L3857">
        <v>0</v>
      </c>
      <c r="M3857">
        <v>0</v>
      </c>
      <c r="N3857">
        <v>12</v>
      </c>
      <c r="O3857">
        <v>11</v>
      </c>
      <c r="P3857">
        <v>1</v>
      </c>
      <c r="Q3857">
        <v>0</v>
      </c>
    </row>
    <row r="3858" spans="1:17" x14ac:dyDescent="0.2">
      <c r="A3858" t="s">
        <v>20881</v>
      </c>
      <c r="B3858" t="s">
        <v>86</v>
      </c>
      <c r="C3858" t="s">
        <v>160</v>
      </c>
      <c r="D3858" t="s">
        <v>17021</v>
      </c>
      <c r="E3858" t="s">
        <v>81</v>
      </c>
      <c r="F3858" t="s">
        <v>17019</v>
      </c>
      <c r="G3858">
        <v>12</v>
      </c>
      <c r="H3858">
        <v>0</v>
      </c>
      <c r="I3858">
        <v>0</v>
      </c>
      <c r="J3858">
        <v>0</v>
      </c>
      <c r="K3858">
        <v>0</v>
      </c>
      <c r="L3858">
        <v>0</v>
      </c>
      <c r="M3858">
        <v>0</v>
      </c>
      <c r="N3858">
        <v>0</v>
      </c>
      <c r="O3858">
        <v>0</v>
      </c>
      <c r="P3858">
        <v>0</v>
      </c>
      <c r="Q3858">
        <v>0</v>
      </c>
    </row>
    <row r="3859" spans="1:17" x14ac:dyDescent="0.2">
      <c r="A3859" t="s">
        <v>20882</v>
      </c>
      <c r="B3859" t="s">
        <v>86</v>
      </c>
      <c r="C3859" t="s">
        <v>160</v>
      </c>
      <c r="D3859" t="s">
        <v>17025</v>
      </c>
      <c r="E3859" t="s">
        <v>81</v>
      </c>
      <c r="F3859" t="s">
        <v>17019</v>
      </c>
      <c r="G3859">
        <v>2</v>
      </c>
      <c r="H3859">
        <v>0</v>
      </c>
      <c r="I3859">
        <v>0</v>
      </c>
      <c r="J3859">
        <v>0</v>
      </c>
      <c r="K3859">
        <v>0</v>
      </c>
      <c r="L3859">
        <v>0</v>
      </c>
      <c r="M3859">
        <v>0</v>
      </c>
      <c r="N3859">
        <v>0</v>
      </c>
      <c r="O3859">
        <v>0</v>
      </c>
      <c r="P3859">
        <v>0</v>
      </c>
      <c r="Q3859">
        <v>0</v>
      </c>
    </row>
    <row r="3860" spans="1:17" x14ac:dyDescent="0.2">
      <c r="A3860" t="s">
        <v>20883</v>
      </c>
      <c r="B3860" t="s">
        <v>86</v>
      </c>
      <c r="C3860" t="s">
        <v>161</v>
      </c>
      <c r="D3860" t="s">
        <v>17027</v>
      </c>
      <c r="E3860" t="s">
        <v>79</v>
      </c>
      <c r="F3860" t="s">
        <v>17019</v>
      </c>
      <c r="G3860">
        <v>1</v>
      </c>
      <c r="H3860">
        <v>0</v>
      </c>
      <c r="I3860">
        <v>0</v>
      </c>
      <c r="J3860">
        <v>0</v>
      </c>
      <c r="K3860">
        <v>0</v>
      </c>
      <c r="L3860">
        <v>0</v>
      </c>
      <c r="M3860">
        <v>0</v>
      </c>
      <c r="N3860">
        <v>0</v>
      </c>
      <c r="O3860">
        <v>0</v>
      </c>
      <c r="P3860">
        <v>0</v>
      </c>
      <c r="Q3860">
        <v>0</v>
      </c>
    </row>
    <row r="3861" spans="1:17" x14ac:dyDescent="0.2">
      <c r="A3861" t="s">
        <v>20884</v>
      </c>
      <c r="B3861" t="s">
        <v>86</v>
      </c>
      <c r="C3861" t="s">
        <v>161</v>
      </c>
      <c r="D3861" t="s">
        <v>17029</v>
      </c>
      <c r="E3861" t="s">
        <v>79</v>
      </c>
      <c r="F3861" t="s">
        <v>4875</v>
      </c>
      <c r="G3861">
        <v>0</v>
      </c>
      <c r="H3861">
        <v>15</v>
      </c>
      <c r="I3861">
        <v>3</v>
      </c>
      <c r="J3861">
        <v>11</v>
      </c>
      <c r="K3861">
        <v>0</v>
      </c>
      <c r="L3861">
        <v>1</v>
      </c>
      <c r="M3861">
        <v>0</v>
      </c>
      <c r="N3861">
        <v>0</v>
      </c>
      <c r="O3861">
        <v>0</v>
      </c>
      <c r="P3861">
        <v>0</v>
      </c>
      <c r="Q3861">
        <v>0</v>
      </c>
    </row>
    <row r="3862" spans="1:17" x14ac:dyDescent="0.2">
      <c r="A3862" t="s">
        <v>20885</v>
      </c>
      <c r="B3862" t="s">
        <v>86</v>
      </c>
      <c r="C3862" t="s">
        <v>161</v>
      </c>
      <c r="D3862" t="s">
        <v>17029</v>
      </c>
      <c r="E3862" t="s">
        <v>79</v>
      </c>
      <c r="F3862" t="s">
        <v>4877</v>
      </c>
      <c r="G3862">
        <v>0</v>
      </c>
      <c r="H3862">
        <v>15</v>
      </c>
      <c r="I3862">
        <v>3</v>
      </c>
      <c r="J3862">
        <v>11</v>
      </c>
      <c r="K3862">
        <v>0</v>
      </c>
      <c r="L3862">
        <v>1</v>
      </c>
      <c r="M3862">
        <v>0</v>
      </c>
      <c r="N3862">
        <v>0</v>
      </c>
      <c r="O3862">
        <v>0</v>
      </c>
      <c r="P3862">
        <v>0</v>
      </c>
      <c r="Q3862">
        <v>0</v>
      </c>
    </row>
    <row r="3863" spans="1:17" x14ac:dyDescent="0.2">
      <c r="A3863" t="s">
        <v>20886</v>
      </c>
      <c r="B3863" t="s">
        <v>86</v>
      </c>
      <c r="C3863" t="s">
        <v>161</v>
      </c>
      <c r="D3863" t="s">
        <v>17029</v>
      </c>
      <c r="E3863" t="s">
        <v>79</v>
      </c>
      <c r="F3863" t="s">
        <v>4879</v>
      </c>
      <c r="G3863">
        <v>0</v>
      </c>
      <c r="H3863">
        <v>0</v>
      </c>
      <c r="I3863">
        <v>0</v>
      </c>
      <c r="J3863">
        <v>0</v>
      </c>
      <c r="K3863">
        <v>0</v>
      </c>
      <c r="L3863">
        <v>0</v>
      </c>
      <c r="M3863">
        <v>15</v>
      </c>
      <c r="N3863">
        <v>0</v>
      </c>
      <c r="O3863">
        <v>0</v>
      </c>
      <c r="P3863">
        <v>0</v>
      </c>
      <c r="Q3863">
        <v>0</v>
      </c>
    </row>
    <row r="3864" spans="1:17" x14ac:dyDescent="0.2">
      <c r="A3864" t="s">
        <v>20887</v>
      </c>
      <c r="B3864" t="s">
        <v>86</v>
      </c>
      <c r="C3864" t="s">
        <v>161</v>
      </c>
      <c r="D3864" t="s">
        <v>17029</v>
      </c>
      <c r="E3864" t="s">
        <v>79</v>
      </c>
      <c r="F3864" t="s">
        <v>4881</v>
      </c>
      <c r="G3864">
        <v>0</v>
      </c>
      <c r="H3864">
        <v>15</v>
      </c>
      <c r="I3864">
        <v>3</v>
      </c>
      <c r="J3864">
        <v>11</v>
      </c>
      <c r="K3864">
        <v>0</v>
      </c>
      <c r="L3864">
        <v>1</v>
      </c>
      <c r="M3864">
        <v>0</v>
      </c>
      <c r="N3864">
        <v>0</v>
      </c>
      <c r="O3864">
        <v>0</v>
      </c>
      <c r="P3864">
        <v>0</v>
      </c>
      <c r="Q3864">
        <v>0</v>
      </c>
    </row>
    <row r="3865" spans="1:17" x14ac:dyDescent="0.2">
      <c r="A3865" t="s">
        <v>20888</v>
      </c>
      <c r="B3865" t="s">
        <v>86</v>
      </c>
      <c r="C3865" t="s">
        <v>161</v>
      </c>
      <c r="D3865" t="s">
        <v>17029</v>
      </c>
      <c r="E3865" t="s">
        <v>79</v>
      </c>
      <c r="F3865" t="s">
        <v>4883</v>
      </c>
      <c r="G3865">
        <v>0</v>
      </c>
      <c r="H3865">
        <v>15</v>
      </c>
      <c r="I3865">
        <v>3</v>
      </c>
      <c r="J3865">
        <v>11</v>
      </c>
      <c r="K3865">
        <v>0</v>
      </c>
      <c r="L3865">
        <v>1</v>
      </c>
      <c r="M3865">
        <v>0</v>
      </c>
      <c r="N3865">
        <v>0</v>
      </c>
      <c r="O3865">
        <v>0</v>
      </c>
      <c r="P3865">
        <v>0</v>
      </c>
      <c r="Q3865">
        <v>0</v>
      </c>
    </row>
    <row r="3866" spans="1:17" x14ac:dyDescent="0.2">
      <c r="A3866" t="s">
        <v>20889</v>
      </c>
      <c r="B3866" t="s">
        <v>86</v>
      </c>
      <c r="C3866" t="s">
        <v>161</v>
      </c>
      <c r="D3866" t="s">
        <v>17029</v>
      </c>
      <c r="E3866" t="s">
        <v>79</v>
      </c>
      <c r="F3866" t="s">
        <v>4885</v>
      </c>
      <c r="G3866">
        <v>0</v>
      </c>
      <c r="H3866">
        <v>0</v>
      </c>
      <c r="I3866">
        <v>0</v>
      </c>
      <c r="J3866">
        <v>0</v>
      </c>
      <c r="K3866">
        <v>0</v>
      </c>
      <c r="L3866">
        <v>0</v>
      </c>
      <c r="M3866">
        <v>15</v>
      </c>
      <c r="N3866">
        <v>0</v>
      </c>
      <c r="O3866">
        <v>0</v>
      </c>
      <c r="P3866">
        <v>0</v>
      </c>
      <c r="Q3866">
        <v>0</v>
      </c>
    </row>
    <row r="3867" spans="1:17" x14ac:dyDescent="0.2">
      <c r="A3867" t="s">
        <v>20890</v>
      </c>
      <c r="B3867" t="s">
        <v>86</v>
      </c>
      <c r="C3867" t="s">
        <v>161</v>
      </c>
      <c r="D3867" t="s">
        <v>17029</v>
      </c>
      <c r="E3867" t="s">
        <v>79</v>
      </c>
      <c r="F3867" t="s">
        <v>4887</v>
      </c>
      <c r="G3867">
        <v>0</v>
      </c>
      <c r="H3867">
        <v>15</v>
      </c>
      <c r="I3867">
        <v>3</v>
      </c>
      <c r="J3867">
        <v>11</v>
      </c>
      <c r="K3867">
        <v>0</v>
      </c>
      <c r="L3867">
        <v>1</v>
      </c>
      <c r="M3867">
        <v>0</v>
      </c>
      <c r="N3867">
        <v>0</v>
      </c>
      <c r="O3867">
        <v>0</v>
      </c>
      <c r="P3867">
        <v>0</v>
      </c>
      <c r="Q3867">
        <v>0</v>
      </c>
    </row>
    <row r="3868" spans="1:17" x14ac:dyDescent="0.2">
      <c r="A3868" t="s">
        <v>20891</v>
      </c>
      <c r="B3868" t="s">
        <v>86</v>
      </c>
      <c r="C3868" t="s">
        <v>161</v>
      </c>
      <c r="D3868" t="s">
        <v>17029</v>
      </c>
      <c r="E3868" t="s">
        <v>79</v>
      </c>
      <c r="F3868" t="s">
        <v>4889</v>
      </c>
      <c r="G3868">
        <v>0</v>
      </c>
      <c r="H3868">
        <v>0</v>
      </c>
      <c r="I3868">
        <v>0</v>
      </c>
      <c r="J3868">
        <v>0</v>
      </c>
      <c r="K3868">
        <v>0</v>
      </c>
      <c r="L3868">
        <v>0</v>
      </c>
      <c r="M3868">
        <v>15</v>
      </c>
      <c r="N3868">
        <v>0</v>
      </c>
      <c r="O3868">
        <v>0</v>
      </c>
      <c r="P3868">
        <v>0</v>
      </c>
      <c r="Q3868">
        <v>0</v>
      </c>
    </row>
    <row r="3869" spans="1:17" x14ac:dyDescent="0.2">
      <c r="A3869" t="s">
        <v>20892</v>
      </c>
      <c r="B3869" t="s">
        <v>86</v>
      </c>
      <c r="C3869" t="s">
        <v>161</v>
      </c>
      <c r="D3869" t="s">
        <v>17029</v>
      </c>
      <c r="E3869" t="s">
        <v>79</v>
      </c>
      <c r="F3869" t="s">
        <v>4871</v>
      </c>
      <c r="G3869">
        <v>0</v>
      </c>
      <c r="H3869">
        <v>0</v>
      </c>
      <c r="I3869">
        <v>0</v>
      </c>
      <c r="J3869">
        <v>0</v>
      </c>
      <c r="K3869">
        <v>0</v>
      </c>
      <c r="L3869">
        <v>0</v>
      </c>
      <c r="M3869">
        <v>0</v>
      </c>
      <c r="N3869">
        <v>15</v>
      </c>
      <c r="O3869">
        <v>14</v>
      </c>
      <c r="P3869">
        <v>0</v>
      </c>
      <c r="Q3869">
        <v>1</v>
      </c>
    </row>
    <row r="3870" spans="1:17" x14ac:dyDescent="0.2">
      <c r="A3870" t="s">
        <v>20893</v>
      </c>
      <c r="B3870" t="s">
        <v>86</v>
      </c>
      <c r="C3870" t="s">
        <v>161</v>
      </c>
      <c r="D3870" t="s">
        <v>17029</v>
      </c>
      <c r="E3870" t="s">
        <v>79</v>
      </c>
      <c r="F3870" t="s">
        <v>4873</v>
      </c>
      <c r="G3870">
        <v>0</v>
      </c>
      <c r="H3870">
        <v>0</v>
      </c>
      <c r="I3870">
        <v>0</v>
      </c>
      <c r="J3870">
        <v>0</v>
      </c>
      <c r="K3870">
        <v>0</v>
      </c>
      <c r="L3870">
        <v>0</v>
      </c>
      <c r="M3870">
        <v>0</v>
      </c>
      <c r="N3870">
        <v>14</v>
      </c>
      <c r="O3870">
        <v>13</v>
      </c>
      <c r="P3870">
        <v>0</v>
      </c>
      <c r="Q3870">
        <v>1</v>
      </c>
    </row>
    <row r="3871" spans="1:17" x14ac:dyDescent="0.2">
      <c r="A3871" t="s">
        <v>20894</v>
      </c>
      <c r="B3871" t="s">
        <v>86</v>
      </c>
      <c r="C3871" t="s">
        <v>161</v>
      </c>
      <c r="D3871" t="s">
        <v>17029</v>
      </c>
      <c r="E3871" t="s">
        <v>79</v>
      </c>
      <c r="F3871" t="s">
        <v>17019</v>
      </c>
      <c r="G3871">
        <v>15</v>
      </c>
      <c r="H3871">
        <v>0</v>
      </c>
      <c r="I3871">
        <v>0</v>
      </c>
      <c r="J3871">
        <v>0</v>
      </c>
      <c r="K3871">
        <v>0</v>
      </c>
      <c r="L3871">
        <v>0</v>
      </c>
      <c r="M3871">
        <v>0</v>
      </c>
      <c r="N3871">
        <v>0</v>
      </c>
      <c r="O3871">
        <v>0</v>
      </c>
      <c r="P3871">
        <v>0</v>
      </c>
      <c r="Q3871">
        <v>0</v>
      </c>
    </row>
    <row r="3872" spans="1:17" x14ac:dyDescent="0.2">
      <c r="A3872" t="s">
        <v>20895</v>
      </c>
      <c r="B3872" t="s">
        <v>86</v>
      </c>
      <c r="C3872" t="s">
        <v>161</v>
      </c>
      <c r="D3872" t="s">
        <v>17029</v>
      </c>
      <c r="E3872" t="s">
        <v>81</v>
      </c>
      <c r="F3872" t="s">
        <v>4875</v>
      </c>
      <c r="G3872">
        <v>0</v>
      </c>
      <c r="H3872">
        <v>4</v>
      </c>
      <c r="I3872">
        <v>2</v>
      </c>
      <c r="J3872">
        <v>2</v>
      </c>
      <c r="K3872">
        <v>0</v>
      </c>
      <c r="L3872">
        <v>0</v>
      </c>
      <c r="M3872">
        <v>0</v>
      </c>
      <c r="N3872">
        <v>0</v>
      </c>
      <c r="O3872">
        <v>0</v>
      </c>
      <c r="P3872">
        <v>0</v>
      </c>
      <c r="Q3872">
        <v>0</v>
      </c>
    </row>
    <row r="3873" spans="1:17" x14ac:dyDescent="0.2">
      <c r="A3873" t="s">
        <v>20896</v>
      </c>
      <c r="B3873" t="s">
        <v>86</v>
      </c>
      <c r="C3873" t="s">
        <v>161</v>
      </c>
      <c r="D3873" t="s">
        <v>17029</v>
      </c>
      <c r="E3873" t="s">
        <v>81</v>
      </c>
      <c r="F3873" t="s">
        <v>4877</v>
      </c>
      <c r="G3873">
        <v>0</v>
      </c>
      <c r="H3873">
        <v>4</v>
      </c>
      <c r="I3873">
        <v>2</v>
      </c>
      <c r="J3873">
        <v>2</v>
      </c>
      <c r="K3873">
        <v>0</v>
      </c>
      <c r="L3873">
        <v>0</v>
      </c>
      <c r="M3873">
        <v>0</v>
      </c>
      <c r="N3873">
        <v>0</v>
      </c>
      <c r="O3873">
        <v>0</v>
      </c>
      <c r="P3873">
        <v>0</v>
      </c>
      <c r="Q3873">
        <v>0</v>
      </c>
    </row>
    <row r="3874" spans="1:17" x14ac:dyDescent="0.2">
      <c r="A3874" t="s">
        <v>20897</v>
      </c>
      <c r="B3874" t="s">
        <v>86</v>
      </c>
      <c r="C3874" t="s">
        <v>161</v>
      </c>
      <c r="D3874" t="s">
        <v>17029</v>
      </c>
      <c r="E3874" t="s">
        <v>81</v>
      </c>
      <c r="F3874" t="s">
        <v>4879</v>
      </c>
      <c r="G3874">
        <v>0</v>
      </c>
      <c r="H3874">
        <v>0</v>
      </c>
      <c r="I3874">
        <v>0</v>
      </c>
      <c r="J3874">
        <v>0</v>
      </c>
      <c r="K3874">
        <v>0</v>
      </c>
      <c r="L3874">
        <v>0</v>
      </c>
      <c r="M3874">
        <v>4</v>
      </c>
      <c r="N3874">
        <v>0</v>
      </c>
      <c r="O3874">
        <v>0</v>
      </c>
      <c r="P3874">
        <v>0</v>
      </c>
      <c r="Q3874">
        <v>0</v>
      </c>
    </row>
    <row r="3875" spans="1:17" x14ac:dyDescent="0.2">
      <c r="A3875" t="s">
        <v>20898</v>
      </c>
      <c r="B3875" t="s">
        <v>86</v>
      </c>
      <c r="C3875" t="s">
        <v>161</v>
      </c>
      <c r="D3875" t="s">
        <v>17029</v>
      </c>
      <c r="E3875" t="s">
        <v>81</v>
      </c>
      <c r="F3875" t="s">
        <v>4881</v>
      </c>
      <c r="G3875">
        <v>0</v>
      </c>
      <c r="H3875">
        <v>4</v>
      </c>
      <c r="I3875">
        <v>2</v>
      </c>
      <c r="J3875">
        <v>2</v>
      </c>
      <c r="K3875">
        <v>0</v>
      </c>
      <c r="L3875">
        <v>0</v>
      </c>
      <c r="M3875">
        <v>0</v>
      </c>
      <c r="N3875">
        <v>0</v>
      </c>
      <c r="O3875">
        <v>0</v>
      </c>
      <c r="P3875">
        <v>0</v>
      </c>
      <c r="Q3875">
        <v>0</v>
      </c>
    </row>
    <row r="3876" spans="1:17" x14ac:dyDescent="0.2">
      <c r="A3876" t="s">
        <v>20899</v>
      </c>
      <c r="B3876" t="s">
        <v>86</v>
      </c>
      <c r="C3876" t="s">
        <v>161</v>
      </c>
      <c r="D3876" t="s">
        <v>17029</v>
      </c>
      <c r="E3876" t="s">
        <v>81</v>
      </c>
      <c r="F3876" t="s">
        <v>4883</v>
      </c>
      <c r="G3876">
        <v>0</v>
      </c>
      <c r="H3876">
        <v>4</v>
      </c>
      <c r="I3876">
        <v>2</v>
      </c>
      <c r="J3876">
        <v>2</v>
      </c>
      <c r="K3876">
        <v>0</v>
      </c>
      <c r="L3876">
        <v>0</v>
      </c>
      <c r="M3876">
        <v>0</v>
      </c>
      <c r="N3876">
        <v>0</v>
      </c>
      <c r="O3876">
        <v>0</v>
      </c>
      <c r="P3876">
        <v>0</v>
      </c>
      <c r="Q3876">
        <v>0</v>
      </c>
    </row>
    <row r="3877" spans="1:17" x14ac:dyDescent="0.2">
      <c r="A3877" t="s">
        <v>20900</v>
      </c>
      <c r="B3877" t="s">
        <v>86</v>
      </c>
      <c r="C3877" t="s">
        <v>161</v>
      </c>
      <c r="D3877" t="s">
        <v>17029</v>
      </c>
      <c r="E3877" t="s">
        <v>81</v>
      </c>
      <c r="F3877" t="s">
        <v>4885</v>
      </c>
      <c r="G3877">
        <v>0</v>
      </c>
      <c r="H3877">
        <v>0</v>
      </c>
      <c r="I3877">
        <v>0</v>
      </c>
      <c r="J3877">
        <v>0</v>
      </c>
      <c r="K3877">
        <v>0</v>
      </c>
      <c r="L3877">
        <v>0</v>
      </c>
      <c r="M3877">
        <v>4</v>
      </c>
      <c r="N3877">
        <v>0</v>
      </c>
      <c r="O3877">
        <v>0</v>
      </c>
      <c r="P3877">
        <v>0</v>
      </c>
      <c r="Q3877">
        <v>0</v>
      </c>
    </row>
    <row r="3878" spans="1:17" x14ac:dyDescent="0.2">
      <c r="A3878" t="s">
        <v>20901</v>
      </c>
      <c r="B3878" t="s">
        <v>86</v>
      </c>
      <c r="C3878" t="s">
        <v>161</v>
      </c>
      <c r="D3878" t="s">
        <v>17029</v>
      </c>
      <c r="E3878" t="s">
        <v>81</v>
      </c>
      <c r="F3878" t="s">
        <v>4887</v>
      </c>
      <c r="G3878">
        <v>0</v>
      </c>
      <c r="H3878">
        <v>4</v>
      </c>
      <c r="I3878">
        <v>2</v>
      </c>
      <c r="J3878">
        <v>2</v>
      </c>
      <c r="K3878">
        <v>0</v>
      </c>
      <c r="L3878">
        <v>0</v>
      </c>
      <c r="M3878">
        <v>0</v>
      </c>
      <c r="N3878">
        <v>0</v>
      </c>
      <c r="O3878">
        <v>0</v>
      </c>
      <c r="P3878">
        <v>0</v>
      </c>
      <c r="Q3878">
        <v>0</v>
      </c>
    </row>
    <row r="3879" spans="1:17" x14ac:dyDescent="0.2">
      <c r="A3879" t="s">
        <v>20902</v>
      </c>
      <c r="B3879" t="s">
        <v>86</v>
      </c>
      <c r="C3879" t="s">
        <v>161</v>
      </c>
      <c r="D3879" t="s">
        <v>17029</v>
      </c>
      <c r="E3879" t="s">
        <v>81</v>
      </c>
      <c r="F3879" t="s">
        <v>4889</v>
      </c>
      <c r="G3879">
        <v>0</v>
      </c>
      <c r="H3879">
        <v>0</v>
      </c>
      <c r="I3879">
        <v>0</v>
      </c>
      <c r="J3879">
        <v>0</v>
      </c>
      <c r="K3879">
        <v>0</v>
      </c>
      <c r="L3879">
        <v>0</v>
      </c>
      <c r="M3879">
        <v>4</v>
      </c>
      <c r="N3879">
        <v>0</v>
      </c>
      <c r="O3879">
        <v>0</v>
      </c>
      <c r="P3879">
        <v>0</v>
      </c>
      <c r="Q3879">
        <v>0</v>
      </c>
    </row>
    <row r="3880" spans="1:17" x14ac:dyDescent="0.2">
      <c r="A3880" t="s">
        <v>20903</v>
      </c>
      <c r="B3880" t="s">
        <v>86</v>
      </c>
      <c r="C3880" t="s">
        <v>161</v>
      </c>
      <c r="D3880" t="s">
        <v>17029</v>
      </c>
      <c r="E3880" t="s">
        <v>81</v>
      </c>
      <c r="F3880" t="s">
        <v>4871</v>
      </c>
      <c r="G3880">
        <v>0</v>
      </c>
      <c r="H3880">
        <v>0</v>
      </c>
      <c r="I3880">
        <v>0</v>
      </c>
      <c r="J3880">
        <v>0</v>
      </c>
      <c r="K3880">
        <v>0</v>
      </c>
      <c r="L3880">
        <v>0</v>
      </c>
      <c r="M3880">
        <v>0</v>
      </c>
      <c r="N3880">
        <v>4</v>
      </c>
      <c r="O3880">
        <v>4</v>
      </c>
      <c r="P3880">
        <v>0</v>
      </c>
      <c r="Q3880">
        <v>0</v>
      </c>
    </row>
    <row r="3881" spans="1:17" x14ac:dyDescent="0.2">
      <c r="A3881" t="s">
        <v>20904</v>
      </c>
      <c r="B3881" t="s">
        <v>86</v>
      </c>
      <c r="C3881" t="s">
        <v>161</v>
      </c>
      <c r="D3881" t="s">
        <v>17029</v>
      </c>
      <c r="E3881" t="s">
        <v>81</v>
      </c>
      <c r="F3881" t="s">
        <v>4873</v>
      </c>
      <c r="G3881">
        <v>0</v>
      </c>
      <c r="H3881">
        <v>0</v>
      </c>
      <c r="I3881">
        <v>0</v>
      </c>
      <c r="J3881">
        <v>0</v>
      </c>
      <c r="K3881">
        <v>0</v>
      </c>
      <c r="L3881">
        <v>0</v>
      </c>
      <c r="M3881">
        <v>0</v>
      </c>
      <c r="N3881">
        <v>4</v>
      </c>
      <c r="O3881">
        <v>4</v>
      </c>
      <c r="P3881">
        <v>0</v>
      </c>
      <c r="Q3881">
        <v>0</v>
      </c>
    </row>
    <row r="3882" spans="1:17" x14ac:dyDescent="0.2">
      <c r="A3882" t="s">
        <v>20905</v>
      </c>
      <c r="B3882" t="s">
        <v>86</v>
      </c>
      <c r="C3882" t="s">
        <v>161</v>
      </c>
      <c r="D3882" t="s">
        <v>17029</v>
      </c>
      <c r="E3882" t="s">
        <v>81</v>
      </c>
      <c r="F3882" t="s">
        <v>17019</v>
      </c>
      <c r="G3882">
        <v>4</v>
      </c>
      <c r="H3882">
        <v>0</v>
      </c>
      <c r="I3882">
        <v>0</v>
      </c>
      <c r="J3882">
        <v>0</v>
      </c>
      <c r="K3882">
        <v>0</v>
      </c>
      <c r="L3882">
        <v>0</v>
      </c>
      <c r="M3882">
        <v>0</v>
      </c>
      <c r="N3882">
        <v>0</v>
      </c>
      <c r="O3882">
        <v>0</v>
      </c>
      <c r="P3882">
        <v>0</v>
      </c>
      <c r="Q3882">
        <v>0</v>
      </c>
    </row>
    <row r="3883" spans="1:17" x14ac:dyDescent="0.2">
      <c r="A3883" t="s">
        <v>20906</v>
      </c>
      <c r="B3883" t="s">
        <v>86</v>
      </c>
      <c r="C3883" t="s">
        <v>161</v>
      </c>
      <c r="D3883" t="s">
        <v>17021</v>
      </c>
      <c r="E3883" t="s">
        <v>79</v>
      </c>
      <c r="F3883" t="s">
        <v>17022</v>
      </c>
      <c r="G3883">
        <v>0</v>
      </c>
      <c r="H3883">
        <v>0</v>
      </c>
      <c r="I3883">
        <v>0</v>
      </c>
      <c r="J3883">
        <v>0</v>
      </c>
      <c r="K3883">
        <v>0</v>
      </c>
      <c r="L3883">
        <v>0</v>
      </c>
      <c r="M3883">
        <v>0</v>
      </c>
      <c r="N3883">
        <v>8</v>
      </c>
      <c r="O3883">
        <v>3</v>
      </c>
      <c r="P3883">
        <v>5</v>
      </c>
      <c r="Q3883">
        <v>0</v>
      </c>
    </row>
    <row r="3884" spans="1:17" x14ac:dyDescent="0.2">
      <c r="A3884" t="s">
        <v>20907</v>
      </c>
      <c r="B3884" t="s">
        <v>86</v>
      </c>
      <c r="C3884" t="s">
        <v>161</v>
      </c>
      <c r="D3884" t="s">
        <v>17021</v>
      </c>
      <c r="E3884" t="s">
        <v>79</v>
      </c>
      <c r="F3884" t="s">
        <v>17019</v>
      </c>
      <c r="G3884">
        <v>8</v>
      </c>
      <c r="H3884">
        <v>0</v>
      </c>
      <c r="I3884">
        <v>0</v>
      </c>
      <c r="J3884">
        <v>0</v>
      </c>
      <c r="K3884">
        <v>0</v>
      </c>
      <c r="L3884">
        <v>0</v>
      </c>
      <c r="M3884">
        <v>0</v>
      </c>
      <c r="N3884">
        <v>0</v>
      </c>
      <c r="O3884">
        <v>0</v>
      </c>
      <c r="P3884">
        <v>0</v>
      </c>
      <c r="Q3884">
        <v>0</v>
      </c>
    </row>
    <row r="3885" spans="1:17" x14ac:dyDescent="0.2">
      <c r="A3885" t="s">
        <v>20908</v>
      </c>
      <c r="B3885" t="s">
        <v>86</v>
      </c>
      <c r="C3885" t="s">
        <v>161</v>
      </c>
      <c r="D3885" t="s">
        <v>17021</v>
      </c>
      <c r="E3885" t="s">
        <v>81</v>
      </c>
      <c r="F3885" t="s">
        <v>17022</v>
      </c>
      <c r="G3885">
        <v>0</v>
      </c>
      <c r="H3885">
        <v>0</v>
      </c>
      <c r="I3885">
        <v>0</v>
      </c>
      <c r="J3885">
        <v>0</v>
      </c>
      <c r="K3885">
        <v>0</v>
      </c>
      <c r="L3885">
        <v>0</v>
      </c>
      <c r="M3885">
        <v>0</v>
      </c>
      <c r="N3885">
        <v>7</v>
      </c>
      <c r="O3885">
        <v>4</v>
      </c>
      <c r="P3885">
        <v>3</v>
      </c>
      <c r="Q3885">
        <v>0</v>
      </c>
    </row>
    <row r="3886" spans="1:17" x14ac:dyDescent="0.2">
      <c r="A3886" t="s">
        <v>20909</v>
      </c>
      <c r="B3886" t="s">
        <v>86</v>
      </c>
      <c r="C3886" t="s">
        <v>161</v>
      </c>
      <c r="D3886" t="s">
        <v>17021</v>
      </c>
      <c r="E3886" t="s">
        <v>81</v>
      </c>
      <c r="F3886" t="s">
        <v>17019</v>
      </c>
      <c r="G3886">
        <v>7</v>
      </c>
      <c r="H3886">
        <v>0</v>
      </c>
      <c r="I3886">
        <v>0</v>
      </c>
      <c r="J3886">
        <v>0</v>
      </c>
      <c r="K3886">
        <v>0</v>
      </c>
      <c r="L3886">
        <v>0</v>
      </c>
      <c r="M3886">
        <v>0</v>
      </c>
      <c r="N3886">
        <v>0</v>
      </c>
      <c r="O3886">
        <v>0</v>
      </c>
      <c r="P3886">
        <v>0</v>
      </c>
      <c r="Q3886">
        <v>0</v>
      </c>
    </row>
    <row r="3887" spans="1:17" x14ac:dyDescent="0.2">
      <c r="A3887" t="s">
        <v>20910</v>
      </c>
      <c r="B3887" t="s">
        <v>86</v>
      </c>
      <c r="C3887" t="s">
        <v>162</v>
      </c>
      <c r="D3887" t="s">
        <v>17027</v>
      </c>
      <c r="E3887" t="s">
        <v>81</v>
      </c>
      <c r="F3887" t="s">
        <v>17019</v>
      </c>
      <c r="G3887">
        <v>1</v>
      </c>
      <c r="H3887">
        <v>0</v>
      </c>
      <c r="I3887">
        <v>0</v>
      </c>
      <c r="J3887">
        <v>0</v>
      </c>
      <c r="K3887">
        <v>0</v>
      </c>
      <c r="L3887">
        <v>0</v>
      </c>
      <c r="M3887">
        <v>0</v>
      </c>
      <c r="N3887">
        <v>0</v>
      </c>
      <c r="O3887">
        <v>0</v>
      </c>
      <c r="P3887">
        <v>0</v>
      </c>
      <c r="Q3887">
        <v>0</v>
      </c>
    </row>
    <row r="3888" spans="1:17" x14ac:dyDescent="0.2">
      <c r="A3888" t="s">
        <v>20911</v>
      </c>
      <c r="B3888" t="s">
        <v>86</v>
      </c>
      <c r="C3888" t="s">
        <v>162</v>
      </c>
      <c r="D3888" t="s">
        <v>17029</v>
      </c>
      <c r="E3888" t="s">
        <v>79</v>
      </c>
      <c r="F3888" t="s">
        <v>4875</v>
      </c>
      <c r="G3888">
        <v>0</v>
      </c>
      <c r="H3888">
        <v>17</v>
      </c>
      <c r="I3888">
        <v>2</v>
      </c>
      <c r="J3888">
        <v>13</v>
      </c>
      <c r="K3888">
        <v>2</v>
      </c>
      <c r="L3888">
        <v>0</v>
      </c>
      <c r="M3888">
        <v>0</v>
      </c>
      <c r="N3888">
        <v>0</v>
      </c>
      <c r="O3888">
        <v>0</v>
      </c>
      <c r="P3888">
        <v>0</v>
      </c>
      <c r="Q3888">
        <v>0</v>
      </c>
    </row>
    <row r="3889" spans="1:17" x14ac:dyDescent="0.2">
      <c r="A3889" t="s">
        <v>20912</v>
      </c>
      <c r="B3889" t="s">
        <v>86</v>
      </c>
      <c r="C3889" t="s">
        <v>162</v>
      </c>
      <c r="D3889" t="s">
        <v>17029</v>
      </c>
      <c r="E3889" t="s">
        <v>79</v>
      </c>
      <c r="F3889" t="s">
        <v>4877</v>
      </c>
      <c r="G3889">
        <v>0</v>
      </c>
      <c r="H3889">
        <v>17</v>
      </c>
      <c r="I3889">
        <v>2</v>
      </c>
      <c r="J3889">
        <v>13</v>
      </c>
      <c r="K3889">
        <v>2</v>
      </c>
      <c r="L3889">
        <v>0</v>
      </c>
      <c r="M3889">
        <v>0</v>
      </c>
      <c r="N3889">
        <v>0</v>
      </c>
      <c r="O3889">
        <v>0</v>
      </c>
      <c r="P3889">
        <v>0</v>
      </c>
      <c r="Q3889">
        <v>0</v>
      </c>
    </row>
    <row r="3890" spans="1:17" x14ac:dyDescent="0.2">
      <c r="A3890" t="s">
        <v>20913</v>
      </c>
      <c r="B3890" t="s">
        <v>86</v>
      </c>
      <c r="C3890" t="s">
        <v>162</v>
      </c>
      <c r="D3890" t="s">
        <v>17029</v>
      </c>
      <c r="E3890" t="s">
        <v>79</v>
      </c>
      <c r="F3890" t="s">
        <v>4879</v>
      </c>
      <c r="G3890">
        <v>0</v>
      </c>
      <c r="H3890">
        <v>0</v>
      </c>
      <c r="I3890">
        <v>0</v>
      </c>
      <c r="J3890">
        <v>0</v>
      </c>
      <c r="K3890">
        <v>0</v>
      </c>
      <c r="L3890">
        <v>0</v>
      </c>
      <c r="M3890">
        <v>17</v>
      </c>
      <c r="N3890">
        <v>0</v>
      </c>
      <c r="O3890">
        <v>0</v>
      </c>
      <c r="P3890">
        <v>0</v>
      </c>
      <c r="Q3890">
        <v>0</v>
      </c>
    </row>
    <row r="3891" spans="1:17" x14ac:dyDescent="0.2">
      <c r="A3891" t="s">
        <v>20914</v>
      </c>
      <c r="B3891" t="s">
        <v>86</v>
      </c>
      <c r="C3891" t="s">
        <v>162</v>
      </c>
      <c r="D3891" t="s">
        <v>17029</v>
      </c>
      <c r="E3891" t="s">
        <v>79</v>
      </c>
      <c r="F3891" t="s">
        <v>4881</v>
      </c>
      <c r="G3891">
        <v>0</v>
      </c>
      <c r="H3891">
        <v>17</v>
      </c>
      <c r="I3891">
        <v>2</v>
      </c>
      <c r="J3891">
        <v>13</v>
      </c>
      <c r="K3891">
        <v>2</v>
      </c>
      <c r="L3891">
        <v>0</v>
      </c>
      <c r="M3891">
        <v>0</v>
      </c>
      <c r="N3891">
        <v>0</v>
      </c>
      <c r="O3891">
        <v>0</v>
      </c>
      <c r="P3891">
        <v>0</v>
      </c>
      <c r="Q3891">
        <v>0</v>
      </c>
    </row>
    <row r="3892" spans="1:17" x14ac:dyDescent="0.2">
      <c r="A3892" t="s">
        <v>20915</v>
      </c>
      <c r="B3892" t="s">
        <v>86</v>
      </c>
      <c r="C3892" t="s">
        <v>162</v>
      </c>
      <c r="D3892" t="s">
        <v>17029</v>
      </c>
      <c r="E3892" t="s">
        <v>79</v>
      </c>
      <c r="F3892" t="s">
        <v>4883</v>
      </c>
      <c r="G3892">
        <v>0</v>
      </c>
      <c r="H3892">
        <v>17</v>
      </c>
      <c r="I3892">
        <v>3</v>
      </c>
      <c r="J3892">
        <v>13</v>
      </c>
      <c r="K3892">
        <v>1</v>
      </c>
      <c r="L3892">
        <v>0</v>
      </c>
      <c r="M3892">
        <v>0</v>
      </c>
      <c r="N3892">
        <v>0</v>
      </c>
      <c r="O3892">
        <v>0</v>
      </c>
      <c r="P3892">
        <v>0</v>
      </c>
      <c r="Q3892">
        <v>0</v>
      </c>
    </row>
    <row r="3893" spans="1:17" x14ac:dyDescent="0.2">
      <c r="A3893" t="s">
        <v>20916</v>
      </c>
      <c r="B3893" t="s">
        <v>86</v>
      </c>
      <c r="C3893" t="s">
        <v>162</v>
      </c>
      <c r="D3893" t="s">
        <v>17029</v>
      </c>
      <c r="E3893" t="s">
        <v>79</v>
      </c>
      <c r="F3893" t="s">
        <v>4885</v>
      </c>
      <c r="G3893">
        <v>0</v>
      </c>
      <c r="H3893">
        <v>0</v>
      </c>
      <c r="I3893">
        <v>0</v>
      </c>
      <c r="J3893">
        <v>0</v>
      </c>
      <c r="K3893">
        <v>0</v>
      </c>
      <c r="L3893">
        <v>0</v>
      </c>
      <c r="M3893">
        <v>17</v>
      </c>
      <c r="N3893">
        <v>0</v>
      </c>
      <c r="O3893">
        <v>0</v>
      </c>
      <c r="P3893">
        <v>0</v>
      </c>
      <c r="Q3893">
        <v>0</v>
      </c>
    </row>
    <row r="3894" spans="1:17" x14ac:dyDescent="0.2">
      <c r="A3894" t="s">
        <v>20917</v>
      </c>
      <c r="B3894" t="s">
        <v>86</v>
      </c>
      <c r="C3894" t="s">
        <v>162</v>
      </c>
      <c r="D3894" t="s">
        <v>17029</v>
      </c>
      <c r="E3894" t="s">
        <v>79</v>
      </c>
      <c r="F3894" t="s">
        <v>4887</v>
      </c>
      <c r="G3894">
        <v>0</v>
      </c>
      <c r="H3894">
        <v>17</v>
      </c>
      <c r="I3894">
        <v>2</v>
      </c>
      <c r="J3894">
        <v>13</v>
      </c>
      <c r="K3894">
        <v>2</v>
      </c>
      <c r="L3894">
        <v>0</v>
      </c>
      <c r="M3894">
        <v>0</v>
      </c>
      <c r="N3894">
        <v>0</v>
      </c>
      <c r="O3894">
        <v>0</v>
      </c>
      <c r="P3894">
        <v>0</v>
      </c>
      <c r="Q3894">
        <v>0</v>
      </c>
    </row>
    <row r="3895" spans="1:17" x14ac:dyDescent="0.2">
      <c r="A3895" t="s">
        <v>20918</v>
      </c>
      <c r="B3895" t="s">
        <v>86</v>
      </c>
      <c r="C3895" t="s">
        <v>162</v>
      </c>
      <c r="D3895" t="s">
        <v>17029</v>
      </c>
      <c r="E3895" t="s">
        <v>79</v>
      </c>
      <c r="F3895" t="s">
        <v>4889</v>
      </c>
      <c r="G3895">
        <v>0</v>
      </c>
      <c r="H3895">
        <v>0</v>
      </c>
      <c r="I3895">
        <v>0</v>
      </c>
      <c r="J3895">
        <v>0</v>
      </c>
      <c r="K3895">
        <v>0</v>
      </c>
      <c r="L3895">
        <v>0</v>
      </c>
      <c r="M3895">
        <v>17</v>
      </c>
      <c r="N3895">
        <v>0</v>
      </c>
      <c r="O3895">
        <v>0</v>
      </c>
      <c r="P3895">
        <v>0</v>
      </c>
      <c r="Q3895">
        <v>0</v>
      </c>
    </row>
    <row r="3896" spans="1:17" x14ac:dyDescent="0.2">
      <c r="A3896" t="s">
        <v>20919</v>
      </c>
      <c r="B3896" t="s">
        <v>86</v>
      </c>
      <c r="C3896" t="s">
        <v>162</v>
      </c>
      <c r="D3896" t="s">
        <v>17029</v>
      </c>
      <c r="E3896" t="s">
        <v>79</v>
      </c>
      <c r="F3896" t="s">
        <v>4871</v>
      </c>
      <c r="G3896">
        <v>0</v>
      </c>
      <c r="H3896">
        <v>0</v>
      </c>
      <c r="I3896">
        <v>0</v>
      </c>
      <c r="J3896">
        <v>0</v>
      </c>
      <c r="K3896">
        <v>0</v>
      </c>
      <c r="L3896">
        <v>0</v>
      </c>
      <c r="M3896">
        <v>0</v>
      </c>
      <c r="N3896">
        <v>17</v>
      </c>
      <c r="O3896">
        <v>17</v>
      </c>
      <c r="P3896">
        <v>0</v>
      </c>
      <c r="Q3896">
        <v>0</v>
      </c>
    </row>
    <row r="3897" spans="1:17" x14ac:dyDescent="0.2">
      <c r="A3897" t="s">
        <v>20920</v>
      </c>
      <c r="B3897" t="s">
        <v>86</v>
      </c>
      <c r="C3897" t="s">
        <v>162</v>
      </c>
      <c r="D3897" t="s">
        <v>17029</v>
      </c>
      <c r="E3897" t="s">
        <v>79</v>
      </c>
      <c r="F3897" t="s">
        <v>4873</v>
      </c>
      <c r="G3897">
        <v>0</v>
      </c>
      <c r="H3897">
        <v>0</v>
      </c>
      <c r="I3897">
        <v>0</v>
      </c>
      <c r="J3897">
        <v>0</v>
      </c>
      <c r="K3897">
        <v>0</v>
      </c>
      <c r="L3897">
        <v>0</v>
      </c>
      <c r="M3897">
        <v>0</v>
      </c>
      <c r="N3897">
        <v>15</v>
      </c>
      <c r="O3897">
        <v>15</v>
      </c>
      <c r="P3897">
        <v>0</v>
      </c>
      <c r="Q3897">
        <v>0</v>
      </c>
    </row>
    <row r="3898" spans="1:17" x14ac:dyDescent="0.2">
      <c r="A3898" t="s">
        <v>20921</v>
      </c>
      <c r="B3898" t="s">
        <v>86</v>
      </c>
      <c r="C3898" t="s">
        <v>162</v>
      </c>
      <c r="D3898" t="s">
        <v>17029</v>
      </c>
      <c r="E3898" t="s">
        <v>79</v>
      </c>
      <c r="F3898" t="s">
        <v>17019</v>
      </c>
      <c r="G3898">
        <v>17</v>
      </c>
      <c r="H3898">
        <v>0</v>
      </c>
      <c r="I3898">
        <v>0</v>
      </c>
      <c r="J3898">
        <v>0</v>
      </c>
      <c r="K3898">
        <v>0</v>
      </c>
      <c r="L3898">
        <v>0</v>
      </c>
      <c r="M3898">
        <v>0</v>
      </c>
      <c r="N3898">
        <v>0</v>
      </c>
      <c r="O3898">
        <v>0</v>
      </c>
      <c r="P3898">
        <v>0</v>
      </c>
      <c r="Q3898">
        <v>0</v>
      </c>
    </row>
    <row r="3899" spans="1:17" x14ac:dyDescent="0.2">
      <c r="A3899" t="s">
        <v>20922</v>
      </c>
      <c r="B3899" t="s">
        <v>86</v>
      </c>
      <c r="C3899" t="s">
        <v>162</v>
      </c>
      <c r="D3899" t="s">
        <v>17029</v>
      </c>
      <c r="E3899" t="s">
        <v>81</v>
      </c>
      <c r="F3899" t="s">
        <v>4875</v>
      </c>
      <c r="G3899">
        <v>0</v>
      </c>
      <c r="H3899">
        <v>11</v>
      </c>
      <c r="I3899">
        <v>1</v>
      </c>
      <c r="J3899">
        <v>8</v>
      </c>
      <c r="K3899">
        <v>1</v>
      </c>
      <c r="L3899">
        <v>1</v>
      </c>
      <c r="M3899">
        <v>0</v>
      </c>
      <c r="N3899">
        <v>0</v>
      </c>
      <c r="O3899">
        <v>0</v>
      </c>
      <c r="P3899">
        <v>0</v>
      </c>
      <c r="Q3899">
        <v>0</v>
      </c>
    </row>
    <row r="3900" spans="1:17" x14ac:dyDescent="0.2">
      <c r="A3900" t="s">
        <v>20923</v>
      </c>
      <c r="B3900" t="s">
        <v>86</v>
      </c>
      <c r="C3900" t="s">
        <v>162</v>
      </c>
      <c r="D3900" t="s">
        <v>17029</v>
      </c>
      <c r="E3900" t="s">
        <v>81</v>
      </c>
      <c r="F3900" t="s">
        <v>4877</v>
      </c>
      <c r="G3900">
        <v>0</v>
      </c>
      <c r="H3900">
        <v>11</v>
      </c>
      <c r="I3900">
        <v>1</v>
      </c>
      <c r="J3900">
        <v>8</v>
      </c>
      <c r="K3900">
        <v>1</v>
      </c>
      <c r="L3900">
        <v>1</v>
      </c>
      <c r="M3900">
        <v>0</v>
      </c>
      <c r="N3900">
        <v>0</v>
      </c>
      <c r="O3900">
        <v>0</v>
      </c>
      <c r="P3900">
        <v>0</v>
      </c>
      <c r="Q3900">
        <v>0</v>
      </c>
    </row>
    <row r="3901" spans="1:17" x14ac:dyDescent="0.2">
      <c r="A3901" t="s">
        <v>20924</v>
      </c>
      <c r="B3901" t="s">
        <v>86</v>
      </c>
      <c r="C3901" t="s">
        <v>162</v>
      </c>
      <c r="D3901" t="s">
        <v>17029</v>
      </c>
      <c r="E3901" t="s">
        <v>81</v>
      </c>
      <c r="F3901" t="s">
        <v>4879</v>
      </c>
      <c r="G3901">
        <v>0</v>
      </c>
      <c r="H3901">
        <v>0</v>
      </c>
      <c r="I3901">
        <v>0</v>
      </c>
      <c r="J3901">
        <v>0</v>
      </c>
      <c r="K3901">
        <v>0</v>
      </c>
      <c r="L3901">
        <v>0</v>
      </c>
      <c r="M3901">
        <v>11</v>
      </c>
      <c r="N3901">
        <v>0</v>
      </c>
      <c r="O3901">
        <v>0</v>
      </c>
      <c r="P3901">
        <v>0</v>
      </c>
      <c r="Q3901">
        <v>0</v>
      </c>
    </row>
    <row r="3902" spans="1:17" x14ac:dyDescent="0.2">
      <c r="A3902" t="s">
        <v>20925</v>
      </c>
      <c r="B3902" t="s">
        <v>86</v>
      </c>
      <c r="C3902" t="s">
        <v>162</v>
      </c>
      <c r="D3902" t="s">
        <v>17029</v>
      </c>
      <c r="E3902" t="s">
        <v>81</v>
      </c>
      <c r="F3902" t="s">
        <v>4881</v>
      </c>
      <c r="G3902">
        <v>0</v>
      </c>
      <c r="H3902">
        <v>11</v>
      </c>
      <c r="I3902">
        <v>1</v>
      </c>
      <c r="J3902">
        <v>8</v>
      </c>
      <c r="K3902">
        <v>1</v>
      </c>
      <c r="L3902">
        <v>1</v>
      </c>
      <c r="M3902">
        <v>0</v>
      </c>
      <c r="N3902">
        <v>0</v>
      </c>
      <c r="O3902">
        <v>0</v>
      </c>
      <c r="P3902">
        <v>0</v>
      </c>
      <c r="Q3902">
        <v>0</v>
      </c>
    </row>
    <row r="3903" spans="1:17" x14ac:dyDescent="0.2">
      <c r="A3903" t="s">
        <v>20926</v>
      </c>
      <c r="B3903" t="s">
        <v>86</v>
      </c>
      <c r="C3903" t="s">
        <v>162</v>
      </c>
      <c r="D3903" t="s">
        <v>17029</v>
      </c>
      <c r="E3903" t="s">
        <v>81</v>
      </c>
      <c r="F3903" t="s">
        <v>4883</v>
      </c>
      <c r="G3903">
        <v>0</v>
      </c>
      <c r="H3903">
        <v>11</v>
      </c>
      <c r="I3903">
        <v>1</v>
      </c>
      <c r="J3903">
        <v>8</v>
      </c>
      <c r="K3903">
        <v>1</v>
      </c>
      <c r="L3903">
        <v>1</v>
      </c>
      <c r="M3903">
        <v>0</v>
      </c>
      <c r="N3903">
        <v>0</v>
      </c>
      <c r="O3903">
        <v>0</v>
      </c>
      <c r="P3903">
        <v>0</v>
      </c>
      <c r="Q3903">
        <v>0</v>
      </c>
    </row>
    <row r="3904" spans="1:17" x14ac:dyDescent="0.2">
      <c r="A3904" t="s">
        <v>20927</v>
      </c>
      <c r="B3904" t="s">
        <v>86</v>
      </c>
      <c r="C3904" t="s">
        <v>162</v>
      </c>
      <c r="D3904" t="s">
        <v>17029</v>
      </c>
      <c r="E3904" t="s">
        <v>81</v>
      </c>
      <c r="F3904" t="s">
        <v>4885</v>
      </c>
      <c r="G3904">
        <v>0</v>
      </c>
      <c r="H3904">
        <v>0</v>
      </c>
      <c r="I3904">
        <v>0</v>
      </c>
      <c r="J3904">
        <v>0</v>
      </c>
      <c r="K3904">
        <v>0</v>
      </c>
      <c r="L3904">
        <v>0</v>
      </c>
      <c r="M3904">
        <v>11</v>
      </c>
      <c r="N3904">
        <v>0</v>
      </c>
      <c r="O3904">
        <v>0</v>
      </c>
      <c r="P3904">
        <v>0</v>
      </c>
      <c r="Q3904">
        <v>0</v>
      </c>
    </row>
    <row r="3905" spans="1:17" x14ac:dyDescent="0.2">
      <c r="A3905" t="s">
        <v>20928</v>
      </c>
      <c r="B3905" t="s">
        <v>86</v>
      </c>
      <c r="C3905" t="s">
        <v>162</v>
      </c>
      <c r="D3905" t="s">
        <v>17029</v>
      </c>
      <c r="E3905" t="s">
        <v>81</v>
      </c>
      <c r="F3905" t="s">
        <v>4887</v>
      </c>
      <c r="G3905">
        <v>0</v>
      </c>
      <c r="H3905">
        <v>11</v>
      </c>
      <c r="I3905">
        <v>1</v>
      </c>
      <c r="J3905">
        <v>8</v>
      </c>
      <c r="K3905">
        <v>1</v>
      </c>
      <c r="L3905">
        <v>1</v>
      </c>
      <c r="M3905">
        <v>0</v>
      </c>
      <c r="N3905">
        <v>0</v>
      </c>
      <c r="O3905">
        <v>0</v>
      </c>
      <c r="P3905">
        <v>0</v>
      </c>
      <c r="Q3905">
        <v>0</v>
      </c>
    </row>
    <row r="3906" spans="1:17" x14ac:dyDescent="0.2">
      <c r="A3906" t="s">
        <v>20929</v>
      </c>
      <c r="B3906" t="s">
        <v>86</v>
      </c>
      <c r="C3906" t="s">
        <v>162</v>
      </c>
      <c r="D3906" t="s">
        <v>17029</v>
      </c>
      <c r="E3906" t="s">
        <v>81</v>
      </c>
      <c r="F3906" t="s">
        <v>4889</v>
      </c>
      <c r="G3906">
        <v>0</v>
      </c>
      <c r="H3906">
        <v>0</v>
      </c>
      <c r="I3906">
        <v>0</v>
      </c>
      <c r="J3906">
        <v>0</v>
      </c>
      <c r="K3906">
        <v>0</v>
      </c>
      <c r="L3906">
        <v>0</v>
      </c>
      <c r="M3906">
        <v>11</v>
      </c>
      <c r="N3906">
        <v>0</v>
      </c>
      <c r="O3906">
        <v>0</v>
      </c>
      <c r="P3906">
        <v>0</v>
      </c>
      <c r="Q3906">
        <v>0</v>
      </c>
    </row>
    <row r="3907" spans="1:17" x14ac:dyDescent="0.2">
      <c r="A3907" t="s">
        <v>20930</v>
      </c>
      <c r="B3907" t="s">
        <v>86</v>
      </c>
      <c r="C3907" t="s">
        <v>162</v>
      </c>
      <c r="D3907" t="s">
        <v>17029</v>
      </c>
      <c r="E3907" t="s">
        <v>81</v>
      </c>
      <c r="F3907" t="s">
        <v>4871</v>
      </c>
      <c r="G3907">
        <v>0</v>
      </c>
      <c r="H3907">
        <v>0</v>
      </c>
      <c r="I3907">
        <v>0</v>
      </c>
      <c r="J3907">
        <v>0</v>
      </c>
      <c r="K3907">
        <v>0</v>
      </c>
      <c r="L3907">
        <v>0</v>
      </c>
      <c r="M3907">
        <v>0</v>
      </c>
      <c r="N3907">
        <v>11</v>
      </c>
      <c r="O3907">
        <v>10</v>
      </c>
      <c r="P3907">
        <v>1</v>
      </c>
      <c r="Q3907">
        <v>0</v>
      </c>
    </row>
    <row r="3908" spans="1:17" x14ac:dyDescent="0.2">
      <c r="A3908" t="s">
        <v>20931</v>
      </c>
      <c r="B3908" t="s">
        <v>86</v>
      </c>
      <c r="C3908" t="s">
        <v>162</v>
      </c>
      <c r="D3908" t="s">
        <v>17029</v>
      </c>
      <c r="E3908" t="s">
        <v>81</v>
      </c>
      <c r="F3908" t="s">
        <v>4873</v>
      </c>
      <c r="G3908">
        <v>0</v>
      </c>
      <c r="H3908">
        <v>0</v>
      </c>
      <c r="I3908">
        <v>0</v>
      </c>
      <c r="J3908">
        <v>0</v>
      </c>
      <c r="K3908">
        <v>0</v>
      </c>
      <c r="L3908">
        <v>0</v>
      </c>
      <c r="M3908">
        <v>0</v>
      </c>
      <c r="N3908">
        <v>11</v>
      </c>
      <c r="O3908">
        <v>10</v>
      </c>
      <c r="P3908">
        <v>1</v>
      </c>
      <c r="Q3908">
        <v>0</v>
      </c>
    </row>
    <row r="3909" spans="1:17" x14ac:dyDescent="0.2">
      <c r="A3909" t="s">
        <v>20932</v>
      </c>
      <c r="B3909" t="s">
        <v>86</v>
      </c>
      <c r="C3909" t="s">
        <v>162</v>
      </c>
      <c r="D3909" t="s">
        <v>17029</v>
      </c>
      <c r="E3909" t="s">
        <v>81</v>
      </c>
      <c r="F3909" t="s">
        <v>17019</v>
      </c>
      <c r="G3909">
        <v>11</v>
      </c>
      <c r="H3909">
        <v>0</v>
      </c>
      <c r="I3909">
        <v>0</v>
      </c>
      <c r="J3909">
        <v>0</v>
      </c>
      <c r="K3909">
        <v>0</v>
      </c>
      <c r="L3909">
        <v>0</v>
      </c>
      <c r="M3909">
        <v>0</v>
      </c>
      <c r="N3909">
        <v>0</v>
      </c>
      <c r="O3909">
        <v>0</v>
      </c>
      <c r="P3909">
        <v>0</v>
      </c>
      <c r="Q3909">
        <v>0</v>
      </c>
    </row>
    <row r="3910" spans="1:17" x14ac:dyDescent="0.2">
      <c r="A3910" t="s">
        <v>20933</v>
      </c>
      <c r="B3910" t="s">
        <v>86</v>
      </c>
      <c r="C3910" t="s">
        <v>162</v>
      </c>
      <c r="D3910" t="s">
        <v>17021</v>
      </c>
      <c r="E3910" t="s">
        <v>79</v>
      </c>
      <c r="F3910" t="s">
        <v>17022</v>
      </c>
      <c r="G3910">
        <v>0</v>
      </c>
      <c r="H3910">
        <v>0</v>
      </c>
      <c r="I3910">
        <v>0</v>
      </c>
      <c r="J3910">
        <v>0</v>
      </c>
      <c r="K3910">
        <v>0</v>
      </c>
      <c r="L3910">
        <v>0</v>
      </c>
      <c r="M3910">
        <v>0</v>
      </c>
      <c r="N3910">
        <v>9</v>
      </c>
      <c r="O3910">
        <v>8</v>
      </c>
      <c r="P3910">
        <v>1</v>
      </c>
      <c r="Q3910">
        <v>0</v>
      </c>
    </row>
    <row r="3911" spans="1:17" x14ac:dyDescent="0.2">
      <c r="A3911" t="s">
        <v>20934</v>
      </c>
      <c r="B3911" t="s">
        <v>86</v>
      </c>
      <c r="C3911" t="s">
        <v>162</v>
      </c>
      <c r="D3911" t="s">
        <v>17021</v>
      </c>
      <c r="E3911" t="s">
        <v>79</v>
      </c>
      <c r="F3911" t="s">
        <v>17019</v>
      </c>
      <c r="G3911">
        <v>9</v>
      </c>
      <c r="H3911">
        <v>0</v>
      </c>
      <c r="I3911">
        <v>0</v>
      </c>
      <c r="J3911">
        <v>0</v>
      </c>
      <c r="K3911">
        <v>0</v>
      </c>
      <c r="L3911">
        <v>0</v>
      </c>
      <c r="M3911">
        <v>0</v>
      </c>
      <c r="N3911">
        <v>0</v>
      </c>
      <c r="O3911">
        <v>0</v>
      </c>
      <c r="P3911">
        <v>0</v>
      </c>
      <c r="Q3911">
        <v>0</v>
      </c>
    </row>
    <row r="3912" spans="1:17" x14ac:dyDescent="0.2">
      <c r="A3912" t="s">
        <v>20935</v>
      </c>
      <c r="B3912" t="s">
        <v>86</v>
      </c>
      <c r="C3912" t="s">
        <v>162</v>
      </c>
      <c r="D3912" t="s">
        <v>17021</v>
      </c>
      <c r="E3912" t="s">
        <v>81</v>
      </c>
      <c r="F3912" t="s">
        <v>17022</v>
      </c>
      <c r="G3912">
        <v>0</v>
      </c>
      <c r="H3912">
        <v>0</v>
      </c>
      <c r="I3912">
        <v>0</v>
      </c>
      <c r="J3912">
        <v>0</v>
      </c>
      <c r="K3912">
        <v>0</v>
      </c>
      <c r="L3912">
        <v>0</v>
      </c>
      <c r="M3912">
        <v>0</v>
      </c>
      <c r="N3912">
        <v>2</v>
      </c>
      <c r="O3912">
        <v>2</v>
      </c>
      <c r="P3912">
        <v>0</v>
      </c>
      <c r="Q3912">
        <v>0</v>
      </c>
    </row>
    <row r="3913" spans="1:17" x14ac:dyDescent="0.2">
      <c r="A3913" t="s">
        <v>20936</v>
      </c>
      <c r="B3913" t="s">
        <v>86</v>
      </c>
      <c r="C3913" t="s">
        <v>162</v>
      </c>
      <c r="D3913" t="s">
        <v>17021</v>
      </c>
      <c r="E3913" t="s">
        <v>81</v>
      </c>
      <c r="F3913" t="s">
        <v>17019</v>
      </c>
      <c r="G3913">
        <v>2</v>
      </c>
      <c r="H3913">
        <v>0</v>
      </c>
      <c r="I3913">
        <v>0</v>
      </c>
      <c r="J3913">
        <v>0</v>
      </c>
      <c r="K3913">
        <v>0</v>
      </c>
      <c r="L3913">
        <v>0</v>
      </c>
      <c r="M3913">
        <v>0</v>
      </c>
      <c r="N3913">
        <v>0</v>
      </c>
      <c r="O3913">
        <v>0</v>
      </c>
      <c r="P3913">
        <v>0</v>
      </c>
      <c r="Q3913">
        <v>0</v>
      </c>
    </row>
    <row r="3914" spans="1:17" x14ac:dyDescent="0.2">
      <c r="A3914" t="s">
        <v>20937</v>
      </c>
      <c r="B3914" t="s">
        <v>86</v>
      </c>
      <c r="C3914" t="s">
        <v>162</v>
      </c>
      <c r="D3914" t="s">
        <v>17025</v>
      </c>
      <c r="E3914" t="s">
        <v>81</v>
      </c>
      <c r="F3914" t="s">
        <v>17019</v>
      </c>
      <c r="G3914">
        <v>2</v>
      </c>
      <c r="H3914">
        <v>0</v>
      </c>
      <c r="I3914">
        <v>0</v>
      </c>
      <c r="J3914">
        <v>0</v>
      </c>
      <c r="K3914">
        <v>0</v>
      </c>
      <c r="L3914">
        <v>0</v>
      </c>
      <c r="M3914">
        <v>0</v>
      </c>
      <c r="N3914">
        <v>0</v>
      </c>
      <c r="O3914">
        <v>0</v>
      </c>
      <c r="P3914">
        <v>0</v>
      </c>
      <c r="Q3914">
        <v>0</v>
      </c>
    </row>
    <row r="3915" spans="1:17" x14ac:dyDescent="0.2">
      <c r="A3915" t="s">
        <v>20938</v>
      </c>
      <c r="B3915" t="s">
        <v>86</v>
      </c>
      <c r="C3915" t="s">
        <v>163</v>
      </c>
      <c r="D3915" t="s">
        <v>17029</v>
      </c>
      <c r="E3915" t="s">
        <v>79</v>
      </c>
      <c r="F3915" t="s">
        <v>4875</v>
      </c>
      <c r="G3915">
        <v>0</v>
      </c>
      <c r="H3915">
        <v>12</v>
      </c>
      <c r="I3915">
        <v>2</v>
      </c>
      <c r="J3915">
        <v>9</v>
      </c>
      <c r="K3915">
        <v>1</v>
      </c>
      <c r="L3915">
        <v>0</v>
      </c>
      <c r="M3915">
        <v>0</v>
      </c>
      <c r="N3915">
        <v>0</v>
      </c>
      <c r="O3915">
        <v>0</v>
      </c>
      <c r="P3915">
        <v>0</v>
      </c>
      <c r="Q3915">
        <v>0</v>
      </c>
    </row>
    <row r="3916" spans="1:17" x14ac:dyDescent="0.2">
      <c r="A3916" t="s">
        <v>20939</v>
      </c>
      <c r="B3916" t="s">
        <v>86</v>
      </c>
      <c r="C3916" t="s">
        <v>163</v>
      </c>
      <c r="D3916" t="s">
        <v>17029</v>
      </c>
      <c r="E3916" t="s">
        <v>79</v>
      </c>
      <c r="F3916" t="s">
        <v>4877</v>
      </c>
      <c r="G3916">
        <v>0</v>
      </c>
      <c r="H3916">
        <v>12</v>
      </c>
      <c r="I3916">
        <v>2</v>
      </c>
      <c r="J3916">
        <v>9</v>
      </c>
      <c r="K3916">
        <v>1</v>
      </c>
      <c r="L3916">
        <v>0</v>
      </c>
      <c r="M3916">
        <v>0</v>
      </c>
      <c r="N3916">
        <v>0</v>
      </c>
      <c r="O3916">
        <v>0</v>
      </c>
      <c r="P3916">
        <v>0</v>
      </c>
      <c r="Q3916">
        <v>0</v>
      </c>
    </row>
    <row r="3917" spans="1:17" x14ac:dyDescent="0.2">
      <c r="A3917" t="s">
        <v>20940</v>
      </c>
      <c r="B3917" t="s">
        <v>86</v>
      </c>
      <c r="C3917" t="s">
        <v>163</v>
      </c>
      <c r="D3917" t="s">
        <v>17029</v>
      </c>
      <c r="E3917" t="s">
        <v>79</v>
      </c>
      <c r="F3917" t="s">
        <v>4879</v>
      </c>
      <c r="G3917">
        <v>0</v>
      </c>
      <c r="H3917">
        <v>0</v>
      </c>
      <c r="I3917">
        <v>0</v>
      </c>
      <c r="J3917">
        <v>0</v>
      </c>
      <c r="K3917">
        <v>0</v>
      </c>
      <c r="L3917">
        <v>0</v>
      </c>
      <c r="M3917">
        <v>12</v>
      </c>
      <c r="N3917">
        <v>0</v>
      </c>
      <c r="O3917">
        <v>0</v>
      </c>
      <c r="P3917">
        <v>0</v>
      </c>
      <c r="Q3917">
        <v>0</v>
      </c>
    </row>
    <row r="3918" spans="1:17" x14ac:dyDescent="0.2">
      <c r="A3918" t="s">
        <v>20941</v>
      </c>
      <c r="B3918" t="s">
        <v>86</v>
      </c>
      <c r="C3918" t="s">
        <v>163</v>
      </c>
      <c r="D3918" t="s">
        <v>17029</v>
      </c>
      <c r="E3918" t="s">
        <v>79</v>
      </c>
      <c r="F3918" t="s">
        <v>4881</v>
      </c>
      <c r="G3918">
        <v>0</v>
      </c>
      <c r="H3918">
        <v>12</v>
      </c>
      <c r="I3918">
        <v>2</v>
      </c>
      <c r="J3918">
        <v>9</v>
      </c>
      <c r="K3918">
        <v>1</v>
      </c>
      <c r="L3918">
        <v>0</v>
      </c>
      <c r="M3918">
        <v>0</v>
      </c>
      <c r="N3918">
        <v>0</v>
      </c>
      <c r="O3918">
        <v>0</v>
      </c>
      <c r="P3918">
        <v>0</v>
      </c>
      <c r="Q3918">
        <v>0</v>
      </c>
    </row>
    <row r="3919" spans="1:17" x14ac:dyDescent="0.2">
      <c r="A3919" t="s">
        <v>20942</v>
      </c>
      <c r="B3919" t="s">
        <v>86</v>
      </c>
      <c r="C3919" t="s">
        <v>163</v>
      </c>
      <c r="D3919" t="s">
        <v>17029</v>
      </c>
      <c r="E3919" t="s">
        <v>79</v>
      </c>
      <c r="F3919" t="s">
        <v>4883</v>
      </c>
      <c r="G3919">
        <v>0</v>
      </c>
      <c r="H3919">
        <v>12</v>
      </c>
      <c r="I3919">
        <v>2</v>
      </c>
      <c r="J3919">
        <v>9</v>
      </c>
      <c r="K3919">
        <v>1</v>
      </c>
      <c r="L3919">
        <v>0</v>
      </c>
      <c r="M3919">
        <v>0</v>
      </c>
      <c r="N3919">
        <v>0</v>
      </c>
      <c r="O3919">
        <v>0</v>
      </c>
      <c r="P3919">
        <v>0</v>
      </c>
      <c r="Q3919">
        <v>0</v>
      </c>
    </row>
    <row r="3920" spans="1:17" x14ac:dyDescent="0.2">
      <c r="A3920" t="s">
        <v>20943</v>
      </c>
      <c r="B3920" t="s">
        <v>86</v>
      </c>
      <c r="C3920" t="s">
        <v>163</v>
      </c>
      <c r="D3920" t="s">
        <v>17029</v>
      </c>
      <c r="E3920" t="s">
        <v>79</v>
      </c>
      <c r="F3920" t="s">
        <v>4885</v>
      </c>
      <c r="G3920">
        <v>0</v>
      </c>
      <c r="H3920">
        <v>0</v>
      </c>
      <c r="I3920">
        <v>0</v>
      </c>
      <c r="J3920">
        <v>0</v>
      </c>
      <c r="K3920">
        <v>0</v>
      </c>
      <c r="L3920">
        <v>0</v>
      </c>
      <c r="M3920">
        <v>12</v>
      </c>
      <c r="N3920">
        <v>0</v>
      </c>
      <c r="O3920">
        <v>0</v>
      </c>
      <c r="P3920">
        <v>0</v>
      </c>
      <c r="Q3920">
        <v>0</v>
      </c>
    </row>
    <row r="3921" spans="1:17" x14ac:dyDescent="0.2">
      <c r="A3921" t="s">
        <v>20944</v>
      </c>
      <c r="B3921" t="s">
        <v>86</v>
      </c>
      <c r="C3921" t="s">
        <v>163</v>
      </c>
      <c r="D3921" t="s">
        <v>17029</v>
      </c>
      <c r="E3921" t="s">
        <v>79</v>
      </c>
      <c r="F3921" t="s">
        <v>4887</v>
      </c>
      <c r="G3921">
        <v>0</v>
      </c>
      <c r="H3921">
        <v>12</v>
      </c>
      <c r="I3921">
        <v>2</v>
      </c>
      <c r="J3921">
        <v>9</v>
      </c>
      <c r="K3921">
        <v>1</v>
      </c>
      <c r="L3921">
        <v>0</v>
      </c>
      <c r="M3921">
        <v>0</v>
      </c>
      <c r="N3921">
        <v>0</v>
      </c>
      <c r="O3921">
        <v>0</v>
      </c>
      <c r="P3921">
        <v>0</v>
      </c>
      <c r="Q3921">
        <v>0</v>
      </c>
    </row>
    <row r="3922" spans="1:17" x14ac:dyDescent="0.2">
      <c r="A3922" t="s">
        <v>20945</v>
      </c>
      <c r="B3922" t="s">
        <v>86</v>
      </c>
      <c r="C3922" t="s">
        <v>163</v>
      </c>
      <c r="D3922" t="s">
        <v>17029</v>
      </c>
      <c r="E3922" t="s">
        <v>79</v>
      </c>
      <c r="F3922" t="s">
        <v>4889</v>
      </c>
      <c r="G3922">
        <v>0</v>
      </c>
      <c r="H3922">
        <v>0</v>
      </c>
      <c r="I3922">
        <v>0</v>
      </c>
      <c r="J3922">
        <v>0</v>
      </c>
      <c r="K3922">
        <v>0</v>
      </c>
      <c r="L3922">
        <v>0</v>
      </c>
      <c r="M3922">
        <v>12</v>
      </c>
      <c r="N3922">
        <v>0</v>
      </c>
      <c r="O3922">
        <v>0</v>
      </c>
      <c r="P3922">
        <v>0</v>
      </c>
      <c r="Q3922">
        <v>0</v>
      </c>
    </row>
    <row r="3923" spans="1:17" x14ac:dyDescent="0.2">
      <c r="A3923" t="s">
        <v>20946</v>
      </c>
      <c r="B3923" t="s">
        <v>86</v>
      </c>
      <c r="C3923" t="s">
        <v>163</v>
      </c>
      <c r="D3923" t="s">
        <v>17029</v>
      </c>
      <c r="E3923" t="s">
        <v>79</v>
      </c>
      <c r="F3923" t="s">
        <v>4871</v>
      </c>
      <c r="G3923">
        <v>0</v>
      </c>
      <c r="H3923">
        <v>0</v>
      </c>
      <c r="I3923">
        <v>0</v>
      </c>
      <c r="J3923">
        <v>0</v>
      </c>
      <c r="K3923">
        <v>0</v>
      </c>
      <c r="L3923">
        <v>0</v>
      </c>
      <c r="M3923">
        <v>0</v>
      </c>
      <c r="N3923">
        <v>12</v>
      </c>
      <c r="O3923">
        <v>12</v>
      </c>
      <c r="P3923">
        <v>0</v>
      </c>
      <c r="Q3923">
        <v>0</v>
      </c>
    </row>
    <row r="3924" spans="1:17" x14ac:dyDescent="0.2">
      <c r="A3924" t="s">
        <v>20947</v>
      </c>
      <c r="B3924" t="s">
        <v>86</v>
      </c>
      <c r="C3924" t="s">
        <v>163</v>
      </c>
      <c r="D3924" t="s">
        <v>17029</v>
      </c>
      <c r="E3924" t="s">
        <v>79</v>
      </c>
      <c r="F3924" t="s">
        <v>4873</v>
      </c>
      <c r="G3924">
        <v>0</v>
      </c>
      <c r="H3924">
        <v>0</v>
      </c>
      <c r="I3924">
        <v>0</v>
      </c>
      <c r="J3924">
        <v>0</v>
      </c>
      <c r="K3924">
        <v>0</v>
      </c>
      <c r="L3924">
        <v>0</v>
      </c>
      <c r="M3924">
        <v>0</v>
      </c>
      <c r="N3924">
        <v>10</v>
      </c>
      <c r="O3924">
        <v>10</v>
      </c>
      <c r="P3924">
        <v>0</v>
      </c>
      <c r="Q3924">
        <v>0</v>
      </c>
    </row>
    <row r="3925" spans="1:17" x14ac:dyDescent="0.2">
      <c r="A3925" t="s">
        <v>20948</v>
      </c>
      <c r="B3925" t="s">
        <v>86</v>
      </c>
      <c r="C3925" t="s">
        <v>163</v>
      </c>
      <c r="D3925" t="s">
        <v>17029</v>
      </c>
      <c r="E3925" t="s">
        <v>79</v>
      </c>
      <c r="F3925" t="s">
        <v>17019</v>
      </c>
      <c r="G3925">
        <v>12</v>
      </c>
      <c r="H3925">
        <v>0</v>
      </c>
      <c r="I3925">
        <v>0</v>
      </c>
      <c r="J3925">
        <v>0</v>
      </c>
      <c r="K3925">
        <v>0</v>
      </c>
      <c r="L3925">
        <v>0</v>
      </c>
      <c r="M3925">
        <v>0</v>
      </c>
      <c r="N3925">
        <v>0</v>
      </c>
      <c r="O3925">
        <v>0</v>
      </c>
      <c r="P3925">
        <v>0</v>
      </c>
      <c r="Q3925">
        <v>0</v>
      </c>
    </row>
    <row r="3926" spans="1:17" x14ac:dyDescent="0.2">
      <c r="A3926" t="s">
        <v>20949</v>
      </c>
      <c r="B3926" t="s">
        <v>86</v>
      </c>
      <c r="C3926" t="s">
        <v>163</v>
      </c>
      <c r="D3926" t="s">
        <v>17029</v>
      </c>
      <c r="E3926" t="s">
        <v>81</v>
      </c>
      <c r="F3926" t="s">
        <v>4875</v>
      </c>
      <c r="G3926">
        <v>0</v>
      </c>
      <c r="H3926">
        <v>4</v>
      </c>
      <c r="I3926">
        <v>0</v>
      </c>
      <c r="J3926">
        <v>4</v>
      </c>
      <c r="K3926">
        <v>0</v>
      </c>
      <c r="L3926">
        <v>0</v>
      </c>
      <c r="M3926">
        <v>0</v>
      </c>
      <c r="N3926">
        <v>0</v>
      </c>
      <c r="O3926">
        <v>0</v>
      </c>
      <c r="P3926">
        <v>0</v>
      </c>
      <c r="Q3926">
        <v>0</v>
      </c>
    </row>
    <row r="3927" spans="1:17" x14ac:dyDescent="0.2">
      <c r="A3927" t="s">
        <v>20950</v>
      </c>
      <c r="B3927" t="s">
        <v>86</v>
      </c>
      <c r="C3927" t="s">
        <v>163</v>
      </c>
      <c r="D3927" t="s">
        <v>17029</v>
      </c>
      <c r="E3927" t="s">
        <v>81</v>
      </c>
      <c r="F3927" t="s">
        <v>4877</v>
      </c>
      <c r="G3927">
        <v>0</v>
      </c>
      <c r="H3927">
        <v>4</v>
      </c>
      <c r="I3927">
        <v>0</v>
      </c>
      <c r="J3927">
        <v>4</v>
      </c>
      <c r="K3927">
        <v>0</v>
      </c>
      <c r="L3927">
        <v>0</v>
      </c>
      <c r="M3927">
        <v>0</v>
      </c>
      <c r="N3927">
        <v>0</v>
      </c>
      <c r="O3927">
        <v>0</v>
      </c>
      <c r="P3927">
        <v>0</v>
      </c>
      <c r="Q3927">
        <v>0</v>
      </c>
    </row>
    <row r="3928" spans="1:17" x14ac:dyDescent="0.2">
      <c r="A3928" t="s">
        <v>20951</v>
      </c>
      <c r="B3928" t="s">
        <v>86</v>
      </c>
      <c r="C3928" t="s">
        <v>163</v>
      </c>
      <c r="D3928" t="s">
        <v>17029</v>
      </c>
      <c r="E3928" t="s">
        <v>81</v>
      </c>
      <c r="F3928" t="s">
        <v>4879</v>
      </c>
      <c r="G3928">
        <v>0</v>
      </c>
      <c r="H3928">
        <v>0</v>
      </c>
      <c r="I3928">
        <v>0</v>
      </c>
      <c r="J3928">
        <v>0</v>
      </c>
      <c r="K3928">
        <v>0</v>
      </c>
      <c r="L3928">
        <v>0</v>
      </c>
      <c r="M3928">
        <v>4</v>
      </c>
      <c r="N3928">
        <v>0</v>
      </c>
      <c r="O3928">
        <v>0</v>
      </c>
      <c r="P3928">
        <v>0</v>
      </c>
      <c r="Q3928">
        <v>0</v>
      </c>
    </row>
    <row r="3929" spans="1:17" x14ac:dyDescent="0.2">
      <c r="A3929" t="s">
        <v>20952</v>
      </c>
      <c r="B3929" t="s">
        <v>86</v>
      </c>
      <c r="C3929" t="s">
        <v>163</v>
      </c>
      <c r="D3929" t="s">
        <v>17029</v>
      </c>
      <c r="E3929" t="s">
        <v>81</v>
      </c>
      <c r="F3929" t="s">
        <v>4881</v>
      </c>
      <c r="G3929">
        <v>0</v>
      </c>
      <c r="H3929">
        <v>4</v>
      </c>
      <c r="I3929">
        <v>0</v>
      </c>
      <c r="J3929">
        <v>4</v>
      </c>
      <c r="K3929">
        <v>0</v>
      </c>
      <c r="L3929">
        <v>0</v>
      </c>
      <c r="M3929">
        <v>0</v>
      </c>
      <c r="N3929">
        <v>0</v>
      </c>
      <c r="O3929">
        <v>0</v>
      </c>
      <c r="P3929">
        <v>0</v>
      </c>
      <c r="Q3929">
        <v>0</v>
      </c>
    </row>
    <row r="3930" spans="1:17" x14ac:dyDescent="0.2">
      <c r="A3930" t="s">
        <v>20953</v>
      </c>
      <c r="B3930" t="s">
        <v>86</v>
      </c>
      <c r="C3930" t="s">
        <v>163</v>
      </c>
      <c r="D3930" t="s">
        <v>17029</v>
      </c>
      <c r="E3930" t="s">
        <v>81</v>
      </c>
      <c r="F3930" t="s">
        <v>4883</v>
      </c>
      <c r="G3930">
        <v>0</v>
      </c>
      <c r="H3930">
        <v>4</v>
      </c>
      <c r="I3930">
        <v>0</v>
      </c>
      <c r="J3930">
        <v>4</v>
      </c>
      <c r="K3930">
        <v>0</v>
      </c>
      <c r="L3930">
        <v>0</v>
      </c>
      <c r="M3930">
        <v>0</v>
      </c>
      <c r="N3930">
        <v>0</v>
      </c>
      <c r="O3930">
        <v>0</v>
      </c>
      <c r="P3930">
        <v>0</v>
      </c>
      <c r="Q3930">
        <v>0</v>
      </c>
    </row>
    <row r="3931" spans="1:17" x14ac:dyDescent="0.2">
      <c r="A3931" t="s">
        <v>20954</v>
      </c>
      <c r="B3931" t="s">
        <v>86</v>
      </c>
      <c r="C3931" t="s">
        <v>163</v>
      </c>
      <c r="D3931" t="s">
        <v>17029</v>
      </c>
      <c r="E3931" t="s">
        <v>81</v>
      </c>
      <c r="F3931" t="s">
        <v>4885</v>
      </c>
      <c r="G3931">
        <v>0</v>
      </c>
      <c r="H3931">
        <v>0</v>
      </c>
      <c r="I3931">
        <v>0</v>
      </c>
      <c r="J3931">
        <v>0</v>
      </c>
      <c r="K3931">
        <v>0</v>
      </c>
      <c r="L3931">
        <v>0</v>
      </c>
      <c r="M3931">
        <v>4</v>
      </c>
      <c r="N3931">
        <v>0</v>
      </c>
      <c r="O3931">
        <v>0</v>
      </c>
      <c r="P3931">
        <v>0</v>
      </c>
      <c r="Q3931">
        <v>0</v>
      </c>
    </row>
    <row r="3932" spans="1:17" x14ac:dyDescent="0.2">
      <c r="A3932" t="s">
        <v>20955</v>
      </c>
      <c r="B3932" t="s">
        <v>86</v>
      </c>
      <c r="C3932" t="s">
        <v>163</v>
      </c>
      <c r="D3932" t="s">
        <v>17029</v>
      </c>
      <c r="E3932" t="s">
        <v>81</v>
      </c>
      <c r="F3932" t="s">
        <v>4887</v>
      </c>
      <c r="G3932">
        <v>0</v>
      </c>
      <c r="H3932">
        <v>4</v>
      </c>
      <c r="I3932">
        <v>0</v>
      </c>
      <c r="J3932">
        <v>4</v>
      </c>
      <c r="K3932">
        <v>0</v>
      </c>
      <c r="L3932">
        <v>0</v>
      </c>
      <c r="M3932">
        <v>0</v>
      </c>
      <c r="N3932">
        <v>0</v>
      </c>
      <c r="O3932">
        <v>0</v>
      </c>
      <c r="P3932">
        <v>0</v>
      </c>
      <c r="Q3932">
        <v>0</v>
      </c>
    </row>
    <row r="3933" spans="1:17" x14ac:dyDescent="0.2">
      <c r="A3933" t="s">
        <v>20956</v>
      </c>
      <c r="B3933" t="s">
        <v>86</v>
      </c>
      <c r="C3933" t="s">
        <v>163</v>
      </c>
      <c r="D3933" t="s">
        <v>17029</v>
      </c>
      <c r="E3933" t="s">
        <v>81</v>
      </c>
      <c r="F3933" t="s">
        <v>4889</v>
      </c>
      <c r="G3933">
        <v>0</v>
      </c>
      <c r="H3933">
        <v>0</v>
      </c>
      <c r="I3933">
        <v>0</v>
      </c>
      <c r="J3933">
        <v>0</v>
      </c>
      <c r="K3933">
        <v>0</v>
      </c>
      <c r="L3933">
        <v>0</v>
      </c>
      <c r="M3933">
        <v>4</v>
      </c>
      <c r="N3933">
        <v>0</v>
      </c>
      <c r="O3933">
        <v>0</v>
      </c>
      <c r="P3933">
        <v>0</v>
      </c>
      <c r="Q3933">
        <v>0</v>
      </c>
    </row>
    <row r="3934" spans="1:17" x14ac:dyDescent="0.2">
      <c r="A3934" t="s">
        <v>20957</v>
      </c>
      <c r="B3934" t="s">
        <v>86</v>
      </c>
      <c r="C3934" t="s">
        <v>163</v>
      </c>
      <c r="D3934" t="s">
        <v>17029</v>
      </c>
      <c r="E3934" t="s">
        <v>81</v>
      </c>
      <c r="F3934" t="s">
        <v>4871</v>
      </c>
      <c r="G3934">
        <v>0</v>
      </c>
      <c r="H3934">
        <v>0</v>
      </c>
      <c r="I3934">
        <v>0</v>
      </c>
      <c r="J3934">
        <v>0</v>
      </c>
      <c r="K3934">
        <v>0</v>
      </c>
      <c r="L3934">
        <v>0</v>
      </c>
      <c r="M3934">
        <v>0</v>
      </c>
      <c r="N3934">
        <v>4</v>
      </c>
      <c r="O3934">
        <v>4</v>
      </c>
      <c r="P3934">
        <v>0</v>
      </c>
      <c r="Q3934">
        <v>0</v>
      </c>
    </row>
    <row r="3935" spans="1:17" x14ac:dyDescent="0.2">
      <c r="A3935" t="s">
        <v>20958</v>
      </c>
      <c r="B3935" t="s">
        <v>86</v>
      </c>
      <c r="C3935" t="s">
        <v>163</v>
      </c>
      <c r="D3935" t="s">
        <v>17029</v>
      </c>
      <c r="E3935" t="s">
        <v>81</v>
      </c>
      <c r="F3935" t="s">
        <v>4873</v>
      </c>
      <c r="G3935">
        <v>0</v>
      </c>
      <c r="H3935">
        <v>0</v>
      </c>
      <c r="I3935">
        <v>0</v>
      </c>
      <c r="J3935">
        <v>0</v>
      </c>
      <c r="K3935">
        <v>0</v>
      </c>
      <c r="L3935">
        <v>0</v>
      </c>
      <c r="M3935">
        <v>0</v>
      </c>
      <c r="N3935">
        <v>4</v>
      </c>
      <c r="O3935">
        <v>4</v>
      </c>
      <c r="P3935">
        <v>0</v>
      </c>
      <c r="Q3935">
        <v>0</v>
      </c>
    </row>
    <row r="3936" spans="1:17" x14ac:dyDescent="0.2">
      <c r="A3936" t="s">
        <v>20959</v>
      </c>
      <c r="B3936" t="s">
        <v>86</v>
      </c>
      <c r="C3936" t="s">
        <v>163</v>
      </c>
      <c r="D3936" t="s">
        <v>17029</v>
      </c>
      <c r="E3936" t="s">
        <v>81</v>
      </c>
      <c r="F3936" t="s">
        <v>17019</v>
      </c>
      <c r="G3936">
        <v>4</v>
      </c>
      <c r="H3936">
        <v>0</v>
      </c>
      <c r="I3936">
        <v>0</v>
      </c>
      <c r="J3936">
        <v>0</v>
      </c>
      <c r="K3936">
        <v>0</v>
      </c>
      <c r="L3936">
        <v>0</v>
      </c>
      <c r="M3936">
        <v>0</v>
      </c>
      <c r="N3936">
        <v>0</v>
      </c>
      <c r="O3936">
        <v>0</v>
      </c>
      <c r="P3936">
        <v>0</v>
      </c>
      <c r="Q3936">
        <v>0</v>
      </c>
    </row>
    <row r="3937" spans="1:17" x14ac:dyDescent="0.2">
      <c r="A3937" t="s">
        <v>20960</v>
      </c>
      <c r="B3937" t="s">
        <v>86</v>
      </c>
      <c r="C3937" t="s">
        <v>165</v>
      </c>
      <c r="D3937" t="s">
        <v>17029</v>
      </c>
      <c r="E3937" t="s">
        <v>79</v>
      </c>
      <c r="F3937" t="s">
        <v>4875</v>
      </c>
      <c r="G3937">
        <v>0</v>
      </c>
      <c r="H3937">
        <v>12</v>
      </c>
      <c r="I3937">
        <v>4</v>
      </c>
      <c r="J3937">
        <v>8</v>
      </c>
      <c r="K3937">
        <v>0</v>
      </c>
      <c r="L3937">
        <v>0</v>
      </c>
      <c r="M3937">
        <v>0</v>
      </c>
      <c r="N3937">
        <v>0</v>
      </c>
      <c r="O3937">
        <v>0</v>
      </c>
      <c r="P3937">
        <v>0</v>
      </c>
      <c r="Q3937">
        <v>0</v>
      </c>
    </row>
    <row r="3938" spans="1:17" x14ac:dyDescent="0.2">
      <c r="A3938" t="s">
        <v>20961</v>
      </c>
      <c r="B3938" t="s">
        <v>86</v>
      </c>
      <c r="C3938" t="s">
        <v>165</v>
      </c>
      <c r="D3938" t="s">
        <v>17029</v>
      </c>
      <c r="E3938" t="s">
        <v>79</v>
      </c>
      <c r="F3938" t="s">
        <v>4877</v>
      </c>
      <c r="G3938">
        <v>0</v>
      </c>
      <c r="H3938">
        <v>12</v>
      </c>
      <c r="I3938">
        <v>4</v>
      </c>
      <c r="J3938">
        <v>8</v>
      </c>
      <c r="K3938">
        <v>0</v>
      </c>
      <c r="L3938">
        <v>0</v>
      </c>
      <c r="M3938">
        <v>0</v>
      </c>
      <c r="N3938">
        <v>0</v>
      </c>
      <c r="O3938">
        <v>0</v>
      </c>
      <c r="P3938">
        <v>0</v>
      </c>
      <c r="Q3938">
        <v>0</v>
      </c>
    </row>
    <row r="3939" spans="1:17" x14ac:dyDescent="0.2">
      <c r="A3939" t="s">
        <v>20962</v>
      </c>
      <c r="B3939" t="s">
        <v>86</v>
      </c>
      <c r="C3939" t="s">
        <v>165</v>
      </c>
      <c r="D3939" t="s">
        <v>17029</v>
      </c>
      <c r="E3939" t="s">
        <v>79</v>
      </c>
      <c r="F3939" t="s">
        <v>4879</v>
      </c>
      <c r="G3939">
        <v>0</v>
      </c>
      <c r="H3939">
        <v>0</v>
      </c>
      <c r="I3939">
        <v>0</v>
      </c>
      <c r="J3939">
        <v>0</v>
      </c>
      <c r="K3939">
        <v>0</v>
      </c>
      <c r="L3939">
        <v>0</v>
      </c>
      <c r="M3939">
        <v>12</v>
      </c>
      <c r="N3939">
        <v>0</v>
      </c>
      <c r="O3939">
        <v>0</v>
      </c>
      <c r="P3939">
        <v>0</v>
      </c>
      <c r="Q3939">
        <v>0</v>
      </c>
    </row>
    <row r="3940" spans="1:17" x14ac:dyDescent="0.2">
      <c r="A3940" t="s">
        <v>20963</v>
      </c>
      <c r="B3940" t="s">
        <v>86</v>
      </c>
      <c r="C3940" t="s">
        <v>165</v>
      </c>
      <c r="D3940" t="s">
        <v>17029</v>
      </c>
      <c r="E3940" t="s">
        <v>79</v>
      </c>
      <c r="F3940" t="s">
        <v>4881</v>
      </c>
      <c r="G3940">
        <v>0</v>
      </c>
      <c r="H3940">
        <v>12</v>
      </c>
      <c r="I3940">
        <v>4</v>
      </c>
      <c r="J3940">
        <v>8</v>
      </c>
      <c r="K3940">
        <v>0</v>
      </c>
      <c r="L3940">
        <v>0</v>
      </c>
      <c r="M3940">
        <v>0</v>
      </c>
      <c r="N3940">
        <v>0</v>
      </c>
      <c r="O3940">
        <v>0</v>
      </c>
      <c r="P3940">
        <v>0</v>
      </c>
      <c r="Q3940">
        <v>0</v>
      </c>
    </row>
    <row r="3941" spans="1:17" x14ac:dyDescent="0.2">
      <c r="A3941" t="s">
        <v>20964</v>
      </c>
      <c r="B3941" t="s">
        <v>86</v>
      </c>
      <c r="C3941" t="s">
        <v>165</v>
      </c>
      <c r="D3941" t="s">
        <v>17029</v>
      </c>
      <c r="E3941" t="s">
        <v>79</v>
      </c>
      <c r="F3941" t="s">
        <v>4883</v>
      </c>
      <c r="G3941">
        <v>0</v>
      </c>
      <c r="H3941">
        <v>12</v>
      </c>
      <c r="I3941">
        <v>5</v>
      </c>
      <c r="J3941">
        <v>7</v>
      </c>
      <c r="K3941">
        <v>0</v>
      </c>
      <c r="L3941">
        <v>0</v>
      </c>
      <c r="M3941">
        <v>0</v>
      </c>
      <c r="N3941">
        <v>0</v>
      </c>
      <c r="O3941">
        <v>0</v>
      </c>
      <c r="P3941">
        <v>0</v>
      </c>
      <c r="Q3941">
        <v>0</v>
      </c>
    </row>
    <row r="3942" spans="1:17" x14ac:dyDescent="0.2">
      <c r="A3942" t="s">
        <v>20965</v>
      </c>
      <c r="B3942" t="s">
        <v>86</v>
      </c>
      <c r="C3942" t="s">
        <v>165</v>
      </c>
      <c r="D3942" t="s">
        <v>17029</v>
      </c>
      <c r="E3942" t="s">
        <v>79</v>
      </c>
      <c r="F3942" t="s">
        <v>4885</v>
      </c>
      <c r="G3942">
        <v>0</v>
      </c>
      <c r="H3942">
        <v>0</v>
      </c>
      <c r="I3942">
        <v>0</v>
      </c>
      <c r="J3942">
        <v>0</v>
      </c>
      <c r="K3942">
        <v>0</v>
      </c>
      <c r="L3942">
        <v>0</v>
      </c>
      <c r="M3942">
        <v>12</v>
      </c>
      <c r="N3942">
        <v>0</v>
      </c>
      <c r="O3942">
        <v>0</v>
      </c>
      <c r="P3942">
        <v>0</v>
      </c>
      <c r="Q3942">
        <v>0</v>
      </c>
    </row>
    <row r="3943" spans="1:17" x14ac:dyDescent="0.2">
      <c r="A3943" t="s">
        <v>20966</v>
      </c>
      <c r="B3943" t="s">
        <v>86</v>
      </c>
      <c r="C3943" t="s">
        <v>165</v>
      </c>
      <c r="D3943" t="s">
        <v>17029</v>
      </c>
      <c r="E3943" t="s">
        <v>79</v>
      </c>
      <c r="F3943" t="s">
        <v>4887</v>
      </c>
      <c r="G3943">
        <v>0</v>
      </c>
      <c r="H3943">
        <v>12</v>
      </c>
      <c r="I3943">
        <v>4</v>
      </c>
      <c r="J3943">
        <v>8</v>
      </c>
      <c r="K3943">
        <v>0</v>
      </c>
      <c r="L3943">
        <v>0</v>
      </c>
      <c r="M3943">
        <v>0</v>
      </c>
      <c r="N3943">
        <v>0</v>
      </c>
      <c r="O3943">
        <v>0</v>
      </c>
      <c r="P3943">
        <v>0</v>
      </c>
      <c r="Q3943">
        <v>0</v>
      </c>
    </row>
    <row r="3944" spans="1:17" x14ac:dyDescent="0.2">
      <c r="A3944" t="s">
        <v>20967</v>
      </c>
      <c r="B3944" t="s">
        <v>86</v>
      </c>
      <c r="C3944" t="s">
        <v>165</v>
      </c>
      <c r="D3944" t="s">
        <v>17029</v>
      </c>
      <c r="E3944" t="s">
        <v>79</v>
      </c>
      <c r="F3944" t="s">
        <v>4889</v>
      </c>
      <c r="G3944">
        <v>0</v>
      </c>
      <c r="H3944">
        <v>0</v>
      </c>
      <c r="I3944">
        <v>0</v>
      </c>
      <c r="J3944">
        <v>0</v>
      </c>
      <c r="K3944">
        <v>0</v>
      </c>
      <c r="L3944">
        <v>0</v>
      </c>
      <c r="M3944">
        <v>12</v>
      </c>
      <c r="N3944">
        <v>0</v>
      </c>
      <c r="O3944">
        <v>0</v>
      </c>
      <c r="P3944">
        <v>0</v>
      </c>
      <c r="Q3944">
        <v>0</v>
      </c>
    </row>
    <row r="3945" spans="1:17" x14ac:dyDescent="0.2">
      <c r="A3945" t="s">
        <v>20968</v>
      </c>
      <c r="B3945" t="s">
        <v>86</v>
      </c>
      <c r="C3945" t="s">
        <v>165</v>
      </c>
      <c r="D3945" t="s">
        <v>17029</v>
      </c>
      <c r="E3945" t="s">
        <v>79</v>
      </c>
      <c r="F3945" t="s">
        <v>4871</v>
      </c>
      <c r="G3945">
        <v>0</v>
      </c>
      <c r="H3945">
        <v>0</v>
      </c>
      <c r="I3945">
        <v>0</v>
      </c>
      <c r="J3945">
        <v>0</v>
      </c>
      <c r="K3945">
        <v>0</v>
      </c>
      <c r="L3945">
        <v>0</v>
      </c>
      <c r="M3945">
        <v>0</v>
      </c>
      <c r="N3945">
        <v>12</v>
      </c>
      <c r="O3945">
        <v>12</v>
      </c>
      <c r="P3945">
        <v>0</v>
      </c>
      <c r="Q3945">
        <v>0</v>
      </c>
    </row>
    <row r="3946" spans="1:17" x14ac:dyDescent="0.2">
      <c r="A3946" t="s">
        <v>20969</v>
      </c>
      <c r="B3946" t="s">
        <v>86</v>
      </c>
      <c r="C3946" t="s">
        <v>165</v>
      </c>
      <c r="D3946" t="s">
        <v>17029</v>
      </c>
      <c r="E3946" t="s">
        <v>79</v>
      </c>
      <c r="F3946" t="s">
        <v>4873</v>
      </c>
      <c r="G3946">
        <v>0</v>
      </c>
      <c r="H3946">
        <v>0</v>
      </c>
      <c r="I3946">
        <v>0</v>
      </c>
      <c r="J3946">
        <v>0</v>
      </c>
      <c r="K3946">
        <v>0</v>
      </c>
      <c r="L3946">
        <v>0</v>
      </c>
      <c r="M3946">
        <v>0</v>
      </c>
      <c r="N3946">
        <v>11</v>
      </c>
      <c r="O3946">
        <v>11</v>
      </c>
      <c r="P3946">
        <v>0</v>
      </c>
      <c r="Q3946">
        <v>0</v>
      </c>
    </row>
    <row r="3947" spans="1:17" x14ac:dyDescent="0.2">
      <c r="A3947" t="s">
        <v>20970</v>
      </c>
      <c r="B3947" t="s">
        <v>86</v>
      </c>
      <c r="C3947" t="s">
        <v>165</v>
      </c>
      <c r="D3947" t="s">
        <v>17029</v>
      </c>
      <c r="E3947" t="s">
        <v>79</v>
      </c>
      <c r="F3947" t="s">
        <v>17019</v>
      </c>
      <c r="G3947">
        <v>12</v>
      </c>
      <c r="H3947">
        <v>0</v>
      </c>
      <c r="I3947">
        <v>0</v>
      </c>
      <c r="J3947">
        <v>0</v>
      </c>
      <c r="K3947">
        <v>0</v>
      </c>
      <c r="L3947">
        <v>0</v>
      </c>
      <c r="M3947">
        <v>0</v>
      </c>
      <c r="N3947">
        <v>0</v>
      </c>
      <c r="O3947">
        <v>0</v>
      </c>
      <c r="P3947">
        <v>0</v>
      </c>
      <c r="Q3947">
        <v>0</v>
      </c>
    </row>
    <row r="3948" spans="1:17" x14ac:dyDescent="0.2">
      <c r="A3948" t="s">
        <v>20971</v>
      </c>
      <c r="B3948" t="s">
        <v>86</v>
      </c>
      <c r="C3948" t="s">
        <v>165</v>
      </c>
      <c r="D3948" t="s">
        <v>17029</v>
      </c>
      <c r="E3948" t="s">
        <v>81</v>
      </c>
      <c r="F3948" t="s">
        <v>4875</v>
      </c>
      <c r="G3948">
        <v>0</v>
      </c>
      <c r="H3948">
        <v>6</v>
      </c>
      <c r="I3948">
        <v>1</v>
      </c>
      <c r="J3948">
        <v>4</v>
      </c>
      <c r="K3948">
        <v>1</v>
      </c>
      <c r="L3948">
        <v>0</v>
      </c>
      <c r="M3948">
        <v>0</v>
      </c>
      <c r="N3948">
        <v>0</v>
      </c>
      <c r="O3948">
        <v>0</v>
      </c>
      <c r="P3948">
        <v>0</v>
      </c>
      <c r="Q3948">
        <v>0</v>
      </c>
    </row>
    <row r="3949" spans="1:17" x14ac:dyDescent="0.2">
      <c r="A3949" t="s">
        <v>20972</v>
      </c>
      <c r="B3949" t="s">
        <v>86</v>
      </c>
      <c r="C3949" t="s">
        <v>165</v>
      </c>
      <c r="D3949" t="s">
        <v>17029</v>
      </c>
      <c r="E3949" t="s">
        <v>81</v>
      </c>
      <c r="F3949" t="s">
        <v>4877</v>
      </c>
      <c r="G3949">
        <v>0</v>
      </c>
      <c r="H3949">
        <v>6</v>
      </c>
      <c r="I3949">
        <v>0</v>
      </c>
      <c r="J3949">
        <v>5</v>
      </c>
      <c r="K3949">
        <v>1</v>
      </c>
      <c r="L3949">
        <v>0</v>
      </c>
      <c r="M3949">
        <v>0</v>
      </c>
      <c r="N3949">
        <v>0</v>
      </c>
      <c r="O3949">
        <v>0</v>
      </c>
      <c r="P3949">
        <v>0</v>
      </c>
      <c r="Q3949">
        <v>0</v>
      </c>
    </row>
    <row r="3950" spans="1:17" x14ac:dyDescent="0.2">
      <c r="A3950" t="s">
        <v>20973</v>
      </c>
      <c r="B3950" t="s">
        <v>86</v>
      </c>
      <c r="C3950" t="s">
        <v>165</v>
      </c>
      <c r="D3950" t="s">
        <v>17029</v>
      </c>
      <c r="E3950" t="s">
        <v>81</v>
      </c>
      <c r="F3950" t="s">
        <v>4879</v>
      </c>
      <c r="G3950">
        <v>0</v>
      </c>
      <c r="H3950">
        <v>0</v>
      </c>
      <c r="I3950">
        <v>0</v>
      </c>
      <c r="J3950">
        <v>0</v>
      </c>
      <c r="K3950">
        <v>0</v>
      </c>
      <c r="L3950">
        <v>0</v>
      </c>
      <c r="M3950">
        <v>6</v>
      </c>
      <c r="N3950">
        <v>0</v>
      </c>
      <c r="O3950">
        <v>0</v>
      </c>
      <c r="P3950">
        <v>0</v>
      </c>
      <c r="Q3950">
        <v>0</v>
      </c>
    </row>
    <row r="3951" spans="1:17" x14ac:dyDescent="0.2">
      <c r="A3951" t="s">
        <v>20974</v>
      </c>
      <c r="B3951" t="s">
        <v>86</v>
      </c>
      <c r="C3951" t="s">
        <v>165</v>
      </c>
      <c r="D3951" t="s">
        <v>17029</v>
      </c>
      <c r="E3951" t="s">
        <v>81</v>
      </c>
      <c r="F3951" t="s">
        <v>4881</v>
      </c>
      <c r="G3951">
        <v>0</v>
      </c>
      <c r="H3951">
        <v>6</v>
      </c>
      <c r="I3951">
        <v>0</v>
      </c>
      <c r="J3951">
        <v>5</v>
      </c>
      <c r="K3951">
        <v>1</v>
      </c>
      <c r="L3951">
        <v>0</v>
      </c>
      <c r="M3951">
        <v>0</v>
      </c>
      <c r="N3951">
        <v>0</v>
      </c>
      <c r="O3951">
        <v>0</v>
      </c>
      <c r="P3951">
        <v>0</v>
      </c>
      <c r="Q3951">
        <v>0</v>
      </c>
    </row>
    <row r="3952" spans="1:17" x14ac:dyDescent="0.2">
      <c r="A3952" t="s">
        <v>20975</v>
      </c>
      <c r="B3952" t="s">
        <v>86</v>
      </c>
      <c r="C3952" t="s">
        <v>165</v>
      </c>
      <c r="D3952" t="s">
        <v>17029</v>
      </c>
      <c r="E3952" t="s">
        <v>81</v>
      </c>
      <c r="F3952" t="s">
        <v>4883</v>
      </c>
      <c r="G3952">
        <v>0</v>
      </c>
      <c r="H3952">
        <v>6</v>
      </c>
      <c r="I3952">
        <v>1</v>
      </c>
      <c r="J3952">
        <v>4</v>
      </c>
      <c r="K3952">
        <v>1</v>
      </c>
      <c r="L3952">
        <v>0</v>
      </c>
      <c r="M3952">
        <v>0</v>
      </c>
      <c r="N3952">
        <v>0</v>
      </c>
      <c r="O3952">
        <v>0</v>
      </c>
      <c r="P3952">
        <v>0</v>
      </c>
      <c r="Q3952">
        <v>0</v>
      </c>
    </row>
    <row r="3953" spans="1:17" x14ac:dyDescent="0.2">
      <c r="A3953" t="s">
        <v>20976</v>
      </c>
      <c r="B3953" t="s">
        <v>86</v>
      </c>
      <c r="C3953" t="s">
        <v>165</v>
      </c>
      <c r="D3953" t="s">
        <v>17029</v>
      </c>
      <c r="E3953" t="s">
        <v>81</v>
      </c>
      <c r="F3953" t="s">
        <v>4885</v>
      </c>
      <c r="G3953">
        <v>0</v>
      </c>
      <c r="H3953">
        <v>0</v>
      </c>
      <c r="I3953">
        <v>0</v>
      </c>
      <c r="J3953">
        <v>0</v>
      </c>
      <c r="K3953">
        <v>0</v>
      </c>
      <c r="L3953">
        <v>0</v>
      </c>
      <c r="M3953">
        <v>6</v>
      </c>
      <c r="N3953">
        <v>0</v>
      </c>
      <c r="O3953">
        <v>0</v>
      </c>
      <c r="P3953">
        <v>0</v>
      </c>
      <c r="Q3953">
        <v>0</v>
      </c>
    </row>
    <row r="3954" spans="1:17" x14ac:dyDescent="0.2">
      <c r="A3954" t="s">
        <v>20977</v>
      </c>
      <c r="B3954" t="s">
        <v>86</v>
      </c>
      <c r="C3954" t="s">
        <v>165</v>
      </c>
      <c r="D3954" t="s">
        <v>17029</v>
      </c>
      <c r="E3954" t="s">
        <v>81</v>
      </c>
      <c r="F3954" t="s">
        <v>4887</v>
      </c>
      <c r="G3954">
        <v>0</v>
      </c>
      <c r="H3954">
        <v>6</v>
      </c>
      <c r="I3954">
        <v>0</v>
      </c>
      <c r="J3954">
        <v>5</v>
      </c>
      <c r="K3954">
        <v>1</v>
      </c>
      <c r="L3954">
        <v>0</v>
      </c>
      <c r="M3954">
        <v>0</v>
      </c>
      <c r="N3954">
        <v>0</v>
      </c>
      <c r="O3954">
        <v>0</v>
      </c>
      <c r="P3954">
        <v>0</v>
      </c>
      <c r="Q3954">
        <v>0</v>
      </c>
    </row>
    <row r="3955" spans="1:17" x14ac:dyDescent="0.2">
      <c r="A3955" t="s">
        <v>20978</v>
      </c>
      <c r="B3955" t="s">
        <v>86</v>
      </c>
      <c r="C3955" t="s">
        <v>165</v>
      </c>
      <c r="D3955" t="s">
        <v>17029</v>
      </c>
      <c r="E3955" t="s">
        <v>81</v>
      </c>
      <c r="F3955" t="s">
        <v>4889</v>
      </c>
      <c r="G3955">
        <v>0</v>
      </c>
      <c r="H3955">
        <v>0</v>
      </c>
      <c r="I3955">
        <v>0</v>
      </c>
      <c r="J3955">
        <v>0</v>
      </c>
      <c r="K3955">
        <v>0</v>
      </c>
      <c r="L3955">
        <v>0</v>
      </c>
      <c r="M3955">
        <v>6</v>
      </c>
      <c r="N3955">
        <v>0</v>
      </c>
      <c r="O3955">
        <v>0</v>
      </c>
      <c r="P3955">
        <v>0</v>
      </c>
      <c r="Q3955">
        <v>0</v>
      </c>
    </row>
    <row r="3956" spans="1:17" x14ac:dyDescent="0.2">
      <c r="A3956" t="s">
        <v>20979</v>
      </c>
      <c r="B3956" t="s">
        <v>86</v>
      </c>
      <c r="C3956" t="s">
        <v>165</v>
      </c>
      <c r="D3956" t="s">
        <v>17029</v>
      </c>
      <c r="E3956" t="s">
        <v>81</v>
      </c>
      <c r="F3956" t="s">
        <v>4871</v>
      </c>
      <c r="G3956">
        <v>0</v>
      </c>
      <c r="H3956">
        <v>0</v>
      </c>
      <c r="I3956">
        <v>0</v>
      </c>
      <c r="J3956">
        <v>0</v>
      </c>
      <c r="K3956">
        <v>0</v>
      </c>
      <c r="L3956">
        <v>0</v>
      </c>
      <c r="M3956">
        <v>0</v>
      </c>
      <c r="N3956">
        <v>6</v>
      </c>
      <c r="O3956">
        <v>6</v>
      </c>
      <c r="P3956">
        <v>0</v>
      </c>
      <c r="Q3956">
        <v>0</v>
      </c>
    </row>
    <row r="3957" spans="1:17" x14ac:dyDescent="0.2">
      <c r="A3957" t="s">
        <v>20980</v>
      </c>
      <c r="B3957" t="s">
        <v>86</v>
      </c>
      <c r="C3957" t="s">
        <v>165</v>
      </c>
      <c r="D3957" t="s">
        <v>17029</v>
      </c>
      <c r="E3957" t="s">
        <v>81</v>
      </c>
      <c r="F3957" t="s">
        <v>4873</v>
      </c>
      <c r="G3957">
        <v>0</v>
      </c>
      <c r="H3957">
        <v>0</v>
      </c>
      <c r="I3957">
        <v>0</v>
      </c>
      <c r="J3957">
        <v>0</v>
      </c>
      <c r="K3957">
        <v>0</v>
      </c>
      <c r="L3957">
        <v>0</v>
      </c>
      <c r="M3957">
        <v>0</v>
      </c>
      <c r="N3957">
        <v>5</v>
      </c>
      <c r="O3957">
        <v>5</v>
      </c>
      <c r="P3957">
        <v>0</v>
      </c>
      <c r="Q3957">
        <v>0</v>
      </c>
    </row>
    <row r="3958" spans="1:17" x14ac:dyDescent="0.2">
      <c r="A3958" t="s">
        <v>20981</v>
      </c>
      <c r="B3958" t="s">
        <v>86</v>
      </c>
      <c r="C3958" t="s">
        <v>165</v>
      </c>
      <c r="D3958" t="s">
        <v>17029</v>
      </c>
      <c r="E3958" t="s">
        <v>81</v>
      </c>
      <c r="F3958" t="s">
        <v>17019</v>
      </c>
      <c r="G3958">
        <v>6</v>
      </c>
      <c r="H3958">
        <v>0</v>
      </c>
      <c r="I3958">
        <v>0</v>
      </c>
      <c r="J3958">
        <v>0</v>
      </c>
      <c r="K3958">
        <v>0</v>
      </c>
      <c r="L3958">
        <v>0</v>
      </c>
      <c r="M3958">
        <v>0</v>
      </c>
      <c r="N3958">
        <v>0</v>
      </c>
      <c r="O3958">
        <v>0</v>
      </c>
      <c r="P3958">
        <v>0</v>
      </c>
      <c r="Q3958">
        <v>0</v>
      </c>
    </row>
    <row r="3959" spans="1:17" x14ac:dyDescent="0.2">
      <c r="A3959" t="s">
        <v>20982</v>
      </c>
      <c r="B3959" t="s">
        <v>86</v>
      </c>
      <c r="C3959" t="s">
        <v>165</v>
      </c>
      <c r="D3959" t="s">
        <v>17021</v>
      </c>
      <c r="E3959" t="s">
        <v>79</v>
      </c>
      <c r="F3959" t="s">
        <v>17022</v>
      </c>
      <c r="G3959">
        <v>0</v>
      </c>
      <c r="H3959">
        <v>0</v>
      </c>
      <c r="I3959">
        <v>0</v>
      </c>
      <c r="J3959">
        <v>0</v>
      </c>
      <c r="K3959">
        <v>0</v>
      </c>
      <c r="L3959">
        <v>0</v>
      </c>
      <c r="M3959">
        <v>0</v>
      </c>
      <c r="N3959">
        <v>3</v>
      </c>
      <c r="O3959">
        <v>3</v>
      </c>
      <c r="P3959">
        <v>0</v>
      </c>
      <c r="Q3959">
        <v>0</v>
      </c>
    </row>
    <row r="3960" spans="1:17" x14ac:dyDescent="0.2">
      <c r="A3960" t="s">
        <v>20983</v>
      </c>
      <c r="B3960" t="s">
        <v>86</v>
      </c>
      <c r="C3960" t="s">
        <v>165</v>
      </c>
      <c r="D3960" t="s">
        <v>17021</v>
      </c>
      <c r="E3960" t="s">
        <v>79</v>
      </c>
      <c r="F3960" t="s">
        <v>17019</v>
      </c>
      <c r="G3960">
        <v>3</v>
      </c>
      <c r="H3960">
        <v>0</v>
      </c>
      <c r="I3960">
        <v>0</v>
      </c>
      <c r="J3960">
        <v>0</v>
      </c>
      <c r="K3960">
        <v>0</v>
      </c>
      <c r="L3960">
        <v>0</v>
      </c>
      <c r="M3960">
        <v>0</v>
      </c>
      <c r="N3960">
        <v>0</v>
      </c>
      <c r="O3960">
        <v>0</v>
      </c>
      <c r="P3960">
        <v>0</v>
      </c>
      <c r="Q3960">
        <v>0</v>
      </c>
    </row>
    <row r="3961" spans="1:17" x14ac:dyDescent="0.2">
      <c r="A3961" t="s">
        <v>20984</v>
      </c>
      <c r="B3961" t="s">
        <v>86</v>
      </c>
      <c r="C3961" t="s">
        <v>165</v>
      </c>
      <c r="D3961" t="s">
        <v>17021</v>
      </c>
      <c r="E3961" t="s">
        <v>81</v>
      </c>
      <c r="F3961" t="s">
        <v>17022</v>
      </c>
      <c r="G3961">
        <v>0</v>
      </c>
      <c r="H3961">
        <v>0</v>
      </c>
      <c r="I3961">
        <v>0</v>
      </c>
      <c r="J3961">
        <v>0</v>
      </c>
      <c r="K3961">
        <v>0</v>
      </c>
      <c r="L3961">
        <v>0</v>
      </c>
      <c r="M3961">
        <v>0</v>
      </c>
      <c r="N3961">
        <v>4</v>
      </c>
      <c r="O3961">
        <v>3</v>
      </c>
      <c r="P3961">
        <v>1</v>
      </c>
      <c r="Q3961">
        <v>0</v>
      </c>
    </row>
    <row r="3962" spans="1:17" x14ac:dyDescent="0.2">
      <c r="A3962" t="s">
        <v>20985</v>
      </c>
      <c r="B3962" t="s">
        <v>86</v>
      </c>
      <c r="C3962" t="s">
        <v>165</v>
      </c>
      <c r="D3962" t="s">
        <v>17021</v>
      </c>
      <c r="E3962" t="s">
        <v>81</v>
      </c>
      <c r="F3962" t="s">
        <v>17019</v>
      </c>
      <c r="G3962">
        <v>4</v>
      </c>
      <c r="H3962">
        <v>0</v>
      </c>
      <c r="I3962">
        <v>0</v>
      </c>
      <c r="J3962">
        <v>0</v>
      </c>
      <c r="K3962">
        <v>0</v>
      </c>
      <c r="L3962">
        <v>0</v>
      </c>
      <c r="M3962">
        <v>0</v>
      </c>
      <c r="N3962">
        <v>0</v>
      </c>
      <c r="O3962">
        <v>0</v>
      </c>
      <c r="P3962">
        <v>0</v>
      </c>
      <c r="Q3962">
        <v>0</v>
      </c>
    </row>
    <row r="3963" spans="1:17" x14ac:dyDescent="0.2">
      <c r="A3963" t="s">
        <v>20986</v>
      </c>
      <c r="B3963" t="s">
        <v>86</v>
      </c>
      <c r="C3963" t="s">
        <v>166</v>
      </c>
      <c r="D3963" t="s">
        <v>17029</v>
      </c>
      <c r="E3963" t="s">
        <v>79</v>
      </c>
      <c r="F3963" t="s">
        <v>4875</v>
      </c>
      <c r="G3963">
        <v>0</v>
      </c>
      <c r="H3963">
        <v>2</v>
      </c>
      <c r="I3963">
        <v>0</v>
      </c>
      <c r="J3963">
        <v>2</v>
      </c>
      <c r="K3963">
        <v>0</v>
      </c>
      <c r="L3963">
        <v>0</v>
      </c>
      <c r="M3963">
        <v>0</v>
      </c>
      <c r="N3963">
        <v>0</v>
      </c>
      <c r="O3963">
        <v>0</v>
      </c>
      <c r="P3963">
        <v>0</v>
      </c>
      <c r="Q3963">
        <v>0</v>
      </c>
    </row>
    <row r="3964" spans="1:17" x14ac:dyDescent="0.2">
      <c r="A3964" t="s">
        <v>20987</v>
      </c>
      <c r="B3964" t="s">
        <v>86</v>
      </c>
      <c r="C3964" t="s">
        <v>166</v>
      </c>
      <c r="D3964" t="s">
        <v>17029</v>
      </c>
      <c r="E3964" t="s">
        <v>79</v>
      </c>
      <c r="F3964" t="s">
        <v>4877</v>
      </c>
      <c r="G3964">
        <v>0</v>
      </c>
      <c r="H3964">
        <v>2</v>
      </c>
      <c r="I3964">
        <v>0</v>
      </c>
      <c r="J3964">
        <v>2</v>
      </c>
      <c r="K3964">
        <v>0</v>
      </c>
      <c r="L3964">
        <v>0</v>
      </c>
      <c r="M3964">
        <v>0</v>
      </c>
      <c r="N3964">
        <v>0</v>
      </c>
      <c r="O3964">
        <v>0</v>
      </c>
      <c r="P3964">
        <v>0</v>
      </c>
      <c r="Q3964">
        <v>0</v>
      </c>
    </row>
    <row r="3965" spans="1:17" x14ac:dyDescent="0.2">
      <c r="A3965" t="s">
        <v>20988</v>
      </c>
      <c r="B3965" t="s">
        <v>86</v>
      </c>
      <c r="C3965" t="s">
        <v>166</v>
      </c>
      <c r="D3965" t="s">
        <v>17029</v>
      </c>
      <c r="E3965" t="s">
        <v>79</v>
      </c>
      <c r="F3965" t="s">
        <v>4879</v>
      </c>
      <c r="G3965">
        <v>0</v>
      </c>
      <c r="H3965">
        <v>0</v>
      </c>
      <c r="I3965">
        <v>0</v>
      </c>
      <c r="J3965">
        <v>0</v>
      </c>
      <c r="K3965">
        <v>0</v>
      </c>
      <c r="L3965">
        <v>0</v>
      </c>
      <c r="M3965">
        <v>2</v>
      </c>
      <c r="N3965">
        <v>0</v>
      </c>
      <c r="O3965">
        <v>0</v>
      </c>
      <c r="P3965">
        <v>0</v>
      </c>
      <c r="Q3965">
        <v>0</v>
      </c>
    </row>
    <row r="3966" spans="1:17" x14ac:dyDescent="0.2">
      <c r="A3966" t="s">
        <v>20989</v>
      </c>
      <c r="B3966" t="s">
        <v>86</v>
      </c>
      <c r="C3966" t="s">
        <v>166</v>
      </c>
      <c r="D3966" t="s">
        <v>17029</v>
      </c>
      <c r="E3966" t="s">
        <v>79</v>
      </c>
      <c r="F3966" t="s">
        <v>4881</v>
      </c>
      <c r="G3966">
        <v>0</v>
      </c>
      <c r="H3966">
        <v>2</v>
      </c>
      <c r="I3966">
        <v>0</v>
      </c>
      <c r="J3966">
        <v>2</v>
      </c>
      <c r="K3966">
        <v>0</v>
      </c>
      <c r="L3966">
        <v>0</v>
      </c>
      <c r="M3966">
        <v>0</v>
      </c>
      <c r="N3966">
        <v>0</v>
      </c>
      <c r="O3966">
        <v>0</v>
      </c>
      <c r="P3966">
        <v>0</v>
      </c>
      <c r="Q3966">
        <v>0</v>
      </c>
    </row>
    <row r="3967" spans="1:17" x14ac:dyDescent="0.2">
      <c r="A3967" t="s">
        <v>20990</v>
      </c>
      <c r="B3967" t="s">
        <v>86</v>
      </c>
      <c r="C3967" t="s">
        <v>166</v>
      </c>
      <c r="D3967" t="s">
        <v>17029</v>
      </c>
      <c r="E3967" t="s">
        <v>79</v>
      </c>
      <c r="F3967" t="s">
        <v>4883</v>
      </c>
      <c r="G3967">
        <v>0</v>
      </c>
      <c r="H3967">
        <v>2</v>
      </c>
      <c r="I3967">
        <v>0</v>
      </c>
      <c r="J3967">
        <v>2</v>
      </c>
      <c r="K3967">
        <v>0</v>
      </c>
      <c r="L3967">
        <v>0</v>
      </c>
      <c r="M3967">
        <v>0</v>
      </c>
      <c r="N3967">
        <v>0</v>
      </c>
      <c r="O3967">
        <v>0</v>
      </c>
      <c r="P3967">
        <v>0</v>
      </c>
      <c r="Q3967">
        <v>0</v>
      </c>
    </row>
    <row r="3968" spans="1:17" x14ac:dyDescent="0.2">
      <c r="A3968" t="s">
        <v>20991</v>
      </c>
      <c r="B3968" t="s">
        <v>86</v>
      </c>
      <c r="C3968" t="s">
        <v>166</v>
      </c>
      <c r="D3968" t="s">
        <v>17029</v>
      </c>
      <c r="E3968" t="s">
        <v>79</v>
      </c>
      <c r="F3968" t="s">
        <v>4885</v>
      </c>
      <c r="G3968">
        <v>0</v>
      </c>
      <c r="H3968">
        <v>0</v>
      </c>
      <c r="I3968">
        <v>0</v>
      </c>
      <c r="J3968">
        <v>0</v>
      </c>
      <c r="K3968">
        <v>0</v>
      </c>
      <c r="L3968">
        <v>0</v>
      </c>
      <c r="M3968">
        <v>2</v>
      </c>
      <c r="N3968">
        <v>0</v>
      </c>
      <c r="O3968">
        <v>0</v>
      </c>
      <c r="P3968">
        <v>0</v>
      </c>
      <c r="Q3968">
        <v>0</v>
      </c>
    </row>
    <row r="3969" spans="1:17" x14ac:dyDescent="0.2">
      <c r="A3969" t="s">
        <v>20992</v>
      </c>
      <c r="B3969" t="s">
        <v>86</v>
      </c>
      <c r="C3969" t="s">
        <v>166</v>
      </c>
      <c r="D3969" t="s">
        <v>17029</v>
      </c>
      <c r="E3969" t="s">
        <v>79</v>
      </c>
      <c r="F3969" t="s">
        <v>4887</v>
      </c>
      <c r="G3969">
        <v>0</v>
      </c>
      <c r="H3969">
        <v>2</v>
      </c>
      <c r="I3969">
        <v>0</v>
      </c>
      <c r="J3969">
        <v>2</v>
      </c>
      <c r="K3969">
        <v>0</v>
      </c>
      <c r="L3969">
        <v>0</v>
      </c>
      <c r="M3969">
        <v>0</v>
      </c>
      <c r="N3969">
        <v>0</v>
      </c>
      <c r="O3969">
        <v>0</v>
      </c>
      <c r="P3969">
        <v>0</v>
      </c>
      <c r="Q3969">
        <v>0</v>
      </c>
    </row>
    <row r="3970" spans="1:17" x14ac:dyDescent="0.2">
      <c r="A3970" t="s">
        <v>20993</v>
      </c>
      <c r="B3970" t="s">
        <v>86</v>
      </c>
      <c r="C3970" t="s">
        <v>166</v>
      </c>
      <c r="D3970" t="s">
        <v>17029</v>
      </c>
      <c r="E3970" t="s">
        <v>79</v>
      </c>
      <c r="F3970" t="s">
        <v>4889</v>
      </c>
      <c r="G3970">
        <v>0</v>
      </c>
      <c r="H3970">
        <v>0</v>
      </c>
      <c r="I3970">
        <v>0</v>
      </c>
      <c r="J3970">
        <v>0</v>
      </c>
      <c r="K3970">
        <v>0</v>
      </c>
      <c r="L3970">
        <v>0</v>
      </c>
      <c r="M3970">
        <v>2</v>
      </c>
      <c r="N3970">
        <v>0</v>
      </c>
      <c r="O3970">
        <v>0</v>
      </c>
      <c r="P3970">
        <v>0</v>
      </c>
      <c r="Q3970">
        <v>0</v>
      </c>
    </row>
    <row r="3971" spans="1:17" x14ac:dyDescent="0.2">
      <c r="A3971" t="s">
        <v>20994</v>
      </c>
      <c r="B3971" t="s">
        <v>86</v>
      </c>
      <c r="C3971" t="s">
        <v>166</v>
      </c>
      <c r="D3971" t="s">
        <v>17029</v>
      </c>
      <c r="E3971" t="s">
        <v>79</v>
      </c>
      <c r="F3971" t="s">
        <v>4871</v>
      </c>
      <c r="G3971">
        <v>0</v>
      </c>
      <c r="H3971">
        <v>0</v>
      </c>
      <c r="I3971">
        <v>0</v>
      </c>
      <c r="J3971">
        <v>0</v>
      </c>
      <c r="K3971">
        <v>0</v>
      </c>
      <c r="L3971">
        <v>0</v>
      </c>
      <c r="M3971">
        <v>0</v>
      </c>
      <c r="N3971">
        <v>2</v>
      </c>
      <c r="O3971">
        <v>2</v>
      </c>
      <c r="P3971">
        <v>0</v>
      </c>
      <c r="Q3971">
        <v>0</v>
      </c>
    </row>
    <row r="3972" spans="1:17" x14ac:dyDescent="0.2">
      <c r="A3972" t="s">
        <v>20995</v>
      </c>
      <c r="B3972" t="s">
        <v>86</v>
      </c>
      <c r="C3972" t="s">
        <v>166</v>
      </c>
      <c r="D3972" t="s">
        <v>17029</v>
      </c>
      <c r="E3972" t="s">
        <v>79</v>
      </c>
      <c r="F3972" t="s">
        <v>4873</v>
      </c>
      <c r="G3972">
        <v>0</v>
      </c>
      <c r="H3972">
        <v>0</v>
      </c>
      <c r="I3972">
        <v>0</v>
      </c>
      <c r="J3972">
        <v>0</v>
      </c>
      <c r="K3972">
        <v>0</v>
      </c>
      <c r="L3972">
        <v>0</v>
      </c>
      <c r="M3972">
        <v>0</v>
      </c>
      <c r="N3972">
        <v>1</v>
      </c>
      <c r="O3972">
        <v>1</v>
      </c>
      <c r="P3972">
        <v>0</v>
      </c>
      <c r="Q3972">
        <v>0</v>
      </c>
    </row>
    <row r="3973" spans="1:17" x14ac:dyDescent="0.2">
      <c r="A3973" t="s">
        <v>20996</v>
      </c>
      <c r="B3973" t="s">
        <v>86</v>
      </c>
      <c r="C3973" t="s">
        <v>166</v>
      </c>
      <c r="D3973" t="s">
        <v>17029</v>
      </c>
      <c r="E3973" t="s">
        <v>79</v>
      </c>
      <c r="F3973" t="s">
        <v>17019</v>
      </c>
      <c r="G3973">
        <v>2</v>
      </c>
      <c r="H3973">
        <v>0</v>
      </c>
      <c r="I3973">
        <v>0</v>
      </c>
      <c r="J3973">
        <v>0</v>
      </c>
      <c r="K3973">
        <v>0</v>
      </c>
      <c r="L3973">
        <v>0</v>
      </c>
      <c r="M3973">
        <v>0</v>
      </c>
      <c r="N3973">
        <v>0</v>
      </c>
      <c r="O3973">
        <v>0</v>
      </c>
      <c r="P3973">
        <v>0</v>
      </c>
      <c r="Q3973">
        <v>0</v>
      </c>
    </row>
    <row r="3974" spans="1:17" x14ac:dyDescent="0.2">
      <c r="A3974" t="s">
        <v>20997</v>
      </c>
      <c r="B3974" t="s">
        <v>86</v>
      </c>
      <c r="C3974" t="s">
        <v>222</v>
      </c>
      <c r="D3974" t="s">
        <v>17021</v>
      </c>
      <c r="E3974" t="s">
        <v>81</v>
      </c>
      <c r="F3974" t="s">
        <v>17019</v>
      </c>
      <c r="G3974">
        <v>13</v>
      </c>
      <c r="H3974">
        <v>0</v>
      </c>
      <c r="I3974">
        <v>0</v>
      </c>
      <c r="J3974">
        <v>0</v>
      </c>
      <c r="K3974">
        <v>0</v>
      </c>
      <c r="L3974">
        <v>0</v>
      </c>
      <c r="M3974">
        <v>0</v>
      </c>
      <c r="N3974">
        <v>0</v>
      </c>
      <c r="O3974">
        <v>0</v>
      </c>
      <c r="P3974">
        <v>0</v>
      </c>
      <c r="Q3974">
        <v>0</v>
      </c>
    </row>
    <row r="3975" spans="1:17" x14ac:dyDescent="0.2">
      <c r="A3975" t="s">
        <v>20998</v>
      </c>
      <c r="B3975" t="s">
        <v>86</v>
      </c>
      <c r="C3975" t="s">
        <v>222</v>
      </c>
      <c r="D3975" t="s">
        <v>17025</v>
      </c>
      <c r="E3975" t="s">
        <v>81</v>
      </c>
      <c r="F3975" t="s">
        <v>17019</v>
      </c>
      <c r="G3975">
        <v>1</v>
      </c>
      <c r="H3975">
        <v>0</v>
      </c>
      <c r="I3975">
        <v>0</v>
      </c>
      <c r="J3975">
        <v>0</v>
      </c>
      <c r="K3975">
        <v>0</v>
      </c>
      <c r="L3975">
        <v>0</v>
      </c>
      <c r="M3975">
        <v>0</v>
      </c>
      <c r="N3975">
        <v>0</v>
      </c>
      <c r="O3975">
        <v>0</v>
      </c>
      <c r="P3975">
        <v>0</v>
      </c>
      <c r="Q3975">
        <v>0</v>
      </c>
    </row>
    <row r="3976" spans="1:17" x14ac:dyDescent="0.2">
      <c r="A3976" t="s">
        <v>20999</v>
      </c>
      <c r="B3976" t="s">
        <v>86</v>
      </c>
      <c r="C3976" t="s">
        <v>223</v>
      </c>
      <c r="D3976" t="s">
        <v>17029</v>
      </c>
      <c r="E3976" t="s">
        <v>79</v>
      </c>
      <c r="F3976" t="s">
        <v>4875</v>
      </c>
      <c r="G3976">
        <v>0</v>
      </c>
      <c r="H3976">
        <v>3</v>
      </c>
      <c r="I3976">
        <v>0</v>
      </c>
      <c r="J3976">
        <v>3</v>
      </c>
      <c r="K3976">
        <v>0</v>
      </c>
      <c r="L3976">
        <v>0</v>
      </c>
      <c r="M3976">
        <v>0</v>
      </c>
      <c r="N3976">
        <v>0</v>
      </c>
      <c r="O3976">
        <v>0</v>
      </c>
      <c r="P3976">
        <v>0</v>
      </c>
      <c r="Q3976">
        <v>0</v>
      </c>
    </row>
    <row r="3977" spans="1:17" x14ac:dyDescent="0.2">
      <c r="A3977" t="s">
        <v>21000</v>
      </c>
      <c r="B3977" t="s">
        <v>86</v>
      </c>
      <c r="C3977" t="s">
        <v>223</v>
      </c>
      <c r="D3977" t="s">
        <v>17029</v>
      </c>
      <c r="E3977" t="s">
        <v>79</v>
      </c>
      <c r="F3977" t="s">
        <v>4877</v>
      </c>
      <c r="G3977">
        <v>0</v>
      </c>
      <c r="H3977">
        <v>3</v>
      </c>
      <c r="I3977">
        <v>0</v>
      </c>
      <c r="J3977">
        <v>3</v>
      </c>
      <c r="K3977">
        <v>0</v>
      </c>
      <c r="L3977">
        <v>0</v>
      </c>
      <c r="M3977">
        <v>0</v>
      </c>
      <c r="N3977">
        <v>0</v>
      </c>
      <c r="O3977">
        <v>0</v>
      </c>
      <c r="P3977">
        <v>0</v>
      </c>
      <c r="Q3977">
        <v>0</v>
      </c>
    </row>
    <row r="3978" spans="1:17" x14ac:dyDescent="0.2">
      <c r="A3978" t="s">
        <v>21001</v>
      </c>
      <c r="B3978" t="s">
        <v>86</v>
      </c>
      <c r="C3978" t="s">
        <v>223</v>
      </c>
      <c r="D3978" t="s">
        <v>17029</v>
      </c>
      <c r="E3978" t="s">
        <v>79</v>
      </c>
      <c r="F3978" t="s">
        <v>4879</v>
      </c>
      <c r="G3978">
        <v>0</v>
      </c>
      <c r="H3978">
        <v>0</v>
      </c>
      <c r="I3978">
        <v>0</v>
      </c>
      <c r="J3978">
        <v>0</v>
      </c>
      <c r="K3978">
        <v>0</v>
      </c>
      <c r="L3978">
        <v>0</v>
      </c>
      <c r="M3978">
        <v>3</v>
      </c>
      <c r="N3978">
        <v>0</v>
      </c>
      <c r="O3978">
        <v>0</v>
      </c>
      <c r="P3978">
        <v>0</v>
      </c>
      <c r="Q3978">
        <v>0</v>
      </c>
    </row>
    <row r="3979" spans="1:17" x14ac:dyDescent="0.2">
      <c r="A3979" t="s">
        <v>21002</v>
      </c>
      <c r="B3979" t="s">
        <v>86</v>
      </c>
      <c r="C3979" t="s">
        <v>223</v>
      </c>
      <c r="D3979" t="s">
        <v>17029</v>
      </c>
      <c r="E3979" t="s">
        <v>79</v>
      </c>
      <c r="F3979" t="s">
        <v>4881</v>
      </c>
      <c r="G3979">
        <v>0</v>
      </c>
      <c r="H3979">
        <v>3</v>
      </c>
      <c r="I3979">
        <v>0</v>
      </c>
      <c r="J3979">
        <v>3</v>
      </c>
      <c r="K3979">
        <v>0</v>
      </c>
      <c r="L3979">
        <v>0</v>
      </c>
      <c r="M3979">
        <v>0</v>
      </c>
      <c r="N3979">
        <v>0</v>
      </c>
      <c r="O3979">
        <v>0</v>
      </c>
      <c r="P3979">
        <v>0</v>
      </c>
      <c r="Q3979">
        <v>0</v>
      </c>
    </row>
    <row r="3980" spans="1:17" x14ac:dyDescent="0.2">
      <c r="A3980" t="s">
        <v>21003</v>
      </c>
      <c r="B3980" t="s">
        <v>86</v>
      </c>
      <c r="C3980" t="s">
        <v>223</v>
      </c>
      <c r="D3980" t="s">
        <v>17029</v>
      </c>
      <c r="E3980" t="s">
        <v>79</v>
      </c>
      <c r="F3980" t="s">
        <v>4883</v>
      </c>
      <c r="G3980">
        <v>0</v>
      </c>
      <c r="H3980">
        <v>3</v>
      </c>
      <c r="I3980">
        <v>0</v>
      </c>
      <c r="J3980">
        <v>3</v>
      </c>
      <c r="K3980">
        <v>0</v>
      </c>
      <c r="L3980">
        <v>0</v>
      </c>
      <c r="M3980">
        <v>0</v>
      </c>
      <c r="N3980">
        <v>0</v>
      </c>
      <c r="O3980">
        <v>0</v>
      </c>
      <c r="P3980">
        <v>0</v>
      </c>
      <c r="Q3980">
        <v>0</v>
      </c>
    </row>
    <row r="3981" spans="1:17" x14ac:dyDescent="0.2">
      <c r="A3981" t="s">
        <v>21004</v>
      </c>
      <c r="B3981" t="s">
        <v>86</v>
      </c>
      <c r="C3981" t="s">
        <v>223</v>
      </c>
      <c r="D3981" t="s">
        <v>17029</v>
      </c>
      <c r="E3981" t="s">
        <v>79</v>
      </c>
      <c r="F3981" t="s">
        <v>4885</v>
      </c>
      <c r="G3981">
        <v>0</v>
      </c>
      <c r="H3981">
        <v>0</v>
      </c>
      <c r="I3981">
        <v>0</v>
      </c>
      <c r="J3981">
        <v>0</v>
      </c>
      <c r="K3981">
        <v>0</v>
      </c>
      <c r="L3981">
        <v>0</v>
      </c>
      <c r="M3981">
        <v>3</v>
      </c>
      <c r="N3981">
        <v>0</v>
      </c>
      <c r="O3981">
        <v>0</v>
      </c>
      <c r="P3981">
        <v>0</v>
      </c>
      <c r="Q3981">
        <v>0</v>
      </c>
    </row>
    <row r="3982" spans="1:17" x14ac:dyDescent="0.2">
      <c r="A3982" t="s">
        <v>21005</v>
      </c>
      <c r="B3982" t="s">
        <v>86</v>
      </c>
      <c r="C3982" t="s">
        <v>223</v>
      </c>
      <c r="D3982" t="s">
        <v>17029</v>
      </c>
      <c r="E3982" t="s">
        <v>79</v>
      </c>
      <c r="F3982" t="s">
        <v>4887</v>
      </c>
      <c r="G3982">
        <v>0</v>
      </c>
      <c r="H3982">
        <v>3</v>
      </c>
      <c r="I3982">
        <v>0</v>
      </c>
      <c r="J3982">
        <v>3</v>
      </c>
      <c r="K3982">
        <v>0</v>
      </c>
      <c r="L3982">
        <v>0</v>
      </c>
      <c r="M3982">
        <v>0</v>
      </c>
      <c r="N3982">
        <v>0</v>
      </c>
      <c r="O3982">
        <v>0</v>
      </c>
      <c r="P3982">
        <v>0</v>
      </c>
      <c r="Q3982">
        <v>0</v>
      </c>
    </row>
    <row r="3983" spans="1:17" x14ac:dyDescent="0.2">
      <c r="A3983" t="s">
        <v>21006</v>
      </c>
      <c r="B3983" t="s">
        <v>86</v>
      </c>
      <c r="C3983" t="s">
        <v>223</v>
      </c>
      <c r="D3983" t="s">
        <v>17029</v>
      </c>
      <c r="E3983" t="s">
        <v>79</v>
      </c>
      <c r="F3983" t="s">
        <v>4889</v>
      </c>
      <c r="G3983">
        <v>0</v>
      </c>
      <c r="H3983">
        <v>0</v>
      </c>
      <c r="I3983">
        <v>0</v>
      </c>
      <c r="J3983">
        <v>0</v>
      </c>
      <c r="K3983">
        <v>0</v>
      </c>
      <c r="L3983">
        <v>0</v>
      </c>
      <c r="M3983">
        <v>3</v>
      </c>
      <c r="N3983">
        <v>0</v>
      </c>
      <c r="O3983">
        <v>0</v>
      </c>
      <c r="P3983">
        <v>0</v>
      </c>
      <c r="Q3983">
        <v>0</v>
      </c>
    </row>
    <row r="3984" spans="1:17" x14ac:dyDescent="0.2">
      <c r="A3984" t="s">
        <v>21007</v>
      </c>
      <c r="B3984" t="s">
        <v>86</v>
      </c>
      <c r="C3984" t="s">
        <v>223</v>
      </c>
      <c r="D3984" t="s">
        <v>17029</v>
      </c>
      <c r="E3984" t="s">
        <v>79</v>
      </c>
      <c r="F3984" t="s">
        <v>4871</v>
      </c>
      <c r="G3984">
        <v>0</v>
      </c>
      <c r="H3984">
        <v>0</v>
      </c>
      <c r="I3984">
        <v>0</v>
      </c>
      <c r="J3984">
        <v>0</v>
      </c>
      <c r="K3984">
        <v>0</v>
      </c>
      <c r="L3984">
        <v>0</v>
      </c>
      <c r="M3984">
        <v>0</v>
      </c>
      <c r="N3984">
        <v>3</v>
      </c>
      <c r="O3984">
        <v>3</v>
      </c>
      <c r="P3984">
        <v>0</v>
      </c>
      <c r="Q3984">
        <v>0</v>
      </c>
    </row>
    <row r="3985" spans="1:17" x14ac:dyDescent="0.2">
      <c r="A3985" t="s">
        <v>21008</v>
      </c>
      <c r="B3985" t="s">
        <v>86</v>
      </c>
      <c r="C3985" t="s">
        <v>223</v>
      </c>
      <c r="D3985" t="s">
        <v>17029</v>
      </c>
      <c r="E3985" t="s">
        <v>79</v>
      </c>
      <c r="F3985" t="s">
        <v>4873</v>
      </c>
      <c r="G3985">
        <v>0</v>
      </c>
      <c r="H3985">
        <v>0</v>
      </c>
      <c r="I3985">
        <v>0</v>
      </c>
      <c r="J3985">
        <v>0</v>
      </c>
      <c r="K3985">
        <v>0</v>
      </c>
      <c r="L3985">
        <v>0</v>
      </c>
      <c r="M3985">
        <v>0</v>
      </c>
      <c r="N3985">
        <v>3</v>
      </c>
      <c r="O3985">
        <v>3</v>
      </c>
      <c r="P3985">
        <v>0</v>
      </c>
      <c r="Q3985">
        <v>0</v>
      </c>
    </row>
    <row r="3986" spans="1:17" x14ac:dyDescent="0.2">
      <c r="A3986" t="s">
        <v>21009</v>
      </c>
      <c r="B3986" t="s">
        <v>86</v>
      </c>
      <c r="C3986" t="s">
        <v>223</v>
      </c>
      <c r="D3986" t="s">
        <v>17029</v>
      </c>
      <c r="E3986" t="s">
        <v>79</v>
      </c>
      <c r="F3986" t="s">
        <v>17019</v>
      </c>
      <c r="G3986">
        <v>3</v>
      </c>
      <c r="H3986">
        <v>0</v>
      </c>
      <c r="I3986">
        <v>0</v>
      </c>
      <c r="J3986">
        <v>0</v>
      </c>
      <c r="K3986">
        <v>0</v>
      </c>
      <c r="L3986">
        <v>0</v>
      </c>
      <c r="M3986">
        <v>0</v>
      </c>
      <c r="N3986">
        <v>0</v>
      </c>
      <c r="O3986">
        <v>0</v>
      </c>
      <c r="P3986">
        <v>0</v>
      </c>
      <c r="Q3986">
        <v>0</v>
      </c>
    </row>
    <row r="3987" spans="1:17" x14ac:dyDescent="0.2">
      <c r="A3987" t="s">
        <v>21010</v>
      </c>
      <c r="B3987" t="s">
        <v>86</v>
      </c>
      <c r="C3987" t="s">
        <v>223</v>
      </c>
      <c r="D3987" t="s">
        <v>17029</v>
      </c>
      <c r="E3987" t="s">
        <v>81</v>
      </c>
      <c r="F3987" t="s">
        <v>4875</v>
      </c>
      <c r="G3987">
        <v>0</v>
      </c>
      <c r="H3987">
        <v>2</v>
      </c>
      <c r="I3987">
        <v>0</v>
      </c>
      <c r="J3987">
        <v>2</v>
      </c>
      <c r="K3987">
        <v>0</v>
      </c>
      <c r="L3987">
        <v>0</v>
      </c>
      <c r="M3987">
        <v>0</v>
      </c>
      <c r="N3987">
        <v>0</v>
      </c>
      <c r="O3987">
        <v>0</v>
      </c>
      <c r="P3987">
        <v>0</v>
      </c>
      <c r="Q3987">
        <v>0</v>
      </c>
    </row>
    <row r="3988" spans="1:17" x14ac:dyDescent="0.2">
      <c r="A3988" t="s">
        <v>21011</v>
      </c>
      <c r="B3988" t="s">
        <v>86</v>
      </c>
      <c r="C3988" t="s">
        <v>223</v>
      </c>
      <c r="D3988" t="s">
        <v>17029</v>
      </c>
      <c r="E3988" t="s">
        <v>81</v>
      </c>
      <c r="F3988" t="s">
        <v>4877</v>
      </c>
      <c r="G3988">
        <v>0</v>
      </c>
      <c r="H3988">
        <v>2</v>
      </c>
      <c r="I3988">
        <v>0</v>
      </c>
      <c r="J3988">
        <v>1</v>
      </c>
      <c r="K3988">
        <v>1</v>
      </c>
      <c r="L3988">
        <v>0</v>
      </c>
      <c r="M3988">
        <v>0</v>
      </c>
      <c r="N3988">
        <v>0</v>
      </c>
      <c r="O3988">
        <v>0</v>
      </c>
      <c r="P3988">
        <v>0</v>
      </c>
      <c r="Q3988">
        <v>0</v>
      </c>
    </row>
    <row r="3989" spans="1:17" x14ac:dyDescent="0.2">
      <c r="A3989" t="s">
        <v>21012</v>
      </c>
      <c r="B3989" t="s">
        <v>86</v>
      </c>
      <c r="C3989" t="s">
        <v>223</v>
      </c>
      <c r="D3989" t="s">
        <v>17029</v>
      </c>
      <c r="E3989" t="s">
        <v>81</v>
      </c>
      <c r="F3989" t="s">
        <v>4879</v>
      </c>
      <c r="G3989">
        <v>0</v>
      </c>
      <c r="H3989">
        <v>0</v>
      </c>
      <c r="I3989">
        <v>0</v>
      </c>
      <c r="J3989">
        <v>0</v>
      </c>
      <c r="K3989">
        <v>0</v>
      </c>
      <c r="L3989">
        <v>0</v>
      </c>
      <c r="M3989">
        <v>2</v>
      </c>
      <c r="N3989">
        <v>0</v>
      </c>
      <c r="O3989">
        <v>0</v>
      </c>
      <c r="P3989">
        <v>0</v>
      </c>
      <c r="Q3989">
        <v>0</v>
      </c>
    </row>
    <row r="3990" spans="1:17" x14ac:dyDescent="0.2">
      <c r="A3990" t="s">
        <v>21013</v>
      </c>
      <c r="B3990" t="s">
        <v>86</v>
      </c>
      <c r="C3990" t="s">
        <v>223</v>
      </c>
      <c r="D3990" t="s">
        <v>17029</v>
      </c>
      <c r="E3990" t="s">
        <v>81</v>
      </c>
      <c r="F3990" t="s">
        <v>4881</v>
      </c>
      <c r="G3990">
        <v>0</v>
      </c>
      <c r="H3990">
        <v>2</v>
      </c>
      <c r="I3990">
        <v>0</v>
      </c>
      <c r="J3990">
        <v>1</v>
      </c>
      <c r="K3990">
        <v>1</v>
      </c>
      <c r="L3990">
        <v>0</v>
      </c>
      <c r="M3990">
        <v>0</v>
      </c>
      <c r="N3990">
        <v>0</v>
      </c>
      <c r="O3990">
        <v>0</v>
      </c>
      <c r="P3990">
        <v>0</v>
      </c>
      <c r="Q3990">
        <v>0</v>
      </c>
    </row>
    <row r="3991" spans="1:17" x14ac:dyDescent="0.2">
      <c r="A3991" t="s">
        <v>21014</v>
      </c>
      <c r="B3991" t="s">
        <v>86</v>
      </c>
      <c r="C3991" t="s">
        <v>223</v>
      </c>
      <c r="D3991" t="s">
        <v>17029</v>
      </c>
      <c r="E3991" t="s">
        <v>81</v>
      </c>
      <c r="F3991" t="s">
        <v>4883</v>
      </c>
      <c r="G3991">
        <v>0</v>
      </c>
      <c r="H3991">
        <v>2</v>
      </c>
      <c r="I3991">
        <v>0</v>
      </c>
      <c r="J3991">
        <v>1</v>
      </c>
      <c r="K3991">
        <v>1</v>
      </c>
      <c r="L3991">
        <v>0</v>
      </c>
      <c r="M3991">
        <v>0</v>
      </c>
      <c r="N3991">
        <v>0</v>
      </c>
      <c r="O3991">
        <v>0</v>
      </c>
      <c r="P3991">
        <v>0</v>
      </c>
      <c r="Q3991">
        <v>0</v>
      </c>
    </row>
    <row r="3992" spans="1:17" x14ac:dyDescent="0.2">
      <c r="A3992" t="s">
        <v>21015</v>
      </c>
      <c r="B3992" t="s">
        <v>86</v>
      </c>
      <c r="C3992" t="s">
        <v>223</v>
      </c>
      <c r="D3992" t="s">
        <v>17029</v>
      </c>
      <c r="E3992" t="s">
        <v>81</v>
      </c>
      <c r="F3992" t="s">
        <v>4885</v>
      </c>
      <c r="G3992">
        <v>0</v>
      </c>
      <c r="H3992">
        <v>0</v>
      </c>
      <c r="I3992">
        <v>0</v>
      </c>
      <c r="J3992">
        <v>0</v>
      </c>
      <c r="K3992">
        <v>0</v>
      </c>
      <c r="L3992">
        <v>0</v>
      </c>
      <c r="M3992">
        <v>2</v>
      </c>
      <c r="N3992">
        <v>0</v>
      </c>
      <c r="O3992">
        <v>0</v>
      </c>
      <c r="P3992">
        <v>0</v>
      </c>
      <c r="Q3992">
        <v>0</v>
      </c>
    </row>
    <row r="3993" spans="1:17" x14ac:dyDescent="0.2">
      <c r="A3993" t="s">
        <v>21016</v>
      </c>
      <c r="B3993" t="s">
        <v>86</v>
      </c>
      <c r="C3993" t="s">
        <v>223</v>
      </c>
      <c r="D3993" t="s">
        <v>17029</v>
      </c>
      <c r="E3993" t="s">
        <v>81</v>
      </c>
      <c r="F3993" t="s">
        <v>4887</v>
      </c>
      <c r="G3993">
        <v>0</v>
      </c>
      <c r="H3993">
        <v>2</v>
      </c>
      <c r="I3993">
        <v>0</v>
      </c>
      <c r="J3993">
        <v>2</v>
      </c>
      <c r="K3993">
        <v>0</v>
      </c>
      <c r="L3993">
        <v>0</v>
      </c>
      <c r="M3993">
        <v>0</v>
      </c>
      <c r="N3993">
        <v>0</v>
      </c>
      <c r="O3993">
        <v>0</v>
      </c>
      <c r="P3993">
        <v>0</v>
      </c>
      <c r="Q3993">
        <v>0</v>
      </c>
    </row>
    <row r="3994" spans="1:17" x14ac:dyDescent="0.2">
      <c r="A3994" t="s">
        <v>21017</v>
      </c>
      <c r="B3994" t="s">
        <v>86</v>
      </c>
      <c r="C3994" t="s">
        <v>223</v>
      </c>
      <c r="D3994" t="s">
        <v>17029</v>
      </c>
      <c r="E3994" t="s">
        <v>81</v>
      </c>
      <c r="F3994" t="s">
        <v>4889</v>
      </c>
      <c r="G3994">
        <v>0</v>
      </c>
      <c r="H3994">
        <v>0</v>
      </c>
      <c r="I3994">
        <v>0</v>
      </c>
      <c r="J3994">
        <v>0</v>
      </c>
      <c r="K3994">
        <v>0</v>
      </c>
      <c r="L3994">
        <v>0</v>
      </c>
      <c r="M3994">
        <v>2</v>
      </c>
      <c r="N3994">
        <v>0</v>
      </c>
      <c r="O3994">
        <v>0</v>
      </c>
      <c r="P3994">
        <v>0</v>
      </c>
      <c r="Q3994">
        <v>0</v>
      </c>
    </row>
    <row r="3995" spans="1:17" x14ac:dyDescent="0.2">
      <c r="A3995" t="s">
        <v>21018</v>
      </c>
      <c r="B3995" t="s">
        <v>86</v>
      </c>
      <c r="C3995" t="s">
        <v>223</v>
      </c>
      <c r="D3995" t="s">
        <v>17029</v>
      </c>
      <c r="E3995" t="s">
        <v>81</v>
      </c>
      <c r="F3995" t="s">
        <v>4871</v>
      </c>
      <c r="G3995">
        <v>0</v>
      </c>
      <c r="H3995">
        <v>0</v>
      </c>
      <c r="I3995">
        <v>0</v>
      </c>
      <c r="J3995">
        <v>0</v>
      </c>
      <c r="K3995">
        <v>0</v>
      </c>
      <c r="L3995">
        <v>0</v>
      </c>
      <c r="M3995">
        <v>0</v>
      </c>
      <c r="N3995">
        <v>2</v>
      </c>
      <c r="O3995">
        <v>1</v>
      </c>
      <c r="P3995">
        <v>1</v>
      </c>
      <c r="Q3995">
        <v>0</v>
      </c>
    </row>
    <row r="3996" spans="1:17" x14ac:dyDescent="0.2">
      <c r="A3996" t="s">
        <v>21019</v>
      </c>
      <c r="B3996" t="s">
        <v>86</v>
      </c>
      <c r="C3996" t="s">
        <v>223</v>
      </c>
      <c r="D3996" t="s">
        <v>17029</v>
      </c>
      <c r="E3996" t="s">
        <v>81</v>
      </c>
      <c r="F3996" t="s">
        <v>4873</v>
      </c>
      <c r="G3996">
        <v>0</v>
      </c>
      <c r="H3996">
        <v>0</v>
      </c>
      <c r="I3996">
        <v>0</v>
      </c>
      <c r="J3996">
        <v>0</v>
      </c>
      <c r="K3996">
        <v>0</v>
      </c>
      <c r="L3996">
        <v>0</v>
      </c>
      <c r="M3996">
        <v>0</v>
      </c>
      <c r="N3996">
        <v>2</v>
      </c>
      <c r="O3996">
        <v>1</v>
      </c>
      <c r="P3996">
        <v>1</v>
      </c>
      <c r="Q3996">
        <v>0</v>
      </c>
    </row>
    <row r="3997" spans="1:17" x14ac:dyDescent="0.2">
      <c r="A3997" t="s">
        <v>21020</v>
      </c>
      <c r="B3997" t="s">
        <v>86</v>
      </c>
      <c r="C3997" t="s">
        <v>223</v>
      </c>
      <c r="D3997" t="s">
        <v>17029</v>
      </c>
      <c r="E3997" t="s">
        <v>81</v>
      </c>
      <c r="F3997" t="s">
        <v>17019</v>
      </c>
      <c r="G3997">
        <v>2</v>
      </c>
      <c r="H3997">
        <v>0</v>
      </c>
      <c r="I3997">
        <v>0</v>
      </c>
      <c r="J3997">
        <v>0</v>
      </c>
      <c r="K3997">
        <v>0</v>
      </c>
      <c r="L3997">
        <v>0</v>
      </c>
      <c r="M3997">
        <v>0</v>
      </c>
      <c r="N3997">
        <v>0</v>
      </c>
      <c r="O3997">
        <v>0</v>
      </c>
      <c r="P3997">
        <v>0</v>
      </c>
      <c r="Q3997">
        <v>0</v>
      </c>
    </row>
    <row r="3998" spans="1:17" x14ac:dyDescent="0.2">
      <c r="A3998" t="s">
        <v>21021</v>
      </c>
      <c r="B3998" t="s">
        <v>86</v>
      </c>
      <c r="C3998" t="s">
        <v>224</v>
      </c>
      <c r="D3998" t="s">
        <v>17029</v>
      </c>
      <c r="E3998" t="s">
        <v>79</v>
      </c>
      <c r="F3998" t="s">
        <v>4875</v>
      </c>
      <c r="G3998">
        <v>0</v>
      </c>
      <c r="H3998">
        <v>19</v>
      </c>
      <c r="I3998">
        <v>2</v>
      </c>
      <c r="J3998">
        <v>13</v>
      </c>
      <c r="K3998">
        <v>2</v>
      </c>
      <c r="L3998">
        <v>2</v>
      </c>
      <c r="M3998">
        <v>0</v>
      </c>
      <c r="N3998">
        <v>0</v>
      </c>
      <c r="O3998">
        <v>0</v>
      </c>
      <c r="P3998">
        <v>0</v>
      </c>
      <c r="Q3998">
        <v>0</v>
      </c>
    </row>
    <row r="3999" spans="1:17" x14ac:dyDescent="0.2">
      <c r="A3999" t="s">
        <v>21022</v>
      </c>
      <c r="B3999" t="s">
        <v>86</v>
      </c>
      <c r="C3999" t="s">
        <v>224</v>
      </c>
      <c r="D3999" t="s">
        <v>17029</v>
      </c>
      <c r="E3999" t="s">
        <v>79</v>
      </c>
      <c r="F3999" t="s">
        <v>4877</v>
      </c>
      <c r="G3999">
        <v>0</v>
      </c>
      <c r="H3999">
        <v>19</v>
      </c>
      <c r="I3999">
        <v>0</v>
      </c>
      <c r="J3999">
        <v>15</v>
      </c>
      <c r="K3999">
        <v>2</v>
      </c>
      <c r="L3999">
        <v>2</v>
      </c>
      <c r="M3999">
        <v>0</v>
      </c>
      <c r="N3999">
        <v>0</v>
      </c>
      <c r="O3999">
        <v>0</v>
      </c>
      <c r="P3999">
        <v>0</v>
      </c>
      <c r="Q3999">
        <v>0</v>
      </c>
    </row>
    <row r="4000" spans="1:17" x14ac:dyDescent="0.2">
      <c r="A4000" t="s">
        <v>21023</v>
      </c>
      <c r="B4000" t="s">
        <v>86</v>
      </c>
      <c r="C4000" t="s">
        <v>224</v>
      </c>
      <c r="D4000" t="s">
        <v>17029</v>
      </c>
      <c r="E4000" t="s">
        <v>79</v>
      </c>
      <c r="F4000" t="s">
        <v>4879</v>
      </c>
      <c r="G4000">
        <v>0</v>
      </c>
      <c r="H4000">
        <v>0</v>
      </c>
      <c r="I4000">
        <v>0</v>
      </c>
      <c r="J4000">
        <v>0</v>
      </c>
      <c r="K4000">
        <v>0</v>
      </c>
      <c r="L4000">
        <v>0</v>
      </c>
      <c r="M4000">
        <v>19</v>
      </c>
      <c r="N4000">
        <v>0</v>
      </c>
      <c r="O4000">
        <v>0</v>
      </c>
      <c r="P4000">
        <v>0</v>
      </c>
      <c r="Q4000">
        <v>0</v>
      </c>
    </row>
    <row r="4001" spans="1:17" x14ac:dyDescent="0.2">
      <c r="A4001" t="s">
        <v>21024</v>
      </c>
      <c r="B4001" t="s">
        <v>86</v>
      </c>
      <c r="C4001" t="s">
        <v>224</v>
      </c>
      <c r="D4001" t="s">
        <v>17029</v>
      </c>
      <c r="E4001" t="s">
        <v>79</v>
      </c>
      <c r="F4001" t="s">
        <v>4881</v>
      </c>
      <c r="G4001">
        <v>0</v>
      </c>
      <c r="H4001">
        <v>19</v>
      </c>
      <c r="I4001">
        <v>0</v>
      </c>
      <c r="J4001">
        <v>15</v>
      </c>
      <c r="K4001">
        <v>2</v>
      </c>
      <c r="L4001">
        <v>2</v>
      </c>
      <c r="M4001">
        <v>0</v>
      </c>
      <c r="N4001">
        <v>0</v>
      </c>
      <c r="O4001">
        <v>0</v>
      </c>
      <c r="P4001">
        <v>0</v>
      </c>
      <c r="Q4001">
        <v>0</v>
      </c>
    </row>
    <row r="4002" spans="1:17" x14ac:dyDescent="0.2">
      <c r="A4002" t="s">
        <v>21025</v>
      </c>
      <c r="B4002" t="s">
        <v>86</v>
      </c>
      <c r="C4002" t="s">
        <v>224</v>
      </c>
      <c r="D4002" t="s">
        <v>17029</v>
      </c>
      <c r="E4002" t="s">
        <v>79</v>
      </c>
      <c r="F4002" t="s">
        <v>4883</v>
      </c>
      <c r="G4002">
        <v>0</v>
      </c>
      <c r="H4002">
        <v>19</v>
      </c>
      <c r="I4002">
        <v>0</v>
      </c>
      <c r="J4002">
        <v>15</v>
      </c>
      <c r="K4002">
        <v>2</v>
      </c>
      <c r="L4002">
        <v>2</v>
      </c>
      <c r="M4002">
        <v>0</v>
      </c>
      <c r="N4002">
        <v>0</v>
      </c>
      <c r="O4002">
        <v>0</v>
      </c>
      <c r="P4002">
        <v>0</v>
      </c>
      <c r="Q4002">
        <v>0</v>
      </c>
    </row>
    <row r="4003" spans="1:17" x14ac:dyDescent="0.2">
      <c r="A4003" t="s">
        <v>21026</v>
      </c>
      <c r="B4003" t="s">
        <v>86</v>
      </c>
      <c r="C4003" t="s">
        <v>224</v>
      </c>
      <c r="D4003" t="s">
        <v>17029</v>
      </c>
      <c r="E4003" t="s">
        <v>79</v>
      </c>
      <c r="F4003" t="s">
        <v>4885</v>
      </c>
      <c r="G4003">
        <v>0</v>
      </c>
      <c r="H4003">
        <v>0</v>
      </c>
      <c r="I4003">
        <v>0</v>
      </c>
      <c r="J4003">
        <v>0</v>
      </c>
      <c r="K4003">
        <v>0</v>
      </c>
      <c r="L4003">
        <v>0</v>
      </c>
      <c r="M4003">
        <v>19</v>
      </c>
      <c r="N4003">
        <v>0</v>
      </c>
      <c r="O4003">
        <v>0</v>
      </c>
      <c r="P4003">
        <v>0</v>
      </c>
      <c r="Q4003">
        <v>0</v>
      </c>
    </row>
    <row r="4004" spans="1:17" x14ac:dyDescent="0.2">
      <c r="A4004" t="s">
        <v>21027</v>
      </c>
      <c r="B4004" t="s">
        <v>86</v>
      </c>
      <c r="C4004" t="s">
        <v>224</v>
      </c>
      <c r="D4004" t="s">
        <v>17029</v>
      </c>
      <c r="E4004" t="s">
        <v>79</v>
      </c>
      <c r="F4004" t="s">
        <v>4887</v>
      </c>
      <c r="G4004">
        <v>0</v>
      </c>
      <c r="H4004">
        <v>19</v>
      </c>
      <c r="I4004">
        <v>0</v>
      </c>
      <c r="J4004">
        <v>15</v>
      </c>
      <c r="K4004">
        <v>2</v>
      </c>
      <c r="L4004">
        <v>2</v>
      </c>
      <c r="M4004">
        <v>0</v>
      </c>
      <c r="N4004">
        <v>0</v>
      </c>
      <c r="O4004">
        <v>0</v>
      </c>
      <c r="P4004">
        <v>0</v>
      </c>
      <c r="Q4004">
        <v>0</v>
      </c>
    </row>
    <row r="4005" spans="1:17" x14ac:dyDescent="0.2">
      <c r="A4005" t="s">
        <v>21028</v>
      </c>
      <c r="B4005" t="s">
        <v>86</v>
      </c>
      <c r="C4005" t="s">
        <v>224</v>
      </c>
      <c r="D4005" t="s">
        <v>17029</v>
      </c>
      <c r="E4005" t="s">
        <v>79</v>
      </c>
      <c r="F4005" t="s">
        <v>4889</v>
      </c>
      <c r="G4005">
        <v>0</v>
      </c>
      <c r="H4005">
        <v>0</v>
      </c>
      <c r="I4005">
        <v>0</v>
      </c>
      <c r="J4005">
        <v>0</v>
      </c>
      <c r="K4005">
        <v>0</v>
      </c>
      <c r="L4005">
        <v>0</v>
      </c>
      <c r="M4005">
        <v>19</v>
      </c>
      <c r="N4005">
        <v>0</v>
      </c>
      <c r="O4005">
        <v>0</v>
      </c>
      <c r="P4005">
        <v>0</v>
      </c>
      <c r="Q4005">
        <v>0</v>
      </c>
    </row>
    <row r="4006" spans="1:17" x14ac:dyDescent="0.2">
      <c r="A4006" t="s">
        <v>21029</v>
      </c>
      <c r="B4006" t="s">
        <v>86</v>
      </c>
      <c r="C4006" t="s">
        <v>224</v>
      </c>
      <c r="D4006" t="s">
        <v>17029</v>
      </c>
      <c r="E4006" t="s">
        <v>79</v>
      </c>
      <c r="F4006" t="s">
        <v>4871</v>
      </c>
      <c r="G4006">
        <v>0</v>
      </c>
      <c r="H4006">
        <v>0</v>
      </c>
      <c r="I4006">
        <v>0</v>
      </c>
      <c r="J4006">
        <v>0</v>
      </c>
      <c r="K4006">
        <v>0</v>
      </c>
      <c r="L4006">
        <v>0</v>
      </c>
      <c r="M4006">
        <v>0</v>
      </c>
      <c r="N4006">
        <v>19</v>
      </c>
      <c r="O4006">
        <v>17</v>
      </c>
      <c r="P4006">
        <v>1</v>
      </c>
      <c r="Q4006">
        <v>1</v>
      </c>
    </row>
    <row r="4007" spans="1:17" x14ac:dyDescent="0.2">
      <c r="A4007" t="s">
        <v>21030</v>
      </c>
      <c r="B4007" t="s">
        <v>86</v>
      </c>
      <c r="C4007" t="s">
        <v>224</v>
      </c>
      <c r="D4007" t="s">
        <v>17029</v>
      </c>
      <c r="E4007" t="s">
        <v>79</v>
      </c>
      <c r="F4007" t="s">
        <v>4873</v>
      </c>
      <c r="G4007">
        <v>0</v>
      </c>
      <c r="H4007">
        <v>0</v>
      </c>
      <c r="I4007">
        <v>0</v>
      </c>
      <c r="J4007">
        <v>0</v>
      </c>
      <c r="K4007">
        <v>0</v>
      </c>
      <c r="L4007">
        <v>0</v>
      </c>
      <c r="M4007">
        <v>0</v>
      </c>
      <c r="N4007">
        <v>16</v>
      </c>
      <c r="O4007">
        <v>15</v>
      </c>
      <c r="P4007">
        <v>0</v>
      </c>
      <c r="Q4007">
        <v>1</v>
      </c>
    </row>
    <row r="4008" spans="1:17" x14ac:dyDescent="0.2">
      <c r="A4008" t="s">
        <v>21031</v>
      </c>
      <c r="B4008" t="s">
        <v>86</v>
      </c>
      <c r="C4008" t="s">
        <v>224</v>
      </c>
      <c r="D4008" t="s">
        <v>17029</v>
      </c>
      <c r="E4008" t="s">
        <v>79</v>
      </c>
      <c r="F4008" t="s">
        <v>17019</v>
      </c>
      <c r="G4008">
        <v>19</v>
      </c>
      <c r="H4008">
        <v>0</v>
      </c>
      <c r="I4008">
        <v>0</v>
      </c>
      <c r="J4008">
        <v>0</v>
      </c>
      <c r="K4008">
        <v>0</v>
      </c>
      <c r="L4008">
        <v>0</v>
      </c>
      <c r="M4008">
        <v>0</v>
      </c>
      <c r="N4008">
        <v>0</v>
      </c>
      <c r="O4008">
        <v>0</v>
      </c>
      <c r="P4008">
        <v>0</v>
      </c>
      <c r="Q4008">
        <v>0</v>
      </c>
    </row>
    <row r="4009" spans="1:17" x14ac:dyDescent="0.2">
      <c r="A4009" t="s">
        <v>21032</v>
      </c>
      <c r="B4009" t="s">
        <v>86</v>
      </c>
      <c r="C4009" t="s">
        <v>224</v>
      </c>
      <c r="D4009" t="s">
        <v>17029</v>
      </c>
      <c r="E4009" t="s">
        <v>81</v>
      </c>
      <c r="F4009" t="s">
        <v>4875</v>
      </c>
      <c r="G4009">
        <v>0</v>
      </c>
      <c r="H4009">
        <v>29</v>
      </c>
      <c r="I4009">
        <v>1</v>
      </c>
      <c r="J4009">
        <v>28</v>
      </c>
      <c r="K4009">
        <v>0</v>
      </c>
      <c r="L4009">
        <v>0</v>
      </c>
      <c r="M4009">
        <v>0</v>
      </c>
      <c r="N4009">
        <v>0</v>
      </c>
      <c r="O4009">
        <v>0</v>
      </c>
      <c r="P4009">
        <v>0</v>
      </c>
      <c r="Q4009">
        <v>0</v>
      </c>
    </row>
    <row r="4010" spans="1:17" x14ac:dyDescent="0.2">
      <c r="A4010" t="s">
        <v>21033</v>
      </c>
      <c r="B4010" t="s">
        <v>86</v>
      </c>
      <c r="C4010" t="s">
        <v>224</v>
      </c>
      <c r="D4010" t="s">
        <v>17029</v>
      </c>
      <c r="E4010" t="s">
        <v>81</v>
      </c>
      <c r="F4010" t="s">
        <v>4877</v>
      </c>
      <c r="G4010">
        <v>0</v>
      </c>
      <c r="H4010">
        <v>29</v>
      </c>
      <c r="I4010">
        <v>1</v>
      </c>
      <c r="J4010">
        <v>28</v>
      </c>
      <c r="K4010">
        <v>0</v>
      </c>
      <c r="L4010">
        <v>0</v>
      </c>
      <c r="M4010">
        <v>0</v>
      </c>
      <c r="N4010">
        <v>0</v>
      </c>
      <c r="O4010">
        <v>0</v>
      </c>
      <c r="P4010">
        <v>0</v>
      </c>
      <c r="Q4010">
        <v>0</v>
      </c>
    </row>
    <row r="4011" spans="1:17" x14ac:dyDescent="0.2">
      <c r="A4011" t="s">
        <v>21034</v>
      </c>
      <c r="B4011" t="s">
        <v>86</v>
      </c>
      <c r="C4011" t="s">
        <v>224</v>
      </c>
      <c r="D4011" t="s">
        <v>17029</v>
      </c>
      <c r="E4011" t="s">
        <v>81</v>
      </c>
      <c r="F4011" t="s">
        <v>4879</v>
      </c>
      <c r="G4011">
        <v>0</v>
      </c>
      <c r="H4011">
        <v>0</v>
      </c>
      <c r="I4011">
        <v>0</v>
      </c>
      <c r="J4011">
        <v>0</v>
      </c>
      <c r="K4011">
        <v>0</v>
      </c>
      <c r="L4011">
        <v>0</v>
      </c>
      <c r="M4011">
        <v>29</v>
      </c>
      <c r="N4011">
        <v>0</v>
      </c>
      <c r="O4011">
        <v>0</v>
      </c>
      <c r="P4011">
        <v>0</v>
      </c>
      <c r="Q4011">
        <v>0</v>
      </c>
    </row>
    <row r="4012" spans="1:17" x14ac:dyDescent="0.2">
      <c r="A4012" t="s">
        <v>21035</v>
      </c>
      <c r="B4012" t="s">
        <v>86</v>
      </c>
      <c r="C4012" t="s">
        <v>224</v>
      </c>
      <c r="D4012" t="s">
        <v>17029</v>
      </c>
      <c r="E4012" t="s">
        <v>81</v>
      </c>
      <c r="F4012" t="s">
        <v>4881</v>
      </c>
      <c r="G4012">
        <v>0</v>
      </c>
      <c r="H4012">
        <v>29</v>
      </c>
      <c r="I4012">
        <v>1</v>
      </c>
      <c r="J4012">
        <v>28</v>
      </c>
      <c r="K4012">
        <v>0</v>
      </c>
      <c r="L4012">
        <v>0</v>
      </c>
      <c r="M4012">
        <v>0</v>
      </c>
      <c r="N4012">
        <v>0</v>
      </c>
      <c r="O4012">
        <v>0</v>
      </c>
      <c r="P4012">
        <v>0</v>
      </c>
      <c r="Q4012">
        <v>0</v>
      </c>
    </row>
    <row r="4013" spans="1:17" x14ac:dyDescent="0.2">
      <c r="A4013" t="s">
        <v>21036</v>
      </c>
      <c r="B4013" t="s">
        <v>86</v>
      </c>
      <c r="C4013" t="s">
        <v>224</v>
      </c>
      <c r="D4013" t="s">
        <v>17029</v>
      </c>
      <c r="E4013" t="s">
        <v>81</v>
      </c>
      <c r="F4013" t="s">
        <v>4883</v>
      </c>
      <c r="G4013">
        <v>0</v>
      </c>
      <c r="H4013">
        <v>29</v>
      </c>
      <c r="I4013">
        <v>1</v>
      </c>
      <c r="J4013">
        <v>28</v>
      </c>
      <c r="K4013">
        <v>0</v>
      </c>
      <c r="L4013">
        <v>0</v>
      </c>
      <c r="M4013">
        <v>0</v>
      </c>
      <c r="N4013">
        <v>0</v>
      </c>
      <c r="O4013">
        <v>0</v>
      </c>
      <c r="P4013">
        <v>0</v>
      </c>
      <c r="Q4013">
        <v>0</v>
      </c>
    </row>
    <row r="4014" spans="1:17" x14ac:dyDescent="0.2">
      <c r="A4014" t="s">
        <v>21037</v>
      </c>
      <c r="B4014" t="s">
        <v>86</v>
      </c>
      <c r="C4014" t="s">
        <v>224</v>
      </c>
      <c r="D4014" t="s">
        <v>17029</v>
      </c>
      <c r="E4014" t="s">
        <v>81</v>
      </c>
      <c r="F4014" t="s">
        <v>4885</v>
      </c>
      <c r="G4014">
        <v>0</v>
      </c>
      <c r="H4014">
        <v>0</v>
      </c>
      <c r="I4014">
        <v>0</v>
      </c>
      <c r="J4014">
        <v>0</v>
      </c>
      <c r="K4014">
        <v>0</v>
      </c>
      <c r="L4014">
        <v>0</v>
      </c>
      <c r="M4014">
        <v>29</v>
      </c>
      <c r="N4014">
        <v>0</v>
      </c>
      <c r="O4014">
        <v>0</v>
      </c>
      <c r="P4014">
        <v>0</v>
      </c>
      <c r="Q4014">
        <v>0</v>
      </c>
    </row>
    <row r="4015" spans="1:17" x14ac:dyDescent="0.2">
      <c r="A4015" t="s">
        <v>21038</v>
      </c>
      <c r="B4015" t="s">
        <v>86</v>
      </c>
      <c r="C4015" t="s">
        <v>224</v>
      </c>
      <c r="D4015" t="s">
        <v>17029</v>
      </c>
      <c r="E4015" t="s">
        <v>81</v>
      </c>
      <c r="F4015" t="s">
        <v>4887</v>
      </c>
      <c r="G4015">
        <v>0</v>
      </c>
      <c r="H4015">
        <v>29</v>
      </c>
      <c r="I4015">
        <v>1</v>
      </c>
      <c r="J4015">
        <v>28</v>
      </c>
      <c r="K4015">
        <v>0</v>
      </c>
      <c r="L4015">
        <v>0</v>
      </c>
      <c r="M4015">
        <v>0</v>
      </c>
      <c r="N4015">
        <v>0</v>
      </c>
      <c r="O4015">
        <v>0</v>
      </c>
      <c r="P4015">
        <v>0</v>
      </c>
      <c r="Q4015">
        <v>0</v>
      </c>
    </row>
    <row r="4016" spans="1:17" x14ac:dyDescent="0.2">
      <c r="A4016" t="s">
        <v>21039</v>
      </c>
      <c r="B4016" t="s">
        <v>86</v>
      </c>
      <c r="C4016" t="s">
        <v>224</v>
      </c>
      <c r="D4016" t="s">
        <v>17029</v>
      </c>
      <c r="E4016" t="s">
        <v>81</v>
      </c>
      <c r="F4016" t="s">
        <v>4889</v>
      </c>
      <c r="G4016">
        <v>0</v>
      </c>
      <c r="H4016">
        <v>0</v>
      </c>
      <c r="I4016">
        <v>0</v>
      </c>
      <c r="J4016">
        <v>0</v>
      </c>
      <c r="K4016">
        <v>0</v>
      </c>
      <c r="L4016">
        <v>0</v>
      </c>
      <c r="M4016">
        <v>29</v>
      </c>
      <c r="N4016">
        <v>0</v>
      </c>
      <c r="O4016">
        <v>0</v>
      </c>
      <c r="P4016">
        <v>0</v>
      </c>
      <c r="Q4016">
        <v>0</v>
      </c>
    </row>
    <row r="4017" spans="1:17" x14ac:dyDescent="0.2">
      <c r="A4017" t="s">
        <v>21040</v>
      </c>
      <c r="B4017" t="s">
        <v>86</v>
      </c>
      <c r="C4017" t="s">
        <v>224</v>
      </c>
      <c r="D4017" t="s">
        <v>17029</v>
      </c>
      <c r="E4017" t="s">
        <v>81</v>
      </c>
      <c r="F4017" t="s">
        <v>4871</v>
      </c>
      <c r="G4017">
        <v>0</v>
      </c>
      <c r="H4017">
        <v>0</v>
      </c>
      <c r="I4017">
        <v>0</v>
      </c>
      <c r="J4017">
        <v>0</v>
      </c>
      <c r="K4017">
        <v>0</v>
      </c>
      <c r="L4017">
        <v>0</v>
      </c>
      <c r="M4017">
        <v>0</v>
      </c>
      <c r="N4017">
        <v>29</v>
      </c>
      <c r="O4017">
        <v>29</v>
      </c>
      <c r="P4017">
        <v>0</v>
      </c>
      <c r="Q4017">
        <v>0</v>
      </c>
    </row>
    <row r="4018" spans="1:17" x14ac:dyDescent="0.2">
      <c r="A4018" t="s">
        <v>21041</v>
      </c>
      <c r="B4018" t="s">
        <v>86</v>
      </c>
      <c r="C4018" t="s">
        <v>224</v>
      </c>
      <c r="D4018" t="s">
        <v>17029</v>
      </c>
      <c r="E4018" t="s">
        <v>81</v>
      </c>
      <c r="F4018" t="s">
        <v>4873</v>
      </c>
      <c r="G4018">
        <v>0</v>
      </c>
      <c r="H4018">
        <v>0</v>
      </c>
      <c r="I4018">
        <v>0</v>
      </c>
      <c r="J4018">
        <v>0</v>
      </c>
      <c r="K4018">
        <v>0</v>
      </c>
      <c r="L4018">
        <v>0</v>
      </c>
      <c r="M4018">
        <v>0</v>
      </c>
      <c r="N4018">
        <v>28</v>
      </c>
      <c r="O4018">
        <v>28</v>
      </c>
      <c r="P4018">
        <v>0</v>
      </c>
      <c r="Q4018">
        <v>0</v>
      </c>
    </row>
    <row r="4019" spans="1:17" x14ac:dyDescent="0.2">
      <c r="A4019" t="s">
        <v>21042</v>
      </c>
      <c r="B4019" t="s">
        <v>86</v>
      </c>
      <c r="C4019" t="s">
        <v>224</v>
      </c>
      <c r="D4019" t="s">
        <v>17029</v>
      </c>
      <c r="E4019" t="s">
        <v>81</v>
      </c>
      <c r="F4019" t="s">
        <v>17019</v>
      </c>
      <c r="G4019">
        <v>29</v>
      </c>
      <c r="H4019">
        <v>0</v>
      </c>
      <c r="I4019">
        <v>0</v>
      </c>
      <c r="J4019">
        <v>0</v>
      </c>
      <c r="K4019">
        <v>0</v>
      </c>
      <c r="L4019">
        <v>0</v>
      </c>
      <c r="M4019">
        <v>0</v>
      </c>
      <c r="N4019">
        <v>0</v>
      </c>
      <c r="O4019">
        <v>0</v>
      </c>
      <c r="P4019">
        <v>0</v>
      </c>
      <c r="Q4019">
        <v>0</v>
      </c>
    </row>
    <row r="4020" spans="1:17" x14ac:dyDescent="0.2">
      <c r="A4020" t="s">
        <v>21043</v>
      </c>
      <c r="B4020" t="s">
        <v>86</v>
      </c>
      <c r="C4020" t="s">
        <v>224</v>
      </c>
      <c r="D4020" t="s">
        <v>17021</v>
      </c>
      <c r="E4020" t="s">
        <v>81</v>
      </c>
      <c r="F4020" t="s">
        <v>17022</v>
      </c>
      <c r="G4020">
        <v>0</v>
      </c>
      <c r="H4020">
        <v>0</v>
      </c>
      <c r="I4020">
        <v>0</v>
      </c>
      <c r="J4020">
        <v>0</v>
      </c>
      <c r="K4020">
        <v>0</v>
      </c>
      <c r="L4020">
        <v>0</v>
      </c>
      <c r="M4020">
        <v>0</v>
      </c>
      <c r="N4020">
        <v>2</v>
      </c>
      <c r="O4020">
        <v>2</v>
      </c>
      <c r="P4020">
        <v>0</v>
      </c>
      <c r="Q4020">
        <v>0</v>
      </c>
    </row>
    <row r="4021" spans="1:17" x14ac:dyDescent="0.2">
      <c r="A4021" t="s">
        <v>21044</v>
      </c>
      <c r="B4021" t="s">
        <v>86</v>
      </c>
      <c r="C4021" t="s">
        <v>224</v>
      </c>
      <c r="D4021" t="s">
        <v>17021</v>
      </c>
      <c r="E4021" t="s">
        <v>81</v>
      </c>
      <c r="F4021" t="s">
        <v>17019</v>
      </c>
      <c r="G4021">
        <v>2</v>
      </c>
      <c r="H4021">
        <v>0</v>
      </c>
      <c r="I4021">
        <v>0</v>
      </c>
      <c r="J4021">
        <v>0</v>
      </c>
      <c r="K4021">
        <v>0</v>
      </c>
      <c r="L4021">
        <v>0</v>
      </c>
      <c r="M4021">
        <v>0</v>
      </c>
      <c r="N4021">
        <v>0</v>
      </c>
      <c r="O4021">
        <v>0</v>
      </c>
      <c r="P4021">
        <v>0</v>
      </c>
      <c r="Q4021">
        <v>0</v>
      </c>
    </row>
    <row r="4022" spans="1:17" x14ac:dyDescent="0.2">
      <c r="A4022" t="s">
        <v>21045</v>
      </c>
      <c r="B4022" t="s">
        <v>86</v>
      </c>
      <c r="C4022" t="s">
        <v>224</v>
      </c>
      <c r="D4022" t="s">
        <v>17025</v>
      </c>
      <c r="E4022" t="s">
        <v>79</v>
      </c>
      <c r="F4022" t="s">
        <v>17019</v>
      </c>
      <c r="G4022">
        <v>3</v>
      </c>
      <c r="H4022">
        <v>0</v>
      </c>
      <c r="I4022">
        <v>0</v>
      </c>
      <c r="J4022">
        <v>0</v>
      </c>
      <c r="K4022">
        <v>0</v>
      </c>
      <c r="L4022">
        <v>0</v>
      </c>
      <c r="M4022">
        <v>0</v>
      </c>
      <c r="N4022">
        <v>0</v>
      </c>
      <c r="O4022">
        <v>0</v>
      </c>
      <c r="P4022">
        <v>0</v>
      </c>
      <c r="Q4022">
        <v>0</v>
      </c>
    </row>
    <row r="4023" spans="1:17" x14ac:dyDescent="0.2">
      <c r="A4023" t="s">
        <v>21046</v>
      </c>
      <c r="B4023" t="s">
        <v>86</v>
      </c>
      <c r="C4023" t="s">
        <v>224</v>
      </c>
      <c r="D4023" t="s">
        <v>17025</v>
      </c>
      <c r="E4023" t="s">
        <v>81</v>
      </c>
      <c r="F4023" t="s">
        <v>17019</v>
      </c>
      <c r="G4023">
        <v>1</v>
      </c>
      <c r="H4023">
        <v>0</v>
      </c>
      <c r="I4023">
        <v>0</v>
      </c>
      <c r="J4023">
        <v>0</v>
      </c>
      <c r="K4023">
        <v>0</v>
      </c>
      <c r="L4023">
        <v>0</v>
      </c>
      <c r="M4023">
        <v>0</v>
      </c>
      <c r="N4023">
        <v>0</v>
      </c>
      <c r="O4023">
        <v>0</v>
      </c>
      <c r="P4023">
        <v>0</v>
      </c>
      <c r="Q4023">
        <v>0</v>
      </c>
    </row>
    <row r="4024" spans="1:17" x14ac:dyDescent="0.2">
      <c r="A4024" t="s">
        <v>21047</v>
      </c>
      <c r="B4024" t="s">
        <v>86</v>
      </c>
      <c r="C4024" t="s">
        <v>225</v>
      </c>
      <c r="D4024" t="s">
        <v>17027</v>
      </c>
      <c r="E4024" t="s">
        <v>79</v>
      </c>
      <c r="F4024" t="s">
        <v>17019</v>
      </c>
      <c r="G4024">
        <v>1</v>
      </c>
      <c r="H4024">
        <v>0</v>
      </c>
      <c r="I4024">
        <v>0</v>
      </c>
      <c r="J4024">
        <v>0</v>
      </c>
      <c r="K4024">
        <v>0</v>
      </c>
      <c r="L4024">
        <v>0</v>
      </c>
      <c r="M4024">
        <v>0</v>
      </c>
      <c r="N4024">
        <v>0</v>
      </c>
      <c r="O4024">
        <v>0</v>
      </c>
      <c r="P4024">
        <v>0</v>
      </c>
      <c r="Q4024">
        <v>0</v>
      </c>
    </row>
    <row r="4025" spans="1:17" x14ac:dyDescent="0.2">
      <c r="A4025" t="s">
        <v>21048</v>
      </c>
      <c r="B4025" t="s">
        <v>86</v>
      </c>
      <c r="C4025" t="s">
        <v>225</v>
      </c>
      <c r="D4025" t="s">
        <v>17029</v>
      </c>
      <c r="E4025" t="s">
        <v>79</v>
      </c>
      <c r="F4025" t="s">
        <v>4875</v>
      </c>
      <c r="G4025">
        <v>0</v>
      </c>
      <c r="H4025">
        <v>25</v>
      </c>
      <c r="I4025">
        <v>3</v>
      </c>
      <c r="J4025">
        <v>21</v>
      </c>
      <c r="K4025">
        <v>1</v>
      </c>
      <c r="L4025">
        <v>0</v>
      </c>
      <c r="M4025">
        <v>0</v>
      </c>
      <c r="N4025">
        <v>0</v>
      </c>
      <c r="O4025">
        <v>0</v>
      </c>
      <c r="P4025">
        <v>0</v>
      </c>
      <c r="Q4025">
        <v>0</v>
      </c>
    </row>
    <row r="4026" spans="1:17" x14ac:dyDescent="0.2">
      <c r="A4026" t="s">
        <v>21049</v>
      </c>
      <c r="B4026" t="s">
        <v>86</v>
      </c>
      <c r="C4026" t="s">
        <v>225</v>
      </c>
      <c r="D4026" t="s">
        <v>17029</v>
      </c>
      <c r="E4026" t="s">
        <v>79</v>
      </c>
      <c r="F4026" t="s">
        <v>4877</v>
      </c>
      <c r="G4026">
        <v>0</v>
      </c>
      <c r="H4026">
        <v>25</v>
      </c>
      <c r="I4026">
        <v>2</v>
      </c>
      <c r="J4026">
        <v>22</v>
      </c>
      <c r="K4026">
        <v>1</v>
      </c>
      <c r="L4026">
        <v>0</v>
      </c>
      <c r="M4026">
        <v>0</v>
      </c>
      <c r="N4026">
        <v>0</v>
      </c>
      <c r="O4026">
        <v>0</v>
      </c>
      <c r="P4026">
        <v>0</v>
      </c>
      <c r="Q4026">
        <v>0</v>
      </c>
    </row>
    <row r="4027" spans="1:17" x14ac:dyDescent="0.2">
      <c r="A4027" t="s">
        <v>21050</v>
      </c>
      <c r="B4027" t="s">
        <v>86</v>
      </c>
      <c r="C4027" t="s">
        <v>225</v>
      </c>
      <c r="D4027" t="s">
        <v>17029</v>
      </c>
      <c r="E4027" t="s">
        <v>79</v>
      </c>
      <c r="F4027" t="s">
        <v>4879</v>
      </c>
      <c r="G4027">
        <v>0</v>
      </c>
      <c r="H4027">
        <v>0</v>
      </c>
      <c r="I4027">
        <v>0</v>
      </c>
      <c r="J4027">
        <v>0</v>
      </c>
      <c r="K4027">
        <v>0</v>
      </c>
      <c r="L4027">
        <v>0</v>
      </c>
      <c r="M4027">
        <v>25</v>
      </c>
      <c r="N4027">
        <v>0</v>
      </c>
      <c r="O4027">
        <v>0</v>
      </c>
      <c r="P4027">
        <v>0</v>
      </c>
      <c r="Q4027">
        <v>0</v>
      </c>
    </row>
    <row r="4028" spans="1:17" x14ac:dyDescent="0.2">
      <c r="A4028" t="s">
        <v>21051</v>
      </c>
      <c r="B4028" t="s">
        <v>86</v>
      </c>
      <c r="C4028" t="s">
        <v>225</v>
      </c>
      <c r="D4028" t="s">
        <v>17029</v>
      </c>
      <c r="E4028" t="s">
        <v>79</v>
      </c>
      <c r="F4028" t="s">
        <v>4881</v>
      </c>
      <c r="G4028">
        <v>0</v>
      </c>
      <c r="H4028">
        <v>25</v>
      </c>
      <c r="I4028">
        <v>2</v>
      </c>
      <c r="J4028">
        <v>22</v>
      </c>
      <c r="K4028">
        <v>1</v>
      </c>
      <c r="L4028">
        <v>0</v>
      </c>
      <c r="M4028">
        <v>0</v>
      </c>
      <c r="N4028">
        <v>0</v>
      </c>
      <c r="O4028">
        <v>0</v>
      </c>
      <c r="P4028">
        <v>0</v>
      </c>
      <c r="Q4028">
        <v>0</v>
      </c>
    </row>
    <row r="4029" spans="1:17" x14ac:dyDescent="0.2">
      <c r="A4029" t="s">
        <v>21052</v>
      </c>
      <c r="B4029" t="s">
        <v>86</v>
      </c>
      <c r="C4029" t="s">
        <v>225</v>
      </c>
      <c r="D4029" t="s">
        <v>17029</v>
      </c>
      <c r="E4029" t="s">
        <v>79</v>
      </c>
      <c r="F4029" t="s">
        <v>4883</v>
      </c>
      <c r="G4029">
        <v>0</v>
      </c>
      <c r="H4029">
        <v>25</v>
      </c>
      <c r="I4029">
        <v>2</v>
      </c>
      <c r="J4029">
        <v>22</v>
      </c>
      <c r="K4029">
        <v>1</v>
      </c>
      <c r="L4029">
        <v>0</v>
      </c>
      <c r="M4029">
        <v>0</v>
      </c>
      <c r="N4029">
        <v>0</v>
      </c>
      <c r="O4029">
        <v>0</v>
      </c>
      <c r="P4029">
        <v>0</v>
      </c>
      <c r="Q4029">
        <v>0</v>
      </c>
    </row>
    <row r="4030" spans="1:17" x14ac:dyDescent="0.2">
      <c r="A4030" t="s">
        <v>21053</v>
      </c>
      <c r="B4030" t="s">
        <v>86</v>
      </c>
      <c r="C4030" t="s">
        <v>225</v>
      </c>
      <c r="D4030" t="s">
        <v>17029</v>
      </c>
      <c r="E4030" t="s">
        <v>79</v>
      </c>
      <c r="F4030" t="s">
        <v>4885</v>
      </c>
      <c r="G4030">
        <v>0</v>
      </c>
      <c r="H4030">
        <v>0</v>
      </c>
      <c r="I4030">
        <v>0</v>
      </c>
      <c r="J4030">
        <v>0</v>
      </c>
      <c r="K4030">
        <v>0</v>
      </c>
      <c r="L4030">
        <v>0</v>
      </c>
      <c r="M4030">
        <v>25</v>
      </c>
      <c r="N4030">
        <v>0</v>
      </c>
      <c r="O4030">
        <v>0</v>
      </c>
      <c r="P4030">
        <v>0</v>
      </c>
      <c r="Q4030">
        <v>0</v>
      </c>
    </row>
    <row r="4031" spans="1:17" x14ac:dyDescent="0.2">
      <c r="A4031" t="s">
        <v>21054</v>
      </c>
      <c r="B4031" t="s">
        <v>86</v>
      </c>
      <c r="C4031" t="s">
        <v>225</v>
      </c>
      <c r="D4031" t="s">
        <v>17029</v>
      </c>
      <c r="E4031" t="s">
        <v>79</v>
      </c>
      <c r="F4031" t="s">
        <v>4887</v>
      </c>
      <c r="G4031">
        <v>0</v>
      </c>
      <c r="H4031">
        <v>25</v>
      </c>
      <c r="I4031">
        <v>2</v>
      </c>
      <c r="J4031">
        <v>23</v>
      </c>
      <c r="K4031">
        <v>0</v>
      </c>
      <c r="L4031">
        <v>0</v>
      </c>
      <c r="M4031">
        <v>0</v>
      </c>
      <c r="N4031">
        <v>0</v>
      </c>
      <c r="O4031">
        <v>0</v>
      </c>
      <c r="P4031">
        <v>0</v>
      </c>
      <c r="Q4031">
        <v>0</v>
      </c>
    </row>
    <row r="4032" spans="1:17" x14ac:dyDescent="0.2">
      <c r="A4032" t="s">
        <v>21055</v>
      </c>
      <c r="B4032" t="s">
        <v>86</v>
      </c>
      <c r="C4032" t="s">
        <v>225</v>
      </c>
      <c r="D4032" t="s">
        <v>17029</v>
      </c>
      <c r="E4032" t="s">
        <v>79</v>
      </c>
      <c r="F4032" t="s">
        <v>4889</v>
      </c>
      <c r="G4032">
        <v>0</v>
      </c>
      <c r="H4032">
        <v>0</v>
      </c>
      <c r="I4032">
        <v>0</v>
      </c>
      <c r="J4032">
        <v>0</v>
      </c>
      <c r="K4032">
        <v>0</v>
      </c>
      <c r="L4032">
        <v>0</v>
      </c>
      <c r="M4032">
        <v>25</v>
      </c>
      <c r="N4032">
        <v>0</v>
      </c>
      <c r="O4032">
        <v>0</v>
      </c>
      <c r="P4032">
        <v>0</v>
      </c>
      <c r="Q4032">
        <v>0</v>
      </c>
    </row>
    <row r="4033" spans="1:17" x14ac:dyDescent="0.2">
      <c r="A4033" t="s">
        <v>21056</v>
      </c>
      <c r="B4033" t="s">
        <v>86</v>
      </c>
      <c r="C4033" t="s">
        <v>225</v>
      </c>
      <c r="D4033" t="s">
        <v>17029</v>
      </c>
      <c r="E4033" t="s">
        <v>79</v>
      </c>
      <c r="F4033" t="s">
        <v>4871</v>
      </c>
      <c r="G4033">
        <v>0</v>
      </c>
      <c r="H4033">
        <v>0</v>
      </c>
      <c r="I4033">
        <v>0</v>
      </c>
      <c r="J4033">
        <v>0</v>
      </c>
      <c r="K4033">
        <v>0</v>
      </c>
      <c r="L4033">
        <v>0</v>
      </c>
      <c r="M4033">
        <v>0</v>
      </c>
      <c r="N4033">
        <v>25</v>
      </c>
      <c r="O4033">
        <v>25</v>
      </c>
      <c r="P4033">
        <v>0</v>
      </c>
      <c r="Q4033">
        <v>0</v>
      </c>
    </row>
    <row r="4034" spans="1:17" x14ac:dyDescent="0.2">
      <c r="A4034" t="s">
        <v>21057</v>
      </c>
      <c r="B4034" t="s">
        <v>86</v>
      </c>
      <c r="C4034" t="s">
        <v>225</v>
      </c>
      <c r="D4034" t="s">
        <v>17029</v>
      </c>
      <c r="E4034" t="s">
        <v>79</v>
      </c>
      <c r="F4034" t="s">
        <v>4873</v>
      </c>
      <c r="G4034">
        <v>0</v>
      </c>
      <c r="H4034">
        <v>0</v>
      </c>
      <c r="I4034">
        <v>0</v>
      </c>
      <c r="J4034">
        <v>0</v>
      </c>
      <c r="K4034">
        <v>0</v>
      </c>
      <c r="L4034">
        <v>0</v>
      </c>
      <c r="M4034">
        <v>0</v>
      </c>
      <c r="N4034">
        <v>23</v>
      </c>
      <c r="O4034">
        <v>23</v>
      </c>
      <c r="P4034">
        <v>0</v>
      </c>
      <c r="Q4034">
        <v>0</v>
      </c>
    </row>
    <row r="4035" spans="1:17" x14ac:dyDescent="0.2">
      <c r="A4035" t="s">
        <v>21058</v>
      </c>
      <c r="B4035" t="s">
        <v>86</v>
      </c>
      <c r="C4035" t="s">
        <v>225</v>
      </c>
      <c r="D4035" t="s">
        <v>17029</v>
      </c>
      <c r="E4035" t="s">
        <v>79</v>
      </c>
      <c r="F4035" t="s">
        <v>17019</v>
      </c>
      <c r="G4035">
        <v>25</v>
      </c>
      <c r="H4035">
        <v>0</v>
      </c>
      <c r="I4035">
        <v>0</v>
      </c>
      <c r="J4035">
        <v>0</v>
      </c>
      <c r="K4035">
        <v>0</v>
      </c>
      <c r="L4035">
        <v>0</v>
      </c>
      <c r="M4035">
        <v>0</v>
      </c>
      <c r="N4035">
        <v>0</v>
      </c>
      <c r="O4035">
        <v>0</v>
      </c>
      <c r="P4035">
        <v>0</v>
      </c>
      <c r="Q4035">
        <v>0</v>
      </c>
    </row>
    <row r="4036" spans="1:17" x14ac:dyDescent="0.2">
      <c r="A4036" t="s">
        <v>21059</v>
      </c>
      <c r="B4036" t="s">
        <v>86</v>
      </c>
      <c r="C4036" t="s">
        <v>225</v>
      </c>
      <c r="D4036" t="s">
        <v>17029</v>
      </c>
      <c r="E4036" t="s">
        <v>81</v>
      </c>
      <c r="F4036" t="s">
        <v>4875</v>
      </c>
      <c r="G4036">
        <v>0</v>
      </c>
      <c r="H4036">
        <v>10</v>
      </c>
      <c r="I4036">
        <v>0</v>
      </c>
      <c r="J4036">
        <v>9</v>
      </c>
      <c r="K4036">
        <v>0</v>
      </c>
      <c r="L4036">
        <v>1</v>
      </c>
      <c r="M4036">
        <v>0</v>
      </c>
      <c r="N4036">
        <v>0</v>
      </c>
      <c r="O4036">
        <v>0</v>
      </c>
      <c r="P4036">
        <v>0</v>
      </c>
      <c r="Q4036">
        <v>0</v>
      </c>
    </row>
    <row r="4037" spans="1:17" x14ac:dyDescent="0.2">
      <c r="A4037" t="s">
        <v>21060</v>
      </c>
      <c r="B4037" t="s">
        <v>86</v>
      </c>
      <c r="C4037" t="s">
        <v>225</v>
      </c>
      <c r="D4037" t="s">
        <v>17029</v>
      </c>
      <c r="E4037" t="s">
        <v>81</v>
      </c>
      <c r="F4037" t="s">
        <v>4877</v>
      </c>
      <c r="G4037">
        <v>0</v>
      </c>
      <c r="H4037">
        <v>10</v>
      </c>
      <c r="I4037">
        <v>0</v>
      </c>
      <c r="J4037">
        <v>9</v>
      </c>
      <c r="K4037">
        <v>0</v>
      </c>
      <c r="L4037">
        <v>1</v>
      </c>
      <c r="M4037">
        <v>0</v>
      </c>
      <c r="N4037">
        <v>0</v>
      </c>
      <c r="O4037">
        <v>0</v>
      </c>
      <c r="P4037">
        <v>0</v>
      </c>
      <c r="Q4037">
        <v>0</v>
      </c>
    </row>
    <row r="4038" spans="1:17" x14ac:dyDescent="0.2">
      <c r="A4038" t="s">
        <v>21061</v>
      </c>
      <c r="B4038" t="s">
        <v>86</v>
      </c>
      <c r="C4038" t="s">
        <v>225</v>
      </c>
      <c r="D4038" t="s">
        <v>17029</v>
      </c>
      <c r="E4038" t="s">
        <v>81</v>
      </c>
      <c r="F4038" t="s">
        <v>4879</v>
      </c>
      <c r="G4038">
        <v>0</v>
      </c>
      <c r="H4038">
        <v>0</v>
      </c>
      <c r="I4038">
        <v>0</v>
      </c>
      <c r="J4038">
        <v>0</v>
      </c>
      <c r="K4038">
        <v>0</v>
      </c>
      <c r="L4038">
        <v>0</v>
      </c>
      <c r="M4038">
        <v>10</v>
      </c>
      <c r="N4038">
        <v>0</v>
      </c>
      <c r="O4038">
        <v>0</v>
      </c>
      <c r="P4038">
        <v>0</v>
      </c>
      <c r="Q4038">
        <v>0</v>
      </c>
    </row>
    <row r="4039" spans="1:17" x14ac:dyDescent="0.2">
      <c r="A4039" t="s">
        <v>21062</v>
      </c>
      <c r="B4039" t="s">
        <v>86</v>
      </c>
      <c r="C4039" t="s">
        <v>225</v>
      </c>
      <c r="D4039" t="s">
        <v>17029</v>
      </c>
      <c r="E4039" t="s">
        <v>81</v>
      </c>
      <c r="F4039" t="s">
        <v>4881</v>
      </c>
      <c r="G4039">
        <v>0</v>
      </c>
      <c r="H4039">
        <v>10</v>
      </c>
      <c r="I4039">
        <v>0</v>
      </c>
      <c r="J4039">
        <v>9</v>
      </c>
      <c r="K4039">
        <v>0</v>
      </c>
      <c r="L4039">
        <v>1</v>
      </c>
      <c r="M4039">
        <v>0</v>
      </c>
      <c r="N4039">
        <v>0</v>
      </c>
      <c r="O4039">
        <v>0</v>
      </c>
      <c r="P4039">
        <v>0</v>
      </c>
      <c r="Q4039">
        <v>0</v>
      </c>
    </row>
    <row r="4040" spans="1:17" x14ac:dyDescent="0.2">
      <c r="A4040" t="s">
        <v>21063</v>
      </c>
      <c r="B4040" t="s">
        <v>86</v>
      </c>
      <c r="C4040" t="s">
        <v>225</v>
      </c>
      <c r="D4040" t="s">
        <v>17029</v>
      </c>
      <c r="E4040" t="s">
        <v>81</v>
      </c>
      <c r="F4040" t="s">
        <v>4883</v>
      </c>
      <c r="G4040">
        <v>0</v>
      </c>
      <c r="H4040">
        <v>10</v>
      </c>
      <c r="I4040">
        <v>0</v>
      </c>
      <c r="J4040">
        <v>9</v>
      </c>
      <c r="K4040">
        <v>0</v>
      </c>
      <c r="L4040">
        <v>1</v>
      </c>
      <c r="M4040">
        <v>0</v>
      </c>
      <c r="N4040">
        <v>0</v>
      </c>
      <c r="O4040">
        <v>0</v>
      </c>
      <c r="P4040">
        <v>0</v>
      </c>
      <c r="Q4040">
        <v>0</v>
      </c>
    </row>
    <row r="4041" spans="1:17" x14ac:dyDescent="0.2">
      <c r="A4041" t="s">
        <v>21064</v>
      </c>
      <c r="B4041" t="s">
        <v>86</v>
      </c>
      <c r="C4041" t="s">
        <v>225</v>
      </c>
      <c r="D4041" t="s">
        <v>17029</v>
      </c>
      <c r="E4041" t="s">
        <v>81</v>
      </c>
      <c r="F4041" t="s">
        <v>4885</v>
      </c>
      <c r="G4041">
        <v>0</v>
      </c>
      <c r="H4041">
        <v>0</v>
      </c>
      <c r="I4041">
        <v>0</v>
      </c>
      <c r="J4041">
        <v>0</v>
      </c>
      <c r="K4041">
        <v>0</v>
      </c>
      <c r="L4041">
        <v>0</v>
      </c>
      <c r="M4041">
        <v>10</v>
      </c>
      <c r="N4041">
        <v>0</v>
      </c>
      <c r="O4041">
        <v>0</v>
      </c>
      <c r="P4041">
        <v>0</v>
      </c>
      <c r="Q4041">
        <v>0</v>
      </c>
    </row>
    <row r="4042" spans="1:17" x14ac:dyDescent="0.2">
      <c r="A4042" t="s">
        <v>21065</v>
      </c>
      <c r="B4042" t="s">
        <v>86</v>
      </c>
      <c r="C4042" t="s">
        <v>225</v>
      </c>
      <c r="D4042" t="s">
        <v>17029</v>
      </c>
      <c r="E4042" t="s">
        <v>81</v>
      </c>
      <c r="F4042" t="s">
        <v>4887</v>
      </c>
      <c r="G4042">
        <v>0</v>
      </c>
      <c r="H4042">
        <v>10</v>
      </c>
      <c r="I4042">
        <v>0</v>
      </c>
      <c r="J4042">
        <v>9</v>
      </c>
      <c r="K4042">
        <v>0</v>
      </c>
      <c r="L4042">
        <v>1</v>
      </c>
      <c r="M4042">
        <v>0</v>
      </c>
      <c r="N4042">
        <v>0</v>
      </c>
      <c r="O4042">
        <v>0</v>
      </c>
      <c r="P4042">
        <v>0</v>
      </c>
      <c r="Q4042">
        <v>0</v>
      </c>
    </row>
    <row r="4043" spans="1:17" x14ac:dyDescent="0.2">
      <c r="A4043" t="s">
        <v>21066</v>
      </c>
      <c r="B4043" t="s">
        <v>86</v>
      </c>
      <c r="C4043" t="s">
        <v>225</v>
      </c>
      <c r="D4043" t="s">
        <v>17029</v>
      </c>
      <c r="E4043" t="s">
        <v>81</v>
      </c>
      <c r="F4043" t="s">
        <v>4889</v>
      </c>
      <c r="G4043">
        <v>0</v>
      </c>
      <c r="H4043">
        <v>0</v>
      </c>
      <c r="I4043">
        <v>0</v>
      </c>
      <c r="J4043">
        <v>0</v>
      </c>
      <c r="K4043">
        <v>0</v>
      </c>
      <c r="L4043">
        <v>0</v>
      </c>
      <c r="M4043">
        <v>10</v>
      </c>
      <c r="N4043">
        <v>0</v>
      </c>
      <c r="O4043">
        <v>0</v>
      </c>
      <c r="P4043">
        <v>0</v>
      </c>
      <c r="Q4043">
        <v>0</v>
      </c>
    </row>
    <row r="4044" spans="1:17" x14ac:dyDescent="0.2">
      <c r="A4044" t="s">
        <v>21067</v>
      </c>
      <c r="B4044" t="s">
        <v>86</v>
      </c>
      <c r="C4044" t="s">
        <v>225</v>
      </c>
      <c r="D4044" t="s">
        <v>17029</v>
      </c>
      <c r="E4044" t="s">
        <v>81</v>
      </c>
      <c r="F4044" t="s">
        <v>4871</v>
      </c>
      <c r="G4044">
        <v>0</v>
      </c>
      <c r="H4044">
        <v>0</v>
      </c>
      <c r="I4044">
        <v>0</v>
      </c>
      <c r="J4044">
        <v>0</v>
      </c>
      <c r="K4044">
        <v>0</v>
      </c>
      <c r="L4044">
        <v>0</v>
      </c>
      <c r="M4044">
        <v>0</v>
      </c>
      <c r="N4044">
        <v>10</v>
      </c>
      <c r="O4044">
        <v>10</v>
      </c>
      <c r="P4044">
        <v>0</v>
      </c>
      <c r="Q4044">
        <v>0</v>
      </c>
    </row>
    <row r="4045" spans="1:17" x14ac:dyDescent="0.2">
      <c r="A4045" t="s">
        <v>21068</v>
      </c>
      <c r="B4045" t="s">
        <v>86</v>
      </c>
      <c r="C4045" t="s">
        <v>225</v>
      </c>
      <c r="D4045" t="s">
        <v>17029</v>
      </c>
      <c r="E4045" t="s">
        <v>81</v>
      </c>
      <c r="F4045" t="s">
        <v>4873</v>
      </c>
      <c r="G4045">
        <v>0</v>
      </c>
      <c r="H4045">
        <v>0</v>
      </c>
      <c r="I4045">
        <v>0</v>
      </c>
      <c r="J4045">
        <v>0</v>
      </c>
      <c r="K4045">
        <v>0</v>
      </c>
      <c r="L4045">
        <v>0</v>
      </c>
      <c r="M4045">
        <v>0</v>
      </c>
      <c r="N4045">
        <v>6</v>
      </c>
      <c r="O4045">
        <v>6</v>
      </c>
      <c r="P4045">
        <v>0</v>
      </c>
      <c r="Q4045">
        <v>0</v>
      </c>
    </row>
    <row r="4046" spans="1:17" x14ac:dyDescent="0.2">
      <c r="A4046" t="s">
        <v>21069</v>
      </c>
      <c r="B4046" t="s">
        <v>86</v>
      </c>
      <c r="C4046" t="s">
        <v>225</v>
      </c>
      <c r="D4046" t="s">
        <v>17029</v>
      </c>
      <c r="E4046" t="s">
        <v>81</v>
      </c>
      <c r="F4046" t="s">
        <v>17019</v>
      </c>
      <c r="G4046">
        <v>10</v>
      </c>
      <c r="H4046">
        <v>0</v>
      </c>
      <c r="I4046">
        <v>0</v>
      </c>
      <c r="J4046">
        <v>0</v>
      </c>
      <c r="K4046">
        <v>0</v>
      </c>
      <c r="L4046">
        <v>0</v>
      </c>
      <c r="M4046">
        <v>0</v>
      </c>
      <c r="N4046">
        <v>0</v>
      </c>
      <c r="O4046">
        <v>0</v>
      </c>
      <c r="P4046">
        <v>0</v>
      </c>
      <c r="Q4046">
        <v>0</v>
      </c>
    </row>
    <row r="4047" spans="1:17" x14ac:dyDescent="0.2">
      <c r="A4047" t="s">
        <v>21070</v>
      </c>
      <c r="B4047" t="s">
        <v>86</v>
      </c>
      <c r="C4047" t="s">
        <v>225</v>
      </c>
      <c r="D4047" t="s">
        <v>17021</v>
      </c>
      <c r="E4047" t="s">
        <v>79</v>
      </c>
      <c r="F4047" t="s">
        <v>17022</v>
      </c>
      <c r="G4047">
        <v>0</v>
      </c>
      <c r="H4047">
        <v>0</v>
      </c>
      <c r="I4047">
        <v>0</v>
      </c>
      <c r="J4047">
        <v>0</v>
      </c>
      <c r="K4047">
        <v>0</v>
      </c>
      <c r="L4047">
        <v>0</v>
      </c>
      <c r="M4047">
        <v>0</v>
      </c>
      <c r="N4047">
        <v>4</v>
      </c>
      <c r="O4047">
        <v>4</v>
      </c>
      <c r="P4047">
        <v>0</v>
      </c>
      <c r="Q4047">
        <v>0</v>
      </c>
    </row>
    <row r="4048" spans="1:17" x14ac:dyDescent="0.2">
      <c r="A4048" t="s">
        <v>21071</v>
      </c>
      <c r="B4048" t="s">
        <v>86</v>
      </c>
      <c r="C4048" t="s">
        <v>225</v>
      </c>
      <c r="D4048" t="s">
        <v>17021</v>
      </c>
      <c r="E4048" t="s">
        <v>79</v>
      </c>
      <c r="F4048" t="s">
        <v>17019</v>
      </c>
      <c r="G4048">
        <v>4</v>
      </c>
      <c r="H4048">
        <v>0</v>
      </c>
      <c r="I4048">
        <v>0</v>
      </c>
      <c r="J4048">
        <v>0</v>
      </c>
      <c r="K4048">
        <v>0</v>
      </c>
      <c r="L4048">
        <v>0</v>
      </c>
      <c r="M4048">
        <v>0</v>
      </c>
      <c r="N4048">
        <v>0</v>
      </c>
      <c r="O4048">
        <v>0</v>
      </c>
      <c r="P4048">
        <v>0</v>
      </c>
      <c r="Q4048">
        <v>0</v>
      </c>
    </row>
    <row r="4049" spans="1:17" x14ac:dyDescent="0.2">
      <c r="A4049" t="s">
        <v>21072</v>
      </c>
      <c r="B4049" t="s">
        <v>86</v>
      </c>
      <c r="C4049" t="s">
        <v>225</v>
      </c>
      <c r="D4049" t="s">
        <v>17021</v>
      </c>
      <c r="E4049" t="s">
        <v>81</v>
      </c>
      <c r="F4049" t="s">
        <v>17022</v>
      </c>
      <c r="G4049">
        <v>0</v>
      </c>
      <c r="H4049">
        <v>0</v>
      </c>
      <c r="I4049">
        <v>0</v>
      </c>
      <c r="J4049">
        <v>0</v>
      </c>
      <c r="K4049">
        <v>0</v>
      </c>
      <c r="L4049">
        <v>0</v>
      </c>
      <c r="M4049">
        <v>0</v>
      </c>
      <c r="N4049">
        <v>1</v>
      </c>
      <c r="O4049">
        <v>1</v>
      </c>
      <c r="P4049">
        <v>0</v>
      </c>
      <c r="Q4049">
        <v>0</v>
      </c>
    </row>
    <row r="4050" spans="1:17" x14ac:dyDescent="0.2">
      <c r="A4050" t="s">
        <v>21073</v>
      </c>
      <c r="B4050" t="s">
        <v>86</v>
      </c>
      <c r="C4050" t="s">
        <v>225</v>
      </c>
      <c r="D4050" t="s">
        <v>17021</v>
      </c>
      <c r="E4050" t="s">
        <v>81</v>
      </c>
      <c r="F4050" t="s">
        <v>17019</v>
      </c>
      <c r="G4050">
        <v>1</v>
      </c>
      <c r="H4050">
        <v>0</v>
      </c>
      <c r="I4050">
        <v>0</v>
      </c>
      <c r="J4050">
        <v>0</v>
      </c>
      <c r="K4050">
        <v>0</v>
      </c>
      <c r="L4050">
        <v>0</v>
      </c>
      <c r="M4050">
        <v>0</v>
      </c>
      <c r="N4050">
        <v>0</v>
      </c>
      <c r="O4050">
        <v>0</v>
      </c>
      <c r="P4050">
        <v>0</v>
      </c>
      <c r="Q4050">
        <v>0</v>
      </c>
    </row>
    <row r="4051" spans="1:17" x14ac:dyDescent="0.2">
      <c r="A4051" t="s">
        <v>21074</v>
      </c>
      <c r="B4051" t="s">
        <v>86</v>
      </c>
      <c r="C4051" t="s">
        <v>226</v>
      </c>
      <c r="D4051" t="s">
        <v>17029</v>
      </c>
      <c r="E4051" t="s">
        <v>79</v>
      </c>
      <c r="F4051" t="s">
        <v>4875</v>
      </c>
      <c r="G4051">
        <v>0</v>
      </c>
      <c r="H4051">
        <v>5</v>
      </c>
      <c r="I4051">
        <v>1</v>
      </c>
      <c r="J4051">
        <v>4</v>
      </c>
      <c r="K4051">
        <v>0</v>
      </c>
      <c r="L4051">
        <v>0</v>
      </c>
      <c r="M4051">
        <v>0</v>
      </c>
      <c r="N4051">
        <v>0</v>
      </c>
      <c r="O4051">
        <v>0</v>
      </c>
      <c r="P4051">
        <v>0</v>
      </c>
      <c r="Q4051">
        <v>0</v>
      </c>
    </row>
    <row r="4052" spans="1:17" x14ac:dyDescent="0.2">
      <c r="A4052" t="s">
        <v>21075</v>
      </c>
      <c r="B4052" t="s">
        <v>86</v>
      </c>
      <c r="C4052" t="s">
        <v>226</v>
      </c>
      <c r="D4052" t="s">
        <v>17029</v>
      </c>
      <c r="E4052" t="s">
        <v>79</v>
      </c>
      <c r="F4052" t="s">
        <v>4877</v>
      </c>
      <c r="G4052">
        <v>0</v>
      </c>
      <c r="H4052">
        <v>5</v>
      </c>
      <c r="I4052">
        <v>0</v>
      </c>
      <c r="J4052">
        <v>5</v>
      </c>
      <c r="K4052">
        <v>0</v>
      </c>
      <c r="L4052">
        <v>0</v>
      </c>
      <c r="M4052">
        <v>0</v>
      </c>
      <c r="N4052">
        <v>0</v>
      </c>
      <c r="O4052">
        <v>0</v>
      </c>
      <c r="P4052">
        <v>0</v>
      </c>
      <c r="Q4052">
        <v>0</v>
      </c>
    </row>
    <row r="4053" spans="1:17" x14ac:dyDescent="0.2">
      <c r="A4053" t="s">
        <v>21076</v>
      </c>
      <c r="B4053" t="s">
        <v>86</v>
      </c>
      <c r="C4053" t="s">
        <v>226</v>
      </c>
      <c r="D4053" t="s">
        <v>17029</v>
      </c>
      <c r="E4053" t="s">
        <v>79</v>
      </c>
      <c r="F4053" t="s">
        <v>4879</v>
      </c>
      <c r="G4053">
        <v>0</v>
      </c>
      <c r="H4053">
        <v>0</v>
      </c>
      <c r="I4053">
        <v>0</v>
      </c>
      <c r="J4053">
        <v>0</v>
      </c>
      <c r="K4053">
        <v>0</v>
      </c>
      <c r="L4053">
        <v>0</v>
      </c>
      <c r="M4053">
        <v>5</v>
      </c>
      <c r="N4053">
        <v>0</v>
      </c>
      <c r="O4053">
        <v>0</v>
      </c>
      <c r="P4053">
        <v>0</v>
      </c>
      <c r="Q4053">
        <v>0</v>
      </c>
    </row>
    <row r="4054" spans="1:17" x14ac:dyDescent="0.2">
      <c r="A4054" t="s">
        <v>21077</v>
      </c>
      <c r="B4054" t="s">
        <v>86</v>
      </c>
      <c r="C4054" t="s">
        <v>226</v>
      </c>
      <c r="D4054" t="s">
        <v>17029</v>
      </c>
      <c r="E4054" t="s">
        <v>79</v>
      </c>
      <c r="F4054" t="s">
        <v>4881</v>
      </c>
      <c r="G4054">
        <v>0</v>
      </c>
      <c r="H4054">
        <v>5</v>
      </c>
      <c r="I4054">
        <v>0</v>
      </c>
      <c r="J4054">
        <v>5</v>
      </c>
      <c r="K4054">
        <v>0</v>
      </c>
      <c r="L4054">
        <v>0</v>
      </c>
      <c r="M4054">
        <v>0</v>
      </c>
      <c r="N4054">
        <v>0</v>
      </c>
      <c r="O4054">
        <v>0</v>
      </c>
      <c r="P4054">
        <v>0</v>
      </c>
      <c r="Q4054">
        <v>0</v>
      </c>
    </row>
    <row r="4055" spans="1:17" x14ac:dyDescent="0.2">
      <c r="A4055" t="s">
        <v>21078</v>
      </c>
      <c r="B4055" t="s">
        <v>86</v>
      </c>
      <c r="C4055" t="s">
        <v>226</v>
      </c>
      <c r="D4055" t="s">
        <v>17029</v>
      </c>
      <c r="E4055" t="s">
        <v>79</v>
      </c>
      <c r="F4055" t="s">
        <v>4883</v>
      </c>
      <c r="G4055">
        <v>0</v>
      </c>
      <c r="H4055">
        <v>5</v>
      </c>
      <c r="I4055">
        <v>0</v>
      </c>
      <c r="J4055">
        <v>5</v>
      </c>
      <c r="K4055">
        <v>0</v>
      </c>
      <c r="L4055">
        <v>0</v>
      </c>
      <c r="M4055">
        <v>0</v>
      </c>
      <c r="N4055">
        <v>0</v>
      </c>
      <c r="O4055">
        <v>0</v>
      </c>
      <c r="P4055">
        <v>0</v>
      </c>
      <c r="Q4055">
        <v>0</v>
      </c>
    </row>
    <row r="4056" spans="1:17" x14ac:dyDescent="0.2">
      <c r="A4056" t="s">
        <v>21079</v>
      </c>
      <c r="B4056" t="s">
        <v>86</v>
      </c>
      <c r="C4056" t="s">
        <v>226</v>
      </c>
      <c r="D4056" t="s">
        <v>17029</v>
      </c>
      <c r="E4056" t="s">
        <v>79</v>
      </c>
      <c r="F4056" t="s">
        <v>4885</v>
      </c>
      <c r="G4056">
        <v>0</v>
      </c>
      <c r="H4056">
        <v>0</v>
      </c>
      <c r="I4056">
        <v>0</v>
      </c>
      <c r="J4056">
        <v>0</v>
      </c>
      <c r="K4056">
        <v>0</v>
      </c>
      <c r="L4056">
        <v>0</v>
      </c>
      <c r="M4056">
        <v>5</v>
      </c>
      <c r="N4056">
        <v>0</v>
      </c>
      <c r="O4056">
        <v>0</v>
      </c>
      <c r="P4056">
        <v>0</v>
      </c>
      <c r="Q4056">
        <v>0</v>
      </c>
    </row>
    <row r="4057" spans="1:17" x14ac:dyDescent="0.2">
      <c r="A4057" t="s">
        <v>21080</v>
      </c>
      <c r="B4057" t="s">
        <v>86</v>
      </c>
      <c r="C4057" t="s">
        <v>226</v>
      </c>
      <c r="D4057" t="s">
        <v>17029</v>
      </c>
      <c r="E4057" t="s">
        <v>79</v>
      </c>
      <c r="F4057" t="s">
        <v>4887</v>
      </c>
      <c r="G4057">
        <v>0</v>
      </c>
      <c r="H4057">
        <v>5</v>
      </c>
      <c r="I4057">
        <v>0</v>
      </c>
      <c r="J4057">
        <v>5</v>
      </c>
      <c r="K4057">
        <v>0</v>
      </c>
      <c r="L4057">
        <v>0</v>
      </c>
      <c r="M4057">
        <v>0</v>
      </c>
      <c r="N4057">
        <v>0</v>
      </c>
      <c r="O4057">
        <v>0</v>
      </c>
      <c r="P4057">
        <v>0</v>
      </c>
      <c r="Q4057">
        <v>0</v>
      </c>
    </row>
    <row r="4058" spans="1:17" x14ac:dyDescent="0.2">
      <c r="A4058" t="s">
        <v>21081</v>
      </c>
      <c r="B4058" t="s">
        <v>86</v>
      </c>
      <c r="C4058" t="s">
        <v>226</v>
      </c>
      <c r="D4058" t="s">
        <v>17029</v>
      </c>
      <c r="E4058" t="s">
        <v>79</v>
      </c>
      <c r="F4058" t="s">
        <v>4889</v>
      </c>
      <c r="G4058">
        <v>0</v>
      </c>
      <c r="H4058">
        <v>0</v>
      </c>
      <c r="I4058">
        <v>0</v>
      </c>
      <c r="J4058">
        <v>0</v>
      </c>
      <c r="K4058">
        <v>0</v>
      </c>
      <c r="L4058">
        <v>0</v>
      </c>
      <c r="M4058">
        <v>5</v>
      </c>
      <c r="N4058">
        <v>0</v>
      </c>
      <c r="O4058">
        <v>0</v>
      </c>
      <c r="P4058">
        <v>0</v>
      </c>
      <c r="Q4058">
        <v>0</v>
      </c>
    </row>
    <row r="4059" spans="1:17" x14ac:dyDescent="0.2">
      <c r="A4059" t="s">
        <v>21082</v>
      </c>
      <c r="B4059" t="s">
        <v>86</v>
      </c>
      <c r="C4059" t="s">
        <v>226</v>
      </c>
      <c r="D4059" t="s">
        <v>17029</v>
      </c>
      <c r="E4059" t="s">
        <v>79</v>
      </c>
      <c r="F4059" t="s">
        <v>4871</v>
      </c>
      <c r="G4059">
        <v>0</v>
      </c>
      <c r="H4059">
        <v>0</v>
      </c>
      <c r="I4059">
        <v>0</v>
      </c>
      <c r="J4059">
        <v>0</v>
      </c>
      <c r="K4059">
        <v>0</v>
      </c>
      <c r="L4059">
        <v>0</v>
      </c>
      <c r="M4059">
        <v>0</v>
      </c>
      <c r="N4059">
        <v>5</v>
      </c>
      <c r="O4059">
        <v>5</v>
      </c>
      <c r="P4059">
        <v>0</v>
      </c>
      <c r="Q4059">
        <v>0</v>
      </c>
    </row>
    <row r="4060" spans="1:17" x14ac:dyDescent="0.2">
      <c r="A4060" t="s">
        <v>21083</v>
      </c>
      <c r="B4060" t="s">
        <v>86</v>
      </c>
      <c r="C4060" t="s">
        <v>226</v>
      </c>
      <c r="D4060" t="s">
        <v>17029</v>
      </c>
      <c r="E4060" t="s">
        <v>79</v>
      </c>
      <c r="F4060" t="s">
        <v>4873</v>
      </c>
      <c r="G4060">
        <v>0</v>
      </c>
      <c r="H4060">
        <v>0</v>
      </c>
      <c r="I4060">
        <v>0</v>
      </c>
      <c r="J4060">
        <v>0</v>
      </c>
      <c r="K4060">
        <v>0</v>
      </c>
      <c r="L4060">
        <v>0</v>
      </c>
      <c r="M4060">
        <v>0</v>
      </c>
      <c r="N4060">
        <v>4</v>
      </c>
      <c r="O4060">
        <v>4</v>
      </c>
      <c r="P4060">
        <v>0</v>
      </c>
      <c r="Q4060">
        <v>0</v>
      </c>
    </row>
    <row r="4061" spans="1:17" x14ac:dyDescent="0.2">
      <c r="A4061" t="s">
        <v>21084</v>
      </c>
      <c r="B4061" t="s">
        <v>86</v>
      </c>
      <c r="C4061" t="s">
        <v>226</v>
      </c>
      <c r="D4061" t="s">
        <v>17029</v>
      </c>
      <c r="E4061" t="s">
        <v>79</v>
      </c>
      <c r="F4061" t="s">
        <v>17019</v>
      </c>
      <c r="G4061">
        <v>5</v>
      </c>
      <c r="H4061">
        <v>0</v>
      </c>
      <c r="I4061">
        <v>0</v>
      </c>
      <c r="J4061">
        <v>0</v>
      </c>
      <c r="K4061">
        <v>0</v>
      </c>
      <c r="L4061">
        <v>0</v>
      </c>
      <c r="M4061">
        <v>0</v>
      </c>
      <c r="N4061">
        <v>0</v>
      </c>
      <c r="O4061">
        <v>0</v>
      </c>
      <c r="P4061">
        <v>0</v>
      </c>
      <c r="Q4061">
        <v>0</v>
      </c>
    </row>
    <row r="4062" spans="1:17" x14ac:dyDescent="0.2">
      <c r="A4062" t="s">
        <v>21085</v>
      </c>
      <c r="B4062" t="s">
        <v>86</v>
      </c>
      <c r="C4062" t="s">
        <v>226</v>
      </c>
      <c r="D4062" t="s">
        <v>17029</v>
      </c>
      <c r="E4062" t="s">
        <v>81</v>
      </c>
      <c r="F4062" t="s">
        <v>4875</v>
      </c>
      <c r="G4062">
        <v>0</v>
      </c>
      <c r="H4062">
        <v>6</v>
      </c>
      <c r="I4062">
        <v>0</v>
      </c>
      <c r="J4062">
        <v>5</v>
      </c>
      <c r="K4062">
        <v>1</v>
      </c>
      <c r="L4062">
        <v>0</v>
      </c>
      <c r="M4062">
        <v>0</v>
      </c>
      <c r="N4062">
        <v>0</v>
      </c>
      <c r="O4062">
        <v>0</v>
      </c>
      <c r="P4062">
        <v>0</v>
      </c>
      <c r="Q4062">
        <v>0</v>
      </c>
    </row>
    <row r="4063" spans="1:17" x14ac:dyDescent="0.2">
      <c r="A4063" t="s">
        <v>21086</v>
      </c>
      <c r="B4063" t="s">
        <v>86</v>
      </c>
      <c r="C4063" t="s">
        <v>226</v>
      </c>
      <c r="D4063" t="s">
        <v>17029</v>
      </c>
      <c r="E4063" t="s">
        <v>81</v>
      </c>
      <c r="F4063" t="s">
        <v>4877</v>
      </c>
      <c r="G4063">
        <v>0</v>
      </c>
      <c r="H4063">
        <v>6</v>
      </c>
      <c r="I4063">
        <v>0</v>
      </c>
      <c r="J4063">
        <v>4</v>
      </c>
      <c r="K4063">
        <v>1</v>
      </c>
      <c r="L4063">
        <v>1</v>
      </c>
      <c r="M4063">
        <v>0</v>
      </c>
      <c r="N4063">
        <v>0</v>
      </c>
      <c r="O4063">
        <v>0</v>
      </c>
      <c r="P4063">
        <v>0</v>
      </c>
      <c r="Q4063">
        <v>0</v>
      </c>
    </row>
    <row r="4064" spans="1:17" x14ac:dyDescent="0.2">
      <c r="A4064" t="s">
        <v>21087</v>
      </c>
      <c r="B4064" t="s">
        <v>86</v>
      </c>
      <c r="C4064" t="s">
        <v>226</v>
      </c>
      <c r="D4064" t="s">
        <v>17029</v>
      </c>
      <c r="E4064" t="s">
        <v>81</v>
      </c>
      <c r="F4064" t="s">
        <v>4879</v>
      </c>
      <c r="G4064">
        <v>0</v>
      </c>
      <c r="H4064">
        <v>0</v>
      </c>
      <c r="I4064">
        <v>0</v>
      </c>
      <c r="J4064">
        <v>0</v>
      </c>
      <c r="K4064">
        <v>0</v>
      </c>
      <c r="L4064">
        <v>0</v>
      </c>
      <c r="M4064">
        <v>6</v>
      </c>
      <c r="N4064">
        <v>0</v>
      </c>
      <c r="O4064">
        <v>0</v>
      </c>
      <c r="P4064">
        <v>0</v>
      </c>
      <c r="Q4064">
        <v>0</v>
      </c>
    </row>
    <row r="4065" spans="1:17" x14ac:dyDescent="0.2">
      <c r="A4065" t="s">
        <v>21088</v>
      </c>
      <c r="B4065" t="s">
        <v>86</v>
      </c>
      <c r="C4065" t="s">
        <v>226</v>
      </c>
      <c r="D4065" t="s">
        <v>17029</v>
      </c>
      <c r="E4065" t="s">
        <v>81</v>
      </c>
      <c r="F4065" t="s">
        <v>4881</v>
      </c>
      <c r="G4065">
        <v>0</v>
      </c>
      <c r="H4065">
        <v>6</v>
      </c>
      <c r="I4065">
        <v>0</v>
      </c>
      <c r="J4065">
        <v>4</v>
      </c>
      <c r="K4065">
        <v>1</v>
      </c>
      <c r="L4065">
        <v>1</v>
      </c>
      <c r="M4065">
        <v>0</v>
      </c>
      <c r="N4065">
        <v>0</v>
      </c>
      <c r="O4065">
        <v>0</v>
      </c>
      <c r="P4065">
        <v>0</v>
      </c>
      <c r="Q4065">
        <v>0</v>
      </c>
    </row>
    <row r="4066" spans="1:17" x14ac:dyDescent="0.2">
      <c r="A4066" t="s">
        <v>21089</v>
      </c>
      <c r="B4066" t="s">
        <v>86</v>
      </c>
      <c r="C4066" t="s">
        <v>226</v>
      </c>
      <c r="D4066" t="s">
        <v>17029</v>
      </c>
      <c r="E4066" t="s">
        <v>81</v>
      </c>
      <c r="F4066" t="s">
        <v>4883</v>
      </c>
      <c r="G4066">
        <v>0</v>
      </c>
      <c r="H4066">
        <v>6</v>
      </c>
      <c r="I4066">
        <v>0</v>
      </c>
      <c r="J4066">
        <v>4</v>
      </c>
      <c r="K4066">
        <v>1</v>
      </c>
      <c r="L4066">
        <v>1</v>
      </c>
      <c r="M4066">
        <v>0</v>
      </c>
      <c r="N4066">
        <v>0</v>
      </c>
      <c r="O4066">
        <v>0</v>
      </c>
      <c r="P4066">
        <v>0</v>
      </c>
      <c r="Q4066">
        <v>0</v>
      </c>
    </row>
    <row r="4067" spans="1:17" x14ac:dyDescent="0.2">
      <c r="A4067" t="s">
        <v>21090</v>
      </c>
      <c r="B4067" t="s">
        <v>86</v>
      </c>
      <c r="C4067" t="s">
        <v>226</v>
      </c>
      <c r="D4067" t="s">
        <v>17029</v>
      </c>
      <c r="E4067" t="s">
        <v>81</v>
      </c>
      <c r="F4067" t="s">
        <v>4885</v>
      </c>
      <c r="G4067">
        <v>0</v>
      </c>
      <c r="H4067">
        <v>0</v>
      </c>
      <c r="I4067">
        <v>0</v>
      </c>
      <c r="J4067">
        <v>0</v>
      </c>
      <c r="K4067">
        <v>0</v>
      </c>
      <c r="L4067">
        <v>0</v>
      </c>
      <c r="M4067">
        <v>6</v>
      </c>
      <c r="N4067">
        <v>0</v>
      </c>
      <c r="O4067">
        <v>0</v>
      </c>
      <c r="P4067">
        <v>0</v>
      </c>
      <c r="Q4067">
        <v>0</v>
      </c>
    </row>
    <row r="4068" spans="1:17" x14ac:dyDescent="0.2">
      <c r="A4068" t="s">
        <v>21091</v>
      </c>
      <c r="B4068" t="s">
        <v>86</v>
      </c>
      <c r="C4068" t="s">
        <v>226</v>
      </c>
      <c r="D4068" t="s">
        <v>17029</v>
      </c>
      <c r="E4068" t="s">
        <v>81</v>
      </c>
      <c r="F4068" t="s">
        <v>4887</v>
      </c>
      <c r="G4068">
        <v>0</v>
      </c>
      <c r="H4068">
        <v>6</v>
      </c>
      <c r="I4068">
        <v>0</v>
      </c>
      <c r="J4068">
        <v>5</v>
      </c>
      <c r="K4068">
        <v>1</v>
      </c>
      <c r="L4068">
        <v>0</v>
      </c>
      <c r="M4068">
        <v>0</v>
      </c>
      <c r="N4068">
        <v>0</v>
      </c>
      <c r="O4068">
        <v>0</v>
      </c>
      <c r="P4068">
        <v>0</v>
      </c>
      <c r="Q4068">
        <v>0</v>
      </c>
    </row>
    <row r="4069" spans="1:17" x14ac:dyDescent="0.2">
      <c r="A4069" t="s">
        <v>21092</v>
      </c>
      <c r="B4069" t="s">
        <v>86</v>
      </c>
      <c r="C4069" t="s">
        <v>226</v>
      </c>
      <c r="D4069" t="s">
        <v>17029</v>
      </c>
      <c r="E4069" t="s">
        <v>81</v>
      </c>
      <c r="F4069" t="s">
        <v>4889</v>
      </c>
      <c r="G4069">
        <v>0</v>
      </c>
      <c r="H4069">
        <v>0</v>
      </c>
      <c r="I4069">
        <v>0</v>
      </c>
      <c r="J4069">
        <v>0</v>
      </c>
      <c r="K4069">
        <v>0</v>
      </c>
      <c r="L4069">
        <v>0</v>
      </c>
      <c r="M4069">
        <v>6</v>
      </c>
      <c r="N4069">
        <v>0</v>
      </c>
      <c r="O4069">
        <v>0</v>
      </c>
      <c r="P4069">
        <v>0</v>
      </c>
      <c r="Q4069">
        <v>0</v>
      </c>
    </row>
    <row r="4070" spans="1:17" x14ac:dyDescent="0.2">
      <c r="A4070" t="s">
        <v>21093</v>
      </c>
      <c r="B4070" t="s">
        <v>86</v>
      </c>
      <c r="C4070" t="s">
        <v>226</v>
      </c>
      <c r="D4070" t="s">
        <v>17029</v>
      </c>
      <c r="E4070" t="s">
        <v>81</v>
      </c>
      <c r="F4070" t="s">
        <v>4871</v>
      </c>
      <c r="G4070">
        <v>0</v>
      </c>
      <c r="H4070">
        <v>0</v>
      </c>
      <c r="I4070">
        <v>0</v>
      </c>
      <c r="J4070">
        <v>0</v>
      </c>
      <c r="K4070">
        <v>0</v>
      </c>
      <c r="L4070">
        <v>0</v>
      </c>
      <c r="M4070">
        <v>0</v>
      </c>
      <c r="N4070">
        <v>6</v>
      </c>
      <c r="O4070">
        <v>5</v>
      </c>
      <c r="P4070">
        <v>1</v>
      </c>
      <c r="Q4070">
        <v>0</v>
      </c>
    </row>
    <row r="4071" spans="1:17" x14ac:dyDescent="0.2">
      <c r="A4071" t="s">
        <v>21094</v>
      </c>
      <c r="B4071" t="s">
        <v>86</v>
      </c>
      <c r="C4071" t="s">
        <v>226</v>
      </c>
      <c r="D4071" t="s">
        <v>17029</v>
      </c>
      <c r="E4071" t="s">
        <v>81</v>
      </c>
      <c r="F4071" t="s">
        <v>4873</v>
      </c>
      <c r="G4071">
        <v>0</v>
      </c>
      <c r="H4071">
        <v>0</v>
      </c>
      <c r="I4071">
        <v>0</v>
      </c>
      <c r="J4071">
        <v>0</v>
      </c>
      <c r="K4071">
        <v>0</v>
      </c>
      <c r="L4071">
        <v>0</v>
      </c>
      <c r="M4071">
        <v>0</v>
      </c>
      <c r="N4071">
        <v>4</v>
      </c>
      <c r="O4071">
        <v>4</v>
      </c>
      <c r="P4071">
        <v>0</v>
      </c>
      <c r="Q4071">
        <v>0</v>
      </c>
    </row>
    <row r="4072" spans="1:17" x14ac:dyDescent="0.2">
      <c r="A4072" t="s">
        <v>21095</v>
      </c>
      <c r="B4072" t="s">
        <v>86</v>
      </c>
      <c r="C4072" t="s">
        <v>226</v>
      </c>
      <c r="D4072" t="s">
        <v>17029</v>
      </c>
      <c r="E4072" t="s">
        <v>81</v>
      </c>
      <c r="F4072" t="s">
        <v>17019</v>
      </c>
      <c r="G4072">
        <v>6</v>
      </c>
      <c r="H4072">
        <v>0</v>
      </c>
      <c r="I4072">
        <v>0</v>
      </c>
      <c r="J4072">
        <v>0</v>
      </c>
      <c r="K4072">
        <v>0</v>
      </c>
      <c r="L4072">
        <v>0</v>
      </c>
      <c r="M4072">
        <v>0</v>
      </c>
      <c r="N4072">
        <v>0</v>
      </c>
      <c r="O4072">
        <v>0</v>
      </c>
      <c r="P4072">
        <v>0</v>
      </c>
      <c r="Q4072">
        <v>0</v>
      </c>
    </row>
    <row r="4073" spans="1:17" x14ac:dyDescent="0.2">
      <c r="A4073" t="s">
        <v>21096</v>
      </c>
      <c r="B4073" t="s">
        <v>86</v>
      </c>
      <c r="C4073" t="s">
        <v>226</v>
      </c>
      <c r="D4073" t="s">
        <v>17021</v>
      </c>
      <c r="E4073" t="s">
        <v>79</v>
      </c>
      <c r="F4073" t="s">
        <v>17022</v>
      </c>
      <c r="G4073">
        <v>0</v>
      </c>
      <c r="H4073">
        <v>0</v>
      </c>
      <c r="I4073">
        <v>0</v>
      </c>
      <c r="J4073">
        <v>0</v>
      </c>
      <c r="K4073">
        <v>0</v>
      </c>
      <c r="L4073">
        <v>0</v>
      </c>
      <c r="M4073">
        <v>0</v>
      </c>
      <c r="N4073">
        <v>1</v>
      </c>
      <c r="O4073">
        <v>1</v>
      </c>
      <c r="P4073">
        <v>0</v>
      </c>
      <c r="Q4073">
        <v>0</v>
      </c>
    </row>
    <row r="4074" spans="1:17" x14ac:dyDescent="0.2">
      <c r="A4074" t="s">
        <v>21097</v>
      </c>
      <c r="B4074" t="s">
        <v>86</v>
      </c>
      <c r="C4074" t="s">
        <v>226</v>
      </c>
      <c r="D4074" t="s">
        <v>17021</v>
      </c>
      <c r="E4074" t="s">
        <v>79</v>
      </c>
      <c r="F4074" t="s">
        <v>17019</v>
      </c>
      <c r="G4074">
        <v>1</v>
      </c>
      <c r="H4074">
        <v>0</v>
      </c>
      <c r="I4074">
        <v>0</v>
      </c>
      <c r="J4074">
        <v>0</v>
      </c>
      <c r="K4074">
        <v>0</v>
      </c>
      <c r="L4074">
        <v>0</v>
      </c>
      <c r="M4074">
        <v>0</v>
      </c>
      <c r="N4074">
        <v>0</v>
      </c>
      <c r="O4074">
        <v>0</v>
      </c>
      <c r="P4074">
        <v>0</v>
      </c>
      <c r="Q4074">
        <v>0</v>
      </c>
    </row>
    <row r="4075" spans="1:17" x14ac:dyDescent="0.2">
      <c r="A4075" t="s">
        <v>21098</v>
      </c>
      <c r="B4075" t="s">
        <v>86</v>
      </c>
      <c r="C4075" t="s">
        <v>226</v>
      </c>
      <c r="D4075" t="s">
        <v>17021</v>
      </c>
      <c r="E4075" t="s">
        <v>81</v>
      </c>
      <c r="F4075" t="s">
        <v>17022</v>
      </c>
      <c r="G4075">
        <v>0</v>
      </c>
      <c r="H4075">
        <v>0</v>
      </c>
      <c r="I4075">
        <v>0</v>
      </c>
      <c r="J4075">
        <v>0</v>
      </c>
      <c r="K4075">
        <v>0</v>
      </c>
      <c r="L4075">
        <v>0</v>
      </c>
      <c r="M4075">
        <v>0</v>
      </c>
      <c r="N4075">
        <v>1</v>
      </c>
      <c r="O4075">
        <v>1</v>
      </c>
      <c r="P4075">
        <v>0</v>
      </c>
      <c r="Q4075">
        <v>0</v>
      </c>
    </row>
    <row r="4076" spans="1:17" x14ac:dyDescent="0.2">
      <c r="A4076" t="s">
        <v>21099</v>
      </c>
      <c r="B4076" t="s">
        <v>86</v>
      </c>
      <c r="C4076" t="s">
        <v>226</v>
      </c>
      <c r="D4076" t="s">
        <v>17021</v>
      </c>
      <c r="E4076" t="s">
        <v>81</v>
      </c>
      <c r="F4076" t="s">
        <v>17019</v>
      </c>
      <c r="G4076">
        <v>1</v>
      </c>
      <c r="H4076">
        <v>0</v>
      </c>
      <c r="I4076">
        <v>0</v>
      </c>
      <c r="J4076">
        <v>0</v>
      </c>
      <c r="K4076">
        <v>0</v>
      </c>
      <c r="L4076">
        <v>0</v>
      </c>
      <c r="M4076">
        <v>0</v>
      </c>
      <c r="N4076">
        <v>0</v>
      </c>
      <c r="O4076">
        <v>0</v>
      </c>
      <c r="P4076">
        <v>0</v>
      </c>
      <c r="Q4076">
        <v>0</v>
      </c>
    </row>
    <row r="4077" spans="1:17" x14ac:dyDescent="0.2">
      <c r="A4077" t="s">
        <v>21100</v>
      </c>
      <c r="B4077" t="s">
        <v>86</v>
      </c>
      <c r="C4077" t="s">
        <v>226</v>
      </c>
      <c r="D4077" t="s">
        <v>17025</v>
      </c>
      <c r="E4077" t="s">
        <v>79</v>
      </c>
      <c r="F4077" t="s">
        <v>17019</v>
      </c>
      <c r="G4077">
        <v>1</v>
      </c>
      <c r="H4077">
        <v>0</v>
      </c>
      <c r="I4077">
        <v>0</v>
      </c>
      <c r="J4077">
        <v>0</v>
      </c>
      <c r="K4077">
        <v>0</v>
      </c>
      <c r="L4077">
        <v>0</v>
      </c>
      <c r="M4077">
        <v>0</v>
      </c>
      <c r="N4077">
        <v>0</v>
      </c>
      <c r="O4077">
        <v>0</v>
      </c>
      <c r="P4077">
        <v>0</v>
      </c>
      <c r="Q4077">
        <v>0</v>
      </c>
    </row>
    <row r="4078" spans="1:17" x14ac:dyDescent="0.2">
      <c r="A4078" t="s">
        <v>21101</v>
      </c>
      <c r="B4078" t="s">
        <v>86</v>
      </c>
      <c r="C4078" t="s">
        <v>227</v>
      </c>
      <c r="D4078" t="s">
        <v>17029</v>
      </c>
      <c r="E4078" t="s">
        <v>79</v>
      </c>
      <c r="F4078" t="s">
        <v>4875</v>
      </c>
      <c r="G4078">
        <v>0</v>
      </c>
      <c r="H4078">
        <v>1</v>
      </c>
      <c r="I4078">
        <v>0</v>
      </c>
      <c r="J4078">
        <v>1</v>
      </c>
      <c r="K4078">
        <v>0</v>
      </c>
      <c r="L4078">
        <v>0</v>
      </c>
      <c r="M4078">
        <v>0</v>
      </c>
      <c r="N4078">
        <v>0</v>
      </c>
      <c r="O4078">
        <v>0</v>
      </c>
      <c r="P4078">
        <v>0</v>
      </c>
      <c r="Q4078">
        <v>0</v>
      </c>
    </row>
    <row r="4079" spans="1:17" x14ac:dyDescent="0.2">
      <c r="A4079" t="s">
        <v>21102</v>
      </c>
      <c r="B4079" t="s">
        <v>86</v>
      </c>
      <c r="C4079" t="s">
        <v>227</v>
      </c>
      <c r="D4079" t="s">
        <v>17029</v>
      </c>
      <c r="E4079" t="s">
        <v>79</v>
      </c>
      <c r="F4079" t="s">
        <v>4877</v>
      </c>
      <c r="G4079">
        <v>0</v>
      </c>
      <c r="H4079">
        <v>1</v>
      </c>
      <c r="I4079">
        <v>0</v>
      </c>
      <c r="J4079">
        <v>1</v>
      </c>
      <c r="K4079">
        <v>0</v>
      </c>
      <c r="L4079">
        <v>0</v>
      </c>
      <c r="M4079">
        <v>0</v>
      </c>
      <c r="N4079">
        <v>0</v>
      </c>
      <c r="O4079">
        <v>0</v>
      </c>
      <c r="P4079">
        <v>0</v>
      </c>
      <c r="Q4079">
        <v>0</v>
      </c>
    </row>
    <row r="4080" spans="1:17" x14ac:dyDescent="0.2">
      <c r="A4080" t="s">
        <v>21103</v>
      </c>
      <c r="B4080" t="s">
        <v>86</v>
      </c>
      <c r="C4080" t="s">
        <v>227</v>
      </c>
      <c r="D4080" t="s">
        <v>17029</v>
      </c>
      <c r="E4080" t="s">
        <v>79</v>
      </c>
      <c r="F4080" t="s">
        <v>4879</v>
      </c>
      <c r="G4080">
        <v>0</v>
      </c>
      <c r="H4080">
        <v>0</v>
      </c>
      <c r="I4080">
        <v>0</v>
      </c>
      <c r="J4080">
        <v>0</v>
      </c>
      <c r="K4080">
        <v>0</v>
      </c>
      <c r="L4080">
        <v>0</v>
      </c>
      <c r="M4080">
        <v>1</v>
      </c>
      <c r="N4080">
        <v>0</v>
      </c>
      <c r="O4080">
        <v>0</v>
      </c>
      <c r="P4080">
        <v>0</v>
      </c>
      <c r="Q4080">
        <v>0</v>
      </c>
    </row>
    <row r="4081" spans="1:17" x14ac:dyDescent="0.2">
      <c r="A4081" t="s">
        <v>21104</v>
      </c>
      <c r="B4081" t="s">
        <v>86</v>
      </c>
      <c r="C4081" t="s">
        <v>227</v>
      </c>
      <c r="D4081" t="s">
        <v>17029</v>
      </c>
      <c r="E4081" t="s">
        <v>79</v>
      </c>
      <c r="F4081" t="s">
        <v>4881</v>
      </c>
      <c r="G4081">
        <v>0</v>
      </c>
      <c r="H4081">
        <v>1</v>
      </c>
      <c r="I4081">
        <v>0</v>
      </c>
      <c r="J4081">
        <v>1</v>
      </c>
      <c r="K4081">
        <v>0</v>
      </c>
      <c r="L4081">
        <v>0</v>
      </c>
      <c r="M4081">
        <v>0</v>
      </c>
      <c r="N4081">
        <v>0</v>
      </c>
      <c r="O4081">
        <v>0</v>
      </c>
      <c r="P4081">
        <v>0</v>
      </c>
      <c r="Q4081">
        <v>0</v>
      </c>
    </row>
    <row r="4082" spans="1:17" x14ac:dyDescent="0.2">
      <c r="A4082" t="s">
        <v>21105</v>
      </c>
      <c r="B4082" t="s">
        <v>86</v>
      </c>
      <c r="C4082" t="s">
        <v>227</v>
      </c>
      <c r="D4082" t="s">
        <v>17029</v>
      </c>
      <c r="E4082" t="s">
        <v>79</v>
      </c>
      <c r="F4082" t="s">
        <v>4883</v>
      </c>
      <c r="G4082">
        <v>0</v>
      </c>
      <c r="H4082">
        <v>1</v>
      </c>
      <c r="I4082">
        <v>0</v>
      </c>
      <c r="J4082">
        <v>1</v>
      </c>
      <c r="K4082">
        <v>0</v>
      </c>
      <c r="L4082">
        <v>0</v>
      </c>
      <c r="M4082">
        <v>0</v>
      </c>
      <c r="N4082">
        <v>0</v>
      </c>
      <c r="O4082">
        <v>0</v>
      </c>
      <c r="P4082">
        <v>0</v>
      </c>
      <c r="Q4082">
        <v>0</v>
      </c>
    </row>
    <row r="4083" spans="1:17" x14ac:dyDescent="0.2">
      <c r="A4083" t="s">
        <v>21106</v>
      </c>
      <c r="B4083" t="s">
        <v>86</v>
      </c>
      <c r="C4083" t="s">
        <v>227</v>
      </c>
      <c r="D4083" t="s">
        <v>17029</v>
      </c>
      <c r="E4083" t="s">
        <v>79</v>
      </c>
      <c r="F4083" t="s">
        <v>4885</v>
      </c>
      <c r="G4083">
        <v>0</v>
      </c>
      <c r="H4083">
        <v>0</v>
      </c>
      <c r="I4083">
        <v>0</v>
      </c>
      <c r="J4083">
        <v>0</v>
      </c>
      <c r="K4083">
        <v>0</v>
      </c>
      <c r="L4083">
        <v>0</v>
      </c>
      <c r="M4083">
        <v>1</v>
      </c>
      <c r="N4083">
        <v>0</v>
      </c>
      <c r="O4083">
        <v>0</v>
      </c>
      <c r="P4083">
        <v>0</v>
      </c>
      <c r="Q4083">
        <v>0</v>
      </c>
    </row>
    <row r="4084" spans="1:17" x14ac:dyDescent="0.2">
      <c r="A4084" t="s">
        <v>21107</v>
      </c>
      <c r="B4084" t="s">
        <v>86</v>
      </c>
      <c r="C4084" t="s">
        <v>227</v>
      </c>
      <c r="D4084" t="s">
        <v>17029</v>
      </c>
      <c r="E4084" t="s">
        <v>79</v>
      </c>
      <c r="F4084" t="s">
        <v>4887</v>
      </c>
      <c r="G4084">
        <v>0</v>
      </c>
      <c r="H4084">
        <v>1</v>
      </c>
      <c r="I4084">
        <v>0</v>
      </c>
      <c r="J4084">
        <v>1</v>
      </c>
      <c r="K4084">
        <v>0</v>
      </c>
      <c r="L4084">
        <v>0</v>
      </c>
      <c r="M4084">
        <v>0</v>
      </c>
      <c r="N4084">
        <v>0</v>
      </c>
      <c r="O4084">
        <v>0</v>
      </c>
      <c r="P4084">
        <v>0</v>
      </c>
      <c r="Q4084">
        <v>0</v>
      </c>
    </row>
    <row r="4085" spans="1:17" x14ac:dyDescent="0.2">
      <c r="A4085" t="s">
        <v>21108</v>
      </c>
      <c r="B4085" t="s">
        <v>86</v>
      </c>
      <c r="C4085" t="s">
        <v>227</v>
      </c>
      <c r="D4085" t="s">
        <v>17029</v>
      </c>
      <c r="E4085" t="s">
        <v>79</v>
      </c>
      <c r="F4085" t="s">
        <v>4889</v>
      </c>
      <c r="G4085">
        <v>0</v>
      </c>
      <c r="H4085">
        <v>0</v>
      </c>
      <c r="I4085">
        <v>0</v>
      </c>
      <c r="J4085">
        <v>0</v>
      </c>
      <c r="K4085">
        <v>0</v>
      </c>
      <c r="L4085">
        <v>0</v>
      </c>
      <c r="M4085">
        <v>1</v>
      </c>
      <c r="N4085">
        <v>0</v>
      </c>
      <c r="O4085">
        <v>0</v>
      </c>
      <c r="P4085">
        <v>0</v>
      </c>
      <c r="Q4085">
        <v>0</v>
      </c>
    </row>
    <row r="4086" spans="1:17" x14ac:dyDescent="0.2">
      <c r="A4086" t="s">
        <v>21109</v>
      </c>
      <c r="B4086" t="s">
        <v>86</v>
      </c>
      <c r="C4086" t="s">
        <v>227</v>
      </c>
      <c r="D4086" t="s">
        <v>17029</v>
      </c>
      <c r="E4086" t="s">
        <v>79</v>
      </c>
      <c r="F4086" t="s">
        <v>4871</v>
      </c>
      <c r="G4086">
        <v>0</v>
      </c>
      <c r="H4086">
        <v>0</v>
      </c>
      <c r="I4086">
        <v>0</v>
      </c>
      <c r="J4086">
        <v>0</v>
      </c>
      <c r="K4086">
        <v>0</v>
      </c>
      <c r="L4086">
        <v>0</v>
      </c>
      <c r="M4086">
        <v>0</v>
      </c>
      <c r="N4086">
        <v>1</v>
      </c>
      <c r="O4086">
        <v>1</v>
      </c>
      <c r="P4086">
        <v>0</v>
      </c>
      <c r="Q4086">
        <v>0</v>
      </c>
    </row>
    <row r="4087" spans="1:17" x14ac:dyDescent="0.2">
      <c r="A4087" t="s">
        <v>21110</v>
      </c>
      <c r="B4087" t="s">
        <v>86</v>
      </c>
      <c r="C4087" t="s">
        <v>227</v>
      </c>
      <c r="D4087" t="s">
        <v>17029</v>
      </c>
      <c r="E4087" t="s">
        <v>79</v>
      </c>
      <c r="F4087" t="s">
        <v>4873</v>
      </c>
      <c r="G4087">
        <v>0</v>
      </c>
      <c r="H4087">
        <v>0</v>
      </c>
      <c r="I4087">
        <v>0</v>
      </c>
      <c r="J4087">
        <v>0</v>
      </c>
      <c r="K4087">
        <v>0</v>
      </c>
      <c r="L4087">
        <v>0</v>
      </c>
      <c r="M4087">
        <v>0</v>
      </c>
      <c r="N4087">
        <v>1</v>
      </c>
      <c r="O4087">
        <v>1</v>
      </c>
      <c r="P4087">
        <v>0</v>
      </c>
      <c r="Q4087">
        <v>0</v>
      </c>
    </row>
    <row r="4088" spans="1:17" x14ac:dyDescent="0.2">
      <c r="A4088" t="s">
        <v>21111</v>
      </c>
      <c r="B4088" t="s">
        <v>86</v>
      </c>
      <c r="C4088" t="s">
        <v>227</v>
      </c>
      <c r="D4088" t="s">
        <v>17029</v>
      </c>
      <c r="E4088" t="s">
        <v>79</v>
      </c>
      <c r="F4088" t="s">
        <v>17019</v>
      </c>
      <c r="G4088">
        <v>1</v>
      </c>
      <c r="H4088">
        <v>0</v>
      </c>
      <c r="I4088">
        <v>0</v>
      </c>
      <c r="J4088">
        <v>0</v>
      </c>
      <c r="K4088">
        <v>0</v>
      </c>
      <c r="L4088">
        <v>0</v>
      </c>
      <c r="M4088">
        <v>0</v>
      </c>
      <c r="N4088">
        <v>0</v>
      </c>
      <c r="O4088">
        <v>0</v>
      </c>
      <c r="P4088">
        <v>0</v>
      </c>
      <c r="Q4088">
        <v>0</v>
      </c>
    </row>
    <row r="4089" spans="1:17" x14ac:dyDescent="0.2">
      <c r="A4089" t="s">
        <v>21112</v>
      </c>
      <c r="B4089" t="s">
        <v>86</v>
      </c>
      <c r="C4089" t="s">
        <v>227</v>
      </c>
      <c r="D4089" t="s">
        <v>17029</v>
      </c>
      <c r="E4089" t="s">
        <v>81</v>
      </c>
      <c r="F4089" t="s">
        <v>4875</v>
      </c>
      <c r="G4089">
        <v>0</v>
      </c>
      <c r="H4089">
        <v>9</v>
      </c>
      <c r="I4089">
        <v>1</v>
      </c>
      <c r="J4089">
        <v>6</v>
      </c>
      <c r="K4089">
        <v>0</v>
      </c>
      <c r="L4089">
        <v>2</v>
      </c>
      <c r="M4089">
        <v>0</v>
      </c>
      <c r="N4089">
        <v>0</v>
      </c>
      <c r="O4089">
        <v>0</v>
      </c>
      <c r="P4089">
        <v>0</v>
      </c>
      <c r="Q4089">
        <v>0</v>
      </c>
    </row>
    <row r="4090" spans="1:17" x14ac:dyDescent="0.2">
      <c r="A4090" t="s">
        <v>21113</v>
      </c>
      <c r="B4090" t="s">
        <v>86</v>
      </c>
      <c r="C4090" t="s">
        <v>227</v>
      </c>
      <c r="D4090" t="s">
        <v>17029</v>
      </c>
      <c r="E4090" t="s">
        <v>81</v>
      </c>
      <c r="F4090" t="s">
        <v>4877</v>
      </c>
      <c r="G4090">
        <v>0</v>
      </c>
      <c r="H4090">
        <v>9</v>
      </c>
      <c r="I4090">
        <v>1</v>
      </c>
      <c r="J4090">
        <v>6</v>
      </c>
      <c r="K4090">
        <v>0</v>
      </c>
      <c r="L4090">
        <v>2</v>
      </c>
      <c r="M4090">
        <v>0</v>
      </c>
      <c r="N4090">
        <v>0</v>
      </c>
      <c r="O4090">
        <v>0</v>
      </c>
      <c r="P4090">
        <v>0</v>
      </c>
      <c r="Q4090">
        <v>0</v>
      </c>
    </row>
    <row r="4091" spans="1:17" x14ac:dyDescent="0.2">
      <c r="A4091" t="s">
        <v>21114</v>
      </c>
      <c r="B4091" t="s">
        <v>86</v>
      </c>
      <c r="C4091" t="s">
        <v>227</v>
      </c>
      <c r="D4091" t="s">
        <v>17029</v>
      </c>
      <c r="E4091" t="s">
        <v>81</v>
      </c>
      <c r="F4091" t="s">
        <v>4879</v>
      </c>
      <c r="G4091">
        <v>0</v>
      </c>
      <c r="H4091">
        <v>0</v>
      </c>
      <c r="I4091">
        <v>0</v>
      </c>
      <c r="J4091">
        <v>0</v>
      </c>
      <c r="K4091">
        <v>0</v>
      </c>
      <c r="L4091">
        <v>0</v>
      </c>
      <c r="M4091">
        <v>9</v>
      </c>
      <c r="N4091">
        <v>0</v>
      </c>
      <c r="O4091">
        <v>0</v>
      </c>
      <c r="P4091">
        <v>0</v>
      </c>
      <c r="Q4091">
        <v>0</v>
      </c>
    </row>
    <row r="4092" spans="1:17" x14ac:dyDescent="0.2">
      <c r="A4092" t="s">
        <v>21115</v>
      </c>
      <c r="B4092" t="s">
        <v>86</v>
      </c>
      <c r="C4092" t="s">
        <v>227</v>
      </c>
      <c r="D4092" t="s">
        <v>17029</v>
      </c>
      <c r="E4092" t="s">
        <v>81</v>
      </c>
      <c r="F4092" t="s">
        <v>4881</v>
      </c>
      <c r="G4092">
        <v>0</v>
      </c>
      <c r="H4092">
        <v>9</v>
      </c>
      <c r="I4092">
        <v>1</v>
      </c>
      <c r="J4092">
        <v>6</v>
      </c>
      <c r="K4092">
        <v>0</v>
      </c>
      <c r="L4092">
        <v>2</v>
      </c>
      <c r="M4092">
        <v>0</v>
      </c>
      <c r="N4092">
        <v>0</v>
      </c>
      <c r="O4092">
        <v>0</v>
      </c>
      <c r="P4092">
        <v>0</v>
      </c>
      <c r="Q4092">
        <v>0</v>
      </c>
    </row>
    <row r="4093" spans="1:17" x14ac:dyDescent="0.2">
      <c r="A4093" t="s">
        <v>21116</v>
      </c>
      <c r="B4093" t="s">
        <v>86</v>
      </c>
      <c r="C4093" t="s">
        <v>227</v>
      </c>
      <c r="D4093" t="s">
        <v>17029</v>
      </c>
      <c r="E4093" t="s">
        <v>81</v>
      </c>
      <c r="F4093" t="s">
        <v>4883</v>
      </c>
      <c r="G4093">
        <v>0</v>
      </c>
      <c r="H4093">
        <v>9</v>
      </c>
      <c r="I4093">
        <v>1</v>
      </c>
      <c r="J4093">
        <v>6</v>
      </c>
      <c r="K4093">
        <v>0</v>
      </c>
      <c r="L4093">
        <v>2</v>
      </c>
      <c r="M4093">
        <v>0</v>
      </c>
      <c r="N4093">
        <v>0</v>
      </c>
      <c r="O4093">
        <v>0</v>
      </c>
      <c r="P4093">
        <v>0</v>
      </c>
      <c r="Q4093">
        <v>0</v>
      </c>
    </row>
    <row r="4094" spans="1:17" x14ac:dyDescent="0.2">
      <c r="A4094" t="s">
        <v>21117</v>
      </c>
      <c r="B4094" t="s">
        <v>86</v>
      </c>
      <c r="C4094" t="s">
        <v>227</v>
      </c>
      <c r="D4094" t="s">
        <v>17029</v>
      </c>
      <c r="E4094" t="s">
        <v>81</v>
      </c>
      <c r="F4094" t="s">
        <v>4885</v>
      </c>
      <c r="G4094">
        <v>0</v>
      </c>
      <c r="H4094">
        <v>0</v>
      </c>
      <c r="I4094">
        <v>0</v>
      </c>
      <c r="J4094">
        <v>0</v>
      </c>
      <c r="K4094">
        <v>0</v>
      </c>
      <c r="L4094">
        <v>0</v>
      </c>
      <c r="M4094">
        <v>9</v>
      </c>
      <c r="N4094">
        <v>0</v>
      </c>
      <c r="O4094">
        <v>0</v>
      </c>
      <c r="P4094">
        <v>0</v>
      </c>
      <c r="Q4094">
        <v>0</v>
      </c>
    </row>
    <row r="4095" spans="1:17" x14ac:dyDescent="0.2">
      <c r="A4095" t="s">
        <v>21118</v>
      </c>
      <c r="B4095" t="s">
        <v>86</v>
      </c>
      <c r="C4095" t="s">
        <v>227</v>
      </c>
      <c r="D4095" t="s">
        <v>17029</v>
      </c>
      <c r="E4095" t="s">
        <v>81</v>
      </c>
      <c r="F4095" t="s">
        <v>4887</v>
      </c>
      <c r="G4095">
        <v>0</v>
      </c>
      <c r="H4095">
        <v>9</v>
      </c>
      <c r="I4095">
        <v>1</v>
      </c>
      <c r="J4095">
        <v>6</v>
      </c>
      <c r="K4095">
        <v>0</v>
      </c>
      <c r="L4095">
        <v>2</v>
      </c>
      <c r="M4095">
        <v>0</v>
      </c>
      <c r="N4095">
        <v>0</v>
      </c>
      <c r="O4095">
        <v>0</v>
      </c>
      <c r="P4095">
        <v>0</v>
      </c>
      <c r="Q4095">
        <v>0</v>
      </c>
    </row>
    <row r="4096" spans="1:17" x14ac:dyDescent="0.2">
      <c r="A4096" t="s">
        <v>21119</v>
      </c>
      <c r="B4096" t="s">
        <v>86</v>
      </c>
      <c r="C4096" t="s">
        <v>227</v>
      </c>
      <c r="D4096" t="s">
        <v>17029</v>
      </c>
      <c r="E4096" t="s">
        <v>81</v>
      </c>
      <c r="F4096" t="s">
        <v>4889</v>
      </c>
      <c r="G4096">
        <v>0</v>
      </c>
      <c r="H4096">
        <v>0</v>
      </c>
      <c r="I4096">
        <v>0</v>
      </c>
      <c r="J4096">
        <v>0</v>
      </c>
      <c r="K4096">
        <v>0</v>
      </c>
      <c r="L4096">
        <v>0</v>
      </c>
      <c r="M4096">
        <v>9</v>
      </c>
      <c r="N4096">
        <v>0</v>
      </c>
      <c r="O4096">
        <v>0</v>
      </c>
      <c r="P4096">
        <v>0</v>
      </c>
      <c r="Q4096">
        <v>0</v>
      </c>
    </row>
    <row r="4097" spans="1:17" x14ac:dyDescent="0.2">
      <c r="A4097" t="s">
        <v>21120</v>
      </c>
      <c r="B4097" t="s">
        <v>86</v>
      </c>
      <c r="C4097" t="s">
        <v>227</v>
      </c>
      <c r="D4097" t="s">
        <v>17029</v>
      </c>
      <c r="E4097" t="s">
        <v>81</v>
      </c>
      <c r="F4097" t="s">
        <v>4871</v>
      </c>
      <c r="G4097">
        <v>0</v>
      </c>
      <c r="H4097">
        <v>0</v>
      </c>
      <c r="I4097">
        <v>0</v>
      </c>
      <c r="J4097">
        <v>0</v>
      </c>
      <c r="K4097">
        <v>0</v>
      </c>
      <c r="L4097">
        <v>0</v>
      </c>
      <c r="M4097">
        <v>0</v>
      </c>
      <c r="N4097">
        <v>9</v>
      </c>
      <c r="O4097">
        <v>7</v>
      </c>
      <c r="P4097">
        <v>0</v>
      </c>
      <c r="Q4097">
        <v>2</v>
      </c>
    </row>
    <row r="4098" spans="1:17" x14ac:dyDescent="0.2">
      <c r="A4098" t="s">
        <v>21121</v>
      </c>
      <c r="B4098" t="s">
        <v>86</v>
      </c>
      <c r="C4098" t="s">
        <v>227</v>
      </c>
      <c r="D4098" t="s">
        <v>17029</v>
      </c>
      <c r="E4098" t="s">
        <v>81</v>
      </c>
      <c r="F4098" t="s">
        <v>4873</v>
      </c>
      <c r="G4098">
        <v>0</v>
      </c>
      <c r="H4098">
        <v>0</v>
      </c>
      <c r="I4098">
        <v>0</v>
      </c>
      <c r="J4098">
        <v>0</v>
      </c>
      <c r="K4098">
        <v>0</v>
      </c>
      <c r="L4098">
        <v>0</v>
      </c>
      <c r="M4098">
        <v>0</v>
      </c>
      <c r="N4098">
        <v>9</v>
      </c>
      <c r="O4098">
        <v>7</v>
      </c>
      <c r="P4098">
        <v>0</v>
      </c>
      <c r="Q4098">
        <v>2</v>
      </c>
    </row>
    <row r="4099" spans="1:17" x14ac:dyDescent="0.2">
      <c r="A4099" t="s">
        <v>21122</v>
      </c>
      <c r="B4099" t="s">
        <v>86</v>
      </c>
      <c r="C4099" t="s">
        <v>227</v>
      </c>
      <c r="D4099" t="s">
        <v>17029</v>
      </c>
      <c r="E4099" t="s">
        <v>81</v>
      </c>
      <c r="F4099" t="s">
        <v>17019</v>
      </c>
      <c r="G4099">
        <v>9</v>
      </c>
      <c r="H4099">
        <v>0</v>
      </c>
      <c r="I4099">
        <v>0</v>
      </c>
      <c r="J4099">
        <v>0</v>
      </c>
      <c r="K4099">
        <v>0</v>
      </c>
      <c r="L4099">
        <v>0</v>
      </c>
      <c r="M4099">
        <v>0</v>
      </c>
      <c r="N4099">
        <v>0</v>
      </c>
      <c r="O4099">
        <v>0</v>
      </c>
      <c r="P4099">
        <v>0</v>
      </c>
      <c r="Q4099">
        <v>0</v>
      </c>
    </row>
    <row r="4100" spans="1:17" x14ac:dyDescent="0.2">
      <c r="A4100" t="s">
        <v>21123</v>
      </c>
      <c r="B4100" t="s">
        <v>86</v>
      </c>
      <c r="C4100" t="s">
        <v>227</v>
      </c>
      <c r="D4100" t="s">
        <v>17021</v>
      </c>
      <c r="E4100" t="s">
        <v>79</v>
      </c>
      <c r="F4100" t="s">
        <v>17022</v>
      </c>
      <c r="G4100">
        <v>0</v>
      </c>
      <c r="H4100">
        <v>0</v>
      </c>
      <c r="I4100">
        <v>0</v>
      </c>
      <c r="J4100">
        <v>0</v>
      </c>
      <c r="K4100">
        <v>0</v>
      </c>
      <c r="L4100">
        <v>0</v>
      </c>
      <c r="M4100">
        <v>0</v>
      </c>
      <c r="N4100">
        <v>1</v>
      </c>
      <c r="O4100">
        <v>1</v>
      </c>
      <c r="P4100">
        <v>0</v>
      </c>
      <c r="Q4100">
        <v>0</v>
      </c>
    </row>
    <row r="4101" spans="1:17" x14ac:dyDescent="0.2">
      <c r="A4101" t="s">
        <v>21124</v>
      </c>
      <c r="B4101" t="s">
        <v>86</v>
      </c>
      <c r="C4101" t="s">
        <v>227</v>
      </c>
      <c r="D4101" t="s">
        <v>17021</v>
      </c>
      <c r="E4101" t="s">
        <v>79</v>
      </c>
      <c r="F4101" t="s">
        <v>17019</v>
      </c>
      <c r="G4101">
        <v>1</v>
      </c>
      <c r="H4101">
        <v>0</v>
      </c>
      <c r="I4101">
        <v>0</v>
      </c>
      <c r="J4101">
        <v>0</v>
      </c>
      <c r="K4101">
        <v>0</v>
      </c>
      <c r="L4101">
        <v>0</v>
      </c>
      <c r="M4101">
        <v>0</v>
      </c>
      <c r="N4101">
        <v>0</v>
      </c>
      <c r="O4101">
        <v>0</v>
      </c>
      <c r="P4101">
        <v>0</v>
      </c>
      <c r="Q4101">
        <v>0</v>
      </c>
    </row>
    <row r="4102" spans="1:17" x14ac:dyDescent="0.2">
      <c r="A4102" t="s">
        <v>21125</v>
      </c>
      <c r="B4102" t="s">
        <v>86</v>
      </c>
      <c r="C4102" t="s">
        <v>228</v>
      </c>
      <c r="D4102" t="s">
        <v>17029</v>
      </c>
      <c r="E4102" t="s">
        <v>79</v>
      </c>
      <c r="F4102" t="s">
        <v>4875</v>
      </c>
      <c r="G4102">
        <v>0</v>
      </c>
      <c r="H4102">
        <v>22</v>
      </c>
      <c r="I4102">
        <v>4</v>
      </c>
      <c r="J4102">
        <v>17</v>
      </c>
      <c r="K4102">
        <v>1</v>
      </c>
      <c r="L4102">
        <v>0</v>
      </c>
      <c r="M4102">
        <v>0</v>
      </c>
      <c r="N4102">
        <v>0</v>
      </c>
      <c r="O4102">
        <v>0</v>
      </c>
      <c r="P4102">
        <v>0</v>
      </c>
      <c r="Q4102">
        <v>0</v>
      </c>
    </row>
    <row r="4103" spans="1:17" x14ac:dyDescent="0.2">
      <c r="A4103" t="s">
        <v>21126</v>
      </c>
      <c r="B4103" t="s">
        <v>86</v>
      </c>
      <c r="C4103" t="s">
        <v>228</v>
      </c>
      <c r="D4103" t="s">
        <v>17029</v>
      </c>
      <c r="E4103" t="s">
        <v>79</v>
      </c>
      <c r="F4103" t="s">
        <v>4877</v>
      </c>
      <c r="G4103">
        <v>0</v>
      </c>
      <c r="H4103">
        <v>22</v>
      </c>
      <c r="I4103">
        <v>4</v>
      </c>
      <c r="J4103">
        <v>17</v>
      </c>
      <c r="K4103">
        <v>1</v>
      </c>
      <c r="L4103">
        <v>0</v>
      </c>
      <c r="M4103">
        <v>0</v>
      </c>
      <c r="N4103">
        <v>0</v>
      </c>
      <c r="O4103">
        <v>0</v>
      </c>
      <c r="P4103">
        <v>0</v>
      </c>
      <c r="Q4103">
        <v>0</v>
      </c>
    </row>
    <row r="4104" spans="1:17" x14ac:dyDescent="0.2">
      <c r="A4104" t="s">
        <v>21127</v>
      </c>
      <c r="B4104" t="s">
        <v>86</v>
      </c>
      <c r="C4104" t="s">
        <v>228</v>
      </c>
      <c r="D4104" t="s">
        <v>17029</v>
      </c>
      <c r="E4104" t="s">
        <v>79</v>
      </c>
      <c r="F4104" t="s">
        <v>4879</v>
      </c>
      <c r="G4104">
        <v>0</v>
      </c>
      <c r="H4104">
        <v>0</v>
      </c>
      <c r="I4104">
        <v>0</v>
      </c>
      <c r="J4104">
        <v>0</v>
      </c>
      <c r="K4104">
        <v>0</v>
      </c>
      <c r="L4104">
        <v>0</v>
      </c>
      <c r="M4104">
        <v>22</v>
      </c>
      <c r="N4104">
        <v>0</v>
      </c>
      <c r="O4104">
        <v>0</v>
      </c>
      <c r="P4104">
        <v>0</v>
      </c>
      <c r="Q4104">
        <v>0</v>
      </c>
    </row>
    <row r="4105" spans="1:17" x14ac:dyDescent="0.2">
      <c r="A4105" t="s">
        <v>21128</v>
      </c>
      <c r="B4105" t="s">
        <v>86</v>
      </c>
      <c r="C4105" t="s">
        <v>228</v>
      </c>
      <c r="D4105" t="s">
        <v>17029</v>
      </c>
      <c r="E4105" t="s">
        <v>79</v>
      </c>
      <c r="F4105" t="s">
        <v>4881</v>
      </c>
      <c r="G4105">
        <v>0</v>
      </c>
      <c r="H4105">
        <v>22</v>
      </c>
      <c r="I4105">
        <v>4</v>
      </c>
      <c r="J4105">
        <v>17</v>
      </c>
      <c r="K4105">
        <v>1</v>
      </c>
      <c r="L4105">
        <v>0</v>
      </c>
      <c r="M4105">
        <v>0</v>
      </c>
      <c r="N4105">
        <v>0</v>
      </c>
      <c r="O4105">
        <v>0</v>
      </c>
      <c r="P4105">
        <v>0</v>
      </c>
      <c r="Q4105">
        <v>0</v>
      </c>
    </row>
    <row r="4106" spans="1:17" x14ac:dyDescent="0.2">
      <c r="A4106" t="s">
        <v>21129</v>
      </c>
      <c r="B4106" t="s">
        <v>86</v>
      </c>
      <c r="C4106" t="s">
        <v>228</v>
      </c>
      <c r="D4106" t="s">
        <v>17029</v>
      </c>
      <c r="E4106" t="s">
        <v>79</v>
      </c>
      <c r="F4106" t="s">
        <v>4883</v>
      </c>
      <c r="G4106">
        <v>0</v>
      </c>
      <c r="H4106">
        <v>22</v>
      </c>
      <c r="I4106">
        <v>4</v>
      </c>
      <c r="J4106">
        <v>17</v>
      </c>
      <c r="K4106">
        <v>1</v>
      </c>
      <c r="L4106">
        <v>0</v>
      </c>
      <c r="M4106">
        <v>0</v>
      </c>
      <c r="N4106">
        <v>0</v>
      </c>
      <c r="O4106">
        <v>0</v>
      </c>
      <c r="P4106">
        <v>0</v>
      </c>
      <c r="Q4106">
        <v>0</v>
      </c>
    </row>
    <row r="4107" spans="1:17" x14ac:dyDescent="0.2">
      <c r="A4107" t="s">
        <v>21130</v>
      </c>
      <c r="B4107" t="s">
        <v>86</v>
      </c>
      <c r="C4107" t="s">
        <v>228</v>
      </c>
      <c r="D4107" t="s">
        <v>17029</v>
      </c>
      <c r="E4107" t="s">
        <v>79</v>
      </c>
      <c r="F4107" t="s">
        <v>4885</v>
      </c>
      <c r="G4107">
        <v>0</v>
      </c>
      <c r="H4107">
        <v>0</v>
      </c>
      <c r="I4107">
        <v>0</v>
      </c>
      <c r="J4107">
        <v>0</v>
      </c>
      <c r="K4107">
        <v>0</v>
      </c>
      <c r="L4107">
        <v>0</v>
      </c>
      <c r="M4107">
        <v>22</v>
      </c>
      <c r="N4107">
        <v>0</v>
      </c>
      <c r="O4107">
        <v>0</v>
      </c>
      <c r="P4107">
        <v>0</v>
      </c>
      <c r="Q4107">
        <v>0</v>
      </c>
    </row>
    <row r="4108" spans="1:17" x14ac:dyDescent="0.2">
      <c r="A4108" t="s">
        <v>21131</v>
      </c>
      <c r="B4108" t="s">
        <v>86</v>
      </c>
      <c r="C4108" t="s">
        <v>228</v>
      </c>
      <c r="D4108" t="s">
        <v>17029</v>
      </c>
      <c r="E4108" t="s">
        <v>79</v>
      </c>
      <c r="F4108" t="s">
        <v>4887</v>
      </c>
      <c r="G4108">
        <v>0</v>
      </c>
      <c r="H4108">
        <v>22</v>
      </c>
      <c r="I4108">
        <v>4</v>
      </c>
      <c r="J4108">
        <v>17</v>
      </c>
      <c r="K4108">
        <v>1</v>
      </c>
      <c r="L4108">
        <v>0</v>
      </c>
      <c r="M4108">
        <v>0</v>
      </c>
      <c r="N4108">
        <v>0</v>
      </c>
      <c r="O4108">
        <v>0</v>
      </c>
      <c r="P4108">
        <v>0</v>
      </c>
      <c r="Q4108">
        <v>0</v>
      </c>
    </row>
    <row r="4109" spans="1:17" x14ac:dyDescent="0.2">
      <c r="A4109" t="s">
        <v>21132</v>
      </c>
      <c r="B4109" t="s">
        <v>86</v>
      </c>
      <c r="C4109" t="s">
        <v>228</v>
      </c>
      <c r="D4109" t="s">
        <v>17029</v>
      </c>
      <c r="E4109" t="s">
        <v>79</v>
      </c>
      <c r="F4109" t="s">
        <v>4889</v>
      </c>
      <c r="G4109">
        <v>0</v>
      </c>
      <c r="H4109">
        <v>0</v>
      </c>
      <c r="I4109">
        <v>0</v>
      </c>
      <c r="J4109">
        <v>0</v>
      </c>
      <c r="K4109">
        <v>0</v>
      </c>
      <c r="L4109">
        <v>0</v>
      </c>
      <c r="M4109">
        <v>22</v>
      </c>
      <c r="N4109">
        <v>0</v>
      </c>
      <c r="O4109">
        <v>0</v>
      </c>
      <c r="P4109">
        <v>0</v>
      </c>
      <c r="Q4109">
        <v>0</v>
      </c>
    </row>
    <row r="4110" spans="1:17" x14ac:dyDescent="0.2">
      <c r="A4110" t="s">
        <v>21133</v>
      </c>
      <c r="B4110" t="s">
        <v>86</v>
      </c>
      <c r="C4110" t="s">
        <v>228</v>
      </c>
      <c r="D4110" t="s">
        <v>17029</v>
      </c>
      <c r="E4110" t="s">
        <v>79</v>
      </c>
      <c r="F4110" t="s">
        <v>4871</v>
      </c>
      <c r="G4110">
        <v>0</v>
      </c>
      <c r="H4110">
        <v>0</v>
      </c>
      <c r="I4110">
        <v>0</v>
      </c>
      <c r="J4110">
        <v>0</v>
      </c>
      <c r="K4110">
        <v>0</v>
      </c>
      <c r="L4110">
        <v>0</v>
      </c>
      <c r="M4110">
        <v>0</v>
      </c>
      <c r="N4110">
        <v>22</v>
      </c>
      <c r="O4110">
        <v>22</v>
      </c>
      <c r="P4110">
        <v>0</v>
      </c>
      <c r="Q4110">
        <v>0</v>
      </c>
    </row>
    <row r="4111" spans="1:17" x14ac:dyDescent="0.2">
      <c r="A4111" t="s">
        <v>21134</v>
      </c>
      <c r="B4111" t="s">
        <v>86</v>
      </c>
      <c r="C4111" t="s">
        <v>228</v>
      </c>
      <c r="D4111" t="s">
        <v>17029</v>
      </c>
      <c r="E4111" t="s">
        <v>79</v>
      </c>
      <c r="F4111" t="s">
        <v>4873</v>
      </c>
      <c r="G4111">
        <v>0</v>
      </c>
      <c r="H4111">
        <v>0</v>
      </c>
      <c r="I4111">
        <v>0</v>
      </c>
      <c r="J4111">
        <v>0</v>
      </c>
      <c r="K4111">
        <v>0</v>
      </c>
      <c r="L4111">
        <v>0</v>
      </c>
      <c r="M4111">
        <v>0</v>
      </c>
      <c r="N4111">
        <v>20</v>
      </c>
      <c r="O4111">
        <v>20</v>
      </c>
      <c r="P4111">
        <v>0</v>
      </c>
      <c r="Q4111">
        <v>0</v>
      </c>
    </row>
    <row r="4112" spans="1:17" x14ac:dyDescent="0.2">
      <c r="A4112" t="s">
        <v>21135</v>
      </c>
      <c r="B4112" t="s">
        <v>86</v>
      </c>
      <c r="C4112" t="s">
        <v>228</v>
      </c>
      <c r="D4112" t="s">
        <v>17029</v>
      </c>
      <c r="E4112" t="s">
        <v>79</v>
      </c>
      <c r="F4112" t="s">
        <v>17019</v>
      </c>
      <c r="G4112">
        <v>22</v>
      </c>
      <c r="H4112">
        <v>0</v>
      </c>
      <c r="I4112">
        <v>0</v>
      </c>
      <c r="J4112">
        <v>0</v>
      </c>
      <c r="K4112">
        <v>0</v>
      </c>
      <c r="L4112">
        <v>0</v>
      </c>
      <c r="M4112">
        <v>0</v>
      </c>
      <c r="N4112">
        <v>0</v>
      </c>
      <c r="O4112">
        <v>0</v>
      </c>
      <c r="P4112">
        <v>0</v>
      </c>
      <c r="Q4112">
        <v>0</v>
      </c>
    </row>
    <row r="4113" spans="1:17" x14ac:dyDescent="0.2">
      <c r="A4113" t="s">
        <v>21136</v>
      </c>
      <c r="B4113" t="s">
        <v>86</v>
      </c>
      <c r="C4113" t="s">
        <v>228</v>
      </c>
      <c r="D4113" t="s">
        <v>17029</v>
      </c>
      <c r="E4113" t="s">
        <v>81</v>
      </c>
      <c r="F4113" t="s">
        <v>4875</v>
      </c>
      <c r="G4113">
        <v>0</v>
      </c>
      <c r="H4113">
        <v>39</v>
      </c>
      <c r="I4113">
        <v>10</v>
      </c>
      <c r="J4113">
        <v>27</v>
      </c>
      <c r="K4113">
        <v>2</v>
      </c>
      <c r="L4113">
        <v>0</v>
      </c>
      <c r="M4113">
        <v>0</v>
      </c>
      <c r="N4113">
        <v>0</v>
      </c>
      <c r="O4113">
        <v>0</v>
      </c>
      <c r="P4113">
        <v>0</v>
      </c>
      <c r="Q4113">
        <v>0</v>
      </c>
    </row>
    <row r="4114" spans="1:17" x14ac:dyDescent="0.2">
      <c r="A4114" t="s">
        <v>21137</v>
      </c>
      <c r="B4114" t="s">
        <v>86</v>
      </c>
      <c r="C4114" t="s">
        <v>228</v>
      </c>
      <c r="D4114" t="s">
        <v>17029</v>
      </c>
      <c r="E4114" t="s">
        <v>81</v>
      </c>
      <c r="F4114" t="s">
        <v>4877</v>
      </c>
      <c r="G4114">
        <v>0</v>
      </c>
      <c r="H4114">
        <v>39</v>
      </c>
      <c r="I4114">
        <v>7</v>
      </c>
      <c r="J4114">
        <v>28</v>
      </c>
      <c r="K4114">
        <v>1</v>
      </c>
      <c r="L4114">
        <v>3</v>
      </c>
      <c r="M4114">
        <v>0</v>
      </c>
      <c r="N4114">
        <v>0</v>
      </c>
      <c r="O4114">
        <v>0</v>
      </c>
      <c r="P4114">
        <v>0</v>
      </c>
      <c r="Q4114">
        <v>0</v>
      </c>
    </row>
    <row r="4115" spans="1:17" x14ac:dyDescent="0.2">
      <c r="A4115" t="s">
        <v>21138</v>
      </c>
      <c r="B4115" t="s">
        <v>86</v>
      </c>
      <c r="C4115" t="s">
        <v>228</v>
      </c>
      <c r="D4115" t="s">
        <v>17029</v>
      </c>
      <c r="E4115" t="s">
        <v>81</v>
      </c>
      <c r="F4115" t="s">
        <v>4879</v>
      </c>
      <c r="G4115">
        <v>0</v>
      </c>
      <c r="H4115">
        <v>0</v>
      </c>
      <c r="I4115">
        <v>0</v>
      </c>
      <c r="J4115">
        <v>0</v>
      </c>
      <c r="K4115">
        <v>0</v>
      </c>
      <c r="L4115">
        <v>0</v>
      </c>
      <c r="M4115">
        <v>39</v>
      </c>
      <c r="N4115">
        <v>0</v>
      </c>
      <c r="O4115">
        <v>0</v>
      </c>
      <c r="P4115">
        <v>0</v>
      </c>
      <c r="Q4115">
        <v>0</v>
      </c>
    </row>
    <row r="4116" spans="1:17" x14ac:dyDescent="0.2">
      <c r="A4116" t="s">
        <v>21139</v>
      </c>
      <c r="B4116" t="s">
        <v>86</v>
      </c>
      <c r="C4116" t="s">
        <v>228</v>
      </c>
      <c r="D4116" t="s">
        <v>17029</v>
      </c>
      <c r="E4116" t="s">
        <v>81</v>
      </c>
      <c r="F4116" t="s">
        <v>4881</v>
      </c>
      <c r="G4116">
        <v>0</v>
      </c>
      <c r="H4116">
        <v>39</v>
      </c>
      <c r="I4116">
        <v>7</v>
      </c>
      <c r="J4116">
        <v>28</v>
      </c>
      <c r="K4116">
        <v>1</v>
      </c>
      <c r="L4116">
        <v>3</v>
      </c>
      <c r="M4116">
        <v>0</v>
      </c>
      <c r="N4116">
        <v>0</v>
      </c>
      <c r="O4116">
        <v>0</v>
      </c>
      <c r="P4116">
        <v>0</v>
      </c>
      <c r="Q4116">
        <v>0</v>
      </c>
    </row>
    <row r="4117" spans="1:17" x14ac:dyDescent="0.2">
      <c r="A4117" t="s">
        <v>21140</v>
      </c>
      <c r="B4117" t="s">
        <v>86</v>
      </c>
      <c r="C4117" t="s">
        <v>228</v>
      </c>
      <c r="D4117" t="s">
        <v>17029</v>
      </c>
      <c r="E4117" t="s">
        <v>81</v>
      </c>
      <c r="F4117" t="s">
        <v>4883</v>
      </c>
      <c r="G4117">
        <v>0</v>
      </c>
      <c r="H4117">
        <v>39</v>
      </c>
      <c r="I4117">
        <v>8</v>
      </c>
      <c r="J4117">
        <v>27</v>
      </c>
      <c r="K4117">
        <v>1</v>
      </c>
      <c r="L4117">
        <v>3</v>
      </c>
      <c r="M4117">
        <v>0</v>
      </c>
      <c r="N4117">
        <v>0</v>
      </c>
      <c r="O4117">
        <v>0</v>
      </c>
      <c r="P4117">
        <v>0</v>
      </c>
      <c r="Q4117">
        <v>0</v>
      </c>
    </row>
    <row r="4118" spans="1:17" x14ac:dyDescent="0.2">
      <c r="A4118" t="s">
        <v>21141</v>
      </c>
      <c r="B4118" t="s">
        <v>86</v>
      </c>
      <c r="C4118" t="s">
        <v>228</v>
      </c>
      <c r="D4118" t="s">
        <v>17029</v>
      </c>
      <c r="E4118" t="s">
        <v>81</v>
      </c>
      <c r="F4118" t="s">
        <v>4885</v>
      </c>
      <c r="G4118">
        <v>0</v>
      </c>
      <c r="H4118">
        <v>0</v>
      </c>
      <c r="I4118">
        <v>0</v>
      </c>
      <c r="J4118">
        <v>0</v>
      </c>
      <c r="K4118">
        <v>0</v>
      </c>
      <c r="L4118">
        <v>0</v>
      </c>
      <c r="M4118">
        <v>39</v>
      </c>
      <c r="N4118">
        <v>0</v>
      </c>
      <c r="O4118">
        <v>0</v>
      </c>
      <c r="P4118">
        <v>0</v>
      </c>
      <c r="Q4118">
        <v>0</v>
      </c>
    </row>
    <row r="4119" spans="1:17" x14ac:dyDescent="0.2">
      <c r="A4119" t="s">
        <v>21142</v>
      </c>
      <c r="B4119" t="s">
        <v>86</v>
      </c>
      <c r="C4119" t="s">
        <v>228</v>
      </c>
      <c r="D4119" t="s">
        <v>17029</v>
      </c>
      <c r="E4119" t="s">
        <v>81</v>
      </c>
      <c r="F4119" t="s">
        <v>4887</v>
      </c>
      <c r="G4119">
        <v>0</v>
      </c>
      <c r="H4119">
        <v>39</v>
      </c>
      <c r="I4119">
        <v>7</v>
      </c>
      <c r="J4119">
        <v>30</v>
      </c>
      <c r="K4119">
        <v>2</v>
      </c>
      <c r="L4119">
        <v>0</v>
      </c>
      <c r="M4119">
        <v>0</v>
      </c>
      <c r="N4119">
        <v>0</v>
      </c>
      <c r="O4119">
        <v>0</v>
      </c>
      <c r="P4119">
        <v>0</v>
      </c>
      <c r="Q4119">
        <v>0</v>
      </c>
    </row>
    <row r="4120" spans="1:17" x14ac:dyDescent="0.2">
      <c r="A4120" t="s">
        <v>21143</v>
      </c>
      <c r="B4120" t="s">
        <v>86</v>
      </c>
      <c r="C4120" t="s">
        <v>228</v>
      </c>
      <c r="D4120" t="s">
        <v>17029</v>
      </c>
      <c r="E4120" t="s">
        <v>81</v>
      </c>
      <c r="F4120" t="s">
        <v>4889</v>
      </c>
      <c r="G4120">
        <v>0</v>
      </c>
      <c r="H4120">
        <v>0</v>
      </c>
      <c r="I4120">
        <v>0</v>
      </c>
      <c r="J4120">
        <v>0</v>
      </c>
      <c r="K4120">
        <v>0</v>
      </c>
      <c r="L4120">
        <v>0</v>
      </c>
      <c r="M4120">
        <v>39</v>
      </c>
      <c r="N4120">
        <v>0</v>
      </c>
      <c r="O4120">
        <v>0</v>
      </c>
      <c r="P4120">
        <v>0</v>
      </c>
      <c r="Q4120">
        <v>0</v>
      </c>
    </row>
    <row r="4121" spans="1:17" x14ac:dyDescent="0.2">
      <c r="A4121" t="s">
        <v>21144</v>
      </c>
      <c r="B4121" t="s">
        <v>86</v>
      </c>
      <c r="C4121" t="s">
        <v>228</v>
      </c>
      <c r="D4121" t="s">
        <v>17029</v>
      </c>
      <c r="E4121" t="s">
        <v>81</v>
      </c>
      <c r="F4121" t="s">
        <v>4871</v>
      </c>
      <c r="G4121">
        <v>0</v>
      </c>
      <c r="H4121">
        <v>0</v>
      </c>
      <c r="I4121">
        <v>0</v>
      </c>
      <c r="J4121">
        <v>0</v>
      </c>
      <c r="K4121">
        <v>0</v>
      </c>
      <c r="L4121">
        <v>0</v>
      </c>
      <c r="M4121">
        <v>0</v>
      </c>
      <c r="N4121">
        <v>39</v>
      </c>
      <c r="O4121">
        <v>36</v>
      </c>
      <c r="P4121">
        <v>3</v>
      </c>
      <c r="Q4121">
        <v>0</v>
      </c>
    </row>
    <row r="4122" spans="1:17" x14ac:dyDescent="0.2">
      <c r="A4122" t="s">
        <v>21145</v>
      </c>
      <c r="B4122" t="s">
        <v>86</v>
      </c>
      <c r="C4122" t="s">
        <v>228</v>
      </c>
      <c r="D4122" t="s">
        <v>17029</v>
      </c>
      <c r="E4122" t="s">
        <v>81</v>
      </c>
      <c r="F4122" t="s">
        <v>4873</v>
      </c>
      <c r="G4122">
        <v>0</v>
      </c>
      <c r="H4122">
        <v>0</v>
      </c>
      <c r="I4122">
        <v>0</v>
      </c>
      <c r="J4122">
        <v>0</v>
      </c>
      <c r="K4122">
        <v>0</v>
      </c>
      <c r="L4122">
        <v>0</v>
      </c>
      <c r="M4122">
        <v>0</v>
      </c>
      <c r="N4122">
        <v>37</v>
      </c>
      <c r="O4122">
        <v>35</v>
      </c>
      <c r="P4122">
        <v>2</v>
      </c>
      <c r="Q4122">
        <v>0</v>
      </c>
    </row>
    <row r="4123" spans="1:17" x14ac:dyDescent="0.2">
      <c r="A4123" t="s">
        <v>21146</v>
      </c>
      <c r="B4123" t="s">
        <v>86</v>
      </c>
      <c r="C4123" t="s">
        <v>228</v>
      </c>
      <c r="D4123" t="s">
        <v>17029</v>
      </c>
      <c r="E4123" t="s">
        <v>81</v>
      </c>
      <c r="F4123" t="s">
        <v>17019</v>
      </c>
      <c r="G4123">
        <v>39</v>
      </c>
      <c r="H4123">
        <v>0</v>
      </c>
      <c r="I4123">
        <v>0</v>
      </c>
      <c r="J4123">
        <v>0</v>
      </c>
      <c r="K4123">
        <v>0</v>
      </c>
      <c r="L4123">
        <v>0</v>
      </c>
      <c r="M4123">
        <v>0</v>
      </c>
      <c r="N4123">
        <v>0</v>
      </c>
      <c r="O4123">
        <v>0</v>
      </c>
      <c r="P4123">
        <v>0</v>
      </c>
      <c r="Q4123">
        <v>0</v>
      </c>
    </row>
    <row r="4124" spans="1:17" x14ac:dyDescent="0.2">
      <c r="A4124" t="s">
        <v>21147</v>
      </c>
      <c r="B4124" t="s">
        <v>86</v>
      </c>
      <c r="C4124" t="s">
        <v>228</v>
      </c>
      <c r="D4124" t="s">
        <v>17021</v>
      </c>
      <c r="E4124" t="s">
        <v>79</v>
      </c>
      <c r="F4124" t="s">
        <v>17022</v>
      </c>
      <c r="G4124">
        <v>0</v>
      </c>
      <c r="H4124">
        <v>0</v>
      </c>
      <c r="I4124">
        <v>0</v>
      </c>
      <c r="J4124">
        <v>0</v>
      </c>
      <c r="K4124">
        <v>0</v>
      </c>
      <c r="L4124">
        <v>0</v>
      </c>
      <c r="M4124">
        <v>0</v>
      </c>
      <c r="N4124">
        <v>1</v>
      </c>
      <c r="O4124">
        <v>1</v>
      </c>
      <c r="P4124">
        <v>0</v>
      </c>
      <c r="Q4124">
        <v>0</v>
      </c>
    </row>
    <row r="4125" spans="1:17" x14ac:dyDescent="0.2">
      <c r="A4125" t="s">
        <v>21148</v>
      </c>
      <c r="B4125" t="s">
        <v>86</v>
      </c>
      <c r="C4125" t="s">
        <v>228</v>
      </c>
      <c r="D4125" t="s">
        <v>17021</v>
      </c>
      <c r="E4125" t="s">
        <v>79</v>
      </c>
      <c r="F4125" t="s">
        <v>17019</v>
      </c>
      <c r="G4125">
        <v>1</v>
      </c>
      <c r="H4125">
        <v>0</v>
      </c>
      <c r="I4125">
        <v>0</v>
      </c>
      <c r="J4125">
        <v>0</v>
      </c>
      <c r="K4125">
        <v>0</v>
      </c>
      <c r="L4125">
        <v>0</v>
      </c>
      <c r="M4125">
        <v>0</v>
      </c>
      <c r="N4125">
        <v>0</v>
      </c>
      <c r="O4125">
        <v>0</v>
      </c>
      <c r="P4125">
        <v>0</v>
      </c>
      <c r="Q4125">
        <v>0</v>
      </c>
    </row>
    <row r="4126" spans="1:17" x14ac:dyDescent="0.2">
      <c r="A4126" t="s">
        <v>21149</v>
      </c>
      <c r="B4126" t="s">
        <v>86</v>
      </c>
      <c r="C4126" t="s">
        <v>228</v>
      </c>
      <c r="D4126" t="s">
        <v>17021</v>
      </c>
      <c r="E4126" t="s">
        <v>81</v>
      </c>
      <c r="F4126" t="s">
        <v>17022</v>
      </c>
      <c r="G4126">
        <v>0</v>
      </c>
      <c r="H4126">
        <v>0</v>
      </c>
      <c r="I4126">
        <v>0</v>
      </c>
      <c r="J4126">
        <v>0</v>
      </c>
      <c r="K4126">
        <v>0</v>
      </c>
      <c r="L4126">
        <v>0</v>
      </c>
      <c r="M4126">
        <v>0</v>
      </c>
      <c r="N4126">
        <v>3</v>
      </c>
      <c r="O4126">
        <v>3</v>
      </c>
      <c r="P4126">
        <v>0</v>
      </c>
      <c r="Q4126">
        <v>0</v>
      </c>
    </row>
    <row r="4127" spans="1:17" x14ac:dyDescent="0.2">
      <c r="A4127" t="s">
        <v>21150</v>
      </c>
      <c r="B4127" t="s">
        <v>86</v>
      </c>
      <c r="C4127" t="s">
        <v>228</v>
      </c>
      <c r="D4127" t="s">
        <v>17021</v>
      </c>
      <c r="E4127" t="s">
        <v>81</v>
      </c>
      <c r="F4127" t="s">
        <v>17019</v>
      </c>
      <c r="G4127">
        <v>3</v>
      </c>
      <c r="H4127">
        <v>0</v>
      </c>
      <c r="I4127">
        <v>0</v>
      </c>
      <c r="J4127">
        <v>0</v>
      </c>
      <c r="K4127">
        <v>0</v>
      </c>
      <c r="L4127">
        <v>0</v>
      </c>
      <c r="M4127">
        <v>0</v>
      </c>
      <c r="N4127">
        <v>0</v>
      </c>
      <c r="O4127">
        <v>0</v>
      </c>
      <c r="P4127">
        <v>0</v>
      </c>
      <c r="Q4127">
        <v>0</v>
      </c>
    </row>
    <row r="4128" spans="1:17" x14ac:dyDescent="0.2">
      <c r="A4128" t="s">
        <v>21151</v>
      </c>
      <c r="B4128" t="s">
        <v>86</v>
      </c>
      <c r="C4128" t="s">
        <v>229</v>
      </c>
      <c r="D4128" t="s">
        <v>17029</v>
      </c>
      <c r="E4128" t="s">
        <v>79</v>
      </c>
      <c r="F4128" t="s">
        <v>4875</v>
      </c>
      <c r="G4128">
        <v>0</v>
      </c>
      <c r="H4128">
        <v>5</v>
      </c>
      <c r="I4128">
        <v>0</v>
      </c>
      <c r="J4128">
        <v>3</v>
      </c>
      <c r="K4128">
        <v>2</v>
      </c>
      <c r="L4128">
        <v>0</v>
      </c>
      <c r="M4128">
        <v>0</v>
      </c>
      <c r="N4128">
        <v>0</v>
      </c>
      <c r="O4128">
        <v>0</v>
      </c>
      <c r="P4128">
        <v>0</v>
      </c>
      <c r="Q4128">
        <v>0</v>
      </c>
    </row>
    <row r="4129" spans="1:17" x14ac:dyDescent="0.2">
      <c r="A4129" t="s">
        <v>21152</v>
      </c>
      <c r="B4129" t="s">
        <v>86</v>
      </c>
      <c r="C4129" t="s">
        <v>229</v>
      </c>
      <c r="D4129" t="s">
        <v>17029</v>
      </c>
      <c r="E4129" t="s">
        <v>79</v>
      </c>
      <c r="F4129" t="s">
        <v>4877</v>
      </c>
      <c r="G4129">
        <v>0</v>
      </c>
      <c r="H4129">
        <v>5</v>
      </c>
      <c r="I4129">
        <v>0</v>
      </c>
      <c r="J4129">
        <v>2</v>
      </c>
      <c r="K4129">
        <v>2</v>
      </c>
      <c r="L4129">
        <v>1</v>
      </c>
      <c r="M4129">
        <v>0</v>
      </c>
      <c r="N4129">
        <v>0</v>
      </c>
      <c r="O4129">
        <v>0</v>
      </c>
      <c r="P4129">
        <v>0</v>
      </c>
      <c r="Q4129">
        <v>0</v>
      </c>
    </row>
    <row r="4130" spans="1:17" x14ac:dyDescent="0.2">
      <c r="A4130" t="s">
        <v>21153</v>
      </c>
      <c r="B4130" t="s">
        <v>86</v>
      </c>
      <c r="C4130" t="s">
        <v>229</v>
      </c>
      <c r="D4130" t="s">
        <v>17029</v>
      </c>
      <c r="E4130" t="s">
        <v>79</v>
      </c>
      <c r="F4130" t="s">
        <v>4879</v>
      </c>
      <c r="G4130">
        <v>0</v>
      </c>
      <c r="H4130">
        <v>0</v>
      </c>
      <c r="I4130">
        <v>0</v>
      </c>
      <c r="J4130">
        <v>0</v>
      </c>
      <c r="K4130">
        <v>0</v>
      </c>
      <c r="L4130">
        <v>0</v>
      </c>
      <c r="M4130">
        <v>5</v>
      </c>
      <c r="N4130">
        <v>0</v>
      </c>
      <c r="O4130">
        <v>0</v>
      </c>
      <c r="P4130">
        <v>0</v>
      </c>
      <c r="Q4130">
        <v>0</v>
      </c>
    </row>
    <row r="4131" spans="1:17" x14ac:dyDescent="0.2">
      <c r="A4131" t="s">
        <v>21154</v>
      </c>
      <c r="B4131" t="s">
        <v>86</v>
      </c>
      <c r="C4131" t="s">
        <v>229</v>
      </c>
      <c r="D4131" t="s">
        <v>17029</v>
      </c>
      <c r="E4131" t="s">
        <v>79</v>
      </c>
      <c r="F4131" t="s">
        <v>4881</v>
      </c>
      <c r="G4131">
        <v>0</v>
      </c>
      <c r="H4131">
        <v>5</v>
      </c>
      <c r="I4131">
        <v>0</v>
      </c>
      <c r="J4131">
        <v>2</v>
      </c>
      <c r="K4131">
        <v>2</v>
      </c>
      <c r="L4131">
        <v>1</v>
      </c>
      <c r="M4131">
        <v>0</v>
      </c>
      <c r="N4131">
        <v>0</v>
      </c>
      <c r="O4131">
        <v>0</v>
      </c>
      <c r="P4131">
        <v>0</v>
      </c>
      <c r="Q4131">
        <v>0</v>
      </c>
    </row>
    <row r="4132" spans="1:17" x14ac:dyDescent="0.2">
      <c r="A4132" t="s">
        <v>21155</v>
      </c>
      <c r="B4132" t="s">
        <v>86</v>
      </c>
      <c r="C4132" t="s">
        <v>229</v>
      </c>
      <c r="D4132" t="s">
        <v>17029</v>
      </c>
      <c r="E4132" t="s">
        <v>79</v>
      </c>
      <c r="F4132" t="s">
        <v>4883</v>
      </c>
      <c r="G4132">
        <v>0</v>
      </c>
      <c r="H4132">
        <v>5</v>
      </c>
      <c r="I4132">
        <v>0</v>
      </c>
      <c r="J4132">
        <v>2</v>
      </c>
      <c r="K4132">
        <v>2</v>
      </c>
      <c r="L4132">
        <v>1</v>
      </c>
      <c r="M4132">
        <v>0</v>
      </c>
      <c r="N4132">
        <v>0</v>
      </c>
      <c r="O4132">
        <v>0</v>
      </c>
      <c r="P4132">
        <v>0</v>
      </c>
      <c r="Q4132">
        <v>0</v>
      </c>
    </row>
    <row r="4133" spans="1:17" x14ac:dyDescent="0.2">
      <c r="A4133" t="s">
        <v>21156</v>
      </c>
      <c r="B4133" t="s">
        <v>86</v>
      </c>
      <c r="C4133" t="s">
        <v>229</v>
      </c>
      <c r="D4133" t="s">
        <v>17029</v>
      </c>
      <c r="E4133" t="s">
        <v>79</v>
      </c>
      <c r="F4133" t="s">
        <v>4885</v>
      </c>
      <c r="G4133">
        <v>0</v>
      </c>
      <c r="H4133">
        <v>0</v>
      </c>
      <c r="I4133">
        <v>0</v>
      </c>
      <c r="J4133">
        <v>0</v>
      </c>
      <c r="K4133">
        <v>0</v>
      </c>
      <c r="L4133">
        <v>0</v>
      </c>
      <c r="M4133">
        <v>5</v>
      </c>
      <c r="N4133">
        <v>0</v>
      </c>
      <c r="O4133">
        <v>0</v>
      </c>
      <c r="P4133">
        <v>0</v>
      </c>
      <c r="Q4133">
        <v>0</v>
      </c>
    </row>
    <row r="4134" spans="1:17" x14ac:dyDescent="0.2">
      <c r="A4134" t="s">
        <v>21157</v>
      </c>
      <c r="B4134" t="s">
        <v>86</v>
      </c>
      <c r="C4134" t="s">
        <v>229</v>
      </c>
      <c r="D4134" t="s">
        <v>17029</v>
      </c>
      <c r="E4134" t="s">
        <v>79</v>
      </c>
      <c r="F4134" t="s">
        <v>4887</v>
      </c>
      <c r="G4134">
        <v>0</v>
      </c>
      <c r="H4134">
        <v>5</v>
      </c>
      <c r="I4134">
        <v>0</v>
      </c>
      <c r="J4134">
        <v>3</v>
      </c>
      <c r="K4134">
        <v>2</v>
      </c>
      <c r="L4134">
        <v>0</v>
      </c>
      <c r="M4134">
        <v>0</v>
      </c>
      <c r="N4134">
        <v>0</v>
      </c>
      <c r="O4134">
        <v>0</v>
      </c>
      <c r="P4134">
        <v>0</v>
      </c>
      <c r="Q4134">
        <v>0</v>
      </c>
    </row>
    <row r="4135" spans="1:17" x14ac:dyDescent="0.2">
      <c r="A4135" t="s">
        <v>21158</v>
      </c>
      <c r="B4135" t="s">
        <v>86</v>
      </c>
      <c r="C4135" t="s">
        <v>229</v>
      </c>
      <c r="D4135" t="s">
        <v>17029</v>
      </c>
      <c r="E4135" t="s">
        <v>79</v>
      </c>
      <c r="F4135" t="s">
        <v>4889</v>
      </c>
      <c r="G4135">
        <v>0</v>
      </c>
      <c r="H4135">
        <v>0</v>
      </c>
      <c r="I4135">
        <v>0</v>
      </c>
      <c r="J4135">
        <v>0</v>
      </c>
      <c r="K4135">
        <v>0</v>
      </c>
      <c r="L4135">
        <v>0</v>
      </c>
      <c r="M4135">
        <v>5</v>
      </c>
      <c r="N4135">
        <v>0</v>
      </c>
      <c r="O4135">
        <v>0</v>
      </c>
      <c r="P4135">
        <v>0</v>
      </c>
      <c r="Q4135">
        <v>0</v>
      </c>
    </row>
    <row r="4136" spans="1:17" x14ac:dyDescent="0.2">
      <c r="A4136" t="s">
        <v>21159</v>
      </c>
      <c r="B4136" t="s">
        <v>86</v>
      </c>
      <c r="C4136" t="s">
        <v>229</v>
      </c>
      <c r="D4136" t="s">
        <v>17029</v>
      </c>
      <c r="E4136" t="s">
        <v>79</v>
      </c>
      <c r="F4136" t="s">
        <v>4871</v>
      </c>
      <c r="G4136">
        <v>0</v>
      </c>
      <c r="H4136">
        <v>0</v>
      </c>
      <c r="I4136">
        <v>0</v>
      </c>
      <c r="J4136">
        <v>0</v>
      </c>
      <c r="K4136">
        <v>0</v>
      </c>
      <c r="L4136">
        <v>0</v>
      </c>
      <c r="M4136">
        <v>0</v>
      </c>
      <c r="N4136">
        <v>5</v>
      </c>
      <c r="O4136">
        <v>3</v>
      </c>
      <c r="P4136">
        <v>2</v>
      </c>
      <c r="Q4136">
        <v>0</v>
      </c>
    </row>
    <row r="4137" spans="1:17" x14ac:dyDescent="0.2">
      <c r="A4137" t="s">
        <v>21160</v>
      </c>
      <c r="B4137" t="s">
        <v>86</v>
      </c>
      <c r="C4137" t="s">
        <v>229</v>
      </c>
      <c r="D4137" t="s">
        <v>17029</v>
      </c>
      <c r="E4137" t="s">
        <v>79</v>
      </c>
      <c r="F4137" t="s">
        <v>4873</v>
      </c>
      <c r="G4137">
        <v>0</v>
      </c>
      <c r="H4137">
        <v>0</v>
      </c>
      <c r="I4137">
        <v>0</v>
      </c>
      <c r="J4137">
        <v>0</v>
      </c>
      <c r="K4137">
        <v>0</v>
      </c>
      <c r="L4137">
        <v>0</v>
      </c>
      <c r="M4137">
        <v>0</v>
      </c>
      <c r="N4137">
        <v>5</v>
      </c>
      <c r="O4137">
        <v>4</v>
      </c>
      <c r="P4137">
        <v>1</v>
      </c>
      <c r="Q4137">
        <v>0</v>
      </c>
    </row>
    <row r="4138" spans="1:17" x14ac:dyDescent="0.2">
      <c r="A4138" t="s">
        <v>21161</v>
      </c>
      <c r="B4138" t="s">
        <v>86</v>
      </c>
      <c r="C4138" t="s">
        <v>229</v>
      </c>
      <c r="D4138" t="s">
        <v>17029</v>
      </c>
      <c r="E4138" t="s">
        <v>79</v>
      </c>
      <c r="F4138" t="s">
        <v>17019</v>
      </c>
      <c r="G4138">
        <v>5</v>
      </c>
      <c r="H4138">
        <v>0</v>
      </c>
      <c r="I4138">
        <v>0</v>
      </c>
      <c r="J4138">
        <v>0</v>
      </c>
      <c r="K4138">
        <v>0</v>
      </c>
      <c r="L4138">
        <v>0</v>
      </c>
      <c r="M4138">
        <v>0</v>
      </c>
      <c r="N4138">
        <v>0</v>
      </c>
      <c r="O4138">
        <v>0</v>
      </c>
      <c r="P4138">
        <v>0</v>
      </c>
      <c r="Q4138">
        <v>0</v>
      </c>
    </row>
    <row r="4139" spans="1:17" x14ac:dyDescent="0.2">
      <c r="A4139" t="s">
        <v>21162</v>
      </c>
      <c r="B4139" t="s">
        <v>86</v>
      </c>
      <c r="C4139" t="s">
        <v>229</v>
      </c>
      <c r="D4139" t="s">
        <v>17029</v>
      </c>
      <c r="E4139" t="s">
        <v>81</v>
      </c>
      <c r="F4139" t="s">
        <v>4875</v>
      </c>
      <c r="G4139">
        <v>0</v>
      </c>
      <c r="H4139">
        <v>7</v>
      </c>
      <c r="I4139">
        <v>0</v>
      </c>
      <c r="J4139">
        <v>4</v>
      </c>
      <c r="K4139">
        <v>1</v>
      </c>
      <c r="L4139">
        <v>2</v>
      </c>
      <c r="M4139">
        <v>0</v>
      </c>
      <c r="N4139">
        <v>0</v>
      </c>
      <c r="O4139">
        <v>0</v>
      </c>
      <c r="P4139">
        <v>0</v>
      </c>
      <c r="Q4139">
        <v>0</v>
      </c>
    </row>
    <row r="4140" spans="1:17" x14ac:dyDescent="0.2">
      <c r="A4140" t="s">
        <v>21163</v>
      </c>
      <c r="B4140" t="s">
        <v>86</v>
      </c>
      <c r="C4140" t="s">
        <v>229</v>
      </c>
      <c r="D4140" t="s">
        <v>17029</v>
      </c>
      <c r="E4140" t="s">
        <v>81</v>
      </c>
      <c r="F4140" t="s">
        <v>4877</v>
      </c>
      <c r="G4140">
        <v>0</v>
      </c>
      <c r="H4140">
        <v>7</v>
      </c>
      <c r="I4140">
        <v>0</v>
      </c>
      <c r="J4140">
        <v>4</v>
      </c>
      <c r="K4140">
        <v>1</v>
      </c>
      <c r="L4140">
        <v>2</v>
      </c>
      <c r="M4140">
        <v>0</v>
      </c>
      <c r="N4140">
        <v>0</v>
      </c>
      <c r="O4140">
        <v>0</v>
      </c>
      <c r="P4140">
        <v>0</v>
      </c>
      <c r="Q4140">
        <v>0</v>
      </c>
    </row>
    <row r="4141" spans="1:17" x14ac:dyDescent="0.2">
      <c r="A4141" t="s">
        <v>21164</v>
      </c>
      <c r="B4141" t="s">
        <v>86</v>
      </c>
      <c r="C4141" t="s">
        <v>229</v>
      </c>
      <c r="D4141" t="s">
        <v>17029</v>
      </c>
      <c r="E4141" t="s">
        <v>81</v>
      </c>
      <c r="F4141" t="s">
        <v>4879</v>
      </c>
      <c r="G4141">
        <v>0</v>
      </c>
      <c r="H4141">
        <v>0</v>
      </c>
      <c r="I4141">
        <v>0</v>
      </c>
      <c r="J4141">
        <v>0</v>
      </c>
      <c r="K4141">
        <v>0</v>
      </c>
      <c r="L4141">
        <v>0</v>
      </c>
      <c r="M4141">
        <v>7</v>
      </c>
      <c r="N4141">
        <v>0</v>
      </c>
      <c r="O4141">
        <v>0</v>
      </c>
      <c r="P4141">
        <v>0</v>
      </c>
      <c r="Q4141">
        <v>0</v>
      </c>
    </row>
    <row r="4142" spans="1:17" x14ac:dyDescent="0.2">
      <c r="A4142" t="s">
        <v>21165</v>
      </c>
      <c r="B4142" t="s">
        <v>86</v>
      </c>
      <c r="C4142" t="s">
        <v>229</v>
      </c>
      <c r="D4142" t="s">
        <v>17029</v>
      </c>
      <c r="E4142" t="s">
        <v>81</v>
      </c>
      <c r="F4142" t="s">
        <v>4881</v>
      </c>
      <c r="G4142">
        <v>0</v>
      </c>
      <c r="H4142">
        <v>7</v>
      </c>
      <c r="I4142">
        <v>0</v>
      </c>
      <c r="J4142">
        <v>4</v>
      </c>
      <c r="K4142">
        <v>1</v>
      </c>
      <c r="L4142">
        <v>2</v>
      </c>
      <c r="M4142">
        <v>0</v>
      </c>
      <c r="N4142">
        <v>0</v>
      </c>
      <c r="O4142">
        <v>0</v>
      </c>
      <c r="P4142">
        <v>0</v>
      </c>
      <c r="Q4142">
        <v>0</v>
      </c>
    </row>
    <row r="4143" spans="1:17" x14ac:dyDescent="0.2">
      <c r="A4143" t="s">
        <v>21166</v>
      </c>
      <c r="B4143" t="s">
        <v>86</v>
      </c>
      <c r="C4143" t="s">
        <v>229</v>
      </c>
      <c r="D4143" t="s">
        <v>17029</v>
      </c>
      <c r="E4143" t="s">
        <v>81</v>
      </c>
      <c r="F4143" t="s">
        <v>4883</v>
      </c>
      <c r="G4143">
        <v>0</v>
      </c>
      <c r="H4143">
        <v>7</v>
      </c>
      <c r="I4143">
        <v>0</v>
      </c>
      <c r="J4143">
        <v>4</v>
      </c>
      <c r="K4143">
        <v>1</v>
      </c>
      <c r="L4143">
        <v>2</v>
      </c>
      <c r="M4143">
        <v>0</v>
      </c>
      <c r="N4143">
        <v>0</v>
      </c>
      <c r="O4143">
        <v>0</v>
      </c>
      <c r="P4143">
        <v>0</v>
      </c>
      <c r="Q4143">
        <v>0</v>
      </c>
    </row>
    <row r="4144" spans="1:17" x14ac:dyDescent="0.2">
      <c r="A4144" t="s">
        <v>21167</v>
      </c>
      <c r="B4144" t="s">
        <v>86</v>
      </c>
      <c r="C4144" t="s">
        <v>229</v>
      </c>
      <c r="D4144" t="s">
        <v>17029</v>
      </c>
      <c r="E4144" t="s">
        <v>81</v>
      </c>
      <c r="F4144" t="s">
        <v>4885</v>
      </c>
      <c r="G4144">
        <v>0</v>
      </c>
      <c r="H4144">
        <v>0</v>
      </c>
      <c r="I4144">
        <v>0</v>
      </c>
      <c r="J4144">
        <v>0</v>
      </c>
      <c r="K4144">
        <v>0</v>
      </c>
      <c r="L4144">
        <v>0</v>
      </c>
      <c r="M4144">
        <v>7</v>
      </c>
      <c r="N4144">
        <v>0</v>
      </c>
      <c r="O4144">
        <v>0</v>
      </c>
      <c r="P4144">
        <v>0</v>
      </c>
      <c r="Q4144">
        <v>0</v>
      </c>
    </row>
    <row r="4145" spans="1:17" x14ac:dyDescent="0.2">
      <c r="A4145" t="s">
        <v>21168</v>
      </c>
      <c r="B4145" t="s">
        <v>86</v>
      </c>
      <c r="C4145" t="s">
        <v>229</v>
      </c>
      <c r="D4145" t="s">
        <v>17029</v>
      </c>
      <c r="E4145" t="s">
        <v>81</v>
      </c>
      <c r="F4145" t="s">
        <v>4887</v>
      </c>
      <c r="G4145">
        <v>0</v>
      </c>
      <c r="H4145">
        <v>7</v>
      </c>
      <c r="I4145">
        <v>0</v>
      </c>
      <c r="J4145">
        <v>4</v>
      </c>
      <c r="K4145">
        <v>1</v>
      </c>
      <c r="L4145">
        <v>2</v>
      </c>
      <c r="M4145">
        <v>0</v>
      </c>
      <c r="N4145">
        <v>0</v>
      </c>
      <c r="O4145">
        <v>0</v>
      </c>
      <c r="P4145">
        <v>0</v>
      </c>
      <c r="Q4145">
        <v>0</v>
      </c>
    </row>
    <row r="4146" spans="1:17" x14ac:dyDescent="0.2">
      <c r="A4146" t="s">
        <v>21169</v>
      </c>
      <c r="B4146" t="s">
        <v>86</v>
      </c>
      <c r="C4146" t="s">
        <v>229</v>
      </c>
      <c r="D4146" t="s">
        <v>17029</v>
      </c>
      <c r="E4146" t="s">
        <v>81</v>
      </c>
      <c r="F4146" t="s">
        <v>4889</v>
      </c>
      <c r="G4146">
        <v>0</v>
      </c>
      <c r="H4146">
        <v>0</v>
      </c>
      <c r="I4146">
        <v>0</v>
      </c>
      <c r="J4146">
        <v>0</v>
      </c>
      <c r="K4146">
        <v>0</v>
      </c>
      <c r="L4146">
        <v>0</v>
      </c>
      <c r="M4146">
        <v>7</v>
      </c>
      <c r="N4146">
        <v>0</v>
      </c>
      <c r="O4146">
        <v>0</v>
      </c>
      <c r="P4146">
        <v>0</v>
      </c>
      <c r="Q4146">
        <v>0</v>
      </c>
    </row>
    <row r="4147" spans="1:17" x14ac:dyDescent="0.2">
      <c r="A4147" t="s">
        <v>21170</v>
      </c>
      <c r="B4147" t="s">
        <v>86</v>
      </c>
      <c r="C4147" t="s">
        <v>229</v>
      </c>
      <c r="D4147" t="s">
        <v>17029</v>
      </c>
      <c r="E4147" t="s">
        <v>81</v>
      </c>
      <c r="F4147" t="s">
        <v>4871</v>
      </c>
      <c r="G4147">
        <v>0</v>
      </c>
      <c r="H4147">
        <v>0</v>
      </c>
      <c r="I4147">
        <v>0</v>
      </c>
      <c r="J4147">
        <v>0</v>
      </c>
      <c r="K4147">
        <v>0</v>
      </c>
      <c r="L4147">
        <v>0</v>
      </c>
      <c r="M4147">
        <v>0</v>
      </c>
      <c r="N4147">
        <v>7</v>
      </c>
      <c r="O4147">
        <v>5</v>
      </c>
      <c r="P4147">
        <v>0</v>
      </c>
      <c r="Q4147">
        <v>2</v>
      </c>
    </row>
    <row r="4148" spans="1:17" x14ac:dyDescent="0.2">
      <c r="A4148" t="s">
        <v>21171</v>
      </c>
      <c r="B4148" t="s">
        <v>86</v>
      </c>
      <c r="C4148" t="s">
        <v>229</v>
      </c>
      <c r="D4148" t="s">
        <v>17029</v>
      </c>
      <c r="E4148" t="s">
        <v>81</v>
      </c>
      <c r="F4148" t="s">
        <v>4873</v>
      </c>
      <c r="G4148">
        <v>0</v>
      </c>
      <c r="H4148">
        <v>0</v>
      </c>
      <c r="I4148">
        <v>0</v>
      </c>
      <c r="J4148">
        <v>0</v>
      </c>
      <c r="K4148">
        <v>0</v>
      </c>
      <c r="L4148">
        <v>0</v>
      </c>
      <c r="M4148">
        <v>0</v>
      </c>
      <c r="N4148">
        <v>7</v>
      </c>
      <c r="O4148">
        <v>5</v>
      </c>
      <c r="P4148">
        <v>0</v>
      </c>
      <c r="Q4148">
        <v>2</v>
      </c>
    </row>
    <row r="4149" spans="1:17" x14ac:dyDescent="0.2">
      <c r="A4149" t="s">
        <v>21172</v>
      </c>
      <c r="B4149" t="s">
        <v>86</v>
      </c>
      <c r="C4149" t="s">
        <v>229</v>
      </c>
      <c r="D4149" t="s">
        <v>17029</v>
      </c>
      <c r="E4149" t="s">
        <v>81</v>
      </c>
      <c r="F4149" t="s">
        <v>17019</v>
      </c>
      <c r="G4149">
        <v>7</v>
      </c>
      <c r="H4149">
        <v>0</v>
      </c>
      <c r="I4149">
        <v>0</v>
      </c>
      <c r="J4149">
        <v>0</v>
      </c>
      <c r="K4149">
        <v>0</v>
      </c>
      <c r="L4149">
        <v>0</v>
      </c>
      <c r="M4149">
        <v>0</v>
      </c>
      <c r="N4149">
        <v>0</v>
      </c>
      <c r="O4149">
        <v>0</v>
      </c>
      <c r="P4149">
        <v>0</v>
      </c>
      <c r="Q4149">
        <v>0</v>
      </c>
    </row>
    <row r="4150" spans="1:17" x14ac:dyDescent="0.2">
      <c r="A4150" t="s">
        <v>21173</v>
      </c>
      <c r="B4150" t="s">
        <v>86</v>
      </c>
      <c r="C4150" t="s">
        <v>229</v>
      </c>
      <c r="D4150" t="s">
        <v>17021</v>
      </c>
      <c r="E4150" t="s">
        <v>79</v>
      </c>
      <c r="F4150" t="s">
        <v>17022</v>
      </c>
      <c r="G4150">
        <v>0</v>
      </c>
      <c r="H4150">
        <v>0</v>
      </c>
      <c r="I4150">
        <v>0</v>
      </c>
      <c r="J4150">
        <v>0</v>
      </c>
      <c r="K4150">
        <v>0</v>
      </c>
      <c r="L4150">
        <v>0</v>
      </c>
      <c r="M4150">
        <v>0</v>
      </c>
      <c r="N4150">
        <v>1</v>
      </c>
      <c r="O4150">
        <v>1</v>
      </c>
      <c r="P4150">
        <v>0</v>
      </c>
      <c r="Q4150">
        <v>0</v>
      </c>
    </row>
    <row r="4151" spans="1:17" x14ac:dyDescent="0.2">
      <c r="A4151" t="s">
        <v>21174</v>
      </c>
      <c r="B4151" t="s">
        <v>86</v>
      </c>
      <c r="C4151" t="s">
        <v>229</v>
      </c>
      <c r="D4151" t="s">
        <v>17021</v>
      </c>
      <c r="E4151" t="s">
        <v>79</v>
      </c>
      <c r="F4151" t="s">
        <v>17019</v>
      </c>
      <c r="G4151">
        <v>1</v>
      </c>
      <c r="H4151">
        <v>0</v>
      </c>
      <c r="I4151">
        <v>0</v>
      </c>
      <c r="J4151">
        <v>0</v>
      </c>
      <c r="K4151">
        <v>0</v>
      </c>
      <c r="L4151">
        <v>0</v>
      </c>
      <c r="M4151">
        <v>0</v>
      </c>
      <c r="N4151">
        <v>0</v>
      </c>
      <c r="O4151">
        <v>0</v>
      </c>
      <c r="P4151">
        <v>0</v>
      </c>
      <c r="Q4151">
        <v>0</v>
      </c>
    </row>
    <row r="4152" spans="1:17" x14ac:dyDescent="0.2">
      <c r="A4152" t="s">
        <v>21175</v>
      </c>
      <c r="B4152" t="s">
        <v>86</v>
      </c>
      <c r="C4152" t="s">
        <v>229</v>
      </c>
      <c r="D4152" t="s">
        <v>17021</v>
      </c>
      <c r="E4152" t="s">
        <v>81</v>
      </c>
      <c r="F4152" t="s">
        <v>17022</v>
      </c>
      <c r="G4152">
        <v>0</v>
      </c>
      <c r="H4152">
        <v>0</v>
      </c>
      <c r="I4152">
        <v>0</v>
      </c>
      <c r="J4152">
        <v>0</v>
      </c>
      <c r="K4152">
        <v>0</v>
      </c>
      <c r="L4152">
        <v>0</v>
      </c>
      <c r="M4152">
        <v>0</v>
      </c>
      <c r="N4152">
        <v>2</v>
      </c>
      <c r="O4152">
        <v>2</v>
      </c>
      <c r="P4152">
        <v>0</v>
      </c>
      <c r="Q4152">
        <v>0</v>
      </c>
    </row>
    <row r="4153" spans="1:17" x14ac:dyDescent="0.2">
      <c r="A4153" t="s">
        <v>21176</v>
      </c>
      <c r="B4153" t="s">
        <v>86</v>
      </c>
      <c r="C4153" t="s">
        <v>229</v>
      </c>
      <c r="D4153" t="s">
        <v>17021</v>
      </c>
      <c r="E4153" t="s">
        <v>81</v>
      </c>
      <c r="F4153" t="s">
        <v>17019</v>
      </c>
      <c r="G4153">
        <v>2</v>
      </c>
      <c r="H4153">
        <v>0</v>
      </c>
      <c r="I4153">
        <v>0</v>
      </c>
      <c r="J4153">
        <v>0</v>
      </c>
      <c r="K4153">
        <v>0</v>
      </c>
      <c r="L4153">
        <v>0</v>
      </c>
      <c r="M4153">
        <v>0</v>
      </c>
      <c r="N4153">
        <v>0</v>
      </c>
      <c r="O4153">
        <v>0</v>
      </c>
      <c r="P4153">
        <v>0</v>
      </c>
      <c r="Q4153">
        <v>0</v>
      </c>
    </row>
    <row r="4154" spans="1:17" x14ac:dyDescent="0.2">
      <c r="A4154" t="s">
        <v>21177</v>
      </c>
      <c r="B4154" t="s">
        <v>86</v>
      </c>
      <c r="C4154" t="s">
        <v>230</v>
      </c>
      <c r="D4154" t="s">
        <v>17027</v>
      </c>
      <c r="E4154" t="s">
        <v>81</v>
      </c>
      <c r="F4154" t="s">
        <v>17019</v>
      </c>
      <c r="G4154">
        <v>1</v>
      </c>
      <c r="H4154">
        <v>0</v>
      </c>
      <c r="I4154">
        <v>0</v>
      </c>
      <c r="J4154">
        <v>0</v>
      </c>
      <c r="K4154">
        <v>0</v>
      </c>
      <c r="L4154">
        <v>0</v>
      </c>
      <c r="M4154">
        <v>0</v>
      </c>
      <c r="N4154">
        <v>0</v>
      </c>
      <c r="O4154">
        <v>0</v>
      </c>
      <c r="P4154">
        <v>0</v>
      </c>
      <c r="Q4154">
        <v>0</v>
      </c>
    </row>
    <row r="4155" spans="1:17" x14ac:dyDescent="0.2">
      <c r="A4155" t="s">
        <v>21178</v>
      </c>
      <c r="B4155" t="s">
        <v>86</v>
      </c>
      <c r="C4155" t="s">
        <v>230</v>
      </c>
      <c r="D4155" t="s">
        <v>17029</v>
      </c>
      <c r="E4155" t="s">
        <v>79</v>
      </c>
      <c r="F4155" t="s">
        <v>4875</v>
      </c>
      <c r="G4155">
        <v>0</v>
      </c>
      <c r="H4155">
        <v>61</v>
      </c>
      <c r="I4155">
        <v>10</v>
      </c>
      <c r="J4155">
        <v>51</v>
      </c>
      <c r="K4155">
        <v>0</v>
      </c>
      <c r="L4155">
        <v>0</v>
      </c>
      <c r="M4155">
        <v>0</v>
      </c>
      <c r="N4155">
        <v>0</v>
      </c>
      <c r="O4155">
        <v>0</v>
      </c>
      <c r="P4155">
        <v>0</v>
      </c>
      <c r="Q4155">
        <v>0</v>
      </c>
    </row>
    <row r="4156" spans="1:17" x14ac:dyDescent="0.2">
      <c r="A4156" t="s">
        <v>21179</v>
      </c>
      <c r="B4156" t="s">
        <v>86</v>
      </c>
      <c r="C4156" t="s">
        <v>230</v>
      </c>
      <c r="D4156" t="s">
        <v>17029</v>
      </c>
      <c r="E4156" t="s">
        <v>79</v>
      </c>
      <c r="F4156" t="s">
        <v>4877</v>
      </c>
      <c r="G4156">
        <v>0</v>
      </c>
      <c r="H4156">
        <v>61</v>
      </c>
      <c r="I4156">
        <v>9</v>
      </c>
      <c r="J4156">
        <v>52</v>
      </c>
      <c r="K4156">
        <v>0</v>
      </c>
      <c r="L4156">
        <v>0</v>
      </c>
      <c r="M4156">
        <v>0</v>
      </c>
      <c r="N4156">
        <v>0</v>
      </c>
      <c r="O4156">
        <v>0</v>
      </c>
      <c r="P4156">
        <v>0</v>
      </c>
      <c r="Q4156">
        <v>0</v>
      </c>
    </row>
    <row r="4157" spans="1:17" x14ac:dyDescent="0.2">
      <c r="A4157" t="s">
        <v>21180</v>
      </c>
      <c r="B4157" t="s">
        <v>86</v>
      </c>
      <c r="C4157" t="s">
        <v>230</v>
      </c>
      <c r="D4157" t="s">
        <v>17029</v>
      </c>
      <c r="E4157" t="s">
        <v>79</v>
      </c>
      <c r="F4157" t="s">
        <v>4879</v>
      </c>
      <c r="G4157">
        <v>0</v>
      </c>
      <c r="H4157">
        <v>0</v>
      </c>
      <c r="I4157">
        <v>0</v>
      </c>
      <c r="J4157">
        <v>0</v>
      </c>
      <c r="K4157">
        <v>0</v>
      </c>
      <c r="L4157">
        <v>0</v>
      </c>
      <c r="M4157">
        <v>61</v>
      </c>
      <c r="N4157">
        <v>0</v>
      </c>
      <c r="O4157">
        <v>0</v>
      </c>
      <c r="P4157">
        <v>0</v>
      </c>
      <c r="Q4157">
        <v>0</v>
      </c>
    </row>
    <row r="4158" spans="1:17" x14ac:dyDescent="0.2">
      <c r="A4158" t="s">
        <v>21181</v>
      </c>
      <c r="B4158" t="s">
        <v>86</v>
      </c>
      <c r="C4158" t="s">
        <v>230</v>
      </c>
      <c r="D4158" t="s">
        <v>17029</v>
      </c>
      <c r="E4158" t="s">
        <v>79</v>
      </c>
      <c r="F4158" t="s">
        <v>4881</v>
      </c>
      <c r="G4158">
        <v>0</v>
      </c>
      <c r="H4158">
        <v>61</v>
      </c>
      <c r="I4158">
        <v>9</v>
      </c>
      <c r="J4158">
        <v>52</v>
      </c>
      <c r="K4158">
        <v>0</v>
      </c>
      <c r="L4158">
        <v>0</v>
      </c>
      <c r="M4158">
        <v>0</v>
      </c>
      <c r="N4158">
        <v>0</v>
      </c>
      <c r="O4158">
        <v>0</v>
      </c>
      <c r="P4158">
        <v>0</v>
      </c>
      <c r="Q4158">
        <v>0</v>
      </c>
    </row>
    <row r="4159" spans="1:17" x14ac:dyDescent="0.2">
      <c r="A4159" t="s">
        <v>21182</v>
      </c>
      <c r="B4159" t="s">
        <v>86</v>
      </c>
      <c r="C4159" t="s">
        <v>230</v>
      </c>
      <c r="D4159" t="s">
        <v>17029</v>
      </c>
      <c r="E4159" t="s">
        <v>79</v>
      </c>
      <c r="F4159" t="s">
        <v>4883</v>
      </c>
      <c r="G4159">
        <v>0</v>
      </c>
      <c r="H4159">
        <v>61</v>
      </c>
      <c r="I4159">
        <v>10</v>
      </c>
      <c r="J4159">
        <v>51</v>
      </c>
      <c r="K4159">
        <v>0</v>
      </c>
      <c r="L4159">
        <v>0</v>
      </c>
      <c r="M4159">
        <v>0</v>
      </c>
      <c r="N4159">
        <v>0</v>
      </c>
      <c r="O4159">
        <v>0</v>
      </c>
      <c r="P4159">
        <v>0</v>
      </c>
      <c r="Q4159">
        <v>0</v>
      </c>
    </row>
    <row r="4160" spans="1:17" x14ac:dyDescent="0.2">
      <c r="A4160" t="s">
        <v>21183</v>
      </c>
      <c r="B4160" t="s">
        <v>86</v>
      </c>
      <c r="C4160" t="s">
        <v>230</v>
      </c>
      <c r="D4160" t="s">
        <v>17029</v>
      </c>
      <c r="E4160" t="s">
        <v>79</v>
      </c>
      <c r="F4160" t="s">
        <v>4885</v>
      </c>
      <c r="G4160">
        <v>0</v>
      </c>
      <c r="H4160">
        <v>0</v>
      </c>
      <c r="I4160">
        <v>0</v>
      </c>
      <c r="J4160">
        <v>0</v>
      </c>
      <c r="K4160">
        <v>0</v>
      </c>
      <c r="L4160">
        <v>0</v>
      </c>
      <c r="M4160">
        <v>61</v>
      </c>
      <c r="N4160">
        <v>0</v>
      </c>
      <c r="O4160">
        <v>0</v>
      </c>
      <c r="P4160">
        <v>0</v>
      </c>
      <c r="Q4160">
        <v>0</v>
      </c>
    </row>
    <row r="4161" spans="1:17" x14ac:dyDescent="0.2">
      <c r="A4161" t="s">
        <v>21184</v>
      </c>
      <c r="B4161" t="s">
        <v>86</v>
      </c>
      <c r="C4161" t="s">
        <v>230</v>
      </c>
      <c r="D4161" t="s">
        <v>17029</v>
      </c>
      <c r="E4161" t="s">
        <v>79</v>
      </c>
      <c r="F4161" t="s">
        <v>4887</v>
      </c>
      <c r="G4161">
        <v>0</v>
      </c>
      <c r="H4161">
        <v>61</v>
      </c>
      <c r="I4161">
        <v>9</v>
      </c>
      <c r="J4161">
        <v>52</v>
      </c>
      <c r="K4161">
        <v>0</v>
      </c>
      <c r="L4161">
        <v>0</v>
      </c>
      <c r="M4161">
        <v>0</v>
      </c>
      <c r="N4161">
        <v>0</v>
      </c>
      <c r="O4161">
        <v>0</v>
      </c>
      <c r="P4161">
        <v>0</v>
      </c>
      <c r="Q4161">
        <v>0</v>
      </c>
    </row>
    <row r="4162" spans="1:17" x14ac:dyDescent="0.2">
      <c r="A4162" t="s">
        <v>21185</v>
      </c>
      <c r="B4162" t="s">
        <v>86</v>
      </c>
      <c r="C4162" t="s">
        <v>230</v>
      </c>
      <c r="D4162" t="s">
        <v>17029</v>
      </c>
      <c r="E4162" t="s">
        <v>79</v>
      </c>
      <c r="F4162" t="s">
        <v>4889</v>
      </c>
      <c r="G4162">
        <v>0</v>
      </c>
      <c r="H4162">
        <v>0</v>
      </c>
      <c r="I4162">
        <v>0</v>
      </c>
      <c r="J4162">
        <v>0</v>
      </c>
      <c r="K4162">
        <v>0</v>
      </c>
      <c r="L4162">
        <v>0</v>
      </c>
      <c r="M4162">
        <v>61</v>
      </c>
      <c r="N4162">
        <v>0</v>
      </c>
      <c r="O4162">
        <v>0</v>
      </c>
      <c r="P4162">
        <v>0</v>
      </c>
      <c r="Q4162">
        <v>0</v>
      </c>
    </row>
    <row r="4163" spans="1:17" x14ac:dyDescent="0.2">
      <c r="A4163" t="s">
        <v>21186</v>
      </c>
      <c r="B4163" t="s">
        <v>86</v>
      </c>
      <c r="C4163" t="s">
        <v>230</v>
      </c>
      <c r="D4163" t="s">
        <v>17029</v>
      </c>
      <c r="E4163" t="s">
        <v>79</v>
      </c>
      <c r="F4163" t="s">
        <v>4871</v>
      </c>
      <c r="G4163">
        <v>0</v>
      </c>
      <c r="H4163">
        <v>0</v>
      </c>
      <c r="I4163">
        <v>0</v>
      </c>
      <c r="J4163">
        <v>0</v>
      </c>
      <c r="K4163">
        <v>0</v>
      </c>
      <c r="L4163">
        <v>0</v>
      </c>
      <c r="M4163">
        <v>0</v>
      </c>
      <c r="N4163">
        <v>61</v>
      </c>
      <c r="O4163">
        <v>61</v>
      </c>
      <c r="P4163">
        <v>0</v>
      </c>
      <c r="Q4163">
        <v>0</v>
      </c>
    </row>
    <row r="4164" spans="1:17" x14ac:dyDescent="0.2">
      <c r="A4164" t="s">
        <v>21187</v>
      </c>
      <c r="B4164" t="s">
        <v>86</v>
      </c>
      <c r="C4164" t="s">
        <v>230</v>
      </c>
      <c r="D4164" t="s">
        <v>17029</v>
      </c>
      <c r="E4164" t="s">
        <v>79</v>
      </c>
      <c r="F4164" t="s">
        <v>4873</v>
      </c>
      <c r="G4164">
        <v>0</v>
      </c>
      <c r="H4164">
        <v>0</v>
      </c>
      <c r="I4164">
        <v>0</v>
      </c>
      <c r="J4164">
        <v>0</v>
      </c>
      <c r="K4164">
        <v>0</v>
      </c>
      <c r="L4164">
        <v>0</v>
      </c>
      <c r="M4164">
        <v>0</v>
      </c>
      <c r="N4164">
        <v>55</v>
      </c>
      <c r="O4164">
        <v>55</v>
      </c>
      <c r="P4164">
        <v>0</v>
      </c>
      <c r="Q4164">
        <v>0</v>
      </c>
    </row>
    <row r="4165" spans="1:17" x14ac:dyDescent="0.2">
      <c r="A4165" t="s">
        <v>21188</v>
      </c>
      <c r="B4165" t="s">
        <v>86</v>
      </c>
      <c r="C4165" t="s">
        <v>230</v>
      </c>
      <c r="D4165" t="s">
        <v>17029</v>
      </c>
      <c r="E4165" t="s">
        <v>79</v>
      </c>
      <c r="F4165" t="s">
        <v>17019</v>
      </c>
      <c r="G4165">
        <v>61</v>
      </c>
      <c r="H4165">
        <v>0</v>
      </c>
      <c r="I4165">
        <v>0</v>
      </c>
      <c r="J4165">
        <v>0</v>
      </c>
      <c r="K4165">
        <v>0</v>
      </c>
      <c r="L4165">
        <v>0</v>
      </c>
      <c r="M4165">
        <v>0</v>
      </c>
      <c r="N4165">
        <v>0</v>
      </c>
      <c r="O4165">
        <v>0</v>
      </c>
      <c r="P4165">
        <v>0</v>
      </c>
      <c r="Q4165">
        <v>0</v>
      </c>
    </row>
    <row r="4166" spans="1:17" x14ac:dyDescent="0.2">
      <c r="A4166" t="s">
        <v>21189</v>
      </c>
      <c r="B4166" t="s">
        <v>86</v>
      </c>
      <c r="C4166" t="s">
        <v>230</v>
      </c>
      <c r="D4166" t="s">
        <v>17029</v>
      </c>
      <c r="E4166" t="s">
        <v>81</v>
      </c>
      <c r="F4166" t="s">
        <v>4875</v>
      </c>
      <c r="G4166">
        <v>0</v>
      </c>
      <c r="H4166">
        <v>87</v>
      </c>
      <c r="I4166">
        <v>10</v>
      </c>
      <c r="J4166">
        <v>75</v>
      </c>
      <c r="K4166">
        <v>0</v>
      </c>
      <c r="L4166">
        <v>2</v>
      </c>
      <c r="M4166">
        <v>0</v>
      </c>
      <c r="N4166">
        <v>0</v>
      </c>
      <c r="O4166">
        <v>0</v>
      </c>
      <c r="P4166">
        <v>0</v>
      </c>
      <c r="Q4166">
        <v>0</v>
      </c>
    </row>
    <row r="4167" spans="1:17" x14ac:dyDescent="0.2">
      <c r="A4167" t="s">
        <v>21190</v>
      </c>
      <c r="B4167" t="s">
        <v>86</v>
      </c>
      <c r="C4167" t="s">
        <v>230</v>
      </c>
      <c r="D4167" t="s">
        <v>17029</v>
      </c>
      <c r="E4167" t="s">
        <v>81</v>
      </c>
      <c r="F4167" t="s">
        <v>4877</v>
      </c>
      <c r="G4167">
        <v>0</v>
      </c>
      <c r="H4167">
        <v>87</v>
      </c>
      <c r="I4167">
        <v>9</v>
      </c>
      <c r="J4167">
        <v>73</v>
      </c>
      <c r="K4167">
        <v>1</v>
      </c>
      <c r="L4167">
        <v>4</v>
      </c>
      <c r="M4167">
        <v>0</v>
      </c>
      <c r="N4167">
        <v>0</v>
      </c>
      <c r="O4167">
        <v>0</v>
      </c>
      <c r="P4167">
        <v>0</v>
      </c>
      <c r="Q4167">
        <v>0</v>
      </c>
    </row>
    <row r="4168" spans="1:17" x14ac:dyDescent="0.2">
      <c r="A4168" t="s">
        <v>21191</v>
      </c>
      <c r="B4168" t="s">
        <v>86</v>
      </c>
      <c r="C4168" t="s">
        <v>230</v>
      </c>
      <c r="D4168" t="s">
        <v>17029</v>
      </c>
      <c r="E4168" t="s">
        <v>81</v>
      </c>
      <c r="F4168" t="s">
        <v>4879</v>
      </c>
      <c r="G4168">
        <v>0</v>
      </c>
      <c r="H4168">
        <v>0</v>
      </c>
      <c r="I4168">
        <v>0</v>
      </c>
      <c r="J4168">
        <v>0</v>
      </c>
      <c r="K4168">
        <v>0</v>
      </c>
      <c r="L4168">
        <v>0</v>
      </c>
      <c r="M4168">
        <v>87</v>
      </c>
      <c r="N4168">
        <v>0</v>
      </c>
      <c r="O4168">
        <v>0</v>
      </c>
      <c r="P4168">
        <v>0</v>
      </c>
      <c r="Q4168">
        <v>0</v>
      </c>
    </row>
    <row r="4169" spans="1:17" x14ac:dyDescent="0.2">
      <c r="A4169" t="s">
        <v>21192</v>
      </c>
      <c r="B4169" t="s">
        <v>86</v>
      </c>
      <c r="C4169" t="s">
        <v>230</v>
      </c>
      <c r="D4169" t="s">
        <v>17029</v>
      </c>
      <c r="E4169" t="s">
        <v>81</v>
      </c>
      <c r="F4169" t="s">
        <v>4881</v>
      </c>
      <c r="G4169">
        <v>0</v>
      </c>
      <c r="H4169">
        <v>87</v>
      </c>
      <c r="I4169">
        <v>7</v>
      </c>
      <c r="J4169">
        <v>75</v>
      </c>
      <c r="K4169">
        <v>1</v>
      </c>
      <c r="L4169">
        <v>4</v>
      </c>
      <c r="M4169">
        <v>0</v>
      </c>
      <c r="N4169">
        <v>0</v>
      </c>
      <c r="O4169">
        <v>0</v>
      </c>
      <c r="P4169">
        <v>0</v>
      </c>
      <c r="Q4169">
        <v>0</v>
      </c>
    </row>
    <row r="4170" spans="1:17" x14ac:dyDescent="0.2">
      <c r="A4170" t="s">
        <v>21193</v>
      </c>
      <c r="B4170" t="s">
        <v>86</v>
      </c>
      <c r="C4170" t="s">
        <v>230</v>
      </c>
      <c r="D4170" t="s">
        <v>17029</v>
      </c>
      <c r="E4170" t="s">
        <v>81</v>
      </c>
      <c r="F4170" t="s">
        <v>4883</v>
      </c>
      <c r="G4170">
        <v>0</v>
      </c>
      <c r="H4170">
        <v>87</v>
      </c>
      <c r="I4170">
        <v>9</v>
      </c>
      <c r="J4170">
        <v>74</v>
      </c>
      <c r="K4170">
        <v>0</v>
      </c>
      <c r="L4170">
        <v>4</v>
      </c>
      <c r="M4170">
        <v>0</v>
      </c>
      <c r="N4170">
        <v>0</v>
      </c>
      <c r="O4170">
        <v>0</v>
      </c>
      <c r="P4170">
        <v>0</v>
      </c>
      <c r="Q4170">
        <v>0</v>
      </c>
    </row>
    <row r="4171" spans="1:17" x14ac:dyDescent="0.2">
      <c r="A4171" t="s">
        <v>21194</v>
      </c>
      <c r="B4171" t="s">
        <v>86</v>
      </c>
      <c r="C4171" t="s">
        <v>230</v>
      </c>
      <c r="D4171" t="s">
        <v>17029</v>
      </c>
      <c r="E4171" t="s">
        <v>81</v>
      </c>
      <c r="F4171" t="s">
        <v>4885</v>
      </c>
      <c r="G4171">
        <v>0</v>
      </c>
      <c r="H4171">
        <v>0</v>
      </c>
      <c r="I4171">
        <v>0</v>
      </c>
      <c r="J4171">
        <v>0</v>
      </c>
      <c r="K4171">
        <v>0</v>
      </c>
      <c r="L4171">
        <v>0</v>
      </c>
      <c r="M4171">
        <v>87</v>
      </c>
      <c r="N4171">
        <v>0</v>
      </c>
      <c r="O4171">
        <v>0</v>
      </c>
      <c r="P4171">
        <v>0</v>
      </c>
      <c r="Q4171">
        <v>0</v>
      </c>
    </row>
    <row r="4172" spans="1:17" x14ac:dyDescent="0.2">
      <c r="A4172" t="s">
        <v>21195</v>
      </c>
      <c r="B4172" t="s">
        <v>86</v>
      </c>
      <c r="C4172" t="s">
        <v>230</v>
      </c>
      <c r="D4172" t="s">
        <v>17029</v>
      </c>
      <c r="E4172" t="s">
        <v>81</v>
      </c>
      <c r="F4172" t="s">
        <v>4887</v>
      </c>
      <c r="G4172">
        <v>0</v>
      </c>
      <c r="H4172">
        <v>87</v>
      </c>
      <c r="I4172">
        <v>8</v>
      </c>
      <c r="J4172">
        <v>75</v>
      </c>
      <c r="K4172">
        <v>2</v>
      </c>
      <c r="L4172">
        <v>2</v>
      </c>
      <c r="M4172">
        <v>0</v>
      </c>
      <c r="N4172">
        <v>0</v>
      </c>
      <c r="O4172">
        <v>0</v>
      </c>
      <c r="P4172">
        <v>0</v>
      </c>
      <c r="Q4172">
        <v>0</v>
      </c>
    </row>
    <row r="4173" spans="1:17" x14ac:dyDescent="0.2">
      <c r="A4173" t="s">
        <v>21196</v>
      </c>
      <c r="B4173" t="s">
        <v>86</v>
      </c>
      <c r="C4173" t="s">
        <v>230</v>
      </c>
      <c r="D4173" t="s">
        <v>17029</v>
      </c>
      <c r="E4173" t="s">
        <v>81</v>
      </c>
      <c r="F4173" t="s">
        <v>4889</v>
      </c>
      <c r="G4173">
        <v>0</v>
      </c>
      <c r="H4173">
        <v>0</v>
      </c>
      <c r="I4173">
        <v>0</v>
      </c>
      <c r="J4173">
        <v>0</v>
      </c>
      <c r="K4173">
        <v>0</v>
      </c>
      <c r="L4173">
        <v>0</v>
      </c>
      <c r="M4173">
        <v>87</v>
      </c>
      <c r="N4173">
        <v>0</v>
      </c>
      <c r="O4173">
        <v>0</v>
      </c>
      <c r="P4173">
        <v>0</v>
      </c>
      <c r="Q4173">
        <v>0</v>
      </c>
    </row>
    <row r="4174" spans="1:17" x14ac:dyDescent="0.2">
      <c r="A4174" t="s">
        <v>21197</v>
      </c>
      <c r="B4174" t="s">
        <v>86</v>
      </c>
      <c r="C4174" t="s">
        <v>230</v>
      </c>
      <c r="D4174" t="s">
        <v>17029</v>
      </c>
      <c r="E4174" t="s">
        <v>81</v>
      </c>
      <c r="F4174" t="s">
        <v>4871</v>
      </c>
      <c r="G4174">
        <v>0</v>
      </c>
      <c r="H4174">
        <v>0</v>
      </c>
      <c r="I4174">
        <v>0</v>
      </c>
      <c r="J4174">
        <v>0</v>
      </c>
      <c r="K4174">
        <v>0</v>
      </c>
      <c r="L4174">
        <v>0</v>
      </c>
      <c r="M4174">
        <v>0</v>
      </c>
      <c r="N4174">
        <v>86</v>
      </c>
      <c r="O4174">
        <v>83</v>
      </c>
      <c r="P4174">
        <v>2</v>
      </c>
      <c r="Q4174">
        <v>1</v>
      </c>
    </row>
    <row r="4175" spans="1:17" x14ac:dyDescent="0.2">
      <c r="A4175" t="s">
        <v>21198</v>
      </c>
      <c r="B4175" t="s">
        <v>86</v>
      </c>
      <c r="C4175" t="s">
        <v>230</v>
      </c>
      <c r="D4175" t="s">
        <v>17029</v>
      </c>
      <c r="E4175" t="s">
        <v>81</v>
      </c>
      <c r="F4175" t="s">
        <v>4873</v>
      </c>
      <c r="G4175">
        <v>0</v>
      </c>
      <c r="H4175">
        <v>0</v>
      </c>
      <c r="I4175">
        <v>0</v>
      </c>
      <c r="J4175">
        <v>0</v>
      </c>
      <c r="K4175">
        <v>0</v>
      </c>
      <c r="L4175">
        <v>0</v>
      </c>
      <c r="M4175">
        <v>0</v>
      </c>
      <c r="N4175">
        <v>75</v>
      </c>
      <c r="O4175">
        <v>73</v>
      </c>
      <c r="P4175">
        <v>1</v>
      </c>
      <c r="Q4175">
        <v>1</v>
      </c>
    </row>
    <row r="4176" spans="1:17" x14ac:dyDescent="0.2">
      <c r="A4176" t="s">
        <v>21199</v>
      </c>
      <c r="B4176" t="s">
        <v>86</v>
      </c>
      <c r="C4176" t="s">
        <v>230</v>
      </c>
      <c r="D4176" t="s">
        <v>17029</v>
      </c>
      <c r="E4176" t="s">
        <v>81</v>
      </c>
      <c r="F4176" t="s">
        <v>17019</v>
      </c>
      <c r="G4176">
        <v>87</v>
      </c>
      <c r="H4176">
        <v>0</v>
      </c>
      <c r="I4176">
        <v>0</v>
      </c>
      <c r="J4176">
        <v>0</v>
      </c>
      <c r="K4176">
        <v>0</v>
      </c>
      <c r="L4176">
        <v>0</v>
      </c>
      <c r="M4176">
        <v>0</v>
      </c>
      <c r="N4176">
        <v>0</v>
      </c>
      <c r="O4176">
        <v>0</v>
      </c>
      <c r="P4176">
        <v>0</v>
      </c>
      <c r="Q4176">
        <v>0</v>
      </c>
    </row>
    <row r="4177" spans="1:17" x14ac:dyDescent="0.2">
      <c r="A4177" t="s">
        <v>21200</v>
      </c>
      <c r="B4177" t="s">
        <v>86</v>
      </c>
      <c r="C4177" t="s">
        <v>230</v>
      </c>
      <c r="D4177" t="s">
        <v>17021</v>
      </c>
      <c r="E4177" t="s">
        <v>79</v>
      </c>
      <c r="F4177" t="s">
        <v>17022</v>
      </c>
      <c r="G4177">
        <v>0</v>
      </c>
      <c r="H4177">
        <v>0</v>
      </c>
      <c r="I4177">
        <v>0</v>
      </c>
      <c r="J4177">
        <v>0</v>
      </c>
      <c r="K4177">
        <v>0</v>
      </c>
      <c r="L4177">
        <v>0</v>
      </c>
      <c r="M4177">
        <v>0</v>
      </c>
      <c r="N4177">
        <v>13</v>
      </c>
      <c r="O4177">
        <v>10</v>
      </c>
      <c r="P4177">
        <v>3</v>
      </c>
      <c r="Q4177">
        <v>0</v>
      </c>
    </row>
    <row r="4178" spans="1:17" x14ac:dyDescent="0.2">
      <c r="A4178" t="s">
        <v>21201</v>
      </c>
      <c r="B4178" t="s">
        <v>86</v>
      </c>
      <c r="C4178" t="s">
        <v>230</v>
      </c>
      <c r="D4178" t="s">
        <v>17021</v>
      </c>
      <c r="E4178" t="s">
        <v>79</v>
      </c>
      <c r="F4178" t="s">
        <v>17019</v>
      </c>
      <c r="G4178">
        <v>13</v>
      </c>
      <c r="H4178">
        <v>0</v>
      </c>
      <c r="I4178">
        <v>0</v>
      </c>
      <c r="J4178">
        <v>0</v>
      </c>
      <c r="K4178">
        <v>0</v>
      </c>
      <c r="L4178">
        <v>0</v>
      </c>
      <c r="M4178">
        <v>0</v>
      </c>
      <c r="N4178">
        <v>0</v>
      </c>
      <c r="O4178">
        <v>0</v>
      </c>
      <c r="P4178">
        <v>0</v>
      </c>
      <c r="Q4178">
        <v>0</v>
      </c>
    </row>
    <row r="4179" spans="1:17" x14ac:dyDescent="0.2">
      <c r="A4179" t="s">
        <v>21202</v>
      </c>
      <c r="B4179" t="s">
        <v>86</v>
      </c>
      <c r="C4179" t="s">
        <v>230</v>
      </c>
      <c r="D4179" t="s">
        <v>17021</v>
      </c>
      <c r="E4179" t="s">
        <v>81</v>
      </c>
      <c r="F4179" t="s">
        <v>17022</v>
      </c>
      <c r="G4179">
        <v>0</v>
      </c>
      <c r="H4179">
        <v>0</v>
      </c>
      <c r="I4179">
        <v>0</v>
      </c>
      <c r="J4179">
        <v>0</v>
      </c>
      <c r="K4179">
        <v>0</v>
      </c>
      <c r="L4179">
        <v>0</v>
      </c>
      <c r="M4179">
        <v>0</v>
      </c>
      <c r="N4179">
        <v>12</v>
      </c>
      <c r="O4179">
        <v>9</v>
      </c>
      <c r="P4179">
        <v>3</v>
      </c>
      <c r="Q4179">
        <v>0</v>
      </c>
    </row>
    <row r="4180" spans="1:17" x14ac:dyDescent="0.2">
      <c r="A4180" t="s">
        <v>21203</v>
      </c>
      <c r="B4180" t="s">
        <v>86</v>
      </c>
      <c r="C4180" t="s">
        <v>230</v>
      </c>
      <c r="D4180" t="s">
        <v>17021</v>
      </c>
      <c r="E4180" t="s">
        <v>81</v>
      </c>
      <c r="F4180" t="s">
        <v>17019</v>
      </c>
      <c r="G4180">
        <v>12</v>
      </c>
      <c r="H4180">
        <v>0</v>
      </c>
      <c r="I4180">
        <v>0</v>
      </c>
      <c r="J4180">
        <v>0</v>
      </c>
      <c r="K4180">
        <v>0</v>
      </c>
      <c r="L4180">
        <v>0</v>
      </c>
      <c r="M4180">
        <v>0</v>
      </c>
      <c r="N4180">
        <v>0</v>
      </c>
      <c r="O4180">
        <v>0</v>
      </c>
      <c r="P4180">
        <v>0</v>
      </c>
      <c r="Q4180">
        <v>0</v>
      </c>
    </row>
    <row r="4181" spans="1:17" x14ac:dyDescent="0.2">
      <c r="A4181" t="s">
        <v>21204</v>
      </c>
      <c r="B4181" t="s">
        <v>86</v>
      </c>
      <c r="C4181" t="s">
        <v>230</v>
      </c>
      <c r="D4181" t="s">
        <v>17025</v>
      </c>
      <c r="E4181" t="s">
        <v>81</v>
      </c>
      <c r="F4181" t="s">
        <v>17019</v>
      </c>
      <c r="G4181">
        <v>2</v>
      </c>
      <c r="H4181">
        <v>0</v>
      </c>
      <c r="I4181">
        <v>0</v>
      </c>
      <c r="J4181">
        <v>0</v>
      </c>
      <c r="K4181">
        <v>0</v>
      </c>
      <c r="L4181">
        <v>0</v>
      </c>
      <c r="M4181">
        <v>0</v>
      </c>
      <c r="N4181">
        <v>0</v>
      </c>
      <c r="O4181">
        <v>0</v>
      </c>
      <c r="P4181">
        <v>0</v>
      </c>
      <c r="Q4181">
        <v>0</v>
      </c>
    </row>
    <row r="4182" spans="1:17" x14ac:dyDescent="0.2">
      <c r="A4182" t="s">
        <v>21205</v>
      </c>
      <c r="B4182" t="s">
        <v>86</v>
      </c>
      <c r="C4182" t="s">
        <v>231</v>
      </c>
      <c r="D4182" t="s">
        <v>17027</v>
      </c>
      <c r="E4182" t="s">
        <v>79</v>
      </c>
      <c r="F4182" t="s">
        <v>17019</v>
      </c>
      <c r="G4182">
        <v>1</v>
      </c>
      <c r="H4182">
        <v>0</v>
      </c>
      <c r="I4182">
        <v>0</v>
      </c>
      <c r="J4182">
        <v>0</v>
      </c>
      <c r="K4182">
        <v>0</v>
      </c>
      <c r="L4182">
        <v>0</v>
      </c>
      <c r="M4182">
        <v>0</v>
      </c>
      <c r="N4182">
        <v>0</v>
      </c>
      <c r="O4182">
        <v>0</v>
      </c>
      <c r="P4182">
        <v>0</v>
      </c>
      <c r="Q4182">
        <v>0</v>
      </c>
    </row>
    <row r="4183" spans="1:17" x14ac:dyDescent="0.2">
      <c r="A4183" t="s">
        <v>21206</v>
      </c>
      <c r="B4183" t="s">
        <v>86</v>
      </c>
      <c r="C4183" t="s">
        <v>231</v>
      </c>
      <c r="D4183" t="s">
        <v>17029</v>
      </c>
      <c r="E4183" t="s">
        <v>79</v>
      </c>
      <c r="F4183" t="s">
        <v>4875</v>
      </c>
      <c r="G4183">
        <v>0</v>
      </c>
      <c r="H4183">
        <v>13</v>
      </c>
      <c r="I4183">
        <v>1</v>
      </c>
      <c r="J4183">
        <v>12</v>
      </c>
      <c r="K4183">
        <v>0</v>
      </c>
      <c r="L4183">
        <v>0</v>
      </c>
      <c r="M4183">
        <v>0</v>
      </c>
      <c r="N4183">
        <v>0</v>
      </c>
      <c r="O4183">
        <v>0</v>
      </c>
      <c r="P4183">
        <v>0</v>
      </c>
      <c r="Q4183">
        <v>0</v>
      </c>
    </row>
    <row r="4184" spans="1:17" x14ac:dyDescent="0.2">
      <c r="A4184" t="s">
        <v>21207</v>
      </c>
      <c r="B4184" t="s">
        <v>86</v>
      </c>
      <c r="C4184" t="s">
        <v>231</v>
      </c>
      <c r="D4184" t="s">
        <v>17029</v>
      </c>
      <c r="E4184" t="s">
        <v>79</v>
      </c>
      <c r="F4184" t="s">
        <v>4877</v>
      </c>
      <c r="G4184">
        <v>0</v>
      </c>
      <c r="H4184">
        <v>13</v>
      </c>
      <c r="I4184">
        <v>0</v>
      </c>
      <c r="J4184">
        <v>13</v>
      </c>
      <c r="K4184">
        <v>0</v>
      </c>
      <c r="L4184">
        <v>0</v>
      </c>
      <c r="M4184">
        <v>0</v>
      </c>
      <c r="N4184">
        <v>0</v>
      </c>
      <c r="O4184">
        <v>0</v>
      </c>
      <c r="P4184">
        <v>0</v>
      </c>
      <c r="Q4184">
        <v>0</v>
      </c>
    </row>
    <row r="4185" spans="1:17" x14ac:dyDescent="0.2">
      <c r="A4185" t="s">
        <v>21208</v>
      </c>
      <c r="B4185" t="s">
        <v>86</v>
      </c>
      <c r="C4185" t="s">
        <v>231</v>
      </c>
      <c r="D4185" t="s">
        <v>17029</v>
      </c>
      <c r="E4185" t="s">
        <v>79</v>
      </c>
      <c r="F4185" t="s">
        <v>4879</v>
      </c>
      <c r="G4185">
        <v>0</v>
      </c>
      <c r="H4185">
        <v>0</v>
      </c>
      <c r="I4185">
        <v>0</v>
      </c>
      <c r="J4185">
        <v>0</v>
      </c>
      <c r="K4185">
        <v>0</v>
      </c>
      <c r="L4185">
        <v>0</v>
      </c>
      <c r="M4185">
        <v>13</v>
      </c>
      <c r="N4185">
        <v>0</v>
      </c>
      <c r="O4185">
        <v>0</v>
      </c>
      <c r="P4185">
        <v>0</v>
      </c>
      <c r="Q4185">
        <v>0</v>
      </c>
    </row>
    <row r="4186" spans="1:17" x14ac:dyDescent="0.2">
      <c r="A4186" t="s">
        <v>21209</v>
      </c>
      <c r="B4186" t="s">
        <v>86</v>
      </c>
      <c r="C4186" t="s">
        <v>231</v>
      </c>
      <c r="D4186" t="s">
        <v>17029</v>
      </c>
      <c r="E4186" t="s">
        <v>79</v>
      </c>
      <c r="F4186" t="s">
        <v>4881</v>
      </c>
      <c r="G4186">
        <v>0</v>
      </c>
      <c r="H4186">
        <v>13</v>
      </c>
      <c r="I4186">
        <v>0</v>
      </c>
      <c r="J4186">
        <v>13</v>
      </c>
      <c r="K4186">
        <v>0</v>
      </c>
      <c r="L4186">
        <v>0</v>
      </c>
      <c r="M4186">
        <v>0</v>
      </c>
      <c r="N4186">
        <v>0</v>
      </c>
      <c r="O4186">
        <v>0</v>
      </c>
      <c r="P4186">
        <v>0</v>
      </c>
      <c r="Q4186">
        <v>0</v>
      </c>
    </row>
    <row r="4187" spans="1:17" x14ac:dyDescent="0.2">
      <c r="A4187" t="s">
        <v>21210</v>
      </c>
      <c r="B4187" t="s">
        <v>86</v>
      </c>
      <c r="C4187" t="s">
        <v>231</v>
      </c>
      <c r="D4187" t="s">
        <v>17029</v>
      </c>
      <c r="E4187" t="s">
        <v>79</v>
      </c>
      <c r="F4187" t="s">
        <v>4883</v>
      </c>
      <c r="G4187">
        <v>0</v>
      </c>
      <c r="H4187">
        <v>13</v>
      </c>
      <c r="I4187">
        <v>0</v>
      </c>
      <c r="J4187">
        <v>13</v>
      </c>
      <c r="K4187">
        <v>0</v>
      </c>
      <c r="L4187">
        <v>0</v>
      </c>
      <c r="M4187">
        <v>0</v>
      </c>
      <c r="N4187">
        <v>0</v>
      </c>
      <c r="O4187">
        <v>0</v>
      </c>
      <c r="P4187">
        <v>0</v>
      </c>
      <c r="Q4187">
        <v>0</v>
      </c>
    </row>
    <row r="4188" spans="1:17" x14ac:dyDescent="0.2">
      <c r="A4188" t="s">
        <v>21211</v>
      </c>
      <c r="B4188" t="s">
        <v>86</v>
      </c>
      <c r="C4188" t="s">
        <v>231</v>
      </c>
      <c r="D4188" t="s">
        <v>17029</v>
      </c>
      <c r="E4188" t="s">
        <v>79</v>
      </c>
      <c r="F4188" t="s">
        <v>4885</v>
      </c>
      <c r="G4188">
        <v>0</v>
      </c>
      <c r="H4188">
        <v>0</v>
      </c>
      <c r="I4188">
        <v>0</v>
      </c>
      <c r="J4188">
        <v>0</v>
      </c>
      <c r="K4188">
        <v>0</v>
      </c>
      <c r="L4188">
        <v>0</v>
      </c>
      <c r="M4188">
        <v>13</v>
      </c>
      <c r="N4188">
        <v>0</v>
      </c>
      <c r="O4188">
        <v>0</v>
      </c>
      <c r="P4188">
        <v>0</v>
      </c>
      <c r="Q4188">
        <v>0</v>
      </c>
    </row>
    <row r="4189" spans="1:17" x14ac:dyDescent="0.2">
      <c r="A4189" t="s">
        <v>21212</v>
      </c>
      <c r="B4189" t="s">
        <v>86</v>
      </c>
      <c r="C4189" t="s">
        <v>231</v>
      </c>
      <c r="D4189" t="s">
        <v>17029</v>
      </c>
      <c r="E4189" t="s">
        <v>79</v>
      </c>
      <c r="F4189" t="s">
        <v>4887</v>
      </c>
      <c r="G4189">
        <v>0</v>
      </c>
      <c r="H4189">
        <v>13</v>
      </c>
      <c r="I4189">
        <v>0</v>
      </c>
      <c r="J4189">
        <v>13</v>
      </c>
      <c r="K4189">
        <v>0</v>
      </c>
      <c r="L4189">
        <v>0</v>
      </c>
      <c r="M4189">
        <v>0</v>
      </c>
      <c r="N4189">
        <v>0</v>
      </c>
      <c r="O4189">
        <v>0</v>
      </c>
      <c r="P4189">
        <v>0</v>
      </c>
      <c r="Q4189">
        <v>0</v>
      </c>
    </row>
    <row r="4190" spans="1:17" x14ac:dyDescent="0.2">
      <c r="A4190" t="s">
        <v>21213</v>
      </c>
      <c r="B4190" t="s">
        <v>86</v>
      </c>
      <c r="C4190" t="s">
        <v>231</v>
      </c>
      <c r="D4190" t="s">
        <v>17029</v>
      </c>
      <c r="E4190" t="s">
        <v>79</v>
      </c>
      <c r="F4190" t="s">
        <v>4889</v>
      </c>
      <c r="G4190">
        <v>0</v>
      </c>
      <c r="H4190">
        <v>0</v>
      </c>
      <c r="I4190">
        <v>0</v>
      </c>
      <c r="J4190">
        <v>0</v>
      </c>
      <c r="K4190">
        <v>0</v>
      </c>
      <c r="L4190">
        <v>0</v>
      </c>
      <c r="M4190">
        <v>13</v>
      </c>
      <c r="N4190">
        <v>0</v>
      </c>
      <c r="O4190">
        <v>0</v>
      </c>
      <c r="P4190">
        <v>0</v>
      </c>
      <c r="Q4190">
        <v>0</v>
      </c>
    </row>
    <row r="4191" spans="1:17" x14ac:dyDescent="0.2">
      <c r="A4191" t="s">
        <v>21214</v>
      </c>
      <c r="B4191" t="s">
        <v>86</v>
      </c>
      <c r="C4191" t="s">
        <v>231</v>
      </c>
      <c r="D4191" t="s">
        <v>17029</v>
      </c>
      <c r="E4191" t="s">
        <v>79</v>
      </c>
      <c r="F4191" t="s">
        <v>4871</v>
      </c>
      <c r="G4191">
        <v>0</v>
      </c>
      <c r="H4191">
        <v>0</v>
      </c>
      <c r="I4191">
        <v>0</v>
      </c>
      <c r="J4191">
        <v>0</v>
      </c>
      <c r="K4191">
        <v>0</v>
      </c>
      <c r="L4191">
        <v>0</v>
      </c>
      <c r="M4191">
        <v>0</v>
      </c>
      <c r="N4191">
        <v>13</v>
      </c>
      <c r="O4191">
        <v>13</v>
      </c>
      <c r="P4191">
        <v>0</v>
      </c>
      <c r="Q4191">
        <v>0</v>
      </c>
    </row>
    <row r="4192" spans="1:17" x14ac:dyDescent="0.2">
      <c r="A4192" t="s">
        <v>21215</v>
      </c>
      <c r="B4192" t="s">
        <v>86</v>
      </c>
      <c r="C4192" t="s">
        <v>231</v>
      </c>
      <c r="D4192" t="s">
        <v>17029</v>
      </c>
      <c r="E4192" t="s">
        <v>79</v>
      </c>
      <c r="F4192" t="s">
        <v>4873</v>
      </c>
      <c r="G4192">
        <v>0</v>
      </c>
      <c r="H4192">
        <v>0</v>
      </c>
      <c r="I4192">
        <v>0</v>
      </c>
      <c r="J4192">
        <v>0</v>
      </c>
      <c r="K4192">
        <v>0</v>
      </c>
      <c r="L4192">
        <v>0</v>
      </c>
      <c r="M4192">
        <v>0</v>
      </c>
      <c r="N4192">
        <v>12</v>
      </c>
      <c r="O4192">
        <v>12</v>
      </c>
      <c r="P4192">
        <v>0</v>
      </c>
      <c r="Q4192">
        <v>0</v>
      </c>
    </row>
    <row r="4193" spans="1:17" x14ac:dyDescent="0.2">
      <c r="A4193" t="s">
        <v>21216</v>
      </c>
      <c r="B4193" t="s">
        <v>86</v>
      </c>
      <c r="C4193" t="s">
        <v>231</v>
      </c>
      <c r="D4193" t="s">
        <v>17029</v>
      </c>
      <c r="E4193" t="s">
        <v>79</v>
      </c>
      <c r="F4193" t="s">
        <v>17019</v>
      </c>
      <c r="G4193">
        <v>13</v>
      </c>
      <c r="H4193">
        <v>0</v>
      </c>
      <c r="I4193">
        <v>0</v>
      </c>
      <c r="J4193">
        <v>0</v>
      </c>
      <c r="K4193">
        <v>0</v>
      </c>
      <c r="L4193">
        <v>0</v>
      </c>
      <c r="M4193">
        <v>0</v>
      </c>
      <c r="N4193">
        <v>0</v>
      </c>
      <c r="O4193">
        <v>0</v>
      </c>
      <c r="P4193">
        <v>0</v>
      </c>
      <c r="Q4193">
        <v>0</v>
      </c>
    </row>
    <row r="4194" spans="1:17" x14ac:dyDescent="0.2">
      <c r="A4194" t="s">
        <v>21217</v>
      </c>
      <c r="B4194" t="s">
        <v>86</v>
      </c>
      <c r="C4194" t="s">
        <v>231</v>
      </c>
      <c r="D4194" t="s">
        <v>17029</v>
      </c>
      <c r="E4194" t="s">
        <v>81</v>
      </c>
      <c r="F4194" t="s">
        <v>4875</v>
      </c>
      <c r="G4194">
        <v>0</v>
      </c>
      <c r="H4194">
        <v>6</v>
      </c>
      <c r="I4194">
        <v>1</v>
      </c>
      <c r="J4194">
        <v>5</v>
      </c>
      <c r="K4194">
        <v>0</v>
      </c>
      <c r="L4194">
        <v>0</v>
      </c>
      <c r="M4194">
        <v>0</v>
      </c>
      <c r="N4194">
        <v>0</v>
      </c>
      <c r="O4194">
        <v>0</v>
      </c>
      <c r="P4194">
        <v>0</v>
      </c>
      <c r="Q4194">
        <v>0</v>
      </c>
    </row>
    <row r="4195" spans="1:17" x14ac:dyDescent="0.2">
      <c r="A4195" t="s">
        <v>21218</v>
      </c>
      <c r="B4195" t="s">
        <v>86</v>
      </c>
      <c r="C4195" t="s">
        <v>231</v>
      </c>
      <c r="D4195" t="s">
        <v>17029</v>
      </c>
      <c r="E4195" t="s">
        <v>81</v>
      </c>
      <c r="F4195" t="s">
        <v>4877</v>
      </c>
      <c r="G4195">
        <v>0</v>
      </c>
      <c r="H4195">
        <v>6</v>
      </c>
      <c r="I4195">
        <v>1</v>
      </c>
      <c r="J4195">
        <v>5</v>
      </c>
      <c r="K4195">
        <v>0</v>
      </c>
      <c r="L4195">
        <v>0</v>
      </c>
      <c r="M4195">
        <v>0</v>
      </c>
      <c r="N4195">
        <v>0</v>
      </c>
      <c r="O4195">
        <v>0</v>
      </c>
      <c r="P4195">
        <v>0</v>
      </c>
      <c r="Q4195">
        <v>0</v>
      </c>
    </row>
    <row r="4196" spans="1:17" x14ac:dyDescent="0.2">
      <c r="A4196" t="s">
        <v>21219</v>
      </c>
      <c r="B4196" t="s">
        <v>86</v>
      </c>
      <c r="C4196" t="s">
        <v>231</v>
      </c>
      <c r="D4196" t="s">
        <v>17029</v>
      </c>
      <c r="E4196" t="s">
        <v>81</v>
      </c>
      <c r="F4196" t="s">
        <v>4879</v>
      </c>
      <c r="G4196">
        <v>0</v>
      </c>
      <c r="H4196">
        <v>0</v>
      </c>
      <c r="I4196">
        <v>0</v>
      </c>
      <c r="J4196">
        <v>0</v>
      </c>
      <c r="K4196">
        <v>0</v>
      </c>
      <c r="L4196">
        <v>0</v>
      </c>
      <c r="M4196">
        <v>6</v>
      </c>
      <c r="N4196">
        <v>0</v>
      </c>
      <c r="O4196">
        <v>0</v>
      </c>
      <c r="P4196">
        <v>0</v>
      </c>
      <c r="Q4196">
        <v>0</v>
      </c>
    </row>
    <row r="4197" spans="1:17" x14ac:dyDescent="0.2">
      <c r="A4197" t="s">
        <v>21220</v>
      </c>
      <c r="B4197" t="s">
        <v>86</v>
      </c>
      <c r="C4197" t="s">
        <v>231</v>
      </c>
      <c r="D4197" t="s">
        <v>17029</v>
      </c>
      <c r="E4197" t="s">
        <v>81</v>
      </c>
      <c r="F4197" t="s">
        <v>4881</v>
      </c>
      <c r="G4197">
        <v>0</v>
      </c>
      <c r="H4197">
        <v>6</v>
      </c>
      <c r="I4197">
        <v>1</v>
      </c>
      <c r="J4197">
        <v>5</v>
      </c>
      <c r="K4197">
        <v>0</v>
      </c>
      <c r="L4197">
        <v>0</v>
      </c>
      <c r="M4197">
        <v>0</v>
      </c>
      <c r="N4197">
        <v>0</v>
      </c>
      <c r="O4197">
        <v>0</v>
      </c>
      <c r="P4197">
        <v>0</v>
      </c>
      <c r="Q4197">
        <v>0</v>
      </c>
    </row>
    <row r="4198" spans="1:17" x14ac:dyDescent="0.2">
      <c r="A4198" t="s">
        <v>21221</v>
      </c>
      <c r="B4198" t="s">
        <v>86</v>
      </c>
      <c r="C4198" t="s">
        <v>231</v>
      </c>
      <c r="D4198" t="s">
        <v>17029</v>
      </c>
      <c r="E4198" t="s">
        <v>81</v>
      </c>
      <c r="F4198" t="s">
        <v>4883</v>
      </c>
      <c r="G4198">
        <v>0</v>
      </c>
      <c r="H4198">
        <v>6</v>
      </c>
      <c r="I4198">
        <v>2</v>
      </c>
      <c r="J4198">
        <v>4</v>
      </c>
      <c r="K4198">
        <v>0</v>
      </c>
      <c r="L4198">
        <v>0</v>
      </c>
      <c r="M4198">
        <v>0</v>
      </c>
      <c r="N4198">
        <v>0</v>
      </c>
      <c r="O4198">
        <v>0</v>
      </c>
      <c r="P4198">
        <v>0</v>
      </c>
      <c r="Q4198">
        <v>0</v>
      </c>
    </row>
    <row r="4199" spans="1:17" x14ac:dyDescent="0.2">
      <c r="A4199" t="s">
        <v>21222</v>
      </c>
      <c r="B4199" t="s">
        <v>86</v>
      </c>
      <c r="C4199" t="s">
        <v>231</v>
      </c>
      <c r="D4199" t="s">
        <v>17029</v>
      </c>
      <c r="E4199" t="s">
        <v>81</v>
      </c>
      <c r="F4199" t="s">
        <v>4885</v>
      </c>
      <c r="G4199">
        <v>0</v>
      </c>
      <c r="H4199">
        <v>0</v>
      </c>
      <c r="I4199">
        <v>0</v>
      </c>
      <c r="J4199">
        <v>0</v>
      </c>
      <c r="K4199">
        <v>0</v>
      </c>
      <c r="L4199">
        <v>0</v>
      </c>
      <c r="M4199">
        <v>6</v>
      </c>
      <c r="N4199">
        <v>0</v>
      </c>
      <c r="O4199">
        <v>0</v>
      </c>
      <c r="P4199">
        <v>0</v>
      </c>
      <c r="Q4199">
        <v>0</v>
      </c>
    </row>
    <row r="4200" spans="1:17" x14ac:dyDescent="0.2">
      <c r="A4200" t="s">
        <v>21223</v>
      </c>
      <c r="B4200" t="s">
        <v>86</v>
      </c>
      <c r="C4200" t="s">
        <v>231</v>
      </c>
      <c r="D4200" t="s">
        <v>17029</v>
      </c>
      <c r="E4200" t="s">
        <v>81</v>
      </c>
      <c r="F4200" t="s">
        <v>4887</v>
      </c>
      <c r="G4200">
        <v>0</v>
      </c>
      <c r="H4200">
        <v>6</v>
      </c>
      <c r="I4200">
        <v>1</v>
      </c>
      <c r="J4200">
        <v>5</v>
      </c>
      <c r="K4200">
        <v>0</v>
      </c>
      <c r="L4200">
        <v>0</v>
      </c>
      <c r="M4200">
        <v>0</v>
      </c>
      <c r="N4200">
        <v>0</v>
      </c>
      <c r="O4200">
        <v>0</v>
      </c>
      <c r="P4200">
        <v>0</v>
      </c>
      <c r="Q4200">
        <v>0</v>
      </c>
    </row>
    <row r="4201" spans="1:17" x14ac:dyDescent="0.2">
      <c r="A4201" t="s">
        <v>21224</v>
      </c>
      <c r="B4201" t="s">
        <v>86</v>
      </c>
      <c r="C4201" t="s">
        <v>231</v>
      </c>
      <c r="D4201" t="s">
        <v>17029</v>
      </c>
      <c r="E4201" t="s">
        <v>81</v>
      </c>
      <c r="F4201" t="s">
        <v>4889</v>
      </c>
      <c r="G4201">
        <v>0</v>
      </c>
      <c r="H4201">
        <v>0</v>
      </c>
      <c r="I4201">
        <v>0</v>
      </c>
      <c r="J4201">
        <v>0</v>
      </c>
      <c r="K4201">
        <v>0</v>
      </c>
      <c r="L4201">
        <v>0</v>
      </c>
      <c r="M4201">
        <v>6</v>
      </c>
      <c r="N4201">
        <v>0</v>
      </c>
      <c r="O4201">
        <v>0</v>
      </c>
      <c r="P4201">
        <v>0</v>
      </c>
      <c r="Q4201">
        <v>0</v>
      </c>
    </row>
    <row r="4202" spans="1:17" x14ac:dyDescent="0.2">
      <c r="A4202" t="s">
        <v>21225</v>
      </c>
      <c r="B4202" t="s">
        <v>86</v>
      </c>
      <c r="C4202" t="s">
        <v>231</v>
      </c>
      <c r="D4202" t="s">
        <v>17029</v>
      </c>
      <c r="E4202" t="s">
        <v>81</v>
      </c>
      <c r="F4202" t="s">
        <v>4871</v>
      </c>
      <c r="G4202">
        <v>0</v>
      </c>
      <c r="H4202">
        <v>0</v>
      </c>
      <c r="I4202">
        <v>0</v>
      </c>
      <c r="J4202">
        <v>0</v>
      </c>
      <c r="K4202">
        <v>0</v>
      </c>
      <c r="L4202">
        <v>0</v>
      </c>
      <c r="M4202">
        <v>0</v>
      </c>
      <c r="N4202">
        <v>6</v>
      </c>
      <c r="O4202">
        <v>6</v>
      </c>
      <c r="P4202">
        <v>0</v>
      </c>
      <c r="Q4202">
        <v>0</v>
      </c>
    </row>
    <row r="4203" spans="1:17" x14ac:dyDescent="0.2">
      <c r="A4203" t="s">
        <v>21226</v>
      </c>
      <c r="B4203" t="s">
        <v>86</v>
      </c>
      <c r="C4203" t="s">
        <v>231</v>
      </c>
      <c r="D4203" t="s">
        <v>17029</v>
      </c>
      <c r="E4203" t="s">
        <v>81</v>
      </c>
      <c r="F4203" t="s">
        <v>4873</v>
      </c>
      <c r="G4203">
        <v>0</v>
      </c>
      <c r="H4203">
        <v>0</v>
      </c>
      <c r="I4203">
        <v>0</v>
      </c>
      <c r="J4203">
        <v>0</v>
      </c>
      <c r="K4203">
        <v>0</v>
      </c>
      <c r="L4203">
        <v>0</v>
      </c>
      <c r="M4203">
        <v>0</v>
      </c>
      <c r="N4203">
        <v>4</v>
      </c>
      <c r="O4203">
        <v>4</v>
      </c>
      <c r="P4203">
        <v>0</v>
      </c>
      <c r="Q4203">
        <v>0</v>
      </c>
    </row>
    <row r="4204" spans="1:17" x14ac:dyDescent="0.2">
      <c r="A4204" t="s">
        <v>21227</v>
      </c>
      <c r="B4204" t="s">
        <v>86</v>
      </c>
      <c r="C4204" t="s">
        <v>231</v>
      </c>
      <c r="D4204" t="s">
        <v>17029</v>
      </c>
      <c r="E4204" t="s">
        <v>81</v>
      </c>
      <c r="F4204" t="s">
        <v>17019</v>
      </c>
      <c r="G4204">
        <v>6</v>
      </c>
      <c r="H4204">
        <v>0</v>
      </c>
      <c r="I4204">
        <v>0</v>
      </c>
      <c r="J4204">
        <v>0</v>
      </c>
      <c r="K4204">
        <v>0</v>
      </c>
      <c r="L4204">
        <v>0</v>
      </c>
      <c r="M4204">
        <v>0</v>
      </c>
      <c r="N4204">
        <v>0</v>
      </c>
      <c r="O4204">
        <v>0</v>
      </c>
      <c r="P4204">
        <v>0</v>
      </c>
      <c r="Q4204">
        <v>0</v>
      </c>
    </row>
    <row r="4205" spans="1:17" x14ac:dyDescent="0.2">
      <c r="A4205" t="s">
        <v>21228</v>
      </c>
      <c r="B4205" t="s">
        <v>86</v>
      </c>
      <c r="C4205" t="s">
        <v>231</v>
      </c>
      <c r="D4205" t="s">
        <v>17021</v>
      </c>
      <c r="E4205" t="s">
        <v>79</v>
      </c>
      <c r="F4205" t="s">
        <v>17022</v>
      </c>
      <c r="G4205">
        <v>0</v>
      </c>
      <c r="H4205">
        <v>0</v>
      </c>
      <c r="I4205">
        <v>0</v>
      </c>
      <c r="J4205">
        <v>0</v>
      </c>
      <c r="K4205">
        <v>0</v>
      </c>
      <c r="L4205">
        <v>0</v>
      </c>
      <c r="M4205">
        <v>0</v>
      </c>
      <c r="N4205">
        <v>3</v>
      </c>
      <c r="O4205">
        <v>2</v>
      </c>
      <c r="P4205">
        <v>1</v>
      </c>
      <c r="Q4205">
        <v>0</v>
      </c>
    </row>
    <row r="4206" spans="1:17" x14ac:dyDescent="0.2">
      <c r="A4206" t="s">
        <v>21229</v>
      </c>
      <c r="B4206" t="s">
        <v>86</v>
      </c>
      <c r="C4206" t="s">
        <v>231</v>
      </c>
      <c r="D4206" t="s">
        <v>17021</v>
      </c>
      <c r="E4206" t="s">
        <v>79</v>
      </c>
      <c r="F4206" t="s">
        <v>17019</v>
      </c>
      <c r="G4206">
        <v>3</v>
      </c>
      <c r="H4206">
        <v>0</v>
      </c>
      <c r="I4206">
        <v>0</v>
      </c>
      <c r="J4206">
        <v>0</v>
      </c>
      <c r="K4206">
        <v>0</v>
      </c>
      <c r="L4206">
        <v>0</v>
      </c>
      <c r="M4206">
        <v>0</v>
      </c>
      <c r="N4206">
        <v>0</v>
      </c>
      <c r="O4206">
        <v>0</v>
      </c>
      <c r="P4206">
        <v>0</v>
      </c>
      <c r="Q4206">
        <v>0</v>
      </c>
    </row>
    <row r="4207" spans="1:17" x14ac:dyDescent="0.2">
      <c r="A4207" t="s">
        <v>21230</v>
      </c>
      <c r="B4207" t="s">
        <v>86</v>
      </c>
      <c r="C4207" t="s">
        <v>231</v>
      </c>
      <c r="D4207" t="s">
        <v>17021</v>
      </c>
      <c r="E4207" t="s">
        <v>81</v>
      </c>
      <c r="F4207" t="s">
        <v>17022</v>
      </c>
      <c r="G4207">
        <v>0</v>
      </c>
      <c r="H4207">
        <v>0</v>
      </c>
      <c r="I4207">
        <v>0</v>
      </c>
      <c r="J4207">
        <v>0</v>
      </c>
      <c r="K4207">
        <v>0</v>
      </c>
      <c r="L4207">
        <v>0</v>
      </c>
      <c r="M4207">
        <v>0</v>
      </c>
      <c r="N4207">
        <v>1</v>
      </c>
      <c r="O4207">
        <v>1</v>
      </c>
      <c r="P4207">
        <v>0</v>
      </c>
      <c r="Q4207">
        <v>0</v>
      </c>
    </row>
    <row r="4208" spans="1:17" x14ac:dyDescent="0.2">
      <c r="A4208" t="s">
        <v>21231</v>
      </c>
      <c r="B4208" t="s">
        <v>86</v>
      </c>
      <c r="C4208" t="s">
        <v>231</v>
      </c>
      <c r="D4208" t="s">
        <v>17021</v>
      </c>
      <c r="E4208" t="s">
        <v>81</v>
      </c>
      <c r="F4208" t="s">
        <v>17019</v>
      </c>
      <c r="G4208">
        <v>1</v>
      </c>
      <c r="H4208">
        <v>0</v>
      </c>
      <c r="I4208">
        <v>0</v>
      </c>
      <c r="J4208">
        <v>0</v>
      </c>
      <c r="K4208">
        <v>0</v>
      </c>
      <c r="L4208">
        <v>0</v>
      </c>
      <c r="M4208">
        <v>0</v>
      </c>
      <c r="N4208">
        <v>0</v>
      </c>
      <c r="O4208">
        <v>0</v>
      </c>
      <c r="P4208">
        <v>0</v>
      </c>
      <c r="Q4208">
        <v>0</v>
      </c>
    </row>
    <row r="4209" spans="1:17" x14ac:dyDescent="0.2">
      <c r="A4209" t="s">
        <v>21232</v>
      </c>
      <c r="B4209" t="s">
        <v>86</v>
      </c>
      <c r="C4209" t="s">
        <v>232</v>
      </c>
      <c r="D4209" t="s">
        <v>17029</v>
      </c>
      <c r="E4209" t="s">
        <v>79</v>
      </c>
      <c r="F4209" t="s">
        <v>4875</v>
      </c>
      <c r="G4209">
        <v>0</v>
      </c>
      <c r="H4209">
        <v>7</v>
      </c>
      <c r="I4209">
        <v>1</v>
      </c>
      <c r="J4209">
        <v>6</v>
      </c>
      <c r="K4209">
        <v>0</v>
      </c>
      <c r="L4209">
        <v>0</v>
      </c>
      <c r="M4209">
        <v>0</v>
      </c>
      <c r="N4209">
        <v>0</v>
      </c>
      <c r="O4209">
        <v>0</v>
      </c>
      <c r="P4209">
        <v>0</v>
      </c>
      <c r="Q4209">
        <v>0</v>
      </c>
    </row>
    <row r="4210" spans="1:17" x14ac:dyDescent="0.2">
      <c r="A4210" t="s">
        <v>21233</v>
      </c>
      <c r="B4210" t="s">
        <v>86</v>
      </c>
      <c r="C4210" t="s">
        <v>232</v>
      </c>
      <c r="D4210" t="s">
        <v>17029</v>
      </c>
      <c r="E4210" t="s">
        <v>79</v>
      </c>
      <c r="F4210" t="s">
        <v>4877</v>
      </c>
      <c r="G4210">
        <v>0</v>
      </c>
      <c r="H4210">
        <v>7</v>
      </c>
      <c r="I4210">
        <v>1</v>
      </c>
      <c r="J4210">
        <v>5</v>
      </c>
      <c r="K4210">
        <v>1</v>
      </c>
      <c r="L4210">
        <v>0</v>
      </c>
      <c r="M4210">
        <v>0</v>
      </c>
      <c r="N4210">
        <v>0</v>
      </c>
      <c r="O4210">
        <v>0</v>
      </c>
      <c r="P4210">
        <v>0</v>
      </c>
      <c r="Q4210">
        <v>0</v>
      </c>
    </row>
    <row r="4211" spans="1:17" x14ac:dyDescent="0.2">
      <c r="A4211" t="s">
        <v>21234</v>
      </c>
      <c r="B4211" t="s">
        <v>86</v>
      </c>
      <c r="C4211" t="s">
        <v>232</v>
      </c>
      <c r="D4211" t="s">
        <v>17029</v>
      </c>
      <c r="E4211" t="s">
        <v>79</v>
      </c>
      <c r="F4211" t="s">
        <v>4879</v>
      </c>
      <c r="G4211">
        <v>0</v>
      </c>
      <c r="H4211">
        <v>0</v>
      </c>
      <c r="I4211">
        <v>0</v>
      </c>
      <c r="J4211">
        <v>0</v>
      </c>
      <c r="K4211">
        <v>0</v>
      </c>
      <c r="L4211">
        <v>0</v>
      </c>
      <c r="M4211">
        <v>7</v>
      </c>
      <c r="N4211">
        <v>0</v>
      </c>
      <c r="O4211">
        <v>0</v>
      </c>
      <c r="P4211">
        <v>0</v>
      </c>
      <c r="Q4211">
        <v>0</v>
      </c>
    </row>
    <row r="4212" spans="1:17" x14ac:dyDescent="0.2">
      <c r="A4212" t="s">
        <v>21235</v>
      </c>
      <c r="B4212" t="s">
        <v>86</v>
      </c>
      <c r="C4212" t="s">
        <v>232</v>
      </c>
      <c r="D4212" t="s">
        <v>17029</v>
      </c>
      <c r="E4212" t="s">
        <v>79</v>
      </c>
      <c r="F4212" t="s">
        <v>4881</v>
      </c>
      <c r="G4212">
        <v>0</v>
      </c>
      <c r="H4212">
        <v>7</v>
      </c>
      <c r="I4212">
        <v>1</v>
      </c>
      <c r="J4212">
        <v>5</v>
      </c>
      <c r="K4212">
        <v>1</v>
      </c>
      <c r="L4212">
        <v>0</v>
      </c>
      <c r="M4212">
        <v>0</v>
      </c>
      <c r="N4212">
        <v>0</v>
      </c>
      <c r="O4212">
        <v>0</v>
      </c>
      <c r="P4212">
        <v>0</v>
      </c>
      <c r="Q4212">
        <v>0</v>
      </c>
    </row>
    <row r="4213" spans="1:17" x14ac:dyDescent="0.2">
      <c r="A4213" t="s">
        <v>21236</v>
      </c>
      <c r="B4213" t="s">
        <v>86</v>
      </c>
      <c r="C4213" t="s">
        <v>232</v>
      </c>
      <c r="D4213" t="s">
        <v>17029</v>
      </c>
      <c r="E4213" t="s">
        <v>79</v>
      </c>
      <c r="F4213" t="s">
        <v>4883</v>
      </c>
      <c r="G4213">
        <v>0</v>
      </c>
      <c r="H4213">
        <v>7</v>
      </c>
      <c r="I4213">
        <v>1</v>
      </c>
      <c r="J4213">
        <v>5</v>
      </c>
      <c r="K4213">
        <v>1</v>
      </c>
      <c r="L4213">
        <v>0</v>
      </c>
      <c r="M4213">
        <v>0</v>
      </c>
      <c r="N4213">
        <v>0</v>
      </c>
      <c r="O4213">
        <v>0</v>
      </c>
      <c r="P4213">
        <v>0</v>
      </c>
      <c r="Q4213">
        <v>0</v>
      </c>
    </row>
    <row r="4214" spans="1:17" x14ac:dyDescent="0.2">
      <c r="A4214" t="s">
        <v>21237</v>
      </c>
      <c r="B4214" t="s">
        <v>86</v>
      </c>
      <c r="C4214" t="s">
        <v>232</v>
      </c>
      <c r="D4214" t="s">
        <v>17029</v>
      </c>
      <c r="E4214" t="s">
        <v>79</v>
      </c>
      <c r="F4214" t="s">
        <v>4885</v>
      </c>
      <c r="G4214">
        <v>0</v>
      </c>
      <c r="H4214">
        <v>0</v>
      </c>
      <c r="I4214">
        <v>0</v>
      </c>
      <c r="J4214">
        <v>0</v>
      </c>
      <c r="K4214">
        <v>0</v>
      </c>
      <c r="L4214">
        <v>0</v>
      </c>
      <c r="M4214">
        <v>7</v>
      </c>
      <c r="N4214">
        <v>0</v>
      </c>
      <c r="O4214">
        <v>0</v>
      </c>
      <c r="P4214">
        <v>0</v>
      </c>
      <c r="Q4214">
        <v>0</v>
      </c>
    </row>
    <row r="4215" spans="1:17" x14ac:dyDescent="0.2">
      <c r="A4215" t="s">
        <v>21238</v>
      </c>
      <c r="B4215" t="s">
        <v>86</v>
      </c>
      <c r="C4215" t="s">
        <v>232</v>
      </c>
      <c r="D4215" t="s">
        <v>17029</v>
      </c>
      <c r="E4215" t="s">
        <v>79</v>
      </c>
      <c r="F4215" t="s">
        <v>4887</v>
      </c>
      <c r="G4215">
        <v>0</v>
      </c>
      <c r="H4215">
        <v>7</v>
      </c>
      <c r="I4215">
        <v>1</v>
      </c>
      <c r="J4215">
        <v>6</v>
      </c>
      <c r="K4215">
        <v>0</v>
      </c>
      <c r="L4215">
        <v>0</v>
      </c>
      <c r="M4215">
        <v>0</v>
      </c>
      <c r="N4215">
        <v>0</v>
      </c>
      <c r="O4215">
        <v>0</v>
      </c>
      <c r="P4215">
        <v>0</v>
      </c>
      <c r="Q4215">
        <v>0</v>
      </c>
    </row>
    <row r="4216" spans="1:17" x14ac:dyDescent="0.2">
      <c r="A4216" t="s">
        <v>21239</v>
      </c>
      <c r="B4216" t="s">
        <v>86</v>
      </c>
      <c r="C4216" t="s">
        <v>232</v>
      </c>
      <c r="D4216" t="s">
        <v>17029</v>
      </c>
      <c r="E4216" t="s">
        <v>79</v>
      </c>
      <c r="F4216" t="s">
        <v>4889</v>
      </c>
      <c r="G4216">
        <v>0</v>
      </c>
      <c r="H4216">
        <v>0</v>
      </c>
      <c r="I4216">
        <v>0</v>
      </c>
      <c r="J4216">
        <v>0</v>
      </c>
      <c r="K4216">
        <v>0</v>
      </c>
      <c r="L4216">
        <v>0</v>
      </c>
      <c r="M4216">
        <v>7</v>
      </c>
      <c r="N4216">
        <v>0</v>
      </c>
      <c r="O4216">
        <v>0</v>
      </c>
      <c r="P4216">
        <v>0</v>
      </c>
      <c r="Q4216">
        <v>0</v>
      </c>
    </row>
    <row r="4217" spans="1:17" x14ac:dyDescent="0.2">
      <c r="A4217" t="s">
        <v>21240</v>
      </c>
      <c r="B4217" t="s">
        <v>84</v>
      </c>
      <c r="C4217" t="s">
        <v>112</v>
      </c>
      <c r="D4217" t="s">
        <v>17029</v>
      </c>
      <c r="E4217" t="s">
        <v>79</v>
      </c>
      <c r="F4217" t="s">
        <v>4873</v>
      </c>
      <c r="G4217">
        <v>0</v>
      </c>
      <c r="H4217">
        <v>0</v>
      </c>
      <c r="I4217">
        <v>0</v>
      </c>
      <c r="J4217">
        <v>0</v>
      </c>
      <c r="K4217">
        <v>0</v>
      </c>
      <c r="L4217">
        <v>0</v>
      </c>
      <c r="M4217">
        <v>0</v>
      </c>
      <c r="N4217">
        <v>10</v>
      </c>
      <c r="O4217">
        <v>9</v>
      </c>
      <c r="P4217">
        <v>0</v>
      </c>
      <c r="Q4217">
        <v>1</v>
      </c>
    </row>
    <row r="4218" spans="1:17" x14ac:dyDescent="0.2">
      <c r="A4218" t="s">
        <v>21241</v>
      </c>
      <c r="B4218" t="s">
        <v>84</v>
      </c>
      <c r="C4218" t="s">
        <v>112</v>
      </c>
      <c r="D4218" t="s">
        <v>17029</v>
      </c>
      <c r="E4218" t="s">
        <v>79</v>
      </c>
      <c r="F4218" t="s">
        <v>17019</v>
      </c>
      <c r="G4218">
        <v>13</v>
      </c>
      <c r="H4218">
        <v>0</v>
      </c>
      <c r="I4218">
        <v>0</v>
      </c>
      <c r="J4218">
        <v>0</v>
      </c>
      <c r="K4218">
        <v>0</v>
      </c>
      <c r="L4218">
        <v>0</v>
      </c>
      <c r="M4218">
        <v>0</v>
      </c>
      <c r="N4218">
        <v>0</v>
      </c>
      <c r="O4218">
        <v>0</v>
      </c>
      <c r="P4218">
        <v>0</v>
      </c>
      <c r="Q4218">
        <v>0</v>
      </c>
    </row>
    <row r="4219" spans="1:17" x14ac:dyDescent="0.2">
      <c r="A4219" t="s">
        <v>21242</v>
      </c>
      <c r="B4219" t="s">
        <v>84</v>
      </c>
      <c r="C4219" t="s">
        <v>112</v>
      </c>
      <c r="D4219" t="s">
        <v>17029</v>
      </c>
      <c r="E4219" t="s">
        <v>81</v>
      </c>
      <c r="F4219" t="s">
        <v>4875</v>
      </c>
      <c r="G4219">
        <v>0</v>
      </c>
      <c r="H4219">
        <v>22</v>
      </c>
      <c r="I4219">
        <v>2</v>
      </c>
      <c r="J4219">
        <v>14</v>
      </c>
      <c r="K4219">
        <v>1</v>
      </c>
      <c r="L4219">
        <v>5</v>
      </c>
      <c r="M4219">
        <v>0</v>
      </c>
      <c r="N4219">
        <v>0</v>
      </c>
      <c r="O4219">
        <v>0</v>
      </c>
      <c r="P4219">
        <v>0</v>
      </c>
      <c r="Q4219">
        <v>0</v>
      </c>
    </row>
    <row r="4220" spans="1:17" x14ac:dyDescent="0.2">
      <c r="A4220" t="s">
        <v>21243</v>
      </c>
      <c r="B4220" t="s">
        <v>84</v>
      </c>
      <c r="C4220" t="s">
        <v>112</v>
      </c>
      <c r="D4220" t="s">
        <v>17029</v>
      </c>
      <c r="E4220" t="s">
        <v>81</v>
      </c>
      <c r="F4220" t="s">
        <v>4877</v>
      </c>
      <c r="G4220">
        <v>0</v>
      </c>
      <c r="H4220">
        <v>22</v>
      </c>
      <c r="I4220">
        <v>2</v>
      </c>
      <c r="J4220">
        <v>11</v>
      </c>
      <c r="K4220">
        <v>3</v>
      </c>
      <c r="L4220">
        <v>6</v>
      </c>
      <c r="M4220">
        <v>0</v>
      </c>
      <c r="N4220">
        <v>0</v>
      </c>
      <c r="O4220">
        <v>0</v>
      </c>
      <c r="P4220">
        <v>0</v>
      </c>
      <c r="Q4220">
        <v>0</v>
      </c>
    </row>
    <row r="4221" spans="1:17" x14ac:dyDescent="0.2">
      <c r="A4221" t="s">
        <v>21244</v>
      </c>
      <c r="B4221" t="s">
        <v>84</v>
      </c>
      <c r="C4221" t="s">
        <v>112</v>
      </c>
      <c r="D4221" t="s">
        <v>17029</v>
      </c>
      <c r="E4221" t="s">
        <v>81</v>
      </c>
      <c r="F4221" t="s">
        <v>4879</v>
      </c>
      <c r="G4221">
        <v>0</v>
      </c>
      <c r="H4221">
        <v>0</v>
      </c>
      <c r="I4221">
        <v>0</v>
      </c>
      <c r="J4221">
        <v>0</v>
      </c>
      <c r="K4221">
        <v>0</v>
      </c>
      <c r="L4221">
        <v>0</v>
      </c>
      <c r="M4221">
        <v>22</v>
      </c>
      <c r="N4221">
        <v>0</v>
      </c>
      <c r="O4221">
        <v>0</v>
      </c>
      <c r="P4221">
        <v>0</v>
      </c>
      <c r="Q4221">
        <v>0</v>
      </c>
    </row>
    <row r="4222" spans="1:17" x14ac:dyDescent="0.2">
      <c r="A4222" t="s">
        <v>21245</v>
      </c>
      <c r="B4222" t="s">
        <v>84</v>
      </c>
      <c r="C4222" t="s">
        <v>112</v>
      </c>
      <c r="D4222" t="s">
        <v>17029</v>
      </c>
      <c r="E4222" t="s">
        <v>81</v>
      </c>
      <c r="F4222" t="s">
        <v>4881</v>
      </c>
      <c r="G4222">
        <v>0</v>
      </c>
      <c r="H4222">
        <v>22</v>
      </c>
      <c r="I4222">
        <v>2</v>
      </c>
      <c r="J4222">
        <v>11</v>
      </c>
      <c r="K4222">
        <v>3</v>
      </c>
      <c r="L4222">
        <v>6</v>
      </c>
      <c r="M4222">
        <v>0</v>
      </c>
      <c r="N4222">
        <v>0</v>
      </c>
      <c r="O4222">
        <v>0</v>
      </c>
      <c r="P4222">
        <v>0</v>
      </c>
      <c r="Q4222">
        <v>0</v>
      </c>
    </row>
    <row r="4223" spans="1:17" x14ac:dyDescent="0.2">
      <c r="A4223" t="s">
        <v>21246</v>
      </c>
      <c r="B4223" t="s">
        <v>84</v>
      </c>
      <c r="C4223" t="s">
        <v>112</v>
      </c>
      <c r="D4223" t="s">
        <v>17029</v>
      </c>
      <c r="E4223" t="s">
        <v>81</v>
      </c>
      <c r="F4223" t="s">
        <v>4883</v>
      </c>
      <c r="G4223">
        <v>0</v>
      </c>
      <c r="H4223">
        <v>22</v>
      </c>
      <c r="I4223">
        <v>2</v>
      </c>
      <c r="J4223">
        <v>13</v>
      </c>
      <c r="K4223">
        <v>1</v>
      </c>
      <c r="L4223">
        <v>6</v>
      </c>
      <c r="M4223">
        <v>0</v>
      </c>
      <c r="N4223">
        <v>0</v>
      </c>
      <c r="O4223">
        <v>0</v>
      </c>
      <c r="P4223">
        <v>0</v>
      </c>
      <c r="Q4223">
        <v>0</v>
      </c>
    </row>
    <row r="4224" spans="1:17" x14ac:dyDescent="0.2">
      <c r="A4224" t="s">
        <v>21247</v>
      </c>
      <c r="B4224" t="s">
        <v>84</v>
      </c>
      <c r="C4224" t="s">
        <v>112</v>
      </c>
      <c r="D4224" t="s">
        <v>17029</v>
      </c>
      <c r="E4224" t="s">
        <v>81</v>
      </c>
      <c r="F4224" t="s">
        <v>4885</v>
      </c>
      <c r="G4224">
        <v>0</v>
      </c>
      <c r="H4224">
        <v>0</v>
      </c>
      <c r="I4224">
        <v>0</v>
      </c>
      <c r="J4224">
        <v>0</v>
      </c>
      <c r="K4224">
        <v>0</v>
      </c>
      <c r="L4224">
        <v>0</v>
      </c>
      <c r="M4224">
        <v>22</v>
      </c>
      <c r="N4224">
        <v>0</v>
      </c>
      <c r="O4224">
        <v>0</v>
      </c>
      <c r="P4224">
        <v>0</v>
      </c>
      <c r="Q4224">
        <v>0</v>
      </c>
    </row>
    <row r="4225" spans="1:17" x14ac:dyDescent="0.2">
      <c r="A4225" t="s">
        <v>21248</v>
      </c>
      <c r="B4225" t="s">
        <v>84</v>
      </c>
      <c r="C4225" t="s">
        <v>112</v>
      </c>
      <c r="D4225" t="s">
        <v>17029</v>
      </c>
      <c r="E4225" t="s">
        <v>81</v>
      </c>
      <c r="F4225" t="s">
        <v>4887</v>
      </c>
      <c r="G4225">
        <v>0</v>
      </c>
      <c r="H4225">
        <v>22</v>
      </c>
      <c r="I4225">
        <v>2</v>
      </c>
      <c r="J4225">
        <v>13</v>
      </c>
      <c r="K4225">
        <v>2</v>
      </c>
      <c r="L4225">
        <v>5</v>
      </c>
      <c r="M4225">
        <v>0</v>
      </c>
      <c r="N4225">
        <v>0</v>
      </c>
      <c r="O4225">
        <v>0</v>
      </c>
      <c r="P4225">
        <v>0</v>
      </c>
      <c r="Q4225">
        <v>0</v>
      </c>
    </row>
    <row r="4226" spans="1:17" x14ac:dyDescent="0.2">
      <c r="A4226" t="s">
        <v>21249</v>
      </c>
      <c r="B4226" t="s">
        <v>84</v>
      </c>
      <c r="C4226" t="s">
        <v>112</v>
      </c>
      <c r="D4226" t="s">
        <v>17029</v>
      </c>
      <c r="E4226" t="s">
        <v>81</v>
      </c>
      <c r="F4226" t="s">
        <v>4889</v>
      </c>
      <c r="G4226">
        <v>0</v>
      </c>
      <c r="H4226">
        <v>0</v>
      </c>
      <c r="I4226">
        <v>0</v>
      </c>
      <c r="J4226">
        <v>0</v>
      </c>
      <c r="K4226">
        <v>0</v>
      </c>
      <c r="L4226">
        <v>0</v>
      </c>
      <c r="M4226">
        <v>22</v>
      </c>
      <c r="N4226">
        <v>0</v>
      </c>
      <c r="O4226">
        <v>0</v>
      </c>
      <c r="P4226">
        <v>0</v>
      </c>
      <c r="Q4226">
        <v>0</v>
      </c>
    </row>
    <row r="4227" spans="1:17" x14ac:dyDescent="0.2">
      <c r="A4227" t="s">
        <v>21250</v>
      </c>
      <c r="B4227" t="s">
        <v>84</v>
      </c>
      <c r="C4227" t="s">
        <v>112</v>
      </c>
      <c r="D4227" t="s">
        <v>17029</v>
      </c>
      <c r="E4227" t="s">
        <v>81</v>
      </c>
      <c r="F4227" t="s">
        <v>4871</v>
      </c>
      <c r="G4227">
        <v>0</v>
      </c>
      <c r="H4227">
        <v>0</v>
      </c>
      <c r="I4227">
        <v>0</v>
      </c>
      <c r="J4227">
        <v>0</v>
      </c>
      <c r="K4227">
        <v>0</v>
      </c>
      <c r="L4227">
        <v>0</v>
      </c>
      <c r="M4227">
        <v>0</v>
      </c>
      <c r="N4227">
        <v>17</v>
      </c>
      <c r="O4227">
        <v>12</v>
      </c>
      <c r="P4227">
        <v>5</v>
      </c>
      <c r="Q4227">
        <v>0</v>
      </c>
    </row>
    <row r="4228" spans="1:17" x14ac:dyDescent="0.2">
      <c r="A4228" t="s">
        <v>21251</v>
      </c>
      <c r="B4228" t="s">
        <v>84</v>
      </c>
      <c r="C4228" t="s">
        <v>112</v>
      </c>
      <c r="D4228" t="s">
        <v>17029</v>
      </c>
      <c r="E4228" t="s">
        <v>81</v>
      </c>
      <c r="F4228" t="s">
        <v>4873</v>
      </c>
      <c r="G4228">
        <v>0</v>
      </c>
      <c r="H4228">
        <v>0</v>
      </c>
      <c r="I4228">
        <v>0</v>
      </c>
      <c r="J4228">
        <v>0</v>
      </c>
      <c r="K4228">
        <v>0</v>
      </c>
      <c r="L4228">
        <v>0</v>
      </c>
      <c r="M4228">
        <v>0</v>
      </c>
      <c r="N4228">
        <v>12</v>
      </c>
      <c r="O4228">
        <v>9</v>
      </c>
      <c r="P4228">
        <v>3</v>
      </c>
      <c r="Q4228">
        <v>0</v>
      </c>
    </row>
    <row r="4229" spans="1:17" x14ac:dyDescent="0.2">
      <c r="A4229" t="s">
        <v>21252</v>
      </c>
      <c r="B4229" t="s">
        <v>84</v>
      </c>
      <c r="C4229" t="s">
        <v>112</v>
      </c>
      <c r="D4229" t="s">
        <v>17029</v>
      </c>
      <c r="E4229" t="s">
        <v>81</v>
      </c>
      <c r="F4229" t="s">
        <v>17019</v>
      </c>
      <c r="G4229">
        <v>22</v>
      </c>
      <c r="H4229">
        <v>0</v>
      </c>
      <c r="I4229">
        <v>0</v>
      </c>
      <c r="J4229">
        <v>0</v>
      </c>
      <c r="K4229">
        <v>0</v>
      </c>
      <c r="L4229">
        <v>0</v>
      </c>
      <c r="M4229">
        <v>0</v>
      </c>
      <c r="N4229">
        <v>0</v>
      </c>
      <c r="O4229">
        <v>0</v>
      </c>
      <c r="P4229">
        <v>0</v>
      </c>
      <c r="Q4229">
        <v>0</v>
      </c>
    </row>
    <row r="4230" spans="1:17" x14ac:dyDescent="0.2">
      <c r="A4230" t="s">
        <v>21253</v>
      </c>
      <c r="B4230" t="s">
        <v>84</v>
      </c>
      <c r="C4230" t="s">
        <v>112</v>
      </c>
      <c r="D4230" t="s">
        <v>17025</v>
      </c>
      <c r="E4230" t="s">
        <v>79</v>
      </c>
      <c r="F4230" t="s">
        <v>17019</v>
      </c>
      <c r="G4230">
        <v>6</v>
      </c>
      <c r="H4230">
        <v>0</v>
      </c>
      <c r="I4230">
        <v>0</v>
      </c>
      <c r="J4230">
        <v>0</v>
      </c>
      <c r="K4230">
        <v>0</v>
      </c>
      <c r="L4230">
        <v>0</v>
      </c>
      <c r="M4230">
        <v>0</v>
      </c>
      <c r="N4230">
        <v>0</v>
      </c>
      <c r="O4230">
        <v>0</v>
      </c>
      <c r="P4230">
        <v>0</v>
      </c>
      <c r="Q4230">
        <v>0</v>
      </c>
    </row>
    <row r="4231" spans="1:17" x14ac:dyDescent="0.2">
      <c r="A4231" t="s">
        <v>21254</v>
      </c>
      <c r="B4231" t="s">
        <v>84</v>
      </c>
      <c r="C4231" t="s">
        <v>112</v>
      </c>
      <c r="D4231" t="s">
        <v>17025</v>
      </c>
      <c r="E4231" t="s">
        <v>81</v>
      </c>
      <c r="F4231" t="s">
        <v>17019</v>
      </c>
      <c r="G4231">
        <v>1</v>
      </c>
      <c r="H4231">
        <v>0</v>
      </c>
      <c r="I4231">
        <v>0</v>
      </c>
      <c r="J4231">
        <v>0</v>
      </c>
      <c r="K4231">
        <v>0</v>
      </c>
      <c r="L4231">
        <v>0</v>
      </c>
      <c r="M4231">
        <v>0</v>
      </c>
      <c r="N4231">
        <v>0</v>
      </c>
      <c r="O4231">
        <v>0</v>
      </c>
      <c r="P4231">
        <v>0</v>
      </c>
      <c r="Q4231">
        <v>0</v>
      </c>
    </row>
    <row r="4232" spans="1:17" x14ac:dyDescent="0.2">
      <c r="A4232" t="s">
        <v>21255</v>
      </c>
      <c r="B4232" t="s">
        <v>84</v>
      </c>
      <c r="C4232" t="s">
        <v>113</v>
      </c>
      <c r="D4232" t="s">
        <v>17029</v>
      </c>
      <c r="E4232" t="s">
        <v>79</v>
      </c>
      <c r="F4232" t="s">
        <v>4875</v>
      </c>
      <c r="G4232">
        <v>0</v>
      </c>
      <c r="H4232">
        <v>10</v>
      </c>
      <c r="I4232">
        <v>2</v>
      </c>
      <c r="J4232">
        <v>7</v>
      </c>
      <c r="K4232">
        <v>1</v>
      </c>
      <c r="L4232">
        <v>0</v>
      </c>
      <c r="M4232">
        <v>0</v>
      </c>
      <c r="N4232">
        <v>0</v>
      </c>
      <c r="O4232">
        <v>0</v>
      </c>
      <c r="P4232">
        <v>0</v>
      </c>
      <c r="Q4232">
        <v>0</v>
      </c>
    </row>
    <row r="4233" spans="1:17" x14ac:dyDescent="0.2">
      <c r="A4233" t="s">
        <v>21256</v>
      </c>
      <c r="B4233" t="s">
        <v>84</v>
      </c>
      <c r="C4233" t="s">
        <v>113</v>
      </c>
      <c r="D4233" t="s">
        <v>17029</v>
      </c>
      <c r="E4233" t="s">
        <v>79</v>
      </c>
      <c r="F4233" t="s">
        <v>4877</v>
      </c>
      <c r="G4233">
        <v>0</v>
      </c>
      <c r="H4233">
        <v>10</v>
      </c>
      <c r="I4233">
        <v>1</v>
      </c>
      <c r="J4233">
        <v>7</v>
      </c>
      <c r="K4233">
        <v>1</v>
      </c>
      <c r="L4233">
        <v>1</v>
      </c>
      <c r="M4233">
        <v>0</v>
      </c>
      <c r="N4233">
        <v>0</v>
      </c>
      <c r="O4233">
        <v>0</v>
      </c>
      <c r="P4233">
        <v>0</v>
      </c>
      <c r="Q4233">
        <v>0</v>
      </c>
    </row>
    <row r="4234" spans="1:17" x14ac:dyDescent="0.2">
      <c r="A4234" t="s">
        <v>21257</v>
      </c>
      <c r="B4234" t="s">
        <v>84</v>
      </c>
      <c r="C4234" t="s">
        <v>113</v>
      </c>
      <c r="D4234" t="s">
        <v>17029</v>
      </c>
      <c r="E4234" t="s">
        <v>79</v>
      </c>
      <c r="F4234" t="s">
        <v>4879</v>
      </c>
      <c r="G4234">
        <v>0</v>
      </c>
      <c r="H4234">
        <v>0</v>
      </c>
      <c r="I4234">
        <v>0</v>
      </c>
      <c r="J4234">
        <v>0</v>
      </c>
      <c r="K4234">
        <v>0</v>
      </c>
      <c r="L4234">
        <v>0</v>
      </c>
      <c r="M4234">
        <v>10</v>
      </c>
      <c r="N4234">
        <v>0</v>
      </c>
      <c r="O4234">
        <v>0</v>
      </c>
      <c r="P4234">
        <v>0</v>
      </c>
      <c r="Q4234">
        <v>0</v>
      </c>
    </row>
    <row r="4235" spans="1:17" x14ac:dyDescent="0.2">
      <c r="A4235" t="s">
        <v>21258</v>
      </c>
      <c r="B4235" t="s">
        <v>84</v>
      </c>
      <c r="C4235" t="s">
        <v>113</v>
      </c>
      <c r="D4235" t="s">
        <v>17029</v>
      </c>
      <c r="E4235" t="s">
        <v>79</v>
      </c>
      <c r="F4235" t="s">
        <v>4881</v>
      </c>
      <c r="G4235">
        <v>0</v>
      </c>
      <c r="H4235">
        <v>10</v>
      </c>
      <c r="I4235">
        <v>1</v>
      </c>
      <c r="J4235">
        <v>7</v>
      </c>
      <c r="K4235">
        <v>1</v>
      </c>
      <c r="L4235">
        <v>1</v>
      </c>
      <c r="M4235">
        <v>0</v>
      </c>
      <c r="N4235">
        <v>0</v>
      </c>
      <c r="O4235">
        <v>0</v>
      </c>
      <c r="P4235">
        <v>0</v>
      </c>
      <c r="Q4235">
        <v>0</v>
      </c>
    </row>
    <row r="4236" spans="1:17" x14ac:dyDescent="0.2">
      <c r="A4236" t="s">
        <v>21259</v>
      </c>
      <c r="B4236" t="s">
        <v>84</v>
      </c>
      <c r="C4236" t="s">
        <v>113</v>
      </c>
      <c r="D4236" t="s">
        <v>17029</v>
      </c>
      <c r="E4236" t="s">
        <v>79</v>
      </c>
      <c r="F4236" t="s">
        <v>4883</v>
      </c>
      <c r="G4236">
        <v>0</v>
      </c>
      <c r="H4236">
        <v>10</v>
      </c>
      <c r="I4236">
        <v>2</v>
      </c>
      <c r="J4236">
        <v>6</v>
      </c>
      <c r="K4236">
        <v>1</v>
      </c>
      <c r="L4236">
        <v>1</v>
      </c>
      <c r="M4236">
        <v>0</v>
      </c>
      <c r="N4236">
        <v>0</v>
      </c>
      <c r="O4236">
        <v>0</v>
      </c>
      <c r="P4236">
        <v>0</v>
      </c>
      <c r="Q4236">
        <v>0</v>
      </c>
    </row>
    <row r="4237" spans="1:17" x14ac:dyDescent="0.2">
      <c r="A4237" t="s">
        <v>21260</v>
      </c>
      <c r="B4237" t="s">
        <v>84</v>
      </c>
      <c r="C4237" t="s">
        <v>113</v>
      </c>
      <c r="D4237" t="s">
        <v>17029</v>
      </c>
      <c r="E4237" t="s">
        <v>79</v>
      </c>
      <c r="F4237" t="s">
        <v>4885</v>
      </c>
      <c r="G4237">
        <v>0</v>
      </c>
      <c r="H4237">
        <v>0</v>
      </c>
      <c r="I4237">
        <v>0</v>
      </c>
      <c r="J4237">
        <v>0</v>
      </c>
      <c r="K4237">
        <v>0</v>
      </c>
      <c r="L4237">
        <v>0</v>
      </c>
      <c r="M4237">
        <v>10</v>
      </c>
      <c r="N4237">
        <v>0</v>
      </c>
      <c r="O4237">
        <v>0</v>
      </c>
      <c r="P4237">
        <v>0</v>
      </c>
      <c r="Q4237">
        <v>0</v>
      </c>
    </row>
    <row r="4238" spans="1:17" x14ac:dyDescent="0.2">
      <c r="A4238" t="s">
        <v>21261</v>
      </c>
      <c r="B4238" t="s">
        <v>84</v>
      </c>
      <c r="C4238" t="s">
        <v>113</v>
      </c>
      <c r="D4238" t="s">
        <v>17029</v>
      </c>
      <c r="E4238" t="s">
        <v>79</v>
      </c>
      <c r="F4238" t="s">
        <v>4887</v>
      </c>
      <c r="G4238">
        <v>0</v>
      </c>
      <c r="H4238">
        <v>10</v>
      </c>
      <c r="I4238">
        <v>1</v>
      </c>
      <c r="J4238">
        <v>7</v>
      </c>
      <c r="K4238">
        <v>2</v>
      </c>
      <c r="L4238">
        <v>0</v>
      </c>
      <c r="M4238">
        <v>0</v>
      </c>
      <c r="N4238">
        <v>0</v>
      </c>
      <c r="O4238">
        <v>0</v>
      </c>
      <c r="P4238">
        <v>0</v>
      </c>
      <c r="Q4238">
        <v>0</v>
      </c>
    </row>
    <row r="4239" spans="1:17" x14ac:dyDescent="0.2">
      <c r="A4239" t="s">
        <v>21262</v>
      </c>
      <c r="B4239" t="s">
        <v>84</v>
      </c>
      <c r="C4239" t="s">
        <v>113</v>
      </c>
      <c r="D4239" t="s">
        <v>17029</v>
      </c>
      <c r="E4239" t="s">
        <v>79</v>
      </c>
      <c r="F4239" t="s">
        <v>4889</v>
      </c>
      <c r="G4239">
        <v>0</v>
      </c>
      <c r="H4239">
        <v>0</v>
      </c>
      <c r="I4239">
        <v>0</v>
      </c>
      <c r="J4239">
        <v>0</v>
      </c>
      <c r="K4239">
        <v>0</v>
      </c>
      <c r="L4239">
        <v>0</v>
      </c>
      <c r="M4239">
        <v>10</v>
      </c>
      <c r="N4239">
        <v>0</v>
      </c>
      <c r="O4239">
        <v>0</v>
      </c>
      <c r="P4239">
        <v>0</v>
      </c>
      <c r="Q4239">
        <v>0</v>
      </c>
    </row>
    <row r="4240" spans="1:17" x14ac:dyDescent="0.2">
      <c r="A4240" t="s">
        <v>21263</v>
      </c>
      <c r="B4240" t="s">
        <v>84</v>
      </c>
      <c r="C4240" t="s">
        <v>113</v>
      </c>
      <c r="D4240" t="s">
        <v>17029</v>
      </c>
      <c r="E4240" t="s">
        <v>79</v>
      </c>
      <c r="F4240" t="s">
        <v>4871</v>
      </c>
      <c r="G4240">
        <v>0</v>
      </c>
      <c r="H4240">
        <v>0</v>
      </c>
      <c r="I4240">
        <v>0</v>
      </c>
      <c r="J4240">
        <v>0</v>
      </c>
      <c r="K4240">
        <v>0</v>
      </c>
      <c r="L4240">
        <v>0</v>
      </c>
      <c r="M4240">
        <v>0</v>
      </c>
      <c r="N4240">
        <v>10</v>
      </c>
      <c r="O4240">
        <v>9</v>
      </c>
      <c r="P4240">
        <v>1</v>
      </c>
      <c r="Q4240">
        <v>0</v>
      </c>
    </row>
    <row r="4241" spans="1:17" x14ac:dyDescent="0.2">
      <c r="A4241" t="s">
        <v>21264</v>
      </c>
      <c r="B4241" t="s">
        <v>84</v>
      </c>
      <c r="C4241" t="s">
        <v>113</v>
      </c>
      <c r="D4241" t="s">
        <v>17029</v>
      </c>
      <c r="E4241" t="s">
        <v>79</v>
      </c>
      <c r="F4241" t="s">
        <v>4873</v>
      </c>
      <c r="G4241">
        <v>0</v>
      </c>
      <c r="H4241">
        <v>0</v>
      </c>
      <c r="I4241">
        <v>0</v>
      </c>
      <c r="J4241">
        <v>0</v>
      </c>
      <c r="K4241">
        <v>0</v>
      </c>
      <c r="L4241">
        <v>0</v>
      </c>
      <c r="M4241">
        <v>0</v>
      </c>
      <c r="N4241">
        <v>8</v>
      </c>
      <c r="O4241">
        <v>7</v>
      </c>
      <c r="P4241">
        <v>1</v>
      </c>
      <c r="Q4241">
        <v>0</v>
      </c>
    </row>
    <row r="4242" spans="1:17" x14ac:dyDescent="0.2">
      <c r="A4242" t="s">
        <v>21265</v>
      </c>
      <c r="B4242" t="s">
        <v>84</v>
      </c>
      <c r="C4242" t="s">
        <v>113</v>
      </c>
      <c r="D4242" t="s">
        <v>17029</v>
      </c>
      <c r="E4242" t="s">
        <v>79</v>
      </c>
      <c r="F4242" t="s">
        <v>17019</v>
      </c>
      <c r="G4242">
        <v>10</v>
      </c>
      <c r="H4242">
        <v>0</v>
      </c>
      <c r="I4242">
        <v>0</v>
      </c>
      <c r="J4242">
        <v>0</v>
      </c>
      <c r="K4242">
        <v>0</v>
      </c>
      <c r="L4242">
        <v>0</v>
      </c>
      <c r="M4242">
        <v>0</v>
      </c>
      <c r="N4242">
        <v>0</v>
      </c>
      <c r="O4242">
        <v>0</v>
      </c>
      <c r="P4242">
        <v>0</v>
      </c>
      <c r="Q4242">
        <v>0</v>
      </c>
    </row>
    <row r="4243" spans="1:17" x14ac:dyDescent="0.2">
      <c r="A4243" t="s">
        <v>21266</v>
      </c>
      <c r="B4243" t="s">
        <v>84</v>
      </c>
      <c r="C4243" t="s">
        <v>113</v>
      </c>
      <c r="D4243" t="s">
        <v>17029</v>
      </c>
      <c r="E4243" t="s">
        <v>81</v>
      </c>
      <c r="F4243" t="s">
        <v>4875</v>
      </c>
      <c r="G4243">
        <v>0</v>
      </c>
      <c r="H4243">
        <v>10</v>
      </c>
      <c r="I4243">
        <v>0</v>
      </c>
      <c r="J4243">
        <v>8</v>
      </c>
      <c r="K4243">
        <v>0</v>
      </c>
      <c r="L4243">
        <v>2</v>
      </c>
      <c r="M4243">
        <v>0</v>
      </c>
      <c r="N4243">
        <v>0</v>
      </c>
      <c r="O4243">
        <v>0</v>
      </c>
      <c r="P4243">
        <v>0</v>
      </c>
      <c r="Q4243">
        <v>0</v>
      </c>
    </row>
    <row r="4244" spans="1:17" x14ac:dyDescent="0.2">
      <c r="A4244" t="s">
        <v>21267</v>
      </c>
      <c r="B4244" t="s">
        <v>84</v>
      </c>
      <c r="C4244" t="s">
        <v>113</v>
      </c>
      <c r="D4244" t="s">
        <v>17029</v>
      </c>
      <c r="E4244" t="s">
        <v>81</v>
      </c>
      <c r="F4244" t="s">
        <v>4877</v>
      </c>
      <c r="G4244">
        <v>0</v>
      </c>
      <c r="H4244">
        <v>10</v>
      </c>
      <c r="I4244">
        <v>0</v>
      </c>
      <c r="J4244">
        <v>7</v>
      </c>
      <c r="K4244">
        <v>1</v>
      </c>
      <c r="L4244">
        <v>2</v>
      </c>
      <c r="M4244">
        <v>0</v>
      </c>
      <c r="N4244">
        <v>0</v>
      </c>
      <c r="O4244">
        <v>0</v>
      </c>
      <c r="P4244">
        <v>0</v>
      </c>
      <c r="Q4244">
        <v>0</v>
      </c>
    </row>
    <row r="4245" spans="1:17" x14ac:dyDescent="0.2">
      <c r="A4245" t="s">
        <v>21268</v>
      </c>
      <c r="B4245" t="s">
        <v>84</v>
      </c>
      <c r="C4245" t="s">
        <v>113</v>
      </c>
      <c r="D4245" t="s">
        <v>17029</v>
      </c>
      <c r="E4245" t="s">
        <v>81</v>
      </c>
      <c r="F4245" t="s">
        <v>4879</v>
      </c>
      <c r="G4245">
        <v>0</v>
      </c>
      <c r="H4245">
        <v>0</v>
      </c>
      <c r="I4245">
        <v>0</v>
      </c>
      <c r="J4245">
        <v>0</v>
      </c>
      <c r="K4245">
        <v>0</v>
      </c>
      <c r="L4245">
        <v>0</v>
      </c>
      <c r="M4245">
        <v>10</v>
      </c>
      <c r="N4245">
        <v>0</v>
      </c>
      <c r="O4245">
        <v>0</v>
      </c>
      <c r="P4245">
        <v>0</v>
      </c>
      <c r="Q4245">
        <v>0</v>
      </c>
    </row>
    <row r="4246" spans="1:17" x14ac:dyDescent="0.2">
      <c r="A4246" t="s">
        <v>21269</v>
      </c>
      <c r="B4246" t="s">
        <v>84</v>
      </c>
      <c r="C4246" t="s">
        <v>113</v>
      </c>
      <c r="D4246" t="s">
        <v>17029</v>
      </c>
      <c r="E4246" t="s">
        <v>81</v>
      </c>
      <c r="F4246" t="s">
        <v>4881</v>
      </c>
      <c r="G4246">
        <v>0</v>
      </c>
      <c r="H4246">
        <v>10</v>
      </c>
      <c r="I4246">
        <v>0</v>
      </c>
      <c r="J4246">
        <v>7</v>
      </c>
      <c r="K4246">
        <v>1</v>
      </c>
      <c r="L4246">
        <v>2</v>
      </c>
      <c r="M4246">
        <v>0</v>
      </c>
      <c r="N4246">
        <v>0</v>
      </c>
      <c r="O4246">
        <v>0</v>
      </c>
      <c r="P4246">
        <v>0</v>
      </c>
      <c r="Q4246">
        <v>0</v>
      </c>
    </row>
    <row r="4247" spans="1:17" x14ac:dyDescent="0.2">
      <c r="A4247" t="s">
        <v>21270</v>
      </c>
      <c r="B4247" t="s">
        <v>84</v>
      </c>
      <c r="C4247" t="s">
        <v>113</v>
      </c>
      <c r="D4247" t="s">
        <v>17029</v>
      </c>
      <c r="E4247" t="s">
        <v>81</v>
      </c>
      <c r="F4247" t="s">
        <v>4883</v>
      </c>
      <c r="G4247">
        <v>0</v>
      </c>
      <c r="H4247">
        <v>10</v>
      </c>
      <c r="I4247">
        <v>1</v>
      </c>
      <c r="J4247">
        <v>6</v>
      </c>
      <c r="K4247">
        <v>1</v>
      </c>
      <c r="L4247">
        <v>2</v>
      </c>
      <c r="M4247">
        <v>0</v>
      </c>
      <c r="N4247">
        <v>0</v>
      </c>
      <c r="O4247">
        <v>0</v>
      </c>
      <c r="P4247">
        <v>0</v>
      </c>
      <c r="Q4247">
        <v>0</v>
      </c>
    </row>
    <row r="4248" spans="1:17" x14ac:dyDescent="0.2">
      <c r="A4248" t="s">
        <v>21271</v>
      </c>
      <c r="B4248" t="s">
        <v>84</v>
      </c>
      <c r="C4248" t="s">
        <v>113</v>
      </c>
      <c r="D4248" t="s">
        <v>17029</v>
      </c>
      <c r="E4248" t="s">
        <v>81</v>
      </c>
      <c r="F4248" t="s">
        <v>4885</v>
      </c>
      <c r="G4248">
        <v>0</v>
      </c>
      <c r="H4248">
        <v>0</v>
      </c>
      <c r="I4248">
        <v>0</v>
      </c>
      <c r="J4248">
        <v>0</v>
      </c>
      <c r="K4248">
        <v>0</v>
      </c>
      <c r="L4248">
        <v>0</v>
      </c>
      <c r="M4248">
        <v>10</v>
      </c>
      <c r="N4248">
        <v>0</v>
      </c>
      <c r="O4248">
        <v>0</v>
      </c>
      <c r="P4248">
        <v>0</v>
      </c>
      <c r="Q4248">
        <v>0</v>
      </c>
    </row>
    <row r="4249" spans="1:17" x14ac:dyDescent="0.2">
      <c r="A4249" t="s">
        <v>21272</v>
      </c>
      <c r="B4249" t="s">
        <v>84</v>
      </c>
      <c r="C4249" t="s">
        <v>113</v>
      </c>
      <c r="D4249" t="s">
        <v>17029</v>
      </c>
      <c r="E4249" t="s">
        <v>81</v>
      </c>
      <c r="F4249" t="s">
        <v>4887</v>
      </c>
      <c r="G4249">
        <v>0</v>
      </c>
      <c r="H4249">
        <v>10</v>
      </c>
      <c r="I4249">
        <v>0</v>
      </c>
      <c r="J4249">
        <v>7</v>
      </c>
      <c r="K4249">
        <v>1</v>
      </c>
      <c r="L4249">
        <v>2</v>
      </c>
      <c r="M4249">
        <v>0</v>
      </c>
      <c r="N4249">
        <v>0</v>
      </c>
      <c r="O4249">
        <v>0</v>
      </c>
      <c r="P4249">
        <v>0</v>
      </c>
      <c r="Q4249">
        <v>0</v>
      </c>
    </row>
    <row r="4250" spans="1:17" x14ac:dyDescent="0.2">
      <c r="A4250" t="s">
        <v>21273</v>
      </c>
      <c r="B4250" t="s">
        <v>84</v>
      </c>
      <c r="C4250" t="s">
        <v>113</v>
      </c>
      <c r="D4250" t="s">
        <v>17029</v>
      </c>
      <c r="E4250" t="s">
        <v>81</v>
      </c>
      <c r="F4250" t="s">
        <v>4889</v>
      </c>
      <c r="G4250">
        <v>0</v>
      </c>
      <c r="H4250">
        <v>0</v>
      </c>
      <c r="I4250">
        <v>0</v>
      </c>
      <c r="J4250">
        <v>0</v>
      </c>
      <c r="K4250">
        <v>0</v>
      </c>
      <c r="L4250">
        <v>0</v>
      </c>
      <c r="M4250">
        <v>10</v>
      </c>
      <c r="N4250">
        <v>0</v>
      </c>
      <c r="O4250">
        <v>0</v>
      </c>
      <c r="P4250">
        <v>0</v>
      </c>
      <c r="Q4250">
        <v>0</v>
      </c>
    </row>
    <row r="4251" spans="1:17" x14ac:dyDescent="0.2">
      <c r="A4251" t="s">
        <v>21274</v>
      </c>
      <c r="B4251" t="s">
        <v>84</v>
      </c>
      <c r="C4251" t="s">
        <v>113</v>
      </c>
      <c r="D4251" t="s">
        <v>17029</v>
      </c>
      <c r="E4251" t="s">
        <v>81</v>
      </c>
      <c r="F4251" t="s">
        <v>4871</v>
      </c>
      <c r="G4251">
        <v>0</v>
      </c>
      <c r="H4251">
        <v>0</v>
      </c>
      <c r="I4251">
        <v>0</v>
      </c>
      <c r="J4251">
        <v>0</v>
      </c>
      <c r="K4251">
        <v>0</v>
      </c>
      <c r="L4251">
        <v>0</v>
      </c>
      <c r="M4251">
        <v>0</v>
      </c>
      <c r="N4251">
        <v>8</v>
      </c>
      <c r="O4251">
        <v>5</v>
      </c>
      <c r="P4251">
        <v>2</v>
      </c>
      <c r="Q4251">
        <v>1</v>
      </c>
    </row>
    <row r="4252" spans="1:17" x14ac:dyDescent="0.2">
      <c r="A4252" t="s">
        <v>21275</v>
      </c>
      <c r="B4252" t="s">
        <v>84</v>
      </c>
      <c r="C4252" t="s">
        <v>113</v>
      </c>
      <c r="D4252" t="s">
        <v>17029</v>
      </c>
      <c r="E4252" t="s">
        <v>81</v>
      </c>
      <c r="F4252" t="s">
        <v>4873</v>
      </c>
      <c r="G4252">
        <v>0</v>
      </c>
      <c r="H4252">
        <v>0</v>
      </c>
      <c r="I4252">
        <v>0</v>
      </c>
      <c r="J4252">
        <v>0</v>
      </c>
      <c r="K4252">
        <v>0</v>
      </c>
      <c r="L4252">
        <v>0</v>
      </c>
      <c r="M4252">
        <v>0</v>
      </c>
      <c r="N4252">
        <v>7</v>
      </c>
      <c r="O4252">
        <v>5</v>
      </c>
      <c r="P4252">
        <v>1</v>
      </c>
      <c r="Q4252">
        <v>1</v>
      </c>
    </row>
    <row r="4253" spans="1:17" x14ac:dyDescent="0.2">
      <c r="A4253" t="s">
        <v>21276</v>
      </c>
      <c r="B4253" t="s">
        <v>84</v>
      </c>
      <c r="C4253" t="s">
        <v>113</v>
      </c>
      <c r="D4253" t="s">
        <v>17029</v>
      </c>
      <c r="E4253" t="s">
        <v>81</v>
      </c>
      <c r="F4253" t="s">
        <v>17019</v>
      </c>
      <c r="G4253">
        <v>10</v>
      </c>
      <c r="H4253">
        <v>0</v>
      </c>
      <c r="I4253">
        <v>0</v>
      </c>
      <c r="J4253">
        <v>0</v>
      </c>
      <c r="K4253">
        <v>0</v>
      </c>
      <c r="L4253">
        <v>0</v>
      </c>
      <c r="M4253">
        <v>0</v>
      </c>
      <c r="N4253">
        <v>0</v>
      </c>
      <c r="O4253">
        <v>0</v>
      </c>
      <c r="P4253">
        <v>0</v>
      </c>
      <c r="Q4253">
        <v>0</v>
      </c>
    </row>
    <row r="4254" spans="1:17" x14ac:dyDescent="0.2">
      <c r="A4254" t="s">
        <v>21277</v>
      </c>
      <c r="B4254" t="s">
        <v>84</v>
      </c>
      <c r="C4254" t="s">
        <v>113</v>
      </c>
      <c r="D4254" t="s">
        <v>17021</v>
      </c>
      <c r="E4254" t="s">
        <v>81</v>
      </c>
      <c r="F4254" t="s">
        <v>17022</v>
      </c>
      <c r="G4254">
        <v>0</v>
      </c>
      <c r="H4254">
        <v>0</v>
      </c>
      <c r="I4254">
        <v>0</v>
      </c>
      <c r="J4254">
        <v>0</v>
      </c>
      <c r="K4254">
        <v>0</v>
      </c>
      <c r="L4254">
        <v>0</v>
      </c>
      <c r="M4254">
        <v>0</v>
      </c>
      <c r="N4254">
        <v>1</v>
      </c>
      <c r="O4254">
        <v>1</v>
      </c>
      <c r="P4254">
        <v>0</v>
      </c>
      <c r="Q4254">
        <v>0</v>
      </c>
    </row>
    <row r="4255" spans="1:17" x14ac:dyDescent="0.2">
      <c r="A4255" t="s">
        <v>21278</v>
      </c>
      <c r="B4255" t="s">
        <v>84</v>
      </c>
      <c r="C4255" t="s">
        <v>113</v>
      </c>
      <c r="D4255" t="s">
        <v>17021</v>
      </c>
      <c r="E4255" t="s">
        <v>81</v>
      </c>
      <c r="F4255" t="s">
        <v>17019</v>
      </c>
      <c r="G4255">
        <v>1</v>
      </c>
      <c r="H4255">
        <v>0</v>
      </c>
      <c r="I4255">
        <v>0</v>
      </c>
      <c r="J4255">
        <v>0</v>
      </c>
      <c r="K4255">
        <v>0</v>
      </c>
      <c r="L4255">
        <v>0</v>
      </c>
      <c r="M4255">
        <v>0</v>
      </c>
      <c r="N4255">
        <v>0</v>
      </c>
      <c r="O4255">
        <v>0</v>
      </c>
      <c r="P4255">
        <v>0</v>
      </c>
      <c r="Q4255">
        <v>0</v>
      </c>
    </row>
    <row r="4256" spans="1:17" x14ac:dyDescent="0.2">
      <c r="A4256" t="s">
        <v>21279</v>
      </c>
      <c r="B4256" t="s">
        <v>84</v>
      </c>
      <c r="C4256" t="s">
        <v>114</v>
      </c>
      <c r="D4256" t="s">
        <v>17027</v>
      </c>
      <c r="E4256" t="s">
        <v>81</v>
      </c>
      <c r="F4256" t="s">
        <v>17019</v>
      </c>
      <c r="G4256">
        <v>1</v>
      </c>
      <c r="H4256">
        <v>0</v>
      </c>
      <c r="I4256">
        <v>0</v>
      </c>
      <c r="J4256">
        <v>0</v>
      </c>
      <c r="K4256">
        <v>0</v>
      </c>
      <c r="L4256">
        <v>0</v>
      </c>
      <c r="M4256">
        <v>0</v>
      </c>
      <c r="N4256">
        <v>0</v>
      </c>
      <c r="O4256">
        <v>0</v>
      </c>
      <c r="P4256">
        <v>0</v>
      </c>
      <c r="Q4256">
        <v>0</v>
      </c>
    </row>
    <row r="4257" spans="1:17" x14ac:dyDescent="0.2">
      <c r="A4257" t="s">
        <v>21280</v>
      </c>
      <c r="B4257" t="s">
        <v>84</v>
      </c>
      <c r="C4257" t="s">
        <v>114</v>
      </c>
      <c r="D4257" t="s">
        <v>17029</v>
      </c>
      <c r="E4257" t="s">
        <v>79</v>
      </c>
      <c r="F4257" t="s">
        <v>4875</v>
      </c>
      <c r="G4257">
        <v>0</v>
      </c>
      <c r="H4257">
        <v>21</v>
      </c>
      <c r="I4257">
        <v>4</v>
      </c>
      <c r="J4257">
        <v>14</v>
      </c>
      <c r="K4257">
        <v>2</v>
      </c>
      <c r="L4257">
        <v>1</v>
      </c>
      <c r="M4257">
        <v>0</v>
      </c>
      <c r="N4257">
        <v>0</v>
      </c>
      <c r="O4257">
        <v>0</v>
      </c>
      <c r="P4257">
        <v>0</v>
      </c>
      <c r="Q4257">
        <v>0</v>
      </c>
    </row>
    <row r="4258" spans="1:17" x14ac:dyDescent="0.2">
      <c r="A4258" t="s">
        <v>21281</v>
      </c>
      <c r="B4258" t="s">
        <v>84</v>
      </c>
      <c r="C4258" t="s">
        <v>114</v>
      </c>
      <c r="D4258" t="s">
        <v>17029</v>
      </c>
      <c r="E4258" t="s">
        <v>79</v>
      </c>
      <c r="F4258" t="s">
        <v>4877</v>
      </c>
      <c r="G4258">
        <v>0</v>
      </c>
      <c r="H4258">
        <v>21</v>
      </c>
      <c r="I4258">
        <v>4</v>
      </c>
      <c r="J4258">
        <v>14</v>
      </c>
      <c r="K4258">
        <v>2</v>
      </c>
      <c r="L4258">
        <v>1</v>
      </c>
      <c r="M4258">
        <v>0</v>
      </c>
      <c r="N4258">
        <v>0</v>
      </c>
      <c r="O4258">
        <v>0</v>
      </c>
      <c r="P4258">
        <v>0</v>
      </c>
      <c r="Q4258">
        <v>0</v>
      </c>
    </row>
    <row r="4259" spans="1:17" x14ac:dyDescent="0.2">
      <c r="A4259" t="s">
        <v>21282</v>
      </c>
      <c r="B4259" t="s">
        <v>84</v>
      </c>
      <c r="C4259" t="s">
        <v>114</v>
      </c>
      <c r="D4259" t="s">
        <v>17029</v>
      </c>
      <c r="E4259" t="s">
        <v>79</v>
      </c>
      <c r="F4259" t="s">
        <v>4879</v>
      </c>
      <c r="G4259">
        <v>0</v>
      </c>
      <c r="H4259">
        <v>0</v>
      </c>
      <c r="I4259">
        <v>0</v>
      </c>
      <c r="J4259">
        <v>0</v>
      </c>
      <c r="K4259">
        <v>0</v>
      </c>
      <c r="L4259">
        <v>0</v>
      </c>
      <c r="M4259">
        <v>21</v>
      </c>
      <c r="N4259">
        <v>0</v>
      </c>
      <c r="O4259">
        <v>0</v>
      </c>
      <c r="P4259">
        <v>0</v>
      </c>
      <c r="Q4259">
        <v>0</v>
      </c>
    </row>
    <row r="4260" spans="1:17" x14ac:dyDescent="0.2">
      <c r="A4260" t="s">
        <v>21283</v>
      </c>
      <c r="B4260" t="s">
        <v>84</v>
      </c>
      <c r="C4260" t="s">
        <v>114</v>
      </c>
      <c r="D4260" t="s">
        <v>17029</v>
      </c>
      <c r="E4260" t="s">
        <v>79</v>
      </c>
      <c r="F4260" t="s">
        <v>4881</v>
      </c>
      <c r="G4260">
        <v>0</v>
      </c>
      <c r="H4260">
        <v>21</v>
      </c>
      <c r="I4260">
        <v>4</v>
      </c>
      <c r="J4260">
        <v>14</v>
      </c>
      <c r="K4260">
        <v>2</v>
      </c>
      <c r="L4260">
        <v>1</v>
      </c>
      <c r="M4260">
        <v>0</v>
      </c>
      <c r="N4260">
        <v>0</v>
      </c>
      <c r="O4260">
        <v>0</v>
      </c>
      <c r="P4260">
        <v>0</v>
      </c>
      <c r="Q4260">
        <v>0</v>
      </c>
    </row>
    <row r="4261" spans="1:17" x14ac:dyDescent="0.2">
      <c r="A4261" t="s">
        <v>21284</v>
      </c>
      <c r="B4261" t="s">
        <v>84</v>
      </c>
      <c r="C4261" t="s">
        <v>114</v>
      </c>
      <c r="D4261" t="s">
        <v>17029</v>
      </c>
      <c r="E4261" t="s">
        <v>79</v>
      </c>
      <c r="F4261" t="s">
        <v>4883</v>
      </c>
      <c r="G4261">
        <v>0</v>
      </c>
      <c r="H4261">
        <v>21</v>
      </c>
      <c r="I4261">
        <v>4</v>
      </c>
      <c r="J4261">
        <v>14</v>
      </c>
      <c r="K4261">
        <v>2</v>
      </c>
      <c r="L4261">
        <v>1</v>
      </c>
      <c r="M4261">
        <v>0</v>
      </c>
      <c r="N4261">
        <v>0</v>
      </c>
      <c r="O4261">
        <v>0</v>
      </c>
      <c r="P4261">
        <v>0</v>
      </c>
      <c r="Q4261">
        <v>0</v>
      </c>
    </row>
    <row r="4262" spans="1:17" x14ac:dyDescent="0.2">
      <c r="A4262" t="s">
        <v>21285</v>
      </c>
      <c r="B4262" t="s">
        <v>84</v>
      </c>
      <c r="C4262" t="s">
        <v>114</v>
      </c>
      <c r="D4262" t="s">
        <v>17029</v>
      </c>
      <c r="E4262" t="s">
        <v>79</v>
      </c>
      <c r="F4262" t="s">
        <v>4885</v>
      </c>
      <c r="G4262">
        <v>0</v>
      </c>
      <c r="H4262">
        <v>0</v>
      </c>
      <c r="I4262">
        <v>0</v>
      </c>
      <c r="J4262">
        <v>0</v>
      </c>
      <c r="K4262">
        <v>0</v>
      </c>
      <c r="L4262">
        <v>0</v>
      </c>
      <c r="M4262">
        <v>21</v>
      </c>
      <c r="N4262">
        <v>0</v>
      </c>
      <c r="O4262">
        <v>0</v>
      </c>
      <c r="P4262">
        <v>0</v>
      </c>
      <c r="Q4262">
        <v>0</v>
      </c>
    </row>
    <row r="4263" spans="1:17" x14ac:dyDescent="0.2">
      <c r="A4263" t="s">
        <v>21286</v>
      </c>
      <c r="B4263" t="s">
        <v>84</v>
      </c>
      <c r="C4263" t="s">
        <v>114</v>
      </c>
      <c r="D4263" t="s">
        <v>17029</v>
      </c>
      <c r="E4263" t="s">
        <v>79</v>
      </c>
      <c r="F4263" t="s">
        <v>4887</v>
      </c>
      <c r="G4263">
        <v>0</v>
      </c>
      <c r="H4263">
        <v>21</v>
      </c>
      <c r="I4263">
        <v>4</v>
      </c>
      <c r="J4263">
        <v>14</v>
      </c>
      <c r="K4263">
        <v>2</v>
      </c>
      <c r="L4263">
        <v>1</v>
      </c>
      <c r="M4263">
        <v>0</v>
      </c>
      <c r="N4263">
        <v>0</v>
      </c>
      <c r="O4263">
        <v>0</v>
      </c>
      <c r="P4263">
        <v>0</v>
      </c>
      <c r="Q4263">
        <v>0</v>
      </c>
    </row>
    <row r="4264" spans="1:17" x14ac:dyDescent="0.2">
      <c r="A4264" t="s">
        <v>21287</v>
      </c>
      <c r="B4264" t="s">
        <v>84</v>
      </c>
      <c r="C4264" t="s">
        <v>114</v>
      </c>
      <c r="D4264" t="s">
        <v>17029</v>
      </c>
      <c r="E4264" t="s">
        <v>79</v>
      </c>
      <c r="F4264" t="s">
        <v>4889</v>
      </c>
      <c r="G4264">
        <v>0</v>
      </c>
      <c r="H4264">
        <v>0</v>
      </c>
      <c r="I4264">
        <v>0</v>
      </c>
      <c r="J4264">
        <v>0</v>
      </c>
      <c r="K4264">
        <v>0</v>
      </c>
      <c r="L4264">
        <v>0</v>
      </c>
      <c r="M4264">
        <v>21</v>
      </c>
      <c r="N4264">
        <v>0</v>
      </c>
      <c r="O4264">
        <v>0</v>
      </c>
      <c r="P4264">
        <v>0</v>
      </c>
      <c r="Q4264">
        <v>0</v>
      </c>
    </row>
    <row r="4265" spans="1:17" x14ac:dyDescent="0.2">
      <c r="A4265" t="s">
        <v>21288</v>
      </c>
      <c r="B4265" t="s">
        <v>84</v>
      </c>
      <c r="C4265" t="s">
        <v>114</v>
      </c>
      <c r="D4265" t="s">
        <v>17029</v>
      </c>
      <c r="E4265" t="s">
        <v>79</v>
      </c>
      <c r="F4265" t="s">
        <v>4871</v>
      </c>
      <c r="G4265">
        <v>0</v>
      </c>
      <c r="H4265">
        <v>0</v>
      </c>
      <c r="I4265">
        <v>0</v>
      </c>
      <c r="J4265">
        <v>0</v>
      </c>
      <c r="K4265">
        <v>0</v>
      </c>
      <c r="L4265">
        <v>0</v>
      </c>
      <c r="M4265">
        <v>0</v>
      </c>
      <c r="N4265">
        <v>20</v>
      </c>
      <c r="O4265">
        <v>19</v>
      </c>
      <c r="P4265">
        <v>1</v>
      </c>
      <c r="Q4265">
        <v>0</v>
      </c>
    </row>
    <row r="4266" spans="1:17" x14ac:dyDescent="0.2">
      <c r="A4266" t="s">
        <v>21289</v>
      </c>
      <c r="B4266" t="s">
        <v>84</v>
      </c>
      <c r="C4266" t="s">
        <v>114</v>
      </c>
      <c r="D4266" t="s">
        <v>17029</v>
      </c>
      <c r="E4266" t="s">
        <v>79</v>
      </c>
      <c r="F4266" t="s">
        <v>4873</v>
      </c>
      <c r="G4266">
        <v>0</v>
      </c>
      <c r="H4266">
        <v>0</v>
      </c>
      <c r="I4266">
        <v>0</v>
      </c>
      <c r="J4266">
        <v>0</v>
      </c>
      <c r="K4266">
        <v>0</v>
      </c>
      <c r="L4266">
        <v>0</v>
      </c>
      <c r="M4266">
        <v>0</v>
      </c>
      <c r="N4266">
        <v>16</v>
      </c>
      <c r="O4266">
        <v>15</v>
      </c>
      <c r="P4266">
        <v>1</v>
      </c>
      <c r="Q4266">
        <v>0</v>
      </c>
    </row>
    <row r="4267" spans="1:17" x14ac:dyDescent="0.2">
      <c r="A4267" t="s">
        <v>21290</v>
      </c>
      <c r="B4267" t="s">
        <v>84</v>
      </c>
      <c r="C4267" t="s">
        <v>114</v>
      </c>
      <c r="D4267" t="s">
        <v>17029</v>
      </c>
      <c r="E4267" t="s">
        <v>79</v>
      </c>
      <c r="F4267" t="s">
        <v>17019</v>
      </c>
      <c r="G4267">
        <v>21</v>
      </c>
      <c r="H4267">
        <v>0</v>
      </c>
      <c r="I4267">
        <v>0</v>
      </c>
      <c r="J4267">
        <v>0</v>
      </c>
      <c r="K4267">
        <v>0</v>
      </c>
      <c r="L4267">
        <v>0</v>
      </c>
      <c r="M4267">
        <v>0</v>
      </c>
      <c r="N4267">
        <v>0</v>
      </c>
      <c r="O4267">
        <v>0</v>
      </c>
      <c r="P4267">
        <v>0</v>
      </c>
      <c r="Q4267">
        <v>0</v>
      </c>
    </row>
    <row r="4268" spans="1:17" x14ac:dyDescent="0.2">
      <c r="A4268" t="s">
        <v>21291</v>
      </c>
      <c r="B4268" t="s">
        <v>84</v>
      </c>
      <c r="C4268" t="s">
        <v>114</v>
      </c>
      <c r="D4268" t="s">
        <v>17029</v>
      </c>
      <c r="E4268" t="s">
        <v>81</v>
      </c>
      <c r="F4268" t="s">
        <v>4875</v>
      </c>
      <c r="G4268">
        <v>0</v>
      </c>
      <c r="H4268">
        <v>10</v>
      </c>
      <c r="I4268">
        <v>0</v>
      </c>
      <c r="J4268">
        <v>8</v>
      </c>
      <c r="K4268">
        <v>1</v>
      </c>
      <c r="L4268">
        <v>1</v>
      </c>
      <c r="M4268">
        <v>0</v>
      </c>
      <c r="N4268">
        <v>0</v>
      </c>
      <c r="O4268">
        <v>0</v>
      </c>
      <c r="P4268">
        <v>0</v>
      </c>
      <c r="Q4268">
        <v>0</v>
      </c>
    </row>
    <row r="4269" spans="1:17" x14ac:dyDescent="0.2">
      <c r="A4269" t="s">
        <v>21292</v>
      </c>
      <c r="B4269" t="s">
        <v>84</v>
      </c>
      <c r="C4269" t="s">
        <v>114</v>
      </c>
      <c r="D4269" t="s">
        <v>17029</v>
      </c>
      <c r="E4269" t="s">
        <v>81</v>
      </c>
      <c r="F4269" t="s">
        <v>4877</v>
      </c>
      <c r="G4269">
        <v>0</v>
      </c>
      <c r="H4269">
        <v>10</v>
      </c>
      <c r="I4269">
        <v>0</v>
      </c>
      <c r="J4269">
        <v>7</v>
      </c>
      <c r="K4269">
        <v>1</v>
      </c>
      <c r="L4269">
        <v>2</v>
      </c>
      <c r="M4269">
        <v>0</v>
      </c>
      <c r="N4269">
        <v>0</v>
      </c>
      <c r="O4269">
        <v>0</v>
      </c>
      <c r="P4269">
        <v>0</v>
      </c>
      <c r="Q4269">
        <v>0</v>
      </c>
    </row>
    <row r="4270" spans="1:17" x14ac:dyDescent="0.2">
      <c r="A4270" t="s">
        <v>21293</v>
      </c>
      <c r="B4270" t="s">
        <v>84</v>
      </c>
      <c r="C4270" t="s">
        <v>114</v>
      </c>
      <c r="D4270" t="s">
        <v>17029</v>
      </c>
      <c r="E4270" t="s">
        <v>81</v>
      </c>
      <c r="F4270" t="s">
        <v>4879</v>
      </c>
      <c r="G4270">
        <v>0</v>
      </c>
      <c r="H4270">
        <v>0</v>
      </c>
      <c r="I4270">
        <v>0</v>
      </c>
      <c r="J4270">
        <v>0</v>
      </c>
      <c r="K4270">
        <v>0</v>
      </c>
      <c r="L4270">
        <v>0</v>
      </c>
      <c r="M4270">
        <v>10</v>
      </c>
      <c r="N4270">
        <v>0</v>
      </c>
      <c r="O4270">
        <v>0</v>
      </c>
      <c r="P4270">
        <v>0</v>
      </c>
      <c r="Q4270">
        <v>0</v>
      </c>
    </row>
    <row r="4271" spans="1:17" x14ac:dyDescent="0.2">
      <c r="A4271" t="s">
        <v>21294</v>
      </c>
      <c r="B4271" t="s">
        <v>84</v>
      </c>
      <c r="C4271" t="s">
        <v>114</v>
      </c>
      <c r="D4271" t="s">
        <v>17029</v>
      </c>
      <c r="E4271" t="s">
        <v>81</v>
      </c>
      <c r="F4271" t="s">
        <v>4881</v>
      </c>
      <c r="G4271">
        <v>0</v>
      </c>
      <c r="H4271">
        <v>10</v>
      </c>
      <c r="I4271">
        <v>0</v>
      </c>
      <c r="J4271">
        <v>7</v>
      </c>
      <c r="K4271">
        <v>1</v>
      </c>
      <c r="L4271">
        <v>2</v>
      </c>
      <c r="M4271">
        <v>0</v>
      </c>
      <c r="N4271">
        <v>0</v>
      </c>
      <c r="O4271">
        <v>0</v>
      </c>
      <c r="P4271">
        <v>0</v>
      </c>
      <c r="Q4271">
        <v>0</v>
      </c>
    </row>
    <row r="4272" spans="1:17" x14ac:dyDescent="0.2">
      <c r="A4272" t="s">
        <v>21295</v>
      </c>
      <c r="B4272" t="s">
        <v>84</v>
      </c>
      <c r="C4272" t="s">
        <v>114</v>
      </c>
      <c r="D4272" t="s">
        <v>17029</v>
      </c>
      <c r="E4272" t="s">
        <v>81</v>
      </c>
      <c r="F4272" t="s">
        <v>4883</v>
      </c>
      <c r="G4272">
        <v>0</v>
      </c>
      <c r="H4272">
        <v>10</v>
      </c>
      <c r="I4272">
        <v>0</v>
      </c>
      <c r="J4272">
        <v>7</v>
      </c>
      <c r="K4272">
        <v>1</v>
      </c>
      <c r="L4272">
        <v>2</v>
      </c>
      <c r="M4272">
        <v>0</v>
      </c>
      <c r="N4272">
        <v>0</v>
      </c>
      <c r="O4272">
        <v>0</v>
      </c>
      <c r="P4272">
        <v>0</v>
      </c>
      <c r="Q4272">
        <v>0</v>
      </c>
    </row>
    <row r="4273" spans="1:17" x14ac:dyDescent="0.2">
      <c r="A4273" t="s">
        <v>21296</v>
      </c>
      <c r="B4273" t="s">
        <v>84</v>
      </c>
      <c r="C4273" t="s">
        <v>114</v>
      </c>
      <c r="D4273" t="s">
        <v>17029</v>
      </c>
      <c r="E4273" t="s">
        <v>81</v>
      </c>
      <c r="F4273" t="s">
        <v>4885</v>
      </c>
      <c r="G4273">
        <v>0</v>
      </c>
      <c r="H4273">
        <v>0</v>
      </c>
      <c r="I4273">
        <v>0</v>
      </c>
      <c r="J4273">
        <v>0</v>
      </c>
      <c r="K4273">
        <v>0</v>
      </c>
      <c r="L4273">
        <v>0</v>
      </c>
      <c r="M4273">
        <v>10</v>
      </c>
      <c r="N4273">
        <v>0</v>
      </c>
      <c r="O4273">
        <v>0</v>
      </c>
      <c r="P4273">
        <v>0</v>
      </c>
      <c r="Q4273">
        <v>0</v>
      </c>
    </row>
    <row r="4274" spans="1:17" x14ac:dyDescent="0.2">
      <c r="A4274" t="s">
        <v>21297</v>
      </c>
      <c r="B4274" t="s">
        <v>84</v>
      </c>
      <c r="C4274" t="s">
        <v>114</v>
      </c>
      <c r="D4274" t="s">
        <v>17029</v>
      </c>
      <c r="E4274" t="s">
        <v>81</v>
      </c>
      <c r="F4274" t="s">
        <v>4887</v>
      </c>
      <c r="G4274">
        <v>0</v>
      </c>
      <c r="H4274">
        <v>10</v>
      </c>
      <c r="I4274">
        <v>0</v>
      </c>
      <c r="J4274">
        <v>8</v>
      </c>
      <c r="K4274">
        <v>1</v>
      </c>
      <c r="L4274">
        <v>1</v>
      </c>
      <c r="M4274">
        <v>0</v>
      </c>
      <c r="N4274">
        <v>0</v>
      </c>
      <c r="O4274">
        <v>0</v>
      </c>
      <c r="P4274">
        <v>0</v>
      </c>
      <c r="Q4274">
        <v>0</v>
      </c>
    </row>
    <row r="4275" spans="1:17" x14ac:dyDescent="0.2">
      <c r="A4275" t="s">
        <v>21298</v>
      </c>
      <c r="B4275" t="s">
        <v>84</v>
      </c>
      <c r="C4275" t="s">
        <v>114</v>
      </c>
      <c r="D4275" t="s">
        <v>17029</v>
      </c>
      <c r="E4275" t="s">
        <v>81</v>
      </c>
      <c r="F4275" t="s">
        <v>4889</v>
      </c>
      <c r="G4275">
        <v>0</v>
      </c>
      <c r="H4275">
        <v>0</v>
      </c>
      <c r="I4275">
        <v>0</v>
      </c>
      <c r="J4275">
        <v>0</v>
      </c>
      <c r="K4275">
        <v>0</v>
      </c>
      <c r="L4275">
        <v>0</v>
      </c>
      <c r="M4275">
        <v>10</v>
      </c>
      <c r="N4275">
        <v>0</v>
      </c>
      <c r="O4275">
        <v>0</v>
      </c>
      <c r="P4275">
        <v>0</v>
      </c>
      <c r="Q4275">
        <v>0</v>
      </c>
    </row>
    <row r="4276" spans="1:17" x14ac:dyDescent="0.2">
      <c r="A4276" t="s">
        <v>21299</v>
      </c>
      <c r="B4276" t="s">
        <v>84</v>
      </c>
      <c r="C4276" t="s">
        <v>114</v>
      </c>
      <c r="D4276" t="s">
        <v>17029</v>
      </c>
      <c r="E4276" t="s">
        <v>81</v>
      </c>
      <c r="F4276" t="s">
        <v>4871</v>
      </c>
      <c r="G4276">
        <v>0</v>
      </c>
      <c r="H4276">
        <v>0</v>
      </c>
      <c r="I4276">
        <v>0</v>
      </c>
      <c r="J4276">
        <v>0</v>
      </c>
      <c r="K4276">
        <v>0</v>
      </c>
      <c r="L4276">
        <v>0</v>
      </c>
      <c r="M4276">
        <v>0</v>
      </c>
      <c r="N4276">
        <v>8</v>
      </c>
      <c r="O4276">
        <v>7</v>
      </c>
      <c r="P4276">
        <v>1</v>
      </c>
      <c r="Q4276">
        <v>0</v>
      </c>
    </row>
    <row r="4277" spans="1:17" x14ac:dyDescent="0.2">
      <c r="A4277" t="s">
        <v>21300</v>
      </c>
      <c r="B4277" t="s">
        <v>84</v>
      </c>
      <c r="C4277" t="s">
        <v>114</v>
      </c>
      <c r="D4277" t="s">
        <v>17029</v>
      </c>
      <c r="E4277" t="s">
        <v>81</v>
      </c>
      <c r="F4277" t="s">
        <v>4873</v>
      </c>
      <c r="G4277">
        <v>0</v>
      </c>
      <c r="H4277">
        <v>0</v>
      </c>
      <c r="I4277">
        <v>0</v>
      </c>
      <c r="J4277">
        <v>0</v>
      </c>
      <c r="K4277">
        <v>0</v>
      </c>
      <c r="L4277">
        <v>0</v>
      </c>
      <c r="M4277">
        <v>0</v>
      </c>
      <c r="N4277">
        <v>7</v>
      </c>
      <c r="O4277">
        <v>6</v>
      </c>
      <c r="P4277">
        <v>1</v>
      </c>
      <c r="Q4277">
        <v>0</v>
      </c>
    </row>
    <row r="4278" spans="1:17" x14ac:dyDescent="0.2">
      <c r="A4278" t="s">
        <v>21301</v>
      </c>
      <c r="B4278" t="s">
        <v>84</v>
      </c>
      <c r="C4278" t="s">
        <v>114</v>
      </c>
      <c r="D4278" t="s">
        <v>17029</v>
      </c>
      <c r="E4278" t="s">
        <v>81</v>
      </c>
      <c r="F4278" t="s">
        <v>17019</v>
      </c>
      <c r="G4278">
        <v>10</v>
      </c>
      <c r="H4278">
        <v>0</v>
      </c>
      <c r="I4278">
        <v>0</v>
      </c>
      <c r="J4278">
        <v>0</v>
      </c>
      <c r="K4278">
        <v>0</v>
      </c>
      <c r="L4278">
        <v>0</v>
      </c>
      <c r="M4278">
        <v>0</v>
      </c>
      <c r="N4278">
        <v>0</v>
      </c>
      <c r="O4278">
        <v>0</v>
      </c>
      <c r="P4278">
        <v>0</v>
      </c>
      <c r="Q4278">
        <v>0</v>
      </c>
    </row>
    <row r="4279" spans="1:17" x14ac:dyDescent="0.2">
      <c r="A4279" t="s">
        <v>21302</v>
      </c>
      <c r="B4279" t="s">
        <v>84</v>
      </c>
      <c r="C4279" t="s">
        <v>114</v>
      </c>
      <c r="D4279" t="s">
        <v>17021</v>
      </c>
      <c r="E4279" t="s">
        <v>79</v>
      </c>
      <c r="F4279" t="s">
        <v>17022</v>
      </c>
      <c r="G4279">
        <v>0</v>
      </c>
      <c r="H4279">
        <v>0</v>
      </c>
      <c r="I4279">
        <v>0</v>
      </c>
      <c r="J4279">
        <v>0</v>
      </c>
      <c r="K4279">
        <v>0</v>
      </c>
      <c r="L4279">
        <v>0</v>
      </c>
      <c r="M4279">
        <v>0</v>
      </c>
      <c r="N4279">
        <v>5</v>
      </c>
      <c r="O4279">
        <v>5</v>
      </c>
      <c r="P4279">
        <v>0</v>
      </c>
      <c r="Q4279">
        <v>0</v>
      </c>
    </row>
    <row r="4280" spans="1:17" x14ac:dyDescent="0.2">
      <c r="A4280" t="s">
        <v>21303</v>
      </c>
      <c r="B4280" t="s">
        <v>84</v>
      </c>
      <c r="C4280" t="s">
        <v>114</v>
      </c>
      <c r="D4280" t="s">
        <v>17021</v>
      </c>
      <c r="E4280" t="s">
        <v>79</v>
      </c>
      <c r="F4280" t="s">
        <v>17019</v>
      </c>
      <c r="G4280">
        <v>5</v>
      </c>
      <c r="H4280">
        <v>0</v>
      </c>
      <c r="I4280">
        <v>0</v>
      </c>
      <c r="J4280">
        <v>0</v>
      </c>
      <c r="K4280">
        <v>0</v>
      </c>
      <c r="L4280">
        <v>0</v>
      </c>
      <c r="M4280">
        <v>0</v>
      </c>
      <c r="N4280">
        <v>0</v>
      </c>
      <c r="O4280">
        <v>0</v>
      </c>
      <c r="P4280">
        <v>0</v>
      </c>
      <c r="Q4280">
        <v>0</v>
      </c>
    </row>
    <row r="4281" spans="1:17" x14ac:dyDescent="0.2">
      <c r="A4281" t="s">
        <v>21304</v>
      </c>
      <c r="B4281" t="s">
        <v>84</v>
      </c>
      <c r="C4281" t="s">
        <v>114</v>
      </c>
      <c r="D4281" t="s">
        <v>17021</v>
      </c>
      <c r="E4281" t="s">
        <v>81</v>
      </c>
      <c r="F4281" t="s">
        <v>17022</v>
      </c>
      <c r="G4281">
        <v>0</v>
      </c>
      <c r="H4281">
        <v>0</v>
      </c>
      <c r="I4281">
        <v>0</v>
      </c>
      <c r="J4281">
        <v>0</v>
      </c>
      <c r="K4281">
        <v>0</v>
      </c>
      <c r="L4281">
        <v>0</v>
      </c>
      <c r="M4281">
        <v>0</v>
      </c>
      <c r="N4281">
        <v>1</v>
      </c>
      <c r="O4281">
        <v>1</v>
      </c>
      <c r="P4281">
        <v>0</v>
      </c>
      <c r="Q4281">
        <v>0</v>
      </c>
    </row>
    <row r="4282" spans="1:17" x14ac:dyDescent="0.2">
      <c r="A4282" t="s">
        <v>21305</v>
      </c>
      <c r="B4282" t="s">
        <v>84</v>
      </c>
      <c r="C4282" t="s">
        <v>114</v>
      </c>
      <c r="D4282" t="s">
        <v>17021</v>
      </c>
      <c r="E4282" t="s">
        <v>81</v>
      </c>
      <c r="F4282" t="s">
        <v>17019</v>
      </c>
      <c r="G4282">
        <v>1</v>
      </c>
      <c r="H4282">
        <v>0</v>
      </c>
      <c r="I4282">
        <v>0</v>
      </c>
      <c r="J4282">
        <v>0</v>
      </c>
      <c r="K4282">
        <v>0</v>
      </c>
      <c r="L4282">
        <v>0</v>
      </c>
      <c r="M4282">
        <v>0</v>
      </c>
      <c r="N4282">
        <v>0</v>
      </c>
      <c r="O4282">
        <v>0</v>
      </c>
      <c r="P4282">
        <v>0</v>
      </c>
      <c r="Q4282">
        <v>0</v>
      </c>
    </row>
    <row r="4283" spans="1:17" x14ac:dyDescent="0.2">
      <c r="A4283" t="s">
        <v>21306</v>
      </c>
      <c r="B4283" t="s">
        <v>84</v>
      </c>
      <c r="C4283" t="s">
        <v>114</v>
      </c>
      <c r="D4283" t="s">
        <v>17025</v>
      </c>
      <c r="E4283" t="s">
        <v>79</v>
      </c>
      <c r="F4283" t="s">
        <v>17019</v>
      </c>
      <c r="G4283">
        <v>1</v>
      </c>
      <c r="H4283">
        <v>0</v>
      </c>
      <c r="I4283">
        <v>0</v>
      </c>
      <c r="J4283">
        <v>0</v>
      </c>
      <c r="K4283">
        <v>0</v>
      </c>
      <c r="L4283">
        <v>0</v>
      </c>
      <c r="M4283">
        <v>0</v>
      </c>
      <c r="N4283">
        <v>0</v>
      </c>
      <c r="O4283">
        <v>0</v>
      </c>
      <c r="P4283">
        <v>0</v>
      </c>
      <c r="Q4283">
        <v>0</v>
      </c>
    </row>
    <row r="4284" spans="1:17" x14ac:dyDescent="0.2">
      <c r="A4284" t="s">
        <v>21307</v>
      </c>
      <c r="B4284" t="s">
        <v>84</v>
      </c>
      <c r="C4284" t="s">
        <v>114</v>
      </c>
      <c r="D4284" t="s">
        <v>17025</v>
      </c>
      <c r="E4284" t="s">
        <v>81</v>
      </c>
      <c r="F4284" t="s">
        <v>17019</v>
      </c>
      <c r="G4284">
        <v>3</v>
      </c>
      <c r="H4284">
        <v>0</v>
      </c>
      <c r="I4284">
        <v>0</v>
      </c>
      <c r="J4284">
        <v>0</v>
      </c>
      <c r="K4284">
        <v>0</v>
      </c>
      <c r="L4284">
        <v>0</v>
      </c>
      <c r="M4284">
        <v>0</v>
      </c>
      <c r="N4284">
        <v>0</v>
      </c>
      <c r="O4284">
        <v>0</v>
      </c>
      <c r="P4284">
        <v>0</v>
      </c>
      <c r="Q4284">
        <v>0</v>
      </c>
    </row>
    <row r="4285" spans="1:17" x14ac:dyDescent="0.2">
      <c r="A4285" t="s">
        <v>21308</v>
      </c>
      <c r="B4285" t="s">
        <v>84</v>
      </c>
      <c r="C4285" t="s">
        <v>115</v>
      </c>
      <c r="D4285" t="s">
        <v>17027</v>
      </c>
      <c r="E4285" t="s">
        <v>81</v>
      </c>
      <c r="F4285" t="s">
        <v>17019</v>
      </c>
      <c r="G4285">
        <v>1</v>
      </c>
      <c r="H4285">
        <v>0</v>
      </c>
      <c r="I4285">
        <v>0</v>
      </c>
      <c r="J4285">
        <v>0</v>
      </c>
      <c r="K4285">
        <v>0</v>
      </c>
      <c r="L4285">
        <v>0</v>
      </c>
      <c r="M4285">
        <v>0</v>
      </c>
      <c r="N4285">
        <v>0</v>
      </c>
      <c r="O4285">
        <v>0</v>
      </c>
      <c r="P4285">
        <v>0</v>
      </c>
      <c r="Q4285">
        <v>0</v>
      </c>
    </row>
    <row r="4286" spans="1:17" x14ac:dyDescent="0.2">
      <c r="A4286" t="s">
        <v>21309</v>
      </c>
      <c r="B4286" t="s">
        <v>84</v>
      </c>
      <c r="C4286" t="s">
        <v>115</v>
      </c>
      <c r="D4286" t="s">
        <v>17029</v>
      </c>
      <c r="E4286" t="s">
        <v>79</v>
      </c>
      <c r="F4286" t="s">
        <v>4875</v>
      </c>
      <c r="G4286">
        <v>0</v>
      </c>
      <c r="H4286">
        <v>22</v>
      </c>
      <c r="I4286">
        <v>3</v>
      </c>
      <c r="J4286">
        <v>19</v>
      </c>
      <c r="K4286">
        <v>0</v>
      </c>
      <c r="L4286">
        <v>0</v>
      </c>
      <c r="M4286">
        <v>0</v>
      </c>
      <c r="N4286">
        <v>0</v>
      </c>
      <c r="O4286">
        <v>0</v>
      </c>
      <c r="P4286">
        <v>0</v>
      </c>
      <c r="Q4286">
        <v>0</v>
      </c>
    </row>
    <row r="4287" spans="1:17" x14ac:dyDescent="0.2">
      <c r="A4287" t="s">
        <v>21310</v>
      </c>
      <c r="B4287" t="s">
        <v>84</v>
      </c>
      <c r="C4287" t="s">
        <v>115</v>
      </c>
      <c r="D4287" t="s">
        <v>17029</v>
      </c>
      <c r="E4287" t="s">
        <v>79</v>
      </c>
      <c r="F4287" t="s">
        <v>4877</v>
      </c>
      <c r="G4287">
        <v>0</v>
      </c>
      <c r="H4287">
        <v>22</v>
      </c>
      <c r="I4287">
        <v>3</v>
      </c>
      <c r="J4287">
        <v>19</v>
      </c>
      <c r="K4287">
        <v>0</v>
      </c>
      <c r="L4287">
        <v>0</v>
      </c>
      <c r="M4287">
        <v>0</v>
      </c>
      <c r="N4287">
        <v>0</v>
      </c>
      <c r="O4287">
        <v>0</v>
      </c>
      <c r="P4287">
        <v>0</v>
      </c>
      <c r="Q4287">
        <v>0</v>
      </c>
    </row>
    <row r="4288" spans="1:17" x14ac:dyDescent="0.2">
      <c r="A4288" t="s">
        <v>21311</v>
      </c>
      <c r="B4288" t="s">
        <v>84</v>
      </c>
      <c r="C4288" t="s">
        <v>115</v>
      </c>
      <c r="D4288" t="s">
        <v>17029</v>
      </c>
      <c r="E4288" t="s">
        <v>79</v>
      </c>
      <c r="F4288" t="s">
        <v>4879</v>
      </c>
      <c r="G4288">
        <v>0</v>
      </c>
      <c r="H4288">
        <v>0</v>
      </c>
      <c r="I4288">
        <v>0</v>
      </c>
      <c r="J4288">
        <v>0</v>
      </c>
      <c r="K4288">
        <v>0</v>
      </c>
      <c r="L4288">
        <v>0</v>
      </c>
      <c r="M4288">
        <v>22</v>
      </c>
      <c r="N4288">
        <v>0</v>
      </c>
      <c r="O4288">
        <v>0</v>
      </c>
      <c r="P4288">
        <v>0</v>
      </c>
      <c r="Q4288">
        <v>0</v>
      </c>
    </row>
    <row r="4289" spans="1:17" x14ac:dyDescent="0.2">
      <c r="A4289" t="s">
        <v>21312</v>
      </c>
      <c r="B4289" t="s">
        <v>84</v>
      </c>
      <c r="C4289" t="s">
        <v>115</v>
      </c>
      <c r="D4289" t="s">
        <v>17029</v>
      </c>
      <c r="E4289" t="s">
        <v>79</v>
      </c>
      <c r="F4289" t="s">
        <v>4881</v>
      </c>
      <c r="G4289">
        <v>0</v>
      </c>
      <c r="H4289">
        <v>22</v>
      </c>
      <c r="I4289">
        <v>3</v>
      </c>
      <c r="J4289">
        <v>19</v>
      </c>
      <c r="K4289">
        <v>0</v>
      </c>
      <c r="L4289">
        <v>0</v>
      </c>
      <c r="M4289">
        <v>0</v>
      </c>
      <c r="N4289">
        <v>0</v>
      </c>
      <c r="O4289">
        <v>0</v>
      </c>
      <c r="P4289">
        <v>0</v>
      </c>
      <c r="Q4289">
        <v>0</v>
      </c>
    </row>
    <row r="4290" spans="1:17" x14ac:dyDescent="0.2">
      <c r="A4290" t="s">
        <v>21313</v>
      </c>
      <c r="B4290" t="s">
        <v>84</v>
      </c>
      <c r="C4290" t="s">
        <v>115</v>
      </c>
      <c r="D4290" t="s">
        <v>17029</v>
      </c>
      <c r="E4290" t="s">
        <v>79</v>
      </c>
      <c r="F4290" t="s">
        <v>4883</v>
      </c>
      <c r="G4290">
        <v>0</v>
      </c>
      <c r="H4290">
        <v>22</v>
      </c>
      <c r="I4290">
        <v>3</v>
      </c>
      <c r="J4290">
        <v>19</v>
      </c>
      <c r="K4290">
        <v>0</v>
      </c>
      <c r="L4290">
        <v>0</v>
      </c>
      <c r="M4290">
        <v>0</v>
      </c>
      <c r="N4290">
        <v>0</v>
      </c>
      <c r="O4290">
        <v>0</v>
      </c>
      <c r="P4290">
        <v>0</v>
      </c>
      <c r="Q4290">
        <v>0</v>
      </c>
    </row>
    <row r="4291" spans="1:17" x14ac:dyDescent="0.2">
      <c r="A4291" t="s">
        <v>21314</v>
      </c>
      <c r="B4291" t="s">
        <v>84</v>
      </c>
      <c r="C4291" t="s">
        <v>115</v>
      </c>
      <c r="D4291" t="s">
        <v>17029</v>
      </c>
      <c r="E4291" t="s">
        <v>79</v>
      </c>
      <c r="F4291" t="s">
        <v>4885</v>
      </c>
      <c r="G4291">
        <v>0</v>
      </c>
      <c r="H4291">
        <v>0</v>
      </c>
      <c r="I4291">
        <v>0</v>
      </c>
      <c r="J4291">
        <v>0</v>
      </c>
      <c r="K4291">
        <v>0</v>
      </c>
      <c r="L4291">
        <v>0</v>
      </c>
      <c r="M4291">
        <v>22</v>
      </c>
      <c r="N4291">
        <v>0</v>
      </c>
      <c r="O4291">
        <v>0</v>
      </c>
      <c r="P4291">
        <v>0</v>
      </c>
      <c r="Q4291">
        <v>0</v>
      </c>
    </row>
    <row r="4292" spans="1:17" x14ac:dyDescent="0.2">
      <c r="A4292" t="s">
        <v>21315</v>
      </c>
      <c r="B4292" t="s">
        <v>84</v>
      </c>
      <c r="C4292" t="s">
        <v>115</v>
      </c>
      <c r="D4292" t="s">
        <v>17029</v>
      </c>
      <c r="E4292" t="s">
        <v>79</v>
      </c>
      <c r="F4292" t="s">
        <v>4887</v>
      </c>
      <c r="G4292">
        <v>0</v>
      </c>
      <c r="H4292">
        <v>22</v>
      </c>
      <c r="I4292">
        <v>3</v>
      </c>
      <c r="J4292">
        <v>19</v>
      </c>
      <c r="K4292">
        <v>0</v>
      </c>
      <c r="L4292">
        <v>0</v>
      </c>
      <c r="M4292">
        <v>0</v>
      </c>
      <c r="N4292">
        <v>0</v>
      </c>
      <c r="O4292">
        <v>0</v>
      </c>
      <c r="P4292">
        <v>0</v>
      </c>
      <c r="Q4292">
        <v>0</v>
      </c>
    </row>
    <row r="4293" spans="1:17" x14ac:dyDescent="0.2">
      <c r="A4293" t="s">
        <v>21316</v>
      </c>
      <c r="B4293" t="s">
        <v>84</v>
      </c>
      <c r="C4293" t="s">
        <v>115</v>
      </c>
      <c r="D4293" t="s">
        <v>17029</v>
      </c>
      <c r="E4293" t="s">
        <v>79</v>
      </c>
      <c r="F4293" t="s">
        <v>4889</v>
      </c>
      <c r="G4293">
        <v>0</v>
      </c>
      <c r="H4293">
        <v>0</v>
      </c>
      <c r="I4293">
        <v>0</v>
      </c>
      <c r="J4293">
        <v>0</v>
      </c>
      <c r="K4293">
        <v>0</v>
      </c>
      <c r="L4293">
        <v>0</v>
      </c>
      <c r="M4293">
        <v>22</v>
      </c>
      <c r="N4293">
        <v>0</v>
      </c>
      <c r="O4293">
        <v>0</v>
      </c>
      <c r="P4293">
        <v>0</v>
      </c>
      <c r="Q4293">
        <v>0</v>
      </c>
    </row>
    <row r="4294" spans="1:17" x14ac:dyDescent="0.2">
      <c r="A4294" t="s">
        <v>21317</v>
      </c>
      <c r="B4294" t="s">
        <v>84</v>
      </c>
      <c r="C4294" t="s">
        <v>115</v>
      </c>
      <c r="D4294" t="s">
        <v>17029</v>
      </c>
      <c r="E4294" t="s">
        <v>79</v>
      </c>
      <c r="F4294" t="s">
        <v>4871</v>
      </c>
      <c r="G4294">
        <v>0</v>
      </c>
      <c r="H4294">
        <v>0</v>
      </c>
      <c r="I4294">
        <v>0</v>
      </c>
      <c r="J4294">
        <v>0</v>
      </c>
      <c r="K4294">
        <v>0</v>
      </c>
      <c r="L4294">
        <v>0</v>
      </c>
      <c r="M4294">
        <v>0</v>
      </c>
      <c r="N4294">
        <v>18</v>
      </c>
      <c r="O4294">
        <v>18</v>
      </c>
      <c r="P4294">
        <v>0</v>
      </c>
      <c r="Q4294">
        <v>0</v>
      </c>
    </row>
    <row r="4295" spans="1:17" x14ac:dyDescent="0.2">
      <c r="A4295" t="s">
        <v>21318</v>
      </c>
      <c r="B4295" t="s">
        <v>84</v>
      </c>
      <c r="C4295" t="s">
        <v>115</v>
      </c>
      <c r="D4295" t="s">
        <v>17029</v>
      </c>
      <c r="E4295" t="s">
        <v>79</v>
      </c>
      <c r="F4295" t="s">
        <v>4873</v>
      </c>
      <c r="G4295">
        <v>0</v>
      </c>
      <c r="H4295">
        <v>0</v>
      </c>
      <c r="I4295">
        <v>0</v>
      </c>
      <c r="J4295">
        <v>0</v>
      </c>
      <c r="K4295">
        <v>0</v>
      </c>
      <c r="L4295">
        <v>0</v>
      </c>
      <c r="M4295">
        <v>0</v>
      </c>
      <c r="N4295">
        <v>15</v>
      </c>
      <c r="O4295">
        <v>15</v>
      </c>
      <c r="P4295">
        <v>0</v>
      </c>
      <c r="Q4295">
        <v>0</v>
      </c>
    </row>
    <row r="4296" spans="1:17" x14ac:dyDescent="0.2">
      <c r="A4296" t="s">
        <v>21319</v>
      </c>
      <c r="B4296" t="s">
        <v>84</v>
      </c>
      <c r="C4296" t="s">
        <v>115</v>
      </c>
      <c r="D4296" t="s">
        <v>17029</v>
      </c>
      <c r="E4296" t="s">
        <v>79</v>
      </c>
      <c r="F4296" t="s">
        <v>17019</v>
      </c>
      <c r="G4296">
        <v>22</v>
      </c>
      <c r="H4296">
        <v>0</v>
      </c>
      <c r="I4296">
        <v>0</v>
      </c>
      <c r="J4296">
        <v>0</v>
      </c>
      <c r="K4296">
        <v>0</v>
      </c>
      <c r="L4296">
        <v>0</v>
      </c>
      <c r="M4296">
        <v>0</v>
      </c>
      <c r="N4296">
        <v>0</v>
      </c>
      <c r="O4296">
        <v>0</v>
      </c>
      <c r="P4296">
        <v>0</v>
      </c>
      <c r="Q4296">
        <v>0</v>
      </c>
    </row>
    <row r="4297" spans="1:17" x14ac:dyDescent="0.2">
      <c r="A4297" t="s">
        <v>21320</v>
      </c>
      <c r="B4297" t="s">
        <v>84</v>
      </c>
      <c r="C4297" t="s">
        <v>115</v>
      </c>
      <c r="D4297" t="s">
        <v>17029</v>
      </c>
      <c r="E4297" t="s">
        <v>81</v>
      </c>
      <c r="F4297" t="s">
        <v>4875</v>
      </c>
      <c r="G4297">
        <v>0</v>
      </c>
      <c r="H4297">
        <v>33</v>
      </c>
      <c r="I4297">
        <v>8</v>
      </c>
      <c r="J4297">
        <v>24</v>
      </c>
      <c r="K4297">
        <v>0</v>
      </c>
      <c r="L4297">
        <v>1</v>
      </c>
      <c r="M4297">
        <v>0</v>
      </c>
      <c r="N4297">
        <v>0</v>
      </c>
      <c r="O4297">
        <v>0</v>
      </c>
      <c r="P4297">
        <v>0</v>
      </c>
      <c r="Q4297">
        <v>0</v>
      </c>
    </row>
    <row r="4298" spans="1:17" x14ac:dyDescent="0.2">
      <c r="A4298" t="s">
        <v>21321</v>
      </c>
      <c r="B4298" t="s">
        <v>84</v>
      </c>
      <c r="C4298" t="s">
        <v>115</v>
      </c>
      <c r="D4298" t="s">
        <v>17029</v>
      </c>
      <c r="E4298" t="s">
        <v>81</v>
      </c>
      <c r="F4298" t="s">
        <v>4877</v>
      </c>
      <c r="G4298">
        <v>0</v>
      </c>
      <c r="H4298">
        <v>33</v>
      </c>
      <c r="I4298">
        <v>4</v>
      </c>
      <c r="J4298">
        <v>27</v>
      </c>
      <c r="K4298">
        <v>1</v>
      </c>
      <c r="L4298">
        <v>1</v>
      </c>
      <c r="M4298">
        <v>0</v>
      </c>
      <c r="N4298">
        <v>0</v>
      </c>
      <c r="O4298">
        <v>0</v>
      </c>
      <c r="P4298">
        <v>0</v>
      </c>
      <c r="Q4298">
        <v>0</v>
      </c>
    </row>
    <row r="4299" spans="1:17" x14ac:dyDescent="0.2">
      <c r="A4299" t="s">
        <v>21322</v>
      </c>
      <c r="B4299" t="s">
        <v>84</v>
      </c>
      <c r="C4299" t="s">
        <v>115</v>
      </c>
      <c r="D4299" t="s">
        <v>17029</v>
      </c>
      <c r="E4299" t="s">
        <v>81</v>
      </c>
      <c r="F4299" t="s">
        <v>4879</v>
      </c>
      <c r="G4299">
        <v>0</v>
      </c>
      <c r="H4299">
        <v>0</v>
      </c>
      <c r="I4299">
        <v>0</v>
      </c>
      <c r="J4299">
        <v>0</v>
      </c>
      <c r="K4299">
        <v>0</v>
      </c>
      <c r="L4299">
        <v>0</v>
      </c>
      <c r="M4299">
        <v>33</v>
      </c>
      <c r="N4299">
        <v>0</v>
      </c>
      <c r="O4299">
        <v>0</v>
      </c>
      <c r="P4299">
        <v>0</v>
      </c>
      <c r="Q4299">
        <v>0</v>
      </c>
    </row>
    <row r="4300" spans="1:17" x14ac:dyDescent="0.2">
      <c r="A4300" t="s">
        <v>21323</v>
      </c>
      <c r="B4300" t="s">
        <v>84</v>
      </c>
      <c r="C4300" t="s">
        <v>115</v>
      </c>
      <c r="D4300" t="s">
        <v>17029</v>
      </c>
      <c r="E4300" t="s">
        <v>81</v>
      </c>
      <c r="F4300" t="s">
        <v>4881</v>
      </c>
      <c r="G4300">
        <v>0</v>
      </c>
      <c r="H4300">
        <v>33</v>
      </c>
      <c r="I4300">
        <v>4</v>
      </c>
      <c r="J4300">
        <v>27</v>
      </c>
      <c r="K4300">
        <v>1</v>
      </c>
      <c r="L4300">
        <v>1</v>
      </c>
      <c r="M4300">
        <v>0</v>
      </c>
      <c r="N4300">
        <v>0</v>
      </c>
      <c r="O4300">
        <v>0</v>
      </c>
      <c r="P4300">
        <v>0</v>
      </c>
      <c r="Q4300">
        <v>0</v>
      </c>
    </row>
    <row r="4301" spans="1:17" x14ac:dyDescent="0.2">
      <c r="A4301" t="s">
        <v>21324</v>
      </c>
      <c r="B4301" t="s">
        <v>84</v>
      </c>
      <c r="C4301" t="s">
        <v>115</v>
      </c>
      <c r="D4301" t="s">
        <v>17029</v>
      </c>
      <c r="E4301" t="s">
        <v>81</v>
      </c>
      <c r="F4301" t="s">
        <v>4883</v>
      </c>
      <c r="G4301">
        <v>0</v>
      </c>
      <c r="H4301">
        <v>33</v>
      </c>
      <c r="I4301">
        <v>6</v>
      </c>
      <c r="J4301">
        <v>25</v>
      </c>
      <c r="K4301">
        <v>1</v>
      </c>
      <c r="L4301">
        <v>1</v>
      </c>
      <c r="M4301">
        <v>0</v>
      </c>
      <c r="N4301">
        <v>0</v>
      </c>
      <c r="O4301">
        <v>0</v>
      </c>
      <c r="P4301">
        <v>0</v>
      </c>
      <c r="Q4301">
        <v>0</v>
      </c>
    </row>
    <row r="4302" spans="1:17" x14ac:dyDescent="0.2">
      <c r="A4302" t="s">
        <v>21325</v>
      </c>
      <c r="B4302" t="s">
        <v>84</v>
      </c>
      <c r="C4302" t="s">
        <v>115</v>
      </c>
      <c r="D4302" t="s">
        <v>17029</v>
      </c>
      <c r="E4302" t="s">
        <v>81</v>
      </c>
      <c r="F4302" t="s">
        <v>4885</v>
      </c>
      <c r="G4302">
        <v>0</v>
      </c>
      <c r="H4302">
        <v>0</v>
      </c>
      <c r="I4302">
        <v>0</v>
      </c>
      <c r="J4302">
        <v>0</v>
      </c>
      <c r="K4302">
        <v>0</v>
      </c>
      <c r="L4302">
        <v>0</v>
      </c>
      <c r="M4302">
        <v>33</v>
      </c>
      <c r="N4302">
        <v>0</v>
      </c>
      <c r="O4302">
        <v>0</v>
      </c>
      <c r="P4302">
        <v>0</v>
      </c>
      <c r="Q4302">
        <v>0</v>
      </c>
    </row>
    <row r="4303" spans="1:17" x14ac:dyDescent="0.2">
      <c r="A4303" t="s">
        <v>21326</v>
      </c>
      <c r="B4303" t="s">
        <v>84</v>
      </c>
      <c r="C4303" t="s">
        <v>115</v>
      </c>
      <c r="D4303" t="s">
        <v>17029</v>
      </c>
      <c r="E4303" t="s">
        <v>81</v>
      </c>
      <c r="F4303" t="s">
        <v>4887</v>
      </c>
      <c r="G4303">
        <v>0</v>
      </c>
      <c r="H4303">
        <v>33</v>
      </c>
      <c r="I4303">
        <v>4</v>
      </c>
      <c r="J4303">
        <v>27</v>
      </c>
      <c r="K4303">
        <v>1</v>
      </c>
      <c r="L4303">
        <v>1</v>
      </c>
      <c r="M4303">
        <v>0</v>
      </c>
      <c r="N4303">
        <v>0</v>
      </c>
      <c r="O4303">
        <v>0</v>
      </c>
      <c r="P4303">
        <v>0</v>
      </c>
      <c r="Q4303">
        <v>0</v>
      </c>
    </row>
    <row r="4304" spans="1:17" x14ac:dyDescent="0.2">
      <c r="A4304" t="s">
        <v>21327</v>
      </c>
      <c r="B4304" t="s">
        <v>84</v>
      </c>
      <c r="C4304" t="s">
        <v>115</v>
      </c>
      <c r="D4304" t="s">
        <v>17029</v>
      </c>
      <c r="E4304" t="s">
        <v>81</v>
      </c>
      <c r="F4304" t="s">
        <v>4889</v>
      </c>
      <c r="G4304">
        <v>0</v>
      </c>
      <c r="H4304">
        <v>0</v>
      </c>
      <c r="I4304">
        <v>0</v>
      </c>
      <c r="J4304">
        <v>0</v>
      </c>
      <c r="K4304">
        <v>0</v>
      </c>
      <c r="L4304">
        <v>0</v>
      </c>
      <c r="M4304">
        <v>33</v>
      </c>
      <c r="N4304">
        <v>0</v>
      </c>
      <c r="O4304">
        <v>0</v>
      </c>
      <c r="P4304">
        <v>0</v>
      </c>
      <c r="Q4304">
        <v>0</v>
      </c>
    </row>
    <row r="4305" spans="1:17" x14ac:dyDescent="0.2">
      <c r="A4305" t="s">
        <v>21328</v>
      </c>
      <c r="B4305" t="s">
        <v>84</v>
      </c>
      <c r="C4305" t="s">
        <v>115</v>
      </c>
      <c r="D4305" t="s">
        <v>17029</v>
      </c>
      <c r="E4305" t="s">
        <v>81</v>
      </c>
      <c r="F4305" t="s">
        <v>4871</v>
      </c>
      <c r="G4305">
        <v>0</v>
      </c>
      <c r="H4305">
        <v>0</v>
      </c>
      <c r="I4305">
        <v>0</v>
      </c>
      <c r="J4305">
        <v>0</v>
      </c>
      <c r="K4305">
        <v>0</v>
      </c>
      <c r="L4305">
        <v>0</v>
      </c>
      <c r="M4305">
        <v>0</v>
      </c>
      <c r="N4305">
        <v>30</v>
      </c>
      <c r="O4305">
        <v>29</v>
      </c>
      <c r="P4305">
        <v>1</v>
      </c>
      <c r="Q4305">
        <v>0</v>
      </c>
    </row>
    <row r="4306" spans="1:17" x14ac:dyDescent="0.2">
      <c r="A4306" t="s">
        <v>21329</v>
      </c>
      <c r="B4306" t="s">
        <v>84</v>
      </c>
      <c r="C4306" t="s">
        <v>115</v>
      </c>
      <c r="D4306" t="s">
        <v>17029</v>
      </c>
      <c r="E4306" t="s">
        <v>81</v>
      </c>
      <c r="F4306" t="s">
        <v>4873</v>
      </c>
      <c r="G4306">
        <v>0</v>
      </c>
      <c r="H4306">
        <v>0</v>
      </c>
      <c r="I4306">
        <v>0</v>
      </c>
      <c r="J4306">
        <v>0</v>
      </c>
      <c r="K4306">
        <v>0</v>
      </c>
      <c r="L4306">
        <v>0</v>
      </c>
      <c r="M4306">
        <v>0</v>
      </c>
      <c r="N4306">
        <v>27</v>
      </c>
      <c r="O4306">
        <v>26</v>
      </c>
      <c r="P4306">
        <v>1</v>
      </c>
      <c r="Q4306">
        <v>0</v>
      </c>
    </row>
    <row r="4307" spans="1:17" x14ac:dyDescent="0.2">
      <c r="A4307" t="s">
        <v>21330</v>
      </c>
      <c r="B4307" t="s">
        <v>84</v>
      </c>
      <c r="C4307" t="s">
        <v>115</v>
      </c>
      <c r="D4307" t="s">
        <v>17029</v>
      </c>
      <c r="E4307" t="s">
        <v>81</v>
      </c>
      <c r="F4307" t="s">
        <v>17019</v>
      </c>
      <c r="G4307">
        <v>33</v>
      </c>
      <c r="H4307">
        <v>0</v>
      </c>
      <c r="I4307">
        <v>0</v>
      </c>
      <c r="J4307">
        <v>0</v>
      </c>
      <c r="K4307">
        <v>0</v>
      </c>
      <c r="L4307">
        <v>0</v>
      </c>
      <c r="M4307">
        <v>0</v>
      </c>
      <c r="N4307">
        <v>0</v>
      </c>
      <c r="O4307">
        <v>0</v>
      </c>
      <c r="P4307">
        <v>0</v>
      </c>
      <c r="Q4307">
        <v>0</v>
      </c>
    </row>
    <row r="4308" spans="1:17" x14ac:dyDescent="0.2">
      <c r="A4308" t="s">
        <v>21331</v>
      </c>
      <c r="B4308" t="s">
        <v>84</v>
      </c>
      <c r="C4308" t="s">
        <v>115</v>
      </c>
      <c r="D4308" t="s">
        <v>17021</v>
      </c>
      <c r="E4308" t="s">
        <v>79</v>
      </c>
      <c r="F4308" t="s">
        <v>17022</v>
      </c>
      <c r="G4308">
        <v>0</v>
      </c>
      <c r="H4308">
        <v>0</v>
      </c>
      <c r="I4308">
        <v>0</v>
      </c>
      <c r="J4308">
        <v>0</v>
      </c>
      <c r="K4308">
        <v>0</v>
      </c>
      <c r="L4308">
        <v>0</v>
      </c>
      <c r="M4308">
        <v>0</v>
      </c>
      <c r="N4308">
        <v>1</v>
      </c>
      <c r="O4308">
        <v>1</v>
      </c>
      <c r="P4308">
        <v>0</v>
      </c>
      <c r="Q4308">
        <v>0</v>
      </c>
    </row>
    <row r="4309" spans="1:17" x14ac:dyDescent="0.2">
      <c r="A4309" t="s">
        <v>21332</v>
      </c>
      <c r="B4309" t="s">
        <v>84</v>
      </c>
      <c r="C4309" t="s">
        <v>115</v>
      </c>
      <c r="D4309" t="s">
        <v>17021</v>
      </c>
      <c r="E4309" t="s">
        <v>79</v>
      </c>
      <c r="F4309" t="s">
        <v>17019</v>
      </c>
      <c r="G4309">
        <v>1</v>
      </c>
      <c r="H4309">
        <v>0</v>
      </c>
      <c r="I4309">
        <v>0</v>
      </c>
      <c r="J4309">
        <v>0</v>
      </c>
      <c r="K4309">
        <v>0</v>
      </c>
      <c r="L4309">
        <v>0</v>
      </c>
      <c r="M4309">
        <v>0</v>
      </c>
      <c r="N4309">
        <v>0</v>
      </c>
      <c r="O4309">
        <v>0</v>
      </c>
      <c r="P4309">
        <v>0</v>
      </c>
      <c r="Q4309">
        <v>0</v>
      </c>
    </row>
    <row r="4310" spans="1:17" x14ac:dyDescent="0.2">
      <c r="A4310" t="s">
        <v>21333</v>
      </c>
      <c r="B4310" t="s">
        <v>84</v>
      </c>
      <c r="C4310" t="s">
        <v>115</v>
      </c>
      <c r="D4310" t="s">
        <v>17021</v>
      </c>
      <c r="E4310" t="s">
        <v>81</v>
      </c>
      <c r="F4310" t="s">
        <v>17022</v>
      </c>
      <c r="G4310">
        <v>0</v>
      </c>
      <c r="H4310">
        <v>0</v>
      </c>
      <c r="I4310">
        <v>0</v>
      </c>
      <c r="J4310">
        <v>0</v>
      </c>
      <c r="K4310">
        <v>0</v>
      </c>
      <c r="L4310">
        <v>0</v>
      </c>
      <c r="M4310">
        <v>0</v>
      </c>
      <c r="N4310">
        <v>4</v>
      </c>
      <c r="O4310">
        <v>3</v>
      </c>
      <c r="P4310">
        <v>1</v>
      </c>
      <c r="Q4310">
        <v>0</v>
      </c>
    </row>
    <row r="4311" spans="1:17" x14ac:dyDescent="0.2">
      <c r="A4311" t="s">
        <v>21334</v>
      </c>
      <c r="B4311" t="s">
        <v>84</v>
      </c>
      <c r="C4311" t="s">
        <v>115</v>
      </c>
      <c r="D4311" t="s">
        <v>17021</v>
      </c>
      <c r="E4311" t="s">
        <v>81</v>
      </c>
      <c r="F4311" t="s">
        <v>17019</v>
      </c>
      <c r="G4311">
        <v>4</v>
      </c>
      <c r="H4311">
        <v>0</v>
      </c>
      <c r="I4311">
        <v>0</v>
      </c>
      <c r="J4311">
        <v>0</v>
      </c>
      <c r="K4311">
        <v>0</v>
      </c>
      <c r="L4311">
        <v>0</v>
      </c>
      <c r="M4311">
        <v>0</v>
      </c>
      <c r="N4311">
        <v>0</v>
      </c>
      <c r="O4311">
        <v>0</v>
      </c>
      <c r="P4311">
        <v>0</v>
      </c>
      <c r="Q4311">
        <v>0</v>
      </c>
    </row>
    <row r="4312" spans="1:17" x14ac:dyDescent="0.2">
      <c r="A4312" t="s">
        <v>21335</v>
      </c>
      <c r="B4312" t="s">
        <v>84</v>
      </c>
      <c r="C4312" t="s">
        <v>115</v>
      </c>
      <c r="D4312" t="s">
        <v>17025</v>
      </c>
      <c r="E4312" t="s">
        <v>79</v>
      </c>
      <c r="F4312" t="s">
        <v>17019</v>
      </c>
      <c r="G4312">
        <v>3</v>
      </c>
      <c r="H4312">
        <v>0</v>
      </c>
      <c r="I4312">
        <v>0</v>
      </c>
      <c r="J4312">
        <v>0</v>
      </c>
      <c r="K4312">
        <v>0</v>
      </c>
      <c r="L4312">
        <v>0</v>
      </c>
      <c r="M4312">
        <v>0</v>
      </c>
      <c r="N4312">
        <v>0</v>
      </c>
      <c r="O4312">
        <v>0</v>
      </c>
      <c r="P4312">
        <v>0</v>
      </c>
      <c r="Q4312">
        <v>0</v>
      </c>
    </row>
    <row r="4313" spans="1:17" x14ac:dyDescent="0.2">
      <c r="A4313" t="s">
        <v>21336</v>
      </c>
      <c r="B4313" t="s">
        <v>84</v>
      </c>
      <c r="C4313" t="s">
        <v>115</v>
      </c>
      <c r="D4313" t="s">
        <v>17025</v>
      </c>
      <c r="E4313" t="s">
        <v>81</v>
      </c>
      <c r="F4313" t="s">
        <v>17019</v>
      </c>
      <c r="G4313">
        <v>5</v>
      </c>
      <c r="H4313">
        <v>0</v>
      </c>
      <c r="I4313">
        <v>0</v>
      </c>
      <c r="J4313">
        <v>0</v>
      </c>
      <c r="K4313">
        <v>0</v>
      </c>
      <c r="L4313">
        <v>0</v>
      </c>
      <c r="M4313">
        <v>0</v>
      </c>
      <c r="N4313">
        <v>0</v>
      </c>
      <c r="O4313">
        <v>0</v>
      </c>
      <c r="P4313">
        <v>0</v>
      </c>
      <c r="Q4313">
        <v>0</v>
      </c>
    </row>
    <row r="4314" spans="1:17" x14ac:dyDescent="0.2">
      <c r="A4314" t="s">
        <v>21337</v>
      </c>
      <c r="B4314" t="s">
        <v>84</v>
      </c>
      <c r="C4314" t="s">
        <v>116</v>
      </c>
      <c r="D4314" t="s">
        <v>17027</v>
      </c>
      <c r="E4314" t="s">
        <v>81</v>
      </c>
      <c r="F4314" t="s">
        <v>17019</v>
      </c>
      <c r="G4314">
        <v>1</v>
      </c>
      <c r="H4314">
        <v>0</v>
      </c>
      <c r="I4314">
        <v>0</v>
      </c>
      <c r="J4314">
        <v>0</v>
      </c>
      <c r="K4314">
        <v>0</v>
      </c>
      <c r="L4314">
        <v>0</v>
      </c>
      <c r="M4314">
        <v>0</v>
      </c>
      <c r="N4314">
        <v>0</v>
      </c>
      <c r="O4314">
        <v>0</v>
      </c>
      <c r="P4314">
        <v>0</v>
      </c>
      <c r="Q4314">
        <v>0</v>
      </c>
    </row>
    <row r="4315" spans="1:17" x14ac:dyDescent="0.2">
      <c r="A4315" t="s">
        <v>21338</v>
      </c>
      <c r="B4315" t="s">
        <v>84</v>
      </c>
      <c r="C4315" t="s">
        <v>116</v>
      </c>
      <c r="D4315" t="s">
        <v>17029</v>
      </c>
      <c r="E4315" t="s">
        <v>79</v>
      </c>
      <c r="F4315" t="s">
        <v>4875</v>
      </c>
      <c r="G4315">
        <v>0</v>
      </c>
      <c r="H4315">
        <v>26</v>
      </c>
      <c r="I4315">
        <v>8</v>
      </c>
      <c r="J4315">
        <v>17</v>
      </c>
      <c r="K4315">
        <v>0</v>
      </c>
      <c r="L4315">
        <v>1</v>
      </c>
      <c r="M4315">
        <v>0</v>
      </c>
      <c r="N4315">
        <v>0</v>
      </c>
      <c r="O4315">
        <v>0</v>
      </c>
      <c r="P4315">
        <v>0</v>
      </c>
      <c r="Q4315">
        <v>0</v>
      </c>
    </row>
    <row r="4316" spans="1:17" x14ac:dyDescent="0.2">
      <c r="A4316" t="s">
        <v>21339</v>
      </c>
      <c r="B4316" t="s">
        <v>84</v>
      </c>
      <c r="C4316" t="s">
        <v>116</v>
      </c>
      <c r="D4316" t="s">
        <v>17029</v>
      </c>
      <c r="E4316" t="s">
        <v>79</v>
      </c>
      <c r="F4316" t="s">
        <v>4877</v>
      </c>
      <c r="G4316">
        <v>0</v>
      </c>
      <c r="H4316">
        <v>26</v>
      </c>
      <c r="I4316">
        <v>6</v>
      </c>
      <c r="J4316">
        <v>19</v>
      </c>
      <c r="K4316">
        <v>0</v>
      </c>
      <c r="L4316">
        <v>1</v>
      </c>
      <c r="M4316">
        <v>0</v>
      </c>
      <c r="N4316">
        <v>0</v>
      </c>
      <c r="O4316">
        <v>0</v>
      </c>
      <c r="P4316">
        <v>0</v>
      </c>
      <c r="Q4316">
        <v>0</v>
      </c>
    </row>
    <row r="4317" spans="1:17" x14ac:dyDescent="0.2">
      <c r="A4317" t="s">
        <v>21340</v>
      </c>
      <c r="B4317" t="s">
        <v>84</v>
      </c>
      <c r="C4317" t="s">
        <v>116</v>
      </c>
      <c r="D4317" t="s">
        <v>17029</v>
      </c>
      <c r="E4317" t="s">
        <v>79</v>
      </c>
      <c r="F4317" t="s">
        <v>4879</v>
      </c>
      <c r="G4317">
        <v>0</v>
      </c>
      <c r="H4317">
        <v>0</v>
      </c>
      <c r="I4317">
        <v>0</v>
      </c>
      <c r="J4317">
        <v>0</v>
      </c>
      <c r="K4317">
        <v>0</v>
      </c>
      <c r="L4317">
        <v>0</v>
      </c>
      <c r="M4317">
        <v>26</v>
      </c>
      <c r="N4317">
        <v>0</v>
      </c>
      <c r="O4317">
        <v>0</v>
      </c>
      <c r="P4317">
        <v>0</v>
      </c>
      <c r="Q4317">
        <v>0</v>
      </c>
    </row>
    <row r="4318" spans="1:17" x14ac:dyDescent="0.2">
      <c r="A4318" t="s">
        <v>21341</v>
      </c>
      <c r="B4318" t="s">
        <v>84</v>
      </c>
      <c r="C4318" t="s">
        <v>116</v>
      </c>
      <c r="D4318" t="s">
        <v>17029</v>
      </c>
      <c r="E4318" t="s">
        <v>79</v>
      </c>
      <c r="F4318" t="s">
        <v>4881</v>
      </c>
      <c r="G4318">
        <v>0</v>
      </c>
      <c r="H4318">
        <v>26</v>
      </c>
      <c r="I4318">
        <v>6</v>
      </c>
      <c r="J4318">
        <v>19</v>
      </c>
      <c r="K4318">
        <v>0</v>
      </c>
      <c r="L4318">
        <v>1</v>
      </c>
      <c r="M4318">
        <v>0</v>
      </c>
      <c r="N4318">
        <v>0</v>
      </c>
      <c r="O4318">
        <v>0</v>
      </c>
      <c r="P4318">
        <v>0</v>
      </c>
      <c r="Q4318">
        <v>0</v>
      </c>
    </row>
    <row r="4319" spans="1:17" x14ac:dyDescent="0.2">
      <c r="A4319" t="s">
        <v>21342</v>
      </c>
      <c r="B4319" t="s">
        <v>84</v>
      </c>
      <c r="C4319" t="s">
        <v>116</v>
      </c>
      <c r="D4319" t="s">
        <v>17029</v>
      </c>
      <c r="E4319" t="s">
        <v>79</v>
      </c>
      <c r="F4319" t="s">
        <v>4883</v>
      </c>
      <c r="G4319">
        <v>0</v>
      </c>
      <c r="H4319">
        <v>26</v>
      </c>
      <c r="I4319">
        <v>6</v>
      </c>
      <c r="J4319">
        <v>19</v>
      </c>
      <c r="K4319">
        <v>0</v>
      </c>
      <c r="L4319">
        <v>1</v>
      </c>
      <c r="M4319">
        <v>0</v>
      </c>
      <c r="N4319">
        <v>0</v>
      </c>
      <c r="O4319">
        <v>0</v>
      </c>
      <c r="P4319">
        <v>0</v>
      </c>
      <c r="Q4319">
        <v>0</v>
      </c>
    </row>
    <row r="4320" spans="1:17" x14ac:dyDescent="0.2">
      <c r="A4320" t="s">
        <v>21343</v>
      </c>
      <c r="B4320" t="s">
        <v>84</v>
      </c>
      <c r="C4320" t="s">
        <v>116</v>
      </c>
      <c r="D4320" t="s">
        <v>17029</v>
      </c>
      <c r="E4320" t="s">
        <v>79</v>
      </c>
      <c r="F4320" t="s">
        <v>4885</v>
      </c>
      <c r="G4320">
        <v>0</v>
      </c>
      <c r="H4320">
        <v>0</v>
      </c>
      <c r="I4320">
        <v>0</v>
      </c>
      <c r="J4320">
        <v>0</v>
      </c>
      <c r="K4320">
        <v>0</v>
      </c>
      <c r="L4320">
        <v>0</v>
      </c>
      <c r="M4320">
        <v>26</v>
      </c>
      <c r="N4320">
        <v>0</v>
      </c>
      <c r="O4320">
        <v>0</v>
      </c>
      <c r="P4320">
        <v>0</v>
      </c>
      <c r="Q4320">
        <v>0</v>
      </c>
    </row>
    <row r="4321" spans="1:17" x14ac:dyDescent="0.2">
      <c r="A4321" t="s">
        <v>21344</v>
      </c>
      <c r="B4321" t="s">
        <v>84</v>
      </c>
      <c r="C4321" t="s">
        <v>116</v>
      </c>
      <c r="D4321" t="s">
        <v>17029</v>
      </c>
      <c r="E4321" t="s">
        <v>79</v>
      </c>
      <c r="F4321" t="s">
        <v>4887</v>
      </c>
      <c r="G4321">
        <v>0</v>
      </c>
      <c r="H4321">
        <v>26</v>
      </c>
      <c r="I4321">
        <v>6</v>
      </c>
      <c r="J4321">
        <v>19</v>
      </c>
      <c r="K4321">
        <v>0</v>
      </c>
      <c r="L4321">
        <v>1</v>
      </c>
      <c r="M4321">
        <v>0</v>
      </c>
      <c r="N4321">
        <v>0</v>
      </c>
      <c r="O4321">
        <v>0</v>
      </c>
      <c r="P4321">
        <v>0</v>
      </c>
      <c r="Q4321">
        <v>0</v>
      </c>
    </row>
    <row r="4322" spans="1:17" x14ac:dyDescent="0.2">
      <c r="A4322" t="s">
        <v>21345</v>
      </c>
      <c r="B4322" t="s">
        <v>84</v>
      </c>
      <c r="C4322" t="s">
        <v>116</v>
      </c>
      <c r="D4322" t="s">
        <v>17029</v>
      </c>
      <c r="E4322" t="s">
        <v>79</v>
      </c>
      <c r="F4322" t="s">
        <v>4889</v>
      </c>
      <c r="G4322">
        <v>0</v>
      </c>
      <c r="H4322">
        <v>0</v>
      </c>
      <c r="I4322">
        <v>0</v>
      </c>
      <c r="J4322">
        <v>0</v>
      </c>
      <c r="K4322">
        <v>0</v>
      </c>
      <c r="L4322">
        <v>0</v>
      </c>
      <c r="M4322">
        <v>26</v>
      </c>
      <c r="N4322">
        <v>0</v>
      </c>
      <c r="O4322">
        <v>0</v>
      </c>
      <c r="P4322">
        <v>0</v>
      </c>
      <c r="Q4322">
        <v>0</v>
      </c>
    </row>
    <row r="4323" spans="1:17" x14ac:dyDescent="0.2">
      <c r="A4323" t="s">
        <v>21346</v>
      </c>
      <c r="B4323" t="s">
        <v>84</v>
      </c>
      <c r="C4323" t="s">
        <v>116</v>
      </c>
      <c r="D4323" t="s">
        <v>17029</v>
      </c>
      <c r="E4323" t="s">
        <v>79</v>
      </c>
      <c r="F4323" t="s">
        <v>4871</v>
      </c>
      <c r="G4323">
        <v>0</v>
      </c>
      <c r="H4323">
        <v>0</v>
      </c>
      <c r="I4323">
        <v>0</v>
      </c>
      <c r="J4323">
        <v>0</v>
      </c>
      <c r="K4323">
        <v>0</v>
      </c>
      <c r="L4323">
        <v>0</v>
      </c>
      <c r="M4323">
        <v>0</v>
      </c>
      <c r="N4323">
        <v>23</v>
      </c>
      <c r="O4323">
        <v>22</v>
      </c>
      <c r="P4323">
        <v>1</v>
      </c>
      <c r="Q4323">
        <v>0</v>
      </c>
    </row>
    <row r="4324" spans="1:17" x14ac:dyDescent="0.2">
      <c r="A4324" t="s">
        <v>21347</v>
      </c>
      <c r="B4324" t="s">
        <v>84</v>
      </c>
      <c r="C4324" t="s">
        <v>116</v>
      </c>
      <c r="D4324" t="s">
        <v>17029</v>
      </c>
      <c r="E4324" t="s">
        <v>79</v>
      </c>
      <c r="F4324" t="s">
        <v>4873</v>
      </c>
      <c r="G4324">
        <v>0</v>
      </c>
      <c r="H4324">
        <v>0</v>
      </c>
      <c r="I4324">
        <v>0</v>
      </c>
      <c r="J4324">
        <v>0</v>
      </c>
      <c r="K4324">
        <v>0</v>
      </c>
      <c r="L4324">
        <v>0</v>
      </c>
      <c r="M4324">
        <v>0</v>
      </c>
      <c r="N4324">
        <v>22</v>
      </c>
      <c r="O4324">
        <v>21</v>
      </c>
      <c r="P4324">
        <v>1</v>
      </c>
      <c r="Q4324">
        <v>0</v>
      </c>
    </row>
    <row r="4325" spans="1:17" x14ac:dyDescent="0.2">
      <c r="A4325" t="s">
        <v>21348</v>
      </c>
      <c r="B4325" t="s">
        <v>84</v>
      </c>
      <c r="C4325" t="s">
        <v>116</v>
      </c>
      <c r="D4325" t="s">
        <v>17029</v>
      </c>
      <c r="E4325" t="s">
        <v>79</v>
      </c>
      <c r="F4325" t="s">
        <v>17019</v>
      </c>
      <c r="G4325">
        <v>26</v>
      </c>
      <c r="H4325">
        <v>0</v>
      </c>
      <c r="I4325">
        <v>0</v>
      </c>
      <c r="J4325">
        <v>0</v>
      </c>
      <c r="K4325">
        <v>0</v>
      </c>
      <c r="L4325">
        <v>0</v>
      </c>
      <c r="M4325">
        <v>0</v>
      </c>
      <c r="N4325">
        <v>0</v>
      </c>
      <c r="O4325">
        <v>0</v>
      </c>
      <c r="P4325">
        <v>0</v>
      </c>
      <c r="Q4325">
        <v>0</v>
      </c>
    </row>
    <row r="4326" spans="1:17" x14ac:dyDescent="0.2">
      <c r="A4326" t="s">
        <v>21349</v>
      </c>
      <c r="B4326" t="s">
        <v>84</v>
      </c>
      <c r="C4326" t="s">
        <v>116</v>
      </c>
      <c r="D4326" t="s">
        <v>17029</v>
      </c>
      <c r="E4326" t="s">
        <v>81</v>
      </c>
      <c r="F4326" t="s">
        <v>4875</v>
      </c>
      <c r="G4326">
        <v>0</v>
      </c>
      <c r="H4326">
        <v>12</v>
      </c>
      <c r="I4326">
        <v>3</v>
      </c>
      <c r="J4326">
        <v>9</v>
      </c>
      <c r="K4326">
        <v>0</v>
      </c>
      <c r="L4326">
        <v>0</v>
      </c>
      <c r="M4326">
        <v>0</v>
      </c>
      <c r="N4326">
        <v>0</v>
      </c>
      <c r="O4326">
        <v>0</v>
      </c>
      <c r="P4326">
        <v>0</v>
      </c>
      <c r="Q4326">
        <v>0</v>
      </c>
    </row>
    <row r="4327" spans="1:17" x14ac:dyDescent="0.2">
      <c r="A4327" t="s">
        <v>21350</v>
      </c>
      <c r="B4327" t="s">
        <v>84</v>
      </c>
      <c r="C4327" t="s">
        <v>116</v>
      </c>
      <c r="D4327" t="s">
        <v>17029</v>
      </c>
      <c r="E4327" t="s">
        <v>81</v>
      </c>
      <c r="F4327" t="s">
        <v>4877</v>
      </c>
      <c r="G4327">
        <v>0</v>
      </c>
      <c r="H4327">
        <v>12</v>
      </c>
      <c r="I4327">
        <v>3</v>
      </c>
      <c r="J4327">
        <v>9</v>
      </c>
      <c r="K4327">
        <v>0</v>
      </c>
      <c r="L4327">
        <v>0</v>
      </c>
      <c r="M4327">
        <v>0</v>
      </c>
      <c r="N4327">
        <v>0</v>
      </c>
      <c r="O4327">
        <v>0</v>
      </c>
      <c r="P4327">
        <v>0</v>
      </c>
      <c r="Q4327">
        <v>0</v>
      </c>
    </row>
    <row r="4328" spans="1:17" x14ac:dyDescent="0.2">
      <c r="A4328" t="s">
        <v>21351</v>
      </c>
      <c r="B4328" t="s">
        <v>84</v>
      </c>
      <c r="C4328" t="s">
        <v>116</v>
      </c>
      <c r="D4328" t="s">
        <v>17029</v>
      </c>
      <c r="E4328" t="s">
        <v>81</v>
      </c>
      <c r="F4328" t="s">
        <v>4879</v>
      </c>
      <c r="G4328">
        <v>0</v>
      </c>
      <c r="H4328">
        <v>0</v>
      </c>
      <c r="I4328">
        <v>0</v>
      </c>
      <c r="J4328">
        <v>0</v>
      </c>
      <c r="K4328">
        <v>0</v>
      </c>
      <c r="L4328">
        <v>0</v>
      </c>
      <c r="M4328">
        <v>12</v>
      </c>
      <c r="N4328">
        <v>0</v>
      </c>
      <c r="O4328">
        <v>0</v>
      </c>
      <c r="P4328">
        <v>0</v>
      </c>
      <c r="Q4328">
        <v>0</v>
      </c>
    </row>
    <row r="4329" spans="1:17" x14ac:dyDescent="0.2">
      <c r="A4329" t="s">
        <v>21352</v>
      </c>
      <c r="B4329" t="s">
        <v>84</v>
      </c>
      <c r="C4329" t="s">
        <v>116</v>
      </c>
      <c r="D4329" t="s">
        <v>17029</v>
      </c>
      <c r="E4329" t="s">
        <v>81</v>
      </c>
      <c r="F4329" t="s">
        <v>4881</v>
      </c>
      <c r="G4329">
        <v>0</v>
      </c>
      <c r="H4329">
        <v>12</v>
      </c>
      <c r="I4329">
        <v>3</v>
      </c>
      <c r="J4329">
        <v>9</v>
      </c>
      <c r="K4329">
        <v>0</v>
      </c>
      <c r="L4329">
        <v>0</v>
      </c>
      <c r="M4329">
        <v>0</v>
      </c>
      <c r="N4329">
        <v>0</v>
      </c>
      <c r="O4329">
        <v>0</v>
      </c>
      <c r="P4329">
        <v>0</v>
      </c>
      <c r="Q4329">
        <v>0</v>
      </c>
    </row>
    <row r="4330" spans="1:17" x14ac:dyDescent="0.2">
      <c r="A4330" t="s">
        <v>21353</v>
      </c>
      <c r="B4330" t="s">
        <v>84</v>
      </c>
      <c r="C4330" t="s">
        <v>116</v>
      </c>
      <c r="D4330" t="s">
        <v>17029</v>
      </c>
      <c r="E4330" t="s">
        <v>81</v>
      </c>
      <c r="F4330" t="s">
        <v>4883</v>
      </c>
      <c r="G4330">
        <v>0</v>
      </c>
      <c r="H4330">
        <v>12</v>
      </c>
      <c r="I4330">
        <v>3</v>
      </c>
      <c r="J4330">
        <v>9</v>
      </c>
      <c r="K4330">
        <v>0</v>
      </c>
      <c r="L4330">
        <v>0</v>
      </c>
      <c r="M4330">
        <v>0</v>
      </c>
      <c r="N4330">
        <v>0</v>
      </c>
      <c r="O4330">
        <v>0</v>
      </c>
      <c r="P4330">
        <v>0</v>
      </c>
      <c r="Q4330">
        <v>0</v>
      </c>
    </row>
    <row r="4331" spans="1:17" x14ac:dyDescent="0.2">
      <c r="A4331" t="s">
        <v>21354</v>
      </c>
      <c r="B4331" t="s">
        <v>84</v>
      </c>
      <c r="C4331" t="s">
        <v>116</v>
      </c>
      <c r="D4331" t="s">
        <v>17029</v>
      </c>
      <c r="E4331" t="s">
        <v>81</v>
      </c>
      <c r="F4331" t="s">
        <v>4885</v>
      </c>
      <c r="G4331">
        <v>0</v>
      </c>
      <c r="H4331">
        <v>0</v>
      </c>
      <c r="I4331">
        <v>0</v>
      </c>
      <c r="J4331">
        <v>0</v>
      </c>
      <c r="K4331">
        <v>0</v>
      </c>
      <c r="L4331">
        <v>0</v>
      </c>
      <c r="M4331">
        <v>12</v>
      </c>
      <c r="N4331">
        <v>0</v>
      </c>
      <c r="O4331">
        <v>0</v>
      </c>
      <c r="P4331">
        <v>0</v>
      </c>
      <c r="Q4331">
        <v>0</v>
      </c>
    </row>
    <row r="4332" spans="1:17" x14ac:dyDescent="0.2">
      <c r="A4332" t="s">
        <v>21355</v>
      </c>
      <c r="B4332" t="s">
        <v>84</v>
      </c>
      <c r="C4332" t="s">
        <v>116</v>
      </c>
      <c r="D4332" t="s">
        <v>17029</v>
      </c>
      <c r="E4332" t="s">
        <v>81</v>
      </c>
      <c r="F4332" t="s">
        <v>4887</v>
      </c>
      <c r="G4332">
        <v>0</v>
      </c>
      <c r="H4332">
        <v>12</v>
      </c>
      <c r="I4332">
        <v>3</v>
      </c>
      <c r="J4332">
        <v>9</v>
      </c>
      <c r="K4332">
        <v>0</v>
      </c>
      <c r="L4332">
        <v>0</v>
      </c>
      <c r="M4332">
        <v>0</v>
      </c>
      <c r="N4332">
        <v>0</v>
      </c>
      <c r="O4332">
        <v>0</v>
      </c>
      <c r="P4332">
        <v>0</v>
      </c>
      <c r="Q4332">
        <v>0</v>
      </c>
    </row>
    <row r="4333" spans="1:17" x14ac:dyDescent="0.2">
      <c r="A4333" t="s">
        <v>21356</v>
      </c>
      <c r="B4333" t="s">
        <v>84</v>
      </c>
      <c r="C4333" t="s">
        <v>116</v>
      </c>
      <c r="D4333" t="s">
        <v>17029</v>
      </c>
      <c r="E4333" t="s">
        <v>81</v>
      </c>
      <c r="F4333" t="s">
        <v>4889</v>
      </c>
      <c r="G4333">
        <v>0</v>
      </c>
      <c r="H4333">
        <v>0</v>
      </c>
      <c r="I4333">
        <v>0</v>
      </c>
      <c r="J4333">
        <v>0</v>
      </c>
      <c r="K4333">
        <v>0</v>
      </c>
      <c r="L4333">
        <v>0</v>
      </c>
      <c r="M4333">
        <v>12</v>
      </c>
      <c r="N4333">
        <v>0</v>
      </c>
      <c r="O4333">
        <v>0</v>
      </c>
      <c r="P4333">
        <v>0</v>
      </c>
      <c r="Q4333">
        <v>0</v>
      </c>
    </row>
    <row r="4334" spans="1:17" x14ac:dyDescent="0.2">
      <c r="A4334" t="s">
        <v>21357</v>
      </c>
      <c r="B4334" t="s">
        <v>84</v>
      </c>
      <c r="C4334" t="s">
        <v>116</v>
      </c>
      <c r="D4334" t="s">
        <v>17029</v>
      </c>
      <c r="E4334" t="s">
        <v>81</v>
      </c>
      <c r="F4334" t="s">
        <v>4871</v>
      </c>
      <c r="G4334">
        <v>0</v>
      </c>
      <c r="H4334">
        <v>0</v>
      </c>
      <c r="I4334">
        <v>0</v>
      </c>
      <c r="J4334">
        <v>0</v>
      </c>
      <c r="K4334">
        <v>0</v>
      </c>
      <c r="L4334">
        <v>0</v>
      </c>
      <c r="M4334">
        <v>0</v>
      </c>
      <c r="N4334">
        <v>9</v>
      </c>
      <c r="O4334">
        <v>9</v>
      </c>
      <c r="P4334">
        <v>0</v>
      </c>
      <c r="Q4334">
        <v>0</v>
      </c>
    </row>
    <row r="4335" spans="1:17" x14ac:dyDescent="0.2">
      <c r="A4335" t="s">
        <v>21358</v>
      </c>
      <c r="B4335" t="s">
        <v>84</v>
      </c>
      <c r="C4335" t="s">
        <v>116</v>
      </c>
      <c r="D4335" t="s">
        <v>17029</v>
      </c>
      <c r="E4335" t="s">
        <v>81</v>
      </c>
      <c r="F4335" t="s">
        <v>4873</v>
      </c>
      <c r="G4335">
        <v>0</v>
      </c>
      <c r="H4335">
        <v>0</v>
      </c>
      <c r="I4335">
        <v>0</v>
      </c>
      <c r="J4335">
        <v>0</v>
      </c>
      <c r="K4335">
        <v>0</v>
      </c>
      <c r="L4335">
        <v>0</v>
      </c>
      <c r="M4335">
        <v>0</v>
      </c>
      <c r="N4335">
        <v>8</v>
      </c>
      <c r="O4335">
        <v>8</v>
      </c>
      <c r="P4335">
        <v>0</v>
      </c>
      <c r="Q4335">
        <v>0</v>
      </c>
    </row>
    <row r="4336" spans="1:17" x14ac:dyDescent="0.2">
      <c r="A4336" t="s">
        <v>21359</v>
      </c>
      <c r="B4336" t="s">
        <v>84</v>
      </c>
      <c r="C4336" t="s">
        <v>116</v>
      </c>
      <c r="D4336" t="s">
        <v>17029</v>
      </c>
      <c r="E4336" t="s">
        <v>81</v>
      </c>
      <c r="F4336" t="s">
        <v>17019</v>
      </c>
      <c r="G4336">
        <v>12</v>
      </c>
      <c r="H4336">
        <v>0</v>
      </c>
      <c r="I4336">
        <v>0</v>
      </c>
      <c r="J4336">
        <v>0</v>
      </c>
      <c r="K4336">
        <v>0</v>
      </c>
      <c r="L4336">
        <v>0</v>
      </c>
      <c r="M4336">
        <v>0</v>
      </c>
      <c r="N4336">
        <v>0</v>
      </c>
      <c r="O4336">
        <v>0</v>
      </c>
      <c r="P4336">
        <v>0</v>
      </c>
      <c r="Q4336">
        <v>0</v>
      </c>
    </row>
    <row r="4337" spans="1:17" x14ac:dyDescent="0.2">
      <c r="A4337" t="s">
        <v>21360</v>
      </c>
      <c r="B4337" t="s">
        <v>84</v>
      </c>
      <c r="C4337" t="s">
        <v>116</v>
      </c>
      <c r="D4337" t="s">
        <v>17021</v>
      </c>
      <c r="E4337" t="s">
        <v>79</v>
      </c>
      <c r="F4337" t="s">
        <v>17022</v>
      </c>
      <c r="G4337">
        <v>0</v>
      </c>
      <c r="H4337">
        <v>0</v>
      </c>
      <c r="I4337">
        <v>0</v>
      </c>
      <c r="J4337">
        <v>0</v>
      </c>
      <c r="K4337">
        <v>0</v>
      </c>
      <c r="L4337">
        <v>0</v>
      </c>
      <c r="M4337">
        <v>0</v>
      </c>
      <c r="N4337">
        <v>1</v>
      </c>
      <c r="O4337">
        <v>1</v>
      </c>
      <c r="P4337">
        <v>0</v>
      </c>
      <c r="Q4337">
        <v>0</v>
      </c>
    </row>
    <row r="4338" spans="1:17" x14ac:dyDescent="0.2">
      <c r="A4338" t="s">
        <v>21361</v>
      </c>
      <c r="B4338" t="s">
        <v>84</v>
      </c>
      <c r="C4338" t="s">
        <v>116</v>
      </c>
      <c r="D4338" t="s">
        <v>17021</v>
      </c>
      <c r="E4338" t="s">
        <v>79</v>
      </c>
      <c r="F4338" t="s">
        <v>17019</v>
      </c>
      <c r="G4338">
        <v>1</v>
      </c>
      <c r="H4338">
        <v>0</v>
      </c>
      <c r="I4338">
        <v>0</v>
      </c>
      <c r="J4338">
        <v>0</v>
      </c>
      <c r="K4338">
        <v>0</v>
      </c>
      <c r="L4338">
        <v>0</v>
      </c>
      <c r="M4338">
        <v>0</v>
      </c>
      <c r="N4338">
        <v>0</v>
      </c>
      <c r="O4338">
        <v>0</v>
      </c>
      <c r="P4338">
        <v>0</v>
      </c>
      <c r="Q4338">
        <v>0</v>
      </c>
    </row>
    <row r="4339" spans="1:17" x14ac:dyDescent="0.2">
      <c r="A4339" t="s">
        <v>21362</v>
      </c>
      <c r="B4339" t="s">
        <v>84</v>
      </c>
      <c r="C4339" t="s">
        <v>116</v>
      </c>
      <c r="D4339" t="s">
        <v>17025</v>
      </c>
      <c r="E4339" t="s">
        <v>79</v>
      </c>
      <c r="F4339" t="s">
        <v>17019</v>
      </c>
      <c r="G4339">
        <v>2</v>
      </c>
      <c r="H4339">
        <v>0</v>
      </c>
      <c r="I4339">
        <v>0</v>
      </c>
      <c r="J4339">
        <v>0</v>
      </c>
      <c r="K4339">
        <v>0</v>
      </c>
      <c r="L4339">
        <v>0</v>
      </c>
      <c r="M4339">
        <v>0</v>
      </c>
      <c r="N4339">
        <v>0</v>
      </c>
      <c r="O4339">
        <v>0</v>
      </c>
      <c r="P4339">
        <v>0</v>
      </c>
      <c r="Q4339">
        <v>0</v>
      </c>
    </row>
    <row r="4340" spans="1:17" x14ac:dyDescent="0.2">
      <c r="A4340" t="s">
        <v>21363</v>
      </c>
      <c r="B4340" t="s">
        <v>84</v>
      </c>
      <c r="C4340" t="s">
        <v>116</v>
      </c>
      <c r="D4340" t="s">
        <v>17025</v>
      </c>
      <c r="E4340" t="s">
        <v>81</v>
      </c>
      <c r="F4340" t="s">
        <v>17019</v>
      </c>
      <c r="G4340">
        <v>5</v>
      </c>
      <c r="H4340">
        <v>0</v>
      </c>
      <c r="I4340">
        <v>0</v>
      </c>
      <c r="J4340">
        <v>0</v>
      </c>
      <c r="K4340">
        <v>0</v>
      </c>
      <c r="L4340">
        <v>0</v>
      </c>
      <c r="M4340">
        <v>0</v>
      </c>
      <c r="N4340">
        <v>0</v>
      </c>
      <c r="O4340">
        <v>0</v>
      </c>
      <c r="P4340">
        <v>0</v>
      </c>
      <c r="Q4340">
        <v>0</v>
      </c>
    </row>
    <row r="4341" spans="1:17" x14ac:dyDescent="0.2">
      <c r="A4341" t="s">
        <v>21364</v>
      </c>
      <c r="B4341" t="s">
        <v>84</v>
      </c>
      <c r="C4341" t="s">
        <v>117</v>
      </c>
      <c r="D4341" t="s">
        <v>17027</v>
      </c>
      <c r="E4341" t="s">
        <v>79</v>
      </c>
      <c r="F4341" t="s">
        <v>17019</v>
      </c>
      <c r="G4341">
        <v>1</v>
      </c>
      <c r="H4341">
        <v>0</v>
      </c>
      <c r="I4341">
        <v>0</v>
      </c>
      <c r="J4341">
        <v>0</v>
      </c>
      <c r="K4341">
        <v>0</v>
      </c>
      <c r="L4341">
        <v>0</v>
      </c>
      <c r="M4341">
        <v>0</v>
      </c>
      <c r="N4341">
        <v>0</v>
      </c>
      <c r="O4341">
        <v>0</v>
      </c>
      <c r="P4341">
        <v>0</v>
      </c>
      <c r="Q4341">
        <v>0</v>
      </c>
    </row>
    <row r="4342" spans="1:17" x14ac:dyDescent="0.2">
      <c r="A4342" t="s">
        <v>21365</v>
      </c>
      <c r="B4342" t="s">
        <v>84</v>
      </c>
      <c r="C4342" t="s">
        <v>117</v>
      </c>
      <c r="D4342" t="s">
        <v>17027</v>
      </c>
      <c r="E4342" t="s">
        <v>81</v>
      </c>
      <c r="F4342" t="s">
        <v>17019</v>
      </c>
      <c r="G4342">
        <v>3</v>
      </c>
      <c r="H4342">
        <v>0</v>
      </c>
      <c r="I4342">
        <v>0</v>
      </c>
      <c r="J4342">
        <v>0</v>
      </c>
      <c r="K4342">
        <v>0</v>
      </c>
      <c r="L4342">
        <v>0</v>
      </c>
      <c r="M4342">
        <v>0</v>
      </c>
      <c r="N4342">
        <v>0</v>
      </c>
      <c r="O4342">
        <v>0</v>
      </c>
      <c r="P4342">
        <v>0</v>
      </c>
      <c r="Q4342">
        <v>0</v>
      </c>
    </row>
    <row r="4343" spans="1:17" x14ac:dyDescent="0.2">
      <c r="A4343" t="s">
        <v>21366</v>
      </c>
      <c r="B4343" t="s">
        <v>84</v>
      </c>
      <c r="C4343" t="s">
        <v>117</v>
      </c>
      <c r="D4343" t="s">
        <v>17029</v>
      </c>
      <c r="E4343" t="s">
        <v>79</v>
      </c>
      <c r="F4343" t="s">
        <v>4875</v>
      </c>
      <c r="G4343">
        <v>0</v>
      </c>
      <c r="H4343">
        <v>53</v>
      </c>
      <c r="I4343">
        <v>15</v>
      </c>
      <c r="J4343">
        <v>36</v>
      </c>
      <c r="K4343">
        <v>1</v>
      </c>
      <c r="L4343">
        <v>1</v>
      </c>
      <c r="M4343">
        <v>0</v>
      </c>
      <c r="N4343">
        <v>0</v>
      </c>
      <c r="O4343">
        <v>0</v>
      </c>
      <c r="P4343">
        <v>0</v>
      </c>
      <c r="Q4343">
        <v>0</v>
      </c>
    </row>
    <row r="4344" spans="1:17" x14ac:dyDescent="0.2">
      <c r="A4344" t="s">
        <v>21367</v>
      </c>
      <c r="B4344" t="s">
        <v>84</v>
      </c>
      <c r="C4344" t="s">
        <v>117</v>
      </c>
      <c r="D4344" t="s">
        <v>17029</v>
      </c>
      <c r="E4344" t="s">
        <v>79</v>
      </c>
      <c r="F4344" t="s">
        <v>4877</v>
      </c>
      <c r="G4344">
        <v>0</v>
      </c>
      <c r="H4344">
        <v>53</v>
      </c>
      <c r="I4344">
        <v>11</v>
      </c>
      <c r="J4344">
        <v>38</v>
      </c>
      <c r="K4344">
        <v>0</v>
      </c>
      <c r="L4344">
        <v>4</v>
      </c>
      <c r="M4344">
        <v>0</v>
      </c>
      <c r="N4344">
        <v>0</v>
      </c>
      <c r="O4344">
        <v>0</v>
      </c>
      <c r="P4344">
        <v>0</v>
      </c>
      <c r="Q4344">
        <v>0</v>
      </c>
    </row>
    <row r="4345" spans="1:17" x14ac:dyDescent="0.2">
      <c r="A4345" t="s">
        <v>21368</v>
      </c>
      <c r="B4345" t="s">
        <v>84</v>
      </c>
      <c r="C4345" t="s">
        <v>117</v>
      </c>
      <c r="D4345" t="s">
        <v>17029</v>
      </c>
      <c r="E4345" t="s">
        <v>79</v>
      </c>
      <c r="F4345" t="s">
        <v>4879</v>
      </c>
      <c r="G4345">
        <v>0</v>
      </c>
      <c r="H4345">
        <v>0</v>
      </c>
      <c r="I4345">
        <v>0</v>
      </c>
      <c r="J4345">
        <v>0</v>
      </c>
      <c r="K4345">
        <v>0</v>
      </c>
      <c r="L4345">
        <v>0</v>
      </c>
      <c r="M4345">
        <v>53</v>
      </c>
      <c r="N4345">
        <v>0</v>
      </c>
      <c r="O4345">
        <v>0</v>
      </c>
      <c r="P4345">
        <v>0</v>
      </c>
      <c r="Q4345">
        <v>0</v>
      </c>
    </row>
    <row r="4346" spans="1:17" x14ac:dyDescent="0.2">
      <c r="A4346" t="s">
        <v>21369</v>
      </c>
      <c r="B4346" t="s">
        <v>84</v>
      </c>
      <c r="C4346" t="s">
        <v>117</v>
      </c>
      <c r="D4346" t="s">
        <v>17029</v>
      </c>
      <c r="E4346" t="s">
        <v>79</v>
      </c>
      <c r="F4346" t="s">
        <v>4881</v>
      </c>
      <c r="G4346">
        <v>0</v>
      </c>
      <c r="H4346">
        <v>53</v>
      </c>
      <c r="I4346">
        <v>11</v>
      </c>
      <c r="J4346">
        <v>38</v>
      </c>
      <c r="K4346">
        <v>0</v>
      </c>
      <c r="L4346">
        <v>4</v>
      </c>
      <c r="M4346">
        <v>0</v>
      </c>
      <c r="N4346">
        <v>0</v>
      </c>
      <c r="O4346">
        <v>0</v>
      </c>
      <c r="P4346">
        <v>0</v>
      </c>
      <c r="Q4346">
        <v>0</v>
      </c>
    </row>
    <row r="4347" spans="1:17" x14ac:dyDescent="0.2">
      <c r="A4347" t="s">
        <v>21370</v>
      </c>
      <c r="B4347" t="s">
        <v>84</v>
      </c>
      <c r="C4347" t="s">
        <v>117</v>
      </c>
      <c r="D4347" t="s">
        <v>17029</v>
      </c>
      <c r="E4347" t="s">
        <v>79</v>
      </c>
      <c r="F4347" t="s">
        <v>4883</v>
      </c>
      <c r="G4347">
        <v>0</v>
      </c>
      <c r="H4347">
        <v>53</v>
      </c>
      <c r="I4347">
        <v>14</v>
      </c>
      <c r="J4347">
        <v>35</v>
      </c>
      <c r="K4347">
        <v>0</v>
      </c>
      <c r="L4347">
        <v>4</v>
      </c>
      <c r="M4347">
        <v>0</v>
      </c>
      <c r="N4347">
        <v>0</v>
      </c>
      <c r="O4347">
        <v>0</v>
      </c>
      <c r="P4347">
        <v>0</v>
      </c>
      <c r="Q4347">
        <v>0</v>
      </c>
    </row>
    <row r="4348" spans="1:17" x14ac:dyDescent="0.2">
      <c r="A4348" t="s">
        <v>21371</v>
      </c>
      <c r="B4348" t="s">
        <v>84</v>
      </c>
      <c r="C4348" t="s">
        <v>117</v>
      </c>
      <c r="D4348" t="s">
        <v>17029</v>
      </c>
      <c r="E4348" t="s">
        <v>79</v>
      </c>
      <c r="F4348" t="s">
        <v>4885</v>
      </c>
      <c r="G4348">
        <v>0</v>
      </c>
      <c r="H4348">
        <v>0</v>
      </c>
      <c r="I4348">
        <v>0</v>
      </c>
      <c r="J4348">
        <v>0</v>
      </c>
      <c r="K4348">
        <v>0</v>
      </c>
      <c r="L4348">
        <v>0</v>
      </c>
      <c r="M4348">
        <v>53</v>
      </c>
      <c r="N4348">
        <v>0</v>
      </c>
      <c r="O4348">
        <v>0</v>
      </c>
      <c r="P4348">
        <v>0</v>
      </c>
      <c r="Q4348">
        <v>0</v>
      </c>
    </row>
    <row r="4349" spans="1:17" x14ac:dyDescent="0.2">
      <c r="A4349" t="s">
        <v>21372</v>
      </c>
      <c r="B4349" t="s">
        <v>84</v>
      </c>
      <c r="C4349" t="s">
        <v>117</v>
      </c>
      <c r="D4349" t="s">
        <v>17029</v>
      </c>
      <c r="E4349" t="s">
        <v>79</v>
      </c>
      <c r="F4349" t="s">
        <v>4887</v>
      </c>
      <c r="G4349">
        <v>0</v>
      </c>
      <c r="H4349">
        <v>53</v>
      </c>
      <c r="I4349">
        <v>11</v>
      </c>
      <c r="J4349">
        <v>40</v>
      </c>
      <c r="K4349">
        <v>1</v>
      </c>
      <c r="L4349">
        <v>1</v>
      </c>
      <c r="M4349">
        <v>0</v>
      </c>
      <c r="N4349">
        <v>0</v>
      </c>
      <c r="O4349">
        <v>0</v>
      </c>
      <c r="P4349">
        <v>0</v>
      </c>
      <c r="Q4349">
        <v>0</v>
      </c>
    </row>
    <row r="4350" spans="1:17" x14ac:dyDescent="0.2">
      <c r="A4350" t="s">
        <v>21373</v>
      </c>
      <c r="B4350" t="s">
        <v>84</v>
      </c>
      <c r="C4350" t="s">
        <v>117</v>
      </c>
      <c r="D4350" t="s">
        <v>17029</v>
      </c>
      <c r="E4350" t="s">
        <v>79</v>
      </c>
      <c r="F4350" t="s">
        <v>4889</v>
      </c>
      <c r="G4350">
        <v>0</v>
      </c>
      <c r="H4350">
        <v>0</v>
      </c>
      <c r="I4350">
        <v>0</v>
      </c>
      <c r="J4350">
        <v>0</v>
      </c>
      <c r="K4350">
        <v>0</v>
      </c>
      <c r="L4350">
        <v>0</v>
      </c>
      <c r="M4350">
        <v>53</v>
      </c>
      <c r="N4350">
        <v>0</v>
      </c>
      <c r="O4350">
        <v>0</v>
      </c>
      <c r="P4350">
        <v>0</v>
      </c>
      <c r="Q4350">
        <v>0</v>
      </c>
    </row>
    <row r="4351" spans="1:17" x14ac:dyDescent="0.2">
      <c r="A4351" t="s">
        <v>21374</v>
      </c>
      <c r="B4351" t="s">
        <v>84</v>
      </c>
      <c r="C4351" t="s">
        <v>117</v>
      </c>
      <c r="D4351" t="s">
        <v>17029</v>
      </c>
      <c r="E4351" t="s">
        <v>79</v>
      </c>
      <c r="F4351" t="s">
        <v>4871</v>
      </c>
      <c r="G4351">
        <v>0</v>
      </c>
      <c r="H4351">
        <v>0</v>
      </c>
      <c r="I4351">
        <v>0</v>
      </c>
      <c r="J4351">
        <v>0</v>
      </c>
      <c r="K4351">
        <v>0</v>
      </c>
      <c r="L4351">
        <v>0</v>
      </c>
      <c r="M4351">
        <v>0</v>
      </c>
      <c r="N4351">
        <v>46</v>
      </c>
      <c r="O4351">
        <v>43</v>
      </c>
      <c r="P4351">
        <v>2</v>
      </c>
      <c r="Q4351">
        <v>1</v>
      </c>
    </row>
    <row r="4352" spans="1:17" x14ac:dyDescent="0.2">
      <c r="A4352" t="s">
        <v>21375</v>
      </c>
      <c r="B4352" t="s">
        <v>84</v>
      </c>
      <c r="C4352" t="s">
        <v>117</v>
      </c>
      <c r="D4352" t="s">
        <v>17029</v>
      </c>
      <c r="E4352" t="s">
        <v>79</v>
      </c>
      <c r="F4352" t="s">
        <v>4873</v>
      </c>
      <c r="G4352">
        <v>0</v>
      </c>
      <c r="H4352">
        <v>0</v>
      </c>
      <c r="I4352">
        <v>0</v>
      </c>
      <c r="J4352">
        <v>0</v>
      </c>
      <c r="K4352">
        <v>0</v>
      </c>
      <c r="L4352">
        <v>0</v>
      </c>
      <c r="M4352">
        <v>0</v>
      </c>
      <c r="N4352">
        <v>43</v>
      </c>
      <c r="O4352">
        <v>40</v>
      </c>
      <c r="P4352">
        <v>2</v>
      </c>
      <c r="Q4352">
        <v>1</v>
      </c>
    </row>
    <row r="4353" spans="1:17" x14ac:dyDescent="0.2">
      <c r="A4353" t="s">
        <v>21376</v>
      </c>
      <c r="B4353" t="s">
        <v>84</v>
      </c>
      <c r="C4353" t="s">
        <v>117</v>
      </c>
      <c r="D4353" t="s">
        <v>17029</v>
      </c>
      <c r="E4353" t="s">
        <v>79</v>
      </c>
      <c r="F4353" t="s">
        <v>17019</v>
      </c>
      <c r="G4353">
        <v>53</v>
      </c>
      <c r="H4353">
        <v>0</v>
      </c>
      <c r="I4353">
        <v>0</v>
      </c>
      <c r="J4353">
        <v>0</v>
      </c>
      <c r="K4353">
        <v>0</v>
      </c>
      <c r="L4353">
        <v>0</v>
      </c>
      <c r="M4353">
        <v>0</v>
      </c>
      <c r="N4353">
        <v>0</v>
      </c>
      <c r="O4353">
        <v>0</v>
      </c>
      <c r="P4353">
        <v>0</v>
      </c>
      <c r="Q4353">
        <v>0</v>
      </c>
    </row>
    <row r="4354" spans="1:17" x14ac:dyDescent="0.2">
      <c r="A4354" t="s">
        <v>21377</v>
      </c>
      <c r="B4354" t="s">
        <v>84</v>
      </c>
      <c r="C4354" t="s">
        <v>117</v>
      </c>
      <c r="D4354" t="s">
        <v>17029</v>
      </c>
      <c r="E4354" t="s">
        <v>81</v>
      </c>
      <c r="F4354" t="s">
        <v>4875</v>
      </c>
      <c r="G4354">
        <v>0</v>
      </c>
      <c r="H4354">
        <v>31</v>
      </c>
      <c r="I4354">
        <v>7</v>
      </c>
      <c r="J4354">
        <v>17</v>
      </c>
      <c r="K4354">
        <v>4</v>
      </c>
      <c r="L4354">
        <v>3</v>
      </c>
      <c r="M4354">
        <v>0</v>
      </c>
      <c r="N4354">
        <v>0</v>
      </c>
      <c r="O4354">
        <v>0</v>
      </c>
      <c r="P4354">
        <v>0</v>
      </c>
      <c r="Q4354">
        <v>0</v>
      </c>
    </row>
    <row r="4355" spans="1:17" x14ac:dyDescent="0.2">
      <c r="A4355" t="s">
        <v>21378</v>
      </c>
      <c r="B4355" t="s">
        <v>84</v>
      </c>
      <c r="C4355" t="s">
        <v>117</v>
      </c>
      <c r="D4355" t="s">
        <v>17029</v>
      </c>
      <c r="E4355" t="s">
        <v>81</v>
      </c>
      <c r="F4355" t="s">
        <v>4877</v>
      </c>
      <c r="G4355">
        <v>0</v>
      </c>
      <c r="H4355">
        <v>31</v>
      </c>
      <c r="I4355">
        <v>6</v>
      </c>
      <c r="J4355">
        <v>18</v>
      </c>
      <c r="K4355">
        <v>3</v>
      </c>
      <c r="L4355">
        <v>4</v>
      </c>
      <c r="M4355">
        <v>0</v>
      </c>
      <c r="N4355">
        <v>0</v>
      </c>
      <c r="O4355">
        <v>0</v>
      </c>
      <c r="P4355">
        <v>0</v>
      </c>
      <c r="Q4355">
        <v>0</v>
      </c>
    </row>
    <row r="4356" spans="1:17" x14ac:dyDescent="0.2">
      <c r="A4356" t="s">
        <v>21379</v>
      </c>
      <c r="B4356" t="s">
        <v>84</v>
      </c>
      <c r="C4356" t="s">
        <v>117</v>
      </c>
      <c r="D4356" t="s">
        <v>17029</v>
      </c>
      <c r="E4356" t="s">
        <v>81</v>
      </c>
      <c r="F4356" t="s">
        <v>4879</v>
      </c>
      <c r="G4356">
        <v>0</v>
      </c>
      <c r="H4356">
        <v>0</v>
      </c>
      <c r="I4356">
        <v>0</v>
      </c>
      <c r="J4356">
        <v>0</v>
      </c>
      <c r="K4356">
        <v>0</v>
      </c>
      <c r="L4356">
        <v>0</v>
      </c>
      <c r="M4356">
        <v>31</v>
      </c>
      <c r="N4356">
        <v>0</v>
      </c>
      <c r="O4356">
        <v>0</v>
      </c>
      <c r="P4356">
        <v>0</v>
      </c>
      <c r="Q4356">
        <v>0</v>
      </c>
    </row>
    <row r="4357" spans="1:17" x14ac:dyDescent="0.2">
      <c r="A4357" t="s">
        <v>21380</v>
      </c>
      <c r="B4357" t="s">
        <v>84</v>
      </c>
      <c r="C4357" t="s">
        <v>117</v>
      </c>
      <c r="D4357" t="s">
        <v>17029</v>
      </c>
      <c r="E4357" t="s">
        <v>81</v>
      </c>
      <c r="F4357" t="s">
        <v>4881</v>
      </c>
      <c r="G4357">
        <v>0</v>
      </c>
      <c r="H4357">
        <v>31</v>
      </c>
      <c r="I4357">
        <v>6</v>
      </c>
      <c r="J4357">
        <v>18</v>
      </c>
      <c r="K4357">
        <v>3</v>
      </c>
      <c r="L4357">
        <v>4</v>
      </c>
      <c r="M4357">
        <v>0</v>
      </c>
      <c r="N4357">
        <v>0</v>
      </c>
      <c r="O4357">
        <v>0</v>
      </c>
      <c r="P4357">
        <v>0</v>
      </c>
      <c r="Q4357">
        <v>0</v>
      </c>
    </row>
    <row r="4358" spans="1:17" x14ac:dyDescent="0.2">
      <c r="A4358" t="s">
        <v>21381</v>
      </c>
      <c r="B4358" t="s">
        <v>84</v>
      </c>
      <c r="C4358" t="s">
        <v>117</v>
      </c>
      <c r="D4358" t="s">
        <v>17029</v>
      </c>
      <c r="E4358" t="s">
        <v>81</v>
      </c>
      <c r="F4358" t="s">
        <v>4883</v>
      </c>
      <c r="G4358">
        <v>0</v>
      </c>
      <c r="H4358">
        <v>31</v>
      </c>
      <c r="I4358">
        <v>6</v>
      </c>
      <c r="J4358">
        <v>18</v>
      </c>
      <c r="K4358">
        <v>3</v>
      </c>
      <c r="L4358">
        <v>4</v>
      </c>
      <c r="M4358">
        <v>0</v>
      </c>
      <c r="N4358">
        <v>0</v>
      </c>
      <c r="O4358">
        <v>0</v>
      </c>
      <c r="P4358">
        <v>0</v>
      </c>
      <c r="Q4358">
        <v>0</v>
      </c>
    </row>
    <row r="4359" spans="1:17" x14ac:dyDescent="0.2">
      <c r="A4359" t="s">
        <v>21382</v>
      </c>
      <c r="B4359" t="s">
        <v>84</v>
      </c>
      <c r="C4359" t="s">
        <v>117</v>
      </c>
      <c r="D4359" t="s">
        <v>17029</v>
      </c>
      <c r="E4359" t="s">
        <v>81</v>
      </c>
      <c r="F4359" t="s">
        <v>4885</v>
      </c>
      <c r="G4359">
        <v>0</v>
      </c>
      <c r="H4359">
        <v>0</v>
      </c>
      <c r="I4359">
        <v>0</v>
      </c>
      <c r="J4359">
        <v>0</v>
      </c>
      <c r="K4359">
        <v>0</v>
      </c>
      <c r="L4359">
        <v>0</v>
      </c>
      <c r="M4359">
        <v>31</v>
      </c>
      <c r="N4359">
        <v>0</v>
      </c>
      <c r="O4359">
        <v>0</v>
      </c>
      <c r="P4359">
        <v>0</v>
      </c>
      <c r="Q4359">
        <v>0</v>
      </c>
    </row>
    <row r="4360" spans="1:17" x14ac:dyDescent="0.2">
      <c r="A4360" t="s">
        <v>21383</v>
      </c>
      <c r="B4360" t="s">
        <v>84</v>
      </c>
      <c r="C4360" t="s">
        <v>117</v>
      </c>
      <c r="D4360" t="s">
        <v>17029</v>
      </c>
      <c r="E4360" t="s">
        <v>81</v>
      </c>
      <c r="F4360" t="s">
        <v>4887</v>
      </c>
      <c r="G4360">
        <v>0</v>
      </c>
      <c r="H4360">
        <v>31</v>
      </c>
      <c r="I4360">
        <v>6</v>
      </c>
      <c r="J4360">
        <v>18</v>
      </c>
      <c r="K4360">
        <v>3</v>
      </c>
      <c r="L4360">
        <v>4</v>
      </c>
      <c r="M4360">
        <v>0</v>
      </c>
      <c r="N4360">
        <v>0</v>
      </c>
      <c r="O4360">
        <v>0</v>
      </c>
      <c r="P4360">
        <v>0</v>
      </c>
      <c r="Q4360">
        <v>0</v>
      </c>
    </row>
    <row r="4361" spans="1:17" x14ac:dyDescent="0.2">
      <c r="A4361" t="s">
        <v>21384</v>
      </c>
      <c r="B4361" t="s">
        <v>84</v>
      </c>
      <c r="C4361" t="s">
        <v>117</v>
      </c>
      <c r="D4361" t="s">
        <v>17029</v>
      </c>
      <c r="E4361" t="s">
        <v>81</v>
      </c>
      <c r="F4361" t="s">
        <v>4889</v>
      </c>
      <c r="G4361">
        <v>0</v>
      </c>
      <c r="H4361">
        <v>0</v>
      </c>
      <c r="I4361">
        <v>0</v>
      </c>
      <c r="J4361">
        <v>0</v>
      </c>
      <c r="K4361">
        <v>0</v>
      </c>
      <c r="L4361">
        <v>0</v>
      </c>
      <c r="M4361">
        <v>31</v>
      </c>
      <c r="N4361">
        <v>0</v>
      </c>
      <c r="O4361">
        <v>0</v>
      </c>
      <c r="P4361">
        <v>0</v>
      </c>
      <c r="Q4361">
        <v>0</v>
      </c>
    </row>
    <row r="4362" spans="1:17" x14ac:dyDescent="0.2">
      <c r="A4362" t="s">
        <v>21385</v>
      </c>
      <c r="B4362" t="s">
        <v>84</v>
      </c>
      <c r="C4362" t="s">
        <v>117</v>
      </c>
      <c r="D4362" t="s">
        <v>17029</v>
      </c>
      <c r="E4362" t="s">
        <v>81</v>
      </c>
      <c r="F4362" t="s">
        <v>4871</v>
      </c>
      <c r="G4362">
        <v>0</v>
      </c>
      <c r="H4362">
        <v>0</v>
      </c>
      <c r="I4362">
        <v>0</v>
      </c>
      <c r="J4362">
        <v>0</v>
      </c>
      <c r="K4362">
        <v>0</v>
      </c>
      <c r="L4362">
        <v>0</v>
      </c>
      <c r="M4362">
        <v>0</v>
      </c>
      <c r="N4362">
        <v>27</v>
      </c>
      <c r="O4362">
        <v>23</v>
      </c>
      <c r="P4362">
        <v>3</v>
      </c>
      <c r="Q4362">
        <v>1</v>
      </c>
    </row>
    <row r="4363" spans="1:17" x14ac:dyDescent="0.2">
      <c r="A4363" t="s">
        <v>21386</v>
      </c>
      <c r="B4363" t="s">
        <v>84</v>
      </c>
      <c r="C4363" t="s">
        <v>117</v>
      </c>
      <c r="D4363" t="s">
        <v>17029</v>
      </c>
      <c r="E4363" t="s">
        <v>81</v>
      </c>
      <c r="F4363" t="s">
        <v>4873</v>
      </c>
      <c r="G4363">
        <v>0</v>
      </c>
      <c r="H4363">
        <v>0</v>
      </c>
      <c r="I4363">
        <v>0</v>
      </c>
      <c r="J4363">
        <v>0</v>
      </c>
      <c r="K4363">
        <v>0</v>
      </c>
      <c r="L4363">
        <v>0</v>
      </c>
      <c r="M4363">
        <v>0</v>
      </c>
      <c r="N4363">
        <v>20</v>
      </c>
      <c r="O4363">
        <v>18</v>
      </c>
      <c r="P4363">
        <v>1</v>
      </c>
      <c r="Q4363">
        <v>1</v>
      </c>
    </row>
    <row r="4364" spans="1:17" x14ac:dyDescent="0.2">
      <c r="A4364" t="s">
        <v>21387</v>
      </c>
      <c r="B4364" t="s">
        <v>84</v>
      </c>
      <c r="C4364" t="s">
        <v>117</v>
      </c>
      <c r="D4364" t="s">
        <v>17029</v>
      </c>
      <c r="E4364" t="s">
        <v>81</v>
      </c>
      <c r="F4364" t="s">
        <v>17019</v>
      </c>
      <c r="G4364">
        <v>31</v>
      </c>
      <c r="H4364">
        <v>0</v>
      </c>
      <c r="I4364">
        <v>0</v>
      </c>
      <c r="J4364">
        <v>0</v>
      </c>
      <c r="K4364">
        <v>0</v>
      </c>
      <c r="L4364">
        <v>0</v>
      </c>
      <c r="M4364">
        <v>0</v>
      </c>
      <c r="N4364">
        <v>0</v>
      </c>
      <c r="O4364">
        <v>0</v>
      </c>
      <c r="P4364">
        <v>0</v>
      </c>
      <c r="Q4364">
        <v>0</v>
      </c>
    </row>
    <row r="4365" spans="1:17" x14ac:dyDescent="0.2">
      <c r="A4365" t="s">
        <v>21388</v>
      </c>
      <c r="B4365" t="s">
        <v>84</v>
      </c>
      <c r="C4365" t="s">
        <v>117</v>
      </c>
      <c r="D4365" t="s">
        <v>17021</v>
      </c>
      <c r="E4365" t="s">
        <v>79</v>
      </c>
      <c r="F4365" t="s">
        <v>17022</v>
      </c>
      <c r="G4365">
        <v>0</v>
      </c>
      <c r="H4365">
        <v>0</v>
      </c>
      <c r="I4365">
        <v>0</v>
      </c>
      <c r="J4365">
        <v>0</v>
      </c>
      <c r="K4365">
        <v>0</v>
      </c>
      <c r="L4365">
        <v>0</v>
      </c>
      <c r="M4365">
        <v>0</v>
      </c>
      <c r="N4365">
        <v>4</v>
      </c>
      <c r="O4365">
        <v>3</v>
      </c>
      <c r="P4365">
        <v>1</v>
      </c>
      <c r="Q4365">
        <v>0</v>
      </c>
    </row>
    <row r="4366" spans="1:17" x14ac:dyDescent="0.2">
      <c r="A4366" t="s">
        <v>21389</v>
      </c>
      <c r="B4366" t="s">
        <v>84</v>
      </c>
      <c r="C4366" t="s">
        <v>117</v>
      </c>
      <c r="D4366" t="s">
        <v>17021</v>
      </c>
      <c r="E4366" t="s">
        <v>79</v>
      </c>
      <c r="F4366" t="s">
        <v>17019</v>
      </c>
      <c r="G4366">
        <v>4</v>
      </c>
      <c r="H4366">
        <v>0</v>
      </c>
      <c r="I4366">
        <v>0</v>
      </c>
      <c r="J4366">
        <v>0</v>
      </c>
      <c r="K4366">
        <v>0</v>
      </c>
      <c r="L4366">
        <v>0</v>
      </c>
      <c r="M4366">
        <v>0</v>
      </c>
      <c r="N4366">
        <v>0</v>
      </c>
      <c r="O4366">
        <v>0</v>
      </c>
      <c r="P4366">
        <v>0</v>
      </c>
      <c r="Q4366">
        <v>0</v>
      </c>
    </row>
    <row r="4367" spans="1:17" x14ac:dyDescent="0.2">
      <c r="A4367" t="s">
        <v>21390</v>
      </c>
      <c r="B4367" t="s">
        <v>84</v>
      </c>
      <c r="C4367" t="s">
        <v>117</v>
      </c>
      <c r="D4367" t="s">
        <v>17021</v>
      </c>
      <c r="E4367" t="s">
        <v>81</v>
      </c>
      <c r="F4367" t="s">
        <v>17022</v>
      </c>
      <c r="G4367">
        <v>0</v>
      </c>
      <c r="H4367">
        <v>0</v>
      </c>
      <c r="I4367">
        <v>0</v>
      </c>
      <c r="J4367">
        <v>0</v>
      </c>
      <c r="K4367">
        <v>0</v>
      </c>
      <c r="L4367">
        <v>0</v>
      </c>
      <c r="M4367">
        <v>0</v>
      </c>
      <c r="N4367">
        <v>2</v>
      </c>
      <c r="O4367">
        <v>1</v>
      </c>
      <c r="P4367">
        <v>1</v>
      </c>
      <c r="Q4367">
        <v>0</v>
      </c>
    </row>
    <row r="4368" spans="1:17" x14ac:dyDescent="0.2">
      <c r="A4368" t="s">
        <v>21391</v>
      </c>
      <c r="B4368" t="s">
        <v>84</v>
      </c>
      <c r="C4368" t="s">
        <v>117</v>
      </c>
      <c r="D4368" t="s">
        <v>17021</v>
      </c>
      <c r="E4368" t="s">
        <v>81</v>
      </c>
      <c r="F4368" t="s">
        <v>17019</v>
      </c>
      <c r="G4368">
        <v>2</v>
      </c>
      <c r="H4368">
        <v>0</v>
      </c>
      <c r="I4368">
        <v>0</v>
      </c>
      <c r="J4368">
        <v>0</v>
      </c>
      <c r="K4368">
        <v>0</v>
      </c>
      <c r="L4368">
        <v>0</v>
      </c>
      <c r="M4368">
        <v>0</v>
      </c>
      <c r="N4368">
        <v>0</v>
      </c>
      <c r="O4368">
        <v>0</v>
      </c>
      <c r="P4368">
        <v>0</v>
      </c>
      <c r="Q4368">
        <v>0</v>
      </c>
    </row>
    <row r="4369" spans="1:17" x14ac:dyDescent="0.2">
      <c r="A4369" t="s">
        <v>21392</v>
      </c>
      <c r="B4369" t="s">
        <v>84</v>
      </c>
      <c r="C4369" t="s">
        <v>117</v>
      </c>
      <c r="D4369" t="s">
        <v>17025</v>
      </c>
      <c r="E4369" t="s">
        <v>79</v>
      </c>
      <c r="F4369" t="s">
        <v>17019</v>
      </c>
      <c r="G4369">
        <v>1</v>
      </c>
      <c r="H4369">
        <v>0</v>
      </c>
      <c r="I4369">
        <v>0</v>
      </c>
      <c r="J4369">
        <v>0</v>
      </c>
      <c r="K4369">
        <v>0</v>
      </c>
      <c r="L4369">
        <v>0</v>
      </c>
      <c r="M4369">
        <v>0</v>
      </c>
      <c r="N4369">
        <v>0</v>
      </c>
      <c r="O4369">
        <v>0</v>
      </c>
      <c r="P4369">
        <v>0</v>
      </c>
      <c r="Q4369">
        <v>0</v>
      </c>
    </row>
    <row r="4370" spans="1:17" x14ac:dyDescent="0.2">
      <c r="A4370" t="s">
        <v>21393</v>
      </c>
      <c r="B4370" t="s">
        <v>84</v>
      </c>
      <c r="C4370" t="s">
        <v>117</v>
      </c>
      <c r="D4370" t="s">
        <v>17025</v>
      </c>
      <c r="E4370" t="s">
        <v>81</v>
      </c>
      <c r="F4370" t="s">
        <v>17019</v>
      </c>
      <c r="G4370">
        <v>4</v>
      </c>
      <c r="H4370">
        <v>0</v>
      </c>
      <c r="I4370">
        <v>0</v>
      </c>
      <c r="J4370">
        <v>0</v>
      </c>
      <c r="K4370">
        <v>0</v>
      </c>
      <c r="L4370">
        <v>0</v>
      </c>
      <c r="M4370">
        <v>0</v>
      </c>
      <c r="N4370">
        <v>0</v>
      </c>
      <c r="O4370">
        <v>0</v>
      </c>
      <c r="P4370">
        <v>0</v>
      </c>
      <c r="Q4370">
        <v>0</v>
      </c>
    </row>
    <row r="4371" spans="1:17" x14ac:dyDescent="0.2">
      <c r="A4371" t="s">
        <v>21394</v>
      </c>
      <c r="B4371" t="s">
        <v>84</v>
      </c>
      <c r="C4371" t="s">
        <v>118</v>
      </c>
      <c r="D4371" t="s">
        <v>17027</v>
      </c>
      <c r="E4371" t="s">
        <v>79</v>
      </c>
      <c r="F4371" t="s">
        <v>17019</v>
      </c>
      <c r="G4371">
        <v>1</v>
      </c>
      <c r="H4371">
        <v>0</v>
      </c>
      <c r="I4371">
        <v>0</v>
      </c>
      <c r="J4371">
        <v>0</v>
      </c>
      <c r="K4371">
        <v>0</v>
      </c>
      <c r="L4371">
        <v>0</v>
      </c>
      <c r="M4371">
        <v>0</v>
      </c>
      <c r="N4371">
        <v>0</v>
      </c>
      <c r="O4371">
        <v>0</v>
      </c>
      <c r="P4371">
        <v>0</v>
      </c>
      <c r="Q4371">
        <v>0</v>
      </c>
    </row>
    <row r="4372" spans="1:17" x14ac:dyDescent="0.2">
      <c r="A4372" t="s">
        <v>21395</v>
      </c>
      <c r="B4372" t="s">
        <v>84</v>
      </c>
      <c r="C4372" t="s">
        <v>118</v>
      </c>
      <c r="D4372" t="s">
        <v>17027</v>
      </c>
      <c r="E4372" t="s">
        <v>81</v>
      </c>
      <c r="F4372" t="s">
        <v>17019</v>
      </c>
      <c r="G4372">
        <v>4</v>
      </c>
      <c r="H4372">
        <v>0</v>
      </c>
      <c r="I4372">
        <v>0</v>
      </c>
      <c r="J4372">
        <v>0</v>
      </c>
      <c r="K4372">
        <v>0</v>
      </c>
      <c r="L4372">
        <v>0</v>
      </c>
      <c r="M4372">
        <v>0</v>
      </c>
      <c r="N4372">
        <v>0</v>
      </c>
      <c r="O4372">
        <v>0</v>
      </c>
      <c r="P4372">
        <v>0</v>
      </c>
      <c r="Q4372">
        <v>0</v>
      </c>
    </row>
    <row r="4373" spans="1:17" x14ac:dyDescent="0.2">
      <c r="A4373" t="s">
        <v>21396</v>
      </c>
      <c r="B4373" t="s">
        <v>84</v>
      </c>
      <c r="C4373" t="s">
        <v>118</v>
      </c>
      <c r="D4373" t="s">
        <v>17029</v>
      </c>
      <c r="E4373" t="s">
        <v>79</v>
      </c>
      <c r="F4373" t="s">
        <v>4875</v>
      </c>
      <c r="G4373">
        <v>0</v>
      </c>
      <c r="H4373">
        <v>19</v>
      </c>
      <c r="I4373">
        <v>2</v>
      </c>
      <c r="J4373">
        <v>13</v>
      </c>
      <c r="K4373">
        <v>2</v>
      </c>
      <c r="L4373">
        <v>2</v>
      </c>
      <c r="M4373">
        <v>0</v>
      </c>
      <c r="N4373">
        <v>0</v>
      </c>
      <c r="O4373">
        <v>0</v>
      </c>
      <c r="P4373">
        <v>0</v>
      </c>
      <c r="Q4373">
        <v>0</v>
      </c>
    </row>
    <row r="4374" spans="1:17" x14ac:dyDescent="0.2">
      <c r="A4374" t="s">
        <v>21397</v>
      </c>
      <c r="B4374" t="s">
        <v>84</v>
      </c>
      <c r="C4374" t="s">
        <v>118</v>
      </c>
      <c r="D4374" t="s">
        <v>17029</v>
      </c>
      <c r="E4374" t="s">
        <v>79</v>
      </c>
      <c r="F4374" t="s">
        <v>4877</v>
      </c>
      <c r="G4374">
        <v>0</v>
      </c>
      <c r="H4374">
        <v>19</v>
      </c>
      <c r="I4374">
        <v>2</v>
      </c>
      <c r="J4374">
        <v>13</v>
      </c>
      <c r="K4374">
        <v>2</v>
      </c>
      <c r="L4374">
        <v>2</v>
      </c>
      <c r="M4374">
        <v>0</v>
      </c>
      <c r="N4374">
        <v>0</v>
      </c>
      <c r="O4374">
        <v>0</v>
      </c>
      <c r="P4374">
        <v>0</v>
      </c>
      <c r="Q4374">
        <v>0</v>
      </c>
    </row>
    <row r="4375" spans="1:17" x14ac:dyDescent="0.2">
      <c r="A4375" t="s">
        <v>21398</v>
      </c>
      <c r="B4375" t="s">
        <v>84</v>
      </c>
      <c r="C4375" t="s">
        <v>118</v>
      </c>
      <c r="D4375" t="s">
        <v>17029</v>
      </c>
      <c r="E4375" t="s">
        <v>79</v>
      </c>
      <c r="F4375" t="s">
        <v>4879</v>
      </c>
      <c r="G4375">
        <v>0</v>
      </c>
      <c r="H4375">
        <v>0</v>
      </c>
      <c r="I4375">
        <v>0</v>
      </c>
      <c r="J4375">
        <v>0</v>
      </c>
      <c r="K4375">
        <v>0</v>
      </c>
      <c r="L4375">
        <v>0</v>
      </c>
      <c r="M4375">
        <v>19</v>
      </c>
      <c r="N4375">
        <v>0</v>
      </c>
      <c r="O4375">
        <v>0</v>
      </c>
      <c r="P4375">
        <v>0</v>
      </c>
      <c r="Q4375">
        <v>0</v>
      </c>
    </row>
    <row r="4376" spans="1:17" x14ac:dyDescent="0.2">
      <c r="A4376" t="s">
        <v>21399</v>
      </c>
      <c r="B4376" t="s">
        <v>84</v>
      </c>
      <c r="C4376" t="s">
        <v>118</v>
      </c>
      <c r="D4376" t="s">
        <v>17029</v>
      </c>
      <c r="E4376" t="s">
        <v>79</v>
      </c>
      <c r="F4376" t="s">
        <v>4881</v>
      </c>
      <c r="G4376">
        <v>0</v>
      </c>
      <c r="H4376">
        <v>19</v>
      </c>
      <c r="I4376">
        <v>2</v>
      </c>
      <c r="J4376">
        <v>13</v>
      </c>
      <c r="K4376">
        <v>2</v>
      </c>
      <c r="L4376">
        <v>2</v>
      </c>
      <c r="M4376">
        <v>0</v>
      </c>
      <c r="N4376">
        <v>0</v>
      </c>
      <c r="O4376">
        <v>0</v>
      </c>
      <c r="P4376">
        <v>0</v>
      </c>
      <c r="Q4376">
        <v>0</v>
      </c>
    </row>
    <row r="4377" spans="1:17" x14ac:dyDescent="0.2">
      <c r="A4377" t="s">
        <v>21400</v>
      </c>
      <c r="B4377" t="s">
        <v>84</v>
      </c>
      <c r="C4377" t="s">
        <v>118</v>
      </c>
      <c r="D4377" t="s">
        <v>17029</v>
      </c>
      <c r="E4377" t="s">
        <v>79</v>
      </c>
      <c r="F4377" t="s">
        <v>4883</v>
      </c>
      <c r="G4377">
        <v>0</v>
      </c>
      <c r="H4377">
        <v>19</v>
      </c>
      <c r="I4377">
        <v>2</v>
      </c>
      <c r="J4377">
        <v>13</v>
      </c>
      <c r="K4377">
        <v>2</v>
      </c>
      <c r="L4377">
        <v>2</v>
      </c>
      <c r="M4377">
        <v>0</v>
      </c>
      <c r="N4377">
        <v>0</v>
      </c>
      <c r="O4377">
        <v>0</v>
      </c>
      <c r="P4377">
        <v>0</v>
      </c>
      <c r="Q4377">
        <v>0</v>
      </c>
    </row>
    <row r="4378" spans="1:17" x14ac:dyDescent="0.2">
      <c r="A4378" t="s">
        <v>21401</v>
      </c>
      <c r="B4378" t="s">
        <v>84</v>
      </c>
      <c r="C4378" t="s">
        <v>118</v>
      </c>
      <c r="D4378" t="s">
        <v>17029</v>
      </c>
      <c r="E4378" t="s">
        <v>79</v>
      </c>
      <c r="F4378" t="s">
        <v>4885</v>
      </c>
      <c r="G4378">
        <v>0</v>
      </c>
      <c r="H4378">
        <v>0</v>
      </c>
      <c r="I4378">
        <v>0</v>
      </c>
      <c r="J4378">
        <v>0</v>
      </c>
      <c r="K4378">
        <v>0</v>
      </c>
      <c r="L4378">
        <v>0</v>
      </c>
      <c r="M4378">
        <v>19</v>
      </c>
      <c r="N4378">
        <v>0</v>
      </c>
      <c r="O4378">
        <v>0</v>
      </c>
      <c r="P4378">
        <v>0</v>
      </c>
      <c r="Q4378">
        <v>0</v>
      </c>
    </row>
    <row r="4379" spans="1:17" x14ac:dyDescent="0.2">
      <c r="A4379" t="s">
        <v>21402</v>
      </c>
      <c r="B4379" t="s">
        <v>84</v>
      </c>
      <c r="C4379" t="s">
        <v>118</v>
      </c>
      <c r="D4379" t="s">
        <v>17029</v>
      </c>
      <c r="E4379" t="s">
        <v>79</v>
      </c>
      <c r="F4379" t="s">
        <v>4887</v>
      </c>
      <c r="G4379">
        <v>0</v>
      </c>
      <c r="H4379">
        <v>19</v>
      </c>
      <c r="I4379">
        <v>2</v>
      </c>
      <c r="J4379">
        <v>13</v>
      </c>
      <c r="K4379">
        <v>2</v>
      </c>
      <c r="L4379">
        <v>2</v>
      </c>
      <c r="M4379">
        <v>0</v>
      </c>
      <c r="N4379">
        <v>0</v>
      </c>
      <c r="O4379">
        <v>0</v>
      </c>
      <c r="P4379">
        <v>0</v>
      </c>
      <c r="Q4379">
        <v>0</v>
      </c>
    </row>
    <row r="4380" spans="1:17" x14ac:dyDescent="0.2">
      <c r="A4380" t="s">
        <v>21403</v>
      </c>
      <c r="B4380" t="s">
        <v>84</v>
      </c>
      <c r="C4380" t="s">
        <v>118</v>
      </c>
      <c r="D4380" t="s">
        <v>17029</v>
      </c>
      <c r="E4380" t="s">
        <v>79</v>
      </c>
      <c r="F4380" t="s">
        <v>4889</v>
      </c>
      <c r="G4380">
        <v>0</v>
      </c>
      <c r="H4380">
        <v>0</v>
      </c>
      <c r="I4380">
        <v>0</v>
      </c>
      <c r="J4380">
        <v>0</v>
      </c>
      <c r="K4380">
        <v>0</v>
      </c>
      <c r="L4380">
        <v>0</v>
      </c>
      <c r="M4380">
        <v>19</v>
      </c>
      <c r="N4380">
        <v>0</v>
      </c>
      <c r="O4380">
        <v>0</v>
      </c>
      <c r="P4380">
        <v>0</v>
      </c>
      <c r="Q4380">
        <v>0</v>
      </c>
    </row>
    <row r="4381" spans="1:17" x14ac:dyDescent="0.2">
      <c r="A4381" t="s">
        <v>21404</v>
      </c>
      <c r="B4381" t="s">
        <v>84</v>
      </c>
      <c r="C4381" t="s">
        <v>118</v>
      </c>
      <c r="D4381" t="s">
        <v>17029</v>
      </c>
      <c r="E4381" t="s">
        <v>79</v>
      </c>
      <c r="F4381" t="s">
        <v>4871</v>
      </c>
      <c r="G4381">
        <v>0</v>
      </c>
      <c r="H4381">
        <v>0</v>
      </c>
      <c r="I4381">
        <v>0</v>
      </c>
      <c r="J4381">
        <v>0</v>
      </c>
      <c r="K4381">
        <v>0</v>
      </c>
      <c r="L4381">
        <v>0</v>
      </c>
      <c r="M4381">
        <v>0</v>
      </c>
      <c r="N4381">
        <v>17</v>
      </c>
      <c r="O4381">
        <v>16</v>
      </c>
      <c r="P4381">
        <v>1</v>
      </c>
      <c r="Q4381">
        <v>0</v>
      </c>
    </row>
    <row r="4382" spans="1:17" x14ac:dyDescent="0.2">
      <c r="A4382" t="s">
        <v>21405</v>
      </c>
      <c r="B4382" t="s">
        <v>84</v>
      </c>
      <c r="C4382" t="s">
        <v>118</v>
      </c>
      <c r="D4382" t="s">
        <v>17029</v>
      </c>
      <c r="E4382" t="s">
        <v>79</v>
      </c>
      <c r="F4382" t="s">
        <v>4873</v>
      </c>
      <c r="G4382">
        <v>0</v>
      </c>
      <c r="H4382">
        <v>0</v>
      </c>
      <c r="I4382">
        <v>0</v>
      </c>
      <c r="J4382">
        <v>0</v>
      </c>
      <c r="K4382">
        <v>0</v>
      </c>
      <c r="L4382">
        <v>0</v>
      </c>
      <c r="M4382">
        <v>0</v>
      </c>
      <c r="N4382">
        <v>14</v>
      </c>
      <c r="O4382">
        <v>14</v>
      </c>
      <c r="P4382">
        <v>0</v>
      </c>
      <c r="Q4382">
        <v>0</v>
      </c>
    </row>
    <row r="4383" spans="1:17" x14ac:dyDescent="0.2">
      <c r="A4383" t="s">
        <v>21406</v>
      </c>
      <c r="B4383" t="s">
        <v>84</v>
      </c>
      <c r="C4383" t="s">
        <v>118</v>
      </c>
      <c r="D4383" t="s">
        <v>17029</v>
      </c>
      <c r="E4383" t="s">
        <v>79</v>
      </c>
      <c r="F4383" t="s">
        <v>17019</v>
      </c>
      <c r="G4383">
        <v>19</v>
      </c>
      <c r="H4383">
        <v>0</v>
      </c>
      <c r="I4383">
        <v>0</v>
      </c>
      <c r="J4383">
        <v>0</v>
      </c>
      <c r="K4383">
        <v>0</v>
      </c>
      <c r="L4383">
        <v>0</v>
      </c>
      <c r="M4383">
        <v>0</v>
      </c>
      <c r="N4383">
        <v>0</v>
      </c>
      <c r="O4383">
        <v>0</v>
      </c>
      <c r="P4383">
        <v>0</v>
      </c>
      <c r="Q4383">
        <v>0</v>
      </c>
    </row>
    <row r="4384" spans="1:17" x14ac:dyDescent="0.2">
      <c r="A4384" t="s">
        <v>21407</v>
      </c>
      <c r="B4384" t="s">
        <v>84</v>
      </c>
      <c r="C4384" t="s">
        <v>118</v>
      </c>
      <c r="D4384" t="s">
        <v>17029</v>
      </c>
      <c r="E4384" t="s">
        <v>81</v>
      </c>
      <c r="F4384" t="s">
        <v>4875</v>
      </c>
      <c r="G4384">
        <v>0</v>
      </c>
      <c r="H4384">
        <v>16</v>
      </c>
      <c r="I4384">
        <v>2</v>
      </c>
      <c r="J4384">
        <v>11</v>
      </c>
      <c r="K4384">
        <v>0</v>
      </c>
      <c r="L4384">
        <v>3</v>
      </c>
      <c r="M4384">
        <v>0</v>
      </c>
      <c r="N4384">
        <v>0</v>
      </c>
      <c r="O4384">
        <v>0</v>
      </c>
      <c r="P4384">
        <v>0</v>
      </c>
      <c r="Q4384">
        <v>0</v>
      </c>
    </row>
    <row r="4385" spans="1:17" x14ac:dyDescent="0.2">
      <c r="A4385" t="s">
        <v>21408</v>
      </c>
      <c r="B4385" t="s">
        <v>84</v>
      </c>
      <c r="C4385" t="s">
        <v>118</v>
      </c>
      <c r="D4385" t="s">
        <v>17029</v>
      </c>
      <c r="E4385" t="s">
        <v>81</v>
      </c>
      <c r="F4385" t="s">
        <v>4877</v>
      </c>
      <c r="G4385">
        <v>0</v>
      </c>
      <c r="H4385">
        <v>16</v>
      </c>
      <c r="I4385">
        <v>2</v>
      </c>
      <c r="J4385">
        <v>10</v>
      </c>
      <c r="K4385">
        <v>1</v>
      </c>
      <c r="L4385">
        <v>3</v>
      </c>
      <c r="M4385">
        <v>0</v>
      </c>
      <c r="N4385">
        <v>0</v>
      </c>
      <c r="O4385">
        <v>0</v>
      </c>
      <c r="P4385">
        <v>0</v>
      </c>
      <c r="Q4385">
        <v>0</v>
      </c>
    </row>
    <row r="4386" spans="1:17" x14ac:dyDescent="0.2">
      <c r="A4386" t="s">
        <v>21409</v>
      </c>
      <c r="B4386" t="s">
        <v>84</v>
      </c>
      <c r="C4386" t="s">
        <v>118</v>
      </c>
      <c r="D4386" t="s">
        <v>17029</v>
      </c>
      <c r="E4386" t="s">
        <v>81</v>
      </c>
      <c r="F4386" t="s">
        <v>4879</v>
      </c>
      <c r="G4386">
        <v>0</v>
      </c>
      <c r="H4386">
        <v>0</v>
      </c>
      <c r="I4386">
        <v>0</v>
      </c>
      <c r="J4386">
        <v>0</v>
      </c>
      <c r="K4386">
        <v>0</v>
      </c>
      <c r="L4386">
        <v>0</v>
      </c>
      <c r="M4386">
        <v>16</v>
      </c>
      <c r="N4386">
        <v>0</v>
      </c>
      <c r="O4386">
        <v>0</v>
      </c>
      <c r="P4386">
        <v>0</v>
      </c>
      <c r="Q4386">
        <v>0</v>
      </c>
    </row>
    <row r="4387" spans="1:17" x14ac:dyDescent="0.2">
      <c r="A4387" t="s">
        <v>21410</v>
      </c>
      <c r="B4387" t="s">
        <v>84</v>
      </c>
      <c r="C4387" t="s">
        <v>118</v>
      </c>
      <c r="D4387" t="s">
        <v>17029</v>
      </c>
      <c r="E4387" t="s">
        <v>81</v>
      </c>
      <c r="F4387" t="s">
        <v>4881</v>
      </c>
      <c r="G4387">
        <v>0</v>
      </c>
      <c r="H4387">
        <v>16</v>
      </c>
      <c r="I4387">
        <v>2</v>
      </c>
      <c r="J4387">
        <v>10</v>
      </c>
      <c r="K4387">
        <v>1</v>
      </c>
      <c r="L4387">
        <v>3</v>
      </c>
      <c r="M4387">
        <v>0</v>
      </c>
      <c r="N4387">
        <v>0</v>
      </c>
      <c r="O4387">
        <v>0</v>
      </c>
      <c r="P4387">
        <v>0</v>
      </c>
      <c r="Q4387">
        <v>0</v>
      </c>
    </row>
    <row r="4388" spans="1:17" x14ac:dyDescent="0.2">
      <c r="A4388" t="s">
        <v>21411</v>
      </c>
      <c r="B4388" t="s">
        <v>84</v>
      </c>
      <c r="C4388" t="s">
        <v>118</v>
      </c>
      <c r="D4388" t="s">
        <v>17029</v>
      </c>
      <c r="E4388" t="s">
        <v>81</v>
      </c>
      <c r="F4388" t="s">
        <v>4883</v>
      </c>
      <c r="G4388">
        <v>0</v>
      </c>
      <c r="H4388">
        <v>16</v>
      </c>
      <c r="I4388">
        <v>2</v>
      </c>
      <c r="J4388">
        <v>11</v>
      </c>
      <c r="K4388">
        <v>0</v>
      </c>
      <c r="L4388">
        <v>3</v>
      </c>
      <c r="M4388">
        <v>0</v>
      </c>
      <c r="N4388">
        <v>0</v>
      </c>
      <c r="O4388">
        <v>0</v>
      </c>
      <c r="P4388">
        <v>0</v>
      </c>
      <c r="Q4388">
        <v>0</v>
      </c>
    </row>
    <row r="4389" spans="1:17" x14ac:dyDescent="0.2">
      <c r="A4389" t="s">
        <v>21412</v>
      </c>
      <c r="B4389" t="s">
        <v>84</v>
      </c>
      <c r="C4389" t="s">
        <v>118</v>
      </c>
      <c r="D4389" t="s">
        <v>17029</v>
      </c>
      <c r="E4389" t="s">
        <v>81</v>
      </c>
      <c r="F4389" t="s">
        <v>4885</v>
      </c>
      <c r="G4389">
        <v>0</v>
      </c>
      <c r="H4389">
        <v>0</v>
      </c>
      <c r="I4389">
        <v>0</v>
      </c>
      <c r="J4389">
        <v>0</v>
      </c>
      <c r="K4389">
        <v>0</v>
      </c>
      <c r="L4389">
        <v>0</v>
      </c>
      <c r="M4389">
        <v>16</v>
      </c>
      <c r="N4389">
        <v>0</v>
      </c>
      <c r="O4389">
        <v>0</v>
      </c>
      <c r="P4389">
        <v>0</v>
      </c>
      <c r="Q4389">
        <v>0</v>
      </c>
    </row>
    <row r="4390" spans="1:17" x14ac:dyDescent="0.2">
      <c r="A4390" t="s">
        <v>21413</v>
      </c>
      <c r="B4390" t="s">
        <v>84</v>
      </c>
      <c r="C4390" t="s">
        <v>118</v>
      </c>
      <c r="D4390" t="s">
        <v>17029</v>
      </c>
      <c r="E4390" t="s">
        <v>81</v>
      </c>
      <c r="F4390" t="s">
        <v>4887</v>
      </c>
      <c r="G4390">
        <v>0</v>
      </c>
      <c r="H4390">
        <v>16</v>
      </c>
      <c r="I4390">
        <v>2</v>
      </c>
      <c r="J4390">
        <v>10</v>
      </c>
      <c r="K4390">
        <v>1</v>
      </c>
      <c r="L4390">
        <v>3</v>
      </c>
      <c r="M4390">
        <v>0</v>
      </c>
      <c r="N4390">
        <v>0</v>
      </c>
      <c r="O4390">
        <v>0</v>
      </c>
      <c r="P4390">
        <v>0</v>
      </c>
      <c r="Q4390">
        <v>0</v>
      </c>
    </row>
    <row r="4391" spans="1:17" x14ac:dyDescent="0.2">
      <c r="A4391" t="s">
        <v>21414</v>
      </c>
      <c r="B4391" t="s">
        <v>84</v>
      </c>
      <c r="C4391" t="s">
        <v>118</v>
      </c>
      <c r="D4391" t="s">
        <v>17029</v>
      </c>
      <c r="E4391" t="s">
        <v>81</v>
      </c>
      <c r="F4391" t="s">
        <v>4889</v>
      </c>
      <c r="G4391">
        <v>0</v>
      </c>
      <c r="H4391">
        <v>0</v>
      </c>
      <c r="I4391">
        <v>0</v>
      </c>
      <c r="J4391">
        <v>0</v>
      </c>
      <c r="K4391">
        <v>0</v>
      </c>
      <c r="L4391">
        <v>0</v>
      </c>
      <c r="M4391">
        <v>16</v>
      </c>
      <c r="N4391">
        <v>0</v>
      </c>
      <c r="O4391">
        <v>0</v>
      </c>
      <c r="P4391">
        <v>0</v>
      </c>
      <c r="Q4391">
        <v>0</v>
      </c>
    </row>
    <row r="4392" spans="1:17" x14ac:dyDescent="0.2">
      <c r="A4392" t="s">
        <v>21415</v>
      </c>
      <c r="B4392" t="s">
        <v>84</v>
      </c>
      <c r="C4392" t="s">
        <v>118</v>
      </c>
      <c r="D4392" t="s">
        <v>17029</v>
      </c>
      <c r="E4392" t="s">
        <v>81</v>
      </c>
      <c r="F4392" t="s">
        <v>4871</v>
      </c>
      <c r="G4392">
        <v>0</v>
      </c>
      <c r="H4392">
        <v>0</v>
      </c>
      <c r="I4392">
        <v>0</v>
      </c>
      <c r="J4392">
        <v>0</v>
      </c>
      <c r="K4392">
        <v>0</v>
      </c>
      <c r="L4392">
        <v>0</v>
      </c>
      <c r="M4392">
        <v>0</v>
      </c>
      <c r="N4392">
        <v>11</v>
      </c>
      <c r="O4392">
        <v>8</v>
      </c>
      <c r="P4392">
        <v>3</v>
      </c>
      <c r="Q4392">
        <v>0</v>
      </c>
    </row>
    <row r="4393" spans="1:17" x14ac:dyDescent="0.2">
      <c r="A4393" t="s">
        <v>21416</v>
      </c>
      <c r="B4393" t="s">
        <v>84</v>
      </c>
      <c r="C4393" t="s">
        <v>118</v>
      </c>
      <c r="D4393" t="s">
        <v>17029</v>
      </c>
      <c r="E4393" t="s">
        <v>81</v>
      </c>
      <c r="F4393" t="s">
        <v>4873</v>
      </c>
      <c r="G4393">
        <v>0</v>
      </c>
      <c r="H4393">
        <v>0</v>
      </c>
      <c r="I4393">
        <v>0</v>
      </c>
      <c r="J4393">
        <v>0</v>
      </c>
      <c r="K4393">
        <v>0</v>
      </c>
      <c r="L4393">
        <v>0</v>
      </c>
      <c r="M4393">
        <v>0</v>
      </c>
      <c r="N4393">
        <v>6</v>
      </c>
      <c r="O4393">
        <v>4</v>
      </c>
      <c r="P4393">
        <v>2</v>
      </c>
      <c r="Q4393">
        <v>0</v>
      </c>
    </row>
    <row r="4394" spans="1:17" x14ac:dyDescent="0.2">
      <c r="A4394" t="s">
        <v>21417</v>
      </c>
      <c r="B4394" t="s">
        <v>84</v>
      </c>
      <c r="C4394" t="s">
        <v>118</v>
      </c>
      <c r="D4394" t="s">
        <v>17029</v>
      </c>
      <c r="E4394" t="s">
        <v>81</v>
      </c>
      <c r="F4394" t="s">
        <v>17019</v>
      </c>
      <c r="G4394">
        <v>16</v>
      </c>
      <c r="H4394">
        <v>0</v>
      </c>
      <c r="I4394">
        <v>0</v>
      </c>
      <c r="J4394">
        <v>0</v>
      </c>
      <c r="K4394">
        <v>0</v>
      </c>
      <c r="L4394">
        <v>0</v>
      </c>
      <c r="M4394">
        <v>0</v>
      </c>
      <c r="N4394">
        <v>0</v>
      </c>
      <c r="O4394">
        <v>0</v>
      </c>
      <c r="P4394">
        <v>0</v>
      </c>
      <c r="Q4394">
        <v>0</v>
      </c>
    </row>
    <row r="4395" spans="1:17" x14ac:dyDescent="0.2">
      <c r="A4395" t="s">
        <v>21418</v>
      </c>
      <c r="B4395" t="s">
        <v>84</v>
      </c>
      <c r="C4395" t="s">
        <v>118</v>
      </c>
      <c r="D4395" t="s">
        <v>17021</v>
      </c>
      <c r="E4395" t="s">
        <v>79</v>
      </c>
      <c r="F4395" t="s">
        <v>17022</v>
      </c>
      <c r="G4395">
        <v>0</v>
      </c>
      <c r="H4395">
        <v>0</v>
      </c>
      <c r="I4395">
        <v>0</v>
      </c>
      <c r="J4395">
        <v>0</v>
      </c>
      <c r="K4395">
        <v>0</v>
      </c>
      <c r="L4395">
        <v>0</v>
      </c>
      <c r="M4395">
        <v>0</v>
      </c>
      <c r="N4395">
        <v>6</v>
      </c>
      <c r="O4395">
        <v>6</v>
      </c>
      <c r="P4395">
        <v>0</v>
      </c>
      <c r="Q4395">
        <v>0</v>
      </c>
    </row>
    <row r="4396" spans="1:17" x14ac:dyDescent="0.2">
      <c r="A4396" t="s">
        <v>21419</v>
      </c>
      <c r="B4396" t="s">
        <v>84</v>
      </c>
      <c r="C4396" t="s">
        <v>118</v>
      </c>
      <c r="D4396" t="s">
        <v>17021</v>
      </c>
      <c r="E4396" t="s">
        <v>79</v>
      </c>
      <c r="F4396" t="s">
        <v>17019</v>
      </c>
      <c r="G4396">
        <v>6</v>
      </c>
      <c r="H4396">
        <v>0</v>
      </c>
      <c r="I4396">
        <v>0</v>
      </c>
      <c r="J4396">
        <v>0</v>
      </c>
      <c r="K4396">
        <v>0</v>
      </c>
      <c r="L4396">
        <v>0</v>
      </c>
      <c r="M4396">
        <v>0</v>
      </c>
      <c r="N4396">
        <v>0</v>
      </c>
      <c r="O4396">
        <v>0</v>
      </c>
      <c r="P4396">
        <v>0</v>
      </c>
      <c r="Q4396">
        <v>0</v>
      </c>
    </row>
    <row r="4397" spans="1:17" x14ac:dyDescent="0.2">
      <c r="A4397" t="s">
        <v>21420</v>
      </c>
      <c r="B4397" t="s">
        <v>84</v>
      </c>
      <c r="C4397" t="s">
        <v>118</v>
      </c>
      <c r="D4397" t="s">
        <v>17021</v>
      </c>
      <c r="E4397" t="s">
        <v>81</v>
      </c>
      <c r="F4397" t="s">
        <v>17022</v>
      </c>
      <c r="G4397">
        <v>0</v>
      </c>
      <c r="H4397">
        <v>0</v>
      </c>
      <c r="I4397">
        <v>0</v>
      </c>
      <c r="J4397">
        <v>0</v>
      </c>
      <c r="K4397">
        <v>0</v>
      </c>
      <c r="L4397">
        <v>0</v>
      </c>
      <c r="M4397">
        <v>0</v>
      </c>
      <c r="N4397">
        <v>4</v>
      </c>
      <c r="O4397">
        <v>2</v>
      </c>
      <c r="P4397">
        <v>2</v>
      </c>
      <c r="Q4397">
        <v>0</v>
      </c>
    </row>
    <row r="4398" spans="1:17" x14ac:dyDescent="0.2">
      <c r="A4398" t="s">
        <v>21421</v>
      </c>
      <c r="B4398" t="s">
        <v>84</v>
      </c>
      <c r="C4398" t="s">
        <v>118</v>
      </c>
      <c r="D4398" t="s">
        <v>17021</v>
      </c>
      <c r="E4398" t="s">
        <v>81</v>
      </c>
      <c r="F4398" t="s">
        <v>17019</v>
      </c>
      <c r="G4398">
        <v>4</v>
      </c>
      <c r="H4398">
        <v>0</v>
      </c>
      <c r="I4398">
        <v>0</v>
      </c>
      <c r="J4398">
        <v>0</v>
      </c>
      <c r="K4398">
        <v>0</v>
      </c>
      <c r="L4398">
        <v>0</v>
      </c>
      <c r="M4398">
        <v>0</v>
      </c>
      <c r="N4398">
        <v>0</v>
      </c>
      <c r="O4398">
        <v>0</v>
      </c>
      <c r="P4398">
        <v>0</v>
      </c>
      <c r="Q4398">
        <v>0</v>
      </c>
    </row>
    <row r="4399" spans="1:17" x14ac:dyDescent="0.2">
      <c r="A4399" t="s">
        <v>21422</v>
      </c>
      <c r="B4399" t="s">
        <v>84</v>
      </c>
      <c r="C4399" t="s">
        <v>118</v>
      </c>
      <c r="D4399" t="s">
        <v>17025</v>
      </c>
      <c r="E4399" t="s">
        <v>81</v>
      </c>
      <c r="F4399" t="s">
        <v>17019</v>
      </c>
      <c r="G4399">
        <v>1</v>
      </c>
      <c r="H4399">
        <v>0</v>
      </c>
      <c r="I4399">
        <v>0</v>
      </c>
      <c r="J4399">
        <v>0</v>
      </c>
      <c r="K4399">
        <v>0</v>
      </c>
      <c r="L4399">
        <v>0</v>
      </c>
      <c r="M4399">
        <v>0</v>
      </c>
      <c r="N4399">
        <v>0</v>
      </c>
      <c r="O4399">
        <v>0</v>
      </c>
      <c r="P4399">
        <v>0</v>
      </c>
      <c r="Q4399">
        <v>0</v>
      </c>
    </row>
    <row r="4400" spans="1:17" x14ac:dyDescent="0.2">
      <c r="A4400" t="s">
        <v>21423</v>
      </c>
      <c r="B4400" t="s">
        <v>84</v>
      </c>
      <c r="C4400" t="s">
        <v>119</v>
      </c>
      <c r="D4400" t="s">
        <v>17027</v>
      </c>
      <c r="E4400" t="s">
        <v>81</v>
      </c>
      <c r="F4400" t="s">
        <v>17019</v>
      </c>
      <c r="G4400">
        <v>1</v>
      </c>
      <c r="H4400">
        <v>0</v>
      </c>
      <c r="I4400">
        <v>0</v>
      </c>
      <c r="J4400">
        <v>0</v>
      </c>
      <c r="K4400">
        <v>0</v>
      </c>
      <c r="L4400">
        <v>0</v>
      </c>
      <c r="M4400">
        <v>0</v>
      </c>
      <c r="N4400">
        <v>0</v>
      </c>
      <c r="O4400">
        <v>0</v>
      </c>
      <c r="P4400">
        <v>0</v>
      </c>
      <c r="Q4400">
        <v>0</v>
      </c>
    </row>
    <row r="4401" spans="1:17" x14ac:dyDescent="0.2">
      <c r="A4401" t="s">
        <v>21424</v>
      </c>
      <c r="B4401" t="s">
        <v>84</v>
      </c>
      <c r="C4401" t="s">
        <v>119</v>
      </c>
      <c r="D4401" t="s">
        <v>17029</v>
      </c>
      <c r="E4401" t="s">
        <v>79</v>
      </c>
      <c r="F4401" t="s">
        <v>4875</v>
      </c>
      <c r="G4401">
        <v>0</v>
      </c>
      <c r="H4401">
        <v>14</v>
      </c>
      <c r="I4401">
        <v>5</v>
      </c>
      <c r="J4401">
        <v>6</v>
      </c>
      <c r="K4401">
        <v>2</v>
      </c>
      <c r="L4401">
        <v>1</v>
      </c>
      <c r="M4401">
        <v>0</v>
      </c>
      <c r="N4401">
        <v>0</v>
      </c>
      <c r="O4401">
        <v>0</v>
      </c>
      <c r="P4401">
        <v>0</v>
      </c>
      <c r="Q4401">
        <v>0</v>
      </c>
    </row>
    <row r="4402" spans="1:17" x14ac:dyDescent="0.2">
      <c r="A4402" t="s">
        <v>21425</v>
      </c>
      <c r="B4402" t="s">
        <v>84</v>
      </c>
      <c r="C4402" t="s">
        <v>119</v>
      </c>
      <c r="D4402" t="s">
        <v>17029</v>
      </c>
      <c r="E4402" t="s">
        <v>79</v>
      </c>
      <c r="F4402" t="s">
        <v>4877</v>
      </c>
      <c r="G4402">
        <v>0</v>
      </c>
      <c r="H4402">
        <v>14</v>
      </c>
      <c r="I4402">
        <v>4</v>
      </c>
      <c r="J4402">
        <v>7</v>
      </c>
      <c r="K4402">
        <v>2</v>
      </c>
      <c r="L4402">
        <v>1</v>
      </c>
      <c r="M4402">
        <v>0</v>
      </c>
      <c r="N4402">
        <v>0</v>
      </c>
      <c r="O4402">
        <v>0</v>
      </c>
      <c r="P4402">
        <v>0</v>
      </c>
      <c r="Q4402">
        <v>0</v>
      </c>
    </row>
    <row r="4403" spans="1:17" x14ac:dyDescent="0.2">
      <c r="A4403" t="s">
        <v>21426</v>
      </c>
      <c r="B4403" t="s">
        <v>84</v>
      </c>
      <c r="C4403" t="s">
        <v>119</v>
      </c>
      <c r="D4403" t="s">
        <v>17029</v>
      </c>
      <c r="E4403" t="s">
        <v>79</v>
      </c>
      <c r="F4403" t="s">
        <v>4879</v>
      </c>
      <c r="G4403">
        <v>0</v>
      </c>
      <c r="H4403">
        <v>0</v>
      </c>
      <c r="I4403">
        <v>0</v>
      </c>
      <c r="J4403">
        <v>0</v>
      </c>
      <c r="K4403">
        <v>0</v>
      </c>
      <c r="L4403">
        <v>0</v>
      </c>
      <c r="M4403">
        <v>14</v>
      </c>
      <c r="N4403">
        <v>0</v>
      </c>
      <c r="O4403">
        <v>0</v>
      </c>
      <c r="P4403">
        <v>0</v>
      </c>
      <c r="Q4403">
        <v>0</v>
      </c>
    </row>
    <row r="4404" spans="1:17" x14ac:dyDescent="0.2">
      <c r="A4404" t="s">
        <v>21427</v>
      </c>
      <c r="B4404" t="s">
        <v>84</v>
      </c>
      <c r="C4404" t="s">
        <v>119</v>
      </c>
      <c r="D4404" t="s">
        <v>17029</v>
      </c>
      <c r="E4404" t="s">
        <v>79</v>
      </c>
      <c r="F4404" t="s">
        <v>4881</v>
      </c>
      <c r="G4404">
        <v>0</v>
      </c>
      <c r="H4404">
        <v>14</v>
      </c>
      <c r="I4404">
        <v>4</v>
      </c>
      <c r="J4404">
        <v>7</v>
      </c>
      <c r="K4404">
        <v>2</v>
      </c>
      <c r="L4404">
        <v>1</v>
      </c>
      <c r="M4404">
        <v>0</v>
      </c>
      <c r="N4404">
        <v>0</v>
      </c>
      <c r="O4404">
        <v>0</v>
      </c>
      <c r="P4404">
        <v>0</v>
      </c>
      <c r="Q4404">
        <v>0</v>
      </c>
    </row>
    <row r="4405" spans="1:17" x14ac:dyDescent="0.2">
      <c r="A4405" t="s">
        <v>21428</v>
      </c>
      <c r="B4405" t="s">
        <v>84</v>
      </c>
      <c r="C4405" t="s">
        <v>119</v>
      </c>
      <c r="D4405" t="s">
        <v>17029</v>
      </c>
      <c r="E4405" t="s">
        <v>79</v>
      </c>
      <c r="F4405" t="s">
        <v>4883</v>
      </c>
      <c r="G4405">
        <v>0</v>
      </c>
      <c r="H4405">
        <v>14</v>
      </c>
      <c r="I4405">
        <v>4</v>
      </c>
      <c r="J4405">
        <v>7</v>
      </c>
      <c r="K4405">
        <v>2</v>
      </c>
      <c r="L4405">
        <v>1</v>
      </c>
      <c r="M4405">
        <v>0</v>
      </c>
      <c r="N4405">
        <v>0</v>
      </c>
      <c r="O4405">
        <v>0</v>
      </c>
      <c r="P4405">
        <v>0</v>
      </c>
      <c r="Q4405">
        <v>0</v>
      </c>
    </row>
    <row r="4406" spans="1:17" x14ac:dyDescent="0.2">
      <c r="A4406" t="s">
        <v>21429</v>
      </c>
      <c r="B4406" t="s">
        <v>84</v>
      </c>
      <c r="C4406" t="s">
        <v>119</v>
      </c>
      <c r="D4406" t="s">
        <v>17029</v>
      </c>
      <c r="E4406" t="s">
        <v>79</v>
      </c>
      <c r="F4406" t="s">
        <v>4885</v>
      </c>
      <c r="G4406">
        <v>0</v>
      </c>
      <c r="H4406">
        <v>0</v>
      </c>
      <c r="I4406">
        <v>0</v>
      </c>
      <c r="J4406">
        <v>0</v>
      </c>
      <c r="K4406">
        <v>0</v>
      </c>
      <c r="L4406">
        <v>0</v>
      </c>
      <c r="M4406">
        <v>14</v>
      </c>
      <c r="N4406">
        <v>0</v>
      </c>
      <c r="O4406">
        <v>0</v>
      </c>
      <c r="P4406">
        <v>0</v>
      </c>
      <c r="Q4406">
        <v>0</v>
      </c>
    </row>
    <row r="4407" spans="1:17" x14ac:dyDescent="0.2">
      <c r="A4407" t="s">
        <v>21430</v>
      </c>
      <c r="B4407" t="s">
        <v>84</v>
      </c>
      <c r="C4407" t="s">
        <v>119</v>
      </c>
      <c r="D4407" t="s">
        <v>17029</v>
      </c>
      <c r="E4407" t="s">
        <v>79</v>
      </c>
      <c r="F4407" t="s">
        <v>4887</v>
      </c>
      <c r="G4407">
        <v>0</v>
      </c>
      <c r="H4407">
        <v>14</v>
      </c>
      <c r="I4407">
        <v>4</v>
      </c>
      <c r="J4407">
        <v>7</v>
      </c>
      <c r="K4407">
        <v>2</v>
      </c>
      <c r="L4407">
        <v>1</v>
      </c>
      <c r="M4407">
        <v>0</v>
      </c>
      <c r="N4407">
        <v>0</v>
      </c>
      <c r="O4407">
        <v>0</v>
      </c>
      <c r="P4407">
        <v>0</v>
      </c>
      <c r="Q4407">
        <v>0</v>
      </c>
    </row>
    <row r="4408" spans="1:17" x14ac:dyDescent="0.2">
      <c r="A4408" t="s">
        <v>21431</v>
      </c>
      <c r="B4408" t="s">
        <v>84</v>
      </c>
      <c r="C4408" t="s">
        <v>119</v>
      </c>
      <c r="D4408" t="s">
        <v>17029</v>
      </c>
      <c r="E4408" t="s">
        <v>79</v>
      </c>
      <c r="F4408" t="s">
        <v>4889</v>
      </c>
      <c r="G4408">
        <v>0</v>
      </c>
      <c r="H4408">
        <v>0</v>
      </c>
      <c r="I4408">
        <v>0</v>
      </c>
      <c r="J4408">
        <v>0</v>
      </c>
      <c r="K4408">
        <v>0</v>
      </c>
      <c r="L4408">
        <v>0</v>
      </c>
      <c r="M4408">
        <v>14</v>
      </c>
      <c r="N4408">
        <v>0</v>
      </c>
      <c r="O4408">
        <v>0</v>
      </c>
      <c r="P4408">
        <v>0</v>
      </c>
      <c r="Q4408">
        <v>0</v>
      </c>
    </row>
    <row r="4409" spans="1:17" x14ac:dyDescent="0.2">
      <c r="A4409" t="s">
        <v>21432</v>
      </c>
      <c r="B4409" t="s">
        <v>84</v>
      </c>
      <c r="C4409" t="s">
        <v>119</v>
      </c>
      <c r="D4409" t="s">
        <v>17029</v>
      </c>
      <c r="E4409" t="s">
        <v>79</v>
      </c>
      <c r="F4409" t="s">
        <v>4871</v>
      </c>
      <c r="G4409">
        <v>0</v>
      </c>
      <c r="H4409">
        <v>0</v>
      </c>
      <c r="I4409">
        <v>0</v>
      </c>
      <c r="J4409">
        <v>0</v>
      </c>
      <c r="K4409">
        <v>0</v>
      </c>
      <c r="L4409">
        <v>0</v>
      </c>
      <c r="M4409">
        <v>0</v>
      </c>
      <c r="N4409">
        <v>10</v>
      </c>
      <c r="O4409">
        <v>10</v>
      </c>
      <c r="P4409">
        <v>0</v>
      </c>
      <c r="Q4409">
        <v>0</v>
      </c>
    </row>
    <row r="4410" spans="1:17" x14ac:dyDescent="0.2">
      <c r="A4410" t="s">
        <v>21433</v>
      </c>
      <c r="B4410" t="s">
        <v>84</v>
      </c>
      <c r="C4410" t="s">
        <v>119</v>
      </c>
      <c r="D4410" t="s">
        <v>17029</v>
      </c>
      <c r="E4410" t="s">
        <v>79</v>
      </c>
      <c r="F4410" t="s">
        <v>4873</v>
      </c>
      <c r="G4410">
        <v>0</v>
      </c>
      <c r="H4410">
        <v>0</v>
      </c>
      <c r="I4410">
        <v>0</v>
      </c>
      <c r="J4410">
        <v>0</v>
      </c>
      <c r="K4410">
        <v>0</v>
      </c>
      <c r="L4410">
        <v>0</v>
      </c>
      <c r="M4410">
        <v>0</v>
      </c>
      <c r="N4410">
        <v>6</v>
      </c>
      <c r="O4410">
        <v>6</v>
      </c>
      <c r="P4410">
        <v>0</v>
      </c>
      <c r="Q4410">
        <v>0</v>
      </c>
    </row>
    <row r="4411" spans="1:17" x14ac:dyDescent="0.2">
      <c r="A4411" t="s">
        <v>21434</v>
      </c>
      <c r="B4411" t="s">
        <v>84</v>
      </c>
      <c r="C4411" t="s">
        <v>119</v>
      </c>
      <c r="D4411" t="s">
        <v>17029</v>
      </c>
      <c r="E4411" t="s">
        <v>79</v>
      </c>
      <c r="F4411" t="s">
        <v>17019</v>
      </c>
      <c r="G4411">
        <v>14</v>
      </c>
      <c r="H4411">
        <v>0</v>
      </c>
      <c r="I4411">
        <v>0</v>
      </c>
      <c r="J4411">
        <v>0</v>
      </c>
      <c r="K4411">
        <v>0</v>
      </c>
      <c r="L4411">
        <v>0</v>
      </c>
      <c r="M4411">
        <v>0</v>
      </c>
      <c r="N4411">
        <v>0</v>
      </c>
      <c r="O4411">
        <v>0</v>
      </c>
      <c r="P4411">
        <v>0</v>
      </c>
      <c r="Q4411">
        <v>0</v>
      </c>
    </row>
    <row r="4412" spans="1:17" x14ac:dyDescent="0.2">
      <c r="A4412" t="s">
        <v>21435</v>
      </c>
      <c r="B4412" t="s">
        <v>84</v>
      </c>
      <c r="C4412" t="s">
        <v>119</v>
      </c>
      <c r="D4412" t="s">
        <v>17029</v>
      </c>
      <c r="E4412" t="s">
        <v>81</v>
      </c>
      <c r="F4412" t="s">
        <v>4875</v>
      </c>
      <c r="G4412">
        <v>0</v>
      </c>
      <c r="H4412">
        <v>17</v>
      </c>
      <c r="I4412">
        <v>3</v>
      </c>
      <c r="J4412">
        <v>10</v>
      </c>
      <c r="K4412">
        <v>2</v>
      </c>
      <c r="L4412">
        <v>2</v>
      </c>
      <c r="M4412">
        <v>0</v>
      </c>
      <c r="N4412">
        <v>0</v>
      </c>
      <c r="O4412">
        <v>0</v>
      </c>
      <c r="P4412">
        <v>0</v>
      </c>
      <c r="Q4412">
        <v>0</v>
      </c>
    </row>
    <row r="4413" spans="1:17" x14ac:dyDescent="0.2">
      <c r="A4413" t="s">
        <v>21436</v>
      </c>
      <c r="B4413" t="s">
        <v>84</v>
      </c>
      <c r="C4413" t="s">
        <v>119</v>
      </c>
      <c r="D4413" t="s">
        <v>17029</v>
      </c>
      <c r="E4413" t="s">
        <v>81</v>
      </c>
      <c r="F4413" t="s">
        <v>4877</v>
      </c>
      <c r="G4413">
        <v>0</v>
      </c>
      <c r="H4413">
        <v>17</v>
      </c>
      <c r="I4413">
        <v>1</v>
      </c>
      <c r="J4413">
        <v>11</v>
      </c>
      <c r="K4413">
        <v>2</v>
      </c>
      <c r="L4413">
        <v>3</v>
      </c>
      <c r="M4413">
        <v>0</v>
      </c>
      <c r="N4413">
        <v>0</v>
      </c>
      <c r="O4413">
        <v>0</v>
      </c>
      <c r="P4413">
        <v>0</v>
      </c>
      <c r="Q4413">
        <v>0</v>
      </c>
    </row>
    <row r="4414" spans="1:17" x14ac:dyDescent="0.2">
      <c r="A4414" t="s">
        <v>21437</v>
      </c>
      <c r="B4414" t="s">
        <v>84</v>
      </c>
      <c r="C4414" t="s">
        <v>119</v>
      </c>
      <c r="D4414" t="s">
        <v>17029</v>
      </c>
      <c r="E4414" t="s">
        <v>81</v>
      </c>
      <c r="F4414" t="s">
        <v>4879</v>
      </c>
      <c r="G4414">
        <v>0</v>
      </c>
      <c r="H4414">
        <v>0</v>
      </c>
      <c r="I4414">
        <v>0</v>
      </c>
      <c r="J4414">
        <v>0</v>
      </c>
      <c r="K4414">
        <v>0</v>
      </c>
      <c r="L4414">
        <v>0</v>
      </c>
      <c r="M4414">
        <v>17</v>
      </c>
      <c r="N4414">
        <v>0</v>
      </c>
      <c r="O4414">
        <v>0</v>
      </c>
      <c r="P4414">
        <v>0</v>
      </c>
      <c r="Q4414">
        <v>0</v>
      </c>
    </row>
    <row r="4415" spans="1:17" x14ac:dyDescent="0.2">
      <c r="A4415" t="s">
        <v>21438</v>
      </c>
      <c r="B4415" t="s">
        <v>84</v>
      </c>
      <c r="C4415" t="s">
        <v>119</v>
      </c>
      <c r="D4415" t="s">
        <v>17029</v>
      </c>
      <c r="E4415" t="s">
        <v>81</v>
      </c>
      <c r="F4415" t="s">
        <v>4881</v>
      </c>
      <c r="G4415">
        <v>0</v>
      </c>
      <c r="H4415">
        <v>17</v>
      </c>
      <c r="I4415">
        <v>1</v>
      </c>
      <c r="J4415">
        <v>11</v>
      </c>
      <c r="K4415">
        <v>2</v>
      </c>
      <c r="L4415">
        <v>3</v>
      </c>
      <c r="M4415">
        <v>0</v>
      </c>
      <c r="N4415">
        <v>0</v>
      </c>
      <c r="O4415">
        <v>0</v>
      </c>
      <c r="P4415">
        <v>0</v>
      </c>
      <c r="Q4415">
        <v>0</v>
      </c>
    </row>
    <row r="4416" spans="1:17" x14ac:dyDescent="0.2">
      <c r="A4416" t="s">
        <v>21439</v>
      </c>
      <c r="B4416" t="s">
        <v>84</v>
      </c>
      <c r="C4416" t="s">
        <v>119</v>
      </c>
      <c r="D4416" t="s">
        <v>17029</v>
      </c>
      <c r="E4416" t="s">
        <v>81</v>
      </c>
      <c r="F4416" t="s">
        <v>4883</v>
      </c>
      <c r="G4416">
        <v>0</v>
      </c>
      <c r="H4416">
        <v>17</v>
      </c>
      <c r="I4416">
        <v>3</v>
      </c>
      <c r="J4416">
        <v>10</v>
      </c>
      <c r="K4416">
        <v>1</v>
      </c>
      <c r="L4416">
        <v>3</v>
      </c>
      <c r="M4416">
        <v>0</v>
      </c>
      <c r="N4416">
        <v>0</v>
      </c>
      <c r="O4416">
        <v>0</v>
      </c>
      <c r="P4416">
        <v>0</v>
      </c>
      <c r="Q4416">
        <v>0</v>
      </c>
    </row>
    <row r="4417" spans="1:17" x14ac:dyDescent="0.2">
      <c r="A4417" t="s">
        <v>21440</v>
      </c>
      <c r="B4417" t="s">
        <v>84</v>
      </c>
      <c r="C4417" t="s">
        <v>119</v>
      </c>
      <c r="D4417" t="s">
        <v>17029</v>
      </c>
      <c r="E4417" t="s">
        <v>81</v>
      </c>
      <c r="F4417" t="s">
        <v>4885</v>
      </c>
      <c r="G4417">
        <v>0</v>
      </c>
      <c r="H4417">
        <v>0</v>
      </c>
      <c r="I4417">
        <v>0</v>
      </c>
      <c r="J4417">
        <v>0</v>
      </c>
      <c r="K4417">
        <v>0</v>
      </c>
      <c r="L4417">
        <v>0</v>
      </c>
      <c r="M4417">
        <v>17</v>
      </c>
      <c r="N4417">
        <v>0</v>
      </c>
      <c r="O4417">
        <v>0</v>
      </c>
      <c r="P4417">
        <v>0</v>
      </c>
      <c r="Q4417">
        <v>0</v>
      </c>
    </row>
    <row r="4418" spans="1:17" x14ac:dyDescent="0.2">
      <c r="A4418" t="s">
        <v>21441</v>
      </c>
      <c r="B4418" t="s">
        <v>84</v>
      </c>
      <c r="C4418" t="s">
        <v>119</v>
      </c>
      <c r="D4418" t="s">
        <v>17029</v>
      </c>
      <c r="E4418" t="s">
        <v>81</v>
      </c>
      <c r="F4418" t="s">
        <v>4887</v>
      </c>
      <c r="G4418">
        <v>0</v>
      </c>
      <c r="H4418">
        <v>17</v>
      </c>
      <c r="I4418">
        <v>1</v>
      </c>
      <c r="J4418">
        <v>11</v>
      </c>
      <c r="K4418">
        <v>3</v>
      </c>
      <c r="L4418">
        <v>2</v>
      </c>
      <c r="M4418">
        <v>0</v>
      </c>
      <c r="N4418">
        <v>0</v>
      </c>
      <c r="O4418">
        <v>0</v>
      </c>
      <c r="P4418">
        <v>0</v>
      </c>
      <c r="Q4418">
        <v>0</v>
      </c>
    </row>
    <row r="4419" spans="1:17" x14ac:dyDescent="0.2">
      <c r="A4419" t="s">
        <v>21442</v>
      </c>
      <c r="B4419" t="s">
        <v>84</v>
      </c>
      <c r="C4419" t="s">
        <v>119</v>
      </c>
      <c r="D4419" t="s">
        <v>17029</v>
      </c>
      <c r="E4419" t="s">
        <v>81</v>
      </c>
      <c r="F4419" t="s">
        <v>4889</v>
      </c>
      <c r="G4419">
        <v>0</v>
      </c>
      <c r="H4419">
        <v>0</v>
      </c>
      <c r="I4419">
        <v>0</v>
      </c>
      <c r="J4419">
        <v>0</v>
      </c>
      <c r="K4419">
        <v>0</v>
      </c>
      <c r="L4419">
        <v>0</v>
      </c>
      <c r="M4419">
        <v>17</v>
      </c>
      <c r="N4419">
        <v>0</v>
      </c>
      <c r="O4419">
        <v>0</v>
      </c>
      <c r="P4419">
        <v>0</v>
      </c>
      <c r="Q4419">
        <v>0</v>
      </c>
    </row>
    <row r="4420" spans="1:17" x14ac:dyDescent="0.2">
      <c r="A4420" t="s">
        <v>21443</v>
      </c>
      <c r="B4420" t="s">
        <v>84</v>
      </c>
      <c r="C4420" t="s">
        <v>119</v>
      </c>
      <c r="D4420" t="s">
        <v>17029</v>
      </c>
      <c r="E4420" t="s">
        <v>81</v>
      </c>
      <c r="F4420" t="s">
        <v>4871</v>
      </c>
      <c r="G4420">
        <v>0</v>
      </c>
      <c r="H4420">
        <v>0</v>
      </c>
      <c r="I4420">
        <v>0</v>
      </c>
      <c r="J4420">
        <v>0</v>
      </c>
      <c r="K4420">
        <v>0</v>
      </c>
      <c r="L4420">
        <v>0</v>
      </c>
      <c r="M4420">
        <v>0</v>
      </c>
      <c r="N4420">
        <v>14</v>
      </c>
      <c r="O4420">
        <v>13</v>
      </c>
      <c r="P4420">
        <v>1</v>
      </c>
      <c r="Q4420">
        <v>0</v>
      </c>
    </row>
    <row r="4421" spans="1:17" x14ac:dyDescent="0.2">
      <c r="A4421" t="s">
        <v>21444</v>
      </c>
      <c r="B4421" t="s">
        <v>84</v>
      </c>
      <c r="C4421" t="s">
        <v>119</v>
      </c>
      <c r="D4421" t="s">
        <v>17029</v>
      </c>
      <c r="E4421" t="s">
        <v>81</v>
      </c>
      <c r="F4421" t="s">
        <v>4873</v>
      </c>
      <c r="G4421">
        <v>0</v>
      </c>
      <c r="H4421">
        <v>0</v>
      </c>
      <c r="I4421">
        <v>0</v>
      </c>
      <c r="J4421">
        <v>0</v>
      </c>
      <c r="K4421">
        <v>0</v>
      </c>
      <c r="L4421">
        <v>0</v>
      </c>
      <c r="M4421">
        <v>0</v>
      </c>
      <c r="N4421">
        <v>6</v>
      </c>
      <c r="O4421">
        <v>6</v>
      </c>
      <c r="P4421">
        <v>0</v>
      </c>
      <c r="Q4421">
        <v>0</v>
      </c>
    </row>
    <row r="4422" spans="1:17" x14ac:dyDescent="0.2">
      <c r="A4422" t="s">
        <v>21445</v>
      </c>
      <c r="B4422" t="s">
        <v>84</v>
      </c>
      <c r="C4422" t="s">
        <v>119</v>
      </c>
      <c r="D4422" t="s">
        <v>17029</v>
      </c>
      <c r="E4422" t="s">
        <v>81</v>
      </c>
      <c r="F4422" t="s">
        <v>17019</v>
      </c>
      <c r="G4422">
        <v>17</v>
      </c>
      <c r="H4422">
        <v>0</v>
      </c>
      <c r="I4422">
        <v>0</v>
      </c>
      <c r="J4422">
        <v>0</v>
      </c>
      <c r="K4422">
        <v>0</v>
      </c>
      <c r="L4422">
        <v>0</v>
      </c>
      <c r="M4422">
        <v>0</v>
      </c>
      <c r="N4422">
        <v>0</v>
      </c>
      <c r="O4422">
        <v>0</v>
      </c>
      <c r="P4422">
        <v>0</v>
      </c>
      <c r="Q4422">
        <v>0</v>
      </c>
    </row>
    <row r="4423" spans="1:17" x14ac:dyDescent="0.2">
      <c r="A4423" t="s">
        <v>21446</v>
      </c>
      <c r="B4423" t="s">
        <v>84</v>
      </c>
      <c r="C4423" t="s">
        <v>119</v>
      </c>
      <c r="D4423" t="s">
        <v>17021</v>
      </c>
      <c r="E4423" t="s">
        <v>79</v>
      </c>
      <c r="F4423" t="s">
        <v>17022</v>
      </c>
      <c r="G4423">
        <v>0</v>
      </c>
      <c r="H4423">
        <v>0</v>
      </c>
      <c r="I4423">
        <v>0</v>
      </c>
      <c r="J4423">
        <v>0</v>
      </c>
      <c r="K4423">
        <v>0</v>
      </c>
      <c r="L4423">
        <v>0</v>
      </c>
      <c r="M4423">
        <v>0</v>
      </c>
      <c r="N4423">
        <v>2</v>
      </c>
      <c r="O4423">
        <v>1</v>
      </c>
      <c r="P4423">
        <v>1</v>
      </c>
      <c r="Q4423">
        <v>0</v>
      </c>
    </row>
    <row r="4424" spans="1:17" x14ac:dyDescent="0.2">
      <c r="A4424" t="s">
        <v>21447</v>
      </c>
      <c r="B4424" t="s">
        <v>84</v>
      </c>
      <c r="C4424" t="s">
        <v>119</v>
      </c>
      <c r="D4424" t="s">
        <v>17021</v>
      </c>
      <c r="E4424" t="s">
        <v>79</v>
      </c>
      <c r="F4424" t="s">
        <v>17019</v>
      </c>
      <c r="G4424">
        <v>2</v>
      </c>
      <c r="H4424">
        <v>0</v>
      </c>
      <c r="I4424">
        <v>0</v>
      </c>
      <c r="J4424">
        <v>0</v>
      </c>
      <c r="K4424">
        <v>0</v>
      </c>
      <c r="L4424">
        <v>0</v>
      </c>
      <c r="M4424">
        <v>0</v>
      </c>
      <c r="N4424">
        <v>0</v>
      </c>
      <c r="O4424">
        <v>0</v>
      </c>
      <c r="P4424">
        <v>0</v>
      </c>
      <c r="Q4424">
        <v>0</v>
      </c>
    </row>
    <row r="4425" spans="1:17" x14ac:dyDescent="0.2">
      <c r="A4425" t="s">
        <v>21448</v>
      </c>
      <c r="B4425" t="s">
        <v>84</v>
      </c>
      <c r="C4425" t="s">
        <v>119</v>
      </c>
      <c r="D4425" t="s">
        <v>17021</v>
      </c>
      <c r="E4425" t="s">
        <v>81</v>
      </c>
      <c r="F4425" t="s">
        <v>17022</v>
      </c>
      <c r="G4425">
        <v>0</v>
      </c>
      <c r="H4425">
        <v>0</v>
      </c>
      <c r="I4425">
        <v>0</v>
      </c>
      <c r="J4425">
        <v>0</v>
      </c>
      <c r="K4425">
        <v>0</v>
      </c>
      <c r="L4425">
        <v>0</v>
      </c>
      <c r="M4425">
        <v>0</v>
      </c>
      <c r="N4425">
        <v>1</v>
      </c>
      <c r="O4425">
        <v>1</v>
      </c>
      <c r="P4425">
        <v>0</v>
      </c>
      <c r="Q4425">
        <v>0</v>
      </c>
    </row>
    <row r="4426" spans="1:17" x14ac:dyDescent="0.2">
      <c r="A4426" t="s">
        <v>21449</v>
      </c>
      <c r="B4426" t="s">
        <v>84</v>
      </c>
      <c r="C4426" t="s">
        <v>119</v>
      </c>
      <c r="D4426" t="s">
        <v>17021</v>
      </c>
      <c r="E4426" t="s">
        <v>81</v>
      </c>
      <c r="F4426" t="s">
        <v>17019</v>
      </c>
      <c r="G4426">
        <v>1</v>
      </c>
      <c r="H4426">
        <v>0</v>
      </c>
      <c r="I4426">
        <v>0</v>
      </c>
      <c r="J4426">
        <v>0</v>
      </c>
      <c r="K4426">
        <v>0</v>
      </c>
      <c r="L4426">
        <v>0</v>
      </c>
      <c r="M4426">
        <v>0</v>
      </c>
      <c r="N4426">
        <v>0</v>
      </c>
      <c r="O4426">
        <v>0</v>
      </c>
      <c r="P4426">
        <v>0</v>
      </c>
      <c r="Q4426">
        <v>0</v>
      </c>
    </row>
    <row r="4427" spans="1:17" x14ac:dyDescent="0.2">
      <c r="A4427" t="s">
        <v>21450</v>
      </c>
      <c r="B4427" t="s">
        <v>84</v>
      </c>
      <c r="C4427" t="s">
        <v>119</v>
      </c>
      <c r="D4427" t="s">
        <v>17025</v>
      </c>
      <c r="E4427" t="s">
        <v>79</v>
      </c>
      <c r="F4427" t="s">
        <v>17019</v>
      </c>
      <c r="G4427">
        <v>7</v>
      </c>
      <c r="H4427">
        <v>0</v>
      </c>
      <c r="I4427">
        <v>0</v>
      </c>
      <c r="J4427">
        <v>0</v>
      </c>
      <c r="K4427">
        <v>0</v>
      </c>
      <c r="L4427">
        <v>0</v>
      </c>
      <c r="M4427">
        <v>0</v>
      </c>
      <c r="N4427">
        <v>0</v>
      </c>
      <c r="O4427">
        <v>0</v>
      </c>
      <c r="P4427">
        <v>0</v>
      </c>
      <c r="Q4427">
        <v>0</v>
      </c>
    </row>
    <row r="4428" spans="1:17" x14ac:dyDescent="0.2">
      <c r="A4428" t="s">
        <v>21451</v>
      </c>
      <c r="B4428" t="s">
        <v>84</v>
      </c>
      <c r="C4428" t="s">
        <v>119</v>
      </c>
      <c r="D4428" t="s">
        <v>17025</v>
      </c>
      <c r="E4428" t="s">
        <v>81</v>
      </c>
      <c r="F4428" t="s">
        <v>17019</v>
      </c>
      <c r="G4428">
        <v>3</v>
      </c>
      <c r="H4428">
        <v>0</v>
      </c>
      <c r="I4428">
        <v>0</v>
      </c>
      <c r="J4428">
        <v>0</v>
      </c>
      <c r="K4428">
        <v>0</v>
      </c>
      <c r="L4428">
        <v>0</v>
      </c>
      <c r="M4428">
        <v>0</v>
      </c>
      <c r="N4428">
        <v>0</v>
      </c>
      <c r="O4428">
        <v>0</v>
      </c>
      <c r="P4428">
        <v>0</v>
      </c>
      <c r="Q4428">
        <v>0</v>
      </c>
    </row>
    <row r="4429" spans="1:17" x14ac:dyDescent="0.2">
      <c r="A4429" t="s">
        <v>21452</v>
      </c>
      <c r="B4429" t="s">
        <v>84</v>
      </c>
      <c r="C4429" t="s">
        <v>120</v>
      </c>
      <c r="D4429" t="s">
        <v>17029</v>
      </c>
      <c r="E4429" t="s">
        <v>79</v>
      </c>
      <c r="F4429" t="s">
        <v>4875</v>
      </c>
      <c r="G4429">
        <v>0</v>
      </c>
      <c r="H4429">
        <v>33</v>
      </c>
      <c r="I4429">
        <v>6</v>
      </c>
      <c r="J4429">
        <v>21</v>
      </c>
      <c r="K4429">
        <v>4</v>
      </c>
      <c r="L4429">
        <v>2</v>
      </c>
      <c r="M4429">
        <v>0</v>
      </c>
      <c r="N4429">
        <v>0</v>
      </c>
      <c r="O4429">
        <v>0</v>
      </c>
      <c r="P4429">
        <v>0</v>
      </c>
      <c r="Q4429">
        <v>0</v>
      </c>
    </row>
    <row r="4430" spans="1:17" x14ac:dyDescent="0.2">
      <c r="A4430" t="s">
        <v>21453</v>
      </c>
      <c r="B4430" t="s">
        <v>84</v>
      </c>
      <c r="C4430" t="s">
        <v>120</v>
      </c>
      <c r="D4430" t="s">
        <v>17029</v>
      </c>
      <c r="E4430" t="s">
        <v>79</v>
      </c>
      <c r="F4430" t="s">
        <v>4877</v>
      </c>
      <c r="G4430">
        <v>0</v>
      </c>
      <c r="H4430">
        <v>33</v>
      </c>
      <c r="I4430">
        <v>5</v>
      </c>
      <c r="J4430">
        <v>20</v>
      </c>
      <c r="K4430">
        <v>6</v>
      </c>
      <c r="L4430">
        <v>2</v>
      </c>
      <c r="M4430">
        <v>0</v>
      </c>
      <c r="N4430">
        <v>0</v>
      </c>
      <c r="O4430">
        <v>0</v>
      </c>
      <c r="P4430">
        <v>0</v>
      </c>
      <c r="Q4430">
        <v>0</v>
      </c>
    </row>
    <row r="4431" spans="1:17" x14ac:dyDescent="0.2">
      <c r="A4431" t="s">
        <v>21454</v>
      </c>
      <c r="B4431" t="s">
        <v>84</v>
      </c>
      <c r="C4431" t="s">
        <v>120</v>
      </c>
      <c r="D4431" t="s">
        <v>17029</v>
      </c>
      <c r="E4431" t="s">
        <v>79</v>
      </c>
      <c r="F4431" t="s">
        <v>4879</v>
      </c>
      <c r="G4431">
        <v>0</v>
      </c>
      <c r="H4431">
        <v>0</v>
      </c>
      <c r="I4431">
        <v>0</v>
      </c>
      <c r="J4431">
        <v>0</v>
      </c>
      <c r="K4431">
        <v>0</v>
      </c>
      <c r="L4431">
        <v>0</v>
      </c>
      <c r="M4431">
        <v>33</v>
      </c>
      <c r="N4431">
        <v>0</v>
      </c>
      <c r="O4431">
        <v>0</v>
      </c>
      <c r="P4431">
        <v>0</v>
      </c>
      <c r="Q4431">
        <v>0</v>
      </c>
    </row>
    <row r="4432" spans="1:17" x14ac:dyDescent="0.2">
      <c r="A4432" t="s">
        <v>21455</v>
      </c>
      <c r="B4432" t="s">
        <v>84</v>
      </c>
      <c r="C4432" t="s">
        <v>120</v>
      </c>
      <c r="D4432" t="s">
        <v>17029</v>
      </c>
      <c r="E4432" t="s">
        <v>79</v>
      </c>
      <c r="F4432" t="s">
        <v>4881</v>
      </c>
      <c r="G4432">
        <v>0</v>
      </c>
      <c r="H4432">
        <v>33</v>
      </c>
      <c r="I4432">
        <v>5</v>
      </c>
      <c r="J4432">
        <v>20</v>
      </c>
      <c r="K4432">
        <v>6</v>
      </c>
      <c r="L4432">
        <v>2</v>
      </c>
      <c r="M4432">
        <v>0</v>
      </c>
      <c r="N4432">
        <v>0</v>
      </c>
      <c r="O4432">
        <v>0</v>
      </c>
      <c r="P4432">
        <v>0</v>
      </c>
      <c r="Q4432">
        <v>0</v>
      </c>
    </row>
    <row r="4433" spans="1:17" x14ac:dyDescent="0.2">
      <c r="A4433" t="s">
        <v>21456</v>
      </c>
      <c r="B4433" t="s">
        <v>84</v>
      </c>
      <c r="C4433" t="s">
        <v>120</v>
      </c>
      <c r="D4433" t="s">
        <v>17029</v>
      </c>
      <c r="E4433" t="s">
        <v>79</v>
      </c>
      <c r="F4433" t="s">
        <v>4883</v>
      </c>
      <c r="G4433">
        <v>0</v>
      </c>
      <c r="H4433">
        <v>33</v>
      </c>
      <c r="I4433">
        <v>6</v>
      </c>
      <c r="J4433">
        <v>19</v>
      </c>
      <c r="K4433">
        <v>6</v>
      </c>
      <c r="L4433">
        <v>2</v>
      </c>
      <c r="M4433">
        <v>0</v>
      </c>
      <c r="N4433">
        <v>0</v>
      </c>
      <c r="O4433">
        <v>0</v>
      </c>
      <c r="P4433">
        <v>0</v>
      </c>
      <c r="Q4433">
        <v>0</v>
      </c>
    </row>
    <row r="4434" spans="1:17" x14ac:dyDescent="0.2">
      <c r="A4434" t="s">
        <v>21457</v>
      </c>
      <c r="B4434" t="s">
        <v>84</v>
      </c>
      <c r="C4434" t="s">
        <v>120</v>
      </c>
      <c r="D4434" t="s">
        <v>17029</v>
      </c>
      <c r="E4434" t="s">
        <v>79</v>
      </c>
      <c r="F4434" t="s">
        <v>4885</v>
      </c>
      <c r="G4434">
        <v>0</v>
      </c>
      <c r="H4434">
        <v>0</v>
      </c>
      <c r="I4434">
        <v>0</v>
      </c>
      <c r="J4434">
        <v>0</v>
      </c>
      <c r="K4434">
        <v>0</v>
      </c>
      <c r="L4434">
        <v>0</v>
      </c>
      <c r="M4434">
        <v>33</v>
      </c>
      <c r="N4434">
        <v>0</v>
      </c>
      <c r="O4434">
        <v>0</v>
      </c>
      <c r="P4434">
        <v>0</v>
      </c>
      <c r="Q4434">
        <v>0</v>
      </c>
    </row>
    <row r="4435" spans="1:17" x14ac:dyDescent="0.2">
      <c r="A4435" t="s">
        <v>21458</v>
      </c>
      <c r="B4435" t="s">
        <v>84</v>
      </c>
      <c r="C4435" t="s">
        <v>120</v>
      </c>
      <c r="D4435" t="s">
        <v>17029</v>
      </c>
      <c r="E4435" t="s">
        <v>79</v>
      </c>
      <c r="F4435" t="s">
        <v>4887</v>
      </c>
      <c r="G4435">
        <v>0</v>
      </c>
      <c r="H4435">
        <v>33</v>
      </c>
      <c r="I4435">
        <v>5</v>
      </c>
      <c r="J4435">
        <v>22</v>
      </c>
      <c r="K4435">
        <v>4</v>
      </c>
      <c r="L4435">
        <v>2</v>
      </c>
      <c r="M4435">
        <v>0</v>
      </c>
      <c r="N4435">
        <v>0</v>
      </c>
      <c r="O4435">
        <v>0</v>
      </c>
      <c r="P4435">
        <v>0</v>
      </c>
      <c r="Q4435">
        <v>0</v>
      </c>
    </row>
    <row r="4436" spans="1:17" x14ac:dyDescent="0.2">
      <c r="A4436" t="s">
        <v>21459</v>
      </c>
      <c r="B4436" t="s">
        <v>84</v>
      </c>
      <c r="C4436" t="s">
        <v>120</v>
      </c>
      <c r="D4436" t="s">
        <v>17029</v>
      </c>
      <c r="E4436" t="s">
        <v>79</v>
      </c>
      <c r="F4436" t="s">
        <v>4889</v>
      </c>
      <c r="G4436">
        <v>0</v>
      </c>
      <c r="H4436">
        <v>0</v>
      </c>
      <c r="I4436">
        <v>0</v>
      </c>
      <c r="J4436">
        <v>0</v>
      </c>
      <c r="K4436">
        <v>0</v>
      </c>
      <c r="L4436">
        <v>0</v>
      </c>
      <c r="M4436">
        <v>33</v>
      </c>
      <c r="N4436">
        <v>0</v>
      </c>
      <c r="O4436">
        <v>0</v>
      </c>
      <c r="P4436">
        <v>0</v>
      </c>
      <c r="Q4436">
        <v>0</v>
      </c>
    </row>
    <row r="4437" spans="1:17" x14ac:dyDescent="0.2">
      <c r="A4437" t="s">
        <v>21460</v>
      </c>
      <c r="B4437" t="s">
        <v>84</v>
      </c>
      <c r="C4437" t="s">
        <v>120</v>
      </c>
      <c r="D4437" t="s">
        <v>17029</v>
      </c>
      <c r="E4437" t="s">
        <v>79</v>
      </c>
      <c r="F4437" t="s">
        <v>4871</v>
      </c>
      <c r="G4437">
        <v>0</v>
      </c>
      <c r="H4437">
        <v>0</v>
      </c>
      <c r="I4437">
        <v>0</v>
      </c>
      <c r="J4437">
        <v>0</v>
      </c>
      <c r="K4437">
        <v>0</v>
      </c>
      <c r="L4437">
        <v>0</v>
      </c>
      <c r="M4437">
        <v>0</v>
      </c>
      <c r="N4437">
        <v>26</v>
      </c>
      <c r="O4437">
        <v>20</v>
      </c>
      <c r="P4437">
        <v>5</v>
      </c>
      <c r="Q4437">
        <v>1</v>
      </c>
    </row>
    <row r="4438" spans="1:17" x14ac:dyDescent="0.2">
      <c r="A4438" t="s">
        <v>21461</v>
      </c>
      <c r="B4438" t="s">
        <v>84</v>
      </c>
      <c r="C4438" t="s">
        <v>120</v>
      </c>
      <c r="D4438" t="s">
        <v>17029</v>
      </c>
      <c r="E4438" t="s">
        <v>79</v>
      </c>
      <c r="F4438" t="s">
        <v>4873</v>
      </c>
      <c r="G4438">
        <v>0</v>
      </c>
      <c r="H4438">
        <v>0</v>
      </c>
      <c r="I4438">
        <v>0</v>
      </c>
      <c r="J4438">
        <v>0</v>
      </c>
      <c r="K4438">
        <v>0</v>
      </c>
      <c r="L4438">
        <v>0</v>
      </c>
      <c r="M4438">
        <v>0</v>
      </c>
      <c r="N4438">
        <v>24</v>
      </c>
      <c r="O4438">
        <v>18</v>
      </c>
      <c r="P4438">
        <v>5</v>
      </c>
      <c r="Q4438">
        <v>1</v>
      </c>
    </row>
    <row r="4439" spans="1:17" x14ac:dyDescent="0.2">
      <c r="A4439" t="s">
        <v>21462</v>
      </c>
      <c r="B4439" t="s">
        <v>84</v>
      </c>
      <c r="C4439" t="s">
        <v>120</v>
      </c>
      <c r="D4439" t="s">
        <v>17029</v>
      </c>
      <c r="E4439" t="s">
        <v>79</v>
      </c>
      <c r="F4439" t="s">
        <v>17019</v>
      </c>
      <c r="G4439">
        <v>33</v>
      </c>
      <c r="H4439">
        <v>0</v>
      </c>
      <c r="I4439">
        <v>0</v>
      </c>
      <c r="J4439">
        <v>0</v>
      </c>
      <c r="K4439">
        <v>0</v>
      </c>
      <c r="L4439">
        <v>0</v>
      </c>
      <c r="M4439">
        <v>0</v>
      </c>
      <c r="N4439">
        <v>0</v>
      </c>
      <c r="O4439">
        <v>0</v>
      </c>
      <c r="P4439">
        <v>0</v>
      </c>
      <c r="Q4439">
        <v>0</v>
      </c>
    </row>
    <row r="4440" spans="1:17" x14ac:dyDescent="0.2">
      <c r="A4440" t="s">
        <v>21463</v>
      </c>
      <c r="B4440" t="s">
        <v>84</v>
      </c>
      <c r="C4440" t="s">
        <v>120</v>
      </c>
      <c r="D4440" t="s">
        <v>17029</v>
      </c>
      <c r="E4440" t="s">
        <v>81</v>
      </c>
      <c r="F4440" t="s">
        <v>4875</v>
      </c>
      <c r="G4440">
        <v>0</v>
      </c>
      <c r="H4440">
        <v>44</v>
      </c>
      <c r="I4440">
        <v>6</v>
      </c>
      <c r="J4440">
        <v>34</v>
      </c>
      <c r="K4440">
        <v>2</v>
      </c>
      <c r="L4440">
        <v>2</v>
      </c>
      <c r="M4440">
        <v>0</v>
      </c>
      <c r="N4440">
        <v>0</v>
      </c>
      <c r="O4440">
        <v>0</v>
      </c>
      <c r="P4440">
        <v>0</v>
      </c>
      <c r="Q4440">
        <v>0</v>
      </c>
    </row>
    <row r="4441" spans="1:17" x14ac:dyDescent="0.2">
      <c r="A4441" t="s">
        <v>21464</v>
      </c>
      <c r="B4441" t="s">
        <v>84</v>
      </c>
      <c r="C4441" t="s">
        <v>120</v>
      </c>
      <c r="D4441" t="s">
        <v>17029</v>
      </c>
      <c r="E4441" t="s">
        <v>81</v>
      </c>
      <c r="F4441" t="s">
        <v>4877</v>
      </c>
      <c r="G4441">
        <v>0</v>
      </c>
      <c r="H4441">
        <v>44</v>
      </c>
      <c r="I4441">
        <v>1</v>
      </c>
      <c r="J4441">
        <v>37</v>
      </c>
      <c r="K4441">
        <v>3</v>
      </c>
      <c r="L4441">
        <v>3</v>
      </c>
      <c r="M4441">
        <v>0</v>
      </c>
      <c r="N4441">
        <v>0</v>
      </c>
      <c r="O4441">
        <v>0</v>
      </c>
      <c r="P4441">
        <v>0</v>
      </c>
      <c r="Q4441">
        <v>0</v>
      </c>
    </row>
    <row r="4442" spans="1:17" x14ac:dyDescent="0.2">
      <c r="A4442" t="s">
        <v>21465</v>
      </c>
      <c r="B4442" t="s">
        <v>84</v>
      </c>
      <c r="C4442" t="s">
        <v>120</v>
      </c>
      <c r="D4442" t="s">
        <v>17029</v>
      </c>
      <c r="E4442" t="s">
        <v>81</v>
      </c>
      <c r="F4442" t="s">
        <v>4879</v>
      </c>
      <c r="G4442">
        <v>0</v>
      </c>
      <c r="H4442">
        <v>0</v>
      </c>
      <c r="I4442">
        <v>0</v>
      </c>
      <c r="J4442">
        <v>0</v>
      </c>
      <c r="K4442">
        <v>0</v>
      </c>
      <c r="L4442">
        <v>0</v>
      </c>
      <c r="M4442">
        <v>44</v>
      </c>
      <c r="N4442">
        <v>0</v>
      </c>
      <c r="O4442">
        <v>0</v>
      </c>
      <c r="P4442">
        <v>0</v>
      </c>
      <c r="Q4442">
        <v>0</v>
      </c>
    </row>
    <row r="4443" spans="1:17" x14ac:dyDescent="0.2">
      <c r="A4443" t="s">
        <v>21466</v>
      </c>
      <c r="B4443" t="s">
        <v>84</v>
      </c>
      <c r="C4443" t="s">
        <v>120</v>
      </c>
      <c r="D4443" t="s">
        <v>17029</v>
      </c>
      <c r="E4443" t="s">
        <v>81</v>
      </c>
      <c r="F4443" t="s">
        <v>4881</v>
      </c>
      <c r="G4443">
        <v>0</v>
      </c>
      <c r="H4443">
        <v>44</v>
      </c>
      <c r="I4443">
        <v>1</v>
      </c>
      <c r="J4443">
        <v>37</v>
      </c>
      <c r="K4443">
        <v>3</v>
      </c>
      <c r="L4443">
        <v>3</v>
      </c>
      <c r="M4443">
        <v>0</v>
      </c>
      <c r="N4443">
        <v>0</v>
      </c>
      <c r="O4443">
        <v>0</v>
      </c>
      <c r="P4443">
        <v>0</v>
      </c>
      <c r="Q4443">
        <v>0</v>
      </c>
    </row>
    <row r="4444" spans="1:17" x14ac:dyDescent="0.2">
      <c r="A4444" t="s">
        <v>21467</v>
      </c>
      <c r="B4444" t="s">
        <v>84</v>
      </c>
      <c r="C4444" t="s">
        <v>120</v>
      </c>
      <c r="D4444" t="s">
        <v>17029</v>
      </c>
      <c r="E4444" t="s">
        <v>81</v>
      </c>
      <c r="F4444" t="s">
        <v>4883</v>
      </c>
      <c r="G4444">
        <v>0</v>
      </c>
      <c r="H4444">
        <v>44</v>
      </c>
      <c r="I4444">
        <v>4</v>
      </c>
      <c r="J4444">
        <v>34</v>
      </c>
      <c r="K4444">
        <v>3</v>
      </c>
      <c r="L4444">
        <v>3</v>
      </c>
      <c r="M4444">
        <v>0</v>
      </c>
      <c r="N4444">
        <v>0</v>
      </c>
      <c r="O4444">
        <v>0</v>
      </c>
      <c r="P4444">
        <v>0</v>
      </c>
      <c r="Q4444">
        <v>0</v>
      </c>
    </row>
    <row r="4445" spans="1:17" x14ac:dyDescent="0.2">
      <c r="A4445" t="s">
        <v>21468</v>
      </c>
      <c r="B4445" t="s">
        <v>84</v>
      </c>
      <c r="C4445" t="s">
        <v>120</v>
      </c>
      <c r="D4445" t="s">
        <v>17029</v>
      </c>
      <c r="E4445" t="s">
        <v>81</v>
      </c>
      <c r="F4445" t="s">
        <v>4885</v>
      </c>
      <c r="G4445">
        <v>0</v>
      </c>
      <c r="H4445">
        <v>0</v>
      </c>
      <c r="I4445">
        <v>0</v>
      </c>
      <c r="J4445">
        <v>0</v>
      </c>
      <c r="K4445">
        <v>0</v>
      </c>
      <c r="L4445">
        <v>0</v>
      </c>
      <c r="M4445">
        <v>44</v>
      </c>
      <c r="N4445">
        <v>0</v>
      </c>
      <c r="O4445">
        <v>0</v>
      </c>
      <c r="P4445">
        <v>0</v>
      </c>
      <c r="Q4445">
        <v>0</v>
      </c>
    </row>
    <row r="4446" spans="1:17" x14ac:dyDescent="0.2">
      <c r="A4446" t="s">
        <v>21469</v>
      </c>
      <c r="B4446" t="s">
        <v>84</v>
      </c>
      <c r="C4446" t="s">
        <v>120</v>
      </c>
      <c r="D4446" t="s">
        <v>17029</v>
      </c>
      <c r="E4446" t="s">
        <v>81</v>
      </c>
      <c r="F4446" t="s">
        <v>4887</v>
      </c>
      <c r="G4446">
        <v>0</v>
      </c>
      <c r="H4446">
        <v>44</v>
      </c>
      <c r="I4446">
        <v>2</v>
      </c>
      <c r="J4446">
        <v>38</v>
      </c>
      <c r="K4446">
        <v>2</v>
      </c>
      <c r="L4446">
        <v>2</v>
      </c>
      <c r="M4446">
        <v>0</v>
      </c>
      <c r="N4446">
        <v>0</v>
      </c>
      <c r="O4446">
        <v>0</v>
      </c>
      <c r="P4446">
        <v>0</v>
      </c>
      <c r="Q4446">
        <v>0</v>
      </c>
    </row>
    <row r="4447" spans="1:17" x14ac:dyDescent="0.2">
      <c r="A4447" t="s">
        <v>21470</v>
      </c>
      <c r="B4447" t="s">
        <v>84</v>
      </c>
      <c r="C4447" t="s">
        <v>120</v>
      </c>
      <c r="D4447" t="s">
        <v>17029</v>
      </c>
      <c r="E4447" t="s">
        <v>81</v>
      </c>
      <c r="F4447" t="s">
        <v>4889</v>
      </c>
      <c r="G4447">
        <v>0</v>
      </c>
      <c r="H4447">
        <v>0</v>
      </c>
      <c r="I4447">
        <v>0</v>
      </c>
      <c r="J4447">
        <v>0</v>
      </c>
      <c r="K4447">
        <v>0</v>
      </c>
      <c r="L4447">
        <v>0</v>
      </c>
      <c r="M4447">
        <v>44</v>
      </c>
      <c r="N4447">
        <v>0</v>
      </c>
      <c r="O4447">
        <v>0</v>
      </c>
      <c r="P4447">
        <v>0</v>
      </c>
      <c r="Q4447">
        <v>0</v>
      </c>
    </row>
    <row r="4448" spans="1:17" x14ac:dyDescent="0.2">
      <c r="A4448" t="s">
        <v>21471</v>
      </c>
      <c r="B4448" t="s">
        <v>84</v>
      </c>
      <c r="C4448" t="s">
        <v>120</v>
      </c>
      <c r="D4448" t="s">
        <v>17029</v>
      </c>
      <c r="E4448" t="s">
        <v>81</v>
      </c>
      <c r="F4448" t="s">
        <v>4871</v>
      </c>
      <c r="G4448">
        <v>0</v>
      </c>
      <c r="H4448">
        <v>0</v>
      </c>
      <c r="I4448">
        <v>0</v>
      </c>
      <c r="J4448">
        <v>0</v>
      </c>
      <c r="K4448">
        <v>0</v>
      </c>
      <c r="L4448">
        <v>0</v>
      </c>
      <c r="M4448">
        <v>0</v>
      </c>
      <c r="N4448">
        <v>40</v>
      </c>
      <c r="O4448">
        <v>36</v>
      </c>
      <c r="P4448">
        <v>2</v>
      </c>
      <c r="Q4448">
        <v>2</v>
      </c>
    </row>
    <row r="4449" spans="1:17" x14ac:dyDescent="0.2">
      <c r="A4449" t="s">
        <v>21472</v>
      </c>
      <c r="B4449" t="s">
        <v>84</v>
      </c>
      <c r="C4449" t="s">
        <v>120</v>
      </c>
      <c r="D4449" t="s">
        <v>17029</v>
      </c>
      <c r="E4449" t="s">
        <v>81</v>
      </c>
      <c r="F4449" t="s">
        <v>4873</v>
      </c>
      <c r="G4449">
        <v>0</v>
      </c>
      <c r="H4449">
        <v>0</v>
      </c>
      <c r="I4449">
        <v>0</v>
      </c>
      <c r="J4449">
        <v>0</v>
      </c>
      <c r="K4449">
        <v>0</v>
      </c>
      <c r="L4449">
        <v>0</v>
      </c>
      <c r="M4449">
        <v>0</v>
      </c>
      <c r="N4449">
        <v>33</v>
      </c>
      <c r="O4449">
        <v>30</v>
      </c>
      <c r="P4449">
        <v>1</v>
      </c>
      <c r="Q4449">
        <v>2</v>
      </c>
    </row>
    <row r="4450" spans="1:17" x14ac:dyDescent="0.2">
      <c r="A4450" t="s">
        <v>21473</v>
      </c>
      <c r="B4450" t="s">
        <v>84</v>
      </c>
      <c r="C4450" t="s">
        <v>120</v>
      </c>
      <c r="D4450" t="s">
        <v>17029</v>
      </c>
      <c r="E4450" t="s">
        <v>81</v>
      </c>
      <c r="F4450" t="s">
        <v>17019</v>
      </c>
      <c r="G4450">
        <v>44</v>
      </c>
      <c r="H4450">
        <v>0</v>
      </c>
      <c r="I4450">
        <v>0</v>
      </c>
      <c r="J4450">
        <v>0</v>
      </c>
      <c r="K4450">
        <v>0</v>
      </c>
      <c r="L4450">
        <v>0</v>
      </c>
      <c r="M4450">
        <v>0</v>
      </c>
      <c r="N4450">
        <v>0</v>
      </c>
      <c r="O4450">
        <v>0</v>
      </c>
      <c r="P4450">
        <v>0</v>
      </c>
      <c r="Q4450">
        <v>0</v>
      </c>
    </row>
    <row r="4451" spans="1:17" x14ac:dyDescent="0.2">
      <c r="A4451" t="s">
        <v>21474</v>
      </c>
      <c r="B4451" t="s">
        <v>84</v>
      </c>
      <c r="C4451" t="s">
        <v>120</v>
      </c>
      <c r="D4451" t="s">
        <v>17021</v>
      </c>
      <c r="E4451" t="s">
        <v>79</v>
      </c>
      <c r="F4451" t="s">
        <v>17022</v>
      </c>
      <c r="G4451">
        <v>0</v>
      </c>
      <c r="H4451">
        <v>0</v>
      </c>
      <c r="I4451">
        <v>0</v>
      </c>
      <c r="J4451">
        <v>0</v>
      </c>
      <c r="K4451">
        <v>0</v>
      </c>
      <c r="L4451">
        <v>0</v>
      </c>
      <c r="M4451">
        <v>0</v>
      </c>
      <c r="N4451">
        <v>5</v>
      </c>
      <c r="O4451">
        <v>2</v>
      </c>
      <c r="P4451">
        <v>2</v>
      </c>
      <c r="Q4451">
        <v>1</v>
      </c>
    </row>
    <row r="4452" spans="1:17" x14ac:dyDescent="0.2">
      <c r="A4452" t="s">
        <v>21475</v>
      </c>
      <c r="B4452" t="s">
        <v>84</v>
      </c>
      <c r="C4452" t="s">
        <v>120</v>
      </c>
      <c r="D4452" t="s">
        <v>17021</v>
      </c>
      <c r="E4452" t="s">
        <v>79</v>
      </c>
      <c r="F4452" t="s">
        <v>17019</v>
      </c>
      <c r="G4452">
        <v>5</v>
      </c>
      <c r="H4452">
        <v>0</v>
      </c>
      <c r="I4452">
        <v>0</v>
      </c>
      <c r="J4452">
        <v>0</v>
      </c>
      <c r="K4452">
        <v>0</v>
      </c>
      <c r="L4452">
        <v>0</v>
      </c>
      <c r="M4452">
        <v>0</v>
      </c>
      <c r="N4452">
        <v>0</v>
      </c>
      <c r="O4452">
        <v>0</v>
      </c>
      <c r="P4452">
        <v>0</v>
      </c>
      <c r="Q4452">
        <v>0</v>
      </c>
    </row>
    <row r="4453" spans="1:17" x14ac:dyDescent="0.2">
      <c r="A4453" t="s">
        <v>21476</v>
      </c>
      <c r="B4453" t="s">
        <v>84</v>
      </c>
      <c r="C4453" t="s">
        <v>120</v>
      </c>
      <c r="D4453" t="s">
        <v>17021</v>
      </c>
      <c r="E4453" t="s">
        <v>81</v>
      </c>
      <c r="F4453" t="s">
        <v>17022</v>
      </c>
      <c r="G4453">
        <v>0</v>
      </c>
      <c r="H4453">
        <v>0</v>
      </c>
      <c r="I4453">
        <v>0</v>
      </c>
      <c r="J4453">
        <v>0</v>
      </c>
      <c r="K4453">
        <v>0</v>
      </c>
      <c r="L4453">
        <v>0</v>
      </c>
      <c r="M4453">
        <v>0</v>
      </c>
      <c r="N4453">
        <v>5</v>
      </c>
      <c r="O4453">
        <v>3</v>
      </c>
      <c r="P4453">
        <v>1</v>
      </c>
      <c r="Q4453">
        <v>1</v>
      </c>
    </row>
    <row r="4454" spans="1:17" x14ac:dyDescent="0.2">
      <c r="A4454" t="s">
        <v>21477</v>
      </c>
      <c r="B4454" t="s">
        <v>84</v>
      </c>
      <c r="C4454" t="s">
        <v>120</v>
      </c>
      <c r="D4454" t="s">
        <v>17021</v>
      </c>
      <c r="E4454" t="s">
        <v>81</v>
      </c>
      <c r="F4454" t="s">
        <v>17019</v>
      </c>
      <c r="G4454">
        <v>5</v>
      </c>
      <c r="H4454">
        <v>0</v>
      </c>
      <c r="I4454">
        <v>0</v>
      </c>
      <c r="J4454">
        <v>0</v>
      </c>
      <c r="K4454">
        <v>0</v>
      </c>
      <c r="L4454">
        <v>0</v>
      </c>
      <c r="M4454">
        <v>0</v>
      </c>
      <c r="N4454">
        <v>0</v>
      </c>
      <c r="O4454">
        <v>0</v>
      </c>
      <c r="P4454">
        <v>0</v>
      </c>
      <c r="Q4454">
        <v>0</v>
      </c>
    </row>
    <row r="4455" spans="1:17" x14ac:dyDescent="0.2">
      <c r="A4455" t="s">
        <v>21478</v>
      </c>
      <c r="B4455" t="s">
        <v>84</v>
      </c>
      <c r="C4455" t="s">
        <v>173</v>
      </c>
      <c r="D4455" t="s">
        <v>17025</v>
      </c>
      <c r="E4455" t="s">
        <v>79</v>
      </c>
      <c r="F4455" t="s">
        <v>17019</v>
      </c>
      <c r="G4455">
        <v>10</v>
      </c>
      <c r="H4455">
        <v>0</v>
      </c>
      <c r="I4455">
        <v>0</v>
      </c>
      <c r="J4455">
        <v>0</v>
      </c>
      <c r="K4455">
        <v>0</v>
      </c>
      <c r="L4455">
        <v>0</v>
      </c>
      <c r="M4455">
        <v>0</v>
      </c>
      <c r="N4455">
        <v>0</v>
      </c>
      <c r="O4455">
        <v>0</v>
      </c>
      <c r="P4455">
        <v>0</v>
      </c>
      <c r="Q4455">
        <v>0</v>
      </c>
    </row>
    <row r="4456" spans="1:17" x14ac:dyDescent="0.2">
      <c r="A4456" t="s">
        <v>21479</v>
      </c>
      <c r="B4456" t="s">
        <v>84</v>
      </c>
      <c r="C4456" t="s">
        <v>173</v>
      </c>
      <c r="D4456" t="s">
        <v>17025</v>
      </c>
      <c r="E4456" t="s">
        <v>81</v>
      </c>
      <c r="F4456" t="s">
        <v>17019</v>
      </c>
      <c r="G4456">
        <v>4</v>
      </c>
      <c r="H4456">
        <v>0</v>
      </c>
      <c r="I4456">
        <v>0</v>
      </c>
      <c r="J4456">
        <v>0</v>
      </c>
      <c r="K4456">
        <v>0</v>
      </c>
      <c r="L4456">
        <v>0</v>
      </c>
      <c r="M4456">
        <v>0</v>
      </c>
      <c r="N4456">
        <v>0</v>
      </c>
      <c r="O4456">
        <v>0</v>
      </c>
      <c r="P4456">
        <v>0</v>
      </c>
      <c r="Q4456">
        <v>0</v>
      </c>
    </row>
    <row r="4457" spans="1:17" x14ac:dyDescent="0.2">
      <c r="A4457" t="s">
        <v>21480</v>
      </c>
      <c r="B4457" t="s">
        <v>84</v>
      </c>
      <c r="C4457" t="s">
        <v>174</v>
      </c>
      <c r="D4457" t="s">
        <v>17027</v>
      </c>
      <c r="E4457" t="s">
        <v>79</v>
      </c>
      <c r="F4457" t="s">
        <v>17019</v>
      </c>
      <c r="G4457">
        <v>1</v>
      </c>
      <c r="H4457">
        <v>0</v>
      </c>
      <c r="I4457">
        <v>0</v>
      </c>
      <c r="J4457">
        <v>0</v>
      </c>
      <c r="K4457">
        <v>0</v>
      </c>
      <c r="L4457">
        <v>0</v>
      </c>
      <c r="M4457">
        <v>0</v>
      </c>
      <c r="N4457">
        <v>0</v>
      </c>
      <c r="O4457">
        <v>0</v>
      </c>
      <c r="P4457">
        <v>0</v>
      </c>
      <c r="Q4457">
        <v>0</v>
      </c>
    </row>
    <row r="4458" spans="1:17" x14ac:dyDescent="0.2">
      <c r="A4458" t="s">
        <v>21481</v>
      </c>
      <c r="B4458" t="s">
        <v>84</v>
      </c>
      <c r="C4458" t="s">
        <v>174</v>
      </c>
      <c r="D4458" t="s">
        <v>17027</v>
      </c>
      <c r="E4458" t="s">
        <v>81</v>
      </c>
      <c r="F4458" t="s">
        <v>17019</v>
      </c>
      <c r="G4458">
        <v>10</v>
      </c>
      <c r="H4458">
        <v>0</v>
      </c>
      <c r="I4458">
        <v>0</v>
      </c>
      <c r="J4458">
        <v>0</v>
      </c>
      <c r="K4458">
        <v>0</v>
      </c>
      <c r="L4458">
        <v>0</v>
      </c>
      <c r="M4458">
        <v>0</v>
      </c>
      <c r="N4458">
        <v>0</v>
      </c>
      <c r="O4458">
        <v>0</v>
      </c>
      <c r="P4458">
        <v>0</v>
      </c>
      <c r="Q4458">
        <v>0</v>
      </c>
    </row>
    <row r="4459" spans="1:17" x14ac:dyDescent="0.2">
      <c r="A4459" t="s">
        <v>21482</v>
      </c>
      <c r="B4459" t="s">
        <v>84</v>
      </c>
      <c r="C4459" t="s">
        <v>174</v>
      </c>
      <c r="D4459" t="s">
        <v>17029</v>
      </c>
      <c r="E4459" t="s">
        <v>79</v>
      </c>
      <c r="F4459" t="s">
        <v>4875</v>
      </c>
      <c r="G4459">
        <v>0</v>
      </c>
      <c r="H4459">
        <v>108</v>
      </c>
      <c r="I4459">
        <v>33</v>
      </c>
      <c r="J4459">
        <v>64</v>
      </c>
      <c r="K4459">
        <v>6</v>
      </c>
      <c r="L4459">
        <v>5</v>
      </c>
      <c r="M4459">
        <v>0</v>
      </c>
      <c r="N4459">
        <v>0</v>
      </c>
      <c r="O4459">
        <v>0</v>
      </c>
      <c r="P4459">
        <v>0</v>
      </c>
      <c r="Q4459">
        <v>0</v>
      </c>
    </row>
    <row r="4460" spans="1:17" x14ac:dyDescent="0.2">
      <c r="A4460" t="s">
        <v>21483</v>
      </c>
      <c r="B4460" t="s">
        <v>84</v>
      </c>
      <c r="C4460" t="s">
        <v>174</v>
      </c>
      <c r="D4460" t="s">
        <v>17029</v>
      </c>
      <c r="E4460" t="s">
        <v>79</v>
      </c>
      <c r="F4460" t="s">
        <v>4877</v>
      </c>
      <c r="G4460">
        <v>0</v>
      </c>
      <c r="H4460">
        <v>108</v>
      </c>
      <c r="I4460">
        <v>33</v>
      </c>
      <c r="J4460">
        <v>63</v>
      </c>
      <c r="K4460">
        <v>7</v>
      </c>
      <c r="L4460">
        <v>5</v>
      </c>
      <c r="M4460">
        <v>0</v>
      </c>
      <c r="N4460">
        <v>0</v>
      </c>
      <c r="O4460">
        <v>0</v>
      </c>
      <c r="P4460">
        <v>0</v>
      </c>
      <c r="Q4460">
        <v>0</v>
      </c>
    </row>
    <row r="4461" spans="1:17" x14ac:dyDescent="0.2">
      <c r="A4461" t="s">
        <v>21484</v>
      </c>
      <c r="B4461" t="s">
        <v>84</v>
      </c>
      <c r="C4461" t="s">
        <v>174</v>
      </c>
      <c r="D4461" t="s">
        <v>17029</v>
      </c>
      <c r="E4461" t="s">
        <v>79</v>
      </c>
      <c r="F4461" t="s">
        <v>4879</v>
      </c>
      <c r="G4461">
        <v>0</v>
      </c>
      <c r="H4461">
        <v>0</v>
      </c>
      <c r="I4461">
        <v>0</v>
      </c>
      <c r="J4461">
        <v>0</v>
      </c>
      <c r="K4461">
        <v>0</v>
      </c>
      <c r="L4461">
        <v>0</v>
      </c>
      <c r="M4461">
        <v>108</v>
      </c>
      <c r="N4461">
        <v>0</v>
      </c>
      <c r="O4461">
        <v>0</v>
      </c>
      <c r="P4461">
        <v>0</v>
      </c>
      <c r="Q4461">
        <v>0</v>
      </c>
    </row>
    <row r="4462" spans="1:17" x14ac:dyDescent="0.2">
      <c r="A4462" t="s">
        <v>21485</v>
      </c>
      <c r="B4462" t="s">
        <v>84</v>
      </c>
      <c r="C4462" t="s">
        <v>174</v>
      </c>
      <c r="D4462" t="s">
        <v>17029</v>
      </c>
      <c r="E4462" t="s">
        <v>79</v>
      </c>
      <c r="F4462" t="s">
        <v>4881</v>
      </c>
      <c r="G4462">
        <v>0</v>
      </c>
      <c r="H4462">
        <v>108</v>
      </c>
      <c r="I4462">
        <v>33</v>
      </c>
      <c r="J4462">
        <v>63</v>
      </c>
      <c r="K4462">
        <v>7</v>
      </c>
      <c r="L4462">
        <v>5</v>
      </c>
      <c r="M4462">
        <v>0</v>
      </c>
      <c r="N4462">
        <v>0</v>
      </c>
      <c r="O4462">
        <v>0</v>
      </c>
      <c r="P4462">
        <v>0</v>
      </c>
      <c r="Q4462">
        <v>0</v>
      </c>
    </row>
    <row r="4463" spans="1:17" x14ac:dyDescent="0.2">
      <c r="A4463" t="s">
        <v>21486</v>
      </c>
      <c r="B4463" t="s">
        <v>84</v>
      </c>
      <c r="C4463" t="s">
        <v>174</v>
      </c>
      <c r="D4463" t="s">
        <v>17029</v>
      </c>
      <c r="E4463" t="s">
        <v>79</v>
      </c>
      <c r="F4463" t="s">
        <v>4883</v>
      </c>
      <c r="G4463">
        <v>0</v>
      </c>
      <c r="H4463">
        <v>108</v>
      </c>
      <c r="I4463">
        <v>33</v>
      </c>
      <c r="J4463">
        <v>63</v>
      </c>
      <c r="K4463">
        <v>7</v>
      </c>
      <c r="L4463">
        <v>5</v>
      </c>
      <c r="M4463">
        <v>0</v>
      </c>
      <c r="N4463">
        <v>0</v>
      </c>
      <c r="O4463">
        <v>0</v>
      </c>
      <c r="P4463">
        <v>0</v>
      </c>
      <c r="Q4463">
        <v>0</v>
      </c>
    </row>
    <row r="4464" spans="1:17" x14ac:dyDescent="0.2">
      <c r="A4464" t="s">
        <v>21487</v>
      </c>
      <c r="B4464" t="s">
        <v>84</v>
      </c>
      <c r="C4464" t="s">
        <v>174</v>
      </c>
      <c r="D4464" t="s">
        <v>17029</v>
      </c>
      <c r="E4464" t="s">
        <v>79</v>
      </c>
      <c r="F4464" t="s">
        <v>4885</v>
      </c>
      <c r="G4464">
        <v>0</v>
      </c>
      <c r="H4464">
        <v>0</v>
      </c>
      <c r="I4464">
        <v>0</v>
      </c>
      <c r="J4464">
        <v>0</v>
      </c>
      <c r="K4464">
        <v>0</v>
      </c>
      <c r="L4464">
        <v>0</v>
      </c>
      <c r="M4464">
        <v>108</v>
      </c>
      <c r="N4464">
        <v>0</v>
      </c>
      <c r="O4464">
        <v>0</v>
      </c>
      <c r="P4464">
        <v>0</v>
      </c>
      <c r="Q4464">
        <v>0</v>
      </c>
    </row>
    <row r="4465" spans="1:17" x14ac:dyDescent="0.2">
      <c r="A4465" t="s">
        <v>21488</v>
      </c>
      <c r="B4465" t="s">
        <v>84</v>
      </c>
      <c r="C4465" t="s">
        <v>174</v>
      </c>
      <c r="D4465" t="s">
        <v>17029</v>
      </c>
      <c r="E4465" t="s">
        <v>79</v>
      </c>
      <c r="F4465" t="s">
        <v>4887</v>
      </c>
      <c r="G4465">
        <v>0</v>
      </c>
      <c r="H4465">
        <v>108</v>
      </c>
      <c r="I4465">
        <v>33</v>
      </c>
      <c r="J4465">
        <v>63</v>
      </c>
      <c r="K4465">
        <v>7</v>
      </c>
      <c r="L4465">
        <v>5</v>
      </c>
      <c r="M4465">
        <v>0</v>
      </c>
      <c r="N4465">
        <v>0</v>
      </c>
      <c r="O4465">
        <v>0</v>
      </c>
      <c r="P4465">
        <v>0</v>
      </c>
      <c r="Q4465">
        <v>0</v>
      </c>
    </row>
    <row r="4466" spans="1:17" x14ac:dyDescent="0.2">
      <c r="A4466" t="s">
        <v>21489</v>
      </c>
      <c r="B4466" t="s">
        <v>84</v>
      </c>
      <c r="C4466" t="s">
        <v>174</v>
      </c>
      <c r="D4466" t="s">
        <v>17029</v>
      </c>
      <c r="E4466" t="s">
        <v>79</v>
      </c>
      <c r="F4466" t="s">
        <v>4889</v>
      </c>
      <c r="G4466">
        <v>0</v>
      </c>
      <c r="H4466">
        <v>0</v>
      </c>
      <c r="I4466">
        <v>0</v>
      </c>
      <c r="J4466">
        <v>0</v>
      </c>
      <c r="K4466">
        <v>0</v>
      </c>
      <c r="L4466">
        <v>0</v>
      </c>
      <c r="M4466">
        <v>108</v>
      </c>
      <c r="N4466">
        <v>0</v>
      </c>
      <c r="O4466">
        <v>0</v>
      </c>
      <c r="P4466">
        <v>0</v>
      </c>
      <c r="Q4466">
        <v>0</v>
      </c>
    </row>
    <row r="4467" spans="1:17" x14ac:dyDescent="0.2">
      <c r="A4467" t="s">
        <v>21490</v>
      </c>
      <c r="B4467" t="s">
        <v>84</v>
      </c>
      <c r="C4467" t="s">
        <v>174</v>
      </c>
      <c r="D4467" t="s">
        <v>17029</v>
      </c>
      <c r="E4467" t="s">
        <v>79</v>
      </c>
      <c r="F4467" t="s">
        <v>4871</v>
      </c>
      <c r="G4467">
        <v>0</v>
      </c>
      <c r="H4467">
        <v>0</v>
      </c>
      <c r="I4467">
        <v>0</v>
      </c>
      <c r="J4467">
        <v>0</v>
      </c>
      <c r="K4467">
        <v>0</v>
      </c>
      <c r="L4467">
        <v>0</v>
      </c>
      <c r="M4467">
        <v>0</v>
      </c>
      <c r="N4467">
        <v>97</v>
      </c>
      <c r="O4467">
        <v>92</v>
      </c>
      <c r="P4467">
        <v>3</v>
      </c>
      <c r="Q4467">
        <v>2</v>
      </c>
    </row>
    <row r="4468" spans="1:17" x14ac:dyDescent="0.2">
      <c r="A4468" t="s">
        <v>21491</v>
      </c>
      <c r="B4468" t="s">
        <v>84</v>
      </c>
      <c r="C4468" t="s">
        <v>174</v>
      </c>
      <c r="D4468" t="s">
        <v>17029</v>
      </c>
      <c r="E4468" t="s">
        <v>79</v>
      </c>
      <c r="F4468" t="s">
        <v>4873</v>
      </c>
      <c r="G4468">
        <v>0</v>
      </c>
      <c r="H4468">
        <v>0</v>
      </c>
      <c r="I4468">
        <v>0</v>
      </c>
      <c r="J4468">
        <v>0</v>
      </c>
      <c r="K4468">
        <v>0</v>
      </c>
      <c r="L4468">
        <v>0</v>
      </c>
      <c r="M4468">
        <v>0</v>
      </c>
      <c r="N4468">
        <v>90</v>
      </c>
      <c r="O4468">
        <v>85</v>
      </c>
      <c r="P4468">
        <v>3</v>
      </c>
      <c r="Q4468">
        <v>2</v>
      </c>
    </row>
    <row r="4469" spans="1:17" x14ac:dyDescent="0.2">
      <c r="A4469" t="s">
        <v>21492</v>
      </c>
      <c r="B4469" t="s">
        <v>84</v>
      </c>
      <c r="C4469" t="s">
        <v>174</v>
      </c>
      <c r="D4469" t="s">
        <v>17029</v>
      </c>
      <c r="E4469" t="s">
        <v>79</v>
      </c>
      <c r="F4469" t="s">
        <v>17019</v>
      </c>
      <c r="G4469">
        <v>108</v>
      </c>
      <c r="H4469">
        <v>0</v>
      </c>
      <c r="I4469">
        <v>0</v>
      </c>
      <c r="J4469">
        <v>0</v>
      </c>
      <c r="K4469">
        <v>0</v>
      </c>
      <c r="L4469">
        <v>0</v>
      </c>
      <c r="M4469">
        <v>0</v>
      </c>
      <c r="N4469">
        <v>0</v>
      </c>
      <c r="O4469">
        <v>0</v>
      </c>
      <c r="P4469">
        <v>0</v>
      </c>
      <c r="Q4469">
        <v>0</v>
      </c>
    </row>
    <row r="4470" spans="1:17" x14ac:dyDescent="0.2">
      <c r="A4470" t="s">
        <v>21493</v>
      </c>
      <c r="B4470" t="s">
        <v>84</v>
      </c>
      <c r="C4470" t="s">
        <v>174</v>
      </c>
      <c r="D4470" t="s">
        <v>17029</v>
      </c>
      <c r="E4470" t="s">
        <v>81</v>
      </c>
      <c r="F4470" t="s">
        <v>4875</v>
      </c>
      <c r="G4470">
        <v>0</v>
      </c>
      <c r="H4470">
        <v>76</v>
      </c>
      <c r="I4470">
        <v>8</v>
      </c>
      <c r="J4470">
        <v>56</v>
      </c>
      <c r="K4470">
        <v>6</v>
      </c>
      <c r="L4470">
        <v>6</v>
      </c>
      <c r="M4470">
        <v>0</v>
      </c>
      <c r="N4470">
        <v>0</v>
      </c>
      <c r="O4470">
        <v>0</v>
      </c>
      <c r="P4470">
        <v>0</v>
      </c>
      <c r="Q4470">
        <v>0</v>
      </c>
    </row>
    <row r="4471" spans="1:17" x14ac:dyDescent="0.2">
      <c r="A4471" t="s">
        <v>21494</v>
      </c>
      <c r="B4471" t="s">
        <v>84</v>
      </c>
      <c r="C4471" t="s">
        <v>174</v>
      </c>
      <c r="D4471" t="s">
        <v>17029</v>
      </c>
      <c r="E4471" t="s">
        <v>81</v>
      </c>
      <c r="F4471" t="s">
        <v>4877</v>
      </c>
      <c r="G4471">
        <v>0</v>
      </c>
      <c r="H4471">
        <v>76</v>
      </c>
      <c r="I4471">
        <v>5</v>
      </c>
      <c r="J4471">
        <v>58</v>
      </c>
      <c r="K4471">
        <v>4</v>
      </c>
      <c r="L4471">
        <v>9</v>
      </c>
      <c r="M4471">
        <v>0</v>
      </c>
      <c r="N4471">
        <v>0</v>
      </c>
      <c r="O4471">
        <v>0</v>
      </c>
      <c r="P4471">
        <v>0</v>
      </c>
      <c r="Q4471">
        <v>0</v>
      </c>
    </row>
    <row r="4472" spans="1:17" x14ac:dyDescent="0.2">
      <c r="A4472" t="s">
        <v>21495</v>
      </c>
      <c r="B4472" t="s">
        <v>84</v>
      </c>
      <c r="C4472" t="s">
        <v>174</v>
      </c>
      <c r="D4472" t="s">
        <v>17029</v>
      </c>
      <c r="E4472" t="s">
        <v>81</v>
      </c>
      <c r="F4472" t="s">
        <v>4879</v>
      </c>
      <c r="G4472">
        <v>0</v>
      </c>
      <c r="H4472">
        <v>0</v>
      </c>
      <c r="I4472">
        <v>0</v>
      </c>
      <c r="J4472">
        <v>0</v>
      </c>
      <c r="K4472">
        <v>0</v>
      </c>
      <c r="L4472">
        <v>0</v>
      </c>
      <c r="M4472">
        <v>76</v>
      </c>
      <c r="N4472">
        <v>0</v>
      </c>
      <c r="O4472">
        <v>0</v>
      </c>
      <c r="P4472">
        <v>0</v>
      </c>
      <c r="Q4472">
        <v>0</v>
      </c>
    </row>
    <row r="4473" spans="1:17" x14ac:dyDescent="0.2">
      <c r="A4473" t="s">
        <v>21496</v>
      </c>
      <c r="B4473" t="s">
        <v>84</v>
      </c>
      <c r="C4473" t="s">
        <v>174</v>
      </c>
      <c r="D4473" t="s">
        <v>17029</v>
      </c>
      <c r="E4473" t="s">
        <v>81</v>
      </c>
      <c r="F4473" t="s">
        <v>4881</v>
      </c>
      <c r="G4473">
        <v>0</v>
      </c>
      <c r="H4473">
        <v>76</v>
      </c>
      <c r="I4473">
        <v>5</v>
      </c>
      <c r="J4473">
        <v>58</v>
      </c>
      <c r="K4473">
        <v>4</v>
      </c>
      <c r="L4473">
        <v>9</v>
      </c>
      <c r="M4473">
        <v>0</v>
      </c>
      <c r="N4473">
        <v>0</v>
      </c>
      <c r="O4473">
        <v>0</v>
      </c>
      <c r="P4473">
        <v>0</v>
      </c>
      <c r="Q4473">
        <v>0</v>
      </c>
    </row>
    <row r="4474" spans="1:17" x14ac:dyDescent="0.2">
      <c r="A4474" t="s">
        <v>21497</v>
      </c>
      <c r="B4474" t="s">
        <v>84</v>
      </c>
      <c r="C4474" t="s">
        <v>174</v>
      </c>
      <c r="D4474" t="s">
        <v>17029</v>
      </c>
      <c r="E4474" t="s">
        <v>81</v>
      </c>
      <c r="F4474" t="s">
        <v>4883</v>
      </c>
      <c r="G4474">
        <v>0</v>
      </c>
      <c r="H4474">
        <v>76</v>
      </c>
      <c r="I4474">
        <v>7</v>
      </c>
      <c r="J4474">
        <v>56</v>
      </c>
      <c r="K4474">
        <v>4</v>
      </c>
      <c r="L4474">
        <v>9</v>
      </c>
      <c r="M4474">
        <v>0</v>
      </c>
      <c r="N4474">
        <v>0</v>
      </c>
      <c r="O4474">
        <v>0</v>
      </c>
      <c r="P4474">
        <v>0</v>
      </c>
      <c r="Q4474">
        <v>0</v>
      </c>
    </row>
    <row r="4475" spans="1:17" x14ac:dyDescent="0.2">
      <c r="A4475" t="s">
        <v>21498</v>
      </c>
      <c r="B4475" t="s">
        <v>84</v>
      </c>
      <c r="C4475" t="s">
        <v>174</v>
      </c>
      <c r="D4475" t="s">
        <v>17029</v>
      </c>
      <c r="E4475" t="s">
        <v>81</v>
      </c>
      <c r="F4475" t="s">
        <v>4885</v>
      </c>
      <c r="G4475">
        <v>0</v>
      </c>
      <c r="H4475">
        <v>0</v>
      </c>
      <c r="I4475">
        <v>0</v>
      </c>
      <c r="J4475">
        <v>0</v>
      </c>
      <c r="K4475">
        <v>0</v>
      </c>
      <c r="L4475">
        <v>0</v>
      </c>
      <c r="M4475">
        <v>76</v>
      </c>
      <c r="N4475">
        <v>0</v>
      </c>
      <c r="O4475">
        <v>0</v>
      </c>
      <c r="P4475">
        <v>0</v>
      </c>
      <c r="Q4475">
        <v>0</v>
      </c>
    </row>
    <row r="4476" spans="1:17" x14ac:dyDescent="0.2">
      <c r="A4476" t="s">
        <v>21499</v>
      </c>
      <c r="B4476" t="s">
        <v>84</v>
      </c>
      <c r="C4476" t="s">
        <v>174</v>
      </c>
      <c r="D4476" t="s">
        <v>17029</v>
      </c>
      <c r="E4476" t="s">
        <v>81</v>
      </c>
      <c r="F4476" t="s">
        <v>4887</v>
      </c>
      <c r="G4476">
        <v>0</v>
      </c>
      <c r="H4476">
        <v>76</v>
      </c>
      <c r="I4476">
        <v>5</v>
      </c>
      <c r="J4476">
        <v>59</v>
      </c>
      <c r="K4476">
        <v>6</v>
      </c>
      <c r="L4476">
        <v>6</v>
      </c>
      <c r="M4476">
        <v>0</v>
      </c>
      <c r="N4476">
        <v>0</v>
      </c>
      <c r="O4476">
        <v>0</v>
      </c>
      <c r="P4476">
        <v>0</v>
      </c>
      <c r="Q4476">
        <v>0</v>
      </c>
    </row>
    <row r="4477" spans="1:17" x14ac:dyDescent="0.2">
      <c r="A4477" t="s">
        <v>21500</v>
      </c>
      <c r="B4477" t="s">
        <v>84</v>
      </c>
      <c r="C4477" t="s">
        <v>174</v>
      </c>
      <c r="D4477" t="s">
        <v>17029</v>
      </c>
      <c r="E4477" t="s">
        <v>81</v>
      </c>
      <c r="F4477" t="s">
        <v>4889</v>
      </c>
      <c r="G4477">
        <v>0</v>
      </c>
      <c r="H4477">
        <v>0</v>
      </c>
      <c r="I4477">
        <v>0</v>
      </c>
      <c r="J4477">
        <v>0</v>
      </c>
      <c r="K4477">
        <v>0</v>
      </c>
      <c r="L4477">
        <v>0</v>
      </c>
      <c r="M4477">
        <v>76</v>
      </c>
      <c r="N4477">
        <v>0</v>
      </c>
      <c r="O4477">
        <v>0</v>
      </c>
      <c r="P4477">
        <v>0</v>
      </c>
      <c r="Q4477">
        <v>0</v>
      </c>
    </row>
    <row r="4478" spans="1:17" x14ac:dyDescent="0.2">
      <c r="A4478" t="s">
        <v>21501</v>
      </c>
      <c r="B4478" t="s">
        <v>84</v>
      </c>
      <c r="C4478" t="s">
        <v>174</v>
      </c>
      <c r="D4478" t="s">
        <v>17029</v>
      </c>
      <c r="E4478" t="s">
        <v>81</v>
      </c>
      <c r="F4478" t="s">
        <v>4871</v>
      </c>
      <c r="G4478">
        <v>0</v>
      </c>
      <c r="H4478">
        <v>0</v>
      </c>
      <c r="I4478">
        <v>0</v>
      </c>
      <c r="J4478">
        <v>0</v>
      </c>
      <c r="K4478">
        <v>0</v>
      </c>
      <c r="L4478">
        <v>0</v>
      </c>
      <c r="M4478">
        <v>0</v>
      </c>
      <c r="N4478">
        <v>67</v>
      </c>
      <c r="O4478">
        <v>59</v>
      </c>
      <c r="P4478">
        <v>5</v>
      </c>
      <c r="Q4478">
        <v>3</v>
      </c>
    </row>
    <row r="4479" spans="1:17" x14ac:dyDescent="0.2">
      <c r="A4479" t="s">
        <v>21502</v>
      </c>
      <c r="B4479" t="s">
        <v>84</v>
      </c>
      <c r="C4479" t="s">
        <v>174</v>
      </c>
      <c r="D4479" t="s">
        <v>17029</v>
      </c>
      <c r="E4479" t="s">
        <v>81</v>
      </c>
      <c r="F4479" t="s">
        <v>4873</v>
      </c>
      <c r="G4479">
        <v>0</v>
      </c>
      <c r="H4479">
        <v>0</v>
      </c>
      <c r="I4479">
        <v>0</v>
      </c>
      <c r="J4479">
        <v>0</v>
      </c>
      <c r="K4479">
        <v>0</v>
      </c>
      <c r="L4479">
        <v>0</v>
      </c>
      <c r="M4479">
        <v>0</v>
      </c>
      <c r="N4479">
        <v>62</v>
      </c>
      <c r="O4479">
        <v>54</v>
      </c>
      <c r="P4479">
        <v>5</v>
      </c>
      <c r="Q4479">
        <v>3</v>
      </c>
    </row>
    <row r="4480" spans="1:17" x14ac:dyDescent="0.2">
      <c r="A4480" t="s">
        <v>21503</v>
      </c>
      <c r="B4480" t="s">
        <v>84</v>
      </c>
      <c r="C4480" t="s">
        <v>174</v>
      </c>
      <c r="D4480" t="s">
        <v>17029</v>
      </c>
      <c r="E4480" t="s">
        <v>81</v>
      </c>
      <c r="F4480" t="s">
        <v>17019</v>
      </c>
      <c r="G4480">
        <v>76</v>
      </c>
      <c r="H4480">
        <v>0</v>
      </c>
      <c r="I4480">
        <v>0</v>
      </c>
      <c r="J4480">
        <v>0</v>
      </c>
      <c r="K4480">
        <v>0</v>
      </c>
      <c r="L4480">
        <v>0</v>
      </c>
      <c r="M4480">
        <v>0</v>
      </c>
      <c r="N4480">
        <v>0</v>
      </c>
      <c r="O4480">
        <v>0</v>
      </c>
      <c r="P4480">
        <v>0</v>
      </c>
      <c r="Q4480">
        <v>0</v>
      </c>
    </row>
    <row r="4481" spans="1:17" x14ac:dyDescent="0.2">
      <c r="A4481" t="s">
        <v>21504</v>
      </c>
      <c r="B4481" t="s">
        <v>84</v>
      </c>
      <c r="C4481" t="s">
        <v>174</v>
      </c>
      <c r="D4481" t="s">
        <v>17021</v>
      </c>
      <c r="E4481" t="s">
        <v>79</v>
      </c>
      <c r="F4481" t="s">
        <v>17022</v>
      </c>
      <c r="G4481">
        <v>0</v>
      </c>
      <c r="H4481">
        <v>0</v>
      </c>
      <c r="I4481">
        <v>0</v>
      </c>
      <c r="J4481">
        <v>0</v>
      </c>
      <c r="K4481">
        <v>0</v>
      </c>
      <c r="L4481">
        <v>0</v>
      </c>
      <c r="M4481">
        <v>0</v>
      </c>
      <c r="N4481">
        <v>13</v>
      </c>
      <c r="O4481">
        <v>13</v>
      </c>
      <c r="P4481">
        <v>0</v>
      </c>
      <c r="Q4481">
        <v>0</v>
      </c>
    </row>
    <row r="4482" spans="1:17" x14ac:dyDescent="0.2">
      <c r="A4482" t="s">
        <v>21505</v>
      </c>
      <c r="B4482" t="s">
        <v>84</v>
      </c>
      <c r="C4482" t="s">
        <v>174</v>
      </c>
      <c r="D4482" t="s">
        <v>17021</v>
      </c>
      <c r="E4482" t="s">
        <v>79</v>
      </c>
      <c r="F4482" t="s">
        <v>17019</v>
      </c>
      <c r="G4482">
        <v>13</v>
      </c>
      <c r="H4482">
        <v>0</v>
      </c>
      <c r="I4482">
        <v>0</v>
      </c>
      <c r="J4482">
        <v>0</v>
      </c>
      <c r="K4482">
        <v>0</v>
      </c>
      <c r="L4482">
        <v>0</v>
      </c>
      <c r="M4482">
        <v>0</v>
      </c>
      <c r="N4482">
        <v>0</v>
      </c>
      <c r="O4482">
        <v>0</v>
      </c>
      <c r="P4482">
        <v>0</v>
      </c>
      <c r="Q4482">
        <v>0</v>
      </c>
    </row>
    <row r="4483" spans="1:17" x14ac:dyDescent="0.2">
      <c r="A4483" t="s">
        <v>21506</v>
      </c>
      <c r="B4483" t="s">
        <v>84</v>
      </c>
      <c r="C4483" t="s">
        <v>174</v>
      </c>
      <c r="D4483" t="s">
        <v>17021</v>
      </c>
      <c r="E4483" t="s">
        <v>81</v>
      </c>
      <c r="F4483" t="s">
        <v>17022</v>
      </c>
      <c r="G4483">
        <v>0</v>
      </c>
      <c r="H4483">
        <v>0</v>
      </c>
      <c r="I4483">
        <v>0</v>
      </c>
      <c r="J4483">
        <v>0</v>
      </c>
      <c r="K4483">
        <v>0</v>
      </c>
      <c r="L4483">
        <v>0</v>
      </c>
      <c r="M4483">
        <v>0</v>
      </c>
      <c r="N4483">
        <v>6</v>
      </c>
      <c r="O4483">
        <v>5</v>
      </c>
      <c r="P4483">
        <v>1</v>
      </c>
      <c r="Q4483">
        <v>0</v>
      </c>
    </row>
    <row r="4484" spans="1:17" x14ac:dyDescent="0.2">
      <c r="A4484" t="s">
        <v>21507</v>
      </c>
      <c r="B4484" t="s">
        <v>84</v>
      </c>
      <c r="C4484" t="s">
        <v>174</v>
      </c>
      <c r="D4484" t="s">
        <v>17021</v>
      </c>
      <c r="E4484" t="s">
        <v>81</v>
      </c>
      <c r="F4484" t="s">
        <v>17019</v>
      </c>
      <c r="G4484">
        <v>6</v>
      </c>
      <c r="H4484">
        <v>0</v>
      </c>
      <c r="I4484">
        <v>0</v>
      </c>
      <c r="J4484">
        <v>0</v>
      </c>
      <c r="K4484">
        <v>0</v>
      </c>
      <c r="L4484">
        <v>0</v>
      </c>
      <c r="M4484">
        <v>0</v>
      </c>
      <c r="N4484">
        <v>0</v>
      </c>
      <c r="O4484">
        <v>0</v>
      </c>
      <c r="P4484">
        <v>0</v>
      </c>
      <c r="Q4484">
        <v>0</v>
      </c>
    </row>
    <row r="4485" spans="1:17" x14ac:dyDescent="0.2">
      <c r="A4485" t="s">
        <v>21508</v>
      </c>
      <c r="B4485" t="s">
        <v>84</v>
      </c>
      <c r="C4485" t="s">
        <v>174</v>
      </c>
      <c r="D4485" t="s">
        <v>17025</v>
      </c>
      <c r="E4485" t="s">
        <v>79</v>
      </c>
      <c r="F4485" t="s">
        <v>17019</v>
      </c>
      <c r="G4485">
        <v>4</v>
      </c>
      <c r="H4485">
        <v>0</v>
      </c>
      <c r="I4485">
        <v>0</v>
      </c>
      <c r="J4485">
        <v>0</v>
      </c>
      <c r="K4485">
        <v>0</v>
      </c>
      <c r="L4485">
        <v>0</v>
      </c>
      <c r="M4485">
        <v>0</v>
      </c>
      <c r="N4485">
        <v>0</v>
      </c>
      <c r="O4485">
        <v>0</v>
      </c>
      <c r="P4485">
        <v>0</v>
      </c>
      <c r="Q4485">
        <v>0</v>
      </c>
    </row>
    <row r="4486" spans="1:17" x14ac:dyDescent="0.2">
      <c r="A4486" t="s">
        <v>21509</v>
      </c>
      <c r="B4486" t="s">
        <v>84</v>
      </c>
      <c r="C4486" t="s">
        <v>174</v>
      </c>
      <c r="D4486" t="s">
        <v>17025</v>
      </c>
      <c r="E4486" t="s">
        <v>81</v>
      </c>
      <c r="F4486" t="s">
        <v>17019</v>
      </c>
      <c r="G4486">
        <v>8</v>
      </c>
      <c r="H4486">
        <v>0</v>
      </c>
      <c r="I4486">
        <v>0</v>
      </c>
      <c r="J4486">
        <v>0</v>
      </c>
      <c r="K4486">
        <v>0</v>
      </c>
      <c r="L4486">
        <v>0</v>
      </c>
      <c r="M4486">
        <v>0</v>
      </c>
      <c r="N4486">
        <v>0</v>
      </c>
      <c r="O4486">
        <v>0</v>
      </c>
      <c r="P4486">
        <v>0</v>
      </c>
      <c r="Q4486">
        <v>0</v>
      </c>
    </row>
    <row r="4487" spans="1:17" x14ac:dyDescent="0.2">
      <c r="A4487" t="s">
        <v>21510</v>
      </c>
      <c r="B4487" t="s">
        <v>84</v>
      </c>
      <c r="C4487" t="s">
        <v>175</v>
      </c>
      <c r="D4487" t="s">
        <v>17029</v>
      </c>
      <c r="E4487" t="s">
        <v>79</v>
      </c>
      <c r="F4487" t="s">
        <v>4875</v>
      </c>
      <c r="G4487">
        <v>0</v>
      </c>
      <c r="H4487">
        <v>33</v>
      </c>
      <c r="I4487">
        <v>1</v>
      </c>
      <c r="J4487">
        <v>26</v>
      </c>
      <c r="K4487">
        <v>5</v>
      </c>
      <c r="L4487">
        <v>1</v>
      </c>
      <c r="M4487">
        <v>0</v>
      </c>
      <c r="N4487">
        <v>0</v>
      </c>
      <c r="O4487">
        <v>0</v>
      </c>
      <c r="P4487">
        <v>0</v>
      </c>
      <c r="Q4487">
        <v>0</v>
      </c>
    </row>
    <row r="4488" spans="1:17" x14ac:dyDescent="0.2">
      <c r="A4488" t="s">
        <v>21511</v>
      </c>
      <c r="B4488" t="s">
        <v>84</v>
      </c>
      <c r="C4488" t="s">
        <v>175</v>
      </c>
      <c r="D4488" t="s">
        <v>17029</v>
      </c>
      <c r="E4488" t="s">
        <v>79</v>
      </c>
      <c r="F4488" t="s">
        <v>4877</v>
      </c>
      <c r="G4488">
        <v>0</v>
      </c>
      <c r="H4488">
        <v>33</v>
      </c>
      <c r="I4488">
        <v>1</v>
      </c>
      <c r="J4488">
        <v>26</v>
      </c>
      <c r="K4488">
        <v>2</v>
      </c>
      <c r="L4488">
        <v>4</v>
      </c>
      <c r="M4488">
        <v>0</v>
      </c>
      <c r="N4488">
        <v>0</v>
      </c>
      <c r="O4488">
        <v>0</v>
      </c>
      <c r="P4488">
        <v>0</v>
      </c>
      <c r="Q4488">
        <v>0</v>
      </c>
    </row>
    <row r="4489" spans="1:17" x14ac:dyDescent="0.2">
      <c r="A4489" t="s">
        <v>21512</v>
      </c>
      <c r="B4489" t="s">
        <v>84</v>
      </c>
      <c r="C4489" t="s">
        <v>175</v>
      </c>
      <c r="D4489" t="s">
        <v>17029</v>
      </c>
      <c r="E4489" t="s">
        <v>79</v>
      </c>
      <c r="F4489" t="s">
        <v>4879</v>
      </c>
      <c r="G4489">
        <v>0</v>
      </c>
      <c r="H4489">
        <v>0</v>
      </c>
      <c r="I4489">
        <v>0</v>
      </c>
      <c r="J4489">
        <v>0</v>
      </c>
      <c r="K4489">
        <v>0</v>
      </c>
      <c r="L4489">
        <v>0</v>
      </c>
      <c r="M4489">
        <v>33</v>
      </c>
      <c r="N4489">
        <v>0</v>
      </c>
      <c r="O4489">
        <v>0</v>
      </c>
      <c r="P4489">
        <v>0</v>
      </c>
      <c r="Q4489">
        <v>0</v>
      </c>
    </row>
    <row r="4490" spans="1:17" x14ac:dyDescent="0.2">
      <c r="A4490" t="s">
        <v>21513</v>
      </c>
      <c r="B4490" t="s">
        <v>84</v>
      </c>
      <c r="C4490" t="s">
        <v>175</v>
      </c>
      <c r="D4490" t="s">
        <v>17029</v>
      </c>
      <c r="E4490" t="s">
        <v>79</v>
      </c>
      <c r="F4490" t="s">
        <v>4881</v>
      </c>
      <c r="G4490">
        <v>0</v>
      </c>
      <c r="H4490">
        <v>33</v>
      </c>
      <c r="I4490">
        <v>1</v>
      </c>
      <c r="J4490">
        <v>26</v>
      </c>
      <c r="K4490">
        <v>2</v>
      </c>
      <c r="L4490">
        <v>4</v>
      </c>
      <c r="M4490">
        <v>0</v>
      </c>
      <c r="N4490">
        <v>0</v>
      </c>
      <c r="O4490">
        <v>0</v>
      </c>
      <c r="P4490">
        <v>0</v>
      </c>
      <c r="Q4490">
        <v>0</v>
      </c>
    </row>
    <row r="4491" spans="1:17" x14ac:dyDescent="0.2">
      <c r="A4491" t="s">
        <v>21514</v>
      </c>
      <c r="B4491" t="s">
        <v>84</v>
      </c>
      <c r="C4491" t="s">
        <v>175</v>
      </c>
      <c r="D4491" t="s">
        <v>17029</v>
      </c>
      <c r="E4491" t="s">
        <v>79</v>
      </c>
      <c r="F4491" t="s">
        <v>4883</v>
      </c>
      <c r="G4491">
        <v>0</v>
      </c>
      <c r="H4491">
        <v>33</v>
      </c>
      <c r="I4491">
        <v>1</v>
      </c>
      <c r="J4491">
        <v>27</v>
      </c>
      <c r="K4491">
        <v>1</v>
      </c>
      <c r="L4491">
        <v>4</v>
      </c>
      <c r="M4491">
        <v>0</v>
      </c>
      <c r="N4491">
        <v>0</v>
      </c>
      <c r="O4491">
        <v>0</v>
      </c>
      <c r="P4491">
        <v>0</v>
      </c>
      <c r="Q4491">
        <v>0</v>
      </c>
    </row>
    <row r="4492" spans="1:17" x14ac:dyDescent="0.2">
      <c r="A4492" t="s">
        <v>21515</v>
      </c>
      <c r="B4492" t="s">
        <v>84</v>
      </c>
      <c r="C4492" t="s">
        <v>175</v>
      </c>
      <c r="D4492" t="s">
        <v>17029</v>
      </c>
      <c r="E4492" t="s">
        <v>79</v>
      </c>
      <c r="F4492" t="s">
        <v>4885</v>
      </c>
      <c r="G4492">
        <v>0</v>
      </c>
      <c r="H4492">
        <v>0</v>
      </c>
      <c r="I4492">
        <v>0</v>
      </c>
      <c r="J4492">
        <v>0</v>
      </c>
      <c r="K4492">
        <v>0</v>
      </c>
      <c r="L4492">
        <v>0</v>
      </c>
      <c r="M4492">
        <v>33</v>
      </c>
      <c r="N4492">
        <v>0</v>
      </c>
      <c r="O4492">
        <v>0</v>
      </c>
      <c r="P4492">
        <v>0</v>
      </c>
      <c r="Q4492">
        <v>0</v>
      </c>
    </row>
    <row r="4493" spans="1:17" x14ac:dyDescent="0.2">
      <c r="A4493" t="s">
        <v>21516</v>
      </c>
      <c r="B4493" t="s">
        <v>84</v>
      </c>
      <c r="C4493" t="s">
        <v>175</v>
      </c>
      <c r="D4493" t="s">
        <v>17029</v>
      </c>
      <c r="E4493" t="s">
        <v>79</v>
      </c>
      <c r="F4493" t="s">
        <v>4887</v>
      </c>
      <c r="G4493">
        <v>0</v>
      </c>
      <c r="H4493">
        <v>33</v>
      </c>
      <c r="I4493">
        <v>1</v>
      </c>
      <c r="J4493">
        <v>26</v>
      </c>
      <c r="K4493">
        <v>5</v>
      </c>
      <c r="L4493">
        <v>1</v>
      </c>
      <c r="M4493">
        <v>0</v>
      </c>
      <c r="N4493">
        <v>0</v>
      </c>
      <c r="O4493">
        <v>0</v>
      </c>
      <c r="P4493">
        <v>0</v>
      </c>
      <c r="Q4493">
        <v>0</v>
      </c>
    </row>
    <row r="4494" spans="1:17" x14ac:dyDescent="0.2">
      <c r="A4494" t="s">
        <v>21517</v>
      </c>
      <c r="B4494" t="s">
        <v>84</v>
      </c>
      <c r="C4494" t="s">
        <v>175</v>
      </c>
      <c r="D4494" t="s">
        <v>17029</v>
      </c>
      <c r="E4494" t="s">
        <v>79</v>
      </c>
      <c r="F4494" t="s">
        <v>4889</v>
      </c>
      <c r="G4494">
        <v>0</v>
      </c>
      <c r="H4494">
        <v>0</v>
      </c>
      <c r="I4494">
        <v>0</v>
      </c>
      <c r="J4494">
        <v>0</v>
      </c>
      <c r="K4494">
        <v>0</v>
      </c>
      <c r="L4494">
        <v>0</v>
      </c>
      <c r="M4494">
        <v>33</v>
      </c>
      <c r="N4494">
        <v>0</v>
      </c>
      <c r="O4494">
        <v>0</v>
      </c>
      <c r="P4494">
        <v>0</v>
      </c>
      <c r="Q4494">
        <v>0</v>
      </c>
    </row>
    <row r="4495" spans="1:17" x14ac:dyDescent="0.2">
      <c r="A4495" t="s">
        <v>21518</v>
      </c>
      <c r="B4495" t="s">
        <v>84</v>
      </c>
      <c r="C4495" t="s">
        <v>175</v>
      </c>
      <c r="D4495" t="s">
        <v>17029</v>
      </c>
      <c r="E4495" t="s">
        <v>79</v>
      </c>
      <c r="F4495" t="s">
        <v>4871</v>
      </c>
      <c r="G4495">
        <v>0</v>
      </c>
      <c r="H4495">
        <v>0</v>
      </c>
      <c r="I4495">
        <v>0</v>
      </c>
      <c r="J4495">
        <v>0</v>
      </c>
      <c r="K4495">
        <v>0</v>
      </c>
      <c r="L4495">
        <v>0</v>
      </c>
      <c r="M4495">
        <v>0</v>
      </c>
      <c r="N4495">
        <v>25</v>
      </c>
      <c r="O4495">
        <v>21</v>
      </c>
      <c r="P4495">
        <v>4</v>
      </c>
      <c r="Q4495">
        <v>0</v>
      </c>
    </row>
    <row r="4496" spans="1:17" x14ac:dyDescent="0.2">
      <c r="A4496" t="s">
        <v>21519</v>
      </c>
      <c r="B4496" t="s">
        <v>84</v>
      </c>
      <c r="C4496" t="s">
        <v>175</v>
      </c>
      <c r="D4496" t="s">
        <v>17029</v>
      </c>
      <c r="E4496" t="s">
        <v>79</v>
      </c>
      <c r="F4496" t="s">
        <v>4873</v>
      </c>
      <c r="G4496">
        <v>0</v>
      </c>
      <c r="H4496">
        <v>0</v>
      </c>
      <c r="I4496">
        <v>0</v>
      </c>
      <c r="J4496">
        <v>0</v>
      </c>
      <c r="K4496">
        <v>0</v>
      </c>
      <c r="L4496">
        <v>0</v>
      </c>
      <c r="M4496">
        <v>0</v>
      </c>
      <c r="N4496">
        <v>20</v>
      </c>
      <c r="O4496">
        <v>17</v>
      </c>
      <c r="P4496">
        <v>3</v>
      </c>
      <c r="Q4496">
        <v>0</v>
      </c>
    </row>
    <row r="4497" spans="1:17" x14ac:dyDescent="0.2">
      <c r="A4497" t="s">
        <v>21520</v>
      </c>
      <c r="B4497" t="s">
        <v>84</v>
      </c>
      <c r="C4497" t="s">
        <v>175</v>
      </c>
      <c r="D4497" t="s">
        <v>17029</v>
      </c>
      <c r="E4497" t="s">
        <v>79</v>
      </c>
      <c r="F4497" t="s">
        <v>17019</v>
      </c>
      <c r="G4497">
        <v>33</v>
      </c>
      <c r="H4497">
        <v>0</v>
      </c>
      <c r="I4497">
        <v>0</v>
      </c>
      <c r="J4497">
        <v>0</v>
      </c>
      <c r="K4497">
        <v>0</v>
      </c>
      <c r="L4497">
        <v>0</v>
      </c>
      <c r="M4497">
        <v>0</v>
      </c>
      <c r="N4497">
        <v>0</v>
      </c>
      <c r="O4497">
        <v>0</v>
      </c>
      <c r="P4497">
        <v>0</v>
      </c>
      <c r="Q4497">
        <v>0</v>
      </c>
    </row>
    <row r="4498" spans="1:17" x14ac:dyDescent="0.2">
      <c r="A4498" t="s">
        <v>21521</v>
      </c>
      <c r="B4498" t="s">
        <v>84</v>
      </c>
      <c r="C4498" t="s">
        <v>175</v>
      </c>
      <c r="D4498" t="s">
        <v>17029</v>
      </c>
      <c r="E4498" t="s">
        <v>81</v>
      </c>
      <c r="F4498" t="s">
        <v>4875</v>
      </c>
      <c r="G4498">
        <v>0</v>
      </c>
      <c r="H4498">
        <v>16</v>
      </c>
      <c r="I4498">
        <v>1</v>
      </c>
      <c r="J4498">
        <v>12</v>
      </c>
      <c r="K4498">
        <v>1</v>
      </c>
      <c r="L4498">
        <v>2</v>
      </c>
      <c r="M4498">
        <v>0</v>
      </c>
      <c r="N4498">
        <v>0</v>
      </c>
      <c r="O4498">
        <v>0</v>
      </c>
      <c r="P4498">
        <v>0</v>
      </c>
      <c r="Q4498">
        <v>0</v>
      </c>
    </row>
    <row r="4499" spans="1:17" x14ac:dyDescent="0.2">
      <c r="A4499" t="s">
        <v>21522</v>
      </c>
      <c r="B4499" t="s">
        <v>84</v>
      </c>
      <c r="C4499" t="s">
        <v>175</v>
      </c>
      <c r="D4499" t="s">
        <v>17029</v>
      </c>
      <c r="E4499" t="s">
        <v>81</v>
      </c>
      <c r="F4499" t="s">
        <v>4877</v>
      </c>
      <c r="G4499">
        <v>0</v>
      </c>
      <c r="H4499">
        <v>16</v>
      </c>
      <c r="I4499">
        <v>0</v>
      </c>
      <c r="J4499">
        <v>11</v>
      </c>
      <c r="K4499">
        <v>3</v>
      </c>
      <c r="L4499">
        <v>2</v>
      </c>
      <c r="M4499">
        <v>0</v>
      </c>
      <c r="N4499">
        <v>0</v>
      </c>
      <c r="O4499">
        <v>0</v>
      </c>
      <c r="P4499">
        <v>0</v>
      </c>
      <c r="Q4499">
        <v>0</v>
      </c>
    </row>
    <row r="4500" spans="1:17" x14ac:dyDescent="0.2">
      <c r="A4500" t="s">
        <v>21523</v>
      </c>
      <c r="B4500" t="s">
        <v>84</v>
      </c>
      <c r="C4500" t="s">
        <v>175</v>
      </c>
      <c r="D4500" t="s">
        <v>17029</v>
      </c>
      <c r="E4500" t="s">
        <v>81</v>
      </c>
      <c r="F4500" t="s">
        <v>4879</v>
      </c>
      <c r="G4500">
        <v>0</v>
      </c>
      <c r="H4500">
        <v>0</v>
      </c>
      <c r="I4500">
        <v>0</v>
      </c>
      <c r="J4500">
        <v>0</v>
      </c>
      <c r="K4500">
        <v>0</v>
      </c>
      <c r="L4500">
        <v>0</v>
      </c>
      <c r="M4500">
        <v>16</v>
      </c>
      <c r="N4500">
        <v>0</v>
      </c>
      <c r="O4500">
        <v>0</v>
      </c>
      <c r="P4500">
        <v>0</v>
      </c>
      <c r="Q4500">
        <v>0</v>
      </c>
    </row>
    <row r="4501" spans="1:17" x14ac:dyDescent="0.2">
      <c r="A4501" t="s">
        <v>21524</v>
      </c>
      <c r="B4501" t="s">
        <v>84</v>
      </c>
      <c r="C4501" t="s">
        <v>175</v>
      </c>
      <c r="D4501" t="s">
        <v>17029</v>
      </c>
      <c r="E4501" t="s">
        <v>81</v>
      </c>
      <c r="F4501" t="s">
        <v>4881</v>
      </c>
      <c r="G4501">
        <v>0</v>
      </c>
      <c r="H4501">
        <v>16</v>
      </c>
      <c r="I4501">
        <v>0</v>
      </c>
      <c r="J4501">
        <v>11</v>
      </c>
      <c r="K4501">
        <v>3</v>
      </c>
      <c r="L4501">
        <v>2</v>
      </c>
      <c r="M4501">
        <v>0</v>
      </c>
      <c r="N4501">
        <v>0</v>
      </c>
      <c r="O4501">
        <v>0</v>
      </c>
      <c r="P4501">
        <v>0</v>
      </c>
      <c r="Q4501">
        <v>0</v>
      </c>
    </row>
    <row r="4502" spans="1:17" x14ac:dyDescent="0.2">
      <c r="A4502" t="s">
        <v>21525</v>
      </c>
      <c r="B4502" t="s">
        <v>84</v>
      </c>
      <c r="C4502" t="s">
        <v>175</v>
      </c>
      <c r="D4502" t="s">
        <v>17029</v>
      </c>
      <c r="E4502" t="s">
        <v>81</v>
      </c>
      <c r="F4502" t="s">
        <v>4883</v>
      </c>
      <c r="G4502">
        <v>0</v>
      </c>
      <c r="H4502">
        <v>16</v>
      </c>
      <c r="I4502">
        <v>0</v>
      </c>
      <c r="J4502">
        <v>11</v>
      </c>
      <c r="K4502">
        <v>3</v>
      </c>
      <c r="L4502">
        <v>2</v>
      </c>
      <c r="M4502">
        <v>0</v>
      </c>
      <c r="N4502">
        <v>0</v>
      </c>
      <c r="O4502">
        <v>0</v>
      </c>
      <c r="P4502">
        <v>0</v>
      </c>
      <c r="Q4502">
        <v>0</v>
      </c>
    </row>
    <row r="4503" spans="1:17" x14ac:dyDescent="0.2">
      <c r="A4503" t="s">
        <v>21526</v>
      </c>
      <c r="B4503" t="s">
        <v>84</v>
      </c>
      <c r="C4503" t="s">
        <v>175</v>
      </c>
      <c r="D4503" t="s">
        <v>17029</v>
      </c>
      <c r="E4503" t="s">
        <v>81</v>
      </c>
      <c r="F4503" t="s">
        <v>4885</v>
      </c>
      <c r="G4503">
        <v>0</v>
      </c>
      <c r="H4503">
        <v>0</v>
      </c>
      <c r="I4503">
        <v>0</v>
      </c>
      <c r="J4503">
        <v>0</v>
      </c>
      <c r="K4503">
        <v>0</v>
      </c>
      <c r="L4503">
        <v>0</v>
      </c>
      <c r="M4503">
        <v>16</v>
      </c>
      <c r="N4503">
        <v>0</v>
      </c>
      <c r="O4503">
        <v>0</v>
      </c>
      <c r="P4503">
        <v>0</v>
      </c>
      <c r="Q4503">
        <v>0</v>
      </c>
    </row>
    <row r="4504" spans="1:17" x14ac:dyDescent="0.2">
      <c r="A4504" t="s">
        <v>21527</v>
      </c>
      <c r="B4504" t="s">
        <v>84</v>
      </c>
      <c r="C4504" t="s">
        <v>175</v>
      </c>
      <c r="D4504" t="s">
        <v>17029</v>
      </c>
      <c r="E4504" t="s">
        <v>81</v>
      </c>
      <c r="F4504" t="s">
        <v>4887</v>
      </c>
      <c r="G4504">
        <v>0</v>
      </c>
      <c r="H4504">
        <v>16</v>
      </c>
      <c r="I4504">
        <v>0</v>
      </c>
      <c r="J4504">
        <v>11</v>
      </c>
      <c r="K4504">
        <v>3</v>
      </c>
      <c r="L4504">
        <v>2</v>
      </c>
      <c r="M4504">
        <v>0</v>
      </c>
      <c r="N4504">
        <v>0</v>
      </c>
      <c r="O4504">
        <v>0</v>
      </c>
      <c r="P4504">
        <v>0</v>
      </c>
      <c r="Q4504">
        <v>0</v>
      </c>
    </row>
    <row r="4505" spans="1:17" x14ac:dyDescent="0.2">
      <c r="A4505" t="s">
        <v>21528</v>
      </c>
      <c r="B4505" t="s">
        <v>84</v>
      </c>
      <c r="C4505" t="s">
        <v>175</v>
      </c>
      <c r="D4505" t="s">
        <v>17029</v>
      </c>
      <c r="E4505" t="s">
        <v>81</v>
      </c>
      <c r="F4505" t="s">
        <v>4889</v>
      </c>
      <c r="G4505">
        <v>0</v>
      </c>
      <c r="H4505">
        <v>0</v>
      </c>
      <c r="I4505">
        <v>0</v>
      </c>
      <c r="J4505">
        <v>0</v>
      </c>
      <c r="K4505">
        <v>0</v>
      </c>
      <c r="L4505">
        <v>0</v>
      </c>
      <c r="M4505">
        <v>16</v>
      </c>
      <c r="N4505">
        <v>0</v>
      </c>
      <c r="O4505">
        <v>0</v>
      </c>
      <c r="P4505">
        <v>0</v>
      </c>
      <c r="Q4505">
        <v>0</v>
      </c>
    </row>
    <row r="4506" spans="1:17" x14ac:dyDescent="0.2">
      <c r="A4506" t="s">
        <v>21529</v>
      </c>
      <c r="B4506" t="s">
        <v>84</v>
      </c>
      <c r="C4506" t="s">
        <v>175</v>
      </c>
      <c r="D4506" t="s">
        <v>17029</v>
      </c>
      <c r="E4506" t="s">
        <v>81</v>
      </c>
      <c r="F4506" t="s">
        <v>4871</v>
      </c>
      <c r="G4506">
        <v>0</v>
      </c>
      <c r="H4506">
        <v>0</v>
      </c>
      <c r="I4506">
        <v>0</v>
      </c>
      <c r="J4506">
        <v>0</v>
      </c>
      <c r="K4506">
        <v>0</v>
      </c>
      <c r="L4506">
        <v>0</v>
      </c>
      <c r="M4506">
        <v>0</v>
      </c>
      <c r="N4506">
        <v>13</v>
      </c>
      <c r="O4506">
        <v>12</v>
      </c>
      <c r="P4506">
        <v>0</v>
      </c>
      <c r="Q4506">
        <v>1</v>
      </c>
    </row>
    <row r="4507" spans="1:17" x14ac:dyDescent="0.2">
      <c r="A4507" t="s">
        <v>21530</v>
      </c>
      <c r="B4507" t="s">
        <v>84</v>
      </c>
      <c r="C4507" t="s">
        <v>175</v>
      </c>
      <c r="D4507" t="s">
        <v>17029</v>
      </c>
      <c r="E4507" t="s">
        <v>81</v>
      </c>
      <c r="F4507" t="s">
        <v>4873</v>
      </c>
      <c r="G4507">
        <v>0</v>
      </c>
      <c r="H4507">
        <v>0</v>
      </c>
      <c r="I4507">
        <v>0</v>
      </c>
      <c r="J4507">
        <v>0</v>
      </c>
      <c r="K4507">
        <v>0</v>
      </c>
      <c r="L4507">
        <v>0</v>
      </c>
      <c r="M4507">
        <v>0</v>
      </c>
      <c r="N4507">
        <v>12</v>
      </c>
      <c r="O4507">
        <v>12</v>
      </c>
      <c r="P4507">
        <v>0</v>
      </c>
      <c r="Q4507">
        <v>0</v>
      </c>
    </row>
    <row r="4508" spans="1:17" x14ac:dyDescent="0.2">
      <c r="A4508" t="s">
        <v>21531</v>
      </c>
      <c r="B4508" t="s">
        <v>84</v>
      </c>
      <c r="C4508" t="s">
        <v>175</v>
      </c>
      <c r="D4508" t="s">
        <v>17029</v>
      </c>
      <c r="E4508" t="s">
        <v>81</v>
      </c>
      <c r="F4508" t="s">
        <v>17019</v>
      </c>
      <c r="G4508">
        <v>16</v>
      </c>
      <c r="H4508">
        <v>0</v>
      </c>
      <c r="I4508">
        <v>0</v>
      </c>
      <c r="J4508">
        <v>0</v>
      </c>
      <c r="K4508">
        <v>0</v>
      </c>
      <c r="L4508">
        <v>0</v>
      </c>
      <c r="M4508">
        <v>0</v>
      </c>
      <c r="N4508">
        <v>0</v>
      </c>
      <c r="O4508">
        <v>0</v>
      </c>
      <c r="P4508">
        <v>0</v>
      </c>
      <c r="Q4508">
        <v>0</v>
      </c>
    </row>
    <row r="4509" spans="1:17" x14ac:dyDescent="0.2">
      <c r="A4509" t="s">
        <v>21532</v>
      </c>
      <c r="B4509" t="s">
        <v>84</v>
      </c>
      <c r="C4509" t="s">
        <v>175</v>
      </c>
      <c r="D4509" t="s">
        <v>17021</v>
      </c>
      <c r="E4509" t="s">
        <v>79</v>
      </c>
      <c r="F4509" t="s">
        <v>17022</v>
      </c>
      <c r="G4509">
        <v>0</v>
      </c>
      <c r="H4509">
        <v>0</v>
      </c>
      <c r="I4509">
        <v>0</v>
      </c>
      <c r="J4509">
        <v>0</v>
      </c>
      <c r="K4509">
        <v>0</v>
      </c>
      <c r="L4509">
        <v>0</v>
      </c>
      <c r="M4509">
        <v>0</v>
      </c>
      <c r="N4509">
        <v>4</v>
      </c>
      <c r="O4509">
        <v>4</v>
      </c>
      <c r="P4509">
        <v>0</v>
      </c>
      <c r="Q4509">
        <v>0</v>
      </c>
    </row>
    <row r="4510" spans="1:17" x14ac:dyDescent="0.2">
      <c r="A4510" t="s">
        <v>21533</v>
      </c>
      <c r="B4510" t="s">
        <v>84</v>
      </c>
      <c r="C4510" t="s">
        <v>175</v>
      </c>
      <c r="D4510" t="s">
        <v>17021</v>
      </c>
      <c r="E4510" t="s">
        <v>79</v>
      </c>
      <c r="F4510" t="s">
        <v>17019</v>
      </c>
      <c r="G4510">
        <v>4</v>
      </c>
      <c r="H4510">
        <v>0</v>
      </c>
      <c r="I4510">
        <v>0</v>
      </c>
      <c r="J4510">
        <v>0</v>
      </c>
      <c r="K4510">
        <v>0</v>
      </c>
      <c r="L4510">
        <v>0</v>
      </c>
      <c r="M4510">
        <v>0</v>
      </c>
      <c r="N4510">
        <v>0</v>
      </c>
      <c r="O4510">
        <v>0</v>
      </c>
      <c r="P4510">
        <v>0</v>
      </c>
      <c r="Q4510">
        <v>0</v>
      </c>
    </row>
    <row r="4511" spans="1:17" x14ac:dyDescent="0.2">
      <c r="A4511" t="s">
        <v>21534</v>
      </c>
      <c r="B4511" t="s">
        <v>84</v>
      </c>
      <c r="C4511" t="s">
        <v>175</v>
      </c>
      <c r="D4511" t="s">
        <v>17021</v>
      </c>
      <c r="E4511" t="s">
        <v>81</v>
      </c>
      <c r="F4511" t="s">
        <v>17022</v>
      </c>
      <c r="G4511">
        <v>0</v>
      </c>
      <c r="H4511">
        <v>0</v>
      </c>
      <c r="I4511">
        <v>0</v>
      </c>
      <c r="J4511">
        <v>0</v>
      </c>
      <c r="K4511">
        <v>0</v>
      </c>
      <c r="L4511">
        <v>0</v>
      </c>
      <c r="M4511">
        <v>0</v>
      </c>
      <c r="N4511">
        <v>1</v>
      </c>
      <c r="O4511">
        <v>1</v>
      </c>
      <c r="P4511">
        <v>0</v>
      </c>
      <c r="Q4511">
        <v>0</v>
      </c>
    </row>
    <row r="4512" spans="1:17" x14ac:dyDescent="0.2">
      <c r="A4512" t="s">
        <v>21535</v>
      </c>
      <c r="B4512" t="s">
        <v>84</v>
      </c>
      <c r="C4512" t="s">
        <v>175</v>
      </c>
      <c r="D4512" t="s">
        <v>17021</v>
      </c>
      <c r="E4512" t="s">
        <v>81</v>
      </c>
      <c r="F4512" t="s">
        <v>17019</v>
      </c>
      <c r="G4512">
        <v>1</v>
      </c>
      <c r="H4512">
        <v>0</v>
      </c>
      <c r="I4512">
        <v>0</v>
      </c>
      <c r="J4512">
        <v>0</v>
      </c>
      <c r="K4512">
        <v>0</v>
      </c>
      <c r="L4512">
        <v>0</v>
      </c>
      <c r="M4512">
        <v>0</v>
      </c>
      <c r="N4512">
        <v>0</v>
      </c>
      <c r="O4512">
        <v>0</v>
      </c>
      <c r="P4512">
        <v>0</v>
      </c>
      <c r="Q4512">
        <v>0</v>
      </c>
    </row>
    <row r="4513" spans="1:17" x14ac:dyDescent="0.2">
      <c r="A4513" t="s">
        <v>21536</v>
      </c>
      <c r="B4513" t="s">
        <v>84</v>
      </c>
      <c r="C4513" t="s">
        <v>175</v>
      </c>
      <c r="D4513" t="s">
        <v>17025</v>
      </c>
      <c r="E4513" t="s">
        <v>81</v>
      </c>
      <c r="F4513" t="s">
        <v>17019</v>
      </c>
      <c r="G4513">
        <v>1</v>
      </c>
      <c r="H4513">
        <v>0</v>
      </c>
      <c r="I4513">
        <v>0</v>
      </c>
      <c r="J4513">
        <v>0</v>
      </c>
      <c r="K4513">
        <v>0</v>
      </c>
      <c r="L4513">
        <v>0</v>
      </c>
      <c r="M4513">
        <v>0</v>
      </c>
      <c r="N4513">
        <v>0</v>
      </c>
      <c r="O4513">
        <v>0</v>
      </c>
      <c r="P4513">
        <v>0</v>
      </c>
      <c r="Q4513">
        <v>0</v>
      </c>
    </row>
    <row r="4514" spans="1:17" x14ac:dyDescent="0.2">
      <c r="A4514" t="s">
        <v>21537</v>
      </c>
      <c r="B4514" t="s">
        <v>84</v>
      </c>
      <c r="C4514" t="s">
        <v>176</v>
      </c>
      <c r="D4514" t="s">
        <v>17027</v>
      </c>
      <c r="E4514" t="s">
        <v>79</v>
      </c>
      <c r="F4514" t="s">
        <v>17019</v>
      </c>
      <c r="G4514">
        <v>1</v>
      </c>
      <c r="H4514">
        <v>0</v>
      </c>
      <c r="I4514">
        <v>0</v>
      </c>
      <c r="J4514">
        <v>0</v>
      </c>
      <c r="K4514">
        <v>0</v>
      </c>
      <c r="L4514">
        <v>0</v>
      </c>
      <c r="M4514">
        <v>0</v>
      </c>
      <c r="N4514">
        <v>0</v>
      </c>
      <c r="O4514">
        <v>0</v>
      </c>
      <c r="P4514">
        <v>0</v>
      </c>
      <c r="Q4514">
        <v>0</v>
      </c>
    </row>
    <row r="4515" spans="1:17" x14ac:dyDescent="0.2">
      <c r="A4515" t="s">
        <v>21538</v>
      </c>
      <c r="B4515" t="s">
        <v>84</v>
      </c>
      <c r="C4515" t="s">
        <v>176</v>
      </c>
      <c r="D4515" t="s">
        <v>17027</v>
      </c>
      <c r="E4515" t="s">
        <v>81</v>
      </c>
      <c r="F4515" t="s">
        <v>17019</v>
      </c>
      <c r="G4515">
        <v>1</v>
      </c>
      <c r="H4515">
        <v>0</v>
      </c>
      <c r="I4515">
        <v>0</v>
      </c>
      <c r="J4515">
        <v>0</v>
      </c>
      <c r="K4515">
        <v>0</v>
      </c>
      <c r="L4515">
        <v>0</v>
      </c>
      <c r="M4515">
        <v>0</v>
      </c>
      <c r="N4515">
        <v>0</v>
      </c>
      <c r="O4515">
        <v>0</v>
      </c>
      <c r="P4515">
        <v>0</v>
      </c>
      <c r="Q4515">
        <v>0</v>
      </c>
    </row>
    <row r="4516" spans="1:17" x14ac:dyDescent="0.2">
      <c r="A4516" t="s">
        <v>21539</v>
      </c>
      <c r="B4516" t="s">
        <v>84</v>
      </c>
      <c r="C4516" t="s">
        <v>176</v>
      </c>
      <c r="D4516" t="s">
        <v>17029</v>
      </c>
      <c r="E4516" t="s">
        <v>79</v>
      </c>
      <c r="F4516" t="s">
        <v>4875</v>
      </c>
      <c r="G4516">
        <v>0</v>
      </c>
      <c r="H4516">
        <v>117</v>
      </c>
      <c r="I4516">
        <v>11</v>
      </c>
      <c r="J4516">
        <v>102</v>
      </c>
      <c r="K4516">
        <v>3</v>
      </c>
      <c r="L4516">
        <v>1</v>
      </c>
      <c r="M4516">
        <v>0</v>
      </c>
      <c r="N4516">
        <v>0</v>
      </c>
      <c r="O4516">
        <v>0</v>
      </c>
      <c r="P4516">
        <v>0</v>
      </c>
      <c r="Q4516">
        <v>0</v>
      </c>
    </row>
    <row r="4517" spans="1:17" x14ac:dyDescent="0.2">
      <c r="A4517" t="s">
        <v>21540</v>
      </c>
      <c r="B4517" t="s">
        <v>84</v>
      </c>
      <c r="C4517" t="s">
        <v>176</v>
      </c>
      <c r="D4517" t="s">
        <v>17029</v>
      </c>
      <c r="E4517" t="s">
        <v>79</v>
      </c>
      <c r="F4517" t="s">
        <v>4877</v>
      </c>
      <c r="G4517">
        <v>0</v>
      </c>
      <c r="H4517">
        <v>117</v>
      </c>
      <c r="I4517">
        <v>10</v>
      </c>
      <c r="J4517">
        <v>97</v>
      </c>
      <c r="K4517">
        <v>4</v>
      </c>
      <c r="L4517">
        <v>6</v>
      </c>
      <c r="M4517">
        <v>0</v>
      </c>
      <c r="N4517">
        <v>0</v>
      </c>
      <c r="O4517">
        <v>0</v>
      </c>
      <c r="P4517">
        <v>0</v>
      </c>
      <c r="Q4517">
        <v>0</v>
      </c>
    </row>
    <row r="4518" spans="1:17" x14ac:dyDescent="0.2">
      <c r="A4518" t="s">
        <v>21541</v>
      </c>
      <c r="B4518" t="s">
        <v>84</v>
      </c>
      <c r="C4518" t="s">
        <v>176</v>
      </c>
      <c r="D4518" t="s">
        <v>17029</v>
      </c>
      <c r="E4518" t="s">
        <v>79</v>
      </c>
      <c r="F4518" t="s">
        <v>4879</v>
      </c>
      <c r="G4518">
        <v>0</v>
      </c>
      <c r="H4518">
        <v>0</v>
      </c>
      <c r="I4518">
        <v>0</v>
      </c>
      <c r="J4518">
        <v>0</v>
      </c>
      <c r="K4518">
        <v>0</v>
      </c>
      <c r="L4518">
        <v>0</v>
      </c>
      <c r="M4518">
        <v>117</v>
      </c>
      <c r="N4518">
        <v>0</v>
      </c>
      <c r="O4518">
        <v>0</v>
      </c>
      <c r="P4518">
        <v>0</v>
      </c>
      <c r="Q4518">
        <v>0</v>
      </c>
    </row>
    <row r="4519" spans="1:17" x14ac:dyDescent="0.2">
      <c r="A4519" t="s">
        <v>21542</v>
      </c>
      <c r="B4519" t="s">
        <v>84</v>
      </c>
      <c r="C4519" t="s">
        <v>176</v>
      </c>
      <c r="D4519" t="s">
        <v>17029</v>
      </c>
      <c r="E4519" t="s">
        <v>79</v>
      </c>
      <c r="F4519" t="s">
        <v>4881</v>
      </c>
      <c r="G4519">
        <v>0</v>
      </c>
      <c r="H4519">
        <v>117</v>
      </c>
      <c r="I4519">
        <v>10</v>
      </c>
      <c r="J4519">
        <v>97</v>
      </c>
      <c r="K4519">
        <v>4</v>
      </c>
      <c r="L4519">
        <v>6</v>
      </c>
      <c r="M4519">
        <v>0</v>
      </c>
      <c r="N4519">
        <v>0</v>
      </c>
      <c r="O4519">
        <v>0</v>
      </c>
      <c r="P4519">
        <v>0</v>
      </c>
      <c r="Q4519">
        <v>0</v>
      </c>
    </row>
    <row r="4520" spans="1:17" x14ac:dyDescent="0.2">
      <c r="A4520" t="s">
        <v>21543</v>
      </c>
      <c r="B4520" t="s">
        <v>84</v>
      </c>
      <c r="C4520" t="s">
        <v>176</v>
      </c>
      <c r="D4520" t="s">
        <v>17029</v>
      </c>
      <c r="E4520" t="s">
        <v>79</v>
      </c>
      <c r="F4520" t="s">
        <v>4883</v>
      </c>
      <c r="G4520">
        <v>0</v>
      </c>
      <c r="H4520">
        <v>117</v>
      </c>
      <c r="I4520">
        <v>12</v>
      </c>
      <c r="J4520">
        <v>96</v>
      </c>
      <c r="K4520">
        <v>3</v>
      </c>
      <c r="L4520">
        <v>6</v>
      </c>
      <c r="M4520">
        <v>0</v>
      </c>
      <c r="N4520">
        <v>0</v>
      </c>
      <c r="O4520">
        <v>0</v>
      </c>
      <c r="P4520">
        <v>0</v>
      </c>
      <c r="Q4520">
        <v>0</v>
      </c>
    </row>
    <row r="4521" spans="1:17" x14ac:dyDescent="0.2">
      <c r="A4521" t="s">
        <v>21544</v>
      </c>
      <c r="B4521" t="s">
        <v>84</v>
      </c>
      <c r="C4521" t="s">
        <v>176</v>
      </c>
      <c r="D4521" t="s">
        <v>17029</v>
      </c>
      <c r="E4521" t="s">
        <v>79</v>
      </c>
      <c r="F4521" t="s">
        <v>4885</v>
      </c>
      <c r="G4521">
        <v>0</v>
      </c>
      <c r="H4521">
        <v>0</v>
      </c>
      <c r="I4521">
        <v>0</v>
      </c>
      <c r="J4521">
        <v>0</v>
      </c>
      <c r="K4521">
        <v>0</v>
      </c>
      <c r="L4521">
        <v>0</v>
      </c>
      <c r="M4521">
        <v>117</v>
      </c>
      <c r="N4521">
        <v>0</v>
      </c>
      <c r="O4521">
        <v>0</v>
      </c>
      <c r="P4521">
        <v>0</v>
      </c>
      <c r="Q4521">
        <v>0</v>
      </c>
    </row>
    <row r="4522" spans="1:17" x14ac:dyDescent="0.2">
      <c r="A4522" t="s">
        <v>21545</v>
      </c>
      <c r="B4522" t="s">
        <v>84</v>
      </c>
      <c r="C4522" t="s">
        <v>176</v>
      </c>
      <c r="D4522" t="s">
        <v>17029</v>
      </c>
      <c r="E4522" t="s">
        <v>79</v>
      </c>
      <c r="F4522" t="s">
        <v>4887</v>
      </c>
      <c r="G4522">
        <v>0</v>
      </c>
      <c r="H4522">
        <v>117</v>
      </c>
      <c r="I4522">
        <v>10</v>
      </c>
      <c r="J4522">
        <v>100</v>
      </c>
      <c r="K4522">
        <v>6</v>
      </c>
      <c r="L4522">
        <v>1</v>
      </c>
      <c r="M4522">
        <v>0</v>
      </c>
      <c r="N4522">
        <v>0</v>
      </c>
      <c r="O4522">
        <v>0</v>
      </c>
      <c r="P4522">
        <v>0</v>
      </c>
      <c r="Q4522">
        <v>0</v>
      </c>
    </row>
    <row r="4523" spans="1:17" x14ac:dyDescent="0.2">
      <c r="A4523" t="s">
        <v>21546</v>
      </c>
      <c r="B4523" t="s">
        <v>84</v>
      </c>
      <c r="C4523" t="s">
        <v>176</v>
      </c>
      <c r="D4523" t="s">
        <v>17029</v>
      </c>
      <c r="E4523" t="s">
        <v>79</v>
      </c>
      <c r="F4523" t="s">
        <v>4889</v>
      </c>
      <c r="G4523">
        <v>0</v>
      </c>
      <c r="H4523">
        <v>0</v>
      </c>
      <c r="I4523">
        <v>0</v>
      </c>
      <c r="J4523">
        <v>0</v>
      </c>
      <c r="K4523">
        <v>0</v>
      </c>
      <c r="L4523">
        <v>0</v>
      </c>
      <c r="M4523">
        <v>117</v>
      </c>
      <c r="N4523">
        <v>0</v>
      </c>
      <c r="O4523">
        <v>0</v>
      </c>
      <c r="P4523">
        <v>0</v>
      </c>
      <c r="Q4523">
        <v>0</v>
      </c>
    </row>
    <row r="4524" spans="1:17" x14ac:dyDescent="0.2">
      <c r="A4524" t="s">
        <v>21547</v>
      </c>
      <c r="B4524" t="s">
        <v>84</v>
      </c>
      <c r="C4524" t="s">
        <v>176</v>
      </c>
      <c r="D4524" t="s">
        <v>17029</v>
      </c>
      <c r="E4524" t="s">
        <v>79</v>
      </c>
      <c r="F4524" t="s">
        <v>4871</v>
      </c>
      <c r="G4524">
        <v>0</v>
      </c>
      <c r="H4524">
        <v>0</v>
      </c>
      <c r="I4524">
        <v>0</v>
      </c>
      <c r="J4524">
        <v>0</v>
      </c>
      <c r="K4524">
        <v>0</v>
      </c>
      <c r="L4524">
        <v>0</v>
      </c>
      <c r="M4524">
        <v>0</v>
      </c>
      <c r="N4524">
        <v>100</v>
      </c>
      <c r="O4524">
        <v>94</v>
      </c>
      <c r="P4524">
        <v>5</v>
      </c>
      <c r="Q4524">
        <v>1</v>
      </c>
    </row>
    <row r="4525" spans="1:17" x14ac:dyDescent="0.2">
      <c r="A4525" t="s">
        <v>21548</v>
      </c>
      <c r="B4525" t="s">
        <v>84</v>
      </c>
      <c r="C4525" t="s">
        <v>176</v>
      </c>
      <c r="D4525" t="s">
        <v>17029</v>
      </c>
      <c r="E4525" t="s">
        <v>79</v>
      </c>
      <c r="F4525" t="s">
        <v>4873</v>
      </c>
      <c r="G4525">
        <v>0</v>
      </c>
      <c r="H4525">
        <v>0</v>
      </c>
      <c r="I4525">
        <v>0</v>
      </c>
      <c r="J4525">
        <v>0</v>
      </c>
      <c r="K4525">
        <v>0</v>
      </c>
      <c r="L4525">
        <v>0</v>
      </c>
      <c r="M4525">
        <v>0</v>
      </c>
      <c r="N4525">
        <v>91</v>
      </c>
      <c r="O4525">
        <v>85</v>
      </c>
      <c r="P4525">
        <v>5</v>
      </c>
      <c r="Q4525">
        <v>1</v>
      </c>
    </row>
    <row r="4526" spans="1:17" x14ac:dyDescent="0.2">
      <c r="A4526" t="s">
        <v>21549</v>
      </c>
      <c r="B4526" t="s">
        <v>84</v>
      </c>
      <c r="C4526" t="s">
        <v>176</v>
      </c>
      <c r="D4526" t="s">
        <v>17029</v>
      </c>
      <c r="E4526" t="s">
        <v>79</v>
      </c>
      <c r="F4526" t="s">
        <v>17019</v>
      </c>
      <c r="G4526">
        <v>117</v>
      </c>
      <c r="H4526">
        <v>0</v>
      </c>
      <c r="I4526">
        <v>0</v>
      </c>
      <c r="J4526">
        <v>0</v>
      </c>
      <c r="K4526">
        <v>0</v>
      </c>
      <c r="L4526">
        <v>0</v>
      </c>
      <c r="M4526">
        <v>0</v>
      </c>
      <c r="N4526">
        <v>0</v>
      </c>
      <c r="O4526">
        <v>0</v>
      </c>
      <c r="P4526">
        <v>0</v>
      </c>
      <c r="Q4526">
        <v>0</v>
      </c>
    </row>
    <row r="4527" spans="1:17" x14ac:dyDescent="0.2">
      <c r="A4527" t="s">
        <v>21550</v>
      </c>
      <c r="B4527" t="s">
        <v>84</v>
      </c>
      <c r="C4527" t="s">
        <v>176</v>
      </c>
      <c r="D4527" t="s">
        <v>17029</v>
      </c>
      <c r="E4527" t="s">
        <v>81</v>
      </c>
      <c r="F4527" t="s">
        <v>4875</v>
      </c>
      <c r="G4527">
        <v>0</v>
      </c>
      <c r="H4527">
        <v>61</v>
      </c>
      <c r="I4527">
        <v>2</v>
      </c>
      <c r="J4527">
        <v>49</v>
      </c>
      <c r="K4527">
        <v>3</v>
      </c>
      <c r="L4527">
        <v>7</v>
      </c>
      <c r="M4527">
        <v>0</v>
      </c>
      <c r="N4527">
        <v>0</v>
      </c>
      <c r="O4527">
        <v>0</v>
      </c>
      <c r="P4527">
        <v>0</v>
      </c>
      <c r="Q4527">
        <v>0</v>
      </c>
    </row>
    <row r="4528" spans="1:17" x14ac:dyDescent="0.2">
      <c r="A4528" t="s">
        <v>21551</v>
      </c>
      <c r="B4528" t="s">
        <v>84</v>
      </c>
      <c r="C4528" t="s">
        <v>176</v>
      </c>
      <c r="D4528" t="s">
        <v>17029</v>
      </c>
      <c r="E4528" t="s">
        <v>81</v>
      </c>
      <c r="F4528" t="s">
        <v>4877</v>
      </c>
      <c r="G4528">
        <v>0</v>
      </c>
      <c r="H4528">
        <v>61</v>
      </c>
      <c r="I4528">
        <v>1</v>
      </c>
      <c r="J4528">
        <v>41</v>
      </c>
      <c r="K4528">
        <v>4</v>
      </c>
      <c r="L4528">
        <v>15</v>
      </c>
      <c r="M4528">
        <v>0</v>
      </c>
      <c r="N4528">
        <v>0</v>
      </c>
      <c r="O4528">
        <v>0</v>
      </c>
      <c r="P4528">
        <v>0</v>
      </c>
      <c r="Q4528">
        <v>0</v>
      </c>
    </row>
    <row r="4529" spans="1:17" x14ac:dyDescent="0.2">
      <c r="A4529" t="s">
        <v>21552</v>
      </c>
      <c r="B4529" t="s">
        <v>84</v>
      </c>
      <c r="C4529" t="s">
        <v>176</v>
      </c>
      <c r="D4529" t="s">
        <v>17029</v>
      </c>
      <c r="E4529" t="s">
        <v>81</v>
      </c>
      <c r="F4529" t="s">
        <v>4879</v>
      </c>
      <c r="G4529">
        <v>0</v>
      </c>
      <c r="H4529">
        <v>0</v>
      </c>
      <c r="I4529">
        <v>0</v>
      </c>
      <c r="J4529">
        <v>0</v>
      </c>
      <c r="K4529">
        <v>0</v>
      </c>
      <c r="L4529">
        <v>0</v>
      </c>
      <c r="M4529">
        <v>61</v>
      </c>
      <c r="N4529">
        <v>0</v>
      </c>
      <c r="O4529">
        <v>0</v>
      </c>
      <c r="P4529">
        <v>0</v>
      </c>
      <c r="Q4529">
        <v>0</v>
      </c>
    </row>
    <row r="4530" spans="1:17" x14ac:dyDescent="0.2">
      <c r="A4530" t="s">
        <v>21553</v>
      </c>
      <c r="B4530" t="s">
        <v>84</v>
      </c>
      <c r="C4530" t="s">
        <v>176</v>
      </c>
      <c r="D4530" t="s">
        <v>17029</v>
      </c>
      <c r="E4530" t="s">
        <v>81</v>
      </c>
      <c r="F4530" t="s">
        <v>4881</v>
      </c>
      <c r="G4530">
        <v>0</v>
      </c>
      <c r="H4530">
        <v>61</v>
      </c>
      <c r="I4530">
        <v>1</v>
      </c>
      <c r="J4530">
        <v>41</v>
      </c>
      <c r="K4530">
        <v>4</v>
      </c>
      <c r="L4530">
        <v>15</v>
      </c>
      <c r="M4530">
        <v>0</v>
      </c>
      <c r="N4530">
        <v>0</v>
      </c>
      <c r="O4530">
        <v>0</v>
      </c>
      <c r="P4530">
        <v>0</v>
      </c>
      <c r="Q4530">
        <v>0</v>
      </c>
    </row>
    <row r="4531" spans="1:17" x14ac:dyDescent="0.2">
      <c r="A4531" t="s">
        <v>21554</v>
      </c>
      <c r="B4531" t="s">
        <v>84</v>
      </c>
      <c r="C4531" t="s">
        <v>176</v>
      </c>
      <c r="D4531" t="s">
        <v>17029</v>
      </c>
      <c r="E4531" t="s">
        <v>81</v>
      </c>
      <c r="F4531" t="s">
        <v>4883</v>
      </c>
      <c r="G4531">
        <v>0</v>
      </c>
      <c r="H4531">
        <v>61</v>
      </c>
      <c r="I4531">
        <v>1</v>
      </c>
      <c r="J4531">
        <v>42</v>
      </c>
      <c r="K4531">
        <v>3</v>
      </c>
      <c r="L4531">
        <v>15</v>
      </c>
      <c r="M4531">
        <v>0</v>
      </c>
      <c r="N4531">
        <v>0</v>
      </c>
      <c r="O4531">
        <v>0</v>
      </c>
      <c r="P4531">
        <v>0</v>
      </c>
      <c r="Q4531">
        <v>0</v>
      </c>
    </row>
    <row r="4532" spans="1:17" x14ac:dyDescent="0.2">
      <c r="A4532" t="s">
        <v>21555</v>
      </c>
      <c r="B4532" t="s">
        <v>84</v>
      </c>
      <c r="C4532" t="s">
        <v>176</v>
      </c>
      <c r="D4532" t="s">
        <v>17029</v>
      </c>
      <c r="E4532" t="s">
        <v>81</v>
      </c>
      <c r="F4532" t="s">
        <v>4885</v>
      </c>
      <c r="G4532">
        <v>0</v>
      </c>
      <c r="H4532">
        <v>0</v>
      </c>
      <c r="I4532">
        <v>0</v>
      </c>
      <c r="J4532">
        <v>0</v>
      </c>
      <c r="K4532">
        <v>0</v>
      </c>
      <c r="L4532">
        <v>0</v>
      </c>
      <c r="M4532">
        <v>61</v>
      </c>
      <c r="N4532">
        <v>0</v>
      </c>
      <c r="O4532">
        <v>0</v>
      </c>
      <c r="P4532">
        <v>0</v>
      </c>
      <c r="Q4532">
        <v>0</v>
      </c>
    </row>
    <row r="4533" spans="1:17" x14ac:dyDescent="0.2">
      <c r="A4533" t="s">
        <v>21556</v>
      </c>
      <c r="B4533" t="s">
        <v>84</v>
      </c>
      <c r="C4533" t="s">
        <v>176</v>
      </c>
      <c r="D4533" t="s">
        <v>17029</v>
      </c>
      <c r="E4533" t="s">
        <v>81</v>
      </c>
      <c r="F4533" t="s">
        <v>4887</v>
      </c>
      <c r="G4533">
        <v>0</v>
      </c>
      <c r="H4533">
        <v>61</v>
      </c>
      <c r="I4533">
        <v>1</v>
      </c>
      <c r="J4533">
        <v>49</v>
      </c>
      <c r="K4533">
        <v>4</v>
      </c>
      <c r="L4533">
        <v>7</v>
      </c>
      <c r="M4533">
        <v>0</v>
      </c>
      <c r="N4533">
        <v>0</v>
      </c>
      <c r="O4533">
        <v>0</v>
      </c>
      <c r="P4533">
        <v>0</v>
      </c>
      <c r="Q4533">
        <v>0</v>
      </c>
    </row>
    <row r="4534" spans="1:17" x14ac:dyDescent="0.2">
      <c r="A4534" t="s">
        <v>21557</v>
      </c>
      <c r="B4534" t="s">
        <v>84</v>
      </c>
      <c r="C4534" t="s">
        <v>176</v>
      </c>
      <c r="D4534" t="s">
        <v>17029</v>
      </c>
      <c r="E4534" t="s">
        <v>81</v>
      </c>
      <c r="F4534" t="s">
        <v>4889</v>
      </c>
      <c r="G4534">
        <v>0</v>
      </c>
      <c r="H4534">
        <v>0</v>
      </c>
      <c r="I4534">
        <v>0</v>
      </c>
      <c r="J4534">
        <v>0</v>
      </c>
      <c r="K4534">
        <v>0</v>
      </c>
      <c r="L4534">
        <v>0</v>
      </c>
      <c r="M4534">
        <v>61</v>
      </c>
      <c r="N4534">
        <v>0</v>
      </c>
      <c r="O4534">
        <v>0</v>
      </c>
      <c r="P4534">
        <v>0</v>
      </c>
      <c r="Q4534">
        <v>0</v>
      </c>
    </row>
    <row r="4535" spans="1:17" x14ac:dyDescent="0.2">
      <c r="A4535" t="s">
        <v>21558</v>
      </c>
      <c r="B4535" t="s">
        <v>84</v>
      </c>
      <c r="C4535" t="s">
        <v>176</v>
      </c>
      <c r="D4535" t="s">
        <v>17029</v>
      </c>
      <c r="E4535" t="s">
        <v>81</v>
      </c>
      <c r="F4535" t="s">
        <v>4871</v>
      </c>
      <c r="G4535">
        <v>0</v>
      </c>
      <c r="H4535">
        <v>0</v>
      </c>
      <c r="I4535">
        <v>0</v>
      </c>
      <c r="J4535">
        <v>0</v>
      </c>
      <c r="K4535">
        <v>0</v>
      </c>
      <c r="L4535">
        <v>0</v>
      </c>
      <c r="M4535">
        <v>0</v>
      </c>
      <c r="N4535">
        <v>50</v>
      </c>
      <c r="O4535">
        <v>38</v>
      </c>
      <c r="P4535">
        <v>11</v>
      </c>
      <c r="Q4535">
        <v>1</v>
      </c>
    </row>
    <row r="4536" spans="1:17" x14ac:dyDescent="0.2">
      <c r="A4536" t="s">
        <v>21559</v>
      </c>
      <c r="B4536" t="s">
        <v>84</v>
      </c>
      <c r="C4536" t="s">
        <v>176</v>
      </c>
      <c r="D4536" t="s">
        <v>17029</v>
      </c>
      <c r="E4536" t="s">
        <v>81</v>
      </c>
      <c r="F4536" t="s">
        <v>4873</v>
      </c>
      <c r="G4536">
        <v>0</v>
      </c>
      <c r="H4536">
        <v>0</v>
      </c>
      <c r="I4536">
        <v>0</v>
      </c>
      <c r="J4536">
        <v>0</v>
      </c>
      <c r="K4536">
        <v>0</v>
      </c>
      <c r="L4536">
        <v>0</v>
      </c>
      <c r="M4536">
        <v>0</v>
      </c>
      <c r="N4536">
        <v>45</v>
      </c>
      <c r="O4536">
        <v>35</v>
      </c>
      <c r="P4536">
        <v>9</v>
      </c>
      <c r="Q4536">
        <v>1</v>
      </c>
    </row>
    <row r="4537" spans="1:17" x14ac:dyDescent="0.2">
      <c r="A4537" t="s">
        <v>21560</v>
      </c>
      <c r="B4537" t="s">
        <v>84</v>
      </c>
      <c r="C4537" t="s">
        <v>176</v>
      </c>
      <c r="D4537" t="s">
        <v>17029</v>
      </c>
      <c r="E4537" t="s">
        <v>81</v>
      </c>
      <c r="F4537" t="s">
        <v>17019</v>
      </c>
      <c r="G4537">
        <v>61</v>
      </c>
      <c r="H4537">
        <v>0</v>
      </c>
      <c r="I4537">
        <v>0</v>
      </c>
      <c r="J4537">
        <v>0</v>
      </c>
      <c r="K4537">
        <v>0</v>
      </c>
      <c r="L4537">
        <v>0</v>
      </c>
      <c r="M4537">
        <v>0</v>
      </c>
      <c r="N4537">
        <v>0</v>
      </c>
      <c r="O4537">
        <v>0</v>
      </c>
      <c r="P4537">
        <v>0</v>
      </c>
      <c r="Q4537">
        <v>0</v>
      </c>
    </row>
    <row r="4538" spans="1:17" x14ac:dyDescent="0.2">
      <c r="A4538" t="s">
        <v>21561</v>
      </c>
      <c r="B4538" t="s">
        <v>84</v>
      </c>
      <c r="C4538" t="s">
        <v>176</v>
      </c>
      <c r="D4538" t="s">
        <v>17021</v>
      </c>
      <c r="E4538" t="s">
        <v>79</v>
      </c>
      <c r="F4538" t="s">
        <v>17022</v>
      </c>
      <c r="G4538">
        <v>0</v>
      </c>
      <c r="H4538">
        <v>0</v>
      </c>
      <c r="I4538">
        <v>0</v>
      </c>
      <c r="J4538">
        <v>0</v>
      </c>
      <c r="K4538">
        <v>0</v>
      </c>
      <c r="L4538">
        <v>0</v>
      </c>
      <c r="M4538">
        <v>0</v>
      </c>
      <c r="N4538">
        <v>9</v>
      </c>
      <c r="O4538">
        <v>8</v>
      </c>
      <c r="P4538">
        <v>1</v>
      </c>
      <c r="Q4538">
        <v>0</v>
      </c>
    </row>
    <row r="4539" spans="1:17" x14ac:dyDescent="0.2">
      <c r="A4539" t="s">
        <v>21562</v>
      </c>
      <c r="B4539" t="s">
        <v>84</v>
      </c>
      <c r="C4539" t="s">
        <v>176</v>
      </c>
      <c r="D4539" t="s">
        <v>17021</v>
      </c>
      <c r="E4539" t="s">
        <v>79</v>
      </c>
      <c r="F4539" t="s">
        <v>17019</v>
      </c>
      <c r="G4539">
        <v>9</v>
      </c>
      <c r="H4539">
        <v>0</v>
      </c>
      <c r="I4539">
        <v>0</v>
      </c>
      <c r="J4539">
        <v>0</v>
      </c>
      <c r="K4539">
        <v>0</v>
      </c>
      <c r="L4539">
        <v>0</v>
      </c>
      <c r="M4539">
        <v>0</v>
      </c>
      <c r="N4539">
        <v>0</v>
      </c>
      <c r="O4539">
        <v>0</v>
      </c>
      <c r="P4539">
        <v>0</v>
      </c>
      <c r="Q4539">
        <v>0</v>
      </c>
    </row>
    <row r="4540" spans="1:17" x14ac:dyDescent="0.2">
      <c r="A4540" t="s">
        <v>21563</v>
      </c>
      <c r="B4540" t="s">
        <v>84</v>
      </c>
      <c r="C4540" t="s">
        <v>176</v>
      </c>
      <c r="D4540" t="s">
        <v>17021</v>
      </c>
      <c r="E4540" t="s">
        <v>81</v>
      </c>
      <c r="F4540" t="s">
        <v>17022</v>
      </c>
      <c r="G4540">
        <v>0</v>
      </c>
      <c r="H4540">
        <v>0</v>
      </c>
      <c r="I4540">
        <v>0</v>
      </c>
      <c r="J4540">
        <v>0</v>
      </c>
      <c r="K4540">
        <v>0</v>
      </c>
      <c r="L4540">
        <v>0</v>
      </c>
      <c r="M4540">
        <v>0</v>
      </c>
      <c r="N4540">
        <v>4</v>
      </c>
      <c r="O4540">
        <v>3</v>
      </c>
      <c r="P4540">
        <v>0</v>
      </c>
      <c r="Q4540">
        <v>1</v>
      </c>
    </row>
    <row r="4541" spans="1:17" x14ac:dyDescent="0.2">
      <c r="A4541" t="s">
        <v>21564</v>
      </c>
      <c r="B4541" t="s">
        <v>84</v>
      </c>
      <c r="C4541" t="s">
        <v>176</v>
      </c>
      <c r="D4541" t="s">
        <v>17021</v>
      </c>
      <c r="E4541" t="s">
        <v>81</v>
      </c>
      <c r="F4541" t="s">
        <v>17019</v>
      </c>
      <c r="G4541">
        <v>4</v>
      </c>
      <c r="H4541">
        <v>0</v>
      </c>
      <c r="I4541">
        <v>0</v>
      </c>
      <c r="J4541">
        <v>0</v>
      </c>
      <c r="K4541">
        <v>0</v>
      </c>
      <c r="L4541">
        <v>0</v>
      </c>
      <c r="M4541">
        <v>0</v>
      </c>
      <c r="N4541">
        <v>0</v>
      </c>
      <c r="O4541">
        <v>0</v>
      </c>
      <c r="P4541">
        <v>0</v>
      </c>
      <c r="Q4541">
        <v>0</v>
      </c>
    </row>
    <row r="4542" spans="1:17" x14ac:dyDescent="0.2">
      <c r="A4542" t="s">
        <v>21565</v>
      </c>
      <c r="B4542" t="s">
        <v>84</v>
      </c>
      <c r="C4542" t="s">
        <v>176</v>
      </c>
      <c r="D4542" t="s">
        <v>17025</v>
      </c>
      <c r="E4542" t="s">
        <v>79</v>
      </c>
      <c r="F4542" t="s">
        <v>17019</v>
      </c>
      <c r="G4542">
        <v>13</v>
      </c>
      <c r="H4542">
        <v>0</v>
      </c>
      <c r="I4542">
        <v>0</v>
      </c>
      <c r="J4542">
        <v>0</v>
      </c>
      <c r="K4542">
        <v>0</v>
      </c>
      <c r="L4542">
        <v>0</v>
      </c>
      <c r="M4542">
        <v>0</v>
      </c>
      <c r="N4542">
        <v>0</v>
      </c>
      <c r="O4542">
        <v>0</v>
      </c>
      <c r="P4542">
        <v>0</v>
      </c>
      <c r="Q4542">
        <v>0</v>
      </c>
    </row>
    <row r="4543" spans="1:17" x14ac:dyDescent="0.2">
      <c r="A4543" t="s">
        <v>21566</v>
      </c>
      <c r="B4543" t="s">
        <v>84</v>
      </c>
      <c r="C4543" t="s">
        <v>176</v>
      </c>
      <c r="D4543" t="s">
        <v>17025</v>
      </c>
      <c r="E4543" t="s">
        <v>81</v>
      </c>
      <c r="F4543" t="s">
        <v>17019</v>
      </c>
      <c r="G4543">
        <v>6</v>
      </c>
      <c r="H4543">
        <v>0</v>
      </c>
      <c r="I4543">
        <v>0</v>
      </c>
      <c r="J4543">
        <v>0</v>
      </c>
      <c r="K4543">
        <v>0</v>
      </c>
      <c r="L4543">
        <v>0</v>
      </c>
      <c r="M4543">
        <v>0</v>
      </c>
      <c r="N4543">
        <v>0</v>
      </c>
      <c r="O4543">
        <v>0</v>
      </c>
      <c r="P4543">
        <v>0</v>
      </c>
      <c r="Q4543">
        <v>0</v>
      </c>
    </row>
    <row r="4544" spans="1:17" x14ac:dyDescent="0.2">
      <c r="A4544" t="s">
        <v>21567</v>
      </c>
      <c r="B4544" t="s">
        <v>84</v>
      </c>
      <c r="C4544" t="s">
        <v>177</v>
      </c>
      <c r="D4544" t="s">
        <v>17027</v>
      </c>
      <c r="E4544" t="s">
        <v>81</v>
      </c>
      <c r="F4544" t="s">
        <v>17019</v>
      </c>
      <c r="G4544">
        <v>8</v>
      </c>
      <c r="H4544">
        <v>0</v>
      </c>
      <c r="I4544">
        <v>0</v>
      </c>
      <c r="J4544">
        <v>0</v>
      </c>
      <c r="K4544">
        <v>0</v>
      </c>
      <c r="L4544">
        <v>0</v>
      </c>
      <c r="M4544">
        <v>0</v>
      </c>
      <c r="N4544">
        <v>0</v>
      </c>
      <c r="O4544">
        <v>0</v>
      </c>
      <c r="P4544">
        <v>0</v>
      </c>
      <c r="Q4544">
        <v>0</v>
      </c>
    </row>
    <row r="4545" spans="1:17" x14ac:dyDescent="0.2">
      <c r="A4545" t="s">
        <v>21568</v>
      </c>
      <c r="B4545" t="s">
        <v>84</v>
      </c>
      <c r="C4545" t="s">
        <v>177</v>
      </c>
      <c r="D4545" t="s">
        <v>17029</v>
      </c>
      <c r="E4545" t="s">
        <v>79</v>
      </c>
      <c r="F4545" t="s">
        <v>4875</v>
      </c>
      <c r="G4545">
        <v>0</v>
      </c>
      <c r="H4545">
        <v>44</v>
      </c>
      <c r="I4545">
        <v>4</v>
      </c>
      <c r="J4545">
        <v>34</v>
      </c>
      <c r="K4545">
        <v>5</v>
      </c>
      <c r="L4545">
        <v>1</v>
      </c>
      <c r="M4545">
        <v>0</v>
      </c>
      <c r="N4545">
        <v>0</v>
      </c>
      <c r="O4545">
        <v>0</v>
      </c>
      <c r="P4545">
        <v>0</v>
      </c>
      <c r="Q4545">
        <v>0</v>
      </c>
    </row>
    <row r="4546" spans="1:17" x14ac:dyDescent="0.2">
      <c r="A4546" t="s">
        <v>21569</v>
      </c>
      <c r="B4546" t="s">
        <v>84</v>
      </c>
      <c r="C4546" t="s">
        <v>177</v>
      </c>
      <c r="D4546" t="s">
        <v>17029</v>
      </c>
      <c r="E4546" t="s">
        <v>79</v>
      </c>
      <c r="F4546" t="s">
        <v>4877</v>
      </c>
      <c r="G4546">
        <v>0</v>
      </c>
      <c r="H4546">
        <v>44</v>
      </c>
      <c r="I4546">
        <v>4</v>
      </c>
      <c r="J4546">
        <v>32</v>
      </c>
      <c r="K4546">
        <v>5</v>
      </c>
      <c r="L4546">
        <v>3</v>
      </c>
      <c r="M4546">
        <v>0</v>
      </c>
      <c r="N4546">
        <v>0</v>
      </c>
      <c r="O4546">
        <v>0</v>
      </c>
      <c r="P4546">
        <v>0</v>
      </c>
      <c r="Q4546">
        <v>0</v>
      </c>
    </row>
    <row r="4547" spans="1:17" x14ac:dyDescent="0.2">
      <c r="A4547" t="s">
        <v>21570</v>
      </c>
      <c r="B4547" t="s">
        <v>84</v>
      </c>
      <c r="C4547" t="s">
        <v>177</v>
      </c>
      <c r="D4547" t="s">
        <v>17029</v>
      </c>
      <c r="E4547" t="s">
        <v>79</v>
      </c>
      <c r="F4547" t="s">
        <v>4879</v>
      </c>
      <c r="G4547">
        <v>0</v>
      </c>
      <c r="H4547">
        <v>0</v>
      </c>
      <c r="I4547">
        <v>0</v>
      </c>
      <c r="J4547">
        <v>0</v>
      </c>
      <c r="K4547">
        <v>0</v>
      </c>
      <c r="L4547">
        <v>0</v>
      </c>
      <c r="M4547">
        <v>44</v>
      </c>
      <c r="N4547">
        <v>0</v>
      </c>
      <c r="O4547">
        <v>0</v>
      </c>
      <c r="P4547">
        <v>0</v>
      </c>
      <c r="Q4547">
        <v>0</v>
      </c>
    </row>
    <row r="4548" spans="1:17" x14ac:dyDescent="0.2">
      <c r="A4548" t="s">
        <v>21571</v>
      </c>
      <c r="B4548" t="s">
        <v>84</v>
      </c>
      <c r="C4548" t="s">
        <v>177</v>
      </c>
      <c r="D4548" t="s">
        <v>17029</v>
      </c>
      <c r="E4548" t="s">
        <v>79</v>
      </c>
      <c r="F4548" t="s">
        <v>4881</v>
      </c>
      <c r="G4548">
        <v>0</v>
      </c>
      <c r="H4548">
        <v>44</v>
      </c>
      <c r="I4548">
        <v>4</v>
      </c>
      <c r="J4548">
        <v>32</v>
      </c>
      <c r="K4548">
        <v>5</v>
      </c>
      <c r="L4548">
        <v>3</v>
      </c>
      <c r="M4548">
        <v>0</v>
      </c>
      <c r="N4548">
        <v>0</v>
      </c>
      <c r="O4548">
        <v>0</v>
      </c>
      <c r="P4548">
        <v>0</v>
      </c>
      <c r="Q4548">
        <v>0</v>
      </c>
    </row>
    <row r="4549" spans="1:17" x14ac:dyDescent="0.2">
      <c r="A4549" t="s">
        <v>21572</v>
      </c>
      <c r="B4549" t="s">
        <v>84</v>
      </c>
      <c r="C4549" t="s">
        <v>177</v>
      </c>
      <c r="D4549" t="s">
        <v>17029</v>
      </c>
      <c r="E4549" t="s">
        <v>79</v>
      </c>
      <c r="F4549" t="s">
        <v>4883</v>
      </c>
      <c r="G4549">
        <v>0</v>
      </c>
      <c r="H4549">
        <v>44</v>
      </c>
      <c r="I4549">
        <v>4</v>
      </c>
      <c r="J4549">
        <v>33</v>
      </c>
      <c r="K4549">
        <v>4</v>
      </c>
      <c r="L4549">
        <v>3</v>
      </c>
      <c r="M4549">
        <v>0</v>
      </c>
      <c r="N4549">
        <v>0</v>
      </c>
      <c r="O4549">
        <v>0</v>
      </c>
      <c r="P4549">
        <v>0</v>
      </c>
      <c r="Q4549">
        <v>0</v>
      </c>
    </row>
    <row r="4550" spans="1:17" x14ac:dyDescent="0.2">
      <c r="A4550" t="s">
        <v>21573</v>
      </c>
      <c r="B4550" t="s">
        <v>84</v>
      </c>
      <c r="C4550" t="s">
        <v>177</v>
      </c>
      <c r="D4550" t="s">
        <v>17029</v>
      </c>
      <c r="E4550" t="s">
        <v>79</v>
      </c>
      <c r="F4550" t="s">
        <v>4885</v>
      </c>
      <c r="G4550">
        <v>0</v>
      </c>
      <c r="H4550">
        <v>0</v>
      </c>
      <c r="I4550">
        <v>0</v>
      </c>
      <c r="J4550">
        <v>0</v>
      </c>
      <c r="K4550">
        <v>0</v>
      </c>
      <c r="L4550">
        <v>0</v>
      </c>
      <c r="M4550">
        <v>44</v>
      </c>
      <c r="N4550">
        <v>0</v>
      </c>
      <c r="O4550">
        <v>0</v>
      </c>
      <c r="P4550">
        <v>0</v>
      </c>
      <c r="Q4550">
        <v>0</v>
      </c>
    </row>
    <row r="4551" spans="1:17" x14ac:dyDescent="0.2">
      <c r="A4551" t="s">
        <v>21574</v>
      </c>
      <c r="B4551" t="s">
        <v>84</v>
      </c>
      <c r="C4551" t="s">
        <v>177</v>
      </c>
      <c r="D4551" t="s">
        <v>17029</v>
      </c>
      <c r="E4551" t="s">
        <v>79</v>
      </c>
      <c r="F4551" t="s">
        <v>4887</v>
      </c>
      <c r="G4551">
        <v>0</v>
      </c>
      <c r="H4551">
        <v>44</v>
      </c>
      <c r="I4551">
        <v>4</v>
      </c>
      <c r="J4551">
        <v>34</v>
      </c>
      <c r="K4551">
        <v>5</v>
      </c>
      <c r="L4551">
        <v>1</v>
      </c>
      <c r="M4551">
        <v>0</v>
      </c>
      <c r="N4551">
        <v>0</v>
      </c>
      <c r="O4551">
        <v>0</v>
      </c>
      <c r="P4551">
        <v>0</v>
      </c>
      <c r="Q4551">
        <v>0</v>
      </c>
    </row>
    <row r="4552" spans="1:17" x14ac:dyDescent="0.2">
      <c r="A4552" t="s">
        <v>21575</v>
      </c>
      <c r="B4552" t="s">
        <v>84</v>
      </c>
      <c r="C4552" t="s">
        <v>177</v>
      </c>
      <c r="D4552" t="s">
        <v>17029</v>
      </c>
      <c r="E4552" t="s">
        <v>79</v>
      </c>
      <c r="F4552" t="s">
        <v>4889</v>
      </c>
      <c r="G4552">
        <v>0</v>
      </c>
      <c r="H4552">
        <v>0</v>
      </c>
      <c r="I4552">
        <v>0</v>
      </c>
      <c r="J4552">
        <v>0</v>
      </c>
      <c r="K4552">
        <v>0</v>
      </c>
      <c r="L4552">
        <v>0</v>
      </c>
      <c r="M4552">
        <v>44</v>
      </c>
      <c r="N4552">
        <v>0</v>
      </c>
      <c r="O4552">
        <v>0</v>
      </c>
      <c r="P4552">
        <v>0</v>
      </c>
      <c r="Q4552">
        <v>0</v>
      </c>
    </row>
    <row r="4553" spans="1:17" x14ac:dyDescent="0.2">
      <c r="A4553" t="s">
        <v>21576</v>
      </c>
      <c r="B4553" t="s">
        <v>84</v>
      </c>
      <c r="C4553" t="s">
        <v>177</v>
      </c>
      <c r="D4553" t="s">
        <v>17029</v>
      </c>
      <c r="E4553" t="s">
        <v>79</v>
      </c>
      <c r="F4553" t="s">
        <v>4871</v>
      </c>
      <c r="G4553">
        <v>0</v>
      </c>
      <c r="H4553">
        <v>0</v>
      </c>
      <c r="I4553">
        <v>0</v>
      </c>
      <c r="J4553">
        <v>0</v>
      </c>
      <c r="K4553">
        <v>0</v>
      </c>
      <c r="L4553">
        <v>0</v>
      </c>
      <c r="M4553">
        <v>0</v>
      </c>
      <c r="N4553">
        <v>32</v>
      </c>
      <c r="O4553">
        <v>27</v>
      </c>
      <c r="P4553">
        <v>3</v>
      </c>
      <c r="Q4553">
        <v>2</v>
      </c>
    </row>
    <row r="4554" spans="1:17" x14ac:dyDescent="0.2">
      <c r="A4554" t="s">
        <v>21577</v>
      </c>
      <c r="B4554" t="s">
        <v>84</v>
      </c>
      <c r="C4554" t="s">
        <v>177</v>
      </c>
      <c r="D4554" t="s">
        <v>17029</v>
      </c>
      <c r="E4554" t="s">
        <v>79</v>
      </c>
      <c r="F4554" t="s">
        <v>4873</v>
      </c>
      <c r="G4554">
        <v>0</v>
      </c>
      <c r="H4554">
        <v>0</v>
      </c>
      <c r="I4554">
        <v>0</v>
      </c>
      <c r="J4554">
        <v>0</v>
      </c>
      <c r="K4554">
        <v>0</v>
      </c>
      <c r="L4554">
        <v>0</v>
      </c>
      <c r="M4554">
        <v>0</v>
      </c>
      <c r="N4554">
        <v>28</v>
      </c>
      <c r="O4554">
        <v>23</v>
      </c>
      <c r="P4554">
        <v>3</v>
      </c>
      <c r="Q4554">
        <v>2</v>
      </c>
    </row>
    <row r="4555" spans="1:17" x14ac:dyDescent="0.2">
      <c r="A4555" t="s">
        <v>21578</v>
      </c>
      <c r="B4555" t="s">
        <v>84</v>
      </c>
      <c r="C4555" t="s">
        <v>177</v>
      </c>
      <c r="D4555" t="s">
        <v>17029</v>
      </c>
      <c r="E4555" t="s">
        <v>79</v>
      </c>
      <c r="F4555" t="s">
        <v>17019</v>
      </c>
      <c r="G4555">
        <v>44</v>
      </c>
      <c r="H4555">
        <v>0</v>
      </c>
      <c r="I4555">
        <v>0</v>
      </c>
      <c r="J4555">
        <v>0</v>
      </c>
      <c r="K4555">
        <v>0</v>
      </c>
      <c r="L4555">
        <v>0</v>
      </c>
      <c r="M4555">
        <v>0</v>
      </c>
      <c r="N4555">
        <v>0</v>
      </c>
      <c r="O4555">
        <v>0</v>
      </c>
      <c r="P4555">
        <v>0</v>
      </c>
      <c r="Q4555">
        <v>0</v>
      </c>
    </row>
    <row r="4556" spans="1:17" x14ac:dyDescent="0.2">
      <c r="A4556" t="s">
        <v>21579</v>
      </c>
      <c r="B4556" t="s">
        <v>84</v>
      </c>
      <c r="C4556" t="s">
        <v>177</v>
      </c>
      <c r="D4556" t="s">
        <v>17029</v>
      </c>
      <c r="E4556" t="s">
        <v>81</v>
      </c>
      <c r="F4556" t="s">
        <v>4875</v>
      </c>
      <c r="G4556">
        <v>0</v>
      </c>
      <c r="H4556">
        <v>33</v>
      </c>
      <c r="I4556">
        <v>3</v>
      </c>
      <c r="J4556">
        <v>24</v>
      </c>
      <c r="K4556">
        <v>4</v>
      </c>
      <c r="L4556">
        <v>2</v>
      </c>
      <c r="M4556">
        <v>0</v>
      </c>
      <c r="N4556">
        <v>0</v>
      </c>
      <c r="O4556">
        <v>0</v>
      </c>
      <c r="P4556">
        <v>0</v>
      </c>
      <c r="Q4556">
        <v>0</v>
      </c>
    </row>
    <row r="4557" spans="1:17" x14ac:dyDescent="0.2">
      <c r="A4557" t="s">
        <v>21580</v>
      </c>
      <c r="B4557" t="s">
        <v>84</v>
      </c>
      <c r="C4557" t="s">
        <v>177</v>
      </c>
      <c r="D4557" t="s">
        <v>17029</v>
      </c>
      <c r="E4557" t="s">
        <v>81</v>
      </c>
      <c r="F4557" t="s">
        <v>4877</v>
      </c>
      <c r="G4557">
        <v>0</v>
      </c>
      <c r="H4557">
        <v>33</v>
      </c>
      <c r="I4557">
        <v>1</v>
      </c>
      <c r="J4557">
        <v>24</v>
      </c>
      <c r="K4557">
        <v>4</v>
      </c>
      <c r="L4557">
        <v>4</v>
      </c>
      <c r="M4557">
        <v>0</v>
      </c>
      <c r="N4557">
        <v>0</v>
      </c>
      <c r="O4557">
        <v>0</v>
      </c>
      <c r="P4557">
        <v>0</v>
      </c>
      <c r="Q4557">
        <v>0</v>
      </c>
    </row>
    <row r="4558" spans="1:17" x14ac:dyDescent="0.2">
      <c r="A4558" t="s">
        <v>21581</v>
      </c>
      <c r="B4558" t="s">
        <v>84</v>
      </c>
      <c r="C4558" t="s">
        <v>177</v>
      </c>
      <c r="D4558" t="s">
        <v>17029</v>
      </c>
      <c r="E4558" t="s">
        <v>81</v>
      </c>
      <c r="F4558" t="s">
        <v>4879</v>
      </c>
      <c r="G4558">
        <v>0</v>
      </c>
      <c r="H4558">
        <v>0</v>
      </c>
      <c r="I4558">
        <v>0</v>
      </c>
      <c r="J4558">
        <v>0</v>
      </c>
      <c r="K4558">
        <v>0</v>
      </c>
      <c r="L4558">
        <v>0</v>
      </c>
      <c r="M4558">
        <v>33</v>
      </c>
      <c r="N4558">
        <v>0</v>
      </c>
      <c r="O4558">
        <v>0</v>
      </c>
      <c r="P4558">
        <v>0</v>
      </c>
      <c r="Q4558">
        <v>0</v>
      </c>
    </row>
    <row r="4559" spans="1:17" x14ac:dyDescent="0.2">
      <c r="A4559" t="s">
        <v>21582</v>
      </c>
      <c r="B4559" t="s">
        <v>84</v>
      </c>
      <c r="C4559" t="s">
        <v>177</v>
      </c>
      <c r="D4559" t="s">
        <v>17029</v>
      </c>
      <c r="E4559" t="s">
        <v>81</v>
      </c>
      <c r="F4559" t="s">
        <v>4881</v>
      </c>
      <c r="G4559">
        <v>0</v>
      </c>
      <c r="H4559">
        <v>33</v>
      </c>
      <c r="I4559">
        <v>1</v>
      </c>
      <c r="J4559">
        <v>24</v>
      </c>
      <c r="K4559">
        <v>4</v>
      </c>
      <c r="L4559">
        <v>4</v>
      </c>
      <c r="M4559">
        <v>0</v>
      </c>
      <c r="N4559">
        <v>0</v>
      </c>
      <c r="O4559">
        <v>0</v>
      </c>
      <c r="P4559">
        <v>0</v>
      </c>
      <c r="Q4559">
        <v>0</v>
      </c>
    </row>
    <row r="4560" spans="1:17" x14ac:dyDescent="0.2">
      <c r="A4560" t="s">
        <v>21583</v>
      </c>
      <c r="B4560" t="s">
        <v>84</v>
      </c>
      <c r="C4560" t="s">
        <v>177</v>
      </c>
      <c r="D4560" t="s">
        <v>17029</v>
      </c>
      <c r="E4560" t="s">
        <v>81</v>
      </c>
      <c r="F4560" t="s">
        <v>4883</v>
      </c>
      <c r="G4560">
        <v>0</v>
      </c>
      <c r="H4560">
        <v>33</v>
      </c>
      <c r="I4560">
        <v>4</v>
      </c>
      <c r="J4560">
        <v>21</v>
      </c>
      <c r="K4560">
        <v>5</v>
      </c>
      <c r="L4560">
        <v>3</v>
      </c>
      <c r="M4560">
        <v>0</v>
      </c>
      <c r="N4560">
        <v>0</v>
      </c>
      <c r="O4560">
        <v>0</v>
      </c>
      <c r="P4560">
        <v>0</v>
      </c>
      <c r="Q4560">
        <v>0</v>
      </c>
    </row>
    <row r="4561" spans="1:17" x14ac:dyDescent="0.2">
      <c r="A4561" t="s">
        <v>21584</v>
      </c>
      <c r="B4561" t="s">
        <v>84</v>
      </c>
      <c r="C4561" t="s">
        <v>177</v>
      </c>
      <c r="D4561" t="s">
        <v>17029</v>
      </c>
      <c r="E4561" t="s">
        <v>81</v>
      </c>
      <c r="F4561" t="s">
        <v>4885</v>
      </c>
      <c r="G4561">
        <v>0</v>
      </c>
      <c r="H4561">
        <v>0</v>
      </c>
      <c r="I4561">
        <v>0</v>
      </c>
      <c r="J4561">
        <v>0</v>
      </c>
      <c r="K4561">
        <v>0</v>
      </c>
      <c r="L4561">
        <v>0</v>
      </c>
      <c r="M4561">
        <v>33</v>
      </c>
      <c r="N4561">
        <v>0</v>
      </c>
      <c r="O4561">
        <v>0</v>
      </c>
      <c r="P4561">
        <v>0</v>
      </c>
      <c r="Q4561">
        <v>0</v>
      </c>
    </row>
    <row r="4562" spans="1:17" x14ac:dyDescent="0.2">
      <c r="A4562" t="s">
        <v>21585</v>
      </c>
      <c r="B4562" t="s">
        <v>84</v>
      </c>
      <c r="C4562" t="s">
        <v>177</v>
      </c>
      <c r="D4562" t="s">
        <v>17029</v>
      </c>
      <c r="E4562" t="s">
        <v>81</v>
      </c>
      <c r="F4562" t="s">
        <v>4887</v>
      </c>
      <c r="G4562">
        <v>0</v>
      </c>
      <c r="H4562">
        <v>33</v>
      </c>
      <c r="I4562">
        <v>1</v>
      </c>
      <c r="J4562">
        <v>25</v>
      </c>
      <c r="K4562">
        <v>5</v>
      </c>
      <c r="L4562">
        <v>2</v>
      </c>
      <c r="M4562">
        <v>0</v>
      </c>
      <c r="N4562">
        <v>0</v>
      </c>
      <c r="O4562">
        <v>0</v>
      </c>
      <c r="P4562">
        <v>0</v>
      </c>
      <c r="Q4562">
        <v>0</v>
      </c>
    </row>
    <row r="4563" spans="1:17" x14ac:dyDescent="0.2">
      <c r="A4563" t="s">
        <v>21586</v>
      </c>
      <c r="B4563" t="s">
        <v>84</v>
      </c>
      <c r="C4563" t="s">
        <v>177</v>
      </c>
      <c r="D4563" t="s">
        <v>17029</v>
      </c>
      <c r="E4563" t="s">
        <v>81</v>
      </c>
      <c r="F4563" t="s">
        <v>4889</v>
      </c>
      <c r="G4563">
        <v>0</v>
      </c>
      <c r="H4563">
        <v>0</v>
      </c>
      <c r="I4563">
        <v>0</v>
      </c>
      <c r="J4563">
        <v>0</v>
      </c>
      <c r="K4563">
        <v>0</v>
      </c>
      <c r="L4563">
        <v>0</v>
      </c>
      <c r="M4563">
        <v>33</v>
      </c>
      <c r="N4563">
        <v>0</v>
      </c>
      <c r="O4563">
        <v>0</v>
      </c>
      <c r="P4563">
        <v>0</v>
      </c>
      <c r="Q4563">
        <v>0</v>
      </c>
    </row>
    <row r="4564" spans="1:17" x14ac:dyDescent="0.2">
      <c r="A4564" t="s">
        <v>21587</v>
      </c>
      <c r="B4564" t="s">
        <v>84</v>
      </c>
      <c r="C4564" t="s">
        <v>177</v>
      </c>
      <c r="D4564" t="s">
        <v>17029</v>
      </c>
      <c r="E4564" t="s">
        <v>81</v>
      </c>
      <c r="F4564" t="s">
        <v>4871</v>
      </c>
      <c r="G4564">
        <v>0</v>
      </c>
      <c r="H4564">
        <v>0</v>
      </c>
      <c r="I4564">
        <v>0</v>
      </c>
      <c r="J4564">
        <v>0</v>
      </c>
      <c r="K4564">
        <v>0</v>
      </c>
      <c r="L4564">
        <v>0</v>
      </c>
      <c r="M4564">
        <v>0</v>
      </c>
      <c r="N4564">
        <v>30</v>
      </c>
      <c r="O4564">
        <v>25</v>
      </c>
      <c r="P4564">
        <v>4</v>
      </c>
      <c r="Q4564">
        <v>1</v>
      </c>
    </row>
    <row r="4565" spans="1:17" x14ac:dyDescent="0.2">
      <c r="A4565" t="s">
        <v>21588</v>
      </c>
      <c r="B4565" t="s">
        <v>84</v>
      </c>
      <c r="C4565" t="s">
        <v>177</v>
      </c>
      <c r="D4565" t="s">
        <v>17029</v>
      </c>
      <c r="E4565" t="s">
        <v>81</v>
      </c>
      <c r="F4565" t="s">
        <v>4873</v>
      </c>
      <c r="G4565">
        <v>0</v>
      </c>
      <c r="H4565">
        <v>0</v>
      </c>
      <c r="I4565">
        <v>0</v>
      </c>
      <c r="J4565">
        <v>0</v>
      </c>
      <c r="K4565">
        <v>0</v>
      </c>
      <c r="L4565">
        <v>0</v>
      </c>
      <c r="M4565">
        <v>0</v>
      </c>
      <c r="N4565">
        <v>26</v>
      </c>
      <c r="O4565">
        <v>21</v>
      </c>
      <c r="P4565">
        <v>4</v>
      </c>
      <c r="Q4565">
        <v>1</v>
      </c>
    </row>
    <row r="4566" spans="1:17" x14ac:dyDescent="0.2">
      <c r="A4566" t="s">
        <v>21589</v>
      </c>
      <c r="B4566" t="s">
        <v>84</v>
      </c>
      <c r="C4566" t="s">
        <v>177</v>
      </c>
      <c r="D4566" t="s">
        <v>17029</v>
      </c>
      <c r="E4566" t="s">
        <v>81</v>
      </c>
      <c r="F4566" t="s">
        <v>17019</v>
      </c>
      <c r="G4566">
        <v>33</v>
      </c>
      <c r="H4566">
        <v>0</v>
      </c>
      <c r="I4566">
        <v>0</v>
      </c>
      <c r="J4566">
        <v>0</v>
      </c>
      <c r="K4566">
        <v>0</v>
      </c>
      <c r="L4566">
        <v>0</v>
      </c>
      <c r="M4566">
        <v>0</v>
      </c>
      <c r="N4566">
        <v>0</v>
      </c>
      <c r="O4566">
        <v>0</v>
      </c>
      <c r="P4566">
        <v>0</v>
      </c>
      <c r="Q4566">
        <v>0</v>
      </c>
    </row>
    <row r="4567" spans="1:17" x14ac:dyDescent="0.2">
      <c r="A4567" t="s">
        <v>21590</v>
      </c>
      <c r="B4567" t="s">
        <v>84</v>
      </c>
      <c r="C4567" t="s">
        <v>177</v>
      </c>
      <c r="D4567" t="s">
        <v>17021</v>
      </c>
      <c r="E4567" t="s">
        <v>79</v>
      </c>
      <c r="F4567" t="s">
        <v>17022</v>
      </c>
      <c r="G4567">
        <v>0</v>
      </c>
      <c r="H4567">
        <v>0</v>
      </c>
      <c r="I4567">
        <v>0</v>
      </c>
      <c r="J4567">
        <v>0</v>
      </c>
      <c r="K4567">
        <v>0</v>
      </c>
      <c r="L4567">
        <v>0</v>
      </c>
      <c r="M4567">
        <v>0</v>
      </c>
      <c r="N4567">
        <v>9</v>
      </c>
      <c r="O4567">
        <v>7</v>
      </c>
      <c r="P4567">
        <v>1</v>
      </c>
      <c r="Q4567">
        <v>1</v>
      </c>
    </row>
    <row r="4568" spans="1:17" x14ac:dyDescent="0.2">
      <c r="A4568" t="s">
        <v>21591</v>
      </c>
      <c r="B4568" t="s">
        <v>84</v>
      </c>
      <c r="C4568" t="s">
        <v>177</v>
      </c>
      <c r="D4568" t="s">
        <v>17021</v>
      </c>
      <c r="E4568" t="s">
        <v>79</v>
      </c>
      <c r="F4568" t="s">
        <v>17019</v>
      </c>
      <c r="G4568">
        <v>9</v>
      </c>
      <c r="H4568">
        <v>0</v>
      </c>
      <c r="I4568">
        <v>0</v>
      </c>
      <c r="J4568">
        <v>0</v>
      </c>
      <c r="K4568">
        <v>0</v>
      </c>
      <c r="L4568">
        <v>0</v>
      </c>
      <c r="M4568">
        <v>0</v>
      </c>
      <c r="N4568">
        <v>0</v>
      </c>
      <c r="O4568">
        <v>0</v>
      </c>
      <c r="P4568">
        <v>0</v>
      </c>
      <c r="Q4568">
        <v>0</v>
      </c>
    </row>
    <row r="4569" spans="1:17" x14ac:dyDescent="0.2">
      <c r="A4569" t="s">
        <v>21592</v>
      </c>
      <c r="B4569" t="s">
        <v>84</v>
      </c>
      <c r="C4569" t="s">
        <v>177</v>
      </c>
      <c r="D4569" t="s">
        <v>17021</v>
      </c>
      <c r="E4569" t="s">
        <v>81</v>
      </c>
      <c r="F4569" t="s">
        <v>17022</v>
      </c>
      <c r="G4569">
        <v>0</v>
      </c>
      <c r="H4569">
        <v>0</v>
      </c>
      <c r="I4569">
        <v>0</v>
      </c>
      <c r="J4569">
        <v>0</v>
      </c>
      <c r="K4569">
        <v>0</v>
      </c>
      <c r="L4569">
        <v>0</v>
      </c>
      <c r="M4569">
        <v>0</v>
      </c>
      <c r="N4569">
        <v>8</v>
      </c>
      <c r="O4569">
        <v>4</v>
      </c>
      <c r="P4569">
        <v>3</v>
      </c>
      <c r="Q4569">
        <v>1</v>
      </c>
    </row>
    <row r="4570" spans="1:17" x14ac:dyDescent="0.2">
      <c r="A4570" t="s">
        <v>21593</v>
      </c>
      <c r="B4570" t="s">
        <v>84</v>
      </c>
      <c r="C4570" t="s">
        <v>177</v>
      </c>
      <c r="D4570" t="s">
        <v>17021</v>
      </c>
      <c r="E4570" t="s">
        <v>81</v>
      </c>
      <c r="F4570" t="s">
        <v>17019</v>
      </c>
      <c r="G4570">
        <v>8</v>
      </c>
      <c r="H4570">
        <v>0</v>
      </c>
      <c r="I4570">
        <v>0</v>
      </c>
      <c r="J4570">
        <v>0</v>
      </c>
      <c r="K4570">
        <v>0</v>
      </c>
      <c r="L4570">
        <v>0</v>
      </c>
      <c r="M4570">
        <v>0</v>
      </c>
      <c r="N4570">
        <v>0</v>
      </c>
      <c r="O4570">
        <v>0</v>
      </c>
      <c r="P4570">
        <v>0</v>
      </c>
      <c r="Q4570">
        <v>0</v>
      </c>
    </row>
    <row r="4571" spans="1:17" x14ac:dyDescent="0.2">
      <c r="A4571" t="s">
        <v>21594</v>
      </c>
      <c r="B4571" t="s">
        <v>84</v>
      </c>
      <c r="C4571" t="s">
        <v>177</v>
      </c>
      <c r="D4571" t="s">
        <v>17025</v>
      </c>
      <c r="E4571" t="s">
        <v>79</v>
      </c>
      <c r="F4571" t="s">
        <v>17019</v>
      </c>
      <c r="G4571">
        <v>2</v>
      </c>
      <c r="H4571">
        <v>0</v>
      </c>
      <c r="I4571">
        <v>0</v>
      </c>
      <c r="J4571">
        <v>0</v>
      </c>
      <c r="K4571">
        <v>0</v>
      </c>
      <c r="L4571">
        <v>0</v>
      </c>
      <c r="M4571">
        <v>0</v>
      </c>
      <c r="N4571">
        <v>0</v>
      </c>
      <c r="O4571">
        <v>0</v>
      </c>
      <c r="P4571">
        <v>0</v>
      </c>
      <c r="Q4571">
        <v>0</v>
      </c>
    </row>
    <row r="4572" spans="1:17" x14ac:dyDescent="0.2">
      <c r="A4572" t="s">
        <v>21595</v>
      </c>
      <c r="B4572" t="s">
        <v>84</v>
      </c>
      <c r="C4572" t="s">
        <v>177</v>
      </c>
      <c r="D4572" t="s">
        <v>17025</v>
      </c>
      <c r="E4572" t="s">
        <v>81</v>
      </c>
      <c r="F4572" t="s">
        <v>17019</v>
      </c>
      <c r="G4572">
        <v>4</v>
      </c>
      <c r="H4572">
        <v>0</v>
      </c>
      <c r="I4572">
        <v>0</v>
      </c>
      <c r="J4572">
        <v>0</v>
      </c>
      <c r="K4572">
        <v>0</v>
      </c>
      <c r="L4572">
        <v>0</v>
      </c>
      <c r="M4572">
        <v>0</v>
      </c>
      <c r="N4572">
        <v>0</v>
      </c>
      <c r="O4572">
        <v>0</v>
      </c>
      <c r="P4572">
        <v>0</v>
      </c>
      <c r="Q4572">
        <v>0</v>
      </c>
    </row>
    <row r="4573" spans="1:17" x14ac:dyDescent="0.2">
      <c r="A4573" t="s">
        <v>21596</v>
      </c>
      <c r="B4573" t="s">
        <v>84</v>
      </c>
      <c r="C4573" t="s">
        <v>178</v>
      </c>
      <c r="D4573" t="s">
        <v>17027</v>
      </c>
      <c r="E4573" t="s">
        <v>81</v>
      </c>
      <c r="F4573" t="s">
        <v>17019</v>
      </c>
      <c r="G4573">
        <v>4</v>
      </c>
      <c r="H4573">
        <v>0</v>
      </c>
      <c r="I4573">
        <v>0</v>
      </c>
      <c r="J4573">
        <v>0</v>
      </c>
      <c r="K4573">
        <v>0</v>
      </c>
      <c r="L4573">
        <v>0</v>
      </c>
      <c r="M4573">
        <v>0</v>
      </c>
      <c r="N4573">
        <v>0</v>
      </c>
      <c r="O4573">
        <v>0</v>
      </c>
      <c r="P4573">
        <v>0</v>
      </c>
      <c r="Q4573">
        <v>0</v>
      </c>
    </row>
    <row r="4574" spans="1:17" x14ac:dyDescent="0.2">
      <c r="A4574" t="s">
        <v>21597</v>
      </c>
      <c r="B4574" t="s">
        <v>84</v>
      </c>
      <c r="C4574" t="s">
        <v>178</v>
      </c>
      <c r="D4574" t="s">
        <v>17029</v>
      </c>
      <c r="E4574" t="s">
        <v>79</v>
      </c>
      <c r="F4574" t="s">
        <v>4875</v>
      </c>
      <c r="G4574">
        <v>0</v>
      </c>
      <c r="H4574">
        <v>46</v>
      </c>
      <c r="I4574">
        <v>3</v>
      </c>
      <c r="J4574">
        <v>39</v>
      </c>
      <c r="K4574">
        <v>2</v>
      </c>
      <c r="L4574">
        <v>2</v>
      </c>
      <c r="M4574">
        <v>0</v>
      </c>
      <c r="N4574">
        <v>0</v>
      </c>
      <c r="O4574">
        <v>0</v>
      </c>
      <c r="P4574">
        <v>0</v>
      </c>
      <c r="Q4574">
        <v>0</v>
      </c>
    </row>
    <row r="4575" spans="1:17" x14ac:dyDescent="0.2">
      <c r="A4575" t="s">
        <v>21598</v>
      </c>
      <c r="B4575" t="s">
        <v>84</v>
      </c>
      <c r="C4575" t="s">
        <v>178</v>
      </c>
      <c r="D4575" t="s">
        <v>17029</v>
      </c>
      <c r="E4575" t="s">
        <v>79</v>
      </c>
      <c r="F4575" t="s">
        <v>4877</v>
      </c>
      <c r="G4575">
        <v>0</v>
      </c>
      <c r="H4575">
        <v>46</v>
      </c>
      <c r="I4575">
        <v>2</v>
      </c>
      <c r="J4575">
        <v>37</v>
      </c>
      <c r="K4575">
        <v>1</v>
      </c>
      <c r="L4575">
        <v>6</v>
      </c>
      <c r="M4575">
        <v>0</v>
      </c>
      <c r="N4575">
        <v>0</v>
      </c>
      <c r="O4575">
        <v>0</v>
      </c>
      <c r="P4575">
        <v>0</v>
      </c>
      <c r="Q4575">
        <v>0</v>
      </c>
    </row>
    <row r="4576" spans="1:17" x14ac:dyDescent="0.2">
      <c r="A4576" t="s">
        <v>21599</v>
      </c>
      <c r="B4576" t="s">
        <v>84</v>
      </c>
      <c r="C4576" t="s">
        <v>178</v>
      </c>
      <c r="D4576" t="s">
        <v>17029</v>
      </c>
      <c r="E4576" t="s">
        <v>79</v>
      </c>
      <c r="F4576" t="s">
        <v>4879</v>
      </c>
      <c r="G4576">
        <v>0</v>
      </c>
      <c r="H4576">
        <v>0</v>
      </c>
      <c r="I4576">
        <v>0</v>
      </c>
      <c r="J4576">
        <v>0</v>
      </c>
      <c r="K4576">
        <v>0</v>
      </c>
      <c r="L4576">
        <v>0</v>
      </c>
      <c r="M4576">
        <v>46</v>
      </c>
      <c r="N4576">
        <v>0</v>
      </c>
      <c r="O4576">
        <v>0</v>
      </c>
      <c r="P4576">
        <v>0</v>
      </c>
      <c r="Q4576">
        <v>0</v>
      </c>
    </row>
    <row r="4577" spans="1:17" x14ac:dyDescent="0.2">
      <c r="A4577" t="s">
        <v>21600</v>
      </c>
      <c r="B4577" t="s">
        <v>84</v>
      </c>
      <c r="C4577" t="s">
        <v>178</v>
      </c>
      <c r="D4577" t="s">
        <v>17029</v>
      </c>
      <c r="E4577" t="s">
        <v>79</v>
      </c>
      <c r="F4577" t="s">
        <v>4881</v>
      </c>
      <c r="G4577">
        <v>0</v>
      </c>
      <c r="H4577">
        <v>46</v>
      </c>
      <c r="I4577">
        <v>2</v>
      </c>
      <c r="J4577">
        <v>37</v>
      </c>
      <c r="K4577">
        <v>1</v>
      </c>
      <c r="L4577">
        <v>6</v>
      </c>
      <c r="M4577">
        <v>0</v>
      </c>
      <c r="N4577">
        <v>0</v>
      </c>
      <c r="O4577">
        <v>0</v>
      </c>
      <c r="P4577">
        <v>0</v>
      </c>
      <c r="Q4577">
        <v>0</v>
      </c>
    </row>
    <row r="4578" spans="1:17" x14ac:dyDescent="0.2">
      <c r="A4578" t="s">
        <v>21601</v>
      </c>
      <c r="B4578" t="s">
        <v>84</v>
      </c>
      <c r="C4578" t="s">
        <v>178</v>
      </c>
      <c r="D4578" t="s">
        <v>17029</v>
      </c>
      <c r="E4578" t="s">
        <v>79</v>
      </c>
      <c r="F4578" t="s">
        <v>4883</v>
      </c>
      <c r="G4578">
        <v>0</v>
      </c>
      <c r="H4578">
        <v>46</v>
      </c>
      <c r="I4578">
        <v>3</v>
      </c>
      <c r="J4578">
        <v>36</v>
      </c>
      <c r="K4578">
        <v>1</v>
      </c>
      <c r="L4578">
        <v>6</v>
      </c>
      <c r="M4578">
        <v>0</v>
      </c>
      <c r="N4578">
        <v>0</v>
      </c>
      <c r="O4578">
        <v>0</v>
      </c>
      <c r="P4578">
        <v>0</v>
      </c>
      <c r="Q4578">
        <v>0</v>
      </c>
    </row>
    <row r="4579" spans="1:17" x14ac:dyDescent="0.2">
      <c r="A4579" t="s">
        <v>21602</v>
      </c>
      <c r="B4579" t="s">
        <v>84</v>
      </c>
      <c r="C4579" t="s">
        <v>178</v>
      </c>
      <c r="D4579" t="s">
        <v>17029</v>
      </c>
      <c r="E4579" t="s">
        <v>79</v>
      </c>
      <c r="F4579" t="s">
        <v>4885</v>
      </c>
      <c r="G4579">
        <v>0</v>
      </c>
      <c r="H4579">
        <v>0</v>
      </c>
      <c r="I4579">
        <v>0</v>
      </c>
      <c r="J4579">
        <v>0</v>
      </c>
      <c r="K4579">
        <v>0</v>
      </c>
      <c r="L4579">
        <v>0</v>
      </c>
      <c r="M4579">
        <v>46</v>
      </c>
      <c r="N4579">
        <v>0</v>
      </c>
      <c r="O4579">
        <v>0</v>
      </c>
      <c r="P4579">
        <v>0</v>
      </c>
      <c r="Q4579">
        <v>0</v>
      </c>
    </row>
    <row r="4580" spans="1:17" x14ac:dyDescent="0.2">
      <c r="A4580" t="s">
        <v>21603</v>
      </c>
      <c r="B4580" t="s">
        <v>84</v>
      </c>
      <c r="C4580" t="s">
        <v>178</v>
      </c>
      <c r="D4580" t="s">
        <v>17029</v>
      </c>
      <c r="E4580" t="s">
        <v>79</v>
      </c>
      <c r="F4580" t="s">
        <v>4887</v>
      </c>
      <c r="G4580">
        <v>0</v>
      </c>
      <c r="H4580">
        <v>46</v>
      </c>
      <c r="I4580">
        <v>2</v>
      </c>
      <c r="J4580">
        <v>39</v>
      </c>
      <c r="K4580">
        <v>3</v>
      </c>
      <c r="L4580">
        <v>2</v>
      </c>
      <c r="M4580">
        <v>0</v>
      </c>
      <c r="N4580">
        <v>0</v>
      </c>
      <c r="O4580">
        <v>0</v>
      </c>
      <c r="P4580">
        <v>0</v>
      </c>
      <c r="Q4580">
        <v>0</v>
      </c>
    </row>
    <row r="4581" spans="1:17" x14ac:dyDescent="0.2">
      <c r="A4581" t="s">
        <v>21604</v>
      </c>
      <c r="B4581" t="s">
        <v>84</v>
      </c>
      <c r="C4581" t="s">
        <v>178</v>
      </c>
      <c r="D4581" t="s">
        <v>17029</v>
      </c>
      <c r="E4581" t="s">
        <v>79</v>
      </c>
      <c r="F4581" t="s">
        <v>4889</v>
      </c>
      <c r="G4581">
        <v>0</v>
      </c>
      <c r="H4581">
        <v>0</v>
      </c>
      <c r="I4581">
        <v>0</v>
      </c>
      <c r="J4581">
        <v>0</v>
      </c>
      <c r="K4581">
        <v>0</v>
      </c>
      <c r="L4581">
        <v>0</v>
      </c>
      <c r="M4581">
        <v>46</v>
      </c>
      <c r="N4581">
        <v>0</v>
      </c>
      <c r="O4581">
        <v>0</v>
      </c>
      <c r="P4581">
        <v>0</v>
      </c>
      <c r="Q4581">
        <v>0</v>
      </c>
    </row>
    <row r="4582" spans="1:17" x14ac:dyDescent="0.2">
      <c r="A4582" t="s">
        <v>21605</v>
      </c>
      <c r="B4582" t="s">
        <v>84</v>
      </c>
      <c r="C4582" t="s">
        <v>178</v>
      </c>
      <c r="D4582" t="s">
        <v>17029</v>
      </c>
      <c r="E4582" t="s">
        <v>79</v>
      </c>
      <c r="F4582" t="s">
        <v>4871</v>
      </c>
      <c r="G4582">
        <v>0</v>
      </c>
      <c r="H4582">
        <v>0</v>
      </c>
      <c r="I4582">
        <v>0</v>
      </c>
      <c r="J4582">
        <v>0</v>
      </c>
      <c r="K4582">
        <v>0</v>
      </c>
      <c r="L4582">
        <v>0</v>
      </c>
      <c r="M4582">
        <v>0</v>
      </c>
      <c r="N4582">
        <v>37</v>
      </c>
      <c r="O4582">
        <v>33</v>
      </c>
      <c r="P4582">
        <v>3</v>
      </c>
      <c r="Q4582">
        <v>1</v>
      </c>
    </row>
    <row r="4583" spans="1:17" x14ac:dyDescent="0.2">
      <c r="A4583" t="s">
        <v>21606</v>
      </c>
      <c r="B4583" t="s">
        <v>84</v>
      </c>
      <c r="C4583" t="s">
        <v>178</v>
      </c>
      <c r="D4583" t="s">
        <v>17029</v>
      </c>
      <c r="E4583" t="s">
        <v>79</v>
      </c>
      <c r="F4583" t="s">
        <v>4873</v>
      </c>
      <c r="G4583">
        <v>0</v>
      </c>
      <c r="H4583">
        <v>0</v>
      </c>
      <c r="I4583">
        <v>0</v>
      </c>
      <c r="J4583">
        <v>0</v>
      </c>
      <c r="K4583">
        <v>0</v>
      </c>
      <c r="L4583">
        <v>0</v>
      </c>
      <c r="M4583">
        <v>0</v>
      </c>
      <c r="N4583">
        <v>30</v>
      </c>
      <c r="O4583">
        <v>28</v>
      </c>
      <c r="P4583">
        <v>1</v>
      </c>
      <c r="Q4583">
        <v>1</v>
      </c>
    </row>
    <row r="4584" spans="1:17" x14ac:dyDescent="0.2">
      <c r="A4584" t="s">
        <v>21607</v>
      </c>
      <c r="B4584" t="s">
        <v>84</v>
      </c>
      <c r="C4584" t="s">
        <v>178</v>
      </c>
      <c r="D4584" t="s">
        <v>17029</v>
      </c>
      <c r="E4584" t="s">
        <v>79</v>
      </c>
      <c r="F4584" t="s">
        <v>17019</v>
      </c>
      <c r="G4584">
        <v>46</v>
      </c>
      <c r="H4584">
        <v>0</v>
      </c>
      <c r="I4584">
        <v>0</v>
      </c>
      <c r="J4584">
        <v>0</v>
      </c>
      <c r="K4584">
        <v>0</v>
      </c>
      <c r="L4584">
        <v>0</v>
      </c>
      <c r="M4584">
        <v>0</v>
      </c>
      <c r="N4584">
        <v>0</v>
      </c>
      <c r="O4584">
        <v>0</v>
      </c>
      <c r="P4584">
        <v>0</v>
      </c>
      <c r="Q4584">
        <v>0</v>
      </c>
    </row>
    <row r="4585" spans="1:17" x14ac:dyDescent="0.2">
      <c r="A4585" t="s">
        <v>21608</v>
      </c>
      <c r="B4585" t="s">
        <v>84</v>
      </c>
      <c r="C4585" t="s">
        <v>178</v>
      </c>
      <c r="D4585" t="s">
        <v>17029</v>
      </c>
      <c r="E4585" t="s">
        <v>81</v>
      </c>
      <c r="F4585" t="s">
        <v>4875</v>
      </c>
      <c r="G4585">
        <v>0</v>
      </c>
      <c r="H4585">
        <v>46</v>
      </c>
      <c r="I4585">
        <v>3</v>
      </c>
      <c r="J4585">
        <v>42</v>
      </c>
      <c r="K4585">
        <v>0</v>
      </c>
      <c r="L4585">
        <v>1</v>
      </c>
      <c r="M4585">
        <v>0</v>
      </c>
      <c r="N4585">
        <v>0</v>
      </c>
      <c r="O4585">
        <v>0</v>
      </c>
      <c r="P4585">
        <v>0</v>
      </c>
      <c r="Q4585">
        <v>0</v>
      </c>
    </row>
    <row r="4586" spans="1:17" x14ac:dyDescent="0.2">
      <c r="A4586" t="s">
        <v>21609</v>
      </c>
      <c r="B4586" t="s">
        <v>84</v>
      </c>
      <c r="C4586" t="s">
        <v>178</v>
      </c>
      <c r="D4586" t="s">
        <v>17029</v>
      </c>
      <c r="E4586" t="s">
        <v>81</v>
      </c>
      <c r="F4586" t="s">
        <v>4877</v>
      </c>
      <c r="G4586">
        <v>0</v>
      </c>
      <c r="H4586">
        <v>46</v>
      </c>
      <c r="I4586">
        <v>2</v>
      </c>
      <c r="J4586">
        <v>39</v>
      </c>
      <c r="K4586">
        <v>2</v>
      </c>
      <c r="L4586">
        <v>3</v>
      </c>
      <c r="M4586">
        <v>0</v>
      </c>
      <c r="N4586">
        <v>0</v>
      </c>
      <c r="O4586">
        <v>0</v>
      </c>
      <c r="P4586">
        <v>0</v>
      </c>
      <c r="Q4586">
        <v>0</v>
      </c>
    </row>
    <row r="4587" spans="1:17" x14ac:dyDescent="0.2">
      <c r="A4587" t="s">
        <v>21610</v>
      </c>
      <c r="B4587" t="s">
        <v>84</v>
      </c>
      <c r="C4587" t="s">
        <v>178</v>
      </c>
      <c r="D4587" t="s">
        <v>17029</v>
      </c>
      <c r="E4587" t="s">
        <v>81</v>
      </c>
      <c r="F4587" t="s">
        <v>4879</v>
      </c>
      <c r="G4587">
        <v>0</v>
      </c>
      <c r="H4587">
        <v>0</v>
      </c>
      <c r="I4587">
        <v>0</v>
      </c>
      <c r="J4587">
        <v>0</v>
      </c>
      <c r="K4587">
        <v>0</v>
      </c>
      <c r="L4587">
        <v>0</v>
      </c>
      <c r="M4587">
        <v>46</v>
      </c>
      <c r="N4587">
        <v>0</v>
      </c>
      <c r="O4587">
        <v>0</v>
      </c>
      <c r="P4587">
        <v>0</v>
      </c>
      <c r="Q4587">
        <v>0</v>
      </c>
    </row>
    <row r="4588" spans="1:17" x14ac:dyDescent="0.2">
      <c r="A4588" t="s">
        <v>21611</v>
      </c>
      <c r="B4588" t="s">
        <v>84</v>
      </c>
      <c r="C4588" t="s">
        <v>178</v>
      </c>
      <c r="D4588" t="s">
        <v>17029</v>
      </c>
      <c r="E4588" t="s">
        <v>81</v>
      </c>
      <c r="F4588" t="s">
        <v>4881</v>
      </c>
      <c r="G4588">
        <v>0</v>
      </c>
      <c r="H4588">
        <v>46</v>
      </c>
      <c r="I4588">
        <v>2</v>
      </c>
      <c r="J4588">
        <v>39</v>
      </c>
      <c r="K4588">
        <v>2</v>
      </c>
      <c r="L4588">
        <v>3</v>
      </c>
      <c r="M4588">
        <v>0</v>
      </c>
      <c r="N4588">
        <v>0</v>
      </c>
      <c r="O4588">
        <v>0</v>
      </c>
      <c r="P4588">
        <v>0</v>
      </c>
      <c r="Q4588">
        <v>0</v>
      </c>
    </row>
    <row r="4589" spans="1:17" x14ac:dyDescent="0.2">
      <c r="A4589" t="s">
        <v>21612</v>
      </c>
      <c r="B4589" t="s">
        <v>84</v>
      </c>
      <c r="C4589" t="s">
        <v>178</v>
      </c>
      <c r="D4589" t="s">
        <v>17029</v>
      </c>
      <c r="E4589" t="s">
        <v>81</v>
      </c>
      <c r="F4589" t="s">
        <v>4883</v>
      </c>
      <c r="G4589">
        <v>0</v>
      </c>
      <c r="H4589">
        <v>46</v>
      </c>
      <c r="I4589">
        <v>3</v>
      </c>
      <c r="J4589">
        <v>39</v>
      </c>
      <c r="K4589">
        <v>1</v>
      </c>
      <c r="L4589">
        <v>3</v>
      </c>
      <c r="M4589">
        <v>0</v>
      </c>
      <c r="N4589">
        <v>0</v>
      </c>
      <c r="O4589">
        <v>0</v>
      </c>
      <c r="P4589">
        <v>0</v>
      </c>
      <c r="Q4589">
        <v>0</v>
      </c>
    </row>
    <row r="4590" spans="1:17" x14ac:dyDescent="0.2">
      <c r="A4590" t="s">
        <v>21613</v>
      </c>
      <c r="B4590" t="s">
        <v>84</v>
      </c>
      <c r="C4590" t="s">
        <v>178</v>
      </c>
      <c r="D4590" t="s">
        <v>17029</v>
      </c>
      <c r="E4590" t="s">
        <v>81</v>
      </c>
      <c r="F4590" t="s">
        <v>4885</v>
      </c>
      <c r="G4590">
        <v>0</v>
      </c>
      <c r="H4590">
        <v>0</v>
      </c>
      <c r="I4590">
        <v>0</v>
      </c>
      <c r="J4590">
        <v>0</v>
      </c>
      <c r="K4590">
        <v>0</v>
      </c>
      <c r="L4590">
        <v>0</v>
      </c>
      <c r="M4590">
        <v>46</v>
      </c>
      <c r="N4590">
        <v>0</v>
      </c>
      <c r="O4590">
        <v>0</v>
      </c>
      <c r="P4590">
        <v>0</v>
      </c>
      <c r="Q4590">
        <v>0</v>
      </c>
    </row>
    <row r="4591" spans="1:17" x14ac:dyDescent="0.2">
      <c r="A4591" t="s">
        <v>21614</v>
      </c>
      <c r="B4591" t="s">
        <v>84</v>
      </c>
      <c r="C4591" t="s">
        <v>178</v>
      </c>
      <c r="D4591" t="s">
        <v>17029</v>
      </c>
      <c r="E4591" t="s">
        <v>81</v>
      </c>
      <c r="F4591" t="s">
        <v>4887</v>
      </c>
      <c r="G4591">
        <v>0</v>
      </c>
      <c r="H4591">
        <v>46</v>
      </c>
      <c r="I4591">
        <v>3</v>
      </c>
      <c r="J4591">
        <v>40</v>
      </c>
      <c r="K4591">
        <v>2</v>
      </c>
      <c r="L4591">
        <v>1</v>
      </c>
      <c r="M4591">
        <v>0</v>
      </c>
      <c r="N4591">
        <v>0</v>
      </c>
      <c r="O4591">
        <v>0</v>
      </c>
      <c r="P4591">
        <v>0</v>
      </c>
      <c r="Q4591">
        <v>0</v>
      </c>
    </row>
    <row r="4592" spans="1:17" x14ac:dyDescent="0.2">
      <c r="A4592" t="s">
        <v>21615</v>
      </c>
      <c r="B4592" t="s">
        <v>84</v>
      </c>
      <c r="C4592" t="s">
        <v>178</v>
      </c>
      <c r="D4592" t="s">
        <v>17029</v>
      </c>
      <c r="E4592" t="s">
        <v>81</v>
      </c>
      <c r="F4592" t="s">
        <v>4889</v>
      </c>
      <c r="G4592">
        <v>0</v>
      </c>
      <c r="H4592">
        <v>0</v>
      </c>
      <c r="I4592">
        <v>0</v>
      </c>
      <c r="J4592">
        <v>0</v>
      </c>
      <c r="K4592">
        <v>0</v>
      </c>
      <c r="L4592">
        <v>0</v>
      </c>
      <c r="M4592">
        <v>46</v>
      </c>
      <c r="N4592">
        <v>0</v>
      </c>
      <c r="O4592">
        <v>0</v>
      </c>
      <c r="P4592">
        <v>0</v>
      </c>
      <c r="Q4592">
        <v>0</v>
      </c>
    </row>
    <row r="4593" spans="1:17" x14ac:dyDescent="0.2">
      <c r="A4593" t="s">
        <v>21616</v>
      </c>
      <c r="B4593" t="s">
        <v>84</v>
      </c>
      <c r="C4593" t="s">
        <v>178</v>
      </c>
      <c r="D4593" t="s">
        <v>17029</v>
      </c>
      <c r="E4593" t="s">
        <v>81</v>
      </c>
      <c r="F4593" t="s">
        <v>4871</v>
      </c>
      <c r="G4593">
        <v>0</v>
      </c>
      <c r="H4593">
        <v>0</v>
      </c>
      <c r="I4593">
        <v>0</v>
      </c>
      <c r="J4593">
        <v>0</v>
      </c>
      <c r="K4593">
        <v>0</v>
      </c>
      <c r="L4593">
        <v>0</v>
      </c>
      <c r="M4593">
        <v>0</v>
      </c>
      <c r="N4593">
        <v>42</v>
      </c>
      <c r="O4593">
        <v>40</v>
      </c>
      <c r="P4593">
        <v>2</v>
      </c>
      <c r="Q4593">
        <v>0</v>
      </c>
    </row>
    <row r="4594" spans="1:17" x14ac:dyDescent="0.2">
      <c r="A4594" t="s">
        <v>21617</v>
      </c>
      <c r="B4594" t="s">
        <v>84</v>
      </c>
      <c r="C4594" t="s">
        <v>178</v>
      </c>
      <c r="D4594" t="s">
        <v>17029</v>
      </c>
      <c r="E4594" t="s">
        <v>81</v>
      </c>
      <c r="F4594" t="s">
        <v>4873</v>
      </c>
      <c r="G4594">
        <v>0</v>
      </c>
      <c r="H4594">
        <v>0</v>
      </c>
      <c r="I4594">
        <v>0</v>
      </c>
      <c r="J4594">
        <v>0</v>
      </c>
      <c r="K4594">
        <v>0</v>
      </c>
      <c r="L4594">
        <v>0</v>
      </c>
      <c r="M4594">
        <v>0</v>
      </c>
      <c r="N4594">
        <v>36</v>
      </c>
      <c r="O4594">
        <v>35</v>
      </c>
      <c r="P4594">
        <v>1</v>
      </c>
      <c r="Q4594">
        <v>0</v>
      </c>
    </row>
    <row r="4595" spans="1:17" x14ac:dyDescent="0.2">
      <c r="A4595" t="s">
        <v>21618</v>
      </c>
      <c r="B4595" t="s">
        <v>84</v>
      </c>
      <c r="C4595" t="s">
        <v>178</v>
      </c>
      <c r="D4595" t="s">
        <v>17029</v>
      </c>
      <c r="E4595" t="s">
        <v>81</v>
      </c>
      <c r="F4595" t="s">
        <v>17019</v>
      </c>
      <c r="G4595">
        <v>46</v>
      </c>
      <c r="H4595">
        <v>0</v>
      </c>
      <c r="I4595">
        <v>0</v>
      </c>
      <c r="J4595">
        <v>0</v>
      </c>
      <c r="K4595">
        <v>0</v>
      </c>
      <c r="L4595">
        <v>0</v>
      </c>
      <c r="M4595">
        <v>0</v>
      </c>
      <c r="N4595">
        <v>0</v>
      </c>
      <c r="O4595">
        <v>0</v>
      </c>
      <c r="P4595">
        <v>0</v>
      </c>
      <c r="Q4595">
        <v>0</v>
      </c>
    </row>
    <row r="4596" spans="1:17" x14ac:dyDescent="0.2">
      <c r="A4596" t="s">
        <v>21619</v>
      </c>
      <c r="B4596" t="s">
        <v>84</v>
      </c>
      <c r="C4596" t="s">
        <v>178</v>
      </c>
      <c r="D4596" t="s">
        <v>17021</v>
      </c>
      <c r="E4596" t="s">
        <v>81</v>
      </c>
      <c r="F4596" t="s">
        <v>17022</v>
      </c>
      <c r="G4596">
        <v>0</v>
      </c>
      <c r="H4596">
        <v>0</v>
      </c>
      <c r="I4596">
        <v>0</v>
      </c>
      <c r="J4596">
        <v>0</v>
      </c>
      <c r="K4596">
        <v>0</v>
      </c>
      <c r="L4596">
        <v>0</v>
      </c>
      <c r="M4596">
        <v>0</v>
      </c>
      <c r="N4596">
        <v>2</v>
      </c>
      <c r="O4596">
        <v>1</v>
      </c>
      <c r="P4596">
        <v>1</v>
      </c>
      <c r="Q4596">
        <v>0</v>
      </c>
    </row>
    <row r="4597" spans="1:17" x14ac:dyDescent="0.2">
      <c r="A4597" t="s">
        <v>21620</v>
      </c>
      <c r="B4597" t="s">
        <v>84</v>
      </c>
      <c r="C4597" t="s">
        <v>178</v>
      </c>
      <c r="D4597" t="s">
        <v>17021</v>
      </c>
      <c r="E4597" t="s">
        <v>81</v>
      </c>
      <c r="F4597" t="s">
        <v>17019</v>
      </c>
      <c r="G4597">
        <v>2</v>
      </c>
      <c r="H4597">
        <v>0</v>
      </c>
      <c r="I4597">
        <v>0</v>
      </c>
      <c r="J4597">
        <v>0</v>
      </c>
      <c r="K4597">
        <v>0</v>
      </c>
      <c r="L4597">
        <v>0</v>
      </c>
      <c r="M4597">
        <v>0</v>
      </c>
      <c r="N4597">
        <v>0</v>
      </c>
      <c r="O4597">
        <v>0</v>
      </c>
      <c r="P4597">
        <v>0</v>
      </c>
      <c r="Q4597">
        <v>0</v>
      </c>
    </row>
    <row r="4598" spans="1:17" x14ac:dyDescent="0.2">
      <c r="A4598" t="s">
        <v>21621</v>
      </c>
      <c r="B4598" t="s">
        <v>84</v>
      </c>
      <c r="C4598" t="s">
        <v>178</v>
      </c>
      <c r="D4598" t="s">
        <v>17025</v>
      </c>
      <c r="E4598" t="s">
        <v>79</v>
      </c>
      <c r="F4598" t="s">
        <v>17019</v>
      </c>
      <c r="G4598">
        <v>5</v>
      </c>
      <c r="H4598">
        <v>0</v>
      </c>
      <c r="I4598">
        <v>0</v>
      </c>
      <c r="J4598">
        <v>0</v>
      </c>
      <c r="K4598">
        <v>0</v>
      </c>
      <c r="L4598">
        <v>0</v>
      </c>
      <c r="M4598">
        <v>0</v>
      </c>
      <c r="N4598">
        <v>0</v>
      </c>
      <c r="O4598">
        <v>0</v>
      </c>
      <c r="P4598">
        <v>0</v>
      </c>
      <c r="Q4598">
        <v>0</v>
      </c>
    </row>
    <row r="4599" spans="1:17" x14ac:dyDescent="0.2">
      <c r="A4599" t="s">
        <v>21622</v>
      </c>
      <c r="B4599" t="s">
        <v>84</v>
      </c>
      <c r="C4599" t="s">
        <v>178</v>
      </c>
      <c r="D4599" t="s">
        <v>17025</v>
      </c>
      <c r="E4599" t="s">
        <v>81</v>
      </c>
      <c r="F4599" t="s">
        <v>17019</v>
      </c>
      <c r="G4599">
        <v>5</v>
      </c>
      <c r="H4599">
        <v>0</v>
      </c>
      <c r="I4599">
        <v>0</v>
      </c>
      <c r="J4599">
        <v>0</v>
      </c>
      <c r="K4599">
        <v>0</v>
      </c>
      <c r="L4599">
        <v>0</v>
      </c>
      <c r="M4599">
        <v>0</v>
      </c>
      <c r="N4599">
        <v>0</v>
      </c>
      <c r="O4599">
        <v>0</v>
      </c>
      <c r="P4599">
        <v>0</v>
      </c>
      <c r="Q4599">
        <v>0</v>
      </c>
    </row>
    <row r="4600" spans="1:17" x14ac:dyDescent="0.2">
      <c r="A4600" t="s">
        <v>21623</v>
      </c>
      <c r="B4600" t="s">
        <v>84</v>
      </c>
      <c r="C4600" t="s">
        <v>179</v>
      </c>
      <c r="D4600" t="s">
        <v>17027</v>
      </c>
      <c r="E4600" t="s">
        <v>81</v>
      </c>
      <c r="F4600" t="s">
        <v>17019</v>
      </c>
      <c r="G4600">
        <v>2</v>
      </c>
      <c r="H4600">
        <v>0</v>
      </c>
      <c r="I4600">
        <v>0</v>
      </c>
      <c r="J4600">
        <v>0</v>
      </c>
      <c r="K4600">
        <v>0</v>
      </c>
      <c r="L4600">
        <v>0</v>
      </c>
      <c r="M4600">
        <v>0</v>
      </c>
      <c r="N4600">
        <v>0</v>
      </c>
      <c r="O4600">
        <v>0</v>
      </c>
      <c r="P4600">
        <v>0</v>
      </c>
      <c r="Q4600">
        <v>0</v>
      </c>
    </row>
    <row r="4601" spans="1:17" x14ac:dyDescent="0.2">
      <c r="A4601" t="s">
        <v>21624</v>
      </c>
      <c r="B4601" t="s">
        <v>84</v>
      </c>
      <c r="C4601" t="s">
        <v>179</v>
      </c>
      <c r="D4601" t="s">
        <v>17029</v>
      </c>
      <c r="E4601" t="s">
        <v>79</v>
      </c>
      <c r="F4601" t="s">
        <v>4875</v>
      </c>
      <c r="G4601">
        <v>0</v>
      </c>
      <c r="H4601">
        <v>36</v>
      </c>
      <c r="I4601">
        <v>2</v>
      </c>
      <c r="J4601">
        <v>29</v>
      </c>
      <c r="K4601">
        <v>3</v>
      </c>
      <c r="L4601">
        <v>2</v>
      </c>
      <c r="M4601">
        <v>0</v>
      </c>
      <c r="N4601">
        <v>0</v>
      </c>
      <c r="O4601">
        <v>0</v>
      </c>
      <c r="P4601">
        <v>0</v>
      </c>
      <c r="Q4601">
        <v>0</v>
      </c>
    </row>
    <row r="4602" spans="1:17" x14ac:dyDescent="0.2">
      <c r="A4602" t="s">
        <v>21625</v>
      </c>
      <c r="B4602" t="s">
        <v>84</v>
      </c>
      <c r="C4602" t="s">
        <v>179</v>
      </c>
      <c r="D4602" t="s">
        <v>17029</v>
      </c>
      <c r="E4602" t="s">
        <v>79</v>
      </c>
      <c r="F4602" t="s">
        <v>4877</v>
      </c>
      <c r="G4602">
        <v>0</v>
      </c>
      <c r="H4602">
        <v>36</v>
      </c>
      <c r="I4602">
        <v>2</v>
      </c>
      <c r="J4602">
        <v>23</v>
      </c>
      <c r="K4602">
        <v>3</v>
      </c>
      <c r="L4602">
        <v>8</v>
      </c>
      <c r="M4602">
        <v>0</v>
      </c>
      <c r="N4602">
        <v>0</v>
      </c>
      <c r="O4602">
        <v>0</v>
      </c>
      <c r="P4602">
        <v>0</v>
      </c>
      <c r="Q4602">
        <v>0</v>
      </c>
    </row>
    <row r="4603" spans="1:17" x14ac:dyDescent="0.2">
      <c r="A4603" t="s">
        <v>21626</v>
      </c>
      <c r="B4603" t="s">
        <v>84</v>
      </c>
      <c r="C4603" t="s">
        <v>179</v>
      </c>
      <c r="D4603" t="s">
        <v>17029</v>
      </c>
      <c r="E4603" t="s">
        <v>79</v>
      </c>
      <c r="F4603" t="s">
        <v>4879</v>
      </c>
      <c r="G4603">
        <v>0</v>
      </c>
      <c r="H4603">
        <v>0</v>
      </c>
      <c r="I4603">
        <v>0</v>
      </c>
      <c r="J4603">
        <v>0</v>
      </c>
      <c r="K4603">
        <v>0</v>
      </c>
      <c r="L4603">
        <v>0</v>
      </c>
      <c r="M4603">
        <v>36</v>
      </c>
      <c r="N4603">
        <v>0</v>
      </c>
      <c r="O4603">
        <v>0</v>
      </c>
      <c r="P4603">
        <v>0</v>
      </c>
      <c r="Q4603">
        <v>0</v>
      </c>
    </row>
    <row r="4604" spans="1:17" x14ac:dyDescent="0.2">
      <c r="A4604" t="s">
        <v>21627</v>
      </c>
      <c r="B4604" t="s">
        <v>84</v>
      </c>
      <c r="C4604" t="s">
        <v>179</v>
      </c>
      <c r="D4604" t="s">
        <v>17029</v>
      </c>
      <c r="E4604" t="s">
        <v>79</v>
      </c>
      <c r="F4604" t="s">
        <v>4881</v>
      </c>
      <c r="G4604">
        <v>0</v>
      </c>
      <c r="H4604">
        <v>36</v>
      </c>
      <c r="I4604">
        <v>2</v>
      </c>
      <c r="J4604">
        <v>23</v>
      </c>
      <c r="K4604">
        <v>3</v>
      </c>
      <c r="L4604">
        <v>8</v>
      </c>
      <c r="M4604">
        <v>0</v>
      </c>
      <c r="N4604">
        <v>0</v>
      </c>
      <c r="O4604">
        <v>0</v>
      </c>
      <c r="P4604">
        <v>0</v>
      </c>
      <c r="Q4604">
        <v>0</v>
      </c>
    </row>
    <row r="4605" spans="1:17" x14ac:dyDescent="0.2">
      <c r="A4605" t="s">
        <v>21628</v>
      </c>
      <c r="B4605" t="s">
        <v>84</v>
      </c>
      <c r="C4605" t="s">
        <v>179</v>
      </c>
      <c r="D4605" t="s">
        <v>17029</v>
      </c>
      <c r="E4605" t="s">
        <v>79</v>
      </c>
      <c r="F4605" t="s">
        <v>4883</v>
      </c>
      <c r="G4605">
        <v>0</v>
      </c>
      <c r="H4605">
        <v>36</v>
      </c>
      <c r="I4605">
        <v>2</v>
      </c>
      <c r="J4605">
        <v>23</v>
      </c>
      <c r="K4605">
        <v>3</v>
      </c>
      <c r="L4605">
        <v>8</v>
      </c>
      <c r="M4605">
        <v>0</v>
      </c>
      <c r="N4605">
        <v>0</v>
      </c>
      <c r="O4605">
        <v>0</v>
      </c>
      <c r="P4605">
        <v>0</v>
      </c>
      <c r="Q4605">
        <v>0</v>
      </c>
    </row>
    <row r="4606" spans="1:17" x14ac:dyDescent="0.2">
      <c r="A4606" t="s">
        <v>21629</v>
      </c>
      <c r="B4606" t="s">
        <v>84</v>
      </c>
      <c r="C4606" t="s">
        <v>179</v>
      </c>
      <c r="D4606" t="s">
        <v>17029</v>
      </c>
      <c r="E4606" t="s">
        <v>79</v>
      </c>
      <c r="F4606" t="s">
        <v>4885</v>
      </c>
      <c r="G4606">
        <v>0</v>
      </c>
      <c r="H4606">
        <v>0</v>
      </c>
      <c r="I4606">
        <v>0</v>
      </c>
      <c r="J4606">
        <v>0</v>
      </c>
      <c r="K4606">
        <v>0</v>
      </c>
      <c r="L4606">
        <v>0</v>
      </c>
      <c r="M4606">
        <v>36</v>
      </c>
      <c r="N4606">
        <v>0</v>
      </c>
      <c r="O4606">
        <v>0</v>
      </c>
      <c r="P4606">
        <v>0</v>
      </c>
      <c r="Q4606">
        <v>0</v>
      </c>
    </row>
    <row r="4607" spans="1:17" x14ac:dyDescent="0.2">
      <c r="A4607" t="s">
        <v>21630</v>
      </c>
      <c r="B4607" t="s">
        <v>84</v>
      </c>
      <c r="C4607" t="s">
        <v>179</v>
      </c>
      <c r="D4607" t="s">
        <v>17029</v>
      </c>
      <c r="E4607" t="s">
        <v>79</v>
      </c>
      <c r="F4607" t="s">
        <v>4887</v>
      </c>
      <c r="G4607">
        <v>0</v>
      </c>
      <c r="H4607">
        <v>36</v>
      </c>
      <c r="I4607">
        <v>2</v>
      </c>
      <c r="J4607">
        <v>29</v>
      </c>
      <c r="K4607">
        <v>3</v>
      </c>
      <c r="L4607">
        <v>2</v>
      </c>
      <c r="M4607">
        <v>0</v>
      </c>
      <c r="N4607">
        <v>0</v>
      </c>
      <c r="O4607">
        <v>0</v>
      </c>
      <c r="P4607">
        <v>0</v>
      </c>
      <c r="Q4607">
        <v>0</v>
      </c>
    </row>
    <row r="4608" spans="1:17" x14ac:dyDescent="0.2">
      <c r="A4608" t="s">
        <v>21631</v>
      </c>
      <c r="B4608" t="s">
        <v>84</v>
      </c>
      <c r="C4608" t="s">
        <v>179</v>
      </c>
      <c r="D4608" t="s">
        <v>17029</v>
      </c>
      <c r="E4608" t="s">
        <v>79</v>
      </c>
      <c r="F4608" t="s">
        <v>4889</v>
      </c>
      <c r="G4608">
        <v>0</v>
      </c>
      <c r="H4608">
        <v>0</v>
      </c>
      <c r="I4608">
        <v>0</v>
      </c>
      <c r="J4608">
        <v>0</v>
      </c>
      <c r="K4608">
        <v>0</v>
      </c>
      <c r="L4608">
        <v>0</v>
      </c>
      <c r="M4608">
        <v>36</v>
      </c>
      <c r="N4608">
        <v>0</v>
      </c>
      <c r="O4608">
        <v>0</v>
      </c>
      <c r="P4608">
        <v>0</v>
      </c>
      <c r="Q4608">
        <v>0</v>
      </c>
    </row>
    <row r="4609" spans="1:17" x14ac:dyDescent="0.2">
      <c r="A4609" t="s">
        <v>21632</v>
      </c>
      <c r="B4609" t="s">
        <v>84</v>
      </c>
      <c r="C4609" t="s">
        <v>179</v>
      </c>
      <c r="D4609" t="s">
        <v>17029</v>
      </c>
      <c r="E4609" t="s">
        <v>79</v>
      </c>
      <c r="F4609" t="s">
        <v>4871</v>
      </c>
      <c r="G4609">
        <v>0</v>
      </c>
      <c r="H4609">
        <v>0</v>
      </c>
      <c r="I4609">
        <v>0</v>
      </c>
      <c r="J4609">
        <v>0</v>
      </c>
      <c r="K4609">
        <v>0</v>
      </c>
      <c r="L4609">
        <v>0</v>
      </c>
      <c r="M4609">
        <v>0</v>
      </c>
      <c r="N4609">
        <v>31</v>
      </c>
      <c r="O4609">
        <v>24</v>
      </c>
      <c r="P4609">
        <v>7</v>
      </c>
      <c r="Q4609">
        <v>0</v>
      </c>
    </row>
    <row r="4610" spans="1:17" x14ac:dyDescent="0.2">
      <c r="A4610" t="s">
        <v>21633</v>
      </c>
      <c r="B4610" t="s">
        <v>84</v>
      </c>
      <c r="C4610" t="s">
        <v>179</v>
      </c>
      <c r="D4610" t="s">
        <v>17029</v>
      </c>
      <c r="E4610" t="s">
        <v>79</v>
      </c>
      <c r="F4610" t="s">
        <v>4873</v>
      </c>
      <c r="G4610">
        <v>0</v>
      </c>
      <c r="H4610">
        <v>0</v>
      </c>
      <c r="I4610">
        <v>0</v>
      </c>
      <c r="J4610">
        <v>0</v>
      </c>
      <c r="K4610">
        <v>0</v>
      </c>
      <c r="L4610">
        <v>0</v>
      </c>
      <c r="M4610">
        <v>0</v>
      </c>
      <c r="N4610">
        <v>25</v>
      </c>
      <c r="O4610">
        <v>19</v>
      </c>
      <c r="P4610">
        <v>6</v>
      </c>
      <c r="Q4610">
        <v>0</v>
      </c>
    </row>
    <row r="4611" spans="1:17" x14ac:dyDescent="0.2">
      <c r="A4611" t="s">
        <v>21634</v>
      </c>
      <c r="B4611" t="s">
        <v>84</v>
      </c>
      <c r="C4611" t="s">
        <v>179</v>
      </c>
      <c r="D4611" t="s">
        <v>17029</v>
      </c>
      <c r="E4611" t="s">
        <v>79</v>
      </c>
      <c r="F4611" t="s">
        <v>17019</v>
      </c>
      <c r="G4611">
        <v>36</v>
      </c>
      <c r="H4611">
        <v>0</v>
      </c>
      <c r="I4611">
        <v>0</v>
      </c>
      <c r="J4611">
        <v>0</v>
      </c>
      <c r="K4611">
        <v>0</v>
      </c>
      <c r="L4611">
        <v>0</v>
      </c>
      <c r="M4611">
        <v>0</v>
      </c>
      <c r="N4611">
        <v>0</v>
      </c>
      <c r="O4611">
        <v>0</v>
      </c>
      <c r="P4611">
        <v>0</v>
      </c>
      <c r="Q4611">
        <v>0</v>
      </c>
    </row>
    <row r="4612" spans="1:17" x14ac:dyDescent="0.2">
      <c r="A4612" t="s">
        <v>21635</v>
      </c>
      <c r="B4612" t="s">
        <v>84</v>
      </c>
      <c r="C4612" t="s">
        <v>179</v>
      </c>
      <c r="D4612" t="s">
        <v>17029</v>
      </c>
      <c r="E4612" t="s">
        <v>81</v>
      </c>
      <c r="F4612" t="s">
        <v>4875</v>
      </c>
      <c r="G4612">
        <v>0</v>
      </c>
      <c r="H4612">
        <v>28</v>
      </c>
      <c r="I4612">
        <v>2</v>
      </c>
      <c r="J4612">
        <v>20</v>
      </c>
      <c r="K4612">
        <v>4</v>
      </c>
      <c r="L4612">
        <v>2</v>
      </c>
      <c r="M4612">
        <v>0</v>
      </c>
      <c r="N4612">
        <v>0</v>
      </c>
      <c r="O4612">
        <v>0</v>
      </c>
      <c r="P4612">
        <v>0</v>
      </c>
      <c r="Q4612">
        <v>0</v>
      </c>
    </row>
    <row r="4613" spans="1:17" x14ac:dyDescent="0.2">
      <c r="A4613" t="s">
        <v>21636</v>
      </c>
      <c r="B4613" t="s">
        <v>84</v>
      </c>
      <c r="C4613" t="s">
        <v>179</v>
      </c>
      <c r="D4613" t="s">
        <v>17029</v>
      </c>
      <c r="E4613" t="s">
        <v>81</v>
      </c>
      <c r="F4613" t="s">
        <v>4877</v>
      </c>
      <c r="G4613">
        <v>0</v>
      </c>
      <c r="H4613">
        <v>28</v>
      </c>
      <c r="I4613">
        <v>1</v>
      </c>
      <c r="J4613">
        <v>21</v>
      </c>
      <c r="K4613">
        <v>2</v>
      </c>
      <c r="L4613">
        <v>4</v>
      </c>
      <c r="M4613">
        <v>0</v>
      </c>
      <c r="N4613">
        <v>0</v>
      </c>
      <c r="O4613">
        <v>0</v>
      </c>
      <c r="P4613">
        <v>0</v>
      </c>
      <c r="Q4613">
        <v>0</v>
      </c>
    </row>
    <row r="4614" spans="1:17" x14ac:dyDescent="0.2">
      <c r="A4614" t="s">
        <v>21637</v>
      </c>
      <c r="B4614" t="s">
        <v>84</v>
      </c>
      <c r="C4614" t="s">
        <v>179</v>
      </c>
      <c r="D4614" t="s">
        <v>17029</v>
      </c>
      <c r="E4614" t="s">
        <v>81</v>
      </c>
      <c r="F4614" t="s">
        <v>4879</v>
      </c>
      <c r="G4614">
        <v>0</v>
      </c>
      <c r="H4614">
        <v>0</v>
      </c>
      <c r="I4614">
        <v>0</v>
      </c>
      <c r="J4614">
        <v>0</v>
      </c>
      <c r="K4614">
        <v>0</v>
      </c>
      <c r="L4614">
        <v>0</v>
      </c>
      <c r="M4614">
        <v>28</v>
      </c>
      <c r="N4614">
        <v>0</v>
      </c>
      <c r="O4614">
        <v>0</v>
      </c>
      <c r="P4614">
        <v>0</v>
      </c>
      <c r="Q4614">
        <v>0</v>
      </c>
    </row>
    <row r="4615" spans="1:17" x14ac:dyDescent="0.2">
      <c r="A4615" t="s">
        <v>21638</v>
      </c>
      <c r="B4615" t="s">
        <v>84</v>
      </c>
      <c r="C4615" t="s">
        <v>179</v>
      </c>
      <c r="D4615" t="s">
        <v>17029</v>
      </c>
      <c r="E4615" t="s">
        <v>81</v>
      </c>
      <c r="F4615" t="s">
        <v>4881</v>
      </c>
      <c r="G4615">
        <v>0</v>
      </c>
      <c r="H4615">
        <v>28</v>
      </c>
      <c r="I4615">
        <v>1</v>
      </c>
      <c r="J4615">
        <v>21</v>
      </c>
      <c r="K4615">
        <v>2</v>
      </c>
      <c r="L4615">
        <v>4</v>
      </c>
      <c r="M4615">
        <v>0</v>
      </c>
      <c r="N4615">
        <v>0</v>
      </c>
      <c r="O4615">
        <v>0</v>
      </c>
      <c r="P4615">
        <v>0</v>
      </c>
      <c r="Q4615">
        <v>0</v>
      </c>
    </row>
    <row r="4616" spans="1:17" x14ac:dyDescent="0.2">
      <c r="A4616" t="s">
        <v>21639</v>
      </c>
      <c r="B4616" t="s">
        <v>84</v>
      </c>
      <c r="C4616" t="s">
        <v>179</v>
      </c>
      <c r="D4616" t="s">
        <v>17029</v>
      </c>
      <c r="E4616" t="s">
        <v>81</v>
      </c>
      <c r="F4616" t="s">
        <v>4883</v>
      </c>
      <c r="G4616">
        <v>0</v>
      </c>
      <c r="H4616">
        <v>28</v>
      </c>
      <c r="I4616">
        <v>1</v>
      </c>
      <c r="J4616">
        <v>21</v>
      </c>
      <c r="K4616">
        <v>3</v>
      </c>
      <c r="L4616">
        <v>3</v>
      </c>
      <c r="M4616">
        <v>0</v>
      </c>
      <c r="N4616">
        <v>0</v>
      </c>
      <c r="O4616">
        <v>0</v>
      </c>
      <c r="P4616">
        <v>0</v>
      </c>
      <c r="Q4616">
        <v>0</v>
      </c>
    </row>
    <row r="4617" spans="1:17" x14ac:dyDescent="0.2">
      <c r="A4617" t="s">
        <v>21640</v>
      </c>
      <c r="B4617" t="s">
        <v>84</v>
      </c>
      <c r="C4617" t="s">
        <v>179</v>
      </c>
      <c r="D4617" t="s">
        <v>17029</v>
      </c>
      <c r="E4617" t="s">
        <v>81</v>
      </c>
      <c r="F4617" t="s">
        <v>4885</v>
      </c>
      <c r="G4617">
        <v>0</v>
      </c>
      <c r="H4617">
        <v>0</v>
      </c>
      <c r="I4617">
        <v>0</v>
      </c>
      <c r="J4617">
        <v>0</v>
      </c>
      <c r="K4617">
        <v>0</v>
      </c>
      <c r="L4617">
        <v>0</v>
      </c>
      <c r="M4617">
        <v>28</v>
      </c>
      <c r="N4617">
        <v>0</v>
      </c>
      <c r="O4617">
        <v>0</v>
      </c>
      <c r="P4617">
        <v>0</v>
      </c>
      <c r="Q4617">
        <v>0</v>
      </c>
    </row>
    <row r="4618" spans="1:17" x14ac:dyDescent="0.2">
      <c r="A4618" t="s">
        <v>21641</v>
      </c>
      <c r="B4618" t="s">
        <v>84</v>
      </c>
      <c r="C4618" t="s">
        <v>179</v>
      </c>
      <c r="D4618" t="s">
        <v>17029</v>
      </c>
      <c r="E4618" t="s">
        <v>81</v>
      </c>
      <c r="F4618" t="s">
        <v>4887</v>
      </c>
      <c r="G4618">
        <v>0</v>
      </c>
      <c r="H4618">
        <v>28</v>
      </c>
      <c r="I4618">
        <v>1</v>
      </c>
      <c r="J4618">
        <v>22</v>
      </c>
      <c r="K4618">
        <v>3</v>
      </c>
      <c r="L4618">
        <v>2</v>
      </c>
      <c r="M4618">
        <v>0</v>
      </c>
      <c r="N4618">
        <v>0</v>
      </c>
      <c r="O4618">
        <v>0</v>
      </c>
      <c r="P4618">
        <v>0</v>
      </c>
      <c r="Q4618">
        <v>0</v>
      </c>
    </row>
    <row r="4619" spans="1:17" x14ac:dyDescent="0.2">
      <c r="A4619" t="s">
        <v>21642</v>
      </c>
      <c r="B4619" t="s">
        <v>84</v>
      </c>
      <c r="C4619" t="s">
        <v>179</v>
      </c>
      <c r="D4619" t="s">
        <v>17029</v>
      </c>
      <c r="E4619" t="s">
        <v>81</v>
      </c>
      <c r="F4619" t="s">
        <v>4889</v>
      </c>
      <c r="G4619">
        <v>0</v>
      </c>
      <c r="H4619">
        <v>0</v>
      </c>
      <c r="I4619">
        <v>0</v>
      </c>
      <c r="J4619">
        <v>0</v>
      </c>
      <c r="K4619">
        <v>0</v>
      </c>
      <c r="L4619">
        <v>0</v>
      </c>
      <c r="M4619">
        <v>28</v>
      </c>
      <c r="N4619">
        <v>0</v>
      </c>
      <c r="O4619">
        <v>0</v>
      </c>
      <c r="P4619">
        <v>0</v>
      </c>
      <c r="Q4619">
        <v>0</v>
      </c>
    </row>
    <row r="4620" spans="1:17" x14ac:dyDescent="0.2">
      <c r="A4620" t="s">
        <v>21643</v>
      </c>
      <c r="B4620" t="s">
        <v>84</v>
      </c>
      <c r="C4620" t="s">
        <v>179</v>
      </c>
      <c r="D4620" t="s">
        <v>17029</v>
      </c>
      <c r="E4620" t="s">
        <v>81</v>
      </c>
      <c r="F4620" t="s">
        <v>4871</v>
      </c>
      <c r="G4620">
        <v>0</v>
      </c>
      <c r="H4620">
        <v>0</v>
      </c>
      <c r="I4620">
        <v>0</v>
      </c>
      <c r="J4620">
        <v>0</v>
      </c>
      <c r="K4620">
        <v>0</v>
      </c>
      <c r="L4620">
        <v>0</v>
      </c>
      <c r="M4620">
        <v>0</v>
      </c>
      <c r="N4620">
        <v>24</v>
      </c>
      <c r="O4620">
        <v>20</v>
      </c>
      <c r="P4620">
        <v>3</v>
      </c>
      <c r="Q4620">
        <v>1</v>
      </c>
    </row>
    <row r="4621" spans="1:17" x14ac:dyDescent="0.2">
      <c r="A4621" t="s">
        <v>21644</v>
      </c>
      <c r="B4621" t="s">
        <v>84</v>
      </c>
      <c r="C4621" t="s">
        <v>179</v>
      </c>
      <c r="D4621" t="s">
        <v>17029</v>
      </c>
      <c r="E4621" t="s">
        <v>81</v>
      </c>
      <c r="F4621" t="s">
        <v>4873</v>
      </c>
      <c r="G4621">
        <v>0</v>
      </c>
      <c r="H4621">
        <v>0</v>
      </c>
      <c r="I4621">
        <v>0</v>
      </c>
      <c r="J4621">
        <v>0</v>
      </c>
      <c r="K4621">
        <v>0</v>
      </c>
      <c r="L4621">
        <v>0</v>
      </c>
      <c r="M4621">
        <v>0</v>
      </c>
      <c r="N4621">
        <v>21</v>
      </c>
      <c r="O4621">
        <v>17</v>
      </c>
      <c r="P4621">
        <v>3</v>
      </c>
      <c r="Q4621">
        <v>1</v>
      </c>
    </row>
    <row r="4622" spans="1:17" x14ac:dyDescent="0.2">
      <c r="A4622" t="s">
        <v>21645</v>
      </c>
      <c r="B4622" t="s">
        <v>84</v>
      </c>
      <c r="C4622" t="s">
        <v>179</v>
      </c>
      <c r="D4622" t="s">
        <v>17029</v>
      </c>
      <c r="E4622" t="s">
        <v>81</v>
      </c>
      <c r="F4622" t="s">
        <v>17019</v>
      </c>
      <c r="G4622">
        <v>28</v>
      </c>
      <c r="H4622">
        <v>0</v>
      </c>
      <c r="I4622">
        <v>0</v>
      </c>
      <c r="J4622">
        <v>0</v>
      </c>
      <c r="K4622">
        <v>0</v>
      </c>
      <c r="L4622">
        <v>0</v>
      </c>
      <c r="M4622">
        <v>0</v>
      </c>
      <c r="N4622">
        <v>0</v>
      </c>
      <c r="O4622">
        <v>0</v>
      </c>
      <c r="P4622">
        <v>0</v>
      </c>
      <c r="Q4622">
        <v>0</v>
      </c>
    </row>
    <row r="4623" spans="1:17" x14ac:dyDescent="0.2">
      <c r="A4623" t="s">
        <v>21646</v>
      </c>
      <c r="B4623" t="s">
        <v>84</v>
      </c>
      <c r="C4623" t="s">
        <v>179</v>
      </c>
      <c r="D4623" t="s">
        <v>17021</v>
      </c>
      <c r="E4623" t="s">
        <v>79</v>
      </c>
      <c r="F4623" t="s">
        <v>17022</v>
      </c>
      <c r="G4623">
        <v>0</v>
      </c>
      <c r="H4623">
        <v>0</v>
      </c>
      <c r="I4623">
        <v>0</v>
      </c>
      <c r="J4623">
        <v>0</v>
      </c>
      <c r="K4623">
        <v>0</v>
      </c>
      <c r="L4623">
        <v>0</v>
      </c>
      <c r="M4623">
        <v>0</v>
      </c>
      <c r="N4623">
        <v>3</v>
      </c>
      <c r="O4623">
        <v>2</v>
      </c>
      <c r="P4623">
        <v>0</v>
      </c>
      <c r="Q4623">
        <v>1</v>
      </c>
    </row>
    <row r="4624" spans="1:17" x14ac:dyDescent="0.2">
      <c r="A4624" t="s">
        <v>21647</v>
      </c>
      <c r="B4624" t="s">
        <v>84</v>
      </c>
      <c r="C4624" t="s">
        <v>179</v>
      </c>
      <c r="D4624" t="s">
        <v>17021</v>
      </c>
      <c r="E4624" t="s">
        <v>79</v>
      </c>
      <c r="F4624" t="s">
        <v>17019</v>
      </c>
      <c r="G4624">
        <v>3</v>
      </c>
      <c r="H4624">
        <v>0</v>
      </c>
      <c r="I4624">
        <v>0</v>
      </c>
      <c r="J4624">
        <v>0</v>
      </c>
      <c r="K4624">
        <v>0</v>
      </c>
      <c r="L4624">
        <v>0</v>
      </c>
      <c r="M4624">
        <v>0</v>
      </c>
      <c r="N4624">
        <v>0</v>
      </c>
      <c r="O4624">
        <v>0</v>
      </c>
      <c r="P4624">
        <v>0</v>
      </c>
      <c r="Q4624">
        <v>0</v>
      </c>
    </row>
    <row r="4625" spans="1:17" x14ac:dyDescent="0.2">
      <c r="A4625" t="s">
        <v>21648</v>
      </c>
      <c r="B4625" t="s">
        <v>84</v>
      </c>
      <c r="C4625" t="s">
        <v>179</v>
      </c>
      <c r="D4625" t="s">
        <v>17021</v>
      </c>
      <c r="E4625" t="s">
        <v>81</v>
      </c>
      <c r="F4625" t="s">
        <v>17022</v>
      </c>
      <c r="G4625">
        <v>0</v>
      </c>
      <c r="H4625">
        <v>0</v>
      </c>
      <c r="I4625">
        <v>0</v>
      </c>
      <c r="J4625">
        <v>0</v>
      </c>
      <c r="K4625">
        <v>0</v>
      </c>
      <c r="L4625">
        <v>0</v>
      </c>
      <c r="M4625">
        <v>0</v>
      </c>
      <c r="N4625">
        <v>2</v>
      </c>
      <c r="O4625">
        <v>0</v>
      </c>
      <c r="P4625">
        <v>2</v>
      </c>
      <c r="Q4625">
        <v>0</v>
      </c>
    </row>
    <row r="4626" spans="1:17" x14ac:dyDescent="0.2">
      <c r="A4626" t="s">
        <v>21649</v>
      </c>
      <c r="B4626" t="s">
        <v>84</v>
      </c>
      <c r="C4626" t="s">
        <v>179</v>
      </c>
      <c r="D4626" t="s">
        <v>17021</v>
      </c>
      <c r="E4626" t="s">
        <v>81</v>
      </c>
      <c r="F4626" t="s">
        <v>17019</v>
      </c>
      <c r="G4626">
        <v>2</v>
      </c>
      <c r="H4626">
        <v>0</v>
      </c>
      <c r="I4626">
        <v>0</v>
      </c>
      <c r="J4626">
        <v>0</v>
      </c>
      <c r="K4626">
        <v>0</v>
      </c>
      <c r="L4626">
        <v>0</v>
      </c>
      <c r="M4626">
        <v>0</v>
      </c>
      <c r="N4626">
        <v>0</v>
      </c>
      <c r="O4626">
        <v>0</v>
      </c>
      <c r="P4626">
        <v>0</v>
      </c>
      <c r="Q4626">
        <v>0</v>
      </c>
    </row>
    <row r="4627" spans="1:17" x14ac:dyDescent="0.2">
      <c r="A4627" t="s">
        <v>21650</v>
      </c>
      <c r="B4627" t="s">
        <v>84</v>
      </c>
      <c r="C4627" t="s">
        <v>179</v>
      </c>
      <c r="D4627" t="s">
        <v>17025</v>
      </c>
      <c r="E4627" t="s">
        <v>81</v>
      </c>
      <c r="F4627" t="s">
        <v>17019</v>
      </c>
      <c r="G4627">
        <v>2</v>
      </c>
      <c r="H4627">
        <v>0</v>
      </c>
      <c r="I4627">
        <v>0</v>
      </c>
      <c r="J4627">
        <v>0</v>
      </c>
      <c r="K4627">
        <v>0</v>
      </c>
      <c r="L4627">
        <v>0</v>
      </c>
      <c r="M4627">
        <v>0</v>
      </c>
      <c r="N4627">
        <v>0</v>
      </c>
      <c r="O4627">
        <v>0</v>
      </c>
      <c r="P4627">
        <v>0</v>
      </c>
      <c r="Q4627">
        <v>0</v>
      </c>
    </row>
    <row r="4628" spans="1:17" x14ac:dyDescent="0.2">
      <c r="A4628" t="s">
        <v>21651</v>
      </c>
      <c r="B4628" t="s">
        <v>84</v>
      </c>
      <c r="C4628" t="s">
        <v>180</v>
      </c>
      <c r="D4628" t="s">
        <v>17029</v>
      </c>
      <c r="E4628" t="s">
        <v>79</v>
      </c>
      <c r="F4628" t="s">
        <v>4875</v>
      </c>
      <c r="G4628">
        <v>0</v>
      </c>
      <c r="H4628">
        <v>21</v>
      </c>
      <c r="I4628">
        <v>2</v>
      </c>
      <c r="J4628">
        <v>15</v>
      </c>
      <c r="K4628">
        <v>2</v>
      </c>
      <c r="L4628">
        <v>2</v>
      </c>
      <c r="M4628">
        <v>0</v>
      </c>
      <c r="N4628">
        <v>0</v>
      </c>
      <c r="O4628">
        <v>0</v>
      </c>
      <c r="P4628">
        <v>0</v>
      </c>
      <c r="Q4628">
        <v>0</v>
      </c>
    </row>
    <row r="4629" spans="1:17" x14ac:dyDescent="0.2">
      <c r="A4629" t="s">
        <v>21652</v>
      </c>
      <c r="B4629" t="s">
        <v>84</v>
      </c>
      <c r="C4629" t="s">
        <v>180</v>
      </c>
      <c r="D4629" t="s">
        <v>17029</v>
      </c>
      <c r="E4629" t="s">
        <v>79</v>
      </c>
      <c r="F4629" t="s">
        <v>4877</v>
      </c>
      <c r="G4629">
        <v>0</v>
      </c>
      <c r="H4629">
        <v>21</v>
      </c>
      <c r="I4629">
        <v>2</v>
      </c>
      <c r="J4629">
        <v>15</v>
      </c>
      <c r="K4629">
        <v>2</v>
      </c>
      <c r="L4629">
        <v>2</v>
      </c>
      <c r="M4629">
        <v>0</v>
      </c>
      <c r="N4629">
        <v>0</v>
      </c>
      <c r="O4629">
        <v>0</v>
      </c>
      <c r="P4629">
        <v>0</v>
      </c>
      <c r="Q4629">
        <v>0</v>
      </c>
    </row>
    <row r="4630" spans="1:17" x14ac:dyDescent="0.2">
      <c r="A4630" t="s">
        <v>21653</v>
      </c>
      <c r="B4630" t="s">
        <v>84</v>
      </c>
      <c r="C4630" t="s">
        <v>180</v>
      </c>
      <c r="D4630" t="s">
        <v>17029</v>
      </c>
      <c r="E4630" t="s">
        <v>79</v>
      </c>
      <c r="F4630" t="s">
        <v>4879</v>
      </c>
      <c r="G4630">
        <v>0</v>
      </c>
      <c r="H4630">
        <v>0</v>
      </c>
      <c r="I4630">
        <v>0</v>
      </c>
      <c r="J4630">
        <v>0</v>
      </c>
      <c r="K4630">
        <v>0</v>
      </c>
      <c r="L4630">
        <v>0</v>
      </c>
      <c r="M4630">
        <v>21</v>
      </c>
      <c r="N4630">
        <v>0</v>
      </c>
      <c r="O4630">
        <v>0</v>
      </c>
      <c r="P4630">
        <v>0</v>
      </c>
      <c r="Q4630">
        <v>0</v>
      </c>
    </row>
    <row r="4631" spans="1:17" x14ac:dyDescent="0.2">
      <c r="A4631" t="s">
        <v>21654</v>
      </c>
      <c r="B4631" t="s">
        <v>84</v>
      </c>
      <c r="C4631" t="s">
        <v>180</v>
      </c>
      <c r="D4631" t="s">
        <v>17029</v>
      </c>
      <c r="E4631" t="s">
        <v>79</v>
      </c>
      <c r="F4631" t="s">
        <v>4881</v>
      </c>
      <c r="G4631">
        <v>0</v>
      </c>
      <c r="H4631">
        <v>21</v>
      </c>
      <c r="I4631">
        <v>2</v>
      </c>
      <c r="J4631">
        <v>15</v>
      </c>
      <c r="K4631">
        <v>2</v>
      </c>
      <c r="L4631">
        <v>2</v>
      </c>
      <c r="M4631">
        <v>0</v>
      </c>
      <c r="N4631">
        <v>0</v>
      </c>
      <c r="O4631">
        <v>0</v>
      </c>
      <c r="P4631">
        <v>0</v>
      </c>
      <c r="Q4631">
        <v>0</v>
      </c>
    </row>
    <row r="4632" spans="1:17" x14ac:dyDescent="0.2">
      <c r="A4632" t="s">
        <v>21655</v>
      </c>
      <c r="B4632" t="s">
        <v>84</v>
      </c>
      <c r="C4632" t="s">
        <v>180</v>
      </c>
      <c r="D4632" t="s">
        <v>17029</v>
      </c>
      <c r="E4632" t="s">
        <v>79</v>
      </c>
      <c r="F4632" t="s">
        <v>4883</v>
      </c>
      <c r="G4632">
        <v>0</v>
      </c>
      <c r="H4632">
        <v>21</v>
      </c>
      <c r="I4632">
        <v>2</v>
      </c>
      <c r="J4632">
        <v>15</v>
      </c>
      <c r="K4632">
        <v>2</v>
      </c>
      <c r="L4632">
        <v>2</v>
      </c>
      <c r="M4632">
        <v>0</v>
      </c>
      <c r="N4632">
        <v>0</v>
      </c>
      <c r="O4632">
        <v>0</v>
      </c>
      <c r="P4632">
        <v>0</v>
      </c>
      <c r="Q4632">
        <v>0</v>
      </c>
    </row>
    <row r="4633" spans="1:17" x14ac:dyDescent="0.2">
      <c r="A4633" t="s">
        <v>21656</v>
      </c>
      <c r="B4633" t="s">
        <v>84</v>
      </c>
      <c r="C4633" t="s">
        <v>180</v>
      </c>
      <c r="D4633" t="s">
        <v>17029</v>
      </c>
      <c r="E4633" t="s">
        <v>79</v>
      </c>
      <c r="F4633" t="s">
        <v>4885</v>
      </c>
      <c r="G4633">
        <v>0</v>
      </c>
      <c r="H4633">
        <v>0</v>
      </c>
      <c r="I4633">
        <v>0</v>
      </c>
      <c r="J4633">
        <v>0</v>
      </c>
      <c r="K4633">
        <v>0</v>
      </c>
      <c r="L4633">
        <v>0</v>
      </c>
      <c r="M4633">
        <v>21</v>
      </c>
      <c r="N4633">
        <v>0</v>
      </c>
      <c r="O4633">
        <v>0</v>
      </c>
      <c r="P4633">
        <v>0</v>
      </c>
      <c r="Q4633">
        <v>0</v>
      </c>
    </row>
    <row r="4634" spans="1:17" x14ac:dyDescent="0.2">
      <c r="A4634" t="s">
        <v>21657</v>
      </c>
      <c r="B4634" t="s">
        <v>84</v>
      </c>
      <c r="C4634" t="s">
        <v>180</v>
      </c>
      <c r="D4634" t="s">
        <v>17029</v>
      </c>
      <c r="E4634" t="s">
        <v>79</v>
      </c>
      <c r="F4634" t="s">
        <v>4887</v>
      </c>
      <c r="G4634">
        <v>0</v>
      </c>
      <c r="H4634">
        <v>21</v>
      </c>
      <c r="I4634">
        <v>2</v>
      </c>
      <c r="J4634">
        <v>15</v>
      </c>
      <c r="K4634">
        <v>2</v>
      </c>
      <c r="L4634">
        <v>2</v>
      </c>
      <c r="M4634">
        <v>0</v>
      </c>
      <c r="N4634">
        <v>0</v>
      </c>
      <c r="O4634">
        <v>0</v>
      </c>
      <c r="P4634">
        <v>0</v>
      </c>
      <c r="Q4634">
        <v>0</v>
      </c>
    </row>
    <row r="4635" spans="1:17" x14ac:dyDescent="0.2">
      <c r="A4635" t="s">
        <v>21658</v>
      </c>
      <c r="B4635" t="s">
        <v>84</v>
      </c>
      <c r="C4635" t="s">
        <v>180</v>
      </c>
      <c r="D4635" t="s">
        <v>17029</v>
      </c>
      <c r="E4635" t="s">
        <v>79</v>
      </c>
      <c r="F4635" t="s">
        <v>4889</v>
      </c>
      <c r="G4635">
        <v>0</v>
      </c>
      <c r="H4635">
        <v>0</v>
      </c>
      <c r="I4635">
        <v>0</v>
      </c>
      <c r="J4635">
        <v>0</v>
      </c>
      <c r="K4635">
        <v>0</v>
      </c>
      <c r="L4635">
        <v>0</v>
      </c>
      <c r="M4635">
        <v>21</v>
      </c>
      <c r="N4635">
        <v>0</v>
      </c>
      <c r="O4635">
        <v>0</v>
      </c>
      <c r="P4635">
        <v>0</v>
      </c>
      <c r="Q4635">
        <v>0</v>
      </c>
    </row>
    <row r="4636" spans="1:17" x14ac:dyDescent="0.2">
      <c r="A4636" t="s">
        <v>21659</v>
      </c>
      <c r="B4636" t="s">
        <v>84</v>
      </c>
      <c r="C4636" t="s">
        <v>180</v>
      </c>
      <c r="D4636" t="s">
        <v>17029</v>
      </c>
      <c r="E4636" t="s">
        <v>79</v>
      </c>
      <c r="F4636" t="s">
        <v>4871</v>
      </c>
      <c r="G4636">
        <v>0</v>
      </c>
      <c r="H4636">
        <v>0</v>
      </c>
      <c r="I4636">
        <v>0</v>
      </c>
      <c r="J4636">
        <v>0</v>
      </c>
      <c r="K4636">
        <v>0</v>
      </c>
      <c r="L4636">
        <v>0</v>
      </c>
      <c r="M4636">
        <v>0</v>
      </c>
      <c r="N4636">
        <v>17</v>
      </c>
      <c r="O4636">
        <v>15</v>
      </c>
      <c r="P4636">
        <v>1</v>
      </c>
      <c r="Q4636">
        <v>1</v>
      </c>
    </row>
    <row r="4637" spans="1:17" x14ac:dyDescent="0.2">
      <c r="A4637" t="s">
        <v>21660</v>
      </c>
      <c r="B4637" t="s">
        <v>84</v>
      </c>
      <c r="C4637" t="s">
        <v>180</v>
      </c>
      <c r="D4637" t="s">
        <v>17029</v>
      </c>
      <c r="E4637" t="s">
        <v>79</v>
      </c>
      <c r="F4637" t="s">
        <v>4873</v>
      </c>
      <c r="G4637">
        <v>0</v>
      </c>
      <c r="H4637">
        <v>0</v>
      </c>
      <c r="I4637">
        <v>0</v>
      </c>
      <c r="J4637">
        <v>0</v>
      </c>
      <c r="K4637">
        <v>0</v>
      </c>
      <c r="L4637">
        <v>0</v>
      </c>
      <c r="M4637">
        <v>0</v>
      </c>
      <c r="N4637">
        <v>12</v>
      </c>
      <c r="O4637">
        <v>11</v>
      </c>
      <c r="P4637">
        <v>0</v>
      </c>
      <c r="Q4637">
        <v>1</v>
      </c>
    </row>
    <row r="4638" spans="1:17" x14ac:dyDescent="0.2">
      <c r="A4638" t="s">
        <v>21661</v>
      </c>
      <c r="B4638" t="s">
        <v>84</v>
      </c>
      <c r="C4638" t="s">
        <v>180</v>
      </c>
      <c r="D4638" t="s">
        <v>17029</v>
      </c>
      <c r="E4638" t="s">
        <v>79</v>
      </c>
      <c r="F4638" t="s">
        <v>17019</v>
      </c>
      <c r="G4638">
        <v>21</v>
      </c>
      <c r="H4638">
        <v>0</v>
      </c>
      <c r="I4638">
        <v>0</v>
      </c>
      <c r="J4638">
        <v>0</v>
      </c>
      <c r="K4638">
        <v>0</v>
      </c>
      <c r="L4638">
        <v>0</v>
      </c>
      <c r="M4638">
        <v>0</v>
      </c>
      <c r="N4638">
        <v>0</v>
      </c>
      <c r="O4638">
        <v>0</v>
      </c>
      <c r="P4638">
        <v>0</v>
      </c>
      <c r="Q4638">
        <v>0</v>
      </c>
    </row>
    <row r="4639" spans="1:17" x14ac:dyDescent="0.2">
      <c r="A4639" t="s">
        <v>21662</v>
      </c>
      <c r="B4639" t="s">
        <v>84</v>
      </c>
      <c r="C4639" t="s">
        <v>180</v>
      </c>
      <c r="D4639" t="s">
        <v>17029</v>
      </c>
      <c r="E4639" t="s">
        <v>81</v>
      </c>
      <c r="F4639" t="s">
        <v>4875</v>
      </c>
      <c r="G4639">
        <v>0</v>
      </c>
      <c r="H4639">
        <v>33</v>
      </c>
      <c r="I4639">
        <v>3</v>
      </c>
      <c r="J4639">
        <v>19</v>
      </c>
      <c r="K4639">
        <v>5</v>
      </c>
      <c r="L4639">
        <v>6</v>
      </c>
      <c r="M4639">
        <v>0</v>
      </c>
      <c r="N4639">
        <v>0</v>
      </c>
      <c r="O4639">
        <v>0</v>
      </c>
      <c r="P4639">
        <v>0</v>
      </c>
      <c r="Q4639">
        <v>0</v>
      </c>
    </row>
    <row r="4640" spans="1:17" x14ac:dyDescent="0.2">
      <c r="A4640" t="s">
        <v>21663</v>
      </c>
      <c r="B4640" t="s">
        <v>84</v>
      </c>
      <c r="C4640" t="s">
        <v>180</v>
      </c>
      <c r="D4640" t="s">
        <v>17029</v>
      </c>
      <c r="E4640" t="s">
        <v>81</v>
      </c>
      <c r="F4640" t="s">
        <v>4877</v>
      </c>
      <c r="G4640">
        <v>0</v>
      </c>
      <c r="H4640">
        <v>33</v>
      </c>
      <c r="I4640">
        <v>3</v>
      </c>
      <c r="J4640">
        <v>16</v>
      </c>
      <c r="K4640">
        <v>5</v>
      </c>
      <c r="L4640">
        <v>9</v>
      </c>
      <c r="M4640">
        <v>0</v>
      </c>
      <c r="N4640">
        <v>0</v>
      </c>
      <c r="O4640">
        <v>0</v>
      </c>
      <c r="P4640">
        <v>0</v>
      </c>
      <c r="Q4640">
        <v>0</v>
      </c>
    </row>
    <row r="4641" spans="1:17" x14ac:dyDescent="0.2">
      <c r="A4641" t="s">
        <v>21664</v>
      </c>
      <c r="B4641" t="s">
        <v>84</v>
      </c>
      <c r="C4641" t="s">
        <v>180</v>
      </c>
      <c r="D4641" t="s">
        <v>17029</v>
      </c>
      <c r="E4641" t="s">
        <v>81</v>
      </c>
      <c r="F4641" t="s">
        <v>4879</v>
      </c>
      <c r="G4641">
        <v>0</v>
      </c>
      <c r="H4641">
        <v>0</v>
      </c>
      <c r="I4641">
        <v>0</v>
      </c>
      <c r="J4641">
        <v>0</v>
      </c>
      <c r="K4641">
        <v>0</v>
      </c>
      <c r="L4641">
        <v>0</v>
      </c>
      <c r="M4641">
        <v>33</v>
      </c>
      <c r="N4641">
        <v>0</v>
      </c>
      <c r="O4641">
        <v>0</v>
      </c>
      <c r="P4641">
        <v>0</v>
      </c>
      <c r="Q4641">
        <v>0</v>
      </c>
    </row>
    <row r="4642" spans="1:17" x14ac:dyDescent="0.2">
      <c r="A4642" t="s">
        <v>21665</v>
      </c>
      <c r="B4642" t="s">
        <v>84</v>
      </c>
      <c r="C4642" t="s">
        <v>180</v>
      </c>
      <c r="D4642" t="s">
        <v>17029</v>
      </c>
      <c r="E4642" t="s">
        <v>81</v>
      </c>
      <c r="F4642" t="s">
        <v>4881</v>
      </c>
      <c r="G4642">
        <v>0</v>
      </c>
      <c r="H4642">
        <v>33</v>
      </c>
      <c r="I4642">
        <v>3</v>
      </c>
      <c r="J4642">
        <v>16</v>
      </c>
      <c r="K4642">
        <v>5</v>
      </c>
      <c r="L4642">
        <v>9</v>
      </c>
      <c r="M4642">
        <v>0</v>
      </c>
      <c r="N4642">
        <v>0</v>
      </c>
      <c r="O4642">
        <v>0</v>
      </c>
      <c r="P4642">
        <v>0</v>
      </c>
      <c r="Q4642">
        <v>0</v>
      </c>
    </row>
    <row r="4643" spans="1:17" x14ac:dyDescent="0.2">
      <c r="A4643" t="s">
        <v>21666</v>
      </c>
      <c r="B4643" t="s">
        <v>84</v>
      </c>
      <c r="C4643" t="s">
        <v>180</v>
      </c>
      <c r="D4643" t="s">
        <v>17029</v>
      </c>
      <c r="E4643" t="s">
        <v>81</v>
      </c>
      <c r="F4643" t="s">
        <v>4883</v>
      </c>
      <c r="G4643">
        <v>0</v>
      </c>
      <c r="H4643">
        <v>33</v>
      </c>
      <c r="I4643">
        <v>3</v>
      </c>
      <c r="J4643">
        <v>17</v>
      </c>
      <c r="K4643">
        <v>4</v>
      </c>
      <c r="L4643">
        <v>9</v>
      </c>
      <c r="M4643">
        <v>0</v>
      </c>
      <c r="N4643">
        <v>0</v>
      </c>
      <c r="O4643">
        <v>0</v>
      </c>
      <c r="P4643">
        <v>0</v>
      </c>
      <c r="Q4643">
        <v>0</v>
      </c>
    </row>
    <row r="4644" spans="1:17" x14ac:dyDescent="0.2">
      <c r="A4644" t="s">
        <v>21667</v>
      </c>
      <c r="B4644" t="s">
        <v>84</v>
      </c>
      <c r="C4644" t="s">
        <v>180</v>
      </c>
      <c r="D4644" t="s">
        <v>17029</v>
      </c>
      <c r="E4644" t="s">
        <v>81</v>
      </c>
      <c r="F4644" t="s">
        <v>4885</v>
      </c>
      <c r="G4644">
        <v>0</v>
      </c>
      <c r="H4644">
        <v>0</v>
      </c>
      <c r="I4644">
        <v>0</v>
      </c>
      <c r="J4644">
        <v>0</v>
      </c>
      <c r="K4644">
        <v>0</v>
      </c>
      <c r="L4644">
        <v>0</v>
      </c>
      <c r="M4644">
        <v>33</v>
      </c>
      <c r="N4644">
        <v>0</v>
      </c>
      <c r="O4644">
        <v>0</v>
      </c>
      <c r="P4644">
        <v>0</v>
      </c>
      <c r="Q4644">
        <v>0</v>
      </c>
    </row>
    <row r="4645" spans="1:17" x14ac:dyDescent="0.2">
      <c r="A4645" t="s">
        <v>21668</v>
      </c>
      <c r="B4645" t="s">
        <v>84</v>
      </c>
      <c r="C4645" t="s">
        <v>180</v>
      </c>
      <c r="D4645" t="s">
        <v>17029</v>
      </c>
      <c r="E4645" t="s">
        <v>81</v>
      </c>
      <c r="F4645" t="s">
        <v>4887</v>
      </c>
      <c r="G4645">
        <v>0</v>
      </c>
      <c r="H4645">
        <v>33</v>
      </c>
      <c r="I4645">
        <v>3</v>
      </c>
      <c r="J4645">
        <v>18</v>
      </c>
      <c r="K4645">
        <v>6</v>
      </c>
      <c r="L4645">
        <v>6</v>
      </c>
      <c r="M4645">
        <v>0</v>
      </c>
      <c r="N4645">
        <v>0</v>
      </c>
      <c r="O4645">
        <v>0</v>
      </c>
      <c r="P4645">
        <v>0</v>
      </c>
      <c r="Q4645">
        <v>0</v>
      </c>
    </row>
    <row r="4646" spans="1:17" x14ac:dyDescent="0.2">
      <c r="A4646" t="s">
        <v>21669</v>
      </c>
      <c r="B4646" t="s">
        <v>84</v>
      </c>
      <c r="C4646" t="s">
        <v>180</v>
      </c>
      <c r="D4646" t="s">
        <v>17029</v>
      </c>
      <c r="E4646" t="s">
        <v>81</v>
      </c>
      <c r="F4646" t="s">
        <v>4889</v>
      </c>
      <c r="G4646">
        <v>0</v>
      </c>
      <c r="H4646">
        <v>0</v>
      </c>
      <c r="I4646">
        <v>0</v>
      </c>
      <c r="J4646">
        <v>0</v>
      </c>
      <c r="K4646">
        <v>0</v>
      </c>
      <c r="L4646">
        <v>0</v>
      </c>
      <c r="M4646">
        <v>33</v>
      </c>
      <c r="N4646">
        <v>0</v>
      </c>
      <c r="O4646">
        <v>0</v>
      </c>
      <c r="P4646">
        <v>0</v>
      </c>
      <c r="Q4646">
        <v>0</v>
      </c>
    </row>
    <row r="4647" spans="1:17" x14ac:dyDescent="0.2">
      <c r="A4647" t="s">
        <v>21670</v>
      </c>
      <c r="B4647" t="s">
        <v>84</v>
      </c>
      <c r="C4647" t="s">
        <v>180</v>
      </c>
      <c r="D4647" t="s">
        <v>17029</v>
      </c>
      <c r="E4647" t="s">
        <v>81</v>
      </c>
      <c r="F4647" t="s">
        <v>4871</v>
      </c>
      <c r="G4647">
        <v>0</v>
      </c>
      <c r="H4647">
        <v>0</v>
      </c>
      <c r="I4647">
        <v>0</v>
      </c>
      <c r="J4647">
        <v>0</v>
      </c>
      <c r="K4647">
        <v>0</v>
      </c>
      <c r="L4647">
        <v>0</v>
      </c>
      <c r="M4647">
        <v>0</v>
      </c>
      <c r="N4647">
        <v>26</v>
      </c>
      <c r="O4647">
        <v>20</v>
      </c>
      <c r="P4647">
        <v>2</v>
      </c>
      <c r="Q4647">
        <v>4</v>
      </c>
    </row>
    <row r="4648" spans="1:17" x14ac:dyDescent="0.2">
      <c r="A4648" t="s">
        <v>21671</v>
      </c>
      <c r="B4648" t="s">
        <v>84</v>
      </c>
      <c r="C4648" t="s">
        <v>180</v>
      </c>
      <c r="D4648" t="s">
        <v>17029</v>
      </c>
      <c r="E4648" t="s">
        <v>81</v>
      </c>
      <c r="F4648" t="s">
        <v>4873</v>
      </c>
      <c r="G4648">
        <v>0</v>
      </c>
      <c r="H4648">
        <v>0</v>
      </c>
      <c r="I4648">
        <v>0</v>
      </c>
      <c r="J4648">
        <v>0</v>
      </c>
      <c r="K4648">
        <v>0</v>
      </c>
      <c r="L4648">
        <v>0</v>
      </c>
      <c r="M4648">
        <v>0</v>
      </c>
      <c r="N4648">
        <v>24</v>
      </c>
      <c r="O4648">
        <v>18</v>
      </c>
      <c r="P4648">
        <v>2</v>
      </c>
      <c r="Q4648">
        <v>4</v>
      </c>
    </row>
    <row r="4649" spans="1:17" x14ac:dyDescent="0.2">
      <c r="A4649" t="s">
        <v>21672</v>
      </c>
      <c r="B4649" t="s">
        <v>84</v>
      </c>
      <c r="C4649" t="s">
        <v>180</v>
      </c>
      <c r="D4649" t="s">
        <v>17029</v>
      </c>
      <c r="E4649" t="s">
        <v>81</v>
      </c>
      <c r="F4649" t="s">
        <v>17019</v>
      </c>
      <c r="G4649">
        <v>33</v>
      </c>
      <c r="H4649">
        <v>0</v>
      </c>
      <c r="I4649">
        <v>0</v>
      </c>
      <c r="J4649">
        <v>0</v>
      </c>
      <c r="K4649">
        <v>0</v>
      </c>
      <c r="L4649">
        <v>0</v>
      </c>
      <c r="M4649">
        <v>0</v>
      </c>
      <c r="N4649">
        <v>0</v>
      </c>
      <c r="O4649">
        <v>0</v>
      </c>
      <c r="P4649">
        <v>0</v>
      </c>
      <c r="Q4649">
        <v>0</v>
      </c>
    </row>
    <row r="4650" spans="1:17" x14ac:dyDescent="0.2">
      <c r="A4650" t="s">
        <v>21673</v>
      </c>
      <c r="B4650" t="s">
        <v>84</v>
      </c>
      <c r="C4650" t="s">
        <v>180</v>
      </c>
      <c r="D4650" t="s">
        <v>17021</v>
      </c>
      <c r="E4650" t="s">
        <v>79</v>
      </c>
      <c r="F4650" t="s">
        <v>17022</v>
      </c>
      <c r="G4650">
        <v>0</v>
      </c>
      <c r="H4650">
        <v>0</v>
      </c>
      <c r="I4650">
        <v>0</v>
      </c>
      <c r="J4650">
        <v>0</v>
      </c>
      <c r="K4650">
        <v>0</v>
      </c>
      <c r="L4650">
        <v>0</v>
      </c>
      <c r="M4650">
        <v>0</v>
      </c>
      <c r="N4650">
        <v>1</v>
      </c>
      <c r="O4650">
        <v>1</v>
      </c>
      <c r="P4650">
        <v>0</v>
      </c>
      <c r="Q4650">
        <v>0</v>
      </c>
    </row>
    <row r="4651" spans="1:17" x14ac:dyDescent="0.2">
      <c r="A4651" t="s">
        <v>21674</v>
      </c>
      <c r="B4651" t="s">
        <v>84</v>
      </c>
      <c r="C4651" t="s">
        <v>180</v>
      </c>
      <c r="D4651" t="s">
        <v>17021</v>
      </c>
      <c r="E4651" t="s">
        <v>79</v>
      </c>
      <c r="F4651" t="s">
        <v>17019</v>
      </c>
      <c r="G4651">
        <v>1</v>
      </c>
      <c r="H4651">
        <v>0</v>
      </c>
      <c r="I4651">
        <v>0</v>
      </c>
      <c r="J4651">
        <v>0</v>
      </c>
      <c r="K4651">
        <v>0</v>
      </c>
      <c r="L4651">
        <v>0</v>
      </c>
      <c r="M4651">
        <v>0</v>
      </c>
      <c r="N4651">
        <v>0</v>
      </c>
      <c r="O4651">
        <v>0</v>
      </c>
      <c r="P4651">
        <v>0</v>
      </c>
      <c r="Q4651">
        <v>0</v>
      </c>
    </row>
    <row r="4652" spans="1:17" x14ac:dyDescent="0.2">
      <c r="A4652" t="s">
        <v>21675</v>
      </c>
      <c r="B4652" t="s">
        <v>84</v>
      </c>
      <c r="C4652" t="s">
        <v>180</v>
      </c>
      <c r="D4652" t="s">
        <v>17021</v>
      </c>
      <c r="E4652" t="s">
        <v>81</v>
      </c>
      <c r="F4652" t="s">
        <v>17022</v>
      </c>
      <c r="G4652">
        <v>0</v>
      </c>
      <c r="H4652">
        <v>0</v>
      </c>
      <c r="I4652">
        <v>0</v>
      </c>
      <c r="J4652">
        <v>0</v>
      </c>
      <c r="K4652">
        <v>0</v>
      </c>
      <c r="L4652">
        <v>0</v>
      </c>
      <c r="M4652">
        <v>0</v>
      </c>
      <c r="N4652">
        <v>2</v>
      </c>
      <c r="O4652">
        <v>2</v>
      </c>
      <c r="P4652">
        <v>0</v>
      </c>
      <c r="Q4652">
        <v>0</v>
      </c>
    </row>
    <row r="4653" spans="1:17" x14ac:dyDescent="0.2">
      <c r="A4653" t="s">
        <v>21676</v>
      </c>
      <c r="B4653" t="s">
        <v>84</v>
      </c>
      <c r="C4653" t="s">
        <v>180</v>
      </c>
      <c r="D4653" t="s">
        <v>17021</v>
      </c>
      <c r="E4653" t="s">
        <v>81</v>
      </c>
      <c r="F4653" t="s">
        <v>17019</v>
      </c>
      <c r="G4653">
        <v>2</v>
      </c>
      <c r="H4653">
        <v>0</v>
      </c>
      <c r="I4653">
        <v>0</v>
      </c>
      <c r="J4653">
        <v>0</v>
      </c>
      <c r="K4653">
        <v>0</v>
      </c>
      <c r="L4653">
        <v>0</v>
      </c>
      <c r="M4653">
        <v>0</v>
      </c>
      <c r="N4653">
        <v>0</v>
      </c>
      <c r="O4653">
        <v>0</v>
      </c>
      <c r="P4653">
        <v>0</v>
      </c>
      <c r="Q4653">
        <v>0</v>
      </c>
    </row>
    <row r="4654" spans="1:17" x14ac:dyDescent="0.2">
      <c r="A4654" t="s">
        <v>21677</v>
      </c>
      <c r="B4654" t="s">
        <v>84</v>
      </c>
      <c r="C4654" t="s">
        <v>180</v>
      </c>
      <c r="D4654" t="s">
        <v>17025</v>
      </c>
      <c r="E4654" t="s">
        <v>79</v>
      </c>
      <c r="F4654" t="s">
        <v>17019</v>
      </c>
      <c r="G4654">
        <v>2</v>
      </c>
      <c r="H4654">
        <v>0</v>
      </c>
      <c r="I4654">
        <v>0</v>
      </c>
      <c r="J4654">
        <v>0</v>
      </c>
      <c r="K4654">
        <v>0</v>
      </c>
      <c r="L4654">
        <v>0</v>
      </c>
      <c r="M4654">
        <v>0</v>
      </c>
      <c r="N4654">
        <v>0</v>
      </c>
      <c r="O4654">
        <v>0</v>
      </c>
      <c r="P4654">
        <v>0</v>
      </c>
      <c r="Q4654">
        <v>0</v>
      </c>
    </row>
    <row r="4655" spans="1:17" x14ac:dyDescent="0.2">
      <c r="A4655" t="s">
        <v>21678</v>
      </c>
      <c r="B4655" t="s">
        <v>84</v>
      </c>
      <c r="C4655" t="s">
        <v>181</v>
      </c>
      <c r="D4655" t="s">
        <v>17027</v>
      </c>
      <c r="E4655" t="s">
        <v>79</v>
      </c>
      <c r="F4655" t="s">
        <v>17019</v>
      </c>
      <c r="G4655">
        <v>2</v>
      </c>
      <c r="H4655">
        <v>0</v>
      </c>
      <c r="I4655">
        <v>0</v>
      </c>
      <c r="J4655">
        <v>0</v>
      </c>
      <c r="K4655">
        <v>0</v>
      </c>
      <c r="L4655">
        <v>0</v>
      </c>
      <c r="M4655">
        <v>0</v>
      </c>
      <c r="N4655">
        <v>0</v>
      </c>
      <c r="O4655">
        <v>0</v>
      </c>
      <c r="P4655">
        <v>0</v>
      </c>
      <c r="Q4655">
        <v>0</v>
      </c>
    </row>
    <row r="4656" spans="1:17" x14ac:dyDescent="0.2">
      <c r="A4656" t="s">
        <v>21679</v>
      </c>
      <c r="B4656" t="s">
        <v>84</v>
      </c>
      <c r="C4656" t="s">
        <v>181</v>
      </c>
      <c r="D4656" t="s">
        <v>17027</v>
      </c>
      <c r="E4656" t="s">
        <v>81</v>
      </c>
      <c r="F4656" t="s">
        <v>17019</v>
      </c>
      <c r="G4656">
        <v>7</v>
      </c>
      <c r="H4656">
        <v>0</v>
      </c>
      <c r="I4656">
        <v>0</v>
      </c>
      <c r="J4656">
        <v>0</v>
      </c>
      <c r="K4656">
        <v>0</v>
      </c>
      <c r="L4656">
        <v>0</v>
      </c>
      <c r="M4656">
        <v>0</v>
      </c>
      <c r="N4656">
        <v>0</v>
      </c>
      <c r="O4656">
        <v>0</v>
      </c>
      <c r="P4656">
        <v>0</v>
      </c>
      <c r="Q4656">
        <v>0</v>
      </c>
    </row>
    <row r="4657" spans="1:17" x14ac:dyDescent="0.2">
      <c r="A4657" t="s">
        <v>21680</v>
      </c>
      <c r="B4657" t="s">
        <v>84</v>
      </c>
      <c r="C4657" t="s">
        <v>181</v>
      </c>
      <c r="D4657" t="s">
        <v>17029</v>
      </c>
      <c r="E4657" t="s">
        <v>79</v>
      </c>
      <c r="F4657" t="s">
        <v>4875</v>
      </c>
      <c r="G4657">
        <v>0</v>
      </c>
      <c r="H4657">
        <v>47</v>
      </c>
      <c r="I4657">
        <v>3</v>
      </c>
      <c r="J4657">
        <v>38</v>
      </c>
      <c r="K4657">
        <v>4</v>
      </c>
      <c r="L4657">
        <v>2</v>
      </c>
      <c r="M4657">
        <v>0</v>
      </c>
      <c r="N4657">
        <v>0</v>
      </c>
      <c r="O4657">
        <v>0</v>
      </c>
      <c r="P4657">
        <v>0</v>
      </c>
      <c r="Q4657">
        <v>0</v>
      </c>
    </row>
    <row r="4658" spans="1:17" x14ac:dyDescent="0.2">
      <c r="A4658" t="s">
        <v>21681</v>
      </c>
      <c r="B4658" t="s">
        <v>84</v>
      </c>
      <c r="C4658" t="s">
        <v>181</v>
      </c>
      <c r="D4658" t="s">
        <v>17029</v>
      </c>
      <c r="E4658" t="s">
        <v>79</v>
      </c>
      <c r="F4658" t="s">
        <v>4877</v>
      </c>
      <c r="G4658">
        <v>0</v>
      </c>
      <c r="H4658">
        <v>47</v>
      </c>
      <c r="I4658">
        <v>3</v>
      </c>
      <c r="J4658">
        <v>37</v>
      </c>
      <c r="K4658">
        <v>3</v>
      </c>
      <c r="L4658">
        <v>4</v>
      </c>
      <c r="M4658">
        <v>0</v>
      </c>
      <c r="N4658">
        <v>0</v>
      </c>
      <c r="O4658">
        <v>0</v>
      </c>
      <c r="P4658">
        <v>0</v>
      </c>
      <c r="Q4658">
        <v>0</v>
      </c>
    </row>
    <row r="4659" spans="1:17" x14ac:dyDescent="0.2">
      <c r="A4659" t="s">
        <v>21682</v>
      </c>
      <c r="B4659" t="s">
        <v>84</v>
      </c>
      <c r="C4659" t="s">
        <v>181</v>
      </c>
      <c r="D4659" t="s">
        <v>17029</v>
      </c>
      <c r="E4659" t="s">
        <v>79</v>
      </c>
      <c r="F4659" t="s">
        <v>4879</v>
      </c>
      <c r="G4659">
        <v>0</v>
      </c>
      <c r="H4659">
        <v>0</v>
      </c>
      <c r="I4659">
        <v>0</v>
      </c>
      <c r="J4659">
        <v>0</v>
      </c>
      <c r="K4659">
        <v>0</v>
      </c>
      <c r="L4659">
        <v>0</v>
      </c>
      <c r="M4659">
        <v>47</v>
      </c>
      <c r="N4659">
        <v>0</v>
      </c>
      <c r="O4659">
        <v>0</v>
      </c>
      <c r="P4659">
        <v>0</v>
      </c>
      <c r="Q4659">
        <v>0</v>
      </c>
    </row>
    <row r="4660" spans="1:17" x14ac:dyDescent="0.2">
      <c r="A4660" t="s">
        <v>21683</v>
      </c>
      <c r="B4660" t="s">
        <v>84</v>
      </c>
      <c r="C4660" t="s">
        <v>181</v>
      </c>
      <c r="D4660" t="s">
        <v>17029</v>
      </c>
      <c r="E4660" t="s">
        <v>79</v>
      </c>
      <c r="F4660" t="s">
        <v>4881</v>
      </c>
      <c r="G4660">
        <v>0</v>
      </c>
      <c r="H4660">
        <v>47</v>
      </c>
      <c r="I4660">
        <v>3</v>
      </c>
      <c r="J4660">
        <v>37</v>
      </c>
      <c r="K4660">
        <v>3</v>
      </c>
      <c r="L4660">
        <v>4</v>
      </c>
      <c r="M4660">
        <v>0</v>
      </c>
      <c r="N4660">
        <v>0</v>
      </c>
      <c r="O4660">
        <v>0</v>
      </c>
      <c r="P4660">
        <v>0</v>
      </c>
      <c r="Q4660">
        <v>0</v>
      </c>
    </row>
    <row r="4661" spans="1:17" x14ac:dyDescent="0.2">
      <c r="A4661" t="s">
        <v>21684</v>
      </c>
      <c r="B4661" t="s">
        <v>84</v>
      </c>
      <c r="C4661" t="s">
        <v>181</v>
      </c>
      <c r="D4661" t="s">
        <v>17029</v>
      </c>
      <c r="E4661" t="s">
        <v>79</v>
      </c>
      <c r="F4661" t="s">
        <v>4883</v>
      </c>
      <c r="G4661">
        <v>0</v>
      </c>
      <c r="H4661">
        <v>47</v>
      </c>
      <c r="I4661">
        <v>3</v>
      </c>
      <c r="J4661">
        <v>37</v>
      </c>
      <c r="K4661">
        <v>3</v>
      </c>
      <c r="L4661">
        <v>4</v>
      </c>
      <c r="M4661">
        <v>0</v>
      </c>
      <c r="N4661">
        <v>0</v>
      </c>
      <c r="O4661">
        <v>0</v>
      </c>
      <c r="P4661">
        <v>0</v>
      </c>
      <c r="Q4661">
        <v>0</v>
      </c>
    </row>
    <row r="4662" spans="1:17" x14ac:dyDescent="0.2">
      <c r="A4662" t="s">
        <v>21685</v>
      </c>
      <c r="B4662" t="s">
        <v>84</v>
      </c>
      <c r="C4662" t="s">
        <v>181</v>
      </c>
      <c r="D4662" t="s">
        <v>17029</v>
      </c>
      <c r="E4662" t="s">
        <v>79</v>
      </c>
      <c r="F4662" t="s">
        <v>4885</v>
      </c>
      <c r="G4662">
        <v>0</v>
      </c>
      <c r="H4662">
        <v>0</v>
      </c>
      <c r="I4662">
        <v>0</v>
      </c>
      <c r="J4662">
        <v>0</v>
      </c>
      <c r="K4662">
        <v>0</v>
      </c>
      <c r="L4662">
        <v>0</v>
      </c>
      <c r="M4662">
        <v>47</v>
      </c>
      <c r="N4662">
        <v>0</v>
      </c>
      <c r="O4662">
        <v>0</v>
      </c>
      <c r="P4662">
        <v>0</v>
      </c>
      <c r="Q4662">
        <v>0</v>
      </c>
    </row>
    <row r="4663" spans="1:17" x14ac:dyDescent="0.2">
      <c r="A4663" t="s">
        <v>21686</v>
      </c>
      <c r="B4663" t="s">
        <v>84</v>
      </c>
      <c r="C4663" t="s">
        <v>181</v>
      </c>
      <c r="D4663" t="s">
        <v>17029</v>
      </c>
      <c r="E4663" t="s">
        <v>79</v>
      </c>
      <c r="F4663" t="s">
        <v>4887</v>
      </c>
      <c r="G4663">
        <v>0</v>
      </c>
      <c r="H4663">
        <v>47</v>
      </c>
      <c r="I4663">
        <v>3</v>
      </c>
      <c r="J4663">
        <v>38</v>
      </c>
      <c r="K4663">
        <v>4</v>
      </c>
      <c r="L4663">
        <v>2</v>
      </c>
      <c r="M4663">
        <v>0</v>
      </c>
      <c r="N4663">
        <v>0</v>
      </c>
      <c r="O4663">
        <v>0</v>
      </c>
      <c r="P4663">
        <v>0</v>
      </c>
      <c r="Q4663">
        <v>0</v>
      </c>
    </row>
    <row r="4664" spans="1:17" x14ac:dyDescent="0.2">
      <c r="A4664" t="s">
        <v>21687</v>
      </c>
      <c r="B4664" t="s">
        <v>84</v>
      </c>
      <c r="C4664" t="s">
        <v>181</v>
      </c>
      <c r="D4664" t="s">
        <v>17029</v>
      </c>
      <c r="E4664" t="s">
        <v>79</v>
      </c>
      <c r="F4664" t="s">
        <v>4889</v>
      </c>
      <c r="G4664">
        <v>0</v>
      </c>
      <c r="H4664">
        <v>0</v>
      </c>
      <c r="I4664">
        <v>0</v>
      </c>
      <c r="J4664">
        <v>0</v>
      </c>
      <c r="K4664">
        <v>0</v>
      </c>
      <c r="L4664">
        <v>0</v>
      </c>
      <c r="M4664">
        <v>47</v>
      </c>
      <c r="N4664">
        <v>0</v>
      </c>
      <c r="O4664">
        <v>0</v>
      </c>
      <c r="P4664">
        <v>0</v>
      </c>
      <c r="Q4664">
        <v>0</v>
      </c>
    </row>
    <row r="4665" spans="1:17" x14ac:dyDescent="0.2">
      <c r="A4665" t="s">
        <v>21688</v>
      </c>
      <c r="B4665" t="s">
        <v>84</v>
      </c>
      <c r="C4665" t="s">
        <v>181</v>
      </c>
      <c r="D4665" t="s">
        <v>17029</v>
      </c>
      <c r="E4665" t="s">
        <v>79</v>
      </c>
      <c r="F4665" t="s">
        <v>4871</v>
      </c>
      <c r="G4665">
        <v>0</v>
      </c>
      <c r="H4665">
        <v>0</v>
      </c>
      <c r="I4665">
        <v>0</v>
      </c>
      <c r="J4665">
        <v>0</v>
      </c>
      <c r="K4665">
        <v>0</v>
      </c>
      <c r="L4665">
        <v>0</v>
      </c>
      <c r="M4665">
        <v>0</v>
      </c>
      <c r="N4665">
        <v>44</v>
      </c>
      <c r="O4665">
        <v>42</v>
      </c>
      <c r="P4665">
        <v>2</v>
      </c>
      <c r="Q4665">
        <v>0</v>
      </c>
    </row>
    <row r="4666" spans="1:17" x14ac:dyDescent="0.2">
      <c r="A4666" t="s">
        <v>21689</v>
      </c>
      <c r="B4666" t="s">
        <v>84</v>
      </c>
      <c r="C4666" t="s">
        <v>181</v>
      </c>
      <c r="D4666" t="s">
        <v>17029</v>
      </c>
      <c r="E4666" t="s">
        <v>79</v>
      </c>
      <c r="F4666" t="s">
        <v>4873</v>
      </c>
      <c r="G4666">
        <v>0</v>
      </c>
      <c r="H4666">
        <v>0</v>
      </c>
      <c r="I4666">
        <v>0</v>
      </c>
      <c r="J4666">
        <v>0</v>
      </c>
      <c r="K4666">
        <v>0</v>
      </c>
      <c r="L4666">
        <v>0</v>
      </c>
      <c r="M4666">
        <v>0</v>
      </c>
      <c r="N4666">
        <v>33</v>
      </c>
      <c r="O4666">
        <v>32</v>
      </c>
      <c r="P4666">
        <v>1</v>
      </c>
      <c r="Q4666">
        <v>0</v>
      </c>
    </row>
    <row r="4667" spans="1:17" x14ac:dyDescent="0.2">
      <c r="A4667" t="s">
        <v>21690</v>
      </c>
      <c r="B4667" t="s">
        <v>84</v>
      </c>
      <c r="C4667" t="s">
        <v>181</v>
      </c>
      <c r="D4667" t="s">
        <v>17029</v>
      </c>
      <c r="E4667" t="s">
        <v>79</v>
      </c>
      <c r="F4667" t="s">
        <v>17019</v>
      </c>
      <c r="G4667">
        <v>47</v>
      </c>
      <c r="H4667">
        <v>0</v>
      </c>
      <c r="I4667">
        <v>0</v>
      </c>
      <c r="J4667">
        <v>0</v>
      </c>
      <c r="K4667">
        <v>0</v>
      </c>
      <c r="L4667">
        <v>0</v>
      </c>
      <c r="M4667">
        <v>0</v>
      </c>
      <c r="N4667">
        <v>0</v>
      </c>
      <c r="O4667">
        <v>0</v>
      </c>
      <c r="P4667">
        <v>0</v>
      </c>
      <c r="Q4667">
        <v>0</v>
      </c>
    </row>
    <row r="4668" spans="1:17" x14ac:dyDescent="0.2">
      <c r="A4668" t="s">
        <v>21691</v>
      </c>
      <c r="B4668" t="s">
        <v>84</v>
      </c>
      <c r="C4668" t="s">
        <v>181</v>
      </c>
      <c r="D4668" t="s">
        <v>17029</v>
      </c>
      <c r="E4668" t="s">
        <v>81</v>
      </c>
      <c r="F4668" t="s">
        <v>4875</v>
      </c>
      <c r="G4668">
        <v>0</v>
      </c>
      <c r="H4668">
        <v>30</v>
      </c>
      <c r="I4668">
        <v>2</v>
      </c>
      <c r="J4668">
        <v>18</v>
      </c>
      <c r="K4668">
        <v>3</v>
      </c>
      <c r="L4668">
        <v>7</v>
      </c>
      <c r="M4668">
        <v>0</v>
      </c>
      <c r="N4668">
        <v>0</v>
      </c>
      <c r="O4668">
        <v>0</v>
      </c>
      <c r="P4668">
        <v>0</v>
      </c>
      <c r="Q4668">
        <v>0</v>
      </c>
    </row>
    <row r="4669" spans="1:17" x14ac:dyDescent="0.2">
      <c r="A4669" t="s">
        <v>21692</v>
      </c>
      <c r="B4669" t="s">
        <v>84</v>
      </c>
      <c r="C4669" t="s">
        <v>181</v>
      </c>
      <c r="D4669" t="s">
        <v>17029</v>
      </c>
      <c r="E4669" t="s">
        <v>81</v>
      </c>
      <c r="F4669" t="s">
        <v>4877</v>
      </c>
      <c r="G4669">
        <v>0</v>
      </c>
      <c r="H4669">
        <v>30</v>
      </c>
      <c r="I4669">
        <v>1</v>
      </c>
      <c r="J4669">
        <v>18</v>
      </c>
      <c r="K4669">
        <v>3</v>
      </c>
      <c r="L4669">
        <v>8</v>
      </c>
      <c r="M4669">
        <v>0</v>
      </c>
      <c r="N4669">
        <v>0</v>
      </c>
      <c r="O4669">
        <v>0</v>
      </c>
      <c r="P4669">
        <v>0</v>
      </c>
      <c r="Q4669">
        <v>0</v>
      </c>
    </row>
    <row r="4670" spans="1:17" x14ac:dyDescent="0.2">
      <c r="A4670" t="s">
        <v>21693</v>
      </c>
      <c r="B4670" t="s">
        <v>84</v>
      </c>
      <c r="C4670" t="s">
        <v>181</v>
      </c>
      <c r="D4670" t="s">
        <v>17029</v>
      </c>
      <c r="E4670" t="s">
        <v>81</v>
      </c>
      <c r="F4670" t="s">
        <v>4879</v>
      </c>
      <c r="G4670">
        <v>0</v>
      </c>
      <c r="H4670">
        <v>0</v>
      </c>
      <c r="I4670">
        <v>0</v>
      </c>
      <c r="J4670">
        <v>0</v>
      </c>
      <c r="K4670">
        <v>0</v>
      </c>
      <c r="L4670">
        <v>0</v>
      </c>
      <c r="M4670">
        <v>30</v>
      </c>
      <c r="N4670">
        <v>0</v>
      </c>
      <c r="O4670">
        <v>0</v>
      </c>
      <c r="P4670">
        <v>0</v>
      </c>
      <c r="Q4670">
        <v>0</v>
      </c>
    </row>
    <row r="4671" spans="1:17" x14ac:dyDescent="0.2">
      <c r="A4671" t="s">
        <v>21694</v>
      </c>
      <c r="B4671" t="s">
        <v>84</v>
      </c>
      <c r="C4671" t="s">
        <v>181</v>
      </c>
      <c r="D4671" t="s">
        <v>17029</v>
      </c>
      <c r="E4671" t="s">
        <v>81</v>
      </c>
      <c r="F4671" t="s">
        <v>4881</v>
      </c>
      <c r="G4671">
        <v>0</v>
      </c>
      <c r="H4671">
        <v>30</v>
      </c>
      <c r="I4671">
        <v>1</v>
      </c>
      <c r="J4671">
        <v>18</v>
      </c>
      <c r="K4671">
        <v>3</v>
      </c>
      <c r="L4671">
        <v>8</v>
      </c>
      <c r="M4671">
        <v>0</v>
      </c>
      <c r="N4671">
        <v>0</v>
      </c>
      <c r="O4671">
        <v>0</v>
      </c>
      <c r="P4671">
        <v>0</v>
      </c>
      <c r="Q4671">
        <v>0</v>
      </c>
    </row>
    <row r="4672" spans="1:17" x14ac:dyDescent="0.2">
      <c r="A4672" t="s">
        <v>21695</v>
      </c>
      <c r="B4672" t="s">
        <v>84</v>
      </c>
      <c r="C4672" t="s">
        <v>181</v>
      </c>
      <c r="D4672" t="s">
        <v>17029</v>
      </c>
      <c r="E4672" t="s">
        <v>81</v>
      </c>
      <c r="F4672" t="s">
        <v>4883</v>
      </c>
      <c r="G4672">
        <v>0</v>
      </c>
      <c r="H4672">
        <v>30</v>
      </c>
      <c r="I4672">
        <v>1</v>
      </c>
      <c r="J4672">
        <v>19</v>
      </c>
      <c r="K4672">
        <v>2</v>
      </c>
      <c r="L4672">
        <v>8</v>
      </c>
      <c r="M4672">
        <v>0</v>
      </c>
      <c r="N4672">
        <v>0</v>
      </c>
      <c r="O4672">
        <v>0</v>
      </c>
      <c r="P4672">
        <v>0</v>
      </c>
      <c r="Q4672">
        <v>0</v>
      </c>
    </row>
    <row r="4673" spans="1:17" x14ac:dyDescent="0.2">
      <c r="A4673" t="s">
        <v>21696</v>
      </c>
      <c r="B4673" t="s">
        <v>84</v>
      </c>
      <c r="C4673" t="s">
        <v>181</v>
      </c>
      <c r="D4673" t="s">
        <v>17029</v>
      </c>
      <c r="E4673" t="s">
        <v>81</v>
      </c>
      <c r="F4673" t="s">
        <v>4885</v>
      </c>
      <c r="G4673">
        <v>0</v>
      </c>
      <c r="H4673">
        <v>0</v>
      </c>
      <c r="I4673">
        <v>0</v>
      </c>
      <c r="J4673">
        <v>0</v>
      </c>
      <c r="K4673">
        <v>0</v>
      </c>
      <c r="L4673">
        <v>0</v>
      </c>
      <c r="M4673">
        <v>30</v>
      </c>
      <c r="N4673">
        <v>0</v>
      </c>
      <c r="O4673">
        <v>0</v>
      </c>
      <c r="P4673">
        <v>0</v>
      </c>
      <c r="Q4673">
        <v>0</v>
      </c>
    </row>
    <row r="4674" spans="1:17" x14ac:dyDescent="0.2">
      <c r="A4674" t="s">
        <v>21697</v>
      </c>
      <c r="B4674" t="s">
        <v>84</v>
      </c>
      <c r="C4674" t="s">
        <v>181</v>
      </c>
      <c r="D4674" t="s">
        <v>17029</v>
      </c>
      <c r="E4674" t="s">
        <v>81</v>
      </c>
      <c r="F4674" t="s">
        <v>4887</v>
      </c>
      <c r="G4674">
        <v>0</v>
      </c>
      <c r="H4674">
        <v>30</v>
      </c>
      <c r="I4674">
        <v>1</v>
      </c>
      <c r="J4674">
        <v>18</v>
      </c>
      <c r="K4674">
        <v>4</v>
      </c>
      <c r="L4674">
        <v>7</v>
      </c>
      <c r="M4674">
        <v>0</v>
      </c>
      <c r="N4674">
        <v>0</v>
      </c>
      <c r="O4674">
        <v>0</v>
      </c>
      <c r="P4674">
        <v>0</v>
      </c>
      <c r="Q4674">
        <v>0</v>
      </c>
    </row>
    <row r="4675" spans="1:17" x14ac:dyDescent="0.2">
      <c r="A4675" t="s">
        <v>21698</v>
      </c>
      <c r="B4675" t="s">
        <v>84</v>
      </c>
      <c r="C4675" t="s">
        <v>181</v>
      </c>
      <c r="D4675" t="s">
        <v>17029</v>
      </c>
      <c r="E4675" t="s">
        <v>81</v>
      </c>
      <c r="F4675" t="s">
        <v>4889</v>
      </c>
      <c r="G4675">
        <v>0</v>
      </c>
      <c r="H4675">
        <v>0</v>
      </c>
      <c r="I4675">
        <v>0</v>
      </c>
      <c r="J4675">
        <v>0</v>
      </c>
      <c r="K4675">
        <v>0</v>
      </c>
      <c r="L4675">
        <v>0</v>
      </c>
      <c r="M4675">
        <v>30</v>
      </c>
      <c r="N4675">
        <v>0</v>
      </c>
      <c r="O4675">
        <v>0</v>
      </c>
      <c r="P4675">
        <v>0</v>
      </c>
      <c r="Q4675">
        <v>0</v>
      </c>
    </row>
    <row r="4676" spans="1:17" x14ac:dyDescent="0.2">
      <c r="A4676" t="s">
        <v>21699</v>
      </c>
      <c r="B4676" t="s">
        <v>84</v>
      </c>
      <c r="C4676" t="s">
        <v>181</v>
      </c>
      <c r="D4676" t="s">
        <v>17029</v>
      </c>
      <c r="E4676" t="s">
        <v>81</v>
      </c>
      <c r="F4676" t="s">
        <v>4871</v>
      </c>
      <c r="G4676">
        <v>0</v>
      </c>
      <c r="H4676">
        <v>0</v>
      </c>
      <c r="I4676">
        <v>0</v>
      </c>
      <c r="J4676">
        <v>0</v>
      </c>
      <c r="K4676">
        <v>0</v>
      </c>
      <c r="L4676">
        <v>0</v>
      </c>
      <c r="M4676">
        <v>0</v>
      </c>
      <c r="N4676">
        <v>24</v>
      </c>
      <c r="O4676">
        <v>19</v>
      </c>
      <c r="P4676">
        <v>2</v>
      </c>
      <c r="Q4676">
        <v>3</v>
      </c>
    </row>
    <row r="4677" spans="1:17" x14ac:dyDescent="0.2">
      <c r="A4677" t="s">
        <v>21700</v>
      </c>
      <c r="B4677" t="s">
        <v>84</v>
      </c>
      <c r="C4677" t="s">
        <v>181</v>
      </c>
      <c r="D4677" t="s">
        <v>17029</v>
      </c>
      <c r="E4677" t="s">
        <v>81</v>
      </c>
      <c r="F4677" t="s">
        <v>4873</v>
      </c>
      <c r="G4677">
        <v>0</v>
      </c>
      <c r="H4677">
        <v>0</v>
      </c>
      <c r="I4677">
        <v>0</v>
      </c>
      <c r="J4677">
        <v>0</v>
      </c>
      <c r="K4677">
        <v>0</v>
      </c>
      <c r="L4677">
        <v>0</v>
      </c>
      <c r="M4677">
        <v>0</v>
      </c>
      <c r="N4677">
        <v>22</v>
      </c>
      <c r="O4677">
        <v>18</v>
      </c>
      <c r="P4677">
        <v>1</v>
      </c>
      <c r="Q4677">
        <v>3</v>
      </c>
    </row>
    <row r="4678" spans="1:17" x14ac:dyDescent="0.2">
      <c r="A4678" t="s">
        <v>21701</v>
      </c>
      <c r="B4678" t="s">
        <v>84</v>
      </c>
      <c r="C4678" t="s">
        <v>181</v>
      </c>
      <c r="D4678" t="s">
        <v>17029</v>
      </c>
      <c r="E4678" t="s">
        <v>81</v>
      </c>
      <c r="F4678" t="s">
        <v>17019</v>
      </c>
      <c r="G4678">
        <v>30</v>
      </c>
      <c r="H4678">
        <v>0</v>
      </c>
      <c r="I4678">
        <v>0</v>
      </c>
      <c r="J4678">
        <v>0</v>
      </c>
      <c r="K4678">
        <v>0</v>
      </c>
      <c r="L4678">
        <v>0</v>
      </c>
      <c r="M4678">
        <v>0</v>
      </c>
      <c r="N4678">
        <v>0</v>
      </c>
      <c r="O4678">
        <v>0</v>
      </c>
      <c r="P4678">
        <v>0</v>
      </c>
      <c r="Q4678">
        <v>0</v>
      </c>
    </row>
    <row r="4679" spans="1:17" x14ac:dyDescent="0.2">
      <c r="A4679" t="s">
        <v>21702</v>
      </c>
      <c r="B4679" t="s">
        <v>84</v>
      </c>
      <c r="C4679" t="s">
        <v>181</v>
      </c>
      <c r="D4679" t="s">
        <v>17021</v>
      </c>
      <c r="E4679" t="s">
        <v>79</v>
      </c>
      <c r="F4679" t="s">
        <v>17022</v>
      </c>
      <c r="G4679">
        <v>0</v>
      </c>
      <c r="H4679">
        <v>0</v>
      </c>
      <c r="I4679">
        <v>0</v>
      </c>
      <c r="J4679">
        <v>0</v>
      </c>
      <c r="K4679">
        <v>0</v>
      </c>
      <c r="L4679">
        <v>0</v>
      </c>
      <c r="M4679">
        <v>0</v>
      </c>
      <c r="N4679">
        <v>6</v>
      </c>
      <c r="O4679">
        <v>3</v>
      </c>
      <c r="P4679">
        <v>2</v>
      </c>
      <c r="Q4679">
        <v>1</v>
      </c>
    </row>
    <row r="4680" spans="1:17" x14ac:dyDescent="0.2">
      <c r="A4680" t="s">
        <v>21703</v>
      </c>
      <c r="B4680" t="s">
        <v>84</v>
      </c>
      <c r="C4680" t="s">
        <v>181</v>
      </c>
      <c r="D4680" t="s">
        <v>17021</v>
      </c>
      <c r="E4680" t="s">
        <v>79</v>
      </c>
      <c r="F4680" t="s">
        <v>17019</v>
      </c>
      <c r="G4680">
        <v>6</v>
      </c>
      <c r="H4680">
        <v>0</v>
      </c>
      <c r="I4680">
        <v>0</v>
      </c>
      <c r="J4680">
        <v>0</v>
      </c>
      <c r="K4680">
        <v>0</v>
      </c>
      <c r="L4680">
        <v>0</v>
      </c>
      <c r="M4680">
        <v>0</v>
      </c>
      <c r="N4680">
        <v>0</v>
      </c>
      <c r="O4680">
        <v>0</v>
      </c>
      <c r="P4680">
        <v>0</v>
      </c>
      <c r="Q4680">
        <v>0</v>
      </c>
    </row>
    <row r="4681" spans="1:17" x14ac:dyDescent="0.2">
      <c r="A4681" t="s">
        <v>21704</v>
      </c>
      <c r="B4681" t="s">
        <v>84</v>
      </c>
      <c r="C4681" t="s">
        <v>181</v>
      </c>
      <c r="D4681" t="s">
        <v>17021</v>
      </c>
      <c r="E4681" t="s">
        <v>81</v>
      </c>
      <c r="F4681" t="s">
        <v>17022</v>
      </c>
      <c r="G4681">
        <v>0</v>
      </c>
      <c r="H4681">
        <v>0</v>
      </c>
      <c r="I4681">
        <v>0</v>
      </c>
      <c r="J4681">
        <v>0</v>
      </c>
      <c r="K4681">
        <v>0</v>
      </c>
      <c r="L4681">
        <v>0</v>
      </c>
      <c r="M4681">
        <v>0</v>
      </c>
      <c r="N4681">
        <v>5</v>
      </c>
      <c r="O4681">
        <v>4</v>
      </c>
      <c r="P4681">
        <v>0</v>
      </c>
      <c r="Q4681">
        <v>1</v>
      </c>
    </row>
    <row r="4682" spans="1:17" x14ac:dyDescent="0.2">
      <c r="A4682" t="s">
        <v>21705</v>
      </c>
      <c r="B4682" t="s">
        <v>84</v>
      </c>
      <c r="C4682" t="s">
        <v>181</v>
      </c>
      <c r="D4682" t="s">
        <v>17021</v>
      </c>
      <c r="E4682" t="s">
        <v>81</v>
      </c>
      <c r="F4682" t="s">
        <v>17019</v>
      </c>
      <c r="G4682">
        <v>5</v>
      </c>
      <c r="H4682">
        <v>0</v>
      </c>
      <c r="I4682">
        <v>0</v>
      </c>
      <c r="J4682">
        <v>0</v>
      </c>
      <c r="K4682">
        <v>0</v>
      </c>
      <c r="L4682">
        <v>0</v>
      </c>
      <c r="M4682">
        <v>0</v>
      </c>
      <c r="N4682">
        <v>0</v>
      </c>
      <c r="O4682">
        <v>0</v>
      </c>
      <c r="P4682">
        <v>0</v>
      </c>
      <c r="Q4682">
        <v>0</v>
      </c>
    </row>
    <row r="4683" spans="1:17" x14ac:dyDescent="0.2">
      <c r="A4683" t="s">
        <v>21706</v>
      </c>
      <c r="B4683" t="s">
        <v>84</v>
      </c>
      <c r="C4683" t="s">
        <v>181</v>
      </c>
      <c r="D4683" t="s">
        <v>17025</v>
      </c>
      <c r="E4683" t="s">
        <v>79</v>
      </c>
      <c r="F4683" t="s">
        <v>17019</v>
      </c>
      <c r="G4683">
        <v>1</v>
      </c>
      <c r="H4683">
        <v>0</v>
      </c>
      <c r="I4683">
        <v>0</v>
      </c>
      <c r="J4683">
        <v>0</v>
      </c>
      <c r="K4683">
        <v>0</v>
      </c>
      <c r="L4683">
        <v>0</v>
      </c>
      <c r="M4683">
        <v>0</v>
      </c>
      <c r="N4683">
        <v>0</v>
      </c>
      <c r="O4683">
        <v>0</v>
      </c>
      <c r="P4683">
        <v>0</v>
      </c>
      <c r="Q4683">
        <v>0</v>
      </c>
    </row>
    <row r="4684" spans="1:17" x14ac:dyDescent="0.2">
      <c r="A4684" t="s">
        <v>21707</v>
      </c>
      <c r="B4684" t="s">
        <v>84</v>
      </c>
      <c r="C4684" t="s">
        <v>181</v>
      </c>
      <c r="D4684" t="s">
        <v>17025</v>
      </c>
      <c r="E4684" t="s">
        <v>81</v>
      </c>
      <c r="F4684" t="s">
        <v>17019</v>
      </c>
      <c r="G4684">
        <v>2</v>
      </c>
      <c r="H4684">
        <v>0</v>
      </c>
      <c r="I4684">
        <v>0</v>
      </c>
      <c r="J4684">
        <v>0</v>
      </c>
      <c r="K4684">
        <v>0</v>
      </c>
      <c r="L4684">
        <v>0</v>
      </c>
      <c r="M4684">
        <v>0</v>
      </c>
      <c r="N4684">
        <v>0</v>
      </c>
      <c r="O4684">
        <v>0</v>
      </c>
      <c r="P4684">
        <v>0</v>
      </c>
      <c r="Q4684">
        <v>0</v>
      </c>
    </row>
    <row r="4685" spans="1:17" x14ac:dyDescent="0.2">
      <c r="A4685" t="s">
        <v>21708</v>
      </c>
      <c r="B4685" t="s">
        <v>84</v>
      </c>
      <c r="C4685" t="s">
        <v>182</v>
      </c>
      <c r="D4685" t="s">
        <v>17027</v>
      </c>
      <c r="E4685" t="s">
        <v>81</v>
      </c>
      <c r="F4685" t="s">
        <v>17019</v>
      </c>
      <c r="G4685">
        <v>3</v>
      </c>
      <c r="H4685">
        <v>0</v>
      </c>
      <c r="I4685">
        <v>0</v>
      </c>
      <c r="J4685">
        <v>0</v>
      </c>
      <c r="K4685">
        <v>0</v>
      </c>
      <c r="L4685">
        <v>0</v>
      </c>
      <c r="M4685">
        <v>0</v>
      </c>
      <c r="N4685">
        <v>0</v>
      </c>
      <c r="O4685">
        <v>0</v>
      </c>
      <c r="P4685">
        <v>0</v>
      </c>
      <c r="Q4685">
        <v>0</v>
      </c>
    </row>
    <row r="4686" spans="1:17" x14ac:dyDescent="0.2">
      <c r="A4686" t="s">
        <v>21709</v>
      </c>
      <c r="B4686" t="s">
        <v>84</v>
      </c>
      <c r="C4686" t="s">
        <v>182</v>
      </c>
      <c r="D4686" t="s">
        <v>17029</v>
      </c>
      <c r="E4686" t="s">
        <v>79</v>
      </c>
      <c r="F4686" t="s">
        <v>4875</v>
      </c>
      <c r="G4686">
        <v>0</v>
      </c>
      <c r="H4686">
        <v>28</v>
      </c>
      <c r="I4686">
        <v>7</v>
      </c>
      <c r="J4686">
        <v>18</v>
      </c>
      <c r="K4686">
        <v>1</v>
      </c>
      <c r="L4686">
        <v>2</v>
      </c>
      <c r="M4686">
        <v>0</v>
      </c>
      <c r="N4686">
        <v>0</v>
      </c>
      <c r="O4686">
        <v>0</v>
      </c>
      <c r="P4686">
        <v>0</v>
      </c>
      <c r="Q4686">
        <v>0</v>
      </c>
    </row>
    <row r="4687" spans="1:17" x14ac:dyDescent="0.2">
      <c r="A4687" t="s">
        <v>21710</v>
      </c>
      <c r="B4687" t="s">
        <v>84</v>
      </c>
      <c r="C4687" t="s">
        <v>182</v>
      </c>
      <c r="D4687" t="s">
        <v>17029</v>
      </c>
      <c r="E4687" t="s">
        <v>79</v>
      </c>
      <c r="F4687" t="s">
        <v>4877</v>
      </c>
      <c r="G4687">
        <v>0</v>
      </c>
      <c r="H4687">
        <v>28</v>
      </c>
      <c r="I4687">
        <v>6</v>
      </c>
      <c r="J4687">
        <v>17</v>
      </c>
      <c r="K4687">
        <v>2</v>
      </c>
      <c r="L4687">
        <v>3</v>
      </c>
      <c r="M4687">
        <v>0</v>
      </c>
      <c r="N4687">
        <v>0</v>
      </c>
      <c r="O4687">
        <v>0</v>
      </c>
      <c r="P4687">
        <v>0</v>
      </c>
      <c r="Q4687">
        <v>0</v>
      </c>
    </row>
    <row r="4688" spans="1:17" x14ac:dyDescent="0.2">
      <c r="A4688" t="s">
        <v>21711</v>
      </c>
      <c r="B4688" t="s">
        <v>84</v>
      </c>
      <c r="C4688" t="s">
        <v>182</v>
      </c>
      <c r="D4688" t="s">
        <v>17029</v>
      </c>
      <c r="E4688" t="s">
        <v>79</v>
      </c>
      <c r="F4688" t="s">
        <v>4879</v>
      </c>
      <c r="G4688">
        <v>0</v>
      </c>
      <c r="H4688">
        <v>0</v>
      </c>
      <c r="I4688">
        <v>0</v>
      </c>
      <c r="J4688">
        <v>0</v>
      </c>
      <c r="K4688">
        <v>0</v>
      </c>
      <c r="L4688">
        <v>0</v>
      </c>
      <c r="M4688">
        <v>28</v>
      </c>
      <c r="N4688">
        <v>0</v>
      </c>
      <c r="O4688">
        <v>0</v>
      </c>
      <c r="P4688">
        <v>0</v>
      </c>
      <c r="Q4688">
        <v>0</v>
      </c>
    </row>
    <row r="4689" spans="1:17" x14ac:dyDescent="0.2">
      <c r="A4689" t="s">
        <v>21712</v>
      </c>
      <c r="B4689" t="s">
        <v>84</v>
      </c>
      <c r="C4689" t="s">
        <v>182</v>
      </c>
      <c r="D4689" t="s">
        <v>17029</v>
      </c>
      <c r="E4689" t="s">
        <v>79</v>
      </c>
      <c r="F4689" t="s">
        <v>4881</v>
      </c>
      <c r="G4689">
        <v>0</v>
      </c>
      <c r="H4689">
        <v>28</v>
      </c>
      <c r="I4689">
        <v>6</v>
      </c>
      <c r="J4689">
        <v>17</v>
      </c>
      <c r="K4689">
        <v>2</v>
      </c>
      <c r="L4689">
        <v>3</v>
      </c>
      <c r="M4689">
        <v>0</v>
      </c>
      <c r="N4689">
        <v>0</v>
      </c>
      <c r="O4689">
        <v>0</v>
      </c>
      <c r="P4689">
        <v>0</v>
      </c>
      <c r="Q4689">
        <v>0</v>
      </c>
    </row>
    <row r="4690" spans="1:17" x14ac:dyDescent="0.2">
      <c r="A4690" t="s">
        <v>21713</v>
      </c>
      <c r="B4690" t="s">
        <v>84</v>
      </c>
      <c r="C4690" t="s">
        <v>182</v>
      </c>
      <c r="D4690" t="s">
        <v>17029</v>
      </c>
      <c r="E4690" t="s">
        <v>79</v>
      </c>
      <c r="F4690" t="s">
        <v>4883</v>
      </c>
      <c r="G4690">
        <v>0</v>
      </c>
      <c r="H4690">
        <v>28</v>
      </c>
      <c r="I4690">
        <v>6</v>
      </c>
      <c r="J4690">
        <v>19</v>
      </c>
      <c r="K4690">
        <v>0</v>
      </c>
      <c r="L4690">
        <v>3</v>
      </c>
      <c r="M4690">
        <v>0</v>
      </c>
      <c r="N4690">
        <v>0</v>
      </c>
      <c r="O4690">
        <v>0</v>
      </c>
      <c r="P4690">
        <v>0</v>
      </c>
      <c r="Q4690">
        <v>0</v>
      </c>
    </row>
    <row r="4691" spans="1:17" x14ac:dyDescent="0.2">
      <c r="A4691" t="s">
        <v>21714</v>
      </c>
      <c r="B4691" t="s">
        <v>84</v>
      </c>
      <c r="C4691" t="s">
        <v>182</v>
      </c>
      <c r="D4691" t="s">
        <v>17029</v>
      </c>
      <c r="E4691" t="s">
        <v>79</v>
      </c>
      <c r="F4691" t="s">
        <v>4885</v>
      </c>
      <c r="G4691">
        <v>0</v>
      </c>
      <c r="H4691">
        <v>0</v>
      </c>
      <c r="I4691">
        <v>0</v>
      </c>
      <c r="J4691">
        <v>0</v>
      </c>
      <c r="K4691">
        <v>0</v>
      </c>
      <c r="L4691">
        <v>0</v>
      </c>
      <c r="M4691">
        <v>28</v>
      </c>
      <c r="N4691">
        <v>0</v>
      </c>
      <c r="O4691">
        <v>0</v>
      </c>
      <c r="P4691">
        <v>0</v>
      </c>
      <c r="Q4691">
        <v>0</v>
      </c>
    </row>
    <row r="4692" spans="1:17" x14ac:dyDescent="0.2">
      <c r="A4692" t="s">
        <v>21715</v>
      </c>
      <c r="B4692" t="s">
        <v>84</v>
      </c>
      <c r="C4692" t="s">
        <v>182</v>
      </c>
      <c r="D4692" t="s">
        <v>17029</v>
      </c>
      <c r="E4692" t="s">
        <v>79</v>
      </c>
      <c r="F4692" t="s">
        <v>4887</v>
      </c>
      <c r="G4692">
        <v>0</v>
      </c>
      <c r="H4692">
        <v>28</v>
      </c>
      <c r="I4692">
        <v>6</v>
      </c>
      <c r="J4692">
        <v>17</v>
      </c>
      <c r="K4692">
        <v>3</v>
      </c>
      <c r="L4692">
        <v>2</v>
      </c>
      <c r="M4692">
        <v>0</v>
      </c>
      <c r="N4692">
        <v>0</v>
      </c>
      <c r="O4692">
        <v>0</v>
      </c>
      <c r="P4692">
        <v>0</v>
      </c>
      <c r="Q4692">
        <v>0</v>
      </c>
    </row>
    <row r="4693" spans="1:17" x14ac:dyDescent="0.2">
      <c r="A4693" t="s">
        <v>21716</v>
      </c>
      <c r="B4693" t="s">
        <v>84</v>
      </c>
      <c r="C4693" t="s">
        <v>182</v>
      </c>
      <c r="D4693" t="s">
        <v>17029</v>
      </c>
      <c r="E4693" t="s">
        <v>79</v>
      </c>
      <c r="F4693" t="s">
        <v>4889</v>
      </c>
      <c r="G4693">
        <v>0</v>
      </c>
      <c r="H4693">
        <v>0</v>
      </c>
      <c r="I4693">
        <v>0</v>
      </c>
      <c r="J4693">
        <v>0</v>
      </c>
      <c r="K4693">
        <v>0</v>
      </c>
      <c r="L4693">
        <v>0</v>
      </c>
      <c r="M4693">
        <v>28</v>
      </c>
      <c r="N4693">
        <v>0</v>
      </c>
      <c r="O4693">
        <v>0</v>
      </c>
      <c r="P4693">
        <v>0</v>
      </c>
      <c r="Q4693">
        <v>0</v>
      </c>
    </row>
    <row r="4694" spans="1:17" x14ac:dyDescent="0.2">
      <c r="A4694" t="s">
        <v>21717</v>
      </c>
      <c r="B4694" t="s">
        <v>84</v>
      </c>
      <c r="C4694" t="s">
        <v>182</v>
      </c>
      <c r="D4694" t="s">
        <v>17029</v>
      </c>
      <c r="E4694" t="s">
        <v>79</v>
      </c>
      <c r="F4694" t="s">
        <v>4871</v>
      </c>
      <c r="G4694">
        <v>0</v>
      </c>
      <c r="H4694">
        <v>0</v>
      </c>
      <c r="I4694">
        <v>0</v>
      </c>
      <c r="J4694">
        <v>0</v>
      </c>
      <c r="K4694">
        <v>0</v>
      </c>
      <c r="L4694">
        <v>0</v>
      </c>
      <c r="M4694">
        <v>0</v>
      </c>
      <c r="N4694">
        <v>24</v>
      </c>
      <c r="O4694">
        <v>23</v>
      </c>
      <c r="P4694">
        <v>0</v>
      </c>
      <c r="Q4694">
        <v>1</v>
      </c>
    </row>
    <row r="4695" spans="1:17" x14ac:dyDescent="0.2">
      <c r="A4695" t="s">
        <v>21718</v>
      </c>
      <c r="B4695" t="s">
        <v>84</v>
      </c>
      <c r="C4695" t="s">
        <v>182</v>
      </c>
      <c r="D4695" t="s">
        <v>17029</v>
      </c>
      <c r="E4695" t="s">
        <v>79</v>
      </c>
      <c r="F4695" t="s">
        <v>4873</v>
      </c>
      <c r="G4695">
        <v>0</v>
      </c>
      <c r="H4695">
        <v>0</v>
      </c>
      <c r="I4695">
        <v>0</v>
      </c>
      <c r="J4695">
        <v>0</v>
      </c>
      <c r="K4695">
        <v>0</v>
      </c>
      <c r="L4695">
        <v>0</v>
      </c>
      <c r="M4695">
        <v>0</v>
      </c>
      <c r="N4695">
        <v>22</v>
      </c>
      <c r="O4695">
        <v>21</v>
      </c>
      <c r="P4695">
        <v>0</v>
      </c>
      <c r="Q4695">
        <v>1</v>
      </c>
    </row>
    <row r="4696" spans="1:17" x14ac:dyDescent="0.2">
      <c r="A4696" t="s">
        <v>21719</v>
      </c>
      <c r="B4696" t="s">
        <v>84</v>
      </c>
      <c r="C4696" t="s">
        <v>182</v>
      </c>
      <c r="D4696" t="s">
        <v>17029</v>
      </c>
      <c r="E4696" t="s">
        <v>79</v>
      </c>
      <c r="F4696" t="s">
        <v>17019</v>
      </c>
      <c r="G4696">
        <v>28</v>
      </c>
      <c r="H4696">
        <v>0</v>
      </c>
      <c r="I4696">
        <v>0</v>
      </c>
      <c r="J4696">
        <v>0</v>
      </c>
      <c r="K4696">
        <v>0</v>
      </c>
      <c r="L4696">
        <v>0</v>
      </c>
      <c r="M4696">
        <v>0</v>
      </c>
      <c r="N4696">
        <v>0</v>
      </c>
      <c r="O4696">
        <v>0</v>
      </c>
      <c r="P4696">
        <v>0</v>
      </c>
      <c r="Q4696">
        <v>0</v>
      </c>
    </row>
    <row r="4697" spans="1:17" x14ac:dyDescent="0.2">
      <c r="A4697" t="s">
        <v>21720</v>
      </c>
      <c r="B4697" t="s">
        <v>84</v>
      </c>
      <c r="C4697" t="s">
        <v>182</v>
      </c>
      <c r="D4697" t="s">
        <v>17029</v>
      </c>
      <c r="E4697" t="s">
        <v>81</v>
      </c>
      <c r="F4697" t="s">
        <v>4875</v>
      </c>
      <c r="G4697">
        <v>0</v>
      </c>
      <c r="H4697">
        <v>30</v>
      </c>
      <c r="I4697">
        <v>2</v>
      </c>
      <c r="J4697">
        <v>22</v>
      </c>
      <c r="K4697">
        <v>4</v>
      </c>
      <c r="L4697">
        <v>2</v>
      </c>
      <c r="M4697">
        <v>0</v>
      </c>
      <c r="N4697">
        <v>0</v>
      </c>
      <c r="O4697">
        <v>0</v>
      </c>
      <c r="P4697">
        <v>0</v>
      </c>
      <c r="Q4697">
        <v>0</v>
      </c>
    </row>
    <row r="4698" spans="1:17" x14ac:dyDescent="0.2">
      <c r="A4698" t="s">
        <v>21721</v>
      </c>
      <c r="B4698" t="s">
        <v>84</v>
      </c>
      <c r="C4698" t="s">
        <v>234</v>
      </c>
      <c r="D4698" t="s">
        <v>17029</v>
      </c>
      <c r="E4698" t="s">
        <v>81</v>
      </c>
      <c r="F4698" t="s">
        <v>4879</v>
      </c>
      <c r="G4698">
        <v>0</v>
      </c>
      <c r="H4698">
        <v>0</v>
      </c>
      <c r="I4698">
        <v>0</v>
      </c>
      <c r="J4698">
        <v>0</v>
      </c>
      <c r="K4698">
        <v>0</v>
      </c>
      <c r="L4698">
        <v>0</v>
      </c>
      <c r="M4698">
        <v>12</v>
      </c>
      <c r="N4698">
        <v>0</v>
      </c>
      <c r="O4698">
        <v>0</v>
      </c>
      <c r="P4698">
        <v>0</v>
      </c>
      <c r="Q4698">
        <v>0</v>
      </c>
    </row>
    <row r="4699" spans="1:17" x14ac:dyDescent="0.2">
      <c r="A4699" t="s">
        <v>21722</v>
      </c>
      <c r="B4699" t="s">
        <v>84</v>
      </c>
      <c r="C4699" t="s">
        <v>234</v>
      </c>
      <c r="D4699" t="s">
        <v>17029</v>
      </c>
      <c r="E4699" t="s">
        <v>81</v>
      </c>
      <c r="F4699" t="s">
        <v>4881</v>
      </c>
      <c r="G4699">
        <v>0</v>
      </c>
      <c r="H4699">
        <v>12</v>
      </c>
      <c r="I4699">
        <v>0</v>
      </c>
      <c r="J4699">
        <v>10</v>
      </c>
      <c r="K4699">
        <v>0</v>
      </c>
      <c r="L4699">
        <v>2</v>
      </c>
      <c r="M4699">
        <v>0</v>
      </c>
      <c r="N4699">
        <v>0</v>
      </c>
      <c r="O4699">
        <v>0</v>
      </c>
      <c r="P4699">
        <v>0</v>
      </c>
      <c r="Q4699">
        <v>0</v>
      </c>
    </row>
    <row r="4700" spans="1:17" x14ac:dyDescent="0.2">
      <c r="A4700" t="s">
        <v>21723</v>
      </c>
      <c r="B4700" t="s">
        <v>84</v>
      </c>
      <c r="C4700" t="s">
        <v>234</v>
      </c>
      <c r="D4700" t="s">
        <v>17029</v>
      </c>
      <c r="E4700" t="s">
        <v>81</v>
      </c>
      <c r="F4700" t="s">
        <v>4883</v>
      </c>
      <c r="G4700">
        <v>0</v>
      </c>
      <c r="H4700">
        <v>12</v>
      </c>
      <c r="I4700">
        <v>0</v>
      </c>
      <c r="J4700">
        <v>10</v>
      </c>
      <c r="K4700">
        <v>0</v>
      </c>
      <c r="L4700">
        <v>2</v>
      </c>
      <c r="M4700">
        <v>0</v>
      </c>
      <c r="N4700">
        <v>0</v>
      </c>
      <c r="O4700">
        <v>0</v>
      </c>
      <c r="P4700">
        <v>0</v>
      </c>
      <c r="Q4700">
        <v>0</v>
      </c>
    </row>
    <row r="4701" spans="1:17" x14ac:dyDescent="0.2">
      <c r="A4701" t="s">
        <v>21724</v>
      </c>
      <c r="B4701" t="s">
        <v>84</v>
      </c>
      <c r="C4701" t="s">
        <v>234</v>
      </c>
      <c r="D4701" t="s">
        <v>17029</v>
      </c>
      <c r="E4701" t="s">
        <v>81</v>
      </c>
      <c r="F4701" t="s">
        <v>4885</v>
      </c>
      <c r="G4701">
        <v>0</v>
      </c>
      <c r="H4701">
        <v>0</v>
      </c>
      <c r="I4701">
        <v>0</v>
      </c>
      <c r="J4701">
        <v>0</v>
      </c>
      <c r="K4701">
        <v>0</v>
      </c>
      <c r="L4701">
        <v>0</v>
      </c>
      <c r="M4701">
        <v>12</v>
      </c>
      <c r="N4701">
        <v>0</v>
      </c>
      <c r="O4701">
        <v>0</v>
      </c>
      <c r="P4701">
        <v>0</v>
      </c>
      <c r="Q4701">
        <v>0</v>
      </c>
    </row>
    <row r="4702" spans="1:17" x14ac:dyDescent="0.2">
      <c r="A4702" t="s">
        <v>21725</v>
      </c>
      <c r="B4702" t="s">
        <v>84</v>
      </c>
      <c r="C4702" t="s">
        <v>234</v>
      </c>
      <c r="D4702" t="s">
        <v>17029</v>
      </c>
      <c r="E4702" t="s">
        <v>81</v>
      </c>
      <c r="F4702" t="s">
        <v>4887</v>
      </c>
      <c r="G4702">
        <v>0</v>
      </c>
      <c r="H4702">
        <v>12</v>
      </c>
      <c r="I4702">
        <v>0</v>
      </c>
      <c r="J4702">
        <v>10</v>
      </c>
      <c r="K4702">
        <v>0</v>
      </c>
      <c r="L4702">
        <v>2</v>
      </c>
      <c r="M4702">
        <v>0</v>
      </c>
      <c r="N4702">
        <v>0</v>
      </c>
      <c r="O4702">
        <v>0</v>
      </c>
      <c r="P4702">
        <v>0</v>
      </c>
      <c r="Q4702">
        <v>0</v>
      </c>
    </row>
    <row r="4703" spans="1:17" x14ac:dyDescent="0.2">
      <c r="A4703" t="s">
        <v>21726</v>
      </c>
      <c r="B4703" t="s">
        <v>84</v>
      </c>
      <c r="C4703" t="s">
        <v>234</v>
      </c>
      <c r="D4703" t="s">
        <v>17029</v>
      </c>
      <c r="E4703" t="s">
        <v>81</v>
      </c>
      <c r="F4703" t="s">
        <v>4889</v>
      </c>
      <c r="G4703">
        <v>0</v>
      </c>
      <c r="H4703">
        <v>0</v>
      </c>
      <c r="I4703">
        <v>0</v>
      </c>
      <c r="J4703">
        <v>0</v>
      </c>
      <c r="K4703">
        <v>0</v>
      </c>
      <c r="L4703">
        <v>0</v>
      </c>
      <c r="M4703">
        <v>12</v>
      </c>
      <c r="N4703">
        <v>0</v>
      </c>
      <c r="O4703">
        <v>0</v>
      </c>
      <c r="P4703">
        <v>0</v>
      </c>
      <c r="Q4703">
        <v>0</v>
      </c>
    </row>
    <row r="4704" spans="1:17" x14ac:dyDescent="0.2">
      <c r="A4704" t="s">
        <v>21727</v>
      </c>
      <c r="B4704" t="s">
        <v>84</v>
      </c>
      <c r="C4704" t="s">
        <v>234</v>
      </c>
      <c r="D4704" t="s">
        <v>17029</v>
      </c>
      <c r="E4704" t="s">
        <v>81</v>
      </c>
      <c r="F4704" t="s">
        <v>4871</v>
      </c>
      <c r="G4704">
        <v>0</v>
      </c>
      <c r="H4704">
        <v>0</v>
      </c>
      <c r="I4704">
        <v>0</v>
      </c>
      <c r="J4704">
        <v>0</v>
      </c>
      <c r="K4704">
        <v>0</v>
      </c>
      <c r="L4704">
        <v>0</v>
      </c>
      <c r="M4704">
        <v>0</v>
      </c>
      <c r="N4704">
        <v>11</v>
      </c>
      <c r="O4704">
        <v>10</v>
      </c>
      <c r="P4704">
        <v>1</v>
      </c>
      <c r="Q4704">
        <v>0</v>
      </c>
    </row>
    <row r="4705" spans="1:17" x14ac:dyDescent="0.2">
      <c r="A4705" t="s">
        <v>21728</v>
      </c>
      <c r="B4705" t="s">
        <v>84</v>
      </c>
      <c r="C4705" t="s">
        <v>234</v>
      </c>
      <c r="D4705" t="s">
        <v>17029</v>
      </c>
      <c r="E4705" t="s">
        <v>81</v>
      </c>
      <c r="F4705" t="s">
        <v>4873</v>
      </c>
      <c r="G4705">
        <v>0</v>
      </c>
      <c r="H4705">
        <v>0</v>
      </c>
      <c r="I4705">
        <v>0</v>
      </c>
      <c r="J4705">
        <v>0</v>
      </c>
      <c r="K4705">
        <v>0</v>
      </c>
      <c r="L4705">
        <v>0</v>
      </c>
      <c r="M4705">
        <v>0</v>
      </c>
      <c r="N4705">
        <v>10</v>
      </c>
      <c r="O4705">
        <v>9</v>
      </c>
      <c r="P4705">
        <v>1</v>
      </c>
      <c r="Q4705">
        <v>0</v>
      </c>
    </row>
    <row r="4706" spans="1:17" x14ac:dyDescent="0.2">
      <c r="A4706" t="s">
        <v>21729</v>
      </c>
      <c r="B4706" t="s">
        <v>84</v>
      </c>
      <c r="C4706" t="s">
        <v>234</v>
      </c>
      <c r="D4706" t="s">
        <v>17029</v>
      </c>
      <c r="E4706" t="s">
        <v>81</v>
      </c>
      <c r="F4706" t="s">
        <v>17019</v>
      </c>
      <c r="G4706">
        <v>12</v>
      </c>
      <c r="H4706">
        <v>0</v>
      </c>
      <c r="I4706">
        <v>0</v>
      </c>
      <c r="J4706">
        <v>0</v>
      </c>
      <c r="K4706">
        <v>0</v>
      </c>
      <c r="L4706">
        <v>0</v>
      </c>
      <c r="M4706">
        <v>0</v>
      </c>
      <c r="N4706">
        <v>0</v>
      </c>
      <c r="O4706">
        <v>0</v>
      </c>
      <c r="P4706">
        <v>0</v>
      </c>
      <c r="Q4706">
        <v>0</v>
      </c>
    </row>
    <row r="4707" spans="1:17" x14ac:dyDescent="0.2">
      <c r="A4707" t="s">
        <v>21730</v>
      </c>
      <c r="B4707" t="s">
        <v>84</v>
      </c>
      <c r="C4707" t="s">
        <v>234</v>
      </c>
      <c r="D4707" t="s">
        <v>17021</v>
      </c>
      <c r="E4707" t="s">
        <v>79</v>
      </c>
      <c r="F4707" t="s">
        <v>17022</v>
      </c>
      <c r="G4707">
        <v>0</v>
      </c>
      <c r="H4707">
        <v>0</v>
      </c>
      <c r="I4707">
        <v>0</v>
      </c>
      <c r="J4707">
        <v>0</v>
      </c>
      <c r="K4707">
        <v>0</v>
      </c>
      <c r="L4707">
        <v>0</v>
      </c>
      <c r="M4707">
        <v>0</v>
      </c>
      <c r="N4707">
        <v>1</v>
      </c>
      <c r="O4707">
        <v>1</v>
      </c>
      <c r="P4707">
        <v>0</v>
      </c>
      <c r="Q4707">
        <v>0</v>
      </c>
    </row>
    <row r="4708" spans="1:17" x14ac:dyDescent="0.2">
      <c r="A4708" t="s">
        <v>21731</v>
      </c>
      <c r="B4708" t="s">
        <v>84</v>
      </c>
      <c r="C4708" t="s">
        <v>234</v>
      </c>
      <c r="D4708" t="s">
        <v>17021</v>
      </c>
      <c r="E4708" t="s">
        <v>79</v>
      </c>
      <c r="F4708" t="s">
        <v>17019</v>
      </c>
      <c r="G4708">
        <v>1</v>
      </c>
      <c r="H4708">
        <v>0</v>
      </c>
      <c r="I4708">
        <v>0</v>
      </c>
      <c r="J4708">
        <v>0</v>
      </c>
      <c r="K4708">
        <v>0</v>
      </c>
      <c r="L4708">
        <v>0</v>
      </c>
      <c r="M4708">
        <v>0</v>
      </c>
      <c r="N4708">
        <v>0</v>
      </c>
      <c r="O4708">
        <v>0</v>
      </c>
      <c r="P4708">
        <v>0</v>
      </c>
      <c r="Q4708">
        <v>0</v>
      </c>
    </row>
    <row r="4709" spans="1:17" x14ac:dyDescent="0.2">
      <c r="A4709" t="s">
        <v>21732</v>
      </c>
      <c r="B4709" t="s">
        <v>84</v>
      </c>
      <c r="C4709" t="s">
        <v>234</v>
      </c>
      <c r="D4709" t="s">
        <v>17021</v>
      </c>
      <c r="E4709" t="s">
        <v>81</v>
      </c>
      <c r="F4709" t="s">
        <v>17022</v>
      </c>
      <c r="G4709">
        <v>0</v>
      </c>
      <c r="H4709">
        <v>0</v>
      </c>
      <c r="I4709">
        <v>0</v>
      </c>
      <c r="J4709">
        <v>0</v>
      </c>
      <c r="K4709">
        <v>0</v>
      </c>
      <c r="L4709">
        <v>0</v>
      </c>
      <c r="M4709">
        <v>0</v>
      </c>
      <c r="N4709">
        <v>1</v>
      </c>
      <c r="O4709">
        <v>1</v>
      </c>
      <c r="P4709">
        <v>0</v>
      </c>
      <c r="Q4709">
        <v>0</v>
      </c>
    </row>
    <row r="4710" spans="1:17" x14ac:dyDescent="0.2">
      <c r="A4710" t="s">
        <v>21733</v>
      </c>
      <c r="B4710" t="s">
        <v>84</v>
      </c>
      <c r="C4710" t="s">
        <v>234</v>
      </c>
      <c r="D4710" t="s">
        <v>17021</v>
      </c>
      <c r="E4710" t="s">
        <v>81</v>
      </c>
      <c r="F4710" t="s">
        <v>17019</v>
      </c>
      <c r="G4710">
        <v>1</v>
      </c>
      <c r="H4710">
        <v>0</v>
      </c>
      <c r="I4710">
        <v>0</v>
      </c>
      <c r="J4710">
        <v>0</v>
      </c>
      <c r="K4710">
        <v>0</v>
      </c>
      <c r="L4710">
        <v>0</v>
      </c>
      <c r="M4710">
        <v>0</v>
      </c>
      <c r="N4710">
        <v>0</v>
      </c>
      <c r="O4710">
        <v>0</v>
      </c>
      <c r="P4710">
        <v>0</v>
      </c>
      <c r="Q4710">
        <v>0</v>
      </c>
    </row>
    <row r="4711" spans="1:17" x14ac:dyDescent="0.2">
      <c r="A4711" t="s">
        <v>21734</v>
      </c>
      <c r="B4711" t="s">
        <v>84</v>
      </c>
      <c r="C4711" t="s">
        <v>234</v>
      </c>
      <c r="D4711" t="s">
        <v>17025</v>
      </c>
      <c r="E4711" t="s">
        <v>79</v>
      </c>
      <c r="F4711" t="s">
        <v>17019</v>
      </c>
      <c r="G4711">
        <v>1</v>
      </c>
      <c r="H4711">
        <v>0</v>
      </c>
      <c r="I4711">
        <v>0</v>
      </c>
      <c r="J4711">
        <v>0</v>
      </c>
      <c r="K4711">
        <v>0</v>
      </c>
      <c r="L4711">
        <v>0</v>
      </c>
      <c r="M4711">
        <v>0</v>
      </c>
      <c r="N4711">
        <v>0</v>
      </c>
      <c r="O4711">
        <v>0</v>
      </c>
      <c r="P4711">
        <v>0</v>
      </c>
      <c r="Q4711">
        <v>0</v>
      </c>
    </row>
    <row r="4712" spans="1:17" x14ac:dyDescent="0.2">
      <c r="A4712" t="s">
        <v>21735</v>
      </c>
      <c r="B4712" t="s">
        <v>84</v>
      </c>
      <c r="C4712" t="s">
        <v>235</v>
      </c>
      <c r="D4712" t="s">
        <v>17027</v>
      </c>
      <c r="E4712" t="s">
        <v>79</v>
      </c>
      <c r="F4712" t="s">
        <v>17019</v>
      </c>
      <c r="G4712">
        <v>1</v>
      </c>
      <c r="H4712">
        <v>0</v>
      </c>
      <c r="I4712">
        <v>0</v>
      </c>
      <c r="J4712">
        <v>0</v>
      </c>
      <c r="K4712">
        <v>0</v>
      </c>
      <c r="L4712">
        <v>0</v>
      </c>
      <c r="M4712">
        <v>0</v>
      </c>
      <c r="N4712">
        <v>0</v>
      </c>
      <c r="O4712">
        <v>0</v>
      </c>
      <c r="P4712">
        <v>0</v>
      </c>
      <c r="Q4712">
        <v>0</v>
      </c>
    </row>
    <row r="4713" spans="1:17" x14ac:dyDescent="0.2">
      <c r="A4713" t="s">
        <v>21736</v>
      </c>
      <c r="B4713" t="s">
        <v>84</v>
      </c>
      <c r="C4713" t="s">
        <v>235</v>
      </c>
      <c r="D4713" t="s">
        <v>17029</v>
      </c>
      <c r="E4713" t="s">
        <v>79</v>
      </c>
      <c r="F4713" t="s">
        <v>4875</v>
      </c>
      <c r="G4713">
        <v>0</v>
      </c>
      <c r="H4713">
        <v>20</v>
      </c>
      <c r="I4713">
        <v>7</v>
      </c>
      <c r="J4713">
        <v>13</v>
      </c>
      <c r="K4713">
        <v>0</v>
      </c>
      <c r="L4713">
        <v>0</v>
      </c>
      <c r="M4713">
        <v>0</v>
      </c>
      <c r="N4713">
        <v>0</v>
      </c>
      <c r="O4713">
        <v>0</v>
      </c>
      <c r="P4713">
        <v>0</v>
      </c>
      <c r="Q4713">
        <v>0</v>
      </c>
    </row>
    <row r="4714" spans="1:17" x14ac:dyDescent="0.2">
      <c r="A4714" t="s">
        <v>21737</v>
      </c>
      <c r="B4714" t="s">
        <v>84</v>
      </c>
      <c r="C4714" t="s">
        <v>235</v>
      </c>
      <c r="D4714" t="s">
        <v>17029</v>
      </c>
      <c r="E4714" t="s">
        <v>79</v>
      </c>
      <c r="F4714" t="s">
        <v>4877</v>
      </c>
      <c r="G4714">
        <v>0</v>
      </c>
      <c r="H4714">
        <v>20</v>
      </c>
      <c r="I4714">
        <v>7</v>
      </c>
      <c r="J4714">
        <v>13</v>
      </c>
      <c r="K4714">
        <v>0</v>
      </c>
      <c r="L4714">
        <v>0</v>
      </c>
      <c r="M4714">
        <v>0</v>
      </c>
      <c r="N4714">
        <v>0</v>
      </c>
      <c r="O4714">
        <v>0</v>
      </c>
      <c r="P4714">
        <v>0</v>
      </c>
      <c r="Q4714">
        <v>0</v>
      </c>
    </row>
    <row r="4715" spans="1:17" x14ac:dyDescent="0.2">
      <c r="A4715" t="s">
        <v>21738</v>
      </c>
      <c r="B4715" t="s">
        <v>84</v>
      </c>
      <c r="C4715" t="s">
        <v>235</v>
      </c>
      <c r="D4715" t="s">
        <v>17029</v>
      </c>
      <c r="E4715" t="s">
        <v>79</v>
      </c>
      <c r="F4715" t="s">
        <v>4879</v>
      </c>
      <c r="G4715">
        <v>0</v>
      </c>
      <c r="H4715">
        <v>0</v>
      </c>
      <c r="I4715">
        <v>0</v>
      </c>
      <c r="J4715">
        <v>0</v>
      </c>
      <c r="K4715">
        <v>0</v>
      </c>
      <c r="L4715">
        <v>0</v>
      </c>
      <c r="M4715">
        <v>20</v>
      </c>
      <c r="N4715">
        <v>0</v>
      </c>
      <c r="O4715">
        <v>0</v>
      </c>
      <c r="P4715">
        <v>0</v>
      </c>
      <c r="Q4715">
        <v>0</v>
      </c>
    </row>
    <row r="4716" spans="1:17" x14ac:dyDescent="0.2">
      <c r="A4716" t="s">
        <v>21739</v>
      </c>
      <c r="B4716" t="s">
        <v>84</v>
      </c>
      <c r="C4716" t="s">
        <v>235</v>
      </c>
      <c r="D4716" t="s">
        <v>17029</v>
      </c>
      <c r="E4716" t="s">
        <v>79</v>
      </c>
      <c r="F4716" t="s">
        <v>4881</v>
      </c>
      <c r="G4716">
        <v>0</v>
      </c>
      <c r="H4716">
        <v>20</v>
      </c>
      <c r="I4716">
        <v>7</v>
      </c>
      <c r="J4716">
        <v>13</v>
      </c>
      <c r="K4716">
        <v>0</v>
      </c>
      <c r="L4716">
        <v>0</v>
      </c>
      <c r="M4716">
        <v>0</v>
      </c>
      <c r="N4716">
        <v>0</v>
      </c>
      <c r="O4716">
        <v>0</v>
      </c>
      <c r="P4716">
        <v>0</v>
      </c>
      <c r="Q4716">
        <v>0</v>
      </c>
    </row>
    <row r="4717" spans="1:17" x14ac:dyDescent="0.2">
      <c r="A4717" t="s">
        <v>21740</v>
      </c>
      <c r="B4717" t="s">
        <v>84</v>
      </c>
      <c r="C4717" t="s">
        <v>235</v>
      </c>
      <c r="D4717" t="s">
        <v>17029</v>
      </c>
      <c r="E4717" t="s">
        <v>79</v>
      </c>
      <c r="F4717" t="s">
        <v>4883</v>
      </c>
      <c r="G4717">
        <v>0</v>
      </c>
      <c r="H4717">
        <v>20</v>
      </c>
      <c r="I4717">
        <v>7</v>
      </c>
      <c r="J4717">
        <v>13</v>
      </c>
      <c r="K4717">
        <v>0</v>
      </c>
      <c r="L4717">
        <v>0</v>
      </c>
      <c r="M4717">
        <v>0</v>
      </c>
      <c r="N4717">
        <v>0</v>
      </c>
      <c r="O4717">
        <v>0</v>
      </c>
      <c r="P4717">
        <v>0</v>
      </c>
      <c r="Q4717">
        <v>0</v>
      </c>
    </row>
    <row r="4718" spans="1:17" x14ac:dyDescent="0.2">
      <c r="A4718" t="s">
        <v>21741</v>
      </c>
      <c r="B4718" t="s">
        <v>84</v>
      </c>
      <c r="C4718" t="s">
        <v>235</v>
      </c>
      <c r="D4718" t="s">
        <v>17029</v>
      </c>
      <c r="E4718" t="s">
        <v>79</v>
      </c>
      <c r="F4718" t="s">
        <v>4885</v>
      </c>
      <c r="G4718">
        <v>0</v>
      </c>
      <c r="H4718">
        <v>0</v>
      </c>
      <c r="I4718">
        <v>0</v>
      </c>
      <c r="J4718">
        <v>0</v>
      </c>
      <c r="K4718">
        <v>0</v>
      </c>
      <c r="L4718">
        <v>0</v>
      </c>
      <c r="M4718">
        <v>20</v>
      </c>
      <c r="N4718">
        <v>0</v>
      </c>
      <c r="O4718">
        <v>0</v>
      </c>
      <c r="P4718">
        <v>0</v>
      </c>
      <c r="Q4718">
        <v>0</v>
      </c>
    </row>
    <row r="4719" spans="1:17" x14ac:dyDescent="0.2">
      <c r="A4719" t="s">
        <v>21742</v>
      </c>
      <c r="B4719" t="s">
        <v>84</v>
      </c>
      <c r="C4719" t="s">
        <v>235</v>
      </c>
      <c r="D4719" t="s">
        <v>17029</v>
      </c>
      <c r="E4719" t="s">
        <v>79</v>
      </c>
      <c r="F4719" t="s">
        <v>4887</v>
      </c>
      <c r="G4719">
        <v>0</v>
      </c>
      <c r="H4719">
        <v>20</v>
      </c>
      <c r="I4719">
        <v>7</v>
      </c>
      <c r="J4719">
        <v>13</v>
      </c>
      <c r="K4719">
        <v>0</v>
      </c>
      <c r="L4719">
        <v>0</v>
      </c>
      <c r="M4719">
        <v>0</v>
      </c>
      <c r="N4719">
        <v>0</v>
      </c>
      <c r="O4719">
        <v>0</v>
      </c>
      <c r="P4719">
        <v>0</v>
      </c>
      <c r="Q4719">
        <v>0</v>
      </c>
    </row>
    <row r="4720" spans="1:17" x14ac:dyDescent="0.2">
      <c r="A4720" t="s">
        <v>21743</v>
      </c>
      <c r="B4720" t="s">
        <v>84</v>
      </c>
      <c r="C4720" t="s">
        <v>235</v>
      </c>
      <c r="D4720" t="s">
        <v>17029</v>
      </c>
      <c r="E4720" t="s">
        <v>79</v>
      </c>
      <c r="F4720" t="s">
        <v>4889</v>
      </c>
      <c r="G4720">
        <v>0</v>
      </c>
      <c r="H4720">
        <v>0</v>
      </c>
      <c r="I4720">
        <v>0</v>
      </c>
      <c r="J4720">
        <v>0</v>
      </c>
      <c r="K4720">
        <v>0</v>
      </c>
      <c r="L4720">
        <v>0</v>
      </c>
      <c r="M4720">
        <v>20</v>
      </c>
      <c r="N4720">
        <v>0</v>
      </c>
      <c r="O4720">
        <v>0</v>
      </c>
      <c r="P4720">
        <v>0</v>
      </c>
      <c r="Q4720">
        <v>0</v>
      </c>
    </row>
    <row r="4721" spans="1:17" x14ac:dyDescent="0.2">
      <c r="A4721" t="s">
        <v>21744</v>
      </c>
      <c r="B4721" t="s">
        <v>84</v>
      </c>
      <c r="C4721" t="s">
        <v>235</v>
      </c>
      <c r="D4721" t="s">
        <v>17029</v>
      </c>
      <c r="E4721" t="s">
        <v>79</v>
      </c>
      <c r="F4721" t="s">
        <v>4871</v>
      </c>
      <c r="G4721">
        <v>0</v>
      </c>
      <c r="H4721">
        <v>0</v>
      </c>
      <c r="I4721">
        <v>0</v>
      </c>
      <c r="J4721">
        <v>0</v>
      </c>
      <c r="K4721">
        <v>0</v>
      </c>
      <c r="L4721">
        <v>0</v>
      </c>
      <c r="M4721">
        <v>0</v>
      </c>
      <c r="N4721">
        <v>18</v>
      </c>
      <c r="O4721">
        <v>18</v>
      </c>
      <c r="P4721">
        <v>0</v>
      </c>
      <c r="Q4721">
        <v>0</v>
      </c>
    </row>
    <row r="4722" spans="1:17" x14ac:dyDescent="0.2">
      <c r="A4722" t="s">
        <v>21745</v>
      </c>
      <c r="B4722" t="s">
        <v>84</v>
      </c>
      <c r="C4722" t="s">
        <v>235</v>
      </c>
      <c r="D4722" t="s">
        <v>17029</v>
      </c>
      <c r="E4722" t="s">
        <v>79</v>
      </c>
      <c r="F4722" t="s">
        <v>4873</v>
      </c>
      <c r="G4722">
        <v>0</v>
      </c>
      <c r="H4722">
        <v>0</v>
      </c>
      <c r="I4722">
        <v>0</v>
      </c>
      <c r="J4722">
        <v>0</v>
      </c>
      <c r="K4722">
        <v>0</v>
      </c>
      <c r="L4722">
        <v>0</v>
      </c>
      <c r="M4722">
        <v>0</v>
      </c>
      <c r="N4722">
        <v>15</v>
      </c>
      <c r="O4722">
        <v>15</v>
      </c>
      <c r="P4722">
        <v>0</v>
      </c>
      <c r="Q4722">
        <v>0</v>
      </c>
    </row>
    <row r="4723" spans="1:17" x14ac:dyDescent="0.2">
      <c r="A4723" t="s">
        <v>21746</v>
      </c>
      <c r="B4723" t="s">
        <v>84</v>
      </c>
      <c r="C4723" t="s">
        <v>235</v>
      </c>
      <c r="D4723" t="s">
        <v>17029</v>
      </c>
      <c r="E4723" t="s">
        <v>79</v>
      </c>
      <c r="F4723" t="s">
        <v>17019</v>
      </c>
      <c r="G4723">
        <v>20</v>
      </c>
      <c r="H4723">
        <v>0</v>
      </c>
      <c r="I4723">
        <v>0</v>
      </c>
      <c r="J4723">
        <v>0</v>
      </c>
      <c r="K4723">
        <v>0</v>
      </c>
      <c r="L4723">
        <v>0</v>
      </c>
      <c r="M4723">
        <v>0</v>
      </c>
      <c r="N4723">
        <v>0</v>
      </c>
      <c r="O4723">
        <v>0</v>
      </c>
      <c r="P4723">
        <v>0</v>
      </c>
      <c r="Q4723">
        <v>0</v>
      </c>
    </row>
    <row r="4724" spans="1:17" x14ac:dyDescent="0.2">
      <c r="A4724" t="s">
        <v>21747</v>
      </c>
      <c r="B4724" t="s">
        <v>84</v>
      </c>
      <c r="C4724" t="s">
        <v>235</v>
      </c>
      <c r="D4724" t="s">
        <v>17029</v>
      </c>
      <c r="E4724" t="s">
        <v>81</v>
      </c>
      <c r="F4724" t="s">
        <v>4875</v>
      </c>
      <c r="G4724">
        <v>0</v>
      </c>
      <c r="H4724">
        <v>10</v>
      </c>
      <c r="I4724">
        <v>1</v>
      </c>
      <c r="J4724">
        <v>6</v>
      </c>
      <c r="K4724">
        <v>2</v>
      </c>
      <c r="L4724">
        <v>1</v>
      </c>
      <c r="M4724">
        <v>0</v>
      </c>
      <c r="N4724">
        <v>0</v>
      </c>
      <c r="O4724">
        <v>0</v>
      </c>
      <c r="P4724">
        <v>0</v>
      </c>
      <c r="Q4724">
        <v>0</v>
      </c>
    </row>
    <row r="4725" spans="1:17" x14ac:dyDescent="0.2">
      <c r="A4725" t="s">
        <v>21748</v>
      </c>
      <c r="B4725" t="s">
        <v>84</v>
      </c>
      <c r="C4725" t="s">
        <v>235</v>
      </c>
      <c r="D4725" t="s">
        <v>17029</v>
      </c>
      <c r="E4725" t="s">
        <v>81</v>
      </c>
      <c r="F4725" t="s">
        <v>4877</v>
      </c>
      <c r="G4725">
        <v>0</v>
      </c>
      <c r="H4725">
        <v>10</v>
      </c>
      <c r="I4725">
        <v>1</v>
      </c>
      <c r="J4725">
        <v>6</v>
      </c>
      <c r="K4725">
        <v>2</v>
      </c>
      <c r="L4725">
        <v>1</v>
      </c>
      <c r="M4725">
        <v>0</v>
      </c>
      <c r="N4725">
        <v>0</v>
      </c>
      <c r="O4725">
        <v>0</v>
      </c>
      <c r="P4725">
        <v>0</v>
      </c>
      <c r="Q4725">
        <v>0</v>
      </c>
    </row>
    <row r="4726" spans="1:17" x14ac:dyDescent="0.2">
      <c r="A4726" t="s">
        <v>21749</v>
      </c>
      <c r="B4726" t="s">
        <v>84</v>
      </c>
      <c r="C4726" t="s">
        <v>235</v>
      </c>
      <c r="D4726" t="s">
        <v>17029</v>
      </c>
      <c r="E4726" t="s">
        <v>81</v>
      </c>
      <c r="F4726" t="s">
        <v>4879</v>
      </c>
      <c r="G4726">
        <v>0</v>
      </c>
      <c r="H4726">
        <v>0</v>
      </c>
      <c r="I4726">
        <v>0</v>
      </c>
      <c r="J4726">
        <v>0</v>
      </c>
      <c r="K4726">
        <v>0</v>
      </c>
      <c r="L4726">
        <v>0</v>
      </c>
      <c r="M4726">
        <v>10</v>
      </c>
      <c r="N4726">
        <v>0</v>
      </c>
      <c r="O4726">
        <v>0</v>
      </c>
      <c r="P4726">
        <v>0</v>
      </c>
      <c r="Q4726">
        <v>0</v>
      </c>
    </row>
    <row r="4727" spans="1:17" x14ac:dyDescent="0.2">
      <c r="A4727" t="s">
        <v>21750</v>
      </c>
      <c r="B4727" t="s">
        <v>84</v>
      </c>
      <c r="C4727" t="s">
        <v>235</v>
      </c>
      <c r="D4727" t="s">
        <v>17029</v>
      </c>
      <c r="E4727" t="s">
        <v>81</v>
      </c>
      <c r="F4727" t="s">
        <v>4881</v>
      </c>
      <c r="G4727">
        <v>0</v>
      </c>
      <c r="H4727">
        <v>10</v>
      </c>
      <c r="I4727">
        <v>1</v>
      </c>
      <c r="J4727">
        <v>6</v>
      </c>
      <c r="K4727">
        <v>2</v>
      </c>
      <c r="L4727">
        <v>1</v>
      </c>
      <c r="M4727">
        <v>0</v>
      </c>
      <c r="N4727">
        <v>0</v>
      </c>
      <c r="O4727">
        <v>0</v>
      </c>
      <c r="P4727">
        <v>0</v>
      </c>
      <c r="Q4727">
        <v>0</v>
      </c>
    </row>
    <row r="4728" spans="1:17" x14ac:dyDescent="0.2">
      <c r="A4728" t="s">
        <v>21751</v>
      </c>
      <c r="B4728" t="s">
        <v>84</v>
      </c>
      <c r="C4728" t="s">
        <v>235</v>
      </c>
      <c r="D4728" t="s">
        <v>17029</v>
      </c>
      <c r="E4728" t="s">
        <v>81</v>
      </c>
      <c r="F4728" t="s">
        <v>4883</v>
      </c>
      <c r="G4728">
        <v>0</v>
      </c>
      <c r="H4728">
        <v>10</v>
      </c>
      <c r="I4728">
        <v>1</v>
      </c>
      <c r="J4728">
        <v>6</v>
      </c>
      <c r="K4728">
        <v>2</v>
      </c>
      <c r="L4728">
        <v>1</v>
      </c>
      <c r="M4728">
        <v>0</v>
      </c>
      <c r="N4728">
        <v>0</v>
      </c>
      <c r="O4728">
        <v>0</v>
      </c>
      <c r="P4728">
        <v>0</v>
      </c>
      <c r="Q4728">
        <v>0</v>
      </c>
    </row>
    <row r="4729" spans="1:17" x14ac:dyDescent="0.2">
      <c r="A4729" t="s">
        <v>21752</v>
      </c>
      <c r="B4729" t="s">
        <v>84</v>
      </c>
      <c r="C4729" t="s">
        <v>235</v>
      </c>
      <c r="D4729" t="s">
        <v>17029</v>
      </c>
      <c r="E4729" t="s">
        <v>81</v>
      </c>
      <c r="F4729" t="s">
        <v>4885</v>
      </c>
      <c r="G4729">
        <v>0</v>
      </c>
      <c r="H4729">
        <v>0</v>
      </c>
      <c r="I4729">
        <v>0</v>
      </c>
      <c r="J4729">
        <v>0</v>
      </c>
      <c r="K4729">
        <v>0</v>
      </c>
      <c r="L4729">
        <v>0</v>
      </c>
      <c r="M4729">
        <v>10</v>
      </c>
      <c r="N4729">
        <v>0</v>
      </c>
      <c r="O4729">
        <v>0</v>
      </c>
      <c r="P4729">
        <v>0</v>
      </c>
      <c r="Q4729">
        <v>0</v>
      </c>
    </row>
    <row r="4730" spans="1:17" x14ac:dyDescent="0.2">
      <c r="A4730" t="s">
        <v>21753</v>
      </c>
      <c r="B4730" t="s">
        <v>84</v>
      </c>
      <c r="C4730" t="s">
        <v>235</v>
      </c>
      <c r="D4730" t="s">
        <v>17029</v>
      </c>
      <c r="E4730" t="s">
        <v>81</v>
      </c>
      <c r="F4730" t="s">
        <v>4887</v>
      </c>
      <c r="G4730">
        <v>0</v>
      </c>
      <c r="H4730">
        <v>10</v>
      </c>
      <c r="I4730">
        <v>1</v>
      </c>
      <c r="J4730">
        <v>6</v>
      </c>
      <c r="K4730">
        <v>2</v>
      </c>
      <c r="L4730">
        <v>1</v>
      </c>
      <c r="M4730">
        <v>0</v>
      </c>
      <c r="N4730">
        <v>0</v>
      </c>
      <c r="O4730">
        <v>0</v>
      </c>
      <c r="P4730">
        <v>0</v>
      </c>
      <c r="Q4730">
        <v>0</v>
      </c>
    </row>
    <row r="4731" spans="1:17" x14ac:dyDescent="0.2">
      <c r="A4731" t="s">
        <v>21754</v>
      </c>
      <c r="B4731" t="s">
        <v>84</v>
      </c>
      <c r="C4731" t="s">
        <v>235</v>
      </c>
      <c r="D4731" t="s">
        <v>17029</v>
      </c>
      <c r="E4731" t="s">
        <v>81</v>
      </c>
      <c r="F4731" t="s">
        <v>4889</v>
      </c>
      <c r="G4731">
        <v>0</v>
      </c>
      <c r="H4731">
        <v>0</v>
      </c>
      <c r="I4731">
        <v>0</v>
      </c>
      <c r="J4731">
        <v>0</v>
      </c>
      <c r="K4731">
        <v>0</v>
      </c>
      <c r="L4731">
        <v>0</v>
      </c>
      <c r="M4731">
        <v>10</v>
      </c>
      <c r="N4731">
        <v>0</v>
      </c>
      <c r="O4731">
        <v>0</v>
      </c>
      <c r="P4731">
        <v>0</v>
      </c>
      <c r="Q4731">
        <v>0</v>
      </c>
    </row>
    <row r="4732" spans="1:17" x14ac:dyDescent="0.2">
      <c r="A4732" t="s">
        <v>21755</v>
      </c>
      <c r="B4732" t="s">
        <v>84</v>
      </c>
      <c r="C4732" t="s">
        <v>235</v>
      </c>
      <c r="D4732" t="s">
        <v>17029</v>
      </c>
      <c r="E4732" t="s">
        <v>81</v>
      </c>
      <c r="F4732" t="s">
        <v>4871</v>
      </c>
      <c r="G4732">
        <v>0</v>
      </c>
      <c r="H4732">
        <v>0</v>
      </c>
      <c r="I4732">
        <v>0</v>
      </c>
      <c r="J4732">
        <v>0</v>
      </c>
      <c r="K4732">
        <v>0</v>
      </c>
      <c r="L4732">
        <v>0</v>
      </c>
      <c r="M4732">
        <v>0</v>
      </c>
      <c r="N4732">
        <v>7</v>
      </c>
      <c r="O4732">
        <v>6</v>
      </c>
      <c r="P4732">
        <v>1</v>
      </c>
      <c r="Q4732">
        <v>0</v>
      </c>
    </row>
    <row r="4733" spans="1:17" x14ac:dyDescent="0.2">
      <c r="A4733" t="s">
        <v>21756</v>
      </c>
      <c r="B4733" t="s">
        <v>84</v>
      </c>
      <c r="C4733" t="s">
        <v>235</v>
      </c>
      <c r="D4733" t="s">
        <v>17029</v>
      </c>
      <c r="E4733" t="s">
        <v>81</v>
      </c>
      <c r="F4733" t="s">
        <v>4873</v>
      </c>
      <c r="G4733">
        <v>0</v>
      </c>
      <c r="H4733">
        <v>0</v>
      </c>
      <c r="I4733">
        <v>0</v>
      </c>
      <c r="J4733">
        <v>0</v>
      </c>
      <c r="K4733">
        <v>0</v>
      </c>
      <c r="L4733">
        <v>0</v>
      </c>
      <c r="M4733">
        <v>0</v>
      </c>
      <c r="N4733">
        <v>7</v>
      </c>
      <c r="O4733">
        <v>6</v>
      </c>
      <c r="P4733">
        <v>1</v>
      </c>
      <c r="Q4733">
        <v>0</v>
      </c>
    </row>
    <row r="4734" spans="1:17" x14ac:dyDescent="0.2">
      <c r="A4734" t="s">
        <v>21757</v>
      </c>
      <c r="B4734" t="s">
        <v>84</v>
      </c>
      <c r="C4734" t="s">
        <v>235</v>
      </c>
      <c r="D4734" t="s">
        <v>17029</v>
      </c>
      <c r="E4734" t="s">
        <v>81</v>
      </c>
      <c r="F4734" t="s">
        <v>17019</v>
      </c>
      <c r="G4734">
        <v>10</v>
      </c>
      <c r="H4734">
        <v>0</v>
      </c>
      <c r="I4734">
        <v>0</v>
      </c>
      <c r="J4734">
        <v>0</v>
      </c>
      <c r="K4734">
        <v>0</v>
      </c>
      <c r="L4734">
        <v>0</v>
      </c>
      <c r="M4734">
        <v>0</v>
      </c>
      <c r="N4734">
        <v>0</v>
      </c>
      <c r="O4734">
        <v>0</v>
      </c>
      <c r="P4734">
        <v>0</v>
      </c>
      <c r="Q4734">
        <v>0</v>
      </c>
    </row>
    <row r="4735" spans="1:17" x14ac:dyDescent="0.2">
      <c r="A4735" t="s">
        <v>21758</v>
      </c>
      <c r="B4735" t="s">
        <v>84</v>
      </c>
      <c r="C4735" t="s">
        <v>235</v>
      </c>
      <c r="D4735" t="s">
        <v>17021</v>
      </c>
      <c r="E4735" t="s">
        <v>79</v>
      </c>
      <c r="F4735" t="s">
        <v>17022</v>
      </c>
      <c r="G4735">
        <v>0</v>
      </c>
      <c r="H4735">
        <v>0</v>
      </c>
      <c r="I4735">
        <v>0</v>
      </c>
      <c r="J4735">
        <v>0</v>
      </c>
      <c r="K4735">
        <v>0</v>
      </c>
      <c r="L4735">
        <v>0</v>
      </c>
      <c r="M4735">
        <v>0</v>
      </c>
      <c r="N4735">
        <v>7</v>
      </c>
      <c r="O4735">
        <v>5</v>
      </c>
      <c r="P4735">
        <v>2</v>
      </c>
      <c r="Q4735">
        <v>0</v>
      </c>
    </row>
    <row r="4736" spans="1:17" x14ac:dyDescent="0.2">
      <c r="A4736" t="s">
        <v>21759</v>
      </c>
      <c r="B4736" t="s">
        <v>84</v>
      </c>
      <c r="C4736" t="s">
        <v>235</v>
      </c>
      <c r="D4736" t="s">
        <v>17021</v>
      </c>
      <c r="E4736" t="s">
        <v>79</v>
      </c>
      <c r="F4736" t="s">
        <v>17019</v>
      </c>
      <c r="G4736">
        <v>7</v>
      </c>
      <c r="H4736">
        <v>0</v>
      </c>
      <c r="I4736">
        <v>0</v>
      </c>
      <c r="J4736">
        <v>0</v>
      </c>
      <c r="K4736">
        <v>0</v>
      </c>
      <c r="L4736">
        <v>0</v>
      </c>
      <c r="M4736">
        <v>0</v>
      </c>
      <c r="N4736">
        <v>0</v>
      </c>
      <c r="O4736">
        <v>0</v>
      </c>
      <c r="P4736">
        <v>0</v>
      </c>
      <c r="Q4736">
        <v>0</v>
      </c>
    </row>
    <row r="4737" spans="1:17" x14ac:dyDescent="0.2">
      <c r="A4737" t="s">
        <v>21760</v>
      </c>
      <c r="B4737" t="s">
        <v>84</v>
      </c>
      <c r="C4737" t="s">
        <v>235</v>
      </c>
      <c r="D4737" t="s">
        <v>17021</v>
      </c>
      <c r="E4737" t="s">
        <v>81</v>
      </c>
      <c r="F4737" t="s">
        <v>17022</v>
      </c>
      <c r="G4737">
        <v>0</v>
      </c>
      <c r="H4737">
        <v>0</v>
      </c>
      <c r="I4737">
        <v>0</v>
      </c>
      <c r="J4737">
        <v>0</v>
      </c>
      <c r="K4737">
        <v>0</v>
      </c>
      <c r="L4737">
        <v>0</v>
      </c>
      <c r="M4737">
        <v>0</v>
      </c>
      <c r="N4737">
        <v>2</v>
      </c>
      <c r="O4737">
        <v>2</v>
      </c>
      <c r="P4737">
        <v>0</v>
      </c>
      <c r="Q4737">
        <v>0</v>
      </c>
    </row>
    <row r="4738" spans="1:17" x14ac:dyDescent="0.2">
      <c r="A4738" t="s">
        <v>21761</v>
      </c>
      <c r="B4738" t="s">
        <v>84</v>
      </c>
      <c r="C4738" t="s">
        <v>235</v>
      </c>
      <c r="D4738" t="s">
        <v>17021</v>
      </c>
      <c r="E4738" t="s">
        <v>81</v>
      </c>
      <c r="F4738" t="s">
        <v>17019</v>
      </c>
      <c r="G4738">
        <v>2</v>
      </c>
      <c r="H4738">
        <v>0</v>
      </c>
      <c r="I4738">
        <v>0</v>
      </c>
      <c r="J4738">
        <v>0</v>
      </c>
      <c r="K4738">
        <v>0</v>
      </c>
      <c r="L4738">
        <v>0</v>
      </c>
      <c r="M4738">
        <v>0</v>
      </c>
      <c r="N4738">
        <v>0</v>
      </c>
      <c r="O4738">
        <v>0</v>
      </c>
      <c r="P4738">
        <v>0</v>
      </c>
      <c r="Q4738">
        <v>0</v>
      </c>
    </row>
    <row r="4739" spans="1:17" x14ac:dyDescent="0.2">
      <c r="A4739" t="s">
        <v>21762</v>
      </c>
      <c r="B4739" t="s">
        <v>84</v>
      </c>
      <c r="C4739" t="s">
        <v>235</v>
      </c>
      <c r="D4739" t="s">
        <v>17025</v>
      </c>
      <c r="E4739" t="s">
        <v>79</v>
      </c>
      <c r="F4739" t="s">
        <v>17019</v>
      </c>
      <c r="G4739">
        <v>3</v>
      </c>
      <c r="H4739">
        <v>0</v>
      </c>
      <c r="I4739">
        <v>0</v>
      </c>
      <c r="J4739">
        <v>0</v>
      </c>
      <c r="K4739">
        <v>0</v>
      </c>
      <c r="L4739">
        <v>0</v>
      </c>
      <c r="M4739">
        <v>0</v>
      </c>
      <c r="N4739">
        <v>0</v>
      </c>
      <c r="O4739">
        <v>0</v>
      </c>
      <c r="P4739">
        <v>0</v>
      </c>
      <c r="Q4739">
        <v>0</v>
      </c>
    </row>
    <row r="4740" spans="1:17" x14ac:dyDescent="0.2">
      <c r="A4740" t="s">
        <v>21763</v>
      </c>
      <c r="B4740" t="s">
        <v>84</v>
      </c>
      <c r="C4740" t="s">
        <v>236</v>
      </c>
      <c r="D4740" t="s">
        <v>17027</v>
      </c>
      <c r="E4740" t="s">
        <v>81</v>
      </c>
      <c r="F4740" t="s">
        <v>17019</v>
      </c>
      <c r="G4740">
        <v>1</v>
      </c>
      <c r="H4740">
        <v>0</v>
      </c>
      <c r="I4740">
        <v>0</v>
      </c>
      <c r="J4740">
        <v>0</v>
      </c>
      <c r="K4740">
        <v>0</v>
      </c>
      <c r="L4740">
        <v>0</v>
      </c>
      <c r="M4740">
        <v>0</v>
      </c>
      <c r="N4740">
        <v>0</v>
      </c>
      <c r="O4740">
        <v>0</v>
      </c>
      <c r="P4740">
        <v>0</v>
      </c>
      <c r="Q4740">
        <v>0</v>
      </c>
    </row>
    <row r="4741" spans="1:17" x14ac:dyDescent="0.2">
      <c r="A4741" t="s">
        <v>21764</v>
      </c>
      <c r="B4741" t="s">
        <v>84</v>
      </c>
      <c r="C4741" t="s">
        <v>236</v>
      </c>
      <c r="D4741" t="s">
        <v>17029</v>
      </c>
      <c r="E4741" t="s">
        <v>79</v>
      </c>
      <c r="F4741" t="s">
        <v>4875</v>
      </c>
      <c r="G4741">
        <v>0</v>
      </c>
      <c r="H4741">
        <v>10</v>
      </c>
      <c r="I4741">
        <v>3</v>
      </c>
      <c r="J4741">
        <v>7</v>
      </c>
      <c r="K4741">
        <v>0</v>
      </c>
      <c r="L4741">
        <v>0</v>
      </c>
      <c r="M4741">
        <v>0</v>
      </c>
      <c r="N4741">
        <v>0</v>
      </c>
      <c r="O4741">
        <v>0</v>
      </c>
      <c r="P4741">
        <v>0</v>
      </c>
      <c r="Q4741">
        <v>0</v>
      </c>
    </row>
    <row r="4742" spans="1:17" x14ac:dyDescent="0.2">
      <c r="A4742" t="s">
        <v>21765</v>
      </c>
      <c r="B4742" t="s">
        <v>84</v>
      </c>
      <c r="C4742" t="s">
        <v>236</v>
      </c>
      <c r="D4742" t="s">
        <v>17029</v>
      </c>
      <c r="E4742" t="s">
        <v>79</v>
      </c>
      <c r="F4742" t="s">
        <v>4877</v>
      </c>
      <c r="G4742">
        <v>0</v>
      </c>
      <c r="H4742">
        <v>10</v>
      </c>
      <c r="I4742">
        <v>3</v>
      </c>
      <c r="J4742">
        <v>7</v>
      </c>
      <c r="K4742">
        <v>0</v>
      </c>
      <c r="L4742">
        <v>0</v>
      </c>
      <c r="M4742">
        <v>0</v>
      </c>
      <c r="N4742">
        <v>0</v>
      </c>
      <c r="O4742">
        <v>0</v>
      </c>
      <c r="P4742">
        <v>0</v>
      </c>
      <c r="Q4742">
        <v>0</v>
      </c>
    </row>
    <row r="4743" spans="1:17" x14ac:dyDescent="0.2">
      <c r="A4743" t="s">
        <v>21766</v>
      </c>
      <c r="B4743" t="s">
        <v>84</v>
      </c>
      <c r="C4743" t="s">
        <v>236</v>
      </c>
      <c r="D4743" t="s">
        <v>17029</v>
      </c>
      <c r="E4743" t="s">
        <v>79</v>
      </c>
      <c r="F4743" t="s">
        <v>4879</v>
      </c>
      <c r="G4743">
        <v>0</v>
      </c>
      <c r="H4743">
        <v>0</v>
      </c>
      <c r="I4743">
        <v>0</v>
      </c>
      <c r="J4743">
        <v>0</v>
      </c>
      <c r="K4743">
        <v>0</v>
      </c>
      <c r="L4743">
        <v>0</v>
      </c>
      <c r="M4743">
        <v>10</v>
      </c>
      <c r="N4743">
        <v>0</v>
      </c>
      <c r="O4743">
        <v>0</v>
      </c>
      <c r="P4743">
        <v>0</v>
      </c>
      <c r="Q4743">
        <v>0</v>
      </c>
    </row>
    <row r="4744" spans="1:17" x14ac:dyDescent="0.2">
      <c r="A4744" t="s">
        <v>21767</v>
      </c>
      <c r="B4744" t="s">
        <v>84</v>
      </c>
      <c r="C4744" t="s">
        <v>236</v>
      </c>
      <c r="D4744" t="s">
        <v>17029</v>
      </c>
      <c r="E4744" t="s">
        <v>79</v>
      </c>
      <c r="F4744" t="s">
        <v>4881</v>
      </c>
      <c r="G4744">
        <v>0</v>
      </c>
      <c r="H4744">
        <v>10</v>
      </c>
      <c r="I4744">
        <v>3</v>
      </c>
      <c r="J4744">
        <v>7</v>
      </c>
      <c r="K4744">
        <v>0</v>
      </c>
      <c r="L4744">
        <v>0</v>
      </c>
      <c r="M4744">
        <v>0</v>
      </c>
      <c r="N4744">
        <v>0</v>
      </c>
      <c r="O4744">
        <v>0</v>
      </c>
      <c r="P4744">
        <v>0</v>
      </c>
      <c r="Q4744">
        <v>0</v>
      </c>
    </row>
    <row r="4745" spans="1:17" x14ac:dyDescent="0.2">
      <c r="A4745" t="s">
        <v>21768</v>
      </c>
      <c r="B4745" t="s">
        <v>84</v>
      </c>
      <c r="C4745" t="s">
        <v>236</v>
      </c>
      <c r="D4745" t="s">
        <v>17029</v>
      </c>
      <c r="E4745" t="s">
        <v>79</v>
      </c>
      <c r="F4745" t="s">
        <v>4883</v>
      </c>
      <c r="G4745">
        <v>0</v>
      </c>
      <c r="H4745">
        <v>10</v>
      </c>
      <c r="I4745">
        <v>3</v>
      </c>
      <c r="J4745">
        <v>7</v>
      </c>
      <c r="K4745">
        <v>0</v>
      </c>
      <c r="L4745">
        <v>0</v>
      </c>
      <c r="M4745">
        <v>0</v>
      </c>
      <c r="N4745">
        <v>0</v>
      </c>
      <c r="O4745">
        <v>0</v>
      </c>
      <c r="P4745">
        <v>0</v>
      </c>
      <c r="Q4745">
        <v>0</v>
      </c>
    </row>
    <row r="4746" spans="1:17" x14ac:dyDescent="0.2">
      <c r="A4746" t="s">
        <v>21769</v>
      </c>
      <c r="B4746" t="s">
        <v>84</v>
      </c>
      <c r="C4746" t="s">
        <v>236</v>
      </c>
      <c r="D4746" t="s">
        <v>17029</v>
      </c>
      <c r="E4746" t="s">
        <v>79</v>
      </c>
      <c r="F4746" t="s">
        <v>4885</v>
      </c>
      <c r="G4746">
        <v>0</v>
      </c>
      <c r="H4746">
        <v>0</v>
      </c>
      <c r="I4746">
        <v>0</v>
      </c>
      <c r="J4746">
        <v>0</v>
      </c>
      <c r="K4746">
        <v>0</v>
      </c>
      <c r="L4746">
        <v>0</v>
      </c>
      <c r="M4746">
        <v>10</v>
      </c>
      <c r="N4746">
        <v>0</v>
      </c>
      <c r="O4746">
        <v>0</v>
      </c>
      <c r="P4746">
        <v>0</v>
      </c>
      <c r="Q4746">
        <v>0</v>
      </c>
    </row>
    <row r="4747" spans="1:17" x14ac:dyDescent="0.2">
      <c r="A4747" t="s">
        <v>21770</v>
      </c>
      <c r="B4747" t="s">
        <v>84</v>
      </c>
      <c r="C4747" t="s">
        <v>236</v>
      </c>
      <c r="D4747" t="s">
        <v>17029</v>
      </c>
      <c r="E4747" t="s">
        <v>79</v>
      </c>
      <c r="F4747" t="s">
        <v>4887</v>
      </c>
      <c r="G4747">
        <v>0</v>
      </c>
      <c r="H4747">
        <v>10</v>
      </c>
      <c r="I4747">
        <v>3</v>
      </c>
      <c r="J4747">
        <v>7</v>
      </c>
      <c r="K4747">
        <v>0</v>
      </c>
      <c r="L4747">
        <v>0</v>
      </c>
      <c r="M4747">
        <v>0</v>
      </c>
      <c r="N4747">
        <v>0</v>
      </c>
      <c r="O4747">
        <v>0</v>
      </c>
      <c r="P4747">
        <v>0</v>
      </c>
      <c r="Q4747">
        <v>0</v>
      </c>
    </row>
    <row r="4748" spans="1:17" x14ac:dyDescent="0.2">
      <c r="A4748" t="s">
        <v>21771</v>
      </c>
      <c r="B4748" t="s">
        <v>84</v>
      </c>
      <c r="C4748" t="s">
        <v>236</v>
      </c>
      <c r="D4748" t="s">
        <v>17029</v>
      </c>
      <c r="E4748" t="s">
        <v>79</v>
      </c>
      <c r="F4748" t="s">
        <v>4889</v>
      </c>
      <c r="G4748">
        <v>0</v>
      </c>
      <c r="H4748">
        <v>0</v>
      </c>
      <c r="I4748">
        <v>0</v>
      </c>
      <c r="J4748">
        <v>0</v>
      </c>
      <c r="K4748">
        <v>0</v>
      </c>
      <c r="L4748">
        <v>0</v>
      </c>
      <c r="M4748">
        <v>10</v>
      </c>
      <c r="N4748">
        <v>0</v>
      </c>
      <c r="O4748">
        <v>0</v>
      </c>
      <c r="P4748">
        <v>0</v>
      </c>
      <c r="Q4748">
        <v>0</v>
      </c>
    </row>
    <row r="4749" spans="1:17" x14ac:dyDescent="0.2">
      <c r="A4749" t="s">
        <v>21772</v>
      </c>
      <c r="B4749" t="s">
        <v>84</v>
      </c>
      <c r="C4749" t="s">
        <v>236</v>
      </c>
      <c r="D4749" t="s">
        <v>17029</v>
      </c>
      <c r="E4749" t="s">
        <v>79</v>
      </c>
      <c r="F4749" t="s">
        <v>4871</v>
      </c>
      <c r="G4749">
        <v>0</v>
      </c>
      <c r="H4749">
        <v>0</v>
      </c>
      <c r="I4749">
        <v>0</v>
      </c>
      <c r="J4749">
        <v>0</v>
      </c>
      <c r="K4749">
        <v>0</v>
      </c>
      <c r="L4749">
        <v>0</v>
      </c>
      <c r="M4749">
        <v>0</v>
      </c>
      <c r="N4749">
        <v>10</v>
      </c>
      <c r="O4749">
        <v>10</v>
      </c>
      <c r="P4749">
        <v>0</v>
      </c>
      <c r="Q4749">
        <v>0</v>
      </c>
    </row>
    <row r="4750" spans="1:17" x14ac:dyDescent="0.2">
      <c r="A4750" t="s">
        <v>21773</v>
      </c>
      <c r="B4750" t="s">
        <v>84</v>
      </c>
      <c r="C4750" t="s">
        <v>236</v>
      </c>
      <c r="D4750" t="s">
        <v>17029</v>
      </c>
      <c r="E4750" t="s">
        <v>79</v>
      </c>
      <c r="F4750" t="s">
        <v>4873</v>
      </c>
      <c r="G4750">
        <v>0</v>
      </c>
      <c r="H4750">
        <v>0</v>
      </c>
      <c r="I4750">
        <v>0</v>
      </c>
      <c r="J4750">
        <v>0</v>
      </c>
      <c r="K4750">
        <v>0</v>
      </c>
      <c r="L4750">
        <v>0</v>
      </c>
      <c r="M4750">
        <v>0</v>
      </c>
      <c r="N4750">
        <v>7</v>
      </c>
      <c r="O4750">
        <v>7</v>
      </c>
      <c r="P4750">
        <v>0</v>
      </c>
      <c r="Q4750">
        <v>0</v>
      </c>
    </row>
    <row r="4751" spans="1:17" x14ac:dyDescent="0.2">
      <c r="A4751" t="s">
        <v>21774</v>
      </c>
      <c r="B4751" t="s">
        <v>84</v>
      </c>
      <c r="C4751" t="s">
        <v>236</v>
      </c>
      <c r="D4751" t="s">
        <v>17029</v>
      </c>
      <c r="E4751" t="s">
        <v>79</v>
      </c>
      <c r="F4751" t="s">
        <v>17019</v>
      </c>
      <c r="G4751">
        <v>10</v>
      </c>
      <c r="H4751">
        <v>0</v>
      </c>
      <c r="I4751">
        <v>0</v>
      </c>
      <c r="J4751">
        <v>0</v>
      </c>
      <c r="K4751">
        <v>0</v>
      </c>
      <c r="L4751">
        <v>0</v>
      </c>
      <c r="M4751">
        <v>0</v>
      </c>
      <c r="N4751">
        <v>0</v>
      </c>
      <c r="O4751">
        <v>0</v>
      </c>
      <c r="P4751">
        <v>0</v>
      </c>
      <c r="Q4751">
        <v>0</v>
      </c>
    </row>
    <row r="4752" spans="1:17" x14ac:dyDescent="0.2">
      <c r="A4752" t="s">
        <v>21775</v>
      </c>
      <c r="B4752" t="s">
        <v>84</v>
      </c>
      <c r="C4752" t="s">
        <v>236</v>
      </c>
      <c r="D4752" t="s">
        <v>17029</v>
      </c>
      <c r="E4752" t="s">
        <v>81</v>
      </c>
      <c r="F4752" t="s">
        <v>4875</v>
      </c>
      <c r="G4752">
        <v>0</v>
      </c>
      <c r="H4752">
        <v>15</v>
      </c>
      <c r="I4752">
        <v>3</v>
      </c>
      <c r="J4752">
        <v>11</v>
      </c>
      <c r="K4752">
        <v>0</v>
      </c>
      <c r="L4752">
        <v>1</v>
      </c>
      <c r="M4752">
        <v>0</v>
      </c>
      <c r="N4752">
        <v>0</v>
      </c>
      <c r="O4752">
        <v>0</v>
      </c>
      <c r="P4752">
        <v>0</v>
      </c>
      <c r="Q4752">
        <v>0</v>
      </c>
    </row>
    <row r="4753" spans="1:17" x14ac:dyDescent="0.2">
      <c r="A4753" t="s">
        <v>21776</v>
      </c>
      <c r="B4753" t="s">
        <v>84</v>
      </c>
      <c r="C4753" t="s">
        <v>236</v>
      </c>
      <c r="D4753" t="s">
        <v>17029</v>
      </c>
      <c r="E4753" t="s">
        <v>81</v>
      </c>
      <c r="F4753" t="s">
        <v>4877</v>
      </c>
      <c r="G4753">
        <v>0</v>
      </c>
      <c r="H4753">
        <v>15</v>
      </c>
      <c r="I4753">
        <v>2</v>
      </c>
      <c r="J4753">
        <v>12</v>
      </c>
      <c r="K4753">
        <v>0</v>
      </c>
      <c r="L4753">
        <v>1</v>
      </c>
      <c r="M4753">
        <v>0</v>
      </c>
      <c r="N4753">
        <v>0</v>
      </c>
      <c r="O4753">
        <v>0</v>
      </c>
      <c r="P4753">
        <v>0</v>
      </c>
      <c r="Q4753">
        <v>0</v>
      </c>
    </row>
    <row r="4754" spans="1:17" x14ac:dyDescent="0.2">
      <c r="A4754" t="s">
        <v>21777</v>
      </c>
      <c r="B4754" t="s">
        <v>84</v>
      </c>
      <c r="C4754" t="s">
        <v>236</v>
      </c>
      <c r="D4754" t="s">
        <v>17029</v>
      </c>
      <c r="E4754" t="s">
        <v>81</v>
      </c>
      <c r="F4754" t="s">
        <v>4879</v>
      </c>
      <c r="G4754">
        <v>0</v>
      </c>
      <c r="H4754">
        <v>0</v>
      </c>
      <c r="I4754">
        <v>0</v>
      </c>
      <c r="J4754">
        <v>0</v>
      </c>
      <c r="K4754">
        <v>0</v>
      </c>
      <c r="L4754">
        <v>0</v>
      </c>
      <c r="M4754">
        <v>15</v>
      </c>
      <c r="N4754">
        <v>0</v>
      </c>
      <c r="O4754">
        <v>0</v>
      </c>
      <c r="P4754">
        <v>0</v>
      </c>
      <c r="Q4754">
        <v>0</v>
      </c>
    </row>
    <row r="4755" spans="1:17" x14ac:dyDescent="0.2">
      <c r="A4755" t="s">
        <v>21778</v>
      </c>
      <c r="B4755" t="s">
        <v>84</v>
      </c>
      <c r="C4755" t="s">
        <v>236</v>
      </c>
      <c r="D4755" t="s">
        <v>17029</v>
      </c>
      <c r="E4755" t="s">
        <v>81</v>
      </c>
      <c r="F4755" t="s">
        <v>4881</v>
      </c>
      <c r="G4755">
        <v>0</v>
      </c>
      <c r="H4755">
        <v>15</v>
      </c>
      <c r="I4755">
        <v>2</v>
      </c>
      <c r="J4755">
        <v>12</v>
      </c>
      <c r="K4755">
        <v>0</v>
      </c>
      <c r="L4755">
        <v>1</v>
      </c>
      <c r="M4755">
        <v>0</v>
      </c>
      <c r="N4755">
        <v>0</v>
      </c>
      <c r="O4755">
        <v>0</v>
      </c>
      <c r="P4755">
        <v>0</v>
      </c>
      <c r="Q4755">
        <v>0</v>
      </c>
    </row>
    <row r="4756" spans="1:17" x14ac:dyDescent="0.2">
      <c r="A4756" t="s">
        <v>21779</v>
      </c>
      <c r="B4756" t="s">
        <v>84</v>
      </c>
      <c r="C4756" t="s">
        <v>236</v>
      </c>
      <c r="D4756" t="s">
        <v>17029</v>
      </c>
      <c r="E4756" t="s">
        <v>81</v>
      </c>
      <c r="F4756" t="s">
        <v>4883</v>
      </c>
      <c r="G4756">
        <v>0</v>
      </c>
      <c r="H4756">
        <v>15</v>
      </c>
      <c r="I4756">
        <v>3</v>
      </c>
      <c r="J4756">
        <v>11</v>
      </c>
      <c r="K4756">
        <v>0</v>
      </c>
      <c r="L4756">
        <v>1</v>
      </c>
      <c r="M4756">
        <v>0</v>
      </c>
      <c r="N4756">
        <v>0</v>
      </c>
      <c r="O4756">
        <v>0</v>
      </c>
      <c r="P4756">
        <v>0</v>
      </c>
      <c r="Q4756">
        <v>0</v>
      </c>
    </row>
    <row r="4757" spans="1:17" x14ac:dyDescent="0.2">
      <c r="A4757" t="s">
        <v>21780</v>
      </c>
      <c r="B4757" t="s">
        <v>84</v>
      </c>
      <c r="C4757" t="s">
        <v>236</v>
      </c>
      <c r="D4757" t="s">
        <v>17029</v>
      </c>
      <c r="E4757" t="s">
        <v>81</v>
      </c>
      <c r="F4757" t="s">
        <v>4885</v>
      </c>
      <c r="G4757">
        <v>0</v>
      </c>
      <c r="H4757">
        <v>0</v>
      </c>
      <c r="I4757">
        <v>0</v>
      </c>
      <c r="J4757">
        <v>0</v>
      </c>
      <c r="K4757">
        <v>0</v>
      </c>
      <c r="L4757">
        <v>0</v>
      </c>
      <c r="M4757">
        <v>15</v>
      </c>
      <c r="N4757">
        <v>0</v>
      </c>
      <c r="O4757">
        <v>0</v>
      </c>
      <c r="P4757">
        <v>0</v>
      </c>
      <c r="Q4757">
        <v>0</v>
      </c>
    </row>
    <row r="4758" spans="1:17" x14ac:dyDescent="0.2">
      <c r="A4758" t="s">
        <v>21781</v>
      </c>
      <c r="B4758" t="s">
        <v>84</v>
      </c>
      <c r="C4758" t="s">
        <v>236</v>
      </c>
      <c r="D4758" t="s">
        <v>17029</v>
      </c>
      <c r="E4758" t="s">
        <v>81</v>
      </c>
      <c r="F4758" t="s">
        <v>4887</v>
      </c>
      <c r="G4758">
        <v>0</v>
      </c>
      <c r="H4758">
        <v>15</v>
      </c>
      <c r="I4758">
        <v>2</v>
      </c>
      <c r="J4758">
        <v>12</v>
      </c>
      <c r="K4758">
        <v>0</v>
      </c>
      <c r="L4758">
        <v>1</v>
      </c>
      <c r="M4758">
        <v>0</v>
      </c>
      <c r="N4758">
        <v>0</v>
      </c>
      <c r="O4758">
        <v>0</v>
      </c>
      <c r="P4758">
        <v>0</v>
      </c>
      <c r="Q4758">
        <v>0</v>
      </c>
    </row>
    <row r="4759" spans="1:17" x14ac:dyDescent="0.2">
      <c r="A4759" t="s">
        <v>21782</v>
      </c>
      <c r="B4759" t="s">
        <v>84</v>
      </c>
      <c r="C4759" t="s">
        <v>236</v>
      </c>
      <c r="D4759" t="s">
        <v>17029</v>
      </c>
      <c r="E4759" t="s">
        <v>81</v>
      </c>
      <c r="F4759" t="s">
        <v>4889</v>
      </c>
      <c r="G4759">
        <v>0</v>
      </c>
      <c r="H4759">
        <v>0</v>
      </c>
      <c r="I4759">
        <v>0</v>
      </c>
      <c r="J4759">
        <v>0</v>
      </c>
      <c r="K4759">
        <v>0</v>
      </c>
      <c r="L4759">
        <v>0</v>
      </c>
      <c r="M4759">
        <v>15</v>
      </c>
      <c r="N4759">
        <v>0</v>
      </c>
      <c r="O4759">
        <v>0</v>
      </c>
      <c r="P4759">
        <v>0</v>
      </c>
      <c r="Q4759">
        <v>0</v>
      </c>
    </row>
    <row r="4760" spans="1:17" x14ac:dyDescent="0.2">
      <c r="A4760" t="s">
        <v>21783</v>
      </c>
      <c r="B4760" t="s">
        <v>84</v>
      </c>
      <c r="C4760" t="s">
        <v>236</v>
      </c>
      <c r="D4760" t="s">
        <v>17029</v>
      </c>
      <c r="E4760" t="s">
        <v>81</v>
      </c>
      <c r="F4760" t="s">
        <v>4871</v>
      </c>
      <c r="G4760">
        <v>0</v>
      </c>
      <c r="H4760">
        <v>0</v>
      </c>
      <c r="I4760">
        <v>0</v>
      </c>
      <c r="J4760">
        <v>0</v>
      </c>
      <c r="K4760">
        <v>0</v>
      </c>
      <c r="L4760">
        <v>0</v>
      </c>
      <c r="M4760">
        <v>0</v>
      </c>
      <c r="N4760">
        <v>14</v>
      </c>
      <c r="O4760">
        <v>13</v>
      </c>
      <c r="P4760">
        <v>1</v>
      </c>
      <c r="Q4760">
        <v>0</v>
      </c>
    </row>
    <row r="4761" spans="1:17" x14ac:dyDescent="0.2">
      <c r="A4761" t="s">
        <v>21784</v>
      </c>
      <c r="B4761" t="s">
        <v>84</v>
      </c>
      <c r="C4761" t="s">
        <v>236</v>
      </c>
      <c r="D4761" t="s">
        <v>17029</v>
      </c>
      <c r="E4761" t="s">
        <v>81</v>
      </c>
      <c r="F4761" t="s">
        <v>4873</v>
      </c>
      <c r="G4761">
        <v>0</v>
      </c>
      <c r="H4761">
        <v>0</v>
      </c>
      <c r="I4761">
        <v>0</v>
      </c>
      <c r="J4761">
        <v>0</v>
      </c>
      <c r="K4761">
        <v>0</v>
      </c>
      <c r="L4761">
        <v>0</v>
      </c>
      <c r="M4761">
        <v>0</v>
      </c>
      <c r="N4761">
        <v>11</v>
      </c>
      <c r="O4761">
        <v>11</v>
      </c>
      <c r="P4761">
        <v>0</v>
      </c>
      <c r="Q4761">
        <v>0</v>
      </c>
    </row>
    <row r="4762" spans="1:17" x14ac:dyDescent="0.2">
      <c r="A4762" t="s">
        <v>21785</v>
      </c>
      <c r="B4762" t="s">
        <v>84</v>
      </c>
      <c r="C4762" t="s">
        <v>236</v>
      </c>
      <c r="D4762" t="s">
        <v>17029</v>
      </c>
      <c r="E4762" t="s">
        <v>81</v>
      </c>
      <c r="F4762" t="s">
        <v>17019</v>
      </c>
      <c r="G4762">
        <v>15</v>
      </c>
      <c r="H4762">
        <v>0</v>
      </c>
      <c r="I4762">
        <v>0</v>
      </c>
      <c r="J4762">
        <v>0</v>
      </c>
      <c r="K4762">
        <v>0</v>
      </c>
      <c r="L4762">
        <v>0</v>
      </c>
      <c r="M4762">
        <v>0</v>
      </c>
      <c r="N4762">
        <v>0</v>
      </c>
      <c r="O4762">
        <v>0</v>
      </c>
      <c r="P4762">
        <v>0</v>
      </c>
      <c r="Q4762">
        <v>0</v>
      </c>
    </row>
    <row r="4763" spans="1:17" x14ac:dyDescent="0.2">
      <c r="A4763" t="s">
        <v>21786</v>
      </c>
      <c r="B4763" t="s">
        <v>84</v>
      </c>
      <c r="C4763" t="s">
        <v>236</v>
      </c>
      <c r="D4763" t="s">
        <v>17021</v>
      </c>
      <c r="E4763" t="s">
        <v>79</v>
      </c>
      <c r="F4763" t="s">
        <v>17022</v>
      </c>
      <c r="G4763">
        <v>0</v>
      </c>
      <c r="H4763">
        <v>0</v>
      </c>
      <c r="I4763">
        <v>0</v>
      </c>
      <c r="J4763">
        <v>0</v>
      </c>
      <c r="K4763">
        <v>0</v>
      </c>
      <c r="L4763">
        <v>0</v>
      </c>
      <c r="M4763">
        <v>0</v>
      </c>
      <c r="N4763">
        <v>1</v>
      </c>
      <c r="O4763">
        <v>1</v>
      </c>
      <c r="P4763">
        <v>0</v>
      </c>
      <c r="Q4763">
        <v>0</v>
      </c>
    </row>
    <row r="4764" spans="1:17" x14ac:dyDescent="0.2">
      <c r="A4764" t="s">
        <v>21787</v>
      </c>
      <c r="B4764" t="s">
        <v>84</v>
      </c>
      <c r="C4764" t="s">
        <v>236</v>
      </c>
      <c r="D4764" t="s">
        <v>17021</v>
      </c>
      <c r="E4764" t="s">
        <v>79</v>
      </c>
      <c r="F4764" t="s">
        <v>17019</v>
      </c>
      <c r="G4764">
        <v>1</v>
      </c>
      <c r="H4764">
        <v>0</v>
      </c>
      <c r="I4764">
        <v>0</v>
      </c>
      <c r="J4764">
        <v>0</v>
      </c>
      <c r="K4764">
        <v>0</v>
      </c>
      <c r="L4764">
        <v>0</v>
      </c>
      <c r="M4764">
        <v>0</v>
      </c>
      <c r="N4764">
        <v>0</v>
      </c>
      <c r="O4764">
        <v>0</v>
      </c>
      <c r="P4764">
        <v>0</v>
      </c>
      <c r="Q4764">
        <v>0</v>
      </c>
    </row>
    <row r="4765" spans="1:17" x14ac:dyDescent="0.2">
      <c r="A4765" t="s">
        <v>21788</v>
      </c>
      <c r="B4765" t="s">
        <v>84</v>
      </c>
      <c r="C4765" t="s">
        <v>237</v>
      </c>
      <c r="D4765" t="s">
        <v>17027</v>
      </c>
      <c r="E4765" t="s">
        <v>79</v>
      </c>
      <c r="F4765" t="s">
        <v>17019</v>
      </c>
      <c r="G4765">
        <v>1</v>
      </c>
      <c r="H4765">
        <v>0</v>
      </c>
      <c r="I4765">
        <v>0</v>
      </c>
      <c r="J4765">
        <v>0</v>
      </c>
      <c r="K4765">
        <v>0</v>
      </c>
      <c r="L4765">
        <v>0</v>
      </c>
      <c r="M4765">
        <v>0</v>
      </c>
      <c r="N4765">
        <v>0</v>
      </c>
      <c r="O4765">
        <v>0</v>
      </c>
      <c r="P4765">
        <v>0</v>
      </c>
      <c r="Q4765">
        <v>0</v>
      </c>
    </row>
    <row r="4766" spans="1:17" x14ac:dyDescent="0.2">
      <c r="A4766" t="s">
        <v>21789</v>
      </c>
      <c r="B4766" t="s">
        <v>84</v>
      </c>
      <c r="C4766" t="s">
        <v>237</v>
      </c>
      <c r="D4766" t="s">
        <v>17029</v>
      </c>
      <c r="E4766" t="s">
        <v>79</v>
      </c>
      <c r="F4766" t="s">
        <v>4875</v>
      </c>
      <c r="G4766">
        <v>0</v>
      </c>
      <c r="H4766">
        <v>20</v>
      </c>
      <c r="I4766">
        <v>1</v>
      </c>
      <c r="J4766">
        <v>14</v>
      </c>
      <c r="K4766">
        <v>2</v>
      </c>
      <c r="L4766">
        <v>3</v>
      </c>
      <c r="M4766">
        <v>0</v>
      </c>
      <c r="N4766">
        <v>0</v>
      </c>
      <c r="O4766">
        <v>0</v>
      </c>
      <c r="P4766">
        <v>0</v>
      </c>
      <c r="Q4766">
        <v>0</v>
      </c>
    </row>
    <row r="4767" spans="1:17" x14ac:dyDescent="0.2">
      <c r="A4767" t="s">
        <v>21790</v>
      </c>
      <c r="B4767" t="s">
        <v>84</v>
      </c>
      <c r="C4767" t="s">
        <v>237</v>
      </c>
      <c r="D4767" t="s">
        <v>17029</v>
      </c>
      <c r="E4767" t="s">
        <v>79</v>
      </c>
      <c r="F4767" t="s">
        <v>4877</v>
      </c>
      <c r="G4767">
        <v>0</v>
      </c>
      <c r="H4767">
        <v>20</v>
      </c>
      <c r="I4767">
        <v>0</v>
      </c>
      <c r="J4767">
        <v>15</v>
      </c>
      <c r="K4767">
        <v>1</v>
      </c>
      <c r="L4767">
        <v>4</v>
      </c>
      <c r="M4767">
        <v>0</v>
      </c>
      <c r="N4767">
        <v>0</v>
      </c>
      <c r="O4767">
        <v>0</v>
      </c>
      <c r="P4767">
        <v>0</v>
      </c>
      <c r="Q4767">
        <v>0</v>
      </c>
    </row>
    <row r="4768" spans="1:17" x14ac:dyDescent="0.2">
      <c r="A4768" t="s">
        <v>21791</v>
      </c>
      <c r="B4768" t="s">
        <v>84</v>
      </c>
      <c r="C4768" t="s">
        <v>237</v>
      </c>
      <c r="D4768" t="s">
        <v>17029</v>
      </c>
      <c r="E4768" t="s">
        <v>79</v>
      </c>
      <c r="F4768" t="s">
        <v>4879</v>
      </c>
      <c r="G4768">
        <v>0</v>
      </c>
      <c r="H4768">
        <v>0</v>
      </c>
      <c r="I4768">
        <v>0</v>
      </c>
      <c r="J4768">
        <v>0</v>
      </c>
      <c r="K4768">
        <v>0</v>
      </c>
      <c r="L4768">
        <v>0</v>
      </c>
      <c r="M4768">
        <v>20</v>
      </c>
      <c r="N4768">
        <v>0</v>
      </c>
      <c r="O4768">
        <v>0</v>
      </c>
      <c r="P4768">
        <v>0</v>
      </c>
      <c r="Q4768">
        <v>0</v>
      </c>
    </row>
    <row r="4769" spans="1:17" x14ac:dyDescent="0.2">
      <c r="A4769" t="s">
        <v>21792</v>
      </c>
      <c r="B4769" t="s">
        <v>84</v>
      </c>
      <c r="C4769" t="s">
        <v>237</v>
      </c>
      <c r="D4769" t="s">
        <v>17029</v>
      </c>
      <c r="E4769" t="s">
        <v>79</v>
      </c>
      <c r="F4769" t="s">
        <v>4881</v>
      </c>
      <c r="G4769">
        <v>0</v>
      </c>
      <c r="H4769">
        <v>20</v>
      </c>
      <c r="I4769">
        <v>0</v>
      </c>
      <c r="J4769">
        <v>15</v>
      </c>
      <c r="K4769">
        <v>1</v>
      </c>
      <c r="L4769">
        <v>4</v>
      </c>
      <c r="M4769">
        <v>0</v>
      </c>
      <c r="N4769">
        <v>0</v>
      </c>
      <c r="O4769">
        <v>0</v>
      </c>
      <c r="P4769">
        <v>0</v>
      </c>
      <c r="Q4769">
        <v>0</v>
      </c>
    </row>
    <row r="4770" spans="1:17" x14ac:dyDescent="0.2">
      <c r="A4770" t="s">
        <v>21793</v>
      </c>
      <c r="B4770" t="s">
        <v>84</v>
      </c>
      <c r="C4770" t="s">
        <v>237</v>
      </c>
      <c r="D4770" t="s">
        <v>17029</v>
      </c>
      <c r="E4770" t="s">
        <v>79</v>
      </c>
      <c r="F4770" t="s">
        <v>4883</v>
      </c>
      <c r="G4770">
        <v>0</v>
      </c>
      <c r="H4770">
        <v>20</v>
      </c>
      <c r="I4770">
        <v>2</v>
      </c>
      <c r="J4770">
        <v>13</v>
      </c>
      <c r="K4770">
        <v>1</v>
      </c>
      <c r="L4770">
        <v>4</v>
      </c>
      <c r="M4770">
        <v>0</v>
      </c>
      <c r="N4770">
        <v>0</v>
      </c>
      <c r="O4770">
        <v>0</v>
      </c>
      <c r="P4770">
        <v>0</v>
      </c>
      <c r="Q4770">
        <v>0</v>
      </c>
    </row>
    <row r="4771" spans="1:17" x14ac:dyDescent="0.2">
      <c r="A4771" t="s">
        <v>21794</v>
      </c>
      <c r="B4771" t="s">
        <v>84</v>
      </c>
      <c r="C4771" t="s">
        <v>237</v>
      </c>
      <c r="D4771" t="s">
        <v>17029</v>
      </c>
      <c r="E4771" t="s">
        <v>79</v>
      </c>
      <c r="F4771" t="s">
        <v>4885</v>
      </c>
      <c r="G4771">
        <v>0</v>
      </c>
      <c r="H4771">
        <v>0</v>
      </c>
      <c r="I4771">
        <v>0</v>
      </c>
      <c r="J4771">
        <v>0</v>
      </c>
      <c r="K4771">
        <v>0</v>
      </c>
      <c r="L4771">
        <v>0</v>
      </c>
      <c r="M4771">
        <v>20</v>
      </c>
      <c r="N4771">
        <v>0</v>
      </c>
      <c r="O4771">
        <v>0</v>
      </c>
      <c r="P4771">
        <v>0</v>
      </c>
      <c r="Q4771">
        <v>0</v>
      </c>
    </row>
    <row r="4772" spans="1:17" x14ac:dyDescent="0.2">
      <c r="A4772" t="s">
        <v>21795</v>
      </c>
      <c r="B4772" t="s">
        <v>84</v>
      </c>
      <c r="C4772" t="s">
        <v>237</v>
      </c>
      <c r="D4772" t="s">
        <v>17029</v>
      </c>
      <c r="E4772" t="s">
        <v>79</v>
      </c>
      <c r="F4772" t="s">
        <v>4887</v>
      </c>
      <c r="G4772">
        <v>0</v>
      </c>
      <c r="H4772">
        <v>20</v>
      </c>
      <c r="I4772">
        <v>0</v>
      </c>
      <c r="J4772">
        <v>15</v>
      </c>
      <c r="K4772">
        <v>2</v>
      </c>
      <c r="L4772">
        <v>3</v>
      </c>
      <c r="M4772">
        <v>0</v>
      </c>
      <c r="N4772">
        <v>0</v>
      </c>
      <c r="O4772">
        <v>0</v>
      </c>
      <c r="P4772">
        <v>0</v>
      </c>
      <c r="Q4772">
        <v>0</v>
      </c>
    </row>
    <row r="4773" spans="1:17" x14ac:dyDescent="0.2">
      <c r="A4773" t="s">
        <v>21796</v>
      </c>
      <c r="B4773" t="s">
        <v>84</v>
      </c>
      <c r="C4773" t="s">
        <v>237</v>
      </c>
      <c r="D4773" t="s">
        <v>17029</v>
      </c>
      <c r="E4773" t="s">
        <v>79</v>
      </c>
      <c r="F4773" t="s">
        <v>4889</v>
      </c>
      <c r="G4773">
        <v>0</v>
      </c>
      <c r="H4773">
        <v>0</v>
      </c>
      <c r="I4773">
        <v>0</v>
      </c>
      <c r="J4773">
        <v>0</v>
      </c>
      <c r="K4773">
        <v>0</v>
      </c>
      <c r="L4773">
        <v>0</v>
      </c>
      <c r="M4773">
        <v>20</v>
      </c>
      <c r="N4773">
        <v>0</v>
      </c>
      <c r="O4773">
        <v>0</v>
      </c>
      <c r="P4773">
        <v>0</v>
      </c>
      <c r="Q4773">
        <v>0</v>
      </c>
    </row>
    <row r="4774" spans="1:17" x14ac:dyDescent="0.2">
      <c r="A4774" t="s">
        <v>21797</v>
      </c>
      <c r="B4774" t="s">
        <v>84</v>
      </c>
      <c r="C4774" t="s">
        <v>237</v>
      </c>
      <c r="D4774" t="s">
        <v>17029</v>
      </c>
      <c r="E4774" t="s">
        <v>79</v>
      </c>
      <c r="F4774" t="s">
        <v>4871</v>
      </c>
      <c r="G4774">
        <v>0</v>
      </c>
      <c r="H4774">
        <v>0</v>
      </c>
      <c r="I4774">
        <v>0</v>
      </c>
      <c r="J4774">
        <v>0</v>
      </c>
      <c r="K4774">
        <v>0</v>
      </c>
      <c r="L4774">
        <v>0</v>
      </c>
      <c r="M4774">
        <v>0</v>
      </c>
      <c r="N4774">
        <v>13</v>
      </c>
      <c r="O4774">
        <v>10</v>
      </c>
      <c r="P4774">
        <v>2</v>
      </c>
      <c r="Q4774">
        <v>1</v>
      </c>
    </row>
    <row r="4775" spans="1:17" x14ac:dyDescent="0.2">
      <c r="A4775" t="s">
        <v>21798</v>
      </c>
      <c r="B4775" t="s">
        <v>84</v>
      </c>
      <c r="C4775" t="s">
        <v>237</v>
      </c>
      <c r="D4775" t="s">
        <v>17029</v>
      </c>
      <c r="E4775" t="s">
        <v>79</v>
      </c>
      <c r="F4775" t="s">
        <v>4873</v>
      </c>
      <c r="G4775">
        <v>0</v>
      </c>
      <c r="H4775">
        <v>0</v>
      </c>
      <c r="I4775">
        <v>0</v>
      </c>
      <c r="J4775">
        <v>0</v>
      </c>
      <c r="K4775">
        <v>0</v>
      </c>
      <c r="L4775">
        <v>0</v>
      </c>
      <c r="M4775">
        <v>0</v>
      </c>
      <c r="N4775">
        <v>10</v>
      </c>
      <c r="O4775">
        <v>9</v>
      </c>
      <c r="P4775">
        <v>0</v>
      </c>
      <c r="Q4775">
        <v>1</v>
      </c>
    </row>
    <row r="4776" spans="1:17" x14ac:dyDescent="0.2">
      <c r="A4776" t="s">
        <v>21799</v>
      </c>
      <c r="B4776" t="s">
        <v>84</v>
      </c>
      <c r="C4776" t="s">
        <v>237</v>
      </c>
      <c r="D4776" t="s">
        <v>17029</v>
      </c>
      <c r="E4776" t="s">
        <v>79</v>
      </c>
      <c r="F4776" t="s">
        <v>17019</v>
      </c>
      <c r="G4776">
        <v>20</v>
      </c>
      <c r="H4776">
        <v>0</v>
      </c>
      <c r="I4776">
        <v>0</v>
      </c>
      <c r="J4776">
        <v>0</v>
      </c>
      <c r="K4776">
        <v>0</v>
      </c>
      <c r="L4776">
        <v>0</v>
      </c>
      <c r="M4776">
        <v>0</v>
      </c>
      <c r="N4776">
        <v>0</v>
      </c>
      <c r="O4776">
        <v>0</v>
      </c>
      <c r="P4776">
        <v>0</v>
      </c>
      <c r="Q4776">
        <v>0</v>
      </c>
    </row>
    <row r="4777" spans="1:17" x14ac:dyDescent="0.2">
      <c r="A4777" t="s">
        <v>21800</v>
      </c>
      <c r="B4777" t="s">
        <v>84</v>
      </c>
      <c r="C4777" t="s">
        <v>237</v>
      </c>
      <c r="D4777" t="s">
        <v>17029</v>
      </c>
      <c r="E4777" t="s">
        <v>81</v>
      </c>
      <c r="F4777" t="s">
        <v>4875</v>
      </c>
      <c r="G4777">
        <v>0</v>
      </c>
      <c r="H4777">
        <v>19</v>
      </c>
      <c r="I4777">
        <v>2</v>
      </c>
      <c r="J4777">
        <v>13</v>
      </c>
      <c r="K4777">
        <v>1</v>
      </c>
      <c r="L4777">
        <v>3</v>
      </c>
      <c r="M4777">
        <v>0</v>
      </c>
      <c r="N4777">
        <v>0</v>
      </c>
      <c r="O4777">
        <v>0</v>
      </c>
      <c r="P4777">
        <v>0</v>
      </c>
      <c r="Q4777">
        <v>0</v>
      </c>
    </row>
    <row r="4778" spans="1:17" x14ac:dyDescent="0.2">
      <c r="A4778" t="s">
        <v>21801</v>
      </c>
      <c r="B4778" t="s">
        <v>84</v>
      </c>
      <c r="C4778" t="s">
        <v>237</v>
      </c>
      <c r="D4778" t="s">
        <v>17029</v>
      </c>
      <c r="E4778" t="s">
        <v>81</v>
      </c>
      <c r="F4778" t="s">
        <v>4877</v>
      </c>
      <c r="G4778">
        <v>0</v>
      </c>
      <c r="H4778">
        <v>19</v>
      </c>
      <c r="I4778">
        <v>2</v>
      </c>
      <c r="J4778">
        <v>13</v>
      </c>
      <c r="K4778">
        <v>0</v>
      </c>
      <c r="L4778">
        <v>4</v>
      </c>
      <c r="M4778">
        <v>0</v>
      </c>
      <c r="N4778">
        <v>0</v>
      </c>
      <c r="O4778">
        <v>0</v>
      </c>
      <c r="P4778">
        <v>0</v>
      </c>
      <c r="Q4778">
        <v>0</v>
      </c>
    </row>
    <row r="4779" spans="1:17" x14ac:dyDescent="0.2">
      <c r="A4779" t="s">
        <v>21802</v>
      </c>
      <c r="B4779" t="s">
        <v>84</v>
      </c>
      <c r="C4779" t="s">
        <v>237</v>
      </c>
      <c r="D4779" t="s">
        <v>17029</v>
      </c>
      <c r="E4779" t="s">
        <v>81</v>
      </c>
      <c r="F4779" t="s">
        <v>4879</v>
      </c>
      <c r="G4779">
        <v>0</v>
      </c>
      <c r="H4779">
        <v>0</v>
      </c>
      <c r="I4779">
        <v>0</v>
      </c>
      <c r="J4779">
        <v>0</v>
      </c>
      <c r="K4779">
        <v>0</v>
      </c>
      <c r="L4779">
        <v>0</v>
      </c>
      <c r="M4779">
        <v>19</v>
      </c>
      <c r="N4779">
        <v>0</v>
      </c>
      <c r="O4779">
        <v>0</v>
      </c>
      <c r="P4779">
        <v>0</v>
      </c>
      <c r="Q4779">
        <v>0</v>
      </c>
    </row>
    <row r="4780" spans="1:17" x14ac:dyDescent="0.2">
      <c r="A4780" t="s">
        <v>21803</v>
      </c>
      <c r="B4780" t="s">
        <v>84</v>
      </c>
      <c r="C4780" t="s">
        <v>237</v>
      </c>
      <c r="D4780" t="s">
        <v>17029</v>
      </c>
      <c r="E4780" t="s">
        <v>81</v>
      </c>
      <c r="F4780" t="s">
        <v>4881</v>
      </c>
      <c r="G4780">
        <v>0</v>
      </c>
      <c r="H4780">
        <v>19</v>
      </c>
      <c r="I4780">
        <v>2</v>
      </c>
      <c r="J4780">
        <v>13</v>
      </c>
      <c r="K4780">
        <v>0</v>
      </c>
      <c r="L4780">
        <v>4</v>
      </c>
      <c r="M4780">
        <v>0</v>
      </c>
      <c r="N4780">
        <v>0</v>
      </c>
      <c r="O4780">
        <v>0</v>
      </c>
      <c r="P4780">
        <v>0</v>
      </c>
      <c r="Q4780">
        <v>0</v>
      </c>
    </row>
    <row r="4781" spans="1:17" x14ac:dyDescent="0.2">
      <c r="A4781" t="s">
        <v>21804</v>
      </c>
      <c r="B4781" t="s">
        <v>84</v>
      </c>
      <c r="C4781" t="s">
        <v>237</v>
      </c>
      <c r="D4781" t="s">
        <v>17029</v>
      </c>
      <c r="E4781" t="s">
        <v>81</v>
      </c>
      <c r="F4781" t="s">
        <v>4883</v>
      </c>
      <c r="G4781">
        <v>0</v>
      </c>
      <c r="H4781">
        <v>19</v>
      </c>
      <c r="I4781">
        <v>2</v>
      </c>
      <c r="J4781">
        <v>13</v>
      </c>
      <c r="K4781">
        <v>0</v>
      </c>
      <c r="L4781">
        <v>4</v>
      </c>
      <c r="M4781">
        <v>0</v>
      </c>
      <c r="N4781">
        <v>0</v>
      </c>
      <c r="O4781">
        <v>0</v>
      </c>
      <c r="P4781">
        <v>0</v>
      </c>
      <c r="Q4781">
        <v>0</v>
      </c>
    </row>
    <row r="4782" spans="1:17" x14ac:dyDescent="0.2">
      <c r="A4782" t="s">
        <v>21805</v>
      </c>
      <c r="B4782" t="s">
        <v>84</v>
      </c>
      <c r="C4782" t="s">
        <v>237</v>
      </c>
      <c r="D4782" t="s">
        <v>17029</v>
      </c>
      <c r="E4782" t="s">
        <v>81</v>
      </c>
      <c r="F4782" t="s">
        <v>4885</v>
      </c>
      <c r="G4782">
        <v>0</v>
      </c>
      <c r="H4782">
        <v>0</v>
      </c>
      <c r="I4782">
        <v>0</v>
      </c>
      <c r="J4782">
        <v>0</v>
      </c>
      <c r="K4782">
        <v>0</v>
      </c>
      <c r="L4782">
        <v>0</v>
      </c>
      <c r="M4782">
        <v>19</v>
      </c>
      <c r="N4782">
        <v>0</v>
      </c>
      <c r="O4782">
        <v>0</v>
      </c>
      <c r="P4782">
        <v>0</v>
      </c>
      <c r="Q4782">
        <v>0</v>
      </c>
    </row>
    <row r="4783" spans="1:17" x14ac:dyDescent="0.2">
      <c r="A4783" t="s">
        <v>21806</v>
      </c>
      <c r="B4783" t="s">
        <v>84</v>
      </c>
      <c r="C4783" t="s">
        <v>237</v>
      </c>
      <c r="D4783" t="s">
        <v>17029</v>
      </c>
      <c r="E4783" t="s">
        <v>81</v>
      </c>
      <c r="F4783" t="s">
        <v>4887</v>
      </c>
      <c r="G4783">
        <v>0</v>
      </c>
      <c r="H4783">
        <v>19</v>
      </c>
      <c r="I4783">
        <v>2</v>
      </c>
      <c r="J4783">
        <v>13</v>
      </c>
      <c r="K4783">
        <v>0</v>
      </c>
      <c r="L4783">
        <v>4</v>
      </c>
      <c r="M4783">
        <v>0</v>
      </c>
      <c r="N4783">
        <v>0</v>
      </c>
      <c r="O4783">
        <v>0</v>
      </c>
      <c r="P4783">
        <v>0</v>
      </c>
      <c r="Q4783">
        <v>0</v>
      </c>
    </row>
    <row r="4784" spans="1:17" x14ac:dyDescent="0.2">
      <c r="A4784" t="s">
        <v>21807</v>
      </c>
      <c r="B4784" t="s">
        <v>84</v>
      </c>
      <c r="C4784" t="s">
        <v>237</v>
      </c>
      <c r="D4784" t="s">
        <v>17029</v>
      </c>
      <c r="E4784" t="s">
        <v>81</v>
      </c>
      <c r="F4784" t="s">
        <v>4889</v>
      </c>
      <c r="G4784">
        <v>0</v>
      </c>
      <c r="H4784">
        <v>0</v>
      </c>
      <c r="I4784">
        <v>0</v>
      </c>
      <c r="J4784">
        <v>0</v>
      </c>
      <c r="K4784">
        <v>0</v>
      </c>
      <c r="L4784">
        <v>0</v>
      </c>
      <c r="M4784">
        <v>19</v>
      </c>
      <c r="N4784">
        <v>0</v>
      </c>
      <c r="O4784">
        <v>0</v>
      </c>
      <c r="P4784">
        <v>0</v>
      </c>
      <c r="Q4784">
        <v>0</v>
      </c>
    </row>
    <row r="4785" spans="1:17" x14ac:dyDescent="0.2">
      <c r="A4785" t="s">
        <v>21808</v>
      </c>
      <c r="B4785" t="s">
        <v>84</v>
      </c>
      <c r="C4785" t="s">
        <v>237</v>
      </c>
      <c r="D4785" t="s">
        <v>17029</v>
      </c>
      <c r="E4785" t="s">
        <v>81</v>
      </c>
      <c r="F4785" t="s">
        <v>4871</v>
      </c>
      <c r="G4785">
        <v>0</v>
      </c>
      <c r="H4785">
        <v>0</v>
      </c>
      <c r="I4785">
        <v>0</v>
      </c>
      <c r="J4785">
        <v>0</v>
      </c>
      <c r="K4785">
        <v>0</v>
      </c>
      <c r="L4785">
        <v>0</v>
      </c>
      <c r="M4785">
        <v>0</v>
      </c>
      <c r="N4785">
        <v>14</v>
      </c>
      <c r="O4785">
        <v>12</v>
      </c>
      <c r="P4785">
        <v>1</v>
      </c>
      <c r="Q4785">
        <v>1</v>
      </c>
    </row>
    <row r="4786" spans="1:17" x14ac:dyDescent="0.2">
      <c r="A4786" t="s">
        <v>21809</v>
      </c>
      <c r="B4786" t="s">
        <v>84</v>
      </c>
      <c r="C4786" t="s">
        <v>237</v>
      </c>
      <c r="D4786" t="s">
        <v>17029</v>
      </c>
      <c r="E4786" t="s">
        <v>81</v>
      </c>
      <c r="F4786" t="s">
        <v>4873</v>
      </c>
      <c r="G4786">
        <v>0</v>
      </c>
      <c r="H4786">
        <v>0</v>
      </c>
      <c r="I4786">
        <v>0</v>
      </c>
      <c r="J4786">
        <v>0</v>
      </c>
      <c r="K4786">
        <v>0</v>
      </c>
      <c r="L4786">
        <v>0</v>
      </c>
      <c r="M4786">
        <v>0</v>
      </c>
      <c r="N4786">
        <v>13</v>
      </c>
      <c r="O4786">
        <v>11</v>
      </c>
      <c r="P4786">
        <v>1</v>
      </c>
      <c r="Q4786">
        <v>1</v>
      </c>
    </row>
    <row r="4787" spans="1:17" x14ac:dyDescent="0.2">
      <c r="A4787" t="s">
        <v>21810</v>
      </c>
      <c r="B4787" t="s">
        <v>84</v>
      </c>
      <c r="C4787" t="s">
        <v>237</v>
      </c>
      <c r="D4787" t="s">
        <v>17029</v>
      </c>
      <c r="E4787" t="s">
        <v>81</v>
      </c>
      <c r="F4787" t="s">
        <v>17019</v>
      </c>
      <c r="G4787">
        <v>19</v>
      </c>
      <c r="H4787">
        <v>0</v>
      </c>
      <c r="I4787">
        <v>0</v>
      </c>
      <c r="J4787">
        <v>0</v>
      </c>
      <c r="K4787">
        <v>0</v>
      </c>
      <c r="L4787">
        <v>0</v>
      </c>
      <c r="M4787">
        <v>0</v>
      </c>
      <c r="N4787">
        <v>0</v>
      </c>
      <c r="O4787">
        <v>0</v>
      </c>
      <c r="P4787">
        <v>0</v>
      </c>
      <c r="Q4787">
        <v>0</v>
      </c>
    </row>
    <row r="4788" spans="1:17" x14ac:dyDescent="0.2">
      <c r="A4788" t="s">
        <v>21811</v>
      </c>
      <c r="B4788" t="s">
        <v>84</v>
      </c>
      <c r="C4788" t="s">
        <v>237</v>
      </c>
      <c r="D4788" t="s">
        <v>17021</v>
      </c>
      <c r="E4788" t="s">
        <v>79</v>
      </c>
      <c r="F4788" t="s">
        <v>17022</v>
      </c>
      <c r="G4788">
        <v>0</v>
      </c>
      <c r="H4788">
        <v>0</v>
      </c>
      <c r="I4788">
        <v>0</v>
      </c>
      <c r="J4788">
        <v>0</v>
      </c>
      <c r="K4788">
        <v>0</v>
      </c>
      <c r="L4788">
        <v>0</v>
      </c>
      <c r="M4788">
        <v>0</v>
      </c>
      <c r="N4788">
        <v>2</v>
      </c>
      <c r="O4788">
        <v>1</v>
      </c>
      <c r="P4788">
        <v>1</v>
      </c>
      <c r="Q4788">
        <v>0</v>
      </c>
    </row>
    <row r="4789" spans="1:17" x14ac:dyDescent="0.2">
      <c r="A4789" t="s">
        <v>21812</v>
      </c>
      <c r="B4789" t="s">
        <v>84</v>
      </c>
      <c r="C4789" t="s">
        <v>237</v>
      </c>
      <c r="D4789" t="s">
        <v>17021</v>
      </c>
      <c r="E4789" t="s">
        <v>79</v>
      </c>
      <c r="F4789" t="s">
        <v>17019</v>
      </c>
      <c r="G4789">
        <v>2</v>
      </c>
      <c r="H4789">
        <v>0</v>
      </c>
      <c r="I4789">
        <v>0</v>
      </c>
      <c r="J4789">
        <v>0</v>
      </c>
      <c r="K4789">
        <v>0</v>
      </c>
      <c r="L4789">
        <v>0</v>
      </c>
      <c r="M4789">
        <v>0</v>
      </c>
      <c r="N4789">
        <v>0</v>
      </c>
      <c r="O4789">
        <v>0</v>
      </c>
      <c r="P4789">
        <v>0</v>
      </c>
      <c r="Q4789">
        <v>0</v>
      </c>
    </row>
    <row r="4790" spans="1:17" x14ac:dyDescent="0.2">
      <c r="A4790" t="s">
        <v>21813</v>
      </c>
      <c r="B4790" t="s">
        <v>84</v>
      </c>
      <c r="C4790" t="s">
        <v>237</v>
      </c>
      <c r="D4790" t="s">
        <v>17021</v>
      </c>
      <c r="E4790" t="s">
        <v>81</v>
      </c>
      <c r="F4790" t="s">
        <v>17022</v>
      </c>
      <c r="G4790">
        <v>0</v>
      </c>
      <c r="H4790">
        <v>0</v>
      </c>
      <c r="I4790">
        <v>0</v>
      </c>
      <c r="J4790">
        <v>0</v>
      </c>
      <c r="K4790">
        <v>0</v>
      </c>
      <c r="L4790">
        <v>0</v>
      </c>
      <c r="M4790">
        <v>0</v>
      </c>
      <c r="N4790">
        <v>4</v>
      </c>
      <c r="O4790">
        <v>3</v>
      </c>
      <c r="P4790">
        <v>0</v>
      </c>
      <c r="Q4790">
        <v>1</v>
      </c>
    </row>
    <row r="4791" spans="1:17" x14ac:dyDescent="0.2">
      <c r="A4791" t="s">
        <v>21814</v>
      </c>
      <c r="B4791" t="s">
        <v>84</v>
      </c>
      <c r="C4791" t="s">
        <v>237</v>
      </c>
      <c r="D4791" t="s">
        <v>17021</v>
      </c>
      <c r="E4791" t="s">
        <v>81</v>
      </c>
      <c r="F4791" t="s">
        <v>17019</v>
      </c>
      <c r="G4791">
        <v>4</v>
      </c>
      <c r="H4791">
        <v>0</v>
      </c>
      <c r="I4791">
        <v>0</v>
      </c>
      <c r="J4791">
        <v>0</v>
      </c>
      <c r="K4791">
        <v>0</v>
      </c>
      <c r="L4791">
        <v>0</v>
      </c>
      <c r="M4791">
        <v>0</v>
      </c>
      <c r="N4791">
        <v>0</v>
      </c>
      <c r="O4791">
        <v>0</v>
      </c>
      <c r="P4791">
        <v>0</v>
      </c>
      <c r="Q4791">
        <v>0</v>
      </c>
    </row>
    <row r="4792" spans="1:17" x14ac:dyDescent="0.2">
      <c r="A4792" t="s">
        <v>21815</v>
      </c>
      <c r="B4792" t="s">
        <v>84</v>
      </c>
      <c r="C4792" t="s">
        <v>237</v>
      </c>
      <c r="D4792" t="s">
        <v>17025</v>
      </c>
      <c r="E4792" t="s">
        <v>79</v>
      </c>
      <c r="F4792" t="s">
        <v>17019</v>
      </c>
      <c r="G4792">
        <v>2</v>
      </c>
      <c r="H4792">
        <v>0</v>
      </c>
      <c r="I4792">
        <v>0</v>
      </c>
      <c r="J4792">
        <v>0</v>
      </c>
      <c r="K4792">
        <v>0</v>
      </c>
      <c r="L4792">
        <v>0</v>
      </c>
      <c r="M4792">
        <v>0</v>
      </c>
      <c r="N4792">
        <v>0</v>
      </c>
      <c r="O4792">
        <v>0</v>
      </c>
      <c r="P4792">
        <v>0</v>
      </c>
      <c r="Q4792">
        <v>0</v>
      </c>
    </row>
    <row r="4793" spans="1:17" x14ac:dyDescent="0.2">
      <c r="A4793" t="s">
        <v>21816</v>
      </c>
      <c r="B4793" t="s">
        <v>84</v>
      </c>
      <c r="C4793" t="s">
        <v>237</v>
      </c>
      <c r="D4793" t="s">
        <v>17025</v>
      </c>
      <c r="E4793" t="s">
        <v>81</v>
      </c>
      <c r="F4793" t="s">
        <v>17019</v>
      </c>
      <c r="G4793">
        <v>1</v>
      </c>
      <c r="H4793">
        <v>0</v>
      </c>
      <c r="I4793">
        <v>0</v>
      </c>
      <c r="J4793">
        <v>0</v>
      </c>
      <c r="K4793">
        <v>0</v>
      </c>
      <c r="L4793">
        <v>0</v>
      </c>
      <c r="M4793">
        <v>0</v>
      </c>
      <c r="N4793">
        <v>0</v>
      </c>
      <c r="O4793">
        <v>0</v>
      </c>
      <c r="P4793">
        <v>0</v>
      </c>
      <c r="Q4793">
        <v>0</v>
      </c>
    </row>
    <row r="4794" spans="1:17" x14ac:dyDescent="0.2">
      <c r="A4794" t="s">
        <v>21817</v>
      </c>
      <c r="B4794" t="s">
        <v>84</v>
      </c>
      <c r="C4794" t="s">
        <v>238</v>
      </c>
      <c r="D4794" t="s">
        <v>17027</v>
      </c>
      <c r="E4794" t="s">
        <v>79</v>
      </c>
      <c r="F4794" t="s">
        <v>17019</v>
      </c>
      <c r="G4794">
        <v>1</v>
      </c>
      <c r="H4794">
        <v>0</v>
      </c>
      <c r="I4794">
        <v>0</v>
      </c>
      <c r="J4794">
        <v>0</v>
      </c>
      <c r="K4794">
        <v>0</v>
      </c>
      <c r="L4794">
        <v>0</v>
      </c>
      <c r="M4794">
        <v>0</v>
      </c>
      <c r="N4794">
        <v>0</v>
      </c>
      <c r="O4794">
        <v>0</v>
      </c>
      <c r="P4794">
        <v>0</v>
      </c>
      <c r="Q4794">
        <v>0</v>
      </c>
    </row>
    <row r="4795" spans="1:17" x14ac:dyDescent="0.2">
      <c r="A4795" t="s">
        <v>21818</v>
      </c>
      <c r="B4795" t="s">
        <v>84</v>
      </c>
      <c r="C4795" t="s">
        <v>238</v>
      </c>
      <c r="D4795" t="s">
        <v>17027</v>
      </c>
      <c r="E4795" t="s">
        <v>81</v>
      </c>
      <c r="F4795" t="s">
        <v>17019</v>
      </c>
      <c r="G4795">
        <v>3</v>
      </c>
      <c r="H4795">
        <v>0</v>
      </c>
      <c r="I4795">
        <v>0</v>
      </c>
      <c r="J4795">
        <v>0</v>
      </c>
      <c r="K4795">
        <v>0</v>
      </c>
      <c r="L4795">
        <v>0</v>
      </c>
      <c r="M4795">
        <v>0</v>
      </c>
      <c r="N4795">
        <v>0</v>
      </c>
      <c r="O4795">
        <v>0</v>
      </c>
      <c r="P4795">
        <v>0</v>
      </c>
      <c r="Q4795">
        <v>0</v>
      </c>
    </row>
    <row r="4796" spans="1:17" x14ac:dyDescent="0.2">
      <c r="A4796" t="s">
        <v>21819</v>
      </c>
      <c r="B4796" t="s">
        <v>84</v>
      </c>
      <c r="C4796" t="s">
        <v>238</v>
      </c>
      <c r="D4796" t="s">
        <v>17029</v>
      </c>
      <c r="E4796" t="s">
        <v>79</v>
      </c>
      <c r="F4796" t="s">
        <v>4875</v>
      </c>
      <c r="G4796">
        <v>0</v>
      </c>
      <c r="H4796">
        <v>30</v>
      </c>
      <c r="I4796">
        <v>10</v>
      </c>
      <c r="J4796">
        <v>19</v>
      </c>
      <c r="K4796">
        <v>0</v>
      </c>
      <c r="L4796">
        <v>1</v>
      </c>
      <c r="M4796">
        <v>0</v>
      </c>
      <c r="N4796">
        <v>0</v>
      </c>
      <c r="O4796">
        <v>0</v>
      </c>
      <c r="P4796">
        <v>0</v>
      </c>
      <c r="Q4796">
        <v>0</v>
      </c>
    </row>
    <row r="4797" spans="1:17" x14ac:dyDescent="0.2">
      <c r="A4797" t="s">
        <v>21820</v>
      </c>
      <c r="B4797" t="s">
        <v>84</v>
      </c>
      <c r="C4797" t="s">
        <v>238</v>
      </c>
      <c r="D4797" t="s">
        <v>17029</v>
      </c>
      <c r="E4797" t="s">
        <v>79</v>
      </c>
      <c r="F4797" t="s">
        <v>4877</v>
      </c>
      <c r="G4797">
        <v>0</v>
      </c>
      <c r="H4797">
        <v>30</v>
      </c>
      <c r="I4797">
        <v>7</v>
      </c>
      <c r="J4797">
        <v>21</v>
      </c>
      <c r="K4797">
        <v>1</v>
      </c>
      <c r="L4797">
        <v>1</v>
      </c>
      <c r="M4797">
        <v>0</v>
      </c>
      <c r="N4797">
        <v>0</v>
      </c>
      <c r="O4797">
        <v>0</v>
      </c>
      <c r="P4797">
        <v>0</v>
      </c>
      <c r="Q4797">
        <v>0</v>
      </c>
    </row>
    <row r="4798" spans="1:17" x14ac:dyDescent="0.2">
      <c r="A4798" t="s">
        <v>21821</v>
      </c>
      <c r="B4798" t="s">
        <v>84</v>
      </c>
      <c r="C4798" t="s">
        <v>238</v>
      </c>
      <c r="D4798" t="s">
        <v>17029</v>
      </c>
      <c r="E4798" t="s">
        <v>79</v>
      </c>
      <c r="F4798" t="s">
        <v>4879</v>
      </c>
      <c r="G4798">
        <v>0</v>
      </c>
      <c r="H4798">
        <v>0</v>
      </c>
      <c r="I4798">
        <v>0</v>
      </c>
      <c r="J4798">
        <v>0</v>
      </c>
      <c r="K4798">
        <v>0</v>
      </c>
      <c r="L4798">
        <v>0</v>
      </c>
      <c r="M4798">
        <v>30</v>
      </c>
      <c r="N4798">
        <v>0</v>
      </c>
      <c r="O4798">
        <v>0</v>
      </c>
      <c r="P4798">
        <v>0</v>
      </c>
      <c r="Q4798">
        <v>0</v>
      </c>
    </row>
    <row r="4799" spans="1:17" x14ac:dyDescent="0.2">
      <c r="A4799" t="s">
        <v>21822</v>
      </c>
      <c r="B4799" t="s">
        <v>84</v>
      </c>
      <c r="C4799" t="s">
        <v>238</v>
      </c>
      <c r="D4799" t="s">
        <v>17029</v>
      </c>
      <c r="E4799" t="s">
        <v>79</v>
      </c>
      <c r="F4799" t="s">
        <v>4881</v>
      </c>
      <c r="G4799">
        <v>0</v>
      </c>
      <c r="H4799">
        <v>30</v>
      </c>
      <c r="I4799">
        <v>7</v>
      </c>
      <c r="J4799">
        <v>21</v>
      </c>
      <c r="K4799">
        <v>1</v>
      </c>
      <c r="L4799">
        <v>1</v>
      </c>
      <c r="M4799">
        <v>0</v>
      </c>
      <c r="N4799">
        <v>0</v>
      </c>
      <c r="O4799">
        <v>0</v>
      </c>
      <c r="P4799">
        <v>0</v>
      </c>
      <c r="Q4799">
        <v>0</v>
      </c>
    </row>
    <row r="4800" spans="1:17" x14ac:dyDescent="0.2">
      <c r="A4800" t="s">
        <v>21823</v>
      </c>
      <c r="B4800" t="s">
        <v>84</v>
      </c>
      <c r="C4800" t="s">
        <v>238</v>
      </c>
      <c r="D4800" t="s">
        <v>17029</v>
      </c>
      <c r="E4800" t="s">
        <v>79</v>
      </c>
      <c r="F4800" t="s">
        <v>4883</v>
      </c>
      <c r="G4800">
        <v>0</v>
      </c>
      <c r="H4800">
        <v>30</v>
      </c>
      <c r="I4800">
        <v>7</v>
      </c>
      <c r="J4800">
        <v>21</v>
      </c>
      <c r="K4800">
        <v>1</v>
      </c>
      <c r="L4800">
        <v>1</v>
      </c>
      <c r="M4800">
        <v>0</v>
      </c>
      <c r="N4800">
        <v>0</v>
      </c>
      <c r="O4800">
        <v>0</v>
      </c>
      <c r="P4800">
        <v>0</v>
      </c>
      <c r="Q4800">
        <v>0</v>
      </c>
    </row>
    <row r="4801" spans="1:17" x14ac:dyDescent="0.2">
      <c r="A4801" t="s">
        <v>21824</v>
      </c>
      <c r="B4801" t="s">
        <v>84</v>
      </c>
      <c r="C4801" t="s">
        <v>238</v>
      </c>
      <c r="D4801" t="s">
        <v>17029</v>
      </c>
      <c r="E4801" t="s">
        <v>79</v>
      </c>
      <c r="F4801" t="s">
        <v>4885</v>
      </c>
      <c r="G4801">
        <v>0</v>
      </c>
      <c r="H4801">
        <v>0</v>
      </c>
      <c r="I4801">
        <v>0</v>
      </c>
      <c r="J4801">
        <v>0</v>
      </c>
      <c r="K4801">
        <v>0</v>
      </c>
      <c r="L4801">
        <v>0</v>
      </c>
      <c r="M4801">
        <v>30</v>
      </c>
      <c r="N4801">
        <v>0</v>
      </c>
      <c r="O4801">
        <v>0</v>
      </c>
      <c r="P4801">
        <v>0</v>
      </c>
      <c r="Q4801">
        <v>0</v>
      </c>
    </row>
    <row r="4802" spans="1:17" x14ac:dyDescent="0.2">
      <c r="A4802" t="s">
        <v>21825</v>
      </c>
      <c r="B4802" t="s">
        <v>84</v>
      </c>
      <c r="C4802" t="s">
        <v>238</v>
      </c>
      <c r="D4802" t="s">
        <v>17029</v>
      </c>
      <c r="E4802" t="s">
        <v>79</v>
      </c>
      <c r="F4802" t="s">
        <v>4887</v>
      </c>
      <c r="G4802">
        <v>0</v>
      </c>
      <c r="H4802">
        <v>30</v>
      </c>
      <c r="I4802">
        <v>7</v>
      </c>
      <c r="J4802">
        <v>21</v>
      </c>
      <c r="K4802">
        <v>1</v>
      </c>
      <c r="L4802">
        <v>1</v>
      </c>
      <c r="M4802">
        <v>0</v>
      </c>
      <c r="N4802">
        <v>0</v>
      </c>
      <c r="O4802">
        <v>0</v>
      </c>
      <c r="P4802">
        <v>0</v>
      </c>
      <c r="Q4802">
        <v>0</v>
      </c>
    </row>
    <row r="4803" spans="1:17" x14ac:dyDescent="0.2">
      <c r="A4803" t="s">
        <v>21826</v>
      </c>
      <c r="B4803" t="s">
        <v>84</v>
      </c>
      <c r="C4803" t="s">
        <v>238</v>
      </c>
      <c r="D4803" t="s">
        <v>17029</v>
      </c>
      <c r="E4803" t="s">
        <v>79</v>
      </c>
      <c r="F4803" t="s">
        <v>4889</v>
      </c>
      <c r="G4803">
        <v>0</v>
      </c>
      <c r="H4803">
        <v>0</v>
      </c>
      <c r="I4803">
        <v>0</v>
      </c>
      <c r="J4803">
        <v>0</v>
      </c>
      <c r="K4803">
        <v>0</v>
      </c>
      <c r="L4803">
        <v>0</v>
      </c>
      <c r="M4803">
        <v>30</v>
      </c>
      <c r="N4803">
        <v>0</v>
      </c>
      <c r="O4803">
        <v>0</v>
      </c>
      <c r="P4803">
        <v>0</v>
      </c>
      <c r="Q4803">
        <v>0</v>
      </c>
    </row>
    <row r="4804" spans="1:17" x14ac:dyDescent="0.2">
      <c r="A4804" t="s">
        <v>21827</v>
      </c>
      <c r="B4804" t="s">
        <v>84</v>
      </c>
      <c r="C4804" t="s">
        <v>238</v>
      </c>
      <c r="D4804" t="s">
        <v>17029</v>
      </c>
      <c r="E4804" t="s">
        <v>79</v>
      </c>
      <c r="F4804" t="s">
        <v>4871</v>
      </c>
      <c r="G4804">
        <v>0</v>
      </c>
      <c r="H4804">
        <v>0</v>
      </c>
      <c r="I4804">
        <v>0</v>
      </c>
      <c r="J4804">
        <v>0</v>
      </c>
      <c r="K4804">
        <v>0</v>
      </c>
      <c r="L4804">
        <v>0</v>
      </c>
      <c r="M4804">
        <v>0</v>
      </c>
      <c r="N4804">
        <v>24</v>
      </c>
      <c r="O4804">
        <v>23</v>
      </c>
      <c r="P4804">
        <v>1</v>
      </c>
      <c r="Q4804">
        <v>0</v>
      </c>
    </row>
    <row r="4805" spans="1:17" x14ac:dyDescent="0.2">
      <c r="A4805" t="s">
        <v>21828</v>
      </c>
      <c r="B4805" t="s">
        <v>84</v>
      </c>
      <c r="C4805" t="s">
        <v>238</v>
      </c>
      <c r="D4805" t="s">
        <v>17029</v>
      </c>
      <c r="E4805" t="s">
        <v>79</v>
      </c>
      <c r="F4805" t="s">
        <v>4873</v>
      </c>
      <c r="G4805">
        <v>0</v>
      </c>
      <c r="H4805">
        <v>0</v>
      </c>
      <c r="I4805">
        <v>0</v>
      </c>
      <c r="J4805">
        <v>0</v>
      </c>
      <c r="K4805">
        <v>0</v>
      </c>
      <c r="L4805">
        <v>0</v>
      </c>
      <c r="M4805">
        <v>0</v>
      </c>
      <c r="N4805">
        <v>21</v>
      </c>
      <c r="O4805">
        <v>20</v>
      </c>
      <c r="P4805">
        <v>1</v>
      </c>
      <c r="Q4805">
        <v>0</v>
      </c>
    </row>
    <row r="4806" spans="1:17" x14ac:dyDescent="0.2">
      <c r="A4806" t="s">
        <v>21829</v>
      </c>
      <c r="B4806" t="s">
        <v>84</v>
      </c>
      <c r="C4806" t="s">
        <v>238</v>
      </c>
      <c r="D4806" t="s">
        <v>17029</v>
      </c>
      <c r="E4806" t="s">
        <v>79</v>
      </c>
      <c r="F4806" t="s">
        <v>17019</v>
      </c>
      <c r="G4806">
        <v>30</v>
      </c>
      <c r="H4806">
        <v>0</v>
      </c>
      <c r="I4806">
        <v>0</v>
      </c>
      <c r="J4806">
        <v>0</v>
      </c>
      <c r="K4806">
        <v>0</v>
      </c>
      <c r="L4806">
        <v>0</v>
      </c>
      <c r="M4806">
        <v>0</v>
      </c>
      <c r="N4806">
        <v>0</v>
      </c>
      <c r="O4806">
        <v>0</v>
      </c>
      <c r="P4806">
        <v>0</v>
      </c>
      <c r="Q4806">
        <v>0</v>
      </c>
    </row>
    <row r="4807" spans="1:17" x14ac:dyDescent="0.2">
      <c r="A4807" t="s">
        <v>21830</v>
      </c>
      <c r="B4807" t="s">
        <v>84</v>
      </c>
      <c r="C4807" t="s">
        <v>238</v>
      </c>
      <c r="D4807" t="s">
        <v>17029</v>
      </c>
      <c r="E4807" t="s">
        <v>81</v>
      </c>
      <c r="F4807" t="s">
        <v>4875</v>
      </c>
      <c r="G4807">
        <v>0</v>
      </c>
      <c r="H4807">
        <v>19</v>
      </c>
      <c r="I4807">
        <v>3</v>
      </c>
      <c r="J4807">
        <v>13</v>
      </c>
      <c r="K4807">
        <v>2</v>
      </c>
      <c r="L4807">
        <v>1</v>
      </c>
      <c r="M4807">
        <v>0</v>
      </c>
      <c r="N4807">
        <v>0</v>
      </c>
      <c r="O4807">
        <v>0</v>
      </c>
      <c r="P4807">
        <v>0</v>
      </c>
      <c r="Q4807">
        <v>0</v>
      </c>
    </row>
    <row r="4808" spans="1:17" x14ac:dyDescent="0.2">
      <c r="A4808" t="s">
        <v>21831</v>
      </c>
      <c r="B4808" t="s">
        <v>84</v>
      </c>
      <c r="C4808" t="s">
        <v>238</v>
      </c>
      <c r="D4808" t="s">
        <v>17029</v>
      </c>
      <c r="E4808" t="s">
        <v>81</v>
      </c>
      <c r="F4808" t="s">
        <v>4877</v>
      </c>
      <c r="G4808">
        <v>0</v>
      </c>
      <c r="H4808">
        <v>19</v>
      </c>
      <c r="I4808">
        <v>3</v>
      </c>
      <c r="J4808">
        <v>11</v>
      </c>
      <c r="K4808">
        <v>4</v>
      </c>
      <c r="L4808">
        <v>1</v>
      </c>
      <c r="M4808">
        <v>0</v>
      </c>
      <c r="N4808">
        <v>0</v>
      </c>
      <c r="O4808">
        <v>0</v>
      </c>
      <c r="P4808">
        <v>0</v>
      </c>
      <c r="Q4808">
        <v>0</v>
      </c>
    </row>
    <row r="4809" spans="1:17" x14ac:dyDescent="0.2">
      <c r="A4809" t="s">
        <v>21832</v>
      </c>
      <c r="B4809" t="s">
        <v>84</v>
      </c>
      <c r="C4809" t="s">
        <v>238</v>
      </c>
      <c r="D4809" t="s">
        <v>17029</v>
      </c>
      <c r="E4809" t="s">
        <v>81</v>
      </c>
      <c r="F4809" t="s">
        <v>4879</v>
      </c>
      <c r="G4809">
        <v>0</v>
      </c>
      <c r="H4809">
        <v>0</v>
      </c>
      <c r="I4809">
        <v>0</v>
      </c>
      <c r="J4809">
        <v>0</v>
      </c>
      <c r="K4809">
        <v>0</v>
      </c>
      <c r="L4809">
        <v>0</v>
      </c>
      <c r="M4809">
        <v>19</v>
      </c>
      <c r="N4809">
        <v>0</v>
      </c>
      <c r="O4809">
        <v>0</v>
      </c>
      <c r="P4809">
        <v>0</v>
      </c>
      <c r="Q4809">
        <v>0</v>
      </c>
    </row>
    <row r="4810" spans="1:17" x14ac:dyDescent="0.2">
      <c r="A4810" t="s">
        <v>21833</v>
      </c>
      <c r="B4810" t="s">
        <v>84</v>
      </c>
      <c r="C4810" t="s">
        <v>238</v>
      </c>
      <c r="D4810" t="s">
        <v>17029</v>
      </c>
      <c r="E4810" t="s">
        <v>81</v>
      </c>
      <c r="F4810" t="s">
        <v>4881</v>
      </c>
      <c r="G4810">
        <v>0</v>
      </c>
      <c r="H4810">
        <v>19</v>
      </c>
      <c r="I4810">
        <v>3</v>
      </c>
      <c r="J4810">
        <v>11</v>
      </c>
      <c r="K4810">
        <v>4</v>
      </c>
      <c r="L4810">
        <v>1</v>
      </c>
      <c r="M4810">
        <v>0</v>
      </c>
      <c r="N4810">
        <v>0</v>
      </c>
      <c r="O4810">
        <v>0</v>
      </c>
      <c r="P4810">
        <v>0</v>
      </c>
      <c r="Q4810">
        <v>0</v>
      </c>
    </row>
    <row r="4811" spans="1:17" x14ac:dyDescent="0.2">
      <c r="A4811" t="s">
        <v>21834</v>
      </c>
      <c r="B4811" t="s">
        <v>84</v>
      </c>
      <c r="C4811" t="s">
        <v>238</v>
      </c>
      <c r="D4811" t="s">
        <v>17029</v>
      </c>
      <c r="E4811" t="s">
        <v>81</v>
      </c>
      <c r="F4811" t="s">
        <v>4883</v>
      </c>
      <c r="G4811">
        <v>0</v>
      </c>
      <c r="H4811">
        <v>19</v>
      </c>
      <c r="I4811">
        <v>3</v>
      </c>
      <c r="J4811">
        <v>12</v>
      </c>
      <c r="K4811">
        <v>3</v>
      </c>
      <c r="L4811">
        <v>1</v>
      </c>
      <c r="M4811">
        <v>0</v>
      </c>
      <c r="N4811">
        <v>0</v>
      </c>
      <c r="O4811">
        <v>0</v>
      </c>
      <c r="P4811">
        <v>0</v>
      </c>
      <c r="Q4811">
        <v>0</v>
      </c>
    </row>
    <row r="4812" spans="1:17" x14ac:dyDescent="0.2">
      <c r="A4812" t="s">
        <v>21835</v>
      </c>
      <c r="B4812" t="s">
        <v>84</v>
      </c>
      <c r="C4812" t="s">
        <v>238</v>
      </c>
      <c r="D4812" t="s">
        <v>17029</v>
      </c>
      <c r="E4812" t="s">
        <v>81</v>
      </c>
      <c r="F4812" t="s">
        <v>4885</v>
      </c>
      <c r="G4812">
        <v>0</v>
      </c>
      <c r="H4812">
        <v>0</v>
      </c>
      <c r="I4812">
        <v>0</v>
      </c>
      <c r="J4812">
        <v>0</v>
      </c>
      <c r="K4812">
        <v>0</v>
      </c>
      <c r="L4812">
        <v>0</v>
      </c>
      <c r="M4812">
        <v>19</v>
      </c>
      <c r="N4812">
        <v>0</v>
      </c>
      <c r="O4812">
        <v>0</v>
      </c>
      <c r="P4812">
        <v>0</v>
      </c>
      <c r="Q4812">
        <v>0</v>
      </c>
    </row>
    <row r="4813" spans="1:17" x14ac:dyDescent="0.2">
      <c r="A4813" t="s">
        <v>21836</v>
      </c>
      <c r="B4813" t="s">
        <v>84</v>
      </c>
      <c r="C4813" t="s">
        <v>238</v>
      </c>
      <c r="D4813" t="s">
        <v>17029</v>
      </c>
      <c r="E4813" t="s">
        <v>81</v>
      </c>
      <c r="F4813" t="s">
        <v>4887</v>
      </c>
      <c r="G4813">
        <v>0</v>
      </c>
      <c r="H4813">
        <v>19</v>
      </c>
      <c r="I4813">
        <v>3</v>
      </c>
      <c r="J4813">
        <v>12</v>
      </c>
      <c r="K4813">
        <v>3</v>
      </c>
      <c r="L4813">
        <v>1</v>
      </c>
      <c r="M4813">
        <v>0</v>
      </c>
      <c r="N4813">
        <v>0</v>
      </c>
      <c r="O4813">
        <v>0</v>
      </c>
      <c r="P4813">
        <v>0</v>
      </c>
      <c r="Q4813">
        <v>0</v>
      </c>
    </row>
    <row r="4814" spans="1:17" x14ac:dyDescent="0.2">
      <c r="A4814" t="s">
        <v>21837</v>
      </c>
      <c r="B4814" t="s">
        <v>84</v>
      </c>
      <c r="C4814" t="s">
        <v>238</v>
      </c>
      <c r="D4814" t="s">
        <v>17029</v>
      </c>
      <c r="E4814" t="s">
        <v>81</v>
      </c>
      <c r="F4814" t="s">
        <v>4889</v>
      </c>
      <c r="G4814">
        <v>0</v>
      </c>
      <c r="H4814">
        <v>0</v>
      </c>
      <c r="I4814">
        <v>0</v>
      </c>
      <c r="J4814">
        <v>0</v>
      </c>
      <c r="K4814">
        <v>0</v>
      </c>
      <c r="L4814">
        <v>0</v>
      </c>
      <c r="M4814">
        <v>19</v>
      </c>
      <c r="N4814">
        <v>0</v>
      </c>
      <c r="O4814">
        <v>0</v>
      </c>
      <c r="P4814">
        <v>0</v>
      </c>
      <c r="Q4814">
        <v>0</v>
      </c>
    </row>
    <row r="4815" spans="1:17" x14ac:dyDescent="0.2">
      <c r="A4815" t="s">
        <v>21838</v>
      </c>
      <c r="B4815" t="s">
        <v>84</v>
      </c>
      <c r="C4815" t="s">
        <v>238</v>
      </c>
      <c r="D4815" t="s">
        <v>17029</v>
      </c>
      <c r="E4815" t="s">
        <v>81</v>
      </c>
      <c r="F4815" t="s">
        <v>4871</v>
      </c>
      <c r="G4815">
        <v>0</v>
      </c>
      <c r="H4815">
        <v>0</v>
      </c>
      <c r="I4815">
        <v>0</v>
      </c>
      <c r="J4815">
        <v>0</v>
      </c>
      <c r="K4815">
        <v>0</v>
      </c>
      <c r="L4815">
        <v>0</v>
      </c>
      <c r="M4815">
        <v>0</v>
      </c>
      <c r="N4815">
        <v>16</v>
      </c>
      <c r="O4815">
        <v>15</v>
      </c>
      <c r="P4815">
        <v>1</v>
      </c>
      <c r="Q4815">
        <v>0</v>
      </c>
    </row>
    <row r="4816" spans="1:17" x14ac:dyDescent="0.2">
      <c r="A4816" t="s">
        <v>21839</v>
      </c>
      <c r="B4816" t="s">
        <v>84</v>
      </c>
      <c r="C4816" t="s">
        <v>238</v>
      </c>
      <c r="D4816" t="s">
        <v>17029</v>
      </c>
      <c r="E4816" t="s">
        <v>81</v>
      </c>
      <c r="F4816" t="s">
        <v>4873</v>
      </c>
      <c r="G4816">
        <v>0</v>
      </c>
      <c r="H4816">
        <v>0</v>
      </c>
      <c r="I4816">
        <v>0</v>
      </c>
      <c r="J4816">
        <v>0</v>
      </c>
      <c r="K4816">
        <v>0</v>
      </c>
      <c r="L4816">
        <v>0</v>
      </c>
      <c r="M4816">
        <v>0</v>
      </c>
      <c r="N4816">
        <v>12</v>
      </c>
      <c r="O4816">
        <v>11</v>
      </c>
      <c r="P4816">
        <v>1</v>
      </c>
      <c r="Q4816">
        <v>0</v>
      </c>
    </row>
    <row r="4817" spans="1:17" x14ac:dyDescent="0.2">
      <c r="A4817" t="s">
        <v>21840</v>
      </c>
      <c r="B4817" t="s">
        <v>84</v>
      </c>
      <c r="C4817" t="s">
        <v>238</v>
      </c>
      <c r="D4817" t="s">
        <v>17029</v>
      </c>
      <c r="E4817" t="s">
        <v>81</v>
      </c>
      <c r="F4817" t="s">
        <v>17019</v>
      </c>
      <c r="G4817">
        <v>19</v>
      </c>
      <c r="H4817">
        <v>0</v>
      </c>
      <c r="I4817">
        <v>0</v>
      </c>
      <c r="J4817">
        <v>0</v>
      </c>
      <c r="K4817">
        <v>0</v>
      </c>
      <c r="L4817">
        <v>0</v>
      </c>
      <c r="M4817">
        <v>0</v>
      </c>
      <c r="N4817">
        <v>0</v>
      </c>
      <c r="O4817">
        <v>0</v>
      </c>
      <c r="P4817">
        <v>0</v>
      </c>
      <c r="Q4817">
        <v>0</v>
      </c>
    </row>
    <row r="4818" spans="1:17" x14ac:dyDescent="0.2">
      <c r="A4818" t="s">
        <v>21841</v>
      </c>
      <c r="B4818" t="s">
        <v>84</v>
      </c>
      <c r="C4818" t="s">
        <v>238</v>
      </c>
      <c r="D4818" t="s">
        <v>17021</v>
      </c>
      <c r="E4818" t="s">
        <v>79</v>
      </c>
      <c r="F4818" t="s">
        <v>17022</v>
      </c>
      <c r="G4818">
        <v>0</v>
      </c>
      <c r="H4818">
        <v>0</v>
      </c>
      <c r="I4818">
        <v>0</v>
      </c>
      <c r="J4818">
        <v>0</v>
      </c>
      <c r="K4818">
        <v>0</v>
      </c>
      <c r="L4818">
        <v>0</v>
      </c>
      <c r="M4818">
        <v>0</v>
      </c>
      <c r="N4818">
        <v>4</v>
      </c>
      <c r="O4818">
        <v>4</v>
      </c>
      <c r="P4818">
        <v>0</v>
      </c>
      <c r="Q4818">
        <v>0</v>
      </c>
    </row>
    <row r="4819" spans="1:17" x14ac:dyDescent="0.2">
      <c r="A4819" t="s">
        <v>21842</v>
      </c>
      <c r="B4819" t="s">
        <v>84</v>
      </c>
      <c r="C4819" t="s">
        <v>238</v>
      </c>
      <c r="D4819" t="s">
        <v>17021</v>
      </c>
      <c r="E4819" t="s">
        <v>79</v>
      </c>
      <c r="F4819" t="s">
        <v>17019</v>
      </c>
      <c r="G4819">
        <v>4</v>
      </c>
      <c r="H4819">
        <v>0</v>
      </c>
      <c r="I4819">
        <v>0</v>
      </c>
      <c r="J4819">
        <v>0</v>
      </c>
      <c r="K4819">
        <v>0</v>
      </c>
      <c r="L4819">
        <v>0</v>
      </c>
      <c r="M4819">
        <v>0</v>
      </c>
      <c r="N4819">
        <v>0</v>
      </c>
      <c r="O4819">
        <v>0</v>
      </c>
      <c r="P4819">
        <v>0</v>
      </c>
      <c r="Q4819">
        <v>0</v>
      </c>
    </row>
    <row r="4820" spans="1:17" x14ac:dyDescent="0.2">
      <c r="A4820" t="s">
        <v>21843</v>
      </c>
      <c r="B4820" t="s">
        <v>84</v>
      </c>
      <c r="C4820" t="s">
        <v>238</v>
      </c>
      <c r="D4820" t="s">
        <v>17025</v>
      </c>
      <c r="E4820" t="s">
        <v>79</v>
      </c>
      <c r="F4820" t="s">
        <v>17019</v>
      </c>
      <c r="G4820">
        <v>6</v>
      </c>
      <c r="H4820">
        <v>0</v>
      </c>
      <c r="I4820">
        <v>0</v>
      </c>
      <c r="J4820">
        <v>0</v>
      </c>
      <c r="K4820">
        <v>0</v>
      </c>
      <c r="L4820">
        <v>0</v>
      </c>
      <c r="M4820">
        <v>0</v>
      </c>
      <c r="N4820">
        <v>0</v>
      </c>
      <c r="O4820">
        <v>0</v>
      </c>
      <c r="P4820">
        <v>0</v>
      </c>
      <c r="Q4820">
        <v>0</v>
      </c>
    </row>
    <row r="4821" spans="1:17" x14ac:dyDescent="0.2">
      <c r="A4821" t="s">
        <v>21844</v>
      </c>
      <c r="B4821" t="s">
        <v>84</v>
      </c>
      <c r="C4821" t="s">
        <v>238</v>
      </c>
      <c r="D4821" t="s">
        <v>17025</v>
      </c>
      <c r="E4821" t="s">
        <v>81</v>
      </c>
      <c r="F4821" t="s">
        <v>17019</v>
      </c>
      <c r="G4821">
        <v>1</v>
      </c>
      <c r="H4821">
        <v>0</v>
      </c>
      <c r="I4821">
        <v>0</v>
      </c>
      <c r="J4821">
        <v>0</v>
      </c>
      <c r="K4821">
        <v>0</v>
      </c>
      <c r="L4821">
        <v>0</v>
      </c>
      <c r="M4821">
        <v>0</v>
      </c>
      <c r="N4821">
        <v>0</v>
      </c>
      <c r="O4821">
        <v>0</v>
      </c>
      <c r="P4821">
        <v>0</v>
      </c>
      <c r="Q4821">
        <v>0</v>
      </c>
    </row>
    <row r="4822" spans="1:17" x14ac:dyDescent="0.2">
      <c r="A4822" t="s">
        <v>21845</v>
      </c>
      <c r="B4822" t="s">
        <v>84</v>
      </c>
      <c r="C4822" t="s">
        <v>239</v>
      </c>
      <c r="D4822" t="s">
        <v>17029</v>
      </c>
      <c r="E4822" t="s">
        <v>79</v>
      </c>
      <c r="F4822" t="s">
        <v>4875</v>
      </c>
      <c r="G4822">
        <v>0</v>
      </c>
      <c r="H4822">
        <v>35</v>
      </c>
      <c r="I4822">
        <v>6</v>
      </c>
      <c r="J4822">
        <v>21</v>
      </c>
      <c r="K4822">
        <v>6</v>
      </c>
      <c r="L4822">
        <v>2</v>
      </c>
      <c r="M4822">
        <v>0</v>
      </c>
      <c r="N4822">
        <v>0</v>
      </c>
      <c r="O4822">
        <v>0</v>
      </c>
      <c r="P4822">
        <v>0</v>
      </c>
      <c r="Q4822">
        <v>0</v>
      </c>
    </row>
    <row r="4823" spans="1:17" x14ac:dyDescent="0.2">
      <c r="A4823" t="s">
        <v>21846</v>
      </c>
      <c r="B4823" t="s">
        <v>84</v>
      </c>
      <c r="C4823" t="s">
        <v>239</v>
      </c>
      <c r="D4823" t="s">
        <v>17029</v>
      </c>
      <c r="E4823" t="s">
        <v>79</v>
      </c>
      <c r="F4823" t="s">
        <v>4877</v>
      </c>
      <c r="G4823">
        <v>0</v>
      </c>
      <c r="H4823">
        <v>35</v>
      </c>
      <c r="I4823">
        <v>6</v>
      </c>
      <c r="J4823">
        <v>20</v>
      </c>
      <c r="K4823">
        <v>7</v>
      </c>
      <c r="L4823">
        <v>2</v>
      </c>
      <c r="M4823">
        <v>0</v>
      </c>
      <c r="N4823">
        <v>0</v>
      </c>
      <c r="O4823">
        <v>0</v>
      </c>
      <c r="P4823">
        <v>0</v>
      </c>
      <c r="Q4823">
        <v>0</v>
      </c>
    </row>
    <row r="4824" spans="1:17" x14ac:dyDescent="0.2">
      <c r="A4824" t="s">
        <v>21847</v>
      </c>
      <c r="B4824" t="s">
        <v>84</v>
      </c>
      <c r="C4824" t="s">
        <v>239</v>
      </c>
      <c r="D4824" t="s">
        <v>17029</v>
      </c>
      <c r="E4824" t="s">
        <v>79</v>
      </c>
      <c r="F4824" t="s">
        <v>4879</v>
      </c>
      <c r="G4824">
        <v>0</v>
      </c>
      <c r="H4824">
        <v>0</v>
      </c>
      <c r="I4824">
        <v>0</v>
      </c>
      <c r="J4824">
        <v>0</v>
      </c>
      <c r="K4824">
        <v>0</v>
      </c>
      <c r="L4824">
        <v>0</v>
      </c>
      <c r="M4824">
        <v>35</v>
      </c>
      <c r="N4824">
        <v>0</v>
      </c>
      <c r="O4824">
        <v>0</v>
      </c>
      <c r="P4824">
        <v>0</v>
      </c>
      <c r="Q4824">
        <v>0</v>
      </c>
    </row>
    <row r="4825" spans="1:17" x14ac:dyDescent="0.2">
      <c r="A4825" t="s">
        <v>21848</v>
      </c>
      <c r="B4825" t="s">
        <v>84</v>
      </c>
      <c r="C4825" t="s">
        <v>239</v>
      </c>
      <c r="D4825" t="s">
        <v>17029</v>
      </c>
      <c r="E4825" t="s">
        <v>79</v>
      </c>
      <c r="F4825" t="s">
        <v>4881</v>
      </c>
      <c r="G4825">
        <v>0</v>
      </c>
      <c r="H4825">
        <v>35</v>
      </c>
      <c r="I4825">
        <v>6</v>
      </c>
      <c r="J4825">
        <v>20</v>
      </c>
      <c r="K4825">
        <v>7</v>
      </c>
      <c r="L4825">
        <v>2</v>
      </c>
      <c r="M4825">
        <v>0</v>
      </c>
      <c r="N4825">
        <v>0</v>
      </c>
      <c r="O4825">
        <v>0</v>
      </c>
      <c r="P4825">
        <v>0</v>
      </c>
      <c r="Q4825">
        <v>0</v>
      </c>
    </row>
    <row r="4826" spans="1:17" x14ac:dyDescent="0.2">
      <c r="A4826" t="s">
        <v>21849</v>
      </c>
      <c r="B4826" t="s">
        <v>84</v>
      </c>
      <c r="C4826" t="s">
        <v>239</v>
      </c>
      <c r="D4826" t="s">
        <v>17029</v>
      </c>
      <c r="E4826" t="s">
        <v>79</v>
      </c>
      <c r="F4826" t="s">
        <v>4883</v>
      </c>
      <c r="G4826">
        <v>0</v>
      </c>
      <c r="H4826">
        <v>35</v>
      </c>
      <c r="I4826">
        <v>6</v>
      </c>
      <c r="J4826">
        <v>20</v>
      </c>
      <c r="K4826">
        <v>7</v>
      </c>
      <c r="L4826">
        <v>2</v>
      </c>
      <c r="M4826">
        <v>0</v>
      </c>
      <c r="N4826">
        <v>0</v>
      </c>
      <c r="O4826">
        <v>0</v>
      </c>
      <c r="P4826">
        <v>0</v>
      </c>
      <c r="Q4826">
        <v>0</v>
      </c>
    </row>
    <row r="4827" spans="1:17" x14ac:dyDescent="0.2">
      <c r="A4827" t="s">
        <v>21850</v>
      </c>
      <c r="B4827" t="s">
        <v>84</v>
      </c>
      <c r="C4827" t="s">
        <v>239</v>
      </c>
      <c r="D4827" t="s">
        <v>17029</v>
      </c>
      <c r="E4827" t="s">
        <v>79</v>
      </c>
      <c r="F4827" t="s">
        <v>4885</v>
      </c>
      <c r="G4827">
        <v>0</v>
      </c>
      <c r="H4827">
        <v>0</v>
      </c>
      <c r="I4827">
        <v>0</v>
      </c>
      <c r="J4827">
        <v>0</v>
      </c>
      <c r="K4827">
        <v>0</v>
      </c>
      <c r="L4827">
        <v>0</v>
      </c>
      <c r="M4827">
        <v>35</v>
      </c>
      <c r="N4827">
        <v>0</v>
      </c>
      <c r="O4827">
        <v>0</v>
      </c>
      <c r="P4827">
        <v>0</v>
      </c>
      <c r="Q4827">
        <v>0</v>
      </c>
    </row>
    <row r="4828" spans="1:17" x14ac:dyDescent="0.2">
      <c r="A4828" t="s">
        <v>21851</v>
      </c>
      <c r="B4828" t="s">
        <v>84</v>
      </c>
      <c r="C4828" t="s">
        <v>239</v>
      </c>
      <c r="D4828" t="s">
        <v>17029</v>
      </c>
      <c r="E4828" t="s">
        <v>79</v>
      </c>
      <c r="F4828" t="s">
        <v>4887</v>
      </c>
      <c r="G4828">
        <v>0</v>
      </c>
      <c r="H4828">
        <v>35</v>
      </c>
      <c r="I4828">
        <v>6</v>
      </c>
      <c r="J4828">
        <v>21</v>
      </c>
      <c r="K4828">
        <v>6</v>
      </c>
      <c r="L4828">
        <v>2</v>
      </c>
      <c r="M4828">
        <v>0</v>
      </c>
      <c r="N4828">
        <v>0</v>
      </c>
      <c r="O4828">
        <v>0</v>
      </c>
      <c r="P4828">
        <v>0</v>
      </c>
      <c r="Q4828">
        <v>0</v>
      </c>
    </row>
    <row r="4829" spans="1:17" x14ac:dyDescent="0.2">
      <c r="A4829" t="s">
        <v>21852</v>
      </c>
      <c r="B4829" t="s">
        <v>84</v>
      </c>
      <c r="C4829" t="s">
        <v>239</v>
      </c>
      <c r="D4829" t="s">
        <v>17029</v>
      </c>
      <c r="E4829" t="s">
        <v>79</v>
      </c>
      <c r="F4829" t="s">
        <v>4889</v>
      </c>
      <c r="G4829">
        <v>0</v>
      </c>
      <c r="H4829">
        <v>0</v>
      </c>
      <c r="I4829">
        <v>0</v>
      </c>
      <c r="J4829">
        <v>0</v>
      </c>
      <c r="K4829">
        <v>0</v>
      </c>
      <c r="L4829">
        <v>0</v>
      </c>
      <c r="M4829">
        <v>35</v>
      </c>
      <c r="N4829">
        <v>0</v>
      </c>
      <c r="O4829">
        <v>0</v>
      </c>
      <c r="P4829">
        <v>0</v>
      </c>
      <c r="Q4829">
        <v>0</v>
      </c>
    </row>
    <row r="4830" spans="1:17" x14ac:dyDescent="0.2">
      <c r="A4830" t="s">
        <v>21853</v>
      </c>
      <c r="B4830" t="s">
        <v>84</v>
      </c>
      <c r="C4830" t="s">
        <v>239</v>
      </c>
      <c r="D4830" t="s">
        <v>17029</v>
      </c>
      <c r="E4830" t="s">
        <v>79</v>
      </c>
      <c r="F4830" t="s">
        <v>4871</v>
      </c>
      <c r="G4830">
        <v>0</v>
      </c>
      <c r="H4830">
        <v>0</v>
      </c>
      <c r="I4830">
        <v>0</v>
      </c>
      <c r="J4830">
        <v>0</v>
      </c>
      <c r="K4830">
        <v>0</v>
      </c>
      <c r="L4830">
        <v>0</v>
      </c>
      <c r="M4830">
        <v>0</v>
      </c>
      <c r="N4830">
        <v>31</v>
      </c>
      <c r="O4830">
        <v>29</v>
      </c>
      <c r="P4830">
        <v>1</v>
      </c>
      <c r="Q4830">
        <v>1</v>
      </c>
    </row>
    <row r="4831" spans="1:17" x14ac:dyDescent="0.2">
      <c r="A4831" t="s">
        <v>21854</v>
      </c>
      <c r="B4831" t="s">
        <v>84</v>
      </c>
      <c r="C4831" t="s">
        <v>239</v>
      </c>
      <c r="D4831" t="s">
        <v>17029</v>
      </c>
      <c r="E4831" t="s">
        <v>79</v>
      </c>
      <c r="F4831" t="s">
        <v>4873</v>
      </c>
      <c r="G4831">
        <v>0</v>
      </c>
      <c r="H4831">
        <v>0</v>
      </c>
      <c r="I4831">
        <v>0</v>
      </c>
      <c r="J4831">
        <v>0</v>
      </c>
      <c r="K4831">
        <v>0</v>
      </c>
      <c r="L4831">
        <v>0</v>
      </c>
      <c r="M4831">
        <v>0</v>
      </c>
      <c r="N4831">
        <v>30</v>
      </c>
      <c r="O4831">
        <v>28</v>
      </c>
      <c r="P4831">
        <v>1</v>
      </c>
      <c r="Q4831">
        <v>1</v>
      </c>
    </row>
    <row r="4832" spans="1:17" x14ac:dyDescent="0.2">
      <c r="A4832" t="s">
        <v>21855</v>
      </c>
      <c r="B4832" t="s">
        <v>84</v>
      </c>
      <c r="C4832" t="s">
        <v>239</v>
      </c>
      <c r="D4832" t="s">
        <v>17029</v>
      </c>
      <c r="E4832" t="s">
        <v>79</v>
      </c>
      <c r="F4832" t="s">
        <v>17019</v>
      </c>
      <c r="G4832">
        <v>35</v>
      </c>
      <c r="H4832">
        <v>0</v>
      </c>
      <c r="I4832">
        <v>0</v>
      </c>
      <c r="J4832">
        <v>0</v>
      </c>
      <c r="K4832">
        <v>0</v>
      </c>
      <c r="L4832">
        <v>0</v>
      </c>
      <c r="M4832">
        <v>0</v>
      </c>
      <c r="N4832">
        <v>0</v>
      </c>
      <c r="O4832">
        <v>0</v>
      </c>
      <c r="P4832">
        <v>0</v>
      </c>
      <c r="Q4832">
        <v>0</v>
      </c>
    </row>
    <row r="4833" spans="1:17" x14ac:dyDescent="0.2">
      <c r="A4833" t="s">
        <v>21856</v>
      </c>
      <c r="B4833" t="s">
        <v>84</v>
      </c>
      <c r="C4833" t="s">
        <v>239</v>
      </c>
      <c r="D4833" t="s">
        <v>17029</v>
      </c>
      <c r="E4833" t="s">
        <v>81</v>
      </c>
      <c r="F4833" t="s">
        <v>4875</v>
      </c>
      <c r="G4833">
        <v>0</v>
      </c>
      <c r="H4833">
        <v>36</v>
      </c>
      <c r="I4833">
        <v>3</v>
      </c>
      <c r="J4833">
        <v>27</v>
      </c>
      <c r="K4833">
        <v>4</v>
      </c>
      <c r="L4833">
        <v>2</v>
      </c>
      <c r="M4833">
        <v>0</v>
      </c>
      <c r="N4833">
        <v>0</v>
      </c>
      <c r="O4833">
        <v>0</v>
      </c>
      <c r="P4833">
        <v>0</v>
      </c>
      <c r="Q4833">
        <v>0</v>
      </c>
    </row>
    <row r="4834" spans="1:17" x14ac:dyDescent="0.2">
      <c r="A4834" t="s">
        <v>21857</v>
      </c>
      <c r="B4834" t="s">
        <v>84</v>
      </c>
      <c r="C4834" t="s">
        <v>239</v>
      </c>
      <c r="D4834" t="s">
        <v>17029</v>
      </c>
      <c r="E4834" t="s">
        <v>81</v>
      </c>
      <c r="F4834" t="s">
        <v>4877</v>
      </c>
      <c r="G4834">
        <v>0</v>
      </c>
      <c r="H4834">
        <v>36</v>
      </c>
      <c r="I4834">
        <v>3</v>
      </c>
      <c r="J4834">
        <v>24</v>
      </c>
      <c r="K4834">
        <v>3</v>
      </c>
      <c r="L4834">
        <v>6</v>
      </c>
      <c r="M4834">
        <v>0</v>
      </c>
      <c r="N4834">
        <v>0</v>
      </c>
      <c r="O4834">
        <v>0</v>
      </c>
      <c r="P4834">
        <v>0</v>
      </c>
      <c r="Q4834">
        <v>0</v>
      </c>
    </row>
    <row r="4835" spans="1:17" x14ac:dyDescent="0.2">
      <c r="A4835" t="s">
        <v>21858</v>
      </c>
      <c r="B4835" t="s">
        <v>84</v>
      </c>
      <c r="C4835" t="s">
        <v>239</v>
      </c>
      <c r="D4835" t="s">
        <v>17029</v>
      </c>
      <c r="E4835" t="s">
        <v>81</v>
      </c>
      <c r="F4835" t="s">
        <v>4879</v>
      </c>
      <c r="G4835">
        <v>0</v>
      </c>
      <c r="H4835">
        <v>0</v>
      </c>
      <c r="I4835">
        <v>0</v>
      </c>
      <c r="J4835">
        <v>0</v>
      </c>
      <c r="K4835">
        <v>0</v>
      </c>
      <c r="L4835">
        <v>0</v>
      </c>
      <c r="M4835">
        <v>36</v>
      </c>
      <c r="N4835">
        <v>0</v>
      </c>
      <c r="O4835">
        <v>0</v>
      </c>
      <c r="P4835">
        <v>0</v>
      </c>
      <c r="Q4835">
        <v>0</v>
      </c>
    </row>
    <row r="4836" spans="1:17" x14ac:dyDescent="0.2">
      <c r="A4836" t="s">
        <v>21859</v>
      </c>
      <c r="B4836" t="s">
        <v>84</v>
      </c>
      <c r="C4836" t="s">
        <v>239</v>
      </c>
      <c r="D4836" t="s">
        <v>17029</v>
      </c>
      <c r="E4836" t="s">
        <v>81</v>
      </c>
      <c r="F4836" t="s">
        <v>4881</v>
      </c>
      <c r="G4836">
        <v>0</v>
      </c>
      <c r="H4836">
        <v>36</v>
      </c>
      <c r="I4836">
        <v>3</v>
      </c>
      <c r="J4836">
        <v>24</v>
      </c>
      <c r="K4836">
        <v>3</v>
      </c>
      <c r="L4836">
        <v>6</v>
      </c>
      <c r="M4836">
        <v>0</v>
      </c>
      <c r="N4836">
        <v>0</v>
      </c>
      <c r="O4836">
        <v>0</v>
      </c>
      <c r="P4836">
        <v>0</v>
      </c>
      <c r="Q4836">
        <v>0</v>
      </c>
    </row>
    <row r="4837" spans="1:17" x14ac:dyDescent="0.2">
      <c r="A4837" t="s">
        <v>21860</v>
      </c>
      <c r="B4837" t="s">
        <v>84</v>
      </c>
      <c r="C4837" t="s">
        <v>239</v>
      </c>
      <c r="D4837" t="s">
        <v>17029</v>
      </c>
      <c r="E4837" t="s">
        <v>81</v>
      </c>
      <c r="F4837" t="s">
        <v>4883</v>
      </c>
      <c r="G4837">
        <v>0</v>
      </c>
      <c r="H4837">
        <v>36</v>
      </c>
      <c r="I4837">
        <v>3</v>
      </c>
      <c r="J4837">
        <v>25</v>
      </c>
      <c r="K4837">
        <v>3</v>
      </c>
      <c r="L4837">
        <v>5</v>
      </c>
      <c r="M4837">
        <v>0</v>
      </c>
      <c r="N4837">
        <v>0</v>
      </c>
      <c r="O4837">
        <v>0</v>
      </c>
      <c r="P4837">
        <v>0</v>
      </c>
      <c r="Q4837">
        <v>0</v>
      </c>
    </row>
    <row r="4838" spans="1:17" x14ac:dyDescent="0.2">
      <c r="A4838" t="s">
        <v>21861</v>
      </c>
      <c r="B4838" t="s">
        <v>84</v>
      </c>
      <c r="C4838" t="s">
        <v>239</v>
      </c>
      <c r="D4838" t="s">
        <v>17029</v>
      </c>
      <c r="E4838" t="s">
        <v>81</v>
      </c>
      <c r="F4838" t="s">
        <v>4885</v>
      </c>
      <c r="G4838">
        <v>0</v>
      </c>
      <c r="H4838">
        <v>0</v>
      </c>
      <c r="I4838">
        <v>0</v>
      </c>
      <c r="J4838">
        <v>0</v>
      </c>
      <c r="K4838">
        <v>0</v>
      </c>
      <c r="L4838">
        <v>0</v>
      </c>
      <c r="M4838">
        <v>36</v>
      </c>
      <c r="N4838">
        <v>0</v>
      </c>
      <c r="O4838">
        <v>0</v>
      </c>
      <c r="P4838">
        <v>0</v>
      </c>
      <c r="Q4838">
        <v>0</v>
      </c>
    </row>
    <row r="4839" spans="1:17" x14ac:dyDescent="0.2">
      <c r="A4839" t="s">
        <v>21862</v>
      </c>
      <c r="B4839" t="s">
        <v>84</v>
      </c>
      <c r="C4839" t="s">
        <v>239</v>
      </c>
      <c r="D4839" t="s">
        <v>17029</v>
      </c>
      <c r="E4839" t="s">
        <v>81</v>
      </c>
      <c r="F4839" t="s">
        <v>4887</v>
      </c>
      <c r="G4839">
        <v>0</v>
      </c>
      <c r="H4839">
        <v>36</v>
      </c>
      <c r="I4839">
        <v>3</v>
      </c>
      <c r="J4839">
        <v>26</v>
      </c>
      <c r="K4839">
        <v>4</v>
      </c>
      <c r="L4839">
        <v>3</v>
      </c>
      <c r="M4839">
        <v>0</v>
      </c>
      <c r="N4839">
        <v>0</v>
      </c>
      <c r="O4839">
        <v>0</v>
      </c>
      <c r="P4839">
        <v>0</v>
      </c>
      <c r="Q4839">
        <v>0</v>
      </c>
    </row>
    <row r="4840" spans="1:17" x14ac:dyDescent="0.2">
      <c r="A4840" t="s">
        <v>21863</v>
      </c>
      <c r="B4840" t="s">
        <v>84</v>
      </c>
      <c r="C4840" t="s">
        <v>239</v>
      </c>
      <c r="D4840" t="s">
        <v>17029</v>
      </c>
      <c r="E4840" t="s">
        <v>81</v>
      </c>
      <c r="F4840" t="s">
        <v>4889</v>
      </c>
      <c r="G4840">
        <v>0</v>
      </c>
      <c r="H4840">
        <v>0</v>
      </c>
      <c r="I4840">
        <v>0</v>
      </c>
      <c r="J4840">
        <v>0</v>
      </c>
      <c r="K4840">
        <v>0</v>
      </c>
      <c r="L4840">
        <v>0</v>
      </c>
      <c r="M4840">
        <v>36</v>
      </c>
      <c r="N4840">
        <v>0</v>
      </c>
      <c r="O4840">
        <v>0</v>
      </c>
      <c r="P4840">
        <v>0</v>
      </c>
      <c r="Q4840">
        <v>0</v>
      </c>
    </row>
    <row r="4841" spans="1:17" x14ac:dyDescent="0.2">
      <c r="A4841" t="s">
        <v>21864</v>
      </c>
      <c r="B4841" t="s">
        <v>84</v>
      </c>
      <c r="C4841" t="s">
        <v>239</v>
      </c>
      <c r="D4841" t="s">
        <v>17029</v>
      </c>
      <c r="E4841" t="s">
        <v>81</v>
      </c>
      <c r="F4841" t="s">
        <v>4871</v>
      </c>
      <c r="G4841">
        <v>0</v>
      </c>
      <c r="H4841">
        <v>0</v>
      </c>
      <c r="I4841">
        <v>0</v>
      </c>
      <c r="J4841">
        <v>0</v>
      </c>
      <c r="K4841">
        <v>0</v>
      </c>
      <c r="L4841">
        <v>0</v>
      </c>
      <c r="M4841">
        <v>0</v>
      </c>
      <c r="N4841">
        <v>34</v>
      </c>
      <c r="O4841">
        <v>27</v>
      </c>
      <c r="P4841">
        <v>4</v>
      </c>
      <c r="Q4841">
        <v>3</v>
      </c>
    </row>
    <row r="4842" spans="1:17" x14ac:dyDescent="0.2">
      <c r="A4842" t="s">
        <v>21865</v>
      </c>
      <c r="B4842" t="s">
        <v>84</v>
      </c>
      <c r="C4842" t="s">
        <v>239</v>
      </c>
      <c r="D4842" t="s">
        <v>17029</v>
      </c>
      <c r="E4842" t="s">
        <v>81</v>
      </c>
      <c r="F4842" t="s">
        <v>4873</v>
      </c>
      <c r="G4842">
        <v>0</v>
      </c>
      <c r="H4842">
        <v>0</v>
      </c>
      <c r="I4842">
        <v>0</v>
      </c>
      <c r="J4842">
        <v>0</v>
      </c>
      <c r="K4842">
        <v>0</v>
      </c>
      <c r="L4842">
        <v>0</v>
      </c>
      <c r="M4842">
        <v>0</v>
      </c>
      <c r="N4842">
        <v>32</v>
      </c>
      <c r="O4842">
        <v>26</v>
      </c>
      <c r="P4842">
        <v>3</v>
      </c>
      <c r="Q4842">
        <v>3</v>
      </c>
    </row>
    <row r="4843" spans="1:17" x14ac:dyDescent="0.2">
      <c r="A4843" t="s">
        <v>21866</v>
      </c>
      <c r="B4843" t="s">
        <v>84</v>
      </c>
      <c r="C4843" t="s">
        <v>239</v>
      </c>
      <c r="D4843" t="s">
        <v>17029</v>
      </c>
      <c r="E4843" t="s">
        <v>81</v>
      </c>
      <c r="F4843" t="s">
        <v>17019</v>
      </c>
      <c r="G4843">
        <v>36</v>
      </c>
      <c r="H4843">
        <v>0</v>
      </c>
      <c r="I4843">
        <v>0</v>
      </c>
      <c r="J4843">
        <v>0</v>
      </c>
      <c r="K4843">
        <v>0</v>
      </c>
      <c r="L4843">
        <v>0</v>
      </c>
      <c r="M4843">
        <v>0</v>
      </c>
      <c r="N4843">
        <v>0</v>
      </c>
      <c r="O4843">
        <v>0</v>
      </c>
      <c r="P4843">
        <v>0</v>
      </c>
      <c r="Q4843">
        <v>0</v>
      </c>
    </row>
    <row r="4844" spans="1:17" x14ac:dyDescent="0.2">
      <c r="A4844" t="s">
        <v>21867</v>
      </c>
      <c r="B4844" t="s">
        <v>84</v>
      </c>
      <c r="C4844" t="s">
        <v>239</v>
      </c>
      <c r="D4844" t="s">
        <v>17021</v>
      </c>
      <c r="E4844" t="s">
        <v>79</v>
      </c>
      <c r="F4844" t="s">
        <v>17022</v>
      </c>
      <c r="G4844">
        <v>0</v>
      </c>
      <c r="H4844">
        <v>0</v>
      </c>
      <c r="I4844">
        <v>0</v>
      </c>
      <c r="J4844">
        <v>0</v>
      </c>
      <c r="K4844">
        <v>0</v>
      </c>
      <c r="L4844">
        <v>0</v>
      </c>
      <c r="M4844">
        <v>0</v>
      </c>
      <c r="N4844">
        <v>4</v>
      </c>
      <c r="O4844">
        <v>4</v>
      </c>
      <c r="P4844">
        <v>0</v>
      </c>
      <c r="Q4844">
        <v>0</v>
      </c>
    </row>
    <row r="4845" spans="1:17" x14ac:dyDescent="0.2">
      <c r="A4845" t="s">
        <v>21868</v>
      </c>
      <c r="B4845" t="s">
        <v>84</v>
      </c>
      <c r="C4845" t="s">
        <v>239</v>
      </c>
      <c r="D4845" t="s">
        <v>17021</v>
      </c>
      <c r="E4845" t="s">
        <v>79</v>
      </c>
      <c r="F4845" t="s">
        <v>17019</v>
      </c>
      <c r="G4845">
        <v>4</v>
      </c>
      <c r="H4845">
        <v>0</v>
      </c>
      <c r="I4845">
        <v>0</v>
      </c>
      <c r="J4845">
        <v>0</v>
      </c>
      <c r="K4845">
        <v>0</v>
      </c>
      <c r="L4845">
        <v>0</v>
      </c>
      <c r="M4845">
        <v>0</v>
      </c>
      <c r="N4845">
        <v>0</v>
      </c>
      <c r="O4845">
        <v>0</v>
      </c>
      <c r="P4845">
        <v>0</v>
      </c>
      <c r="Q4845">
        <v>0</v>
      </c>
    </row>
    <row r="4846" spans="1:17" x14ac:dyDescent="0.2">
      <c r="A4846" t="s">
        <v>21869</v>
      </c>
      <c r="B4846" t="s">
        <v>84</v>
      </c>
      <c r="C4846" t="s">
        <v>239</v>
      </c>
      <c r="D4846" t="s">
        <v>17021</v>
      </c>
      <c r="E4846" t="s">
        <v>81</v>
      </c>
      <c r="F4846" t="s">
        <v>17022</v>
      </c>
      <c r="G4846">
        <v>0</v>
      </c>
      <c r="H4846">
        <v>0</v>
      </c>
      <c r="I4846">
        <v>0</v>
      </c>
      <c r="J4846">
        <v>0</v>
      </c>
      <c r="K4846">
        <v>0</v>
      </c>
      <c r="L4846">
        <v>0</v>
      </c>
      <c r="M4846">
        <v>0</v>
      </c>
      <c r="N4846">
        <v>1</v>
      </c>
      <c r="O4846">
        <v>1</v>
      </c>
      <c r="P4846">
        <v>0</v>
      </c>
      <c r="Q4846">
        <v>0</v>
      </c>
    </row>
    <row r="4847" spans="1:17" x14ac:dyDescent="0.2">
      <c r="A4847" t="s">
        <v>21870</v>
      </c>
      <c r="B4847" t="s">
        <v>84</v>
      </c>
      <c r="C4847" t="s">
        <v>239</v>
      </c>
      <c r="D4847" t="s">
        <v>17021</v>
      </c>
      <c r="E4847" t="s">
        <v>81</v>
      </c>
      <c r="F4847" t="s">
        <v>17019</v>
      </c>
      <c r="G4847">
        <v>1</v>
      </c>
      <c r="H4847">
        <v>0</v>
      </c>
      <c r="I4847">
        <v>0</v>
      </c>
      <c r="J4847">
        <v>0</v>
      </c>
      <c r="K4847">
        <v>0</v>
      </c>
      <c r="L4847">
        <v>0</v>
      </c>
      <c r="M4847">
        <v>0</v>
      </c>
      <c r="N4847">
        <v>0</v>
      </c>
      <c r="O4847">
        <v>0</v>
      </c>
      <c r="P4847">
        <v>0</v>
      </c>
      <c r="Q4847">
        <v>0</v>
      </c>
    </row>
    <row r="4848" spans="1:17" x14ac:dyDescent="0.2">
      <c r="A4848" t="s">
        <v>21871</v>
      </c>
      <c r="B4848" t="s">
        <v>84</v>
      </c>
      <c r="C4848" t="s">
        <v>239</v>
      </c>
      <c r="D4848" t="s">
        <v>17025</v>
      </c>
      <c r="E4848" t="s">
        <v>79</v>
      </c>
      <c r="F4848" t="s">
        <v>17019</v>
      </c>
      <c r="G4848">
        <v>1</v>
      </c>
      <c r="H4848">
        <v>0</v>
      </c>
      <c r="I4848">
        <v>0</v>
      </c>
      <c r="J4848">
        <v>0</v>
      </c>
      <c r="K4848">
        <v>0</v>
      </c>
      <c r="L4848">
        <v>0</v>
      </c>
      <c r="M4848">
        <v>0</v>
      </c>
      <c r="N4848">
        <v>0</v>
      </c>
      <c r="O4848">
        <v>0</v>
      </c>
      <c r="P4848">
        <v>0</v>
      </c>
      <c r="Q4848">
        <v>0</v>
      </c>
    </row>
    <row r="4849" spans="1:17" x14ac:dyDescent="0.2">
      <c r="A4849" t="s">
        <v>21872</v>
      </c>
      <c r="B4849" t="s">
        <v>84</v>
      </c>
      <c r="C4849" t="s">
        <v>239</v>
      </c>
      <c r="D4849" t="s">
        <v>17025</v>
      </c>
      <c r="E4849" t="s">
        <v>81</v>
      </c>
      <c r="F4849" t="s">
        <v>17019</v>
      </c>
      <c r="G4849">
        <v>2</v>
      </c>
      <c r="H4849">
        <v>0</v>
      </c>
      <c r="I4849">
        <v>0</v>
      </c>
      <c r="J4849">
        <v>0</v>
      </c>
      <c r="K4849">
        <v>0</v>
      </c>
      <c r="L4849">
        <v>0</v>
      </c>
      <c r="M4849">
        <v>0</v>
      </c>
      <c r="N4849">
        <v>0</v>
      </c>
      <c r="O4849">
        <v>0</v>
      </c>
      <c r="P4849">
        <v>0</v>
      </c>
      <c r="Q4849">
        <v>0</v>
      </c>
    </row>
    <row r="4850" spans="1:17" x14ac:dyDescent="0.2">
      <c r="A4850" t="s">
        <v>21873</v>
      </c>
      <c r="B4850" t="s">
        <v>84</v>
      </c>
      <c r="C4850" t="s">
        <v>240</v>
      </c>
      <c r="D4850" t="s">
        <v>17027</v>
      </c>
      <c r="E4850" t="s">
        <v>79</v>
      </c>
      <c r="F4850" t="s">
        <v>17019</v>
      </c>
      <c r="G4850">
        <v>1</v>
      </c>
      <c r="H4850">
        <v>0</v>
      </c>
      <c r="I4850">
        <v>0</v>
      </c>
      <c r="J4850">
        <v>0</v>
      </c>
      <c r="K4850">
        <v>0</v>
      </c>
      <c r="L4850">
        <v>0</v>
      </c>
      <c r="M4850">
        <v>0</v>
      </c>
      <c r="N4850">
        <v>0</v>
      </c>
      <c r="O4850">
        <v>0</v>
      </c>
      <c r="P4850">
        <v>0</v>
      </c>
      <c r="Q4850">
        <v>0</v>
      </c>
    </row>
    <row r="4851" spans="1:17" x14ac:dyDescent="0.2">
      <c r="A4851" t="s">
        <v>21874</v>
      </c>
      <c r="B4851" t="s">
        <v>84</v>
      </c>
      <c r="C4851" t="s">
        <v>240</v>
      </c>
      <c r="D4851" t="s">
        <v>17027</v>
      </c>
      <c r="E4851" t="s">
        <v>81</v>
      </c>
      <c r="F4851" t="s">
        <v>17019</v>
      </c>
      <c r="G4851">
        <v>1</v>
      </c>
      <c r="H4851">
        <v>0</v>
      </c>
      <c r="I4851">
        <v>0</v>
      </c>
      <c r="J4851">
        <v>0</v>
      </c>
      <c r="K4851">
        <v>0</v>
      </c>
      <c r="L4851">
        <v>0</v>
      </c>
      <c r="M4851">
        <v>0</v>
      </c>
      <c r="N4851">
        <v>0</v>
      </c>
      <c r="O4851">
        <v>0</v>
      </c>
      <c r="P4851">
        <v>0</v>
      </c>
      <c r="Q4851">
        <v>0</v>
      </c>
    </row>
    <row r="4852" spans="1:17" x14ac:dyDescent="0.2">
      <c r="A4852" t="s">
        <v>21875</v>
      </c>
      <c r="B4852" t="s">
        <v>84</v>
      </c>
      <c r="C4852" t="s">
        <v>240</v>
      </c>
      <c r="D4852" t="s">
        <v>17029</v>
      </c>
      <c r="E4852" t="s">
        <v>79</v>
      </c>
      <c r="F4852" t="s">
        <v>4875</v>
      </c>
      <c r="G4852">
        <v>0</v>
      </c>
      <c r="H4852">
        <v>8</v>
      </c>
      <c r="I4852">
        <v>0</v>
      </c>
      <c r="J4852">
        <v>7</v>
      </c>
      <c r="K4852">
        <v>1</v>
      </c>
      <c r="L4852">
        <v>0</v>
      </c>
      <c r="M4852">
        <v>0</v>
      </c>
      <c r="N4852">
        <v>0</v>
      </c>
      <c r="O4852">
        <v>0</v>
      </c>
      <c r="P4852">
        <v>0</v>
      </c>
      <c r="Q4852">
        <v>0</v>
      </c>
    </row>
    <row r="4853" spans="1:17" x14ac:dyDescent="0.2">
      <c r="A4853" t="s">
        <v>21876</v>
      </c>
      <c r="B4853" t="s">
        <v>84</v>
      </c>
      <c r="C4853" t="s">
        <v>240</v>
      </c>
      <c r="D4853" t="s">
        <v>17029</v>
      </c>
      <c r="E4853" t="s">
        <v>79</v>
      </c>
      <c r="F4853" t="s">
        <v>4877</v>
      </c>
      <c r="G4853">
        <v>0</v>
      </c>
      <c r="H4853">
        <v>8</v>
      </c>
      <c r="I4853">
        <v>0</v>
      </c>
      <c r="J4853">
        <v>5</v>
      </c>
      <c r="K4853">
        <v>2</v>
      </c>
      <c r="L4853">
        <v>1</v>
      </c>
      <c r="M4853">
        <v>0</v>
      </c>
      <c r="N4853">
        <v>0</v>
      </c>
      <c r="O4853">
        <v>0</v>
      </c>
      <c r="P4853">
        <v>0</v>
      </c>
      <c r="Q4853">
        <v>0</v>
      </c>
    </row>
    <row r="4854" spans="1:17" x14ac:dyDescent="0.2">
      <c r="A4854" t="s">
        <v>21877</v>
      </c>
      <c r="B4854" t="s">
        <v>84</v>
      </c>
      <c r="C4854" t="s">
        <v>240</v>
      </c>
      <c r="D4854" t="s">
        <v>17029</v>
      </c>
      <c r="E4854" t="s">
        <v>79</v>
      </c>
      <c r="F4854" t="s">
        <v>4879</v>
      </c>
      <c r="G4854">
        <v>0</v>
      </c>
      <c r="H4854">
        <v>0</v>
      </c>
      <c r="I4854">
        <v>0</v>
      </c>
      <c r="J4854">
        <v>0</v>
      </c>
      <c r="K4854">
        <v>0</v>
      </c>
      <c r="L4854">
        <v>0</v>
      </c>
      <c r="M4854">
        <v>8</v>
      </c>
      <c r="N4854">
        <v>0</v>
      </c>
      <c r="O4854">
        <v>0</v>
      </c>
      <c r="P4854">
        <v>0</v>
      </c>
      <c r="Q4854">
        <v>0</v>
      </c>
    </row>
    <row r="4855" spans="1:17" x14ac:dyDescent="0.2">
      <c r="A4855" t="s">
        <v>21878</v>
      </c>
      <c r="B4855" t="s">
        <v>84</v>
      </c>
      <c r="C4855" t="s">
        <v>240</v>
      </c>
      <c r="D4855" t="s">
        <v>17029</v>
      </c>
      <c r="E4855" t="s">
        <v>79</v>
      </c>
      <c r="F4855" t="s">
        <v>4881</v>
      </c>
      <c r="G4855">
        <v>0</v>
      </c>
      <c r="H4855">
        <v>8</v>
      </c>
      <c r="I4855">
        <v>0</v>
      </c>
      <c r="J4855">
        <v>5</v>
      </c>
      <c r="K4855">
        <v>2</v>
      </c>
      <c r="L4855">
        <v>1</v>
      </c>
      <c r="M4855">
        <v>0</v>
      </c>
      <c r="N4855">
        <v>0</v>
      </c>
      <c r="O4855">
        <v>0</v>
      </c>
      <c r="P4855">
        <v>0</v>
      </c>
      <c r="Q4855">
        <v>0</v>
      </c>
    </row>
    <row r="4856" spans="1:17" x14ac:dyDescent="0.2">
      <c r="A4856" t="s">
        <v>21879</v>
      </c>
      <c r="B4856" t="s">
        <v>84</v>
      </c>
      <c r="C4856" t="s">
        <v>240</v>
      </c>
      <c r="D4856" t="s">
        <v>17029</v>
      </c>
      <c r="E4856" t="s">
        <v>79</v>
      </c>
      <c r="F4856" t="s">
        <v>4883</v>
      </c>
      <c r="G4856">
        <v>0</v>
      </c>
      <c r="H4856">
        <v>8</v>
      </c>
      <c r="I4856">
        <v>0</v>
      </c>
      <c r="J4856">
        <v>5</v>
      </c>
      <c r="K4856">
        <v>2</v>
      </c>
      <c r="L4856">
        <v>1</v>
      </c>
      <c r="M4856">
        <v>0</v>
      </c>
      <c r="N4856">
        <v>0</v>
      </c>
      <c r="O4856">
        <v>0</v>
      </c>
      <c r="P4856">
        <v>0</v>
      </c>
      <c r="Q4856">
        <v>0</v>
      </c>
    </row>
    <row r="4857" spans="1:17" x14ac:dyDescent="0.2">
      <c r="A4857" t="s">
        <v>21880</v>
      </c>
      <c r="B4857" t="s">
        <v>84</v>
      </c>
      <c r="C4857" t="s">
        <v>240</v>
      </c>
      <c r="D4857" t="s">
        <v>17029</v>
      </c>
      <c r="E4857" t="s">
        <v>79</v>
      </c>
      <c r="F4857" t="s">
        <v>4885</v>
      </c>
      <c r="G4857">
        <v>0</v>
      </c>
      <c r="H4857">
        <v>0</v>
      </c>
      <c r="I4857">
        <v>0</v>
      </c>
      <c r="J4857">
        <v>0</v>
      </c>
      <c r="K4857">
        <v>0</v>
      </c>
      <c r="L4857">
        <v>0</v>
      </c>
      <c r="M4857">
        <v>8</v>
      </c>
      <c r="N4857">
        <v>0</v>
      </c>
      <c r="O4857">
        <v>0</v>
      </c>
      <c r="P4857">
        <v>0</v>
      </c>
      <c r="Q4857">
        <v>0</v>
      </c>
    </row>
    <row r="4858" spans="1:17" x14ac:dyDescent="0.2">
      <c r="A4858" t="s">
        <v>21881</v>
      </c>
      <c r="B4858" t="s">
        <v>84</v>
      </c>
      <c r="C4858" t="s">
        <v>240</v>
      </c>
      <c r="D4858" t="s">
        <v>17029</v>
      </c>
      <c r="E4858" t="s">
        <v>79</v>
      </c>
      <c r="F4858" t="s">
        <v>4887</v>
      </c>
      <c r="G4858">
        <v>0</v>
      </c>
      <c r="H4858">
        <v>8</v>
      </c>
      <c r="I4858">
        <v>0</v>
      </c>
      <c r="J4858">
        <v>5</v>
      </c>
      <c r="K4858">
        <v>3</v>
      </c>
      <c r="L4858">
        <v>0</v>
      </c>
      <c r="M4858">
        <v>0</v>
      </c>
      <c r="N4858">
        <v>0</v>
      </c>
      <c r="O4858">
        <v>0</v>
      </c>
      <c r="P4858">
        <v>0</v>
      </c>
      <c r="Q4858">
        <v>0</v>
      </c>
    </row>
    <row r="4859" spans="1:17" x14ac:dyDescent="0.2">
      <c r="A4859" t="s">
        <v>21882</v>
      </c>
      <c r="B4859" t="s">
        <v>84</v>
      </c>
      <c r="C4859" t="s">
        <v>240</v>
      </c>
      <c r="D4859" t="s">
        <v>17029</v>
      </c>
      <c r="E4859" t="s">
        <v>79</v>
      </c>
      <c r="F4859" t="s">
        <v>4889</v>
      </c>
      <c r="G4859">
        <v>0</v>
      </c>
      <c r="H4859">
        <v>0</v>
      </c>
      <c r="I4859">
        <v>0</v>
      </c>
      <c r="J4859">
        <v>0</v>
      </c>
      <c r="K4859">
        <v>0</v>
      </c>
      <c r="L4859">
        <v>0</v>
      </c>
      <c r="M4859">
        <v>8</v>
      </c>
      <c r="N4859">
        <v>0</v>
      </c>
      <c r="O4859">
        <v>0</v>
      </c>
      <c r="P4859">
        <v>0</v>
      </c>
      <c r="Q4859">
        <v>0</v>
      </c>
    </row>
    <row r="4860" spans="1:17" x14ac:dyDescent="0.2">
      <c r="A4860" t="s">
        <v>21883</v>
      </c>
      <c r="B4860" t="s">
        <v>84</v>
      </c>
      <c r="C4860" t="s">
        <v>240</v>
      </c>
      <c r="D4860" t="s">
        <v>17029</v>
      </c>
      <c r="E4860" t="s">
        <v>79</v>
      </c>
      <c r="F4860" t="s">
        <v>4871</v>
      </c>
      <c r="G4860">
        <v>0</v>
      </c>
      <c r="H4860">
        <v>0</v>
      </c>
      <c r="I4860">
        <v>0</v>
      </c>
      <c r="J4860">
        <v>0</v>
      </c>
      <c r="K4860">
        <v>0</v>
      </c>
      <c r="L4860">
        <v>0</v>
      </c>
      <c r="M4860">
        <v>0</v>
      </c>
      <c r="N4860">
        <v>7</v>
      </c>
      <c r="O4860">
        <v>5</v>
      </c>
      <c r="P4860">
        <v>2</v>
      </c>
      <c r="Q4860">
        <v>0</v>
      </c>
    </row>
    <row r="4861" spans="1:17" x14ac:dyDescent="0.2">
      <c r="A4861" t="s">
        <v>21884</v>
      </c>
      <c r="B4861" t="s">
        <v>84</v>
      </c>
      <c r="C4861" t="s">
        <v>240</v>
      </c>
      <c r="D4861" t="s">
        <v>17029</v>
      </c>
      <c r="E4861" t="s">
        <v>79</v>
      </c>
      <c r="F4861" t="s">
        <v>4873</v>
      </c>
      <c r="G4861">
        <v>0</v>
      </c>
      <c r="H4861">
        <v>0</v>
      </c>
      <c r="I4861">
        <v>0</v>
      </c>
      <c r="J4861">
        <v>0</v>
      </c>
      <c r="K4861">
        <v>0</v>
      </c>
      <c r="L4861">
        <v>0</v>
      </c>
      <c r="M4861">
        <v>0</v>
      </c>
      <c r="N4861">
        <v>5</v>
      </c>
      <c r="O4861">
        <v>3</v>
      </c>
      <c r="P4861">
        <v>2</v>
      </c>
      <c r="Q4861">
        <v>0</v>
      </c>
    </row>
    <row r="4862" spans="1:17" x14ac:dyDescent="0.2">
      <c r="A4862" t="s">
        <v>21885</v>
      </c>
      <c r="B4862" t="s">
        <v>84</v>
      </c>
      <c r="C4862" t="s">
        <v>240</v>
      </c>
      <c r="D4862" t="s">
        <v>17029</v>
      </c>
      <c r="E4862" t="s">
        <v>79</v>
      </c>
      <c r="F4862" t="s">
        <v>17019</v>
      </c>
      <c r="G4862">
        <v>8</v>
      </c>
      <c r="H4862">
        <v>0</v>
      </c>
      <c r="I4862">
        <v>0</v>
      </c>
      <c r="J4862">
        <v>0</v>
      </c>
      <c r="K4862">
        <v>0</v>
      </c>
      <c r="L4862">
        <v>0</v>
      </c>
      <c r="M4862">
        <v>0</v>
      </c>
      <c r="N4862">
        <v>0</v>
      </c>
      <c r="O4862">
        <v>0</v>
      </c>
      <c r="P4862">
        <v>0</v>
      </c>
      <c r="Q4862">
        <v>0</v>
      </c>
    </row>
    <row r="4863" spans="1:17" x14ac:dyDescent="0.2">
      <c r="A4863" t="s">
        <v>21886</v>
      </c>
      <c r="B4863" t="s">
        <v>84</v>
      </c>
      <c r="C4863" t="s">
        <v>240</v>
      </c>
      <c r="D4863" t="s">
        <v>17029</v>
      </c>
      <c r="E4863" t="s">
        <v>81</v>
      </c>
      <c r="F4863" t="s">
        <v>4875</v>
      </c>
      <c r="G4863">
        <v>0</v>
      </c>
      <c r="H4863">
        <v>9</v>
      </c>
      <c r="I4863">
        <v>1</v>
      </c>
      <c r="J4863">
        <v>5</v>
      </c>
      <c r="K4863">
        <v>2</v>
      </c>
      <c r="L4863">
        <v>1</v>
      </c>
      <c r="M4863">
        <v>0</v>
      </c>
      <c r="N4863">
        <v>0</v>
      </c>
      <c r="O4863">
        <v>0</v>
      </c>
      <c r="P4863">
        <v>0</v>
      </c>
      <c r="Q4863">
        <v>0</v>
      </c>
    </row>
    <row r="4864" spans="1:17" x14ac:dyDescent="0.2">
      <c r="A4864" t="s">
        <v>21887</v>
      </c>
      <c r="B4864" t="s">
        <v>84</v>
      </c>
      <c r="C4864" t="s">
        <v>240</v>
      </c>
      <c r="D4864" t="s">
        <v>17029</v>
      </c>
      <c r="E4864" t="s">
        <v>81</v>
      </c>
      <c r="F4864" t="s">
        <v>4877</v>
      </c>
      <c r="G4864">
        <v>0</v>
      </c>
      <c r="H4864">
        <v>9</v>
      </c>
      <c r="I4864">
        <v>1</v>
      </c>
      <c r="J4864">
        <v>5</v>
      </c>
      <c r="K4864">
        <v>2</v>
      </c>
      <c r="L4864">
        <v>1</v>
      </c>
      <c r="M4864">
        <v>0</v>
      </c>
      <c r="N4864">
        <v>0</v>
      </c>
      <c r="O4864">
        <v>0</v>
      </c>
      <c r="P4864">
        <v>0</v>
      </c>
      <c r="Q4864">
        <v>0</v>
      </c>
    </row>
    <row r="4865" spans="1:17" x14ac:dyDescent="0.2">
      <c r="A4865" t="s">
        <v>21888</v>
      </c>
      <c r="B4865" t="s">
        <v>84</v>
      </c>
      <c r="C4865" t="s">
        <v>240</v>
      </c>
      <c r="D4865" t="s">
        <v>17029</v>
      </c>
      <c r="E4865" t="s">
        <v>81</v>
      </c>
      <c r="F4865" t="s">
        <v>4879</v>
      </c>
      <c r="G4865">
        <v>0</v>
      </c>
      <c r="H4865">
        <v>0</v>
      </c>
      <c r="I4865">
        <v>0</v>
      </c>
      <c r="J4865">
        <v>0</v>
      </c>
      <c r="K4865">
        <v>0</v>
      </c>
      <c r="L4865">
        <v>0</v>
      </c>
      <c r="M4865">
        <v>9</v>
      </c>
      <c r="N4865">
        <v>0</v>
      </c>
      <c r="O4865">
        <v>0</v>
      </c>
      <c r="P4865">
        <v>0</v>
      </c>
      <c r="Q4865">
        <v>0</v>
      </c>
    </row>
    <row r="4866" spans="1:17" x14ac:dyDescent="0.2">
      <c r="A4866" t="s">
        <v>21889</v>
      </c>
      <c r="B4866" t="s">
        <v>84</v>
      </c>
      <c r="C4866" t="s">
        <v>240</v>
      </c>
      <c r="D4866" t="s">
        <v>17029</v>
      </c>
      <c r="E4866" t="s">
        <v>81</v>
      </c>
      <c r="F4866" t="s">
        <v>4881</v>
      </c>
      <c r="G4866">
        <v>0</v>
      </c>
      <c r="H4866">
        <v>9</v>
      </c>
      <c r="I4866">
        <v>1</v>
      </c>
      <c r="J4866">
        <v>5</v>
      </c>
      <c r="K4866">
        <v>2</v>
      </c>
      <c r="L4866">
        <v>1</v>
      </c>
      <c r="M4866">
        <v>0</v>
      </c>
      <c r="N4866">
        <v>0</v>
      </c>
      <c r="O4866">
        <v>0</v>
      </c>
      <c r="P4866">
        <v>0</v>
      </c>
      <c r="Q4866">
        <v>0</v>
      </c>
    </row>
    <row r="4867" spans="1:17" x14ac:dyDescent="0.2">
      <c r="A4867" t="s">
        <v>21890</v>
      </c>
      <c r="B4867" t="s">
        <v>84</v>
      </c>
      <c r="C4867" t="s">
        <v>240</v>
      </c>
      <c r="D4867" t="s">
        <v>17029</v>
      </c>
      <c r="E4867" t="s">
        <v>81</v>
      </c>
      <c r="F4867" t="s">
        <v>4883</v>
      </c>
      <c r="G4867">
        <v>0</v>
      </c>
      <c r="H4867">
        <v>9</v>
      </c>
      <c r="I4867">
        <v>1</v>
      </c>
      <c r="J4867">
        <v>5</v>
      </c>
      <c r="K4867">
        <v>2</v>
      </c>
      <c r="L4867">
        <v>1</v>
      </c>
      <c r="M4867">
        <v>0</v>
      </c>
      <c r="N4867">
        <v>0</v>
      </c>
      <c r="O4867">
        <v>0</v>
      </c>
      <c r="P4867">
        <v>0</v>
      </c>
      <c r="Q4867">
        <v>0</v>
      </c>
    </row>
    <row r="4868" spans="1:17" x14ac:dyDescent="0.2">
      <c r="A4868" t="s">
        <v>21891</v>
      </c>
      <c r="B4868" t="s">
        <v>84</v>
      </c>
      <c r="C4868" t="s">
        <v>240</v>
      </c>
      <c r="D4868" t="s">
        <v>17029</v>
      </c>
      <c r="E4868" t="s">
        <v>81</v>
      </c>
      <c r="F4868" t="s">
        <v>4885</v>
      </c>
      <c r="G4868">
        <v>0</v>
      </c>
      <c r="H4868">
        <v>0</v>
      </c>
      <c r="I4868">
        <v>0</v>
      </c>
      <c r="J4868">
        <v>0</v>
      </c>
      <c r="K4868">
        <v>0</v>
      </c>
      <c r="L4868">
        <v>0</v>
      </c>
      <c r="M4868">
        <v>9</v>
      </c>
      <c r="N4868">
        <v>0</v>
      </c>
      <c r="O4868">
        <v>0</v>
      </c>
      <c r="P4868">
        <v>0</v>
      </c>
      <c r="Q4868">
        <v>0</v>
      </c>
    </row>
    <row r="4869" spans="1:17" x14ac:dyDescent="0.2">
      <c r="A4869" t="s">
        <v>21892</v>
      </c>
      <c r="B4869" t="s">
        <v>84</v>
      </c>
      <c r="C4869" t="s">
        <v>240</v>
      </c>
      <c r="D4869" t="s">
        <v>17029</v>
      </c>
      <c r="E4869" t="s">
        <v>81</v>
      </c>
      <c r="F4869" t="s">
        <v>4887</v>
      </c>
      <c r="G4869">
        <v>0</v>
      </c>
      <c r="H4869">
        <v>9</v>
      </c>
      <c r="I4869">
        <v>1</v>
      </c>
      <c r="J4869">
        <v>5</v>
      </c>
      <c r="K4869">
        <v>2</v>
      </c>
      <c r="L4869">
        <v>1</v>
      </c>
      <c r="M4869">
        <v>0</v>
      </c>
      <c r="N4869">
        <v>0</v>
      </c>
      <c r="O4869">
        <v>0</v>
      </c>
      <c r="P4869">
        <v>0</v>
      </c>
      <c r="Q4869">
        <v>0</v>
      </c>
    </row>
    <row r="4870" spans="1:17" x14ac:dyDescent="0.2">
      <c r="A4870" t="s">
        <v>21893</v>
      </c>
      <c r="B4870" t="s">
        <v>84</v>
      </c>
      <c r="C4870" t="s">
        <v>240</v>
      </c>
      <c r="D4870" t="s">
        <v>17029</v>
      </c>
      <c r="E4870" t="s">
        <v>81</v>
      </c>
      <c r="F4870" t="s">
        <v>4889</v>
      </c>
      <c r="G4870">
        <v>0</v>
      </c>
      <c r="H4870">
        <v>0</v>
      </c>
      <c r="I4870">
        <v>0</v>
      </c>
      <c r="J4870">
        <v>0</v>
      </c>
      <c r="K4870">
        <v>0</v>
      </c>
      <c r="L4870">
        <v>0</v>
      </c>
      <c r="M4870">
        <v>9</v>
      </c>
      <c r="N4870">
        <v>0</v>
      </c>
      <c r="O4870">
        <v>0</v>
      </c>
      <c r="P4870">
        <v>0</v>
      </c>
      <c r="Q4870">
        <v>0</v>
      </c>
    </row>
    <row r="4871" spans="1:17" x14ac:dyDescent="0.2">
      <c r="A4871" t="s">
        <v>21894</v>
      </c>
      <c r="B4871" t="s">
        <v>84</v>
      </c>
      <c r="C4871" t="s">
        <v>240</v>
      </c>
      <c r="D4871" t="s">
        <v>17029</v>
      </c>
      <c r="E4871" t="s">
        <v>81</v>
      </c>
      <c r="F4871" t="s">
        <v>4871</v>
      </c>
      <c r="G4871">
        <v>0</v>
      </c>
      <c r="H4871">
        <v>0</v>
      </c>
      <c r="I4871">
        <v>0</v>
      </c>
      <c r="J4871">
        <v>0</v>
      </c>
      <c r="K4871">
        <v>0</v>
      </c>
      <c r="L4871">
        <v>0</v>
      </c>
      <c r="M4871">
        <v>0</v>
      </c>
      <c r="N4871">
        <v>9</v>
      </c>
      <c r="O4871">
        <v>7</v>
      </c>
      <c r="P4871">
        <v>2</v>
      </c>
      <c r="Q4871">
        <v>0</v>
      </c>
    </row>
    <row r="4872" spans="1:17" x14ac:dyDescent="0.2">
      <c r="A4872" t="s">
        <v>21895</v>
      </c>
      <c r="B4872" t="s">
        <v>84</v>
      </c>
      <c r="C4872" t="s">
        <v>240</v>
      </c>
      <c r="D4872" t="s">
        <v>17029</v>
      </c>
      <c r="E4872" t="s">
        <v>81</v>
      </c>
      <c r="F4872" t="s">
        <v>4873</v>
      </c>
      <c r="G4872">
        <v>0</v>
      </c>
      <c r="H4872">
        <v>0</v>
      </c>
      <c r="I4872">
        <v>0</v>
      </c>
      <c r="J4872">
        <v>0</v>
      </c>
      <c r="K4872">
        <v>0</v>
      </c>
      <c r="L4872">
        <v>0</v>
      </c>
      <c r="M4872">
        <v>0</v>
      </c>
      <c r="N4872">
        <v>8</v>
      </c>
      <c r="O4872">
        <v>6</v>
      </c>
      <c r="P4872">
        <v>2</v>
      </c>
      <c r="Q4872">
        <v>0</v>
      </c>
    </row>
    <row r="4873" spans="1:17" x14ac:dyDescent="0.2">
      <c r="A4873" t="s">
        <v>21896</v>
      </c>
      <c r="B4873" t="s">
        <v>84</v>
      </c>
      <c r="C4873" t="s">
        <v>240</v>
      </c>
      <c r="D4873" t="s">
        <v>17029</v>
      </c>
      <c r="E4873" t="s">
        <v>81</v>
      </c>
      <c r="F4873" t="s">
        <v>17019</v>
      </c>
      <c r="G4873">
        <v>9</v>
      </c>
      <c r="H4873">
        <v>0</v>
      </c>
      <c r="I4873">
        <v>0</v>
      </c>
      <c r="J4873">
        <v>0</v>
      </c>
      <c r="K4873">
        <v>0</v>
      </c>
      <c r="L4873">
        <v>0</v>
      </c>
      <c r="M4873">
        <v>0</v>
      </c>
      <c r="N4873">
        <v>0</v>
      </c>
      <c r="O4873">
        <v>0</v>
      </c>
      <c r="P4873">
        <v>0</v>
      </c>
      <c r="Q4873">
        <v>0</v>
      </c>
    </row>
    <row r="4874" spans="1:17" x14ac:dyDescent="0.2">
      <c r="A4874" t="s">
        <v>21897</v>
      </c>
      <c r="B4874" t="s">
        <v>84</v>
      </c>
      <c r="C4874" t="s">
        <v>240</v>
      </c>
      <c r="D4874" t="s">
        <v>17021</v>
      </c>
      <c r="E4874" t="s">
        <v>79</v>
      </c>
      <c r="F4874" t="s">
        <v>17022</v>
      </c>
      <c r="G4874">
        <v>0</v>
      </c>
      <c r="H4874">
        <v>0</v>
      </c>
      <c r="I4874">
        <v>0</v>
      </c>
      <c r="J4874">
        <v>0</v>
      </c>
      <c r="K4874">
        <v>0</v>
      </c>
      <c r="L4874">
        <v>0</v>
      </c>
      <c r="M4874">
        <v>0</v>
      </c>
      <c r="N4874">
        <v>2</v>
      </c>
      <c r="O4874">
        <v>2</v>
      </c>
      <c r="P4874">
        <v>0</v>
      </c>
      <c r="Q4874">
        <v>0</v>
      </c>
    </row>
    <row r="4875" spans="1:17" x14ac:dyDescent="0.2">
      <c r="A4875" t="s">
        <v>21898</v>
      </c>
      <c r="B4875" t="s">
        <v>84</v>
      </c>
      <c r="C4875" t="s">
        <v>240</v>
      </c>
      <c r="D4875" t="s">
        <v>17021</v>
      </c>
      <c r="E4875" t="s">
        <v>79</v>
      </c>
      <c r="F4875" t="s">
        <v>17019</v>
      </c>
      <c r="G4875">
        <v>2</v>
      </c>
      <c r="H4875">
        <v>0</v>
      </c>
      <c r="I4875">
        <v>0</v>
      </c>
      <c r="J4875">
        <v>0</v>
      </c>
      <c r="K4875">
        <v>0</v>
      </c>
      <c r="L4875">
        <v>0</v>
      </c>
      <c r="M4875">
        <v>0</v>
      </c>
      <c r="N4875">
        <v>0</v>
      </c>
      <c r="O4875">
        <v>0</v>
      </c>
      <c r="P4875">
        <v>0</v>
      </c>
      <c r="Q4875">
        <v>0</v>
      </c>
    </row>
    <row r="4876" spans="1:17" x14ac:dyDescent="0.2">
      <c r="A4876" t="s">
        <v>21899</v>
      </c>
      <c r="B4876" t="s">
        <v>84</v>
      </c>
      <c r="C4876" t="s">
        <v>240</v>
      </c>
      <c r="D4876" t="s">
        <v>17025</v>
      </c>
      <c r="E4876" t="s">
        <v>81</v>
      </c>
      <c r="F4876" t="s">
        <v>17019</v>
      </c>
      <c r="G4876">
        <v>2</v>
      </c>
      <c r="H4876">
        <v>0</v>
      </c>
      <c r="I4876">
        <v>0</v>
      </c>
      <c r="J4876">
        <v>0</v>
      </c>
      <c r="K4876">
        <v>0</v>
      </c>
      <c r="L4876">
        <v>0</v>
      </c>
      <c r="M4876">
        <v>0</v>
      </c>
      <c r="N4876">
        <v>0</v>
      </c>
      <c r="O4876">
        <v>0</v>
      </c>
      <c r="P4876">
        <v>0</v>
      </c>
      <c r="Q4876">
        <v>0</v>
      </c>
    </row>
    <row r="4877" spans="1:17" x14ac:dyDescent="0.2">
      <c r="A4877" t="s">
        <v>21900</v>
      </c>
      <c r="B4877" t="s">
        <v>84</v>
      </c>
      <c r="C4877" t="s">
        <v>241</v>
      </c>
      <c r="D4877" t="s">
        <v>17027</v>
      </c>
      <c r="E4877" t="s">
        <v>79</v>
      </c>
      <c r="F4877" t="s">
        <v>17019</v>
      </c>
      <c r="G4877">
        <v>2</v>
      </c>
      <c r="H4877">
        <v>0</v>
      </c>
      <c r="I4877">
        <v>0</v>
      </c>
      <c r="J4877">
        <v>0</v>
      </c>
      <c r="K4877">
        <v>0</v>
      </c>
      <c r="L4877">
        <v>0</v>
      </c>
      <c r="M4877">
        <v>0</v>
      </c>
      <c r="N4877">
        <v>0</v>
      </c>
      <c r="O4877">
        <v>0</v>
      </c>
      <c r="P4877">
        <v>0</v>
      </c>
      <c r="Q4877">
        <v>0</v>
      </c>
    </row>
    <row r="4878" spans="1:17" x14ac:dyDescent="0.2">
      <c r="A4878" t="s">
        <v>21901</v>
      </c>
      <c r="B4878" t="s">
        <v>84</v>
      </c>
      <c r="C4878" t="s">
        <v>241</v>
      </c>
      <c r="D4878" t="s">
        <v>17027</v>
      </c>
      <c r="E4878" t="s">
        <v>81</v>
      </c>
      <c r="F4878" t="s">
        <v>17019</v>
      </c>
      <c r="G4878">
        <v>5</v>
      </c>
      <c r="H4878">
        <v>0</v>
      </c>
      <c r="I4878">
        <v>0</v>
      </c>
      <c r="J4878">
        <v>0</v>
      </c>
      <c r="K4878">
        <v>0</v>
      </c>
      <c r="L4878">
        <v>0</v>
      </c>
      <c r="M4878">
        <v>0</v>
      </c>
      <c r="N4878">
        <v>0</v>
      </c>
      <c r="O4878">
        <v>0</v>
      </c>
      <c r="P4878">
        <v>0</v>
      </c>
      <c r="Q4878">
        <v>0</v>
      </c>
    </row>
    <row r="4879" spans="1:17" x14ac:dyDescent="0.2">
      <c r="A4879" t="s">
        <v>21902</v>
      </c>
      <c r="B4879" t="s">
        <v>84</v>
      </c>
      <c r="C4879" t="s">
        <v>241</v>
      </c>
      <c r="D4879" t="s">
        <v>17029</v>
      </c>
      <c r="E4879" t="s">
        <v>79</v>
      </c>
      <c r="F4879" t="s">
        <v>4875</v>
      </c>
      <c r="G4879">
        <v>0</v>
      </c>
      <c r="H4879">
        <v>37</v>
      </c>
      <c r="I4879">
        <v>5</v>
      </c>
      <c r="J4879">
        <v>29</v>
      </c>
      <c r="K4879">
        <v>2</v>
      </c>
      <c r="L4879">
        <v>1</v>
      </c>
      <c r="M4879">
        <v>0</v>
      </c>
      <c r="N4879">
        <v>0</v>
      </c>
      <c r="O4879">
        <v>0</v>
      </c>
      <c r="P4879">
        <v>0</v>
      </c>
      <c r="Q4879">
        <v>0</v>
      </c>
    </row>
    <row r="4880" spans="1:17" x14ac:dyDescent="0.2">
      <c r="A4880" t="s">
        <v>21903</v>
      </c>
      <c r="B4880" t="s">
        <v>84</v>
      </c>
      <c r="C4880" t="s">
        <v>241</v>
      </c>
      <c r="D4880" t="s">
        <v>17029</v>
      </c>
      <c r="E4880" t="s">
        <v>79</v>
      </c>
      <c r="F4880" t="s">
        <v>4877</v>
      </c>
      <c r="G4880">
        <v>0</v>
      </c>
      <c r="H4880">
        <v>37</v>
      </c>
      <c r="I4880">
        <v>5</v>
      </c>
      <c r="J4880">
        <v>26</v>
      </c>
      <c r="K4880">
        <v>4</v>
      </c>
      <c r="L4880">
        <v>2</v>
      </c>
      <c r="M4880">
        <v>0</v>
      </c>
      <c r="N4880">
        <v>0</v>
      </c>
      <c r="O4880">
        <v>0</v>
      </c>
      <c r="P4880">
        <v>0</v>
      </c>
      <c r="Q4880">
        <v>0</v>
      </c>
    </row>
    <row r="4881" spans="1:17" x14ac:dyDescent="0.2">
      <c r="A4881" t="s">
        <v>21904</v>
      </c>
      <c r="B4881" t="s">
        <v>84</v>
      </c>
      <c r="C4881" t="s">
        <v>241</v>
      </c>
      <c r="D4881" t="s">
        <v>17029</v>
      </c>
      <c r="E4881" t="s">
        <v>79</v>
      </c>
      <c r="F4881" t="s">
        <v>4879</v>
      </c>
      <c r="G4881">
        <v>0</v>
      </c>
      <c r="H4881">
        <v>0</v>
      </c>
      <c r="I4881">
        <v>0</v>
      </c>
      <c r="J4881">
        <v>0</v>
      </c>
      <c r="K4881">
        <v>0</v>
      </c>
      <c r="L4881">
        <v>0</v>
      </c>
      <c r="M4881">
        <v>37</v>
      </c>
      <c r="N4881">
        <v>0</v>
      </c>
      <c r="O4881">
        <v>0</v>
      </c>
      <c r="P4881">
        <v>0</v>
      </c>
      <c r="Q4881">
        <v>0</v>
      </c>
    </row>
    <row r="4882" spans="1:17" x14ac:dyDescent="0.2">
      <c r="A4882" t="s">
        <v>21905</v>
      </c>
      <c r="B4882" t="s">
        <v>84</v>
      </c>
      <c r="C4882" t="s">
        <v>241</v>
      </c>
      <c r="D4882" t="s">
        <v>17029</v>
      </c>
      <c r="E4882" t="s">
        <v>79</v>
      </c>
      <c r="F4882" t="s">
        <v>4881</v>
      </c>
      <c r="G4882">
        <v>0</v>
      </c>
      <c r="H4882">
        <v>37</v>
      </c>
      <c r="I4882">
        <v>4</v>
      </c>
      <c r="J4882">
        <v>27</v>
      </c>
      <c r="K4882">
        <v>4</v>
      </c>
      <c r="L4882">
        <v>2</v>
      </c>
      <c r="M4882">
        <v>0</v>
      </c>
      <c r="N4882">
        <v>0</v>
      </c>
      <c r="O4882">
        <v>0</v>
      </c>
      <c r="P4882">
        <v>0</v>
      </c>
      <c r="Q4882">
        <v>0</v>
      </c>
    </row>
    <row r="4883" spans="1:17" x14ac:dyDescent="0.2">
      <c r="A4883" t="s">
        <v>21906</v>
      </c>
      <c r="B4883" t="s">
        <v>84</v>
      </c>
      <c r="C4883" t="s">
        <v>241</v>
      </c>
      <c r="D4883" t="s">
        <v>17029</v>
      </c>
      <c r="E4883" t="s">
        <v>79</v>
      </c>
      <c r="F4883" t="s">
        <v>4883</v>
      </c>
      <c r="G4883">
        <v>0</v>
      </c>
      <c r="H4883">
        <v>37</v>
      </c>
      <c r="I4883">
        <v>7</v>
      </c>
      <c r="J4883">
        <v>25</v>
      </c>
      <c r="K4883">
        <v>3</v>
      </c>
      <c r="L4883">
        <v>2</v>
      </c>
      <c r="M4883">
        <v>0</v>
      </c>
      <c r="N4883">
        <v>0</v>
      </c>
      <c r="O4883">
        <v>0</v>
      </c>
      <c r="P4883">
        <v>0</v>
      </c>
      <c r="Q4883">
        <v>0</v>
      </c>
    </row>
    <row r="4884" spans="1:17" x14ac:dyDescent="0.2">
      <c r="A4884" t="s">
        <v>21907</v>
      </c>
      <c r="B4884" t="s">
        <v>84</v>
      </c>
      <c r="C4884" t="s">
        <v>241</v>
      </c>
      <c r="D4884" t="s">
        <v>17029</v>
      </c>
      <c r="E4884" t="s">
        <v>79</v>
      </c>
      <c r="F4884" t="s">
        <v>4885</v>
      </c>
      <c r="G4884">
        <v>0</v>
      </c>
      <c r="H4884">
        <v>0</v>
      </c>
      <c r="I4884">
        <v>0</v>
      </c>
      <c r="J4884">
        <v>0</v>
      </c>
      <c r="K4884">
        <v>0</v>
      </c>
      <c r="L4884">
        <v>0</v>
      </c>
      <c r="M4884">
        <v>37</v>
      </c>
      <c r="N4884">
        <v>0</v>
      </c>
      <c r="O4884">
        <v>0</v>
      </c>
      <c r="P4884">
        <v>0</v>
      </c>
      <c r="Q4884">
        <v>0</v>
      </c>
    </row>
    <row r="4885" spans="1:17" x14ac:dyDescent="0.2">
      <c r="A4885" t="s">
        <v>21908</v>
      </c>
      <c r="B4885" t="s">
        <v>84</v>
      </c>
      <c r="C4885" t="s">
        <v>241</v>
      </c>
      <c r="D4885" t="s">
        <v>17029</v>
      </c>
      <c r="E4885" t="s">
        <v>79</v>
      </c>
      <c r="F4885" t="s">
        <v>4887</v>
      </c>
      <c r="G4885">
        <v>0</v>
      </c>
      <c r="H4885">
        <v>37</v>
      </c>
      <c r="I4885">
        <v>4</v>
      </c>
      <c r="J4885">
        <v>30</v>
      </c>
      <c r="K4885">
        <v>2</v>
      </c>
      <c r="L4885">
        <v>1</v>
      </c>
      <c r="M4885">
        <v>0</v>
      </c>
      <c r="N4885">
        <v>0</v>
      </c>
      <c r="O4885">
        <v>0</v>
      </c>
      <c r="P4885">
        <v>0</v>
      </c>
      <c r="Q4885">
        <v>0</v>
      </c>
    </row>
    <row r="4886" spans="1:17" x14ac:dyDescent="0.2">
      <c r="A4886" t="s">
        <v>21909</v>
      </c>
      <c r="B4886" t="s">
        <v>84</v>
      </c>
      <c r="C4886" t="s">
        <v>241</v>
      </c>
      <c r="D4886" t="s">
        <v>17029</v>
      </c>
      <c r="E4886" t="s">
        <v>79</v>
      </c>
      <c r="F4886" t="s">
        <v>4889</v>
      </c>
      <c r="G4886">
        <v>0</v>
      </c>
      <c r="H4886">
        <v>0</v>
      </c>
      <c r="I4886">
        <v>0</v>
      </c>
      <c r="J4886">
        <v>0</v>
      </c>
      <c r="K4886">
        <v>0</v>
      </c>
      <c r="L4886">
        <v>0</v>
      </c>
      <c r="M4886">
        <v>37</v>
      </c>
      <c r="N4886">
        <v>0</v>
      </c>
      <c r="O4886">
        <v>0</v>
      </c>
      <c r="P4886">
        <v>0</v>
      </c>
      <c r="Q4886">
        <v>0</v>
      </c>
    </row>
    <row r="4887" spans="1:17" x14ac:dyDescent="0.2">
      <c r="A4887" t="s">
        <v>21910</v>
      </c>
      <c r="B4887" t="s">
        <v>84</v>
      </c>
      <c r="C4887" t="s">
        <v>241</v>
      </c>
      <c r="D4887" t="s">
        <v>17029</v>
      </c>
      <c r="E4887" t="s">
        <v>79</v>
      </c>
      <c r="F4887" t="s">
        <v>4871</v>
      </c>
      <c r="G4887">
        <v>0</v>
      </c>
      <c r="H4887">
        <v>0</v>
      </c>
      <c r="I4887">
        <v>0</v>
      </c>
      <c r="J4887">
        <v>0</v>
      </c>
      <c r="K4887">
        <v>0</v>
      </c>
      <c r="L4887">
        <v>0</v>
      </c>
      <c r="M4887">
        <v>0</v>
      </c>
      <c r="N4887">
        <v>31</v>
      </c>
      <c r="O4887">
        <v>28</v>
      </c>
      <c r="P4887">
        <v>3</v>
      </c>
      <c r="Q4887">
        <v>0</v>
      </c>
    </row>
    <row r="4888" spans="1:17" x14ac:dyDescent="0.2">
      <c r="A4888" t="s">
        <v>21911</v>
      </c>
      <c r="B4888" t="s">
        <v>84</v>
      </c>
      <c r="C4888" t="s">
        <v>241</v>
      </c>
      <c r="D4888" t="s">
        <v>17029</v>
      </c>
      <c r="E4888" t="s">
        <v>79</v>
      </c>
      <c r="F4888" t="s">
        <v>4873</v>
      </c>
      <c r="G4888">
        <v>0</v>
      </c>
      <c r="H4888">
        <v>0</v>
      </c>
      <c r="I4888">
        <v>0</v>
      </c>
      <c r="J4888">
        <v>0</v>
      </c>
      <c r="K4888">
        <v>0</v>
      </c>
      <c r="L4888">
        <v>0</v>
      </c>
      <c r="M4888">
        <v>0</v>
      </c>
      <c r="N4888">
        <v>21</v>
      </c>
      <c r="O4888">
        <v>20</v>
      </c>
      <c r="P4888">
        <v>1</v>
      </c>
      <c r="Q4888">
        <v>0</v>
      </c>
    </row>
    <row r="4889" spans="1:17" x14ac:dyDescent="0.2">
      <c r="A4889" t="s">
        <v>21912</v>
      </c>
      <c r="B4889" t="s">
        <v>84</v>
      </c>
      <c r="C4889" t="s">
        <v>241</v>
      </c>
      <c r="D4889" t="s">
        <v>17029</v>
      </c>
      <c r="E4889" t="s">
        <v>79</v>
      </c>
      <c r="F4889" t="s">
        <v>17019</v>
      </c>
      <c r="G4889">
        <v>37</v>
      </c>
      <c r="H4889">
        <v>0</v>
      </c>
      <c r="I4889">
        <v>0</v>
      </c>
      <c r="J4889">
        <v>0</v>
      </c>
      <c r="K4889">
        <v>0</v>
      </c>
      <c r="L4889">
        <v>0</v>
      </c>
      <c r="M4889">
        <v>0</v>
      </c>
      <c r="N4889">
        <v>0</v>
      </c>
      <c r="O4889">
        <v>0</v>
      </c>
      <c r="P4889">
        <v>0</v>
      </c>
      <c r="Q4889">
        <v>0</v>
      </c>
    </row>
    <row r="4890" spans="1:17" x14ac:dyDescent="0.2">
      <c r="A4890" t="s">
        <v>21913</v>
      </c>
      <c r="B4890" t="s">
        <v>84</v>
      </c>
      <c r="C4890" t="s">
        <v>241</v>
      </c>
      <c r="D4890" t="s">
        <v>17029</v>
      </c>
      <c r="E4890" t="s">
        <v>81</v>
      </c>
      <c r="F4890" t="s">
        <v>4875</v>
      </c>
      <c r="G4890">
        <v>0</v>
      </c>
      <c r="H4890">
        <v>16</v>
      </c>
      <c r="I4890">
        <v>3</v>
      </c>
      <c r="J4890">
        <v>9</v>
      </c>
      <c r="K4890">
        <v>2</v>
      </c>
      <c r="L4890">
        <v>2</v>
      </c>
      <c r="M4890">
        <v>0</v>
      </c>
      <c r="N4890">
        <v>0</v>
      </c>
      <c r="O4890">
        <v>0</v>
      </c>
      <c r="P4890">
        <v>0</v>
      </c>
      <c r="Q4890">
        <v>0</v>
      </c>
    </row>
    <row r="4891" spans="1:17" x14ac:dyDescent="0.2">
      <c r="A4891" t="s">
        <v>21914</v>
      </c>
      <c r="B4891" t="s">
        <v>84</v>
      </c>
      <c r="C4891" t="s">
        <v>241</v>
      </c>
      <c r="D4891" t="s">
        <v>17029</v>
      </c>
      <c r="E4891" t="s">
        <v>81</v>
      </c>
      <c r="F4891" t="s">
        <v>4877</v>
      </c>
      <c r="G4891">
        <v>0</v>
      </c>
      <c r="H4891">
        <v>16</v>
      </c>
      <c r="I4891">
        <v>3</v>
      </c>
      <c r="J4891">
        <v>9</v>
      </c>
      <c r="K4891">
        <v>2</v>
      </c>
      <c r="L4891">
        <v>2</v>
      </c>
      <c r="M4891">
        <v>0</v>
      </c>
      <c r="N4891">
        <v>0</v>
      </c>
      <c r="O4891">
        <v>0</v>
      </c>
      <c r="P4891">
        <v>0</v>
      </c>
      <c r="Q4891">
        <v>0</v>
      </c>
    </row>
    <row r="4892" spans="1:17" x14ac:dyDescent="0.2">
      <c r="A4892" t="s">
        <v>21915</v>
      </c>
      <c r="B4892" t="s">
        <v>84</v>
      </c>
      <c r="C4892" t="s">
        <v>241</v>
      </c>
      <c r="D4892" t="s">
        <v>17029</v>
      </c>
      <c r="E4892" t="s">
        <v>81</v>
      </c>
      <c r="F4892" t="s">
        <v>4879</v>
      </c>
      <c r="G4892">
        <v>0</v>
      </c>
      <c r="H4892">
        <v>0</v>
      </c>
      <c r="I4892">
        <v>0</v>
      </c>
      <c r="J4892">
        <v>0</v>
      </c>
      <c r="K4892">
        <v>0</v>
      </c>
      <c r="L4892">
        <v>0</v>
      </c>
      <c r="M4892">
        <v>16</v>
      </c>
      <c r="N4892">
        <v>0</v>
      </c>
      <c r="O4892">
        <v>0</v>
      </c>
      <c r="P4892">
        <v>0</v>
      </c>
      <c r="Q4892">
        <v>0</v>
      </c>
    </row>
    <row r="4893" spans="1:17" x14ac:dyDescent="0.2">
      <c r="A4893" t="s">
        <v>21916</v>
      </c>
      <c r="B4893" t="s">
        <v>84</v>
      </c>
      <c r="C4893" t="s">
        <v>241</v>
      </c>
      <c r="D4893" t="s">
        <v>17029</v>
      </c>
      <c r="E4893" t="s">
        <v>81</v>
      </c>
      <c r="F4893" t="s">
        <v>4881</v>
      </c>
      <c r="G4893">
        <v>0</v>
      </c>
      <c r="H4893">
        <v>16</v>
      </c>
      <c r="I4893">
        <v>3</v>
      </c>
      <c r="J4893">
        <v>9</v>
      </c>
      <c r="K4893">
        <v>2</v>
      </c>
      <c r="L4893">
        <v>2</v>
      </c>
      <c r="M4893">
        <v>0</v>
      </c>
      <c r="N4893">
        <v>0</v>
      </c>
      <c r="O4893">
        <v>0</v>
      </c>
      <c r="P4893">
        <v>0</v>
      </c>
      <c r="Q4893">
        <v>0</v>
      </c>
    </row>
    <row r="4894" spans="1:17" x14ac:dyDescent="0.2">
      <c r="A4894" t="s">
        <v>21917</v>
      </c>
      <c r="B4894" t="s">
        <v>84</v>
      </c>
      <c r="C4894" t="s">
        <v>241</v>
      </c>
      <c r="D4894" t="s">
        <v>17029</v>
      </c>
      <c r="E4894" t="s">
        <v>81</v>
      </c>
      <c r="F4894" t="s">
        <v>4883</v>
      </c>
      <c r="G4894">
        <v>0</v>
      </c>
      <c r="H4894">
        <v>16</v>
      </c>
      <c r="I4894">
        <v>3</v>
      </c>
      <c r="J4894">
        <v>9</v>
      </c>
      <c r="K4894">
        <v>2</v>
      </c>
      <c r="L4894">
        <v>2</v>
      </c>
      <c r="M4894">
        <v>0</v>
      </c>
      <c r="N4894">
        <v>0</v>
      </c>
      <c r="O4894">
        <v>0</v>
      </c>
      <c r="P4894">
        <v>0</v>
      </c>
      <c r="Q4894">
        <v>0</v>
      </c>
    </row>
    <row r="4895" spans="1:17" x14ac:dyDescent="0.2">
      <c r="A4895" t="s">
        <v>21918</v>
      </c>
      <c r="B4895" t="s">
        <v>84</v>
      </c>
      <c r="C4895" t="s">
        <v>241</v>
      </c>
      <c r="D4895" t="s">
        <v>17029</v>
      </c>
      <c r="E4895" t="s">
        <v>81</v>
      </c>
      <c r="F4895" t="s">
        <v>4885</v>
      </c>
      <c r="G4895">
        <v>0</v>
      </c>
      <c r="H4895">
        <v>0</v>
      </c>
      <c r="I4895">
        <v>0</v>
      </c>
      <c r="J4895">
        <v>0</v>
      </c>
      <c r="K4895">
        <v>0</v>
      </c>
      <c r="L4895">
        <v>0</v>
      </c>
      <c r="M4895">
        <v>16</v>
      </c>
      <c r="N4895">
        <v>0</v>
      </c>
      <c r="O4895">
        <v>0</v>
      </c>
      <c r="P4895">
        <v>0</v>
      </c>
      <c r="Q4895">
        <v>0</v>
      </c>
    </row>
    <row r="4896" spans="1:17" x14ac:dyDescent="0.2">
      <c r="A4896" t="s">
        <v>21919</v>
      </c>
      <c r="B4896" t="s">
        <v>84</v>
      </c>
      <c r="C4896" t="s">
        <v>241</v>
      </c>
      <c r="D4896" t="s">
        <v>17029</v>
      </c>
      <c r="E4896" t="s">
        <v>81</v>
      </c>
      <c r="F4896" t="s">
        <v>4887</v>
      </c>
      <c r="G4896">
        <v>0</v>
      </c>
      <c r="H4896">
        <v>16</v>
      </c>
      <c r="I4896">
        <v>3</v>
      </c>
      <c r="J4896">
        <v>9</v>
      </c>
      <c r="K4896">
        <v>3</v>
      </c>
      <c r="L4896">
        <v>1</v>
      </c>
      <c r="M4896">
        <v>0</v>
      </c>
      <c r="N4896">
        <v>0</v>
      </c>
      <c r="O4896">
        <v>0</v>
      </c>
      <c r="P4896">
        <v>0</v>
      </c>
      <c r="Q4896">
        <v>0</v>
      </c>
    </row>
    <row r="4897" spans="1:17" x14ac:dyDescent="0.2">
      <c r="A4897" t="s">
        <v>21920</v>
      </c>
      <c r="B4897" t="s">
        <v>84</v>
      </c>
      <c r="C4897" t="s">
        <v>241</v>
      </c>
      <c r="D4897" t="s">
        <v>17029</v>
      </c>
      <c r="E4897" t="s">
        <v>81</v>
      </c>
      <c r="F4897" t="s">
        <v>4889</v>
      </c>
      <c r="G4897">
        <v>0</v>
      </c>
      <c r="H4897">
        <v>0</v>
      </c>
      <c r="I4897">
        <v>0</v>
      </c>
      <c r="J4897">
        <v>0</v>
      </c>
      <c r="K4897">
        <v>0</v>
      </c>
      <c r="L4897">
        <v>0</v>
      </c>
      <c r="M4897">
        <v>16</v>
      </c>
      <c r="N4897">
        <v>0</v>
      </c>
      <c r="O4897">
        <v>0</v>
      </c>
      <c r="P4897">
        <v>0</v>
      </c>
      <c r="Q4897">
        <v>0</v>
      </c>
    </row>
    <row r="4898" spans="1:17" x14ac:dyDescent="0.2">
      <c r="A4898" t="s">
        <v>21921</v>
      </c>
      <c r="B4898" t="s">
        <v>84</v>
      </c>
      <c r="C4898" t="s">
        <v>241</v>
      </c>
      <c r="D4898" t="s">
        <v>17029</v>
      </c>
      <c r="E4898" t="s">
        <v>81</v>
      </c>
      <c r="F4898" t="s">
        <v>4871</v>
      </c>
      <c r="G4898">
        <v>0</v>
      </c>
      <c r="H4898">
        <v>0</v>
      </c>
      <c r="I4898">
        <v>0</v>
      </c>
      <c r="J4898">
        <v>0</v>
      </c>
      <c r="K4898">
        <v>0</v>
      </c>
      <c r="L4898">
        <v>0</v>
      </c>
      <c r="M4898">
        <v>0</v>
      </c>
      <c r="N4898">
        <v>15</v>
      </c>
      <c r="O4898">
        <v>13</v>
      </c>
      <c r="P4898">
        <v>0</v>
      </c>
      <c r="Q4898">
        <v>2</v>
      </c>
    </row>
    <row r="4899" spans="1:17" x14ac:dyDescent="0.2">
      <c r="A4899" t="s">
        <v>21922</v>
      </c>
      <c r="B4899" t="s">
        <v>84</v>
      </c>
      <c r="C4899" t="s">
        <v>241</v>
      </c>
      <c r="D4899" t="s">
        <v>17029</v>
      </c>
      <c r="E4899" t="s">
        <v>81</v>
      </c>
      <c r="F4899" t="s">
        <v>4873</v>
      </c>
      <c r="G4899">
        <v>0</v>
      </c>
      <c r="H4899">
        <v>0</v>
      </c>
      <c r="I4899">
        <v>0</v>
      </c>
      <c r="J4899">
        <v>0</v>
      </c>
      <c r="K4899">
        <v>0</v>
      </c>
      <c r="L4899">
        <v>0</v>
      </c>
      <c r="M4899">
        <v>0</v>
      </c>
      <c r="N4899">
        <v>12</v>
      </c>
      <c r="O4899">
        <v>11</v>
      </c>
      <c r="P4899">
        <v>0</v>
      </c>
      <c r="Q4899">
        <v>1</v>
      </c>
    </row>
    <row r="4900" spans="1:17" x14ac:dyDescent="0.2">
      <c r="A4900" t="s">
        <v>21923</v>
      </c>
      <c r="B4900" t="s">
        <v>84</v>
      </c>
      <c r="C4900" t="s">
        <v>241</v>
      </c>
      <c r="D4900" t="s">
        <v>17029</v>
      </c>
      <c r="E4900" t="s">
        <v>81</v>
      </c>
      <c r="F4900" t="s">
        <v>17019</v>
      </c>
      <c r="G4900">
        <v>16</v>
      </c>
      <c r="H4900">
        <v>0</v>
      </c>
      <c r="I4900">
        <v>0</v>
      </c>
      <c r="J4900">
        <v>0</v>
      </c>
      <c r="K4900">
        <v>0</v>
      </c>
      <c r="L4900">
        <v>0</v>
      </c>
      <c r="M4900">
        <v>0</v>
      </c>
      <c r="N4900">
        <v>0</v>
      </c>
      <c r="O4900">
        <v>0</v>
      </c>
      <c r="P4900">
        <v>0</v>
      </c>
      <c r="Q4900">
        <v>0</v>
      </c>
    </row>
    <row r="4901" spans="1:17" x14ac:dyDescent="0.2">
      <c r="A4901" t="s">
        <v>21924</v>
      </c>
      <c r="B4901" t="s">
        <v>84</v>
      </c>
      <c r="C4901" t="s">
        <v>241</v>
      </c>
      <c r="D4901" t="s">
        <v>17021</v>
      </c>
      <c r="E4901" t="s">
        <v>79</v>
      </c>
      <c r="F4901" t="s">
        <v>17022</v>
      </c>
      <c r="G4901">
        <v>0</v>
      </c>
      <c r="H4901">
        <v>0</v>
      </c>
      <c r="I4901">
        <v>0</v>
      </c>
      <c r="J4901">
        <v>0</v>
      </c>
      <c r="K4901">
        <v>0</v>
      </c>
      <c r="L4901">
        <v>0</v>
      </c>
      <c r="M4901">
        <v>0</v>
      </c>
      <c r="N4901">
        <v>4</v>
      </c>
      <c r="O4901">
        <v>3</v>
      </c>
      <c r="P4901">
        <v>1</v>
      </c>
      <c r="Q4901">
        <v>0</v>
      </c>
    </row>
    <row r="4902" spans="1:17" x14ac:dyDescent="0.2">
      <c r="A4902" t="s">
        <v>21925</v>
      </c>
      <c r="B4902" t="s">
        <v>84</v>
      </c>
      <c r="C4902" t="s">
        <v>241</v>
      </c>
      <c r="D4902" t="s">
        <v>17021</v>
      </c>
      <c r="E4902" t="s">
        <v>79</v>
      </c>
      <c r="F4902" t="s">
        <v>17019</v>
      </c>
      <c r="G4902">
        <v>4</v>
      </c>
      <c r="H4902">
        <v>0</v>
      </c>
      <c r="I4902">
        <v>0</v>
      </c>
      <c r="J4902">
        <v>0</v>
      </c>
      <c r="K4902">
        <v>0</v>
      </c>
      <c r="L4902">
        <v>0</v>
      </c>
      <c r="M4902">
        <v>0</v>
      </c>
      <c r="N4902">
        <v>0</v>
      </c>
      <c r="O4902">
        <v>0</v>
      </c>
      <c r="P4902">
        <v>0</v>
      </c>
      <c r="Q4902">
        <v>0</v>
      </c>
    </row>
    <row r="4903" spans="1:17" x14ac:dyDescent="0.2">
      <c r="A4903" t="s">
        <v>21926</v>
      </c>
      <c r="B4903" t="s">
        <v>84</v>
      </c>
      <c r="C4903" t="s">
        <v>241</v>
      </c>
      <c r="D4903" t="s">
        <v>17021</v>
      </c>
      <c r="E4903" t="s">
        <v>81</v>
      </c>
      <c r="F4903" t="s">
        <v>17022</v>
      </c>
      <c r="G4903">
        <v>0</v>
      </c>
      <c r="H4903">
        <v>0</v>
      </c>
      <c r="I4903">
        <v>0</v>
      </c>
      <c r="J4903">
        <v>0</v>
      </c>
      <c r="K4903">
        <v>0</v>
      </c>
      <c r="L4903">
        <v>0</v>
      </c>
      <c r="M4903">
        <v>0</v>
      </c>
      <c r="N4903">
        <v>4</v>
      </c>
      <c r="O4903">
        <v>4</v>
      </c>
      <c r="P4903">
        <v>0</v>
      </c>
      <c r="Q4903">
        <v>0</v>
      </c>
    </row>
    <row r="4904" spans="1:17" x14ac:dyDescent="0.2">
      <c r="A4904" t="s">
        <v>21927</v>
      </c>
      <c r="B4904" t="s">
        <v>84</v>
      </c>
      <c r="C4904" t="s">
        <v>241</v>
      </c>
      <c r="D4904" t="s">
        <v>17021</v>
      </c>
      <c r="E4904" t="s">
        <v>81</v>
      </c>
      <c r="F4904" t="s">
        <v>17019</v>
      </c>
      <c r="G4904">
        <v>4</v>
      </c>
      <c r="H4904">
        <v>0</v>
      </c>
      <c r="I4904">
        <v>0</v>
      </c>
      <c r="J4904">
        <v>0</v>
      </c>
      <c r="K4904">
        <v>0</v>
      </c>
      <c r="L4904">
        <v>0</v>
      </c>
      <c r="M4904">
        <v>0</v>
      </c>
      <c r="N4904">
        <v>0</v>
      </c>
      <c r="O4904">
        <v>0</v>
      </c>
      <c r="P4904">
        <v>0</v>
      </c>
      <c r="Q4904">
        <v>0</v>
      </c>
    </row>
    <row r="4905" spans="1:17" x14ac:dyDescent="0.2">
      <c r="A4905" t="s">
        <v>21928</v>
      </c>
      <c r="B4905" t="s">
        <v>84</v>
      </c>
      <c r="C4905" t="s">
        <v>241</v>
      </c>
      <c r="D4905" t="s">
        <v>17025</v>
      </c>
      <c r="E4905" t="s">
        <v>79</v>
      </c>
      <c r="F4905" t="s">
        <v>17019</v>
      </c>
      <c r="G4905">
        <v>1</v>
      </c>
      <c r="H4905">
        <v>0</v>
      </c>
      <c r="I4905">
        <v>0</v>
      </c>
      <c r="J4905">
        <v>0</v>
      </c>
      <c r="K4905">
        <v>0</v>
      </c>
      <c r="L4905">
        <v>0</v>
      </c>
      <c r="M4905">
        <v>0</v>
      </c>
      <c r="N4905">
        <v>0</v>
      </c>
      <c r="O4905">
        <v>0</v>
      </c>
      <c r="P4905">
        <v>0</v>
      </c>
      <c r="Q4905">
        <v>0</v>
      </c>
    </row>
    <row r="4906" spans="1:17" x14ac:dyDescent="0.2">
      <c r="A4906" t="s">
        <v>21929</v>
      </c>
      <c r="B4906" t="s">
        <v>84</v>
      </c>
      <c r="C4906" t="s">
        <v>241</v>
      </c>
      <c r="D4906" t="s">
        <v>17025</v>
      </c>
      <c r="E4906" t="s">
        <v>81</v>
      </c>
      <c r="F4906" t="s">
        <v>17019</v>
      </c>
      <c r="G4906">
        <v>2</v>
      </c>
      <c r="H4906">
        <v>0</v>
      </c>
      <c r="I4906">
        <v>0</v>
      </c>
      <c r="J4906">
        <v>0</v>
      </c>
      <c r="K4906">
        <v>0</v>
      </c>
      <c r="L4906">
        <v>0</v>
      </c>
      <c r="M4906">
        <v>0</v>
      </c>
      <c r="N4906">
        <v>0</v>
      </c>
      <c r="O4906">
        <v>0</v>
      </c>
      <c r="P4906">
        <v>0</v>
      </c>
      <c r="Q4906">
        <v>0</v>
      </c>
    </row>
    <row r="4907" spans="1:17" x14ac:dyDescent="0.2">
      <c r="A4907" t="s">
        <v>21930</v>
      </c>
      <c r="B4907" t="s">
        <v>84</v>
      </c>
      <c r="C4907" t="s">
        <v>242</v>
      </c>
      <c r="D4907" t="s">
        <v>17027</v>
      </c>
      <c r="E4907" t="s">
        <v>81</v>
      </c>
      <c r="F4907" t="s">
        <v>17019</v>
      </c>
      <c r="G4907">
        <v>10</v>
      </c>
      <c r="H4907">
        <v>0</v>
      </c>
      <c r="I4907">
        <v>0</v>
      </c>
      <c r="J4907">
        <v>0</v>
      </c>
      <c r="K4907">
        <v>0</v>
      </c>
      <c r="L4907">
        <v>0</v>
      </c>
      <c r="M4907">
        <v>0</v>
      </c>
      <c r="N4907">
        <v>0</v>
      </c>
      <c r="O4907">
        <v>0</v>
      </c>
      <c r="P4907">
        <v>0</v>
      </c>
      <c r="Q4907">
        <v>0</v>
      </c>
    </row>
    <row r="4908" spans="1:17" x14ac:dyDescent="0.2">
      <c r="A4908" t="s">
        <v>21931</v>
      </c>
      <c r="B4908" t="s">
        <v>84</v>
      </c>
      <c r="C4908" t="s">
        <v>242</v>
      </c>
      <c r="D4908" t="s">
        <v>17029</v>
      </c>
      <c r="E4908" t="s">
        <v>79</v>
      </c>
      <c r="F4908" t="s">
        <v>4875</v>
      </c>
      <c r="G4908">
        <v>0</v>
      </c>
      <c r="H4908">
        <v>24</v>
      </c>
      <c r="I4908">
        <v>4</v>
      </c>
      <c r="J4908">
        <v>19</v>
      </c>
      <c r="K4908">
        <v>0</v>
      </c>
      <c r="L4908">
        <v>1</v>
      </c>
      <c r="M4908">
        <v>0</v>
      </c>
      <c r="N4908">
        <v>0</v>
      </c>
      <c r="O4908">
        <v>0</v>
      </c>
      <c r="P4908">
        <v>0</v>
      </c>
      <c r="Q4908">
        <v>0</v>
      </c>
    </row>
    <row r="4909" spans="1:17" x14ac:dyDescent="0.2">
      <c r="A4909" t="s">
        <v>21932</v>
      </c>
      <c r="B4909" t="s">
        <v>84</v>
      </c>
      <c r="C4909" t="s">
        <v>242</v>
      </c>
      <c r="D4909" t="s">
        <v>17029</v>
      </c>
      <c r="E4909" t="s">
        <v>79</v>
      </c>
      <c r="F4909" t="s">
        <v>4877</v>
      </c>
      <c r="G4909">
        <v>0</v>
      </c>
      <c r="H4909">
        <v>24</v>
      </c>
      <c r="I4909">
        <v>3</v>
      </c>
      <c r="J4909">
        <v>17</v>
      </c>
      <c r="K4909">
        <v>1</v>
      </c>
      <c r="L4909">
        <v>3</v>
      </c>
      <c r="M4909">
        <v>0</v>
      </c>
      <c r="N4909">
        <v>0</v>
      </c>
      <c r="O4909">
        <v>0</v>
      </c>
      <c r="P4909">
        <v>0</v>
      </c>
      <c r="Q4909">
        <v>0</v>
      </c>
    </row>
    <row r="4910" spans="1:17" x14ac:dyDescent="0.2">
      <c r="A4910" t="s">
        <v>21933</v>
      </c>
      <c r="B4910" t="s">
        <v>84</v>
      </c>
      <c r="C4910" t="s">
        <v>242</v>
      </c>
      <c r="D4910" t="s">
        <v>17029</v>
      </c>
      <c r="E4910" t="s">
        <v>79</v>
      </c>
      <c r="F4910" t="s">
        <v>4879</v>
      </c>
      <c r="G4910">
        <v>0</v>
      </c>
      <c r="H4910">
        <v>0</v>
      </c>
      <c r="I4910">
        <v>0</v>
      </c>
      <c r="J4910">
        <v>0</v>
      </c>
      <c r="K4910">
        <v>0</v>
      </c>
      <c r="L4910">
        <v>0</v>
      </c>
      <c r="M4910">
        <v>24</v>
      </c>
      <c r="N4910">
        <v>0</v>
      </c>
      <c r="O4910">
        <v>0</v>
      </c>
      <c r="P4910">
        <v>0</v>
      </c>
      <c r="Q4910">
        <v>0</v>
      </c>
    </row>
    <row r="4911" spans="1:17" x14ac:dyDescent="0.2">
      <c r="A4911" t="s">
        <v>21934</v>
      </c>
      <c r="B4911" t="s">
        <v>84</v>
      </c>
      <c r="C4911" t="s">
        <v>242</v>
      </c>
      <c r="D4911" t="s">
        <v>17029</v>
      </c>
      <c r="E4911" t="s">
        <v>79</v>
      </c>
      <c r="F4911" t="s">
        <v>4881</v>
      </c>
      <c r="G4911">
        <v>0</v>
      </c>
      <c r="H4911">
        <v>24</v>
      </c>
      <c r="I4911">
        <v>3</v>
      </c>
      <c r="J4911">
        <v>17</v>
      </c>
      <c r="K4911">
        <v>1</v>
      </c>
      <c r="L4911">
        <v>3</v>
      </c>
      <c r="M4911">
        <v>0</v>
      </c>
      <c r="N4911">
        <v>0</v>
      </c>
      <c r="O4911">
        <v>0</v>
      </c>
      <c r="P4911">
        <v>0</v>
      </c>
      <c r="Q4911">
        <v>0</v>
      </c>
    </row>
    <row r="4912" spans="1:17" x14ac:dyDescent="0.2">
      <c r="A4912" t="s">
        <v>21935</v>
      </c>
      <c r="B4912" t="s">
        <v>84</v>
      </c>
      <c r="C4912" t="s">
        <v>242</v>
      </c>
      <c r="D4912" t="s">
        <v>17029</v>
      </c>
      <c r="E4912" t="s">
        <v>79</v>
      </c>
      <c r="F4912" t="s">
        <v>4883</v>
      </c>
      <c r="G4912">
        <v>0</v>
      </c>
      <c r="H4912">
        <v>24</v>
      </c>
      <c r="I4912">
        <v>3</v>
      </c>
      <c r="J4912">
        <v>17</v>
      </c>
      <c r="K4912">
        <v>1</v>
      </c>
      <c r="L4912">
        <v>3</v>
      </c>
      <c r="M4912">
        <v>0</v>
      </c>
      <c r="N4912">
        <v>0</v>
      </c>
      <c r="O4912">
        <v>0</v>
      </c>
      <c r="P4912">
        <v>0</v>
      </c>
      <c r="Q4912">
        <v>0</v>
      </c>
    </row>
    <row r="4913" spans="1:17" x14ac:dyDescent="0.2">
      <c r="A4913" t="s">
        <v>21936</v>
      </c>
      <c r="B4913" t="s">
        <v>84</v>
      </c>
      <c r="C4913" t="s">
        <v>242</v>
      </c>
      <c r="D4913" t="s">
        <v>17029</v>
      </c>
      <c r="E4913" t="s">
        <v>79</v>
      </c>
      <c r="F4913" t="s">
        <v>4885</v>
      </c>
      <c r="G4913">
        <v>0</v>
      </c>
      <c r="H4913">
        <v>0</v>
      </c>
      <c r="I4913">
        <v>0</v>
      </c>
      <c r="J4913">
        <v>0</v>
      </c>
      <c r="K4913">
        <v>0</v>
      </c>
      <c r="L4913">
        <v>0</v>
      </c>
      <c r="M4913">
        <v>24</v>
      </c>
      <c r="N4913">
        <v>0</v>
      </c>
      <c r="O4913">
        <v>0</v>
      </c>
      <c r="P4913">
        <v>0</v>
      </c>
      <c r="Q4913">
        <v>0</v>
      </c>
    </row>
    <row r="4914" spans="1:17" x14ac:dyDescent="0.2">
      <c r="A4914" t="s">
        <v>21937</v>
      </c>
      <c r="B4914" t="s">
        <v>84</v>
      </c>
      <c r="C4914" t="s">
        <v>242</v>
      </c>
      <c r="D4914" t="s">
        <v>17029</v>
      </c>
      <c r="E4914" t="s">
        <v>79</v>
      </c>
      <c r="F4914" t="s">
        <v>4887</v>
      </c>
      <c r="G4914">
        <v>0</v>
      </c>
      <c r="H4914">
        <v>24</v>
      </c>
      <c r="I4914">
        <v>3</v>
      </c>
      <c r="J4914">
        <v>19</v>
      </c>
      <c r="K4914">
        <v>1</v>
      </c>
      <c r="L4914">
        <v>1</v>
      </c>
      <c r="M4914">
        <v>0</v>
      </c>
      <c r="N4914">
        <v>0</v>
      </c>
      <c r="O4914">
        <v>0</v>
      </c>
      <c r="P4914">
        <v>0</v>
      </c>
      <c r="Q4914">
        <v>0</v>
      </c>
    </row>
    <row r="4915" spans="1:17" x14ac:dyDescent="0.2">
      <c r="A4915" t="s">
        <v>21938</v>
      </c>
      <c r="B4915" t="s">
        <v>84</v>
      </c>
      <c r="C4915" t="s">
        <v>242</v>
      </c>
      <c r="D4915" t="s">
        <v>17029</v>
      </c>
      <c r="E4915" t="s">
        <v>79</v>
      </c>
      <c r="F4915" t="s">
        <v>4889</v>
      </c>
      <c r="G4915">
        <v>0</v>
      </c>
      <c r="H4915">
        <v>0</v>
      </c>
      <c r="I4915">
        <v>0</v>
      </c>
      <c r="J4915">
        <v>0</v>
      </c>
      <c r="K4915">
        <v>0</v>
      </c>
      <c r="L4915">
        <v>0</v>
      </c>
      <c r="M4915">
        <v>24</v>
      </c>
      <c r="N4915">
        <v>0</v>
      </c>
      <c r="O4915">
        <v>0</v>
      </c>
      <c r="P4915">
        <v>0</v>
      </c>
      <c r="Q4915">
        <v>0</v>
      </c>
    </row>
    <row r="4916" spans="1:17" x14ac:dyDescent="0.2">
      <c r="A4916" t="s">
        <v>21939</v>
      </c>
      <c r="B4916" t="s">
        <v>84</v>
      </c>
      <c r="C4916" t="s">
        <v>242</v>
      </c>
      <c r="D4916" t="s">
        <v>17029</v>
      </c>
      <c r="E4916" t="s">
        <v>79</v>
      </c>
      <c r="F4916" t="s">
        <v>4871</v>
      </c>
      <c r="G4916">
        <v>0</v>
      </c>
      <c r="H4916">
        <v>0</v>
      </c>
      <c r="I4916">
        <v>0</v>
      </c>
      <c r="J4916">
        <v>0</v>
      </c>
      <c r="K4916">
        <v>0</v>
      </c>
      <c r="L4916">
        <v>0</v>
      </c>
      <c r="M4916">
        <v>0</v>
      </c>
      <c r="N4916">
        <v>16</v>
      </c>
      <c r="O4916">
        <v>14</v>
      </c>
      <c r="P4916">
        <v>2</v>
      </c>
      <c r="Q4916">
        <v>0</v>
      </c>
    </row>
    <row r="4917" spans="1:17" x14ac:dyDescent="0.2">
      <c r="A4917" t="s">
        <v>21940</v>
      </c>
      <c r="B4917" t="s">
        <v>84</v>
      </c>
      <c r="C4917" t="s">
        <v>242</v>
      </c>
      <c r="D4917" t="s">
        <v>17029</v>
      </c>
      <c r="E4917" t="s">
        <v>79</v>
      </c>
      <c r="F4917" t="s">
        <v>4873</v>
      </c>
      <c r="G4917">
        <v>0</v>
      </c>
      <c r="H4917">
        <v>0</v>
      </c>
      <c r="I4917">
        <v>0</v>
      </c>
      <c r="J4917">
        <v>0</v>
      </c>
      <c r="K4917">
        <v>0</v>
      </c>
      <c r="L4917">
        <v>0</v>
      </c>
      <c r="M4917">
        <v>0</v>
      </c>
      <c r="N4917">
        <v>13</v>
      </c>
      <c r="O4917">
        <v>11</v>
      </c>
      <c r="P4917">
        <v>2</v>
      </c>
      <c r="Q4917">
        <v>0</v>
      </c>
    </row>
    <row r="4918" spans="1:17" x14ac:dyDescent="0.2">
      <c r="A4918" t="s">
        <v>21941</v>
      </c>
      <c r="B4918" t="s">
        <v>84</v>
      </c>
      <c r="C4918" t="s">
        <v>242</v>
      </c>
      <c r="D4918" t="s">
        <v>17029</v>
      </c>
      <c r="E4918" t="s">
        <v>79</v>
      </c>
      <c r="F4918" t="s">
        <v>17019</v>
      </c>
      <c r="G4918">
        <v>24</v>
      </c>
      <c r="H4918">
        <v>0</v>
      </c>
      <c r="I4918">
        <v>0</v>
      </c>
      <c r="J4918">
        <v>0</v>
      </c>
      <c r="K4918">
        <v>0</v>
      </c>
      <c r="L4918">
        <v>0</v>
      </c>
      <c r="M4918">
        <v>0</v>
      </c>
      <c r="N4918">
        <v>0</v>
      </c>
      <c r="O4918">
        <v>0</v>
      </c>
      <c r="P4918">
        <v>0</v>
      </c>
      <c r="Q4918">
        <v>0</v>
      </c>
    </row>
    <row r="4919" spans="1:17" x14ac:dyDescent="0.2">
      <c r="A4919" t="s">
        <v>21942</v>
      </c>
      <c r="B4919" t="s">
        <v>84</v>
      </c>
      <c r="C4919" t="s">
        <v>242</v>
      </c>
      <c r="D4919" t="s">
        <v>17029</v>
      </c>
      <c r="E4919" t="s">
        <v>81</v>
      </c>
      <c r="F4919" t="s">
        <v>4875</v>
      </c>
      <c r="G4919">
        <v>0</v>
      </c>
      <c r="H4919">
        <v>25</v>
      </c>
      <c r="I4919">
        <v>6</v>
      </c>
      <c r="J4919">
        <v>13</v>
      </c>
      <c r="K4919">
        <v>3</v>
      </c>
      <c r="L4919">
        <v>3</v>
      </c>
      <c r="M4919">
        <v>0</v>
      </c>
      <c r="N4919">
        <v>0</v>
      </c>
      <c r="O4919">
        <v>0</v>
      </c>
      <c r="P4919">
        <v>0</v>
      </c>
      <c r="Q4919">
        <v>0</v>
      </c>
    </row>
    <row r="4920" spans="1:17" x14ac:dyDescent="0.2">
      <c r="A4920" t="s">
        <v>21943</v>
      </c>
      <c r="B4920" t="s">
        <v>84</v>
      </c>
      <c r="C4920" t="s">
        <v>242</v>
      </c>
      <c r="D4920" t="s">
        <v>17029</v>
      </c>
      <c r="E4920" t="s">
        <v>81</v>
      </c>
      <c r="F4920" t="s">
        <v>4877</v>
      </c>
      <c r="G4920">
        <v>0</v>
      </c>
      <c r="H4920">
        <v>25</v>
      </c>
      <c r="I4920">
        <v>6</v>
      </c>
      <c r="J4920">
        <v>12</v>
      </c>
      <c r="K4920">
        <v>1</v>
      </c>
      <c r="L4920">
        <v>6</v>
      </c>
      <c r="M4920">
        <v>0</v>
      </c>
      <c r="N4920">
        <v>0</v>
      </c>
      <c r="O4920">
        <v>0</v>
      </c>
      <c r="P4920">
        <v>0</v>
      </c>
      <c r="Q4920">
        <v>0</v>
      </c>
    </row>
    <row r="4921" spans="1:17" x14ac:dyDescent="0.2">
      <c r="A4921" t="s">
        <v>21944</v>
      </c>
      <c r="B4921" t="s">
        <v>84</v>
      </c>
      <c r="C4921" t="s">
        <v>242</v>
      </c>
      <c r="D4921" t="s">
        <v>17029</v>
      </c>
      <c r="E4921" t="s">
        <v>81</v>
      </c>
      <c r="F4921" t="s">
        <v>4879</v>
      </c>
      <c r="G4921">
        <v>0</v>
      </c>
      <c r="H4921">
        <v>0</v>
      </c>
      <c r="I4921">
        <v>0</v>
      </c>
      <c r="J4921">
        <v>0</v>
      </c>
      <c r="K4921">
        <v>0</v>
      </c>
      <c r="L4921">
        <v>0</v>
      </c>
      <c r="M4921">
        <v>25</v>
      </c>
      <c r="N4921">
        <v>0</v>
      </c>
      <c r="O4921">
        <v>0</v>
      </c>
      <c r="P4921">
        <v>0</v>
      </c>
      <c r="Q4921">
        <v>0</v>
      </c>
    </row>
    <row r="4922" spans="1:17" x14ac:dyDescent="0.2">
      <c r="A4922" t="s">
        <v>21945</v>
      </c>
      <c r="B4922" t="s">
        <v>84</v>
      </c>
      <c r="C4922" t="s">
        <v>242</v>
      </c>
      <c r="D4922" t="s">
        <v>17029</v>
      </c>
      <c r="E4922" t="s">
        <v>81</v>
      </c>
      <c r="F4922" t="s">
        <v>4881</v>
      </c>
      <c r="G4922">
        <v>0</v>
      </c>
      <c r="H4922">
        <v>25</v>
      </c>
      <c r="I4922">
        <v>6</v>
      </c>
      <c r="J4922">
        <v>12</v>
      </c>
      <c r="K4922">
        <v>1</v>
      </c>
      <c r="L4922">
        <v>6</v>
      </c>
      <c r="M4922">
        <v>0</v>
      </c>
      <c r="N4922">
        <v>0</v>
      </c>
      <c r="O4922">
        <v>0</v>
      </c>
      <c r="P4922">
        <v>0</v>
      </c>
      <c r="Q4922">
        <v>0</v>
      </c>
    </row>
    <row r="4923" spans="1:17" x14ac:dyDescent="0.2">
      <c r="A4923" t="s">
        <v>21946</v>
      </c>
      <c r="B4923" t="s">
        <v>84</v>
      </c>
      <c r="C4923" t="s">
        <v>242</v>
      </c>
      <c r="D4923" t="s">
        <v>17029</v>
      </c>
      <c r="E4923" t="s">
        <v>81</v>
      </c>
      <c r="F4923" t="s">
        <v>4883</v>
      </c>
      <c r="G4923">
        <v>0</v>
      </c>
      <c r="H4923">
        <v>25</v>
      </c>
      <c r="I4923">
        <v>7</v>
      </c>
      <c r="J4923">
        <v>11</v>
      </c>
      <c r="K4923">
        <v>1</v>
      </c>
      <c r="L4923">
        <v>6</v>
      </c>
      <c r="M4923">
        <v>0</v>
      </c>
      <c r="N4923">
        <v>0</v>
      </c>
      <c r="O4923">
        <v>0</v>
      </c>
      <c r="P4923">
        <v>0</v>
      </c>
      <c r="Q4923">
        <v>0</v>
      </c>
    </row>
    <row r="4924" spans="1:17" x14ac:dyDescent="0.2">
      <c r="A4924" t="s">
        <v>21947</v>
      </c>
      <c r="B4924" t="s">
        <v>84</v>
      </c>
      <c r="C4924" t="s">
        <v>242</v>
      </c>
      <c r="D4924" t="s">
        <v>17029</v>
      </c>
      <c r="E4924" t="s">
        <v>81</v>
      </c>
      <c r="F4924" t="s">
        <v>4885</v>
      </c>
      <c r="G4924">
        <v>0</v>
      </c>
      <c r="H4924">
        <v>0</v>
      </c>
      <c r="I4924">
        <v>0</v>
      </c>
      <c r="J4924">
        <v>0</v>
      </c>
      <c r="K4924">
        <v>0</v>
      </c>
      <c r="L4924">
        <v>0</v>
      </c>
      <c r="M4924">
        <v>25</v>
      </c>
      <c r="N4924">
        <v>0</v>
      </c>
      <c r="O4924">
        <v>0</v>
      </c>
      <c r="P4924">
        <v>0</v>
      </c>
      <c r="Q4924">
        <v>0</v>
      </c>
    </row>
    <row r="4925" spans="1:17" x14ac:dyDescent="0.2">
      <c r="A4925" t="s">
        <v>21948</v>
      </c>
      <c r="B4925" t="s">
        <v>84</v>
      </c>
      <c r="C4925" t="s">
        <v>242</v>
      </c>
      <c r="D4925" t="s">
        <v>17029</v>
      </c>
      <c r="E4925" t="s">
        <v>81</v>
      </c>
      <c r="F4925" t="s">
        <v>4887</v>
      </c>
      <c r="G4925">
        <v>0</v>
      </c>
      <c r="H4925">
        <v>25</v>
      </c>
      <c r="I4925">
        <v>6</v>
      </c>
      <c r="J4925">
        <v>14</v>
      </c>
      <c r="K4925">
        <v>2</v>
      </c>
      <c r="L4925">
        <v>3</v>
      </c>
      <c r="M4925">
        <v>0</v>
      </c>
      <c r="N4925">
        <v>0</v>
      </c>
      <c r="O4925">
        <v>0</v>
      </c>
      <c r="P4925">
        <v>0</v>
      </c>
      <c r="Q4925">
        <v>0</v>
      </c>
    </row>
    <row r="4926" spans="1:17" x14ac:dyDescent="0.2">
      <c r="A4926" t="s">
        <v>21949</v>
      </c>
      <c r="B4926" t="s">
        <v>84</v>
      </c>
      <c r="C4926" t="s">
        <v>242</v>
      </c>
      <c r="D4926" t="s">
        <v>17029</v>
      </c>
      <c r="E4926" t="s">
        <v>81</v>
      </c>
      <c r="F4926" t="s">
        <v>4889</v>
      </c>
      <c r="G4926">
        <v>0</v>
      </c>
      <c r="H4926">
        <v>0</v>
      </c>
      <c r="I4926">
        <v>0</v>
      </c>
      <c r="J4926">
        <v>0</v>
      </c>
      <c r="K4926">
        <v>0</v>
      </c>
      <c r="L4926">
        <v>0</v>
      </c>
      <c r="M4926">
        <v>25</v>
      </c>
      <c r="N4926">
        <v>0</v>
      </c>
      <c r="O4926">
        <v>0</v>
      </c>
      <c r="P4926">
        <v>0</v>
      </c>
      <c r="Q4926">
        <v>0</v>
      </c>
    </row>
    <row r="4927" spans="1:17" x14ac:dyDescent="0.2">
      <c r="A4927" t="s">
        <v>21950</v>
      </c>
      <c r="B4927" t="s">
        <v>84</v>
      </c>
      <c r="C4927" t="s">
        <v>242</v>
      </c>
      <c r="D4927" t="s">
        <v>17029</v>
      </c>
      <c r="E4927" t="s">
        <v>81</v>
      </c>
      <c r="F4927" t="s">
        <v>4871</v>
      </c>
      <c r="G4927">
        <v>0</v>
      </c>
      <c r="H4927">
        <v>0</v>
      </c>
      <c r="I4927">
        <v>0</v>
      </c>
      <c r="J4927">
        <v>0</v>
      </c>
      <c r="K4927">
        <v>0</v>
      </c>
      <c r="L4927">
        <v>0</v>
      </c>
      <c r="M4927">
        <v>0</v>
      </c>
      <c r="N4927">
        <v>21</v>
      </c>
      <c r="O4927">
        <v>16</v>
      </c>
      <c r="P4927">
        <v>3</v>
      </c>
      <c r="Q4927">
        <v>2</v>
      </c>
    </row>
    <row r="4928" spans="1:17" x14ac:dyDescent="0.2">
      <c r="A4928" t="s">
        <v>21951</v>
      </c>
      <c r="B4928" t="s">
        <v>84</v>
      </c>
      <c r="C4928" t="s">
        <v>242</v>
      </c>
      <c r="D4928" t="s">
        <v>17029</v>
      </c>
      <c r="E4928" t="s">
        <v>81</v>
      </c>
      <c r="F4928" t="s">
        <v>4873</v>
      </c>
      <c r="G4928">
        <v>0</v>
      </c>
      <c r="H4928">
        <v>0</v>
      </c>
      <c r="I4928">
        <v>0</v>
      </c>
      <c r="J4928">
        <v>0</v>
      </c>
      <c r="K4928">
        <v>0</v>
      </c>
      <c r="L4928">
        <v>0</v>
      </c>
      <c r="M4928">
        <v>0</v>
      </c>
      <c r="N4928">
        <v>17</v>
      </c>
      <c r="O4928">
        <v>13</v>
      </c>
      <c r="P4928">
        <v>2</v>
      </c>
      <c r="Q4928">
        <v>2</v>
      </c>
    </row>
    <row r="4929" spans="1:17" x14ac:dyDescent="0.2">
      <c r="A4929" t="s">
        <v>21952</v>
      </c>
      <c r="B4929" t="s">
        <v>84</v>
      </c>
      <c r="C4929" t="s">
        <v>242</v>
      </c>
      <c r="D4929" t="s">
        <v>17029</v>
      </c>
      <c r="E4929" t="s">
        <v>81</v>
      </c>
      <c r="F4929" t="s">
        <v>17019</v>
      </c>
      <c r="G4929">
        <v>25</v>
      </c>
      <c r="H4929">
        <v>0</v>
      </c>
      <c r="I4929">
        <v>0</v>
      </c>
      <c r="J4929">
        <v>0</v>
      </c>
      <c r="K4929">
        <v>0</v>
      </c>
      <c r="L4929">
        <v>0</v>
      </c>
      <c r="M4929">
        <v>0</v>
      </c>
      <c r="N4929">
        <v>0</v>
      </c>
      <c r="O4929">
        <v>0</v>
      </c>
      <c r="P4929">
        <v>0</v>
      </c>
      <c r="Q4929">
        <v>0</v>
      </c>
    </row>
    <row r="4930" spans="1:17" x14ac:dyDescent="0.2">
      <c r="A4930" t="s">
        <v>21953</v>
      </c>
      <c r="B4930" t="s">
        <v>84</v>
      </c>
      <c r="C4930" t="s">
        <v>242</v>
      </c>
      <c r="D4930" t="s">
        <v>17021</v>
      </c>
      <c r="E4930" t="s">
        <v>79</v>
      </c>
      <c r="F4930" t="s">
        <v>17022</v>
      </c>
      <c r="G4930">
        <v>0</v>
      </c>
      <c r="H4930">
        <v>0</v>
      </c>
      <c r="I4930">
        <v>0</v>
      </c>
      <c r="J4930">
        <v>0</v>
      </c>
      <c r="K4930">
        <v>0</v>
      </c>
      <c r="L4930">
        <v>0</v>
      </c>
      <c r="M4930">
        <v>0</v>
      </c>
      <c r="N4930">
        <v>6</v>
      </c>
      <c r="O4930">
        <v>5</v>
      </c>
      <c r="P4930">
        <v>1</v>
      </c>
      <c r="Q4930">
        <v>0</v>
      </c>
    </row>
    <row r="4931" spans="1:17" x14ac:dyDescent="0.2">
      <c r="A4931" t="s">
        <v>21954</v>
      </c>
      <c r="B4931" t="s">
        <v>84</v>
      </c>
      <c r="C4931" t="s">
        <v>242</v>
      </c>
      <c r="D4931" t="s">
        <v>17021</v>
      </c>
      <c r="E4931" t="s">
        <v>79</v>
      </c>
      <c r="F4931" t="s">
        <v>17019</v>
      </c>
      <c r="G4931">
        <v>6</v>
      </c>
      <c r="H4931">
        <v>0</v>
      </c>
      <c r="I4931">
        <v>0</v>
      </c>
      <c r="J4931">
        <v>0</v>
      </c>
      <c r="K4931">
        <v>0</v>
      </c>
      <c r="L4931">
        <v>0</v>
      </c>
      <c r="M4931">
        <v>0</v>
      </c>
      <c r="N4931">
        <v>0</v>
      </c>
      <c r="O4931">
        <v>0</v>
      </c>
      <c r="P4931">
        <v>0</v>
      </c>
      <c r="Q4931">
        <v>0</v>
      </c>
    </row>
    <row r="4932" spans="1:17" x14ac:dyDescent="0.2">
      <c r="A4932" t="s">
        <v>21955</v>
      </c>
      <c r="B4932" t="s">
        <v>84</v>
      </c>
      <c r="C4932" t="s">
        <v>242</v>
      </c>
      <c r="D4932" t="s">
        <v>17021</v>
      </c>
      <c r="E4932" t="s">
        <v>81</v>
      </c>
      <c r="F4932" t="s">
        <v>17022</v>
      </c>
      <c r="G4932">
        <v>0</v>
      </c>
      <c r="H4932">
        <v>0</v>
      </c>
      <c r="I4932">
        <v>0</v>
      </c>
      <c r="J4932">
        <v>0</v>
      </c>
      <c r="K4932">
        <v>0</v>
      </c>
      <c r="L4932">
        <v>0</v>
      </c>
      <c r="M4932">
        <v>0</v>
      </c>
      <c r="N4932">
        <v>1</v>
      </c>
      <c r="O4932">
        <v>1</v>
      </c>
      <c r="P4932">
        <v>0</v>
      </c>
      <c r="Q4932">
        <v>0</v>
      </c>
    </row>
    <row r="4933" spans="1:17" x14ac:dyDescent="0.2">
      <c r="A4933" t="s">
        <v>21956</v>
      </c>
      <c r="B4933" t="s">
        <v>84</v>
      </c>
      <c r="C4933" t="s">
        <v>242</v>
      </c>
      <c r="D4933" t="s">
        <v>17021</v>
      </c>
      <c r="E4933" t="s">
        <v>81</v>
      </c>
      <c r="F4933" t="s">
        <v>17019</v>
      </c>
      <c r="G4933">
        <v>1</v>
      </c>
      <c r="H4933">
        <v>0</v>
      </c>
      <c r="I4933">
        <v>0</v>
      </c>
      <c r="J4933">
        <v>0</v>
      </c>
      <c r="K4933">
        <v>0</v>
      </c>
      <c r="L4933">
        <v>0</v>
      </c>
      <c r="M4933">
        <v>0</v>
      </c>
      <c r="N4933">
        <v>0</v>
      </c>
      <c r="O4933">
        <v>0</v>
      </c>
      <c r="P4933">
        <v>0</v>
      </c>
      <c r="Q4933">
        <v>0</v>
      </c>
    </row>
    <row r="4934" spans="1:17" x14ac:dyDescent="0.2">
      <c r="A4934" t="s">
        <v>21957</v>
      </c>
      <c r="B4934" t="s">
        <v>84</v>
      </c>
      <c r="C4934" t="s">
        <v>242</v>
      </c>
      <c r="D4934" t="s">
        <v>17025</v>
      </c>
      <c r="E4934" t="s">
        <v>79</v>
      </c>
      <c r="F4934" t="s">
        <v>17019</v>
      </c>
      <c r="G4934">
        <v>5</v>
      </c>
      <c r="H4934">
        <v>0</v>
      </c>
      <c r="I4934">
        <v>0</v>
      </c>
      <c r="J4934">
        <v>0</v>
      </c>
      <c r="K4934">
        <v>0</v>
      </c>
      <c r="L4934">
        <v>0</v>
      </c>
      <c r="M4934">
        <v>0</v>
      </c>
      <c r="N4934">
        <v>0</v>
      </c>
      <c r="O4934">
        <v>0</v>
      </c>
      <c r="P4934">
        <v>0</v>
      </c>
      <c r="Q4934">
        <v>0</v>
      </c>
    </row>
    <row r="4935" spans="1:17" x14ac:dyDescent="0.2">
      <c r="A4935" t="s">
        <v>21958</v>
      </c>
      <c r="B4935" t="s">
        <v>84</v>
      </c>
      <c r="C4935" t="s">
        <v>242</v>
      </c>
      <c r="D4935" t="s">
        <v>17025</v>
      </c>
      <c r="E4935" t="s">
        <v>81</v>
      </c>
      <c r="F4935" t="s">
        <v>17019</v>
      </c>
      <c r="G4935">
        <v>1</v>
      </c>
      <c r="H4935">
        <v>0</v>
      </c>
      <c r="I4935">
        <v>0</v>
      </c>
      <c r="J4935">
        <v>0</v>
      </c>
      <c r="K4935">
        <v>0</v>
      </c>
      <c r="L4935">
        <v>0</v>
      </c>
      <c r="M4935">
        <v>0</v>
      </c>
      <c r="N4935">
        <v>0</v>
      </c>
      <c r="O4935">
        <v>0</v>
      </c>
      <c r="P4935">
        <v>0</v>
      </c>
      <c r="Q4935">
        <v>0</v>
      </c>
    </row>
    <row r="4936" spans="1:17" x14ac:dyDescent="0.2">
      <c r="A4936" t="s">
        <v>21959</v>
      </c>
      <c r="B4936" t="s">
        <v>84</v>
      </c>
      <c r="C4936" t="s">
        <v>243</v>
      </c>
      <c r="D4936" t="s">
        <v>17029</v>
      </c>
      <c r="E4936" t="s">
        <v>79</v>
      </c>
      <c r="F4936" t="s">
        <v>4875</v>
      </c>
      <c r="G4936">
        <v>0</v>
      </c>
      <c r="H4936">
        <v>26</v>
      </c>
      <c r="I4936">
        <v>6</v>
      </c>
      <c r="J4936">
        <v>20</v>
      </c>
      <c r="K4936">
        <v>0</v>
      </c>
      <c r="L4936">
        <v>0</v>
      </c>
      <c r="M4936">
        <v>0</v>
      </c>
      <c r="N4936">
        <v>0</v>
      </c>
      <c r="O4936">
        <v>0</v>
      </c>
      <c r="P4936">
        <v>0</v>
      </c>
      <c r="Q4936">
        <v>0</v>
      </c>
    </row>
    <row r="4937" spans="1:17" x14ac:dyDescent="0.2">
      <c r="A4937" t="s">
        <v>21960</v>
      </c>
      <c r="B4937" t="s">
        <v>84</v>
      </c>
      <c r="C4937" t="s">
        <v>243</v>
      </c>
      <c r="D4937" t="s">
        <v>17029</v>
      </c>
      <c r="E4937" t="s">
        <v>79</v>
      </c>
      <c r="F4937" t="s">
        <v>4877</v>
      </c>
      <c r="G4937">
        <v>0</v>
      </c>
      <c r="H4937">
        <v>26</v>
      </c>
      <c r="I4937">
        <v>5</v>
      </c>
      <c r="J4937">
        <v>20</v>
      </c>
      <c r="K4937">
        <v>0</v>
      </c>
      <c r="L4937">
        <v>1</v>
      </c>
      <c r="M4937">
        <v>0</v>
      </c>
      <c r="N4937">
        <v>0</v>
      </c>
      <c r="O4937">
        <v>0</v>
      </c>
      <c r="P4937">
        <v>0</v>
      </c>
      <c r="Q4937">
        <v>0</v>
      </c>
    </row>
    <row r="4938" spans="1:17" x14ac:dyDescent="0.2">
      <c r="A4938" t="s">
        <v>21961</v>
      </c>
      <c r="B4938" t="s">
        <v>84</v>
      </c>
      <c r="C4938" t="s">
        <v>243</v>
      </c>
      <c r="D4938" t="s">
        <v>17029</v>
      </c>
      <c r="E4938" t="s">
        <v>79</v>
      </c>
      <c r="F4938" t="s">
        <v>4879</v>
      </c>
      <c r="G4938">
        <v>0</v>
      </c>
      <c r="H4938">
        <v>0</v>
      </c>
      <c r="I4938">
        <v>0</v>
      </c>
      <c r="J4938">
        <v>0</v>
      </c>
      <c r="K4938">
        <v>0</v>
      </c>
      <c r="L4938">
        <v>0</v>
      </c>
      <c r="M4938">
        <v>26</v>
      </c>
      <c r="N4938">
        <v>0</v>
      </c>
      <c r="O4938">
        <v>0</v>
      </c>
      <c r="P4938">
        <v>0</v>
      </c>
      <c r="Q4938">
        <v>0</v>
      </c>
    </row>
    <row r="4939" spans="1:17" x14ac:dyDescent="0.2">
      <c r="A4939" t="s">
        <v>21962</v>
      </c>
      <c r="B4939" t="s">
        <v>84</v>
      </c>
      <c r="C4939" t="s">
        <v>243</v>
      </c>
      <c r="D4939" t="s">
        <v>17029</v>
      </c>
      <c r="E4939" t="s">
        <v>79</v>
      </c>
      <c r="F4939" t="s">
        <v>4881</v>
      </c>
      <c r="G4939">
        <v>0</v>
      </c>
      <c r="H4939">
        <v>26</v>
      </c>
      <c r="I4939">
        <v>5</v>
      </c>
      <c r="J4939">
        <v>20</v>
      </c>
      <c r="K4939">
        <v>0</v>
      </c>
      <c r="L4939">
        <v>1</v>
      </c>
      <c r="M4939">
        <v>0</v>
      </c>
      <c r="N4939">
        <v>0</v>
      </c>
      <c r="O4939">
        <v>0</v>
      </c>
      <c r="P4939">
        <v>0</v>
      </c>
      <c r="Q4939">
        <v>0</v>
      </c>
    </row>
    <row r="4940" spans="1:17" x14ac:dyDescent="0.2">
      <c r="A4940" t="s">
        <v>21963</v>
      </c>
      <c r="B4940" t="s">
        <v>84</v>
      </c>
      <c r="C4940" t="s">
        <v>243</v>
      </c>
      <c r="D4940" t="s">
        <v>17029</v>
      </c>
      <c r="E4940" t="s">
        <v>79</v>
      </c>
      <c r="F4940" t="s">
        <v>4883</v>
      </c>
      <c r="G4940">
        <v>0</v>
      </c>
      <c r="H4940">
        <v>26</v>
      </c>
      <c r="I4940">
        <v>6</v>
      </c>
      <c r="J4940">
        <v>19</v>
      </c>
      <c r="K4940">
        <v>0</v>
      </c>
      <c r="L4940">
        <v>1</v>
      </c>
      <c r="M4940">
        <v>0</v>
      </c>
      <c r="N4940">
        <v>0</v>
      </c>
      <c r="O4940">
        <v>0</v>
      </c>
      <c r="P4940">
        <v>0</v>
      </c>
      <c r="Q4940">
        <v>0</v>
      </c>
    </row>
    <row r="4941" spans="1:17" x14ac:dyDescent="0.2">
      <c r="A4941" t="s">
        <v>21964</v>
      </c>
      <c r="B4941" t="s">
        <v>87</v>
      </c>
      <c r="C4941" t="s">
        <v>115</v>
      </c>
      <c r="D4941" t="s">
        <v>17029</v>
      </c>
      <c r="E4941" t="s">
        <v>79</v>
      </c>
      <c r="F4941" t="s">
        <v>4877</v>
      </c>
      <c r="G4941">
        <v>0</v>
      </c>
      <c r="H4941">
        <v>8</v>
      </c>
      <c r="I4941">
        <v>3</v>
      </c>
      <c r="J4941">
        <v>5</v>
      </c>
      <c r="K4941">
        <v>0</v>
      </c>
      <c r="L4941">
        <v>0</v>
      </c>
      <c r="M4941">
        <v>0</v>
      </c>
      <c r="N4941">
        <v>0</v>
      </c>
      <c r="O4941">
        <v>0</v>
      </c>
      <c r="P4941">
        <v>0</v>
      </c>
      <c r="Q4941">
        <v>0</v>
      </c>
    </row>
    <row r="4942" spans="1:17" x14ac:dyDescent="0.2">
      <c r="A4942" t="s">
        <v>21965</v>
      </c>
      <c r="B4942" t="s">
        <v>87</v>
      </c>
      <c r="C4942" t="s">
        <v>115</v>
      </c>
      <c r="D4942" t="s">
        <v>17029</v>
      </c>
      <c r="E4942" t="s">
        <v>79</v>
      </c>
      <c r="F4942" t="s">
        <v>4879</v>
      </c>
      <c r="G4942">
        <v>0</v>
      </c>
      <c r="H4942">
        <v>0</v>
      </c>
      <c r="I4942">
        <v>0</v>
      </c>
      <c r="J4942">
        <v>0</v>
      </c>
      <c r="K4942">
        <v>0</v>
      </c>
      <c r="L4942">
        <v>0</v>
      </c>
      <c r="M4942">
        <v>8</v>
      </c>
      <c r="N4942">
        <v>0</v>
      </c>
      <c r="O4942">
        <v>0</v>
      </c>
      <c r="P4942">
        <v>0</v>
      </c>
      <c r="Q4942">
        <v>0</v>
      </c>
    </row>
    <row r="4943" spans="1:17" x14ac:dyDescent="0.2">
      <c r="A4943" t="s">
        <v>21966</v>
      </c>
      <c r="B4943" t="s">
        <v>87</v>
      </c>
      <c r="C4943" t="s">
        <v>115</v>
      </c>
      <c r="D4943" t="s">
        <v>17029</v>
      </c>
      <c r="E4943" t="s">
        <v>79</v>
      </c>
      <c r="F4943" t="s">
        <v>4881</v>
      </c>
      <c r="G4943">
        <v>0</v>
      </c>
      <c r="H4943">
        <v>8</v>
      </c>
      <c r="I4943">
        <v>3</v>
      </c>
      <c r="J4943">
        <v>5</v>
      </c>
      <c r="K4943">
        <v>0</v>
      </c>
      <c r="L4943">
        <v>0</v>
      </c>
      <c r="M4943">
        <v>0</v>
      </c>
      <c r="N4943">
        <v>0</v>
      </c>
      <c r="O4943">
        <v>0</v>
      </c>
      <c r="P4943">
        <v>0</v>
      </c>
      <c r="Q4943">
        <v>0</v>
      </c>
    </row>
    <row r="4944" spans="1:17" x14ac:dyDescent="0.2">
      <c r="A4944" t="s">
        <v>21967</v>
      </c>
      <c r="B4944" t="s">
        <v>87</v>
      </c>
      <c r="C4944" t="s">
        <v>115</v>
      </c>
      <c r="D4944" t="s">
        <v>17029</v>
      </c>
      <c r="E4944" t="s">
        <v>79</v>
      </c>
      <c r="F4944" t="s">
        <v>4883</v>
      </c>
      <c r="G4944">
        <v>0</v>
      </c>
      <c r="H4944">
        <v>8</v>
      </c>
      <c r="I4944">
        <v>3</v>
      </c>
      <c r="J4944">
        <v>5</v>
      </c>
      <c r="K4944">
        <v>0</v>
      </c>
      <c r="L4944">
        <v>0</v>
      </c>
      <c r="M4944">
        <v>0</v>
      </c>
      <c r="N4944">
        <v>0</v>
      </c>
      <c r="O4944">
        <v>0</v>
      </c>
      <c r="P4944">
        <v>0</v>
      </c>
      <c r="Q4944">
        <v>0</v>
      </c>
    </row>
    <row r="4945" spans="1:17" x14ac:dyDescent="0.2">
      <c r="A4945" t="s">
        <v>21968</v>
      </c>
      <c r="B4945" t="s">
        <v>87</v>
      </c>
      <c r="C4945" t="s">
        <v>115</v>
      </c>
      <c r="D4945" t="s">
        <v>17029</v>
      </c>
      <c r="E4945" t="s">
        <v>79</v>
      </c>
      <c r="F4945" t="s">
        <v>4885</v>
      </c>
      <c r="G4945">
        <v>0</v>
      </c>
      <c r="H4945">
        <v>0</v>
      </c>
      <c r="I4945">
        <v>0</v>
      </c>
      <c r="J4945">
        <v>0</v>
      </c>
      <c r="K4945">
        <v>0</v>
      </c>
      <c r="L4945">
        <v>0</v>
      </c>
      <c r="M4945">
        <v>8</v>
      </c>
      <c r="N4945">
        <v>0</v>
      </c>
      <c r="O4945">
        <v>0</v>
      </c>
      <c r="P4945">
        <v>0</v>
      </c>
      <c r="Q4945">
        <v>0</v>
      </c>
    </row>
    <row r="4946" spans="1:17" x14ac:dyDescent="0.2">
      <c r="A4946" t="s">
        <v>21969</v>
      </c>
      <c r="B4946" t="s">
        <v>87</v>
      </c>
      <c r="C4946" t="s">
        <v>115</v>
      </c>
      <c r="D4946" t="s">
        <v>17029</v>
      </c>
      <c r="E4946" t="s">
        <v>79</v>
      </c>
      <c r="F4946" t="s">
        <v>4887</v>
      </c>
      <c r="G4946">
        <v>0</v>
      </c>
      <c r="H4946">
        <v>8</v>
      </c>
      <c r="I4946">
        <v>3</v>
      </c>
      <c r="J4946">
        <v>5</v>
      </c>
      <c r="K4946">
        <v>0</v>
      </c>
      <c r="L4946">
        <v>0</v>
      </c>
      <c r="M4946">
        <v>0</v>
      </c>
      <c r="N4946">
        <v>0</v>
      </c>
      <c r="O4946">
        <v>0</v>
      </c>
      <c r="P4946">
        <v>0</v>
      </c>
      <c r="Q4946">
        <v>0</v>
      </c>
    </row>
    <row r="4947" spans="1:17" x14ac:dyDescent="0.2">
      <c r="A4947" t="s">
        <v>21970</v>
      </c>
      <c r="B4947" t="s">
        <v>87</v>
      </c>
      <c r="C4947" t="s">
        <v>115</v>
      </c>
      <c r="D4947" t="s">
        <v>17029</v>
      </c>
      <c r="E4947" t="s">
        <v>79</v>
      </c>
      <c r="F4947" t="s">
        <v>4889</v>
      </c>
      <c r="G4947">
        <v>0</v>
      </c>
      <c r="H4947">
        <v>0</v>
      </c>
      <c r="I4947">
        <v>0</v>
      </c>
      <c r="J4947">
        <v>0</v>
      </c>
      <c r="K4947">
        <v>0</v>
      </c>
      <c r="L4947">
        <v>0</v>
      </c>
      <c r="M4947">
        <v>8</v>
      </c>
      <c r="N4947">
        <v>0</v>
      </c>
      <c r="O4947">
        <v>0</v>
      </c>
      <c r="P4947">
        <v>0</v>
      </c>
      <c r="Q4947">
        <v>0</v>
      </c>
    </row>
    <row r="4948" spans="1:17" x14ac:dyDescent="0.2">
      <c r="A4948" t="s">
        <v>21971</v>
      </c>
      <c r="B4948" t="s">
        <v>87</v>
      </c>
      <c r="C4948" t="s">
        <v>115</v>
      </c>
      <c r="D4948" t="s">
        <v>17029</v>
      </c>
      <c r="E4948" t="s">
        <v>79</v>
      </c>
      <c r="F4948" t="s">
        <v>4871</v>
      </c>
      <c r="G4948">
        <v>0</v>
      </c>
      <c r="H4948">
        <v>0</v>
      </c>
      <c r="I4948">
        <v>0</v>
      </c>
      <c r="J4948">
        <v>0</v>
      </c>
      <c r="K4948">
        <v>0</v>
      </c>
      <c r="L4948">
        <v>0</v>
      </c>
      <c r="M4948">
        <v>0</v>
      </c>
      <c r="N4948">
        <v>6</v>
      </c>
      <c r="O4948">
        <v>6</v>
      </c>
      <c r="P4948">
        <v>0</v>
      </c>
      <c r="Q4948">
        <v>0</v>
      </c>
    </row>
    <row r="4949" spans="1:17" x14ac:dyDescent="0.2">
      <c r="A4949" t="s">
        <v>21972</v>
      </c>
      <c r="B4949" t="s">
        <v>87</v>
      </c>
      <c r="C4949" t="s">
        <v>115</v>
      </c>
      <c r="D4949" t="s">
        <v>17029</v>
      </c>
      <c r="E4949" t="s">
        <v>79</v>
      </c>
      <c r="F4949" t="s">
        <v>4873</v>
      </c>
      <c r="G4949">
        <v>0</v>
      </c>
      <c r="H4949">
        <v>0</v>
      </c>
      <c r="I4949">
        <v>0</v>
      </c>
      <c r="J4949">
        <v>0</v>
      </c>
      <c r="K4949">
        <v>0</v>
      </c>
      <c r="L4949">
        <v>0</v>
      </c>
      <c r="M4949">
        <v>0</v>
      </c>
      <c r="N4949">
        <v>4</v>
      </c>
      <c r="O4949">
        <v>4</v>
      </c>
      <c r="P4949">
        <v>0</v>
      </c>
      <c r="Q4949">
        <v>0</v>
      </c>
    </row>
    <row r="4950" spans="1:17" x14ac:dyDescent="0.2">
      <c r="A4950" t="s">
        <v>21973</v>
      </c>
      <c r="B4950" t="s">
        <v>87</v>
      </c>
      <c r="C4950" t="s">
        <v>115</v>
      </c>
      <c r="D4950" t="s">
        <v>17029</v>
      </c>
      <c r="E4950" t="s">
        <v>79</v>
      </c>
      <c r="F4950" t="s">
        <v>17019</v>
      </c>
      <c r="G4950">
        <v>8</v>
      </c>
      <c r="H4950">
        <v>0</v>
      </c>
      <c r="I4950">
        <v>0</v>
      </c>
      <c r="J4950">
        <v>0</v>
      </c>
      <c r="K4950">
        <v>0</v>
      </c>
      <c r="L4950">
        <v>0</v>
      </c>
      <c r="M4950">
        <v>0</v>
      </c>
      <c r="N4950">
        <v>0</v>
      </c>
      <c r="O4950">
        <v>0</v>
      </c>
      <c r="P4950">
        <v>0</v>
      </c>
      <c r="Q4950">
        <v>0</v>
      </c>
    </row>
    <row r="4951" spans="1:17" x14ac:dyDescent="0.2">
      <c r="A4951" t="s">
        <v>21974</v>
      </c>
      <c r="B4951" t="s">
        <v>87</v>
      </c>
      <c r="C4951" t="s">
        <v>115</v>
      </c>
      <c r="D4951" t="s">
        <v>17029</v>
      </c>
      <c r="E4951" t="s">
        <v>81</v>
      </c>
      <c r="F4951" t="s">
        <v>4875</v>
      </c>
      <c r="G4951">
        <v>0</v>
      </c>
      <c r="H4951">
        <v>13</v>
      </c>
      <c r="I4951">
        <v>4</v>
      </c>
      <c r="J4951">
        <v>9</v>
      </c>
      <c r="K4951">
        <v>0</v>
      </c>
      <c r="L4951">
        <v>0</v>
      </c>
      <c r="M4951">
        <v>0</v>
      </c>
      <c r="N4951">
        <v>0</v>
      </c>
      <c r="O4951">
        <v>0</v>
      </c>
      <c r="P4951">
        <v>0</v>
      </c>
      <c r="Q4951">
        <v>0</v>
      </c>
    </row>
    <row r="4952" spans="1:17" x14ac:dyDescent="0.2">
      <c r="A4952" t="s">
        <v>21975</v>
      </c>
      <c r="B4952" t="s">
        <v>87</v>
      </c>
      <c r="C4952" t="s">
        <v>115</v>
      </c>
      <c r="D4952" t="s">
        <v>17029</v>
      </c>
      <c r="E4952" t="s">
        <v>81</v>
      </c>
      <c r="F4952" t="s">
        <v>4877</v>
      </c>
      <c r="G4952">
        <v>0</v>
      </c>
      <c r="H4952">
        <v>13</v>
      </c>
      <c r="I4952">
        <v>1</v>
      </c>
      <c r="J4952">
        <v>12</v>
      </c>
      <c r="K4952">
        <v>0</v>
      </c>
      <c r="L4952">
        <v>0</v>
      </c>
      <c r="M4952">
        <v>0</v>
      </c>
      <c r="N4952">
        <v>0</v>
      </c>
      <c r="O4952">
        <v>0</v>
      </c>
      <c r="P4952">
        <v>0</v>
      </c>
      <c r="Q4952">
        <v>0</v>
      </c>
    </row>
    <row r="4953" spans="1:17" x14ac:dyDescent="0.2">
      <c r="A4953" t="s">
        <v>21976</v>
      </c>
      <c r="B4953" t="s">
        <v>87</v>
      </c>
      <c r="C4953" t="s">
        <v>115</v>
      </c>
      <c r="D4953" t="s">
        <v>17029</v>
      </c>
      <c r="E4953" t="s">
        <v>81</v>
      </c>
      <c r="F4953" t="s">
        <v>4879</v>
      </c>
      <c r="G4953">
        <v>0</v>
      </c>
      <c r="H4953">
        <v>0</v>
      </c>
      <c r="I4953">
        <v>0</v>
      </c>
      <c r="J4953">
        <v>0</v>
      </c>
      <c r="K4953">
        <v>0</v>
      </c>
      <c r="L4953">
        <v>0</v>
      </c>
      <c r="M4953">
        <v>13</v>
      </c>
      <c r="N4953">
        <v>0</v>
      </c>
      <c r="O4953">
        <v>0</v>
      </c>
      <c r="P4953">
        <v>0</v>
      </c>
      <c r="Q4953">
        <v>0</v>
      </c>
    </row>
    <row r="4954" spans="1:17" x14ac:dyDescent="0.2">
      <c r="A4954" t="s">
        <v>21977</v>
      </c>
      <c r="B4954" t="s">
        <v>87</v>
      </c>
      <c r="C4954" t="s">
        <v>115</v>
      </c>
      <c r="D4954" t="s">
        <v>17029</v>
      </c>
      <c r="E4954" t="s">
        <v>81</v>
      </c>
      <c r="F4954" t="s">
        <v>4881</v>
      </c>
      <c r="G4954">
        <v>0</v>
      </c>
      <c r="H4954">
        <v>13</v>
      </c>
      <c r="I4954">
        <v>1</v>
      </c>
      <c r="J4954">
        <v>12</v>
      </c>
      <c r="K4954">
        <v>0</v>
      </c>
      <c r="L4954">
        <v>0</v>
      </c>
      <c r="M4954">
        <v>0</v>
      </c>
      <c r="N4954">
        <v>0</v>
      </c>
      <c r="O4954">
        <v>0</v>
      </c>
      <c r="P4954">
        <v>0</v>
      </c>
      <c r="Q4954">
        <v>0</v>
      </c>
    </row>
    <row r="4955" spans="1:17" x14ac:dyDescent="0.2">
      <c r="A4955" t="s">
        <v>21978</v>
      </c>
      <c r="B4955" t="s">
        <v>87</v>
      </c>
      <c r="C4955" t="s">
        <v>115</v>
      </c>
      <c r="D4955" t="s">
        <v>17029</v>
      </c>
      <c r="E4955" t="s">
        <v>81</v>
      </c>
      <c r="F4955" t="s">
        <v>4883</v>
      </c>
      <c r="G4955">
        <v>0</v>
      </c>
      <c r="H4955">
        <v>13</v>
      </c>
      <c r="I4955">
        <v>2</v>
      </c>
      <c r="J4955">
        <v>11</v>
      </c>
      <c r="K4955">
        <v>0</v>
      </c>
      <c r="L4955">
        <v>0</v>
      </c>
      <c r="M4955">
        <v>0</v>
      </c>
      <c r="N4955">
        <v>0</v>
      </c>
      <c r="O4955">
        <v>0</v>
      </c>
      <c r="P4955">
        <v>0</v>
      </c>
      <c r="Q4955">
        <v>0</v>
      </c>
    </row>
    <row r="4956" spans="1:17" x14ac:dyDescent="0.2">
      <c r="A4956" t="s">
        <v>21979</v>
      </c>
      <c r="B4956" t="s">
        <v>87</v>
      </c>
      <c r="C4956" t="s">
        <v>115</v>
      </c>
      <c r="D4956" t="s">
        <v>17029</v>
      </c>
      <c r="E4956" t="s">
        <v>81</v>
      </c>
      <c r="F4956" t="s">
        <v>4885</v>
      </c>
      <c r="G4956">
        <v>0</v>
      </c>
      <c r="H4956">
        <v>0</v>
      </c>
      <c r="I4956">
        <v>0</v>
      </c>
      <c r="J4956">
        <v>0</v>
      </c>
      <c r="K4956">
        <v>0</v>
      </c>
      <c r="L4956">
        <v>0</v>
      </c>
      <c r="M4956">
        <v>13</v>
      </c>
      <c r="N4956">
        <v>0</v>
      </c>
      <c r="O4956">
        <v>0</v>
      </c>
      <c r="P4956">
        <v>0</v>
      </c>
      <c r="Q4956">
        <v>0</v>
      </c>
    </row>
    <row r="4957" spans="1:17" x14ac:dyDescent="0.2">
      <c r="A4957" t="s">
        <v>21980</v>
      </c>
      <c r="B4957" t="s">
        <v>87</v>
      </c>
      <c r="C4957" t="s">
        <v>115</v>
      </c>
      <c r="D4957" t="s">
        <v>17029</v>
      </c>
      <c r="E4957" t="s">
        <v>81</v>
      </c>
      <c r="F4957" t="s">
        <v>4887</v>
      </c>
      <c r="G4957">
        <v>0</v>
      </c>
      <c r="H4957">
        <v>13</v>
      </c>
      <c r="I4957">
        <v>1</v>
      </c>
      <c r="J4957">
        <v>12</v>
      </c>
      <c r="K4957">
        <v>0</v>
      </c>
      <c r="L4957">
        <v>0</v>
      </c>
      <c r="M4957">
        <v>0</v>
      </c>
      <c r="N4957">
        <v>0</v>
      </c>
      <c r="O4957">
        <v>0</v>
      </c>
      <c r="P4957">
        <v>0</v>
      </c>
      <c r="Q4957">
        <v>0</v>
      </c>
    </row>
    <row r="4958" spans="1:17" x14ac:dyDescent="0.2">
      <c r="A4958" t="s">
        <v>21981</v>
      </c>
      <c r="B4958" t="s">
        <v>87</v>
      </c>
      <c r="C4958" t="s">
        <v>115</v>
      </c>
      <c r="D4958" t="s">
        <v>17029</v>
      </c>
      <c r="E4958" t="s">
        <v>81</v>
      </c>
      <c r="F4958" t="s">
        <v>4889</v>
      </c>
      <c r="G4958">
        <v>0</v>
      </c>
      <c r="H4958">
        <v>0</v>
      </c>
      <c r="I4958">
        <v>0</v>
      </c>
      <c r="J4958">
        <v>0</v>
      </c>
      <c r="K4958">
        <v>0</v>
      </c>
      <c r="L4958">
        <v>0</v>
      </c>
      <c r="M4958">
        <v>13</v>
      </c>
      <c r="N4958">
        <v>0</v>
      </c>
      <c r="O4958">
        <v>0</v>
      </c>
      <c r="P4958">
        <v>0</v>
      </c>
      <c r="Q4958">
        <v>0</v>
      </c>
    </row>
    <row r="4959" spans="1:17" x14ac:dyDescent="0.2">
      <c r="A4959" t="s">
        <v>21982</v>
      </c>
      <c r="B4959" t="s">
        <v>87</v>
      </c>
      <c r="C4959" t="s">
        <v>115</v>
      </c>
      <c r="D4959" t="s">
        <v>17029</v>
      </c>
      <c r="E4959" t="s">
        <v>81</v>
      </c>
      <c r="F4959" t="s">
        <v>4871</v>
      </c>
      <c r="G4959">
        <v>0</v>
      </c>
      <c r="H4959">
        <v>0</v>
      </c>
      <c r="I4959">
        <v>0</v>
      </c>
      <c r="J4959">
        <v>0</v>
      </c>
      <c r="K4959">
        <v>0</v>
      </c>
      <c r="L4959">
        <v>0</v>
      </c>
      <c r="M4959">
        <v>0</v>
      </c>
      <c r="N4959">
        <v>10</v>
      </c>
      <c r="O4959">
        <v>10</v>
      </c>
      <c r="P4959">
        <v>0</v>
      </c>
      <c r="Q4959">
        <v>0</v>
      </c>
    </row>
    <row r="4960" spans="1:17" x14ac:dyDescent="0.2">
      <c r="A4960" t="s">
        <v>21983</v>
      </c>
      <c r="B4960" t="s">
        <v>87</v>
      </c>
      <c r="C4960" t="s">
        <v>115</v>
      </c>
      <c r="D4960" t="s">
        <v>17029</v>
      </c>
      <c r="E4960" t="s">
        <v>81</v>
      </c>
      <c r="F4960" t="s">
        <v>4873</v>
      </c>
      <c r="G4960">
        <v>0</v>
      </c>
      <c r="H4960">
        <v>0</v>
      </c>
      <c r="I4960">
        <v>0</v>
      </c>
      <c r="J4960">
        <v>0</v>
      </c>
      <c r="K4960">
        <v>0</v>
      </c>
      <c r="L4960">
        <v>0</v>
      </c>
      <c r="M4960">
        <v>0</v>
      </c>
      <c r="N4960">
        <v>8</v>
      </c>
      <c r="O4960">
        <v>8</v>
      </c>
      <c r="P4960">
        <v>0</v>
      </c>
      <c r="Q4960">
        <v>0</v>
      </c>
    </row>
    <row r="4961" spans="1:17" x14ac:dyDescent="0.2">
      <c r="A4961" t="s">
        <v>21984</v>
      </c>
      <c r="B4961" t="s">
        <v>87</v>
      </c>
      <c r="C4961" t="s">
        <v>115</v>
      </c>
      <c r="D4961" t="s">
        <v>17029</v>
      </c>
      <c r="E4961" t="s">
        <v>81</v>
      </c>
      <c r="F4961" t="s">
        <v>17019</v>
      </c>
      <c r="G4961">
        <v>13</v>
      </c>
      <c r="H4961">
        <v>0</v>
      </c>
      <c r="I4961">
        <v>0</v>
      </c>
      <c r="J4961">
        <v>0</v>
      </c>
      <c r="K4961">
        <v>0</v>
      </c>
      <c r="L4961">
        <v>0</v>
      </c>
      <c r="M4961">
        <v>0</v>
      </c>
      <c r="N4961">
        <v>0</v>
      </c>
      <c r="O4961">
        <v>0</v>
      </c>
      <c r="P4961">
        <v>0</v>
      </c>
      <c r="Q4961">
        <v>0</v>
      </c>
    </row>
    <row r="4962" spans="1:17" x14ac:dyDescent="0.2">
      <c r="A4962" t="s">
        <v>21985</v>
      </c>
      <c r="B4962" t="s">
        <v>87</v>
      </c>
      <c r="C4962" t="s">
        <v>115</v>
      </c>
      <c r="D4962" t="s">
        <v>17025</v>
      </c>
      <c r="E4962" t="s">
        <v>79</v>
      </c>
      <c r="F4962" t="s">
        <v>17019</v>
      </c>
      <c r="G4962">
        <v>3</v>
      </c>
      <c r="H4962">
        <v>0</v>
      </c>
      <c r="I4962">
        <v>0</v>
      </c>
      <c r="J4962">
        <v>0</v>
      </c>
      <c r="K4962">
        <v>0</v>
      </c>
      <c r="L4962">
        <v>0</v>
      </c>
      <c r="M4962">
        <v>0</v>
      </c>
      <c r="N4962">
        <v>0</v>
      </c>
      <c r="O4962">
        <v>0</v>
      </c>
      <c r="P4962">
        <v>0</v>
      </c>
      <c r="Q4962">
        <v>0</v>
      </c>
    </row>
    <row r="4963" spans="1:17" x14ac:dyDescent="0.2">
      <c r="A4963" t="s">
        <v>21986</v>
      </c>
      <c r="B4963" t="s">
        <v>87</v>
      </c>
      <c r="C4963" t="s">
        <v>115</v>
      </c>
      <c r="D4963" t="s">
        <v>17025</v>
      </c>
      <c r="E4963" t="s">
        <v>81</v>
      </c>
      <c r="F4963" t="s">
        <v>17019</v>
      </c>
      <c r="G4963">
        <v>4</v>
      </c>
      <c r="H4963">
        <v>0</v>
      </c>
      <c r="I4963">
        <v>0</v>
      </c>
      <c r="J4963">
        <v>0</v>
      </c>
      <c r="K4963">
        <v>0</v>
      </c>
      <c r="L4963">
        <v>0</v>
      </c>
      <c r="M4963">
        <v>0</v>
      </c>
      <c r="N4963">
        <v>0</v>
      </c>
      <c r="O4963">
        <v>0</v>
      </c>
      <c r="P4963">
        <v>0</v>
      </c>
      <c r="Q4963">
        <v>0</v>
      </c>
    </row>
    <row r="4964" spans="1:17" x14ac:dyDescent="0.2">
      <c r="A4964" t="s">
        <v>21987</v>
      </c>
      <c r="B4964" t="s">
        <v>87</v>
      </c>
      <c r="C4964" t="s">
        <v>116</v>
      </c>
      <c r="D4964" t="s">
        <v>17029</v>
      </c>
      <c r="E4964" t="s">
        <v>79</v>
      </c>
      <c r="F4964" t="s">
        <v>4875</v>
      </c>
      <c r="G4964">
        <v>0</v>
      </c>
      <c r="H4964">
        <v>7</v>
      </c>
      <c r="I4964">
        <v>4</v>
      </c>
      <c r="J4964">
        <v>3</v>
      </c>
      <c r="K4964">
        <v>0</v>
      </c>
      <c r="L4964">
        <v>0</v>
      </c>
      <c r="M4964">
        <v>0</v>
      </c>
      <c r="N4964">
        <v>0</v>
      </c>
      <c r="O4964">
        <v>0</v>
      </c>
      <c r="P4964">
        <v>0</v>
      </c>
      <c r="Q4964">
        <v>0</v>
      </c>
    </row>
    <row r="4965" spans="1:17" x14ac:dyDescent="0.2">
      <c r="A4965" t="s">
        <v>21988</v>
      </c>
      <c r="B4965" t="s">
        <v>87</v>
      </c>
      <c r="C4965" t="s">
        <v>116</v>
      </c>
      <c r="D4965" t="s">
        <v>17029</v>
      </c>
      <c r="E4965" t="s">
        <v>79</v>
      </c>
      <c r="F4965" t="s">
        <v>4877</v>
      </c>
      <c r="G4965">
        <v>0</v>
      </c>
      <c r="H4965">
        <v>7</v>
      </c>
      <c r="I4965">
        <v>3</v>
      </c>
      <c r="J4965">
        <v>4</v>
      </c>
      <c r="K4965">
        <v>0</v>
      </c>
      <c r="L4965">
        <v>0</v>
      </c>
      <c r="M4965">
        <v>0</v>
      </c>
      <c r="N4965">
        <v>0</v>
      </c>
      <c r="O4965">
        <v>0</v>
      </c>
      <c r="P4965">
        <v>0</v>
      </c>
      <c r="Q4965">
        <v>0</v>
      </c>
    </row>
    <row r="4966" spans="1:17" x14ac:dyDescent="0.2">
      <c r="A4966" t="s">
        <v>21989</v>
      </c>
      <c r="B4966" t="s">
        <v>87</v>
      </c>
      <c r="C4966" t="s">
        <v>116</v>
      </c>
      <c r="D4966" t="s">
        <v>17029</v>
      </c>
      <c r="E4966" t="s">
        <v>79</v>
      </c>
      <c r="F4966" t="s">
        <v>4879</v>
      </c>
      <c r="G4966">
        <v>0</v>
      </c>
      <c r="H4966">
        <v>0</v>
      </c>
      <c r="I4966">
        <v>0</v>
      </c>
      <c r="J4966">
        <v>0</v>
      </c>
      <c r="K4966">
        <v>0</v>
      </c>
      <c r="L4966">
        <v>0</v>
      </c>
      <c r="M4966">
        <v>7</v>
      </c>
      <c r="N4966">
        <v>0</v>
      </c>
      <c r="O4966">
        <v>0</v>
      </c>
      <c r="P4966">
        <v>0</v>
      </c>
      <c r="Q4966">
        <v>0</v>
      </c>
    </row>
    <row r="4967" spans="1:17" x14ac:dyDescent="0.2">
      <c r="A4967" t="s">
        <v>21990</v>
      </c>
      <c r="B4967" t="s">
        <v>87</v>
      </c>
      <c r="C4967" t="s">
        <v>116</v>
      </c>
      <c r="D4967" t="s">
        <v>17029</v>
      </c>
      <c r="E4967" t="s">
        <v>79</v>
      </c>
      <c r="F4967" t="s">
        <v>4881</v>
      </c>
      <c r="G4967">
        <v>0</v>
      </c>
      <c r="H4967">
        <v>7</v>
      </c>
      <c r="I4967">
        <v>3</v>
      </c>
      <c r="J4967">
        <v>4</v>
      </c>
      <c r="K4967">
        <v>0</v>
      </c>
      <c r="L4967">
        <v>0</v>
      </c>
      <c r="M4967">
        <v>0</v>
      </c>
      <c r="N4967">
        <v>0</v>
      </c>
      <c r="O4967">
        <v>0</v>
      </c>
      <c r="P4967">
        <v>0</v>
      </c>
      <c r="Q4967">
        <v>0</v>
      </c>
    </row>
    <row r="4968" spans="1:17" x14ac:dyDescent="0.2">
      <c r="A4968" t="s">
        <v>21991</v>
      </c>
      <c r="B4968" t="s">
        <v>87</v>
      </c>
      <c r="C4968" t="s">
        <v>116</v>
      </c>
      <c r="D4968" t="s">
        <v>17029</v>
      </c>
      <c r="E4968" t="s">
        <v>79</v>
      </c>
      <c r="F4968" t="s">
        <v>4883</v>
      </c>
      <c r="G4968">
        <v>0</v>
      </c>
      <c r="H4968">
        <v>7</v>
      </c>
      <c r="I4968">
        <v>3</v>
      </c>
      <c r="J4968">
        <v>4</v>
      </c>
      <c r="K4968">
        <v>0</v>
      </c>
      <c r="L4968">
        <v>0</v>
      </c>
      <c r="M4968">
        <v>0</v>
      </c>
      <c r="N4968">
        <v>0</v>
      </c>
      <c r="O4968">
        <v>0</v>
      </c>
      <c r="P4968">
        <v>0</v>
      </c>
      <c r="Q4968">
        <v>0</v>
      </c>
    </row>
    <row r="4969" spans="1:17" x14ac:dyDescent="0.2">
      <c r="A4969" t="s">
        <v>21992</v>
      </c>
      <c r="B4969" t="s">
        <v>87</v>
      </c>
      <c r="C4969" t="s">
        <v>116</v>
      </c>
      <c r="D4969" t="s">
        <v>17029</v>
      </c>
      <c r="E4969" t="s">
        <v>79</v>
      </c>
      <c r="F4969" t="s">
        <v>4885</v>
      </c>
      <c r="G4969">
        <v>0</v>
      </c>
      <c r="H4969">
        <v>0</v>
      </c>
      <c r="I4969">
        <v>0</v>
      </c>
      <c r="J4969">
        <v>0</v>
      </c>
      <c r="K4969">
        <v>0</v>
      </c>
      <c r="L4969">
        <v>0</v>
      </c>
      <c r="M4969">
        <v>7</v>
      </c>
      <c r="N4969">
        <v>0</v>
      </c>
      <c r="O4969">
        <v>0</v>
      </c>
      <c r="P4969">
        <v>0</v>
      </c>
      <c r="Q4969">
        <v>0</v>
      </c>
    </row>
    <row r="4970" spans="1:17" x14ac:dyDescent="0.2">
      <c r="A4970" t="s">
        <v>21993</v>
      </c>
      <c r="B4970" t="s">
        <v>87</v>
      </c>
      <c r="C4970" t="s">
        <v>116</v>
      </c>
      <c r="D4970" t="s">
        <v>17029</v>
      </c>
      <c r="E4970" t="s">
        <v>79</v>
      </c>
      <c r="F4970" t="s">
        <v>4887</v>
      </c>
      <c r="G4970">
        <v>0</v>
      </c>
      <c r="H4970">
        <v>7</v>
      </c>
      <c r="I4970">
        <v>3</v>
      </c>
      <c r="J4970">
        <v>4</v>
      </c>
      <c r="K4970">
        <v>0</v>
      </c>
      <c r="L4970">
        <v>0</v>
      </c>
      <c r="M4970">
        <v>0</v>
      </c>
      <c r="N4970">
        <v>0</v>
      </c>
      <c r="O4970">
        <v>0</v>
      </c>
      <c r="P4970">
        <v>0</v>
      </c>
      <c r="Q4970">
        <v>0</v>
      </c>
    </row>
    <row r="4971" spans="1:17" x14ac:dyDescent="0.2">
      <c r="A4971" t="s">
        <v>21994</v>
      </c>
      <c r="B4971" t="s">
        <v>87</v>
      </c>
      <c r="C4971" t="s">
        <v>116</v>
      </c>
      <c r="D4971" t="s">
        <v>17029</v>
      </c>
      <c r="E4971" t="s">
        <v>79</v>
      </c>
      <c r="F4971" t="s">
        <v>4889</v>
      </c>
      <c r="G4971">
        <v>0</v>
      </c>
      <c r="H4971">
        <v>0</v>
      </c>
      <c r="I4971">
        <v>0</v>
      </c>
      <c r="J4971">
        <v>0</v>
      </c>
      <c r="K4971">
        <v>0</v>
      </c>
      <c r="L4971">
        <v>0</v>
      </c>
      <c r="M4971">
        <v>7</v>
      </c>
      <c r="N4971">
        <v>0</v>
      </c>
      <c r="O4971">
        <v>0</v>
      </c>
      <c r="P4971">
        <v>0</v>
      </c>
      <c r="Q4971">
        <v>0</v>
      </c>
    </row>
    <row r="4972" spans="1:17" x14ac:dyDescent="0.2">
      <c r="A4972" t="s">
        <v>21995</v>
      </c>
      <c r="B4972" t="s">
        <v>87</v>
      </c>
      <c r="C4972" t="s">
        <v>116</v>
      </c>
      <c r="D4972" t="s">
        <v>17029</v>
      </c>
      <c r="E4972" t="s">
        <v>79</v>
      </c>
      <c r="F4972" t="s">
        <v>4871</v>
      </c>
      <c r="G4972">
        <v>0</v>
      </c>
      <c r="H4972">
        <v>0</v>
      </c>
      <c r="I4972">
        <v>0</v>
      </c>
      <c r="J4972">
        <v>0</v>
      </c>
      <c r="K4972">
        <v>0</v>
      </c>
      <c r="L4972">
        <v>0</v>
      </c>
      <c r="M4972">
        <v>0</v>
      </c>
      <c r="N4972">
        <v>4</v>
      </c>
      <c r="O4972">
        <v>4</v>
      </c>
      <c r="P4972">
        <v>0</v>
      </c>
      <c r="Q4972">
        <v>0</v>
      </c>
    </row>
    <row r="4973" spans="1:17" x14ac:dyDescent="0.2">
      <c r="A4973" t="s">
        <v>21996</v>
      </c>
      <c r="B4973" t="s">
        <v>87</v>
      </c>
      <c r="C4973" t="s">
        <v>116</v>
      </c>
      <c r="D4973" t="s">
        <v>17029</v>
      </c>
      <c r="E4973" t="s">
        <v>79</v>
      </c>
      <c r="F4973" t="s">
        <v>4873</v>
      </c>
      <c r="G4973">
        <v>0</v>
      </c>
      <c r="H4973">
        <v>0</v>
      </c>
      <c r="I4973">
        <v>0</v>
      </c>
      <c r="J4973">
        <v>0</v>
      </c>
      <c r="K4973">
        <v>0</v>
      </c>
      <c r="L4973">
        <v>0</v>
      </c>
      <c r="M4973">
        <v>0</v>
      </c>
      <c r="N4973">
        <v>5</v>
      </c>
      <c r="O4973">
        <v>5</v>
      </c>
      <c r="P4973">
        <v>0</v>
      </c>
      <c r="Q4973">
        <v>0</v>
      </c>
    </row>
    <row r="4974" spans="1:17" x14ac:dyDescent="0.2">
      <c r="A4974" t="s">
        <v>21997</v>
      </c>
      <c r="B4974" t="s">
        <v>87</v>
      </c>
      <c r="C4974" t="s">
        <v>116</v>
      </c>
      <c r="D4974" t="s">
        <v>17029</v>
      </c>
      <c r="E4974" t="s">
        <v>79</v>
      </c>
      <c r="F4974" t="s">
        <v>17019</v>
      </c>
      <c r="G4974">
        <v>7</v>
      </c>
      <c r="H4974">
        <v>0</v>
      </c>
      <c r="I4974">
        <v>0</v>
      </c>
      <c r="J4974">
        <v>0</v>
      </c>
      <c r="K4974">
        <v>0</v>
      </c>
      <c r="L4974">
        <v>0</v>
      </c>
      <c r="M4974">
        <v>0</v>
      </c>
      <c r="N4974">
        <v>0</v>
      </c>
      <c r="O4974">
        <v>0</v>
      </c>
      <c r="P4974">
        <v>0</v>
      </c>
      <c r="Q4974">
        <v>0</v>
      </c>
    </row>
    <row r="4975" spans="1:17" x14ac:dyDescent="0.2">
      <c r="A4975" t="s">
        <v>21998</v>
      </c>
      <c r="B4975" t="s">
        <v>87</v>
      </c>
      <c r="C4975" t="s">
        <v>116</v>
      </c>
      <c r="D4975" t="s">
        <v>17029</v>
      </c>
      <c r="E4975" t="s">
        <v>81</v>
      </c>
      <c r="F4975" t="s">
        <v>4875</v>
      </c>
      <c r="G4975">
        <v>0</v>
      </c>
      <c r="H4975">
        <v>5</v>
      </c>
      <c r="I4975">
        <v>1</v>
      </c>
      <c r="J4975">
        <v>4</v>
      </c>
      <c r="K4975">
        <v>0</v>
      </c>
      <c r="L4975">
        <v>0</v>
      </c>
      <c r="M4975">
        <v>0</v>
      </c>
      <c r="N4975">
        <v>0</v>
      </c>
      <c r="O4975">
        <v>0</v>
      </c>
      <c r="P4975">
        <v>0</v>
      </c>
      <c r="Q4975">
        <v>0</v>
      </c>
    </row>
    <row r="4976" spans="1:17" x14ac:dyDescent="0.2">
      <c r="A4976" t="s">
        <v>21999</v>
      </c>
      <c r="B4976" t="s">
        <v>87</v>
      </c>
      <c r="C4976" t="s">
        <v>116</v>
      </c>
      <c r="D4976" t="s">
        <v>17029</v>
      </c>
      <c r="E4976" t="s">
        <v>81</v>
      </c>
      <c r="F4976" t="s">
        <v>4877</v>
      </c>
      <c r="G4976">
        <v>0</v>
      </c>
      <c r="H4976">
        <v>5</v>
      </c>
      <c r="I4976">
        <v>1</v>
      </c>
      <c r="J4976">
        <v>4</v>
      </c>
      <c r="K4976">
        <v>0</v>
      </c>
      <c r="L4976">
        <v>0</v>
      </c>
      <c r="M4976">
        <v>0</v>
      </c>
      <c r="N4976">
        <v>0</v>
      </c>
      <c r="O4976">
        <v>0</v>
      </c>
      <c r="P4976">
        <v>0</v>
      </c>
      <c r="Q4976">
        <v>0</v>
      </c>
    </row>
    <row r="4977" spans="1:17" x14ac:dyDescent="0.2">
      <c r="A4977" t="s">
        <v>22000</v>
      </c>
      <c r="B4977" t="s">
        <v>87</v>
      </c>
      <c r="C4977" t="s">
        <v>116</v>
      </c>
      <c r="D4977" t="s">
        <v>17029</v>
      </c>
      <c r="E4977" t="s">
        <v>81</v>
      </c>
      <c r="F4977" t="s">
        <v>4879</v>
      </c>
      <c r="G4977">
        <v>0</v>
      </c>
      <c r="H4977">
        <v>0</v>
      </c>
      <c r="I4977">
        <v>0</v>
      </c>
      <c r="J4977">
        <v>0</v>
      </c>
      <c r="K4977">
        <v>0</v>
      </c>
      <c r="L4977">
        <v>0</v>
      </c>
      <c r="M4977">
        <v>5</v>
      </c>
      <c r="N4977">
        <v>0</v>
      </c>
      <c r="O4977">
        <v>0</v>
      </c>
      <c r="P4977">
        <v>0</v>
      </c>
      <c r="Q4977">
        <v>0</v>
      </c>
    </row>
    <row r="4978" spans="1:17" x14ac:dyDescent="0.2">
      <c r="A4978" t="s">
        <v>22001</v>
      </c>
      <c r="B4978" t="s">
        <v>87</v>
      </c>
      <c r="C4978" t="s">
        <v>116</v>
      </c>
      <c r="D4978" t="s">
        <v>17029</v>
      </c>
      <c r="E4978" t="s">
        <v>81</v>
      </c>
      <c r="F4978" t="s">
        <v>4881</v>
      </c>
      <c r="G4978">
        <v>0</v>
      </c>
      <c r="H4978">
        <v>5</v>
      </c>
      <c r="I4978">
        <v>1</v>
      </c>
      <c r="J4978">
        <v>4</v>
      </c>
      <c r="K4978">
        <v>0</v>
      </c>
      <c r="L4978">
        <v>0</v>
      </c>
      <c r="M4978">
        <v>0</v>
      </c>
      <c r="N4978">
        <v>0</v>
      </c>
      <c r="O4978">
        <v>0</v>
      </c>
      <c r="P4978">
        <v>0</v>
      </c>
      <c r="Q4978">
        <v>0</v>
      </c>
    </row>
    <row r="4979" spans="1:17" x14ac:dyDescent="0.2">
      <c r="A4979" t="s">
        <v>22002</v>
      </c>
      <c r="B4979" t="s">
        <v>87</v>
      </c>
      <c r="C4979" t="s">
        <v>116</v>
      </c>
      <c r="D4979" t="s">
        <v>17029</v>
      </c>
      <c r="E4979" t="s">
        <v>81</v>
      </c>
      <c r="F4979" t="s">
        <v>4883</v>
      </c>
      <c r="G4979">
        <v>0</v>
      </c>
      <c r="H4979">
        <v>5</v>
      </c>
      <c r="I4979">
        <v>1</v>
      </c>
      <c r="J4979">
        <v>4</v>
      </c>
      <c r="K4979">
        <v>0</v>
      </c>
      <c r="L4979">
        <v>0</v>
      </c>
      <c r="M4979">
        <v>0</v>
      </c>
      <c r="N4979">
        <v>0</v>
      </c>
      <c r="O4979">
        <v>0</v>
      </c>
      <c r="P4979">
        <v>0</v>
      </c>
      <c r="Q4979">
        <v>0</v>
      </c>
    </row>
    <row r="4980" spans="1:17" x14ac:dyDescent="0.2">
      <c r="A4980" t="s">
        <v>22003</v>
      </c>
      <c r="B4980" t="s">
        <v>87</v>
      </c>
      <c r="C4980" t="s">
        <v>116</v>
      </c>
      <c r="D4980" t="s">
        <v>17029</v>
      </c>
      <c r="E4980" t="s">
        <v>81</v>
      </c>
      <c r="F4980" t="s">
        <v>4885</v>
      </c>
      <c r="G4980">
        <v>0</v>
      </c>
      <c r="H4980">
        <v>0</v>
      </c>
      <c r="I4980">
        <v>0</v>
      </c>
      <c r="J4980">
        <v>0</v>
      </c>
      <c r="K4980">
        <v>0</v>
      </c>
      <c r="L4980">
        <v>0</v>
      </c>
      <c r="M4980">
        <v>5</v>
      </c>
      <c r="N4980">
        <v>0</v>
      </c>
      <c r="O4980">
        <v>0</v>
      </c>
      <c r="P4980">
        <v>0</v>
      </c>
      <c r="Q4980">
        <v>0</v>
      </c>
    </row>
    <row r="4981" spans="1:17" x14ac:dyDescent="0.2">
      <c r="A4981" t="s">
        <v>22004</v>
      </c>
      <c r="B4981" t="s">
        <v>87</v>
      </c>
      <c r="C4981" t="s">
        <v>116</v>
      </c>
      <c r="D4981" t="s">
        <v>17029</v>
      </c>
      <c r="E4981" t="s">
        <v>81</v>
      </c>
      <c r="F4981" t="s">
        <v>4887</v>
      </c>
      <c r="G4981">
        <v>0</v>
      </c>
      <c r="H4981">
        <v>5</v>
      </c>
      <c r="I4981">
        <v>1</v>
      </c>
      <c r="J4981">
        <v>4</v>
      </c>
      <c r="K4981">
        <v>0</v>
      </c>
      <c r="L4981">
        <v>0</v>
      </c>
      <c r="M4981">
        <v>0</v>
      </c>
      <c r="N4981">
        <v>0</v>
      </c>
      <c r="O4981">
        <v>0</v>
      </c>
      <c r="P4981">
        <v>0</v>
      </c>
      <c r="Q4981">
        <v>0</v>
      </c>
    </row>
    <row r="4982" spans="1:17" x14ac:dyDescent="0.2">
      <c r="A4982" t="s">
        <v>22005</v>
      </c>
      <c r="B4982" t="s">
        <v>87</v>
      </c>
      <c r="C4982" t="s">
        <v>116</v>
      </c>
      <c r="D4982" t="s">
        <v>17029</v>
      </c>
      <c r="E4982" t="s">
        <v>81</v>
      </c>
      <c r="F4982" t="s">
        <v>4889</v>
      </c>
      <c r="G4982">
        <v>0</v>
      </c>
      <c r="H4982">
        <v>0</v>
      </c>
      <c r="I4982">
        <v>0</v>
      </c>
      <c r="J4982">
        <v>0</v>
      </c>
      <c r="K4982">
        <v>0</v>
      </c>
      <c r="L4982">
        <v>0</v>
      </c>
      <c r="M4982">
        <v>5</v>
      </c>
      <c r="N4982">
        <v>0</v>
      </c>
      <c r="O4982">
        <v>0</v>
      </c>
      <c r="P4982">
        <v>0</v>
      </c>
      <c r="Q4982">
        <v>0</v>
      </c>
    </row>
    <row r="4983" spans="1:17" x14ac:dyDescent="0.2">
      <c r="A4983" t="s">
        <v>22006</v>
      </c>
      <c r="B4983" t="s">
        <v>87</v>
      </c>
      <c r="C4983" t="s">
        <v>116</v>
      </c>
      <c r="D4983" t="s">
        <v>17029</v>
      </c>
      <c r="E4983" t="s">
        <v>81</v>
      </c>
      <c r="F4983" t="s">
        <v>4871</v>
      </c>
      <c r="G4983">
        <v>0</v>
      </c>
      <c r="H4983">
        <v>0</v>
      </c>
      <c r="I4983">
        <v>0</v>
      </c>
      <c r="J4983">
        <v>0</v>
      </c>
      <c r="K4983">
        <v>0</v>
      </c>
      <c r="L4983">
        <v>0</v>
      </c>
      <c r="M4983">
        <v>0</v>
      </c>
      <c r="N4983">
        <v>2</v>
      </c>
      <c r="O4983">
        <v>2</v>
      </c>
      <c r="P4983">
        <v>0</v>
      </c>
      <c r="Q4983">
        <v>0</v>
      </c>
    </row>
    <row r="4984" spans="1:17" x14ac:dyDescent="0.2">
      <c r="A4984" t="s">
        <v>22007</v>
      </c>
      <c r="B4984" t="s">
        <v>87</v>
      </c>
      <c r="C4984" t="s">
        <v>116</v>
      </c>
      <c r="D4984" t="s">
        <v>17029</v>
      </c>
      <c r="E4984" t="s">
        <v>81</v>
      </c>
      <c r="F4984" t="s">
        <v>4873</v>
      </c>
      <c r="G4984">
        <v>0</v>
      </c>
      <c r="H4984">
        <v>0</v>
      </c>
      <c r="I4984">
        <v>0</v>
      </c>
      <c r="J4984">
        <v>0</v>
      </c>
      <c r="K4984">
        <v>0</v>
      </c>
      <c r="L4984">
        <v>0</v>
      </c>
      <c r="M4984">
        <v>0</v>
      </c>
      <c r="N4984">
        <v>1</v>
      </c>
      <c r="O4984">
        <v>1</v>
      </c>
      <c r="P4984">
        <v>0</v>
      </c>
      <c r="Q4984">
        <v>0</v>
      </c>
    </row>
    <row r="4985" spans="1:17" x14ac:dyDescent="0.2">
      <c r="A4985" t="s">
        <v>22008</v>
      </c>
      <c r="B4985" t="s">
        <v>87</v>
      </c>
      <c r="C4985" t="s">
        <v>116</v>
      </c>
      <c r="D4985" t="s">
        <v>17029</v>
      </c>
      <c r="E4985" t="s">
        <v>81</v>
      </c>
      <c r="F4985" t="s">
        <v>17019</v>
      </c>
      <c r="G4985">
        <v>5</v>
      </c>
      <c r="H4985">
        <v>0</v>
      </c>
      <c r="I4985">
        <v>0</v>
      </c>
      <c r="J4985">
        <v>0</v>
      </c>
      <c r="K4985">
        <v>0</v>
      </c>
      <c r="L4985">
        <v>0</v>
      </c>
      <c r="M4985">
        <v>0</v>
      </c>
      <c r="N4985">
        <v>0</v>
      </c>
      <c r="O4985">
        <v>0</v>
      </c>
      <c r="P4985">
        <v>0</v>
      </c>
      <c r="Q4985">
        <v>0</v>
      </c>
    </row>
    <row r="4986" spans="1:17" x14ac:dyDescent="0.2">
      <c r="A4986" t="s">
        <v>22009</v>
      </c>
      <c r="B4986" t="s">
        <v>87</v>
      </c>
      <c r="C4986" t="s">
        <v>116</v>
      </c>
      <c r="D4986" t="s">
        <v>17021</v>
      </c>
      <c r="E4986" t="s">
        <v>79</v>
      </c>
      <c r="F4986" t="s">
        <v>17022</v>
      </c>
      <c r="G4986">
        <v>0</v>
      </c>
      <c r="H4986">
        <v>0</v>
      </c>
      <c r="I4986">
        <v>0</v>
      </c>
      <c r="J4986">
        <v>0</v>
      </c>
      <c r="K4986">
        <v>0</v>
      </c>
      <c r="L4986">
        <v>0</v>
      </c>
      <c r="M4986">
        <v>0</v>
      </c>
      <c r="N4986">
        <v>1</v>
      </c>
      <c r="O4986">
        <v>1</v>
      </c>
      <c r="P4986">
        <v>0</v>
      </c>
      <c r="Q4986">
        <v>0</v>
      </c>
    </row>
    <row r="4987" spans="1:17" x14ac:dyDescent="0.2">
      <c r="A4987" t="s">
        <v>22010</v>
      </c>
      <c r="B4987" t="s">
        <v>87</v>
      </c>
      <c r="C4987" t="s">
        <v>116</v>
      </c>
      <c r="D4987" t="s">
        <v>17021</v>
      </c>
      <c r="E4987" t="s">
        <v>79</v>
      </c>
      <c r="F4987" t="s">
        <v>17019</v>
      </c>
      <c r="G4987">
        <v>1</v>
      </c>
      <c r="H4987">
        <v>0</v>
      </c>
      <c r="I4987">
        <v>0</v>
      </c>
      <c r="J4987">
        <v>0</v>
      </c>
      <c r="K4987">
        <v>0</v>
      </c>
      <c r="L4987">
        <v>0</v>
      </c>
      <c r="M4987">
        <v>0</v>
      </c>
      <c r="N4987">
        <v>0</v>
      </c>
      <c r="O4987">
        <v>0</v>
      </c>
      <c r="P4987">
        <v>0</v>
      </c>
      <c r="Q4987">
        <v>0</v>
      </c>
    </row>
    <row r="4988" spans="1:17" x14ac:dyDescent="0.2">
      <c r="A4988" t="s">
        <v>22011</v>
      </c>
      <c r="B4988" t="s">
        <v>87</v>
      </c>
      <c r="C4988" t="s">
        <v>116</v>
      </c>
      <c r="D4988" t="s">
        <v>17025</v>
      </c>
      <c r="E4988" t="s">
        <v>79</v>
      </c>
      <c r="F4988" t="s">
        <v>17019</v>
      </c>
      <c r="G4988">
        <v>2</v>
      </c>
      <c r="H4988">
        <v>0</v>
      </c>
      <c r="I4988">
        <v>0</v>
      </c>
      <c r="J4988">
        <v>0</v>
      </c>
      <c r="K4988">
        <v>0</v>
      </c>
      <c r="L4988">
        <v>0</v>
      </c>
      <c r="M4988">
        <v>0</v>
      </c>
      <c r="N4988">
        <v>0</v>
      </c>
      <c r="O4988">
        <v>0</v>
      </c>
      <c r="P4988">
        <v>0</v>
      </c>
      <c r="Q4988">
        <v>0</v>
      </c>
    </row>
    <row r="4989" spans="1:17" x14ac:dyDescent="0.2">
      <c r="A4989" t="s">
        <v>22012</v>
      </c>
      <c r="B4989" t="s">
        <v>87</v>
      </c>
      <c r="C4989" t="s">
        <v>116</v>
      </c>
      <c r="D4989" t="s">
        <v>17025</v>
      </c>
      <c r="E4989" t="s">
        <v>81</v>
      </c>
      <c r="F4989" t="s">
        <v>17019</v>
      </c>
      <c r="G4989">
        <v>4</v>
      </c>
      <c r="H4989">
        <v>0</v>
      </c>
      <c r="I4989">
        <v>0</v>
      </c>
      <c r="J4989">
        <v>0</v>
      </c>
      <c r="K4989">
        <v>0</v>
      </c>
      <c r="L4989">
        <v>0</v>
      </c>
      <c r="M4989">
        <v>0</v>
      </c>
      <c r="N4989">
        <v>0</v>
      </c>
      <c r="O4989">
        <v>0</v>
      </c>
      <c r="P4989">
        <v>0</v>
      </c>
      <c r="Q4989">
        <v>0</v>
      </c>
    </row>
    <row r="4990" spans="1:17" x14ac:dyDescent="0.2">
      <c r="A4990" t="s">
        <v>22013</v>
      </c>
      <c r="B4990" t="s">
        <v>87</v>
      </c>
      <c r="C4990" t="s">
        <v>117</v>
      </c>
      <c r="D4990" t="s">
        <v>17027</v>
      </c>
      <c r="E4990" t="s">
        <v>79</v>
      </c>
      <c r="F4990" t="s">
        <v>17019</v>
      </c>
      <c r="G4990">
        <v>1</v>
      </c>
      <c r="H4990">
        <v>0</v>
      </c>
      <c r="I4990">
        <v>0</v>
      </c>
      <c r="J4990">
        <v>0</v>
      </c>
      <c r="K4990">
        <v>0</v>
      </c>
      <c r="L4990">
        <v>0</v>
      </c>
      <c r="M4990">
        <v>0</v>
      </c>
      <c r="N4990">
        <v>0</v>
      </c>
      <c r="O4990">
        <v>0</v>
      </c>
      <c r="P4990">
        <v>0</v>
      </c>
      <c r="Q4990">
        <v>0</v>
      </c>
    </row>
    <row r="4991" spans="1:17" x14ac:dyDescent="0.2">
      <c r="A4991" t="s">
        <v>22014</v>
      </c>
      <c r="B4991" t="s">
        <v>87</v>
      </c>
      <c r="C4991" t="s">
        <v>117</v>
      </c>
      <c r="D4991" t="s">
        <v>17027</v>
      </c>
      <c r="E4991" t="s">
        <v>81</v>
      </c>
      <c r="F4991" t="s">
        <v>17019</v>
      </c>
      <c r="G4991">
        <v>1</v>
      </c>
      <c r="H4991">
        <v>0</v>
      </c>
      <c r="I4991">
        <v>0</v>
      </c>
      <c r="J4991">
        <v>0</v>
      </c>
      <c r="K4991">
        <v>0</v>
      </c>
      <c r="L4991">
        <v>0</v>
      </c>
      <c r="M4991">
        <v>0</v>
      </c>
      <c r="N4991">
        <v>0</v>
      </c>
      <c r="O4991">
        <v>0</v>
      </c>
      <c r="P4991">
        <v>0</v>
      </c>
      <c r="Q4991">
        <v>0</v>
      </c>
    </row>
    <row r="4992" spans="1:17" x14ac:dyDescent="0.2">
      <c r="A4992" t="s">
        <v>22015</v>
      </c>
      <c r="B4992" t="s">
        <v>87</v>
      </c>
      <c r="C4992" t="s">
        <v>117</v>
      </c>
      <c r="D4992" t="s">
        <v>17029</v>
      </c>
      <c r="E4992" t="s">
        <v>79</v>
      </c>
      <c r="F4992" t="s">
        <v>4875</v>
      </c>
      <c r="G4992">
        <v>0</v>
      </c>
      <c r="H4992">
        <v>14</v>
      </c>
      <c r="I4992">
        <v>0</v>
      </c>
      <c r="J4992">
        <v>14</v>
      </c>
      <c r="K4992">
        <v>0</v>
      </c>
      <c r="L4992">
        <v>0</v>
      </c>
      <c r="M4992">
        <v>0</v>
      </c>
      <c r="N4992">
        <v>0</v>
      </c>
      <c r="O4992">
        <v>0</v>
      </c>
      <c r="P4992">
        <v>0</v>
      </c>
      <c r="Q4992">
        <v>0</v>
      </c>
    </row>
    <row r="4993" spans="1:17" x14ac:dyDescent="0.2">
      <c r="A4993" t="s">
        <v>22016</v>
      </c>
      <c r="B4993" t="s">
        <v>87</v>
      </c>
      <c r="C4993" t="s">
        <v>117</v>
      </c>
      <c r="D4993" t="s">
        <v>17029</v>
      </c>
      <c r="E4993" t="s">
        <v>79</v>
      </c>
      <c r="F4993" t="s">
        <v>4877</v>
      </c>
      <c r="G4993">
        <v>0</v>
      </c>
      <c r="H4993">
        <v>14</v>
      </c>
      <c r="I4993">
        <v>0</v>
      </c>
      <c r="J4993">
        <v>12</v>
      </c>
      <c r="K4993">
        <v>0</v>
      </c>
      <c r="L4993">
        <v>2</v>
      </c>
      <c r="M4993">
        <v>0</v>
      </c>
      <c r="N4993">
        <v>0</v>
      </c>
      <c r="O4993">
        <v>0</v>
      </c>
      <c r="P4993">
        <v>0</v>
      </c>
      <c r="Q4993">
        <v>0</v>
      </c>
    </row>
    <row r="4994" spans="1:17" x14ac:dyDescent="0.2">
      <c r="A4994" t="s">
        <v>22017</v>
      </c>
      <c r="B4994" t="s">
        <v>87</v>
      </c>
      <c r="C4994" t="s">
        <v>117</v>
      </c>
      <c r="D4994" t="s">
        <v>17029</v>
      </c>
      <c r="E4994" t="s">
        <v>79</v>
      </c>
      <c r="F4994" t="s">
        <v>4879</v>
      </c>
      <c r="G4994">
        <v>0</v>
      </c>
      <c r="H4994">
        <v>0</v>
      </c>
      <c r="I4994">
        <v>0</v>
      </c>
      <c r="J4994">
        <v>0</v>
      </c>
      <c r="K4994">
        <v>0</v>
      </c>
      <c r="L4994">
        <v>0</v>
      </c>
      <c r="M4994">
        <v>14</v>
      </c>
      <c r="N4994">
        <v>0</v>
      </c>
      <c r="O4994">
        <v>0</v>
      </c>
      <c r="P4994">
        <v>0</v>
      </c>
      <c r="Q4994">
        <v>0</v>
      </c>
    </row>
    <row r="4995" spans="1:17" x14ac:dyDescent="0.2">
      <c r="A4995" t="s">
        <v>22018</v>
      </c>
      <c r="B4995" t="s">
        <v>87</v>
      </c>
      <c r="C4995" t="s">
        <v>117</v>
      </c>
      <c r="D4995" t="s">
        <v>17029</v>
      </c>
      <c r="E4995" t="s">
        <v>79</v>
      </c>
      <c r="F4995" t="s">
        <v>4881</v>
      </c>
      <c r="G4995">
        <v>0</v>
      </c>
      <c r="H4995">
        <v>14</v>
      </c>
      <c r="I4995">
        <v>0</v>
      </c>
      <c r="J4995">
        <v>12</v>
      </c>
      <c r="K4995">
        <v>0</v>
      </c>
      <c r="L4995">
        <v>2</v>
      </c>
      <c r="M4995">
        <v>0</v>
      </c>
      <c r="N4995">
        <v>0</v>
      </c>
      <c r="O4995">
        <v>0</v>
      </c>
      <c r="P4995">
        <v>0</v>
      </c>
      <c r="Q4995">
        <v>0</v>
      </c>
    </row>
    <row r="4996" spans="1:17" x14ac:dyDescent="0.2">
      <c r="A4996" t="s">
        <v>22019</v>
      </c>
      <c r="B4996" t="s">
        <v>87</v>
      </c>
      <c r="C4996" t="s">
        <v>117</v>
      </c>
      <c r="D4996" t="s">
        <v>17029</v>
      </c>
      <c r="E4996" t="s">
        <v>79</v>
      </c>
      <c r="F4996" t="s">
        <v>4883</v>
      </c>
      <c r="G4996">
        <v>0</v>
      </c>
      <c r="H4996">
        <v>14</v>
      </c>
      <c r="I4996">
        <v>0</v>
      </c>
      <c r="J4996">
        <v>12</v>
      </c>
      <c r="K4996">
        <v>0</v>
      </c>
      <c r="L4996">
        <v>2</v>
      </c>
      <c r="M4996">
        <v>0</v>
      </c>
      <c r="N4996">
        <v>0</v>
      </c>
      <c r="O4996">
        <v>0</v>
      </c>
      <c r="P4996">
        <v>0</v>
      </c>
      <c r="Q4996">
        <v>0</v>
      </c>
    </row>
    <row r="4997" spans="1:17" x14ac:dyDescent="0.2">
      <c r="A4997" t="s">
        <v>22020</v>
      </c>
      <c r="B4997" t="s">
        <v>87</v>
      </c>
      <c r="C4997" t="s">
        <v>117</v>
      </c>
      <c r="D4997" t="s">
        <v>17029</v>
      </c>
      <c r="E4997" t="s">
        <v>79</v>
      </c>
      <c r="F4997" t="s">
        <v>4885</v>
      </c>
      <c r="G4997">
        <v>0</v>
      </c>
      <c r="H4997">
        <v>0</v>
      </c>
      <c r="I4997">
        <v>0</v>
      </c>
      <c r="J4997">
        <v>0</v>
      </c>
      <c r="K4997">
        <v>0</v>
      </c>
      <c r="L4997">
        <v>0</v>
      </c>
      <c r="M4997">
        <v>14</v>
      </c>
      <c r="N4997">
        <v>0</v>
      </c>
      <c r="O4997">
        <v>0</v>
      </c>
      <c r="P4997">
        <v>0</v>
      </c>
      <c r="Q4997">
        <v>0</v>
      </c>
    </row>
    <row r="4998" spans="1:17" x14ac:dyDescent="0.2">
      <c r="A4998" t="s">
        <v>22021</v>
      </c>
      <c r="B4998" t="s">
        <v>87</v>
      </c>
      <c r="C4998" t="s">
        <v>117</v>
      </c>
      <c r="D4998" t="s">
        <v>17029</v>
      </c>
      <c r="E4998" t="s">
        <v>79</v>
      </c>
      <c r="F4998" t="s">
        <v>4887</v>
      </c>
      <c r="G4998">
        <v>0</v>
      </c>
      <c r="H4998">
        <v>14</v>
      </c>
      <c r="I4998">
        <v>0</v>
      </c>
      <c r="J4998">
        <v>14</v>
      </c>
      <c r="K4998">
        <v>0</v>
      </c>
      <c r="L4998">
        <v>0</v>
      </c>
      <c r="M4998">
        <v>0</v>
      </c>
      <c r="N4998">
        <v>0</v>
      </c>
      <c r="O4998">
        <v>0</v>
      </c>
      <c r="P4998">
        <v>0</v>
      </c>
      <c r="Q4998">
        <v>0</v>
      </c>
    </row>
    <row r="4999" spans="1:17" x14ac:dyDescent="0.2">
      <c r="A4999" t="s">
        <v>22022</v>
      </c>
      <c r="B4999" t="s">
        <v>87</v>
      </c>
      <c r="C4999" t="s">
        <v>117</v>
      </c>
      <c r="D4999" t="s">
        <v>17029</v>
      </c>
      <c r="E4999" t="s">
        <v>79</v>
      </c>
      <c r="F4999" t="s">
        <v>4889</v>
      </c>
      <c r="G4999">
        <v>0</v>
      </c>
      <c r="H4999">
        <v>0</v>
      </c>
      <c r="I4999">
        <v>0</v>
      </c>
      <c r="J4999">
        <v>0</v>
      </c>
      <c r="K4999">
        <v>0</v>
      </c>
      <c r="L4999">
        <v>0</v>
      </c>
      <c r="M4999">
        <v>14</v>
      </c>
      <c r="N4999">
        <v>0</v>
      </c>
      <c r="O4999">
        <v>0</v>
      </c>
      <c r="P4999">
        <v>0</v>
      </c>
      <c r="Q4999">
        <v>0</v>
      </c>
    </row>
    <row r="5000" spans="1:17" x14ac:dyDescent="0.2">
      <c r="A5000" t="s">
        <v>22023</v>
      </c>
      <c r="B5000" t="s">
        <v>87</v>
      </c>
      <c r="C5000" t="s">
        <v>117</v>
      </c>
      <c r="D5000" t="s">
        <v>17029</v>
      </c>
      <c r="E5000" t="s">
        <v>79</v>
      </c>
      <c r="F5000" t="s">
        <v>4871</v>
      </c>
      <c r="G5000">
        <v>0</v>
      </c>
      <c r="H5000">
        <v>0</v>
      </c>
      <c r="I5000">
        <v>0</v>
      </c>
      <c r="J5000">
        <v>0</v>
      </c>
      <c r="K5000">
        <v>0</v>
      </c>
      <c r="L5000">
        <v>0</v>
      </c>
      <c r="M5000">
        <v>0</v>
      </c>
      <c r="N5000">
        <v>7</v>
      </c>
      <c r="O5000">
        <v>6</v>
      </c>
      <c r="P5000">
        <v>1</v>
      </c>
      <c r="Q5000">
        <v>0</v>
      </c>
    </row>
    <row r="5001" spans="1:17" x14ac:dyDescent="0.2">
      <c r="A5001" t="s">
        <v>22024</v>
      </c>
      <c r="B5001" t="s">
        <v>87</v>
      </c>
      <c r="C5001" t="s">
        <v>117</v>
      </c>
      <c r="D5001" t="s">
        <v>17029</v>
      </c>
      <c r="E5001" t="s">
        <v>79</v>
      </c>
      <c r="F5001" t="s">
        <v>4873</v>
      </c>
      <c r="G5001">
        <v>0</v>
      </c>
      <c r="H5001">
        <v>0</v>
      </c>
      <c r="I5001">
        <v>0</v>
      </c>
      <c r="J5001">
        <v>0</v>
      </c>
      <c r="K5001">
        <v>0</v>
      </c>
      <c r="L5001">
        <v>0</v>
      </c>
      <c r="M5001">
        <v>0</v>
      </c>
      <c r="N5001">
        <v>5</v>
      </c>
      <c r="O5001">
        <v>4</v>
      </c>
      <c r="P5001">
        <v>1</v>
      </c>
      <c r="Q5001">
        <v>0</v>
      </c>
    </row>
    <row r="5002" spans="1:17" x14ac:dyDescent="0.2">
      <c r="A5002" t="s">
        <v>22025</v>
      </c>
      <c r="B5002" t="s">
        <v>87</v>
      </c>
      <c r="C5002" t="s">
        <v>117</v>
      </c>
      <c r="D5002" t="s">
        <v>17029</v>
      </c>
      <c r="E5002" t="s">
        <v>79</v>
      </c>
      <c r="F5002" t="s">
        <v>17019</v>
      </c>
      <c r="G5002">
        <v>14</v>
      </c>
      <c r="H5002">
        <v>0</v>
      </c>
      <c r="I5002">
        <v>0</v>
      </c>
      <c r="J5002">
        <v>0</v>
      </c>
      <c r="K5002">
        <v>0</v>
      </c>
      <c r="L5002">
        <v>0</v>
      </c>
      <c r="M5002">
        <v>0</v>
      </c>
      <c r="N5002">
        <v>0</v>
      </c>
      <c r="O5002">
        <v>0</v>
      </c>
      <c r="P5002">
        <v>0</v>
      </c>
      <c r="Q5002">
        <v>0</v>
      </c>
    </row>
    <row r="5003" spans="1:17" x14ac:dyDescent="0.2">
      <c r="A5003" t="s">
        <v>22026</v>
      </c>
      <c r="B5003" t="s">
        <v>87</v>
      </c>
      <c r="C5003" t="s">
        <v>117</v>
      </c>
      <c r="D5003" t="s">
        <v>17029</v>
      </c>
      <c r="E5003" t="s">
        <v>81</v>
      </c>
      <c r="F5003" t="s">
        <v>4875</v>
      </c>
      <c r="G5003">
        <v>0</v>
      </c>
      <c r="H5003">
        <v>17</v>
      </c>
      <c r="I5003">
        <v>4</v>
      </c>
      <c r="J5003">
        <v>10</v>
      </c>
      <c r="K5003">
        <v>1</v>
      </c>
      <c r="L5003">
        <v>2</v>
      </c>
      <c r="M5003">
        <v>0</v>
      </c>
      <c r="N5003">
        <v>0</v>
      </c>
      <c r="O5003">
        <v>0</v>
      </c>
      <c r="P5003">
        <v>0</v>
      </c>
      <c r="Q5003">
        <v>0</v>
      </c>
    </row>
    <row r="5004" spans="1:17" x14ac:dyDescent="0.2">
      <c r="A5004" t="s">
        <v>22027</v>
      </c>
      <c r="B5004" t="s">
        <v>87</v>
      </c>
      <c r="C5004" t="s">
        <v>117</v>
      </c>
      <c r="D5004" t="s">
        <v>17029</v>
      </c>
      <c r="E5004" t="s">
        <v>81</v>
      </c>
      <c r="F5004" t="s">
        <v>4877</v>
      </c>
      <c r="G5004">
        <v>0</v>
      </c>
      <c r="H5004">
        <v>17</v>
      </c>
      <c r="I5004">
        <v>4</v>
      </c>
      <c r="J5004">
        <v>10</v>
      </c>
      <c r="K5004">
        <v>1</v>
      </c>
      <c r="L5004">
        <v>2</v>
      </c>
      <c r="M5004">
        <v>0</v>
      </c>
      <c r="N5004">
        <v>0</v>
      </c>
      <c r="O5004">
        <v>0</v>
      </c>
      <c r="P5004">
        <v>0</v>
      </c>
      <c r="Q5004">
        <v>0</v>
      </c>
    </row>
    <row r="5005" spans="1:17" x14ac:dyDescent="0.2">
      <c r="A5005" t="s">
        <v>22028</v>
      </c>
      <c r="B5005" t="s">
        <v>87</v>
      </c>
      <c r="C5005" t="s">
        <v>117</v>
      </c>
      <c r="D5005" t="s">
        <v>17029</v>
      </c>
      <c r="E5005" t="s">
        <v>81</v>
      </c>
      <c r="F5005" t="s">
        <v>4879</v>
      </c>
      <c r="G5005">
        <v>0</v>
      </c>
      <c r="H5005">
        <v>0</v>
      </c>
      <c r="I5005">
        <v>0</v>
      </c>
      <c r="J5005">
        <v>0</v>
      </c>
      <c r="K5005">
        <v>0</v>
      </c>
      <c r="L5005">
        <v>0</v>
      </c>
      <c r="M5005">
        <v>17</v>
      </c>
      <c r="N5005">
        <v>0</v>
      </c>
      <c r="O5005">
        <v>0</v>
      </c>
      <c r="P5005">
        <v>0</v>
      </c>
      <c r="Q5005">
        <v>0</v>
      </c>
    </row>
    <row r="5006" spans="1:17" x14ac:dyDescent="0.2">
      <c r="A5006" t="s">
        <v>22029</v>
      </c>
      <c r="B5006" t="s">
        <v>87</v>
      </c>
      <c r="C5006" t="s">
        <v>117</v>
      </c>
      <c r="D5006" t="s">
        <v>17029</v>
      </c>
      <c r="E5006" t="s">
        <v>81</v>
      </c>
      <c r="F5006" t="s">
        <v>4881</v>
      </c>
      <c r="G5006">
        <v>0</v>
      </c>
      <c r="H5006">
        <v>17</v>
      </c>
      <c r="I5006">
        <v>4</v>
      </c>
      <c r="J5006">
        <v>10</v>
      </c>
      <c r="K5006">
        <v>1</v>
      </c>
      <c r="L5006">
        <v>2</v>
      </c>
      <c r="M5006">
        <v>0</v>
      </c>
      <c r="N5006">
        <v>0</v>
      </c>
      <c r="O5006">
        <v>0</v>
      </c>
      <c r="P5006">
        <v>0</v>
      </c>
      <c r="Q5006">
        <v>0</v>
      </c>
    </row>
    <row r="5007" spans="1:17" x14ac:dyDescent="0.2">
      <c r="A5007" t="s">
        <v>22030</v>
      </c>
      <c r="B5007" t="s">
        <v>87</v>
      </c>
      <c r="C5007" t="s">
        <v>117</v>
      </c>
      <c r="D5007" t="s">
        <v>17029</v>
      </c>
      <c r="E5007" t="s">
        <v>81</v>
      </c>
      <c r="F5007" t="s">
        <v>4883</v>
      </c>
      <c r="G5007">
        <v>0</v>
      </c>
      <c r="H5007">
        <v>17</v>
      </c>
      <c r="I5007">
        <v>4</v>
      </c>
      <c r="J5007">
        <v>10</v>
      </c>
      <c r="K5007">
        <v>1</v>
      </c>
      <c r="L5007">
        <v>2</v>
      </c>
      <c r="M5007">
        <v>0</v>
      </c>
      <c r="N5007">
        <v>0</v>
      </c>
      <c r="O5007">
        <v>0</v>
      </c>
      <c r="P5007">
        <v>0</v>
      </c>
      <c r="Q5007">
        <v>0</v>
      </c>
    </row>
    <row r="5008" spans="1:17" x14ac:dyDescent="0.2">
      <c r="A5008" t="s">
        <v>22031</v>
      </c>
      <c r="B5008" t="s">
        <v>87</v>
      </c>
      <c r="C5008" t="s">
        <v>117</v>
      </c>
      <c r="D5008" t="s">
        <v>17029</v>
      </c>
      <c r="E5008" t="s">
        <v>81</v>
      </c>
      <c r="F5008" t="s">
        <v>4885</v>
      </c>
      <c r="G5008">
        <v>0</v>
      </c>
      <c r="H5008">
        <v>0</v>
      </c>
      <c r="I5008">
        <v>0</v>
      </c>
      <c r="J5008">
        <v>0</v>
      </c>
      <c r="K5008">
        <v>0</v>
      </c>
      <c r="L5008">
        <v>0</v>
      </c>
      <c r="M5008">
        <v>17</v>
      </c>
      <c r="N5008">
        <v>0</v>
      </c>
      <c r="O5008">
        <v>0</v>
      </c>
      <c r="P5008">
        <v>0</v>
      </c>
      <c r="Q5008">
        <v>0</v>
      </c>
    </row>
    <row r="5009" spans="1:17" x14ac:dyDescent="0.2">
      <c r="A5009" t="s">
        <v>22032</v>
      </c>
      <c r="B5009" t="s">
        <v>87</v>
      </c>
      <c r="C5009" t="s">
        <v>117</v>
      </c>
      <c r="D5009" t="s">
        <v>17029</v>
      </c>
      <c r="E5009" t="s">
        <v>81</v>
      </c>
      <c r="F5009" t="s">
        <v>4887</v>
      </c>
      <c r="G5009">
        <v>0</v>
      </c>
      <c r="H5009">
        <v>17</v>
      </c>
      <c r="I5009">
        <v>4</v>
      </c>
      <c r="J5009">
        <v>10</v>
      </c>
      <c r="K5009">
        <v>1</v>
      </c>
      <c r="L5009">
        <v>2</v>
      </c>
      <c r="M5009">
        <v>0</v>
      </c>
      <c r="N5009">
        <v>0</v>
      </c>
      <c r="O5009">
        <v>0</v>
      </c>
      <c r="P5009">
        <v>0</v>
      </c>
      <c r="Q5009">
        <v>0</v>
      </c>
    </row>
    <row r="5010" spans="1:17" x14ac:dyDescent="0.2">
      <c r="A5010" t="s">
        <v>22033</v>
      </c>
      <c r="B5010" t="s">
        <v>87</v>
      </c>
      <c r="C5010" t="s">
        <v>117</v>
      </c>
      <c r="D5010" t="s">
        <v>17029</v>
      </c>
      <c r="E5010" t="s">
        <v>81</v>
      </c>
      <c r="F5010" t="s">
        <v>4889</v>
      </c>
      <c r="G5010">
        <v>0</v>
      </c>
      <c r="H5010">
        <v>0</v>
      </c>
      <c r="I5010">
        <v>0</v>
      </c>
      <c r="J5010">
        <v>0</v>
      </c>
      <c r="K5010">
        <v>0</v>
      </c>
      <c r="L5010">
        <v>0</v>
      </c>
      <c r="M5010">
        <v>17</v>
      </c>
      <c r="N5010">
        <v>0</v>
      </c>
      <c r="O5010">
        <v>0</v>
      </c>
      <c r="P5010">
        <v>0</v>
      </c>
      <c r="Q5010">
        <v>0</v>
      </c>
    </row>
    <row r="5011" spans="1:17" x14ac:dyDescent="0.2">
      <c r="A5011" t="s">
        <v>22034</v>
      </c>
      <c r="B5011" t="s">
        <v>87</v>
      </c>
      <c r="C5011" t="s">
        <v>117</v>
      </c>
      <c r="D5011" t="s">
        <v>17029</v>
      </c>
      <c r="E5011" t="s">
        <v>81</v>
      </c>
      <c r="F5011" t="s">
        <v>4871</v>
      </c>
      <c r="G5011">
        <v>0</v>
      </c>
      <c r="H5011">
        <v>0</v>
      </c>
      <c r="I5011">
        <v>0</v>
      </c>
      <c r="J5011">
        <v>0</v>
      </c>
      <c r="K5011">
        <v>0</v>
      </c>
      <c r="L5011">
        <v>0</v>
      </c>
      <c r="M5011">
        <v>0</v>
      </c>
      <c r="N5011">
        <v>13</v>
      </c>
      <c r="O5011">
        <v>11</v>
      </c>
      <c r="P5011">
        <v>2</v>
      </c>
      <c r="Q5011">
        <v>0</v>
      </c>
    </row>
    <row r="5012" spans="1:17" x14ac:dyDescent="0.2">
      <c r="A5012" t="s">
        <v>22035</v>
      </c>
      <c r="B5012" t="s">
        <v>87</v>
      </c>
      <c r="C5012" t="s">
        <v>117</v>
      </c>
      <c r="D5012" t="s">
        <v>17029</v>
      </c>
      <c r="E5012" t="s">
        <v>81</v>
      </c>
      <c r="F5012" t="s">
        <v>4873</v>
      </c>
      <c r="G5012">
        <v>0</v>
      </c>
      <c r="H5012">
        <v>0</v>
      </c>
      <c r="I5012">
        <v>0</v>
      </c>
      <c r="J5012">
        <v>0</v>
      </c>
      <c r="K5012">
        <v>0</v>
      </c>
      <c r="L5012">
        <v>0</v>
      </c>
      <c r="M5012">
        <v>0</v>
      </c>
      <c r="N5012">
        <v>7</v>
      </c>
      <c r="O5012">
        <v>6</v>
      </c>
      <c r="P5012">
        <v>1</v>
      </c>
      <c r="Q5012">
        <v>0</v>
      </c>
    </row>
    <row r="5013" spans="1:17" x14ac:dyDescent="0.2">
      <c r="A5013" t="s">
        <v>22036</v>
      </c>
      <c r="B5013" t="s">
        <v>87</v>
      </c>
      <c r="C5013" t="s">
        <v>117</v>
      </c>
      <c r="D5013" t="s">
        <v>17029</v>
      </c>
      <c r="E5013" t="s">
        <v>81</v>
      </c>
      <c r="F5013" t="s">
        <v>17019</v>
      </c>
      <c r="G5013">
        <v>17</v>
      </c>
      <c r="H5013">
        <v>0</v>
      </c>
      <c r="I5013">
        <v>0</v>
      </c>
      <c r="J5013">
        <v>0</v>
      </c>
      <c r="K5013">
        <v>0</v>
      </c>
      <c r="L5013">
        <v>0</v>
      </c>
      <c r="M5013">
        <v>0</v>
      </c>
      <c r="N5013">
        <v>0</v>
      </c>
      <c r="O5013">
        <v>0</v>
      </c>
      <c r="P5013">
        <v>0</v>
      </c>
      <c r="Q5013">
        <v>0</v>
      </c>
    </row>
    <row r="5014" spans="1:17" x14ac:dyDescent="0.2">
      <c r="A5014" t="s">
        <v>22037</v>
      </c>
      <c r="B5014" t="s">
        <v>87</v>
      </c>
      <c r="C5014" t="s">
        <v>117</v>
      </c>
      <c r="D5014" t="s">
        <v>17021</v>
      </c>
      <c r="E5014" t="s">
        <v>79</v>
      </c>
      <c r="F5014" t="s">
        <v>17022</v>
      </c>
      <c r="G5014">
        <v>0</v>
      </c>
      <c r="H5014">
        <v>0</v>
      </c>
      <c r="I5014">
        <v>0</v>
      </c>
      <c r="J5014">
        <v>0</v>
      </c>
      <c r="K5014">
        <v>0</v>
      </c>
      <c r="L5014">
        <v>0</v>
      </c>
      <c r="M5014">
        <v>0</v>
      </c>
      <c r="N5014">
        <v>1</v>
      </c>
      <c r="O5014">
        <v>1</v>
      </c>
      <c r="P5014">
        <v>0</v>
      </c>
      <c r="Q5014">
        <v>0</v>
      </c>
    </row>
    <row r="5015" spans="1:17" x14ac:dyDescent="0.2">
      <c r="A5015" t="s">
        <v>22038</v>
      </c>
      <c r="B5015" t="s">
        <v>87</v>
      </c>
      <c r="C5015" t="s">
        <v>117</v>
      </c>
      <c r="D5015" t="s">
        <v>17021</v>
      </c>
      <c r="E5015" t="s">
        <v>79</v>
      </c>
      <c r="F5015" t="s">
        <v>17019</v>
      </c>
      <c r="G5015">
        <v>1</v>
      </c>
      <c r="H5015">
        <v>0</v>
      </c>
      <c r="I5015">
        <v>0</v>
      </c>
      <c r="J5015">
        <v>0</v>
      </c>
      <c r="K5015">
        <v>0</v>
      </c>
      <c r="L5015">
        <v>0</v>
      </c>
      <c r="M5015">
        <v>0</v>
      </c>
      <c r="N5015">
        <v>0</v>
      </c>
      <c r="O5015">
        <v>0</v>
      </c>
      <c r="P5015">
        <v>0</v>
      </c>
      <c r="Q5015">
        <v>0</v>
      </c>
    </row>
    <row r="5016" spans="1:17" x14ac:dyDescent="0.2">
      <c r="A5016" t="s">
        <v>22039</v>
      </c>
      <c r="B5016" t="s">
        <v>87</v>
      </c>
      <c r="C5016" t="s">
        <v>117</v>
      </c>
      <c r="D5016" t="s">
        <v>17025</v>
      </c>
      <c r="E5016" t="s">
        <v>79</v>
      </c>
      <c r="F5016" t="s">
        <v>17019</v>
      </c>
      <c r="G5016">
        <v>1</v>
      </c>
      <c r="H5016">
        <v>0</v>
      </c>
      <c r="I5016">
        <v>0</v>
      </c>
      <c r="J5016">
        <v>0</v>
      </c>
      <c r="K5016">
        <v>0</v>
      </c>
      <c r="L5016">
        <v>0</v>
      </c>
      <c r="M5016">
        <v>0</v>
      </c>
      <c r="N5016">
        <v>0</v>
      </c>
      <c r="O5016">
        <v>0</v>
      </c>
      <c r="P5016">
        <v>0</v>
      </c>
      <c r="Q5016">
        <v>0</v>
      </c>
    </row>
    <row r="5017" spans="1:17" x14ac:dyDescent="0.2">
      <c r="A5017" t="s">
        <v>22040</v>
      </c>
      <c r="B5017" t="s">
        <v>87</v>
      </c>
      <c r="C5017" t="s">
        <v>117</v>
      </c>
      <c r="D5017" t="s">
        <v>17025</v>
      </c>
      <c r="E5017" t="s">
        <v>81</v>
      </c>
      <c r="F5017" t="s">
        <v>17019</v>
      </c>
      <c r="G5017">
        <v>4</v>
      </c>
      <c r="H5017">
        <v>0</v>
      </c>
      <c r="I5017">
        <v>0</v>
      </c>
      <c r="J5017">
        <v>0</v>
      </c>
      <c r="K5017">
        <v>0</v>
      </c>
      <c r="L5017">
        <v>0</v>
      </c>
      <c r="M5017">
        <v>0</v>
      </c>
      <c r="N5017">
        <v>0</v>
      </c>
      <c r="O5017">
        <v>0</v>
      </c>
      <c r="P5017">
        <v>0</v>
      </c>
      <c r="Q5017">
        <v>0</v>
      </c>
    </row>
    <row r="5018" spans="1:17" x14ac:dyDescent="0.2">
      <c r="A5018" t="s">
        <v>22041</v>
      </c>
      <c r="B5018" t="s">
        <v>87</v>
      </c>
      <c r="C5018" t="s">
        <v>118</v>
      </c>
      <c r="D5018" t="s">
        <v>17027</v>
      </c>
      <c r="E5018" t="s">
        <v>81</v>
      </c>
      <c r="F5018" t="s">
        <v>17019</v>
      </c>
      <c r="G5018">
        <v>1</v>
      </c>
      <c r="H5018">
        <v>0</v>
      </c>
      <c r="I5018">
        <v>0</v>
      </c>
      <c r="J5018">
        <v>0</v>
      </c>
      <c r="K5018">
        <v>0</v>
      </c>
      <c r="L5018">
        <v>0</v>
      </c>
      <c r="M5018">
        <v>0</v>
      </c>
      <c r="N5018">
        <v>0</v>
      </c>
      <c r="O5018">
        <v>0</v>
      </c>
      <c r="P5018">
        <v>0</v>
      </c>
      <c r="Q5018">
        <v>0</v>
      </c>
    </row>
    <row r="5019" spans="1:17" x14ac:dyDescent="0.2">
      <c r="A5019" t="s">
        <v>22042</v>
      </c>
      <c r="B5019" t="s">
        <v>87</v>
      </c>
      <c r="C5019" t="s">
        <v>118</v>
      </c>
      <c r="D5019" t="s">
        <v>17029</v>
      </c>
      <c r="E5019" t="s">
        <v>79</v>
      </c>
      <c r="F5019" t="s">
        <v>4875</v>
      </c>
      <c r="G5019">
        <v>0</v>
      </c>
      <c r="H5019">
        <v>8</v>
      </c>
      <c r="I5019">
        <v>0</v>
      </c>
      <c r="J5019">
        <v>5</v>
      </c>
      <c r="K5019">
        <v>2</v>
      </c>
      <c r="L5019">
        <v>1</v>
      </c>
      <c r="M5019">
        <v>0</v>
      </c>
      <c r="N5019">
        <v>0</v>
      </c>
      <c r="O5019">
        <v>0</v>
      </c>
      <c r="P5019">
        <v>0</v>
      </c>
      <c r="Q5019">
        <v>0</v>
      </c>
    </row>
    <row r="5020" spans="1:17" x14ac:dyDescent="0.2">
      <c r="A5020" t="s">
        <v>22043</v>
      </c>
      <c r="B5020" t="s">
        <v>87</v>
      </c>
      <c r="C5020" t="s">
        <v>118</v>
      </c>
      <c r="D5020" t="s">
        <v>17029</v>
      </c>
      <c r="E5020" t="s">
        <v>79</v>
      </c>
      <c r="F5020" t="s">
        <v>4877</v>
      </c>
      <c r="G5020">
        <v>0</v>
      </c>
      <c r="H5020">
        <v>8</v>
      </c>
      <c r="I5020">
        <v>0</v>
      </c>
      <c r="J5020">
        <v>5</v>
      </c>
      <c r="K5020">
        <v>2</v>
      </c>
      <c r="L5020">
        <v>1</v>
      </c>
      <c r="M5020">
        <v>0</v>
      </c>
      <c r="N5020">
        <v>0</v>
      </c>
      <c r="O5020">
        <v>0</v>
      </c>
      <c r="P5020">
        <v>0</v>
      </c>
      <c r="Q5020">
        <v>0</v>
      </c>
    </row>
    <row r="5021" spans="1:17" x14ac:dyDescent="0.2">
      <c r="A5021" t="s">
        <v>22044</v>
      </c>
      <c r="B5021" t="s">
        <v>87</v>
      </c>
      <c r="C5021" t="s">
        <v>118</v>
      </c>
      <c r="D5021" t="s">
        <v>17029</v>
      </c>
      <c r="E5021" t="s">
        <v>79</v>
      </c>
      <c r="F5021" t="s">
        <v>4879</v>
      </c>
      <c r="G5021">
        <v>0</v>
      </c>
      <c r="H5021">
        <v>0</v>
      </c>
      <c r="I5021">
        <v>0</v>
      </c>
      <c r="J5021">
        <v>0</v>
      </c>
      <c r="K5021">
        <v>0</v>
      </c>
      <c r="L5021">
        <v>0</v>
      </c>
      <c r="M5021">
        <v>8</v>
      </c>
      <c r="N5021">
        <v>0</v>
      </c>
      <c r="O5021">
        <v>0</v>
      </c>
      <c r="P5021">
        <v>0</v>
      </c>
      <c r="Q5021">
        <v>0</v>
      </c>
    </row>
    <row r="5022" spans="1:17" x14ac:dyDescent="0.2">
      <c r="A5022" t="s">
        <v>22045</v>
      </c>
      <c r="B5022" t="s">
        <v>87</v>
      </c>
      <c r="C5022" t="s">
        <v>118</v>
      </c>
      <c r="D5022" t="s">
        <v>17029</v>
      </c>
      <c r="E5022" t="s">
        <v>79</v>
      </c>
      <c r="F5022" t="s">
        <v>4881</v>
      </c>
      <c r="G5022">
        <v>0</v>
      </c>
      <c r="H5022">
        <v>8</v>
      </c>
      <c r="I5022">
        <v>0</v>
      </c>
      <c r="J5022">
        <v>5</v>
      </c>
      <c r="K5022">
        <v>2</v>
      </c>
      <c r="L5022">
        <v>1</v>
      </c>
      <c r="M5022">
        <v>0</v>
      </c>
      <c r="N5022">
        <v>0</v>
      </c>
      <c r="O5022">
        <v>0</v>
      </c>
      <c r="P5022">
        <v>0</v>
      </c>
      <c r="Q5022">
        <v>0</v>
      </c>
    </row>
    <row r="5023" spans="1:17" x14ac:dyDescent="0.2">
      <c r="A5023" t="s">
        <v>22046</v>
      </c>
      <c r="B5023" t="s">
        <v>87</v>
      </c>
      <c r="C5023" t="s">
        <v>118</v>
      </c>
      <c r="D5023" t="s">
        <v>17029</v>
      </c>
      <c r="E5023" t="s">
        <v>79</v>
      </c>
      <c r="F5023" t="s">
        <v>4883</v>
      </c>
      <c r="G5023">
        <v>0</v>
      </c>
      <c r="H5023">
        <v>8</v>
      </c>
      <c r="I5023">
        <v>0</v>
      </c>
      <c r="J5023">
        <v>5</v>
      </c>
      <c r="K5023">
        <v>2</v>
      </c>
      <c r="L5023">
        <v>1</v>
      </c>
      <c r="M5023">
        <v>0</v>
      </c>
      <c r="N5023">
        <v>0</v>
      </c>
      <c r="O5023">
        <v>0</v>
      </c>
      <c r="P5023">
        <v>0</v>
      </c>
      <c r="Q5023">
        <v>0</v>
      </c>
    </row>
    <row r="5024" spans="1:17" x14ac:dyDescent="0.2">
      <c r="A5024" t="s">
        <v>22047</v>
      </c>
      <c r="B5024" t="s">
        <v>87</v>
      </c>
      <c r="C5024" t="s">
        <v>118</v>
      </c>
      <c r="D5024" t="s">
        <v>17029</v>
      </c>
      <c r="E5024" t="s">
        <v>79</v>
      </c>
      <c r="F5024" t="s">
        <v>4885</v>
      </c>
      <c r="G5024">
        <v>0</v>
      </c>
      <c r="H5024">
        <v>0</v>
      </c>
      <c r="I5024">
        <v>0</v>
      </c>
      <c r="J5024">
        <v>0</v>
      </c>
      <c r="K5024">
        <v>0</v>
      </c>
      <c r="L5024">
        <v>0</v>
      </c>
      <c r="M5024">
        <v>8</v>
      </c>
      <c r="N5024">
        <v>0</v>
      </c>
      <c r="O5024">
        <v>0</v>
      </c>
      <c r="P5024">
        <v>0</v>
      </c>
      <c r="Q5024">
        <v>0</v>
      </c>
    </row>
    <row r="5025" spans="1:17" x14ac:dyDescent="0.2">
      <c r="A5025" t="s">
        <v>22048</v>
      </c>
      <c r="B5025" t="s">
        <v>87</v>
      </c>
      <c r="C5025" t="s">
        <v>118</v>
      </c>
      <c r="D5025" t="s">
        <v>17029</v>
      </c>
      <c r="E5025" t="s">
        <v>79</v>
      </c>
      <c r="F5025" t="s">
        <v>4887</v>
      </c>
      <c r="G5025">
        <v>0</v>
      </c>
      <c r="H5025">
        <v>8</v>
      </c>
      <c r="I5025">
        <v>0</v>
      </c>
      <c r="J5025">
        <v>5</v>
      </c>
      <c r="K5025">
        <v>2</v>
      </c>
      <c r="L5025">
        <v>1</v>
      </c>
      <c r="M5025">
        <v>0</v>
      </c>
      <c r="N5025">
        <v>0</v>
      </c>
      <c r="O5025">
        <v>0</v>
      </c>
      <c r="P5025">
        <v>0</v>
      </c>
      <c r="Q5025">
        <v>0</v>
      </c>
    </row>
    <row r="5026" spans="1:17" x14ac:dyDescent="0.2">
      <c r="A5026" t="s">
        <v>22049</v>
      </c>
      <c r="B5026" t="s">
        <v>87</v>
      </c>
      <c r="C5026" t="s">
        <v>118</v>
      </c>
      <c r="D5026" t="s">
        <v>17029</v>
      </c>
      <c r="E5026" t="s">
        <v>79</v>
      </c>
      <c r="F5026" t="s">
        <v>4889</v>
      </c>
      <c r="G5026">
        <v>0</v>
      </c>
      <c r="H5026">
        <v>0</v>
      </c>
      <c r="I5026">
        <v>0</v>
      </c>
      <c r="J5026">
        <v>0</v>
      </c>
      <c r="K5026">
        <v>0</v>
      </c>
      <c r="L5026">
        <v>0</v>
      </c>
      <c r="M5026">
        <v>8</v>
      </c>
      <c r="N5026">
        <v>0</v>
      </c>
      <c r="O5026">
        <v>0</v>
      </c>
      <c r="P5026">
        <v>0</v>
      </c>
      <c r="Q5026">
        <v>0</v>
      </c>
    </row>
    <row r="5027" spans="1:17" x14ac:dyDescent="0.2">
      <c r="A5027" t="s">
        <v>22050</v>
      </c>
      <c r="B5027" t="s">
        <v>87</v>
      </c>
      <c r="C5027" t="s">
        <v>118</v>
      </c>
      <c r="D5027" t="s">
        <v>17029</v>
      </c>
      <c r="E5027" t="s">
        <v>79</v>
      </c>
      <c r="F5027" t="s">
        <v>4871</v>
      </c>
      <c r="G5027">
        <v>0</v>
      </c>
      <c r="H5027">
        <v>0</v>
      </c>
      <c r="I5027">
        <v>0</v>
      </c>
      <c r="J5027">
        <v>0</v>
      </c>
      <c r="K5027">
        <v>0</v>
      </c>
      <c r="L5027">
        <v>0</v>
      </c>
      <c r="M5027">
        <v>0</v>
      </c>
      <c r="N5027">
        <v>6</v>
      </c>
      <c r="O5027">
        <v>6</v>
      </c>
      <c r="P5027">
        <v>0</v>
      </c>
      <c r="Q5027">
        <v>0</v>
      </c>
    </row>
    <row r="5028" spans="1:17" x14ac:dyDescent="0.2">
      <c r="A5028" t="s">
        <v>22051</v>
      </c>
      <c r="B5028" t="s">
        <v>87</v>
      </c>
      <c r="C5028" t="s">
        <v>118</v>
      </c>
      <c r="D5028" t="s">
        <v>17029</v>
      </c>
      <c r="E5028" t="s">
        <v>79</v>
      </c>
      <c r="F5028" t="s">
        <v>4873</v>
      </c>
      <c r="G5028">
        <v>0</v>
      </c>
      <c r="H5028">
        <v>0</v>
      </c>
      <c r="I5028">
        <v>0</v>
      </c>
      <c r="J5028">
        <v>0</v>
      </c>
      <c r="K5028">
        <v>0</v>
      </c>
      <c r="L5028">
        <v>0</v>
      </c>
      <c r="M5028">
        <v>0</v>
      </c>
      <c r="N5028">
        <v>5</v>
      </c>
      <c r="O5028">
        <v>5</v>
      </c>
      <c r="P5028">
        <v>0</v>
      </c>
      <c r="Q5028">
        <v>0</v>
      </c>
    </row>
    <row r="5029" spans="1:17" x14ac:dyDescent="0.2">
      <c r="A5029" t="s">
        <v>22052</v>
      </c>
      <c r="B5029" t="s">
        <v>87</v>
      </c>
      <c r="C5029" t="s">
        <v>118</v>
      </c>
      <c r="D5029" t="s">
        <v>17029</v>
      </c>
      <c r="E5029" t="s">
        <v>79</v>
      </c>
      <c r="F5029" t="s">
        <v>17019</v>
      </c>
      <c r="G5029">
        <v>8</v>
      </c>
      <c r="H5029">
        <v>0</v>
      </c>
      <c r="I5029">
        <v>0</v>
      </c>
      <c r="J5029">
        <v>0</v>
      </c>
      <c r="K5029">
        <v>0</v>
      </c>
      <c r="L5029">
        <v>0</v>
      </c>
      <c r="M5029">
        <v>0</v>
      </c>
      <c r="N5029">
        <v>0</v>
      </c>
      <c r="O5029">
        <v>0</v>
      </c>
      <c r="P5029">
        <v>0</v>
      </c>
      <c r="Q5029">
        <v>0</v>
      </c>
    </row>
    <row r="5030" spans="1:17" x14ac:dyDescent="0.2">
      <c r="A5030" t="s">
        <v>22053</v>
      </c>
      <c r="B5030" t="s">
        <v>87</v>
      </c>
      <c r="C5030" t="s">
        <v>118</v>
      </c>
      <c r="D5030" t="s">
        <v>17029</v>
      </c>
      <c r="E5030" t="s">
        <v>81</v>
      </c>
      <c r="F5030" t="s">
        <v>4875</v>
      </c>
      <c r="G5030">
        <v>0</v>
      </c>
      <c r="H5030">
        <v>11</v>
      </c>
      <c r="I5030">
        <v>2</v>
      </c>
      <c r="J5030">
        <v>7</v>
      </c>
      <c r="K5030">
        <v>0</v>
      </c>
      <c r="L5030">
        <v>2</v>
      </c>
      <c r="M5030">
        <v>0</v>
      </c>
      <c r="N5030">
        <v>0</v>
      </c>
      <c r="O5030">
        <v>0</v>
      </c>
      <c r="P5030">
        <v>0</v>
      </c>
      <c r="Q5030">
        <v>0</v>
      </c>
    </row>
    <row r="5031" spans="1:17" x14ac:dyDescent="0.2">
      <c r="A5031" t="s">
        <v>22054</v>
      </c>
      <c r="B5031" t="s">
        <v>87</v>
      </c>
      <c r="C5031" t="s">
        <v>118</v>
      </c>
      <c r="D5031" t="s">
        <v>17029</v>
      </c>
      <c r="E5031" t="s">
        <v>81</v>
      </c>
      <c r="F5031" t="s">
        <v>4877</v>
      </c>
      <c r="G5031">
        <v>0</v>
      </c>
      <c r="H5031">
        <v>11</v>
      </c>
      <c r="I5031">
        <v>2</v>
      </c>
      <c r="J5031">
        <v>6</v>
      </c>
      <c r="K5031">
        <v>1</v>
      </c>
      <c r="L5031">
        <v>2</v>
      </c>
      <c r="M5031">
        <v>0</v>
      </c>
      <c r="N5031">
        <v>0</v>
      </c>
      <c r="O5031">
        <v>0</v>
      </c>
      <c r="P5031">
        <v>0</v>
      </c>
      <c r="Q5031">
        <v>0</v>
      </c>
    </row>
    <row r="5032" spans="1:17" x14ac:dyDescent="0.2">
      <c r="A5032" t="s">
        <v>22055</v>
      </c>
      <c r="B5032" t="s">
        <v>87</v>
      </c>
      <c r="C5032" t="s">
        <v>118</v>
      </c>
      <c r="D5032" t="s">
        <v>17029</v>
      </c>
      <c r="E5032" t="s">
        <v>81</v>
      </c>
      <c r="F5032" t="s">
        <v>4879</v>
      </c>
      <c r="G5032">
        <v>0</v>
      </c>
      <c r="H5032">
        <v>0</v>
      </c>
      <c r="I5032">
        <v>0</v>
      </c>
      <c r="J5032">
        <v>0</v>
      </c>
      <c r="K5032">
        <v>0</v>
      </c>
      <c r="L5032">
        <v>0</v>
      </c>
      <c r="M5032">
        <v>11</v>
      </c>
      <c r="N5032">
        <v>0</v>
      </c>
      <c r="O5032">
        <v>0</v>
      </c>
      <c r="P5032">
        <v>0</v>
      </c>
      <c r="Q5032">
        <v>0</v>
      </c>
    </row>
    <row r="5033" spans="1:17" x14ac:dyDescent="0.2">
      <c r="A5033" t="s">
        <v>22056</v>
      </c>
      <c r="B5033" t="s">
        <v>87</v>
      </c>
      <c r="C5033" t="s">
        <v>118</v>
      </c>
      <c r="D5033" t="s">
        <v>17029</v>
      </c>
      <c r="E5033" t="s">
        <v>81</v>
      </c>
      <c r="F5033" t="s">
        <v>4881</v>
      </c>
      <c r="G5033">
        <v>0</v>
      </c>
      <c r="H5033">
        <v>11</v>
      </c>
      <c r="I5033">
        <v>2</v>
      </c>
      <c r="J5033">
        <v>6</v>
      </c>
      <c r="K5033">
        <v>1</v>
      </c>
      <c r="L5033">
        <v>2</v>
      </c>
      <c r="M5033">
        <v>0</v>
      </c>
      <c r="N5033">
        <v>0</v>
      </c>
      <c r="O5033">
        <v>0</v>
      </c>
      <c r="P5033">
        <v>0</v>
      </c>
      <c r="Q5033">
        <v>0</v>
      </c>
    </row>
    <row r="5034" spans="1:17" x14ac:dyDescent="0.2">
      <c r="A5034" t="s">
        <v>22057</v>
      </c>
      <c r="B5034" t="s">
        <v>87</v>
      </c>
      <c r="C5034" t="s">
        <v>118</v>
      </c>
      <c r="D5034" t="s">
        <v>17029</v>
      </c>
      <c r="E5034" t="s">
        <v>81</v>
      </c>
      <c r="F5034" t="s">
        <v>4883</v>
      </c>
      <c r="G5034">
        <v>0</v>
      </c>
      <c r="H5034">
        <v>11</v>
      </c>
      <c r="I5034">
        <v>2</v>
      </c>
      <c r="J5034">
        <v>7</v>
      </c>
      <c r="K5034">
        <v>0</v>
      </c>
      <c r="L5034">
        <v>2</v>
      </c>
      <c r="M5034">
        <v>0</v>
      </c>
      <c r="N5034">
        <v>0</v>
      </c>
      <c r="O5034">
        <v>0</v>
      </c>
      <c r="P5034">
        <v>0</v>
      </c>
      <c r="Q5034">
        <v>0</v>
      </c>
    </row>
    <row r="5035" spans="1:17" x14ac:dyDescent="0.2">
      <c r="A5035" t="s">
        <v>22058</v>
      </c>
      <c r="B5035" t="s">
        <v>87</v>
      </c>
      <c r="C5035" t="s">
        <v>118</v>
      </c>
      <c r="D5035" t="s">
        <v>17029</v>
      </c>
      <c r="E5035" t="s">
        <v>81</v>
      </c>
      <c r="F5035" t="s">
        <v>4885</v>
      </c>
      <c r="G5035">
        <v>0</v>
      </c>
      <c r="H5035">
        <v>0</v>
      </c>
      <c r="I5035">
        <v>0</v>
      </c>
      <c r="J5035">
        <v>0</v>
      </c>
      <c r="K5035">
        <v>0</v>
      </c>
      <c r="L5035">
        <v>0</v>
      </c>
      <c r="M5035">
        <v>11</v>
      </c>
      <c r="N5035">
        <v>0</v>
      </c>
      <c r="O5035">
        <v>0</v>
      </c>
      <c r="P5035">
        <v>0</v>
      </c>
      <c r="Q5035">
        <v>0</v>
      </c>
    </row>
    <row r="5036" spans="1:17" x14ac:dyDescent="0.2">
      <c r="A5036" t="s">
        <v>22059</v>
      </c>
      <c r="B5036" t="s">
        <v>87</v>
      </c>
      <c r="C5036" t="s">
        <v>118</v>
      </c>
      <c r="D5036" t="s">
        <v>17029</v>
      </c>
      <c r="E5036" t="s">
        <v>81</v>
      </c>
      <c r="F5036" t="s">
        <v>4887</v>
      </c>
      <c r="G5036">
        <v>0</v>
      </c>
      <c r="H5036">
        <v>11</v>
      </c>
      <c r="I5036">
        <v>2</v>
      </c>
      <c r="J5036">
        <v>6</v>
      </c>
      <c r="K5036">
        <v>1</v>
      </c>
      <c r="L5036">
        <v>2</v>
      </c>
      <c r="M5036">
        <v>0</v>
      </c>
      <c r="N5036">
        <v>0</v>
      </c>
      <c r="O5036">
        <v>0</v>
      </c>
      <c r="P5036">
        <v>0</v>
      </c>
      <c r="Q5036">
        <v>0</v>
      </c>
    </row>
    <row r="5037" spans="1:17" x14ac:dyDescent="0.2">
      <c r="A5037" t="s">
        <v>22060</v>
      </c>
      <c r="B5037" t="s">
        <v>87</v>
      </c>
      <c r="C5037" t="s">
        <v>118</v>
      </c>
      <c r="D5037" t="s">
        <v>17029</v>
      </c>
      <c r="E5037" t="s">
        <v>81</v>
      </c>
      <c r="F5037" t="s">
        <v>4889</v>
      </c>
      <c r="G5037">
        <v>0</v>
      </c>
      <c r="H5037">
        <v>0</v>
      </c>
      <c r="I5037">
        <v>0</v>
      </c>
      <c r="J5037">
        <v>0</v>
      </c>
      <c r="K5037">
        <v>0</v>
      </c>
      <c r="L5037">
        <v>0</v>
      </c>
      <c r="M5037">
        <v>11</v>
      </c>
      <c r="N5037">
        <v>0</v>
      </c>
      <c r="O5037">
        <v>0</v>
      </c>
      <c r="P5037">
        <v>0</v>
      </c>
      <c r="Q5037">
        <v>0</v>
      </c>
    </row>
    <row r="5038" spans="1:17" x14ac:dyDescent="0.2">
      <c r="A5038" t="s">
        <v>22061</v>
      </c>
      <c r="B5038" t="s">
        <v>87</v>
      </c>
      <c r="C5038" t="s">
        <v>118</v>
      </c>
      <c r="D5038" t="s">
        <v>17029</v>
      </c>
      <c r="E5038" t="s">
        <v>81</v>
      </c>
      <c r="F5038" t="s">
        <v>4871</v>
      </c>
      <c r="G5038">
        <v>0</v>
      </c>
      <c r="H5038">
        <v>0</v>
      </c>
      <c r="I5038">
        <v>0</v>
      </c>
      <c r="J5038">
        <v>0</v>
      </c>
      <c r="K5038">
        <v>0</v>
      </c>
      <c r="L5038">
        <v>0</v>
      </c>
      <c r="M5038">
        <v>0</v>
      </c>
      <c r="N5038">
        <v>6</v>
      </c>
      <c r="O5038">
        <v>4</v>
      </c>
      <c r="P5038">
        <v>2</v>
      </c>
      <c r="Q5038">
        <v>0</v>
      </c>
    </row>
    <row r="5039" spans="1:17" x14ac:dyDescent="0.2">
      <c r="A5039" t="s">
        <v>22062</v>
      </c>
      <c r="B5039" t="s">
        <v>87</v>
      </c>
      <c r="C5039" t="s">
        <v>118</v>
      </c>
      <c r="D5039" t="s">
        <v>17029</v>
      </c>
      <c r="E5039" t="s">
        <v>81</v>
      </c>
      <c r="F5039" t="s">
        <v>4873</v>
      </c>
      <c r="G5039">
        <v>0</v>
      </c>
      <c r="H5039">
        <v>0</v>
      </c>
      <c r="I5039">
        <v>0</v>
      </c>
      <c r="J5039">
        <v>0</v>
      </c>
      <c r="K5039">
        <v>0</v>
      </c>
      <c r="L5039">
        <v>0</v>
      </c>
      <c r="M5039">
        <v>0</v>
      </c>
      <c r="N5039">
        <v>3</v>
      </c>
      <c r="O5039">
        <v>2</v>
      </c>
      <c r="P5039">
        <v>1</v>
      </c>
      <c r="Q5039">
        <v>0</v>
      </c>
    </row>
    <row r="5040" spans="1:17" x14ac:dyDescent="0.2">
      <c r="A5040" t="s">
        <v>22063</v>
      </c>
      <c r="B5040" t="s">
        <v>87</v>
      </c>
      <c r="C5040" t="s">
        <v>118</v>
      </c>
      <c r="D5040" t="s">
        <v>17029</v>
      </c>
      <c r="E5040" t="s">
        <v>81</v>
      </c>
      <c r="F5040" t="s">
        <v>17019</v>
      </c>
      <c r="G5040">
        <v>11</v>
      </c>
      <c r="H5040">
        <v>0</v>
      </c>
      <c r="I5040">
        <v>0</v>
      </c>
      <c r="J5040">
        <v>0</v>
      </c>
      <c r="K5040">
        <v>0</v>
      </c>
      <c r="L5040">
        <v>0</v>
      </c>
      <c r="M5040">
        <v>0</v>
      </c>
      <c r="N5040">
        <v>0</v>
      </c>
      <c r="O5040">
        <v>0</v>
      </c>
      <c r="P5040">
        <v>0</v>
      </c>
      <c r="Q5040">
        <v>0</v>
      </c>
    </row>
    <row r="5041" spans="1:17" x14ac:dyDescent="0.2">
      <c r="A5041" t="s">
        <v>22064</v>
      </c>
      <c r="B5041" t="s">
        <v>87</v>
      </c>
      <c r="C5041" t="s">
        <v>118</v>
      </c>
      <c r="D5041" t="s">
        <v>17025</v>
      </c>
      <c r="E5041" t="s">
        <v>81</v>
      </c>
      <c r="F5041" t="s">
        <v>17019</v>
      </c>
      <c r="G5041">
        <v>1</v>
      </c>
      <c r="H5041">
        <v>0</v>
      </c>
      <c r="I5041">
        <v>0</v>
      </c>
      <c r="J5041">
        <v>0</v>
      </c>
      <c r="K5041">
        <v>0</v>
      </c>
      <c r="L5041">
        <v>0</v>
      </c>
      <c r="M5041">
        <v>0</v>
      </c>
      <c r="N5041">
        <v>0</v>
      </c>
      <c r="O5041">
        <v>0</v>
      </c>
      <c r="P5041">
        <v>0</v>
      </c>
      <c r="Q5041">
        <v>0</v>
      </c>
    </row>
    <row r="5042" spans="1:17" x14ac:dyDescent="0.2">
      <c r="A5042" t="s">
        <v>22065</v>
      </c>
      <c r="B5042" t="s">
        <v>87</v>
      </c>
      <c r="C5042" t="s">
        <v>119</v>
      </c>
      <c r="D5042" t="s">
        <v>17029</v>
      </c>
      <c r="E5042" t="s">
        <v>79</v>
      </c>
      <c r="F5042" t="s">
        <v>4875</v>
      </c>
      <c r="G5042">
        <v>0</v>
      </c>
      <c r="H5042">
        <v>9</v>
      </c>
      <c r="I5042">
        <v>3</v>
      </c>
      <c r="J5042">
        <v>3</v>
      </c>
      <c r="K5042">
        <v>2</v>
      </c>
      <c r="L5042">
        <v>1</v>
      </c>
      <c r="M5042">
        <v>0</v>
      </c>
      <c r="N5042">
        <v>0</v>
      </c>
      <c r="O5042">
        <v>0</v>
      </c>
      <c r="P5042">
        <v>0</v>
      </c>
      <c r="Q5042">
        <v>0</v>
      </c>
    </row>
    <row r="5043" spans="1:17" x14ac:dyDescent="0.2">
      <c r="A5043" t="s">
        <v>22066</v>
      </c>
      <c r="B5043" t="s">
        <v>87</v>
      </c>
      <c r="C5043" t="s">
        <v>119</v>
      </c>
      <c r="D5043" t="s">
        <v>17029</v>
      </c>
      <c r="E5043" t="s">
        <v>79</v>
      </c>
      <c r="F5043" t="s">
        <v>4877</v>
      </c>
      <c r="G5043">
        <v>0</v>
      </c>
      <c r="H5043">
        <v>9</v>
      </c>
      <c r="I5043">
        <v>2</v>
      </c>
      <c r="J5043">
        <v>4</v>
      </c>
      <c r="K5043">
        <v>2</v>
      </c>
      <c r="L5043">
        <v>1</v>
      </c>
      <c r="M5043">
        <v>0</v>
      </c>
      <c r="N5043">
        <v>0</v>
      </c>
      <c r="O5043">
        <v>0</v>
      </c>
      <c r="P5043">
        <v>0</v>
      </c>
      <c r="Q5043">
        <v>0</v>
      </c>
    </row>
    <row r="5044" spans="1:17" x14ac:dyDescent="0.2">
      <c r="A5044" t="s">
        <v>22067</v>
      </c>
      <c r="B5044" t="s">
        <v>87</v>
      </c>
      <c r="C5044" t="s">
        <v>119</v>
      </c>
      <c r="D5044" t="s">
        <v>17029</v>
      </c>
      <c r="E5044" t="s">
        <v>79</v>
      </c>
      <c r="F5044" t="s">
        <v>4879</v>
      </c>
      <c r="G5044">
        <v>0</v>
      </c>
      <c r="H5044">
        <v>0</v>
      </c>
      <c r="I5044">
        <v>0</v>
      </c>
      <c r="J5044">
        <v>0</v>
      </c>
      <c r="K5044">
        <v>0</v>
      </c>
      <c r="L5044">
        <v>0</v>
      </c>
      <c r="M5044">
        <v>9</v>
      </c>
      <c r="N5044">
        <v>0</v>
      </c>
      <c r="O5044">
        <v>0</v>
      </c>
      <c r="P5044">
        <v>0</v>
      </c>
      <c r="Q5044">
        <v>0</v>
      </c>
    </row>
    <row r="5045" spans="1:17" x14ac:dyDescent="0.2">
      <c r="A5045" t="s">
        <v>22068</v>
      </c>
      <c r="B5045" t="s">
        <v>87</v>
      </c>
      <c r="C5045" t="s">
        <v>119</v>
      </c>
      <c r="D5045" t="s">
        <v>17029</v>
      </c>
      <c r="E5045" t="s">
        <v>79</v>
      </c>
      <c r="F5045" t="s">
        <v>4881</v>
      </c>
      <c r="G5045">
        <v>0</v>
      </c>
      <c r="H5045">
        <v>9</v>
      </c>
      <c r="I5045">
        <v>2</v>
      </c>
      <c r="J5045">
        <v>4</v>
      </c>
      <c r="K5045">
        <v>2</v>
      </c>
      <c r="L5045">
        <v>1</v>
      </c>
      <c r="M5045">
        <v>0</v>
      </c>
      <c r="N5045">
        <v>0</v>
      </c>
      <c r="O5045">
        <v>0</v>
      </c>
      <c r="P5045">
        <v>0</v>
      </c>
      <c r="Q5045">
        <v>0</v>
      </c>
    </row>
    <row r="5046" spans="1:17" x14ac:dyDescent="0.2">
      <c r="A5046" t="s">
        <v>22069</v>
      </c>
      <c r="B5046" t="s">
        <v>87</v>
      </c>
      <c r="C5046" t="s">
        <v>119</v>
      </c>
      <c r="D5046" t="s">
        <v>17029</v>
      </c>
      <c r="E5046" t="s">
        <v>79</v>
      </c>
      <c r="F5046" t="s">
        <v>4883</v>
      </c>
      <c r="G5046">
        <v>0</v>
      </c>
      <c r="H5046">
        <v>9</v>
      </c>
      <c r="I5046">
        <v>2</v>
      </c>
      <c r="J5046">
        <v>4</v>
      </c>
      <c r="K5046">
        <v>2</v>
      </c>
      <c r="L5046">
        <v>1</v>
      </c>
      <c r="M5046">
        <v>0</v>
      </c>
      <c r="N5046">
        <v>0</v>
      </c>
      <c r="O5046">
        <v>0</v>
      </c>
      <c r="P5046">
        <v>0</v>
      </c>
      <c r="Q5046">
        <v>0</v>
      </c>
    </row>
    <row r="5047" spans="1:17" x14ac:dyDescent="0.2">
      <c r="A5047" t="s">
        <v>22070</v>
      </c>
      <c r="B5047" t="s">
        <v>87</v>
      </c>
      <c r="C5047" t="s">
        <v>119</v>
      </c>
      <c r="D5047" t="s">
        <v>17029</v>
      </c>
      <c r="E5047" t="s">
        <v>79</v>
      </c>
      <c r="F5047" t="s">
        <v>4885</v>
      </c>
      <c r="G5047">
        <v>0</v>
      </c>
      <c r="H5047">
        <v>0</v>
      </c>
      <c r="I5047">
        <v>0</v>
      </c>
      <c r="J5047">
        <v>0</v>
      </c>
      <c r="K5047">
        <v>0</v>
      </c>
      <c r="L5047">
        <v>0</v>
      </c>
      <c r="M5047">
        <v>9</v>
      </c>
      <c r="N5047">
        <v>0</v>
      </c>
      <c r="O5047">
        <v>0</v>
      </c>
      <c r="P5047">
        <v>0</v>
      </c>
      <c r="Q5047">
        <v>0</v>
      </c>
    </row>
    <row r="5048" spans="1:17" x14ac:dyDescent="0.2">
      <c r="A5048" t="s">
        <v>22071</v>
      </c>
      <c r="B5048" t="s">
        <v>87</v>
      </c>
      <c r="C5048" t="s">
        <v>119</v>
      </c>
      <c r="D5048" t="s">
        <v>17029</v>
      </c>
      <c r="E5048" t="s">
        <v>79</v>
      </c>
      <c r="F5048" t="s">
        <v>4887</v>
      </c>
      <c r="G5048">
        <v>0</v>
      </c>
      <c r="H5048">
        <v>9</v>
      </c>
      <c r="I5048">
        <v>2</v>
      </c>
      <c r="J5048">
        <v>4</v>
      </c>
      <c r="K5048">
        <v>2</v>
      </c>
      <c r="L5048">
        <v>1</v>
      </c>
      <c r="M5048">
        <v>0</v>
      </c>
      <c r="N5048">
        <v>0</v>
      </c>
      <c r="O5048">
        <v>0</v>
      </c>
      <c r="P5048">
        <v>0</v>
      </c>
      <c r="Q5048">
        <v>0</v>
      </c>
    </row>
    <row r="5049" spans="1:17" x14ac:dyDescent="0.2">
      <c r="A5049" t="s">
        <v>22072</v>
      </c>
      <c r="B5049" t="s">
        <v>87</v>
      </c>
      <c r="C5049" t="s">
        <v>119</v>
      </c>
      <c r="D5049" t="s">
        <v>17029</v>
      </c>
      <c r="E5049" t="s">
        <v>79</v>
      </c>
      <c r="F5049" t="s">
        <v>4889</v>
      </c>
      <c r="G5049">
        <v>0</v>
      </c>
      <c r="H5049">
        <v>0</v>
      </c>
      <c r="I5049">
        <v>0</v>
      </c>
      <c r="J5049">
        <v>0</v>
      </c>
      <c r="K5049">
        <v>0</v>
      </c>
      <c r="L5049">
        <v>0</v>
      </c>
      <c r="M5049">
        <v>9</v>
      </c>
      <c r="N5049">
        <v>0</v>
      </c>
      <c r="O5049">
        <v>0</v>
      </c>
      <c r="P5049">
        <v>0</v>
      </c>
      <c r="Q5049">
        <v>0</v>
      </c>
    </row>
    <row r="5050" spans="1:17" x14ac:dyDescent="0.2">
      <c r="A5050" t="s">
        <v>22073</v>
      </c>
      <c r="B5050" t="s">
        <v>87</v>
      </c>
      <c r="C5050" t="s">
        <v>119</v>
      </c>
      <c r="D5050" t="s">
        <v>17029</v>
      </c>
      <c r="E5050" t="s">
        <v>79</v>
      </c>
      <c r="F5050" t="s">
        <v>4871</v>
      </c>
      <c r="G5050">
        <v>0</v>
      </c>
      <c r="H5050">
        <v>0</v>
      </c>
      <c r="I5050">
        <v>0</v>
      </c>
      <c r="J5050">
        <v>0</v>
      </c>
      <c r="K5050">
        <v>0</v>
      </c>
      <c r="L5050">
        <v>0</v>
      </c>
      <c r="M5050">
        <v>0</v>
      </c>
      <c r="N5050">
        <v>5</v>
      </c>
      <c r="O5050">
        <v>5</v>
      </c>
      <c r="P5050">
        <v>0</v>
      </c>
      <c r="Q5050">
        <v>0</v>
      </c>
    </row>
    <row r="5051" spans="1:17" x14ac:dyDescent="0.2">
      <c r="A5051" t="s">
        <v>22074</v>
      </c>
      <c r="B5051" t="s">
        <v>87</v>
      </c>
      <c r="C5051" t="s">
        <v>119</v>
      </c>
      <c r="D5051" t="s">
        <v>17029</v>
      </c>
      <c r="E5051" t="s">
        <v>79</v>
      </c>
      <c r="F5051" t="s">
        <v>4873</v>
      </c>
      <c r="G5051">
        <v>0</v>
      </c>
      <c r="H5051">
        <v>0</v>
      </c>
      <c r="I5051">
        <v>0</v>
      </c>
      <c r="J5051">
        <v>0</v>
      </c>
      <c r="K5051">
        <v>0</v>
      </c>
      <c r="L5051">
        <v>0</v>
      </c>
      <c r="M5051">
        <v>0</v>
      </c>
      <c r="N5051">
        <v>2</v>
      </c>
      <c r="O5051">
        <v>2</v>
      </c>
      <c r="P5051">
        <v>0</v>
      </c>
      <c r="Q5051">
        <v>0</v>
      </c>
    </row>
    <row r="5052" spans="1:17" x14ac:dyDescent="0.2">
      <c r="A5052" t="s">
        <v>22075</v>
      </c>
      <c r="B5052" t="s">
        <v>87</v>
      </c>
      <c r="C5052" t="s">
        <v>119</v>
      </c>
      <c r="D5052" t="s">
        <v>17029</v>
      </c>
      <c r="E5052" t="s">
        <v>79</v>
      </c>
      <c r="F5052" t="s">
        <v>17019</v>
      </c>
      <c r="G5052">
        <v>9</v>
      </c>
      <c r="H5052">
        <v>0</v>
      </c>
      <c r="I5052">
        <v>0</v>
      </c>
      <c r="J5052">
        <v>0</v>
      </c>
      <c r="K5052">
        <v>0</v>
      </c>
      <c r="L5052">
        <v>0</v>
      </c>
      <c r="M5052">
        <v>0</v>
      </c>
      <c r="N5052">
        <v>0</v>
      </c>
      <c r="O5052">
        <v>0</v>
      </c>
      <c r="P5052">
        <v>0</v>
      </c>
      <c r="Q5052">
        <v>0</v>
      </c>
    </row>
    <row r="5053" spans="1:17" x14ac:dyDescent="0.2">
      <c r="A5053" t="s">
        <v>22076</v>
      </c>
      <c r="B5053" t="s">
        <v>87</v>
      </c>
      <c r="C5053" t="s">
        <v>119</v>
      </c>
      <c r="D5053" t="s">
        <v>17029</v>
      </c>
      <c r="E5053" t="s">
        <v>81</v>
      </c>
      <c r="F5053" t="s">
        <v>4875</v>
      </c>
      <c r="G5053">
        <v>0</v>
      </c>
      <c r="H5053">
        <v>11</v>
      </c>
      <c r="I5053">
        <v>2</v>
      </c>
      <c r="J5053">
        <v>6</v>
      </c>
      <c r="K5053">
        <v>1</v>
      </c>
      <c r="L5053">
        <v>2</v>
      </c>
      <c r="M5053">
        <v>0</v>
      </c>
      <c r="N5053">
        <v>0</v>
      </c>
      <c r="O5053">
        <v>0</v>
      </c>
      <c r="P5053">
        <v>0</v>
      </c>
      <c r="Q5053">
        <v>0</v>
      </c>
    </row>
    <row r="5054" spans="1:17" x14ac:dyDescent="0.2">
      <c r="A5054" t="s">
        <v>22077</v>
      </c>
      <c r="B5054" t="s">
        <v>87</v>
      </c>
      <c r="C5054" t="s">
        <v>119</v>
      </c>
      <c r="D5054" t="s">
        <v>17029</v>
      </c>
      <c r="E5054" t="s">
        <v>81</v>
      </c>
      <c r="F5054" t="s">
        <v>4877</v>
      </c>
      <c r="G5054">
        <v>0</v>
      </c>
      <c r="H5054">
        <v>11</v>
      </c>
      <c r="I5054">
        <v>1</v>
      </c>
      <c r="J5054">
        <v>6</v>
      </c>
      <c r="K5054">
        <v>1</v>
      </c>
      <c r="L5054">
        <v>3</v>
      </c>
      <c r="M5054">
        <v>0</v>
      </c>
      <c r="N5054">
        <v>0</v>
      </c>
      <c r="O5054">
        <v>0</v>
      </c>
      <c r="P5054">
        <v>0</v>
      </c>
      <c r="Q5054">
        <v>0</v>
      </c>
    </row>
    <row r="5055" spans="1:17" x14ac:dyDescent="0.2">
      <c r="A5055" t="s">
        <v>22078</v>
      </c>
      <c r="B5055" t="s">
        <v>87</v>
      </c>
      <c r="C5055" t="s">
        <v>119</v>
      </c>
      <c r="D5055" t="s">
        <v>17029</v>
      </c>
      <c r="E5055" t="s">
        <v>81</v>
      </c>
      <c r="F5055" t="s">
        <v>4879</v>
      </c>
      <c r="G5055">
        <v>0</v>
      </c>
      <c r="H5055">
        <v>0</v>
      </c>
      <c r="I5055">
        <v>0</v>
      </c>
      <c r="J5055">
        <v>0</v>
      </c>
      <c r="K5055">
        <v>0</v>
      </c>
      <c r="L5055">
        <v>0</v>
      </c>
      <c r="M5055">
        <v>11</v>
      </c>
      <c r="N5055">
        <v>0</v>
      </c>
      <c r="O5055">
        <v>0</v>
      </c>
      <c r="P5055">
        <v>0</v>
      </c>
      <c r="Q5055">
        <v>0</v>
      </c>
    </row>
    <row r="5056" spans="1:17" x14ac:dyDescent="0.2">
      <c r="A5056" t="s">
        <v>22079</v>
      </c>
      <c r="B5056" t="s">
        <v>87</v>
      </c>
      <c r="C5056" t="s">
        <v>119</v>
      </c>
      <c r="D5056" t="s">
        <v>17029</v>
      </c>
      <c r="E5056" t="s">
        <v>81</v>
      </c>
      <c r="F5056" t="s">
        <v>4881</v>
      </c>
      <c r="G5056">
        <v>0</v>
      </c>
      <c r="H5056">
        <v>11</v>
      </c>
      <c r="I5056">
        <v>1</v>
      </c>
      <c r="J5056">
        <v>6</v>
      </c>
      <c r="K5056">
        <v>1</v>
      </c>
      <c r="L5056">
        <v>3</v>
      </c>
      <c r="M5056">
        <v>0</v>
      </c>
      <c r="N5056">
        <v>0</v>
      </c>
      <c r="O5056">
        <v>0</v>
      </c>
      <c r="P5056">
        <v>0</v>
      </c>
      <c r="Q5056">
        <v>0</v>
      </c>
    </row>
    <row r="5057" spans="1:17" x14ac:dyDescent="0.2">
      <c r="A5057" t="s">
        <v>22080</v>
      </c>
      <c r="B5057" t="s">
        <v>87</v>
      </c>
      <c r="C5057" t="s">
        <v>119</v>
      </c>
      <c r="D5057" t="s">
        <v>17029</v>
      </c>
      <c r="E5057" t="s">
        <v>81</v>
      </c>
      <c r="F5057" t="s">
        <v>4883</v>
      </c>
      <c r="G5057">
        <v>0</v>
      </c>
      <c r="H5057">
        <v>11</v>
      </c>
      <c r="I5057">
        <v>2</v>
      </c>
      <c r="J5057">
        <v>6</v>
      </c>
      <c r="K5057">
        <v>0</v>
      </c>
      <c r="L5057">
        <v>3</v>
      </c>
      <c r="M5057">
        <v>0</v>
      </c>
      <c r="N5057">
        <v>0</v>
      </c>
      <c r="O5057">
        <v>0</v>
      </c>
      <c r="P5057">
        <v>0</v>
      </c>
      <c r="Q5057">
        <v>0</v>
      </c>
    </row>
    <row r="5058" spans="1:17" x14ac:dyDescent="0.2">
      <c r="A5058" t="s">
        <v>22081</v>
      </c>
      <c r="B5058" t="s">
        <v>87</v>
      </c>
      <c r="C5058" t="s">
        <v>119</v>
      </c>
      <c r="D5058" t="s">
        <v>17029</v>
      </c>
      <c r="E5058" t="s">
        <v>81</v>
      </c>
      <c r="F5058" t="s">
        <v>4885</v>
      </c>
      <c r="G5058">
        <v>0</v>
      </c>
      <c r="H5058">
        <v>0</v>
      </c>
      <c r="I5058">
        <v>0</v>
      </c>
      <c r="J5058">
        <v>0</v>
      </c>
      <c r="K5058">
        <v>0</v>
      </c>
      <c r="L5058">
        <v>0</v>
      </c>
      <c r="M5058">
        <v>11</v>
      </c>
      <c r="N5058">
        <v>0</v>
      </c>
      <c r="O5058">
        <v>0</v>
      </c>
      <c r="P5058">
        <v>0</v>
      </c>
      <c r="Q5058">
        <v>0</v>
      </c>
    </row>
    <row r="5059" spans="1:17" x14ac:dyDescent="0.2">
      <c r="A5059" t="s">
        <v>22082</v>
      </c>
      <c r="B5059" t="s">
        <v>87</v>
      </c>
      <c r="C5059" t="s">
        <v>119</v>
      </c>
      <c r="D5059" t="s">
        <v>17029</v>
      </c>
      <c r="E5059" t="s">
        <v>81</v>
      </c>
      <c r="F5059" t="s">
        <v>4887</v>
      </c>
      <c r="G5059">
        <v>0</v>
      </c>
      <c r="H5059">
        <v>11</v>
      </c>
      <c r="I5059">
        <v>1</v>
      </c>
      <c r="J5059">
        <v>6</v>
      </c>
      <c r="K5059">
        <v>2</v>
      </c>
      <c r="L5059">
        <v>2</v>
      </c>
      <c r="M5059">
        <v>0</v>
      </c>
      <c r="N5059">
        <v>0</v>
      </c>
      <c r="O5059">
        <v>0</v>
      </c>
      <c r="P5059">
        <v>0</v>
      </c>
      <c r="Q5059">
        <v>0</v>
      </c>
    </row>
    <row r="5060" spans="1:17" x14ac:dyDescent="0.2">
      <c r="A5060" t="s">
        <v>22083</v>
      </c>
      <c r="B5060" t="s">
        <v>87</v>
      </c>
      <c r="C5060" t="s">
        <v>119</v>
      </c>
      <c r="D5060" t="s">
        <v>17029</v>
      </c>
      <c r="E5060" t="s">
        <v>81</v>
      </c>
      <c r="F5060" t="s">
        <v>4889</v>
      </c>
      <c r="G5060">
        <v>0</v>
      </c>
      <c r="H5060">
        <v>0</v>
      </c>
      <c r="I5060">
        <v>0</v>
      </c>
      <c r="J5060">
        <v>0</v>
      </c>
      <c r="K5060">
        <v>0</v>
      </c>
      <c r="L5060">
        <v>0</v>
      </c>
      <c r="M5060">
        <v>11</v>
      </c>
      <c r="N5060">
        <v>0</v>
      </c>
      <c r="O5060">
        <v>0</v>
      </c>
      <c r="P5060">
        <v>0</v>
      </c>
      <c r="Q5060">
        <v>0</v>
      </c>
    </row>
    <row r="5061" spans="1:17" x14ac:dyDescent="0.2">
      <c r="A5061" t="s">
        <v>22084</v>
      </c>
      <c r="B5061" t="s">
        <v>87</v>
      </c>
      <c r="C5061" t="s">
        <v>119</v>
      </c>
      <c r="D5061" t="s">
        <v>17029</v>
      </c>
      <c r="E5061" t="s">
        <v>81</v>
      </c>
      <c r="F5061" t="s">
        <v>4871</v>
      </c>
      <c r="G5061">
        <v>0</v>
      </c>
      <c r="H5061">
        <v>0</v>
      </c>
      <c r="I5061">
        <v>0</v>
      </c>
      <c r="J5061">
        <v>0</v>
      </c>
      <c r="K5061">
        <v>0</v>
      </c>
      <c r="L5061">
        <v>0</v>
      </c>
      <c r="M5061">
        <v>0</v>
      </c>
      <c r="N5061">
        <v>8</v>
      </c>
      <c r="O5061">
        <v>7</v>
      </c>
      <c r="P5061">
        <v>1</v>
      </c>
      <c r="Q5061">
        <v>0</v>
      </c>
    </row>
    <row r="5062" spans="1:17" x14ac:dyDescent="0.2">
      <c r="A5062" t="s">
        <v>22085</v>
      </c>
      <c r="B5062" t="s">
        <v>87</v>
      </c>
      <c r="C5062" t="s">
        <v>119</v>
      </c>
      <c r="D5062" t="s">
        <v>17029</v>
      </c>
      <c r="E5062" t="s">
        <v>81</v>
      </c>
      <c r="F5062" t="s">
        <v>4873</v>
      </c>
      <c r="G5062">
        <v>0</v>
      </c>
      <c r="H5062">
        <v>0</v>
      </c>
      <c r="I5062">
        <v>0</v>
      </c>
      <c r="J5062">
        <v>0</v>
      </c>
      <c r="K5062">
        <v>0</v>
      </c>
      <c r="L5062">
        <v>0</v>
      </c>
      <c r="M5062">
        <v>0</v>
      </c>
      <c r="N5062">
        <v>2</v>
      </c>
      <c r="O5062">
        <v>2</v>
      </c>
      <c r="P5062">
        <v>0</v>
      </c>
      <c r="Q5062">
        <v>0</v>
      </c>
    </row>
    <row r="5063" spans="1:17" x14ac:dyDescent="0.2">
      <c r="A5063" t="s">
        <v>22086</v>
      </c>
      <c r="B5063" t="s">
        <v>87</v>
      </c>
      <c r="C5063" t="s">
        <v>119</v>
      </c>
      <c r="D5063" t="s">
        <v>17029</v>
      </c>
      <c r="E5063" t="s">
        <v>81</v>
      </c>
      <c r="F5063" t="s">
        <v>17019</v>
      </c>
      <c r="G5063">
        <v>11</v>
      </c>
      <c r="H5063">
        <v>0</v>
      </c>
      <c r="I5063">
        <v>0</v>
      </c>
      <c r="J5063">
        <v>0</v>
      </c>
      <c r="K5063">
        <v>0</v>
      </c>
      <c r="L5063">
        <v>0</v>
      </c>
      <c r="M5063">
        <v>0</v>
      </c>
      <c r="N5063">
        <v>0</v>
      </c>
      <c r="O5063">
        <v>0</v>
      </c>
      <c r="P5063">
        <v>0</v>
      </c>
      <c r="Q5063">
        <v>0</v>
      </c>
    </row>
    <row r="5064" spans="1:17" x14ac:dyDescent="0.2">
      <c r="A5064" t="s">
        <v>22087</v>
      </c>
      <c r="B5064" t="s">
        <v>87</v>
      </c>
      <c r="C5064" t="s">
        <v>119</v>
      </c>
      <c r="D5064" t="s">
        <v>17025</v>
      </c>
      <c r="E5064" t="s">
        <v>79</v>
      </c>
      <c r="F5064" t="s">
        <v>17019</v>
      </c>
      <c r="G5064">
        <v>7</v>
      </c>
      <c r="H5064">
        <v>0</v>
      </c>
      <c r="I5064">
        <v>0</v>
      </c>
      <c r="J5064">
        <v>0</v>
      </c>
      <c r="K5064">
        <v>0</v>
      </c>
      <c r="L5064">
        <v>0</v>
      </c>
      <c r="M5064">
        <v>0</v>
      </c>
      <c r="N5064">
        <v>0</v>
      </c>
      <c r="O5064">
        <v>0</v>
      </c>
      <c r="P5064">
        <v>0</v>
      </c>
      <c r="Q5064">
        <v>0</v>
      </c>
    </row>
    <row r="5065" spans="1:17" x14ac:dyDescent="0.2">
      <c r="A5065" t="s">
        <v>22088</v>
      </c>
      <c r="B5065" t="s">
        <v>87</v>
      </c>
      <c r="C5065" t="s">
        <v>119</v>
      </c>
      <c r="D5065" t="s">
        <v>17025</v>
      </c>
      <c r="E5065" t="s">
        <v>81</v>
      </c>
      <c r="F5065" t="s">
        <v>17019</v>
      </c>
      <c r="G5065">
        <v>3</v>
      </c>
      <c r="H5065">
        <v>0</v>
      </c>
      <c r="I5065">
        <v>0</v>
      </c>
      <c r="J5065">
        <v>0</v>
      </c>
      <c r="K5065">
        <v>0</v>
      </c>
      <c r="L5065">
        <v>0</v>
      </c>
      <c r="M5065">
        <v>0</v>
      </c>
      <c r="N5065">
        <v>0</v>
      </c>
      <c r="O5065">
        <v>0</v>
      </c>
      <c r="P5065">
        <v>0</v>
      </c>
      <c r="Q5065">
        <v>0</v>
      </c>
    </row>
    <row r="5066" spans="1:17" x14ac:dyDescent="0.2">
      <c r="A5066" t="s">
        <v>22089</v>
      </c>
      <c r="B5066" t="s">
        <v>87</v>
      </c>
      <c r="C5066" t="s">
        <v>120</v>
      </c>
      <c r="D5066" t="s">
        <v>17029</v>
      </c>
      <c r="E5066" t="s">
        <v>79</v>
      </c>
      <c r="F5066" t="s">
        <v>4875</v>
      </c>
      <c r="G5066">
        <v>0</v>
      </c>
      <c r="H5066">
        <v>15</v>
      </c>
      <c r="I5066">
        <v>3</v>
      </c>
      <c r="J5066">
        <v>9</v>
      </c>
      <c r="K5066">
        <v>1</v>
      </c>
      <c r="L5066">
        <v>2</v>
      </c>
      <c r="M5066">
        <v>0</v>
      </c>
      <c r="N5066">
        <v>0</v>
      </c>
      <c r="O5066">
        <v>0</v>
      </c>
      <c r="P5066">
        <v>0</v>
      </c>
      <c r="Q5066">
        <v>0</v>
      </c>
    </row>
    <row r="5067" spans="1:17" x14ac:dyDescent="0.2">
      <c r="A5067" t="s">
        <v>22090</v>
      </c>
      <c r="B5067" t="s">
        <v>87</v>
      </c>
      <c r="C5067" t="s">
        <v>120</v>
      </c>
      <c r="D5067" t="s">
        <v>17029</v>
      </c>
      <c r="E5067" t="s">
        <v>79</v>
      </c>
      <c r="F5067" t="s">
        <v>4877</v>
      </c>
      <c r="G5067">
        <v>0</v>
      </c>
      <c r="H5067">
        <v>15</v>
      </c>
      <c r="I5067">
        <v>3</v>
      </c>
      <c r="J5067">
        <v>9</v>
      </c>
      <c r="K5067">
        <v>1</v>
      </c>
      <c r="L5067">
        <v>2</v>
      </c>
      <c r="M5067">
        <v>0</v>
      </c>
      <c r="N5067">
        <v>0</v>
      </c>
      <c r="O5067">
        <v>0</v>
      </c>
      <c r="P5067">
        <v>0</v>
      </c>
      <c r="Q5067">
        <v>0</v>
      </c>
    </row>
    <row r="5068" spans="1:17" x14ac:dyDescent="0.2">
      <c r="A5068" t="s">
        <v>22091</v>
      </c>
      <c r="B5068" t="s">
        <v>87</v>
      </c>
      <c r="C5068" t="s">
        <v>120</v>
      </c>
      <c r="D5068" t="s">
        <v>17029</v>
      </c>
      <c r="E5068" t="s">
        <v>79</v>
      </c>
      <c r="F5068" t="s">
        <v>4879</v>
      </c>
      <c r="G5068">
        <v>0</v>
      </c>
      <c r="H5068">
        <v>0</v>
      </c>
      <c r="I5068">
        <v>0</v>
      </c>
      <c r="J5068">
        <v>0</v>
      </c>
      <c r="K5068">
        <v>0</v>
      </c>
      <c r="L5068">
        <v>0</v>
      </c>
      <c r="M5068">
        <v>15</v>
      </c>
      <c r="N5068">
        <v>0</v>
      </c>
      <c r="O5068">
        <v>0</v>
      </c>
      <c r="P5068">
        <v>0</v>
      </c>
      <c r="Q5068">
        <v>0</v>
      </c>
    </row>
    <row r="5069" spans="1:17" x14ac:dyDescent="0.2">
      <c r="A5069" t="s">
        <v>22092</v>
      </c>
      <c r="B5069" t="s">
        <v>87</v>
      </c>
      <c r="C5069" t="s">
        <v>120</v>
      </c>
      <c r="D5069" t="s">
        <v>17029</v>
      </c>
      <c r="E5069" t="s">
        <v>79</v>
      </c>
      <c r="F5069" t="s">
        <v>4881</v>
      </c>
      <c r="G5069">
        <v>0</v>
      </c>
      <c r="H5069">
        <v>15</v>
      </c>
      <c r="I5069">
        <v>3</v>
      </c>
      <c r="J5069">
        <v>9</v>
      </c>
      <c r="K5069">
        <v>1</v>
      </c>
      <c r="L5069">
        <v>2</v>
      </c>
      <c r="M5069">
        <v>0</v>
      </c>
      <c r="N5069">
        <v>0</v>
      </c>
      <c r="O5069">
        <v>0</v>
      </c>
      <c r="P5069">
        <v>0</v>
      </c>
      <c r="Q5069">
        <v>0</v>
      </c>
    </row>
    <row r="5070" spans="1:17" x14ac:dyDescent="0.2">
      <c r="A5070" t="s">
        <v>22093</v>
      </c>
      <c r="B5070" t="s">
        <v>87</v>
      </c>
      <c r="C5070" t="s">
        <v>120</v>
      </c>
      <c r="D5070" t="s">
        <v>17029</v>
      </c>
      <c r="E5070" t="s">
        <v>79</v>
      </c>
      <c r="F5070" t="s">
        <v>4883</v>
      </c>
      <c r="G5070">
        <v>0</v>
      </c>
      <c r="H5070">
        <v>15</v>
      </c>
      <c r="I5070">
        <v>3</v>
      </c>
      <c r="J5070">
        <v>9</v>
      </c>
      <c r="K5070">
        <v>1</v>
      </c>
      <c r="L5070">
        <v>2</v>
      </c>
      <c r="M5070">
        <v>0</v>
      </c>
      <c r="N5070">
        <v>0</v>
      </c>
      <c r="O5070">
        <v>0</v>
      </c>
      <c r="P5070">
        <v>0</v>
      </c>
      <c r="Q5070">
        <v>0</v>
      </c>
    </row>
    <row r="5071" spans="1:17" x14ac:dyDescent="0.2">
      <c r="A5071" t="s">
        <v>22094</v>
      </c>
      <c r="B5071" t="s">
        <v>87</v>
      </c>
      <c r="C5071" t="s">
        <v>120</v>
      </c>
      <c r="D5071" t="s">
        <v>17029</v>
      </c>
      <c r="E5071" t="s">
        <v>79</v>
      </c>
      <c r="F5071" t="s">
        <v>4885</v>
      </c>
      <c r="G5071">
        <v>0</v>
      </c>
      <c r="H5071">
        <v>0</v>
      </c>
      <c r="I5071">
        <v>0</v>
      </c>
      <c r="J5071">
        <v>0</v>
      </c>
      <c r="K5071">
        <v>0</v>
      </c>
      <c r="L5071">
        <v>0</v>
      </c>
      <c r="M5071">
        <v>15</v>
      </c>
      <c r="N5071">
        <v>0</v>
      </c>
      <c r="O5071">
        <v>0</v>
      </c>
      <c r="P5071">
        <v>0</v>
      </c>
      <c r="Q5071">
        <v>0</v>
      </c>
    </row>
    <row r="5072" spans="1:17" x14ac:dyDescent="0.2">
      <c r="A5072" t="s">
        <v>22095</v>
      </c>
      <c r="B5072" t="s">
        <v>87</v>
      </c>
      <c r="C5072" t="s">
        <v>120</v>
      </c>
      <c r="D5072" t="s">
        <v>17029</v>
      </c>
      <c r="E5072" t="s">
        <v>79</v>
      </c>
      <c r="F5072" t="s">
        <v>4887</v>
      </c>
      <c r="G5072">
        <v>0</v>
      </c>
      <c r="H5072">
        <v>15</v>
      </c>
      <c r="I5072">
        <v>3</v>
      </c>
      <c r="J5072">
        <v>9</v>
      </c>
      <c r="K5072">
        <v>1</v>
      </c>
      <c r="L5072">
        <v>2</v>
      </c>
      <c r="M5072">
        <v>0</v>
      </c>
      <c r="N5072">
        <v>0</v>
      </c>
      <c r="O5072">
        <v>0</v>
      </c>
      <c r="P5072">
        <v>0</v>
      </c>
      <c r="Q5072">
        <v>0</v>
      </c>
    </row>
    <row r="5073" spans="1:17" x14ac:dyDescent="0.2">
      <c r="A5073" t="s">
        <v>22096</v>
      </c>
      <c r="B5073" t="s">
        <v>87</v>
      </c>
      <c r="C5073" t="s">
        <v>120</v>
      </c>
      <c r="D5073" t="s">
        <v>17029</v>
      </c>
      <c r="E5073" t="s">
        <v>79</v>
      </c>
      <c r="F5073" t="s">
        <v>4889</v>
      </c>
      <c r="G5073">
        <v>0</v>
      </c>
      <c r="H5073">
        <v>0</v>
      </c>
      <c r="I5073">
        <v>0</v>
      </c>
      <c r="J5073">
        <v>0</v>
      </c>
      <c r="K5073">
        <v>0</v>
      </c>
      <c r="L5073">
        <v>0</v>
      </c>
      <c r="M5073">
        <v>15</v>
      </c>
      <c r="N5073">
        <v>0</v>
      </c>
      <c r="O5073">
        <v>0</v>
      </c>
      <c r="P5073">
        <v>0</v>
      </c>
      <c r="Q5073">
        <v>0</v>
      </c>
    </row>
    <row r="5074" spans="1:17" x14ac:dyDescent="0.2">
      <c r="A5074" t="s">
        <v>22097</v>
      </c>
      <c r="B5074" t="s">
        <v>87</v>
      </c>
      <c r="C5074" t="s">
        <v>120</v>
      </c>
      <c r="D5074" t="s">
        <v>17029</v>
      </c>
      <c r="E5074" t="s">
        <v>79</v>
      </c>
      <c r="F5074" t="s">
        <v>4871</v>
      </c>
      <c r="G5074">
        <v>0</v>
      </c>
      <c r="H5074">
        <v>0</v>
      </c>
      <c r="I5074">
        <v>0</v>
      </c>
      <c r="J5074">
        <v>0</v>
      </c>
      <c r="K5074">
        <v>0</v>
      </c>
      <c r="L5074">
        <v>0</v>
      </c>
      <c r="M5074">
        <v>0</v>
      </c>
      <c r="N5074">
        <v>8</v>
      </c>
      <c r="O5074">
        <v>6</v>
      </c>
      <c r="P5074">
        <v>1</v>
      </c>
      <c r="Q5074">
        <v>1</v>
      </c>
    </row>
    <row r="5075" spans="1:17" x14ac:dyDescent="0.2">
      <c r="A5075" t="s">
        <v>22098</v>
      </c>
      <c r="B5075" t="s">
        <v>87</v>
      </c>
      <c r="C5075" t="s">
        <v>120</v>
      </c>
      <c r="D5075" t="s">
        <v>17029</v>
      </c>
      <c r="E5075" t="s">
        <v>79</v>
      </c>
      <c r="F5075" t="s">
        <v>4873</v>
      </c>
      <c r="G5075">
        <v>0</v>
      </c>
      <c r="H5075">
        <v>0</v>
      </c>
      <c r="I5075">
        <v>0</v>
      </c>
      <c r="J5075">
        <v>0</v>
      </c>
      <c r="K5075">
        <v>0</v>
      </c>
      <c r="L5075">
        <v>0</v>
      </c>
      <c r="M5075">
        <v>0</v>
      </c>
      <c r="N5075">
        <v>7</v>
      </c>
      <c r="O5075">
        <v>5</v>
      </c>
      <c r="P5075">
        <v>1</v>
      </c>
      <c r="Q5075">
        <v>1</v>
      </c>
    </row>
    <row r="5076" spans="1:17" x14ac:dyDescent="0.2">
      <c r="A5076" t="s">
        <v>22099</v>
      </c>
      <c r="B5076" t="s">
        <v>87</v>
      </c>
      <c r="C5076" t="s">
        <v>120</v>
      </c>
      <c r="D5076" t="s">
        <v>17029</v>
      </c>
      <c r="E5076" t="s">
        <v>79</v>
      </c>
      <c r="F5076" t="s">
        <v>17019</v>
      </c>
      <c r="G5076">
        <v>15</v>
      </c>
      <c r="H5076">
        <v>0</v>
      </c>
      <c r="I5076">
        <v>0</v>
      </c>
      <c r="J5076">
        <v>0</v>
      </c>
      <c r="K5076">
        <v>0</v>
      </c>
      <c r="L5076">
        <v>0</v>
      </c>
      <c r="M5076">
        <v>0</v>
      </c>
      <c r="N5076">
        <v>0</v>
      </c>
      <c r="O5076">
        <v>0</v>
      </c>
      <c r="P5076">
        <v>0</v>
      </c>
      <c r="Q5076">
        <v>0</v>
      </c>
    </row>
    <row r="5077" spans="1:17" x14ac:dyDescent="0.2">
      <c r="A5077" t="s">
        <v>22100</v>
      </c>
      <c r="B5077" t="s">
        <v>87</v>
      </c>
      <c r="C5077" t="s">
        <v>120</v>
      </c>
      <c r="D5077" t="s">
        <v>17029</v>
      </c>
      <c r="E5077" t="s">
        <v>81</v>
      </c>
      <c r="F5077" t="s">
        <v>4875</v>
      </c>
      <c r="G5077">
        <v>0</v>
      </c>
      <c r="H5077">
        <v>17</v>
      </c>
      <c r="I5077">
        <v>2</v>
      </c>
      <c r="J5077">
        <v>13</v>
      </c>
      <c r="K5077">
        <v>1</v>
      </c>
      <c r="L5077">
        <v>1</v>
      </c>
      <c r="M5077">
        <v>0</v>
      </c>
      <c r="N5077">
        <v>0</v>
      </c>
      <c r="O5077">
        <v>0</v>
      </c>
      <c r="P5077">
        <v>0</v>
      </c>
      <c r="Q5077">
        <v>0</v>
      </c>
    </row>
    <row r="5078" spans="1:17" x14ac:dyDescent="0.2">
      <c r="A5078" t="s">
        <v>22101</v>
      </c>
      <c r="B5078" t="s">
        <v>87</v>
      </c>
      <c r="C5078" t="s">
        <v>120</v>
      </c>
      <c r="D5078" t="s">
        <v>17029</v>
      </c>
      <c r="E5078" t="s">
        <v>81</v>
      </c>
      <c r="F5078" t="s">
        <v>4877</v>
      </c>
      <c r="G5078">
        <v>0</v>
      </c>
      <c r="H5078">
        <v>17</v>
      </c>
      <c r="I5078">
        <v>1</v>
      </c>
      <c r="J5078">
        <v>13</v>
      </c>
      <c r="K5078">
        <v>1</v>
      </c>
      <c r="L5078">
        <v>2</v>
      </c>
      <c r="M5078">
        <v>0</v>
      </c>
      <c r="N5078">
        <v>0</v>
      </c>
      <c r="O5078">
        <v>0</v>
      </c>
      <c r="P5078">
        <v>0</v>
      </c>
      <c r="Q5078">
        <v>0</v>
      </c>
    </row>
    <row r="5079" spans="1:17" x14ac:dyDescent="0.2">
      <c r="A5079" t="s">
        <v>22102</v>
      </c>
      <c r="B5079" t="s">
        <v>87</v>
      </c>
      <c r="C5079" t="s">
        <v>120</v>
      </c>
      <c r="D5079" t="s">
        <v>17029</v>
      </c>
      <c r="E5079" t="s">
        <v>81</v>
      </c>
      <c r="F5079" t="s">
        <v>4879</v>
      </c>
      <c r="G5079">
        <v>0</v>
      </c>
      <c r="H5079">
        <v>0</v>
      </c>
      <c r="I5079">
        <v>0</v>
      </c>
      <c r="J5079">
        <v>0</v>
      </c>
      <c r="K5079">
        <v>0</v>
      </c>
      <c r="L5079">
        <v>0</v>
      </c>
      <c r="M5079">
        <v>17</v>
      </c>
      <c r="N5079">
        <v>0</v>
      </c>
      <c r="O5079">
        <v>0</v>
      </c>
      <c r="P5079">
        <v>0</v>
      </c>
      <c r="Q5079">
        <v>0</v>
      </c>
    </row>
    <row r="5080" spans="1:17" x14ac:dyDescent="0.2">
      <c r="A5080" t="s">
        <v>22103</v>
      </c>
      <c r="B5080" t="s">
        <v>87</v>
      </c>
      <c r="C5080" t="s">
        <v>120</v>
      </c>
      <c r="D5080" t="s">
        <v>17029</v>
      </c>
      <c r="E5080" t="s">
        <v>81</v>
      </c>
      <c r="F5080" t="s">
        <v>4881</v>
      </c>
      <c r="G5080">
        <v>0</v>
      </c>
      <c r="H5080">
        <v>17</v>
      </c>
      <c r="I5080">
        <v>1</v>
      </c>
      <c r="J5080">
        <v>13</v>
      </c>
      <c r="K5080">
        <v>1</v>
      </c>
      <c r="L5080">
        <v>2</v>
      </c>
      <c r="M5080">
        <v>0</v>
      </c>
      <c r="N5080">
        <v>0</v>
      </c>
      <c r="O5080">
        <v>0</v>
      </c>
      <c r="P5080">
        <v>0</v>
      </c>
      <c r="Q5080">
        <v>0</v>
      </c>
    </row>
    <row r="5081" spans="1:17" x14ac:dyDescent="0.2">
      <c r="A5081" t="s">
        <v>22104</v>
      </c>
      <c r="B5081" t="s">
        <v>87</v>
      </c>
      <c r="C5081" t="s">
        <v>120</v>
      </c>
      <c r="D5081" t="s">
        <v>17029</v>
      </c>
      <c r="E5081" t="s">
        <v>81</v>
      </c>
      <c r="F5081" t="s">
        <v>4883</v>
      </c>
      <c r="G5081">
        <v>0</v>
      </c>
      <c r="H5081">
        <v>17</v>
      </c>
      <c r="I5081">
        <v>2</v>
      </c>
      <c r="J5081">
        <v>12</v>
      </c>
      <c r="K5081">
        <v>1</v>
      </c>
      <c r="L5081">
        <v>2</v>
      </c>
      <c r="M5081">
        <v>0</v>
      </c>
      <c r="N5081">
        <v>0</v>
      </c>
      <c r="O5081">
        <v>0</v>
      </c>
      <c r="P5081">
        <v>0</v>
      </c>
      <c r="Q5081">
        <v>0</v>
      </c>
    </row>
    <row r="5082" spans="1:17" x14ac:dyDescent="0.2">
      <c r="A5082" t="s">
        <v>22105</v>
      </c>
      <c r="B5082" t="s">
        <v>87</v>
      </c>
      <c r="C5082" t="s">
        <v>120</v>
      </c>
      <c r="D5082" t="s">
        <v>17029</v>
      </c>
      <c r="E5082" t="s">
        <v>81</v>
      </c>
      <c r="F5082" t="s">
        <v>4885</v>
      </c>
      <c r="G5082">
        <v>0</v>
      </c>
      <c r="H5082">
        <v>0</v>
      </c>
      <c r="I5082">
        <v>0</v>
      </c>
      <c r="J5082">
        <v>0</v>
      </c>
      <c r="K5082">
        <v>0</v>
      </c>
      <c r="L5082">
        <v>0</v>
      </c>
      <c r="M5082">
        <v>17</v>
      </c>
      <c r="N5082">
        <v>0</v>
      </c>
      <c r="O5082">
        <v>0</v>
      </c>
      <c r="P5082">
        <v>0</v>
      </c>
      <c r="Q5082">
        <v>0</v>
      </c>
    </row>
    <row r="5083" spans="1:17" x14ac:dyDescent="0.2">
      <c r="A5083" t="s">
        <v>22106</v>
      </c>
      <c r="B5083" t="s">
        <v>87</v>
      </c>
      <c r="C5083" t="s">
        <v>120</v>
      </c>
      <c r="D5083" t="s">
        <v>17029</v>
      </c>
      <c r="E5083" t="s">
        <v>81</v>
      </c>
      <c r="F5083" t="s">
        <v>4887</v>
      </c>
      <c r="G5083">
        <v>0</v>
      </c>
      <c r="H5083">
        <v>17</v>
      </c>
      <c r="I5083">
        <v>1</v>
      </c>
      <c r="J5083">
        <v>14</v>
      </c>
      <c r="K5083">
        <v>1</v>
      </c>
      <c r="L5083">
        <v>1</v>
      </c>
      <c r="M5083">
        <v>0</v>
      </c>
      <c r="N5083">
        <v>0</v>
      </c>
      <c r="O5083">
        <v>0</v>
      </c>
      <c r="P5083">
        <v>0</v>
      </c>
      <c r="Q5083">
        <v>0</v>
      </c>
    </row>
    <row r="5084" spans="1:17" x14ac:dyDescent="0.2">
      <c r="A5084" t="s">
        <v>22107</v>
      </c>
      <c r="B5084" t="s">
        <v>87</v>
      </c>
      <c r="C5084" t="s">
        <v>120</v>
      </c>
      <c r="D5084" t="s">
        <v>17029</v>
      </c>
      <c r="E5084" t="s">
        <v>81</v>
      </c>
      <c r="F5084" t="s">
        <v>4889</v>
      </c>
      <c r="G5084">
        <v>0</v>
      </c>
      <c r="H5084">
        <v>0</v>
      </c>
      <c r="I5084">
        <v>0</v>
      </c>
      <c r="J5084">
        <v>0</v>
      </c>
      <c r="K5084">
        <v>0</v>
      </c>
      <c r="L5084">
        <v>0</v>
      </c>
      <c r="M5084">
        <v>17</v>
      </c>
      <c r="N5084">
        <v>0</v>
      </c>
      <c r="O5084">
        <v>0</v>
      </c>
      <c r="P5084">
        <v>0</v>
      </c>
      <c r="Q5084">
        <v>0</v>
      </c>
    </row>
    <row r="5085" spans="1:17" x14ac:dyDescent="0.2">
      <c r="A5085" t="s">
        <v>22108</v>
      </c>
      <c r="B5085" t="s">
        <v>87</v>
      </c>
      <c r="C5085" t="s">
        <v>120</v>
      </c>
      <c r="D5085" t="s">
        <v>17029</v>
      </c>
      <c r="E5085" t="s">
        <v>81</v>
      </c>
      <c r="F5085" t="s">
        <v>4871</v>
      </c>
      <c r="G5085">
        <v>0</v>
      </c>
      <c r="H5085">
        <v>0</v>
      </c>
      <c r="I5085">
        <v>0</v>
      </c>
      <c r="J5085">
        <v>0</v>
      </c>
      <c r="K5085">
        <v>0</v>
      </c>
      <c r="L5085">
        <v>0</v>
      </c>
      <c r="M5085">
        <v>0</v>
      </c>
      <c r="N5085">
        <v>13</v>
      </c>
      <c r="O5085">
        <v>10</v>
      </c>
      <c r="P5085">
        <v>2</v>
      </c>
      <c r="Q5085">
        <v>1</v>
      </c>
    </row>
    <row r="5086" spans="1:17" x14ac:dyDescent="0.2">
      <c r="A5086" t="s">
        <v>22109</v>
      </c>
      <c r="B5086" t="s">
        <v>87</v>
      </c>
      <c r="C5086" t="s">
        <v>120</v>
      </c>
      <c r="D5086" t="s">
        <v>17029</v>
      </c>
      <c r="E5086" t="s">
        <v>81</v>
      </c>
      <c r="F5086" t="s">
        <v>4873</v>
      </c>
      <c r="G5086">
        <v>0</v>
      </c>
      <c r="H5086">
        <v>0</v>
      </c>
      <c r="I5086">
        <v>0</v>
      </c>
      <c r="J5086">
        <v>0</v>
      </c>
      <c r="K5086">
        <v>0</v>
      </c>
      <c r="L5086">
        <v>0</v>
      </c>
      <c r="M5086">
        <v>0</v>
      </c>
      <c r="N5086">
        <v>8</v>
      </c>
      <c r="O5086">
        <v>6</v>
      </c>
      <c r="P5086">
        <v>1</v>
      </c>
      <c r="Q5086">
        <v>1</v>
      </c>
    </row>
    <row r="5087" spans="1:17" x14ac:dyDescent="0.2">
      <c r="A5087" t="s">
        <v>22110</v>
      </c>
      <c r="B5087" t="s">
        <v>87</v>
      </c>
      <c r="C5087" t="s">
        <v>120</v>
      </c>
      <c r="D5087" t="s">
        <v>17029</v>
      </c>
      <c r="E5087" t="s">
        <v>81</v>
      </c>
      <c r="F5087" t="s">
        <v>17019</v>
      </c>
      <c r="G5087">
        <v>17</v>
      </c>
      <c r="H5087">
        <v>0</v>
      </c>
      <c r="I5087">
        <v>0</v>
      </c>
      <c r="J5087">
        <v>0</v>
      </c>
      <c r="K5087">
        <v>0</v>
      </c>
      <c r="L5087">
        <v>0</v>
      </c>
      <c r="M5087">
        <v>0</v>
      </c>
      <c r="N5087">
        <v>0</v>
      </c>
      <c r="O5087">
        <v>0</v>
      </c>
      <c r="P5087">
        <v>0</v>
      </c>
      <c r="Q5087">
        <v>0</v>
      </c>
    </row>
    <row r="5088" spans="1:17" x14ac:dyDescent="0.2">
      <c r="A5088" t="s">
        <v>22111</v>
      </c>
      <c r="B5088" t="s">
        <v>87</v>
      </c>
      <c r="C5088" t="s">
        <v>120</v>
      </c>
      <c r="D5088" t="s">
        <v>17025</v>
      </c>
      <c r="E5088" t="s">
        <v>79</v>
      </c>
      <c r="F5088" t="s">
        <v>17019</v>
      </c>
      <c r="G5088">
        <v>8</v>
      </c>
      <c r="H5088">
        <v>0</v>
      </c>
      <c r="I5088">
        <v>0</v>
      </c>
      <c r="J5088">
        <v>0</v>
      </c>
      <c r="K5088">
        <v>0</v>
      </c>
      <c r="L5088">
        <v>0</v>
      </c>
      <c r="M5088">
        <v>0</v>
      </c>
      <c r="N5088">
        <v>0</v>
      </c>
      <c r="O5088">
        <v>0</v>
      </c>
      <c r="P5088">
        <v>0</v>
      </c>
      <c r="Q5088">
        <v>0</v>
      </c>
    </row>
    <row r="5089" spans="1:17" x14ac:dyDescent="0.2">
      <c r="A5089" t="s">
        <v>22112</v>
      </c>
      <c r="B5089" t="s">
        <v>87</v>
      </c>
      <c r="C5089" t="s">
        <v>120</v>
      </c>
      <c r="D5089" t="s">
        <v>17025</v>
      </c>
      <c r="E5089" t="s">
        <v>81</v>
      </c>
      <c r="F5089" t="s">
        <v>17019</v>
      </c>
      <c r="G5089">
        <v>4</v>
      </c>
      <c r="H5089">
        <v>0</v>
      </c>
      <c r="I5089">
        <v>0</v>
      </c>
      <c r="J5089">
        <v>0</v>
      </c>
      <c r="K5089">
        <v>0</v>
      </c>
      <c r="L5089">
        <v>0</v>
      </c>
      <c r="M5089">
        <v>0</v>
      </c>
      <c r="N5089">
        <v>0</v>
      </c>
      <c r="O5089">
        <v>0</v>
      </c>
      <c r="P5089">
        <v>0</v>
      </c>
      <c r="Q5089">
        <v>0</v>
      </c>
    </row>
    <row r="5090" spans="1:17" x14ac:dyDescent="0.2">
      <c r="A5090" t="s">
        <v>22113</v>
      </c>
      <c r="B5090" t="s">
        <v>87</v>
      </c>
      <c r="C5090" t="s">
        <v>121</v>
      </c>
      <c r="D5090" t="s">
        <v>17029</v>
      </c>
      <c r="E5090" t="s">
        <v>79</v>
      </c>
      <c r="F5090" t="s">
        <v>4875</v>
      </c>
      <c r="G5090">
        <v>0</v>
      </c>
      <c r="H5090">
        <v>12</v>
      </c>
      <c r="I5090">
        <v>2</v>
      </c>
      <c r="J5090">
        <v>9</v>
      </c>
      <c r="K5090">
        <v>1</v>
      </c>
      <c r="L5090">
        <v>0</v>
      </c>
      <c r="M5090">
        <v>0</v>
      </c>
      <c r="N5090">
        <v>0</v>
      </c>
      <c r="O5090">
        <v>0</v>
      </c>
      <c r="P5090">
        <v>0</v>
      </c>
      <c r="Q5090">
        <v>0</v>
      </c>
    </row>
    <row r="5091" spans="1:17" x14ac:dyDescent="0.2">
      <c r="A5091" t="s">
        <v>22114</v>
      </c>
      <c r="B5091" t="s">
        <v>87</v>
      </c>
      <c r="C5091" t="s">
        <v>121</v>
      </c>
      <c r="D5091" t="s">
        <v>17029</v>
      </c>
      <c r="E5091" t="s">
        <v>79</v>
      </c>
      <c r="F5091" t="s">
        <v>4877</v>
      </c>
      <c r="G5091">
        <v>0</v>
      </c>
      <c r="H5091">
        <v>12</v>
      </c>
      <c r="I5091">
        <v>2</v>
      </c>
      <c r="J5091">
        <v>9</v>
      </c>
      <c r="K5091">
        <v>1</v>
      </c>
      <c r="L5091">
        <v>0</v>
      </c>
      <c r="M5091">
        <v>0</v>
      </c>
      <c r="N5091">
        <v>0</v>
      </c>
      <c r="O5091">
        <v>0</v>
      </c>
      <c r="P5091">
        <v>0</v>
      </c>
      <c r="Q5091">
        <v>0</v>
      </c>
    </row>
    <row r="5092" spans="1:17" x14ac:dyDescent="0.2">
      <c r="A5092" t="s">
        <v>22115</v>
      </c>
      <c r="B5092" t="s">
        <v>87</v>
      </c>
      <c r="C5092" t="s">
        <v>121</v>
      </c>
      <c r="D5092" t="s">
        <v>17029</v>
      </c>
      <c r="E5092" t="s">
        <v>79</v>
      </c>
      <c r="F5092" t="s">
        <v>4879</v>
      </c>
      <c r="G5092">
        <v>0</v>
      </c>
      <c r="H5092">
        <v>0</v>
      </c>
      <c r="I5092">
        <v>0</v>
      </c>
      <c r="J5092">
        <v>0</v>
      </c>
      <c r="K5092">
        <v>0</v>
      </c>
      <c r="L5092">
        <v>0</v>
      </c>
      <c r="M5092">
        <v>12</v>
      </c>
      <c r="N5092">
        <v>0</v>
      </c>
      <c r="O5092">
        <v>0</v>
      </c>
      <c r="P5092">
        <v>0</v>
      </c>
      <c r="Q5092">
        <v>0</v>
      </c>
    </row>
    <row r="5093" spans="1:17" x14ac:dyDescent="0.2">
      <c r="A5093" t="s">
        <v>22116</v>
      </c>
      <c r="B5093" t="s">
        <v>87</v>
      </c>
      <c r="C5093" t="s">
        <v>121</v>
      </c>
      <c r="D5093" t="s">
        <v>17029</v>
      </c>
      <c r="E5093" t="s">
        <v>79</v>
      </c>
      <c r="F5093" t="s">
        <v>4881</v>
      </c>
      <c r="G5093">
        <v>0</v>
      </c>
      <c r="H5093">
        <v>12</v>
      </c>
      <c r="I5093">
        <v>2</v>
      </c>
      <c r="J5093">
        <v>9</v>
      </c>
      <c r="K5093">
        <v>1</v>
      </c>
      <c r="L5093">
        <v>0</v>
      </c>
      <c r="M5093">
        <v>0</v>
      </c>
      <c r="N5093">
        <v>0</v>
      </c>
      <c r="O5093">
        <v>0</v>
      </c>
      <c r="P5093">
        <v>0</v>
      </c>
      <c r="Q5093">
        <v>0</v>
      </c>
    </row>
    <row r="5094" spans="1:17" x14ac:dyDescent="0.2">
      <c r="A5094" t="s">
        <v>22117</v>
      </c>
      <c r="B5094" t="s">
        <v>87</v>
      </c>
      <c r="C5094" t="s">
        <v>121</v>
      </c>
      <c r="D5094" t="s">
        <v>17029</v>
      </c>
      <c r="E5094" t="s">
        <v>79</v>
      </c>
      <c r="F5094" t="s">
        <v>4883</v>
      </c>
      <c r="G5094">
        <v>0</v>
      </c>
      <c r="H5094">
        <v>12</v>
      </c>
      <c r="I5094">
        <v>2</v>
      </c>
      <c r="J5094">
        <v>9</v>
      </c>
      <c r="K5094">
        <v>1</v>
      </c>
      <c r="L5094">
        <v>0</v>
      </c>
      <c r="M5094">
        <v>0</v>
      </c>
      <c r="N5094">
        <v>0</v>
      </c>
      <c r="O5094">
        <v>0</v>
      </c>
      <c r="P5094">
        <v>0</v>
      </c>
      <c r="Q5094">
        <v>0</v>
      </c>
    </row>
    <row r="5095" spans="1:17" x14ac:dyDescent="0.2">
      <c r="A5095" t="s">
        <v>22118</v>
      </c>
      <c r="B5095" t="s">
        <v>87</v>
      </c>
      <c r="C5095" t="s">
        <v>121</v>
      </c>
      <c r="D5095" t="s">
        <v>17029</v>
      </c>
      <c r="E5095" t="s">
        <v>79</v>
      </c>
      <c r="F5095" t="s">
        <v>4885</v>
      </c>
      <c r="G5095">
        <v>0</v>
      </c>
      <c r="H5095">
        <v>0</v>
      </c>
      <c r="I5095">
        <v>0</v>
      </c>
      <c r="J5095">
        <v>0</v>
      </c>
      <c r="K5095">
        <v>0</v>
      </c>
      <c r="L5095">
        <v>0</v>
      </c>
      <c r="M5095">
        <v>12</v>
      </c>
      <c r="N5095">
        <v>0</v>
      </c>
      <c r="O5095">
        <v>0</v>
      </c>
      <c r="P5095">
        <v>0</v>
      </c>
      <c r="Q5095">
        <v>0</v>
      </c>
    </row>
    <row r="5096" spans="1:17" x14ac:dyDescent="0.2">
      <c r="A5096" t="s">
        <v>22119</v>
      </c>
      <c r="B5096" t="s">
        <v>87</v>
      </c>
      <c r="C5096" t="s">
        <v>121</v>
      </c>
      <c r="D5096" t="s">
        <v>17029</v>
      </c>
      <c r="E5096" t="s">
        <v>79</v>
      </c>
      <c r="F5096" t="s">
        <v>4887</v>
      </c>
      <c r="G5096">
        <v>0</v>
      </c>
      <c r="H5096">
        <v>12</v>
      </c>
      <c r="I5096">
        <v>2</v>
      </c>
      <c r="J5096">
        <v>9</v>
      </c>
      <c r="K5096">
        <v>1</v>
      </c>
      <c r="L5096">
        <v>0</v>
      </c>
      <c r="M5096">
        <v>0</v>
      </c>
      <c r="N5096">
        <v>0</v>
      </c>
      <c r="O5096">
        <v>0</v>
      </c>
      <c r="P5096">
        <v>0</v>
      </c>
      <c r="Q5096">
        <v>0</v>
      </c>
    </row>
    <row r="5097" spans="1:17" x14ac:dyDescent="0.2">
      <c r="A5097" t="s">
        <v>22120</v>
      </c>
      <c r="B5097" t="s">
        <v>87</v>
      </c>
      <c r="C5097" t="s">
        <v>121</v>
      </c>
      <c r="D5097" t="s">
        <v>17029</v>
      </c>
      <c r="E5097" t="s">
        <v>79</v>
      </c>
      <c r="F5097" t="s">
        <v>4889</v>
      </c>
      <c r="G5097">
        <v>0</v>
      </c>
      <c r="H5097">
        <v>0</v>
      </c>
      <c r="I5097">
        <v>0</v>
      </c>
      <c r="J5097">
        <v>0</v>
      </c>
      <c r="K5097">
        <v>0</v>
      </c>
      <c r="L5097">
        <v>0</v>
      </c>
      <c r="M5097">
        <v>12</v>
      </c>
      <c r="N5097">
        <v>0</v>
      </c>
      <c r="O5097">
        <v>0</v>
      </c>
      <c r="P5097">
        <v>0</v>
      </c>
      <c r="Q5097">
        <v>0</v>
      </c>
    </row>
    <row r="5098" spans="1:17" x14ac:dyDescent="0.2">
      <c r="A5098" t="s">
        <v>22121</v>
      </c>
      <c r="B5098" t="s">
        <v>87</v>
      </c>
      <c r="C5098" t="s">
        <v>121</v>
      </c>
      <c r="D5098" t="s">
        <v>17029</v>
      </c>
      <c r="E5098" t="s">
        <v>79</v>
      </c>
      <c r="F5098" t="s">
        <v>4871</v>
      </c>
      <c r="G5098">
        <v>0</v>
      </c>
      <c r="H5098">
        <v>0</v>
      </c>
      <c r="I5098">
        <v>0</v>
      </c>
      <c r="J5098">
        <v>0</v>
      </c>
      <c r="K5098">
        <v>0</v>
      </c>
      <c r="L5098">
        <v>0</v>
      </c>
      <c r="M5098">
        <v>0</v>
      </c>
      <c r="N5098">
        <v>5</v>
      </c>
      <c r="O5098">
        <v>5</v>
      </c>
      <c r="P5098">
        <v>0</v>
      </c>
      <c r="Q5098">
        <v>0</v>
      </c>
    </row>
    <row r="5099" spans="1:17" x14ac:dyDescent="0.2">
      <c r="A5099" t="s">
        <v>22122</v>
      </c>
      <c r="B5099" t="s">
        <v>87</v>
      </c>
      <c r="C5099" t="s">
        <v>121</v>
      </c>
      <c r="D5099" t="s">
        <v>17029</v>
      </c>
      <c r="E5099" t="s">
        <v>79</v>
      </c>
      <c r="F5099" t="s">
        <v>4873</v>
      </c>
      <c r="G5099">
        <v>0</v>
      </c>
      <c r="H5099">
        <v>0</v>
      </c>
      <c r="I5099">
        <v>0</v>
      </c>
      <c r="J5099">
        <v>0</v>
      </c>
      <c r="K5099">
        <v>0</v>
      </c>
      <c r="L5099">
        <v>0</v>
      </c>
      <c r="M5099">
        <v>0</v>
      </c>
      <c r="N5099">
        <v>3</v>
      </c>
      <c r="O5099">
        <v>3</v>
      </c>
      <c r="P5099">
        <v>0</v>
      </c>
      <c r="Q5099">
        <v>0</v>
      </c>
    </row>
    <row r="5100" spans="1:17" x14ac:dyDescent="0.2">
      <c r="A5100" t="s">
        <v>22123</v>
      </c>
      <c r="B5100" t="s">
        <v>87</v>
      </c>
      <c r="C5100" t="s">
        <v>121</v>
      </c>
      <c r="D5100" t="s">
        <v>17029</v>
      </c>
      <c r="E5100" t="s">
        <v>79</v>
      </c>
      <c r="F5100" t="s">
        <v>17019</v>
      </c>
      <c r="G5100">
        <v>12</v>
      </c>
      <c r="H5100">
        <v>0</v>
      </c>
      <c r="I5100">
        <v>0</v>
      </c>
      <c r="J5100">
        <v>0</v>
      </c>
      <c r="K5100">
        <v>0</v>
      </c>
      <c r="L5100">
        <v>0</v>
      </c>
      <c r="M5100">
        <v>0</v>
      </c>
      <c r="N5100">
        <v>0</v>
      </c>
      <c r="O5100">
        <v>0</v>
      </c>
      <c r="P5100">
        <v>0</v>
      </c>
      <c r="Q5100">
        <v>0</v>
      </c>
    </row>
    <row r="5101" spans="1:17" x14ac:dyDescent="0.2">
      <c r="A5101" t="s">
        <v>22124</v>
      </c>
      <c r="B5101" t="s">
        <v>87</v>
      </c>
      <c r="C5101" t="s">
        <v>121</v>
      </c>
      <c r="D5101" t="s">
        <v>17029</v>
      </c>
      <c r="E5101" t="s">
        <v>81</v>
      </c>
      <c r="F5101" t="s">
        <v>4875</v>
      </c>
      <c r="G5101">
        <v>0</v>
      </c>
      <c r="H5101">
        <v>30</v>
      </c>
      <c r="I5101">
        <v>7</v>
      </c>
      <c r="J5101">
        <v>21</v>
      </c>
      <c r="K5101">
        <v>0</v>
      </c>
      <c r="L5101">
        <v>2</v>
      </c>
      <c r="M5101">
        <v>0</v>
      </c>
      <c r="N5101">
        <v>0</v>
      </c>
      <c r="O5101">
        <v>0</v>
      </c>
      <c r="P5101">
        <v>0</v>
      </c>
      <c r="Q5101">
        <v>0</v>
      </c>
    </row>
    <row r="5102" spans="1:17" x14ac:dyDescent="0.2">
      <c r="A5102" t="s">
        <v>22125</v>
      </c>
      <c r="B5102" t="s">
        <v>87</v>
      </c>
      <c r="C5102" t="s">
        <v>121</v>
      </c>
      <c r="D5102" t="s">
        <v>17029</v>
      </c>
      <c r="E5102" t="s">
        <v>81</v>
      </c>
      <c r="F5102" t="s">
        <v>4877</v>
      </c>
      <c r="G5102">
        <v>0</v>
      </c>
      <c r="H5102">
        <v>30</v>
      </c>
      <c r="I5102">
        <v>6</v>
      </c>
      <c r="J5102">
        <v>22</v>
      </c>
      <c r="K5102">
        <v>0</v>
      </c>
      <c r="L5102">
        <v>2</v>
      </c>
      <c r="M5102">
        <v>0</v>
      </c>
      <c r="N5102">
        <v>0</v>
      </c>
      <c r="O5102">
        <v>0</v>
      </c>
      <c r="P5102">
        <v>0</v>
      </c>
      <c r="Q5102">
        <v>0</v>
      </c>
    </row>
    <row r="5103" spans="1:17" x14ac:dyDescent="0.2">
      <c r="A5103" t="s">
        <v>22126</v>
      </c>
      <c r="B5103" t="s">
        <v>87</v>
      </c>
      <c r="C5103" t="s">
        <v>121</v>
      </c>
      <c r="D5103" t="s">
        <v>17029</v>
      </c>
      <c r="E5103" t="s">
        <v>81</v>
      </c>
      <c r="F5103" t="s">
        <v>4879</v>
      </c>
      <c r="G5103">
        <v>0</v>
      </c>
      <c r="H5103">
        <v>0</v>
      </c>
      <c r="I5103">
        <v>0</v>
      </c>
      <c r="J5103">
        <v>0</v>
      </c>
      <c r="K5103">
        <v>0</v>
      </c>
      <c r="L5103">
        <v>0</v>
      </c>
      <c r="M5103">
        <v>30</v>
      </c>
      <c r="N5103">
        <v>0</v>
      </c>
      <c r="O5103">
        <v>0</v>
      </c>
      <c r="P5103">
        <v>0</v>
      </c>
      <c r="Q5103">
        <v>0</v>
      </c>
    </row>
    <row r="5104" spans="1:17" x14ac:dyDescent="0.2">
      <c r="A5104" t="s">
        <v>22127</v>
      </c>
      <c r="B5104" t="s">
        <v>87</v>
      </c>
      <c r="C5104" t="s">
        <v>121</v>
      </c>
      <c r="D5104" t="s">
        <v>17029</v>
      </c>
      <c r="E5104" t="s">
        <v>81</v>
      </c>
      <c r="F5104" t="s">
        <v>4881</v>
      </c>
      <c r="G5104">
        <v>0</v>
      </c>
      <c r="H5104">
        <v>30</v>
      </c>
      <c r="I5104">
        <v>6</v>
      </c>
      <c r="J5104">
        <v>22</v>
      </c>
      <c r="K5104">
        <v>0</v>
      </c>
      <c r="L5104">
        <v>2</v>
      </c>
      <c r="M5104">
        <v>0</v>
      </c>
      <c r="N5104">
        <v>0</v>
      </c>
      <c r="O5104">
        <v>0</v>
      </c>
      <c r="P5104">
        <v>0</v>
      </c>
      <c r="Q5104">
        <v>0</v>
      </c>
    </row>
    <row r="5105" spans="1:17" x14ac:dyDescent="0.2">
      <c r="A5105" t="s">
        <v>22128</v>
      </c>
      <c r="B5105" t="s">
        <v>87</v>
      </c>
      <c r="C5105" t="s">
        <v>121</v>
      </c>
      <c r="D5105" t="s">
        <v>17029</v>
      </c>
      <c r="E5105" t="s">
        <v>81</v>
      </c>
      <c r="F5105" t="s">
        <v>4883</v>
      </c>
      <c r="G5105">
        <v>0</v>
      </c>
      <c r="H5105">
        <v>30</v>
      </c>
      <c r="I5105">
        <v>6</v>
      </c>
      <c r="J5105">
        <v>22</v>
      </c>
      <c r="K5105">
        <v>0</v>
      </c>
      <c r="L5105">
        <v>2</v>
      </c>
      <c r="M5105">
        <v>0</v>
      </c>
      <c r="N5105">
        <v>0</v>
      </c>
      <c r="O5105">
        <v>0</v>
      </c>
      <c r="P5105">
        <v>0</v>
      </c>
      <c r="Q5105">
        <v>0</v>
      </c>
    </row>
    <row r="5106" spans="1:17" x14ac:dyDescent="0.2">
      <c r="A5106" t="s">
        <v>22129</v>
      </c>
      <c r="B5106" t="s">
        <v>87</v>
      </c>
      <c r="C5106" t="s">
        <v>121</v>
      </c>
      <c r="D5106" t="s">
        <v>17029</v>
      </c>
      <c r="E5106" t="s">
        <v>81</v>
      </c>
      <c r="F5106" t="s">
        <v>4885</v>
      </c>
      <c r="G5106">
        <v>0</v>
      </c>
      <c r="H5106">
        <v>0</v>
      </c>
      <c r="I5106">
        <v>0</v>
      </c>
      <c r="J5106">
        <v>0</v>
      </c>
      <c r="K5106">
        <v>0</v>
      </c>
      <c r="L5106">
        <v>0</v>
      </c>
      <c r="M5106">
        <v>30</v>
      </c>
      <c r="N5106">
        <v>0</v>
      </c>
      <c r="O5106">
        <v>0</v>
      </c>
      <c r="P5106">
        <v>0</v>
      </c>
      <c r="Q5106">
        <v>0</v>
      </c>
    </row>
    <row r="5107" spans="1:17" x14ac:dyDescent="0.2">
      <c r="A5107" t="s">
        <v>22130</v>
      </c>
      <c r="B5107" t="s">
        <v>87</v>
      </c>
      <c r="C5107" t="s">
        <v>121</v>
      </c>
      <c r="D5107" t="s">
        <v>17029</v>
      </c>
      <c r="E5107" t="s">
        <v>81</v>
      </c>
      <c r="F5107" t="s">
        <v>4887</v>
      </c>
      <c r="G5107">
        <v>0</v>
      </c>
      <c r="H5107">
        <v>30</v>
      </c>
      <c r="I5107">
        <v>6</v>
      </c>
      <c r="J5107">
        <v>22</v>
      </c>
      <c r="K5107">
        <v>0</v>
      </c>
      <c r="L5107">
        <v>2</v>
      </c>
      <c r="M5107">
        <v>0</v>
      </c>
      <c r="N5107">
        <v>0</v>
      </c>
      <c r="O5107">
        <v>0</v>
      </c>
      <c r="P5107">
        <v>0</v>
      </c>
      <c r="Q5107">
        <v>0</v>
      </c>
    </row>
    <row r="5108" spans="1:17" x14ac:dyDescent="0.2">
      <c r="A5108" t="s">
        <v>22131</v>
      </c>
      <c r="B5108" t="s">
        <v>87</v>
      </c>
      <c r="C5108" t="s">
        <v>121</v>
      </c>
      <c r="D5108" t="s">
        <v>17029</v>
      </c>
      <c r="E5108" t="s">
        <v>81</v>
      </c>
      <c r="F5108" t="s">
        <v>4889</v>
      </c>
      <c r="G5108">
        <v>0</v>
      </c>
      <c r="H5108">
        <v>0</v>
      </c>
      <c r="I5108">
        <v>0</v>
      </c>
      <c r="J5108">
        <v>0</v>
      </c>
      <c r="K5108">
        <v>0</v>
      </c>
      <c r="L5108">
        <v>0</v>
      </c>
      <c r="M5108">
        <v>30</v>
      </c>
      <c r="N5108">
        <v>0</v>
      </c>
      <c r="O5108">
        <v>0</v>
      </c>
      <c r="P5108">
        <v>0</v>
      </c>
      <c r="Q5108">
        <v>0</v>
      </c>
    </row>
    <row r="5109" spans="1:17" x14ac:dyDescent="0.2">
      <c r="A5109" t="s">
        <v>22132</v>
      </c>
      <c r="B5109" t="s">
        <v>87</v>
      </c>
      <c r="C5109" t="s">
        <v>121</v>
      </c>
      <c r="D5109" t="s">
        <v>17029</v>
      </c>
      <c r="E5109" t="s">
        <v>81</v>
      </c>
      <c r="F5109" t="s">
        <v>4871</v>
      </c>
      <c r="G5109">
        <v>0</v>
      </c>
      <c r="H5109">
        <v>0</v>
      </c>
      <c r="I5109">
        <v>0</v>
      </c>
      <c r="J5109">
        <v>0</v>
      </c>
      <c r="K5109">
        <v>0</v>
      </c>
      <c r="L5109">
        <v>0</v>
      </c>
      <c r="M5109">
        <v>0</v>
      </c>
      <c r="N5109">
        <v>17</v>
      </c>
      <c r="O5109">
        <v>15</v>
      </c>
      <c r="P5109">
        <v>1</v>
      </c>
      <c r="Q5109">
        <v>1</v>
      </c>
    </row>
    <row r="5110" spans="1:17" x14ac:dyDescent="0.2">
      <c r="A5110" t="s">
        <v>22133</v>
      </c>
      <c r="B5110" t="s">
        <v>87</v>
      </c>
      <c r="C5110" t="s">
        <v>121</v>
      </c>
      <c r="D5110" t="s">
        <v>17029</v>
      </c>
      <c r="E5110" t="s">
        <v>81</v>
      </c>
      <c r="F5110" t="s">
        <v>4873</v>
      </c>
      <c r="G5110">
        <v>0</v>
      </c>
      <c r="H5110">
        <v>0</v>
      </c>
      <c r="I5110">
        <v>0</v>
      </c>
      <c r="J5110">
        <v>0</v>
      </c>
      <c r="K5110">
        <v>0</v>
      </c>
      <c r="L5110">
        <v>0</v>
      </c>
      <c r="M5110">
        <v>0</v>
      </c>
      <c r="N5110">
        <v>13</v>
      </c>
      <c r="O5110">
        <v>12</v>
      </c>
      <c r="P5110">
        <v>1</v>
      </c>
      <c r="Q5110">
        <v>0</v>
      </c>
    </row>
    <row r="5111" spans="1:17" x14ac:dyDescent="0.2">
      <c r="A5111" t="s">
        <v>22134</v>
      </c>
      <c r="B5111" t="s">
        <v>87</v>
      </c>
      <c r="C5111" t="s">
        <v>121</v>
      </c>
      <c r="D5111" t="s">
        <v>17029</v>
      </c>
      <c r="E5111" t="s">
        <v>81</v>
      </c>
      <c r="F5111" t="s">
        <v>17019</v>
      </c>
      <c r="G5111">
        <v>30</v>
      </c>
      <c r="H5111">
        <v>0</v>
      </c>
      <c r="I5111">
        <v>0</v>
      </c>
      <c r="J5111">
        <v>0</v>
      </c>
      <c r="K5111">
        <v>0</v>
      </c>
      <c r="L5111">
        <v>0</v>
      </c>
      <c r="M5111">
        <v>0</v>
      </c>
      <c r="N5111">
        <v>0</v>
      </c>
      <c r="O5111">
        <v>0</v>
      </c>
      <c r="P5111">
        <v>0</v>
      </c>
      <c r="Q5111">
        <v>0</v>
      </c>
    </row>
    <row r="5112" spans="1:17" x14ac:dyDescent="0.2">
      <c r="A5112" t="s">
        <v>22135</v>
      </c>
      <c r="B5112" t="s">
        <v>87</v>
      </c>
      <c r="C5112" t="s">
        <v>121</v>
      </c>
      <c r="D5112" t="s">
        <v>17025</v>
      </c>
      <c r="E5112" t="s">
        <v>79</v>
      </c>
      <c r="F5112" t="s">
        <v>17019</v>
      </c>
      <c r="G5112">
        <v>8</v>
      </c>
      <c r="H5112">
        <v>0</v>
      </c>
      <c r="I5112">
        <v>0</v>
      </c>
      <c r="J5112">
        <v>0</v>
      </c>
      <c r="K5112">
        <v>0</v>
      </c>
      <c r="L5112">
        <v>0</v>
      </c>
      <c r="M5112">
        <v>0</v>
      </c>
      <c r="N5112">
        <v>0</v>
      </c>
      <c r="O5112">
        <v>0</v>
      </c>
      <c r="P5112">
        <v>0</v>
      </c>
      <c r="Q5112">
        <v>0</v>
      </c>
    </row>
    <row r="5113" spans="1:17" x14ac:dyDescent="0.2">
      <c r="A5113" t="s">
        <v>22136</v>
      </c>
      <c r="B5113" t="s">
        <v>87</v>
      </c>
      <c r="C5113" t="s">
        <v>121</v>
      </c>
      <c r="D5113" t="s">
        <v>17025</v>
      </c>
      <c r="E5113" t="s">
        <v>81</v>
      </c>
      <c r="F5113" t="s">
        <v>17019</v>
      </c>
      <c r="G5113">
        <v>5</v>
      </c>
      <c r="H5113">
        <v>0</v>
      </c>
      <c r="I5113">
        <v>0</v>
      </c>
      <c r="J5113">
        <v>0</v>
      </c>
      <c r="K5113">
        <v>0</v>
      </c>
      <c r="L5113">
        <v>0</v>
      </c>
      <c r="M5113">
        <v>0</v>
      </c>
      <c r="N5113">
        <v>0</v>
      </c>
      <c r="O5113">
        <v>0</v>
      </c>
      <c r="P5113">
        <v>0</v>
      </c>
      <c r="Q5113">
        <v>0</v>
      </c>
    </row>
    <row r="5114" spans="1:17" x14ac:dyDescent="0.2">
      <c r="A5114" t="s">
        <v>22137</v>
      </c>
      <c r="B5114" t="s">
        <v>87</v>
      </c>
      <c r="C5114" t="s">
        <v>122</v>
      </c>
      <c r="D5114" t="s">
        <v>17027</v>
      </c>
      <c r="E5114" t="s">
        <v>81</v>
      </c>
      <c r="F5114" t="s">
        <v>17019</v>
      </c>
      <c r="G5114">
        <v>2</v>
      </c>
      <c r="H5114">
        <v>0</v>
      </c>
      <c r="I5114">
        <v>0</v>
      </c>
      <c r="J5114">
        <v>0</v>
      </c>
      <c r="K5114">
        <v>0</v>
      </c>
      <c r="L5114">
        <v>0</v>
      </c>
      <c r="M5114">
        <v>0</v>
      </c>
      <c r="N5114">
        <v>0</v>
      </c>
      <c r="O5114">
        <v>0</v>
      </c>
      <c r="P5114">
        <v>0</v>
      </c>
      <c r="Q5114">
        <v>0</v>
      </c>
    </row>
    <row r="5115" spans="1:17" x14ac:dyDescent="0.2">
      <c r="A5115" t="s">
        <v>22138</v>
      </c>
      <c r="B5115" t="s">
        <v>87</v>
      </c>
      <c r="C5115" t="s">
        <v>122</v>
      </c>
      <c r="D5115" t="s">
        <v>17029</v>
      </c>
      <c r="E5115" t="s">
        <v>79</v>
      </c>
      <c r="F5115" t="s">
        <v>4875</v>
      </c>
      <c r="G5115">
        <v>0</v>
      </c>
      <c r="H5115">
        <v>20</v>
      </c>
      <c r="I5115">
        <v>3</v>
      </c>
      <c r="J5115">
        <v>15</v>
      </c>
      <c r="K5115">
        <v>1</v>
      </c>
      <c r="L5115">
        <v>1</v>
      </c>
      <c r="M5115">
        <v>0</v>
      </c>
      <c r="N5115">
        <v>0</v>
      </c>
      <c r="O5115">
        <v>0</v>
      </c>
      <c r="P5115">
        <v>0</v>
      </c>
      <c r="Q5115">
        <v>0</v>
      </c>
    </row>
    <row r="5116" spans="1:17" x14ac:dyDescent="0.2">
      <c r="A5116" t="s">
        <v>22139</v>
      </c>
      <c r="B5116" t="s">
        <v>87</v>
      </c>
      <c r="C5116" t="s">
        <v>122</v>
      </c>
      <c r="D5116" t="s">
        <v>17029</v>
      </c>
      <c r="E5116" t="s">
        <v>79</v>
      </c>
      <c r="F5116" t="s">
        <v>4877</v>
      </c>
      <c r="G5116">
        <v>0</v>
      </c>
      <c r="H5116">
        <v>20</v>
      </c>
      <c r="I5116">
        <v>3</v>
      </c>
      <c r="J5116">
        <v>13</v>
      </c>
      <c r="K5116">
        <v>1</v>
      </c>
      <c r="L5116">
        <v>3</v>
      </c>
      <c r="M5116">
        <v>0</v>
      </c>
      <c r="N5116">
        <v>0</v>
      </c>
      <c r="O5116">
        <v>0</v>
      </c>
      <c r="P5116">
        <v>0</v>
      </c>
      <c r="Q5116">
        <v>0</v>
      </c>
    </row>
    <row r="5117" spans="1:17" x14ac:dyDescent="0.2">
      <c r="A5117" t="s">
        <v>22140</v>
      </c>
      <c r="B5117" t="s">
        <v>87</v>
      </c>
      <c r="C5117" t="s">
        <v>122</v>
      </c>
      <c r="D5117" t="s">
        <v>17029</v>
      </c>
      <c r="E5117" t="s">
        <v>79</v>
      </c>
      <c r="F5117" t="s">
        <v>4879</v>
      </c>
      <c r="G5117">
        <v>0</v>
      </c>
      <c r="H5117">
        <v>0</v>
      </c>
      <c r="I5117">
        <v>0</v>
      </c>
      <c r="J5117">
        <v>0</v>
      </c>
      <c r="K5117">
        <v>0</v>
      </c>
      <c r="L5117">
        <v>0</v>
      </c>
      <c r="M5117">
        <v>20</v>
      </c>
      <c r="N5117">
        <v>0</v>
      </c>
      <c r="O5117">
        <v>0</v>
      </c>
      <c r="P5117">
        <v>0</v>
      </c>
      <c r="Q5117">
        <v>0</v>
      </c>
    </row>
    <row r="5118" spans="1:17" x14ac:dyDescent="0.2">
      <c r="A5118" t="s">
        <v>22141</v>
      </c>
      <c r="B5118" t="s">
        <v>87</v>
      </c>
      <c r="C5118" t="s">
        <v>122</v>
      </c>
      <c r="D5118" t="s">
        <v>17029</v>
      </c>
      <c r="E5118" t="s">
        <v>79</v>
      </c>
      <c r="F5118" t="s">
        <v>4881</v>
      </c>
      <c r="G5118">
        <v>0</v>
      </c>
      <c r="H5118">
        <v>20</v>
      </c>
      <c r="I5118">
        <v>3</v>
      </c>
      <c r="J5118">
        <v>13</v>
      </c>
      <c r="K5118">
        <v>1</v>
      </c>
      <c r="L5118">
        <v>3</v>
      </c>
      <c r="M5118">
        <v>0</v>
      </c>
      <c r="N5118">
        <v>0</v>
      </c>
      <c r="O5118">
        <v>0</v>
      </c>
      <c r="P5118">
        <v>0</v>
      </c>
      <c r="Q5118">
        <v>0</v>
      </c>
    </row>
    <row r="5119" spans="1:17" x14ac:dyDescent="0.2">
      <c r="A5119" t="s">
        <v>22142</v>
      </c>
      <c r="B5119" t="s">
        <v>87</v>
      </c>
      <c r="C5119" t="s">
        <v>122</v>
      </c>
      <c r="D5119" t="s">
        <v>17029</v>
      </c>
      <c r="E5119" t="s">
        <v>79</v>
      </c>
      <c r="F5119" t="s">
        <v>4883</v>
      </c>
      <c r="G5119">
        <v>0</v>
      </c>
      <c r="H5119">
        <v>20</v>
      </c>
      <c r="I5119">
        <v>3</v>
      </c>
      <c r="J5119">
        <v>13</v>
      </c>
      <c r="K5119">
        <v>1</v>
      </c>
      <c r="L5119">
        <v>3</v>
      </c>
      <c r="M5119">
        <v>0</v>
      </c>
      <c r="N5119">
        <v>0</v>
      </c>
      <c r="O5119">
        <v>0</v>
      </c>
      <c r="P5119">
        <v>0</v>
      </c>
      <c r="Q5119">
        <v>0</v>
      </c>
    </row>
    <row r="5120" spans="1:17" x14ac:dyDescent="0.2">
      <c r="A5120" t="s">
        <v>22143</v>
      </c>
      <c r="B5120" t="s">
        <v>87</v>
      </c>
      <c r="C5120" t="s">
        <v>122</v>
      </c>
      <c r="D5120" t="s">
        <v>17029</v>
      </c>
      <c r="E5120" t="s">
        <v>79</v>
      </c>
      <c r="F5120" t="s">
        <v>4885</v>
      </c>
      <c r="G5120">
        <v>0</v>
      </c>
      <c r="H5120">
        <v>0</v>
      </c>
      <c r="I5120">
        <v>0</v>
      </c>
      <c r="J5120">
        <v>0</v>
      </c>
      <c r="K5120">
        <v>0</v>
      </c>
      <c r="L5120">
        <v>0</v>
      </c>
      <c r="M5120">
        <v>20</v>
      </c>
      <c r="N5120">
        <v>0</v>
      </c>
      <c r="O5120">
        <v>0</v>
      </c>
      <c r="P5120">
        <v>0</v>
      </c>
      <c r="Q5120">
        <v>0</v>
      </c>
    </row>
    <row r="5121" spans="1:17" x14ac:dyDescent="0.2">
      <c r="A5121" t="s">
        <v>22144</v>
      </c>
      <c r="B5121" t="s">
        <v>87</v>
      </c>
      <c r="C5121" t="s">
        <v>122</v>
      </c>
      <c r="D5121" t="s">
        <v>17029</v>
      </c>
      <c r="E5121" t="s">
        <v>79</v>
      </c>
      <c r="F5121" t="s">
        <v>4887</v>
      </c>
      <c r="G5121">
        <v>0</v>
      </c>
      <c r="H5121">
        <v>20</v>
      </c>
      <c r="I5121">
        <v>3</v>
      </c>
      <c r="J5121">
        <v>15</v>
      </c>
      <c r="K5121">
        <v>1</v>
      </c>
      <c r="L5121">
        <v>1</v>
      </c>
      <c r="M5121">
        <v>0</v>
      </c>
      <c r="N5121">
        <v>0</v>
      </c>
      <c r="O5121">
        <v>0</v>
      </c>
      <c r="P5121">
        <v>0</v>
      </c>
      <c r="Q5121">
        <v>0</v>
      </c>
    </row>
    <row r="5122" spans="1:17" x14ac:dyDescent="0.2">
      <c r="A5122" t="s">
        <v>22145</v>
      </c>
      <c r="B5122" t="s">
        <v>87</v>
      </c>
      <c r="C5122" t="s">
        <v>122</v>
      </c>
      <c r="D5122" t="s">
        <v>17029</v>
      </c>
      <c r="E5122" t="s">
        <v>79</v>
      </c>
      <c r="F5122" t="s">
        <v>4889</v>
      </c>
      <c r="G5122">
        <v>0</v>
      </c>
      <c r="H5122">
        <v>0</v>
      </c>
      <c r="I5122">
        <v>0</v>
      </c>
      <c r="J5122">
        <v>0</v>
      </c>
      <c r="K5122">
        <v>0</v>
      </c>
      <c r="L5122">
        <v>0</v>
      </c>
      <c r="M5122">
        <v>20</v>
      </c>
      <c r="N5122">
        <v>0</v>
      </c>
      <c r="O5122">
        <v>0</v>
      </c>
      <c r="P5122">
        <v>0</v>
      </c>
      <c r="Q5122">
        <v>0</v>
      </c>
    </row>
    <row r="5123" spans="1:17" x14ac:dyDescent="0.2">
      <c r="A5123" t="s">
        <v>22146</v>
      </c>
      <c r="B5123" t="s">
        <v>87</v>
      </c>
      <c r="C5123" t="s">
        <v>122</v>
      </c>
      <c r="D5123" t="s">
        <v>17029</v>
      </c>
      <c r="E5123" t="s">
        <v>79</v>
      </c>
      <c r="F5123" t="s">
        <v>4871</v>
      </c>
      <c r="G5123">
        <v>0</v>
      </c>
      <c r="H5123">
        <v>0</v>
      </c>
      <c r="I5123">
        <v>0</v>
      </c>
      <c r="J5123">
        <v>0</v>
      </c>
      <c r="K5123">
        <v>0</v>
      </c>
      <c r="L5123">
        <v>0</v>
      </c>
      <c r="M5123">
        <v>0</v>
      </c>
      <c r="N5123">
        <v>14</v>
      </c>
      <c r="O5123">
        <v>13</v>
      </c>
      <c r="P5123">
        <v>1</v>
      </c>
      <c r="Q5123">
        <v>0</v>
      </c>
    </row>
    <row r="5124" spans="1:17" x14ac:dyDescent="0.2">
      <c r="A5124" t="s">
        <v>22147</v>
      </c>
      <c r="B5124" t="s">
        <v>87</v>
      </c>
      <c r="C5124" t="s">
        <v>122</v>
      </c>
      <c r="D5124" t="s">
        <v>17029</v>
      </c>
      <c r="E5124" t="s">
        <v>79</v>
      </c>
      <c r="F5124" t="s">
        <v>4873</v>
      </c>
      <c r="G5124">
        <v>0</v>
      </c>
      <c r="H5124">
        <v>0</v>
      </c>
      <c r="I5124">
        <v>0</v>
      </c>
      <c r="J5124">
        <v>0</v>
      </c>
      <c r="K5124">
        <v>0</v>
      </c>
      <c r="L5124">
        <v>0</v>
      </c>
      <c r="M5124">
        <v>0</v>
      </c>
      <c r="N5124">
        <v>8</v>
      </c>
      <c r="O5124">
        <v>8</v>
      </c>
      <c r="P5124">
        <v>0</v>
      </c>
      <c r="Q5124">
        <v>0</v>
      </c>
    </row>
    <row r="5125" spans="1:17" x14ac:dyDescent="0.2">
      <c r="A5125" t="s">
        <v>22148</v>
      </c>
      <c r="B5125" t="s">
        <v>87</v>
      </c>
      <c r="C5125" t="s">
        <v>122</v>
      </c>
      <c r="D5125" t="s">
        <v>17029</v>
      </c>
      <c r="E5125" t="s">
        <v>79</v>
      </c>
      <c r="F5125" t="s">
        <v>17019</v>
      </c>
      <c r="G5125">
        <v>20</v>
      </c>
      <c r="H5125">
        <v>0</v>
      </c>
      <c r="I5125">
        <v>0</v>
      </c>
      <c r="J5125">
        <v>0</v>
      </c>
      <c r="K5125">
        <v>0</v>
      </c>
      <c r="L5125">
        <v>0</v>
      </c>
      <c r="M5125">
        <v>0</v>
      </c>
      <c r="N5125">
        <v>0</v>
      </c>
      <c r="O5125">
        <v>0</v>
      </c>
      <c r="P5125">
        <v>0</v>
      </c>
      <c r="Q5125">
        <v>0</v>
      </c>
    </row>
    <row r="5126" spans="1:17" x14ac:dyDescent="0.2">
      <c r="A5126" t="s">
        <v>22149</v>
      </c>
      <c r="B5126" t="s">
        <v>87</v>
      </c>
      <c r="C5126" t="s">
        <v>122</v>
      </c>
      <c r="D5126" t="s">
        <v>17029</v>
      </c>
      <c r="E5126" t="s">
        <v>81</v>
      </c>
      <c r="F5126" t="s">
        <v>4875</v>
      </c>
      <c r="G5126">
        <v>0</v>
      </c>
      <c r="H5126">
        <v>37</v>
      </c>
      <c r="I5126">
        <v>4</v>
      </c>
      <c r="J5126">
        <v>29</v>
      </c>
      <c r="K5126">
        <v>3</v>
      </c>
      <c r="L5126">
        <v>1</v>
      </c>
      <c r="M5126">
        <v>0</v>
      </c>
      <c r="N5126">
        <v>0</v>
      </c>
      <c r="O5126">
        <v>0</v>
      </c>
      <c r="P5126">
        <v>0</v>
      </c>
      <c r="Q5126">
        <v>0</v>
      </c>
    </row>
    <row r="5127" spans="1:17" x14ac:dyDescent="0.2">
      <c r="A5127" t="s">
        <v>22150</v>
      </c>
      <c r="B5127" t="s">
        <v>87</v>
      </c>
      <c r="C5127" t="s">
        <v>122</v>
      </c>
      <c r="D5127" t="s">
        <v>17029</v>
      </c>
      <c r="E5127" t="s">
        <v>81</v>
      </c>
      <c r="F5127" t="s">
        <v>4877</v>
      </c>
      <c r="G5127">
        <v>0</v>
      </c>
      <c r="H5127">
        <v>37</v>
      </c>
      <c r="I5127">
        <v>4</v>
      </c>
      <c r="J5127">
        <v>27</v>
      </c>
      <c r="K5127">
        <v>2</v>
      </c>
      <c r="L5127">
        <v>4</v>
      </c>
      <c r="M5127">
        <v>0</v>
      </c>
      <c r="N5127">
        <v>0</v>
      </c>
      <c r="O5127">
        <v>0</v>
      </c>
      <c r="P5127">
        <v>0</v>
      </c>
      <c r="Q5127">
        <v>0</v>
      </c>
    </row>
    <row r="5128" spans="1:17" x14ac:dyDescent="0.2">
      <c r="A5128" t="s">
        <v>22151</v>
      </c>
      <c r="B5128" t="s">
        <v>87</v>
      </c>
      <c r="C5128" t="s">
        <v>122</v>
      </c>
      <c r="D5128" t="s">
        <v>17029</v>
      </c>
      <c r="E5128" t="s">
        <v>81</v>
      </c>
      <c r="F5128" t="s">
        <v>4879</v>
      </c>
      <c r="G5128">
        <v>0</v>
      </c>
      <c r="H5128">
        <v>0</v>
      </c>
      <c r="I5128">
        <v>0</v>
      </c>
      <c r="J5128">
        <v>0</v>
      </c>
      <c r="K5128">
        <v>0</v>
      </c>
      <c r="L5128">
        <v>0</v>
      </c>
      <c r="M5128">
        <v>37</v>
      </c>
      <c r="N5128">
        <v>0</v>
      </c>
      <c r="O5128">
        <v>0</v>
      </c>
      <c r="P5128">
        <v>0</v>
      </c>
      <c r="Q5128">
        <v>0</v>
      </c>
    </row>
    <row r="5129" spans="1:17" x14ac:dyDescent="0.2">
      <c r="A5129" t="s">
        <v>22152</v>
      </c>
      <c r="B5129" t="s">
        <v>87</v>
      </c>
      <c r="C5129" t="s">
        <v>122</v>
      </c>
      <c r="D5129" t="s">
        <v>17029</v>
      </c>
      <c r="E5129" t="s">
        <v>81</v>
      </c>
      <c r="F5129" t="s">
        <v>4881</v>
      </c>
      <c r="G5129">
        <v>0</v>
      </c>
      <c r="H5129">
        <v>37</v>
      </c>
      <c r="I5129">
        <v>4</v>
      </c>
      <c r="J5129">
        <v>27</v>
      </c>
      <c r="K5129">
        <v>2</v>
      </c>
      <c r="L5129">
        <v>4</v>
      </c>
      <c r="M5129">
        <v>0</v>
      </c>
      <c r="N5129">
        <v>0</v>
      </c>
      <c r="O5129">
        <v>0</v>
      </c>
      <c r="P5129">
        <v>0</v>
      </c>
      <c r="Q5129">
        <v>0</v>
      </c>
    </row>
    <row r="5130" spans="1:17" x14ac:dyDescent="0.2">
      <c r="A5130" t="s">
        <v>22153</v>
      </c>
      <c r="B5130" t="s">
        <v>87</v>
      </c>
      <c r="C5130" t="s">
        <v>122</v>
      </c>
      <c r="D5130" t="s">
        <v>17029</v>
      </c>
      <c r="E5130" t="s">
        <v>81</v>
      </c>
      <c r="F5130" t="s">
        <v>4883</v>
      </c>
      <c r="G5130">
        <v>0</v>
      </c>
      <c r="H5130">
        <v>37</v>
      </c>
      <c r="I5130">
        <v>4</v>
      </c>
      <c r="J5130">
        <v>27</v>
      </c>
      <c r="K5130">
        <v>2</v>
      </c>
      <c r="L5130">
        <v>4</v>
      </c>
      <c r="M5130">
        <v>0</v>
      </c>
      <c r="N5130">
        <v>0</v>
      </c>
      <c r="O5130">
        <v>0</v>
      </c>
      <c r="P5130">
        <v>0</v>
      </c>
      <c r="Q5130">
        <v>0</v>
      </c>
    </row>
    <row r="5131" spans="1:17" x14ac:dyDescent="0.2">
      <c r="A5131" t="s">
        <v>22154</v>
      </c>
      <c r="B5131" t="s">
        <v>87</v>
      </c>
      <c r="C5131" t="s">
        <v>122</v>
      </c>
      <c r="D5131" t="s">
        <v>17029</v>
      </c>
      <c r="E5131" t="s">
        <v>81</v>
      </c>
      <c r="F5131" t="s">
        <v>4885</v>
      </c>
      <c r="G5131">
        <v>0</v>
      </c>
      <c r="H5131">
        <v>0</v>
      </c>
      <c r="I5131">
        <v>0</v>
      </c>
      <c r="J5131">
        <v>0</v>
      </c>
      <c r="K5131">
        <v>0</v>
      </c>
      <c r="L5131">
        <v>0</v>
      </c>
      <c r="M5131">
        <v>37</v>
      </c>
      <c r="N5131">
        <v>0</v>
      </c>
      <c r="O5131">
        <v>0</v>
      </c>
      <c r="P5131">
        <v>0</v>
      </c>
      <c r="Q5131">
        <v>0</v>
      </c>
    </row>
    <row r="5132" spans="1:17" x14ac:dyDescent="0.2">
      <c r="A5132" t="s">
        <v>22155</v>
      </c>
      <c r="B5132" t="s">
        <v>87</v>
      </c>
      <c r="C5132" t="s">
        <v>122</v>
      </c>
      <c r="D5132" t="s">
        <v>17029</v>
      </c>
      <c r="E5132" t="s">
        <v>81</v>
      </c>
      <c r="F5132" t="s">
        <v>4887</v>
      </c>
      <c r="G5132">
        <v>0</v>
      </c>
      <c r="H5132">
        <v>37</v>
      </c>
      <c r="I5132">
        <v>4</v>
      </c>
      <c r="J5132">
        <v>28</v>
      </c>
      <c r="K5132">
        <v>3</v>
      </c>
      <c r="L5132">
        <v>2</v>
      </c>
      <c r="M5132">
        <v>0</v>
      </c>
      <c r="N5132">
        <v>0</v>
      </c>
      <c r="O5132">
        <v>0</v>
      </c>
      <c r="P5132">
        <v>0</v>
      </c>
      <c r="Q5132">
        <v>0</v>
      </c>
    </row>
    <row r="5133" spans="1:17" x14ac:dyDescent="0.2">
      <c r="A5133" t="s">
        <v>22156</v>
      </c>
      <c r="B5133" t="s">
        <v>87</v>
      </c>
      <c r="C5133" t="s">
        <v>122</v>
      </c>
      <c r="D5133" t="s">
        <v>17029</v>
      </c>
      <c r="E5133" t="s">
        <v>81</v>
      </c>
      <c r="F5133" t="s">
        <v>4889</v>
      </c>
      <c r="G5133">
        <v>0</v>
      </c>
      <c r="H5133">
        <v>0</v>
      </c>
      <c r="I5133">
        <v>0</v>
      </c>
      <c r="J5133">
        <v>0</v>
      </c>
      <c r="K5133">
        <v>0</v>
      </c>
      <c r="L5133">
        <v>0</v>
      </c>
      <c r="M5133">
        <v>37</v>
      </c>
      <c r="N5133">
        <v>0</v>
      </c>
      <c r="O5133">
        <v>0</v>
      </c>
      <c r="P5133">
        <v>0</v>
      </c>
      <c r="Q5133">
        <v>0</v>
      </c>
    </row>
    <row r="5134" spans="1:17" x14ac:dyDescent="0.2">
      <c r="A5134" t="s">
        <v>22157</v>
      </c>
      <c r="B5134" t="s">
        <v>87</v>
      </c>
      <c r="C5134" t="s">
        <v>122</v>
      </c>
      <c r="D5134" t="s">
        <v>17029</v>
      </c>
      <c r="E5134" t="s">
        <v>81</v>
      </c>
      <c r="F5134" t="s">
        <v>4871</v>
      </c>
      <c r="G5134">
        <v>0</v>
      </c>
      <c r="H5134">
        <v>0</v>
      </c>
      <c r="I5134">
        <v>0</v>
      </c>
      <c r="J5134">
        <v>0</v>
      </c>
      <c r="K5134">
        <v>0</v>
      </c>
      <c r="L5134">
        <v>0</v>
      </c>
      <c r="M5134">
        <v>0</v>
      </c>
      <c r="N5134">
        <v>24</v>
      </c>
      <c r="O5134">
        <v>21</v>
      </c>
      <c r="P5134">
        <v>3</v>
      </c>
      <c r="Q5134">
        <v>0</v>
      </c>
    </row>
    <row r="5135" spans="1:17" x14ac:dyDescent="0.2">
      <c r="A5135" t="s">
        <v>22158</v>
      </c>
      <c r="B5135" t="s">
        <v>87</v>
      </c>
      <c r="C5135" t="s">
        <v>122</v>
      </c>
      <c r="D5135" t="s">
        <v>17029</v>
      </c>
      <c r="E5135" t="s">
        <v>81</v>
      </c>
      <c r="F5135" t="s">
        <v>4873</v>
      </c>
      <c r="G5135">
        <v>0</v>
      </c>
      <c r="H5135">
        <v>0</v>
      </c>
      <c r="I5135">
        <v>0</v>
      </c>
      <c r="J5135">
        <v>0</v>
      </c>
      <c r="K5135">
        <v>0</v>
      </c>
      <c r="L5135">
        <v>0</v>
      </c>
      <c r="M5135">
        <v>0</v>
      </c>
      <c r="N5135">
        <v>15</v>
      </c>
      <c r="O5135">
        <v>13</v>
      </c>
      <c r="P5135">
        <v>2</v>
      </c>
      <c r="Q5135">
        <v>0</v>
      </c>
    </row>
    <row r="5136" spans="1:17" x14ac:dyDescent="0.2">
      <c r="A5136" t="s">
        <v>22159</v>
      </c>
      <c r="B5136" t="s">
        <v>87</v>
      </c>
      <c r="C5136" t="s">
        <v>122</v>
      </c>
      <c r="D5136" t="s">
        <v>17029</v>
      </c>
      <c r="E5136" t="s">
        <v>81</v>
      </c>
      <c r="F5136" t="s">
        <v>17019</v>
      </c>
      <c r="G5136">
        <v>37</v>
      </c>
      <c r="H5136">
        <v>0</v>
      </c>
      <c r="I5136">
        <v>0</v>
      </c>
      <c r="J5136">
        <v>0</v>
      </c>
      <c r="K5136">
        <v>0</v>
      </c>
      <c r="L5136">
        <v>0</v>
      </c>
      <c r="M5136">
        <v>0</v>
      </c>
      <c r="N5136">
        <v>0</v>
      </c>
      <c r="O5136">
        <v>0</v>
      </c>
      <c r="P5136">
        <v>0</v>
      </c>
      <c r="Q5136">
        <v>0</v>
      </c>
    </row>
    <row r="5137" spans="1:17" x14ac:dyDescent="0.2">
      <c r="A5137" t="s">
        <v>22160</v>
      </c>
      <c r="B5137" t="s">
        <v>87</v>
      </c>
      <c r="C5137" t="s">
        <v>122</v>
      </c>
      <c r="D5137" t="s">
        <v>17025</v>
      </c>
      <c r="E5137" t="s">
        <v>79</v>
      </c>
      <c r="F5137" t="s">
        <v>17019</v>
      </c>
      <c r="G5137">
        <v>11</v>
      </c>
      <c r="H5137">
        <v>0</v>
      </c>
      <c r="I5137">
        <v>0</v>
      </c>
      <c r="J5137">
        <v>0</v>
      </c>
      <c r="K5137">
        <v>0</v>
      </c>
      <c r="L5137">
        <v>0</v>
      </c>
      <c r="M5137">
        <v>0</v>
      </c>
      <c r="N5137">
        <v>0</v>
      </c>
      <c r="O5137">
        <v>0</v>
      </c>
      <c r="P5137">
        <v>0</v>
      </c>
      <c r="Q5137">
        <v>0</v>
      </c>
    </row>
    <row r="5138" spans="1:17" x14ac:dyDescent="0.2">
      <c r="A5138" t="s">
        <v>22161</v>
      </c>
      <c r="B5138" t="s">
        <v>87</v>
      </c>
      <c r="C5138" t="s">
        <v>122</v>
      </c>
      <c r="D5138" t="s">
        <v>17025</v>
      </c>
      <c r="E5138" t="s">
        <v>81</v>
      </c>
      <c r="F5138" t="s">
        <v>17019</v>
      </c>
      <c r="G5138">
        <v>8</v>
      </c>
      <c r="H5138">
        <v>0</v>
      </c>
      <c r="I5138">
        <v>0</v>
      </c>
      <c r="J5138">
        <v>0</v>
      </c>
      <c r="K5138">
        <v>0</v>
      </c>
      <c r="L5138">
        <v>0</v>
      </c>
      <c r="M5138">
        <v>0</v>
      </c>
      <c r="N5138">
        <v>0</v>
      </c>
      <c r="O5138">
        <v>0</v>
      </c>
      <c r="P5138">
        <v>0</v>
      </c>
      <c r="Q5138">
        <v>0</v>
      </c>
    </row>
    <row r="5139" spans="1:17" x14ac:dyDescent="0.2">
      <c r="A5139" t="s">
        <v>22162</v>
      </c>
      <c r="B5139" t="s">
        <v>87</v>
      </c>
      <c r="C5139" t="s">
        <v>123</v>
      </c>
      <c r="D5139" t="s">
        <v>17027</v>
      </c>
      <c r="E5139" t="s">
        <v>81</v>
      </c>
      <c r="F5139" t="s">
        <v>17019</v>
      </c>
      <c r="G5139">
        <v>4</v>
      </c>
      <c r="H5139">
        <v>0</v>
      </c>
      <c r="I5139">
        <v>0</v>
      </c>
      <c r="J5139">
        <v>0</v>
      </c>
      <c r="K5139">
        <v>0</v>
      </c>
      <c r="L5139">
        <v>0</v>
      </c>
      <c r="M5139">
        <v>0</v>
      </c>
      <c r="N5139">
        <v>0</v>
      </c>
      <c r="O5139">
        <v>0</v>
      </c>
      <c r="P5139">
        <v>0</v>
      </c>
      <c r="Q5139">
        <v>0</v>
      </c>
    </row>
    <row r="5140" spans="1:17" x14ac:dyDescent="0.2">
      <c r="A5140" t="s">
        <v>22163</v>
      </c>
      <c r="B5140" t="s">
        <v>87</v>
      </c>
      <c r="C5140" t="s">
        <v>123</v>
      </c>
      <c r="D5140" t="s">
        <v>17029</v>
      </c>
      <c r="E5140" t="s">
        <v>79</v>
      </c>
      <c r="F5140" t="s">
        <v>4875</v>
      </c>
      <c r="G5140">
        <v>0</v>
      </c>
      <c r="H5140">
        <v>12</v>
      </c>
      <c r="I5140">
        <v>2</v>
      </c>
      <c r="J5140">
        <v>9</v>
      </c>
      <c r="K5140">
        <v>1</v>
      </c>
      <c r="L5140">
        <v>0</v>
      </c>
      <c r="M5140">
        <v>0</v>
      </c>
      <c r="N5140">
        <v>0</v>
      </c>
      <c r="O5140">
        <v>0</v>
      </c>
      <c r="P5140">
        <v>0</v>
      </c>
      <c r="Q5140">
        <v>0</v>
      </c>
    </row>
    <row r="5141" spans="1:17" x14ac:dyDescent="0.2">
      <c r="A5141" t="s">
        <v>22164</v>
      </c>
      <c r="B5141" t="s">
        <v>87</v>
      </c>
      <c r="C5141" t="s">
        <v>123</v>
      </c>
      <c r="D5141" t="s">
        <v>17029</v>
      </c>
      <c r="E5141" t="s">
        <v>79</v>
      </c>
      <c r="F5141" t="s">
        <v>4877</v>
      </c>
      <c r="G5141">
        <v>0</v>
      </c>
      <c r="H5141">
        <v>12</v>
      </c>
      <c r="I5141">
        <v>2</v>
      </c>
      <c r="J5141">
        <v>9</v>
      </c>
      <c r="K5141">
        <v>1</v>
      </c>
      <c r="L5141">
        <v>0</v>
      </c>
      <c r="M5141">
        <v>0</v>
      </c>
      <c r="N5141">
        <v>0</v>
      </c>
      <c r="O5141">
        <v>0</v>
      </c>
      <c r="P5141">
        <v>0</v>
      </c>
      <c r="Q5141">
        <v>0</v>
      </c>
    </row>
    <row r="5142" spans="1:17" x14ac:dyDescent="0.2">
      <c r="A5142" t="s">
        <v>22165</v>
      </c>
      <c r="B5142" t="s">
        <v>87</v>
      </c>
      <c r="C5142" t="s">
        <v>123</v>
      </c>
      <c r="D5142" t="s">
        <v>17029</v>
      </c>
      <c r="E5142" t="s">
        <v>79</v>
      </c>
      <c r="F5142" t="s">
        <v>4879</v>
      </c>
      <c r="G5142">
        <v>0</v>
      </c>
      <c r="H5142">
        <v>0</v>
      </c>
      <c r="I5142">
        <v>0</v>
      </c>
      <c r="J5142">
        <v>0</v>
      </c>
      <c r="K5142">
        <v>0</v>
      </c>
      <c r="L5142">
        <v>0</v>
      </c>
      <c r="M5142">
        <v>12</v>
      </c>
      <c r="N5142">
        <v>0</v>
      </c>
      <c r="O5142">
        <v>0</v>
      </c>
      <c r="P5142">
        <v>0</v>
      </c>
      <c r="Q5142">
        <v>0</v>
      </c>
    </row>
    <row r="5143" spans="1:17" x14ac:dyDescent="0.2">
      <c r="A5143" t="s">
        <v>22166</v>
      </c>
      <c r="B5143" t="s">
        <v>87</v>
      </c>
      <c r="C5143" t="s">
        <v>123</v>
      </c>
      <c r="D5143" t="s">
        <v>17029</v>
      </c>
      <c r="E5143" t="s">
        <v>79</v>
      </c>
      <c r="F5143" t="s">
        <v>4881</v>
      </c>
      <c r="G5143">
        <v>0</v>
      </c>
      <c r="H5143">
        <v>12</v>
      </c>
      <c r="I5143">
        <v>2</v>
      </c>
      <c r="J5143">
        <v>9</v>
      </c>
      <c r="K5143">
        <v>1</v>
      </c>
      <c r="L5143">
        <v>0</v>
      </c>
      <c r="M5143">
        <v>0</v>
      </c>
      <c r="N5143">
        <v>0</v>
      </c>
      <c r="O5143">
        <v>0</v>
      </c>
      <c r="P5143">
        <v>0</v>
      </c>
      <c r="Q5143">
        <v>0</v>
      </c>
    </row>
    <row r="5144" spans="1:17" x14ac:dyDescent="0.2">
      <c r="A5144" t="s">
        <v>22167</v>
      </c>
      <c r="B5144" t="s">
        <v>87</v>
      </c>
      <c r="C5144" t="s">
        <v>123</v>
      </c>
      <c r="D5144" t="s">
        <v>17029</v>
      </c>
      <c r="E5144" t="s">
        <v>79</v>
      </c>
      <c r="F5144" t="s">
        <v>4883</v>
      </c>
      <c r="G5144">
        <v>0</v>
      </c>
      <c r="H5144">
        <v>12</v>
      </c>
      <c r="I5144">
        <v>2</v>
      </c>
      <c r="J5144">
        <v>9</v>
      </c>
      <c r="K5144">
        <v>1</v>
      </c>
      <c r="L5144">
        <v>0</v>
      </c>
      <c r="M5144">
        <v>0</v>
      </c>
      <c r="N5144">
        <v>0</v>
      </c>
      <c r="O5144">
        <v>0</v>
      </c>
      <c r="P5144">
        <v>0</v>
      </c>
      <c r="Q5144">
        <v>0</v>
      </c>
    </row>
    <row r="5145" spans="1:17" x14ac:dyDescent="0.2">
      <c r="A5145" t="s">
        <v>22168</v>
      </c>
      <c r="B5145" t="s">
        <v>87</v>
      </c>
      <c r="C5145" t="s">
        <v>123</v>
      </c>
      <c r="D5145" t="s">
        <v>17029</v>
      </c>
      <c r="E5145" t="s">
        <v>79</v>
      </c>
      <c r="F5145" t="s">
        <v>4885</v>
      </c>
      <c r="G5145">
        <v>0</v>
      </c>
      <c r="H5145">
        <v>0</v>
      </c>
      <c r="I5145">
        <v>0</v>
      </c>
      <c r="J5145">
        <v>0</v>
      </c>
      <c r="K5145">
        <v>0</v>
      </c>
      <c r="L5145">
        <v>0</v>
      </c>
      <c r="M5145">
        <v>12</v>
      </c>
      <c r="N5145">
        <v>0</v>
      </c>
      <c r="O5145">
        <v>0</v>
      </c>
      <c r="P5145">
        <v>0</v>
      </c>
      <c r="Q5145">
        <v>0</v>
      </c>
    </row>
    <row r="5146" spans="1:17" x14ac:dyDescent="0.2">
      <c r="A5146" t="s">
        <v>22169</v>
      </c>
      <c r="B5146" t="s">
        <v>87</v>
      </c>
      <c r="C5146" t="s">
        <v>123</v>
      </c>
      <c r="D5146" t="s">
        <v>17029</v>
      </c>
      <c r="E5146" t="s">
        <v>79</v>
      </c>
      <c r="F5146" t="s">
        <v>4887</v>
      </c>
      <c r="G5146">
        <v>0</v>
      </c>
      <c r="H5146">
        <v>12</v>
      </c>
      <c r="I5146">
        <v>2</v>
      </c>
      <c r="J5146">
        <v>9</v>
      </c>
      <c r="K5146">
        <v>1</v>
      </c>
      <c r="L5146">
        <v>0</v>
      </c>
      <c r="M5146">
        <v>0</v>
      </c>
      <c r="N5146">
        <v>0</v>
      </c>
      <c r="O5146">
        <v>0</v>
      </c>
      <c r="P5146">
        <v>0</v>
      </c>
      <c r="Q5146">
        <v>0</v>
      </c>
    </row>
    <row r="5147" spans="1:17" x14ac:dyDescent="0.2">
      <c r="A5147" t="s">
        <v>22170</v>
      </c>
      <c r="B5147" t="s">
        <v>87</v>
      </c>
      <c r="C5147" t="s">
        <v>123</v>
      </c>
      <c r="D5147" t="s">
        <v>17029</v>
      </c>
      <c r="E5147" t="s">
        <v>79</v>
      </c>
      <c r="F5147" t="s">
        <v>4889</v>
      </c>
      <c r="G5147">
        <v>0</v>
      </c>
      <c r="H5147">
        <v>0</v>
      </c>
      <c r="I5147">
        <v>0</v>
      </c>
      <c r="J5147">
        <v>0</v>
      </c>
      <c r="K5147">
        <v>0</v>
      </c>
      <c r="L5147">
        <v>0</v>
      </c>
      <c r="M5147">
        <v>12</v>
      </c>
      <c r="N5147">
        <v>0</v>
      </c>
      <c r="O5147">
        <v>0</v>
      </c>
      <c r="P5147">
        <v>0</v>
      </c>
      <c r="Q5147">
        <v>0</v>
      </c>
    </row>
    <row r="5148" spans="1:17" x14ac:dyDescent="0.2">
      <c r="A5148" t="s">
        <v>22171</v>
      </c>
      <c r="B5148" t="s">
        <v>87</v>
      </c>
      <c r="C5148" t="s">
        <v>123</v>
      </c>
      <c r="D5148" t="s">
        <v>17029</v>
      </c>
      <c r="E5148" t="s">
        <v>79</v>
      </c>
      <c r="F5148" t="s">
        <v>4871</v>
      </c>
      <c r="G5148">
        <v>0</v>
      </c>
      <c r="H5148">
        <v>0</v>
      </c>
      <c r="I5148">
        <v>0</v>
      </c>
      <c r="J5148">
        <v>0</v>
      </c>
      <c r="K5148">
        <v>0</v>
      </c>
      <c r="L5148">
        <v>0</v>
      </c>
      <c r="M5148">
        <v>0</v>
      </c>
      <c r="N5148">
        <v>11</v>
      </c>
      <c r="O5148">
        <v>10</v>
      </c>
      <c r="P5148">
        <v>1</v>
      </c>
      <c r="Q5148">
        <v>0</v>
      </c>
    </row>
    <row r="5149" spans="1:17" x14ac:dyDescent="0.2">
      <c r="A5149" t="s">
        <v>22172</v>
      </c>
      <c r="B5149" t="s">
        <v>87</v>
      </c>
      <c r="C5149" t="s">
        <v>123</v>
      </c>
      <c r="D5149" t="s">
        <v>17029</v>
      </c>
      <c r="E5149" t="s">
        <v>79</v>
      </c>
      <c r="F5149" t="s">
        <v>4873</v>
      </c>
      <c r="G5149">
        <v>0</v>
      </c>
      <c r="H5149">
        <v>0</v>
      </c>
      <c r="I5149">
        <v>0</v>
      </c>
      <c r="J5149">
        <v>0</v>
      </c>
      <c r="K5149">
        <v>0</v>
      </c>
      <c r="L5149">
        <v>0</v>
      </c>
      <c r="M5149">
        <v>0</v>
      </c>
      <c r="N5149">
        <v>9</v>
      </c>
      <c r="O5149">
        <v>8</v>
      </c>
      <c r="P5149">
        <v>1</v>
      </c>
      <c r="Q5149">
        <v>0</v>
      </c>
    </row>
    <row r="5150" spans="1:17" x14ac:dyDescent="0.2">
      <c r="A5150" t="s">
        <v>22173</v>
      </c>
      <c r="B5150" t="s">
        <v>87</v>
      </c>
      <c r="C5150" t="s">
        <v>123</v>
      </c>
      <c r="D5150" t="s">
        <v>17029</v>
      </c>
      <c r="E5150" t="s">
        <v>79</v>
      </c>
      <c r="F5150" t="s">
        <v>17019</v>
      </c>
      <c r="G5150">
        <v>12</v>
      </c>
      <c r="H5150">
        <v>0</v>
      </c>
      <c r="I5150">
        <v>0</v>
      </c>
      <c r="J5150">
        <v>0</v>
      </c>
      <c r="K5150">
        <v>0</v>
      </c>
      <c r="L5150">
        <v>0</v>
      </c>
      <c r="M5150">
        <v>0</v>
      </c>
      <c r="N5150">
        <v>0</v>
      </c>
      <c r="O5150">
        <v>0</v>
      </c>
      <c r="P5150">
        <v>0</v>
      </c>
      <c r="Q5150">
        <v>0</v>
      </c>
    </row>
    <row r="5151" spans="1:17" x14ac:dyDescent="0.2">
      <c r="A5151" t="s">
        <v>22174</v>
      </c>
      <c r="B5151" t="s">
        <v>87</v>
      </c>
      <c r="C5151" t="s">
        <v>123</v>
      </c>
      <c r="D5151" t="s">
        <v>17029</v>
      </c>
      <c r="E5151" t="s">
        <v>81</v>
      </c>
      <c r="F5151" t="s">
        <v>4875</v>
      </c>
      <c r="G5151">
        <v>0</v>
      </c>
      <c r="H5151">
        <v>7</v>
      </c>
      <c r="I5151">
        <v>2</v>
      </c>
      <c r="J5151">
        <v>4</v>
      </c>
      <c r="K5151">
        <v>0</v>
      </c>
      <c r="L5151">
        <v>1</v>
      </c>
      <c r="M5151">
        <v>0</v>
      </c>
      <c r="N5151">
        <v>0</v>
      </c>
      <c r="O5151">
        <v>0</v>
      </c>
      <c r="P5151">
        <v>0</v>
      </c>
      <c r="Q5151">
        <v>0</v>
      </c>
    </row>
    <row r="5152" spans="1:17" x14ac:dyDescent="0.2">
      <c r="A5152" t="s">
        <v>22175</v>
      </c>
      <c r="B5152" t="s">
        <v>87</v>
      </c>
      <c r="C5152" t="s">
        <v>123</v>
      </c>
      <c r="D5152" t="s">
        <v>17029</v>
      </c>
      <c r="E5152" t="s">
        <v>81</v>
      </c>
      <c r="F5152" t="s">
        <v>4877</v>
      </c>
      <c r="G5152">
        <v>0</v>
      </c>
      <c r="H5152">
        <v>7</v>
      </c>
      <c r="I5152">
        <v>2</v>
      </c>
      <c r="J5152">
        <v>4</v>
      </c>
      <c r="K5152">
        <v>0</v>
      </c>
      <c r="L5152">
        <v>1</v>
      </c>
      <c r="M5152">
        <v>0</v>
      </c>
      <c r="N5152">
        <v>0</v>
      </c>
      <c r="O5152">
        <v>0</v>
      </c>
      <c r="P5152">
        <v>0</v>
      </c>
      <c r="Q5152">
        <v>0</v>
      </c>
    </row>
    <row r="5153" spans="1:17" x14ac:dyDescent="0.2">
      <c r="A5153" t="s">
        <v>22176</v>
      </c>
      <c r="B5153" t="s">
        <v>87</v>
      </c>
      <c r="C5153" t="s">
        <v>123</v>
      </c>
      <c r="D5153" t="s">
        <v>17029</v>
      </c>
      <c r="E5153" t="s">
        <v>81</v>
      </c>
      <c r="F5153" t="s">
        <v>4879</v>
      </c>
      <c r="G5153">
        <v>0</v>
      </c>
      <c r="H5153">
        <v>0</v>
      </c>
      <c r="I5153">
        <v>0</v>
      </c>
      <c r="J5153">
        <v>0</v>
      </c>
      <c r="K5153">
        <v>0</v>
      </c>
      <c r="L5153">
        <v>0</v>
      </c>
      <c r="M5153">
        <v>7</v>
      </c>
      <c r="N5153">
        <v>0</v>
      </c>
      <c r="O5153">
        <v>0</v>
      </c>
      <c r="P5153">
        <v>0</v>
      </c>
      <c r="Q5153">
        <v>0</v>
      </c>
    </row>
    <row r="5154" spans="1:17" x14ac:dyDescent="0.2">
      <c r="A5154" t="s">
        <v>22177</v>
      </c>
      <c r="B5154" t="s">
        <v>87</v>
      </c>
      <c r="C5154" t="s">
        <v>123</v>
      </c>
      <c r="D5154" t="s">
        <v>17029</v>
      </c>
      <c r="E5154" t="s">
        <v>81</v>
      </c>
      <c r="F5154" t="s">
        <v>4881</v>
      </c>
      <c r="G5154">
        <v>0</v>
      </c>
      <c r="H5154">
        <v>7</v>
      </c>
      <c r="I5154">
        <v>2</v>
      </c>
      <c r="J5154">
        <v>4</v>
      </c>
      <c r="K5154">
        <v>0</v>
      </c>
      <c r="L5154">
        <v>1</v>
      </c>
      <c r="M5154">
        <v>0</v>
      </c>
      <c r="N5154">
        <v>0</v>
      </c>
      <c r="O5154">
        <v>0</v>
      </c>
      <c r="P5154">
        <v>0</v>
      </c>
      <c r="Q5154">
        <v>0</v>
      </c>
    </row>
    <row r="5155" spans="1:17" x14ac:dyDescent="0.2">
      <c r="A5155" t="s">
        <v>22178</v>
      </c>
      <c r="B5155" t="s">
        <v>87</v>
      </c>
      <c r="C5155" t="s">
        <v>123</v>
      </c>
      <c r="D5155" t="s">
        <v>17029</v>
      </c>
      <c r="E5155" t="s">
        <v>81</v>
      </c>
      <c r="F5155" t="s">
        <v>4883</v>
      </c>
      <c r="G5155">
        <v>0</v>
      </c>
      <c r="H5155">
        <v>7</v>
      </c>
      <c r="I5155">
        <v>2</v>
      </c>
      <c r="J5155">
        <v>4</v>
      </c>
      <c r="K5155">
        <v>0</v>
      </c>
      <c r="L5155">
        <v>1</v>
      </c>
      <c r="M5155">
        <v>0</v>
      </c>
      <c r="N5155">
        <v>0</v>
      </c>
      <c r="O5155">
        <v>0</v>
      </c>
      <c r="P5155">
        <v>0</v>
      </c>
      <c r="Q5155">
        <v>0</v>
      </c>
    </row>
    <row r="5156" spans="1:17" x14ac:dyDescent="0.2">
      <c r="A5156" t="s">
        <v>22179</v>
      </c>
      <c r="B5156" t="s">
        <v>87</v>
      </c>
      <c r="C5156" t="s">
        <v>123</v>
      </c>
      <c r="D5156" t="s">
        <v>17029</v>
      </c>
      <c r="E5156" t="s">
        <v>81</v>
      </c>
      <c r="F5156" t="s">
        <v>4885</v>
      </c>
      <c r="G5156">
        <v>0</v>
      </c>
      <c r="H5156">
        <v>0</v>
      </c>
      <c r="I5156">
        <v>0</v>
      </c>
      <c r="J5156">
        <v>0</v>
      </c>
      <c r="K5156">
        <v>0</v>
      </c>
      <c r="L5156">
        <v>0</v>
      </c>
      <c r="M5156">
        <v>7</v>
      </c>
      <c r="N5156">
        <v>0</v>
      </c>
      <c r="O5156">
        <v>0</v>
      </c>
      <c r="P5156">
        <v>0</v>
      </c>
      <c r="Q5156">
        <v>0</v>
      </c>
    </row>
    <row r="5157" spans="1:17" x14ac:dyDescent="0.2">
      <c r="A5157" t="s">
        <v>22180</v>
      </c>
      <c r="B5157" t="s">
        <v>87</v>
      </c>
      <c r="C5157" t="s">
        <v>123</v>
      </c>
      <c r="D5157" t="s">
        <v>17029</v>
      </c>
      <c r="E5157" t="s">
        <v>81</v>
      </c>
      <c r="F5157" t="s">
        <v>4887</v>
      </c>
      <c r="G5157">
        <v>0</v>
      </c>
      <c r="H5157">
        <v>7</v>
      </c>
      <c r="I5157">
        <v>2</v>
      </c>
      <c r="J5157">
        <v>4</v>
      </c>
      <c r="K5157">
        <v>0</v>
      </c>
      <c r="L5157">
        <v>1</v>
      </c>
      <c r="M5157">
        <v>0</v>
      </c>
      <c r="N5157">
        <v>0</v>
      </c>
      <c r="O5157">
        <v>0</v>
      </c>
      <c r="P5157">
        <v>0</v>
      </c>
      <c r="Q5157">
        <v>0</v>
      </c>
    </row>
    <row r="5158" spans="1:17" x14ac:dyDescent="0.2">
      <c r="A5158" t="s">
        <v>22181</v>
      </c>
      <c r="B5158" t="s">
        <v>87</v>
      </c>
      <c r="C5158" t="s">
        <v>123</v>
      </c>
      <c r="D5158" t="s">
        <v>17029</v>
      </c>
      <c r="E5158" t="s">
        <v>81</v>
      </c>
      <c r="F5158" t="s">
        <v>4889</v>
      </c>
      <c r="G5158">
        <v>0</v>
      </c>
      <c r="H5158">
        <v>0</v>
      </c>
      <c r="I5158">
        <v>0</v>
      </c>
      <c r="J5158">
        <v>0</v>
      </c>
      <c r="K5158">
        <v>0</v>
      </c>
      <c r="L5158">
        <v>0</v>
      </c>
      <c r="M5158">
        <v>7</v>
      </c>
      <c r="N5158">
        <v>0</v>
      </c>
      <c r="O5158">
        <v>0</v>
      </c>
      <c r="P5158">
        <v>0</v>
      </c>
      <c r="Q5158">
        <v>0</v>
      </c>
    </row>
    <row r="5159" spans="1:17" x14ac:dyDescent="0.2">
      <c r="A5159" t="s">
        <v>22182</v>
      </c>
      <c r="B5159" t="s">
        <v>87</v>
      </c>
      <c r="C5159" t="s">
        <v>123</v>
      </c>
      <c r="D5159" t="s">
        <v>17029</v>
      </c>
      <c r="E5159" t="s">
        <v>81</v>
      </c>
      <c r="F5159" t="s">
        <v>4871</v>
      </c>
      <c r="G5159">
        <v>0</v>
      </c>
      <c r="H5159">
        <v>0</v>
      </c>
      <c r="I5159">
        <v>0</v>
      </c>
      <c r="J5159">
        <v>0</v>
      </c>
      <c r="K5159">
        <v>0</v>
      </c>
      <c r="L5159">
        <v>0</v>
      </c>
      <c r="M5159">
        <v>0</v>
      </c>
      <c r="N5159">
        <v>4</v>
      </c>
      <c r="O5159">
        <v>4</v>
      </c>
      <c r="P5159">
        <v>0</v>
      </c>
      <c r="Q5159">
        <v>0</v>
      </c>
    </row>
    <row r="5160" spans="1:17" x14ac:dyDescent="0.2">
      <c r="A5160" t="s">
        <v>22183</v>
      </c>
      <c r="B5160" t="s">
        <v>87</v>
      </c>
      <c r="C5160" t="s">
        <v>123</v>
      </c>
      <c r="D5160" t="s">
        <v>17029</v>
      </c>
      <c r="E5160" t="s">
        <v>81</v>
      </c>
      <c r="F5160" t="s">
        <v>4873</v>
      </c>
      <c r="G5160">
        <v>0</v>
      </c>
      <c r="H5160">
        <v>0</v>
      </c>
      <c r="I5160">
        <v>0</v>
      </c>
      <c r="J5160">
        <v>0</v>
      </c>
      <c r="K5160">
        <v>0</v>
      </c>
      <c r="L5160">
        <v>0</v>
      </c>
      <c r="M5160">
        <v>0</v>
      </c>
      <c r="N5160">
        <v>3</v>
      </c>
      <c r="O5160">
        <v>3</v>
      </c>
      <c r="P5160">
        <v>0</v>
      </c>
      <c r="Q5160">
        <v>0</v>
      </c>
    </row>
    <row r="5161" spans="1:17" x14ac:dyDescent="0.2">
      <c r="A5161" t="s">
        <v>22184</v>
      </c>
      <c r="B5161" t="s">
        <v>87</v>
      </c>
      <c r="C5161" t="s">
        <v>123</v>
      </c>
      <c r="D5161" t="s">
        <v>17029</v>
      </c>
      <c r="E5161" t="s">
        <v>81</v>
      </c>
      <c r="F5161" t="s">
        <v>17019</v>
      </c>
      <c r="G5161">
        <v>7</v>
      </c>
      <c r="H5161">
        <v>0</v>
      </c>
      <c r="I5161">
        <v>0</v>
      </c>
      <c r="J5161">
        <v>0</v>
      </c>
      <c r="K5161">
        <v>0</v>
      </c>
      <c r="L5161">
        <v>0</v>
      </c>
      <c r="M5161">
        <v>0</v>
      </c>
      <c r="N5161">
        <v>0</v>
      </c>
      <c r="O5161">
        <v>0</v>
      </c>
      <c r="P5161">
        <v>0</v>
      </c>
      <c r="Q5161">
        <v>0</v>
      </c>
    </row>
    <row r="5162" spans="1:17" x14ac:dyDescent="0.2">
      <c r="A5162" t="s">
        <v>22185</v>
      </c>
      <c r="B5162" t="s">
        <v>87</v>
      </c>
      <c r="C5162" t="s">
        <v>179</v>
      </c>
      <c r="D5162" t="s">
        <v>17025</v>
      </c>
      <c r="E5162" t="s">
        <v>81</v>
      </c>
      <c r="F5162" t="s">
        <v>17019</v>
      </c>
      <c r="G5162">
        <v>2</v>
      </c>
      <c r="H5162">
        <v>0</v>
      </c>
      <c r="I5162">
        <v>0</v>
      </c>
      <c r="J5162">
        <v>0</v>
      </c>
      <c r="K5162">
        <v>0</v>
      </c>
      <c r="L5162">
        <v>0</v>
      </c>
      <c r="M5162">
        <v>0</v>
      </c>
      <c r="N5162">
        <v>0</v>
      </c>
      <c r="O5162">
        <v>0</v>
      </c>
      <c r="P5162">
        <v>0</v>
      </c>
      <c r="Q5162">
        <v>0</v>
      </c>
    </row>
    <row r="5163" spans="1:17" x14ac:dyDescent="0.2">
      <c r="A5163" t="s">
        <v>22186</v>
      </c>
      <c r="B5163" t="s">
        <v>87</v>
      </c>
      <c r="C5163" t="s">
        <v>180</v>
      </c>
      <c r="D5163" t="s">
        <v>17029</v>
      </c>
      <c r="E5163" t="s">
        <v>79</v>
      </c>
      <c r="F5163" t="s">
        <v>4875</v>
      </c>
      <c r="G5163">
        <v>0</v>
      </c>
      <c r="H5163">
        <v>11</v>
      </c>
      <c r="I5163">
        <v>2</v>
      </c>
      <c r="J5163">
        <v>7</v>
      </c>
      <c r="K5163">
        <v>1</v>
      </c>
      <c r="L5163">
        <v>1</v>
      </c>
      <c r="M5163">
        <v>0</v>
      </c>
      <c r="N5163">
        <v>0</v>
      </c>
      <c r="O5163">
        <v>0</v>
      </c>
      <c r="P5163">
        <v>0</v>
      </c>
      <c r="Q5163">
        <v>0</v>
      </c>
    </row>
    <row r="5164" spans="1:17" x14ac:dyDescent="0.2">
      <c r="A5164" t="s">
        <v>22187</v>
      </c>
      <c r="B5164" t="s">
        <v>87</v>
      </c>
      <c r="C5164" t="s">
        <v>180</v>
      </c>
      <c r="D5164" t="s">
        <v>17029</v>
      </c>
      <c r="E5164" t="s">
        <v>79</v>
      </c>
      <c r="F5164" t="s">
        <v>4877</v>
      </c>
      <c r="G5164">
        <v>0</v>
      </c>
      <c r="H5164">
        <v>11</v>
      </c>
      <c r="I5164">
        <v>2</v>
      </c>
      <c r="J5164">
        <v>7</v>
      </c>
      <c r="K5164">
        <v>1</v>
      </c>
      <c r="L5164">
        <v>1</v>
      </c>
      <c r="M5164">
        <v>0</v>
      </c>
      <c r="N5164">
        <v>0</v>
      </c>
      <c r="O5164">
        <v>0</v>
      </c>
      <c r="P5164">
        <v>0</v>
      </c>
      <c r="Q5164">
        <v>0</v>
      </c>
    </row>
    <row r="5165" spans="1:17" x14ac:dyDescent="0.2">
      <c r="A5165" t="s">
        <v>22188</v>
      </c>
      <c r="B5165" t="s">
        <v>87</v>
      </c>
      <c r="C5165" t="s">
        <v>180</v>
      </c>
      <c r="D5165" t="s">
        <v>17029</v>
      </c>
      <c r="E5165" t="s">
        <v>79</v>
      </c>
      <c r="F5165" t="s">
        <v>4879</v>
      </c>
      <c r="G5165">
        <v>0</v>
      </c>
      <c r="H5165">
        <v>0</v>
      </c>
      <c r="I5165">
        <v>0</v>
      </c>
      <c r="J5165">
        <v>0</v>
      </c>
      <c r="K5165">
        <v>0</v>
      </c>
      <c r="L5165">
        <v>0</v>
      </c>
      <c r="M5165">
        <v>11</v>
      </c>
      <c r="N5165">
        <v>0</v>
      </c>
      <c r="O5165">
        <v>0</v>
      </c>
      <c r="P5165">
        <v>0</v>
      </c>
      <c r="Q5165">
        <v>0</v>
      </c>
    </row>
    <row r="5166" spans="1:17" x14ac:dyDescent="0.2">
      <c r="A5166" t="s">
        <v>22189</v>
      </c>
      <c r="B5166" t="s">
        <v>87</v>
      </c>
      <c r="C5166" t="s">
        <v>180</v>
      </c>
      <c r="D5166" t="s">
        <v>17029</v>
      </c>
      <c r="E5166" t="s">
        <v>79</v>
      </c>
      <c r="F5166" t="s">
        <v>4881</v>
      </c>
      <c r="G5166">
        <v>0</v>
      </c>
      <c r="H5166">
        <v>11</v>
      </c>
      <c r="I5166">
        <v>2</v>
      </c>
      <c r="J5166">
        <v>7</v>
      </c>
      <c r="K5166">
        <v>1</v>
      </c>
      <c r="L5166">
        <v>1</v>
      </c>
      <c r="M5166">
        <v>0</v>
      </c>
      <c r="N5166">
        <v>0</v>
      </c>
      <c r="O5166">
        <v>0</v>
      </c>
      <c r="P5166">
        <v>0</v>
      </c>
      <c r="Q5166">
        <v>0</v>
      </c>
    </row>
    <row r="5167" spans="1:17" x14ac:dyDescent="0.2">
      <c r="A5167" t="s">
        <v>22190</v>
      </c>
      <c r="B5167" t="s">
        <v>87</v>
      </c>
      <c r="C5167" t="s">
        <v>180</v>
      </c>
      <c r="D5167" t="s">
        <v>17029</v>
      </c>
      <c r="E5167" t="s">
        <v>79</v>
      </c>
      <c r="F5167" t="s">
        <v>4883</v>
      </c>
      <c r="G5167">
        <v>0</v>
      </c>
      <c r="H5167">
        <v>11</v>
      </c>
      <c r="I5167">
        <v>2</v>
      </c>
      <c r="J5167">
        <v>7</v>
      </c>
      <c r="K5167">
        <v>1</v>
      </c>
      <c r="L5167">
        <v>1</v>
      </c>
      <c r="M5167">
        <v>0</v>
      </c>
      <c r="N5167">
        <v>0</v>
      </c>
      <c r="O5167">
        <v>0</v>
      </c>
      <c r="P5167">
        <v>0</v>
      </c>
      <c r="Q5167">
        <v>0</v>
      </c>
    </row>
    <row r="5168" spans="1:17" x14ac:dyDescent="0.2">
      <c r="A5168" t="s">
        <v>22191</v>
      </c>
      <c r="B5168" t="s">
        <v>87</v>
      </c>
      <c r="C5168" t="s">
        <v>180</v>
      </c>
      <c r="D5168" t="s">
        <v>17029</v>
      </c>
      <c r="E5168" t="s">
        <v>79</v>
      </c>
      <c r="F5168" t="s">
        <v>4885</v>
      </c>
      <c r="G5168">
        <v>0</v>
      </c>
      <c r="H5168">
        <v>0</v>
      </c>
      <c r="I5168">
        <v>0</v>
      </c>
      <c r="J5168">
        <v>0</v>
      </c>
      <c r="K5168">
        <v>0</v>
      </c>
      <c r="L5168">
        <v>0</v>
      </c>
      <c r="M5168">
        <v>11</v>
      </c>
      <c r="N5168">
        <v>0</v>
      </c>
      <c r="O5168">
        <v>0</v>
      </c>
      <c r="P5168">
        <v>0</v>
      </c>
      <c r="Q5168">
        <v>0</v>
      </c>
    </row>
    <row r="5169" spans="1:17" x14ac:dyDescent="0.2">
      <c r="A5169" t="s">
        <v>22192</v>
      </c>
      <c r="B5169" t="s">
        <v>87</v>
      </c>
      <c r="C5169" t="s">
        <v>180</v>
      </c>
      <c r="D5169" t="s">
        <v>17029</v>
      </c>
      <c r="E5169" t="s">
        <v>79</v>
      </c>
      <c r="F5169" t="s">
        <v>4887</v>
      </c>
      <c r="G5169">
        <v>0</v>
      </c>
      <c r="H5169">
        <v>11</v>
      </c>
      <c r="I5169">
        <v>2</v>
      </c>
      <c r="J5169">
        <v>7</v>
      </c>
      <c r="K5169">
        <v>1</v>
      </c>
      <c r="L5169">
        <v>1</v>
      </c>
      <c r="M5169">
        <v>0</v>
      </c>
      <c r="N5169">
        <v>0</v>
      </c>
      <c r="O5169">
        <v>0</v>
      </c>
      <c r="P5169">
        <v>0</v>
      </c>
      <c r="Q5169">
        <v>0</v>
      </c>
    </row>
    <row r="5170" spans="1:17" x14ac:dyDescent="0.2">
      <c r="A5170" t="s">
        <v>22193</v>
      </c>
      <c r="B5170" t="s">
        <v>87</v>
      </c>
      <c r="C5170" t="s">
        <v>180</v>
      </c>
      <c r="D5170" t="s">
        <v>17029</v>
      </c>
      <c r="E5170" t="s">
        <v>79</v>
      </c>
      <c r="F5170" t="s">
        <v>4889</v>
      </c>
      <c r="G5170">
        <v>0</v>
      </c>
      <c r="H5170">
        <v>0</v>
      </c>
      <c r="I5170">
        <v>0</v>
      </c>
      <c r="J5170">
        <v>0</v>
      </c>
      <c r="K5170">
        <v>0</v>
      </c>
      <c r="L5170">
        <v>0</v>
      </c>
      <c r="M5170">
        <v>11</v>
      </c>
      <c r="N5170">
        <v>0</v>
      </c>
      <c r="O5170">
        <v>0</v>
      </c>
      <c r="P5170">
        <v>0</v>
      </c>
      <c r="Q5170">
        <v>0</v>
      </c>
    </row>
    <row r="5171" spans="1:17" x14ac:dyDescent="0.2">
      <c r="A5171" t="s">
        <v>22194</v>
      </c>
      <c r="B5171" t="s">
        <v>87</v>
      </c>
      <c r="C5171" t="s">
        <v>180</v>
      </c>
      <c r="D5171" t="s">
        <v>17029</v>
      </c>
      <c r="E5171" t="s">
        <v>79</v>
      </c>
      <c r="F5171" t="s">
        <v>4871</v>
      </c>
      <c r="G5171">
        <v>0</v>
      </c>
      <c r="H5171">
        <v>0</v>
      </c>
      <c r="I5171">
        <v>0</v>
      </c>
      <c r="J5171">
        <v>0</v>
      </c>
      <c r="K5171">
        <v>0</v>
      </c>
      <c r="L5171">
        <v>0</v>
      </c>
      <c r="M5171">
        <v>0</v>
      </c>
      <c r="N5171">
        <v>7</v>
      </c>
      <c r="O5171">
        <v>6</v>
      </c>
      <c r="P5171">
        <v>1</v>
      </c>
      <c r="Q5171">
        <v>0</v>
      </c>
    </row>
    <row r="5172" spans="1:17" x14ac:dyDescent="0.2">
      <c r="A5172" t="s">
        <v>22195</v>
      </c>
      <c r="B5172" t="s">
        <v>87</v>
      </c>
      <c r="C5172" t="s">
        <v>180</v>
      </c>
      <c r="D5172" t="s">
        <v>17029</v>
      </c>
      <c r="E5172" t="s">
        <v>79</v>
      </c>
      <c r="F5172" t="s">
        <v>4873</v>
      </c>
      <c r="G5172">
        <v>0</v>
      </c>
      <c r="H5172">
        <v>0</v>
      </c>
      <c r="I5172">
        <v>0</v>
      </c>
      <c r="J5172">
        <v>0</v>
      </c>
      <c r="K5172">
        <v>0</v>
      </c>
      <c r="L5172">
        <v>0</v>
      </c>
      <c r="M5172">
        <v>0</v>
      </c>
      <c r="N5172">
        <v>4</v>
      </c>
      <c r="O5172">
        <v>4</v>
      </c>
      <c r="P5172">
        <v>0</v>
      </c>
      <c r="Q5172">
        <v>0</v>
      </c>
    </row>
    <row r="5173" spans="1:17" x14ac:dyDescent="0.2">
      <c r="A5173" t="s">
        <v>22196</v>
      </c>
      <c r="B5173" t="s">
        <v>87</v>
      </c>
      <c r="C5173" t="s">
        <v>180</v>
      </c>
      <c r="D5173" t="s">
        <v>17029</v>
      </c>
      <c r="E5173" t="s">
        <v>79</v>
      </c>
      <c r="F5173" t="s">
        <v>17019</v>
      </c>
      <c r="G5173">
        <v>11</v>
      </c>
      <c r="H5173">
        <v>0</v>
      </c>
      <c r="I5173">
        <v>0</v>
      </c>
      <c r="J5173">
        <v>0</v>
      </c>
      <c r="K5173">
        <v>0</v>
      </c>
      <c r="L5173">
        <v>0</v>
      </c>
      <c r="M5173">
        <v>0</v>
      </c>
      <c r="N5173">
        <v>0</v>
      </c>
      <c r="O5173">
        <v>0</v>
      </c>
      <c r="P5173">
        <v>0</v>
      </c>
      <c r="Q5173">
        <v>0</v>
      </c>
    </row>
    <row r="5174" spans="1:17" x14ac:dyDescent="0.2">
      <c r="A5174" t="s">
        <v>22197</v>
      </c>
      <c r="B5174" t="s">
        <v>87</v>
      </c>
      <c r="C5174" t="s">
        <v>180</v>
      </c>
      <c r="D5174" t="s">
        <v>17029</v>
      </c>
      <c r="E5174" t="s">
        <v>81</v>
      </c>
      <c r="F5174" t="s">
        <v>4875</v>
      </c>
      <c r="G5174">
        <v>0</v>
      </c>
      <c r="H5174">
        <v>20</v>
      </c>
      <c r="I5174">
        <v>0</v>
      </c>
      <c r="J5174">
        <v>12</v>
      </c>
      <c r="K5174">
        <v>4</v>
      </c>
      <c r="L5174">
        <v>4</v>
      </c>
      <c r="M5174">
        <v>0</v>
      </c>
      <c r="N5174">
        <v>0</v>
      </c>
      <c r="O5174">
        <v>0</v>
      </c>
      <c r="P5174">
        <v>0</v>
      </c>
      <c r="Q5174">
        <v>0</v>
      </c>
    </row>
    <row r="5175" spans="1:17" x14ac:dyDescent="0.2">
      <c r="A5175" t="s">
        <v>22198</v>
      </c>
      <c r="B5175" t="s">
        <v>87</v>
      </c>
      <c r="C5175" t="s">
        <v>180</v>
      </c>
      <c r="D5175" t="s">
        <v>17029</v>
      </c>
      <c r="E5175" t="s">
        <v>81</v>
      </c>
      <c r="F5175" t="s">
        <v>4877</v>
      </c>
      <c r="G5175">
        <v>0</v>
      </c>
      <c r="H5175">
        <v>20</v>
      </c>
      <c r="I5175">
        <v>0</v>
      </c>
      <c r="J5175">
        <v>10</v>
      </c>
      <c r="K5175">
        <v>5</v>
      </c>
      <c r="L5175">
        <v>5</v>
      </c>
      <c r="M5175">
        <v>0</v>
      </c>
      <c r="N5175">
        <v>0</v>
      </c>
      <c r="O5175">
        <v>0</v>
      </c>
      <c r="P5175">
        <v>0</v>
      </c>
      <c r="Q5175">
        <v>0</v>
      </c>
    </row>
    <row r="5176" spans="1:17" x14ac:dyDescent="0.2">
      <c r="A5176" t="s">
        <v>22199</v>
      </c>
      <c r="B5176" t="s">
        <v>87</v>
      </c>
      <c r="C5176" t="s">
        <v>180</v>
      </c>
      <c r="D5176" t="s">
        <v>17029</v>
      </c>
      <c r="E5176" t="s">
        <v>81</v>
      </c>
      <c r="F5176" t="s">
        <v>4879</v>
      </c>
      <c r="G5176">
        <v>0</v>
      </c>
      <c r="H5176">
        <v>0</v>
      </c>
      <c r="I5176">
        <v>0</v>
      </c>
      <c r="J5176">
        <v>0</v>
      </c>
      <c r="K5176">
        <v>0</v>
      </c>
      <c r="L5176">
        <v>0</v>
      </c>
      <c r="M5176">
        <v>20</v>
      </c>
      <c r="N5176">
        <v>0</v>
      </c>
      <c r="O5176">
        <v>0</v>
      </c>
      <c r="P5176">
        <v>0</v>
      </c>
      <c r="Q5176">
        <v>0</v>
      </c>
    </row>
    <row r="5177" spans="1:17" x14ac:dyDescent="0.2">
      <c r="A5177" t="s">
        <v>22200</v>
      </c>
      <c r="B5177" t="s">
        <v>87</v>
      </c>
      <c r="C5177" t="s">
        <v>180</v>
      </c>
      <c r="D5177" t="s">
        <v>17029</v>
      </c>
      <c r="E5177" t="s">
        <v>81</v>
      </c>
      <c r="F5177" t="s">
        <v>4881</v>
      </c>
      <c r="G5177">
        <v>0</v>
      </c>
      <c r="H5177">
        <v>20</v>
      </c>
      <c r="I5177">
        <v>0</v>
      </c>
      <c r="J5177">
        <v>10</v>
      </c>
      <c r="K5177">
        <v>5</v>
      </c>
      <c r="L5177">
        <v>5</v>
      </c>
      <c r="M5177">
        <v>0</v>
      </c>
      <c r="N5177">
        <v>0</v>
      </c>
      <c r="O5177">
        <v>0</v>
      </c>
      <c r="P5177">
        <v>0</v>
      </c>
      <c r="Q5177">
        <v>0</v>
      </c>
    </row>
    <row r="5178" spans="1:17" x14ac:dyDescent="0.2">
      <c r="A5178" t="s">
        <v>22201</v>
      </c>
      <c r="B5178" t="s">
        <v>87</v>
      </c>
      <c r="C5178" t="s">
        <v>180</v>
      </c>
      <c r="D5178" t="s">
        <v>17029</v>
      </c>
      <c r="E5178" t="s">
        <v>81</v>
      </c>
      <c r="F5178" t="s">
        <v>4883</v>
      </c>
      <c r="G5178">
        <v>0</v>
      </c>
      <c r="H5178">
        <v>20</v>
      </c>
      <c r="I5178">
        <v>0</v>
      </c>
      <c r="J5178">
        <v>11</v>
      </c>
      <c r="K5178">
        <v>4</v>
      </c>
      <c r="L5178">
        <v>5</v>
      </c>
      <c r="M5178">
        <v>0</v>
      </c>
      <c r="N5178">
        <v>0</v>
      </c>
      <c r="O5178">
        <v>0</v>
      </c>
      <c r="P5178">
        <v>0</v>
      </c>
      <c r="Q5178">
        <v>0</v>
      </c>
    </row>
    <row r="5179" spans="1:17" x14ac:dyDescent="0.2">
      <c r="A5179" t="s">
        <v>22202</v>
      </c>
      <c r="B5179" t="s">
        <v>87</v>
      </c>
      <c r="C5179" t="s">
        <v>180</v>
      </c>
      <c r="D5179" t="s">
        <v>17029</v>
      </c>
      <c r="E5179" t="s">
        <v>81</v>
      </c>
      <c r="F5179" t="s">
        <v>4885</v>
      </c>
      <c r="G5179">
        <v>0</v>
      </c>
      <c r="H5179">
        <v>0</v>
      </c>
      <c r="I5179">
        <v>0</v>
      </c>
      <c r="J5179">
        <v>0</v>
      </c>
      <c r="K5179">
        <v>0</v>
      </c>
      <c r="L5179">
        <v>0</v>
      </c>
      <c r="M5179">
        <v>20</v>
      </c>
      <c r="N5179">
        <v>0</v>
      </c>
      <c r="O5179">
        <v>0</v>
      </c>
      <c r="P5179">
        <v>0</v>
      </c>
      <c r="Q5179">
        <v>0</v>
      </c>
    </row>
    <row r="5180" spans="1:17" x14ac:dyDescent="0.2">
      <c r="A5180" t="s">
        <v>22203</v>
      </c>
      <c r="B5180" t="s">
        <v>87</v>
      </c>
      <c r="C5180" t="s">
        <v>180</v>
      </c>
      <c r="D5180" t="s">
        <v>17029</v>
      </c>
      <c r="E5180" t="s">
        <v>81</v>
      </c>
      <c r="F5180" t="s">
        <v>4887</v>
      </c>
      <c r="G5180">
        <v>0</v>
      </c>
      <c r="H5180">
        <v>20</v>
      </c>
      <c r="I5180">
        <v>0</v>
      </c>
      <c r="J5180">
        <v>11</v>
      </c>
      <c r="K5180">
        <v>5</v>
      </c>
      <c r="L5180">
        <v>4</v>
      </c>
      <c r="M5180">
        <v>0</v>
      </c>
      <c r="N5180">
        <v>0</v>
      </c>
      <c r="O5180">
        <v>0</v>
      </c>
      <c r="P5180">
        <v>0</v>
      </c>
      <c r="Q5180">
        <v>0</v>
      </c>
    </row>
    <row r="5181" spans="1:17" x14ac:dyDescent="0.2">
      <c r="A5181" t="s">
        <v>22204</v>
      </c>
      <c r="B5181" t="s">
        <v>87</v>
      </c>
      <c r="C5181" t="s">
        <v>180</v>
      </c>
      <c r="D5181" t="s">
        <v>17029</v>
      </c>
      <c r="E5181" t="s">
        <v>81</v>
      </c>
      <c r="F5181" t="s">
        <v>4889</v>
      </c>
      <c r="G5181">
        <v>0</v>
      </c>
      <c r="H5181">
        <v>0</v>
      </c>
      <c r="I5181">
        <v>0</v>
      </c>
      <c r="J5181">
        <v>0</v>
      </c>
      <c r="K5181">
        <v>0</v>
      </c>
      <c r="L5181">
        <v>0</v>
      </c>
      <c r="M5181">
        <v>20</v>
      </c>
      <c r="N5181">
        <v>0</v>
      </c>
      <c r="O5181">
        <v>0</v>
      </c>
      <c r="P5181">
        <v>0</v>
      </c>
      <c r="Q5181">
        <v>0</v>
      </c>
    </row>
    <row r="5182" spans="1:17" x14ac:dyDescent="0.2">
      <c r="A5182" t="s">
        <v>22205</v>
      </c>
      <c r="B5182" t="s">
        <v>87</v>
      </c>
      <c r="C5182" t="s">
        <v>180</v>
      </c>
      <c r="D5182" t="s">
        <v>17029</v>
      </c>
      <c r="E5182" t="s">
        <v>81</v>
      </c>
      <c r="F5182" t="s">
        <v>4871</v>
      </c>
      <c r="G5182">
        <v>0</v>
      </c>
      <c r="H5182">
        <v>0</v>
      </c>
      <c r="I5182">
        <v>0</v>
      </c>
      <c r="J5182">
        <v>0</v>
      </c>
      <c r="K5182">
        <v>0</v>
      </c>
      <c r="L5182">
        <v>0</v>
      </c>
      <c r="M5182">
        <v>0</v>
      </c>
      <c r="N5182">
        <v>13</v>
      </c>
      <c r="O5182">
        <v>10</v>
      </c>
      <c r="P5182">
        <v>2</v>
      </c>
      <c r="Q5182">
        <v>1</v>
      </c>
    </row>
    <row r="5183" spans="1:17" x14ac:dyDescent="0.2">
      <c r="A5183" t="s">
        <v>22206</v>
      </c>
      <c r="B5183" t="s">
        <v>87</v>
      </c>
      <c r="C5183" t="s">
        <v>180</v>
      </c>
      <c r="D5183" t="s">
        <v>17029</v>
      </c>
      <c r="E5183" t="s">
        <v>81</v>
      </c>
      <c r="F5183" t="s">
        <v>4873</v>
      </c>
      <c r="G5183">
        <v>0</v>
      </c>
      <c r="H5183">
        <v>0</v>
      </c>
      <c r="I5183">
        <v>0</v>
      </c>
      <c r="J5183">
        <v>0</v>
      </c>
      <c r="K5183">
        <v>0</v>
      </c>
      <c r="L5183">
        <v>0</v>
      </c>
      <c r="M5183">
        <v>0</v>
      </c>
      <c r="N5183">
        <v>11</v>
      </c>
      <c r="O5183">
        <v>8</v>
      </c>
      <c r="P5183">
        <v>2</v>
      </c>
      <c r="Q5183">
        <v>1</v>
      </c>
    </row>
    <row r="5184" spans="1:17" x14ac:dyDescent="0.2">
      <c r="A5184" t="s">
        <v>22207</v>
      </c>
      <c r="B5184" t="s">
        <v>87</v>
      </c>
      <c r="C5184" t="s">
        <v>180</v>
      </c>
      <c r="D5184" t="s">
        <v>17029</v>
      </c>
      <c r="E5184" t="s">
        <v>81</v>
      </c>
      <c r="F5184" t="s">
        <v>17019</v>
      </c>
      <c r="G5184">
        <v>20</v>
      </c>
      <c r="H5184">
        <v>0</v>
      </c>
      <c r="I5184">
        <v>0</v>
      </c>
      <c r="J5184">
        <v>0</v>
      </c>
      <c r="K5184">
        <v>0</v>
      </c>
      <c r="L5184">
        <v>0</v>
      </c>
      <c r="M5184">
        <v>0</v>
      </c>
      <c r="N5184">
        <v>0</v>
      </c>
      <c r="O5184">
        <v>0</v>
      </c>
      <c r="P5184">
        <v>0</v>
      </c>
      <c r="Q5184">
        <v>0</v>
      </c>
    </row>
    <row r="5185" spans="1:17" x14ac:dyDescent="0.2">
      <c r="A5185" t="s">
        <v>22208</v>
      </c>
      <c r="B5185" t="s">
        <v>87</v>
      </c>
      <c r="C5185" t="s">
        <v>180</v>
      </c>
      <c r="D5185" t="s">
        <v>17025</v>
      </c>
      <c r="E5185" t="s">
        <v>79</v>
      </c>
      <c r="F5185" t="s">
        <v>17019</v>
      </c>
      <c r="G5185">
        <v>2</v>
      </c>
      <c r="H5185">
        <v>0</v>
      </c>
      <c r="I5185">
        <v>0</v>
      </c>
      <c r="J5185">
        <v>0</v>
      </c>
      <c r="K5185">
        <v>0</v>
      </c>
      <c r="L5185">
        <v>0</v>
      </c>
      <c r="M5185">
        <v>0</v>
      </c>
      <c r="N5185">
        <v>0</v>
      </c>
      <c r="O5185">
        <v>0</v>
      </c>
      <c r="P5185">
        <v>0</v>
      </c>
      <c r="Q5185">
        <v>0</v>
      </c>
    </row>
    <row r="5186" spans="1:17" x14ac:dyDescent="0.2">
      <c r="A5186" t="s">
        <v>22209</v>
      </c>
      <c r="B5186" t="s">
        <v>87</v>
      </c>
      <c r="C5186" t="s">
        <v>181</v>
      </c>
      <c r="D5186" t="s">
        <v>17027</v>
      </c>
      <c r="E5186" t="s">
        <v>81</v>
      </c>
      <c r="F5186" t="s">
        <v>17019</v>
      </c>
      <c r="G5186">
        <v>4</v>
      </c>
      <c r="H5186">
        <v>0</v>
      </c>
      <c r="I5186">
        <v>0</v>
      </c>
      <c r="J5186">
        <v>0</v>
      </c>
      <c r="K5186">
        <v>0</v>
      </c>
      <c r="L5186">
        <v>0</v>
      </c>
      <c r="M5186">
        <v>0</v>
      </c>
      <c r="N5186">
        <v>0</v>
      </c>
      <c r="O5186">
        <v>0</v>
      </c>
      <c r="P5186">
        <v>0</v>
      </c>
      <c r="Q5186">
        <v>0</v>
      </c>
    </row>
    <row r="5187" spans="1:17" x14ac:dyDescent="0.2">
      <c r="A5187" t="s">
        <v>22210</v>
      </c>
      <c r="B5187" t="s">
        <v>87</v>
      </c>
      <c r="C5187" t="s">
        <v>181</v>
      </c>
      <c r="D5187" t="s">
        <v>17029</v>
      </c>
      <c r="E5187" t="s">
        <v>79</v>
      </c>
      <c r="F5187" t="s">
        <v>4875</v>
      </c>
      <c r="G5187">
        <v>0</v>
      </c>
      <c r="H5187">
        <v>12</v>
      </c>
      <c r="I5187">
        <v>1</v>
      </c>
      <c r="J5187">
        <v>8</v>
      </c>
      <c r="K5187">
        <v>1</v>
      </c>
      <c r="L5187">
        <v>2</v>
      </c>
      <c r="M5187">
        <v>0</v>
      </c>
      <c r="N5187">
        <v>0</v>
      </c>
      <c r="O5187">
        <v>0</v>
      </c>
      <c r="P5187">
        <v>0</v>
      </c>
      <c r="Q5187">
        <v>0</v>
      </c>
    </row>
    <row r="5188" spans="1:17" x14ac:dyDescent="0.2">
      <c r="A5188" t="s">
        <v>22211</v>
      </c>
      <c r="B5188" t="s">
        <v>87</v>
      </c>
      <c r="C5188" t="s">
        <v>181</v>
      </c>
      <c r="D5188" t="s">
        <v>17029</v>
      </c>
      <c r="E5188" t="s">
        <v>79</v>
      </c>
      <c r="F5188" t="s">
        <v>4877</v>
      </c>
      <c r="G5188">
        <v>0</v>
      </c>
      <c r="H5188">
        <v>12</v>
      </c>
      <c r="I5188">
        <v>1</v>
      </c>
      <c r="J5188">
        <v>8</v>
      </c>
      <c r="K5188">
        <v>1</v>
      </c>
      <c r="L5188">
        <v>2</v>
      </c>
      <c r="M5188">
        <v>0</v>
      </c>
      <c r="N5188">
        <v>0</v>
      </c>
      <c r="O5188">
        <v>0</v>
      </c>
      <c r="P5188">
        <v>0</v>
      </c>
      <c r="Q5188">
        <v>0</v>
      </c>
    </row>
    <row r="5189" spans="1:17" x14ac:dyDescent="0.2">
      <c r="A5189" t="s">
        <v>22212</v>
      </c>
      <c r="B5189" t="s">
        <v>87</v>
      </c>
      <c r="C5189" t="s">
        <v>181</v>
      </c>
      <c r="D5189" t="s">
        <v>17029</v>
      </c>
      <c r="E5189" t="s">
        <v>79</v>
      </c>
      <c r="F5189" t="s">
        <v>4879</v>
      </c>
      <c r="G5189">
        <v>0</v>
      </c>
      <c r="H5189">
        <v>0</v>
      </c>
      <c r="I5189">
        <v>0</v>
      </c>
      <c r="J5189">
        <v>0</v>
      </c>
      <c r="K5189">
        <v>0</v>
      </c>
      <c r="L5189">
        <v>0</v>
      </c>
      <c r="M5189">
        <v>12</v>
      </c>
      <c r="N5189">
        <v>0</v>
      </c>
      <c r="O5189">
        <v>0</v>
      </c>
      <c r="P5189">
        <v>0</v>
      </c>
      <c r="Q5189">
        <v>0</v>
      </c>
    </row>
    <row r="5190" spans="1:17" x14ac:dyDescent="0.2">
      <c r="A5190" t="s">
        <v>22213</v>
      </c>
      <c r="B5190" t="s">
        <v>87</v>
      </c>
      <c r="C5190" t="s">
        <v>181</v>
      </c>
      <c r="D5190" t="s">
        <v>17029</v>
      </c>
      <c r="E5190" t="s">
        <v>79</v>
      </c>
      <c r="F5190" t="s">
        <v>4881</v>
      </c>
      <c r="G5190">
        <v>0</v>
      </c>
      <c r="H5190">
        <v>12</v>
      </c>
      <c r="I5190">
        <v>1</v>
      </c>
      <c r="J5190">
        <v>8</v>
      </c>
      <c r="K5190">
        <v>1</v>
      </c>
      <c r="L5190">
        <v>2</v>
      </c>
      <c r="M5190">
        <v>0</v>
      </c>
      <c r="N5190">
        <v>0</v>
      </c>
      <c r="O5190">
        <v>0</v>
      </c>
      <c r="P5190">
        <v>0</v>
      </c>
      <c r="Q5190">
        <v>0</v>
      </c>
    </row>
    <row r="5191" spans="1:17" x14ac:dyDescent="0.2">
      <c r="A5191" t="s">
        <v>22214</v>
      </c>
      <c r="B5191" t="s">
        <v>87</v>
      </c>
      <c r="C5191" t="s">
        <v>181</v>
      </c>
      <c r="D5191" t="s">
        <v>17029</v>
      </c>
      <c r="E5191" t="s">
        <v>79</v>
      </c>
      <c r="F5191" t="s">
        <v>4883</v>
      </c>
      <c r="G5191">
        <v>0</v>
      </c>
      <c r="H5191">
        <v>12</v>
      </c>
      <c r="I5191">
        <v>1</v>
      </c>
      <c r="J5191">
        <v>8</v>
      </c>
      <c r="K5191">
        <v>1</v>
      </c>
      <c r="L5191">
        <v>2</v>
      </c>
      <c r="M5191">
        <v>0</v>
      </c>
      <c r="N5191">
        <v>0</v>
      </c>
      <c r="O5191">
        <v>0</v>
      </c>
      <c r="P5191">
        <v>0</v>
      </c>
      <c r="Q5191">
        <v>0</v>
      </c>
    </row>
    <row r="5192" spans="1:17" x14ac:dyDescent="0.2">
      <c r="A5192" t="s">
        <v>22215</v>
      </c>
      <c r="B5192" t="s">
        <v>87</v>
      </c>
      <c r="C5192" t="s">
        <v>181</v>
      </c>
      <c r="D5192" t="s">
        <v>17029</v>
      </c>
      <c r="E5192" t="s">
        <v>79</v>
      </c>
      <c r="F5192" t="s">
        <v>4885</v>
      </c>
      <c r="G5192">
        <v>0</v>
      </c>
      <c r="H5192">
        <v>0</v>
      </c>
      <c r="I5192">
        <v>0</v>
      </c>
      <c r="J5192">
        <v>0</v>
      </c>
      <c r="K5192">
        <v>0</v>
      </c>
      <c r="L5192">
        <v>0</v>
      </c>
      <c r="M5192">
        <v>12</v>
      </c>
      <c r="N5192">
        <v>0</v>
      </c>
      <c r="O5192">
        <v>0</v>
      </c>
      <c r="P5192">
        <v>0</v>
      </c>
      <c r="Q5192">
        <v>0</v>
      </c>
    </row>
    <row r="5193" spans="1:17" x14ac:dyDescent="0.2">
      <c r="A5193" t="s">
        <v>22216</v>
      </c>
      <c r="B5193" t="s">
        <v>87</v>
      </c>
      <c r="C5193" t="s">
        <v>181</v>
      </c>
      <c r="D5193" t="s">
        <v>17029</v>
      </c>
      <c r="E5193" t="s">
        <v>79</v>
      </c>
      <c r="F5193" t="s">
        <v>4887</v>
      </c>
      <c r="G5193">
        <v>0</v>
      </c>
      <c r="H5193">
        <v>12</v>
      </c>
      <c r="I5193">
        <v>1</v>
      </c>
      <c r="J5193">
        <v>8</v>
      </c>
      <c r="K5193">
        <v>1</v>
      </c>
      <c r="L5193">
        <v>2</v>
      </c>
      <c r="M5193">
        <v>0</v>
      </c>
      <c r="N5193">
        <v>0</v>
      </c>
      <c r="O5193">
        <v>0</v>
      </c>
      <c r="P5193">
        <v>0</v>
      </c>
      <c r="Q5193">
        <v>0</v>
      </c>
    </row>
    <row r="5194" spans="1:17" x14ac:dyDescent="0.2">
      <c r="A5194" t="s">
        <v>22217</v>
      </c>
      <c r="B5194" t="s">
        <v>87</v>
      </c>
      <c r="C5194" t="s">
        <v>181</v>
      </c>
      <c r="D5194" t="s">
        <v>17029</v>
      </c>
      <c r="E5194" t="s">
        <v>79</v>
      </c>
      <c r="F5194" t="s">
        <v>4889</v>
      </c>
      <c r="G5194">
        <v>0</v>
      </c>
      <c r="H5194">
        <v>0</v>
      </c>
      <c r="I5194">
        <v>0</v>
      </c>
      <c r="J5194">
        <v>0</v>
      </c>
      <c r="K5194">
        <v>0</v>
      </c>
      <c r="L5194">
        <v>0</v>
      </c>
      <c r="M5194">
        <v>12</v>
      </c>
      <c r="N5194">
        <v>0</v>
      </c>
      <c r="O5194">
        <v>0</v>
      </c>
      <c r="P5194">
        <v>0</v>
      </c>
      <c r="Q5194">
        <v>0</v>
      </c>
    </row>
    <row r="5195" spans="1:17" x14ac:dyDescent="0.2">
      <c r="A5195" t="s">
        <v>22218</v>
      </c>
      <c r="B5195" t="s">
        <v>87</v>
      </c>
      <c r="C5195" t="s">
        <v>181</v>
      </c>
      <c r="D5195" t="s">
        <v>17029</v>
      </c>
      <c r="E5195" t="s">
        <v>79</v>
      </c>
      <c r="F5195" t="s">
        <v>4871</v>
      </c>
      <c r="G5195">
        <v>0</v>
      </c>
      <c r="H5195">
        <v>0</v>
      </c>
      <c r="I5195">
        <v>0</v>
      </c>
      <c r="J5195">
        <v>0</v>
      </c>
      <c r="K5195">
        <v>0</v>
      </c>
      <c r="L5195">
        <v>0</v>
      </c>
      <c r="M5195">
        <v>0</v>
      </c>
      <c r="N5195">
        <v>10</v>
      </c>
      <c r="O5195">
        <v>10</v>
      </c>
      <c r="P5195">
        <v>0</v>
      </c>
      <c r="Q5195">
        <v>0</v>
      </c>
    </row>
    <row r="5196" spans="1:17" x14ac:dyDescent="0.2">
      <c r="A5196" t="s">
        <v>22219</v>
      </c>
      <c r="B5196" t="s">
        <v>87</v>
      </c>
      <c r="C5196" t="s">
        <v>181</v>
      </c>
      <c r="D5196" t="s">
        <v>17029</v>
      </c>
      <c r="E5196" t="s">
        <v>79</v>
      </c>
      <c r="F5196" t="s">
        <v>4873</v>
      </c>
      <c r="G5196">
        <v>0</v>
      </c>
      <c r="H5196">
        <v>0</v>
      </c>
      <c r="I5196">
        <v>0</v>
      </c>
      <c r="J5196">
        <v>0</v>
      </c>
      <c r="K5196">
        <v>0</v>
      </c>
      <c r="L5196">
        <v>0</v>
      </c>
      <c r="M5196">
        <v>0</v>
      </c>
      <c r="N5196">
        <v>6</v>
      </c>
      <c r="O5196">
        <v>6</v>
      </c>
      <c r="P5196">
        <v>0</v>
      </c>
      <c r="Q5196">
        <v>0</v>
      </c>
    </row>
    <row r="5197" spans="1:17" x14ac:dyDescent="0.2">
      <c r="A5197" t="s">
        <v>22220</v>
      </c>
      <c r="B5197" t="s">
        <v>87</v>
      </c>
      <c r="C5197" t="s">
        <v>181</v>
      </c>
      <c r="D5197" t="s">
        <v>17029</v>
      </c>
      <c r="E5197" t="s">
        <v>79</v>
      </c>
      <c r="F5197" t="s">
        <v>17019</v>
      </c>
      <c r="G5197">
        <v>12</v>
      </c>
      <c r="H5197">
        <v>0</v>
      </c>
      <c r="I5197">
        <v>0</v>
      </c>
      <c r="J5197">
        <v>0</v>
      </c>
      <c r="K5197">
        <v>0</v>
      </c>
      <c r="L5197">
        <v>0</v>
      </c>
      <c r="M5197">
        <v>0</v>
      </c>
      <c r="N5197">
        <v>0</v>
      </c>
      <c r="O5197">
        <v>0</v>
      </c>
      <c r="P5197">
        <v>0</v>
      </c>
      <c r="Q5197">
        <v>0</v>
      </c>
    </row>
    <row r="5198" spans="1:17" x14ac:dyDescent="0.2">
      <c r="A5198" t="s">
        <v>22221</v>
      </c>
      <c r="B5198" t="s">
        <v>87</v>
      </c>
      <c r="C5198" t="s">
        <v>181</v>
      </c>
      <c r="D5198" t="s">
        <v>17029</v>
      </c>
      <c r="E5198" t="s">
        <v>81</v>
      </c>
      <c r="F5198" t="s">
        <v>4875</v>
      </c>
      <c r="G5198">
        <v>0</v>
      </c>
      <c r="H5198">
        <v>17</v>
      </c>
      <c r="I5198">
        <v>1</v>
      </c>
      <c r="J5198">
        <v>10</v>
      </c>
      <c r="K5198">
        <v>2</v>
      </c>
      <c r="L5198">
        <v>4</v>
      </c>
      <c r="M5198">
        <v>0</v>
      </c>
      <c r="N5198">
        <v>0</v>
      </c>
      <c r="O5198">
        <v>0</v>
      </c>
      <c r="P5198">
        <v>0</v>
      </c>
      <c r="Q5198">
        <v>0</v>
      </c>
    </row>
    <row r="5199" spans="1:17" x14ac:dyDescent="0.2">
      <c r="A5199" t="s">
        <v>22222</v>
      </c>
      <c r="B5199" t="s">
        <v>87</v>
      </c>
      <c r="C5199" t="s">
        <v>181</v>
      </c>
      <c r="D5199" t="s">
        <v>17029</v>
      </c>
      <c r="E5199" t="s">
        <v>81</v>
      </c>
      <c r="F5199" t="s">
        <v>4877</v>
      </c>
      <c r="G5199">
        <v>0</v>
      </c>
      <c r="H5199">
        <v>17</v>
      </c>
      <c r="I5199">
        <v>0</v>
      </c>
      <c r="J5199">
        <v>10</v>
      </c>
      <c r="K5199">
        <v>3</v>
      </c>
      <c r="L5199">
        <v>4</v>
      </c>
      <c r="M5199">
        <v>0</v>
      </c>
      <c r="N5199">
        <v>0</v>
      </c>
      <c r="O5199">
        <v>0</v>
      </c>
      <c r="P5199">
        <v>0</v>
      </c>
      <c r="Q5199">
        <v>0</v>
      </c>
    </row>
    <row r="5200" spans="1:17" x14ac:dyDescent="0.2">
      <c r="A5200" t="s">
        <v>22223</v>
      </c>
      <c r="B5200" t="s">
        <v>87</v>
      </c>
      <c r="C5200" t="s">
        <v>181</v>
      </c>
      <c r="D5200" t="s">
        <v>17029</v>
      </c>
      <c r="E5200" t="s">
        <v>81</v>
      </c>
      <c r="F5200" t="s">
        <v>4879</v>
      </c>
      <c r="G5200">
        <v>0</v>
      </c>
      <c r="H5200">
        <v>0</v>
      </c>
      <c r="I5200">
        <v>0</v>
      </c>
      <c r="J5200">
        <v>0</v>
      </c>
      <c r="K5200">
        <v>0</v>
      </c>
      <c r="L5200">
        <v>0</v>
      </c>
      <c r="M5200">
        <v>17</v>
      </c>
      <c r="N5200">
        <v>0</v>
      </c>
      <c r="O5200">
        <v>0</v>
      </c>
      <c r="P5200">
        <v>0</v>
      </c>
      <c r="Q5200">
        <v>0</v>
      </c>
    </row>
    <row r="5201" spans="1:17" x14ac:dyDescent="0.2">
      <c r="A5201" t="s">
        <v>22224</v>
      </c>
      <c r="B5201" t="s">
        <v>87</v>
      </c>
      <c r="C5201" t="s">
        <v>181</v>
      </c>
      <c r="D5201" t="s">
        <v>17029</v>
      </c>
      <c r="E5201" t="s">
        <v>81</v>
      </c>
      <c r="F5201" t="s">
        <v>4881</v>
      </c>
      <c r="G5201">
        <v>0</v>
      </c>
      <c r="H5201">
        <v>17</v>
      </c>
      <c r="I5201">
        <v>0</v>
      </c>
      <c r="J5201">
        <v>10</v>
      </c>
      <c r="K5201">
        <v>3</v>
      </c>
      <c r="L5201">
        <v>4</v>
      </c>
      <c r="M5201">
        <v>0</v>
      </c>
      <c r="N5201">
        <v>0</v>
      </c>
      <c r="O5201">
        <v>0</v>
      </c>
      <c r="P5201">
        <v>0</v>
      </c>
      <c r="Q5201">
        <v>0</v>
      </c>
    </row>
    <row r="5202" spans="1:17" x14ac:dyDescent="0.2">
      <c r="A5202" t="s">
        <v>22225</v>
      </c>
      <c r="B5202" t="s">
        <v>87</v>
      </c>
      <c r="C5202" t="s">
        <v>181</v>
      </c>
      <c r="D5202" t="s">
        <v>17029</v>
      </c>
      <c r="E5202" t="s">
        <v>81</v>
      </c>
      <c r="F5202" t="s">
        <v>4883</v>
      </c>
      <c r="G5202">
        <v>0</v>
      </c>
      <c r="H5202">
        <v>17</v>
      </c>
      <c r="I5202">
        <v>0</v>
      </c>
      <c r="J5202">
        <v>11</v>
      </c>
      <c r="K5202">
        <v>2</v>
      </c>
      <c r="L5202">
        <v>4</v>
      </c>
      <c r="M5202">
        <v>0</v>
      </c>
      <c r="N5202">
        <v>0</v>
      </c>
      <c r="O5202">
        <v>0</v>
      </c>
      <c r="P5202">
        <v>0</v>
      </c>
      <c r="Q5202">
        <v>0</v>
      </c>
    </row>
    <row r="5203" spans="1:17" x14ac:dyDescent="0.2">
      <c r="A5203" t="s">
        <v>22226</v>
      </c>
      <c r="B5203" t="s">
        <v>87</v>
      </c>
      <c r="C5203" t="s">
        <v>181</v>
      </c>
      <c r="D5203" t="s">
        <v>17029</v>
      </c>
      <c r="E5203" t="s">
        <v>81</v>
      </c>
      <c r="F5203" t="s">
        <v>4885</v>
      </c>
      <c r="G5203">
        <v>0</v>
      </c>
      <c r="H5203">
        <v>0</v>
      </c>
      <c r="I5203">
        <v>0</v>
      </c>
      <c r="J5203">
        <v>0</v>
      </c>
      <c r="K5203">
        <v>0</v>
      </c>
      <c r="L5203">
        <v>0</v>
      </c>
      <c r="M5203">
        <v>17</v>
      </c>
      <c r="N5203">
        <v>0</v>
      </c>
      <c r="O5203">
        <v>0</v>
      </c>
      <c r="P5203">
        <v>0</v>
      </c>
      <c r="Q5203">
        <v>0</v>
      </c>
    </row>
    <row r="5204" spans="1:17" x14ac:dyDescent="0.2">
      <c r="A5204" t="s">
        <v>22227</v>
      </c>
      <c r="B5204" t="s">
        <v>87</v>
      </c>
      <c r="C5204" t="s">
        <v>181</v>
      </c>
      <c r="D5204" t="s">
        <v>17029</v>
      </c>
      <c r="E5204" t="s">
        <v>81</v>
      </c>
      <c r="F5204" t="s">
        <v>4887</v>
      </c>
      <c r="G5204">
        <v>0</v>
      </c>
      <c r="H5204">
        <v>17</v>
      </c>
      <c r="I5204">
        <v>0</v>
      </c>
      <c r="J5204">
        <v>10</v>
      </c>
      <c r="K5204">
        <v>3</v>
      </c>
      <c r="L5204">
        <v>4</v>
      </c>
      <c r="M5204">
        <v>0</v>
      </c>
      <c r="N5204">
        <v>0</v>
      </c>
      <c r="O5204">
        <v>0</v>
      </c>
      <c r="P5204">
        <v>0</v>
      </c>
      <c r="Q5204">
        <v>0</v>
      </c>
    </row>
    <row r="5205" spans="1:17" x14ac:dyDescent="0.2">
      <c r="A5205" t="s">
        <v>22228</v>
      </c>
      <c r="B5205" t="s">
        <v>87</v>
      </c>
      <c r="C5205" t="s">
        <v>181</v>
      </c>
      <c r="D5205" t="s">
        <v>17029</v>
      </c>
      <c r="E5205" t="s">
        <v>81</v>
      </c>
      <c r="F5205" t="s">
        <v>4889</v>
      </c>
      <c r="G5205">
        <v>0</v>
      </c>
      <c r="H5205">
        <v>0</v>
      </c>
      <c r="I5205">
        <v>0</v>
      </c>
      <c r="J5205">
        <v>0</v>
      </c>
      <c r="K5205">
        <v>0</v>
      </c>
      <c r="L5205">
        <v>0</v>
      </c>
      <c r="M5205">
        <v>17</v>
      </c>
      <c r="N5205">
        <v>0</v>
      </c>
      <c r="O5205">
        <v>0</v>
      </c>
      <c r="P5205">
        <v>0</v>
      </c>
      <c r="Q5205">
        <v>0</v>
      </c>
    </row>
    <row r="5206" spans="1:17" x14ac:dyDescent="0.2">
      <c r="A5206" t="s">
        <v>22229</v>
      </c>
      <c r="B5206" t="s">
        <v>87</v>
      </c>
      <c r="C5206" t="s">
        <v>181</v>
      </c>
      <c r="D5206" t="s">
        <v>17029</v>
      </c>
      <c r="E5206" t="s">
        <v>81</v>
      </c>
      <c r="F5206" t="s">
        <v>4871</v>
      </c>
      <c r="G5206">
        <v>0</v>
      </c>
      <c r="H5206">
        <v>0</v>
      </c>
      <c r="I5206">
        <v>0</v>
      </c>
      <c r="J5206">
        <v>0</v>
      </c>
      <c r="K5206">
        <v>0</v>
      </c>
      <c r="L5206">
        <v>0</v>
      </c>
      <c r="M5206">
        <v>0</v>
      </c>
      <c r="N5206">
        <v>11</v>
      </c>
      <c r="O5206">
        <v>10</v>
      </c>
      <c r="P5206">
        <v>1</v>
      </c>
      <c r="Q5206">
        <v>0</v>
      </c>
    </row>
    <row r="5207" spans="1:17" x14ac:dyDescent="0.2">
      <c r="A5207" t="s">
        <v>22230</v>
      </c>
      <c r="B5207" t="s">
        <v>87</v>
      </c>
      <c r="C5207" t="s">
        <v>181</v>
      </c>
      <c r="D5207" t="s">
        <v>17029</v>
      </c>
      <c r="E5207" t="s">
        <v>81</v>
      </c>
      <c r="F5207" t="s">
        <v>4873</v>
      </c>
      <c r="G5207">
        <v>0</v>
      </c>
      <c r="H5207">
        <v>0</v>
      </c>
      <c r="I5207">
        <v>0</v>
      </c>
      <c r="J5207">
        <v>0</v>
      </c>
      <c r="K5207">
        <v>0</v>
      </c>
      <c r="L5207">
        <v>0</v>
      </c>
      <c r="M5207">
        <v>0</v>
      </c>
      <c r="N5207">
        <v>10</v>
      </c>
      <c r="O5207">
        <v>9</v>
      </c>
      <c r="P5207">
        <v>1</v>
      </c>
      <c r="Q5207">
        <v>0</v>
      </c>
    </row>
    <row r="5208" spans="1:17" x14ac:dyDescent="0.2">
      <c r="A5208" t="s">
        <v>22231</v>
      </c>
      <c r="B5208" t="s">
        <v>87</v>
      </c>
      <c r="C5208" t="s">
        <v>181</v>
      </c>
      <c r="D5208" t="s">
        <v>17029</v>
      </c>
      <c r="E5208" t="s">
        <v>81</v>
      </c>
      <c r="F5208" t="s">
        <v>17019</v>
      </c>
      <c r="G5208">
        <v>17</v>
      </c>
      <c r="H5208">
        <v>0</v>
      </c>
      <c r="I5208">
        <v>0</v>
      </c>
      <c r="J5208">
        <v>0</v>
      </c>
      <c r="K5208">
        <v>0</v>
      </c>
      <c r="L5208">
        <v>0</v>
      </c>
      <c r="M5208">
        <v>0</v>
      </c>
      <c r="N5208">
        <v>0</v>
      </c>
      <c r="O5208">
        <v>0</v>
      </c>
      <c r="P5208">
        <v>0</v>
      </c>
      <c r="Q5208">
        <v>0</v>
      </c>
    </row>
    <row r="5209" spans="1:17" x14ac:dyDescent="0.2">
      <c r="A5209" t="s">
        <v>22232</v>
      </c>
      <c r="B5209" t="s">
        <v>87</v>
      </c>
      <c r="C5209" t="s">
        <v>181</v>
      </c>
      <c r="D5209" t="s">
        <v>17025</v>
      </c>
      <c r="E5209" t="s">
        <v>79</v>
      </c>
      <c r="F5209" t="s">
        <v>17019</v>
      </c>
      <c r="G5209">
        <v>1</v>
      </c>
      <c r="H5209">
        <v>0</v>
      </c>
      <c r="I5209">
        <v>0</v>
      </c>
      <c r="J5209">
        <v>0</v>
      </c>
      <c r="K5209">
        <v>0</v>
      </c>
      <c r="L5209">
        <v>0</v>
      </c>
      <c r="M5209">
        <v>0</v>
      </c>
      <c r="N5209">
        <v>0</v>
      </c>
      <c r="O5209">
        <v>0</v>
      </c>
      <c r="P5209">
        <v>0</v>
      </c>
      <c r="Q5209">
        <v>0</v>
      </c>
    </row>
    <row r="5210" spans="1:17" x14ac:dyDescent="0.2">
      <c r="A5210" t="s">
        <v>22233</v>
      </c>
      <c r="B5210" t="s">
        <v>87</v>
      </c>
      <c r="C5210" t="s">
        <v>181</v>
      </c>
      <c r="D5210" t="s">
        <v>17025</v>
      </c>
      <c r="E5210" t="s">
        <v>81</v>
      </c>
      <c r="F5210" t="s">
        <v>17019</v>
      </c>
      <c r="G5210">
        <v>1</v>
      </c>
      <c r="H5210">
        <v>0</v>
      </c>
      <c r="I5210">
        <v>0</v>
      </c>
      <c r="J5210">
        <v>0</v>
      </c>
      <c r="K5210">
        <v>0</v>
      </c>
      <c r="L5210">
        <v>0</v>
      </c>
      <c r="M5210">
        <v>0</v>
      </c>
      <c r="N5210">
        <v>0</v>
      </c>
      <c r="O5210">
        <v>0</v>
      </c>
      <c r="P5210">
        <v>0</v>
      </c>
      <c r="Q5210">
        <v>0</v>
      </c>
    </row>
    <row r="5211" spans="1:17" x14ac:dyDescent="0.2">
      <c r="A5211" t="s">
        <v>22234</v>
      </c>
      <c r="B5211" t="s">
        <v>87</v>
      </c>
      <c r="C5211" t="s">
        <v>182</v>
      </c>
      <c r="D5211" t="s">
        <v>17027</v>
      </c>
      <c r="E5211" t="s">
        <v>81</v>
      </c>
      <c r="F5211" t="s">
        <v>17019</v>
      </c>
      <c r="G5211">
        <v>1</v>
      </c>
      <c r="H5211">
        <v>0</v>
      </c>
      <c r="I5211">
        <v>0</v>
      </c>
      <c r="J5211">
        <v>0</v>
      </c>
      <c r="K5211">
        <v>0</v>
      </c>
      <c r="L5211">
        <v>0</v>
      </c>
      <c r="M5211">
        <v>0</v>
      </c>
      <c r="N5211">
        <v>0</v>
      </c>
      <c r="O5211">
        <v>0</v>
      </c>
      <c r="P5211">
        <v>0</v>
      </c>
      <c r="Q5211">
        <v>0</v>
      </c>
    </row>
    <row r="5212" spans="1:17" x14ac:dyDescent="0.2">
      <c r="A5212" t="s">
        <v>22235</v>
      </c>
      <c r="B5212" t="s">
        <v>87</v>
      </c>
      <c r="C5212" t="s">
        <v>182</v>
      </c>
      <c r="D5212" t="s">
        <v>17029</v>
      </c>
      <c r="E5212" t="s">
        <v>79</v>
      </c>
      <c r="F5212" t="s">
        <v>4875</v>
      </c>
      <c r="G5212">
        <v>0</v>
      </c>
      <c r="H5212">
        <v>12</v>
      </c>
      <c r="I5212">
        <v>4</v>
      </c>
      <c r="J5212">
        <v>5</v>
      </c>
      <c r="K5212">
        <v>1</v>
      </c>
      <c r="L5212">
        <v>2</v>
      </c>
      <c r="M5212">
        <v>0</v>
      </c>
      <c r="N5212">
        <v>0</v>
      </c>
      <c r="O5212">
        <v>0</v>
      </c>
      <c r="P5212">
        <v>0</v>
      </c>
      <c r="Q5212">
        <v>0</v>
      </c>
    </row>
    <row r="5213" spans="1:17" x14ac:dyDescent="0.2">
      <c r="A5213" t="s">
        <v>22236</v>
      </c>
      <c r="B5213" t="s">
        <v>87</v>
      </c>
      <c r="C5213" t="s">
        <v>182</v>
      </c>
      <c r="D5213" t="s">
        <v>17029</v>
      </c>
      <c r="E5213" t="s">
        <v>79</v>
      </c>
      <c r="F5213" t="s">
        <v>4877</v>
      </c>
      <c r="G5213">
        <v>0</v>
      </c>
      <c r="H5213">
        <v>12</v>
      </c>
      <c r="I5213">
        <v>4</v>
      </c>
      <c r="J5213">
        <v>5</v>
      </c>
      <c r="K5213">
        <v>0</v>
      </c>
      <c r="L5213">
        <v>3</v>
      </c>
      <c r="M5213">
        <v>0</v>
      </c>
      <c r="N5213">
        <v>0</v>
      </c>
      <c r="O5213">
        <v>0</v>
      </c>
      <c r="P5213">
        <v>0</v>
      </c>
      <c r="Q5213">
        <v>0</v>
      </c>
    </row>
    <row r="5214" spans="1:17" x14ac:dyDescent="0.2">
      <c r="A5214" t="s">
        <v>22237</v>
      </c>
      <c r="B5214" t="s">
        <v>87</v>
      </c>
      <c r="C5214" t="s">
        <v>182</v>
      </c>
      <c r="D5214" t="s">
        <v>17029</v>
      </c>
      <c r="E5214" t="s">
        <v>79</v>
      </c>
      <c r="F5214" t="s">
        <v>4879</v>
      </c>
      <c r="G5214">
        <v>0</v>
      </c>
      <c r="H5214">
        <v>0</v>
      </c>
      <c r="I5214">
        <v>0</v>
      </c>
      <c r="J5214">
        <v>0</v>
      </c>
      <c r="K5214">
        <v>0</v>
      </c>
      <c r="L5214">
        <v>0</v>
      </c>
      <c r="M5214">
        <v>12</v>
      </c>
      <c r="N5214">
        <v>0</v>
      </c>
      <c r="O5214">
        <v>0</v>
      </c>
      <c r="P5214">
        <v>0</v>
      </c>
      <c r="Q5214">
        <v>0</v>
      </c>
    </row>
    <row r="5215" spans="1:17" x14ac:dyDescent="0.2">
      <c r="A5215" t="s">
        <v>22238</v>
      </c>
      <c r="B5215" t="s">
        <v>87</v>
      </c>
      <c r="C5215" t="s">
        <v>182</v>
      </c>
      <c r="D5215" t="s">
        <v>17029</v>
      </c>
      <c r="E5215" t="s">
        <v>79</v>
      </c>
      <c r="F5215" t="s">
        <v>4881</v>
      </c>
      <c r="G5215">
        <v>0</v>
      </c>
      <c r="H5215">
        <v>12</v>
      </c>
      <c r="I5215">
        <v>4</v>
      </c>
      <c r="J5215">
        <v>5</v>
      </c>
      <c r="K5215">
        <v>0</v>
      </c>
      <c r="L5215">
        <v>3</v>
      </c>
      <c r="M5215">
        <v>0</v>
      </c>
      <c r="N5215">
        <v>0</v>
      </c>
      <c r="O5215">
        <v>0</v>
      </c>
      <c r="P5215">
        <v>0</v>
      </c>
      <c r="Q5215">
        <v>0</v>
      </c>
    </row>
    <row r="5216" spans="1:17" x14ac:dyDescent="0.2">
      <c r="A5216" t="s">
        <v>22239</v>
      </c>
      <c r="B5216" t="s">
        <v>87</v>
      </c>
      <c r="C5216" t="s">
        <v>182</v>
      </c>
      <c r="D5216" t="s">
        <v>17029</v>
      </c>
      <c r="E5216" t="s">
        <v>79</v>
      </c>
      <c r="F5216" t="s">
        <v>4883</v>
      </c>
      <c r="G5216">
        <v>0</v>
      </c>
      <c r="H5216">
        <v>12</v>
      </c>
      <c r="I5216">
        <v>4</v>
      </c>
      <c r="J5216">
        <v>5</v>
      </c>
      <c r="K5216">
        <v>0</v>
      </c>
      <c r="L5216">
        <v>3</v>
      </c>
      <c r="M5216">
        <v>0</v>
      </c>
      <c r="N5216">
        <v>0</v>
      </c>
      <c r="O5216">
        <v>0</v>
      </c>
      <c r="P5216">
        <v>0</v>
      </c>
      <c r="Q5216">
        <v>0</v>
      </c>
    </row>
    <row r="5217" spans="1:17" x14ac:dyDescent="0.2">
      <c r="A5217" t="s">
        <v>22240</v>
      </c>
      <c r="B5217" t="s">
        <v>87</v>
      </c>
      <c r="C5217" t="s">
        <v>182</v>
      </c>
      <c r="D5217" t="s">
        <v>17029</v>
      </c>
      <c r="E5217" t="s">
        <v>79</v>
      </c>
      <c r="F5217" t="s">
        <v>4885</v>
      </c>
      <c r="G5217">
        <v>0</v>
      </c>
      <c r="H5217">
        <v>0</v>
      </c>
      <c r="I5217">
        <v>0</v>
      </c>
      <c r="J5217">
        <v>0</v>
      </c>
      <c r="K5217">
        <v>0</v>
      </c>
      <c r="L5217">
        <v>0</v>
      </c>
      <c r="M5217">
        <v>12</v>
      </c>
      <c r="N5217">
        <v>0</v>
      </c>
      <c r="O5217">
        <v>0</v>
      </c>
      <c r="P5217">
        <v>0</v>
      </c>
      <c r="Q5217">
        <v>0</v>
      </c>
    </row>
    <row r="5218" spans="1:17" x14ac:dyDescent="0.2">
      <c r="A5218" t="s">
        <v>22241</v>
      </c>
      <c r="B5218" t="s">
        <v>87</v>
      </c>
      <c r="C5218" t="s">
        <v>182</v>
      </c>
      <c r="D5218" t="s">
        <v>17029</v>
      </c>
      <c r="E5218" t="s">
        <v>79</v>
      </c>
      <c r="F5218" t="s">
        <v>4887</v>
      </c>
      <c r="G5218">
        <v>0</v>
      </c>
      <c r="H5218">
        <v>12</v>
      </c>
      <c r="I5218">
        <v>4</v>
      </c>
      <c r="J5218">
        <v>5</v>
      </c>
      <c r="K5218">
        <v>1</v>
      </c>
      <c r="L5218">
        <v>2</v>
      </c>
      <c r="M5218">
        <v>0</v>
      </c>
      <c r="N5218">
        <v>0</v>
      </c>
      <c r="O5218">
        <v>0</v>
      </c>
      <c r="P5218">
        <v>0</v>
      </c>
      <c r="Q5218">
        <v>0</v>
      </c>
    </row>
    <row r="5219" spans="1:17" x14ac:dyDescent="0.2">
      <c r="A5219" t="s">
        <v>22242</v>
      </c>
      <c r="B5219" t="s">
        <v>87</v>
      </c>
      <c r="C5219" t="s">
        <v>182</v>
      </c>
      <c r="D5219" t="s">
        <v>17029</v>
      </c>
      <c r="E5219" t="s">
        <v>79</v>
      </c>
      <c r="F5219" t="s">
        <v>4889</v>
      </c>
      <c r="G5219">
        <v>0</v>
      </c>
      <c r="H5219">
        <v>0</v>
      </c>
      <c r="I5219">
        <v>0</v>
      </c>
      <c r="J5219">
        <v>0</v>
      </c>
      <c r="K5219">
        <v>0</v>
      </c>
      <c r="L5219">
        <v>0</v>
      </c>
      <c r="M5219">
        <v>12</v>
      </c>
      <c r="N5219">
        <v>0</v>
      </c>
      <c r="O5219">
        <v>0</v>
      </c>
      <c r="P5219">
        <v>0</v>
      </c>
      <c r="Q5219">
        <v>0</v>
      </c>
    </row>
    <row r="5220" spans="1:17" x14ac:dyDescent="0.2">
      <c r="A5220" t="s">
        <v>22243</v>
      </c>
      <c r="B5220" t="s">
        <v>87</v>
      </c>
      <c r="C5220" t="s">
        <v>182</v>
      </c>
      <c r="D5220" t="s">
        <v>17029</v>
      </c>
      <c r="E5220" t="s">
        <v>79</v>
      </c>
      <c r="F5220" t="s">
        <v>4871</v>
      </c>
      <c r="G5220">
        <v>0</v>
      </c>
      <c r="H5220">
        <v>0</v>
      </c>
      <c r="I5220">
        <v>0</v>
      </c>
      <c r="J5220">
        <v>0</v>
      </c>
      <c r="K5220">
        <v>0</v>
      </c>
      <c r="L5220">
        <v>0</v>
      </c>
      <c r="M5220">
        <v>0</v>
      </c>
      <c r="N5220">
        <v>8</v>
      </c>
      <c r="O5220">
        <v>7</v>
      </c>
      <c r="P5220">
        <v>0</v>
      </c>
      <c r="Q5220">
        <v>1</v>
      </c>
    </row>
    <row r="5221" spans="1:17" x14ac:dyDescent="0.2">
      <c r="A5221" t="s">
        <v>22244</v>
      </c>
      <c r="B5221" t="s">
        <v>87</v>
      </c>
      <c r="C5221" t="s">
        <v>182</v>
      </c>
      <c r="D5221" t="s">
        <v>17029</v>
      </c>
      <c r="E5221" t="s">
        <v>79</v>
      </c>
      <c r="F5221" t="s">
        <v>4873</v>
      </c>
      <c r="G5221">
        <v>0</v>
      </c>
      <c r="H5221">
        <v>0</v>
      </c>
      <c r="I5221">
        <v>0</v>
      </c>
      <c r="J5221">
        <v>0</v>
      </c>
      <c r="K5221">
        <v>0</v>
      </c>
      <c r="L5221">
        <v>0</v>
      </c>
      <c r="M5221">
        <v>0</v>
      </c>
      <c r="N5221">
        <v>8</v>
      </c>
      <c r="O5221">
        <v>7</v>
      </c>
      <c r="P5221">
        <v>0</v>
      </c>
      <c r="Q5221">
        <v>1</v>
      </c>
    </row>
    <row r="5222" spans="1:17" x14ac:dyDescent="0.2">
      <c r="A5222" t="s">
        <v>22245</v>
      </c>
      <c r="B5222" t="s">
        <v>87</v>
      </c>
      <c r="C5222" t="s">
        <v>182</v>
      </c>
      <c r="D5222" t="s">
        <v>17029</v>
      </c>
      <c r="E5222" t="s">
        <v>79</v>
      </c>
      <c r="F5222" t="s">
        <v>17019</v>
      </c>
      <c r="G5222">
        <v>12</v>
      </c>
      <c r="H5222">
        <v>0</v>
      </c>
      <c r="I5222">
        <v>0</v>
      </c>
      <c r="J5222">
        <v>0</v>
      </c>
      <c r="K5222">
        <v>0</v>
      </c>
      <c r="L5222">
        <v>0</v>
      </c>
      <c r="M5222">
        <v>0</v>
      </c>
      <c r="N5222">
        <v>0</v>
      </c>
      <c r="O5222">
        <v>0</v>
      </c>
      <c r="P5222">
        <v>0</v>
      </c>
      <c r="Q5222">
        <v>0</v>
      </c>
    </row>
    <row r="5223" spans="1:17" x14ac:dyDescent="0.2">
      <c r="A5223" t="s">
        <v>22246</v>
      </c>
      <c r="B5223" t="s">
        <v>87</v>
      </c>
      <c r="C5223" t="s">
        <v>182</v>
      </c>
      <c r="D5223" t="s">
        <v>17029</v>
      </c>
      <c r="E5223" t="s">
        <v>81</v>
      </c>
      <c r="F5223" t="s">
        <v>4875</v>
      </c>
      <c r="G5223">
        <v>0</v>
      </c>
      <c r="H5223">
        <v>10</v>
      </c>
      <c r="I5223">
        <v>0</v>
      </c>
      <c r="J5223">
        <v>7</v>
      </c>
      <c r="K5223">
        <v>2</v>
      </c>
      <c r="L5223">
        <v>1</v>
      </c>
      <c r="M5223">
        <v>0</v>
      </c>
      <c r="N5223">
        <v>0</v>
      </c>
      <c r="O5223">
        <v>0</v>
      </c>
      <c r="P5223">
        <v>0</v>
      </c>
      <c r="Q5223">
        <v>0</v>
      </c>
    </row>
    <row r="5224" spans="1:17" x14ac:dyDescent="0.2">
      <c r="A5224" t="s">
        <v>22247</v>
      </c>
      <c r="B5224" t="s">
        <v>87</v>
      </c>
      <c r="C5224" t="s">
        <v>182</v>
      </c>
      <c r="D5224" t="s">
        <v>17029</v>
      </c>
      <c r="E5224" t="s">
        <v>81</v>
      </c>
      <c r="F5224" t="s">
        <v>4877</v>
      </c>
      <c r="G5224">
        <v>0</v>
      </c>
      <c r="H5224">
        <v>10</v>
      </c>
      <c r="I5224">
        <v>0</v>
      </c>
      <c r="J5224">
        <v>7</v>
      </c>
      <c r="K5224">
        <v>2</v>
      </c>
      <c r="L5224">
        <v>1</v>
      </c>
      <c r="M5224">
        <v>0</v>
      </c>
      <c r="N5224">
        <v>0</v>
      </c>
      <c r="O5224">
        <v>0</v>
      </c>
      <c r="P5224">
        <v>0</v>
      </c>
      <c r="Q5224">
        <v>0</v>
      </c>
    </row>
    <row r="5225" spans="1:17" x14ac:dyDescent="0.2">
      <c r="A5225" t="s">
        <v>22248</v>
      </c>
      <c r="B5225" t="s">
        <v>87</v>
      </c>
      <c r="C5225" t="s">
        <v>182</v>
      </c>
      <c r="D5225" t="s">
        <v>17029</v>
      </c>
      <c r="E5225" t="s">
        <v>81</v>
      </c>
      <c r="F5225" t="s">
        <v>4879</v>
      </c>
      <c r="G5225">
        <v>0</v>
      </c>
      <c r="H5225">
        <v>0</v>
      </c>
      <c r="I5225">
        <v>0</v>
      </c>
      <c r="J5225">
        <v>0</v>
      </c>
      <c r="K5225">
        <v>0</v>
      </c>
      <c r="L5225">
        <v>0</v>
      </c>
      <c r="M5225">
        <v>10</v>
      </c>
      <c r="N5225">
        <v>0</v>
      </c>
      <c r="O5225">
        <v>0</v>
      </c>
      <c r="P5225">
        <v>0</v>
      </c>
      <c r="Q5225">
        <v>0</v>
      </c>
    </row>
    <row r="5226" spans="1:17" x14ac:dyDescent="0.2">
      <c r="A5226" t="s">
        <v>22249</v>
      </c>
      <c r="B5226" t="s">
        <v>87</v>
      </c>
      <c r="C5226" t="s">
        <v>182</v>
      </c>
      <c r="D5226" t="s">
        <v>17029</v>
      </c>
      <c r="E5226" t="s">
        <v>81</v>
      </c>
      <c r="F5226" t="s">
        <v>4881</v>
      </c>
      <c r="G5226">
        <v>0</v>
      </c>
      <c r="H5226">
        <v>10</v>
      </c>
      <c r="I5226">
        <v>0</v>
      </c>
      <c r="J5226">
        <v>7</v>
      </c>
      <c r="K5226">
        <v>2</v>
      </c>
      <c r="L5226">
        <v>1</v>
      </c>
      <c r="M5226">
        <v>0</v>
      </c>
      <c r="N5226">
        <v>0</v>
      </c>
      <c r="O5226">
        <v>0</v>
      </c>
      <c r="P5226">
        <v>0</v>
      </c>
      <c r="Q5226">
        <v>0</v>
      </c>
    </row>
    <row r="5227" spans="1:17" x14ac:dyDescent="0.2">
      <c r="A5227" t="s">
        <v>22250</v>
      </c>
      <c r="B5227" t="s">
        <v>87</v>
      </c>
      <c r="C5227" t="s">
        <v>182</v>
      </c>
      <c r="D5227" t="s">
        <v>17029</v>
      </c>
      <c r="E5227" t="s">
        <v>81</v>
      </c>
      <c r="F5227" t="s">
        <v>4883</v>
      </c>
      <c r="G5227">
        <v>0</v>
      </c>
      <c r="H5227">
        <v>10</v>
      </c>
      <c r="I5227">
        <v>0</v>
      </c>
      <c r="J5227">
        <v>7</v>
      </c>
      <c r="K5227">
        <v>2</v>
      </c>
      <c r="L5227">
        <v>1</v>
      </c>
      <c r="M5227">
        <v>0</v>
      </c>
      <c r="N5227">
        <v>0</v>
      </c>
      <c r="O5227">
        <v>0</v>
      </c>
      <c r="P5227">
        <v>0</v>
      </c>
      <c r="Q5227">
        <v>0</v>
      </c>
    </row>
    <row r="5228" spans="1:17" x14ac:dyDescent="0.2">
      <c r="A5228" t="s">
        <v>22251</v>
      </c>
      <c r="B5228" t="s">
        <v>87</v>
      </c>
      <c r="C5228" t="s">
        <v>182</v>
      </c>
      <c r="D5228" t="s">
        <v>17029</v>
      </c>
      <c r="E5228" t="s">
        <v>81</v>
      </c>
      <c r="F5228" t="s">
        <v>4885</v>
      </c>
      <c r="G5228">
        <v>0</v>
      </c>
      <c r="H5228">
        <v>0</v>
      </c>
      <c r="I5228">
        <v>0</v>
      </c>
      <c r="J5228">
        <v>0</v>
      </c>
      <c r="K5228">
        <v>0</v>
      </c>
      <c r="L5228">
        <v>0</v>
      </c>
      <c r="M5228">
        <v>10</v>
      </c>
      <c r="N5228">
        <v>0</v>
      </c>
      <c r="O5228">
        <v>0</v>
      </c>
      <c r="P5228">
        <v>0</v>
      </c>
      <c r="Q5228">
        <v>0</v>
      </c>
    </row>
    <row r="5229" spans="1:17" x14ac:dyDescent="0.2">
      <c r="A5229" t="s">
        <v>22252</v>
      </c>
      <c r="B5229" t="s">
        <v>87</v>
      </c>
      <c r="C5229" t="s">
        <v>182</v>
      </c>
      <c r="D5229" t="s">
        <v>17029</v>
      </c>
      <c r="E5229" t="s">
        <v>81</v>
      </c>
      <c r="F5229" t="s">
        <v>4887</v>
      </c>
      <c r="G5229">
        <v>0</v>
      </c>
      <c r="H5229">
        <v>10</v>
      </c>
      <c r="I5229">
        <v>0</v>
      </c>
      <c r="J5229">
        <v>7</v>
      </c>
      <c r="K5229">
        <v>2</v>
      </c>
      <c r="L5229">
        <v>1</v>
      </c>
      <c r="M5229">
        <v>0</v>
      </c>
      <c r="N5229">
        <v>0</v>
      </c>
      <c r="O5229">
        <v>0</v>
      </c>
      <c r="P5229">
        <v>0</v>
      </c>
      <c r="Q5229">
        <v>0</v>
      </c>
    </row>
    <row r="5230" spans="1:17" x14ac:dyDescent="0.2">
      <c r="A5230" t="s">
        <v>22253</v>
      </c>
      <c r="B5230" t="s">
        <v>87</v>
      </c>
      <c r="C5230" t="s">
        <v>182</v>
      </c>
      <c r="D5230" t="s">
        <v>17029</v>
      </c>
      <c r="E5230" t="s">
        <v>81</v>
      </c>
      <c r="F5230" t="s">
        <v>4889</v>
      </c>
      <c r="G5230">
        <v>0</v>
      </c>
      <c r="H5230">
        <v>0</v>
      </c>
      <c r="I5230">
        <v>0</v>
      </c>
      <c r="J5230">
        <v>0</v>
      </c>
      <c r="K5230">
        <v>0</v>
      </c>
      <c r="L5230">
        <v>0</v>
      </c>
      <c r="M5230">
        <v>10</v>
      </c>
      <c r="N5230">
        <v>0</v>
      </c>
      <c r="O5230">
        <v>0</v>
      </c>
      <c r="P5230">
        <v>0</v>
      </c>
      <c r="Q5230">
        <v>0</v>
      </c>
    </row>
    <row r="5231" spans="1:17" x14ac:dyDescent="0.2">
      <c r="A5231" t="s">
        <v>22254</v>
      </c>
      <c r="B5231" t="s">
        <v>87</v>
      </c>
      <c r="C5231" t="s">
        <v>182</v>
      </c>
      <c r="D5231" t="s">
        <v>17029</v>
      </c>
      <c r="E5231" t="s">
        <v>81</v>
      </c>
      <c r="F5231" t="s">
        <v>4871</v>
      </c>
      <c r="G5231">
        <v>0</v>
      </c>
      <c r="H5231">
        <v>0</v>
      </c>
      <c r="I5231">
        <v>0</v>
      </c>
      <c r="J5231">
        <v>0</v>
      </c>
      <c r="K5231">
        <v>0</v>
      </c>
      <c r="L5231">
        <v>0</v>
      </c>
      <c r="M5231">
        <v>0</v>
      </c>
      <c r="N5231">
        <v>6</v>
      </c>
      <c r="O5231">
        <v>6</v>
      </c>
      <c r="P5231">
        <v>0</v>
      </c>
      <c r="Q5231">
        <v>0</v>
      </c>
    </row>
    <row r="5232" spans="1:17" x14ac:dyDescent="0.2">
      <c r="A5232" t="s">
        <v>22255</v>
      </c>
      <c r="B5232" t="s">
        <v>87</v>
      </c>
      <c r="C5232" t="s">
        <v>182</v>
      </c>
      <c r="D5232" t="s">
        <v>17029</v>
      </c>
      <c r="E5232" t="s">
        <v>81</v>
      </c>
      <c r="F5232" t="s">
        <v>4873</v>
      </c>
      <c r="G5232">
        <v>0</v>
      </c>
      <c r="H5232">
        <v>0</v>
      </c>
      <c r="I5232">
        <v>0</v>
      </c>
      <c r="J5232">
        <v>0</v>
      </c>
      <c r="K5232">
        <v>0</v>
      </c>
      <c r="L5232">
        <v>0</v>
      </c>
      <c r="M5232">
        <v>0</v>
      </c>
      <c r="N5232">
        <v>6</v>
      </c>
      <c r="O5232">
        <v>6</v>
      </c>
      <c r="P5232">
        <v>0</v>
      </c>
      <c r="Q5232">
        <v>0</v>
      </c>
    </row>
    <row r="5233" spans="1:17" x14ac:dyDescent="0.2">
      <c r="A5233" t="s">
        <v>22256</v>
      </c>
      <c r="B5233" t="s">
        <v>87</v>
      </c>
      <c r="C5233" t="s">
        <v>182</v>
      </c>
      <c r="D5233" t="s">
        <v>17029</v>
      </c>
      <c r="E5233" t="s">
        <v>81</v>
      </c>
      <c r="F5233" t="s">
        <v>17019</v>
      </c>
      <c r="G5233">
        <v>10</v>
      </c>
      <c r="H5233">
        <v>0</v>
      </c>
      <c r="I5233">
        <v>0</v>
      </c>
      <c r="J5233">
        <v>0</v>
      </c>
      <c r="K5233">
        <v>0</v>
      </c>
      <c r="L5233">
        <v>0</v>
      </c>
      <c r="M5233">
        <v>0</v>
      </c>
      <c r="N5233">
        <v>0</v>
      </c>
      <c r="O5233">
        <v>0</v>
      </c>
      <c r="P5233">
        <v>0</v>
      </c>
      <c r="Q5233">
        <v>0</v>
      </c>
    </row>
    <row r="5234" spans="1:17" x14ac:dyDescent="0.2">
      <c r="A5234" t="s">
        <v>22257</v>
      </c>
      <c r="B5234" t="s">
        <v>87</v>
      </c>
      <c r="C5234" t="s">
        <v>182</v>
      </c>
      <c r="D5234" t="s">
        <v>17025</v>
      </c>
      <c r="E5234" t="s">
        <v>79</v>
      </c>
      <c r="F5234" t="s">
        <v>17019</v>
      </c>
      <c r="G5234">
        <v>1</v>
      </c>
      <c r="H5234">
        <v>0</v>
      </c>
      <c r="I5234">
        <v>0</v>
      </c>
      <c r="J5234">
        <v>0</v>
      </c>
      <c r="K5234">
        <v>0</v>
      </c>
      <c r="L5234">
        <v>0</v>
      </c>
      <c r="M5234">
        <v>0</v>
      </c>
      <c r="N5234">
        <v>0</v>
      </c>
      <c r="O5234">
        <v>0</v>
      </c>
      <c r="P5234">
        <v>0</v>
      </c>
      <c r="Q5234">
        <v>0</v>
      </c>
    </row>
    <row r="5235" spans="1:17" x14ac:dyDescent="0.2">
      <c r="A5235" t="s">
        <v>22258</v>
      </c>
      <c r="B5235" t="s">
        <v>87</v>
      </c>
      <c r="C5235" t="s">
        <v>182</v>
      </c>
      <c r="D5235" t="s">
        <v>17025</v>
      </c>
      <c r="E5235" t="s">
        <v>81</v>
      </c>
      <c r="F5235" t="s">
        <v>17019</v>
      </c>
      <c r="G5235">
        <v>1</v>
      </c>
      <c r="H5235">
        <v>0</v>
      </c>
      <c r="I5235">
        <v>0</v>
      </c>
      <c r="J5235">
        <v>0</v>
      </c>
      <c r="K5235">
        <v>0</v>
      </c>
      <c r="L5235">
        <v>0</v>
      </c>
      <c r="M5235">
        <v>0</v>
      </c>
      <c r="N5235">
        <v>0</v>
      </c>
      <c r="O5235">
        <v>0</v>
      </c>
      <c r="P5235">
        <v>0</v>
      </c>
      <c r="Q5235">
        <v>0</v>
      </c>
    </row>
    <row r="5236" spans="1:17" x14ac:dyDescent="0.2">
      <c r="A5236" t="s">
        <v>22259</v>
      </c>
      <c r="B5236" t="s">
        <v>87</v>
      </c>
      <c r="C5236" t="s">
        <v>183</v>
      </c>
      <c r="D5236" t="s">
        <v>17027</v>
      </c>
      <c r="E5236" t="s">
        <v>79</v>
      </c>
      <c r="F5236" t="s">
        <v>17019</v>
      </c>
      <c r="G5236">
        <v>1</v>
      </c>
      <c r="H5236">
        <v>0</v>
      </c>
      <c r="I5236">
        <v>0</v>
      </c>
      <c r="J5236">
        <v>0</v>
      </c>
      <c r="K5236">
        <v>0</v>
      </c>
      <c r="L5236">
        <v>0</v>
      </c>
      <c r="M5236">
        <v>0</v>
      </c>
      <c r="N5236">
        <v>0</v>
      </c>
      <c r="O5236">
        <v>0</v>
      </c>
      <c r="P5236">
        <v>0</v>
      </c>
      <c r="Q5236">
        <v>0</v>
      </c>
    </row>
    <row r="5237" spans="1:17" x14ac:dyDescent="0.2">
      <c r="A5237" t="s">
        <v>22260</v>
      </c>
      <c r="B5237" t="s">
        <v>87</v>
      </c>
      <c r="C5237" t="s">
        <v>183</v>
      </c>
      <c r="D5237" t="s">
        <v>17029</v>
      </c>
      <c r="E5237" t="s">
        <v>79</v>
      </c>
      <c r="F5237" t="s">
        <v>4875</v>
      </c>
      <c r="G5237">
        <v>0</v>
      </c>
      <c r="H5237">
        <v>13</v>
      </c>
      <c r="I5237">
        <v>3</v>
      </c>
      <c r="J5237">
        <v>7</v>
      </c>
      <c r="K5237">
        <v>2</v>
      </c>
      <c r="L5237">
        <v>1</v>
      </c>
      <c r="M5237">
        <v>0</v>
      </c>
      <c r="N5237">
        <v>0</v>
      </c>
      <c r="O5237">
        <v>0</v>
      </c>
      <c r="P5237">
        <v>0</v>
      </c>
      <c r="Q5237">
        <v>0</v>
      </c>
    </row>
    <row r="5238" spans="1:17" x14ac:dyDescent="0.2">
      <c r="A5238" t="s">
        <v>22261</v>
      </c>
      <c r="B5238" t="s">
        <v>87</v>
      </c>
      <c r="C5238" t="s">
        <v>183</v>
      </c>
      <c r="D5238" t="s">
        <v>17029</v>
      </c>
      <c r="E5238" t="s">
        <v>79</v>
      </c>
      <c r="F5238" t="s">
        <v>4877</v>
      </c>
      <c r="G5238">
        <v>0</v>
      </c>
      <c r="H5238">
        <v>13</v>
      </c>
      <c r="I5238">
        <v>3</v>
      </c>
      <c r="J5238">
        <v>7</v>
      </c>
      <c r="K5238">
        <v>2</v>
      </c>
      <c r="L5238">
        <v>1</v>
      </c>
      <c r="M5238">
        <v>0</v>
      </c>
      <c r="N5238">
        <v>0</v>
      </c>
      <c r="O5238">
        <v>0</v>
      </c>
      <c r="P5238">
        <v>0</v>
      </c>
      <c r="Q5238">
        <v>0</v>
      </c>
    </row>
    <row r="5239" spans="1:17" x14ac:dyDescent="0.2">
      <c r="A5239" t="s">
        <v>22262</v>
      </c>
      <c r="B5239" t="s">
        <v>87</v>
      </c>
      <c r="C5239" t="s">
        <v>183</v>
      </c>
      <c r="D5239" t="s">
        <v>17029</v>
      </c>
      <c r="E5239" t="s">
        <v>79</v>
      </c>
      <c r="F5239" t="s">
        <v>4879</v>
      </c>
      <c r="G5239">
        <v>0</v>
      </c>
      <c r="H5239">
        <v>0</v>
      </c>
      <c r="I5239">
        <v>0</v>
      </c>
      <c r="J5239">
        <v>0</v>
      </c>
      <c r="K5239">
        <v>0</v>
      </c>
      <c r="L5239">
        <v>0</v>
      </c>
      <c r="M5239">
        <v>13</v>
      </c>
      <c r="N5239">
        <v>0</v>
      </c>
      <c r="O5239">
        <v>0</v>
      </c>
      <c r="P5239">
        <v>0</v>
      </c>
      <c r="Q5239">
        <v>0</v>
      </c>
    </row>
    <row r="5240" spans="1:17" x14ac:dyDescent="0.2">
      <c r="A5240" t="s">
        <v>22263</v>
      </c>
      <c r="B5240" t="s">
        <v>87</v>
      </c>
      <c r="C5240" t="s">
        <v>183</v>
      </c>
      <c r="D5240" t="s">
        <v>17029</v>
      </c>
      <c r="E5240" t="s">
        <v>79</v>
      </c>
      <c r="F5240" t="s">
        <v>4881</v>
      </c>
      <c r="G5240">
        <v>0</v>
      </c>
      <c r="H5240">
        <v>13</v>
      </c>
      <c r="I5240">
        <v>3</v>
      </c>
      <c r="J5240">
        <v>7</v>
      </c>
      <c r="K5240">
        <v>2</v>
      </c>
      <c r="L5240">
        <v>1</v>
      </c>
      <c r="M5240">
        <v>0</v>
      </c>
      <c r="N5240">
        <v>0</v>
      </c>
      <c r="O5240">
        <v>0</v>
      </c>
      <c r="P5240">
        <v>0</v>
      </c>
      <c r="Q5240">
        <v>0</v>
      </c>
    </row>
    <row r="5241" spans="1:17" x14ac:dyDescent="0.2">
      <c r="A5241" t="s">
        <v>22264</v>
      </c>
      <c r="B5241" t="s">
        <v>87</v>
      </c>
      <c r="C5241" t="s">
        <v>183</v>
      </c>
      <c r="D5241" t="s">
        <v>17029</v>
      </c>
      <c r="E5241" t="s">
        <v>79</v>
      </c>
      <c r="F5241" t="s">
        <v>4883</v>
      </c>
      <c r="G5241">
        <v>0</v>
      </c>
      <c r="H5241">
        <v>13</v>
      </c>
      <c r="I5241">
        <v>3</v>
      </c>
      <c r="J5241">
        <v>7</v>
      </c>
      <c r="K5241">
        <v>2</v>
      </c>
      <c r="L5241">
        <v>1</v>
      </c>
      <c r="M5241">
        <v>0</v>
      </c>
      <c r="N5241">
        <v>0</v>
      </c>
      <c r="O5241">
        <v>0</v>
      </c>
      <c r="P5241">
        <v>0</v>
      </c>
      <c r="Q5241">
        <v>0</v>
      </c>
    </row>
    <row r="5242" spans="1:17" x14ac:dyDescent="0.2">
      <c r="A5242" t="s">
        <v>22265</v>
      </c>
      <c r="B5242" t="s">
        <v>87</v>
      </c>
      <c r="C5242" t="s">
        <v>183</v>
      </c>
      <c r="D5242" t="s">
        <v>17029</v>
      </c>
      <c r="E5242" t="s">
        <v>79</v>
      </c>
      <c r="F5242" t="s">
        <v>4885</v>
      </c>
      <c r="G5242">
        <v>0</v>
      </c>
      <c r="H5242">
        <v>0</v>
      </c>
      <c r="I5242">
        <v>0</v>
      </c>
      <c r="J5242">
        <v>0</v>
      </c>
      <c r="K5242">
        <v>0</v>
      </c>
      <c r="L5242">
        <v>0</v>
      </c>
      <c r="M5242">
        <v>13</v>
      </c>
      <c r="N5242">
        <v>0</v>
      </c>
      <c r="O5242">
        <v>0</v>
      </c>
      <c r="P5242">
        <v>0</v>
      </c>
      <c r="Q5242">
        <v>0</v>
      </c>
    </row>
    <row r="5243" spans="1:17" x14ac:dyDescent="0.2">
      <c r="A5243" t="s">
        <v>22266</v>
      </c>
      <c r="B5243" t="s">
        <v>87</v>
      </c>
      <c r="C5243" t="s">
        <v>183</v>
      </c>
      <c r="D5243" t="s">
        <v>17029</v>
      </c>
      <c r="E5243" t="s">
        <v>79</v>
      </c>
      <c r="F5243" t="s">
        <v>4887</v>
      </c>
      <c r="G5243">
        <v>0</v>
      </c>
      <c r="H5243">
        <v>13</v>
      </c>
      <c r="I5243">
        <v>3</v>
      </c>
      <c r="J5243">
        <v>7</v>
      </c>
      <c r="K5243">
        <v>2</v>
      </c>
      <c r="L5243">
        <v>1</v>
      </c>
      <c r="M5243">
        <v>0</v>
      </c>
      <c r="N5243">
        <v>0</v>
      </c>
      <c r="O5243">
        <v>0</v>
      </c>
      <c r="P5243">
        <v>0</v>
      </c>
      <c r="Q5243">
        <v>0</v>
      </c>
    </row>
    <row r="5244" spans="1:17" x14ac:dyDescent="0.2">
      <c r="A5244" t="s">
        <v>22267</v>
      </c>
      <c r="B5244" t="s">
        <v>87</v>
      </c>
      <c r="C5244" t="s">
        <v>183</v>
      </c>
      <c r="D5244" t="s">
        <v>17029</v>
      </c>
      <c r="E5244" t="s">
        <v>79</v>
      </c>
      <c r="F5244" t="s">
        <v>4889</v>
      </c>
      <c r="G5244">
        <v>0</v>
      </c>
      <c r="H5244">
        <v>0</v>
      </c>
      <c r="I5244">
        <v>0</v>
      </c>
      <c r="J5244">
        <v>0</v>
      </c>
      <c r="K5244">
        <v>0</v>
      </c>
      <c r="L5244">
        <v>0</v>
      </c>
      <c r="M5244">
        <v>13</v>
      </c>
      <c r="N5244">
        <v>0</v>
      </c>
      <c r="O5244">
        <v>0</v>
      </c>
      <c r="P5244">
        <v>0</v>
      </c>
      <c r="Q5244">
        <v>0</v>
      </c>
    </row>
    <row r="5245" spans="1:17" x14ac:dyDescent="0.2">
      <c r="A5245" t="s">
        <v>22268</v>
      </c>
      <c r="B5245" t="s">
        <v>87</v>
      </c>
      <c r="C5245" t="s">
        <v>183</v>
      </c>
      <c r="D5245" t="s">
        <v>17029</v>
      </c>
      <c r="E5245" t="s">
        <v>79</v>
      </c>
      <c r="F5245" t="s">
        <v>4871</v>
      </c>
      <c r="G5245">
        <v>0</v>
      </c>
      <c r="H5245">
        <v>0</v>
      </c>
      <c r="I5245">
        <v>0</v>
      </c>
      <c r="J5245">
        <v>0</v>
      </c>
      <c r="K5245">
        <v>0</v>
      </c>
      <c r="L5245">
        <v>0</v>
      </c>
      <c r="M5245">
        <v>0</v>
      </c>
      <c r="N5245">
        <v>7</v>
      </c>
      <c r="O5245">
        <v>6</v>
      </c>
      <c r="P5245">
        <v>1</v>
      </c>
      <c r="Q5245">
        <v>0</v>
      </c>
    </row>
    <row r="5246" spans="1:17" x14ac:dyDescent="0.2">
      <c r="A5246" t="s">
        <v>22269</v>
      </c>
      <c r="B5246" t="s">
        <v>87</v>
      </c>
      <c r="C5246" t="s">
        <v>183</v>
      </c>
      <c r="D5246" t="s">
        <v>17029</v>
      </c>
      <c r="E5246" t="s">
        <v>79</v>
      </c>
      <c r="F5246" t="s">
        <v>4873</v>
      </c>
      <c r="G5246">
        <v>0</v>
      </c>
      <c r="H5246">
        <v>0</v>
      </c>
      <c r="I5246">
        <v>0</v>
      </c>
      <c r="J5246">
        <v>0</v>
      </c>
      <c r="K5246">
        <v>0</v>
      </c>
      <c r="L5246">
        <v>0</v>
      </c>
      <c r="M5246">
        <v>0</v>
      </c>
      <c r="N5246">
        <v>6</v>
      </c>
      <c r="O5246">
        <v>5</v>
      </c>
      <c r="P5246">
        <v>1</v>
      </c>
      <c r="Q5246">
        <v>0</v>
      </c>
    </row>
    <row r="5247" spans="1:17" x14ac:dyDescent="0.2">
      <c r="A5247" t="s">
        <v>22270</v>
      </c>
      <c r="B5247" t="s">
        <v>87</v>
      </c>
      <c r="C5247" t="s">
        <v>183</v>
      </c>
      <c r="D5247" t="s">
        <v>17029</v>
      </c>
      <c r="E5247" t="s">
        <v>79</v>
      </c>
      <c r="F5247" t="s">
        <v>17019</v>
      </c>
      <c r="G5247">
        <v>13</v>
      </c>
      <c r="H5247">
        <v>0</v>
      </c>
      <c r="I5247">
        <v>0</v>
      </c>
      <c r="J5247">
        <v>0</v>
      </c>
      <c r="K5247">
        <v>0</v>
      </c>
      <c r="L5247">
        <v>0</v>
      </c>
      <c r="M5247">
        <v>0</v>
      </c>
      <c r="N5247">
        <v>0</v>
      </c>
      <c r="O5247">
        <v>0</v>
      </c>
      <c r="P5247">
        <v>0</v>
      </c>
      <c r="Q5247">
        <v>0</v>
      </c>
    </row>
    <row r="5248" spans="1:17" x14ac:dyDescent="0.2">
      <c r="A5248" t="s">
        <v>22271</v>
      </c>
      <c r="B5248" t="s">
        <v>87</v>
      </c>
      <c r="C5248" t="s">
        <v>183</v>
      </c>
      <c r="D5248" t="s">
        <v>17029</v>
      </c>
      <c r="E5248" t="s">
        <v>81</v>
      </c>
      <c r="F5248" t="s">
        <v>4875</v>
      </c>
      <c r="G5248">
        <v>0</v>
      </c>
      <c r="H5248">
        <v>17</v>
      </c>
      <c r="I5248">
        <v>0</v>
      </c>
      <c r="J5248">
        <v>15</v>
      </c>
      <c r="K5248">
        <v>1</v>
      </c>
      <c r="L5248">
        <v>1</v>
      </c>
      <c r="M5248">
        <v>0</v>
      </c>
      <c r="N5248">
        <v>0</v>
      </c>
      <c r="O5248">
        <v>0</v>
      </c>
      <c r="P5248">
        <v>0</v>
      </c>
      <c r="Q5248">
        <v>0</v>
      </c>
    </row>
    <row r="5249" spans="1:17" x14ac:dyDescent="0.2">
      <c r="A5249" t="s">
        <v>22272</v>
      </c>
      <c r="B5249" t="s">
        <v>87</v>
      </c>
      <c r="C5249" t="s">
        <v>183</v>
      </c>
      <c r="D5249" t="s">
        <v>17029</v>
      </c>
      <c r="E5249" t="s">
        <v>81</v>
      </c>
      <c r="F5249" t="s">
        <v>4877</v>
      </c>
      <c r="G5249">
        <v>0</v>
      </c>
      <c r="H5249">
        <v>17</v>
      </c>
      <c r="I5249">
        <v>0</v>
      </c>
      <c r="J5249">
        <v>15</v>
      </c>
      <c r="K5249">
        <v>1</v>
      </c>
      <c r="L5249">
        <v>1</v>
      </c>
      <c r="M5249">
        <v>0</v>
      </c>
      <c r="N5249">
        <v>0</v>
      </c>
      <c r="O5249">
        <v>0</v>
      </c>
      <c r="P5249">
        <v>0</v>
      </c>
      <c r="Q5249">
        <v>0</v>
      </c>
    </row>
    <row r="5250" spans="1:17" x14ac:dyDescent="0.2">
      <c r="A5250" t="s">
        <v>22273</v>
      </c>
      <c r="B5250" t="s">
        <v>87</v>
      </c>
      <c r="C5250" t="s">
        <v>183</v>
      </c>
      <c r="D5250" t="s">
        <v>17029</v>
      </c>
      <c r="E5250" t="s">
        <v>81</v>
      </c>
      <c r="F5250" t="s">
        <v>4879</v>
      </c>
      <c r="G5250">
        <v>0</v>
      </c>
      <c r="H5250">
        <v>0</v>
      </c>
      <c r="I5250">
        <v>0</v>
      </c>
      <c r="J5250">
        <v>0</v>
      </c>
      <c r="K5250">
        <v>0</v>
      </c>
      <c r="L5250">
        <v>0</v>
      </c>
      <c r="M5250">
        <v>17</v>
      </c>
      <c r="N5250">
        <v>0</v>
      </c>
      <c r="O5250">
        <v>0</v>
      </c>
      <c r="P5250">
        <v>0</v>
      </c>
      <c r="Q5250">
        <v>0</v>
      </c>
    </row>
    <row r="5251" spans="1:17" x14ac:dyDescent="0.2">
      <c r="A5251" t="s">
        <v>22274</v>
      </c>
      <c r="B5251" t="s">
        <v>87</v>
      </c>
      <c r="C5251" t="s">
        <v>183</v>
      </c>
      <c r="D5251" t="s">
        <v>17029</v>
      </c>
      <c r="E5251" t="s">
        <v>81</v>
      </c>
      <c r="F5251" t="s">
        <v>4881</v>
      </c>
      <c r="G5251">
        <v>0</v>
      </c>
      <c r="H5251">
        <v>17</v>
      </c>
      <c r="I5251">
        <v>0</v>
      </c>
      <c r="J5251">
        <v>15</v>
      </c>
      <c r="K5251">
        <v>1</v>
      </c>
      <c r="L5251">
        <v>1</v>
      </c>
      <c r="M5251">
        <v>0</v>
      </c>
      <c r="N5251">
        <v>0</v>
      </c>
      <c r="O5251">
        <v>0</v>
      </c>
      <c r="P5251">
        <v>0</v>
      </c>
      <c r="Q5251">
        <v>0</v>
      </c>
    </row>
    <row r="5252" spans="1:17" x14ac:dyDescent="0.2">
      <c r="A5252" t="s">
        <v>22275</v>
      </c>
      <c r="B5252" t="s">
        <v>87</v>
      </c>
      <c r="C5252" t="s">
        <v>183</v>
      </c>
      <c r="D5252" t="s">
        <v>17029</v>
      </c>
      <c r="E5252" t="s">
        <v>81</v>
      </c>
      <c r="F5252" t="s">
        <v>4883</v>
      </c>
      <c r="G5252">
        <v>0</v>
      </c>
      <c r="H5252">
        <v>17</v>
      </c>
      <c r="I5252">
        <v>2</v>
      </c>
      <c r="J5252">
        <v>13</v>
      </c>
      <c r="K5252">
        <v>1</v>
      </c>
      <c r="L5252">
        <v>1</v>
      </c>
      <c r="M5252">
        <v>0</v>
      </c>
      <c r="N5252">
        <v>0</v>
      </c>
      <c r="O5252">
        <v>0</v>
      </c>
      <c r="P5252">
        <v>0</v>
      </c>
      <c r="Q5252">
        <v>0</v>
      </c>
    </row>
    <row r="5253" spans="1:17" x14ac:dyDescent="0.2">
      <c r="A5253" t="s">
        <v>22276</v>
      </c>
      <c r="B5253" t="s">
        <v>87</v>
      </c>
      <c r="C5253" t="s">
        <v>183</v>
      </c>
      <c r="D5253" t="s">
        <v>17029</v>
      </c>
      <c r="E5253" t="s">
        <v>81</v>
      </c>
      <c r="F5253" t="s">
        <v>4885</v>
      </c>
      <c r="G5253">
        <v>0</v>
      </c>
      <c r="H5253">
        <v>0</v>
      </c>
      <c r="I5253">
        <v>0</v>
      </c>
      <c r="J5253">
        <v>0</v>
      </c>
      <c r="K5253">
        <v>0</v>
      </c>
      <c r="L5253">
        <v>0</v>
      </c>
      <c r="M5253">
        <v>17</v>
      </c>
      <c r="N5253">
        <v>0</v>
      </c>
      <c r="O5253">
        <v>0</v>
      </c>
      <c r="P5253">
        <v>0</v>
      </c>
      <c r="Q5253">
        <v>0</v>
      </c>
    </row>
    <row r="5254" spans="1:17" x14ac:dyDescent="0.2">
      <c r="A5254" t="s">
        <v>22277</v>
      </c>
      <c r="B5254" t="s">
        <v>87</v>
      </c>
      <c r="C5254" t="s">
        <v>183</v>
      </c>
      <c r="D5254" t="s">
        <v>17029</v>
      </c>
      <c r="E5254" t="s">
        <v>81</v>
      </c>
      <c r="F5254" t="s">
        <v>4887</v>
      </c>
      <c r="G5254">
        <v>0</v>
      </c>
      <c r="H5254">
        <v>17</v>
      </c>
      <c r="I5254">
        <v>0</v>
      </c>
      <c r="J5254">
        <v>15</v>
      </c>
      <c r="K5254">
        <v>1</v>
      </c>
      <c r="L5254">
        <v>1</v>
      </c>
      <c r="M5254">
        <v>0</v>
      </c>
      <c r="N5254">
        <v>0</v>
      </c>
      <c r="O5254">
        <v>0</v>
      </c>
      <c r="P5254">
        <v>0</v>
      </c>
      <c r="Q5254">
        <v>0</v>
      </c>
    </row>
    <row r="5255" spans="1:17" x14ac:dyDescent="0.2">
      <c r="A5255" t="s">
        <v>22278</v>
      </c>
      <c r="B5255" t="s">
        <v>87</v>
      </c>
      <c r="C5255" t="s">
        <v>183</v>
      </c>
      <c r="D5255" t="s">
        <v>17029</v>
      </c>
      <c r="E5255" t="s">
        <v>81</v>
      </c>
      <c r="F5255" t="s">
        <v>4889</v>
      </c>
      <c r="G5255">
        <v>0</v>
      </c>
      <c r="H5255">
        <v>0</v>
      </c>
      <c r="I5255">
        <v>0</v>
      </c>
      <c r="J5255">
        <v>0</v>
      </c>
      <c r="K5255">
        <v>0</v>
      </c>
      <c r="L5255">
        <v>0</v>
      </c>
      <c r="M5255">
        <v>17</v>
      </c>
      <c r="N5255">
        <v>0</v>
      </c>
      <c r="O5255">
        <v>0</v>
      </c>
      <c r="P5255">
        <v>0</v>
      </c>
      <c r="Q5255">
        <v>0</v>
      </c>
    </row>
    <row r="5256" spans="1:17" x14ac:dyDescent="0.2">
      <c r="A5256" t="s">
        <v>22279</v>
      </c>
      <c r="B5256" t="s">
        <v>87</v>
      </c>
      <c r="C5256" t="s">
        <v>183</v>
      </c>
      <c r="D5256" t="s">
        <v>17029</v>
      </c>
      <c r="E5256" t="s">
        <v>81</v>
      </c>
      <c r="F5256" t="s">
        <v>4871</v>
      </c>
      <c r="G5256">
        <v>0</v>
      </c>
      <c r="H5256">
        <v>0</v>
      </c>
      <c r="I5256">
        <v>0</v>
      </c>
      <c r="J5256">
        <v>0</v>
      </c>
      <c r="K5256">
        <v>0</v>
      </c>
      <c r="L5256">
        <v>0</v>
      </c>
      <c r="M5256">
        <v>0</v>
      </c>
      <c r="N5256">
        <v>11</v>
      </c>
      <c r="O5256">
        <v>11</v>
      </c>
      <c r="P5256">
        <v>0</v>
      </c>
      <c r="Q5256">
        <v>0</v>
      </c>
    </row>
    <row r="5257" spans="1:17" x14ac:dyDescent="0.2">
      <c r="A5257" t="s">
        <v>22280</v>
      </c>
      <c r="B5257" t="s">
        <v>87</v>
      </c>
      <c r="C5257" t="s">
        <v>183</v>
      </c>
      <c r="D5257" t="s">
        <v>17029</v>
      </c>
      <c r="E5257" t="s">
        <v>81</v>
      </c>
      <c r="F5257" t="s">
        <v>4873</v>
      </c>
      <c r="G5257">
        <v>0</v>
      </c>
      <c r="H5257">
        <v>0</v>
      </c>
      <c r="I5257">
        <v>0</v>
      </c>
      <c r="J5257">
        <v>0</v>
      </c>
      <c r="K5257">
        <v>0</v>
      </c>
      <c r="L5257">
        <v>0</v>
      </c>
      <c r="M5257">
        <v>0</v>
      </c>
      <c r="N5257">
        <v>7</v>
      </c>
      <c r="O5257">
        <v>7</v>
      </c>
      <c r="P5257">
        <v>0</v>
      </c>
      <c r="Q5257">
        <v>0</v>
      </c>
    </row>
    <row r="5258" spans="1:17" x14ac:dyDescent="0.2">
      <c r="A5258" t="s">
        <v>22281</v>
      </c>
      <c r="B5258" t="s">
        <v>87</v>
      </c>
      <c r="C5258" t="s">
        <v>183</v>
      </c>
      <c r="D5258" t="s">
        <v>17029</v>
      </c>
      <c r="E5258" t="s">
        <v>81</v>
      </c>
      <c r="F5258" t="s">
        <v>17019</v>
      </c>
      <c r="G5258">
        <v>17</v>
      </c>
      <c r="H5258">
        <v>0</v>
      </c>
      <c r="I5258">
        <v>0</v>
      </c>
      <c r="J5258">
        <v>0</v>
      </c>
      <c r="K5258">
        <v>0</v>
      </c>
      <c r="L5258">
        <v>0</v>
      </c>
      <c r="M5258">
        <v>0</v>
      </c>
      <c r="N5258">
        <v>0</v>
      </c>
      <c r="O5258">
        <v>0</v>
      </c>
      <c r="P5258">
        <v>0</v>
      </c>
      <c r="Q5258">
        <v>0</v>
      </c>
    </row>
    <row r="5259" spans="1:17" x14ac:dyDescent="0.2">
      <c r="A5259" t="s">
        <v>22282</v>
      </c>
      <c r="B5259" t="s">
        <v>87</v>
      </c>
      <c r="C5259" t="s">
        <v>183</v>
      </c>
      <c r="D5259" t="s">
        <v>17021</v>
      </c>
      <c r="E5259" t="s">
        <v>79</v>
      </c>
      <c r="F5259" t="s">
        <v>17022</v>
      </c>
      <c r="G5259">
        <v>0</v>
      </c>
      <c r="H5259">
        <v>0</v>
      </c>
      <c r="I5259">
        <v>0</v>
      </c>
      <c r="J5259">
        <v>0</v>
      </c>
      <c r="K5259">
        <v>0</v>
      </c>
      <c r="L5259">
        <v>0</v>
      </c>
      <c r="M5259">
        <v>0</v>
      </c>
      <c r="N5259">
        <v>1</v>
      </c>
      <c r="O5259">
        <v>1</v>
      </c>
      <c r="P5259">
        <v>0</v>
      </c>
      <c r="Q5259">
        <v>0</v>
      </c>
    </row>
    <row r="5260" spans="1:17" x14ac:dyDescent="0.2">
      <c r="A5260" t="s">
        <v>22283</v>
      </c>
      <c r="B5260" t="s">
        <v>87</v>
      </c>
      <c r="C5260" t="s">
        <v>183</v>
      </c>
      <c r="D5260" t="s">
        <v>17021</v>
      </c>
      <c r="E5260" t="s">
        <v>79</v>
      </c>
      <c r="F5260" t="s">
        <v>17019</v>
      </c>
      <c r="G5260">
        <v>1</v>
      </c>
      <c r="H5260">
        <v>0</v>
      </c>
      <c r="I5260">
        <v>0</v>
      </c>
      <c r="J5260">
        <v>0</v>
      </c>
      <c r="K5260">
        <v>0</v>
      </c>
      <c r="L5260">
        <v>0</v>
      </c>
      <c r="M5260">
        <v>0</v>
      </c>
      <c r="N5260">
        <v>0</v>
      </c>
      <c r="O5260">
        <v>0</v>
      </c>
      <c r="P5260">
        <v>0</v>
      </c>
      <c r="Q5260">
        <v>0</v>
      </c>
    </row>
    <row r="5261" spans="1:17" x14ac:dyDescent="0.2">
      <c r="A5261" t="s">
        <v>22284</v>
      </c>
      <c r="B5261" t="s">
        <v>87</v>
      </c>
      <c r="C5261" t="s">
        <v>183</v>
      </c>
      <c r="D5261" t="s">
        <v>17025</v>
      </c>
      <c r="E5261" t="s">
        <v>79</v>
      </c>
      <c r="F5261" t="s">
        <v>17019</v>
      </c>
      <c r="G5261">
        <v>7</v>
      </c>
      <c r="H5261">
        <v>0</v>
      </c>
      <c r="I5261">
        <v>0</v>
      </c>
      <c r="J5261">
        <v>0</v>
      </c>
      <c r="K5261">
        <v>0</v>
      </c>
      <c r="L5261">
        <v>0</v>
      </c>
      <c r="M5261">
        <v>0</v>
      </c>
      <c r="N5261">
        <v>0</v>
      </c>
      <c r="O5261">
        <v>0</v>
      </c>
      <c r="P5261">
        <v>0</v>
      </c>
      <c r="Q5261">
        <v>0</v>
      </c>
    </row>
    <row r="5262" spans="1:17" x14ac:dyDescent="0.2">
      <c r="A5262" t="s">
        <v>22285</v>
      </c>
      <c r="B5262" t="s">
        <v>87</v>
      </c>
      <c r="C5262" t="s">
        <v>183</v>
      </c>
      <c r="D5262" t="s">
        <v>17025</v>
      </c>
      <c r="E5262" t="s">
        <v>81</v>
      </c>
      <c r="F5262" t="s">
        <v>17019</v>
      </c>
      <c r="G5262">
        <v>2</v>
      </c>
      <c r="H5262">
        <v>0</v>
      </c>
      <c r="I5262">
        <v>0</v>
      </c>
      <c r="J5262">
        <v>0</v>
      </c>
      <c r="K5262">
        <v>0</v>
      </c>
      <c r="L5262">
        <v>0</v>
      </c>
      <c r="M5262">
        <v>0</v>
      </c>
      <c r="N5262">
        <v>0</v>
      </c>
      <c r="O5262">
        <v>0</v>
      </c>
      <c r="P5262">
        <v>0</v>
      </c>
      <c r="Q5262">
        <v>0</v>
      </c>
    </row>
    <row r="5263" spans="1:17" x14ac:dyDescent="0.2">
      <c r="A5263" t="s">
        <v>22286</v>
      </c>
      <c r="B5263" t="s">
        <v>87</v>
      </c>
      <c r="C5263" t="s">
        <v>184</v>
      </c>
      <c r="D5263" t="s">
        <v>17029</v>
      </c>
      <c r="E5263" t="s">
        <v>79</v>
      </c>
      <c r="F5263" t="s">
        <v>4875</v>
      </c>
      <c r="G5263">
        <v>0</v>
      </c>
      <c r="H5263">
        <v>2</v>
      </c>
      <c r="I5263">
        <v>0</v>
      </c>
      <c r="J5263">
        <v>2</v>
      </c>
      <c r="K5263">
        <v>0</v>
      </c>
      <c r="L5263">
        <v>0</v>
      </c>
      <c r="M5263">
        <v>0</v>
      </c>
      <c r="N5263">
        <v>0</v>
      </c>
      <c r="O5263">
        <v>0</v>
      </c>
      <c r="P5263">
        <v>0</v>
      </c>
      <c r="Q5263">
        <v>0</v>
      </c>
    </row>
    <row r="5264" spans="1:17" x14ac:dyDescent="0.2">
      <c r="A5264" t="s">
        <v>22287</v>
      </c>
      <c r="B5264" t="s">
        <v>87</v>
      </c>
      <c r="C5264" t="s">
        <v>184</v>
      </c>
      <c r="D5264" t="s">
        <v>17029</v>
      </c>
      <c r="E5264" t="s">
        <v>79</v>
      </c>
      <c r="F5264" t="s">
        <v>4877</v>
      </c>
      <c r="G5264">
        <v>0</v>
      </c>
      <c r="H5264">
        <v>2</v>
      </c>
      <c r="I5264">
        <v>0</v>
      </c>
      <c r="J5264">
        <v>2</v>
      </c>
      <c r="K5264">
        <v>0</v>
      </c>
      <c r="L5264">
        <v>0</v>
      </c>
      <c r="M5264">
        <v>0</v>
      </c>
      <c r="N5264">
        <v>0</v>
      </c>
      <c r="O5264">
        <v>0</v>
      </c>
      <c r="P5264">
        <v>0</v>
      </c>
      <c r="Q5264">
        <v>0</v>
      </c>
    </row>
    <row r="5265" spans="1:17" x14ac:dyDescent="0.2">
      <c r="A5265" t="s">
        <v>22288</v>
      </c>
      <c r="B5265" t="s">
        <v>87</v>
      </c>
      <c r="C5265" t="s">
        <v>184</v>
      </c>
      <c r="D5265" t="s">
        <v>17029</v>
      </c>
      <c r="E5265" t="s">
        <v>79</v>
      </c>
      <c r="F5265" t="s">
        <v>4879</v>
      </c>
      <c r="G5265">
        <v>0</v>
      </c>
      <c r="H5265">
        <v>0</v>
      </c>
      <c r="I5265">
        <v>0</v>
      </c>
      <c r="J5265">
        <v>0</v>
      </c>
      <c r="K5265">
        <v>0</v>
      </c>
      <c r="L5265">
        <v>0</v>
      </c>
      <c r="M5265">
        <v>2</v>
      </c>
      <c r="N5265">
        <v>0</v>
      </c>
      <c r="O5265">
        <v>0</v>
      </c>
      <c r="P5265">
        <v>0</v>
      </c>
      <c r="Q5265">
        <v>0</v>
      </c>
    </row>
    <row r="5266" spans="1:17" x14ac:dyDescent="0.2">
      <c r="A5266" t="s">
        <v>22289</v>
      </c>
      <c r="B5266" t="s">
        <v>87</v>
      </c>
      <c r="C5266" t="s">
        <v>184</v>
      </c>
      <c r="D5266" t="s">
        <v>17029</v>
      </c>
      <c r="E5266" t="s">
        <v>79</v>
      </c>
      <c r="F5266" t="s">
        <v>4881</v>
      </c>
      <c r="G5266">
        <v>0</v>
      </c>
      <c r="H5266">
        <v>2</v>
      </c>
      <c r="I5266">
        <v>0</v>
      </c>
      <c r="J5266">
        <v>2</v>
      </c>
      <c r="K5266">
        <v>0</v>
      </c>
      <c r="L5266">
        <v>0</v>
      </c>
      <c r="M5266">
        <v>0</v>
      </c>
      <c r="N5266">
        <v>0</v>
      </c>
      <c r="O5266">
        <v>0</v>
      </c>
      <c r="P5266">
        <v>0</v>
      </c>
      <c r="Q5266">
        <v>0</v>
      </c>
    </row>
    <row r="5267" spans="1:17" x14ac:dyDescent="0.2">
      <c r="A5267" t="s">
        <v>22290</v>
      </c>
      <c r="B5267" t="s">
        <v>87</v>
      </c>
      <c r="C5267" t="s">
        <v>184</v>
      </c>
      <c r="D5267" t="s">
        <v>17029</v>
      </c>
      <c r="E5267" t="s">
        <v>79</v>
      </c>
      <c r="F5267" t="s">
        <v>4883</v>
      </c>
      <c r="G5267">
        <v>0</v>
      </c>
      <c r="H5267">
        <v>2</v>
      </c>
      <c r="I5267">
        <v>0</v>
      </c>
      <c r="J5267">
        <v>2</v>
      </c>
      <c r="K5267">
        <v>0</v>
      </c>
      <c r="L5267">
        <v>0</v>
      </c>
      <c r="M5267">
        <v>0</v>
      </c>
      <c r="N5267">
        <v>0</v>
      </c>
      <c r="O5267">
        <v>0</v>
      </c>
      <c r="P5267">
        <v>0</v>
      </c>
      <c r="Q5267">
        <v>0</v>
      </c>
    </row>
    <row r="5268" spans="1:17" x14ac:dyDescent="0.2">
      <c r="A5268" t="s">
        <v>22291</v>
      </c>
      <c r="B5268" t="s">
        <v>87</v>
      </c>
      <c r="C5268" t="s">
        <v>184</v>
      </c>
      <c r="D5268" t="s">
        <v>17029</v>
      </c>
      <c r="E5268" t="s">
        <v>79</v>
      </c>
      <c r="F5268" t="s">
        <v>4885</v>
      </c>
      <c r="G5268">
        <v>0</v>
      </c>
      <c r="H5268">
        <v>0</v>
      </c>
      <c r="I5268">
        <v>0</v>
      </c>
      <c r="J5268">
        <v>0</v>
      </c>
      <c r="K5268">
        <v>0</v>
      </c>
      <c r="L5268">
        <v>0</v>
      </c>
      <c r="M5268">
        <v>2</v>
      </c>
      <c r="N5268">
        <v>0</v>
      </c>
      <c r="O5268">
        <v>0</v>
      </c>
      <c r="P5268">
        <v>0</v>
      </c>
      <c r="Q5268">
        <v>0</v>
      </c>
    </row>
    <row r="5269" spans="1:17" x14ac:dyDescent="0.2">
      <c r="A5269" t="s">
        <v>22292</v>
      </c>
      <c r="B5269" t="s">
        <v>87</v>
      </c>
      <c r="C5269" t="s">
        <v>184</v>
      </c>
      <c r="D5269" t="s">
        <v>17029</v>
      </c>
      <c r="E5269" t="s">
        <v>79</v>
      </c>
      <c r="F5269" t="s">
        <v>4887</v>
      </c>
      <c r="G5269">
        <v>0</v>
      </c>
      <c r="H5269">
        <v>2</v>
      </c>
      <c r="I5269">
        <v>0</v>
      </c>
      <c r="J5269">
        <v>2</v>
      </c>
      <c r="K5269">
        <v>0</v>
      </c>
      <c r="L5269">
        <v>0</v>
      </c>
      <c r="M5269">
        <v>0</v>
      </c>
      <c r="N5269">
        <v>0</v>
      </c>
      <c r="O5269">
        <v>0</v>
      </c>
      <c r="P5269">
        <v>0</v>
      </c>
      <c r="Q5269">
        <v>0</v>
      </c>
    </row>
    <row r="5270" spans="1:17" x14ac:dyDescent="0.2">
      <c r="A5270" t="s">
        <v>22293</v>
      </c>
      <c r="B5270" t="s">
        <v>87</v>
      </c>
      <c r="C5270" t="s">
        <v>184</v>
      </c>
      <c r="D5270" t="s">
        <v>17029</v>
      </c>
      <c r="E5270" t="s">
        <v>79</v>
      </c>
      <c r="F5270" t="s">
        <v>4889</v>
      </c>
      <c r="G5270">
        <v>0</v>
      </c>
      <c r="H5270">
        <v>0</v>
      </c>
      <c r="I5270">
        <v>0</v>
      </c>
      <c r="J5270">
        <v>0</v>
      </c>
      <c r="K5270">
        <v>0</v>
      </c>
      <c r="L5270">
        <v>0</v>
      </c>
      <c r="M5270">
        <v>2</v>
      </c>
      <c r="N5270">
        <v>0</v>
      </c>
      <c r="O5270">
        <v>0</v>
      </c>
      <c r="P5270">
        <v>0</v>
      </c>
      <c r="Q5270">
        <v>0</v>
      </c>
    </row>
    <row r="5271" spans="1:17" x14ac:dyDescent="0.2">
      <c r="A5271" t="s">
        <v>22294</v>
      </c>
      <c r="B5271" t="s">
        <v>87</v>
      </c>
      <c r="C5271" t="s">
        <v>184</v>
      </c>
      <c r="D5271" t="s">
        <v>17029</v>
      </c>
      <c r="E5271" t="s">
        <v>79</v>
      </c>
      <c r="F5271" t="s">
        <v>4871</v>
      </c>
      <c r="G5271">
        <v>0</v>
      </c>
      <c r="H5271">
        <v>0</v>
      </c>
      <c r="I5271">
        <v>0</v>
      </c>
      <c r="J5271">
        <v>0</v>
      </c>
      <c r="K5271">
        <v>0</v>
      </c>
      <c r="L5271">
        <v>0</v>
      </c>
      <c r="M5271">
        <v>0</v>
      </c>
      <c r="N5271">
        <v>2</v>
      </c>
      <c r="O5271">
        <v>2</v>
      </c>
      <c r="P5271">
        <v>0</v>
      </c>
      <c r="Q5271">
        <v>0</v>
      </c>
    </row>
    <row r="5272" spans="1:17" x14ac:dyDescent="0.2">
      <c r="A5272" t="s">
        <v>22295</v>
      </c>
      <c r="B5272" t="s">
        <v>87</v>
      </c>
      <c r="C5272" t="s">
        <v>184</v>
      </c>
      <c r="D5272" t="s">
        <v>17029</v>
      </c>
      <c r="E5272" t="s">
        <v>79</v>
      </c>
      <c r="F5272" t="s">
        <v>4873</v>
      </c>
      <c r="G5272">
        <v>0</v>
      </c>
      <c r="H5272">
        <v>0</v>
      </c>
      <c r="I5272">
        <v>0</v>
      </c>
      <c r="J5272">
        <v>0</v>
      </c>
      <c r="K5272">
        <v>0</v>
      </c>
      <c r="L5272">
        <v>0</v>
      </c>
      <c r="M5272">
        <v>0</v>
      </c>
      <c r="N5272">
        <v>2</v>
      </c>
      <c r="O5272">
        <v>2</v>
      </c>
      <c r="P5272">
        <v>0</v>
      </c>
      <c r="Q5272">
        <v>0</v>
      </c>
    </row>
    <row r="5273" spans="1:17" x14ac:dyDescent="0.2">
      <c r="A5273" t="s">
        <v>22296</v>
      </c>
      <c r="B5273" t="s">
        <v>87</v>
      </c>
      <c r="C5273" t="s">
        <v>184</v>
      </c>
      <c r="D5273" t="s">
        <v>17029</v>
      </c>
      <c r="E5273" t="s">
        <v>79</v>
      </c>
      <c r="F5273" t="s">
        <v>17019</v>
      </c>
      <c r="G5273">
        <v>2</v>
      </c>
      <c r="H5273">
        <v>0</v>
      </c>
      <c r="I5273">
        <v>0</v>
      </c>
      <c r="J5273">
        <v>0</v>
      </c>
      <c r="K5273">
        <v>0</v>
      </c>
      <c r="L5273">
        <v>0</v>
      </c>
      <c r="M5273">
        <v>0</v>
      </c>
      <c r="N5273">
        <v>0</v>
      </c>
      <c r="O5273">
        <v>0</v>
      </c>
      <c r="P5273">
        <v>0</v>
      </c>
      <c r="Q5273">
        <v>0</v>
      </c>
    </row>
    <row r="5274" spans="1:17" x14ac:dyDescent="0.2">
      <c r="A5274" t="s">
        <v>22297</v>
      </c>
      <c r="B5274" t="s">
        <v>87</v>
      </c>
      <c r="C5274" t="s">
        <v>184</v>
      </c>
      <c r="D5274" t="s">
        <v>17029</v>
      </c>
      <c r="E5274" t="s">
        <v>81</v>
      </c>
      <c r="F5274" t="s">
        <v>4875</v>
      </c>
      <c r="G5274">
        <v>0</v>
      </c>
      <c r="H5274">
        <v>5</v>
      </c>
      <c r="I5274">
        <v>1</v>
      </c>
      <c r="J5274">
        <v>3</v>
      </c>
      <c r="K5274">
        <v>1</v>
      </c>
      <c r="L5274">
        <v>0</v>
      </c>
      <c r="M5274">
        <v>0</v>
      </c>
      <c r="N5274">
        <v>0</v>
      </c>
      <c r="O5274">
        <v>0</v>
      </c>
      <c r="P5274">
        <v>0</v>
      </c>
      <c r="Q5274">
        <v>0</v>
      </c>
    </row>
    <row r="5275" spans="1:17" x14ac:dyDescent="0.2">
      <c r="A5275" t="s">
        <v>22298</v>
      </c>
      <c r="B5275" t="s">
        <v>87</v>
      </c>
      <c r="C5275" t="s">
        <v>184</v>
      </c>
      <c r="D5275" t="s">
        <v>17029</v>
      </c>
      <c r="E5275" t="s">
        <v>81</v>
      </c>
      <c r="F5275" t="s">
        <v>4877</v>
      </c>
      <c r="G5275">
        <v>0</v>
      </c>
      <c r="H5275">
        <v>5</v>
      </c>
      <c r="I5275">
        <v>0</v>
      </c>
      <c r="J5275">
        <v>4</v>
      </c>
      <c r="K5275">
        <v>1</v>
      </c>
      <c r="L5275">
        <v>0</v>
      </c>
      <c r="M5275">
        <v>0</v>
      </c>
      <c r="N5275">
        <v>0</v>
      </c>
      <c r="O5275">
        <v>0</v>
      </c>
      <c r="P5275">
        <v>0</v>
      </c>
      <c r="Q5275">
        <v>0</v>
      </c>
    </row>
    <row r="5276" spans="1:17" x14ac:dyDescent="0.2">
      <c r="A5276" t="s">
        <v>22299</v>
      </c>
      <c r="B5276" t="s">
        <v>87</v>
      </c>
      <c r="C5276" t="s">
        <v>184</v>
      </c>
      <c r="D5276" t="s">
        <v>17029</v>
      </c>
      <c r="E5276" t="s">
        <v>81</v>
      </c>
      <c r="F5276" t="s">
        <v>4879</v>
      </c>
      <c r="G5276">
        <v>0</v>
      </c>
      <c r="H5276">
        <v>0</v>
      </c>
      <c r="I5276">
        <v>0</v>
      </c>
      <c r="J5276">
        <v>0</v>
      </c>
      <c r="K5276">
        <v>0</v>
      </c>
      <c r="L5276">
        <v>0</v>
      </c>
      <c r="M5276">
        <v>5</v>
      </c>
      <c r="N5276">
        <v>0</v>
      </c>
      <c r="O5276">
        <v>0</v>
      </c>
      <c r="P5276">
        <v>0</v>
      </c>
      <c r="Q5276">
        <v>0</v>
      </c>
    </row>
    <row r="5277" spans="1:17" x14ac:dyDescent="0.2">
      <c r="A5277" t="s">
        <v>22300</v>
      </c>
      <c r="B5277" t="s">
        <v>87</v>
      </c>
      <c r="C5277" t="s">
        <v>184</v>
      </c>
      <c r="D5277" t="s">
        <v>17029</v>
      </c>
      <c r="E5277" t="s">
        <v>81</v>
      </c>
      <c r="F5277" t="s">
        <v>4881</v>
      </c>
      <c r="G5277">
        <v>0</v>
      </c>
      <c r="H5277">
        <v>5</v>
      </c>
      <c r="I5277">
        <v>0</v>
      </c>
      <c r="J5277">
        <v>4</v>
      </c>
      <c r="K5277">
        <v>1</v>
      </c>
      <c r="L5277">
        <v>0</v>
      </c>
      <c r="M5277">
        <v>0</v>
      </c>
      <c r="N5277">
        <v>0</v>
      </c>
      <c r="O5277">
        <v>0</v>
      </c>
      <c r="P5277">
        <v>0</v>
      </c>
      <c r="Q5277">
        <v>0</v>
      </c>
    </row>
    <row r="5278" spans="1:17" x14ac:dyDescent="0.2">
      <c r="A5278" t="s">
        <v>22301</v>
      </c>
      <c r="B5278" t="s">
        <v>87</v>
      </c>
      <c r="C5278" t="s">
        <v>184</v>
      </c>
      <c r="D5278" t="s">
        <v>17029</v>
      </c>
      <c r="E5278" t="s">
        <v>81</v>
      </c>
      <c r="F5278" t="s">
        <v>4883</v>
      </c>
      <c r="G5278">
        <v>0</v>
      </c>
      <c r="H5278">
        <v>5</v>
      </c>
      <c r="I5278">
        <v>0</v>
      </c>
      <c r="J5278">
        <v>4</v>
      </c>
      <c r="K5278">
        <v>1</v>
      </c>
      <c r="L5278">
        <v>0</v>
      </c>
      <c r="M5278">
        <v>0</v>
      </c>
      <c r="N5278">
        <v>0</v>
      </c>
      <c r="O5278">
        <v>0</v>
      </c>
      <c r="P5278">
        <v>0</v>
      </c>
      <c r="Q5278">
        <v>0</v>
      </c>
    </row>
    <row r="5279" spans="1:17" x14ac:dyDescent="0.2">
      <c r="A5279" t="s">
        <v>22302</v>
      </c>
      <c r="B5279" t="s">
        <v>87</v>
      </c>
      <c r="C5279" t="s">
        <v>184</v>
      </c>
      <c r="D5279" t="s">
        <v>17029</v>
      </c>
      <c r="E5279" t="s">
        <v>81</v>
      </c>
      <c r="F5279" t="s">
        <v>4885</v>
      </c>
      <c r="G5279">
        <v>0</v>
      </c>
      <c r="H5279">
        <v>0</v>
      </c>
      <c r="I5279">
        <v>0</v>
      </c>
      <c r="J5279">
        <v>0</v>
      </c>
      <c r="K5279">
        <v>0</v>
      </c>
      <c r="L5279">
        <v>0</v>
      </c>
      <c r="M5279">
        <v>5</v>
      </c>
      <c r="N5279">
        <v>0</v>
      </c>
      <c r="O5279">
        <v>0</v>
      </c>
      <c r="P5279">
        <v>0</v>
      </c>
      <c r="Q5279">
        <v>0</v>
      </c>
    </row>
    <row r="5280" spans="1:17" x14ac:dyDescent="0.2">
      <c r="A5280" t="s">
        <v>22303</v>
      </c>
      <c r="B5280" t="s">
        <v>87</v>
      </c>
      <c r="C5280" t="s">
        <v>184</v>
      </c>
      <c r="D5280" t="s">
        <v>17029</v>
      </c>
      <c r="E5280" t="s">
        <v>81</v>
      </c>
      <c r="F5280" t="s">
        <v>4887</v>
      </c>
      <c r="G5280">
        <v>0</v>
      </c>
      <c r="H5280">
        <v>5</v>
      </c>
      <c r="I5280">
        <v>0</v>
      </c>
      <c r="J5280">
        <v>4</v>
      </c>
      <c r="K5280">
        <v>1</v>
      </c>
      <c r="L5280">
        <v>0</v>
      </c>
      <c r="M5280">
        <v>0</v>
      </c>
      <c r="N5280">
        <v>0</v>
      </c>
      <c r="O5280">
        <v>0</v>
      </c>
      <c r="P5280">
        <v>0</v>
      </c>
      <c r="Q5280">
        <v>0</v>
      </c>
    </row>
    <row r="5281" spans="1:17" x14ac:dyDescent="0.2">
      <c r="A5281" t="s">
        <v>22304</v>
      </c>
      <c r="B5281" t="s">
        <v>87</v>
      </c>
      <c r="C5281" t="s">
        <v>184</v>
      </c>
      <c r="D5281" t="s">
        <v>17029</v>
      </c>
      <c r="E5281" t="s">
        <v>81</v>
      </c>
      <c r="F5281" t="s">
        <v>4889</v>
      </c>
      <c r="G5281">
        <v>0</v>
      </c>
      <c r="H5281">
        <v>0</v>
      </c>
      <c r="I5281">
        <v>0</v>
      </c>
      <c r="J5281">
        <v>0</v>
      </c>
      <c r="K5281">
        <v>0</v>
      </c>
      <c r="L5281">
        <v>0</v>
      </c>
      <c r="M5281">
        <v>5</v>
      </c>
      <c r="N5281">
        <v>0</v>
      </c>
      <c r="O5281">
        <v>0</v>
      </c>
      <c r="P5281">
        <v>0</v>
      </c>
      <c r="Q5281">
        <v>0</v>
      </c>
    </row>
    <row r="5282" spans="1:17" x14ac:dyDescent="0.2">
      <c r="A5282" t="s">
        <v>22305</v>
      </c>
      <c r="B5282" t="s">
        <v>87</v>
      </c>
      <c r="C5282" t="s">
        <v>184</v>
      </c>
      <c r="D5282" t="s">
        <v>17029</v>
      </c>
      <c r="E5282" t="s">
        <v>81</v>
      </c>
      <c r="F5282" t="s">
        <v>4871</v>
      </c>
      <c r="G5282">
        <v>0</v>
      </c>
      <c r="H5282">
        <v>0</v>
      </c>
      <c r="I5282">
        <v>0</v>
      </c>
      <c r="J5282">
        <v>0</v>
      </c>
      <c r="K5282">
        <v>0</v>
      </c>
      <c r="L5282">
        <v>0</v>
      </c>
      <c r="M5282">
        <v>0</v>
      </c>
      <c r="N5282">
        <v>5</v>
      </c>
      <c r="O5282">
        <v>5</v>
      </c>
      <c r="P5282">
        <v>0</v>
      </c>
      <c r="Q5282">
        <v>0</v>
      </c>
    </row>
    <row r="5283" spans="1:17" x14ac:dyDescent="0.2">
      <c r="A5283" t="s">
        <v>22306</v>
      </c>
      <c r="B5283" t="s">
        <v>87</v>
      </c>
      <c r="C5283" t="s">
        <v>184</v>
      </c>
      <c r="D5283" t="s">
        <v>17029</v>
      </c>
      <c r="E5283" t="s">
        <v>81</v>
      </c>
      <c r="F5283" t="s">
        <v>4873</v>
      </c>
      <c r="G5283">
        <v>0</v>
      </c>
      <c r="H5283">
        <v>0</v>
      </c>
      <c r="I5283">
        <v>0</v>
      </c>
      <c r="J5283">
        <v>0</v>
      </c>
      <c r="K5283">
        <v>0</v>
      </c>
      <c r="L5283">
        <v>0</v>
      </c>
      <c r="M5283">
        <v>0</v>
      </c>
      <c r="N5283">
        <v>4</v>
      </c>
      <c r="O5283">
        <v>4</v>
      </c>
      <c r="P5283">
        <v>0</v>
      </c>
      <c r="Q5283">
        <v>0</v>
      </c>
    </row>
    <row r="5284" spans="1:17" x14ac:dyDescent="0.2">
      <c r="A5284" t="s">
        <v>22307</v>
      </c>
      <c r="B5284" t="s">
        <v>87</v>
      </c>
      <c r="C5284" t="s">
        <v>184</v>
      </c>
      <c r="D5284" t="s">
        <v>17029</v>
      </c>
      <c r="E5284" t="s">
        <v>81</v>
      </c>
      <c r="F5284" t="s">
        <v>17019</v>
      </c>
      <c r="G5284">
        <v>5</v>
      </c>
      <c r="H5284">
        <v>0</v>
      </c>
      <c r="I5284">
        <v>0</v>
      </c>
      <c r="J5284">
        <v>0</v>
      </c>
      <c r="K5284">
        <v>0</v>
      </c>
      <c r="L5284">
        <v>0</v>
      </c>
      <c r="M5284">
        <v>0</v>
      </c>
      <c r="N5284">
        <v>0</v>
      </c>
      <c r="O5284">
        <v>0</v>
      </c>
      <c r="P5284">
        <v>0</v>
      </c>
      <c r="Q5284">
        <v>0</v>
      </c>
    </row>
    <row r="5285" spans="1:17" x14ac:dyDescent="0.2">
      <c r="A5285" t="s">
        <v>22308</v>
      </c>
      <c r="B5285" t="s">
        <v>87</v>
      </c>
      <c r="C5285" t="s">
        <v>184</v>
      </c>
      <c r="D5285" t="s">
        <v>17025</v>
      </c>
      <c r="E5285" t="s">
        <v>81</v>
      </c>
      <c r="F5285" t="s">
        <v>17019</v>
      </c>
      <c r="G5285">
        <v>1</v>
      </c>
      <c r="H5285">
        <v>0</v>
      </c>
      <c r="I5285">
        <v>0</v>
      </c>
      <c r="J5285">
        <v>0</v>
      </c>
      <c r="K5285">
        <v>0</v>
      </c>
      <c r="L5285">
        <v>0</v>
      </c>
      <c r="M5285">
        <v>0</v>
      </c>
      <c r="N5285">
        <v>0</v>
      </c>
      <c r="O5285">
        <v>0</v>
      </c>
      <c r="P5285">
        <v>0</v>
      </c>
      <c r="Q5285">
        <v>0</v>
      </c>
    </row>
    <row r="5286" spans="1:17" x14ac:dyDescent="0.2">
      <c r="A5286" t="s">
        <v>22309</v>
      </c>
      <c r="B5286" t="s">
        <v>87</v>
      </c>
      <c r="C5286" t="s">
        <v>185</v>
      </c>
      <c r="D5286" t="s">
        <v>17027</v>
      </c>
      <c r="E5286" t="s">
        <v>81</v>
      </c>
      <c r="F5286" t="s">
        <v>17019</v>
      </c>
      <c r="G5286">
        <v>2</v>
      </c>
      <c r="H5286">
        <v>0</v>
      </c>
      <c r="I5286">
        <v>0</v>
      </c>
      <c r="J5286">
        <v>0</v>
      </c>
      <c r="K5286">
        <v>0</v>
      </c>
      <c r="L5286">
        <v>0</v>
      </c>
      <c r="M5286">
        <v>0</v>
      </c>
      <c r="N5286">
        <v>0</v>
      </c>
      <c r="O5286">
        <v>0</v>
      </c>
      <c r="P5286">
        <v>0</v>
      </c>
      <c r="Q5286">
        <v>0</v>
      </c>
    </row>
    <row r="5287" spans="1:17" x14ac:dyDescent="0.2">
      <c r="A5287" t="s">
        <v>22310</v>
      </c>
      <c r="B5287" t="s">
        <v>87</v>
      </c>
      <c r="C5287" t="s">
        <v>185</v>
      </c>
      <c r="D5287" t="s">
        <v>17029</v>
      </c>
      <c r="E5287" t="s">
        <v>79</v>
      </c>
      <c r="F5287" t="s">
        <v>4875</v>
      </c>
      <c r="G5287">
        <v>0</v>
      </c>
      <c r="H5287">
        <v>7</v>
      </c>
      <c r="I5287">
        <v>1</v>
      </c>
      <c r="J5287">
        <v>6</v>
      </c>
      <c r="K5287">
        <v>0</v>
      </c>
      <c r="L5287">
        <v>0</v>
      </c>
      <c r="M5287">
        <v>0</v>
      </c>
      <c r="N5287">
        <v>0</v>
      </c>
      <c r="O5287">
        <v>0</v>
      </c>
      <c r="P5287">
        <v>0</v>
      </c>
      <c r="Q5287">
        <v>0</v>
      </c>
    </row>
    <row r="5288" spans="1:17" x14ac:dyDescent="0.2">
      <c r="A5288" t="s">
        <v>22311</v>
      </c>
      <c r="B5288" t="s">
        <v>87</v>
      </c>
      <c r="C5288" t="s">
        <v>185</v>
      </c>
      <c r="D5288" t="s">
        <v>17029</v>
      </c>
      <c r="E5288" t="s">
        <v>79</v>
      </c>
      <c r="F5288" t="s">
        <v>4877</v>
      </c>
      <c r="G5288">
        <v>0</v>
      </c>
      <c r="H5288">
        <v>7</v>
      </c>
      <c r="I5288">
        <v>2</v>
      </c>
      <c r="J5288">
        <v>5</v>
      </c>
      <c r="K5288">
        <v>0</v>
      </c>
      <c r="L5288">
        <v>0</v>
      </c>
      <c r="M5288">
        <v>0</v>
      </c>
      <c r="N5288">
        <v>0</v>
      </c>
      <c r="O5288">
        <v>0</v>
      </c>
      <c r="P5288">
        <v>0</v>
      </c>
      <c r="Q5288">
        <v>0</v>
      </c>
    </row>
    <row r="5289" spans="1:17" x14ac:dyDescent="0.2">
      <c r="A5289" t="s">
        <v>22312</v>
      </c>
      <c r="B5289" t="s">
        <v>87</v>
      </c>
      <c r="C5289" t="s">
        <v>185</v>
      </c>
      <c r="D5289" t="s">
        <v>17029</v>
      </c>
      <c r="E5289" t="s">
        <v>79</v>
      </c>
      <c r="F5289" t="s">
        <v>4879</v>
      </c>
      <c r="G5289">
        <v>0</v>
      </c>
      <c r="H5289">
        <v>0</v>
      </c>
      <c r="I5289">
        <v>0</v>
      </c>
      <c r="J5289">
        <v>0</v>
      </c>
      <c r="K5289">
        <v>0</v>
      </c>
      <c r="L5289">
        <v>0</v>
      </c>
      <c r="M5289">
        <v>7</v>
      </c>
      <c r="N5289">
        <v>0</v>
      </c>
      <c r="O5289">
        <v>0</v>
      </c>
      <c r="P5289">
        <v>0</v>
      </c>
      <c r="Q5289">
        <v>0</v>
      </c>
    </row>
    <row r="5290" spans="1:17" x14ac:dyDescent="0.2">
      <c r="A5290" t="s">
        <v>22313</v>
      </c>
      <c r="B5290" t="s">
        <v>87</v>
      </c>
      <c r="C5290" t="s">
        <v>185</v>
      </c>
      <c r="D5290" t="s">
        <v>17029</v>
      </c>
      <c r="E5290" t="s">
        <v>79</v>
      </c>
      <c r="F5290" t="s">
        <v>4881</v>
      </c>
      <c r="G5290">
        <v>0</v>
      </c>
      <c r="H5290">
        <v>7</v>
      </c>
      <c r="I5290">
        <v>1</v>
      </c>
      <c r="J5290">
        <v>6</v>
      </c>
      <c r="K5290">
        <v>0</v>
      </c>
      <c r="L5290">
        <v>0</v>
      </c>
      <c r="M5290">
        <v>0</v>
      </c>
      <c r="N5290">
        <v>0</v>
      </c>
      <c r="O5290">
        <v>0</v>
      </c>
      <c r="P5290">
        <v>0</v>
      </c>
      <c r="Q5290">
        <v>0</v>
      </c>
    </row>
    <row r="5291" spans="1:17" x14ac:dyDescent="0.2">
      <c r="A5291" t="s">
        <v>22314</v>
      </c>
      <c r="B5291" t="s">
        <v>87</v>
      </c>
      <c r="C5291" t="s">
        <v>185</v>
      </c>
      <c r="D5291" t="s">
        <v>17029</v>
      </c>
      <c r="E5291" t="s">
        <v>79</v>
      </c>
      <c r="F5291" t="s">
        <v>4883</v>
      </c>
      <c r="G5291">
        <v>0</v>
      </c>
      <c r="H5291">
        <v>7</v>
      </c>
      <c r="I5291">
        <v>1</v>
      </c>
      <c r="J5291">
        <v>6</v>
      </c>
      <c r="K5291">
        <v>0</v>
      </c>
      <c r="L5291">
        <v>0</v>
      </c>
      <c r="M5291">
        <v>0</v>
      </c>
      <c r="N5291">
        <v>0</v>
      </c>
      <c r="O5291">
        <v>0</v>
      </c>
      <c r="P5291">
        <v>0</v>
      </c>
      <c r="Q5291">
        <v>0</v>
      </c>
    </row>
    <row r="5292" spans="1:17" x14ac:dyDescent="0.2">
      <c r="A5292" t="s">
        <v>22315</v>
      </c>
      <c r="B5292" t="s">
        <v>87</v>
      </c>
      <c r="C5292" t="s">
        <v>185</v>
      </c>
      <c r="D5292" t="s">
        <v>17029</v>
      </c>
      <c r="E5292" t="s">
        <v>79</v>
      </c>
      <c r="F5292" t="s">
        <v>4885</v>
      </c>
      <c r="G5292">
        <v>0</v>
      </c>
      <c r="H5292">
        <v>0</v>
      </c>
      <c r="I5292">
        <v>0</v>
      </c>
      <c r="J5292">
        <v>0</v>
      </c>
      <c r="K5292">
        <v>0</v>
      </c>
      <c r="L5292">
        <v>0</v>
      </c>
      <c r="M5292">
        <v>7</v>
      </c>
      <c r="N5292">
        <v>0</v>
      </c>
      <c r="O5292">
        <v>0</v>
      </c>
      <c r="P5292">
        <v>0</v>
      </c>
      <c r="Q5292">
        <v>0</v>
      </c>
    </row>
    <row r="5293" spans="1:17" x14ac:dyDescent="0.2">
      <c r="A5293" t="s">
        <v>22316</v>
      </c>
      <c r="B5293" t="s">
        <v>87</v>
      </c>
      <c r="C5293" t="s">
        <v>185</v>
      </c>
      <c r="D5293" t="s">
        <v>17029</v>
      </c>
      <c r="E5293" t="s">
        <v>79</v>
      </c>
      <c r="F5293" t="s">
        <v>4887</v>
      </c>
      <c r="G5293">
        <v>0</v>
      </c>
      <c r="H5293">
        <v>7</v>
      </c>
      <c r="I5293">
        <v>2</v>
      </c>
      <c r="J5293">
        <v>5</v>
      </c>
      <c r="K5293">
        <v>0</v>
      </c>
      <c r="L5293">
        <v>0</v>
      </c>
      <c r="M5293">
        <v>0</v>
      </c>
      <c r="N5293">
        <v>0</v>
      </c>
      <c r="O5293">
        <v>0</v>
      </c>
      <c r="P5293">
        <v>0</v>
      </c>
      <c r="Q5293">
        <v>0</v>
      </c>
    </row>
    <row r="5294" spans="1:17" x14ac:dyDescent="0.2">
      <c r="A5294" t="s">
        <v>22317</v>
      </c>
      <c r="B5294" t="s">
        <v>87</v>
      </c>
      <c r="C5294" t="s">
        <v>185</v>
      </c>
      <c r="D5294" t="s">
        <v>17029</v>
      </c>
      <c r="E5294" t="s">
        <v>79</v>
      </c>
      <c r="F5294" t="s">
        <v>4889</v>
      </c>
      <c r="G5294">
        <v>0</v>
      </c>
      <c r="H5294">
        <v>0</v>
      </c>
      <c r="I5294">
        <v>0</v>
      </c>
      <c r="J5294">
        <v>0</v>
      </c>
      <c r="K5294">
        <v>0</v>
      </c>
      <c r="L5294">
        <v>0</v>
      </c>
      <c r="M5294">
        <v>7</v>
      </c>
      <c r="N5294">
        <v>0</v>
      </c>
      <c r="O5294">
        <v>0</v>
      </c>
      <c r="P5294">
        <v>0</v>
      </c>
      <c r="Q5294">
        <v>0</v>
      </c>
    </row>
    <row r="5295" spans="1:17" x14ac:dyDescent="0.2">
      <c r="A5295" t="s">
        <v>22318</v>
      </c>
      <c r="B5295" t="s">
        <v>87</v>
      </c>
      <c r="C5295" t="s">
        <v>185</v>
      </c>
      <c r="D5295" t="s">
        <v>17029</v>
      </c>
      <c r="E5295" t="s">
        <v>79</v>
      </c>
      <c r="F5295" t="s">
        <v>4871</v>
      </c>
      <c r="G5295">
        <v>0</v>
      </c>
      <c r="H5295">
        <v>0</v>
      </c>
      <c r="I5295">
        <v>0</v>
      </c>
      <c r="J5295">
        <v>0</v>
      </c>
      <c r="K5295">
        <v>0</v>
      </c>
      <c r="L5295">
        <v>0</v>
      </c>
      <c r="M5295">
        <v>0</v>
      </c>
      <c r="N5295">
        <v>4</v>
      </c>
      <c r="O5295">
        <v>4</v>
      </c>
      <c r="P5295">
        <v>0</v>
      </c>
      <c r="Q5295">
        <v>0</v>
      </c>
    </row>
    <row r="5296" spans="1:17" x14ac:dyDescent="0.2">
      <c r="A5296" t="s">
        <v>22319</v>
      </c>
      <c r="B5296" t="s">
        <v>87</v>
      </c>
      <c r="C5296" t="s">
        <v>185</v>
      </c>
      <c r="D5296" t="s">
        <v>17029</v>
      </c>
      <c r="E5296" t="s">
        <v>79</v>
      </c>
      <c r="F5296" t="s">
        <v>4873</v>
      </c>
      <c r="G5296">
        <v>0</v>
      </c>
      <c r="H5296">
        <v>0</v>
      </c>
      <c r="I5296">
        <v>0</v>
      </c>
      <c r="J5296">
        <v>0</v>
      </c>
      <c r="K5296">
        <v>0</v>
      </c>
      <c r="L5296">
        <v>0</v>
      </c>
      <c r="M5296">
        <v>0</v>
      </c>
      <c r="N5296">
        <v>3</v>
      </c>
      <c r="O5296">
        <v>3</v>
      </c>
      <c r="P5296">
        <v>0</v>
      </c>
      <c r="Q5296">
        <v>0</v>
      </c>
    </row>
    <row r="5297" spans="1:17" x14ac:dyDescent="0.2">
      <c r="A5297" t="s">
        <v>22320</v>
      </c>
      <c r="B5297" t="s">
        <v>87</v>
      </c>
      <c r="C5297" t="s">
        <v>185</v>
      </c>
      <c r="D5297" t="s">
        <v>17029</v>
      </c>
      <c r="E5297" t="s">
        <v>79</v>
      </c>
      <c r="F5297" t="s">
        <v>17019</v>
      </c>
      <c r="G5297">
        <v>7</v>
      </c>
      <c r="H5297">
        <v>0</v>
      </c>
      <c r="I5297">
        <v>0</v>
      </c>
      <c r="J5297">
        <v>0</v>
      </c>
      <c r="K5297">
        <v>0</v>
      </c>
      <c r="L5297">
        <v>0</v>
      </c>
      <c r="M5297">
        <v>0</v>
      </c>
      <c r="N5297">
        <v>0</v>
      </c>
      <c r="O5297">
        <v>0</v>
      </c>
      <c r="P5297">
        <v>0</v>
      </c>
      <c r="Q5297">
        <v>0</v>
      </c>
    </row>
    <row r="5298" spans="1:17" x14ac:dyDescent="0.2">
      <c r="A5298" t="s">
        <v>22321</v>
      </c>
      <c r="B5298" t="s">
        <v>87</v>
      </c>
      <c r="C5298" t="s">
        <v>185</v>
      </c>
      <c r="D5298" t="s">
        <v>17029</v>
      </c>
      <c r="E5298" t="s">
        <v>81</v>
      </c>
      <c r="F5298" t="s">
        <v>4875</v>
      </c>
      <c r="G5298">
        <v>0</v>
      </c>
      <c r="H5298">
        <v>19</v>
      </c>
      <c r="I5298">
        <v>2</v>
      </c>
      <c r="J5298">
        <v>16</v>
      </c>
      <c r="K5298">
        <v>1</v>
      </c>
      <c r="L5298">
        <v>0</v>
      </c>
      <c r="M5298">
        <v>0</v>
      </c>
      <c r="N5298">
        <v>0</v>
      </c>
      <c r="O5298">
        <v>0</v>
      </c>
      <c r="P5298">
        <v>0</v>
      </c>
      <c r="Q5298">
        <v>0</v>
      </c>
    </row>
    <row r="5299" spans="1:17" x14ac:dyDescent="0.2">
      <c r="A5299" t="s">
        <v>22322</v>
      </c>
      <c r="B5299" t="s">
        <v>87</v>
      </c>
      <c r="C5299" t="s">
        <v>185</v>
      </c>
      <c r="D5299" t="s">
        <v>17029</v>
      </c>
      <c r="E5299" t="s">
        <v>81</v>
      </c>
      <c r="F5299" t="s">
        <v>4877</v>
      </c>
      <c r="G5299">
        <v>0</v>
      </c>
      <c r="H5299">
        <v>19</v>
      </c>
      <c r="I5299">
        <v>2</v>
      </c>
      <c r="J5299">
        <v>13</v>
      </c>
      <c r="K5299">
        <v>3</v>
      </c>
      <c r="L5299">
        <v>1</v>
      </c>
      <c r="M5299">
        <v>0</v>
      </c>
      <c r="N5299">
        <v>0</v>
      </c>
      <c r="O5299">
        <v>0</v>
      </c>
      <c r="P5299">
        <v>0</v>
      </c>
      <c r="Q5299">
        <v>0</v>
      </c>
    </row>
    <row r="5300" spans="1:17" x14ac:dyDescent="0.2">
      <c r="A5300" t="s">
        <v>22323</v>
      </c>
      <c r="B5300" t="s">
        <v>87</v>
      </c>
      <c r="C5300" t="s">
        <v>185</v>
      </c>
      <c r="D5300" t="s">
        <v>17029</v>
      </c>
      <c r="E5300" t="s">
        <v>81</v>
      </c>
      <c r="F5300" t="s">
        <v>4879</v>
      </c>
      <c r="G5300">
        <v>0</v>
      </c>
      <c r="H5300">
        <v>0</v>
      </c>
      <c r="I5300">
        <v>0</v>
      </c>
      <c r="J5300">
        <v>0</v>
      </c>
      <c r="K5300">
        <v>0</v>
      </c>
      <c r="L5300">
        <v>0</v>
      </c>
      <c r="M5300">
        <v>19</v>
      </c>
      <c r="N5300">
        <v>0</v>
      </c>
      <c r="O5300">
        <v>0</v>
      </c>
      <c r="P5300">
        <v>0</v>
      </c>
      <c r="Q5300">
        <v>0</v>
      </c>
    </row>
    <row r="5301" spans="1:17" x14ac:dyDescent="0.2">
      <c r="A5301" t="s">
        <v>22324</v>
      </c>
      <c r="B5301" t="s">
        <v>87</v>
      </c>
      <c r="C5301" t="s">
        <v>185</v>
      </c>
      <c r="D5301" t="s">
        <v>17029</v>
      </c>
      <c r="E5301" t="s">
        <v>81</v>
      </c>
      <c r="F5301" t="s">
        <v>4881</v>
      </c>
      <c r="G5301">
        <v>0</v>
      </c>
      <c r="H5301">
        <v>19</v>
      </c>
      <c r="I5301">
        <v>2</v>
      </c>
      <c r="J5301">
        <v>13</v>
      </c>
      <c r="K5301">
        <v>3</v>
      </c>
      <c r="L5301">
        <v>1</v>
      </c>
      <c r="M5301">
        <v>0</v>
      </c>
      <c r="N5301">
        <v>0</v>
      </c>
      <c r="O5301">
        <v>0</v>
      </c>
      <c r="P5301">
        <v>0</v>
      </c>
      <c r="Q5301">
        <v>0</v>
      </c>
    </row>
    <row r="5302" spans="1:17" x14ac:dyDescent="0.2">
      <c r="A5302" t="s">
        <v>22325</v>
      </c>
      <c r="B5302" t="s">
        <v>87</v>
      </c>
      <c r="C5302" t="s">
        <v>185</v>
      </c>
      <c r="D5302" t="s">
        <v>17029</v>
      </c>
      <c r="E5302" t="s">
        <v>81</v>
      </c>
      <c r="F5302" t="s">
        <v>4883</v>
      </c>
      <c r="G5302">
        <v>0</v>
      </c>
      <c r="H5302">
        <v>19</v>
      </c>
      <c r="I5302">
        <v>2</v>
      </c>
      <c r="J5302">
        <v>15</v>
      </c>
      <c r="K5302">
        <v>1</v>
      </c>
      <c r="L5302">
        <v>1</v>
      </c>
      <c r="M5302">
        <v>0</v>
      </c>
      <c r="N5302">
        <v>0</v>
      </c>
      <c r="O5302">
        <v>0</v>
      </c>
      <c r="P5302">
        <v>0</v>
      </c>
      <c r="Q5302">
        <v>0</v>
      </c>
    </row>
    <row r="5303" spans="1:17" x14ac:dyDescent="0.2">
      <c r="A5303" t="s">
        <v>22326</v>
      </c>
      <c r="B5303" t="s">
        <v>87</v>
      </c>
      <c r="C5303" t="s">
        <v>185</v>
      </c>
      <c r="D5303" t="s">
        <v>17029</v>
      </c>
      <c r="E5303" t="s">
        <v>81</v>
      </c>
      <c r="F5303" t="s">
        <v>4885</v>
      </c>
      <c r="G5303">
        <v>0</v>
      </c>
      <c r="H5303">
        <v>0</v>
      </c>
      <c r="I5303">
        <v>0</v>
      </c>
      <c r="J5303">
        <v>0</v>
      </c>
      <c r="K5303">
        <v>0</v>
      </c>
      <c r="L5303">
        <v>0</v>
      </c>
      <c r="M5303">
        <v>19</v>
      </c>
      <c r="N5303">
        <v>0</v>
      </c>
      <c r="O5303">
        <v>0</v>
      </c>
      <c r="P5303">
        <v>0</v>
      </c>
      <c r="Q5303">
        <v>0</v>
      </c>
    </row>
    <row r="5304" spans="1:17" x14ac:dyDescent="0.2">
      <c r="A5304" t="s">
        <v>22327</v>
      </c>
      <c r="B5304" t="s">
        <v>87</v>
      </c>
      <c r="C5304" t="s">
        <v>185</v>
      </c>
      <c r="D5304" t="s">
        <v>17029</v>
      </c>
      <c r="E5304" t="s">
        <v>81</v>
      </c>
      <c r="F5304" t="s">
        <v>4887</v>
      </c>
      <c r="G5304">
        <v>0</v>
      </c>
      <c r="H5304">
        <v>19</v>
      </c>
      <c r="I5304">
        <v>2</v>
      </c>
      <c r="J5304">
        <v>14</v>
      </c>
      <c r="K5304">
        <v>3</v>
      </c>
      <c r="L5304">
        <v>0</v>
      </c>
      <c r="M5304">
        <v>0</v>
      </c>
      <c r="N5304">
        <v>0</v>
      </c>
      <c r="O5304">
        <v>0</v>
      </c>
      <c r="P5304">
        <v>0</v>
      </c>
      <c r="Q5304">
        <v>0</v>
      </c>
    </row>
    <row r="5305" spans="1:17" x14ac:dyDescent="0.2">
      <c r="A5305" t="s">
        <v>22328</v>
      </c>
      <c r="B5305" t="s">
        <v>87</v>
      </c>
      <c r="C5305" t="s">
        <v>185</v>
      </c>
      <c r="D5305" t="s">
        <v>17029</v>
      </c>
      <c r="E5305" t="s">
        <v>81</v>
      </c>
      <c r="F5305" t="s">
        <v>4889</v>
      </c>
      <c r="G5305">
        <v>0</v>
      </c>
      <c r="H5305">
        <v>0</v>
      </c>
      <c r="I5305">
        <v>0</v>
      </c>
      <c r="J5305">
        <v>0</v>
      </c>
      <c r="K5305">
        <v>0</v>
      </c>
      <c r="L5305">
        <v>0</v>
      </c>
      <c r="M5305">
        <v>19</v>
      </c>
      <c r="N5305">
        <v>0</v>
      </c>
      <c r="O5305">
        <v>0</v>
      </c>
      <c r="P5305">
        <v>0</v>
      </c>
      <c r="Q5305">
        <v>0</v>
      </c>
    </row>
    <row r="5306" spans="1:17" x14ac:dyDescent="0.2">
      <c r="A5306" t="s">
        <v>22329</v>
      </c>
      <c r="B5306" t="s">
        <v>87</v>
      </c>
      <c r="C5306" t="s">
        <v>185</v>
      </c>
      <c r="D5306" t="s">
        <v>17029</v>
      </c>
      <c r="E5306" t="s">
        <v>81</v>
      </c>
      <c r="F5306" t="s">
        <v>4871</v>
      </c>
      <c r="G5306">
        <v>0</v>
      </c>
      <c r="H5306">
        <v>0</v>
      </c>
      <c r="I5306">
        <v>0</v>
      </c>
      <c r="J5306">
        <v>0</v>
      </c>
      <c r="K5306">
        <v>0</v>
      </c>
      <c r="L5306">
        <v>0</v>
      </c>
      <c r="M5306">
        <v>0</v>
      </c>
      <c r="N5306">
        <v>14</v>
      </c>
      <c r="O5306">
        <v>13</v>
      </c>
      <c r="P5306">
        <v>1</v>
      </c>
      <c r="Q5306">
        <v>0</v>
      </c>
    </row>
    <row r="5307" spans="1:17" x14ac:dyDescent="0.2">
      <c r="A5307" t="s">
        <v>22330</v>
      </c>
      <c r="B5307" t="s">
        <v>87</v>
      </c>
      <c r="C5307" t="s">
        <v>185</v>
      </c>
      <c r="D5307" t="s">
        <v>17029</v>
      </c>
      <c r="E5307" t="s">
        <v>81</v>
      </c>
      <c r="F5307" t="s">
        <v>4873</v>
      </c>
      <c r="G5307">
        <v>0</v>
      </c>
      <c r="H5307">
        <v>0</v>
      </c>
      <c r="I5307">
        <v>0</v>
      </c>
      <c r="J5307">
        <v>0</v>
      </c>
      <c r="K5307">
        <v>0</v>
      </c>
      <c r="L5307">
        <v>0</v>
      </c>
      <c r="M5307">
        <v>0</v>
      </c>
      <c r="N5307">
        <v>11</v>
      </c>
      <c r="O5307">
        <v>10</v>
      </c>
      <c r="P5307">
        <v>1</v>
      </c>
      <c r="Q5307">
        <v>0</v>
      </c>
    </row>
    <row r="5308" spans="1:17" x14ac:dyDescent="0.2">
      <c r="A5308" t="s">
        <v>22331</v>
      </c>
      <c r="B5308" t="s">
        <v>87</v>
      </c>
      <c r="C5308" t="s">
        <v>185</v>
      </c>
      <c r="D5308" t="s">
        <v>17029</v>
      </c>
      <c r="E5308" t="s">
        <v>81</v>
      </c>
      <c r="F5308" t="s">
        <v>17019</v>
      </c>
      <c r="G5308">
        <v>19</v>
      </c>
      <c r="H5308">
        <v>0</v>
      </c>
      <c r="I5308">
        <v>0</v>
      </c>
      <c r="J5308">
        <v>0</v>
      </c>
      <c r="K5308">
        <v>0</v>
      </c>
      <c r="L5308">
        <v>0</v>
      </c>
      <c r="M5308">
        <v>0</v>
      </c>
      <c r="N5308">
        <v>0</v>
      </c>
      <c r="O5308">
        <v>0</v>
      </c>
      <c r="P5308">
        <v>0</v>
      </c>
      <c r="Q5308">
        <v>0</v>
      </c>
    </row>
    <row r="5309" spans="1:17" x14ac:dyDescent="0.2">
      <c r="A5309" t="s">
        <v>22332</v>
      </c>
      <c r="B5309" t="s">
        <v>87</v>
      </c>
      <c r="C5309" t="s">
        <v>185</v>
      </c>
      <c r="D5309" t="s">
        <v>17025</v>
      </c>
      <c r="E5309" t="s">
        <v>79</v>
      </c>
      <c r="F5309" t="s">
        <v>17019</v>
      </c>
      <c r="G5309">
        <v>3</v>
      </c>
      <c r="H5309">
        <v>0</v>
      </c>
      <c r="I5309">
        <v>0</v>
      </c>
      <c r="J5309">
        <v>0</v>
      </c>
      <c r="K5309">
        <v>0</v>
      </c>
      <c r="L5309">
        <v>0</v>
      </c>
      <c r="M5309">
        <v>0</v>
      </c>
      <c r="N5309">
        <v>0</v>
      </c>
      <c r="O5309">
        <v>0</v>
      </c>
      <c r="P5309">
        <v>0</v>
      </c>
      <c r="Q5309">
        <v>0</v>
      </c>
    </row>
    <row r="5310" spans="1:17" x14ac:dyDescent="0.2">
      <c r="A5310" t="s">
        <v>22333</v>
      </c>
      <c r="B5310" t="s">
        <v>87</v>
      </c>
      <c r="C5310" t="s">
        <v>185</v>
      </c>
      <c r="D5310" t="s">
        <v>17025</v>
      </c>
      <c r="E5310" t="s">
        <v>81</v>
      </c>
      <c r="F5310" t="s">
        <v>17019</v>
      </c>
      <c r="G5310">
        <v>5</v>
      </c>
      <c r="H5310">
        <v>0</v>
      </c>
      <c r="I5310">
        <v>0</v>
      </c>
      <c r="J5310">
        <v>0</v>
      </c>
      <c r="K5310">
        <v>0</v>
      </c>
      <c r="L5310">
        <v>0</v>
      </c>
      <c r="M5310">
        <v>0</v>
      </c>
      <c r="N5310">
        <v>0</v>
      </c>
      <c r="O5310">
        <v>0</v>
      </c>
      <c r="P5310">
        <v>0</v>
      </c>
      <c r="Q5310">
        <v>0</v>
      </c>
    </row>
    <row r="5311" spans="1:17" x14ac:dyDescent="0.2">
      <c r="A5311" t="s">
        <v>22334</v>
      </c>
      <c r="B5311" t="s">
        <v>87</v>
      </c>
      <c r="C5311" t="s">
        <v>186</v>
      </c>
      <c r="D5311" t="s">
        <v>17029</v>
      </c>
      <c r="E5311" t="s">
        <v>79</v>
      </c>
      <c r="F5311" t="s">
        <v>4875</v>
      </c>
      <c r="G5311">
        <v>0</v>
      </c>
      <c r="H5311">
        <v>7</v>
      </c>
      <c r="I5311">
        <v>1</v>
      </c>
      <c r="J5311">
        <v>6</v>
      </c>
      <c r="K5311">
        <v>0</v>
      </c>
      <c r="L5311">
        <v>0</v>
      </c>
      <c r="M5311">
        <v>0</v>
      </c>
      <c r="N5311">
        <v>0</v>
      </c>
      <c r="O5311">
        <v>0</v>
      </c>
      <c r="P5311">
        <v>0</v>
      </c>
      <c r="Q5311">
        <v>0</v>
      </c>
    </row>
    <row r="5312" spans="1:17" x14ac:dyDescent="0.2">
      <c r="A5312" t="s">
        <v>22335</v>
      </c>
      <c r="B5312" t="s">
        <v>87</v>
      </c>
      <c r="C5312" t="s">
        <v>186</v>
      </c>
      <c r="D5312" t="s">
        <v>17029</v>
      </c>
      <c r="E5312" t="s">
        <v>79</v>
      </c>
      <c r="F5312" t="s">
        <v>4877</v>
      </c>
      <c r="G5312">
        <v>0</v>
      </c>
      <c r="H5312">
        <v>7</v>
      </c>
      <c r="I5312">
        <v>1</v>
      </c>
      <c r="J5312">
        <v>5</v>
      </c>
      <c r="K5312">
        <v>0</v>
      </c>
      <c r="L5312">
        <v>1</v>
      </c>
      <c r="M5312">
        <v>0</v>
      </c>
      <c r="N5312">
        <v>0</v>
      </c>
      <c r="O5312">
        <v>0</v>
      </c>
      <c r="P5312">
        <v>0</v>
      </c>
      <c r="Q5312">
        <v>0</v>
      </c>
    </row>
    <row r="5313" spans="1:17" x14ac:dyDescent="0.2">
      <c r="A5313" t="s">
        <v>22336</v>
      </c>
      <c r="B5313" t="s">
        <v>87</v>
      </c>
      <c r="C5313" t="s">
        <v>186</v>
      </c>
      <c r="D5313" t="s">
        <v>17029</v>
      </c>
      <c r="E5313" t="s">
        <v>79</v>
      </c>
      <c r="F5313" t="s">
        <v>4879</v>
      </c>
      <c r="G5313">
        <v>0</v>
      </c>
      <c r="H5313">
        <v>0</v>
      </c>
      <c r="I5313">
        <v>0</v>
      </c>
      <c r="J5313">
        <v>0</v>
      </c>
      <c r="K5313">
        <v>0</v>
      </c>
      <c r="L5313">
        <v>0</v>
      </c>
      <c r="M5313">
        <v>7</v>
      </c>
      <c r="N5313">
        <v>0</v>
      </c>
      <c r="O5313">
        <v>0</v>
      </c>
      <c r="P5313">
        <v>0</v>
      </c>
      <c r="Q5313">
        <v>0</v>
      </c>
    </row>
    <row r="5314" spans="1:17" x14ac:dyDescent="0.2">
      <c r="A5314" t="s">
        <v>22337</v>
      </c>
      <c r="B5314" t="s">
        <v>87</v>
      </c>
      <c r="C5314" t="s">
        <v>186</v>
      </c>
      <c r="D5314" t="s">
        <v>17029</v>
      </c>
      <c r="E5314" t="s">
        <v>79</v>
      </c>
      <c r="F5314" t="s">
        <v>4881</v>
      </c>
      <c r="G5314">
        <v>0</v>
      </c>
      <c r="H5314">
        <v>7</v>
      </c>
      <c r="I5314">
        <v>1</v>
      </c>
      <c r="J5314">
        <v>5</v>
      </c>
      <c r="K5314">
        <v>0</v>
      </c>
      <c r="L5314">
        <v>1</v>
      </c>
      <c r="M5314">
        <v>0</v>
      </c>
      <c r="N5314">
        <v>0</v>
      </c>
      <c r="O5314">
        <v>0</v>
      </c>
      <c r="P5314">
        <v>0</v>
      </c>
      <c r="Q5314">
        <v>0</v>
      </c>
    </row>
    <row r="5315" spans="1:17" x14ac:dyDescent="0.2">
      <c r="A5315" t="s">
        <v>22338</v>
      </c>
      <c r="B5315" t="s">
        <v>87</v>
      </c>
      <c r="C5315" t="s">
        <v>186</v>
      </c>
      <c r="D5315" t="s">
        <v>17029</v>
      </c>
      <c r="E5315" t="s">
        <v>79</v>
      </c>
      <c r="F5315" t="s">
        <v>4883</v>
      </c>
      <c r="G5315">
        <v>0</v>
      </c>
      <c r="H5315">
        <v>7</v>
      </c>
      <c r="I5315">
        <v>1</v>
      </c>
      <c r="J5315">
        <v>5</v>
      </c>
      <c r="K5315">
        <v>0</v>
      </c>
      <c r="L5315">
        <v>1</v>
      </c>
      <c r="M5315">
        <v>0</v>
      </c>
      <c r="N5315">
        <v>0</v>
      </c>
      <c r="O5315">
        <v>0</v>
      </c>
      <c r="P5315">
        <v>0</v>
      </c>
      <c r="Q5315">
        <v>0</v>
      </c>
    </row>
    <row r="5316" spans="1:17" x14ac:dyDescent="0.2">
      <c r="A5316" t="s">
        <v>22339</v>
      </c>
      <c r="B5316" t="s">
        <v>87</v>
      </c>
      <c r="C5316" t="s">
        <v>186</v>
      </c>
      <c r="D5316" t="s">
        <v>17029</v>
      </c>
      <c r="E5316" t="s">
        <v>79</v>
      </c>
      <c r="F5316" t="s">
        <v>4885</v>
      </c>
      <c r="G5316">
        <v>0</v>
      </c>
      <c r="H5316">
        <v>0</v>
      </c>
      <c r="I5316">
        <v>0</v>
      </c>
      <c r="J5316">
        <v>0</v>
      </c>
      <c r="K5316">
        <v>0</v>
      </c>
      <c r="L5316">
        <v>0</v>
      </c>
      <c r="M5316">
        <v>7</v>
      </c>
      <c r="N5316">
        <v>0</v>
      </c>
      <c r="O5316">
        <v>0</v>
      </c>
      <c r="P5316">
        <v>0</v>
      </c>
      <c r="Q5316">
        <v>0</v>
      </c>
    </row>
    <row r="5317" spans="1:17" x14ac:dyDescent="0.2">
      <c r="A5317" t="s">
        <v>22340</v>
      </c>
      <c r="B5317" t="s">
        <v>87</v>
      </c>
      <c r="C5317" t="s">
        <v>186</v>
      </c>
      <c r="D5317" t="s">
        <v>17029</v>
      </c>
      <c r="E5317" t="s">
        <v>79</v>
      </c>
      <c r="F5317" t="s">
        <v>4887</v>
      </c>
      <c r="G5317">
        <v>0</v>
      </c>
      <c r="H5317">
        <v>7</v>
      </c>
      <c r="I5317">
        <v>1</v>
      </c>
      <c r="J5317">
        <v>6</v>
      </c>
      <c r="K5317">
        <v>0</v>
      </c>
      <c r="L5317">
        <v>0</v>
      </c>
      <c r="M5317">
        <v>0</v>
      </c>
      <c r="N5317">
        <v>0</v>
      </c>
      <c r="O5317">
        <v>0</v>
      </c>
      <c r="P5317">
        <v>0</v>
      </c>
      <c r="Q5317">
        <v>0</v>
      </c>
    </row>
    <row r="5318" spans="1:17" x14ac:dyDescent="0.2">
      <c r="A5318" t="s">
        <v>22341</v>
      </c>
      <c r="B5318" t="s">
        <v>87</v>
      </c>
      <c r="C5318" t="s">
        <v>186</v>
      </c>
      <c r="D5318" t="s">
        <v>17029</v>
      </c>
      <c r="E5318" t="s">
        <v>79</v>
      </c>
      <c r="F5318" t="s">
        <v>4889</v>
      </c>
      <c r="G5318">
        <v>0</v>
      </c>
      <c r="H5318">
        <v>0</v>
      </c>
      <c r="I5318">
        <v>0</v>
      </c>
      <c r="J5318">
        <v>0</v>
      </c>
      <c r="K5318">
        <v>0</v>
      </c>
      <c r="L5318">
        <v>0</v>
      </c>
      <c r="M5318">
        <v>7</v>
      </c>
      <c r="N5318">
        <v>0</v>
      </c>
      <c r="O5318">
        <v>0</v>
      </c>
      <c r="P5318">
        <v>0</v>
      </c>
      <c r="Q5318">
        <v>0</v>
      </c>
    </row>
    <row r="5319" spans="1:17" x14ac:dyDescent="0.2">
      <c r="A5319" t="s">
        <v>22342</v>
      </c>
      <c r="B5319" t="s">
        <v>87</v>
      </c>
      <c r="C5319" t="s">
        <v>186</v>
      </c>
      <c r="D5319" t="s">
        <v>17029</v>
      </c>
      <c r="E5319" t="s">
        <v>79</v>
      </c>
      <c r="F5319" t="s">
        <v>4871</v>
      </c>
      <c r="G5319">
        <v>0</v>
      </c>
      <c r="H5319">
        <v>0</v>
      </c>
      <c r="I5319">
        <v>0</v>
      </c>
      <c r="J5319">
        <v>0</v>
      </c>
      <c r="K5319">
        <v>0</v>
      </c>
      <c r="L5319">
        <v>0</v>
      </c>
      <c r="M5319">
        <v>0</v>
      </c>
      <c r="N5319">
        <v>3</v>
      </c>
      <c r="O5319">
        <v>3</v>
      </c>
      <c r="P5319">
        <v>0</v>
      </c>
      <c r="Q5319">
        <v>0</v>
      </c>
    </row>
    <row r="5320" spans="1:17" x14ac:dyDescent="0.2">
      <c r="A5320" t="s">
        <v>22343</v>
      </c>
      <c r="B5320" t="s">
        <v>87</v>
      </c>
      <c r="C5320" t="s">
        <v>186</v>
      </c>
      <c r="D5320" t="s">
        <v>17029</v>
      </c>
      <c r="E5320" t="s">
        <v>79</v>
      </c>
      <c r="F5320" t="s">
        <v>4873</v>
      </c>
      <c r="G5320">
        <v>0</v>
      </c>
      <c r="H5320">
        <v>0</v>
      </c>
      <c r="I5320">
        <v>0</v>
      </c>
      <c r="J5320">
        <v>0</v>
      </c>
      <c r="K5320">
        <v>0</v>
      </c>
      <c r="L5320">
        <v>0</v>
      </c>
      <c r="M5320">
        <v>0</v>
      </c>
      <c r="N5320">
        <v>3</v>
      </c>
      <c r="O5320">
        <v>3</v>
      </c>
      <c r="P5320">
        <v>0</v>
      </c>
      <c r="Q5320">
        <v>0</v>
      </c>
    </row>
    <row r="5321" spans="1:17" x14ac:dyDescent="0.2">
      <c r="A5321" t="s">
        <v>22344</v>
      </c>
      <c r="B5321" t="s">
        <v>87</v>
      </c>
      <c r="C5321" t="s">
        <v>186</v>
      </c>
      <c r="D5321" t="s">
        <v>17029</v>
      </c>
      <c r="E5321" t="s">
        <v>79</v>
      </c>
      <c r="F5321" t="s">
        <v>17019</v>
      </c>
      <c r="G5321">
        <v>7</v>
      </c>
      <c r="H5321">
        <v>0</v>
      </c>
      <c r="I5321">
        <v>0</v>
      </c>
      <c r="J5321">
        <v>0</v>
      </c>
      <c r="K5321">
        <v>0</v>
      </c>
      <c r="L5321">
        <v>0</v>
      </c>
      <c r="M5321">
        <v>0</v>
      </c>
      <c r="N5321">
        <v>0</v>
      </c>
      <c r="O5321">
        <v>0</v>
      </c>
      <c r="P5321">
        <v>0</v>
      </c>
      <c r="Q5321">
        <v>0</v>
      </c>
    </row>
    <row r="5322" spans="1:17" x14ac:dyDescent="0.2">
      <c r="A5322" t="s">
        <v>22345</v>
      </c>
      <c r="B5322" t="s">
        <v>87</v>
      </c>
      <c r="C5322" t="s">
        <v>186</v>
      </c>
      <c r="D5322" t="s">
        <v>17029</v>
      </c>
      <c r="E5322" t="s">
        <v>81</v>
      </c>
      <c r="F5322" t="s">
        <v>4875</v>
      </c>
      <c r="G5322">
        <v>0</v>
      </c>
      <c r="H5322">
        <v>11</v>
      </c>
      <c r="I5322">
        <v>1</v>
      </c>
      <c r="J5322">
        <v>8</v>
      </c>
      <c r="K5322">
        <v>1</v>
      </c>
      <c r="L5322">
        <v>1</v>
      </c>
      <c r="M5322">
        <v>0</v>
      </c>
      <c r="N5322">
        <v>0</v>
      </c>
      <c r="O5322">
        <v>0</v>
      </c>
      <c r="P5322">
        <v>0</v>
      </c>
      <c r="Q5322">
        <v>0</v>
      </c>
    </row>
    <row r="5323" spans="1:17" x14ac:dyDescent="0.2">
      <c r="A5323" t="s">
        <v>22346</v>
      </c>
      <c r="B5323" t="s">
        <v>87</v>
      </c>
      <c r="C5323" t="s">
        <v>186</v>
      </c>
      <c r="D5323" t="s">
        <v>17029</v>
      </c>
      <c r="E5323" t="s">
        <v>81</v>
      </c>
      <c r="F5323" t="s">
        <v>4877</v>
      </c>
      <c r="G5323">
        <v>0</v>
      </c>
      <c r="H5323">
        <v>11</v>
      </c>
      <c r="I5323">
        <v>1</v>
      </c>
      <c r="J5323">
        <v>8</v>
      </c>
      <c r="K5323">
        <v>1</v>
      </c>
      <c r="L5323">
        <v>1</v>
      </c>
      <c r="M5323">
        <v>0</v>
      </c>
      <c r="N5323">
        <v>0</v>
      </c>
      <c r="O5323">
        <v>0</v>
      </c>
      <c r="P5323">
        <v>0</v>
      </c>
      <c r="Q5323">
        <v>0</v>
      </c>
    </row>
    <row r="5324" spans="1:17" x14ac:dyDescent="0.2">
      <c r="A5324" t="s">
        <v>22347</v>
      </c>
      <c r="B5324" t="s">
        <v>87</v>
      </c>
      <c r="C5324" t="s">
        <v>186</v>
      </c>
      <c r="D5324" t="s">
        <v>17029</v>
      </c>
      <c r="E5324" t="s">
        <v>81</v>
      </c>
      <c r="F5324" t="s">
        <v>4879</v>
      </c>
      <c r="G5324">
        <v>0</v>
      </c>
      <c r="H5324">
        <v>0</v>
      </c>
      <c r="I5324">
        <v>0</v>
      </c>
      <c r="J5324">
        <v>0</v>
      </c>
      <c r="K5324">
        <v>0</v>
      </c>
      <c r="L5324">
        <v>0</v>
      </c>
      <c r="M5324">
        <v>11</v>
      </c>
      <c r="N5324">
        <v>0</v>
      </c>
      <c r="O5324">
        <v>0</v>
      </c>
      <c r="P5324">
        <v>0</v>
      </c>
      <c r="Q5324">
        <v>0</v>
      </c>
    </row>
    <row r="5325" spans="1:17" x14ac:dyDescent="0.2">
      <c r="A5325" t="s">
        <v>22348</v>
      </c>
      <c r="B5325" t="s">
        <v>87</v>
      </c>
      <c r="C5325" t="s">
        <v>186</v>
      </c>
      <c r="D5325" t="s">
        <v>17029</v>
      </c>
      <c r="E5325" t="s">
        <v>81</v>
      </c>
      <c r="F5325" t="s">
        <v>4881</v>
      </c>
      <c r="G5325">
        <v>0</v>
      </c>
      <c r="H5325">
        <v>11</v>
      </c>
      <c r="I5325">
        <v>1</v>
      </c>
      <c r="J5325">
        <v>8</v>
      </c>
      <c r="K5325">
        <v>1</v>
      </c>
      <c r="L5325">
        <v>1</v>
      </c>
      <c r="M5325">
        <v>0</v>
      </c>
      <c r="N5325">
        <v>0</v>
      </c>
      <c r="O5325">
        <v>0</v>
      </c>
      <c r="P5325">
        <v>0</v>
      </c>
      <c r="Q5325">
        <v>0</v>
      </c>
    </row>
    <row r="5326" spans="1:17" x14ac:dyDescent="0.2">
      <c r="A5326" t="s">
        <v>22349</v>
      </c>
      <c r="B5326" t="s">
        <v>87</v>
      </c>
      <c r="C5326" t="s">
        <v>186</v>
      </c>
      <c r="D5326" t="s">
        <v>17029</v>
      </c>
      <c r="E5326" t="s">
        <v>81</v>
      </c>
      <c r="F5326" t="s">
        <v>4883</v>
      </c>
      <c r="G5326">
        <v>0</v>
      </c>
      <c r="H5326">
        <v>11</v>
      </c>
      <c r="I5326">
        <v>1</v>
      </c>
      <c r="J5326">
        <v>8</v>
      </c>
      <c r="K5326">
        <v>1</v>
      </c>
      <c r="L5326">
        <v>1</v>
      </c>
      <c r="M5326">
        <v>0</v>
      </c>
      <c r="N5326">
        <v>0</v>
      </c>
      <c r="O5326">
        <v>0</v>
      </c>
      <c r="P5326">
        <v>0</v>
      </c>
      <c r="Q5326">
        <v>0</v>
      </c>
    </row>
    <row r="5327" spans="1:17" x14ac:dyDescent="0.2">
      <c r="A5327" t="s">
        <v>22350</v>
      </c>
      <c r="B5327" t="s">
        <v>87</v>
      </c>
      <c r="C5327" t="s">
        <v>186</v>
      </c>
      <c r="D5327" t="s">
        <v>17029</v>
      </c>
      <c r="E5327" t="s">
        <v>81</v>
      </c>
      <c r="F5327" t="s">
        <v>4885</v>
      </c>
      <c r="G5327">
        <v>0</v>
      </c>
      <c r="H5327">
        <v>0</v>
      </c>
      <c r="I5327">
        <v>0</v>
      </c>
      <c r="J5327">
        <v>0</v>
      </c>
      <c r="K5327">
        <v>0</v>
      </c>
      <c r="L5327">
        <v>0</v>
      </c>
      <c r="M5327">
        <v>11</v>
      </c>
      <c r="N5327">
        <v>0</v>
      </c>
      <c r="O5327">
        <v>0</v>
      </c>
      <c r="P5327">
        <v>0</v>
      </c>
      <c r="Q5327">
        <v>0</v>
      </c>
    </row>
    <row r="5328" spans="1:17" x14ac:dyDescent="0.2">
      <c r="A5328" t="s">
        <v>22351</v>
      </c>
      <c r="B5328" t="s">
        <v>87</v>
      </c>
      <c r="C5328" t="s">
        <v>186</v>
      </c>
      <c r="D5328" t="s">
        <v>17029</v>
      </c>
      <c r="E5328" t="s">
        <v>81</v>
      </c>
      <c r="F5328" t="s">
        <v>4887</v>
      </c>
      <c r="G5328">
        <v>0</v>
      </c>
      <c r="H5328">
        <v>11</v>
      </c>
      <c r="I5328">
        <v>1</v>
      </c>
      <c r="J5328">
        <v>8</v>
      </c>
      <c r="K5328">
        <v>1</v>
      </c>
      <c r="L5328">
        <v>1</v>
      </c>
      <c r="M5328">
        <v>0</v>
      </c>
      <c r="N5328">
        <v>0</v>
      </c>
      <c r="O5328">
        <v>0</v>
      </c>
      <c r="P5328">
        <v>0</v>
      </c>
      <c r="Q5328">
        <v>0</v>
      </c>
    </row>
    <row r="5329" spans="1:17" x14ac:dyDescent="0.2">
      <c r="A5329" t="s">
        <v>22352</v>
      </c>
      <c r="B5329" t="s">
        <v>87</v>
      </c>
      <c r="C5329" t="s">
        <v>186</v>
      </c>
      <c r="D5329" t="s">
        <v>17029</v>
      </c>
      <c r="E5329" t="s">
        <v>81</v>
      </c>
      <c r="F5329" t="s">
        <v>4889</v>
      </c>
      <c r="G5329">
        <v>0</v>
      </c>
      <c r="H5329">
        <v>0</v>
      </c>
      <c r="I5329">
        <v>0</v>
      </c>
      <c r="J5329">
        <v>0</v>
      </c>
      <c r="K5329">
        <v>0</v>
      </c>
      <c r="L5329">
        <v>0</v>
      </c>
      <c r="M5329">
        <v>11</v>
      </c>
      <c r="N5329">
        <v>0</v>
      </c>
      <c r="O5329">
        <v>0</v>
      </c>
      <c r="P5329">
        <v>0</v>
      </c>
      <c r="Q5329">
        <v>0</v>
      </c>
    </row>
    <row r="5330" spans="1:17" x14ac:dyDescent="0.2">
      <c r="A5330" t="s">
        <v>22353</v>
      </c>
      <c r="B5330" t="s">
        <v>87</v>
      </c>
      <c r="C5330" t="s">
        <v>186</v>
      </c>
      <c r="D5330" t="s">
        <v>17029</v>
      </c>
      <c r="E5330" t="s">
        <v>81</v>
      </c>
      <c r="F5330" t="s">
        <v>4871</v>
      </c>
      <c r="G5330">
        <v>0</v>
      </c>
      <c r="H5330">
        <v>0</v>
      </c>
      <c r="I5330">
        <v>0</v>
      </c>
      <c r="J5330">
        <v>0</v>
      </c>
      <c r="K5330">
        <v>0</v>
      </c>
      <c r="L5330">
        <v>0</v>
      </c>
      <c r="M5330">
        <v>0</v>
      </c>
      <c r="N5330">
        <v>4</v>
      </c>
      <c r="O5330">
        <v>4</v>
      </c>
      <c r="P5330">
        <v>0</v>
      </c>
      <c r="Q5330">
        <v>0</v>
      </c>
    </row>
    <row r="5331" spans="1:17" x14ac:dyDescent="0.2">
      <c r="A5331" t="s">
        <v>22354</v>
      </c>
      <c r="B5331" t="s">
        <v>87</v>
      </c>
      <c r="C5331" t="s">
        <v>186</v>
      </c>
      <c r="D5331" t="s">
        <v>17029</v>
      </c>
      <c r="E5331" t="s">
        <v>81</v>
      </c>
      <c r="F5331" t="s">
        <v>4873</v>
      </c>
      <c r="G5331">
        <v>0</v>
      </c>
      <c r="H5331">
        <v>0</v>
      </c>
      <c r="I5331">
        <v>0</v>
      </c>
      <c r="J5331">
        <v>0</v>
      </c>
      <c r="K5331">
        <v>0</v>
      </c>
      <c r="L5331">
        <v>0</v>
      </c>
      <c r="M5331">
        <v>0</v>
      </c>
      <c r="N5331">
        <v>4</v>
      </c>
      <c r="O5331">
        <v>4</v>
      </c>
      <c r="P5331">
        <v>0</v>
      </c>
      <c r="Q5331">
        <v>0</v>
      </c>
    </row>
    <row r="5332" spans="1:17" x14ac:dyDescent="0.2">
      <c r="A5332" t="s">
        <v>22355</v>
      </c>
      <c r="B5332" t="s">
        <v>87</v>
      </c>
      <c r="C5332" t="s">
        <v>186</v>
      </c>
      <c r="D5332" t="s">
        <v>17029</v>
      </c>
      <c r="E5332" t="s">
        <v>81</v>
      </c>
      <c r="F5332" t="s">
        <v>17019</v>
      </c>
      <c r="G5332">
        <v>11</v>
      </c>
      <c r="H5332">
        <v>0</v>
      </c>
      <c r="I5332">
        <v>0</v>
      </c>
      <c r="J5332">
        <v>0</v>
      </c>
      <c r="K5332">
        <v>0</v>
      </c>
      <c r="L5332">
        <v>0</v>
      </c>
      <c r="M5332">
        <v>0</v>
      </c>
      <c r="N5332">
        <v>0</v>
      </c>
      <c r="O5332">
        <v>0</v>
      </c>
      <c r="P5332">
        <v>0</v>
      </c>
      <c r="Q5332">
        <v>0</v>
      </c>
    </row>
    <row r="5333" spans="1:17" x14ac:dyDescent="0.2">
      <c r="A5333" t="s">
        <v>22356</v>
      </c>
      <c r="B5333" t="s">
        <v>87</v>
      </c>
      <c r="C5333" t="s">
        <v>186</v>
      </c>
      <c r="D5333" t="s">
        <v>17025</v>
      </c>
      <c r="E5333" t="s">
        <v>79</v>
      </c>
      <c r="F5333" t="s">
        <v>17019</v>
      </c>
      <c r="G5333">
        <v>3</v>
      </c>
      <c r="H5333">
        <v>0</v>
      </c>
      <c r="I5333">
        <v>0</v>
      </c>
      <c r="J5333">
        <v>0</v>
      </c>
      <c r="K5333">
        <v>0</v>
      </c>
      <c r="L5333">
        <v>0</v>
      </c>
      <c r="M5333">
        <v>0</v>
      </c>
      <c r="N5333">
        <v>0</v>
      </c>
      <c r="O5333">
        <v>0</v>
      </c>
      <c r="P5333">
        <v>0</v>
      </c>
      <c r="Q5333">
        <v>0</v>
      </c>
    </row>
    <row r="5334" spans="1:17" x14ac:dyDescent="0.2">
      <c r="A5334" t="s">
        <v>22357</v>
      </c>
      <c r="B5334" t="s">
        <v>87</v>
      </c>
      <c r="C5334" t="s">
        <v>186</v>
      </c>
      <c r="D5334" t="s">
        <v>17025</v>
      </c>
      <c r="E5334" t="s">
        <v>81</v>
      </c>
      <c r="F5334" t="s">
        <v>17019</v>
      </c>
      <c r="G5334">
        <v>4</v>
      </c>
      <c r="H5334">
        <v>0</v>
      </c>
      <c r="I5334">
        <v>0</v>
      </c>
      <c r="J5334">
        <v>0</v>
      </c>
      <c r="K5334">
        <v>0</v>
      </c>
      <c r="L5334">
        <v>0</v>
      </c>
      <c r="M5334">
        <v>0</v>
      </c>
      <c r="N5334">
        <v>0</v>
      </c>
      <c r="O5334">
        <v>0</v>
      </c>
      <c r="P5334">
        <v>0</v>
      </c>
      <c r="Q5334">
        <v>0</v>
      </c>
    </row>
    <row r="5335" spans="1:17" x14ac:dyDescent="0.2">
      <c r="A5335" t="s">
        <v>22358</v>
      </c>
      <c r="B5335" t="s">
        <v>87</v>
      </c>
      <c r="C5335" t="s">
        <v>187</v>
      </c>
      <c r="D5335" t="s">
        <v>17027</v>
      </c>
      <c r="E5335" t="s">
        <v>81</v>
      </c>
      <c r="F5335" t="s">
        <v>17019</v>
      </c>
      <c r="G5335">
        <v>1</v>
      </c>
      <c r="H5335">
        <v>0</v>
      </c>
      <c r="I5335">
        <v>0</v>
      </c>
      <c r="J5335">
        <v>0</v>
      </c>
      <c r="K5335">
        <v>0</v>
      </c>
      <c r="L5335">
        <v>0</v>
      </c>
      <c r="M5335">
        <v>0</v>
      </c>
      <c r="N5335">
        <v>0</v>
      </c>
      <c r="O5335">
        <v>0</v>
      </c>
      <c r="P5335">
        <v>0</v>
      </c>
      <c r="Q5335">
        <v>0</v>
      </c>
    </row>
    <row r="5336" spans="1:17" x14ac:dyDescent="0.2">
      <c r="A5336" t="s">
        <v>22359</v>
      </c>
      <c r="B5336" t="s">
        <v>87</v>
      </c>
      <c r="C5336" t="s">
        <v>187</v>
      </c>
      <c r="D5336" t="s">
        <v>17029</v>
      </c>
      <c r="E5336" t="s">
        <v>79</v>
      </c>
      <c r="F5336" t="s">
        <v>4875</v>
      </c>
      <c r="G5336">
        <v>0</v>
      </c>
      <c r="H5336">
        <v>5</v>
      </c>
      <c r="I5336">
        <v>0</v>
      </c>
      <c r="J5336">
        <v>4</v>
      </c>
      <c r="K5336">
        <v>0</v>
      </c>
      <c r="L5336">
        <v>1</v>
      </c>
      <c r="M5336">
        <v>0</v>
      </c>
      <c r="N5336">
        <v>0</v>
      </c>
      <c r="O5336">
        <v>0</v>
      </c>
      <c r="P5336">
        <v>0</v>
      </c>
      <c r="Q5336">
        <v>0</v>
      </c>
    </row>
    <row r="5337" spans="1:17" x14ac:dyDescent="0.2">
      <c r="A5337" t="s">
        <v>22360</v>
      </c>
      <c r="B5337" t="s">
        <v>87</v>
      </c>
      <c r="C5337" t="s">
        <v>187</v>
      </c>
      <c r="D5337" t="s">
        <v>17029</v>
      </c>
      <c r="E5337" t="s">
        <v>79</v>
      </c>
      <c r="F5337" t="s">
        <v>4877</v>
      </c>
      <c r="G5337">
        <v>0</v>
      </c>
      <c r="H5337">
        <v>5</v>
      </c>
      <c r="I5337">
        <v>0</v>
      </c>
      <c r="J5337">
        <v>2</v>
      </c>
      <c r="K5337">
        <v>2</v>
      </c>
      <c r="L5337">
        <v>1</v>
      </c>
      <c r="M5337">
        <v>0</v>
      </c>
      <c r="N5337">
        <v>0</v>
      </c>
      <c r="O5337">
        <v>0</v>
      </c>
      <c r="P5337">
        <v>0</v>
      </c>
      <c r="Q5337">
        <v>0</v>
      </c>
    </row>
    <row r="5338" spans="1:17" x14ac:dyDescent="0.2">
      <c r="A5338" t="s">
        <v>22361</v>
      </c>
      <c r="B5338" t="s">
        <v>87</v>
      </c>
      <c r="C5338" t="s">
        <v>187</v>
      </c>
      <c r="D5338" t="s">
        <v>17029</v>
      </c>
      <c r="E5338" t="s">
        <v>79</v>
      </c>
      <c r="F5338" t="s">
        <v>4879</v>
      </c>
      <c r="G5338">
        <v>0</v>
      </c>
      <c r="H5338">
        <v>0</v>
      </c>
      <c r="I5338">
        <v>0</v>
      </c>
      <c r="J5338">
        <v>0</v>
      </c>
      <c r="K5338">
        <v>0</v>
      </c>
      <c r="L5338">
        <v>0</v>
      </c>
      <c r="M5338">
        <v>5</v>
      </c>
      <c r="N5338">
        <v>0</v>
      </c>
      <c r="O5338">
        <v>0</v>
      </c>
      <c r="P5338">
        <v>0</v>
      </c>
      <c r="Q5338">
        <v>0</v>
      </c>
    </row>
    <row r="5339" spans="1:17" x14ac:dyDescent="0.2">
      <c r="A5339" t="s">
        <v>22362</v>
      </c>
      <c r="B5339" t="s">
        <v>87</v>
      </c>
      <c r="C5339" t="s">
        <v>187</v>
      </c>
      <c r="D5339" t="s">
        <v>17029</v>
      </c>
      <c r="E5339" t="s">
        <v>79</v>
      </c>
      <c r="F5339" t="s">
        <v>4881</v>
      </c>
      <c r="G5339">
        <v>0</v>
      </c>
      <c r="H5339">
        <v>5</v>
      </c>
      <c r="I5339">
        <v>0</v>
      </c>
      <c r="J5339">
        <v>2</v>
      </c>
      <c r="K5339">
        <v>2</v>
      </c>
      <c r="L5339">
        <v>1</v>
      </c>
      <c r="M5339">
        <v>0</v>
      </c>
      <c r="N5339">
        <v>0</v>
      </c>
      <c r="O5339">
        <v>0</v>
      </c>
      <c r="P5339">
        <v>0</v>
      </c>
      <c r="Q5339">
        <v>0</v>
      </c>
    </row>
    <row r="5340" spans="1:17" x14ac:dyDescent="0.2">
      <c r="A5340" t="s">
        <v>22363</v>
      </c>
      <c r="B5340" t="s">
        <v>87</v>
      </c>
      <c r="C5340" t="s">
        <v>187</v>
      </c>
      <c r="D5340" t="s">
        <v>17029</v>
      </c>
      <c r="E5340" t="s">
        <v>79</v>
      </c>
      <c r="F5340" t="s">
        <v>4883</v>
      </c>
      <c r="G5340">
        <v>0</v>
      </c>
      <c r="H5340">
        <v>5</v>
      </c>
      <c r="I5340">
        <v>0</v>
      </c>
      <c r="J5340">
        <v>3</v>
      </c>
      <c r="K5340">
        <v>1</v>
      </c>
      <c r="L5340">
        <v>1</v>
      </c>
      <c r="M5340">
        <v>0</v>
      </c>
      <c r="N5340">
        <v>0</v>
      </c>
      <c r="O5340">
        <v>0</v>
      </c>
      <c r="P5340">
        <v>0</v>
      </c>
      <c r="Q5340">
        <v>0</v>
      </c>
    </row>
    <row r="5341" spans="1:17" x14ac:dyDescent="0.2">
      <c r="A5341" t="s">
        <v>22364</v>
      </c>
      <c r="B5341" t="s">
        <v>87</v>
      </c>
      <c r="C5341" t="s">
        <v>187</v>
      </c>
      <c r="D5341" t="s">
        <v>17029</v>
      </c>
      <c r="E5341" t="s">
        <v>79</v>
      </c>
      <c r="F5341" t="s">
        <v>4885</v>
      </c>
      <c r="G5341">
        <v>0</v>
      </c>
      <c r="H5341">
        <v>0</v>
      </c>
      <c r="I5341">
        <v>0</v>
      </c>
      <c r="J5341">
        <v>0</v>
      </c>
      <c r="K5341">
        <v>0</v>
      </c>
      <c r="L5341">
        <v>0</v>
      </c>
      <c r="M5341">
        <v>5</v>
      </c>
      <c r="N5341">
        <v>0</v>
      </c>
      <c r="O5341">
        <v>0</v>
      </c>
      <c r="P5341">
        <v>0</v>
      </c>
      <c r="Q5341">
        <v>0</v>
      </c>
    </row>
    <row r="5342" spans="1:17" x14ac:dyDescent="0.2">
      <c r="A5342" t="s">
        <v>22365</v>
      </c>
      <c r="B5342" t="s">
        <v>87</v>
      </c>
      <c r="C5342" t="s">
        <v>187</v>
      </c>
      <c r="D5342" t="s">
        <v>17029</v>
      </c>
      <c r="E5342" t="s">
        <v>79</v>
      </c>
      <c r="F5342" t="s">
        <v>4887</v>
      </c>
      <c r="G5342">
        <v>0</v>
      </c>
      <c r="H5342">
        <v>5</v>
      </c>
      <c r="I5342">
        <v>0</v>
      </c>
      <c r="J5342">
        <v>2</v>
      </c>
      <c r="K5342">
        <v>2</v>
      </c>
      <c r="L5342">
        <v>1</v>
      </c>
      <c r="M5342">
        <v>0</v>
      </c>
      <c r="N5342">
        <v>0</v>
      </c>
      <c r="O5342">
        <v>0</v>
      </c>
      <c r="P5342">
        <v>0</v>
      </c>
      <c r="Q5342">
        <v>0</v>
      </c>
    </row>
    <row r="5343" spans="1:17" x14ac:dyDescent="0.2">
      <c r="A5343" t="s">
        <v>22366</v>
      </c>
      <c r="B5343" t="s">
        <v>87</v>
      </c>
      <c r="C5343" t="s">
        <v>187</v>
      </c>
      <c r="D5343" t="s">
        <v>17029</v>
      </c>
      <c r="E5343" t="s">
        <v>79</v>
      </c>
      <c r="F5343" t="s">
        <v>4889</v>
      </c>
      <c r="G5343">
        <v>0</v>
      </c>
      <c r="H5343">
        <v>0</v>
      </c>
      <c r="I5343">
        <v>0</v>
      </c>
      <c r="J5343">
        <v>0</v>
      </c>
      <c r="K5343">
        <v>0</v>
      </c>
      <c r="L5343">
        <v>0</v>
      </c>
      <c r="M5343">
        <v>5</v>
      </c>
      <c r="N5343">
        <v>0</v>
      </c>
      <c r="O5343">
        <v>0</v>
      </c>
      <c r="P5343">
        <v>0</v>
      </c>
      <c r="Q5343">
        <v>0</v>
      </c>
    </row>
    <row r="5344" spans="1:17" x14ac:dyDescent="0.2">
      <c r="A5344" t="s">
        <v>22367</v>
      </c>
      <c r="B5344" t="s">
        <v>87</v>
      </c>
      <c r="C5344" t="s">
        <v>187</v>
      </c>
      <c r="D5344" t="s">
        <v>17029</v>
      </c>
      <c r="E5344" t="s">
        <v>79</v>
      </c>
      <c r="F5344" t="s">
        <v>4871</v>
      </c>
      <c r="G5344">
        <v>0</v>
      </c>
      <c r="H5344">
        <v>0</v>
      </c>
      <c r="I5344">
        <v>0</v>
      </c>
      <c r="J5344">
        <v>0</v>
      </c>
      <c r="K5344">
        <v>0</v>
      </c>
      <c r="L5344">
        <v>0</v>
      </c>
      <c r="M5344">
        <v>0</v>
      </c>
      <c r="N5344">
        <v>3</v>
      </c>
      <c r="O5344">
        <v>2</v>
      </c>
      <c r="P5344">
        <v>1</v>
      </c>
      <c r="Q5344">
        <v>0</v>
      </c>
    </row>
    <row r="5345" spans="1:17" x14ac:dyDescent="0.2">
      <c r="A5345" t="s">
        <v>22368</v>
      </c>
      <c r="B5345" t="s">
        <v>87</v>
      </c>
      <c r="C5345" t="s">
        <v>187</v>
      </c>
      <c r="D5345" t="s">
        <v>17029</v>
      </c>
      <c r="E5345" t="s">
        <v>79</v>
      </c>
      <c r="F5345" t="s">
        <v>4873</v>
      </c>
      <c r="G5345">
        <v>0</v>
      </c>
      <c r="H5345">
        <v>0</v>
      </c>
      <c r="I5345">
        <v>0</v>
      </c>
      <c r="J5345">
        <v>0</v>
      </c>
      <c r="K5345">
        <v>0</v>
      </c>
      <c r="L5345">
        <v>0</v>
      </c>
      <c r="M5345">
        <v>0</v>
      </c>
      <c r="N5345">
        <v>3</v>
      </c>
      <c r="O5345">
        <v>2</v>
      </c>
      <c r="P5345">
        <v>1</v>
      </c>
      <c r="Q5345">
        <v>0</v>
      </c>
    </row>
    <row r="5346" spans="1:17" x14ac:dyDescent="0.2">
      <c r="A5346" t="s">
        <v>22369</v>
      </c>
      <c r="B5346" t="s">
        <v>87</v>
      </c>
      <c r="C5346" t="s">
        <v>187</v>
      </c>
      <c r="D5346" t="s">
        <v>17029</v>
      </c>
      <c r="E5346" t="s">
        <v>79</v>
      </c>
      <c r="F5346" t="s">
        <v>17019</v>
      </c>
      <c r="G5346">
        <v>5</v>
      </c>
      <c r="H5346">
        <v>0</v>
      </c>
      <c r="I5346">
        <v>0</v>
      </c>
      <c r="J5346">
        <v>0</v>
      </c>
      <c r="K5346">
        <v>0</v>
      </c>
      <c r="L5346">
        <v>0</v>
      </c>
      <c r="M5346">
        <v>0</v>
      </c>
      <c r="N5346">
        <v>0</v>
      </c>
      <c r="O5346">
        <v>0</v>
      </c>
      <c r="P5346">
        <v>0</v>
      </c>
      <c r="Q5346">
        <v>0</v>
      </c>
    </row>
    <row r="5347" spans="1:17" x14ac:dyDescent="0.2">
      <c r="A5347" t="s">
        <v>22370</v>
      </c>
      <c r="B5347" t="s">
        <v>87</v>
      </c>
      <c r="C5347" t="s">
        <v>187</v>
      </c>
      <c r="D5347" t="s">
        <v>17029</v>
      </c>
      <c r="E5347" t="s">
        <v>81</v>
      </c>
      <c r="F5347" t="s">
        <v>4875</v>
      </c>
      <c r="G5347">
        <v>0</v>
      </c>
      <c r="H5347">
        <v>9</v>
      </c>
      <c r="I5347">
        <v>0</v>
      </c>
      <c r="J5347">
        <v>7</v>
      </c>
      <c r="K5347">
        <v>2</v>
      </c>
      <c r="L5347">
        <v>0</v>
      </c>
      <c r="M5347">
        <v>0</v>
      </c>
      <c r="N5347">
        <v>0</v>
      </c>
      <c r="O5347">
        <v>0</v>
      </c>
      <c r="P5347">
        <v>0</v>
      </c>
      <c r="Q5347">
        <v>0</v>
      </c>
    </row>
    <row r="5348" spans="1:17" x14ac:dyDescent="0.2">
      <c r="A5348" t="s">
        <v>22371</v>
      </c>
      <c r="B5348" t="s">
        <v>87</v>
      </c>
      <c r="C5348" t="s">
        <v>187</v>
      </c>
      <c r="D5348" t="s">
        <v>17029</v>
      </c>
      <c r="E5348" t="s">
        <v>81</v>
      </c>
      <c r="F5348" t="s">
        <v>4877</v>
      </c>
      <c r="G5348">
        <v>0</v>
      </c>
      <c r="H5348">
        <v>9</v>
      </c>
      <c r="I5348">
        <v>0</v>
      </c>
      <c r="J5348">
        <v>6</v>
      </c>
      <c r="K5348">
        <v>3</v>
      </c>
      <c r="L5348">
        <v>0</v>
      </c>
      <c r="M5348">
        <v>0</v>
      </c>
      <c r="N5348">
        <v>0</v>
      </c>
      <c r="O5348">
        <v>0</v>
      </c>
      <c r="P5348">
        <v>0</v>
      </c>
      <c r="Q5348">
        <v>0</v>
      </c>
    </row>
    <row r="5349" spans="1:17" x14ac:dyDescent="0.2">
      <c r="A5349" t="s">
        <v>22372</v>
      </c>
      <c r="B5349" t="s">
        <v>87</v>
      </c>
      <c r="C5349" t="s">
        <v>187</v>
      </c>
      <c r="D5349" t="s">
        <v>17029</v>
      </c>
      <c r="E5349" t="s">
        <v>81</v>
      </c>
      <c r="F5349" t="s">
        <v>4879</v>
      </c>
      <c r="G5349">
        <v>0</v>
      </c>
      <c r="H5349">
        <v>0</v>
      </c>
      <c r="I5349">
        <v>0</v>
      </c>
      <c r="J5349">
        <v>0</v>
      </c>
      <c r="K5349">
        <v>0</v>
      </c>
      <c r="L5349">
        <v>0</v>
      </c>
      <c r="M5349">
        <v>9</v>
      </c>
      <c r="N5349">
        <v>0</v>
      </c>
      <c r="O5349">
        <v>0</v>
      </c>
      <c r="P5349">
        <v>0</v>
      </c>
      <c r="Q5349">
        <v>0</v>
      </c>
    </row>
    <row r="5350" spans="1:17" x14ac:dyDescent="0.2">
      <c r="A5350" t="s">
        <v>22373</v>
      </c>
      <c r="B5350" t="s">
        <v>87</v>
      </c>
      <c r="C5350" t="s">
        <v>187</v>
      </c>
      <c r="D5350" t="s">
        <v>17029</v>
      </c>
      <c r="E5350" t="s">
        <v>81</v>
      </c>
      <c r="F5350" t="s">
        <v>4881</v>
      </c>
      <c r="G5350">
        <v>0</v>
      </c>
      <c r="H5350">
        <v>9</v>
      </c>
      <c r="I5350">
        <v>0</v>
      </c>
      <c r="J5350">
        <v>6</v>
      </c>
      <c r="K5350">
        <v>3</v>
      </c>
      <c r="L5350">
        <v>0</v>
      </c>
      <c r="M5350">
        <v>0</v>
      </c>
      <c r="N5350">
        <v>0</v>
      </c>
      <c r="O5350">
        <v>0</v>
      </c>
      <c r="P5350">
        <v>0</v>
      </c>
      <c r="Q5350">
        <v>0</v>
      </c>
    </row>
    <row r="5351" spans="1:17" x14ac:dyDescent="0.2">
      <c r="A5351" t="s">
        <v>22374</v>
      </c>
      <c r="B5351" t="s">
        <v>87</v>
      </c>
      <c r="C5351" t="s">
        <v>187</v>
      </c>
      <c r="D5351" t="s">
        <v>17029</v>
      </c>
      <c r="E5351" t="s">
        <v>81</v>
      </c>
      <c r="F5351" t="s">
        <v>4883</v>
      </c>
      <c r="G5351">
        <v>0</v>
      </c>
      <c r="H5351">
        <v>9</v>
      </c>
      <c r="I5351">
        <v>0</v>
      </c>
      <c r="J5351">
        <v>7</v>
      </c>
      <c r="K5351">
        <v>2</v>
      </c>
      <c r="L5351">
        <v>0</v>
      </c>
      <c r="M5351">
        <v>0</v>
      </c>
      <c r="N5351">
        <v>0</v>
      </c>
      <c r="O5351">
        <v>0</v>
      </c>
      <c r="P5351">
        <v>0</v>
      </c>
      <c r="Q5351">
        <v>0</v>
      </c>
    </row>
    <row r="5352" spans="1:17" x14ac:dyDescent="0.2">
      <c r="A5352" t="s">
        <v>22375</v>
      </c>
      <c r="B5352" t="s">
        <v>87</v>
      </c>
      <c r="C5352" t="s">
        <v>187</v>
      </c>
      <c r="D5352" t="s">
        <v>17029</v>
      </c>
      <c r="E5352" t="s">
        <v>81</v>
      </c>
      <c r="F5352" t="s">
        <v>4885</v>
      </c>
      <c r="G5352">
        <v>0</v>
      </c>
      <c r="H5352">
        <v>0</v>
      </c>
      <c r="I5352">
        <v>0</v>
      </c>
      <c r="J5352">
        <v>0</v>
      </c>
      <c r="K5352">
        <v>0</v>
      </c>
      <c r="L5352">
        <v>0</v>
      </c>
      <c r="M5352">
        <v>9</v>
      </c>
      <c r="N5352">
        <v>0</v>
      </c>
      <c r="O5352">
        <v>0</v>
      </c>
      <c r="P5352">
        <v>0</v>
      </c>
      <c r="Q5352">
        <v>0</v>
      </c>
    </row>
    <row r="5353" spans="1:17" x14ac:dyDescent="0.2">
      <c r="A5353" t="s">
        <v>22376</v>
      </c>
      <c r="B5353" t="s">
        <v>87</v>
      </c>
      <c r="C5353" t="s">
        <v>187</v>
      </c>
      <c r="D5353" t="s">
        <v>17029</v>
      </c>
      <c r="E5353" t="s">
        <v>81</v>
      </c>
      <c r="F5353" t="s">
        <v>4887</v>
      </c>
      <c r="G5353">
        <v>0</v>
      </c>
      <c r="H5353">
        <v>9</v>
      </c>
      <c r="I5353">
        <v>0</v>
      </c>
      <c r="J5353">
        <v>6</v>
      </c>
      <c r="K5353">
        <v>3</v>
      </c>
      <c r="L5353">
        <v>0</v>
      </c>
      <c r="M5353">
        <v>0</v>
      </c>
      <c r="N5353">
        <v>0</v>
      </c>
      <c r="O5353">
        <v>0</v>
      </c>
      <c r="P5353">
        <v>0</v>
      </c>
      <c r="Q5353">
        <v>0</v>
      </c>
    </row>
    <row r="5354" spans="1:17" x14ac:dyDescent="0.2">
      <c r="A5354" t="s">
        <v>22377</v>
      </c>
      <c r="B5354" t="s">
        <v>87</v>
      </c>
      <c r="C5354" t="s">
        <v>187</v>
      </c>
      <c r="D5354" t="s">
        <v>17029</v>
      </c>
      <c r="E5354" t="s">
        <v>81</v>
      </c>
      <c r="F5354" t="s">
        <v>4889</v>
      </c>
      <c r="G5354">
        <v>0</v>
      </c>
      <c r="H5354">
        <v>0</v>
      </c>
      <c r="I5354">
        <v>0</v>
      </c>
      <c r="J5354">
        <v>0</v>
      </c>
      <c r="K5354">
        <v>0</v>
      </c>
      <c r="L5354">
        <v>0</v>
      </c>
      <c r="M5354">
        <v>9</v>
      </c>
      <c r="N5354">
        <v>0</v>
      </c>
      <c r="O5354">
        <v>0</v>
      </c>
      <c r="P5354">
        <v>0</v>
      </c>
      <c r="Q5354">
        <v>0</v>
      </c>
    </row>
    <row r="5355" spans="1:17" x14ac:dyDescent="0.2">
      <c r="A5355" t="s">
        <v>22378</v>
      </c>
      <c r="B5355" t="s">
        <v>87</v>
      </c>
      <c r="C5355" t="s">
        <v>187</v>
      </c>
      <c r="D5355" t="s">
        <v>17029</v>
      </c>
      <c r="E5355" t="s">
        <v>81</v>
      </c>
      <c r="F5355" t="s">
        <v>4871</v>
      </c>
      <c r="G5355">
        <v>0</v>
      </c>
      <c r="H5355">
        <v>0</v>
      </c>
      <c r="I5355">
        <v>0</v>
      </c>
      <c r="J5355">
        <v>0</v>
      </c>
      <c r="K5355">
        <v>0</v>
      </c>
      <c r="L5355">
        <v>0</v>
      </c>
      <c r="M5355">
        <v>0</v>
      </c>
      <c r="N5355">
        <v>6</v>
      </c>
      <c r="O5355">
        <v>6</v>
      </c>
      <c r="P5355">
        <v>0</v>
      </c>
      <c r="Q5355">
        <v>0</v>
      </c>
    </row>
    <row r="5356" spans="1:17" x14ac:dyDescent="0.2">
      <c r="A5356" t="s">
        <v>22379</v>
      </c>
      <c r="B5356" t="s">
        <v>87</v>
      </c>
      <c r="C5356" t="s">
        <v>187</v>
      </c>
      <c r="D5356" t="s">
        <v>17029</v>
      </c>
      <c r="E5356" t="s">
        <v>81</v>
      </c>
      <c r="F5356" t="s">
        <v>4873</v>
      </c>
      <c r="G5356">
        <v>0</v>
      </c>
      <c r="H5356">
        <v>0</v>
      </c>
      <c r="I5356">
        <v>0</v>
      </c>
      <c r="J5356">
        <v>0</v>
      </c>
      <c r="K5356">
        <v>0</v>
      </c>
      <c r="L5356">
        <v>0</v>
      </c>
      <c r="M5356">
        <v>0</v>
      </c>
      <c r="N5356">
        <v>3</v>
      </c>
      <c r="O5356">
        <v>3</v>
      </c>
      <c r="P5356">
        <v>0</v>
      </c>
      <c r="Q5356">
        <v>0</v>
      </c>
    </row>
    <row r="5357" spans="1:17" x14ac:dyDescent="0.2">
      <c r="A5357" t="s">
        <v>22380</v>
      </c>
      <c r="B5357" t="s">
        <v>87</v>
      </c>
      <c r="C5357" t="s">
        <v>187</v>
      </c>
      <c r="D5357" t="s">
        <v>17029</v>
      </c>
      <c r="E5357" t="s">
        <v>81</v>
      </c>
      <c r="F5357" t="s">
        <v>17019</v>
      </c>
      <c r="G5357">
        <v>9</v>
      </c>
      <c r="H5357">
        <v>0</v>
      </c>
      <c r="I5357">
        <v>0</v>
      </c>
      <c r="J5357">
        <v>0</v>
      </c>
      <c r="K5357">
        <v>0</v>
      </c>
      <c r="L5357">
        <v>0</v>
      </c>
      <c r="M5357">
        <v>0</v>
      </c>
      <c r="N5357">
        <v>0</v>
      </c>
      <c r="O5357">
        <v>0</v>
      </c>
      <c r="P5357">
        <v>0</v>
      </c>
      <c r="Q5357">
        <v>0</v>
      </c>
    </row>
    <row r="5358" spans="1:17" x14ac:dyDescent="0.2">
      <c r="A5358" t="s">
        <v>22381</v>
      </c>
      <c r="B5358" t="s">
        <v>87</v>
      </c>
      <c r="C5358" t="s">
        <v>187</v>
      </c>
      <c r="D5358" t="s">
        <v>17025</v>
      </c>
      <c r="E5358" t="s">
        <v>81</v>
      </c>
      <c r="F5358" t="s">
        <v>17019</v>
      </c>
      <c r="G5358">
        <v>2</v>
      </c>
      <c r="H5358">
        <v>0</v>
      </c>
      <c r="I5358">
        <v>0</v>
      </c>
      <c r="J5358">
        <v>0</v>
      </c>
      <c r="K5358">
        <v>0</v>
      </c>
      <c r="L5358">
        <v>0</v>
      </c>
      <c r="M5358">
        <v>0</v>
      </c>
      <c r="N5358">
        <v>0</v>
      </c>
      <c r="O5358">
        <v>0</v>
      </c>
      <c r="P5358">
        <v>0</v>
      </c>
      <c r="Q5358">
        <v>0</v>
      </c>
    </row>
    <row r="5359" spans="1:17" x14ac:dyDescent="0.2">
      <c r="A5359" t="s">
        <v>22382</v>
      </c>
      <c r="B5359" t="s">
        <v>87</v>
      </c>
      <c r="C5359" t="s">
        <v>188</v>
      </c>
      <c r="D5359" t="s">
        <v>17029</v>
      </c>
      <c r="E5359" t="s">
        <v>79</v>
      </c>
      <c r="F5359" t="s">
        <v>4875</v>
      </c>
      <c r="G5359">
        <v>0</v>
      </c>
      <c r="H5359">
        <v>29</v>
      </c>
      <c r="I5359">
        <v>4</v>
      </c>
      <c r="J5359">
        <v>20</v>
      </c>
      <c r="K5359">
        <v>4</v>
      </c>
      <c r="L5359">
        <v>1</v>
      </c>
      <c r="M5359">
        <v>0</v>
      </c>
      <c r="N5359">
        <v>0</v>
      </c>
      <c r="O5359">
        <v>0</v>
      </c>
      <c r="P5359">
        <v>0</v>
      </c>
      <c r="Q5359">
        <v>0</v>
      </c>
    </row>
    <row r="5360" spans="1:17" x14ac:dyDescent="0.2">
      <c r="A5360" t="s">
        <v>22383</v>
      </c>
      <c r="B5360" t="s">
        <v>87</v>
      </c>
      <c r="C5360" t="s">
        <v>188</v>
      </c>
      <c r="D5360" t="s">
        <v>17029</v>
      </c>
      <c r="E5360" t="s">
        <v>79</v>
      </c>
      <c r="F5360" t="s">
        <v>4877</v>
      </c>
      <c r="G5360">
        <v>0</v>
      </c>
      <c r="H5360">
        <v>29</v>
      </c>
      <c r="I5360">
        <v>4</v>
      </c>
      <c r="J5360">
        <v>19</v>
      </c>
      <c r="K5360">
        <v>5</v>
      </c>
      <c r="L5360">
        <v>1</v>
      </c>
      <c r="M5360">
        <v>0</v>
      </c>
      <c r="N5360">
        <v>0</v>
      </c>
      <c r="O5360">
        <v>0</v>
      </c>
      <c r="P5360">
        <v>0</v>
      </c>
      <c r="Q5360">
        <v>0</v>
      </c>
    </row>
    <row r="5361" spans="1:17" x14ac:dyDescent="0.2">
      <c r="A5361" t="s">
        <v>22384</v>
      </c>
      <c r="B5361" t="s">
        <v>87</v>
      </c>
      <c r="C5361" t="s">
        <v>188</v>
      </c>
      <c r="D5361" t="s">
        <v>17029</v>
      </c>
      <c r="E5361" t="s">
        <v>79</v>
      </c>
      <c r="F5361" t="s">
        <v>4879</v>
      </c>
      <c r="G5361">
        <v>0</v>
      </c>
      <c r="H5361">
        <v>0</v>
      </c>
      <c r="I5361">
        <v>0</v>
      </c>
      <c r="J5361">
        <v>0</v>
      </c>
      <c r="K5361">
        <v>0</v>
      </c>
      <c r="L5361">
        <v>0</v>
      </c>
      <c r="M5361">
        <v>29</v>
      </c>
      <c r="N5361">
        <v>0</v>
      </c>
      <c r="O5361">
        <v>0</v>
      </c>
      <c r="P5361">
        <v>0</v>
      </c>
      <c r="Q5361">
        <v>0</v>
      </c>
    </row>
    <row r="5362" spans="1:17" x14ac:dyDescent="0.2">
      <c r="A5362" t="s">
        <v>22385</v>
      </c>
      <c r="B5362" t="s">
        <v>87</v>
      </c>
      <c r="C5362" t="s">
        <v>188</v>
      </c>
      <c r="D5362" t="s">
        <v>17029</v>
      </c>
      <c r="E5362" t="s">
        <v>79</v>
      </c>
      <c r="F5362" t="s">
        <v>4881</v>
      </c>
      <c r="G5362">
        <v>0</v>
      </c>
      <c r="H5362">
        <v>29</v>
      </c>
      <c r="I5362">
        <v>4</v>
      </c>
      <c r="J5362">
        <v>19</v>
      </c>
      <c r="K5362">
        <v>5</v>
      </c>
      <c r="L5362">
        <v>1</v>
      </c>
      <c r="M5362">
        <v>0</v>
      </c>
      <c r="N5362">
        <v>0</v>
      </c>
      <c r="O5362">
        <v>0</v>
      </c>
      <c r="P5362">
        <v>0</v>
      </c>
      <c r="Q5362">
        <v>0</v>
      </c>
    </row>
    <row r="5363" spans="1:17" x14ac:dyDescent="0.2">
      <c r="A5363" t="s">
        <v>22386</v>
      </c>
      <c r="B5363" t="s">
        <v>87</v>
      </c>
      <c r="C5363" t="s">
        <v>188</v>
      </c>
      <c r="D5363" t="s">
        <v>17029</v>
      </c>
      <c r="E5363" t="s">
        <v>79</v>
      </c>
      <c r="F5363" t="s">
        <v>4883</v>
      </c>
      <c r="G5363">
        <v>0</v>
      </c>
      <c r="H5363">
        <v>29</v>
      </c>
      <c r="I5363">
        <v>4</v>
      </c>
      <c r="J5363">
        <v>20</v>
      </c>
      <c r="K5363">
        <v>4</v>
      </c>
      <c r="L5363">
        <v>1</v>
      </c>
      <c r="M5363">
        <v>0</v>
      </c>
      <c r="N5363">
        <v>0</v>
      </c>
      <c r="O5363">
        <v>0</v>
      </c>
      <c r="P5363">
        <v>0</v>
      </c>
      <c r="Q5363">
        <v>0</v>
      </c>
    </row>
    <row r="5364" spans="1:17" x14ac:dyDescent="0.2">
      <c r="A5364" t="s">
        <v>22387</v>
      </c>
      <c r="B5364" t="s">
        <v>87</v>
      </c>
      <c r="C5364" t="s">
        <v>188</v>
      </c>
      <c r="D5364" t="s">
        <v>17029</v>
      </c>
      <c r="E5364" t="s">
        <v>79</v>
      </c>
      <c r="F5364" t="s">
        <v>4885</v>
      </c>
      <c r="G5364">
        <v>0</v>
      </c>
      <c r="H5364">
        <v>0</v>
      </c>
      <c r="I5364">
        <v>0</v>
      </c>
      <c r="J5364">
        <v>0</v>
      </c>
      <c r="K5364">
        <v>0</v>
      </c>
      <c r="L5364">
        <v>0</v>
      </c>
      <c r="M5364">
        <v>29</v>
      </c>
      <c r="N5364">
        <v>0</v>
      </c>
      <c r="O5364">
        <v>0</v>
      </c>
      <c r="P5364">
        <v>0</v>
      </c>
      <c r="Q5364">
        <v>0</v>
      </c>
    </row>
    <row r="5365" spans="1:17" x14ac:dyDescent="0.2">
      <c r="A5365" t="s">
        <v>22388</v>
      </c>
      <c r="B5365" t="s">
        <v>87</v>
      </c>
      <c r="C5365" t="s">
        <v>188</v>
      </c>
      <c r="D5365" t="s">
        <v>17029</v>
      </c>
      <c r="E5365" t="s">
        <v>79</v>
      </c>
      <c r="F5365" t="s">
        <v>4887</v>
      </c>
      <c r="G5365">
        <v>0</v>
      </c>
      <c r="H5365">
        <v>29</v>
      </c>
      <c r="I5365">
        <v>4</v>
      </c>
      <c r="J5365">
        <v>20</v>
      </c>
      <c r="K5365">
        <v>4</v>
      </c>
      <c r="L5365">
        <v>1</v>
      </c>
      <c r="M5365">
        <v>0</v>
      </c>
      <c r="N5365">
        <v>0</v>
      </c>
      <c r="O5365">
        <v>0</v>
      </c>
      <c r="P5365">
        <v>0</v>
      </c>
      <c r="Q5365">
        <v>0</v>
      </c>
    </row>
    <row r="5366" spans="1:17" x14ac:dyDescent="0.2">
      <c r="A5366" t="s">
        <v>22389</v>
      </c>
      <c r="B5366" t="s">
        <v>87</v>
      </c>
      <c r="C5366" t="s">
        <v>188</v>
      </c>
      <c r="D5366" t="s">
        <v>17029</v>
      </c>
      <c r="E5366" t="s">
        <v>79</v>
      </c>
      <c r="F5366" t="s">
        <v>4889</v>
      </c>
      <c r="G5366">
        <v>0</v>
      </c>
      <c r="H5366">
        <v>0</v>
      </c>
      <c r="I5366">
        <v>0</v>
      </c>
      <c r="J5366">
        <v>0</v>
      </c>
      <c r="K5366">
        <v>0</v>
      </c>
      <c r="L5366">
        <v>0</v>
      </c>
      <c r="M5366">
        <v>29</v>
      </c>
      <c r="N5366">
        <v>0</v>
      </c>
      <c r="O5366">
        <v>0</v>
      </c>
      <c r="P5366">
        <v>0</v>
      </c>
      <c r="Q5366">
        <v>0</v>
      </c>
    </row>
    <row r="5367" spans="1:17" x14ac:dyDescent="0.2">
      <c r="A5367" t="s">
        <v>22390</v>
      </c>
      <c r="B5367" t="s">
        <v>87</v>
      </c>
      <c r="C5367" t="s">
        <v>188</v>
      </c>
      <c r="D5367" t="s">
        <v>17029</v>
      </c>
      <c r="E5367" t="s">
        <v>79</v>
      </c>
      <c r="F5367" t="s">
        <v>4871</v>
      </c>
      <c r="G5367">
        <v>0</v>
      </c>
      <c r="H5367">
        <v>0</v>
      </c>
      <c r="I5367">
        <v>0</v>
      </c>
      <c r="J5367">
        <v>0</v>
      </c>
      <c r="K5367">
        <v>0</v>
      </c>
      <c r="L5367">
        <v>0</v>
      </c>
      <c r="M5367">
        <v>0</v>
      </c>
      <c r="N5367">
        <v>19</v>
      </c>
      <c r="O5367">
        <v>18</v>
      </c>
      <c r="P5367">
        <v>1</v>
      </c>
      <c r="Q5367">
        <v>0</v>
      </c>
    </row>
    <row r="5368" spans="1:17" x14ac:dyDescent="0.2">
      <c r="A5368" t="s">
        <v>22391</v>
      </c>
      <c r="B5368" t="s">
        <v>87</v>
      </c>
      <c r="C5368" t="s">
        <v>188</v>
      </c>
      <c r="D5368" t="s">
        <v>17029</v>
      </c>
      <c r="E5368" t="s">
        <v>79</v>
      </c>
      <c r="F5368" t="s">
        <v>4873</v>
      </c>
      <c r="G5368">
        <v>0</v>
      </c>
      <c r="H5368">
        <v>0</v>
      </c>
      <c r="I5368">
        <v>0</v>
      </c>
      <c r="J5368">
        <v>0</v>
      </c>
      <c r="K5368">
        <v>0</v>
      </c>
      <c r="L5368">
        <v>0</v>
      </c>
      <c r="M5368">
        <v>0</v>
      </c>
      <c r="N5368">
        <v>14</v>
      </c>
      <c r="O5368">
        <v>13</v>
      </c>
      <c r="P5368">
        <v>1</v>
      </c>
      <c r="Q5368">
        <v>0</v>
      </c>
    </row>
    <row r="5369" spans="1:17" x14ac:dyDescent="0.2">
      <c r="A5369" t="s">
        <v>22392</v>
      </c>
      <c r="B5369" t="s">
        <v>87</v>
      </c>
      <c r="C5369" t="s">
        <v>188</v>
      </c>
      <c r="D5369" t="s">
        <v>17029</v>
      </c>
      <c r="E5369" t="s">
        <v>79</v>
      </c>
      <c r="F5369" t="s">
        <v>17019</v>
      </c>
      <c r="G5369">
        <v>29</v>
      </c>
      <c r="H5369">
        <v>0</v>
      </c>
      <c r="I5369">
        <v>0</v>
      </c>
      <c r="J5369">
        <v>0</v>
      </c>
      <c r="K5369">
        <v>0</v>
      </c>
      <c r="L5369">
        <v>0</v>
      </c>
      <c r="M5369">
        <v>0</v>
      </c>
      <c r="N5369">
        <v>0</v>
      </c>
      <c r="O5369">
        <v>0</v>
      </c>
      <c r="P5369">
        <v>0</v>
      </c>
      <c r="Q5369">
        <v>0</v>
      </c>
    </row>
    <row r="5370" spans="1:17" x14ac:dyDescent="0.2">
      <c r="A5370" t="s">
        <v>22393</v>
      </c>
      <c r="B5370" t="s">
        <v>87</v>
      </c>
      <c r="C5370" t="s">
        <v>188</v>
      </c>
      <c r="D5370" t="s">
        <v>17029</v>
      </c>
      <c r="E5370" t="s">
        <v>81</v>
      </c>
      <c r="F5370" t="s">
        <v>4875</v>
      </c>
      <c r="G5370">
        <v>0</v>
      </c>
      <c r="H5370">
        <v>26</v>
      </c>
      <c r="I5370">
        <v>4</v>
      </c>
      <c r="J5370">
        <v>17</v>
      </c>
      <c r="K5370">
        <v>3</v>
      </c>
      <c r="L5370">
        <v>2</v>
      </c>
      <c r="M5370">
        <v>0</v>
      </c>
      <c r="N5370">
        <v>0</v>
      </c>
      <c r="O5370">
        <v>0</v>
      </c>
      <c r="P5370">
        <v>0</v>
      </c>
      <c r="Q5370">
        <v>0</v>
      </c>
    </row>
    <row r="5371" spans="1:17" x14ac:dyDescent="0.2">
      <c r="A5371" t="s">
        <v>22394</v>
      </c>
      <c r="B5371" t="s">
        <v>87</v>
      </c>
      <c r="C5371" t="s">
        <v>188</v>
      </c>
      <c r="D5371" t="s">
        <v>17029</v>
      </c>
      <c r="E5371" t="s">
        <v>81</v>
      </c>
      <c r="F5371" t="s">
        <v>4877</v>
      </c>
      <c r="G5371">
        <v>0</v>
      </c>
      <c r="H5371">
        <v>26</v>
      </c>
      <c r="I5371">
        <v>4</v>
      </c>
      <c r="J5371">
        <v>14</v>
      </c>
      <c r="K5371">
        <v>3</v>
      </c>
      <c r="L5371">
        <v>5</v>
      </c>
      <c r="M5371">
        <v>0</v>
      </c>
      <c r="N5371">
        <v>0</v>
      </c>
      <c r="O5371">
        <v>0</v>
      </c>
      <c r="P5371">
        <v>0</v>
      </c>
      <c r="Q5371">
        <v>0</v>
      </c>
    </row>
    <row r="5372" spans="1:17" x14ac:dyDescent="0.2">
      <c r="A5372" t="s">
        <v>22395</v>
      </c>
      <c r="B5372" t="s">
        <v>87</v>
      </c>
      <c r="C5372" t="s">
        <v>188</v>
      </c>
      <c r="D5372" t="s">
        <v>17029</v>
      </c>
      <c r="E5372" t="s">
        <v>81</v>
      </c>
      <c r="F5372" t="s">
        <v>4879</v>
      </c>
      <c r="G5372">
        <v>0</v>
      </c>
      <c r="H5372">
        <v>0</v>
      </c>
      <c r="I5372">
        <v>0</v>
      </c>
      <c r="J5372">
        <v>0</v>
      </c>
      <c r="K5372">
        <v>0</v>
      </c>
      <c r="L5372">
        <v>0</v>
      </c>
      <c r="M5372">
        <v>26</v>
      </c>
      <c r="N5372">
        <v>0</v>
      </c>
      <c r="O5372">
        <v>0</v>
      </c>
      <c r="P5372">
        <v>0</v>
      </c>
      <c r="Q5372">
        <v>0</v>
      </c>
    </row>
    <row r="5373" spans="1:17" x14ac:dyDescent="0.2">
      <c r="A5373" t="s">
        <v>22396</v>
      </c>
      <c r="B5373" t="s">
        <v>87</v>
      </c>
      <c r="C5373" t="s">
        <v>188</v>
      </c>
      <c r="D5373" t="s">
        <v>17029</v>
      </c>
      <c r="E5373" t="s">
        <v>81</v>
      </c>
      <c r="F5373" t="s">
        <v>4881</v>
      </c>
      <c r="G5373">
        <v>0</v>
      </c>
      <c r="H5373">
        <v>26</v>
      </c>
      <c r="I5373">
        <v>4</v>
      </c>
      <c r="J5373">
        <v>14</v>
      </c>
      <c r="K5373">
        <v>3</v>
      </c>
      <c r="L5373">
        <v>5</v>
      </c>
      <c r="M5373">
        <v>0</v>
      </c>
      <c r="N5373">
        <v>0</v>
      </c>
      <c r="O5373">
        <v>0</v>
      </c>
      <c r="P5373">
        <v>0</v>
      </c>
      <c r="Q5373">
        <v>0</v>
      </c>
    </row>
    <row r="5374" spans="1:17" x14ac:dyDescent="0.2">
      <c r="A5374" t="s">
        <v>22397</v>
      </c>
      <c r="B5374" t="s">
        <v>87</v>
      </c>
      <c r="C5374" t="s">
        <v>188</v>
      </c>
      <c r="D5374" t="s">
        <v>17029</v>
      </c>
      <c r="E5374" t="s">
        <v>81</v>
      </c>
      <c r="F5374" t="s">
        <v>4883</v>
      </c>
      <c r="G5374">
        <v>0</v>
      </c>
      <c r="H5374">
        <v>26</v>
      </c>
      <c r="I5374">
        <v>4</v>
      </c>
      <c r="J5374">
        <v>15</v>
      </c>
      <c r="K5374">
        <v>2</v>
      </c>
      <c r="L5374">
        <v>5</v>
      </c>
      <c r="M5374">
        <v>0</v>
      </c>
      <c r="N5374">
        <v>0</v>
      </c>
      <c r="O5374">
        <v>0</v>
      </c>
      <c r="P5374">
        <v>0</v>
      </c>
      <c r="Q5374">
        <v>0</v>
      </c>
    </row>
    <row r="5375" spans="1:17" x14ac:dyDescent="0.2">
      <c r="A5375" t="s">
        <v>22398</v>
      </c>
      <c r="B5375" t="s">
        <v>87</v>
      </c>
      <c r="C5375" t="s">
        <v>188</v>
      </c>
      <c r="D5375" t="s">
        <v>17029</v>
      </c>
      <c r="E5375" t="s">
        <v>81</v>
      </c>
      <c r="F5375" t="s">
        <v>4885</v>
      </c>
      <c r="G5375">
        <v>0</v>
      </c>
      <c r="H5375">
        <v>0</v>
      </c>
      <c r="I5375">
        <v>0</v>
      </c>
      <c r="J5375">
        <v>0</v>
      </c>
      <c r="K5375">
        <v>0</v>
      </c>
      <c r="L5375">
        <v>0</v>
      </c>
      <c r="M5375">
        <v>26</v>
      </c>
      <c r="N5375">
        <v>0</v>
      </c>
      <c r="O5375">
        <v>0</v>
      </c>
      <c r="P5375">
        <v>0</v>
      </c>
      <c r="Q5375">
        <v>0</v>
      </c>
    </row>
    <row r="5376" spans="1:17" x14ac:dyDescent="0.2">
      <c r="A5376" t="s">
        <v>22399</v>
      </c>
      <c r="B5376" t="s">
        <v>87</v>
      </c>
      <c r="C5376" t="s">
        <v>188</v>
      </c>
      <c r="D5376" t="s">
        <v>17029</v>
      </c>
      <c r="E5376" t="s">
        <v>81</v>
      </c>
      <c r="F5376" t="s">
        <v>4887</v>
      </c>
      <c r="G5376">
        <v>0</v>
      </c>
      <c r="H5376">
        <v>26</v>
      </c>
      <c r="I5376">
        <v>4</v>
      </c>
      <c r="J5376">
        <v>17</v>
      </c>
      <c r="K5376">
        <v>3</v>
      </c>
      <c r="L5376">
        <v>2</v>
      </c>
      <c r="M5376">
        <v>0</v>
      </c>
      <c r="N5376">
        <v>0</v>
      </c>
      <c r="O5376">
        <v>0</v>
      </c>
      <c r="P5376">
        <v>0</v>
      </c>
      <c r="Q5376">
        <v>0</v>
      </c>
    </row>
    <row r="5377" spans="1:17" x14ac:dyDescent="0.2">
      <c r="A5377" t="s">
        <v>22400</v>
      </c>
      <c r="B5377" t="s">
        <v>87</v>
      </c>
      <c r="C5377" t="s">
        <v>188</v>
      </c>
      <c r="D5377" t="s">
        <v>17029</v>
      </c>
      <c r="E5377" t="s">
        <v>81</v>
      </c>
      <c r="F5377" t="s">
        <v>4889</v>
      </c>
      <c r="G5377">
        <v>0</v>
      </c>
      <c r="H5377">
        <v>0</v>
      </c>
      <c r="I5377">
        <v>0</v>
      </c>
      <c r="J5377">
        <v>0</v>
      </c>
      <c r="K5377">
        <v>0</v>
      </c>
      <c r="L5377">
        <v>0</v>
      </c>
      <c r="M5377">
        <v>26</v>
      </c>
      <c r="N5377">
        <v>0</v>
      </c>
      <c r="O5377">
        <v>0</v>
      </c>
      <c r="P5377">
        <v>0</v>
      </c>
      <c r="Q5377">
        <v>0</v>
      </c>
    </row>
    <row r="5378" spans="1:17" x14ac:dyDescent="0.2">
      <c r="A5378" t="s">
        <v>22401</v>
      </c>
      <c r="B5378" t="s">
        <v>87</v>
      </c>
      <c r="C5378" t="s">
        <v>188</v>
      </c>
      <c r="D5378" t="s">
        <v>17029</v>
      </c>
      <c r="E5378" t="s">
        <v>81</v>
      </c>
      <c r="F5378" t="s">
        <v>4871</v>
      </c>
      <c r="G5378">
        <v>0</v>
      </c>
      <c r="H5378">
        <v>0</v>
      </c>
      <c r="I5378">
        <v>0</v>
      </c>
      <c r="J5378">
        <v>0</v>
      </c>
      <c r="K5378">
        <v>0</v>
      </c>
      <c r="L5378">
        <v>0</v>
      </c>
      <c r="M5378">
        <v>0</v>
      </c>
      <c r="N5378">
        <v>17</v>
      </c>
      <c r="O5378">
        <v>13</v>
      </c>
      <c r="P5378">
        <v>4</v>
      </c>
      <c r="Q5378">
        <v>0</v>
      </c>
    </row>
    <row r="5379" spans="1:17" x14ac:dyDescent="0.2">
      <c r="A5379" t="s">
        <v>22402</v>
      </c>
      <c r="B5379" t="s">
        <v>87</v>
      </c>
      <c r="C5379" t="s">
        <v>188</v>
      </c>
      <c r="D5379" t="s">
        <v>17029</v>
      </c>
      <c r="E5379" t="s">
        <v>81</v>
      </c>
      <c r="F5379" t="s">
        <v>4873</v>
      </c>
      <c r="G5379">
        <v>0</v>
      </c>
      <c r="H5379">
        <v>0</v>
      </c>
      <c r="I5379">
        <v>0</v>
      </c>
      <c r="J5379">
        <v>0</v>
      </c>
      <c r="K5379">
        <v>0</v>
      </c>
      <c r="L5379">
        <v>0</v>
      </c>
      <c r="M5379">
        <v>0</v>
      </c>
      <c r="N5379">
        <v>13</v>
      </c>
      <c r="O5379">
        <v>9</v>
      </c>
      <c r="P5379">
        <v>4</v>
      </c>
      <c r="Q5379">
        <v>0</v>
      </c>
    </row>
    <row r="5380" spans="1:17" x14ac:dyDescent="0.2">
      <c r="A5380" t="s">
        <v>22403</v>
      </c>
      <c r="B5380" t="s">
        <v>87</v>
      </c>
      <c r="C5380" t="s">
        <v>188</v>
      </c>
      <c r="D5380" t="s">
        <v>17029</v>
      </c>
      <c r="E5380" t="s">
        <v>81</v>
      </c>
      <c r="F5380" t="s">
        <v>17019</v>
      </c>
      <c r="G5380">
        <v>26</v>
      </c>
      <c r="H5380">
        <v>0</v>
      </c>
      <c r="I5380">
        <v>0</v>
      </c>
      <c r="J5380">
        <v>0</v>
      </c>
      <c r="K5380">
        <v>0</v>
      </c>
      <c r="L5380">
        <v>0</v>
      </c>
      <c r="M5380">
        <v>0</v>
      </c>
      <c r="N5380">
        <v>0</v>
      </c>
      <c r="O5380">
        <v>0</v>
      </c>
      <c r="P5380">
        <v>0</v>
      </c>
      <c r="Q5380">
        <v>0</v>
      </c>
    </row>
    <row r="5381" spans="1:17" x14ac:dyDescent="0.2">
      <c r="A5381" t="s">
        <v>22404</v>
      </c>
      <c r="B5381" t="s">
        <v>87</v>
      </c>
      <c r="C5381" t="s">
        <v>188</v>
      </c>
      <c r="D5381" t="s">
        <v>17025</v>
      </c>
      <c r="E5381" t="s">
        <v>79</v>
      </c>
      <c r="F5381" t="s">
        <v>17019</v>
      </c>
      <c r="G5381">
        <v>2</v>
      </c>
      <c r="H5381">
        <v>0</v>
      </c>
      <c r="I5381">
        <v>0</v>
      </c>
      <c r="J5381">
        <v>0</v>
      </c>
      <c r="K5381">
        <v>0</v>
      </c>
      <c r="L5381">
        <v>0</v>
      </c>
      <c r="M5381">
        <v>0</v>
      </c>
      <c r="N5381">
        <v>0</v>
      </c>
      <c r="O5381">
        <v>0</v>
      </c>
      <c r="P5381">
        <v>0</v>
      </c>
      <c r="Q5381">
        <v>0</v>
      </c>
    </row>
    <row r="5382" spans="1:17" x14ac:dyDescent="0.2">
      <c r="A5382" t="s">
        <v>22405</v>
      </c>
      <c r="B5382" t="s">
        <v>87</v>
      </c>
      <c r="C5382" t="s">
        <v>188</v>
      </c>
      <c r="D5382" t="s">
        <v>17025</v>
      </c>
      <c r="E5382" t="s">
        <v>81</v>
      </c>
      <c r="F5382" t="s">
        <v>17019</v>
      </c>
      <c r="G5382">
        <v>4</v>
      </c>
      <c r="H5382">
        <v>0</v>
      </c>
      <c r="I5382">
        <v>0</v>
      </c>
      <c r="J5382">
        <v>0</v>
      </c>
      <c r="K5382">
        <v>0</v>
      </c>
      <c r="L5382">
        <v>0</v>
      </c>
      <c r="M5382">
        <v>0</v>
      </c>
      <c r="N5382">
        <v>0</v>
      </c>
      <c r="O5382">
        <v>0</v>
      </c>
      <c r="P5382">
        <v>0</v>
      </c>
      <c r="Q5382">
        <v>0</v>
      </c>
    </row>
    <row r="5383" spans="1:17" x14ac:dyDescent="0.2">
      <c r="A5383" t="s">
        <v>22406</v>
      </c>
      <c r="B5383" t="s">
        <v>87</v>
      </c>
      <c r="C5383" t="s">
        <v>189</v>
      </c>
      <c r="D5383" t="s">
        <v>17029</v>
      </c>
      <c r="E5383" t="s">
        <v>79</v>
      </c>
      <c r="F5383" t="s">
        <v>4875</v>
      </c>
      <c r="G5383">
        <v>0</v>
      </c>
      <c r="H5383">
        <v>10</v>
      </c>
      <c r="I5383">
        <v>3</v>
      </c>
      <c r="J5383">
        <v>7</v>
      </c>
      <c r="K5383">
        <v>0</v>
      </c>
      <c r="L5383">
        <v>0</v>
      </c>
      <c r="M5383">
        <v>0</v>
      </c>
      <c r="N5383">
        <v>0</v>
      </c>
      <c r="O5383">
        <v>0</v>
      </c>
      <c r="P5383">
        <v>0</v>
      </c>
      <c r="Q5383">
        <v>0</v>
      </c>
    </row>
    <row r="5384" spans="1:17" x14ac:dyDescent="0.2">
      <c r="A5384" t="s">
        <v>22407</v>
      </c>
      <c r="B5384" t="s">
        <v>87</v>
      </c>
      <c r="C5384" t="s">
        <v>189</v>
      </c>
      <c r="D5384" t="s">
        <v>17029</v>
      </c>
      <c r="E5384" t="s">
        <v>79</v>
      </c>
      <c r="F5384" t="s">
        <v>4877</v>
      </c>
      <c r="G5384">
        <v>0</v>
      </c>
      <c r="H5384">
        <v>10</v>
      </c>
      <c r="I5384">
        <v>2</v>
      </c>
      <c r="J5384">
        <v>8</v>
      </c>
      <c r="K5384">
        <v>0</v>
      </c>
      <c r="L5384">
        <v>0</v>
      </c>
      <c r="M5384">
        <v>0</v>
      </c>
      <c r="N5384">
        <v>0</v>
      </c>
      <c r="O5384">
        <v>0</v>
      </c>
      <c r="P5384">
        <v>0</v>
      </c>
      <c r="Q5384">
        <v>0</v>
      </c>
    </row>
    <row r="5385" spans="1:17" x14ac:dyDescent="0.2">
      <c r="A5385" t="s">
        <v>22408</v>
      </c>
      <c r="B5385" t="s">
        <v>84</v>
      </c>
      <c r="C5385" t="s">
        <v>120</v>
      </c>
      <c r="D5385" t="s">
        <v>17025</v>
      </c>
      <c r="E5385" t="s">
        <v>79</v>
      </c>
      <c r="F5385" t="s">
        <v>17019</v>
      </c>
      <c r="G5385">
        <v>8</v>
      </c>
      <c r="H5385">
        <v>0</v>
      </c>
      <c r="I5385">
        <v>0</v>
      </c>
      <c r="J5385">
        <v>0</v>
      </c>
      <c r="K5385">
        <v>0</v>
      </c>
      <c r="L5385">
        <v>0</v>
      </c>
      <c r="M5385">
        <v>0</v>
      </c>
      <c r="N5385">
        <v>0</v>
      </c>
      <c r="O5385">
        <v>0</v>
      </c>
      <c r="P5385">
        <v>0</v>
      </c>
      <c r="Q5385">
        <v>0</v>
      </c>
    </row>
    <row r="5386" spans="1:17" x14ac:dyDescent="0.2">
      <c r="A5386" t="s">
        <v>22409</v>
      </c>
      <c r="B5386" t="s">
        <v>84</v>
      </c>
      <c r="C5386" t="s">
        <v>120</v>
      </c>
      <c r="D5386" t="s">
        <v>17025</v>
      </c>
      <c r="E5386" t="s">
        <v>81</v>
      </c>
      <c r="F5386" t="s">
        <v>17019</v>
      </c>
      <c r="G5386">
        <v>4</v>
      </c>
      <c r="H5386">
        <v>0</v>
      </c>
      <c r="I5386">
        <v>0</v>
      </c>
      <c r="J5386">
        <v>0</v>
      </c>
      <c r="K5386">
        <v>0</v>
      </c>
      <c r="L5386">
        <v>0</v>
      </c>
      <c r="M5386">
        <v>0</v>
      </c>
      <c r="N5386">
        <v>0</v>
      </c>
      <c r="O5386">
        <v>0</v>
      </c>
      <c r="P5386">
        <v>0</v>
      </c>
      <c r="Q5386">
        <v>0</v>
      </c>
    </row>
    <row r="5387" spans="1:17" x14ac:dyDescent="0.2">
      <c r="A5387" t="s">
        <v>22410</v>
      </c>
      <c r="B5387" t="s">
        <v>84</v>
      </c>
      <c r="C5387" t="s">
        <v>121</v>
      </c>
      <c r="D5387" t="s">
        <v>17027</v>
      </c>
      <c r="E5387" t="s">
        <v>79</v>
      </c>
      <c r="F5387" t="s">
        <v>17019</v>
      </c>
      <c r="G5387">
        <v>1</v>
      </c>
      <c r="H5387">
        <v>0</v>
      </c>
      <c r="I5387">
        <v>0</v>
      </c>
      <c r="J5387">
        <v>0</v>
      </c>
      <c r="K5387">
        <v>0</v>
      </c>
      <c r="L5387">
        <v>0</v>
      </c>
      <c r="M5387">
        <v>0</v>
      </c>
      <c r="N5387">
        <v>0</v>
      </c>
      <c r="O5387">
        <v>0</v>
      </c>
      <c r="P5387">
        <v>0</v>
      </c>
      <c r="Q5387">
        <v>0</v>
      </c>
    </row>
    <row r="5388" spans="1:17" x14ac:dyDescent="0.2">
      <c r="A5388" t="s">
        <v>22411</v>
      </c>
      <c r="B5388" t="s">
        <v>84</v>
      </c>
      <c r="C5388" t="s">
        <v>121</v>
      </c>
      <c r="D5388" t="s">
        <v>17027</v>
      </c>
      <c r="E5388" t="s">
        <v>81</v>
      </c>
      <c r="F5388" t="s">
        <v>17019</v>
      </c>
      <c r="G5388">
        <v>2</v>
      </c>
      <c r="H5388">
        <v>0</v>
      </c>
      <c r="I5388">
        <v>0</v>
      </c>
      <c r="J5388">
        <v>0</v>
      </c>
      <c r="K5388">
        <v>0</v>
      </c>
      <c r="L5388">
        <v>0</v>
      </c>
      <c r="M5388">
        <v>0</v>
      </c>
      <c r="N5388">
        <v>0</v>
      </c>
      <c r="O5388">
        <v>0</v>
      </c>
      <c r="P5388">
        <v>0</v>
      </c>
      <c r="Q5388">
        <v>0</v>
      </c>
    </row>
    <row r="5389" spans="1:17" x14ac:dyDescent="0.2">
      <c r="A5389" t="s">
        <v>22412</v>
      </c>
      <c r="B5389" t="s">
        <v>84</v>
      </c>
      <c r="C5389" t="s">
        <v>121</v>
      </c>
      <c r="D5389" t="s">
        <v>17029</v>
      </c>
      <c r="E5389" t="s">
        <v>79</v>
      </c>
      <c r="F5389" t="s">
        <v>4875</v>
      </c>
      <c r="G5389">
        <v>0</v>
      </c>
      <c r="H5389">
        <v>39</v>
      </c>
      <c r="I5389">
        <v>4</v>
      </c>
      <c r="J5389">
        <v>31</v>
      </c>
      <c r="K5389">
        <v>4</v>
      </c>
      <c r="L5389">
        <v>0</v>
      </c>
      <c r="M5389">
        <v>0</v>
      </c>
      <c r="N5389">
        <v>0</v>
      </c>
      <c r="O5389">
        <v>0</v>
      </c>
      <c r="P5389">
        <v>0</v>
      </c>
      <c r="Q5389">
        <v>0</v>
      </c>
    </row>
    <row r="5390" spans="1:17" x14ac:dyDescent="0.2">
      <c r="A5390" t="s">
        <v>22413</v>
      </c>
      <c r="B5390" t="s">
        <v>84</v>
      </c>
      <c r="C5390" t="s">
        <v>121</v>
      </c>
      <c r="D5390" t="s">
        <v>17029</v>
      </c>
      <c r="E5390" t="s">
        <v>79</v>
      </c>
      <c r="F5390" t="s">
        <v>4877</v>
      </c>
      <c r="G5390">
        <v>0</v>
      </c>
      <c r="H5390">
        <v>39</v>
      </c>
      <c r="I5390">
        <v>4</v>
      </c>
      <c r="J5390">
        <v>31</v>
      </c>
      <c r="K5390">
        <v>4</v>
      </c>
      <c r="L5390">
        <v>0</v>
      </c>
      <c r="M5390">
        <v>0</v>
      </c>
      <c r="N5390">
        <v>0</v>
      </c>
      <c r="O5390">
        <v>0</v>
      </c>
      <c r="P5390">
        <v>0</v>
      </c>
      <c r="Q5390">
        <v>0</v>
      </c>
    </row>
    <row r="5391" spans="1:17" x14ac:dyDescent="0.2">
      <c r="A5391" t="s">
        <v>22414</v>
      </c>
      <c r="B5391" t="s">
        <v>84</v>
      </c>
      <c r="C5391" t="s">
        <v>121</v>
      </c>
      <c r="D5391" t="s">
        <v>17029</v>
      </c>
      <c r="E5391" t="s">
        <v>79</v>
      </c>
      <c r="F5391" t="s">
        <v>4879</v>
      </c>
      <c r="G5391">
        <v>0</v>
      </c>
      <c r="H5391">
        <v>0</v>
      </c>
      <c r="I5391">
        <v>0</v>
      </c>
      <c r="J5391">
        <v>0</v>
      </c>
      <c r="K5391">
        <v>0</v>
      </c>
      <c r="L5391">
        <v>0</v>
      </c>
      <c r="M5391">
        <v>39</v>
      </c>
      <c r="N5391">
        <v>0</v>
      </c>
      <c r="O5391">
        <v>0</v>
      </c>
      <c r="P5391">
        <v>0</v>
      </c>
      <c r="Q5391">
        <v>0</v>
      </c>
    </row>
    <row r="5392" spans="1:17" x14ac:dyDescent="0.2">
      <c r="A5392" t="s">
        <v>22415</v>
      </c>
      <c r="B5392" t="s">
        <v>84</v>
      </c>
      <c r="C5392" t="s">
        <v>121</v>
      </c>
      <c r="D5392" t="s">
        <v>17029</v>
      </c>
      <c r="E5392" t="s">
        <v>79</v>
      </c>
      <c r="F5392" t="s">
        <v>4881</v>
      </c>
      <c r="G5392">
        <v>0</v>
      </c>
      <c r="H5392">
        <v>39</v>
      </c>
      <c r="I5392">
        <v>4</v>
      </c>
      <c r="J5392">
        <v>31</v>
      </c>
      <c r="K5392">
        <v>4</v>
      </c>
      <c r="L5392">
        <v>0</v>
      </c>
      <c r="M5392">
        <v>0</v>
      </c>
      <c r="N5392">
        <v>0</v>
      </c>
      <c r="O5392">
        <v>0</v>
      </c>
      <c r="P5392">
        <v>0</v>
      </c>
      <c r="Q5392">
        <v>0</v>
      </c>
    </row>
    <row r="5393" spans="1:17" x14ac:dyDescent="0.2">
      <c r="A5393" t="s">
        <v>22416</v>
      </c>
      <c r="B5393" t="s">
        <v>84</v>
      </c>
      <c r="C5393" t="s">
        <v>121</v>
      </c>
      <c r="D5393" t="s">
        <v>17029</v>
      </c>
      <c r="E5393" t="s">
        <v>79</v>
      </c>
      <c r="F5393" t="s">
        <v>4883</v>
      </c>
      <c r="G5393">
        <v>0</v>
      </c>
      <c r="H5393">
        <v>39</v>
      </c>
      <c r="I5393">
        <v>4</v>
      </c>
      <c r="J5393">
        <v>31</v>
      </c>
      <c r="K5393">
        <v>4</v>
      </c>
      <c r="L5393">
        <v>0</v>
      </c>
      <c r="M5393">
        <v>0</v>
      </c>
      <c r="N5393">
        <v>0</v>
      </c>
      <c r="O5393">
        <v>0</v>
      </c>
      <c r="P5393">
        <v>0</v>
      </c>
      <c r="Q5393">
        <v>0</v>
      </c>
    </row>
    <row r="5394" spans="1:17" x14ac:dyDescent="0.2">
      <c r="A5394" t="s">
        <v>22417</v>
      </c>
      <c r="B5394" t="s">
        <v>84</v>
      </c>
      <c r="C5394" t="s">
        <v>121</v>
      </c>
      <c r="D5394" t="s">
        <v>17029</v>
      </c>
      <c r="E5394" t="s">
        <v>79</v>
      </c>
      <c r="F5394" t="s">
        <v>4885</v>
      </c>
      <c r="G5394">
        <v>0</v>
      </c>
      <c r="H5394">
        <v>0</v>
      </c>
      <c r="I5394">
        <v>0</v>
      </c>
      <c r="J5394">
        <v>0</v>
      </c>
      <c r="K5394">
        <v>0</v>
      </c>
      <c r="L5394">
        <v>0</v>
      </c>
      <c r="M5394">
        <v>39</v>
      </c>
      <c r="N5394">
        <v>0</v>
      </c>
      <c r="O5394">
        <v>0</v>
      </c>
      <c r="P5394">
        <v>0</v>
      </c>
      <c r="Q5394">
        <v>0</v>
      </c>
    </row>
    <row r="5395" spans="1:17" x14ac:dyDescent="0.2">
      <c r="A5395" t="s">
        <v>22418</v>
      </c>
      <c r="B5395" t="s">
        <v>84</v>
      </c>
      <c r="C5395" t="s">
        <v>121</v>
      </c>
      <c r="D5395" t="s">
        <v>17029</v>
      </c>
      <c r="E5395" t="s">
        <v>79</v>
      </c>
      <c r="F5395" t="s">
        <v>4887</v>
      </c>
      <c r="G5395">
        <v>0</v>
      </c>
      <c r="H5395">
        <v>39</v>
      </c>
      <c r="I5395">
        <v>4</v>
      </c>
      <c r="J5395">
        <v>31</v>
      </c>
      <c r="K5395">
        <v>4</v>
      </c>
      <c r="L5395">
        <v>0</v>
      </c>
      <c r="M5395">
        <v>0</v>
      </c>
      <c r="N5395">
        <v>0</v>
      </c>
      <c r="O5395">
        <v>0</v>
      </c>
      <c r="P5395">
        <v>0</v>
      </c>
      <c r="Q5395">
        <v>0</v>
      </c>
    </row>
    <row r="5396" spans="1:17" x14ac:dyDescent="0.2">
      <c r="A5396" t="s">
        <v>22419</v>
      </c>
      <c r="B5396" t="s">
        <v>84</v>
      </c>
      <c r="C5396" t="s">
        <v>121</v>
      </c>
      <c r="D5396" t="s">
        <v>17029</v>
      </c>
      <c r="E5396" t="s">
        <v>79</v>
      </c>
      <c r="F5396" t="s">
        <v>4889</v>
      </c>
      <c r="G5396">
        <v>0</v>
      </c>
      <c r="H5396">
        <v>0</v>
      </c>
      <c r="I5396">
        <v>0</v>
      </c>
      <c r="J5396">
        <v>0</v>
      </c>
      <c r="K5396">
        <v>0</v>
      </c>
      <c r="L5396">
        <v>0</v>
      </c>
      <c r="M5396">
        <v>39</v>
      </c>
      <c r="N5396">
        <v>0</v>
      </c>
      <c r="O5396">
        <v>0</v>
      </c>
      <c r="P5396">
        <v>0</v>
      </c>
      <c r="Q5396">
        <v>0</v>
      </c>
    </row>
    <row r="5397" spans="1:17" x14ac:dyDescent="0.2">
      <c r="A5397" t="s">
        <v>22420</v>
      </c>
      <c r="B5397" t="s">
        <v>84</v>
      </c>
      <c r="C5397" t="s">
        <v>121</v>
      </c>
      <c r="D5397" t="s">
        <v>17029</v>
      </c>
      <c r="E5397" t="s">
        <v>79</v>
      </c>
      <c r="F5397" t="s">
        <v>4871</v>
      </c>
      <c r="G5397">
        <v>0</v>
      </c>
      <c r="H5397">
        <v>0</v>
      </c>
      <c r="I5397">
        <v>0</v>
      </c>
      <c r="J5397">
        <v>0</v>
      </c>
      <c r="K5397">
        <v>0</v>
      </c>
      <c r="L5397">
        <v>0</v>
      </c>
      <c r="M5397">
        <v>0</v>
      </c>
      <c r="N5397">
        <v>32</v>
      </c>
      <c r="O5397">
        <v>30</v>
      </c>
      <c r="P5397">
        <v>2</v>
      </c>
      <c r="Q5397">
        <v>0</v>
      </c>
    </row>
    <row r="5398" spans="1:17" x14ac:dyDescent="0.2">
      <c r="A5398" t="s">
        <v>22421</v>
      </c>
      <c r="B5398" t="s">
        <v>84</v>
      </c>
      <c r="C5398" t="s">
        <v>121</v>
      </c>
      <c r="D5398" t="s">
        <v>17029</v>
      </c>
      <c r="E5398" t="s">
        <v>79</v>
      </c>
      <c r="F5398" t="s">
        <v>4873</v>
      </c>
      <c r="G5398">
        <v>0</v>
      </c>
      <c r="H5398">
        <v>0</v>
      </c>
      <c r="I5398">
        <v>0</v>
      </c>
      <c r="J5398">
        <v>0</v>
      </c>
      <c r="K5398">
        <v>0</v>
      </c>
      <c r="L5398">
        <v>0</v>
      </c>
      <c r="M5398">
        <v>0</v>
      </c>
      <c r="N5398">
        <v>21</v>
      </c>
      <c r="O5398">
        <v>20</v>
      </c>
      <c r="P5398">
        <v>1</v>
      </c>
      <c r="Q5398">
        <v>0</v>
      </c>
    </row>
    <row r="5399" spans="1:17" x14ac:dyDescent="0.2">
      <c r="A5399" t="s">
        <v>22422</v>
      </c>
      <c r="B5399" t="s">
        <v>84</v>
      </c>
      <c r="C5399" t="s">
        <v>121</v>
      </c>
      <c r="D5399" t="s">
        <v>17029</v>
      </c>
      <c r="E5399" t="s">
        <v>79</v>
      </c>
      <c r="F5399" t="s">
        <v>17019</v>
      </c>
      <c r="G5399">
        <v>39</v>
      </c>
      <c r="H5399">
        <v>0</v>
      </c>
      <c r="I5399">
        <v>0</v>
      </c>
      <c r="J5399">
        <v>0</v>
      </c>
      <c r="K5399">
        <v>0</v>
      </c>
      <c r="L5399">
        <v>0</v>
      </c>
      <c r="M5399">
        <v>0</v>
      </c>
      <c r="N5399">
        <v>0</v>
      </c>
      <c r="O5399">
        <v>0</v>
      </c>
      <c r="P5399">
        <v>0</v>
      </c>
      <c r="Q5399">
        <v>0</v>
      </c>
    </row>
    <row r="5400" spans="1:17" x14ac:dyDescent="0.2">
      <c r="A5400" t="s">
        <v>22423</v>
      </c>
      <c r="B5400" t="s">
        <v>84</v>
      </c>
      <c r="C5400" t="s">
        <v>121</v>
      </c>
      <c r="D5400" t="s">
        <v>17029</v>
      </c>
      <c r="E5400" t="s">
        <v>81</v>
      </c>
      <c r="F5400" t="s">
        <v>4875</v>
      </c>
      <c r="G5400">
        <v>0</v>
      </c>
      <c r="H5400">
        <v>53</v>
      </c>
      <c r="I5400">
        <v>15</v>
      </c>
      <c r="J5400">
        <v>36</v>
      </c>
      <c r="K5400">
        <v>0</v>
      </c>
      <c r="L5400">
        <v>2</v>
      </c>
      <c r="M5400">
        <v>0</v>
      </c>
      <c r="N5400">
        <v>0</v>
      </c>
      <c r="O5400">
        <v>0</v>
      </c>
      <c r="P5400">
        <v>0</v>
      </c>
      <c r="Q5400">
        <v>0</v>
      </c>
    </row>
    <row r="5401" spans="1:17" x14ac:dyDescent="0.2">
      <c r="A5401" t="s">
        <v>22424</v>
      </c>
      <c r="B5401" t="s">
        <v>84</v>
      </c>
      <c r="C5401" t="s">
        <v>121</v>
      </c>
      <c r="D5401" t="s">
        <v>17029</v>
      </c>
      <c r="E5401" t="s">
        <v>81</v>
      </c>
      <c r="F5401" t="s">
        <v>4877</v>
      </c>
      <c r="G5401">
        <v>0</v>
      </c>
      <c r="H5401">
        <v>53</v>
      </c>
      <c r="I5401">
        <v>11</v>
      </c>
      <c r="J5401">
        <v>39</v>
      </c>
      <c r="K5401">
        <v>1</v>
      </c>
      <c r="L5401">
        <v>2</v>
      </c>
      <c r="M5401">
        <v>0</v>
      </c>
      <c r="N5401">
        <v>0</v>
      </c>
      <c r="O5401">
        <v>0</v>
      </c>
      <c r="P5401">
        <v>0</v>
      </c>
      <c r="Q5401">
        <v>0</v>
      </c>
    </row>
    <row r="5402" spans="1:17" x14ac:dyDescent="0.2">
      <c r="A5402" t="s">
        <v>22425</v>
      </c>
      <c r="B5402" t="s">
        <v>84</v>
      </c>
      <c r="C5402" t="s">
        <v>121</v>
      </c>
      <c r="D5402" t="s">
        <v>17029</v>
      </c>
      <c r="E5402" t="s">
        <v>81</v>
      </c>
      <c r="F5402" t="s">
        <v>4879</v>
      </c>
      <c r="G5402">
        <v>0</v>
      </c>
      <c r="H5402">
        <v>0</v>
      </c>
      <c r="I5402">
        <v>0</v>
      </c>
      <c r="J5402">
        <v>0</v>
      </c>
      <c r="K5402">
        <v>0</v>
      </c>
      <c r="L5402">
        <v>0</v>
      </c>
      <c r="M5402">
        <v>53</v>
      </c>
      <c r="N5402">
        <v>0</v>
      </c>
      <c r="O5402">
        <v>0</v>
      </c>
      <c r="P5402">
        <v>0</v>
      </c>
      <c r="Q5402">
        <v>0</v>
      </c>
    </row>
    <row r="5403" spans="1:17" x14ac:dyDescent="0.2">
      <c r="A5403" t="s">
        <v>22426</v>
      </c>
      <c r="B5403" t="s">
        <v>84</v>
      </c>
      <c r="C5403" t="s">
        <v>121</v>
      </c>
      <c r="D5403" t="s">
        <v>17029</v>
      </c>
      <c r="E5403" t="s">
        <v>81</v>
      </c>
      <c r="F5403" t="s">
        <v>4881</v>
      </c>
      <c r="G5403">
        <v>0</v>
      </c>
      <c r="H5403">
        <v>53</v>
      </c>
      <c r="I5403">
        <v>11</v>
      </c>
      <c r="J5403">
        <v>39</v>
      </c>
      <c r="K5403">
        <v>1</v>
      </c>
      <c r="L5403">
        <v>2</v>
      </c>
      <c r="M5403">
        <v>0</v>
      </c>
      <c r="N5403">
        <v>0</v>
      </c>
      <c r="O5403">
        <v>0</v>
      </c>
      <c r="P5403">
        <v>0</v>
      </c>
      <c r="Q5403">
        <v>0</v>
      </c>
    </row>
    <row r="5404" spans="1:17" x14ac:dyDescent="0.2">
      <c r="A5404" t="s">
        <v>22427</v>
      </c>
      <c r="B5404" t="s">
        <v>84</v>
      </c>
      <c r="C5404" t="s">
        <v>121</v>
      </c>
      <c r="D5404" t="s">
        <v>17029</v>
      </c>
      <c r="E5404" t="s">
        <v>81</v>
      </c>
      <c r="F5404" t="s">
        <v>4883</v>
      </c>
      <c r="G5404">
        <v>0</v>
      </c>
      <c r="H5404">
        <v>53</v>
      </c>
      <c r="I5404">
        <v>11</v>
      </c>
      <c r="J5404">
        <v>40</v>
      </c>
      <c r="K5404">
        <v>0</v>
      </c>
      <c r="L5404">
        <v>2</v>
      </c>
      <c r="M5404">
        <v>0</v>
      </c>
      <c r="N5404">
        <v>0</v>
      </c>
      <c r="O5404">
        <v>0</v>
      </c>
      <c r="P5404">
        <v>0</v>
      </c>
      <c r="Q5404">
        <v>0</v>
      </c>
    </row>
    <row r="5405" spans="1:17" x14ac:dyDescent="0.2">
      <c r="A5405" t="s">
        <v>22428</v>
      </c>
      <c r="B5405" t="s">
        <v>84</v>
      </c>
      <c r="C5405" t="s">
        <v>121</v>
      </c>
      <c r="D5405" t="s">
        <v>17029</v>
      </c>
      <c r="E5405" t="s">
        <v>81</v>
      </c>
      <c r="F5405" t="s">
        <v>4885</v>
      </c>
      <c r="G5405">
        <v>0</v>
      </c>
      <c r="H5405">
        <v>0</v>
      </c>
      <c r="I5405">
        <v>0</v>
      </c>
      <c r="J5405">
        <v>0</v>
      </c>
      <c r="K5405">
        <v>0</v>
      </c>
      <c r="L5405">
        <v>0</v>
      </c>
      <c r="M5405">
        <v>53</v>
      </c>
      <c r="N5405">
        <v>0</v>
      </c>
      <c r="O5405">
        <v>0</v>
      </c>
      <c r="P5405">
        <v>0</v>
      </c>
      <c r="Q5405">
        <v>0</v>
      </c>
    </row>
    <row r="5406" spans="1:17" x14ac:dyDescent="0.2">
      <c r="A5406" t="s">
        <v>22429</v>
      </c>
      <c r="B5406" t="s">
        <v>84</v>
      </c>
      <c r="C5406" t="s">
        <v>121</v>
      </c>
      <c r="D5406" t="s">
        <v>17029</v>
      </c>
      <c r="E5406" t="s">
        <v>81</v>
      </c>
      <c r="F5406" t="s">
        <v>4887</v>
      </c>
      <c r="G5406">
        <v>0</v>
      </c>
      <c r="H5406">
        <v>53</v>
      </c>
      <c r="I5406">
        <v>11</v>
      </c>
      <c r="J5406">
        <v>39</v>
      </c>
      <c r="K5406">
        <v>1</v>
      </c>
      <c r="L5406">
        <v>2</v>
      </c>
      <c r="M5406">
        <v>0</v>
      </c>
      <c r="N5406">
        <v>0</v>
      </c>
      <c r="O5406">
        <v>0</v>
      </c>
      <c r="P5406">
        <v>0</v>
      </c>
      <c r="Q5406">
        <v>0</v>
      </c>
    </row>
    <row r="5407" spans="1:17" x14ac:dyDescent="0.2">
      <c r="A5407" t="s">
        <v>22430</v>
      </c>
      <c r="B5407" t="s">
        <v>84</v>
      </c>
      <c r="C5407" t="s">
        <v>121</v>
      </c>
      <c r="D5407" t="s">
        <v>17029</v>
      </c>
      <c r="E5407" t="s">
        <v>81</v>
      </c>
      <c r="F5407" t="s">
        <v>4889</v>
      </c>
      <c r="G5407">
        <v>0</v>
      </c>
      <c r="H5407">
        <v>0</v>
      </c>
      <c r="I5407">
        <v>0</v>
      </c>
      <c r="J5407">
        <v>0</v>
      </c>
      <c r="K5407">
        <v>0</v>
      </c>
      <c r="L5407">
        <v>0</v>
      </c>
      <c r="M5407">
        <v>53</v>
      </c>
      <c r="N5407">
        <v>0</v>
      </c>
      <c r="O5407">
        <v>0</v>
      </c>
      <c r="P5407">
        <v>0</v>
      </c>
      <c r="Q5407">
        <v>0</v>
      </c>
    </row>
    <row r="5408" spans="1:17" x14ac:dyDescent="0.2">
      <c r="A5408" t="s">
        <v>22431</v>
      </c>
      <c r="B5408" t="s">
        <v>84</v>
      </c>
      <c r="C5408" t="s">
        <v>121</v>
      </c>
      <c r="D5408" t="s">
        <v>17029</v>
      </c>
      <c r="E5408" t="s">
        <v>81</v>
      </c>
      <c r="F5408" t="s">
        <v>4871</v>
      </c>
      <c r="G5408">
        <v>0</v>
      </c>
      <c r="H5408">
        <v>0</v>
      </c>
      <c r="I5408">
        <v>0</v>
      </c>
      <c r="J5408">
        <v>0</v>
      </c>
      <c r="K5408">
        <v>0</v>
      </c>
      <c r="L5408">
        <v>0</v>
      </c>
      <c r="M5408">
        <v>0</v>
      </c>
      <c r="N5408">
        <v>40</v>
      </c>
      <c r="O5408">
        <v>38</v>
      </c>
      <c r="P5408">
        <v>1</v>
      </c>
      <c r="Q5408">
        <v>1</v>
      </c>
    </row>
    <row r="5409" spans="1:17" x14ac:dyDescent="0.2">
      <c r="A5409" t="s">
        <v>22432</v>
      </c>
      <c r="B5409" t="s">
        <v>84</v>
      </c>
      <c r="C5409" t="s">
        <v>121</v>
      </c>
      <c r="D5409" t="s">
        <v>17029</v>
      </c>
      <c r="E5409" t="s">
        <v>81</v>
      </c>
      <c r="F5409" t="s">
        <v>4873</v>
      </c>
      <c r="G5409">
        <v>0</v>
      </c>
      <c r="H5409">
        <v>0</v>
      </c>
      <c r="I5409">
        <v>0</v>
      </c>
      <c r="J5409">
        <v>0</v>
      </c>
      <c r="K5409">
        <v>0</v>
      </c>
      <c r="L5409">
        <v>0</v>
      </c>
      <c r="M5409">
        <v>0</v>
      </c>
      <c r="N5409">
        <v>33</v>
      </c>
      <c r="O5409">
        <v>32</v>
      </c>
      <c r="P5409">
        <v>1</v>
      </c>
      <c r="Q5409">
        <v>0</v>
      </c>
    </row>
    <row r="5410" spans="1:17" x14ac:dyDescent="0.2">
      <c r="A5410" t="s">
        <v>22433</v>
      </c>
      <c r="B5410" t="s">
        <v>84</v>
      </c>
      <c r="C5410" t="s">
        <v>121</v>
      </c>
      <c r="D5410" t="s">
        <v>17029</v>
      </c>
      <c r="E5410" t="s">
        <v>81</v>
      </c>
      <c r="F5410" t="s">
        <v>17019</v>
      </c>
      <c r="G5410">
        <v>53</v>
      </c>
      <c r="H5410">
        <v>0</v>
      </c>
      <c r="I5410">
        <v>0</v>
      </c>
      <c r="J5410">
        <v>0</v>
      </c>
      <c r="K5410">
        <v>0</v>
      </c>
      <c r="L5410">
        <v>0</v>
      </c>
      <c r="M5410">
        <v>0</v>
      </c>
      <c r="N5410">
        <v>0</v>
      </c>
      <c r="O5410">
        <v>0</v>
      </c>
      <c r="P5410">
        <v>0</v>
      </c>
      <c r="Q5410">
        <v>0</v>
      </c>
    </row>
    <row r="5411" spans="1:17" x14ac:dyDescent="0.2">
      <c r="A5411" t="s">
        <v>22434</v>
      </c>
      <c r="B5411" t="s">
        <v>84</v>
      </c>
      <c r="C5411" t="s">
        <v>121</v>
      </c>
      <c r="D5411" t="s">
        <v>17021</v>
      </c>
      <c r="E5411" t="s">
        <v>79</v>
      </c>
      <c r="F5411" t="s">
        <v>17022</v>
      </c>
      <c r="G5411">
        <v>0</v>
      </c>
      <c r="H5411">
        <v>0</v>
      </c>
      <c r="I5411">
        <v>0</v>
      </c>
      <c r="J5411">
        <v>0</v>
      </c>
      <c r="K5411">
        <v>0</v>
      </c>
      <c r="L5411">
        <v>0</v>
      </c>
      <c r="M5411">
        <v>0</v>
      </c>
      <c r="N5411">
        <v>13</v>
      </c>
      <c r="O5411">
        <v>8</v>
      </c>
      <c r="P5411">
        <v>5</v>
      </c>
      <c r="Q5411">
        <v>0</v>
      </c>
    </row>
    <row r="5412" spans="1:17" x14ac:dyDescent="0.2">
      <c r="A5412" t="s">
        <v>22435</v>
      </c>
      <c r="B5412" t="s">
        <v>84</v>
      </c>
      <c r="C5412" t="s">
        <v>121</v>
      </c>
      <c r="D5412" t="s">
        <v>17021</v>
      </c>
      <c r="E5412" t="s">
        <v>79</v>
      </c>
      <c r="F5412" t="s">
        <v>17019</v>
      </c>
      <c r="G5412">
        <v>13</v>
      </c>
      <c r="H5412">
        <v>0</v>
      </c>
      <c r="I5412">
        <v>0</v>
      </c>
      <c r="J5412">
        <v>0</v>
      </c>
      <c r="K5412">
        <v>0</v>
      </c>
      <c r="L5412">
        <v>0</v>
      </c>
      <c r="M5412">
        <v>0</v>
      </c>
      <c r="N5412">
        <v>0</v>
      </c>
      <c r="O5412">
        <v>0</v>
      </c>
      <c r="P5412">
        <v>0</v>
      </c>
      <c r="Q5412">
        <v>0</v>
      </c>
    </row>
    <row r="5413" spans="1:17" x14ac:dyDescent="0.2">
      <c r="A5413" t="s">
        <v>22436</v>
      </c>
      <c r="B5413" t="s">
        <v>84</v>
      </c>
      <c r="C5413" t="s">
        <v>121</v>
      </c>
      <c r="D5413" t="s">
        <v>17021</v>
      </c>
      <c r="E5413" t="s">
        <v>81</v>
      </c>
      <c r="F5413" t="s">
        <v>17022</v>
      </c>
      <c r="G5413">
        <v>0</v>
      </c>
      <c r="H5413">
        <v>0</v>
      </c>
      <c r="I5413">
        <v>0</v>
      </c>
      <c r="J5413">
        <v>0</v>
      </c>
      <c r="K5413">
        <v>0</v>
      </c>
      <c r="L5413">
        <v>0</v>
      </c>
      <c r="M5413">
        <v>0</v>
      </c>
      <c r="N5413">
        <v>6</v>
      </c>
      <c r="O5413">
        <v>4</v>
      </c>
      <c r="P5413">
        <v>2</v>
      </c>
      <c r="Q5413">
        <v>0</v>
      </c>
    </row>
    <row r="5414" spans="1:17" x14ac:dyDescent="0.2">
      <c r="A5414" t="s">
        <v>22437</v>
      </c>
      <c r="B5414" t="s">
        <v>84</v>
      </c>
      <c r="C5414" t="s">
        <v>121</v>
      </c>
      <c r="D5414" t="s">
        <v>17021</v>
      </c>
      <c r="E5414" t="s">
        <v>81</v>
      </c>
      <c r="F5414" t="s">
        <v>17019</v>
      </c>
      <c r="G5414">
        <v>6</v>
      </c>
      <c r="H5414">
        <v>0</v>
      </c>
      <c r="I5414">
        <v>0</v>
      </c>
      <c r="J5414">
        <v>0</v>
      </c>
      <c r="K5414">
        <v>0</v>
      </c>
      <c r="L5414">
        <v>0</v>
      </c>
      <c r="M5414">
        <v>0</v>
      </c>
      <c r="N5414">
        <v>0</v>
      </c>
      <c r="O5414">
        <v>0</v>
      </c>
      <c r="P5414">
        <v>0</v>
      </c>
      <c r="Q5414">
        <v>0</v>
      </c>
    </row>
    <row r="5415" spans="1:17" x14ac:dyDescent="0.2">
      <c r="A5415" t="s">
        <v>22438</v>
      </c>
      <c r="B5415" t="s">
        <v>84</v>
      </c>
      <c r="C5415" t="s">
        <v>121</v>
      </c>
      <c r="D5415" t="s">
        <v>17025</v>
      </c>
      <c r="E5415" t="s">
        <v>79</v>
      </c>
      <c r="F5415" t="s">
        <v>17019</v>
      </c>
      <c r="G5415">
        <v>8</v>
      </c>
      <c r="H5415">
        <v>0</v>
      </c>
      <c r="I5415">
        <v>0</v>
      </c>
      <c r="J5415">
        <v>0</v>
      </c>
      <c r="K5415">
        <v>0</v>
      </c>
      <c r="L5415">
        <v>0</v>
      </c>
      <c r="M5415">
        <v>0</v>
      </c>
      <c r="N5415">
        <v>0</v>
      </c>
      <c r="O5415">
        <v>0</v>
      </c>
      <c r="P5415">
        <v>0</v>
      </c>
      <c r="Q5415">
        <v>0</v>
      </c>
    </row>
    <row r="5416" spans="1:17" x14ac:dyDescent="0.2">
      <c r="A5416" t="s">
        <v>22439</v>
      </c>
      <c r="B5416" t="s">
        <v>84</v>
      </c>
      <c r="C5416" t="s">
        <v>121</v>
      </c>
      <c r="D5416" t="s">
        <v>17025</v>
      </c>
      <c r="E5416" t="s">
        <v>81</v>
      </c>
      <c r="F5416" t="s">
        <v>17019</v>
      </c>
      <c r="G5416">
        <v>7</v>
      </c>
      <c r="H5416">
        <v>0</v>
      </c>
      <c r="I5416">
        <v>0</v>
      </c>
      <c r="J5416">
        <v>0</v>
      </c>
      <c r="K5416">
        <v>0</v>
      </c>
      <c r="L5416">
        <v>0</v>
      </c>
      <c r="M5416">
        <v>0</v>
      </c>
      <c r="N5416">
        <v>0</v>
      </c>
      <c r="O5416">
        <v>0</v>
      </c>
      <c r="P5416">
        <v>0</v>
      </c>
      <c r="Q5416">
        <v>0</v>
      </c>
    </row>
    <row r="5417" spans="1:17" x14ac:dyDescent="0.2">
      <c r="A5417" t="s">
        <v>22440</v>
      </c>
      <c r="B5417" t="s">
        <v>84</v>
      </c>
      <c r="C5417" t="s">
        <v>122</v>
      </c>
      <c r="D5417" t="s">
        <v>17027</v>
      </c>
      <c r="E5417" t="s">
        <v>81</v>
      </c>
      <c r="F5417" t="s">
        <v>17019</v>
      </c>
      <c r="G5417">
        <v>7</v>
      </c>
      <c r="H5417">
        <v>0</v>
      </c>
      <c r="I5417">
        <v>0</v>
      </c>
      <c r="J5417">
        <v>0</v>
      </c>
      <c r="K5417">
        <v>0</v>
      </c>
      <c r="L5417">
        <v>0</v>
      </c>
      <c r="M5417">
        <v>0</v>
      </c>
      <c r="N5417">
        <v>0</v>
      </c>
      <c r="O5417">
        <v>0</v>
      </c>
      <c r="P5417">
        <v>0</v>
      </c>
      <c r="Q5417">
        <v>0</v>
      </c>
    </row>
    <row r="5418" spans="1:17" x14ac:dyDescent="0.2">
      <c r="A5418" t="s">
        <v>22441</v>
      </c>
      <c r="B5418" t="s">
        <v>84</v>
      </c>
      <c r="C5418" t="s">
        <v>122</v>
      </c>
      <c r="D5418" t="s">
        <v>17029</v>
      </c>
      <c r="E5418" t="s">
        <v>79</v>
      </c>
      <c r="F5418" t="s">
        <v>4875</v>
      </c>
      <c r="G5418">
        <v>0</v>
      </c>
      <c r="H5418">
        <v>48</v>
      </c>
      <c r="I5418">
        <v>9</v>
      </c>
      <c r="J5418">
        <v>36</v>
      </c>
      <c r="K5418">
        <v>1</v>
      </c>
      <c r="L5418">
        <v>2</v>
      </c>
      <c r="M5418">
        <v>0</v>
      </c>
      <c r="N5418">
        <v>0</v>
      </c>
      <c r="O5418">
        <v>0</v>
      </c>
      <c r="P5418">
        <v>0</v>
      </c>
      <c r="Q5418">
        <v>0</v>
      </c>
    </row>
    <row r="5419" spans="1:17" x14ac:dyDescent="0.2">
      <c r="A5419" t="s">
        <v>22442</v>
      </c>
      <c r="B5419" t="s">
        <v>84</v>
      </c>
      <c r="C5419" t="s">
        <v>122</v>
      </c>
      <c r="D5419" t="s">
        <v>17029</v>
      </c>
      <c r="E5419" t="s">
        <v>79</v>
      </c>
      <c r="F5419" t="s">
        <v>4877</v>
      </c>
      <c r="G5419">
        <v>0</v>
      </c>
      <c r="H5419">
        <v>48</v>
      </c>
      <c r="I5419">
        <v>9</v>
      </c>
      <c r="J5419">
        <v>34</v>
      </c>
      <c r="K5419">
        <v>1</v>
      </c>
      <c r="L5419">
        <v>4</v>
      </c>
      <c r="M5419">
        <v>0</v>
      </c>
      <c r="N5419">
        <v>0</v>
      </c>
      <c r="O5419">
        <v>0</v>
      </c>
      <c r="P5419">
        <v>0</v>
      </c>
      <c r="Q5419">
        <v>0</v>
      </c>
    </row>
    <row r="5420" spans="1:17" x14ac:dyDescent="0.2">
      <c r="A5420" t="s">
        <v>22443</v>
      </c>
      <c r="B5420" t="s">
        <v>84</v>
      </c>
      <c r="C5420" t="s">
        <v>122</v>
      </c>
      <c r="D5420" t="s">
        <v>17029</v>
      </c>
      <c r="E5420" t="s">
        <v>79</v>
      </c>
      <c r="F5420" t="s">
        <v>4879</v>
      </c>
      <c r="G5420">
        <v>0</v>
      </c>
      <c r="H5420">
        <v>0</v>
      </c>
      <c r="I5420">
        <v>0</v>
      </c>
      <c r="J5420">
        <v>0</v>
      </c>
      <c r="K5420">
        <v>0</v>
      </c>
      <c r="L5420">
        <v>0</v>
      </c>
      <c r="M5420">
        <v>48</v>
      </c>
      <c r="N5420">
        <v>0</v>
      </c>
      <c r="O5420">
        <v>0</v>
      </c>
      <c r="P5420">
        <v>0</v>
      </c>
      <c r="Q5420">
        <v>0</v>
      </c>
    </row>
    <row r="5421" spans="1:17" x14ac:dyDescent="0.2">
      <c r="A5421" t="s">
        <v>22444</v>
      </c>
      <c r="B5421" t="s">
        <v>84</v>
      </c>
      <c r="C5421" t="s">
        <v>122</v>
      </c>
      <c r="D5421" t="s">
        <v>17029</v>
      </c>
      <c r="E5421" t="s">
        <v>79</v>
      </c>
      <c r="F5421" t="s">
        <v>4881</v>
      </c>
      <c r="G5421">
        <v>0</v>
      </c>
      <c r="H5421">
        <v>48</v>
      </c>
      <c r="I5421">
        <v>9</v>
      </c>
      <c r="J5421">
        <v>34</v>
      </c>
      <c r="K5421">
        <v>1</v>
      </c>
      <c r="L5421">
        <v>4</v>
      </c>
      <c r="M5421">
        <v>0</v>
      </c>
      <c r="N5421">
        <v>0</v>
      </c>
      <c r="O5421">
        <v>0</v>
      </c>
      <c r="P5421">
        <v>0</v>
      </c>
      <c r="Q5421">
        <v>0</v>
      </c>
    </row>
    <row r="5422" spans="1:17" x14ac:dyDescent="0.2">
      <c r="A5422" t="s">
        <v>22445</v>
      </c>
      <c r="B5422" t="s">
        <v>84</v>
      </c>
      <c r="C5422" t="s">
        <v>122</v>
      </c>
      <c r="D5422" t="s">
        <v>17029</v>
      </c>
      <c r="E5422" t="s">
        <v>79</v>
      </c>
      <c r="F5422" t="s">
        <v>4883</v>
      </c>
      <c r="G5422">
        <v>0</v>
      </c>
      <c r="H5422">
        <v>48</v>
      </c>
      <c r="I5422">
        <v>9</v>
      </c>
      <c r="J5422">
        <v>34</v>
      </c>
      <c r="K5422">
        <v>1</v>
      </c>
      <c r="L5422">
        <v>4</v>
      </c>
      <c r="M5422">
        <v>0</v>
      </c>
      <c r="N5422">
        <v>0</v>
      </c>
      <c r="O5422">
        <v>0</v>
      </c>
      <c r="P5422">
        <v>0</v>
      </c>
      <c r="Q5422">
        <v>0</v>
      </c>
    </row>
    <row r="5423" spans="1:17" x14ac:dyDescent="0.2">
      <c r="A5423" t="s">
        <v>22446</v>
      </c>
      <c r="B5423" t="s">
        <v>84</v>
      </c>
      <c r="C5423" t="s">
        <v>122</v>
      </c>
      <c r="D5423" t="s">
        <v>17029</v>
      </c>
      <c r="E5423" t="s">
        <v>79</v>
      </c>
      <c r="F5423" t="s">
        <v>4885</v>
      </c>
      <c r="G5423">
        <v>0</v>
      </c>
      <c r="H5423">
        <v>0</v>
      </c>
      <c r="I5423">
        <v>0</v>
      </c>
      <c r="J5423">
        <v>0</v>
      </c>
      <c r="K5423">
        <v>0</v>
      </c>
      <c r="L5423">
        <v>0</v>
      </c>
      <c r="M5423">
        <v>48</v>
      </c>
      <c r="N5423">
        <v>0</v>
      </c>
      <c r="O5423">
        <v>0</v>
      </c>
      <c r="P5423">
        <v>0</v>
      </c>
      <c r="Q5423">
        <v>0</v>
      </c>
    </row>
    <row r="5424" spans="1:17" x14ac:dyDescent="0.2">
      <c r="A5424" t="s">
        <v>22447</v>
      </c>
      <c r="B5424" t="s">
        <v>84</v>
      </c>
      <c r="C5424" t="s">
        <v>122</v>
      </c>
      <c r="D5424" t="s">
        <v>17029</v>
      </c>
      <c r="E5424" t="s">
        <v>79</v>
      </c>
      <c r="F5424" t="s">
        <v>4887</v>
      </c>
      <c r="G5424">
        <v>0</v>
      </c>
      <c r="H5424">
        <v>48</v>
      </c>
      <c r="I5424">
        <v>9</v>
      </c>
      <c r="J5424">
        <v>36</v>
      </c>
      <c r="K5424">
        <v>1</v>
      </c>
      <c r="L5424">
        <v>2</v>
      </c>
      <c r="M5424">
        <v>0</v>
      </c>
      <c r="N5424">
        <v>0</v>
      </c>
      <c r="O5424">
        <v>0</v>
      </c>
      <c r="P5424">
        <v>0</v>
      </c>
      <c r="Q5424">
        <v>0</v>
      </c>
    </row>
    <row r="5425" spans="1:17" x14ac:dyDescent="0.2">
      <c r="A5425" t="s">
        <v>22448</v>
      </c>
      <c r="B5425" t="s">
        <v>84</v>
      </c>
      <c r="C5425" t="s">
        <v>122</v>
      </c>
      <c r="D5425" t="s">
        <v>17029</v>
      </c>
      <c r="E5425" t="s">
        <v>79</v>
      </c>
      <c r="F5425" t="s">
        <v>4889</v>
      </c>
      <c r="G5425">
        <v>0</v>
      </c>
      <c r="H5425">
        <v>0</v>
      </c>
      <c r="I5425">
        <v>0</v>
      </c>
      <c r="J5425">
        <v>0</v>
      </c>
      <c r="K5425">
        <v>0</v>
      </c>
      <c r="L5425">
        <v>0</v>
      </c>
      <c r="M5425">
        <v>48</v>
      </c>
      <c r="N5425">
        <v>0</v>
      </c>
      <c r="O5425">
        <v>0</v>
      </c>
      <c r="P5425">
        <v>0</v>
      </c>
      <c r="Q5425">
        <v>0</v>
      </c>
    </row>
    <row r="5426" spans="1:17" x14ac:dyDescent="0.2">
      <c r="A5426" t="s">
        <v>22449</v>
      </c>
      <c r="B5426" t="s">
        <v>84</v>
      </c>
      <c r="C5426" t="s">
        <v>122</v>
      </c>
      <c r="D5426" t="s">
        <v>17029</v>
      </c>
      <c r="E5426" t="s">
        <v>79</v>
      </c>
      <c r="F5426" t="s">
        <v>4871</v>
      </c>
      <c r="G5426">
        <v>0</v>
      </c>
      <c r="H5426">
        <v>0</v>
      </c>
      <c r="I5426">
        <v>0</v>
      </c>
      <c r="J5426">
        <v>0</v>
      </c>
      <c r="K5426">
        <v>0</v>
      </c>
      <c r="L5426">
        <v>0</v>
      </c>
      <c r="M5426">
        <v>0</v>
      </c>
      <c r="N5426">
        <v>41</v>
      </c>
      <c r="O5426">
        <v>39</v>
      </c>
      <c r="P5426">
        <v>1</v>
      </c>
      <c r="Q5426">
        <v>1</v>
      </c>
    </row>
    <row r="5427" spans="1:17" x14ac:dyDescent="0.2">
      <c r="A5427" t="s">
        <v>22450</v>
      </c>
      <c r="B5427" t="s">
        <v>84</v>
      </c>
      <c r="C5427" t="s">
        <v>122</v>
      </c>
      <c r="D5427" t="s">
        <v>17029</v>
      </c>
      <c r="E5427" t="s">
        <v>79</v>
      </c>
      <c r="F5427" t="s">
        <v>4873</v>
      </c>
      <c r="G5427">
        <v>0</v>
      </c>
      <c r="H5427">
        <v>0</v>
      </c>
      <c r="I5427">
        <v>0</v>
      </c>
      <c r="J5427">
        <v>0</v>
      </c>
      <c r="K5427">
        <v>0</v>
      </c>
      <c r="L5427">
        <v>0</v>
      </c>
      <c r="M5427">
        <v>0</v>
      </c>
      <c r="N5427">
        <v>33</v>
      </c>
      <c r="O5427">
        <v>32</v>
      </c>
      <c r="P5427">
        <v>0</v>
      </c>
      <c r="Q5427">
        <v>1</v>
      </c>
    </row>
    <row r="5428" spans="1:17" x14ac:dyDescent="0.2">
      <c r="A5428" t="s">
        <v>22451</v>
      </c>
      <c r="B5428" t="s">
        <v>84</v>
      </c>
      <c r="C5428" t="s">
        <v>122</v>
      </c>
      <c r="D5428" t="s">
        <v>17029</v>
      </c>
      <c r="E5428" t="s">
        <v>79</v>
      </c>
      <c r="F5428" t="s">
        <v>17019</v>
      </c>
      <c r="G5428">
        <v>48</v>
      </c>
      <c r="H5428">
        <v>0</v>
      </c>
      <c r="I5428">
        <v>0</v>
      </c>
      <c r="J5428">
        <v>0</v>
      </c>
      <c r="K5428">
        <v>0</v>
      </c>
      <c r="L5428">
        <v>0</v>
      </c>
      <c r="M5428">
        <v>0</v>
      </c>
      <c r="N5428">
        <v>0</v>
      </c>
      <c r="O5428">
        <v>0</v>
      </c>
      <c r="P5428">
        <v>0</v>
      </c>
      <c r="Q5428">
        <v>0</v>
      </c>
    </row>
    <row r="5429" spans="1:17" x14ac:dyDescent="0.2">
      <c r="A5429" t="s">
        <v>22452</v>
      </c>
      <c r="B5429" t="s">
        <v>84</v>
      </c>
      <c r="C5429" t="s">
        <v>122</v>
      </c>
      <c r="D5429" t="s">
        <v>17029</v>
      </c>
      <c r="E5429" t="s">
        <v>81</v>
      </c>
      <c r="F5429" t="s">
        <v>4875</v>
      </c>
      <c r="G5429">
        <v>0</v>
      </c>
      <c r="H5429">
        <v>66</v>
      </c>
      <c r="I5429">
        <v>9</v>
      </c>
      <c r="J5429">
        <v>52</v>
      </c>
      <c r="K5429">
        <v>4</v>
      </c>
      <c r="L5429">
        <v>1</v>
      </c>
      <c r="M5429">
        <v>0</v>
      </c>
      <c r="N5429">
        <v>0</v>
      </c>
      <c r="O5429">
        <v>0</v>
      </c>
      <c r="P5429">
        <v>0</v>
      </c>
      <c r="Q5429">
        <v>0</v>
      </c>
    </row>
    <row r="5430" spans="1:17" x14ac:dyDescent="0.2">
      <c r="A5430" t="s">
        <v>22453</v>
      </c>
      <c r="B5430" t="s">
        <v>84</v>
      </c>
      <c r="C5430" t="s">
        <v>122</v>
      </c>
      <c r="D5430" t="s">
        <v>17029</v>
      </c>
      <c r="E5430" t="s">
        <v>81</v>
      </c>
      <c r="F5430" t="s">
        <v>4877</v>
      </c>
      <c r="G5430">
        <v>0</v>
      </c>
      <c r="H5430">
        <v>66</v>
      </c>
      <c r="I5430">
        <v>7</v>
      </c>
      <c r="J5430">
        <v>50</v>
      </c>
      <c r="K5430">
        <v>4</v>
      </c>
      <c r="L5430">
        <v>5</v>
      </c>
      <c r="M5430">
        <v>0</v>
      </c>
      <c r="N5430">
        <v>0</v>
      </c>
      <c r="O5430">
        <v>0</v>
      </c>
      <c r="P5430">
        <v>0</v>
      </c>
      <c r="Q5430">
        <v>0</v>
      </c>
    </row>
    <row r="5431" spans="1:17" x14ac:dyDescent="0.2">
      <c r="A5431" t="s">
        <v>22454</v>
      </c>
      <c r="B5431" t="s">
        <v>84</v>
      </c>
      <c r="C5431" t="s">
        <v>122</v>
      </c>
      <c r="D5431" t="s">
        <v>17029</v>
      </c>
      <c r="E5431" t="s">
        <v>81</v>
      </c>
      <c r="F5431" t="s">
        <v>4879</v>
      </c>
      <c r="G5431">
        <v>0</v>
      </c>
      <c r="H5431">
        <v>0</v>
      </c>
      <c r="I5431">
        <v>0</v>
      </c>
      <c r="J5431">
        <v>0</v>
      </c>
      <c r="K5431">
        <v>0</v>
      </c>
      <c r="L5431">
        <v>0</v>
      </c>
      <c r="M5431">
        <v>66</v>
      </c>
      <c r="N5431">
        <v>0</v>
      </c>
      <c r="O5431">
        <v>0</v>
      </c>
      <c r="P5431">
        <v>0</v>
      </c>
      <c r="Q5431">
        <v>0</v>
      </c>
    </row>
    <row r="5432" spans="1:17" x14ac:dyDescent="0.2">
      <c r="A5432" t="s">
        <v>22455</v>
      </c>
      <c r="B5432" t="s">
        <v>84</v>
      </c>
      <c r="C5432" t="s">
        <v>122</v>
      </c>
      <c r="D5432" t="s">
        <v>17029</v>
      </c>
      <c r="E5432" t="s">
        <v>81</v>
      </c>
      <c r="F5432" t="s">
        <v>4881</v>
      </c>
      <c r="G5432">
        <v>0</v>
      </c>
      <c r="H5432">
        <v>66</v>
      </c>
      <c r="I5432">
        <v>7</v>
      </c>
      <c r="J5432">
        <v>50</v>
      </c>
      <c r="K5432">
        <v>4</v>
      </c>
      <c r="L5432">
        <v>5</v>
      </c>
      <c r="M5432">
        <v>0</v>
      </c>
      <c r="N5432">
        <v>0</v>
      </c>
      <c r="O5432">
        <v>0</v>
      </c>
      <c r="P5432">
        <v>0</v>
      </c>
      <c r="Q5432">
        <v>0</v>
      </c>
    </row>
    <row r="5433" spans="1:17" x14ac:dyDescent="0.2">
      <c r="A5433" t="s">
        <v>22456</v>
      </c>
      <c r="B5433" t="s">
        <v>84</v>
      </c>
      <c r="C5433" t="s">
        <v>122</v>
      </c>
      <c r="D5433" t="s">
        <v>17029</v>
      </c>
      <c r="E5433" t="s">
        <v>81</v>
      </c>
      <c r="F5433" t="s">
        <v>4883</v>
      </c>
      <c r="G5433">
        <v>0</v>
      </c>
      <c r="H5433">
        <v>66</v>
      </c>
      <c r="I5433">
        <v>10</v>
      </c>
      <c r="J5433">
        <v>47</v>
      </c>
      <c r="K5433">
        <v>4</v>
      </c>
      <c r="L5433">
        <v>5</v>
      </c>
      <c r="M5433">
        <v>0</v>
      </c>
      <c r="N5433">
        <v>0</v>
      </c>
      <c r="O5433">
        <v>0</v>
      </c>
      <c r="P5433">
        <v>0</v>
      </c>
      <c r="Q5433">
        <v>0</v>
      </c>
    </row>
    <row r="5434" spans="1:17" x14ac:dyDescent="0.2">
      <c r="A5434" t="s">
        <v>22457</v>
      </c>
      <c r="B5434" t="s">
        <v>84</v>
      </c>
      <c r="C5434" t="s">
        <v>122</v>
      </c>
      <c r="D5434" t="s">
        <v>17029</v>
      </c>
      <c r="E5434" t="s">
        <v>81</v>
      </c>
      <c r="F5434" t="s">
        <v>4885</v>
      </c>
      <c r="G5434">
        <v>0</v>
      </c>
      <c r="H5434">
        <v>0</v>
      </c>
      <c r="I5434">
        <v>0</v>
      </c>
      <c r="J5434">
        <v>0</v>
      </c>
      <c r="K5434">
        <v>0</v>
      </c>
      <c r="L5434">
        <v>0</v>
      </c>
      <c r="M5434">
        <v>66</v>
      </c>
      <c r="N5434">
        <v>0</v>
      </c>
      <c r="O5434">
        <v>0</v>
      </c>
      <c r="P5434">
        <v>0</v>
      </c>
      <c r="Q5434">
        <v>0</v>
      </c>
    </row>
    <row r="5435" spans="1:17" x14ac:dyDescent="0.2">
      <c r="A5435" t="s">
        <v>22458</v>
      </c>
      <c r="B5435" t="s">
        <v>84</v>
      </c>
      <c r="C5435" t="s">
        <v>122</v>
      </c>
      <c r="D5435" t="s">
        <v>17029</v>
      </c>
      <c r="E5435" t="s">
        <v>81</v>
      </c>
      <c r="F5435" t="s">
        <v>4887</v>
      </c>
      <c r="G5435">
        <v>0</v>
      </c>
      <c r="H5435">
        <v>66</v>
      </c>
      <c r="I5435">
        <v>7</v>
      </c>
      <c r="J5435">
        <v>53</v>
      </c>
      <c r="K5435">
        <v>4</v>
      </c>
      <c r="L5435">
        <v>2</v>
      </c>
      <c r="M5435">
        <v>0</v>
      </c>
      <c r="N5435">
        <v>0</v>
      </c>
      <c r="O5435">
        <v>0</v>
      </c>
      <c r="P5435">
        <v>0</v>
      </c>
      <c r="Q5435">
        <v>0</v>
      </c>
    </row>
    <row r="5436" spans="1:17" x14ac:dyDescent="0.2">
      <c r="A5436" t="s">
        <v>22459</v>
      </c>
      <c r="B5436" t="s">
        <v>84</v>
      </c>
      <c r="C5436" t="s">
        <v>122</v>
      </c>
      <c r="D5436" t="s">
        <v>17029</v>
      </c>
      <c r="E5436" t="s">
        <v>81</v>
      </c>
      <c r="F5436" t="s">
        <v>4889</v>
      </c>
      <c r="G5436">
        <v>0</v>
      </c>
      <c r="H5436">
        <v>0</v>
      </c>
      <c r="I5436">
        <v>0</v>
      </c>
      <c r="J5436">
        <v>0</v>
      </c>
      <c r="K5436">
        <v>0</v>
      </c>
      <c r="L5436">
        <v>0</v>
      </c>
      <c r="M5436">
        <v>66</v>
      </c>
      <c r="N5436">
        <v>0</v>
      </c>
      <c r="O5436">
        <v>0</v>
      </c>
      <c r="P5436">
        <v>0</v>
      </c>
      <c r="Q5436">
        <v>0</v>
      </c>
    </row>
    <row r="5437" spans="1:17" x14ac:dyDescent="0.2">
      <c r="A5437" t="s">
        <v>22460</v>
      </c>
      <c r="B5437" t="s">
        <v>84</v>
      </c>
      <c r="C5437" t="s">
        <v>122</v>
      </c>
      <c r="D5437" t="s">
        <v>17029</v>
      </c>
      <c r="E5437" t="s">
        <v>81</v>
      </c>
      <c r="F5437" t="s">
        <v>4871</v>
      </c>
      <c r="G5437">
        <v>0</v>
      </c>
      <c r="H5437">
        <v>0</v>
      </c>
      <c r="I5437">
        <v>0</v>
      </c>
      <c r="J5437">
        <v>0</v>
      </c>
      <c r="K5437">
        <v>0</v>
      </c>
      <c r="L5437">
        <v>0</v>
      </c>
      <c r="M5437">
        <v>0</v>
      </c>
      <c r="N5437">
        <v>53</v>
      </c>
      <c r="O5437">
        <v>48</v>
      </c>
      <c r="P5437">
        <v>4</v>
      </c>
      <c r="Q5437">
        <v>1</v>
      </c>
    </row>
    <row r="5438" spans="1:17" x14ac:dyDescent="0.2">
      <c r="A5438" t="s">
        <v>22461</v>
      </c>
      <c r="B5438" t="s">
        <v>84</v>
      </c>
      <c r="C5438" t="s">
        <v>122</v>
      </c>
      <c r="D5438" t="s">
        <v>17029</v>
      </c>
      <c r="E5438" t="s">
        <v>81</v>
      </c>
      <c r="F5438" t="s">
        <v>4873</v>
      </c>
      <c r="G5438">
        <v>0</v>
      </c>
      <c r="H5438">
        <v>0</v>
      </c>
      <c r="I5438">
        <v>0</v>
      </c>
      <c r="J5438">
        <v>0</v>
      </c>
      <c r="K5438">
        <v>0</v>
      </c>
      <c r="L5438">
        <v>0</v>
      </c>
      <c r="M5438">
        <v>0</v>
      </c>
      <c r="N5438">
        <v>40</v>
      </c>
      <c r="O5438">
        <v>36</v>
      </c>
      <c r="P5438">
        <v>3</v>
      </c>
      <c r="Q5438">
        <v>1</v>
      </c>
    </row>
    <row r="5439" spans="1:17" x14ac:dyDescent="0.2">
      <c r="A5439" t="s">
        <v>22462</v>
      </c>
      <c r="B5439" t="s">
        <v>84</v>
      </c>
      <c r="C5439" t="s">
        <v>122</v>
      </c>
      <c r="D5439" t="s">
        <v>17029</v>
      </c>
      <c r="E5439" t="s">
        <v>81</v>
      </c>
      <c r="F5439" t="s">
        <v>17019</v>
      </c>
      <c r="G5439">
        <v>66</v>
      </c>
      <c r="H5439">
        <v>0</v>
      </c>
      <c r="I5439">
        <v>0</v>
      </c>
      <c r="J5439">
        <v>0</v>
      </c>
      <c r="K5439">
        <v>0</v>
      </c>
      <c r="L5439">
        <v>0</v>
      </c>
      <c r="M5439">
        <v>0</v>
      </c>
      <c r="N5439">
        <v>0</v>
      </c>
      <c r="O5439">
        <v>0</v>
      </c>
      <c r="P5439">
        <v>0</v>
      </c>
      <c r="Q5439">
        <v>0</v>
      </c>
    </row>
    <row r="5440" spans="1:17" x14ac:dyDescent="0.2">
      <c r="A5440" t="s">
        <v>22463</v>
      </c>
      <c r="B5440" t="s">
        <v>84</v>
      </c>
      <c r="C5440" t="s">
        <v>122</v>
      </c>
      <c r="D5440" t="s">
        <v>17021</v>
      </c>
      <c r="E5440" t="s">
        <v>79</v>
      </c>
      <c r="F5440" t="s">
        <v>17022</v>
      </c>
      <c r="G5440">
        <v>0</v>
      </c>
      <c r="H5440">
        <v>0</v>
      </c>
      <c r="I5440">
        <v>0</v>
      </c>
      <c r="J5440">
        <v>0</v>
      </c>
      <c r="K5440">
        <v>0</v>
      </c>
      <c r="L5440">
        <v>0</v>
      </c>
      <c r="M5440">
        <v>0</v>
      </c>
      <c r="N5440">
        <v>5</v>
      </c>
      <c r="O5440">
        <v>5</v>
      </c>
      <c r="P5440">
        <v>0</v>
      </c>
      <c r="Q5440">
        <v>0</v>
      </c>
    </row>
    <row r="5441" spans="1:17" x14ac:dyDescent="0.2">
      <c r="A5441" t="s">
        <v>22464</v>
      </c>
      <c r="B5441" t="s">
        <v>84</v>
      </c>
      <c r="C5441" t="s">
        <v>122</v>
      </c>
      <c r="D5441" t="s">
        <v>17021</v>
      </c>
      <c r="E5441" t="s">
        <v>79</v>
      </c>
      <c r="F5441" t="s">
        <v>17019</v>
      </c>
      <c r="G5441">
        <v>5</v>
      </c>
      <c r="H5441">
        <v>0</v>
      </c>
      <c r="I5441">
        <v>0</v>
      </c>
      <c r="J5441">
        <v>0</v>
      </c>
      <c r="K5441">
        <v>0</v>
      </c>
      <c r="L5441">
        <v>0</v>
      </c>
      <c r="M5441">
        <v>0</v>
      </c>
      <c r="N5441">
        <v>0</v>
      </c>
      <c r="O5441">
        <v>0</v>
      </c>
      <c r="P5441">
        <v>0</v>
      </c>
      <c r="Q5441">
        <v>0</v>
      </c>
    </row>
    <row r="5442" spans="1:17" x14ac:dyDescent="0.2">
      <c r="A5442" t="s">
        <v>22465</v>
      </c>
      <c r="B5442" t="s">
        <v>84</v>
      </c>
      <c r="C5442" t="s">
        <v>122</v>
      </c>
      <c r="D5442" t="s">
        <v>17021</v>
      </c>
      <c r="E5442" t="s">
        <v>81</v>
      </c>
      <c r="F5442" t="s">
        <v>17022</v>
      </c>
      <c r="G5442">
        <v>0</v>
      </c>
      <c r="H5442">
        <v>0</v>
      </c>
      <c r="I5442">
        <v>0</v>
      </c>
      <c r="J5442">
        <v>0</v>
      </c>
      <c r="K5442">
        <v>0</v>
      </c>
      <c r="L5442">
        <v>0</v>
      </c>
      <c r="M5442">
        <v>0</v>
      </c>
      <c r="N5442">
        <v>6</v>
      </c>
      <c r="O5442">
        <v>4</v>
      </c>
      <c r="P5442">
        <v>2</v>
      </c>
      <c r="Q5442">
        <v>0</v>
      </c>
    </row>
    <row r="5443" spans="1:17" x14ac:dyDescent="0.2">
      <c r="A5443" t="s">
        <v>22466</v>
      </c>
      <c r="B5443" t="s">
        <v>84</v>
      </c>
      <c r="C5443" t="s">
        <v>122</v>
      </c>
      <c r="D5443" t="s">
        <v>17021</v>
      </c>
      <c r="E5443" t="s">
        <v>81</v>
      </c>
      <c r="F5443" t="s">
        <v>17019</v>
      </c>
      <c r="G5443">
        <v>6</v>
      </c>
      <c r="H5443">
        <v>0</v>
      </c>
      <c r="I5443">
        <v>0</v>
      </c>
      <c r="J5443">
        <v>0</v>
      </c>
      <c r="K5443">
        <v>0</v>
      </c>
      <c r="L5443">
        <v>0</v>
      </c>
      <c r="M5443">
        <v>0</v>
      </c>
      <c r="N5443">
        <v>0</v>
      </c>
      <c r="O5443">
        <v>0</v>
      </c>
      <c r="P5443">
        <v>0</v>
      </c>
      <c r="Q5443">
        <v>0</v>
      </c>
    </row>
    <row r="5444" spans="1:17" x14ac:dyDescent="0.2">
      <c r="A5444" t="s">
        <v>22467</v>
      </c>
      <c r="B5444" t="s">
        <v>84</v>
      </c>
      <c r="C5444" t="s">
        <v>122</v>
      </c>
      <c r="D5444" t="s">
        <v>17025</v>
      </c>
      <c r="E5444" t="s">
        <v>79</v>
      </c>
      <c r="F5444" t="s">
        <v>17019</v>
      </c>
      <c r="G5444">
        <v>14</v>
      </c>
      <c r="H5444">
        <v>0</v>
      </c>
      <c r="I5444">
        <v>0</v>
      </c>
      <c r="J5444">
        <v>0</v>
      </c>
      <c r="K5444">
        <v>0</v>
      </c>
      <c r="L5444">
        <v>0</v>
      </c>
      <c r="M5444">
        <v>0</v>
      </c>
      <c r="N5444">
        <v>0</v>
      </c>
      <c r="O5444">
        <v>0</v>
      </c>
      <c r="P5444">
        <v>0</v>
      </c>
      <c r="Q5444">
        <v>0</v>
      </c>
    </row>
    <row r="5445" spans="1:17" x14ac:dyDescent="0.2">
      <c r="A5445" t="s">
        <v>22468</v>
      </c>
      <c r="B5445" t="s">
        <v>84</v>
      </c>
      <c r="C5445" t="s">
        <v>122</v>
      </c>
      <c r="D5445" t="s">
        <v>17025</v>
      </c>
      <c r="E5445" t="s">
        <v>81</v>
      </c>
      <c r="F5445" t="s">
        <v>17019</v>
      </c>
      <c r="G5445">
        <v>12</v>
      </c>
      <c r="H5445">
        <v>0</v>
      </c>
      <c r="I5445">
        <v>0</v>
      </c>
      <c r="J5445">
        <v>0</v>
      </c>
      <c r="K5445">
        <v>0</v>
      </c>
      <c r="L5445">
        <v>0</v>
      </c>
      <c r="M5445">
        <v>0</v>
      </c>
      <c r="N5445">
        <v>0</v>
      </c>
      <c r="O5445">
        <v>0</v>
      </c>
      <c r="P5445">
        <v>0</v>
      </c>
      <c r="Q5445">
        <v>0</v>
      </c>
    </row>
    <row r="5446" spans="1:17" x14ac:dyDescent="0.2">
      <c r="A5446" t="s">
        <v>22469</v>
      </c>
      <c r="B5446" t="s">
        <v>84</v>
      </c>
      <c r="C5446" t="s">
        <v>123</v>
      </c>
      <c r="D5446" t="s">
        <v>17027</v>
      </c>
      <c r="E5446" t="s">
        <v>81</v>
      </c>
      <c r="F5446" t="s">
        <v>17019</v>
      </c>
      <c r="G5446">
        <v>4</v>
      </c>
      <c r="H5446">
        <v>0</v>
      </c>
      <c r="I5446">
        <v>0</v>
      </c>
      <c r="J5446">
        <v>0</v>
      </c>
      <c r="K5446">
        <v>0</v>
      </c>
      <c r="L5446">
        <v>0</v>
      </c>
      <c r="M5446">
        <v>0</v>
      </c>
      <c r="N5446">
        <v>0</v>
      </c>
      <c r="O5446">
        <v>0</v>
      </c>
      <c r="P5446">
        <v>0</v>
      </c>
      <c r="Q5446">
        <v>0</v>
      </c>
    </row>
    <row r="5447" spans="1:17" x14ac:dyDescent="0.2">
      <c r="A5447" t="s">
        <v>22470</v>
      </c>
      <c r="B5447" t="s">
        <v>84</v>
      </c>
      <c r="C5447" t="s">
        <v>123</v>
      </c>
      <c r="D5447" t="s">
        <v>17029</v>
      </c>
      <c r="E5447" t="s">
        <v>79</v>
      </c>
      <c r="F5447" t="s">
        <v>4875</v>
      </c>
      <c r="G5447">
        <v>0</v>
      </c>
      <c r="H5447">
        <v>21</v>
      </c>
      <c r="I5447">
        <v>2</v>
      </c>
      <c r="J5447">
        <v>18</v>
      </c>
      <c r="K5447">
        <v>1</v>
      </c>
      <c r="L5447">
        <v>0</v>
      </c>
      <c r="M5447">
        <v>0</v>
      </c>
      <c r="N5447">
        <v>0</v>
      </c>
      <c r="O5447">
        <v>0</v>
      </c>
      <c r="P5447">
        <v>0</v>
      </c>
      <c r="Q5447">
        <v>0</v>
      </c>
    </row>
    <row r="5448" spans="1:17" x14ac:dyDescent="0.2">
      <c r="A5448" t="s">
        <v>22471</v>
      </c>
      <c r="B5448" t="s">
        <v>84</v>
      </c>
      <c r="C5448" t="s">
        <v>123</v>
      </c>
      <c r="D5448" t="s">
        <v>17029</v>
      </c>
      <c r="E5448" t="s">
        <v>79</v>
      </c>
      <c r="F5448" t="s">
        <v>4877</v>
      </c>
      <c r="G5448">
        <v>0</v>
      </c>
      <c r="H5448">
        <v>21</v>
      </c>
      <c r="I5448">
        <v>2</v>
      </c>
      <c r="J5448">
        <v>18</v>
      </c>
      <c r="K5448">
        <v>1</v>
      </c>
      <c r="L5448">
        <v>0</v>
      </c>
      <c r="M5448">
        <v>0</v>
      </c>
      <c r="N5448">
        <v>0</v>
      </c>
      <c r="O5448">
        <v>0</v>
      </c>
      <c r="P5448">
        <v>0</v>
      </c>
      <c r="Q5448">
        <v>0</v>
      </c>
    </row>
    <row r="5449" spans="1:17" x14ac:dyDescent="0.2">
      <c r="A5449" t="s">
        <v>22472</v>
      </c>
      <c r="B5449" t="s">
        <v>84</v>
      </c>
      <c r="C5449" t="s">
        <v>123</v>
      </c>
      <c r="D5449" t="s">
        <v>17029</v>
      </c>
      <c r="E5449" t="s">
        <v>79</v>
      </c>
      <c r="F5449" t="s">
        <v>4879</v>
      </c>
      <c r="G5449">
        <v>0</v>
      </c>
      <c r="H5449">
        <v>0</v>
      </c>
      <c r="I5449">
        <v>0</v>
      </c>
      <c r="J5449">
        <v>0</v>
      </c>
      <c r="K5449">
        <v>0</v>
      </c>
      <c r="L5449">
        <v>0</v>
      </c>
      <c r="M5449">
        <v>21</v>
      </c>
      <c r="N5449">
        <v>0</v>
      </c>
      <c r="O5449">
        <v>0</v>
      </c>
      <c r="P5449">
        <v>0</v>
      </c>
      <c r="Q5449">
        <v>0</v>
      </c>
    </row>
    <row r="5450" spans="1:17" x14ac:dyDescent="0.2">
      <c r="A5450" t="s">
        <v>22473</v>
      </c>
      <c r="B5450" t="s">
        <v>84</v>
      </c>
      <c r="C5450" t="s">
        <v>123</v>
      </c>
      <c r="D5450" t="s">
        <v>17029</v>
      </c>
      <c r="E5450" t="s">
        <v>79</v>
      </c>
      <c r="F5450" t="s">
        <v>4881</v>
      </c>
      <c r="G5450">
        <v>0</v>
      </c>
      <c r="H5450">
        <v>21</v>
      </c>
      <c r="I5450">
        <v>2</v>
      </c>
      <c r="J5450">
        <v>18</v>
      </c>
      <c r="K5450">
        <v>1</v>
      </c>
      <c r="L5450">
        <v>0</v>
      </c>
      <c r="M5450">
        <v>0</v>
      </c>
      <c r="N5450">
        <v>0</v>
      </c>
      <c r="O5450">
        <v>0</v>
      </c>
      <c r="P5450">
        <v>0</v>
      </c>
      <c r="Q5450">
        <v>0</v>
      </c>
    </row>
    <row r="5451" spans="1:17" x14ac:dyDescent="0.2">
      <c r="A5451" t="s">
        <v>22474</v>
      </c>
      <c r="B5451" t="s">
        <v>84</v>
      </c>
      <c r="C5451" t="s">
        <v>123</v>
      </c>
      <c r="D5451" t="s">
        <v>17029</v>
      </c>
      <c r="E5451" t="s">
        <v>79</v>
      </c>
      <c r="F5451" t="s">
        <v>4883</v>
      </c>
      <c r="G5451">
        <v>0</v>
      </c>
      <c r="H5451">
        <v>21</v>
      </c>
      <c r="I5451">
        <v>2</v>
      </c>
      <c r="J5451">
        <v>18</v>
      </c>
      <c r="K5451">
        <v>1</v>
      </c>
      <c r="L5451">
        <v>0</v>
      </c>
      <c r="M5451">
        <v>0</v>
      </c>
      <c r="N5451">
        <v>0</v>
      </c>
      <c r="O5451">
        <v>0</v>
      </c>
      <c r="P5451">
        <v>0</v>
      </c>
      <c r="Q5451">
        <v>0</v>
      </c>
    </row>
    <row r="5452" spans="1:17" x14ac:dyDescent="0.2">
      <c r="A5452" t="s">
        <v>22475</v>
      </c>
      <c r="B5452" t="s">
        <v>84</v>
      </c>
      <c r="C5452" t="s">
        <v>123</v>
      </c>
      <c r="D5452" t="s">
        <v>17029</v>
      </c>
      <c r="E5452" t="s">
        <v>79</v>
      </c>
      <c r="F5452" t="s">
        <v>4885</v>
      </c>
      <c r="G5452">
        <v>0</v>
      </c>
      <c r="H5452">
        <v>0</v>
      </c>
      <c r="I5452">
        <v>0</v>
      </c>
      <c r="J5452">
        <v>0</v>
      </c>
      <c r="K5452">
        <v>0</v>
      </c>
      <c r="L5452">
        <v>0</v>
      </c>
      <c r="M5452">
        <v>21</v>
      </c>
      <c r="N5452">
        <v>0</v>
      </c>
      <c r="O5452">
        <v>0</v>
      </c>
      <c r="P5452">
        <v>0</v>
      </c>
      <c r="Q5452">
        <v>0</v>
      </c>
    </row>
    <row r="5453" spans="1:17" x14ac:dyDescent="0.2">
      <c r="A5453" t="s">
        <v>22476</v>
      </c>
      <c r="B5453" t="s">
        <v>84</v>
      </c>
      <c r="C5453" t="s">
        <v>123</v>
      </c>
      <c r="D5453" t="s">
        <v>17029</v>
      </c>
      <c r="E5453" t="s">
        <v>79</v>
      </c>
      <c r="F5453" t="s">
        <v>4887</v>
      </c>
      <c r="G5453">
        <v>0</v>
      </c>
      <c r="H5453">
        <v>21</v>
      </c>
      <c r="I5453">
        <v>2</v>
      </c>
      <c r="J5453">
        <v>18</v>
      </c>
      <c r="K5453">
        <v>1</v>
      </c>
      <c r="L5453">
        <v>0</v>
      </c>
      <c r="M5453">
        <v>0</v>
      </c>
      <c r="N5453">
        <v>0</v>
      </c>
      <c r="O5453">
        <v>0</v>
      </c>
      <c r="P5453">
        <v>0</v>
      </c>
      <c r="Q5453">
        <v>0</v>
      </c>
    </row>
    <row r="5454" spans="1:17" x14ac:dyDescent="0.2">
      <c r="A5454" t="s">
        <v>22477</v>
      </c>
      <c r="B5454" t="s">
        <v>84</v>
      </c>
      <c r="C5454" t="s">
        <v>123</v>
      </c>
      <c r="D5454" t="s">
        <v>17029</v>
      </c>
      <c r="E5454" t="s">
        <v>79</v>
      </c>
      <c r="F5454" t="s">
        <v>4889</v>
      </c>
      <c r="G5454">
        <v>0</v>
      </c>
      <c r="H5454">
        <v>0</v>
      </c>
      <c r="I5454">
        <v>0</v>
      </c>
      <c r="J5454">
        <v>0</v>
      </c>
      <c r="K5454">
        <v>0</v>
      </c>
      <c r="L5454">
        <v>0</v>
      </c>
      <c r="M5454">
        <v>21</v>
      </c>
      <c r="N5454">
        <v>0</v>
      </c>
      <c r="O5454">
        <v>0</v>
      </c>
      <c r="P5454">
        <v>0</v>
      </c>
      <c r="Q5454">
        <v>0</v>
      </c>
    </row>
    <row r="5455" spans="1:17" x14ac:dyDescent="0.2">
      <c r="A5455" t="s">
        <v>22478</v>
      </c>
      <c r="B5455" t="s">
        <v>84</v>
      </c>
      <c r="C5455" t="s">
        <v>123</v>
      </c>
      <c r="D5455" t="s">
        <v>17029</v>
      </c>
      <c r="E5455" t="s">
        <v>79</v>
      </c>
      <c r="F5455" t="s">
        <v>4871</v>
      </c>
      <c r="G5455">
        <v>0</v>
      </c>
      <c r="H5455">
        <v>0</v>
      </c>
      <c r="I5455">
        <v>0</v>
      </c>
      <c r="J5455">
        <v>0</v>
      </c>
      <c r="K5455">
        <v>0</v>
      </c>
      <c r="L5455">
        <v>0</v>
      </c>
      <c r="M5455">
        <v>0</v>
      </c>
      <c r="N5455">
        <v>19</v>
      </c>
      <c r="O5455">
        <v>18</v>
      </c>
      <c r="P5455">
        <v>1</v>
      </c>
      <c r="Q5455">
        <v>0</v>
      </c>
    </row>
    <row r="5456" spans="1:17" x14ac:dyDescent="0.2">
      <c r="A5456" t="s">
        <v>22479</v>
      </c>
      <c r="B5456" t="s">
        <v>84</v>
      </c>
      <c r="C5456" t="s">
        <v>123</v>
      </c>
      <c r="D5456" t="s">
        <v>17029</v>
      </c>
      <c r="E5456" t="s">
        <v>79</v>
      </c>
      <c r="F5456" t="s">
        <v>4873</v>
      </c>
      <c r="G5456">
        <v>0</v>
      </c>
      <c r="H5456">
        <v>0</v>
      </c>
      <c r="I5456">
        <v>0</v>
      </c>
      <c r="J5456">
        <v>0</v>
      </c>
      <c r="K5456">
        <v>0</v>
      </c>
      <c r="L5456">
        <v>0</v>
      </c>
      <c r="M5456">
        <v>0</v>
      </c>
      <c r="N5456">
        <v>16</v>
      </c>
      <c r="O5456">
        <v>15</v>
      </c>
      <c r="P5456">
        <v>1</v>
      </c>
      <c r="Q5456">
        <v>0</v>
      </c>
    </row>
    <row r="5457" spans="1:17" x14ac:dyDescent="0.2">
      <c r="A5457" t="s">
        <v>22480</v>
      </c>
      <c r="B5457" t="s">
        <v>84</v>
      </c>
      <c r="C5457" t="s">
        <v>123</v>
      </c>
      <c r="D5457" t="s">
        <v>17029</v>
      </c>
      <c r="E5457" t="s">
        <v>79</v>
      </c>
      <c r="F5457" t="s">
        <v>17019</v>
      </c>
      <c r="G5457">
        <v>21</v>
      </c>
      <c r="H5457">
        <v>0</v>
      </c>
      <c r="I5457">
        <v>0</v>
      </c>
      <c r="J5457">
        <v>0</v>
      </c>
      <c r="K5457">
        <v>0</v>
      </c>
      <c r="L5457">
        <v>0</v>
      </c>
      <c r="M5457">
        <v>0</v>
      </c>
      <c r="N5457">
        <v>0</v>
      </c>
      <c r="O5457">
        <v>0</v>
      </c>
      <c r="P5457">
        <v>0</v>
      </c>
      <c r="Q5457">
        <v>0</v>
      </c>
    </row>
    <row r="5458" spans="1:17" x14ac:dyDescent="0.2">
      <c r="A5458" t="s">
        <v>22481</v>
      </c>
      <c r="B5458" t="s">
        <v>84</v>
      </c>
      <c r="C5458" t="s">
        <v>123</v>
      </c>
      <c r="D5458" t="s">
        <v>17029</v>
      </c>
      <c r="E5458" t="s">
        <v>81</v>
      </c>
      <c r="F5458" t="s">
        <v>4875</v>
      </c>
      <c r="G5458">
        <v>0</v>
      </c>
      <c r="H5458">
        <v>15</v>
      </c>
      <c r="I5458">
        <v>3</v>
      </c>
      <c r="J5458">
        <v>10</v>
      </c>
      <c r="K5458">
        <v>0</v>
      </c>
      <c r="L5458">
        <v>2</v>
      </c>
      <c r="M5458">
        <v>0</v>
      </c>
      <c r="N5458">
        <v>0</v>
      </c>
      <c r="O5458">
        <v>0</v>
      </c>
      <c r="P5458">
        <v>0</v>
      </c>
      <c r="Q5458">
        <v>0</v>
      </c>
    </row>
    <row r="5459" spans="1:17" x14ac:dyDescent="0.2">
      <c r="A5459" t="s">
        <v>22482</v>
      </c>
      <c r="B5459" t="s">
        <v>84</v>
      </c>
      <c r="C5459" t="s">
        <v>123</v>
      </c>
      <c r="D5459" t="s">
        <v>17029</v>
      </c>
      <c r="E5459" t="s">
        <v>81</v>
      </c>
      <c r="F5459" t="s">
        <v>4877</v>
      </c>
      <c r="G5459">
        <v>0</v>
      </c>
      <c r="H5459">
        <v>15</v>
      </c>
      <c r="I5459">
        <v>3</v>
      </c>
      <c r="J5459">
        <v>9</v>
      </c>
      <c r="K5459">
        <v>1</v>
      </c>
      <c r="L5459">
        <v>2</v>
      </c>
      <c r="M5459">
        <v>0</v>
      </c>
      <c r="N5459">
        <v>0</v>
      </c>
      <c r="O5459">
        <v>0</v>
      </c>
      <c r="P5459">
        <v>0</v>
      </c>
      <c r="Q5459">
        <v>0</v>
      </c>
    </row>
    <row r="5460" spans="1:17" x14ac:dyDescent="0.2">
      <c r="A5460" t="s">
        <v>22483</v>
      </c>
      <c r="B5460" t="s">
        <v>84</v>
      </c>
      <c r="C5460" t="s">
        <v>123</v>
      </c>
      <c r="D5460" t="s">
        <v>17029</v>
      </c>
      <c r="E5460" t="s">
        <v>81</v>
      </c>
      <c r="F5460" t="s">
        <v>4879</v>
      </c>
      <c r="G5460">
        <v>0</v>
      </c>
      <c r="H5460">
        <v>0</v>
      </c>
      <c r="I5460">
        <v>0</v>
      </c>
      <c r="J5460">
        <v>0</v>
      </c>
      <c r="K5460">
        <v>0</v>
      </c>
      <c r="L5460">
        <v>0</v>
      </c>
      <c r="M5460">
        <v>15</v>
      </c>
      <c r="N5460">
        <v>0</v>
      </c>
      <c r="O5460">
        <v>0</v>
      </c>
      <c r="P5460">
        <v>0</v>
      </c>
      <c r="Q5460">
        <v>0</v>
      </c>
    </row>
    <row r="5461" spans="1:17" x14ac:dyDescent="0.2">
      <c r="A5461" t="s">
        <v>22484</v>
      </c>
      <c r="B5461" t="s">
        <v>84</v>
      </c>
      <c r="C5461" t="s">
        <v>123</v>
      </c>
      <c r="D5461" t="s">
        <v>17029</v>
      </c>
      <c r="E5461" t="s">
        <v>81</v>
      </c>
      <c r="F5461" t="s">
        <v>4881</v>
      </c>
      <c r="G5461">
        <v>0</v>
      </c>
      <c r="H5461">
        <v>15</v>
      </c>
      <c r="I5461">
        <v>3</v>
      </c>
      <c r="J5461">
        <v>9</v>
      </c>
      <c r="K5461">
        <v>1</v>
      </c>
      <c r="L5461">
        <v>2</v>
      </c>
      <c r="M5461">
        <v>0</v>
      </c>
      <c r="N5461">
        <v>0</v>
      </c>
      <c r="O5461">
        <v>0</v>
      </c>
      <c r="P5461">
        <v>0</v>
      </c>
      <c r="Q5461">
        <v>0</v>
      </c>
    </row>
    <row r="5462" spans="1:17" x14ac:dyDescent="0.2">
      <c r="A5462" t="s">
        <v>22485</v>
      </c>
      <c r="B5462" t="s">
        <v>84</v>
      </c>
      <c r="C5462" t="s">
        <v>123</v>
      </c>
      <c r="D5462" t="s">
        <v>17029</v>
      </c>
      <c r="E5462" t="s">
        <v>81</v>
      </c>
      <c r="F5462" t="s">
        <v>4883</v>
      </c>
      <c r="G5462">
        <v>0</v>
      </c>
      <c r="H5462">
        <v>15</v>
      </c>
      <c r="I5462">
        <v>3</v>
      </c>
      <c r="J5462">
        <v>8</v>
      </c>
      <c r="K5462">
        <v>2</v>
      </c>
      <c r="L5462">
        <v>2</v>
      </c>
      <c r="M5462">
        <v>0</v>
      </c>
      <c r="N5462">
        <v>0</v>
      </c>
      <c r="O5462">
        <v>0</v>
      </c>
      <c r="P5462">
        <v>0</v>
      </c>
      <c r="Q5462">
        <v>0</v>
      </c>
    </row>
    <row r="5463" spans="1:17" x14ac:dyDescent="0.2">
      <c r="A5463" t="s">
        <v>22486</v>
      </c>
      <c r="B5463" t="s">
        <v>84</v>
      </c>
      <c r="C5463" t="s">
        <v>123</v>
      </c>
      <c r="D5463" t="s">
        <v>17029</v>
      </c>
      <c r="E5463" t="s">
        <v>81</v>
      </c>
      <c r="F5463" t="s">
        <v>4885</v>
      </c>
      <c r="G5463">
        <v>0</v>
      </c>
      <c r="H5463">
        <v>0</v>
      </c>
      <c r="I5463">
        <v>0</v>
      </c>
      <c r="J5463">
        <v>0</v>
      </c>
      <c r="K5463">
        <v>0</v>
      </c>
      <c r="L5463">
        <v>0</v>
      </c>
      <c r="M5463">
        <v>15</v>
      </c>
      <c r="N5463">
        <v>0</v>
      </c>
      <c r="O5463">
        <v>0</v>
      </c>
      <c r="P5463">
        <v>0</v>
      </c>
      <c r="Q5463">
        <v>0</v>
      </c>
    </row>
    <row r="5464" spans="1:17" x14ac:dyDescent="0.2">
      <c r="A5464" t="s">
        <v>22487</v>
      </c>
      <c r="B5464" t="s">
        <v>84</v>
      </c>
      <c r="C5464" t="s">
        <v>123</v>
      </c>
      <c r="D5464" t="s">
        <v>17029</v>
      </c>
      <c r="E5464" t="s">
        <v>81</v>
      </c>
      <c r="F5464" t="s">
        <v>4887</v>
      </c>
      <c r="G5464">
        <v>0</v>
      </c>
      <c r="H5464">
        <v>15</v>
      </c>
      <c r="I5464">
        <v>3</v>
      </c>
      <c r="J5464">
        <v>9</v>
      </c>
      <c r="K5464">
        <v>1</v>
      </c>
      <c r="L5464">
        <v>2</v>
      </c>
      <c r="M5464">
        <v>0</v>
      </c>
      <c r="N5464">
        <v>0</v>
      </c>
      <c r="O5464">
        <v>0</v>
      </c>
      <c r="P5464">
        <v>0</v>
      </c>
      <c r="Q5464">
        <v>0</v>
      </c>
    </row>
    <row r="5465" spans="1:17" x14ac:dyDescent="0.2">
      <c r="A5465" t="s">
        <v>22488</v>
      </c>
      <c r="B5465" t="s">
        <v>84</v>
      </c>
      <c r="C5465" t="s">
        <v>123</v>
      </c>
      <c r="D5465" t="s">
        <v>17029</v>
      </c>
      <c r="E5465" t="s">
        <v>81</v>
      </c>
      <c r="F5465" t="s">
        <v>4889</v>
      </c>
      <c r="G5465">
        <v>0</v>
      </c>
      <c r="H5465">
        <v>0</v>
      </c>
      <c r="I5465">
        <v>0</v>
      </c>
      <c r="J5465">
        <v>0</v>
      </c>
      <c r="K5465">
        <v>0</v>
      </c>
      <c r="L5465">
        <v>0</v>
      </c>
      <c r="M5465">
        <v>15</v>
      </c>
      <c r="N5465">
        <v>0</v>
      </c>
      <c r="O5465">
        <v>0</v>
      </c>
      <c r="P5465">
        <v>0</v>
      </c>
      <c r="Q5465">
        <v>0</v>
      </c>
    </row>
    <row r="5466" spans="1:17" x14ac:dyDescent="0.2">
      <c r="A5466" t="s">
        <v>22489</v>
      </c>
      <c r="B5466" t="s">
        <v>84</v>
      </c>
      <c r="C5466" t="s">
        <v>123</v>
      </c>
      <c r="D5466" t="s">
        <v>17029</v>
      </c>
      <c r="E5466" t="s">
        <v>81</v>
      </c>
      <c r="F5466" t="s">
        <v>4871</v>
      </c>
      <c r="G5466">
        <v>0</v>
      </c>
      <c r="H5466">
        <v>0</v>
      </c>
      <c r="I5466">
        <v>0</v>
      </c>
      <c r="J5466">
        <v>0</v>
      </c>
      <c r="K5466">
        <v>0</v>
      </c>
      <c r="L5466">
        <v>0</v>
      </c>
      <c r="M5466">
        <v>0</v>
      </c>
      <c r="N5466">
        <v>12</v>
      </c>
      <c r="O5466">
        <v>11</v>
      </c>
      <c r="P5466">
        <v>1</v>
      </c>
      <c r="Q5466">
        <v>0</v>
      </c>
    </row>
    <row r="5467" spans="1:17" x14ac:dyDescent="0.2">
      <c r="A5467" t="s">
        <v>22490</v>
      </c>
      <c r="B5467" t="s">
        <v>84</v>
      </c>
      <c r="C5467" t="s">
        <v>123</v>
      </c>
      <c r="D5467" t="s">
        <v>17029</v>
      </c>
      <c r="E5467" t="s">
        <v>81</v>
      </c>
      <c r="F5467" t="s">
        <v>4873</v>
      </c>
      <c r="G5467">
        <v>0</v>
      </c>
      <c r="H5467">
        <v>0</v>
      </c>
      <c r="I5467">
        <v>0</v>
      </c>
      <c r="J5467">
        <v>0</v>
      </c>
      <c r="K5467">
        <v>0</v>
      </c>
      <c r="L5467">
        <v>0</v>
      </c>
      <c r="M5467">
        <v>0</v>
      </c>
      <c r="N5467">
        <v>10</v>
      </c>
      <c r="O5467">
        <v>10</v>
      </c>
      <c r="P5467">
        <v>0</v>
      </c>
      <c r="Q5467">
        <v>0</v>
      </c>
    </row>
    <row r="5468" spans="1:17" x14ac:dyDescent="0.2">
      <c r="A5468" t="s">
        <v>22491</v>
      </c>
      <c r="B5468" t="s">
        <v>84</v>
      </c>
      <c r="C5468" t="s">
        <v>123</v>
      </c>
      <c r="D5468" t="s">
        <v>17029</v>
      </c>
      <c r="E5468" t="s">
        <v>81</v>
      </c>
      <c r="F5468" t="s">
        <v>17019</v>
      </c>
      <c r="G5468">
        <v>15</v>
      </c>
      <c r="H5468">
        <v>0</v>
      </c>
      <c r="I5468">
        <v>0</v>
      </c>
      <c r="J5468">
        <v>0</v>
      </c>
      <c r="K5468">
        <v>0</v>
      </c>
      <c r="L5468">
        <v>0</v>
      </c>
      <c r="M5468">
        <v>0</v>
      </c>
      <c r="N5468">
        <v>0</v>
      </c>
      <c r="O5468">
        <v>0</v>
      </c>
      <c r="P5468">
        <v>0</v>
      </c>
      <c r="Q5468">
        <v>0</v>
      </c>
    </row>
    <row r="5469" spans="1:17" x14ac:dyDescent="0.2">
      <c r="A5469" t="s">
        <v>22492</v>
      </c>
      <c r="B5469" t="s">
        <v>84</v>
      </c>
      <c r="C5469" t="s">
        <v>123</v>
      </c>
      <c r="D5469" t="s">
        <v>17025</v>
      </c>
      <c r="E5469" t="s">
        <v>79</v>
      </c>
      <c r="F5469" t="s">
        <v>17019</v>
      </c>
      <c r="G5469">
        <v>3</v>
      </c>
      <c r="H5469">
        <v>0</v>
      </c>
      <c r="I5469">
        <v>0</v>
      </c>
      <c r="J5469">
        <v>0</v>
      </c>
      <c r="K5469">
        <v>0</v>
      </c>
      <c r="L5469">
        <v>0</v>
      </c>
      <c r="M5469">
        <v>0</v>
      </c>
      <c r="N5469">
        <v>0</v>
      </c>
      <c r="O5469">
        <v>0</v>
      </c>
      <c r="P5469">
        <v>0</v>
      </c>
      <c r="Q5469">
        <v>0</v>
      </c>
    </row>
    <row r="5470" spans="1:17" x14ac:dyDescent="0.2">
      <c r="A5470" t="s">
        <v>22493</v>
      </c>
      <c r="B5470" t="s">
        <v>84</v>
      </c>
      <c r="C5470" t="s">
        <v>123</v>
      </c>
      <c r="D5470" t="s">
        <v>17025</v>
      </c>
      <c r="E5470" t="s">
        <v>81</v>
      </c>
      <c r="F5470" t="s">
        <v>17019</v>
      </c>
      <c r="G5470">
        <v>1</v>
      </c>
      <c r="H5470">
        <v>0</v>
      </c>
      <c r="I5470">
        <v>0</v>
      </c>
      <c r="J5470">
        <v>0</v>
      </c>
      <c r="K5470">
        <v>0</v>
      </c>
      <c r="L5470">
        <v>0</v>
      </c>
      <c r="M5470">
        <v>0</v>
      </c>
      <c r="N5470">
        <v>0</v>
      </c>
      <c r="O5470">
        <v>0</v>
      </c>
      <c r="P5470">
        <v>0</v>
      </c>
      <c r="Q5470">
        <v>0</v>
      </c>
    </row>
    <row r="5471" spans="1:17" x14ac:dyDescent="0.2">
      <c r="A5471" t="s">
        <v>22494</v>
      </c>
      <c r="B5471" t="s">
        <v>84</v>
      </c>
      <c r="C5471" t="s">
        <v>124</v>
      </c>
      <c r="D5471" t="s">
        <v>17027</v>
      </c>
      <c r="E5471" t="s">
        <v>79</v>
      </c>
      <c r="F5471" t="s">
        <v>17019</v>
      </c>
      <c r="G5471">
        <v>1</v>
      </c>
      <c r="H5471">
        <v>0</v>
      </c>
      <c r="I5471">
        <v>0</v>
      </c>
      <c r="J5471">
        <v>0</v>
      </c>
      <c r="K5471">
        <v>0</v>
      </c>
      <c r="L5471">
        <v>0</v>
      </c>
      <c r="M5471">
        <v>0</v>
      </c>
      <c r="N5471">
        <v>0</v>
      </c>
      <c r="O5471">
        <v>0</v>
      </c>
      <c r="P5471">
        <v>0</v>
      </c>
      <c r="Q5471">
        <v>0</v>
      </c>
    </row>
    <row r="5472" spans="1:17" x14ac:dyDescent="0.2">
      <c r="A5472" t="s">
        <v>22495</v>
      </c>
      <c r="B5472" t="s">
        <v>84</v>
      </c>
      <c r="C5472" t="s">
        <v>124</v>
      </c>
      <c r="D5472" t="s">
        <v>17029</v>
      </c>
      <c r="E5472" t="s">
        <v>79</v>
      </c>
      <c r="F5472" t="s">
        <v>4875</v>
      </c>
      <c r="G5472">
        <v>0</v>
      </c>
      <c r="H5472">
        <v>23</v>
      </c>
      <c r="I5472">
        <v>5</v>
      </c>
      <c r="J5472">
        <v>16</v>
      </c>
      <c r="K5472">
        <v>1</v>
      </c>
      <c r="L5472">
        <v>1</v>
      </c>
      <c r="M5472">
        <v>0</v>
      </c>
      <c r="N5472">
        <v>0</v>
      </c>
      <c r="O5472">
        <v>0</v>
      </c>
      <c r="P5472">
        <v>0</v>
      </c>
      <c r="Q5472">
        <v>0</v>
      </c>
    </row>
    <row r="5473" spans="1:17" x14ac:dyDescent="0.2">
      <c r="A5473" t="s">
        <v>22496</v>
      </c>
      <c r="B5473" t="s">
        <v>84</v>
      </c>
      <c r="C5473" t="s">
        <v>124</v>
      </c>
      <c r="D5473" t="s">
        <v>17029</v>
      </c>
      <c r="E5473" t="s">
        <v>79</v>
      </c>
      <c r="F5473" t="s">
        <v>4877</v>
      </c>
      <c r="G5473">
        <v>0</v>
      </c>
      <c r="H5473">
        <v>23</v>
      </c>
      <c r="I5473">
        <v>5</v>
      </c>
      <c r="J5473">
        <v>15</v>
      </c>
      <c r="K5473">
        <v>0</v>
      </c>
      <c r="L5473">
        <v>3</v>
      </c>
      <c r="M5473">
        <v>0</v>
      </c>
      <c r="N5473">
        <v>0</v>
      </c>
      <c r="O5473">
        <v>0</v>
      </c>
      <c r="P5473">
        <v>0</v>
      </c>
      <c r="Q5473">
        <v>0</v>
      </c>
    </row>
    <row r="5474" spans="1:17" x14ac:dyDescent="0.2">
      <c r="A5474" t="s">
        <v>22497</v>
      </c>
      <c r="B5474" t="s">
        <v>84</v>
      </c>
      <c r="C5474" t="s">
        <v>124</v>
      </c>
      <c r="D5474" t="s">
        <v>17029</v>
      </c>
      <c r="E5474" t="s">
        <v>79</v>
      </c>
      <c r="F5474" t="s">
        <v>4879</v>
      </c>
      <c r="G5474">
        <v>0</v>
      </c>
      <c r="H5474">
        <v>0</v>
      </c>
      <c r="I5474">
        <v>0</v>
      </c>
      <c r="J5474">
        <v>0</v>
      </c>
      <c r="K5474">
        <v>0</v>
      </c>
      <c r="L5474">
        <v>0</v>
      </c>
      <c r="M5474">
        <v>23</v>
      </c>
      <c r="N5474">
        <v>0</v>
      </c>
      <c r="O5474">
        <v>0</v>
      </c>
      <c r="P5474">
        <v>0</v>
      </c>
      <c r="Q5474">
        <v>0</v>
      </c>
    </row>
    <row r="5475" spans="1:17" x14ac:dyDescent="0.2">
      <c r="A5475" t="s">
        <v>22498</v>
      </c>
      <c r="B5475" t="s">
        <v>84</v>
      </c>
      <c r="C5475" t="s">
        <v>124</v>
      </c>
      <c r="D5475" t="s">
        <v>17029</v>
      </c>
      <c r="E5475" t="s">
        <v>79</v>
      </c>
      <c r="F5475" t="s">
        <v>4881</v>
      </c>
      <c r="G5475">
        <v>0</v>
      </c>
      <c r="H5475">
        <v>23</v>
      </c>
      <c r="I5475">
        <v>5</v>
      </c>
      <c r="J5475">
        <v>15</v>
      </c>
      <c r="K5475">
        <v>0</v>
      </c>
      <c r="L5475">
        <v>3</v>
      </c>
      <c r="M5475">
        <v>0</v>
      </c>
      <c r="N5475">
        <v>0</v>
      </c>
      <c r="O5475">
        <v>0</v>
      </c>
      <c r="P5475">
        <v>0</v>
      </c>
      <c r="Q5475">
        <v>0</v>
      </c>
    </row>
    <row r="5476" spans="1:17" x14ac:dyDescent="0.2">
      <c r="A5476" t="s">
        <v>22499</v>
      </c>
      <c r="B5476" t="s">
        <v>84</v>
      </c>
      <c r="C5476" t="s">
        <v>124</v>
      </c>
      <c r="D5476" t="s">
        <v>17029</v>
      </c>
      <c r="E5476" t="s">
        <v>79</v>
      </c>
      <c r="F5476" t="s">
        <v>4883</v>
      </c>
      <c r="G5476">
        <v>0</v>
      </c>
      <c r="H5476">
        <v>23</v>
      </c>
      <c r="I5476">
        <v>5</v>
      </c>
      <c r="J5476">
        <v>15</v>
      </c>
      <c r="K5476">
        <v>0</v>
      </c>
      <c r="L5476">
        <v>3</v>
      </c>
      <c r="M5476">
        <v>0</v>
      </c>
      <c r="N5476">
        <v>0</v>
      </c>
      <c r="O5476">
        <v>0</v>
      </c>
      <c r="P5476">
        <v>0</v>
      </c>
      <c r="Q5476">
        <v>0</v>
      </c>
    </row>
    <row r="5477" spans="1:17" x14ac:dyDescent="0.2">
      <c r="A5477" t="s">
        <v>22500</v>
      </c>
      <c r="B5477" t="s">
        <v>84</v>
      </c>
      <c r="C5477" t="s">
        <v>124</v>
      </c>
      <c r="D5477" t="s">
        <v>17029</v>
      </c>
      <c r="E5477" t="s">
        <v>79</v>
      </c>
      <c r="F5477" t="s">
        <v>4885</v>
      </c>
      <c r="G5477">
        <v>0</v>
      </c>
      <c r="H5477">
        <v>0</v>
      </c>
      <c r="I5477">
        <v>0</v>
      </c>
      <c r="J5477">
        <v>0</v>
      </c>
      <c r="K5477">
        <v>0</v>
      </c>
      <c r="L5477">
        <v>0</v>
      </c>
      <c r="M5477">
        <v>23</v>
      </c>
      <c r="N5477">
        <v>0</v>
      </c>
      <c r="O5477">
        <v>0</v>
      </c>
      <c r="P5477">
        <v>0</v>
      </c>
      <c r="Q5477">
        <v>0</v>
      </c>
    </row>
    <row r="5478" spans="1:17" x14ac:dyDescent="0.2">
      <c r="A5478" t="s">
        <v>22501</v>
      </c>
      <c r="B5478" t="s">
        <v>84</v>
      </c>
      <c r="C5478" t="s">
        <v>124</v>
      </c>
      <c r="D5478" t="s">
        <v>17029</v>
      </c>
      <c r="E5478" t="s">
        <v>79</v>
      </c>
      <c r="F5478" t="s">
        <v>4887</v>
      </c>
      <c r="G5478">
        <v>0</v>
      </c>
      <c r="H5478">
        <v>23</v>
      </c>
      <c r="I5478">
        <v>5</v>
      </c>
      <c r="J5478">
        <v>16</v>
      </c>
      <c r="K5478">
        <v>1</v>
      </c>
      <c r="L5478">
        <v>1</v>
      </c>
      <c r="M5478">
        <v>0</v>
      </c>
      <c r="N5478">
        <v>0</v>
      </c>
      <c r="O5478">
        <v>0</v>
      </c>
      <c r="P5478">
        <v>0</v>
      </c>
      <c r="Q5478">
        <v>0</v>
      </c>
    </row>
    <row r="5479" spans="1:17" x14ac:dyDescent="0.2">
      <c r="A5479" t="s">
        <v>22502</v>
      </c>
      <c r="B5479" t="s">
        <v>84</v>
      </c>
      <c r="C5479" t="s">
        <v>124</v>
      </c>
      <c r="D5479" t="s">
        <v>17029</v>
      </c>
      <c r="E5479" t="s">
        <v>79</v>
      </c>
      <c r="F5479" t="s">
        <v>4889</v>
      </c>
      <c r="G5479">
        <v>0</v>
      </c>
      <c r="H5479">
        <v>0</v>
      </c>
      <c r="I5479">
        <v>0</v>
      </c>
      <c r="J5479">
        <v>0</v>
      </c>
      <c r="K5479">
        <v>0</v>
      </c>
      <c r="L5479">
        <v>0</v>
      </c>
      <c r="M5479">
        <v>23</v>
      </c>
      <c r="N5479">
        <v>0</v>
      </c>
      <c r="O5479">
        <v>0</v>
      </c>
      <c r="P5479">
        <v>0</v>
      </c>
      <c r="Q5479">
        <v>0</v>
      </c>
    </row>
    <row r="5480" spans="1:17" x14ac:dyDescent="0.2">
      <c r="A5480" t="s">
        <v>22503</v>
      </c>
      <c r="B5480" t="s">
        <v>84</v>
      </c>
      <c r="C5480" t="s">
        <v>124</v>
      </c>
      <c r="D5480" t="s">
        <v>17029</v>
      </c>
      <c r="E5480" t="s">
        <v>79</v>
      </c>
      <c r="F5480" t="s">
        <v>4871</v>
      </c>
      <c r="G5480">
        <v>0</v>
      </c>
      <c r="H5480">
        <v>0</v>
      </c>
      <c r="I5480">
        <v>0</v>
      </c>
      <c r="J5480">
        <v>0</v>
      </c>
      <c r="K5480">
        <v>0</v>
      </c>
      <c r="L5480">
        <v>0</v>
      </c>
      <c r="M5480">
        <v>0</v>
      </c>
      <c r="N5480">
        <v>20</v>
      </c>
      <c r="O5480">
        <v>18</v>
      </c>
      <c r="P5480">
        <v>2</v>
      </c>
      <c r="Q5480">
        <v>0</v>
      </c>
    </row>
    <row r="5481" spans="1:17" x14ac:dyDescent="0.2">
      <c r="A5481" t="s">
        <v>22504</v>
      </c>
      <c r="B5481" t="s">
        <v>84</v>
      </c>
      <c r="C5481" t="s">
        <v>124</v>
      </c>
      <c r="D5481" t="s">
        <v>17029</v>
      </c>
      <c r="E5481" t="s">
        <v>79</v>
      </c>
      <c r="F5481" t="s">
        <v>4873</v>
      </c>
      <c r="G5481">
        <v>0</v>
      </c>
      <c r="H5481">
        <v>0</v>
      </c>
      <c r="I5481">
        <v>0</v>
      </c>
      <c r="J5481">
        <v>0</v>
      </c>
      <c r="K5481">
        <v>0</v>
      </c>
      <c r="L5481">
        <v>0</v>
      </c>
      <c r="M5481">
        <v>0</v>
      </c>
      <c r="N5481">
        <v>17</v>
      </c>
      <c r="O5481">
        <v>16</v>
      </c>
      <c r="P5481">
        <v>1</v>
      </c>
      <c r="Q5481">
        <v>0</v>
      </c>
    </row>
    <row r="5482" spans="1:17" x14ac:dyDescent="0.2">
      <c r="A5482" t="s">
        <v>22505</v>
      </c>
      <c r="B5482" t="s">
        <v>84</v>
      </c>
      <c r="C5482" t="s">
        <v>124</v>
      </c>
      <c r="D5482" t="s">
        <v>17029</v>
      </c>
      <c r="E5482" t="s">
        <v>79</v>
      </c>
      <c r="F5482" t="s">
        <v>17019</v>
      </c>
      <c r="G5482">
        <v>23</v>
      </c>
      <c r="H5482">
        <v>0</v>
      </c>
      <c r="I5482">
        <v>0</v>
      </c>
      <c r="J5482">
        <v>0</v>
      </c>
      <c r="K5482">
        <v>0</v>
      </c>
      <c r="L5482">
        <v>0</v>
      </c>
      <c r="M5482">
        <v>0</v>
      </c>
      <c r="N5482">
        <v>0</v>
      </c>
      <c r="O5482">
        <v>0</v>
      </c>
      <c r="P5482">
        <v>0</v>
      </c>
      <c r="Q5482">
        <v>0</v>
      </c>
    </row>
    <row r="5483" spans="1:17" x14ac:dyDescent="0.2">
      <c r="A5483" t="s">
        <v>22506</v>
      </c>
      <c r="B5483" t="s">
        <v>84</v>
      </c>
      <c r="C5483" t="s">
        <v>124</v>
      </c>
      <c r="D5483" t="s">
        <v>17029</v>
      </c>
      <c r="E5483" t="s">
        <v>81</v>
      </c>
      <c r="F5483" t="s">
        <v>4875</v>
      </c>
      <c r="G5483">
        <v>0</v>
      </c>
      <c r="H5483">
        <v>21</v>
      </c>
      <c r="I5483">
        <v>3</v>
      </c>
      <c r="J5483">
        <v>16</v>
      </c>
      <c r="K5483">
        <v>0</v>
      </c>
      <c r="L5483">
        <v>2</v>
      </c>
      <c r="M5483">
        <v>0</v>
      </c>
      <c r="N5483">
        <v>0</v>
      </c>
      <c r="O5483">
        <v>0</v>
      </c>
      <c r="P5483">
        <v>0</v>
      </c>
      <c r="Q5483">
        <v>0</v>
      </c>
    </row>
    <row r="5484" spans="1:17" x14ac:dyDescent="0.2">
      <c r="A5484" t="s">
        <v>22507</v>
      </c>
      <c r="B5484" t="s">
        <v>84</v>
      </c>
      <c r="C5484" t="s">
        <v>124</v>
      </c>
      <c r="D5484" t="s">
        <v>17029</v>
      </c>
      <c r="E5484" t="s">
        <v>81</v>
      </c>
      <c r="F5484" t="s">
        <v>4877</v>
      </c>
      <c r="G5484">
        <v>0</v>
      </c>
      <c r="H5484">
        <v>21</v>
      </c>
      <c r="I5484">
        <v>3</v>
      </c>
      <c r="J5484">
        <v>15</v>
      </c>
      <c r="K5484">
        <v>0</v>
      </c>
      <c r="L5484">
        <v>3</v>
      </c>
      <c r="M5484">
        <v>0</v>
      </c>
      <c r="N5484">
        <v>0</v>
      </c>
      <c r="O5484">
        <v>0</v>
      </c>
      <c r="P5484">
        <v>0</v>
      </c>
      <c r="Q5484">
        <v>0</v>
      </c>
    </row>
    <row r="5485" spans="1:17" x14ac:dyDescent="0.2">
      <c r="A5485" t="s">
        <v>22508</v>
      </c>
      <c r="B5485" t="s">
        <v>84</v>
      </c>
      <c r="C5485" t="s">
        <v>124</v>
      </c>
      <c r="D5485" t="s">
        <v>17029</v>
      </c>
      <c r="E5485" t="s">
        <v>81</v>
      </c>
      <c r="F5485" t="s">
        <v>4879</v>
      </c>
      <c r="G5485">
        <v>0</v>
      </c>
      <c r="H5485">
        <v>0</v>
      </c>
      <c r="I5485">
        <v>0</v>
      </c>
      <c r="J5485">
        <v>0</v>
      </c>
      <c r="K5485">
        <v>0</v>
      </c>
      <c r="L5485">
        <v>0</v>
      </c>
      <c r="M5485">
        <v>21</v>
      </c>
      <c r="N5485">
        <v>0</v>
      </c>
      <c r="O5485">
        <v>0</v>
      </c>
      <c r="P5485">
        <v>0</v>
      </c>
      <c r="Q5485">
        <v>0</v>
      </c>
    </row>
    <row r="5486" spans="1:17" x14ac:dyDescent="0.2">
      <c r="A5486" t="s">
        <v>22509</v>
      </c>
      <c r="B5486" t="s">
        <v>84</v>
      </c>
      <c r="C5486" t="s">
        <v>124</v>
      </c>
      <c r="D5486" t="s">
        <v>17029</v>
      </c>
      <c r="E5486" t="s">
        <v>81</v>
      </c>
      <c r="F5486" t="s">
        <v>4881</v>
      </c>
      <c r="G5486">
        <v>0</v>
      </c>
      <c r="H5486">
        <v>21</v>
      </c>
      <c r="I5486">
        <v>3</v>
      </c>
      <c r="J5486">
        <v>15</v>
      </c>
      <c r="K5486">
        <v>0</v>
      </c>
      <c r="L5486">
        <v>3</v>
      </c>
      <c r="M5486">
        <v>0</v>
      </c>
      <c r="N5486">
        <v>0</v>
      </c>
      <c r="O5486">
        <v>0</v>
      </c>
      <c r="P5486">
        <v>0</v>
      </c>
      <c r="Q5486">
        <v>0</v>
      </c>
    </row>
    <row r="5487" spans="1:17" x14ac:dyDescent="0.2">
      <c r="A5487" t="s">
        <v>22510</v>
      </c>
      <c r="B5487" t="s">
        <v>84</v>
      </c>
      <c r="C5487" t="s">
        <v>124</v>
      </c>
      <c r="D5487" t="s">
        <v>17029</v>
      </c>
      <c r="E5487" t="s">
        <v>81</v>
      </c>
      <c r="F5487" t="s">
        <v>4883</v>
      </c>
      <c r="G5487">
        <v>0</v>
      </c>
      <c r="H5487">
        <v>21</v>
      </c>
      <c r="I5487">
        <v>3</v>
      </c>
      <c r="J5487">
        <v>15</v>
      </c>
      <c r="K5487">
        <v>0</v>
      </c>
      <c r="L5487">
        <v>3</v>
      </c>
      <c r="M5487">
        <v>0</v>
      </c>
      <c r="N5487">
        <v>0</v>
      </c>
      <c r="O5487">
        <v>0</v>
      </c>
      <c r="P5487">
        <v>0</v>
      </c>
      <c r="Q5487">
        <v>0</v>
      </c>
    </row>
    <row r="5488" spans="1:17" x14ac:dyDescent="0.2">
      <c r="A5488" t="s">
        <v>22511</v>
      </c>
      <c r="B5488" t="s">
        <v>84</v>
      </c>
      <c r="C5488" t="s">
        <v>124</v>
      </c>
      <c r="D5488" t="s">
        <v>17029</v>
      </c>
      <c r="E5488" t="s">
        <v>81</v>
      </c>
      <c r="F5488" t="s">
        <v>4885</v>
      </c>
      <c r="G5488">
        <v>0</v>
      </c>
      <c r="H5488">
        <v>0</v>
      </c>
      <c r="I5488">
        <v>0</v>
      </c>
      <c r="J5488">
        <v>0</v>
      </c>
      <c r="K5488">
        <v>0</v>
      </c>
      <c r="L5488">
        <v>0</v>
      </c>
      <c r="M5488">
        <v>21</v>
      </c>
      <c r="N5488">
        <v>0</v>
      </c>
      <c r="O5488">
        <v>0</v>
      </c>
      <c r="P5488">
        <v>0</v>
      </c>
      <c r="Q5488">
        <v>0</v>
      </c>
    </row>
    <row r="5489" spans="1:17" x14ac:dyDescent="0.2">
      <c r="A5489" t="s">
        <v>22512</v>
      </c>
      <c r="B5489" t="s">
        <v>84</v>
      </c>
      <c r="C5489" t="s">
        <v>124</v>
      </c>
      <c r="D5489" t="s">
        <v>17029</v>
      </c>
      <c r="E5489" t="s">
        <v>81</v>
      </c>
      <c r="F5489" t="s">
        <v>4887</v>
      </c>
      <c r="G5489">
        <v>0</v>
      </c>
      <c r="H5489">
        <v>21</v>
      </c>
      <c r="I5489">
        <v>3</v>
      </c>
      <c r="J5489">
        <v>16</v>
      </c>
      <c r="K5489">
        <v>0</v>
      </c>
      <c r="L5489">
        <v>2</v>
      </c>
      <c r="M5489">
        <v>0</v>
      </c>
      <c r="N5489">
        <v>0</v>
      </c>
      <c r="O5489">
        <v>0</v>
      </c>
      <c r="P5489">
        <v>0</v>
      </c>
      <c r="Q5489">
        <v>0</v>
      </c>
    </row>
    <row r="5490" spans="1:17" x14ac:dyDescent="0.2">
      <c r="A5490" t="s">
        <v>22513</v>
      </c>
      <c r="B5490" t="s">
        <v>84</v>
      </c>
      <c r="C5490" t="s">
        <v>124</v>
      </c>
      <c r="D5490" t="s">
        <v>17029</v>
      </c>
      <c r="E5490" t="s">
        <v>81</v>
      </c>
      <c r="F5490" t="s">
        <v>4889</v>
      </c>
      <c r="G5490">
        <v>0</v>
      </c>
      <c r="H5490">
        <v>0</v>
      </c>
      <c r="I5490">
        <v>0</v>
      </c>
      <c r="J5490">
        <v>0</v>
      </c>
      <c r="K5490">
        <v>0</v>
      </c>
      <c r="L5490">
        <v>0</v>
      </c>
      <c r="M5490">
        <v>21</v>
      </c>
      <c r="N5490">
        <v>0</v>
      </c>
      <c r="O5490">
        <v>0</v>
      </c>
      <c r="P5490">
        <v>0</v>
      </c>
      <c r="Q5490">
        <v>0</v>
      </c>
    </row>
    <row r="5491" spans="1:17" x14ac:dyDescent="0.2">
      <c r="A5491" t="s">
        <v>22514</v>
      </c>
      <c r="B5491" t="s">
        <v>84</v>
      </c>
      <c r="C5491" t="s">
        <v>124</v>
      </c>
      <c r="D5491" t="s">
        <v>17029</v>
      </c>
      <c r="E5491" t="s">
        <v>81</v>
      </c>
      <c r="F5491" t="s">
        <v>4871</v>
      </c>
      <c r="G5491">
        <v>0</v>
      </c>
      <c r="H5491">
        <v>0</v>
      </c>
      <c r="I5491">
        <v>0</v>
      </c>
      <c r="J5491">
        <v>0</v>
      </c>
      <c r="K5491">
        <v>0</v>
      </c>
      <c r="L5491">
        <v>0</v>
      </c>
      <c r="M5491">
        <v>0</v>
      </c>
      <c r="N5491">
        <v>17</v>
      </c>
      <c r="O5491">
        <v>15</v>
      </c>
      <c r="P5491">
        <v>1</v>
      </c>
      <c r="Q5491">
        <v>1</v>
      </c>
    </row>
    <row r="5492" spans="1:17" x14ac:dyDescent="0.2">
      <c r="A5492" t="s">
        <v>22515</v>
      </c>
      <c r="B5492" t="s">
        <v>84</v>
      </c>
      <c r="C5492" t="s">
        <v>124</v>
      </c>
      <c r="D5492" t="s">
        <v>17029</v>
      </c>
      <c r="E5492" t="s">
        <v>81</v>
      </c>
      <c r="F5492" t="s">
        <v>4873</v>
      </c>
      <c r="G5492">
        <v>0</v>
      </c>
      <c r="H5492">
        <v>0</v>
      </c>
      <c r="I5492">
        <v>0</v>
      </c>
      <c r="J5492">
        <v>0</v>
      </c>
      <c r="K5492">
        <v>0</v>
      </c>
      <c r="L5492">
        <v>0</v>
      </c>
      <c r="M5492">
        <v>0</v>
      </c>
      <c r="N5492">
        <v>13</v>
      </c>
      <c r="O5492">
        <v>12</v>
      </c>
      <c r="P5492">
        <v>1</v>
      </c>
      <c r="Q5492">
        <v>0</v>
      </c>
    </row>
    <row r="5493" spans="1:17" x14ac:dyDescent="0.2">
      <c r="A5493" t="s">
        <v>22516</v>
      </c>
      <c r="B5493" t="s">
        <v>84</v>
      </c>
      <c r="C5493" t="s">
        <v>124</v>
      </c>
      <c r="D5493" t="s">
        <v>17029</v>
      </c>
      <c r="E5493" t="s">
        <v>81</v>
      </c>
      <c r="F5493" t="s">
        <v>17019</v>
      </c>
      <c r="G5493">
        <v>21</v>
      </c>
      <c r="H5493">
        <v>0</v>
      </c>
      <c r="I5493">
        <v>0</v>
      </c>
      <c r="J5493">
        <v>0</v>
      </c>
      <c r="K5493">
        <v>0</v>
      </c>
      <c r="L5493">
        <v>0</v>
      </c>
      <c r="M5493">
        <v>0</v>
      </c>
      <c r="N5493">
        <v>0</v>
      </c>
      <c r="O5493">
        <v>0</v>
      </c>
      <c r="P5493">
        <v>0</v>
      </c>
      <c r="Q5493">
        <v>0</v>
      </c>
    </row>
    <row r="5494" spans="1:17" x14ac:dyDescent="0.2">
      <c r="A5494" t="s">
        <v>22517</v>
      </c>
      <c r="B5494" t="s">
        <v>84</v>
      </c>
      <c r="C5494" t="s">
        <v>124</v>
      </c>
      <c r="D5494" t="s">
        <v>17025</v>
      </c>
      <c r="E5494" t="s">
        <v>81</v>
      </c>
      <c r="F5494" t="s">
        <v>17019</v>
      </c>
      <c r="G5494">
        <v>3</v>
      </c>
      <c r="H5494">
        <v>0</v>
      </c>
      <c r="I5494">
        <v>0</v>
      </c>
      <c r="J5494">
        <v>0</v>
      </c>
      <c r="K5494">
        <v>0</v>
      </c>
      <c r="L5494">
        <v>0</v>
      </c>
      <c r="M5494">
        <v>0</v>
      </c>
      <c r="N5494">
        <v>0</v>
      </c>
      <c r="O5494">
        <v>0</v>
      </c>
      <c r="P5494">
        <v>0</v>
      </c>
      <c r="Q5494">
        <v>0</v>
      </c>
    </row>
    <row r="5495" spans="1:17" x14ac:dyDescent="0.2">
      <c r="A5495" t="s">
        <v>22518</v>
      </c>
      <c r="B5495" t="s">
        <v>84</v>
      </c>
      <c r="C5495" t="s">
        <v>125</v>
      </c>
      <c r="D5495" t="s">
        <v>17027</v>
      </c>
      <c r="E5495" t="s">
        <v>81</v>
      </c>
      <c r="F5495" t="s">
        <v>17019</v>
      </c>
      <c r="G5495">
        <v>5</v>
      </c>
      <c r="H5495">
        <v>0</v>
      </c>
      <c r="I5495">
        <v>0</v>
      </c>
      <c r="J5495">
        <v>0</v>
      </c>
      <c r="K5495">
        <v>0</v>
      </c>
      <c r="L5495">
        <v>0</v>
      </c>
      <c r="M5495">
        <v>0</v>
      </c>
      <c r="N5495">
        <v>0</v>
      </c>
      <c r="O5495">
        <v>0</v>
      </c>
      <c r="P5495">
        <v>0</v>
      </c>
      <c r="Q5495">
        <v>0</v>
      </c>
    </row>
    <row r="5496" spans="1:17" x14ac:dyDescent="0.2">
      <c r="A5496" t="s">
        <v>22519</v>
      </c>
      <c r="B5496" t="s">
        <v>84</v>
      </c>
      <c r="C5496" t="s">
        <v>125</v>
      </c>
      <c r="D5496" t="s">
        <v>17029</v>
      </c>
      <c r="E5496" t="s">
        <v>79</v>
      </c>
      <c r="F5496" t="s">
        <v>4875</v>
      </c>
      <c r="G5496">
        <v>0</v>
      </c>
      <c r="H5496">
        <v>75</v>
      </c>
      <c r="I5496">
        <v>20</v>
      </c>
      <c r="J5496">
        <v>52</v>
      </c>
      <c r="K5496">
        <v>1</v>
      </c>
      <c r="L5496">
        <v>2</v>
      </c>
      <c r="M5496">
        <v>0</v>
      </c>
      <c r="N5496">
        <v>0</v>
      </c>
      <c r="O5496">
        <v>0</v>
      </c>
      <c r="P5496">
        <v>0</v>
      </c>
      <c r="Q5496">
        <v>0</v>
      </c>
    </row>
    <row r="5497" spans="1:17" x14ac:dyDescent="0.2">
      <c r="A5497" t="s">
        <v>22520</v>
      </c>
      <c r="B5497" t="s">
        <v>84</v>
      </c>
      <c r="C5497" t="s">
        <v>125</v>
      </c>
      <c r="D5497" t="s">
        <v>17029</v>
      </c>
      <c r="E5497" t="s">
        <v>79</v>
      </c>
      <c r="F5497" t="s">
        <v>4877</v>
      </c>
      <c r="G5497">
        <v>0</v>
      </c>
      <c r="H5497">
        <v>75</v>
      </c>
      <c r="I5497">
        <v>18</v>
      </c>
      <c r="J5497">
        <v>49</v>
      </c>
      <c r="K5497">
        <v>3</v>
      </c>
      <c r="L5497">
        <v>5</v>
      </c>
      <c r="M5497">
        <v>0</v>
      </c>
      <c r="N5497">
        <v>0</v>
      </c>
      <c r="O5497">
        <v>0</v>
      </c>
      <c r="P5497">
        <v>0</v>
      </c>
      <c r="Q5497">
        <v>0</v>
      </c>
    </row>
    <row r="5498" spans="1:17" x14ac:dyDescent="0.2">
      <c r="A5498" t="s">
        <v>22521</v>
      </c>
      <c r="B5498" t="s">
        <v>84</v>
      </c>
      <c r="C5498" t="s">
        <v>125</v>
      </c>
      <c r="D5498" t="s">
        <v>17029</v>
      </c>
      <c r="E5498" t="s">
        <v>79</v>
      </c>
      <c r="F5498" t="s">
        <v>4879</v>
      </c>
      <c r="G5498">
        <v>0</v>
      </c>
      <c r="H5498">
        <v>0</v>
      </c>
      <c r="I5498">
        <v>0</v>
      </c>
      <c r="J5498">
        <v>0</v>
      </c>
      <c r="K5498">
        <v>0</v>
      </c>
      <c r="L5498">
        <v>0</v>
      </c>
      <c r="M5498">
        <v>75</v>
      </c>
      <c r="N5498">
        <v>0</v>
      </c>
      <c r="O5498">
        <v>0</v>
      </c>
      <c r="P5498">
        <v>0</v>
      </c>
      <c r="Q5498">
        <v>0</v>
      </c>
    </row>
    <row r="5499" spans="1:17" x14ac:dyDescent="0.2">
      <c r="A5499" t="s">
        <v>22522</v>
      </c>
      <c r="B5499" t="s">
        <v>84</v>
      </c>
      <c r="C5499" t="s">
        <v>125</v>
      </c>
      <c r="D5499" t="s">
        <v>17029</v>
      </c>
      <c r="E5499" t="s">
        <v>79</v>
      </c>
      <c r="F5499" t="s">
        <v>4881</v>
      </c>
      <c r="G5499">
        <v>0</v>
      </c>
      <c r="H5499">
        <v>75</v>
      </c>
      <c r="I5499">
        <v>18</v>
      </c>
      <c r="J5499">
        <v>49</v>
      </c>
      <c r="K5499">
        <v>3</v>
      </c>
      <c r="L5499">
        <v>5</v>
      </c>
      <c r="M5499">
        <v>0</v>
      </c>
      <c r="N5499">
        <v>0</v>
      </c>
      <c r="O5499">
        <v>0</v>
      </c>
      <c r="P5499">
        <v>0</v>
      </c>
      <c r="Q5499">
        <v>0</v>
      </c>
    </row>
    <row r="5500" spans="1:17" x14ac:dyDescent="0.2">
      <c r="A5500" t="s">
        <v>22523</v>
      </c>
      <c r="B5500" t="s">
        <v>84</v>
      </c>
      <c r="C5500" t="s">
        <v>125</v>
      </c>
      <c r="D5500" t="s">
        <v>17029</v>
      </c>
      <c r="E5500" t="s">
        <v>79</v>
      </c>
      <c r="F5500" t="s">
        <v>4883</v>
      </c>
      <c r="G5500">
        <v>0</v>
      </c>
      <c r="H5500">
        <v>75</v>
      </c>
      <c r="I5500">
        <v>19</v>
      </c>
      <c r="J5500">
        <v>49</v>
      </c>
      <c r="K5500">
        <v>2</v>
      </c>
      <c r="L5500">
        <v>5</v>
      </c>
      <c r="M5500">
        <v>0</v>
      </c>
      <c r="N5500">
        <v>0</v>
      </c>
      <c r="O5500">
        <v>0</v>
      </c>
      <c r="P5500">
        <v>0</v>
      </c>
      <c r="Q5500">
        <v>0</v>
      </c>
    </row>
    <row r="5501" spans="1:17" x14ac:dyDescent="0.2">
      <c r="A5501" t="s">
        <v>22524</v>
      </c>
      <c r="B5501" t="s">
        <v>84</v>
      </c>
      <c r="C5501" t="s">
        <v>125</v>
      </c>
      <c r="D5501" t="s">
        <v>17029</v>
      </c>
      <c r="E5501" t="s">
        <v>79</v>
      </c>
      <c r="F5501" t="s">
        <v>4885</v>
      </c>
      <c r="G5501">
        <v>0</v>
      </c>
      <c r="H5501">
        <v>0</v>
      </c>
      <c r="I5501">
        <v>0</v>
      </c>
      <c r="J5501">
        <v>0</v>
      </c>
      <c r="K5501">
        <v>0</v>
      </c>
      <c r="L5501">
        <v>0</v>
      </c>
      <c r="M5501">
        <v>75</v>
      </c>
      <c r="N5501">
        <v>0</v>
      </c>
      <c r="O5501">
        <v>0</v>
      </c>
      <c r="P5501">
        <v>0</v>
      </c>
      <c r="Q5501">
        <v>0</v>
      </c>
    </row>
    <row r="5502" spans="1:17" x14ac:dyDescent="0.2">
      <c r="A5502" t="s">
        <v>22525</v>
      </c>
      <c r="B5502" t="s">
        <v>84</v>
      </c>
      <c r="C5502" t="s">
        <v>125</v>
      </c>
      <c r="D5502" t="s">
        <v>17029</v>
      </c>
      <c r="E5502" t="s">
        <v>79</v>
      </c>
      <c r="F5502" t="s">
        <v>4887</v>
      </c>
      <c r="G5502">
        <v>0</v>
      </c>
      <c r="H5502">
        <v>75</v>
      </c>
      <c r="I5502">
        <v>18</v>
      </c>
      <c r="J5502">
        <v>54</v>
      </c>
      <c r="K5502">
        <v>1</v>
      </c>
      <c r="L5502">
        <v>2</v>
      </c>
      <c r="M5502">
        <v>0</v>
      </c>
      <c r="N5502">
        <v>0</v>
      </c>
      <c r="O5502">
        <v>0</v>
      </c>
      <c r="P5502">
        <v>0</v>
      </c>
      <c r="Q5502">
        <v>0</v>
      </c>
    </row>
    <row r="5503" spans="1:17" x14ac:dyDescent="0.2">
      <c r="A5503" t="s">
        <v>22526</v>
      </c>
      <c r="B5503" t="s">
        <v>84</v>
      </c>
      <c r="C5503" t="s">
        <v>125</v>
      </c>
      <c r="D5503" t="s">
        <v>17029</v>
      </c>
      <c r="E5503" t="s">
        <v>79</v>
      </c>
      <c r="F5503" t="s">
        <v>4889</v>
      </c>
      <c r="G5503">
        <v>0</v>
      </c>
      <c r="H5503">
        <v>0</v>
      </c>
      <c r="I5503">
        <v>0</v>
      </c>
      <c r="J5503">
        <v>0</v>
      </c>
      <c r="K5503">
        <v>0</v>
      </c>
      <c r="L5503">
        <v>0</v>
      </c>
      <c r="M5503">
        <v>75</v>
      </c>
      <c r="N5503">
        <v>0</v>
      </c>
      <c r="O5503">
        <v>0</v>
      </c>
      <c r="P5503">
        <v>0</v>
      </c>
      <c r="Q5503">
        <v>0</v>
      </c>
    </row>
    <row r="5504" spans="1:17" x14ac:dyDescent="0.2">
      <c r="A5504" t="s">
        <v>22527</v>
      </c>
      <c r="B5504" t="s">
        <v>84</v>
      </c>
      <c r="C5504" t="s">
        <v>125</v>
      </c>
      <c r="D5504" t="s">
        <v>17029</v>
      </c>
      <c r="E5504" t="s">
        <v>79</v>
      </c>
      <c r="F5504" t="s">
        <v>4871</v>
      </c>
      <c r="G5504">
        <v>0</v>
      </c>
      <c r="H5504">
        <v>0</v>
      </c>
      <c r="I5504">
        <v>0</v>
      </c>
      <c r="J5504">
        <v>0</v>
      </c>
      <c r="K5504">
        <v>0</v>
      </c>
      <c r="L5504">
        <v>0</v>
      </c>
      <c r="M5504">
        <v>0</v>
      </c>
      <c r="N5504">
        <v>63</v>
      </c>
      <c r="O5504">
        <v>57</v>
      </c>
      <c r="P5504">
        <v>5</v>
      </c>
      <c r="Q5504">
        <v>1</v>
      </c>
    </row>
    <row r="5505" spans="1:17" x14ac:dyDescent="0.2">
      <c r="A5505" t="s">
        <v>22528</v>
      </c>
      <c r="B5505" t="s">
        <v>84</v>
      </c>
      <c r="C5505" t="s">
        <v>125</v>
      </c>
      <c r="D5505" t="s">
        <v>17029</v>
      </c>
      <c r="E5505" t="s">
        <v>79</v>
      </c>
      <c r="F5505" t="s">
        <v>4873</v>
      </c>
      <c r="G5505">
        <v>0</v>
      </c>
      <c r="H5505">
        <v>0</v>
      </c>
      <c r="I5505">
        <v>0</v>
      </c>
      <c r="J5505">
        <v>0</v>
      </c>
      <c r="K5505">
        <v>0</v>
      </c>
      <c r="L5505">
        <v>0</v>
      </c>
      <c r="M5505">
        <v>0</v>
      </c>
      <c r="N5505">
        <v>48</v>
      </c>
      <c r="O5505">
        <v>42</v>
      </c>
      <c r="P5505">
        <v>5</v>
      </c>
      <c r="Q5505">
        <v>1</v>
      </c>
    </row>
    <row r="5506" spans="1:17" x14ac:dyDescent="0.2">
      <c r="A5506" t="s">
        <v>22529</v>
      </c>
      <c r="B5506" t="s">
        <v>84</v>
      </c>
      <c r="C5506" t="s">
        <v>125</v>
      </c>
      <c r="D5506" t="s">
        <v>17029</v>
      </c>
      <c r="E5506" t="s">
        <v>79</v>
      </c>
      <c r="F5506" t="s">
        <v>17019</v>
      </c>
      <c r="G5506">
        <v>75</v>
      </c>
      <c r="H5506">
        <v>0</v>
      </c>
      <c r="I5506">
        <v>0</v>
      </c>
      <c r="J5506">
        <v>0</v>
      </c>
      <c r="K5506">
        <v>0</v>
      </c>
      <c r="L5506">
        <v>0</v>
      </c>
      <c r="M5506">
        <v>0</v>
      </c>
      <c r="N5506">
        <v>0</v>
      </c>
      <c r="O5506">
        <v>0</v>
      </c>
      <c r="P5506">
        <v>0</v>
      </c>
      <c r="Q5506">
        <v>0</v>
      </c>
    </row>
    <row r="5507" spans="1:17" x14ac:dyDescent="0.2">
      <c r="A5507" t="s">
        <v>22530</v>
      </c>
      <c r="B5507" t="s">
        <v>84</v>
      </c>
      <c r="C5507" t="s">
        <v>125</v>
      </c>
      <c r="D5507" t="s">
        <v>17029</v>
      </c>
      <c r="E5507" t="s">
        <v>81</v>
      </c>
      <c r="F5507" t="s">
        <v>4875</v>
      </c>
      <c r="G5507">
        <v>0</v>
      </c>
      <c r="H5507">
        <v>71</v>
      </c>
      <c r="I5507">
        <v>15</v>
      </c>
      <c r="J5507">
        <v>47</v>
      </c>
      <c r="K5507">
        <v>5</v>
      </c>
      <c r="L5507">
        <v>4</v>
      </c>
      <c r="M5507">
        <v>0</v>
      </c>
      <c r="N5507">
        <v>0</v>
      </c>
      <c r="O5507">
        <v>0</v>
      </c>
      <c r="P5507">
        <v>0</v>
      </c>
      <c r="Q5507">
        <v>0</v>
      </c>
    </row>
    <row r="5508" spans="1:17" x14ac:dyDescent="0.2">
      <c r="A5508" t="s">
        <v>22531</v>
      </c>
      <c r="B5508" t="s">
        <v>84</v>
      </c>
      <c r="C5508" t="s">
        <v>125</v>
      </c>
      <c r="D5508" t="s">
        <v>17029</v>
      </c>
      <c r="E5508" t="s">
        <v>81</v>
      </c>
      <c r="F5508" t="s">
        <v>4877</v>
      </c>
      <c r="G5508">
        <v>0</v>
      </c>
      <c r="H5508">
        <v>71</v>
      </c>
      <c r="I5508">
        <v>15</v>
      </c>
      <c r="J5508">
        <v>45</v>
      </c>
      <c r="K5508">
        <v>5</v>
      </c>
      <c r="L5508">
        <v>6</v>
      </c>
      <c r="M5508">
        <v>0</v>
      </c>
      <c r="N5508">
        <v>0</v>
      </c>
      <c r="O5508">
        <v>0</v>
      </c>
      <c r="P5508">
        <v>0</v>
      </c>
      <c r="Q5508">
        <v>0</v>
      </c>
    </row>
    <row r="5509" spans="1:17" x14ac:dyDescent="0.2">
      <c r="A5509" t="s">
        <v>22532</v>
      </c>
      <c r="B5509" t="s">
        <v>84</v>
      </c>
      <c r="C5509" t="s">
        <v>125</v>
      </c>
      <c r="D5509" t="s">
        <v>17029</v>
      </c>
      <c r="E5509" t="s">
        <v>81</v>
      </c>
      <c r="F5509" t="s">
        <v>4879</v>
      </c>
      <c r="G5509">
        <v>0</v>
      </c>
      <c r="H5509">
        <v>0</v>
      </c>
      <c r="I5509">
        <v>0</v>
      </c>
      <c r="J5509">
        <v>0</v>
      </c>
      <c r="K5509">
        <v>0</v>
      </c>
      <c r="L5509">
        <v>0</v>
      </c>
      <c r="M5509">
        <v>71</v>
      </c>
      <c r="N5509">
        <v>0</v>
      </c>
      <c r="O5509">
        <v>0</v>
      </c>
      <c r="P5509">
        <v>0</v>
      </c>
      <c r="Q5509">
        <v>0</v>
      </c>
    </row>
    <row r="5510" spans="1:17" x14ac:dyDescent="0.2">
      <c r="A5510" t="s">
        <v>22533</v>
      </c>
      <c r="B5510" t="s">
        <v>84</v>
      </c>
      <c r="C5510" t="s">
        <v>125</v>
      </c>
      <c r="D5510" t="s">
        <v>17029</v>
      </c>
      <c r="E5510" t="s">
        <v>81</v>
      </c>
      <c r="F5510" t="s">
        <v>4881</v>
      </c>
      <c r="G5510">
        <v>0</v>
      </c>
      <c r="H5510">
        <v>71</v>
      </c>
      <c r="I5510">
        <v>15</v>
      </c>
      <c r="J5510">
        <v>45</v>
      </c>
      <c r="K5510">
        <v>5</v>
      </c>
      <c r="L5510">
        <v>6</v>
      </c>
      <c r="M5510">
        <v>0</v>
      </c>
      <c r="N5510">
        <v>0</v>
      </c>
      <c r="O5510">
        <v>0</v>
      </c>
      <c r="P5510">
        <v>0</v>
      </c>
      <c r="Q5510">
        <v>0</v>
      </c>
    </row>
    <row r="5511" spans="1:17" x14ac:dyDescent="0.2">
      <c r="A5511" t="s">
        <v>22534</v>
      </c>
      <c r="B5511" t="s">
        <v>84</v>
      </c>
      <c r="C5511" t="s">
        <v>125</v>
      </c>
      <c r="D5511" t="s">
        <v>17029</v>
      </c>
      <c r="E5511" t="s">
        <v>81</v>
      </c>
      <c r="F5511" t="s">
        <v>4883</v>
      </c>
      <c r="G5511">
        <v>0</v>
      </c>
      <c r="H5511">
        <v>71</v>
      </c>
      <c r="I5511">
        <v>15</v>
      </c>
      <c r="J5511">
        <v>47</v>
      </c>
      <c r="K5511">
        <v>4</v>
      </c>
      <c r="L5511">
        <v>5</v>
      </c>
      <c r="M5511">
        <v>0</v>
      </c>
      <c r="N5511">
        <v>0</v>
      </c>
      <c r="O5511">
        <v>0</v>
      </c>
      <c r="P5511">
        <v>0</v>
      </c>
      <c r="Q5511">
        <v>0</v>
      </c>
    </row>
    <row r="5512" spans="1:17" x14ac:dyDescent="0.2">
      <c r="A5512" t="s">
        <v>22535</v>
      </c>
      <c r="B5512" t="s">
        <v>84</v>
      </c>
      <c r="C5512" t="s">
        <v>125</v>
      </c>
      <c r="D5512" t="s">
        <v>17029</v>
      </c>
      <c r="E5512" t="s">
        <v>81</v>
      </c>
      <c r="F5512" t="s">
        <v>4885</v>
      </c>
      <c r="G5512">
        <v>0</v>
      </c>
      <c r="H5512">
        <v>0</v>
      </c>
      <c r="I5512">
        <v>0</v>
      </c>
      <c r="J5512">
        <v>0</v>
      </c>
      <c r="K5512">
        <v>0</v>
      </c>
      <c r="L5512">
        <v>0</v>
      </c>
      <c r="M5512">
        <v>71</v>
      </c>
      <c r="N5512">
        <v>0</v>
      </c>
      <c r="O5512">
        <v>0</v>
      </c>
      <c r="P5512">
        <v>0</v>
      </c>
      <c r="Q5512">
        <v>0</v>
      </c>
    </row>
    <row r="5513" spans="1:17" x14ac:dyDescent="0.2">
      <c r="A5513" t="s">
        <v>22536</v>
      </c>
      <c r="B5513" t="s">
        <v>84</v>
      </c>
      <c r="C5513" t="s">
        <v>125</v>
      </c>
      <c r="D5513" t="s">
        <v>17029</v>
      </c>
      <c r="E5513" t="s">
        <v>81</v>
      </c>
      <c r="F5513" t="s">
        <v>4887</v>
      </c>
      <c r="G5513">
        <v>0</v>
      </c>
      <c r="H5513">
        <v>71</v>
      </c>
      <c r="I5513">
        <v>15</v>
      </c>
      <c r="J5513">
        <v>47</v>
      </c>
      <c r="K5513">
        <v>5</v>
      </c>
      <c r="L5513">
        <v>4</v>
      </c>
      <c r="M5513">
        <v>0</v>
      </c>
      <c r="N5513">
        <v>0</v>
      </c>
      <c r="O5513">
        <v>0</v>
      </c>
      <c r="P5513">
        <v>0</v>
      </c>
      <c r="Q5513">
        <v>0</v>
      </c>
    </row>
    <row r="5514" spans="1:17" x14ac:dyDescent="0.2">
      <c r="A5514" t="s">
        <v>22537</v>
      </c>
      <c r="B5514" t="s">
        <v>84</v>
      </c>
      <c r="C5514" t="s">
        <v>125</v>
      </c>
      <c r="D5514" t="s">
        <v>17029</v>
      </c>
      <c r="E5514" t="s">
        <v>81</v>
      </c>
      <c r="F5514" t="s">
        <v>4889</v>
      </c>
      <c r="G5514">
        <v>0</v>
      </c>
      <c r="H5514">
        <v>0</v>
      </c>
      <c r="I5514">
        <v>0</v>
      </c>
      <c r="J5514">
        <v>0</v>
      </c>
      <c r="K5514">
        <v>0</v>
      </c>
      <c r="L5514">
        <v>0</v>
      </c>
      <c r="M5514">
        <v>71</v>
      </c>
      <c r="N5514">
        <v>0</v>
      </c>
      <c r="O5514">
        <v>0</v>
      </c>
      <c r="P5514">
        <v>0</v>
      </c>
      <c r="Q5514">
        <v>0</v>
      </c>
    </row>
    <row r="5515" spans="1:17" x14ac:dyDescent="0.2">
      <c r="A5515" t="s">
        <v>22538</v>
      </c>
      <c r="B5515" t="s">
        <v>84</v>
      </c>
      <c r="C5515" t="s">
        <v>125</v>
      </c>
      <c r="D5515" t="s">
        <v>17029</v>
      </c>
      <c r="E5515" t="s">
        <v>81</v>
      </c>
      <c r="F5515" t="s">
        <v>4871</v>
      </c>
      <c r="G5515">
        <v>0</v>
      </c>
      <c r="H5515">
        <v>0</v>
      </c>
      <c r="I5515">
        <v>0</v>
      </c>
      <c r="J5515">
        <v>0</v>
      </c>
      <c r="K5515">
        <v>0</v>
      </c>
      <c r="L5515">
        <v>0</v>
      </c>
      <c r="M5515">
        <v>0</v>
      </c>
      <c r="N5515">
        <v>61</v>
      </c>
      <c r="O5515">
        <v>57</v>
      </c>
      <c r="P5515">
        <v>3</v>
      </c>
      <c r="Q5515">
        <v>1</v>
      </c>
    </row>
    <row r="5516" spans="1:17" x14ac:dyDescent="0.2">
      <c r="A5516" t="s">
        <v>22539</v>
      </c>
      <c r="B5516" t="s">
        <v>84</v>
      </c>
      <c r="C5516" t="s">
        <v>125</v>
      </c>
      <c r="D5516" t="s">
        <v>17029</v>
      </c>
      <c r="E5516" t="s">
        <v>81</v>
      </c>
      <c r="F5516" t="s">
        <v>4873</v>
      </c>
      <c r="G5516">
        <v>0</v>
      </c>
      <c r="H5516">
        <v>0</v>
      </c>
      <c r="I5516">
        <v>0</v>
      </c>
      <c r="J5516">
        <v>0</v>
      </c>
      <c r="K5516">
        <v>0</v>
      </c>
      <c r="L5516">
        <v>0</v>
      </c>
      <c r="M5516">
        <v>0</v>
      </c>
      <c r="N5516">
        <v>50</v>
      </c>
      <c r="O5516">
        <v>48</v>
      </c>
      <c r="P5516">
        <v>1</v>
      </c>
      <c r="Q5516">
        <v>1</v>
      </c>
    </row>
    <row r="5517" spans="1:17" x14ac:dyDescent="0.2">
      <c r="A5517" t="s">
        <v>22540</v>
      </c>
      <c r="B5517" t="s">
        <v>84</v>
      </c>
      <c r="C5517" t="s">
        <v>125</v>
      </c>
      <c r="D5517" t="s">
        <v>17029</v>
      </c>
      <c r="E5517" t="s">
        <v>81</v>
      </c>
      <c r="F5517" t="s">
        <v>17019</v>
      </c>
      <c r="G5517">
        <v>71</v>
      </c>
      <c r="H5517">
        <v>0</v>
      </c>
      <c r="I5517">
        <v>0</v>
      </c>
      <c r="J5517">
        <v>0</v>
      </c>
      <c r="K5517">
        <v>0</v>
      </c>
      <c r="L5517">
        <v>0</v>
      </c>
      <c r="M5517">
        <v>0</v>
      </c>
      <c r="N5517">
        <v>0</v>
      </c>
      <c r="O5517">
        <v>0</v>
      </c>
      <c r="P5517">
        <v>0</v>
      </c>
      <c r="Q5517">
        <v>0</v>
      </c>
    </row>
    <row r="5518" spans="1:17" x14ac:dyDescent="0.2">
      <c r="A5518" t="s">
        <v>22541</v>
      </c>
      <c r="B5518" t="s">
        <v>84</v>
      </c>
      <c r="C5518" t="s">
        <v>125</v>
      </c>
      <c r="D5518" t="s">
        <v>17021</v>
      </c>
      <c r="E5518" t="s">
        <v>79</v>
      </c>
      <c r="F5518" t="s">
        <v>17022</v>
      </c>
      <c r="G5518">
        <v>0</v>
      </c>
      <c r="H5518">
        <v>0</v>
      </c>
      <c r="I5518">
        <v>0</v>
      </c>
      <c r="J5518">
        <v>0</v>
      </c>
      <c r="K5518">
        <v>0</v>
      </c>
      <c r="L5518">
        <v>0</v>
      </c>
      <c r="M5518">
        <v>0</v>
      </c>
      <c r="N5518">
        <v>4</v>
      </c>
      <c r="O5518">
        <v>3</v>
      </c>
      <c r="P5518">
        <v>1</v>
      </c>
      <c r="Q5518">
        <v>0</v>
      </c>
    </row>
    <row r="5519" spans="1:17" x14ac:dyDescent="0.2">
      <c r="A5519" t="s">
        <v>22542</v>
      </c>
      <c r="B5519" t="s">
        <v>84</v>
      </c>
      <c r="C5519" t="s">
        <v>125</v>
      </c>
      <c r="D5519" t="s">
        <v>17021</v>
      </c>
      <c r="E5519" t="s">
        <v>79</v>
      </c>
      <c r="F5519" t="s">
        <v>17019</v>
      </c>
      <c r="G5519">
        <v>4</v>
      </c>
      <c r="H5519">
        <v>0</v>
      </c>
      <c r="I5519">
        <v>0</v>
      </c>
      <c r="J5519">
        <v>0</v>
      </c>
      <c r="K5519">
        <v>0</v>
      </c>
      <c r="L5519">
        <v>0</v>
      </c>
      <c r="M5519">
        <v>0</v>
      </c>
      <c r="N5519">
        <v>0</v>
      </c>
      <c r="O5519">
        <v>0</v>
      </c>
      <c r="P5519">
        <v>0</v>
      </c>
      <c r="Q5519">
        <v>0</v>
      </c>
    </row>
    <row r="5520" spans="1:17" x14ac:dyDescent="0.2">
      <c r="A5520" t="s">
        <v>22543</v>
      </c>
      <c r="B5520" t="s">
        <v>84</v>
      </c>
      <c r="C5520" t="s">
        <v>125</v>
      </c>
      <c r="D5520" t="s">
        <v>17021</v>
      </c>
      <c r="E5520" t="s">
        <v>81</v>
      </c>
      <c r="F5520" t="s">
        <v>17022</v>
      </c>
      <c r="G5520">
        <v>0</v>
      </c>
      <c r="H5520">
        <v>0</v>
      </c>
      <c r="I5520">
        <v>0</v>
      </c>
      <c r="J5520">
        <v>0</v>
      </c>
      <c r="K5520">
        <v>0</v>
      </c>
      <c r="L5520">
        <v>0</v>
      </c>
      <c r="M5520">
        <v>0</v>
      </c>
      <c r="N5520">
        <v>2</v>
      </c>
      <c r="O5520">
        <v>1</v>
      </c>
      <c r="P5520">
        <v>0</v>
      </c>
      <c r="Q5520">
        <v>1</v>
      </c>
    </row>
    <row r="5521" spans="1:17" x14ac:dyDescent="0.2">
      <c r="A5521" t="s">
        <v>22544</v>
      </c>
      <c r="B5521" t="s">
        <v>84</v>
      </c>
      <c r="C5521" t="s">
        <v>125</v>
      </c>
      <c r="D5521" t="s">
        <v>17021</v>
      </c>
      <c r="E5521" t="s">
        <v>81</v>
      </c>
      <c r="F5521" t="s">
        <v>17019</v>
      </c>
      <c r="G5521">
        <v>2</v>
      </c>
      <c r="H5521">
        <v>0</v>
      </c>
      <c r="I5521">
        <v>0</v>
      </c>
      <c r="J5521">
        <v>0</v>
      </c>
      <c r="K5521">
        <v>0</v>
      </c>
      <c r="L5521">
        <v>0</v>
      </c>
      <c r="M5521">
        <v>0</v>
      </c>
      <c r="N5521">
        <v>0</v>
      </c>
      <c r="O5521">
        <v>0</v>
      </c>
      <c r="P5521">
        <v>0</v>
      </c>
      <c r="Q5521">
        <v>0</v>
      </c>
    </row>
    <row r="5522" spans="1:17" x14ac:dyDescent="0.2">
      <c r="A5522" t="s">
        <v>22545</v>
      </c>
      <c r="B5522" t="s">
        <v>84</v>
      </c>
      <c r="C5522" t="s">
        <v>125</v>
      </c>
      <c r="D5522" t="s">
        <v>17025</v>
      </c>
      <c r="E5522" t="s">
        <v>79</v>
      </c>
      <c r="F5522" t="s">
        <v>17019</v>
      </c>
      <c r="G5522">
        <v>13</v>
      </c>
      <c r="H5522">
        <v>0</v>
      </c>
      <c r="I5522">
        <v>0</v>
      </c>
      <c r="J5522">
        <v>0</v>
      </c>
      <c r="K5522">
        <v>0</v>
      </c>
      <c r="L5522">
        <v>0</v>
      </c>
      <c r="M5522">
        <v>0</v>
      </c>
      <c r="N5522">
        <v>0</v>
      </c>
      <c r="O5522">
        <v>0</v>
      </c>
      <c r="P5522">
        <v>0</v>
      </c>
      <c r="Q5522">
        <v>0</v>
      </c>
    </row>
    <row r="5523" spans="1:17" x14ac:dyDescent="0.2">
      <c r="A5523" t="s">
        <v>22546</v>
      </c>
      <c r="B5523" t="s">
        <v>84</v>
      </c>
      <c r="C5523" t="s">
        <v>125</v>
      </c>
      <c r="D5523" t="s">
        <v>17025</v>
      </c>
      <c r="E5523" t="s">
        <v>81</v>
      </c>
      <c r="F5523" t="s">
        <v>17019</v>
      </c>
      <c r="G5523">
        <v>6</v>
      </c>
      <c r="H5523">
        <v>0</v>
      </c>
      <c r="I5523">
        <v>0</v>
      </c>
      <c r="J5523">
        <v>0</v>
      </c>
      <c r="K5523">
        <v>0</v>
      </c>
      <c r="L5523">
        <v>0</v>
      </c>
      <c r="M5523">
        <v>0</v>
      </c>
      <c r="N5523">
        <v>0</v>
      </c>
      <c r="O5523">
        <v>0</v>
      </c>
      <c r="P5523">
        <v>0</v>
      </c>
      <c r="Q5523">
        <v>0</v>
      </c>
    </row>
    <row r="5524" spans="1:17" x14ac:dyDescent="0.2">
      <c r="A5524" t="s">
        <v>22547</v>
      </c>
      <c r="B5524" t="s">
        <v>84</v>
      </c>
      <c r="C5524" t="s">
        <v>126</v>
      </c>
      <c r="D5524" t="s">
        <v>17029</v>
      </c>
      <c r="E5524" t="s">
        <v>79</v>
      </c>
      <c r="F5524" t="s">
        <v>4875</v>
      </c>
      <c r="G5524">
        <v>0</v>
      </c>
      <c r="H5524">
        <v>17</v>
      </c>
      <c r="I5524">
        <v>5</v>
      </c>
      <c r="J5524">
        <v>10</v>
      </c>
      <c r="K5524">
        <v>1</v>
      </c>
      <c r="L5524">
        <v>1</v>
      </c>
      <c r="M5524">
        <v>0</v>
      </c>
      <c r="N5524">
        <v>0</v>
      </c>
      <c r="O5524">
        <v>0</v>
      </c>
      <c r="P5524">
        <v>0</v>
      </c>
      <c r="Q5524">
        <v>0</v>
      </c>
    </row>
    <row r="5525" spans="1:17" x14ac:dyDescent="0.2">
      <c r="A5525" t="s">
        <v>22548</v>
      </c>
      <c r="B5525" t="s">
        <v>84</v>
      </c>
      <c r="C5525" t="s">
        <v>126</v>
      </c>
      <c r="D5525" t="s">
        <v>17029</v>
      </c>
      <c r="E5525" t="s">
        <v>79</v>
      </c>
      <c r="F5525" t="s">
        <v>4877</v>
      </c>
      <c r="G5525">
        <v>0</v>
      </c>
      <c r="H5525">
        <v>17</v>
      </c>
      <c r="I5525">
        <v>5</v>
      </c>
      <c r="J5525">
        <v>10</v>
      </c>
      <c r="K5525">
        <v>1</v>
      </c>
      <c r="L5525">
        <v>1</v>
      </c>
      <c r="M5525">
        <v>0</v>
      </c>
      <c r="N5525">
        <v>0</v>
      </c>
      <c r="O5525">
        <v>0</v>
      </c>
      <c r="P5525">
        <v>0</v>
      </c>
      <c r="Q5525">
        <v>0</v>
      </c>
    </row>
    <row r="5526" spans="1:17" x14ac:dyDescent="0.2">
      <c r="A5526" t="s">
        <v>22549</v>
      </c>
      <c r="B5526" t="s">
        <v>84</v>
      </c>
      <c r="C5526" t="s">
        <v>126</v>
      </c>
      <c r="D5526" t="s">
        <v>17029</v>
      </c>
      <c r="E5526" t="s">
        <v>79</v>
      </c>
      <c r="F5526" t="s">
        <v>4879</v>
      </c>
      <c r="G5526">
        <v>0</v>
      </c>
      <c r="H5526">
        <v>0</v>
      </c>
      <c r="I5526">
        <v>0</v>
      </c>
      <c r="J5526">
        <v>0</v>
      </c>
      <c r="K5526">
        <v>0</v>
      </c>
      <c r="L5526">
        <v>0</v>
      </c>
      <c r="M5526">
        <v>17</v>
      </c>
      <c r="N5526">
        <v>0</v>
      </c>
      <c r="O5526">
        <v>0</v>
      </c>
      <c r="P5526">
        <v>0</v>
      </c>
      <c r="Q5526">
        <v>0</v>
      </c>
    </row>
    <row r="5527" spans="1:17" x14ac:dyDescent="0.2">
      <c r="A5527" t="s">
        <v>22550</v>
      </c>
      <c r="B5527" t="s">
        <v>84</v>
      </c>
      <c r="C5527" t="s">
        <v>126</v>
      </c>
      <c r="D5527" t="s">
        <v>17029</v>
      </c>
      <c r="E5527" t="s">
        <v>79</v>
      </c>
      <c r="F5527" t="s">
        <v>4881</v>
      </c>
      <c r="G5527">
        <v>0</v>
      </c>
      <c r="H5527">
        <v>17</v>
      </c>
      <c r="I5527">
        <v>5</v>
      </c>
      <c r="J5527">
        <v>10</v>
      </c>
      <c r="K5527">
        <v>1</v>
      </c>
      <c r="L5527">
        <v>1</v>
      </c>
      <c r="M5527">
        <v>0</v>
      </c>
      <c r="N5527">
        <v>0</v>
      </c>
      <c r="O5527">
        <v>0</v>
      </c>
      <c r="P5527">
        <v>0</v>
      </c>
      <c r="Q5527">
        <v>0</v>
      </c>
    </row>
    <row r="5528" spans="1:17" x14ac:dyDescent="0.2">
      <c r="A5528" t="s">
        <v>22551</v>
      </c>
      <c r="B5528" t="s">
        <v>84</v>
      </c>
      <c r="C5528" t="s">
        <v>126</v>
      </c>
      <c r="D5528" t="s">
        <v>17029</v>
      </c>
      <c r="E5528" t="s">
        <v>79</v>
      </c>
      <c r="F5528" t="s">
        <v>4883</v>
      </c>
      <c r="G5528">
        <v>0</v>
      </c>
      <c r="H5528">
        <v>17</v>
      </c>
      <c r="I5528">
        <v>5</v>
      </c>
      <c r="J5528">
        <v>10</v>
      </c>
      <c r="K5528">
        <v>1</v>
      </c>
      <c r="L5528">
        <v>1</v>
      </c>
      <c r="M5528">
        <v>0</v>
      </c>
      <c r="N5528">
        <v>0</v>
      </c>
      <c r="O5528">
        <v>0</v>
      </c>
      <c r="P5528">
        <v>0</v>
      </c>
      <c r="Q5528">
        <v>0</v>
      </c>
    </row>
    <row r="5529" spans="1:17" x14ac:dyDescent="0.2">
      <c r="A5529" t="s">
        <v>22552</v>
      </c>
      <c r="B5529" t="s">
        <v>84</v>
      </c>
      <c r="C5529" t="s">
        <v>126</v>
      </c>
      <c r="D5529" t="s">
        <v>17029</v>
      </c>
      <c r="E5529" t="s">
        <v>79</v>
      </c>
      <c r="F5529" t="s">
        <v>4885</v>
      </c>
      <c r="G5529">
        <v>0</v>
      </c>
      <c r="H5529">
        <v>0</v>
      </c>
      <c r="I5529">
        <v>0</v>
      </c>
      <c r="J5529">
        <v>0</v>
      </c>
      <c r="K5529">
        <v>0</v>
      </c>
      <c r="L5529">
        <v>0</v>
      </c>
      <c r="M5529">
        <v>17</v>
      </c>
      <c r="N5529">
        <v>0</v>
      </c>
      <c r="O5529">
        <v>0</v>
      </c>
      <c r="P5529">
        <v>0</v>
      </c>
      <c r="Q5529">
        <v>0</v>
      </c>
    </row>
    <row r="5530" spans="1:17" x14ac:dyDescent="0.2">
      <c r="A5530" t="s">
        <v>22553</v>
      </c>
      <c r="B5530" t="s">
        <v>84</v>
      </c>
      <c r="C5530" t="s">
        <v>126</v>
      </c>
      <c r="D5530" t="s">
        <v>17029</v>
      </c>
      <c r="E5530" t="s">
        <v>79</v>
      </c>
      <c r="F5530" t="s">
        <v>4887</v>
      </c>
      <c r="G5530">
        <v>0</v>
      </c>
      <c r="H5530">
        <v>17</v>
      </c>
      <c r="I5530">
        <v>5</v>
      </c>
      <c r="J5530">
        <v>10</v>
      </c>
      <c r="K5530">
        <v>1</v>
      </c>
      <c r="L5530">
        <v>1</v>
      </c>
      <c r="M5530">
        <v>0</v>
      </c>
      <c r="N5530">
        <v>0</v>
      </c>
      <c r="O5530">
        <v>0</v>
      </c>
      <c r="P5530">
        <v>0</v>
      </c>
      <c r="Q5530">
        <v>0</v>
      </c>
    </row>
    <row r="5531" spans="1:17" x14ac:dyDescent="0.2">
      <c r="A5531" t="s">
        <v>22554</v>
      </c>
      <c r="B5531" t="s">
        <v>84</v>
      </c>
      <c r="C5531" t="s">
        <v>126</v>
      </c>
      <c r="D5531" t="s">
        <v>17029</v>
      </c>
      <c r="E5531" t="s">
        <v>79</v>
      </c>
      <c r="F5531" t="s">
        <v>4889</v>
      </c>
      <c r="G5531">
        <v>0</v>
      </c>
      <c r="H5531">
        <v>0</v>
      </c>
      <c r="I5531">
        <v>0</v>
      </c>
      <c r="J5531">
        <v>0</v>
      </c>
      <c r="K5531">
        <v>0</v>
      </c>
      <c r="L5531">
        <v>0</v>
      </c>
      <c r="M5531">
        <v>17</v>
      </c>
      <c r="N5531">
        <v>0</v>
      </c>
      <c r="O5531">
        <v>0</v>
      </c>
      <c r="P5531">
        <v>0</v>
      </c>
      <c r="Q5531">
        <v>0</v>
      </c>
    </row>
    <row r="5532" spans="1:17" x14ac:dyDescent="0.2">
      <c r="A5532" t="s">
        <v>22555</v>
      </c>
      <c r="B5532" t="s">
        <v>84</v>
      </c>
      <c r="C5532" t="s">
        <v>126</v>
      </c>
      <c r="D5532" t="s">
        <v>17029</v>
      </c>
      <c r="E5532" t="s">
        <v>79</v>
      </c>
      <c r="F5532" t="s">
        <v>4871</v>
      </c>
      <c r="G5532">
        <v>0</v>
      </c>
      <c r="H5532">
        <v>0</v>
      </c>
      <c r="I5532">
        <v>0</v>
      </c>
      <c r="J5532">
        <v>0</v>
      </c>
      <c r="K5532">
        <v>0</v>
      </c>
      <c r="L5532">
        <v>0</v>
      </c>
      <c r="M5532">
        <v>0</v>
      </c>
      <c r="N5532">
        <v>13</v>
      </c>
      <c r="O5532">
        <v>12</v>
      </c>
      <c r="P5532">
        <v>1</v>
      </c>
      <c r="Q5532">
        <v>0</v>
      </c>
    </row>
    <row r="5533" spans="1:17" x14ac:dyDescent="0.2">
      <c r="A5533" t="s">
        <v>22556</v>
      </c>
      <c r="B5533" t="s">
        <v>84</v>
      </c>
      <c r="C5533" t="s">
        <v>126</v>
      </c>
      <c r="D5533" t="s">
        <v>17029</v>
      </c>
      <c r="E5533" t="s">
        <v>79</v>
      </c>
      <c r="F5533" t="s">
        <v>4873</v>
      </c>
      <c r="G5533">
        <v>0</v>
      </c>
      <c r="H5533">
        <v>0</v>
      </c>
      <c r="I5533">
        <v>0</v>
      </c>
      <c r="J5533">
        <v>0</v>
      </c>
      <c r="K5533">
        <v>0</v>
      </c>
      <c r="L5533">
        <v>0</v>
      </c>
      <c r="M5533">
        <v>0</v>
      </c>
      <c r="N5533">
        <v>10</v>
      </c>
      <c r="O5533">
        <v>9</v>
      </c>
      <c r="P5533">
        <v>1</v>
      </c>
      <c r="Q5533">
        <v>0</v>
      </c>
    </row>
    <row r="5534" spans="1:17" x14ac:dyDescent="0.2">
      <c r="A5534" t="s">
        <v>22557</v>
      </c>
      <c r="B5534" t="s">
        <v>84</v>
      </c>
      <c r="C5534" t="s">
        <v>126</v>
      </c>
      <c r="D5534" t="s">
        <v>17029</v>
      </c>
      <c r="E5534" t="s">
        <v>79</v>
      </c>
      <c r="F5534" t="s">
        <v>17019</v>
      </c>
      <c r="G5534">
        <v>17</v>
      </c>
      <c r="H5534">
        <v>0</v>
      </c>
      <c r="I5534">
        <v>0</v>
      </c>
      <c r="J5534">
        <v>0</v>
      </c>
      <c r="K5534">
        <v>0</v>
      </c>
      <c r="L5534">
        <v>0</v>
      </c>
      <c r="M5534">
        <v>0</v>
      </c>
      <c r="N5534">
        <v>0</v>
      </c>
      <c r="O5534">
        <v>0</v>
      </c>
      <c r="P5534">
        <v>0</v>
      </c>
      <c r="Q5534">
        <v>0</v>
      </c>
    </row>
    <row r="5535" spans="1:17" x14ac:dyDescent="0.2">
      <c r="A5535" t="s">
        <v>22558</v>
      </c>
      <c r="B5535" t="s">
        <v>84</v>
      </c>
      <c r="C5535" t="s">
        <v>126</v>
      </c>
      <c r="D5535" t="s">
        <v>17029</v>
      </c>
      <c r="E5535" t="s">
        <v>81</v>
      </c>
      <c r="F5535" t="s">
        <v>4875</v>
      </c>
      <c r="G5535">
        <v>0</v>
      </c>
      <c r="H5535">
        <v>11</v>
      </c>
      <c r="I5535">
        <v>5</v>
      </c>
      <c r="J5535">
        <v>6</v>
      </c>
      <c r="K5535">
        <v>0</v>
      </c>
      <c r="L5535">
        <v>0</v>
      </c>
      <c r="M5535">
        <v>0</v>
      </c>
      <c r="N5535">
        <v>0</v>
      </c>
      <c r="O5535">
        <v>0</v>
      </c>
      <c r="P5535">
        <v>0</v>
      </c>
      <c r="Q5535">
        <v>0</v>
      </c>
    </row>
    <row r="5536" spans="1:17" x14ac:dyDescent="0.2">
      <c r="A5536" t="s">
        <v>22559</v>
      </c>
      <c r="B5536" t="s">
        <v>84</v>
      </c>
      <c r="C5536" t="s">
        <v>126</v>
      </c>
      <c r="D5536" t="s">
        <v>17029</v>
      </c>
      <c r="E5536" t="s">
        <v>81</v>
      </c>
      <c r="F5536" t="s">
        <v>4877</v>
      </c>
      <c r="G5536">
        <v>0</v>
      </c>
      <c r="H5536">
        <v>11</v>
      </c>
      <c r="I5536">
        <v>4</v>
      </c>
      <c r="J5536">
        <v>7</v>
      </c>
      <c r="K5536">
        <v>0</v>
      </c>
      <c r="L5536">
        <v>0</v>
      </c>
      <c r="M5536">
        <v>0</v>
      </c>
      <c r="N5536">
        <v>0</v>
      </c>
      <c r="O5536">
        <v>0</v>
      </c>
      <c r="P5536">
        <v>0</v>
      </c>
      <c r="Q5536">
        <v>0</v>
      </c>
    </row>
    <row r="5537" spans="1:17" x14ac:dyDescent="0.2">
      <c r="A5537" t="s">
        <v>22560</v>
      </c>
      <c r="B5537" t="s">
        <v>84</v>
      </c>
      <c r="C5537" t="s">
        <v>126</v>
      </c>
      <c r="D5537" t="s">
        <v>17029</v>
      </c>
      <c r="E5537" t="s">
        <v>81</v>
      </c>
      <c r="F5537" t="s">
        <v>4879</v>
      </c>
      <c r="G5537">
        <v>0</v>
      </c>
      <c r="H5537">
        <v>0</v>
      </c>
      <c r="I5537">
        <v>0</v>
      </c>
      <c r="J5537">
        <v>0</v>
      </c>
      <c r="K5537">
        <v>0</v>
      </c>
      <c r="L5537">
        <v>0</v>
      </c>
      <c r="M5537">
        <v>11</v>
      </c>
      <c r="N5537">
        <v>0</v>
      </c>
      <c r="O5537">
        <v>0</v>
      </c>
      <c r="P5537">
        <v>0</v>
      </c>
      <c r="Q5537">
        <v>0</v>
      </c>
    </row>
    <row r="5538" spans="1:17" x14ac:dyDescent="0.2">
      <c r="A5538" t="s">
        <v>22561</v>
      </c>
      <c r="B5538" t="s">
        <v>84</v>
      </c>
      <c r="C5538" t="s">
        <v>126</v>
      </c>
      <c r="D5538" t="s">
        <v>17029</v>
      </c>
      <c r="E5538" t="s">
        <v>81</v>
      </c>
      <c r="F5538" t="s">
        <v>4881</v>
      </c>
      <c r="G5538">
        <v>0</v>
      </c>
      <c r="H5538">
        <v>11</v>
      </c>
      <c r="I5538">
        <v>4</v>
      </c>
      <c r="J5538">
        <v>7</v>
      </c>
      <c r="K5538">
        <v>0</v>
      </c>
      <c r="L5538">
        <v>0</v>
      </c>
      <c r="M5538">
        <v>0</v>
      </c>
      <c r="N5538">
        <v>0</v>
      </c>
      <c r="O5538">
        <v>0</v>
      </c>
      <c r="P5538">
        <v>0</v>
      </c>
      <c r="Q5538">
        <v>0</v>
      </c>
    </row>
    <row r="5539" spans="1:17" x14ac:dyDescent="0.2">
      <c r="A5539" t="s">
        <v>22562</v>
      </c>
      <c r="B5539" t="s">
        <v>84</v>
      </c>
      <c r="C5539" t="s">
        <v>126</v>
      </c>
      <c r="D5539" t="s">
        <v>17029</v>
      </c>
      <c r="E5539" t="s">
        <v>81</v>
      </c>
      <c r="F5539" t="s">
        <v>4883</v>
      </c>
      <c r="G5539">
        <v>0</v>
      </c>
      <c r="H5539">
        <v>11</v>
      </c>
      <c r="I5539">
        <v>5</v>
      </c>
      <c r="J5539">
        <v>6</v>
      </c>
      <c r="K5539">
        <v>0</v>
      </c>
      <c r="L5539">
        <v>0</v>
      </c>
      <c r="M5539">
        <v>0</v>
      </c>
      <c r="N5539">
        <v>0</v>
      </c>
      <c r="O5539">
        <v>0</v>
      </c>
      <c r="P5539">
        <v>0</v>
      </c>
      <c r="Q5539">
        <v>0</v>
      </c>
    </row>
    <row r="5540" spans="1:17" x14ac:dyDescent="0.2">
      <c r="A5540" t="s">
        <v>22563</v>
      </c>
      <c r="B5540" t="s">
        <v>84</v>
      </c>
      <c r="C5540" t="s">
        <v>126</v>
      </c>
      <c r="D5540" t="s">
        <v>17029</v>
      </c>
      <c r="E5540" t="s">
        <v>81</v>
      </c>
      <c r="F5540" t="s">
        <v>4885</v>
      </c>
      <c r="G5540">
        <v>0</v>
      </c>
      <c r="H5540">
        <v>0</v>
      </c>
      <c r="I5540">
        <v>0</v>
      </c>
      <c r="J5540">
        <v>0</v>
      </c>
      <c r="K5540">
        <v>0</v>
      </c>
      <c r="L5540">
        <v>0</v>
      </c>
      <c r="M5540">
        <v>11</v>
      </c>
      <c r="N5540">
        <v>0</v>
      </c>
      <c r="O5540">
        <v>0</v>
      </c>
      <c r="P5540">
        <v>0</v>
      </c>
      <c r="Q5540">
        <v>0</v>
      </c>
    </row>
    <row r="5541" spans="1:17" x14ac:dyDescent="0.2">
      <c r="A5541" t="s">
        <v>22564</v>
      </c>
      <c r="B5541" t="s">
        <v>84</v>
      </c>
      <c r="C5541" t="s">
        <v>126</v>
      </c>
      <c r="D5541" t="s">
        <v>17029</v>
      </c>
      <c r="E5541" t="s">
        <v>81</v>
      </c>
      <c r="F5541" t="s">
        <v>4887</v>
      </c>
      <c r="G5541">
        <v>0</v>
      </c>
      <c r="H5541">
        <v>11</v>
      </c>
      <c r="I5541">
        <v>4</v>
      </c>
      <c r="J5541">
        <v>7</v>
      </c>
      <c r="K5541">
        <v>0</v>
      </c>
      <c r="L5541">
        <v>0</v>
      </c>
      <c r="M5541">
        <v>0</v>
      </c>
      <c r="N5541">
        <v>0</v>
      </c>
      <c r="O5541">
        <v>0</v>
      </c>
      <c r="P5541">
        <v>0</v>
      </c>
      <c r="Q5541">
        <v>0</v>
      </c>
    </row>
    <row r="5542" spans="1:17" x14ac:dyDescent="0.2">
      <c r="A5542" t="s">
        <v>22565</v>
      </c>
      <c r="B5542" t="s">
        <v>84</v>
      </c>
      <c r="C5542" t="s">
        <v>126</v>
      </c>
      <c r="D5542" t="s">
        <v>17029</v>
      </c>
      <c r="E5542" t="s">
        <v>81</v>
      </c>
      <c r="F5542" t="s">
        <v>4889</v>
      </c>
      <c r="G5542">
        <v>0</v>
      </c>
      <c r="H5542">
        <v>0</v>
      </c>
      <c r="I5542">
        <v>0</v>
      </c>
      <c r="J5542">
        <v>0</v>
      </c>
      <c r="K5542">
        <v>0</v>
      </c>
      <c r="L5542">
        <v>0</v>
      </c>
      <c r="M5542">
        <v>11</v>
      </c>
      <c r="N5542">
        <v>0</v>
      </c>
      <c r="O5542">
        <v>0</v>
      </c>
      <c r="P5542">
        <v>0</v>
      </c>
      <c r="Q5542">
        <v>0</v>
      </c>
    </row>
    <row r="5543" spans="1:17" x14ac:dyDescent="0.2">
      <c r="A5543" t="s">
        <v>22566</v>
      </c>
      <c r="B5543" t="s">
        <v>84</v>
      </c>
      <c r="C5543" t="s">
        <v>126</v>
      </c>
      <c r="D5543" t="s">
        <v>17029</v>
      </c>
      <c r="E5543" t="s">
        <v>81</v>
      </c>
      <c r="F5543" t="s">
        <v>4871</v>
      </c>
      <c r="G5543">
        <v>0</v>
      </c>
      <c r="H5543">
        <v>0</v>
      </c>
      <c r="I5543">
        <v>0</v>
      </c>
      <c r="J5543">
        <v>0</v>
      </c>
      <c r="K5543">
        <v>0</v>
      </c>
      <c r="L5543">
        <v>0</v>
      </c>
      <c r="M5543">
        <v>0</v>
      </c>
      <c r="N5543">
        <v>6</v>
      </c>
      <c r="O5543">
        <v>6</v>
      </c>
      <c r="P5543">
        <v>0</v>
      </c>
      <c r="Q5543">
        <v>0</v>
      </c>
    </row>
    <row r="5544" spans="1:17" x14ac:dyDescent="0.2">
      <c r="A5544" t="s">
        <v>22567</v>
      </c>
      <c r="B5544" t="s">
        <v>84</v>
      </c>
      <c r="C5544" t="s">
        <v>126</v>
      </c>
      <c r="D5544" t="s">
        <v>17029</v>
      </c>
      <c r="E5544" t="s">
        <v>81</v>
      </c>
      <c r="F5544" t="s">
        <v>4873</v>
      </c>
      <c r="G5544">
        <v>0</v>
      </c>
      <c r="H5544">
        <v>0</v>
      </c>
      <c r="I5544">
        <v>0</v>
      </c>
      <c r="J5544">
        <v>0</v>
      </c>
      <c r="K5544">
        <v>0</v>
      </c>
      <c r="L5544">
        <v>0</v>
      </c>
      <c r="M5544">
        <v>0</v>
      </c>
      <c r="N5544">
        <v>4</v>
      </c>
      <c r="O5544">
        <v>4</v>
      </c>
      <c r="P5544">
        <v>0</v>
      </c>
      <c r="Q5544">
        <v>0</v>
      </c>
    </row>
    <row r="5545" spans="1:17" x14ac:dyDescent="0.2">
      <c r="A5545" t="s">
        <v>22568</v>
      </c>
      <c r="B5545" t="s">
        <v>84</v>
      </c>
      <c r="C5545" t="s">
        <v>126</v>
      </c>
      <c r="D5545" t="s">
        <v>17029</v>
      </c>
      <c r="E5545" t="s">
        <v>81</v>
      </c>
      <c r="F5545" t="s">
        <v>17019</v>
      </c>
      <c r="G5545">
        <v>11</v>
      </c>
      <c r="H5545">
        <v>0</v>
      </c>
      <c r="I5545">
        <v>0</v>
      </c>
      <c r="J5545">
        <v>0</v>
      </c>
      <c r="K5545">
        <v>0</v>
      </c>
      <c r="L5545">
        <v>0</v>
      </c>
      <c r="M5545">
        <v>0</v>
      </c>
      <c r="N5545">
        <v>0</v>
      </c>
      <c r="O5545">
        <v>0</v>
      </c>
      <c r="P5545">
        <v>0</v>
      </c>
      <c r="Q5545">
        <v>0</v>
      </c>
    </row>
    <row r="5546" spans="1:17" x14ac:dyDescent="0.2">
      <c r="A5546" t="s">
        <v>22569</v>
      </c>
      <c r="B5546" t="s">
        <v>84</v>
      </c>
      <c r="C5546" t="s">
        <v>126</v>
      </c>
      <c r="D5546" t="s">
        <v>17021</v>
      </c>
      <c r="E5546" t="s">
        <v>79</v>
      </c>
      <c r="F5546" t="s">
        <v>17022</v>
      </c>
      <c r="G5546">
        <v>0</v>
      </c>
      <c r="H5546">
        <v>0</v>
      </c>
      <c r="I5546">
        <v>0</v>
      </c>
      <c r="J5546">
        <v>0</v>
      </c>
      <c r="K5546">
        <v>0</v>
      </c>
      <c r="L5546">
        <v>0</v>
      </c>
      <c r="M5546">
        <v>0</v>
      </c>
      <c r="N5546">
        <v>4</v>
      </c>
      <c r="O5546">
        <v>3</v>
      </c>
      <c r="P5546">
        <v>1</v>
      </c>
      <c r="Q5546">
        <v>0</v>
      </c>
    </row>
    <row r="5547" spans="1:17" x14ac:dyDescent="0.2">
      <c r="A5547" t="s">
        <v>22570</v>
      </c>
      <c r="B5547" t="s">
        <v>84</v>
      </c>
      <c r="C5547" t="s">
        <v>126</v>
      </c>
      <c r="D5547" t="s">
        <v>17021</v>
      </c>
      <c r="E5547" t="s">
        <v>79</v>
      </c>
      <c r="F5547" t="s">
        <v>17019</v>
      </c>
      <c r="G5547">
        <v>4</v>
      </c>
      <c r="H5547">
        <v>0</v>
      </c>
      <c r="I5547">
        <v>0</v>
      </c>
      <c r="J5547">
        <v>0</v>
      </c>
      <c r="K5547">
        <v>0</v>
      </c>
      <c r="L5547">
        <v>0</v>
      </c>
      <c r="M5547">
        <v>0</v>
      </c>
      <c r="N5547">
        <v>0</v>
      </c>
      <c r="O5547">
        <v>0</v>
      </c>
      <c r="P5547">
        <v>0</v>
      </c>
      <c r="Q5547">
        <v>0</v>
      </c>
    </row>
    <row r="5548" spans="1:17" x14ac:dyDescent="0.2">
      <c r="A5548" t="s">
        <v>22571</v>
      </c>
      <c r="B5548" t="s">
        <v>84</v>
      </c>
      <c r="C5548" t="s">
        <v>126</v>
      </c>
      <c r="D5548" t="s">
        <v>17021</v>
      </c>
      <c r="E5548" t="s">
        <v>81</v>
      </c>
      <c r="F5548" t="s">
        <v>17022</v>
      </c>
      <c r="G5548">
        <v>0</v>
      </c>
      <c r="H5548">
        <v>0</v>
      </c>
      <c r="I5548">
        <v>0</v>
      </c>
      <c r="J5548">
        <v>0</v>
      </c>
      <c r="K5548">
        <v>0</v>
      </c>
      <c r="L5548">
        <v>0</v>
      </c>
      <c r="M5548">
        <v>0</v>
      </c>
      <c r="N5548">
        <v>1</v>
      </c>
      <c r="O5548">
        <v>1</v>
      </c>
      <c r="P5548">
        <v>0</v>
      </c>
      <c r="Q5548">
        <v>0</v>
      </c>
    </row>
    <row r="5549" spans="1:17" x14ac:dyDescent="0.2">
      <c r="A5549" t="s">
        <v>22572</v>
      </c>
      <c r="B5549" t="s">
        <v>84</v>
      </c>
      <c r="C5549" t="s">
        <v>126</v>
      </c>
      <c r="D5549" t="s">
        <v>17021</v>
      </c>
      <c r="E5549" t="s">
        <v>81</v>
      </c>
      <c r="F5549" t="s">
        <v>17019</v>
      </c>
      <c r="G5549">
        <v>1</v>
      </c>
      <c r="H5549">
        <v>0</v>
      </c>
      <c r="I5549">
        <v>0</v>
      </c>
      <c r="J5549">
        <v>0</v>
      </c>
      <c r="K5549">
        <v>0</v>
      </c>
      <c r="L5549">
        <v>0</v>
      </c>
      <c r="M5549">
        <v>0</v>
      </c>
      <c r="N5549">
        <v>0</v>
      </c>
      <c r="O5549">
        <v>0</v>
      </c>
      <c r="P5549">
        <v>0</v>
      </c>
      <c r="Q5549">
        <v>0</v>
      </c>
    </row>
    <row r="5550" spans="1:17" x14ac:dyDescent="0.2">
      <c r="A5550" t="s">
        <v>22573</v>
      </c>
      <c r="B5550" t="s">
        <v>84</v>
      </c>
      <c r="C5550" t="s">
        <v>126</v>
      </c>
      <c r="D5550" t="s">
        <v>17025</v>
      </c>
      <c r="E5550" t="s">
        <v>79</v>
      </c>
      <c r="F5550" t="s">
        <v>17019</v>
      </c>
      <c r="G5550">
        <v>3</v>
      </c>
      <c r="H5550">
        <v>0</v>
      </c>
      <c r="I5550">
        <v>0</v>
      </c>
      <c r="J5550">
        <v>0</v>
      </c>
      <c r="K5550">
        <v>0</v>
      </c>
      <c r="L5550">
        <v>0</v>
      </c>
      <c r="M5550">
        <v>0</v>
      </c>
      <c r="N5550">
        <v>0</v>
      </c>
      <c r="O5550">
        <v>0</v>
      </c>
      <c r="P5550">
        <v>0</v>
      </c>
      <c r="Q5550">
        <v>0</v>
      </c>
    </row>
    <row r="5551" spans="1:17" x14ac:dyDescent="0.2">
      <c r="A5551" t="s">
        <v>22574</v>
      </c>
      <c r="B5551" t="s">
        <v>84</v>
      </c>
      <c r="C5551" t="s">
        <v>126</v>
      </c>
      <c r="D5551" t="s">
        <v>17025</v>
      </c>
      <c r="E5551" t="s">
        <v>81</v>
      </c>
      <c r="F5551" t="s">
        <v>17019</v>
      </c>
      <c r="G5551">
        <v>1</v>
      </c>
      <c r="H5551">
        <v>0</v>
      </c>
      <c r="I5551">
        <v>0</v>
      </c>
      <c r="J5551">
        <v>0</v>
      </c>
      <c r="K5551">
        <v>0</v>
      </c>
      <c r="L5551">
        <v>0</v>
      </c>
      <c r="M5551">
        <v>0</v>
      </c>
      <c r="N5551">
        <v>0</v>
      </c>
      <c r="O5551">
        <v>0</v>
      </c>
      <c r="P5551">
        <v>0</v>
      </c>
      <c r="Q5551">
        <v>0</v>
      </c>
    </row>
    <row r="5552" spans="1:17" x14ac:dyDescent="0.2">
      <c r="A5552" t="s">
        <v>22575</v>
      </c>
      <c r="B5552" t="s">
        <v>84</v>
      </c>
      <c r="C5552" t="s">
        <v>127</v>
      </c>
      <c r="D5552" t="s">
        <v>17027</v>
      </c>
      <c r="E5552" t="s">
        <v>79</v>
      </c>
      <c r="F5552" t="s">
        <v>17019</v>
      </c>
      <c r="G5552">
        <v>1</v>
      </c>
      <c r="H5552">
        <v>0</v>
      </c>
      <c r="I5552">
        <v>0</v>
      </c>
      <c r="J5552">
        <v>0</v>
      </c>
      <c r="K5552">
        <v>0</v>
      </c>
      <c r="L5552">
        <v>0</v>
      </c>
      <c r="M5552">
        <v>0</v>
      </c>
      <c r="N5552">
        <v>0</v>
      </c>
      <c r="O5552">
        <v>0</v>
      </c>
      <c r="P5552">
        <v>0</v>
      </c>
      <c r="Q5552">
        <v>0</v>
      </c>
    </row>
    <row r="5553" spans="1:17" x14ac:dyDescent="0.2">
      <c r="A5553" t="s">
        <v>22576</v>
      </c>
      <c r="B5553" t="s">
        <v>84</v>
      </c>
      <c r="C5553" t="s">
        <v>127</v>
      </c>
      <c r="D5553" t="s">
        <v>17027</v>
      </c>
      <c r="E5553" t="s">
        <v>81</v>
      </c>
      <c r="F5553" t="s">
        <v>17019</v>
      </c>
      <c r="G5553">
        <v>1</v>
      </c>
      <c r="H5553">
        <v>0</v>
      </c>
      <c r="I5553">
        <v>0</v>
      </c>
      <c r="J5553">
        <v>0</v>
      </c>
      <c r="K5553">
        <v>0</v>
      </c>
      <c r="L5553">
        <v>0</v>
      </c>
      <c r="M5553">
        <v>0</v>
      </c>
      <c r="N5553">
        <v>0</v>
      </c>
      <c r="O5553">
        <v>0</v>
      </c>
      <c r="P5553">
        <v>0</v>
      </c>
      <c r="Q5553">
        <v>0</v>
      </c>
    </row>
    <row r="5554" spans="1:17" x14ac:dyDescent="0.2">
      <c r="A5554" t="s">
        <v>22577</v>
      </c>
      <c r="B5554" t="s">
        <v>84</v>
      </c>
      <c r="C5554" t="s">
        <v>127</v>
      </c>
      <c r="D5554" t="s">
        <v>17029</v>
      </c>
      <c r="E5554" t="s">
        <v>79</v>
      </c>
      <c r="F5554" t="s">
        <v>4875</v>
      </c>
      <c r="G5554">
        <v>0</v>
      </c>
      <c r="H5554">
        <v>26</v>
      </c>
      <c r="I5554">
        <v>1</v>
      </c>
      <c r="J5554">
        <v>19</v>
      </c>
      <c r="K5554">
        <v>4</v>
      </c>
      <c r="L5554">
        <v>2</v>
      </c>
      <c r="M5554">
        <v>0</v>
      </c>
      <c r="N5554">
        <v>0</v>
      </c>
      <c r="O5554">
        <v>0</v>
      </c>
      <c r="P5554">
        <v>0</v>
      </c>
      <c r="Q5554">
        <v>0</v>
      </c>
    </row>
    <row r="5555" spans="1:17" x14ac:dyDescent="0.2">
      <c r="A5555" t="s">
        <v>22578</v>
      </c>
      <c r="B5555" t="s">
        <v>84</v>
      </c>
      <c r="C5555" t="s">
        <v>127</v>
      </c>
      <c r="D5555" t="s">
        <v>17029</v>
      </c>
      <c r="E5555" t="s">
        <v>79</v>
      </c>
      <c r="F5555" t="s">
        <v>4877</v>
      </c>
      <c r="G5555">
        <v>0</v>
      </c>
      <c r="H5555">
        <v>26</v>
      </c>
      <c r="I5555">
        <v>1</v>
      </c>
      <c r="J5555">
        <v>18</v>
      </c>
      <c r="K5555">
        <v>3</v>
      </c>
      <c r="L5555">
        <v>4</v>
      </c>
      <c r="M5555">
        <v>0</v>
      </c>
      <c r="N5555">
        <v>0</v>
      </c>
      <c r="O5555">
        <v>0</v>
      </c>
      <c r="P5555">
        <v>0</v>
      </c>
      <c r="Q5555">
        <v>0</v>
      </c>
    </row>
    <row r="5556" spans="1:17" x14ac:dyDescent="0.2">
      <c r="A5556" t="s">
        <v>22579</v>
      </c>
      <c r="B5556" t="s">
        <v>84</v>
      </c>
      <c r="C5556" t="s">
        <v>127</v>
      </c>
      <c r="D5556" t="s">
        <v>17029</v>
      </c>
      <c r="E5556" t="s">
        <v>79</v>
      </c>
      <c r="F5556" t="s">
        <v>4879</v>
      </c>
      <c r="G5556">
        <v>0</v>
      </c>
      <c r="H5556">
        <v>0</v>
      </c>
      <c r="I5556">
        <v>0</v>
      </c>
      <c r="J5556">
        <v>0</v>
      </c>
      <c r="K5556">
        <v>0</v>
      </c>
      <c r="L5556">
        <v>0</v>
      </c>
      <c r="M5556">
        <v>26</v>
      </c>
      <c r="N5556">
        <v>0</v>
      </c>
      <c r="O5556">
        <v>0</v>
      </c>
      <c r="P5556">
        <v>0</v>
      </c>
      <c r="Q5556">
        <v>0</v>
      </c>
    </row>
    <row r="5557" spans="1:17" x14ac:dyDescent="0.2">
      <c r="A5557" t="s">
        <v>22580</v>
      </c>
      <c r="B5557" t="s">
        <v>84</v>
      </c>
      <c r="C5557" t="s">
        <v>127</v>
      </c>
      <c r="D5557" t="s">
        <v>17029</v>
      </c>
      <c r="E5557" t="s">
        <v>79</v>
      </c>
      <c r="F5557" t="s">
        <v>4881</v>
      </c>
      <c r="G5557">
        <v>0</v>
      </c>
      <c r="H5557">
        <v>26</v>
      </c>
      <c r="I5557">
        <v>1</v>
      </c>
      <c r="J5557">
        <v>18</v>
      </c>
      <c r="K5557">
        <v>3</v>
      </c>
      <c r="L5557">
        <v>4</v>
      </c>
      <c r="M5557">
        <v>0</v>
      </c>
      <c r="N5557">
        <v>0</v>
      </c>
      <c r="O5557">
        <v>0</v>
      </c>
      <c r="P5557">
        <v>0</v>
      </c>
      <c r="Q5557">
        <v>0</v>
      </c>
    </row>
    <row r="5558" spans="1:17" x14ac:dyDescent="0.2">
      <c r="A5558" t="s">
        <v>22581</v>
      </c>
      <c r="B5558" t="s">
        <v>84</v>
      </c>
      <c r="C5558" t="s">
        <v>127</v>
      </c>
      <c r="D5558" t="s">
        <v>17029</v>
      </c>
      <c r="E5558" t="s">
        <v>79</v>
      </c>
      <c r="F5558" t="s">
        <v>4883</v>
      </c>
      <c r="G5558">
        <v>0</v>
      </c>
      <c r="H5558">
        <v>26</v>
      </c>
      <c r="I5558">
        <v>2</v>
      </c>
      <c r="J5558">
        <v>17</v>
      </c>
      <c r="K5558">
        <v>3</v>
      </c>
      <c r="L5558">
        <v>4</v>
      </c>
      <c r="M5558">
        <v>0</v>
      </c>
      <c r="N5558">
        <v>0</v>
      </c>
      <c r="O5558">
        <v>0</v>
      </c>
      <c r="P5558">
        <v>0</v>
      </c>
      <c r="Q5558">
        <v>0</v>
      </c>
    </row>
    <row r="5559" spans="1:17" x14ac:dyDescent="0.2">
      <c r="A5559" t="s">
        <v>22582</v>
      </c>
      <c r="B5559" t="s">
        <v>84</v>
      </c>
      <c r="C5559" t="s">
        <v>127</v>
      </c>
      <c r="D5559" t="s">
        <v>17029</v>
      </c>
      <c r="E5559" t="s">
        <v>79</v>
      </c>
      <c r="F5559" t="s">
        <v>4885</v>
      </c>
      <c r="G5559">
        <v>0</v>
      </c>
      <c r="H5559">
        <v>0</v>
      </c>
      <c r="I5559">
        <v>0</v>
      </c>
      <c r="J5559">
        <v>0</v>
      </c>
      <c r="K5559">
        <v>0</v>
      </c>
      <c r="L5559">
        <v>0</v>
      </c>
      <c r="M5559">
        <v>26</v>
      </c>
      <c r="N5559">
        <v>0</v>
      </c>
      <c r="O5559">
        <v>0</v>
      </c>
      <c r="P5559">
        <v>0</v>
      </c>
      <c r="Q5559">
        <v>0</v>
      </c>
    </row>
    <row r="5560" spans="1:17" x14ac:dyDescent="0.2">
      <c r="A5560" t="s">
        <v>22583</v>
      </c>
      <c r="B5560" t="s">
        <v>84</v>
      </c>
      <c r="C5560" t="s">
        <v>127</v>
      </c>
      <c r="D5560" t="s">
        <v>17029</v>
      </c>
      <c r="E5560" t="s">
        <v>79</v>
      </c>
      <c r="F5560" t="s">
        <v>4887</v>
      </c>
      <c r="G5560">
        <v>0</v>
      </c>
      <c r="H5560">
        <v>26</v>
      </c>
      <c r="I5560">
        <v>1</v>
      </c>
      <c r="J5560">
        <v>19</v>
      </c>
      <c r="K5560">
        <v>4</v>
      </c>
      <c r="L5560">
        <v>2</v>
      </c>
      <c r="M5560">
        <v>0</v>
      </c>
      <c r="N5560">
        <v>0</v>
      </c>
      <c r="O5560">
        <v>0</v>
      </c>
      <c r="P5560">
        <v>0</v>
      </c>
      <c r="Q5560">
        <v>0</v>
      </c>
    </row>
    <row r="5561" spans="1:17" x14ac:dyDescent="0.2">
      <c r="A5561" t="s">
        <v>22584</v>
      </c>
      <c r="B5561" t="s">
        <v>84</v>
      </c>
      <c r="C5561" t="s">
        <v>127</v>
      </c>
      <c r="D5561" t="s">
        <v>17029</v>
      </c>
      <c r="E5561" t="s">
        <v>79</v>
      </c>
      <c r="F5561" t="s">
        <v>4889</v>
      </c>
      <c r="G5561">
        <v>0</v>
      </c>
      <c r="H5561">
        <v>0</v>
      </c>
      <c r="I5561">
        <v>0</v>
      </c>
      <c r="J5561">
        <v>0</v>
      </c>
      <c r="K5561">
        <v>0</v>
      </c>
      <c r="L5561">
        <v>0</v>
      </c>
      <c r="M5561">
        <v>26</v>
      </c>
      <c r="N5561">
        <v>0</v>
      </c>
      <c r="O5561">
        <v>0</v>
      </c>
      <c r="P5561">
        <v>0</v>
      </c>
      <c r="Q5561">
        <v>0</v>
      </c>
    </row>
    <row r="5562" spans="1:17" x14ac:dyDescent="0.2">
      <c r="A5562" t="s">
        <v>22585</v>
      </c>
      <c r="B5562" t="s">
        <v>84</v>
      </c>
      <c r="C5562" t="s">
        <v>127</v>
      </c>
      <c r="D5562" t="s">
        <v>17029</v>
      </c>
      <c r="E5562" t="s">
        <v>79</v>
      </c>
      <c r="F5562" t="s">
        <v>4871</v>
      </c>
      <c r="G5562">
        <v>0</v>
      </c>
      <c r="H5562">
        <v>0</v>
      </c>
      <c r="I5562">
        <v>0</v>
      </c>
      <c r="J5562">
        <v>0</v>
      </c>
      <c r="K5562">
        <v>0</v>
      </c>
      <c r="L5562">
        <v>0</v>
      </c>
      <c r="M5562">
        <v>0</v>
      </c>
      <c r="N5562">
        <v>24</v>
      </c>
      <c r="O5562">
        <v>21</v>
      </c>
      <c r="P5562">
        <v>3</v>
      </c>
      <c r="Q5562">
        <v>0</v>
      </c>
    </row>
    <row r="5563" spans="1:17" x14ac:dyDescent="0.2">
      <c r="A5563" t="s">
        <v>22586</v>
      </c>
      <c r="B5563" t="s">
        <v>84</v>
      </c>
      <c r="C5563" t="s">
        <v>127</v>
      </c>
      <c r="D5563" t="s">
        <v>17029</v>
      </c>
      <c r="E5563" t="s">
        <v>79</v>
      </c>
      <c r="F5563" t="s">
        <v>4873</v>
      </c>
      <c r="G5563">
        <v>0</v>
      </c>
      <c r="H5563">
        <v>0</v>
      </c>
      <c r="I5563">
        <v>0</v>
      </c>
      <c r="J5563">
        <v>0</v>
      </c>
      <c r="K5563">
        <v>0</v>
      </c>
      <c r="L5563">
        <v>0</v>
      </c>
      <c r="M5563">
        <v>0</v>
      </c>
      <c r="N5563">
        <v>19</v>
      </c>
      <c r="O5563">
        <v>16</v>
      </c>
      <c r="P5563">
        <v>3</v>
      </c>
      <c r="Q5563">
        <v>0</v>
      </c>
    </row>
    <row r="5564" spans="1:17" x14ac:dyDescent="0.2">
      <c r="A5564" t="s">
        <v>22587</v>
      </c>
      <c r="B5564" t="s">
        <v>84</v>
      </c>
      <c r="C5564" t="s">
        <v>127</v>
      </c>
      <c r="D5564" t="s">
        <v>17029</v>
      </c>
      <c r="E5564" t="s">
        <v>79</v>
      </c>
      <c r="F5564" t="s">
        <v>17019</v>
      </c>
      <c r="G5564">
        <v>26</v>
      </c>
      <c r="H5564">
        <v>0</v>
      </c>
      <c r="I5564">
        <v>0</v>
      </c>
      <c r="J5564">
        <v>0</v>
      </c>
      <c r="K5564">
        <v>0</v>
      </c>
      <c r="L5564">
        <v>0</v>
      </c>
      <c r="M5564">
        <v>0</v>
      </c>
      <c r="N5564">
        <v>0</v>
      </c>
      <c r="O5564">
        <v>0</v>
      </c>
      <c r="P5564">
        <v>0</v>
      </c>
      <c r="Q5564">
        <v>0</v>
      </c>
    </row>
    <row r="5565" spans="1:17" x14ac:dyDescent="0.2">
      <c r="A5565" t="s">
        <v>22588</v>
      </c>
      <c r="B5565" t="s">
        <v>84</v>
      </c>
      <c r="C5565" t="s">
        <v>127</v>
      </c>
      <c r="D5565" t="s">
        <v>17029</v>
      </c>
      <c r="E5565" t="s">
        <v>81</v>
      </c>
      <c r="F5565" t="s">
        <v>4875</v>
      </c>
      <c r="G5565">
        <v>0</v>
      </c>
      <c r="H5565">
        <v>46</v>
      </c>
      <c r="I5565">
        <v>9</v>
      </c>
      <c r="J5565">
        <v>32</v>
      </c>
      <c r="K5565">
        <v>3</v>
      </c>
      <c r="L5565">
        <v>2</v>
      </c>
      <c r="M5565">
        <v>0</v>
      </c>
      <c r="N5565">
        <v>0</v>
      </c>
      <c r="O5565">
        <v>0</v>
      </c>
      <c r="P5565">
        <v>0</v>
      </c>
      <c r="Q5565">
        <v>0</v>
      </c>
    </row>
    <row r="5566" spans="1:17" x14ac:dyDescent="0.2">
      <c r="A5566" t="s">
        <v>22589</v>
      </c>
      <c r="B5566" t="s">
        <v>84</v>
      </c>
      <c r="C5566" t="s">
        <v>127</v>
      </c>
      <c r="D5566" t="s">
        <v>17029</v>
      </c>
      <c r="E5566" t="s">
        <v>81</v>
      </c>
      <c r="F5566" t="s">
        <v>4877</v>
      </c>
      <c r="G5566">
        <v>0</v>
      </c>
      <c r="H5566">
        <v>46</v>
      </c>
      <c r="I5566">
        <v>9</v>
      </c>
      <c r="J5566">
        <v>31</v>
      </c>
      <c r="K5566">
        <v>4</v>
      </c>
      <c r="L5566">
        <v>2</v>
      </c>
      <c r="M5566">
        <v>0</v>
      </c>
      <c r="N5566">
        <v>0</v>
      </c>
      <c r="O5566">
        <v>0</v>
      </c>
      <c r="P5566">
        <v>0</v>
      </c>
      <c r="Q5566">
        <v>0</v>
      </c>
    </row>
    <row r="5567" spans="1:17" x14ac:dyDescent="0.2">
      <c r="A5567" t="s">
        <v>22590</v>
      </c>
      <c r="B5567" t="s">
        <v>84</v>
      </c>
      <c r="C5567" t="s">
        <v>127</v>
      </c>
      <c r="D5567" t="s">
        <v>17029</v>
      </c>
      <c r="E5567" t="s">
        <v>81</v>
      </c>
      <c r="F5567" t="s">
        <v>4879</v>
      </c>
      <c r="G5567">
        <v>0</v>
      </c>
      <c r="H5567">
        <v>0</v>
      </c>
      <c r="I5567">
        <v>0</v>
      </c>
      <c r="J5567">
        <v>0</v>
      </c>
      <c r="K5567">
        <v>0</v>
      </c>
      <c r="L5567">
        <v>0</v>
      </c>
      <c r="M5567">
        <v>46</v>
      </c>
      <c r="N5567">
        <v>0</v>
      </c>
      <c r="O5567">
        <v>0</v>
      </c>
      <c r="P5567">
        <v>0</v>
      </c>
      <c r="Q5567">
        <v>0</v>
      </c>
    </row>
    <row r="5568" spans="1:17" x14ac:dyDescent="0.2">
      <c r="A5568" t="s">
        <v>22591</v>
      </c>
      <c r="B5568" t="s">
        <v>84</v>
      </c>
      <c r="C5568" t="s">
        <v>127</v>
      </c>
      <c r="D5568" t="s">
        <v>17029</v>
      </c>
      <c r="E5568" t="s">
        <v>81</v>
      </c>
      <c r="F5568" t="s">
        <v>4881</v>
      </c>
      <c r="G5568">
        <v>0</v>
      </c>
      <c r="H5568">
        <v>46</v>
      </c>
      <c r="I5568">
        <v>9</v>
      </c>
      <c r="J5568">
        <v>31</v>
      </c>
      <c r="K5568">
        <v>4</v>
      </c>
      <c r="L5568">
        <v>2</v>
      </c>
      <c r="M5568">
        <v>0</v>
      </c>
      <c r="N5568">
        <v>0</v>
      </c>
      <c r="O5568">
        <v>0</v>
      </c>
      <c r="P5568">
        <v>0</v>
      </c>
      <c r="Q5568">
        <v>0</v>
      </c>
    </row>
    <row r="5569" spans="1:17" x14ac:dyDescent="0.2">
      <c r="A5569" t="s">
        <v>22592</v>
      </c>
      <c r="B5569" t="s">
        <v>84</v>
      </c>
      <c r="C5569" t="s">
        <v>127</v>
      </c>
      <c r="D5569" t="s">
        <v>17029</v>
      </c>
      <c r="E5569" t="s">
        <v>81</v>
      </c>
      <c r="F5569" t="s">
        <v>4883</v>
      </c>
      <c r="G5569">
        <v>0</v>
      </c>
      <c r="H5569">
        <v>46</v>
      </c>
      <c r="I5569">
        <v>9</v>
      </c>
      <c r="J5569">
        <v>31</v>
      </c>
      <c r="K5569">
        <v>4</v>
      </c>
      <c r="L5569">
        <v>2</v>
      </c>
      <c r="M5569">
        <v>0</v>
      </c>
      <c r="N5569">
        <v>0</v>
      </c>
      <c r="O5569">
        <v>0</v>
      </c>
      <c r="P5569">
        <v>0</v>
      </c>
      <c r="Q5569">
        <v>0</v>
      </c>
    </row>
    <row r="5570" spans="1:17" x14ac:dyDescent="0.2">
      <c r="A5570" t="s">
        <v>22593</v>
      </c>
      <c r="B5570" t="s">
        <v>84</v>
      </c>
      <c r="C5570" t="s">
        <v>127</v>
      </c>
      <c r="D5570" t="s">
        <v>17029</v>
      </c>
      <c r="E5570" t="s">
        <v>81</v>
      </c>
      <c r="F5570" t="s">
        <v>4885</v>
      </c>
      <c r="G5570">
        <v>0</v>
      </c>
      <c r="H5570">
        <v>0</v>
      </c>
      <c r="I5570">
        <v>0</v>
      </c>
      <c r="J5570">
        <v>0</v>
      </c>
      <c r="K5570">
        <v>0</v>
      </c>
      <c r="L5570">
        <v>0</v>
      </c>
      <c r="M5570">
        <v>46</v>
      </c>
      <c r="N5570">
        <v>0</v>
      </c>
      <c r="O5570">
        <v>0</v>
      </c>
      <c r="P5570">
        <v>0</v>
      </c>
      <c r="Q5570">
        <v>0</v>
      </c>
    </row>
    <row r="5571" spans="1:17" x14ac:dyDescent="0.2">
      <c r="A5571" t="s">
        <v>22594</v>
      </c>
      <c r="B5571" t="s">
        <v>84</v>
      </c>
      <c r="C5571" t="s">
        <v>127</v>
      </c>
      <c r="D5571" t="s">
        <v>17029</v>
      </c>
      <c r="E5571" t="s">
        <v>81</v>
      </c>
      <c r="F5571" t="s">
        <v>4887</v>
      </c>
      <c r="G5571">
        <v>0</v>
      </c>
      <c r="H5571">
        <v>46</v>
      </c>
      <c r="I5571">
        <v>9</v>
      </c>
      <c r="J5571">
        <v>32</v>
      </c>
      <c r="K5571">
        <v>3</v>
      </c>
      <c r="L5571">
        <v>2</v>
      </c>
      <c r="M5571">
        <v>0</v>
      </c>
      <c r="N5571">
        <v>0</v>
      </c>
      <c r="O5571">
        <v>0</v>
      </c>
      <c r="P5571">
        <v>0</v>
      </c>
      <c r="Q5571">
        <v>0</v>
      </c>
    </row>
    <row r="5572" spans="1:17" x14ac:dyDescent="0.2">
      <c r="A5572" t="s">
        <v>22595</v>
      </c>
      <c r="B5572" t="s">
        <v>84</v>
      </c>
      <c r="C5572" t="s">
        <v>127</v>
      </c>
      <c r="D5572" t="s">
        <v>17029</v>
      </c>
      <c r="E5572" t="s">
        <v>81</v>
      </c>
      <c r="F5572" t="s">
        <v>4889</v>
      </c>
      <c r="G5572">
        <v>0</v>
      </c>
      <c r="H5572">
        <v>0</v>
      </c>
      <c r="I5572">
        <v>0</v>
      </c>
      <c r="J5572">
        <v>0</v>
      </c>
      <c r="K5572">
        <v>0</v>
      </c>
      <c r="L5572">
        <v>0</v>
      </c>
      <c r="M5572">
        <v>46</v>
      </c>
      <c r="N5572">
        <v>0</v>
      </c>
      <c r="O5572">
        <v>0</v>
      </c>
      <c r="P5572">
        <v>0</v>
      </c>
      <c r="Q5572">
        <v>0</v>
      </c>
    </row>
    <row r="5573" spans="1:17" x14ac:dyDescent="0.2">
      <c r="A5573" t="s">
        <v>22596</v>
      </c>
      <c r="B5573" t="s">
        <v>84</v>
      </c>
      <c r="C5573" t="s">
        <v>127</v>
      </c>
      <c r="D5573" t="s">
        <v>17029</v>
      </c>
      <c r="E5573" t="s">
        <v>81</v>
      </c>
      <c r="F5573" t="s">
        <v>4871</v>
      </c>
      <c r="G5573">
        <v>0</v>
      </c>
      <c r="H5573">
        <v>0</v>
      </c>
      <c r="I5573">
        <v>0</v>
      </c>
      <c r="J5573">
        <v>0</v>
      </c>
      <c r="K5573">
        <v>0</v>
      </c>
      <c r="L5573">
        <v>0</v>
      </c>
      <c r="M5573">
        <v>0</v>
      </c>
      <c r="N5573">
        <v>43</v>
      </c>
      <c r="O5573">
        <v>41</v>
      </c>
      <c r="P5573">
        <v>2</v>
      </c>
      <c r="Q5573">
        <v>0</v>
      </c>
    </row>
    <row r="5574" spans="1:17" x14ac:dyDescent="0.2">
      <c r="A5574" t="s">
        <v>22597</v>
      </c>
      <c r="B5574" t="s">
        <v>84</v>
      </c>
      <c r="C5574" t="s">
        <v>127</v>
      </c>
      <c r="D5574" t="s">
        <v>17029</v>
      </c>
      <c r="E5574" t="s">
        <v>81</v>
      </c>
      <c r="F5574" t="s">
        <v>4873</v>
      </c>
      <c r="G5574">
        <v>0</v>
      </c>
      <c r="H5574">
        <v>0</v>
      </c>
      <c r="I5574">
        <v>0</v>
      </c>
      <c r="J5574">
        <v>0</v>
      </c>
      <c r="K5574">
        <v>0</v>
      </c>
      <c r="L5574">
        <v>0</v>
      </c>
      <c r="M5574">
        <v>0</v>
      </c>
      <c r="N5574">
        <v>37</v>
      </c>
      <c r="O5574">
        <v>35</v>
      </c>
      <c r="P5574">
        <v>2</v>
      </c>
      <c r="Q5574">
        <v>0</v>
      </c>
    </row>
    <row r="5575" spans="1:17" x14ac:dyDescent="0.2">
      <c r="A5575" t="s">
        <v>22598</v>
      </c>
      <c r="B5575" t="s">
        <v>84</v>
      </c>
      <c r="C5575" t="s">
        <v>127</v>
      </c>
      <c r="D5575" t="s">
        <v>17029</v>
      </c>
      <c r="E5575" t="s">
        <v>81</v>
      </c>
      <c r="F5575" t="s">
        <v>17019</v>
      </c>
      <c r="G5575">
        <v>46</v>
      </c>
      <c r="H5575">
        <v>0</v>
      </c>
      <c r="I5575">
        <v>0</v>
      </c>
      <c r="J5575">
        <v>0</v>
      </c>
      <c r="K5575">
        <v>0</v>
      </c>
      <c r="L5575">
        <v>0</v>
      </c>
      <c r="M5575">
        <v>0</v>
      </c>
      <c r="N5575">
        <v>0</v>
      </c>
      <c r="O5575">
        <v>0</v>
      </c>
      <c r="P5575">
        <v>0</v>
      </c>
      <c r="Q5575">
        <v>0</v>
      </c>
    </row>
    <row r="5576" spans="1:17" x14ac:dyDescent="0.2">
      <c r="A5576" t="s">
        <v>22599</v>
      </c>
      <c r="B5576" t="s">
        <v>84</v>
      </c>
      <c r="C5576" t="s">
        <v>127</v>
      </c>
      <c r="D5576" t="s">
        <v>17021</v>
      </c>
      <c r="E5576" t="s">
        <v>79</v>
      </c>
      <c r="F5576" t="s">
        <v>17022</v>
      </c>
      <c r="G5576">
        <v>0</v>
      </c>
      <c r="H5576">
        <v>0</v>
      </c>
      <c r="I5576">
        <v>0</v>
      </c>
      <c r="J5576">
        <v>0</v>
      </c>
      <c r="K5576">
        <v>0</v>
      </c>
      <c r="L5576">
        <v>0</v>
      </c>
      <c r="M5576">
        <v>0</v>
      </c>
      <c r="N5576">
        <v>3</v>
      </c>
      <c r="O5576">
        <v>3</v>
      </c>
      <c r="P5576">
        <v>0</v>
      </c>
      <c r="Q5576">
        <v>0</v>
      </c>
    </row>
    <row r="5577" spans="1:17" x14ac:dyDescent="0.2">
      <c r="A5577" t="s">
        <v>22600</v>
      </c>
      <c r="B5577" t="s">
        <v>84</v>
      </c>
      <c r="C5577" t="s">
        <v>127</v>
      </c>
      <c r="D5577" t="s">
        <v>17021</v>
      </c>
      <c r="E5577" t="s">
        <v>79</v>
      </c>
      <c r="F5577" t="s">
        <v>17019</v>
      </c>
      <c r="G5577">
        <v>3</v>
      </c>
      <c r="H5577">
        <v>0</v>
      </c>
      <c r="I5577">
        <v>0</v>
      </c>
      <c r="J5577">
        <v>0</v>
      </c>
      <c r="K5577">
        <v>0</v>
      </c>
      <c r="L5577">
        <v>0</v>
      </c>
      <c r="M5577">
        <v>0</v>
      </c>
      <c r="N5577">
        <v>0</v>
      </c>
      <c r="O5577">
        <v>0</v>
      </c>
      <c r="P5577">
        <v>0</v>
      </c>
      <c r="Q5577">
        <v>0</v>
      </c>
    </row>
    <row r="5578" spans="1:17" x14ac:dyDescent="0.2">
      <c r="A5578" t="s">
        <v>22601</v>
      </c>
      <c r="B5578" t="s">
        <v>84</v>
      </c>
      <c r="C5578" t="s">
        <v>127</v>
      </c>
      <c r="D5578" t="s">
        <v>17021</v>
      </c>
      <c r="E5578" t="s">
        <v>81</v>
      </c>
      <c r="F5578" t="s">
        <v>17022</v>
      </c>
      <c r="G5578">
        <v>0</v>
      </c>
      <c r="H5578">
        <v>0</v>
      </c>
      <c r="I5578">
        <v>0</v>
      </c>
      <c r="J5578">
        <v>0</v>
      </c>
      <c r="K5578">
        <v>0</v>
      </c>
      <c r="L5578">
        <v>0</v>
      </c>
      <c r="M5578">
        <v>0</v>
      </c>
      <c r="N5578">
        <v>2</v>
      </c>
      <c r="O5578">
        <v>1</v>
      </c>
      <c r="P5578">
        <v>0</v>
      </c>
      <c r="Q5578">
        <v>1</v>
      </c>
    </row>
    <row r="5579" spans="1:17" x14ac:dyDescent="0.2">
      <c r="A5579" t="s">
        <v>22602</v>
      </c>
      <c r="B5579" t="s">
        <v>84</v>
      </c>
      <c r="C5579" t="s">
        <v>127</v>
      </c>
      <c r="D5579" t="s">
        <v>17021</v>
      </c>
      <c r="E5579" t="s">
        <v>81</v>
      </c>
      <c r="F5579" t="s">
        <v>17019</v>
      </c>
      <c r="G5579">
        <v>2</v>
      </c>
      <c r="H5579">
        <v>0</v>
      </c>
      <c r="I5579">
        <v>0</v>
      </c>
      <c r="J5579">
        <v>0</v>
      </c>
      <c r="K5579">
        <v>0</v>
      </c>
      <c r="L5579">
        <v>0</v>
      </c>
      <c r="M5579">
        <v>0</v>
      </c>
      <c r="N5579">
        <v>0</v>
      </c>
      <c r="O5579">
        <v>0</v>
      </c>
      <c r="P5579">
        <v>0</v>
      </c>
      <c r="Q5579">
        <v>0</v>
      </c>
    </row>
    <row r="5580" spans="1:17" x14ac:dyDescent="0.2">
      <c r="A5580" t="s">
        <v>22603</v>
      </c>
      <c r="B5580" t="s">
        <v>84</v>
      </c>
      <c r="C5580" t="s">
        <v>127</v>
      </c>
      <c r="D5580" t="s">
        <v>17025</v>
      </c>
      <c r="E5580" t="s">
        <v>79</v>
      </c>
      <c r="F5580" t="s">
        <v>17019</v>
      </c>
      <c r="G5580">
        <v>2</v>
      </c>
      <c r="H5580">
        <v>0</v>
      </c>
      <c r="I5580">
        <v>0</v>
      </c>
      <c r="J5580">
        <v>0</v>
      </c>
      <c r="K5580">
        <v>0</v>
      </c>
      <c r="L5580">
        <v>0</v>
      </c>
      <c r="M5580">
        <v>0</v>
      </c>
      <c r="N5580">
        <v>0</v>
      </c>
      <c r="O5580">
        <v>0</v>
      </c>
      <c r="P5580">
        <v>0</v>
      </c>
      <c r="Q5580">
        <v>0</v>
      </c>
    </row>
    <row r="5581" spans="1:17" x14ac:dyDescent="0.2">
      <c r="A5581" t="s">
        <v>22604</v>
      </c>
      <c r="B5581" t="s">
        <v>84</v>
      </c>
      <c r="C5581" t="s">
        <v>127</v>
      </c>
      <c r="D5581" t="s">
        <v>17025</v>
      </c>
      <c r="E5581" t="s">
        <v>81</v>
      </c>
      <c r="F5581" t="s">
        <v>17019</v>
      </c>
      <c r="G5581">
        <v>1</v>
      </c>
      <c r="H5581">
        <v>0</v>
      </c>
      <c r="I5581">
        <v>0</v>
      </c>
      <c r="J5581">
        <v>0</v>
      </c>
      <c r="K5581">
        <v>0</v>
      </c>
      <c r="L5581">
        <v>0</v>
      </c>
      <c r="M5581">
        <v>0</v>
      </c>
      <c r="N5581">
        <v>0</v>
      </c>
      <c r="O5581">
        <v>0</v>
      </c>
      <c r="P5581">
        <v>0</v>
      </c>
      <c r="Q5581">
        <v>0</v>
      </c>
    </row>
    <row r="5582" spans="1:17" x14ac:dyDescent="0.2">
      <c r="A5582" t="s">
        <v>22605</v>
      </c>
      <c r="B5582" t="s">
        <v>84</v>
      </c>
      <c r="C5582" t="s">
        <v>128</v>
      </c>
      <c r="D5582" t="s">
        <v>17029</v>
      </c>
      <c r="E5582" t="s">
        <v>79</v>
      </c>
      <c r="F5582" t="s">
        <v>4875</v>
      </c>
      <c r="G5582">
        <v>0</v>
      </c>
      <c r="H5582">
        <v>45</v>
      </c>
      <c r="I5582">
        <v>9</v>
      </c>
      <c r="J5582">
        <v>34</v>
      </c>
      <c r="K5582">
        <v>2</v>
      </c>
      <c r="L5582">
        <v>0</v>
      </c>
      <c r="M5582">
        <v>0</v>
      </c>
      <c r="N5582">
        <v>0</v>
      </c>
      <c r="O5582">
        <v>0</v>
      </c>
      <c r="P5582">
        <v>0</v>
      </c>
      <c r="Q5582">
        <v>0</v>
      </c>
    </row>
    <row r="5583" spans="1:17" x14ac:dyDescent="0.2">
      <c r="A5583" t="s">
        <v>22606</v>
      </c>
      <c r="B5583" t="s">
        <v>84</v>
      </c>
      <c r="C5583" t="s">
        <v>128</v>
      </c>
      <c r="D5583" t="s">
        <v>17029</v>
      </c>
      <c r="E5583" t="s">
        <v>79</v>
      </c>
      <c r="F5583" t="s">
        <v>4877</v>
      </c>
      <c r="G5583">
        <v>0</v>
      </c>
      <c r="H5583">
        <v>45</v>
      </c>
      <c r="I5583">
        <v>8</v>
      </c>
      <c r="J5583">
        <v>32</v>
      </c>
      <c r="K5583">
        <v>4</v>
      </c>
      <c r="L5583">
        <v>1</v>
      </c>
      <c r="M5583">
        <v>0</v>
      </c>
      <c r="N5583">
        <v>0</v>
      </c>
      <c r="O5583">
        <v>0</v>
      </c>
      <c r="P5583">
        <v>0</v>
      </c>
      <c r="Q5583">
        <v>0</v>
      </c>
    </row>
    <row r="5584" spans="1:17" x14ac:dyDescent="0.2">
      <c r="A5584" t="s">
        <v>22607</v>
      </c>
      <c r="B5584" t="s">
        <v>84</v>
      </c>
      <c r="C5584" t="s">
        <v>128</v>
      </c>
      <c r="D5584" t="s">
        <v>17029</v>
      </c>
      <c r="E5584" t="s">
        <v>79</v>
      </c>
      <c r="F5584" t="s">
        <v>4879</v>
      </c>
      <c r="G5584">
        <v>0</v>
      </c>
      <c r="H5584">
        <v>0</v>
      </c>
      <c r="I5584">
        <v>0</v>
      </c>
      <c r="J5584">
        <v>0</v>
      </c>
      <c r="K5584">
        <v>0</v>
      </c>
      <c r="L5584">
        <v>0</v>
      </c>
      <c r="M5584">
        <v>45</v>
      </c>
      <c r="N5584">
        <v>0</v>
      </c>
      <c r="O5584">
        <v>0</v>
      </c>
      <c r="P5584">
        <v>0</v>
      </c>
      <c r="Q5584">
        <v>0</v>
      </c>
    </row>
    <row r="5585" spans="1:17" x14ac:dyDescent="0.2">
      <c r="A5585" t="s">
        <v>22608</v>
      </c>
      <c r="B5585" t="s">
        <v>84</v>
      </c>
      <c r="C5585" t="s">
        <v>128</v>
      </c>
      <c r="D5585" t="s">
        <v>17029</v>
      </c>
      <c r="E5585" t="s">
        <v>79</v>
      </c>
      <c r="F5585" t="s">
        <v>4881</v>
      </c>
      <c r="G5585">
        <v>0</v>
      </c>
      <c r="H5585">
        <v>45</v>
      </c>
      <c r="I5585">
        <v>8</v>
      </c>
      <c r="J5585">
        <v>32</v>
      </c>
      <c r="K5585">
        <v>4</v>
      </c>
      <c r="L5585">
        <v>1</v>
      </c>
      <c r="M5585">
        <v>0</v>
      </c>
      <c r="N5585">
        <v>0</v>
      </c>
      <c r="O5585">
        <v>0</v>
      </c>
      <c r="P5585">
        <v>0</v>
      </c>
      <c r="Q5585">
        <v>0</v>
      </c>
    </row>
    <row r="5586" spans="1:17" x14ac:dyDescent="0.2">
      <c r="A5586" t="s">
        <v>22609</v>
      </c>
      <c r="B5586" t="s">
        <v>84</v>
      </c>
      <c r="C5586" t="s">
        <v>128</v>
      </c>
      <c r="D5586" t="s">
        <v>17029</v>
      </c>
      <c r="E5586" t="s">
        <v>79</v>
      </c>
      <c r="F5586" t="s">
        <v>4883</v>
      </c>
      <c r="G5586">
        <v>0</v>
      </c>
      <c r="H5586">
        <v>45</v>
      </c>
      <c r="I5586">
        <v>9</v>
      </c>
      <c r="J5586">
        <v>31</v>
      </c>
      <c r="K5586">
        <v>4</v>
      </c>
      <c r="L5586">
        <v>1</v>
      </c>
      <c r="M5586">
        <v>0</v>
      </c>
      <c r="N5586">
        <v>0</v>
      </c>
      <c r="O5586">
        <v>0</v>
      </c>
      <c r="P5586">
        <v>0</v>
      </c>
      <c r="Q5586">
        <v>0</v>
      </c>
    </row>
    <row r="5587" spans="1:17" x14ac:dyDescent="0.2">
      <c r="A5587" t="s">
        <v>22610</v>
      </c>
      <c r="B5587" t="s">
        <v>84</v>
      </c>
      <c r="C5587" t="s">
        <v>128</v>
      </c>
      <c r="D5587" t="s">
        <v>17029</v>
      </c>
      <c r="E5587" t="s">
        <v>79</v>
      </c>
      <c r="F5587" t="s">
        <v>4885</v>
      </c>
      <c r="G5587">
        <v>0</v>
      </c>
      <c r="H5587">
        <v>0</v>
      </c>
      <c r="I5587">
        <v>0</v>
      </c>
      <c r="J5587">
        <v>0</v>
      </c>
      <c r="K5587">
        <v>0</v>
      </c>
      <c r="L5587">
        <v>0</v>
      </c>
      <c r="M5587">
        <v>45</v>
      </c>
      <c r="N5587">
        <v>0</v>
      </c>
      <c r="O5587">
        <v>0</v>
      </c>
      <c r="P5587">
        <v>0</v>
      </c>
      <c r="Q5587">
        <v>0</v>
      </c>
    </row>
    <row r="5588" spans="1:17" x14ac:dyDescent="0.2">
      <c r="A5588" t="s">
        <v>22611</v>
      </c>
      <c r="B5588" t="s">
        <v>84</v>
      </c>
      <c r="C5588" t="s">
        <v>128</v>
      </c>
      <c r="D5588" t="s">
        <v>17029</v>
      </c>
      <c r="E5588" t="s">
        <v>79</v>
      </c>
      <c r="F5588" t="s">
        <v>4887</v>
      </c>
      <c r="G5588">
        <v>0</v>
      </c>
      <c r="H5588">
        <v>45</v>
      </c>
      <c r="I5588">
        <v>8</v>
      </c>
      <c r="J5588">
        <v>34</v>
      </c>
      <c r="K5588">
        <v>3</v>
      </c>
      <c r="L5588">
        <v>0</v>
      </c>
      <c r="M5588">
        <v>0</v>
      </c>
      <c r="N5588">
        <v>0</v>
      </c>
      <c r="O5588">
        <v>0</v>
      </c>
      <c r="P5588">
        <v>0</v>
      </c>
      <c r="Q5588">
        <v>0</v>
      </c>
    </row>
    <row r="5589" spans="1:17" x14ac:dyDescent="0.2">
      <c r="A5589" t="s">
        <v>22612</v>
      </c>
      <c r="B5589" t="s">
        <v>84</v>
      </c>
      <c r="C5589" t="s">
        <v>128</v>
      </c>
      <c r="D5589" t="s">
        <v>17029</v>
      </c>
      <c r="E5589" t="s">
        <v>79</v>
      </c>
      <c r="F5589" t="s">
        <v>4889</v>
      </c>
      <c r="G5589">
        <v>0</v>
      </c>
      <c r="H5589">
        <v>0</v>
      </c>
      <c r="I5589">
        <v>0</v>
      </c>
      <c r="J5589">
        <v>0</v>
      </c>
      <c r="K5589">
        <v>0</v>
      </c>
      <c r="L5589">
        <v>0</v>
      </c>
      <c r="M5589">
        <v>45</v>
      </c>
      <c r="N5589">
        <v>0</v>
      </c>
      <c r="O5589">
        <v>0</v>
      </c>
      <c r="P5589">
        <v>0</v>
      </c>
      <c r="Q5589">
        <v>0</v>
      </c>
    </row>
    <row r="5590" spans="1:17" x14ac:dyDescent="0.2">
      <c r="A5590" t="s">
        <v>22613</v>
      </c>
      <c r="B5590" t="s">
        <v>84</v>
      </c>
      <c r="C5590" t="s">
        <v>128</v>
      </c>
      <c r="D5590" t="s">
        <v>17029</v>
      </c>
      <c r="E5590" t="s">
        <v>79</v>
      </c>
      <c r="F5590" t="s">
        <v>4871</v>
      </c>
      <c r="G5590">
        <v>0</v>
      </c>
      <c r="H5590">
        <v>0</v>
      </c>
      <c r="I5590">
        <v>0</v>
      </c>
      <c r="J5590">
        <v>0</v>
      </c>
      <c r="K5590">
        <v>0</v>
      </c>
      <c r="L5590">
        <v>0</v>
      </c>
      <c r="M5590">
        <v>0</v>
      </c>
      <c r="N5590">
        <v>29</v>
      </c>
      <c r="O5590">
        <v>29</v>
      </c>
      <c r="P5590">
        <v>0</v>
      </c>
      <c r="Q5590">
        <v>0</v>
      </c>
    </row>
    <row r="5591" spans="1:17" x14ac:dyDescent="0.2">
      <c r="A5591" t="s">
        <v>22614</v>
      </c>
      <c r="B5591" t="s">
        <v>84</v>
      </c>
      <c r="C5591" t="s">
        <v>128</v>
      </c>
      <c r="D5591" t="s">
        <v>17029</v>
      </c>
      <c r="E5591" t="s">
        <v>79</v>
      </c>
      <c r="F5591" t="s">
        <v>4873</v>
      </c>
      <c r="G5591">
        <v>0</v>
      </c>
      <c r="H5591">
        <v>0</v>
      </c>
      <c r="I5591">
        <v>0</v>
      </c>
      <c r="J5591">
        <v>0</v>
      </c>
      <c r="K5591">
        <v>0</v>
      </c>
      <c r="L5591">
        <v>0</v>
      </c>
      <c r="M5591">
        <v>0</v>
      </c>
      <c r="N5591">
        <v>23</v>
      </c>
      <c r="O5591">
        <v>23</v>
      </c>
      <c r="P5591">
        <v>0</v>
      </c>
      <c r="Q5591">
        <v>0</v>
      </c>
    </row>
    <row r="5592" spans="1:17" x14ac:dyDescent="0.2">
      <c r="A5592" t="s">
        <v>22615</v>
      </c>
      <c r="B5592" t="s">
        <v>84</v>
      </c>
      <c r="C5592" t="s">
        <v>128</v>
      </c>
      <c r="D5592" t="s">
        <v>17029</v>
      </c>
      <c r="E5592" t="s">
        <v>79</v>
      </c>
      <c r="F5592" t="s">
        <v>17019</v>
      </c>
      <c r="G5592">
        <v>45</v>
      </c>
      <c r="H5592">
        <v>0</v>
      </c>
      <c r="I5592">
        <v>0</v>
      </c>
      <c r="J5592">
        <v>0</v>
      </c>
      <c r="K5592">
        <v>0</v>
      </c>
      <c r="L5592">
        <v>0</v>
      </c>
      <c r="M5592">
        <v>0</v>
      </c>
      <c r="N5592">
        <v>0</v>
      </c>
      <c r="O5592">
        <v>0</v>
      </c>
      <c r="P5592">
        <v>0</v>
      </c>
      <c r="Q5592">
        <v>0</v>
      </c>
    </row>
    <row r="5593" spans="1:17" x14ac:dyDescent="0.2">
      <c r="A5593" t="s">
        <v>22616</v>
      </c>
      <c r="B5593" t="s">
        <v>84</v>
      </c>
      <c r="C5593" t="s">
        <v>128</v>
      </c>
      <c r="D5593" t="s">
        <v>17029</v>
      </c>
      <c r="E5593" t="s">
        <v>81</v>
      </c>
      <c r="F5593" t="s">
        <v>4875</v>
      </c>
      <c r="G5593">
        <v>0</v>
      </c>
      <c r="H5593">
        <v>25</v>
      </c>
      <c r="I5593">
        <v>2</v>
      </c>
      <c r="J5593">
        <v>20</v>
      </c>
      <c r="K5593">
        <v>2</v>
      </c>
      <c r="L5593">
        <v>1</v>
      </c>
      <c r="M5593">
        <v>0</v>
      </c>
      <c r="N5593">
        <v>0</v>
      </c>
      <c r="O5593">
        <v>0</v>
      </c>
      <c r="P5593">
        <v>0</v>
      </c>
      <c r="Q5593">
        <v>0</v>
      </c>
    </row>
    <row r="5594" spans="1:17" x14ac:dyDescent="0.2">
      <c r="A5594" t="s">
        <v>22617</v>
      </c>
      <c r="B5594" t="s">
        <v>84</v>
      </c>
      <c r="C5594" t="s">
        <v>128</v>
      </c>
      <c r="D5594" t="s">
        <v>17029</v>
      </c>
      <c r="E5594" t="s">
        <v>81</v>
      </c>
      <c r="F5594" t="s">
        <v>4877</v>
      </c>
      <c r="G5594">
        <v>0</v>
      </c>
      <c r="H5594">
        <v>25</v>
      </c>
      <c r="I5594">
        <v>2</v>
      </c>
      <c r="J5594">
        <v>19</v>
      </c>
      <c r="K5594">
        <v>2</v>
      </c>
      <c r="L5594">
        <v>2</v>
      </c>
      <c r="M5594">
        <v>0</v>
      </c>
      <c r="N5594">
        <v>0</v>
      </c>
      <c r="O5594">
        <v>0</v>
      </c>
      <c r="P5594">
        <v>0</v>
      </c>
      <c r="Q5594">
        <v>0</v>
      </c>
    </row>
    <row r="5595" spans="1:17" x14ac:dyDescent="0.2">
      <c r="A5595" t="s">
        <v>22618</v>
      </c>
      <c r="B5595" t="s">
        <v>84</v>
      </c>
      <c r="C5595" t="s">
        <v>128</v>
      </c>
      <c r="D5595" t="s">
        <v>17029</v>
      </c>
      <c r="E5595" t="s">
        <v>81</v>
      </c>
      <c r="F5595" t="s">
        <v>4879</v>
      </c>
      <c r="G5595">
        <v>0</v>
      </c>
      <c r="H5595">
        <v>0</v>
      </c>
      <c r="I5595">
        <v>0</v>
      </c>
      <c r="J5595">
        <v>0</v>
      </c>
      <c r="K5595">
        <v>0</v>
      </c>
      <c r="L5595">
        <v>0</v>
      </c>
      <c r="M5595">
        <v>25</v>
      </c>
      <c r="N5595">
        <v>0</v>
      </c>
      <c r="O5595">
        <v>0</v>
      </c>
      <c r="P5595">
        <v>0</v>
      </c>
      <c r="Q5595">
        <v>0</v>
      </c>
    </row>
    <row r="5596" spans="1:17" x14ac:dyDescent="0.2">
      <c r="A5596" t="s">
        <v>22619</v>
      </c>
      <c r="B5596" t="s">
        <v>84</v>
      </c>
      <c r="C5596" t="s">
        <v>128</v>
      </c>
      <c r="D5596" t="s">
        <v>17029</v>
      </c>
      <c r="E5596" t="s">
        <v>81</v>
      </c>
      <c r="F5596" t="s">
        <v>4881</v>
      </c>
      <c r="G5596">
        <v>0</v>
      </c>
      <c r="H5596">
        <v>25</v>
      </c>
      <c r="I5596">
        <v>2</v>
      </c>
      <c r="J5596">
        <v>19</v>
      </c>
      <c r="K5596">
        <v>2</v>
      </c>
      <c r="L5596">
        <v>2</v>
      </c>
      <c r="M5596">
        <v>0</v>
      </c>
      <c r="N5596">
        <v>0</v>
      </c>
      <c r="O5596">
        <v>0</v>
      </c>
      <c r="P5596">
        <v>0</v>
      </c>
      <c r="Q5596">
        <v>0</v>
      </c>
    </row>
    <row r="5597" spans="1:17" x14ac:dyDescent="0.2">
      <c r="A5597" t="s">
        <v>22620</v>
      </c>
      <c r="B5597" t="s">
        <v>84</v>
      </c>
      <c r="C5597" t="s">
        <v>128</v>
      </c>
      <c r="D5597" t="s">
        <v>17029</v>
      </c>
      <c r="E5597" t="s">
        <v>81</v>
      </c>
      <c r="F5597" t="s">
        <v>4883</v>
      </c>
      <c r="G5597">
        <v>0</v>
      </c>
      <c r="H5597">
        <v>25</v>
      </c>
      <c r="I5597">
        <v>3</v>
      </c>
      <c r="J5597">
        <v>19</v>
      </c>
      <c r="K5597">
        <v>2</v>
      </c>
      <c r="L5597">
        <v>1</v>
      </c>
      <c r="M5597">
        <v>0</v>
      </c>
      <c r="N5597">
        <v>0</v>
      </c>
      <c r="O5597">
        <v>0</v>
      </c>
      <c r="P5597">
        <v>0</v>
      </c>
      <c r="Q5597">
        <v>0</v>
      </c>
    </row>
    <row r="5598" spans="1:17" x14ac:dyDescent="0.2">
      <c r="A5598" t="s">
        <v>22621</v>
      </c>
      <c r="B5598" t="s">
        <v>84</v>
      </c>
      <c r="C5598" t="s">
        <v>128</v>
      </c>
      <c r="D5598" t="s">
        <v>17029</v>
      </c>
      <c r="E5598" t="s">
        <v>81</v>
      </c>
      <c r="F5598" t="s">
        <v>4885</v>
      </c>
      <c r="G5598">
        <v>0</v>
      </c>
      <c r="H5598">
        <v>0</v>
      </c>
      <c r="I5598">
        <v>0</v>
      </c>
      <c r="J5598">
        <v>0</v>
      </c>
      <c r="K5598">
        <v>0</v>
      </c>
      <c r="L5598">
        <v>0</v>
      </c>
      <c r="M5598">
        <v>25</v>
      </c>
      <c r="N5598">
        <v>0</v>
      </c>
      <c r="O5598">
        <v>0</v>
      </c>
      <c r="P5598">
        <v>0</v>
      </c>
      <c r="Q5598">
        <v>0</v>
      </c>
    </row>
    <row r="5599" spans="1:17" x14ac:dyDescent="0.2">
      <c r="A5599" t="s">
        <v>22622</v>
      </c>
      <c r="B5599" t="s">
        <v>84</v>
      </c>
      <c r="C5599" t="s">
        <v>128</v>
      </c>
      <c r="D5599" t="s">
        <v>17029</v>
      </c>
      <c r="E5599" t="s">
        <v>81</v>
      </c>
      <c r="F5599" t="s">
        <v>4887</v>
      </c>
      <c r="G5599">
        <v>0</v>
      </c>
      <c r="H5599">
        <v>25</v>
      </c>
      <c r="I5599">
        <v>2</v>
      </c>
      <c r="J5599">
        <v>20</v>
      </c>
      <c r="K5599">
        <v>2</v>
      </c>
      <c r="L5599">
        <v>1</v>
      </c>
      <c r="M5599">
        <v>0</v>
      </c>
      <c r="N5599">
        <v>0</v>
      </c>
      <c r="O5599">
        <v>0</v>
      </c>
      <c r="P5599">
        <v>0</v>
      </c>
      <c r="Q5599">
        <v>0</v>
      </c>
    </row>
    <row r="5600" spans="1:17" x14ac:dyDescent="0.2">
      <c r="A5600" t="s">
        <v>22623</v>
      </c>
      <c r="B5600" t="s">
        <v>84</v>
      </c>
      <c r="C5600" t="s">
        <v>128</v>
      </c>
      <c r="D5600" t="s">
        <v>17029</v>
      </c>
      <c r="E5600" t="s">
        <v>81</v>
      </c>
      <c r="F5600" t="s">
        <v>4889</v>
      </c>
      <c r="G5600">
        <v>0</v>
      </c>
      <c r="H5600">
        <v>0</v>
      </c>
      <c r="I5600">
        <v>0</v>
      </c>
      <c r="J5600">
        <v>0</v>
      </c>
      <c r="K5600">
        <v>0</v>
      </c>
      <c r="L5600">
        <v>0</v>
      </c>
      <c r="M5600">
        <v>25</v>
      </c>
      <c r="N5600">
        <v>0</v>
      </c>
      <c r="O5600">
        <v>0</v>
      </c>
      <c r="P5600">
        <v>0</v>
      </c>
      <c r="Q5600">
        <v>0</v>
      </c>
    </row>
    <row r="5601" spans="1:17" x14ac:dyDescent="0.2">
      <c r="A5601" t="s">
        <v>22624</v>
      </c>
      <c r="B5601" t="s">
        <v>84</v>
      </c>
      <c r="C5601" t="s">
        <v>128</v>
      </c>
      <c r="D5601" t="s">
        <v>17029</v>
      </c>
      <c r="E5601" t="s">
        <v>81</v>
      </c>
      <c r="F5601" t="s">
        <v>4871</v>
      </c>
      <c r="G5601">
        <v>0</v>
      </c>
      <c r="H5601">
        <v>0</v>
      </c>
      <c r="I5601">
        <v>0</v>
      </c>
      <c r="J5601">
        <v>0</v>
      </c>
      <c r="K5601">
        <v>0</v>
      </c>
      <c r="L5601">
        <v>0</v>
      </c>
      <c r="M5601">
        <v>0</v>
      </c>
      <c r="N5601">
        <v>21</v>
      </c>
      <c r="O5601">
        <v>19</v>
      </c>
      <c r="P5601">
        <v>1</v>
      </c>
      <c r="Q5601">
        <v>1</v>
      </c>
    </row>
    <row r="5602" spans="1:17" x14ac:dyDescent="0.2">
      <c r="A5602" t="s">
        <v>22625</v>
      </c>
      <c r="B5602" t="s">
        <v>84</v>
      </c>
      <c r="C5602" t="s">
        <v>128</v>
      </c>
      <c r="D5602" t="s">
        <v>17029</v>
      </c>
      <c r="E5602" t="s">
        <v>81</v>
      </c>
      <c r="F5602" t="s">
        <v>4873</v>
      </c>
      <c r="G5602">
        <v>0</v>
      </c>
      <c r="H5602">
        <v>0</v>
      </c>
      <c r="I5602">
        <v>0</v>
      </c>
      <c r="J5602">
        <v>0</v>
      </c>
      <c r="K5602">
        <v>0</v>
      </c>
      <c r="L5602">
        <v>0</v>
      </c>
      <c r="M5602">
        <v>0</v>
      </c>
      <c r="N5602">
        <v>19</v>
      </c>
      <c r="O5602">
        <v>17</v>
      </c>
      <c r="P5602">
        <v>1</v>
      </c>
      <c r="Q5602">
        <v>1</v>
      </c>
    </row>
    <row r="5603" spans="1:17" x14ac:dyDescent="0.2">
      <c r="A5603" t="s">
        <v>22626</v>
      </c>
      <c r="B5603" t="s">
        <v>84</v>
      </c>
      <c r="C5603" t="s">
        <v>128</v>
      </c>
      <c r="D5603" t="s">
        <v>17029</v>
      </c>
      <c r="E5603" t="s">
        <v>81</v>
      </c>
      <c r="F5603" t="s">
        <v>17019</v>
      </c>
      <c r="G5603">
        <v>25</v>
      </c>
      <c r="H5603">
        <v>0</v>
      </c>
      <c r="I5603">
        <v>0</v>
      </c>
      <c r="J5603">
        <v>0</v>
      </c>
      <c r="K5603">
        <v>0</v>
      </c>
      <c r="L5603">
        <v>0</v>
      </c>
      <c r="M5603">
        <v>0</v>
      </c>
      <c r="N5603">
        <v>0</v>
      </c>
      <c r="O5603">
        <v>0</v>
      </c>
      <c r="P5603">
        <v>0</v>
      </c>
      <c r="Q5603">
        <v>0</v>
      </c>
    </row>
    <row r="5604" spans="1:17" x14ac:dyDescent="0.2">
      <c r="A5604" t="s">
        <v>22627</v>
      </c>
      <c r="B5604" t="s">
        <v>84</v>
      </c>
      <c r="C5604" t="s">
        <v>128</v>
      </c>
      <c r="D5604" t="s">
        <v>17021</v>
      </c>
      <c r="E5604" t="s">
        <v>79</v>
      </c>
      <c r="F5604" t="s">
        <v>17022</v>
      </c>
      <c r="G5604">
        <v>0</v>
      </c>
      <c r="H5604">
        <v>0</v>
      </c>
      <c r="I5604">
        <v>0</v>
      </c>
      <c r="J5604">
        <v>0</v>
      </c>
      <c r="K5604">
        <v>0</v>
      </c>
      <c r="L5604">
        <v>0</v>
      </c>
      <c r="M5604">
        <v>0</v>
      </c>
      <c r="N5604">
        <v>1</v>
      </c>
      <c r="O5604">
        <v>0</v>
      </c>
      <c r="P5604">
        <v>1</v>
      </c>
      <c r="Q5604">
        <v>0</v>
      </c>
    </row>
    <row r="5605" spans="1:17" x14ac:dyDescent="0.2">
      <c r="A5605" t="s">
        <v>22628</v>
      </c>
      <c r="B5605" t="s">
        <v>84</v>
      </c>
      <c r="C5605" t="s">
        <v>128</v>
      </c>
      <c r="D5605" t="s">
        <v>17021</v>
      </c>
      <c r="E5605" t="s">
        <v>79</v>
      </c>
      <c r="F5605" t="s">
        <v>17019</v>
      </c>
      <c r="G5605">
        <v>1</v>
      </c>
      <c r="H5605">
        <v>0</v>
      </c>
      <c r="I5605">
        <v>0</v>
      </c>
      <c r="J5605">
        <v>0</v>
      </c>
      <c r="K5605">
        <v>0</v>
      </c>
      <c r="L5605">
        <v>0</v>
      </c>
      <c r="M5605">
        <v>0</v>
      </c>
      <c r="N5605">
        <v>0</v>
      </c>
      <c r="O5605">
        <v>0</v>
      </c>
      <c r="P5605">
        <v>0</v>
      </c>
      <c r="Q5605">
        <v>0</v>
      </c>
    </row>
    <row r="5606" spans="1:17" x14ac:dyDescent="0.2">
      <c r="A5606" t="s">
        <v>22629</v>
      </c>
      <c r="B5606" t="s">
        <v>84</v>
      </c>
      <c r="C5606" t="s">
        <v>129</v>
      </c>
      <c r="D5606" t="s">
        <v>17029</v>
      </c>
      <c r="E5606" t="s">
        <v>79</v>
      </c>
      <c r="F5606" t="s">
        <v>4875</v>
      </c>
      <c r="G5606">
        <v>0</v>
      </c>
      <c r="H5606">
        <v>41</v>
      </c>
      <c r="I5606">
        <v>8</v>
      </c>
      <c r="J5606">
        <v>28</v>
      </c>
      <c r="K5606">
        <v>5</v>
      </c>
      <c r="L5606">
        <v>0</v>
      </c>
      <c r="M5606">
        <v>0</v>
      </c>
      <c r="N5606">
        <v>0</v>
      </c>
      <c r="O5606">
        <v>0</v>
      </c>
      <c r="P5606">
        <v>0</v>
      </c>
      <c r="Q5606">
        <v>0</v>
      </c>
    </row>
    <row r="5607" spans="1:17" x14ac:dyDescent="0.2">
      <c r="A5607" t="s">
        <v>22630</v>
      </c>
      <c r="B5607" t="s">
        <v>84</v>
      </c>
      <c r="C5607" t="s">
        <v>129</v>
      </c>
      <c r="D5607" t="s">
        <v>17029</v>
      </c>
      <c r="E5607" t="s">
        <v>79</v>
      </c>
      <c r="F5607" t="s">
        <v>4877</v>
      </c>
      <c r="G5607">
        <v>0</v>
      </c>
      <c r="H5607">
        <v>41</v>
      </c>
      <c r="I5607">
        <v>7</v>
      </c>
      <c r="J5607">
        <v>29</v>
      </c>
      <c r="K5607">
        <v>2</v>
      </c>
      <c r="L5607">
        <v>3</v>
      </c>
      <c r="M5607">
        <v>0</v>
      </c>
      <c r="N5607">
        <v>0</v>
      </c>
      <c r="O5607">
        <v>0</v>
      </c>
      <c r="P5607">
        <v>0</v>
      </c>
      <c r="Q5607">
        <v>0</v>
      </c>
    </row>
    <row r="5608" spans="1:17" x14ac:dyDescent="0.2">
      <c r="A5608" t="s">
        <v>22631</v>
      </c>
      <c r="B5608" t="s">
        <v>84</v>
      </c>
      <c r="C5608" t="s">
        <v>129</v>
      </c>
      <c r="D5608" t="s">
        <v>17029</v>
      </c>
      <c r="E5608" t="s">
        <v>79</v>
      </c>
      <c r="F5608" t="s">
        <v>4879</v>
      </c>
      <c r="G5608">
        <v>0</v>
      </c>
      <c r="H5608">
        <v>0</v>
      </c>
      <c r="I5608">
        <v>0</v>
      </c>
      <c r="J5608">
        <v>0</v>
      </c>
      <c r="K5608">
        <v>0</v>
      </c>
      <c r="L5608">
        <v>0</v>
      </c>
      <c r="M5608">
        <v>41</v>
      </c>
      <c r="N5608">
        <v>0</v>
      </c>
      <c r="O5608">
        <v>0</v>
      </c>
      <c r="P5608">
        <v>0</v>
      </c>
      <c r="Q5608">
        <v>0</v>
      </c>
    </row>
    <row r="5609" spans="1:17" x14ac:dyDescent="0.2">
      <c r="A5609" t="s">
        <v>22632</v>
      </c>
      <c r="B5609" t="s">
        <v>84</v>
      </c>
      <c r="C5609" t="s">
        <v>129</v>
      </c>
      <c r="D5609" t="s">
        <v>17029</v>
      </c>
      <c r="E5609" t="s">
        <v>79</v>
      </c>
      <c r="F5609" t="s">
        <v>4881</v>
      </c>
      <c r="G5609">
        <v>0</v>
      </c>
      <c r="H5609">
        <v>41</v>
      </c>
      <c r="I5609">
        <v>7</v>
      </c>
      <c r="J5609">
        <v>29</v>
      </c>
      <c r="K5609">
        <v>2</v>
      </c>
      <c r="L5609">
        <v>3</v>
      </c>
      <c r="M5609">
        <v>0</v>
      </c>
      <c r="N5609">
        <v>0</v>
      </c>
      <c r="O5609">
        <v>0</v>
      </c>
      <c r="P5609">
        <v>0</v>
      </c>
      <c r="Q5609">
        <v>0</v>
      </c>
    </row>
    <row r="5610" spans="1:17" x14ac:dyDescent="0.2">
      <c r="A5610" t="s">
        <v>22633</v>
      </c>
      <c r="B5610" t="s">
        <v>84</v>
      </c>
      <c r="C5610" t="s">
        <v>129</v>
      </c>
      <c r="D5610" t="s">
        <v>17029</v>
      </c>
      <c r="E5610" t="s">
        <v>79</v>
      </c>
      <c r="F5610" t="s">
        <v>4883</v>
      </c>
      <c r="G5610">
        <v>0</v>
      </c>
      <c r="H5610">
        <v>41</v>
      </c>
      <c r="I5610">
        <v>7</v>
      </c>
      <c r="J5610">
        <v>29</v>
      </c>
      <c r="K5610">
        <v>3</v>
      </c>
      <c r="L5610">
        <v>2</v>
      </c>
      <c r="M5610">
        <v>0</v>
      </c>
      <c r="N5610">
        <v>0</v>
      </c>
      <c r="O5610">
        <v>0</v>
      </c>
      <c r="P5610">
        <v>0</v>
      </c>
      <c r="Q5610">
        <v>0</v>
      </c>
    </row>
    <row r="5611" spans="1:17" x14ac:dyDescent="0.2">
      <c r="A5611" t="s">
        <v>22634</v>
      </c>
      <c r="B5611" t="s">
        <v>84</v>
      </c>
      <c r="C5611" t="s">
        <v>129</v>
      </c>
      <c r="D5611" t="s">
        <v>17029</v>
      </c>
      <c r="E5611" t="s">
        <v>79</v>
      </c>
      <c r="F5611" t="s">
        <v>4885</v>
      </c>
      <c r="G5611">
        <v>0</v>
      </c>
      <c r="H5611">
        <v>0</v>
      </c>
      <c r="I5611">
        <v>0</v>
      </c>
      <c r="J5611">
        <v>0</v>
      </c>
      <c r="K5611">
        <v>0</v>
      </c>
      <c r="L5611">
        <v>0</v>
      </c>
      <c r="M5611">
        <v>41</v>
      </c>
      <c r="N5611">
        <v>0</v>
      </c>
      <c r="O5611">
        <v>0</v>
      </c>
      <c r="P5611">
        <v>0</v>
      </c>
      <c r="Q5611">
        <v>0</v>
      </c>
    </row>
    <row r="5612" spans="1:17" x14ac:dyDescent="0.2">
      <c r="A5612" t="s">
        <v>22635</v>
      </c>
      <c r="B5612" t="s">
        <v>84</v>
      </c>
      <c r="C5612" t="s">
        <v>129</v>
      </c>
      <c r="D5612" t="s">
        <v>17029</v>
      </c>
      <c r="E5612" t="s">
        <v>79</v>
      </c>
      <c r="F5612" t="s">
        <v>4887</v>
      </c>
      <c r="G5612">
        <v>0</v>
      </c>
      <c r="H5612">
        <v>41</v>
      </c>
      <c r="I5612">
        <v>7</v>
      </c>
      <c r="J5612">
        <v>29</v>
      </c>
      <c r="K5612">
        <v>5</v>
      </c>
      <c r="L5612">
        <v>0</v>
      </c>
      <c r="M5612">
        <v>0</v>
      </c>
      <c r="N5612">
        <v>0</v>
      </c>
      <c r="O5612">
        <v>0</v>
      </c>
      <c r="P5612">
        <v>0</v>
      </c>
      <c r="Q5612">
        <v>0</v>
      </c>
    </row>
    <row r="5613" spans="1:17" x14ac:dyDescent="0.2">
      <c r="A5613" t="s">
        <v>22636</v>
      </c>
      <c r="B5613" t="s">
        <v>84</v>
      </c>
      <c r="C5613" t="s">
        <v>129</v>
      </c>
      <c r="D5613" t="s">
        <v>17029</v>
      </c>
      <c r="E5613" t="s">
        <v>79</v>
      </c>
      <c r="F5613" t="s">
        <v>4889</v>
      </c>
      <c r="G5613">
        <v>0</v>
      </c>
      <c r="H5613">
        <v>0</v>
      </c>
      <c r="I5613">
        <v>0</v>
      </c>
      <c r="J5613">
        <v>0</v>
      </c>
      <c r="K5613">
        <v>0</v>
      </c>
      <c r="L5613">
        <v>0</v>
      </c>
      <c r="M5613">
        <v>41</v>
      </c>
      <c r="N5613">
        <v>0</v>
      </c>
      <c r="O5613">
        <v>0</v>
      </c>
      <c r="P5613">
        <v>0</v>
      </c>
      <c r="Q5613">
        <v>0</v>
      </c>
    </row>
    <row r="5614" spans="1:17" x14ac:dyDescent="0.2">
      <c r="A5614" t="s">
        <v>22637</v>
      </c>
      <c r="B5614" t="s">
        <v>84</v>
      </c>
      <c r="C5614" t="s">
        <v>129</v>
      </c>
      <c r="D5614" t="s">
        <v>17029</v>
      </c>
      <c r="E5614" t="s">
        <v>79</v>
      </c>
      <c r="F5614" t="s">
        <v>4871</v>
      </c>
      <c r="G5614">
        <v>0</v>
      </c>
      <c r="H5614">
        <v>0</v>
      </c>
      <c r="I5614">
        <v>0</v>
      </c>
      <c r="J5614">
        <v>0</v>
      </c>
      <c r="K5614">
        <v>0</v>
      </c>
      <c r="L5614">
        <v>0</v>
      </c>
      <c r="M5614">
        <v>0</v>
      </c>
      <c r="N5614">
        <v>28</v>
      </c>
      <c r="O5614">
        <v>25</v>
      </c>
      <c r="P5614">
        <v>3</v>
      </c>
      <c r="Q5614">
        <v>0</v>
      </c>
    </row>
    <row r="5615" spans="1:17" x14ac:dyDescent="0.2">
      <c r="A5615" t="s">
        <v>22638</v>
      </c>
      <c r="B5615" t="s">
        <v>84</v>
      </c>
      <c r="C5615" t="s">
        <v>129</v>
      </c>
      <c r="D5615" t="s">
        <v>17029</v>
      </c>
      <c r="E5615" t="s">
        <v>79</v>
      </c>
      <c r="F5615" t="s">
        <v>4873</v>
      </c>
      <c r="G5615">
        <v>0</v>
      </c>
      <c r="H5615">
        <v>0</v>
      </c>
      <c r="I5615">
        <v>0</v>
      </c>
      <c r="J5615">
        <v>0</v>
      </c>
      <c r="K5615">
        <v>0</v>
      </c>
      <c r="L5615">
        <v>0</v>
      </c>
      <c r="M5615">
        <v>0</v>
      </c>
      <c r="N5615">
        <v>23</v>
      </c>
      <c r="O5615">
        <v>21</v>
      </c>
      <c r="P5615">
        <v>2</v>
      </c>
      <c r="Q5615">
        <v>0</v>
      </c>
    </row>
    <row r="5616" spans="1:17" x14ac:dyDescent="0.2">
      <c r="A5616" t="s">
        <v>22639</v>
      </c>
      <c r="B5616" t="s">
        <v>84</v>
      </c>
      <c r="C5616" t="s">
        <v>129</v>
      </c>
      <c r="D5616" t="s">
        <v>17029</v>
      </c>
      <c r="E5616" t="s">
        <v>79</v>
      </c>
      <c r="F5616" t="s">
        <v>17019</v>
      </c>
      <c r="G5616">
        <v>41</v>
      </c>
      <c r="H5616">
        <v>0</v>
      </c>
      <c r="I5616">
        <v>0</v>
      </c>
      <c r="J5616">
        <v>0</v>
      </c>
      <c r="K5616">
        <v>0</v>
      </c>
      <c r="L5616">
        <v>0</v>
      </c>
      <c r="M5616">
        <v>0</v>
      </c>
      <c r="N5616">
        <v>0</v>
      </c>
      <c r="O5616">
        <v>0</v>
      </c>
      <c r="P5616">
        <v>0</v>
      </c>
      <c r="Q5616">
        <v>0</v>
      </c>
    </row>
    <row r="5617" spans="1:17" x14ac:dyDescent="0.2">
      <c r="A5617" t="s">
        <v>22640</v>
      </c>
      <c r="B5617" t="s">
        <v>84</v>
      </c>
      <c r="C5617" t="s">
        <v>129</v>
      </c>
      <c r="D5617" t="s">
        <v>17029</v>
      </c>
      <c r="E5617" t="s">
        <v>81</v>
      </c>
      <c r="F5617" t="s">
        <v>4875</v>
      </c>
      <c r="G5617">
        <v>0</v>
      </c>
      <c r="H5617">
        <v>27</v>
      </c>
      <c r="I5617">
        <v>2</v>
      </c>
      <c r="J5617">
        <v>24</v>
      </c>
      <c r="K5617">
        <v>1</v>
      </c>
      <c r="L5617">
        <v>0</v>
      </c>
      <c r="M5617">
        <v>0</v>
      </c>
      <c r="N5617">
        <v>0</v>
      </c>
      <c r="O5617">
        <v>0</v>
      </c>
      <c r="P5617">
        <v>0</v>
      </c>
      <c r="Q5617">
        <v>0</v>
      </c>
    </row>
    <row r="5618" spans="1:17" x14ac:dyDescent="0.2">
      <c r="A5618" t="s">
        <v>22641</v>
      </c>
      <c r="B5618" t="s">
        <v>84</v>
      </c>
      <c r="C5618" t="s">
        <v>129</v>
      </c>
      <c r="D5618" t="s">
        <v>17029</v>
      </c>
      <c r="E5618" t="s">
        <v>81</v>
      </c>
      <c r="F5618" t="s">
        <v>4877</v>
      </c>
      <c r="G5618">
        <v>0</v>
      </c>
      <c r="H5618">
        <v>27</v>
      </c>
      <c r="I5618">
        <v>1</v>
      </c>
      <c r="J5618">
        <v>24</v>
      </c>
      <c r="K5618">
        <v>1</v>
      </c>
      <c r="L5618">
        <v>1</v>
      </c>
      <c r="M5618">
        <v>0</v>
      </c>
      <c r="N5618">
        <v>0</v>
      </c>
      <c r="O5618">
        <v>0</v>
      </c>
      <c r="P5618">
        <v>0</v>
      </c>
      <c r="Q5618">
        <v>0</v>
      </c>
    </row>
    <row r="5619" spans="1:17" x14ac:dyDescent="0.2">
      <c r="A5619" t="s">
        <v>22642</v>
      </c>
      <c r="B5619" t="s">
        <v>84</v>
      </c>
      <c r="C5619" t="s">
        <v>129</v>
      </c>
      <c r="D5619" t="s">
        <v>17029</v>
      </c>
      <c r="E5619" t="s">
        <v>81</v>
      </c>
      <c r="F5619" t="s">
        <v>4879</v>
      </c>
      <c r="G5619">
        <v>0</v>
      </c>
      <c r="H5619">
        <v>0</v>
      </c>
      <c r="I5619">
        <v>0</v>
      </c>
      <c r="J5619">
        <v>0</v>
      </c>
      <c r="K5619">
        <v>0</v>
      </c>
      <c r="L5619">
        <v>0</v>
      </c>
      <c r="M5619">
        <v>27</v>
      </c>
      <c r="N5619">
        <v>0</v>
      </c>
      <c r="O5619">
        <v>0</v>
      </c>
      <c r="P5619">
        <v>0</v>
      </c>
      <c r="Q5619">
        <v>0</v>
      </c>
    </row>
    <row r="5620" spans="1:17" x14ac:dyDescent="0.2">
      <c r="A5620" t="s">
        <v>22643</v>
      </c>
      <c r="B5620" t="s">
        <v>84</v>
      </c>
      <c r="C5620" t="s">
        <v>129</v>
      </c>
      <c r="D5620" t="s">
        <v>17029</v>
      </c>
      <c r="E5620" t="s">
        <v>81</v>
      </c>
      <c r="F5620" t="s">
        <v>4881</v>
      </c>
      <c r="G5620">
        <v>0</v>
      </c>
      <c r="H5620">
        <v>27</v>
      </c>
      <c r="I5620">
        <v>1</v>
      </c>
      <c r="J5620">
        <v>24</v>
      </c>
      <c r="K5620">
        <v>1</v>
      </c>
      <c r="L5620">
        <v>1</v>
      </c>
      <c r="M5620">
        <v>0</v>
      </c>
      <c r="N5620">
        <v>0</v>
      </c>
      <c r="O5620">
        <v>0</v>
      </c>
      <c r="P5620">
        <v>0</v>
      </c>
      <c r="Q5620">
        <v>0</v>
      </c>
    </row>
    <row r="5621" spans="1:17" x14ac:dyDescent="0.2">
      <c r="A5621" t="s">
        <v>22644</v>
      </c>
      <c r="B5621" t="s">
        <v>84</v>
      </c>
      <c r="C5621" t="s">
        <v>129</v>
      </c>
      <c r="D5621" t="s">
        <v>17029</v>
      </c>
      <c r="E5621" t="s">
        <v>81</v>
      </c>
      <c r="F5621" t="s">
        <v>4883</v>
      </c>
      <c r="G5621">
        <v>0</v>
      </c>
      <c r="H5621">
        <v>27</v>
      </c>
      <c r="I5621">
        <v>1</v>
      </c>
      <c r="J5621">
        <v>24</v>
      </c>
      <c r="K5621">
        <v>1</v>
      </c>
      <c r="L5621">
        <v>1</v>
      </c>
      <c r="M5621">
        <v>0</v>
      </c>
      <c r="N5621">
        <v>0</v>
      </c>
      <c r="O5621">
        <v>0</v>
      </c>
      <c r="P5621">
        <v>0</v>
      </c>
      <c r="Q5621">
        <v>0</v>
      </c>
    </row>
    <row r="5622" spans="1:17" x14ac:dyDescent="0.2">
      <c r="A5622" t="s">
        <v>22645</v>
      </c>
      <c r="B5622" t="s">
        <v>84</v>
      </c>
      <c r="C5622" t="s">
        <v>129</v>
      </c>
      <c r="D5622" t="s">
        <v>17029</v>
      </c>
      <c r="E5622" t="s">
        <v>81</v>
      </c>
      <c r="F5622" t="s">
        <v>4885</v>
      </c>
      <c r="G5622">
        <v>0</v>
      </c>
      <c r="H5622">
        <v>0</v>
      </c>
      <c r="I5622">
        <v>0</v>
      </c>
      <c r="J5622">
        <v>0</v>
      </c>
      <c r="K5622">
        <v>0</v>
      </c>
      <c r="L5622">
        <v>0</v>
      </c>
      <c r="M5622">
        <v>27</v>
      </c>
      <c r="N5622">
        <v>0</v>
      </c>
      <c r="O5622">
        <v>0</v>
      </c>
      <c r="P5622">
        <v>0</v>
      </c>
      <c r="Q5622">
        <v>0</v>
      </c>
    </row>
    <row r="5623" spans="1:17" x14ac:dyDescent="0.2">
      <c r="A5623" t="s">
        <v>22646</v>
      </c>
      <c r="B5623" t="s">
        <v>84</v>
      </c>
      <c r="C5623" t="s">
        <v>129</v>
      </c>
      <c r="D5623" t="s">
        <v>17029</v>
      </c>
      <c r="E5623" t="s">
        <v>81</v>
      </c>
      <c r="F5623" t="s">
        <v>4887</v>
      </c>
      <c r="G5623">
        <v>0</v>
      </c>
      <c r="H5623">
        <v>27</v>
      </c>
      <c r="I5623">
        <v>1</v>
      </c>
      <c r="J5623">
        <v>25</v>
      </c>
      <c r="K5623">
        <v>1</v>
      </c>
      <c r="L5623">
        <v>0</v>
      </c>
      <c r="M5623">
        <v>0</v>
      </c>
      <c r="N5623">
        <v>0</v>
      </c>
      <c r="O5623">
        <v>0</v>
      </c>
      <c r="P5623">
        <v>0</v>
      </c>
      <c r="Q5623">
        <v>0</v>
      </c>
    </row>
    <row r="5624" spans="1:17" x14ac:dyDescent="0.2">
      <c r="A5624" t="s">
        <v>22647</v>
      </c>
      <c r="B5624" t="s">
        <v>84</v>
      </c>
      <c r="C5624" t="s">
        <v>129</v>
      </c>
      <c r="D5624" t="s">
        <v>17029</v>
      </c>
      <c r="E5624" t="s">
        <v>81</v>
      </c>
      <c r="F5624" t="s">
        <v>4889</v>
      </c>
      <c r="G5624">
        <v>0</v>
      </c>
      <c r="H5624">
        <v>0</v>
      </c>
      <c r="I5624">
        <v>0</v>
      </c>
      <c r="J5624">
        <v>0</v>
      </c>
      <c r="K5624">
        <v>0</v>
      </c>
      <c r="L5624">
        <v>0</v>
      </c>
      <c r="M5624">
        <v>27</v>
      </c>
      <c r="N5624">
        <v>0</v>
      </c>
      <c r="O5624">
        <v>0</v>
      </c>
      <c r="P5624">
        <v>0</v>
      </c>
      <c r="Q5624">
        <v>0</v>
      </c>
    </row>
    <row r="5625" spans="1:17" x14ac:dyDescent="0.2">
      <c r="A5625" t="s">
        <v>22648</v>
      </c>
      <c r="B5625" t="s">
        <v>84</v>
      </c>
      <c r="C5625" t="s">
        <v>182</v>
      </c>
      <c r="D5625" t="s">
        <v>17029</v>
      </c>
      <c r="E5625" t="s">
        <v>81</v>
      </c>
      <c r="F5625" t="s">
        <v>4877</v>
      </c>
      <c r="G5625">
        <v>0</v>
      </c>
      <c r="H5625">
        <v>30</v>
      </c>
      <c r="I5625">
        <v>1</v>
      </c>
      <c r="J5625">
        <v>23</v>
      </c>
      <c r="K5625">
        <v>3</v>
      </c>
      <c r="L5625">
        <v>3</v>
      </c>
      <c r="M5625">
        <v>0</v>
      </c>
      <c r="N5625">
        <v>0</v>
      </c>
      <c r="O5625">
        <v>0</v>
      </c>
      <c r="P5625">
        <v>0</v>
      </c>
      <c r="Q5625">
        <v>0</v>
      </c>
    </row>
    <row r="5626" spans="1:17" x14ac:dyDescent="0.2">
      <c r="A5626" t="s">
        <v>22649</v>
      </c>
      <c r="B5626" t="s">
        <v>84</v>
      </c>
      <c r="C5626" t="s">
        <v>182</v>
      </c>
      <c r="D5626" t="s">
        <v>17029</v>
      </c>
      <c r="E5626" t="s">
        <v>81</v>
      </c>
      <c r="F5626" t="s">
        <v>4879</v>
      </c>
      <c r="G5626">
        <v>0</v>
      </c>
      <c r="H5626">
        <v>0</v>
      </c>
      <c r="I5626">
        <v>0</v>
      </c>
      <c r="J5626">
        <v>0</v>
      </c>
      <c r="K5626">
        <v>0</v>
      </c>
      <c r="L5626">
        <v>0</v>
      </c>
      <c r="M5626">
        <v>30</v>
      </c>
      <c r="N5626">
        <v>0</v>
      </c>
      <c r="O5626">
        <v>0</v>
      </c>
      <c r="P5626">
        <v>0</v>
      </c>
      <c r="Q5626">
        <v>0</v>
      </c>
    </row>
    <row r="5627" spans="1:17" x14ac:dyDescent="0.2">
      <c r="A5627" t="s">
        <v>22650</v>
      </c>
      <c r="B5627" t="s">
        <v>84</v>
      </c>
      <c r="C5627" t="s">
        <v>182</v>
      </c>
      <c r="D5627" t="s">
        <v>17029</v>
      </c>
      <c r="E5627" t="s">
        <v>81</v>
      </c>
      <c r="F5627" t="s">
        <v>4881</v>
      </c>
      <c r="G5627">
        <v>0</v>
      </c>
      <c r="H5627">
        <v>30</v>
      </c>
      <c r="I5627">
        <v>1</v>
      </c>
      <c r="J5627">
        <v>23</v>
      </c>
      <c r="K5627">
        <v>3</v>
      </c>
      <c r="L5627">
        <v>3</v>
      </c>
      <c r="M5627">
        <v>0</v>
      </c>
      <c r="N5627">
        <v>0</v>
      </c>
      <c r="O5627">
        <v>0</v>
      </c>
      <c r="P5627">
        <v>0</v>
      </c>
      <c r="Q5627">
        <v>0</v>
      </c>
    </row>
    <row r="5628" spans="1:17" x14ac:dyDescent="0.2">
      <c r="A5628" t="s">
        <v>22651</v>
      </c>
      <c r="B5628" t="s">
        <v>84</v>
      </c>
      <c r="C5628" t="s">
        <v>182</v>
      </c>
      <c r="D5628" t="s">
        <v>17029</v>
      </c>
      <c r="E5628" t="s">
        <v>81</v>
      </c>
      <c r="F5628" t="s">
        <v>4883</v>
      </c>
      <c r="G5628">
        <v>0</v>
      </c>
      <c r="H5628">
        <v>30</v>
      </c>
      <c r="I5628">
        <v>2</v>
      </c>
      <c r="J5628">
        <v>22</v>
      </c>
      <c r="K5628">
        <v>4</v>
      </c>
      <c r="L5628">
        <v>2</v>
      </c>
      <c r="M5628">
        <v>0</v>
      </c>
      <c r="N5628">
        <v>0</v>
      </c>
      <c r="O5628">
        <v>0</v>
      </c>
      <c r="P5628">
        <v>0</v>
      </c>
      <c r="Q5628">
        <v>0</v>
      </c>
    </row>
    <row r="5629" spans="1:17" x14ac:dyDescent="0.2">
      <c r="A5629" t="s">
        <v>22652</v>
      </c>
      <c r="B5629" t="s">
        <v>84</v>
      </c>
      <c r="C5629" t="s">
        <v>182</v>
      </c>
      <c r="D5629" t="s">
        <v>17029</v>
      </c>
      <c r="E5629" t="s">
        <v>81</v>
      </c>
      <c r="F5629" t="s">
        <v>4885</v>
      </c>
      <c r="G5629">
        <v>0</v>
      </c>
      <c r="H5629">
        <v>0</v>
      </c>
      <c r="I5629">
        <v>0</v>
      </c>
      <c r="J5629">
        <v>0</v>
      </c>
      <c r="K5629">
        <v>0</v>
      </c>
      <c r="L5629">
        <v>0</v>
      </c>
      <c r="M5629">
        <v>30</v>
      </c>
      <c r="N5629">
        <v>0</v>
      </c>
      <c r="O5629">
        <v>0</v>
      </c>
      <c r="P5629">
        <v>0</v>
      </c>
      <c r="Q5629">
        <v>0</v>
      </c>
    </row>
    <row r="5630" spans="1:17" x14ac:dyDescent="0.2">
      <c r="A5630" t="s">
        <v>22653</v>
      </c>
      <c r="B5630" t="s">
        <v>84</v>
      </c>
      <c r="C5630" t="s">
        <v>182</v>
      </c>
      <c r="D5630" t="s">
        <v>17029</v>
      </c>
      <c r="E5630" t="s">
        <v>81</v>
      </c>
      <c r="F5630" t="s">
        <v>4887</v>
      </c>
      <c r="G5630">
        <v>0</v>
      </c>
      <c r="H5630">
        <v>30</v>
      </c>
      <c r="I5630">
        <v>1</v>
      </c>
      <c r="J5630">
        <v>23</v>
      </c>
      <c r="K5630">
        <v>4</v>
      </c>
      <c r="L5630">
        <v>2</v>
      </c>
      <c r="M5630">
        <v>0</v>
      </c>
      <c r="N5630">
        <v>0</v>
      </c>
      <c r="O5630">
        <v>0</v>
      </c>
      <c r="P5630">
        <v>0</v>
      </c>
      <c r="Q5630">
        <v>0</v>
      </c>
    </row>
    <row r="5631" spans="1:17" x14ac:dyDescent="0.2">
      <c r="A5631" t="s">
        <v>22654</v>
      </c>
      <c r="B5631" t="s">
        <v>84</v>
      </c>
      <c r="C5631" t="s">
        <v>182</v>
      </c>
      <c r="D5631" t="s">
        <v>17029</v>
      </c>
      <c r="E5631" t="s">
        <v>81</v>
      </c>
      <c r="F5631" t="s">
        <v>4889</v>
      </c>
      <c r="G5631">
        <v>0</v>
      </c>
      <c r="H5631">
        <v>0</v>
      </c>
      <c r="I5631">
        <v>0</v>
      </c>
      <c r="J5631">
        <v>0</v>
      </c>
      <c r="K5631">
        <v>0</v>
      </c>
      <c r="L5631">
        <v>0</v>
      </c>
      <c r="M5631">
        <v>30</v>
      </c>
      <c r="N5631">
        <v>0</v>
      </c>
      <c r="O5631">
        <v>0</v>
      </c>
      <c r="P5631">
        <v>0</v>
      </c>
      <c r="Q5631">
        <v>0</v>
      </c>
    </row>
    <row r="5632" spans="1:17" x14ac:dyDescent="0.2">
      <c r="A5632" t="s">
        <v>22655</v>
      </c>
      <c r="B5632" t="s">
        <v>84</v>
      </c>
      <c r="C5632" t="s">
        <v>182</v>
      </c>
      <c r="D5632" t="s">
        <v>17029</v>
      </c>
      <c r="E5632" t="s">
        <v>81</v>
      </c>
      <c r="F5632" t="s">
        <v>4871</v>
      </c>
      <c r="G5632">
        <v>0</v>
      </c>
      <c r="H5632">
        <v>0</v>
      </c>
      <c r="I5632">
        <v>0</v>
      </c>
      <c r="J5632">
        <v>0</v>
      </c>
      <c r="K5632">
        <v>0</v>
      </c>
      <c r="L5632">
        <v>0</v>
      </c>
      <c r="M5632">
        <v>0</v>
      </c>
      <c r="N5632">
        <v>26</v>
      </c>
      <c r="O5632">
        <v>24</v>
      </c>
      <c r="P5632">
        <v>2</v>
      </c>
      <c r="Q5632">
        <v>0</v>
      </c>
    </row>
    <row r="5633" spans="1:17" x14ac:dyDescent="0.2">
      <c r="A5633" t="s">
        <v>22656</v>
      </c>
      <c r="B5633" t="s">
        <v>84</v>
      </c>
      <c r="C5633" t="s">
        <v>182</v>
      </c>
      <c r="D5633" t="s">
        <v>17029</v>
      </c>
      <c r="E5633" t="s">
        <v>81</v>
      </c>
      <c r="F5633" t="s">
        <v>4873</v>
      </c>
      <c r="G5633">
        <v>0</v>
      </c>
      <c r="H5633">
        <v>0</v>
      </c>
      <c r="I5633">
        <v>0</v>
      </c>
      <c r="J5633">
        <v>0</v>
      </c>
      <c r="K5633">
        <v>0</v>
      </c>
      <c r="L5633">
        <v>0</v>
      </c>
      <c r="M5633">
        <v>0</v>
      </c>
      <c r="N5633">
        <v>23</v>
      </c>
      <c r="O5633">
        <v>21</v>
      </c>
      <c r="P5633">
        <v>2</v>
      </c>
      <c r="Q5633">
        <v>0</v>
      </c>
    </row>
    <row r="5634" spans="1:17" x14ac:dyDescent="0.2">
      <c r="A5634" t="s">
        <v>22657</v>
      </c>
      <c r="B5634" t="s">
        <v>84</v>
      </c>
      <c r="C5634" t="s">
        <v>182</v>
      </c>
      <c r="D5634" t="s">
        <v>17029</v>
      </c>
      <c r="E5634" t="s">
        <v>81</v>
      </c>
      <c r="F5634" t="s">
        <v>17019</v>
      </c>
      <c r="G5634">
        <v>30</v>
      </c>
      <c r="H5634">
        <v>0</v>
      </c>
      <c r="I5634">
        <v>0</v>
      </c>
      <c r="J5634">
        <v>0</v>
      </c>
      <c r="K5634">
        <v>0</v>
      </c>
      <c r="L5634">
        <v>0</v>
      </c>
      <c r="M5634">
        <v>0</v>
      </c>
      <c r="N5634">
        <v>0</v>
      </c>
      <c r="O5634">
        <v>0</v>
      </c>
      <c r="P5634">
        <v>0</v>
      </c>
      <c r="Q5634">
        <v>0</v>
      </c>
    </row>
    <row r="5635" spans="1:17" x14ac:dyDescent="0.2">
      <c r="A5635" t="s">
        <v>22658</v>
      </c>
      <c r="B5635" t="s">
        <v>84</v>
      </c>
      <c r="C5635" t="s">
        <v>182</v>
      </c>
      <c r="D5635" t="s">
        <v>17021</v>
      </c>
      <c r="E5635" t="s">
        <v>79</v>
      </c>
      <c r="F5635" t="s">
        <v>17022</v>
      </c>
      <c r="G5635">
        <v>0</v>
      </c>
      <c r="H5635">
        <v>0</v>
      </c>
      <c r="I5635">
        <v>0</v>
      </c>
      <c r="J5635">
        <v>0</v>
      </c>
      <c r="K5635">
        <v>0</v>
      </c>
      <c r="L5635">
        <v>0</v>
      </c>
      <c r="M5635">
        <v>0</v>
      </c>
      <c r="N5635">
        <v>9</v>
      </c>
      <c r="O5635">
        <v>5</v>
      </c>
      <c r="P5635">
        <v>4</v>
      </c>
      <c r="Q5635">
        <v>0</v>
      </c>
    </row>
    <row r="5636" spans="1:17" x14ac:dyDescent="0.2">
      <c r="A5636" t="s">
        <v>22659</v>
      </c>
      <c r="B5636" t="s">
        <v>84</v>
      </c>
      <c r="C5636" t="s">
        <v>182</v>
      </c>
      <c r="D5636" t="s">
        <v>17021</v>
      </c>
      <c r="E5636" t="s">
        <v>79</v>
      </c>
      <c r="F5636" t="s">
        <v>17019</v>
      </c>
      <c r="G5636">
        <v>9</v>
      </c>
      <c r="H5636">
        <v>0</v>
      </c>
      <c r="I5636">
        <v>0</v>
      </c>
      <c r="J5636">
        <v>0</v>
      </c>
      <c r="K5636">
        <v>0</v>
      </c>
      <c r="L5636">
        <v>0</v>
      </c>
      <c r="M5636">
        <v>0</v>
      </c>
      <c r="N5636">
        <v>0</v>
      </c>
      <c r="O5636">
        <v>0</v>
      </c>
      <c r="P5636">
        <v>0</v>
      </c>
      <c r="Q5636">
        <v>0</v>
      </c>
    </row>
    <row r="5637" spans="1:17" x14ac:dyDescent="0.2">
      <c r="A5637" t="s">
        <v>22660</v>
      </c>
      <c r="B5637" t="s">
        <v>84</v>
      </c>
      <c r="C5637" t="s">
        <v>182</v>
      </c>
      <c r="D5637" t="s">
        <v>17021</v>
      </c>
      <c r="E5637" t="s">
        <v>81</v>
      </c>
      <c r="F5637" t="s">
        <v>17022</v>
      </c>
      <c r="G5637">
        <v>0</v>
      </c>
      <c r="H5637">
        <v>0</v>
      </c>
      <c r="I5637">
        <v>0</v>
      </c>
      <c r="J5637">
        <v>0</v>
      </c>
      <c r="K5637">
        <v>0</v>
      </c>
      <c r="L5637">
        <v>0</v>
      </c>
      <c r="M5637">
        <v>0</v>
      </c>
      <c r="N5637">
        <v>10</v>
      </c>
      <c r="O5637">
        <v>8</v>
      </c>
      <c r="P5637">
        <v>2</v>
      </c>
      <c r="Q5637">
        <v>0</v>
      </c>
    </row>
    <row r="5638" spans="1:17" x14ac:dyDescent="0.2">
      <c r="A5638" t="s">
        <v>22661</v>
      </c>
      <c r="B5638" t="s">
        <v>84</v>
      </c>
      <c r="C5638" t="s">
        <v>182</v>
      </c>
      <c r="D5638" t="s">
        <v>17021</v>
      </c>
      <c r="E5638" t="s">
        <v>81</v>
      </c>
      <c r="F5638" t="s">
        <v>17019</v>
      </c>
      <c r="G5638">
        <v>10</v>
      </c>
      <c r="H5638">
        <v>0</v>
      </c>
      <c r="I5638">
        <v>0</v>
      </c>
      <c r="J5638">
        <v>0</v>
      </c>
      <c r="K5638">
        <v>0</v>
      </c>
      <c r="L5638">
        <v>0</v>
      </c>
      <c r="M5638">
        <v>0</v>
      </c>
      <c r="N5638">
        <v>0</v>
      </c>
      <c r="O5638">
        <v>0</v>
      </c>
      <c r="P5638">
        <v>0</v>
      </c>
      <c r="Q5638">
        <v>0</v>
      </c>
    </row>
    <row r="5639" spans="1:17" x14ac:dyDescent="0.2">
      <c r="A5639" t="s">
        <v>22662</v>
      </c>
      <c r="B5639" t="s">
        <v>84</v>
      </c>
      <c r="C5639" t="s">
        <v>182</v>
      </c>
      <c r="D5639" t="s">
        <v>17025</v>
      </c>
      <c r="E5639" t="s">
        <v>79</v>
      </c>
      <c r="F5639" t="s">
        <v>17019</v>
      </c>
      <c r="G5639">
        <v>1</v>
      </c>
      <c r="H5639">
        <v>0</v>
      </c>
      <c r="I5639">
        <v>0</v>
      </c>
      <c r="J5639">
        <v>0</v>
      </c>
      <c r="K5639">
        <v>0</v>
      </c>
      <c r="L5639">
        <v>0</v>
      </c>
      <c r="M5639">
        <v>0</v>
      </c>
      <c r="N5639">
        <v>0</v>
      </c>
      <c r="O5639">
        <v>0</v>
      </c>
      <c r="P5639">
        <v>0</v>
      </c>
      <c r="Q5639">
        <v>0</v>
      </c>
    </row>
    <row r="5640" spans="1:17" x14ac:dyDescent="0.2">
      <c r="A5640" t="s">
        <v>22663</v>
      </c>
      <c r="B5640" t="s">
        <v>84</v>
      </c>
      <c r="C5640" t="s">
        <v>182</v>
      </c>
      <c r="D5640" t="s">
        <v>17025</v>
      </c>
      <c r="E5640" t="s">
        <v>81</v>
      </c>
      <c r="F5640" t="s">
        <v>17019</v>
      </c>
      <c r="G5640">
        <v>1</v>
      </c>
      <c r="H5640">
        <v>0</v>
      </c>
      <c r="I5640">
        <v>0</v>
      </c>
      <c r="J5640">
        <v>0</v>
      </c>
      <c r="K5640">
        <v>0</v>
      </c>
      <c r="L5640">
        <v>0</v>
      </c>
      <c r="M5640">
        <v>0</v>
      </c>
      <c r="N5640">
        <v>0</v>
      </c>
      <c r="O5640">
        <v>0</v>
      </c>
      <c r="P5640">
        <v>0</v>
      </c>
      <c r="Q5640">
        <v>0</v>
      </c>
    </row>
    <row r="5641" spans="1:17" x14ac:dyDescent="0.2">
      <c r="A5641" t="s">
        <v>22664</v>
      </c>
      <c r="B5641" t="s">
        <v>84</v>
      </c>
      <c r="C5641" t="s">
        <v>183</v>
      </c>
      <c r="D5641" t="s">
        <v>17027</v>
      </c>
      <c r="E5641" t="s">
        <v>79</v>
      </c>
      <c r="F5641" t="s">
        <v>17019</v>
      </c>
      <c r="G5641">
        <v>1</v>
      </c>
      <c r="H5641">
        <v>0</v>
      </c>
      <c r="I5641">
        <v>0</v>
      </c>
      <c r="J5641">
        <v>0</v>
      </c>
      <c r="K5641">
        <v>0</v>
      </c>
      <c r="L5641">
        <v>0</v>
      </c>
      <c r="M5641">
        <v>0</v>
      </c>
      <c r="N5641">
        <v>0</v>
      </c>
      <c r="O5641">
        <v>0</v>
      </c>
      <c r="P5641">
        <v>0</v>
      </c>
      <c r="Q5641">
        <v>0</v>
      </c>
    </row>
    <row r="5642" spans="1:17" x14ac:dyDescent="0.2">
      <c r="A5642" t="s">
        <v>22665</v>
      </c>
      <c r="B5642" t="s">
        <v>84</v>
      </c>
      <c r="C5642" t="s">
        <v>183</v>
      </c>
      <c r="D5642" t="s">
        <v>17027</v>
      </c>
      <c r="E5642" t="s">
        <v>81</v>
      </c>
      <c r="F5642" t="s">
        <v>17019</v>
      </c>
      <c r="G5642">
        <v>2</v>
      </c>
      <c r="H5642">
        <v>0</v>
      </c>
      <c r="I5642">
        <v>0</v>
      </c>
      <c r="J5642">
        <v>0</v>
      </c>
      <c r="K5642">
        <v>0</v>
      </c>
      <c r="L5642">
        <v>0</v>
      </c>
      <c r="M5642">
        <v>0</v>
      </c>
      <c r="N5642">
        <v>0</v>
      </c>
      <c r="O5642">
        <v>0</v>
      </c>
      <c r="P5642">
        <v>0</v>
      </c>
      <c r="Q5642">
        <v>0</v>
      </c>
    </row>
    <row r="5643" spans="1:17" x14ac:dyDescent="0.2">
      <c r="A5643" t="s">
        <v>22666</v>
      </c>
      <c r="B5643" t="s">
        <v>84</v>
      </c>
      <c r="C5643" t="s">
        <v>183</v>
      </c>
      <c r="D5643" t="s">
        <v>17029</v>
      </c>
      <c r="E5643" t="s">
        <v>79</v>
      </c>
      <c r="F5643" t="s">
        <v>4875</v>
      </c>
      <c r="G5643">
        <v>0</v>
      </c>
      <c r="H5643">
        <v>26</v>
      </c>
      <c r="I5643">
        <v>6</v>
      </c>
      <c r="J5643">
        <v>16</v>
      </c>
      <c r="K5643">
        <v>3</v>
      </c>
      <c r="L5643">
        <v>1</v>
      </c>
      <c r="M5643">
        <v>0</v>
      </c>
      <c r="N5643">
        <v>0</v>
      </c>
      <c r="O5643">
        <v>0</v>
      </c>
      <c r="P5643">
        <v>0</v>
      </c>
      <c r="Q5643">
        <v>0</v>
      </c>
    </row>
    <row r="5644" spans="1:17" x14ac:dyDescent="0.2">
      <c r="A5644" t="s">
        <v>22667</v>
      </c>
      <c r="B5644" t="s">
        <v>84</v>
      </c>
      <c r="C5644" t="s">
        <v>183</v>
      </c>
      <c r="D5644" t="s">
        <v>17029</v>
      </c>
      <c r="E5644" t="s">
        <v>79</v>
      </c>
      <c r="F5644" t="s">
        <v>4877</v>
      </c>
      <c r="G5644">
        <v>0</v>
      </c>
      <c r="H5644">
        <v>26</v>
      </c>
      <c r="I5644">
        <v>4</v>
      </c>
      <c r="J5644">
        <v>17</v>
      </c>
      <c r="K5644">
        <v>4</v>
      </c>
      <c r="L5644">
        <v>1</v>
      </c>
      <c r="M5644">
        <v>0</v>
      </c>
      <c r="N5644">
        <v>0</v>
      </c>
      <c r="O5644">
        <v>0</v>
      </c>
      <c r="P5644">
        <v>0</v>
      </c>
      <c r="Q5644">
        <v>0</v>
      </c>
    </row>
    <row r="5645" spans="1:17" x14ac:dyDescent="0.2">
      <c r="A5645" t="s">
        <v>22668</v>
      </c>
      <c r="B5645" t="s">
        <v>84</v>
      </c>
      <c r="C5645" t="s">
        <v>183</v>
      </c>
      <c r="D5645" t="s">
        <v>17029</v>
      </c>
      <c r="E5645" t="s">
        <v>79</v>
      </c>
      <c r="F5645" t="s">
        <v>4879</v>
      </c>
      <c r="G5645">
        <v>0</v>
      </c>
      <c r="H5645">
        <v>0</v>
      </c>
      <c r="I5645">
        <v>0</v>
      </c>
      <c r="J5645">
        <v>0</v>
      </c>
      <c r="K5645">
        <v>0</v>
      </c>
      <c r="L5645">
        <v>0</v>
      </c>
      <c r="M5645">
        <v>26</v>
      </c>
      <c r="N5645">
        <v>0</v>
      </c>
      <c r="O5645">
        <v>0</v>
      </c>
      <c r="P5645">
        <v>0</v>
      </c>
      <c r="Q5645">
        <v>0</v>
      </c>
    </row>
    <row r="5646" spans="1:17" x14ac:dyDescent="0.2">
      <c r="A5646" t="s">
        <v>22669</v>
      </c>
      <c r="B5646" t="s">
        <v>84</v>
      </c>
      <c r="C5646" t="s">
        <v>183</v>
      </c>
      <c r="D5646" t="s">
        <v>17029</v>
      </c>
      <c r="E5646" t="s">
        <v>79</v>
      </c>
      <c r="F5646" t="s">
        <v>4881</v>
      </c>
      <c r="G5646">
        <v>0</v>
      </c>
      <c r="H5646">
        <v>26</v>
      </c>
      <c r="I5646">
        <v>4</v>
      </c>
      <c r="J5646">
        <v>17</v>
      </c>
      <c r="K5646">
        <v>4</v>
      </c>
      <c r="L5646">
        <v>1</v>
      </c>
      <c r="M5646">
        <v>0</v>
      </c>
      <c r="N5646">
        <v>0</v>
      </c>
      <c r="O5646">
        <v>0</v>
      </c>
      <c r="P5646">
        <v>0</v>
      </c>
      <c r="Q5646">
        <v>0</v>
      </c>
    </row>
    <row r="5647" spans="1:17" x14ac:dyDescent="0.2">
      <c r="A5647" t="s">
        <v>22670</v>
      </c>
      <c r="B5647" t="s">
        <v>84</v>
      </c>
      <c r="C5647" t="s">
        <v>183</v>
      </c>
      <c r="D5647" t="s">
        <v>17029</v>
      </c>
      <c r="E5647" t="s">
        <v>79</v>
      </c>
      <c r="F5647" t="s">
        <v>4883</v>
      </c>
      <c r="G5647">
        <v>0</v>
      </c>
      <c r="H5647">
        <v>26</v>
      </c>
      <c r="I5647">
        <v>4</v>
      </c>
      <c r="J5647">
        <v>18</v>
      </c>
      <c r="K5647">
        <v>3</v>
      </c>
      <c r="L5647">
        <v>1</v>
      </c>
      <c r="M5647">
        <v>0</v>
      </c>
      <c r="N5647">
        <v>0</v>
      </c>
      <c r="O5647">
        <v>0</v>
      </c>
      <c r="P5647">
        <v>0</v>
      </c>
      <c r="Q5647">
        <v>0</v>
      </c>
    </row>
    <row r="5648" spans="1:17" x14ac:dyDescent="0.2">
      <c r="A5648" t="s">
        <v>22671</v>
      </c>
      <c r="B5648" t="s">
        <v>84</v>
      </c>
      <c r="C5648" t="s">
        <v>183</v>
      </c>
      <c r="D5648" t="s">
        <v>17029</v>
      </c>
      <c r="E5648" t="s">
        <v>79</v>
      </c>
      <c r="F5648" t="s">
        <v>4885</v>
      </c>
      <c r="G5648">
        <v>0</v>
      </c>
      <c r="H5648">
        <v>0</v>
      </c>
      <c r="I5648">
        <v>0</v>
      </c>
      <c r="J5648">
        <v>0</v>
      </c>
      <c r="K5648">
        <v>0</v>
      </c>
      <c r="L5648">
        <v>0</v>
      </c>
      <c r="M5648">
        <v>26</v>
      </c>
      <c r="N5648">
        <v>0</v>
      </c>
      <c r="O5648">
        <v>0</v>
      </c>
      <c r="P5648">
        <v>0</v>
      </c>
      <c r="Q5648">
        <v>0</v>
      </c>
    </row>
    <row r="5649" spans="1:17" x14ac:dyDescent="0.2">
      <c r="A5649" t="s">
        <v>22672</v>
      </c>
      <c r="B5649" t="s">
        <v>84</v>
      </c>
      <c r="C5649" t="s">
        <v>183</v>
      </c>
      <c r="D5649" t="s">
        <v>17029</v>
      </c>
      <c r="E5649" t="s">
        <v>79</v>
      </c>
      <c r="F5649" t="s">
        <v>4887</v>
      </c>
      <c r="G5649">
        <v>0</v>
      </c>
      <c r="H5649">
        <v>26</v>
      </c>
      <c r="I5649">
        <v>4</v>
      </c>
      <c r="J5649">
        <v>17</v>
      </c>
      <c r="K5649">
        <v>4</v>
      </c>
      <c r="L5649">
        <v>1</v>
      </c>
      <c r="M5649">
        <v>0</v>
      </c>
      <c r="N5649">
        <v>0</v>
      </c>
      <c r="O5649">
        <v>0</v>
      </c>
      <c r="P5649">
        <v>0</v>
      </c>
      <c r="Q5649">
        <v>0</v>
      </c>
    </row>
    <row r="5650" spans="1:17" x14ac:dyDescent="0.2">
      <c r="A5650" t="s">
        <v>22673</v>
      </c>
      <c r="B5650" t="s">
        <v>84</v>
      </c>
      <c r="C5650" t="s">
        <v>183</v>
      </c>
      <c r="D5650" t="s">
        <v>17029</v>
      </c>
      <c r="E5650" t="s">
        <v>79</v>
      </c>
      <c r="F5650" t="s">
        <v>4889</v>
      </c>
      <c r="G5650">
        <v>0</v>
      </c>
      <c r="H5650">
        <v>0</v>
      </c>
      <c r="I5650">
        <v>0</v>
      </c>
      <c r="J5650">
        <v>0</v>
      </c>
      <c r="K5650">
        <v>0</v>
      </c>
      <c r="L5650">
        <v>0</v>
      </c>
      <c r="M5650">
        <v>26</v>
      </c>
      <c r="N5650">
        <v>0</v>
      </c>
      <c r="O5650">
        <v>0</v>
      </c>
      <c r="P5650">
        <v>0</v>
      </c>
      <c r="Q5650">
        <v>0</v>
      </c>
    </row>
    <row r="5651" spans="1:17" x14ac:dyDescent="0.2">
      <c r="A5651" t="s">
        <v>22674</v>
      </c>
      <c r="B5651" t="s">
        <v>84</v>
      </c>
      <c r="C5651" t="s">
        <v>183</v>
      </c>
      <c r="D5651" t="s">
        <v>17029</v>
      </c>
      <c r="E5651" t="s">
        <v>79</v>
      </c>
      <c r="F5651" t="s">
        <v>4871</v>
      </c>
      <c r="G5651">
        <v>0</v>
      </c>
      <c r="H5651">
        <v>0</v>
      </c>
      <c r="I5651">
        <v>0</v>
      </c>
      <c r="J5651">
        <v>0</v>
      </c>
      <c r="K5651">
        <v>0</v>
      </c>
      <c r="L5651">
        <v>0</v>
      </c>
      <c r="M5651">
        <v>0</v>
      </c>
      <c r="N5651">
        <v>20</v>
      </c>
      <c r="O5651">
        <v>17</v>
      </c>
      <c r="P5651">
        <v>3</v>
      </c>
      <c r="Q5651">
        <v>0</v>
      </c>
    </row>
    <row r="5652" spans="1:17" x14ac:dyDescent="0.2">
      <c r="A5652" t="s">
        <v>22675</v>
      </c>
      <c r="B5652" t="s">
        <v>84</v>
      </c>
      <c r="C5652" t="s">
        <v>183</v>
      </c>
      <c r="D5652" t="s">
        <v>17029</v>
      </c>
      <c r="E5652" t="s">
        <v>79</v>
      </c>
      <c r="F5652" t="s">
        <v>4873</v>
      </c>
      <c r="G5652">
        <v>0</v>
      </c>
      <c r="H5652">
        <v>0</v>
      </c>
      <c r="I5652">
        <v>0</v>
      </c>
      <c r="J5652">
        <v>0</v>
      </c>
      <c r="K5652">
        <v>0</v>
      </c>
      <c r="L5652">
        <v>0</v>
      </c>
      <c r="M5652">
        <v>0</v>
      </c>
      <c r="N5652">
        <v>19</v>
      </c>
      <c r="O5652">
        <v>16</v>
      </c>
      <c r="P5652">
        <v>3</v>
      </c>
      <c r="Q5652">
        <v>0</v>
      </c>
    </row>
    <row r="5653" spans="1:17" x14ac:dyDescent="0.2">
      <c r="A5653" t="s">
        <v>22676</v>
      </c>
      <c r="B5653" t="s">
        <v>84</v>
      </c>
      <c r="C5653" t="s">
        <v>183</v>
      </c>
      <c r="D5653" t="s">
        <v>17029</v>
      </c>
      <c r="E5653" t="s">
        <v>79</v>
      </c>
      <c r="F5653" t="s">
        <v>17019</v>
      </c>
      <c r="G5653">
        <v>26</v>
      </c>
      <c r="H5653">
        <v>0</v>
      </c>
      <c r="I5653">
        <v>0</v>
      </c>
      <c r="J5653">
        <v>0</v>
      </c>
      <c r="K5653">
        <v>0</v>
      </c>
      <c r="L5653">
        <v>0</v>
      </c>
      <c r="M5653">
        <v>0</v>
      </c>
      <c r="N5653">
        <v>0</v>
      </c>
      <c r="O5653">
        <v>0</v>
      </c>
      <c r="P5653">
        <v>0</v>
      </c>
      <c r="Q5653">
        <v>0</v>
      </c>
    </row>
    <row r="5654" spans="1:17" x14ac:dyDescent="0.2">
      <c r="A5654" t="s">
        <v>22677</v>
      </c>
      <c r="B5654" t="s">
        <v>84</v>
      </c>
      <c r="C5654" t="s">
        <v>183</v>
      </c>
      <c r="D5654" t="s">
        <v>17029</v>
      </c>
      <c r="E5654" t="s">
        <v>81</v>
      </c>
      <c r="F5654" t="s">
        <v>4875</v>
      </c>
      <c r="G5654">
        <v>0</v>
      </c>
      <c r="H5654">
        <v>31</v>
      </c>
      <c r="I5654">
        <v>3</v>
      </c>
      <c r="J5654">
        <v>26</v>
      </c>
      <c r="K5654">
        <v>1</v>
      </c>
      <c r="L5654">
        <v>1</v>
      </c>
      <c r="M5654">
        <v>0</v>
      </c>
      <c r="N5654">
        <v>0</v>
      </c>
      <c r="O5654">
        <v>0</v>
      </c>
      <c r="P5654">
        <v>0</v>
      </c>
      <c r="Q5654">
        <v>0</v>
      </c>
    </row>
    <row r="5655" spans="1:17" x14ac:dyDescent="0.2">
      <c r="A5655" t="s">
        <v>22678</v>
      </c>
      <c r="B5655" t="s">
        <v>84</v>
      </c>
      <c r="C5655" t="s">
        <v>183</v>
      </c>
      <c r="D5655" t="s">
        <v>17029</v>
      </c>
      <c r="E5655" t="s">
        <v>81</v>
      </c>
      <c r="F5655" t="s">
        <v>4877</v>
      </c>
      <c r="G5655">
        <v>0</v>
      </c>
      <c r="H5655">
        <v>31</v>
      </c>
      <c r="I5655">
        <v>0</v>
      </c>
      <c r="J5655">
        <v>28</v>
      </c>
      <c r="K5655">
        <v>2</v>
      </c>
      <c r="L5655">
        <v>1</v>
      </c>
      <c r="M5655">
        <v>0</v>
      </c>
      <c r="N5655">
        <v>0</v>
      </c>
      <c r="O5655">
        <v>0</v>
      </c>
      <c r="P5655">
        <v>0</v>
      </c>
      <c r="Q5655">
        <v>0</v>
      </c>
    </row>
    <row r="5656" spans="1:17" x14ac:dyDescent="0.2">
      <c r="A5656" t="s">
        <v>22679</v>
      </c>
      <c r="B5656" t="s">
        <v>84</v>
      </c>
      <c r="C5656" t="s">
        <v>183</v>
      </c>
      <c r="D5656" t="s">
        <v>17029</v>
      </c>
      <c r="E5656" t="s">
        <v>81</v>
      </c>
      <c r="F5656" t="s">
        <v>4879</v>
      </c>
      <c r="G5656">
        <v>0</v>
      </c>
      <c r="H5656">
        <v>0</v>
      </c>
      <c r="I5656">
        <v>0</v>
      </c>
      <c r="J5656">
        <v>0</v>
      </c>
      <c r="K5656">
        <v>0</v>
      </c>
      <c r="L5656">
        <v>0</v>
      </c>
      <c r="M5656">
        <v>31</v>
      </c>
      <c r="N5656">
        <v>0</v>
      </c>
      <c r="O5656">
        <v>0</v>
      </c>
      <c r="P5656">
        <v>0</v>
      </c>
      <c r="Q5656">
        <v>0</v>
      </c>
    </row>
    <row r="5657" spans="1:17" x14ac:dyDescent="0.2">
      <c r="A5657" t="s">
        <v>22680</v>
      </c>
      <c r="B5657" t="s">
        <v>84</v>
      </c>
      <c r="C5657" t="s">
        <v>183</v>
      </c>
      <c r="D5657" t="s">
        <v>17029</v>
      </c>
      <c r="E5657" t="s">
        <v>81</v>
      </c>
      <c r="F5657" t="s">
        <v>4881</v>
      </c>
      <c r="G5657">
        <v>0</v>
      </c>
      <c r="H5657">
        <v>31</v>
      </c>
      <c r="I5657">
        <v>0</v>
      </c>
      <c r="J5657">
        <v>28</v>
      </c>
      <c r="K5657">
        <v>2</v>
      </c>
      <c r="L5657">
        <v>1</v>
      </c>
      <c r="M5657">
        <v>0</v>
      </c>
      <c r="N5657">
        <v>0</v>
      </c>
      <c r="O5657">
        <v>0</v>
      </c>
      <c r="P5657">
        <v>0</v>
      </c>
      <c r="Q5657">
        <v>0</v>
      </c>
    </row>
    <row r="5658" spans="1:17" x14ac:dyDescent="0.2">
      <c r="A5658" t="s">
        <v>22681</v>
      </c>
      <c r="B5658" t="s">
        <v>84</v>
      </c>
      <c r="C5658" t="s">
        <v>183</v>
      </c>
      <c r="D5658" t="s">
        <v>17029</v>
      </c>
      <c r="E5658" t="s">
        <v>81</v>
      </c>
      <c r="F5658" t="s">
        <v>4883</v>
      </c>
      <c r="G5658">
        <v>0</v>
      </c>
      <c r="H5658">
        <v>31</v>
      </c>
      <c r="I5658">
        <v>3</v>
      </c>
      <c r="J5658">
        <v>25</v>
      </c>
      <c r="K5658">
        <v>2</v>
      </c>
      <c r="L5658">
        <v>1</v>
      </c>
      <c r="M5658">
        <v>0</v>
      </c>
      <c r="N5658">
        <v>0</v>
      </c>
      <c r="O5658">
        <v>0</v>
      </c>
      <c r="P5658">
        <v>0</v>
      </c>
      <c r="Q5658">
        <v>0</v>
      </c>
    </row>
    <row r="5659" spans="1:17" x14ac:dyDescent="0.2">
      <c r="A5659" t="s">
        <v>22682</v>
      </c>
      <c r="B5659" t="s">
        <v>84</v>
      </c>
      <c r="C5659" t="s">
        <v>183</v>
      </c>
      <c r="D5659" t="s">
        <v>17029</v>
      </c>
      <c r="E5659" t="s">
        <v>81</v>
      </c>
      <c r="F5659" t="s">
        <v>4885</v>
      </c>
      <c r="G5659">
        <v>0</v>
      </c>
      <c r="H5659">
        <v>0</v>
      </c>
      <c r="I5659">
        <v>0</v>
      </c>
      <c r="J5659">
        <v>0</v>
      </c>
      <c r="K5659">
        <v>0</v>
      </c>
      <c r="L5659">
        <v>0</v>
      </c>
      <c r="M5659">
        <v>31</v>
      </c>
      <c r="N5659">
        <v>0</v>
      </c>
      <c r="O5659">
        <v>0</v>
      </c>
      <c r="P5659">
        <v>0</v>
      </c>
      <c r="Q5659">
        <v>0</v>
      </c>
    </row>
    <row r="5660" spans="1:17" x14ac:dyDescent="0.2">
      <c r="A5660" t="s">
        <v>22683</v>
      </c>
      <c r="B5660" t="s">
        <v>84</v>
      </c>
      <c r="C5660" t="s">
        <v>183</v>
      </c>
      <c r="D5660" t="s">
        <v>17029</v>
      </c>
      <c r="E5660" t="s">
        <v>81</v>
      </c>
      <c r="F5660" t="s">
        <v>4887</v>
      </c>
      <c r="G5660">
        <v>0</v>
      </c>
      <c r="H5660">
        <v>31</v>
      </c>
      <c r="I5660">
        <v>0</v>
      </c>
      <c r="J5660">
        <v>28</v>
      </c>
      <c r="K5660">
        <v>2</v>
      </c>
      <c r="L5660">
        <v>1</v>
      </c>
      <c r="M5660">
        <v>0</v>
      </c>
      <c r="N5660">
        <v>0</v>
      </c>
      <c r="O5660">
        <v>0</v>
      </c>
      <c r="P5660">
        <v>0</v>
      </c>
      <c r="Q5660">
        <v>0</v>
      </c>
    </row>
    <row r="5661" spans="1:17" x14ac:dyDescent="0.2">
      <c r="A5661" t="s">
        <v>22684</v>
      </c>
      <c r="B5661" t="s">
        <v>84</v>
      </c>
      <c r="C5661" t="s">
        <v>183</v>
      </c>
      <c r="D5661" t="s">
        <v>17029</v>
      </c>
      <c r="E5661" t="s">
        <v>81</v>
      </c>
      <c r="F5661" t="s">
        <v>4889</v>
      </c>
      <c r="G5661">
        <v>0</v>
      </c>
      <c r="H5661">
        <v>0</v>
      </c>
      <c r="I5661">
        <v>0</v>
      </c>
      <c r="J5661">
        <v>0</v>
      </c>
      <c r="K5661">
        <v>0</v>
      </c>
      <c r="L5661">
        <v>0</v>
      </c>
      <c r="M5661">
        <v>31</v>
      </c>
      <c r="N5661">
        <v>0</v>
      </c>
      <c r="O5661">
        <v>0</v>
      </c>
      <c r="P5661">
        <v>0</v>
      </c>
      <c r="Q5661">
        <v>0</v>
      </c>
    </row>
    <row r="5662" spans="1:17" x14ac:dyDescent="0.2">
      <c r="A5662" t="s">
        <v>22685</v>
      </c>
      <c r="B5662" t="s">
        <v>84</v>
      </c>
      <c r="C5662" t="s">
        <v>183</v>
      </c>
      <c r="D5662" t="s">
        <v>17029</v>
      </c>
      <c r="E5662" t="s">
        <v>81</v>
      </c>
      <c r="F5662" t="s">
        <v>4871</v>
      </c>
      <c r="G5662">
        <v>0</v>
      </c>
      <c r="H5662">
        <v>0</v>
      </c>
      <c r="I5662">
        <v>0</v>
      </c>
      <c r="J5662">
        <v>0</v>
      </c>
      <c r="K5662">
        <v>0</v>
      </c>
      <c r="L5662">
        <v>0</v>
      </c>
      <c r="M5662">
        <v>0</v>
      </c>
      <c r="N5662">
        <v>25</v>
      </c>
      <c r="O5662">
        <v>25</v>
      </c>
      <c r="P5662">
        <v>0</v>
      </c>
      <c r="Q5662">
        <v>0</v>
      </c>
    </row>
    <row r="5663" spans="1:17" x14ac:dyDescent="0.2">
      <c r="A5663" t="s">
        <v>22686</v>
      </c>
      <c r="B5663" t="s">
        <v>84</v>
      </c>
      <c r="C5663" t="s">
        <v>183</v>
      </c>
      <c r="D5663" t="s">
        <v>17029</v>
      </c>
      <c r="E5663" t="s">
        <v>81</v>
      </c>
      <c r="F5663" t="s">
        <v>4873</v>
      </c>
      <c r="G5663">
        <v>0</v>
      </c>
      <c r="H5663">
        <v>0</v>
      </c>
      <c r="I5663">
        <v>0</v>
      </c>
      <c r="J5663">
        <v>0</v>
      </c>
      <c r="K5663">
        <v>0</v>
      </c>
      <c r="L5663">
        <v>0</v>
      </c>
      <c r="M5663">
        <v>0</v>
      </c>
      <c r="N5663">
        <v>19</v>
      </c>
      <c r="O5663">
        <v>19</v>
      </c>
      <c r="P5663">
        <v>0</v>
      </c>
      <c r="Q5663">
        <v>0</v>
      </c>
    </row>
    <row r="5664" spans="1:17" x14ac:dyDescent="0.2">
      <c r="A5664" t="s">
        <v>22687</v>
      </c>
      <c r="B5664" t="s">
        <v>84</v>
      </c>
      <c r="C5664" t="s">
        <v>183</v>
      </c>
      <c r="D5664" t="s">
        <v>17029</v>
      </c>
      <c r="E5664" t="s">
        <v>81</v>
      </c>
      <c r="F5664" t="s">
        <v>17019</v>
      </c>
      <c r="G5664">
        <v>31</v>
      </c>
      <c r="H5664">
        <v>0</v>
      </c>
      <c r="I5664">
        <v>0</v>
      </c>
      <c r="J5664">
        <v>0</v>
      </c>
      <c r="K5664">
        <v>0</v>
      </c>
      <c r="L5664">
        <v>0</v>
      </c>
      <c r="M5664">
        <v>0</v>
      </c>
      <c r="N5664">
        <v>0</v>
      </c>
      <c r="O5664">
        <v>0</v>
      </c>
      <c r="P5664">
        <v>0</v>
      </c>
      <c r="Q5664">
        <v>0</v>
      </c>
    </row>
    <row r="5665" spans="1:17" x14ac:dyDescent="0.2">
      <c r="A5665" t="s">
        <v>22688</v>
      </c>
      <c r="B5665" t="s">
        <v>84</v>
      </c>
      <c r="C5665" t="s">
        <v>183</v>
      </c>
      <c r="D5665" t="s">
        <v>17021</v>
      </c>
      <c r="E5665" t="s">
        <v>79</v>
      </c>
      <c r="F5665" t="s">
        <v>17022</v>
      </c>
      <c r="G5665">
        <v>0</v>
      </c>
      <c r="H5665">
        <v>0</v>
      </c>
      <c r="I5665">
        <v>0</v>
      </c>
      <c r="J5665">
        <v>0</v>
      </c>
      <c r="K5665">
        <v>0</v>
      </c>
      <c r="L5665">
        <v>0</v>
      </c>
      <c r="M5665">
        <v>0</v>
      </c>
      <c r="N5665">
        <v>7</v>
      </c>
      <c r="O5665">
        <v>7</v>
      </c>
      <c r="P5665">
        <v>0</v>
      </c>
      <c r="Q5665">
        <v>0</v>
      </c>
    </row>
    <row r="5666" spans="1:17" x14ac:dyDescent="0.2">
      <c r="A5666" t="s">
        <v>22689</v>
      </c>
      <c r="B5666" t="s">
        <v>84</v>
      </c>
      <c r="C5666" t="s">
        <v>183</v>
      </c>
      <c r="D5666" t="s">
        <v>17021</v>
      </c>
      <c r="E5666" t="s">
        <v>79</v>
      </c>
      <c r="F5666" t="s">
        <v>17019</v>
      </c>
      <c r="G5666">
        <v>7</v>
      </c>
      <c r="H5666">
        <v>0</v>
      </c>
      <c r="I5666">
        <v>0</v>
      </c>
      <c r="J5666">
        <v>0</v>
      </c>
      <c r="K5666">
        <v>0</v>
      </c>
      <c r="L5666">
        <v>0</v>
      </c>
      <c r="M5666">
        <v>0</v>
      </c>
      <c r="N5666">
        <v>0</v>
      </c>
      <c r="O5666">
        <v>0</v>
      </c>
      <c r="P5666">
        <v>0</v>
      </c>
      <c r="Q5666">
        <v>0</v>
      </c>
    </row>
    <row r="5667" spans="1:17" x14ac:dyDescent="0.2">
      <c r="A5667" t="s">
        <v>22690</v>
      </c>
      <c r="B5667" t="s">
        <v>84</v>
      </c>
      <c r="C5667" t="s">
        <v>183</v>
      </c>
      <c r="D5667" t="s">
        <v>17021</v>
      </c>
      <c r="E5667" t="s">
        <v>81</v>
      </c>
      <c r="F5667" t="s">
        <v>17022</v>
      </c>
      <c r="G5667">
        <v>0</v>
      </c>
      <c r="H5667">
        <v>0</v>
      </c>
      <c r="I5667">
        <v>0</v>
      </c>
      <c r="J5667">
        <v>0</v>
      </c>
      <c r="K5667">
        <v>0</v>
      </c>
      <c r="L5667">
        <v>0</v>
      </c>
      <c r="M5667">
        <v>0</v>
      </c>
      <c r="N5667">
        <v>6</v>
      </c>
      <c r="O5667">
        <v>3</v>
      </c>
      <c r="P5667">
        <v>3</v>
      </c>
      <c r="Q5667">
        <v>0</v>
      </c>
    </row>
    <row r="5668" spans="1:17" x14ac:dyDescent="0.2">
      <c r="A5668" t="s">
        <v>22691</v>
      </c>
      <c r="B5668" t="s">
        <v>84</v>
      </c>
      <c r="C5668" t="s">
        <v>183</v>
      </c>
      <c r="D5668" t="s">
        <v>17021</v>
      </c>
      <c r="E5668" t="s">
        <v>81</v>
      </c>
      <c r="F5668" t="s">
        <v>17019</v>
      </c>
      <c r="G5668">
        <v>6</v>
      </c>
      <c r="H5668">
        <v>0</v>
      </c>
      <c r="I5668">
        <v>0</v>
      </c>
      <c r="J5668">
        <v>0</v>
      </c>
      <c r="K5668">
        <v>0</v>
      </c>
      <c r="L5668">
        <v>0</v>
      </c>
      <c r="M5668">
        <v>0</v>
      </c>
      <c r="N5668">
        <v>0</v>
      </c>
      <c r="O5668">
        <v>0</v>
      </c>
      <c r="P5668">
        <v>0</v>
      </c>
      <c r="Q5668">
        <v>0</v>
      </c>
    </row>
    <row r="5669" spans="1:17" x14ac:dyDescent="0.2">
      <c r="A5669" t="s">
        <v>22692</v>
      </c>
      <c r="B5669" t="s">
        <v>84</v>
      </c>
      <c r="C5669" t="s">
        <v>183</v>
      </c>
      <c r="D5669" t="s">
        <v>17025</v>
      </c>
      <c r="E5669" t="s">
        <v>79</v>
      </c>
      <c r="F5669" t="s">
        <v>17019</v>
      </c>
      <c r="G5669">
        <v>7</v>
      </c>
      <c r="H5669">
        <v>0</v>
      </c>
      <c r="I5669">
        <v>0</v>
      </c>
      <c r="J5669">
        <v>0</v>
      </c>
      <c r="K5669">
        <v>0</v>
      </c>
      <c r="L5669">
        <v>0</v>
      </c>
      <c r="M5669">
        <v>0</v>
      </c>
      <c r="N5669">
        <v>0</v>
      </c>
      <c r="O5669">
        <v>0</v>
      </c>
      <c r="P5669">
        <v>0</v>
      </c>
      <c r="Q5669">
        <v>0</v>
      </c>
    </row>
    <row r="5670" spans="1:17" x14ac:dyDescent="0.2">
      <c r="A5670" t="s">
        <v>22693</v>
      </c>
      <c r="B5670" t="s">
        <v>84</v>
      </c>
      <c r="C5670" t="s">
        <v>183</v>
      </c>
      <c r="D5670" t="s">
        <v>17025</v>
      </c>
      <c r="E5670" t="s">
        <v>81</v>
      </c>
      <c r="F5670" t="s">
        <v>17019</v>
      </c>
      <c r="G5670">
        <v>3</v>
      </c>
      <c r="H5670">
        <v>0</v>
      </c>
      <c r="I5670">
        <v>0</v>
      </c>
      <c r="J5670">
        <v>0</v>
      </c>
      <c r="K5670">
        <v>0</v>
      </c>
      <c r="L5670">
        <v>0</v>
      </c>
      <c r="M5670">
        <v>0</v>
      </c>
      <c r="N5670">
        <v>0</v>
      </c>
      <c r="O5670">
        <v>0</v>
      </c>
      <c r="P5670">
        <v>0</v>
      </c>
      <c r="Q5670">
        <v>0</v>
      </c>
    </row>
    <row r="5671" spans="1:17" x14ac:dyDescent="0.2">
      <c r="A5671" t="s">
        <v>22694</v>
      </c>
      <c r="B5671" t="s">
        <v>84</v>
      </c>
      <c r="C5671" t="s">
        <v>184</v>
      </c>
      <c r="D5671" t="s">
        <v>17029</v>
      </c>
      <c r="E5671" t="s">
        <v>79</v>
      </c>
      <c r="F5671" t="s">
        <v>4875</v>
      </c>
      <c r="G5671">
        <v>0</v>
      </c>
      <c r="H5671">
        <v>3</v>
      </c>
      <c r="I5671">
        <v>0</v>
      </c>
      <c r="J5671">
        <v>2</v>
      </c>
      <c r="K5671">
        <v>1</v>
      </c>
      <c r="L5671">
        <v>0</v>
      </c>
      <c r="M5671">
        <v>0</v>
      </c>
      <c r="N5671">
        <v>0</v>
      </c>
      <c r="O5671">
        <v>0</v>
      </c>
      <c r="P5671">
        <v>0</v>
      </c>
      <c r="Q5671">
        <v>0</v>
      </c>
    </row>
    <row r="5672" spans="1:17" x14ac:dyDescent="0.2">
      <c r="A5672" t="s">
        <v>22695</v>
      </c>
      <c r="B5672" t="s">
        <v>84</v>
      </c>
      <c r="C5672" t="s">
        <v>184</v>
      </c>
      <c r="D5672" t="s">
        <v>17029</v>
      </c>
      <c r="E5672" t="s">
        <v>79</v>
      </c>
      <c r="F5672" t="s">
        <v>4877</v>
      </c>
      <c r="G5672">
        <v>0</v>
      </c>
      <c r="H5672">
        <v>3</v>
      </c>
      <c r="I5672">
        <v>0</v>
      </c>
      <c r="J5672">
        <v>2</v>
      </c>
      <c r="K5672">
        <v>1</v>
      </c>
      <c r="L5672">
        <v>0</v>
      </c>
      <c r="M5672">
        <v>0</v>
      </c>
      <c r="N5672">
        <v>0</v>
      </c>
      <c r="O5672">
        <v>0</v>
      </c>
      <c r="P5672">
        <v>0</v>
      </c>
      <c r="Q5672">
        <v>0</v>
      </c>
    </row>
    <row r="5673" spans="1:17" x14ac:dyDescent="0.2">
      <c r="A5673" t="s">
        <v>22696</v>
      </c>
      <c r="B5673" t="s">
        <v>84</v>
      </c>
      <c r="C5673" t="s">
        <v>184</v>
      </c>
      <c r="D5673" t="s">
        <v>17029</v>
      </c>
      <c r="E5673" t="s">
        <v>79</v>
      </c>
      <c r="F5673" t="s">
        <v>4879</v>
      </c>
      <c r="G5673">
        <v>0</v>
      </c>
      <c r="H5673">
        <v>0</v>
      </c>
      <c r="I5673">
        <v>0</v>
      </c>
      <c r="J5673">
        <v>0</v>
      </c>
      <c r="K5673">
        <v>0</v>
      </c>
      <c r="L5673">
        <v>0</v>
      </c>
      <c r="M5673">
        <v>3</v>
      </c>
      <c r="N5673">
        <v>0</v>
      </c>
      <c r="O5673">
        <v>0</v>
      </c>
      <c r="P5673">
        <v>0</v>
      </c>
      <c r="Q5673">
        <v>0</v>
      </c>
    </row>
    <row r="5674" spans="1:17" x14ac:dyDescent="0.2">
      <c r="A5674" t="s">
        <v>22697</v>
      </c>
      <c r="B5674" t="s">
        <v>84</v>
      </c>
      <c r="C5674" t="s">
        <v>184</v>
      </c>
      <c r="D5674" t="s">
        <v>17029</v>
      </c>
      <c r="E5674" t="s">
        <v>79</v>
      </c>
      <c r="F5674" t="s">
        <v>4881</v>
      </c>
      <c r="G5674">
        <v>0</v>
      </c>
      <c r="H5674">
        <v>3</v>
      </c>
      <c r="I5674">
        <v>0</v>
      </c>
      <c r="J5674">
        <v>2</v>
      </c>
      <c r="K5674">
        <v>1</v>
      </c>
      <c r="L5674">
        <v>0</v>
      </c>
      <c r="M5674">
        <v>0</v>
      </c>
      <c r="N5674">
        <v>0</v>
      </c>
      <c r="O5674">
        <v>0</v>
      </c>
      <c r="P5674">
        <v>0</v>
      </c>
      <c r="Q5674">
        <v>0</v>
      </c>
    </row>
    <row r="5675" spans="1:17" x14ac:dyDescent="0.2">
      <c r="A5675" t="s">
        <v>22698</v>
      </c>
      <c r="B5675" t="s">
        <v>84</v>
      </c>
      <c r="C5675" t="s">
        <v>184</v>
      </c>
      <c r="D5675" t="s">
        <v>17029</v>
      </c>
      <c r="E5675" t="s">
        <v>79</v>
      </c>
      <c r="F5675" t="s">
        <v>4883</v>
      </c>
      <c r="G5675">
        <v>0</v>
      </c>
      <c r="H5675">
        <v>3</v>
      </c>
      <c r="I5675">
        <v>0</v>
      </c>
      <c r="J5675">
        <v>2</v>
      </c>
      <c r="K5675">
        <v>1</v>
      </c>
      <c r="L5675">
        <v>0</v>
      </c>
      <c r="M5675">
        <v>0</v>
      </c>
      <c r="N5675">
        <v>0</v>
      </c>
      <c r="O5675">
        <v>0</v>
      </c>
      <c r="P5675">
        <v>0</v>
      </c>
      <c r="Q5675">
        <v>0</v>
      </c>
    </row>
    <row r="5676" spans="1:17" x14ac:dyDescent="0.2">
      <c r="A5676" t="s">
        <v>22699</v>
      </c>
      <c r="B5676" t="s">
        <v>84</v>
      </c>
      <c r="C5676" t="s">
        <v>184</v>
      </c>
      <c r="D5676" t="s">
        <v>17029</v>
      </c>
      <c r="E5676" t="s">
        <v>79</v>
      </c>
      <c r="F5676" t="s">
        <v>4885</v>
      </c>
      <c r="G5676">
        <v>0</v>
      </c>
      <c r="H5676">
        <v>0</v>
      </c>
      <c r="I5676">
        <v>0</v>
      </c>
      <c r="J5676">
        <v>0</v>
      </c>
      <c r="K5676">
        <v>0</v>
      </c>
      <c r="L5676">
        <v>0</v>
      </c>
      <c r="M5676">
        <v>3</v>
      </c>
      <c r="N5676">
        <v>0</v>
      </c>
      <c r="O5676">
        <v>0</v>
      </c>
      <c r="P5676">
        <v>0</v>
      </c>
      <c r="Q5676">
        <v>0</v>
      </c>
    </row>
    <row r="5677" spans="1:17" x14ac:dyDescent="0.2">
      <c r="A5677" t="s">
        <v>22700</v>
      </c>
      <c r="B5677" t="s">
        <v>84</v>
      </c>
      <c r="C5677" t="s">
        <v>184</v>
      </c>
      <c r="D5677" t="s">
        <v>17029</v>
      </c>
      <c r="E5677" t="s">
        <v>79</v>
      </c>
      <c r="F5677" t="s">
        <v>4887</v>
      </c>
      <c r="G5677">
        <v>0</v>
      </c>
      <c r="H5677">
        <v>3</v>
      </c>
      <c r="I5677">
        <v>0</v>
      </c>
      <c r="J5677">
        <v>2</v>
      </c>
      <c r="K5677">
        <v>1</v>
      </c>
      <c r="L5677">
        <v>0</v>
      </c>
      <c r="M5677">
        <v>0</v>
      </c>
      <c r="N5677">
        <v>0</v>
      </c>
      <c r="O5677">
        <v>0</v>
      </c>
      <c r="P5677">
        <v>0</v>
      </c>
      <c r="Q5677">
        <v>0</v>
      </c>
    </row>
    <row r="5678" spans="1:17" x14ac:dyDescent="0.2">
      <c r="A5678" t="s">
        <v>22701</v>
      </c>
      <c r="B5678" t="s">
        <v>84</v>
      </c>
      <c r="C5678" t="s">
        <v>184</v>
      </c>
      <c r="D5678" t="s">
        <v>17029</v>
      </c>
      <c r="E5678" t="s">
        <v>79</v>
      </c>
      <c r="F5678" t="s">
        <v>4889</v>
      </c>
      <c r="G5678">
        <v>0</v>
      </c>
      <c r="H5678">
        <v>0</v>
      </c>
      <c r="I5678">
        <v>0</v>
      </c>
      <c r="J5678">
        <v>0</v>
      </c>
      <c r="K5678">
        <v>0</v>
      </c>
      <c r="L5678">
        <v>0</v>
      </c>
      <c r="M5678">
        <v>3</v>
      </c>
      <c r="N5678">
        <v>0</v>
      </c>
      <c r="O5678">
        <v>0</v>
      </c>
      <c r="P5678">
        <v>0</v>
      </c>
      <c r="Q5678">
        <v>0</v>
      </c>
    </row>
    <row r="5679" spans="1:17" x14ac:dyDescent="0.2">
      <c r="A5679" t="s">
        <v>22702</v>
      </c>
      <c r="B5679" t="s">
        <v>84</v>
      </c>
      <c r="C5679" t="s">
        <v>184</v>
      </c>
      <c r="D5679" t="s">
        <v>17029</v>
      </c>
      <c r="E5679" t="s">
        <v>79</v>
      </c>
      <c r="F5679" t="s">
        <v>4871</v>
      </c>
      <c r="G5679">
        <v>0</v>
      </c>
      <c r="H5679">
        <v>0</v>
      </c>
      <c r="I5679">
        <v>0</v>
      </c>
      <c r="J5679">
        <v>0</v>
      </c>
      <c r="K5679">
        <v>0</v>
      </c>
      <c r="L5679">
        <v>0</v>
      </c>
      <c r="M5679">
        <v>0</v>
      </c>
      <c r="N5679">
        <v>3</v>
      </c>
      <c r="O5679">
        <v>3</v>
      </c>
      <c r="P5679">
        <v>0</v>
      </c>
      <c r="Q5679">
        <v>0</v>
      </c>
    </row>
    <row r="5680" spans="1:17" x14ac:dyDescent="0.2">
      <c r="A5680" t="s">
        <v>22703</v>
      </c>
      <c r="B5680" t="s">
        <v>84</v>
      </c>
      <c r="C5680" t="s">
        <v>184</v>
      </c>
      <c r="D5680" t="s">
        <v>17029</v>
      </c>
      <c r="E5680" t="s">
        <v>79</v>
      </c>
      <c r="F5680" t="s">
        <v>4873</v>
      </c>
      <c r="G5680">
        <v>0</v>
      </c>
      <c r="H5680">
        <v>0</v>
      </c>
      <c r="I5680">
        <v>0</v>
      </c>
      <c r="J5680">
        <v>0</v>
      </c>
      <c r="K5680">
        <v>0</v>
      </c>
      <c r="L5680">
        <v>0</v>
      </c>
      <c r="M5680">
        <v>0</v>
      </c>
      <c r="N5680">
        <v>3</v>
      </c>
      <c r="O5680">
        <v>3</v>
      </c>
      <c r="P5680">
        <v>0</v>
      </c>
      <c r="Q5680">
        <v>0</v>
      </c>
    </row>
    <row r="5681" spans="1:17" x14ac:dyDescent="0.2">
      <c r="A5681" t="s">
        <v>22704</v>
      </c>
      <c r="B5681" t="s">
        <v>84</v>
      </c>
      <c r="C5681" t="s">
        <v>184</v>
      </c>
      <c r="D5681" t="s">
        <v>17029</v>
      </c>
      <c r="E5681" t="s">
        <v>79</v>
      </c>
      <c r="F5681" t="s">
        <v>17019</v>
      </c>
      <c r="G5681">
        <v>3</v>
      </c>
      <c r="H5681">
        <v>0</v>
      </c>
      <c r="I5681">
        <v>0</v>
      </c>
      <c r="J5681">
        <v>0</v>
      </c>
      <c r="K5681">
        <v>0</v>
      </c>
      <c r="L5681">
        <v>0</v>
      </c>
      <c r="M5681">
        <v>0</v>
      </c>
      <c r="N5681">
        <v>0</v>
      </c>
      <c r="O5681">
        <v>0</v>
      </c>
      <c r="P5681">
        <v>0</v>
      </c>
      <c r="Q5681">
        <v>0</v>
      </c>
    </row>
    <row r="5682" spans="1:17" x14ac:dyDescent="0.2">
      <c r="A5682" t="s">
        <v>22705</v>
      </c>
      <c r="B5682" t="s">
        <v>84</v>
      </c>
      <c r="C5682" t="s">
        <v>184</v>
      </c>
      <c r="D5682" t="s">
        <v>17029</v>
      </c>
      <c r="E5682" t="s">
        <v>81</v>
      </c>
      <c r="F5682" t="s">
        <v>4875</v>
      </c>
      <c r="G5682">
        <v>0</v>
      </c>
      <c r="H5682">
        <v>9</v>
      </c>
      <c r="I5682">
        <v>2</v>
      </c>
      <c r="J5682">
        <v>6</v>
      </c>
      <c r="K5682">
        <v>1</v>
      </c>
      <c r="L5682">
        <v>0</v>
      </c>
      <c r="M5682">
        <v>0</v>
      </c>
      <c r="N5682">
        <v>0</v>
      </c>
      <c r="O5682">
        <v>0</v>
      </c>
      <c r="P5682">
        <v>0</v>
      </c>
      <c r="Q5682">
        <v>0</v>
      </c>
    </row>
    <row r="5683" spans="1:17" x14ac:dyDescent="0.2">
      <c r="A5683" t="s">
        <v>22706</v>
      </c>
      <c r="B5683" t="s">
        <v>84</v>
      </c>
      <c r="C5683" t="s">
        <v>184</v>
      </c>
      <c r="D5683" t="s">
        <v>17029</v>
      </c>
      <c r="E5683" t="s">
        <v>81</v>
      </c>
      <c r="F5683" t="s">
        <v>4877</v>
      </c>
      <c r="G5683">
        <v>0</v>
      </c>
      <c r="H5683">
        <v>9</v>
      </c>
      <c r="I5683">
        <v>1</v>
      </c>
      <c r="J5683">
        <v>7</v>
      </c>
      <c r="K5683">
        <v>1</v>
      </c>
      <c r="L5683">
        <v>0</v>
      </c>
      <c r="M5683">
        <v>0</v>
      </c>
      <c r="N5683">
        <v>0</v>
      </c>
      <c r="O5683">
        <v>0</v>
      </c>
      <c r="P5683">
        <v>0</v>
      </c>
      <c r="Q5683">
        <v>0</v>
      </c>
    </row>
    <row r="5684" spans="1:17" x14ac:dyDescent="0.2">
      <c r="A5684" t="s">
        <v>22707</v>
      </c>
      <c r="B5684" t="s">
        <v>84</v>
      </c>
      <c r="C5684" t="s">
        <v>184</v>
      </c>
      <c r="D5684" t="s">
        <v>17029</v>
      </c>
      <c r="E5684" t="s">
        <v>81</v>
      </c>
      <c r="F5684" t="s">
        <v>4879</v>
      </c>
      <c r="G5684">
        <v>0</v>
      </c>
      <c r="H5684">
        <v>0</v>
      </c>
      <c r="I5684">
        <v>0</v>
      </c>
      <c r="J5684">
        <v>0</v>
      </c>
      <c r="K5684">
        <v>0</v>
      </c>
      <c r="L5684">
        <v>0</v>
      </c>
      <c r="M5684">
        <v>9</v>
      </c>
      <c r="N5684">
        <v>0</v>
      </c>
      <c r="O5684">
        <v>0</v>
      </c>
      <c r="P5684">
        <v>0</v>
      </c>
      <c r="Q5684">
        <v>0</v>
      </c>
    </row>
    <row r="5685" spans="1:17" x14ac:dyDescent="0.2">
      <c r="A5685" t="s">
        <v>22708</v>
      </c>
      <c r="B5685" t="s">
        <v>84</v>
      </c>
      <c r="C5685" t="s">
        <v>184</v>
      </c>
      <c r="D5685" t="s">
        <v>17029</v>
      </c>
      <c r="E5685" t="s">
        <v>81</v>
      </c>
      <c r="F5685" t="s">
        <v>4881</v>
      </c>
      <c r="G5685">
        <v>0</v>
      </c>
      <c r="H5685">
        <v>9</v>
      </c>
      <c r="I5685">
        <v>1</v>
      </c>
      <c r="J5685">
        <v>7</v>
      </c>
      <c r="K5685">
        <v>1</v>
      </c>
      <c r="L5685">
        <v>0</v>
      </c>
      <c r="M5685">
        <v>0</v>
      </c>
      <c r="N5685">
        <v>0</v>
      </c>
      <c r="O5685">
        <v>0</v>
      </c>
      <c r="P5685">
        <v>0</v>
      </c>
      <c r="Q5685">
        <v>0</v>
      </c>
    </row>
    <row r="5686" spans="1:17" x14ac:dyDescent="0.2">
      <c r="A5686" t="s">
        <v>22709</v>
      </c>
      <c r="B5686" t="s">
        <v>84</v>
      </c>
      <c r="C5686" t="s">
        <v>184</v>
      </c>
      <c r="D5686" t="s">
        <v>17029</v>
      </c>
      <c r="E5686" t="s">
        <v>81</v>
      </c>
      <c r="F5686" t="s">
        <v>4883</v>
      </c>
      <c r="G5686">
        <v>0</v>
      </c>
      <c r="H5686">
        <v>9</v>
      </c>
      <c r="I5686">
        <v>1</v>
      </c>
      <c r="J5686">
        <v>7</v>
      </c>
      <c r="K5686">
        <v>1</v>
      </c>
      <c r="L5686">
        <v>0</v>
      </c>
      <c r="M5686">
        <v>0</v>
      </c>
      <c r="N5686">
        <v>0</v>
      </c>
      <c r="O5686">
        <v>0</v>
      </c>
      <c r="P5686">
        <v>0</v>
      </c>
      <c r="Q5686">
        <v>0</v>
      </c>
    </row>
    <row r="5687" spans="1:17" x14ac:dyDescent="0.2">
      <c r="A5687" t="s">
        <v>22710</v>
      </c>
      <c r="B5687" t="s">
        <v>84</v>
      </c>
      <c r="C5687" t="s">
        <v>184</v>
      </c>
      <c r="D5687" t="s">
        <v>17029</v>
      </c>
      <c r="E5687" t="s">
        <v>81</v>
      </c>
      <c r="F5687" t="s">
        <v>4885</v>
      </c>
      <c r="G5687">
        <v>0</v>
      </c>
      <c r="H5687">
        <v>0</v>
      </c>
      <c r="I5687">
        <v>0</v>
      </c>
      <c r="J5687">
        <v>0</v>
      </c>
      <c r="K5687">
        <v>0</v>
      </c>
      <c r="L5687">
        <v>0</v>
      </c>
      <c r="M5687">
        <v>9</v>
      </c>
      <c r="N5687">
        <v>0</v>
      </c>
      <c r="O5687">
        <v>0</v>
      </c>
      <c r="P5687">
        <v>0</v>
      </c>
      <c r="Q5687">
        <v>0</v>
      </c>
    </row>
    <row r="5688" spans="1:17" x14ac:dyDescent="0.2">
      <c r="A5688" t="s">
        <v>22711</v>
      </c>
      <c r="B5688" t="s">
        <v>84</v>
      </c>
      <c r="C5688" t="s">
        <v>184</v>
      </c>
      <c r="D5688" t="s">
        <v>17029</v>
      </c>
      <c r="E5688" t="s">
        <v>81</v>
      </c>
      <c r="F5688" t="s">
        <v>4887</v>
      </c>
      <c r="G5688">
        <v>0</v>
      </c>
      <c r="H5688">
        <v>9</v>
      </c>
      <c r="I5688">
        <v>1</v>
      </c>
      <c r="J5688">
        <v>7</v>
      </c>
      <c r="K5688">
        <v>1</v>
      </c>
      <c r="L5688">
        <v>0</v>
      </c>
      <c r="M5688">
        <v>0</v>
      </c>
      <c r="N5688">
        <v>0</v>
      </c>
      <c r="O5688">
        <v>0</v>
      </c>
      <c r="P5688">
        <v>0</v>
      </c>
      <c r="Q5688">
        <v>0</v>
      </c>
    </row>
    <row r="5689" spans="1:17" x14ac:dyDescent="0.2">
      <c r="A5689" t="s">
        <v>22712</v>
      </c>
      <c r="B5689" t="s">
        <v>84</v>
      </c>
      <c r="C5689" t="s">
        <v>184</v>
      </c>
      <c r="D5689" t="s">
        <v>17029</v>
      </c>
      <c r="E5689" t="s">
        <v>81</v>
      </c>
      <c r="F5689" t="s">
        <v>4889</v>
      </c>
      <c r="G5689">
        <v>0</v>
      </c>
      <c r="H5689">
        <v>0</v>
      </c>
      <c r="I5689">
        <v>0</v>
      </c>
      <c r="J5689">
        <v>0</v>
      </c>
      <c r="K5689">
        <v>0</v>
      </c>
      <c r="L5689">
        <v>0</v>
      </c>
      <c r="M5689">
        <v>9</v>
      </c>
      <c r="N5689">
        <v>0</v>
      </c>
      <c r="O5689">
        <v>0</v>
      </c>
      <c r="P5689">
        <v>0</v>
      </c>
      <c r="Q5689">
        <v>0</v>
      </c>
    </row>
    <row r="5690" spans="1:17" x14ac:dyDescent="0.2">
      <c r="A5690" t="s">
        <v>22713</v>
      </c>
      <c r="B5690" t="s">
        <v>84</v>
      </c>
      <c r="C5690" t="s">
        <v>184</v>
      </c>
      <c r="D5690" t="s">
        <v>17029</v>
      </c>
      <c r="E5690" t="s">
        <v>81</v>
      </c>
      <c r="F5690" t="s">
        <v>4871</v>
      </c>
      <c r="G5690">
        <v>0</v>
      </c>
      <c r="H5690">
        <v>0</v>
      </c>
      <c r="I5690">
        <v>0</v>
      </c>
      <c r="J5690">
        <v>0</v>
      </c>
      <c r="K5690">
        <v>0</v>
      </c>
      <c r="L5690">
        <v>0</v>
      </c>
      <c r="M5690">
        <v>0</v>
      </c>
      <c r="N5690">
        <v>9</v>
      </c>
      <c r="O5690">
        <v>9</v>
      </c>
      <c r="P5690">
        <v>0</v>
      </c>
      <c r="Q5690">
        <v>0</v>
      </c>
    </row>
    <row r="5691" spans="1:17" x14ac:dyDescent="0.2">
      <c r="A5691" t="s">
        <v>22714</v>
      </c>
      <c r="B5691" t="s">
        <v>84</v>
      </c>
      <c r="C5691" t="s">
        <v>184</v>
      </c>
      <c r="D5691" t="s">
        <v>17029</v>
      </c>
      <c r="E5691" t="s">
        <v>81</v>
      </c>
      <c r="F5691" t="s">
        <v>4873</v>
      </c>
      <c r="G5691">
        <v>0</v>
      </c>
      <c r="H5691">
        <v>0</v>
      </c>
      <c r="I5691">
        <v>0</v>
      </c>
      <c r="J5691">
        <v>0</v>
      </c>
      <c r="K5691">
        <v>0</v>
      </c>
      <c r="L5691">
        <v>0</v>
      </c>
      <c r="M5691">
        <v>0</v>
      </c>
      <c r="N5691">
        <v>6</v>
      </c>
      <c r="O5691">
        <v>6</v>
      </c>
      <c r="P5691">
        <v>0</v>
      </c>
      <c r="Q5691">
        <v>0</v>
      </c>
    </row>
    <row r="5692" spans="1:17" x14ac:dyDescent="0.2">
      <c r="A5692" t="s">
        <v>22715</v>
      </c>
      <c r="B5692" t="s">
        <v>84</v>
      </c>
      <c r="C5692" t="s">
        <v>184</v>
      </c>
      <c r="D5692" t="s">
        <v>17029</v>
      </c>
      <c r="E5692" t="s">
        <v>81</v>
      </c>
      <c r="F5692" t="s">
        <v>17019</v>
      </c>
      <c r="G5692">
        <v>9</v>
      </c>
      <c r="H5692">
        <v>0</v>
      </c>
      <c r="I5692">
        <v>0</v>
      </c>
      <c r="J5692">
        <v>0</v>
      </c>
      <c r="K5692">
        <v>0</v>
      </c>
      <c r="L5692">
        <v>0</v>
      </c>
      <c r="M5692">
        <v>0</v>
      </c>
      <c r="N5692">
        <v>0</v>
      </c>
      <c r="O5692">
        <v>0</v>
      </c>
      <c r="P5692">
        <v>0</v>
      </c>
      <c r="Q5692">
        <v>0</v>
      </c>
    </row>
    <row r="5693" spans="1:17" x14ac:dyDescent="0.2">
      <c r="A5693" t="s">
        <v>22716</v>
      </c>
      <c r="B5693" t="s">
        <v>84</v>
      </c>
      <c r="C5693" t="s">
        <v>184</v>
      </c>
      <c r="D5693" t="s">
        <v>17021</v>
      </c>
      <c r="E5693" t="s">
        <v>79</v>
      </c>
      <c r="F5693" t="s">
        <v>17022</v>
      </c>
      <c r="G5693">
        <v>0</v>
      </c>
      <c r="H5693">
        <v>0</v>
      </c>
      <c r="I5693">
        <v>0</v>
      </c>
      <c r="J5693">
        <v>0</v>
      </c>
      <c r="K5693">
        <v>0</v>
      </c>
      <c r="L5693">
        <v>0</v>
      </c>
      <c r="M5693">
        <v>0</v>
      </c>
      <c r="N5693">
        <v>1</v>
      </c>
      <c r="O5693">
        <v>0</v>
      </c>
      <c r="P5693">
        <v>1</v>
      </c>
      <c r="Q5693">
        <v>0</v>
      </c>
    </row>
    <row r="5694" spans="1:17" x14ac:dyDescent="0.2">
      <c r="A5694" t="s">
        <v>22717</v>
      </c>
      <c r="B5694" t="s">
        <v>84</v>
      </c>
      <c r="C5694" t="s">
        <v>184</v>
      </c>
      <c r="D5694" t="s">
        <v>17021</v>
      </c>
      <c r="E5694" t="s">
        <v>79</v>
      </c>
      <c r="F5694" t="s">
        <v>17019</v>
      </c>
      <c r="G5694">
        <v>1</v>
      </c>
      <c r="H5694">
        <v>0</v>
      </c>
      <c r="I5694">
        <v>0</v>
      </c>
      <c r="J5694">
        <v>0</v>
      </c>
      <c r="K5694">
        <v>0</v>
      </c>
      <c r="L5694">
        <v>0</v>
      </c>
      <c r="M5694">
        <v>0</v>
      </c>
      <c r="N5694">
        <v>0</v>
      </c>
      <c r="O5694">
        <v>0</v>
      </c>
      <c r="P5694">
        <v>0</v>
      </c>
      <c r="Q5694">
        <v>0</v>
      </c>
    </row>
    <row r="5695" spans="1:17" x14ac:dyDescent="0.2">
      <c r="A5695" t="s">
        <v>22718</v>
      </c>
      <c r="B5695" t="s">
        <v>84</v>
      </c>
      <c r="C5695" t="s">
        <v>184</v>
      </c>
      <c r="D5695" t="s">
        <v>17025</v>
      </c>
      <c r="E5695" t="s">
        <v>81</v>
      </c>
      <c r="F5695" t="s">
        <v>17019</v>
      </c>
      <c r="G5695">
        <v>1</v>
      </c>
      <c r="H5695">
        <v>0</v>
      </c>
      <c r="I5695">
        <v>0</v>
      </c>
      <c r="J5695">
        <v>0</v>
      </c>
      <c r="K5695">
        <v>0</v>
      </c>
      <c r="L5695">
        <v>0</v>
      </c>
      <c r="M5695">
        <v>0</v>
      </c>
      <c r="N5695">
        <v>0</v>
      </c>
      <c r="O5695">
        <v>0</v>
      </c>
      <c r="P5695">
        <v>0</v>
      </c>
      <c r="Q5695">
        <v>0</v>
      </c>
    </row>
    <row r="5696" spans="1:17" x14ac:dyDescent="0.2">
      <c r="A5696" t="s">
        <v>22719</v>
      </c>
      <c r="B5696" t="s">
        <v>84</v>
      </c>
      <c r="C5696" t="s">
        <v>185</v>
      </c>
      <c r="D5696" t="s">
        <v>17027</v>
      </c>
      <c r="E5696" t="s">
        <v>81</v>
      </c>
      <c r="F5696" t="s">
        <v>17019</v>
      </c>
      <c r="G5696">
        <v>2</v>
      </c>
      <c r="H5696">
        <v>0</v>
      </c>
      <c r="I5696">
        <v>0</v>
      </c>
      <c r="J5696">
        <v>0</v>
      </c>
      <c r="K5696">
        <v>0</v>
      </c>
      <c r="L5696">
        <v>0</v>
      </c>
      <c r="M5696">
        <v>0</v>
      </c>
      <c r="N5696">
        <v>0</v>
      </c>
      <c r="O5696">
        <v>0</v>
      </c>
      <c r="P5696">
        <v>0</v>
      </c>
      <c r="Q5696">
        <v>0</v>
      </c>
    </row>
    <row r="5697" spans="1:17" x14ac:dyDescent="0.2">
      <c r="A5697" t="s">
        <v>22720</v>
      </c>
      <c r="B5697" t="s">
        <v>84</v>
      </c>
      <c r="C5697" t="s">
        <v>185</v>
      </c>
      <c r="D5697" t="s">
        <v>17029</v>
      </c>
      <c r="E5697" t="s">
        <v>79</v>
      </c>
      <c r="F5697" t="s">
        <v>4875</v>
      </c>
      <c r="G5697">
        <v>0</v>
      </c>
      <c r="H5697">
        <v>18</v>
      </c>
      <c r="I5697">
        <v>2</v>
      </c>
      <c r="J5697">
        <v>13</v>
      </c>
      <c r="K5697">
        <v>2</v>
      </c>
      <c r="L5697">
        <v>1</v>
      </c>
      <c r="M5697">
        <v>0</v>
      </c>
      <c r="N5697">
        <v>0</v>
      </c>
      <c r="O5697">
        <v>0</v>
      </c>
      <c r="P5697">
        <v>0</v>
      </c>
      <c r="Q5697">
        <v>0</v>
      </c>
    </row>
    <row r="5698" spans="1:17" x14ac:dyDescent="0.2">
      <c r="A5698" t="s">
        <v>22721</v>
      </c>
      <c r="B5698" t="s">
        <v>84</v>
      </c>
      <c r="C5698" t="s">
        <v>185</v>
      </c>
      <c r="D5698" t="s">
        <v>17029</v>
      </c>
      <c r="E5698" t="s">
        <v>79</v>
      </c>
      <c r="F5698" t="s">
        <v>4877</v>
      </c>
      <c r="G5698">
        <v>0</v>
      </c>
      <c r="H5698">
        <v>18</v>
      </c>
      <c r="I5698">
        <v>2</v>
      </c>
      <c r="J5698">
        <v>12</v>
      </c>
      <c r="K5698">
        <v>2</v>
      </c>
      <c r="L5698">
        <v>2</v>
      </c>
      <c r="M5698">
        <v>0</v>
      </c>
      <c r="N5698">
        <v>0</v>
      </c>
      <c r="O5698">
        <v>0</v>
      </c>
      <c r="P5698">
        <v>0</v>
      </c>
      <c r="Q5698">
        <v>0</v>
      </c>
    </row>
    <row r="5699" spans="1:17" x14ac:dyDescent="0.2">
      <c r="A5699" t="s">
        <v>22722</v>
      </c>
      <c r="B5699" t="s">
        <v>84</v>
      </c>
      <c r="C5699" t="s">
        <v>185</v>
      </c>
      <c r="D5699" t="s">
        <v>17029</v>
      </c>
      <c r="E5699" t="s">
        <v>79</v>
      </c>
      <c r="F5699" t="s">
        <v>4879</v>
      </c>
      <c r="G5699">
        <v>0</v>
      </c>
      <c r="H5699">
        <v>0</v>
      </c>
      <c r="I5699">
        <v>0</v>
      </c>
      <c r="J5699">
        <v>0</v>
      </c>
      <c r="K5699">
        <v>0</v>
      </c>
      <c r="L5699">
        <v>0</v>
      </c>
      <c r="M5699">
        <v>18</v>
      </c>
      <c r="N5699">
        <v>0</v>
      </c>
      <c r="O5699">
        <v>0</v>
      </c>
      <c r="P5699">
        <v>0</v>
      </c>
      <c r="Q5699">
        <v>0</v>
      </c>
    </row>
    <row r="5700" spans="1:17" x14ac:dyDescent="0.2">
      <c r="A5700" t="s">
        <v>22723</v>
      </c>
      <c r="B5700" t="s">
        <v>84</v>
      </c>
      <c r="C5700" t="s">
        <v>185</v>
      </c>
      <c r="D5700" t="s">
        <v>17029</v>
      </c>
      <c r="E5700" t="s">
        <v>79</v>
      </c>
      <c r="F5700" t="s">
        <v>4881</v>
      </c>
      <c r="G5700">
        <v>0</v>
      </c>
      <c r="H5700">
        <v>18</v>
      </c>
      <c r="I5700">
        <v>1</v>
      </c>
      <c r="J5700">
        <v>13</v>
      </c>
      <c r="K5700">
        <v>2</v>
      </c>
      <c r="L5700">
        <v>2</v>
      </c>
      <c r="M5700">
        <v>0</v>
      </c>
      <c r="N5700">
        <v>0</v>
      </c>
      <c r="O5700">
        <v>0</v>
      </c>
      <c r="P5700">
        <v>0</v>
      </c>
      <c r="Q5700">
        <v>0</v>
      </c>
    </row>
    <row r="5701" spans="1:17" x14ac:dyDescent="0.2">
      <c r="A5701" t="s">
        <v>22724</v>
      </c>
      <c r="B5701" t="s">
        <v>84</v>
      </c>
      <c r="C5701" t="s">
        <v>185</v>
      </c>
      <c r="D5701" t="s">
        <v>17029</v>
      </c>
      <c r="E5701" t="s">
        <v>79</v>
      </c>
      <c r="F5701" t="s">
        <v>4883</v>
      </c>
      <c r="G5701">
        <v>0</v>
      </c>
      <c r="H5701">
        <v>18</v>
      </c>
      <c r="I5701">
        <v>1</v>
      </c>
      <c r="J5701">
        <v>13</v>
      </c>
      <c r="K5701">
        <v>2</v>
      </c>
      <c r="L5701">
        <v>2</v>
      </c>
      <c r="M5701">
        <v>0</v>
      </c>
      <c r="N5701">
        <v>0</v>
      </c>
      <c r="O5701">
        <v>0</v>
      </c>
      <c r="P5701">
        <v>0</v>
      </c>
      <c r="Q5701">
        <v>0</v>
      </c>
    </row>
    <row r="5702" spans="1:17" x14ac:dyDescent="0.2">
      <c r="A5702" t="s">
        <v>22725</v>
      </c>
      <c r="B5702" t="s">
        <v>84</v>
      </c>
      <c r="C5702" t="s">
        <v>185</v>
      </c>
      <c r="D5702" t="s">
        <v>17029</v>
      </c>
      <c r="E5702" t="s">
        <v>79</v>
      </c>
      <c r="F5702" t="s">
        <v>4885</v>
      </c>
      <c r="G5702">
        <v>0</v>
      </c>
      <c r="H5702">
        <v>0</v>
      </c>
      <c r="I5702">
        <v>0</v>
      </c>
      <c r="J5702">
        <v>0</v>
      </c>
      <c r="K5702">
        <v>0</v>
      </c>
      <c r="L5702">
        <v>0</v>
      </c>
      <c r="M5702">
        <v>18</v>
      </c>
      <c r="N5702">
        <v>0</v>
      </c>
      <c r="O5702">
        <v>0</v>
      </c>
      <c r="P5702">
        <v>0</v>
      </c>
      <c r="Q5702">
        <v>0</v>
      </c>
    </row>
    <row r="5703" spans="1:17" x14ac:dyDescent="0.2">
      <c r="A5703" t="s">
        <v>22726</v>
      </c>
      <c r="B5703" t="s">
        <v>84</v>
      </c>
      <c r="C5703" t="s">
        <v>185</v>
      </c>
      <c r="D5703" t="s">
        <v>17029</v>
      </c>
      <c r="E5703" t="s">
        <v>79</v>
      </c>
      <c r="F5703" t="s">
        <v>4887</v>
      </c>
      <c r="G5703">
        <v>0</v>
      </c>
      <c r="H5703">
        <v>18</v>
      </c>
      <c r="I5703">
        <v>3</v>
      </c>
      <c r="J5703">
        <v>11</v>
      </c>
      <c r="K5703">
        <v>3</v>
      </c>
      <c r="L5703">
        <v>1</v>
      </c>
      <c r="M5703">
        <v>0</v>
      </c>
      <c r="N5703">
        <v>0</v>
      </c>
      <c r="O5703">
        <v>0</v>
      </c>
      <c r="P5703">
        <v>0</v>
      </c>
      <c r="Q5703">
        <v>0</v>
      </c>
    </row>
    <row r="5704" spans="1:17" x14ac:dyDescent="0.2">
      <c r="A5704" t="s">
        <v>22727</v>
      </c>
      <c r="B5704" t="s">
        <v>84</v>
      </c>
      <c r="C5704" t="s">
        <v>185</v>
      </c>
      <c r="D5704" t="s">
        <v>17029</v>
      </c>
      <c r="E5704" t="s">
        <v>79</v>
      </c>
      <c r="F5704" t="s">
        <v>4889</v>
      </c>
      <c r="G5704">
        <v>0</v>
      </c>
      <c r="H5704">
        <v>0</v>
      </c>
      <c r="I5704">
        <v>0</v>
      </c>
      <c r="J5704">
        <v>0</v>
      </c>
      <c r="K5704">
        <v>0</v>
      </c>
      <c r="L5704">
        <v>0</v>
      </c>
      <c r="M5704">
        <v>18</v>
      </c>
      <c r="N5704">
        <v>0</v>
      </c>
      <c r="O5704">
        <v>0</v>
      </c>
      <c r="P5704">
        <v>0</v>
      </c>
      <c r="Q5704">
        <v>0</v>
      </c>
    </row>
    <row r="5705" spans="1:17" x14ac:dyDescent="0.2">
      <c r="A5705" t="s">
        <v>22728</v>
      </c>
      <c r="B5705" t="s">
        <v>84</v>
      </c>
      <c r="C5705" t="s">
        <v>185</v>
      </c>
      <c r="D5705" t="s">
        <v>17029</v>
      </c>
      <c r="E5705" t="s">
        <v>79</v>
      </c>
      <c r="F5705" t="s">
        <v>4871</v>
      </c>
      <c r="G5705">
        <v>0</v>
      </c>
      <c r="H5705">
        <v>0</v>
      </c>
      <c r="I5705">
        <v>0</v>
      </c>
      <c r="J5705">
        <v>0</v>
      </c>
      <c r="K5705">
        <v>0</v>
      </c>
      <c r="L5705">
        <v>0</v>
      </c>
      <c r="M5705">
        <v>0</v>
      </c>
      <c r="N5705">
        <v>15</v>
      </c>
      <c r="O5705">
        <v>12</v>
      </c>
      <c r="P5705">
        <v>3</v>
      </c>
      <c r="Q5705">
        <v>0</v>
      </c>
    </row>
    <row r="5706" spans="1:17" x14ac:dyDescent="0.2">
      <c r="A5706" t="s">
        <v>22729</v>
      </c>
      <c r="B5706" t="s">
        <v>84</v>
      </c>
      <c r="C5706" t="s">
        <v>185</v>
      </c>
      <c r="D5706" t="s">
        <v>17029</v>
      </c>
      <c r="E5706" t="s">
        <v>79</v>
      </c>
      <c r="F5706" t="s">
        <v>4873</v>
      </c>
      <c r="G5706">
        <v>0</v>
      </c>
      <c r="H5706">
        <v>0</v>
      </c>
      <c r="I5706">
        <v>0</v>
      </c>
      <c r="J5706">
        <v>0</v>
      </c>
      <c r="K5706">
        <v>0</v>
      </c>
      <c r="L5706">
        <v>0</v>
      </c>
      <c r="M5706">
        <v>0</v>
      </c>
      <c r="N5706">
        <v>13</v>
      </c>
      <c r="O5706">
        <v>10</v>
      </c>
      <c r="P5706">
        <v>3</v>
      </c>
      <c r="Q5706">
        <v>0</v>
      </c>
    </row>
    <row r="5707" spans="1:17" x14ac:dyDescent="0.2">
      <c r="A5707" t="s">
        <v>22730</v>
      </c>
      <c r="B5707" t="s">
        <v>84</v>
      </c>
      <c r="C5707" t="s">
        <v>185</v>
      </c>
      <c r="D5707" t="s">
        <v>17029</v>
      </c>
      <c r="E5707" t="s">
        <v>79</v>
      </c>
      <c r="F5707" t="s">
        <v>17019</v>
      </c>
      <c r="G5707">
        <v>18</v>
      </c>
      <c r="H5707">
        <v>0</v>
      </c>
      <c r="I5707">
        <v>0</v>
      </c>
      <c r="J5707">
        <v>0</v>
      </c>
      <c r="K5707">
        <v>0</v>
      </c>
      <c r="L5707">
        <v>0</v>
      </c>
      <c r="M5707">
        <v>0</v>
      </c>
      <c r="N5707">
        <v>0</v>
      </c>
      <c r="O5707">
        <v>0</v>
      </c>
      <c r="P5707">
        <v>0</v>
      </c>
      <c r="Q5707">
        <v>0</v>
      </c>
    </row>
    <row r="5708" spans="1:17" x14ac:dyDescent="0.2">
      <c r="A5708" t="s">
        <v>22731</v>
      </c>
      <c r="B5708" t="s">
        <v>84</v>
      </c>
      <c r="C5708" t="s">
        <v>185</v>
      </c>
      <c r="D5708" t="s">
        <v>17029</v>
      </c>
      <c r="E5708" t="s">
        <v>81</v>
      </c>
      <c r="F5708" t="s">
        <v>4875</v>
      </c>
      <c r="G5708">
        <v>0</v>
      </c>
      <c r="H5708">
        <v>34</v>
      </c>
      <c r="I5708">
        <v>5</v>
      </c>
      <c r="J5708">
        <v>25</v>
      </c>
      <c r="K5708">
        <v>3</v>
      </c>
      <c r="L5708">
        <v>1</v>
      </c>
      <c r="M5708">
        <v>0</v>
      </c>
      <c r="N5708">
        <v>0</v>
      </c>
      <c r="O5708">
        <v>0</v>
      </c>
      <c r="P5708">
        <v>0</v>
      </c>
      <c r="Q5708">
        <v>0</v>
      </c>
    </row>
    <row r="5709" spans="1:17" x14ac:dyDescent="0.2">
      <c r="A5709" t="s">
        <v>22732</v>
      </c>
      <c r="B5709" t="s">
        <v>84</v>
      </c>
      <c r="C5709" t="s">
        <v>185</v>
      </c>
      <c r="D5709" t="s">
        <v>17029</v>
      </c>
      <c r="E5709" t="s">
        <v>81</v>
      </c>
      <c r="F5709" t="s">
        <v>4877</v>
      </c>
      <c r="G5709">
        <v>0</v>
      </c>
      <c r="H5709">
        <v>34</v>
      </c>
      <c r="I5709">
        <v>5</v>
      </c>
      <c r="J5709">
        <v>21</v>
      </c>
      <c r="K5709">
        <v>5</v>
      </c>
      <c r="L5709">
        <v>3</v>
      </c>
      <c r="M5709">
        <v>0</v>
      </c>
      <c r="N5709">
        <v>0</v>
      </c>
      <c r="O5709">
        <v>0</v>
      </c>
      <c r="P5709">
        <v>0</v>
      </c>
      <c r="Q5709">
        <v>0</v>
      </c>
    </row>
    <row r="5710" spans="1:17" x14ac:dyDescent="0.2">
      <c r="A5710" t="s">
        <v>22733</v>
      </c>
      <c r="B5710" t="s">
        <v>84</v>
      </c>
      <c r="C5710" t="s">
        <v>185</v>
      </c>
      <c r="D5710" t="s">
        <v>17029</v>
      </c>
      <c r="E5710" t="s">
        <v>81</v>
      </c>
      <c r="F5710" t="s">
        <v>4879</v>
      </c>
      <c r="G5710">
        <v>0</v>
      </c>
      <c r="H5710">
        <v>0</v>
      </c>
      <c r="I5710">
        <v>0</v>
      </c>
      <c r="J5710">
        <v>0</v>
      </c>
      <c r="K5710">
        <v>0</v>
      </c>
      <c r="L5710">
        <v>0</v>
      </c>
      <c r="M5710">
        <v>34</v>
      </c>
      <c r="N5710">
        <v>0</v>
      </c>
      <c r="O5710">
        <v>0</v>
      </c>
      <c r="P5710">
        <v>0</v>
      </c>
      <c r="Q5710">
        <v>0</v>
      </c>
    </row>
    <row r="5711" spans="1:17" x14ac:dyDescent="0.2">
      <c r="A5711" t="s">
        <v>22734</v>
      </c>
      <c r="B5711" t="s">
        <v>84</v>
      </c>
      <c r="C5711" t="s">
        <v>185</v>
      </c>
      <c r="D5711" t="s">
        <v>17029</v>
      </c>
      <c r="E5711" t="s">
        <v>81</v>
      </c>
      <c r="F5711" t="s">
        <v>4881</v>
      </c>
      <c r="G5711">
        <v>0</v>
      </c>
      <c r="H5711">
        <v>34</v>
      </c>
      <c r="I5711">
        <v>5</v>
      </c>
      <c r="J5711">
        <v>21</v>
      </c>
      <c r="K5711">
        <v>5</v>
      </c>
      <c r="L5711">
        <v>3</v>
      </c>
      <c r="M5711">
        <v>0</v>
      </c>
      <c r="N5711">
        <v>0</v>
      </c>
      <c r="O5711">
        <v>0</v>
      </c>
      <c r="P5711">
        <v>0</v>
      </c>
      <c r="Q5711">
        <v>0</v>
      </c>
    </row>
    <row r="5712" spans="1:17" x14ac:dyDescent="0.2">
      <c r="A5712" t="s">
        <v>22735</v>
      </c>
      <c r="B5712" t="s">
        <v>84</v>
      </c>
      <c r="C5712" t="s">
        <v>185</v>
      </c>
      <c r="D5712" t="s">
        <v>17029</v>
      </c>
      <c r="E5712" t="s">
        <v>81</v>
      </c>
      <c r="F5712" t="s">
        <v>4883</v>
      </c>
      <c r="G5712">
        <v>0</v>
      </c>
      <c r="H5712">
        <v>34</v>
      </c>
      <c r="I5712">
        <v>5</v>
      </c>
      <c r="J5712">
        <v>24</v>
      </c>
      <c r="K5712">
        <v>2</v>
      </c>
      <c r="L5712">
        <v>3</v>
      </c>
      <c r="M5712">
        <v>0</v>
      </c>
      <c r="N5712">
        <v>0</v>
      </c>
      <c r="O5712">
        <v>0</v>
      </c>
      <c r="P5712">
        <v>0</v>
      </c>
      <c r="Q5712">
        <v>0</v>
      </c>
    </row>
    <row r="5713" spans="1:17" x14ac:dyDescent="0.2">
      <c r="A5713" t="s">
        <v>22736</v>
      </c>
      <c r="B5713" t="s">
        <v>84</v>
      </c>
      <c r="C5713" t="s">
        <v>185</v>
      </c>
      <c r="D5713" t="s">
        <v>17029</v>
      </c>
      <c r="E5713" t="s">
        <v>81</v>
      </c>
      <c r="F5713" t="s">
        <v>4885</v>
      </c>
      <c r="G5713">
        <v>0</v>
      </c>
      <c r="H5713">
        <v>0</v>
      </c>
      <c r="I5713">
        <v>0</v>
      </c>
      <c r="J5713">
        <v>0</v>
      </c>
      <c r="K5713">
        <v>0</v>
      </c>
      <c r="L5713">
        <v>0</v>
      </c>
      <c r="M5713">
        <v>34</v>
      </c>
      <c r="N5713">
        <v>0</v>
      </c>
      <c r="O5713">
        <v>0</v>
      </c>
      <c r="P5713">
        <v>0</v>
      </c>
      <c r="Q5713">
        <v>0</v>
      </c>
    </row>
    <row r="5714" spans="1:17" x14ac:dyDescent="0.2">
      <c r="A5714" t="s">
        <v>22737</v>
      </c>
      <c r="B5714" t="s">
        <v>84</v>
      </c>
      <c r="C5714" t="s">
        <v>185</v>
      </c>
      <c r="D5714" t="s">
        <v>17029</v>
      </c>
      <c r="E5714" t="s">
        <v>81</v>
      </c>
      <c r="F5714" t="s">
        <v>4887</v>
      </c>
      <c r="G5714">
        <v>0</v>
      </c>
      <c r="H5714">
        <v>34</v>
      </c>
      <c r="I5714">
        <v>5</v>
      </c>
      <c r="J5714">
        <v>22</v>
      </c>
      <c r="K5714">
        <v>6</v>
      </c>
      <c r="L5714">
        <v>1</v>
      </c>
      <c r="M5714">
        <v>0</v>
      </c>
      <c r="N5714">
        <v>0</v>
      </c>
      <c r="O5714">
        <v>0</v>
      </c>
      <c r="P5714">
        <v>0</v>
      </c>
      <c r="Q5714">
        <v>0</v>
      </c>
    </row>
    <row r="5715" spans="1:17" x14ac:dyDescent="0.2">
      <c r="A5715" t="s">
        <v>22738</v>
      </c>
      <c r="B5715" t="s">
        <v>84</v>
      </c>
      <c r="C5715" t="s">
        <v>185</v>
      </c>
      <c r="D5715" t="s">
        <v>17029</v>
      </c>
      <c r="E5715" t="s">
        <v>81</v>
      </c>
      <c r="F5715" t="s">
        <v>4889</v>
      </c>
      <c r="G5715">
        <v>0</v>
      </c>
      <c r="H5715">
        <v>0</v>
      </c>
      <c r="I5715">
        <v>0</v>
      </c>
      <c r="J5715">
        <v>0</v>
      </c>
      <c r="K5715">
        <v>0</v>
      </c>
      <c r="L5715">
        <v>0</v>
      </c>
      <c r="M5715">
        <v>34</v>
      </c>
      <c r="N5715">
        <v>0</v>
      </c>
      <c r="O5715">
        <v>0</v>
      </c>
      <c r="P5715">
        <v>0</v>
      </c>
      <c r="Q5715">
        <v>0</v>
      </c>
    </row>
    <row r="5716" spans="1:17" x14ac:dyDescent="0.2">
      <c r="A5716" t="s">
        <v>22739</v>
      </c>
      <c r="B5716" t="s">
        <v>84</v>
      </c>
      <c r="C5716" t="s">
        <v>185</v>
      </c>
      <c r="D5716" t="s">
        <v>17029</v>
      </c>
      <c r="E5716" t="s">
        <v>81</v>
      </c>
      <c r="F5716" t="s">
        <v>4871</v>
      </c>
      <c r="G5716">
        <v>0</v>
      </c>
      <c r="H5716">
        <v>0</v>
      </c>
      <c r="I5716">
        <v>0</v>
      </c>
      <c r="J5716">
        <v>0</v>
      </c>
      <c r="K5716">
        <v>0</v>
      </c>
      <c r="L5716">
        <v>0</v>
      </c>
      <c r="M5716">
        <v>0</v>
      </c>
      <c r="N5716">
        <v>28</v>
      </c>
      <c r="O5716">
        <v>25</v>
      </c>
      <c r="P5716">
        <v>3</v>
      </c>
      <c r="Q5716">
        <v>0</v>
      </c>
    </row>
    <row r="5717" spans="1:17" x14ac:dyDescent="0.2">
      <c r="A5717" t="s">
        <v>22740</v>
      </c>
      <c r="B5717" t="s">
        <v>84</v>
      </c>
      <c r="C5717" t="s">
        <v>185</v>
      </c>
      <c r="D5717" t="s">
        <v>17029</v>
      </c>
      <c r="E5717" t="s">
        <v>81</v>
      </c>
      <c r="F5717" t="s">
        <v>4873</v>
      </c>
      <c r="G5717">
        <v>0</v>
      </c>
      <c r="H5717">
        <v>0</v>
      </c>
      <c r="I5717">
        <v>0</v>
      </c>
      <c r="J5717">
        <v>0</v>
      </c>
      <c r="K5717">
        <v>0</v>
      </c>
      <c r="L5717">
        <v>0</v>
      </c>
      <c r="M5717">
        <v>0</v>
      </c>
      <c r="N5717">
        <v>22</v>
      </c>
      <c r="O5717">
        <v>19</v>
      </c>
      <c r="P5717">
        <v>3</v>
      </c>
      <c r="Q5717">
        <v>0</v>
      </c>
    </row>
    <row r="5718" spans="1:17" x14ac:dyDescent="0.2">
      <c r="A5718" t="s">
        <v>22741</v>
      </c>
      <c r="B5718" t="s">
        <v>84</v>
      </c>
      <c r="C5718" t="s">
        <v>185</v>
      </c>
      <c r="D5718" t="s">
        <v>17029</v>
      </c>
      <c r="E5718" t="s">
        <v>81</v>
      </c>
      <c r="F5718" t="s">
        <v>17019</v>
      </c>
      <c r="G5718">
        <v>34</v>
      </c>
      <c r="H5718">
        <v>0</v>
      </c>
      <c r="I5718">
        <v>0</v>
      </c>
      <c r="J5718">
        <v>0</v>
      </c>
      <c r="K5718">
        <v>0</v>
      </c>
      <c r="L5718">
        <v>0</v>
      </c>
      <c r="M5718">
        <v>0</v>
      </c>
      <c r="N5718">
        <v>0</v>
      </c>
      <c r="O5718">
        <v>0</v>
      </c>
      <c r="P5718">
        <v>0</v>
      </c>
      <c r="Q5718">
        <v>0</v>
      </c>
    </row>
    <row r="5719" spans="1:17" x14ac:dyDescent="0.2">
      <c r="A5719" t="s">
        <v>22742</v>
      </c>
      <c r="B5719" t="s">
        <v>84</v>
      </c>
      <c r="C5719" t="s">
        <v>185</v>
      </c>
      <c r="D5719" t="s">
        <v>17021</v>
      </c>
      <c r="E5719" t="s">
        <v>79</v>
      </c>
      <c r="F5719" t="s">
        <v>17022</v>
      </c>
      <c r="G5719">
        <v>0</v>
      </c>
      <c r="H5719">
        <v>0</v>
      </c>
      <c r="I5719">
        <v>0</v>
      </c>
      <c r="J5719">
        <v>0</v>
      </c>
      <c r="K5719">
        <v>0</v>
      </c>
      <c r="L5719">
        <v>0</v>
      </c>
      <c r="M5719">
        <v>0</v>
      </c>
      <c r="N5719">
        <v>4</v>
      </c>
      <c r="O5719">
        <v>2</v>
      </c>
      <c r="P5719">
        <v>1</v>
      </c>
      <c r="Q5719">
        <v>1</v>
      </c>
    </row>
    <row r="5720" spans="1:17" x14ac:dyDescent="0.2">
      <c r="A5720" t="s">
        <v>22743</v>
      </c>
      <c r="B5720" t="s">
        <v>84</v>
      </c>
      <c r="C5720" t="s">
        <v>185</v>
      </c>
      <c r="D5720" t="s">
        <v>17021</v>
      </c>
      <c r="E5720" t="s">
        <v>79</v>
      </c>
      <c r="F5720" t="s">
        <v>17019</v>
      </c>
      <c r="G5720">
        <v>4</v>
      </c>
      <c r="H5720">
        <v>0</v>
      </c>
      <c r="I5720">
        <v>0</v>
      </c>
      <c r="J5720">
        <v>0</v>
      </c>
      <c r="K5720">
        <v>0</v>
      </c>
      <c r="L5720">
        <v>0</v>
      </c>
      <c r="M5720">
        <v>0</v>
      </c>
      <c r="N5720">
        <v>0</v>
      </c>
      <c r="O5720">
        <v>0</v>
      </c>
      <c r="P5720">
        <v>0</v>
      </c>
      <c r="Q5720">
        <v>0</v>
      </c>
    </row>
    <row r="5721" spans="1:17" x14ac:dyDescent="0.2">
      <c r="A5721" t="s">
        <v>22744</v>
      </c>
      <c r="B5721" t="s">
        <v>84</v>
      </c>
      <c r="C5721" t="s">
        <v>185</v>
      </c>
      <c r="D5721" t="s">
        <v>17021</v>
      </c>
      <c r="E5721" t="s">
        <v>81</v>
      </c>
      <c r="F5721" t="s">
        <v>17022</v>
      </c>
      <c r="G5721">
        <v>0</v>
      </c>
      <c r="H5721">
        <v>0</v>
      </c>
      <c r="I5721">
        <v>0</v>
      </c>
      <c r="J5721">
        <v>0</v>
      </c>
      <c r="K5721">
        <v>0</v>
      </c>
      <c r="L5721">
        <v>0</v>
      </c>
      <c r="M5721">
        <v>0</v>
      </c>
      <c r="N5721">
        <v>3</v>
      </c>
      <c r="O5721">
        <v>1</v>
      </c>
      <c r="P5721">
        <v>1</v>
      </c>
      <c r="Q5721">
        <v>1</v>
      </c>
    </row>
    <row r="5722" spans="1:17" x14ac:dyDescent="0.2">
      <c r="A5722" t="s">
        <v>22745</v>
      </c>
      <c r="B5722" t="s">
        <v>84</v>
      </c>
      <c r="C5722" t="s">
        <v>185</v>
      </c>
      <c r="D5722" t="s">
        <v>17021</v>
      </c>
      <c r="E5722" t="s">
        <v>81</v>
      </c>
      <c r="F5722" t="s">
        <v>17019</v>
      </c>
      <c r="G5722">
        <v>3</v>
      </c>
      <c r="H5722">
        <v>0</v>
      </c>
      <c r="I5722">
        <v>0</v>
      </c>
      <c r="J5722">
        <v>0</v>
      </c>
      <c r="K5722">
        <v>0</v>
      </c>
      <c r="L5722">
        <v>0</v>
      </c>
      <c r="M5722">
        <v>0</v>
      </c>
      <c r="N5722">
        <v>0</v>
      </c>
      <c r="O5722">
        <v>0</v>
      </c>
      <c r="P5722">
        <v>0</v>
      </c>
      <c r="Q5722">
        <v>0</v>
      </c>
    </row>
    <row r="5723" spans="1:17" x14ac:dyDescent="0.2">
      <c r="A5723" t="s">
        <v>22746</v>
      </c>
      <c r="B5723" t="s">
        <v>84</v>
      </c>
      <c r="C5723" t="s">
        <v>185</v>
      </c>
      <c r="D5723" t="s">
        <v>17025</v>
      </c>
      <c r="E5723" t="s">
        <v>79</v>
      </c>
      <c r="F5723" t="s">
        <v>17019</v>
      </c>
      <c r="G5723">
        <v>4</v>
      </c>
      <c r="H5723">
        <v>0</v>
      </c>
      <c r="I5723">
        <v>0</v>
      </c>
      <c r="J5723">
        <v>0</v>
      </c>
      <c r="K5723">
        <v>0</v>
      </c>
      <c r="L5723">
        <v>0</v>
      </c>
      <c r="M5723">
        <v>0</v>
      </c>
      <c r="N5723">
        <v>0</v>
      </c>
      <c r="O5723">
        <v>0</v>
      </c>
      <c r="P5723">
        <v>0</v>
      </c>
      <c r="Q5723">
        <v>0</v>
      </c>
    </row>
    <row r="5724" spans="1:17" x14ac:dyDescent="0.2">
      <c r="A5724" t="s">
        <v>22747</v>
      </c>
      <c r="B5724" t="s">
        <v>84</v>
      </c>
      <c r="C5724" t="s">
        <v>185</v>
      </c>
      <c r="D5724" t="s">
        <v>17025</v>
      </c>
      <c r="E5724" t="s">
        <v>81</v>
      </c>
      <c r="F5724" t="s">
        <v>17019</v>
      </c>
      <c r="G5724">
        <v>6</v>
      </c>
      <c r="H5724">
        <v>0</v>
      </c>
      <c r="I5724">
        <v>0</v>
      </c>
      <c r="J5724">
        <v>0</v>
      </c>
      <c r="K5724">
        <v>0</v>
      </c>
      <c r="L5724">
        <v>0</v>
      </c>
      <c r="M5724">
        <v>0</v>
      </c>
      <c r="N5724">
        <v>0</v>
      </c>
      <c r="O5724">
        <v>0</v>
      </c>
      <c r="P5724">
        <v>0</v>
      </c>
      <c r="Q5724">
        <v>0</v>
      </c>
    </row>
    <row r="5725" spans="1:17" x14ac:dyDescent="0.2">
      <c r="A5725" t="s">
        <v>22748</v>
      </c>
      <c r="B5725" t="s">
        <v>84</v>
      </c>
      <c r="C5725" t="s">
        <v>186</v>
      </c>
      <c r="D5725" t="s">
        <v>17029</v>
      </c>
      <c r="E5725" t="s">
        <v>79</v>
      </c>
      <c r="F5725" t="s">
        <v>4875</v>
      </c>
      <c r="G5725">
        <v>0</v>
      </c>
      <c r="H5725">
        <v>13</v>
      </c>
      <c r="I5725">
        <v>1</v>
      </c>
      <c r="J5725">
        <v>10</v>
      </c>
      <c r="K5725">
        <v>1</v>
      </c>
      <c r="L5725">
        <v>1</v>
      </c>
      <c r="M5725">
        <v>0</v>
      </c>
      <c r="N5725">
        <v>0</v>
      </c>
      <c r="O5725">
        <v>0</v>
      </c>
      <c r="P5725">
        <v>0</v>
      </c>
      <c r="Q5725">
        <v>0</v>
      </c>
    </row>
    <row r="5726" spans="1:17" x14ac:dyDescent="0.2">
      <c r="A5726" t="s">
        <v>22749</v>
      </c>
      <c r="B5726" t="s">
        <v>84</v>
      </c>
      <c r="C5726" t="s">
        <v>186</v>
      </c>
      <c r="D5726" t="s">
        <v>17029</v>
      </c>
      <c r="E5726" t="s">
        <v>79</v>
      </c>
      <c r="F5726" t="s">
        <v>4877</v>
      </c>
      <c r="G5726">
        <v>0</v>
      </c>
      <c r="H5726">
        <v>13</v>
      </c>
      <c r="I5726">
        <v>1</v>
      </c>
      <c r="J5726">
        <v>9</v>
      </c>
      <c r="K5726">
        <v>0</v>
      </c>
      <c r="L5726">
        <v>3</v>
      </c>
      <c r="M5726">
        <v>0</v>
      </c>
      <c r="N5726">
        <v>0</v>
      </c>
      <c r="O5726">
        <v>0</v>
      </c>
      <c r="P5726">
        <v>0</v>
      </c>
      <c r="Q5726">
        <v>0</v>
      </c>
    </row>
    <row r="5727" spans="1:17" x14ac:dyDescent="0.2">
      <c r="A5727" t="s">
        <v>22750</v>
      </c>
      <c r="B5727" t="s">
        <v>84</v>
      </c>
      <c r="C5727" t="s">
        <v>186</v>
      </c>
      <c r="D5727" t="s">
        <v>17029</v>
      </c>
      <c r="E5727" t="s">
        <v>79</v>
      </c>
      <c r="F5727" t="s">
        <v>4879</v>
      </c>
      <c r="G5727">
        <v>0</v>
      </c>
      <c r="H5727">
        <v>0</v>
      </c>
      <c r="I5727">
        <v>0</v>
      </c>
      <c r="J5727">
        <v>0</v>
      </c>
      <c r="K5727">
        <v>0</v>
      </c>
      <c r="L5727">
        <v>0</v>
      </c>
      <c r="M5727">
        <v>13</v>
      </c>
      <c r="N5727">
        <v>0</v>
      </c>
      <c r="O5727">
        <v>0</v>
      </c>
      <c r="P5727">
        <v>0</v>
      </c>
      <c r="Q5727">
        <v>0</v>
      </c>
    </row>
    <row r="5728" spans="1:17" x14ac:dyDescent="0.2">
      <c r="A5728" t="s">
        <v>22751</v>
      </c>
      <c r="B5728" t="s">
        <v>84</v>
      </c>
      <c r="C5728" t="s">
        <v>186</v>
      </c>
      <c r="D5728" t="s">
        <v>17029</v>
      </c>
      <c r="E5728" t="s">
        <v>79</v>
      </c>
      <c r="F5728" t="s">
        <v>4881</v>
      </c>
      <c r="G5728">
        <v>0</v>
      </c>
      <c r="H5728">
        <v>13</v>
      </c>
      <c r="I5728">
        <v>1</v>
      </c>
      <c r="J5728">
        <v>9</v>
      </c>
      <c r="K5728">
        <v>0</v>
      </c>
      <c r="L5728">
        <v>3</v>
      </c>
      <c r="M5728">
        <v>0</v>
      </c>
      <c r="N5728">
        <v>0</v>
      </c>
      <c r="O5728">
        <v>0</v>
      </c>
      <c r="P5728">
        <v>0</v>
      </c>
      <c r="Q5728">
        <v>0</v>
      </c>
    </row>
    <row r="5729" spans="1:17" x14ac:dyDescent="0.2">
      <c r="A5729" t="s">
        <v>22752</v>
      </c>
      <c r="B5729" t="s">
        <v>84</v>
      </c>
      <c r="C5729" t="s">
        <v>186</v>
      </c>
      <c r="D5729" t="s">
        <v>17029</v>
      </c>
      <c r="E5729" t="s">
        <v>79</v>
      </c>
      <c r="F5729" t="s">
        <v>4883</v>
      </c>
      <c r="G5729">
        <v>0</v>
      </c>
      <c r="H5729">
        <v>13</v>
      </c>
      <c r="I5729">
        <v>1</v>
      </c>
      <c r="J5729">
        <v>9</v>
      </c>
      <c r="K5729">
        <v>0</v>
      </c>
      <c r="L5729">
        <v>3</v>
      </c>
      <c r="M5729">
        <v>0</v>
      </c>
      <c r="N5729">
        <v>0</v>
      </c>
      <c r="O5729">
        <v>0</v>
      </c>
      <c r="P5729">
        <v>0</v>
      </c>
      <c r="Q5729">
        <v>0</v>
      </c>
    </row>
    <row r="5730" spans="1:17" x14ac:dyDescent="0.2">
      <c r="A5730" t="s">
        <v>22753</v>
      </c>
      <c r="B5730" t="s">
        <v>84</v>
      </c>
      <c r="C5730" t="s">
        <v>186</v>
      </c>
      <c r="D5730" t="s">
        <v>17029</v>
      </c>
      <c r="E5730" t="s">
        <v>79</v>
      </c>
      <c r="F5730" t="s">
        <v>4885</v>
      </c>
      <c r="G5730">
        <v>0</v>
      </c>
      <c r="H5730">
        <v>0</v>
      </c>
      <c r="I5730">
        <v>0</v>
      </c>
      <c r="J5730">
        <v>0</v>
      </c>
      <c r="K5730">
        <v>0</v>
      </c>
      <c r="L5730">
        <v>0</v>
      </c>
      <c r="M5730">
        <v>13</v>
      </c>
      <c r="N5730">
        <v>0</v>
      </c>
      <c r="O5730">
        <v>0</v>
      </c>
      <c r="P5730">
        <v>0</v>
      </c>
      <c r="Q5730">
        <v>0</v>
      </c>
    </row>
    <row r="5731" spans="1:17" x14ac:dyDescent="0.2">
      <c r="A5731" t="s">
        <v>22754</v>
      </c>
      <c r="B5731" t="s">
        <v>84</v>
      </c>
      <c r="C5731" t="s">
        <v>186</v>
      </c>
      <c r="D5731" t="s">
        <v>17029</v>
      </c>
      <c r="E5731" t="s">
        <v>79</v>
      </c>
      <c r="F5731" t="s">
        <v>4887</v>
      </c>
      <c r="G5731">
        <v>0</v>
      </c>
      <c r="H5731">
        <v>13</v>
      </c>
      <c r="I5731">
        <v>1</v>
      </c>
      <c r="J5731">
        <v>10</v>
      </c>
      <c r="K5731">
        <v>0</v>
      </c>
      <c r="L5731">
        <v>2</v>
      </c>
      <c r="M5731">
        <v>0</v>
      </c>
      <c r="N5731">
        <v>0</v>
      </c>
      <c r="O5731">
        <v>0</v>
      </c>
      <c r="P5731">
        <v>0</v>
      </c>
      <c r="Q5731">
        <v>0</v>
      </c>
    </row>
    <row r="5732" spans="1:17" x14ac:dyDescent="0.2">
      <c r="A5732" t="s">
        <v>22755</v>
      </c>
      <c r="B5732" t="s">
        <v>84</v>
      </c>
      <c r="C5732" t="s">
        <v>186</v>
      </c>
      <c r="D5732" t="s">
        <v>17029</v>
      </c>
      <c r="E5732" t="s">
        <v>79</v>
      </c>
      <c r="F5732" t="s">
        <v>4889</v>
      </c>
      <c r="G5732">
        <v>0</v>
      </c>
      <c r="H5732">
        <v>0</v>
      </c>
      <c r="I5732">
        <v>0</v>
      </c>
      <c r="J5732">
        <v>0</v>
      </c>
      <c r="K5732">
        <v>0</v>
      </c>
      <c r="L5732">
        <v>0</v>
      </c>
      <c r="M5732">
        <v>13</v>
      </c>
      <c r="N5732">
        <v>0</v>
      </c>
      <c r="O5732">
        <v>0</v>
      </c>
      <c r="P5732">
        <v>0</v>
      </c>
      <c r="Q5732">
        <v>0</v>
      </c>
    </row>
    <row r="5733" spans="1:17" x14ac:dyDescent="0.2">
      <c r="A5733" t="s">
        <v>22756</v>
      </c>
      <c r="B5733" t="s">
        <v>84</v>
      </c>
      <c r="C5733" t="s">
        <v>186</v>
      </c>
      <c r="D5733" t="s">
        <v>17029</v>
      </c>
      <c r="E5733" t="s">
        <v>79</v>
      </c>
      <c r="F5733" t="s">
        <v>4871</v>
      </c>
      <c r="G5733">
        <v>0</v>
      </c>
      <c r="H5733">
        <v>0</v>
      </c>
      <c r="I5733">
        <v>0</v>
      </c>
      <c r="J5733">
        <v>0</v>
      </c>
      <c r="K5733">
        <v>0</v>
      </c>
      <c r="L5733">
        <v>0</v>
      </c>
      <c r="M5733">
        <v>0</v>
      </c>
      <c r="N5733">
        <v>9</v>
      </c>
      <c r="O5733">
        <v>7</v>
      </c>
      <c r="P5733">
        <v>1</v>
      </c>
      <c r="Q5733">
        <v>1</v>
      </c>
    </row>
    <row r="5734" spans="1:17" x14ac:dyDescent="0.2">
      <c r="A5734" t="s">
        <v>22757</v>
      </c>
      <c r="B5734" t="s">
        <v>84</v>
      </c>
      <c r="C5734" t="s">
        <v>186</v>
      </c>
      <c r="D5734" t="s">
        <v>17029</v>
      </c>
      <c r="E5734" t="s">
        <v>79</v>
      </c>
      <c r="F5734" t="s">
        <v>4873</v>
      </c>
      <c r="G5734">
        <v>0</v>
      </c>
      <c r="H5734">
        <v>0</v>
      </c>
      <c r="I5734">
        <v>0</v>
      </c>
      <c r="J5734">
        <v>0</v>
      </c>
      <c r="K5734">
        <v>0</v>
      </c>
      <c r="L5734">
        <v>0</v>
      </c>
      <c r="M5734">
        <v>0</v>
      </c>
      <c r="N5734">
        <v>8</v>
      </c>
      <c r="O5734">
        <v>6</v>
      </c>
      <c r="P5734">
        <v>1</v>
      </c>
      <c r="Q5734">
        <v>1</v>
      </c>
    </row>
    <row r="5735" spans="1:17" x14ac:dyDescent="0.2">
      <c r="A5735" t="s">
        <v>22758</v>
      </c>
      <c r="B5735" t="s">
        <v>84</v>
      </c>
      <c r="C5735" t="s">
        <v>186</v>
      </c>
      <c r="D5735" t="s">
        <v>17029</v>
      </c>
      <c r="E5735" t="s">
        <v>79</v>
      </c>
      <c r="F5735" t="s">
        <v>17019</v>
      </c>
      <c r="G5735">
        <v>13</v>
      </c>
      <c r="H5735">
        <v>0</v>
      </c>
      <c r="I5735">
        <v>0</v>
      </c>
      <c r="J5735">
        <v>0</v>
      </c>
      <c r="K5735">
        <v>0</v>
      </c>
      <c r="L5735">
        <v>0</v>
      </c>
      <c r="M5735">
        <v>0</v>
      </c>
      <c r="N5735">
        <v>0</v>
      </c>
      <c r="O5735">
        <v>0</v>
      </c>
      <c r="P5735">
        <v>0</v>
      </c>
      <c r="Q5735">
        <v>0</v>
      </c>
    </row>
    <row r="5736" spans="1:17" x14ac:dyDescent="0.2">
      <c r="A5736" t="s">
        <v>22759</v>
      </c>
      <c r="B5736" t="s">
        <v>84</v>
      </c>
      <c r="C5736" t="s">
        <v>186</v>
      </c>
      <c r="D5736" t="s">
        <v>17029</v>
      </c>
      <c r="E5736" t="s">
        <v>81</v>
      </c>
      <c r="F5736" t="s">
        <v>4875</v>
      </c>
      <c r="G5736">
        <v>0</v>
      </c>
      <c r="H5736">
        <v>14</v>
      </c>
      <c r="I5736">
        <v>1</v>
      </c>
      <c r="J5736">
        <v>10</v>
      </c>
      <c r="K5736">
        <v>2</v>
      </c>
      <c r="L5736">
        <v>1</v>
      </c>
      <c r="M5736">
        <v>0</v>
      </c>
      <c r="N5736">
        <v>0</v>
      </c>
      <c r="O5736">
        <v>0</v>
      </c>
      <c r="P5736">
        <v>0</v>
      </c>
      <c r="Q5736">
        <v>0</v>
      </c>
    </row>
    <row r="5737" spans="1:17" x14ac:dyDescent="0.2">
      <c r="A5737" t="s">
        <v>22760</v>
      </c>
      <c r="B5737" t="s">
        <v>84</v>
      </c>
      <c r="C5737" t="s">
        <v>186</v>
      </c>
      <c r="D5737" t="s">
        <v>17029</v>
      </c>
      <c r="E5737" t="s">
        <v>81</v>
      </c>
      <c r="F5737" t="s">
        <v>4877</v>
      </c>
      <c r="G5737">
        <v>0</v>
      </c>
      <c r="H5737">
        <v>14</v>
      </c>
      <c r="I5737">
        <v>1</v>
      </c>
      <c r="J5737">
        <v>10</v>
      </c>
      <c r="K5737">
        <v>2</v>
      </c>
      <c r="L5737">
        <v>1</v>
      </c>
      <c r="M5737">
        <v>0</v>
      </c>
      <c r="N5737">
        <v>0</v>
      </c>
      <c r="O5737">
        <v>0</v>
      </c>
      <c r="P5737">
        <v>0</v>
      </c>
      <c r="Q5737">
        <v>0</v>
      </c>
    </row>
    <row r="5738" spans="1:17" x14ac:dyDescent="0.2">
      <c r="A5738" t="s">
        <v>22761</v>
      </c>
      <c r="B5738" t="s">
        <v>84</v>
      </c>
      <c r="C5738" t="s">
        <v>186</v>
      </c>
      <c r="D5738" t="s">
        <v>17029</v>
      </c>
      <c r="E5738" t="s">
        <v>81</v>
      </c>
      <c r="F5738" t="s">
        <v>4879</v>
      </c>
      <c r="G5738">
        <v>0</v>
      </c>
      <c r="H5738">
        <v>0</v>
      </c>
      <c r="I5738">
        <v>0</v>
      </c>
      <c r="J5738">
        <v>0</v>
      </c>
      <c r="K5738">
        <v>0</v>
      </c>
      <c r="L5738">
        <v>0</v>
      </c>
      <c r="M5738">
        <v>14</v>
      </c>
      <c r="N5738">
        <v>0</v>
      </c>
      <c r="O5738">
        <v>0</v>
      </c>
      <c r="P5738">
        <v>0</v>
      </c>
      <c r="Q5738">
        <v>0</v>
      </c>
    </row>
    <row r="5739" spans="1:17" x14ac:dyDescent="0.2">
      <c r="A5739" t="s">
        <v>22762</v>
      </c>
      <c r="B5739" t="s">
        <v>84</v>
      </c>
      <c r="C5739" t="s">
        <v>186</v>
      </c>
      <c r="D5739" t="s">
        <v>17029</v>
      </c>
      <c r="E5739" t="s">
        <v>81</v>
      </c>
      <c r="F5739" t="s">
        <v>4881</v>
      </c>
      <c r="G5739">
        <v>0</v>
      </c>
      <c r="H5739">
        <v>14</v>
      </c>
      <c r="I5739">
        <v>1</v>
      </c>
      <c r="J5739">
        <v>10</v>
      </c>
      <c r="K5739">
        <v>2</v>
      </c>
      <c r="L5739">
        <v>1</v>
      </c>
      <c r="M5739">
        <v>0</v>
      </c>
      <c r="N5739">
        <v>0</v>
      </c>
      <c r="O5739">
        <v>0</v>
      </c>
      <c r="P5739">
        <v>0</v>
      </c>
      <c r="Q5739">
        <v>0</v>
      </c>
    </row>
    <row r="5740" spans="1:17" x14ac:dyDescent="0.2">
      <c r="A5740" t="s">
        <v>22763</v>
      </c>
      <c r="B5740" t="s">
        <v>84</v>
      </c>
      <c r="C5740" t="s">
        <v>186</v>
      </c>
      <c r="D5740" t="s">
        <v>17029</v>
      </c>
      <c r="E5740" t="s">
        <v>81</v>
      </c>
      <c r="F5740" t="s">
        <v>4883</v>
      </c>
      <c r="G5740">
        <v>0</v>
      </c>
      <c r="H5740">
        <v>14</v>
      </c>
      <c r="I5740">
        <v>1</v>
      </c>
      <c r="J5740">
        <v>10</v>
      </c>
      <c r="K5740">
        <v>2</v>
      </c>
      <c r="L5740">
        <v>1</v>
      </c>
      <c r="M5740">
        <v>0</v>
      </c>
      <c r="N5740">
        <v>0</v>
      </c>
      <c r="O5740">
        <v>0</v>
      </c>
      <c r="P5740">
        <v>0</v>
      </c>
      <c r="Q5740">
        <v>0</v>
      </c>
    </row>
    <row r="5741" spans="1:17" x14ac:dyDescent="0.2">
      <c r="A5741" t="s">
        <v>22764</v>
      </c>
      <c r="B5741" t="s">
        <v>84</v>
      </c>
      <c r="C5741" t="s">
        <v>186</v>
      </c>
      <c r="D5741" t="s">
        <v>17029</v>
      </c>
      <c r="E5741" t="s">
        <v>81</v>
      </c>
      <c r="F5741" t="s">
        <v>4885</v>
      </c>
      <c r="G5741">
        <v>0</v>
      </c>
      <c r="H5741">
        <v>0</v>
      </c>
      <c r="I5741">
        <v>0</v>
      </c>
      <c r="J5741">
        <v>0</v>
      </c>
      <c r="K5741">
        <v>0</v>
      </c>
      <c r="L5741">
        <v>0</v>
      </c>
      <c r="M5741">
        <v>14</v>
      </c>
      <c r="N5741">
        <v>0</v>
      </c>
      <c r="O5741">
        <v>0</v>
      </c>
      <c r="P5741">
        <v>0</v>
      </c>
      <c r="Q5741">
        <v>0</v>
      </c>
    </row>
    <row r="5742" spans="1:17" x14ac:dyDescent="0.2">
      <c r="A5742" t="s">
        <v>22765</v>
      </c>
      <c r="B5742" t="s">
        <v>84</v>
      </c>
      <c r="C5742" t="s">
        <v>186</v>
      </c>
      <c r="D5742" t="s">
        <v>17029</v>
      </c>
      <c r="E5742" t="s">
        <v>81</v>
      </c>
      <c r="F5742" t="s">
        <v>4887</v>
      </c>
      <c r="G5742">
        <v>0</v>
      </c>
      <c r="H5742">
        <v>14</v>
      </c>
      <c r="I5742">
        <v>1</v>
      </c>
      <c r="J5742">
        <v>10</v>
      </c>
      <c r="K5742">
        <v>2</v>
      </c>
      <c r="L5742">
        <v>1</v>
      </c>
      <c r="M5742">
        <v>0</v>
      </c>
      <c r="N5742">
        <v>0</v>
      </c>
      <c r="O5742">
        <v>0</v>
      </c>
      <c r="P5742">
        <v>0</v>
      </c>
      <c r="Q5742">
        <v>0</v>
      </c>
    </row>
    <row r="5743" spans="1:17" x14ac:dyDescent="0.2">
      <c r="A5743" t="s">
        <v>22766</v>
      </c>
      <c r="B5743" t="s">
        <v>84</v>
      </c>
      <c r="C5743" t="s">
        <v>186</v>
      </c>
      <c r="D5743" t="s">
        <v>17029</v>
      </c>
      <c r="E5743" t="s">
        <v>81</v>
      </c>
      <c r="F5743" t="s">
        <v>4889</v>
      </c>
      <c r="G5743">
        <v>0</v>
      </c>
      <c r="H5743">
        <v>0</v>
      </c>
      <c r="I5743">
        <v>0</v>
      </c>
      <c r="J5743">
        <v>0</v>
      </c>
      <c r="K5743">
        <v>0</v>
      </c>
      <c r="L5743">
        <v>0</v>
      </c>
      <c r="M5743">
        <v>14</v>
      </c>
      <c r="N5743">
        <v>0</v>
      </c>
      <c r="O5743">
        <v>0</v>
      </c>
      <c r="P5743">
        <v>0</v>
      </c>
      <c r="Q5743">
        <v>0</v>
      </c>
    </row>
    <row r="5744" spans="1:17" x14ac:dyDescent="0.2">
      <c r="A5744" t="s">
        <v>22767</v>
      </c>
      <c r="B5744" t="s">
        <v>84</v>
      </c>
      <c r="C5744" t="s">
        <v>186</v>
      </c>
      <c r="D5744" t="s">
        <v>17029</v>
      </c>
      <c r="E5744" t="s">
        <v>81</v>
      </c>
      <c r="F5744" t="s">
        <v>4871</v>
      </c>
      <c r="G5744">
        <v>0</v>
      </c>
      <c r="H5744">
        <v>0</v>
      </c>
      <c r="I5744">
        <v>0</v>
      </c>
      <c r="J5744">
        <v>0</v>
      </c>
      <c r="K5744">
        <v>0</v>
      </c>
      <c r="L5744">
        <v>0</v>
      </c>
      <c r="M5744">
        <v>0</v>
      </c>
      <c r="N5744">
        <v>7</v>
      </c>
      <c r="O5744">
        <v>7</v>
      </c>
      <c r="P5744">
        <v>0</v>
      </c>
      <c r="Q5744">
        <v>0</v>
      </c>
    </row>
    <row r="5745" spans="1:17" x14ac:dyDescent="0.2">
      <c r="A5745" t="s">
        <v>22768</v>
      </c>
      <c r="B5745" t="s">
        <v>84</v>
      </c>
      <c r="C5745" t="s">
        <v>186</v>
      </c>
      <c r="D5745" t="s">
        <v>17029</v>
      </c>
      <c r="E5745" t="s">
        <v>81</v>
      </c>
      <c r="F5745" t="s">
        <v>4873</v>
      </c>
      <c r="G5745">
        <v>0</v>
      </c>
      <c r="H5745">
        <v>0</v>
      </c>
      <c r="I5745">
        <v>0</v>
      </c>
      <c r="J5745">
        <v>0</v>
      </c>
      <c r="K5745">
        <v>0</v>
      </c>
      <c r="L5745">
        <v>0</v>
      </c>
      <c r="M5745">
        <v>0</v>
      </c>
      <c r="N5745">
        <v>7</v>
      </c>
      <c r="O5745">
        <v>7</v>
      </c>
      <c r="P5745">
        <v>0</v>
      </c>
      <c r="Q5745">
        <v>0</v>
      </c>
    </row>
    <row r="5746" spans="1:17" x14ac:dyDescent="0.2">
      <c r="A5746" t="s">
        <v>22769</v>
      </c>
      <c r="B5746" t="s">
        <v>84</v>
      </c>
      <c r="C5746" t="s">
        <v>186</v>
      </c>
      <c r="D5746" t="s">
        <v>17029</v>
      </c>
      <c r="E5746" t="s">
        <v>81</v>
      </c>
      <c r="F5746" t="s">
        <v>17019</v>
      </c>
      <c r="G5746">
        <v>14</v>
      </c>
      <c r="H5746">
        <v>0</v>
      </c>
      <c r="I5746">
        <v>0</v>
      </c>
      <c r="J5746">
        <v>0</v>
      </c>
      <c r="K5746">
        <v>0</v>
      </c>
      <c r="L5746">
        <v>0</v>
      </c>
      <c r="M5746">
        <v>0</v>
      </c>
      <c r="N5746">
        <v>0</v>
      </c>
      <c r="O5746">
        <v>0</v>
      </c>
      <c r="P5746">
        <v>0</v>
      </c>
      <c r="Q5746">
        <v>0</v>
      </c>
    </row>
    <row r="5747" spans="1:17" x14ac:dyDescent="0.2">
      <c r="A5747" t="s">
        <v>22770</v>
      </c>
      <c r="B5747" t="s">
        <v>84</v>
      </c>
      <c r="C5747" t="s">
        <v>186</v>
      </c>
      <c r="D5747" t="s">
        <v>17021</v>
      </c>
      <c r="E5747" t="s">
        <v>79</v>
      </c>
      <c r="F5747" t="s">
        <v>17022</v>
      </c>
      <c r="G5747">
        <v>0</v>
      </c>
      <c r="H5747">
        <v>0</v>
      </c>
      <c r="I5747">
        <v>0</v>
      </c>
      <c r="J5747">
        <v>0</v>
      </c>
      <c r="K5747">
        <v>0</v>
      </c>
      <c r="L5747">
        <v>0</v>
      </c>
      <c r="M5747">
        <v>0</v>
      </c>
      <c r="N5747">
        <v>3</v>
      </c>
      <c r="O5747">
        <v>2</v>
      </c>
      <c r="P5747">
        <v>1</v>
      </c>
      <c r="Q5747">
        <v>0</v>
      </c>
    </row>
    <row r="5748" spans="1:17" x14ac:dyDescent="0.2">
      <c r="A5748" t="s">
        <v>22771</v>
      </c>
      <c r="B5748" t="s">
        <v>84</v>
      </c>
      <c r="C5748" t="s">
        <v>186</v>
      </c>
      <c r="D5748" t="s">
        <v>17021</v>
      </c>
      <c r="E5748" t="s">
        <v>79</v>
      </c>
      <c r="F5748" t="s">
        <v>17019</v>
      </c>
      <c r="G5748">
        <v>3</v>
      </c>
      <c r="H5748">
        <v>0</v>
      </c>
      <c r="I5748">
        <v>0</v>
      </c>
      <c r="J5748">
        <v>0</v>
      </c>
      <c r="K5748">
        <v>0</v>
      </c>
      <c r="L5748">
        <v>0</v>
      </c>
      <c r="M5748">
        <v>0</v>
      </c>
      <c r="N5748">
        <v>0</v>
      </c>
      <c r="O5748">
        <v>0</v>
      </c>
      <c r="P5748">
        <v>0</v>
      </c>
      <c r="Q5748">
        <v>0</v>
      </c>
    </row>
    <row r="5749" spans="1:17" x14ac:dyDescent="0.2">
      <c r="A5749" t="s">
        <v>22772</v>
      </c>
      <c r="B5749" t="s">
        <v>84</v>
      </c>
      <c r="C5749" t="s">
        <v>186</v>
      </c>
      <c r="D5749" t="s">
        <v>17021</v>
      </c>
      <c r="E5749" t="s">
        <v>81</v>
      </c>
      <c r="F5749" t="s">
        <v>17022</v>
      </c>
      <c r="G5749">
        <v>0</v>
      </c>
      <c r="H5749">
        <v>0</v>
      </c>
      <c r="I5749">
        <v>0</v>
      </c>
      <c r="J5749">
        <v>0</v>
      </c>
      <c r="K5749">
        <v>0</v>
      </c>
      <c r="L5749">
        <v>0</v>
      </c>
      <c r="M5749">
        <v>0</v>
      </c>
      <c r="N5749">
        <v>6</v>
      </c>
      <c r="O5749">
        <v>4</v>
      </c>
      <c r="P5749">
        <v>1</v>
      </c>
      <c r="Q5749">
        <v>1</v>
      </c>
    </row>
    <row r="5750" spans="1:17" x14ac:dyDescent="0.2">
      <c r="A5750" t="s">
        <v>22773</v>
      </c>
      <c r="B5750" t="s">
        <v>84</v>
      </c>
      <c r="C5750" t="s">
        <v>186</v>
      </c>
      <c r="D5750" t="s">
        <v>17021</v>
      </c>
      <c r="E5750" t="s">
        <v>81</v>
      </c>
      <c r="F5750" t="s">
        <v>17019</v>
      </c>
      <c r="G5750">
        <v>6</v>
      </c>
      <c r="H5750">
        <v>0</v>
      </c>
      <c r="I5750">
        <v>0</v>
      </c>
      <c r="J5750">
        <v>0</v>
      </c>
      <c r="K5750">
        <v>0</v>
      </c>
      <c r="L5750">
        <v>0</v>
      </c>
      <c r="M5750">
        <v>0</v>
      </c>
      <c r="N5750">
        <v>0</v>
      </c>
      <c r="O5750">
        <v>0</v>
      </c>
      <c r="P5750">
        <v>0</v>
      </c>
      <c r="Q5750">
        <v>0</v>
      </c>
    </row>
    <row r="5751" spans="1:17" x14ac:dyDescent="0.2">
      <c r="A5751" t="s">
        <v>22774</v>
      </c>
      <c r="B5751" t="s">
        <v>84</v>
      </c>
      <c r="C5751" t="s">
        <v>186</v>
      </c>
      <c r="D5751" t="s">
        <v>17025</v>
      </c>
      <c r="E5751" t="s">
        <v>79</v>
      </c>
      <c r="F5751" t="s">
        <v>17019</v>
      </c>
      <c r="G5751">
        <v>3</v>
      </c>
      <c r="H5751">
        <v>0</v>
      </c>
      <c r="I5751">
        <v>0</v>
      </c>
      <c r="J5751">
        <v>0</v>
      </c>
      <c r="K5751">
        <v>0</v>
      </c>
      <c r="L5751">
        <v>0</v>
      </c>
      <c r="M5751">
        <v>0</v>
      </c>
      <c r="N5751">
        <v>0</v>
      </c>
      <c r="O5751">
        <v>0</v>
      </c>
      <c r="P5751">
        <v>0</v>
      </c>
      <c r="Q5751">
        <v>0</v>
      </c>
    </row>
    <row r="5752" spans="1:17" x14ac:dyDescent="0.2">
      <c r="A5752" t="s">
        <v>22775</v>
      </c>
      <c r="B5752" t="s">
        <v>84</v>
      </c>
      <c r="C5752" t="s">
        <v>186</v>
      </c>
      <c r="D5752" t="s">
        <v>17025</v>
      </c>
      <c r="E5752" t="s">
        <v>81</v>
      </c>
      <c r="F5752" t="s">
        <v>17019</v>
      </c>
      <c r="G5752">
        <v>4</v>
      </c>
      <c r="H5752">
        <v>0</v>
      </c>
      <c r="I5752">
        <v>0</v>
      </c>
      <c r="J5752">
        <v>0</v>
      </c>
      <c r="K5752">
        <v>0</v>
      </c>
      <c r="L5752">
        <v>0</v>
      </c>
      <c r="M5752">
        <v>0</v>
      </c>
      <c r="N5752">
        <v>0</v>
      </c>
      <c r="O5752">
        <v>0</v>
      </c>
      <c r="P5752">
        <v>0</v>
      </c>
      <c r="Q5752">
        <v>0</v>
      </c>
    </row>
    <row r="5753" spans="1:17" x14ac:dyDescent="0.2">
      <c r="A5753" t="s">
        <v>22776</v>
      </c>
      <c r="B5753" t="s">
        <v>84</v>
      </c>
      <c r="C5753" t="s">
        <v>187</v>
      </c>
      <c r="D5753" t="s">
        <v>17027</v>
      </c>
      <c r="E5753" t="s">
        <v>81</v>
      </c>
      <c r="F5753" t="s">
        <v>17019</v>
      </c>
      <c r="G5753">
        <v>3</v>
      </c>
      <c r="H5753">
        <v>0</v>
      </c>
      <c r="I5753">
        <v>0</v>
      </c>
      <c r="J5753">
        <v>0</v>
      </c>
      <c r="K5753">
        <v>0</v>
      </c>
      <c r="L5753">
        <v>0</v>
      </c>
      <c r="M5753">
        <v>0</v>
      </c>
      <c r="N5753">
        <v>0</v>
      </c>
      <c r="O5753">
        <v>0</v>
      </c>
      <c r="P5753">
        <v>0</v>
      </c>
      <c r="Q5753">
        <v>0</v>
      </c>
    </row>
    <row r="5754" spans="1:17" x14ac:dyDescent="0.2">
      <c r="A5754" t="s">
        <v>22777</v>
      </c>
      <c r="B5754" t="s">
        <v>84</v>
      </c>
      <c r="C5754" t="s">
        <v>187</v>
      </c>
      <c r="D5754" t="s">
        <v>17029</v>
      </c>
      <c r="E5754" t="s">
        <v>79</v>
      </c>
      <c r="F5754" t="s">
        <v>4875</v>
      </c>
      <c r="G5754">
        <v>0</v>
      </c>
      <c r="H5754">
        <v>10</v>
      </c>
      <c r="I5754">
        <v>0</v>
      </c>
      <c r="J5754">
        <v>8</v>
      </c>
      <c r="K5754">
        <v>0</v>
      </c>
      <c r="L5754">
        <v>2</v>
      </c>
      <c r="M5754">
        <v>0</v>
      </c>
      <c r="N5754">
        <v>0</v>
      </c>
      <c r="O5754">
        <v>0</v>
      </c>
      <c r="P5754">
        <v>0</v>
      </c>
      <c r="Q5754">
        <v>0</v>
      </c>
    </row>
    <row r="5755" spans="1:17" x14ac:dyDescent="0.2">
      <c r="A5755" t="s">
        <v>22778</v>
      </c>
      <c r="B5755" t="s">
        <v>84</v>
      </c>
      <c r="C5755" t="s">
        <v>187</v>
      </c>
      <c r="D5755" t="s">
        <v>17029</v>
      </c>
      <c r="E5755" t="s">
        <v>79</v>
      </c>
      <c r="F5755" t="s">
        <v>4877</v>
      </c>
      <c r="G5755">
        <v>0</v>
      </c>
      <c r="H5755">
        <v>10</v>
      </c>
      <c r="I5755">
        <v>0</v>
      </c>
      <c r="J5755">
        <v>6</v>
      </c>
      <c r="K5755">
        <v>2</v>
      </c>
      <c r="L5755">
        <v>2</v>
      </c>
      <c r="M5755">
        <v>0</v>
      </c>
      <c r="N5755">
        <v>0</v>
      </c>
      <c r="O5755">
        <v>0</v>
      </c>
      <c r="P5755">
        <v>0</v>
      </c>
      <c r="Q5755">
        <v>0</v>
      </c>
    </row>
    <row r="5756" spans="1:17" x14ac:dyDescent="0.2">
      <c r="A5756" t="s">
        <v>22779</v>
      </c>
      <c r="B5756" t="s">
        <v>84</v>
      </c>
      <c r="C5756" t="s">
        <v>187</v>
      </c>
      <c r="D5756" t="s">
        <v>17029</v>
      </c>
      <c r="E5756" t="s">
        <v>79</v>
      </c>
      <c r="F5756" t="s">
        <v>4879</v>
      </c>
      <c r="G5756">
        <v>0</v>
      </c>
      <c r="H5756">
        <v>0</v>
      </c>
      <c r="I5756">
        <v>0</v>
      </c>
      <c r="J5756">
        <v>0</v>
      </c>
      <c r="K5756">
        <v>0</v>
      </c>
      <c r="L5756">
        <v>0</v>
      </c>
      <c r="M5756">
        <v>10</v>
      </c>
      <c r="N5756">
        <v>0</v>
      </c>
      <c r="O5756">
        <v>0</v>
      </c>
      <c r="P5756">
        <v>0</v>
      </c>
      <c r="Q5756">
        <v>0</v>
      </c>
    </row>
    <row r="5757" spans="1:17" x14ac:dyDescent="0.2">
      <c r="A5757" t="s">
        <v>22780</v>
      </c>
      <c r="B5757" t="s">
        <v>84</v>
      </c>
      <c r="C5757" t="s">
        <v>187</v>
      </c>
      <c r="D5757" t="s">
        <v>17029</v>
      </c>
      <c r="E5757" t="s">
        <v>79</v>
      </c>
      <c r="F5757" t="s">
        <v>4881</v>
      </c>
      <c r="G5757">
        <v>0</v>
      </c>
      <c r="H5757">
        <v>10</v>
      </c>
      <c r="I5757">
        <v>0</v>
      </c>
      <c r="J5757">
        <v>6</v>
      </c>
      <c r="K5757">
        <v>2</v>
      </c>
      <c r="L5757">
        <v>2</v>
      </c>
      <c r="M5757">
        <v>0</v>
      </c>
      <c r="N5757">
        <v>0</v>
      </c>
      <c r="O5757">
        <v>0</v>
      </c>
      <c r="P5757">
        <v>0</v>
      </c>
      <c r="Q5757">
        <v>0</v>
      </c>
    </row>
    <row r="5758" spans="1:17" x14ac:dyDescent="0.2">
      <c r="A5758" t="s">
        <v>22781</v>
      </c>
      <c r="B5758" t="s">
        <v>84</v>
      </c>
      <c r="C5758" t="s">
        <v>187</v>
      </c>
      <c r="D5758" t="s">
        <v>17029</v>
      </c>
      <c r="E5758" t="s">
        <v>79</v>
      </c>
      <c r="F5758" t="s">
        <v>4883</v>
      </c>
      <c r="G5758">
        <v>0</v>
      </c>
      <c r="H5758">
        <v>10</v>
      </c>
      <c r="I5758">
        <v>0</v>
      </c>
      <c r="J5758">
        <v>7</v>
      </c>
      <c r="K5758">
        <v>1</v>
      </c>
      <c r="L5758">
        <v>2</v>
      </c>
      <c r="M5758">
        <v>0</v>
      </c>
      <c r="N5758">
        <v>0</v>
      </c>
      <c r="O5758">
        <v>0</v>
      </c>
      <c r="P5758">
        <v>0</v>
      </c>
      <c r="Q5758">
        <v>0</v>
      </c>
    </row>
    <row r="5759" spans="1:17" x14ac:dyDescent="0.2">
      <c r="A5759" t="s">
        <v>22782</v>
      </c>
      <c r="B5759" t="s">
        <v>84</v>
      </c>
      <c r="C5759" t="s">
        <v>187</v>
      </c>
      <c r="D5759" t="s">
        <v>17029</v>
      </c>
      <c r="E5759" t="s">
        <v>79</v>
      </c>
      <c r="F5759" t="s">
        <v>4885</v>
      </c>
      <c r="G5759">
        <v>0</v>
      </c>
      <c r="H5759">
        <v>0</v>
      </c>
      <c r="I5759">
        <v>0</v>
      </c>
      <c r="J5759">
        <v>0</v>
      </c>
      <c r="K5759">
        <v>0</v>
      </c>
      <c r="L5759">
        <v>0</v>
      </c>
      <c r="M5759">
        <v>10</v>
      </c>
      <c r="N5759">
        <v>0</v>
      </c>
      <c r="O5759">
        <v>0</v>
      </c>
      <c r="P5759">
        <v>0</v>
      </c>
      <c r="Q5759">
        <v>0</v>
      </c>
    </row>
    <row r="5760" spans="1:17" x14ac:dyDescent="0.2">
      <c r="A5760" t="s">
        <v>22783</v>
      </c>
      <c r="B5760" t="s">
        <v>84</v>
      </c>
      <c r="C5760" t="s">
        <v>187</v>
      </c>
      <c r="D5760" t="s">
        <v>17029</v>
      </c>
      <c r="E5760" t="s">
        <v>79</v>
      </c>
      <c r="F5760" t="s">
        <v>4887</v>
      </c>
      <c r="G5760">
        <v>0</v>
      </c>
      <c r="H5760">
        <v>10</v>
      </c>
      <c r="I5760">
        <v>0</v>
      </c>
      <c r="J5760">
        <v>6</v>
      </c>
      <c r="K5760">
        <v>2</v>
      </c>
      <c r="L5760">
        <v>2</v>
      </c>
      <c r="M5760">
        <v>0</v>
      </c>
      <c r="N5760">
        <v>0</v>
      </c>
      <c r="O5760">
        <v>0</v>
      </c>
      <c r="P5760">
        <v>0</v>
      </c>
      <c r="Q5760">
        <v>0</v>
      </c>
    </row>
    <row r="5761" spans="1:17" x14ac:dyDescent="0.2">
      <c r="A5761" t="s">
        <v>22784</v>
      </c>
      <c r="B5761" t="s">
        <v>84</v>
      </c>
      <c r="C5761" t="s">
        <v>187</v>
      </c>
      <c r="D5761" t="s">
        <v>17029</v>
      </c>
      <c r="E5761" t="s">
        <v>79</v>
      </c>
      <c r="F5761" t="s">
        <v>4889</v>
      </c>
      <c r="G5761">
        <v>0</v>
      </c>
      <c r="H5761">
        <v>0</v>
      </c>
      <c r="I5761">
        <v>0</v>
      </c>
      <c r="J5761">
        <v>0</v>
      </c>
      <c r="K5761">
        <v>0</v>
      </c>
      <c r="L5761">
        <v>0</v>
      </c>
      <c r="M5761">
        <v>10</v>
      </c>
      <c r="N5761">
        <v>0</v>
      </c>
      <c r="O5761">
        <v>0</v>
      </c>
      <c r="P5761">
        <v>0</v>
      </c>
      <c r="Q5761">
        <v>0</v>
      </c>
    </row>
    <row r="5762" spans="1:17" x14ac:dyDescent="0.2">
      <c r="A5762" t="s">
        <v>22785</v>
      </c>
      <c r="B5762" t="s">
        <v>84</v>
      </c>
      <c r="C5762" t="s">
        <v>187</v>
      </c>
      <c r="D5762" t="s">
        <v>17029</v>
      </c>
      <c r="E5762" t="s">
        <v>79</v>
      </c>
      <c r="F5762" t="s">
        <v>4871</v>
      </c>
      <c r="G5762">
        <v>0</v>
      </c>
      <c r="H5762">
        <v>0</v>
      </c>
      <c r="I5762">
        <v>0</v>
      </c>
      <c r="J5762">
        <v>0</v>
      </c>
      <c r="K5762">
        <v>0</v>
      </c>
      <c r="L5762">
        <v>0</v>
      </c>
      <c r="M5762">
        <v>0</v>
      </c>
      <c r="N5762">
        <v>8</v>
      </c>
      <c r="O5762">
        <v>6</v>
      </c>
      <c r="P5762">
        <v>2</v>
      </c>
      <c r="Q5762">
        <v>0</v>
      </c>
    </row>
    <row r="5763" spans="1:17" x14ac:dyDescent="0.2">
      <c r="A5763" t="s">
        <v>22786</v>
      </c>
      <c r="B5763" t="s">
        <v>84</v>
      </c>
      <c r="C5763" t="s">
        <v>187</v>
      </c>
      <c r="D5763" t="s">
        <v>17029</v>
      </c>
      <c r="E5763" t="s">
        <v>79</v>
      </c>
      <c r="F5763" t="s">
        <v>4873</v>
      </c>
      <c r="G5763">
        <v>0</v>
      </c>
      <c r="H5763">
        <v>0</v>
      </c>
      <c r="I5763">
        <v>0</v>
      </c>
      <c r="J5763">
        <v>0</v>
      </c>
      <c r="K5763">
        <v>0</v>
      </c>
      <c r="L5763">
        <v>0</v>
      </c>
      <c r="M5763">
        <v>0</v>
      </c>
      <c r="N5763">
        <v>7</v>
      </c>
      <c r="O5763">
        <v>6</v>
      </c>
      <c r="P5763">
        <v>1</v>
      </c>
      <c r="Q5763">
        <v>0</v>
      </c>
    </row>
    <row r="5764" spans="1:17" x14ac:dyDescent="0.2">
      <c r="A5764" t="s">
        <v>22787</v>
      </c>
      <c r="B5764" t="s">
        <v>84</v>
      </c>
      <c r="C5764" t="s">
        <v>187</v>
      </c>
      <c r="D5764" t="s">
        <v>17029</v>
      </c>
      <c r="E5764" t="s">
        <v>79</v>
      </c>
      <c r="F5764" t="s">
        <v>17019</v>
      </c>
      <c r="G5764">
        <v>10</v>
      </c>
      <c r="H5764">
        <v>0</v>
      </c>
      <c r="I5764">
        <v>0</v>
      </c>
      <c r="J5764">
        <v>0</v>
      </c>
      <c r="K5764">
        <v>0</v>
      </c>
      <c r="L5764">
        <v>0</v>
      </c>
      <c r="M5764">
        <v>0</v>
      </c>
      <c r="N5764">
        <v>0</v>
      </c>
      <c r="O5764">
        <v>0</v>
      </c>
      <c r="P5764">
        <v>0</v>
      </c>
      <c r="Q5764">
        <v>0</v>
      </c>
    </row>
    <row r="5765" spans="1:17" x14ac:dyDescent="0.2">
      <c r="A5765" t="s">
        <v>22788</v>
      </c>
      <c r="B5765" t="s">
        <v>84</v>
      </c>
      <c r="C5765" t="s">
        <v>187</v>
      </c>
      <c r="D5765" t="s">
        <v>17029</v>
      </c>
      <c r="E5765" t="s">
        <v>81</v>
      </c>
      <c r="F5765" t="s">
        <v>4875</v>
      </c>
      <c r="G5765">
        <v>0</v>
      </c>
      <c r="H5765">
        <v>21</v>
      </c>
      <c r="I5765">
        <v>0</v>
      </c>
      <c r="J5765">
        <v>19</v>
      </c>
      <c r="K5765">
        <v>2</v>
      </c>
      <c r="L5765">
        <v>0</v>
      </c>
      <c r="M5765">
        <v>0</v>
      </c>
      <c r="N5765">
        <v>0</v>
      </c>
      <c r="O5765">
        <v>0</v>
      </c>
      <c r="P5765">
        <v>0</v>
      </c>
      <c r="Q5765">
        <v>0</v>
      </c>
    </row>
    <row r="5766" spans="1:17" x14ac:dyDescent="0.2">
      <c r="A5766" t="s">
        <v>22789</v>
      </c>
      <c r="B5766" t="s">
        <v>84</v>
      </c>
      <c r="C5766" t="s">
        <v>187</v>
      </c>
      <c r="D5766" t="s">
        <v>17029</v>
      </c>
      <c r="E5766" t="s">
        <v>81</v>
      </c>
      <c r="F5766" t="s">
        <v>4877</v>
      </c>
      <c r="G5766">
        <v>0</v>
      </c>
      <c r="H5766">
        <v>21</v>
      </c>
      <c r="I5766">
        <v>1</v>
      </c>
      <c r="J5766">
        <v>17</v>
      </c>
      <c r="K5766">
        <v>3</v>
      </c>
      <c r="L5766">
        <v>0</v>
      </c>
      <c r="M5766">
        <v>0</v>
      </c>
      <c r="N5766">
        <v>0</v>
      </c>
      <c r="O5766">
        <v>0</v>
      </c>
      <c r="P5766">
        <v>0</v>
      </c>
      <c r="Q5766">
        <v>0</v>
      </c>
    </row>
    <row r="5767" spans="1:17" x14ac:dyDescent="0.2">
      <c r="A5767" t="s">
        <v>22790</v>
      </c>
      <c r="B5767" t="s">
        <v>84</v>
      </c>
      <c r="C5767" t="s">
        <v>187</v>
      </c>
      <c r="D5767" t="s">
        <v>17029</v>
      </c>
      <c r="E5767" t="s">
        <v>81</v>
      </c>
      <c r="F5767" t="s">
        <v>4879</v>
      </c>
      <c r="G5767">
        <v>0</v>
      </c>
      <c r="H5767">
        <v>0</v>
      </c>
      <c r="I5767">
        <v>0</v>
      </c>
      <c r="J5767">
        <v>0</v>
      </c>
      <c r="K5767">
        <v>0</v>
      </c>
      <c r="L5767">
        <v>0</v>
      </c>
      <c r="M5767">
        <v>21</v>
      </c>
      <c r="N5767">
        <v>0</v>
      </c>
      <c r="O5767">
        <v>0</v>
      </c>
      <c r="P5767">
        <v>0</v>
      </c>
      <c r="Q5767">
        <v>0</v>
      </c>
    </row>
    <row r="5768" spans="1:17" x14ac:dyDescent="0.2">
      <c r="A5768" t="s">
        <v>22791</v>
      </c>
      <c r="B5768" t="s">
        <v>84</v>
      </c>
      <c r="C5768" t="s">
        <v>187</v>
      </c>
      <c r="D5768" t="s">
        <v>17029</v>
      </c>
      <c r="E5768" t="s">
        <v>81</v>
      </c>
      <c r="F5768" t="s">
        <v>4881</v>
      </c>
      <c r="G5768">
        <v>0</v>
      </c>
      <c r="H5768">
        <v>21</v>
      </c>
      <c r="I5768">
        <v>0</v>
      </c>
      <c r="J5768">
        <v>18</v>
      </c>
      <c r="K5768">
        <v>3</v>
      </c>
      <c r="L5768">
        <v>0</v>
      </c>
      <c r="M5768">
        <v>0</v>
      </c>
      <c r="N5768">
        <v>0</v>
      </c>
      <c r="O5768">
        <v>0</v>
      </c>
      <c r="P5768">
        <v>0</v>
      </c>
      <c r="Q5768">
        <v>0</v>
      </c>
    </row>
    <row r="5769" spans="1:17" x14ac:dyDescent="0.2">
      <c r="A5769" t="s">
        <v>22792</v>
      </c>
      <c r="B5769" t="s">
        <v>84</v>
      </c>
      <c r="C5769" t="s">
        <v>187</v>
      </c>
      <c r="D5769" t="s">
        <v>17029</v>
      </c>
      <c r="E5769" t="s">
        <v>81</v>
      </c>
      <c r="F5769" t="s">
        <v>4883</v>
      </c>
      <c r="G5769">
        <v>0</v>
      </c>
      <c r="H5769">
        <v>21</v>
      </c>
      <c r="I5769">
        <v>1</v>
      </c>
      <c r="J5769">
        <v>18</v>
      </c>
      <c r="K5769">
        <v>2</v>
      </c>
      <c r="L5769">
        <v>0</v>
      </c>
      <c r="M5769">
        <v>0</v>
      </c>
      <c r="N5769">
        <v>0</v>
      </c>
      <c r="O5769">
        <v>0</v>
      </c>
      <c r="P5769">
        <v>0</v>
      </c>
      <c r="Q5769">
        <v>0</v>
      </c>
    </row>
    <row r="5770" spans="1:17" x14ac:dyDescent="0.2">
      <c r="A5770" t="s">
        <v>22793</v>
      </c>
      <c r="B5770" t="s">
        <v>84</v>
      </c>
      <c r="C5770" t="s">
        <v>187</v>
      </c>
      <c r="D5770" t="s">
        <v>17029</v>
      </c>
      <c r="E5770" t="s">
        <v>81</v>
      </c>
      <c r="F5770" t="s">
        <v>4885</v>
      </c>
      <c r="G5770">
        <v>0</v>
      </c>
      <c r="H5770">
        <v>0</v>
      </c>
      <c r="I5770">
        <v>0</v>
      </c>
      <c r="J5770">
        <v>0</v>
      </c>
      <c r="K5770">
        <v>0</v>
      </c>
      <c r="L5770">
        <v>0</v>
      </c>
      <c r="M5770">
        <v>21</v>
      </c>
      <c r="N5770">
        <v>0</v>
      </c>
      <c r="O5770">
        <v>0</v>
      </c>
      <c r="P5770">
        <v>0</v>
      </c>
      <c r="Q5770">
        <v>0</v>
      </c>
    </row>
    <row r="5771" spans="1:17" x14ac:dyDescent="0.2">
      <c r="A5771" t="s">
        <v>22794</v>
      </c>
      <c r="B5771" t="s">
        <v>84</v>
      </c>
      <c r="C5771" t="s">
        <v>187</v>
      </c>
      <c r="D5771" t="s">
        <v>17029</v>
      </c>
      <c r="E5771" t="s">
        <v>81</v>
      </c>
      <c r="F5771" t="s">
        <v>4887</v>
      </c>
      <c r="G5771">
        <v>0</v>
      </c>
      <c r="H5771">
        <v>21</v>
      </c>
      <c r="I5771">
        <v>1</v>
      </c>
      <c r="J5771">
        <v>17</v>
      </c>
      <c r="K5771">
        <v>3</v>
      </c>
      <c r="L5771">
        <v>0</v>
      </c>
      <c r="M5771">
        <v>0</v>
      </c>
      <c r="N5771">
        <v>0</v>
      </c>
      <c r="O5771">
        <v>0</v>
      </c>
      <c r="P5771">
        <v>0</v>
      </c>
      <c r="Q5771">
        <v>0</v>
      </c>
    </row>
    <row r="5772" spans="1:17" x14ac:dyDescent="0.2">
      <c r="A5772" t="s">
        <v>22795</v>
      </c>
      <c r="B5772" t="s">
        <v>84</v>
      </c>
      <c r="C5772" t="s">
        <v>187</v>
      </c>
      <c r="D5772" t="s">
        <v>17029</v>
      </c>
      <c r="E5772" t="s">
        <v>81</v>
      </c>
      <c r="F5772" t="s">
        <v>4889</v>
      </c>
      <c r="G5772">
        <v>0</v>
      </c>
      <c r="H5772">
        <v>0</v>
      </c>
      <c r="I5772">
        <v>0</v>
      </c>
      <c r="J5772">
        <v>0</v>
      </c>
      <c r="K5772">
        <v>0</v>
      </c>
      <c r="L5772">
        <v>0</v>
      </c>
      <c r="M5772">
        <v>21</v>
      </c>
      <c r="N5772">
        <v>0</v>
      </c>
      <c r="O5772">
        <v>0</v>
      </c>
      <c r="P5772">
        <v>0</v>
      </c>
      <c r="Q5772">
        <v>0</v>
      </c>
    </row>
    <row r="5773" spans="1:17" x14ac:dyDescent="0.2">
      <c r="A5773" t="s">
        <v>22796</v>
      </c>
      <c r="B5773" t="s">
        <v>84</v>
      </c>
      <c r="C5773" t="s">
        <v>187</v>
      </c>
      <c r="D5773" t="s">
        <v>17029</v>
      </c>
      <c r="E5773" t="s">
        <v>81</v>
      </c>
      <c r="F5773" t="s">
        <v>4871</v>
      </c>
      <c r="G5773">
        <v>0</v>
      </c>
      <c r="H5773">
        <v>0</v>
      </c>
      <c r="I5773">
        <v>0</v>
      </c>
      <c r="J5773">
        <v>0</v>
      </c>
      <c r="K5773">
        <v>0</v>
      </c>
      <c r="L5773">
        <v>0</v>
      </c>
      <c r="M5773">
        <v>0</v>
      </c>
      <c r="N5773">
        <v>17</v>
      </c>
      <c r="O5773">
        <v>17</v>
      </c>
      <c r="P5773">
        <v>0</v>
      </c>
      <c r="Q5773">
        <v>0</v>
      </c>
    </row>
    <row r="5774" spans="1:17" x14ac:dyDescent="0.2">
      <c r="A5774" t="s">
        <v>22797</v>
      </c>
      <c r="B5774" t="s">
        <v>84</v>
      </c>
      <c r="C5774" t="s">
        <v>187</v>
      </c>
      <c r="D5774" t="s">
        <v>17029</v>
      </c>
      <c r="E5774" t="s">
        <v>81</v>
      </c>
      <c r="F5774" t="s">
        <v>4873</v>
      </c>
      <c r="G5774">
        <v>0</v>
      </c>
      <c r="H5774">
        <v>0</v>
      </c>
      <c r="I5774">
        <v>0</v>
      </c>
      <c r="J5774">
        <v>0</v>
      </c>
      <c r="K5774">
        <v>0</v>
      </c>
      <c r="L5774">
        <v>0</v>
      </c>
      <c r="M5774">
        <v>0</v>
      </c>
      <c r="N5774">
        <v>10</v>
      </c>
      <c r="O5774">
        <v>10</v>
      </c>
      <c r="P5774">
        <v>0</v>
      </c>
      <c r="Q5774">
        <v>0</v>
      </c>
    </row>
    <row r="5775" spans="1:17" x14ac:dyDescent="0.2">
      <c r="A5775" t="s">
        <v>22798</v>
      </c>
      <c r="B5775" t="s">
        <v>84</v>
      </c>
      <c r="C5775" t="s">
        <v>187</v>
      </c>
      <c r="D5775" t="s">
        <v>17029</v>
      </c>
      <c r="E5775" t="s">
        <v>81</v>
      </c>
      <c r="F5775" t="s">
        <v>17019</v>
      </c>
      <c r="G5775">
        <v>21</v>
      </c>
      <c r="H5775">
        <v>0</v>
      </c>
      <c r="I5775">
        <v>0</v>
      </c>
      <c r="J5775">
        <v>0</v>
      </c>
      <c r="K5775">
        <v>0</v>
      </c>
      <c r="L5775">
        <v>0</v>
      </c>
      <c r="M5775">
        <v>0</v>
      </c>
      <c r="N5775">
        <v>0</v>
      </c>
      <c r="O5775">
        <v>0</v>
      </c>
      <c r="P5775">
        <v>0</v>
      </c>
      <c r="Q5775">
        <v>0</v>
      </c>
    </row>
    <row r="5776" spans="1:17" x14ac:dyDescent="0.2">
      <c r="A5776" t="s">
        <v>22799</v>
      </c>
      <c r="B5776" t="s">
        <v>84</v>
      </c>
      <c r="C5776" t="s">
        <v>187</v>
      </c>
      <c r="D5776" t="s">
        <v>17021</v>
      </c>
      <c r="E5776" t="s">
        <v>79</v>
      </c>
      <c r="F5776" t="s">
        <v>17022</v>
      </c>
      <c r="G5776">
        <v>0</v>
      </c>
      <c r="H5776">
        <v>0</v>
      </c>
      <c r="I5776">
        <v>0</v>
      </c>
      <c r="J5776">
        <v>0</v>
      </c>
      <c r="K5776">
        <v>0</v>
      </c>
      <c r="L5776">
        <v>0</v>
      </c>
      <c r="M5776">
        <v>0</v>
      </c>
      <c r="N5776">
        <v>4</v>
      </c>
      <c r="O5776">
        <v>4</v>
      </c>
      <c r="P5776">
        <v>0</v>
      </c>
      <c r="Q5776">
        <v>0</v>
      </c>
    </row>
    <row r="5777" spans="1:17" x14ac:dyDescent="0.2">
      <c r="A5777" t="s">
        <v>22800</v>
      </c>
      <c r="B5777" t="s">
        <v>84</v>
      </c>
      <c r="C5777" t="s">
        <v>187</v>
      </c>
      <c r="D5777" t="s">
        <v>17021</v>
      </c>
      <c r="E5777" t="s">
        <v>79</v>
      </c>
      <c r="F5777" t="s">
        <v>17019</v>
      </c>
      <c r="G5777">
        <v>4</v>
      </c>
      <c r="H5777">
        <v>0</v>
      </c>
      <c r="I5777">
        <v>0</v>
      </c>
      <c r="J5777">
        <v>0</v>
      </c>
      <c r="K5777">
        <v>0</v>
      </c>
      <c r="L5777">
        <v>0</v>
      </c>
      <c r="M5777">
        <v>0</v>
      </c>
      <c r="N5777">
        <v>0</v>
      </c>
      <c r="O5777">
        <v>0</v>
      </c>
      <c r="P5777">
        <v>0</v>
      </c>
      <c r="Q5777">
        <v>0</v>
      </c>
    </row>
    <row r="5778" spans="1:17" x14ac:dyDescent="0.2">
      <c r="A5778" t="s">
        <v>22801</v>
      </c>
      <c r="B5778" t="s">
        <v>84</v>
      </c>
      <c r="C5778" t="s">
        <v>187</v>
      </c>
      <c r="D5778" t="s">
        <v>17021</v>
      </c>
      <c r="E5778" t="s">
        <v>81</v>
      </c>
      <c r="F5778" t="s">
        <v>17022</v>
      </c>
      <c r="G5778">
        <v>0</v>
      </c>
      <c r="H5778">
        <v>0</v>
      </c>
      <c r="I5778">
        <v>0</v>
      </c>
      <c r="J5778">
        <v>0</v>
      </c>
      <c r="K5778">
        <v>0</v>
      </c>
      <c r="L5778">
        <v>0</v>
      </c>
      <c r="M5778">
        <v>0</v>
      </c>
      <c r="N5778">
        <v>8</v>
      </c>
      <c r="O5778">
        <v>5</v>
      </c>
      <c r="P5778">
        <v>1</v>
      </c>
      <c r="Q5778">
        <v>2</v>
      </c>
    </row>
    <row r="5779" spans="1:17" x14ac:dyDescent="0.2">
      <c r="A5779" t="s">
        <v>22802</v>
      </c>
      <c r="B5779" t="s">
        <v>84</v>
      </c>
      <c r="C5779" t="s">
        <v>187</v>
      </c>
      <c r="D5779" t="s">
        <v>17021</v>
      </c>
      <c r="E5779" t="s">
        <v>81</v>
      </c>
      <c r="F5779" t="s">
        <v>17019</v>
      </c>
      <c r="G5779">
        <v>8</v>
      </c>
      <c r="H5779">
        <v>0</v>
      </c>
      <c r="I5779">
        <v>0</v>
      </c>
      <c r="J5779">
        <v>0</v>
      </c>
      <c r="K5779">
        <v>0</v>
      </c>
      <c r="L5779">
        <v>0</v>
      </c>
      <c r="M5779">
        <v>0</v>
      </c>
      <c r="N5779">
        <v>0</v>
      </c>
      <c r="O5779">
        <v>0</v>
      </c>
      <c r="P5779">
        <v>0</v>
      </c>
      <c r="Q5779">
        <v>0</v>
      </c>
    </row>
    <row r="5780" spans="1:17" x14ac:dyDescent="0.2">
      <c r="A5780" t="s">
        <v>22803</v>
      </c>
      <c r="B5780" t="s">
        <v>84</v>
      </c>
      <c r="C5780" t="s">
        <v>187</v>
      </c>
      <c r="D5780" t="s">
        <v>17025</v>
      </c>
      <c r="E5780" t="s">
        <v>81</v>
      </c>
      <c r="F5780" t="s">
        <v>17019</v>
      </c>
      <c r="G5780">
        <v>2</v>
      </c>
      <c r="H5780">
        <v>0</v>
      </c>
      <c r="I5780">
        <v>0</v>
      </c>
      <c r="J5780">
        <v>0</v>
      </c>
      <c r="K5780">
        <v>0</v>
      </c>
      <c r="L5780">
        <v>0</v>
      </c>
      <c r="M5780">
        <v>0</v>
      </c>
      <c r="N5780">
        <v>0</v>
      </c>
      <c r="O5780">
        <v>0</v>
      </c>
      <c r="P5780">
        <v>0</v>
      </c>
      <c r="Q5780">
        <v>0</v>
      </c>
    </row>
    <row r="5781" spans="1:17" x14ac:dyDescent="0.2">
      <c r="A5781" t="s">
        <v>22804</v>
      </c>
      <c r="B5781" t="s">
        <v>84</v>
      </c>
      <c r="C5781" t="s">
        <v>188</v>
      </c>
      <c r="D5781" t="s">
        <v>17027</v>
      </c>
      <c r="E5781" t="s">
        <v>81</v>
      </c>
      <c r="F5781" t="s">
        <v>17019</v>
      </c>
      <c r="G5781">
        <v>2</v>
      </c>
      <c r="H5781">
        <v>0</v>
      </c>
      <c r="I5781">
        <v>0</v>
      </c>
      <c r="J5781">
        <v>0</v>
      </c>
      <c r="K5781">
        <v>0</v>
      </c>
      <c r="L5781">
        <v>0</v>
      </c>
      <c r="M5781">
        <v>0</v>
      </c>
      <c r="N5781">
        <v>0</v>
      </c>
      <c r="O5781">
        <v>0</v>
      </c>
      <c r="P5781">
        <v>0</v>
      </c>
      <c r="Q5781">
        <v>0</v>
      </c>
    </row>
    <row r="5782" spans="1:17" x14ac:dyDescent="0.2">
      <c r="A5782" t="s">
        <v>22805</v>
      </c>
      <c r="B5782" t="s">
        <v>84</v>
      </c>
      <c r="C5782" t="s">
        <v>188</v>
      </c>
      <c r="D5782" t="s">
        <v>17029</v>
      </c>
      <c r="E5782" t="s">
        <v>79</v>
      </c>
      <c r="F5782" t="s">
        <v>4875</v>
      </c>
      <c r="G5782">
        <v>0</v>
      </c>
      <c r="H5782">
        <v>58</v>
      </c>
      <c r="I5782">
        <v>9</v>
      </c>
      <c r="J5782">
        <v>41</v>
      </c>
      <c r="K5782">
        <v>6</v>
      </c>
      <c r="L5782">
        <v>2</v>
      </c>
      <c r="M5782">
        <v>0</v>
      </c>
      <c r="N5782">
        <v>0</v>
      </c>
      <c r="O5782">
        <v>0</v>
      </c>
      <c r="P5782">
        <v>0</v>
      </c>
      <c r="Q5782">
        <v>0</v>
      </c>
    </row>
    <row r="5783" spans="1:17" x14ac:dyDescent="0.2">
      <c r="A5783" t="s">
        <v>22806</v>
      </c>
      <c r="B5783" t="s">
        <v>84</v>
      </c>
      <c r="C5783" t="s">
        <v>188</v>
      </c>
      <c r="D5783" t="s">
        <v>17029</v>
      </c>
      <c r="E5783" t="s">
        <v>79</v>
      </c>
      <c r="F5783" t="s">
        <v>4877</v>
      </c>
      <c r="G5783">
        <v>0</v>
      </c>
      <c r="H5783">
        <v>58</v>
      </c>
      <c r="I5783">
        <v>9</v>
      </c>
      <c r="J5783">
        <v>39</v>
      </c>
      <c r="K5783">
        <v>7</v>
      </c>
      <c r="L5783">
        <v>3</v>
      </c>
      <c r="M5783">
        <v>0</v>
      </c>
      <c r="N5783">
        <v>0</v>
      </c>
      <c r="O5783">
        <v>0</v>
      </c>
      <c r="P5783">
        <v>0</v>
      </c>
      <c r="Q5783">
        <v>0</v>
      </c>
    </row>
    <row r="5784" spans="1:17" x14ac:dyDescent="0.2">
      <c r="A5784" t="s">
        <v>22807</v>
      </c>
      <c r="B5784" t="s">
        <v>84</v>
      </c>
      <c r="C5784" t="s">
        <v>188</v>
      </c>
      <c r="D5784" t="s">
        <v>17029</v>
      </c>
      <c r="E5784" t="s">
        <v>79</v>
      </c>
      <c r="F5784" t="s">
        <v>4879</v>
      </c>
      <c r="G5784">
        <v>0</v>
      </c>
      <c r="H5784">
        <v>0</v>
      </c>
      <c r="I5784">
        <v>0</v>
      </c>
      <c r="J5784">
        <v>0</v>
      </c>
      <c r="K5784">
        <v>0</v>
      </c>
      <c r="L5784">
        <v>0</v>
      </c>
      <c r="M5784">
        <v>58</v>
      </c>
      <c r="N5784">
        <v>0</v>
      </c>
      <c r="O5784">
        <v>0</v>
      </c>
      <c r="P5784">
        <v>0</v>
      </c>
      <c r="Q5784">
        <v>0</v>
      </c>
    </row>
    <row r="5785" spans="1:17" x14ac:dyDescent="0.2">
      <c r="A5785" t="s">
        <v>22808</v>
      </c>
      <c r="B5785" t="s">
        <v>84</v>
      </c>
      <c r="C5785" t="s">
        <v>188</v>
      </c>
      <c r="D5785" t="s">
        <v>17029</v>
      </c>
      <c r="E5785" t="s">
        <v>79</v>
      </c>
      <c r="F5785" t="s">
        <v>4881</v>
      </c>
      <c r="G5785">
        <v>0</v>
      </c>
      <c r="H5785">
        <v>58</v>
      </c>
      <c r="I5785">
        <v>9</v>
      </c>
      <c r="J5785">
        <v>39</v>
      </c>
      <c r="K5785">
        <v>7</v>
      </c>
      <c r="L5785">
        <v>3</v>
      </c>
      <c r="M5785">
        <v>0</v>
      </c>
      <c r="N5785">
        <v>0</v>
      </c>
      <c r="O5785">
        <v>0</v>
      </c>
      <c r="P5785">
        <v>0</v>
      </c>
      <c r="Q5785">
        <v>0</v>
      </c>
    </row>
    <row r="5786" spans="1:17" x14ac:dyDescent="0.2">
      <c r="A5786" t="s">
        <v>22809</v>
      </c>
      <c r="B5786" t="s">
        <v>84</v>
      </c>
      <c r="C5786" t="s">
        <v>188</v>
      </c>
      <c r="D5786" t="s">
        <v>17029</v>
      </c>
      <c r="E5786" t="s">
        <v>79</v>
      </c>
      <c r="F5786" t="s">
        <v>4883</v>
      </c>
      <c r="G5786">
        <v>0</v>
      </c>
      <c r="H5786">
        <v>58</v>
      </c>
      <c r="I5786">
        <v>9</v>
      </c>
      <c r="J5786">
        <v>40</v>
      </c>
      <c r="K5786">
        <v>6</v>
      </c>
      <c r="L5786">
        <v>3</v>
      </c>
      <c r="M5786">
        <v>0</v>
      </c>
      <c r="N5786">
        <v>0</v>
      </c>
      <c r="O5786">
        <v>0</v>
      </c>
      <c r="P5786">
        <v>0</v>
      </c>
      <c r="Q5786">
        <v>0</v>
      </c>
    </row>
    <row r="5787" spans="1:17" x14ac:dyDescent="0.2">
      <c r="A5787" t="s">
        <v>22810</v>
      </c>
      <c r="B5787" t="s">
        <v>84</v>
      </c>
      <c r="C5787" t="s">
        <v>188</v>
      </c>
      <c r="D5787" t="s">
        <v>17029</v>
      </c>
      <c r="E5787" t="s">
        <v>79</v>
      </c>
      <c r="F5787" t="s">
        <v>4885</v>
      </c>
      <c r="G5787">
        <v>0</v>
      </c>
      <c r="H5787">
        <v>0</v>
      </c>
      <c r="I5787">
        <v>0</v>
      </c>
      <c r="J5787">
        <v>0</v>
      </c>
      <c r="K5787">
        <v>0</v>
      </c>
      <c r="L5787">
        <v>0</v>
      </c>
      <c r="M5787">
        <v>58</v>
      </c>
      <c r="N5787">
        <v>0</v>
      </c>
      <c r="O5787">
        <v>0</v>
      </c>
      <c r="P5787">
        <v>0</v>
      </c>
      <c r="Q5787">
        <v>0</v>
      </c>
    </row>
    <row r="5788" spans="1:17" x14ac:dyDescent="0.2">
      <c r="A5788" t="s">
        <v>22811</v>
      </c>
      <c r="B5788" t="s">
        <v>84</v>
      </c>
      <c r="C5788" t="s">
        <v>188</v>
      </c>
      <c r="D5788" t="s">
        <v>17029</v>
      </c>
      <c r="E5788" t="s">
        <v>79</v>
      </c>
      <c r="F5788" t="s">
        <v>4887</v>
      </c>
      <c r="G5788">
        <v>0</v>
      </c>
      <c r="H5788">
        <v>58</v>
      </c>
      <c r="I5788">
        <v>9</v>
      </c>
      <c r="J5788">
        <v>41</v>
      </c>
      <c r="K5788">
        <v>6</v>
      </c>
      <c r="L5788">
        <v>2</v>
      </c>
      <c r="M5788">
        <v>0</v>
      </c>
      <c r="N5788">
        <v>0</v>
      </c>
      <c r="O5788">
        <v>0</v>
      </c>
      <c r="P5788">
        <v>0</v>
      </c>
      <c r="Q5788">
        <v>0</v>
      </c>
    </row>
    <row r="5789" spans="1:17" x14ac:dyDescent="0.2">
      <c r="A5789" t="s">
        <v>22812</v>
      </c>
      <c r="B5789" t="s">
        <v>84</v>
      </c>
      <c r="C5789" t="s">
        <v>188</v>
      </c>
      <c r="D5789" t="s">
        <v>17029</v>
      </c>
      <c r="E5789" t="s">
        <v>79</v>
      </c>
      <c r="F5789" t="s">
        <v>4889</v>
      </c>
      <c r="G5789">
        <v>0</v>
      </c>
      <c r="H5789">
        <v>0</v>
      </c>
      <c r="I5789">
        <v>0</v>
      </c>
      <c r="J5789">
        <v>0</v>
      </c>
      <c r="K5789">
        <v>0</v>
      </c>
      <c r="L5789">
        <v>0</v>
      </c>
      <c r="M5789">
        <v>58</v>
      </c>
      <c r="N5789">
        <v>0</v>
      </c>
      <c r="O5789">
        <v>0</v>
      </c>
      <c r="P5789">
        <v>0</v>
      </c>
      <c r="Q5789">
        <v>0</v>
      </c>
    </row>
    <row r="5790" spans="1:17" x14ac:dyDescent="0.2">
      <c r="A5790" t="s">
        <v>22813</v>
      </c>
      <c r="B5790" t="s">
        <v>84</v>
      </c>
      <c r="C5790" t="s">
        <v>188</v>
      </c>
      <c r="D5790" t="s">
        <v>17029</v>
      </c>
      <c r="E5790" t="s">
        <v>79</v>
      </c>
      <c r="F5790" t="s">
        <v>4871</v>
      </c>
      <c r="G5790">
        <v>0</v>
      </c>
      <c r="H5790">
        <v>0</v>
      </c>
      <c r="I5790">
        <v>0</v>
      </c>
      <c r="J5790">
        <v>0</v>
      </c>
      <c r="K5790">
        <v>0</v>
      </c>
      <c r="L5790">
        <v>0</v>
      </c>
      <c r="M5790">
        <v>0</v>
      </c>
      <c r="N5790">
        <v>48</v>
      </c>
      <c r="O5790">
        <v>44</v>
      </c>
      <c r="P5790">
        <v>4</v>
      </c>
      <c r="Q5790">
        <v>0</v>
      </c>
    </row>
    <row r="5791" spans="1:17" x14ac:dyDescent="0.2">
      <c r="A5791" t="s">
        <v>22814</v>
      </c>
      <c r="B5791" t="s">
        <v>84</v>
      </c>
      <c r="C5791" t="s">
        <v>188</v>
      </c>
      <c r="D5791" t="s">
        <v>17029</v>
      </c>
      <c r="E5791" t="s">
        <v>79</v>
      </c>
      <c r="F5791" t="s">
        <v>4873</v>
      </c>
      <c r="G5791">
        <v>0</v>
      </c>
      <c r="H5791">
        <v>0</v>
      </c>
      <c r="I5791">
        <v>0</v>
      </c>
      <c r="J5791">
        <v>0</v>
      </c>
      <c r="K5791">
        <v>0</v>
      </c>
      <c r="L5791">
        <v>0</v>
      </c>
      <c r="M5791">
        <v>0</v>
      </c>
      <c r="N5791">
        <v>41</v>
      </c>
      <c r="O5791">
        <v>38</v>
      </c>
      <c r="P5791">
        <v>3</v>
      </c>
      <c r="Q5791">
        <v>0</v>
      </c>
    </row>
    <row r="5792" spans="1:17" x14ac:dyDescent="0.2">
      <c r="A5792" t="s">
        <v>22815</v>
      </c>
      <c r="B5792" t="s">
        <v>84</v>
      </c>
      <c r="C5792" t="s">
        <v>188</v>
      </c>
      <c r="D5792" t="s">
        <v>17029</v>
      </c>
      <c r="E5792" t="s">
        <v>79</v>
      </c>
      <c r="F5792" t="s">
        <v>17019</v>
      </c>
      <c r="G5792">
        <v>58</v>
      </c>
      <c r="H5792">
        <v>0</v>
      </c>
      <c r="I5792">
        <v>0</v>
      </c>
      <c r="J5792">
        <v>0</v>
      </c>
      <c r="K5792">
        <v>0</v>
      </c>
      <c r="L5792">
        <v>0</v>
      </c>
      <c r="M5792">
        <v>0</v>
      </c>
      <c r="N5792">
        <v>0</v>
      </c>
      <c r="O5792">
        <v>0</v>
      </c>
      <c r="P5792">
        <v>0</v>
      </c>
      <c r="Q5792">
        <v>0</v>
      </c>
    </row>
    <row r="5793" spans="1:17" x14ac:dyDescent="0.2">
      <c r="A5793" t="s">
        <v>22816</v>
      </c>
      <c r="B5793" t="s">
        <v>84</v>
      </c>
      <c r="C5793" t="s">
        <v>188</v>
      </c>
      <c r="D5793" t="s">
        <v>17029</v>
      </c>
      <c r="E5793" t="s">
        <v>81</v>
      </c>
      <c r="F5793" t="s">
        <v>4875</v>
      </c>
      <c r="G5793">
        <v>0</v>
      </c>
      <c r="H5793">
        <v>56</v>
      </c>
      <c r="I5793">
        <v>9</v>
      </c>
      <c r="J5793">
        <v>37</v>
      </c>
      <c r="K5793">
        <v>7</v>
      </c>
      <c r="L5793">
        <v>3</v>
      </c>
      <c r="M5793">
        <v>0</v>
      </c>
      <c r="N5793">
        <v>0</v>
      </c>
      <c r="O5793">
        <v>0</v>
      </c>
      <c r="P5793">
        <v>0</v>
      </c>
      <c r="Q5793">
        <v>0</v>
      </c>
    </row>
    <row r="5794" spans="1:17" x14ac:dyDescent="0.2">
      <c r="A5794" t="s">
        <v>22817</v>
      </c>
      <c r="B5794" t="s">
        <v>84</v>
      </c>
      <c r="C5794" t="s">
        <v>188</v>
      </c>
      <c r="D5794" t="s">
        <v>17029</v>
      </c>
      <c r="E5794" t="s">
        <v>81</v>
      </c>
      <c r="F5794" t="s">
        <v>4877</v>
      </c>
      <c r="G5794">
        <v>0</v>
      </c>
      <c r="H5794">
        <v>56</v>
      </c>
      <c r="I5794">
        <v>9</v>
      </c>
      <c r="J5794">
        <v>34</v>
      </c>
      <c r="K5794">
        <v>7</v>
      </c>
      <c r="L5794">
        <v>6</v>
      </c>
      <c r="M5794">
        <v>0</v>
      </c>
      <c r="N5794">
        <v>0</v>
      </c>
      <c r="O5794">
        <v>0</v>
      </c>
      <c r="P5794">
        <v>0</v>
      </c>
      <c r="Q5794">
        <v>0</v>
      </c>
    </row>
    <row r="5795" spans="1:17" x14ac:dyDescent="0.2">
      <c r="A5795" t="s">
        <v>22818</v>
      </c>
      <c r="B5795" t="s">
        <v>84</v>
      </c>
      <c r="C5795" t="s">
        <v>188</v>
      </c>
      <c r="D5795" t="s">
        <v>17029</v>
      </c>
      <c r="E5795" t="s">
        <v>81</v>
      </c>
      <c r="F5795" t="s">
        <v>4879</v>
      </c>
      <c r="G5795">
        <v>0</v>
      </c>
      <c r="H5795">
        <v>0</v>
      </c>
      <c r="I5795">
        <v>0</v>
      </c>
      <c r="J5795">
        <v>0</v>
      </c>
      <c r="K5795">
        <v>0</v>
      </c>
      <c r="L5795">
        <v>0</v>
      </c>
      <c r="M5795">
        <v>56</v>
      </c>
      <c r="N5795">
        <v>0</v>
      </c>
      <c r="O5795">
        <v>0</v>
      </c>
      <c r="P5795">
        <v>0</v>
      </c>
      <c r="Q5795">
        <v>0</v>
      </c>
    </row>
    <row r="5796" spans="1:17" x14ac:dyDescent="0.2">
      <c r="A5796" t="s">
        <v>22819</v>
      </c>
      <c r="B5796" t="s">
        <v>84</v>
      </c>
      <c r="C5796" t="s">
        <v>188</v>
      </c>
      <c r="D5796" t="s">
        <v>17029</v>
      </c>
      <c r="E5796" t="s">
        <v>81</v>
      </c>
      <c r="F5796" t="s">
        <v>4881</v>
      </c>
      <c r="G5796">
        <v>0</v>
      </c>
      <c r="H5796">
        <v>56</v>
      </c>
      <c r="I5796">
        <v>9</v>
      </c>
      <c r="J5796">
        <v>34</v>
      </c>
      <c r="K5796">
        <v>7</v>
      </c>
      <c r="L5796">
        <v>6</v>
      </c>
      <c r="M5796">
        <v>0</v>
      </c>
      <c r="N5796">
        <v>0</v>
      </c>
      <c r="O5796">
        <v>0</v>
      </c>
      <c r="P5796">
        <v>0</v>
      </c>
      <c r="Q5796">
        <v>0</v>
      </c>
    </row>
    <row r="5797" spans="1:17" x14ac:dyDescent="0.2">
      <c r="A5797" t="s">
        <v>22820</v>
      </c>
      <c r="B5797" t="s">
        <v>84</v>
      </c>
      <c r="C5797" t="s">
        <v>188</v>
      </c>
      <c r="D5797" t="s">
        <v>17029</v>
      </c>
      <c r="E5797" t="s">
        <v>81</v>
      </c>
      <c r="F5797" t="s">
        <v>4883</v>
      </c>
      <c r="G5797">
        <v>0</v>
      </c>
      <c r="H5797">
        <v>56</v>
      </c>
      <c r="I5797">
        <v>9</v>
      </c>
      <c r="J5797">
        <v>35</v>
      </c>
      <c r="K5797">
        <v>6</v>
      </c>
      <c r="L5797">
        <v>6</v>
      </c>
      <c r="M5797">
        <v>0</v>
      </c>
      <c r="N5797">
        <v>0</v>
      </c>
      <c r="O5797">
        <v>0</v>
      </c>
      <c r="P5797">
        <v>0</v>
      </c>
      <c r="Q5797">
        <v>0</v>
      </c>
    </row>
    <row r="5798" spans="1:17" x14ac:dyDescent="0.2">
      <c r="A5798" t="s">
        <v>22821</v>
      </c>
      <c r="B5798" t="s">
        <v>84</v>
      </c>
      <c r="C5798" t="s">
        <v>188</v>
      </c>
      <c r="D5798" t="s">
        <v>17029</v>
      </c>
      <c r="E5798" t="s">
        <v>81</v>
      </c>
      <c r="F5798" t="s">
        <v>4885</v>
      </c>
      <c r="G5798">
        <v>0</v>
      </c>
      <c r="H5798">
        <v>0</v>
      </c>
      <c r="I5798">
        <v>0</v>
      </c>
      <c r="J5798">
        <v>0</v>
      </c>
      <c r="K5798">
        <v>0</v>
      </c>
      <c r="L5798">
        <v>0</v>
      </c>
      <c r="M5798">
        <v>56</v>
      </c>
      <c r="N5798">
        <v>0</v>
      </c>
      <c r="O5798">
        <v>0</v>
      </c>
      <c r="P5798">
        <v>0</v>
      </c>
      <c r="Q5798">
        <v>0</v>
      </c>
    </row>
    <row r="5799" spans="1:17" x14ac:dyDescent="0.2">
      <c r="A5799" t="s">
        <v>22822</v>
      </c>
      <c r="B5799" t="s">
        <v>84</v>
      </c>
      <c r="C5799" t="s">
        <v>188</v>
      </c>
      <c r="D5799" t="s">
        <v>17029</v>
      </c>
      <c r="E5799" t="s">
        <v>81</v>
      </c>
      <c r="F5799" t="s">
        <v>4887</v>
      </c>
      <c r="G5799">
        <v>0</v>
      </c>
      <c r="H5799">
        <v>56</v>
      </c>
      <c r="I5799">
        <v>9</v>
      </c>
      <c r="J5799">
        <v>37</v>
      </c>
      <c r="K5799">
        <v>7</v>
      </c>
      <c r="L5799">
        <v>3</v>
      </c>
      <c r="M5799">
        <v>0</v>
      </c>
      <c r="N5799">
        <v>0</v>
      </c>
      <c r="O5799">
        <v>0</v>
      </c>
      <c r="P5799">
        <v>0</v>
      </c>
      <c r="Q5799">
        <v>0</v>
      </c>
    </row>
    <row r="5800" spans="1:17" x14ac:dyDescent="0.2">
      <c r="A5800" t="s">
        <v>22823</v>
      </c>
      <c r="B5800" t="s">
        <v>84</v>
      </c>
      <c r="C5800" t="s">
        <v>188</v>
      </c>
      <c r="D5800" t="s">
        <v>17029</v>
      </c>
      <c r="E5800" t="s">
        <v>81</v>
      </c>
      <c r="F5800" t="s">
        <v>4889</v>
      </c>
      <c r="G5800">
        <v>0</v>
      </c>
      <c r="H5800">
        <v>0</v>
      </c>
      <c r="I5800">
        <v>0</v>
      </c>
      <c r="J5800">
        <v>0</v>
      </c>
      <c r="K5800">
        <v>0</v>
      </c>
      <c r="L5800">
        <v>0</v>
      </c>
      <c r="M5800">
        <v>56</v>
      </c>
      <c r="N5800">
        <v>0</v>
      </c>
      <c r="O5800">
        <v>0</v>
      </c>
      <c r="P5800">
        <v>0</v>
      </c>
      <c r="Q5800">
        <v>0</v>
      </c>
    </row>
    <row r="5801" spans="1:17" x14ac:dyDescent="0.2">
      <c r="A5801" t="s">
        <v>22824</v>
      </c>
      <c r="B5801" t="s">
        <v>84</v>
      </c>
      <c r="C5801" t="s">
        <v>188</v>
      </c>
      <c r="D5801" t="s">
        <v>17029</v>
      </c>
      <c r="E5801" t="s">
        <v>81</v>
      </c>
      <c r="F5801" t="s">
        <v>4871</v>
      </c>
      <c r="G5801">
        <v>0</v>
      </c>
      <c r="H5801">
        <v>0</v>
      </c>
      <c r="I5801">
        <v>0</v>
      </c>
      <c r="J5801">
        <v>0</v>
      </c>
      <c r="K5801">
        <v>0</v>
      </c>
      <c r="L5801">
        <v>0</v>
      </c>
      <c r="M5801">
        <v>0</v>
      </c>
      <c r="N5801">
        <v>47</v>
      </c>
      <c r="O5801">
        <v>41</v>
      </c>
      <c r="P5801">
        <v>5</v>
      </c>
      <c r="Q5801">
        <v>1</v>
      </c>
    </row>
    <row r="5802" spans="1:17" x14ac:dyDescent="0.2">
      <c r="A5802" t="s">
        <v>22825</v>
      </c>
      <c r="B5802" t="s">
        <v>84</v>
      </c>
      <c r="C5802" t="s">
        <v>188</v>
      </c>
      <c r="D5802" t="s">
        <v>17029</v>
      </c>
      <c r="E5802" t="s">
        <v>81</v>
      </c>
      <c r="F5802" t="s">
        <v>4873</v>
      </c>
      <c r="G5802">
        <v>0</v>
      </c>
      <c r="H5802">
        <v>0</v>
      </c>
      <c r="I5802">
        <v>0</v>
      </c>
      <c r="J5802">
        <v>0</v>
      </c>
      <c r="K5802">
        <v>0</v>
      </c>
      <c r="L5802">
        <v>0</v>
      </c>
      <c r="M5802">
        <v>0</v>
      </c>
      <c r="N5802">
        <v>38</v>
      </c>
      <c r="O5802">
        <v>33</v>
      </c>
      <c r="P5802">
        <v>4</v>
      </c>
      <c r="Q5802">
        <v>1</v>
      </c>
    </row>
    <row r="5803" spans="1:17" x14ac:dyDescent="0.2">
      <c r="A5803" t="s">
        <v>22826</v>
      </c>
      <c r="B5803" t="s">
        <v>84</v>
      </c>
      <c r="C5803" t="s">
        <v>188</v>
      </c>
      <c r="D5803" t="s">
        <v>17029</v>
      </c>
      <c r="E5803" t="s">
        <v>81</v>
      </c>
      <c r="F5803" t="s">
        <v>17019</v>
      </c>
      <c r="G5803">
        <v>56</v>
      </c>
      <c r="H5803">
        <v>0</v>
      </c>
      <c r="I5803">
        <v>0</v>
      </c>
      <c r="J5803">
        <v>0</v>
      </c>
      <c r="K5803">
        <v>0</v>
      </c>
      <c r="L5803">
        <v>0</v>
      </c>
      <c r="M5803">
        <v>0</v>
      </c>
      <c r="N5803">
        <v>0</v>
      </c>
      <c r="O5803">
        <v>0</v>
      </c>
      <c r="P5803">
        <v>0</v>
      </c>
      <c r="Q5803">
        <v>0</v>
      </c>
    </row>
    <row r="5804" spans="1:17" x14ac:dyDescent="0.2">
      <c r="A5804" t="s">
        <v>22827</v>
      </c>
      <c r="B5804" t="s">
        <v>84</v>
      </c>
      <c r="C5804" t="s">
        <v>188</v>
      </c>
      <c r="D5804" t="s">
        <v>17021</v>
      </c>
      <c r="E5804" t="s">
        <v>79</v>
      </c>
      <c r="F5804" t="s">
        <v>17022</v>
      </c>
      <c r="G5804">
        <v>0</v>
      </c>
      <c r="H5804">
        <v>0</v>
      </c>
      <c r="I5804">
        <v>0</v>
      </c>
      <c r="J5804">
        <v>0</v>
      </c>
      <c r="K5804">
        <v>0</v>
      </c>
      <c r="L5804">
        <v>0</v>
      </c>
      <c r="M5804">
        <v>0</v>
      </c>
      <c r="N5804">
        <v>4</v>
      </c>
      <c r="O5804">
        <v>4</v>
      </c>
      <c r="P5804">
        <v>0</v>
      </c>
      <c r="Q5804">
        <v>0</v>
      </c>
    </row>
    <row r="5805" spans="1:17" x14ac:dyDescent="0.2">
      <c r="A5805" t="s">
        <v>22828</v>
      </c>
      <c r="B5805" t="s">
        <v>84</v>
      </c>
      <c r="C5805" t="s">
        <v>188</v>
      </c>
      <c r="D5805" t="s">
        <v>17021</v>
      </c>
      <c r="E5805" t="s">
        <v>79</v>
      </c>
      <c r="F5805" t="s">
        <v>17019</v>
      </c>
      <c r="G5805">
        <v>4</v>
      </c>
      <c r="H5805">
        <v>0</v>
      </c>
      <c r="I5805">
        <v>0</v>
      </c>
      <c r="J5805">
        <v>0</v>
      </c>
      <c r="K5805">
        <v>0</v>
      </c>
      <c r="L5805">
        <v>0</v>
      </c>
      <c r="M5805">
        <v>0</v>
      </c>
      <c r="N5805">
        <v>0</v>
      </c>
      <c r="O5805">
        <v>0</v>
      </c>
      <c r="P5805">
        <v>0</v>
      </c>
      <c r="Q5805">
        <v>0</v>
      </c>
    </row>
    <row r="5806" spans="1:17" x14ac:dyDescent="0.2">
      <c r="A5806" t="s">
        <v>22829</v>
      </c>
      <c r="B5806" t="s">
        <v>84</v>
      </c>
      <c r="C5806" t="s">
        <v>188</v>
      </c>
      <c r="D5806" t="s">
        <v>17021</v>
      </c>
      <c r="E5806" t="s">
        <v>81</v>
      </c>
      <c r="F5806" t="s">
        <v>17022</v>
      </c>
      <c r="G5806">
        <v>0</v>
      </c>
      <c r="H5806">
        <v>0</v>
      </c>
      <c r="I5806">
        <v>0</v>
      </c>
      <c r="J5806">
        <v>0</v>
      </c>
      <c r="K5806">
        <v>0</v>
      </c>
      <c r="L5806">
        <v>0</v>
      </c>
      <c r="M5806">
        <v>0</v>
      </c>
      <c r="N5806">
        <v>3</v>
      </c>
      <c r="O5806">
        <v>3</v>
      </c>
      <c r="P5806">
        <v>0</v>
      </c>
      <c r="Q5806">
        <v>0</v>
      </c>
    </row>
    <row r="5807" spans="1:17" x14ac:dyDescent="0.2">
      <c r="A5807" t="s">
        <v>22830</v>
      </c>
      <c r="B5807" t="s">
        <v>84</v>
      </c>
      <c r="C5807" t="s">
        <v>188</v>
      </c>
      <c r="D5807" t="s">
        <v>17021</v>
      </c>
      <c r="E5807" t="s">
        <v>81</v>
      </c>
      <c r="F5807" t="s">
        <v>17019</v>
      </c>
      <c r="G5807">
        <v>3</v>
      </c>
      <c r="H5807">
        <v>0</v>
      </c>
      <c r="I5807">
        <v>0</v>
      </c>
      <c r="J5807">
        <v>0</v>
      </c>
      <c r="K5807">
        <v>0</v>
      </c>
      <c r="L5807">
        <v>0</v>
      </c>
      <c r="M5807">
        <v>0</v>
      </c>
      <c r="N5807">
        <v>0</v>
      </c>
      <c r="O5807">
        <v>0</v>
      </c>
      <c r="P5807">
        <v>0</v>
      </c>
      <c r="Q5807">
        <v>0</v>
      </c>
    </row>
    <row r="5808" spans="1:17" x14ac:dyDescent="0.2">
      <c r="A5808" t="s">
        <v>22831</v>
      </c>
      <c r="B5808" t="s">
        <v>84</v>
      </c>
      <c r="C5808" t="s">
        <v>188</v>
      </c>
      <c r="D5808" t="s">
        <v>17025</v>
      </c>
      <c r="E5808" t="s">
        <v>79</v>
      </c>
      <c r="F5808" t="s">
        <v>17019</v>
      </c>
      <c r="G5808">
        <v>2</v>
      </c>
      <c r="H5808">
        <v>0</v>
      </c>
      <c r="I5808">
        <v>0</v>
      </c>
      <c r="J5808">
        <v>0</v>
      </c>
      <c r="K5808">
        <v>0</v>
      </c>
      <c r="L5808">
        <v>0</v>
      </c>
      <c r="M5808">
        <v>0</v>
      </c>
      <c r="N5808">
        <v>0</v>
      </c>
      <c r="O5808">
        <v>0</v>
      </c>
      <c r="P5808">
        <v>0</v>
      </c>
      <c r="Q5808">
        <v>0</v>
      </c>
    </row>
    <row r="5809" spans="1:17" x14ac:dyDescent="0.2">
      <c r="A5809" t="s">
        <v>22832</v>
      </c>
      <c r="B5809" t="s">
        <v>84</v>
      </c>
      <c r="C5809" t="s">
        <v>188</v>
      </c>
      <c r="D5809" t="s">
        <v>17025</v>
      </c>
      <c r="E5809" t="s">
        <v>81</v>
      </c>
      <c r="F5809" t="s">
        <v>17019</v>
      </c>
      <c r="G5809">
        <v>5</v>
      </c>
      <c r="H5809">
        <v>0</v>
      </c>
      <c r="I5809">
        <v>0</v>
      </c>
      <c r="J5809">
        <v>0</v>
      </c>
      <c r="K5809">
        <v>0</v>
      </c>
      <c r="L5809">
        <v>0</v>
      </c>
      <c r="M5809">
        <v>0</v>
      </c>
      <c r="N5809">
        <v>0</v>
      </c>
      <c r="O5809">
        <v>0</v>
      </c>
      <c r="P5809">
        <v>0</v>
      </c>
      <c r="Q5809">
        <v>0</v>
      </c>
    </row>
    <row r="5810" spans="1:17" x14ac:dyDescent="0.2">
      <c r="A5810" t="s">
        <v>22833</v>
      </c>
      <c r="B5810" t="s">
        <v>84</v>
      </c>
      <c r="C5810" t="s">
        <v>189</v>
      </c>
      <c r="D5810" t="s">
        <v>17029</v>
      </c>
      <c r="E5810" t="s">
        <v>79</v>
      </c>
      <c r="F5810" t="s">
        <v>4875</v>
      </c>
      <c r="G5810">
        <v>0</v>
      </c>
      <c r="H5810">
        <v>19</v>
      </c>
      <c r="I5810">
        <v>6</v>
      </c>
      <c r="J5810">
        <v>11</v>
      </c>
      <c r="K5810">
        <v>0</v>
      </c>
      <c r="L5810">
        <v>2</v>
      </c>
      <c r="M5810">
        <v>0</v>
      </c>
      <c r="N5810">
        <v>0</v>
      </c>
      <c r="O5810">
        <v>0</v>
      </c>
      <c r="P5810">
        <v>0</v>
      </c>
      <c r="Q5810">
        <v>0</v>
      </c>
    </row>
    <row r="5811" spans="1:17" x14ac:dyDescent="0.2">
      <c r="A5811" t="s">
        <v>22834</v>
      </c>
      <c r="B5811" t="s">
        <v>84</v>
      </c>
      <c r="C5811" t="s">
        <v>189</v>
      </c>
      <c r="D5811" t="s">
        <v>17029</v>
      </c>
      <c r="E5811" t="s">
        <v>79</v>
      </c>
      <c r="F5811" t="s">
        <v>4877</v>
      </c>
      <c r="G5811">
        <v>0</v>
      </c>
      <c r="H5811">
        <v>19</v>
      </c>
      <c r="I5811">
        <v>4</v>
      </c>
      <c r="J5811">
        <v>13</v>
      </c>
      <c r="K5811">
        <v>0</v>
      </c>
      <c r="L5811">
        <v>2</v>
      </c>
      <c r="M5811">
        <v>0</v>
      </c>
      <c r="N5811">
        <v>0</v>
      </c>
      <c r="O5811">
        <v>0</v>
      </c>
      <c r="P5811">
        <v>0</v>
      </c>
      <c r="Q5811">
        <v>0</v>
      </c>
    </row>
    <row r="5812" spans="1:17" x14ac:dyDescent="0.2">
      <c r="A5812" t="s">
        <v>22835</v>
      </c>
      <c r="B5812" t="s">
        <v>84</v>
      </c>
      <c r="C5812" t="s">
        <v>189</v>
      </c>
      <c r="D5812" t="s">
        <v>17029</v>
      </c>
      <c r="E5812" t="s">
        <v>79</v>
      </c>
      <c r="F5812" t="s">
        <v>4879</v>
      </c>
      <c r="G5812">
        <v>0</v>
      </c>
      <c r="H5812">
        <v>0</v>
      </c>
      <c r="I5812">
        <v>0</v>
      </c>
      <c r="J5812">
        <v>0</v>
      </c>
      <c r="K5812">
        <v>0</v>
      </c>
      <c r="L5812">
        <v>0</v>
      </c>
      <c r="M5812">
        <v>19</v>
      </c>
      <c r="N5812">
        <v>0</v>
      </c>
      <c r="O5812">
        <v>0</v>
      </c>
      <c r="P5812">
        <v>0</v>
      </c>
      <c r="Q5812">
        <v>0</v>
      </c>
    </row>
    <row r="5813" spans="1:17" x14ac:dyDescent="0.2">
      <c r="A5813" t="s">
        <v>22836</v>
      </c>
      <c r="B5813" t="s">
        <v>84</v>
      </c>
      <c r="C5813" t="s">
        <v>189</v>
      </c>
      <c r="D5813" t="s">
        <v>17029</v>
      </c>
      <c r="E5813" t="s">
        <v>79</v>
      </c>
      <c r="F5813" t="s">
        <v>4881</v>
      </c>
      <c r="G5813">
        <v>0</v>
      </c>
      <c r="H5813">
        <v>19</v>
      </c>
      <c r="I5813">
        <v>4</v>
      </c>
      <c r="J5813">
        <v>13</v>
      </c>
      <c r="K5813">
        <v>0</v>
      </c>
      <c r="L5813">
        <v>2</v>
      </c>
      <c r="M5813">
        <v>0</v>
      </c>
      <c r="N5813">
        <v>0</v>
      </c>
      <c r="O5813">
        <v>0</v>
      </c>
      <c r="P5813">
        <v>0</v>
      </c>
      <c r="Q5813">
        <v>0</v>
      </c>
    </row>
    <row r="5814" spans="1:17" x14ac:dyDescent="0.2">
      <c r="A5814" t="s">
        <v>22837</v>
      </c>
      <c r="B5814" t="s">
        <v>84</v>
      </c>
      <c r="C5814" t="s">
        <v>189</v>
      </c>
      <c r="D5814" t="s">
        <v>17029</v>
      </c>
      <c r="E5814" t="s">
        <v>79</v>
      </c>
      <c r="F5814" t="s">
        <v>4883</v>
      </c>
      <c r="G5814">
        <v>0</v>
      </c>
      <c r="H5814">
        <v>19</v>
      </c>
      <c r="I5814">
        <v>6</v>
      </c>
      <c r="J5814">
        <v>11</v>
      </c>
      <c r="K5814">
        <v>0</v>
      </c>
      <c r="L5814">
        <v>2</v>
      </c>
      <c r="M5814">
        <v>0</v>
      </c>
      <c r="N5814">
        <v>0</v>
      </c>
      <c r="O5814">
        <v>0</v>
      </c>
      <c r="P5814">
        <v>0</v>
      </c>
      <c r="Q5814">
        <v>0</v>
      </c>
    </row>
    <row r="5815" spans="1:17" x14ac:dyDescent="0.2">
      <c r="A5815" t="s">
        <v>22838</v>
      </c>
      <c r="B5815" t="s">
        <v>84</v>
      </c>
      <c r="C5815" t="s">
        <v>189</v>
      </c>
      <c r="D5815" t="s">
        <v>17029</v>
      </c>
      <c r="E5815" t="s">
        <v>79</v>
      </c>
      <c r="F5815" t="s">
        <v>4885</v>
      </c>
      <c r="G5815">
        <v>0</v>
      </c>
      <c r="H5815">
        <v>0</v>
      </c>
      <c r="I5815">
        <v>0</v>
      </c>
      <c r="J5815">
        <v>0</v>
      </c>
      <c r="K5815">
        <v>0</v>
      </c>
      <c r="L5815">
        <v>0</v>
      </c>
      <c r="M5815">
        <v>19</v>
      </c>
      <c r="N5815">
        <v>0</v>
      </c>
      <c r="O5815">
        <v>0</v>
      </c>
      <c r="P5815">
        <v>0</v>
      </c>
      <c r="Q5815">
        <v>0</v>
      </c>
    </row>
    <row r="5816" spans="1:17" x14ac:dyDescent="0.2">
      <c r="A5816" t="s">
        <v>22839</v>
      </c>
      <c r="B5816" t="s">
        <v>84</v>
      </c>
      <c r="C5816" t="s">
        <v>189</v>
      </c>
      <c r="D5816" t="s">
        <v>17029</v>
      </c>
      <c r="E5816" t="s">
        <v>79</v>
      </c>
      <c r="F5816" t="s">
        <v>4887</v>
      </c>
      <c r="G5816">
        <v>0</v>
      </c>
      <c r="H5816">
        <v>19</v>
      </c>
      <c r="I5816">
        <v>4</v>
      </c>
      <c r="J5816">
        <v>13</v>
      </c>
      <c r="K5816">
        <v>0</v>
      </c>
      <c r="L5816">
        <v>2</v>
      </c>
      <c r="M5816">
        <v>0</v>
      </c>
      <c r="N5816">
        <v>0</v>
      </c>
      <c r="O5816">
        <v>0</v>
      </c>
      <c r="P5816">
        <v>0</v>
      </c>
      <c r="Q5816">
        <v>0</v>
      </c>
    </row>
    <row r="5817" spans="1:17" x14ac:dyDescent="0.2">
      <c r="A5817" t="s">
        <v>22840</v>
      </c>
      <c r="B5817" t="s">
        <v>84</v>
      </c>
      <c r="C5817" t="s">
        <v>189</v>
      </c>
      <c r="D5817" t="s">
        <v>17029</v>
      </c>
      <c r="E5817" t="s">
        <v>79</v>
      </c>
      <c r="F5817" t="s">
        <v>4889</v>
      </c>
      <c r="G5817">
        <v>0</v>
      </c>
      <c r="H5817">
        <v>0</v>
      </c>
      <c r="I5817">
        <v>0</v>
      </c>
      <c r="J5817">
        <v>0</v>
      </c>
      <c r="K5817">
        <v>0</v>
      </c>
      <c r="L5817">
        <v>0</v>
      </c>
      <c r="M5817">
        <v>19</v>
      </c>
      <c r="N5817">
        <v>0</v>
      </c>
      <c r="O5817">
        <v>0</v>
      </c>
      <c r="P5817">
        <v>0</v>
      </c>
      <c r="Q5817">
        <v>0</v>
      </c>
    </row>
    <row r="5818" spans="1:17" x14ac:dyDescent="0.2">
      <c r="A5818" t="s">
        <v>22841</v>
      </c>
      <c r="B5818" t="s">
        <v>84</v>
      </c>
      <c r="C5818" t="s">
        <v>189</v>
      </c>
      <c r="D5818" t="s">
        <v>17029</v>
      </c>
      <c r="E5818" t="s">
        <v>79</v>
      </c>
      <c r="F5818" t="s">
        <v>4871</v>
      </c>
      <c r="G5818">
        <v>0</v>
      </c>
      <c r="H5818">
        <v>0</v>
      </c>
      <c r="I5818">
        <v>0</v>
      </c>
      <c r="J5818">
        <v>0</v>
      </c>
      <c r="K5818">
        <v>0</v>
      </c>
      <c r="L5818">
        <v>0</v>
      </c>
      <c r="M5818">
        <v>0</v>
      </c>
      <c r="N5818">
        <v>12</v>
      </c>
      <c r="O5818">
        <v>10</v>
      </c>
      <c r="P5818">
        <v>2</v>
      </c>
      <c r="Q5818">
        <v>0</v>
      </c>
    </row>
    <row r="5819" spans="1:17" x14ac:dyDescent="0.2">
      <c r="A5819" t="s">
        <v>22842</v>
      </c>
      <c r="B5819" t="s">
        <v>84</v>
      </c>
      <c r="C5819" t="s">
        <v>189</v>
      </c>
      <c r="D5819" t="s">
        <v>17029</v>
      </c>
      <c r="E5819" t="s">
        <v>79</v>
      </c>
      <c r="F5819" t="s">
        <v>4873</v>
      </c>
      <c r="G5819">
        <v>0</v>
      </c>
      <c r="H5819">
        <v>0</v>
      </c>
      <c r="I5819">
        <v>0</v>
      </c>
      <c r="J5819">
        <v>0</v>
      </c>
      <c r="K5819">
        <v>0</v>
      </c>
      <c r="L5819">
        <v>0</v>
      </c>
      <c r="M5819">
        <v>0</v>
      </c>
      <c r="N5819">
        <v>10</v>
      </c>
      <c r="O5819">
        <v>8</v>
      </c>
      <c r="P5819">
        <v>2</v>
      </c>
      <c r="Q5819">
        <v>0</v>
      </c>
    </row>
    <row r="5820" spans="1:17" x14ac:dyDescent="0.2">
      <c r="A5820" t="s">
        <v>22843</v>
      </c>
      <c r="B5820" t="s">
        <v>84</v>
      </c>
      <c r="C5820" t="s">
        <v>189</v>
      </c>
      <c r="D5820" t="s">
        <v>17029</v>
      </c>
      <c r="E5820" t="s">
        <v>79</v>
      </c>
      <c r="F5820" t="s">
        <v>17019</v>
      </c>
      <c r="G5820">
        <v>19</v>
      </c>
      <c r="H5820">
        <v>0</v>
      </c>
      <c r="I5820">
        <v>0</v>
      </c>
      <c r="J5820">
        <v>0</v>
      </c>
      <c r="K5820">
        <v>0</v>
      </c>
      <c r="L5820">
        <v>0</v>
      </c>
      <c r="M5820">
        <v>0</v>
      </c>
      <c r="N5820">
        <v>0</v>
      </c>
      <c r="O5820">
        <v>0</v>
      </c>
      <c r="P5820">
        <v>0</v>
      </c>
      <c r="Q5820">
        <v>0</v>
      </c>
    </row>
    <row r="5821" spans="1:17" x14ac:dyDescent="0.2">
      <c r="A5821" t="s">
        <v>22844</v>
      </c>
      <c r="B5821" t="s">
        <v>84</v>
      </c>
      <c r="C5821" t="s">
        <v>189</v>
      </c>
      <c r="D5821" t="s">
        <v>17029</v>
      </c>
      <c r="E5821" t="s">
        <v>81</v>
      </c>
      <c r="F5821" t="s">
        <v>4875</v>
      </c>
      <c r="G5821">
        <v>0</v>
      </c>
      <c r="H5821">
        <v>9</v>
      </c>
      <c r="I5821">
        <v>2</v>
      </c>
      <c r="J5821">
        <v>6</v>
      </c>
      <c r="K5821">
        <v>1</v>
      </c>
      <c r="L5821">
        <v>0</v>
      </c>
      <c r="M5821">
        <v>0</v>
      </c>
      <c r="N5821">
        <v>0</v>
      </c>
      <c r="O5821">
        <v>0</v>
      </c>
      <c r="P5821">
        <v>0</v>
      </c>
      <c r="Q5821">
        <v>0</v>
      </c>
    </row>
    <row r="5822" spans="1:17" x14ac:dyDescent="0.2">
      <c r="A5822" t="s">
        <v>22845</v>
      </c>
      <c r="B5822" t="s">
        <v>84</v>
      </c>
      <c r="C5822" t="s">
        <v>189</v>
      </c>
      <c r="D5822" t="s">
        <v>17029</v>
      </c>
      <c r="E5822" t="s">
        <v>81</v>
      </c>
      <c r="F5822" t="s">
        <v>4877</v>
      </c>
      <c r="G5822">
        <v>0</v>
      </c>
      <c r="H5822">
        <v>9</v>
      </c>
      <c r="I5822">
        <v>0</v>
      </c>
      <c r="J5822">
        <v>6</v>
      </c>
      <c r="K5822">
        <v>1</v>
      </c>
      <c r="L5822">
        <v>2</v>
      </c>
      <c r="M5822">
        <v>0</v>
      </c>
      <c r="N5822">
        <v>0</v>
      </c>
      <c r="O5822">
        <v>0</v>
      </c>
      <c r="P5822">
        <v>0</v>
      </c>
      <c r="Q5822">
        <v>0</v>
      </c>
    </row>
    <row r="5823" spans="1:17" x14ac:dyDescent="0.2">
      <c r="A5823" t="s">
        <v>22846</v>
      </c>
      <c r="B5823" t="s">
        <v>84</v>
      </c>
      <c r="C5823" t="s">
        <v>189</v>
      </c>
      <c r="D5823" t="s">
        <v>17029</v>
      </c>
      <c r="E5823" t="s">
        <v>81</v>
      </c>
      <c r="F5823" t="s">
        <v>4879</v>
      </c>
      <c r="G5823">
        <v>0</v>
      </c>
      <c r="H5823">
        <v>0</v>
      </c>
      <c r="I5823">
        <v>0</v>
      </c>
      <c r="J5823">
        <v>0</v>
      </c>
      <c r="K5823">
        <v>0</v>
      </c>
      <c r="L5823">
        <v>0</v>
      </c>
      <c r="M5823">
        <v>9</v>
      </c>
      <c r="N5823">
        <v>0</v>
      </c>
      <c r="O5823">
        <v>0</v>
      </c>
      <c r="P5823">
        <v>0</v>
      </c>
      <c r="Q5823">
        <v>0</v>
      </c>
    </row>
    <row r="5824" spans="1:17" x14ac:dyDescent="0.2">
      <c r="A5824" t="s">
        <v>22847</v>
      </c>
      <c r="B5824" t="s">
        <v>84</v>
      </c>
      <c r="C5824" t="s">
        <v>189</v>
      </c>
      <c r="D5824" t="s">
        <v>17029</v>
      </c>
      <c r="E5824" t="s">
        <v>81</v>
      </c>
      <c r="F5824" t="s">
        <v>4881</v>
      </c>
      <c r="G5824">
        <v>0</v>
      </c>
      <c r="H5824">
        <v>9</v>
      </c>
      <c r="I5824">
        <v>0</v>
      </c>
      <c r="J5824">
        <v>6</v>
      </c>
      <c r="K5824">
        <v>1</v>
      </c>
      <c r="L5824">
        <v>2</v>
      </c>
      <c r="M5824">
        <v>0</v>
      </c>
      <c r="N5824">
        <v>0</v>
      </c>
      <c r="O5824">
        <v>0</v>
      </c>
      <c r="P5824">
        <v>0</v>
      </c>
      <c r="Q5824">
        <v>0</v>
      </c>
    </row>
    <row r="5825" spans="1:17" x14ac:dyDescent="0.2">
      <c r="A5825" t="s">
        <v>22848</v>
      </c>
      <c r="B5825" t="s">
        <v>84</v>
      </c>
      <c r="C5825" t="s">
        <v>189</v>
      </c>
      <c r="D5825" t="s">
        <v>17029</v>
      </c>
      <c r="E5825" t="s">
        <v>81</v>
      </c>
      <c r="F5825" t="s">
        <v>4883</v>
      </c>
      <c r="G5825">
        <v>0</v>
      </c>
      <c r="H5825">
        <v>9</v>
      </c>
      <c r="I5825">
        <v>2</v>
      </c>
      <c r="J5825">
        <v>4</v>
      </c>
      <c r="K5825">
        <v>1</v>
      </c>
      <c r="L5825">
        <v>2</v>
      </c>
      <c r="M5825">
        <v>0</v>
      </c>
      <c r="N5825">
        <v>0</v>
      </c>
      <c r="O5825">
        <v>0</v>
      </c>
      <c r="P5825">
        <v>0</v>
      </c>
      <c r="Q5825">
        <v>0</v>
      </c>
    </row>
    <row r="5826" spans="1:17" x14ac:dyDescent="0.2">
      <c r="A5826" t="s">
        <v>22849</v>
      </c>
      <c r="B5826" t="s">
        <v>84</v>
      </c>
      <c r="C5826" t="s">
        <v>189</v>
      </c>
      <c r="D5826" t="s">
        <v>17029</v>
      </c>
      <c r="E5826" t="s">
        <v>81</v>
      </c>
      <c r="F5826" t="s">
        <v>4885</v>
      </c>
      <c r="G5826">
        <v>0</v>
      </c>
      <c r="H5826">
        <v>0</v>
      </c>
      <c r="I5826">
        <v>0</v>
      </c>
      <c r="J5826">
        <v>0</v>
      </c>
      <c r="K5826">
        <v>0</v>
      </c>
      <c r="L5826">
        <v>0</v>
      </c>
      <c r="M5826">
        <v>9</v>
      </c>
      <c r="N5826">
        <v>0</v>
      </c>
      <c r="O5826">
        <v>0</v>
      </c>
      <c r="P5826">
        <v>0</v>
      </c>
      <c r="Q5826">
        <v>0</v>
      </c>
    </row>
    <row r="5827" spans="1:17" x14ac:dyDescent="0.2">
      <c r="A5827" t="s">
        <v>22850</v>
      </c>
      <c r="B5827" t="s">
        <v>84</v>
      </c>
      <c r="C5827" t="s">
        <v>189</v>
      </c>
      <c r="D5827" t="s">
        <v>17029</v>
      </c>
      <c r="E5827" t="s">
        <v>81</v>
      </c>
      <c r="F5827" t="s">
        <v>4887</v>
      </c>
      <c r="G5827">
        <v>0</v>
      </c>
      <c r="H5827">
        <v>9</v>
      </c>
      <c r="I5827">
        <v>0</v>
      </c>
      <c r="J5827">
        <v>8</v>
      </c>
      <c r="K5827">
        <v>1</v>
      </c>
      <c r="L5827">
        <v>0</v>
      </c>
      <c r="M5827">
        <v>0</v>
      </c>
      <c r="N5827">
        <v>0</v>
      </c>
      <c r="O5827">
        <v>0</v>
      </c>
      <c r="P5827">
        <v>0</v>
      </c>
      <c r="Q5827">
        <v>0</v>
      </c>
    </row>
    <row r="5828" spans="1:17" x14ac:dyDescent="0.2">
      <c r="A5828" t="s">
        <v>22851</v>
      </c>
      <c r="B5828" t="s">
        <v>84</v>
      </c>
      <c r="C5828" t="s">
        <v>189</v>
      </c>
      <c r="D5828" t="s">
        <v>17029</v>
      </c>
      <c r="E5828" t="s">
        <v>81</v>
      </c>
      <c r="F5828" t="s">
        <v>4889</v>
      </c>
      <c r="G5828">
        <v>0</v>
      </c>
      <c r="H5828">
        <v>0</v>
      </c>
      <c r="I5828">
        <v>0</v>
      </c>
      <c r="J5828">
        <v>0</v>
      </c>
      <c r="K5828">
        <v>0</v>
      </c>
      <c r="L5828">
        <v>0</v>
      </c>
      <c r="M5828">
        <v>9</v>
      </c>
      <c r="N5828">
        <v>0</v>
      </c>
      <c r="O5828">
        <v>0</v>
      </c>
      <c r="P5828">
        <v>0</v>
      </c>
      <c r="Q5828">
        <v>0</v>
      </c>
    </row>
    <row r="5829" spans="1:17" x14ac:dyDescent="0.2">
      <c r="A5829" t="s">
        <v>22852</v>
      </c>
      <c r="B5829" t="s">
        <v>84</v>
      </c>
      <c r="C5829" t="s">
        <v>189</v>
      </c>
      <c r="D5829" t="s">
        <v>17029</v>
      </c>
      <c r="E5829" t="s">
        <v>81</v>
      </c>
      <c r="F5829" t="s">
        <v>4871</v>
      </c>
      <c r="G5829">
        <v>0</v>
      </c>
      <c r="H5829">
        <v>0</v>
      </c>
      <c r="I5829">
        <v>0</v>
      </c>
      <c r="J5829">
        <v>0</v>
      </c>
      <c r="K5829">
        <v>0</v>
      </c>
      <c r="L5829">
        <v>0</v>
      </c>
      <c r="M5829">
        <v>0</v>
      </c>
      <c r="N5829">
        <v>8</v>
      </c>
      <c r="O5829">
        <v>6</v>
      </c>
      <c r="P5829">
        <v>2</v>
      </c>
      <c r="Q5829">
        <v>0</v>
      </c>
    </row>
    <row r="5830" spans="1:17" x14ac:dyDescent="0.2">
      <c r="A5830" t="s">
        <v>22853</v>
      </c>
      <c r="B5830" t="s">
        <v>84</v>
      </c>
      <c r="C5830" t="s">
        <v>189</v>
      </c>
      <c r="D5830" t="s">
        <v>17029</v>
      </c>
      <c r="E5830" t="s">
        <v>81</v>
      </c>
      <c r="F5830" t="s">
        <v>4873</v>
      </c>
      <c r="G5830">
        <v>0</v>
      </c>
      <c r="H5830">
        <v>0</v>
      </c>
      <c r="I5830">
        <v>0</v>
      </c>
      <c r="J5830">
        <v>0</v>
      </c>
      <c r="K5830">
        <v>0</v>
      </c>
      <c r="L5830">
        <v>0</v>
      </c>
      <c r="M5830">
        <v>0</v>
      </c>
      <c r="N5830">
        <v>6</v>
      </c>
      <c r="O5830">
        <v>5</v>
      </c>
      <c r="P5830">
        <v>1</v>
      </c>
      <c r="Q5830">
        <v>0</v>
      </c>
    </row>
    <row r="5831" spans="1:17" x14ac:dyDescent="0.2">
      <c r="A5831" t="s">
        <v>22854</v>
      </c>
      <c r="B5831" t="s">
        <v>84</v>
      </c>
      <c r="C5831" t="s">
        <v>189</v>
      </c>
      <c r="D5831" t="s">
        <v>17029</v>
      </c>
      <c r="E5831" t="s">
        <v>81</v>
      </c>
      <c r="F5831" t="s">
        <v>17019</v>
      </c>
      <c r="G5831">
        <v>9</v>
      </c>
      <c r="H5831">
        <v>0</v>
      </c>
      <c r="I5831">
        <v>0</v>
      </c>
      <c r="J5831">
        <v>0</v>
      </c>
      <c r="K5831">
        <v>0</v>
      </c>
      <c r="L5831">
        <v>0</v>
      </c>
      <c r="M5831">
        <v>0</v>
      </c>
      <c r="N5831">
        <v>0</v>
      </c>
      <c r="O5831">
        <v>0</v>
      </c>
      <c r="P5831">
        <v>0</v>
      </c>
      <c r="Q5831">
        <v>0</v>
      </c>
    </row>
    <row r="5832" spans="1:17" x14ac:dyDescent="0.2">
      <c r="A5832" t="s">
        <v>22855</v>
      </c>
      <c r="B5832" t="s">
        <v>84</v>
      </c>
      <c r="C5832" t="s">
        <v>189</v>
      </c>
      <c r="D5832" t="s">
        <v>17021</v>
      </c>
      <c r="E5832" t="s">
        <v>79</v>
      </c>
      <c r="F5832" t="s">
        <v>17022</v>
      </c>
      <c r="G5832">
        <v>0</v>
      </c>
      <c r="H5832">
        <v>0</v>
      </c>
      <c r="I5832">
        <v>0</v>
      </c>
      <c r="J5832">
        <v>0</v>
      </c>
      <c r="K5832">
        <v>0</v>
      </c>
      <c r="L5832">
        <v>0</v>
      </c>
      <c r="M5832">
        <v>0</v>
      </c>
      <c r="N5832">
        <v>1</v>
      </c>
      <c r="O5832">
        <v>1</v>
      </c>
      <c r="P5832">
        <v>0</v>
      </c>
      <c r="Q5832">
        <v>0</v>
      </c>
    </row>
    <row r="5833" spans="1:17" x14ac:dyDescent="0.2">
      <c r="A5833" t="s">
        <v>22856</v>
      </c>
      <c r="B5833" t="s">
        <v>84</v>
      </c>
      <c r="C5833" t="s">
        <v>189</v>
      </c>
      <c r="D5833" t="s">
        <v>17021</v>
      </c>
      <c r="E5833" t="s">
        <v>79</v>
      </c>
      <c r="F5833" t="s">
        <v>17019</v>
      </c>
      <c r="G5833">
        <v>1</v>
      </c>
      <c r="H5833">
        <v>0</v>
      </c>
      <c r="I5833">
        <v>0</v>
      </c>
      <c r="J5833">
        <v>0</v>
      </c>
      <c r="K5833">
        <v>0</v>
      </c>
      <c r="L5833">
        <v>0</v>
      </c>
      <c r="M5833">
        <v>0</v>
      </c>
      <c r="N5833">
        <v>0</v>
      </c>
      <c r="O5833">
        <v>0</v>
      </c>
      <c r="P5833">
        <v>0</v>
      </c>
      <c r="Q5833">
        <v>0</v>
      </c>
    </row>
    <row r="5834" spans="1:17" x14ac:dyDescent="0.2">
      <c r="A5834" t="s">
        <v>22857</v>
      </c>
      <c r="B5834" t="s">
        <v>84</v>
      </c>
      <c r="C5834" t="s">
        <v>189</v>
      </c>
      <c r="D5834" t="s">
        <v>17025</v>
      </c>
      <c r="E5834" t="s">
        <v>81</v>
      </c>
      <c r="F5834" t="s">
        <v>17019</v>
      </c>
      <c r="G5834">
        <v>1</v>
      </c>
      <c r="H5834">
        <v>0</v>
      </c>
      <c r="I5834">
        <v>0</v>
      </c>
      <c r="J5834">
        <v>0</v>
      </c>
      <c r="K5834">
        <v>0</v>
      </c>
      <c r="L5834">
        <v>0</v>
      </c>
      <c r="M5834">
        <v>0</v>
      </c>
      <c r="N5834">
        <v>0</v>
      </c>
      <c r="O5834">
        <v>0</v>
      </c>
      <c r="P5834">
        <v>0</v>
      </c>
      <c r="Q5834">
        <v>0</v>
      </c>
    </row>
    <row r="5835" spans="1:17" x14ac:dyDescent="0.2">
      <c r="A5835" t="s">
        <v>22858</v>
      </c>
      <c r="B5835" t="s">
        <v>84</v>
      </c>
      <c r="C5835" t="s">
        <v>190</v>
      </c>
      <c r="D5835" t="s">
        <v>17029</v>
      </c>
      <c r="E5835" t="s">
        <v>79</v>
      </c>
      <c r="F5835" t="s">
        <v>4875</v>
      </c>
      <c r="G5835">
        <v>0</v>
      </c>
      <c r="H5835">
        <v>26</v>
      </c>
      <c r="I5835">
        <v>7</v>
      </c>
      <c r="J5835">
        <v>15</v>
      </c>
      <c r="K5835">
        <v>1</v>
      </c>
      <c r="L5835">
        <v>3</v>
      </c>
      <c r="M5835">
        <v>0</v>
      </c>
      <c r="N5835">
        <v>0</v>
      </c>
      <c r="O5835">
        <v>0</v>
      </c>
      <c r="P5835">
        <v>0</v>
      </c>
      <c r="Q5835">
        <v>0</v>
      </c>
    </row>
    <row r="5836" spans="1:17" x14ac:dyDescent="0.2">
      <c r="A5836" t="s">
        <v>22859</v>
      </c>
      <c r="B5836" t="s">
        <v>84</v>
      </c>
      <c r="C5836" t="s">
        <v>190</v>
      </c>
      <c r="D5836" t="s">
        <v>17029</v>
      </c>
      <c r="E5836" t="s">
        <v>79</v>
      </c>
      <c r="F5836" t="s">
        <v>4877</v>
      </c>
      <c r="G5836">
        <v>0</v>
      </c>
      <c r="H5836">
        <v>26</v>
      </c>
      <c r="I5836">
        <v>7</v>
      </c>
      <c r="J5836">
        <v>15</v>
      </c>
      <c r="K5836">
        <v>1</v>
      </c>
      <c r="L5836">
        <v>3</v>
      </c>
      <c r="M5836">
        <v>0</v>
      </c>
      <c r="N5836">
        <v>0</v>
      </c>
      <c r="O5836">
        <v>0</v>
      </c>
      <c r="P5836">
        <v>0</v>
      </c>
      <c r="Q5836">
        <v>0</v>
      </c>
    </row>
    <row r="5837" spans="1:17" x14ac:dyDescent="0.2">
      <c r="A5837" t="s">
        <v>22860</v>
      </c>
      <c r="B5837" t="s">
        <v>84</v>
      </c>
      <c r="C5837" t="s">
        <v>190</v>
      </c>
      <c r="D5837" t="s">
        <v>17029</v>
      </c>
      <c r="E5837" t="s">
        <v>79</v>
      </c>
      <c r="F5837" t="s">
        <v>4879</v>
      </c>
      <c r="G5837">
        <v>0</v>
      </c>
      <c r="H5837">
        <v>0</v>
      </c>
      <c r="I5837">
        <v>0</v>
      </c>
      <c r="J5837">
        <v>0</v>
      </c>
      <c r="K5837">
        <v>0</v>
      </c>
      <c r="L5837">
        <v>0</v>
      </c>
      <c r="M5837">
        <v>26</v>
      </c>
      <c r="N5837">
        <v>0</v>
      </c>
      <c r="O5837">
        <v>0</v>
      </c>
      <c r="P5837">
        <v>0</v>
      </c>
      <c r="Q5837">
        <v>0</v>
      </c>
    </row>
    <row r="5838" spans="1:17" x14ac:dyDescent="0.2">
      <c r="A5838" t="s">
        <v>22861</v>
      </c>
      <c r="B5838" t="s">
        <v>84</v>
      </c>
      <c r="C5838" t="s">
        <v>190</v>
      </c>
      <c r="D5838" t="s">
        <v>17029</v>
      </c>
      <c r="E5838" t="s">
        <v>79</v>
      </c>
      <c r="F5838" t="s">
        <v>4881</v>
      </c>
      <c r="G5838">
        <v>0</v>
      </c>
      <c r="H5838">
        <v>26</v>
      </c>
      <c r="I5838">
        <v>7</v>
      </c>
      <c r="J5838">
        <v>15</v>
      </c>
      <c r="K5838">
        <v>1</v>
      </c>
      <c r="L5838">
        <v>3</v>
      </c>
      <c r="M5838">
        <v>0</v>
      </c>
      <c r="N5838">
        <v>0</v>
      </c>
      <c r="O5838">
        <v>0</v>
      </c>
      <c r="P5838">
        <v>0</v>
      </c>
      <c r="Q5838">
        <v>0</v>
      </c>
    </row>
    <row r="5839" spans="1:17" x14ac:dyDescent="0.2">
      <c r="A5839" t="s">
        <v>22862</v>
      </c>
      <c r="B5839" t="s">
        <v>84</v>
      </c>
      <c r="C5839" t="s">
        <v>190</v>
      </c>
      <c r="D5839" t="s">
        <v>17029</v>
      </c>
      <c r="E5839" t="s">
        <v>79</v>
      </c>
      <c r="F5839" t="s">
        <v>4883</v>
      </c>
      <c r="G5839">
        <v>0</v>
      </c>
      <c r="H5839">
        <v>26</v>
      </c>
      <c r="I5839">
        <v>8</v>
      </c>
      <c r="J5839">
        <v>14</v>
      </c>
      <c r="K5839">
        <v>1</v>
      </c>
      <c r="L5839">
        <v>3</v>
      </c>
      <c r="M5839">
        <v>0</v>
      </c>
      <c r="N5839">
        <v>0</v>
      </c>
      <c r="O5839">
        <v>0</v>
      </c>
      <c r="P5839">
        <v>0</v>
      </c>
      <c r="Q5839">
        <v>0</v>
      </c>
    </row>
    <row r="5840" spans="1:17" x14ac:dyDescent="0.2">
      <c r="A5840" t="s">
        <v>22863</v>
      </c>
      <c r="B5840" t="s">
        <v>84</v>
      </c>
      <c r="C5840" t="s">
        <v>190</v>
      </c>
      <c r="D5840" t="s">
        <v>17029</v>
      </c>
      <c r="E5840" t="s">
        <v>79</v>
      </c>
      <c r="F5840" t="s">
        <v>4885</v>
      </c>
      <c r="G5840">
        <v>0</v>
      </c>
      <c r="H5840">
        <v>0</v>
      </c>
      <c r="I5840">
        <v>0</v>
      </c>
      <c r="J5840">
        <v>0</v>
      </c>
      <c r="K5840">
        <v>0</v>
      </c>
      <c r="L5840">
        <v>0</v>
      </c>
      <c r="M5840">
        <v>26</v>
      </c>
      <c r="N5840">
        <v>0</v>
      </c>
      <c r="O5840">
        <v>0</v>
      </c>
      <c r="P5840">
        <v>0</v>
      </c>
      <c r="Q5840">
        <v>0</v>
      </c>
    </row>
    <row r="5841" spans="1:17" x14ac:dyDescent="0.2">
      <c r="A5841" t="s">
        <v>22864</v>
      </c>
      <c r="B5841" t="s">
        <v>84</v>
      </c>
      <c r="C5841" t="s">
        <v>190</v>
      </c>
      <c r="D5841" t="s">
        <v>17029</v>
      </c>
      <c r="E5841" t="s">
        <v>79</v>
      </c>
      <c r="F5841" t="s">
        <v>4887</v>
      </c>
      <c r="G5841">
        <v>0</v>
      </c>
      <c r="H5841">
        <v>26</v>
      </c>
      <c r="I5841">
        <v>7</v>
      </c>
      <c r="J5841">
        <v>15</v>
      </c>
      <c r="K5841">
        <v>1</v>
      </c>
      <c r="L5841">
        <v>3</v>
      </c>
      <c r="M5841">
        <v>0</v>
      </c>
      <c r="N5841">
        <v>0</v>
      </c>
      <c r="O5841">
        <v>0</v>
      </c>
      <c r="P5841">
        <v>0</v>
      </c>
      <c r="Q5841">
        <v>0</v>
      </c>
    </row>
    <row r="5842" spans="1:17" x14ac:dyDescent="0.2">
      <c r="A5842" t="s">
        <v>22865</v>
      </c>
      <c r="B5842" t="s">
        <v>84</v>
      </c>
      <c r="C5842" t="s">
        <v>190</v>
      </c>
      <c r="D5842" t="s">
        <v>17029</v>
      </c>
      <c r="E5842" t="s">
        <v>79</v>
      </c>
      <c r="F5842" t="s">
        <v>4889</v>
      </c>
      <c r="G5842">
        <v>0</v>
      </c>
      <c r="H5842">
        <v>0</v>
      </c>
      <c r="I5842">
        <v>0</v>
      </c>
      <c r="J5842">
        <v>0</v>
      </c>
      <c r="K5842">
        <v>0</v>
      </c>
      <c r="L5842">
        <v>0</v>
      </c>
      <c r="M5842">
        <v>26</v>
      </c>
      <c r="N5842">
        <v>0</v>
      </c>
      <c r="O5842">
        <v>0</v>
      </c>
      <c r="P5842">
        <v>0</v>
      </c>
      <c r="Q5842">
        <v>0</v>
      </c>
    </row>
    <row r="5843" spans="1:17" x14ac:dyDescent="0.2">
      <c r="A5843" t="s">
        <v>22866</v>
      </c>
      <c r="B5843" t="s">
        <v>84</v>
      </c>
      <c r="C5843" t="s">
        <v>190</v>
      </c>
      <c r="D5843" t="s">
        <v>17029</v>
      </c>
      <c r="E5843" t="s">
        <v>79</v>
      </c>
      <c r="F5843" t="s">
        <v>4871</v>
      </c>
      <c r="G5843">
        <v>0</v>
      </c>
      <c r="H5843">
        <v>0</v>
      </c>
      <c r="I5843">
        <v>0</v>
      </c>
      <c r="J5843">
        <v>0</v>
      </c>
      <c r="K5843">
        <v>0</v>
      </c>
      <c r="L5843">
        <v>0</v>
      </c>
      <c r="M5843">
        <v>0</v>
      </c>
      <c r="N5843">
        <v>24</v>
      </c>
      <c r="O5843">
        <v>20</v>
      </c>
      <c r="P5843">
        <v>3</v>
      </c>
      <c r="Q5843">
        <v>1</v>
      </c>
    </row>
    <row r="5844" spans="1:17" x14ac:dyDescent="0.2">
      <c r="A5844" t="s">
        <v>22867</v>
      </c>
      <c r="B5844" t="s">
        <v>84</v>
      </c>
      <c r="C5844" t="s">
        <v>190</v>
      </c>
      <c r="D5844" t="s">
        <v>17029</v>
      </c>
      <c r="E5844" t="s">
        <v>79</v>
      </c>
      <c r="F5844" t="s">
        <v>4873</v>
      </c>
      <c r="G5844">
        <v>0</v>
      </c>
      <c r="H5844">
        <v>0</v>
      </c>
      <c r="I5844">
        <v>0</v>
      </c>
      <c r="J5844">
        <v>0</v>
      </c>
      <c r="K5844">
        <v>0</v>
      </c>
      <c r="L5844">
        <v>0</v>
      </c>
      <c r="M5844">
        <v>0</v>
      </c>
      <c r="N5844">
        <v>18</v>
      </c>
      <c r="O5844">
        <v>14</v>
      </c>
      <c r="P5844">
        <v>3</v>
      </c>
      <c r="Q5844">
        <v>1</v>
      </c>
    </row>
    <row r="5845" spans="1:17" x14ac:dyDescent="0.2">
      <c r="A5845" t="s">
        <v>22868</v>
      </c>
      <c r="B5845" t="s">
        <v>84</v>
      </c>
      <c r="C5845" t="s">
        <v>190</v>
      </c>
      <c r="D5845" t="s">
        <v>17029</v>
      </c>
      <c r="E5845" t="s">
        <v>79</v>
      </c>
      <c r="F5845" t="s">
        <v>17019</v>
      </c>
      <c r="G5845">
        <v>26</v>
      </c>
      <c r="H5845">
        <v>0</v>
      </c>
      <c r="I5845">
        <v>0</v>
      </c>
      <c r="J5845">
        <v>0</v>
      </c>
      <c r="K5845">
        <v>0</v>
      </c>
      <c r="L5845">
        <v>0</v>
      </c>
      <c r="M5845">
        <v>0</v>
      </c>
      <c r="N5845">
        <v>0</v>
      </c>
      <c r="O5845">
        <v>0</v>
      </c>
      <c r="P5845">
        <v>0</v>
      </c>
      <c r="Q5845">
        <v>0</v>
      </c>
    </row>
    <row r="5846" spans="1:17" x14ac:dyDescent="0.2">
      <c r="A5846" t="s">
        <v>22869</v>
      </c>
      <c r="B5846" t="s">
        <v>84</v>
      </c>
      <c r="C5846" t="s">
        <v>190</v>
      </c>
      <c r="D5846" t="s">
        <v>17029</v>
      </c>
      <c r="E5846" t="s">
        <v>81</v>
      </c>
      <c r="F5846" t="s">
        <v>4875</v>
      </c>
      <c r="G5846">
        <v>0</v>
      </c>
      <c r="H5846">
        <v>10</v>
      </c>
      <c r="I5846">
        <v>3</v>
      </c>
      <c r="J5846">
        <v>4</v>
      </c>
      <c r="K5846">
        <v>1</v>
      </c>
      <c r="L5846">
        <v>2</v>
      </c>
      <c r="M5846">
        <v>0</v>
      </c>
      <c r="N5846">
        <v>0</v>
      </c>
      <c r="O5846">
        <v>0</v>
      </c>
      <c r="P5846">
        <v>0</v>
      </c>
      <c r="Q5846">
        <v>0</v>
      </c>
    </row>
    <row r="5847" spans="1:17" x14ac:dyDescent="0.2">
      <c r="A5847" t="s">
        <v>22870</v>
      </c>
      <c r="B5847" t="s">
        <v>84</v>
      </c>
      <c r="C5847" t="s">
        <v>190</v>
      </c>
      <c r="D5847" t="s">
        <v>17029</v>
      </c>
      <c r="E5847" t="s">
        <v>81</v>
      </c>
      <c r="F5847" t="s">
        <v>4877</v>
      </c>
      <c r="G5847">
        <v>0</v>
      </c>
      <c r="H5847">
        <v>10</v>
      </c>
      <c r="I5847">
        <v>3</v>
      </c>
      <c r="J5847">
        <v>4</v>
      </c>
      <c r="K5847">
        <v>1</v>
      </c>
      <c r="L5847">
        <v>2</v>
      </c>
      <c r="M5847">
        <v>0</v>
      </c>
      <c r="N5847">
        <v>0</v>
      </c>
      <c r="O5847">
        <v>0</v>
      </c>
      <c r="P5847">
        <v>0</v>
      </c>
      <c r="Q5847">
        <v>0</v>
      </c>
    </row>
    <row r="5848" spans="1:17" x14ac:dyDescent="0.2">
      <c r="A5848" t="s">
        <v>22871</v>
      </c>
      <c r="B5848" t="s">
        <v>84</v>
      </c>
      <c r="C5848" t="s">
        <v>190</v>
      </c>
      <c r="D5848" t="s">
        <v>17029</v>
      </c>
      <c r="E5848" t="s">
        <v>81</v>
      </c>
      <c r="F5848" t="s">
        <v>4879</v>
      </c>
      <c r="G5848">
        <v>0</v>
      </c>
      <c r="H5848">
        <v>0</v>
      </c>
      <c r="I5848">
        <v>0</v>
      </c>
      <c r="J5848">
        <v>0</v>
      </c>
      <c r="K5848">
        <v>0</v>
      </c>
      <c r="L5848">
        <v>0</v>
      </c>
      <c r="M5848">
        <v>10</v>
      </c>
      <c r="N5848">
        <v>0</v>
      </c>
      <c r="O5848">
        <v>0</v>
      </c>
      <c r="P5848">
        <v>0</v>
      </c>
      <c r="Q5848">
        <v>0</v>
      </c>
    </row>
    <row r="5849" spans="1:17" x14ac:dyDescent="0.2">
      <c r="A5849" t="s">
        <v>22872</v>
      </c>
      <c r="B5849" t="s">
        <v>84</v>
      </c>
      <c r="C5849" t="s">
        <v>190</v>
      </c>
      <c r="D5849" t="s">
        <v>17029</v>
      </c>
      <c r="E5849" t="s">
        <v>81</v>
      </c>
      <c r="F5849" t="s">
        <v>4881</v>
      </c>
      <c r="G5849">
        <v>0</v>
      </c>
      <c r="H5849">
        <v>10</v>
      </c>
      <c r="I5849">
        <v>3</v>
      </c>
      <c r="J5849">
        <v>4</v>
      </c>
      <c r="K5849">
        <v>1</v>
      </c>
      <c r="L5849">
        <v>2</v>
      </c>
      <c r="M5849">
        <v>0</v>
      </c>
      <c r="N5849">
        <v>0</v>
      </c>
      <c r="O5849">
        <v>0</v>
      </c>
      <c r="P5849">
        <v>0</v>
      </c>
      <c r="Q5849">
        <v>0</v>
      </c>
    </row>
    <row r="5850" spans="1:17" x14ac:dyDescent="0.2">
      <c r="A5850" t="s">
        <v>22873</v>
      </c>
      <c r="B5850" t="s">
        <v>84</v>
      </c>
      <c r="C5850" t="s">
        <v>190</v>
      </c>
      <c r="D5850" t="s">
        <v>17029</v>
      </c>
      <c r="E5850" t="s">
        <v>81</v>
      </c>
      <c r="F5850" t="s">
        <v>4883</v>
      </c>
      <c r="G5850">
        <v>0</v>
      </c>
      <c r="H5850">
        <v>10</v>
      </c>
      <c r="I5850">
        <v>3</v>
      </c>
      <c r="J5850">
        <v>4</v>
      </c>
      <c r="K5850">
        <v>1</v>
      </c>
      <c r="L5850">
        <v>2</v>
      </c>
      <c r="M5850">
        <v>0</v>
      </c>
      <c r="N5850">
        <v>0</v>
      </c>
      <c r="O5850">
        <v>0</v>
      </c>
      <c r="P5850">
        <v>0</v>
      </c>
      <c r="Q5850">
        <v>0</v>
      </c>
    </row>
    <row r="5851" spans="1:17" x14ac:dyDescent="0.2">
      <c r="A5851" t="s">
        <v>22874</v>
      </c>
      <c r="B5851" t="s">
        <v>84</v>
      </c>
      <c r="C5851" t="s">
        <v>190</v>
      </c>
      <c r="D5851" t="s">
        <v>17029</v>
      </c>
      <c r="E5851" t="s">
        <v>81</v>
      </c>
      <c r="F5851" t="s">
        <v>4885</v>
      </c>
      <c r="G5851">
        <v>0</v>
      </c>
      <c r="H5851">
        <v>0</v>
      </c>
      <c r="I5851">
        <v>0</v>
      </c>
      <c r="J5851">
        <v>0</v>
      </c>
      <c r="K5851">
        <v>0</v>
      </c>
      <c r="L5851">
        <v>0</v>
      </c>
      <c r="M5851">
        <v>10</v>
      </c>
      <c r="N5851">
        <v>0</v>
      </c>
      <c r="O5851">
        <v>0</v>
      </c>
      <c r="P5851">
        <v>0</v>
      </c>
      <c r="Q5851">
        <v>0</v>
      </c>
    </row>
    <row r="5852" spans="1:17" x14ac:dyDescent="0.2">
      <c r="A5852" t="s">
        <v>22875</v>
      </c>
      <c r="B5852" t="s">
        <v>84</v>
      </c>
      <c r="C5852" t="s">
        <v>190</v>
      </c>
      <c r="D5852" t="s">
        <v>17029</v>
      </c>
      <c r="E5852" t="s">
        <v>81</v>
      </c>
      <c r="F5852" t="s">
        <v>4887</v>
      </c>
      <c r="G5852">
        <v>0</v>
      </c>
      <c r="H5852">
        <v>10</v>
      </c>
      <c r="I5852">
        <v>3</v>
      </c>
      <c r="J5852">
        <v>4</v>
      </c>
      <c r="K5852">
        <v>1</v>
      </c>
      <c r="L5852">
        <v>2</v>
      </c>
      <c r="M5852">
        <v>0</v>
      </c>
      <c r="N5852">
        <v>0</v>
      </c>
      <c r="O5852">
        <v>0</v>
      </c>
      <c r="P5852">
        <v>0</v>
      </c>
      <c r="Q5852">
        <v>0</v>
      </c>
    </row>
    <row r="5853" spans="1:17" x14ac:dyDescent="0.2">
      <c r="A5853" t="s">
        <v>22876</v>
      </c>
      <c r="B5853" t="s">
        <v>84</v>
      </c>
      <c r="C5853" t="s">
        <v>190</v>
      </c>
      <c r="D5853" t="s">
        <v>17029</v>
      </c>
      <c r="E5853" t="s">
        <v>81</v>
      </c>
      <c r="F5853" t="s">
        <v>4889</v>
      </c>
      <c r="G5853">
        <v>0</v>
      </c>
      <c r="H5853">
        <v>0</v>
      </c>
      <c r="I5853">
        <v>0</v>
      </c>
      <c r="J5853">
        <v>0</v>
      </c>
      <c r="K5853">
        <v>0</v>
      </c>
      <c r="L5853">
        <v>0</v>
      </c>
      <c r="M5853">
        <v>10</v>
      </c>
      <c r="N5853">
        <v>0</v>
      </c>
      <c r="O5853">
        <v>0</v>
      </c>
      <c r="P5853">
        <v>0</v>
      </c>
      <c r="Q5853">
        <v>0</v>
      </c>
    </row>
    <row r="5854" spans="1:17" x14ac:dyDescent="0.2">
      <c r="A5854" t="s">
        <v>22877</v>
      </c>
      <c r="B5854" t="s">
        <v>84</v>
      </c>
      <c r="C5854" t="s">
        <v>190</v>
      </c>
      <c r="D5854" t="s">
        <v>17029</v>
      </c>
      <c r="E5854" t="s">
        <v>81</v>
      </c>
      <c r="F5854" t="s">
        <v>4871</v>
      </c>
      <c r="G5854">
        <v>0</v>
      </c>
      <c r="H5854">
        <v>0</v>
      </c>
      <c r="I5854">
        <v>0</v>
      </c>
      <c r="J5854">
        <v>0</v>
      </c>
      <c r="K5854">
        <v>0</v>
      </c>
      <c r="L5854">
        <v>0</v>
      </c>
      <c r="M5854">
        <v>0</v>
      </c>
      <c r="N5854">
        <v>9</v>
      </c>
      <c r="O5854">
        <v>6</v>
      </c>
      <c r="P5854">
        <v>2</v>
      </c>
      <c r="Q5854">
        <v>1</v>
      </c>
    </row>
    <row r="5855" spans="1:17" x14ac:dyDescent="0.2">
      <c r="A5855" t="s">
        <v>22878</v>
      </c>
      <c r="B5855" t="s">
        <v>84</v>
      </c>
      <c r="C5855" t="s">
        <v>190</v>
      </c>
      <c r="D5855" t="s">
        <v>17029</v>
      </c>
      <c r="E5855" t="s">
        <v>81</v>
      </c>
      <c r="F5855" t="s">
        <v>4873</v>
      </c>
      <c r="G5855">
        <v>0</v>
      </c>
      <c r="H5855">
        <v>0</v>
      </c>
      <c r="I5855">
        <v>0</v>
      </c>
      <c r="J5855">
        <v>0</v>
      </c>
      <c r="K5855">
        <v>0</v>
      </c>
      <c r="L5855">
        <v>0</v>
      </c>
      <c r="M5855">
        <v>0</v>
      </c>
      <c r="N5855">
        <v>7</v>
      </c>
      <c r="O5855">
        <v>5</v>
      </c>
      <c r="P5855">
        <v>2</v>
      </c>
      <c r="Q5855">
        <v>0</v>
      </c>
    </row>
    <row r="5856" spans="1:17" x14ac:dyDescent="0.2">
      <c r="A5856" t="s">
        <v>22879</v>
      </c>
      <c r="B5856" t="s">
        <v>84</v>
      </c>
      <c r="C5856" t="s">
        <v>190</v>
      </c>
      <c r="D5856" t="s">
        <v>17029</v>
      </c>
      <c r="E5856" t="s">
        <v>81</v>
      </c>
      <c r="F5856" t="s">
        <v>17019</v>
      </c>
      <c r="G5856">
        <v>10</v>
      </c>
      <c r="H5856">
        <v>0</v>
      </c>
      <c r="I5856">
        <v>0</v>
      </c>
      <c r="J5856">
        <v>0</v>
      </c>
      <c r="K5856">
        <v>0</v>
      </c>
      <c r="L5856">
        <v>0</v>
      </c>
      <c r="M5856">
        <v>0</v>
      </c>
      <c r="N5856">
        <v>0</v>
      </c>
      <c r="O5856">
        <v>0</v>
      </c>
      <c r="P5856">
        <v>0</v>
      </c>
      <c r="Q5856">
        <v>0</v>
      </c>
    </row>
    <row r="5857" spans="1:17" x14ac:dyDescent="0.2">
      <c r="A5857" t="s">
        <v>22880</v>
      </c>
      <c r="B5857" t="s">
        <v>84</v>
      </c>
      <c r="C5857" t="s">
        <v>190</v>
      </c>
      <c r="D5857" t="s">
        <v>17021</v>
      </c>
      <c r="E5857" t="s">
        <v>79</v>
      </c>
      <c r="F5857" t="s">
        <v>17022</v>
      </c>
      <c r="G5857">
        <v>0</v>
      </c>
      <c r="H5857">
        <v>0</v>
      </c>
      <c r="I5857">
        <v>0</v>
      </c>
      <c r="J5857">
        <v>0</v>
      </c>
      <c r="K5857">
        <v>0</v>
      </c>
      <c r="L5857">
        <v>0</v>
      </c>
      <c r="M5857">
        <v>0</v>
      </c>
      <c r="N5857">
        <v>1</v>
      </c>
      <c r="O5857">
        <v>0</v>
      </c>
      <c r="P5857">
        <v>0</v>
      </c>
      <c r="Q5857">
        <v>1</v>
      </c>
    </row>
    <row r="5858" spans="1:17" x14ac:dyDescent="0.2">
      <c r="A5858" t="s">
        <v>22881</v>
      </c>
      <c r="B5858" t="s">
        <v>84</v>
      </c>
      <c r="C5858" t="s">
        <v>190</v>
      </c>
      <c r="D5858" t="s">
        <v>17021</v>
      </c>
      <c r="E5858" t="s">
        <v>79</v>
      </c>
      <c r="F5858" t="s">
        <v>17019</v>
      </c>
      <c r="G5858">
        <v>1</v>
      </c>
      <c r="H5858">
        <v>0</v>
      </c>
      <c r="I5858">
        <v>0</v>
      </c>
      <c r="J5858">
        <v>0</v>
      </c>
      <c r="K5858">
        <v>0</v>
      </c>
      <c r="L5858">
        <v>0</v>
      </c>
      <c r="M5858">
        <v>0</v>
      </c>
      <c r="N5858">
        <v>0</v>
      </c>
      <c r="O5858">
        <v>0</v>
      </c>
      <c r="P5858">
        <v>0</v>
      </c>
      <c r="Q5858">
        <v>0</v>
      </c>
    </row>
    <row r="5859" spans="1:17" x14ac:dyDescent="0.2">
      <c r="A5859" t="s">
        <v>22882</v>
      </c>
      <c r="B5859" t="s">
        <v>84</v>
      </c>
      <c r="C5859" t="s">
        <v>190</v>
      </c>
      <c r="D5859" t="s">
        <v>17025</v>
      </c>
      <c r="E5859" t="s">
        <v>79</v>
      </c>
      <c r="F5859" t="s">
        <v>17019</v>
      </c>
      <c r="G5859">
        <v>3</v>
      </c>
      <c r="H5859">
        <v>0</v>
      </c>
      <c r="I5859">
        <v>0</v>
      </c>
      <c r="J5859">
        <v>0</v>
      </c>
      <c r="K5859">
        <v>0</v>
      </c>
      <c r="L5859">
        <v>0</v>
      </c>
      <c r="M5859">
        <v>0</v>
      </c>
      <c r="N5859">
        <v>0</v>
      </c>
      <c r="O5859">
        <v>0</v>
      </c>
      <c r="P5859">
        <v>0</v>
      </c>
      <c r="Q5859">
        <v>0</v>
      </c>
    </row>
    <row r="5860" spans="1:17" x14ac:dyDescent="0.2">
      <c r="A5860" t="s">
        <v>22883</v>
      </c>
      <c r="B5860" t="s">
        <v>84</v>
      </c>
      <c r="C5860" t="s">
        <v>191</v>
      </c>
      <c r="D5860" t="s">
        <v>17027</v>
      </c>
      <c r="E5860" t="s">
        <v>81</v>
      </c>
      <c r="F5860" t="s">
        <v>17019</v>
      </c>
      <c r="G5860">
        <v>4</v>
      </c>
      <c r="H5860">
        <v>0</v>
      </c>
      <c r="I5860">
        <v>0</v>
      </c>
      <c r="J5860">
        <v>0</v>
      </c>
      <c r="K5860">
        <v>0</v>
      </c>
      <c r="L5860">
        <v>0</v>
      </c>
      <c r="M5860">
        <v>0</v>
      </c>
      <c r="N5860">
        <v>0</v>
      </c>
      <c r="O5860">
        <v>0</v>
      </c>
      <c r="P5860">
        <v>0</v>
      </c>
      <c r="Q5860">
        <v>0</v>
      </c>
    </row>
    <row r="5861" spans="1:17" x14ac:dyDescent="0.2">
      <c r="A5861" t="s">
        <v>22884</v>
      </c>
      <c r="B5861" t="s">
        <v>84</v>
      </c>
      <c r="C5861" t="s">
        <v>191</v>
      </c>
      <c r="D5861" t="s">
        <v>17029</v>
      </c>
      <c r="E5861" t="s">
        <v>79</v>
      </c>
      <c r="F5861" t="s">
        <v>4875</v>
      </c>
      <c r="G5861">
        <v>0</v>
      </c>
      <c r="H5861">
        <v>46</v>
      </c>
      <c r="I5861">
        <v>8</v>
      </c>
      <c r="J5861">
        <v>36</v>
      </c>
      <c r="K5861">
        <v>1</v>
      </c>
      <c r="L5861">
        <v>1</v>
      </c>
      <c r="M5861">
        <v>0</v>
      </c>
      <c r="N5861">
        <v>0</v>
      </c>
      <c r="O5861">
        <v>0</v>
      </c>
      <c r="P5861">
        <v>0</v>
      </c>
      <c r="Q5861">
        <v>0</v>
      </c>
    </row>
    <row r="5862" spans="1:17" x14ac:dyDescent="0.2">
      <c r="A5862" t="s">
        <v>22885</v>
      </c>
      <c r="B5862" t="s">
        <v>84</v>
      </c>
      <c r="C5862" t="s">
        <v>191</v>
      </c>
      <c r="D5862" t="s">
        <v>17029</v>
      </c>
      <c r="E5862" t="s">
        <v>79</v>
      </c>
      <c r="F5862" t="s">
        <v>4877</v>
      </c>
      <c r="G5862">
        <v>0</v>
      </c>
      <c r="H5862">
        <v>46</v>
      </c>
      <c r="I5862">
        <v>8</v>
      </c>
      <c r="J5862">
        <v>36</v>
      </c>
      <c r="K5862">
        <v>1</v>
      </c>
      <c r="L5862">
        <v>1</v>
      </c>
      <c r="M5862">
        <v>0</v>
      </c>
      <c r="N5862">
        <v>0</v>
      </c>
      <c r="O5862">
        <v>0</v>
      </c>
      <c r="P5862">
        <v>0</v>
      </c>
      <c r="Q5862">
        <v>0</v>
      </c>
    </row>
    <row r="5863" spans="1:17" x14ac:dyDescent="0.2">
      <c r="A5863" t="s">
        <v>22886</v>
      </c>
      <c r="B5863" t="s">
        <v>84</v>
      </c>
      <c r="C5863" t="s">
        <v>191</v>
      </c>
      <c r="D5863" t="s">
        <v>17029</v>
      </c>
      <c r="E5863" t="s">
        <v>79</v>
      </c>
      <c r="F5863" t="s">
        <v>4879</v>
      </c>
      <c r="G5863">
        <v>0</v>
      </c>
      <c r="H5863">
        <v>0</v>
      </c>
      <c r="I5863">
        <v>0</v>
      </c>
      <c r="J5863">
        <v>0</v>
      </c>
      <c r="K5863">
        <v>0</v>
      </c>
      <c r="L5863">
        <v>0</v>
      </c>
      <c r="M5863">
        <v>46</v>
      </c>
      <c r="N5863">
        <v>0</v>
      </c>
      <c r="O5863">
        <v>0</v>
      </c>
      <c r="P5863">
        <v>0</v>
      </c>
      <c r="Q5863">
        <v>0</v>
      </c>
    </row>
    <row r="5864" spans="1:17" x14ac:dyDescent="0.2">
      <c r="A5864" t="s">
        <v>22887</v>
      </c>
      <c r="B5864" t="s">
        <v>84</v>
      </c>
      <c r="C5864" t="s">
        <v>243</v>
      </c>
      <c r="D5864" t="s">
        <v>17029</v>
      </c>
      <c r="E5864" t="s">
        <v>79</v>
      </c>
      <c r="F5864" t="s">
        <v>4885</v>
      </c>
      <c r="G5864">
        <v>0</v>
      </c>
      <c r="H5864">
        <v>0</v>
      </c>
      <c r="I5864">
        <v>0</v>
      </c>
      <c r="J5864">
        <v>0</v>
      </c>
      <c r="K5864">
        <v>0</v>
      </c>
      <c r="L5864">
        <v>0</v>
      </c>
      <c r="M5864">
        <v>26</v>
      </c>
      <c r="N5864">
        <v>0</v>
      </c>
      <c r="O5864">
        <v>0</v>
      </c>
      <c r="P5864">
        <v>0</v>
      </c>
      <c r="Q5864">
        <v>0</v>
      </c>
    </row>
    <row r="5865" spans="1:17" x14ac:dyDescent="0.2">
      <c r="A5865" t="s">
        <v>22888</v>
      </c>
      <c r="B5865" t="s">
        <v>84</v>
      </c>
      <c r="C5865" t="s">
        <v>243</v>
      </c>
      <c r="D5865" t="s">
        <v>17029</v>
      </c>
      <c r="E5865" t="s">
        <v>79</v>
      </c>
      <c r="F5865" t="s">
        <v>4887</v>
      </c>
      <c r="G5865">
        <v>0</v>
      </c>
      <c r="H5865">
        <v>26</v>
      </c>
      <c r="I5865">
        <v>5</v>
      </c>
      <c r="J5865">
        <v>21</v>
      </c>
      <c r="K5865">
        <v>0</v>
      </c>
      <c r="L5865">
        <v>0</v>
      </c>
      <c r="M5865">
        <v>0</v>
      </c>
      <c r="N5865">
        <v>0</v>
      </c>
      <c r="O5865">
        <v>0</v>
      </c>
      <c r="P5865">
        <v>0</v>
      </c>
      <c r="Q5865">
        <v>0</v>
      </c>
    </row>
    <row r="5866" spans="1:17" x14ac:dyDescent="0.2">
      <c r="A5866" t="s">
        <v>22889</v>
      </c>
      <c r="B5866" t="s">
        <v>84</v>
      </c>
      <c r="C5866" t="s">
        <v>243</v>
      </c>
      <c r="D5866" t="s">
        <v>17029</v>
      </c>
      <c r="E5866" t="s">
        <v>79</v>
      </c>
      <c r="F5866" t="s">
        <v>4889</v>
      </c>
      <c r="G5866">
        <v>0</v>
      </c>
      <c r="H5866">
        <v>0</v>
      </c>
      <c r="I5866">
        <v>0</v>
      </c>
      <c r="J5866">
        <v>0</v>
      </c>
      <c r="K5866">
        <v>0</v>
      </c>
      <c r="L5866">
        <v>0</v>
      </c>
      <c r="M5866">
        <v>26</v>
      </c>
      <c r="N5866">
        <v>0</v>
      </c>
      <c r="O5866">
        <v>0</v>
      </c>
      <c r="P5866">
        <v>0</v>
      </c>
      <c r="Q5866">
        <v>0</v>
      </c>
    </row>
    <row r="5867" spans="1:17" x14ac:dyDescent="0.2">
      <c r="A5867" t="s">
        <v>22890</v>
      </c>
      <c r="B5867" t="s">
        <v>84</v>
      </c>
      <c r="C5867" t="s">
        <v>243</v>
      </c>
      <c r="D5867" t="s">
        <v>17029</v>
      </c>
      <c r="E5867" t="s">
        <v>79</v>
      </c>
      <c r="F5867" t="s">
        <v>4871</v>
      </c>
      <c r="G5867">
        <v>0</v>
      </c>
      <c r="H5867">
        <v>0</v>
      </c>
      <c r="I5867">
        <v>0</v>
      </c>
      <c r="J5867">
        <v>0</v>
      </c>
      <c r="K5867">
        <v>0</v>
      </c>
      <c r="L5867">
        <v>0</v>
      </c>
      <c r="M5867">
        <v>0</v>
      </c>
      <c r="N5867">
        <v>23</v>
      </c>
      <c r="O5867">
        <v>22</v>
      </c>
      <c r="P5867">
        <v>0</v>
      </c>
      <c r="Q5867">
        <v>1</v>
      </c>
    </row>
    <row r="5868" spans="1:17" x14ac:dyDescent="0.2">
      <c r="A5868" t="s">
        <v>22891</v>
      </c>
      <c r="B5868" t="s">
        <v>84</v>
      </c>
      <c r="C5868" t="s">
        <v>243</v>
      </c>
      <c r="D5868" t="s">
        <v>17029</v>
      </c>
      <c r="E5868" t="s">
        <v>79</v>
      </c>
      <c r="F5868" t="s">
        <v>4873</v>
      </c>
      <c r="G5868">
        <v>0</v>
      </c>
      <c r="H5868">
        <v>0</v>
      </c>
      <c r="I5868">
        <v>0</v>
      </c>
      <c r="J5868">
        <v>0</v>
      </c>
      <c r="K5868">
        <v>0</v>
      </c>
      <c r="L5868">
        <v>0</v>
      </c>
      <c r="M5868">
        <v>0</v>
      </c>
      <c r="N5868">
        <v>21</v>
      </c>
      <c r="O5868">
        <v>20</v>
      </c>
      <c r="P5868">
        <v>0</v>
      </c>
      <c r="Q5868">
        <v>1</v>
      </c>
    </row>
    <row r="5869" spans="1:17" x14ac:dyDescent="0.2">
      <c r="A5869" t="s">
        <v>22892</v>
      </c>
      <c r="B5869" t="s">
        <v>84</v>
      </c>
      <c r="C5869" t="s">
        <v>243</v>
      </c>
      <c r="D5869" t="s">
        <v>17029</v>
      </c>
      <c r="E5869" t="s">
        <v>79</v>
      </c>
      <c r="F5869" t="s">
        <v>17019</v>
      </c>
      <c r="G5869">
        <v>26</v>
      </c>
      <c r="H5869">
        <v>0</v>
      </c>
      <c r="I5869">
        <v>0</v>
      </c>
      <c r="J5869">
        <v>0</v>
      </c>
      <c r="K5869">
        <v>0</v>
      </c>
      <c r="L5869">
        <v>0</v>
      </c>
      <c r="M5869">
        <v>0</v>
      </c>
      <c r="N5869">
        <v>0</v>
      </c>
      <c r="O5869">
        <v>0</v>
      </c>
      <c r="P5869">
        <v>0</v>
      </c>
      <c r="Q5869">
        <v>0</v>
      </c>
    </row>
    <row r="5870" spans="1:17" x14ac:dyDescent="0.2">
      <c r="A5870" t="s">
        <v>22893</v>
      </c>
      <c r="B5870" t="s">
        <v>84</v>
      </c>
      <c r="C5870" t="s">
        <v>243</v>
      </c>
      <c r="D5870" t="s">
        <v>17029</v>
      </c>
      <c r="E5870" t="s">
        <v>81</v>
      </c>
      <c r="F5870" t="s">
        <v>4875</v>
      </c>
      <c r="G5870">
        <v>0</v>
      </c>
      <c r="H5870">
        <v>14</v>
      </c>
      <c r="I5870">
        <v>1</v>
      </c>
      <c r="J5870">
        <v>12</v>
      </c>
      <c r="K5870">
        <v>1</v>
      </c>
      <c r="L5870">
        <v>0</v>
      </c>
      <c r="M5870">
        <v>0</v>
      </c>
      <c r="N5870">
        <v>0</v>
      </c>
      <c r="O5870">
        <v>0</v>
      </c>
      <c r="P5870">
        <v>0</v>
      </c>
      <c r="Q5870">
        <v>0</v>
      </c>
    </row>
    <row r="5871" spans="1:17" x14ac:dyDescent="0.2">
      <c r="A5871" t="s">
        <v>22894</v>
      </c>
      <c r="B5871" t="s">
        <v>84</v>
      </c>
      <c r="C5871" t="s">
        <v>243</v>
      </c>
      <c r="D5871" t="s">
        <v>17029</v>
      </c>
      <c r="E5871" t="s">
        <v>81</v>
      </c>
      <c r="F5871" t="s">
        <v>4877</v>
      </c>
      <c r="G5871">
        <v>0</v>
      </c>
      <c r="H5871">
        <v>14</v>
      </c>
      <c r="I5871">
        <v>1</v>
      </c>
      <c r="J5871">
        <v>11</v>
      </c>
      <c r="K5871">
        <v>2</v>
      </c>
      <c r="L5871">
        <v>0</v>
      </c>
      <c r="M5871">
        <v>0</v>
      </c>
      <c r="N5871">
        <v>0</v>
      </c>
      <c r="O5871">
        <v>0</v>
      </c>
      <c r="P5871">
        <v>0</v>
      </c>
      <c r="Q5871">
        <v>0</v>
      </c>
    </row>
    <row r="5872" spans="1:17" x14ac:dyDescent="0.2">
      <c r="A5872" t="s">
        <v>22895</v>
      </c>
      <c r="B5872" t="s">
        <v>84</v>
      </c>
      <c r="C5872" t="s">
        <v>243</v>
      </c>
      <c r="D5872" t="s">
        <v>17029</v>
      </c>
      <c r="E5872" t="s">
        <v>81</v>
      </c>
      <c r="F5872" t="s">
        <v>4879</v>
      </c>
      <c r="G5872">
        <v>0</v>
      </c>
      <c r="H5872">
        <v>0</v>
      </c>
      <c r="I5872">
        <v>0</v>
      </c>
      <c r="J5872">
        <v>0</v>
      </c>
      <c r="K5872">
        <v>0</v>
      </c>
      <c r="L5872">
        <v>0</v>
      </c>
      <c r="M5872">
        <v>14</v>
      </c>
      <c r="N5872">
        <v>0</v>
      </c>
      <c r="O5872">
        <v>0</v>
      </c>
      <c r="P5872">
        <v>0</v>
      </c>
      <c r="Q5872">
        <v>0</v>
      </c>
    </row>
    <row r="5873" spans="1:17" x14ac:dyDescent="0.2">
      <c r="A5873" t="s">
        <v>22896</v>
      </c>
      <c r="B5873" t="s">
        <v>84</v>
      </c>
      <c r="C5873" t="s">
        <v>243</v>
      </c>
      <c r="D5873" t="s">
        <v>17029</v>
      </c>
      <c r="E5873" t="s">
        <v>81</v>
      </c>
      <c r="F5873" t="s">
        <v>4881</v>
      </c>
      <c r="G5873">
        <v>0</v>
      </c>
      <c r="H5873">
        <v>14</v>
      </c>
      <c r="I5873">
        <v>1</v>
      </c>
      <c r="J5873">
        <v>11</v>
      </c>
      <c r="K5873">
        <v>2</v>
      </c>
      <c r="L5873">
        <v>0</v>
      </c>
      <c r="M5873">
        <v>0</v>
      </c>
      <c r="N5873">
        <v>0</v>
      </c>
      <c r="O5873">
        <v>0</v>
      </c>
      <c r="P5873">
        <v>0</v>
      </c>
      <c r="Q5873">
        <v>0</v>
      </c>
    </row>
    <row r="5874" spans="1:17" x14ac:dyDescent="0.2">
      <c r="A5874" t="s">
        <v>22897</v>
      </c>
      <c r="B5874" t="s">
        <v>84</v>
      </c>
      <c r="C5874" t="s">
        <v>243</v>
      </c>
      <c r="D5874" t="s">
        <v>17029</v>
      </c>
      <c r="E5874" t="s">
        <v>81</v>
      </c>
      <c r="F5874" t="s">
        <v>4883</v>
      </c>
      <c r="G5874">
        <v>0</v>
      </c>
      <c r="H5874">
        <v>14</v>
      </c>
      <c r="I5874">
        <v>1</v>
      </c>
      <c r="J5874">
        <v>12</v>
      </c>
      <c r="K5874">
        <v>1</v>
      </c>
      <c r="L5874">
        <v>0</v>
      </c>
      <c r="M5874">
        <v>0</v>
      </c>
      <c r="N5874">
        <v>0</v>
      </c>
      <c r="O5874">
        <v>0</v>
      </c>
      <c r="P5874">
        <v>0</v>
      </c>
      <c r="Q5874">
        <v>0</v>
      </c>
    </row>
    <row r="5875" spans="1:17" x14ac:dyDescent="0.2">
      <c r="A5875" t="s">
        <v>22898</v>
      </c>
      <c r="B5875" t="s">
        <v>84</v>
      </c>
      <c r="C5875" t="s">
        <v>243</v>
      </c>
      <c r="D5875" t="s">
        <v>17029</v>
      </c>
      <c r="E5875" t="s">
        <v>81</v>
      </c>
      <c r="F5875" t="s">
        <v>4885</v>
      </c>
      <c r="G5875">
        <v>0</v>
      </c>
      <c r="H5875">
        <v>0</v>
      </c>
      <c r="I5875">
        <v>0</v>
      </c>
      <c r="J5875">
        <v>0</v>
      </c>
      <c r="K5875">
        <v>0</v>
      </c>
      <c r="L5875">
        <v>0</v>
      </c>
      <c r="M5875">
        <v>14</v>
      </c>
      <c r="N5875">
        <v>0</v>
      </c>
      <c r="O5875">
        <v>0</v>
      </c>
      <c r="P5875">
        <v>0</v>
      </c>
      <c r="Q5875">
        <v>0</v>
      </c>
    </row>
    <row r="5876" spans="1:17" x14ac:dyDescent="0.2">
      <c r="A5876" t="s">
        <v>22899</v>
      </c>
      <c r="B5876" t="s">
        <v>84</v>
      </c>
      <c r="C5876" t="s">
        <v>243</v>
      </c>
      <c r="D5876" t="s">
        <v>17029</v>
      </c>
      <c r="E5876" t="s">
        <v>81</v>
      </c>
      <c r="F5876" t="s">
        <v>4887</v>
      </c>
      <c r="G5876">
        <v>0</v>
      </c>
      <c r="H5876">
        <v>14</v>
      </c>
      <c r="I5876">
        <v>1</v>
      </c>
      <c r="J5876">
        <v>12</v>
      </c>
      <c r="K5876">
        <v>1</v>
      </c>
      <c r="L5876">
        <v>0</v>
      </c>
      <c r="M5876">
        <v>0</v>
      </c>
      <c r="N5876">
        <v>0</v>
      </c>
      <c r="O5876">
        <v>0</v>
      </c>
      <c r="P5876">
        <v>0</v>
      </c>
      <c r="Q5876">
        <v>0</v>
      </c>
    </row>
    <row r="5877" spans="1:17" x14ac:dyDescent="0.2">
      <c r="A5877" t="s">
        <v>22900</v>
      </c>
      <c r="B5877" t="s">
        <v>84</v>
      </c>
      <c r="C5877" t="s">
        <v>243</v>
      </c>
      <c r="D5877" t="s">
        <v>17029</v>
      </c>
      <c r="E5877" t="s">
        <v>81</v>
      </c>
      <c r="F5877" t="s">
        <v>4889</v>
      </c>
      <c r="G5877">
        <v>0</v>
      </c>
      <c r="H5877">
        <v>0</v>
      </c>
      <c r="I5877">
        <v>0</v>
      </c>
      <c r="J5877">
        <v>0</v>
      </c>
      <c r="K5877">
        <v>0</v>
      </c>
      <c r="L5877">
        <v>0</v>
      </c>
      <c r="M5877">
        <v>14</v>
      </c>
      <c r="N5877">
        <v>0</v>
      </c>
      <c r="O5877">
        <v>0</v>
      </c>
      <c r="P5877">
        <v>0</v>
      </c>
      <c r="Q5877">
        <v>0</v>
      </c>
    </row>
    <row r="5878" spans="1:17" x14ac:dyDescent="0.2">
      <c r="A5878" t="s">
        <v>22901</v>
      </c>
      <c r="B5878" t="s">
        <v>84</v>
      </c>
      <c r="C5878" t="s">
        <v>243</v>
      </c>
      <c r="D5878" t="s">
        <v>17029</v>
      </c>
      <c r="E5878" t="s">
        <v>81</v>
      </c>
      <c r="F5878" t="s">
        <v>4871</v>
      </c>
      <c r="G5878">
        <v>0</v>
      </c>
      <c r="H5878">
        <v>0</v>
      </c>
      <c r="I5878">
        <v>0</v>
      </c>
      <c r="J5878">
        <v>0</v>
      </c>
      <c r="K5878">
        <v>0</v>
      </c>
      <c r="L5878">
        <v>0</v>
      </c>
      <c r="M5878">
        <v>0</v>
      </c>
      <c r="N5878">
        <v>12</v>
      </c>
      <c r="O5878">
        <v>11</v>
      </c>
      <c r="P5878">
        <v>1</v>
      </c>
      <c r="Q5878">
        <v>0</v>
      </c>
    </row>
    <row r="5879" spans="1:17" x14ac:dyDescent="0.2">
      <c r="A5879" t="s">
        <v>22902</v>
      </c>
      <c r="B5879" t="s">
        <v>84</v>
      </c>
      <c r="C5879" t="s">
        <v>243</v>
      </c>
      <c r="D5879" t="s">
        <v>17029</v>
      </c>
      <c r="E5879" t="s">
        <v>81</v>
      </c>
      <c r="F5879" t="s">
        <v>4873</v>
      </c>
      <c r="G5879">
        <v>0</v>
      </c>
      <c r="H5879">
        <v>0</v>
      </c>
      <c r="I5879">
        <v>0</v>
      </c>
      <c r="J5879">
        <v>0</v>
      </c>
      <c r="K5879">
        <v>0</v>
      </c>
      <c r="L5879">
        <v>0</v>
      </c>
      <c r="M5879">
        <v>0</v>
      </c>
      <c r="N5879">
        <v>11</v>
      </c>
      <c r="O5879">
        <v>10</v>
      </c>
      <c r="P5879">
        <v>1</v>
      </c>
      <c r="Q5879">
        <v>0</v>
      </c>
    </row>
    <row r="5880" spans="1:17" x14ac:dyDescent="0.2">
      <c r="A5880" t="s">
        <v>22903</v>
      </c>
      <c r="B5880" t="s">
        <v>84</v>
      </c>
      <c r="C5880" t="s">
        <v>243</v>
      </c>
      <c r="D5880" t="s">
        <v>17029</v>
      </c>
      <c r="E5880" t="s">
        <v>81</v>
      </c>
      <c r="F5880" t="s">
        <v>17019</v>
      </c>
      <c r="G5880">
        <v>14</v>
      </c>
      <c r="H5880">
        <v>0</v>
      </c>
      <c r="I5880">
        <v>0</v>
      </c>
      <c r="J5880">
        <v>0</v>
      </c>
      <c r="K5880">
        <v>0</v>
      </c>
      <c r="L5880">
        <v>0</v>
      </c>
      <c r="M5880">
        <v>0</v>
      </c>
      <c r="N5880">
        <v>0</v>
      </c>
      <c r="O5880">
        <v>0</v>
      </c>
      <c r="P5880">
        <v>0</v>
      </c>
      <c r="Q5880">
        <v>0</v>
      </c>
    </row>
    <row r="5881" spans="1:17" x14ac:dyDescent="0.2">
      <c r="A5881" t="s">
        <v>22904</v>
      </c>
      <c r="B5881" t="s">
        <v>84</v>
      </c>
      <c r="C5881" t="s">
        <v>243</v>
      </c>
      <c r="D5881" t="s">
        <v>17021</v>
      </c>
      <c r="E5881" t="s">
        <v>79</v>
      </c>
      <c r="F5881" t="s">
        <v>17022</v>
      </c>
      <c r="G5881">
        <v>0</v>
      </c>
      <c r="H5881">
        <v>0</v>
      </c>
      <c r="I5881">
        <v>0</v>
      </c>
      <c r="J5881">
        <v>0</v>
      </c>
      <c r="K5881">
        <v>0</v>
      </c>
      <c r="L5881">
        <v>0</v>
      </c>
      <c r="M5881">
        <v>0</v>
      </c>
      <c r="N5881">
        <v>3</v>
      </c>
      <c r="O5881">
        <v>3</v>
      </c>
      <c r="P5881">
        <v>0</v>
      </c>
      <c r="Q5881">
        <v>0</v>
      </c>
    </row>
    <row r="5882" spans="1:17" x14ac:dyDescent="0.2">
      <c r="A5882" t="s">
        <v>22905</v>
      </c>
      <c r="B5882" t="s">
        <v>84</v>
      </c>
      <c r="C5882" t="s">
        <v>243</v>
      </c>
      <c r="D5882" t="s">
        <v>17021</v>
      </c>
      <c r="E5882" t="s">
        <v>79</v>
      </c>
      <c r="F5882" t="s">
        <v>17019</v>
      </c>
      <c r="G5882">
        <v>3</v>
      </c>
      <c r="H5882">
        <v>0</v>
      </c>
      <c r="I5882">
        <v>0</v>
      </c>
      <c r="J5882">
        <v>0</v>
      </c>
      <c r="K5882">
        <v>0</v>
      </c>
      <c r="L5882">
        <v>0</v>
      </c>
      <c r="M5882">
        <v>0</v>
      </c>
      <c r="N5882">
        <v>0</v>
      </c>
      <c r="O5882">
        <v>0</v>
      </c>
      <c r="P5882">
        <v>0</v>
      </c>
      <c r="Q5882">
        <v>0</v>
      </c>
    </row>
    <row r="5883" spans="1:17" x14ac:dyDescent="0.2">
      <c r="A5883" t="s">
        <v>22906</v>
      </c>
      <c r="B5883" t="s">
        <v>84</v>
      </c>
      <c r="C5883" t="s">
        <v>243</v>
      </c>
      <c r="D5883" t="s">
        <v>17025</v>
      </c>
      <c r="E5883" t="s">
        <v>79</v>
      </c>
      <c r="F5883" t="s">
        <v>17019</v>
      </c>
      <c r="G5883">
        <v>3</v>
      </c>
      <c r="H5883">
        <v>0</v>
      </c>
      <c r="I5883">
        <v>0</v>
      </c>
      <c r="J5883">
        <v>0</v>
      </c>
      <c r="K5883">
        <v>0</v>
      </c>
      <c r="L5883">
        <v>0</v>
      </c>
      <c r="M5883">
        <v>0</v>
      </c>
      <c r="N5883">
        <v>0</v>
      </c>
      <c r="O5883">
        <v>0</v>
      </c>
      <c r="P5883">
        <v>0</v>
      </c>
      <c r="Q5883">
        <v>0</v>
      </c>
    </row>
    <row r="5884" spans="1:17" x14ac:dyDescent="0.2">
      <c r="A5884" t="s">
        <v>22907</v>
      </c>
      <c r="B5884" t="s">
        <v>84</v>
      </c>
      <c r="C5884" t="s">
        <v>243</v>
      </c>
      <c r="D5884" t="s">
        <v>17025</v>
      </c>
      <c r="E5884" t="s">
        <v>81</v>
      </c>
      <c r="F5884" t="s">
        <v>17019</v>
      </c>
      <c r="G5884">
        <v>1</v>
      </c>
      <c r="H5884">
        <v>0</v>
      </c>
      <c r="I5884">
        <v>0</v>
      </c>
      <c r="J5884">
        <v>0</v>
      </c>
      <c r="K5884">
        <v>0</v>
      </c>
      <c r="L5884">
        <v>0</v>
      </c>
      <c r="M5884">
        <v>0</v>
      </c>
      <c r="N5884">
        <v>0</v>
      </c>
      <c r="O5884">
        <v>0</v>
      </c>
      <c r="P5884">
        <v>0</v>
      </c>
      <c r="Q5884">
        <v>0</v>
      </c>
    </row>
    <row r="5885" spans="1:17" x14ac:dyDescent="0.2">
      <c r="A5885" t="s">
        <v>22908</v>
      </c>
      <c r="B5885" t="s">
        <v>84</v>
      </c>
      <c r="C5885" t="s">
        <v>244</v>
      </c>
      <c r="D5885" t="s">
        <v>17027</v>
      </c>
      <c r="E5885" t="s">
        <v>79</v>
      </c>
      <c r="F5885" t="s">
        <v>17019</v>
      </c>
      <c r="G5885">
        <v>3</v>
      </c>
      <c r="H5885">
        <v>0</v>
      </c>
      <c r="I5885">
        <v>0</v>
      </c>
      <c r="J5885">
        <v>0</v>
      </c>
      <c r="K5885">
        <v>0</v>
      </c>
      <c r="L5885">
        <v>0</v>
      </c>
      <c r="M5885">
        <v>0</v>
      </c>
      <c r="N5885">
        <v>0</v>
      </c>
      <c r="O5885">
        <v>0</v>
      </c>
      <c r="P5885">
        <v>0</v>
      </c>
      <c r="Q5885">
        <v>0</v>
      </c>
    </row>
    <row r="5886" spans="1:17" x14ac:dyDescent="0.2">
      <c r="A5886" t="s">
        <v>22909</v>
      </c>
      <c r="B5886" t="s">
        <v>84</v>
      </c>
      <c r="C5886" t="s">
        <v>244</v>
      </c>
      <c r="D5886" t="s">
        <v>17027</v>
      </c>
      <c r="E5886" t="s">
        <v>81</v>
      </c>
      <c r="F5886" t="s">
        <v>17019</v>
      </c>
      <c r="G5886">
        <v>7</v>
      </c>
      <c r="H5886">
        <v>0</v>
      </c>
      <c r="I5886">
        <v>0</v>
      </c>
      <c r="J5886">
        <v>0</v>
      </c>
      <c r="K5886">
        <v>0</v>
      </c>
      <c r="L5886">
        <v>0</v>
      </c>
      <c r="M5886">
        <v>0</v>
      </c>
      <c r="N5886">
        <v>0</v>
      </c>
      <c r="O5886">
        <v>0</v>
      </c>
      <c r="P5886">
        <v>0</v>
      </c>
      <c r="Q5886">
        <v>0</v>
      </c>
    </row>
    <row r="5887" spans="1:17" x14ac:dyDescent="0.2">
      <c r="A5887" t="s">
        <v>22910</v>
      </c>
      <c r="B5887" t="s">
        <v>84</v>
      </c>
      <c r="C5887" t="s">
        <v>244</v>
      </c>
      <c r="D5887" t="s">
        <v>17029</v>
      </c>
      <c r="E5887" t="s">
        <v>79</v>
      </c>
      <c r="F5887" t="s">
        <v>4875</v>
      </c>
      <c r="G5887">
        <v>0</v>
      </c>
      <c r="H5887">
        <v>77</v>
      </c>
      <c r="I5887">
        <v>21</v>
      </c>
      <c r="J5887">
        <v>46</v>
      </c>
      <c r="K5887">
        <v>7</v>
      </c>
      <c r="L5887">
        <v>3</v>
      </c>
      <c r="M5887">
        <v>0</v>
      </c>
      <c r="N5887">
        <v>0</v>
      </c>
      <c r="O5887">
        <v>0</v>
      </c>
      <c r="P5887">
        <v>0</v>
      </c>
      <c r="Q5887">
        <v>0</v>
      </c>
    </row>
    <row r="5888" spans="1:17" x14ac:dyDescent="0.2">
      <c r="A5888" t="s">
        <v>22911</v>
      </c>
      <c r="B5888" t="s">
        <v>84</v>
      </c>
      <c r="C5888" t="s">
        <v>244</v>
      </c>
      <c r="D5888" t="s">
        <v>17029</v>
      </c>
      <c r="E5888" t="s">
        <v>79</v>
      </c>
      <c r="F5888" t="s">
        <v>4877</v>
      </c>
      <c r="G5888">
        <v>0</v>
      </c>
      <c r="H5888">
        <v>77</v>
      </c>
      <c r="I5888">
        <v>21</v>
      </c>
      <c r="J5888">
        <v>46</v>
      </c>
      <c r="K5888">
        <v>5</v>
      </c>
      <c r="L5888">
        <v>5</v>
      </c>
      <c r="M5888">
        <v>0</v>
      </c>
      <c r="N5888">
        <v>0</v>
      </c>
      <c r="O5888">
        <v>0</v>
      </c>
      <c r="P5888">
        <v>0</v>
      </c>
      <c r="Q5888">
        <v>0</v>
      </c>
    </row>
    <row r="5889" spans="1:17" x14ac:dyDescent="0.2">
      <c r="A5889" t="s">
        <v>22912</v>
      </c>
      <c r="B5889" t="s">
        <v>84</v>
      </c>
      <c r="C5889" t="s">
        <v>244</v>
      </c>
      <c r="D5889" t="s">
        <v>17029</v>
      </c>
      <c r="E5889" t="s">
        <v>79</v>
      </c>
      <c r="F5889" t="s">
        <v>4879</v>
      </c>
      <c r="G5889">
        <v>0</v>
      </c>
      <c r="H5889">
        <v>0</v>
      </c>
      <c r="I5889">
        <v>0</v>
      </c>
      <c r="J5889">
        <v>0</v>
      </c>
      <c r="K5889">
        <v>0</v>
      </c>
      <c r="L5889">
        <v>0</v>
      </c>
      <c r="M5889">
        <v>77</v>
      </c>
      <c r="N5889">
        <v>0</v>
      </c>
      <c r="O5889">
        <v>0</v>
      </c>
      <c r="P5889">
        <v>0</v>
      </c>
      <c r="Q5889">
        <v>0</v>
      </c>
    </row>
    <row r="5890" spans="1:17" x14ac:dyDescent="0.2">
      <c r="A5890" t="s">
        <v>22913</v>
      </c>
      <c r="B5890" t="s">
        <v>84</v>
      </c>
      <c r="C5890" t="s">
        <v>244</v>
      </c>
      <c r="D5890" t="s">
        <v>17029</v>
      </c>
      <c r="E5890" t="s">
        <v>79</v>
      </c>
      <c r="F5890" t="s">
        <v>4881</v>
      </c>
      <c r="G5890">
        <v>0</v>
      </c>
      <c r="H5890">
        <v>77</v>
      </c>
      <c r="I5890">
        <v>21</v>
      </c>
      <c r="J5890">
        <v>46</v>
      </c>
      <c r="K5890">
        <v>5</v>
      </c>
      <c r="L5890">
        <v>5</v>
      </c>
      <c r="M5890">
        <v>0</v>
      </c>
      <c r="N5890">
        <v>0</v>
      </c>
      <c r="O5890">
        <v>0</v>
      </c>
      <c r="P5890">
        <v>0</v>
      </c>
      <c r="Q5890">
        <v>0</v>
      </c>
    </row>
    <row r="5891" spans="1:17" x14ac:dyDescent="0.2">
      <c r="A5891" t="s">
        <v>22914</v>
      </c>
      <c r="B5891" t="s">
        <v>84</v>
      </c>
      <c r="C5891" t="s">
        <v>244</v>
      </c>
      <c r="D5891" t="s">
        <v>17029</v>
      </c>
      <c r="E5891" t="s">
        <v>79</v>
      </c>
      <c r="F5891" t="s">
        <v>4883</v>
      </c>
      <c r="G5891">
        <v>0</v>
      </c>
      <c r="H5891">
        <v>77</v>
      </c>
      <c r="I5891">
        <v>21</v>
      </c>
      <c r="J5891">
        <v>46</v>
      </c>
      <c r="K5891">
        <v>5</v>
      </c>
      <c r="L5891">
        <v>5</v>
      </c>
      <c r="M5891">
        <v>0</v>
      </c>
      <c r="N5891">
        <v>0</v>
      </c>
      <c r="O5891">
        <v>0</v>
      </c>
      <c r="P5891">
        <v>0</v>
      </c>
      <c r="Q5891">
        <v>0</v>
      </c>
    </row>
    <row r="5892" spans="1:17" x14ac:dyDescent="0.2">
      <c r="A5892" t="s">
        <v>22915</v>
      </c>
      <c r="B5892" t="s">
        <v>84</v>
      </c>
      <c r="C5892" t="s">
        <v>244</v>
      </c>
      <c r="D5892" t="s">
        <v>17029</v>
      </c>
      <c r="E5892" t="s">
        <v>79</v>
      </c>
      <c r="F5892" t="s">
        <v>4885</v>
      </c>
      <c r="G5892">
        <v>0</v>
      </c>
      <c r="H5892">
        <v>0</v>
      </c>
      <c r="I5892">
        <v>0</v>
      </c>
      <c r="J5892">
        <v>0</v>
      </c>
      <c r="K5892">
        <v>0</v>
      </c>
      <c r="L5892">
        <v>0</v>
      </c>
      <c r="M5892">
        <v>77</v>
      </c>
      <c r="N5892">
        <v>0</v>
      </c>
      <c r="O5892">
        <v>0</v>
      </c>
      <c r="P5892">
        <v>0</v>
      </c>
      <c r="Q5892">
        <v>0</v>
      </c>
    </row>
    <row r="5893" spans="1:17" x14ac:dyDescent="0.2">
      <c r="A5893" t="s">
        <v>22916</v>
      </c>
      <c r="B5893" t="s">
        <v>84</v>
      </c>
      <c r="C5893" t="s">
        <v>244</v>
      </c>
      <c r="D5893" t="s">
        <v>17029</v>
      </c>
      <c r="E5893" t="s">
        <v>79</v>
      </c>
      <c r="F5893" t="s">
        <v>4887</v>
      </c>
      <c r="G5893">
        <v>0</v>
      </c>
      <c r="H5893">
        <v>77</v>
      </c>
      <c r="I5893">
        <v>21</v>
      </c>
      <c r="J5893">
        <v>46</v>
      </c>
      <c r="K5893">
        <v>7</v>
      </c>
      <c r="L5893">
        <v>3</v>
      </c>
      <c r="M5893">
        <v>0</v>
      </c>
      <c r="N5893">
        <v>0</v>
      </c>
      <c r="O5893">
        <v>0</v>
      </c>
      <c r="P5893">
        <v>0</v>
      </c>
      <c r="Q5893">
        <v>0</v>
      </c>
    </row>
    <row r="5894" spans="1:17" x14ac:dyDescent="0.2">
      <c r="A5894" t="s">
        <v>22917</v>
      </c>
      <c r="B5894" t="s">
        <v>84</v>
      </c>
      <c r="C5894" t="s">
        <v>244</v>
      </c>
      <c r="D5894" t="s">
        <v>17029</v>
      </c>
      <c r="E5894" t="s">
        <v>79</v>
      </c>
      <c r="F5894" t="s">
        <v>4889</v>
      </c>
      <c r="G5894">
        <v>0</v>
      </c>
      <c r="H5894">
        <v>0</v>
      </c>
      <c r="I5894">
        <v>0</v>
      </c>
      <c r="J5894">
        <v>0</v>
      </c>
      <c r="K5894">
        <v>0</v>
      </c>
      <c r="L5894">
        <v>0</v>
      </c>
      <c r="M5894">
        <v>77</v>
      </c>
      <c r="N5894">
        <v>0</v>
      </c>
      <c r="O5894">
        <v>0</v>
      </c>
      <c r="P5894">
        <v>0</v>
      </c>
      <c r="Q5894">
        <v>0</v>
      </c>
    </row>
    <row r="5895" spans="1:17" x14ac:dyDescent="0.2">
      <c r="A5895" t="s">
        <v>22918</v>
      </c>
      <c r="B5895" t="s">
        <v>84</v>
      </c>
      <c r="C5895" t="s">
        <v>244</v>
      </c>
      <c r="D5895" t="s">
        <v>17029</v>
      </c>
      <c r="E5895" t="s">
        <v>79</v>
      </c>
      <c r="F5895" t="s">
        <v>4871</v>
      </c>
      <c r="G5895">
        <v>0</v>
      </c>
      <c r="H5895">
        <v>0</v>
      </c>
      <c r="I5895">
        <v>0</v>
      </c>
      <c r="J5895">
        <v>0</v>
      </c>
      <c r="K5895">
        <v>0</v>
      </c>
      <c r="L5895">
        <v>0</v>
      </c>
      <c r="M5895">
        <v>0</v>
      </c>
      <c r="N5895">
        <v>64</v>
      </c>
      <c r="O5895">
        <v>60</v>
      </c>
      <c r="P5895">
        <v>3</v>
      </c>
      <c r="Q5895">
        <v>1</v>
      </c>
    </row>
    <row r="5896" spans="1:17" x14ac:dyDescent="0.2">
      <c r="A5896" t="s">
        <v>22919</v>
      </c>
      <c r="B5896" t="s">
        <v>84</v>
      </c>
      <c r="C5896" t="s">
        <v>244</v>
      </c>
      <c r="D5896" t="s">
        <v>17029</v>
      </c>
      <c r="E5896" t="s">
        <v>79</v>
      </c>
      <c r="F5896" t="s">
        <v>4873</v>
      </c>
      <c r="G5896">
        <v>0</v>
      </c>
      <c r="H5896">
        <v>0</v>
      </c>
      <c r="I5896">
        <v>0</v>
      </c>
      <c r="J5896">
        <v>0</v>
      </c>
      <c r="K5896">
        <v>0</v>
      </c>
      <c r="L5896">
        <v>0</v>
      </c>
      <c r="M5896">
        <v>0</v>
      </c>
      <c r="N5896">
        <v>47</v>
      </c>
      <c r="O5896">
        <v>45</v>
      </c>
      <c r="P5896">
        <v>1</v>
      </c>
      <c r="Q5896">
        <v>1</v>
      </c>
    </row>
    <row r="5897" spans="1:17" x14ac:dyDescent="0.2">
      <c r="A5897" t="s">
        <v>22920</v>
      </c>
      <c r="B5897" t="s">
        <v>84</v>
      </c>
      <c r="C5897" t="s">
        <v>244</v>
      </c>
      <c r="D5897" t="s">
        <v>17029</v>
      </c>
      <c r="E5897" t="s">
        <v>79</v>
      </c>
      <c r="F5897" t="s">
        <v>17019</v>
      </c>
      <c r="G5897">
        <v>77</v>
      </c>
      <c r="H5897">
        <v>0</v>
      </c>
      <c r="I5897">
        <v>0</v>
      </c>
      <c r="J5897">
        <v>0</v>
      </c>
      <c r="K5897">
        <v>0</v>
      </c>
      <c r="L5897">
        <v>0</v>
      </c>
      <c r="M5897">
        <v>0</v>
      </c>
      <c r="N5897">
        <v>0</v>
      </c>
      <c r="O5897">
        <v>0</v>
      </c>
      <c r="P5897">
        <v>0</v>
      </c>
      <c r="Q5897">
        <v>0</v>
      </c>
    </row>
    <row r="5898" spans="1:17" x14ac:dyDescent="0.2">
      <c r="A5898" t="s">
        <v>22921</v>
      </c>
      <c r="B5898" t="s">
        <v>84</v>
      </c>
      <c r="C5898" t="s">
        <v>244</v>
      </c>
      <c r="D5898" t="s">
        <v>17029</v>
      </c>
      <c r="E5898" t="s">
        <v>81</v>
      </c>
      <c r="F5898" t="s">
        <v>4875</v>
      </c>
      <c r="G5898">
        <v>0</v>
      </c>
      <c r="H5898">
        <v>56</v>
      </c>
      <c r="I5898">
        <v>4</v>
      </c>
      <c r="J5898">
        <v>29</v>
      </c>
      <c r="K5898">
        <v>17</v>
      </c>
      <c r="L5898">
        <v>6</v>
      </c>
      <c r="M5898">
        <v>0</v>
      </c>
      <c r="N5898">
        <v>0</v>
      </c>
      <c r="O5898">
        <v>0</v>
      </c>
      <c r="P5898">
        <v>0</v>
      </c>
      <c r="Q5898">
        <v>0</v>
      </c>
    </row>
    <row r="5899" spans="1:17" x14ac:dyDescent="0.2">
      <c r="A5899" t="s">
        <v>22922</v>
      </c>
      <c r="B5899" t="s">
        <v>84</v>
      </c>
      <c r="C5899" t="s">
        <v>244</v>
      </c>
      <c r="D5899" t="s">
        <v>17029</v>
      </c>
      <c r="E5899" t="s">
        <v>81</v>
      </c>
      <c r="F5899" t="s">
        <v>4877</v>
      </c>
      <c r="G5899">
        <v>0</v>
      </c>
      <c r="H5899">
        <v>56</v>
      </c>
      <c r="I5899">
        <v>4</v>
      </c>
      <c r="J5899">
        <v>29</v>
      </c>
      <c r="K5899">
        <v>14</v>
      </c>
      <c r="L5899">
        <v>9</v>
      </c>
      <c r="M5899">
        <v>0</v>
      </c>
      <c r="N5899">
        <v>0</v>
      </c>
      <c r="O5899">
        <v>0</v>
      </c>
      <c r="P5899">
        <v>0</v>
      </c>
      <c r="Q5899">
        <v>0</v>
      </c>
    </row>
    <row r="5900" spans="1:17" x14ac:dyDescent="0.2">
      <c r="A5900" t="s">
        <v>22923</v>
      </c>
      <c r="B5900" t="s">
        <v>84</v>
      </c>
      <c r="C5900" t="s">
        <v>244</v>
      </c>
      <c r="D5900" t="s">
        <v>17029</v>
      </c>
      <c r="E5900" t="s">
        <v>81</v>
      </c>
      <c r="F5900" t="s">
        <v>4879</v>
      </c>
      <c r="G5900">
        <v>0</v>
      </c>
      <c r="H5900">
        <v>0</v>
      </c>
      <c r="I5900">
        <v>0</v>
      </c>
      <c r="J5900">
        <v>0</v>
      </c>
      <c r="K5900">
        <v>0</v>
      </c>
      <c r="L5900">
        <v>0</v>
      </c>
      <c r="M5900">
        <v>56</v>
      </c>
      <c r="N5900">
        <v>0</v>
      </c>
      <c r="O5900">
        <v>0</v>
      </c>
      <c r="P5900">
        <v>0</v>
      </c>
      <c r="Q5900">
        <v>0</v>
      </c>
    </row>
    <row r="5901" spans="1:17" x14ac:dyDescent="0.2">
      <c r="A5901" t="s">
        <v>22924</v>
      </c>
      <c r="B5901" t="s">
        <v>84</v>
      </c>
      <c r="C5901" t="s">
        <v>244</v>
      </c>
      <c r="D5901" t="s">
        <v>17029</v>
      </c>
      <c r="E5901" t="s">
        <v>81</v>
      </c>
      <c r="F5901" t="s">
        <v>4881</v>
      </c>
      <c r="G5901">
        <v>0</v>
      </c>
      <c r="H5901">
        <v>56</v>
      </c>
      <c r="I5901">
        <v>4</v>
      </c>
      <c r="J5901">
        <v>29</v>
      </c>
      <c r="K5901">
        <v>14</v>
      </c>
      <c r="L5901">
        <v>9</v>
      </c>
      <c r="M5901">
        <v>0</v>
      </c>
      <c r="N5901">
        <v>0</v>
      </c>
      <c r="O5901">
        <v>0</v>
      </c>
      <c r="P5901">
        <v>0</v>
      </c>
      <c r="Q5901">
        <v>0</v>
      </c>
    </row>
    <row r="5902" spans="1:17" x14ac:dyDescent="0.2">
      <c r="A5902" t="s">
        <v>22925</v>
      </c>
      <c r="B5902" t="s">
        <v>84</v>
      </c>
      <c r="C5902" t="s">
        <v>244</v>
      </c>
      <c r="D5902" t="s">
        <v>17029</v>
      </c>
      <c r="E5902" t="s">
        <v>81</v>
      </c>
      <c r="F5902" t="s">
        <v>4883</v>
      </c>
      <c r="G5902">
        <v>0</v>
      </c>
      <c r="H5902">
        <v>56</v>
      </c>
      <c r="I5902">
        <v>4</v>
      </c>
      <c r="J5902">
        <v>29</v>
      </c>
      <c r="K5902">
        <v>14</v>
      </c>
      <c r="L5902">
        <v>9</v>
      </c>
      <c r="M5902">
        <v>0</v>
      </c>
      <c r="N5902">
        <v>0</v>
      </c>
      <c r="O5902">
        <v>0</v>
      </c>
      <c r="P5902">
        <v>0</v>
      </c>
      <c r="Q5902">
        <v>0</v>
      </c>
    </row>
    <row r="5903" spans="1:17" x14ac:dyDescent="0.2">
      <c r="A5903" t="s">
        <v>22926</v>
      </c>
      <c r="B5903" t="s">
        <v>84</v>
      </c>
      <c r="C5903" t="s">
        <v>244</v>
      </c>
      <c r="D5903" t="s">
        <v>17029</v>
      </c>
      <c r="E5903" t="s">
        <v>81</v>
      </c>
      <c r="F5903" t="s">
        <v>4885</v>
      </c>
      <c r="G5903">
        <v>0</v>
      </c>
      <c r="H5903">
        <v>0</v>
      </c>
      <c r="I5903">
        <v>0</v>
      </c>
      <c r="J5903">
        <v>0</v>
      </c>
      <c r="K5903">
        <v>0</v>
      </c>
      <c r="L5903">
        <v>0</v>
      </c>
      <c r="M5903">
        <v>56</v>
      </c>
      <c r="N5903">
        <v>0</v>
      </c>
      <c r="O5903">
        <v>0</v>
      </c>
      <c r="P5903">
        <v>0</v>
      </c>
      <c r="Q5903">
        <v>0</v>
      </c>
    </row>
    <row r="5904" spans="1:17" x14ac:dyDescent="0.2">
      <c r="A5904" t="s">
        <v>22927</v>
      </c>
      <c r="B5904" t="s">
        <v>84</v>
      </c>
      <c r="C5904" t="s">
        <v>244</v>
      </c>
      <c r="D5904" t="s">
        <v>17029</v>
      </c>
      <c r="E5904" t="s">
        <v>81</v>
      </c>
      <c r="F5904" t="s">
        <v>4887</v>
      </c>
      <c r="G5904">
        <v>0</v>
      </c>
      <c r="H5904">
        <v>56</v>
      </c>
      <c r="I5904">
        <v>4</v>
      </c>
      <c r="J5904">
        <v>29</v>
      </c>
      <c r="K5904">
        <v>17</v>
      </c>
      <c r="L5904">
        <v>6</v>
      </c>
      <c r="M5904">
        <v>0</v>
      </c>
      <c r="N5904">
        <v>0</v>
      </c>
      <c r="O5904">
        <v>0</v>
      </c>
      <c r="P5904">
        <v>0</v>
      </c>
      <c r="Q5904">
        <v>0</v>
      </c>
    </row>
    <row r="5905" spans="1:17" x14ac:dyDescent="0.2">
      <c r="A5905" t="s">
        <v>22928</v>
      </c>
      <c r="B5905" t="s">
        <v>84</v>
      </c>
      <c r="C5905" t="s">
        <v>244</v>
      </c>
      <c r="D5905" t="s">
        <v>17029</v>
      </c>
      <c r="E5905" t="s">
        <v>81</v>
      </c>
      <c r="F5905" t="s">
        <v>4889</v>
      </c>
      <c r="G5905">
        <v>0</v>
      </c>
      <c r="H5905">
        <v>0</v>
      </c>
      <c r="I5905">
        <v>0</v>
      </c>
      <c r="J5905">
        <v>0</v>
      </c>
      <c r="K5905">
        <v>0</v>
      </c>
      <c r="L5905">
        <v>0</v>
      </c>
      <c r="M5905">
        <v>56</v>
      </c>
      <c r="N5905">
        <v>0</v>
      </c>
      <c r="O5905">
        <v>0</v>
      </c>
      <c r="P5905">
        <v>0</v>
      </c>
      <c r="Q5905">
        <v>0</v>
      </c>
    </row>
    <row r="5906" spans="1:17" x14ac:dyDescent="0.2">
      <c r="A5906" t="s">
        <v>22929</v>
      </c>
      <c r="B5906" t="s">
        <v>84</v>
      </c>
      <c r="C5906" t="s">
        <v>244</v>
      </c>
      <c r="D5906" t="s">
        <v>17029</v>
      </c>
      <c r="E5906" t="s">
        <v>81</v>
      </c>
      <c r="F5906" t="s">
        <v>4871</v>
      </c>
      <c r="G5906">
        <v>0</v>
      </c>
      <c r="H5906">
        <v>0</v>
      </c>
      <c r="I5906">
        <v>0</v>
      </c>
      <c r="J5906">
        <v>0</v>
      </c>
      <c r="K5906">
        <v>0</v>
      </c>
      <c r="L5906">
        <v>0</v>
      </c>
      <c r="M5906">
        <v>0</v>
      </c>
      <c r="N5906">
        <v>41</v>
      </c>
      <c r="O5906">
        <v>32</v>
      </c>
      <c r="P5906">
        <v>5</v>
      </c>
      <c r="Q5906">
        <v>4</v>
      </c>
    </row>
    <row r="5907" spans="1:17" x14ac:dyDescent="0.2">
      <c r="A5907" t="s">
        <v>22930</v>
      </c>
      <c r="B5907" t="s">
        <v>84</v>
      </c>
      <c r="C5907" t="s">
        <v>244</v>
      </c>
      <c r="D5907" t="s">
        <v>17029</v>
      </c>
      <c r="E5907" t="s">
        <v>81</v>
      </c>
      <c r="F5907" t="s">
        <v>4873</v>
      </c>
      <c r="G5907">
        <v>0</v>
      </c>
      <c r="H5907">
        <v>0</v>
      </c>
      <c r="I5907">
        <v>0</v>
      </c>
      <c r="J5907">
        <v>0</v>
      </c>
      <c r="K5907">
        <v>0</v>
      </c>
      <c r="L5907">
        <v>0</v>
      </c>
      <c r="M5907">
        <v>0</v>
      </c>
      <c r="N5907">
        <v>27</v>
      </c>
      <c r="O5907">
        <v>22</v>
      </c>
      <c r="P5907">
        <v>2</v>
      </c>
      <c r="Q5907">
        <v>3</v>
      </c>
    </row>
    <row r="5908" spans="1:17" x14ac:dyDescent="0.2">
      <c r="A5908" t="s">
        <v>22931</v>
      </c>
      <c r="B5908" t="s">
        <v>84</v>
      </c>
      <c r="C5908" t="s">
        <v>244</v>
      </c>
      <c r="D5908" t="s">
        <v>17029</v>
      </c>
      <c r="E5908" t="s">
        <v>81</v>
      </c>
      <c r="F5908" t="s">
        <v>17019</v>
      </c>
      <c r="G5908">
        <v>56</v>
      </c>
      <c r="H5908">
        <v>0</v>
      </c>
      <c r="I5908">
        <v>0</v>
      </c>
      <c r="J5908">
        <v>0</v>
      </c>
      <c r="K5908">
        <v>0</v>
      </c>
      <c r="L5908">
        <v>0</v>
      </c>
      <c r="M5908">
        <v>0</v>
      </c>
      <c r="N5908">
        <v>0</v>
      </c>
      <c r="O5908">
        <v>0</v>
      </c>
      <c r="P5908">
        <v>0</v>
      </c>
      <c r="Q5908">
        <v>0</v>
      </c>
    </row>
    <row r="5909" spans="1:17" x14ac:dyDescent="0.2">
      <c r="A5909" t="s">
        <v>22932</v>
      </c>
      <c r="B5909" t="s">
        <v>84</v>
      </c>
      <c r="C5909" t="s">
        <v>244</v>
      </c>
      <c r="D5909" t="s">
        <v>17021</v>
      </c>
      <c r="E5909" t="s">
        <v>79</v>
      </c>
      <c r="F5909" t="s">
        <v>17022</v>
      </c>
      <c r="G5909">
        <v>0</v>
      </c>
      <c r="H5909">
        <v>0</v>
      </c>
      <c r="I5909">
        <v>0</v>
      </c>
      <c r="J5909">
        <v>0</v>
      </c>
      <c r="K5909">
        <v>0</v>
      </c>
      <c r="L5909">
        <v>0</v>
      </c>
      <c r="M5909">
        <v>0</v>
      </c>
      <c r="N5909">
        <v>4</v>
      </c>
      <c r="O5909">
        <v>4</v>
      </c>
      <c r="P5909">
        <v>0</v>
      </c>
      <c r="Q5909">
        <v>0</v>
      </c>
    </row>
    <row r="5910" spans="1:17" x14ac:dyDescent="0.2">
      <c r="A5910" t="s">
        <v>22933</v>
      </c>
      <c r="B5910" t="s">
        <v>84</v>
      </c>
      <c r="C5910" t="s">
        <v>244</v>
      </c>
      <c r="D5910" t="s">
        <v>17021</v>
      </c>
      <c r="E5910" t="s">
        <v>79</v>
      </c>
      <c r="F5910" t="s">
        <v>17019</v>
      </c>
      <c r="G5910">
        <v>4</v>
      </c>
      <c r="H5910">
        <v>0</v>
      </c>
      <c r="I5910">
        <v>0</v>
      </c>
      <c r="J5910">
        <v>0</v>
      </c>
      <c r="K5910">
        <v>0</v>
      </c>
      <c r="L5910">
        <v>0</v>
      </c>
      <c r="M5910">
        <v>0</v>
      </c>
      <c r="N5910">
        <v>0</v>
      </c>
      <c r="O5910">
        <v>0</v>
      </c>
      <c r="P5910">
        <v>0</v>
      </c>
      <c r="Q5910">
        <v>0</v>
      </c>
    </row>
    <row r="5911" spans="1:17" x14ac:dyDescent="0.2">
      <c r="A5911" t="s">
        <v>22934</v>
      </c>
      <c r="B5911" t="s">
        <v>84</v>
      </c>
      <c r="C5911" t="s">
        <v>244</v>
      </c>
      <c r="D5911" t="s">
        <v>17025</v>
      </c>
      <c r="E5911" t="s">
        <v>79</v>
      </c>
      <c r="F5911" t="s">
        <v>17019</v>
      </c>
      <c r="G5911">
        <v>8</v>
      </c>
      <c r="H5911">
        <v>0</v>
      </c>
      <c r="I5911">
        <v>0</v>
      </c>
      <c r="J5911">
        <v>0</v>
      </c>
      <c r="K5911">
        <v>0</v>
      </c>
      <c r="L5911">
        <v>0</v>
      </c>
      <c r="M5911">
        <v>0</v>
      </c>
      <c r="N5911">
        <v>0</v>
      </c>
      <c r="O5911">
        <v>0</v>
      </c>
      <c r="P5911">
        <v>0</v>
      </c>
      <c r="Q5911">
        <v>0</v>
      </c>
    </row>
    <row r="5912" spans="1:17" x14ac:dyDescent="0.2">
      <c r="A5912" t="s">
        <v>22935</v>
      </c>
      <c r="B5912" t="s">
        <v>84</v>
      </c>
      <c r="C5912" t="s">
        <v>244</v>
      </c>
      <c r="D5912" t="s">
        <v>17025</v>
      </c>
      <c r="E5912" t="s">
        <v>81</v>
      </c>
      <c r="F5912" t="s">
        <v>17019</v>
      </c>
      <c r="G5912">
        <v>1</v>
      </c>
      <c r="H5912">
        <v>0</v>
      </c>
      <c r="I5912">
        <v>0</v>
      </c>
      <c r="J5912">
        <v>0</v>
      </c>
      <c r="K5912">
        <v>0</v>
      </c>
      <c r="L5912">
        <v>0</v>
      </c>
      <c r="M5912">
        <v>0</v>
      </c>
      <c r="N5912">
        <v>0</v>
      </c>
      <c r="O5912">
        <v>0</v>
      </c>
      <c r="P5912">
        <v>0</v>
      </c>
      <c r="Q5912">
        <v>0</v>
      </c>
    </row>
    <row r="5913" spans="1:17" x14ac:dyDescent="0.2">
      <c r="A5913" t="s">
        <v>22936</v>
      </c>
      <c r="B5913" t="s">
        <v>84</v>
      </c>
      <c r="C5913" t="s">
        <v>245</v>
      </c>
      <c r="D5913" t="s">
        <v>17027</v>
      </c>
      <c r="E5913" t="s">
        <v>81</v>
      </c>
      <c r="F5913" t="s">
        <v>17019</v>
      </c>
      <c r="G5913">
        <v>2</v>
      </c>
      <c r="H5913">
        <v>0</v>
      </c>
      <c r="I5913">
        <v>0</v>
      </c>
      <c r="J5913">
        <v>0</v>
      </c>
      <c r="K5913">
        <v>0</v>
      </c>
      <c r="L5913">
        <v>0</v>
      </c>
      <c r="M5913">
        <v>0</v>
      </c>
      <c r="N5913">
        <v>0</v>
      </c>
      <c r="O5913">
        <v>0</v>
      </c>
      <c r="P5913">
        <v>0</v>
      </c>
      <c r="Q5913">
        <v>0</v>
      </c>
    </row>
    <row r="5914" spans="1:17" x14ac:dyDescent="0.2">
      <c r="A5914" t="s">
        <v>22937</v>
      </c>
      <c r="B5914" t="s">
        <v>84</v>
      </c>
      <c r="C5914" t="s">
        <v>245</v>
      </c>
      <c r="D5914" t="s">
        <v>17029</v>
      </c>
      <c r="E5914" t="s">
        <v>79</v>
      </c>
      <c r="F5914" t="s">
        <v>4875</v>
      </c>
      <c r="G5914">
        <v>0</v>
      </c>
      <c r="H5914">
        <v>8</v>
      </c>
      <c r="I5914">
        <v>1</v>
      </c>
      <c r="J5914">
        <v>7</v>
      </c>
      <c r="K5914">
        <v>0</v>
      </c>
      <c r="L5914">
        <v>0</v>
      </c>
      <c r="M5914">
        <v>0</v>
      </c>
      <c r="N5914">
        <v>0</v>
      </c>
      <c r="O5914">
        <v>0</v>
      </c>
      <c r="P5914">
        <v>0</v>
      </c>
      <c r="Q5914">
        <v>0</v>
      </c>
    </row>
    <row r="5915" spans="1:17" x14ac:dyDescent="0.2">
      <c r="A5915" t="s">
        <v>22938</v>
      </c>
      <c r="B5915" t="s">
        <v>84</v>
      </c>
      <c r="C5915" t="s">
        <v>245</v>
      </c>
      <c r="D5915" t="s">
        <v>17029</v>
      </c>
      <c r="E5915" t="s">
        <v>79</v>
      </c>
      <c r="F5915" t="s">
        <v>4877</v>
      </c>
      <c r="G5915">
        <v>0</v>
      </c>
      <c r="H5915">
        <v>8</v>
      </c>
      <c r="I5915">
        <v>1</v>
      </c>
      <c r="J5915">
        <v>7</v>
      </c>
      <c r="K5915">
        <v>0</v>
      </c>
      <c r="L5915">
        <v>0</v>
      </c>
      <c r="M5915">
        <v>0</v>
      </c>
      <c r="N5915">
        <v>0</v>
      </c>
      <c r="O5915">
        <v>0</v>
      </c>
      <c r="P5915">
        <v>0</v>
      </c>
      <c r="Q5915">
        <v>0</v>
      </c>
    </row>
    <row r="5916" spans="1:17" x14ac:dyDescent="0.2">
      <c r="A5916" t="s">
        <v>22939</v>
      </c>
      <c r="B5916" t="s">
        <v>84</v>
      </c>
      <c r="C5916" t="s">
        <v>245</v>
      </c>
      <c r="D5916" t="s">
        <v>17029</v>
      </c>
      <c r="E5916" t="s">
        <v>79</v>
      </c>
      <c r="F5916" t="s">
        <v>4879</v>
      </c>
      <c r="G5916">
        <v>0</v>
      </c>
      <c r="H5916">
        <v>0</v>
      </c>
      <c r="I5916">
        <v>0</v>
      </c>
      <c r="J5916">
        <v>0</v>
      </c>
      <c r="K5916">
        <v>0</v>
      </c>
      <c r="L5916">
        <v>0</v>
      </c>
      <c r="M5916">
        <v>8</v>
      </c>
      <c r="N5916">
        <v>0</v>
      </c>
      <c r="O5916">
        <v>0</v>
      </c>
      <c r="P5916">
        <v>0</v>
      </c>
      <c r="Q5916">
        <v>0</v>
      </c>
    </row>
    <row r="5917" spans="1:17" x14ac:dyDescent="0.2">
      <c r="A5917" t="s">
        <v>22940</v>
      </c>
      <c r="B5917" t="s">
        <v>84</v>
      </c>
      <c r="C5917" t="s">
        <v>245</v>
      </c>
      <c r="D5917" t="s">
        <v>17029</v>
      </c>
      <c r="E5917" t="s">
        <v>79</v>
      </c>
      <c r="F5917" t="s">
        <v>4881</v>
      </c>
      <c r="G5917">
        <v>0</v>
      </c>
      <c r="H5917">
        <v>8</v>
      </c>
      <c r="I5917">
        <v>1</v>
      </c>
      <c r="J5917">
        <v>7</v>
      </c>
      <c r="K5917">
        <v>0</v>
      </c>
      <c r="L5917">
        <v>0</v>
      </c>
      <c r="M5917">
        <v>0</v>
      </c>
      <c r="N5917">
        <v>0</v>
      </c>
      <c r="O5917">
        <v>0</v>
      </c>
      <c r="P5917">
        <v>0</v>
      </c>
      <c r="Q5917">
        <v>0</v>
      </c>
    </row>
    <row r="5918" spans="1:17" x14ac:dyDescent="0.2">
      <c r="A5918" t="s">
        <v>22941</v>
      </c>
      <c r="B5918" t="s">
        <v>84</v>
      </c>
      <c r="C5918" t="s">
        <v>245</v>
      </c>
      <c r="D5918" t="s">
        <v>17029</v>
      </c>
      <c r="E5918" t="s">
        <v>79</v>
      </c>
      <c r="F5918" t="s">
        <v>4883</v>
      </c>
      <c r="G5918">
        <v>0</v>
      </c>
      <c r="H5918">
        <v>8</v>
      </c>
      <c r="I5918">
        <v>1</v>
      </c>
      <c r="J5918">
        <v>7</v>
      </c>
      <c r="K5918">
        <v>0</v>
      </c>
      <c r="L5918">
        <v>0</v>
      </c>
      <c r="M5918">
        <v>0</v>
      </c>
      <c r="N5918">
        <v>0</v>
      </c>
      <c r="O5918">
        <v>0</v>
      </c>
      <c r="P5918">
        <v>0</v>
      </c>
      <c r="Q5918">
        <v>0</v>
      </c>
    </row>
    <row r="5919" spans="1:17" x14ac:dyDescent="0.2">
      <c r="A5919" t="s">
        <v>22942</v>
      </c>
      <c r="B5919" t="s">
        <v>84</v>
      </c>
      <c r="C5919" t="s">
        <v>245</v>
      </c>
      <c r="D5919" t="s">
        <v>17029</v>
      </c>
      <c r="E5919" t="s">
        <v>79</v>
      </c>
      <c r="F5919" t="s">
        <v>4885</v>
      </c>
      <c r="G5919">
        <v>0</v>
      </c>
      <c r="H5919">
        <v>0</v>
      </c>
      <c r="I5919">
        <v>0</v>
      </c>
      <c r="J5919">
        <v>0</v>
      </c>
      <c r="K5919">
        <v>0</v>
      </c>
      <c r="L5919">
        <v>0</v>
      </c>
      <c r="M5919">
        <v>8</v>
      </c>
      <c r="N5919">
        <v>0</v>
      </c>
      <c r="O5919">
        <v>0</v>
      </c>
      <c r="P5919">
        <v>0</v>
      </c>
      <c r="Q5919">
        <v>0</v>
      </c>
    </row>
    <row r="5920" spans="1:17" x14ac:dyDescent="0.2">
      <c r="A5920" t="s">
        <v>22943</v>
      </c>
      <c r="B5920" t="s">
        <v>84</v>
      </c>
      <c r="C5920" t="s">
        <v>245</v>
      </c>
      <c r="D5920" t="s">
        <v>17029</v>
      </c>
      <c r="E5920" t="s">
        <v>79</v>
      </c>
      <c r="F5920" t="s">
        <v>4887</v>
      </c>
      <c r="G5920">
        <v>0</v>
      </c>
      <c r="H5920">
        <v>8</v>
      </c>
      <c r="I5920">
        <v>1</v>
      </c>
      <c r="J5920">
        <v>7</v>
      </c>
      <c r="K5920">
        <v>0</v>
      </c>
      <c r="L5920">
        <v>0</v>
      </c>
      <c r="M5920">
        <v>0</v>
      </c>
      <c r="N5920">
        <v>0</v>
      </c>
      <c r="O5920">
        <v>0</v>
      </c>
      <c r="P5920">
        <v>0</v>
      </c>
      <c r="Q5920">
        <v>0</v>
      </c>
    </row>
    <row r="5921" spans="1:17" x14ac:dyDescent="0.2">
      <c r="A5921" t="s">
        <v>22944</v>
      </c>
      <c r="B5921" t="s">
        <v>84</v>
      </c>
      <c r="C5921" t="s">
        <v>245</v>
      </c>
      <c r="D5921" t="s">
        <v>17029</v>
      </c>
      <c r="E5921" t="s">
        <v>79</v>
      </c>
      <c r="F5921" t="s">
        <v>4889</v>
      </c>
      <c r="G5921">
        <v>0</v>
      </c>
      <c r="H5921">
        <v>0</v>
      </c>
      <c r="I5921">
        <v>0</v>
      </c>
      <c r="J5921">
        <v>0</v>
      </c>
      <c r="K5921">
        <v>0</v>
      </c>
      <c r="L5921">
        <v>0</v>
      </c>
      <c r="M5921">
        <v>8</v>
      </c>
      <c r="N5921">
        <v>0</v>
      </c>
      <c r="O5921">
        <v>0</v>
      </c>
      <c r="P5921">
        <v>0</v>
      </c>
      <c r="Q5921">
        <v>0</v>
      </c>
    </row>
    <row r="5922" spans="1:17" x14ac:dyDescent="0.2">
      <c r="A5922" t="s">
        <v>22945</v>
      </c>
      <c r="B5922" t="s">
        <v>84</v>
      </c>
      <c r="C5922" t="s">
        <v>245</v>
      </c>
      <c r="D5922" t="s">
        <v>17029</v>
      </c>
      <c r="E5922" t="s">
        <v>79</v>
      </c>
      <c r="F5922" t="s">
        <v>4871</v>
      </c>
      <c r="G5922">
        <v>0</v>
      </c>
      <c r="H5922">
        <v>0</v>
      </c>
      <c r="I5922">
        <v>0</v>
      </c>
      <c r="J5922">
        <v>0</v>
      </c>
      <c r="K5922">
        <v>0</v>
      </c>
      <c r="L5922">
        <v>0</v>
      </c>
      <c r="M5922">
        <v>0</v>
      </c>
      <c r="N5922">
        <v>5</v>
      </c>
      <c r="O5922">
        <v>5</v>
      </c>
      <c r="P5922">
        <v>0</v>
      </c>
      <c r="Q5922">
        <v>0</v>
      </c>
    </row>
    <row r="5923" spans="1:17" x14ac:dyDescent="0.2">
      <c r="A5923" t="s">
        <v>22946</v>
      </c>
      <c r="B5923" t="s">
        <v>84</v>
      </c>
      <c r="C5923" t="s">
        <v>245</v>
      </c>
      <c r="D5923" t="s">
        <v>17029</v>
      </c>
      <c r="E5923" t="s">
        <v>79</v>
      </c>
      <c r="F5923" t="s">
        <v>4873</v>
      </c>
      <c r="G5923">
        <v>0</v>
      </c>
      <c r="H5923">
        <v>0</v>
      </c>
      <c r="I5923">
        <v>0</v>
      </c>
      <c r="J5923">
        <v>0</v>
      </c>
      <c r="K5923">
        <v>0</v>
      </c>
      <c r="L5923">
        <v>0</v>
      </c>
      <c r="M5923">
        <v>0</v>
      </c>
      <c r="N5923">
        <v>5</v>
      </c>
      <c r="O5923">
        <v>5</v>
      </c>
      <c r="P5923">
        <v>0</v>
      </c>
      <c r="Q5923">
        <v>0</v>
      </c>
    </row>
    <row r="5924" spans="1:17" x14ac:dyDescent="0.2">
      <c r="A5924" t="s">
        <v>22947</v>
      </c>
      <c r="B5924" t="s">
        <v>84</v>
      </c>
      <c r="C5924" t="s">
        <v>245</v>
      </c>
      <c r="D5924" t="s">
        <v>17029</v>
      </c>
      <c r="E5924" t="s">
        <v>79</v>
      </c>
      <c r="F5924" t="s">
        <v>17019</v>
      </c>
      <c r="G5924">
        <v>8</v>
      </c>
      <c r="H5924">
        <v>0</v>
      </c>
      <c r="I5924">
        <v>0</v>
      </c>
      <c r="J5924">
        <v>0</v>
      </c>
      <c r="K5924">
        <v>0</v>
      </c>
      <c r="L5924">
        <v>0</v>
      </c>
      <c r="M5924">
        <v>0</v>
      </c>
      <c r="N5924">
        <v>0</v>
      </c>
      <c r="O5924">
        <v>0</v>
      </c>
      <c r="P5924">
        <v>0</v>
      </c>
      <c r="Q5924">
        <v>0</v>
      </c>
    </row>
    <row r="5925" spans="1:17" x14ac:dyDescent="0.2">
      <c r="A5925" t="s">
        <v>22948</v>
      </c>
      <c r="B5925" t="s">
        <v>84</v>
      </c>
      <c r="C5925" t="s">
        <v>245</v>
      </c>
      <c r="D5925" t="s">
        <v>17029</v>
      </c>
      <c r="E5925" t="s">
        <v>81</v>
      </c>
      <c r="F5925" t="s">
        <v>4875</v>
      </c>
      <c r="G5925">
        <v>0</v>
      </c>
      <c r="H5925">
        <v>14</v>
      </c>
      <c r="I5925">
        <v>0</v>
      </c>
      <c r="J5925">
        <v>13</v>
      </c>
      <c r="K5925">
        <v>1</v>
      </c>
      <c r="L5925">
        <v>0</v>
      </c>
      <c r="M5925">
        <v>0</v>
      </c>
      <c r="N5925">
        <v>0</v>
      </c>
      <c r="O5925">
        <v>0</v>
      </c>
      <c r="P5925">
        <v>0</v>
      </c>
      <c r="Q5925">
        <v>0</v>
      </c>
    </row>
    <row r="5926" spans="1:17" x14ac:dyDescent="0.2">
      <c r="A5926" t="s">
        <v>22949</v>
      </c>
      <c r="B5926" t="s">
        <v>84</v>
      </c>
      <c r="C5926" t="s">
        <v>245</v>
      </c>
      <c r="D5926" t="s">
        <v>17029</v>
      </c>
      <c r="E5926" t="s">
        <v>81</v>
      </c>
      <c r="F5926" t="s">
        <v>4877</v>
      </c>
      <c r="G5926">
        <v>0</v>
      </c>
      <c r="H5926">
        <v>14</v>
      </c>
      <c r="I5926">
        <v>0</v>
      </c>
      <c r="J5926">
        <v>12</v>
      </c>
      <c r="K5926">
        <v>2</v>
      </c>
      <c r="L5926">
        <v>0</v>
      </c>
      <c r="M5926">
        <v>0</v>
      </c>
      <c r="N5926">
        <v>0</v>
      </c>
      <c r="O5926">
        <v>0</v>
      </c>
      <c r="P5926">
        <v>0</v>
      </c>
      <c r="Q5926">
        <v>0</v>
      </c>
    </row>
    <row r="5927" spans="1:17" x14ac:dyDescent="0.2">
      <c r="A5927" t="s">
        <v>22950</v>
      </c>
      <c r="B5927" t="s">
        <v>84</v>
      </c>
      <c r="C5927" t="s">
        <v>245</v>
      </c>
      <c r="D5927" t="s">
        <v>17029</v>
      </c>
      <c r="E5927" t="s">
        <v>81</v>
      </c>
      <c r="F5927" t="s">
        <v>4879</v>
      </c>
      <c r="G5927">
        <v>0</v>
      </c>
      <c r="H5927">
        <v>0</v>
      </c>
      <c r="I5927">
        <v>0</v>
      </c>
      <c r="J5927">
        <v>0</v>
      </c>
      <c r="K5927">
        <v>0</v>
      </c>
      <c r="L5927">
        <v>0</v>
      </c>
      <c r="M5927">
        <v>14</v>
      </c>
      <c r="N5927">
        <v>0</v>
      </c>
      <c r="O5927">
        <v>0</v>
      </c>
      <c r="P5927">
        <v>0</v>
      </c>
      <c r="Q5927">
        <v>0</v>
      </c>
    </row>
    <row r="5928" spans="1:17" x14ac:dyDescent="0.2">
      <c r="A5928" t="s">
        <v>22951</v>
      </c>
      <c r="B5928" t="s">
        <v>84</v>
      </c>
      <c r="C5928" t="s">
        <v>245</v>
      </c>
      <c r="D5928" t="s">
        <v>17029</v>
      </c>
      <c r="E5928" t="s">
        <v>81</v>
      </c>
      <c r="F5928" t="s">
        <v>4881</v>
      </c>
      <c r="G5928">
        <v>0</v>
      </c>
      <c r="H5928">
        <v>14</v>
      </c>
      <c r="I5928">
        <v>0</v>
      </c>
      <c r="J5928">
        <v>12</v>
      </c>
      <c r="K5928">
        <v>2</v>
      </c>
      <c r="L5928">
        <v>0</v>
      </c>
      <c r="M5928">
        <v>0</v>
      </c>
      <c r="N5928">
        <v>0</v>
      </c>
      <c r="O5928">
        <v>0</v>
      </c>
      <c r="P5928">
        <v>0</v>
      </c>
      <c r="Q5928">
        <v>0</v>
      </c>
    </row>
    <row r="5929" spans="1:17" x14ac:dyDescent="0.2">
      <c r="A5929" t="s">
        <v>22952</v>
      </c>
      <c r="B5929" t="s">
        <v>84</v>
      </c>
      <c r="C5929" t="s">
        <v>245</v>
      </c>
      <c r="D5929" t="s">
        <v>17029</v>
      </c>
      <c r="E5929" t="s">
        <v>81</v>
      </c>
      <c r="F5929" t="s">
        <v>4883</v>
      </c>
      <c r="G5929">
        <v>0</v>
      </c>
      <c r="H5929">
        <v>14</v>
      </c>
      <c r="I5929">
        <v>0</v>
      </c>
      <c r="J5929">
        <v>13</v>
      </c>
      <c r="K5929">
        <v>1</v>
      </c>
      <c r="L5929">
        <v>0</v>
      </c>
      <c r="M5929">
        <v>0</v>
      </c>
      <c r="N5929">
        <v>0</v>
      </c>
      <c r="O5929">
        <v>0</v>
      </c>
      <c r="P5929">
        <v>0</v>
      </c>
      <c r="Q5929">
        <v>0</v>
      </c>
    </row>
    <row r="5930" spans="1:17" x14ac:dyDescent="0.2">
      <c r="A5930" t="s">
        <v>22953</v>
      </c>
      <c r="B5930" t="s">
        <v>84</v>
      </c>
      <c r="C5930" t="s">
        <v>245</v>
      </c>
      <c r="D5930" t="s">
        <v>17029</v>
      </c>
      <c r="E5930" t="s">
        <v>81</v>
      </c>
      <c r="F5930" t="s">
        <v>4885</v>
      </c>
      <c r="G5930">
        <v>0</v>
      </c>
      <c r="H5930">
        <v>0</v>
      </c>
      <c r="I5930">
        <v>0</v>
      </c>
      <c r="J5930">
        <v>0</v>
      </c>
      <c r="K5930">
        <v>0</v>
      </c>
      <c r="L5930">
        <v>0</v>
      </c>
      <c r="M5930">
        <v>14</v>
      </c>
      <c r="N5930">
        <v>0</v>
      </c>
      <c r="O5930">
        <v>0</v>
      </c>
      <c r="P5930">
        <v>0</v>
      </c>
      <c r="Q5930">
        <v>0</v>
      </c>
    </row>
    <row r="5931" spans="1:17" x14ac:dyDescent="0.2">
      <c r="A5931" t="s">
        <v>22954</v>
      </c>
      <c r="B5931" t="s">
        <v>84</v>
      </c>
      <c r="C5931" t="s">
        <v>245</v>
      </c>
      <c r="D5931" t="s">
        <v>17029</v>
      </c>
      <c r="E5931" t="s">
        <v>81</v>
      </c>
      <c r="F5931" t="s">
        <v>4887</v>
      </c>
      <c r="G5931">
        <v>0</v>
      </c>
      <c r="H5931">
        <v>14</v>
      </c>
      <c r="I5931">
        <v>0</v>
      </c>
      <c r="J5931">
        <v>12</v>
      </c>
      <c r="K5931">
        <v>2</v>
      </c>
      <c r="L5931">
        <v>0</v>
      </c>
      <c r="M5931">
        <v>0</v>
      </c>
      <c r="N5931">
        <v>0</v>
      </c>
      <c r="O5931">
        <v>0</v>
      </c>
      <c r="P5931">
        <v>0</v>
      </c>
      <c r="Q5931">
        <v>0</v>
      </c>
    </row>
    <row r="5932" spans="1:17" x14ac:dyDescent="0.2">
      <c r="A5932" t="s">
        <v>22955</v>
      </c>
      <c r="B5932" t="s">
        <v>84</v>
      </c>
      <c r="C5932" t="s">
        <v>245</v>
      </c>
      <c r="D5932" t="s">
        <v>17029</v>
      </c>
      <c r="E5932" t="s">
        <v>81</v>
      </c>
      <c r="F5932" t="s">
        <v>4889</v>
      </c>
      <c r="G5932">
        <v>0</v>
      </c>
      <c r="H5932">
        <v>0</v>
      </c>
      <c r="I5932">
        <v>0</v>
      </c>
      <c r="J5932">
        <v>0</v>
      </c>
      <c r="K5932">
        <v>0</v>
      </c>
      <c r="L5932">
        <v>0</v>
      </c>
      <c r="M5932">
        <v>14</v>
      </c>
      <c r="N5932">
        <v>0</v>
      </c>
      <c r="O5932">
        <v>0</v>
      </c>
      <c r="P5932">
        <v>0</v>
      </c>
      <c r="Q5932">
        <v>0</v>
      </c>
    </row>
    <row r="5933" spans="1:17" x14ac:dyDescent="0.2">
      <c r="A5933" t="s">
        <v>22956</v>
      </c>
      <c r="B5933" t="s">
        <v>84</v>
      </c>
      <c r="C5933" t="s">
        <v>245</v>
      </c>
      <c r="D5933" t="s">
        <v>17029</v>
      </c>
      <c r="E5933" t="s">
        <v>81</v>
      </c>
      <c r="F5933" t="s">
        <v>4871</v>
      </c>
      <c r="G5933">
        <v>0</v>
      </c>
      <c r="H5933">
        <v>0</v>
      </c>
      <c r="I5933">
        <v>0</v>
      </c>
      <c r="J5933">
        <v>0</v>
      </c>
      <c r="K5933">
        <v>0</v>
      </c>
      <c r="L5933">
        <v>0</v>
      </c>
      <c r="M5933">
        <v>0</v>
      </c>
      <c r="N5933">
        <v>10</v>
      </c>
      <c r="O5933">
        <v>10</v>
      </c>
      <c r="P5933">
        <v>0</v>
      </c>
      <c r="Q5933">
        <v>0</v>
      </c>
    </row>
    <row r="5934" spans="1:17" x14ac:dyDescent="0.2">
      <c r="A5934" t="s">
        <v>22957</v>
      </c>
      <c r="B5934" t="s">
        <v>84</v>
      </c>
      <c r="C5934" t="s">
        <v>245</v>
      </c>
      <c r="D5934" t="s">
        <v>17029</v>
      </c>
      <c r="E5934" t="s">
        <v>81</v>
      </c>
      <c r="F5934" t="s">
        <v>4873</v>
      </c>
      <c r="G5934">
        <v>0</v>
      </c>
      <c r="H5934">
        <v>0</v>
      </c>
      <c r="I5934">
        <v>0</v>
      </c>
      <c r="J5934">
        <v>0</v>
      </c>
      <c r="K5934">
        <v>0</v>
      </c>
      <c r="L5934">
        <v>0</v>
      </c>
      <c r="M5934">
        <v>0</v>
      </c>
      <c r="N5934">
        <v>9</v>
      </c>
      <c r="O5934">
        <v>9</v>
      </c>
      <c r="P5934">
        <v>0</v>
      </c>
      <c r="Q5934">
        <v>0</v>
      </c>
    </row>
    <row r="5935" spans="1:17" x14ac:dyDescent="0.2">
      <c r="A5935" t="s">
        <v>22958</v>
      </c>
      <c r="B5935" t="s">
        <v>84</v>
      </c>
      <c r="C5935" t="s">
        <v>245</v>
      </c>
      <c r="D5935" t="s">
        <v>17029</v>
      </c>
      <c r="E5935" t="s">
        <v>81</v>
      </c>
      <c r="F5935" t="s">
        <v>17019</v>
      </c>
      <c r="G5935">
        <v>14</v>
      </c>
      <c r="H5935">
        <v>0</v>
      </c>
      <c r="I5935">
        <v>0</v>
      </c>
      <c r="J5935">
        <v>0</v>
      </c>
      <c r="K5935">
        <v>0</v>
      </c>
      <c r="L5935">
        <v>0</v>
      </c>
      <c r="M5935">
        <v>0</v>
      </c>
      <c r="N5935">
        <v>0</v>
      </c>
      <c r="O5935">
        <v>0</v>
      </c>
      <c r="P5935">
        <v>0</v>
      </c>
      <c r="Q5935">
        <v>0</v>
      </c>
    </row>
    <row r="5936" spans="1:17" x14ac:dyDescent="0.2">
      <c r="A5936" t="s">
        <v>22959</v>
      </c>
      <c r="B5936" t="s">
        <v>84</v>
      </c>
      <c r="C5936" t="s">
        <v>245</v>
      </c>
      <c r="D5936" t="s">
        <v>17021</v>
      </c>
      <c r="E5936" t="s">
        <v>81</v>
      </c>
      <c r="F5936" t="s">
        <v>17022</v>
      </c>
      <c r="G5936">
        <v>0</v>
      </c>
      <c r="H5936">
        <v>0</v>
      </c>
      <c r="I5936">
        <v>0</v>
      </c>
      <c r="J5936">
        <v>0</v>
      </c>
      <c r="K5936">
        <v>0</v>
      </c>
      <c r="L5936">
        <v>0</v>
      </c>
      <c r="M5936">
        <v>0</v>
      </c>
      <c r="N5936">
        <v>1</v>
      </c>
      <c r="O5936">
        <v>1</v>
      </c>
      <c r="P5936">
        <v>0</v>
      </c>
      <c r="Q5936">
        <v>0</v>
      </c>
    </row>
    <row r="5937" spans="1:17" x14ac:dyDescent="0.2">
      <c r="A5937" t="s">
        <v>22960</v>
      </c>
      <c r="B5937" t="s">
        <v>84</v>
      </c>
      <c r="C5937" t="s">
        <v>245</v>
      </c>
      <c r="D5937" t="s">
        <v>17021</v>
      </c>
      <c r="E5937" t="s">
        <v>81</v>
      </c>
      <c r="F5937" t="s">
        <v>17019</v>
      </c>
      <c r="G5937">
        <v>1</v>
      </c>
      <c r="H5937">
        <v>0</v>
      </c>
      <c r="I5937">
        <v>0</v>
      </c>
      <c r="J5937">
        <v>0</v>
      </c>
      <c r="K5937">
        <v>0</v>
      </c>
      <c r="L5937">
        <v>0</v>
      </c>
      <c r="M5937">
        <v>0</v>
      </c>
      <c r="N5937">
        <v>0</v>
      </c>
      <c r="O5937">
        <v>0</v>
      </c>
      <c r="P5937">
        <v>0</v>
      </c>
      <c r="Q5937">
        <v>0</v>
      </c>
    </row>
    <row r="5938" spans="1:17" x14ac:dyDescent="0.2">
      <c r="A5938" t="s">
        <v>22961</v>
      </c>
      <c r="B5938" t="s">
        <v>84</v>
      </c>
      <c r="C5938" t="s">
        <v>245</v>
      </c>
      <c r="D5938" t="s">
        <v>17025</v>
      </c>
      <c r="E5938" t="s">
        <v>79</v>
      </c>
      <c r="F5938" t="s">
        <v>17019</v>
      </c>
      <c r="G5938">
        <v>3</v>
      </c>
      <c r="H5938">
        <v>0</v>
      </c>
      <c r="I5938">
        <v>0</v>
      </c>
      <c r="J5938">
        <v>0</v>
      </c>
      <c r="K5938">
        <v>0</v>
      </c>
      <c r="L5938">
        <v>0</v>
      </c>
      <c r="M5938">
        <v>0</v>
      </c>
      <c r="N5938">
        <v>0</v>
      </c>
      <c r="O5938">
        <v>0</v>
      </c>
      <c r="P5938">
        <v>0</v>
      </c>
      <c r="Q5938">
        <v>0</v>
      </c>
    </row>
    <row r="5939" spans="1:17" x14ac:dyDescent="0.2">
      <c r="A5939" t="s">
        <v>22962</v>
      </c>
      <c r="B5939" t="s">
        <v>84</v>
      </c>
      <c r="C5939" t="s">
        <v>245</v>
      </c>
      <c r="D5939" t="s">
        <v>17025</v>
      </c>
      <c r="E5939" t="s">
        <v>81</v>
      </c>
      <c r="F5939" t="s">
        <v>17019</v>
      </c>
      <c r="G5939">
        <v>4</v>
      </c>
      <c r="H5939">
        <v>0</v>
      </c>
      <c r="I5939">
        <v>0</v>
      </c>
      <c r="J5939">
        <v>0</v>
      </c>
      <c r="K5939">
        <v>0</v>
      </c>
      <c r="L5939">
        <v>0</v>
      </c>
      <c r="M5939">
        <v>0</v>
      </c>
      <c r="N5939">
        <v>0</v>
      </c>
      <c r="O5939">
        <v>0</v>
      </c>
      <c r="P5939">
        <v>0</v>
      </c>
      <c r="Q5939">
        <v>0</v>
      </c>
    </row>
    <row r="5940" spans="1:17" x14ac:dyDescent="0.2">
      <c r="A5940" t="s">
        <v>22963</v>
      </c>
      <c r="B5940" t="s">
        <v>84</v>
      </c>
      <c r="C5940" t="s">
        <v>246</v>
      </c>
      <c r="D5940" t="s">
        <v>17027</v>
      </c>
      <c r="E5940" t="s">
        <v>81</v>
      </c>
      <c r="F5940" t="s">
        <v>17019</v>
      </c>
      <c r="G5940">
        <v>2</v>
      </c>
      <c r="H5940">
        <v>0</v>
      </c>
      <c r="I5940">
        <v>0</v>
      </c>
      <c r="J5940">
        <v>0</v>
      </c>
      <c r="K5940">
        <v>0</v>
      </c>
      <c r="L5940">
        <v>0</v>
      </c>
      <c r="M5940">
        <v>0</v>
      </c>
      <c r="N5940">
        <v>0</v>
      </c>
      <c r="O5940">
        <v>0</v>
      </c>
      <c r="P5940">
        <v>0</v>
      </c>
      <c r="Q5940">
        <v>0</v>
      </c>
    </row>
    <row r="5941" spans="1:17" x14ac:dyDescent="0.2">
      <c r="A5941" t="s">
        <v>22964</v>
      </c>
      <c r="B5941" t="s">
        <v>84</v>
      </c>
      <c r="C5941" t="s">
        <v>246</v>
      </c>
      <c r="D5941" t="s">
        <v>17029</v>
      </c>
      <c r="E5941" t="s">
        <v>79</v>
      </c>
      <c r="F5941" t="s">
        <v>4875</v>
      </c>
      <c r="G5941">
        <v>0</v>
      </c>
      <c r="H5941">
        <v>71</v>
      </c>
      <c r="I5941">
        <v>16</v>
      </c>
      <c r="J5941">
        <v>51</v>
      </c>
      <c r="K5941">
        <v>3</v>
      </c>
      <c r="L5941">
        <v>1</v>
      </c>
      <c r="M5941">
        <v>0</v>
      </c>
      <c r="N5941">
        <v>0</v>
      </c>
      <c r="O5941">
        <v>0</v>
      </c>
      <c r="P5941">
        <v>0</v>
      </c>
      <c r="Q5941">
        <v>0</v>
      </c>
    </row>
    <row r="5942" spans="1:17" x14ac:dyDescent="0.2">
      <c r="A5942" t="s">
        <v>22965</v>
      </c>
      <c r="B5942" t="s">
        <v>84</v>
      </c>
      <c r="C5942" t="s">
        <v>246</v>
      </c>
      <c r="D5942" t="s">
        <v>17029</v>
      </c>
      <c r="E5942" t="s">
        <v>79</v>
      </c>
      <c r="F5942" t="s">
        <v>4877</v>
      </c>
      <c r="G5942">
        <v>0</v>
      </c>
      <c r="H5942">
        <v>71</v>
      </c>
      <c r="I5942">
        <v>15</v>
      </c>
      <c r="J5942">
        <v>51</v>
      </c>
      <c r="K5942">
        <v>3</v>
      </c>
      <c r="L5942">
        <v>2</v>
      </c>
      <c r="M5942">
        <v>0</v>
      </c>
      <c r="N5942">
        <v>0</v>
      </c>
      <c r="O5942">
        <v>0</v>
      </c>
      <c r="P5942">
        <v>0</v>
      </c>
      <c r="Q5942">
        <v>0</v>
      </c>
    </row>
    <row r="5943" spans="1:17" x14ac:dyDescent="0.2">
      <c r="A5943" t="s">
        <v>22966</v>
      </c>
      <c r="B5943" t="s">
        <v>84</v>
      </c>
      <c r="C5943" t="s">
        <v>246</v>
      </c>
      <c r="D5943" t="s">
        <v>17029</v>
      </c>
      <c r="E5943" t="s">
        <v>79</v>
      </c>
      <c r="F5943" t="s">
        <v>4879</v>
      </c>
      <c r="G5943">
        <v>0</v>
      </c>
      <c r="H5943">
        <v>0</v>
      </c>
      <c r="I5943">
        <v>0</v>
      </c>
      <c r="J5943">
        <v>0</v>
      </c>
      <c r="K5943">
        <v>0</v>
      </c>
      <c r="L5943">
        <v>0</v>
      </c>
      <c r="M5943">
        <v>71</v>
      </c>
      <c r="N5943">
        <v>0</v>
      </c>
      <c r="O5943">
        <v>0</v>
      </c>
      <c r="P5943">
        <v>0</v>
      </c>
      <c r="Q5943">
        <v>0</v>
      </c>
    </row>
    <row r="5944" spans="1:17" x14ac:dyDescent="0.2">
      <c r="A5944" t="s">
        <v>22967</v>
      </c>
      <c r="B5944" t="s">
        <v>84</v>
      </c>
      <c r="C5944" t="s">
        <v>246</v>
      </c>
      <c r="D5944" t="s">
        <v>17029</v>
      </c>
      <c r="E5944" t="s">
        <v>79</v>
      </c>
      <c r="F5944" t="s">
        <v>4881</v>
      </c>
      <c r="G5944">
        <v>0</v>
      </c>
      <c r="H5944">
        <v>71</v>
      </c>
      <c r="I5944">
        <v>15</v>
      </c>
      <c r="J5944">
        <v>51</v>
      </c>
      <c r="K5944">
        <v>3</v>
      </c>
      <c r="L5944">
        <v>2</v>
      </c>
      <c r="M5944">
        <v>0</v>
      </c>
      <c r="N5944">
        <v>0</v>
      </c>
      <c r="O5944">
        <v>0</v>
      </c>
      <c r="P5944">
        <v>0</v>
      </c>
      <c r="Q5944">
        <v>0</v>
      </c>
    </row>
    <row r="5945" spans="1:17" x14ac:dyDescent="0.2">
      <c r="A5945" t="s">
        <v>22968</v>
      </c>
      <c r="B5945" t="s">
        <v>84</v>
      </c>
      <c r="C5945" t="s">
        <v>246</v>
      </c>
      <c r="D5945" t="s">
        <v>17029</v>
      </c>
      <c r="E5945" t="s">
        <v>79</v>
      </c>
      <c r="F5945" t="s">
        <v>4883</v>
      </c>
      <c r="G5945">
        <v>0</v>
      </c>
      <c r="H5945">
        <v>71</v>
      </c>
      <c r="I5945">
        <v>15</v>
      </c>
      <c r="J5945">
        <v>51</v>
      </c>
      <c r="K5945">
        <v>3</v>
      </c>
      <c r="L5945">
        <v>2</v>
      </c>
      <c r="M5945">
        <v>0</v>
      </c>
      <c r="N5945">
        <v>0</v>
      </c>
      <c r="O5945">
        <v>0</v>
      </c>
      <c r="P5945">
        <v>0</v>
      </c>
      <c r="Q5945">
        <v>0</v>
      </c>
    </row>
    <row r="5946" spans="1:17" x14ac:dyDescent="0.2">
      <c r="A5946" t="s">
        <v>22969</v>
      </c>
      <c r="B5946" t="s">
        <v>84</v>
      </c>
      <c r="C5946" t="s">
        <v>246</v>
      </c>
      <c r="D5946" t="s">
        <v>17029</v>
      </c>
      <c r="E5946" t="s">
        <v>79</v>
      </c>
      <c r="F5946" t="s">
        <v>4885</v>
      </c>
      <c r="G5946">
        <v>0</v>
      </c>
      <c r="H5946">
        <v>0</v>
      </c>
      <c r="I5946">
        <v>0</v>
      </c>
      <c r="J5946">
        <v>0</v>
      </c>
      <c r="K5946">
        <v>0</v>
      </c>
      <c r="L5946">
        <v>0</v>
      </c>
      <c r="M5946">
        <v>71</v>
      </c>
      <c r="N5946">
        <v>0</v>
      </c>
      <c r="O5946">
        <v>0</v>
      </c>
      <c r="P5946">
        <v>0</v>
      </c>
      <c r="Q5946">
        <v>0</v>
      </c>
    </row>
    <row r="5947" spans="1:17" x14ac:dyDescent="0.2">
      <c r="A5947" t="s">
        <v>22970</v>
      </c>
      <c r="B5947" t="s">
        <v>84</v>
      </c>
      <c r="C5947" t="s">
        <v>246</v>
      </c>
      <c r="D5947" t="s">
        <v>17029</v>
      </c>
      <c r="E5947" t="s">
        <v>79</v>
      </c>
      <c r="F5947" t="s">
        <v>4887</v>
      </c>
      <c r="G5947">
        <v>0</v>
      </c>
      <c r="H5947">
        <v>71</v>
      </c>
      <c r="I5947">
        <v>15</v>
      </c>
      <c r="J5947">
        <v>52</v>
      </c>
      <c r="K5947">
        <v>3</v>
      </c>
      <c r="L5947">
        <v>1</v>
      </c>
      <c r="M5947">
        <v>0</v>
      </c>
      <c r="N5947">
        <v>0</v>
      </c>
      <c r="O5947">
        <v>0</v>
      </c>
      <c r="P5947">
        <v>0</v>
      </c>
      <c r="Q5947">
        <v>0</v>
      </c>
    </row>
    <row r="5948" spans="1:17" x14ac:dyDescent="0.2">
      <c r="A5948" t="s">
        <v>22971</v>
      </c>
      <c r="B5948" t="s">
        <v>84</v>
      </c>
      <c r="C5948" t="s">
        <v>246</v>
      </c>
      <c r="D5948" t="s">
        <v>17029</v>
      </c>
      <c r="E5948" t="s">
        <v>79</v>
      </c>
      <c r="F5948" t="s">
        <v>4889</v>
      </c>
      <c r="G5948">
        <v>0</v>
      </c>
      <c r="H5948">
        <v>0</v>
      </c>
      <c r="I5948">
        <v>0</v>
      </c>
      <c r="J5948">
        <v>0</v>
      </c>
      <c r="K5948">
        <v>0</v>
      </c>
      <c r="L5948">
        <v>0</v>
      </c>
      <c r="M5948">
        <v>71</v>
      </c>
      <c r="N5948">
        <v>0</v>
      </c>
      <c r="O5948">
        <v>0</v>
      </c>
      <c r="P5948">
        <v>0</v>
      </c>
      <c r="Q5948">
        <v>0</v>
      </c>
    </row>
    <row r="5949" spans="1:17" x14ac:dyDescent="0.2">
      <c r="A5949" t="s">
        <v>22972</v>
      </c>
      <c r="B5949" t="s">
        <v>84</v>
      </c>
      <c r="C5949" t="s">
        <v>246</v>
      </c>
      <c r="D5949" t="s">
        <v>17029</v>
      </c>
      <c r="E5949" t="s">
        <v>79</v>
      </c>
      <c r="F5949" t="s">
        <v>4871</v>
      </c>
      <c r="G5949">
        <v>0</v>
      </c>
      <c r="H5949">
        <v>0</v>
      </c>
      <c r="I5949">
        <v>0</v>
      </c>
      <c r="J5949">
        <v>0</v>
      </c>
      <c r="K5949">
        <v>0</v>
      </c>
      <c r="L5949">
        <v>0</v>
      </c>
      <c r="M5949">
        <v>0</v>
      </c>
      <c r="N5949">
        <v>57</v>
      </c>
      <c r="O5949">
        <v>55</v>
      </c>
      <c r="P5949">
        <v>2</v>
      </c>
      <c r="Q5949">
        <v>0</v>
      </c>
    </row>
    <row r="5950" spans="1:17" x14ac:dyDescent="0.2">
      <c r="A5950" t="s">
        <v>22973</v>
      </c>
      <c r="B5950" t="s">
        <v>84</v>
      </c>
      <c r="C5950" t="s">
        <v>246</v>
      </c>
      <c r="D5950" t="s">
        <v>17029</v>
      </c>
      <c r="E5950" t="s">
        <v>79</v>
      </c>
      <c r="F5950" t="s">
        <v>4873</v>
      </c>
      <c r="G5950">
        <v>0</v>
      </c>
      <c r="H5950">
        <v>0</v>
      </c>
      <c r="I5950">
        <v>0</v>
      </c>
      <c r="J5950">
        <v>0</v>
      </c>
      <c r="K5950">
        <v>0</v>
      </c>
      <c r="L5950">
        <v>0</v>
      </c>
      <c r="M5950">
        <v>0</v>
      </c>
      <c r="N5950">
        <v>51</v>
      </c>
      <c r="O5950">
        <v>49</v>
      </c>
      <c r="P5950">
        <v>2</v>
      </c>
      <c r="Q5950">
        <v>0</v>
      </c>
    </row>
    <row r="5951" spans="1:17" x14ac:dyDescent="0.2">
      <c r="A5951" t="s">
        <v>22974</v>
      </c>
      <c r="B5951" t="s">
        <v>84</v>
      </c>
      <c r="C5951" t="s">
        <v>246</v>
      </c>
      <c r="D5951" t="s">
        <v>17029</v>
      </c>
      <c r="E5951" t="s">
        <v>79</v>
      </c>
      <c r="F5951" t="s">
        <v>17019</v>
      </c>
      <c r="G5951">
        <v>71</v>
      </c>
      <c r="H5951">
        <v>0</v>
      </c>
      <c r="I5951">
        <v>0</v>
      </c>
      <c r="J5951">
        <v>0</v>
      </c>
      <c r="K5951">
        <v>0</v>
      </c>
      <c r="L5951">
        <v>0</v>
      </c>
      <c r="M5951">
        <v>0</v>
      </c>
      <c r="N5951">
        <v>0</v>
      </c>
      <c r="O5951">
        <v>0</v>
      </c>
      <c r="P5951">
        <v>0</v>
      </c>
      <c r="Q5951">
        <v>0</v>
      </c>
    </row>
    <row r="5952" spans="1:17" x14ac:dyDescent="0.2">
      <c r="A5952" t="s">
        <v>22975</v>
      </c>
      <c r="B5952" t="s">
        <v>84</v>
      </c>
      <c r="C5952" t="s">
        <v>246</v>
      </c>
      <c r="D5952" t="s">
        <v>17029</v>
      </c>
      <c r="E5952" t="s">
        <v>81</v>
      </c>
      <c r="F5952" t="s">
        <v>4875</v>
      </c>
      <c r="G5952">
        <v>0</v>
      </c>
      <c r="H5952">
        <v>23</v>
      </c>
      <c r="I5952">
        <v>0</v>
      </c>
      <c r="J5952">
        <v>21</v>
      </c>
      <c r="K5952">
        <v>0</v>
      </c>
      <c r="L5952">
        <v>2</v>
      </c>
      <c r="M5952">
        <v>0</v>
      </c>
      <c r="N5952">
        <v>0</v>
      </c>
      <c r="O5952">
        <v>0</v>
      </c>
      <c r="P5952">
        <v>0</v>
      </c>
      <c r="Q5952">
        <v>0</v>
      </c>
    </row>
    <row r="5953" spans="1:17" x14ac:dyDescent="0.2">
      <c r="A5953" t="s">
        <v>22976</v>
      </c>
      <c r="B5953" t="s">
        <v>84</v>
      </c>
      <c r="C5953" t="s">
        <v>246</v>
      </c>
      <c r="D5953" t="s">
        <v>17029</v>
      </c>
      <c r="E5953" t="s">
        <v>81</v>
      </c>
      <c r="F5953" t="s">
        <v>4877</v>
      </c>
      <c r="G5953">
        <v>0</v>
      </c>
      <c r="H5953">
        <v>23</v>
      </c>
      <c r="I5953">
        <v>0</v>
      </c>
      <c r="J5953">
        <v>20</v>
      </c>
      <c r="K5953">
        <v>1</v>
      </c>
      <c r="L5953">
        <v>2</v>
      </c>
      <c r="M5953">
        <v>0</v>
      </c>
      <c r="N5953">
        <v>0</v>
      </c>
      <c r="O5953">
        <v>0</v>
      </c>
      <c r="P5953">
        <v>0</v>
      </c>
      <c r="Q5953">
        <v>0</v>
      </c>
    </row>
    <row r="5954" spans="1:17" x14ac:dyDescent="0.2">
      <c r="A5954" t="s">
        <v>22977</v>
      </c>
      <c r="B5954" t="s">
        <v>84</v>
      </c>
      <c r="C5954" t="s">
        <v>246</v>
      </c>
      <c r="D5954" t="s">
        <v>17029</v>
      </c>
      <c r="E5954" t="s">
        <v>81</v>
      </c>
      <c r="F5954" t="s">
        <v>4879</v>
      </c>
      <c r="G5954">
        <v>0</v>
      </c>
      <c r="H5954">
        <v>0</v>
      </c>
      <c r="I5954">
        <v>0</v>
      </c>
      <c r="J5954">
        <v>0</v>
      </c>
      <c r="K5954">
        <v>0</v>
      </c>
      <c r="L5954">
        <v>0</v>
      </c>
      <c r="M5954">
        <v>23</v>
      </c>
      <c r="N5954">
        <v>0</v>
      </c>
      <c r="O5954">
        <v>0</v>
      </c>
      <c r="P5954">
        <v>0</v>
      </c>
      <c r="Q5954">
        <v>0</v>
      </c>
    </row>
    <row r="5955" spans="1:17" x14ac:dyDescent="0.2">
      <c r="A5955" t="s">
        <v>22978</v>
      </c>
      <c r="B5955" t="s">
        <v>84</v>
      </c>
      <c r="C5955" t="s">
        <v>246</v>
      </c>
      <c r="D5955" t="s">
        <v>17029</v>
      </c>
      <c r="E5955" t="s">
        <v>81</v>
      </c>
      <c r="F5955" t="s">
        <v>4881</v>
      </c>
      <c r="G5955">
        <v>0</v>
      </c>
      <c r="H5955">
        <v>23</v>
      </c>
      <c r="I5955">
        <v>0</v>
      </c>
      <c r="J5955">
        <v>20</v>
      </c>
      <c r="K5955">
        <v>1</v>
      </c>
      <c r="L5955">
        <v>2</v>
      </c>
      <c r="M5955">
        <v>0</v>
      </c>
      <c r="N5955">
        <v>0</v>
      </c>
      <c r="O5955">
        <v>0</v>
      </c>
      <c r="P5955">
        <v>0</v>
      </c>
      <c r="Q5955">
        <v>0</v>
      </c>
    </row>
    <row r="5956" spans="1:17" x14ac:dyDescent="0.2">
      <c r="A5956" t="s">
        <v>22979</v>
      </c>
      <c r="B5956" t="s">
        <v>84</v>
      </c>
      <c r="C5956" t="s">
        <v>246</v>
      </c>
      <c r="D5956" t="s">
        <v>17029</v>
      </c>
      <c r="E5956" t="s">
        <v>81</v>
      </c>
      <c r="F5956" t="s">
        <v>4883</v>
      </c>
      <c r="G5956">
        <v>0</v>
      </c>
      <c r="H5956">
        <v>23</v>
      </c>
      <c r="I5956">
        <v>0</v>
      </c>
      <c r="J5956">
        <v>20</v>
      </c>
      <c r="K5956">
        <v>1</v>
      </c>
      <c r="L5956">
        <v>2</v>
      </c>
      <c r="M5956">
        <v>0</v>
      </c>
      <c r="N5956">
        <v>0</v>
      </c>
      <c r="O5956">
        <v>0</v>
      </c>
      <c r="P5956">
        <v>0</v>
      </c>
      <c r="Q5956">
        <v>0</v>
      </c>
    </row>
    <row r="5957" spans="1:17" x14ac:dyDescent="0.2">
      <c r="A5957" t="s">
        <v>22980</v>
      </c>
      <c r="B5957" t="s">
        <v>84</v>
      </c>
      <c r="C5957" t="s">
        <v>246</v>
      </c>
      <c r="D5957" t="s">
        <v>17029</v>
      </c>
      <c r="E5957" t="s">
        <v>81</v>
      </c>
      <c r="F5957" t="s">
        <v>4885</v>
      </c>
      <c r="G5957">
        <v>0</v>
      </c>
      <c r="H5957">
        <v>0</v>
      </c>
      <c r="I5957">
        <v>0</v>
      </c>
      <c r="J5957">
        <v>0</v>
      </c>
      <c r="K5957">
        <v>0</v>
      </c>
      <c r="L5957">
        <v>0</v>
      </c>
      <c r="M5957">
        <v>23</v>
      </c>
      <c r="N5957">
        <v>0</v>
      </c>
      <c r="O5957">
        <v>0</v>
      </c>
      <c r="P5957">
        <v>0</v>
      </c>
      <c r="Q5957">
        <v>0</v>
      </c>
    </row>
    <row r="5958" spans="1:17" x14ac:dyDescent="0.2">
      <c r="A5958" t="s">
        <v>22981</v>
      </c>
      <c r="B5958" t="s">
        <v>84</v>
      </c>
      <c r="C5958" t="s">
        <v>246</v>
      </c>
      <c r="D5958" t="s">
        <v>17029</v>
      </c>
      <c r="E5958" t="s">
        <v>81</v>
      </c>
      <c r="F5958" t="s">
        <v>4887</v>
      </c>
      <c r="G5958">
        <v>0</v>
      </c>
      <c r="H5958">
        <v>23</v>
      </c>
      <c r="I5958">
        <v>0</v>
      </c>
      <c r="J5958">
        <v>20</v>
      </c>
      <c r="K5958">
        <v>1</v>
      </c>
      <c r="L5958">
        <v>2</v>
      </c>
      <c r="M5958">
        <v>0</v>
      </c>
      <c r="N5958">
        <v>0</v>
      </c>
      <c r="O5958">
        <v>0</v>
      </c>
      <c r="P5958">
        <v>0</v>
      </c>
      <c r="Q5958">
        <v>0</v>
      </c>
    </row>
    <row r="5959" spans="1:17" x14ac:dyDescent="0.2">
      <c r="A5959" t="s">
        <v>22982</v>
      </c>
      <c r="B5959" t="s">
        <v>84</v>
      </c>
      <c r="C5959" t="s">
        <v>246</v>
      </c>
      <c r="D5959" t="s">
        <v>17029</v>
      </c>
      <c r="E5959" t="s">
        <v>81</v>
      </c>
      <c r="F5959" t="s">
        <v>4889</v>
      </c>
      <c r="G5959">
        <v>0</v>
      </c>
      <c r="H5959">
        <v>0</v>
      </c>
      <c r="I5959">
        <v>0</v>
      </c>
      <c r="J5959">
        <v>0</v>
      </c>
      <c r="K5959">
        <v>0</v>
      </c>
      <c r="L5959">
        <v>0</v>
      </c>
      <c r="M5959">
        <v>23</v>
      </c>
      <c r="N5959">
        <v>0</v>
      </c>
      <c r="O5959">
        <v>0</v>
      </c>
      <c r="P5959">
        <v>0</v>
      </c>
      <c r="Q5959">
        <v>0</v>
      </c>
    </row>
    <row r="5960" spans="1:17" x14ac:dyDescent="0.2">
      <c r="A5960" t="s">
        <v>22983</v>
      </c>
      <c r="B5960" t="s">
        <v>84</v>
      </c>
      <c r="C5960" t="s">
        <v>246</v>
      </c>
      <c r="D5960" t="s">
        <v>17029</v>
      </c>
      <c r="E5960" t="s">
        <v>81</v>
      </c>
      <c r="F5960" t="s">
        <v>4871</v>
      </c>
      <c r="G5960">
        <v>0</v>
      </c>
      <c r="H5960">
        <v>0</v>
      </c>
      <c r="I5960">
        <v>0</v>
      </c>
      <c r="J5960">
        <v>0</v>
      </c>
      <c r="K5960">
        <v>0</v>
      </c>
      <c r="L5960">
        <v>0</v>
      </c>
      <c r="M5960">
        <v>0</v>
      </c>
      <c r="N5960">
        <v>21</v>
      </c>
      <c r="O5960">
        <v>19</v>
      </c>
      <c r="P5960">
        <v>1</v>
      </c>
      <c r="Q5960">
        <v>1</v>
      </c>
    </row>
    <row r="5961" spans="1:17" x14ac:dyDescent="0.2">
      <c r="A5961" t="s">
        <v>22984</v>
      </c>
      <c r="B5961" t="s">
        <v>84</v>
      </c>
      <c r="C5961" t="s">
        <v>246</v>
      </c>
      <c r="D5961" t="s">
        <v>17029</v>
      </c>
      <c r="E5961" t="s">
        <v>81</v>
      </c>
      <c r="F5961" t="s">
        <v>4873</v>
      </c>
      <c r="G5961">
        <v>0</v>
      </c>
      <c r="H5961">
        <v>0</v>
      </c>
      <c r="I5961">
        <v>0</v>
      </c>
      <c r="J5961">
        <v>0</v>
      </c>
      <c r="K5961">
        <v>0</v>
      </c>
      <c r="L5961">
        <v>0</v>
      </c>
      <c r="M5961">
        <v>0</v>
      </c>
      <c r="N5961">
        <v>20</v>
      </c>
      <c r="O5961">
        <v>19</v>
      </c>
      <c r="P5961">
        <v>0</v>
      </c>
      <c r="Q5961">
        <v>1</v>
      </c>
    </row>
    <row r="5962" spans="1:17" x14ac:dyDescent="0.2">
      <c r="A5962" t="s">
        <v>22985</v>
      </c>
      <c r="B5962" t="s">
        <v>84</v>
      </c>
      <c r="C5962" t="s">
        <v>246</v>
      </c>
      <c r="D5962" t="s">
        <v>17029</v>
      </c>
      <c r="E5962" t="s">
        <v>81</v>
      </c>
      <c r="F5962" t="s">
        <v>17019</v>
      </c>
      <c r="G5962">
        <v>23</v>
      </c>
      <c r="H5962">
        <v>0</v>
      </c>
      <c r="I5962">
        <v>0</v>
      </c>
      <c r="J5962">
        <v>0</v>
      </c>
      <c r="K5962">
        <v>0</v>
      </c>
      <c r="L5962">
        <v>0</v>
      </c>
      <c r="M5962">
        <v>0</v>
      </c>
      <c r="N5962">
        <v>0</v>
      </c>
      <c r="O5962">
        <v>0</v>
      </c>
      <c r="P5962">
        <v>0</v>
      </c>
      <c r="Q5962">
        <v>0</v>
      </c>
    </row>
    <row r="5963" spans="1:17" x14ac:dyDescent="0.2">
      <c r="A5963" t="s">
        <v>22986</v>
      </c>
      <c r="B5963" t="s">
        <v>84</v>
      </c>
      <c r="C5963" t="s">
        <v>246</v>
      </c>
      <c r="D5963" t="s">
        <v>17021</v>
      </c>
      <c r="E5963" t="s">
        <v>79</v>
      </c>
      <c r="F5963" t="s">
        <v>17022</v>
      </c>
      <c r="G5963">
        <v>0</v>
      </c>
      <c r="H5963">
        <v>0</v>
      </c>
      <c r="I5963">
        <v>0</v>
      </c>
      <c r="J5963">
        <v>0</v>
      </c>
      <c r="K5963">
        <v>0</v>
      </c>
      <c r="L5963">
        <v>0</v>
      </c>
      <c r="M5963">
        <v>0</v>
      </c>
      <c r="N5963">
        <v>6</v>
      </c>
      <c r="O5963">
        <v>6</v>
      </c>
      <c r="P5963">
        <v>0</v>
      </c>
      <c r="Q5963">
        <v>0</v>
      </c>
    </row>
    <row r="5964" spans="1:17" x14ac:dyDescent="0.2">
      <c r="A5964" t="s">
        <v>22987</v>
      </c>
      <c r="B5964" t="s">
        <v>84</v>
      </c>
      <c r="C5964" t="s">
        <v>246</v>
      </c>
      <c r="D5964" t="s">
        <v>17021</v>
      </c>
      <c r="E5964" t="s">
        <v>79</v>
      </c>
      <c r="F5964" t="s">
        <v>17019</v>
      </c>
      <c r="G5964">
        <v>6</v>
      </c>
      <c r="H5964">
        <v>0</v>
      </c>
      <c r="I5964">
        <v>0</v>
      </c>
      <c r="J5964">
        <v>0</v>
      </c>
      <c r="K5964">
        <v>0</v>
      </c>
      <c r="L5964">
        <v>0</v>
      </c>
      <c r="M5964">
        <v>0</v>
      </c>
      <c r="N5964">
        <v>0</v>
      </c>
      <c r="O5964">
        <v>0</v>
      </c>
      <c r="P5964">
        <v>0</v>
      </c>
      <c r="Q5964">
        <v>0</v>
      </c>
    </row>
    <row r="5965" spans="1:17" x14ac:dyDescent="0.2">
      <c r="A5965" t="s">
        <v>22988</v>
      </c>
      <c r="B5965" t="s">
        <v>84</v>
      </c>
      <c r="C5965" t="s">
        <v>246</v>
      </c>
      <c r="D5965" t="s">
        <v>17021</v>
      </c>
      <c r="E5965" t="s">
        <v>81</v>
      </c>
      <c r="F5965" t="s">
        <v>17022</v>
      </c>
      <c r="G5965">
        <v>0</v>
      </c>
      <c r="H5965">
        <v>0</v>
      </c>
      <c r="I5965">
        <v>0</v>
      </c>
      <c r="J5965">
        <v>0</v>
      </c>
      <c r="K5965">
        <v>0</v>
      </c>
      <c r="L5965">
        <v>0</v>
      </c>
      <c r="M5965">
        <v>0</v>
      </c>
      <c r="N5965">
        <v>4</v>
      </c>
      <c r="O5965">
        <v>3</v>
      </c>
      <c r="P5965">
        <v>0</v>
      </c>
      <c r="Q5965">
        <v>1</v>
      </c>
    </row>
    <row r="5966" spans="1:17" x14ac:dyDescent="0.2">
      <c r="A5966" t="s">
        <v>22989</v>
      </c>
      <c r="B5966" t="s">
        <v>84</v>
      </c>
      <c r="C5966" t="s">
        <v>246</v>
      </c>
      <c r="D5966" t="s">
        <v>17021</v>
      </c>
      <c r="E5966" t="s">
        <v>81</v>
      </c>
      <c r="F5966" t="s">
        <v>17019</v>
      </c>
      <c r="G5966">
        <v>4</v>
      </c>
      <c r="H5966">
        <v>0</v>
      </c>
      <c r="I5966">
        <v>0</v>
      </c>
      <c r="J5966">
        <v>0</v>
      </c>
      <c r="K5966">
        <v>0</v>
      </c>
      <c r="L5966">
        <v>0</v>
      </c>
      <c r="M5966">
        <v>0</v>
      </c>
      <c r="N5966">
        <v>0</v>
      </c>
      <c r="O5966">
        <v>0</v>
      </c>
      <c r="P5966">
        <v>0</v>
      </c>
      <c r="Q5966">
        <v>0</v>
      </c>
    </row>
    <row r="5967" spans="1:17" x14ac:dyDescent="0.2">
      <c r="A5967" t="s">
        <v>22990</v>
      </c>
      <c r="B5967" t="s">
        <v>84</v>
      </c>
      <c r="C5967" t="s">
        <v>246</v>
      </c>
      <c r="D5967" t="s">
        <v>17025</v>
      </c>
      <c r="E5967" t="s">
        <v>79</v>
      </c>
      <c r="F5967" t="s">
        <v>17019</v>
      </c>
      <c r="G5967">
        <v>6</v>
      </c>
      <c r="H5967">
        <v>0</v>
      </c>
      <c r="I5967">
        <v>0</v>
      </c>
      <c r="J5967">
        <v>0</v>
      </c>
      <c r="K5967">
        <v>0</v>
      </c>
      <c r="L5967">
        <v>0</v>
      </c>
      <c r="M5967">
        <v>0</v>
      </c>
      <c r="N5967">
        <v>0</v>
      </c>
      <c r="O5967">
        <v>0</v>
      </c>
      <c r="P5967">
        <v>0</v>
      </c>
      <c r="Q5967">
        <v>0</v>
      </c>
    </row>
    <row r="5968" spans="1:17" x14ac:dyDescent="0.2">
      <c r="A5968" t="s">
        <v>22991</v>
      </c>
      <c r="B5968" t="s">
        <v>84</v>
      </c>
      <c r="C5968" t="s">
        <v>246</v>
      </c>
      <c r="D5968" t="s">
        <v>17025</v>
      </c>
      <c r="E5968" t="s">
        <v>81</v>
      </c>
      <c r="F5968" t="s">
        <v>17019</v>
      </c>
      <c r="G5968">
        <v>4</v>
      </c>
      <c r="H5968">
        <v>0</v>
      </c>
      <c r="I5968">
        <v>0</v>
      </c>
      <c r="J5968">
        <v>0</v>
      </c>
      <c r="K5968">
        <v>0</v>
      </c>
      <c r="L5968">
        <v>0</v>
      </c>
      <c r="M5968">
        <v>0</v>
      </c>
      <c r="N5968">
        <v>0</v>
      </c>
      <c r="O5968">
        <v>0</v>
      </c>
      <c r="P5968">
        <v>0</v>
      </c>
      <c r="Q5968">
        <v>0</v>
      </c>
    </row>
    <row r="5969" spans="1:17" x14ac:dyDescent="0.2">
      <c r="A5969" t="s">
        <v>22992</v>
      </c>
      <c r="B5969" t="s">
        <v>84</v>
      </c>
      <c r="C5969" t="s">
        <v>247</v>
      </c>
      <c r="D5969" t="s">
        <v>17027</v>
      </c>
      <c r="E5969" t="s">
        <v>79</v>
      </c>
      <c r="F5969" t="s">
        <v>17019</v>
      </c>
      <c r="G5969">
        <v>1</v>
      </c>
      <c r="H5969">
        <v>0</v>
      </c>
      <c r="I5969">
        <v>0</v>
      </c>
      <c r="J5969">
        <v>0</v>
      </c>
      <c r="K5969">
        <v>0</v>
      </c>
      <c r="L5969">
        <v>0</v>
      </c>
      <c r="M5969">
        <v>0</v>
      </c>
      <c r="N5969">
        <v>0</v>
      </c>
      <c r="O5969">
        <v>0</v>
      </c>
      <c r="P5969">
        <v>0</v>
      </c>
      <c r="Q5969">
        <v>0</v>
      </c>
    </row>
    <row r="5970" spans="1:17" x14ac:dyDescent="0.2">
      <c r="A5970" t="s">
        <v>22993</v>
      </c>
      <c r="B5970" t="s">
        <v>84</v>
      </c>
      <c r="C5970" t="s">
        <v>247</v>
      </c>
      <c r="D5970" t="s">
        <v>17027</v>
      </c>
      <c r="E5970" t="s">
        <v>81</v>
      </c>
      <c r="F5970" t="s">
        <v>17019</v>
      </c>
      <c r="G5970">
        <v>3</v>
      </c>
      <c r="H5970">
        <v>0</v>
      </c>
      <c r="I5970">
        <v>0</v>
      </c>
      <c r="J5970">
        <v>0</v>
      </c>
      <c r="K5970">
        <v>0</v>
      </c>
      <c r="L5970">
        <v>0</v>
      </c>
      <c r="M5970">
        <v>0</v>
      </c>
      <c r="N5970">
        <v>0</v>
      </c>
      <c r="O5970">
        <v>0</v>
      </c>
      <c r="P5970">
        <v>0</v>
      </c>
      <c r="Q5970">
        <v>0</v>
      </c>
    </row>
    <row r="5971" spans="1:17" x14ac:dyDescent="0.2">
      <c r="A5971" t="s">
        <v>22994</v>
      </c>
      <c r="B5971" t="s">
        <v>84</v>
      </c>
      <c r="C5971" t="s">
        <v>247</v>
      </c>
      <c r="D5971" t="s">
        <v>17029</v>
      </c>
      <c r="E5971" t="s">
        <v>79</v>
      </c>
      <c r="F5971" t="s">
        <v>4875</v>
      </c>
      <c r="G5971">
        <v>0</v>
      </c>
      <c r="H5971">
        <v>78</v>
      </c>
      <c r="I5971">
        <v>15</v>
      </c>
      <c r="J5971">
        <v>55</v>
      </c>
      <c r="K5971">
        <v>6</v>
      </c>
      <c r="L5971">
        <v>2</v>
      </c>
      <c r="M5971">
        <v>0</v>
      </c>
      <c r="N5971">
        <v>0</v>
      </c>
      <c r="O5971">
        <v>0</v>
      </c>
      <c r="P5971">
        <v>0</v>
      </c>
      <c r="Q5971">
        <v>0</v>
      </c>
    </row>
    <row r="5972" spans="1:17" x14ac:dyDescent="0.2">
      <c r="A5972" t="s">
        <v>22995</v>
      </c>
      <c r="B5972" t="s">
        <v>84</v>
      </c>
      <c r="C5972" t="s">
        <v>247</v>
      </c>
      <c r="D5972" t="s">
        <v>17029</v>
      </c>
      <c r="E5972" t="s">
        <v>79</v>
      </c>
      <c r="F5972" t="s">
        <v>4877</v>
      </c>
      <c r="G5972">
        <v>0</v>
      </c>
      <c r="H5972">
        <v>78</v>
      </c>
      <c r="I5972">
        <v>9</v>
      </c>
      <c r="J5972">
        <v>52</v>
      </c>
      <c r="K5972">
        <v>4</v>
      </c>
      <c r="L5972">
        <v>13</v>
      </c>
      <c r="M5972">
        <v>0</v>
      </c>
      <c r="N5972">
        <v>0</v>
      </c>
      <c r="O5972">
        <v>0</v>
      </c>
      <c r="P5972">
        <v>0</v>
      </c>
      <c r="Q5972">
        <v>0</v>
      </c>
    </row>
    <row r="5973" spans="1:17" x14ac:dyDescent="0.2">
      <c r="A5973" t="s">
        <v>22996</v>
      </c>
      <c r="B5973" t="s">
        <v>84</v>
      </c>
      <c r="C5973" t="s">
        <v>247</v>
      </c>
      <c r="D5973" t="s">
        <v>17029</v>
      </c>
      <c r="E5973" t="s">
        <v>79</v>
      </c>
      <c r="F5973" t="s">
        <v>4879</v>
      </c>
      <c r="G5973">
        <v>0</v>
      </c>
      <c r="H5973">
        <v>0</v>
      </c>
      <c r="I5973">
        <v>0</v>
      </c>
      <c r="J5973">
        <v>0</v>
      </c>
      <c r="K5973">
        <v>0</v>
      </c>
      <c r="L5973">
        <v>0</v>
      </c>
      <c r="M5973">
        <v>78</v>
      </c>
      <c r="N5973">
        <v>0</v>
      </c>
      <c r="O5973">
        <v>0</v>
      </c>
      <c r="P5973">
        <v>0</v>
      </c>
      <c r="Q5973">
        <v>0</v>
      </c>
    </row>
    <row r="5974" spans="1:17" x14ac:dyDescent="0.2">
      <c r="A5974" t="s">
        <v>22997</v>
      </c>
      <c r="B5974" t="s">
        <v>84</v>
      </c>
      <c r="C5974" t="s">
        <v>247</v>
      </c>
      <c r="D5974" t="s">
        <v>17029</v>
      </c>
      <c r="E5974" t="s">
        <v>79</v>
      </c>
      <c r="F5974" t="s">
        <v>4881</v>
      </c>
      <c r="G5974">
        <v>0</v>
      </c>
      <c r="H5974">
        <v>78</v>
      </c>
      <c r="I5974">
        <v>7</v>
      </c>
      <c r="J5974">
        <v>54</v>
      </c>
      <c r="K5974">
        <v>4</v>
      </c>
      <c r="L5974">
        <v>13</v>
      </c>
      <c r="M5974">
        <v>0</v>
      </c>
      <c r="N5974">
        <v>0</v>
      </c>
      <c r="O5974">
        <v>0</v>
      </c>
      <c r="P5974">
        <v>0</v>
      </c>
      <c r="Q5974">
        <v>0</v>
      </c>
    </row>
    <row r="5975" spans="1:17" x14ac:dyDescent="0.2">
      <c r="A5975" t="s">
        <v>22998</v>
      </c>
      <c r="B5975" t="s">
        <v>84</v>
      </c>
      <c r="C5975" t="s">
        <v>247</v>
      </c>
      <c r="D5975" t="s">
        <v>17029</v>
      </c>
      <c r="E5975" t="s">
        <v>79</v>
      </c>
      <c r="F5975" t="s">
        <v>4883</v>
      </c>
      <c r="G5975">
        <v>0</v>
      </c>
      <c r="H5975">
        <v>78</v>
      </c>
      <c r="I5975">
        <v>10</v>
      </c>
      <c r="J5975">
        <v>51</v>
      </c>
      <c r="K5975">
        <v>4</v>
      </c>
      <c r="L5975">
        <v>13</v>
      </c>
      <c r="M5975">
        <v>0</v>
      </c>
      <c r="N5975">
        <v>0</v>
      </c>
      <c r="O5975">
        <v>0</v>
      </c>
      <c r="P5975">
        <v>0</v>
      </c>
      <c r="Q5975">
        <v>0</v>
      </c>
    </row>
    <row r="5976" spans="1:17" x14ac:dyDescent="0.2">
      <c r="A5976" t="s">
        <v>22999</v>
      </c>
      <c r="B5976" t="s">
        <v>84</v>
      </c>
      <c r="C5976" t="s">
        <v>247</v>
      </c>
      <c r="D5976" t="s">
        <v>17029</v>
      </c>
      <c r="E5976" t="s">
        <v>79</v>
      </c>
      <c r="F5976" t="s">
        <v>4885</v>
      </c>
      <c r="G5976">
        <v>0</v>
      </c>
      <c r="H5976">
        <v>0</v>
      </c>
      <c r="I5976">
        <v>0</v>
      </c>
      <c r="J5976">
        <v>0</v>
      </c>
      <c r="K5976">
        <v>0</v>
      </c>
      <c r="L5976">
        <v>0</v>
      </c>
      <c r="M5976">
        <v>78</v>
      </c>
      <c r="N5976">
        <v>0</v>
      </c>
      <c r="O5976">
        <v>0</v>
      </c>
      <c r="P5976">
        <v>0</v>
      </c>
      <c r="Q5976">
        <v>0</v>
      </c>
    </row>
    <row r="5977" spans="1:17" x14ac:dyDescent="0.2">
      <c r="A5977" t="s">
        <v>23000</v>
      </c>
      <c r="B5977" t="s">
        <v>84</v>
      </c>
      <c r="C5977" t="s">
        <v>247</v>
      </c>
      <c r="D5977" t="s">
        <v>17029</v>
      </c>
      <c r="E5977" t="s">
        <v>79</v>
      </c>
      <c r="F5977" t="s">
        <v>4887</v>
      </c>
      <c r="G5977">
        <v>0</v>
      </c>
      <c r="H5977">
        <v>78</v>
      </c>
      <c r="I5977">
        <v>8</v>
      </c>
      <c r="J5977">
        <v>58</v>
      </c>
      <c r="K5977">
        <v>11</v>
      </c>
      <c r="L5977">
        <v>1</v>
      </c>
      <c r="M5977">
        <v>0</v>
      </c>
      <c r="N5977">
        <v>0</v>
      </c>
      <c r="O5977">
        <v>0</v>
      </c>
      <c r="P5977">
        <v>0</v>
      </c>
      <c r="Q5977">
        <v>0</v>
      </c>
    </row>
    <row r="5978" spans="1:17" x14ac:dyDescent="0.2">
      <c r="A5978" t="s">
        <v>23001</v>
      </c>
      <c r="B5978" t="s">
        <v>84</v>
      </c>
      <c r="C5978" t="s">
        <v>247</v>
      </c>
      <c r="D5978" t="s">
        <v>17029</v>
      </c>
      <c r="E5978" t="s">
        <v>79</v>
      </c>
      <c r="F5978" t="s">
        <v>4889</v>
      </c>
      <c r="G5978">
        <v>0</v>
      </c>
      <c r="H5978">
        <v>0</v>
      </c>
      <c r="I5978">
        <v>0</v>
      </c>
      <c r="J5978">
        <v>0</v>
      </c>
      <c r="K5978">
        <v>0</v>
      </c>
      <c r="L5978">
        <v>0</v>
      </c>
      <c r="M5978">
        <v>78</v>
      </c>
      <c r="N5978">
        <v>0</v>
      </c>
      <c r="O5978">
        <v>0</v>
      </c>
      <c r="P5978">
        <v>0</v>
      </c>
      <c r="Q5978">
        <v>0</v>
      </c>
    </row>
    <row r="5979" spans="1:17" x14ac:dyDescent="0.2">
      <c r="A5979" t="s">
        <v>23002</v>
      </c>
      <c r="B5979" t="s">
        <v>84</v>
      </c>
      <c r="C5979" t="s">
        <v>247</v>
      </c>
      <c r="D5979" t="s">
        <v>17029</v>
      </c>
      <c r="E5979" t="s">
        <v>79</v>
      </c>
      <c r="F5979" t="s">
        <v>4871</v>
      </c>
      <c r="G5979">
        <v>0</v>
      </c>
      <c r="H5979">
        <v>0</v>
      </c>
      <c r="I5979">
        <v>0</v>
      </c>
      <c r="J5979">
        <v>0</v>
      </c>
      <c r="K5979">
        <v>0</v>
      </c>
      <c r="L5979">
        <v>0</v>
      </c>
      <c r="M5979">
        <v>0</v>
      </c>
      <c r="N5979">
        <v>58</v>
      </c>
      <c r="O5979">
        <v>49</v>
      </c>
      <c r="P5979">
        <v>5</v>
      </c>
      <c r="Q5979">
        <v>4</v>
      </c>
    </row>
    <row r="5980" spans="1:17" x14ac:dyDescent="0.2">
      <c r="A5980" t="s">
        <v>23003</v>
      </c>
      <c r="B5980" t="s">
        <v>84</v>
      </c>
      <c r="C5980" t="s">
        <v>247</v>
      </c>
      <c r="D5980" t="s">
        <v>17029</v>
      </c>
      <c r="E5980" t="s">
        <v>79</v>
      </c>
      <c r="F5980" t="s">
        <v>4873</v>
      </c>
      <c r="G5980">
        <v>0</v>
      </c>
      <c r="H5980">
        <v>0</v>
      </c>
      <c r="I5980">
        <v>0</v>
      </c>
      <c r="J5980">
        <v>0</v>
      </c>
      <c r="K5980">
        <v>0</v>
      </c>
      <c r="L5980">
        <v>0</v>
      </c>
      <c r="M5980">
        <v>0</v>
      </c>
      <c r="N5980">
        <v>45</v>
      </c>
      <c r="O5980">
        <v>39</v>
      </c>
      <c r="P5980">
        <v>5</v>
      </c>
      <c r="Q5980">
        <v>1</v>
      </c>
    </row>
    <row r="5981" spans="1:17" x14ac:dyDescent="0.2">
      <c r="A5981" t="s">
        <v>23004</v>
      </c>
      <c r="B5981" t="s">
        <v>84</v>
      </c>
      <c r="C5981" t="s">
        <v>247</v>
      </c>
      <c r="D5981" t="s">
        <v>17029</v>
      </c>
      <c r="E5981" t="s">
        <v>79</v>
      </c>
      <c r="F5981" t="s">
        <v>17019</v>
      </c>
      <c r="G5981">
        <v>78</v>
      </c>
      <c r="H5981">
        <v>0</v>
      </c>
      <c r="I5981">
        <v>0</v>
      </c>
      <c r="J5981">
        <v>0</v>
      </c>
      <c r="K5981">
        <v>0</v>
      </c>
      <c r="L5981">
        <v>0</v>
      </c>
      <c r="M5981">
        <v>0</v>
      </c>
      <c r="N5981">
        <v>0</v>
      </c>
      <c r="O5981">
        <v>0</v>
      </c>
      <c r="P5981">
        <v>0</v>
      </c>
      <c r="Q5981">
        <v>0</v>
      </c>
    </row>
    <row r="5982" spans="1:17" x14ac:dyDescent="0.2">
      <c r="A5982" t="s">
        <v>23005</v>
      </c>
      <c r="B5982" t="s">
        <v>84</v>
      </c>
      <c r="C5982" t="s">
        <v>247</v>
      </c>
      <c r="D5982" t="s">
        <v>17029</v>
      </c>
      <c r="E5982" t="s">
        <v>81</v>
      </c>
      <c r="F5982" t="s">
        <v>4875</v>
      </c>
      <c r="G5982">
        <v>0</v>
      </c>
      <c r="H5982">
        <v>75</v>
      </c>
      <c r="I5982">
        <v>18</v>
      </c>
      <c r="J5982">
        <v>53</v>
      </c>
      <c r="K5982">
        <v>2</v>
      </c>
      <c r="L5982">
        <v>2</v>
      </c>
      <c r="M5982">
        <v>0</v>
      </c>
      <c r="N5982">
        <v>0</v>
      </c>
      <c r="O5982">
        <v>0</v>
      </c>
      <c r="P5982">
        <v>0</v>
      </c>
      <c r="Q5982">
        <v>0</v>
      </c>
    </row>
    <row r="5983" spans="1:17" x14ac:dyDescent="0.2">
      <c r="A5983" t="s">
        <v>23006</v>
      </c>
      <c r="B5983" t="s">
        <v>84</v>
      </c>
      <c r="C5983" t="s">
        <v>247</v>
      </c>
      <c r="D5983" t="s">
        <v>17029</v>
      </c>
      <c r="E5983" t="s">
        <v>81</v>
      </c>
      <c r="F5983" t="s">
        <v>4877</v>
      </c>
      <c r="G5983">
        <v>0</v>
      </c>
      <c r="H5983">
        <v>75</v>
      </c>
      <c r="I5983">
        <v>14</v>
      </c>
      <c r="J5983">
        <v>51</v>
      </c>
      <c r="K5983">
        <v>6</v>
      </c>
      <c r="L5983">
        <v>4</v>
      </c>
      <c r="M5983">
        <v>0</v>
      </c>
      <c r="N5983">
        <v>0</v>
      </c>
      <c r="O5983">
        <v>0</v>
      </c>
      <c r="P5983">
        <v>0</v>
      </c>
      <c r="Q5983">
        <v>0</v>
      </c>
    </row>
    <row r="5984" spans="1:17" x14ac:dyDescent="0.2">
      <c r="A5984" t="s">
        <v>23007</v>
      </c>
      <c r="B5984" t="s">
        <v>84</v>
      </c>
      <c r="C5984" t="s">
        <v>247</v>
      </c>
      <c r="D5984" t="s">
        <v>17029</v>
      </c>
      <c r="E5984" t="s">
        <v>81</v>
      </c>
      <c r="F5984" t="s">
        <v>4879</v>
      </c>
      <c r="G5984">
        <v>0</v>
      </c>
      <c r="H5984">
        <v>0</v>
      </c>
      <c r="I5984">
        <v>0</v>
      </c>
      <c r="J5984">
        <v>0</v>
      </c>
      <c r="K5984">
        <v>0</v>
      </c>
      <c r="L5984">
        <v>0</v>
      </c>
      <c r="M5984">
        <v>75</v>
      </c>
      <c r="N5984">
        <v>0</v>
      </c>
      <c r="O5984">
        <v>0</v>
      </c>
      <c r="P5984">
        <v>0</v>
      </c>
      <c r="Q5984">
        <v>0</v>
      </c>
    </row>
    <row r="5985" spans="1:17" x14ac:dyDescent="0.2">
      <c r="A5985" t="s">
        <v>23008</v>
      </c>
      <c r="B5985" t="s">
        <v>84</v>
      </c>
      <c r="C5985" t="s">
        <v>247</v>
      </c>
      <c r="D5985" t="s">
        <v>17029</v>
      </c>
      <c r="E5985" t="s">
        <v>81</v>
      </c>
      <c r="F5985" t="s">
        <v>4881</v>
      </c>
      <c r="G5985">
        <v>0</v>
      </c>
      <c r="H5985">
        <v>75</v>
      </c>
      <c r="I5985">
        <v>14</v>
      </c>
      <c r="J5985">
        <v>51</v>
      </c>
      <c r="K5985">
        <v>6</v>
      </c>
      <c r="L5985">
        <v>4</v>
      </c>
      <c r="M5985">
        <v>0</v>
      </c>
      <c r="N5985">
        <v>0</v>
      </c>
      <c r="O5985">
        <v>0</v>
      </c>
      <c r="P5985">
        <v>0</v>
      </c>
      <c r="Q5985">
        <v>0</v>
      </c>
    </row>
    <row r="5986" spans="1:17" x14ac:dyDescent="0.2">
      <c r="A5986" t="s">
        <v>23009</v>
      </c>
      <c r="B5986" t="s">
        <v>84</v>
      </c>
      <c r="C5986" t="s">
        <v>247</v>
      </c>
      <c r="D5986" t="s">
        <v>17029</v>
      </c>
      <c r="E5986" t="s">
        <v>81</v>
      </c>
      <c r="F5986" t="s">
        <v>4883</v>
      </c>
      <c r="G5986">
        <v>0</v>
      </c>
      <c r="H5986">
        <v>75</v>
      </c>
      <c r="I5986">
        <v>17</v>
      </c>
      <c r="J5986">
        <v>48</v>
      </c>
      <c r="K5986">
        <v>6</v>
      </c>
      <c r="L5986">
        <v>4</v>
      </c>
      <c r="M5986">
        <v>0</v>
      </c>
      <c r="N5986">
        <v>0</v>
      </c>
      <c r="O5986">
        <v>0</v>
      </c>
      <c r="P5986">
        <v>0</v>
      </c>
      <c r="Q5986">
        <v>0</v>
      </c>
    </row>
    <row r="5987" spans="1:17" x14ac:dyDescent="0.2">
      <c r="A5987" t="s">
        <v>23010</v>
      </c>
      <c r="B5987" t="s">
        <v>84</v>
      </c>
      <c r="C5987" t="s">
        <v>247</v>
      </c>
      <c r="D5987" t="s">
        <v>17029</v>
      </c>
      <c r="E5987" t="s">
        <v>81</v>
      </c>
      <c r="F5987" t="s">
        <v>4885</v>
      </c>
      <c r="G5987">
        <v>0</v>
      </c>
      <c r="H5987">
        <v>0</v>
      </c>
      <c r="I5987">
        <v>0</v>
      </c>
      <c r="J5987">
        <v>0</v>
      </c>
      <c r="K5987">
        <v>0</v>
      </c>
      <c r="L5987">
        <v>0</v>
      </c>
      <c r="M5987">
        <v>75</v>
      </c>
      <c r="N5987">
        <v>0</v>
      </c>
      <c r="O5987">
        <v>0</v>
      </c>
      <c r="P5987">
        <v>0</v>
      </c>
      <c r="Q5987">
        <v>0</v>
      </c>
    </row>
    <row r="5988" spans="1:17" x14ac:dyDescent="0.2">
      <c r="A5988" t="s">
        <v>23011</v>
      </c>
      <c r="B5988" t="s">
        <v>84</v>
      </c>
      <c r="C5988" t="s">
        <v>247</v>
      </c>
      <c r="D5988" t="s">
        <v>17029</v>
      </c>
      <c r="E5988" t="s">
        <v>81</v>
      </c>
      <c r="F5988" t="s">
        <v>4887</v>
      </c>
      <c r="G5988">
        <v>0</v>
      </c>
      <c r="H5988">
        <v>75</v>
      </c>
      <c r="I5988">
        <v>14</v>
      </c>
      <c r="J5988">
        <v>54</v>
      </c>
      <c r="K5988">
        <v>5</v>
      </c>
      <c r="L5988">
        <v>2</v>
      </c>
      <c r="M5988">
        <v>0</v>
      </c>
      <c r="N5988">
        <v>0</v>
      </c>
      <c r="O5988">
        <v>0</v>
      </c>
      <c r="P5988">
        <v>0</v>
      </c>
      <c r="Q5988">
        <v>0</v>
      </c>
    </row>
    <row r="5989" spans="1:17" x14ac:dyDescent="0.2">
      <c r="A5989" t="s">
        <v>23012</v>
      </c>
      <c r="B5989" t="s">
        <v>84</v>
      </c>
      <c r="C5989" t="s">
        <v>247</v>
      </c>
      <c r="D5989" t="s">
        <v>17029</v>
      </c>
      <c r="E5989" t="s">
        <v>81</v>
      </c>
      <c r="F5989" t="s">
        <v>4889</v>
      </c>
      <c r="G5989">
        <v>0</v>
      </c>
      <c r="H5989">
        <v>0</v>
      </c>
      <c r="I5989">
        <v>0</v>
      </c>
      <c r="J5989">
        <v>0</v>
      </c>
      <c r="K5989">
        <v>0</v>
      </c>
      <c r="L5989">
        <v>0</v>
      </c>
      <c r="M5989">
        <v>75</v>
      </c>
      <c r="N5989">
        <v>0</v>
      </c>
      <c r="O5989">
        <v>0</v>
      </c>
      <c r="P5989">
        <v>0</v>
      </c>
      <c r="Q5989">
        <v>0</v>
      </c>
    </row>
    <row r="5990" spans="1:17" x14ac:dyDescent="0.2">
      <c r="A5990" t="s">
        <v>23013</v>
      </c>
      <c r="B5990" t="s">
        <v>84</v>
      </c>
      <c r="C5990" t="s">
        <v>247</v>
      </c>
      <c r="D5990" t="s">
        <v>17029</v>
      </c>
      <c r="E5990" t="s">
        <v>81</v>
      </c>
      <c r="F5990" t="s">
        <v>4871</v>
      </c>
      <c r="G5990">
        <v>0</v>
      </c>
      <c r="H5990">
        <v>0</v>
      </c>
      <c r="I5990">
        <v>0</v>
      </c>
      <c r="J5990">
        <v>0</v>
      </c>
      <c r="K5990">
        <v>0</v>
      </c>
      <c r="L5990">
        <v>0</v>
      </c>
      <c r="M5990">
        <v>0</v>
      </c>
      <c r="N5990">
        <v>45</v>
      </c>
      <c r="O5990">
        <v>42</v>
      </c>
      <c r="P5990">
        <v>3</v>
      </c>
      <c r="Q5990">
        <v>0</v>
      </c>
    </row>
    <row r="5991" spans="1:17" x14ac:dyDescent="0.2">
      <c r="A5991" t="s">
        <v>23014</v>
      </c>
      <c r="B5991" t="s">
        <v>84</v>
      </c>
      <c r="C5991" t="s">
        <v>247</v>
      </c>
      <c r="D5991" t="s">
        <v>17029</v>
      </c>
      <c r="E5991" t="s">
        <v>81</v>
      </c>
      <c r="F5991" t="s">
        <v>4873</v>
      </c>
      <c r="G5991">
        <v>0</v>
      </c>
      <c r="H5991">
        <v>0</v>
      </c>
      <c r="I5991">
        <v>0</v>
      </c>
      <c r="J5991">
        <v>0</v>
      </c>
      <c r="K5991">
        <v>0</v>
      </c>
      <c r="L5991">
        <v>0</v>
      </c>
      <c r="M5991">
        <v>0</v>
      </c>
      <c r="N5991">
        <v>37</v>
      </c>
      <c r="O5991">
        <v>34</v>
      </c>
      <c r="P5991">
        <v>3</v>
      </c>
      <c r="Q5991">
        <v>0</v>
      </c>
    </row>
    <row r="5992" spans="1:17" x14ac:dyDescent="0.2">
      <c r="A5992" t="s">
        <v>23015</v>
      </c>
      <c r="B5992" t="s">
        <v>84</v>
      </c>
      <c r="C5992" t="s">
        <v>247</v>
      </c>
      <c r="D5992" t="s">
        <v>17029</v>
      </c>
      <c r="E5992" t="s">
        <v>81</v>
      </c>
      <c r="F5992" t="s">
        <v>17019</v>
      </c>
      <c r="G5992">
        <v>75</v>
      </c>
      <c r="H5992">
        <v>0</v>
      </c>
      <c r="I5992">
        <v>0</v>
      </c>
      <c r="J5992">
        <v>0</v>
      </c>
      <c r="K5992">
        <v>0</v>
      </c>
      <c r="L5992">
        <v>0</v>
      </c>
      <c r="M5992">
        <v>0</v>
      </c>
      <c r="N5992">
        <v>0</v>
      </c>
      <c r="O5992">
        <v>0</v>
      </c>
      <c r="P5992">
        <v>0</v>
      </c>
      <c r="Q5992">
        <v>0</v>
      </c>
    </row>
    <row r="5993" spans="1:17" x14ac:dyDescent="0.2">
      <c r="A5993" t="s">
        <v>23016</v>
      </c>
      <c r="B5993" t="s">
        <v>84</v>
      </c>
      <c r="C5993" t="s">
        <v>247</v>
      </c>
      <c r="D5993" t="s">
        <v>17021</v>
      </c>
      <c r="E5993" t="s">
        <v>79</v>
      </c>
      <c r="F5993" t="s">
        <v>17022</v>
      </c>
      <c r="G5993">
        <v>0</v>
      </c>
      <c r="H5993">
        <v>0</v>
      </c>
      <c r="I5993">
        <v>0</v>
      </c>
      <c r="J5993">
        <v>0</v>
      </c>
      <c r="K5993">
        <v>0</v>
      </c>
      <c r="L5993">
        <v>0</v>
      </c>
      <c r="M5993">
        <v>0</v>
      </c>
      <c r="N5993">
        <v>1</v>
      </c>
      <c r="O5993">
        <v>1</v>
      </c>
      <c r="P5993">
        <v>0</v>
      </c>
      <c r="Q5993">
        <v>0</v>
      </c>
    </row>
    <row r="5994" spans="1:17" x14ac:dyDescent="0.2">
      <c r="A5994" t="s">
        <v>23017</v>
      </c>
      <c r="B5994" t="s">
        <v>84</v>
      </c>
      <c r="C5994" t="s">
        <v>247</v>
      </c>
      <c r="D5994" t="s">
        <v>17021</v>
      </c>
      <c r="E5994" t="s">
        <v>79</v>
      </c>
      <c r="F5994" t="s">
        <v>17019</v>
      </c>
      <c r="G5994">
        <v>1</v>
      </c>
      <c r="H5994">
        <v>0</v>
      </c>
      <c r="I5994">
        <v>0</v>
      </c>
      <c r="J5994">
        <v>0</v>
      </c>
      <c r="K5994">
        <v>0</v>
      </c>
      <c r="L5994">
        <v>0</v>
      </c>
      <c r="M5994">
        <v>0</v>
      </c>
      <c r="N5994">
        <v>0</v>
      </c>
      <c r="O5994">
        <v>0</v>
      </c>
      <c r="P5994">
        <v>0</v>
      </c>
      <c r="Q5994">
        <v>0</v>
      </c>
    </row>
    <row r="5995" spans="1:17" x14ac:dyDescent="0.2">
      <c r="A5995" t="s">
        <v>23018</v>
      </c>
      <c r="B5995" t="s">
        <v>84</v>
      </c>
      <c r="C5995" t="s">
        <v>247</v>
      </c>
      <c r="D5995" t="s">
        <v>17021</v>
      </c>
      <c r="E5995" t="s">
        <v>81</v>
      </c>
      <c r="F5995" t="s">
        <v>17022</v>
      </c>
      <c r="G5995">
        <v>0</v>
      </c>
      <c r="H5995">
        <v>0</v>
      </c>
      <c r="I5995">
        <v>0</v>
      </c>
      <c r="J5995">
        <v>0</v>
      </c>
      <c r="K5995">
        <v>0</v>
      </c>
      <c r="L5995">
        <v>0</v>
      </c>
      <c r="M5995">
        <v>0</v>
      </c>
      <c r="N5995">
        <v>6</v>
      </c>
      <c r="O5995">
        <v>5</v>
      </c>
      <c r="P5995">
        <v>1</v>
      </c>
      <c r="Q5995">
        <v>0</v>
      </c>
    </row>
    <row r="5996" spans="1:17" x14ac:dyDescent="0.2">
      <c r="A5996" t="s">
        <v>23019</v>
      </c>
      <c r="B5996" t="s">
        <v>84</v>
      </c>
      <c r="C5996" t="s">
        <v>247</v>
      </c>
      <c r="D5996" t="s">
        <v>17021</v>
      </c>
      <c r="E5996" t="s">
        <v>81</v>
      </c>
      <c r="F5996" t="s">
        <v>17019</v>
      </c>
      <c r="G5996">
        <v>6</v>
      </c>
      <c r="H5996">
        <v>0</v>
      </c>
      <c r="I5996">
        <v>0</v>
      </c>
      <c r="J5996">
        <v>0</v>
      </c>
      <c r="K5996">
        <v>0</v>
      </c>
      <c r="L5996">
        <v>0</v>
      </c>
      <c r="M5996">
        <v>0</v>
      </c>
      <c r="N5996">
        <v>0</v>
      </c>
      <c r="O5996">
        <v>0</v>
      </c>
      <c r="P5996">
        <v>0</v>
      </c>
      <c r="Q5996">
        <v>0</v>
      </c>
    </row>
    <row r="5997" spans="1:17" x14ac:dyDescent="0.2">
      <c r="A5997" t="s">
        <v>23020</v>
      </c>
      <c r="B5997" t="s">
        <v>84</v>
      </c>
      <c r="C5997" t="s">
        <v>247</v>
      </c>
      <c r="D5997" t="s">
        <v>17025</v>
      </c>
      <c r="E5997" t="s">
        <v>79</v>
      </c>
      <c r="F5997" t="s">
        <v>17019</v>
      </c>
      <c r="G5997">
        <v>12</v>
      </c>
      <c r="H5997">
        <v>0</v>
      </c>
      <c r="I5997">
        <v>0</v>
      </c>
      <c r="J5997">
        <v>0</v>
      </c>
      <c r="K5997">
        <v>0</v>
      </c>
      <c r="L5997">
        <v>0</v>
      </c>
      <c r="M5997">
        <v>0</v>
      </c>
      <c r="N5997">
        <v>0</v>
      </c>
      <c r="O5997">
        <v>0</v>
      </c>
      <c r="P5997">
        <v>0</v>
      </c>
      <c r="Q5997">
        <v>0</v>
      </c>
    </row>
    <row r="5998" spans="1:17" x14ac:dyDescent="0.2">
      <c r="A5998" t="s">
        <v>23021</v>
      </c>
      <c r="B5998" t="s">
        <v>84</v>
      </c>
      <c r="C5998" t="s">
        <v>247</v>
      </c>
      <c r="D5998" t="s">
        <v>17025</v>
      </c>
      <c r="E5998" t="s">
        <v>81</v>
      </c>
      <c r="F5998" t="s">
        <v>17019</v>
      </c>
      <c r="G5998">
        <v>12</v>
      </c>
      <c r="H5998">
        <v>0</v>
      </c>
      <c r="I5998">
        <v>0</v>
      </c>
      <c r="J5998">
        <v>0</v>
      </c>
      <c r="K5998">
        <v>0</v>
      </c>
      <c r="L5998">
        <v>0</v>
      </c>
      <c r="M5998">
        <v>0</v>
      </c>
      <c r="N5998">
        <v>0</v>
      </c>
      <c r="O5998">
        <v>0</v>
      </c>
      <c r="P5998">
        <v>0</v>
      </c>
      <c r="Q5998">
        <v>0</v>
      </c>
    </row>
    <row r="5999" spans="1:17" x14ac:dyDescent="0.2">
      <c r="A5999" t="s">
        <v>23022</v>
      </c>
      <c r="B5999" t="s">
        <v>84</v>
      </c>
      <c r="C5999" t="s">
        <v>248</v>
      </c>
      <c r="D5999" t="s">
        <v>17029</v>
      </c>
      <c r="E5999" t="s">
        <v>79</v>
      </c>
      <c r="F5999" t="s">
        <v>4875</v>
      </c>
      <c r="G5999">
        <v>0</v>
      </c>
      <c r="H5999">
        <v>10</v>
      </c>
      <c r="I5999">
        <v>2</v>
      </c>
      <c r="J5999">
        <v>7</v>
      </c>
      <c r="K5999">
        <v>1</v>
      </c>
      <c r="L5999">
        <v>0</v>
      </c>
      <c r="M5999">
        <v>0</v>
      </c>
      <c r="N5999">
        <v>0</v>
      </c>
      <c r="O5999">
        <v>0</v>
      </c>
      <c r="P5999">
        <v>0</v>
      </c>
      <c r="Q5999">
        <v>0</v>
      </c>
    </row>
    <row r="6000" spans="1:17" x14ac:dyDescent="0.2">
      <c r="A6000" t="s">
        <v>23023</v>
      </c>
      <c r="B6000" t="s">
        <v>84</v>
      </c>
      <c r="C6000" t="s">
        <v>248</v>
      </c>
      <c r="D6000" t="s">
        <v>17029</v>
      </c>
      <c r="E6000" t="s">
        <v>79</v>
      </c>
      <c r="F6000" t="s">
        <v>4877</v>
      </c>
      <c r="G6000">
        <v>0</v>
      </c>
      <c r="H6000">
        <v>10</v>
      </c>
      <c r="I6000">
        <v>2</v>
      </c>
      <c r="J6000">
        <v>7</v>
      </c>
      <c r="K6000">
        <v>1</v>
      </c>
      <c r="L6000">
        <v>0</v>
      </c>
      <c r="M6000">
        <v>0</v>
      </c>
      <c r="N6000">
        <v>0</v>
      </c>
      <c r="O6000">
        <v>0</v>
      </c>
      <c r="P6000">
        <v>0</v>
      </c>
      <c r="Q6000">
        <v>0</v>
      </c>
    </row>
    <row r="6001" spans="1:17" x14ac:dyDescent="0.2">
      <c r="A6001" t="s">
        <v>23024</v>
      </c>
      <c r="B6001" t="s">
        <v>84</v>
      </c>
      <c r="C6001" t="s">
        <v>248</v>
      </c>
      <c r="D6001" t="s">
        <v>17029</v>
      </c>
      <c r="E6001" t="s">
        <v>79</v>
      </c>
      <c r="F6001" t="s">
        <v>4879</v>
      </c>
      <c r="G6001">
        <v>0</v>
      </c>
      <c r="H6001">
        <v>0</v>
      </c>
      <c r="I6001">
        <v>0</v>
      </c>
      <c r="J6001">
        <v>0</v>
      </c>
      <c r="K6001">
        <v>0</v>
      </c>
      <c r="L6001">
        <v>0</v>
      </c>
      <c r="M6001">
        <v>10</v>
      </c>
      <c r="N6001">
        <v>0</v>
      </c>
      <c r="O6001">
        <v>0</v>
      </c>
      <c r="P6001">
        <v>0</v>
      </c>
      <c r="Q6001">
        <v>0</v>
      </c>
    </row>
    <row r="6002" spans="1:17" x14ac:dyDescent="0.2">
      <c r="A6002" t="s">
        <v>23025</v>
      </c>
      <c r="B6002" t="s">
        <v>84</v>
      </c>
      <c r="C6002" t="s">
        <v>248</v>
      </c>
      <c r="D6002" t="s">
        <v>17029</v>
      </c>
      <c r="E6002" t="s">
        <v>79</v>
      </c>
      <c r="F6002" t="s">
        <v>4881</v>
      </c>
      <c r="G6002">
        <v>0</v>
      </c>
      <c r="H6002">
        <v>10</v>
      </c>
      <c r="I6002">
        <v>2</v>
      </c>
      <c r="J6002">
        <v>7</v>
      </c>
      <c r="K6002">
        <v>1</v>
      </c>
      <c r="L6002">
        <v>0</v>
      </c>
      <c r="M6002">
        <v>0</v>
      </c>
      <c r="N6002">
        <v>0</v>
      </c>
      <c r="O6002">
        <v>0</v>
      </c>
      <c r="P6002">
        <v>0</v>
      </c>
      <c r="Q6002">
        <v>0</v>
      </c>
    </row>
    <row r="6003" spans="1:17" x14ac:dyDescent="0.2">
      <c r="A6003" t="s">
        <v>23026</v>
      </c>
      <c r="B6003" t="s">
        <v>84</v>
      </c>
      <c r="C6003" t="s">
        <v>248</v>
      </c>
      <c r="D6003" t="s">
        <v>17029</v>
      </c>
      <c r="E6003" t="s">
        <v>79</v>
      </c>
      <c r="F6003" t="s">
        <v>4883</v>
      </c>
      <c r="G6003">
        <v>0</v>
      </c>
      <c r="H6003">
        <v>10</v>
      </c>
      <c r="I6003">
        <v>2</v>
      </c>
      <c r="J6003">
        <v>7</v>
      </c>
      <c r="K6003">
        <v>1</v>
      </c>
      <c r="L6003">
        <v>0</v>
      </c>
      <c r="M6003">
        <v>0</v>
      </c>
      <c r="N6003">
        <v>0</v>
      </c>
      <c r="O6003">
        <v>0</v>
      </c>
      <c r="P6003">
        <v>0</v>
      </c>
      <c r="Q6003">
        <v>0</v>
      </c>
    </row>
    <row r="6004" spans="1:17" x14ac:dyDescent="0.2">
      <c r="A6004" t="s">
        <v>23027</v>
      </c>
      <c r="B6004" t="s">
        <v>84</v>
      </c>
      <c r="C6004" t="s">
        <v>248</v>
      </c>
      <c r="D6004" t="s">
        <v>17029</v>
      </c>
      <c r="E6004" t="s">
        <v>79</v>
      </c>
      <c r="F6004" t="s">
        <v>4885</v>
      </c>
      <c r="G6004">
        <v>0</v>
      </c>
      <c r="H6004">
        <v>0</v>
      </c>
      <c r="I6004">
        <v>0</v>
      </c>
      <c r="J6004">
        <v>0</v>
      </c>
      <c r="K6004">
        <v>0</v>
      </c>
      <c r="L6004">
        <v>0</v>
      </c>
      <c r="M6004">
        <v>10</v>
      </c>
      <c r="N6004">
        <v>0</v>
      </c>
      <c r="O6004">
        <v>0</v>
      </c>
      <c r="P6004">
        <v>0</v>
      </c>
      <c r="Q6004">
        <v>0</v>
      </c>
    </row>
    <row r="6005" spans="1:17" x14ac:dyDescent="0.2">
      <c r="A6005" t="s">
        <v>23028</v>
      </c>
      <c r="B6005" t="s">
        <v>84</v>
      </c>
      <c r="C6005" t="s">
        <v>248</v>
      </c>
      <c r="D6005" t="s">
        <v>17029</v>
      </c>
      <c r="E6005" t="s">
        <v>79</v>
      </c>
      <c r="F6005" t="s">
        <v>4887</v>
      </c>
      <c r="G6005">
        <v>0</v>
      </c>
      <c r="H6005">
        <v>10</v>
      </c>
      <c r="I6005">
        <v>2</v>
      </c>
      <c r="J6005">
        <v>7</v>
      </c>
      <c r="K6005">
        <v>1</v>
      </c>
      <c r="L6005">
        <v>0</v>
      </c>
      <c r="M6005">
        <v>0</v>
      </c>
      <c r="N6005">
        <v>0</v>
      </c>
      <c r="O6005">
        <v>0</v>
      </c>
      <c r="P6005">
        <v>0</v>
      </c>
      <c r="Q6005">
        <v>0</v>
      </c>
    </row>
    <row r="6006" spans="1:17" x14ac:dyDescent="0.2">
      <c r="A6006" t="s">
        <v>23029</v>
      </c>
      <c r="B6006" t="s">
        <v>84</v>
      </c>
      <c r="C6006" t="s">
        <v>248</v>
      </c>
      <c r="D6006" t="s">
        <v>17029</v>
      </c>
      <c r="E6006" t="s">
        <v>79</v>
      </c>
      <c r="F6006" t="s">
        <v>4889</v>
      </c>
      <c r="G6006">
        <v>0</v>
      </c>
      <c r="H6006">
        <v>0</v>
      </c>
      <c r="I6006">
        <v>0</v>
      </c>
      <c r="J6006">
        <v>0</v>
      </c>
      <c r="K6006">
        <v>0</v>
      </c>
      <c r="L6006">
        <v>0</v>
      </c>
      <c r="M6006">
        <v>10</v>
      </c>
      <c r="N6006">
        <v>0</v>
      </c>
      <c r="O6006">
        <v>0</v>
      </c>
      <c r="P6006">
        <v>0</v>
      </c>
      <c r="Q6006">
        <v>0</v>
      </c>
    </row>
    <row r="6007" spans="1:17" x14ac:dyDescent="0.2">
      <c r="A6007" t="s">
        <v>23030</v>
      </c>
      <c r="B6007" t="s">
        <v>84</v>
      </c>
      <c r="C6007" t="s">
        <v>248</v>
      </c>
      <c r="D6007" t="s">
        <v>17029</v>
      </c>
      <c r="E6007" t="s">
        <v>79</v>
      </c>
      <c r="F6007" t="s">
        <v>4871</v>
      </c>
      <c r="G6007">
        <v>0</v>
      </c>
      <c r="H6007">
        <v>0</v>
      </c>
      <c r="I6007">
        <v>0</v>
      </c>
      <c r="J6007">
        <v>0</v>
      </c>
      <c r="K6007">
        <v>0</v>
      </c>
      <c r="L6007">
        <v>0</v>
      </c>
      <c r="M6007">
        <v>0</v>
      </c>
      <c r="N6007">
        <v>8</v>
      </c>
      <c r="O6007">
        <v>8</v>
      </c>
      <c r="P6007">
        <v>0</v>
      </c>
      <c r="Q6007">
        <v>0</v>
      </c>
    </row>
    <row r="6008" spans="1:17" x14ac:dyDescent="0.2">
      <c r="A6008" t="s">
        <v>23031</v>
      </c>
      <c r="B6008" t="s">
        <v>84</v>
      </c>
      <c r="C6008" t="s">
        <v>248</v>
      </c>
      <c r="D6008" t="s">
        <v>17029</v>
      </c>
      <c r="E6008" t="s">
        <v>79</v>
      </c>
      <c r="F6008" t="s">
        <v>4873</v>
      </c>
      <c r="G6008">
        <v>0</v>
      </c>
      <c r="H6008">
        <v>0</v>
      </c>
      <c r="I6008">
        <v>0</v>
      </c>
      <c r="J6008">
        <v>0</v>
      </c>
      <c r="K6008">
        <v>0</v>
      </c>
      <c r="L6008">
        <v>0</v>
      </c>
      <c r="M6008">
        <v>0</v>
      </c>
      <c r="N6008">
        <v>4</v>
      </c>
      <c r="O6008">
        <v>4</v>
      </c>
      <c r="P6008">
        <v>0</v>
      </c>
      <c r="Q6008">
        <v>0</v>
      </c>
    </row>
    <row r="6009" spans="1:17" x14ac:dyDescent="0.2">
      <c r="A6009" t="s">
        <v>23032</v>
      </c>
      <c r="B6009" t="s">
        <v>84</v>
      </c>
      <c r="C6009" t="s">
        <v>248</v>
      </c>
      <c r="D6009" t="s">
        <v>17029</v>
      </c>
      <c r="E6009" t="s">
        <v>79</v>
      </c>
      <c r="F6009" t="s">
        <v>17019</v>
      </c>
      <c r="G6009">
        <v>10</v>
      </c>
      <c r="H6009">
        <v>0</v>
      </c>
      <c r="I6009">
        <v>0</v>
      </c>
      <c r="J6009">
        <v>0</v>
      </c>
      <c r="K6009">
        <v>0</v>
      </c>
      <c r="L6009">
        <v>0</v>
      </c>
      <c r="M6009">
        <v>0</v>
      </c>
      <c r="N6009">
        <v>0</v>
      </c>
      <c r="O6009">
        <v>0</v>
      </c>
      <c r="P6009">
        <v>0</v>
      </c>
      <c r="Q6009">
        <v>0</v>
      </c>
    </row>
    <row r="6010" spans="1:17" x14ac:dyDescent="0.2">
      <c r="A6010" t="s">
        <v>23033</v>
      </c>
      <c r="B6010" t="s">
        <v>84</v>
      </c>
      <c r="C6010" t="s">
        <v>248</v>
      </c>
      <c r="D6010" t="s">
        <v>17029</v>
      </c>
      <c r="E6010" t="s">
        <v>81</v>
      </c>
      <c r="F6010" t="s">
        <v>4875</v>
      </c>
      <c r="G6010">
        <v>0</v>
      </c>
      <c r="H6010">
        <v>8</v>
      </c>
      <c r="I6010">
        <v>3</v>
      </c>
      <c r="J6010">
        <v>4</v>
      </c>
      <c r="K6010">
        <v>1</v>
      </c>
      <c r="L6010">
        <v>0</v>
      </c>
      <c r="M6010">
        <v>0</v>
      </c>
      <c r="N6010">
        <v>0</v>
      </c>
      <c r="O6010">
        <v>0</v>
      </c>
      <c r="P6010">
        <v>0</v>
      </c>
      <c r="Q6010">
        <v>0</v>
      </c>
    </row>
    <row r="6011" spans="1:17" x14ac:dyDescent="0.2">
      <c r="A6011" t="s">
        <v>23034</v>
      </c>
      <c r="B6011" t="s">
        <v>84</v>
      </c>
      <c r="C6011" t="s">
        <v>248</v>
      </c>
      <c r="D6011" t="s">
        <v>17029</v>
      </c>
      <c r="E6011" t="s">
        <v>81</v>
      </c>
      <c r="F6011" t="s">
        <v>4877</v>
      </c>
      <c r="G6011">
        <v>0</v>
      </c>
      <c r="H6011">
        <v>8</v>
      </c>
      <c r="I6011">
        <v>3</v>
      </c>
      <c r="J6011">
        <v>3</v>
      </c>
      <c r="K6011">
        <v>1</v>
      </c>
      <c r="L6011">
        <v>1</v>
      </c>
      <c r="M6011">
        <v>0</v>
      </c>
      <c r="N6011">
        <v>0</v>
      </c>
      <c r="O6011">
        <v>0</v>
      </c>
      <c r="P6011">
        <v>0</v>
      </c>
      <c r="Q6011">
        <v>0</v>
      </c>
    </row>
    <row r="6012" spans="1:17" x14ac:dyDescent="0.2">
      <c r="A6012" t="s">
        <v>23035</v>
      </c>
      <c r="B6012" t="s">
        <v>84</v>
      </c>
      <c r="C6012" t="s">
        <v>248</v>
      </c>
      <c r="D6012" t="s">
        <v>17029</v>
      </c>
      <c r="E6012" t="s">
        <v>81</v>
      </c>
      <c r="F6012" t="s">
        <v>4879</v>
      </c>
      <c r="G6012">
        <v>0</v>
      </c>
      <c r="H6012">
        <v>0</v>
      </c>
      <c r="I6012">
        <v>0</v>
      </c>
      <c r="J6012">
        <v>0</v>
      </c>
      <c r="K6012">
        <v>0</v>
      </c>
      <c r="L6012">
        <v>0</v>
      </c>
      <c r="M6012">
        <v>8</v>
      </c>
      <c r="N6012">
        <v>0</v>
      </c>
      <c r="O6012">
        <v>0</v>
      </c>
      <c r="P6012">
        <v>0</v>
      </c>
      <c r="Q6012">
        <v>0</v>
      </c>
    </row>
    <row r="6013" spans="1:17" x14ac:dyDescent="0.2">
      <c r="A6013" t="s">
        <v>23036</v>
      </c>
      <c r="B6013" t="s">
        <v>84</v>
      </c>
      <c r="C6013" t="s">
        <v>248</v>
      </c>
      <c r="D6013" t="s">
        <v>17029</v>
      </c>
      <c r="E6013" t="s">
        <v>81</v>
      </c>
      <c r="F6013" t="s">
        <v>4881</v>
      </c>
      <c r="G6013">
        <v>0</v>
      </c>
      <c r="H6013">
        <v>8</v>
      </c>
      <c r="I6013">
        <v>3</v>
      </c>
      <c r="J6013">
        <v>3</v>
      </c>
      <c r="K6013">
        <v>1</v>
      </c>
      <c r="L6013">
        <v>1</v>
      </c>
      <c r="M6013">
        <v>0</v>
      </c>
      <c r="N6013">
        <v>0</v>
      </c>
      <c r="O6013">
        <v>0</v>
      </c>
      <c r="P6013">
        <v>0</v>
      </c>
      <c r="Q6013">
        <v>0</v>
      </c>
    </row>
    <row r="6014" spans="1:17" x14ac:dyDescent="0.2">
      <c r="A6014" t="s">
        <v>23037</v>
      </c>
      <c r="B6014" t="s">
        <v>84</v>
      </c>
      <c r="C6014" t="s">
        <v>248</v>
      </c>
      <c r="D6014" t="s">
        <v>17029</v>
      </c>
      <c r="E6014" t="s">
        <v>81</v>
      </c>
      <c r="F6014" t="s">
        <v>4883</v>
      </c>
      <c r="G6014">
        <v>0</v>
      </c>
      <c r="H6014">
        <v>8</v>
      </c>
      <c r="I6014">
        <v>3</v>
      </c>
      <c r="J6014">
        <v>3</v>
      </c>
      <c r="K6014">
        <v>1</v>
      </c>
      <c r="L6014">
        <v>1</v>
      </c>
      <c r="M6014">
        <v>0</v>
      </c>
      <c r="N6014">
        <v>0</v>
      </c>
      <c r="O6014">
        <v>0</v>
      </c>
      <c r="P6014">
        <v>0</v>
      </c>
      <c r="Q6014">
        <v>0</v>
      </c>
    </row>
    <row r="6015" spans="1:17" x14ac:dyDescent="0.2">
      <c r="A6015" t="s">
        <v>23038</v>
      </c>
      <c r="B6015" t="s">
        <v>84</v>
      </c>
      <c r="C6015" t="s">
        <v>248</v>
      </c>
      <c r="D6015" t="s">
        <v>17029</v>
      </c>
      <c r="E6015" t="s">
        <v>81</v>
      </c>
      <c r="F6015" t="s">
        <v>4885</v>
      </c>
      <c r="G6015">
        <v>0</v>
      </c>
      <c r="H6015">
        <v>0</v>
      </c>
      <c r="I6015">
        <v>0</v>
      </c>
      <c r="J6015">
        <v>0</v>
      </c>
      <c r="K6015">
        <v>0</v>
      </c>
      <c r="L6015">
        <v>0</v>
      </c>
      <c r="M6015">
        <v>8</v>
      </c>
      <c r="N6015">
        <v>0</v>
      </c>
      <c r="O6015">
        <v>0</v>
      </c>
      <c r="P6015">
        <v>0</v>
      </c>
      <c r="Q6015">
        <v>0</v>
      </c>
    </row>
    <row r="6016" spans="1:17" x14ac:dyDescent="0.2">
      <c r="A6016" t="s">
        <v>23039</v>
      </c>
      <c r="B6016" t="s">
        <v>84</v>
      </c>
      <c r="C6016" t="s">
        <v>248</v>
      </c>
      <c r="D6016" t="s">
        <v>17029</v>
      </c>
      <c r="E6016" t="s">
        <v>81</v>
      </c>
      <c r="F6016" t="s">
        <v>4887</v>
      </c>
      <c r="G6016">
        <v>0</v>
      </c>
      <c r="H6016">
        <v>8</v>
      </c>
      <c r="I6016">
        <v>3</v>
      </c>
      <c r="J6016">
        <v>4</v>
      </c>
      <c r="K6016">
        <v>1</v>
      </c>
      <c r="L6016">
        <v>0</v>
      </c>
      <c r="M6016">
        <v>0</v>
      </c>
      <c r="N6016">
        <v>0</v>
      </c>
      <c r="O6016">
        <v>0</v>
      </c>
      <c r="P6016">
        <v>0</v>
      </c>
      <c r="Q6016">
        <v>0</v>
      </c>
    </row>
    <row r="6017" spans="1:17" x14ac:dyDescent="0.2">
      <c r="A6017" t="s">
        <v>23040</v>
      </c>
      <c r="B6017" t="s">
        <v>84</v>
      </c>
      <c r="C6017" t="s">
        <v>248</v>
      </c>
      <c r="D6017" t="s">
        <v>17029</v>
      </c>
      <c r="E6017" t="s">
        <v>81</v>
      </c>
      <c r="F6017" t="s">
        <v>4889</v>
      </c>
      <c r="G6017">
        <v>0</v>
      </c>
      <c r="H6017">
        <v>0</v>
      </c>
      <c r="I6017">
        <v>0</v>
      </c>
      <c r="J6017">
        <v>0</v>
      </c>
      <c r="K6017">
        <v>0</v>
      </c>
      <c r="L6017">
        <v>0</v>
      </c>
      <c r="M6017">
        <v>8</v>
      </c>
      <c r="N6017">
        <v>0</v>
      </c>
      <c r="O6017">
        <v>0</v>
      </c>
      <c r="P6017">
        <v>0</v>
      </c>
      <c r="Q6017">
        <v>0</v>
      </c>
    </row>
    <row r="6018" spans="1:17" x14ac:dyDescent="0.2">
      <c r="A6018" t="s">
        <v>23041</v>
      </c>
      <c r="B6018" t="s">
        <v>84</v>
      </c>
      <c r="C6018" t="s">
        <v>248</v>
      </c>
      <c r="D6018" t="s">
        <v>17029</v>
      </c>
      <c r="E6018" t="s">
        <v>81</v>
      </c>
      <c r="F6018" t="s">
        <v>4871</v>
      </c>
      <c r="G6018">
        <v>0</v>
      </c>
      <c r="H6018">
        <v>0</v>
      </c>
      <c r="I6018">
        <v>0</v>
      </c>
      <c r="J6018">
        <v>0</v>
      </c>
      <c r="K6018">
        <v>0</v>
      </c>
      <c r="L6018">
        <v>0</v>
      </c>
      <c r="M6018">
        <v>0</v>
      </c>
      <c r="N6018">
        <v>6</v>
      </c>
      <c r="O6018">
        <v>5</v>
      </c>
      <c r="P6018">
        <v>1</v>
      </c>
      <c r="Q6018">
        <v>0</v>
      </c>
    </row>
    <row r="6019" spans="1:17" x14ac:dyDescent="0.2">
      <c r="A6019" t="s">
        <v>23042</v>
      </c>
      <c r="B6019" t="s">
        <v>84</v>
      </c>
      <c r="C6019" t="s">
        <v>248</v>
      </c>
      <c r="D6019" t="s">
        <v>17029</v>
      </c>
      <c r="E6019" t="s">
        <v>81</v>
      </c>
      <c r="F6019" t="s">
        <v>4873</v>
      </c>
      <c r="G6019">
        <v>0</v>
      </c>
      <c r="H6019">
        <v>0</v>
      </c>
      <c r="I6019">
        <v>0</v>
      </c>
      <c r="J6019">
        <v>0</v>
      </c>
      <c r="K6019">
        <v>0</v>
      </c>
      <c r="L6019">
        <v>0</v>
      </c>
      <c r="M6019">
        <v>0</v>
      </c>
      <c r="N6019">
        <v>6</v>
      </c>
      <c r="O6019">
        <v>5</v>
      </c>
      <c r="P6019">
        <v>1</v>
      </c>
      <c r="Q6019">
        <v>0</v>
      </c>
    </row>
    <row r="6020" spans="1:17" x14ac:dyDescent="0.2">
      <c r="A6020" t="s">
        <v>23043</v>
      </c>
      <c r="B6020" t="s">
        <v>84</v>
      </c>
      <c r="C6020" t="s">
        <v>248</v>
      </c>
      <c r="D6020" t="s">
        <v>17029</v>
      </c>
      <c r="E6020" t="s">
        <v>81</v>
      </c>
      <c r="F6020" t="s">
        <v>17019</v>
      </c>
      <c r="G6020">
        <v>8</v>
      </c>
      <c r="H6020">
        <v>0</v>
      </c>
      <c r="I6020">
        <v>0</v>
      </c>
      <c r="J6020">
        <v>0</v>
      </c>
      <c r="K6020">
        <v>0</v>
      </c>
      <c r="L6020">
        <v>0</v>
      </c>
      <c r="M6020">
        <v>0</v>
      </c>
      <c r="N6020">
        <v>0</v>
      </c>
      <c r="O6020">
        <v>0</v>
      </c>
      <c r="P6020">
        <v>0</v>
      </c>
      <c r="Q6020">
        <v>0</v>
      </c>
    </row>
    <row r="6021" spans="1:17" x14ac:dyDescent="0.2">
      <c r="A6021" t="s">
        <v>23044</v>
      </c>
      <c r="B6021" t="s">
        <v>84</v>
      </c>
      <c r="C6021" t="s">
        <v>248</v>
      </c>
      <c r="D6021" t="s">
        <v>17021</v>
      </c>
      <c r="E6021" t="s">
        <v>81</v>
      </c>
      <c r="F6021" t="s">
        <v>17022</v>
      </c>
      <c r="G6021">
        <v>0</v>
      </c>
      <c r="H6021">
        <v>0</v>
      </c>
      <c r="I6021">
        <v>0</v>
      </c>
      <c r="J6021">
        <v>0</v>
      </c>
      <c r="K6021">
        <v>0</v>
      </c>
      <c r="L6021">
        <v>0</v>
      </c>
      <c r="M6021">
        <v>0</v>
      </c>
      <c r="N6021">
        <v>1</v>
      </c>
      <c r="O6021">
        <v>1</v>
      </c>
      <c r="P6021">
        <v>0</v>
      </c>
      <c r="Q6021">
        <v>0</v>
      </c>
    </row>
    <row r="6022" spans="1:17" x14ac:dyDescent="0.2">
      <c r="A6022" t="s">
        <v>23045</v>
      </c>
      <c r="B6022" t="s">
        <v>84</v>
      </c>
      <c r="C6022" t="s">
        <v>248</v>
      </c>
      <c r="D6022" t="s">
        <v>17021</v>
      </c>
      <c r="E6022" t="s">
        <v>81</v>
      </c>
      <c r="F6022" t="s">
        <v>17019</v>
      </c>
      <c r="G6022">
        <v>1</v>
      </c>
      <c r="H6022">
        <v>0</v>
      </c>
      <c r="I6022">
        <v>0</v>
      </c>
      <c r="J6022">
        <v>0</v>
      </c>
      <c r="K6022">
        <v>0</v>
      </c>
      <c r="L6022">
        <v>0</v>
      </c>
      <c r="M6022">
        <v>0</v>
      </c>
      <c r="N6022">
        <v>0</v>
      </c>
      <c r="O6022">
        <v>0</v>
      </c>
      <c r="P6022">
        <v>0</v>
      </c>
      <c r="Q6022">
        <v>0</v>
      </c>
    </row>
    <row r="6023" spans="1:17" x14ac:dyDescent="0.2">
      <c r="A6023" t="s">
        <v>23046</v>
      </c>
      <c r="B6023" t="s">
        <v>84</v>
      </c>
      <c r="C6023" t="s">
        <v>248</v>
      </c>
      <c r="D6023" t="s">
        <v>17025</v>
      </c>
      <c r="E6023" t="s">
        <v>79</v>
      </c>
      <c r="F6023" t="s">
        <v>17019</v>
      </c>
      <c r="G6023">
        <v>3</v>
      </c>
      <c r="H6023">
        <v>0</v>
      </c>
      <c r="I6023">
        <v>0</v>
      </c>
      <c r="J6023">
        <v>0</v>
      </c>
      <c r="K6023">
        <v>0</v>
      </c>
      <c r="L6023">
        <v>0</v>
      </c>
      <c r="M6023">
        <v>0</v>
      </c>
      <c r="N6023">
        <v>0</v>
      </c>
      <c r="O6023">
        <v>0</v>
      </c>
      <c r="P6023">
        <v>0</v>
      </c>
      <c r="Q6023">
        <v>0</v>
      </c>
    </row>
    <row r="6024" spans="1:17" x14ac:dyDescent="0.2">
      <c r="A6024" t="s">
        <v>23047</v>
      </c>
      <c r="B6024" t="s">
        <v>84</v>
      </c>
      <c r="C6024" t="s">
        <v>248</v>
      </c>
      <c r="D6024" t="s">
        <v>17025</v>
      </c>
      <c r="E6024" t="s">
        <v>81</v>
      </c>
      <c r="F6024" t="s">
        <v>17019</v>
      </c>
      <c r="G6024">
        <v>1</v>
      </c>
      <c r="H6024">
        <v>0</v>
      </c>
      <c r="I6024">
        <v>0</v>
      </c>
      <c r="J6024">
        <v>0</v>
      </c>
      <c r="K6024">
        <v>0</v>
      </c>
      <c r="L6024">
        <v>0</v>
      </c>
      <c r="M6024">
        <v>0</v>
      </c>
      <c r="N6024">
        <v>0</v>
      </c>
      <c r="O6024">
        <v>0</v>
      </c>
      <c r="P6024">
        <v>0</v>
      </c>
      <c r="Q6024">
        <v>0</v>
      </c>
    </row>
    <row r="6025" spans="1:17" x14ac:dyDescent="0.2">
      <c r="A6025" t="s">
        <v>23048</v>
      </c>
      <c r="B6025" t="s">
        <v>84</v>
      </c>
      <c r="C6025" t="s">
        <v>249</v>
      </c>
      <c r="D6025" t="s">
        <v>17029</v>
      </c>
      <c r="E6025" t="s">
        <v>79</v>
      </c>
      <c r="F6025" t="s">
        <v>4875</v>
      </c>
      <c r="G6025">
        <v>0</v>
      </c>
      <c r="H6025">
        <v>31</v>
      </c>
      <c r="I6025">
        <v>2</v>
      </c>
      <c r="J6025">
        <v>25</v>
      </c>
      <c r="K6025">
        <v>2</v>
      </c>
      <c r="L6025">
        <v>2</v>
      </c>
      <c r="M6025">
        <v>0</v>
      </c>
      <c r="N6025">
        <v>0</v>
      </c>
      <c r="O6025">
        <v>0</v>
      </c>
      <c r="P6025">
        <v>0</v>
      </c>
      <c r="Q6025">
        <v>0</v>
      </c>
    </row>
    <row r="6026" spans="1:17" x14ac:dyDescent="0.2">
      <c r="A6026" t="s">
        <v>23049</v>
      </c>
      <c r="B6026" t="s">
        <v>84</v>
      </c>
      <c r="C6026" t="s">
        <v>249</v>
      </c>
      <c r="D6026" t="s">
        <v>17029</v>
      </c>
      <c r="E6026" t="s">
        <v>79</v>
      </c>
      <c r="F6026" t="s">
        <v>4877</v>
      </c>
      <c r="G6026">
        <v>0</v>
      </c>
      <c r="H6026">
        <v>31</v>
      </c>
      <c r="I6026">
        <v>2</v>
      </c>
      <c r="J6026">
        <v>25</v>
      </c>
      <c r="K6026">
        <v>0</v>
      </c>
      <c r="L6026">
        <v>4</v>
      </c>
      <c r="M6026">
        <v>0</v>
      </c>
      <c r="N6026">
        <v>0</v>
      </c>
      <c r="O6026">
        <v>0</v>
      </c>
      <c r="P6026">
        <v>0</v>
      </c>
      <c r="Q6026">
        <v>0</v>
      </c>
    </row>
    <row r="6027" spans="1:17" x14ac:dyDescent="0.2">
      <c r="A6027" t="s">
        <v>23050</v>
      </c>
      <c r="B6027" t="s">
        <v>84</v>
      </c>
      <c r="C6027" t="s">
        <v>249</v>
      </c>
      <c r="D6027" t="s">
        <v>17029</v>
      </c>
      <c r="E6027" t="s">
        <v>79</v>
      </c>
      <c r="F6027" t="s">
        <v>4879</v>
      </c>
      <c r="G6027">
        <v>0</v>
      </c>
      <c r="H6027">
        <v>0</v>
      </c>
      <c r="I6027">
        <v>0</v>
      </c>
      <c r="J6027">
        <v>0</v>
      </c>
      <c r="K6027">
        <v>0</v>
      </c>
      <c r="L6027">
        <v>0</v>
      </c>
      <c r="M6027">
        <v>31</v>
      </c>
      <c r="N6027">
        <v>0</v>
      </c>
      <c r="O6027">
        <v>0</v>
      </c>
      <c r="P6027">
        <v>0</v>
      </c>
      <c r="Q6027">
        <v>0</v>
      </c>
    </row>
    <row r="6028" spans="1:17" x14ac:dyDescent="0.2">
      <c r="A6028" t="s">
        <v>23051</v>
      </c>
      <c r="B6028" t="s">
        <v>84</v>
      </c>
      <c r="C6028" t="s">
        <v>249</v>
      </c>
      <c r="D6028" t="s">
        <v>17029</v>
      </c>
      <c r="E6028" t="s">
        <v>79</v>
      </c>
      <c r="F6028" t="s">
        <v>4881</v>
      </c>
      <c r="G6028">
        <v>0</v>
      </c>
      <c r="H6028">
        <v>31</v>
      </c>
      <c r="I6028">
        <v>2</v>
      </c>
      <c r="J6028">
        <v>25</v>
      </c>
      <c r="K6028">
        <v>0</v>
      </c>
      <c r="L6028">
        <v>4</v>
      </c>
      <c r="M6028">
        <v>0</v>
      </c>
      <c r="N6028">
        <v>0</v>
      </c>
      <c r="O6028">
        <v>0</v>
      </c>
      <c r="P6028">
        <v>0</v>
      </c>
      <c r="Q6028">
        <v>0</v>
      </c>
    </row>
    <row r="6029" spans="1:17" x14ac:dyDescent="0.2">
      <c r="A6029" t="s">
        <v>23052</v>
      </c>
      <c r="B6029" t="s">
        <v>84</v>
      </c>
      <c r="C6029" t="s">
        <v>249</v>
      </c>
      <c r="D6029" t="s">
        <v>17029</v>
      </c>
      <c r="E6029" t="s">
        <v>79</v>
      </c>
      <c r="F6029" t="s">
        <v>4883</v>
      </c>
      <c r="G6029">
        <v>0</v>
      </c>
      <c r="H6029">
        <v>31</v>
      </c>
      <c r="I6029">
        <v>2</v>
      </c>
      <c r="J6029">
        <v>25</v>
      </c>
      <c r="K6029">
        <v>0</v>
      </c>
      <c r="L6029">
        <v>4</v>
      </c>
      <c r="M6029">
        <v>0</v>
      </c>
      <c r="N6029">
        <v>0</v>
      </c>
      <c r="O6029">
        <v>0</v>
      </c>
      <c r="P6029">
        <v>0</v>
      </c>
      <c r="Q6029">
        <v>0</v>
      </c>
    </row>
    <row r="6030" spans="1:17" x14ac:dyDescent="0.2">
      <c r="A6030" t="s">
        <v>23053</v>
      </c>
      <c r="B6030" t="s">
        <v>84</v>
      </c>
      <c r="C6030" t="s">
        <v>249</v>
      </c>
      <c r="D6030" t="s">
        <v>17029</v>
      </c>
      <c r="E6030" t="s">
        <v>79</v>
      </c>
      <c r="F6030" t="s">
        <v>4885</v>
      </c>
      <c r="G6030">
        <v>0</v>
      </c>
      <c r="H6030">
        <v>0</v>
      </c>
      <c r="I6030">
        <v>0</v>
      </c>
      <c r="J6030">
        <v>0</v>
      </c>
      <c r="K6030">
        <v>0</v>
      </c>
      <c r="L6030">
        <v>0</v>
      </c>
      <c r="M6030">
        <v>31</v>
      </c>
      <c r="N6030">
        <v>0</v>
      </c>
      <c r="O6030">
        <v>0</v>
      </c>
      <c r="P6030">
        <v>0</v>
      </c>
      <c r="Q6030">
        <v>0</v>
      </c>
    </row>
    <row r="6031" spans="1:17" x14ac:dyDescent="0.2">
      <c r="A6031" t="s">
        <v>23054</v>
      </c>
      <c r="B6031" t="s">
        <v>84</v>
      </c>
      <c r="C6031" t="s">
        <v>249</v>
      </c>
      <c r="D6031" t="s">
        <v>17029</v>
      </c>
      <c r="E6031" t="s">
        <v>79</v>
      </c>
      <c r="F6031" t="s">
        <v>4887</v>
      </c>
      <c r="G6031">
        <v>0</v>
      </c>
      <c r="H6031">
        <v>31</v>
      </c>
      <c r="I6031">
        <v>2</v>
      </c>
      <c r="J6031">
        <v>25</v>
      </c>
      <c r="K6031">
        <v>2</v>
      </c>
      <c r="L6031">
        <v>2</v>
      </c>
      <c r="M6031">
        <v>0</v>
      </c>
      <c r="N6031">
        <v>0</v>
      </c>
      <c r="O6031">
        <v>0</v>
      </c>
      <c r="P6031">
        <v>0</v>
      </c>
      <c r="Q6031">
        <v>0</v>
      </c>
    </row>
    <row r="6032" spans="1:17" x14ac:dyDescent="0.2">
      <c r="A6032" t="s">
        <v>23055</v>
      </c>
      <c r="B6032" t="s">
        <v>84</v>
      </c>
      <c r="C6032" t="s">
        <v>249</v>
      </c>
      <c r="D6032" t="s">
        <v>17029</v>
      </c>
      <c r="E6032" t="s">
        <v>79</v>
      </c>
      <c r="F6032" t="s">
        <v>4889</v>
      </c>
      <c r="G6032">
        <v>0</v>
      </c>
      <c r="H6032">
        <v>0</v>
      </c>
      <c r="I6032">
        <v>0</v>
      </c>
      <c r="J6032">
        <v>0</v>
      </c>
      <c r="K6032">
        <v>0</v>
      </c>
      <c r="L6032">
        <v>0</v>
      </c>
      <c r="M6032">
        <v>31</v>
      </c>
      <c r="N6032">
        <v>0</v>
      </c>
      <c r="O6032">
        <v>0</v>
      </c>
      <c r="P6032">
        <v>0</v>
      </c>
      <c r="Q6032">
        <v>0</v>
      </c>
    </row>
    <row r="6033" spans="1:17" x14ac:dyDescent="0.2">
      <c r="A6033" t="s">
        <v>23056</v>
      </c>
      <c r="B6033" t="s">
        <v>84</v>
      </c>
      <c r="C6033" t="s">
        <v>249</v>
      </c>
      <c r="D6033" t="s">
        <v>17029</v>
      </c>
      <c r="E6033" t="s">
        <v>79</v>
      </c>
      <c r="F6033" t="s">
        <v>4871</v>
      </c>
      <c r="G6033">
        <v>0</v>
      </c>
      <c r="H6033">
        <v>0</v>
      </c>
      <c r="I6033">
        <v>0</v>
      </c>
      <c r="J6033">
        <v>0</v>
      </c>
      <c r="K6033">
        <v>0</v>
      </c>
      <c r="L6033">
        <v>0</v>
      </c>
      <c r="M6033">
        <v>0</v>
      </c>
      <c r="N6033">
        <v>26</v>
      </c>
      <c r="O6033">
        <v>24</v>
      </c>
      <c r="P6033">
        <v>2</v>
      </c>
      <c r="Q6033">
        <v>0</v>
      </c>
    </row>
    <row r="6034" spans="1:17" x14ac:dyDescent="0.2">
      <c r="A6034" t="s">
        <v>23057</v>
      </c>
      <c r="B6034" t="s">
        <v>84</v>
      </c>
      <c r="C6034" t="s">
        <v>249</v>
      </c>
      <c r="D6034" t="s">
        <v>17029</v>
      </c>
      <c r="E6034" t="s">
        <v>79</v>
      </c>
      <c r="F6034" t="s">
        <v>4873</v>
      </c>
      <c r="G6034">
        <v>0</v>
      </c>
      <c r="H6034">
        <v>0</v>
      </c>
      <c r="I6034">
        <v>0</v>
      </c>
      <c r="J6034">
        <v>0</v>
      </c>
      <c r="K6034">
        <v>0</v>
      </c>
      <c r="L6034">
        <v>0</v>
      </c>
      <c r="M6034">
        <v>0</v>
      </c>
      <c r="N6034">
        <v>25</v>
      </c>
      <c r="O6034">
        <v>23</v>
      </c>
      <c r="P6034">
        <v>2</v>
      </c>
      <c r="Q6034">
        <v>0</v>
      </c>
    </row>
    <row r="6035" spans="1:17" x14ac:dyDescent="0.2">
      <c r="A6035" t="s">
        <v>23058</v>
      </c>
      <c r="B6035" t="s">
        <v>84</v>
      </c>
      <c r="C6035" t="s">
        <v>249</v>
      </c>
      <c r="D6035" t="s">
        <v>17029</v>
      </c>
      <c r="E6035" t="s">
        <v>79</v>
      </c>
      <c r="F6035" t="s">
        <v>17019</v>
      </c>
      <c r="G6035">
        <v>31</v>
      </c>
      <c r="H6035">
        <v>0</v>
      </c>
      <c r="I6035">
        <v>0</v>
      </c>
      <c r="J6035">
        <v>0</v>
      </c>
      <c r="K6035">
        <v>0</v>
      </c>
      <c r="L6035">
        <v>0</v>
      </c>
      <c r="M6035">
        <v>0</v>
      </c>
      <c r="N6035">
        <v>0</v>
      </c>
      <c r="O6035">
        <v>0</v>
      </c>
      <c r="P6035">
        <v>0</v>
      </c>
      <c r="Q6035">
        <v>0</v>
      </c>
    </row>
    <row r="6036" spans="1:17" x14ac:dyDescent="0.2">
      <c r="A6036" t="s">
        <v>23059</v>
      </c>
      <c r="B6036" t="s">
        <v>84</v>
      </c>
      <c r="C6036" t="s">
        <v>249</v>
      </c>
      <c r="D6036" t="s">
        <v>17029</v>
      </c>
      <c r="E6036" t="s">
        <v>81</v>
      </c>
      <c r="F6036" t="s">
        <v>4875</v>
      </c>
      <c r="G6036">
        <v>0</v>
      </c>
      <c r="H6036">
        <v>35</v>
      </c>
      <c r="I6036">
        <v>4</v>
      </c>
      <c r="J6036">
        <v>28</v>
      </c>
      <c r="K6036">
        <v>1</v>
      </c>
      <c r="L6036">
        <v>2</v>
      </c>
      <c r="M6036">
        <v>0</v>
      </c>
      <c r="N6036">
        <v>0</v>
      </c>
      <c r="O6036">
        <v>0</v>
      </c>
      <c r="P6036">
        <v>0</v>
      </c>
      <c r="Q6036">
        <v>0</v>
      </c>
    </row>
    <row r="6037" spans="1:17" x14ac:dyDescent="0.2">
      <c r="A6037" t="s">
        <v>23060</v>
      </c>
      <c r="B6037" t="s">
        <v>84</v>
      </c>
      <c r="C6037" t="s">
        <v>249</v>
      </c>
      <c r="D6037" t="s">
        <v>17029</v>
      </c>
      <c r="E6037" t="s">
        <v>81</v>
      </c>
      <c r="F6037" t="s">
        <v>4877</v>
      </c>
      <c r="G6037">
        <v>0</v>
      </c>
      <c r="H6037">
        <v>35</v>
      </c>
      <c r="I6037">
        <v>3</v>
      </c>
      <c r="J6037">
        <v>23</v>
      </c>
      <c r="K6037">
        <v>6</v>
      </c>
      <c r="L6037">
        <v>3</v>
      </c>
      <c r="M6037">
        <v>0</v>
      </c>
      <c r="N6037">
        <v>0</v>
      </c>
      <c r="O6037">
        <v>0</v>
      </c>
      <c r="P6037">
        <v>0</v>
      </c>
      <c r="Q6037">
        <v>0</v>
      </c>
    </row>
    <row r="6038" spans="1:17" x14ac:dyDescent="0.2">
      <c r="A6038" t="s">
        <v>23061</v>
      </c>
      <c r="B6038" t="s">
        <v>84</v>
      </c>
      <c r="C6038" t="s">
        <v>249</v>
      </c>
      <c r="D6038" t="s">
        <v>17029</v>
      </c>
      <c r="E6038" t="s">
        <v>81</v>
      </c>
      <c r="F6038" t="s">
        <v>4879</v>
      </c>
      <c r="G6038">
        <v>0</v>
      </c>
      <c r="H6038">
        <v>0</v>
      </c>
      <c r="I6038">
        <v>0</v>
      </c>
      <c r="J6038">
        <v>0</v>
      </c>
      <c r="K6038">
        <v>0</v>
      </c>
      <c r="L6038">
        <v>0</v>
      </c>
      <c r="M6038">
        <v>35</v>
      </c>
      <c r="N6038">
        <v>0</v>
      </c>
      <c r="O6038">
        <v>0</v>
      </c>
      <c r="P6038">
        <v>0</v>
      </c>
      <c r="Q6038">
        <v>0</v>
      </c>
    </row>
    <row r="6039" spans="1:17" x14ac:dyDescent="0.2">
      <c r="A6039" t="s">
        <v>23062</v>
      </c>
      <c r="B6039" t="s">
        <v>84</v>
      </c>
      <c r="C6039" t="s">
        <v>249</v>
      </c>
      <c r="D6039" t="s">
        <v>17029</v>
      </c>
      <c r="E6039" t="s">
        <v>81</v>
      </c>
      <c r="F6039" t="s">
        <v>4881</v>
      </c>
      <c r="G6039">
        <v>0</v>
      </c>
      <c r="H6039">
        <v>35</v>
      </c>
      <c r="I6039">
        <v>3</v>
      </c>
      <c r="J6039">
        <v>23</v>
      </c>
      <c r="K6039">
        <v>6</v>
      </c>
      <c r="L6039">
        <v>3</v>
      </c>
      <c r="M6039">
        <v>0</v>
      </c>
      <c r="N6039">
        <v>0</v>
      </c>
      <c r="O6039">
        <v>0</v>
      </c>
      <c r="P6039">
        <v>0</v>
      </c>
      <c r="Q6039">
        <v>0</v>
      </c>
    </row>
    <row r="6040" spans="1:17" x14ac:dyDescent="0.2">
      <c r="A6040" t="s">
        <v>23063</v>
      </c>
      <c r="B6040" t="s">
        <v>84</v>
      </c>
      <c r="C6040" t="s">
        <v>249</v>
      </c>
      <c r="D6040" t="s">
        <v>17029</v>
      </c>
      <c r="E6040" t="s">
        <v>81</v>
      </c>
      <c r="F6040" t="s">
        <v>4883</v>
      </c>
      <c r="G6040">
        <v>0</v>
      </c>
      <c r="H6040">
        <v>35</v>
      </c>
      <c r="I6040">
        <v>4</v>
      </c>
      <c r="J6040">
        <v>26</v>
      </c>
      <c r="K6040">
        <v>2</v>
      </c>
      <c r="L6040">
        <v>3</v>
      </c>
      <c r="M6040">
        <v>0</v>
      </c>
      <c r="N6040">
        <v>0</v>
      </c>
      <c r="O6040">
        <v>0</v>
      </c>
      <c r="P6040">
        <v>0</v>
      </c>
      <c r="Q6040">
        <v>0</v>
      </c>
    </row>
    <row r="6041" spans="1:17" x14ac:dyDescent="0.2">
      <c r="A6041" t="s">
        <v>23064</v>
      </c>
      <c r="B6041" t="s">
        <v>84</v>
      </c>
      <c r="C6041" t="s">
        <v>249</v>
      </c>
      <c r="D6041" t="s">
        <v>17029</v>
      </c>
      <c r="E6041" t="s">
        <v>81</v>
      </c>
      <c r="F6041" t="s">
        <v>4885</v>
      </c>
      <c r="G6041">
        <v>0</v>
      </c>
      <c r="H6041">
        <v>0</v>
      </c>
      <c r="I6041">
        <v>0</v>
      </c>
      <c r="J6041">
        <v>0</v>
      </c>
      <c r="K6041">
        <v>0</v>
      </c>
      <c r="L6041">
        <v>0</v>
      </c>
      <c r="M6041">
        <v>35</v>
      </c>
      <c r="N6041">
        <v>0</v>
      </c>
      <c r="O6041">
        <v>0</v>
      </c>
      <c r="P6041">
        <v>0</v>
      </c>
      <c r="Q6041">
        <v>0</v>
      </c>
    </row>
    <row r="6042" spans="1:17" x14ac:dyDescent="0.2">
      <c r="A6042" t="s">
        <v>23065</v>
      </c>
      <c r="B6042" t="s">
        <v>84</v>
      </c>
      <c r="C6042" t="s">
        <v>249</v>
      </c>
      <c r="D6042" t="s">
        <v>17029</v>
      </c>
      <c r="E6042" t="s">
        <v>81</v>
      </c>
      <c r="F6042" t="s">
        <v>4887</v>
      </c>
      <c r="G6042">
        <v>0</v>
      </c>
      <c r="H6042">
        <v>35</v>
      </c>
      <c r="I6042">
        <v>3</v>
      </c>
      <c r="J6042">
        <v>26</v>
      </c>
      <c r="K6042">
        <v>4</v>
      </c>
      <c r="L6042">
        <v>2</v>
      </c>
      <c r="M6042">
        <v>0</v>
      </c>
      <c r="N6042">
        <v>0</v>
      </c>
      <c r="O6042">
        <v>0</v>
      </c>
      <c r="P6042">
        <v>0</v>
      </c>
      <c r="Q6042">
        <v>0</v>
      </c>
    </row>
    <row r="6043" spans="1:17" x14ac:dyDescent="0.2">
      <c r="A6043" t="s">
        <v>23066</v>
      </c>
      <c r="B6043" t="s">
        <v>84</v>
      </c>
      <c r="C6043" t="s">
        <v>249</v>
      </c>
      <c r="D6043" t="s">
        <v>17029</v>
      </c>
      <c r="E6043" t="s">
        <v>81</v>
      </c>
      <c r="F6043" t="s">
        <v>4889</v>
      </c>
      <c r="G6043">
        <v>0</v>
      </c>
      <c r="H6043">
        <v>0</v>
      </c>
      <c r="I6043">
        <v>0</v>
      </c>
      <c r="J6043">
        <v>0</v>
      </c>
      <c r="K6043">
        <v>0</v>
      </c>
      <c r="L6043">
        <v>0</v>
      </c>
      <c r="M6043">
        <v>35</v>
      </c>
      <c r="N6043">
        <v>0</v>
      </c>
      <c r="O6043">
        <v>0</v>
      </c>
      <c r="P6043">
        <v>0</v>
      </c>
      <c r="Q6043">
        <v>0</v>
      </c>
    </row>
    <row r="6044" spans="1:17" x14ac:dyDescent="0.2">
      <c r="A6044" t="s">
        <v>23067</v>
      </c>
      <c r="B6044" t="s">
        <v>84</v>
      </c>
      <c r="C6044" t="s">
        <v>249</v>
      </c>
      <c r="D6044" t="s">
        <v>17029</v>
      </c>
      <c r="E6044" t="s">
        <v>81</v>
      </c>
      <c r="F6044" t="s">
        <v>4871</v>
      </c>
      <c r="G6044">
        <v>0</v>
      </c>
      <c r="H6044">
        <v>0</v>
      </c>
      <c r="I6044">
        <v>0</v>
      </c>
      <c r="J6044">
        <v>0</v>
      </c>
      <c r="K6044">
        <v>0</v>
      </c>
      <c r="L6044">
        <v>0</v>
      </c>
      <c r="M6044">
        <v>0</v>
      </c>
      <c r="N6044">
        <v>33</v>
      </c>
      <c r="O6044">
        <v>29</v>
      </c>
      <c r="P6044">
        <v>4</v>
      </c>
      <c r="Q6044">
        <v>0</v>
      </c>
    </row>
    <row r="6045" spans="1:17" x14ac:dyDescent="0.2">
      <c r="A6045" t="s">
        <v>23068</v>
      </c>
      <c r="B6045" t="s">
        <v>84</v>
      </c>
      <c r="C6045" t="s">
        <v>249</v>
      </c>
      <c r="D6045" t="s">
        <v>17029</v>
      </c>
      <c r="E6045" t="s">
        <v>81</v>
      </c>
      <c r="F6045" t="s">
        <v>4873</v>
      </c>
      <c r="G6045">
        <v>0</v>
      </c>
      <c r="H6045">
        <v>0</v>
      </c>
      <c r="I6045">
        <v>0</v>
      </c>
      <c r="J6045">
        <v>0</v>
      </c>
      <c r="K6045">
        <v>0</v>
      </c>
      <c r="L6045">
        <v>0</v>
      </c>
      <c r="M6045">
        <v>0</v>
      </c>
      <c r="N6045">
        <v>31</v>
      </c>
      <c r="O6045">
        <v>27</v>
      </c>
      <c r="P6045">
        <v>4</v>
      </c>
      <c r="Q6045">
        <v>0</v>
      </c>
    </row>
    <row r="6046" spans="1:17" x14ac:dyDescent="0.2">
      <c r="A6046" t="s">
        <v>23069</v>
      </c>
      <c r="B6046" t="s">
        <v>84</v>
      </c>
      <c r="C6046" t="s">
        <v>249</v>
      </c>
      <c r="D6046" t="s">
        <v>17029</v>
      </c>
      <c r="E6046" t="s">
        <v>81</v>
      </c>
      <c r="F6046" t="s">
        <v>17019</v>
      </c>
      <c r="G6046">
        <v>35</v>
      </c>
      <c r="H6046">
        <v>0</v>
      </c>
      <c r="I6046">
        <v>0</v>
      </c>
      <c r="J6046">
        <v>0</v>
      </c>
      <c r="K6046">
        <v>0</v>
      </c>
      <c r="L6046">
        <v>0</v>
      </c>
      <c r="M6046">
        <v>0</v>
      </c>
      <c r="N6046">
        <v>0</v>
      </c>
      <c r="O6046">
        <v>0</v>
      </c>
      <c r="P6046">
        <v>0</v>
      </c>
      <c r="Q6046">
        <v>0</v>
      </c>
    </row>
    <row r="6047" spans="1:17" x14ac:dyDescent="0.2">
      <c r="A6047" t="s">
        <v>23070</v>
      </c>
      <c r="B6047" t="s">
        <v>84</v>
      </c>
      <c r="C6047" t="s">
        <v>249</v>
      </c>
      <c r="D6047" t="s">
        <v>17021</v>
      </c>
      <c r="E6047" t="s">
        <v>79</v>
      </c>
      <c r="F6047" t="s">
        <v>17022</v>
      </c>
      <c r="G6047">
        <v>0</v>
      </c>
      <c r="H6047">
        <v>0</v>
      </c>
      <c r="I6047">
        <v>0</v>
      </c>
      <c r="J6047">
        <v>0</v>
      </c>
      <c r="K6047">
        <v>0</v>
      </c>
      <c r="L6047">
        <v>0</v>
      </c>
      <c r="M6047">
        <v>0</v>
      </c>
      <c r="N6047">
        <v>1</v>
      </c>
      <c r="O6047">
        <v>1</v>
      </c>
      <c r="P6047">
        <v>0</v>
      </c>
      <c r="Q6047">
        <v>0</v>
      </c>
    </row>
    <row r="6048" spans="1:17" x14ac:dyDescent="0.2">
      <c r="A6048" t="s">
        <v>23071</v>
      </c>
      <c r="B6048" t="s">
        <v>84</v>
      </c>
      <c r="C6048" t="s">
        <v>249</v>
      </c>
      <c r="D6048" t="s">
        <v>17021</v>
      </c>
      <c r="E6048" t="s">
        <v>79</v>
      </c>
      <c r="F6048" t="s">
        <v>17019</v>
      </c>
      <c r="G6048">
        <v>1</v>
      </c>
      <c r="H6048">
        <v>0</v>
      </c>
      <c r="I6048">
        <v>0</v>
      </c>
      <c r="J6048">
        <v>0</v>
      </c>
      <c r="K6048">
        <v>0</v>
      </c>
      <c r="L6048">
        <v>0</v>
      </c>
      <c r="M6048">
        <v>0</v>
      </c>
      <c r="N6048">
        <v>0</v>
      </c>
      <c r="O6048">
        <v>0</v>
      </c>
      <c r="P6048">
        <v>0</v>
      </c>
      <c r="Q6048">
        <v>0</v>
      </c>
    </row>
    <row r="6049" spans="1:17" x14ac:dyDescent="0.2">
      <c r="A6049" t="s">
        <v>23072</v>
      </c>
      <c r="B6049" t="s">
        <v>84</v>
      </c>
      <c r="C6049" t="s">
        <v>249</v>
      </c>
      <c r="D6049" t="s">
        <v>17021</v>
      </c>
      <c r="E6049" t="s">
        <v>81</v>
      </c>
      <c r="F6049" t="s">
        <v>17022</v>
      </c>
      <c r="G6049">
        <v>0</v>
      </c>
      <c r="H6049">
        <v>0</v>
      </c>
      <c r="I6049">
        <v>0</v>
      </c>
      <c r="J6049">
        <v>0</v>
      </c>
      <c r="K6049">
        <v>0</v>
      </c>
      <c r="L6049">
        <v>0</v>
      </c>
      <c r="M6049">
        <v>0</v>
      </c>
      <c r="N6049">
        <v>2</v>
      </c>
      <c r="O6049">
        <v>2</v>
      </c>
      <c r="P6049">
        <v>0</v>
      </c>
      <c r="Q6049">
        <v>0</v>
      </c>
    </row>
    <row r="6050" spans="1:17" x14ac:dyDescent="0.2">
      <c r="A6050" t="s">
        <v>23073</v>
      </c>
      <c r="B6050" t="s">
        <v>84</v>
      </c>
      <c r="C6050" t="s">
        <v>249</v>
      </c>
      <c r="D6050" t="s">
        <v>17021</v>
      </c>
      <c r="E6050" t="s">
        <v>81</v>
      </c>
      <c r="F6050" t="s">
        <v>17019</v>
      </c>
      <c r="G6050">
        <v>2</v>
      </c>
      <c r="H6050">
        <v>0</v>
      </c>
      <c r="I6050">
        <v>0</v>
      </c>
      <c r="J6050">
        <v>0</v>
      </c>
      <c r="K6050">
        <v>0</v>
      </c>
      <c r="L6050">
        <v>0</v>
      </c>
      <c r="M6050">
        <v>0</v>
      </c>
      <c r="N6050">
        <v>0</v>
      </c>
      <c r="O6050">
        <v>0</v>
      </c>
      <c r="P6050">
        <v>0</v>
      </c>
      <c r="Q6050">
        <v>0</v>
      </c>
    </row>
    <row r="6051" spans="1:17" x14ac:dyDescent="0.2">
      <c r="A6051" t="s">
        <v>23074</v>
      </c>
      <c r="B6051" t="s">
        <v>84</v>
      </c>
      <c r="C6051" t="s">
        <v>249</v>
      </c>
      <c r="D6051" t="s">
        <v>17025</v>
      </c>
      <c r="E6051" t="s">
        <v>79</v>
      </c>
      <c r="F6051" t="s">
        <v>17019</v>
      </c>
      <c r="G6051">
        <v>2</v>
      </c>
      <c r="H6051">
        <v>0</v>
      </c>
      <c r="I6051">
        <v>0</v>
      </c>
      <c r="J6051">
        <v>0</v>
      </c>
      <c r="K6051">
        <v>0</v>
      </c>
      <c r="L6051">
        <v>0</v>
      </c>
      <c r="M6051">
        <v>0</v>
      </c>
      <c r="N6051">
        <v>0</v>
      </c>
      <c r="O6051">
        <v>0</v>
      </c>
      <c r="P6051">
        <v>0</v>
      </c>
      <c r="Q6051">
        <v>0</v>
      </c>
    </row>
    <row r="6052" spans="1:17" x14ac:dyDescent="0.2">
      <c r="A6052" t="s">
        <v>23075</v>
      </c>
      <c r="B6052" t="s">
        <v>84</v>
      </c>
      <c r="C6052" t="s">
        <v>249</v>
      </c>
      <c r="D6052" t="s">
        <v>17025</v>
      </c>
      <c r="E6052" t="s">
        <v>81</v>
      </c>
      <c r="F6052" t="s">
        <v>17019</v>
      </c>
      <c r="G6052">
        <v>3</v>
      </c>
      <c r="H6052">
        <v>0</v>
      </c>
      <c r="I6052">
        <v>0</v>
      </c>
      <c r="J6052">
        <v>0</v>
      </c>
      <c r="K6052">
        <v>0</v>
      </c>
      <c r="L6052">
        <v>0</v>
      </c>
      <c r="M6052">
        <v>0</v>
      </c>
      <c r="N6052">
        <v>0</v>
      </c>
      <c r="O6052">
        <v>0</v>
      </c>
      <c r="P6052">
        <v>0</v>
      </c>
      <c r="Q6052">
        <v>0</v>
      </c>
    </row>
    <row r="6053" spans="1:17" x14ac:dyDescent="0.2">
      <c r="A6053" t="s">
        <v>23076</v>
      </c>
      <c r="B6053" t="s">
        <v>84</v>
      </c>
      <c r="C6053" t="s">
        <v>250</v>
      </c>
      <c r="D6053" t="s">
        <v>17027</v>
      </c>
      <c r="E6053" t="s">
        <v>81</v>
      </c>
      <c r="F6053" t="s">
        <v>17019</v>
      </c>
      <c r="G6053">
        <v>5</v>
      </c>
      <c r="H6053">
        <v>0</v>
      </c>
      <c r="I6053">
        <v>0</v>
      </c>
      <c r="J6053">
        <v>0</v>
      </c>
      <c r="K6053">
        <v>0</v>
      </c>
      <c r="L6053">
        <v>0</v>
      </c>
      <c r="M6053">
        <v>0</v>
      </c>
      <c r="N6053">
        <v>0</v>
      </c>
      <c r="O6053">
        <v>0</v>
      </c>
      <c r="P6053">
        <v>0</v>
      </c>
      <c r="Q6053">
        <v>0</v>
      </c>
    </row>
    <row r="6054" spans="1:17" x14ac:dyDescent="0.2">
      <c r="A6054" t="s">
        <v>23077</v>
      </c>
      <c r="B6054" t="s">
        <v>84</v>
      </c>
      <c r="C6054" t="s">
        <v>250</v>
      </c>
      <c r="D6054" t="s">
        <v>17029</v>
      </c>
      <c r="E6054" t="s">
        <v>79</v>
      </c>
      <c r="F6054" t="s">
        <v>4875</v>
      </c>
      <c r="G6054">
        <v>0</v>
      </c>
      <c r="H6054">
        <v>65</v>
      </c>
      <c r="I6054">
        <v>14</v>
      </c>
      <c r="J6054">
        <v>46</v>
      </c>
      <c r="K6054">
        <v>2</v>
      </c>
      <c r="L6054">
        <v>3</v>
      </c>
      <c r="M6054">
        <v>0</v>
      </c>
      <c r="N6054">
        <v>0</v>
      </c>
      <c r="O6054">
        <v>0</v>
      </c>
      <c r="P6054">
        <v>0</v>
      </c>
      <c r="Q6054">
        <v>0</v>
      </c>
    </row>
    <row r="6055" spans="1:17" x14ac:dyDescent="0.2">
      <c r="A6055" t="s">
        <v>23078</v>
      </c>
      <c r="B6055" t="s">
        <v>84</v>
      </c>
      <c r="C6055" t="s">
        <v>250</v>
      </c>
      <c r="D6055" t="s">
        <v>17029</v>
      </c>
      <c r="E6055" t="s">
        <v>79</v>
      </c>
      <c r="F6055" t="s">
        <v>4877</v>
      </c>
      <c r="G6055">
        <v>0</v>
      </c>
      <c r="H6055">
        <v>65</v>
      </c>
      <c r="I6055">
        <v>10</v>
      </c>
      <c r="J6055">
        <v>49</v>
      </c>
      <c r="K6055">
        <v>2</v>
      </c>
      <c r="L6055">
        <v>4</v>
      </c>
      <c r="M6055">
        <v>0</v>
      </c>
      <c r="N6055">
        <v>0</v>
      </c>
      <c r="O6055">
        <v>0</v>
      </c>
      <c r="P6055">
        <v>0</v>
      </c>
      <c r="Q6055">
        <v>0</v>
      </c>
    </row>
    <row r="6056" spans="1:17" x14ac:dyDescent="0.2">
      <c r="A6056" t="s">
        <v>23079</v>
      </c>
      <c r="B6056" t="s">
        <v>84</v>
      </c>
      <c r="C6056" t="s">
        <v>250</v>
      </c>
      <c r="D6056" t="s">
        <v>17029</v>
      </c>
      <c r="E6056" t="s">
        <v>79</v>
      </c>
      <c r="F6056" t="s">
        <v>4879</v>
      </c>
      <c r="G6056">
        <v>0</v>
      </c>
      <c r="H6056">
        <v>0</v>
      </c>
      <c r="I6056">
        <v>0</v>
      </c>
      <c r="J6056">
        <v>0</v>
      </c>
      <c r="K6056">
        <v>0</v>
      </c>
      <c r="L6056">
        <v>0</v>
      </c>
      <c r="M6056">
        <v>65</v>
      </c>
      <c r="N6056">
        <v>0</v>
      </c>
      <c r="O6056">
        <v>0</v>
      </c>
      <c r="P6056">
        <v>0</v>
      </c>
      <c r="Q6056">
        <v>0</v>
      </c>
    </row>
    <row r="6057" spans="1:17" x14ac:dyDescent="0.2">
      <c r="A6057" t="s">
        <v>23080</v>
      </c>
      <c r="B6057" t="s">
        <v>84</v>
      </c>
      <c r="C6057" t="s">
        <v>250</v>
      </c>
      <c r="D6057" t="s">
        <v>17029</v>
      </c>
      <c r="E6057" t="s">
        <v>79</v>
      </c>
      <c r="F6057" t="s">
        <v>4881</v>
      </c>
      <c r="G6057">
        <v>0</v>
      </c>
      <c r="H6057">
        <v>65</v>
      </c>
      <c r="I6057">
        <v>10</v>
      </c>
      <c r="J6057">
        <v>49</v>
      </c>
      <c r="K6057">
        <v>2</v>
      </c>
      <c r="L6057">
        <v>4</v>
      </c>
      <c r="M6057">
        <v>0</v>
      </c>
      <c r="N6057">
        <v>0</v>
      </c>
      <c r="O6057">
        <v>0</v>
      </c>
      <c r="P6057">
        <v>0</v>
      </c>
      <c r="Q6057">
        <v>0</v>
      </c>
    </row>
    <row r="6058" spans="1:17" x14ac:dyDescent="0.2">
      <c r="A6058" t="s">
        <v>23081</v>
      </c>
      <c r="B6058" t="s">
        <v>84</v>
      </c>
      <c r="C6058" t="s">
        <v>250</v>
      </c>
      <c r="D6058" t="s">
        <v>17029</v>
      </c>
      <c r="E6058" t="s">
        <v>79</v>
      </c>
      <c r="F6058" t="s">
        <v>4883</v>
      </c>
      <c r="G6058">
        <v>0</v>
      </c>
      <c r="H6058">
        <v>65</v>
      </c>
      <c r="I6058">
        <v>11</v>
      </c>
      <c r="J6058">
        <v>48</v>
      </c>
      <c r="K6058">
        <v>2</v>
      </c>
      <c r="L6058">
        <v>4</v>
      </c>
      <c r="M6058">
        <v>0</v>
      </c>
      <c r="N6058">
        <v>0</v>
      </c>
      <c r="O6058">
        <v>0</v>
      </c>
      <c r="P6058">
        <v>0</v>
      </c>
      <c r="Q6058">
        <v>0</v>
      </c>
    </row>
    <row r="6059" spans="1:17" x14ac:dyDescent="0.2">
      <c r="A6059" t="s">
        <v>23082</v>
      </c>
      <c r="B6059" t="s">
        <v>84</v>
      </c>
      <c r="C6059" t="s">
        <v>250</v>
      </c>
      <c r="D6059" t="s">
        <v>17029</v>
      </c>
      <c r="E6059" t="s">
        <v>79</v>
      </c>
      <c r="F6059" t="s">
        <v>4885</v>
      </c>
      <c r="G6059">
        <v>0</v>
      </c>
      <c r="H6059">
        <v>0</v>
      </c>
      <c r="I6059">
        <v>0</v>
      </c>
      <c r="J6059">
        <v>0</v>
      </c>
      <c r="K6059">
        <v>0</v>
      </c>
      <c r="L6059">
        <v>0</v>
      </c>
      <c r="M6059">
        <v>65</v>
      </c>
      <c r="N6059">
        <v>0</v>
      </c>
      <c r="O6059">
        <v>0</v>
      </c>
      <c r="P6059">
        <v>0</v>
      </c>
      <c r="Q6059">
        <v>0</v>
      </c>
    </row>
    <row r="6060" spans="1:17" x14ac:dyDescent="0.2">
      <c r="A6060" t="s">
        <v>23083</v>
      </c>
      <c r="B6060" t="s">
        <v>84</v>
      </c>
      <c r="C6060" t="s">
        <v>250</v>
      </c>
      <c r="D6060" t="s">
        <v>17029</v>
      </c>
      <c r="E6060" t="s">
        <v>79</v>
      </c>
      <c r="F6060" t="s">
        <v>4887</v>
      </c>
      <c r="G6060">
        <v>0</v>
      </c>
      <c r="H6060">
        <v>65</v>
      </c>
      <c r="I6060">
        <v>10</v>
      </c>
      <c r="J6060">
        <v>49</v>
      </c>
      <c r="K6060">
        <v>3</v>
      </c>
      <c r="L6060">
        <v>3</v>
      </c>
      <c r="M6060">
        <v>0</v>
      </c>
      <c r="N6060">
        <v>0</v>
      </c>
      <c r="O6060">
        <v>0</v>
      </c>
      <c r="P6060">
        <v>0</v>
      </c>
      <c r="Q6060">
        <v>0</v>
      </c>
    </row>
    <row r="6061" spans="1:17" x14ac:dyDescent="0.2">
      <c r="A6061" t="s">
        <v>23084</v>
      </c>
      <c r="B6061" t="s">
        <v>84</v>
      </c>
      <c r="C6061" t="s">
        <v>250</v>
      </c>
      <c r="D6061" t="s">
        <v>17029</v>
      </c>
      <c r="E6061" t="s">
        <v>79</v>
      </c>
      <c r="F6061" t="s">
        <v>4889</v>
      </c>
      <c r="G6061">
        <v>0</v>
      </c>
      <c r="H6061">
        <v>0</v>
      </c>
      <c r="I6061">
        <v>0</v>
      </c>
      <c r="J6061">
        <v>0</v>
      </c>
      <c r="K6061">
        <v>0</v>
      </c>
      <c r="L6061">
        <v>0</v>
      </c>
      <c r="M6061">
        <v>65</v>
      </c>
      <c r="N6061">
        <v>0</v>
      </c>
      <c r="O6061">
        <v>0</v>
      </c>
      <c r="P6061">
        <v>0</v>
      </c>
      <c r="Q6061">
        <v>0</v>
      </c>
    </row>
    <row r="6062" spans="1:17" x14ac:dyDescent="0.2">
      <c r="A6062" t="s">
        <v>23085</v>
      </c>
      <c r="B6062" t="s">
        <v>84</v>
      </c>
      <c r="C6062" t="s">
        <v>250</v>
      </c>
      <c r="D6062" t="s">
        <v>17029</v>
      </c>
      <c r="E6062" t="s">
        <v>79</v>
      </c>
      <c r="F6062" t="s">
        <v>4871</v>
      </c>
      <c r="G6062">
        <v>0</v>
      </c>
      <c r="H6062">
        <v>0</v>
      </c>
      <c r="I6062">
        <v>0</v>
      </c>
      <c r="J6062">
        <v>0</v>
      </c>
      <c r="K6062">
        <v>0</v>
      </c>
      <c r="L6062">
        <v>0</v>
      </c>
      <c r="M6062">
        <v>0</v>
      </c>
      <c r="N6062">
        <v>58</v>
      </c>
      <c r="O6062">
        <v>55</v>
      </c>
      <c r="P6062">
        <v>1</v>
      </c>
      <c r="Q6062">
        <v>2</v>
      </c>
    </row>
    <row r="6063" spans="1:17" x14ac:dyDescent="0.2">
      <c r="A6063" t="s">
        <v>23086</v>
      </c>
      <c r="B6063" t="s">
        <v>84</v>
      </c>
      <c r="C6063" t="s">
        <v>250</v>
      </c>
      <c r="D6063" t="s">
        <v>17029</v>
      </c>
      <c r="E6063" t="s">
        <v>79</v>
      </c>
      <c r="F6063" t="s">
        <v>4873</v>
      </c>
      <c r="G6063">
        <v>0</v>
      </c>
      <c r="H6063">
        <v>0</v>
      </c>
      <c r="I6063">
        <v>0</v>
      </c>
      <c r="J6063">
        <v>0</v>
      </c>
      <c r="K6063">
        <v>0</v>
      </c>
      <c r="L6063">
        <v>0</v>
      </c>
      <c r="M6063">
        <v>0</v>
      </c>
      <c r="N6063">
        <v>46</v>
      </c>
      <c r="O6063">
        <v>43</v>
      </c>
      <c r="P6063">
        <v>1</v>
      </c>
      <c r="Q6063">
        <v>2</v>
      </c>
    </row>
    <row r="6064" spans="1:17" x14ac:dyDescent="0.2">
      <c r="A6064" t="s">
        <v>23087</v>
      </c>
      <c r="B6064" t="s">
        <v>84</v>
      </c>
      <c r="C6064" t="s">
        <v>250</v>
      </c>
      <c r="D6064" t="s">
        <v>17029</v>
      </c>
      <c r="E6064" t="s">
        <v>79</v>
      </c>
      <c r="F6064" t="s">
        <v>17019</v>
      </c>
      <c r="G6064">
        <v>65</v>
      </c>
      <c r="H6064">
        <v>0</v>
      </c>
      <c r="I6064">
        <v>0</v>
      </c>
      <c r="J6064">
        <v>0</v>
      </c>
      <c r="K6064">
        <v>0</v>
      </c>
      <c r="L6064">
        <v>0</v>
      </c>
      <c r="M6064">
        <v>0</v>
      </c>
      <c r="N6064">
        <v>0</v>
      </c>
      <c r="O6064">
        <v>0</v>
      </c>
      <c r="P6064">
        <v>0</v>
      </c>
      <c r="Q6064">
        <v>0</v>
      </c>
    </row>
    <row r="6065" spans="1:17" x14ac:dyDescent="0.2">
      <c r="A6065" t="s">
        <v>23088</v>
      </c>
      <c r="B6065" t="s">
        <v>84</v>
      </c>
      <c r="C6065" t="s">
        <v>250</v>
      </c>
      <c r="D6065" t="s">
        <v>17029</v>
      </c>
      <c r="E6065" t="s">
        <v>81</v>
      </c>
      <c r="F6065" t="s">
        <v>4875</v>
      </c>
      <c r="G6065">
        <v>0</v>
      </c>
      <c r="H6065">
        <v>66</v>
      </c>
      <c r="I6065">
        <v>19</v>
      </c>
      <c r="J6065">
        <v>42</v>
      </c>
      <c r="K6065">
        <v>5</v>
      </c>
      <c r="L6065">
        <v>0</v>
      </c>
      <c r="M6065">
        <v>0</v>
      </c>
      <c r="N6065">
        <v>0</v>
      </c>
      <c r="O6065">
        <v>0</v>
      </c>
      <c r="P6065">
        <v>0</v>
      </c>
      <c r="Q6065">
        <v>0</v>
      </c>
    </row>
    <row r="6066" spans="1:17" x14ac:dyDescent="0.2">
      <c r="A6066" t="s">
        <v>23089</v>
      </c>
      <c r="B6066" t="s">
        <v>84</v>
      </c>
      <c r="C6066" t="s">
        <v>250</v>
      </c>
      <c r="D6066" t="s">
        <v>17029</v>
      </c>
      <c r="E6066" t="s">
        <v>81</v>
      </c>
      <c r="F6066" t="s">
        <v>4877</v>
      </c>
      <c r="G6066">
        <v>0</v>
      </c>
      <c r="H6066">
        <v>66</v>
      </c>
      <c r="I6066">
        <v>15</v>
      </c>
      <c r="J6066">
        <v>43</v>
      </c>
      <c r="K6066">
        <v>4</v>
      </c>
      <c r="L6066">
        <v>4</v>
      </c>
      <c r="M6066">
        <v>0</v>
      </c>
      <c r="N6066">
        <v>0</v>
      </c>
      <c r="O6066">
        <v>0</v>
      </c>
      <c r="P6066">
        <v>0</v>
      </c>
      <c r="Q6066">
        <v>0</v>
      </c>
    </row>
    <row r="6067" spans="1:17" x14ac:dyDescent="0.2">
      <c r="A6067" t="s">
        <v>23090</v>
      </c>
      <c r="B6067" t="s">
        <v>84</v>
      </c>
      <c r="C6067" t="s">
        <v>250</v>
      </c>
      <c r="D6067" t="s">
        <v>17029</v>
      </c>
      <c r="E6067" t="s">
        <v>81</v>
      </c>
      <c r="F6067" t="s">
        <v>4879</v>
      </c>
      <c r="G6067">
        <v>0</v>
      </c>
      <c r="H6067">
        <v>0</v>
      </c>
      <c r="I6067">
        <v>0</v>
      </c>
      <c r="J6067">
        <v>0</v>
      </c>
      <c r="K6067">
        <v>0</v>
      </c>
      <c r="L6067">
        <v>0</v>
      </c>
      <c r="M6067">
        <v>66</v>
      </c>
      <c r="N6067">
        <v>0</v>
      </c>
      <c r="O6067">
        <v>0</v>
      </c>
      <c r="P6067">
        <v>0</v>
      </c>
      <c r="Q6067">
        <v>0</v>
      </c>
    </row>
    <row r="6068" spans="1:17" x14ac:dyDescent="0.2">
      <c r="A6068" t="s">
        <v>23091</v>
      </c>
      <c r="B6068" t="s">
        <v>84</v>
      </c>
      <c r="C6068" t="s">
        <v>250</v>
      </c>
      <c r="D6068" t="s">
        <v>17029</v>
      </c>
      <c r="E6068" t="s">
        <v>81</v>
      </c>
      <c r="F6068" t="s">
        <v>4881</v>
      </c>
      <c r="G6068">
        <v>0</v>
      </c>
      <c r="H6068">
        <v>66</v>
      </c>
      <c r="I6068">
        <v>15</v>
      </c>
      <c r="J6068">
        <v>43</v>
      </c>
      <c r="K6068">
        <v>4</v>
      </c>
      <c r="L6068">
        <v>4</v>
      </c>
      <c r="M6068">
        <v>0</v>
      </c>
      <c r="N6068">
        <v>0</v>
      </c>
      <c r="O6068">
        <v>0</v>
      </c>
      <c r="P6068">
        <v>0</v>
      </c>
      <c r="Q6068">
        <v>0</v>
      </c>
    </row>
    <row r="6069" spans="1:17" x14ac:dyDescent="0.2">
      <c r="A6069" t="s">
        <v>23092</v>
      </c>
      <c r="B6069" t="s">
        <v>84</v>
      </c>
      <c r="C6069" t="s">
        <v>250</v>
      </c>
      <c r="D6069" t="s">
        <v>17029</v>
      </c>
      <c r="E6069" t="s">
        <v>81</v>
      </c>
      <c r="F6069" t="s">
        <v>4883</v>
      </c>
      <c r="G6069">
        <v>0</v>
      </c>
      <c r="H6069">
        <v>66</v>
      </c>
      <c r="I6069">
        <v>18</v>
      </c>
      <c r="J6069">
        <v>41</v>
      </c>
      <c r="K6069">
        <v>3</v>
      </c>
      <c r="L6069">
        <v>4</v>
      </c>
      <c r="M6069">
        <v>0</v>
      </c>
      <c r="N6069">
        <v>0</v>
      </c>
      <c r="O6069">
        <v>0</v>
      </c>
      <c r="P6069">
        <v>0</v>
      </c>
      <c r="Q6069">
        <v>0</v>
      </c>
    </row>
    <row r="6070" spans="1:17" x14ac:dyDescent="0.2">
      <c r="A6070" t="s">
        <v>23093</v>
      </c>
      <c r="B6070" t="s">
        <v>84</v>
      </c>
      <c r="C6070" t="s">
        <v>250</v>
      </c>
      <c r="D6070" t="s">
        <v>17029</v>
      </c>
      <c r="E6070" t="s">
        <v>81</v>
      </c>
      <c r="F6070" t="s">
        <v>4885</v>
      </c>
      <c r="G6070">
        <v>0</v>
      </c>
      <c r="H6070">
        <v>0</v>
      </c>
      <c r="I6070">
        <v>0</v>
      </c>
      <c r="J6070">
        <v>0</v>
      </c>
      <c r="K6070">
        <v>0</v>
      </c>
      <c r="L6070">
        <v>0</v>
      </c>
      <c r="M6070">
        <v>66</v>
      </c>
      <c r="N6070">
        <v>0</v>
      </c>
      <c r="O6070">
        <v>0</v>
      </c>
      <c r="P6070">
        <v>0</v>
      </c>
      <c r="Q6070">
        <v>0</v>
      </c>
    </row>
    <row r="6071" spans="1:17" x14ac:dyDescent="0.2">
      <c r="A6071" t="s">
        <v>23094</v>
      </c>
      <c r="B6071" t="s">
        <v>84</v>
      </c>
      <c r="C6071" t="s">
        <v>250</v>
      </c>
      <c r="D6071" t="s">
        <v>17029</v>
      </c>
      <c r="E6071" t="s">
        <v>81</v>
      </c>
      <c r="F6071" t="s">
        <v>4887</v>
      </c>
      <c r="G6071">
        <v>0</v>
      </c>
      <c r="H6071">
        <v>66</v>
      </c>
      <c r="I6071">
        <v>16</v>
      </c>
      <c r="J6071">
        <v>44</v>
      </c>
      <c r="K6071">
        <v>5</v>
      </c>
      <c r="L6071">
        <v>1</v>
      </c>
      <c r="M6071">
        <v>0</v>
      </c>
      <c r="N6071">
        <v>0</v>
      </c>
      <c r="O6071">
        <v>0</v>
      </c>
      <c r="P6071">
        <v>0</v>
      </c>
      <c r="Q6071">
        <v>0</v>
      </c>
    </row>
    <row r="6072" spans="1:17" x14ac:dyDescent="0.2">
      <c r="A6072" t="s">
        <v>23095</v>
      </c>
      <c r="B6072" t="s">
        <v>84</v>
      </c>
      <c r="C6072" t="s">
        <v>250</v>
      </c>
      <c r="D6072" t="s">
        <v>17029</v>
      </c>
      <c r="E6072" t="s">
        <v>81</v>
      </c>
      <c r="F6072" t="s">
        <v>4889</v>
      </c>
      <c r="G6072">
        <v>0</v>
      </c>
      <c r="H6072">
        <v>0</v>
      </c>
      <c r="I6072">
        <v>0</v>
      </c>
      <c r="J6072">
        <v>0</v>
      </c>
      <c r="K6072">
        <v>0</v>
      </c>
      <c r="L6072">
        <v>0</v>
      </c>
      <c r="M6072">
        <v>66</v>
      </c>
      <c r="N6072">
        <v>0</v>
      </c>
      <c r="O6072">
        <v>0</v>
      </c>
      <c r="P6072">
        <v>0</v>
      </c>
      <c r="Q6072">
        <v>0</v>
      </c>
    </row>
    <row r="6073" spans="1:17" x14ac:dyDescent="0.2">
      <c r="A6073" t="s">
        <v>23096</v>
      </c>
      <c r="B6073" t="s">
        <v>84</v>
      </c>
      <c r="C6073" t="s">
        <v>250</v>
      </c>
      <c r="D6073" t="s">
        <v>17029</v>
      </c>
      <c r="E6073" t="s">
        <v>81</v>
      </c>
      <c r="F6073" t="s">
        <v>4871</v>
      </c>
      <c r="G6073">
        <v>0</v>
      </c>
      <c r="H6073">
        <v>0</v>
      </c>
      <c r="I6073">
        <v>0</v>
      </c>
      <c r="J6073">
        <v>0</v>
      </c>
      <c r="K6073">
        <v>0</v>
      </c>
      <c r="L6073">
        <v>0</v>
      </c>
      <c r="M6073">
        <v>0</v>
      </c>
      <c r="N6073">
        <v>55</v>
      </c>
      <c r="O6073">
        <v>51</v>
      </c>
      <c r="P6073">
        <v>3</v>
      </c>
      <c r="Q6073">
        <v>1</v>
      </c>
    </row>
    <row r="6074" spans="1:17" x14ac:dyDescent="0.2">
      <c r="A6074" t="s">
        <v>23097</v>
      </c>
      <c r="B6074" t="s">
        <v>84</v>
      </c>
      <c r="C6074" t="s">
        <v>250</v>
      </c>
      <c r="D6074" t="s">
        <v>17029</v>
      </c>
      <c r="E6074" t="s">
        <v>81</v>
      </c>
      <c r="F6074" t="s">
        <v>4873</v>
      </c>
      <c r="G6074">
        <v>0</v>
      </c>
      <c r="H6074">
        <v>0</v>
      </c>
      <c r="I6074">
        <v>0</v>
      </c>
      <c r="J6074">
        <v>0</v>
      </c>
      <c r="K6074">
        <v>0</v>
      </c>
      <c r="L6074">
        <v>0</v>
      </c>
      <c r="M6074">
        <v>0</v>
      </c>
      <c r="N6074">
        <v>46</v>
      </c>
      <c r="O6074">
        <v>44</v>
      </c>
      <c r="P6074">
        <v>2</v>
      </c>
      <c r="Q6074">
        <v>0</v>
      </c>
    </row>
    <row r="6075" spans="1:17" x14ac:dyDescent="0.2">
      <c r="A6075" t="s">
        <v>23098</v>
      </c>
      <c r="B6075" t="s">
        <v>84</v>
      </c>
      <c r="C6075" t="s">
        <v>250</v>
      </c>
      <c r="D6075" t="s">
        <v>17029</v>
      </c>
      <c r="E6075" t="s">
        <v>81</v>
      </c>
      <c r="F6075" t="s">
        <v>17019</v>
      </c>
      <c r="G6075">
        <v>66</v>
      </c>
      <c r="H6075">
        <v>0</v>
      </c>
      <c r="I6075">
        <v>0</v>
      </c>
      <c r="J6075">
        <v>0</v>
      </c>
      <c r="K6075">
        <v>0</v>
      </c>
      <c r="L6075">
        <v>0</v>
      </c>
      <c r="M6075">
        <v>0</v>
      </c>
      <c r="N6075">
        <v>0</v>
      </c>
      <c r="O6075">
        <v>0</v>
      </c>
      <c r="P6075">
        <v>0</v>
      </c>
      <c r="Q6075">
        <v>0</v>
      </c>
    </row>
    <row r="6076" spans="1:17" x14ac:dyDescent="0.2">
      <c r="A6076" t="s">
        <v>23099</v>
      </c>
      <c r="B6076" t="s">
        <v>84</v>
      </c>
      <c r="C6076" t="s">
        <v>250</v>
      </c>
      <c r="D6076" t="s">
        <v>17021</v>
      </c>
      <c r="E6076" t="s">
        <v>79</v>
      </c>
      <c r="F6076" t="s">
        <v>17022</v>
      </c>
      <c r="G6076">
        <v>0</v>
      </c>
      <c r="H6076">
        <v>0</v>
      </c>
      <c r="I6076">
        <v>0</v>
      </c>
      <c r="J6076">
        <v>0</v>
      </c>
      <c r="K6076">
        <v>0</v>
      </c>
      <c r="L6076">
        <v>0</v>
      </c>
      <c r="M6076">
        <v>0</v>
      </c>
      <c r="N6076">
        <v>1</v>
      </c>
      <c r="O6076">
        <v>1</v>
      </c>
      <c r="P6076">
        <v>0</v>
      </c>
      <c r="Q6076">
        <v>0</v>
      </c>
    </row>
    <row r="6077" spans="1:17" x14ac:dyDescent="0.2">
      <c r="A6077" t="s">
        <v>23100</v>
      </c>
      <c r="B6077" t="s">
        <v>84</v>
      </c>
      <c r="C6077" t="s">
        <v>250</v>
      </c>
      <c r="D6077" t="s">
        <v>17021</v>
      </c>
      <c r="E6077" t="s">
        <v>79</v>
      </c>
      <c r="F6077" t="s">
        <v>17019</v>
      </c>
      <c r="G6077">
        <v>1</v>
      </c>
      <c r="H6077">
        <v>0</v>
      </c>
      <c r="I6077">
        <v>0</v>
      </c>
      <c r="J6077">
        <v>0</v>
      </c>
      <c r="K6077">
        <v>0</v>
      </c>
      <c r="L6077">
        <v>0</v>
      </c>
      <c r="M6077">
        <v>0</v>
      </c>
      <c r="N6077">
        <v>0</v>
      </c>
      <c r="O6077">
        <v>0</v>
      </c>
      <c r="P6077">
        <v>0</v>
      </c>
      <c r="Q6077">
        <v>0</v>
      </c>
    </row>
    <row r="6078" spans="1:17" x14ac:dyDescent="0.2">
      <c r="A6078" t="s">
        <v>23101</v>
      </c>
      <c r="B6078" t="s">
        <v>84</v>
      </c>
      <c r="C6078" t="s">
        <v>250</v>
      </c>
      <c r="D6078" t="s">
        <v>17021</v>
      </c>
      <c r="E6078" t="s">
        <v>81</v>
      </c>
      <c r="F6078" t="s">
        <v>17022</v>
      </c>
      <c r="G6078">
        <v>0</v>
      </c>
      <c r="H6078">
        <v>0</v>
      </c>
      <c r="I6078">
        <v>0</v>
      </c>
      <c r="J6078">
        <v>0</v>
      </c>
      <c r="K6078">
        <v>0</v>
      </c>
      <c r="L6078">
        <v>0</v>
      </c>
      <c r="M6078">
        <v>0</v>
      </c>
      <c r="N6078">
        <v>2</v>
      </c>
      <c r="O6078">
        <v>2</v>
      </c>
      <c r="P6078">
        <v>0</v>
      </c>
      <c r="Q6078">
        <v>0</v>
      </c>
    </row>
    <row r="6079" spans="1:17" x14ac:dyDescent="0.2">
      <c r="A6079" t="s">
        <v>23102</v>
      </c>
      <c r="B6079" t="s">
        <v>84</v>
      </c>
      <c r="C6079" t="s">
        <v>250</v>
      </c>
      <c r="D6079" t="s">
        <v>17021</v>
      </c>
      <c r="E6079" t="s">
        <v>81</v>
      </c>
      <c r="F6079" t="s">
        <v>17019</v>
      </c>
      <c r="G6079">
        <v>2</v>
      </c>
      <c r="H6079">
        <v>0</v>
      </c>
      <c r="I6079">
        <v>0</v>
      </c>
      <c r="J6079">
        <v>0</v>
      </c>
      <c r="K6079">
        <v>0</v>
      </c>
      <c r="L6079">
        <v>0</v>
      </c>
      <c r="M6079">
        <v>0</v>
      </c>
      <c r="N6079">
        <v>0</v>
      </c>
      <c r="O6079">
        <v>0</v>
      </c>
      <c r="P6079">
        <v>0</v>
      </c>
      <c r="Q6079">
        <v>0</v>
      </c>
    </row>
    <row r="6080" spans="1:17" x14ac:dyDescent="0.2">
      <c r="A6080" t="s">
        <v>23103</v>
      </c>
      <c r="B6080" t="s">
        <v>84</v>
      </c>
      <c r="C6080" t="s">
        <v>250</v>
      </c>
      <c r="D6080" t="s">
        <v>17025</v>
      </c>
      <c r="E6080" t="s">
        <v>79</v>
      </c>
      <c r="F6080" t="s">
        <v>17019</v>
      </c>
      <c r="G6080">
        <v>7</v>
      </c>
      <c r="H6080">
        <v>0</v>
      </c>
      <c r="I6080">
        <v>0</v>
      </c>
      <c r="J6080">
        <v>0</v>
      </c>
      <c r="K6080">
        <v>0</v>
      </c>
      <c r="L6080">
        <v>0</v>
      </c>
      <c r="M6080">
        <v>0</v>
      </c>
      <c r="N6080">
        <v>0</v>
      </c>
      <c r="O6080">
        <v>0</v>
      </c>
      <c r="P6080">
        <v>0</v>
      </c>
      <c r="Q6080">
        <v>0</v>
      </c>
    </row>
    <row r="6081" spans="1:17" x14ac:dyDescent="0.2">
      <c r="A6081" t="s">
        <v>23104</v>
      </c>
      <c r="B6081" t="s">
        <v>84</v>
      </c>
      <c r="C6081" t="s">
        <v>250</v>
      </c>
      <c r="D6081" t="s">
        <v>17025</v>
      </c>
      <c r="E6081" t="s">
        <v>81</v>
      </c>
      <c r="F6081" t="s">
        <v>17019</v>
      </c>
      <c r="G6081">
        <v>4</v>
      </c>
      <c r="H6081">
        <v>0</v>
      </c>
      <c r="I6081">
        <v>0</v>
      </c>
      <c r="J6081">
        <v>0</v>
      </c>
      <c r="K6081">
        <v>0</v>
      </c>
      <c r="L6081">
        <v>0</v>
      </c>
      <c r="M6081">
        <v>0</v>
      </c>
      <c r="N6081">
        <v>0</v>
      </c>
      <c r="O6081">
        <v>0</v>
      </c>
      <c r="P6081">
        <v>0</v>
      </c>
      <c r="Q6081">
        <v>0</v>
      </c>
    </row>
    <row r="6082" spans="1:17" x14ac:dyDescent="0.2">
      <c r="A6082" t="s">
        <v>23105</v>
      </c>
      <c r="B6082" t="s">
        <v>84</v>
      </c>
      <c r="C6082" t="s">
        <v>251</v>
      </c>
      <c r="D6082" t="s">
        <v>17027</v>
      </c>
      <c r="E6082" t="s">
        <v>81</v>
      </c>
      <c r="F6082" t="s">
        <v>17019</v>
      </c>
      <c r="G6082">
        <v>1</v>
      </c>
      <c r="H6082">
        <v>0</v>
      </c>
      <c r="I6082">
        <v>0</v>
      </c>
      <c r="J6082">
        <v>0</v>
      </c>
      <c r="K6082">
        <v>0</v>
      </c>
      <c r="L6082">
        <v>0</v>
      </c>
      <c r="M6082">
        <v>0</v>
      </c>
      <c r="N6082">
        <v>0</v>
      </c>
      <c r="O6082">
        <v>0</v>
      </c>
      <c r="P6082">
        <v>0</v>
      </c>
      <c r="Q6082">
        <v>0</v>
      </c>
    </row>
    <row r="6083" spans="1:17" x14ac:dyDescent="0.2">
      <c r="A6083" t="s">
        <v>23106</v>
      </c>
      <c r="B6083" t="s">
        <v>84</v>
      </c>
      <c r="C6083" t="s">
        <v>251</v>
      </c>
      <c r="D6083" t="s">
        <v>17029</v>
      </c>
      <c r="E6083" t="s">
        <v>79</v>
      </c>
      <c r="F6083" t="s">
        <v>4875</v>
      </c>
      <c r="G6083">
        <v>0</v>
      </c>
      <c r="H6083">
        <v>19</v>
      </c>
      <c r="I6083">
        <v>4</v>
      </c>
      <c r="J6083">
        <v>11</v>
      </c>
      <c r="K6083">
        <v>4</v>
      </c>
      <c r="L6083">
        <v>0</v>
      </c>
      <c r="M6083">
        <v>0</v>
      </c>
      <c r="N6083">
        <v>0</v>
      </c>
      <c r="O6083">
        <v>0</v>
      </c>
      <c r="P6083">
        <v>0</v>
      </c>
      <c r="Q6083">
        <v>0</v>
      </c>
    </row>
    <row r="6084" spans="1:17" x14ac:dyDescent="0.2">
      <c r="A6084" t="s">
        <v>23107</v>
      </c>
      <c r="B6084" t="s">
        <v>84</v>
      </c>
      <c r="C6084" t="s">
        <v>251</v>
      </c>
      <c r="D6084" t="s">
        <v>17029</v>
      </c>
      <c r="E6084" t="s">
        <v>79</v>
      </c>
      <c r="F6084" t="s">
        <v>4877</v>
      </c>
      <c r="G6084">
        <v>0</v>
      </c>
      <c r="H6084">
        <v>19</v>
      </c>
      <c r="I6084">
        <v>2</v>
      </c>
      <c r="J6084">
        <v>13</v>
      </c>
      <c r="K6084">
        <v>0</v>
      </c>
      <c r="L6084">
        <v>4</v>
      </c>
      <c r="M6084">
        <v>0</v>
      </c>
      <c r="N6084">
        <v>0</v>
      </c>
      <c r="O6084">
        <v>0</v>
      </c>
      <c r="P6084">
        <v>0</v>
      </c>
      <c r="Q6084">
        <v>0</v>
      </c>
    </row>
    <row r="6085" spans="1:17" x14ac:dyDescent="0.2">
      <c r="A6085" t="s">
        <v>23108</v>
      </c>
      <c r="B6085" t="s">
        <v>84</v>
      </c>
      <c r="C6085" t="s">
        <v>251</v>
      </c>
      <c r="D6085" t="s">
        <v>17029</v>
      </c>
      <c r="E6085" t="s">
        <v>79</v>
      </c>
      <c r="F6085" t="s">
        <v>4879</v>
      </c>
      <c r="G6085">
        <v>0</v>
      </c>
      <c r="H6085">
        <v>0</v>
      </c>
      <c r="I6085">
        <v>0</v>
      </c>
      <c r="J6085">
        <v>0</v>
      </c>
      <c r="K6085">
        <v>0</v>
      </c>
      <c r="L6085">
        <v>0</v>
      </c>
      <c r="M6085">
        <v>19</v>
      </c>
      <c r="N6085">
        <v>0</v>
      </c>
      <c r="O6085">
        <v>0</v>
      </c>
      <c r="P6085">
        <v>0</v>
      </c>
      <c r="Q6085">
        <v>0</v>
      </c>
    </row>
    <row r="6086" spans="1:17" x14ac:dyDescent="0.2">
      <c r="A6086" t="s">
        <v>23109</v>
      </c>
      <c r="B6086" t="s">
        <v>84</v>
      </c>
      <c r="C6086" t="s">
        <v>251</v>
      </c>
      <c r="D6086" t="s">
        <v>17029</v>
      </c>
      <c r="E6086" t="s">
        <v>79</v>
      </c>
      <c r="F6086" t="s">
        <v>4881</v>
      </c>
      <c r="G6086">
        <v>0</v>
      </c>
      <c r="H6086">
        <v>19</v>
      </c>
      <c r="I6086">
        <v>2</v>
      </c>
      <c r="J6086">
        <v>13</v>
      </c>
      <c r="K6086">
        <v>0</v>
      </c>
      <c r="L6086">
        <v>4</v>
      </c>
      <c r="M6086">
        <v>0</v>
      </c>
      <c r="N6086">
        <v>0</v>
      </c>
      <c r="O6086">
        <v>0</v>
      </c>
      <c r="P6086">
        <v>0</v>
      </c>
      <c r="Q6086">
        <v>0</v>
      </c>
    </row>
    <row r="6087" spans="1:17" x14ac:dyDescent="0.2">
      <c r="A6087" t="s">
        <v>23110</v>
      </c>
      <c r="B6087" t="s">
        <v>84</v>
      </c>
      <c r="C6087" t="s">
        <v>251</v>
      </c>
      <c r="D6087" t="s">
        <v>17029</v>
      </c>
      <c r="E6087" t="s">
        <v>79</v>
      </c>
      <c r="F6087" t="s">
        <v>4883</v>
      </c>
      <c r="G6087">
        <v>0</v>
      </c>
      <c r="H6087">
        <v>19</v>
      </c>
      <c r="I6087">
        <v>2</v>
      </c>
      <c r="J6087">
        <v>13</v>
      </c>
      <c r="K6087">
        <v>0</v>
      </c>
      <c r="L6087">
        <v>4</v>
      </c>
      <c r="M6087">
        <v>0</v>
      </c>
      <c r="N6087">
        <v>0</v>
      </c>
      <c r="O6087">
        <v>0</v>
      </c>
      <c r="P6087">
        <v>0</v>
      </c>
      <c r="Q6087">
        <v>0</v>
      </c>
    </row>
    <row r="6088" spans="1:17" x14ac:dyDescent="0.2">
      <c r="A6088" t="s">
        <v>23111</v>
      </c>
      <c r="B6088" t="s">
        <v>84</v>
      </c>
      <c r="C6088" t="s">
        <v>251</v>
      </c>
      <c r="D6088" t="s">
        <v>17029</v>
      </c>
      <c r="E6088" t="s">
        <v>79</v>
      </c>
      <c r="F6088" t="s">
        <v>4885</v>
      </c>
      <c r="G6088">
        <v>0</v>
      </c>
      <c r="H6088">
        <v>0</v>
      </c>
      <c r="I6088">
        <v>0</v>
      </c>
      <c r="J6088">
        <v>0</v>
      </c>
      <c r="K6088">
        <v>0</v>
      </c>
      <c r="L6088">
        <v>0</v>
      </c>
      <c r="M6088">
        <v>19</v>
      </c>
      <c r="N6088">
        <v>0</v>
      </c>
      <c r="O6088">
        <v>0</v>
      </c>
      <c r="P6088">
        <v>0</v>
      </c>
      <c r="Q6088">
        <v>0</v>
      </c>
    </row>
    <row r="6089" spans="1:17" x14ac:dyDescent="0.2">
      <c r="A6089" t="s">
        <v>23112</v>
      </c>
      <c r="B6089" t="s">
        <v>84</v>
      </c>
      <c r="C6089" t="s">
        <v>251</v>
      </c>
      <c r="D6089" t="s">
        <v>17029</v>
      </c>
      <c r="E6089" t="s">
        <v>79</v>
      </c>
      <c r="F6089" t="s">
        <v>4887</v>
      </c>
      <c r="G6089">
        <v>0</v>
      </c>
      <c r="H6089">
        <v>19</v>
      </c>
      <c r="I6089">
        <v>2</v>
      </c>
      <c r="J6089">
        <v>13</v>
      </c>
      <c r="K6089">
        <v>4</v>
      </c>
      <c r="L6089">
        <v>0</v>
      </c>
      <c r="M6089">
        <v>0</v>
      </c>
      <c r="N6089">
        <v>0</v>
      </c>
      <c r="O6089">
        <v>0</v>
      </c>
      <c r="P6089">
        <v>0</v>
      </c>
      <c r="Q6089">
        <v>0</v>
      </c>
    </row>
    <row r="6090" spans="1:17" x14ac:dyDescent="0.2">
      <c r="A6090" t="s">
        <v>23113</v>
      </c>
      <c r="B6090" t="s">
        <v>84</v>
      </c>
      <c r="C6090" t="s">
        <v>251</v>
      </c>
      <c r="D6090" t="s">
        <v>17029</v>
      </c>
      <c r="E6090" t="s">
        <v>79</v>
      </c>
      <c r="F6090" t="s">
        <v>4889</v>
      </c>
      <c r="G6090">
        <v>0</v>
      </c>
      <c r="H6090">
        <v>0</v>
      </c>
      <c r="I6090">
        <v>0</v>
      </c>
      <c r="J6090">
        <v>0</v>
      </c>
      <c r="K6090">
        <v>0</v>
      </c>
      <c r="L6090">
        <v>0</v>
      </c>
      <c r="M6090">
        <v>19</v>
      </c>
      <c r="N6090">
        <v>0</v>
      </c>
      <c r="O6090">
        <v>0</v>
      </c>
      <c r="P6090">
        <v>0</v>
      </c>
      <c r="Q6090">
        <v>0</v>
      </c>
    </row>
    <row r="6091" spans="1:17" x14ac:dyDescent="0.2">
      <c r="A6091" t="s">
        <v>23114</v>
      </c>
      <c r="B6091" t="s">
        <v>84</v>
      </c>
      <c r="C6091" t="s">
        <v>251</v>
      </c>
      <c r="D6091" t="s">
        <v>17029</v>
      </c>
      <c r="E6091" t="s">
        <v>79</v>
      </c>
      <c r="F6091" t="s">
        <v>4871</v>
      </c>
      <c r="G6091">
        <v>0</v>
      </c>
      <c r="H6091">
        <v>0</v>
      </c>
      <c r="I6091">
        <v>0</v>
      </c>
      <c r="J6091">
        <v>0</v>
      </c>
      <c r="K6091">
        <v>0</v>
      </c>
      <c r="L6091">
        <v>0</v>
      </c>
      <c r="M6091">
        <v>0</v>
      </c>
      <c r="N6091">
        <v>15</v>
      </c>
      <c r="O6091">
        <v>12</v>
      </c>
      <c r="P6091">
        <v>1</v>
      </c>
      <c r="Q6091">
        <v>2</v>
      </c>
    </row>
    <row r="6092" spans="1:17" x14ac:dyDescent="0.2">
      <c r="A6092" t="s">
        <v>23115</v>
      </c>
      <c r="B6092" t="s">
        <v>84</v>
      </c>
      <c r="C6092" t="s">
        <v>251</v>
      </c>
      <c r="D6092" t="s">
        <v>17029</v>
      </c>
      <c r="E6092" t="s">
        <v>79</v>
      </c>
      <c r="F6092" t="s">
        <v>4873</v>
      </c>
      <c r="G6092">
        <v>0</v>
      </c>
      <c r="H6092">
        <v>0</v>
      </c>
      <c r="I6092">
        <v>0</v>
      </c>
      <c r="J6092">
        <v>0</v>
      </c>
      <c r="K6092">
        <v>0</v>
      </c>
      <c r="L6092">
        <v>0</v>
      </c>
      <c r="M6092">
        <v>0</v>
      </c>
      <c r="N6092">
        <v>13</v>
      </c>
      <c r="O6092">
        <v>10</v>
      </c>
      <c r="P6092">
        <v>1</v>
      </c>
      <c r="Q6092">
        <v>2</v>
      </c>
    </row>
    <row r="6093" spans="1:17" x14ac:dyDescent="0.2">
      <c r="A6093" t="s">
        <v>23116</v>
      </c>
      <c r="B6093" t="s">
        <v>84</v>
      </c>
      <c r="C6093" t="s">
        <v>251</v>
      </c>
      <c r="D6093" t="s">
        <v>17029</v>
      </c>
      <c r="E6093" t="s">
        <v>79</v>
      </c>
      <c r="F6093" t="s">
        <v>17019</v>
      </c>
      <c r="G6093">
        <v>19</v>
      </c>
      <c r="H6093">
        <v>0</v>
      </c>
      <c r="I6093">
        <v>0</v>
      </c>
      <c r="J6093">
        <v>0</v>
      </c>
      <c r="K6093">
        <v>0</v>
      </c>
      <c r="L6093">
        <v>0</v>
      </c>
      <c r="M6093">
        <v>0</v>
      </c>
      <c r="N6093">
        <v>0</v>
      </c>
      <c r="O6093">
        <v>0</v>
      </c>
      <c r="P6093">
        <v>0</v>
      </c>
      <c r="Q6093">
        <v>0</v>
      </c>
    </row>
    <row r="6094" spans="1:17" x14ac:dyDescent="0.2">
      <c r="A6094" t="s">
        <v>23117</v>
      </c>
      <c r="B6094" t="s">
        <v>84</v>
      </c>
      <c r="C6094" t="s">
        <v>251</v>
      </c>
      <c r="D6094" t="s">
        <v>17029</v>
      </c>
      <c r="E6094" t="s">
        <v>81</v>
      </c>
      <c r="F6094" t="s">
        <v>4875</v>
      </c>
      <c r="G6094">
        <v>0</v>
      </c>
      <c r="H6094">
        <v>17</v>
      </c>
      <c r="I6094">
        <v>5</v>
      </c>
      <c r="J6094">
        <v>10</v>
      </c>
      <c r="K6094">
        <v>2</v>
      </c>
      <c r="L6094">
        <v>0</v>
      </c>
      <c r="M6094">
        <v>0</v>
      </c>
      <c r="N6094">
        <v>0</v>
      </c>
      <c r="O6094">
        <v>0</v>
      </c>
      <c r="P6094">
        <v>0</v>
      </c>
      <c r="Q6094">
        <v>0</v>
      </c>
    </row>
    <row r="6095" spans="1:17" x14ac:dyDescent="0.2">
      <c r="A6095" t="s">
        <v>23118</v>
      </c>
      <c r="B6095" t="s">
        <v>84</v>
      </c>
      <c r="C6095" t="s">
        <v>251</v>
      </c>
      <c r="D6095" t="s">
        <v>17029</v>
      </c>
      <c r="E6095" t="s">
        <v>81</v>
      </c>
      <c r="F6095" t="s">
        <v>4877</v>
      </c>
      <c r="G6095">
        <v>0</v>
      </c>
      <c r="H6095">
        <v>17</v>
      </c>
      <c r="I6095">
        <v>5</v>
      </c>
      <c r="J6095">
        <v>10</v>
      </c>
      <c r="K6095">
        <v>2</v>
      </c>
      <c r="L6095">
        <v>0</v>
      </c>
      <c r="M6095">
        <v>0</v>
      </c>
      <c r="N6095">
        <v>0</v>
      </c>
      <c r="O6095">
        <v>0</v>
      </c>
      <c r="P6095">
        <v>0</v>
      </c>
      <c r="Q6095">
        <v>0</v>
      </c>
    </row>
    <row r="6096" spans="1:17" x14ac:dyDescent="0.2">
      <c r="A6096" t="s">
        <v>23119</v>
      </c>
      <c r="B6096" t="s">
        <v>84</v>
      </c>
      <c r="C6096" t="s">
        <v>251</v>
      </c>
      <c r="D6096" t="s">
        <v>17029</v>
      </c>
      <c r="E6096" t="s">
        <v>81</v>
      </c>
      <c r="F6096" t="s">
        <v>4879</v>
      </c>
      <c r="G6096">
        <v>0</v>
      </c>
      <c r="H6096">
        <v>0</v>
      </c>
      <c r="I6096">
        <v>0</v>
      </c>
      <c r="J6096">
        <v>0</v>
      </c>
      <c r="K6096">
        <v>0</v>
      </c>
      <c r="L6096">
        <v>0</v>
      </c>
      <c r="M6096">
        <v>17</v>
      </c>
      <c r="N6096">
        <v>0</v>
      </c>
      <c r="O6096">
        <v>0</v>
      </c>
      <c r="P6096">
        <v>0</v>
      </c>
      <c r="Q6096">
        <v>0</v>
      </c>
    </row>
    <row r="6097" spans="1:17" x14ac:dyDescent="0.2">
      <c r="A6097" t="s">
        <v>23120</v>
      </c>
      <c r="B6097" t="s">
        <v>84</v>
      </c>
      <c r="C6097" t="s">
        <v>251</v>
      </c>
      <c r="D6097" t="s">
        <v>17029</v>
      </c>
      <c r="E6097" t="s">
        <v>81</v>
      </c>
      <c r="F6097" t="s">
        <v>4881</v>
      </c>
      <c r="G6097">
        <v>0</v>
      </c>
      <c r="H6097">
        <v>17</v>
      </c>
      <c r="I6097">
        <v>5</v>
      </c>
      <c r="J6097">
        <v>10</v>
      </c>
      <c r="K6097">
        <v>2</v>
      </c>
      <c r="L6097">
        <v>0</v>
      </c>
      <c r="M6097">
        <v>0</v>
      </c>
      <c r="N6097">
        <v>0</v>
      </c>
      <c r="O6097">
        <v>0</v>
      </c>
      <c r="P6097">
        <v>0</v>
      </c>
      <c r="Q6097">
        <v>0</v>
      </c>
    </row>
    <row r="6098" spans="1:17" x14ac:dyDescent="0.2">
      <c r="A6098" t="s">
        <v>23121</v>
      </c>
      <c r="B6098" t="s">
        <v>84</v>
      </c>
      <c r="C6098" t="s">
        <v>251</v>
      </c>
      <c r="D6098" t="s">
        <v>17029</v>
      </c>
      <c r="E6098" t="s">
        <v>81</v>
      </c>
      <c r="F6098" t="s">
        <v>4883</v>
      </c>
      <c r="G6098">
        <v>0</v>
      </c>
      <c r="H6098">
        <v>17</v>
      </c>
      <c r="I6098">
        <v>5</v>
      </c>
      <c r="J6098">
        <v>10</v>
      </c>
      <c r="K6098">
        <v>2</v>
      </c>
      <c r="L6098">
        <v>0</v>
      </c>
      <c r="M6098">
        <v>0</v>
      </c>
      <c r="N6098">
        <v>0</v>
      </c>
      <c r="O6098">
        <v>0</v>
      </c>
      <c r="P6098">
        <v>0</v>
      </c>
      <c r="Q6098">
        <v>0</v>
      </c>
    </row>
    <row r="6099" spans="1:17" x14ac:dyDescent="0.2">
      <c r="A6099" t="s">
        <v>23122</v>
      </c>
      <c r="B6099" t="s">
        <v>84</v>
      </c>
      <c r="C6099" t="s">
        <v>251</v>
      </c>
      <c r="D6099" t="s">
        <v>17029</v>
      </c>
      <c r="E6099" t="s">
        <v>81</v>
      </c>
      <c r="F6099" t="s">
        <v>4885</v>
      </c>
      <c r="G6099">
        <v>0</v>
      </c>
      <c r="H6099">
        <v>0</v>
      </c>
      <c r="I6099">
        <v>0</v>
      </c>
      <c r="J6099">
        <v>0</v>
      </c>
      <c r="K6099">
        <v>0</v>
      </c>
      <c r="L6099">
        <v>0</v>
      </c>
      <c r="M6099">
        <v>17</v>
      </c>
      <c r="N6099">
        <v>0</v>
      </c>
      <c r="O6099">
        <v>0</v>
      </c>
      <c r="P6099">
        <v>0</v>
      </c>
      <c r="Q6099">
        <v>0</v>
      </c>
    </row>
    <row r="6100" spans="1:17" x14ac:dyDescent="0.2">
      <c r="A6100" t="s">
        <v>23123</v>
      </c>
      <c r="B6100" t="s">
        <v>84</v>
      </c>
      <c r="C6100" t="s">
        <v>251</v>
      </c>
      <c r="D6100" t="s">
        <v>17029</v>
      </c>
      <c r="E6100" t="s">
        <v>81</v>
      </c>
      <c r="F6100" t="s">
        <v>4887</v>
      </c>
      <c r="G6100">
        <v>0</v>
      </c>
      <c r="H6100">
        <v>17</v>
      </c>
      <c r="I6100">
        <v>5</v>
      </c>
      <c r="J6100">
        <v>10</v>
      </c>
      <c r="K6100">
        <v>2</v>
      </c>
      <c r="L6100">
        <v>0</v>
      </c>
      <c r="M6100">
        <v>0</v>
      </c>
      <c r="N6100">
        <v>0</v>
      </c>
      <c r="O6100">
        <v>0</v>
      </c>
      <c r="P6100">
        <v>0</v>
      </c>
      <c r="Q6100">
        <v>0</v>
      </c>
    </row>
    <row r="6101" spans="1:17" x14ac:dyDescent="0.2">
      <c r="A6101" t="s">
        <v>23124</v>
      </c>
      <c r="B6101" t="s">
        <v>84</v>
      </c>
      <c r="C6101" t="s">
        <v>251</v>
      </c>
      <c r="D6101" t="s">
        <v>17029</v>
      </c>
      <c r="E6101" t="s">
        <v>81</v>
      </c>
      <c r="F6101" t="s">
        <v>4889</v>
      </c>
      <c r="G6101">
        <v>0</v>
      </c>
      <c r="H6101">
        <v>0</v>
      </c>
      <c r="I6101">
        <v>0</v>
      </c>
      <c r="J6101">
        <v>0</v>
      </c>
      <c r="K6101">
        <v>0</v>
      </c>
      <c r="L6101">
        <v>0</v>
      </c>
      <c r="M6101">
        <v>17</v>
      </c>
      <c r="N6101">
        <v>0</v>
      </c>
      <c r="O6101">
        <v>0</v>
      </c>
      <c r="P6101">
        <v>0</v>
      </c>
      <c r="Q6101">
        <v>0</v>
      </c>
    </row>
    <row r="6102" spans="1:17" x14ac:dyDescent="0.2">
      <c r="A6102" t="s">
        <v>23125</v>
      </c>
      <c r="B6102" t="s">
        <v>87</v>
      </c>
      <c r="C6102" t="s">
        <v>123</v>
      </c>
      <c r="D6102" t="s">
        <v>17025</v>
      </c>
      <c r="E6102" t="s">
        <v>79</v>
      </c>
      <c r="F6102" t="s">
        <v>17019</v>
      </c>
      <c r="G6102">
        <v>3</v>
      </c>
      <c r="H6102">
        <v>0</v>
      </c>
      <c r="I6102">
        <v>0</v>
      </c>
      <c r="J6102">
        <v>0</v>
      </c>
      <c r="K6102">
        <v>0</v>
      </c>
      <c r="L6102">
        <v>0</v>
      </c>
      <c r="M6102">
        <v>0</v>
      </c>
      <c r="N6102">
        <v>0</v>
      </c>
      <c r="O6102">
        <v>0</v>
      </c>
      <c r="P6102">
        <v>0</v>
      </c>
      <c r="Q6102">
        <v>0</v>
      </c>
    </row>
    <row r="6103" spans="1:17" x14ac:dyDescent="0.2">
      <c r="A6103" t="s">
        <v>23126</v>
      </c>
      <c r="B6103" t="s">
        <v>87</v>
      </c>
      <c r="C6103" t="s">
        <v>123</v>
      </c>
      <c r="D6103" t="s">
        <v>17025</v>
      </c>
      <c r="E6103" t="s">
        <v>81</v>
      </c>
      <c r="F6103" t="s">
        <v>17019</v>
      </c>
      <c r="G6103">
        <v>1</v>
      </c>
      <c r="H6103">
        <v>0</v>
      </c>
      <c r="I6103">
        <v>0</v>
      </c>
      <c r="J6103">
        <v>0</v>
      </c>
      <c r="K6103">
        <v>0</v>
      </c>
      <c r="L6103">
        <v>0</v>
      </c>
      <c r="M6103">
        <v>0</v>
      </c>
      <c r="N6103">
        <v>0</v>
      </c>
      <c r="O6103">
        <v>0</v>
      </c>
      <c r="P6103">
        <v>0</v>
      </c>
      <c r="Q6103">
        <v>0</v>
      </c>
    </row>
    <row r="6104" spans="1:17" x14ac:dyDescent="0.2">
      <c r="A6104" t="s">
        <v>23127</v>
      </c>
      <c r="B6104" t="s">
        <v>87</v>
      </c>
      <c r="C6104" t="s">
        <v>124</v>
      </c>
      <c r="D6104" t="s">
        <v>17027</v>
      </c>
      <c r="E6104" t="s">
        <v>79</v>
      </c>
      <c r="F6104" t="s">
        <v>17019</v>
      </c>
      <c r="G6104">
        <v>1</v>
      </c>
      <c r="H6104">
        <v>0</v>
      </c>
      <c r="I6104">
        <v>0</v>
      </c>
      <c r="J6104">
        <v>0</v>
      </c>
      <c r="K6104">
        <v>0</v>
      </c>
      <c r="L6104">
        <v>0</v>
      </c>
      <c r="M6104">
        <v>0</v>
      </c>
      <c r="N6104">
        <v>0</v>
      </c>
      <c r="O6104">
        <v>0</v>
      </c>
      <c r="P6104">
        <v>0</v>
      </c>
      <c r="Q6104">
        <v>0</v>
      </c>
    </row>
    <row r="6105" spans="1:17" x14ac:dyDescent="0.2">
      <c r="A6105" t="s">
        <v>23128</v>
      </c>
      <c r="B6105" t="s">
        <v>87</v>
      </c>
      <c r="C6105" t="s">
        <v>124</v>
      </c>
      <c r="D6105" t="s">
        <v>17029</v>
      </c>
      <c r="E6105" t="s">
        <v>79</v>
      </c>
      <c r="F6105" t="s">
        <v>4875</v>
      </c>
      <c r="G6105">
        <v>0</v>
      </c>
      <c r="H6105">
        <v>14</v>
      </c>
      <c r="I6105">
        <v>3</v>
      </c>
      <c r="J6105">
        <v>9</v>
      </c>
      <c r="K6105">
        <v>1</v>
      </c>
      <c r="L6105">
        <v>1</v>
      </c>
      <c r="M6105">
        <v>0</v>
      </c>
      <c r="N6105">
        <v>0</v>
      </c>
      <c r="O6105">
        <v>0</v>
      </c>
      <c r="P6105">
        <v>0</v>
      </c>
      <c r="Q6105">
        <v>0</v>
      </c>
    </row>
    <row r="6106" spans="1:17" x14ac:dyDescent="0.2">
      <c r="A6106" t="s">
        <v>23129</v>
      </c>
      <c r="B6106" t="s">
        <v>87</v>
      </c>
      <c r="C6106" t="s">
        <v>124</v>
      </c>
      <c r="D6106" t="s">
        <v>17029</v>
      </c>
      <c r="E6106" t="s">
        <v>79</v>
      </c>
      <c r="F6106" t="s">
        <v>4877</v>
      </c>
      <c r="G6106">
        <v>0</v>
      </c>
      <c r="H6106">
        <v>14</v>
      </c>
      <c r="I6106">
        <v>3</v>
      </c>
      <c r="J6106">
        <v>8</v>
      </c>
      <c r="K6106">
        <v>0</v>
      </c>
      <c r="L6106">
        <v>3</v>
      </c>
      <c r="M6106">
        <v>0</v>
      </c>
      <c r="N6106">
        <v>0</v>
      </c>
      <c r="O6106">
        <v>0</v>
      </c>
      <c r="P6106">
        <v>0</v>
      </c>
      <c r="Q6106">
        <v>0</v>
      </c>
    </row>
    <row r="6107" spans="1:17" x14ac:dyDescent="0.2">
      <c r="A6107" t="s">
        <v>23130</v>
      </c>
      <c r="B6107" t="s">
        <v>87</v>
      </c>
      <c r="C6107" t="s">
        <v>124</v>
      </c>
      <c r="D6107" t="s">
        <v>17029</v>
      </c>
      <c r="E6107" t="s">
        <v>79</v>
      </c>
      <c r="F6107" t="s">
        <v>4879</v>
      </c>
      <c r="G6107">
        <v>0</v>
      </c>
      <c r="H6107">
        <v>0</v>
      </c>
      <c r="I6107">
        <v>0</v>
      </c>
      <c r="J6107">
        <v>0</v>
      </c>
      <c r="K6107">
        <v>0</v>
      </c>
      <c r="L6107">
        <v>0</v>
      </c>
      <c r="M6107">
        <v>14</v>
      </c>
      <c r="N6107">
        <v>0</v>
      </c>
      <c r="O6107">
        <v>0</v>
      </c>
      <c r="P6107">
        <v>0</v>
      </c>
      <c r="Q6107">
        <v>0</v>
      </c>
    </row>
    <row r="6108" spans="1:17" x14ac:dyDescent="0.2">
      <c r="A6108" t="s">
        <v>23131</v>
      </c>
      <c r="B6108" t="s">
        <v>87</v>
      </c>
      <c r="C6108" t="s">
        <v>124</v>
      </c>
      <c r="D6108" t="s">
        <v>17029</v>
      </c>
      <c r="E6108" t="s">
        <v>79</v>
      </c>
      <c r="F6108" t="s">
        <v>4881</v>
      </c>
      <c r="G6108">
        <v>0</v>
      </c>
      <c r="H6108">
        <v>14</v>
      </c>
      <c r="I6108">
        <v>3</v>
      </c>
      <c r="J6108">
        <v>8</v>
      </c>
      <c r="K6108">
        <v>0</v>
      </c>
      <c r="L6108">
        <v>3</v>
      </c>
      <c r="M6108">
        <v>0</v>
      </c>
      <c r="N6108">
        <v>0</v>
      </c>
      <c r="O6108">
        <v>0</v>
      </c>
      <c r="P6108">
        <v>0</v>
      </c>
      <c r="Q6108">
        <v>0</v>
      </c>
    </row>
    <row r="6109" spans="1:17" x14ac:dyDescent="0.2">
      <c r="A6109" t="s">
        <v>23132</v>
      </c>
      <c r="B6109" t="s">
        <v>87</v>
      </c>
      <c r="C6109" t="s">
        <v>124</v>
      </c>
      <c r="D6109" t="s">
        <v>17029</v>
      </c>
      <c r="E6109" t="s">
        <v>79</v>
      </c>
      <c r="F6109" t="s">
        <v>4883</v>
      </c>
      <c r="G6109">
        <v>0</v>
      </c>
      <c r="H6109">
        <v>14</v>
      </c>
      <c r="I6109">
        <v>3</v>
      </c>
      <c r="J6109">
        <v>8</v>
      </c>
      <c r="K6109">
        <v>0</v>
      </c>
      <c r="L6109">
        <v>3</v>
      </c>
      <c r="M6109">
        <v>0</v>
      </c>
      <c r="N6109">
        <v>0</v>
      </c>
      <c r="O6109">
        <v>0</v>
      </c>
      <c r="P6109">
        <v>0</v>
      </c>
      <c r="Q6109">
        <v>0</v>
      </c>
    </row>
    <row r="6110" spans="1:17" x14ac:dyDescent="0.2">
      <c r="A6110" t="s">
        <v>23133</v>
      </c>
      <c r="B6110" t="s">
        <v>87</v>
      </c>
      <c r="C6110" t="s">
        <v>124</v>
      </c>
      <c r="D6110" t="s">
        <v>17029</v>
      </c>
      <c r="E6110" t="s">
        <v>79</v>
      </c>
      <c r="F6110" t="s">
        <v>4885</v>
      </c>
      <c r="G6110">
        <v>0</v>
      </c>
      <c r="H6110">
        <v>0</v>
      </c>
      <c r="I6110">
        <v>0</v>
      </c>
      <c r="J6110">
        <v>0</v>
      </c>
      <c r="K6110">
        <v>0</v>
      </c>
      <c r="L6110">
        <v>0</v>
      </c>
      <c r="M6110">
        <v>14</v>
      </c>
      <c r="N6110">
        <v>0</v>
      </c>
      <c r="O6110">
        <v>0</v>
      </c>
      <c r="P6110">
        <v>0</v>
      </c>
      <c r="Q6110">
        <v>0</v>
      </c>
    </row>
    <row r="6111" spans="1:17" x14ac:dyDescent="0.2">
      <c r="A6111" t="s">
        <v>23134</v>
      </c>
      <c r="B6111" t="s">
        <v>87</v>
      </c>
      <c r="C6111" t="s">
        <v>124</v>
      </c>
      <c r="D6111" t="s">
        <v>17029</v>
      </c>
      <c r="E6111" t="s">
        <v>79</v>
      </c>
      <c r="F6111" t="s">
        <v>4887</v>
      </c>
      <c r="G6111">
        <v>0</v>
      </c>
      <c r="H6111">
        <v>14</v>
      </c>
      <c r="I6111">
        <v>3</v>
      </c>
      <c r="J6111">
        <v>9</v>
      </c>
      <c r="K6111">
        <v>1</v>
      </c>
      <c r="L6111">
        <v>1</v>
      </c>
      <c r="M6111">
        <v>0</v>
      </c>
      <c r="N6111">
        <v>0</v>
      </c>
      <c r="O6111">
        <v>0</v>
      </c>
      <c r="P6111">
        <v>0</v>
      </c>
      <c r="Q6111">
        <v>0</v>
      </c>
    </row>
    <row r="6112" spans="1:17" x14ac:dyDescent="0.2">
      <c r="A6112" t="s">
        <v>23135</v>
      </c>
      <c r="B6112" t="s">
        <v>87</v>
      </c>
      <c r="C6112" t="s">
        <v>124</v>
      </c>
      <c r="D6112" t="s">
        <v>17029</v>
      </c>
      <c r="E6112" t="s">
        <v>79</v>
      </c>
      <c r="F6112" t="s">
        <v>4889</v>
      </c>
      <c r="G6112">
        <v>0</v>
      </c>
      <c r="H6112">
        <v>0</v>
      </c>
      <c r="I6112">
        <v>0</v>
      </c>
      <c r="J6112">
        <v>0</v>
      </c>
      <c r="K6112">
        <v>0</v>
      </c>
      <c r="L6112">
        <v>0</v>
      </c>
      <c r="M6112">
        <v>14</v>
      </c>
      <c r="N6112">
        <v>0</v>
      </c>
      <c r="O6112">
        <v>0</v>
      </c>
      <c r="P6112">
        <v>0</v>
      </c>
      <c r="Q6112">
        <v>0</v>
      </c>
    </row>
    <row r="6113" spans="1:17" x14ac:dyDescent="0.2">
      <c r="A6113" t="s">
        <v>23136</v>
      </c>
      <c r="B6113" t="s">
        <v>87</v>
      </c>
      <c r="C6113" t="s">
        <v>124</v>
      </c>
      <c r="D6113" t="s">
        <v>17029</v>
      </c>
      <c r="E6113" t="s">
        <v>79</v>
      </c>
      <c r="F6113" t="s">
        <v>4871</v>
      </c>
      <c r="G6113">
        <v>0</v>
      </c>
      <c r="H6113">
        <v>0</v>
      </c>
      <c r="I6113">
        <v>0</v>
      </c>
      <c r="J6113">
        <v>0</v>
      </c>
      <c r="K6113">
        <v>0</v>
      </c>
      <c r="L6113">
        <v>0</v>
      </c>
      <c r="M6113">
        <v>0</v>
      </c>
      <c r="N6113">
        <v>11</v>
      </c>
      <c r="O6113">
        <v>9</v>
      </c>
      <c r="P6113">
        <v>2</v>
      </c>
      <c r="Q6113">
        <v>0</v>
      </c>
    </row>
    <row r="6114" spans="1:17" x14ac:dyDescent="0.2">
      <c r="A6114" t="s">
        <v>23137</v>
      </c>
      <c r="B6114" t="s">
        <v>87</v>
      </c>
      <c r="C6114" t="s">
        <v>124</v>
      </c>
      <c r="D6114" t="s">
        <v>17029</v>
      </c>
      <c r="E6114" t="s">
        <v>79</v>
      </c>
      <c r="F6114" t="s">
        <v>4873</v>
      </c>
      <c r="G6114">
        <v>0</v>
      </c>
      <c r="H6114">
        <v>0</v>
      </c>
      <c r="I6114">
        <v>0</v>
      </c>
      <c r="J6114">
        <v>0</v>
      </c>
      <c r="K6114">
        <v>0</v>
      </c>
      <c r="L6114">
        <v>0</v>
      </c>
      <c r="M6114">
        <v>0</v>
      </c>
      <c r="N6114">
        <v>9</v>
      </c>
      <c r="O6114">
        <v>8</v>
      </c>
      <c r="P6114">
        <v>1</v>
      </c>
      <c r="Q6114">
        <v>0</v>
      </c>
    </row>
    <row r="6115" spans="1:17" x14ac:dyDescent="0.2">
      <c r="A6115" t="s">
        <v>23138</v>
      </c>
      <c r="B6115" t="s">
        <v>87</v>
      </c>
      <c r="C6115" t="s">
        <v>124</v>
      </c>
      <c r="D6115" t="s">
        <v>17029</v>
      </c>
      <c r="E6115" t="s">
        <v>79</v>
      </c>
      <c r="F6115" t="s">
        <v>17019</v>
      </c>
      <c r="G6115">
        <v>14</v>
      </c>
      <c r="H6115">
        <v>0</v>
      </c>
      <c r="I6115">
        <v>0</v>
      </c>
      <c r="J6115">
        <v>0</v>
      </c>
      <c r="K6115">
        <v>0</v>
      </c>
      <c r="L6115">
        <v>0</v>
      </c>
      <c r="M6115">
        <v>0</v>
      </c>
      <c r="N6115">
        <v>0</v>
      </c>
      <c r="O6115">
        <v>0</v>
      </c>
      <c r="P6115">
        <v>0</v>
      </c>
      <c r="Q6115">
        <v>0</v>
      </c>
    </row>
    <row r="6116" spans="1:17" x14ac:dyDescent="0.2">
      <c r="A6116" t="s">
        <v>23139</v>
      </c>
      <c r="B6116" t="s">
        <v>87</v>
      </c>
      <c r="C6116" t="s">
        <v>124</v>
      </c>
      <c r="D6116" t="s">
        <v>17029</v>
      </c>
      <c r="E6116" t="s">
        <v>81</v>
      </c>
      <c r="F6116" t="s">
        <v>4875</v>
      </c>
      <c r="G6116">
        <v>0</v>
      </c>
      <c r="H6116">
        <v>15</v>
      </c>
      <c r="I6116">
        <v>1</v>
      </c>
      <c r="J6116">
        <v>12</v>
      </c>
      <c r="K6116">
        <v>0</v>
      </c>
      <c r="L6116">
        <v>2</v>
      </c>
      <c r="M6116">
        <v>0</v>
      </c>
      <c r="N6116">
        <v>0</v>
      </c>
      <c r="O6116">
        <v>0</v>
      </c>
      <c r="P6116">
        <v>0</v>
      </c>
      <c r="Q6116">
        <v>0</v>
      </c>
    </row>
    <row r="6117" spans="1:17" x14ac:dyDescent="0.2">
      <c r="A6117" t="s">
        <v>23140</v>
      </c>
      <c r="B6117" t="s">
        <v>87</v>
      </c>
      <c r="C6117" t="s">
        <v>124</v>
      </c>
      <c r="D6117" t="s">
        <v>17029</v>
      </c>
      <c r="E6117" t="s">
        <v>81</v>
      </c>
      <c r="F6117" t="s">
        <v>4877</v>
      </c>
      <c r="G6117">
        <v>0</v>
      </c>
      <c r="H6117">
        <v>15</v>
      </c>
      <c r="I6117">
        <v>1</v>
      </c>
      <c r="J6117">
        <v>11</v>
      </c>
      <c r="K6117">
        <v>0</v>
      </c>
      <c r="L6117">
        <v>3</v>
      </c>
      <c r="M6117">
        <v>0</v>
      </c>
      <c r="N6117">
        <v>0</v>
      </c>
      <c r="O6117">
        <v>0</v>
      </c>
      <c r="P6117">
        <v>0</v>
      </c>
      <c r="Q6117">
        <v>0</v>
      </c>
    </row>
    <row r="6118" spans="1:17" x14ac:dyDescent="0.2">
      <c r="A6118" t="s">
        <v>23141</v>
      </c>
      <c r="B6118" t="s">
        <v>87</v>
      </c>
      <c r="C6118" t="s">
        <v>124</v>
      </c>
      <c r="D6118" t="s">
        <v>17029</v>
      </c>
      <c r="E6118" t="s">
        <v>81</v>
      </c>
      <c r="F6118" t="s">
        <v>4879</v>
      </c>
      <c r="G6118">
        <v>0</v>
      </c>
      <c r="H6118">
        <v>0</v>
      </c>
      <c r="I6118">
        <v>0</v>
      </c>
      <c r="J6118">
        <v>0</v>
      </c>
      <c r="K6118">
        <v>0</v>
      </c>
      <c r="L6118">
        <v>0</v>
      </c>
      <c r="M6118">
        <v>15</v>
      </c>
      <c r="N6118">
        <v>0</v>
      </c>
      <c r="O6118">
        <v>0</v>
      </c>
      <c r="P6118">
        <v>0</v>
      </c>
      <c r="Q6118">
        <v>0</v>
      </c>
    </row>
    <row r="6119" spans="1:17" x14ac:dyDescent="0.2">
      <c r="A6119" t="s">
        <v>23142</v>
      </c>
      <c r="B6119" t="s">
        <v>87</v>
      </c>
      <c r="C6119" t="s">
        <v>124</v>
      </c>
      <c r="D6119" t="s">
        <v>17029</v>
      </c>
      <c r="E6119" t="s">
        <v>81</v>
      </c>
      <c r="F6119" t="s">
        <v>4881</v>
      </c>
      <c r="G6119">
        <v>0</v>
      </c>
      <c r="H6119">
        <v>15</v>
      </c>
      <c r="I6119">
        <v>1</v>
      </c>
      <c r="J6119">
        <v>11</v>
      </c>
      <c r="K6119">
        <v>0</v>
      </c>
      <c r="L6119">
        <v>3</v>
      </c>
      <c r="M6119">
        <v>0</v>
      </c>
      <c r="N6119">
        <v>0</v>
      </c>
      <c r="O6119">
        <v>0</v>
      </c>
      <c r="P6119">
        <v>0</v>
      </c>
      <c r="Q6119">
        <v>0</v>
      </c>
    </row>
    <row r="6120" spans="1:17" x14ac:dyDescent="0.2">
      <c r="A6120" t="s">
        <v>23143</v>
      </c>
      <c r="B6120" t="s">
        <v>87</v>
      </c>
      <c r="C6120" t="s">
        <v>124</v>
      </c>
      <c r="D6120" t="s">
        <v>17029</v>
      </c>
      <c r="E6120" t="s">
        <v>81</v>
      </c>
      <c r="F6120" t="s">
        <v>4883</v>
      </c>
      <c r="G6120">
        <v>0</v>
      </c>
      <c r="H6120">
        <v>15</v>
      </c>
      <c r="I6120">
        <v>1</v>
      </c>
      <c r="J6120">
        <v>11</v>
      </c>
      <c r="K6120">
        <v>0</v>
      </c>
      <c r="L6120">
        <v>3</v>
      </c>
      <c r="M6120">
        <v>0</v>
      </c>
      <c r="N6120">
        <v>0</v>
      </c>
      <c r="O6120">
        <v>0</v>
      </c>
      <c r="P6120">
        <v>0</v>
      </c>
      <c r="Q6120">
        <v>0</v>
      </c>
    </row>
    <row r="6121" spans="1:17" x14ac:dyDescent="0.2">
      <c r="A6121" t="s">
        <v>23144</v>
      </c>
      <c r="B6121" t="s">
        <v>87</v>
      </c>
      <c r="C6121" t="s">
        <v>124</v>
      </c>
      <c r="D6121" t="s">
        <v>17029</v>
      </c>
      <c r="E6121" t="s">
        <v>81</v>
      </c>
      <c r="F6121" t="s">
        <v>4885</v>
      </c>
      <c r="G6121">
        <v>0</v>
      </c>
      <c r="H6121">
        <v>0</v>
      </c>
      <c r="I6121">
        <v>0</v>
      </c>
      <c r="J6121">
        <v>0</v>
      </c>
      <c r="K6121">
        <v>0</v>
      </c>
      <c r="L6121">
        <v>0</v>
      </c>
      <c r="M6121">
        <v>15</v>
      </c>
      <c r="N6121">
        <v>0</v>
      </c>
      <c r="O6121">
        <v>0</v>
      </c>
      <c r="P6121">
        <v>0</v>
      </c>
      <c r="Q6121">
        <v>0</v>
      </c>
    </row>
    <row r="6122" spans="1:17" x14ac:dyDescent="0.2">
      <c r="A6122" t="s">
        <v>23145</v>
      </c>
      <c r="B6122" t="s">
        <v>87</v>
      </c>
      <c r="C6122" t="s">
        <v>124</v>
      </c>
      <c r="D6122" t="s">
        <v>17029</v>
      </c>
      <c r="E6122" t="s">
        <v>81</v>
      </c>
      <c r="F6122" t="s">
        <v>4887</v>
      </c>
      <c r="G6122">
        <v>0</v>
      </c>
      <c r="H6122">
        <v>15</v>
      </c>
      <c r="I6122">
        <v>1</v>
      </c>
      <c r="J6122">
        <v>12</v>
      </c>
      <c r="K6122">
        <v>0</v>
      </c>
      <c r="L6122">
        <v>2</v>
      </c>
      <c r="M6122">
        <v>0</v>
      </c>
      <c r="N6122">
        <v>0</v>
      </c>
      <c r="O6122">
        <v>0</v>
      </c>
      <c r="P6122">
        <v>0</v>
      </c>
      <c r="Q6122">
        <v>0</v>
      </c>
    </row>
    <row r="6123" spans="1:17" x14ac:dyDescent="0.2">
      <c r="A6123" t="s">
        <v>23146</v>
      </c>
      <c r="B6123" t="s">
        <v>87</v>
      </c>
      <c r="C6123" t="s">
        <v>124</v>
      </c>
      <c r="D6123" t="s">
        <v>17029</v>
      </c>
      <c r="E6123" t="s">
        <v>81</v>
      </c>
      <c r="F6123" t="s">
        <v>4889</v>
      </c>
      <c r="G6123">
        <v>0</v>
      </c>
      <c r="H6123">
        <v>0</v>
      </c>
      <c r="I6123">
        <v>0</v>
      </c>
      <c r="J6123">
        <v>0</v>
      </c>
      <c r="K6123">
        <v>0</v>
      </c>
      <c r="L6123">
        <v>0</v>
      </c>
      <c r="M6123">
        <v>15</v>
      </c>
      <c r="N6123">
        <v>0</v>
      </c>
      <c r="O6123">
        <v>0</v>
      </c>
      <c r="P6123">
        <v>0</v>
      </c>
      <c r="Q6123">
        <v>0</v>
      </c>
    </row>
    <row r="6124" spans="1:17" x14ac:dyDescent="0.2">
      <c r="A6124" t="s">
        <v>23147</v>
      </c>
      <c r="B6124" t="s">
        <v>87</v>
      </c>
      <c r="C6124" t="s">
        <v>124</v>
      </c>
      <c r="D6124" t="s">
        <v>17029</v>
      </c>
      <c r="E6124" t="s">
        <v>81</v>
      </c>
      <c r="F6124" t="s">
        <v>4871</v>
      </c>
      <c r="G6124">
        <v>0</v>
      </c>
      <c r="H6124">
        <v>0</v>
      </c>
      <c r="I6124">
        <v>0</v>
      </c>
      <c r="J6124">
        <v>0</v>
      </c>
      <c r="K6124">
        <v>0</v>
      </c>
      <c r="L6124">
        <v>0</v>
      </c>
      <c r="M6124">
        <v>0</v>
      </c>
      <c r="N6124">
        <v>11</v>
      </c>
      <c r="O6124">
        <v>9</v>
      </c>
      <c r="P6124">
        <v>1</v>
      </c>
      <c r="Q6124">
        <v>1</v>
      </c>
    </row>
    <row r="6125" spans="1:17" x14ac:dyDescent="0.2">
      <c r="A6125" t="s">
        <v>23148</v>
      </c>
      <c r="B6125" t="s">
        <v>87</v>
      </c>
      <c r="C6125" t="s">
        <v>124</v>
      </c>
      <c r="D6125" t="s">
        <v>17029</v>
      </c>
      <c r="E6125" t="s">
        <v>81</v>
      </c>
      <c r="F6125" t="s">
        <v>4873</v>
      </c>
      <c r="G6125">
        <v>0</v>
      </c>
      <c r="H6125">
        <v>0</v>
      </c>
      <c r="I6125">
        <v>0</v>
      </c>
      <c r="J6125">
        <v>0</v>
      </c>
      <c r="K6125">
        <v>0</v>
      </c>
      <c r="L6125">
        <v>0</v>
      </c>
      <c r="M6125">
        <v>0</v>
      </c>
      <c r="N6125">
        <v>8</v>
      </c>
      <c r="O6125">
        <v>7</v>
      </c>
      <c r="P6125">
        <v>1</v>
      </c>
      <c r="Q6125">
        <v>0</v>
      </c>
    </row>
    <row r="6126" spans="1:17" x14ac:dyDescent="0.2">
      <c r="A6126" t="s">
        <v>23149</v>
      </c>
      <c r="B6126" t="s">
        <v>87</v>
      </c>
      <c r="C6126" t="s">
        <v>124</v>
      </c>
      <c r="D6126" t="s">
        <v>17029</v>
      </c>
      <c r="E6126" t="s">
        <v>81</v>
      </c>
      <c r="F6126" t="s">
        <v>17019</v>
      </c>
      <c r="G6126">
        <v>15</v>
      </c>
      <c r="H6126">
        <v>0</v>
      </c>
      <c r="I6126">
        <v>0</v>
      </c>
      <c r="J6126">
        <v>0</v>
      </c>
      <c r="K6126">
        <v>0</v>
      </c>
      <c r="L6126">
        <v>0</v>
      </c>
      <c r="M6126">
        <v>0</v>
      </c>
      <c r="N6126">
        <v>0</v>
      </c>
      <c r="O6126">
        <v>0</v>
      </c>
      <c r="P6126">
        <v>0</v>
      </c>
      <c r="Q6126">
        <v>0</v>
      </c>
    </row>
    <row r="6127" spans="1:17" x14ac:dyDescent="0.2">
      <c r="A6127" t="s">
        <v>23150</v>
      </c>
      <c r="B6127" t="s">
        <v>87</v>
      </c>
      <c r="C6127" t="s">
        <v>124</v>
      </c>
      <c r="D6127" t="s">
        <v>17025</v>
      </c>
      <c r="E6127" t="s">
        <v>81</v>
      </c>
      <c r="F6127" t="s">
        <v>17019</v>
      </c>
      <c r="G6127">
        <v>3</v>
      </c>
      <c r="H6127">
        <v>0</v>
      </c>
      <c r="I6127">
        <v>0</v>
      </c>
      <c r="J6127">
        <v>0</v>
      </c>
      <c r="K6127">
        <v>0</v>
      </c>
      <c r="L6127">
        <v>0</v>
      </c>
      <c r="M6127">
        <v>0</v>
      </c>
      <c r="N6127">
        <v>0</v>
      </c>
      <c r="O6127">
        <v>0</v>
      </c>
      <c r="P6127">
        <v>0</v>
      </c>
      <c r="Q6127">
        <v>0</v>
      </c>
    </row>
    <row r="6128" spans="1:17" x14ac:dyDescent="0.2">
      <c r="A6128" t="s">
        <v>23151</v>
      </c>
      <c r="B6128" t="s">
        <v>87</v>
      </c>
      <c r="C6128" t="s">
        <v>125</v>
      </c>
      <c r="D6128" t="s">
        <v>17027</v>
      </c>
      <c r="E6128" t="s">
        <v>81</v>
      </c>
      <c r="F6128" t="s">
        <v>17019</v>
      </c>
      <c r="G6128">
        <v>5</v>
      </c>
      <c r="H6128">
        <v>0</v>
      </c>
      <c r="I6128">
        <v>0</v>
      </c>
      <c r="J6128">
        <v>0</v>
      </c>
      <c r="K6128">
        <v>0</v>
      </c>
      <c r="L6128">
        <v>0</v>
      </c>
      <c r="M6128">
        <v>0</v>
      </c>
      <c r="N6128">
        <v>0</v>
      </c>
      <c r="O6128">
        <v>0</v>
      </c>
      <c r="P6128">
        <v>0</v>
      </c>
      <c r="Q6128">
        <v>0</v>
      </c>
    </row>
    <row r="6129" spans="1:17" x14ac:dyDescent="0.2">
      <c r="A6129" t="s">
        <v>23152</v>
      </c>
      <c r="B6129" t="s">
        <v>87</v>
      </c>
      <c r="C6129" t="s">
        <v>125</v>
      </c>
      <c r="D6129" t="s">
        <v>17029</v>
      </c>
      <c r="E6129" t="s">
        <v>79</v>
      </c>
      <c r="F6129" t="s">
        <v>4875</v>
      </c>
      <c r="G6129">
        <v>0</v>
      </c>
      <c r="H6129">
        <v>38</v>
      </c>
      <c r="I6129">
        <v>13</v>
      </c>
      <c r="J6129">
        <v>23</v>
      </c>
      <c r="K6129">
        <v>1</v>
      </c>
      <c r="L6129">
        <v>1</v>
      </c>
      <c r="M6129">
        <v>0</v>
      </c>
      <c r="N6129">
        <v>0</v>
      </c>
      <c r="O6129">
        <v>0</v>
      </c>
      <c r="P6129">
        <v>0</v>
      </c>
      <c r="Q6129">
        <v>0</v>
      </c>
    </row>
    <row r="6130" spans="1:17" x14ac:dyDescent="0.2">
      <c r="A6130" t="s">
        <v>23153</v>
      </c>
      <c r="B6130" t="s">
        <v>87</v>
      </c>
      <c r="C6130" t="s">
        <v>125</v>
      </c>
      <c r="D6130" t="s">
        <v>17029</v>
      </c>
      <c r="E6130" t="s">
        <v>79</v>
      </c>
      <c r="F6130" t="s">
        <v>4877</v>
      </c>
      <c r="G6130">
        <v>0</v>
      </c>
      <c r="H6130">
        <v>38</v>
      </c>
      <c r="I6130">
        <v>12</v>
      </c>
      <c r="J6130">
        <v>22</v>
      </c>
      <c r="K6130">
        <v>2</v>
      </c>
      <c r="L6130">
        <v>2</v>
      </c>
      <c r="M6130">
        <v>0</v>
      </c>
      <c r="N6130">
        <v>0</v>
      </c>
      <c r="O6130">
        <v>0</v>
      </c>
      <c r="P6130">
        <v>0</v>
      </c>
      <c r="Q6130">
        <v>0</v>
      </c>
    </row>
    <row r="6131" spans="1:17" x14ac:dyDescent="0.2">
      <c r="A6131" t="s">
        <v>23154</v>
      </c>
      <c r="B6131" t="s">
        <v>87</v>
      </c>
      <c r="C6131" t="s">
        <v>125</v>
      </c>
      <c r="D6131" t="s">
        <v>17029</v>
      </c>
      <c r="E6131" t="s">
        <v>79</v>
      </c>
      <c r="F6131" t="s">
        <v>4879</v>
      </c>
      <c r="G6131">
        <v>0</v>
      </c>
      <c r="H6131">
        <v>0</v>
      </c>
      <c r="I6131">
        <v>0</v>
      </c>
      <c r="J6131">
        <v>0</v>
      </c>
      <c r="K6131">
        <v>0</v>
      </c>
      <c r="L6131">
        <v>0</v>
      </c>
      <c r="M6131">
        <v>38</v>
      </c>
      <c r="N6131">
        <v>0</v>
      </c>
      <c r="O6131">
        <v>0</v>
      </c>
      <c r="P6131">
        <v>0</v>
      </c>
      <c r="Q6131">
        <v>0</v>
      </c>
    </row>
    <row r="6132" spans="1:17" x14ac:dyDescent="0.2">
      <c r="A6132" t="s">
        <v>23155</v>
      </c>
      <c r="B6132" t="s">
        <v>87</v>
      </c>
      <c r="C6132" t="s">
        <v>125</v>
      </c>
      <c r="D6132" t="s">
        <v>17029</v>
      </c>
      <c r="E6132" t="s">
        <v>79</v>
      </c>
      <c r="F6132" t="s">
        <v>4881</v>
      </c>
      <c r="G6132">
        <v>0</v>
      </c>
      <c r="H6132">
        <v>38</v>
      </c>
      <c r="I6132">
        <v>12</v>
      </c>
      <c r="J6132">
        <v>22</v>
      </c>
      <c r="K6132">
        <v>2</v>
      </c>
      <c r="L6132">
        <v>2</v>
      </c>
      <c r="M6132">
        <v>0</v>
      </c>
      <c r="N6132">
        <v>0</v>
      </c>
      <c r="O6132">
        <v>0</v>
      </c>
      <c r="P6132">
        <v>0</v>
      </c>
      <c r="Q6132">
        <v>0</v>
      </c>
    </row>
    <row r="6133" spans="1:17" x14ac:dyDescent="0.2">
      <c r="A6133" t="s">
        <v>23156</v>
      </c>
      <c r="B6133" t="s">
        <v>87</v>
      </c>
      <c r="C6133" t="s">
        <v>125</v>
      </c>
      <c r="D6133" t="s">
        <v>17029</v>
      </c>
      <c r="E6133" t="s">
        <v>79</v>
      </c>
      <c r="F6133" t="s">
        <v>4883</v>
      </c>
      <c r="G6133">
        <v>0</v>
      </c>
      <c r="H6133">
        <v>38</v>
      </c>
      <c r="I6133">
        <v>13</v>
      </c>
      <c r="J6133">
        <v>21</v>
      </c>
      <c r="K6133">
        <v>2</v>
      </c>
      <c r="L6133">
        <v>2</v>
      </c>
      <c r="M6133">
        <v>0</v>
      </c>
      <c r="N6133">
        <v>0</v>
      </c>
      <c r="O6133">
        <v>0</v>
      </c>
      <c r="P6133">
        <v>0</v>
      </c>
      <c r="Q6133">
        <v>0</v>
      </c>
    </row>
    <row r="6134" spans="1:17" x14ac:dyDescent="0.2">
      <c r="A6134" t="s">
        <v>23157</v>
      </c>
      <c r="B6134" t="s">
        <v>87</v>
      </c>
      <c r="C6134" t="s">
        <v>125</v>
      </c>
      <c r="D6134" t="s">
        <v>17029</v>
      </c>
      <c r="E6134" t="s">
        <v>79</v>
      </c>
      <c r="F6134" t="s">
        <v>4885</v>
      </c>
      <c r="G6134">
        <v>0</v>
      </c>
      <c r="H6134">
        <v>0</v>
      </c>
      <c r="I6134">
        <v>0</v>
      </c>
      <c r="J6134">
        <v>0</v>
      </c>
      <c r="K6134">
        <v>0</v>
      </c>
      <c r="L6134">
        <v>0</v>
      </c>
      <c r="M6134">
        <v>38</v>
      </c>
      <c r="N6134">
        <v>0</v>
      </c>
      <c r="O6134">
        <v>0</v>
      </c>
      <c r="P6134">
        <v>0</v>
      </c>
      <c r="Q6134">
        <v>0</v>
      </c>
    </row>
    <row r="6135" spans="1:17" x14ac:dyDescent="0.2">
      <c r="A6135" t="s">
        <v>23158</v>
      </c>
      <c r="B6135" t="s">
        <v>87</v>
      </c>
      <c r="C6135" t="s">
        <v>125</v>
      </c>
      <c r="D6135" t="s">
        <v>17029</v>
      </c>
      <c r="E6135" t="s">
        <v>79</v>
      </c>
      <c r="F6135" t="s">
        <v>4887</v>
      </c>
      <c r="G6135">
        <v>0</v>
      </c>
      <c r="H6135">
        <v>38</v>
      </c>
      <c r="I6135">
        <v>12</v>
      </c>
      <c r="J6135">
        <v>24</v>
      </c>
      <c r="K6135">
        <v>1</v>
      </c>
      <c r="L6135">
        <v>1</v>
      </c>
      <c r="M6135">
        <v>0</v>
      </c>
      <c r="N6135">
        <v>0</v>
      </c>
      <c r="O6135">
        <v>0</v>
      </c>
      <c r="P6135">
        <v>0</v>
      </c>
      <c r="Q6135">
        <v>0</v>
      </c>
    </row>
    <row r="6136" spans="1:17" x14ac:dyDescent="0.2">
      <c r="A6136" t="s">
        <v>23159</v>
      </c>
      <c r="B6136" t="s">
        <v>87</v>
      </c>
      <c r="C6136" t="s">
        <v>125</v>
      </c>
      <c r="D6136" t="s">
        <v>17029</v>
      </c>
      <c r="E6136" t="s">
        <v>79</v>
      </c>
      <c r="F6136" t="s">
        <v>4889</v>
      </c>
      <c r="G6136">
        <v>0</v>
      </c>
      <c r="H6136">
        <v>0</v>
      </c>
      <c r="I6136">
        <v>0</v>
      </c>
      <c r="J6136">
        <v>0</v>
      </c>
      <c r="K6136">
        <v>0</v>
      </c>
      <c r="L6136">
        <v>0</v>
      </c>
      <c r="M6136">
        <v>38</v>
      </c>
      <c r="N6136">
        <v>0</v>
      </c>
      <c r="O6136">
        <v>0</v>
      </c>
      <c r="P6136">
        <v>0</v>
      </c>
      <c r="Q6136">
        <v>0</v>
      </c>
    </row>
    <row r="6137" spans="1:17" x14ac:dyDescent="0.2">
      <c r="A6137" t="s">
        <v>23160</v>
      </c>
      <c r="B6137" t="s">
        <v>87</v>
      </c>
      <c r="C6137" t="s">
        <v>125</v>
      </c>
      <c r="D6137" t="s">
        <v>17029</v>
      </c>
      <c r="E6137" t="s">
        <v>79</v>
      </c>
      <c r="F6137" t="s">
        <v>4871</v>
      </c>
      <c r="G6137">
        <v>0</v>
      </c>
      <c r="H6137">
        <v>0</v>
      </c>
      <c r="I6137">
        <v>0</v>
      </c>
      <c r="J6137">
        <v>0</v>
      </c>
      <c r="K6137">
        <v>0</v>
      </c>
      <c r="L6137">
        <v>0</v>
      </c>
      <c r="M6137">
        <v>0</v>
      </c>
      <c r="N6137">
        <v>26</v>
      </c>
      <c r="O6137">
        <v>24</v>
      </c>
      <c r="P6137">
        <v>2</v>
      </c>
      <c r="Q6137">
        <v>0</v>
      </c>
    </row>
    <row r="6138" spans="1:17" x14ac:dyDescent="0.2">
      <c r="A6138" t="s">
        <v>23161</v>
      </c>
      <c r="B6138" t="s">
        <v>87</v>
      </c>
      <c r="C6138" t="s">
        <v>125</v>
      </c>
      <c r="D6138" t="s">
        <v>17029</v>
      </c>
      <c r="E6138" t="s">
        <v>79</v>
      </c>
      <c r="F6138" t="s">
        <v>4873</v>
      </c>
      <c r="G6138">
        <v>0</v>
      </c>
      <c r="H6138">
        <v>0</v>
      </c>
      <c r="I6138">
        <v>0</v>
      </c>
      <c r="J6138">
        <v>0</v>
      </c>
      <c r="K6138">
        <v>0</v>
      </c>
      <c r="L6138">
        <v>0</v>
      </c>
      <c r="M6138">
        <v>0</v>
      </c>
      <c r="N6138">
        <v>19</v>
      </c>
      <c r="O6138">
        <v>17</v>
      </c>
      <c r="P6138">
        <v>2</v>
      </c>
      <c r="Q6138">
        <v>0</v>
      </c>
    </row>
    <row r="6139" spans="1:17" x14ac:dyDescent="0.2">
      <c r="A6139" t="s">
        <v>23162</v>
      </c>
      <c r="B6139" t="s">
        <v>87</v>
      </c>
      <c r="C6139" t="s">
        <v>125</v>
      </c>
      <c r="D6139" t="s">
        <v>17029</v>
      </c>
      <c r="E6139" t="s">
        <v>79</v>
      </c>
      <c r="F6139" t="s">
        <v>17019</v>
      </c>
      <c r="G6139">
        <v>38</v>
      </c>
      <c r="H6139">
        <v>0</v>
      </c>
      <c r="I6139">
        <v>0</v>
      </c>
      <c r="J6139">
        <v>0</v>
      </c>
      <c r="K6139">
        <v>0</v>
      </c>
      <c r="L6139">
        <v>0</v>
      </c>
      <c r="M6139">
        <v>0</v>
      </c>
      <c r="N6139">
        <v>0</v>
      </c>
      <c r="O6139">
        <v>0</v>
      </c>
      <c r="P6139">
        <v>0</v>
      </c>
      <c r="Q6139">
        <v>0</v>
      </c>
    </row>
    <row r="6140" spans="1:17" x14ac:dyDescent="0.2">
      <c r="A6140" t="s">
        <v>23163</v>
      </c>
      <c r="B6140" t="s">
        <v>87</v>
      </c>
      <c r="C6140" t="s">
        <v>125</v>
      </c>
      <c r="D6140" t="s">
        <v>17029</v>
      </c>
      <c r="E6140" t="s">
        <v>81</v>
      </c>
      <c r="F6140" t="s">
        <v>4875</v>
      </c>
      <c r="G6140">
        <v>0</v>
      </c>
      <c r="H6140">
        <v>36</v>
      </c>
      <c r="I6140">
        <v>7</v>
      </c>
      <c r="J6140">
        <v>24</v>
      </c>
      <c r="K6140">
        <v>3</v>
      </c>
      <c r="L6140">
        <v>2</v>
      </c>
      <c r="M6140">
        <v>0</v>
      </c>
      <c r="N6140">
        <v>0</v>
      </c>
      <c r="O6140">
        <v>0</v>
      </c>
      <c r="P6140">
        <v>0</v>
      </c>
      <c r="Q6140">
        <v>0</v>
      </c>
    </row>
    <row r="6141" spans="1:17" x14ac:dyDescent="0.2">
      <c r="A6141" t="s">
        <v>23164</v>
      </c>
      <c r="B6141" t="s">
        <v>87</v>
      </c>
      <c r="C6141" t="s">
        <v>125</v>
      </c>
      <c r="D6141" t="s">
        <v>17029</v>
      </c>
      <c r="E6141" t="s">
        <v>81</v>
      </c>
      <c r="F6141" t="s">
        <v>4877</v>
      </c>
      <c r="G6141">
        <v>0</v>
      </c>
      <c r="H6141">
        <v>36</v>
      </c>
      <c r="I6141">
        <v>7</v>
      </c>
      <c r="J6141">
        <v>22</v>
      </c>
      <c r="K6141">
        <v>3</v>
      </c>
      <c r="L6141">
        <v>4</v>
      </c>
      <c r="M6141">
        <v>0</v>
      </c>
      <c r="N6141">
        <v>0</v>
      </c>
      <c r="O6141">
        <v>0</v>
      </c>
      <c r="P6141">
        <v>0</v>
      </c>
      <c r="Q6141">
        <v>0</v>
      </c>
    </row>
    <row r="6142" spans="1:17" x14ac:dyDescent="0.2">
      <c r="A6142" t="s">
        <v>23165</v>
      </c>
      <c r="B6142" t="s">
        <v>87</v>
      </c>
      <c r="C6142" t="s">
        <v>125</v>
      </c>
      <c r="D6142" t="s">
        <v>17029</v>
      </c>
      <c r="E6142" t="s">
        <v>81</v>
      </c>
      <c r="F6142" t="s">
        <v>4879</v>
      </c>
      <c r="G6142">
        <v>0</v>
      </c>
      <c r="H6142">
        <v>0</v>
      </c>
      <c r="I6142">
        <v>0</v>
      </c>
      <c r="J6142">
        <v>0</v>
      </c>
      <c r="K6142">
        <v>0</v>
      </c>
      <c r="L6142">
        <v>0</v>
      </c>
      <c r="M6142">
        <v>36</v>
      </c>
      <c r="N6142">
        <v>0</v>
      </c>
      <c r="O6142">
        <v>0</v>
      </c>
      <c r="P6142">
        <v>0</v>
      </c>
      <c r="Q6142">
        <v>0</v>
      </c>
    </row>
    <row r="6143" spans="1:17" x14ac:dyDescent="0.2">
      <c r="A6143" t="s">
        <v>23166</v>
      </c>
      <c r="B6143" t="s">
        <v>87</v>
      </c>
      <c r="C6143" t="s">
        <v>125</v>
      </c>
      <c r="D6143" t="s">
        <v>17029</v>
      </c>
      <c r="E6143" t="s">
        <v>81</v>
      </c>
      <c r="F6143" t="s">
        <v>4881</v>
      </c>
      <c r="G6143">
        <v>0</v>
      </c>
      <c r="H6143">
        <v>36</v>
      </c>
      <c r="I6143">
        <v>7</v>
      </c>
      <c r="J6143">
        <v>22</v>
      </c>
      <c r="K6143">
        <v>3</v>
      </c>
      <c r="L6143">
        <v>4</v>
      </c>
      <c r="M6143">
        <v>0</v>
      </c>
      <c r="N6143">
        <v>0</v>
      </c>
      <c r="O6143">
        <v>0</v>
      </c>
      <c r="P6143">
        <v>0</v>
      </c>
      <c r="Q6143">
        <v>0</v>
      </c>
    </row>
    <row r="6144" spans="1:17" x14ac:dyDescent="0.2">
      <c r="A6144" t="s">
        <v>23167</v>
      </c>
      <c r="B6144" t="s">
        <v>87</v>
      </c>
      <c r="C6144" t="s">
        <v>125</v>
      </c>
      <c r="D6144" t="s">
        <v>17029</v>
      </c>
      <c r="E6144" t="s">
        <v>81</v>
      </c>
      <c r="F6144" t="s">
        <v>4883</v>
      </c>
      <c r="G6144">
        <v>0</v>
      </c>
      <c r="H6144">
        <v>36</v>
      </c>
      <c r="I6144">
        <v>7</v>
      </c>
      <c r="J6144">
        <v>24</v>
      </c>
      <c r="K6144">
        <v>2</v>
      </c>
      <c r="L6144">
        <v>3</v>
      </c>
      <c r="M6144">
        <v>0</v>
      </c>
      <c r="N6144">
        <v>0</v>
      </c>
      <c r="O6144">
        <v>0</v>
      </c>
      <c r="P6144">
        <v>0</v>
      </c>
      <c r="Q6144">
        <v>0</v>
      </c>
    </row>
    <row r="6145" spans="1:17" x14ac:dyDescent="0.2">
      <c r="A6145" t="s">
        <v>23168</v>
      </c>
      <c r="B6145" t="s">
        <v>87</v>
      </c>
      <c r="C6145" t="s">
        <v>125</v>
      </c>
      <c r="D6145" t="s">
        <v>17029</v>
      </c>
      <c r="E6145" t="s">
        <v>81</v>
      </c>
      <c r="F6145" t="s">
        <v>4885</v>
      </c>
      <c r="G6145">
        <v>0</v>
      </c>
      <c r="H6145">
        <v>0</v>
      </c>
      <c r="I6145">
        <v>0</v>
      </c>
      <c r="J6145">
        <v>0</v>
      </c>
      <c r="K6145">
        <v>0</v>
      </c>
      <c r="L6145">
        <v>0</v>
      </c>
      <c r="M6145">
        <v>36</v>
      </c>
      <c r="N6145">
        <v>0</v>
      </c>
      <c r="O6145">
        <v>0</v>
      </c>
      <c r="P6145">
        <v>0</v>
      </c>
      <c r="Q6145">
        <v>0</v>
      </c>
    </row>
    <row r="6146" spans="1:17" x14ac:dyDescent="0.2">
      <c r="A6146" t="s">
        <v>23169</v>
      </c>
      <c r="B6146" t="s">
        <v>87</v>
      </c>
      <c r="C6146" t="s">
        <v>125</v>
      </c>
      <c r="D6146" t="s">
        <v>17029</v>
      </c>
      <c r="E6146" t="s">
        <v>81</v>
      </c>
      <c r="F6146" t="s">
        <v>4887</v>
      </c>
      <c r="G6146">
        <v>0</v>
      </c>
      <c r="H6146">
        <v>36</v>
      </c>
      <c r="I6146">
        <v>7</v>
      </c>
      <c r="J6146">
        <v>24</v>
      </c>
      <c r="K6146">
        <v>3</v>
      </c>
      <c r="L6146">
        <v>2</v>
      </c>
      <c r="M6146">
        <v>0</v>
      </c>
      <c r="N6146">
        <v>0</v>
      </c>
      <c r="O6146">
        <v>0</v>
      </c>
      <c r="P6146">
        <v>0</v>
      </c>
      <c r="Q6146">
        <v>0</v>
      </c>
    </row>
    <row r="6147" spans="1:17" x14ac:dyDescent="0.2">
      <c r="A6147" t="s">
        <v>23170</v>
      </c>
      <c r="B6147" t="s">
        <v>87</v>
      </c>
      <c r="C6147" t="s">
        <v>125</v>
      </c>
      <c r="D6147" t="s">
        <v>17029</v>
      </c>
      <c r="E6147" t="s">
        <v>81</v>
      </c>
      <c r="F6147" t="s">
        <v>4889</v>
      </c>
      <c r="G6147">
        <v>0</v>
      </c>
      <c r="H6147">
        <v>0</v>
      </c>
      <c r="I6147">
        <v>0</v>
      </c>
      <c r="J6147">
        <v>0</v>
      </c>
      <c r="K6147">
        <v>0</v>
      </c>
      <c r="L6147">
        <v>0</v>
      </c>
      <c r="M6147">
        <v>36</v>
      </c>
      <c r="N6147">
        <v>0</v>
      </c>
      <c r="O6147">
        <v>0</v>
      </c>
      <c r="P6147">
        <v>0</v>
      </c>
      <c r="Q6147">
        <v>0</v>
      </c>
    </row>
    <row r="6148" spans="1:17" x14ac:dyDescent="0.2">
      <c r="A6148" t="s">
        <v>23171</v>
      </c>
      <c r="B6148" t="s">
        <v>87</v>
      </c>
      <c r="C6148" t="s">
        <v>125</v>
      </c>
      <c r="D6148" t="s">
        <v>17029</v>
      </c>
      <c r="E6148" t="s">
        <v>81</v>
      </c>
      <c r="F6148" t="s">
        <v>4871</v>
      </c>
      <c r="G6148">
        <v>0</v>
      </c>
      <c r="H6148">
        <v>0</v>
      </c>
      <c r="I6148">
        <v>0</v>
      </c>
      <c r="J6148">
        <v>0</v>
      </c>
      <c r="K6148">
        <v>0</v>
      </c>
      <c r="L6148">
        <v>0</v>
      </c>
      <c r="M6148">
        <v>0</v>
      </c>
      <c r="N6148">
        <v>27</v>
      </c>
      <c r="O6148">
        <v>25</v>
      </c>
      <c r="P6148">
        <v>2</v>
      </c>
      <c r="Q6148">
        <v>0</v>
      </c>
    </row>
    <row r="6149" spans="1:17" x14ac:dyDescent="0.2">
      <c r="A6149" t="s">
        <v>23172</v>
      </c>
      <c r="B6149" t="s">
        <v>87</v>
      </c>
      <c r="C6149" t="s">
        <v>125</v>
      </c>
      <c r="D6149" t="s">
        <v>17029</v>
      </c>
      <c r="E6149" t="s">
        <v>81</v>
      </c>
      <c r="F6149" t="s">
        <v>4873</v>
      </c>
      <c r="G6149">
        <v>0</v>
      </c>
      <c r="H6149">
        <v>0</v>
      </c>
      <c r="I6149">
        <v>0</v>
      </c>
      <c r="J6149">
        <v>0</v>
      </c>
      <c r="K6149">
        <v>0</v>
      </c>
      <c r="L6149">
        <v>0</v>
      </c>
      <c r="M6149">
        <v>0</v>
      </c>
      <c r="N6149">
        <v>17</v>
      </c>
      <c r="O6149">
        <v>17</v>
      </c>
      <c r="P6149">
        <v>0</v>
      </c>
      <c r="Q6149">
        <v>0</v>
      </c>
    </row>
    <row r="6150" spans="1:17" x14ac:dyDescent="0.2">
      <c r="A6150" t="s">
        <v>23173</v>
      </c>
      <c r="B6150" t="s">
        <v>87</v>
      </c>
      <c r="C6150" t="s">
        <v>125</v>
      </c>
      <c r="D6150" t="s">
        <v>17029</v>
      </c>
      <c r="E6150" t="s">
        <v>81</v>
      </c>
      <c r="F6150" t="s">
        <v>17019</v>
      </c>
      <c r="G6150">
        <v>36</v>
      </c>
      <c r="H6150">
        <v>0</v>
      </c>
      <c r="I6150">
        <v>0</v>
      </c>
      <c r="J6150">
        <v>0</v>
      </c>
      <c r="K6150">
        <v>0</v>
      </c>
      <c r="L6150">
        <v>0</v>
      </c>
      <c r="M6150">
        <v>0</v>
      </c>
      <c r="N6150">
        <v>0</v>
      </c>
      <c r="O6150">
        <v>0</v>
      </c>
      <c r="P6150">
        <v>0</v>
      </c>
      <c r="Q6150">
        <v>0</v>
      </c>
    </row>
    <row r="6151" spans="1:17" x14ac:dyDescent="0.2">
      <c r="A6151" t="s">
        <v>23174</v>
      </c>
      <c r="B6151" t="s">
        <v>87</v>
      </c>
      <c r="C6151" t="s">
        <v>125</v>
      </c>
      <c r="D6151" t="s">
        <v>17025</v>
      </c>
      <c r="E6151" t="s">
        <v>79</v>
      </c>
      <c r="F6151" t="s">
        <v>17019</v>
      </c>
      <c r="G6151">
        <v>13</v>
      </c>
      <c r="H6151">
        <v>0</v>
      </c>
      <c r="I6151">
        <v>0</v>
      </c>
      <c r="J6151">
        <v>0</v>
      </c>
      <c r="K6151">
        <v>0</v>
      </c>
      <c r="L6151">
        <v>0</v>
      </c>
      <c r="M6151">
        <v>0</v>
      </c>
      <c r="N6151">
        <v>0</v>
      </c>
      <c r="O6151">
        <v>0</v>
      </c>
      <c r="P6151">
        <v>0</v>
      </c>
      <c r="Q6151">
        <v>0</v>
      </c>
    </row>
    <row r="6152" spans="1:17" x14ac:dyDescent="0.2">
      <c r="A6152" t="s">
        <v>23175</v>
      </c>
      <c r="B6152" t="s">
        <v>87</v>
      </c>
      <c r="C6152" t="s">
        <v>125</v>
      </c>
      <c r="D6152" t="s">
        <v>17025</v>
      </c>
      <c r="E6152" t="s">
        <v>81</v>
      </c>
      <c r="F6152" t="s">
        <v>17019</v>
      </c>
      <c r="G6152">
        <v>5</v>
      </c>
      <c r="H6152">
        <v>0</v>
      </c>
      <c r="I6152">
        <v>0</v>
      </c>
      <c r="J6152">
        <v>0</v>
      </c>
      <c r="K6152">
        <v>0</v>
      </c>
      <c r="L6152">
        <v>0</v>
      </c>
      <c r="M6152">
        <v>0</v>
      </c>
      <c r="N6152">
        <v>0</v>
      </c>
      <c r="O6152">
        <v>0</v>
      </c>
      <c r="P6152">
        <v>0</v>
      </c>
      <c r="Q6152">
        <v>0</v>
      </c>
    </row>
    <row r="6153" spans="1:17" x14ac:dyDescent="0.2">
      <c r="A6153" t="s">
        <v>23176</v>
      </c>
      <c r="B6153" t="s">
        <v>87</v>
      </c>
      <c r="C6153" t="s">
        <v>126</v>
      </c>
      <c r="D6153" t="s">
        <v>17029</v>
      </c>
      <c r="E6153" t="s">
        <v>79</v>
      </c>
      <c r="F6153" t="s">
        <v>4875</v>
      </c>
      <c r="G6153">
        <v>0</v>
      </c>
      <c r="H6153">
        <v>7</v>
      </c>
      <c r="I6153">
        <v>2</v>
      </c>
      <c r="J6153">
        <v>3</v>
      </c>
      <c r="K6153">
        <v>1</v>
      </c>
      <c r="L6153">
        <v>1</v>
      </c>
      <c r="M6153">
        <v>0</v>
      </c>
      <c r="N6153">
        <v>0</v>
      </c>
      <c r="O6153">
        <v>0</v>
      </c>
      <c r="P6153">
        <v>0</v>
      </c>
      <c r="Q6153">
        <v>0</v>
      </c>
    </row>
    <row r="6154" spans="1:17" x14ac:dyDescent="0.2">
      <c r="A6154" t="s">
        <v>23177</v>
      </c>
      <c r="B6154" t="s">
        <v>87</v>
      </c>
      <c r="C6154" t="s">
        <v>126</v>
      </c>
      <c r="D6154" t="s">
        <v>17029</v>
      </c>
      <c r="E6154" t="s">
        <v>79</v>
      </c>
      <c r="F6154" t="s">
        <v>4877</v>
      </c>
      <c r="G6154">
        <v>0</v>
      </c>
      <c r="H6154">
        <v>7</v>
      </c>
      <c r="I6154">
        <v>2</v>
      </c>
      <c r="J6154">
        <v>3</v>
      </c>
      <c r="K6154">
        <v>1</v>
      </c>
      <c r="L6154">
        <v>1</v>
      </c>
      <c r="M6154">
        <v>0</v>
      </c>
      <c r="N6154">
        <v>0</v>
      </c>
      <c r="O6154">
        <v>0</v>
      </c>
      <c r="P6154">
        <v>0</v>
      </c>
      <c r="Q6154">
        <v>0</v>
      </c>
    </row>
    <row r="6155" spans="1:17" x14ac:dyDescent="0.2">
      <c r="A6155" t="s">
        <v>23178</v>
      </c>
      <c r="B6155" t="s">
        <v>87</v>
      </c>
      <c r="C6155" t="s">
        <v>126</v>
      </c>
      <c r="D6155" t="s">
        <v>17029</v>
      </c>
      <c r="E6155" t="s">
        <v>79</v>
      </c>
      <c r="F6155" t="s">
        <v>4879</v>
      </c>
      <c r="G6155">
        <v>0</v>
      </c>
      <c r="H6155">
        <v>0</v>
      </c>
      <c r="I6155">
        <v>0</v>
      </c>
      <c r="J6155">
        <v>0</v>
      </c>
      <c r="K6155">
        <v>0</v>
      </c>
      <c r="L6155">
        <v>0</v>
      </c>
      <c r="M6155">
        <v>7</v>
      </c>
      <c r="N6155">
        <v>0</v>
      </c>
      <c r="O6155">
        <v>0</v>
      </c>
      <c r="P6155">
        <v>0</v>
      </c>
      <c r="Q6155">
        <v>0</v>
      </c>
    </row>
    <row r="6156" spans="1:17" x14ac:dyDescent="0.2">
      <c r="A6156" t="s">
        <v>23179</v>
      </c>
      <c r="B6156" t="s">
        <v>87</v>
      </c>
      <c r="C6156" t="s">
        <v>126</v>
      </c>
      <c r="D6156" t="s">
        <v>17029</v>
      </c>
      <c r="E6156" t="s">
        <v>79</v>
      </c>
      <c r="F6156" t="s">
        <v>4881</v>
      </c>
      <c r="G6156">
        <v>0</v>
      </c>
      <c r="H6156">
        <v>7</v>
      </c>
      <c r="I6156">
        <v>2</v>
      </c>
      <c r="J6156">
        <v>3</v>
      </c>
      <c r="K6156">
        <v>1</v>
      </c>
      <c r="L6156">
        <v>1</v>
      </c>
      <c r="M6156">
        <v>0</v>
      </c>
      <c r="N6156">
        <v>0</v>
      </c>
      <c r="O6156">
        <v>0</v>
      </c>
      <c r="P6156">
        <v>0</v>
      </c>
      <c r="Q6156">
        <v>0</v>
      </c>
    </row>
    <row r="6157" spans="1:17" x14ac:dyDescent="0.2">
      <c r="A6157" t="s">
        <v>23180</v>
      </c>
      <c r="B6157" t="s">
        <v>87</v>
      </c>
      <c r="C6157" t="s">
        <v>126</v>
      </c>
      <c r="D6157" t="s">
        <v>17029</v>
      </c>
      <c r="E6157" t="s">
        <v>79</v>
      </c>
      <c r="F6157" t="s">
        <v>4883</v>
      </c>
      <c r="G6157">
        <v>0</v>
      </c>
      <c r="H6157">
        <v>7</v>
      </c>
      <c r="I6157">
        <v>2</v>
      </c>
      <c r="J6157">
        <v>3</v>
      </c>
      <c r="K6157">
        <v>1</v>
      </c>
      <c r="L6157">
        <v>1</v>
      </c>
      <c r="M6157">
        <v>0</v>
      </c>
      <c r="N6157">
        <v>0</v>
      </c>
      <c r="O6157">
        <v>0</v>
      </c>
      <c r="P6157">
        <v>0</v>
      </c>
      <c r="Q6157">
        <v>0</v>
      </c>
    </row>
    <row r="6158" spans="1:17" x14ac:dyDescent="0.2">
      <c r="A6158" t="s">
        <v>23181</v>
      </c>
      <c r="B6158" t="s">
        <v>87</v>
      </c>
      <c r="C6158" t="s">
        <v>126</v>
      </c>
      <c r="D6158" t="s">
        <v>17029</v>
      </c>
      <c r="E6158" t="s">
        <v>79</v>
      </c>
      <c r="F6158" t="s">
        <v>4885</v>
      </c>
      <c r="G6158">
        <v>0</v>
      </c>
      <c r="H6158">
        <v>0</v>
      </c>
      <c r="I6158">
        <v>0</v>
      </c>
      <c r="J6158">
        <v>0</v>
      </c>
      <c r="K6158">
        <v>0</v>
      </c>
      <c r="L6158">
        <v>0</v>
      </c>
      <c r="M6158">
        <v>7</v>
      </c>
      <c r="N6158">
        <v>0</v>
      </c>
      <c r="O6158">
        <v>0</v>
      </c>
      <c r="P6158">
        <v>0</v>
      </c>
      <c r="Q6158">
        <v>0</v>
      </c>
    </row>
    <row r="6159" spans="1:17" x14ac:dyDescent="0.2">
      <c r="A6159" t="s">
        <v>23182</v>
      </c>
      <c r="B6159" t="s">
        <v>87</v>
      </c>
      <c r="C6159" t="s">
        <v>126</v>
      </c>
      <c r="D6159" t="s">
        <v>17029</v>
      </c>
      <c r="E6159" t="s">
        <v>79</v>
      </c>
      <c r="F6159" t="s">
        <v>4887</v>
      </c>
      <c r="G6159">
        <v>0</v>
      </c>
      <c r="H6159">
        <v>7</v>
      </c>
      <c r="I6159">
        <v>2</v>
      </c>
      <c r="J6159">
        <v>3</v>
      </c>
      <c r="K6159">
        <v>1</v>
      </c>
      <c r="L6159">
        <v>1</v>
      </c>
      <c r="M6159">
        <v>0</v>
      </c>
      <c r="N6159">
        <v>0</v>
      </c>
      <c r="O6159">
        <v>0</v>
      </c>
      <c r="P6159">
        <v>0</v>
      </c>
      <c r="Q6159">
        <v>0</v>
      </c>
    </row>
    <row r="6160" spans="1:17" x14ac:dyDescent="0.2">
      <c r="A6160" t="s">
        <v>23183</v>
      </c>
      <c r="B6160" t="s">
        <v>87</v>
      </c>
      <c r="C6160" t="s">
        <v>126</v>
      </c>
      <c r="D6160" t="s">
        <v>17029</v>
      </c>
      <c r="E6160" t="s">
        <v>79</v>
      </c>
      <c r="F6160" t="s">
        <v>4889</v>
      </c>
      <c r="G6160">
        <v>0</v>
      </c>
      <c r="H6160">
        <v>0</v>
      </c>
      <c r="I6160">
        <v>0</v>
      </c>
      <c r="J6160">
        <v>0</v>
      </c>
      <c r="K6160">
        <v>0</v>
      </c>
      <c r="L6160">
        <v>0</v>
      </c>
      <c r="M6160">
        <v>7</v>
      </c>
      <c r="N6160">
        <v>0</v>
      </c>
      <c r="O6160">
        <v>0</v>
      </c>
      <c r="P6160">
        <v>0</v>
      </c>
      <c r="Q6160">
        <v>0</v>
      </c>
    </row>
    <row r="6161" spans="1:17" x14ac:dyDescent="0.2">
      <c r="A6161" t="s">
        <v>23184</v>
      </c>
      <c r="B6161" t="s">
        <v>87</v>
      </c>
      <c r="C6161" t="s">
        <v>126</v>
      </c>
      <c r="D6161" t="s">
        <v>17029</v>
      </c>
      <c r="E6161" t="s">
        <v>79</v>
      </c>
      <c r="F6161" t="s">
        <v>4871</v>
      </c>
      <c r="G6161">
        <v>0</v>
      </c>
      <c r="H6161">
        <v>0</v>
      </c>
      <c r="I6161">
        <v>0</v>
      </c>
      <c r="J6161">
        <v>0</v>
      </c>
      <c r="K6161">
        <v>0</v>
      </c>
      <c r="L6161">
        <v>0</v>
      </c>
      <c r="M6161">
        <v>0</v>
      </c>
      <c r="N6161">
        <v>3</v>
      </c>
      <c r="O6161">
        <v>2</v>
      </c>
      <c r="P6161">
        <v>1</v>
      </c>
      <c r="Q6161">
        <v>0</v>
      </c>
    </row>
    <row r="6162" spans="1:17" x14ac:dyDescent="0.2">
      <c r="A6162" t="s">
        <v>23185</v>
      </c>
      <c r="B6162" t="s">
        <v>87</v>
      </c>
      <c r="C6162" t="s">
        <v>126</v>
      </c>
      <c r="D6162" t="s">
        <v>17029</v>
      </c>
      <c r="E6162" t="s">
        <v>79</v>
      </c>
      <c r="F6162" t="s">
        <v>4873</v>
      </c>
      <c r="G6162">
        <v>0</v>
      </c>
      <c r="H6162">
        <v>0</v>
      </c>
      <c r="I6162">
        <v>0</v>
      </c>
      <c r="J6162">
        <v>0</v>
      </c>
      <c r="K6162">
        <v>0</v>
      </c>
      <c r="L6162">
        <v>0</v>
      </c>
      <c r="M6162">
        <v>0</v>
      </c>
      <c r="N6162">
        <v>2</v>
      </c>
      <c r="O6162">
        <v>1</v>
      </c>
      <c r="P6162">
        <v>1</v>
      </c>
      <c r="Q6162">
        <v>0</v>
      </c>
    </row>
    <row r="6163" spans="1:17" x14ac:dyDescent="0.2">
      <c r="A6163" t="s">
        <v>23186</v>
      </c>
      <c r="B6163" t="s">
        <v>87</v>
      </c>
      <c r="C6163" t="s">
        <v>126</v>
      </c>
      <c r="D6163" t="s">
        <v>17029</v>
      </c>
      <c r="E6163" t="s">
        <v>79</v>
      </c>
      <c r="F6163" t="s">
        <v>17019</v>
      </c>
      <c r="G6163">
        <v>7</v>
      </c>
      <c r="H6163">
        <v>0</v>
      </c>
      <c r="I6163">
        <v>0</v>
      </c>
      <c r="J6163">
        <v>0</v>
      </c>
      <c r="K6163">
        <v>0</v>
      </c>
      <c r="L6163">
        <v>0</v>
      </c>
      <c r="M6163">
        <v>0</v>
      </c>
      <c r="N6163">
        <v>0</v>
      </c>
      <c r="O6163">
        <v>0</v>
      </c>
      <c r="P6163">
        <v>0</v>
      </c>
      <c r="Q6163">
        <v>0</v>
      </c>
    </row>
    <row r="6164" spans="1:17" x14ac:dyDescent="0.2">
      <c r="A6164" t="s">
        <v>23187</v>
      </c>
      <c r="B6164" t="s">
        <v>87</v>
      </c>
      <c r="C6164" t="s">
        <v>126</v>
      </c>
      <c r="D6164" t="s">
        <v>17029</v>
      </c>
      <c r="E6164" t="s">
        <v>81</v>
      </c>
      <c r="F6164" t="s">
        <v>4875</v>
      </c>
      <c r="G6164">
        <v>0</v>
      </c>
      <c r="H6164">
        <v>10</v>
      </c>
      <c r="I6164">
        <v>5</v>
      </c>
      <c r="J6164">
        <v>5</v>
      </c>
      <c r="K6164">
        <v>0</v>
      </c>
      <c r="L6164">
        <v>0</v>
      </c>
      <c r="M6164">
        <v>0</v>
      </c>
      <c r="N6164">
        <v>0</v>
      </c>
      <c r="O6164">
        <v>0</v>
      </c>
      <c r="P6164">
        <v>0</v>
      </c>
      <c r="Q6164">
        <v>0</v>
      </c>
    </row>
    <row r="6165" spans="1:17" x14ac:dyDescent="0.2">
      <c r="A6165" t="s">
        <v>23188</v>
      </c>
      <c r="B6165" t="s">
        <v>87</v>
      </c>
      <c r="C6165" t="s">
        <v>126</v>
      </c>
      <c r="D6165" t="s">
        <v>17029</v>
      </c>
      <c r="E6165" t="s">
        <v>81</v>
      </c>
      <c r="F6165" t="s">
        <v>4877</v>
      </c>
      <c r="G6165">
        <v>0</v>
      </c>
      <c r="H6165">
        <v>10</v>
      </c>
      <c r="I6165">
        <v>4</v>
      </c>
      <c r="J6165">
        <v>6</v>
      </c>
      <c r="K6165">
        <v>0</v>
      </c>
      <c r="L6165">
        <v>0</v>
      </c>
      <c r="M6165">
        <v>0</v>
      </c>
      <c r="N6165">
        <v>0</v>
      </c>
      <c r="O6165">
        <v>0</v>
      </c>
      <c r="P6165">
        <v>0</v>
      </c>
      <c r="Q6165">
        <v>0</v>
      </c>
    </row>
    <row r="6166" spans="1:17" x14ac:dyDescent="0.2">
      <c r="A6166" t="s">
        <v>23189</v>
      </c>
      <c r="B6166" t="s">
        <v>87</v>
      </c>
      <c r="C6166" t="s">
        <v>126</v>
      </c>
      <c r="D6166" t="s">
        <v>17029</v>
      </c>
      <c r="E6166" t="s">
        <v>81</v>
      </c>
      <c r="F6166" t="s">
        <v>4879</v>
      </c>
      <c r="G6166">
        <v>0</v>
      </c>
      <c r="H6166">
        <v>0</v>
      </c>
      <c r="I6166">
        <v>0</v>
      </c>
      <c r="J6166">
        <v>0</v>
      </c>
      <c r="K6166">
        <v>0</v>
      </c>
      <c r="L6166">
        <v>0</v>
      </c>
      <c r="M6166">
        <v>10</v>
      </c>
      <c r="N6166">
        <v>0</v>
      </c>
      <c r="O6166">
        <v>0</v>
      </c>
      <c r="P6166">
        <v>0</v>
      </c>
      <c r="Q6166">
        <v>0</v>
      </c>
    </row>
    <row r="6167" spans="1:17" x14ac:dyDescent="0.2">
      <c r="A6167" t="s">
        <v>23190</v>
      </c>
      <c r="B6167" t="s">
        <v>87</v>
      </c>
      <c r="C6167" t="s">
        <v>126</v>
      </c>
      <c r="D6167" t="s">
        <v>17029</v>
      </c>
      <c r="E6167" t="s">
        <v>81</v>
      </c>
      <c r="F6167" t="s">
        <v>4881</v>
      </c>
      <c r="G6167">
        <v>0</v>
      </c>
      <c r="H6167">
        <v>10</v>
      </c>
      <c r="I6167">
        <v>4</v>
      </c>
      <c r="J6167">
        <v>6</v>
      </c>
      <c r="K6167">
        <v>0</v>
      </c>
      <c r="L6167">
        <v>0</v>
      </c>
      <c r="M6167">
        <v>0</v>
      </c>
      <c r="N6167">
        <v>0</v>
      </c>
      <c r="O6167">
        <v>0</v>
      </c>
      <c r="P6167">
        <v>0</v>
      </c>
      <c r="Q6167">
        <v>0</v>
      </c>
    </row>
    <row r="6168" spans="1:17" x14ac:dyDescent="0.2">
      <c r="A6168" t="s">
        <v>23191</v>
      </c>
      <c r="B6168" t="s">
        <v>87</v>
      </c>
      <c r="C6168" t="s">
        <v>126</v>
      </c>
      <c r="D6168" t="s">
        <v>17029</v>
      </c>
      <c r="E6168" t="s">
        <v>81</v>
      </c>
      <c r="F6168" t="s">
        <v>4883</v>
      </c>
      <c r="G6168">
        <v>0</v>
      </c>
      <c r="H6168">
        <v>10</v>
      </c>
      <c r="I6168">
        <v>5</v>
      </c>
      <c r="J6168">
        <v>5</v>
      </c>
      <c r="K6168">
        <v>0</v>
      </c>
      <c r="L6168">
        <v>0</v>
      </c>
      <c r="M6168">
        <v>0</v>
      </c>
      <c r="N6168">
        <v>0</v>
      </c>
      <c r="O6168">
        <v>0</v>
      </c>
      <c r="P6168">
        <v>0</v>
      </c>
      <c r="Q6168">
        <v>0</v>
      </c>
    </row>
    <row r="6169" spans="1:17" x14ac:dyDescent="0.2">
      <c r="A6169" t="s">
        <v>23192</v>
      </c>
      <c r="B6169" t="s">
        <v>87</v>
      </c>
      <c r="C6169" t="s">
        <v>126</v>
      </c>
      <c r="D6169" t="s">
        <v>17029</v>
      </c>
      <c r="E6169" t="s">
        <v>81</v>
      </c>
      <c r="F6169" t="s">
        <v>4885</v>
      </c>
      <c r="G6169">
        <v>0</v>
      </c>
      <c r="H6169">
        <v>0</v>
      </c>
      <c r="I6169">
        <v>0</v>
      </c>
      <c r="J6169">
        <v>0</v>
      </c>
      <c r="K6169">
        <v>0</v>
      </c>
      <c r="L6169">
        <v>0</v>
      </c>
      <c r="M6169">
        <v>10</v>
      </c>
      <c r="N6169">
        <v>0</v>
      </c>
      <c r="O6169">
        <v>0</v>
      </c>
      <c r="P6169">
        <v>0</v>
      </c>
      <c r="Q6169">
        <v>0</v>
      </c>
    </row>
    <row r="6170" spans="1:17" x14ac:dyDescent="0.2">
      <c r="A6170" t="s">
        <v>23193</v>
      </c>
      <c r="B6170" t="s">
        <v>87</v>
      </c>
      <c r="C6170" t="s">
        <v>126</v>
      </c>
      <c r="D6170" t="s">
        <v>17029</v>
      </c>
      <c r="E6170" t="s">
        <v>81</v>
      </c>
      <c r="F6170" t="s">
        <v>4887</v>
      </c>
      <c r="G6170">
        <v>0</v>
      </c>
      <c r="H6170">
        <v>10</v>
      </c>
      <c r="I6170">
        <v>4</v>
      </c>
      <c r="J6170">
        <v>6</v>
      </c>
      <c r="K6170">
        <v>0</v>
      </c>
      <c r="L6170">
        <v>0</v>
      </c>
      <c r="M6170">
        <v>0</v>
      </c>
      <c r="N6170">
        <v>0</v>
      </c>
      <c r="O6170">
        <v>0</v>
      </c>
      <c r="P6170">
        <v>0</v>
      </c>
      <c r="Q6170">
        <v>0</v>
      </c>
    </row>
    <row r="6171" spans="1:17" x14ac:dyDescent="0.2">
      <c r="A6171" t="s">
        <v>23194</v>
      </c>
      <c r="B6171" t="s">
        <v>87</v>
      </c>
      <c r="C6171" t="s">
        <v>126</v>
      </c>
      <c r="D6171" t="s">
        <v>17029</v>
      </c>
      <c r="E6171" t="s">
        <v>81</v>
      </c>
      <c r="F6171" t="s">
        <v>4889</v>
      </c>
      <c r="G6171">
        <v>0</v>
      </c>
      <c r="H6171">
        <v>0</v>
      </c>
      <c r="I6171">
        <v>0</v>
      </c>
      <c r="J6171">
        <v>0</v>
      </c>
      <c r="K6171">
        <v>0</v>
      </c>
      <c r="L6171">
        <v>0</v>
      </c>
      <c r="M6171">
        <v>10</v>
      </c>
      <c r="N6171">
        <v>0</v>
      </c>
      <c r="O6171">
        <v>0</v>
      </c>
      <c r="P6171">
        <v>0</v>
      </c>
      <c r="Q6171">
        <v>0</v>
      </c>
    </row>
    <row r="6172" spans="1:17" x14ac:dyDescent="0.2">
      <c r="A6172" t="s">
        <v>23195</v>
      </c>
      <c r="B6172" t="s">
        <v>87</v>
      </c>
      <c r="C6172" t="s">
        <v>126</v>
      </c>
      <c r="D6172" t="s">
        <v>17029</v>
      </c>
      <c r="E6172" t="s">
        <v>81</v>
      </c>
      <c r="F6172" t="s">
        <v>4871</v>
      </c>
      <c r="G6172">
        <v>0</v>
      </c>
      <c r="H6172">
        <v>0</v>
      </c>
      <c r="I6172">
        <v>0</v>
      </c>
      <c r="J6172">
        <v>0</v>
      </c>
      <c r="K6172">
        <v>0</v>
      </c>
      <c r="L6172">
        <v>0</v>
      </c>
      <c r="M6172">
        <v>0</v>
      </c>
      <c r="N6172">
        <v>5</v>
      </c>
      <c r="O6172">
        <v>5</v>
      </c>
      <c r="P6172">
        <v>0</v>
      </c>
      <c r="Q6172">
        <v>0</v>
      </c>
    </row>
    <row r="6173" spans="1:17" x14ac:dyDescent="0.2">
      <c r="A6173" t="s">
        <v>23196</v>
      </c>
      <c r="B6173" t="s">
        <v>87</v>
      </c>
      <c r="C6173" t="s">
        <v>126</v>
      </c>
      <c r="D6173" t="s">
        <v>17029</v>
      </c>
      <c r="E6173" t="s">
        <v>81</v>
      </c>
      <c r="F6173" t="s">
        <v>4873</v>
      </c>
      <c r="G6173">
        <v>0</v>
      </c>
      <c r="H6173">
        <v>0</v>
      </c>
      <c r="I6173">
        <v>0</v>
      </c>
      <c r="J6173">
        <v>0</v>
      </c>
      <c r="K6173">
        <v>0</v>
      </c>
      <c r="L6173">
        <v>0</v>
      </c>
      <c r="M6173">
        <v>0</v>
      </c>
      <c r="N6173">
        <v>3</v>
      </c>
      <c r="O6173">
        <v>3</v>
      </c>
      <c r="P6173">
        <v>0</v>
      </c>
      <c r="Q6173">
        <v>0</v>
      </c>
    </row>
    <row r="6174" spans="1:17" x14ac:dyDescent="0.2">
      <c r="A6174" t="s">
        <v>23197</v>
      </c>
      <c r="B6174" t="s">
        <v>87</v>
      </c>
      <c r="C6174" t="s">
        <v>126</v>
      </c>
      <c r="D6174" t="s">
        <v>17029</v>
      </c>
      <c r="E6174" t="s">
        <v>81</v>
      </c>
      <c r="F6174" t="s">
        <v>17019</v>
      </c>
      <c r="G6174">
        <v>10</v>
      </c>
      <c r="H6174">
        <v>0</v>
      </c>
      <c r="I6174">
        <v>0</v>
      </c>
      <c r="J6174">
        <v>0</v>
      </c>
      <c r="K6174">
        <v>0</v>
      </c>
      <c r="L6174">
        <v>0</v>
      </c>
      <c r="M6174">
        <v>0</v>
      </c>
      <c r="N6174">
        <v>0</v>
      </c>
      <c r="O6174">
        <v>0</v>
      </c>
      <c r="P6174">
        <v>0</v>
      </c>
      <c r="Q6174">
        <v>0</v>
      </c>
    </row>
    <row r="6175" spans="1:17" x14ac:dyDescent="0.2">
      <c r="A6175" t="s">
        <v>23198</v>
      </c>
      <c r="B6175" t="s">
        <v>87</v>
      </c>
      <c r="C6175" t="s">
        <v>126</v>
      </c>
      <c r="D6175" t="s">
        <v>17025</v>
      </c>
      <c r="E6175" t="s">
        <v>79</v>
      </c>
      <c r="F6175" t="s">
        <v>17019</v>
      </c>
      <c r="G6175">
        <v>3</v>
      </c>
      <c r="H6175">
        <v>0</v>
      </c>
      <c r="I6175">
        <v>0</v>
      </c>
      <c r="J6175">
        <v>0</v>
      </c>
      <c r="K6175">
        <v>0</v>
      </c>
      <c r="L6175">
        <v>0</v>
      </c>
      <c r="M6175">
        <v>0</v>
      </c>
      <c r="N6175">
        <v>0</v>
      </c>
      <c r="O6175">
        <v>0</v>
      </c>
      <c r="P6175">
        <v>0</v>
      </c>
      <c r="Q6175">
        <v>0</v>
      </c>
    </row>
    <row r="6176" spans="1:17" x14ac:dyDescent="0.2">
      <c r="A6176" t="s">
        <v>23199</v>
      </c>
      <c r="B6176" t="s">
        <v>87</v>
      </c>
      <c r="C6176" t="s">
        <v>126</v>
      </c>
      <c r="D6176" t="s">
        <v>17025</v>
      </c>
      <c r="E6176" t="s">
        <v>81</v>
      </c>
      <c r="F6176" t="s">
        <v>17019</v>
      </c>
      <c r="G6176">
        <v>1</v>
      </c>
      <c r="H6176">
        <v>0</v>
      </c>
      <c r="I6176">
        <v>0</v>
      </c>
      <c r="J6176">
        <v>0</v>
      </c>
      <c r="K6176">
        <v>0</v>
      </c>
      <c r="L6176">
        <v>0</v>
      </c>
      <c r="M6176">
        <v>0</v>
      </c>
      <c r="N6176">
        <v>0</v>
      </c>
      <c r="O6176">
        <v>0</v>
      </c>
      <c r="P6176">
        <v>0</v>
      </c>
      <c r="Q6176">
        <v>0</v>
      </c>
    </row>
    <row r="6177" spans="1:17" x14ac:dyDescent="0.2">
      <c r="A6177" t="s">
        <v>23200</v>
      </c>
      <c r="B6177" t="s">
        <v>87</v>
      </c>
      <c r="C6177" t="s">
        <v>127</v>
      </c>
      <c r="D6177" t="s">
        <v>17027</v>
      </c>
      <c r="E6177" t="s">
        <v>81</v>
      </c>
      <c r="F6177" t="s">
        <v>17019</v>
      </c>
      <c r="G6177">
        <v>1</v>
      </c>
      <c r="H6177">
        <v>0</v>
      </c>
      <c r="I6177">
        <v>0</v>
      </c>
      <c r="J6177">
        <v>0</v>
      </c>
      <c r="K6177">
        <v>0</v>
      </c>
      <c r="L6177">
        <v>0</v>
      </c>
      <c r="M6177">
        <v>0</v>
      </c>
      <c r="N6177">
        <v>0</v>
      </c>
      <c r="O6177">
        <v>0</v>
      </c>
      <c r="P6177">
        <v>0</v>
      </c>
      <c r="Q6177">
        <v>0</v>
      </c>
    </row>
    <row r="6178" spans="1:17" x14ac:dyDescent="0.2">
      <c r="A6178" t="s">
        <v>23201</v>
      </c>
      <c r="B6178" t="s">
        <v>87</v>
      </c>
      <c r="C6178" t="s">
        <v>127</v>
      </c>
      <c r="D6178" t="s">
        <v>17029</v>
      </c>
      <c r="E6178" t="s">
        <v>79</v>
      </c>
      <c r="F6178" t="s">
        <v>4875</v>
      </c>
      <c r="G6178">
        <v>0</v>
      </c>
      <c r="H6178">
        <v>6</v>
      </c>
      <c r="I6178">
        <v>1</v>
      </c>
      <c r="J6178">
        <v>3</v>
      </c>
      <c r="K6178">
        <v>2</v>
      </c>
      <c r="L6178">
        <v>0</v>
      </c>
      <c r="M6178">
        <v>0</v>
      </c>
      <c r="N6178">
        <v>0</v>
      </c>
      <c r="O6178">
        <v>0</v>
      </c>
      <c r="P6178">
        <v>0</v>
      </c>
      <c r="Q6178">
        <v>0</v>
      </c>
    </row>
    <row r="6179" spans="1:17" x14ac:dyDescent="0.2">
      <c r="A6179" t="s">
        <v>23202</v>
      </c>
      <c r="B6179" t="s">
        <v>87</v>
      </c>
      <c r="C6179" t="s">
        <v>127</v>
      </c>
      <c r="D6179" t="s">
        <v>17029</v>
      </c>
      <c r="E6179" t="s">
        <v>79</v>
      </c>
      <c r="F6179" t="s">
        <v>4877</v>
      </c>
      <c r="G6179">
        <v>0</v>
      </c>
      <c r="H6179">
        <v>6</v>
      </c>
      <c r="I6179">
        <v>1</v>
      </c>
      <c r="J6179">
        <v>3</v>
      </c>
      <c r="K6179">
        <v>1</v>
      </c>
      <c r="L6179">
        <v>1</v>
      </c>
      <c r="M6179">
        <v>0</v>
      </c>
      <c r="N6179">
        <v>0</v>
      </c>
      <c r="O6179">
        <v>0</v>
      </c>
      <c r="P6179">
        <v>0</v>
      </c>
      <c r="Q6179">
        <v>0</v>
      </c>
    </row>
    <row r="6180" spans="1:17" x14ac:dyDescent="0.2">
      <c r="A6180" t="s">
        <v>23203</v>
      </c>
      <c r="B6180" t="s">
        <v>87</v>
      </c>
      <c r="C6180" t="s">
        <v>127</v>
      </c>
      <c r="D6180" t="s">
        <v>17029</v>
      </c>
      <c r="E6180" t="s">
        <v>79</v>
      </c>
      <c r="F6180" t="s">
        <v>4879</v>
      </c>
      <c r="G6180">
        <v>0</v>
      </c>
      <c r="H6180">
        <v>0</v>
      </c>
      <c r="I6180">
        <v>0</v>
      </c>
      <c r="J6180">
        <v>0</v>
      </c>
      <c r="K6180">
        <v>0</v>
      </c>
      <c r="L6180">
        <v>0</v>
      </c>
      <c r="M6180">
        <v>6</v>
      </c>
      <c r="N6180">
        <v>0</v>
      </c>
      <c r="O6180">
        <v>0</v>
      </c>
      <c r="P6180">
        <v>0</v>
      </c>
      <c r="Q6180">
        <v>0</v>
      </c>
    </row>
    <row r="6181" spans="1:17" x14ac:dyDescent="0.2">
      <c r="A6181" t="s">
        <v>23204</v>
      </c>
      <c r="B6181" t="s">
        <v>87</v>
      </c>
      <c r="C6181" t="s">
        <v>127</v>
      </c>
      <c r="D6181" t="s">
        <v>17029</v>
      </c>
      <c r="E6181" t="s">
        <v>79</v>
      </c>
      <c r="F6181" t="s">
        <v>4881</v>
      </c>
      <c r="G6181">
        <v>0</v>
      </c>
      <c r="H6181">
        <v>6</v>
      </c>
      <c r="I6181">
        <v>1</v>
      </c>
      <c r="J6181">
        <v>3</v>
      </c>
      <c r="K6181">
        <v>1</v>
      </c>
      <c r="L6181">
        <v>1</v>
      </c>
      <c r="M6181">
        <v>0</v>
      </c>
      <c r="N6181">
        <v>0</v>
      </c>
      <c r="O6181">
        <v>0</v>
      </c>
      <c r="P6181">
        <v>0</v>
      </c>
      <c r="Q6181">
        <v>0</v>
      </c>
    </row>
    <row r="6182" spans="1:17" x14ac:dyDescent="0.2">
      <c r="A6182" t="s">
        <v>23205</v>
      </c>
      <c r="B6182" t="s">
        <v>87</v>
      </c>
      <c r="C6182" t="s">
        <v>127</v>
      </c>
      <c r="D6182" t="s">
        <v>17029</v>
      </c>
      <c r="E6182" t="s">
        <v>79</v>
      </c>
      <c r="F6182" t="s">
        <v>4883</v>
      </c>
      <c r="G6182">
        <v>0</v>
      </c>
      <c r="H6182">
        <v>6</v>
      </c>
      <c r="I6182">
        <v>2</v>
      </c>
      <c r="J6182">
        <v>2</v>
      </c>
      <c r="K6182">
        <v>1</v>
      </c>
      <c r="L6182">
        <v>1</v>
      </c>
      <c r="M6182">
        <v>0</v>
      </c>
      <c r="N6182">
        <v>0</v>
      </c>
      <c r="O6182">
        <v>0</v>
      </c>
      <c r="P6182">
        <v>0</v>
      </c>
      <c r="Q6182">
        <v>0</v>
      </c>
    </row>
    <row r="6183" spans="1:17" x14ac:dyDescent="0.2">
      <c r="A6183" t="s">
        <v>23206</v>
      </c>
      <c r="B6183" t="s">
        <v>87</v>
      </c>
      <c r="C6183" t="s">
        <v>127</v>
      </c>
      <c r="D6183" t="s">
        <v>17029</v>
      </c>
      <c r="E6183" t="s">
        <v>79</v>
      </c>
      <c r="F6183" t="s">
        <v>4885</v>
      </c>
      <c r="G6183">
        <v>0</v>
      </c>
      <c r="H6183">
        <v>0</v>
      </c>
      <c r="I6183">
        <v>0</v>
      </c>
      <c r="J6183">
        <v>0</v>
      </c>
      <c r="K6183">
        <v>0</v>
      </c>
      <c r="L6183">
        <v>0</v>
      </c>
      <c r="M6183">
        <v>6</v>
      </c>
      <c r="N6183">
        <v>0</v>
      </c>
      <c r="O6183">
        <v>0</v>
      </c>
      <c r="P6183">
        <v>0</v>
      </c>
      <c r="Q6183">
        <v>0</v>
      </c>
    </row>
    <row r="6184" spans="1:17" x14ac:dyDescent="0.2">
      <c r="A6184" t="s">
        <v>23207</v>
      </c>
      <c r="B6184" t="s">
        <v>87</v>
      </c>
      <c r="C6184" t="s">
        <v>127</v>
      </c>
      <c r="D6184" t="s">
        <v>17029</v>
      </c>
      <c r="E6184" t="s">
        <v>79</v>
      </c>
      <c r="F6184" t="s">
        <v>4887</v>
      </c>
      <c r="G6184">
        <v>0</v>
      </c>
      <c r="H6184">
        <v>6</v>
      </c>
      <c r="I6184">
        <v>1</v>
      </c>
      <c r="J6184">
        <v>3</v>
      </c>
      <c r="K6184">
        <v>2</v>
      </c>
      <c r="L6184">
        <v>0</v>
      </c>
      <c r="M6184">
        <v>0</v>
      </c>
      <c r="N6184">
        <v>0</v>
      </c>
      <c r="O6184">
        <v>0</v>
      </c>
      <c r="P6184">
        <v>0</v>
      </c>
      <c r="Q6184">
        <v>0</v>
      </c>
    </row>
    <row r="6185" spans="1:17" x14ac:dyDescent="0.2">
      <c r="A6185" t="s">
        <v>23208</v>
      </c>
      <c r="B6185" t="s">
        <v>87</v>
      </c>
      <c r="C6185" t="s">
        <v>127</v>
      </c>
      <c r="D6185" t="s">
        <v>17029</v>
      </c>
      <c r="E6185" t="s">
        <v>79</v>
      </c>
      <c r="F6185" t="s">
        <v>4889</v>
      </c>
      <c r="G6185">
        <v>0</v>
      </c>
      <c r="H6185">
        <v>0</v>
      </c>
      <c r="I6185">
        <v>0</v>
      </c>
      <c r="J6185">
        <v>0</v>
      </c>
      <c r="K6185">
        <v>0</v>
      </c>
      <c r="L6185">
        <v>0</v>
      </c>
      <c r="M6185">
        <v>6</v>
      </c>
      <c r="N6185">
        <v>0</v>
      </c>
      <c r="O6185">
        <v>0</v>
      </c>
      <c r="P6185">
        <v>0</v>
      </c>
      <c r="Q6185">
        <v>0</v>
      </c>
    </row>
    <row r="6186" spans="1:17" x14ac:dyDescent="0.2">
      <c r="A6186" t="s">
        <v>23209</v>
      </c>
      <c r="B6186" t="s">
        <v>87</v>
      </c>
      <c r="C6186" t="s">
        <v>127</v>
      </c>
      <c r="D6186" t="s">
        <v>17029</v>
      </c>
      <c r="E6186" t="s">
        <v>79</v>
      </c>
      <c r="F6186" t="s">
        <v>4871</v>
      </c>
      <c r="G6186">
        <v>0</v>
      </c>
      <c r="H6186">
        <v>0</v>
      </c>
      <c r="I6186">
        <v>0</v>
      </c>
      <c r="J6186">
        <v>0</v>
      </c>
      <c r="K6186">
        <v>0</v>
      </c>
      <c r="L6186">
        <v>0</v>
      </c>
      <c r="M6186">
        <v>0</v>
      </c>
      <c r="N6186">
        <v>5</v>
      </c>
      <c r="O6186">
        <v>4</v>
      </c>
      <c r="P6186">
        <v>1</v>
      </c>
      <c r="Q6186">
        <v>0</v>
      </c>
    </row>
    <row r="6187" spans="1:17" x14ac:dyDescent="0.2">
      <c r="A6187" t="s">
        <v>23210</v>
      </c>
      <c r="B6187" t="s">
        <v>87</v>
      </c>
      <c r="C6187" t="s">
        <v>127</v>
      </c>
      <c r="D6187" t="s">
        <v>17029</v>
      </c>
      <c r="E6187" t="s">
        <v>79</v>
      </c>
      <c r="F6187" t="s">
        <v>4873</v>
      </c>
      <c r="G6187">
        <v>0</v>
      </c>
      <c r="H6187">
        <v>0</v>
      </c>
      <c r="I6187">
        <v>0</v>
      </c>
      <c r="J6187">
        <v>0</v>
      </c>
      <c r="K6187">
        <v>0</v>
      </c>
      <c r="L6187">
        <v>0</v>
      </c>
      <c r="M6187">
        <v>0</v>
      </c>
      <c r="N6187">
        <v>2</v>
      </c>
      <c r="O6187">
        <v>1</v>
      </c>
      <c r="P6187">
        <v>1</v>
      </c>
      <c r="Q6187">
        <v>0</v>
      </c>
    </row>
    <row r="6188" spans="1:17" x14ac:dyDescent="0.2">
      <c r="A6188" t="s">
        <v>23211</v>
      </c>
      <c r="B6188" t="s">
        <v>87</v>
      </c>
      <c r="C6188" t="s">
        <v>127</v>
      </c>
      <c r="D6188" t="s">
        <v>17029</v>
      </c>
      <c r="E6188" t="s">
        <v>79</v>
      </c>
      <c r="F6188" t="s">
        <v>17019</v>
      </c>
      <c r="G6188">
        <v>6</v>
      </c>
      <c r="H6188">
        <v>0</v>
      </c>
      <c r="I6188">
        <v>0</v>
      </c>
      <c r="J6188">
        <v>0</v>
      </c>
      <c r="K6188">
        <v>0</v>
      </c>
      <c r="L6188">
        <v>0</v>
      </c>
      <c r="M6188">
        <v>0</v>
      </c>
      <c r="N6188">
        <v>0</v>
      </c>
      <c r="O6188">
        <v>0</v>
      </c>
      <c r="P6188">
        <v>0</v>
      </c>
      <c r="Q6188">
        <v>0</v>
      </c>
    </row>
    <row r="6189" spans="1:17" x14ac:dyDescent="0.2">
      <c r="A6189" t="s">
        <v>23212</v>
      </c>
      <c r="B6189" t="s">
        <v>87</v>
      </c>
      <c r="C6189" t="s">
        <v>127</v>
      </c>
      <c r="D6189" t="s">
        <v>17029</v>
      </c>
      <c r="E6189" t="s">
        <v>81</v>
      </c>
      <c r="F6189" t="s">
        <v>4875</v>
      </c>
      <c r="G6189">
        <v>0</v>
      </c>
      <c r="H6189">
        <v>15</v>
      </c>
      <c r="I6189">
        <v>3</v>
      </c>
      <c r="J6189">
        <v>10</v>
      </c>
      <c r="K6189">
        <v>1</v>
      </c>
      <c r="L6189">
        <v>1</v>
      </c>
      <c r="M6189">
        <v>0</v>
      </c>
      <c r="N6189">
        <v>0</v>
      </c>
      <c r="O6189">
        <v>0</v>
      </c>
      <c r="P6189">
        <v>0</v>
      </c>
      <c r="Q6189">
        <v>0</v>
      </c>
    </row>
    <row r="6190" spans="1:17" x14ac:dyDescent="0.2">
      <c r="A6190" t="s">
        <v>23213</v>
      </c>
      <c r="B6190" t="s">
        <v>87</v>
      </c>
      <c r="C6190" t="s">
        <v>127</v>
      </c>
      <c r="D6190" t="s">
        <v>17029</v>
      </c>
      <c r="E6190" t="s">
        <v>81</v>
      </c>
      <c r="F6190" t="s">
        <v>4877</v>
      </c>
      <c r="G6190">
        <v>0</v>
      </c>
      <c r="H6190">
        <v>15</v>
      </c>
      <c r="I6190">
        <v>3</v>
      </c>
      <c r="J6190">
        <v>9</v>
      </c>
      <c r="K6190">
        <v>2</v>
      </c>
      <c r="L6190">
        <v>1</v>
      </c>
      <c r="M6190">
        <v>0</v>
      </c>
      <c r="N6190">
        <v>0</v>
      </c>
      <c r="O6190">
        <v>0</v>
      </c>
      <c r="P6190">
        <v>0</v>
      </c>
      <c r="Q6190">
        <v>0</v>
      </c>
    </row>
    <row r="6191" spans="1:17" x14ac:dyDescent="0.2">
      <c r="A6191" t="s">
        <v>23214</v>
      </c>
      <c r="B6191" t="s">
        <v>87</v>
      </c>
      <c r="C6191" t="s">
        <v>127</v>
      </c>
      <c r="D6191" t="s">
        <v>17029</v>
      </c>
      <c r="E6191" t="s">
        <v>81</v>
      </c>
      <c r="F6191" t="s">
        <v>4879</v>
      </c>
      <c r="G6191">
        <v>0</v>
      </c>
      <c r="H6191">
        <v>0</v>
      </c>
      <c r="I6191">
        <v>0</v>
      </c>
      <c r="J6191">
        <v>0</v>
      </c>
      <c r="K6191">
        <v>0</v>
      </c>
      <c r="L6191">
        <v>0</v>
      </c>
      <c r="M6191">
        <v>15</v>
      </c>
      <c r="N6191">
        <v>0</v>
      </c>
      <c r="O6191">
        <v>0</v>
      </c>
      <c r="P6191">
        <v>0</v>
      </c>
      <c r="Q6191">
        <v>0</v>
      </c>
    </row>
    <row r="6192" spans="1:17" x14ac:dyDescent="0.2">
      <c r="A6192" t="s">
        <v>23215</v>
      </c>
      <c r="B6192" t="s">
        <v>87</v>
      </c>
      <c r="C6192" t="s">
        <v>127</v>
      </c>
      <c r="D6192" t="s">
        <v>17029</v>
      </c>
      <c r="E6192" t="s">
        <v>81</v>
      </c>
      <c r="F6192" t="s">
        <v>4881</v>
      </c>
      <c r="G6192">
        <v>0</v>
      </c>
      <c r="H6192">
        <v>15</v>
      </c>
      <c r="I6192">
        <v>3</v>
      </c>
      <c r="J6192">
        <v>9</v>
      </c>
      <c r="K6192">
        <v>2</v>
      </c>
      <c r="L6192">
        <v>1</v>
      </c>
      <c r="M6192">
        <v>0</v>
      </c>
      <c r="N6192">
        <v>0</v>
      </c>
      <c r="O6192">
        <v>0</v>
      </c>
      <c r="P6192">
        <v>0</v>
      </c>
      <c r="Q6192">
        <v>0</v>
      </c>
    </row>
    <row r="6193" spans="1:17" x14ac:dyDescent="0.2">
      <c r="A6193" t="s">
        <v>23216</v>
      </c>
      <c r="B6193" t="s">
        <v>87</v>
      </c>
      <c r="C6193" t="s">
        <v>127</v>
      </c>
      <c r="D6193" t="s">
        <v>17029</v>
      </c>
      <c r="E6193" t="s">
        <v>81</v>
      </c>
      <c r="F6193" t="s">
        <v>4883</v>
      </c>
      <c r="G6193">
        <v>0</v>
      </c>
      <c r="H6193">
        <v>15</v>
      </c>
      <c r="I6193">
        <v>3</v>
      </c>
      <c r="J6193">
        <v>9</v>
      </c>
      <c r="K6193">
        <v>2</v>
      </c>
      <c r="L6193">
        <v>1</v>
      </c>
      <c r="M6193">
        <v>0</v>
      </c>
      <c r="N6193">
        <v>0</v>
      </c>
      <c r="O6193">
        <v>0</v>
      </c>
      <c r="P6193">
        <v>0</v>
      </c>
      <c r="Q6193">
        <v>0</v>
      </c>
    </row>
    <row r="6194" spans="1:17" x14ac:dyDescent="0.2">
      <c r="A6194" t="s">
        <v>23217</v>
      </c>
      <c r="B6194" t="s">
        <v>87</v>
      </c>
      <c r="C6194" t="s">
        <v>127</v>
      </c>
      <c r="D6194" t="s">
        <v>17029</v>
      </c>
      <c r="E6194" t="s">
        <v>81</v>
      </c>
      <c r="F6194" t="s">
        <v>4885</v>
      </c>
      <c r="G6194">
        <v>0</v>
      </c>
      <c r="H6194">
        <v>0</v>
      </c>
      <c r="I6194">
        <v>0</v>
      </c>
      <c r="J6194">
        <v>0</v>
      </c>
      <c r="K6194">
        <v>0</v>
      </c>
      <c r="L6194">
        <v>0</v>
      </c>
      <c r="M6194">
        <v>15</v>
      </c>
      <c r="N6194">
        <v>0</v>
      </c>
      <c r="O6194">
        <v>0</v>
      </c>
      <c r="P6194">
        <v>0</v>
      </c>
      <c r="Q6194">
        <v>0</v>
      </c>
    </row>
    <row r="6195" spans="1:17" x14ac:dyDescent="0.2">
      <c r="A6195" t="s">
        <v>23218</v>
      </c>
      <c r="B6195" t="s">
        <v>87</v>
      </c>
      <c r="C6195" t="s">
        <v>127</v>
      </c>
      <c r="D6195" t="s">
        <v>17029</v>
      </c>
      <c r="E6195" t="s">
        <v>81</v>
      </c>
      <c r="F6195" t="s">
        <v>4887</v>
      </c>
      <c r="G6195">
        <v>0</v>
      </c>
      <c r="H6195">
        <v>15</v>
      </c>
      <c r="I6195">
        <v>3</v>
      </c>
      <c r="J6195">
        <v>10</v>
      </c>
      <c r="K6195">
        <v>1</v>
      </c>
      <c r="L6195">
        <v>1</v>
      </c>
      <c r="M6195">
        <v>0</v>
      </c>
      <c r="N6195">
        <v>0</v>
      </c>
      <c r="O6195">
        <v>0</v>
      </c>
      <c r="P6195">
        <v>0</v>
      </c>
      <c r="Q6195">
        <v>0</v>
      </c>
    </row>
    <row r="6196" spans="1:17" x14ac:dyDescent="0.2">
      <c r="A6196" t="s">
        <v>23219</v>
      </c>
      <c r="B6196" t="s">
        <v>87</v>
      </c>
      <c r="C6196" t="s">
        <v>127</v>
      </c>
      <c r="D6196" t="s">
        <v>17029</v>
      </c>
      <c r="E6196" t="s">
        <v>81</v>
      </c>
      <c r="F6196" t="s">
        <v>4889</v>
      </c>
      <c r="G6196">
        <v>0</v>
      </c>
      <c r="H6196">
        <v>0</v>
      </c>
      <c r="I6196">
        <v>0</v>
      </c>
      <c r="J6196">
        <v>0</v>
      </c>
      <c r="K6196">
        <v>0</v>
      </c>
      <c r="L6196">
        <v>0</v>
      </c>
      <c r="M6196">
        <v>15</v>
      </c>
      <c r="N6196">
        <v>0</v>
      </c>
      <c r="O6196">
        <v>0</v>
      </c>
      <c r="P6196">
        <v>0</v>
      </c>
      <c r="Q6196">
        <v>0</v>
      </c>
    </row>
    <row r="6197" spans="1:17" x14ac:dyDescent="0.2">
      <c r="A6197" t="s">
        <v>23220</v>
      </c>
      <c r="B6197" t="s">
        <v>87</v>
      </c>
      <c r="C6197" t="s">
        <v>127</v>
      </c>
      <c r="D6197" t="s">
        <v>17029</v>
      </c>
      <c r="E6197" t="s">
        <v>81</v>
      </c>
      <c r="F6197" t="s">
        <v>4871</v>
      </c>
      <c r="G6197">
        <v>0</v>
      </c>
      <c r="H6197">
        <v>0</v>
      </c>
      <c r="I6197">
        <v>0</v>
      </c>
      <c r="J6197">
        <v>0</v>
      </c>
      <c r="K6197">
        <v>0</v>
      </c>
      <c r="L6197">
        <v>0</v>
      </c>
      <c r="M6197">
        <v>0</v>
      </c>
      <c r="N6197">
        <v>12</v>
      </c>
      <c r="O6197">
        <v>11</v>
      </c>
      <c r="P6197">
        <v>1</v>
      </c>
      <c r="Q6197">
        <v>0</v>
      </c>
    </row>
    <row r="6198" spans="1:17" x14ac:dyDescent="0.2">
      <c r="A6198" t="s">
        <v>23221</v>
      </c>
      <c r="B6198" t="s">
        <v>87</v>
      </c>
      <c r="C6198" t="s">
        <v>127</v>
      </c>
      <c r="D6198" t="s">
        <v>17029</v>
      </c>
      <c r="E6198" t="s">
        <v>81</v>
      </c>
      <c r="F6198" t="s">
        <v>4873</v>
      </c>
      <c r="G6198">
        <v>0</v>
      </c>
      <c r="H6198">
        <v>0</v>
      </c>
      <c r="I6198">
        <v>0</v>
      </c>
      <c r="J6198">
        <v>0</v>
      </c>
      <c r="K6198">
        <v>0</v>
      </c>
      <c r="L6198">
        <v>0</v>
      </c>
      <c r="M6198">
        <v>0</v>
      </c>
      <c r="N6198">
        <v>10</v>
      </c>
      <c r="O6198">
        <v>9</v>
      </c>
      <c r="P6198">
        <v>1</v>
      </c>
      <c r="Q6198">
        <v>0</v>
      </c>
    </row>
    <row r="6199" spans="1:17" x14ac:dyDescent="0.2">
      <c r="A6199" t="s">
        <v>23222</v>
      </c>
      <c r="B6199" t="s">
        <v>87</v>
      </c>
      <c r="C6199" t="s">
        <v>127</v>
      </c>
      <c r="D6199" t="s">
        <v>17029</v>
      </c>
      <c r="E6199" t="s">
        <v>81</v>
      </c>
      <c r="F6199" t="s">
        <v>17019</v>
      </c>
      <c r="G6199">
        <v>15</v>
      </c>
      <c r="H6199">
        <v>0</v>
      </c>
      <c r="I6199">
        <v>0</v>
      </c>
      <c r="J6199">
        <v>0</v>
      </c>
      <c r="K6199">
        <v>0</v>
      </c>
      <c r="L6199">
        <v>0</v>
      </c>
      <c r="M6199">
        <v>0</v>
      </c>
      <c r="N6199">
        <v>0</v>
      </c>
      <c r="O6199">
        <v>0</v>
      </c>
      <c r="P6199">
        <v>0</v>
      </c>
      <c r="Q6199">
        <v>0</v>
      </c>
    </row>
    <row r="6200" spans="1:17" x14ac:dyDescent="0.2">
      <c r="A6200" t="s">
        <v>23223</v>
      </c>
      <c r="B6200" t="s">
        <v>87</v>
      </c>
      <c r="C6200" t="s">
        <v>127</v>
      </c>
      <c r="D6200" t="s">
        <v>17025</v>
      </c>
      <c r="E6200" t="s">
        <v>79</v>
      </c>
      <c r="F6200" t="s">
        <v>17019</v>
      </c>
      <c r="G6200">
        <v>2</v>
      </c>
      <c r="H6200">
        <v>0</v>
      </c>
      <c r="I6200">
        <v>0</v>
      </c>
      <c r="J6200">
        <v>0</v>
      </c>
      <c r="K6200">
        <v>0</v>
      </c>
      <c r="L6200">
        <v>0</v>
      </c>
      <c r="M6200">
        <v>0</v>
      </c>
      <c r="N6200">
        <v>0</v>
      </c>
      <c r="O6200">
        <v>0</v>
      </c>
      <c r="P6200">
        <v>0</v>
      </c>
      <c r="Q6200">
        <v>0</v>
      </c>
    </row>
    <row r="6201" spans="1:17" x14ac:dyDescent="0.2">
      <c r="A6201" t="s">
        <v>23224</v>
      </c>
      <c r="B6201" t="s">
        <v>87</v>
      </c>
      <c r="C6201" t="s">
        <v>127</v>
      </c>
      <c r="D6201" t="s">
        <v>17025</v>
      </c>
      <c r="E6201" t="s">
        <v>81</v>
      </c>
      <c r="F6201" t="s">
        <v>17019</v>
      </c>
      <c r="G6201">
        <v>1</v>
      </c>
      <c r="H6201">
        <v>0</v>
      </c>
      <c r="I6201">
        <v>0</v>
      </c>
      <c r="J6201">
        <v>0</v>
      </c>
      <c r="K6201">
        <v>0</v>
      </c>
      <c r="L6201">
        <v>0</v>
      </c>
      <c r="M6201">
        <v>0</v>
      </c>
      <c r="N6201">
        <v>0</v>
      </c>
      <c r="O6201">
        <v>0</v>
      </c>
      <c r="P6201">
        <v>0</v>
      </c>
      <c r="Q6201">
        <v>0</v>
      </c>
    </row>
    <row r="6202" spans="1:17" x14ac:dyDescent="0.2">
      <c r="A6202" t="s">
        <v>23225</v>
      </c>
      <c r="B6202" t="s">
        <v>87</v>
      </c>
      <c r="C6202" t="s">
        <v>128</v>
      </c>
      <c r="D6202" t="s">
        <v>17029</v>
      </c>
      <c r="E6202" t="s">
        <v>79</v>
      </c>
      <c r="F6202" t="s">
        <v>4875</v>
      </c>
      <c r="G6202">
        <v>0</v>
      </c>
      <c r="H6202">
        <v>32</v>
      </c>
      <c r="I6202">
        <v>6</v>
      </c>
      <c r="J6202">
        <v>25</v>
      </c>
      <c r="K6202">
        <v>1</v>
      </c>
      <c r="L6202">
        <v>0</v>
      </c>
      <c r="M6202">
        <v>0</v>
      </c>
      <c r="N6202">
        <v>0</v>
      </c>
      <c r="O6202">
        <v>0</v>
      </c>
      <c r="P6202">
        <v>0</v>
      </c>
      <c r="Q6202">
        <v>0</v>
      </c>
    </row>
    <row r="6203" spans="1:17" x14ac:dyDescent="0.2">
      <c r="A6203" t="s">
        <v>23226</v>
      </c>
      <c r="B6203" t="s">
        <v>87</v>
      </c>
      <c r="C6203" t="s">
        <v>128</v>
      </c>
      <c r="D6203" t="s">
        <v>17029</v>
      </c>
      <c r="E6203" t="s">
        <v>79</v>
      </c>
      <c r="F6203" t="s">
        <v>4877</v>
      </c>
      <c r="G6203">
        <v>0</v>
      </c>
      <c r="H6203">
        <v>32</v>
      </c>
      <c r="I6203">
        <v>5</v>
      </c>
      <c r="J6203">
        <v>24</v>
      </c>
      <c r="K6203">
        <v>2</v>
      </c>
      <c r="L6203">
        <v>1</v>
      </c>
      <c r="M6203">
        <v>0</v>
      </c>
      <c r="N6203">
        <v>0</v>
      </c>
      <c r="O6203">
        <v>0</v>
      </c>
      <c r="P6203">
        <v>0</v>
      </c>
      <c r="Q6203">
        <v>0</v>
      </c>
    </row>
    <row r="6204" spans="1:17" x14ac:dyDescent="0.2">
      <c r="A6204" t="s">
        <v>23227</v>
      </c>
      <c r="B6204" t="s">
        <v>87</v>
      </c>
      <c r="C6204" t="s">
        <v>128</v>
      </c>
      <c r="D6204" t="s">
        <v>17029</v>
      </c>
      <c r="E6204" t="s">
        <v>79</v>
      </c>
      <c r="F6204" t="s">
        <v>4879</v>
      </c>
      <c r="G6204">
        <v>0</v>
      </c>
      <c r="H6204">
        <v>0</v>
      </c>
      <c r="I6204">
        <v>0</v>
      </c>
      <c r="J6204">
        <v>0</v>
      </c>
      <c r="K6204">
        <v>0</v>
      </c>
      <c r="L6204">
        <v>0</v>
      </c>
      <c r="M6204">
        <v>32</v>
      </c>
      <c r="N6204">
        <v>0</v>
      </c>
      <c r="O6204">
        <v>0</v>
      </c>
      <c r="P6204">
        <v>0</v>
      </c>
      <c r="Q6204">
        <v>0</v>
      </c>
    </row>
    <row r="6205" spans="1:17" x14ac:dyDescent="0.2">
      <c r="A6205" t="s">
        <v>23228</v>
      </c>
      <c r="B6205" t="s">
        <v>87</v>
      </c>
      <c r="C6205" t="s">
        <v>128</v>
      </c>
      <c r="D6205" t="s">
        <v>17029</v>
      </c>
      <c r="E6205" t="s">
        <v>79</v>
      </c>
      <c r="F6205" t="s">
        <v>4881</v>
      </c>
      <c r="G6205">
        <v>0</v>
      </c>
      <c r="H6205">
        <v>32</v>
      </c>
      <c r="I6205">
        <v>5</v>
      </c>
      <c r="J6205">
        <v>24</v>
      </c>
      <c r="K6205">
        <v>2</v>
      </c>
      <c r="L6205">
        <v>1</v>
      </c>
      <c r="M6205">
        <v>0</v>
      </c>
      <c r="N6205">
        <v>0</v>
      </c>
      <c r="O6205">
        <v>0</v>
      </c>
      <c r="P6205">
        <v>0</v>
      </c>
      <c r="Q6205">
        <v>0</v>
      </c>
    </row>
    <row r="6206" spans="1:17" x14ac:dyDescent="0.2">
      <c r="A6206" t="s">
        <v>23229</v>
      </c>
      <c r="B6206" t="s">
        <v>87</v>
      </c>
      <c r="C6206" t="s">
        <v>128</v>
      </c>
      <c r="D6206" t="s">
        <v>17029</v>
      </c>
      <c r="E6206" t="s">
        <v>79</v>
      </c>
      <c r="F6206" t="s">
        <v>4883</v>
      </c>
      <c r="G6206">
        <v>0</v>
      </c>
      <c r="H6206">
        <v>32</v>
      </c>
      <c r="I6206">
        <v>6</v>
      </c>
      <c r="J6206">
        <v>23</v>
      </c>
      <c r="K6206">
        <v>2</v>
      </c>
      <c r="L6206">
        <v>1</v>
      </c>
      <c r="M6206">
        <v>0</v>
      </c>
      <c r="N6206">
        <v>0</v>
      </c>
      <c r="O6206">
        <v>0</v>
      </c>
      <c r="P6206">
        <v>0</v>
      </c>
      <c r="Q6206">
        <v>0</v>
      </c>
    </row>
    <row r="6207" spans="1:17" x14ac:dyDescent="0.2">
      <c r="A6207" t="s">
        <v>23230</v>
      </c>
      <c r="B6207" t="s">
        <v>87</v>
      </c>
      <c r="C6207" t="s">
        <v>128</v>
      </c>
      <c r="D6207" t="s">
        <v>17029</v>
      </c>
      <c r="E6207" t="s">
        <v>79</v>
      </c>
      <c r="F6207" t="s">
        <v>4885</v>
      </c>
      <c r="G6207">
        <v>0</v>
      </c>
      <c r="H6207">
        <v>0</v>
      </c>
      <c r="I6207">
        <v>0</v>
      </c>
      <c r="J6207">
        <v>0</v>
      </c>
      <c r="K6207">
        <v>0</v>
      </c>
      <c r="L6207">
        <v>0</v>
      </c>
      <c r="M6207">
        <v>32</v>
      </c>
      <c r="N6207">
        <v>0</v>
      </c>
      <c r="O6207">
        <v>0</v>
      </c>
      <c r="P6207">
        <v>0</v>
      </c>
      <c r="Q6207">
        <v>0</v>
      </c>
    </row>
    <row r="6208" spans="1:17" x14ac:dyDescent="0.2">
      <c r="A6208" t="s">
        <v>23231</v>
      </c>
      <c r="B6208" t="s">
        <v>87</v>
      </c>
      <c r="C6208" t="s">
        <v>128</v>
      </c>
      <c r="D6208" t="s">
        <v>17029</v>
      </c>
      <c r="E6208" t="s">
        <v>79</v>
      </c>
      <c r="F6208" t="s">
        <v>4887</v>
      </c>
      <c r="G6208">
        <v>0</v>
      </c>
      <c r="H6208">
        <v>32</v>
      </c>
      <c r="I6208">
        <v>5</v>
      </c>
      <c r="J6208">
        <v>25</v>
      </c>
      <c r="K6208">
        <v>2</v>
      </c>
      <c r="L6208">
        <v>0</v>
      </c>
      <c r="M6208">
        <v>0</v>
      </c>
      <c r="N6208">
        <v>0</v>
      </c>
      <c r="O6208">
        <v>0</v>
      </c>
      <c r="P6208">
        <v>0</v>
      </c>
      <c r="Q6208">
        <v>0</v>
      </c>
    </row>
    <row r="6209" spans="1:17" x14ac:dyDescent="0.2">
      <c r="A6209" t="s">
        <v>23232</v>
      </c>
      <c r="B6209" t="s">
        <v>87</v>
      </c>
      <c r="C6209" t="s">
        <v>128</v>
      </c>
      <c r="D6209" t="s">
        <v>17029</v>
      </c>
      <c r="E6209" t="s">
        <v>79</v>
      </c>
      <c r="F6209" t="s">
        <v>4889</v>
      </c>
      <c r="G6209">
        <v>0</v>
      </c>
      <c r="H6209">
        <v>0</v>
      </c>
      <c r="I6209">
        <v>0</v>
      </c>
      <c r="J6209">
        <v>0</v>
      </c>
      <c r="K6209">
        <v>0</v>
      </c>
      <c r="L6209">
        <v>0</v>
      </c>
      <c r="M6209">
        <v>32</v>
      </c>
      <c r="N6209">
        <v>0</v>
      </c>
      <c r="O6209">
        <v>0</v>
      </c>
      <c r="P6209">
        <v>0</v>
      </c>
      <c r="Q6209">
        <v>0</v>
      </c>
    </row>
    <row r="6210" spans="1:17" x14ac:dyDescent="0.2">
      <c r="A6210" t="s">
        <v>23233</v>
      </c>
      <c r="B6210" t="s">
        <v>87</v>
      </c>
      <c r="C6210" t="s">
        <v>128</v>
      </c>
      <c r="D6210" t="s">
        <v>17029</v>
      </c>
      <c r="E6210" t="s">
        <v>79</v>
      </c>
      <c r="F6210" t="s">
        <v>4871</v>
      </c>
      <c r="G6210">
        <v>0</v>
      </c>
      <c r="H6210">
        <v>0</v>
      </c>
      <c r="I6210">
        <v>0</v>
      </c>
      <c r="J6210">
        <v>0</v>
      </c>
      <c r="K6210">
        <v>0</v>
      </c>
      <c r="L6210">
        <v>0</v>
      </c>
      <c r="M6210">
        <v>0</v>
      </c>
      <c r="N6210">
        <v>17</v>
      </c>
      <c r="O6210">
        <v>17</v>
      </c>
      <c r="P6210">
        <v>0</v>
      </c>
      <c r="Q6210">
        <v>0</v>
      </c>
    </row>
    <row r="6211" spans="1:17" x14ac:dyDescent="0.2">
      <c r="A6211" t="s">
        <v>23234</v>
      </c>
      <c r="B6211" t="s">
        <v>87</v>
      </c>
      <c r="C6211" t="s">
        <v>128</v>
      </c>
      <c r="D6211" t="s">
        <v>17029</v>
      </c>
      <c r="E6211" t="s">
        <v>79</v>
      </c>
      <c r="F6211" t="s">
        <v>4873</v>
      </c>
      <c r="G6211">
        <v>0</v>
      </c>
      <c r="H6211">
        <v>0</v>
      </c>
      <c r="I6211">
        <v>0</v>
      </c>
      <c r="J6211">
        <v>0</v>
      </c>
      <c r="K6211">
        <v>0</v>
      </c>
      <c r="L6211">
        <v>0</v>
      </c>
      <c r="M6211">
        <v>0</v>
      </c>
      <c r="N6211">
        <v>13</v>
      </c>
      <c r="O6211">
        <v>13</v>
      </c>
      <c r="P6211">
        <v>0</v>
      </c>
      <c r="Q6211">
        <v>0</v>
      </c>
    </row>
    <row r="6212" spans="1:17" x14ac:dyDescent="0.2">
      <c r="A6212" t="s">
        <v>23235</v>
      </c>
      <c r="B6212" t="s">
        <v>87</v>
      </c>
      <c r="C6212" t="s">
        <v>128</v>
      </c>
      <c r="D6212" t="s">
        <v>17029</v>
      </c>
      <c r="E6212" t="s">
        <v>79</v>
      </c>
      <c r="F6212" t="s">
        <v>17019</v>
      </c>
      <c r="G6212">
        <v>32</v>
      </c>
      <c r="H6212">
        <v>0</v>
      </c>
      <c r="I6212">
        <v>0</v>
      </c>
      <c r="J6212">
        <v>0</v>
      </c>
      <c r="K6212">
        <v>0</v>
      </c>
      <c r="L6212">
        <v>0</v>
      </c>
      <c r="M6212">
        <v>0</v>
      </c>
      <c r="N6212">
        <v>0</v>
      </c>
      <c r="O6212">
        <v>0</v>
      </c>
      <c r="P6212">
        <v>0</v>
      </c>
      <c r="Q6212">
        <v>0</v>
      </c>
    </row>
    <row r="6213" spans="1:17" x14ac:dyDescent="0.2">
      <c r="A6213" t="s">
        <v>23236</v>
      </c>
      <c r="B6213" t="s">
        <v>87</v>
      </c>
      <c r="C6213" t="s">
        <v>128</v>
      </c>
      <c r="D6213" t="s">
        <v>17029</v>
      </c>
      <c r="E6213" t="s">
        <v>81</v>
      </c>
      <c r="F6213" t="s">
        <v>4875</v>
      </c>
      <c r="G6213">
        <v>0</v>
      </c>
      <c r="H6213">
        <v>15</v>
      </c>
      <c r="I6213">
        <v>1</v>
      </c>
      <c r="J6213">
        <v>12</v>
      </c>
      <c r="K6213">
        <v>2</v>
      </c>
      <c r="L6213">
        <v>0</v>
      </c>
      <c r="M6213">
        <v>0</v>
      </c>
      <c r="N6213">
        <v>0</v>
      </c>
      <c r="O6213">
        <v>0</v>
      </c>
      <c r="P6213">
        <v>0</v>
      </c>
      <c r="Q6213">
        <v>0</v>
      </c>
    </row>
    <row r="6214" spans="1:17" x14ac:dyDescent="0.2">
      <c r="A6214" t="s">
        <v>23237</v>
      </c>
      <c r="B6214" t="s">
        <v>87</v>
      </c>
      <c r="C6214" t="s">
        <v>128</v>
      </c>
      <c r="D6214" t="s">
        <v>17029</v>
      </c>
      <c r="E6214" t="s">
        <v>81</v>
      </c>
      <c r="F6214" t="s">
        <v>4877</v>
      </c>
      <c r="G6214">
        <v>0</v>
      </c>
      <c r="H6214">
        <v>15</v>
      </c>
      <c r="I6214">
        <v>1</v>
      </c>
      <c r="J6214">
        <v>12</v>
      </c>
      <c r="K6214">
        <v>2</v>
      </c>
      <c r="L6214">
        <v>0</v>
      </c>
      <c r="M6214">
        <v>0</v>
      </c>
      <c r="N6214">
        <v>0</v>
      </c>
      <c r="O6214">
        <v>0</v>
      </c>
      <c r="P6214">
        <v>0</v>
      </c>
      <c r="Q6214">
        <v>0</v>
      </c>
    </row>
    <row r="6215" spans="1:17" x14ac:dyDescent="0.2">
      <c r="A6215" t="s">
        <v>23238</v>
      </c>
      <c r="B6215" t="s">
        <v>87</v>
      </c>
      <c r="C6215" t="s">
        <v>128</v>
      </c>
      <c r="D6215" t="s">
        <v>17029</v>
      </c>
      <c r="E6215" t="s">
        <v>81</v>
      </c>
      <c r="F6215" t="s">
        <v>4879</v>
      </c>
      <c r="G6215">
        <v>0</v>
      </c>
      <c r="H6215">
        <v>0</v>
      </c>
      <c r="I6215">
        <v>0</v>
      </c>
      <c r="J6215">
        <v>0</v>
      </c>
      <c r="K6215">
        <v>0</v>
      </c>
      <c r="L6215">
        <v>0</v>
      </c>
      <c r="M6215">
        <v>15</v>
      </c>
      <c r="N6215">
        <v>0</v>
      </c>
      <c r="O6215">
        <v>0</v>
      </c>
      <c r="P6215">
        <v>0</v>
      </c>
      <c r="Q6215">
        <v>0</v>
      </c>
    </row>
    <row r="6216" spans="1:17" x14ac:dyDescent="0.2">
      <c r="A6216" t="s">
        <v>23239</v>
      </c>
      <c r="B6216" t="s">
        <v>87</v>
      </c>
      <c r="C6216" t="s">
        <v>128</v>
      </c>
      <c r="D6216" t="s">
        <v>17029</v>
      </c>
      <c r="E6216" t="s">
        <v>81</v>
      </c>
      <c r="F6216" t="s">
        <v>4881</v>
      </c>
      <c r="G6216">
        <v>0</v>
      </c>
      <c r="H6216">
        <v>15</v>
      </c>
      <c r="I6216">
        <v>1</v>
      </c>
      <c r="J6216">
        <v>12</v>
      </c>
      <c r="K6216">
        <v>2</v>
      </c>
      <c r="L6216">
        <v>0</v>
      </c>
      <c r="M6216">
        <v>0</v>
      </c>
      <c r="N6216">
        <v>0</v>
      </c>
      <c r="O6216">
        <v>0</v>
      </c>
      <c r="P6216">
        <v>0</v>
      </c>
      <c r="Q6216">
        <v>0</v>
      </c>
    </row>
    <row r="6217" spans="1:17" x14ac:dyDescent="0.2">
      <c r="A6217" t="s">
        <v>23240</v>
      </c>
      <c r="B6217" t="s">
        <v>87</v>
      </c>
      <c r="C6217" t="s">
        <v>128</v>
      </c>
      <c r="D6217" t="s">
        <v>17029</v>
      </c>
      <c r="E6217" t="s">
        <v>81</v>
      </c>
      <c r="F6217" t="s">
        <v>4883</v>
      </c>
      <c r="G6217">
        <v>0</v>
      </c>
      <c r="H6217">
        <v>15</v>
      </c>
      <c r="I6217">
        <v>2</v>
      </c>
      <c r="J6217">
        <v>11</v>
      </c>
      <c r="K6217">
        <v>2</v>
      </c>
      <c r="L6217">
        <v>0</v>
      </c>
      <c r="M6217">
        <v>0</v>
      </c>
      <c r="N6217">
        <v>0</v>
      </c>
      <c r="O6217">
        <v>0</v>
      </c>
      <c r="P6217">
        <v>0</v>
      </c>
      <c r="Q6217">
        <v>0</v>
      </c>
    </row>
    <row r="6218" spans="1:17" x14ac:dyDescent="0.2">
      <c r="A6218" t="s">
        <v>23241</v>
      </c>
      <c r="B6218" t="s">
        <v>87</v>
      </c>
      <c r="C6218" t="s">
        <v>128</v>
      </c>
      <c r="D6218" t="s">
        <v>17029</v>
      </c>
      <c r="E6218" t="s">
        <v>81</v>
      </c>
      <c r="F6218" t="s">
        <v>4885</v>
      </c>
      <c r="G6218">
        <v>0</v>
      </c>
      <c r="H6218">
        <v>0</v>
      </c>
      <c r="I6218">
        <v>0</v>
      </c>
      <c r="J6218">
        <v>0</v>
      </c>
      <c r="K6218">
        <v>0</v>
      </c>
      <c r="L6218">
        <v>0</v>
      </c>
      <c r="M6218">
        <v>15</v>
      </c>
      <c r="N6218">
        <v>0</v>
      </c>
      <c r="O6218">
        <v>0</v>
      </c>
      <c r="P6218">
        <v>0</v>
      </c>
      <c r="Q6218">
        <v>0</v>
      </c>
    </row>
    <row r="6219" spans="1:17" x14ac:dyDescent="0.2">
      <c r="A6219" t="s">
        <v>23242</v>
      </c>
      <c r="B6219" t="s">
        <v>87</v>
      </c>
      <c r="C6219" t="s">
        <v>128</v>
      </c>
      <c r="D6219" t="s">
        <v>17029</v>
      </c>
      <c r="E6219" t="s">
        <v>81</v>
      </c>
      <c r="F6219" t="s">
        <v>4887</v>
      </c>
      <c r="G6219">
        <v>0</v>
      </c>
      <c r="H6219">
        <v>15</v>
      </c>
      <c r="I6219">
        <v>1</v>
      </c>
      <c r="J6219">
        <v>12</v>
      </c>
      <c r="K6219">
        <v>2</v>
      </c>
      <c r="L6219">
        <v>0</v>
      </c>
      <c r="M6219">
        <v>0</v>
      </c>
      <c r="N6219">
        <v>0</v>
      </c>
      <c r="O6219">
        <v>0</v>
      </c>
      <c r="P6219">
        <v>0</v>
      </c>
      <c r="Q6219">
        <v>0</v>
      </c>
    </row>
    <row r="6220" spans="1:17" x14ac:dyDescent="0.2">
      <c r="A6220" t="s">
        <v>23243</v>
      </c>
      <c r="B6220" t="s">
        <v>87</v>
      </c>
      <c r="C6220" t="s">
        <v>128</v>
      </c>
      <c r="D6220" t="s">
        <v>17029</v>
      </c>
      <c r="E6220" t="s">
        <v>81</v>
      </c>
      <c r="F6220" t="s">
        <v>4889</v>
      </c>
      <c r="G6220">
        <v>0</v>
      </c>
      <c r="H6220">
        <v>0</v>
      </c>
      <c r="I6220">
        <v>0</v>
      </c>
      <c r="J6220">
        <v>0</v>
      </c>
      <c r="K6220">
        <v>0</v>
      </c>
      <c r="L6220">
        <v>0</v>
      </c>
      <c r="M6220">
        <v>15</v>
      </c>
      <c r="N6220">
        <v>0</v>
      </c>
      <c r="O6220">
        <v>0</v>
      </c>
      <c r="P6220">
        <v>0</v>
      </c>
      <c r="Q6220">
        <v>0</v>
      </c>
    </row>
    <row r="6221" spans="1:17" x14ac:dyDescent="0.2">
      <c r="A6221" t="s">
        <v>23244</v>
      </c>
      <c r="B6221" t="s">
        <v>87</v>
      </c>
      <c r="C6221" t="s">
        <v>128</v>
      </c>
      <c r="D6221" t="s">
        <v>17029</v>
      </c>
      <c r="E6221" t="s">
        <v>81</v>
      </c>
      <c r="F6221" t="s">
        <v>4871</v>
      </c>
      <c r="G6221">
        <v>0</v>
      </c>
      <c r="H6221">
        <v>0</v>
      </c>
      <c r="I6221">
        <v>0</v>
      </c>
      <c r="J6221">
        <v>0</v>
      </c>
      <c r="K6221">
        <v>0</v>
      </c>
      <c r="L6221">
        <v>0</v>
      </c>
      <c r="M6221">
        <v>0</v>
      </c>
      <c r="N6221">
        <v>11</v>
      </c>
      <c r="O6221">
        <v>11</v>
      </c>
      <c r="P6221">
        <v>0</v>
      </c>
      <c r="Q6221">
        <v>0</v>
      </c>
    </row>
    <row r="6222" spans="1:17" x14ac:dyDescent="0.2">
      <c r="A6222" t="s">
        <v>23245</v>
      </c>
      <c r="B6222" t="s">
        <v>87</v>
      </c>
      <c r="C6222" t="s">
        <v>128</v>
      </c>
      <c r="D6222" t="s">
        <v>17029</v>
      </c>
      <c r="E6222" t="s">
        <v>81</v>
      </c>
      <c r="F6222" t="s">
        <v>4873</v>
      </c>
      <c r="G6222">
        <v>0</v>
      </c>
      <c r="H6222">
        <v>0</v>
      </c>
      <c r="I6222">
        <v>0</v>
      </c>
      <c r="J6222">
        <v>0</v>
      </c>
      <c r="K6222">
        <v>0</v>
      </c>
      <c r="L6222">
        <v>0</v>
      </c>
      <c r="M6222">
        <v>0</v>
      </c>
      <c r="N6222">
        <v>9</v>
      </c>
      <c r="O6222">
        <v>9</v>
      </c>
      <c r="P6222">
        <v>0</v>
      </c>
      <c r="Q6222">
        <v>0</v>
      </c>
    </row>
    <row r="6223" spans="1:17" x14ac:dyDescent="0.2">
      <c r="A6223" t="s">
        <v>23246</v>
      </c>
      <c r="B6223" t="s">
        <v>87</v>
      </c>
      <c r="C6223" t="s">
        <v>128</v>
      </c>
      <c r="D6223" t="s">
        <v>17029</v>
      </c>
      <c r="E6223" t="s">
        <v>81</v>
      </c>
      <c r="F6223" t="s">
        <v>17019</v>
      </c>
      <c r="G6223">
        <v>15</v>
      </c>
      <c r="H6223">
        <v>0</v>
      </c>
      <c r="I6223">
        <v>0</v>
      </c>
      <c r="J6223">
        <v>0</v>
      </c>
      <c r="K6223">
        <v>0</v>
      </c>
      <c r="L6223">
        <v>0</v>
      </c>
      <c r="M6223">
        <v>0</v>
      </c>
      <c r="N6223">
        <v>0</v>
      </c>
      <c r="O6223">
        <v>0</v>
      </c>
      <c r="P6223">
        <v>0</v>
      </c>
      <c r="Q6223">
        <v>0</v>
      </c>
    </row>
    <row r="6224" spans="1:17" x14ac:dyDescent="0.2">
      <c r="A6224" t="s">
        <v>23247</v>
      </c>
      <c r="B6224" t="s">
        <v>87</v>
      </c>
      <c r="C6224" t="s">
        <v>129</v>
      </c>
      <c r="D6224" t="s">
        <v>17029</v>
      </c>
      <c r="E6224" t="s">
        <v>79</v>
      </c>
      <c r="F6224" t="s">
        <v>4875</v>
      </c>
      <c r="G6224">
        <v>0</v>
      </c>
      <c r="H6224">
        <v>32</v>
      </c>
      <c r="I6224">
        <v>7</v>
      </c>
      <c r="J6224">
        <v>22</v>
      </c>
      <c r="K6224">
        <v>3</v>
      </c>
      <c r="L6224">
        <v>0</v>
      </c>
      <c r="M6224">
        <v>0</v>
      </c>
      <c r="N6224">
        <v>0</v>
      </c>
      <c r="O6224">
        <v>0</v>
      </c>
      <c r="P6224">
        <v>0</v>
      </c>
      <c r="Q6224">
        <v>0</v>
      </c>
    </row>
    <row r="6225" spans="1:17" x14ac:dyDescent="0.2">
      <c r="A6225" t="s">
        <v>23248</v>
      </c>
      <c r="B6225" t="s">
        <v>87</v>
      </c>
      <c r="C6225" t="s">
        <v>129</v>
      </c>
      <c r="D6225" t="s">
        <v>17029</v>
      </c>
      <c r="E6225" t="s">
        <v>79</v>
      </c>
      <c r="F6225" t="s">
        <v>4877</v>
      </c>
      <c r="G6225">
        <v>0</v>
      </c>
      <c r="H6225">
        <v>32</v>
      </c>
      <c r="I6225">
        <v>6</v>
      </c>
      <c r="J6225">
        <v>23</v>
      </c>
      <c r="K6225">
        <v>1</v>
      </c>
      <c r="L6225">
        <v>2</v>
      </c>
      <c r="M6225">
        <v>0</v>
      </c>
      <c r="N6225">
        <v>0</v>
      </c>
      <c r="O6225">
        <v>0</v>
      </c>
      <c r="P6225">
        <v>0</v>
      </c>
      <c r="Q6225">
        <v>0</v>
      </c>
    </row>
    <row r="6226" spans="1:17" x14ac:dyDescent="0.2">
      <c r="A6226" t="s">
        <v>23249</v>
      </c>
      <c r="B6226" t="s">
        <v>87</v>
      </c>
      <c r="C6226" t="s">
        <v>129</v>
      </c>
      <c r="D6226" t="s">
        <v>17029</v>
      </c>
      <c r="E6226" t="s">
        <v>79</v>
      </c>
      <c r="F6226" t="s">
        <v>4879</v>
      </c>
      <c r="G6226">
        <v>0</v>
      </c>
      <c r="H6226">
        <v>0</v>
      </c>
      <c r="I6226">
        <v>0</v>
      </c>
      <c r="J6226">
        <v>0</v>
      </c>
      <c r="K6226">
        <v>0</v>
      </c>
      <c r="L6226">
        <v>0</v>
      </c>
      <c r="M6226">
        <v>32</v>
      </c>
      <c r="N6226">
        <v>0</v>
      </c>
      <c r="O6226">
        <v>0</v>
      </c>
      <c r="P6226">
        <v>0</v>
      </c>
      <c r="Q6226">
        <v>0</v>
      </c>
    </row>
    <row r="6227" spans="1:17" x14ac:dyDescent="0.2">
      <c r="A6227" t="s">
        <v>23250</v>
      </c>
      <c r="B6227" t="s">
        <v>87</v>
      </c>
      <c r="C6227" t="s">
        <v>129</v>
      </c>
      <c r="D6227" t="s">
        <v>17029</v>
      </c>
      <c r="E6227" t="s">
        <v>79</v>
      </c>
      <c r="F6227" t="s">
        <v>4881</v>
      </c>
      <c r="G6227">
        <v>0</v>
      </c>
      <c r="H6227">
        <v>32</v>
      </c>
      <c r="I6227">
        <v>6</v>
      </c>
      <c r="J6227">
        <v>23</v>
      </c>
      <c r="K6227">
        <v>1</v>
      </c>
      <c r="L6227">
        <v>2</v>
      </c>
      <c r="M6227">
        <v>0</v>
      </c>
      <c r="N6227">
        <v>0</v>
      </c>
      <c r="O6227">
        <v>0</v>
      </c>
      <c r="P6227">
        <v>0</v>
      </c>
      <c r="Q6227">
        <v>0</v>
      </c>
    </row>
    <row r="6228" spans="1:17" x14ac:dyDescent="0.2">
      <c r="A6228" t="s">
        <v>23251</v>
      </c>
      <c r="B6228" t="s">
        <v>87</v>
      </c>
      <c r="C6228" t="s">
        <v>129</v>
      </c>
      <c r="D6228" t="s">
        <v>17029</v>
      </c>
      <c r="E6228" t="s">
        <v>79</v>
      </c>
      <c r="F6228" t="s">
        <v>4883</v>
      </c>
      <c r="G6228">
        <v>0</v>
      </c>
      <c r="H6228">
        <v>32</v>
      </c>
      <c r="I6228">
        <v>6</v>
      </c>
      <c r="J6228">
        <v>23</v>
      </c>
      <c r="K6228">
        <v>1</v>
      </c>
      <c r="L6228">
        <v>2</v>
      </c>
      <c r="M6228">
        <v>0</v>
      </c>
      <c r="N6228">
        <v>0</v>
      </c>
      <c r="O6228">
        <v>0</v>
      </c>
      <c r="P6228">
        <v>0</v>
      </c>
      <c r="Q6228">
        <v>0</v>
      </c>
    </row>
    <row r="6229" spans="1:17" x14ac:dyDescent="0.2">
      <c r="A6229" t="s">
        <v>23252</v>
      </c>
      <c r="B6229" t="s">
        <v>87</v>
      </c>
      <c r="C6229" t="s">
        <v>129</v>
      </c>
      <c r="D6229" t="s">
        <v>17029</v>
      </c>
      <c r="E6229" t="s">
        <v>79</v>
      </c>
      <c r="F6229" t="s">
        <v>4885</v>
      </c>
      <c r="G6229">
        <v>0</v>
      </c>
      <c r="H6229">
        <v>0</v>
      </c>
      <c r="I6229">
        <v>0</v>
      </c>
      <c r="J6229">
        <v>0</v>
      </c>
      <c r="K6229">
        <v>0</v>
      </c>
      <c r="L6229">
        <v>0</v>
      </c>
      <c r="M6229">
        <v>32</v>
      </c>
      <c r="N6229">
        <v>0</v>
      </c>
      <c r="O6229">
        <v>0</v>
      </c>
      <c r="P6229">
        <v>0</v>
      </c>
      <c r="Q6229">
        <v>0</v>
      </c>
    </row>
    <row r="6230" spans="1:17" x14ac:dyDescent="0.2">
      <c r="A6230" t="s">
        <v>23253</v>
      </c>
      <c r="B6230" t="s">
        <v>87</v>
      </c>
      <c r="C6230" t="s">
        <v>129</v>
      </c>
      <c r="D6230" t="s">
        <v>17029</v>
      </c>
      <c r="E6230" t="s">
        <v>79</v>
      </c>
      <c r="F6230" t="s">
        <v>4887</v>
      </c>
      <c r="G6230">
        <v>0</v>
      </c>
      <c r="H6230">
        <v>32</v>
      </c>
      <c r="I6230">
        <v>6</v>
      </c>
      <c r="J6230">
        <v>23</v>
      </c>
      <c r="K6230">
        <v>3</v>
      </c>
      <c r="L6230">
        <v>0</v>
      </c>
      <c r="M6230">
        <v>0</v>
      </c>
      <c r="N6230">
        <v>0</v>
      </c>
      <c r="O6230">
        <v>0</v>
      </c>
      <c r="P6230">
        <v>0</v>
      </c>
      <c r="Q6230">
        <v>0</v>
      </c>
    </row>
    <row r="6231" spans="1:17" x14ac:dyDescent="0.2">
      <c r="A6231" t="s">
        <v>23254</v>
      </c>
      <c r="B6231" t="s">
        <v>87</v>
      </c>
      <c r="C6231" t="s">
        <v>129</v>
      </c>
      <c r="D6231" t="s">
        <v>17029</v>
      </c>
      <c r="E6231" t="s">
        <v>79</v>
      </c>
      <c r="F6231" t="s">
        <v>4889</v>
      </c>
      <c r="G6231">
        <v>0</v>
      </c>
      <c r="H6231">
        <v>0</v>
      </c>
      <c r="I6231">
        <v>0</v>
      </c>
      <c r="J6231">
        <v>0</v>
      </c>
      <c r="K6231">
        <v>0</v>
      </c>
      <c r="L6231">
        <v>0</v>
      </c>
      <c r="M6231">
        <v>32</v>
      </c>
      <c r="N6231">
        <v>0</v>
      </c>
      <c r="O6231">
        <v>0</v>
      </c>
      <c r="P6231">
        <v>0</v>
      </c>
      <c r="Q6231">
        <v>0</v>
      </c>
    </row>
    <row r="6232" spans="1:17" x14ac:dyDescent="0.2">
      <c r="A6232" t="s">
        <v>23255</v>
      </c>
      <c r="B6232" t="s">
        <v>87</v>
      </c>
      <c r="C6232" t="s">
        <v>129</v>
      </c>
      <c r="D6232" t="s">
        <v>17029</v>
      </c>
      <c r="E6232" t="s">
        <v>79</v>
      </c>
      <c r="F6232" t="s">
        <v>4871</v>
      </c>
      <c r="G6232">
        <v>0</v>
      </c>
      <c r="H6232">
        <v>0</v>
      </c>
      <c r="I6232">
        <v>0</v>
      </c>
      <c r="J6232">
        <v>0</v>
      </c>
      <c r="K6232">
        <v>0</v>
      </c>
      <c r="L6232">
        <v>0</v>
      </c>
      <c r="M6232">
        <v>0</v>
      </c>
      <c r="N6232">
        <v>19</v>
      </c>
      <c r="O6232">
        <v>17</v>
      </c>
      <c r="P6232">
        <v>2</v>
      </c>
      <c r="Q6232">
        <v>0</v>
      </c>
    </row>
    <row r="6233" spans="1:17" x14ac:dyDescent="0.2">
      <c r="A6233" t="s">
        <v>23256</v>
      </c>
      <c r="B6233" t="s">
        <v>87</v>
      </c>
      <c r="C6233" t="s">
        <v>129</v>
      </c>
      <c r="D6233" t="s">
        <v>17029</v>
      </c>
      <c r="E6233" t="s">
        <v>79</v>
      </c>
      <c r="F6233" t="s">
        <v>4873</v>
      </c>
      <c r="G6233">
        <v>0</v>
      </c>
      <c r="H6233">
        <v>0</v>
      </c>
      <c r="I6233">
        <v>0</v>
      </c>
      <c r="J6233">
        <v>0</v>
      </c>
      <c r="K6233">
        <v>0</v>
      </c>
      <c r="L6233">
        <v>0</v>
      </c>
      <c r="M6233">
        <v>0</v>
      </c>
      <c r="N6233">
        <v>16</v>
      </c>
      <c r="O6233">
        <v>14</v>
      </c>
      <c r="P6233">
        <v>2</v>
      </c>
      <c r="Q6233">
        <v>0</v>
      </c>
    </row>
    <row r="6234" spans="1:17" x14ac:dyDescent="0.2">
      <c r="A6234" t="s">
        <v>23257</v>
      </c>
      <c r="B6234" t="s">
        <v>87</v>
      </c>
      <c r="C6234" t="s">
        <v>129</v>
      </c>
      <c r="D6234" t="s">
        <v>17029</v>
      </c>
      <c r="E6234" t="s">
        <v>79</v>
      </c>
      <c r="F6234" t="s">
        <v>17019</v>
      </c>
      <c r="G6234">
        <v>32</v>
      </c>
      <c r="H6234">
        <v>0</v>
      </c>
      <c r="I6234">
        <v>0</v>
      </c>
      <c r="J6234">
        <v>0</v>
      </c>
      <c r="K6234">
        <v>0</v>
      </c>
      <c r="L6234">
        <v>0</v>
      </c>
      <c r="M6234">
        <v>0</v>
      </c>
      <c r="N6234">
        <v>0</v>
      </c>
      <c r="O6234">
        <v>0</v>
      </c>
      <c r="P6234">
        <v>0</v>
      </c>
      <c r="Q6234">
        <v>0</v>
      </c>
    </row>
    <row r="6235" spans="1:17" x14ac:dyDescent="0.2">
      <c r="A6235" t="s">
        <v>23258</v>
      </c>
      <c r="B6235" t="s">
        <v>87</v>
      </c>
      <c r="C6235" t="s">
        <v>129</v>
      </c>
      <c r="D6235" t="s">
        <v>17029</v>
      </c>
      <c r="E6235" t="s">
        <v>81</v>
      </c>
      <c r="F6235" t="s">
        <v>4875</v>
      </c>
      <c r="G6235">
        <v>0</v>
      </c>
      <c r="H6235">
        <v>6</v>
      </c>
      <c r="I6235">
        <v>1</v>
      </c>
      <c r="J6235">
        <v>5</v>
      </c>
      <c r="K6235">
        <v>0</v>
      </c>
      <c r="L6235">
        <v>0</v>
      </c>
      <c r="M6235">
        <v>0</v>
      </c>
      <c r="N6235">
        <v>0</v>
      </c>
      <c r="O6235">
        <v>0</v>
      </c>
      <c r="P6235">
        <v>0</v>
      </c>
      <c r="Q6235">
        <v>0</v>
      </c>
    </row>
    <row r="6236" spans="1:17" x14ac:dyDescent="0.2">
      <c r="A6236" t="s">
        <v>23259</v>
      </c>
      <c r="B6236" t="s">
        <v>87</v>
      </c>
      <c r="C6236" t="s">
        <v>129</v>
      </c>
      <c r="D6236" t="s">
        <v>17029</v>
      </c>
      <c r="E6236" t="s">
        <v>81</v>
      </c>
      <c r="F6236" t="s">
        <v>4877</v>
      </c>
      <c r="G6236">
        <v>0</v>
      </c>
      <c r="H6236">
        <v>6</v>
      </c>
      <c r="I6236">
        <v>0</v>
      </c>
      <c r="J6236">
        <v>6</v>
      </c>
      <c r="K6236">
        <v>0</v>
      </c>
      <c r="L6236">
        <v>0</v>
      </c>
      <c r="M6236">
        <v>0</v>
      </c>
      <c r="N6236">
        <v>0</v>
      </c>
      <c r="O6236">
        <v>0</v>
      </c>
      <c r="P6236">
        <v>0</v>
      </c>
      <c r="Q6236">
        <v>0</v>
      </c>
    </row>
    <row r="6237" spans="1:17" x14ac:dyDescent="0.2">
      <c r="A6237" t="s">
        <v>23260</v>
      </c>
      <c r="B6237" t="s">
        <v>87</v>
      </c>
      <c r="C6237" t="s">
        <v>129</v>
      </c>
      <c r="D6237" t="s">
        <v>17029</v>
      </c>
      <c r="E6237" t="s">
        <v>81</v>
      </c>
      <c r="F6237" t="s">
        <v>4879</v>
      </c>
      <c r="G6237">
        <v>0</v>
      </c>
      <c r="H6237">
        <v>0</v>
      </c>
      <c r="I6237">
        <v>0</v>
      </c>
      <c r="J6237">
        <v>0</v>
      </c>
      <c r="K6237">
        <v>0</v>
      </c>
      <c r="L6237">
        <v>0</v>
      </c>
      <c r="M6237">
        <v>6</v>
      </c>
      <c r="N6237">
        <v>0</v>
      </c>
      <c r="O6237">
        <v>0</v>
      </c>
      <c r="P6237">
        <v>0</v>
      </c>
      <c r="Q6237">
        <v>0</v>
      </c>
    </row>
    <row r="6238" spans="1:17" x14ac:dyDescent="0.2">
      <c r="A6238" t="s">
        <v>23261</v>
      </c>
      <c r="B6238" t="s">
        <v>87</v>
      </c>
      <c r="C6238" t="s">
        <v>129</v>
      </c>
      <c r="D6238" t="s">
        <v>17029</v>
      </c>
      <c r="E6238" t="s">
        <v>81</v>
      </c>
      <c r="F6238" t="s">
        <v>4881</v>
      </c>
      <c r="G6238">
        <v>0</v>
      </c>
      <c r="H6238">
        <v>6</v>
      </c>
      <c r="I6238">
        <v>0</v>
      </c>
      <c r="J6238">
        <v>6</v>
      </c>
      <c r="K6238">
        <v>0</v>
      </c>
      <c r="L6238">
        <v>0</v>
      </c>
      <c r="M6238">
        <v>0</v>
      </c>
      <c r="N6238">
        <v>0</v>
      </c>
      <c r="O6238">
        <v>0</v>
      </c>
      <c r="P6238">
        <v>0</v>
      </c>
      <c r="Q6238">
        <v>0</v>
      </c>
    </row>
    <row r="6239" spans="1:17" x14ac:dyDescent="0.2">
      <c r="A6239" t="s">
        <v>23262</v>
      </c>
      <c r="B6239" t="s">
        <v>87</v>
      </c>
      <c r="C6239" t="s">
        <v>129</v>
      </c>
      <c r="D6239" t="s">
        <v>17029</v>
      </c>
      <c r="E6239" t="s">
        <v>81</v>
      </c>
      <c r="F6239" t="s">
        <v>4883</v>
      </c>
      <c r="G6239">
        <v>0</v>
      </c>
      <c r="H6239">
        <v>6</v>
      </c>
      <c r="I6239">
        <v>0</v>
      </c>
      <c r="J6239">
        <v>6</v>
      </c>
      <c r="K6239">
        <v>0</v>
      </c>
      <c r="L6239">
        <v>0</v>
      </c>
      <c r="M6239">
        <v>0</v>
      </c>
      <c r="N6239">
        <v>0</v>
      </c>
      <c r="O6239">
        <v>0</v>
      </c>
      <c r="P6239">
        <v>0</v>
      </c>
      <c r="Q6239">
        <v>0</v>
      </c>
    </row>
    <row r="6240" spans="1:17" x14ac:dyDescent="0.2">
      <c r="A6240" t="s">
        <v>23263</v>
      </c>
      <c r="B6240" t="s">
        <v>87</v>
      </c>
      <c r="C6240" t="s">
        <v>129</v>
      </c>
      <c r="D6240" t="s">
        <v>17029</v>
      </c>
      <c r="E6240" t="s">
        <v>81</v>
      </c>
      <c r="F6240" t="s">
        <v>4885</v>
      </c>
      <c r="G6240">
        <v>0</v>
      </c>
      <c r="H6240">
        <v>0</v>
      </c>
      <c r="I6240">
        <v>0</v>
      </c>
      <c r="J6240">
        <v>0</v>
      </c>
      <c r="K6240">
        <v>0</v>
      </c>
      <c r="L6240">
        <v>0</v>
      </c>
      <c r="M6240">
        <v>6</v>
      </c>
      <c r="N6240">
        <v>0</v>
      </c>
      <c r="O6240">
        <v>0</v>
      </c>
      <c r="P6240">
        <v>0</v>
      </c>
      <c r="Q6240">
        <v>0</v>
      </c>
    </row>
    <row r="6241" spans="1:17" x14ac:dyDescent="0.2">
      <c r="A6241" t="s">
        <v>23264</v>
      </c>
      <c r="B6241" t="s">
        <v>87</v>
      </c>
      <c r="C6241" t="s">
        <v>129</v>
      </c>
      <c r="D6241" t="s">
        <v>17029</v>
      </c>
      <c r="E6241" t="s">
        <v>81</v>
      </c>
      <c r="F6241" t="s">
        <v>4887</v>
      </c>
      <c r="G6241">
        <v>0</v>
      </c>
      <c r="H6241">
        <v>6</v>
      </c>
      <c r="I6241">
        <v>0</v>
      </c>
      <c r="J6241">
        <v>6</v>
      </c>
      <c r="K6241">
        <v>0</v>
      </c>
      <c r="L6241">
        <v>0</v>
      </c>
      <c r="M6241">
        <v>0</v>
      </c>
      <c r="N6241">
        <v>0</v>
      </c>
      <c r="O6241">
        <v>0</v>
      </c>
      <c r="P6241">
        <v>0</v>
      </c>
      <c r="Q6241">
        <v>0</v>
      </c>
    </row>
    <row r="6242" spans="1:17" x14ac:dyDescent="0.2">
      <c r="A6242" t="s">
        <v>23265</v>
      </c>
      <c r="B6242" t="s">
        <v>87</v>
      </c>
      <c r="C6242" t="s">
        <v>129</v>
      </c>
      <c r="D6242" t="s">
        <v>17029</v>
      </c>
      <c r="E6242" t="s">
        <v>81</v>
      </c>
      <c r="F6242" t="s">
        <v>4889</v>
      </c>
      <c r="G6242">
        <v>0</v>
      </c>
      <c r="H6242">
        <v>0</v>
      </c>
      <c r="I6242">
        <v>0</v>
      </c>
      <c r="J6242">
        <v>0</v>
      </c>
      <c r="K6242">
        <v>0</v>
      </c>
      <c r="L6242">
        <v>0</v>
      </c>
      <c r="M6242">
        <v>6</v>
      </c>
      <c r="N6242">
        <v>0</v>
      </c>
      <c r="O6242">
        <v>0</v>
      </c>
      <c r="P6242">
        <v>0</v>
      </c>
      <c r="Q6242">
        <v>0</v>
      </c>
    </row>
    <row r="6243" spans="1:17" x14ac:dyDescent="0.2">
      <c r="A6243" t="s">
        <v>23266</v>
      </c>
      <c r="B6243" t="s">
        <v>87</v>
      </c>
      <c r="C6243" t="s">
        <v>129</v>
      </c>
      <c r="D6243" t="s">
        <v>17029</v>
      </c>
      <c r="E6243" t="s">
        <v>81</v>
      </c>
      <c r="F6243" t="s">
        <v>4871</v>
      </c>
      <c r="G6243">
        <v>0</v>
      </c>
      <c r="H6243">
        <v>0</v>
      </c>
      <c r="I6243">
        <v>0</v>
      </c>
      <c r="J6243">
        <v>0</v>
      </c>
      <c r="K6243">
        <v>0</v>
      </c>
      <c r="L6243">
        <v>0</v>
      </c>
      <c r="M6243">
        <v>0</v>
      </c>
      <c r="N6243">
        <v>4</v>
      </c>
      <c r="O6243">
        <v>4</v>
      </c>
      <c r="P6243">
        <v>0</v>
      </c>
      <c r="Q6243">
        <v>0</v>
      </c>
    </row>
    <row r="6244" spans="1:17" x14ac:dyDescent="0.2">
      <c r="A6244" t="s">
        <v>23267</v>
      </c>
      <c r="B6244" t="s">
        <v>87</v>
      </c>
      <c r="C6244" t="s">
        <v>129</v>
      </c>
      <c r="D6244" t="s">
        <v>17029</v>
      </c>
      <c r="E6244" t="s">
        <v>81</v>
      </c>
      <c r="F6244" t="s">
        <v>4873</v>
      </c>
      <c r="G6244">
        <v>0</v>
      </c>
      <c r="H6244">
        <v>0</v>
      </c>
      <c r="I6244">
        <v>0</v>
      </c>
      <c r="J6244">
        <v>0</v>
      </c>
      <c r="K6244">
        <v>0</v>
      </c>
      <c r="L6244">
        <v>0</v>
      </c>
      <c r="M6244">
        <v>0</v>
      </c>
      <c r="N6244">
        <v>4</v>
      </c>
      <c r="O6244">
        <v>4</v>
      </c>
      <c r="P6244">
        <v>0</v>
      </c>
      <c r="Q6244">
        <v>0</v>
      </c>
    </row>
    <row r="6245" spans="1:17" x14ac:dyDescent="0.2">
      <c r="A6245" t="s">
        <v>23268</v>
      </c>
      <c r="B6245" t="s">
        <v>87</v>
      </c>
      <c r="C6245" t="s">
        <v>129</v>
      </c>
      <c r="D6245" t="s">
        <v>17029</v>
      </c>
      <c r="E6245" t="s">
        <v>81</v>
      </c>
      <c r="F6245" t="s">
        <v>17019</v>
      </c>
      <c r="G6245">
        <v>6</v>
      </c>
      <c r="H6245">
        <v>0</v>
      </c>
      <c r="I6245">
        <v>0</v>
      </c>
      <c r="J6245">
        <v>0</v>
      </c>
      <c r="K6245">
        <v>0</v>
      </c>
      <c r="L6245">
        <v>0</v>
      </c>
      <c r="M6245">
        <v>0</v>
      </c>
      <c r="N6245">
        <v>0</v>
      </c>
      <c r="O6245">
        <v>0</v>
      </c>
      <c r="P6245">
        <v>0</v>
      </c>
      <c r="Q6245">
        <v>0</v>
      </c>
    </row>
    <row r="6246" spans="1:17" x14ac:dyDescent="0.2">
      <c r="A6246" t="s">
        <v>23269</v>
      </c>
      <c r="B6246" t="s">
        <v>87</v>
      </c>
      <c r="C6246" t="s">
        <v>129</v>
      </c>
      <c r="D6246" t="s">
        <v>17025</v>
      </c>
      <c r="E6246" t="s">
        <v>79</v>
      </c>
      <c r="F6246" t="s">
        <v>17019</v>
      </c>
      <c r="G6246">
        <v>1</v>
      </c>
      <c r="H6246">
        <v>0</v>
      </c>
      <c r="I6246">
        <v>0</v>
      </c>
      <c r="J6246">
        <v>0</v>
      </c>
      <c r="K6246">
        <v>0</v>
      </c>
      <c r="L6246">
        <v>0</v>
      </c>
      <c r="M6246">
        <v>0</v>
      </c>
      <c r="N6246">
        <v>0</v>
      </c>
      <c r="O6246">
        <v>0</v>
      </c>
      <c r="P6246">
        <v>0</v>
      </c>
      <c r="Q6246">
        <v>0</v>
      </c>
    </row>
    <row r="6247" spans="1:17" x14ac:dyDescent="0.2">
      <c r="A6247" t="s">
        <v>23270</v>
      </c>
      <c r="B6247" t="s">
        <v>87</v>
      </c>
      <c r="C6247" t="s">
        <v>129</v>
      </c>
      <c r="D6247" t="s">
        <v>17025</v>
      </c>
      <c r="E6247" t="s">
        <v>81</v>
      </c>
      <c r="F6247" t="s">
        <v>17019</v>
      </c>
      <c r="G6247">
        <v>5</v>
      </c>
      <c r="H6247">
        <v>0</v>
      </c>
      <c r="I6247">
        <v>0</v>
      </c>
      <c r="J6247">
        <v>0</v>
      </c>
      <c r="K6247">
        <v>0</v>
      </c>
      <c r="L6247">
        <v>0</v>
      </c>
      <c r="M6247">
        <v>0</v>
      </c>
      <c r="N6247">
        <v>0</v>
      </c>
      <c r="O6247">
        <v>0</v>
      </c>
      <c r="P6247">
        <v>0</v>
      </c>
      <c r="Q6247">
        <v>0</v>
      </c>
    </row>
    <row r="6248" spans="1:17" x14ac:dyDescent="0.2">
      <c r="A6248" t="s">
        <v>23271</v>
      </c>
      <c r="B6248" t="s">
        <v>87</v>
      </c>
      <c r="C6248" t="s">
        <v>130</v>
      </c>
      <c r="D6248" t="s">
        <v>17029</v>
      </c>
      <c r="E6248" t="s">
        <v>79</v>
      </c>
      <c r="F6248" t="s">
        <v>4875</v>
      </c>
      <c r="G6248">
        <v>0</v>
      </c>
      <c r="H6248">
        <v>1</v>
      </c>
      <c r="I6248">
        <v>0</v>
      </c>
      <c r="J6248">
        <v>1</v>
      </c>
      <c r="K6248">
        <v>0</v>
      </c>
      <c r="L6248">
        <v>0</v>
      </c>
      <c r="M6248">
        <v>0</v>
      </c>
      <c r="N6248">
        <v>0</v>
      </c>
      <c r="O6248">
        <v>0</v>
      </c>
      <c r="P6248">
        <v>0</v>
      </c>
      <c r="Q6248">
        <v>0</v>
      </c>
    </row>
    <row r="6249" spans="1:17" x14ac:dyDescent="0.2">
      <c r="A6249" t="s">
        <v>23272</v>
      </c>
      <c r="B6249" t="s">
        <v>87</v>
      </c>
      <c r="C6249" t="s">
        <v>130</v>
      </c>
      <c r="D6249" t="s">
        <v>17029</v>
      </c>
      <c r="E6249" t="s">
        <v>79</v>
      </c>
      <c r="F6249" t="s">
        <v>4877</v>
      </c>
      <c r="G6249">
        <v>0</v>
      </c>
      <c r="H6249">
        <v>1</v>
      </c>
      <c r="I6249">
        <v>0</v>
      </c>
      <c r="J6249">
        <v>1</v>
      </c>
      <c r="K6249">
        <v>0</v>
      </c>
      <c r="L6249">
        <v>0</v>
      </c>
      <c r="M6249">
        <v>0</v>
      </c>
      <c r="N6249">
        <v>0</v>
      </c>
      <c r="O6249">
        <v>0</v>
      </c>
      <c r="P6249">
        <v>0</v>
      </c>
      <c r="Q6249">
        <v>0</v>
      </c>
    </row>
    <row r="6250" spans="1:17" x14ac:dyDescent="0.2">
      <c r="A6250" t="s">
        <v>23273</v>
      </c>
      <c r="B6250" t="s">
        <v>87</v>
      </c>
      <c r="C6250" t="s">
        <v>130</v>
      </c>
      <c r="D6250" t="s">
        <v>17029</v>
      </c>
      <c r="E6250" t="s">
        <v>79</v>
      </c>
      <c r="F6250" t="s">
        <v>4879</v>
      </c>
      <c r="G6250">
        <v>0</v>
      </c>
      <c r="H6250">
        <v>0</v>
      </c>
      <c r="I6250">
        <v>0</v>
      </c>
      <c r="J6250">
        <v>0</v>
      </c>
      <c r="K6250">
        <v>0</v>
      </c>
      <c r="L6250">
        <v>0</v>
      </c>
      <c r="M6250">
        <v>1</v>
      </c>
      <c r="N6250">
        <v>0</v>
      </c>
      <c r="O6250">
        <v>0</v>
      </c>
      <c r="P6250">
        <v>0</v>
      </c>
      <c r="Q6250">
        <v>0</v>
      </c>
    </row>
    <row r="6251" spans="1:17" x14ac:dyDescent="0.2">
      <c r="A6251" t="s">
        <v>23274</v>
      </c>
      <c r="B6251" t="s">
        <v>87</v>
      </c>
      <c r="C6251" t="s">
        <v>130</v>
      </c>
      <c r="D6251" t="s">
        <v>17029</v>
      </c>
      <c r="E6251" t="s">
        <v>79</v>
      </c>
      <c r="F6251" t="s">
        <v>4881</v>
      </c>
      <c r="G6251">
        <v>0</v>
      </c>
      <c r="H6251">
        <v>1</v>
      </c>
      <c r="I6251">
        <v>0</v>
      </c>
      <c r="J6251">
        <v>1</v>
      </c>
      <c r="K6251">
        <v>0</v>
      </c>
      <c r="L6251">
        <v>0</v>
      </c>
      <c r="M6251">
        <v>0</v>
      </c>
      <c r="N6251">
        <v>0</v>
      </c>
      <c r="O6251">
        <v>0</v>
      </c>
      <c r="P6251">
        <v>0</v>
      </c>
      <c r="Q6251">
        <v>0</v>
      </c>
    </row>
    <row r="6252" spans="1:17" x14ac:dyDescent="0.2">
      <c r="A6252" t="s">
        <v>23275</v>
      </c>
      <c r="B6252" t="s">
        <v>87</v>
      </c>
      <c r="C6252" t="s">
        <v>130</v>
      </c>
      <c r="D6252" t="s">
        <v>17029</v>
      </c>
      <c r="E6252" t="s">
        <v>79</v>
      </c>
      <c r="F6252" t="s">
        <v>4883</v>
      </c>
      <c r="G6252">
        <v>0</v>
      </c>
      <c r="H6252">
        <v>1</v>
      </c>
      <c r="I6252">
        <v>0</v>
      </c>
      <c r="J6252">
        <v>1</v>
      </c>
      <c r="K6252">
        <v>0</v>
      </c>
      <c r="L6252">
        <v>0</v>
      </c>
      <c r="M6252">
        <v>0</v>
      </c>
      <c r="N6252">
        <v>0</v>
      </c>
      <c r="O6252">
        <v>0</v>
      </c>
      <c r="P6252">
        <v>0</v>
      </c>
      <c r="Q6252">
        <v>0</v>
      </c>
    </row>
    <row r="6253" spans="1:17" x14ac:dyDescent="0.2">
      <c r="A6253" t="s">
        <v>23276</v>
      </c>
      <c r="B6253" t="s">
        <v>87</v>
      </c>
      <c r="C6253" t="s">
        <v>130</v>
      </c>
      <c r="D6253" t="s">
        <v>17029</v>
      </c>
      <c r="E6253" t="s">
        <v>79</v>
      </c>
      <c r="F6253" t="s">
        <v>4885</v>
      </c>
      <c r="G6253">
        <v>0</v>
      </c>
      <c r="H6253">
        <v>0</v>
      </c>
      <c r="I6253">
        <v>0</v>
      </c>
      <c r="J6253">
        <v>0</v>
      </c>
      <c r="K6253">
        <v>0</v>
      </c>
      <c r="L6253">
        <v>0</v>
      </c>
      <c r="M6253">
        <v>1</v>
      </c>
      <c r="N6253">
        <v>0</v>
      </c>
      <c r="O6253">
        <v>0</v>
      </c>
      <c r="P6253">
        <v>0</v>
      </c>
      <c r="Q6253">
        <v>0</v>
      </c>
    </row>
    <row r="6254" spans="1:17" x14ac:dyDescent="0.2">
      <c r="A6254" t="s">
        <v>23277</v>
      </c>
      <c r="B6254" t="s">
        <v>87</v>
      </c>
      <c r="C6254" t="s">
        <v>130</v>
      </c>
      <c r="D6254" t="s">
        <v>17029</v>
      </c>
      <c r="E6254" t="s">
        <v>79</v>
      </c>
      <c r="F6254" t="s">
        <v>4887</v>
      </c>
      <c r="G6254">
        <v>0</v>
      </c>
      <c r="H6254">
        <v>1</v>
      </c>
      <c r="I6254">
        <v>0</v>
      </c>
      <c r="J6254">
        <v>1</v>
      </c>
      <c r="K6254">
        <v>0</v>
      </c>
      <c r="L6254">
        <v>0</v>
      </c>
      <c r="M6254">
        <v>0</v>
      </c>
      <c r="N6254">
        <v>0</v>
      </c>
      <c r="O6254">
        <v>0</v>
      </c>
      <c r="P6254">
        <v>0</v>
      </c>
      <c r="Q6254">
        <v>0</v>
      </c>
    </row>
    <row r="6255" spans="1:17" x14ac:dyDescent="0.2">
      <c r="A6255" t="s">
        <v>23278</v>
      </c>
      <c r="B6255" t="s">
        <v>87</v>
      </c>
      <c r="C6255" t="s">
        <v>130</v>
      </c>
      <c r="D6255" t="s">
        <v>17029</v>
      </c>
      <c r="E6255" t="s">
        <v>79</v>
      </c>
      <c r="F6255" t="s">
        <v>4889</v>
      </c>
      <c r="G6255">
        <v>0</v>
      </c>
      <c r="H6255">
        <v>0</v>
      </c>
      <c r="I6255">
        <v>0</v>
      </c>
      <c r="J6255">
        <v>0</v>
      </c>
      <c r="K6255">
        <v>0</v>
      </c>
      <c r="L6255">
        <v>0</v>
      </c>
      <c r="M6255">
        <v>1</v>
      </c>
      <c r="N6255">
        <v>0</v>
      </c>
      <c r="O6255">
        <v>0</v>
      </c>
      <c r="P6255">
        <v>0</v>
      </c>
      <c r="Q6255">
        <v>0</v>
      </c>
    </row>
    <row r="6256" spans="1:17" x14ac:dyDescent="0.2">
      <c r="A6256" t="s">
        <v>23279</v>
      </c>
      <c r="B6256" t="s">
        <v>87</v>
      </c>
      <c r="C6256" t="s">
        <v>130</v>
      </c>
      <c r="D6256" t="s">
        <v>17029</v>
      </c>
      <c r="E6256" t="s">
        <v>79</v>
      </c>
      <c r="F6256" t="s">
        <v>4871</v>
      </c>
      <c r="G6256">
        <v>0</v>
      </c>
      <c r="H6256">
        <v>0</v>
      </c>
      <c r="I6256">
        <v>0</v>
      </c>
      <c r="J6256">
        <v>0</v>
      </c>
      <c r="K6256">
        <v>0</v>
      </c>
      <c r="L6256">
        <v>0</v>
      </c>
      <c r="M6256">
        <v>0</v>
      </c>
      <c r="N6256">
        <v>1</v>
      </c>
      <c r="O6256">
        <v>1</v>
      </c>
      <c r="P6256">
        <v>0</v>
      </c>
      <c r="Q6256">
        <v>0</v>
      </c>
    </row>
    <row r="6257" spans="1:17" x14ac:dyDescent="0.2">
      <c r="A6257" t="s">
        <v>23280</v>
      </c>
      <c r="B6257" t="s">
        <v>87</v>
      </c>
      <c r="C6257" t="s">
        <v>130</v>
      </c>
      <c r="D6257" t="s">
        <v>17029</v>
      </c>
      <c r="E6257" t="s">
        <v>79</v>
      </c>
      <c r="F6257" t="s">
        <v>4873</v>
      </c>
      <c r="G6257">
        <v>0</v>
      </c>
      <c r="H6257">
        <v>0</v>
      </c>
      <c r="I6257">
        <v>0</v>
      </c>
      <c r="J6257">
        <v>0</v>
      </c>
      <c r="K6257">
        <v>0</v>
      </c>
      <c r="L6257">
        <v>0</v>
      </c>
      <c r="M6257">
        <v>0</v>
      </c>
      <c r="N6257">
        <v>1</v>
      </c>
      <c r="O6257">
        <v>1</v>
      </c>
      <c r="P6257">
        <v>0</v>
      </c>
      <c r="Q6257">
        <v>0</v>
      </c>
    </row>
    <row r="6258" spans="1:17" x14ac:dyDescent="0.2">
      <c r="A6258" t="s">
        <v>23281</v>
      </c>
      <c r="B6258" t="s">
        <v>87</v>
      </c>
      <c r="C6258" t="s">
        <v>130</v>
      </c>
      <c r="D6258" t="s">
        <v>17029</v>
      </c>
      <c r="E6258" t="s">
        <v>79</v>
      </c>
      <c r="F6258" t="s">
        <v>17019</v>
      </c>
      <c r="G6258">
        <v>1</v>
      </c>
      <c r="H6258">
        <v>0</v>
      </c>
      <c r="I6258">
        <v>0</v>
      </c>
      <c r="J6258">
        <v>0</v>
      </c>
      <c r="K6258">
        <v>0</v>
      </c>
      <c r="L6258">
        <v>0</v>
      </c>
      <c r="M6258">
        <v>0</v>
      </c>
      <c r="N6258">
        <v>0</v>
      </c>
      <c r="O6258">
        <v>0</v>
      </c>
      <c r="P6258">
        <v>0</v>
      </c>
      <c r="Q6258">
        <v>0</v>
      </c>
    </row>
    <row r="6259" spans="1:17" x14ac:dyDescent="0.2">
      <c r="A6259" t="s">
        <v>23282</v>
      </c>
      <c r="B6259" t="s">
        <v>87</v>
      </c>
      <c r="C6259" t="s">
        <v>130</v>
      </c>
      <c r="D6259" t="s">
        <v>17029</v>
      </c>
      <c r="E6259" t="s">
        <v>81</v>
      </c>
      <c r="F6259" t="s">
        <v>4875</v>
      </c>
      <c r="G6259">
        <v>0</v>
      </c>
      <c r="H6259">
        <v>1</v>
      </c>
      <c r="I6259">
        <v>0</v>
      </c>
      <c r="J6259">
        <v>1</v>
      </c>
      <c r="K6259">
        <v>0</v>
      </c>
      <c r="L6259">
        <v>0</v>
      </c>
      <c r="M6259">
        <v>0</v>
      </c>
      <c r="N6259">
        <v>0</v>
      </c>
      <c r="O6259">
        <v>0</v>
      </c>
      <c r="P6259">
        <v>0</v>
      </c>
      <c r="Q6259">
        <v>0</v>
      </c>
    </row>
    <row r="6260" spans="1:17" x14ac:dyDescent="0.2">
      <c r="A6260" t="s">
        <v>23283</v>
      </c>
      <c r="B6260" t="s">
        <v>87</v>
      </c>
      <c r="C6260" t="s">
        <v>130</v>
      </c>
      <c r="D6260" t="s">
        <v>17029</v>
      </c>
      <c r="E6260" t="s">
        <v>81</v>
      </c>
      <c r="F6260" t="s">
        <v>4877</v>
      </c>
      <c r="G6260">
        <v>0</v>
      </c>
      <c r="H6260">
        <v>1</v>
      </c>
      <c r="I6260">
        <v>0</v>
      </c>
      <c r="J6260">
        <v>1</v>
      </c>
      <c r="K6260">
        <v>0</v>
      </c>
      <c r="L6260">
        <v>0</v>
      </c>
      <c r="M6260">
        <v>0</v>
      </c>
      <c r="N6260">
        <v>0</v>
      </c>
      <c r="O6260">
        <v>0</v>
      </c>
      <c r="P6260">
        <v>0</v>
      </c>
      <c r="Q6260">
        <v>0</v>
      </c>
    </row>
    <row r="6261" spans="1:17" x14ac:dyDescent="0.2">
      <c r="A6261" t="s">
        <v>23284</v>
      </c>
      <c r="B6261" t="s">
        <v>87</v>
      </c>
      <c r="C6261" t="s">
        <v>130</v>
      </c>
      <c r="D6261" t="s">
        <v>17029</v>
      </c>
      <c r="E6261" t="s">
        <v>81</v>
      </c>
      <c r="F6261" t="s">
        <v>4879</v>
      </c>
      <c r="G6261">
        <v>0</v>
      </c>
      <c r="H6261">
        <v>0</v>
      </c>
      <c r="I6261">
        <v>0</v>
      </c>
      <c r="J6261">
        <v>0</v>
      </c>
      <c r="K6261">
        <v>0</v>
      </c>
      <c r="L6261">
        <v>0</v>
      </c>
      <c r="M6261">
        <v>1</v>
      </c>
      <c r="N6261">
        <v>0</v>
      </c>
      <c r="O6261">
        <v>0</v>
      </c>
      <c r="P6261">
        <v>0</v>
      </c>
      <c r="Q6261">
        <v>0</v>
      </c>
    </row>
    <row r="6262" spans="1:17" x14ac:dyDescent="0.2">
      <c r="A6262" t="s">
        <v>23285</v>
      </c>
      <c r="B6262" t="s">
        <v>87</v>
      </c>
      <c r="C6262" t="s">
        <v>130</v>
      </c>
      <c r="D6262" t="s">
        <v>17029</v>
      </c>
      <c r="E6262" t="s">
        <v>81</v>
      </c>
      <c r="F6262" t="s">
        <v>4881</v>
      </c>
      <c r="G6262">
        <v>0</v>
      </c>
      <c r="H6262">
        <v>1</v>
      </c>
      <c r="I6262">
        <v>0</v>
      </c>
      <c r="J6262">
        <v>1</v>
      </c>
      <c r="K6262">
        <v>0</v>
      </c>
      <c r="L6262">
        <v>0</v>
      </c>
      <c r="M6262">
        <v>0</v>
      </c>
      <c r="N6262">
        <v>0</v>
      </c>
      <c r="O6262">
        <v>0</v>
      </c>
      <c r="P6262">
        <v>0</v>
      </c>
      <c r="Q6262">
        <v>0</v>
      </c>
    </row>
    <row r="6263" spans="1:17" x14ac:dyDescent="0.2">
      <c r="A6263" t="s">
        <v>23286</v>
      </c>
      <c r="B6263" t="s">
        <v>87</v>
      </c>
      <c r="C6263" t="s">
        <v>130</v>
      </c>
      <c r="D6263" t="s">
        <v>17029</v>
      </c>
      <c r="E6263" t="s">
        <v>81</v>
      </c>
      <c r="F6263" t="s">
        <v>4883</v>
      </c>
      <c r="G6263">
        <v>0</v>
      </c>
      <c r="H6263">
        <v>1</v>
      </c>
      <c r="I6263">
        <v>0</v>
      </c>
      <c r="J6263">
        <v>1</v>
      </c>
      <c r="K6263">
        <v>0</v>
      </c>
      <c r="L6263">
        <v>0</v>
      </c>
      <c r="M6263">
        <v>0</v>
      </c>
      <c r="N6263">
        <v>0</v>
      </c>
      <c r="O6263">
        <v>0</v>
      </c>
      <c r="P6263">
        <v>0</v>
      </c>
      <c r="Q6263">
        <v>0</v>
      </c>
    </row>
    <row r="6264" spans="1:17" x14ac:dyDescent="0.2">
      <c r="A6264" t="s">
        <v>23287</v>
      </c>
      <c r="B6264" t="s">
        <v>87</v>
      </c>
      <c r="C6264" t="s">
        <v>130</v>
      </c>
      <c r="D6264" t="s">
        <v>17029</v>
      </c>
      <c r="E6264" t="s">
        <v>81</v>
      </c>
      <c r="F6264" t="s">
        <v>4885</v>
      </c>
      <c r="G6264">
        <v>0</v>
      </c>
      <c r="H6264">
        <v>0</v>
      </c>
      <c r="I6264">
        <v>0</v>
      </c>
      <c r="J6264">
        <v>0</v>
      </c>
      <c r="K6264">
        <v>0</v>
      </c>
      <c r="L6264">
        <v>0</v>
      </c>
      <c r="M6264">
        <v>1</v>
      </c>
      <c r="N6264">
        <v>0</v>
      </c>
      <c r="O6264">
        <v>0</v>
      </c>
      <c r="P6264">
        <v>0</v>
      </c>
      <c r="Q6264">
        <v>0</v>
      </c>
    </row>
    <row r="6265" spans="1:17" x14ac:dyDescent="0.2">
      <c r="A6265" t="s">
        <v>23288</v>
      </c>
      <c r="B6265" t="s">
        <v>87</v>
      </c>
      <c r="C6265" t="s">
        <v>130</v>
      </c>
      <c r="D6265" t="s">
        <v>17029</v>
      </c>
      <c r="E6265" t="s">
        <v>81</v>
      </c>
      <c r="F6265" t="s">
        <v>4887</v>
      </c>
      <c r="G6265">
        <v>0</v>
      </c>
      <c r="H6265">
        <v>1</v>
      </c>
      <c r="I6265">
        <v>0</v>
      </c>
      <c r="J6265">
        <v>1</v>
      </c>
      <c r="K6265">
        <v>0</v>
      </c>
      <c r="L6265">
        <v>0</v>
      </c>
      <c r="M6265">
        <v>0</v>
      </c>
      <c r="N6265">
        <v>0</v>
      </c>
      <c r="O6265">
        <v>0</v>
      </c>
      <c r="P6265">
        <v>0</v>
      </c>
      <c r="Q6265">
        <v>0</v>
      </c>
    </row>
    <row r="6266" spans="1:17" x14ac:dyDescent="0.2">
      <c r="A6266" t="s">
        <v>23289</v>
      </c>
      <c r="B6266" t="s">
        <v>87</v>
      </c>
      <c r="C6266" t="s">
        <v>130</v>
      </c>
      <c r="D6266" t="s">
        <v>17029</v>
      </c>
      <c r="E6266" t="s">
        <v>81</v>
      </c>
      <c r="F6266" t="s">
        <v>4889</v>
      </c>
      <c r="G6266">
        <v>0</v>
      </c>
      <c r="H6266">
        <v>0</v>
      </c>
      <c r="I6266">
        <v>0</v>
      </c>
      <c r="J6266">
        <v>0</v>
      </c>
      <c r="K6266">
        <v>0</v>
      </c>
      <c r="L6266">
        <v>0</v>
      </c>
      <c r="M6266">
        <v>1</v>
      </c>
      <c r="N6266">
        <v>0</v>
      </c>
      <c r="O6266">
        <v>0</v>
      </c>
      <c r="P6266">
        <v>0</v>
      </c>
      <c r="Q6266">
        <v>0</v>
      </c>
    </row>
    <row r="6267" spans="1:17" x14ac:dyDescent="0.2">
      <c r="A6267" t="s">
        <v>23290</v>
      </c>
      <c r="B6267" t="s">
        <v>87</v>
      </c>
      <c r="C6267" t="s">
        <v>130</v>
      </c>
      <c r="D6267" t="s">
        <v>17029</v>
      </c>
      <c r="E6267" t="s">
        <v>81</v>
      </c>
      <c r="F6267" t="s">
        <v>4871</v>
      </c>
      <c r="G6267">
        <v>0</v>
      </c>
      <c r="H6267">
        <v>0</v>
      </c>
      <c r="I6267">
        <v>0</v>
      </c>
      <c r="J6267">
        <v>0</v>
      </c>
      <c r="K6267">
        <v>0</v>
      </c>
      <c r="L6267">
        <v>0</v>
      </c>
      <c r="M6267">
        <v>0</v>
      </c>
      <c r="N6267">
        <v>1</v>
      </c>
      <c r="O6267">
        <v>1</v>
      </c>
      <c r="P6267">
        <v>0</v>
      </c>
      <c r="Q6267">
        <v>0</v>
      </c>
    </row>
    <row r="6268" spans="1:17" x14ac:dyDescent="0.2">
      <c r="A6268" t="s">
        <v>23291</v>
      </c>
      <c r="B6268" t="s">
        <v>87</v>
      </c>
      <c r="C6268" t="s">
        <v>130</v>
      </c>
      <c r="D6268" t="s">
        <v>17029</v>
      </c>
      <c r="E6268" t="s">
        <v>81</v>
      </c>
      <c r="F6268" t="s">
        <v>4873</v>
      </c>
      <c r="G6268">
        <v>0</v>
      </c>
      <c r="H6268">
        <v>0</v>
      </c>
      <c r="I6268">
        <v>0</v>
      </c>
      <c r="J6268">
        <v>0</v>
      </c>
      <c r="K6268">
        <v>0</v>
      </c>
      <c r="L6268">
        <v>0</v>
      </c>
      <c r="M6268">
        <v>0</v>
      </c>
      <c r="N6268">
        <v>1</v>
      </c>
      <c r="O6268">
        <v>1</v>
      </c>
      <c r="P6268">
        <v>0</v>
      </c>
      <c r="Q6268">
        <v>0</v>
      </c>
    </row>
    <row r="6269" spans="1:17" x14ac:dyDescent="0.2">
      <c r="A6269" t="s">
        <v>23292</v>
      </c>
      <c r="B6269" t="s">
        <v>87</v>
      </c>
      <c r="C6269" t="s">
        <v>130</v>
      </c>
      <c r="D6269" t="s">
        <v>17029</v>
      </c>
      <c r="E6269" t="s">
        <v>81</v>
      </c>
      <c r="F6269" t="s">
        <v>17019</v>
      </c>
      <c r="G6269">
        <v>1</v>
      </c>
      <c r="H6269">
        <v>0</v>
      </c>
      <c r="I6269">
        <v>0</v>
      </c>
      <c r="J6269">
        <v>0</v>
      </c>
      <c r="K6269">
        <v>0</v>
      </c>
      <c r="L6269">
        <v>0</v>
      </c>
      <c r="M6269">
        <v>0</v>
      </c>
      <c r="N6269">
        <v>0</v>
      </c>
      <c r="O6269">
        <v>0</v>
      </c>
      <c r="P6269">
        <v>0</v>
      </c>
      <c r="Q6269">
        <v>0</v>
      </c>
    </row>
    <row r="6270" spans="1:17" x14ac:dyDescent="0.2">
      <c r="A6270" t="s">
        <v>23293</v>
      </c>
      <c r="B6270" t="s">
        <v>87</v>
      </c>
      <c r="C6270" t="s">
        <v>131</v>
      </c>
      <c r="D6270" t="s">
        <v>17029</v>
      </c>
      <c r="E6270" t="s">
        <v>79</v>
      </c>
      <c r="F6270" t="s">
        <v>4875</v>
      </c>
      <c r="G6270">
        <v>0</v>
      </c>
      <c r="H6270">
        <v>32</v>
      </c>
      <c r="I6270">
        <v>15</v>
      </c>
      <c r="J6270">
        <v>15</v>
      </c>
      <c r="K6270">
        <v>2</v>
      </c>
      <c r="L6270">
        <v>0</v>
      </c>
      <c r="M6270">
        <v>0</v>
      </c>
      <c r="N6270">
        <v>0</v>
      </c>
      <c r="O6270">
        <v>0</v>
      </c>
      <c r="P6270">
        <v>0</v>
      </c>
      <c r="Q6270">
        <v>0</v>
      </c>
    </row>
    <row r="6271" spans="1:17" x14ac:dyDescent="0.2">
      <c r="A6271" t="s">
        <v>23294</v>
      </c>
      <c r="B6271" t="s">
        <v>87</v>
      </c>
      <c r="C6271" t="s">
        <v>131</v>
      </c>
      <c r="D6271" t="s">
        <v>17029</v>
      </c>
      <c r="E6271" t="s">
        <v>79</v>
      </c>
      <c r="F6271" t="s">
        <v>4877</v>
      </c>
      <c r="G6271">
        <v>0</v>
      </c>
      <c r="H6271">
        <v>32</v>
      </c>
      <c r="I6271">
        <v>12</v>
      </c>
      <c r="J6271">
        <v>17</v>
      </c>
      <c r="K6271">
        <v>1</v>
      </c>
      <c r="L6271">
        <v>2</v>
      </c>
      <c r="M6271">
        <v>0</v>
      </c>
      <c r="N6271">
        <v>0</v>
      </c>
      <c r="O6271">
        <v>0</v>
      </c>
      <c r="P6271">
        <v>0</v>
      </c>
      <c r="Q6271">
        <v>0</v>
      </c>
    </row>
    <row r="6272" spans="1:17" x14ac:dyDescent="0.2">
      <c r="A6272" t="s">
        <v>23295</v>
      </c>
      <c r="B6272" t="s">
        <v>87</v>
      </c>
      <c r="C6272" t="s">
        <v>131</v>
      </c>
      <c r="D6272" t="s">
        <v>17029</v>
      </c>
      <c r="E6272" t="s">
        <v>79</v>
      </c>
      <c r="F6272" t="s">
        <v>4879</v>
      </c>
      <c r="G6272">
        <v>0</v>
      </c>
      <c r="H6272">
        <v>0</v>
      </c>
      <c r="I6272">
        <v>0</v>
      </c>
      <c r="J6272">
        <v>0</v>
      </c>
      <c r="K6272">
        <v>0</v>
      </c>
      <c r="L6272">
        <v>0</v>
      </c>
      <c r="M6272">
        <v>32</v>
      </c>
      <c r="N6272">
        <v>0</v>
      </c>
      <c r="O6272">
        <v>0</v>
      </c>
      <c r="P6272">
        <v>0</v>
      </c>
      <c r="Q6272">
        <v>0</v>
      </c>
    </row>
    <row r="6273" spans="1:17" x14ac:dyDescent="0.2">
      <c r="A6273" t="s">
        <v>23296</v>
      </c>
      <c r="B6273" t="s">
        <v>87</v>
      </c>
      <c r="C6273" t="s">
        <v>131</v>
      </c>
      <c r="D6273" t="s">
        <v>17029</v>
      </c>
      <c r="E6273" t="s">
        <v>79</v>
      </c>
      <c r="F6273" t="s">
        <v>4881</v>
      </c>
      <c r="G6273">
        <v>0</v>
      </c>
      <c r="H6273">
        <v>32</v>
      </c>
      <c r="I6273">
        <v>12</v>
      </c>
      <c r="J6273">
        <v>17</v>
      </c>
      <c r="K6273">
        <v>1</v>
      </c>
      <c r="L6273">
        <v>2</v>
      </c>
      <c r="M6273">
        <v>0</v>
      </c>
      <c r="N6273">
        <v>0</v>
      </c>
      <c r="O6273">
        <v>0</v>
      </c>
      <c r="P6273">
        <v>0</v>
      </c>
      <c r="Q6273">
        <v>0</v>
      </c>
    </row>
    <row r="6274" spans="1:17" x14ac:dyDescent="0.2">
      <c r="A6274" t="s">
        <v>23297</v>
      </c>
      <c r="B6274" t="s">
        <v>87</v>
      </c>
      <c r="C6274" t="s">
        <v>131</v>
      </c>
      <c r="D6274" t="s">
        <v>17029</v>
      </c>
      <c r="E6274" t="s">
        <v>79</v>
      </c>
      <c r="F6274" t="s">
        <v>4883</v>
      </c>
      <c r="G6274">
        <v>0</v>
      </c>
      <c r="H6274">
        <v>32</v>
      </c>
      <c r="I6274">
        <v>14</v>
      </c>
      <c r="J6274">
        <v>15</v>
      </c>
      <c r="K6274">
        <v>1</v>
      </c>
      <c r="L6274">
        <v>2</v>
      </c>
      <c r="M6274">
        <v>0</v>
      </c>
      <c r="N6274">
        <v>0</v>
      </c>
      <c r="O6274">
        <v>0</v>
      </c>
      <c r="P6274">
        <v>0</v>
      </c>
      <c r="Q6274">
        <v>0</v>
      </c>
    </row>
    <row r="6275" spans="1:17" x14ac:dyDescent="0.2">
      <c r="A6275" t="s">
        <v>23298</v>
      </c>
      <c r="B6275" t="s">
        <v>87</v>
      </c>
      <c r="C6275" t="s">
        <v>131</v>
      </c>
      <c r="D6275" t="s">
        <v>17029</v>
      </c>
      <c r="E6275" t="s">
        <v>79</v>
      </c>
      <c r="F6275" t="s">
        <v>4885</v>
      </c>
      <c r="G6275">
        <v>0</v>
      </c>
      <c r="H6275">
        <v>0</v>
      </c>
      <c r="I6275">
        <v>0</v>
      </c>
      <c r="J6275">
        <v>0</v>
      </c>
      <c r="K6275">
        <v>0</v>
      </c>
      <c r="L6275">
        <v>0</v>
      </c>
      <c r="M6275">
        <v>32</v>
      </c>
      <c r="N6275">
        <v>0</v>
      </c>
      <c r="O6275">
        <v>0</v>
      </c>
      <c r="P6275">
        <v>0</v>
      </c>
      <c r="Q6275">
        <v>0</v>
      </c>
    </row>
    <row r="6276" spans="1:17" x14ac:dyDescent="0.2">
      <c r="A6276" t="s">
        <v>23299</v>
      </c>
      <c r="B6276" t="s">
        <v>87</v>
      </c>
      <c r="C6276" t="s">
        <v>131</v>
      </c>
      <c r="D6276" t="s">
        <v>17029</v>
      </c>
      <c r="E6276" t="s">
        <v>79</v>
      </c>
      <c r="F6276" t="s">
        <v>4887</v>
      </c>
      <c r="G6276">
        <v>0</v>
      </c>
      <c r="H6276">
        <v>32</v>
      </c>
      <c r="I6276">
        <v>12</v>
      </c>
      <c r="J6276">
        <v>18</v>
      </c>
      <c r="K6276">
        <v>2</v>
      </c>
      <c r="L6276">
        <v>0</v>
      </c>
      <c r="M6276">
        <v>0</v>
      </c>
      <c r="N6276">
        <v>0</v>
      </c>
      <c r="O6276">
        <v>0</v>
      </c>
      <c r="P6276">
        <v>0</v>
      </c>
      <c r="Q6276">
        <v>0</v>
      </c>
    </row>
    <row r="6277" spans="1:17" x14ac:dyDescent="0.2">
      <c r="A6277" t="s">
        <v>23300</v>
      </c>
      <c r="B6277" t="s">
        <v>87</v>
      </c>
      <c r="C6277" t="s">
        <v>131</v>
      </c>
      <c r="D6277" t="s">
        <v>17029</v>
      </c>
      <c r="E6277" t="s">
        <v>79</v>
      </c>
      <c r="F6277" t="s">
        <v>4889</v>
      </c>
      <c r="G6277">
        <v>0</v>
      </c>
      <c r="H6277">
        <v>0</v>
      </c>
      <c r="I6277">
        <v>0</v>
      </c>
      <c r="J6277">
        <v>0</v>
      </c>
      <c r="K6277">
        <v>0</v>
      </c>
      <c r="L6277">
        <v>0</v>
      </c>
      <c r="M6277">
        <v>32</v>
      </c>
      <c r="N6277">
        <v>0</v>
      </c>
      <c r="O6277">
        <v>0</v>
      </c>
      <c r="P6277">
        <v>0</v>
      </c>
      <c r="Q6277">
        <v>0</v>
      </c>
    </row>
    <row r="6278" spans="1:17" x14ac:dyDescent="0.2">
      <c r="A6278" t="s">
        <v>23301</v>
      </c>
      <c r="B6278" t="s">
        <v>87</v>
      </c>
      <c r="C6278" t="s">
        <v>131</v>
      </c>
      <c r="D6278" t="s">
        <v>17029</v>
      </c>
      <c r="E6278" t="s">
        <v>79</v>
      </c>
      <c r="F6278" t="s">
        <v>4871</v>
      </c>
      <c r="G6278">
        <v>0</v>
      </c>
      <c r="H6278">
        <v>0</v>
      </c>
      <c r="I6278">
        <v>0</v>
      </c>
      <c r="J6278">
        <v>0</v>
      </c>
      <c r="K6278">
        <v>0</v>
      </c>
      <c r="L6278">
        <v>0</v>
      </c>
      <c r="M6278">
        <v>0</v>
      </c>
      <c r="N6278">
        <v>28</v>
      </c>
      <c r="O6278">
        <v>26</v>
      </c>
      <c r="P6278">
        <v>2</v>
      </c>
      <c r="Q6278">
        <v>0</v>
      </c>
    </row>
    <row r="6279" spans="1:17" x14ac:dyDescent="0.2">
      <c r="A6279" t="s">
        <v>23302</v>
      </c>
      <c r="B6279" t="s">
        <v>87</v>
      </c>
      <c r="C6279" t="s">
        <v>131</v>
      </c>
      <c r="D6279" t="s">
        <v>17029</v>
      </c>
      <c r="E6279" t="s">
        <v>79</v>
      </c>
      <c r="F6279" t="s">
        <v>4873</v>
      </c>
      <c r="G6279">
        <v>0</v>
      </c>
      <c r="H6279">
        <v>0</v>
      </c>
      <c r="I6279">
        <v>0</v>
      </c>
      <c r="J6279">
        <v>0</v>
      </c>
      <c r="K6279">
        <v>0</v>
      </c>
      <c r="L6279">
        <v>0</v>
      </c>
      <c r="M6279">
        <v>0</v>
      </c>
      <c r="N6279">
        <v>20</v>
      </c>
      <c r="O6279">
        <v>18</v>
      </c>
      <c r="P6279">
        <v>2</v>
      </c>
      <c r="Q6279">
        <v>0</v>
      </c>
    </row>
    <row r="6280" spans="1:17" x14ac:dyDescent="0.2">
      <c r="A6280" t="s">
        <v>23303</v>
      </c>
      <c r="B6280" t="s">
        <v>87</v>
      </c>
      <c r="C6280" t="s">
        <v>131</v>
      </c>
      <c r="D6280" t="s">
        <v>17029</v>
      </c>
      <c r="E6280" t="s">
        <v>79</v>
      </c>
      <c r="F6280" t="s">
        <v>17019</v>
      </c>
      <c r="G6280">
        <v>32</v>
      </c>
      <c r="H6280">
        <v>0</v>
      </c>
      <c r="I6280">
        <v>0</v>
      </c>
      <c r="J6280">
        <v>0</v>
      </c>
      <c r="K6280">
        <v>0</v>
      </c>
      <c r="L6280">
        <v>0</v>
      </c>
      <c r="M6280">
        <v>0</v>
      </c>
      <c r="N6280">
        <v>0</v>
      </c>
      <c r="O6280">
        <v>0</v>
      </c>
      <c r="P6280">
        <v>0</v>
      </c>
      <c r="Q6280">
        <v>0</v>
      </c>
    </row>
    <row r="6281" spans="1:17" x14ac:dyDescent="0.2">
      <c r="A6281" t="s">
        <v>23304</v>
      </c>
      <c r="B6281" t="s">
        <v>87</v>
      </c>
      <c r="C6281" t="s">
        <v>131</v>
      </c>
      <c r="D6281" t="s">
        <v>17029</v>
      </c>
      <c r="E6281" t="s">
        <v>81</v>
      </c>
      <c r="F6281" t="s">
        <v>4875</v>
      </c>
      <c r="G6281">
        <v>0</v>
      </c>
      <c r="H6281">
        <v>34</v>
      </c>
      <c r="I6281">
        <v>9</v>
      </c>
      <c r="J6281">
        <v>21</v>
      </c>
      <c r="K6281">
        <v>3</v>
      </c>
      <c r="L6281">
        <v>1</v>
      </c>
      <c r="M6281">
        <v>0</v>
      </c>
      <c r="N6281">
        <v>0</v>
      </c>
      <c r="O6281">
        <v>0</v>
      </c>
      <c r="P6281">
        <v>0</v>
      </c>
      <c r="Q6281">
        <v>0</v>
      </c>
    </row>
    <row r="6282" spans="1:17" x14ac:dyDescent="0.2">
      <c r="A6282" t="s">
        <v>23305</v>
      </c>
      <c r="B6282" t="s">
        <v>87</v>
      </c>
      <c r="C6282" t="s">
        <v>131</v>
      </c>
      <c r="D6282" t="s">
        <v>17029</v>
      </c>
      <c r="E6282" t="s">
        <v>81</v>
      </c>
      <c r="F6282" t="s">
        <v>4877</v>
      </c>
      <c r="G6282">
        <v>0</v>
      </c>
      <c r="H6282">
        <v>34</v>
      </c>
      <c r="I6282">
        <v>7</v>
      </c>
      <c r="J6282">
        <v>20</v>
      </c>
      <c r="K6282">
        <v>5</v>
      </c>
      <c r="L6282">
        <v>2</v>
      </c>
      <c r="M6282">
        <v>0</v>
      </c>
      <c r="N6282">
        <v>0</v>
      </c>
      <c r="O6282">
        <v>0</v>
      </c>
      <c r="P6282">
        <v>0</v>
      </c>
      <c r="Q6282">
        <v>0</v>
      </c>
    </row>
    <row r="6283" spans="1:17" x14ac:dyDescent="0.2">
      <c r="A6283" t="s">
        <v>23306</v>
      </c>
      <c r="B6283" t="s">
        <v>87</v>
      </c>
      <c r="C6283" t="s">
        <v>131</v>
      </c>
      <c r="D6283" t="s">
        <v>17029</v>
      </c>
      <c r="E6283" t="s">
        <v>81</v>
      </c>
      <c r="F6283" t="s">
        <v>4879</v>
      </c>
      <c r="G6283">
        <v>0</v>
      </c>
      <c r="H6283">
        <v>0</v>
      </c>
      <c r="I6283">
        <v>0</v>
      </c>
      <c r="J6283">
        <v>0</v>
      </c>
      <c r="K6283">
        <v>0</v>
      </c>
      <c r="L6283">
        <v>0</v>
      </c>
      <c r="M6283">
        <v>34</v>
      </c>
      <c r="N6283">
        <v>0</v>
      </c>
      <c r="O6283">
        <v>0</v>
      </c>
      <c r="P6283">
        <v>0</v>
      </c>
      <c r="Q6283">
        <v>0</v>
      </c>
    </row>
    <row r="6284" spans="1:17" x14ac:dyDescent="0.2">
      <c r="A6284" t="s">
        <v>23307</v>
      </c>
      <c r="B6284" t="s">
        <v>87</v>
      </c>
      <c r="C6284" t="s">
        <v>131</v>
      </c>
      <c r="D6284" t="s">
        <v>17029</v>
      </c>
      <c r="E6284" t="s">
        <v>81</v>
      </c>
      <c r="F6284" t="s">
        <v>4881</v>
      </c>
      <c r="G6284">
        <v>0</v>
      </c>
      <c r="H6284">
        <v>34</v>
      </c>
      <c r="I6284">
        <v>7</v>
      </c>
      <c r="J6284">
        <v>20</v>
      </c>
      <c r="K6284">
        <v>5</v>
      </c>
      <c r="L6284">
        <v>2</v>
      </c>
      <c r="M6284">
        <v>0</v>
      </c>
      <c r="N6284">
        <v>0</v>
      </c>
      <c r="O6284">
        <v>0</v>
      </c>
      <c r="P6284">
        <v>0</v>
      </c>
      <c r="Q6284">
        <v>0</v>
      </c>
    </row>
    <row r="6285" spans="1:17" x14ac:dyDescent="0.2">
      <c r="A6285" t="s">
        <v>23308</v>
      </c>
      <c r="B6285" t="s">
        <v>87</v>
      </c>
      <c r="C6285" t="s">
        <v>131</v>
      </c>
      <c r="D6285" t="s">
        <v>17029</v>
      </c>
      <c r="E6285" t="s">
        <v>81</v>
      </c>
      <c r="F6285" t="s">
        <v>4883</v>
      </c>
      <c r="G6285">
        <v>0</v>
      </c>
      <c r="H6285">
        <v>34</v>
      </c>
      <c r="I6285">
        <v>8</v>
      </c>
      <c r="J6285">
        <v>21</v>
      </c>
      <c r="K6285">
        <v>3</v>
      </c>
      <c r="L6285">
        <v>2</v>
      </c>
      <c r="M6285">
        <v>0</v>
      </c>
      <c r="N6285">
        <v>0</v>
      </c>
      <c r="O6285">
        <v>0</v>
      </c>
      <c r="P6285">
        <v>0</v>
      </c>
      <c r="Q6285">
        <v>0</v>
      </c>
    </row>
    <row r="6286" spans="1:17" x14ac:dyDescent="0.2">
      <c r="A6286" t="s">
        <v>23309</v>
      </c>
      <c r="B6286" t="s">
        <v>87</v>
      </c>
      <c r="C6286" t="s">
        <v>131</v>
      </c>
      <c r="D6286" t="s">
        <v>17029</v>
      </c>
      <c r="E6286" t="s">
        <v>81</v>
      </c>
      <c r="F6286" t="s">
        <v>4885</v>
      </c>
      <c r="G6286">
        <v>0</v>
      </c>
      <c r="H6286">
        <v>0</v>
      </c>
      <c r="I6286">
        <v>0</v>
      </c>
      <c r="J6286">
        <v>0</v>
      </c>
      <c r="K6286">
        <v>0</v>
      </c>
      <c r="L6286">
        <v>0</v>
      </c>
      <c r="M6286">
        <v>34</v>
      </c>
      <c r="N6286">
        <v>0</v>
      </c>
      <c r="O6286">
        <v>0</v>
      </c>
      <c r="P6286">
        <v>0</v>
      </c>
      <c r="Q6286">
        <v>0</v>
      </c>
    </row>
    <row r="6287" spans="1:17" x14ac:dyDescent="0.2">
      <c r="A6287" t="s">
        <v>23310</v>
      </c>
      <c r="B6287" t="s">
        <v>87</v>
      </c>
      <c r="C6287" t="s">
        <v>131</v>
      </c>
      <c r="D6287" t="s">
        <v>17029</v>
      </c>
      <c r="E6287" t="s">
        <v>81</v>
      </c>
      <c r="F6287" t="s">
        <v>4887</v>
      </c>
      <c r="G6287">
        <v>0</v>
      </c>
      <c r="H6287">
        <v>34</v>
      </c>
      <c r="I6287">
        <v>7</v>
      </c>
      <c r="J6287">
        <v>21</v>
      </c>
      <c r="K6287">
        <v>5</v>
      </c>
      <c r="L6287">
        <v>1</v>
      </c>
      <c r="M6287">
        <v>0</v>
      </c>
      <c r="N6287">
        <v>0</v>
      </c>
      <c r="O6287">
        <v>0</v>
      </c>
      <c r="P6287">
        <v>0</v>
      </c>
      <c r="Q6287">
        <v>0</v>
      </c>
    </row>
    <row r="6288" spans="1:17" x14ac:dyDescent="0.2">
      <c r="A6288" t="s">
        <v>23311</v>
      </c>
      <c r="B6288" t="s">
        <v>87</v>
      </c>
      <c r="C6288" t="s">
        <v>131</v>
      </c>
      <c r="D6288" t="s">
        <v>17029</v>
      </c>
      <c r="E6288" t="s">
        <v>81</v>
      </c>
      <c r="F6288" t="s">
        <v>4889</v>
      </c>
      <c r="G6288">
        <v>0</v>
      </c>
      <c r="H6288">
        <v>0</v>
      </c>
      <c r="I6288">
        <v>0</v>
      </c>
      <c r="J6288">
        <v>0</v>
      </c>
      <c r="K6288">
        <v>0</v>
      </c>
      <c r="L6288">
        <v>0</v>
      </c>
      <c r="M6288">
        <v>34</v>
      </c>
      <c r="N6288">
        <v>0</v>
      </c>
      <c r="O6288">
        <v>0</v>
      </c>
      <c r="P6288">
        <v>0</v>
      </c>
      <c r="Q6288">
        <v>0</v>
      </c>
    </row>
    <row r="6289" spans="1:17" x14ac:dyDescent="0.2">
      <c r="A6289" t="s">
        <v>23312</v>
      </c>
      <c r="B6289" t="s">
        <v>87</v>
      </c>
      <c r="C6289" t="s">
        <v>131</v>
      </c>
      <c r="D6289" t="s">
        <v>17029</v>
      </c>
      <c r="E6289" t="s">
        <v>81</v>
      </c>
      <c r="F6289" t="s">
        <v>4871</v>
      </c>
      <c r="G6289">
        <v>0</v>
      </c>
      <c r="H6289">
        <v>0</v>
      </c>
      <c r="I6289">
        <v>0</v>
      </c>
      <c r="J6289">
        <v>0</v>
      </c>
      <c r="K6289">
        <v>0</v>
      </c>
      <c r="L6289">
        <v>0</v>
      </c>
      <c r="M6289">
        <v>0</v>
      </c>
      <c r="N6289">
        <v>28</v>
      </c>
      <c r="O6289">
        <v>26</v>
      </c>
      <c r="P6289">
        <v>1</v>
      </c>
      <c r="Q6289">
        <v>1</v>
      </c>
    </row>
    <row r="6290" spans="1:17" x14ac:dyDescent="0.2">
      <c r="A6290" t="s">
        <v>23313</v>
      </c>
      <c r="B6290" t="s">
        <v>87</v>
      </c>
      <c r="C6290" t="s">
        <v>131</v>
      </c>
      <c r="D6290" t="s">
        <v>17029</v>
      </c>
      <c r="E6290" t="s">
        <v>81</v>
      </c>
      <c r="F6290" t="s">
        <v>4873</v>
      </c>
      <c r="G6290">
        <v>0</v>
      </c>
      <c r="H6290">
        <v>0</v>
      </c>
      <c r="I6290">
        <v>0</v>
      </c>
      <c r="J6290">
        <v>0</v>
      </c>
      <c r="K6290">
        <v>0</v>
      </c>
      <c r="L6290">
        <v>0</v>
      </c>
      <c r="M6290">
        <v>0</v>
      </c>
      <c r="N6290">
        <v>24</v>
      </c>
      <c r="O6290">
        <v>22</v>
      </c>
      <c r="P6290">
        <v>1</v>
      </c>
      <c r="Q6290">
        <v>1</v>
      </c>
    </row>
    <row r="6291" spans="1:17" x14ac:dyDescent="0.2">
      <c r="A6291" t="s">
        <v>23314</v>
      </c>
      <c r="B6291" t="s">
        <v>87</v>
      </c>
      <c r="C6291" t="s">
        <v>131</v>
      </c>
      <c r="D6291" t="s">
        <v>17029</v>
      </c>
      <c r="E6291" t="s">
        <v>81</v>
      </c>
      <c r="F6291" t="s">
        <v>17019</v>
      </c>
      <c r="G6291">
        <v>34</v>
      </c>
      <c r="H6291">
        <v>0</v>
      </c>
      <c r="I6291">
        <v>0</v>
      </c>
      <c r="J6291">
        <v>0</v>
      </c>
      <c r="K6291">
        <v>0</v>
      </c>
      <c r="L6291">
        <v>0</v>
      </c>
      <c r="M6291">
        <v>0</v>
      </c>
      <c r="N6291">
        <v>0</v>
      </c>
      <c r="O6291">
        <v>0</v>
      </c>
      <c r="P6291">
        <v>0</v>
      </c>
      <c r="Q6291">
        <v>0</v>
      </c>
    </row>
    <row r="6292" spans="1:17" x14ac:dyDescent="0.2">
      <c r="A6292" t="s">
        <v>23315</v>
      </c>
      <c r="B6292" t="s">
        <v>87</v>
      </c>
      <c r="C6292" t="s">
        <v>131</v>
      </c>
      <c r="D6292" t="s">
        <v>17025</v>
      </c>
      <c r="E6292" t="s">
        <v>81</v>
      </c>
      <c r="F6292" t="s">
        <v>17019</v>
      </c>
      <c r="G6292">
        <v>1</v>
      </c>
      <c r="H6292">
        <v>0</v>
      </c>
      <c r="I6292">
        <v>0</v>
      </c>
      <c r="J6292">
        <v>0</v>
      </c>
      <c r="K6292">
        <v>0</v>
      </c>
      <c r="L6292">
        <v>0</v>
      </c>
      <c r="M6292">
        <v>0</v>
      </c>
      <c r="N6292">
        <v>0</v>
      </c>
      <c r="O6292">
        <v>0</v>
      </c>
      <c r="P6292">
        <v>0</v>
      </c>
      <c r="Q6292">
        <v>0</v>
      </c>
    </row>
    <row r="6293" spans="1:17" x14ac:dyDescent="0.2">
      <c r="A6293" t="s">
        <v>23316</v>
      </c>
      <c r="B6293" t="s">
        <v>87</v>
      </c>
      <c r="C6293" t="s">
        <v>132</v>
      </c>
      <c r="D6293" t="s">
        <v>17027</v>
      </c>
      <c r="E6293" t="s">
        <v>81</v>
      </c>
      <c r="F6293" t="s">
        <v>17019</v>
      </c>
      <c r="G6293">
        <v>4</v>
      </c>
      <c r="H6293">
        <v>0</v>
      </c>
      <c r="I6293">
        <v>0</v>
      </c>
      <c r="J6293">
        <v>0</v>
      </c>
      <c r="K6293">
        <v>0</v>
      </c>
      <c r="L6293">
        <v>0</v>
      </c>
      <c r="M6293">
        <v>0</v>
      </c>
      <c r="N6293">
        <v>0</v>
      </c>
      <c r="O6293">
        <v>0</v>
      </c>
      <c r="P6293">
        <v>0</v>
      </c>
      <c r="Q6293">
        <v>0</v>
      </c>
    </row>
    <row r="6294" spans="1:17" x14ac:dyDescent="0.2">
      <c r="A6294" t="s">
        <v>23317</v>
      </c>
      <c r="B6294" t="s">
        <v>87</v>
      </c>
      <c r="C6294" t="s">
        <v>132</v>
      </c>
      <c r="D6294" t="s">
        <v>17029</v>
      </c>
      <c r="E6294" t="s">
        <v>79</v>
      </c>
      <c r="F6294" t="s">
        <v>4875</v>
      </c>
      <c r="G6294">
        <v>0</v>
      </c>
      <c r="H6294">
        <v>16</v>
      </c>
      <c r="I6294">
        <v>5</v>
      </c>
      <c r="J6294">
        <v>10</v>
      </c>
      <c r="K6294">
        <v>1</v>
      </c>
      <c r="L6294">
        <v>0</v>
      </c>
      <c r="M6294">
        <v>0</v>
      </c>
      <c r="N6294">
        <v>0</v>
      </c>
      <c r="O6294">
        <v>0</v>
      </c>
      <c r="P6294">
        <v>0</v>
      </c>
      <c r="Q6294">
        <v>0</v>
      </c>
    </row>
    <row r="6295" spans="1:17" x14ac:dyDescent="0.2">
      <c r="A6295" t="s">
        <v>23318</v>
      </c>
      <c r="B6295" t="s">
        <v>87</v>
      </c>
      <c r="C6295" t="s">
        <v>132</v>
      </c>
      <c r="D6295" t="s">
        <v>17029</v>
      </c>
      <c r="E6295" t="s">
        <v>79</v>
      </c>
      <c r="F6295" t="s">
        <v>4877</v>
      </c>
      <c r="G6295">
        <v>0</v>
      </c>
      <c r="H6295">
        <v>16</v>
      </c>
      <c r="I6295">
        <v>5</v>
      </c>
      <c r="J6295">
        <v>10</v>
      </c>
      <c r="K6295">
        <v>1</v>
      </c>
      <c r="L6295">
        <v>0</v>
      </c>
      <c r="M6295">
        <v>0</v>
      </c>
      <c r="N6295">
        <v>0</v>
      </c>
      <c r="O6295">
        <v>0</v>
      </c>
      <c r="P6295">
        <v>0</v>
      </c>
      <c r="Q6295">
        <v>0</v>
      </c>
    </row>
    <row r="6296" spans="1:17" x14ac:dyDescent="0.2">
      <c r="A6296" t="s">
        <v>23319</v>
      </c>
      <c r="B6296" t="s">
        <v>87</v>
      </c>
      <c r="C6296" t="s">
        <v>132</v>
      </c>
      <c r="D6296" t="s">
        <v>17029</v>
      </c>
      <c r="E6296" t="s">
        <v>79</v>
      </c>
      <c r="F6296" t="s">
        <v>4879</v>
      </c>
      <c r="G6296">
        <v>0</v>
      </c>
      <c r="H6296">
        <v>0</v>
      </c>
      <c r="I6296">
        <v>0</v>
      </c>
      <c r="J6296">
        <v>0</v>
      </c>
      <c r="K6296">
        <v>0</v>
      </c>
      <c r="L6296">
        <v>0</v>
      </c>
      <c r="M6296">
        <v>16</v>
      </c>
      <c r="N6296">
        <v>0</v>
      </c>
      <c r="O6296">
        <v>0</v>
      </c>
      <c r="P6296">
        <v>0</v>
      </c>
      <c r="Q6296">
        <v>0</v>
      </c>
    </row>
    <row r="6297" spans="1:17" x14ac:dyDescent="0.2">
      <c r="A6297" t="s">
        <v>23320</v>
      </c>
      <c r="B6297" t="s">
        <v>87</v>
      </c>
      <c r="C6297" t="s">
        <v>132</v>
      </c>
      <c r="D6297" t="s">
        <v>17029</v>
      </c>
      <c r="E6297" t="s">
        <v>79</v>
      </c>
      <c r="F6297" t="s">
        <v>4881</v>
      </c>
      <c r="G6297">
        <v>0</v>
      </c>
      <c r="H6297">
        <v>16</v>
      </c>
      <c r="I6297">
        <v>5</v>
      </c>
      <c r="J6297">
        <v>10</v>
      </c>
      <c r="K6297">
        <v>1</v>
      </c>
      <c r="L6297">
        <v>0</v>
      </c>
      <c r="M6297">
        <v>0</v>
      </c>
      <c r="N6297">
        <v>0</v>
      </c>
      <c r="O6297">
        <v>0</v>
      </c>
      <c r="P6297">
        <v>0</v>
      </c>
      <c r="Q6297">
        <v>0</v>
      </c>
    </row>
    <row r="6298" spans="1:17" x14ac:dyDescent="0.2">
      <c r="A6298" t="s">
        <v>23321</v>
      </c>
      <c r="B6298" t="s">
        <v>87</v>
      </c>
      <c r="C6298" t="s">
        <v>132</v>
      </c>
      <c r="D6298" t="s">
        <v>17029</v>
      </c>
      <c r="E6298" t="s">
        <v>79</v>
      </c>
      <c r="F6298" t="s">
        <v>4883</v>
      </c>
      <c r="G6298">
        <v>0</v>
      </c>
      <c r="H6298">
        <v>16</v>
      </c>
      <c r="I6298">
        <v>5</v>
      </c>
      <c r="J6298">
        <v>10</v>
      </c>
      <c r="K6298">
        <v>1</v>
      </c>
      <c r="L6298">
        <v>0</v>
      </c>
      <c r="M6298">
        <v>0</v>
      </c>
      <c r="N6298">
        <v>0</v>
      </c>
      <c r="O6298">
        <v>0</v>
      </c>
      <c r="P6298">
        <v>0</v>
      </c>
      <c r="Q6298">
        <v>0</v>
      </c>
    </row>
    <row r="6299" spans="1:17" x14ac:dyDescent="0.2">
      <c r="A6299" t="s">
        <v>23322</v>
      </c>
      <c r="B6299" t="s">
        <v>87</v>
      </c>
      <c r="C6299" t="s">
        <v>132</v>
      </c>
      <c r="D6299" t="s">
        <v>17029</v>
      </c>
      <c r="E6299" t="s">
        <v>79</v>
      </c>
      <c r="F6299" t="s">
        <v>4885</v>
      </c>
      <c r="G6299">
        <v>0</v>
      </c>
      <c r="H6299">
        <v>0</v>
      </c>
      <c r="I6299">
        <v>0</v>
      </c>
      <c r="J6299">
        <v>0</v>
      </c>
      <c r="K6299">
        <v>0</v>
      </c>
      <c r="L6299">
        <v>0</v>
      </c>
      <c r="M6299">
        <v>16</v>
      </c>
      <c r="N6299">
        <v>0</v>
      </c>
      <c r="O6299">
        <v>0</v>
      </c>
      <c r="P6299">
        <v>0</v>
      </c>
      <c r="Q6299">
        <v>0</v>
      </c>
    </row>
    <row r="6300" spans="1:17" x14ac:dyDescent="0.2">
      <c r="A6300" t="s">
        <v>23323</v>
      </c>
      <c r="B6300" t="s">
        <v>87</v>
      </c>
      <c r="C6300" t="s">
        <v>132</v>
      </c>
      <c r="D6300" t="s">
        <v>17029</v>
      </c>
      <c r="E6300" t="s">
        <v>79</v>
      </c>
      <c r="F6300" t="s">
        <v>4887</v>
      </c>
      <c r="G6300">
        <v>0</v>
      </c>
      <c r="H6300">
        <v>16</v>
      </c>
      <c r="I6300">
        <v>5</v>
      </c>
      <c r="J6300">
        <v>10</v>
      </c>
      <c r="K6300">
        <v>1</v>
      </c>
      <c r="L6300">
        <v>0</v>
      </c>
      <c r="M6300">
        <v>0</v>
      </c>
      <c r="N6300">
        <v>0</v>
      </c>
      <c r="O6300">
        <v>0</v>
      </c>
      <c r="P6300">
        <v>0</v>
      </c>
      <c r="Q6300">
        <v>0</v>
      </c>
    </row>
    <row r="6301" spans="1:17" x14ac:dyDescent="0.2">
      <c r="A6301" t="s">
        <v>23324</v>
      </c>
      <c r="B6301" t="s">
        <v>87</v>
      </c>
      <c r="C6301" t="s">
        <v>132</v>
      </c>
      <c r="D6301" t="s">
        <v>17029</v>
      </c>
      <c r="E6301" t="s">
        <v>79</v>
      </c>
      <c r="F6301" t="s">
        <v>4889</v>
      </c>
      <c r="G6301">
        <v>0</v>
      </c>
      <c r="H6301">
        <v>0</v>
      </c>
      <c r="I6301">
        <v>0</v>
      </c>
      <c r="J6301">
        <v>0</v>
      </c>
      <c r="K6301">
        <v>0</v>
      </c>
      <c r="L6301">
        <v>0</v>
      </c>
      <c r="M6301">
        <v>16</v>
      </c>
      <c r="N6301">
        <v>0</v>
      </c>
      <c r="O6301">
        <v>0</v>
      </c>
      <c r="P6301">
        <v>0</v>
      </c>
      <c r="Q6301">
        <v>0</v>
      </c>
    </row>
    <row r="6302" spans="1:17" x14ac:dyDescent="0.2">
      <c r="A6302" t="s">
        <v>23325</v>
      </c>
      <c r="B6302" t="s">
        <v>87</v>
      </c>
      <c r="C6302" t="s">
        <v>132</v>
      </c>
      <c r="D6302" t="s">
        <v>17029</v>
      </c>
      <c r="E6302" t="s">
        <v>79</v>
      </c>
      <c r="F6302" t="s">
        <v>4871</v>
      </c>
      <c r="G6302">
        <v>0</v>
      </c>
      <c r="H6302">
        <v>0</v>
      </c>
      <c r="I6302">
        <v>0</v>
      </c>
      <c r="J6302">
        <v>0</v>
      </c>
      <c r="K6302">
        <v>0</v>
      </c>
      <c r="L6302">
        <v>0</v>
      </c>
      <c r="M6302">
        <v>0</v>
      </c>
      <c r="N6302">
        <v>10</v>
      </c>
      <c r="O6302">
        <v>10</v>
      </c>
      <c r="P6302">
        <v>0</v>
      </c>
      <c r="Q6302">
        <v>0</v>
      </c>
    </row>
    <row r="6303" spans="1:17" x14ac:dyDescent="0.2">
      <c r="A6303" t="s">
        <v>23326</v>
      </c>
      <c r="B6303" t="s">
        <v>87</v>
      </c>
      <c r="C6303" t="s">
        <v>132</v>
      </c>
      <c r="D6303" t="s">
        <v>17029</v>
      </c>
      <c r="E6303" t="s">
        <v>79</v>
      </c>
      <c r="F6303" t="s">
        <v>4873</v>
      </c>
      <c r="G6303">
        <v>0</v>
      </c>
      <c r="H6303">
        <v>0</v>
      </c>
      <c r="I6303">
        <v>0</v>
      </c>
      <c r="J6303">
        <v>0</v>
      </c>
      <c r="K6303">
        <v>0</v>
      </c>
      <c r="L6303">
        <v>0</v>
      </c>
      <c r="M6303">
        <v>0</v>
      </c>
      <c r="N6303">
        <v>6</v>
      </c>
      <c r="O6303">
        <v>6</v>
      </c>
      <c r="P6303">
        <v>0</v>
      </c>
      <c r="Q6303">
        <v>0</v>
      </c>
    </row>
    <row r="6304" spans="1:17" x14ac:dyDescent="0.2">
      <c r="A6304" t="s">
        <v>23327</v>
      </c>
      <c r="B6304" t="s">
        <v>87</v>
      </c>
      <c r="C6304" t="s">
        <v>132</v>
      </c>
      <c r="D6304" t="s">
        <v>17029</v>
      </c>
      <c r="E6304" t="s">
        <v>79</v>
      </c>
      <c r="F6304" t="s">
        <v>17019</v>
      </c>
      <c r="G6304">
        <v>16</v>
      </c>
      <c r="H6304">
        <v>0</v>
      </c>
      <c r="I6304">
        <v>0</v>
      </c>
      <c r="J6304">
        <v>0</v>
      </c>
      <c r="K6304">
        <v>0</v>
      </c>
      <c r="L6304">
        <v>0</v>
      </c>
      <c r="M6304">
        <v>0</v>
      </c>
      <c r="N6304">
        <v>0</v>
      </c>
      <c r="O6304">
        <v>0</v>
      </c>
      <c r="P6304">
        <v>0</v>
      </c>
      <c r="Q6304">
        <v>0</v>
      </c>
    </row>
    <row r="6305" spans="1:17" x14ac:dyDescent="0.2">
      <c r="A6305" t="s">
        <v>23328</v>
      </c>
      <c r="B6305" t="s">
        <v>87</v>
      </c>
      <c r="C6305" t="s">
        <v>132</v>
      </c>
      <c r="D6305" t="s">
        <v>17029</v>
      </c>
      <c r="E6305" t="s">
        <v>81</v>
      </c>
      <c r="F6305" t="s">
        <v>4875</v>
      </c>
      <c r="G6305">
        <v>0</v>
      </c>
      <c r="H6305">
        <v>7</v>
      </c>
      <c r="I6305">
        <v>1</v>
      </c>
      <c r="J6305">
        <v>2</v>
      </c>
      <c r="K6305">
        <v>1</v>
      </c>
      <c r="L6305">
        <v>3</v>
      </c>
      <c r="M6305">
        <v>0</v>
      </c>
      <c r="N6305">
        <v>0</v>
      </c>
      <c r="O6305">
        <v>0</v>
      </c>
      <c r="P6305">
        <v>0</v>
      </c>
      <c r="Q6305">
        <v>0</v>
      </c>
    </row>
    <row r="6306" spans="1:17" x14ac:dyDescent="0.2">
      <c r="A6306" t="s">
        <v>23329</v>
      </c>
      <c r="B6306" t="s">
        <v>87</v>
      </c>
      <c r="C6306" t="s">
        <v>132</v>
      </c>
      <c r="D6306" t="s">
        <v>17029</v>
      </c>
      <c r="E6306" t="s">
        <v>81</v>
      </c>
      <c r="F6306" t="s">
        <v>4877</v>
      </c>
      <c r="G6306">
        <v>0</v>
      </c>
      <c r="H6306">
        <v>7</v>
      </c>
      <c r="I6306">
        <v>1</v>
      </c>
      <c r="J6306">
        <v>2</v>
      </c>
      <c r="K6306">
        <v>1</v>
      </c>
      <c r="L6306">
        <v>3</v>
      </c>
      <c r="M6306">
        <v>0</v>
      </c>
      <c r="N6306">
        <v>0</v>
      </c>
      <c r="O6306">
        <v>0</v>
      </c>
      <c r="P6306">
        <v>0</v>
      </c>
      <c r="Q6306">
        <v>0</v>
      </c>
    </row>
    <row r="6307" spans="1:17" x14ac:dyDescent="0.2">
      <c r="A6307" t="s">
        <v>23330</v>
      </c>
      <c r="B6307" t="s">
        <v>87</v>
      </c>
      <c r="C6307" t="s">
        <v>132</v>
      </c>
      <c r="D6307" t="s">
        <v>17029</v>
      </c>
      <c r="E6307" t="s">
        <v>81</v>
      </c>
      <c r="F6307" t="s">
        <v>4879</v>
      </c>
      <c r="G6307">
        <v>0</v>
      </c>
      <c r="H6307">
        <v>0</v>
      </c>
      <c r="I6307">
        <v>0</v>
      </c>
      <c r="J6307">
        <v>0</v>
      </c>
      <c r="K6307">
        <v>0</v>
      </c>
      <c r="L6307">
        <v>0</v>
      </c>
      <c r="M6307">
        <v>7</v>
      </c>
      <c r="N6307">
        <v>0</v>
      </c>
      <c r="O6307">
        <v>0</v>
      </c>
      <c r="P6307">
        <v>0</v>
      </c>
      <c r="Q6307">
        <v>0</v>
      </c>
    </row>
    <row r="6308" spans="1:17" x14ac:dyDescent="0.2">
      <c r="A6308" t="s">
        <v>23331</v>
      </c>
      <c r="B6308" t="s">
        <v>87</v>
      </c>
      <c r="C6308" t="s">
        <v>132</v>
      </c>
      <c r="D6308" t="s">
        <v>17029</v>
      </c>
      <c r="E6308" t="s">
        <v>81</v>
      </c>
      <c r="F6308" t="s">
        <v>4881</v>
      </c>
      <c r="G6308">
        <v>0</v>
      </c>
      <c r="H6308">
        <v>7</v>
      </c>
      <c r="I6308">
        <v>1</v>
      </c>
      <c r="J6308">
        <v>2</v>
      </c>
      <c r="K6308">
        <v>1</v>
      </c>
      <c r="L6308">
        <v>3</v>
      </c>
      <c r="M6308">
        <v>0</v>
      </c>
      <c r="N6308">
        <v>0</v>
      </c>
      <c r="O6308">
        <v>0</v>
      </c>
      <c r="P6308">
        <v>0</v>
      </c>
      <c r="Q6308">
        <v>0</v>
      </c>
    </row>
    <row r="6309" spans="1:17" x14ac:dyDescent="0.2">
      <c r="A6309" t="s">
        <v>23332</v>
      </c>
      <c r="B6309" t="s">
        <v>87</v>
      </c>
      <c r="C6309" t="s">
        <v>132</v>
      </c>
      <c r="D6309" t="s">
        <v>17029</v>
      </c>
      <c r="E6309" t="s">
        <v>81</v>
      </c>
      <c r="F6309" t="s">
        <v>4883</v>
      </c>
      <c r="G6309">
        <v>0</v>
      </c>
      <c r="H6309">
        <v>7</v>
      </c>
      <c r="I6309">
        <v>1</v>
      </c>
      <c r="J6309">
        <v>2</v>
      </c>
      <c r="K6309">
        <v>1</v>
      </c>
      <c r="L6309">
        <v>3</v>
      </c>
      <c r="M6309">
        <v>0</v>
      </c>
      <c r="N6309">
        <v>0</v>
      </c>
      <c r="O6309">
        <v>0</v>
      </c>
      <c r="P6309">
        <v>0</v>
      </c>
      <c r="Q6309">
        <v>0</v>
      </c>
    </row>
    <row r="6310" spans="1:17" x14ac:dyDescent="0.2">
      <c r="A6310" t="s">
        <v>23333</v>
      </c>
      <c r="B6310" t="s">
        <v>87</v>
      </c>
      <c r="C6310" t="s">
        <v>132</v>
      </c>
      <c r="D6310" t="s">
        <v>17029</v>
      </c>
      <c r="E6310" t="s">
        <v>81</v>
      </c>
      <c r="F6310" t="s">
        <v>4885</v>
      </c>
      <c r="G6310">
        <v>0</v>
      </c>
      <c r="H6310">
        <v>0</v>
      </c>
      <c r="I6310">
        <v>0</v>
      </c>
      <c r="J6310">
        <v>0</v>
      </c>
      <c r="K6310">
        <v>0</v>
      </c>
      <c r="L6310">
        <v>0</v>
      </c>
      <c r="M6310">
        <v>7</v>
      </c>
      <c r="N6310">
        <v>0</v>
      </c>
      <c r="O6310">
        <v>0</v>
      </c>
      <c r="P6310">
        <v>0</v>
      </c>
      <c r="Q6310">
        <v>0</v>
      </c>
    </row>
    <row r="6311" spans="1:17" x14ac:dyDescent="0.2">
      <c r="A6311" t="s">
        <v>23334</v>
      </c>
      <c r="B6311" t="s">
        <v>87</v>
      </c>
      <c r="C6311" t="s">
        <v>132</v>
      </c>
      <c r="D6311" t="s">
        <v>17029</v>
      </c>
      <c r="E6311" t="s">
        <v>81</v>
      </c>
      <c r="F6311" t="s">
        <v>4887</v>
      </c>
      <c r="G6311">
        <v>0</v>
      </c>
      <c r="H6311">
        <v>7</v>
      </c>
      <c r="I6311">
        <v>1</v>
      </c>
      <c r="J6311">
        <v>2</v>
      </c>
      <c r="K6311">
        <v>1</v>
      </c>
      <c r="L6311">
        <v>3</v>
      </c>
      <c r="M6311">
        <v>0</v>
      </c>
      <c r="N6311">
        <v>0</v>
      </c>
      <c r="O6311">
        <v>0</v>
      </c>
      <c r="P6311">
        <v>0</v>
      </c>
      <c r="Q6311">
        <v>0</v>
      </c>
    </row>
    <row r="6312" spans="1:17" x14ac:dyDescent="0.2">
      <c r="A6312" t="s">
        <v>23335</v>
      </c>
      <c r="B6312" t="s">
        <v>87</v>
      </c>
      <c r="C6312" t="s">
        <v>132</v>
      </c>
      <c r="D6312" t="s">
        <v>17029</v>
      </c>
      <c r="E6312" t="s">
        <v>81</v>
      </c>
      <c r="F6312" t="s">
        <v>4889</v>
      </c>
      <c r="G6312">
        <v>0</v>
      </c>
      <c r="H6312">
        <v>0</v>
      </c>
      <c r="I6312">
        <v>0</v>
      </c>
      <c r="J6312">
        <v>0</v>
      </c>
      <c r="K6312">
        <v>0</v>
      </c>
      <c r="L6312">
        <v>0</v>
      </c>
      <c r="M6312">
        <v>7</v>
      </c>
      <c r="N6312">
        <v>0</v>
      </c>
      <c r="O6312">
        <v>0</v>
      </c>
      <c r="P6312">
        <v>0</v>
      </c>
      <c r="Q6312">
        <v>0</v>
      </c>
    </row>
    <row r="6313" spans="1:17" x14ac:dyDescent="0.2">
      <c r="A6313" t="s">
        <v>23336</v>
      </c>
      <c r="B6313" t="s">
        <v>87</v>
      </c>
      <c r="C6313" t="s">
        <v>132</v>
      </c>
      <c r="D6313" t="s">
        <v>17029</v>
      </c>
      <c r="E6313" t="s">
        <v>81</v>
      </c>
      <c r="F6313" t="s">
        <v>4871</v>
      </c>
      <c r="G6313">
        <v>0</v>
      </c>
      <c r="H6313">
        <v>0</v>
      </c>
      <c r="I6313">
        <v>0</v>
      </c>
      <c r="J6313">
        <v>0</v>
      </c>
      <c r="K6313">
        <v>0</v>
      </c>
      <c r="L6313">
        <v>0</v>
      </c>
      <c r="M6313">
        <v>0</v>
      </c>
      <c r="N6313">
        <v>5</v>
      </c>
      <c r="O6313">
        <v>3</v>
      </c>
      <c r="P6313">
        <v>2</v>
      </c>
      <c r="Q6313">
        <v>0</v>
      </c>
    </row>
    <row r="6314" spans="1:17" x14ac:dyDescent="0.2">
      <c r="A6314" t="s">
        <v>23337</v>
      </c>
      <c r="B6314" t="s">
        <v>87</v>
      </c>
      <c r="C6314" t="s">
        <v>132</v>
      </c>
      <c r="D6314" t="s">
        <v>17029</v>
      </c>
      <c r="E6314" t="s">
        <v>81</v>
      </c>
      <c r="F6314" t="s">
        <v>4873</v>
      </c>
      <c r="G6314">
        <v>0</v>
      </c>
      <c r="H6314">
        <v>0</v>
      </c>
      <c r="I6314">
        <v>0</v>
      </c>
      <c r="J6314">
        <v>0</v>
      </c>
      <c r="K6314">
        <v>0</v>
      </c>
      <c r="L6314">
        <v>0</v>
      </c>
      <c r="M6314">
        <v>0</v>
      </c>
      <c r="N6314">
        <v>3</v>
      </c>
      <c r="O6314">
        <v>2</v>
      </c>
      <c r="P6314">
        <v>1</v>
      </c>
      <c r="Q6314">
        <v>0</v>
      </c>
    </row>
    <row r="6315" spans="1:17" x14ac:dyDescent="0.2">
      <c r="A6315" t="s">
        <v>23338</v>
      </c>
      <c r="B6315" t="s">
        <v>87</v>
      </c>
      <c r="C6315" t="s">
        <v>132</v>
      </c>
      <c r="D6315" t="s">
        <v>17029</v>
      </c>
      <c r="E6315" t="s">
        <v>81</v>
      </c>
      <c r="F6315" t="s">
        <v>17019</v>
      </c>
      <c r="G6315">
        <v>7</v>
      </c>
      <c r="H6315">
        <v>0</v>
      </c>
      <c r="I6315">
        <v>0</v>
      </c>
      <c r="J6315">
        <v>0</v>
      </c>
      <c r="K6315">
        <v>0</v>
      </c>
      <c r="L6315">
        <v>0</v>
      </c>
      <c r="M6315">
        <v>0</v>
      </c>
      <c r="N6315">
        <v>0</v>
      </c>
      <c r="O6315">
        <v>0</v>
      </c>
      <c r="P6315">
        <v>0</v>
      </c>
      <c r="Q6315">
        <v>0</v>
      </c>
    </row>
    <row r="6316" spans="1:17" x14ac:dyDescent="0.2">
      <c r="A6316" t="s">
        <v>23339</v>
      </c>
      <c r="B6316" t="s">
        <v>87</v>
      </c>
      <c r="C6316" t="s">
        <v>133</v>
      </c>
      <c r="D6316" t="s">
        <v>17029</v>
      </c>
      <c r="E6316" t="s">
        <v>79</v>
      </c>
      <c r="F6316" t="s">
        <v>4875</v>
      </c>
      <c r="G6316">
        <v>0</v>
      </c>
      <c r="H6316">
        <v>16</v>
      </c>
      <c r="I6316">
        <v>0</v>
      </c>
      <c r="J6316">
        <v>13</v>
      </c>
      <c r="K6316">
        <v>3</v>
      </c>
      <c r="L6316">
        <v>0</v>
      </c>
      <c r="M6316">
        <v>0</v>
      </c>
      <c r="N6316">
        <v>0</v>
      </c>
      <c r="O6316">
        <v>0</v>
      </c>
      <c r="P6316">
        <v>0</v>
      </c>
      <c r="Q6316">
        <v>0</v>
      </c>
    </row>
    <row r="6317" spans="1:17" x14ac:dyDescent="0.2">
      <c r="A6317" t="s">
        <v>23340</v>
      </c>
      <c r="B6317" t="s">
        <v>87</v>
      </c>
      <c r="C6317" t="s">
        <v>133</v>
      </c>
      <c r="D6317" t="s">
        <v>17029</v>
      </c>
      <c r="E6317" t="s">
        <v>79</v>
      </c>
      <c r="F6317" t="s">
        <v>4877</v>
      </c>
      <c r="G6317">
        <v>0</v>
      </c>
      <c r="H6317">
        <v>16</v>
      </c>
      <c r="I6317">
        <v>0</v>
      </c>
      <c r="J6317">
        <v>13</v>
      </c>
      <c r="K6317">
        <v>3</v>
      </c>
      <c r="L6317">
        <v>0</v>
      </c>
      <c r="M6317">
        <v>0</v>
      </c>
      <c r="N6317">
        <v>0</v>
      </c>
      <c r="O6317">
        <v>0</v>
      </c>
      <c r="P6317">
        <v>0</v>
      </c>
      <c r="Q6317">
        <v>0</v>
      </c>
    </row>
    <row r="6318" spans="1:17" x14ac:dyDescent="0.2">
      <c r="A6318" t="s">
        <v>23341</v>
      </c>
      <c r="B6318" t="s">
        <v>87</v>
      </c>
      <c r="C6318" t="s">
        <v>133</v>
      </c>
      <c r="D6318" t="s">
        <v>17029</v>
      </c>
      <c r="E6318" t="s">
        <v>79</v>
      </c>
      <c r="F6318" t="s">
        <v>4879</v>
      </c>
      <c r="G6318">
        <v>0</v>
      </c>
      <c r="H6318">
        <v>0</v>
      </c>
      <c r="I6318">
        <v>0</v>
      </c>
      <c r="J6318">
        <v>0</v>
      </c>
      <c r="K6318">
        <v>0</v>
      </c>
      <c r="L6318">
        <v>0</v>
      </c>
      <c r="M6318">
        <v>16</v>
      </c>
      <c r="N6318">
        <v>0</v>
      </c>
      <c r="O6318">
        <v>0</v>
      </c>
      <c r="P6318">
        <v>0</v>
      </c>
      <c r="Q6318">
        <v>0</v>
      </c>
    </row>
    <row r="6319" spans="1:17" x14ac:dyDescent="0.2">
      <c r="A6319" t="s">
        <v>23342</v>
      </c>
      <c r="B6319" t="s">
        <v>87</v>
      </c>
      <c r="C6319" t="s">
        <v>133</v>
      </c>
      <c r="D6319" t="s">
        <v>17029</v>
      </c>
      <c r="E6319" t="s">
        <v>79</v>
      </c>
      <c r="F6319" t="s">
        <v>4881</v>
      </c>
      <c r="G6319">
        <v>0</v>
      </c>
      <c r="H6319">
        <v>16</v>
      </c>
      <c r="I6319">
        <v>0</v>
      </c>
      <c r="J6319">
        <v>13</v>
      </c>
      <c r="K6319">
        <v>3</v>
      </c>
      <c r="L6319">
        <v>0</v>
      </c>
      <c r="M6319">
        <v>0</v>
      </c>
      <c r="N6319">
        <v>0</v>
      </c>
      <c r="O6319">
        <v>0</v>
      </c>
      <c r="P6319">
        <v>0</v>
      </c>
      <c r="Q6319">
        <v>0</v>
      </c>
    </row>
    <row r="6320" spans="1:17" x14ac:dyDescent="0.2">
      <c r="A6320" t="s">
        <v>23343</v>
      </c>
      <c r="B6320" t="s">
        <v>87</v>
      </c>
      <c r="C6320" t="s">
        <v>133</v>
      </c>
      <c r="D6320" t="s">
        <v>17029</v>
      </c>
      <c r="E6320" t="s">
        <v>79</v>
      </c>
      <c r="F6320" t="s">
        <v>4883</v>
      </c>
      <c r="G6320">
        <v>0</v>
      </c>
      <c r="H6320">
        <v>16</v>
      </c>
      <c r="I6320">
        <v>0</v>
      </c>
      <c r="J6320">
        <v>13</v>
      </c>
      <c r="K6320">
        <v>3</v>
      </c>
      <c r="L6320">
        <v>0</v>
      </c>
      <c r="M6320">
        <v>0</v>
      </c>
      <c r="N6320">
        <v>0</v>
      </c>
      <c r="O6320">
        <v>0</v>
      </c>
      <c r="P6320">
        <v>0</v>
      </c>
      <c r="Q6320">
        <v>0</v>
      </c>
    </row>
    <row r="6321" spans="1:17" x14ac:dyDescent="0.2">
      <c r="A6321" t="s">
        <v>23344</v>
      </c>
      <c r="B6321" t="s">
        <v>87</v>
      </c>
      <c r="C6321" t="s">
        <v>133</v>
      </c>
      <c r="D6321" t="s">
        <v>17029</v>
      </c>
      <c r="E6321" t="s">
        <v>79</v>
      </c>
      <c r="F6321" t="s">
        <v>4885</v>
      </c>
      <c r="G6321">
        <v>0</v>
      </c>
      <c r="H6321">
        <v>0</v>
      </c>
      <c r="I6321">
        <v>0</v>
      </c>
      <c r="J6321">
        <v>0</v>
      </c>
      <c r="K6321">
        <v>0</v>
      </c>
      <c r="L6321">
        <v>0</v>
      </c>
      <c r="M6321">
        <v>16</v>
      </c>
      <c r="N6321">
        <v>0</v>
      </c>
      <c r="O6321">
        <v>0</v>
      </c>
      <c r="P6321">
        <v>0</v>
      </c>
      <c r="Q6321">
        <v>0</v>
      </c>
    </row>
    <row r="6322" spans="1:17" x14ac:dyDescent="0.2">
      <c r="A6322" t="s">
        <v>23345</v>
      </c>
      <c r="B6322" t="s">
        <v>87</v>
      </c>
      <c r="C6322" t="s">
        <v>189</v>
      </c>
      <c r="D6322" t="s">
        <v>17029</v>
      </c>
      <c r="E6322" t="s">
        <v>79</v>
      </c>
      <c r="F6322" t="s">
        <v>4879</v>
      </c>
      <c r="G6322">
        <v>0</v>
      </c>
      <c r="H6322">
        <v>0</v>
      </c>
      <c r="I6322">
        <v>0</v>
      </c>
      <c r="J6322">
        <v>0</v>
      </c>
      <c r="K6322">
        <v>0</v>
      </c>
      <c r="L6322">
        <v>0</v>
      </c>
      <c r="M6322">
        <v>10</v>
      </c>
      <c r="N6322">
        <v>0</v>
      </c>
      <c r="O6322">
        <v>0</v>
      </c>
      <c r="P6322">
        <v>0</v>
      </c>
      <c r="Q6322">
        <v>0</v>
      </c>
    </row>
    <row r="6323" spans="1:17" x14ac:dyDescent="0.2">
      <c r="A6323" t="s">
        <v>23346</v>
      </c>
      <c r="B6323" t="s">
        <v>87</v>
      </c>
      <c r="C6323" t="s">
        <v>189</v>
      </c>
      <c r="D6323" t="s">
        <v>17029</v>
      </c>
      <c r="E6323" t="s">
        <v>79</v>
      </c>
      <c r="F6323" t="s">
        <v>4881</v>
      </c>
      <c r="G6323">
        <v>0</v>
      </c>
      <c r="H6323">
        <v>10</v>
      </c>
      <c r="I6323">
        <v>2</v>
      </c>
      <c r="J6323">
        <v>8</v>
      </c>
      <c r="K6323">
        <v>0</v>
      </c>
      <c r="L6323">
        <v>0</v>
      </c>
      <c r="M6323">
        <v>0</v>
      </c>
      <c r="N6323">
        <v>0</v>
      </c>
      <c r="O6323">
        <v>0</v>
      </c>
      <c r="P6323">
        <v>0</v>
      </c>
      <c r="Q6323">
        <v>0</v>
      </c>
    </row>
    <row r="6324" spans="1:17" x14ac:dyDescent="0.2">
      <c r="A6324" t="s">
        <v>23347</v>
      </c>
      <c r="B6324" t="s">
        <v>87</v>
      </c>
      <c r="C6324" t="s">
        <v>189</v>
      </c>
      <c r="D6324" t="s">
        <v>17029</v>
      </c>
      <c r="E6324" t="s">
        <v>79</v>
      </c>
      <c r="F6324" t="s">
        <v>4883</v>
      </c>
      <c r="G6324">
        <v>0</v>
      </c>
      <c r="H6324">
        <v>10</v>
      </c>
      <c r="I6324">
        <v>3</v>
      </c>
      <c r="J6324">
        <v>7</v>
      </c>
      <c r="K6324">
        <v>0</v>
      </c>
      <c r="L6324">
        <v>0</v>
      </c>
      <c r="M6324">
        <v>0</v>
      </c>
      <c r="N6324">
        <v>0</v>
      </c>
      <c r="O6324">
        <v>0</v>
      </c>
      <c r="P6324">
        <v>0</v>
      </c>
      <c r="Q6324">
        <v>0</v>
      </c>
    </row>
    <row r="6325" spans="1:17" x14ac:dyDescent="0.2">
      <c r="A6325" t="s">
        <v>23348</v>
      </c>
      <c r="B6325" t="s">
        <v>87</v>
      </c>
      <c r="C6325" t="s">
        <v>189</v>
      </c>
      <c r="D6325" t="s">
        <v>17029</v>
      </c>
      <c r="E6325" t="s">
        <v>79</v>
      </c>
      <c r="F6325" t="s">
        <v>4885</v>
      </c>
      <c r="G6325">
        <v>0</v>
      </c>
      <c r="H6325">
        <v>0</v>
      </c>
      <c r="I6325">
        <v>0</v>
      </c>
      <c r="J6325">
        <v>0</v>
      </c>
      <c r="K6325">
        <v>0</v>
      </c>
      <c r="L6325">
        <v>0</v>
      </c>
      <c r="M6325">
        <v>10</v>
      </c>
      <c r="N6325">
        <v>0</v>
      </c>
      <c r="O6325">
        <v>0</v>
      </c>
      <c r="P6325">
        <v>0</v>
      </c>
      <c r="Q6325">
        <v>0</v>
      </c>
    </row>
    <row r="6326" spans="1:17" x14ac:dyDescent="0.2">
      <c r="A6326" t="s">
        <v>23349</v>
      </c>
      <c r="B6326" t="s">
        <v>87</v>
      </c>
      <c r="C6326" t="s">
        <v>189</v>
      </c>
      <c r="D6326" t="s">
        <v>17029</v>
      </c>
      <c r="E6326" t="s">
        <v>79</v>
      </c>
      <c r="F6326" t="s">
        <v>4887</v>
      </c>
      <c r="G6326">
        <v>0</v>
      </c>
      <c r="H6326">
        <v>10</v>
      </c>
      <c r="I6326">
        <v>2</v>
      </c>
      <c r="J6326">
        <v>8</v>
      </c>
      <c r="K6326">
        <v>0</v>
      </c>
      <c r="L6326">
        <v>0</v>
      </c>
      <c r="M6326">
        <v>0</v>
      </c>
      <c r="N6326">
        <v>0</v>
      </c>
      <c r="O6326">
        <v>0</v>
      </c>
      <c r="P6326">
        <v>0</v>
      </c>
      <c r="Q6326">
        <v>0</v>
      </c>
    </row>
    <row r="6327" spans="1:17" x14ac:dyDescent="0.2">
      <c r="A6327" t="s">
        <v>23350</v>
      </c>
      <c r="B6327" t="s">
        <v>87</v>
      </c>
      <c r="C6327" t="s">
        <v>189</v>
      </c>
      <c r="D6327" t="s">
        <v>17029</v>
      </c>
      <c r="E6327" t="s">
        <v>79</v>
      </c>
      <c r="F6327" t="s">
        <v>4889</v>
      </c>
      <c r="G6327">
        <v>0</v>
      </c>
      <c r="H6327">
        <v>0</v>
      </c>
      <c r="I6327">
        <v>0</v>
      </c>
      <c r="J6327">
        <v>0</v>
      </c>
      <c r="K6327">
        <v>0</v>
      </c>
      <c r="L6327">
        <v>0</v>
      </c>
      <c r="M6327">
        <v>10</v>
      </c>
      <c r="N6327">
        <v>0</v>
      </c>
      <c r="O6327">
        <v>0</v>
      </c>
      <c r="P6327">
        <v>0</v>
      </c>
      <c r="Q6327">
        <v>0</v>
      </c>
    </row>
    <row r="6328" spans="1:17" x14ac:dyDescent="0.2">
      <c r="A6328" t="s">
        <v>23351</v>
      </c>
      <c r="B6328" t="s">
        <v>87</v>
      </c>
      <c r="C6328" t="s">
        <v>189</v>
      </c>
      <c r="D6328" t="s">
        <v>17029</v>
      </c>
      <c r="E6328" t="s">
        <v>79</v>
      </c>
      <c r="F6328" t="s">
        <v>4871</v>
      </c>
      <c r="G6328">
        <v>0</v>
      </c>
      <c r="H6328">
        <v>0</v>
      </c>
      <c r="I6328">
        <v>0</v>
      </c>
      <c r="J6328">
        <v>0</v>
      </c>
      <c r="K6328">
        <v>0</v>
      </c>
      <c r="L6328">
        <v>0</v>
      </c>
      <c r="M6328">
        <v>0</v>
      </c>
      <c r="N6328">
        <v>4</v>
      </c>
      <c r="O6328">
        <v>4</v>
      </c>
      <c r="P6328">
        <v>0</v>
      </c>
      <c r="Q6328">
        <v>0</v>
      </c>
    </row>
    <row r="6329" spans="1:17" x14ac:dyDescent="0.2">
      <c r="A6329" t="s">
        <v>23352</v>
      </c>
      <c r="B6329" t="s">
        <v>87</v>
      </c>
      <c r="C6329" t="s">
        <v>189</v>
      </c>
      <c r="D6329" t="s">
        <v>17029</v>
      </c>
      <c r="E6329" t="s">
        <v>79</v>
      </c>
      <c r="F6329" t="s">
        <v>4873</v>
      </c>
      <c r="G6329">
        <v>0</v>
      </c>
      <c r="H6329">
        <v>0</v>
      </c>
      <c r="I6329">
        <v>0</v>
      </c>
      <c r="J6329">
        <v>0</v>
      </c>
      <c r="K6329">
        <v>0</v>
      </c>
      <c r="L6329">
        <v>0</v>
      </c>
      <c r="M6329">
        <v>0</v>
      </c>
      <c r="N6329">
        <v>4</v>
      </c>
      <c r="O6329">
        <v>4</v>
      </c>
      <c r="P6329">
        <v>0</v>
      </c>
      <c r="Q6329">
        <v>0</v>
      </c>
    </row>
    <row r="6330" spans="1:17" x14ac:dyDescent="0.2">
      <c r="A6330" t="s">
        <v>23353</v>
      </c>
      <c r="B6330" t="s">
        <v>87</v>
      </c>
      <c r="C6330" t="s">
        <v>189</v>
      </c>
      <c r="D6330" t="s">
        <v>17029</v>
      </c>
      <c r="E6330" t="s">
        <v>79</v>
      </c>
      <c r="F6330" t="s">
        <v>17019</v>
      </c>
      <c r="G6330">
        <v>10</v>
      </c>
      <c r="H6330">
        <v>0</v>
      </c>
      <c r="I6330">
        <v>0</v>
      </c>
      <c r="J6330">
        <v>0</v>
      </c>
      <c r="K6330">
        <v>0</v>
      </c>
      <c r="L6330">
        <v>0</v>
      </c>
      <c r="M6330">
        <v>0</v>
      </c>
      <c r="N6330">
        <v>0</v>
      </c>
      <c r="O6330">
        <v>0</v>
      </c>
      <c r="P6330">
        <v>0</v>
      </c>
      <c r="Q6330">
        <v>0</v>
      </c>
    </row>
    <row r="6331" spans="1:17" x14ac:dyDescent="0.2">
      <c r="A6331" t="s">
        <v>23354</v>
      </c>
      <c r="B6331" t="s">
        <v>87</v>
      </c>
      <c r="C6331" t="s">
        <v>189</v>
      </c>
      <c r="D6331" t="s">
        <v>17029</v>
      </c>
      <c r="E6331" t="s">
        <v>81</v>
      </c>
      <c r="F6331" t="s">
        <v>4875</v>
      </c>
      <c r="G6331">
        <v>0</v>
      </c>
      <c r="H6331">
        <v>4</v>
      </c>
      <c r="I6331">
        <v>1</v>
      </c>
      <c r="J6331">
        <v>3</v>
      </c>
      <c r="K6331">
        <v>0</v>
      </c>
      <c r="L6331">
        <v>0</v>
      </c>
      <c r="M6331">
        <v>0</v>
      </c>
      <c r="N6331">
        <v>0</v>
      </c>
      <c r="O6331">
        <v>0</v>
      </c>
      <c r="P6331">
        <v>0</v>
      </c>
      <c r="Q6331">
        <v>0</v>
      </c>
    </row>
    <row r="6332" spans="1:17" x14ac:dyDescent="0.2">
      <c r="A6332" t="s">
        <v>23355</v>
      </c>
      <c r="B6332" t="s">
        <v>87</v>
      </c>
      <c r="C6332" t="s">
        <v>189</v>
      </c>
      <c r="D6332" t="s">
        <v>17029</v>
      </c>
      <c r="E6332" t="s">
        <v>81</v>
      </c>
      <c r="F6332" t="s">
        <v>4877</v>
      </c>
      <c r="G6332">
        <v>0</v>
      </c>
      <c r="H6332">
        <v>4</v>
      </c>
      <c r="I6332">
        <v>0</v>
      </c>
      <c r="J6332">
        <v>3</v>
      </c>
      <c r="K6332">
        <v>0</v>
      </c>
      <c r="L6332">
        <v>1</v>
      </c>
      <c r="M6332">
        <v>0</v>
      </c>
      <c r="N6332">
        <v>0</v>
      </c>
      <c r="O6332">
        <v>0</v>
      </c>
      <c r="P6332">
        <v>0</v>
      </c>
      <c r="Q6332">
        <v>0</v>
      </c>
    </row>
    <row r="6333" spans="1:17" x14ac:dyDescent="0.2">
      <c r="A6333" t="s">
        <v>23356</v>
      </c>
      <c r="B6333" t="s">
        <v>87</v>
      </c>
      <c r="C6333" t="s">
        <v>189</v>
      </c>
      <c r="D6333" t="s">
        <v>17029</v>
      </c>
      <c r="E6333" t="s">
        <v>81</v>
      </c>
      <c r="F6333" t="s">
        <v>4879</v>
      </c>
      <c r="G6333">
        <v>0</v>
      </c>
      <c r="H6333">
        <v>0</v>
      </c>
      <c r="I6333">
        <v>0</v>
      </c>
      <c r="J6333">
        <v>0</v>
      </c>
      <c r="K6333">
        <v>0</v>
      </c>
      <c r="L6333">
        <v>0</v>
      </c>
      <c r="M6333">
        <v>4</v>
      </c>
      <c r="N6333">
        <v>0</v>
      </c>
      <c r="O6333">
        <v>0</v>
      </c>
      <c r="P6333">
        <v>0</v>
      </c>
      <c r="Q6333">
        <v>0</v>
      </c>
    </row>
    <row r="6334" spans="1:17" x14ac:dyDescent="0.2">
      <c r="A6334" t="s">
        <v>23357</v>
      </c>
      <c r="B6334" t="s">
        <v>87</v>
      </c>
      <c r="C6334" t="s">
        <v>189</v>
      </c>
      <c r="D6334" t="s">
        <v>17029</v>
      </c>
      <c r="E6334" t="s">
        <v>81</v>
      </c>
      <c r="F6334" t="s">
        <v>4881</v>
      </c>
      <c r="G6334">
        <v>0</v>
      </c>
      <c r="H6334">
        <v>4</v>
      </c>
      <c r="I6334">
        <v>0</v>
      </c>
      <c r="J6334">
        <v>3</v>
      </c>
      <c r="K6334">
        <v>0</v>
      </c>
      <c r="L6334">
        <v>1</v>
      </c>
      <c r="M6334">
        <v>0</v>
      </c>
      <c r="N6334">
        <v>0</v>
      </c>
      <c r="O6334">
        <v>0</v>
      </c>
      <c r="P6334">
        <v>0</v>
      </c>
      <c r="Q6334">
        <v>0</v>
      </c>
    </row>
    <row r="6335" spans="1:17" x14ac:dyDescent="0.2">
      <c r="A6335" t="s">
        <v>23358</v>
      </c>
      <c r="B6335" t="s">
        <v>87</v>
      </c>
      <c r="C6335" t="s">
        <v>189</v>
      </c>
      <c r="D6335" t="s">
        <v>17029</v>
      </c>
      <c r="E6335" t="s">
        <v>81</v>
      </c>
      <c r="F6335" t="s">
        <v>4883</v>
      </c>
      <c r="G6335">
        <v>0</v>
      </c>
      <c r="H6335">
        <v>4</v>
      </c>
      <c r="I6335">
        <v>1</v>
      </c>
      <c r="J6335">
        <v>2</v>
      </c>
      <c r="K6335">
        <v>0</v>
      </c>
      <c r="L6335">
        <v>1</v>
      </c>
      <c r="M6335">
        <v>0</v>
      </c>
      <c r="N6335">
        <v>0</v>
      </c>
      <c r="O6335">
        <v>0</v>
      </c>
      <c r="P6335">
        <v>0</v>
      </c>
      <c r="Q6335">
        <v>0</v>
      </c>
    </row>
    <row r="6336" spans="1:17" x14ac:dyDescent="0.2">
      <c r="A6336" t="s">
        <v>23359</v>
      </c>
      <c r="B6336" t="s">
        <v>87</v>
      </c>
      <c r="C6336" t="s">
        <v>189</v>
      </c>
      <c r="D6336" t="s">
        <v>17029</v>
      </c>
      <c r="E6336" t="s">
        <v>81</v>
      </c>
      <c r="F6336" t="s">
        <v>4885</v>
      </c>
      <c r="G6336">
        <v>0</v>
      </c>
      <c r="H6336">
        <v>0</v>
      </c>
      <c r="I6336">
        <v>0</v>
      </c>
      <c r="J6336">
        <v>0</v>
      </c>
      <c r="K6336">
        <v>0</v>
      </c>
      <c r="L6336">
        <v>0</v>
      </c>
      <c r="M6336">
        <v>4</v>
      </c>
      <c r="N6336">
        <v>0</v>
      </c>
      <c r="O6336">
        <v>0</v>
      </c>
      <c r="P6336">
        <v>0</v>
      </c>
      <c r="Q6336">
        <v>0</v>
      </c>
    </row>
    <row r="6337" spans="1:17" x14ac:dyDescent="0.2">
      <c r="A6337" t="s">
        <v>23360</v>
      </c>
      <c r="B6337" t="s">
        <v>87</v>
      </c>
      <c r="C6337" t="s">
        <v>189</v>
      </c>
      <c r="D6337" t="s">
        <v>17029</v>
      </c>
      <c r="E6337" t="s">
        <v>81</v>
      </c>
      <c r="F6337" t="s">
        <v>4887</v>
      </c>
      <c r="G6337">
        <v>0</v>
      </c>
      <c r="H6337">
        <v>4</v>
      </c>
      <c r="I6337">
        <v>0</v>
      </c>
      <c r="J6337">
        <v>4</v>
      </c>
      <c r="K6337">
        <v>0</v>
      </c>
      <c r="L6337">
        <v>0</v>
      </c>
      <c r="M6337">
        <v>0</v>
      </c>
      <c r="N6337">
        <v>0</v>
      </c>
      <c r="O6337">
        <v>0</v>
      </c>
      <c r="P6337">
        <v>0</v>
      </c>
      <c r="Q6337">
        <v>0</v>
      </c>
    </row>
    <row r="6338" spans="1:17" x14ac:dyDescent="0.2">
      <c r="A6338" t="s">
        <v>23361</v>
      </c>
      <c r="B6338" t="s">
        <v>87</v>
      </c>
      <c r="C6338" t="s">
        <v>189</v>
      </c>
      <c r="D6338" t="s">
        <v>17029</v>
      </c>
      <c r="E6338" t="s">
        <v>81</v>
      </c>
      <c r="F6338" t="s">
        <v>4889</v>
      </c>
      <c r="G6338">
        <v>0</v>
      </c>
      <c r="H6338">
        <v>0</v>
      </c>
      <c r="I6338">
        <v>0</v>
      </c>
      <c r="J6338">
        <v>0</v>
      </c>
      <c r="K6338">
        <v>0</v>
      </c>
      <c r="L6338">
        <v>0</v>
      </c>
      <c r="M6338">
        <v>4</v>
      </c>
      <c r="N6338">
        <v>0</v>
      </c>
      <c r="O6338">
        <v>0</v>
      </c>
      <c r="P6338">
        <v>0</v>
      </c>
      <c r="Q6338">
        <v>0</v>
      </c>
    </row>
    <row r="6339" spans="1:17" x14ac:dyDescent="0.2">
      <c r="A6339" t="s">
        <v>23362</v>
      </c>
      <c r="B6339" t="s">
        <v>87</v>
      </c>
      <c r="C6339" t="s">
        <v>189</v>
      </c>
      <c r="D6339" t="s">
        <v>17029</v>
      </c>
      <c r="E6339" t="s">
        <v>81</v>
      </c>
      <c r="F6339" t="s">
        <v>4871</v>
      </c>
      <c r="G6339">
        <v>0</v>
      </c>
      <c r="H6339">
        <v>0</v>
      </c>
      <c r="I6339">
        <v>0</v>
      </c>
      <c r="J6339">
        <v>0</v>
      </c>
      <c r="K6339">
        <v>0</v>
      </c>
      <c r="L6339">
        <v>0</v>
      </c>
      <c r="M6339">
        <v>0</v>
      </c>
      <c r="N6339">
        <v>3</v>
      </c>
      <c r="O6339">
        <v>3</v>
      </c>
      <c r="P6339">
        <v>0</v>
      </c>
      <c r="Q6339">
        <v>0</v>
      </c>
    </row>
    <row r="6340" spans="1:17" x14ac:dyDescent="0.2">
      <c r="A6340" t="s">
        <v>23363</v>
      </c>
      <c r="B6340" t="s">
        <v>87</v>
      </c>
      <c r="C6340" t="s">
        <v>189</v>
      </c>
      <c r="D6340" t="s">
        <v>17029</v>
      </c>
      <c r="E6340" t="s">
        <v>81</v>
      </c>
      <c r="F6340" t="s">
        <v>4873</v>
      </c>
      <c r="G6340">
        <v>0</v>
      </c>
      <c r="H6340">
        <v>0</v>
      </c>
      <c r="I6340">
        <v>0</v>
      </c>
      <c r="J6340">
        <v>0</v>
      </c>
      <c r="K6340">
        <v>0</v>
      </c>
      <c r="L6340">
        <v>0</v>
      </c>
      <c r="M6340">
        <v>0</v>
      </c>
      <c r="N6340">
        <v>3</v>
      </c>
      <c r="O6340">
        <v>3</v>
      </c>
      <c r="P6340">
        <v>0</v>
      </c>
      <c r="Q6340">
        <v>0</v>
      </c>
    </row>
    <row r="6341" spans="1:17" x14ac:dyDescent="0.2">
      <c r="A6341" t="s">
        <v>23364</v>
      </c>
      <c r="B6341" t="s">
        <v>87</v>
      </c>
      <c r="C6341" t="s">
        <v>189</v>
      </c>
      <c r="D6341" t="s">
        <v>17029</v>
      </c>
      <c r="E6341" t="s">
        <v>81</v>
      </c>
      <c r="F6341" t="s">
        <v>17019</v>
      </c>
      <c r="G6341">
        <v>4</v>
      </c>
      <c r="H6341">
        <v>0</v>
      </c>
      <c r="I6341">
        <v>0</v>
      </c>
      <c r="J6341">
        <v>0</v>
      </c>
      <c r="K6341">
        <v>0</v>
      </c>
      <c r="L6341">
        <v>0</v>
      </c>
      <c r="M6341">
        <v>0</v>
      </c>
      <c r="N6341">
        <v>0</v>
      </c>
      <c r="O6341">
        <v>0</v>
      </c>
      <c r="P6341">
        <v>0</v>
      </c>
      <c r="Q6341">
        <v>0</v>
      </c>
    </row>
    <row r="6342" spans="1:17" x14ac:dyDescent="0.2">
      <c r="A6342" t="s">
        <v>23365</v>
      </c>
      <c r="B6342" t="s">
        <v>87</v>
      </c>
      <c r="C6342" t="s">
        <v>189</v>
      </c>
      <c r="D6342" t="s">
        <v>17025</v>
      </c>
      <c r="E6342" t="s">
        <v>81</v>
      </c>
      <c r="F6342" t="s">
        <v>17019</v>
      </c>
      <c r="G6342">
        <v>1</v>
      </c>
      <c r="H6342">
        <v>0</v>
      </c>
      <c r="I6342">
        <v>0</v>
      </c>
      <c r="J6342">
        <v>0</v>
      </c>
      <c r="K6342">
        <v>0</v>
      </c>
      <c r="L6342">
        <v>0</v>
      </c>
      <c r="M6342">
        <v>0</v>
      </c>
      <c r="N6342">
        <v>0</v>
      </c>
      <c r="O6342">
        <v>0</v>
      </c>
      <c r="P6342">
        <v>0</v>
      </c>
      <c r="Q6342">
        <v>0</v>
      </c>
    </row>
    <row r="6343" spans="1:17" x14ac:dyDescent="0.2">
      <c r="A6343" t="s">
        <v>23366</v>
      </c>
      <c r="B6343" t="s">
        <v>87</v>
      </c>
      <c r="C6343" t="s">
        <v>190</v>
      </c>
      <c r="D6343" t="s">
        <v>17029</v>
      </c>
      <c r="E6343" t="s">
        <v>79</v>
      </c>
      <c r="F6343" t="s">
        <v>4875</v>
      </c>
      <c r="G6343">
        <v>0</v>
      </c>
      <c r="H6343">
        <v>12</v>
      </c>
      <c r="I6343">
        <v>4</v>
      </c>
      <c r="J6343">
        <v>7</v>
      </c>
      <c r="K6343">
        <v>0</v>
      </c>
      <c r="L6343">
        <v>1</v>
      </c>
      <c r="M6343">
        <v>0</v>
      </c>
      <c r="N6343">
        <v>0</v>
      </c>
      <c r="O6343">
        <v>0</v>
      </c>
      <c r="P6343">
        <v>0</v>
      </c>
      <c r="Q6343">
        <v>0</v>
      </c>
    </row>
    <row r="6344" spans="1:17" x14ac:dyDescent="0.2">
      <c r="A6344" t="s">
        <v>23367</v>
      </c>
      <c r="B6344" t="s">
        <v>87</v>
      </c>
      <c r="C6344" t="s">
        <v>190</v>
      </c>
      <c r="D6344" t="s">
        <v>17029</v>
      </c>
      <c r="E6344" t="s">
        <v>79</v>
      </c>
      <c r="F6344" t="s">
        <v>4877</v>
      </c>
      <c r="G6344">
        <v>0</v>
      </c>
      <c r="H6344">
        <v>12</v>
      </c>
      <c r="I6344">
        <v>4</v>
      </c>
      <c r="J6344">
        <v>7</v>
      </c>
      <c r="K6344">
        <v>0</v>
      </c>
      <c r="L6344">
        <v>1</v>
      </c>
      <c r="M6344">
        <v>0</v>
      </c>
      <c r="N6344">
        <v>0</v>
      </c>
      <c r="O6344">
        <v>0</v>
      </c>
      <c r="P6344">
        <v>0</v>
      </c>
      <c r="Q6344">
        <v>0</v>
      </c>
    </row>
    <row r="6345" spans="1:17" x14ac:dyDescent="0.2">
      <c r="A6345" t="s">
        <v>23368</v>
      </c>
      <c r="B6345" t="s">
        <v>87</v>
      </c>
      <c r="C6345" t="s">
        <v>190</v>
      </c>
      <c r="D6345" t="s">
        <v>17029</v>
      </c>
      <c r="E6345" t="s">
        <v>79</v>
      </c>
      <c r="F6345" t="s">
        <v>4879</v>
      </c>
      <c r="G6345">
        <v>0</v>
      </c>
      <c r="H6345">
        <v>0</v>
      </c>
      <c r="I6345">
        <v>0</v>
      </c>
      <c r="J6345">
        <v>0</v>
      </c>
      <c r="K6345">
        <v>0</v>
      </c>
      <c r="L6345">
        <v>0</v>
      </c>
      <c r="M6345">
        <v>12</v>
      </c>
      <c r="N6345">
        <v>0</v>
      </c>
      <c r="O6345">
        <v>0</v>
      </c>
      <c r="P6345">
        <v>0</v>
      </c>
      <c r="Q6345">
        <v>0</v>
      </c>
    </row>
    <row r="6346" spans="1:17" x14ac:dyDescent="0.2">
      <c r="A6346" t="s">
        <v>23369</v>
      </c>
      <c r="B6346" t="s">
        <v>87</v>
      </c>
      <c r="C6346" t="s">
        <v>190</v>
      </c>
      <c r="D6346" t="s">
        <v>17029</v>
      </c>
      <c r="E6346" t="s">
        <v>79</v>
      </c>
      <c r="F6346" t="s">
        <v>4881</v>
      </c>
      <c r="G6346">
        <v>0</v>
      </c>
      <c r="H6346">
        <v>12</v>
      </c>
      <c r="I6346">
        <v>4</v>
      </c>
      <c r="J6346">
        <v>7</v>
      </c>
      <c r="K6346">
        <v>0</v>
      </c>
      <c r="L6346">
        <v>1</v>
      </c>
      <c r="M6346">
        <v>0</v>
      </c>
      <c r="N6346">
        <v>0</v>
      </c>
      <c r="O6346">
        <v>0</v>
      </c>
      <c r="P6346">
        <v>0</v>
      </c>
      <c r="Q6346">
        <v>0</v>
      </c>
    </row>
    <row r="6347" spans="1:17" x14ac:dyDescent="0.2">
      <c r="A6347" t="s">
        <v>23370</v>
      </c>
      <c r="B6347" t="s">
        <v>87</v>
      </c>
      <c r="C6347" t="s">
        <v>190</v>
      </c>
      <c r="D6347" t="s">
        <v>17029</v>
      </c>
      <c r="E6347" t="s">
        <v>79</v>
      </c>
      <c r="F6347" t="s">
        <v>4883</v>
      </c>
      <c r="G6347">
        <v>0</v>
      </c>
      <c r="H6347">
        <v>12</v>
      </c>
      <c r="I6347">
        <v>5</v>
      </c>
      <c r="J6347">
        <v>6</v>
      </c>
      <c r="K6347">
        <v>0</v>
      </c>
      <c r="L6347">
        <v>1</v>
      </c>
      <c r="M6347">
        <v>0</v>
      </c>
      <c r="N6347">
        <v>0</v>
      </c>
      <c r="O6347">
        <v>0</v>
      </c>
      <c r="P6347">
        <v>0</v>
      </c>
      <c r="Q6347">
        <v>0</v>
      </c>
    </row>
    <row r="6348" spans="1:17" x14ac:dyDescent="0.2">
      <c r="A6348" t="s">
        <v>23371</v>
      </c>
      <c r="B6348" t="s">
        <v>87</v>
      </c>
      <c r="C6348" t="s">
        <v>190</v>
      </c>
      <c r="D6348" t="s">
        <v>17029</v>
      </c>
      <c r="E6348" t="s">
        <v>79</v>
      </c>
      <c r="F6348" t="s">
        <v>4885</v>
      </c>
      <c r="G6348">
        <v>0</v>
      </c>
      <c r="H6348">
        <v>0</v>
      </c>
      <c r="I6348">
        <v>0</v>
      </c>
      <c r="J6348">
        <v>0</v>
      </c>
      <c r="K6348">
        <v>0</v>
      </c>
      <c r="L6348">
        <v>0</v>
      </c>
      <c r="M6348">
        <v>12</v>
      </c>
      <c r="N6348">
        <v>0</v>
      </c>
      <c r="O6348">
        <v>0</v>
      </c>
      <c r="P6348">
        <v>0</v>
      </c>
      <c r="Q6348">
        <v>0</v>
      </c>
    </row>
    <row r="6349" spans="1:17" x14ac:dyDescent="0.2">
      <c r="A6349" t="s">
        <v>23372</v>
      </c>
      <c r="B6349" t="s">
        <v>87</v>
      </c>
      <c r="C6349" t="s">
        <v>190</v>
      </c>
      <c r="D6349" t="s">
        <v>17029</v>
      </c>
      <c r="E6349" t="s">
        <v>79</v>
      </c>
      <c r="F6349" t="s">
        <v>4887</v>
      </c>
      <c r="G6349">
        <v>0</v>
      </c>
      <c r="H6349">
        <v>12</v>
      </c>
      <c r="I6349">
        <v>4</v>
      </c>
      <c r="J6349">
        <v>7</v>
      </c>
      <c r="K6349">
        <v>0</v>
      </c>
      <c r="L6349">
        <v>1</v>
      </c>
      <c r="M6349">
        <v>0</v>
      </c>
      <c r="N6349">
        <v>0</v>
      </c>
      <c r="O6349">
        <v>0</v>
      </c>
      <c r="P6349">
        <v>0</v>
      </c>
      <c r="Q6349">
        <v>0</v>
      </c>
    </row>
    <row r="6350" spans="1:17" x14ac:dyDescent="0.2">
      <c r="A6350" t="s">
        <v>23373</v>
      </c>
      <c r="B6350" t="s">
        <v>87</v>
      </c>
      <c r="C6350" t="s">
        <v>190</v>
      </c>
      <c r="D6350" t="s">
        <v>17029</v>
      </c>
      <c r="E6350" t="s">
        <v>79</v>
      </c>
      <c r="F6350" t="s">
        <v>4889</v>
      </c>
      <c r="G6350">
        <v>0</v>
      </c>
      <c r="H6350">
        <v>0</v>
      </c>
      <c r="I6350">
        <v>0</v>
      </c>
      <c r="J6350">
        <v>0</v>
      </c>
      <c r="K6350">
        <v>0</v>
      </c>
      <c r="L6350">
        <v>0</v>
      </c>
      <c r="M6350">
        <v>12</v>
      </c>
      <c r="N6350">
        <v>0</v>
      </c>
      <c r="O6350">
        <v>0</v>
      </c>
      <c r="P6350">
        <v>0</v>
      </c>
      <c r="Q6350">
        <v>0</v>
      </c>
    </row>
    <row r="6351" spans="1:17" x14ac:dyDescent="0.2">
      <c r="A6351" t="s">
        <v>23374</v>
      </c>
      <c r="B6351" t="s">
        <v>87</v>
      </c>
      <c r="C6351" t="s">
        <v>190</v>
      </c>
      <c r="D6351" t="s">
        <v>17029</v>
      </c>
      <c r="E6351" t="s">
        <v>79</v>
      </c>
      <c r="F6351" t="s">
        <v>4871</v>
      </c>
      <c r="G6351">
        <v>0</v>
      </c>
      <c r="H6351">
        <v>0</v>
      </c>
      <c r="I6351">
        <v>0</v>
      </c>
      <c r="J6351">
        <v>0</v>
      </c>
      <c r="K6351">
        <v>0</v>
      </c>
      <c r="L6351">
        <v>0</v>
      </c>
      <c r="M6351">
        <v>0</v>
      </c>
      <c r="N6351">
        <v>10</v>
      </c>
      <c r="O6351">
        <v>9</v>
      </c>
      <c r="P6351">
        <v>1</v>
      </c>
      <c r="Q6351">
        <v>0</v>
      </c>
    </row>
    <row r="6352" spans="1:17" x14ac:dyDescent="0.2">
      <c r="A6352" t="s">
        <v>23375</v>
      </c>
      <c r="B6352" t="s">
        <v>87</v>
      </c>
      <c r="C6352" t="s">
        <v>190</v>
      </c>
      <c r="D6352" t="s">
        <v>17029</v>
      </c>
      <c r="E6352" t="s">
        <v>79</v>
      </c>
      <c r="F6352" t="s">
        <v>4873</v>
      </c>
      <c r="G6352">
        <v>0</v>
      </c>
      <c r="H6352">
        <v>0</v>
      </c>
      <c r="I6352">
        <v>0</v>
      </c>
      <c r="J6352">
        <v>0</v>
      </c>
      <c r="K6352">
        <v>0</v>
      </c>
      <c r="L6352">
        <v>0</v>
      </c>
      <c r="M6352">
        <v>0</v>
      </c>
      <c r="N6352">
        <v>8</v>
      </c>
      <c r="O6352">
        <v>7</v>
      </c>
      <c r="P6352">
        <v>1</v>
      </c>
      <c r="Q6352">
        <v>0</v>
      </c>
    </row>
    <row r="6353" spans="1:17" x14ac:dyDescent="0.2">
      <c r="A6353" t="s">
        <v>23376</v>
      </c>
      <c r="B6353" t="s">
        <v>87</v>
      </c>
      <c r="C6353" t="s">
        <v>190</v>
      </c>
      <c r="D6353" t="s">
        <v>17029</v>
      </c>
      <c r="E6353" t="s">
        <v>79</v>
      </c>
      <c r="F6353" t="s">
        <v>17019</v>
      </c>
      <c r="G6353">
        <v>12</v>
      </c>
      <c r="H6353">
        <v>0</v>
      </c>
      <c r="I6353">
        <v>0</v>
      </c>
      <c r="J6353">
        <v>0</v>
      </c>
      <c r="K6353">
        <v>0</v>
      </c>
      <c r="L6353">
        <v>0</v>
      </c>
      <c r="M6353">
        <v>0</v>
      </c>
      <c r="N6353">
        <v>0</v>
      </c>
      <c r="O6353">
        <v>0</v>
      </c>
      <c r="P6353">
        <v>0</v>
      </c>
      <c r="Q6353">
        <v>0</v>
      </c>
    </row>
    <row r="6354" spans="1:17" x14ac:dyDescent="0.2">
      <c r="A6354" t="s">
        <v>23377</v>
      </c>
      <c r="B6354" t="s">
        <v>87</v>
      </c>
      <c r="C6354" t="s">
        <v>190</v>
      </c>
      <c r="D6354" t="s">
        <v>17029</v>
      </c>
      <c r="E6354" t="s">
        <v>81</v>
      </c>
      <c r="F6354" t="s">
        <v>4875</v>
      </c>
      <c r="G6354">
        <v>0</v>
      </c>
      <c r="H6354">
        <v>6</v>
      </c>
      <c r="I6354">
        <v>3</v>
      </c>
      <c r="J6354">
        <v>2</v>
      </c>
      <c r="K6354">
        <v>0</v>
      </c>
      <c r="L6354">
        <v>1</v>
      </c>
      <c r="M6354">
        <v>0</v>
      </c>
      <c r="N6354">
        <v>0</v>
      </c>
      <c r="O6354">
        <v>0</v>
      </c>
      <c r="P6354">
        <v>0</v>
      </c>
      <c r="Q6354">
        <v>0</v>
      </c>
    </row>
    <row r="6355" spans="1:17" x14ac:dyDescent="0.2">
      <c r="A6355" t="s">
        <v>23378</v>
      </c>
      <c r="B6355" t="s">
        <v>87</v>
      </c>
      <c r="C6355" t="s">
        <v>190</v>
      </c>
      <c r="D6355" t="s">
        <v>17029</v>
      </c>
      <c r="E6355" t="s">
        <v>81</v>
      </c>
      <c r="F6355" t="s">
        <v>4877</v>
      </c>
      <c r="G6355">
        <v>0</v>
      </c>
      <c r="H6355">
        <v>6</v>
      </c>
      <c r="I6355">
        <v>3</v>
      </c>
      <c r="J6355">
        <v>2</v>
      </c>
      <c r="K6355">
        <v>0</v>
      </c>
      <c r="L6355">
        <v>1</v>
      </c>
      <c r="M6355">
        <v>0</v>
      </c>
      <c r="N6355">
        <v>0</v>
      </c>
      <c r="O6355">
        <v>0</v>
      </c>
      <c r="P6355">
        <v>0</v>
      </c>
      <c r="Q6355">
        <v>0</v>
      </c>
    </row>
    <row r="6356" spans="1:17" x14ac:dyDescent="0.2">
      <c r="A6356" t="s">
        <v>23379</v>
      </c>
      <c r="B6356" t="s">
        <v>87</v>
      </c>
      <c r="C6356" t="s">
        <v>190</v>
      </c>
      <c r="D6356" t="s">
        <v>17029</v>
      </c>
      <c r="E6356" t="s">
        <v>81</v>
      </c>
      <c r="F6356" t="s">
        <v>4879</v>
      </c>
      <c r="G6356">
        <v>0</v>
      </c>
      <c r="H6356">
        <v>0</v>
      </c>
      <c r="I6356">
        <v>0</v>
      </c>
      <c r="J6356">
        <v>0</v>
      </c>
      <c r="K6356">
        <v>0</v>
      </c>
      <c r="L6356">
        <v>0</v>
      </c>
      <c r="M6356">
        <v>6</v>
      </c>
      <c r="N6356">
        <v>0</v>
      </c>
      <c r="O6356">
        <v>0</v>
      </c>
      <c r="P6356">
        <v>0</v>
      </c>
      <c r="Q6356">
        <v>0</v>
      </c>
    </row>
    <row r="6357" spans="1:17" x14ac:dyDescent="0.2">
      <c r="A6357" t="s">
        <v>23380</v>
      </c>
      <c r="B6357" t="s">
        <v>87</v>
      </c>
      <c r="C6357" t="s">
        <v>190</v>
      </c>
      <c r="D6357" t="s">
        <v>17029</v>
      </c>
      <c r="E6357" t="s">
        <v>81</v>
      </c>
      <c r="F6357" t="s">
        <v>4881</v>
      </c>
      <c r="G6357">
        <v>0</v>
      </c>
      <c r="H6357">
        <v>6</v>
      </c>
      <c r="I6357">
        <v>3</v>
      </c>
      <c r="J6357">
        <v>2</v>
      </c>
      <c r="K6357">
        <v>0</v>
      </c>
      <c r="L6357">
        <v>1</v>
      </c>
      <c r="M6357">
        <v>0</v>
      </c>
      <c r="N6357">
        <v>0</v>
      </c>
      <c r="O6357">
        <v>0</v>
      </c>
      <c r="P6357">
        <v>0</v>
      </c>
      <c r="Q6357">
        <v>0</v>
      </c>
    </row>
    <row r="6358" spans="1:17" x14ac:dyDescent="0.2">
      <c r="A6358" t="s">
        <v>23381</v>
      </c>
      <c r="B6358" t="s">
        <v>87</v>
      </c>
      <c r="C6358" t="s">
        <v>190</v>
      </c>
      <c r="D6358" t="s">
        <v>17029</v>
      </c>
      <c r="E6358" t="s">
        <v>81</v>
      </c>
      <c r="F6358" t="s">
        <v>4883</v>
      </c>
      <c r="G6358">
        <v>0</v>
      </c>
      <c r="H6358">
        <v>6</v>
      </c>
      <c r="I6358">
        <v>3</v>
      </c>
      <c r="J6358">
        <v>2</v>
      </c>
      <c r="K6358">
        <v>0</v>
      </c>
      <c r="L6358">
        <v>1</v>
      </c>
      <c r="M6358">
        <v>0</v>
      </c>
      <c r="N6358">
        <v>0</v>
      </c>
      <c r="O6358">
        <v>0</v>
      </c>
      <c r="P6358">
        <v>0</v>
      </c>
      <c r="Q6358">
        <v>0</v>
      </c>
    </row>
    <row r="6359" spans="1:17" x14ac:dyDescent="0.2">
      <c r="A6359" t="s">
        <v>23382</v>
      </c>
      <c r="B6359" t="s">
        <v>87</v>
      </c>
      <c r="C6359" t="s">
        <v>190</v>
      </c>
      <c r="D6359" t="s">
        <v>17029</v>
      </c>
      <c r="E6359" t="s">
        <v>81</v>
      </c>
      <c r="F6359" t="s">
        <v>4885</v>
      </c>
      <c r="G6359">
        <v>0</v>
      </c>
      <c r="H6359">
        <v>0</v>
      </c>
      <c r="I6359">
        <v>0</v>
      </c>
      <c r="J6359">
        <v>0</v>
      </c>
      <c r="K6359">
        <v>0</v>
      </c>
      <c r="L6359">
        <v>0</v>
      </c>
      <c r="M6359">
        <v>6</v>
      </c>
      <c r="N6359">
        <v>0</v>
      </c>
      <c r="O6359">
        <v>0</v>
      </c>
      <c r="P6359">
        <v>0</v>
      </c>
      <c r="Q6359">
        <v>0</v>
      </c>
    </row>
    <row r="6360" spans="1:17" x14ac:dyDescent="0.2">
      <c r="A6360" t="s">
        <v>23383</v>
      </c>
      <c r="B6360" t="s">
        <v>87</v>
      </c>
      <c r="C6360" t="s">
        <v>190</v>
      </c>
      <c r="D6360" t="s">
        <v>17029</v>
      </c>
      <c r="E6360" t="s">
        <v>81</v>
      </c>
      <c r="F6360" t="s">
        <v>4887</v>
      </c>
      <c r="G6360">
        <v>0</v>
      </c>
      <c r="H6360">
        <v>6</v>
      </c>
      <c r="I6360">
        <v>3</v>
      </c>
      <c r="J6360">
        <v>2</v>
      </c>
      <c r="K6360">
        <v>0</v>
      </c>
      <c r="L6360">
        <v>1</v>
      </c>
      <c r="M6360">
        <v>0</v>
      </c>
      <c r="N6360">
        <v>0</v>
      </c>
      <c r="O6360">
        <v>0</v>
      </c>
      <c r="P6360">
        <v>0</v>
      </c>
      <c r="Q6360">
        <v>0</v>
      </c>
    </row>
    <row r="6361" spans="1:17" x14ac:dyDescent="0.2">
      <c r="A6361" t="s">
        <v>23384</v>
      </c>
      <c r="B6361" t="s">
        <v>87</v>
      </c>
      <c r="C6361" t="s">
        <v>190</v>
      </c>
      <c r="D6361" t="s">
        <v>17029</v>
      </c>
      <c r="E6361" t="s">
        <v>81</v>
      </c>
      <c r="F6361" t="s">
        <v>4889</v>
      </c>
      <c r="G6361">
        <v>0</v>
      </c>
      <c r="H6361">
        <v>0</v>
      </c>
      <c r="I6361">
        <v>0</v>
      </c>
      <c r="J6361">
        <v>0</v>
      </c>
      <c r="K6361">
        <v>0</v>
      </c>
      <c r="L6361">
        <v>0</v>
      </c>
      <c r="M6361">
        <v>6</v>
      </c>
      <c r="N6361">
        <v>0</v>
      </c>
      <c r="O6361">
        <v>0</v>
      </c>
      <c r="P6361">
        <v>0</v>
      </c>
      <c r="Q6361">
        <v>0</v>
      </c>
    </row>
    <row r="6362" spans="1:17" x14ac:dyDescent="0.2">
      <c r="A6362" t="s">
        <v>23385</v>
      </c>
      <c r="B6362" t="s">
        <v>87</v>
      </c>
      <c r="C6362" t="s">
        <v>190</v>
      </c>
      <c r="D6362" t="s">
        <v>17029</v>
      </c>
      <c r="E6362" t="s">
        <v>81</v>
      </c>
      <c r="F6362" t="s">
        <v>4871</v>
      </c>
      <c r="G6362">
        <v>0</v>
      </c>
      <c r="H6362">
        <v>0</v>
      </c>
      <c r="I6362">
        <v>0</v>
      </c>
      <c r="J6362">
        <v>0</v>
      </c>
      <c r="K6362">
        <v>0</v>
      </c>
      <c r="L6362">
        <v>0</v>
      </c>
      <c r="M6362">
        <v>0</v>
      </c>
      <c r="N6362">
        <v>5</v>
      </c>
      <c r="O6362">
        <v>4</v>
      </c>
      <c r="P6362">
        <v>0</v>
      </c>
      <c r="Q6362">
        <v>1</v>
      </c>
    </row>
    <row r="6363" spans="1:17" x14ac:dyDescent="0.2">
      <c r="A6363" t="s">
        <v>23386</v>
      </c>
      <c r="B6363" t="s">
        <v>87</v>
      </c>
      <c r="C6363" t="s">
        <v>190</v>
      </c>
      <c r="D6363" t="s">
        <v>17029</v>
      </c>
      <c r="E6363" t="s">
        <v>81</v>
      </c>
      <c r="F6363" t="s">
        <v>4873</v>
      </c>
      <c r="G6363">
        <v>0</v>
      </c>
      <c r="H6363">
        <v>0</v>
      </c>
      <c r="I6363">
        <v>0</v>
      </c>
      <c r="J6363">
        <v>0</v>
      </c>
      <c r="K6363">
        <v>0</v>
      </c>
      <c r="L6363">
        <v>0</v>
      </c>
      <c r="M6363">
        <v>0</v>
      </c>
      <c r="N6363">
        <v>3</v>
      </c>
      <c r="O6363">
        <v>3</v>
      </c>
      <c r="P6363">
        <v>0</v>
      </c>
      <c r="Q6363">
        <v>0</v>
      </c>
    </row>
    <row r="6364" spans="1:17" x14ac:dyDescent="0.2">
      <c r="A6364" t="s">
        <v>23387</v>
      </c>
      <c r="B6364" t="s">
        <v>87</v>
      </c>
      <c r="C6364" t="s">
        <v>190</v>
      </c>
      <c r="D6364" t="s">
        <v>17029</v>
      </c>
      <c r="E6364" t="s">
        <v>81</v>
      </c>
      <c r="F6364" t="s">
        <v>17019</v>
      </c>
      <c r="G6364">
        <v>6</v>
      </c>
      <c r="H6364">
        <v>0</v>
      </c>
      <c r="I6364">
        <v>0</v>
      </c>
      <c r="J6364">
        <v>0</v>
      </c>
      <c r="K6364">
        <v>0</v>
      </c>
      <c r="L6364">
        <v>0</v>
      </c>
      <c r="M6364">
        <v>0</v>
      </c>
      <c r="N6364">
        <v>0</v>
      </c>
      <c r="O6364">
        <v>0</v>
      </c>
      <c r="P6364">
        <v>0</v>
      </c>
      <c r="Q6364">
        <v>0</v>
      </c>
    </row>
    <row r="6365" spans="1:17" x14ac:dyDescent="0.2">
      <c r="A6365" t="s">
        <v>23388</v>
      </c>
      <c r="B6365" t="s">
        <v>87</v>
      </c>
      <c r="C6365" t="s">
        <v>190</v>
      </c>
      <c r="D6365" t="s">
        <v>17025</v>
      </c>
      <c r="E6365" t="s">
        <v>79</v>
      </c>
      <c r="F6365" t="s">
        <v>17019</v>
      </c>
      <c r="G6365">
        <v>3</v>
      </c>
      <c r="H6365">
        <v>0</v>
      </c>
      <c r="I6365">
        <v>0</v>
      </c>
      <c r="J6365">
        <v>0</v>
      </c>
      <c r="K6365">
        <v>0</v>
      </c>
      <c r="L6365">
        <v>0</v>
      </c>
      <c r="M6365">
        <v>0</v>
      </c>
      <c r="N6365">
        <v>0</v>
      </c>
      <c r="O6365">
        <v>0</v>
      </c>
      <c r="P6365">
        <v>0</v>
      </c>
      <c r="Q6365">
        <v>0</v>
      </c>
    </row>
    <row r="6366" spans="1:17" x14ac:dyDescent="0.2">
      <c r="A6366" t="s">
        <v>23389</v>
      </c>
      <c r="B6366" t="s">
        <v>87</v>
      </c>
      <c r="C6366" t="s">
        <v>191</v>
      </c>
      <c r="D6366" t="s">
        <v>17029</v>
      </c>
      <c r="E6366" t="s">
        <v>79</v>
      </c>
      <c r="F6366" t="s">
        <v>4875</v>
      </c>
      <c r="G6366">
        <v>0</v>
      </c>
      <c r="H6366">
        <v>17</v>
      </c>
      <c r="I6366">
        <v>4</v>
      </c>
      <c r="J6366">
        <v>13</v>
      </c>
      <c r="K6366">
        <v>0</v>
      </c>
      <c r="L6366">
        <v>0</v>
      </c>
      <c r="M6366">
        <v>0</v>
      </c>
      <c r="N6366">
        <v>0</v>
      </c>
      <c r="O6366">
        <v>0</v>
      </c>
      <c r="P6366">
        <v>0</v>
      </c>
      <c r="Q6366">
        <v>0</v>
      </c>
    </row>
    <row r="6367" spans="1:17" x14ac:dyDescent="0.2">
      <c r="A6367" t="s">
        <v>23390</v>
      </c>
      <c r="B6367" t="s">
        <v>87</v>
      </c>
      <c r="C6367" t="s">
        <v>191</v>
      </c>
      <c r="D6367" t="s">
        <v>17029</v>
      </c>
      <c r="E6367" t="s">
        <v>79</v>
      </c>
      <c r="F6367" t="s">
        <v>4877</v>
      </c>
      <c r="G6367">
        <v>0</v>
      </c>
      <c r="H6367">
        <v>17</v>
      </c>
      <c r="I6367">
        <v>4</v>
      </c>
      <c r="J6367">
        <v>13</v>
      </c>
      <c r="K6367">
        <v>0</v>
      </c>
      <c r="L6367">
        <v>0</v>
      </c>
      <c r="M6367">
        <v>0</v>
      </c>
      <c r="N6367">
        <v>0</v>
      </c>
      <c r="O6367">
        <v>0</v>
      </c>
      <c r="P6367">
        <v>0</v>
      </c>
      <c r="Q6367">
        <v>0</v>
      </c>
    </row>
    <row r="6368" spans="1:17" x14ac:dyDescent="0.2">
      <c r="A6368" t="s">
        <v>23391</v>
      </c>
      <c r="B6368" t="s">
        <v>87</v>
      </c>
      <c r="C6368" t="s">
        <v>191</v>
      </c>
      <c r="D6368" t="s">
        <v>17029</v>
      </c>
      <c r="E6368" t="s">
        <v>79</v>
      </c>
      <c r="F6368" t="s">
        <v>4879</v>
      </c>
      <c r="G6368">
        <v>0</v>
      </c>
      <c r="H6368">
        <v>0</v>
      </c>
      <c r="I6368">
        <v>0</v>
      </c>
      <c r="J6368">
        <v>0</v>
      </c>
      <c r="K6368">
        <v>0</v>
      </c>
      <c r="L6368">
        <v>0</v>
      </c>
      <c r="M6368">
        <v>17</v>
      </c>
      <c r="N6368">
        <v>0</v>
      </c>
      <c r="O6368">
        <v>0</v>
      </c>
      <c r="P6368">
        <v>0</v>
      </c>
      <c r="Q6368">
        <v>0</v>
      </c>
    </row>
    <row r="6369" spans="1:17" x14ac:dyDescent="0.2">
      <c r="A6369" t="s">
        <v>23392</v>
      </c>
      <c r="B6369" t="s">
        <v>87</v>
      </c>
      <c r="C6369" t="s">
        <v>191</v>
      </c>
      <c r="D6369" t="s">
        <v>17029</v>
      </c>
      <c r="E6369" t="s">
        <v>79</v>
      </c>
      <c r="F6369" t="s">
        <v>4881</v>
      </c>
      <c r="G6369">
        <v>0</v>
      </c>
      <c r="H6369">
        <v>17</v>
      </c>
      <c r="I6369">
        <v>4</v>
      </c>
      <c r="J6369">
        <v>13</v>
      </c>
      <c r="K6369">
        <v>0</v>
      </c>
      <c r="L6369">
        <v>0</v>
      </c>
      <c r="M6369">
        <v>0</v>
      </c>
      <c r="N6369">
        <v>0</v>
      </c>
      <c r="O6369">
        <v>0</v>
      </c>
      <c r="P6369">
        <v>0</v>
      </c>
      <c r="Q6369">
        <v>0</v>
      </c>
    </row>
    <row r="6370" spans="1:17" x14ac:dyDescent="0.2">
      <c r="A6370" t="s">
        <v>23393</v>
      </c>
      <c r="B6370" t="s">
        <v>87</v>
      </c>
      <c r="C6370" t="s">
        <v>191</v>
      </c>
      <c r="D6370" t="s">
        <v>17029</v>
      </c>
      <c r="E6370" t="s">
        <v>79</v>
      </c>
      <c r="F6370" t="s">
        <v>4883</v>
      </c>
      <c r="G6370">
        <v>0</v>
      </c>
      <c r="H6370">
        <v>17</v>
      </c>
      <c r="I6370">
        <v>4</v>
      </c>
      <c r="J6370">
        <v>13</v>
      </c>
      <c r="K6370">
        <v>0</v>
      </c>
      <c r="L6370">
        <v>0</v>
      </c>
      <c r="M6370">
        <v>0</v>
      </c>
      <c r="N6370">
        <v>0</v>
      </c>
      <c r="O6370">
        <v>0</v>
      </c>
      <c r="P6370">
        <v>0</v>
      </c>
      <c r="Q6370">
        <v>0</v>
      </c>
    </row>
    <row r="6371" spans="1:17" x14ac:dyDescent="0.2">
      <c r="A6371" t="s">
        <v>23394</v>
      </c>
      <c r="B6371" t="s">
        <v>87</v>
      </c>
      <c r="C6371" t="s">
        <v>191</v>
      </c>
      <c r="D6371" t="s">
        <v>17029</v>
      </c>
      <c r="E6371" t="s">
        <v>79</v>
      </c>
      <c r="F6371" t="s">
        <v>4885</v>
      </c>
      <c r="G6371">
        <v>0</v>
      </c>
      <c r="H6371">
        <v>0</v>
      </c>
      <c r="I6371">
        <v>0</v>
      </c>
      <c r="J6371">
        <v>0</v>
      </c>
      <c r="K6371">
        <v>0</v>
      </c>
      <c r="L6371">
        <v>0</v>
      </c>
      <c r="M6371">
        <v>17</v>
      </c>
      <c r="N6371">
        <v>0</v>
      </c>
      <c r="O6371">
        <v>0</v>
      </c>
      <c r="P6371">
        <v>0</v>
      </c>
      <c r="Q6371">
        <v>0</v>
      </c>
    </row>
    <row r="6372" spans="1:17" x14ac:dyDescent="0.2">
      <c r="A6372" t="s">
        <v>23395</v>
      </c>
      <c r="B6372" t="s">
        <v>87</v>
      </c>
      <c r="C6372" t="s">
        <v>191</v>
      </c>
      <c r="D6372" t="s">
        <v>17029</v>
      </c>
      <c r="E6372" t="s">
        <v>79</v>
      </c>
      <c r="F6372" t="s">
        <v>4887</v>
      </c>
      <c r="G6372">
        <v>0</v>
      </c>
      <c r="H6372">
        <v>17</v>
      </c>
      <c r="I6372">
        <v>4</v>
      </c>
      <c r="J6372">
        <v>13</v>
      </c>
      <c r="K6372">
        <v>0</v>
      </c>
      <c r="L6372">
        <v>0</v>
      </c>
      <c r="M6372">
        <v>0</v>
      </c>
      <c r="N6372">
        <v>0</v>
      </c>
      <c r="O6372">
        <v>0</v>
      </c>
      <c r="P6372">
        <v>0</v>
      </c>
      <c r="Q6372">
        <v>0</v>
      </c>
    </row>
    <row r="6373" spans="1:17" x14ac:dyDescent="0.2">
      <c r="A6373" t="s">
        <v>23396</v>
      </c>
      <c r="B6373" t="s">
        <v>87</v>
      </c>
      <c r="C6373" t="s">
        <v>191</v>
      </c>
      <c r="D6373" t="s">
        <v>17029</v>
      </c>
      <c r="E6373" t="s">
        <v>79</v>
      </c>
      <c r="F6373" t="s">
        <v>4889</v>
      </c>
      <c r="G6373">
        <v>0</v>
      </c>
      <c r="H6373">
        <v>0</v>
      </c>
      <c r="I6373">
        <v>0</v>
      </c>
      <c r="J6373">
        <v>0</v>
      </c>
      <c r="K6373">
        <v>0</v>
      </c>
      <c r="L6373">
        <v>0</v>
      </c>
      <c r="M6373">
        <v>17</v>
      </c>
      <c r="N6373">
        <v>0</v>
      </c>
      <c r="O6373">
        <v>0</v>
      </c>
      <c r="P6373">
        <v>0</v>
      </c>
      <c r="Q6373">
        <v>0</v>
      </c>
    </row>
    <row r="6374" spans="1:17" x14ac:dyDescent="0.2">
      <c r="A6374" t="s">
        <v>23397</v>
      </c>
      <c r="B6374" t="s">
        <v>87</v>
      </c>
      <c r="C6374" t="s">
        <v>191</v>
      </c>
      <c r="D6374" t="s">
        <v>17029</v>
      </c>
      <c r="E6374" t="s">
        <v>79</v>
      </c>
      <c r="F6374" t="s">
        <v>4871</v>
      </c>
      <c r="G6374">
        <v>0</v>
      </c>
      <c r="H6374">
        <v>0</v>
      </c>
      <c r="I6374">
        <v>0</v>
      </c>
      <c r="J6374">
        <v>0</v>
      </c>
      <c r="K6374">
        <v>0</v>
      </c>
      <c r="L6374">
        <v>0</v>
      </c>
      <c r="M6374">
        <v>0</v>
      </c>
      <c r="N6374">
        <v>10</v>
      </c>
      <c r="O6374">
        <v>10</v>
      </c>
      <c r="P6374">
        <v>0</v>
      </c>
      <c r="Q6374">
        <v>0</v>
      </c>
    </row>
    <row r="6375" spans="1:17" x14ac:dyDescent="0.2">
      <c r="A6375" t="s">
        <v>23398</v>
      </c>
      <c r="B6375" t="s">
        <v>87</v>
      </c>
      <c r="C6375" t="s">
        <v>191</v>
      </c>
      <c r="D6375" t="s">
        <v>17029</v>
      </c>
      <c r="E6375" t="s">
        <v>79</v>
      </c>
      <c r="F6375" t="s">
        <v>4873</v>
      </c>
      <c r="G6375">
        <v>0</v>
      </c>
      <c r="H6375">
        <v>0</v>
      </c>
      <c r="I6375">
        <v>0</v>
      </c>
      <c r="J6375">
        <v>0</v>
      </c>
      <c r="K6375">
        <v>0</v>
      </c>
      <c r="L6375">
        <v>0</v>
      </c>
      <c r="M6375">
        <v>0</v>
      </c>
      <c r="N6375">
        <v>8</v>
      </c>
      <c r="O6375">
        <v>8</v>
      </c>
      <c r="P6375">
        <v>0</v>
      </c>
      <c r="Q6375">
        <v>0</v>
      </c>
    </row>
    <row r="6376" spans="1:17" x14ac:dyDescent="0.2">
      <c r="A6376" t="s">
        <v>23399</v>
      </c>
      <c r="B6376" t="s">
        <v>87</v>
      </c>
      <c r="C6376" t="s">
        <v>191</v>
      </c>
      <c r="D6376" t="s">
        <v>17029</v>
      </c>
      <c r="E6376" t="s">
        <v>79</v>
      </c>
      <c r="F6376" t="s">
        <v>17019</v>
      </c>
      <c r="G6376">
        <v>17</v>
      </c>
      <c r="H6376">
        <v>0</v>
      </c>
      <c r="I6376">
        <v>0</v>
      </c>
      <c r="J6376">
        <v>0</v>
      </c>
      <c r="K6376">
        <v>0</v>
      </c>
      <c r="L6376">
        <v>0</v>
      </c>
      <c r="M6376">
        <v>0</v>
      </c>
      <c r="N6376">
        <v>0</v>
      </c>
      <c r="O6376">
        <v>0</v>
      </c>
      <c r="P6376">
        <v>0</v>
      </c>
      <c r="Q6376">
        <v>0</v>
      </c>
    </row>
    <row r="6377" spans="1:17" x14ac:dyDescent="0.2">
      <c r="A6377" t="s">
        <v>23400</v>
      </c>
      <c r="B6377" t="s">
        <v>87</v>
      </c>
      <c r="C6377" t="s">
        <v>191</v>
      </c>
      <c r="D6377" t="s">
        <v>17029</v>
      </c>
      <c r="E6377" t="s">
        <v>81</v>
      </c>
      <c r="F6377" t="s">
        <v>4875</v>
      </c>
      <c r="G6377">
        <v>0</v>
      </c>
      <c r="H6377">
        <v>5</v>
      </c>
      <c r="I6377">
        <v>2</v>
      </c>
      <c r="J6377">
        <v>3</v>
      </c>
      <c r="K6377">
        <v>0</v>
      </c>
      <c r="L6377">
        <v>0</v>
      </c>
      <c r="M6377">
        <v>0</v>
      </c>
      <c r="N6377">
        <v>0</v>
      </c>
      <c r="O6377">
        <v>0</v>
      </c>
      <c r="P6377">
        <v>0</v>
      </c>
      <c r="Q6377">
        <v>0</v>
      </c>
    </row>
    <row r="6378" spans="1:17" x14ac:dyDescent="0.2">
      <c r="A6378" t="s">
        <v>23401</v>
      </c>
      <c r="B6378" t="s">
        <v>87</v>
      </c>
      <c r="C6378" t="s">
        <v>191</v>
      </c>
      <c r="D6378" t="s">
        <v>17029</v>
      </c>
      <c r="E6378" t="s">
        <v>81</v>
      </c>
      <c r="F6378" t="s">
        <v>4877</v>
      </c>
      <c r="G6378">
        <v>0</v>
      </c>
      <c r="H6378">
        <v>5</v>
      </c>
      <c r="I6378">
        <v>2</v>
      </c>
      <c r="J6378">
        <v>2</v>
      </c>
      <c r="K6378">
        <v>1</v>
      </c>
      <c r="L6378">
        <v>0</v>
      </c>
      <c r="M6378">
        <v>0</v>
      </c>
      <c r="N6378">
        <v>0</v>
      </c>
      <c r="O6378">
        <v>0</v>
      </c>
      <c r="P6378">
        <v>0</v>
      </c>
      <c r="Q6378">
        <v>0</v>
      </c>
    </row>
    <row r="6379" spans="1:17" x14ac:dyDescent="0.2">
      <c r="A6379" t="s">
        <v>23402</v>
      </c>
      <c r="B6379" t="s">
        <v>87</v>
      </c>
      <c r="C6379" t="s">
        <v>191</v>
      </c>
      <c r="D6379" t="s">
        <v>17029</v>
      </c>
      <c r="E6379" t="s">
        <v>81</v>
      </c>
      <c r="F6379" t="s">
        <v>4879</v>
      </c>
      <c r="G6379">
        <v>0</v>
      </c>
      <c r="H6379">
        <v>0</v>
      </c>
      <c r="I6379">
        <v>0</v>
      </c>
      <c r="J6379">
        <v>0</v>
      </c>
      <c r="K6379">
        <v>0</v>
      </c>
      <c r="L6379">
        <v>0</v>
      </c>
      <c r="M6379">
        <v>5</v>
      </c>
      <c r="N6379">
        <v>0</v>
      </c>
      <c r="O6379">
        <v>0</v>
      </c>
      <c r="P6379">
        <v>0</v>
      </c>
      <c r="Q6379">
        <v>0</v>
      </c>
    </row>
    <row r="6380" spans="1:17" x14ac:dyDescent="0.2">
      <c r="A6380" t="s">
        <v>23403</v>
      </c>
      <c r="B6380" t="s">
        <v>87</v>
      </c>
      <c r="C6380" t="s">
        <v>191</v>
      </c>
      <c r="D6380" t="s">
        <v>17029</v>
      </c>
      <c r="E6380" t="s">
        <v>81</v>
      </c>
      <c r="F6380" t="s">
        <v>4881</v>
      </c>
      <c r="G6380">
        <v>0</v>
      </c>
      <c r="H6380">
        <v>5</v>
      </c>
      <c r="I6380">
        <v>2</v>
      </c>
      <c r="J6380">
        <v>2</v>
      </c>
      <c r="K6380">
        <v>1</v>
      </c>
      <c r="L6380">
        <v>0</v>
      </c>
      <c r="M6380">
        <v>0</v>
      </c>
      <c r="N6380">
        <v>0</v>
      </c>
      <c r="O6380">
        <v>0</v>
      </c>
      <c r="P6380">
        <v>0</v>
      </c>
      <c r="Q6380">
        <v>0</v>
      </c>
    </row>
    <row r="6381" spans="1:17" x14ac:dyDescent="0.2">
      <c r="A6381" t="s">
        <v>23404</v>
      </c>
      <c r="B6381" t="s">
        <v>87</v>
      </c>
      <c r="C6381" t="s">
        <v>191</v>
      </c>
      <c r="D6381" t="s">
        <v>17029</v>
      </c>
      <c r="E6381" t="s">
        <v>81</v>
      </c>
      <c r="F6381" t="s">
        <v>4883</v>
      </c>
      <c r="G6381">
        <v>0</v>
      </c>
      <c r="H6381">
        <v>5</v>
      </c>
      <c r="I6381">
        <v>2</v>
      </c>
      <c r="J6381">
        <v>2</v>
      </c>
      <c r="K6381">
        <v>1</v>
      </c>
      <c r="L6381">
        <v>0</v>
      </c>
      <c r="M6381">
        <v>0</v>
      </c>
      <c r="N6381">
        <v>0</v>
      </c>
      <c r="O6381">
        <v>0</v>
      </c>
      <c r="P6381">
        <v>0</v>
      </c>
      <c r="Q6381">
        <v>0</v>
      </c>
    </row>
    <row r="6382" spans="1:17" x14ac:dyDescent="0.2">
      <c r="A6382" t="s">
        <v>23405</v>
      </c>
      <c r="B6382" t="s">
        <v>87</v>
      </c>
      <c r="C6382" t="s">
        <v>191</v>
      </c>
      <c r="D6382" t="s">
        <v>17029</v>
      </c>
      <c r="E6382" t="s">
        <v>81</v>
      </c>
      <c r="F6382" t="s">
        <v>4885</v>
      </c>
      <c r="G6382">
        <v>0</v>
      </c>
      <c r="H6382">
        <v>0</v>
      </c>
      <c r="I6382">
        <v>0</v>
      </c>
      <c r="J6382">
        <v>0</v>
      </c>
      <c r="K6382">
        <v>0</v>
      </c>
      <c r="L6382">
        <v>0</v>
      </c>
      <c r="M6382">
        <v>5</v>
      </c>
      <c r="N6382">
        <v>0</v>
      </c>
      <c r="O6382">
        <v>0</v>
      </c>
      <c r="P6382">
        <v>0</v>
      </c>
      <c r="Q6382">
        <v>0</v>
      </c>
    </row>
    <row r="6383" spans="1:17" x14ac:dyDescent="0.2">
      <c r="A6383" t="s">
        <v>23406</v>
      </c>
      <c r="B6383" t="s">
        <v>87</v>
      </c>
      <c r="C6383" t="s">
        <v>191</v>
      </c>
      <c r="D6383" t="s">
        <v>17029</v>
      </c>
      <c r="E6383" t="s">
        <v>81</v>
      </c>
      <c r="F6383" t="s">
        <v>4887</v>
      </c>
      <c r="G6383">
        <v>0</v>
      </c>
      <c r="H6383">
        <v>5</v>
      </c>
      <c r="I6383">
        <v>2</v>
      </c>
      <c r="J6383">
        <v>3</v>
      </c>
      <c r="K6383">
        <v>0</v>
      </c>
      <c r="L6383">
        <v>0</v>
      </c>
      <c r="M6383">
        <v>0</v>
      </c>
      <c r="N6383">
        <v>0</v>
      </c>
      <c r="O6383">
        <v>0</v>
      </c>
      <c r="P6383">
        <v>0</v>
      </c>
      <c r="Q6383">
        <v>0</v>
      </c>
    </row>
    <row r="6384" spans="1:17" x14ac:dyDescent="0.2">
      <c r="A6384" t="s">
        <v>23407</v>
      </c>
      <c r="B6384" t="s">
        <v>87</v>
      </c>
      <c r="C6384" t="s">
        <v>191</v>
      </c>
      <c r="D6384" t="s">
        <v>17029</v>
      </c>
      <c r="E6384" t="s">
        <v>81</v>
      </c>
      <c r="F6384" t="s">
        <v>4889</v>
      </c>
      <c r="G6384">
        <v>0</v>
      </c>
      <c r="H6384">
        <v>0</v>
      </c>
      <c r="I6384">
        <v>0</v>
      </c>
      <c r="J6384">
        <v>0</v>
      </c>
      <c r="K6384">
        <v>0</v>
      </c>
      <c r="L6384">
        <v>0</v>
      </c>
      <c r="M6384">
        <v>5</v>
      </c>
      <c r="N6384">
        <v>0</v>
      </c>
      <c r="O6384">
        <v>0</v>
      </c>
      <c r="P6384">
        <v>0</v>
      </c>
      <c r="Q6384">
        <v>0</v>
      </c>
    </row>
    <row r="6385" spans="1:17" x14ac:dyDescent="0.2">
      <c r="A6385" t="s">
        <v>23408</v>
      </c>
      <c r="B6385" t="s">
        <v>87</v>
      </c>
      <c r="C6385" t="s">
        <v>191</v>
      </c>
      <c r="D6385" t="s">
        <v>17029</v>
      </c>
      <c r="E6385" t="s">
        <v>81</v>
      </c>
      <c r="F6385" t="s">
        <v>4871</v>
      </c>
      <c r="G6385">
        <v>0</v>
      </c>
      <c r="H6385">
        <v>0</v>
      </c>
      <c r="I6385">
        <v>0</v>
      </c>
      <c r="J6385">
        <v>0</v>
      </c>
      <c r="K6385">
        <v>0</v>
      </c>
      <c r="L6385">
        <v>0</v>
      </c>
      <c r="M6385">
        <v>0</v>
      </c>
      <c r="N6385">
        <v>5</v>
      </c>
      <c r="O6385">
        <v>5</v>
      </c>
      <c r="P6385">
        <v>0</v>
      </c>
      <c r="Q6385">
        <v>0</v>
      </c>
    </row>
    <row r="6386" spans="1:17" x14ac:dyDescent="0.2">
      <c r="A6386" t="s">
        <v>23409</v>
      </c>
      <c r="B6386" t="s">
        <v>87</v>
      </c>
      <c r="C6386" t="s">
        <v>191</v>
      </c>
      <c r="D6386" t="s">
        <v>17029</v>
      </c>
      <c r="E6386" t="s">
        <v>81</v>
      </c>
      <c r="F6386" t="s">
        <v>4873</v>
      </c>
      <c r="G6386">
        <v>0</v>
      </c>
      <c r="H6386">
        <v>0</v>
      </c>
      <c r="I6386">
        <v>0</v>
      </c>
      <c r="J6386">
        <v>0</v>
      </c>
      <c r="K6386">
        <v>0</v>
      </c>
      <c r="L6386">
        <v>0</v>
      </c>
      <c r="M6386">
        <v>0</v>
      </c>
      <c r="N6386">
        <v>3</v>
      </c>
      <c r="O6386">
        <v>3</v>
      </c>
      <c r="P6386">
        <v>0</v>
      </c>
      <c r="Q6386">
        <v>0</v>
      </c>
    </row>
    <row r="6387" spans="1:17" x14ac:dyDescent="0.2">
      <c r="A6387" t="s">
        <v>23410</v>
      </c>
      <c r="B6387" t="s">
        <v>87</v>
      </c>
      <c r="C6387" t="s">
        <v>191</v>
      </c>
      <c r="D6387" t="s">
        <v>17029</v>
      </c>
      <c r="E6387" t="s">
        <v>81</v>
      </c>
      <c r="F6387" t="s">
        <v>17019</v>
      </c>
      <c r="G6387">
        <v>5</v>
      </c>
      <c r="H6387">
        <v>0</v>
      </c>
      <c r="I6387">
        <v>0</v>
      </c>
      <c r="J6387">
        <v>0</v>
      </c>
      <c r="K6387">
        <v>0</v>
      </c>
      <c r="L6387">
        <v>0</v>
      </c>
      <c r="M6387">
        <v>0</v>
      </c>
      <c r="N6387">
        <v>0</v>
      </c>
      <c r="O6387">
        <v>0</v>
      </c>
      <c r="P6387">
        <v>0</v>
      </c>
      <c r="Q6387">
        <v>0</v>
      </c>
    </row>
    <row r="6388" spans="1:17" x14ac:dyDescent="0.2">
      <c r="A6388" t="s">
        <v>23411</v>
      </c>
      <c r="B6388" t="s">
        <v>87</v>
      </c>
      <c r="C6388" t="s">
        <v>191</v>
      </c>
      <c r="D6388" t="s">
        <v>17025</v>
      </c>
      <c r="E6388" t="s">
        <v>79</v>
      </c>
      <c r="F6388" t="s">
        <v>17019</v>
      </c>
      <c r="G6388">
        <v>2</v>
      </c>
      <c r="H6388">
        <v>0</v>
      </c>
      <c r="I6388">
        <v>0</v>
      </c>
      <c r="J6388">
        <v>0</v>
      </c>
      <c r="K6388">
        <v>0</v>
      </c>
      <c r="L6388">
        <v>0</v>
      </c>
      <c r="M6388">
        <v>0</v>
      </c>
      <c r="N6388">
        <v>0</v>
      </c>
      <c r="O6388">
        <v>0</v>
      </c>
      <c r="P6388">
        <v>0</v>
      </c>
      <c r="Q6388">
        <v>0</v>
      </c>
    </row>
    <row r="6389" spans="1:17" x14ac:dyDescent="0.2">
      <c r="A6389" t="s">
        <v>23412</v>
      </c>
      <c r="B6389" t="s">
        <v>87</v>
      </c>
      <c r="C6389" t="s">
        <v>191</v>
      </c>
      <c r="D6389" t="s">
        <v>17025</v>
      </c>
      <c r="E6389" t="s">
        <v>81</v>
      </c>
      <c r="F6389" t="s">
        <v>17019</v>
      </c>
      <c r="G6389">
        <v>1</v>
      </c>
      <c r="H6389">
        <v>0</v>
      </c>
      <c r="I6389">
        <v>0</v>
      </c>
      <c r="J6389">
        <v>0</v>
      </c>
      <c r="K6389">
        <v>0</v>
      </c>
      <c r="L6389">
        <v>0</v>
      </c>
      <c r="M6389">
        <v>0</v>
      </c>
      <c r="N6389">
        <v>0</v>
      </c>
      <c r="O6389">
        <v>0</v>
      </c>
      <c r="P6389">
        <v>0</v>
      </c>
      <c r="Q6389">
        <v>0</v>
      </c>
    </row>
    <row r="6390" spans="1:17" x14ac:dyDescent="0.2">
      <c r="A6390" t="s">
        <v>23413</v>
      </c>
      <c r="B6390" t="s">
        <v>87</v>
      </c>
      <c r="C6390" t="s">
        <v>192</v>
      </c>
      <c r="D6390" t="s">
        <v>17029</v>
      </c>
      <c r="E6390" t="s">
        <v>79</v>
      </c>
      <c r="F6390" t="s">
        <v>4875</v>
      </c>
      <c r="G6390">
        <v>0</v>
      </c>
      <c r="H6390">
        <v>16</v>
      </c>
      <c r="I6390">
        <v>4</v>
      </c>
      <c r="J6390">
        <v>11</v>
      </c>
      <c r="K6390">
        <v>1</v>
      </c>
      <c r="L6390">
        <v>0</v>
      </c>
      <c r="M6390">
        <v>0</v>
      </c>
      <c r="N6390">
        <v>0</v>
      </c>
      <c r="O6390">
        <v>0</v>
      </c>
      <c r="P6390">
        <v>0</v>
      </c>
      <c r="Q6390">
        <v>0</v>
      </c>
    </row>
    <row r="6391" spans="1:17" x14ac:dyDescent="0.2">
      <c r="A6391" t="s">
        <v>23414</v>
      </c>
      <c r="B6391" t="s">
        <v>87</v>
      </c>
      <c r="C6391" t="s">
        <v>192</v>
      </c>
      <c r="D6391" t="s">
        <v>17029</v>
      </c>
      <c r="E6391" t="s">
        <v>79</v>
      </c>
      <c r="F6391" t="s">
        <v>4877</v>
      </c>
      <c r="G6391">
        <v>0</v>
      </c>
      <c r="H6391">
        <v>16</v>
      </c>
      <c r="I6391">
        <v>4</v>
      </c>
      <c r="J6391">
        <v>10</v>
      </c>
      <c r="K6391">
        <v>2</v>
      </c>
      <c r="L6391">
        <v>0</v>
      </c>
      <c r="M6391">
        <v>0</v>
      </c>
      <c r="N6391">
        <v>0</v>
      </c>
      <c r="O6391">
        <v>0</v>
      </c>
      <c r="P6391">
        <v>0</v>
      </c>
      <c r="Q6391">
        <v>0</v>
      </c>
    </row>
    <row r="6392" spans="1:17" x14ac:dyDescent="0.2">
      <c r="A6392" t="s">
        <v>23415</v>
      </c>
      <c r="B6392" t="s">
        <v>87</v>
      </c>
      <c r="C6392" t="s">
        <v>192</v>
      </c>
      <c r="D6392" t="s">
        <v>17029</v>
      </c>
      <c r="E6392" t="s">
        <v>79</v>
      </c>
      <c r="F6392" t="s">
        <v>4879</v>
      </c>
      <c r="G6392">
        <v>0</v>
      </c>
      <c r="H6392">
        <v>0</v>
      </c>
      <c r="I6392">
        <v>0</v>
      </c>
      <c r="J6392">
        <v>0</v>
      </c>
      <c r="K6392">
        <v>0</v>
      </c>
      <c r="L6392">
        <v>0</v>
      </c>
      <c r="M6392">
        <v>16</v>
      </c>
      <c r="N6392">
        <v>0</v>
      </c>
      <c r="O6392">
        <v>0</v>
      </c>
      <c r="P6392">
        <v>0</v>
      </c>
      <c r="Q6392">
        <v>0</v>
      </c>
    </row>
    <row r="6393" spans="1:17" x14ac:dyDescent="0.2">
      <c r="A6393" t="s">
        <v>23416</v>
      </c>
      <c r="B6393" t="s">
        <v>87</v>
      </c>
      <c r="C6393" t="s">
        <v>192</v>
      </c>
      <c r="D6393" t="s">
        <v>17029</v>
      </c>
      <c r="E6393" t="s">
        <v>79</v>
      </c>
      <c r="F6393" t="s">
        <v>4881</v>
      </c>
      <c r="G6393">
        <v>0</v>
      </c>
      <c r="H6393">
        <v>16</v>
      </c>
      <c r="I6393">
        <v>3</v>
      </c>
      <c r="J6393">
        <v>11</v>
      </c>
      <c r="K6393">
        <v>2</v>
      </c>
      <c r="L6393">
        <v>0</v>
      </c>
      <c r="M6393">
        <v>0</v>
      </c>
      <c r="N6393">
        <v>0</v>
      </c>
      <c r="O6393">
        <v>0</v>
      </c>
      <c r="P6393">
        <v>0</v>
      </c>
      <c r="Q6393">
        <v>0</v>
      </c>
    </row>
    <row r="6394" spans="1:17" x14ac:dyDescent="0.2">
      <c r="A6394" t="s">
        <v>23417</v>
      </c>
      <c r="B6394" t="s">
        <v>87</v>
      </c>
      <c r="C6394" t="s">
        <v>192</v>
      </c>
      <c r="D6394" t="s">
        <v>17029</v>
      </c>
      <c r="E6394" t="s">
        <v>79</v>
      </c>
      <c r="F6394" t="s">
        <v>4883</v>
      </c>
      <c r="G6394">
        <v>0</v>
      </c>
      <c r="H6394">
        <v>16</v>
      </c>
      <c r="I6394">
        <v>3</v>
      </c>
      <c r="J6394">
        <v>12</v>
      </c>
      <c r="K6394">
        <v>1</v>
      </c>
      <c r="L6394">
        <v>0</v>
      </c>
      <c r="M6394">
        <v>0</v>
      </c>
      <c r="N6394">
        <v>0</v>
      </c>
      <c r="O6394">
        <v>0</v>
      </c>
      <c r="P6394">
        <v>0</v>
      </c>
      <c r="Q6394">
        <v>0</v>
      </c>
    </row>
    <row r="6395" spans="1:17" x14ac:dyDescent="0.2">
      <c r="A6395" t="s">
        <v>23418</v>
      </c>
      <c r="B6395" t="s">
        <v>87</v>
      </c>
      <c r="C6395" t="s">
        <v>192</v>
      </c>
      <c r="D6395" t="s">
        <v>17029</v>
      </c>
      <c r="E6395" t="s">
        <v>79</v>
      </c>
      <c r="F6395" t="s">
        <v>4885</v>
      </c>
      <c r="G6395">
        <v>0</v>
      </c>
      <c r="H6395">
        <v>0</v>
      </c>
      <c r="I6395">
        <v>0</v>
      </c>
      <c r="J6395">
        <v>0</v>
      </c>
      <c r="K6395">
        <v>0</v>
      </c>
      <c r="L6395">
        <v>0</v>
      </c>
      <c r="M6395">
        <v>16</v>
      </c>
      <c r="N6395">
        <v>0</v>
      </c>
      <c r="O6395">
        <v>0</v>
      </c>
      <c r="P6395">
        <v>0</v>
      </c>
      <c r="Q6395">
        <v>0</v>
      </c>
    </row>
    <row r="6396" spans="1:17" x14ac:dyDescent="0.2">
      <c r="A6396" t="s">
        <v>23419</v>
      </c>
      <c r="B6396" t="s">
        <v>87</v>
      </c>
      <c r="C6396" t="s">
        <v>192</v>
      </c>
      <c r="D6396" t="s">
        <v>17029</v>
      </c>
      <c r="E6396" t="s">
        <v>79</v>
      </c>
      <c r="F6396" t="s">
        <v>4887</v>
      </c>
      <c r="G6396">
        <v>0</v>
      </c>
      <c r="H6396">
        <v>16</v>
      </c>
      <c r="I6396">
        <v>3</v>
      </c>
      <c r="J6396">
        <v>11</v>
      </c>
      <c r="K6396">
        <v>2</v>
      </c>
      <c r="L6396">
        <v>0</v>
      </c>
      <c r="M6396">
        <v>0</v>
      </c>
      <c r="N6396">
        <v>0</v>
      </c>
      <c r="O6396">
        <v>0</v>
      </c>
      <c r="P6396">
        <v>0</v>
      </c>
      <c r="Q6396">
        <v>0</v>
      </c>
    </row>
    <row r="6397" spans="1:17" x14ac:dyDescent="0.2">
      <c r="A6397" t="s">
        <v>23420</v>
      </c>
      <c r="B6397" t="s">
        <v>87</v>
      </c>
      <c r="C6397" t="s">
        <v>192</v>
      </c>
      <c r="D6397" t="s">
        <v>17029</v>
      </c>
      <c r="E6397" t="s">
        <v>79</v>
      </c>
      <c r="F6397" t="s">
        <v>4889</v>
      </c>
      <c r="G6397">
        <v>0</v>
      </c>
      <c r="H6397">
        <v>0</v>
      </c>
      <c r="I6397">
        <v>0</v>
      </c>
      <c r="J6397">
        <v>0</v>
      </c>
      <c r="K6397">
        <v>0</v>
      </c>
      <c r="L6397">
        <v>0</v>
      </c>
      <c r="M6397">
        <v>16</v>
      </c>
      <c r="N6397">
        <v>0</v>
      </c>
      <c r="O6397">
        <v>0</v>
      </c>
      <c r="P6397">
        <v>0</v>
      </c>
      <c r="Q6397">
        <v>0</v>
      </c>
    </row>
    <row r="6398" spans="1:17" x14ac:dyDescent="0.2">
      <c r="A6398" t="s">
        <v>23421</v>
      </c>
      <c r="B6398" t="s">
        <v>87</v>
      </c>
      <c r="C6398" t="s">
        <v>192</v>
      </c>
      <c r="D6398" t="s">
        <v>17029</v>
      </c>
      <c r="E6398" t="s">
        <v>79</v>
      </c>
      <c r="F6398" t="s">
        <v>4871</v>
      </c>
      <c r="G6398">
        <v>0</v>
      </c>
      <c r="H6398">
        <v>0</v>
      </c>
      <c r="I6398">
        <v>0</v>
      </c>
      <c r="J6398">
        <v>0</v>
      </c>
      <c r="K6398">
        <v>0</v>
      </c>
      <c r="L6398">
        <v>0</v>
      </c>
      <c r="M6398">
        <v>0</v>
      </c>
      <c r="N6398">
        <v>8</v>
      </c>
      <c r="O6398">
        <v>8</v>
      </c>
      <c r="P6398">
        <v>0</v>
      </c>
      <c r="Q6398">
        <v>0</v>
      </c>
    </row>
    <row r="6399" spans="1:17" x14ac:dyDescent="0.2">
      <c r="A6399" t="s">
        <v>23422</v>
      </c>
      <c r="B6399" t="s">
        <v>87</v>
      </c>
      <c r="C6399" t="s">
        <v>192</v>
      </c>
      <c r="D6399" t="s">
        <v>17029</v>
      </c>
      <c r="E6399" t="s">
        <v>79</v>
      </c>
      <c r="F6399" t="s">
        <v>4873</v>
      </c>
      <c r="G6399">
        <v>0</v>
      </c>
      <c r="H6399">
        <v>0</v>
      </c>
      <c r="I6399">
        <v>0</v>
      </c>
      <c r="J6399">
        <v>0</v>
      </c>
      <c r="K6399">
        <v>0</v>
      </c>
      <c r="L6399">
        <v>0</v>
      </c>
      <c r="M6399">
        <v>0</v>
      </c>
      <c r="N6399">
        <v>6</v>
      </c>
      <c r="O6399">
        <v>6</v>
      </c>
      <c r="P6399">
        <v>0</v>
      </c>
      <c r="Q6399">
        <v>0</v>
      </c>
    </row>
    <row r="6400" spans="1:17" x14ac:dyDescent="0.2">
      <c r="A6400" t="s">
        <v>23423</v>
      </c>
      <c r="B6400" t="s">
        <v>87</v>
      </c>
      <c r="C6400" t="s">
        <v>192</v>
      </c>
      <c r="D6400" t="s">
        <v>17029</v>
      </c>
      <c r="E6400" t="s">
        <v>79</v>
      </c>
      <c r="F6400" t="s">
        <v>17019</v>
      </c>
      <c r="G6400">
        <v>16</v>
      </c>
      <c r="H6400">
        <v>0</v>
      </c>
      <c r="I6400">
        <v>0</v>
      </c>
      <c r="J6400">
        <v>0</v>
      </c>
      <c r="K6400">
        <v>0</v>
      </c>
      <c r="L6400">
        <v>0</v>
      </c>
      <c r="M6400">
        <v>0</v>
      </c>
      <c r="N6400">
        <v>0</v>
      </c>
      <c r="O6400">
        <v>0</v>
      </c>
      <c r="P6400">
        <v>0</v>
      </c>
      <c r="Q6400">
        <v>0</v>
      </c>
    </row>
    <row r="6401" spans="1:17" x14ac:dyDescent="0.2">
      <c r="A6401" t="s">
        <v>23424</v>
      </c>
      <c r="B6401" t="s">
        <v>87</v>
      </c>
      <c r="C6401" t="s">
        <v>192</v>
      </c>
      <c r="D6401" t="s">
        <v>17029</v>
      </c>
      <c r="E6401" t="s">
        <v>81</v>
      </c>
      <c r="F6401" t="s">
        <v>4875</v>
      </c>
      <c r="G6401">
        <v>0</v>
      </c>
      <c r="H6401">
        <v>12</v>
      </c>
      <c r="I6401">
        <v>2</v>
      </c>
      <c r="J6401">
        <v>8</v>
      </c>
      <c r="K6401">
        <v>2</v>
      </c>
      <c r="L6401">
        <v>0</v>
      </c>
      <c r="M6401">
        <v>0</v>
      </c>
      <c r="N6401">
        <v>0</v>
      </c>
      <c r="O6401">
        <v>0</v>
      </c>
      <c r="P6401">
        <v>0</v>
      </c>
      <c r="Q6401">
        <v>0</v>
      </c>
    </row>
    <row r="6402" spans="1:17" x14ac:dyDescent="0.2">
      <c r="A6402" t="s">
        <v>23425</v>
      </c>
      <c r="B6402" t="s">
        <v>87</v>
      </c>
      <c r="C6402" t="s">
        <v>192</v>
      </c>
      <c r="D6402" t="s">
        <v>17029</v>
      </c>
      <c r="E6402" t="s">
        <v>81</v>
      </c>
      <c r="F6402" t="s">
        <v>4877</v>
      </c>
      <c r="G6402">
        <v>0</v>
      </c>
      <c r="H6402">
        <v>12</v>
      </c>
      <c r="I6402">
        <v>2</v>
      </c>
      <c r="J6402">
        <v>9</v>
      </c>
      <c r="K6402">
        <v>1</v>
      </c>
      <c r="L6402">
        <v>0</v>
      </c>
      <c r="M6402">
        <v>0</v>
      </c>
      <c r="N6402">
        <v>0</v>
      </c>
      <c r="O6402">
        <v>0</v>
      </c>
      <c r="P6402">
        <v>0</v>
      </c>
      <c r="Q6402">
        <v>0</v>
      </c>
    </row>
    <row r="6403" spans="1:17" x14ac:dyDescent="0.2">
      <c r="A6403" t="s">
        <v>23426</v>
      </c>
      <c r="B6403" t="s">
        <v>87</v>
      </c>
      <c r="C6403" t="s">
        <v>192</v>
      </c>
      <c r="D6403" t="s">
        <v>17029</v>
      </c>
      <c r="E6403" t="s">
        <v>81</v>
      </c>
      <c r="F6403" t="s">
        <v>4879</v>
      </c>
      <c r="G6403">
        <v>0</v>
      </c>
      <c r="H6403">
        <v>0</v>
      </c>
      <c r="I6403">
        <v>0</v>
      </c>
      <c r="J6403">
        <v>0</v>
      </c>
      <c r="K6403">
        <v>0</v>
      </c>
      <c r="L6403">
        <v>0</v>
      </c>
      <c r="M6403">
        <v>12</v>
      </c>
      <c r="N6403">
        <v>0</v>
      </c>
      <c r="O6403">
        <v>0</v>
      </c>
      <c r="P6403">
        <v>0</v>
      </c>
      <c r="Q6403">
        <v>0</v>
      </c>
    </row>
    <row r="6404" spans="1:17" x14ac:dyDescent="0.2">
      <c r="A6404" t="s">
        <v>23427</v>
      </c>
      <c r="B6404" t="s">
        <v>87</v>
      </c>
      <c r="C6404" t="s">
        <v>192</v>
      </c>
      <c r="D6404" t="s">
        <v>17029</v>
      </c>
      <c r="E6404" t="s">
        <v>81</v>
      </c>
      <c r="F6404" t="s">
        <v>4881</v>
      </c>
      <c r="G6404">
        <v>0</v>
      </c>
      <c r="H6404">
        <v>12</v>
      </c>
      <c r="I6404">
        <v>2</v>
      </c>
      <c r="J6404">
        <v>9</v>
      </c>
      <c r="K6404">
        <v>1</v>
      </c>
      <c r="L6404">
        <v>0</v>
      </c>
      <c r="M6404">
        <v>0</v>
      </c>
      <c r="N6404">
        <v>0</v>
      </c>
      <c r="O6404">
        <v>0</v>
      </c>
      <c r="P6404">
        <v>0</v>
      </c>
      <c r="Q6404">
        <v>0</v>
      </c>
    </row>
    <row r="6405" spans="1:17" x14ac:dyDescent="0.2">
      <c r="A6405" t="s">
        <v>23428</v>
      </c>
      <c r="B6405" t="s">
        <v>87</v>
      </c>
      <c r="C6405" t="s">
        <v>192</v>
      </c>
      <c r="D6405" t="s">
        <v>17029</v>
      </c>
      <c r="E6405" t="s">
        <v>81</v>
      </c>
      <c r="F6405" t="s">
        <v>4883</v>
      </c>
      <c r="G6405">
        <v>0</v>
      </c>
      <c r="H6405">
        <v>12</v>
      </c>
      <c r="I6405">
        <v>2</v>
      </c>
      <c r="J6405">
        <v>9</v>
      </c>
      <c r="K6405">
        <v>1</v>
      </c>
      <c r="L6405">
        <v>0</v>
      </c>
      <c r="M6405">
        <v>0</v>
      </c>
      <c r="N6405">
        <v>0</v>
      </c>
      <c r="O6405">
        <v>0</v>
      </c>
      <c r="P6405">
        <v>0</v>
      </c>
      <c r="Q6405">
        <v>0</v>
      </c>
    </row>
    <row r="6406" spans="1:17" x14ac:dyDescent="0.2">
      <c r="A6406" t="s">
        <v>23429</v>
      </c>
      <c r="B6406" t="s">
        <v>87</v>
      </c>
      <c r="C6406" t="s">
        <v>192</v>
      </c>
      <c r="D6406" t="s">
        <v>17029</v>
      </c>
      <c r="E6406" t="s">
        <v>81</v>
      </c>
      <c r="F6406" t="s">
        <v>4885</v>
      </c>
      <c r="G6406">
        <v>0</v>
      </c>
      <c r="H6406">
        <v>0</v>
      </c>
      <c r="I6406">
        <v>0</v>
      </c>
      <c r="J6406">
        <v>0</v>
      </c>
      <c r="K6406">
        <v>0</v>
      </c>
      <c r="L6406">
        <v>0</v>
      </c>
      <c r="M6406">
        <v>12</v>
      </c>
      <c r="N6406">
        <v>0</v>
      </c>
      <c r="O6406">
        <v>0</v>
      </c>
      <c r="P6406">
        <v>0</v>
      </c>
      <c r="Q6406">
        <v>0</v>
      </c>
    </row>
    <row r="6407" spans="1:17" x14ac:dyDescent="0.2">
      <c r="A6407" t="s">
        <v>23430</v>
      </c>
      <c r="B6407" t="s">
        <v>87</v>
      </c>
      <c r="C6407" t="s">
        <v>192</v>
      </c>
      <c r="D6407" t="s">
        <v>17029</v>
      </c>
      <c r="E6407" t="s">
        <v>81</v>
      </c>
      <c r="F6407" t="s">
        <v>4887</v>
      </c>
      <c r="G6407">
        <v>0</v>
      </c>
      <c r="H6407">
        <v>12</v>
      </c>
      <c r="I6407">
        <v>2</v>
      </c>
      <c r="J6407">
        <v>9</v>
      </c>
      <c r="K6407">
        <v>1</v>
      </c>
      <c r="L6407">
        <v>0</v>
      </c>
      <c r="M6407">
        <v>0</v>
      </c>
      <c r="N6407">
        <v>0</v>
      </c>
      <c r="O6407">
        <v>0</v>
      </c>
      <c r="P6407">
        <v>0</v>
      </c>
      <c r="Q6407">
        <v>0</v>
      </c>
    </row>
    <row r="6408" spans="1:17" x14ac:dyDescent="0.2">
      <c r="A6408" t="s">
        <v>23431</v>
      </c>
      <c r="B6408" t="s">
        <v>87</v>
      </c>
      <c r="C6408" t="s">
        <v>192</v>
      </c>
      <c r="D6408" t="s">
        <v>17029</v>
      </c>
      <c r="E6408" t="s">
        <v>81</v>
      </c>
      <c r="F6408" t="s">
        <v>4889</v>
      </c>
      <c r="G6408">
        <v>0</v>
      </c>
      <c r="H6408">
        <v>0</v>
      </c>
      <c r="I6408">
        <v>0</v>
      </c>
      <c r="J6408">
        <v>0</v>
      </c>
      <c r="K6408">
        <v>0</v>
      </c>
      <c r="L6408">
        <v>0</v>
      </c>
      <c r="M6408">
        <v>12</v>
      </c>
      <c r="N6408">
        <v>0</v>
      </c>
      <c r="O6408">
        <v>0</v>
      </c>
      <c r="P6408">
        <v>0</v>
      </c>
      <c r="Q6408">
        <v>0</v>
      </c>
    </row>
    <row r="6409" spans="1:17" x14ac:dyDescent="0.2">
      <c r="A6409" t="s">
        <v>23432</v>
      </c>
      <c r="B6409" t="s">
        <v>87</v>
      </c>
      <c r="C6409" t="s">
        <v>192</v>
      </c>
      <c r="D6409" t="s">
        <v>17029</v>
      </c>
      <c r="E6409" t="s">
        <v>81</v>
      </c>
      <c r="F6409" t="s">
        <v>4871</v>
      </c>
      <c r="G6409">
        <v>0</v>
      </c>
      <c r="H6409">
        <v>0</v>
      </c>
      <c r="I6409">
        <v>0</v>
      </c>
      <c r="J6409">
        <v>0</v>
      </c>
      <c r="K6409">
        <v>0</v>
      </c>
      <c r="L6409">
        <v>0</v>
      </c>
      <c r="M6409">
        <v>0</v>
      </c>
      <c r="N6409">
        <v>10</v>
      </c>
      <c r="O6409">
        <v>10</v>
      </c>
      <c r="P6409">
        <v>0</v>
      </c>
      <c r="Q6409">
        <v>0</v>
      </c>
    </row>
    <row r="6410" spans="1:17" x14ac:dyDescent="0.2">
      <c r="A6410" t="s">
        <v>23433</v>
      </c>
      <c r="B6410" t="s">
        <v>87</v>
      </c>
      <c r="C6410" t="s">
        <v>192</v>
      </c>
      <c r="D6410" t="s">
        <v>17029</v>
      </c>
      <c r="E6410" t="s">
        <v>81</v>
      </c>
      <c r="F6410" t="s">
        <v>4873</v>
      </c>
      <c r="G6410">
        <v>0</v>
      </c>
      <c r="H6410">
        <v>0</v>
      </c>
      <c r="I6410">
        <v>0</v>
      </c>
      <c r="J6410">
        <v>0</v>
      </c>
      <c r="K6410">
        <v>0</v>
      </c>
      <c r="L6410">
        <v>0</v>
      </c>
      <c r="M6410">
        <v>0</v>
      </c>
      <c r="N6410">
        <v>5</v>
      </c>
      <c r="O6410">
        <v>5</v>
      </c>
      <c r="P6410">
        <v>0</v>
      </c>
      <c r="Q6410">
        <v>0</v>
      </c>
    </row>
    <row r="6411" spans="1:17" x14ac:dyDescent="0.2">
      <c r="A6411" t="s">
        <v>23434</v>
      </c>
      <c r="B6411" t="s">
        <v>87</v>
      </c>
      <c r="C6411" t="s">
        <v>192</v>
      </c>
      <c r="D6411" t="s">
        <v>17029</v>
      </c>
      <c r="E6411" t="s">
        <v>81</v>
      </c>
      <c r="F6411" t="s">
        <v>17019</v>
      </c>
      <c r="G6411">
        <v>12</v>
      </c>
      <c r="H6411">
        <v>0</v>
      </c>
      <c r="I6411">
        <v>0</v>
      </c>
      <c r="J6411">
        <v>0</v>
      </c>
      <c r="K6411">
        <v>0</v>
      </c>
      <c r="L6411">
        <v>0</v>
      </c>
      <c r="M6411">
        <v>0</v>
      </c>
      <c r="N6411">
        <v>0</v>
      </c>
      <c r="O6411">
        <v>0</v>
      </c>
      <c r="P6411">
        <v>0</v>
      </c>
      <c r="Q6411">
        <v>0</v>
      </c>
    </row>
    <row r="6412" spans="1:17" x14ac:dyDescent="0.2">
      <c r="A6412" t="s">
        <v>23435</v>
      </c>
      <c r="B6412" t="s">
        <v>87</v>
      </c>
      <c r="C6412" t="s">
        <v>192</v>
      </c>
      <c r="D6412" t="s">
        <v>17025</v>
      </c>
      <c r="E6412" t="s">
        <v>79</v>
      </c>
      <c r="F6412" t="s">
        <v>17019</v>
      </c>
      <c r="G6412">
        <v>1</v>
      </c>
      <c r="H6412">
        <v>0</v>
      </c>
      <c r="I6412">
        <v>0</v>
      </c>
      <c r="J6412">
        <v>0</v>
      </c>
      <c r="K6412">
        <v>0</v>
      </c>
      <c r="L6412">
        <v>0</v>
      </c>
      <c r="M6412">
        <v>0</v>
      </c>
      <c r="N6412">
        <v>0</v>
      </c>
      <c r="O6412">
        <v>0</v>
      </c>
      <c r="P6412">
        <v>0</v>
      </c>
      <c r="Q6412">
        <v>0</v>
      </c>
    </row>
    <row r="6413" spans="1:17" x14ac:dyDescent="0.2">
      <c r="A6413" t="s">
        <v>23436</v>
      </c>
      <c r="B6413" t="s">
        <v>87</v>
      </c>
      <c r="C6413" t="s">
        <v>192</v>
      </c>
      <c r="D6413" t="s">
        <v>17025</v>
      </c>
      <c r="E6413" t="s">
        <v>81</v>
      </c>
      <c r="F6413" t="s">
        <v>17019</v>
      </c>
      <c r="G6413">
        <v>1</v>
      </c>
      <c r="H6413">
        <v>0</v>
      </c>
      <c r="I6413">
        <v>0</v>
      </c>
      <c r="J6413">
        <v>0</v>
      </c>
      <c r="K6413">
        <v>0</v>
      </c>
      <c r="L6413">
        <v>0</v>
      </c>
      <c r="M6413">
        <v>0</v>
      </c>
      <c r="N6413">
        <v>0</v>
      </c>
      <c r="O6413">
        <v>0</v>
      </c>
      <c r="P6413">
        <v>0</v>
      </c>
      <c r="Q6413">
        <v>0</v>
      </c>
    </row>
    <row r="6414" spans="1:17" x14ac:dyDescent="0.2">
      <c r="A6414" t="s">
        <v>23437</v>
      </c>
      <c r="B6414" t="s">
        <v>87</v>
      </c>
      <c r="C6414" t="s">
        <v>193</v>
      </c>
      <c r="D6414" t="s">
        <v>17029</v>
      </c>
      <c r="E6414" t="s">
        <v>79</v>
      </c>
      <c r="F6414" t="s">
        <v>4875</v>
      </c>
      <c r="G6414">
        <v>0</v>
      </c>
      <c r="H6414">
        <v>7</v>
      </c>
      <c r="I6414">
        <v>2</v>
      </c>
      <c r="J6414">
        <v>5</v>
      </c>
      <c r="K6414">
        <v>0</v>
      </c>
      <c r="L6414">
        <v>0</v>
      </c>
      <c r="M6414">
        <v>0</v>
      </c>
      <c r="N6414">
        <v>0</v>
      </c>
      <c r="O6414">
        <v>0</v>
      </c>
      <c r="P6414">
        <v>0</v>
      </c>
      <c r="Q6414">
        <v>0</v>
      </c>
    </row>
    <row r="6415" spans="1:17" x14ac:dyDescent="0.2">
      <c r="A6415" t="s">
        <v>23438</v>
      </c>
      <c r="B6415" t="s">
        <v>87</v>
      </c>
      <c r="C6415" t="s">
        <v>193</v>
      </c>
      <c r="D6415" t="s">
        <v>17029</v>
      </c>
      <c r="E6415" t="s">
        <v>79</v>
      </c>
      <c r="F6415" t="s">
        <v>4877</v>
      </c>
      <c r="G6415">
        <v>0</v>
      </c>
      <c r="H6415">
        <v>7</v>
      </c>
      <c r="I6415">
        <v>2</v>
      </c>
      <c r="J6415">
        <v>5</v>
      </c>
      <c r="K6415">
        <v>0</v>
      </c>
      <c r="L6415">
        <v>0</v>
      </c>
      <c r="M6415">
        <v>0</v>
      </c>
      <c r="N6415">
        <v>0</v>
      </c>
      <c r="O6415">
        <v>0</v>
      </c>
      <c r="P6415">
        <v>0</v>
      </c>
      <c r="Q6415">
        <v>0</v>
      </c>
    </row>
    <row r="6416" spans="1:17" x14ac:dyDescent="0.2">
      <c r="A6416" t="s">
        <v>23439</v>
      </c>
      <c r="B6416" t="s">
        <v>87</v>
      </c>
      <c r="C6416" t="s">
        <v>193</v>
      </c>
      <c r="D6416" t="s">
        <v>17029</v>
      </c>
      <c r="E6416" t="s">
        <v>79</v>
      </c>
      <c r="F6416" t="s">
        <v>4879</v>
      </c>
      <c r="G6416">
        <v>0</v>
      </c>
      <c r="H6416">
        <v>0</v>
      </c>
      <c r="I6416">
        <v>0</v>
      </c>
      <c r="J6416">
        <v>0</v>
      </c>
      <c r="K6416">
        <v>0</v>
      </c>
      <c r="L6416">
        <v>0</v>
      </c>
      <c r="M6416">
        <v>7</v>
      </c>
      <c r="N6416">
        <v>0</v>
      </c>
      <c r="O6416">
        <v>0</v>
      </c>
      <c r="P6416">
        <v>0</v>
      </c>
      <c r="Q6416">
        <v>0</v>
      </c>
    </row>
    <row r="6417" spans="1:17" x14ac:dyDescent="0.2">
      <c r="A6417" t="s">
        <v>23440</v>
      </c>
      <c r="B6417" t="s">
        <v>87</v>
      </c>
      <c r="C6417" t="s">
        <v>193</v>
      </c>
      <c r="D6417" t="s">
        <v>17029</v>
      </c>
      <c r="E6417" t="s">
        <v>79</v>
      </c>
      <c r="F6417" t="s">
        <v>4881</v>
      </c>
      <c r="G6417">
        <v>0</v>
      </c>
      <c r="H6417">
        <v>7</v>
      </c>
      <c r="I6417">
        <v>2</v>
      </c>
      <c r="J6417">
        <v>5</v>
      </c>
      <c r="K6417">
        <v>0</v>
      </c>
      <c r="L6417">
        <v>0</v>
      </c>
      <c r="M6417">
        <v>0</v>
      </c>
      <c r="N6417">
        <v>0</v>
      </c>
      <c r="O6417">
        <v>0</v>
      </c>
      <c r="P6417">
        <v>0</v>
      </c>
      <c r="Q6417">
        <v>0</v>
      </c>
    </row>
    <row r="6418" spans="1:17" x14ac:dyDescent="0.2">
      <c r="A6418" t="s">
        <v>23441</v>
      </c>
      <c r="B6418" t="s">
        <v>87</v>
      </c>
      <c r="C6418" t="s">
        <v>193</v>
      </c>
      <c r="D6418" t="s">
        <v>17029</v>
      </c>
      <c r="E6418" t="s">
        <v>79</v>
      </c>
      <c r="F6418" t="s">
        <v>4883</v>
      </c>
      <c r="G6418">
        <v>0</v>
      </c>
      <c r="H6418">
        <v>7</v>
      </c>
      <c r="I6418">
        <v>2</v>
      </c>
      <c r="J6418">
        <v>5</v>
      </c>
      <c r="K6418">
        <v>0</v>
      </c>
      <c r="L6418">
        <v>0</v>
      </c>
      <c r="M6418">
        <v>0</v>
      </c>
      <c r="N6418">
        <v>0</v>
      </c>
      <c r="O6418">
        <v>0</v>
      </c>
      <c r="P6418">
        <v>0</v>
      </c>
      <c r="Q6418">
        <v>0</v>
      </c>
    </row>
    <row r="6419" spans="1:17" x14ac:dyDescent="0.2">
      <c r="A6419" t="s">
        <v>23442</v>
      </c>
      <c r="B6419" t="s">
        <v>87</v>
      </c>
      <c r="C6419" t="s">
        <v>193</v>
      </c>
      <c r="D6419" t="s">
        <v>17029</v>
      </c>
      <c r="E6419" t="s">
        <v>79</v>
      </c>
      <c r="F6419" t="s">
        <v>4885</v>
      </c>
      <c r="G6419">
        <v>0</v>
      </c>
      <c r="H6419">
        <v>0</v>
      </c>
      <c r="I6419">
        <v>0</v>
      </c>
      <c r="J6419">
        <v>0</v>
      </c>
      <c r="K6419">
        <v>0</v>
      </c>
      <c r="L6419">
        <v>0</v>
      </c>
      <c r="M6419">
        <v>7</v>
      </c>
      <c r="N6419">
        <v>0</v>
      </c>
      <c r="O6419">
        <v>0</v>
      </c>
      <c r="P6419">
        <v>0</v>
      </c>
      <c r="Q6419">
        <v>0</v>
      </c>
    </row>
    <row r="6420" spans="1:17" x14ac:dyDescent="0.2">
      <c r="A6420" t="s">
        <v>23443</v>
      </c>
      <c r="B6420" t="s">
        <v>87</v>
      </c>
      <c r="C6420" t="s">
        <v>193</v>
      </c>
      <c r="D6420" t="s">
        <v>17029</v>
      </c>
      <c r="E6420" t="s">
        <v>79</v>
      </c>
      <c r="F6420" t="s">
        <v>4887</v>
      </c>
      <c r="G6420">
        <v>0</v>
      </c>
      <c r="H6420">
        <v>7</v>
      </c>
      <c r="I6420">
        <v>2</v>
      </c>
      <c r="J6420">
        <v>5</v>
      </c>
      <c r="K6420">
        <v>0</v>
      </c>
      <c r="L6420">
        <v>0</v>
      </c>
      <c r="M6420">
        <v>0</v>
      </c>
      <c r="N6420">
        <v>0</v>
      </c>
      <c r="O6420">
        <v>0</v>
      </c>
      <c r="P6420">
        <v>0</v>
      </c>
      <c r="Q6420">
        <v>0</v>
      </c>
    </row>
    <row r="6421" spans="1:17" x14ac:dyDescent="0.2">
      <c r="A6421" t="s">
        <v>23444</v>
      </c>
      <c r="B6421" t="s">
        <v>87</v>
      </c>
      <c r="C6421" t="s">
        <v>193</v>
      </c>
      <c r="D6421" t="s">
        <v>17029</v>
      </c>
      <c r="E6421" t="s">
        <v>79</v>
      </c>
      <c r="F6421" t="s">
        <v>4889</v>
      </c>
      <c r="G6421">
        <v>0</v>
      </c>
      <c r="H6421">
        <v>0</v>
      </c>
      <c r="I6421">
        <v>0</v>
      </c>
      <c r="J6421">
        <v>0</v>
      </c>
      <c r="K6421">
        <v>0</v>
      </c>
      <c r="L6421">
        <v>0</v>
      </c>
      <c r="M6421">
        <v>7</v>
      </c>
      <c r="N6421">
        <v>0</v>
      </c>
      <c r="O6421">
        <v>0</v>
      </c>
      <c r="P6421">
        <v>0</v>
      </c>
      <c r="Q6421">
        <v>0</v>
      </c>
    </row>
    <row r="6422" spans="1:17" x14ac:dyDescent="0.2">
      <c r="A6422" t="s">
        <v>23445</v>
      </c>
      <c r="B6422" t="s">
        <v>87</v>
      </c>
      <c r="C6422" t="s">
        <v>193</v>
      </c>
      <c r="D6422" t="s">
        <v>17029</v>
      </c>
      <c r="E6422" t="s">
        <v>79</v>
      </c>
      <c r="F6422" t="s">
        <v>4871</v>
      </c>
      <c r="G6422">
        <v>0</v>
      </c>
      <c r="H6422">
        <v>0</v>
      </c>
      <c r="I6422">
        <v>0</v>
      </c>
      <c r="J6422">
        <v>0</v>
      </c>
      <c r="K6422">
        <v>0</v>
      </c>
      <c r="L6422">
        <v>0</v>
      </c>
      <c r="M6422">
        <v>0</v>
      </c>
      <c r="N6422">
        <v>6</v>
      </c>
      <c r="O6422">
        <v>6</v>
      </c>
      <c r="P6422">
        <v>0</v>
      </c>
      <c r="Q6422">
        <v>0</v>
      </c>
    </row>
    <row r="6423" spans="1:17" x14ac:dyDescent="0.2">
      <c r="A6423" t="s">
        <v>23446</v>
      </c>
      <c r="B6423" t="s">
        <v>87</v>
      </c>
      <c r="C6423" t="s">
        <v>193</v>
      </c>
      <c r="D6423" t="s">
        <v>17029</v>
      </c>
      <c r="E6423" t="s">
        <v>79</v>
      </c>
      <c r="F6423" t="s">
        <v>4873</v>
      </c>
      <c r="G6423">
        <v>0</v>
      </c>
      <c r="H6423">
        <v>0</v>
      </c>
      <c r="I6423">
        <v>0</v>
      </c>
      <c r="J6423">
        <v>0</v>
      </c>
      <c r="K6423">
        <v>0</v>
      </c>
      <c r="L6423">
        <v>0</v>
      </c>
      <c r="M6423">
        <v>0</v>
      </c>
      <c r="N6423">
        <v>5</v>
      </c>
      <c r="O6423">
        <v>5</v>
      </c>
      <c r="P6423">
        <v>0</v>
      </c>
      <c r="Q6423">
        <v>0</v>
      </c>
    </row>
    <row r="6424" spans="1:17" x14ac:dyDescent="0.2">
      <c r="A6424" t="s">
        <v>23447</v>
      </c>
      <c r="B6424" t="s">
        <v>87</v>
      </c>
      <c r="C6424" t="s">
        <v>193</v>
      </c>
      <c r="D6424" t="s">
        <v>17029</v>
      </c>
      <c r="E6424" t="s">
        <v>79</v>
      </c>
      <c r="F6424" t="s">
        <v>17019</v>
      </c>
      <c r="G6424">
        <v>7</v>
      </c>
      <c r="H6424">
        <v>0</v>
      </c>
      <c r="I6424">
        <v>0</v>
      </c>
      <c r="J6424">
        <v>0</v>
      </c>
      <c r="K6424">
        <v>0</v>
      </c>
      <c r="L6424">
        <v>0</v>
      </c>
      <c r="M6424">
        <v>0</v>
      </c>
      <c r="N6424">
        <v>0</v>
      </c>
      <c r="O6424">
        <v>0</v>
      </c>
      <c r="P6424">
        <v>0</v>
      </c>
      <c r="Q6424">
        <v>0</v>
      </c>
    </row>
    <row r="6425" spans="1:17" x14ac:dyDescent="0.2">
      <c r="A6425" t="s">
        <v>23448</v>
      </c>
      <c r="B6425" t="s">
        <v>87</v>
      </c>
      <c r="C6425" t="s">
        <v>193</v>
      </c>
      <c r="D6425" t="s">
        <v>17029</v>
      </c>
      <c r="E6425" t="s">
        <v>81</v>
      </c>
      <c r="F6425" t="s">
        <v>4875</v>
      </c>
      <c r="G6425">
        <v>0</v>
      </c>
      <c r="H6425">
        <v>13</v>
      </c>
      <c r="I6425">
        <v>1</v>
      </c>
      <c r="J6425">
        <v>11</v>
      </c>
      <c r="K6425">
        <v>1</v>
      </c>
      <c r="L6425">
        <v>0</v>
      </c>
      <c r="M6425">
        <v>0</v>
      </c>
      <c r="N6425">
        <v>0</v>
      </c>
      <c r="O6425">
        <v>0</v>
      </c>
      <c r="P6425">
        <v>0</v>
      </c>
      <c r="Q6425">
        <v>0</v>
      </c>
    </row>
    <row r="6426" spans="1:17" x14ac:dyDescent="0.2">
      <c r="A6426" t="s">
        <v>23449</v>
      </c>
      <c r="B6426" t="s">
        <v>87</v>
      </c>
      <c r="C6426" t="s">
        <v>193</v>
      </c>
      <c r="D6426" t="s">
        <v>17029</v>
      </c>
      <c r="E6426" t="s">
        <v>81</v>
      </c>
      <c r="F6426" t="s">
        <v>4877</v>
      </c>
      <c r="G6426">
        <v>0</v>
      </c>
      <c r="H6426">
        <v>13</v>
      </c>
      <c r="I6426">
        <v>1</v>
      </c>
      <c r="J6426">
        <v>9</v>
      </c>
      <c r="K6426">
        <v>3</v>
      </c>
      <c r="L6426">
        <v>0</v>
      </c>
      <c r="M6426">
        <v>0</v>
      </c>
      <c r="N6426">
        <v>0</v>
      </c>
      <c r="O6426">
        <v>0</v>
      </c>
      <c r="P6426">
        <v>0</v>
      </c>
      <c r="Q6426">
        <v>0</v>
      </c>
    </row>
    <row r="6427" spans="1:17" x14ac:dyDescent="0.2">
      <c r="A6427" t="s">
        <v>23450</v>
      </c>
      <c r="B6427" t="s">
        <v>87</v>
      </c>
      <c r="C6427" t="s">
        <v>193</v>
      </c>
      <c r="D6427" t="s">
        <v>17029</v>
      </c>
      <c r="E6427" t="s">
        <v>81</v>
      </c>
      <c r="F6427" t="s">
        <v>4879</v>
      </c>
      <c r="G6427">
        <v>0</v>
      </c>
      <c r="H6427">
        <v>0</v>
      </c>
      <c r="I6427">
        <v>0</v>
      </c>
      <c r="J6427">
        <v>0</v>
      </c>
      <c r="K6427">
        <v>0</v>
      </c>
      <c r="L6427">
        <v>0</v>
      </c>
      <c r="M6427">
        <v>13</v>
      </c>
      <c r="N6427">
        <v>0</v>
      </c>
      <c r="O6427">
        <v>0</v>
      </c>
      <c r="P6427">
        <v>0</v>
      </c>
      <c r="Q6427">
        <v>0</v>
      </c>
    </row>
    <row r="6428" spans="1:17" x14ac:dyDescent="0.2">
      <c r="A6428" t="s">
        <v>23451</v>
      </c>
      <c r="B6428" t="s">
        <v>87</v>
      </c>
      <c r="C6428" t="s">
        <v>193</v>
      </c>
      <c r="D6428" t="s">
        <v>17029</v>
      </c>
      <c r="E6428" t="s">
        <v>81</v>
      </c>
      <c r="F6428" t="s">
        <v>4881</v>
      </c>
      <c r="G6428">
        <v>0</v>
      </c>
      <c r="H6428">
        <v>13</v>
      </c>
      <c r="I6428">
        <v>1</v>
      </c>
      <c r="J6428">
        <v>9</v>
      </c>
      <c r="K6428">
        <v>3</v>
      </c>
      <c r="L6428">
        <v>0</v>
      </c>
      <c r="M6428">
        <v>0</v>
      </c>
      <c r="N6428">
        <v>0</v>
      </c>
      <c r="O6428">
        <v>0</v>
      </c>
      <c r="P6428">
        <v>0</v>
      </c>
      <c r="Q6428">
        <v>0</v>
      </c>
    </row>
    <row r="6429" spans="1:17" x14ac:dyDescent="0.2">
      <c r="A6429" t="s">
        <v>23452</v>
      </c>
      <c r="B6429" t="s">
        <v>87</v>
      </c>
      <c r="C6429" t="s">
        <v>193</v>
      </c>
      <c r="D6429" t="s">
        <v>17029</v>
      </c>
      <c r="E6429" t="s">
        <v>81</v>
      </c>
      <c r="F6429" t="s">
        <v>4883</v>
      </c>
      <c r="G6429">
        <v>0</v>
      </c>
      <c r="H6429">
        <v>13</v>
      </c>
      <c r="I6429">
        <v>1</v>
      </c>
      <c r="J6429">
        <v>9</v>
      </c>
      <c r="K6429">
        <v>3</v>
      </c>
      <c r="L6429">
        <v>0</v>
      </c>
      <c r="M6429">
        <v>0</v>
      </c>
      <c r="N6429">
        <v>0</v>
      </c>
      <c r="O6429">
        <v>0</v>
      </c>
      <c r="P6429">
        <v>0</v>
      </c>
      <c r="Q6429">
        <v>0</v>
      </c>
    </row>
    <row r="6430" spans="1:17" x14ac:dyDescent="0.2">
      <c r="A6430" t="s">
        <v>23453</v>
      </c>
      <c r="B6430" t="s">
        <v>87</v>
      </c>
      <c r="C6430" t="s">
        <v>193</v>
      </c>
      <c r="D6430" t="s">
        <v>17029</v>
      </c>
      <c r="E6430" t="s">
        <v>81</v>
      </c>
      <c r="F6430" t="s">
        <v>4885</v>
      </c>
      <c r="G6430">
        <v>0</v>
      </c>
      <c r="H6430">
        <v>0</v>
      </c>
      <c r="I6430">
        <v>0</v>
      </c>
      <c r="J6430">
        <v>0</v>
      </c>
      <c r="K6430">
        <v>0</v>
      </c>
      <c r="L6430">
        <v>0</v>
      </c>
      <c r="M6430">
        <v>13</v>
      </c>
      <c r="N6430">
        <v>0</v>
      </c>
      <c r="O6430">
        <v>0</v>
      </c>
      <c r="P6430">
        <v>0</v>
      </c>
      <c r="Q6430">
        <v>0</v>
      </c>
    </row>
    <row r="6431" spans="1:17" x14ac:dyDescent="0.2">
      <c r="A6431" t="s">
        <v>23454</v>
      </c>
      <c r="B6431" t="s">
        <v>87</v>
      </c>
      <c r="C6431" t="s">
        <v>193</v>
      </c>
      <c r="D6431" t="s">
        <v>17029</v>
      </c>
      <c r="E6431" t="s">
        <v>81</v>
      </c>
      <c r="F6431" t="s">
        <v>4887</v>
      </c>
      <c r="G6431">
        <v>0</v>
      </c>
      <c r="H6431">
        <v>13</v>
      </c>
      <c r="I6431">
        <v>1</v>
      </c>
      <c r="J6431">
        <v>9</v>
      </c>
      <c r="K6431">
        <v>3</v>
      </c>
      <c r="L6431">
        <v>0</v>
      </c>
      <c r="M6431">
        <v>0</v>
      </c>
      <c r="N6431">
        <v>0</v>
      </c>
      <c r="O6431">
        <v>0</v>
      </c>
      <c r="P6431">
        <v>0</v>
      </c>
      <c r="Q6431">
        <v>0</v>
      </c>
    </row>
    <row r="6432" spans="1:17" x14ac:dyDescent="0.2">
      <c r="A6432" t="s">
        <v>23455</v>
      </c>
      <c r="B6432" t="s">
        <v>87</v>
      </c>
      <c r="C6432" t="s">
        <v>193</v>
      </c>
      <c r="D6432" t="s">
        <v>17029</v>
      </c>
      <c r="E6432" t="s">
        <v>81</v>
      </c>
      <c r="F6432" t="s">
        <v>4889</v>
      </c>
      <c r="G6432">
        <v>0</v>
      </c>
      <c r="H6432">
        <v>0</v>
      </c>
      <c r="I6432">
        <v>0</v>
      </c>
      <c r="J6432">
        <v>0</v>
      </c>
      <c r="K6432">
        <v>0</v>
      </c>
      <c r="L6432">
        <v>0</v>
      </c>
      <c r="M6432">
        <v>13</v>
      </c>
      <c r="N6432">
        <v>0</v>
      </c>
      <c r="O6432">
        <v>0</v>
      </c>
      <c r="P6432">
        <v>0</v>
      </c>
      <c r="Q6432">
        <v>0</v>
      </c>
    </row>
    <row r="6433" spans="1:17" x14ac:dyDescent="0.2">
      <c r="A6433" t="s">
        <v>23456</v>
      </c>
      <c r="B6433" t="s">
        <v>87</v>
      </c>
      <c r="C6433" t="s">
        <v>193</v>
      </c>
      <c r="D6433" t="s">
        <v>17029</v>
      </c>
      <c r="E6433" t="s">
        <v>81</v>
      </c>
      <c r="F6433" t="s">
        <v>4871</v>
      </c>
      <c r="G6433">
        <v>0</v>
      </c>
      <c r="H6433">
        <v>0</v>
      </c>
      <c r="I6433">
        <v>0</v>
      </c>
      <c r="J6433">
        <v>0</v>
      </c>
      <c r="K6433">
        <v>0</v>
      </c>
      <c r="L6433">
        <v>0</v>
      </c>
      <c r="M6433">
        <v>0</v>
      </c>
      <c r="N6433">
        <v>13</v>
      </c>
      <c r="O6433">
        <v>13</v>
      </c>
      <c r="P6433">
        <v>0</v>
      </c>
      <c r="Q6433">
        <v>0</v>
      </c>
    </row>
    <row r="6434" spans="1:17" x14ac:dyDescent="0.2">
      <c r="A6434" t="s">
        <v>23457</v>
      </c>
      <c r="B6434" t="s">
        <v>87</v>
      </c>
      <c r="C6434" t="s">
        <v>193</v>
      </c>
      <c r="D6434" t="s">
        <v>17029</v>
      </c>
      <c r="E6434" t="s">
        <v>81</v>
      </c>
      <c r="F6434" t="s">
        <v>4873</v>
      </c>
      <c r="G6434">
        <v>0</v>
      </c>
      <c r="H6434">
        <v>0</v>
      </c>
      <c r="I6434">
        <v>0</v>
      </c>
      <c r="J6434">
        <v>0</v>
      </c>
      <c r="K6434">
        <v>0</v>
      </c>
      <c r="L6434">
        <v>0</v>
      </c>
      <c r="M6434">
        <v>0</v>
      </c>
      <c r="N6434">
        <v>12</v>
      </c>
      <c r="O6434">
        <v>12</v>
      </c>
      <c r="P6434">
        <v>0</v>
      </c>
      <c r="Q6434">
        <v>0</v>
      </c>
    </row>
    <row r="6435" spans="1:17" x14ac:dyDescent="0.2">
      <c r="A6435" t="s">
        <v>23458</v>
      </c>
      <c r="B6435" t="s">
        <v>87</v>
      </c>
      <c r="C6435" t="s">
        <v>193</v>
      </c>
      <c r="D6435" t="s">
        <v>17029</v>
      </c>
      <c r="E6435" t="s">
        <v>81</v>
      </c>
      <c r="F6435" t="s">
        <v>17019</v>
      </c>
      <c r="G6435">
        <v>13</v>
      </c>
      <c r="H6435">
        <v>0</v>
      </c>
      <c r="I6435">
        <v>0</v>
      </c>
      <c r="J6435">
        <v>0</v>
      </c>
      <c r="K6435">
        <v>0</v>
      </c>
      <c r="L6435">
        <v>0</v>
      </c>
      <c r="M6435">
        <v>0</v>
      </c>
      <c r="N6435">
        <v>0</v>
      </c>
      <c r="O6435">
        <v>0</v>
      </c>
      <c r="P6435">
        <v>0</v>
      </c>
      <c r="Q6435">
        <v>0</v>
      </c>
    </row>
    <row r="6436" spans="1:17" x14ac:dyDescent="0.2">
      <c r="A6436" t="s">
        <v>23459</v>
      </c>
      <c r="B6436" t="s">
        <v>87</v>
      </c>
      <c r="C6436" t="s">
        <v>193</v>
      </c>
      <c r="D6436" t="s">
        <v>17025</v>
      </c>
      <c r="E6436" t="s">
        <v>81</v>
      </c>
      <c r="F6436" t="s">
        <v>17019</v>
      </c>
      <c r="G6436">
        <v>2</v>
      </c>
      <c r="H6436">
        <v>0</v>
      </c>
      <c r="I6436">
        <v>0</v>
      </c>
      <c r="J6436">
        <v>0</v>
      </c>
      <c r="K6436">
        <v>0</v>
      </c>
      <c r="L6436">
        <v>0</v>
      </c>
      <c r="M6436">
        <v>0</v>
      </c>
      <c r="N6436">
        <v>0</v>
      </c>
      <c r="O6436">
        <v>0</v>
      </c>
      <c r="P6436">
        <v>0</v>
      </c>
      <c r="Q6436">
        <v>0</v>
      </c>
    </row>
    <row r="6437" spans="1:17" x14ac:dyDescent="0.2">
      <c r="A6437" t="s">
        <v>23460</v>
      </c>
      <c r="B6437" t="s">
        <v>87</v>
      </c>
      <c r="C6437" t="s">
        <v>194</v>
      </c>
      <c r="D6437" t="s">
        <v>17029</v>
      </c>
      <c r="E6437" t="s">
        <v>79</v>
      </c>
      <c r="F6437" t="s">
        <v>4875</v>
      </c>
      <c r="G6437">
        <v>0</v>
      </c>
      <c r="H6437">
        <v>35</v>
      </c>
      <c r="I6437">
        <v>6</v>
      </c>
      <c r="J6437">
        <v>23</v>
      </c>
      <c r="K6437">
        <v>3</v>
      </c>
      <c r="L6437">
        <v>3</v>
      </c>
      <c r="M6437">
        <v>0</v>
      </c>
      <c r="N6437">
        <v>0</v>
      </c>
      <c r="O6437">
        <v>0</v>
      </c>
      <c r="P6437">
        <v>0</v>
      </c>
      <c r="Q6437">
        <v>0</v>
      </c>
    </row>
    <row r="6438" spans="1:17" x14ac:dyDescent="0.2">
      <c r="A6438" t="s">
        <v>23461</v>
      </c>
      <c r="B6438" t="s">
        <v>87</v>
      </c>
      <c r="C6438" t="s">
        <v>194</v>
      </c>
      <c r="D6438" t="s">
        <v>17029</v>
      </c>
      <c r="E6438" t="s">
        <v>79</v>
      </c>
      <c r="F6438" t="s">
        <v>4877</v>
      </c>
      <c r="G6438">
        <v>0</v>
      </c>
      <c r="H6438">
        <v>35</v>
      </c>
      <c r="I6438">
        <v>4</v>
      </c>
      <c r="J6438">
        <v>23</v>
      </c>
      <c r="K6438">
        <v>5</v>
      </c>
      <c r="L6438">
        <v>3</v>
      </c>
      <c r="M6438">
        <v>0</v>
      </c>
      <c r="N6438">
        <v>0</v>
      </c>
      <c r="O6438">
        <v>0</v>
      </c>
      <c r="P6438">
        <v>0</v>
      </c>
      <c r="Q6438">
        <v>0</v>
      </c>
    </row>
    <row r="6439" spans="1:17" x14ac:dyDescent="0.2">
      <c r="A6439" t="s">
        <v>23462</v>
      </c>
      <c r="B6439" t="s">
        <v>87</v>
      </c>
      <c r="C6439" t="s">
        <v>194</v>
      </c>
      <c r="D6439" t="s">
        <v>17029</v>
      </c>
      <c r="E6439" t="s">
        <v>79</v>
      </c>
      <c r="F6439" t="s">
        <v>4879</v>
      </c>
      <c r="G6439">
        <v>0</v>
      </c>
      <c r="H6439">
        <v>0</v>
      </c>
      <c r="I6439">
        <v>0</v>
      </c>
      <c r="J6439">
        <v>0</v>
      </c>
      <c r="K6439">
        <v>0</v>
      </c>
      <c r="L6439">
        <v>0</v>
      </c>
      <c r="M6439">
        <v>35</v>
      </c>
      <c r="N6439">
        <v>0</v>
      </c>
      <c r="O6439">
        <v>0</v>
      </c>
      <c r="P6439">
        <v>0</v>
      </c>
      <c r="Q6439">
        <v>0</v>
      </c>
    </row>
    <row r="6440" spans="1:17" x14ac:dyDescent="0.2">
      <c r="A6440" t="s">
        <v>23463</v>
      </c>
      <c r="B6440" t="s">
        <v>87</v>
      </c>
      <c r="C6440" t="s">
        <v>194</v>
      </c>
      <c r="D6440" t="s">
        <v>17029</v>
      </c>
      <c r="E6440" t="s">
        <v>79</v>
      </c>
      <c r="F6440" t="s">
        <v>4881</v>
      </c>
      <c r="G6440">
        <v>0</v>
      </c>
      <c r="H6440">
        <v>35</v>
      </c>
      <c r="I6440">
        <v>4</v>
      </c>
      <c r="J6440">
        <v>23</v>
      </c>
      <c r="K6440">
        <v>5</v>
      </c>
      <c r="L6440">
        <v>3</v>
      </c>
      <c r="M6440">
        <v>0</v>
      </c>
      <c r="N6440">
        <v>0</v>
      </c>
      <c r="O6440">
        <v>0</v>
      </c>
      <c r="P6440">
        <v>0</v>
      </c>
      <c r="Q6440">
        <v>0</v>
      </c>
    </row>
    <row r="6441" spans="1:17" x14ac:dyDescent="0.2">
      <c r="A6441" t="s">
        <v>23464</v>
      </c>
      <c r="B6441" t="s">
        <v>87</v>
      </c>
      <c r="C6441" t="s">
        <v>194</v>
      </c>
      <c r="D6441" t="s">
        <v>17029</v>
      </c>
      <c r="E6441" t="s">
        <v>79</v>
      </c>
      <c r="F6441" t="s">
        <v>4883</v>
      </c>
      <c r="G6441">
        <v>0</v>
      </c>
      <c r="H6441">
        <v>35</v>
      </c>
      <c r="I6441">
        <v>4</v>
      </c>
      <c r="J6441">
        <v>24</v>
      </c>
      <c r="K6441">
        <v>4</v>
      </c>
      <c r="L6441">
        <v>3</v>
      </c>
      <c r="M6441">
        <v>0</v>
      </c>
      <c r="N6441">
        <v>0</v>
      </c>
      <c r="O6441">
        <v>0</v>
      </c>
      <c r="P6441">
        <v>0</v>
      </c>
      <c r="Q6441">
        <v>0</v>
      </c>
    </row>
    <row r="6442" spans="1:17" x14ac:dyDescent="0.2">
      <c r="A6442" t="s">
        <v>23465</v>
      </c>
      <c r="B6442" t="s">
        <v>87</v>
      </c>
      <c r="C6442" t="s">
        <v>194</v>
      </c>
      <c r="D6442" t="s">
        <v>17029</v>
      </c>
      <c r="E6442" t="s">
        <v>79</v>
      </c>
      <c r="F6442" t="s">
        <v>4885</v>
      </c>
      <c r="G6442">
        <v>0</v>
      </c>
      <c r="H6442">
        <v>0</v>
      </c>
      <c r="I6442">
        <v>0</v>
      </c>
      <c r="J6442">
        <v>0</v>
      </c>
      <c r="K6442">
        <v>0</v>
      </c>
      <c r="L6442">
        <v>0</v>
      </c>
      <c r="M6442">
        <v>35</v>
      </c>
      <c r="N6442">
        <v>0</v>
      </c>
      <c r="O6442">
        <v>0</v>
      </c>
      <c r="P6442">
        <v>0</v>
      </c>
      <c r="Q6442">
        <v>0</v>
      </c>
    </row>
    <row r="6443" spans="1:17" x14ac:dyDescent="0.2">
      <c r="A6443" t="s">
        <v>23466</v>
      </c>
      <c r="B6443" t="s">
        <v>87</v>
      </c>
      <c r="C6443" t="s">
        <v>194</v>
      </c>
      <c r="D6443" t="s">
        <v>17029</v>
      </c>
      <c r="E6443" t="s">
        <v>79</v>
      </c>
      <c r="F6443" t="s">
        <v>4887</v>
      </c>
      <c r="G6443">
        <v>0</v>
      </c>
      <c r="H6443">
        <v>35</v>
      </c>
      <c r="I6443">
        <v>4</v>
      </c>
      <c r="J6443">
        <v>25</v>
      </c>
      <c r="K6443">
        <v>3</v>
      </c>
      <c r="L6443">
        <v>3</v>
      </c>
      <c r="M6443">
        <v>0</v>
      </c>
      <c r="N6443">
        <v>0</v>
      </c>
      <c r="O6443">
        <v>0</v>
      </c>
      <c r="P6443">
        <v>0</v>
      </c>
      <c r="Q6443">
        <v>0</v>
      </c>
    </row>
    <row r="6444" spans="1:17" x14ac:dyDescent="0.2">
      <c r="A6444" t="s">
        <v>23467</v>
      </c>
      <c r="B6444" t="s">
        <v>87</v>
      </c>
      <c r="C6444" t="s">
        <v>194</v>
      </c>
      <c r="D6444" t="s">
        <v>17029</v>
      </c>
      <c r="E6444" t="s">
        <v>79</v>
      </c>
      <c r="F6444" t="s">
        <v>4889</v>
      </c>
      <c r="G6444">
        <v>0</v>
      </c>
      <c r="H6444">
        <v>0</v>
      </c>
      <c r="I6444">
        <v>0</v>
      </c>
      <c r="J6444">
        <v>0</v>
      </c>
      <c r="K6444">
        <v>0</v>
      </c>
      <c r="L6444">
        <v>0</v>
      </c>
      <c r="M6444">
        <v>35</v>
      </c>
      <c r="N6444">
        <v>0</v>
      </c>
      <c r="O6444">
        <v>0</v>
      </c>
      <c r="P6444">
        <v>0</v>
      </c>
      <c r="Q6444">
        <v>0</v>
      </c>
    </row>
    <row r="6445" spans="1:17" x14ac:dyDescent="0.2">
      <c r="A6445" t="s">
        <v>23468</v>
      </c>
      <c r="B6445" t="s">
        <v>87</v>
      </c>
      <c r="C6445" t="s">
        <v>194</v>
      </c>
      <c r="D6445" t="s">
        <v>17029</v>
      </c>
      <c r="E6445" t="s">
        <v>79</v>
      </c>
      <c r="F6445" t="s">
        <v>4871</v>
      </c>
      <c r="G6445">
        <v>0</v>
      </c>
      <c r="H6445">
        <v>0</v>
      </c>
      <c r="I6445">
        <v>0</v>
      </c>
      <c r="J6445">
        <v>0</v>
      </c>
      <c r="K6445">
        <v>0</v>
      </c>
      <c r="L6445">
        <v>0</v>
      </c>
      <c r="M6445">
        <v>0</v>
      </c>
      <c r="N6445">
        <v>23</v>
      </c>
      <c r="O6445">
        <v>20</v>
      </c>
      <c r="P6445">
        <v>2</v>
      </c>
      <c r="Q6445">
        <v>1</v>
      </c>
    </row>
    <row r="6446" spans="1:17" x14ac:dyDescent="0.2">
      <c r="A6446" t="s">
        <v>23469</v>
      </c>
      <c r="B6446" t="s">
        <v>87</v>
      </c>
      <c r="C6446" t="s">
        <v>194</v>
      </c>
      <c r="D6446" t="s">
        <v>17029</v>
      </c>
      <c r="E6446" t="s">
        <v>79</v>
      </c>
      <c r="F6446" t="s">
        <v>4873</v>
      </c>
      <c r="G6446">
        <v>0</v>
      </c>
      <c r="H6446">
        <v>0</v>
      </c>
      <c r="I6446">
        <v>0</v>
      </c>
      <c r="J6446">
        <v>0</v>
      </c>
      <c r="K6446">
        <v>0</v>
      </c>
      <c r="L6446">
        <v>0</v>
      </c>
      <c r="M6446">
        <v>0</v>
      </c>
      <c r="N6446">
        <v>20</v>
      </c>
      <c r="O6446">
        <v>17</v>
      </c>
      <c r="P6446">
        <v>2</v>
      </c>
      <c r="Q6446">
        <v>1</v>
      </c>
    </row>
    <row r="6447" spans="1:17" x14ac:dyDescent="0.2">
      <c r="A6447" t="s">
        <v>23470</v>
      </c>
      <c r="B6447" t="s">
        <v>87</v>
      </c>
      <c r="C6447" t="s">
        <v>194</v>
      </c>
      <c r="D6447" t="s">
        <v>17029</v>
      </c>
      <c r="E6447" t="s">
        <v>79</v>
      </c>
      <c r="F6447" t="s">
        <v>17019</v>
      </c>
      <c r="G6447">
        <v>35</v>
      </c>
      <c r="H6447">
        <v>0</v>
      </c>
      <c r="I6447">
        <v>0</v>
      </c>
      <c r="J6447">
        <v>0</v>
      </c>
      <c r="K6447">
        <v>0</v>
      </c>
      <c r="L6447">
        <v>0</v>
      </c>
      <c r="M6447">
        <v>0</v>
      </c>
      <c r="N6447">
        <v>0</v>
      </c>
      <c r="O6447">
        <v>0</v>
      </c>
      <c r="P6447">
        <v>0</v>
      </c>
      <c r="Q6447">
        <v>0</v>
      </c>
    </row>
    <row r="6448" spans="1:17" x14ac:dyDescent="0.2">
      <c r="A6448" t="s">
        <v>23471</v>
      </c>
      <c r="B6448" t="s">
        <v>87</v>
      </c>
      <c r="C6448" t="s">
        <v>194</v>
      </c>
      <c r="D6448" t="s">
        <v>17029</v>
      </c>
      <c r="E6448" t="s">
        <v>81</v>
      </c>
      <c r="F6448" t="s">
        <v>4875</v>
      </c>
      <c r="G6448">
        <v>0</v>
      </c>
      <c r="H6448">
        <v>26</v>
      </c>
      <c r="I6448">
        <v>4</v>
      </c>
      <c r="J6448">
        <v>17</v>
      </c>
      <c r="K6448">
        <v>4</v>
      </c>
      <c r="L6448">
        <v>1</v>
      </c>
      <c r="M6448">
        <v>0</v>
      </c>
      <c r="N6448">
        <v>0</v>
      </c>
      <c r="O6448">
        <v>0</v>
      </c>
      <c r="P6448">
        <v>0</v>
      </c>
      <c r="Q6448">
        <v>0</v>
      </c>
    </row>
    <row r="6449" spans="1:17" x14ac:dyDescent="0.2">
      <c r="A6449" t="s">
        <v>23472</v>
      </c>
      <c r="B6449" t="s">
        <v>87</v>
      </c>
      <c r="C6449" t="s">
        <v>194</v>
      </c>
      <c r="D6449" t="s">
        <v>17029</v>
      </c>
      <c r="E6449" t="s">
        <v>81</v>
      </c>
      <c r="F6449" t="s">
        <v>4877</v>
      </c>
      <c r="G6449">
        <v>0</v>
      </c>
      <c r="H6449">
        <v>26</v>
      </c>
      <c r="I6449">
        <v>3</v>
      </c>
      <c r="J6449">
        <v>18</v>
      </c>
      <c r="K6449">
        <v>3</v>
      </c>
      <c r="L6449">
        <v>2</v>
      </c>
      <c r="M6449">
        <v>0</v>
      </c>
      <c r="N6449">
        <v>0</v>
      </c>
      <c r="O6449">
        <v>0</v>
      </c>
      <c r="P6449">
        <v>0</v>
      </c>
      <c r="Q6449">
        <v>0</v>
      </c>
    </row>
    <row r="6450" spans="1:17" x14ac:dyDescent="0.2">
      <c r="A6450" t="s">
        <v>23473</v>
      </c>
      <c r="B6450" t="s">
        <v>87</v>
      </c>
      <c r="C6450" t="s">
        <v>194</v>
      </c>
      <c r="D6450" t="s">
        <v>17029</v>
      </c>
      <c r="E6450" t="s">
        <v>81</v>
      </c>
      <c r="F6450" t="s">
        <v>4879</v>
      </c>
      <c r="G6450">
        <v>0</v>
      </c>
      <c r="H6450">
        <v>0</v>
      </c>
      <c r="I6450">
        <v>0</v>
      </c>
      <c r="J6450">
        <v>0</v>
      </c>
      <c r="K6450">
        <v>0</v>
      </c>
      <c r="L6450">
        <v>0</v>
      </c>
      <c r="M6450">
        <v>26</v>
      </c>
      <c r="N6450">
        <v>0</v>
      </c>
      <c r="O6450">
        <v>0</v>
      </c>
      <c r="P6450">
        <v>0</v>
      </c>
      <c r="Q6450">
        <v>0</v>
      </c>
    </row>
    <row r="6451" spans="1:17" x14ac:dyDescent="0.2">
      <c r="A6451" t="s">
        <v>23474</v>
      </c>
      <c r="B6451" t="s">
        <v>87</v>
      </c>
      <c r="C6451" t="s">
        <v>194</v>
      </c>
      <c r="D6451" t="s">
        <v>17029</v>
      </c>
      <c r="E6451" t="s">
        <v>81</v>
      </c>
      <c r="F6451" t="s">
        <v>4881</v>
      </c>
      <c r="G6451">
        <v>0</v>
      </c>
      <c r="H6451">
        <v>26</v>
      </c>
      <c r="I6451">
        <v>2</v>
      </c>
      <c r="J6451">
        <v>19</v>
      </c>
      <c r="K6451">
        <v>3</v>
      </c>
      <c r="L6451">
        <v>2</v>
      </c>
      <c r="M6451">
        <v>0</v>
      </c>
      <c r="N6451">
        <v>0</v>
      </c>
      <c r="O6451">
        <v>0</v>
      </c>
      <c r="P6451">
        <v>0</v>
      </c>
      <c r="Q6451">
        <v>0</v>
      </c>
    </row>
    <row r="6452" spans="1:17" x14ac:dyDescent="0.2">
      <c r="A6452" t="s">
        <v>23475</v>
      </c>
      <c r="B6452" t="s">
        <v>87</v>
      </c>
      <c r="C6452" t="s">
        <v>194</v>
      </c>
      <c r="D6452" t="s">
        <v>17029</v>
      </c>
      <c r="E6452" t="s">
        <v>81</v>
      </c>
      <c r="F6452" t="s">
        <v>4883</v>
      </c>
      <c r="G6452">
        <v>0</v>
      </c>
      <c r="H6452">
        <v>26</v>
      </c>
      <c r="I6452">
        <v>2</v>
      </c>
      <c r="J6452">
        <v>19</v>
      </c>
      <c r="K6452">
        <v>3</v>
      </c>
      <c r="L6452">
        <v>2</v>
      </c>
      <c r="M6452">
        <v>0</v>
      </c>
      <c r="N6452">
        <v>0</v>
      </c>
      <c r="O6452">
        <v>0</v>
      </c>
      <c r="P6452">
        <v>0</v>
      </c>
      <c r="Q6452">
        <v>0</v>
      </c>
    </row>
    <row r="6453" spans="1:17" x14ac:dyDescent="0.2">
      <c r="A6453" t="s">
        <v>23476</v>
      </c>
      <c r="B6453" t="s">
        <v>87</v>
      </c>
      <c r="C6453" t="s">
        <v>194</v>
      </c>
      <c r="D6453" t="s">
        <v>17029</v>
      </c>
      <c r="E6453" t="s">
        <v>81</v>
      </c>
      <c r="F6453" t="s">
        <v>4885</v>
      </c>
      <c r="G6453">
        <v>0</v>
      </c>
      <c r="H6453">
        <v>0</v>
      </c>
      <c r="I6453">
        <v>0</v>
      </c>
      <c r="J6453">
        <v>0</v>
      </c>
      <c r="K6453">
        <v>0</v>
      </c>
      <c r="L6453">
        <v>0</v>
      </c>
      <c r="M6453">
        <v>26</v>
      </c>
      <c r="N6453">
        <v>0</v>
      </c>
      <c r="O6453">
        <v>0</v>
      </c>
      <c r="P6453">
        <v>0</v>
      </c>
      <c r="Q6453">
        <v>0</v>
      </c>
    </row>
    <row r="6454" spans="1:17" x14ac:dyDescent="0.2">
      <c r="A6454" t="s">
        <v>23477</v>
      </c>
      <c r="B6454" t="s">
        <v>87</v>
      </c>
      <c r="C6454" t="s">
        <v>194</v>
      </c>
      <c r="D6454" t="s">
        <v>17029</v>
      </c>
      <c r="E6454" t="s">
        <v>81</v>
      </c>
      <c r="F6454" t="s">
        <v>4887</v>
      </c>
      <c r="G6454">
        <v>0</v>
      </c>
      <c r="H6454">
        <v>26</v>
      </c>
      <c r="I6454">
        <v>2</v>
      </c>
      <c r="J6454">
        <v>19</v>
      </c>
      <c r="K6454">
        <v>4</v>
      </c>
      <c r="L6454">
        <v>1</v>
      </c>
      <c r="M6454">
        <v>0</v>
      </c>
      <c r="N6454">
        <v>0</v>
      </c>
      <c r="O6454">
        <v>0</v>
      </c>
      <c r="P6454">
        <v>0</v>
      </c>
      <c r="Q6454">
        <v>0</v>
      </c>
    </row>
    <row r="6455" spans="1:17" x14ac:dyDescent="0.2">
      <c r="A6455" t="s">
        <v>23478</v>
      </c>
      <c r="B6455" t="s">
        <v>87</v>
      </c>
      <c r="C6455" t="s">
        <v>194</v>
      </c>
      <c r="D6455" t="s">
        <v>17029</v>
      </c>
      <c r="E6455" t="s">
        <v>81</v>
      </c>
      <c r="F6455" t="s">
        <v>4889</v>
      </c>
      <c r="G6455">
        <v>0</v>
      </c>
      <c r="H6455">
        <v>0</v>
      </c>
      <c r="I6455">
        <v>0</v>
      </c>
      <c r="J6455">
        <v>0</v>
      </c>
      <c r="K6455">
        <v>0</v>
      </c>
      <c r="L6455">
        <v>0</v>
      </c>
      <c r="M6455">
        <v>26</v>
      </c>
      <c r="N6455">
        <v>0</v>
      </c>
      <c r="O6455">
        <v>0</v>
      </c>
      <c r="P6455">
        <v>0</v>
      </c>
      <c r="Q6455">
        <v>0</v>
      </c>
    </row>
    <row r="6456" spans="1:17" x14ac:dyDescent="0.2">
      <c r="A6456" t="s">
        <v>23479</v>
      </c>
      <c r="B6456" t="s">
        <v>87</v>
      </c>
      <c r="C6456" t="s">
        <v>194</v>
      </c>
      <c r="D6456" t="s">
        <v>17029</v>
      </c>
      <c r="E6456" t="s">
        <v>81</v>
      </c>
      <c r="F6456" t="s">
        <v>4871</v>
      </c>
      <c r="G6456">
        <v>0</v>
      </c>
      <c r="H6456">
        <v>0</v>
      </c>
      <c r="I6456">
        <v>0</v>
      </c>
      <c r="J6456">
        <v>0</v>
      </c>
      <c r="K6456">
        <v>0</v>
      </c>
      <c r="L6456">
        <v>0</v>
      </c>
      <c r="M6456">
        <v>0</v>
      </c>
      <c r="N6456">
        <v>16</v>
      </c>
      <c r="O6456">
        <v>14</v>
      </c>
      <c r="P6456">
        <v>1</v>
      </c>
      <c r="Q6456">
        <v>1</v>
      </c>
    </row>
    <row r="6457" spans="1:17" x14ac:dyDescent="0.2">
      <c r="A6457" t="s">
        <v>23480</v>
      </c>
      <c r="B6457" t="s">
        <v>87</v>
      </c>
      <c r="C6457" t="s">
        <v>194</v>
      </c>
      <c r="D6457" t="s">
        <v>17029</v>
      </c>
      <c r="E6457" t="s">
        <v>81</v>
      </c>
      <c r="F6457" t="s">
        <v>4873</v>
      </c>
      <c r="G6457">
        <v>0</v>
      </c>
      <c r="H6457">
        <v>0</v>
      </c>
      <c r="I6457">
        <v>0</v>
      </c>
      <c r="J6457">
        <v>0</v>
      </c>
      <c r="K6457">
        <v>0</v>
      </c>
      <c r="L6457">
        <v>0</v>
      </c>
      <c r="M6457">
        <v>0</v>
      </c>
      <c r="N6457">
        <v>12</v>
      </c>
      <c r="O6457">
        <v>10</v>
      </c>
      <c r="P6457">
        <v>1</v>
      </c>
      <c r="Q6457">
        <v>1</v>
      </c>
    </row>
    <row r="6458" spans="1:17" x14ac:dyDescent="0.2">
      <c r="A6458" t="s">
        <v>23481</v>
      </c>
      <c r="B6458" t="s">
        <v>87</v>
      </c>
      <c r="C6458" t="s">
        <v>194</v>
      </c>
      <c r="D6458" t="s">
        <v>17029</v>
      </c>
      <c r="E6458" t="s">
        <v>81</v>
      </c>
      <c r="F6458" t="s">
        <v>17019</v>
      </c>
      <c r="G6458">
        <v>26</v>
      </c>
      <c r="H6458">
        <v>0</v>
      </c>
      <c r="I6458">
        <v>0</v>
      </c>
      <c r="J6458">
        <v>0</v>
      </c>
      <c r="K6458">
        <v>0</v>
      </c>
      <c r="L6458">
        <v>0</v>
      </c>
      <c r="M6458">
        <v>0</v>
      </c>
      <c r="N6458">
        <v>0</v>
      </c>
      <c r="O6458">
        <v>0</v>
      </c>
      <c r="P6458">
        <v>0</v>
      </c>
      <c r="Q6458">
        <v>0</v>
      </c>
    </row>
    <row r="6459" spans="1:17" x14ac:dyDescent="0.2">
      <c r="A6459" t="s">
        <v>23482</v>
      </c>
      <c r="B6459" t="s">
        <v>87</v>
      </c>
      <c r="C6459" t="s">
        <v>194</v>
      </c>
      <c r="D6459" t="s">
        <v>17025</v>
      </c>
      <c r="E6459" t="s">
        <v>79</v>
      </c>
      <c r="F6459" t="s">
        <v>17019</v>
      </c>
      <c r="G6459">
        <v>10</v>
      </c>
      <c r="H6459">
        <v>0</v>
      </c>
      <c r="I6459">
        <v>0</v>
      </c>
      <c r="J6459">
        <v>0</v>
      </c>
      <c r="K6459">
        <v>0</v>
      </c>
      <c r="L6459">
        <v>0</v>
      </c>
      <c r="M6459">
        <v>0</v>
      </c>
      <c r="N6459">
        <v>0</v>
      </c>
      <c r="O6459">
        <v>0</v>
      </c>
      <c r="P6459">
        <v>0</v>
      </c>
      <c r="Q6459">
        <v>0</v>
      </c>
    </row>
    <row r="6460" spans="1:17" x14ac:dyDescent="0.2">
      <c r="A6460" t="s">
        <v>23483</v>
      </c>
      <c r="B6460" t="s">
        <v>87</v>
      </c>
      <c r="C6460" t="s">
        <v>194</v>
      </c>
      <c r="D6460" t="s">
        <v>17025</v>
      </c>
      <c r="E6460" t="s">
        <v>81</v>
      </c>
      <c r="F6460" t="s">
        <v>17019</v>
      </c>
      <c r="G6460">
        <v>6</v>
      </c>
      <c r="H6460">
        <v>0</v>
      </c>
      <c r="I6460">
        <v>0</v>
      </c>
      <c r="J6460">
        <v>0</v>
      </c>
      <c r="K6460">
        <v>0</v>
      </c>
      <c r="L6460">
        <v>0</v>
      </c>
      <c r="M6460">
        <v>0</v>
      </c>
      <c r="N6460">
        <v>0</v>
      </c>
      <c r="O6460">
        <v>0</v>
      </c>
      <c r="P6460">
        <v>0</v>
      </c>
      <c r="Q6460">
        <v>0</v>
      </c>
    </row>
    <row r="6461" spans="1:17" x14ac:dyDescent="0.2">
      <c r="A6461" t="s">
        <v>23484</v>
      </c>
      <c r="B6461" t="s">
        <v>87</v>
      </c>
      <c r="C6461" t="s">
        <v>195</v>
      </c>
      <c r="D6461" t="s">
        <v>17027</v>
      </c>
      <c r="E6461" t="s">
        <v>81</v>
      </c>
      <c r="F6461" t="s">
        <v>17019</v>
      </c>
      <c r="G6461">
        <v>1</v>
      </c>
      <c r="H6461">
        <v>0</v>
      </c>
      <c r="I6461">
        <v>0</v>
      </c>
      <c r="J6461">
        <v>0</v>
      </c>
      <c r="K6461">
        <v>0</v>
      </c>
      <c r="L6461">
        <v>0</v>
      </c>
      <c r="M6461">
        <v>0</v>
      </c>
      <c r="N6461">
        <v>0</v>
      </c>
      <c r="O6461">
        <v>0</v>
      </c>
      <c r="P6461">
        <v>0</v>
      </c>
      <c r="Q6461">
        <v>0</v>
      </c>
    </row>
    <row r="6462" spans="1:17" x14ac:dyDescent="0.2">
      <c r="A6462" t="s">
        <v>23485</v>
      </c>
      <c r="B6462" t="s">
        <v>87</v>
      </c>
      <c r="C6462" t="s">
        <v>195</v>
      </c>
      <c r="D6462" t="s">
        <v>17029</v>
      </c>
      <c r="E6462" t="s">
        <v>79</v>
      </c>
      <c r="F6462" t="s">
        <v>4875</v>
      </c>
      <c r="G6462">
        <v>0</v>
      </c>
      <c r="H6462">
        <v>5</v>
      </c>
      <c r="I6462">
        <v>0</v>
      </c>
      <c r="J6462">
        <v>5</v>
      </c>
      <c r="K6462">
        <v>0</v>
      </c>
      <c r="L6462">
        <v>0</v>
      </c>
      <c r="M6462">
        <v>0</v>
      </c>
      <c r="N6462">
        <v>0</v>
      </c>
      <c r="O6462">
        <v>0</v>
      </c>
      <c r="P6462">
        <v>0</v>
      </c>
      <c r="Q6462">
        <v>0</v>
      </c>
    </row>
    <row r="6463" spans="1:17" x14ac:dyDescent="0.2">
      <c r="A6463" t="s">
        <v>23486</v>
      </c>
      <c r="B6463" t="s">
        <v>87</v>
      </c>
      <c r="C6463" t="s">
        <v>195</v>
      </c>
      <c r="D6463" t="s">
        <v>17029</v>
      </c>
      <c r="E6463" t="s">
        <v>79</v>
      </c>
      <c r="F6463" t="s">
        <v>4877</v>
      </c>
      <c r="G6463">
        <v>0</v>
      </c>
      <c r="H6463">
        <v>5</v>
      </c>
      <c r="I6463">
        <v>0</v>
      </c>
      <c r="J6463">
        <v>4</v>
      </c>
      <c r="K6463">
        <v>0</v>
      </c>
      <c r="L6463">
        <v>1</v>
      </c>
      <c r="M6463">
        <v>0</v>
      </c>
      <c r="N6463">
        <v>0</v>
      </c>
      <c r="O6463">
        <v>0</v>
      </c>
      <c r="P6463">
        <v>0</v>
      </c>
      <c r="Q6463">
        <v>0</v>
      </c>
    </row>
    <row r="6464" spans="1:17" x14ac:dyDescent="0.2">
      <c r="A6464" t="s">
        <v>23487</v>
      </c>
      <c r="B6464" t="s">
        <v>87</v>
      </c>
      <c r="C6464" t="s">
        <v>195</v>
      </c>
      <c r="D6464" t="s">
        <v>17029</v>
      </c>
      <c r="E6464" t="s">
        <v>79</v>
      </c>
      <c r="F6464" t="s">
        <v>4879</v>
      </c>
      <c r="G6464">
        <v>0</v>
      </c>
      <c r="H6464">
        <v>0</v>
      </c>
      <c r="I6464">
        <v>0</v>
      </c>
      <c r="J6464">
        <v>0</v>
      </c>
      <c r="K6464">
        <v>0</v>
      </c>
      <c r="L6464">
        <v>0</v>
      </c>
      <c r="M6464">
        <v>5</v>
      </c>
      <c r="N6464">
        <v>0</v>
      </c>
      <c r="O6464">
        <v>0</v>
      </c>
      <c r="P6464">
        <v>0</v>
      </c>
      <c r="Q6464">
        <v>0</v>
      </c>
    </row>
    <row r="6465" spans="1:17" x14ac:dyDescent="0.2">
      <c r="A6465" t="s">
        <v>23488</v>
      </c>
      <c r="B6465" t="s">
        <v>87</v>
      </c>
      <c r="C6465" t="s">
        <v>195</v>
      </c>
      <c r="D6465" t="s">
        <v>17029</v>
      </c>
      <c r="E6465" t="s">
        <v>79</v>
      </c>
      <c r="F6465" t="s">
        <v>4881</v>
      </c>
      <c r="G6465">
        <v>0</v>
      </c>
      <c r="H6465">
        <v>5</v>
      </c>
      <c r="I6465">
        <v>0</v>
      </c>
      <c r="J6465">
        <v>4</v>
      </c>
      <c r="K6465">
        <v>0</v>
      </c>
      <c r="L6465">
        <v>1</v>
      </c>
      <c r="M6465">
        <v>0</v>
      </c>
      <c r="N6465">
        <v>0</v>
      </c>
      <c r="O6465">
        <v>0</v>
      </c>
      <c r="P6465">
        <v>0</v>
      </c>
      <c r="Q6465">
        <v>0</v>
      </c>
    </row>
    <row r="6466" spans="1:17" x14ac:dyDescent="0.2">
      <c r="A6466" t="s">
        <v>23489</v>
      </c>
      <c r="B6466" t="s">
        <v>87</v>
      </c>
      <c r="C6466" t="s">
        <v>195</v>
      </c>
      <c r="D6466" t="s">
        <v>17029</v>
      </c>
      <c r="E6466" t="s">
        <v>79</v>
      </c>
      <c r="F6466" t="s">
        <v>4883</v>
      </c>
      <c r="G6466">
        <v>0</v>
      </c>
      <c r="H6466">
        <v>5</v>
      </c>
      <c r="I6466">
        <v>0</v>
      </c>
      <c r="J6466">
        <v>4</v>
      </c>
      <c r="K6466">
        <v>0</v>
      </c>
      <c r="L6466">
        <v>1</v>
      </c>
      <c r="M6466">
        <v>0</v>
      </c>
      <c r="N6466">
        <v>0</v>
      </c>
      <c r="O6466">
        <v>0</v>
      </c>
      <c r="P6466">
        <v>0</v>
      </c>
      <c r="Q6466">
        <v>0</v>
      </c>
    </row>
    <row r="6467" spans="1:17" x14ac:dyDescent="0.2">
      <c r="A6467" t="s">
        <v>23490</v>
      </c>
      <c r="B6467" t="s">
        <v>87</v>
      </c>
      <c r="C6467" t="s">
        <v>195</v>
      </c>
      <c r="D6467" t="s">
        <v>17029</v>
      </c>
      <c r="E6467" t="s">
        <v>79</v>
      </c>
      <c r="F6467" t="s">
        <v>4885</v>
      </c>
      <c r="G6467">
        <v>0</v>
      </c>
      <c r="H6467">
        <v>0</v>
      </c>
      <c r="I6467">
        <v>0</v>
      </c>
      <c r="J6467">
        <v>0</v>
      </c>
      <c r="K6467">
        <v>0</v>
      </c>
      <c r="L6467">
        <v>0</v>
      </c>
      <c r="M6467">
        <v>5</v>
      </c>
      <c r="N6467">
        <v>0</v>
      </c>
      <c r="O6467">
        <v>0</v>
      </c>
      <c r="P6467">
        <v>0</v>
      </c>
      <c r="Q6467">
        <v>0</v>
      </c>
    </row>
    <row r="6468" spans="1:17" x14ac:dyDescent="0.2">
      <c r="A6468" t="s">
        <v>23491</v>
      </c>
      <c r="B6468" t="s">
        <v>87</v>
      </c>
      <c r="C6468" t="s">
        <v>195</v>
      </c>
      <c r="D6468" t="s">
        <v>17029</v>
      </c>
      <c r="E6468" t="s">
        <v>79</v>
      </c>
      <c r="F6468" t="s">
        <v>4887</v>
      </c>
      <c r="G6468">
        <v>0</v>
      </c>
      <c r="H6468">
        <v>5</v>
      </c>
      <c r="I6468">
        <v>0</v>
      </c>
      <c r="J6468">
        <v>4</v>
      </c>
      <c r="K6468">
        <v>1</v>
      </c>
      <c r="L6468">
        <v>0</v>
      </c>
      <c r="M6468">
        <v>0</v>
      </c>
      <c r="N6468">
        <v>0</v>
      </c>
      <c r="O6468">
        <v>0</v>
      </c>
      <c r="P6468">
        <v>0</v>
      </c>
      <c r="Q6468">
        <v>0</v>
      </c>
    </row>
    <row r="6469" spans="1:17" x14ac:dyDescent="0.2">
      <c r="A6469" t="s">
        <v>23492</v>
      </c>
      <c r="B6469" t="s">
        <v>87</v>
      </c>
      <c r="C6469" t="s">
        <v>195</v>
      </c>
      <c r="D6469" t="s">
        <v>17029</v>
      </c>
      <c r="E6469" t="s">
        <v>79</v>
      </c>
      <c r="F6469" t="s">
        <v>4889</v>
      </c>
      <c r="G6469">
        <v>0</v>
      </c>
      <c r="H6469">
        <v>0</v>
      </c>
      <c r="I6469">
        <v>0</v>
      </c>
      <c r="J6469">
        <v>0</v>
      </c>
      <c r="K6469">
        <v>0</v>
      </c>
      <c r="L6469">
        <v>0</v>
      </c>
      <c r="M6469">
        <v>5</v>
      </c>
      <c r="N6469">
        <v>0</v>
      </c>
      <c r="O6469">
        <v>0</v>
      </c>
      <c r="P6469">
        <v>0</v>
      </c>
      <c r="Q6469">
        <v>0</v>
      </c>
    </row>
    <row r="6470" spans="1:17" x14ac:dyDescent="0.2">
      <c r="A6470" t="s">
        <v>23493</v>
      </c>
      <c r="B6470" t="s">
        <v>87</v>
      </c>
      <c r="C6470" t="s">
        <v>195</v>
      </c>
      <c r="D6470" t="s">
        <v>17029</v>
      </c>
      <c r="E6470" t="s">
        <v>79</v>
      </c>
      <c r="F6470" t="s">
        <v>4871</v>
      </c>
      <c r="G6470">
        <v>0</v>
      </c>
      <c r="H6470">
        <v>0</v>
      </c>
      <c r="I6470">
        <v>0</v>
      </c>
      <c r="J6470">
        <v>0</v>
      </c>
      <c r="K6470">
        <v>0</v>
      </c>
      <c r="L6470">
        <v>0</v>
      </c>
      <c r="M6470">
        <v>0</v>
      </c>
      <c r="N6470">
        <v>5</v>
      </c>
      <c r="O6470">
        <v>3</v>
      </c>
      <c r="P6470">
        <v>2</v>
      </c>
      <c r="Q6470">
        <v>0</v>
      </c>
    </row>
    <row r="6471" spans="1:17" x14ac:dyDescent="0.2">
      <c r="A6471" t="s">
        <v>23494</v>
      </c>
      <c r="B6471" t="s">
        <v>87</v>
      </c>
      <c r="C6471" t="s">
        <v>195</v>
      </c>
      <c r="D6471" t="s">
        <v>17029</v>
      </c>
      <c r="E6471" t="s">
        <v>79</v>
      </c>
      <c r="F6471" t="s">
        <v>4873</v>
      </c>
      <c r="G6471">
        <v>0</v>
      </c>
      <c r="H6471">
        <v>0</v>
      </c>
      <c r="I6471">
        <v>0</v>
      </c>
      <c r="J6471">
        <v>0</v>
      </c>
      <c r="K6471">
        <v>0</v>
      </c>
      <c r="L6471">
        <v>0</v>
      </c>
      <c r="M6471">
        <v>0</v>
      </c>
      <c r="N6471">
        <v>4</v>
      </c>
      <c r="O6471">
        <v>3</v>
      </c>
      <c r="P6471">
        <v>1</v>
      </c>
      <c r="Q6471">
        <v>0</v>
      </c>
    </row>
    <row r="6472" spans="1:17" x14ac:dyDescent="0.2">
      <c r="A6472" t="s">
        <v>23495</v>
      </c>
      <c r="B6472" t="s">
        <v>87</v>
      </c>
      <c r="C6472" t="s">
        <v>195</v>
      </c>
      <c r="D6472" t="s">
        <v>17029</v>
      </c>
      <c r="E6472" t="s">
        <v>79</v>
      </c>
      <c r="F6472" t="s">
        <v>17019</v>
      </c>
      <c r="G6472">
        <v>5</v>
      </c>
      <c r="H6472">
        <v>0</v>
      </c>
      <c r="I6472">
        <v>0</v>
      </c>
      <c r="J6472">
        <v>0</v>
      </c>
      <c r="K6472">
        <v>0</v>
      </c>
      <c r="L6472">
        <v>0</v>
      </c>
      <c r="M6472">
        <v>0</v>
      </c>
      <c r="N6472">
        <v>0</v>
      </c>
      <c r="O6472">
        <v>0</v>
      </c>
      <c r="P6472">
        <v>0</v>
      </c>
      <c r="Q6472">
        <v>0</v>
      </c>
    </row>
    <row r="6473" spans="1:17" x14ac:dyDescent="0.2">
      <c r="A6473" t="s">
        <v>23496</v>
      </c>
      <c r="B6473" t="s">
        <v>87</v>
      </c>
      <c r="C6473" t="s">
        <v>195</v>
      </c>
      <c r="D6473" t="s">
        <v>17029</v>
      </c>
      <c r="E6473" t="s">
        <v>81</v>
      </c>
      <c r="F6473" t="s">
        <v>4875</v>
      </c>
      <c r="G6473">
        <v>0</v>
      </c>
      <c r="H6473">
        <v>15</v>
      </c>
      <c r="I6473">
        <v>2</v>
      </c>
      <c r="J6473">
        <v>9</v>
      </c>
      <c r="K6473">
        <v>4</v>
      </c>
      <c r="L6473">
        <v>0</v>
      </c>
      <c r="M6473">
        <v>0</v>
      </c>
      <c r="N6473">
        <v>0</v>
      </c>
      <c r="O6473">
        <v>0</v>
      </c>
      <c r="P6473">
        <v>0</v>
      </c>
      <c r="Q6473">
        <v>0</v>
      </c>
    </row>
    <row r="6474" spans="1:17" x14ac:dyDescent="0.2">
      <c r="A6474" t="s">
        <v>23497</v>
      </c>
      <c r="B6474" t="s">
        <v>87</v>
      </c>
      <c r="C6474" t="s">
        <v>195</v>
      </c>
      <c r="D6474" t="s">
        <v>17029</v>
      </c>
      <c r="E6474" t="s">
        <v>81</v>
      </c>
      <c r="F6474" t="s">
        <v>4877</v>
      </c>
      <c r="G6474">
        <v>0</v>
      </c>
      <c r="H6474">
        <v>15</v>
      </c>
      <c r="I6474">
        <v>1</v>
      </c>
      <c r="J6474">
        <v>10</v>
      </c>
      <c r="K6474">
        <v>3</v>
      </c>
      <c r="L6474">
        <v>1</v>
      </c>
      <c r="M6474">
        <v>0</v>
      </c>
      <c r="N6474">
        <v>0</v>
      </c>
      <c r="O6474">
        <v>0</v>
      </c>
      <c r="P6474">
        <v>0</v>
      </c>
      <c r="Q6474">
        <v>0</v>
      </c>
    </row>
    <row r="6475" spans="1:17" x14ac:dyDescent="0.2">
      <c r="A6475" t="s">
        <v>23498</v>
      </c>
      <c r="B6475" t="s">
        <v>87</v>
      </c>
      <c r="C6475" t="s">
        <v>195</v>
      </c>
      <c r="D6475" t="s">
        <v>17029</v>
      </c>
      <c r="E6475" t="s">
        <v>81</v>
      </c>
      <c r="F6475" t="s">
        <v>4879</v>
      </c>
      <c r="G6475">
        <v>0</v>
      </c>
      <c r="H6475">
        <v>0</v>
      </c>
      <c r="I6475">
        <v>0</v>
      </c>
      <c r="J6475">
        <v>0</v>
      </c>
      <c r="K6475">
        <v>0</v>
      </c>
      <c r="L6475">
        <v>0</v>
      </c>
      <c r="M6475">
        <v>15</v>
      </c>
      <c r="N6475">
        <v>0</v>
      </c>
      <c r="O6475">
        <v>0</v>
      </c>
      <c r="P6475">
        <v>0</v>
      </c>
      <c r="Q6475">
        <v>0</v>
      </c>
    </row>
    <row r="6476" spans="1:17" x14ac:dyDescent="0.2">
      <c r="A6476" t="s">
        <v>23499</v>
      </c>
      <c r="B6476" t="s">
        <v>87</v>
      </c>
      <c r="C6476" t="s">
        <v>195</v>
      </c>
      <c r="D6476" t="s">
        <v>17029</v>
      </c>
      <c r="E6476" t="s">
        <v>81</v>
      </c>
      <c r="F6476" t="s">
        <v>4881</v>
      </c>
      <c r="G6476">
        <v>0</v>
      </c>
      <c r="H6476">
        <v>15</v>
      </c>
      <c r="I6476">
        <v>1</v>
      </c>
      <c r="J6476">
        <v>10</v>
      </c>
      <c r="K6476">
        <v>3</v>
      </c>
      <c r="L6476">
        <v>1</v>
      </c>
      <c r="M6476">
        <v>0</v>
      </c>
      <c r="N6476">
        <v>0</v>
      </c>
      <c r="O6476">
        <v>0</v>
      </c>
      <c r="P6476">
        <v>0</v>
      </c>
      <c r="Q6476">
        <v>0</v>
      </c>
    </row>
    <row r="6477" spans="1:17" x14ac:dyDescent="0.2">
      <c r="A6477" t="s">
        <v>23500</v>
      </c>
      <c r="B6477" t="s">
        <v>87</v>
      </c>
      <c r="C6477" t="s">
        <v>195</v>
      </c>
      <c r="D6477" t="s">
        <v>17029</v>
      </c>
      <c r="E6477" t="s">
        <v>81</v>
      </c>
      <c r="F6477" t="s">
        <v>4883</v>
      </c>
      <c r="G6477">
        <v>0</v>
      </c>
      <c r="H6477">
        <v>15</v>
      </c>
      <c r="I6477">
        <v>1</v>
      </c>
      <c r="J6477">
        <v>10</v>
      </c>
      <c r="K6477">
        <v>3</v>
      </c>
      <c r="L6477">
        <v>1</v>
      </c>
      <c r="M6477">
        <v>0</v>
      </c>
      <c r="N6477">
        <v>0</v>
      </c>
      <c r="O6477">
        <v>0</v>
      </c>
      <c r="P6477">
        <v>0</v>
      </c>
      <c r="Q6477">
        <v>0</v>
      </c>
    </row>
    <row r="6478" spans="1:17" x14ac:dyDescent="0.2">
      <c r="A6478" t="s">
        <v>23501</v>
      </c>
      <c r="B6478" t="s">
        <v>87</v>
      </c>
      <c r="C6478" t="s">
        <v>195</v>
      </c>
      <c r="D6478" t="s">
        <v>17029</v>
      </c>
      <c r="E6478" t="s">
        <v>81</v>
      </c>
      <c r="F6478" t="s">
        <v>4885</v>
      </c>
      <c r="G6478">
        <v>0</v>
      </c>
      <c r="H6478">
        <v>0</v>
      </c>
      <c r="I6478">
        <v>0</v>
      </c>
      <c r="J6478">
        <v>0</v>
      </c>
      <c r="K6478">
        <v>0</v>
      </c>
      <c r="L6478">
        <v>0</v>
      </c>
      <c r="M6478">
        <v>15</v>
      </c>
      <c r="N6478">
        <v>0</v>
      </c>
      <c r="O6478">
        <v>0</v>
      </c>
      <c r="P6478">
        <v>0</v>
      </c>
      <c r="Q6478">
        <v>0</v>
      </c>
    </row>
    <row r="6479" spans="1:17" x14ac:dyDescent="0.2">
      <c r="A6479" t="s">
        <v>23502</v>
      </c>
      <c r="B6479" t="s">
        <v>87</v>
      </c>
      <c r="C6479" t="s">
        <v>195</v>
      </c>
      <c r="D6479" t="s">
        <v>17029</v>
      </c>
      <c r="E6479" t="s">
        <v>81</v>
      </c>
      <c r="F6479" t="s">
        <v>4887</v>
      </c>
      <c r="G6479">
        <v>0</v>
      </c>
      <c r="H6479">
        <v>15</v>
      </c>
      <c r="I6479">
        <v>1</v>
      </c>
      <c r="J6479">
        <v>10</v>
      </c>
      <c r="K6479">
        <v>4</v>
      </c>
      <c r="L6479">
        <v>0</v>
      </c>
      <c r="M6479">
        <v>0</v>
      </c>
      <c r="N6479">
        <v>0</v>
      </c>
      <c r="O6479">
        <v>0</v>
      </c>
      <c r="P6479">
        <v>0</v>
      </c>
      <c r="Q6479">
        <v>0</v>
      </c>
    </row>
    <row r="6480" spans="1:17" x14ac:dyDescent="0.2">
      <c r="A6480" t="s">
        <v>23503</v>
      </c>
      <c r="B6480" t="s">
        <v>87</v>
      </c>
      <c r="C6480" t="s">
        <v>195</v>
      </c>
      <c r="D6480" t="s">
        <v>17029</v>
      </c>
      <c r="E6480" t="s">
        <v>81</v>
      </c>
      <c r="F6480" t="s">
        <v>4889</v>
      </c>
      <c r="G6480">
        <v>0</v>
      </c>
      <c r="H6480">
        <v>0</v>
      </c>
      <c r="I6480">
        <v>0</v>
      </c>
      <c r="J6480">
        <v>0</v>
      </c>
      <c r="K6480">
        <v>0</v>
      </c>
      <c r="L6480">
        <v>0</v>
      </c>
      <c r="M6480">
        <v>15</v>
      </c>
      <c r="N6480">
        <v>0</v>
      </c>
      <c r="O6480">
        <v>0</v>
      </c>
      <c r="P6480">
        <v>0</v>
      </c>
      <c r="Q6480">
        <v>0</v>
      </c>
    </row>
    <row r="6481" spans="1:17" x14ac:dyDescent="0.2">
      <c r="A6481" t="s">
        <v>23504</v>
      </c>
      <c r="B6481" t="s">
        <v>87</v>
      </c>
      <c r="C6481" t="s">
        <v>195</v>
      </c>
      <c r="D6481" t="s">
        <v>17029</v>
      </c>
      <c r="E6481" t="s">
        <v>81</v>
      </c>
      <c r="F6481" t="s">
        <v>4871</v>
      </c>
      <c r="G6481">
        <v>0</v>
      </c>
      <c r="H6481">
        <v>0</v>
      </c>
      <c r="I6481">
        <v>0</v>
      </c>
      <c r="J6481">
        <v>0</v>
      </c>
      <c r="K6481">
        <v>0</v>
      </c>
      <c r="L6481">
        <v>0</v>
      </c>
      <c r="M6481">
        <v>0</v>
      </c>
      <c r="N6481">
        <v>14</v>
      </c>
      <c r="O6481">
        <v>14</v>
      </c>
      <c r="P6481">
        <v>0</v>
      </c>
      <c r="Q6481">
        <v>0</v>
      </c>
    </row>
    <row r="6482" spans="1:17" x14ac:dyDescent="0.2">
      <c r="A6482" t="s">
        <v>23505</v>
      </c>
      <c r="B6482" t="s">
        <v>87</v>
      </c>
      <c r="C6482" t="s">
        <v>195</v>
      </c>
      <c r="D6482" t="s">
        <v>17029</v>
      </c>
      <c r="E6482" t="s">
        <v>81</v>
      </c>
      <c r="F6482" t="s">
        <v>4873</v>
      </c>
      <c r="G6482">
        <v>0</v>
      </c>
      <c r="H6482">
        <v>0</v>
      </c>
      <c r="I6482">
        <v>0</v>
      </c>
      <c r="J6482">
        <v>0</v>
      </c>
      <c r="K6482">
        <v>0</v>
      </c>
      <c r="L6482">
        <v>0</v>
      </c>
      <c r="M6482">
        <v>0</v>
      </c>
      <c r="N6482">
        <v>9</v>
      </c>
      <c r="O6482">
        <v>9</v>
      </c>
      <c r="P6482">
        <v>0</v>
      </c>
      <c r="Q6482">
        <v>0</v>
      </c>
    </row>
    <row r="6483" spans="1:17" x14ac:dyDescent="0.2">
      <c r="A6483" t="s">
        <v>23506</v>
      </c>
      <c r="B6483" t="s">
        <v>87</v>
      </c>
      <c r="C6483" t="s">
        <v>195</v>
      </c>
      <c r="D6483" t="s">
        <v>17029</v>
      </c>
      <c r="E6483" t="s">
        <v>81</v>
      </c>
      <c r="F6483" t="s">
        <v>17019</v>
      </c>
      <c r="G6483">
        <v>15</v>
      </c>
      <c r="H6483">
        <v>0</v>
      </c>
      <c r="I6483">
        <v>0</v>
      </c>
      <c r="J6483">
        <v>0</v>
      </c>
      <c r="K6483">
        <v>0</v>
      </c>
      <c r="L6483">
        <v>0</v>
      </c>
      <c r="M6483">
        <v>0</v>
      </c>
      <c r="N6483">
        <v>0</v>
      </c>
      <c r="O6483">
        <v>0</v>
      </c>
      <c r="P6483">
        <v>0</v>
      </c>
      <c r="Q6483">
        <v>0</v>
      </c>
    </row>
    <row r="6484" spans="1:17" x14ac:dyDescent="0.2">
      <c r="A6484" t="s">
        <v>23507</v>
      </c>
      <c r="B6484" t="s">
        <v>87</v>
      </c>
      <c r="C6484" t="s">
        <v>195</v>
      </c>
      <c r="D6484" t="s">
        <v>17025</v>
      </c>
      <c r="E6484" t="s">
        <v>81</v>
      </c>
      <c r="F6484" t="s">
        <v>17019</v>
      </c>
      <c r="G6484">
        <v>3</v>
      </c>
      <c r="H6484">
        <v>0</v>
      </c>
      <c r="I6484">
        <v>0</v>
      </c>
      <c r="J6484">
        <v>0</v>
      </c>
      <c r="K6484">
        <v>0</v>
      </c>
      <c r="L6484">
        <v>0</v>
      </c>
      <c r="M6484">
        <v>0</v>
      </c>
      <c r="N6484">
        <v>0</v>
      </c>
      <c r="O6484">
        <v>0</v>
      </c>
      <c r="P6484">
        <v>0</v>
      </c>
      <c r="Q6484">
        <v>0</v>
      </c>
    </row>
    <row r="6485" spans="1:17" x14ac:dyDescent="0.2">
      <c r="A6485" t="s">
        <v>23508</v>
      </c>
      <c r="B6485" t="s">
        <v>87</v>
      </c>
      <c r="C6485" t="s">
        <v>273</v>
      </c>
      <c r="D6485" t="s">
        <v>17029</v>
      </c>
      <c r="E6485" t="s">
        <v>79</v>
      </c>
      <c r="F6485" t="s">
        <v>4875</v>
      </c>
      <c r="G6485">
        <v>0</v>
      </c>
      <c r="H6485">
        <v>1</v>
      </c>
      <c r="I6485">
        <v>0</v>
      </c>
      <c r="J6485">
        <v>0</v>
      </c>
      <c r="K6485">
        <v>0</v>
      </c>
      <c r="L6485">
        <v>1</v>
      </c>
      <c r="M6485">
        <v>0</v>
      </c>
      <c r="N6485">
        <v>0</v>
      </c>
      <c r="O6485">
        <v>0</v>
      </c>
      <c r="P6485">
        <v>0</v>
      </c>
      <c r="Q6485">
        <v>0</v>
      </c>
    </row>
    <row r="6486" spans="1:17" x14ac:dyDescent="0.2">
      <c r="A6486" t="s">
        <v>23509</v>
      </c>
      <c r="B6486" t="s">
        <v>87</v>
      </c>
      <c r="C6486" t="s">
        <v>273</v>
      </c>
      <c r="D6486" t="s">
        <v>17029</v>
      </c>
      <c r="E6486" t="s">
        <v>79</v>
      </c>
      <c r="F6486" t="s">
        <v>4877</v>
      </c>
      <c r="G6486">
        <v>0</v>
      </c>
      <c r="H6486">
        <v>1</v>
      </c>
      <c r="I6486">
        <v>0</v>
      </c>
      <c r="J6486">
        <v>0</v>
      </c>
      <c r="K6486">
        <v>0</v>
      </c>
      <c r="L6486">
        <v>1</v>
      </c>
      <c r="M6486">
        <v>0</v>
      </c>
      <c r="N6486">
        <v>0</v>
      </c>
      <c r="O6486">
        <v>0</v>
      </c>
      <c r="P6486">
        <v>0</v>
      </c>
      <c r="Q6486">
        <v>0</v>
      </c>
    </row>
    <row r="6487" spans="1:17" x14ac:dyDescent="0.2">
      <c r="A6487" t="s">
        <v>23510</v>
      </c>
      <c r="B6487" t="s">
        <v>87</v>
      </c>
      <c r="C6487" t="s">
        <v>273</v>
      </c>
      <c r="D6487" t="s">
        <v>17029</v>
      </c>
      <c r="E6487" t="s">
        <v>79</v>
      </c>
      <c r="F6487" t="s">
        <v>4879</v>
      </c>
      <c r="G6487">
        <v>0</v>
      </c>
      <c r="H6487">
        <v>0</v>
      </c>
      <c r="I6487">
        <v>0</v>
      </c>
      <c r="J6487">
        <v>0</v>
      </c>
      <c r="K6487">
        <v>0</v>
      </c>
      <c r="L6487">
        <v>0</v>
      </c>
      <c r="M6487">
        <v>1</v>
      </c>
      <c r="N6487">
        <v>0</v>
      </c>
      <c r="O6487">
        <v>0</v>
      </c>
      <c r="P6487">
        <v>0</v>
      </c>
      <c r="Q6487">
        <v>0</v>
      </c>
    </row>
    <row r="6488" spans="1:17" x14ac:dyDescent="0.2">
      <c r="A6488" t="s">
        <v>23511</v>
      </c>
      <c r="B6488" t="s">
        <v>87</v>
      </c>
      <c r="C6488" t="s">
        <v>273</v>
      </c>
      <c r="D6488" t="s">
        <v>17029</v>
      </c>
      <c r="E6488" t="s">
        <v>79</v>
      </c>
      <c r="F6488" t="s">
        <v>4881</v>
      </c>
      <c r="G6488">
        <v>0</v>
      </c>
      <c r="H6488">
        <v>1</v>
      </c>
      <c r="I6488">
        <v>0</v>
      </c>
      <c r="J6488">
        <v>0</v>
      </c>
      <c r="K6488">
        <v>0</v>
      </c>
      <c r="L6488">
        <v>1</v>
      </c>
      <c r="M6488">
        <v>0</v>
      </c>
      <c r="N6488">
        <v>0</v>
      </c>
      <c r="O6488">
        <v>0</v>
      </c>
      <c r="P6488">
        <v>0</v>
      </c>
      <c r="Q6488">
        <v>0</v>
      </c>
    </row>
    <row r="6489" spans="1:17" x14ac:dyDescent="0.2">
      <c r="A6489" t="s">
        <v>23512</v>
      </c>
      <c r="B6489" t="s">
        <v>87</v>
      </c>
      <c r="C6489" t="s">
        <v>273</v>
      </c>
      <c r="D6489" t="s">
        <v>17029</v>
      </c>
      <c r="E6489" t="s">
        <v>79</v>
      </c>
      <c r="F6489" t="s">
        <v>4883</v>
      </c>
      <c r="G6489">
        <v>0</v>
      </c>
      <c r="H6489">
        <v>1</v>
      </c>
      <c r="I6489">
        <v>0</v>
      </c>
      <c r="J6489">
        <v>0</v>
      </c>
      <c r="K6489">
        <v>0</v>
      </c>
      <c r="L6489">
        <v>1</v>
      </c>
      <c r="M6489">
        <v>0</v>
      </c>
      <c r="N6489">
        <v>0</v>
      </c>
      <c r="O6489">
        <v>0</v>
      </c>
      <c r="P6489">
        <v>0</v>
      </c>
      <c r="Q6489">
        <v>0</v>
      </c>
    </row>
    <row r="6490" spans="1:17" x14ac:dyDescent="0.2">
      <c r="A6490" t="s">
        <v>23513</v>
      </c>
      <c r="B6490" t="s">
        <v>87</v>
      </c>
      <c r="C6490" t="s">
        <v>273</v>
      </c>
      <c r="D6490" t="s">
        <v>17029</v>
      </c>
      <c r="E6490" t="s">
        <v>79</v>
      </c>
      <c r="F6490" t="s">
        <v>4885</v>
      </c>
      <c r="G6490">
        <v>0</v>
      </c>
      <c r="H6490">
        <v>0</v>
      </c>
      <c r="I6490">
        <v>0</v>
      </c>
      <c r="J6490">
        <v>0</v>
      </c>
      <c r="K6490">
        <v>0</v>
      </c>
      <c r="L6490">
        <v>0</v>
      </c>
      <c r="M6490">
        <v>1</v>
      </c>
      <c r="N6490">
        <v>0</v>
      </c>
      <c r="O6490">
        <v>0</v>
      </c>
      <c r="P6490">
        <v>0</v>
      </c>
      <c r="Q6490">
        <v>0</v>
      </c>
    </row>
    <row r="6491" spans="1:17" x14ac:dyDescent="0.2">
      <c r="A6491" t="s">
        <v>23514</v>
      </c>
      <c r="B6491" t="s">
        <v>87</v>
      </c>
      <c r="C6491" t="s">
        <v>273</v>
      </c>
      <c r="D6491" t="s">
        <v>17029</v>
      </c>
      <c r="E6491" t="s">
        <v>79</v>
      </c>
      <c r="F6491" t="s">
        <v>4887</v>
      </c>
      <c r="G6491">
        <v>0</v>
      </c>
      <c r="H6491">
        <v>1</v>
      </c>
      <c r="I6491">
        <v>0</v>
      </c>
      <c r="J6491">
        <v>0</v>
      </c>
      <c r="K6491">
        <v>0</v>
      </c>
      <c r="L6491">
        <v>1</v>
      </c>
      <c r="M6491">
        <v>0</v>
      </c>
      <c r="N6491">
        <v>0</v>
      </c>
      <c r="O6491">
        <v>0</v>
      </c>
      <c r="P6491">
        <v>0</v>
      </c>
      <c r="Q6491">
        <v>0</v>
      </c>
    </row>
    <row r="6492" spans="1:17" x14ac:dyDescent="0.2">
      <c r="A6492" t="s">
        <v>23515</v>
      </c>
      <c r="B6492" t="s">
        <v>87</v>
      </c>
      <c r="C6492" t="s">
        <v>273</v>
      </c>
      <c r="D6492" t="s">
        <v>17029</v>
      </c>
      <c r="E6492" t="s">
        <v>79</v>
      </c>
      <c r="F6492" t="s">
        <v>4889</v>
      </c>
      <c r="G6492">
        <v>0</v>
      </c>
      <c r="H6492">
        <v>0</v>
      </c>
      <c r="I6492">
        <v>0</v>
      </c>
      <c r="J6492">
        <v>0</v>
      </c>
      <c r="K6492">
        <v>0</v>
      </c>
      <c r="L6492">
        <v>0</v>
      </c>
      <c r="M6492">
        <v>1</v>
      </c>
      <c r="N6492">
        <v>0</v>
      </c>
      <c r="O6492">
        <v>0</v>
      </c>
      <c r="P6492">
        <v>0</v>
      </c>
      <c r="Q6492">
        <v>0</v>
      </c>
    </row>
    <row r="6493" spans="1:17" x14ac:dyDescent="0.2">
      <c r="A6493" t="s">
        <v>23516</v>
      </c>
      <c r="B6493" t="s">
        <v>87</v>
      </c>
      <c r="C6493" t="s">
        <v>273</v>
      </c>
      <c r="D6493" t="s">
        <v>17029</v>
      </c>
      <c r="E6493" t="s">
        <v>79</v>
      </c>
      <c r="F6493" t="s">
        <v>4871</v>
      </c>
      <c r="G6493">
        <v>0</v>
      </c>
      <c r="H6493">
        <v>0</v>
      </c>
      <c r="I6493">
        <v>0</v>
      </c>
      <c r="J6493">
        <v>0</v>
      </c>
      <c r="K6493">
        <v>0</v>
      </c>
      <c r="L6493">
        <v>0</v>
      </c>
      <c r="M6493">
        <v>0</v>
      </c>
      <c r="N6493">
        <v>0</v>
      </c>
      <c r="O6493">
        <v>0</v>
      </c>
      <c r="P6493">
        <v>0</v>
      </c>
      <c r="Q6493">
        <v>0</v>
      </c>
    </row>
    <row r="6494" spans="1:17" x14ac:dyDescent="0.2">
      <c r="A6494" t="s">
        <v>23517</v>
      </c>
      <c r="B6494" t="s">
        <v>87</v>
      </c>
      <c r="C6494" t="s">
        <v>273</v>
      </c>
      <c r="D6494" t="s">
        <v>17029</v>
      </c>
      <c r="E6494" t="s">
        <v>79</v>
      </c>
      <c r="F6494" t="s">
        <v>4873</v>
      </c>
      <c r="G6494">
        <v>0</v>
      </c>
      <c r="H6494">
        <v>0</v>
      </c>
      <c r="I6494">
        <v>0</v>
      </c>
      <c r="J6494">
        <v>0</v>
      </c>
      <c r="K6494">
        <v>0</v>
      </c>
      <c r="L6494">
        <v>0</v>
      </c>
      <c r="M6494">
        <v>0</v>
      </c>
      <c r="N6494">
        <v>0</v>
      </c>
      <c r="O6494">
        <v>0</v>
      </c>
      <c r="P6494">
        <v>0</v>
      </c>
      <c r="Q6494">
        <v>0</v>
      </c>
    </row>
    <row r="6495" spans="1:17" x14ac:dyDescent="0.2">
      <c r="A6495" t="s">
        <v>23518</v>
      </c>
      <c r="B6495" t="s">
        <v>87</v>
      </c>
      <c r="C6495" t="s">
        <v>273</v>
      </c>
      <c r="D6495" t="s">
        <v>17029</v>
      </c>
      <c r="E6495" t="s">
        <v>79</v>
      </c>
      <c r="F6495" t="s">
        <v>17019</v>
      </c>
      <c r="G6495">
        <v>1</v>
      </c>
      <c r="H6495">
        <v>0</v>
      </c>
      <c r="I6495">
        <v>0</v>
      </c>
      <c r="J6495">
        <v>0</v>
      </c>
      <c r="K6495">
        <v>0</v>
      </c>
      <c r="L6495">
        <v>0</v>
      </c>
      <c r="M6495">
        <v>0</v>
      </c>
      <c r="N6495">
        <v>0</v>
      </c>
      <c r="O6495">
        <v>0</v>
      </c>
      <c r="P6495">
        <v>0</v>
      </c>
      <c r="Q6495">
        <v>0</v>
      </c>
    </row>
    <row r="6496" spans="1:17" x14ac:dyDescent="0.2">
      <c r="A6496" t="s">
        <v>23519</v>
      </c>
      <c r="B6496" t="s">
        <v>87</v>
      </c>
      <c r="C6496" t="s">
        <v>273</v>
      </c>
      <c r="D6496" t="s">
        <v>17029</v>
      </c>
      <c r="E6496" t="s">
        <v>81</v>
      </c>
      <c r="F6496" t="s">
        <v>4875</v>
      </c>
      <c r="G6496">
        <v>0</v>
      </c>
      <c r="H6496">
        <v>3</v>
      </c>
      <c r="I6496">
        <v>0</v>
      </c>
      <c r="J6496">
        <v>2</v>
      </c>
      <c r="K6496">
        <v>0</v>
      </c>
      <c r="L6496">
        <v>1</v>
      </c>
      <c r="M6496">
        <v>0</v>
      </c>
      <c r="N6496">
        <v>0</v>
      </c>
      <c r="O6496">
        <v>0</v>
      </c>
      <c r="P6496">
        <v>0</v>
      </c>
      <c r="Q6496">
        <v>0</v>
      </c>
    </row>
    <row r="6497" spans="1:17" x14ac:dyDescent="0.2">
      <c r="A6497" t="s">
        <v>23520</v>
      </c>
      <c r="B6497" t="s">
        <v>87</v>
      </c>
      <c r="C6497" t="s">
        <v>273</v>
      </c>
      <c r="D6497" t="s">
        <v>17029</v>
      </c>
      <c r="E6497" t="s">
        <v>81</v>
      </c>
      <c r="F6497" t="s">
        <v>4877</v>
      </c>
      <c r="G6497">
        <v>0</v>
      </c>
      <c r="H6497">
        <v>3</v>
      </c>
      <c r="I6497">
        <v>0</v>
      </c>
      <c r="J6497">
        <v>2</v>
      </c>
      <c r="K6497">
        <v>0</v>
      </c>
      <c r="L6497">
        <v>1</v>
      </c>
      <c r="M6497">
        <v>0</v>
      </c>
      <c r="N6497">
        <v>0</v>
      </c>
      <c r="O6497">
        <v>0</v>
      </c>
      <c r="P6497">
        <v>0</v>
      </c>
      <c r="Q6497">
        <v>0</v>
      </c>
    </row>
    <row r="6498" spans="1:17" x14ac:dyDescent="0.2">
      <c r="A6498" t="s">
        <v>23521</v>
      </c>
      <c r="B6498" t="s">
        <v>87</v>
      </c>
      <c r="C6498" t="s">
        <v>273</v>
      </c>
      <c r="D6498" t="s">
        <v>17029</v>
      </c>
      <c r="E6498" t="s">
        <v>81</v>
      </c>
      <c r="F6498" t="s">
        <v>4879</v>
      </c>
      <c r="G6498">
        <v>0</v>
      </c>
      <c r="H6498">
        <v>0</v>
      </c>
      <c r="I6498">
        <v>0</v>
      </c>
      <c r="J6498">
        <v>0</v>
      </c>
      <c r="K6498">
        <v>0</v>
      </c>
      <c r="L6498">
        <v>0</v>
      </c>
      <c r="M6498">
        <v>3</v>
      </c>
      <c r="N6498">
        <v>0</v>
      </c>
      <c r="O6498">
        <v>0</v>
      </c>
      <c r="P6498">
        <v>0</v>
      </c>
      <c r="Q6498">
        <v>0</v>
      </c>
    </row>
    <row r="6499" spans="1:17" x14ac:dyDescent="0.2">
      <c r="A6499" t="s">
        <v>23522</v>
      </c>
      <c r="B6499" t="s">
        <v>87</v>
      </c>
      <c r="C6499" t="s">
        <v>273</v>
      </c>
      <c r="D6499" t="s">
        <v>17029</v>
      </c>
      <c r="E6499" t="s">
        <v>81</v>
      </c>
      <c r="F6499" t="s">
        <v>4881</v>
      </c>
      <c r="G6499">
        <v>0</v>
      </c>
      <c r="H6499">
        <v>3</v>
      </c>
      <c r="I6499">
        <v>0</v>
      </c>
      <c r="J6499">
        <v>2</v>
      </c>
      <c r="K6499">
        <v>0</v>
      </c>
      <c r="L6499">
        <v>1</v>
      </c>
      <c r="M6499">
        <v>0</v>
      </c>
      <c r="N6499">
        <v>0</v>
      </c>
      <c r="O6499">
        <v>0</v>
      </c>
      <c r="P6499">
        <v>0</v>
      </c>
      <c r="Q6499">
        <v>0</v>
      </c>
    </row>
    <row r="6500" spans="1:17" x14ac:dyDescent="0.2">
      <c r="A6500" t="s">
        <v>23523</v>
      </c>
      <c r="B6500" t="s">
        <v>87</v>
      </c>
      <c r="C6500" t="s">
        <v>273</v>
      </c>
      <c r="D6500" t="s">
        <v>17029</v>
      </c>
      <c r="E6500" t="s">
        <v>81</v>
      </c>
      <c r="F6500" t="s">
        <v>4883</v>
      </c>
      <c r="G6500">
        <v>0</v>
      </c>
      <c r="H6500">
        <v>3</v>
      </c>
      <c r="I6500">
        <v>0</v>
      </c>
      <c r="J6500">
        <v>2</v>
      </c>
      <c r="K6500">
        <v>0</v>
      </c>
      <c r="L6500">
        <v>1</v>
      </c>
      <c r="M6500">
        <v>0</v>
      </c>
      <c r="N6500">
        <v>0</v>
      </c>
      <c r="O6500">
        <v>0</v>
      </c>
      <c r="P6500">
        <v>0</v>
      </c>
      <c r="Q6500">
        <v>0</v>
      </c>
    </row>
    <row r="6501" spans="1:17" x14ac:dyDescent="0.2">
      <c r="A6501" t="s">
        <v>23524</v>
      </c>
      <c r="B6501" t="s">
        <v>87</v>
      </c>
      <c r="C6501" t="s">
        <v>273</v>
      </c>
      <c r="D6501" t="s">
        <v>17029</v>
      </c>
      <c r="E6501" t="s">
        <v>81</v>
      </c>
      <c r="F6501" t="s">
        <v>4885</v>
      </c>
      <c r="G6501">
        <v>0</v>
      </c>
      <c r="H6501">
        <v>0</v>
      </c>
      <c r="I6501">
        <v>0</v>
      </c>
      <c r="J6501">
        <v>0</v>
      </c>
      <c r="K6501">
        <v>0</v>
      </c>
      <c r="L6501">
        <v>0</v>
      </c>
      <c r="M6501">
        <v>3</v>
      </c>
      <c r="N6501">
        <v>0</v>
      </c>
      <c r="O6501">
        <v>0</v>
      </c>
      <c r="P6501">
        <v>0</v>
      </c>
      <c r="Q6501">
        <v>0</v>
      </c>
    </row>
    <row r="6502" spans="1:17" x14ac:dyDescent="0.2">
      <c r="A6502" t="s">
        <v>23525</v>
      </c>
      <c r="B6502" t="s">
        <v>87</v>
      </c>
      <c r="C6502" t="s">
        <v>273</v>
      </c>
      <c r="D6502" t="s">
        <v>17029</v>
      </c>
      <c r="E6502" t="s">
        <v>81</v>
      </c>
      <c r="F6502" t="s">
        <v>4887</v>
      </c>
      <c r="G6502">
        <v>0</v>
      </c>
      <c r="H6502">
        <v>3</v>
      </c>
      <c r="I6502">
        <v>0</v>
      </c>
      <c r="J6502">
        <v>2</v>
      </c>
      <c r="K6502">
        <v>0</v>
      </c>
      <c r="L6502">
        <v>1</v>
      </c>
      <c r="M6502">
        <v>0</v>
      </c>
      <c r="N6502">
        <v>0</v>
      </c>
      <c r="O6502">
        <v>0</v>
      </c>
      <c r="P6502">
        <v>0</v>
      </c>
      <c r="Q6502">
        <v>0</v>
      </c>
    </row>
    <row r="6503" spans="1:17" x14ac:dyDescent="0.2">
      <c r="A6503" t="s">
        <v>23526</v>
      </c>
      <c r="B6503" t="s">
        <v>87</v>
      </c>
      <c r="C6503" t="s">
        <v>273</v>
      </c>
      <c r="D6503" t="s">
        <v>17029</v>
      </c>
      <c r="E6503" t="s">
        <v>81</v>
      </c>
      <c r="F6503" t="s">
        <v>4889</v>
      </c>
      <c r="G6503">
        <v>0</v>
      </c>
      <c r="H6503">
        <v>0</v>
      </c>
      <c r="I6503">
        <v>0</v>
      </c>
      <c r="J6503">
        <v>0</v>
      </c>
      <c r="K6503">
        <v>0</v>
      </c>
      <c r="L6503">
        <v>0</v>
      </c>
      <c r="M6503">
        <v>3</v>
      </c>
      <c r="N6503">
        <v>0</v>
      </c>
      <c r="O6503">
        <v>0</v>
      </c>
      <c r="P6503">
        <v>0</v>
      </c>
      <c r="Q6503">
        <v>0</v>
      </c>
    </row>
    <row r="6504" spans="1:17" x14ac:dyDescent="0.2">
      <c r="A6504" t="s">
        <v>23527</v>
      </c>
      <c r="B6504" t="s">
        <v>87</v>
      </c>
      <c r="C6504" t="s">
        <v>273</v>
      </c>
      <c r="D6504" t="s">
        <v>17029</v>
      </c>
      <c r="E6504" t="s">
        <v>81</v>
      </c>
      <c r="F6504" t="s">
        <v>4871</v>
      </c>
      <c r="G6504">
        <v>0</v>
      </c>
      <c r="H6504">
        <v>0</v>
      </c>
      <c r="I6504">
        <v>0</v>
      </c>
      <c r="J6504">
        <v>0</v>
      </c>
      <c r="K6504">
        <v>0</v>
      </c>
      <c r="L6504">
        <v>0</v>
      </c>
      <c r="M6504">
        <v>0</v>
      </c>
      <c r="N6504">
        <v>2</v>
      </c>
      <c r="O6504">
        <v>2</v>
      </c>
      <c r="P6504">
        <v>0</v>
      </c>
      <c r="Q6504">
        <v>0</v>
      </c>
    </row>
    <row r="6505" spans="1:17" x14ac:dyDescent="0.2">
      <c r="A6505" t="s">
        <v>23528</v>
      </c>
      <c r="B6505" t="s">
        <v>87</v>
      </c>
      <c r="C6505" t="s">
        <v>273</v>
      </c>
      <c r="D6505" t="s">
        <v>17029</v>
      </c>
      <c r="E6505" t="s">
        <v>81</v>
      </c>
      <c r="F6505" t="s">
        <v>4873</v>
      </c>
      <c r="G6505">
        <v>0</v>
      </c>
      <c r="H6505">
        <v>0</v>
      </c>
      <c r="I6505">
        <v>0</v>
      </c>
      <c r="J6505">
        <v>0</v>
      </c>
      <c r="K6505">
        <v>0</v>
      </c>
      <c r="L6505">
        <v>0</v>
      </c>
      <c r="M6505">
        <v>0</v>
      </c>
      <c r="N6505">
        <v>2</v>
      </c>
      <c r="O6505">
        <v>2</v>
      </c>
      <c r="P6505">
        <v>0</v>
      </c>
      <c r="Q6505">
        <v>0</v>
      </c>
    </row>
    <row r="6506" spans="1:17" x14ac:dyDescent="0.2">
      <c r="A6506" t="s">
        <v>23529</v>
      </c>
      <c r="B6506" t="s">
        <v>87</v>
      </c>
      <c r="C6506" t="s">
        <v>273</v>
      </c>
      <c r="D6506" t="s">
        <v>17029</v>
      </c>
      <c r="E6506" t="s">
        <v>81</v>
      </c>
      <c r="F6506" t="s">
        <v>17019</v>
      </c>
      <c r="G6506">
        <v>3</v>
      </c>
      <c r="H6506">
        <v>0</v>
      </c>
      <c r="I6506">
        <v>0</v>
      </c>
      <c r="J6506">
        <v>0</v>
      </c>
      <c r="K6506">
        <v>0</v>
      </c>
      <c r="L6506">
        <v>0</v>
      </c>
      <c r="M6506">
        <v>0</v>
      </c>
      <c r="N6506">
        <v>0</v>
      </c>
      <c r="O6506">
        <v>0</v>
      </c>
      <c r="P6506">
        <v>0</v>
      </c>
      <c r="Q6506">
        <v>0</v>
      </c>
    </row>
    <row r="6507" spans="1:17" x14ac:dyDescent="0.2">
      <c r="A6507" t="s">
        <v>23530</v>
      </c>
      <c r="B6507" t="s">
        <v>87</v>
      </c>
      <c r="C6507" t="s">
        <v>196</v>
      </c>
      <c r="D6507" t="s">
        <v>17029</v>
      </c>
      <c r="E6507" t="s">
        <v>79</v>
      </c>
      <c r="F6507" t="s">
        <v>4875</v>
      </c>
      <c r="G6507">
        <v>0</v>
      </c>
      <c r="H6507">
        <v>4</v>
      </c>
      <c r="I6507">
        <v>0</v>
      </c>
      <c r="J6507">
        <v>3</v>
      </c>
      <c r="K6507">
        <v>0</v>
      </c>
      <c r="L6507">
        <v>1</v>
      </c>
      <c r="M6507">
        <v>0</v>
      </c>
      <c r="N6507">
        <v>0</v>
      </c>
      <c r="O6507">
        <v>0</v>
      </c>
      <c r="P6507">
        <v>0</v>
      </c>
      <c r="Q6507">
        <v>0</v>
      </c>
    </row>
    <row r="6508" spans="1:17" x14ac:dyDescent="0.2">
      <c r="A6508" t="s">
        <v>23531</v>
      </c>
      <c r="B6508" t="s">
        <v>87</v>
      </c>
      <c r="C6508" t="s">
        <v>196</v>
      </c>
      <c r="D6508" t="s">
        <v>17029</v>
      </c>
      <c r="E6508" t="s">
        <v>79</v>
      </c>
      <c r="F6508" t="s">
        <v>4877</v>
      </c>
      <c r="G6508">
        <v>0</v>
      </c>
      <c r="H6508">
        <v>4</v>
      </c>
      <c r="I6508">
        <v>0</v>
      </c>
      <c r="J6508">
        <v>3</v>
      </c>
      <c r="K6508">
        <v>0</v>
      </c>
      <c r="L6508">
        <v>1</v>
      </c>
      <c r="M6508">
        <v>0</v>
      </c>
      <c r="N6508">
        <v>0</v>
      </c>
      <c r="O6508">
        <v>0</v>
      </c>
      <c r="P6508">
        <v>0</v>
      </c>
      <c r="Q6508">
        <v>0</v>
      </c>
    </row>
    <row r="6509" spans="1:17" x14ac:dyDescent="0.2">
      <c r="A6509" t="s">
        <v>23532</v>
      </c>
      <c r="B6509" t="s">
        <v>87</v>
      </c>
      <c r="C6509" t="s">
        <v>196</v>
      </c>
      <c r="D6509" t="s">
        <v>17029</v>
      </c>
      <c r="E6509" t="s">
        <v>79</v>
      </c>
      <c r="F6509" t="s">
        <v>4879</v>
      </c>
      <c r="G6509">
        <v>0</v>
      </c>
      <c r="H6509">
        <v>0</v>
      </c>
      <c r="I6509">
        <v>0</v>
      </c>
      <c r="J6509">
        <v>0</v>
      </c>
      <c r="K6509">
        <v>0</v>
      </c>
      <c r="L6509">
        <v>0</v>
      </c>
      <c r="M6509">
        <v>4</v>
      </c>
      <c r="N6509">
        <v>0</v>
      </c>
      <c r="O6509">
        <v>0</v>
      </c>
      <c r="P6509">
        <v>0</v>
      </c>
      <c r="Q6509">
        <v>0</v>
      </c>
    </row>
    <row r="6510" spans="1:17" x14ac:dyDescent="0.2">
      <c r="A6510" t="s">
        <v>23533</v>
      </c>
      <c r="B6510" t="s">
        <v>87</v>
      </c>
      <c r="C6510" t="s">
        <v>196</v>
      </c>
      <c r="D6510" t="s">
        <v>17029</v>
      </c>
      <c r="E6510" t="s">
        <v>79</v>
      </c>
      <c r="F6510" t="s">
        <v>4881</v>
      </c>
      <c r="G6510">
        <v>0</v>
      </c>
      <c r="H6510">
        <v>4</v>
      </c>
      <c r="I6510">
        <v>0</v>
      </c>
      <c r="J6510">
        <v>3</v>
      </c>
      <c r="K6510">
        <v>0</v>
      </c>
      <c r="L6510">
        <v>1</v>
      </c>
      <c r="M6510">
        <v>0</v>
      </c>
      <c r="N6510">
        <v>0</v>
      </c>
      <c r="O6510">
        <v>0</v>
      </c>
      <c r="P6510">
        <v>0</v>
      </c>
      <c r="Q6510">
        <v>0</v>
      </c>
    </row>
    <row r="6511" spans="1:17" x14ac:dyDescent="0.2">
      <c r="A6511" t="s">
        <v>23534</v>
      </c>
      <c r="B6511" t="s">
        <v>87</v>
      </c>
      <c r="C6511" t="s">
        <v>196</v>
      </c>
      <c r="D6511" t="s">
        <v>17029</v>
      </c>
      <c r="E6511" t="s">
        <v>79</v>
      </c>
      <c r="F6511" t="s">
        <v>4883</v>
      </c>
      <c r="G6511">
        <v>0</v>
      </c>
      <c r="H6511">
        <v>4</v>
      </c>
      <c r="I6511">
        <v>0</v>
      </c>
      <c r="J6511">
        <v>3</v>
      </c>
      <c r="K6511">
        <v>0</v>
      </c>
      <c r="L6511">
        <v>1</v>
      </c>
      <c r="M6511">
        <v>0</v>
      </c>
      <c r="N6511">
        <v>0</v>
      </c>
      <c r="O6511">
        <v>0</v>
      </c>
      <c r="P6511">
        <v>0</v>
      </c>
      <c r="Q6511">
        <v>0</v>
      </c>
    </row>
    <row r="6512" spans="1:17" x14ac:dyDescent="0.2">
      <c r="A6512" t="s">
        <v>23535</v>
      </c>
      <c r="B6512" t="s">
        <v>87</v>
      </c>
      <c r="C6512" t="s">
        <v>196</v>
      </c>
      <c r="D6512" t="s">
        <v>17029</v>
      </c>
      <c r="E6512" t="s">
        <v>79</v>
      </c>
      <c r="F6512" t="s">
        <v>4885</v>
      </c>
      <c r="G6512">
        <v>0</v>
      </c>
      <c r="H6512">
        <v>0</v>
      </c>
      <c r="I6512">
        <v>0</v>
      </c>
      <c r="J6512">
        <v>0</v>
      </c>
      <c r="K6512">
        <v>0</v>
      </c>
      <c r="L6512">
        <v>0</v>
      </c>
      <c r="M6512">
        <v>4</v>
      </c>
      <c r="N6512">
        <v>0</v>
      </c>
      <c r="O6512">
        <v>0</v>
      </c>
      <c r="P6512">
        <v>0</v>
      </c>
      <c r="Q6512">
        <v>0</v>
      </c>
    </row>
    <row r="6513" spans="1:17" x14ac:dyDescent="0.2">
      <c r="A6513" t="s">
        <v>23536</v>
      </c>
      <c r="B6513" t="s">
        <v>87</v>
      </c>
      <c r="C6513" t="s">
        <v>196</v>
      </c>
      <c r="D6513" t="s">
        <v>17029</v>
      </c>
      <c r="E6513" t="s">
        <v>79</v>
      </c>
      <c r="F6513" t="s">
        <v>4887</v>
      </c>
      <c r="G6513">
        <v>0</v>
      </c>
      <c r="H6513">
        <v>4</v>
      </c>
      <c r="I6513">
        <v>0</v>
      </c>
      <c r="J6513">
        <v>3</v>
      </c>
      <c r="K6513">
        <v>0</v>
      </c>
      <c r="L6513">
        <v>1</v>
      </c>
      <c r="M6513">
        <v>0</v>
      </c>
      <c r="N6513">
        <v>0</v>
      </c>
      <c r="O6513">
        <v>0</v>
      </c>
      <c r="P6513">
        <v>0</v>
      </c>
      <c r="Q6513">
        <v>0</v>
      </c>
    </row>
    <row r="6514" spans="1:17" x14ac:dyDescent="0.2">
      <c r="A6514" t="s">
        <v>23537</v>
      </c>
      <c r="B6514" t="s">
        <v>87</v>
      </c>
      <c r="C6514" t="s">
        <v>196</v>
      </c>
      <c r="D6514" t="s">
        <v>17029</v>
      </c>
      <c r="E6514" t="s">
        <v>79</v>
      </c>
      <c r="F6514" t="s">
        <v>4889</v>
      </c>
      <c r="G6514">
        <v>0</v>
      </c>
      <c r="H6514">
        <v>0</v>
      </c>
      <c r="I6514">
        <v>0</v>
      </c>
      <c r="J6514">
        <v>0</v>
      </c>
      <c r="K6514">
        <v>0</v>
      </c>
      <c r="L6514">
        <v>0</v>
      </c>
      <c r="M6514">
        <v>4</v>
      </c>
      <c r="N6514">
        <v>0</v>
      </c>
      <c r="O6514">
        <v>0</v>
      </c>
      <c r="P6514">
        <v>0</v>
      </c>
      <c r="Q6514">
        <v>0</v>
      </c>
    </row>
    <row r="6515" spans="1:17" x14ac:dyDescent="0.2">
      <c r="A6515" t="s">
        <v>23538</v>
      </c>
      <c r="B6515" t="s">
        <v>87</v>
      </c>
      <c r="C6515" t="s">
        <v>196</v>
      </c>
      <c r="D6515" t="s">
        <v>17029</v>
      </c>
      <c r="E6515" t="s">
        <v>79</v>
      </c>
      <c r="F6515" t="s">
        <v>4871</v>
      </c>
      <c r="G6515">
        <v>0</v>
      </c>
      <c r="H6515">
        <v>0</v>
      </c>
      <c r="I6515">
        <v>0</v>
      </c>
      <c r="J6515">
        <v>0</v>
      </c>
      <c r="K6515">
        <v>0</v>
      </c>
      <c r="L6515">
        <v>0</v>
      </c>
      <c r="M6515">
        <v>0</v>
      </c>
      <c r="N6515">
        <v>4</v>
      </c>
      <c r="O6515">
        <v>3</v>
      </c>
      <c r="P6515">
        <v>1</v>
      </c>
      <c r="Q6515">
        <v>0</v>
      </c>
    </row>
    <row r="6516" spans="1:17" x14ac:dyDescent="0.2">
      <c r="A6516" t="s">
        <v>23539</v>
      </c>
      <c r="B6516" t="s">
        <v>87</v>
      </c>
      <c r="C6516" t="s">
        <v>196</v>
      </c>
      <c r="D6516" t="s">
        <v>17029</v>
      </c>
      <c r="E6516" t="s">
        <v>79</v>
      </c>
      <c r="F6516" t="s">
        <v>4873</v>
      </c>
      <c r="G6516">
        <v>0</v>
      </c>
      <c r="H6516">
        <v>0</v>
      </c>
      <c r="I6516">
        <v>0</v>
      </c>
      <c r="J6516">
        <v>0</v>
      </c>
      <c r="K6516">
        <v>0</v>
      </c>
      <c r="L6516">
        <v>0</v>
      </c>
      <c r="M6516">
        <v>0</v>
      </c>
      <c r="N6516">
        <v>4</v>
      </c>
      <c r="O6516">
        <v>3</v>
      </c>
      <c r="P6516">
        <v>1</v>
      </c>
      <c r="Q6516">
        <v>0</v>
      </c>
    </row>
    <row r="6517" spans="1:17" x14ac:dyDescent="0.2">
      <c r="A6517" t="s">
        <v>23540</v>
      </c>
      <c r="B6517" t="s">
        <v>87</v>
      </c>
      <c r="C6517" t="s">
        <v>196</v>
      </c>
      <c r="D6517" t="s">
        <v>17029</v>
      </c>
      <c r="E6517" t="s">
        <v>79</v>
      </c>
      <c r="F6517" t="s">
        <v>17019</v>
      </c>
      <c r="G6517">
        <v>4</v>
      </c>
      <c r="H6517">
        <v>0</v>
      </c>
      <c r="I6517">
        <v>0</v>
      </c>
      <c r="J6517">
        <v>0</v>
      </c>
      <c r="K6517">
        <v>0</v>
      </c>
      <c r="L6517">
        <v>0</v>
      </c>
      <c r="M6517">
        <v>0</v>
      </c>
      <c r="N6517">
        <v>0</v>
      </c>
      <c r="O6517">
        <v>0</v>
      </c>
      <c r="P6517">
        <v>0</v>
      </c>
      <c r="Q6517">
        <v>0</v>
      </c>
    </row>
    <row r="6518" spans="1:17" x14ac:dyDescent="0.2">
      <c r="A6518" t="s">
        <v>23541</v>
      </c>
      <c r="B6518" t="s">
        <v>87</v>
      </c>
      <c r="C6518" t="s">
        <v>196</v>
      </c>
      <c r="D6518" t="s">
        <v>17029</v>
      </c>
      <c r="E6518" t="s">
        <v>81</v>
      </c>
      <c r="F6518" t="s">
        <v>4875</v>
      </c>
      <c r="G6518">
        <v>0</v>
      </c>
      <c r="H6518">
        <v>9</v>
      </c>
      <c r="I6518">
        <v>1</v>
      </c>
      <c r="J6518">
        <v>8</v>
      </c>
      <c r="K6518">
        <v>0</v>
      </c>
      <c r="L6518">
        <v>0</v>
      </c>
      <c r="M6518">
        <v>0</v>
      </c>
      <c r="N6518">
        <v>0</v>
      </c>
      <c r="O6518">
        <v>0</v>
      </c>
      <c r="P6518">
        <v>0</v>
      </c>
      <c r="Q6518">
        <v>0</v>
      </c>
    </row>
    <row r="6519" spans="1:17" x14ac:dyDescent="0.2">
      <c r="A6519" t="s">
        <v>23542</v>
      </c>
      <c r="B6519" t="s">
        <v>87</v>
      </c>
      <c r="C6519" t="s">
        <v>196</v>
      </c>
      <c r="D6519" t="s">
        <v>17029</v>
      </c>
      <c r="E6519" t="s">
        <v>81</v>
      </c>
      <c r="F6519" t="s">
        <v>4877</v>
      </c>
      <c r="G6519">
        <v>0</v>
      </c>
      <c r="H6519">
        <v>9</v>
      </c>
      <c r="I6519">
        <v>1</v>
      </c>
      <c r="J6519">
        <v>8</v>
      </c>
      <c r="K6519">
        <v>0</v>
      </c>
      <c r="L6519">
        <v>0</v>
      </c>
      <c r="M6519">
        <v>0</v>
      </c>
      <c r="N6519">
        <v>0</v>
      </c>
      <c r="O6519">
        <v>0</v>
      </c>
      <c r="P6519">
        <v>0</v>
      </c>
      <c r="Q6519">
        <v>0</v>
      </c>
    </row>
    <row r="6520" spans="1:17" x14ac:dyDescent="0.2">
      <c r="A6520" t="s">
        <v>23543</v>
      </c>
      <c r="B6520" t="s">
        <v>87</v>
      </c>
      <c r="C6520" t="s">
        <v>196</v>
      </c>
      <c r="D6520" t="s">
        <v>17029</v>
      </c>
      <c r="E6520" t="s">
        <v>81</v>
      </c>
      <c r="F6520" t="s">
        <v>4879</v>
      </c>
      <c r="G6520">
        <v>0</v>
      </c>
      <c r="H6520">
        <v>0</v>
      </c>
      <c r="I6520">
        <v>0</v>
      </c>
      <c r="J6520">
        <v>0</v>
      </c>
      <c r="K6520">
        <v>0</v>
      </c>
      <c r="L6520">
        <v>0</v>
      </c>
      <c r="M6520">
        <v>9</v>
      </c>
      <c r="N6520">
        <v>0</v>
      </c>
      <c r="O6520">
        <v>0</v>
      </c>
      <c r="P6520">
        <v>0</v>
      </c>
      <c r="Q6520">
        <v>0</v>
      </c>
    </row>
    <row r="6521" spans="1:17" x14ac:dyDescent="0.2">
      <c r="A6521" t="s">
        <v>23544</v>
      </c>
      <c r="B6521" t="s">
        <v>87</v>
      </c>
      <c r="C6521" t="s">
        <v>196</v>
      </c>
      <c r="D6521" t="s">
        <v>17029</v>
      </c>
      <c r="E6521" t="s">
        <v>81</v>
      </c>
      <c r="F6521" t="s">
        <v>4881</v>
      </c>
      <c r="G6521">
        <v>0</v>
      </c>
      <c r="H6521">
        <v>9</v>
      </c>
      <c r="I6521">
        <v>1</v>
      </c>
      <c r="J6521">
        <v>8</v>
      </c>
      <c r="K6521">
        <v>0</v>
      </c>
      <c r="L6521">
        <v>0</v>
      </c>
      <c r="M6521">
        <v>0</v>
      </c>
      <c r="N6521">
        <v>0</v>
      </c>
      <c r="O6521">
        <v>0</v>
      </c>
      <c r="P6521">
        <v>0</v>
      </c>
      <c r="Q6521">
        <v>0</v>
      </c>
    </row>
    <row r="6522" spans="1:17" x14ac:dyDescent="0.2">
      <c r="A6522" t="s">
        <v>23545</v>
      </c>
      <c r="B6522" t="s">
        <v>87</v>
      </c>
      <c r="C6522" t="s">
        <v>196</v>
      </c>
      <c r="D6522" t="s">
        <v>17029</v>
      </c>
      <c r="E6522" t="s">
        <v>81</v>
      </c>
      <c r="F6522" t="s">
        <v>4883</v>
      </c>
      <c r="G6522">
        <v>0</v>
      </c>
      <c r="H6522">
        <v>9</v>
      </c>
      <c r="I6522">
        <v>1</v>
      </c>
      <c r="J6522">
        <v>8</v>
      </c>
      <c r="K6522">
        <v>0</v>
      </c>
      <c r="L6522">
        <v>0</v>
      </c>
      <c r="M6522">
        <v>0</v>
      </c>
      <c r="N6522">
        <v>0</v>
      </c>
      <c r="O6522">
        <v>0</v>
      </c>
      <c r="P6522">
        <v>0</v>
      </c>
      <c r="Q6522">
        <v>0</v>
      </c>
    </row>
    <row r="6523" spans="1:17" x14ac:dyDescent="0.2">
      <c r="A6523" t="s">
        <v>23546</v>
      </c>
      <c r="B6523" t="s">
        <v>87</v>
      </c>
      <c r="C6523" t="s">
        <v>196</v>
      </c>
      <c r="D6523" t="s">
        <v>17029</v>
      </c>
      <c r="E6523" t="s">
        <v>81</v>
      </c>
      <c r="F6523" t="s">
        <v>4885</v>
      </c>
      <c r="G6523">
        <v>0</v>
      </c>
      <c r="H6523">
        <v>0</v>
      </c>
      <c r="I6523">
        <v>0</v>
      </c>
      <c r="J6523">
        <v>0</v>
      </c>
      <c r="K6523">
        <v>0</v>
      </c>
      <c r="L6523">
        <v>0</v>
      </c>
      <c r="M6523">
        <v>9</v>
      </c>
      <c r="N6523">
        <v>0</v>
      </c>
      <c r="O6523">
        <v>0</v>
      </c>
      <c r="P6523">
        <v>0</v>
      </c>
      <c r="Q6523">
        <v>0</v>
      </c>
    </row>
    <row r="6524" spans="1:17" x14ac:dyDescent="0.2">
      <c r="A6524" t="s">
        <v>23547</v>
      </c>
      <c r="B6524" t="s">
        <v>87</v>
      </c>
      <c r="C6524" t="s">
        <v>196</v>
      </c>
      <c r="D6524" t="s">
        <v>17029</v>
      </c>
      <c r="E6524" t="s">
        <v>81</v>
      </c>
      <c r="F6524" t="s">
        <v>4887</v>
      </c>
      <c r="G6524">
        <v>0</v>
      </c>
      <c r="H6524">
        <v>9</v>
      </c>
      <c r="I6524">
        <v>1</v>
      </c>
      <c r="J6524">
        <v>8</v>
      </c>
      <c r="K6524">
        <v>0</v>
      </c>
      <c r="L6524">
        <v>0</v>
      </c>
      <c r="M6524">
        <v>0</v>
      </c>
      <c r="N6524">
        <v>0</v>
      </c>
      <c r="O6524">
        <v>0</v>
      </c>
      <c r="P6524">
        <v>0</v>
      </c>
      <c r="Q6524">
        <v>0</v>
      </c>
    </row>
    <row r="6525" spans="1:17" x14ac:dyDescent="0.2">
      <c r="A6525" t="s">
        <v>23548</v>
      </c>
      <c r="B6525" t="s">
        <v>87</v>
      </c>
      <c r="C6525" t="s">
        <v>196</v>
      </c>
      <c r="D6525" t="s">
        <v>17029</v>
      </c>
      <c r="E6525" t="s">
        <v>81</v>
      </c>
      <c r="F6525" t="s">
        <v>4889</v>
      </c>
      <c r="G6525">
        <v>0</v>
      </c>
      <c r="H6525">
        <v>0</v>
      </c>
      <c r="I6525">
        <v>0</v>
      </c>
      <c r="J6525">
        <v>0</v>
      </c>
      <c r="K6525">
        <v>0</v>
      </c>
      <c r="L6525">
        <v>0</v>
      </c>
      <c r="M6525">
        <v>9</v>
      </c>
      <c r="N6525">
        <v>0</v>
      </c>
      <c r="O6525">
        <v>0</v>
      </c>
      <c r="P6525">
        <v>0</v>
      </c>
      <c r="Q6525">
        <v>0</v>
      </c>
    </row>
    <row r="6526" spans="1:17" x14ac:dyDescent="0.2">
      <c r="A6526" t="s">
        <v>23549</v>
      </c>
      <c r="B6526" t="s">
        <v>87</v>
      </c>
      <c r="C6526" t="s">
        <v>196</v>
      </c>
      <c r="D6526" t="s">
        <v>17029</v>
      </c>
      <c r="E6526" t="s">
        <v>81</v>
      </c>
      <c r="F6526" t="s">
        <v>4871</v>
      </c>
      <c r="G6526">
        <v>0</v>
      </c>
      <c r="H6526">
        <v>0</v>
      </c>
      <c r="I6526">
        <v>0</v>
      </c>
      <c r="J6526">
        <v>0</v>
      </c>
      <c r="K6526">
        <v>0</v>
      </c>
      <c r="L6526">
        <v>0</v>
      </c>
      <c r="M6526">
        <v>0</v>
      </c>
      <c r="N6526">
        <v>8</v>
      </c>
      <c r="O6526">
        <v>8</v>
      </c>
      <c r="P6526">
        <v>0</v>
      </c>
      <c r="Q6526">
        <v>0</v>
      </c>
    </row>
    <row r="6527" spans="1:17" x14ac:dyDescent="0.2">
      <c r="A6527" t="s">
        <v>23550</v>
      </c>
      <c r="B6527" t="s">
        <v>87</v>
      </c>
      <c r="C6527" t="s">
        <v>196</v>
      </c>
      <c r="D6527" t="s">
        <v>17029</v>
      </c>
      <c r="E6527" t="s">
        <v>81</v>
      </c>
      <c r="F6527" t="s">
        <v>4873</v>
      </c>
      <c r="G6527">
        <v>0</v>
      </c>
      <c r="H6527">
        <v>0</v>
      </c>
      <c r="I6527">
        <v>0</v>
      </c>
      <c r="J6527">
        <v>0</v>
      </c>
      <c r="K6527">
        <v>0</v>
      </c>
      <c r="L6527">
        <v>0</v>
      </c>
      <c r="M6527">
        <v>0</v>
      </c>
      <c r="N6527">
        <v>6</v>
      </c>
      <c r="O6527">
        <v>6</v>
      </c>
      <c r="P6527">
        <v>0</v>
      </c>
      <c r="Q6527">
        <v>0</v>
      </c>
    </row>
    <row r="6528" spans="1:17" x14ac:dyDescent="0.2">
      <c r="A6528" t="s">
        <v>23551</v>
      </c>
      <c r="B6528" t="s">
        <v>87</v>
      </c>
      <c r="C6528" t="s">
        <v>196</v>
      </c>
      <c r="D6528" t="s">
        <v>17029</v>
      </c>
      <c r="E6528" t="s">
        <v>81</v>
      </c>
      <c r="F6528" t="s">
        <v>17019</v>
      </c>
      <c r="G6528">
        <v>9</v>
      </c>
      <c r="H6528">
        <v>0</v>
      </c>
      <c r="I6528">
        <v>0</v>
      </c>
      <c r="J6528">
        <v>0</v>
      </c>
      <c r="K6528">
        <v>0</v>
      </c>
      <c r="L6528">
        <v>0</v>
      </c>
      <c r="M6528">
        <v>0</v>
      </c>
      <c r="N6528">
        <v>0</v>
      </c>
      <c r="O6528">
        <v>0</v>
      </c>
      <c r="P6528">
        <v>0</v>
      </c>
      <c r="Q6528">
        <v>0</v>
      </c>
    </row>
    <row r="6529" spans="1:17" x14ac:dyDescent="0.2">
      <c r="A6529" t="s">
        <v>23552</v>
      </c>
      <c r="B6529" t="s">
        <v>87</v>
      </c>
      <c r="C6529" t="s">
        <v>196</v>
      </c>
      <c r="D6529" t="s">
        <v>17025</v>
      </c>
      <c r="E6529" t="s">
        <v>79</v>
      </c>
      <c r="F6529" t="s">
        <v>17019</v>
      </c>
      <c r="G6529">
        <v>2</v>
      </c>
      <c r="H6529">
        <v>0</v>
      </c>
      <c r="I6529">
        <v>0</v>
      </c>
      <c r="J6529">
        <v>0</v>
      </c>
      <c r="K6529">
        <v>0</v>
      </c>
      <c r="L6529">
        <v>0</v>
      </c>
      <c r="M6529">
        <v>0</v>
      </c>
      <c r="N6529">
        <v>0</v>
      </c>
      <c r="O6529">
        <v>0</v>
      </c>
      <c r="P6529">
        <v>0</v>
      </c>
      <c r="Q6529">
        <v>0</v>
      </c>
    </row>
    <row r="6530" spans="1:17" x14ac:dyDescent="0.2">
      <c r="A6530" t="s">
        <v>23553</v>
      </c>
      <c r="B6530" t="s">
        <v>87</v>
      </c>
      <c r="C6530" t="s">
        <v>197</v>
      </c>
      <c r="D6530" t="s">
        <v>17027</v>
      </c>
      <c r="E6530" t="s">
        <v>81</v>
      </c>
      <c r="F6530" t="s">
        <v>17019</v>
      </c>
      <c r="G6530">
        <v>1</v>
      </c>
      <c r="H6530">
        <v>0</v>
      </c>
      <c r="I6530">
        <v>0</v>
      </c>
      <c r="J6530">
        <v>0</v>
      </c>
      <c r="K6530">
        <v>0</v>
      </c>
      <c r="L6530">
        <v>0</v>
      </c>
      <c r="M6530">
        <v>0</v>
      </c>
      <c r="N6530">
        <v>0</v>
      </c>
      <c r="O6530">
        <v>0</v>
      </c>
      <c r="P6530">
        <v>0</v>
      </c>
      <c r="Q6530">
        <v>0</v>
      </c>
    </row>
    <row r="6531" spans="1:17" x14ac:dyDescent="0.2">
      <c r="A6531" t="s">
        <v>23554</v>
      </c>
      <c r="B6531" t="s">
        <v>87</v>
      </c>
      <c r="C6531" t="s">
        <v>197</v>
      </c>
      <c r="D6531" t="s">
        <v>17029</v>
      </c>
      <c r="E6531" t="s">
        <v>79</v>
      </c>
      <c r="F6531" t="s">
        <v>4875</v>
      </c>
      <c r="G6531">
        <v>0</v>
      </c>
      <c r="H6531">
        <v>30</v>
      </c>
      <c r="I6531">
        <v>2</v>
      </c>
      <c r="J6531">
        <v>26</v>
      </c>
      <c r="K6531">
        <v>1</v>
      </c>
      <c r="L6531">
        <v>1</v>
      </c>
      <c r="M6531">
        <v>0</v>
      </c>
      <c r="N6531">
        <v>0</v>
      </c>
      <c r="O6531">
        <v>0</v>
      </c>
      <c r="P6531">
        <v>0</v>
      </c>
      <c r="Q6531">
        <v>0</v>
      </c>
    </row>
    <row r="6532" spans="1:17" x14ac:dyDescent="0.2">
      <c r="A6532" t="s">
        <v>23555</v>
      </c>
      <c r="B6532" t="s">
        <v>87</v>
      </c>
      <c r="C6532" t="s">
        <v>197</v>
      </c>
      <c r="D6532" t="s">
        <v>17029</v>
      </c>
      <c r="E6532" t="s">
        <v>79</v>
      </c>
      <c r="F6532" t="s">
        <v>4877</v>
      </c>
      <c r="G6532">
        <v>0</v>
      </c>
      <c r="H6532">
        <v>30</v>
      </c>
      <c r="I6532">
        <v>2</v>
      </c>
      <c r="J6532">
        <v>24</v>
      </c>
      <c r="K6532">
        <v>1</v>
      </c>
      <c r="L6532">
        <v>3</v>
      </c>
      <c r="M6532">
        <v>0</v>
      </c>
      <c r="N6532">
        <v>0</v>
      </c>
      <c r="O6532">
        <v>0</v>
      </c>
      <c r="P6532">
        <v>0</v>
      </c>
      <c r="Q6532">
        <v>0</v>
      </c>
    </row>
    <row r="6533" spans="1:17" x14ac:dyDescent="0.2">
      <c r="A6533" t="s">
        <v>23556</v>
      </c>
      <c r="B6533" t="s">
        <v>87</v>
      </c>
      <c r="C6533" t="s">
        <v>197</v>
      </c>
      <c r="D6533" t="s">
        <v>17029</v>
      </c>
      <c r="E6533" t="s">
        <v>79</v>
      </c>
      <c r="F6533" t="s">
        <v>4879</v>
      </c>
      <c r="G6533">
        <v>0</v>
      </c>
      <c r="H6533">
        <v>0</v>
      </c>
      <c r="I6533">
        <v>0</v>
      </c>
      <c r="J6533">
        <v>0</v>
      </c>
      <c r="K6533">
        <v>0</v>
      </c>
      <c r="L6533">
        <v>0</v>
      </c>
      <c r="M6533">
        <v>30</v>
      </c>
      <c r="N6533">
        <v>0</v>
      </c>
      <c r="O6533">
        <v>0</v>
      </c>
      <c r="P6533">
        <v>0</v>
      </c>
      <c r="Q6533">
        <v>0</v>
      </c>
    </row>
    <row r="6534" spans="1:17" x14ac:dyDescent="0.2">
      <c r="A6534" t="s">
        <v>23557</v>
      </c>
      <c r="B6534" t="s">
        <v>87</v>
      </c>
      <c r="C6534" t="s">
        <v>197</v>
      </c>
      <c r="D6534" t="s">
        <v>17029</v>
      </c>
      <c r="E6534" t="s">
        <v>79</v>
      </c>
      <c r="F6534" t="s">
        <v>4881</v>
      </c>
      <c r="G6534">
        <v>0</v>
      </c>
      <c r="H6534">
        <v>30</v>
      </c>
      <c r="I6534">
        <v>2</v>
      </c>
      <c r="J6534">
        <v>24</v>
      </c>
      <c r="K6534">
        <v>1</v>
      </c>
      <c r="L6534">
        <v>3</v>
      </c>
      <c r="M6534">
        <v>0</v>
      </c>
      <c r="N6534">
        <v>0</v>
      </c>
      <c r="O6534">
        <v>0</v>
      </c>
      <c r="P6534">
        <v>0</v>
      </c>
      <c r="Q6534">
        <v>0</v>
      </c>
    </row>
    <row r="6535" spans="1:17" x14ac:dyDescent="0.2">
      <c r="A6535" t="s">
        <v>23558</v>
      </c>
      <c r="B6535" t="s">
        <v>87</v>
      </c>
      <c r="C6535" t="s">
        <v>197</v>
      </c>
      <c r="D6535" t="s">
        <v>17029</v>
      </c>
      <c r="E6535" t="s">
        <v>79</v>
      </c>
      <c r="F6535" t="s">
        <v>4883</v>
      </c>
      <c r="G6535">
        <v>0</v>
      </c>
      <c r="H6535">
        <v>30</v>
      </c>
      <c r="I6535">
        <v>2</v>
      </c>
      <c r="J6535">
        <v>24</v>
      </c>
      <c r="K6535">
        <v>1</v>
      </c>
      <c r="L6535">
        <v>3</v>
      </c>
      <c r="M6535">
        <v>0</v>
      </c>
      <c r="N6535">
        <v>0</v>
      </c>
      <c r="O6535">
        <v>0</v>
      </c>
      <c r="P6535">
        <v>0</v>
      </c>
      <c r="Q6535">
        <v>0</v>
      </c>
    </row>
    <row r="6536" spans="1:17" x14ac:dyDescent="0.2">
      <c r="A6536" t="s">
        <v>23559</v>
      </c>
      <c r="B6536" t="s">
        <v>87</v>
      </c>
      <c r="C6536" t="s">
        <v>197</v>
      </c>
      <c r="D6536" t="s">
        <v>17029</v>
      </c>
      <c r="E6536" t="s">
        <v>79</v>
      </c>
      <c r="F6536" t="s">
        <v>4885</v>
      </c>
      <c r="G6536">
        <v>0</v>
      </c>
      <c r="H6536">
        <v>0</v>
      </c>
      <c r="I6536">
        <v>0</v>
      </c>
      <c r="J6536">
        <v>0</v>
      </c>
      <c r="K6536">
        <v>0</v>
      </c>
      <c r="L6536">
        <v>0</v>
      </c>
      <c r="M6536">
        <v>30</v>
      </c>
      <c r="N6536">
        <v>0</v>
      </c>
      <c r="O6536">
        <v>0</v>
      </c>
      <c r="P6536">
        <v>0</v>
      </c>
      <c r="Q6536">
        <v>0</v>
      </c>
    </row>
    <row r="6537" spans="1:17" x14ac:dyDescent="0.2">
      <c r="A6537" t="s">
        <v>23560</v>
      </c>
      <c r="B6537" t="s">
        <v>87</v>
      </c>
      <c r="C6537" t="s">
        <v>197</v>
      </c>
      <c r="D6537" t="s">
        <v>17029</v>
      </c>
      <c r="E6537" t="s">
        <v>79</v>
      </c>
      <c r="F6537" t="s">
        <v>4887</v>
      </c>
      <c r="G6537">
        <v>0</v>
      </c>
      <c r="H6537">
        <v>30</v>
      </c>
      <c r="I6537">
        <v>2</v>
      </c>
      <c r="J6537">
        <v>26</v>
      </c>
      <c r="K6537">
        <v>1</v>
      </c>
      <c r="L6537">
        <v>1</v>
      </c>
      <c r="M6537">
        <v>0</v>
      </c>
      <c r="N6537">
        <v>0</v>
      </c>
      <c r="O6537">
        <v>0</v>
      </c>
      <c r="P6537">
        <v>0</v>
      </c>
      <c r="Q6537">
        <v>0</v>
      </c>
    </row>
    <row r="6538" spans="1:17" x14ac:dyDescent="0.2">
      <c r="A6538" t="s">
        <v>23561</v>
      </c>
      <c r="B6538" t="s">
        <v>87</v>
      </c>
      <c r="C6538" t="s">
        <v>197</v>
      </c>
      <c r="D6538" t="s">
        <v>17029</v>
      </c>
      <c r="E6538" t="s">
        <v>79</v>
      </c>
      <c r="F6538" t="s">
        <v>4889</v>
      </c>
      <c r="G6538">
        <v>0</v>
      </c>
      <c r="H6538">
        <v>0</v>
      </c>
      <c r="I6538">
        <v>0</v>
      </c>
      <c r="J6538">
        <v>0</v>
      </c>
      <c r="K6538">
        <v>0</v>
      </c>
      <c r="L6538">
        <v>0</v>
      </c>
      <c r="M6538">
        <v>30</v>
      </c>
      <c r="N6538">
        <v>0</v>
      </c>
      <c r="O6538">
        <v>0</v>
      </c>
      <c r="P6538">
        <v>0</v>
      </c>
      <c r="Q6538">
        <v>0</v>
      </c>
    </row>
    <row r="6539" spans="1:17" x14ac:dyDescent="0.2">
      <c r="A6539" t="s">
        <v>23562</v>
      </c>
      <c r="B6539" t="s">
        <v>87</v>
      </c>
      <c r="C6539" t="s">
        <v>197</v>
      </c>
      <c r="D6539" t="s">
        <v>17029</v>
      </c>
      <c r="E6539" t="s">
        <v>79</v>
      </c>
      <c r="F6539" t="s">
        <v>4871</v>
      </c>
      <c r="G6539">
        <v>0</v>
      </c>
      <c r="H6539">
        <v>0</v>
      </c>
      <c r="I6539">
        <v>0</v>
      </c>
      <c r="J6539">
        <v>0</v>
      </c>
      <c r="K6539">
        <v>0</v>
      </c>
      <c r="L6539">
        <v>0</v>
      </c>
      <c r="M6539">
        <v>0</v>
      </c>
      <c r="N6539">
        <v>24</v>
      </c>
      <c r="O6539">
        <v>22</v>
      </c>
      <c r="P6539">
        <v>2</v>
      </c>
      <c r="Q6539">
        <v>0</v>
      </c>
    </row>
    <row r="6540" spans="1:17" x14ac:dyDescent="0.2">
      <c r="A6540" t="s">
        <v>23563</v>
      </c>
      <c r="B6540" t="s">
        <v>87</v>
      </c>
      <c r="C6540" t="s">
        <v>252</v>
      </c>
      <c r="D6540" t="s">
        <v>17029</v>
      </c>
      <c r="E6540" t="s">
        <v>81</v>
      </c>
      <c r="F6540" t="s">
        <v>4875</v>
      </c>
      <c r="G6540">
        <v>0</v>
      </c>
      <c r="H6540">
        <v>7</v>
      </c>
      <c r="I6540">
        <v>0</v>
      </c>
      <c r="J6540">
        <v>4</v>
      </c>
      <c r="K6540">
        <v>0</v>
      </c>
      <c r="L6540">
        <v>3</v>
      </c>
      <c r="M6540">
        <v>0</v>
      </c>
      <c r="N6540">
        <v>0</v>
      </c>
      <c r="O6540">
        <v>0</v>
      </c>
      <c r="P6540">
        <v>0</v>
      </c>
      <c r="Q6540">
        <v>0</v>
      </c>
    </row>
    <row r="6541" spans="1:17" x14ac:dyDescent="0.2">
      <c r="A6541" t="s">
        <v>23564</v>
      </c>
      <c r="B6541" t="s">
        <v>87</v>
      </c>
      <c r="C6541" t="s">
        <v>252</v>
      </c>
      <c r="D6541" t="s">
        <v>17029</v>
      </c>
      <c r="E6541" t="s">
        <v>81</v>
      </c>
      <c r="F6541" t="s">
        <v>4877</v>
      </c>
      <c r="G6541">
        <v>0</v>
      </c>
      <c r="H6541">
        <v>7</v>
      </c>
      <c r="I6541">
        <v>0</v>
      </c>
      <c r="J6541">
        <v>4</v>
      </c>
      <c r="K6541">
        <v>0</v>
      </c>
      <c r="L6541">
        <v>3</v>
      </c>
      <c r="M6541">
        <v>0</v>
      </c>
      <c r="N6541">
        <v>0</v>
      </c>
      <c r="O6541">
        <v>0</v>
      </c>
      <c r="P6541">
        <v>0</v>
      </c>
      <c r="Q6541">
        <v>0</v>
      </c>
    </row>
    <row r="6542" spans="1:17" x14ac:dyDescent="0.2">
      <c r="A6542" t="s">
        <v>23565</v>
      </c>
      <c r="B6542" t="s">
        <v>87</v>
      </c>
      <c r="C6542" t="s">
        <v>252</v>
      </c>
      <c r="D6542" t="s">
        <v>17029</v>
      </c>
      <c r="E6542" t="s">
        <v>81</v>
      </c>
      <c r="F6542" t="s">
        <v>4879</v>
      </c>
      <c r="G6542">
        <v>0</v>
      </c>
      <c r="H6542">
        <v>0</v>
      </c>
      <c r="I6542">
        <v>0</v>
      </c>
      <c r="J6542">
        <v>0</v>
      </c>
      <c r="K6542">
        <v>0</v>
      </c>
      <c r="L6542">
        <v>0</v>
      </c>
      <c r="M6542">
        <v>7</v>
      </c>
      <c r="N6542">
        <v>0</v>
      </c>
      <c r="O6542">
        <v>0</v>
      </c>
      <c r="P6542">
        <v>0</v>
      </c>
      <c r="Q6542">
        <v>0</v>
      </c>
    </row>
    <row r="6543" spans="1:17" x14ac:dyDescent="0.2">
      <c r="A6543" t="s">
        <v>23566</v>
      </c>
      <c r="B6543" t="s">
        <v>87</v>
      </c>
      <c r="C6543" t="s">
        <v>252</v>
      </c>
      <c r="D6543" t="s">
        <v>17029</v>
      </c>
      <c r="E6543" t="s">
        <v>81</v>
      </c>
      <c r="F6543" t="s">
        <v>4881</v>
      </c>
      <c r="G6543">
        <v>0</v>
      </c>
      <c r="H6543">
        <v>7</v>
      </c>
      <c r="I6543">
        <v>0</v>
      </c>
      <c r="J6543">
        <v>4</v>
      </c>
      <c r="K6543">
        <v>0</v>
      </c>
      <c r="L6543">
        <v>3</v>
      </c>
      <c r="M6543">
        <v>0</v>
      </c>
      <c r="N6543">
        <v>0</v>
      </c>
      <c r="O6543">
        <v>0</v>
      </c>
      <c r="P6543">
        <v>0</v>
      </c>
      <c r="Q6543">
        <v>0</v>
      </c>
    </row>
    <row r="6544" spans="1:17" x14ac:dyDescent="0.2">
      <c r="A6544" t="s">
        <v>23567</v>
      </c>
      <c r="B6544" t="s">
        <v>87</v>
      </c>
      <c r="C6544" t="s">
        <v>252</v>
      </c>
      <c r="D6544" t="s">
        <v>17029</v>
      </c>
      <c r="E6544" t="s">
        <v>81</v>
      </c>
      <c r="F6544" t="s">
        <v>4883</v>
      </c>
      <c r="G6544">
        <v>0</v>
      </c>
      <c r="H6544">
        <v>7</v>
      </c>
      <c r="I6544">
        <v>0</v>
      </c>
      <c r="J6544">
        <v>4</v>
      </c>
      <c r="K6544">
        <v>0</v>
      </c>
      <c r="L6544">
        <v>3</v>
      </c>
      <c r="M6544">
        <v>0</v>
      </c>
      <c r="N6544">
        <v>0</v>
      </c>
      <c r="O6544">
        <v>0</v>
      </c>
      <c r="P6544">
        <v>0</v>
      </c>
      <c r="Q6544">
        <v>0</v>
      </c>
    </row>
    <row r="6545" spans="1:17" x14ac:dyDescent="0.2">
      <c r="A6545" t="s">
        <v>23568</v>
      </c>
      <c r="B6545" t="s">
        <v>87</v>
      </c>
      <c r="C6545" t="s">
        <v>252</v>
      </c>
      <c r="D6545" t="s">
        <v>17029</v>
      </c>
      <c r="E6545" t="s">
        <v>81</v>
      </c>
      <c r="F6545" t="s">
        <v>4885</v>
      </c>
      <c r="G6545">
        <v>0</v>
      </c>
      <c r="H6545">
        <v>0</v>
      </c>
      <c r="I6545">
        <v>0</v>
      </c>
      <c r="J6545">
        <v>0</v>
      </c>
      <c r="K6545">
        <v>0</v>
      </c>
      <c r="L6545">
        <v>0</v>
      </c>
      <c r="M6545">
        <v>7</v>
      </c>
      <c r="N6545">
        <v>0</v>
      </c>
      <c r="O6545">
        <v>0</v>
      </c>
      <c r="P6545">
        <v>0</v>
      </c>
      <c r="Q6545">
        <v>0</v>
      </c>
    </row>
    <row r="6546" spans="1:17" x14ac:dyDescent="0.2">
      <c r="A6546" t="s">
        <v>23569</v>
      </c>
      <c r="B6546" t="s">
        <v>87</v>
      </c>
      <c r="C6546" t="s">
        <v>252</v>
      </c>
      <c r="D6546" t="s">
        <v>17029</v>
      </c>
      <c r="E6546" t="s">
        <v>81</v>
      </c>
      <c r="F6546" t="s">
        <v>4887</v>
      </c>
      <c r="G6546">
        <v>0</v>
      </c>
      <c r="H6546">
        <v>7</v>
      </c>
      <c r="I6546">
        <v>0</v>
      </c>
      <c r="J6546">
        <v>4</v>
      </c>
      <c r="K6546">
        <v>0</v>
      </c>
      <c r="L6546">
        <v>3</v>
      </c>
      <c r="M6546">
        <v>0</v>
      </c>
      <c r="N6546">
        <v>0</v>
      </c>
      <c r="O6546">
        <v>0</v>
      </c>
      <c r="P6546">
        <v>0</v>
      </c>
      <c r="Q6546">
        <v>0</v>
      </c>
    </row>
    <row r="6547" spans="1:17" x14ac:dyDescent="0.2">
      <c r="A6547" t="s">
        <v>23570</v>
      </c>
      <c r="B6547" t="s">
        <v>87</v>
      </c>
      <c r="C6547" t="s">
        <v>252</v>
      </c>
      <c r="D6547" t="s">
        <v>17029</v>
      </c>
      <c r="E6547" t="s">
        <v>81</v>
      </c>
      <c r="F6547" t="s">
        <v>4889</v>
      </c>
      <c r="G6547">
        <v>0</v>
      </c>
      <c r="H6547">
        <v>0</v>
      </c>
      <c r="I6547">
        <v>0</v>
      </c>
      <c r="J6547">
        <v>0</v>
      </c>
      <c r="K6547">
        <v>0</v>
      </c>
      <c r="L6547">
        <v>0</v>
      </c>
      <c r="M6547">
        <v>7</v>
      </c>
      <c r="N6547">
        <v>0</v>
      </c>
      <c r="O6547">
        <v>0</v>
      </c>
      <c r="P6547">
        <v>0</v>
      </c>
      <c r="Q6547">
        <v>0</v>
      </c>
    </row>
    <row r="6548" spans="1:17" x14ac:dyDescent="0.2">
      <c r="A6548" t="s">
        <v>23571</v>
      </c>
      <c r="B6548" t="s">
        <v>87</v>
      </c>
      <c r="C6548" t="s">
        <v>252</v>
      </c>
      <c r="D6548" t="s">
        <v>17029</v>
      </c>
      <c r="E6548" t="s">
        <v>81</v>
      </c>
      <c r="F6548" t="s">
        <v>4871</v>
      </c>
      <c r="G6548">
        <v>0</v>
      </c>
      <c r="H6548">
        <v>0</v>
      </c>
      <c r="I6548">
        <v>0</v>
      </c>
      <c r="J6548">
        <v>0</v>
      </c>
      <c r="K6548">
        <v>0</v>
      </c>
      <c r="L6548">
        <v>0</v>
      </c>
      <c r="M6548">
        <v>0</v>
      </c>
      <c r="N6548">
        <v>7</v>
      </c>
      <c r="O6548">
        <v>5</v>
      </c>
      <c r="P6548">
        <v>0</v>
      </c>
      <c r="Q6548">
        <v>2</v>
      </c>
    </row>
    <row r="6549" spans="1:17" x14ac:dyDescent="0.2">
      <c r="A6549" t="s">
        <v>23572</v>
      </c>
      <c r="B6549" t="s">
        <v>87</v>
      </c>
      <c r="C6549" t="s">
        <v>252</v>
      </c>
      <c r="D6549" t="s">
        <v>17029</v>
      </c>
      <c r="E6549" t="s">
        <v>81</v>
      </c>
      <c r="F6549" t="s">
        <v>4873</v>
      </c>
      <c r="G6549">
        <v>0</v>
      </c>
      <c r="H6549">
        <v>0</v>
      </c>
      <c r="I6549">
        <v>0</v>
      </c>
      <c r="J6549">
        <v>0</v>
      </c>
      <c r="K6549">
        <v>0</v>
      </c>
      <c r="L6549">
        <v>0</v>
      </c>
      <c r="M6549">
        <v>0</v>
      </c>
      <c r="N6549">
        <v>5</v>
      </c>
      <c r="O6549">
        <v>4</v>
      </c>
      <c r="P6549">
        <v>0</v>
      </c>
      <c r="Q6549">
        <v>1</v>
      </c>
    </row>
    <row r="6550" spans="1:17" x14ac:dyDescent="0.2">
      <c r="A6550" t="s">
        <v>23573</v>
      </c>
      <c r="B6550" t="s">
        <v>87</v>
      </c>
      <c r="C6550" t="s">
        <v>252</v>
      </c>
      <c r="D6550" t="s">
        <v>17029</v>
      </c>
      <c r="E6550" t="s">
        <v>81</v>
      </c>
      <c r="F6550" t="s">
        <v>17019</v>
      </c>
      <c r="G6550">
        <v>7</v>
      </c>
      <c r="H6550">
        <v>0</v>
      </c>
      <c r="I6550">
        <v>0</v>
      </c>
      <c r="J6550">
        <v>0</v>
      </c>
      <c r="K6550">
        <v>0</v>
      </c>
      <c r="L6550">
        <v>0</v>
      </c>
      <c r="M6550">
        <v>0</v>
      </c>
      <c r="N6550">
        <v>0</v>
      </c>
      <c r="O6550">
        <v>0</v>
      </c>
      <c r="P6550">
        <v>0</v>
      </c>
      <c r="Q6550">
        <v>0</v>
      </c>
    </row>
    <row r="6551" spans="1:17" x14ac:dyDescent="0.2">
      <c r="A6551" t="s">
        <v>23574</v>
      </c>
      <c r="B6551" t="s">
        <v>87</v>
      </c>
      <c r="C6551" t="s">
        <v>252</v>
      </c>
      <c r="D6551" t="s">
        <v>17025</v>
      </c>
      <c r="E6551" t="s">
        <v>79</v>
      </c>
      <c r="F6551" t="s">
        <v>17019</v>
      </c>
      <c r="G6551">
        <v>1</v>
      </c>
      <c r="H6551">
        <v>0</v>
      </c>
      <c r="I6551">
        <v>0</v>
      </c>
      <c r="J6551">
        <v>0</v>
      </c>
      <c r="K6551">
        <v>0</v>
      </c>
      <c r="L6551">
        <v>0</v>
      </c>
      <c r="M6551">
        <v>0</v>
      </c>
      <c r="N6551">
        <v>0</v>
      </c>
      <c r="O6551">
        <v>0</v>
      </c>
      <c r="P6551">
        <v>0</v>
      </c>
      <c r="Q6551">
        <v>0</v>
      </c>
    </row>
    <row r="6552" spans="1:17" x14ac:dyDescent="0.2">
      <c r="A6552" t="s">
        <v>23575</v>
      </c>
      <c r="B6552" t="s">
        <v>87</v>
      </c>
      <c r="C6552" t="s">
        <v>252</v>
      </c>
      <c r="D6552" t="s">
        <v>17025</v>
      </c>
      <c r="E6552" t="s">
        <v>81</v>
      </c>
      <c r="F6552" t="s">
        <v>17019</v>
      </c>
      <c r="G6552">
        <v>2</v>
      </c>
      <c r="H6552">
        <v>0</v>
      </c>
      <c r="I6552">
        <v>0</v>
      </c>
      <c r="J6552">
        <v>0</v>
      </c>
      <c r="K6552">
        <v>0</v>
      </c>
      <c r="L6552">
        <v>0</v>
      </c>
      <c r="M6552">
        <v>0</v>
      </c>
      <c r="N6552">
        <v>0</v>
      </c>
      <c r="O6552">
        <v>0</v>
      </c>
      <c r="P6552">
        <v>0</v>
      </c>
      <c r="Q6552">
        <v>0</v>
      </c>
    </row>
    <row r="6553" spans="1:17" x14ac:dyDescent="0.2">
      <c r="A6553" t="s">
        <v>23576</v>
      </c>
      <c r="B6553" t="s">
        <v>87</v>
      </c>
      <c r="C6553" t="s">
        <v>253</v>
      </c>
      <c r="D6553" t="s">
        <v>17029</v>
      </c>
      <c r="E6553" t="s">
        <v>79</v>
      </c>
      <c r="F6553" t="s">
        <v>4875</v>
      </c>
      <c r="G6553">
        <v>0</v>
      </c>
      <c r="H6553">
        <v>4</v>
      </c>
      <c r="I6553">
        <v>0</v>
      </c>
      <c r="J6553">
        <v>4</v>
      </c>
      <c r="K6553">
        <v>0</v>
      </c>
      <c r="L6553">
        <v>0</v>
      </c>
      <c r="M6553">
        <v>0</v>
      </c>
      <c r="N6553">
        <v>0</v>
      </c>
      <c r="O6553">
        <v>0</v>
      </c>
      <c r="P6553">
        <v>0</v>
      </c>
      <c r="Q6553">
        <v>0</v>
      </c>
    </row>
    <row r="6554" spans="1:17" x14ac:dyDescent="0.2">
      <c r="A6554" t="s">
        <v>23577</v>
      </c>
      <c r="B6554" t="s">
        <v>87</v>
      </c>
      <c r="C6554" t="s">
        <v>253</v>
      </c>
      <c r="D6554" t="s">
        <v>17029</v>
      </c>
      <c r="E6554" t="s">
        <v>79</v>
      </c>
      <c r="F6554" t="s">
        <v>4877</v>
      </c>
      <c r="G6554">
        <v>0</v>
      </c>
      <c r="H6554">
        <v>4</v>
      </c>
      <c r="I6554">
        <v>0</v>
      </c>
      <c r="J6554">
        <v>4</v>
      </c>
      <c r="K6554">
        <v>0</v>
      </c>
      <c r="L6554">
        <v>0</v>
      </c>
      <c r="M6554">
        <v>0</v>
      </c>
      <c r="N6554">
        <v>0</v>
      </c>
      <c r="O6554">
        <v>0</v>
      </c>
      <c r="P6554">
        <v>0</v>
      </c>
      <c r="Q6554">
        <v>0</v>
      </c>
    </row>
    <row r="6555" spans="1:17" x14ac:dyDescent="0.2">
      <c r="A6555" t="s">
        <v>23578</v>
      </c>
      <c r="B6555" t="s">
        <v>87</v>
      </c>
      <c r="C6555" t="s">
        <v>253</v>
      </c>
      <c r="D6555" t="s">
        <v>17029</v>
      </c>
      <c r="E6555" t="s">
        <v>79</v>
      </c>
      <c r="F6555" t="s">
        <v>4879</v>
      </c>
      <c r="G6555">
        <v>0</v>
      </c>
      <c r="H6555">
        <v>0</v>
      </c>
      <c r="I6555">
        <v>0</v>
      </c>
      <c r="J6555">
        <v>0</v>
      </c>
      <c r="K6555">
        <v>0</v>
      </c>
      <c r="L6555">
        <v>0</v>
      </c>
      <c r="M6555">
        <v>4</v>
      </c>
      <c r="N6555">
        <v>0</v>
      </c>
      <c r="O6555">
        <v>0</v>
      </c>
      <c r="P6555">
        <v>0</v>
      </c>
      <c r="Q6555">
        <v>0</v>
      </c>
    </row>
    <row r="6556" spans="1:17" x14ac:dyDescent="0.2">
      <c r="A6556" t="s">
        <v>23579</v>
      </c>
      <c r="B6556" t="s">
        <v>87</v>
      </c>
      <c r="C6556" t="s">
        <v>253</v>
      </c>
      <c r="D6556" t="s">
        <v>17029</v>
      </c>
      <c r="E6556" t="s">
        <v>79</v>
      </c>
      <c r="F6556" t="s">
        <v>4881</v>
      </c>
      <c r="G6556">
        <v>0</v>
      </c>
      <c r="H6556">
        <v>4</v>
      </c>
      <c r="I6556">
        <v>0</v>
      </c>
      <c r="J6556">
        <v>4</v>
      </c>
      <c r="K6556">
        <v>0</v>
      </c>
      <c r="L6556">
        <v>0</v>
      </c>
      <c r="M6556">
        <v>0</v>
      </c>
      <c r="N6556">
        <v>0</v>
      </c>
      <c r="O6556">
        <v>0</v>
      </c>
      <c r="P6556">
        <v>0</v>
      </c>
      <c r="Q6556">
        <v>0</v>
      </c>
    </row>
    <row r="6557" spans="1:17" x14ac:dyDescent="0.2">
      <c r="A6557" t="s">
        <v>23580</v>
      </c>
      <c r="B6557" t="s">
        <v>87</v>
      </c>
      <c r="C6557" t="s">
        <v>253</v>
      </c>
      <c r="D6557" t="s">
        <v>17029</v>
      </c>
      <c r="E6557" t="s">
        <v>79</v>
      </c>
      <c r="F6557" t="s">
        <v>4883</v>
      </c>
      <c r="G6557">
        <v>0</v>
      </c>
      <c r="H6557">
        <v>4</v>
      </c>
      <c r="I6557">
        <v>0</v>
      </c>
      <c r="J6557">
        <v>4</v>
      </c>
      <c r="K6557">
        <v>0</v>
      </c>
      <c r="L6557">
        <v>0</v>
      </c>
      <c r="M6557">
        <v>0</v>
      </c>
      <c r="N6557">
        <v>0</v>
      </c>
      <c r="O6557">
        <v>0</v>
      </c>
      <c r="P6557">
        <v>0</v>
      </c>
      <c r="Q6557">
        <v>0</v>
      </c>
    </row>
    <row r="6558" spans="1:17" x14ac:dyDescent="0.2">
      <c r="A6558" t="s">
        <v>23581</v>
      </c>
      <c r="B6558" t="s">
        <v>87</v>
      </c>
      <c r="C6558" t="s">
        <v>253</v>
      </c>
      <c r="D6558" t="s">
        <v>17029</v>
      </c>
      <c r="E6558" t="s">
        <v>79</v>
      </c>
      <c r="F6558" t="s">
        <v>4885</v>
      </c>
      <c r="G6558">
        <v>0</v>
      </c>
      <c r="H6558">
        <v>0</v>
      </c>
      <c r="I6558">
        <v>0</v>
      </c>
      <c r="J6558">
        <v>0</v>
      </c>
      <c r="K6558">
        <v>0</v>
      </c>
      <c r="L6558">
        <v>0</v>
      </c>
      <c r="M6558">
        <v>4</v>
      </c>
      <c r="N6558">
        <v>0</v>
      </c>
      <c r="O6558">
        <v>0</v>
      </c>
      <c r="P6558">
        <v>0</v>
      </c>
      <c r="Q6558">
        <v>0</v>
      </c>
    </row>
    <row r="6559" spans="1:17" x14ac:dyDescent="0.2">
      <c r="A6559" t="s">
        <v>23582</v>
      </c>
      <c r="B6559" t="s">
        <v>87</v>
      </c>
      <c r="C6559" t="s">
        <v>253</v>
      </c>
      <c r="D6559" t="s">
        <v>17029</v>
      </c>
      <c r="E6559" t="s">
        <v>79</v>
      </c>
      <c r="F6559" t="s">
        <v>4887</v>
      </c>
      <c r="G6559">
        <v>0</v>
      </c>
      <c r="H6559">
        <v>4</v>
      </c>
      <c r="I6559">
        <v>0</v>
      </c>
      <c r="J6559">
        <v>4</v>
      </c>
      <c r="K6559">
        <v>0</v>
      </c>
      <c r="L6559">
        <v>0</v>
      </c>
      <c r="M6559">
        <v>0</v>
      </c>
      <c r="N6559">
        <v>0</v>
      </c>
      <c r="O6559">
        <v>0</v>
      </c>
      <c r="P6559">
        <v>0</v>
      </c>
      <c r="Q6559">
        <v>0</v>
      </c>
    </row>
    <row r="6560" spans="1:17" x14ac:dyDescent="0.2">
      <c r="A6560" t="s">
        <v>23583</v>
      </c>
      <c r="B6560" t="s">
        <v>87</v>
      </c>
      <c r="C6560" t="s">
        <v>253</v>
      </c>
      <c r="D6560" t="s">
        <v>17029</v>
      </c>
      <c r="E6560" t="s">
        <v>79</v>
      </c>
      <c r="F6560" t="s">
        <v>4889</v>
      </c>
      <c r="G6560">
        <v>0</v>
      </c>
      <c r="H6560">
        <v>0</v>
      </c>
      <c r="I6560">
        <v>0</v>
      </c>
      <c r="J6560">
        <v>0</v>
      </c>
      <c r="K6560">
        <v>0</v>
      </c>
      <c r="L6560">
        <v>0</v>
      </c>
      <c r="M6560">
        <v>4</v>
      </c>
      <c r="N6560">
        <v>0</v>
      </c>
      <c r="O6560">
        <v>0</v>
      </c>
      <c r="P6560">
        <v>0</v>
      </c>
      <c r="Q6560">
        <v>0</v>
      </c>
    </row>
    <row r="6561" spans="1:17" x14ac:dyDescent="0.2">
      <c r="A6561" t="s">
        <v>23584</v>
      </c>
      <c r="B6561" t="s">
        <v>87</v>
      </c>
      <c r="C6561" t="s">
        <v>253</v>
      </c>
      <c r="D6561" t="s">
        <v>17029</v>
      </c>
      <c r="E6561" t="s">
        <v>79</v>
      </c>
      <c r="F6561" t="s">
        <v>4871</v>
      </c>
      <c r="G6561">
        <v>0</v>
      </c>
      <c r="H6561">
        <v>0</v>
      </c>
      <c r="I6561">
        <v>0</v>
      </c>
      <c r="J6561">
        <v>0</v>
      </c>
      <c r="K6561">
        <v>0</v>
      </c>
      <c r="L6561">
        <v>0</v>
      </c>
      <c r="M6561">
        <v>0</v>
      </c>
      <c r="N6561">
        <v>2</v>
      </c>
      <c r="O6561">
        <v>2</v>
      </c>
      <c r="P6561">
        <v>0</v>
      </c>
      <c r="Q6561">
        <v>0</v>
      </c>
    </row>
    <row r="6562" spans="1:17" x14ac:dyDescent="0.2">
      <c r="A6562" t="s">
        <v>23585</v>
      </c>
      <c r="B6562" t="s">
        <v>87</v>
      </c>
      <c r="C6562" t="s">
        <v>253</v>
      </c>
      <c r="D6562" t="s">
        <v>17029</v>
      </c>
      <c r="E6562" t="s">
        <v>79</v>
      </c>
      <c r="F6562" t="s">
        <v>4873</v>
      </c>
      <c r="G6562">
        <v>0</v>
      </c>
      <c r="H6562">
        <v>0</v>
      </c>
      <c r="I6562">
        <v>0</v>
      </c>
      <c r="J6562">
        <v>0</v>
      </c>
      <c r="K6562">
        <v>0</v>
      </c>
      <c r="L6562">
        <v>0</v>
      </c>
      <c r="M6562">
        <v>0</v>
      </c>
      <c r="N6562">
        <v>1</v>
      </c>
      <c r="O6562">
        <v>1</v>
      </c>
      <c r="P6562">
        <v>0</v>
      </c>
      <c r="Q6562">
        <v>0</v>
      </c>
    </row>
    <row r="6563" spans="1:17" x14ac:dyDescent="0.2">
      <c r="A6563" t="s">
        <v>23586</v>
      </c>
      <c r="B6563" t="s">
        <v>87</v>
      </c>
      <c r="C6563" t="s">
        <v>253</v>
      </c>
      <c r="D6563" t="s">
        <v>17029</v>
      </c>
      <c r="E6563" t="s">
        <v>79</v>
      </c>
      <c r="F6563" t="s">
        <v>17019</v>
      </c>
      <c r="G6563">
        <v>4</v>
      </c>
      <c r="H6563">
        <v>0</v>
      </c>
      <c r="I6563">
        <v>0</v>
      </c>
      <c r="J6563">
        <v>0</v>
      </c>
      <c r="K6563">
        <v>0</v>
      </c>
      <c r="L6563">
        <v>0</v>
      </c>
      <c r="M6563">
        <v>0</v>
      </c>
      <c r="N6563">
        <v>0</v>
      </c>
      <c r="O6563">
        <v>0</v>
      </c>
      <c r="P6563">
        <v>0</v>
      </c>
      <c r="Q6563">
        <v>0</v>
      </c>
    </row>
    <row r="6564" spans="1:17" x14ac:dyDescent="0.2">
      <c r="A6564" t="s">
        <v>23587</v>
      </c>
      <c r="B6564" t="s">
        <v>87</v>
      </c>
      <c r="C6564" t="s">
        <v>253</v>
      </c>
      <c r="D6564" t="s">
        <v>17029</v>
      </c>
      <c r="E6564" t="s">
        <v>81</v>
      </c>
      <c r="F6564" t="s">
        <v>4875</v>
      </c>
      <c r="G6564">
        <v>0</v>
      </c>
      <c r="H6564">
        <v>14</v>
      </c>
      <c r="I6564">
        <v>1</v>
      </c>
      <c r="J6564">
        <v>10</v>
      </c>
      <c r="K6564">
        <v>3</v>
      </c>
      <c r="L6564">
        <v>0</v>
      </c>
      <c r="M6564">
        <v>0</v>
      </c>
      <c r="N6564">
        <v>0</v>
      </c>
      <c r="O6564">
        <v>0</v>
      </c>
      <c r="P6564">
        <v>0</v>
      </c>
      <c r="Q6564">
        <v>0</v>
      </c>
    </row>
    <row r="6565" spans="1:17" x14ac:dyDescent="0.2">
      <c r="A6565" t="s">
        <v>23588</v>
      </c>
      <c r="B6565" t="s">
        <v>87</v>
      </c>
      <c r="C6565" t="s">
        <v>253</v>
      </c>
      <c r="D6565" t="s">
        <v>17029</v>
      </c>
      <c r="E6565" t="s">
        <v>81</v>
      </c>
      <c r="F6565" t="s">
        <v>4877</v>
      </c>
      <c r="G6565">
        <v>0</v>
      </c>
      <c r="H6565">
        <v>14</v>
      </c>
      <c r="I6565">
        <v>0</v>
      </c>
      <c r="J6565">
        <v>10</v>
      </c>
      <c r="K6565">
        <v>3</v>
      </c>
      <c r="L6565">
        <v>1</v>
      </c>
      <c r="M6565">
        <v>0</v>
      </c>
      <c r="N6565">
        <v>0</v>
      </c>
      <c r="O6565">
        <v>0</v>
      </c>
      <c r="P6565">
        <v>0</v>
      </c>
      <c r="Q6565">
        <v>0</v>
      </c>
    </row>
    <row r="6566" spans="1:17" x14ac:dyDescent="0.2">
      <c r="A6566" t="s">
        <v>23589</v>
      </c>
      <c r="B6566" t="s">
        <v>87</v>
      </c>
      <c r="C6566" t="s">
        <v>253</v>
      </c>
      <c r="D6566" t="s">
        <v>17029</v>
      </c>
      <c r="E6566" t="s">
        <v>81</v>
      </c>
      <c r="F6566" t="s">
        <v>4879</v>
      </c>
      <c r="G6566">
        <v>0</v>
      </c>
      <c r="H6566">
        <v>0</v>
      </c>
      <c r="I6566">
        <v>0</v>
      </c>
      <c r="J6566">
        <v>0</v>
      </c>
      <c r="K6566">
        <v>0</v>
      </c>
      <c r="L6566">
        <v>0</v>
      </c>
      <c r="M6566">
        <v>14</v>
      </c>
      <c r="N6566">
        <v>0</v>
      </c>
      <c r="O6566">
        <v>0</v>
      </c>
      <c r="P6566">
        <v>0</v>
      </c>
      <c r="Q6566">
        <v>0</v>
      </c>
    </row>
    <row r="6567" spans="1:17" x14ac:dyDescent="0.2">
      <c r="A6567" t="s">
        <v>23590</v>
      </c>
      <c r="B6567" t="s">
        <v>87</v>
      </c>
      <c r="C6567" t="s">
        <v>253</v>
      </c>
      <c r="D6567" t="s">
        <v>17029</v>
      </c>
      <c r="E6567" t="s">
        <v>81</v>
      </c>
      <c r="F6567" t="s">
        <v>4881</v>
      </c>
      <c r="G6567">
        <v>0</v>
      </c>
      <c r="H6567">
        <v>14</v>
      </c>
      <c r="I6567">
        <v>0</v>
      </c>
      <c r="J6567">
        <v>10</v>
      </c>
      <c r="K6567">
        <v>3</v>
      </c>
      <c r="L6567">
        <v>1</v>
      </c>
      <c r="M6567">
        <v>0</v>
      </c>
      <c r="N6567">
        <v>0</v>
      </c>
      <c r="O6567">
        <v>0</v>
      </c>
      <c r="P6567">
        <v>0</v>
      </c>
      <c r="Q6567">
        <v>0</v>
      </c>
    </row>
    <row r="6568" spans="1:17" x14ac:dyDescent="0.2">
      <c r="A6568" t="s">
        <v>23591</v>
      </c>
      <c r="B6568" t="s">
        <v>87</v>
      </c>
      <c r="C6568" t="s">
        <v>253</v>
      </c>
      <c r="D6568" t="s">
        <v>17029</v>
      </c>
      <c r="E6568" t="s">
        <v>81</v>
      </c>
      <c r="F6568" t="s">
        <v>4883</v>
      </c>
      <c r="G6568">
        <v>0</v>
      </c>
      <c r="H6568">
        <v>14</v>
      </c>
      <c r="I6568">
        <v>1</v>
      </c>
      <c r="J6568">
        <v>10</v>
      </c>
      <c r="K6568">
        <v>2</v>
      </c>
      <c r="L6568">
        <v>1</v>
      </c>
      <c r="M6568">
        <v>0</v>
      </c>
      <c r="N6568">
        <v>0</v>
      </c>
      <c r="O6568">
        <v>0</v>
      </c>
      <c r="P6568">
        <v>0</v>
      </c>
      <c r="Q6568">
        <v>0</v>
      </c>
    </row>
    <row r="6569" spans="1:17" x14ac:dyDescent="0.2">
      <c r="A6569" t="s">
        <v>23592</v>
      </c>
      <c r="B6569" t="s">
        <v>87</v>
      </c>
      <c r="C6569" t="s">
        <v>253</v>
      </c>
      <c r="D6569" t="s">
        <v>17029</v>
      </c>
      <c r="E6569" t="s">
        <v>81</v>
      </c>
      <c r="F6569" t="s">
        <v>4885</v>
      </c>
      <c r="G6569">
        <v>0</v>
      </c>
      <c r="H6569">
        <v>0</v>
      </c>
      <c r="I6569">
        <v>0</v>
      </c>
      <c r="J6569">
        <v>0</v>
      </c>
      <c r="K6569">
        <v>0</v>
      </c>
      <c r="L6569">
        <v>0</v>
      </c>
      <c r="M6569">
        <v>14</v>
      </c>
      <c r="N6569">
        <v>0</v>
      </c>
      <c r="O6569">
        <v>0</v>
      </c>
      <c r="P6569">
        <v>0</v>
      </c>
      <c r="Q6569">
        <v>0</v>
      </c>
    </row>
    <row r="6570" spans="1:17" x14ac:dyDescent="0.2">
      <c r="A6570" t="s">
        <v>23593</v>
      </c>
      <c r="B6570" t="s">
        <v>87</v>
      </c>
      <c r="C6570" t="s">
        <v>253</v>
      </c>
      <c r="D6570" t="s">
        <v>17029</v>
      </c>
      <c r="E6570" t="s">
        <v>81</v>
      </c>
      <c r="F6570" t="s">
        <v>4887</v>
      </c>
      <c r="G6570">
        <v>0</v>
      </c>
      <c r="H6570">
        <v>14</v>
      </c>
      <c r="I6570">
        <v>0</v>
      </c>
      <c r="J6570">
        <v>11</v>
      </c>
      <c r="K6570">
        <v>3</v>
      </c>
      <c r="L6570">
        <v>0</v>
      </c>
      <c r="M6570">
        <v>0</v>
      </c>
      <c r="N6570">
        <v>0</v>
      </c>
      <c r="O6570">
        <v>0</v>
      </c>
      <c r="P6570">
        <v>0</v>
      </c>
      <c r="Q6570">
        <v>0</v>
      </c>
    </row>
    <row r="6571" spans="1:17" x14ac:dyDescent="0.2">
      <c r="A6571" t="s">
        <v>23594</v>
      </c>
      <c r="B6571" t="s">
        <v>87</v>
      </c>
      <c r="C6571" t="s">
        <v>253</v>
      </c>
      <c r="D6571" t="s">
        <v>17029</v>
      </c>
      <c r="E6571" t="s">
        <v>81</v>
      </c>
      <c r="F6571" t="s">
        <v>4889</v>
      </c>
      <c r="G6571">
        <v>0</v>
      </c>
      <c r="H6571">
        <v>0</v>
      </c>
      <c r="I6571">
        <v>0</v>
      </c>
      <c r="J6571">
        <v>0</v>
      </c>
      <c r="K6571">
        <v>0</v>
      </c>
      <c r="L6571">
        <v>0</v>
      </c>
      <c r="M6571">
        <v>14</v>
      </c>
      <c r="N6571">
        <v>0</v>
      </c>
      <c r="O6571">
        <v>0</v>
      </c>
      <c r="P6571">
        <v>0</v>
      </c>
      <c r="Q6571">
        <v>0</v>
      </c>
    </row>
    <row r="6572" spans="1:17" x14ac:dyDescent="0.2">
      <c r="A6572" t="s">
        <v>23595</v>
      </c>
      <c r="B6572" t="s">
        <v>87</v>
      </c>
      <c r="C6572" t="s">
        <v>253</v>
      </c>
      <c r="D6572" t="s">
        <v>17029</v>
      </c>
      <c r="E6572" t="s">
        <v>81</v>
      </c>
      <c r="F6572" t="s">
        <v>4871</v>
      </c>
      <c r="G6572">
        <v>0</v>
      </c>
      <c r="H6572">
        <v>0</v>
      </c>
      <c r="I6572">
        <v>0</v>
      </c>
      <c r="J6572">
        <v>0</v>
      </c>
      <c r="K6572">
        <v>0</v>
      </c>
      <c r="L6572">
        <v>0</v>
      </c>
      <c r="M6572">
        <v>0</v>
      </c>
      <c r="N6572">
        <v>9</v>
      </c>
      <c r="O6572">
        <v>9</v>
      </c>
      <c r="P6572">
        <v>0</v>
      </c>
      <c r="Q6572">
        <v>0</v>
      </c>
    </row>
    <row r="6573" spans="1:17" x14ac:dyDescent="0.2">
      <c r="A6573" t="s">
        <v>23596</v>
      </c>
      <c r="B6573" t="s">
        <v>87</v>
      </c>
      <c r="C6573" t="s">
        <v>253</v>
      </c>
      <c r="D6573" t="s">
        <v>17029</v>
      </c>
      <c r="E6573" t="s">
        <v>81</v>
      </c>
      <c r="F6573" t="s">
        <v>4873</v>
      </c>
      <c r="G6573">
        <v>0</v>
      </c>
      <c r="H6573">
        <v>0</v>
      </c>
      <c r="I6573">
        <v>0</v>
      </c>
      <c r="J6573">
        <v>0</v>
      </c>
      <c r="K6573">
        <v>0</v>
      </c>
      <c r="L6573">
        <v>0</v>
      </c>
      <c r="M6573">
        <v>0</v>
      </c>
      <c r="N6573">
        <v>8</v>
      </c>
      <c r="O6573">
        <v>8</v>
      </c>
      <c r="P6573">
        <v>0</v>
      </c>
      <c r="Q6573">
        <v>0</v>
      </c>
    </row>
    <row r="6574" spans="1:17" x14ac:dyDescent="0.2">
      <c r="A6574" t="s">
        <v>23597</v>
      </c>
      <c r="B6574" t="s">
        <v>87</v>
      </c>
      <c r="C6574" t="s">
        <v>253</v>
      </c>
      <c r="D6574" t="s">
        <v>17029</v>
      </c>
      <c r="E6574" t="s">
        <v>81</v>
      </c>
      <c r="F6574" t="s">
        <v>17019</v>
      </c>
      <c r="G6574">
        <v>14</v>
      </c>
      <c r="H6574">
        <v>0</v>
      </c>
      <c r="I6574">
        <v>0</v>
      </c>
      <c r="J6574">
        <v>0</v>
      </c>
      <c r="K6574">
        <v>0</v>
      </c>
      <c r="L6574">
        <v>0</v>
      </c>
      <c r="M6574">
        <v>0</v>
      </c>
      <c r="N6574">
        <v>0</v>
      </c>
      <c r="O6574">
        <v>0</v>
      </c>
      <c r="P6574">
        <v>0</v>
      </c>
      <c r="Q6574">
        <v>0</v>
      </c>
    </row>
    <row r="6575" spans="1:17" x14ac:dyDescent="0.2">
      <c r="A6575" t="s">
        <v>23598</v>
      </c>
      <c r="B6575" t="s">
        <v>87</v>
      </c>
      <c r="C6575" t="s">
        <v>253</v>
      </c>
      <c r="D6575" t="s">
        <v>17025</v>
      </c>
      <c r="E6575" t="s">
        <v>79</v>
      </c>
      <c r="F6575" t="s">
        <v>17019</v>
      </c>
      <c r="G6575">
        <v>5</v>
      </c>
      <c r="H6575">
        <v>0</v>
      </c>
      <c r="I6575">
        <v>0</v>
      </c>
      <c r="J6575">
        <v>0</v>
      </c>
      <c r="K6575">
        <v>0</v>
      </c>
      <c r="L6575">
        <v>0</v>
      </c>
      <c r="M6575">
        <v>0</v>
      </c>
      <c r="N6575">
        <v>0</v>
      </c>
      <c r="O6575">
        <v>0</v>
      </c>
      <c r="P6575">
        <v>0</v>
      </c>
      <c r="Q6575">
        <v>0</v>
      </c>
    </row>
    <row r="6576" spans="1:17" x14ac:dyDescent="0.2">
      <c r="A6576" t="s">
        <v>23599</v>
      </c>
      <c r="B6576" t="s">
        <v>87</v>
      </c>
      <c r="C6576" t="s">
        <v>253</v>
      </c>
      <c r="D6576" t="s">
        <v>17025</v>
      </c>
      <c r="E6576" t="s">
        <v>81</v>
      </c>
      <c r="F6576" t="s">
        <v>17019</v>
      </c>
      <c r="G6576">
        <v>7</v>
      </c>
      <c r="H6576">
        <v>0</v>
      </c>
      <c r="I6576">
        <v>0</v>
      </c>
      <c r="J6576">
        <v>0</v>
      </c>
      <c r="K6576">
        <v>0</v>
      </c>
      <c r="L6576">
        <v>0</v>
      </c>
      <c r="M6576">
        <v>0</v>
      </c>
      <c r="N6576">
        <v>0</v>
      </c>
      <c r="O6576">
        <v>0</v>
      </c>
      <c r="P6576">
        <v>0</v>
      </c>
      <c r="Q6576">
        <v>0</v>
      </c>
    </row>
    <row r="6577" spans="1:17" x14ac:dyDescent="0.2">
      <c r="A6577" t="s">
        <v>23600</v>
      </c>
      <c r="B6577" t="s">
        <v>87</v>
      </c>
      <c r="C6577" t="s">
        <v>254</v>
      </c>
      <c r="D6577" t="s">
        <v>17027</v>
      </c>
      <c r="E6577" t="s">
        <v>79</v>
      </c>
      <c r="F6577" t="s">
        <v>17019</v>
      </c>
      <c r="G6577">
        <v>1</v>
      </c>
      <c r="H6577">
        <v>0</v>
      </c>
      <c r="I6577">
        <v>0</v>
      </c>
      <c r="J6577">
        <v>0</v>
      </c>
      <c r="K6577">
        <v>0</v>
      </c>
      <c r="L6577">
        <v>0</v>
      </c>
      <c r="M6577">
        <v>0</v>
      </c>
      <c r="N6577">
        <v>0</v>
      </c>
      <c r="O6577">
        <v>0</v>
      </c>
      <c r="P6577">
        <v>0</v>
      </c>
      <c r="Q6577">
        <v>0</v>
      </c>
    </row>
    <row r="6578" spans="1:17" x14ac:dyDescent="0.2">
      <c r="A6578" t="s">
        <v>23601</v>
      </c>
      <c r="B6578" t="s">
        <v>87</v>
      </c>
      <c r="C6578" t="s">
        <v>254</v>
      </c>
      <c r="D6578" t="s">
        <v>17029</v>
      </c>
      <c r="E6578" t="s">
        <v>79</v>
      </c>
      <c r="F6578" t="s">
        <v>4875</v>
      </c>
      <c r="G6578">
        <v>0</v>
      </c>
      <c r="H6578">
        <v>5</v>
      </c>
      <c r="I6578">
        <v>0</v>
      </c>
      <c r="J6578">
        <v>3</v>
      </c>
      <c r="K6578">
        <v>0</v>
      </c>
      <c r="L6578">
        <v>2</v>
      </c>
      <c r="M6578">
        <v>0</v>
      </c>
      <c r="N6578">
        <v>0</v>
      </c>
      <c r="O6578">
        <v>0</v>
      </c>
      <c r="P6578">
        <v>0</v>
      </c>
      <c r="Q6578">
        <v>0</v>
      </c>
    </row>
    <row r="6579" spans="1:17" x14ac:dyDescent="0.2">
      <c r="A6579" t="s">
        <v>23602</v>
      </c>
      <c r="B6579" t="s">
        <v>87</v>
      </c>
      <c r="C6579" t="s">
        <v>254</v>
      </c>
      <c r="D6579" t="s">
        <v>17029</v>
      </c>
      <c r="E6579" t="s">
        <v>79</v>
      </c>
      <c r="F6579" t="s">
        <v>4877</v>
      </c>
      <c r="G6579">
        <v>0</v>
      </c>
      <c r="H6579">
        <v>5</v>
      </c>
      <c r="I6579">
        <v>0</v>
      </c>
      <c r="J6579">
        <v>3</v>
      </c>
      <c r="K6579">
        <v>0</v>
      </c>
      <c r="L6579">
        <v>2</v>
      </c>
      <c r="M6579">
        <v>0</v>
      </c>
      <c r="N6579">
        <v>0</v>
      </c>
      <c r="O6579">
        <v>0</v>
      </c>
      <c r="P6579">
        <v>0</v>
      </c>
      <c r="Q6579">
        <v>0</v>
      </c>
    </row>
    <row r="6580" spans="1:17" x14ac:dyDescent="0.2">
      <c r="A6580" t="s">
        <v>23603</v>
      </c>
      <c r="B6580" t="s">
        <v>87</v>
      </c>
      <c r="C6580" t="s">
        <v>254</v>
      </c>
      <c r="D6580" t="s">
        <v>17029</v>
      </c>
      <c r="E6580" t="s">
        <v>79</v>
      </c>
      <c r="F6580" t="s">
        <v>4879</v>
      </c>
      <c r="G6580">
        <v>0</v>
      </c>
      <c r="H6580">
        <v>0</v>
      </c>
      <c r="I6580">
        <v>0</v>
      </c>
      <c r="J6580">
        <v>0</v>
      </c>
      <c r="K6580">
        <v>0</v>
      </c>
      <c r="L6580">
        <v>0</v>
      </c>
      <c r="M6580">
        <v>5</v>
      </c>
      <c r="N6580">
        <v>0</v>
      </c>
      <c r="O6580">
        <v>0</v>
      </c>
      <c r="P6580">
        <v>0</v>
      </c>
      <c r="Q6580">
        <v>0</v>
      </c>
    </row>
    <row r="6581" spans="1:17" x14ac:dyDescent="0.2">
      <c r="A6581" t="s">
        <v>23604</v>
      </c>
      <c r="B6581" t="s">
        <v>87</v>
      </c>
      <c r="C6581" t="s">
        <v>254</v>
      </c>
      <c r="D6581" t="s">
        <v>17029</v>
      </c>
      <c r="E6581" t="s">
        <v>79</v>
      </c>
      <c r="F6581" t="s">
        <v>4881</v>
      </c>
      <c r="G6581">
        <v>0</v>
      </c>
      <c r="H6581">
        <v>5</v>
      </c>
      <c r="I6581">
        <v>0</v>
      </c>
      <c r="J6581">
        <v>3</v>
      </c>
      <c r="K6581">
        <v>0</v>
      </c>
      <c r="L6581">
        <v>2</v>
      </c>
      <c r="M6581">
        <v>0</v>
      </c>
      <c r="N6581">
        <v>0</v>
      </c>
      <c r="O6581">
        <v>0</v>
      </c>
      <c r="P6581">
        <v>0</v>
      </c>
      <c r="Q6581">
        <v>0</v>
      </c>
    </row>
    <row r="6582" spans="1:17" x14ac:dyDescent="0.2">
      <c r="A6582" t="s">
        <v>23605</v>
      </c>
      <c r="B6582" t="s">
        <v>87</v>
      </c>
      <c r="C6582" t="s">
        <v>254</v>
      </c>
      <c r="D6582" t="s">
        <v>17029</v>
      </c>
      <c r="E6582" t="s">
        <v>79</v>
      </c>
      <c r="F6582" t="s">
        <v>4883</v>
      </c>
      <c r="G6582">
        <v>0</v>
      </c>
      <c r="H6582">
        <v>5</v>
      </c>
      <c r="I6582">
        <v>0</v>
      </c>
      <c r="J6582">
        <v>3</v>
      </c>
      <c r="K6582">
        <v>0</v>
      </c>
      <c r="L6582">
        <v>2</v>
      </c>
      <c r="M6582">
        <v>0</v>
      </c>
      <c r="N6582">
        <v>0</v>
      </c>
      <c r="O6582">
        <v>0</v>
      </c>
      <c r="P6582">
        <v>0</v>
      </c>
      <c r="Q6582">
        <v>0</v>
      </c>
    </row>
    <row r="6583" spans="1:17" x14ac:dyDescent="0.2">
      <c r="A6583" t="s">
        <v>23606</v>
      </c>
      <c r="B6583" t="s">
        <v>87</v>
      </c>
      <c r="C6583" t="s">
        <v>254</v>
      </c>
      <c r="D6583" t="s">
        <v>17029</v>
      </c>
      <c r="E6583" t="s">
        <v>79</v>
      </c>
      <c r="F6583" t="s">
        <v>4885</v>
      </c>
      <c r="G6583">
        <v>0</v>
      </c>
      <c r="H6583">
        <v>0</v>
      </c>
      <c r="I6583">
        <v>0</v>
      </c>
      <c r="J6583">
        <v>0</v>
      </c>
      <c r="K6583">
        <v>0</v>
      </c>
      <c r="L6583">
        <v>0</v>
      </c>
      <c r="M6583">
        <v>5</v>
      </c>
      <c r="N6583">
        <v>0</v>
      </c>
      <c r="O6583">
        <v>0</v>
      </c>
      <c r="P6583">
        <v>0</v>
      </c>
      <c r="Q6583">
        <v>0</v>
      </c>
    </row>
    <row r="6584" spans="1:17" x14ac:dyDescent="0.2">
      <c r="A6584" t="s">
        <v>23607</v>
      </c>
      <c r="B6584" t="s">
        <v>87</v>
      </c>
      <c r="C6584" t="s">
        <v>254</v>
      </c>
      <c r="D6584" t="s">
        <v>17029</v>
      </c>
      <c r="E6584" t="s">
        <v>79</v>
      </c>
      <c r="F6584" t="s">
        <v>4887</v>
      </c>
      <c r="G6584">
        <v>0</v>
      </c>
      <c r="H6584">
        <v>5</v>
      </c>
      <c r="I6584">
        <v>0</v>
      </c>
      <c r="J6584">
        <v>3</v>
      </c>
      <c r="K6584">
        <v>0</v>
      </c>
      <c r="L6584">
        <v>2</v>
      </c>
      <c r="M6584">
        <v>0</v>
      </c>
      <c r="N6584">
        <v>0</v>
      </c>
      <c r="O6584">
        <v>0</v>
      </c>
      <c r="P6584">
        <v>0</v>
      </c>
      <c r="Q6584">
        <v>0</v>
      </c>
    </row>
    <row r="6585" spans="1:17" x14ac:dyDescent="0.2">
      <c r="A6585" t="s">
        <v>23608</v>
      </c>
      <c r="B6585" t="s">
        <v>87</v>
      </c>
      <c r="C6585" t="s">
        <v>254</v>
      </c>
      <c r="D6585" t="s">
        <v>17029</v>
      </c>
      <c r="E6585" t="s">
        <v>79</v>
      </c>
      <c r="F6585" t="s">
        <v>4889</v>
      </c>
      <c r="G6585">
        <v>0</v>
      </c>
      <c r="H6585">
        <v>0</v>
      </c>
      <c r="I6585">
        <v>0</v>
      </c>
      <c r="J6585">
        <v>0</v>
      </c>
      <c r="K6585">
        <v>0</v>
      </c>
      <c r="L6585">
        <v>0</v>
      </c>
      <c r="M6585">
        <v>5</v>
      </c>
      <c r="N6585">
        <v>0</v>
      </c>
      <c r="O6585">
        <v>0</v>
      </c>
      <c r="P6585">
        <v>0</v>
      </c>
      <c r="Q6585">
        <v>0</v>
      </c>
    </row>
    <row r="6586" spans="1:17" x14ac:dyDescent="0.2">
      <c r="A6586" t="s">
        <v>23609</v>
      </c>
      <c r="B6586" t="s">
        <v>87</v>
      </c>
      <c r="C6586" t="s">
        <v>254</v>
      </c>
      <c r="D6586" t="s">
        <v>17029</v>
      </c>
      <c r="E6586" t="s">
        <v>79</v>
      </c>
      <c r="F6586" t="s">
        <v>4871</v>
      </c>
      <c r="G6586">
        <v>0</v>
      </c>
      <c r="H6586">
        <v>0</v>
      </c>
      <c r="I6586">
        <v>0</v>
      </c>
      <c r="J6586">
        <v>0</v>
      </c>
      <c r="K6586">
        <v>0</v>
      </c>
      <c r="L6586">
        <v>0</v>
      </c>
      <c r="M6586">
        <v>0</v>
      </c>
      <c r="N6586">
        <v>2</v>
      </c>
      <c r="O6586">
        <v>1</v>
      </c>
      <c r="P6586">
        <v>0</v>
      </c>
      <c r="Q6586">
        <v>1</v>
      </c>
    </row>
    <row r="6587" spans="1:17" x14ac:dyDescent="0.2">
      <c r="A6587" t="s">
        <v>23610</v>
      </c>
      <c r="B6587" t="s">
        <v>87</v>
      </c>
      <c r="C6587" t="s">
        <v>254</v>
      </c>
      <c r="D6587" t="s">
        <v>17029</v>
      </c>
      <c r="E6587" t="s">
        <v>79</v>
      </c>
      <c r="F6587" t="s">
        <v>4873</v>
      </c>
      <c r="G6587">
        <v>0</v>
      </c>
      <c r="H6587">
        <v>0</v>
      </c>
      <c r="I6587">
        <v>0</v>
      </c>
      <c r="J6587">
        <v>0</v>
      </c>
      <c r="K6587">
        <v>0</v>
      </c>
      <c r="L6587">
        <v>0</v>
      </c>
      <c r="M6587">
        <v>0</v>
      </c>
      <c r="N6587">
        <v>2</v>
      </c>
      <c r="O6587">
        <v>1</v>
      </c>
      <c r="P6587">
        <v>0</v>
      </c>
      <c r="Q6587">
        <v>1</v>
      </c>
    </row>
    <row r="6588" spans="1:17" x14ac:dyDescent="0.2">
      <c r="A6588" t="s">
        <v>23611</v>
      </c>
      <c r="B6588" t="s">
        <v>87</v>
      </c>
      <c r="C6588" t="s">
        <v>254</v>
      </c>
      <c r="D6588" t="s">
        <v>17029</v>
      </c>
      <c r="E6588" t="s">
        <v>79</v>
      </c>
      <c r="F6588" t="s">
        <v>17019</v>
      </c>
      <c r="G6588">
        <v>5</v>
      </c>
      <c r="H6588">
        <v>0</v>
      </c>
      <c r="I6588">
        <v>0</v>
      </c>
      <c r="J6588">
        <v>0</v>
      </c>
      <c r="K6588">
        <v>0</v>
      </c>
      <c r="L6588">
        <v>0</v>
      </c>
      <c r="M6588">
        <v>0</v>
      </c>
      <c r="N6588">
        <v>0</v>
      </c>
      <c r="O6588">
        <v>0</v>
      </c>
      <c r="P6588">
        <v>0</v>
      </c>
      <c r="Q6588">
        <v>0</v>
      </c>
    </row>
    <row r="6589" spans="1:17" x14ac:dyDescent="0.2">
      <c r="A6589" t="s">
        <v>23612</v>
      </c>
      <c r="B6589" t="s">
        <v>87</v>
      </c>
      <c r="C6589" t="s">
        <v>254</v>
      </c>
      <c r="D6589" t="s">
        <v>17029</v>
      </c>
      <c r="E6589" t="s">
        <v>81</v>
      </c>
      <c r="F6589" t="s">
        <v>4875</v>
      </c>
      <c r="G6589">
        <v>0</v>
      </c>
      <c r="H6589">
        <v>7</v>
      </c>
      <c r="I6589">
        <v>0</v>
      </c>
      <c r="J6589">
        <v>5</v>
      </c>
      <c r="K6589">
        <v>1</v>
      </c>
      <c r="L6589">
        <v>1</v>
      </c>
      <c r="M6589">
        <v>0</v>
      </c>
      <c r="N6589">
        <v>0</v>
      </c>
      <c r="O6589">
        <v>0</v>
      </c>
      <c r="P6589">
        <v>0</v>
      </c>
      <c r="Q6589">
        <v>0</v>
      </c>
    </row>
    <row r="6590" spans="1:17" x14ac:dyDescent="0.2">
      <c r="A6590" t="s">
        <v>23613</v>
      </c>
      <c r="B6590" t="s">
        <v>87</v>
      </c>
      <c r="C6590" t="s">
        <v>254</v>
      </c>
      <c r="D6590" t="s">
        <v>17029</v>
      </c>
      <c r="E6590" t="s">
        <v>81</v>
      </c>
      <c r="F6590" t="s">
        <v>4877</v>
      </c>
      <c r="G6590">
        <v>0</v>
      </c>
      <c r="H6590">
        <v>7</v>
      </c>
      <c r="I6590">
        <v>0</v>
      </c>
      <c r="J6590">
        <v>5</v>
      </c>
      <c r="K6590">
        <v>1</v>
      </c>
      <c r="L6590">
        <v>1</v>
      </c>
      <c r="M6590">
        <v>0</v>
      </c>
      <c r="N6590">
        <v>0</v>
      </c>
      <c r="O6590">
        <v>0</v>
      </c>
      <c r="P6590">
        <v>0</v>
      </c>
      <c r="Q6590">
        <v>0</v>
      </c>
    </row>
    <row r="6591" spans="1:17" x14ac:dyDescent="0.2">
      <c r="A6591" t="s">
        <v>23614</v>
      </c>
      <c r="B6591" t="s">
        <v>87</v>
      </c>
      <c r="C6591" t="s">
        <v>254</v>
      </c>
      <c r="D6591" t="s">
        <v>17029</v>
      </c>
      <c r="E6591" t="s">
        <v>81</v>
      </c>
      <c r="F6591" t="s">
        <v>4879</v>
      </c>
      <c r="G6591">
        <v>0</v>
      </c>
      <c r="H6591">
        <v>0</v>
      </c>
      <c r="I6591">
        <v>0</v>
      </c>
      <c r="J6591">
        <v>0</v>
      </c>
      <c r="K6591">
        <v>0</v>
      </c>
      <c r="L6591">
        <v>0</v>
      </c>
      <c r="M6591">
        <v>7</v>
      </c>
      <c r="N6591">
        <v>0</v>
      </c>
      <c r="O6591">
        <v>0</v>
      </c>
      <c r="P6591">
        <v>0</v>
      </c>
      <c r="Q6591">
        <v>0</v>
      </c>
    </row>
    <row r="6592" spans="1:17" x14ac:dyDescent="0.2">
      <c r="A6592" t="s">
        <v>23615</v>
      </c>
      <c r="B6592" t="s">
        <v>87</v>
      </c>
      <c r="C6592" t="s">
        <v>254</v>
      </c>
      <c r="D6592" t="s">
        <v>17029</v>
      </c>
      <c r="E6592" t="s">
        <v>81</v>
      </c>
      <c r="F6592" t="s">
        <v>4881</v>
      </c>
      <c r="G6592">
        <v>0</v>
      </c>
      <c r="H6592">
        <v>7</v>
      </c>
      <c r="I6592">
        <v>0</v>
      </c>
      <c r="J6592">
        <v>5</v>
      </c>
      <c r="K6592">
        <v>1</v>
      </c>
      <c r="L6592">
        <v>1</v>
      </c>
      <c r="M6592">
        <v>0</v>
      </c>
      <c r="N6592">
        <v>0</v>
      </c>
      <c r="O6592">
        <v>0</v>
      </c>
      <c r="P6592">
        <v>0</v>
      </c>
      <c r="Q6592">
        <v>0</v>
      </c>
    </row>
    <row r="6593" spans="1:17" x14ac:dyDescent="0.2">
      <c r="A6593" t="s">
        <v>23616</v>
      </c>
      <c r="B6593" t="s">
        <v>87</v>
      </c>
      <c r="C6593" t="s">
        <v>254</v>
      </c>
      <c r="D6593" t="s">
        <v>17029</v>
      </c>
      <c r="E6593" t="s">
        <v>81</v>
      </c>
      <c r="F6593" t="s">
        <v>4883</v>
      </c>
      <c r="G6593">
        <v>0</v>
      </c>
      <c r="H6593">
        <v>7</v>
      </c>
      <c r="I6593">
        <v>0</v>
      </c>
      <c r="J6593">
        <v>5</v>
      </c>
      <c r="K6593">
        <v>1</v>
      </c>
      <c r="L6593">
        <v>1</v>
      </c>
      <c r="M6593">
        <v>0</v>
      </c>
      <c r="N6593">
        <v>0</v>
      </c>
      <c r="O6593">
        <v>0</v>
      </c>
      <c r="P6593">
        <v>0</v>
      </c>
      <c r="Q6593">
        <v>0</v>
      </c>
    </row>
    <row r="6594" spans="1:17" x14ac:dyDescent="0.2">
      <c r="A6594" t="s">
        <v>23617</v>
      </c>
      <c r="B6594" t="s">
        <v>87</v>
      </c>
      <c r="C6594" t="s">
        <v>254</v>
      </c>
      <c r="D6594" t="s">
        <v>17029</v>
      </c>
      <c r="E6594" t="s">
        <v>81</v>
      </c>
      <c r="F6594" t="s">
        <v>4885</v>
      </c>
      <c r="G6594">
        <v>0</v>
      </c>
      <c r="H6594">
        <v>0</v>
      </c>
      <c r="I6594">
        <v>0</v>
      </c>
      <c r="J6594">
        <v>0</v>
      </c>
      <c r="K6594">
        <v>0</v>
      </c>
      <c r="L6594">
        <v>0</v>
      </c>
      <c r="M6594">
        <v>7</v>
      </c>
      <c r="N6594">
        <v>0</v>
      </c>
      <c r="O6594">
        <v>0</v>
      </c>
      <c r="P6594">
        <v>0</v>
      </c>
      <c r="Q6594">
        <v>0</v>
      </c>
    </row>
    <row r="6595" spans="1:17" x14ac:dyDescent="0.2">
      <c r="A6595" t="s">
        <v>23618</v>
      </c>
      <c r="B6595" t="s">
        <v>87</v>
      </c>
      <c r="C6595" t="s">
        <v>254</v>
      </c>
      <c r="D6595" t="s">
        <v>17029</v>
      </c>
      <c r="E6595" t="s">
        <v>81</v>
      </c>
      <c r="F6595" t="s">
        <v>4887</v>
      </c>
      <c r="G6595">
        <v>0</v>
      </c>
      <c r="H6595">
        <v>7</v>
      </c>
      <c r="I6595">
        <v>0</v>
      </c>
      <c r="J6595">
        <v>5</v>
      </c>
      <c r="K6595">
        <v>1</v>
      </c>
      <c r="L6595">
        <v>1</v>
      </c>
      <c r="M6595">
        <v>0</v>
      </c>
      <c r="N6595">
        <v>0</v>
      </c>
      <c r="O6595">
        <v>0</v>
      </c>
      <c r="P6595">
        <v>0</v>
      </c>
      <c r="Q6595">
        <v>0</v>
      </c>
    </row>
    <row r="6596" spans="1:17" x14ac:dyDescent="0.2">
      <c r="A6596" t="s">
        <v>23619</v>
      </c>
      <c r="B6596" t="s">
        <v>87</v>
      </c>
      <c r="C6596" t="s">
        <v>254</v>
      </c>
      <c r="D6596" t="s">
        <v>17029</v>
      </c>
      <c r="E6596" t="s">
        <v>81</v>
      </c>
      <c r="F6596" t="s">
        <v>4889</v>
      </c>
      <c r="G6596">
        <v>0</v>
      </c>
      <c r="H6596">
        <v>0</v>
      </c>
      <c r="I6596">
        <v>0</v>
      </c>
      <c r="J6596">
        <v>0</v>
      </c>
      <c r="K6596">
        <v>0</v>
      </c>
      <c r="L6596">
        <v>0</v>
      </c>
      <c r="M6596">
        <v>7</v>
      </c>
      <c r="N6596">
        <v>0</v>
      </c>
      <c r="O6596">
        <v>0</v>
      </c>
      <c r="P6596">
        <v>0</v>
      </c>
      <c r="Q6596">
        <v>0</v>
      </c>
    </row>
    <row r="6597" spans="1:17" x14ac:dyDescent="0.2">
      <c r="A6597" t="s">
        <v>23620</v>
      </c>
      <c r="B6597" t="s">
        <v>87</v>
      </c>
      <c r="C6597" t="s">
        <v>254</v>
      </c>
      <c r="D6597" t="s">
        <v>17029</v>
      </c>
      <c r="E6597" t="s">
        <v>81</v>
      </c>
      <c r="F6597" t="s">
        <v>4871</v>
      </c>
      <c r="G6597">
        <v>0</v>
      </c>
      <c r="H6597">
        <v>0</v>
      </c>
      <c r="I6597">
        <v>0</v>
      </c>
      <c r="J6597">
        <v>0</v>
      </c>
      <c r="K6597">
        <v>0</v>
      </c>
      <c r="L6597">
        <v>0</v>
      </c>
      <c r="M6597">
        <v>0</v>
      </c>
      <c r="N6597">
        <v>6</v>
      </c>
      <c r="O6597">
        <v>5</v>
      </c>
      <c r="P6597">
        <v>0</v>
      </c>
      <c r="Q6597">
        <v>1</v>
      </c>
    </row>
    <row r="6598" spans="1:17" x14ac:dyDescent="0.2">
      <c r="A6598" t="s">
        <v>23621</v>
      </c>
      <c r="B6598" t="s">
        <v>87</v>
      </c>
      <c r="C6598" t="s">
        <v>254</v>
      </c>
      <c r="D6598" t="s">
        <v>17029</v>
      </c>
      <c r="E6598" t="s">
        <v>81</v>
      </c>
      <c r="F6598" t="s">
        <v>4873</v>
      </c>
      <c r="G6598">
        <v>0</v>
      </c>
      <c r="H6598">
        <v>0</v>
      </c>
      <c r="I6598">
        <v>0</v>
      </c>
      <c r="J6598">
        <v>0</v>
      </c>
      <c r="K6598">
        <v>0</v>
      </c>
      <c r="L6598">
        <v>0</v>
      </c>
      <c r="M6598">
        <v>0</v>
      </c>
      <c r="N6598">
        <v>5</v>
      </c>
      <c r="O6598">
        <v>4</v>
      </c>
      <c r="P6598">
        <v>0</v>
      </c>
      <c r="Q6598">
        <v>1</v>
      </c>
    </row>
    <row r="6599" spans="1:17" x14ac:dyDescent="0.2">
      <c r="A6599" t="s">
        <v>23622</v>
      </c>
      <c r="B6599" t="s">
        <v>87</v>
      </c>
      <c r="C6599" t="s">
        <v>254</v>
      </c>
      <c r="D6599" t="s">
        <v>17029</v>
      </c>
      <c r="E6599" t="s">
        <v>81</v>
      </c>
      <c r="F6599" t="s">
        <v>17019</v>
      </c>
      <c r="G6599">
        <v>7</v>
      </c>
      <c r="H6599">
        <v>0</v>
      </c>
      <c r="I6599">
        <v>0</v>
      </c>
      <c r="J6599">
        <v>0</v>
      </c>
      <c r="K6599">
        <v>0</v>
      </c>
      <c r="L6599">
        <v>0</v>
      </c>
      <c r="M6599">
        <v>0</v>
      </c>
      <c r="N6599">
        <v>0</v>
      </c>
      <c r="O6599">
        <v>0</v>
      </c>
      <c r="P6599">
        <v>0</v>
      </c>
      <c r="Q6599">
        <v>0</v>
      </c>
    </row>
    <row r="6600" spans="1:17" x14ac:dyDescent="0.2">
      <c r="A6600" t="s">
        <v>23623</v>
      </c>
      <c r="B6600" t="s">
        <v>87</v>
      </c>
      <c r="C6600" t="s">
        <v>254</v>
      </c>
      <c r="D6600" t="s">
        <v>17025</v>
      </c>
      <c r="E6600" t="s">
        <v>79</v>
      </c>
      <c r="F6600" t="s">
        <v>17019</v>
      </c>
      <c r="G6600">
        <v>1</v>
      </c>
      <c r="H6600">
        <v>0</v>
      </c>
      <c r="I6600">
        <v>0</v>
      </c>
      <c r="J6600">
        <v>0</v>
      </c>
      <c r="K6600">
        <v>0</v>
      </c>
      <c r="L6600">
        <v>0</v>
      </c>
      <c r="M6600">
        <v>0</v>
      </c>
      <c r="N6600">
        <v>0</v>
      </c>
      <c r="O6600">
        <v>0</v>
      </c>
      <c r="P6600">
        <v>0</v>
      </c>
      <c r="Q6600">
        <v>0</v>
      </c>
    </row>
    <row r="6601" spans="1:17" x14ac:dyDescent="0.2">
      <c r="A6601" t="s">
        <v>23624</v>
      </c>
      <c r="B6601" t="s">
        <v>87</v>
      </c>
      <c r="C6601" t="s">
        <v>254</v>
      </c>
      <c r="D6601" t="s">
        <v>17025</v>
      </c>
      <c r="E6601" t="s">
        <v>81</v>
      </c>
      <c r="F6601" t="s">
        <v>17019</v>
      </c>
      <c r="G6601">
        <v>2</v>
      </c>
      <c r="H6601">
        <v>0</v>
      </c>
      <c r="I6601">
        <v>0</v>
      </c>
      <c r="J6601">
        <v>0</v>
      </c>
      <c r="K6601">
        <v>0</v>
      </c>
      <c r="L6601">
        <v>0</v>
      </c>
      <c r="M6601">
        <v>0</v>
      </c>
      <c r="N6601">
        <v>0</v>
      </c>
      <c r="O6601">
        <v>0</v>
      </c>
      <c r="P6601">
        <v>0</v>
      </c>
      <c r="Q6601">
        <v>0</v>
      </c>
    </row>
    <row r="6602" spans="1:17" x14ac:dyDescent="0.2">
      <c r="A6602" t="s">
        <v>23625</v>
      </c>
      <c r="B6602" t="s">
        <v>87</v>
      </c>
      <c r="C6602" t="s">
        <v>255</v>
      </c>
      <c r="D6602" t="s">
        <v>17027</v>
      </c>
      <c r="E6602" t="s">
        <v>79</v>
      </c>
      <c r="F6602" t="s">
        <v>17019</v>
      </c>
      <c r="G6602">
        <v>2</v>
      </c>
      <c r="H6602">
        <v>0</v>
      </c>
      <c r="I6602">
        <v>0</v>
      </c>
      <c r="J6602">
        <v>0</v>
      </c>
      <c r="K6602">
        <v>0</v>
      </c>
      <c r="L6602">
        <v>0</v>
      </c>
      <c r="M6602">
        <v>0</v>
      </c>
      <c r="N6602">
        <v>0</v>
      </c>
      <c r="O6602">
        <v>0</v>
      </c>
      <c r="P6602">
        <v>0</v>
      </c>
      <c r="Q6602">
        <v>0</v>
      </c>
    </row>
    <row r="6603" spans="1:17" x14ac:dyDescent="0.2">
      <c r="A6603" t="s">
        <v>23626</v>
      </c>
      <c r="B6603" t="s">
        <v>87</v>
      </c>
      <c r="C6603" t="s">
        <v>255</v>
      </c>
      <c r="D6603" t="s">
        <v>17029</v>
      </c>
      <c r="E6603" t="s">
        <v>79</v>
      </c>
      <c r="F6603" t="s">
        <v>4875</v>
      </c>
      <c r="G6603">
        <v>0</v>
      </c>
      <c r="H6603">
        <v>40</v>
      </c>
      <c r="I6603">
        <v>10</v>
      </c>
      <c r="J6603">
        <v>21</v>
      </c>
      <c r="K6603">
        <v>7</v>
      </c>
      <c r="L6603">
        <v>2</v>
      </c>
      <c r="M6603">
        <v>0</v>
      </c>
      <c r="N6603">
        <v>0</v>
      </c>
      <c r="O6603">
        <v>0</v>
      </c>
      <c r="P6603">
        <v>0</v>
      </c>
      <c r="Q6603">
        <v>0</v>
      </c>
    </row>
    <row r="6604" spans="1:17" x14ac:dyDescent="0.2">
      <c r="A6604" t="s">
        <v>23627</v>
      </c>
      <c r="B6604" t="s">
        <v>87</v>
      </c>
      <c r="C6604" t="s">
        <v>255</v>
      </c>
      <c r="D6604" t="s">
        <v>17029</v>
      </c>
      <c r="E6604" t="s">
        <v>79</v>
      </c>
      <c r="F6604" t="s">
        <v>4877</v>
      </c>
      <c r="G6604">
        <v>0</v>
      </c>
      <c r="H6604">
        <v>40</v>
      </c>
      <c r="I6604">
        <v>9</v>
      </c>
      <c r="J6604">
        <v>21</v>
      </c>
      <c r="K6604">
        <v>7</v>
      </c>
      <c r="L6604">
        <v>3</v>
      </c>
      <c r="M6604">
        <v>0</v>
      </c>
      <c r="N6604">
        <v>0</v>
      </c>
      <c r="O6604">
        <v>0</v>
      </c>
      <c r="P6604">
        <v>0</v>
      </c>
      <c r="Q6604">
        <v>0</v>
      </c>
    </row>
    <row r="6605" spans="1:17" x14ac:dyDescent="0.2">
      <c r="A6605" t="s">
        <v>23628</v>
      </c>
      <c r="B6605" t="s">
        <v>87</v>
      </c>
      <c r="C6605" t="s">
        <v>255</v>
      </c>
      <c r="D6605" t="s">
        <v>17029</v>
      </c>
      <c r="E6605" t="s">
        <v>79</v>
      </c>
      <c r="F6605" t="s">
        <v>4879</v>
      </c>
      <c r="G6605">
        <v>0</v>
      </c>
      <c r="H6605">
        <v>0</v>
      </c>
      <c r="I6605">
        <v>0</v>
      </c>
      <c r="J6605">
        <v>0</v>
      </c>
      <c r="K6605">
        <v>0</v>
      </c>
      <c r="L6605">
        <v>0</v>
      </c>
      <c r="M6605">
        <v>40</v>
      </c>
      <c r="N6605">
        <v>0</v>
      </c>
      <c r="O6605">
        <v>0</v>
      </c>
      <c r="P6605">
        <v>0</v>
      </c>
      <c r="Q6605">
        <v>0</v>
      </c>
    </row>
    <row r="6606" spans="1:17" x14ac:dyDescent="0.2">
      <c r="A6606" t="s">
        <v>23629</v>
      </c>
      <c r="B6606" t="s">
        <v>87</v>
      </c>
      <c r="C6606" t="s">
        <v>255</v>
      </c>
      <c r="D6606" t="s">
        <v>17029</v>
      </c>
      <c r="E6606" t="s">
        <v>79</v>
      </c>
      <c r="F6606" t="s">
        <v>4881</v>
      </c>
      <c r="G6606">
        <v>0</v>
      </c>
      <c r="H6606">
        <v>40</v>
      </c>
      <c r="I6606">
        <v>9</v>
      </c>
      <c r="J6606">
        <v>21</v>
      </c>
      <c r="K6606">
        <v>7</v>
      </c>
      <c r="L6606">
        <v>3</v>
      </c>
      <c r="M6606">
        <v>0</v>
      </c>
      <c r="N6606">
        <v>0</v>
      </c>
      <c r="O6606">
        <v>0</v>
      </c>
      <c r="P6606">
        <v>0</v>
      </c>
      <c r="Q6606">
        <v>0</v>
      </c>
    </row>
    <row r="6607" spans="1:17" x14ac:dyDescent="0.2">
      <c r="A6607" t="s">
        <v>23630</v>
      </c>
      <c r="B6607" t="s">
        <v>87</v>
      </c>
      <c r="C6607" t="s">
        <v>255</v>
      </c>
      <c r="D6607" t="s">
        <v>17029</v>
      </c>
      <c r="E6607" t="s">
        <v>79</v>
      </c>
      <c r="F6607" t="s">
        <v>4883</v>
      </c>
      <c r="G6607">
        <v>0</v>
      </c>
      <c r="H6607">
        <v>40</v>
      </c>
      <c r="I6607">
        <v>10</v>
      </c>
      <c r="J6607">
        <v>20</v>
      </c>
      <c r="K6607">
        <v>7</v>
      </c>
      <c r="L6607">
        <v>3</v>
      </c>
      <c r="M6607">
        <v>0</v>
      </c>
      <c r="N6607">
        <v>0</v>
      </c>
      <c r="O6607">
        <v>0</v>
      </c>
      <c r="P6607">
        <v>0</v>
      </c>
      <c r="Q6607">
        <v>0</v>
      </c>
    </row>
    <row r="6608" spans="1:17" x14ac:dyDescent="0.2">
      <c r="A6608" t="s">
        <v>23631</v>
      </c>
      <c r="B6608" t="s">
        <v>87</v>
      </c>
      <c r="C6608" t="s">
        <v>255</v>
      </c>
      <c r="D6608" t="s">
        <v>17029</v>
      </c>
      <c r="E6608" t="s">
        <v>79</v>
      </c>
      <c r="F6608" t="s">
        <v>4885</v>
      </c>
      <c r="G6608">
        <v>0</v>
      </c>
      <c r="H6608">
        <v>0</v>
      </c>
      <c r="I6608">
        <v>0</v>
      </c>
      <c r="J6608">
        <v>0</v>
      </c>
      <c r="K6608">
        <v>0</v>
      </c>
      <c r="L6608">
        <v>0</v>
      </c>
      <c r="M6608">
        <v>40</v>
      </c>
      <c r="N6608">
        <v>0</v>
      </c>
      <c r="O6608">
        <v>0</v>
      </c>
      <c r="P6608">
        <v>0</v>
      </c>
      <c r="Q6608">
        <v>0</v>
      </c>
    </row>
    <row r="6609" spans="1:17" x14ac:dyDescent="0.2">
      <c r="A6609" t="s">
        <v>23632</v>
      </c>
      <c r="B6609" t="s">
        <v>87</v>
      </c>
      <c r="C6609" t="s">
        <v>255</v>
      </c>
      <c r="D6609" t="s">
        <v>17029</v>
      </c>
      <c r="E6609" t="s">
        <v>79</v>
      </c>
      <c r="F6609" t="s">
        <v>4887</v>
      </c>
      <c r="G6609">
        <v>0</v>
      </c>
      <c r="H6609">
        <v>40</v>
      </c>
      <c r="I6609">
        <v>9</v>
      </c>
      <c r="J6609">
        <v>23</v>
      </c>
      <c r="K6609">
        <v>6</v>
      </c>
      <c r="L6609">
        <v>2</v>
      </c>
      <c r="M6609">
        <v>0</v>
      </c>
      <c r="N6609">
        <v>0</v>
      </c>
      <c r="O6609">
        <v>0</v>
      </c>
      <c r="P6609">
        <v>0</v>
      </c>
      <c r="Q6609">
        <v>0</v>
      </c>
    </row>
    <row r="6610" spans="1:17" x14ac:dyDescent="0.2">
      <c r="A6610" t="s">
        <v>23633</v>
      </c>
      <c r="B6610" t="s">
        <v>87</v>
      </c>
      <c r="C6610" t="s">
        <v>255</v>
      </c>
      <c r="D6610" t="s">
        <v>17029</v>
      </c>
      <c r="E6610" t="s">
        <v>79</v>
      </c>
      <c r="F6610" t="s">
        <v>4889</v>
      </c>
      <c r="G6610">
        <v>0</v>
      </c>
      <c r="H6610">
        <v>0</v>
      </c>
      <c r="I6610">
        <v>0</v>
      </c>
      <c r="J6610">
        <v>0</v>
      </c>
      <c r="K6610">
        <v>0</v>
      </c>
      <c r="L6610">
        <v>0</v>
      </c>
      <c r="M6610">
        <v>40</v>
      </c>
      <c r="N6610">
        <v>0</v>
      </c>
      <c r="O6610">
        <v>0</v>
      </c>
      <c r="P6610">
        <v>0</v>
      </c>
      <c r="Q6610">
        <v>0</v>
      </c>
    </row>
    <row r="6611" spans="1:17" x14ac:dyDescent="0.2">
      <c r="A6611" t="s">
        <v>23634</v>
      </c>
      <c r="B6611" t="s">
        <v>87</v>
      </c>
      <c r="C6611" t="s">
        <v>255</v>
      </c>
      <c r="D6611" t="s">
        <v>17029</v>
      </c>
      <c r="E6611" t="s">
        <v>79</v>
      </c>
      <c r="F6611" t="s">
        <v>4871</v>
      </c>
      <c r="G6611">
        <v>0</v>
      </c>
      <c r="H6611">
        <v>0</v>
      </c>
      <c r="I6611">
        <v>0</v>
      </c>
      <c r="J6611">
        <v>0</v>
      </c>
      <c r="K6611">
        <v>0</v>
      </c>
      <c r="L6611">
        <v>0</v>
      </c>
      <c r="M6611">
        <v>0</v>
      </c>
      <c r="N6611">
        <v>30</v>
      </c>
      <c r="O6611">
        <v>26</v>
      </c>
      <c r="P6611">
        <v>4</v>
      </c>
      <c r="Q6611">
        <v>0</v>
      </c>
    </row>
    <row r="6612" spans="1:17" x14ac:dyDescent="0.2">
      <c r="A6612" t="s">
        <v>23635</v>
      </c>
      <c r="B6612" t="s">
        <v>87</v>
      </c>
      <c r="C6612" t="s">
        <v>255</v>
      </c>
      <c r="D6612" t="s">
        <v>17029</v>
      </c>
      <c r="E6612" t="s">
        <v>79</v>
      </c>
      <c r="F6612" t="s">
        <v>4873</v>
      </c>
      <c r="G6612">
        <v>0</v>
      </c>
      <c r="H6612">
        <v>0</v>
      </c>
      <c r="I6612">
        <v>0</v>
      </c>
      <c r="J6612">
        <v>0</v>
      </c>
      <c r="K6612">
        <v>0</v>
      </c>
      <c r="L6612">
        <v>0</v>
      </c>
      <c r="M6612">
        <v>0</v>
      </c>
      <c r="N6612">
        <v>25</v>
      </c>
      <c r="O6612">
        <v>21</v>
      </c>
      <c r="P6612">
        <v>4</v>
      </c>
      <c r="Q6612">
        <v>0</v>
      </c>
    </row>
    <row r="6613" spans="1:17" x14ac:dyDescent="0.2">
      <c r="A6613" t="s">
        <v>23636</v>
      </c>
      <c r="B6613" t="s">
        <v>87</v>
      </c>
      <c r="C6613" t="s">
        <v>255</v>
      </c>
      <c r="D6613" t="s">
        <v>17029</v>
      </c>
      <c r="E6613" t="s">
        <v>79</v>
      </c>
      <c r="F6613" t="s">
        <v>17019</v>
      </c>
      <c r="G6613">
        <v>40</v>
      </c>
      <c r="H6613">
        <v>0</v>
      </c>
      <c r="I6613">
        <v>0</v>
      </c>
      <c r="J6613">
        <v>0</v>
      </c>
      <c r="K6613">
        <v>0</v>
      </c>
      <c r="L6613">
        <v>0</v>
      </c>
      <c r="M6613">
        <v>0</v>
      </c>
      <c r="N6613">
        <v>0</v>
      </c>
      <c r="O6613">
        <v>0</v>
      </c>
      <c r="P6613">
        <v>0</v>
      </c>
      <c r="Q6613">
        <v>0</v>
      </c>
    </row>
    <row r="6614" spans="1:17" x14ac:dyDescent="0.2">
      <c r="A6614" t="s">
        <v>23637</v>
      </c>
      <c r="B6614" t="s">
        <v>87</v>
      </c>
      <c r="C6614" t="s">
        <v>255</v>
      </c>
      <c r="D6614" t="s">
        <v>17029</v>
      </c>
      <c r="E6614" t="s">
        <v>81</v>
      </c>
      <c r="F6614" t="s">
        <v>4875</v>
      </c>
      <c r="G6614">
        <v>0</v>
      </c>
      <c r="H6614">
        <v>19</v>
      </c>
      <c r="I6614">
        <v>3</v>
      </c>
      <c r="J6614">
        <v>11</v>
      </c>
      <c r="K6614">
        <v>3</v>
      </c>
      <c r="L6614">
        <v>2</v>
      </c>
      <c r="M6614">
        <v>0</v>
      </c>
      <c r="N6614">
        <v>0</v>
      </c>
      <c r="O6614">
        <v>0</v>
      </c>
      <c r="P6614">
        <v>0</v>
      </c>
      <c r="Q6614">
        <v>0</v>
      </c>
    </row>
    <row r="6615" spans="1:17" x14ac:dyDescent="0.2">
      <c r="A6615" t="s">
        <v>23638</v>
      </c>
      <c r="B6615" t="s">
        <v>87</v>
      </c>
      <c r="C6615" t="s">
        <v>255</v>
      </c>
      <c r="D6615" t="s">
        <v>17029</v>
      </c>
      <c r="E6615" t="s">
        <v>81</v>
      </c>
      <c r="F6615" t="s">
        <v>4877</v>
      </c>
      <c r="G6615">
        <v>0</v>
      </c>
      <c r="H6615">
        <v>19</v>
      </c>
      <c r="I6615">
        <v>3</v>
      </c>
      <c r="J6615">
        <v>11</v>
      </c>
      <c r="K6615">
        <v>2</v>
      </c>
      <c r="L6615">
        <v>3</v>
      </c>
      <c r="M6615">
        <v>0</v>
      </c>
      <c r="N6615">
        <v>0</v>
      </c>
      <c r="O6615">
        <v>0</v>
      </c>
      <c r="P6615">
        <v>0</v>
      </c>
      <c r="Q6615">
        <v>0</v>
      </c>
    </row>
    <row r="6616" spans="1:17" x14ac:dyDescent="0.2">
      <c r="A6616" t="s">
        <v>23639</v>
      </c>
      <c r="B6616" t="s">
        <v>87</v>
      </c>
      <c r="C6616" t="s">
        <v>255</v>
      </c>
      <c r="D6616" t="s">
        <v>17029</v>
      </c>
      <c r="E6616" t="s">
        <v>81</v>
      </c>
      <c r="F6616" t="s">
        <v>4879</v>
      </c>
      <c r="G6616">
        <v>0</v>
      </c>
      <c r="H6616">
        <v>0</v>
      </c>
      <c r="I6616">
        <v>0</v>
      </c>
      <c r="J6616">
        <v>0</v>
      </c>
      <c r="K6616">
        <v>0</v>
      </c>
      <c r="L6616">
        <v>0</v>
      </c>
      <c r="M6616">
        <v>19</v>
      </c>
      <c r="N6616">
        <v>0</v>
      </c>
      <c r="O6616">
        <v>0</v>
      </c>
      <c r="P6616">
        <v>0</v>
      </c>
      <c r="Q6616">
        <v>0</v>
      </c>
    </row>
    <row r="6617" spans="1:17" x14ac:dyDescent="0.2">
      <c r="A6617" t="s">
        <v>23640</v>
      </c>
      <c r="B6617" t="s">
        <v>87</v>
      </c>
      <c r="C6617" t="s">
        <v>255</v>
      </c>
      <c r="D6617" t="s">
        <v>17029</v>
      </c>
      <c r="E6617" t="s">
        <v>81</v>
      </c>
      <c r="F6617" t="s">
        <v>4881</v>
      </c>
      <c r="G6617">
        <v>0</v>
      </c>
      <c r="H6617">
        <v>19</v>
      </c>
      <c r="I6617">
        <v>3</v>
      </c>
      <c r="J6617">
        <v>11</v>
      </c>
      <c r="K6617">
        <v>2</v>
      </c>
      <c r="L6617">
        <v>3</v>
      </c>
      <c r="M6617">
        <v>0</v>
      </c>
      <c r="N6617">
        <v>0</v>
      </c>
      <c r="O6617">
        <v>0</v>
      </c>
      <c r="P6617">
        <v>0</v>
      </c>
      <c r="Q6617">
        <v>0</v>
      </c>
    </row>
    <row r="6618" spans="1:17" x14ac:dyDescent="0.2">
      <c r="A6618" t="s">
        <v>23641</v>
      </c>
      <c r="B6618" t="s">
        <v>87</v>
      </c>
      <c r="C6618" t="s">
        <v>255</v>
      </c>
      <c r="D6618" t="s">
        <v>17029</v>
      </c>
      <c r="E6618" t="s">
        <v>81</v>
      </c>
      <c r="F6618" t="s">
        <v>4883</v>
      </c>
      <c r="G6618">
        <v>0</v>
      </c>
      <c r="H6618">
        <v>19</v>
      </c>
      <c r="I6618">
        <v>3</v>
      </c>
      <c r="J6618">
        <v>11</v>
      </c>
      <c r="K6618">
        <v>2</v>
      </c>
      <c r="L6618">
        <v>3</v>
      </c>
      <c r="M6618">
        <v>0</v>
      </c>
      <c r="N6618">
        <v>0</v>
      </c>
      <c r="O6618">
        <v>0</v>
      </c>
      <c r="P6618">
        <v>0</v>
      </c>
      <c r="Q6618">
        <v>0</v>
      </c>
    </row>
    <row r="6619" spans="1:17" x14ac:dyDescent="0.2">
      <c r="A6619" t="s">
        <v>23642</v>
      </c>
      <c r="B6619" t="s">
        <v>87</v>
      </c>
      <c r="C6619" t="s">
        <v>255</v>
      </c>
      <c r="D6619" t="s">
        <v>17029</v>
      </c>
      <c r="E6619" t="s">
        <v>81</v>
      </c>
      <c r="F6619" t="s">
        <v>4885</v>
      </c>
      <c r="G6619">
        <v>0</v>
      </c>
      <c r="H6619">
        <v>0</v>
      </c>
      <c r="I6619">
        <v>0</v>
      </c>
      <c r="J6619">
        <v>0</v>
      </c>
      <c r="K6619">
        <v>0</v>
      </c>
      <c r="L6619">
        <v>0</v>
      </c>
      <c r="M6619">
        <v>19</v>
      </c>
      <c r="N6619">
        <v>0</v>
      </c>
      <c r="O6619">
        <v>0</v>
      </c>
      <c r="P6619">
        <v>0</v>
      </c>
      <c r="Q6619">
        <v>0</v>
      </c>
    </row>
    <row r="6620" spans="1:17" x14ac:dyDescent="0.2">
      <c r="A6620" t="s">
        <v>23643</v>
      </c>
      <c r="B6620" t="s">
        <v>87</v>
      </c>
      <c r="C6620" t="s">
        <v>255</v>
      </c>
      <c r="D6620" t="s">
        <v>17029</v>
      </c>
      <c r="E6620" t="s">
        <v>81</v>
      </c>
      <c r="F6620" t="s">
        <v>4887</v>
      </c>
      <c r="G6620">
        <v>0</v>
      </c>
      <c r="H6620">
        <v>19</v>
      </c>
      <c r="I6620">
        <v>3</v>
      </c>
      <c r="J6620">
        <v>11</v>
      </c>
      <c r="K6620">
        <v>3</v>
      </c>
      <c r="L6620">
        <v>2</v>
      </c>
      <c r="M6620">
        <v>0</v>
      </c>
      <c r="N6620">
        <v>0</v>
      </c>
      <c r="O6620">
        <v>0</v>
      </c>
      <c r="P6620">
        <v>0</v>
      </c>
      <c r="Q6620">
        <v>0</v>
      </c>
    </row>
    <row r="6621" spans="1:17" x14ac:dyDescent="0.2">
      <c r="A6621" t="s">
        <v>23644</v>
      </c>
      <c r="B6621" t="s">
        <v>87</v>
      </c>
      <c r="C6621" t="s">
        <v>255</v>
      </c>
      <c r="D6621" t="s">
        <v>17029</v>
      </c>
      <c r="E6621" t="s">
        <v>81</v>
      </c>
      <c r="F6621" t="s">
        <v>4889</v>
      </c>
      <c r="G6621">
        <v>0</v>
      </c>
      <c r="H6621">
        <v>0</v>
      </c>
      <c r="I6621">
        <v>0</v>
      </c>
      <c r="J6621">
        <v>0</v>
      </c>
      <c r="K6621">
        <v>0</v>
      </c>
      <c r="L6621">
        <v>0</v>
      </c>
      <c r="M6621">
        <v>19</v>
      </c>
      <c r="N6621">
        <v>0</v>
      </c>
      <c r="O6621">
        <v>0</v>
      </c>
      <c r="P6621">
        <v>0</v>
      </c>
      <c r="Q6621">
        <v>0</v>
      </c>
    </row>
    <row r="6622" spans="1:17" x14ac:dyDescent="0.2">
      <c r="A6622" t="s">
        <v>23645</v>
      </c>
      <c r="B6622" t="s">
        <v>87</v>
      </c>
      <c r="C6622" t="s">
        <v>255</v>
      </c>
      <c r="D6622" t="s">
        <v>17029</v>
      </c>
      <c r="E6622" t="s">
        <v>81</v>
      </c>
      <c r="F6622" t="s">
        <v>4871</v>
      </c>
      <c r="G6622">
        <v>0</v>
      </c>
      <c r="H6622">
        <v>0</v>
      </c>
      <c r="I6622">
        <v>0</v>
      </c>
      <c r="J6622">
        <v>0</v>
      </c>
      <c r="K6622">
        <v>0</v>
      </c>
      <c r="L6622">
        <v>0</v>
      </c>
      <c r="M6622">
        <v>0</v>
      </c>
      <c r="N6622">
        <v>14</v>
      </c>
      <c r="O6622">
        <v>12</v>
      </c>
      <c r="P6622">
        <v>1</v>
      </c>
      <c r="Q6622">
        <v>1</v>
      </c>
    </row>
    <row r="6623" spans="1:17" x14ac:dyDescent="0.2">
      <c r="A6623" t="s">
        <v>23646</v>
      </c>
      <c r="B6623" t="s">
        <v>87</v>
      </c>
      <c r="C6623" t="s">
        <v>255</v>
      </c>
      <c r="D6623" t="s">
        <v>17029</v>
      </c>
      <c r="E6623" t="s">
        <v>81</v>
      </c>
      <c r="F6623" t="s">
        <v>4873</v>
      </c>
      <c r="G6623">
        <v>0</v>
      </c>
      <c r="H6623">
        <v>0</v>
      </c>
      <c r="I6623">
        <v>0</v>
      </c>
      <c r="J6623">
        <v>0</v>
      </c>
      <c r="K6623">
        <v>0</v>
      </c>
      <c r="L6623">
        <v>0</v>
      </c>
      <c r="M6623">
        <v>0</v>
      </c>
      <c r="N6623">
        <v>13</v>
      </c>
      <c r="O6623">
        <v>11</v>
      </c>
      <c r="P6623">
        <v>1</v>
      </c>
      <c r="Q6623">
        <v>1</v>
      </c>
    </row>
    <row r="6624" spans="1:17" x14ac:dyDescent="0.2">
      <c r="A6624" t="s">
        <v>23647</v>
      </c>
      <c r="B6624" t="s">
        <v>87</v>
      </c>
      <c r="C6624" t="s">
        <v>255</v>
      </c>
      <c r="D6624" t="s">
        <v>17029</v>
      </c>
      <c r="E6624" t="s">
        <v>81</v>
      </c>
      <c r="F6624" t="s">
        <v>17019</v>
      </c>
      <c r="G6624">
        <v>19</v>
      </c>
      <c r="H6624">
        <v>0</v>
      </c>
      <c r="I6624">
        <v>0</v>
      </c>
      <c r="J6624">
        <v>0</v>
      </c>
      <c r="K6624">
        <v>0</v>
      </c>
      <c r="L6624">
        <v>0</v>
      </c>
      <c r="M6624">
        <v>0</v>
      </c>
      <c r="N6624">
        <v>0</v>
      </c>
      <c r="O6624">
        <v>0</v>
      </c>
      <c r="P6624">
        <v>0</v>
      </c>
      <c r="Q6624">
        <v>0</v>
      </c>
    </row>
    <row r="6625" spans="1:17" x14ac:dyDescent="0.2">
      <c r="A6625" t="s">
        <v>23648</v>
      </c>
      <c r="B6625" t="s">
        <v>87</v>
      </c>
      <c r="C6625" t="s">
        <v>255</v>
      </c>
      <c r="D6625" t="s">
        <v>17021</v>
      </c>
      <c r="E6625" t="s">
        <v>79</v>
      </c>
      <c r="F6625" t="s">
        <v>17022</v>
      </c>
      <c r="G6625">
        <v>0</v>
      </c>
      <c r="H6625">
        <v>0</v>
      </c>
      <c r="I6625">
        <v>0</v>
      </c>
      <c r="J6625">
        <v>0</v>
      </c>
      <c r="K6625">
        <v>0</v>
      </c>
      <c r="L6625">
        <v>0</v>
      </c>
      <c r="M6625">
        <v>0</v>
      </c>
      <c r="N6625">
        <v>1</v>
      </c>
      <c r="O6625">
        <v>1</v>
      </c>
      <c r="P6625">
        <v>0</v>
      </c>
      <c r="Q6625">
        <v>0</v>
      </c>
    </row>
    <row r="6626" spans="1:17" x14ac:dyDescent="0.2">
      <c r="A6626" t="s">
        <v>23649</v>
      </c>
      <c r="B6626" t="s">
        <v>87</v>
      </c>
      <c r="C6626" t="s">
        <v>255</v>
      </c>
      <c r="D6626" t="s">
        <v>17021</v>
      </c>
      <c r="E6626" t="s">
        <v>79</v>
      </c>
      <c r="F6626" t="s">
        <v>17019</v>
      </c>
      <c r="G6626">
        <v>1</v>
      </c>
      <c r="H6626">
        <v>0</v>
      </c>
      <c r="I6626">
        <v>0</v>
      </c>
      <c r="J6626">
        <v>0</v>
      </c>
      <c r="K6626">
        <v>0</v>
      </c>
      <c r="L6626">
        <v>0</v>
      </c>
      <c r="M6626">
        <v>0</v>
      </c>
      <c r="N6626">
        <v>0</v>
      </c>
      <c r="O6626">
        <v>0</v>
      </c>
      <c r="P6626">
        <v>0</v>
      </c>
      <c r="Q6626">
        <v>0</v>
      </c>
    </row>
    <row r="6627" spans="1:17" x14ac:dyDescent="0.2">
      <c r="A6627" t="s">
        <v>23650</v>
      </c>
      <c r="B6627" t="s">
        <v>87</v>
      </c>
      <c r="C6627" t="s">
        <v>255</v>
      </c>
      <c r="D6627" t="s">
        <v>17021</v>
      </c>
      <c r="E6627" t="s">
        <v>81</v>
      </c>
      <c r="F6627" t="s">
        <v>17022</v>
      </c>
      <c r="G6627">
        <v>0</v>
      </c>
      <c r="H6627">
        <v>0</v>
      </c>
      <c r="I6627">
        <v>0</v>
      </c>
      <c r="J6627">
        <v>0</v>
      </c>
      <c r="K6627">
        <v>0</v>
      </c>
      <c r="L6627">
        <v>0</v>
      </c>
      <c r="M6627">
        <v>0</v>
      </c>
      <c r="N6627">
        <v>1</v>
      </c>
      <c r="O6627">
        <v>0</v>
      </c>
      <c r="P6627">
        <v>1</v>
      </c>
      <c r="Q6627">
        <v>0</v>
      </c>
    </row>
    <row r="6628" spans="1:17" x14ac:dyDescent="0.2">
      <c r="A6628" t="s">
        <v>23651</v>
      </c>
      <c r="B6628" t="s">
        <v>87</v>
      </c>
      <c r="C6628" t="s">
        <v>255</v>
      </c>
      <c r="D6628" t="s">
        <v>17021</v>
      </c>
      <c r="E6628" t="s">
        <v>81</v>
      </c>
      <c r="F6628" t="s">
        <v>17019</v>
      </c>
      <c r="G6628">
        <v>1</v>
      </c>
      <c r="H6628">
        <v>0</v>
      </c>
      <c r="I6628">
        <v>0</v>
      </c>
      <c r="J6628">
        <v>0</v>
      </c>
      <c r="K6628">
        <v>0</v>
      </c>
      <c r="L6628">
        <v>0</v>
      </c>
      <c r="M6628">
        <v>0</v>
      </c>
      <c r="N6628">
        <v>0</v>
      </c>
      <c r="O6628">
        <v>0</v>
      </c>
      <c r="P6628">
        <v>0</v>
      </c>
      <c r="Q6628">
        <v>0</v>
      </c>
    </row>
    <row r="6629" spans="1:17" x14ac:dyDescent="0.2">
      <c r="A6629" t="s">
        <v>23652</v>
      </c>
      <c r="B6629" t="s">
        <v>87</v>
      </c>
      <c r="C6629" t="s">
        <v>255</v>
      </c>
      <c r="D6629" t="s">
        <v>17025</v>
      </c>
      <c r="E6629" t="s">
        <v>79</v>
      </c>
      <c r="F6629" t="s">
        <v>17019</v>
      </c>
      <c r="G6629">
        <v>5</v>
      </c>
      <c r="H6629">
        <v>0</v>
      </c>
      <c r="I6629">
        <v>0</v>
      </c>
      <c r="J6629">
        <v>0</v>
      </c>
      <c r="K6629">
        <v>0</v>
      </c>
      <c r="L6629">
        <v>0</v>
      </c>
      <c r="M6629">
        <v>0</v>
      </c>
      <c r="N6629">
        <v>0</v>
      </c>
      <c r="O6629">
        <v>0</v>
      </c>
      <c r="P6629">
        <v>0</v>
      </c>
      <c r="Q6629">
        <v>0</v>
      </c>
    </row>
    <row r="6630" spans="1:17" x14ac:dyDescent="0.2">
      <c r="A6630" t="s">
        <v>23653</v>
      </c>
      <c r="B6630" t="s">
        <v>87</v>
      </c>
      <c r="C6630" t="s">
        <v>255</v>
      </c>
      <c r="D6630" t="s">
        <v>17025</v>
      </c>
      <c r="E6630" t="s">
        <v>81</v>
      </c>
      <c r="F6630" t="s">
        <v>17019</v>
      </c>
      <c r="G6630">
        <v>7</v>
      </c>
      <c r="H6630">
        <v>0</v>
      </c>
      <c r="I6630">
        <v>0</v>
      </c>
      <c r="J6630">
        <v>0</v>
      </c>
      <c r="K6630">
        <v>0</v>
      </c>
      <c r="L6630">
        <v>0</v>
      </c>
      <c r="M6630">
        <v>0</v>
      </c>
      <c r="N6630">
        <v>0</v>
      </c>
      <c r="O6630">
        <v>0</v>
      </c>
      <c r="P6630">
        <v>0</v>
      </c>
      <c r="Q6630">
        <v>0</v>
      </c>
    </row>
    <row r="6631" spans="1:17" x14ac:dyDescent="0.2">
      <c r="A6631" t="s">
        <v>23654</v>
      </c>
      <c r="B6631" t="s">
        <v>87</v>
      </c>
      <c r="C6631" t="s">
        <v>256</v>
      </c>
      <c r="D6631" t="s">
        <v>17027</v>
      </c>
      <c r="E6631" t="s">
        <v>81</v>
      </c>
      <c r="F6631" t="s">
        <v>17019</v>
      </c>
      <c r="G6631">
        <v>1</v>
      </c>
      <c r="H6631">
        <v>0</v>
      </c>
      <c r="I6631">
        <v>0</v>
      </c>
      <c r="J6631">
        <v>0</v>
      </c>
      <c r="K6631">
        <v>0</v>
      </c>
      <c r="L6631">
        <v>0</v>
      </c>
      <c r="M6631">
        <v>0</v>
      </c>
      <c r="N6631">
        <v>0</v>
      </c>
      <c r="O6631">
        <v>0</v>
      </c>
      <c r="P6631">
        <v>0</v>
      </c>
      <c r="Q6631">
        <v>0</v>
      </c>
    </row>
    <row r="6632" spans="1:17" x14ac:dyDescent="0.2">
      <c r="A6632" t="s">
        <v>23655</v>
      </c>
      <c r="B6632" t="s">
        <v>87</v>
      </c>
      <c r="C6632" t="s">
        <v>256</v>
      </c>
      <c r="D6632" t="s">
        <v>17029</v>
      </c>
      <c r="E6632" t="s">
        <v>79</v>
      </c>
      <c r="F6632" t="s">
        <v>4875</v>
      </c>
      <c r="G6632">
        <v>0</v>
      </c>
      <c r="H6632">
        <v>14</v>
      </c>
      <c r="I6632">
        <v>2</v>
      </c>
      <c r="J6632">
        <v>10</v>
      </c>
      <c r="K6632">
        <v>2</v>
      </c>
      <c r="L6632">
        <v>0</v>
      </c>
      <c r="M6632">
        <v>0</v>
      </c>
      <c r="N6632">
        <v>0</v>
      </c>
      <c r="O6632">
        <v>0</v>
      </c>
      <c r="P6632">
        <v>0</v>
      </c>
      <c r="Q6632">
        <v>0</v>
      </c>
    </row>
    <row r="6633" spans="1:17" x14ac:dyDescent="0.2">
      <c r="A6633" t="s">
        <v>23656</v>
      </c>
      <c r="B6633" t="s">
        <v>87</v>
      </c>
      <c r="C6633" t="s">
        <v>256</v>
      </c>
      <c r="D6633" t="s">
        <v>17029</v>
      </c>
      <c r="E6633" t="s">
        <v>79</v>
      </c>
      <c r="F6633" t="s">
        <v>4877</v>
      </c>
      <c r="G6633">
        <v>0</v>
      </c>
      <c r="H6633">
        <v>14</v>
      </c>
      <c r="I6633">
        <v>2</v>
      </c>
      <c r="J6633">
        <v>8</v>
      </c>
      <c r="K6633">
        <v>4</v>
      </c>
      <c r="L6633">
        <v>0</v>
      </c>
      <c r="M6633">
        <v>0</v>
      </c>
      <c r="N6633">
        <v>0</v>
      </c>
      <c r="O6633">
        <v>0</v>
      </c>
      <c r="P6633">
        <v>0</v>
      </c>
      <c r="Q6633">
        <v>0</v>
      </c>
    </row>
    <row r="6634" spans="1:17" x14ac:dyDescent="0.2">
      <c r="A6634" t="s">
        <v>23657</v>
      </c>
      <c r="B6634" t="s">
        <v>87</v>
      </c>
      <c r="C6634" t="s">
        <v>256</v>
      </c>
      <c r="D6634" t="s">
        <v>17029</v>
      </c>
      <c r="E6634" t="s">
        <v>79</v>
      </c>
      <c r="F6634" t="s">
        <v>4879</v>
      </c>
      <c r="G6634">
        <v>0</v>
      </c>
      <c r="H6634">
        <v>0</v>
      </c>
      <c r="I6634">
        <v>0</v>
      </c>
      <c r="J6634">
        <v>0</v>
      </c>
      <c r="K6634">
        <v>0</v>
      </c>
      <c r="L6634">
        <v>0</v>
      </c>
      <c r="M6634">
        <v>14</v>
      </c>
      <c r="N6634">
        <v>0</v>
      </c>
      <c r="O6634">
        <v>0</v>
      </c>
      <c r="P6634">
        <v>0</v>
      </c>
      <c r="Q6634">
        <v>0</v>
      </c>
    </row>
    <row r="6635" spans="1:17" x14ac:dyDescent="0.2">
      <c r="A6635" t="s">
        <v>23658</v>
      </c>
      <c r="B6635" t="s">
        <v>87</v>
      </c>
      <c r="C6635" t="s">
        <v>256</v>
      </c>
      <c r="D6635" t="s">
        <v>17029</v>
      </c>
      <c r="E6635" t="s">
        <v>79</v>
      </c>
      <c r="F6635" t="s">
        <v>4881</v>
      </c>
      <c r="G6635">
        <v>0</v>
      </c>
      <c r="H6635">
        <v>14</v>
      </c>
      <c r="I6635">
        <v>2</v>
      </c>
      <c r="J6635">
        <v>9</v>
      </c>
      <c r="K6635">
        <v>3</v>
      </c>
      <c r="L6635">
        <v>0</v>
      </c>
      <c r="M6635">
        <v>0</v>
      </c>
      <c r="N6635">
        <v>0</v>
      </c>
      <c r="O6635">
        <v>0</v>
      </c>
      <c r="P6635">
        <v>0</v>
      </c>
      <c r="Q6635">
        <v>0</v>
      </c>
    </row>
    <row r="6636" spans="1:17" x14ac:dyDescent="0.2">
      <c r="A6636" t="s">
        <v>23659</v>
      </c>
      <c r="B6636" t="s">
        <v>87</v>
      </c>
      <c r="C6636" t="s">
        <v>256</v>
      </c>
      <c r="D6636" t="s">
        <v>17029</v>
      </c>
      <c r="E6636" t="s">
        <v>79</v>
      </c>
      <c r="F6636" t="s">
        <v>4883</v>
      </c>
      <c r="G6636">
        <v>0</v>
      </c>
      <c r="H6636">
        <v>14</v>
      </c>
      <c r="I6636">
        <v>2</v>
      </c>
      <c r="J6636">
        <v>9</v>
      </c>
      <c r="K6636">
        <v>3</v>
      </c>
      <c r="L6636">
        <v>0</v>
      </c>
      <c r="M6636">
        <v>0</v>
      </c>
      <c r="N6636">
        <v>0</v>
      </c>
      <c r="O6636">
        <v>0</v>
      </c>
      <c r="P6636">
        <v>0</v>
      </c>
      <c r="Q6636">
        <v>0</v>
      </c>
    </row>
    <row r="6637" spans="1:17" x14ac:dyDescent="0.2">
      <c r="A6637" t="s">
        <v>23660</v>
      </c>
      <c r="B6637" t="s">
        <v>87</v>
      </c>
      <c r="C6637" t="s">
        <v>256</v>
      </c>
      <c r="D6637" t="s">
        <v>17029</v>
      </c>
      <c r="E6637" t="s">
        <v>79</v>
      </c>
      <c r="F6637" t="s">
        <v>4885</v>
      </c>
      <c r="G6637">
        <v>0</v>
      </c>
      <c r="H6637">
        <v>0</v>
      </c>
      <c r="I6637">
        <v>0</v>
      </c>
      <c r="J6637">
        <v>0</v>
      </c>
      <c r="K6637">
        <v>0</v>
      </c>
      <c r="L6637">
        <v>0</v>
      </c>
      <c r="M6637">
        <v>14</v>
      </c>
      <c r="N6637">
        <v>0</v>
      </c>
      <c r="O6637">
        <v>0</v>
      </c>
      <c r="P6637">
        <v>0</v>
      </c>
      <c r="Q6637">
        <v>0</v>
      </c>
    </row>
    <row r="6638" spans="1:17" x14ac:dyDescent="0.2">
      <c r="A6638" t="s">
        <v>23661</v>
      </c>
      <c r="B6638" t="s">
        <v>87</v>
      </c>
      <c r="C6638" t="s">
        <v>256</v>
      </c>
      <c r="D6638" t="s">
        <v>17029</v>
      </c>
      <c r="E6638" t="s">
        <v>79</v>
      </c>
      <c r="F6638" t="s">
        <v>4887</v>
      </c>
      <c r="G6638">
        <v>0</v>
      </c>
      <c r="H6638">
        <v>14</v>
      </c>
      <c r="I6638">
        <v>2</v>
      </c>
      <c r="J6638">
        <v>9</v>
      </c>
      <c r="K6638">
        <v>3</v>
      </c>
      <c r="L6638">
        <v>0</v>
      </c>
      <c r="M6638">
        <v>0</v>
      </c>
      <c r="N6638">
        <v>0</v>
      </c>
      <c r="O6638">
        <v>0</v>
      </c>
      <c r="P6638">
        <v>0</v>
      </c>
      <c r="Q6638">
        <v>0</v>
      </c>
    </row>
    <row r="6639" spans="1:17" x14ac:dyDescent="0.2">
      <c r="A6639" t="s">
        <v>23662</v>
      </c>
      <c r="B6639" t="s">
        <v>87</v>
      </c>
      <c r="C6639" t="s">
        <v>256</v>
      </c>
      <c r="D6639" t="s">
        <v>17029</v>
      </c>
      <c r="E6639" t="s">
        <v>79</v>
      </c>
      <c r="F6639" t="s">
        <v>4889</v>
      </c>
      <c r="G6639">
        <v>0</v>
      </c>
      <c r="H6639">
        <v>0</v>
      </c>
      <c r="I6639">
        <v>0</v>
      </c>
      <c r="J6639">
        <v>0</v>
      </c>
      <c r="K6639">
        <v>0</v>
      </c>
      <c r="L6639">
        <v>0</v>
      </c>
      <c r="M6639">
        <v>14</v>
      </c>
      <c r="N6639">
        <v>0</v>
      </c>
      <c r="O6639">
        <v>0</v>
      </c>
      <c r="P6639">
        <v>0</v>
      </c>
      <c r="Q6639">
        <v>0</v>
      </c>
    </row>
    <row r="6640" spans="1:17" x14ac:dyDescent="0.2">
      <c r="A6640" t="s">
        <v>23663</v>
      </c>
      <c r="B6640" t="s">
        <v>87</v>
      </c>
      <c r="C6640" t="s">
        <v>256</v>
      </c>
      <c r="D6640" t="s">
        <v>17029</v>
      </c>
      <c r="E6640" t="s">
        <v>79</v>
      </c>
      <c r="F6640" t="s">
        <v>4871</v>
      </c>
      <c r="G6640">
        <v>0</v>
      </c>
      <c r="H6640">
        <v>0</v>
      </c>
      <c r="I6640">
        <v>0</v>
      </c>
      <c r="J6640">
        <v>0</v>
      </c>
      <c r="K6640">
        <v>0</v>
      </c>
      <c r="L6640">
        <v>0</v>
      </c>
      <c r="M6640">
        <v>0</v>
      </c>
      <c r="N6640">
        <v>8</v>
      </c>
      <c r="O6640">
        <v>8</v>
      </c>
      <c r="P6640">
        <v>0</v>
      </c>
      <c r="Q6640">
        <v>0</v>
      </c>
    </row>
    <row r="6641" spans="1:17" x14ac:dyDescent="0.2">
      <c r="A6641" t="s">
        <v>23664</v>
      </c>
      <c r="B6641" t="s">
        <v>87</v>
      </c>
      <c r="C6641" t="s">
        <v>256</v>
      </c>
      <c r="D6641" t="s">
        <v>17029</v>
      </c>
      <c r="E6641" t="s">
        <v>79</v>
      </c>
      <c r="F6641" t="s">
        <v>4873</v>
      </c>
      <c r="G6641">
        <v>0</v>
      </c>
      <c r="H6641">
        <v>0</v>
      </c>
      <c r="I6641">
        <v>0</v>
      </c>
      <c r="J6641">
        <v>0</v>
      </c>
      <c r="K6641">
        <v>0</v>
      </c>
      <c r="L6641">
        <v>0</v>
      </c>
      <c r="M6641">
        <v>0</v>
      </c>
      <c r="N6641">
        <v>4</v>
      </c>
      <c r="O6641">
        <v>4</v>
      </c>
      <c r="P6641">
        <v>0</v>
      </c>
      <c r="Q6641">
        <v>0</v>
      </c>
    </row>
    <row r="6642" spans="1:17" x14ac:dyDescent="0.2">
      <c r="A6642" t="s">
        <v>23665</v>
      </c>
      <c r="B6642" t="s">
        <v>87</v>
      </c>
      <c r="C6642" t="s">
        <v>256</v>
      </c>
      <c r="D6642" t="s">
        <v>17029</v>
      </c>
      <c r="E6642" t="s">
        <v>79</v>
      </c>
      <c r="F6642" t="s">
        <v>17019</v>
      </c>
      <c r="G6642">
        <v>14</v>
      </c>
      <c r="H6642">
        <v>0</v>
      </c>
      <c r="I6642">
        <v>0</v>
      </c>
      <c r="J6642">
        <v>0</v>
      </c>
      <c r="K6642">
        <v>0</v>
      </c>
      <c r="L6642">
        <v>0</v>
      </c>
      <c r="M6642">
        <v>0</v>
      </c>
      <c r="N6642">
        <v>0</v>
      </c>
      <c r="O6642">
        <v>0</v>
      </c>
      <c r="P6642">
        <v>0</v>
      </c>
      <c r="Q6642">
        <v>0</v>
      </c>
    </row>
    <row r="6643" spans="1:17" x14ac:dyDescent="0.2">
      <c r="A6643" t="s">
        <v>23666</v>
      </c>
      <c r="B6643" t="s">
        <v>87</v>
      </c>
      <c r="C6643" t="s">
        <v>256</v>
      </c>
      <c r="D6643" t="s">
        <v>17029</v>
      </c>
      <c r="E6643" t="s">
        <v>81</v>
      </c>
      <c r="F6643" t="s">
        <v>4875</v>
      </c>
      <c r="G6643">
        <v>0</v>
      </c>
      <c r="H6643">
        <v>6</v>
      </c>
      <c r="I6643">
        <v>2</v>
      </c>
      <c r="J6643">
        <v>4</v>
      </c>
      <c r="K6643">
        <v>0</v>
      </c>
      <c r="L6643">
        <v>0</v>
      </c>
      <c r="M6643">
        <v>0</v>
      </c>
      <c r="N6643">
        <v>0</v>
      </c>
      <c r="O6643">
        <v>0</v>
      </c>
      <c r="P6643">
        <v>0</v>
      </c>
      <c r="Q6643">
        <v>0</v>
      </c>
    </row>
    <row r="6644" spans="1:17" x14ac:dyDescent="0.2">
      <c r="A6644" t="s">
        <v>23667</v>
      </c>
      <c r="B6644" t="s">
        <v>87</v>
      </c>
      <c r="C6644" t="s">
        <v>256</v>
      </c>
      <c r="D6644" t="s">
        <v>17029</v>
      </c>
      <c r="E6644" t="s">
        <v>81</v>
      </c>
      <c r="F6644" t="s">
        <v>4877</v>
      </c>
      <c r="G6644">
        <v>0</v>
      </c>
      <c r="H6644">
        <v>6</v>
      </c>
      <c r="I6644">
        <v>2</v>
      </c>
      <c r="J6644">
        <v>4</v>
      </c>
      <c r="K6644">
        <v>0</v>
      </c>
      <c r="L6644">
        <v>0</v>
      </c>
      <c r="M6644">
        <v>0</v>
      </c>
      <c r="N6644">
        <v>0</v>
      </c>
      <c r="O6644">
        <v>0</v>
      </c>
      <c r="P6644">
        <v>0</v>
      </c>
      <c r="Q6644">
        <v>0</v>
      </c>
    </row>
    <row r="6645" spans="1:17" x14ac:dyDescent="0.2">
      <c r="A6645" t="s">
        <v>23668</v>
      </c>
      <c r="B6645" t="s">
        <v>87</v>
      </c>
      <c r="C6645" t="s">
        <v>256</v>
      </c>
      <c r="D6645" t="s">
        <v>17029</v>
      </c>
      <c r="E6645" t="s">
        <v>81</v>
      </c>
      <c r="F6645" t="s">
        <v>4879</v>
      </c>
      <c r="G6645">
        <v>0</v>
      </c>
      <c r="H6645">
        <v>0</v>
      </c>
      <c r="I6645">
        <v>0</v>
      </c>
      <c r="J6645">
        <v>0</v>
      </c>
      <c r="K6645">
        <v>0</v>
      </c>
      <c r="L6645">
        <v>0</v>
      </c>
      <c r="M6645">
        <v>6</v>
      </c>
      <c r="N6645">
        <v>0</v>
      </c>
      <c r="O6645">
        <v>0</v>
      </c>
      <c r="P6645">
        <v>0</v>
      </c>
      <c r="Q6645">
        <v>0</v>
      </c>
    </row>
    <row r="6646" spans="1:17" x14ac:dyDescent="0.2">
      <c r="A6646" t="s">
        <v>23669</v>
      </c>
      <c r="B6646" t="s">
        <v>87</v>
      </c>
      <c r="C6646" t="s">
        <v>256</v>
      </c>
      <c r="D6646" t="s">
        <v>17029</v>
      </c>
      <c r="E6646" t="s">
        <v>81</v>
      </c>
      <c r="F6646" t="s">
        <v>4881</v>
      </c>
      <c r="G6646">
        <v>0</v>
      </c>
      <c r="H6646">
        <v>6</v>
      </c>
      <c r="I6646">
        <v>2</v>
      </c>
      <c r="J6646">
        <v>4</v>
      </c>
      <c r="K6646">
        <v>0</v>
      </c>
      <c r="L6646">
        <v>0</v>
      </c>
      <c r="M6646">
        <v>0</v>
      </c>
      <c r="N6646">
        <v>0</v>
      </c>
      <c r="O6646">
        <v>0</v>
      </c>
      <c r="P6646">
        <v>0</v>
      </c>
      <c r="Q6646">
        <v>0</v>
      </c>
    </row>
    <row r="6647" spans="1:17" x14ac:dyDescent="0.2">
      <c r="A6647" t="s">
        <v>23670</v>
      </c>
      <c r="B6647" t="s">
        <v>87</v>
      </c>
      <c r="C6647" t="s">
        <v>256</v>
      </c>
      <c r="D6647" t="s">
        <v>17029</v>
      </c>
      <c r="E6647" t="s">
        <v>81</v>
      </c>
      <c r="F6647" t="s">
        <v>4883</v>
      </c>
      <c r="G6647">
        <v>0</v>
      </c>
      <c r="H6647">
        <v>6</v>
      </c>
      <c r="I6647">
        <v>2</v>
      </c>
      <c r="J6647">
        <v>4</v>
      </c>
      <c r="K6647">
        <v>0</v>
      </c>
      <c r="L6647">
        <v>0</v>
      </c>
      <c r="M6647">
        <v>0</v>
      </c>
      <c r="N6647">
        <v>0</v>
      </c>
      <c r="O6647">
        <v>0</v>
      </c>
      <c r="P6647">
        <v>0</v>
      </c>
      <c r="Q6647">
        <v>0</v>
      </c>
    </row>
    <row r="6648" spans="1:17" x14ac:dyDescent="0.2">
      <c r="A6648" t="s">
        <v>23671</v>
      </c>
      <c r="B6648" t="s">
        <v>87</v>
      </c>
      <c r="C6648" t="s">
        <v>256</v>
      </c>
      <c r="D6648" t="s">
        <v>17029</v>
      </c>
      <c r="E6648" t="s">
        <v>81</v>
      </c>
      <c r="F6648" t="s">
        <v>4885</v>
      </c>
      <c r="G6648">
        <v>0</v>
      </c>
      <c r="H6648">
        <v>0</v>
      </c>
      <c r="I6648">
        <v>0</v>
      </c>
      <c r="J6648">
        <v>0</v>
      </c>
      <c r="K6648">
        <v>0</v>
      </c>
      <c r="L6648">
        <v>0</v>
      </c>
      <c r="M6648">
        <v>6</v>
      </c>
      <c r="N6648">
        <v>0</v>
      </c>
      <c r="O6648">
        <v>0</v>
      </c>
      <c r="P6648">
        <v>0</v>
      </c>
      <c r="Q6648">
        <v>0</v>
      </c>
    </row>
    <row r="6649" spans="1:17" x14ac:dyDescent="0.2">
      <c r="A6649" t="s">
        <v>23672</v>
      </c>
      <c r="B6649" t="s">
        <v>87</v>
      </c>
      <c r="C6649" t="s">
        <v>256</v>
      </c>
      <c r="D6649" t="s">
        <v>17029</v>
      </c>
      <c r="E6649" t="s">
        <v>81</v>
      </c>
      <c r="F6649" t="s">
        <v>4887</v>
      </c>
      <c r="G6649">
        <v>0</v>
      </c>
      <c r="H6649">
        <v>6</v>
      </c>
      <c r="I6649">
        <v>2</v>
      </c>
      <c r="J6649">
        <v>4</v>
      </c>
      <c r="K6649">
        <v>0</v>
      </c>
      <c r="L6649">
        <v>0</v>
      </c>
      <c r="M6649">
        <v>0</v>
      </c>
      <c r="N6649">
        <v>0</v>
      </c>
      <c r="O6649">
        <v>0</v>
      </c>
      <c r="P6649">
        <v>0</v>
      </c>
      <c r="Q6649">
        <v>0</v>
      </c>
    </row>
    <row r="6650" spans="1:17" x14ac:dyDescent="0.2">
      <c r="A6650" t="s">
        <v>23673</v>
      </c>
      <c r="B6650" t="s">
        <v>87</v>
      </c>
      <c r="C6650" t="s">
        <v>256</v>
      </c>
      <c r="D6650" t="s">
        <v>17029</v>
      </c>
      <c r="E6650" t="s">
        <v>81</v>
      </c>
      <c r="F6650" t="s">
        <v>4889</v>
      </c>
      <c r="G6650">
        <v>0</v>
      </c>
      <c r="H6650">
        <v>0</v>
      </c>
      <c r="I6650">
        <v>0</v>
      </c>
      <c r="J6650">
        <v>0</v>
      </c>
      <c r="K6650">
        <v>0</v>
      </c>
      <c r="L6650">
        <v>0</v>
      </c>
      <c r="M6650">
        <v>6</v>
      </c>
      <c r="N6650">
        <v>0</v>
      </c>
      <c r="O6650">
        <v>0</v>
      </c>
      <c r="P6650">
        <v>0</v>
      </c>
      <c r="Q6650">
        <v>0</v>
      </c>
    </row>
    <row r="6651" spans="1:17" x14ac:dyDescent="0.2">
      <c r="A6651" t="s">
        <v>23674</v>
      </c>
      <c r="B6651" t="s">
        <v>87</v>
      </c>
      <c r="C6651" t="s">
        <v>256</v>
      </c>
      <c r="D6651" t="s">
        <v>17029</v>
      </c>
      <c r="E6651" t="s">
        <v>81</v>
      </c>
      <c r="F6651" t="s">
        <v>4871</v>
      </c>
      <c r="G6651">
        <v>0</v>
      </c>
      <c r="H6651">
        <v>0</v>
      </c>
      <c r="I6651">
        <v>0</v>
      </c>
      <c r="J6651">
        <v>0</v>
      </c>
      <c r="K6651">
        <v>0</v>
      </c>
      <c r="L6651">
        <v>0</v>
      </c>
      <c r="M6651">
        <v>0</v>
      </c>
      <c r="N6651">
        <v>2</v>
      </c>
      <c r="O6651">
        <v>2</v>
      </c>
      <c r="P6651">
        <v>0</v>
      </c>
      <c r="Q6651">
        <v>0</v>
      </c>
    </row>
    <row r="6652" spans="1:17" x14ac:dyDescent="0.2">
      <c r="A6652" t="s">
        <v>23675</v>
      </c>
      <c r="B6652" t="s">
        <v>87</v>
      </c>
      <c r="C6652" t="s">
        <v>256</v>
      </c>
      <c r="D6652" t="s">
        <v>17029</v>
      </c>
      <c r="E6652" t="s">
        <v>81</v>
      </c>
      <c r="F6652" t="s">
        <v>4873</v>
      </c>
      <c r="G6652">
        <v>0</v>
      </c>
      <c r="H6652">
        <v>0</v>
      </c>
      <c r="I6652">
        <v>0</v>
      </c>
      <c r="J6652">
        <v>0</v>
      </c>
      <c r="K6652">
        <v>0</v>
      </c>
      <c r="L6652">
        <v>0</v>
      </c>
      <c r="M6652">
        <v>0</v>
      </c>
      <c r="N6652">
        <v>2</v>
      </c>
      <c r="O6652">
        <v>2</v>
      </c>
      <c r="P6652">
        <v>0</v>
      </c>
      <c r="Q6652">
        <v>0</v>
      </c>
    </row>
    <row r="6653" spans="1:17" x14ac:dyDescent="0.2">
      <c r="A6653" t="s">
        <v>23676</v>
      </c>
      <c r="B6653" t="s">
        <v>87</v>
      </c>
      <c r="C6653" t="s">
        <v>256</v>
      </c>
      <c r="D6653" t="s">
        <v>17029</v>
      </c>
      <c r="E6653" t="s">
        <v>81</v>
      </c>
      <c r="F6653" t="s">
        <v>17019</v>
      </c>
      <c r="G6653">
        <v>6</v>
      </c>
      <c r="H6653">
        <v>0</v>
      </c>
      <c r="I6653">
        <v>0</v>
      </c>
      <c r="J6653">
        <v>0</v>
      </c>
      <c r="K6653">
        <v>0</v>
      </c>
      <c r="L6653">
        <v>0</v>
      </c>
      <c r="M6653">
        <v>0</v>
      </c>
      <c r="N6653">
        <v>0</v>
      </c>
      <c r="O6653">
        <v>0</v>
      </c>
      <c r="P6653">
        <v>0</v>
      </c>
      <c r="Q6653">
        <v>0</v>
      </c>
    </row>
    <row r="6654" spans="1:17" x14ac:dyDescent="0.2">
      <c r="A6654" t="s">
        <v>23677</v>
      </c>
      <c r="B6654" t="s">
        <v>87</v>
      </c>
      <c r="C6654" t="s">
        <v>256</v>
      </c>
      <c r="D6654" t="s">
        <v>17025</v>
      </c>
      <c r="E6654" t="s">
        <v>79</v>
      </c>
      <c r="F6654" t="s">
        <v>17019</v>
      </c>
      <c r="G6654">
        <v>1</v>
      </c>
      <c r="H6654">
        <v>0</v>
      </c>
      <c r="I6654">
        <v>0</v>
      </c>
      <c r="J6654">
        <v>0</v>
      </c>
      <c r="K6654">
        <v>0</v>
      </c>
      <c r="L6654">
        <v>0</v>
      </c>
      <c r="M6654">
        <v>0</v>
      </c>
      <c r="N6654">
        <v>0</v>
      </c>
      <c r="O6654">
        <v>0</v>
      </c>
      <c r="P6654">
        <v>0</v>
      </c>
      <c r="Q6654">
        <v>0</v>
      </c>
    </row>
    <row r="6655" spans="1:17" x14ac:dyDescent="0.2">
      <c r="A6655" t="s">
        <v>23678</v>
      </c>
      <c r="B6655" t="s">
        <v>87</v>
      </c>
      <c r="C6655" t="s">
        <v>256</v>
      </c>
      <c r="D6655" t="s">
        <v>17025</v>
      </c>
      <c r="E6655" t="s">
        <v>81</v>
      </c>
      <c r="F6655" t="s">
        <v>17019</v>
      </c>
      <c r="G6655">
        <v>2</v>
      </c>
      <c r="H6655">
        <v>0</v>
      </c>
      <c r="I6655">
        <v>0</v>
      </c>
      <c r="J6655">
        <v>0</v>
      </c>
      <c r="K6655">
        <v>0</v>
      </c>
      <c r="L6655">
        <v>0</v>
      </c>
      <c r="M6655">
        <v>0</v>
      </c>
      <c r="N6655">
        <v>0</v>
      </c>
      <c r="O6655">
        <v>0</v>
      </c>
      <c r="P6655">
        <v>0</v>
      </c>
      <c r="Q6655">
        <v>0</v>
      </c>
    </row>
    <row r="6656" spans="1:17" x14ac:dyDescent="0.2">
      <c r="A6656" t="s">
        <v>23679</v>
      </c>
      <c r="B6656" t="s">
        <v>86</v>
      </c>
      <c r="C6656" t="s">
        <v>104</v>
      </c>
      <c r="D6656" t="s">
        <v>17027</v>
      </c>
      <c r="E6656" t="s">
        <v>79</v>
      </c>
      <c r="F6656" t="s">
        <v>17019</v>
      </c>
      <c r="G6656">
        <v>16</v>
      </c>
      <c r="H6656">
        <v>0</v>
      </c>
      <c r="I6656">
        <v>0</v>
      </c>
      <c r="J6656">
        <v>0</v>
      </c>
      <c r="K6656">
        <v>0</v>
      </c>
      <c r="L6656">
        <v>0</v>
      </c>
      <c r="M6656">
        <v>0</v>
      </c>
      <c r="N6656">
        <v>0</v>
      </c>
      <c r="O6656">
        <v>0</v>
      </c>
      <c r="P6656">
        <v>0</v>
      </c>
      <c r="Q6656">
        <v>0</v>
      </c>
    </row>
    <row r="6657" spans="1:17" x14ac:dyDescent="0.2">
      <c r="A6657" t="s">
        <v>23680</v>
      </c>
      <c r="B6657" t="s">
        <v>86</v>
      </c>
      <c r="C6657" t="s">
        <v>104</v>
      </c>
      <c r="D6657" t="s">
        <v>17027</v>
      </c>
      <c r="E6657" t="s">
        <v>81</v>
      </c>
      <c r="F6657" t="s">
        <v>17019</v>
      </c>
      <c r="G6657">
        <v>52</v>
      </c>
      <c r="H6657">
        <v>0</v>
      </c>
      <c r="I6657">
        <v>0</v>
      </c>
      <c r="J6657">
        <v>0</v>
      </c>
      <c r="K6657">
        <v>0</v>
      </c>
      <c r="L6657">
        <v>0</v>
      </c>
      <c r="M6657">
        <v>0</v>
      </c>
      <c r="N6657">
        <v>0</v>
      </c>
      <c r="O6657">
        <v>0</v>
      </c>
      <c r="P6657">
        <v>0</v>
      </c>
      <c r="Q6657">
        <v>0</v>
      </c>
    </row>
    <row r="6658" spans="1:17" x14ac:dyDescent="0.2">
      <c r="A6658" t="s">
        <v>23681</v>
      </c>
      <c r="B6658" t="s">
        <v>86</v>
      </c>
      <c r="C6658" t="s">
        <v>104</v>
      </c>
      <c r="D6658" t="s">
        <v>17029</v>
      </c>
      <c r="E6658" t="s">
        <v>79</v>
      </c>
      <c r="F6658" t="s">
        <v>4875</v>
      </c>
      <c r="G6658">
        <v>0</v>
      </c>
      <c r="H6658">
        <v>2572</v>
      </c>
      <c r="I6658">
        <v>441</v>
      </c>
      <c r="J6658">
        <v>1914</v>
      </c>
      <c r="K6658">
        <v>130</v>
      </c>
      <c r="L6658">
        <v>87</v>
      </c>
      <c r="M6658">
        <v>0</v>
      </c>
      <c r="N6658">
        <v>0</v>
      </c>
      <c r="O6658">
        <v>0</v>
      </c>
      <c r="P6658">
        <v>0</v>
      </c>
      <c r="Q6658">
        <v>0</v>
      </c>
    </row>
    <row r="6659" spans="1:17" x14ac:dyDescent="0.2">
      <c r="A6659" t="s">
        <v>23682</v>
      </c>
      <c r="B6659" t="s">
        <v>86</v>
      </c>
      <c r="C6659" t="s">
        <v>104</v>
      </c>
      <c r="D6659" t="s">
        <v>17029</v>
      </c>
      <c r="E6659" t="s">
        <v>79</v>
      </c>
      <c r="F6659" t="s">
        <v>4877</v>
      </c>
      <c r="G6659">
        <v>0</v>
      </c>
      <c r="H6659">
        <v>2572</v>
      </c>
      <c r="I6659">
        <v>385</v>
      </c>
      <c r="J6659">
        <v>1909</v>
      </c>
      <c r="K6659">
        <v>135</v>
      </c>
      <c r="L6659">
        <v>143</v>
      </c>
      <c r="M6659">
        <v>0</v>
      </c>
      <c r="N6659">
        <v>0</v>
      </c>
      <c r="O6659">
        <v>0</v>
      </c>
      <c r="P6659">
        <v>0</v>
      </c>
      <c r="Q6659">
        <v>0</v>
      </c>
    </row>
    <row r="6660" spans="1:17" x14ac:dyDescent="0.2">
      <c r="A6660" t="s">
        <v>23683</v>
      </c>
      <c r="B6660" t="s">
        <v>86</v>
      </c>
      <c r="C6660" t="s">
        <v>104</v>
      </c>
      <c r="D6660" t="s">
        <v>17029</v>
      </c>
      <c r="E6660" t="s">
        <v>79</v>
      </c>
      <c r="F6660" t="s">
        <v>4879</v>
      </c>
      <c r="G6660">
        <v>0</v>
      </c>
      <c r="H6660">
        <v>0</v>
      </c>
      <c r="I6660">
        <v>0</v>
      </c>
      <c r="J6660">
        <v>0</v>
      </c>
      <c r="K6660">
        <v>0</v>
      </c>
      <c r="L6660">
        <v>0</v>
      </c>
      <c r="M6660">
        <v>2572</v>
      </c>
      <c r="N6660">
        <v>0</v>
      </c>
      <c r="O6660">
        <v>0</v>
      </c>
      <c r="P6660">
        <v>0</v>
      </c>
      <c r="Q6660">
        <v>0</v>
      </c>
    </row>
    <row r="6661" spans="1:17" x14ac:dyDescent="0.2">
      <c r="A6661" t="s">
        <v>23684</v>
      </c>
      <c r="B6661" t="s">
        <v>86</v>
      </c>
      <c r="C6661" t="s">
        <v>104</v>
      </c>
      <c r="D6661" t="s">
        <v>17029</v>
      </c>
      <c r="E6661" t="s">
        <v>79</v>
      </c>
      <c r="F6661" t="s">
        <v>4881</v>
      </c>
      <c r="G6661">
        <v>0</v>
      </c>
      <c r="H6661">
        <v>2572</v>
      </c>
      <c r="I6661">
        <v>383</v>
      </c>
      <c r="J6661">
        <v>1911</v>
      </c>
      <c r="K6661">
        <v>135</v>
      </c>
      <c r="L6661">
        <v>143</v>
      </c>
      <c r="M6661">
        <v>0</v>
      </c>
      <c r="N6661">
        <v>0</v>
      </c>
      <c r="O6661">
        <v>0</v>
      </c>
      <c r="P6661">
        <v>0</v>
      </c>
      <c r="Q6661">
        <v>0</v>
      </c>
    </row>
    <row r="6662" spans="1:17" x14ac:dyDescent="0.2">
      <c r="A6662" t="s">
        <v>23685</v>
      </c>
      <c r="B6662" t="s">
        <v>86</v>
      </c>
      <c r="C6662" t="s">
        <v>104</v>
      </c>
      <c r="D6662" t="s">
        <v>17029</v>
      </c>
      <c r="E6662" t="s">
        <v>79</v>
      </c>
      <c r="F6662" t="s">
        <v>4883</v>
      </c>
      <c r="G6662">
        <v>0</v>
      </c>
      <c r="H6662">
        <v>2572</v>
      </c>
      <c r="I6662">
        <v>408</v>
      </c>
      <c r="J6662">
        <v>1907</v>
      </c>
      <c r="K6662">
        <v>119</v>
      </c>
      <c r="L6662">
        <v>138</v>
      </c>
      <c r="M6662">
        <v>0</v>
      </c>
      <c r="N6662">
        <v>0</v>
      </c>
      <c r="O6662">
        <v>0</v>
      </c>
      <c r="P6662">
        <v>0</v>
      </c>
      <c r="Q6662">
        <v>0</v>
      </c>
    </row>
    <row r="6663" spans="1:17" x14ac:dyDescent="0.2">
      <c r="A6663" t="s">
        <v>23686</v>
      </c>
      <c r="B6663" t="s">
        <v>86</v>
      </c>
      <c r="C6663" t="s">
        <v>104</v>
      </c>
      <c r="D6663" t="s">
        <v>17029</v>
      </c>
      <c r="E6663" t="s">
        <v>79</v>
      </c>
      <c r="F6663" t="s">
        <v>4885</v>
      </c>
      <c r="G6663">
        <v>0</v>
      </c>
      <c r="H6663">
        <v>0</v>
      </c>
      <c r="I6663">
        <v>0</v>
      </c>
      <c r="J6663">
        <v>0</v>
      </c>
      <c r="K6663">
        <v>0</v>
      </c>
      <c r="L6663">
        <v>0</v>
      </c>
      <c r="M6663">
        <v>2572</v>
      </c>
      <c r="N6663">
        <v>0</v>
      </c>
      <c r="O6663">
        <v>0</v>
      </c>
      <c r="P6663">
        <v>0</v>
      </c>
      <c r="Q6663">
        <v>0</v>
      </c>
    </row>
    <row r="6664" spans="1:17" x14ac:dyDescent="0.2">
      <c r="A6664" t="s">
        <v>23687</v>
      </c>
      <c r="B6664" t="s">
        <v>86</v>
      </c>
      <c r="C6664" t="s">
        <v>104</v>
      </c>
      <c r="D6664" t="s">
        <v>17029</v>
      </c>
      <c r="E6664" t="s">
        <v>79</v>
      </c>
      <c r="F6664" t="s">
        <v>4887</v>
      </c>
      <c r="G6664">
        <v>0</v>
      </c>
      <c r="H6664">
        <v>2572</v>
      </c>
      <c r="I6664">
        <v>384</v>
      </c>
      <c r="J6664">
        <v>1956</v>
      </c>
      <c r="K6664">
        <v>144</v>
      </c>
      <c r="L6664">
        <v>88</v>
      </c>
      <c r="M6664">
        <v>0</v>
      </c>
      <c r="N6664">
        <v>0</v>
      </c>
      <c r="O6664">
        <v>0</v>
      </c>
      <c r="P6664">
        <v>0</v>
      </c>
      <c r="Q6664">
        <v>0</v>
      </c>
    </row>
    <row r="6665" spans="1:17" x14ac:dyDescent="0.2">
      <c r="A6665" t="s">
        <v>23688</v>
      </c>
      <c r="B6665" t="s">
        <v>86</v>
      </c>
      <c r="C6665" t="s">
        <v>104</v>
      </c>
      <c r="D6665" t="s">
        <v>17029</v>
      </c>
      <c r="E6665" t="s">
        <v>79</v>
      </c>
      <c r="F6665" t="s">
        <v>4889</v>
      </c>
      <c r="G6665">
        <v>0</v>
      </c>
      <c r="H6665">
        <v>0</v>
      </c>
      <c r="I6665">
        <v>0</v>
      </c>
      <c r="J6665">
        <v>0</v>
      </c>
      <c r="K6665">
        <v>0</v>
      </c>
      <c r="L6665">
        <v>0</v>
      </c>
      <c r="M6665">
        <v>2572</v>
      </c>
      <c r="N6665">
        <v>0</v>
      </c>
      <c r="O6665">
        <v>0</v>
      </c>
      <c r="P6665">
        <v>0</v>
      </c>
      <c r="Q6665">
        <v>0</v>
      </c>
    </row>
    <row r="6666" spans="1:17" x14ac:dyDescent="0.2">
      <c r="A6666" t="s">
        <v>23689</v>
      </c>
      <c r="B6666" t="s">
        <v>86</v>
      </c>
      <c r="C6666" t="s">
        <v>104</v>
      </c>
      <c r="D6666" t="s">
        <v>17029</v>
      </c>
      <c r="E6666" t="s">
        <v>79</v>
      </c>
      <c r="F6666" t="s">
        <v>4871</v>
      </c>
      <c r="G6666">
        <v>0</v>
      </c>
      <c r="H6666">
        <v>0</v>
      </c>
      <c r="I6666">
        <v>0</v>
      </c>
      <c r="J6666">
        <v>0</v>
      </c>
      <c r="K6666">
        <v>0</v>
      </c>
      <c r="L6666">
        <v>0</v>
      </c>
      <c r="M6666">
        <v>0</v>
      </c>
      <c r="N6666">
        <v>2543</v>
      </c>
      <c r="O6666">
        <v>2371</v>
      </c>
      <c r="P6666">
        <v>137</v>
      </c>
      <c r="Q6666">
        <v>35</v>
      </c>
    </row>
    <row r="6667" spans="1:17" x14ac:dyDescent="0.2">
      <c r="A6667" t="s">
        <v>23690</v>
      </c>
      <c r="B6667" t="s">
        <v>86</v>
      </c>
      <c r="C6667" t="s">
        <v>104</v>
      </c>
      <c r="D6667" t="s">
        <v>17029</v>
      </c>
      <c r="E6667" t="s">
        <v>79</v>
      </c>
      <c r="F6667" t="s">
        <v>4873</v>
      </c>
      <c r="G6667">
        <v>0</v>
      </c>
      <c r="H6667">
        <v>0</v>
      </c>
      <c r="I6667">
        <v>0</v>
      </c>
      <c r="J6667">
        <v>0</v>
      </c>
      <c r="K6667">
        <v>0</v>
      </c>
      <c r="L6667">
        <v>0</v>
      </c>
      <c r="M6667">
        <v>0</v>
      </c>
      <c r="N6667">
        <v>2240</v>
      </c>
      <c r="O6667">
        <v>2096</v>
      </c>
      <c r="P6667">
        <v>113</v>
      </c>
      <c r="Q6667">
        <v>31</v>
      </c>
    </row>
    <row r="6668" spans="1:17" x14ac:dyDescent="0.2">
      <c r="A6668" t="s">
        <v>23691</v>
      </c>
      <c r="B6668" t="s">
        <v>86</v>
      </c>
      <c r="C6668" t="s">
        <v>104</v>
      </c>
      <c r="D6668" t="s">
        <v>17029</v>
      </c>
      <c r="E6668" t="s">
        <v>79</v>
      </c>
      <c r="F6668" t="s">
        <v>17019</v>
      </c>
      <c r="G6668">
        <v>2572</v>
      </c>
      <c r="H6668">
        <v>0</v>
      </c>
      <c r="I6668">
        <v>0</v>
      </c>
      <c r="J6668">
        <v>0</v>
      </c>
      <c r="K6668">
        <v>0</v>
      </c>
      <c r="L6668">
        <v>0</v>
      </c>
      <c r="M6668">
        <v>0</v>
      </c>
      <c r="N6668">
        <v>0</v>
      </c>
      <c r="O6668">
        <v>0</v>
      </c>
      <c r="P6668">
        <v>0</v>
      </c>
      <c r="Q6668">
        <v>0</v>
      </c>
    </row>
    <row r="6669" spans="1:17" x14ac:dyDescent="0.2">
      <c r="A6669" t="s">
        <v>23692</v>
      </c>
      <c r="B6669" t="s">
        <v>86</v>
      </c>
      <c r="C6669" t="s">
        <v>104</v>
      </c>
      <c r="D6669" t="s">
        <v>17029</v>
      </c>
      <c r="E6669" t="s">
        <v>81</v>
      </c>
      <c r="F6669" t="s">
        <v>4875</v>
      </c>
      <c r="G6669">
        <v>0</v>
      </c>
      <c r="H6669">
        <v>2176</v>
      </c>
      <c r="I6669">
        <v>294</v>
      </c>
      <c r="J6669">
        <v>1644</v>
      </c>
      <c r="K6669">
        <v>135</v>
      </c>
      <c r="L6669">
        <v>103</v>
      </c>
      <c r="M6669">
        <v>0</v>
      </c>
      <c r="N6669">
        <v>0</v>
      </c>
      <c r="O6669">
        <v>0</v>
      </c>
      <c r="P6669">
        <v>0</v>
      </c>
      <c r="Q6669">
        <v>0</v>
      </c>
    </row>
    <row r="6670" spans="1:17" x14ac:dyDescent="0.2">
      <c r="A6670" t="s">
        <v>23693</v>
      </c>
      <c r="B6670" t="s">
        <v>86</v>
      </c>
      <c r="C6670" t="s">
        <v>104</v>
      </c>
      <c r="D6670" t="s">
        <v>17029</v>
      </c>
      <c r="E6670" t="s">
        <v>81</v>
      </c>
      <c r="F6670" t="s">
        <v>4877</v>
      </c>
      <c r="G6670">
        <v>0</v>
      </c>
      <c r="H6670">
        <v>2176</v>
      </c>
      <c r="I6670">
        <v>224</v>
      </c>
      <c r="J6670">
        <v>1635</v>
      </c>
      <c r="K6670">
        <v>146</v>
      </c>
      <c r="L6670">
        <v>171</v>
      </c>
      <c r="M6670">
        <v>0</v>
      </c>
      <c r="N6670">
        <v>0</v>
      </c>
      <c r="O6670">
        <v>0</v>
      </c>
      <c r="P6670">
        <v>0</v>
      </c>
      <c r="Q6670">
        <v>0</v>
      </c>
    </row>
    <row r="6671" spans="1:17" x14ac:dyDescent="0.2">
      <c r="A6671" t="s">
        <v>23694</v>
      </c>
      <c r="B6671" t="s">
        <v>86</v>
      </c>
      <c r="C6671" t="s">
        <v>104</v>
      </c>
      <c r="D6671" t="s">
        <v>17029</v>
      </c>
      <c r="E6671" t="s">
        <v>81</v>
      </c>
      <c r="F6671" t="s">
        <v>4879</v>
      </c>
      <c r="G6671">
        <v>0</v>
      </c>
      <c r="H6671">
        <v>0</v>
      </c>
      <c r="I6671">
        <v>0</v>
      </c>
      <c r="J6671">
        <v>0</v>
      </c>
      <c r="K6671">
        <v>0</v>
      </c>
      <c r="L6671">
        <v>0</v>
      </c>
      <c r="M6671">
        <v>2176</v>
      </c>
      <c r="N6671">
        <v>0</v>
      </c>
      <c r="O6671">
        <v>0</v>
      </c>
      <c r="P6671">
        <v>0</v>
      </c>
      <c r="Q6671">
        <v>0</v>
      </c>
    </row>
    <row r="6672" spans="1:17" x14ac:dyDescent="0.2">
      <c r="A6672" t="s">
        <v>23695</v>
      </c>
      <c r="B6672" t="s">
        <v>86</v>
      </c>
      <c r="C6672" t="s">
        <v>104</v>
      </c>
      <c r="D6672" t="s">
        <v>17029</v>
      </c>
      <c r="E6672" t="s">
        <v>81</v>
      </c>
      <c r="F6672" t="s">
        <v>4881</v>
      </c>
      <c r="G6672">
        <v>0</v>
      </c>
      <c r="H6672">
        <v>2176</v>
      </c>
      <c r="I6672">
        <v>221</v>
      </c>
      <c r="J6672">
        <v>1638</v>
      </c>
      <c r="K6672">
        <v>146</v>
      </c>
      <c r="L6672">
        <v>171</v>
      </c>
      <c r="M6672">
        <v>0</v>
      </c>
      <c r="N6672">
        <v>0</v>
      </c>
      <c r="O6672">
        <v>0</v>
      </c>
      <c r="P6672">
        <v>0</v>
      </c>
      <c r="Q6672">
        <v>0</v>
      </c>
    </row>
    <row r="6673" spans="1:17" x14ac:dyDescent="0.2">
      <c r="A6673" t="s">
        <v>23696</v>
      </c>
      <c r="B6673" t="s">
        <v>86</v>
      </c>
      <c r="C6673" t="s">
        <v>104</v>
      </c>
      <c r="D6673" t="s">
        <v>17029</v>
      </c>
      <c r="E6673" t="s">
        <v>81</v>
      </c>
      <c r="F6673" t="s">
        <v>4883</v>
      </c>
      <c r="G6673">
        <v>0</v>
      </c>
      <c r="H6673">
        <v>2176</v>
      </c>
      <c r="I6673">
        <v>264</v>
      </c>
      <c r="J6673">
        <v>1623</v>
      </c>
      <c r="K6673">
        <v>127</v>
      </c>
      <c r="L6673">
        <v>162</v>
      </c>
      <c r="M6673">
        <v>0</v>
      </c>
      <c r="N6673">
        <v>0</v>
      </c>
      <c r="O6673">
        <v>0</v>
      </c>
      <c r="P6673">
        <v>0</v>
      </c>
      <c r="Q6673">
        <v>0</v>
      </c>
    </row>
    <row r="6674" spans="1:17" x14ac:dyDescent="0.2">
      <c r="A6674" t="s">
        <v>23697</v>
      </c>
      <c r="B6674" t="s">
        <v>86</v>
      </c>
      <c r="C6674" t="s">
        <v>104</v>
      </c>
      <c r="D6674" t="s">
        <v>17029</v>
      </c>
      <c r="E6674" t="s">
        <v>81</v>
      </c>
      <c r="F6674" t="s">
        <v>4885</v>
      </c>
      <c r="G6674">
        <v>0</v>
      </c>
      <c r="H6674">
        <v>0</v>
      </c>
      <c r="I6674">
        <v>0</v>
      </c>
      <c r="J6674">
        <v>0</v>
      </c>
      <c r="K6674">
        <v>0</v>
      </c>
      <c r="L6674">
        <v>0</v>
      </c>
      <c r="M6674">
        <v>2176</v>
      </c>
      <c r="N6674">
        <v>0</v>
      </c>
      <c r="O6674">
        <v>0</v>
      </c>
      <c r="P6674">
        <v>0</v>
      </c>
      <c r="Q6674">
        <v>0</v>
      </c>
    </row>
    <row r="6675" spans="1:17" x14ac:dyDescent="0.2">
      <c r="A6675" t="s">
        <v>23698</v>
      </c>
      <c r="B6675" t="s">
        <v>86</v>
      </c>
      <c r="C6675" t="s">
        <v>104</v>
      </c>
      <c r="D6675" t="s">
        <v>17029</v>
      </c>
      <c r="E6675" t="s">
        <v>81</v>
      </c>
      <c r="F6675" t="s">
        <v>4887</v>
      </c>
      <c r="G6675">
        <v>0</v>
      </c>
      <c r="H6675">
        <v>2176</v>
      </c>
      <c r="I6675">
        <v>226</v>
      </c>
      <c r="J6675">
        <v>1684</v>
      </c>
      <c r="K6675">
        <v>157</v>
      </c>
      <c r="L6675">
        <v>109</v>
      </c>
      <c r="M6675">
        <v>0</v>
      </c>
      <c r="N6675">
        <v>0</v>
      </c>
      <c r="O6675">
        <v>0</v>
      </c>
      <c r="P6675">
        <v>0</v>
      </c>
      <c r="Q6675">
        <v>0</v>
      </c>
    </row>
    <row r="6676" spans="1:17" x14ac:dyDescent="0.2">
      <c r="A6676" t="s">
        <v>23699</v>
      </c>
      <c r="B6676" t="s">
        <v>86</v>
      </c>
      <c r="C6676" t="s">
        <v>104</v>
      </c>
      <c r="D6676" t="s">
        <v>17029</v>
      </c>
      <c r="E6676" t="s">
        <v>81</v>
      </c>
      <c r="F6676" t="s">
        <v>4889</v>
      </c>
      <c r="G6676">
        <v>0</v>
      </c>
      <c r="H6676">
        <v>0</v>
      </c>
      <c r="I6676">
        <v>0</v>
      </c>
      <c r="J6676">
        <v>0</v>
      </c>
      <c r="K6676">
        <v>0</v>
      </c>
      <c r="L6676">
        <v>0</v>
      </c>
      <c r="M6676">
        <v>2176</v>
      </c>
      <c r="N6676">
        <v>0</v>
      </c>
      <c r="O6676">
        <v>0</v>
      </c>
      <c r="P6676">
        <v>0</v>
      </c>
      <c r="Q6676">
        <v>0</v>
      </c>
    </row>
    <row r="6677" spans="1:17" x14ac:dyDescent="0.2">
      <c r="A6677" t="s">
        <v>23700</v>
      </c>
      <c r="B6677" t="s">
        <v>86</v>
      </c>
      <c r="C6677" t="s">
        <v>104</v>
      </c>
      <c r="D6677" t="s">
        <v>17029</v>
      </c>
      <c r="E6677" t="s">
        <v>81</v>
      </c>
      <c r="F6677" t="s">
        <v>4871</v>
      </c>
      <c r="G6677">
        <v>0</v>
      </c>
      <c r="H6677">
        <v>0</v>
      </c>
      <c r="I6677">
        <v>0</v>
      </c>
      <c r="J6677">
        <v>0</v>
      </c>
      <c r="K6677">
        <v>0</v>
      </c>
      <c r="L6677">
        <v>0</v>
      </c>
      <c r="M6677">
        <v>0</v>
      </c>
      <c r="N6677">
        <v>2168</v>
      </c>
      <c r="O6677">
        <v>1967</v>
      </c>
      <c r="P6677">
        <v>153</v>
      </c>
      <c r="Q6677">
        <v>48</v>
      </c>
    </row>
    <row r="6678" spans="1:17" x14ac:dyDescent="0.2">
      <c r="A6678" t="s">
        <v>23701</v>
      </c>
      <c r="B6678" t="s">
        <v>86</v>
      </c>
      <c r="C6678" t="s">
        <v>104</v>
      </c>
      <c r="D6678" t="s">
        <v>17029</v>
      </c>
      <c r="E6678" t="s">
        <v>81</v>
      </c>
      <c r="F6678" t="s">
        <v>4873</v>
      </c>
      <c r="G6678">
        <v>0</v>
      </c>
      <c r="H6678">
        <v>0</v>
      </c>
      <c r="I6678">
        <v>0</v>
      </c>
      <c r="J6678">
        <v>0</v>
      </c>
      <c r="K6678">
        <v>0</v>
      </c>
      <c r="L6678">
        <v>0</v>
      </c>
      <c r="M6678">
        <v>0</v>
      </c>
      <c r="N6678">
        <v>1958</v>
      </c>
      <c r="O6678">
        <v>1790</v>
      </c>
      <c r="P6678">
        <v>127</v>
      </c>
      <c r="Q6678">
        <v>41</v>
      </c>
    </row>
    <row r="6679" spans="1:17" x14ac:dyDescent="0.2">
      <c r="A6679" t="s">
        <v>23702</v>
      </c>
      <c r="B6679" t="s">
        <v>86</v>
      </c>
      <c r="C6679" t="s">
        <v>104</v>
      </c>
      <c r="D6679" t="s">
        <v>17029</v>
      </c>
      <c r="E6679" t="s">
        <v>81</v>
      </c>
      <c r="F6679" t="s">
        <v>17019</v>
      </c>
      <c r="G6679">
        <v>2176</v>
      </c>
      <c r="H6679">
        <v>0</v>
      </c>
      <c r="I6679">
        <v>0</v>
      </c>
      <c r="J6679">
        <v>0</v>
      </c>
      <c r="K6679">
        <v>0</v>
      </c>
      <c r="L6679">
        <v>0</v>
      </c>
      <c r="M6679">
        <v>0</v>
      </c>
      <c r="N6679">
        <v>0</v>
      </c>
      <c r="O6679">
        <v>0</v>
      </c>
      <c r="P6679">
        <v>0</v>
      </c>
      <c r="Q6679">
        <v>0</v>
      </c>
    </row>
    <row r="6680" spans="1:17" x14ac:dyDescent="0.2">
      <c r="A6680" t="s">
        <v>23703</v>
      </c>
      <c r="B6680" t="s">
        <v>86</v>
      </c>
      <c r="C6680" t="s">
        <v>104</v>
      </c>
      <c r="D6680" t="s">
        <v>17021</v>
      </c>
      <c r="E6680" t="s">
        <v>79</v>
      </c>
      <c r="F6680" t="s">
        <v>17022</v>
      </c>
      <c r="G6680">
        <v>0</v>
      </c>
      <c r="H6680">
        <v>0</v>
      </c>
      <c r="I6680">
        <v>0</v>
      </c>
      <c r="J6680">
        <v>0</v>
      </c>
      <c r="K6680">
        <v>0</v>
      </c>
      <c r="L6680">
        <v>0</v>
      </c>
      <c r="M6680">
        <v>0</v>
      </c>
      <c r="N6680">
        <v>502</v>
      </c>
      <c r="O6680">
        <v>396</v>
      </c>
      <c r="P6680">
        <v>91</v>
      </c>
      <c r="Q6680">
        <v>15</v>
      </c>
    </row>
    <row r="6681" spans="1:17" x14ac:dyDescent="0.2">
      <c r="A6681" t="s">
        <v>23704</v>
      </c>
      <c r="B6681" t="s">
        <v>86</v>
      </c>
      <c r="C6681" t="s">
        <v>104</v>
      </c>
      <c r="D6681" t="s">
        <v>17021</v>
      </c>
      <c r="E6681" t="s">
        <v>79</v>
      </c>
      <c r="F6681" t="s">
        <v>17019</v>
      </c>
      <c r="G6681">
        <v>502</v>
      </c>
      <c r="H6681">
        <v>0</v>
      </c>
      <c r="I6681">
        <v>0</v>
      </c>
      <c r="J6681">
        <v>0</v>
      </c>
      <c r="K6681">
        <v>0</v>
      </c>
      <c r="L6681">
        <v>0</v>
      </c>
      <c r="M6681">
        <v>0</v>
      </c>
      <c r="N6681">
        <v>0</v>
      </c>
      <c r="O6681">
        <v>0</v>
      </c>
      <c r="P6681">
        <v>0</v>
      </c>
      <c r="Q6681">
        <v>0</v>
      </c>
    </row>
    <row r="6682" spans="1:17" x14ac:dyDescent="0.2">
      <c r="A6682" t="s">
        <v>23705</v>
      </c>
      <c r="B6682" t="s">
        <v>86</v>
      </c>
      <c r="C6682" t="s">
        <v>104</v>
      </c>
      <c r="D6682" t="s">
        <v>17021</v>
      </c>
      <c r="E6682" t="s">
        <v>81</v>
      </c>
      <c r="F6682" t="s">
        <v>17022</v>
      </c>
      <c r="G6682">
        <v>0</v>
      </c>
      <c r="H6682">
        <v>0</v>
      </c>
      <c r="I6682">
        <v>0</v>
      </c>
      <c r="J6682">
        <v>0</v>
      </c>
      <c r="K6682">
        <v>0</v>
      </c>
      <c r="L6682">
        <v>0</v>
      </c>
      <c r="M6682">
        <v>0</v>
      </c>
      <c r="N6682">
        <v>430</v>
      </c>
      <c r="O6682">
        <v>316</v>
      </c>
      <c r="P6682">
        <v>88</v>
      </c>
      <c r="Q6682">
        <v>26</v>
      </c>
    </row>
    <row r="6683" spans="1:17" x14ac:dyDescent="0.2">
      <c r="A6683" t="s">
        <v>23706</v>
      </c>
      <c r="B6683" t="s">
        <v>86</v>
      </c>
      <c r="C6683" t="s">
        <v>104</v>
      </c>
      <c r="D6683" t="s">
        <v>17021</v>
      </c>
      <c r="E6683" t="s">
        <v>81</v>
      </c>
      <c r="F6683" t="s">
        <v>17019</v>
      </c>
      <c r="G6683">
        <v>430</v>
      </c>
      <c r="H6683">
        <v>0</v>
      </c>
      <c r="I6683">
        <v>0</v>
      </c>
      <c r="J6683">
        <v>0</v>
      </c>
      <c r="K6683">
        <v>0</v>
      </c>
      <c r="L6683">
        <v>0</v>
      </c>
      <c r="M6683">
        <v>0</v>
      </c>
      <c r="N6683">
        <v>0</v>
      </c>
      <c r="O6683">
        <v>0</v>
      </c>
      <c r="P6683">
        <v>0</v>
      </c>
      <c r="Q6683">
        <v>0</v>
      </c>
    </row>
    <row r="6684" spans="1:17" x14ac:dyDescent="0.2">
      <c r="A6684" t="s">
        <v>23707</v>
      </c>
      <c r="B6684" t="s">
        <v>86</v>
      </c>
      <c r="C6684" t="s">
        <v>104</v>
      </c>
      <c r="D6684" t="s">
        <v>17025</v>
      </c>
      <c r="E6684" t="s">
        <v>79</v>
      </c>
      <c r="F6684" t="s">
        <v>17019</v>
      </c>
      <c r="G6684">
        <v>42</v>
      </c>
      <c r="H6684">
        <v>0</v>
      </c>
      <c r="I6684">
        <v>0</v>
      </c>
      <c r="J6684">
        <v>0</v>
      </c>
      <c r="K6684">
        <v>0</v>
      </c>
      <c r="L6684">
        <v>0</v>
      </c>
      <c r="M6684">
        <v>0</v>
      </c>
      <c r="N6684">
        <v>0</v>
      </c>
      <c r="O6684">
        <v>0</v>
      </c>
      <c r="P6684">
        <v>0</v>
      </c>
      <c r="Q6684">
        <v>0</v>
      </c>
    </row>
    <row r="6685" spans="1:17" x14ac:dyDescent="0.2">
      <c r="A6685" t="s">
        <v>23708</v>
      </c>
      <c r="B6685" t="s">
        <v>86</v>
      </c>
      <c r="C6685" t="s">
        <v>104</v>
      </c>
      <c r="D6685" t="s">
        <v>17025</v>
      </c>
      <c r="E6685" t="s">
        <v>81</v>
      </c>
      <c r="F6685" t="s">
        <v>17019</v>
      </c>
      <c r="G6685">
        <v>71</v>
      </c>
      <c r="H6685">
        <v>0</v>
      </c>
      <c r="I6685">
        <v>0</v>
      </c>
      <c r="J6685">
        <v>0</v>
      </c>
      <c r="K6685">
        <v>0</v>
      </c>
      <c r="L6685">
        <v>0</v>
      </c>
      <c r="M6685">
        <v>0</v>
      </c>
      <c r="N6685">
        <v>0</v>
      </c>
      <c r="O6685">
        <v>0</v>
      </c>
      <c r="P6685">
        <v>0</v>
      </c>
      <c r="Q6685">
        <v>0</v>
      </c>
    </row>
    <row r="6686" spans="1:17" x14ac:dyDescent="0.2">
      <c r="A6686" t="s">
        <v>23709</v>
      </c>
      <c r="B6686" t="s">
        <v>86</v>
      </c>
      <c r="C6686" t="s">
        <v>105</v>
      </c>
      <c r="D6686" t="s">
        <v>17029</v>
      </c>
      <c r="E6686" t="s">
        <v>79</v>
      </c>
      <c r="F6686" t="s">
        <v>4875</v>
      </c>
      <c r="G6686">
        <v>0</v>
      </c>
      <c r="H6686">
        <v>5</v>
      </c>
      <c r="I6686">
        <v>0</v>
      </c>
      <c r="J6686">
        <v>5</v>
      </c>
      <c r="K6686">
        <v>0</v>
      </c>
      <c r="L6686">
        <v>0</v>
      </c>
      <c r="M6686">
        <v>0</v>
      </c>
      <c r="N6686">
        <v>0</v>
      </c>
      <c r="O6686">
        <v>0</v>
      </c>
      <c r="P6686">
        <v>0</v>
      </c>
      <c r="Q6686">
        <v>0</v>
      </c>
    </row>
    <row r="6687" spans="1:17" x14ac:dyDescent="0.2">
      <c r="A6687" t="s">
        <v>23710</v>
      </c>
      <c r="B6687" t="s">
        <v>86</v>
      </c>
      <c r="C6687" t="s">
        <v>105</v>
      </c>
      <c r="D6687" t="s">
        <v>17029</v>
      </c>
      <c r="E6687" t="s">
        <v>79</v>
      </c>
      <c r="F6687" t="s">
        <v>4877</v>
      </c>
      <c r="G6687">
        <v>0</v>
      </c>
      <c r="H6687">
        <v>5</v>
      </c>
      <c r="I6687">
        <v>0</v>
      </c>
      <c r="J6687">
        <v>5</v>
      </c>
      <c r="K6687">
        <v>0</v>
      </c>
      <c r="L6687">
        <v>0</v>
      </c>
      <c r="M6687">
        <v>0</v>
      </c>
      <c r="N6687">
        <v>0</v>
      </c>
      <c r="O6687">
        <v>0</v>
      </c>
      <c r="P6687">
        <v>0</v>
      </c>
      <c r="Q6687">
        <v>0</v>
      </c>
    </row>
    <row r="6688" spans="1:17" x14ac:dyDescent="0.2">
      <c r="A6688" t="s">
        <v>23711</v>
      </c>
      <c r="B6688" t="s">
        <v>86</v>
      </c>
      <c r="C6688" t="s">
        <v>105</v>
      </c>
      <c r="D6688" t="s">
        <v>17029</v>
      </c>
      <c r="E6688" t="s">
        <v>79</v>
      </c>
      <c r="F6688" t="s">
        <v>4879</v>
      </c>
      <c r="G6688">
        <v>0</v>
      </c>
      <c r="H6688">
        <v>0</v>
      </c>
      <c r="I6688">
        <v>0</v>
      </c>
      <c r="J6688">
        <v>0</v>
      </c>
      <c r="K6688">
        <v>0</v>
      </c>
      <c r="L6688">
        <v>0</v>
      </c>
      <c r="M6688">
        <v>5</v>
      </c>
      <c r="N6688">
        <v>0</v>
      </c>
      <c r="O6688">
        <v>0</v>
      </c>
      <c r="P6688">
        <v>0</v>
      </c>
      <c r="Q6688">
        <v>0</v>
      </c>
    </row>
    <row r="6689" spans="1:17" x14ac:dyDescent="0.2">
      <c r="A6689" t="s">
        <v>23712</v>
      </c>
      <c r="B6689" t="s">
        <v>86</v>
      </c>
      <c r="C6689" t="s">
        <v>105</v>
      </c>
      <c r="D6689" t="s">
        <v>17029</v>
      </c>
      <c r="E6689" t="s">
        <v>79</v>
      </c>
      <c r="F6689" t="s">
        <v>4881</v>
      </c>
      <c r="G6689">
        <v>0</v>
      </c>
      <c r="H6689">
        <v>5</v>
      </c>
      <c r="I6689">
        <v>0</v>
      </c>
      <c r="J6689">
        <v>5</v>
      </c>
      <c r="K6689">
        <v>0</v>
      </c>
      <c r="L6689">
        <v>0</v>
      </c>
      <c r="M6689">
        <v>0</v>
      </c>
      <c r="N6689">
        <v>0</v>
      </c>
      <c r="O6689">
        <v>0</v>
      </c>
      <c r="P6689">
        <v>0</v>
      </c>
      <c r="Q6689">
        <v>0</v>
      </c>
    </row>
    <row r="6690" spans="1:17" x14ac:dyDescent="0.2">
      <c r="A6690" t="s">
        <v>23713</v>
      </c>
      <c r="B6690" t="s">
        <v>86</v>
      </c>
      <c r="C6690" t="s">
        <v>105</v>
      </c>
      <c r="D6690" t="s">
        <v>17029</v>
      </c>
      <c r="E6690" t="s">
        <v>79</v>
      </c>
      <c r="F6690" t="s">
        <v>4883</v>
      </c>
      <c r="G6690">
        <v>0</v>
      </c>
      <c r="H6690">
        <v>5</v>
      </c>
      <c r="I6690">
        <v>0</v>
      </c>
      <c r="J6690">
        <v>5</v>
      </c>
      <c r="K6690">
        <v>0</v>
      </c>
      <c r="L6690">
        <v>0</v>
      </c>
      <c r="M6690">
        <v>0</v>
      </c>
      <c r="N6690">
        <v>0</v>
      </c>
      <c r="O6690">
        <v>0</v>
      </c>
      <c r="P6690">
        <v>0</v>
      </c>
      <c r="Q6690">
        <v>0</v>
      </c>
    </row>
    <row r="6691" spans="1:17" x14ac:dyDescent="0.2">
      <c r="A6691" t="s">
        <v>23714</v>
      </c>
      <c r="B6691" t="s">
        <v>86</v>
      </c>
      <c r="C6691" t="s">
        <v>105</v>
      </c>
      <c r="D6691" t="s">
        <v>17029</v>
      </c>
      <c r="E6691" t="s">
        <v>79</v>
      </c>
      <c r="F6691" t="s">
        <v>4885</v>
      </c>
      <c r="G6691">
        <v>0</v>
      </c>
      <c r="H6691">
        <v>0</v>
      </c>
      <c r="I6691">
        <v>0</v>
      </c>
      <c r="J6691">
        <v>0</v>
      </c>
      <c r="K6691">
        <v>0</v>
      </c>
      <c r="L6691">
        <v>0</v>
      </c>
      <c r="M6691">
        <v>5</v>
      </c>
      <c r="N6691">
        <v>0</v>
      </c>
      <c r="O6691">
        <v>0</v>
      </c>
      <c r="P6691">
        <v>0</v>
      </c>
      <c r="Q6691">
        <v>0</v>
      </c>
    </row>
    <row r="6692" spans="1:17" x14ac:dyDescent="0.2">
      <c r="A6692" t="s">
        <v>23715</v>
      </c>
      <c r="B6692" t="s">
        <v>86</v>
      </c>
      <c r="C6692" t="s">
        <v>105</v>
      </c>
      <c r="D6692" t="s">
        <v>17029</v>
      </c>
      <c r="E6692" t="s">
        <v>79</v>
      </c>
      <c r="F6692" t="s">
        <v>4887</v>
      </c>
      <c r="G6692">
        <v>0</v>
      </c>
      <c r="H6692">
        <v>5</v>
      </c>
      <c r="I6692">
        <v>0</v>
      </c>
      <c r="J6692">
        <v>5</v>
      </c>
      <c r="K6692">
        <v>0</v>
      </c>
      <c r="L6692">
        <v>0</v>
      </c>
      <c r="M6692">
        <v>0</v>
      </c>
      <c r="N6692">
        <v>0</v>
      </c>
      <c r="O6692">
        <v>0</v>
      </c>
      <c r="P6692">
        <v>0</v>
      </c>
      <c r="Q6692">
        <v>0</v>
      </c>
    </row>
    <row r="6693" spans="1:17" x14ac:dyDescent="0.2">
      <c r="A6693" t="s">
        <v>23716</v>
      </c>
      <c r="B6693" t="s">
        <v>86</v>
      </c>
      <c r="C6693" t="s">
        <v>105</v>
      </c>
      <c r="D6693" t="s">
        <v>17029</v>
      </c>
      <c r="E6693" t="s">
        <v>79</v>
      </c>
      <c r="F6693" t="s">
        <v>4889</v>
      </c>
      <c r="G6693">
        <v>0</v>
      </c>
      <c r="H6693">
        <v>0</v>
      </c>
      <c r="I6693">
        <v>0</v>
      </c>
      <c r="J6693">
        <v>0</v>
      </c>
      <c r="K6693">
        <v>0</v>
      </c>
      <c r="L6693">
        <v>0</v>
      </c>
      <c r="M6693">
        <v>5</v>
      </c>
      <c r="N6693">
        <v>0</v>
      </c>
      <c r="O6693">
        <v>0</v>
      </c>
      <c r="P6693">
        <v>0</v>
      </c>
      <c r="Q6693">
        <v>0</v>
      </c>
    </row>
    <row r="6694" spans="1:17" x14ac:dyDescent="0.2">
      <c r="A6694" t="s">
        <v>23717</v>
      </c>
      <c r="B6694" t="s">
        <v>86</v>
      </c>
      <c r="C6694" t="s">
        <v>105</v>
      </c>
      <c r="D6694" t="s">
        <v>17029</v>
      </c>
      <c r="E6694" t="s">
        <v>79</v>
      </c>
      <c r="F6694" t="s">
        <v>4871</v>
      </c>
      <c r="G6694">
        <v>0</v>
      </c>
      <c r="H6694">
        <v>0</v>
      </c>
      <c r="I6694">
        <v>0</v>
      </c>
      <c r="J6694">
        <v>0</v>
      </c>
      <c r="K6694">
        <v>0</v>
      </c>
      <c r="L6694">
        <v>0</v>
      </c>
      <c r="M6694">
        <v>0</v>
      </c>
      <c r="N6694">
        <v>5</v>
      </c>
      <c r="O6694">
        <v>5</v>
      </c>
      <c r="P6694">
        <v>0</v>
      </c>
      <c r="Q6694">
        <v>0</v>
      </c>
    </row>
    <row r="6695" spans="1:17" x14ac:dyDescent="0.2">
      <c r="A6695" t="s">
        <v>23718</v>
      </c>
      <c r="B6695" t="s">
        <v>86</v>
      </c>
      <c r="C6695" t="s">
        <v>105</v>
      </c>
      <c r="D6695" t="s">
        <v>17029</v>
      </c>
      <c r="E6695" t="s">
        <v>79</v>
      </c>
      <c r="F6695" t="s">
        <v>4873</v>
      </c>
      <c r="G6695">
        <v>0</v>
      </c>
      <c r="H6695">
        <v>0</v>
      </c>
      <c r="I6695">
        <v>0</v>
      </c>
      <c r="J6695">
        <v>0</v>
      </c>
      <c r="K6695">
        <v>0</v>
      </c>
      <c r="L6695">
        <v>0</v>
      </c>
      <c r="M6695">
        <v>0</v>
      </c>
      <c r="N6695">
        <v>3</v>
      </c>
      <c r="O6695">
        <v>3</v>
      </c>
      <c r="P6695">
        <v>0</v>
      </c>
      <c r="Q6695">
        <v>0</v>
      </c>
    </row>
    <row r="6696" spans="1:17" x14ac:dyDescent="0.2">
      <c r="A6696" t="s">
        <v>23719</v>
      </c>
      <c r="B6696" t="s">
        <v>86</v>
      </c>
      <c r="C6696" t="s">
        <v>105</v>
      </c>
      <c r="D6696" t="s">
        <v>17029</v>
      </c>
      <c r="E6696" t="s">
        <v>79</v>
      </c>
      <c r="F6696" t="s">
        <v>17019</v>
      </c>
      <c r="G6696">
        <v>5</v>
      </c>
      <c r="H6696">
        <v>0</v>
      </c>
      <c r="I6696">
        <v>0</v>
      </c>
      <c r="J6696">
        <v>0</v>
      </c>
      <c r="K6696">
        <v>0</v>
      </c>
      <c r="L6696">
        <v>0</v>
      </c>
      <c r="M6696">
        <v>0</v>
      </c>
      <c r="N6696">
        <v>0</v>
      </c>
      <c r="O6696">
        <v>0</v>
      </c>
      <c r="P6696">
        <v>0</v>
      </c>
      <c r="Q6696">
        <v>0</v>
      </c>
    </row>
    <row r="6697" spans="1:17" x14ac:dyDescent="0.2">
      <c r="A6697" t="s">
        <v>23720</v>
      </c>
      <c r="B6697" t="s">
        <v>86</v>
      </c>
      <c r="C6697" t="s">
        <v>105</v>
      </c>
      <c r="D6697" t="s">
        <v>17029</v>
      </c>
      <c r="E6697" t="s">
        <v>81</v>
      </c>
      <c r="F6697" t="s">
        <v>4875</v>
      </c>
      <c r="G6697">
        <v>0</v>
      </c>
      <c r="H6697">
        <v>2</v>
      </c>
      <c r="I6697">
        <v>1</v>
      </c>
      <c r="J6697">
        <v>0</v>
      </c>
      <c r="K6697">
        <v>1</v>
      </c>
      <c r="L6697">
        <v>0</v>
      </c>
      <c r="M6697">
        <v>0</v>
      </c>
      <c r="N6697">
        <v>0</v>
      </c>
      <c r="O6697">
        <v>0</v>
      </c>
      <c r="P6697">
        <v>0</v>
      </c>
      <c r="Q6697">
        <v>0</v>
      </c>
    </row>
    <row r="6698" spans="1:17" x14ac:dyDescent="0.2">
      <c r="A6698" t="s">
        <v>23721</v>
      </c>
      <c r="B6698" t="s">
        <v>86</v>
      </c>
      <c r="C6698" t="s">
        <v>105</v>
      </c>
      <c r="D6698" t="s">
        <v>17029</v>
      </c>
      <c r="E6698" t="s">
        <v>81</v>
      </c>
      <c r="F6698" t="s">
        <v>4877</v>
      </c>
      <c r="G6698">
        <v>0</v>
      </c>
      <c r="H6698">
        <v>2</v>
      </c>
      <c r="I6698">
        <v>1</v>
      </c>
      <c r="J6698">
        <v>0</v>
      </c>
      <c r="K6698">
        <v>1</v>
      </c>
      <c r="L6698">
        <v>0</v>
      </c>
      <c r="M6698">
        <v>0</v>
      </c>
      <c r="N6698">
        <v>0</v>
      </c>
      <c r="O6698">
        <v>0</v>
      </c>
      <c r="P6698">
        <v>0</v>
      </c>
      <c r="Q6698">
        <v>0</v>
      </c>
    </row>
    <row r="6699" spans="1:17" x14ac:dyDescent="0.2">
      <c r="A6699" t="s">
        <v>23722</v>
      </c>
      <c r="B6699" t="s">
        <v>86</v>
      </c>
      <c r="C6699" t="s">
        <v>105</v>
      </c>
      <c r="D6699" t="s">
        <v>17029</v>
      </c>
      <c r="E6699" t="s">
        <v>81</v>
      </c>
      <c r="F6699" t="s">
        <v>4879</v>
      </c>
      <c r="G6699">
        <v>0</v>
      </c>
      <c r="H6699">
        <v>0</v>
      </c>
      <c r="I6699">
        <v>0</v>
      </c>
      <c r="J6699">
        <v>0</v>
      </c>
      <c r="K6699">
        <v>0</v>
      </c>
      <c r="L6699">
        <v>0</v>
      </c>
      <c r="M6699">
        <v>2</v>
      </c>
      <c r="N6699">
        <v>0</v>
      </c>
      <c r="O6699">
        <v>0</v>
      </c>
      <c r="P6699">
        <v>0</v>
      </c>
      <c r="Q6699">
        <v>0</v>
      </c>
    </row>
    <row r="6700" spans="1:17" x14ac:dyDescent="0.2">
      <c r="A6700" t="s">
        <v>23723</v>
      </c>
      <c r="B6700" t="s">
        <v>86</v>
      </c>
      <c r="C6700" t="s">
        <v>105</v>
      </c>
      <c r="D6700" t="s">
        <v>17029</v>
      </c>
      <c r="E6700" t="s">
        <v>81</v>
      </c>
      <c r="F6700" t="s">
        <v>4881</v>
      </c>
      <c r="G6700">
        <v>0</v>
      </c>
      <c r="H6700">
        <v>2</v>
      </c>
      <c r="I6700">
        <v>1</v>
      </c>
      <c r="J6700">
        <v>0</v>
      </c>
      <c r="K6700">
        <v>1</v>
      </c>
      <c r="L6700">
        <v>0</v>
      </c>
      <c r="M6700">
        <v>0</v>
      </c>
      <c r="N6700">
        <v>0</v>
      </c>
      <c r="O6700">
        <v>0</v>
      </c>
      <c r="P6700">
        <v>0</v>
      </c>
      <c r="Q6700">
        <v>0</v>
      </c>
    </row>
    <row r="6701" spans="1:17" x14ac:dyDescent="0.2">
      <c r="A6701" t="s">
        <v>23724</v>
      </c>
      <c r="B6701" t="s">
        <v>86</v>
      </c>
      <c r="C6701" t="s">
        <v>105</v>
      </c>
      <c r="D6701" t="s">
        <v>17029</v>
      </c>
      <c r="E6701" t="s">
        <v>81</v>
      </c>
      <c r="F6701" t="s">
        <v>4883</v>
      </c>
      <c r="G6701">
        <v>0</v>
      </c>
      <c r="H6701">
        <v>2</v>
      </c>
      <c r="I6701">
        <v>1</v>
      </c>
      <c r="J6701">
        <v>0</v>
      </c>
      <c r="K6701">
        <v>1</v>
      </c>
      <c r="L6701">
        <v>0</v>
      </c>
      <c r="M6701">
        <v>0</v>
      </c>
      <c r="N6701">
        <v>0</v>
      </c>
      <c r="O6701">
        <v>0</v>
      </c>
      <c r="P6701">
        <v>0</v>
      </c>
      <c r="Q6701">
        <v>0</v>
      </c>
    </row>
    <row r="6702" spans="1:17" x14ac:dyDescent="0.2">
      <c r="A6702" t="s">
        <v>23725</v>
      </c>
      <c r="B6702" t="s">
        <v>86</v>
      </c>
      <c r="C6702" t="s">
        <v>105</v>
      </c>
      <c r="D6702" t="s">
        <v>17029</v>
      </c>
      <c r="E6702" t="s">
        <v>81</v>
      </c>
      <c r="F6702" t="s">
        <v>4885</v>
      </c>
      <c r="G6702">
        <v>0</v>
      </c>
      <c r="H6702">
        <v>0</v>
      </c>
      <c r="I6702">
        <v>0</v>
      </c>
      <c r="J6702">
        <v>0</v>
      </c>
      <c r="K6702">
        <v>0</v>
      </c>
      <c r="L6702">
        <v>0</v>
      </c>
      <c r="M6702">
        <v>2</v>
      </c>
      <c r="N6702">
        <v>0</v>
      </c>
      <c r="O6702">
        <v>0</v>
      </c>
      <c r="P6702">
        <v>0</v>
      </c>
      <c r="Q6702">
        <v>0</v>
      </c>
    </row>
    <row r="6703" spans="1:17" x14ac:dyDescent="0.2">
      <c r="A6703" t="s">
        <v>23726</v>
      </c>
      <c r="B6703" t="s">
        <v>86</v>
      </c>
      <c r="C6703" t="s">
        <v>105</v>
      </c>
      <c r="D6703" t="s">
        <v>17029</v>
      </c>
      <c r="E6703" t="s">
        <v>81</v>
      </c>
      <c r="F6703" t="s">
        <v>4887</v>
      </c>
      <c r="G6703">
        <v>0</v>
      </c>
      <c r="H6703">
        <v>2</v>
      </c>
      <c r="I6703">
        <v>1</v>
      </c>
      <c r="J6703">
        <v>0</v>
      </c>
      <c r="K6703">
        <v>1</v>
      </c>
      <c r="L6703">
        <v>0</v>
      </c>
      <c r="M6703">
        <v>0</v>
      </c>
      <c r="N6703">
        <v>0</v>
      </c>
      <c r="O6703">
        <v>0</v>
      </c>
      <c r="P6703">
        <v>0</v>
      </c>
      <c r="Q6703">
        <v>0</v>
      </c>
    </row>
    <row r="6704" spans="1:17" x14ac:dyDescent="0.2">
      <c r="A6704" t="s">
        <v>23727</v>
      </c>
      <c r="B6704" t="s">
        <v>86</v>
      </c>
      <c r="C6704" t="s">
        <v>105</v>
      </c>
      <c r="D6704" t="s">
        <v>17029</v>
      </c>
      <c r="E6704" t="s">
        <v>81</v>
      </c>
      <c r="F6704" t="s">
        <v>4889</v>
      </c>
      <c r="G6704">
        <v>0</v>
      </c>
      <c r="H6704">
        <v>0</v>
      </c>
      <c r="I6704">
        <v>0</v>
      </c>
      <c r="J6704">
        <v>0</v>
      </c>
      <c r="K6704">
        <v>0</v>
      </c>
      <c r="L6704">
        <v>0</v>
      </c>
      <c r="M6704">
        <v>2</v>
      </c>
      <c r="N6704">
        <v>0</v>
      </c>
      <c r="O6704">
        <v>0</v>
      </c>
      <c r="P6704">
        <v>0</v>
      </c>
      <c r="Q6704">
        <v>0</v>
      </c>
    </row>
    <row r="6705" spans="1:17" x14ac:dyDescent="0.2">
      <c r="A6705" t="s">
        <v>23728</v>
      </c>
      <c r="B6705" t="s">
        <v>86</v>
      </c>
      <c r="C6705" t="s">
        <v>105</v>
      </c>
      <c r="D6705" t="s">
        <v>17029</v>
      </c>
      <c r="E6705" t="s">
        <v>81</v>
      </c>
      <c r="F6705" t="s">
        <v>4871</v>
      </c>
      <c r="G6705">
        <v>0</v>
      </c>
      <c r="H6705">
        <v>0</v>
      </c>
      <c r="I6705">
        <v>0</v>
      </c>
      <c r="J6705">
        <v>0</v>
      </c>
      <c r="K6705">
        <v>0</v>
      </c>
      <c r="L6705">
        <v>0</v>
      </c>
      <c r="M6705">
        <v>0</v>
      </c>
      <c r="N6705">
        <v>2</v>
      </c>
      <c r="O6705">
        <v>1</v>
      </c>
      <c r="P6705">
        <v>1</v>
      </c>
      <c r="Q6705">
        <v>0</v>
      </c>
    </row>
    <row r="6706" spans="1:17" x14ac:dyDescent="0.2">
      <c r="A6706" t="s">
        <v>23729</v>
      </c>
      <c r="B6706" t="s">
        <v>86</v>
      </c>
      <c r="C6706" t="s">
        <v>105</v>
      </c>
      <c r="D6706" t="s">
        <v>17029</v>
      </c>
      <c r="E6706" t="s">
        <v>81</v>
      </c>
      <c r="F6706" t="s">
        <v>4873</v>
      </c>
      <c r="G6706">
        <v>0</v>
      </c>
      <c r="H6706">
        <v>0</v>
      </c>
      <c r="I6706">
        <v>0</v>
      </c>
      <c r="J6706">
        <v>0</v>
      </c>
      <c r="K6706">
        <v>0</v>
      </c>
      <c r="L6706">
        <v>0</v>
      </c>
      <c r="M6706">
        <v>0</v>
      </c>
      <c r="N6706">
        <v>2</v>
      </c>
      <c r="O6706">
        <v>1</v>
      </c>
      <c r="P6706">
        <v>1</v>
      </c>
      <c r="Q6706">
        <v>0</v>
      </c>
    </row>
    <row r="6707" spans="1:17" x14ac:dyDescent="0.2">
      <c r="A6707" t="s">
        <v>23730</v>
      </c>
      <c r="B6707" t="s">
        <v>86</v>
      </c>
      <c r="C6707" t="s">
        <v>105</v>
      </c>
      <c r="D6707" t="s">
        <v>17029</v>
      </c>
      <c r="E6707" t="s">
        <v>81</v>
      </c>
      <c r="F6707" t="s">
        <v>17019</v>
      </c>
      <c r="G6707">
        <v>2</v>
      </c>
      <c r="H6707">
        <v>0</v>
      </c>
      <c r="I6707">
        <v>0</v>
      </c>
      <c r="J6707">
        <v>0</v>
      </c>
      <c r="K6707">
        <v>0</v>
      </c>
      <c r="L6707">
        <v>0</v>
      </c>
      <c r="M6707">
        <v>0</v>
      </c>
      <c r="N6707">
        <v>0</v>
      </c>
      <c r="O6707">
        <v>0</v>
      </c>
      <c r="P6707">
        <v>0</v>
      </c>
      <c r="Q6707">
        <v>0</v>
      </c>
    </row>
    <row r="6708" spans="1:17" x14ac:dyDescent="0.2">
      <c r="A6708" t="s">
        <v>23731</v>
      </c>
      <c r="B6708" t="s">
        <v>86</v>
      </c>
      <c r="C6708" t="s">
        <v>105</v>
      </c>
      <c r="D6708" t="s">
        <v>17021</v>
      </c>
      <c r="E6708" t="s">
        <v>79</v>
      </c>
      <c r="F6708" t="s">
        <v>17022</v>
      </c>
      <c r="G6708">
        <v>0</v>
      </c>
      <c r="H6708">
        <v>0</v>
      </c>
      <c r="I6708">
        <v>0</v>
      </c>
      <c r="J6708">
        <v>0</v>
      </c>
      <c r="K6708">
        <v>0</v>
      </c>
      <c r="L6708">
        <v>0</v>
      </c>
      <c r="M6708">
        <v>0</v>
      </c>
      <c r="N6708">
        <v>4</v>
      </c>
      <c r="O6708">
        <v>3</v>
      </c>
      <c r="P6708">
        <v>1</v>
      </c>
      <c r="Q6708">
        <v>0</v>
      </c>
    </row>
    <row r="6709" spans="1:17" x14ac:dyDescent="0.2">
      <c r="A6709" t="s">
        <v>23732</v>
      </c>
      <c r="B6709" t="s">
        <v>86</v>
      </c>
      <c r="C6709" t="s">
        <v>105</v>
      </c>
      <c r="D6709" t="s">
        <v>17021</v>
      </c>
      <c r="E6709" t="s">
        <v>79</v>
      </c>
      <c r="F6709" t="s">
        <v>17019</v>
      </c>
      <c r="G6709">
        <v>4</v>
      </c>
      <c r="H6709">
        <v>0</v>
      </c>
      <c r="I6709">
        <v>0</v>
      </c>
      <c r="J6709">
        <v>0</v>
      </c>
      <c r="K6709">
        <v>0</v>
      </c>
      <c r="L6709">
        <v>0</v>
      </c>
      <c r="M6709">
        <v>0</v>
      </c>
      <c r="N6709">
        <v>0</v>
      </c>
      <c r="O6709">
        <v>0</v>
      </c>
      <c r="P6709">
        <v>0</v>
      </c>
      <c r="Q6709">
        <v>0</v>
      </c>
    </row>
    <row r="6710" spans="1:17" x14ac:dyDescent="0.2">
      <c r="A6710" t="s">
        <v>23733</v>
      </c>
      <c r="B6710" t="s">
        <v>86</v>
      </c>
      <c r="C6710" t="s">
        <v>105</v>
      </c>
      <c r="D6710" t="s">
        <v>17021</v>
      </c>
      <c r="E6710" t="s">
        <v>81</v>
      </c>
      <c r="F6710" t="s">
        <v>17022</v>
      </c>
      <c r="G6710">
        <v>0</v>
      </c>
      <c r="H6710">
        <v>0</v>
      </c>
      <c r="I6710">
        <v>0</v>
      </c>
      <c r="J6710">
        <v>0</v>
      </c>
      <c r="K6710">
        <v>0</v>
      </c>
      <c r="L6710">
        <v>0</v>
      </c>
      <c r="M6710">
        <v>0</v>
      </c>
      <c r="N6710">
        <v>5</v>
      </c>
      <c r="O6710">
        <v>4</v>
      </c>
      <c r="P6710">
        <v>1</v>
      </c>
      <c r="Q6710">
        <v>0</v>
      </c>
    </row>
    <row r="6711" spans="1:17" x14ac:dyDescent="0.2">
      <c r="A6711" t="s">
        <v>23734</v>
      </c>
      <c r="B6711" t="s">
        <v>86</v>
      </c>
      <c r="C6711" t="s">
        <v>105</v>
      </c>
      <c r="D6711" t="s">
        <v>17021</v>
      </c>
      <c r="E6711" t="s">
        <v>81</v>
      </c>
      <c r="F6711" t="s">
        <v>17019</v>
      </c>
      <c r="G6711">
        <v>5</v>
      </c>
      <c r="H6711">
        <v>0</v>
      </c>
      <c r="I6711">
        <v>0</v>
      </c>
      <c r="J6711">
        <v>0</v>
      </c>
      <c r="K6711">
        <v>0</v>
      </c>
      <c r="L6711">
        <v>0</v>
      </c>
      <c r="M6711">
        <v>0</v>
      </c>
      <c r="N6711">
        <v>0</v>
      </c>
      <c r="O6711">
        <v>0</v>
      </c>
      <c r="P6711">
        <v>0</v>
      </c>
      <c r="Q6711">
        <v>0</v>
      </c>
    </row>
    <row r="6712" spans="1:17" x14ac:dyDescent="0.2">
      <c r="A6712" t="s">
        <v>23735</v>
      </c>
      <c r="B6712" t="s">
        <v>86</v>
      </c>
      <c r="C6712" t="s">
        <v>106</v>
      </c>
      <c r="D6712" t="s">
        <v>17029</v>
      </c>
      <c r="E6712" t="s">
        <v>79</v>
      </c>
      <c r="F6712" t="s">
        <v>4875</v>
      </c>
      <c r="G6712">
        <v>0</v>
      </c>
      <c r="H6712">
        <v>20</v>
      </c>
      <c r="I6712">
        <v>2</v>
      </c>
      <c r="J6712">
        <v>14</v>
      </c>
      <c r="K6712">
        <v>1</v>
      </c>
      <c r="L6712">
        <v>3</v>
      </c>
      <c r="M6712">
        <v>0</v>
      </c>
      <c r="N6712">
        <v>0</v>
      </c>
      <c r="O6712">
        <v>0</v>
      </c>
      <c r="P6712">
        <v>0</v>
      </c>
      <c r="Q6712">
        <v>0</v>
      </c>
    </row>
    <row r="6713" spans="1:17" x14ac:dyDescent="0.2">
      <c r="A6713" t="s">
        <v>23736</v>
      </c>
      <c r="B6713" t="s">
        <v>86</v>
      </c>
      <c r="C6713" t="s">
        <v>106</v>
      </c>
      <c r="D6713" t="s">
        <v>17029</v>
      </c>
      <c r="E6713" t="s">
        <v>79</v>
      </c>
      <c r="F6713" t="s">
        <v>4877</v>
      </c>
      <c r="G6713">
        <v>0</v>
      </c>
      <c r="H6713">
        <v>20</v>
      </c>
      <c r="I6713">
        <v>2</v>
      </c>
      <c r="J6713">
        <v>14</v>
      </c>
      <c r="K6713">
        <v>1</v>
      </c>
      <c r="L6713">
        <v>3</v>
      </c>
      <c r="M6713">
        <v>0</v>
      </c>
      <c r="N6713">
        <v>0</v>
      </c>
      <c r="O6713">
        <v>0</v>
      </c>
      <c r="P6713">
        <v>0</v>
      </c>
      <c r="Q6713">
        <v>0</v>
      </c>
    </row>
    <row r="6714" spans="1:17" x14ac:dyDescent="0.2">
      <c r="A6714" t="s">
        <v>23737</v>
      </c>
      <c r="B6714" t="s">
        <v>86</v>
      </c>
      <c r="C6714" t="s">
        <v>106</v>
      </c>
      <c r="D6714" t="s">
        <v>17029</v>
      </c>
      <c r="E6714" t="s">
        <v>79</v>
      </c>
      <c r="F6714" t="s">
        <v>4879</v>
      </c>
      <c r="G6714">
        <v>0</v>
      </c>
      <c r="H6714">
        <v>0</v>
      </c>
      <c r="I6714">
        <v>0</v>
      </c>
      <c r="J6714">
        <v>0</v>
      </c>
      <c r="K6714">
        <v>0</v>
      </c>
      <c r="L6714">
        <v>0</v>
      </c>
      <c r="M6714">
        <v>20</v>
      </c>
      <c r="N6714">
        <v>0</v>
      </c>
      <c r="O6714">
        <v>0</v>
      </c>
      <c r="P6714">
        <v>0</v>
      </c>
      <c r="Q6714">
        <v>0</v>
      </c>
    </row>
    <row r="6715" spans="1:17" x14ac:dyDescent="0.2">
      <c r="A6715" t="s">
        <v>23738</v>
      </c>
      <c r="B6715" t="s">
        <v>86</v>
      </c>
      <c r="C6715" t="s">
        <v>106</v>
      </c>
      <c r="D6715" t="s">
        <v>17029</v>
      </c>
      <c r="E6715" t="s">
        <v>79</v>
      </c>
      <c r="F6715" t="s">
        <v>4881</v>
      </c>
      <c r="G6715">
        <v>0</v>
      </c>
      <c r="H6715">
        <v>20</v>
      </c>
      <c r="I6715">
        <v>2</v>
      </c>
      <c r="J6715">
        <v>14</v>
      </c>
      <c r="K6715">
        <v>1</v>
      </c>
      <c r="L6715">
        <v>3</v>
      </c>
      <c r="M6715">
        <v>0</v>
      </c>
      <c r="N6715">
        <v>0</v>
      </c>
      <c r="O6715">
        <v>0</v>
      </c>
      <c r="P6715">
        <v>0</v>
      </c>
      <c r="Q6715">
        <v>0</v>
      </c>
    </row>
    <row r="6716" spans="1:17" x14ac:dyDescent="0.2">
      <c r="A6716" t="s">
        <v>23739</v>
      </c>
      <c r="B6716" t="s">
        <v>86</v>
      </c>
      <c r="C6716" t="s">
        <v>106</v>
      </c>
      <c r="D6716" t="s">
        <v>17029</v>
      </c>
      <c r="E6716" t="s">
        <v>79</v>
      </c>
      <c r="F6716" t="s">
        <v>4883</v>
      </c>
      <c r="G6716">
        <v>0</v>
      </c>
      <c r="H6716">
        <v>20</v>
      </c>
      <c r="I6716">
        <v>2</v>
      </c>
      <c r="J6716">
        <v>14</v>
      </c>
      <c r="K6716">
        <v>1</v>
      </c>
      <c r="L6716">
        <v>3</v>
      </c>
      <c r="M6716">
        <v>0</v>
      </c>
      <c r="N6716">
        <v>0</v>
      </c>
      <c r="O6716">
        <v>0</v>
      </c>
      <c r="P6716">
        <v>0</v>
      </c>
      <c r="Q6716">
        <v>0</v>
      </c>
    </row>
    <row r="6717" spans="1:17" x14ac:dyDescent="0.2">
      <c r="A6717" t="s">
        <v>23740</v>
      </c>
      <c r="B6717" t="s">
        <v>86</v>
      </c>
      <c r="C6717" t="s">
        <v>106</v>
      </c>
      <c r="D6717" t="s">
        <v>17029</v>
      </c>
      <c r="E6717" t="s">
        <v>79</v>
      </c>
      <c r="F6717" t="s">
        <v>4885</v>
      </c>
      <c r="G6717">
        <v>0</v>
      </c>
      <c r="H6717">
        <v>0</v>
      </c>
      <c r="I6717">
        <v>0</v>
      </c>
      <c r="J6717">
        <v>0</v>
      </c>
      <c r="K6717">
        <v>0</v>
      </c>
      <c r="L6717">
        <v>0</v>
      </c>
      <c r="M6717">
        <v>20</v>
      </c>
      <c r="N6717">
        <v>0</v>
      </c>
      <c r="O6717">
        <v>0</v>
      </c>
      <c r="P6717">
        <v>0</v>
      </c>
      <c r="Q6717">
        <v>0</v>
      </c>
    </row>
    <row r="6718" spans="1:17" x14ac:dyDescent="0.2">
      <c r="A6718" t="s">
        <v>23741</v>
      </c>
      <c r="B6718" t="s">
        <v>86</v>
      </c>
      <c r="C6718" t="s">
        <v>106</v>
      </c>
      <c r="D6718" t="s">
        <v>17029</v>
      </c>
      <c r="E6718" t="s">
        <v>79</v>
      </c>
      <c r="F6718" t="s">
        <v>4887</v>
      </c>
      <c r="G6718">
        <v>0</v>
      </c>
      <c r="H6718">
        <v>20</v>
      </c>
      <c r="I6718">
        <v>2</v>
      </c>
      <c r="J6718">
        <v>14</v>
      </c>
      <c r="K6718">
        <v>1</v>
      </c>
      <c r="L6718">
        <v>3</v>
      </c>
      <c r="M6718">
        <v>0</v>
      </c>
      <c r="N6718">
        <v>0</v>
      </c>
      <c r="O6718">
        <v>0</v>
      </c>
      <c r="P6718">
        <v>0</v>
      </c>
      <c r="Q6718">
        <v>0</v>
      </c>
    </row>
    <row r="6719" spans="1:17" x14ac:dyDescent="0.2">
      <c r="A6719" t="s">
        <v>23742</v>
      </c>
      <c r="B6719" t="s">
        <v>86</v>
      </c>
      <c r="C6719" t="s">
        <v>106</v>
      </c>
      <c r="D6719" t="s">
        <v>17029</v>
      </c>
      <c r="E6719" t="s">
        <v>79</v>
      </c>
      <c r="F6719" t="s">
        <v>4889</v>
      </c>
      <c r="G6719">
        <v>0</v>
      </c>
      <c r="H6719">
        <v>0</v>
      </c>
      <c r="I6719">
        <v>0</v>
      </c>
      <c r="J6719">
        <v>0</v>
      </c>
      <c r="K6719">
        <v>0</v>
      </c>
      <c r="L6719">
        <v>0</v>
      </c>
      <c r="M6719">
        <v>20</v>
      </c>
      <c r="N6719">
        <v>0</v>
      </c>
      <c r="O6719">
        <v>0</v>
      </c>
      <c r="P6719">
        <v>0</v>
      </c>
      <c r="Q6719">
        <v>0</v>
      </c>
    </row>
    <row r="6720" spans="1:17" x14ac:dyDescent="0.2">
      <c r="A6720" t="s">
        <v>23743</v>
      </c>
      <c r="B6720" t="s">
        <v>86</v>
      </c>
      <c r="C6720" t="s">
        <v>106</v>
      </c>
      <c r="D6720" t="s">
        <v>17029</v>
      </c>
      <c r="E6720" t="s">
        <v>79</v>
      </c>
      <c r="F6720" t="s">
        <v>4871</v>
      </c>
      <c r="G6720">
        <v>0</v>
      </c>
      <c r="H6720">
        <v>0</v>
      </c>
      <c r="I6720">
        <v>0</v>
      </c>
      <c r="J6720">
        <v>0</v>
      </c>
      <c r="K6720">
        <v>0</v>
      </c>
      <c r="L6720">
        <v>0</v>
      </c>
      <c r="M6720">
        <v>0</v>
      </c>
      <c r="N6720">
        <v>19</v>
      </c>
      <c r="O6720">
        <v>16</v>
      </c>
      <c r="P6720">
        <v>1</v>
      </c>
      <c r="Q6720">
        <v>2</v>
      </c>
    </row>
    <row r="6721" spans="1:17" x14ac:dyDescent="0.2">
      <c r="A6721" t="s">
        <v>23744</v>
      </c>
      <c r="B6721" t="s">
        <v>86</v>
      </c>
      <c r="C6721" t="s">
        <v>106</v>
      </c>
      <c r="D6721" t="s">
        <v>17029</v>
      </c>
      <c r="E6721" t="s">
        <v>79</v>
      </c>
      <c r="F6721" t="s">
        <v>4873</v>
      </c>
      <c r="G6721">
        <v>0</v>
      </c>
      <c r="H6721">
        <v>0</v>
      </c>
      <c r="I6721">
        <v>0</v>
      </c>
      <c r="J6721">
        <v>0</v>
      </c>
      <c r="K6721">
        <v>0</v>
      </c>
      <c r="L6721">
        <v>0</v>
      </c>
      <c r="M6721">
        <v>0</v>
      </c>
      <c r="N6721">
        <v>15</v>
      </c>
      <c r="O6721">
        <v>12</v>
      </c>
      <c r="P6721">
        <v>1</v>
      </c>
      <c r="Q6721">
        <v>2</v>
      </c>
    </row>
    <row r="6722" spans="1:17" x14ac:dyDescent="0.2">
      <c r="A6722" t="s">
        <v>23745</v>
      </c>
      <c r="B6722" t="s">
        <v>86</v>
      </c>
      <c r="C6722" t="s">
        <v>106</v>
      </c>
      <c r="D6722" t="s">
        <v>17029</v>
      </c>
      <c r="E6722" t="s">
        <v>79</v>
      </c>
      <c r="F6722" t="s">
        <v>17019</v>
      </c>
      <c r="G6722">
        <v>20</v>
      </c>
      <c r="H6722">
        <v>0</v>
      </c>
      <c r="I6722">
        <v>0</v>
      </c>
      <c r="J6722">
        <v>0</v>
      </c>
      <c r="K6722">
        <v>0</v>
      </c>
      <c r="L6722">
        <v>0</v>
      </c>
      <c r="M6722">
        <v>0</v>
      </c>
      <c r="N6722">
        <v>0</v>
      </c>
      <c r="O6722">
        <v>0</v>
      </c>
      <c r="P6722">
        <v>0</v>
      </c>
      <c r="Q6722">
        <v>0</v>
      </c>
    </row>
    <row r="6723" spans="1:17" x14ac:dyDescent="0.2">
      <c r="A6723" t="s">
        <v>23746</v>
      </c>
      <c r="B6723" t="s">
        <v>86</v>
      </c>
      <c r="C6723" t="s">
        <v>106</v>
      </c>
      <c r="D6723" t="s">
        <v>17029</v>
      </c>
      <c r="E6723" t="s">
        <v>81</v>
      </c>
      <c r="F6723" t="s">
        <v>4875</v>
      </c>
      <c r="G6723">
        <v>0</v>
      </c>
      <c r="H6723">
        <v>7</v>
      </c>
      <c r="I6723">
        <v>0</v>
      </c>
      <c r="J6723">
        <v>4</v>
      </c>
      <c r="K6723">
        <v>2</v>
      </c>
      <c r="L6723">
        <v>1</v>
      </c>
      <c r="M6723">
        <v>0</v>
      </c>
      <c r="N6723">
        <v>0</v>
      </c>
      <c r="O6723">
        <v>0</v>
      </c>
      <c r="P6723">
        <v>0</v>
      </c>
      <c r="Q6723">
        <v>0</v>
      </c>
    </row>
    <row r="6724" spans="1:17" x14ac:dyDescent="0.2">
      <c r="A6724" t="s">
        <v>23747</v>
      </c>
      <c r="B6724" t="s">
        <v>86</v>
      </c>
      <c r="C6724" t="s">
        <v>106</v>
      </c>
      <c r="D6724" t="s">
        <v>17029</v>
      </c>
      <c r="E6724" t="s">
        <v>81</v>
      </c>
      <c r="F6724" t="s">
        <v>4877</v>
      </c>
      <c r="G6724">
        <v>0</v>
      </c>
      <c r="H6724">
        <v>7</v>
      </c>
      <c r="I6724">
        <v>0</v>
      </c>
      <c r="J6724">
        <v>3</v>
      </c>
      <c r="K6724">
        <v>2</v>
      </c>
      <c r="L6724">
        <v>2</v>
      </c>
      <c r="M6724">
        <v>0</v>
      </c>
      <c r="N6724">
        <v>0</v>
      </c>
      <c r="O6724">
        <v>0</v>
      </c>
      <c r="P6724">
        <v>0</v>
      </c>
      <c r="Q6724">
        <v>0</v>
      </c>
    </row>
    <row r="6725" spans="1:17" x14ac:dyDescent="0.2">
      <c r="A6725" t="s">
        <v>23748</v>
      </c>
      <c r="B6725" t="s">
        <v>86</v>
      </c>
      <c r="C6725" t="s">
        <v>106</v>
      </c>
      <c r="D6725" t="s">
        <v>17029</v>
      </c>
      <c r="E6725" t="s">
        <v>81</v>
      </c>
      <c r="F6725" t="s">
        <v>4879</v>
      </c>
      <c r="G6725">
        <v>0</v>
      </c>
      <c r="H6725">
        <v>0</v>
      </c>
      <c r="I6725">
        <v>0</v>
      </c>
      <c r="J6725">
        <v>0</v>
      </c>
      <c r="K6725">
        <v>0</v>
      </c>
      <c r="L6725">
        <v>0</v>
      </c>
      <c r="M6725">
        <v>7</v>
      </c>
      <c r="N6725">
        <v>0</v>
      </c>
      <c r="O6725">
        <v>0</v>
      </c>
      <c r="P6725">
        <v>0</v>
      </c>
      <c r="Q6725">
        <v>0</v>
      </c>
    </row>
    <row r="6726" spans="1:17" x14ac:dyDescent="0.2">
      <c r="A6726" t="s">
        <v>23749</v>
      </c>
      <c r="B6726" t="s">
        <v>86</v>
      </c>
      <c r="C6726" t="s">
        <v>106</v>
      </c>
      <c r="D6726" t="s">
        <v>17029</v>
      </c>
      <c r="E6726" t="s">
        <v>81</v>
      </c>
      <c r="F6726" t="s">
        <v>4881</v>
      </c>
      <c r="G6726">
        <v>0</v>
      </c>
      <c r="H6726">
        <v>7</v>
      </c>
      <c r="I6726">
        <v>0</v>
      </c>
      <c r="J6726">
        <v>3</v>
      </c>
      <c r="K6726">
        <v>2</v>
      </c>
      <c r="L6726">
        <v>2</v>
      </c>
      <c r="M6726">
        <v>0</v>
      </c>
      <c r="N6726">
        <v>0</v>
      </c>
      <c r="O6726">
        <v>0</v>
      </c>
      <c r="P6726">
        <v>0</v>
      </c>
      <c r="Q6726">
        <v>0</v>
      </c>
    </row>
    <row r="6727" spans="1:17" x14ac:dyDescent="0.2">
      <c r="A6727" t="s">
        <v>23750</v>
      </c>
      <c r="B6727" t="s">
        <v>86</v>
      </c>
      <c r="C6727" t="s">
        <v>106</v>
      </c>
      <c r="D6727" t="s">
        <v>17029</v>
      </c>
      <c r="E6727" t="s">
        <v>81</v>
      </c>
      <c r="F6727" t="s">
        <v>4883</v>
      </c>
      <c r="G6727">
        <v>0</v>
      </c>
      <c r="H6727">
        <v>7</v>
      </c>
      <c r="I6727">
        <v>0</v>
      </c>
      <c r="J6727">
        <v>3</v>
      </c>
      <c r="K6727">
        <v>2</v>
      </c>
      <c r="L6727">
        <v>2</v>
      </c>
      <c r="M6727">
        <v>0</v>
      </c>
      <c r="N6727">
        <v>0</v>
      </c>
      <c r="O6727">
        <v>0</v>
      </c>
      <c r="P6727">
        <v>0</v>
      </c>
      <c r="Q6727">
        <v>0</v>
      </c>
    </row>
    <row r="6728" spans="1:17" x14ac:dyDescent="0.2">
      <c r="A6728" t="s">
        <v>23751</v>
      </c>
      <c r="B6728" t="s">
        <v>86</v>
      </c>
      <c r="C6728" t="s">
        <v>106</v>
      </c>
      <c r="D6728" t="s">
        <v>17029</v>
      </c>
      <c r="E6728" t="s">
        <v>81</v>
      </c>
      <c r="F6728" t="s">
        <v>4885</v>
      </c>
      <c r="G6728">
        <v>0</v>
      </c>
      <c r="H6728">
        <v>0</v>
      </c>
      <c r="I6728">
        <v>0</v>
      </c>
      <c r="J6728">
        <v>0</v>
      </c>
      <c r="K6728">
        <v>0</v>
      </c>
      <c r="L6728">
        <v>0</v>
      </c>
      <c r="M6728">
        <v>7</v>
      </c>
      <c r="N6728">
        <v>0</v>
      </c>
      <c r="O6728">
        <v>0</v>
      </c>
      <c r="P6728">
        <v>0</v>
      </c>
      <c r="Q6728">
        <v>0</v>
      </c>
    </row>
    <row r="6729" spans="1:17" x14ac:dyDescent="0.2">
      <c r="A6729" t="s">
        <v>23752</v>
      </c>
      <c r="B6729" t="s">
        <v>86</v>
      </c>
      <c r="C6729" t="s">
        <v>106</v>
      </c>
      <c r="D6729" t="s">
        <v>17029</v>
      </c>
      <c r="E6729" t="s">
        <v>81</v>
      </c>
      <c r="F6729" t="s">
        <v>4887</v>
      </c>
      <c r="G6729">
        <v>0</v>
      </c>
      <c r="H6729">
        <v>7</v>
      </c>
      <c r="I6729">
        <v>0</v>
      </c>
      <c r="J6729">
        <v>4</v>
      </c>
      <c r="K6729">
        <v>2</v>
      </c>
      <c r="L6729">
        <v>1</v>
      </c>
      <c r="M6729">
        <v>0</v>
      </c>
      <c r="N6729">
        <v>0</v>
      </c>
      <c r="O6729">
        <v>0</v>
      </c>
      <c r="P6729">
        <v>0</v>
      </c>
      <c r="Q6729">
        <v>0</v>
      </c>
    </row>
    <row r="6730" spans="1:17" x14ac:dyDescent="0.2">
      <c r="A6730" t="s">
        <v>23753</v>
      </c>
      <c r="B6730" t="s">
        <v>86</v>
      </c>
      <c r="C6730" t="s">
        <v>106</v>
      </c>
      <c r="D6730" t="s">
        <v>17029</v>
      </c>
      <c r="E6730" t="s">
        <v>81</v>
      </c>
      <c r="F6730" t="s">
        <v>4889</v>
      </c>
      <c r="G6730">
        <v>0</v>
      </c>
      <c r="H6730">
        <v>0</v>
      </c>
      <c r="I6730">
        <v>0</v>
      </c>
      <c r="J6730">
        <v>0</v>
      </c>
      <c r="K6730">
        <v>0</v>
      </c>
      <c r="L6730">
        <v>0</v>
      </c>
      <c r="M6730">
        <v>7</v>
      </c>
      <c r="N6730">
        <v>0</v>
      </c>
      <c r="O6730">
        <v>0</v>
      </c>
      <c r="P6730">
        <v>0</v>
      </c>
      <c r="Q6730">
        <v>0</v>
      </c>
    </row>
    <row r="6731" spans="1:17" x14ac:dyDescent="0.2">
      <c r="A6731" t="s">
        <v>23754</v>
      </c>
      <c r="B6731" t="s">
        <v>86</v>
      </c>
      <c r="C6731" t="s">
        <v>106</v>
      </c>
      <c r="D6731" t="s">
        <v>17029</v>
      </c>
      <c r="E6731" t="s">
        <v>81</v>
      </c>
      <c r="F6731" t="s">
        <v>4871</v>
      </c>
      <c r="G6731">
        <v>0</v>
      </c>
      <c r="H6731">
        <v>0</v>
      </c>
      <c r="I6731">
        <v>0</v>
      </c>
      <c r="J6731">
        <v>0</v>
      </c>
      <c r="K6731">
        <v>0</v>
      </c>
      <c r="L6731">
        <v>0</v>
      </c>
      <c r="M6731">
        <v>0</v>
      </c>
      <c r="N6731">
        <v>7</v>
      </c>
      <c r="O6731">
        <v>5</v>
      </c>
      <c r="P6731">
        <v>1</v>
      </c>
      <c r="Q6731">
        <v>1</v>
      </c>
    </row>
    <row r="6732" spans="1:17" x14ac:dyDescent="0.2">
      <c r="A6732" t="s">
        <v>23755</v>
      </c>
      <c r="B6732" t="s">
        <v>86</v>
      </c>
      <c r="C6732" t="s">
        <v>106</v>
      </c>
      <c r="D6732" t="s">
        <v>17029</v>
      </c>
      <c r="E6732" t="s">
        <v>81</v>
      </c>
      <c r="F6732" t="s">
        <v>4873</v>
      </c>
      <c r="G6732">
        <v>0</v>
      </c>
      <c r="H6732">
        <v>0</v>
      </c>
      <c r="I6732">
        <v>0</v>
      </c>
      <c r="J6732">
        <v>0</v>
      </c>
      <c r="K6732">
        <v>0</v>
      </c>
      <c r="L6732">
        <v>0</v>
      </c>
      <c r="M6732">
        <v>0</v>
      </c>
      <c r="N6732">
        <v>6</v>
      </c>
      <c r="O6732">
        <v>5</v>
      </c>
      <c r="P6732">
        <v>1</v>
      </c>
      <c r="Q6732">
        <v>0</v>
      </c>
    </row>
    <row r="6733" spans="1:17" x14ac:dyDescent="0.2">
      <c r="A6733" t="s">
        <v>23756</v>
      </c>
      <c r="B6733" t="s">
        <v>86</v>
      </c>
      <c r="C6733" t="s">
        <v>106</v>
      </c>
      <c r="D6733" t="s">
        <v>17029</v>
      </c>
      <c r="E6733" t="s">
        <v>81</v>
      </c>
      <c r="F6733" t="s">
        <v>17019</v>
      </c>
      <c r="G6733">
        <v>7</v>
      </c>
      <c r="H6733">
        <v>0</v>
      </c>
      <c r="I6733">
        <v>0</v>
      </c>
      <c r="J6733">
        <v>0</v>
      </c>
      <c r="K6733">
        <v>0</v>
      </c>
      <c r="L6733">
        <v>0</v>
      </c>
      <c r="M6733">
        <v>0</v>
      </c>
      <c r="N6733">
        <v>0</v>
      </c>
      <c r="O6733">
        <v>0</v>
      </c>
      <c r="P6733">
        <v>0</v>
      </c>
      <c r="Q6733">
        <v>0</v>
      </c>
    </row>
    <row r="6734" spans="1:17" x14ac:dyDescent="0.2">
      <c r="A6734" t="s">
        <v>23757</v>
      </c>
      <c r="B6734" t="s">
        <v>86</v>
      </c>
      <c r="C6734" t="s">
        <v>106</v>
      </c>
      <c r="D6734" t="s">
        <v>17021</v>
      </c>
      <c r="E6734" t="s">
        <v>79</v>
      </c>
      <c r="F6734" t="s">
        <v>17022</v>
      </c>
      <c r="G6734">
        <v>0</v>
      </c>
      <c r="H6734">
        <v>0</v>
      </c>
      <c r="I6734">
        <v>0</v>
      </c>
      <c r="J6734">
        <v>0</v>
      </c>
      <c r="K6734">
        <v>0</v>
      </c>
      <c r="L6734">
        <v>0</v>
      </c>
      <c r="M6734">
        <v>0</v>
      </c>
      <c r="N6734">
        <v>7</v>
      </c>
      <c r="O6734">
        <v>4</v>
      </c>
      <c r="P6734">
        <v>3</v>
      </c>
      <c r="Q6734">
        <v>0</v>
      </c>
    </row>
    <row r="6735" spans="1:17" x14ac:dyDescent="0.2">
      <c r="A6735" t="s">
        <v>23758</v>
      </c>
      <c r="B6735" t="s">
        <v>86</v>
      </c>
      <c r="C6735" t="s">
        <v>106</v>
      </c>
      <c r="D6735" t="s">
        <v>17021</v>
      </c>
      <c r="E6735" t="s">
        <v>79</v>
      </c>
      <c r="F6735" t="s">
        <v>17019</v>
      </c>
      <c r="G6735">
        <v>7</v>
      </c>
      <c r="H6735">
        <v>0</v>
      </c>
      <c r="I6735">
        <v>0</v>
      </c>
      <c r="J6735">
        <v>0</v>
      </c>
      <c r="K6735">
        <v>0</v>
      </c>
      <c r="L6735">
        <v>0</v>
      </c>
      <c r="M6735">
        <v>0</v>
      </c>
      <c r="N6735">
        <v>0</v>
      </c>
      <c r="O6735">
        <v>0</v>
      </c>
      <c r="P6735">
        <v>0</v>
      </c>
      <c r="Q6735">
        <v>0</v>
      </c>
    </row>
    <row r="6736" spans="1:17" x14ac:dyDescent="0.2">
      <c r="A6736" t="s">
        <v>23759</v>
      </c>
      <c r="B6736" t="s">
        <v>86</v>
      </c>
      <c r="C6736" t="s">
        <v>106</v>
      </c>
      <c r="D6736" t="s">
        <v>17021</v>
      </c>
      <c r="E6736" t="s">
        <v>81</v>
      </c>
      <c r="F6736" t="s">
        <v>17022</v>
      </c>
      <c r="G6736">
        <v>0</v>
      </c>
      <c r="H6736">
        <v>0</v>
      </c>
      <c r="I6736">
        <v>0</v>
      </c>
      <c r="J6736">
        <v>0</v>
      </c>
      <c r="K6736">
        <v>0</v>
      </c>
      <c r="L6736">
        <v>0</v>
      </c>
      <c r="M6736">
        <v>0</v>
      </c>
      <c r="N6736">
        <v>5</v>
      </c>
      <c r="O6736">
        <v>5</v>
      </c>
      <c r="P6736">
        <v>0</v>
      </c>
      <c r="Q6736">
        <v>0</v>
      </c>
    </row>
    <row r="6737" spans="1:17" x14ac:dyDescent="0.2">
      <c r="A6737" t="s">
        <v>23760</v>
      </c>
      <c r="B6737" t="s">
        <v>86</v>
      </c>
      <c r="C6737" t="s">
        <v>106</v>
      </c>
      <c r="D6737" t="s">
        <v>17021</v>
      </c>
      <c r="E6737" t="s">
        <v>81</v>
      </c>
      <c r="F6737" t="s">
        <v>17019</v>
      </c>
      <c r="G6737">
        <v>5</v>
      </c>
      <c r="H6737">
        <v>0</v>
      </c>
      <c r="I6737">
        <v>0</v>
      </c>
      <c r="J6737">
        <v>0</v>
      </c>
      <c r="K6737">
        <v>0</v>
      </c>
      <c r="L6737">
        <v>0</v>
      </c>
      <c r="M6737">
        <v>0</v>
      </c>
      <c r="N6737">
        <v>0</v>
      </c>
      <c r="O6737">
        <v>0</v>
      </c>
      <c r="P6737">
        <v>0</v>
      </c>
      <c r="Q6737">
        <v>0</v>
      </c>
    </row>
    <row r="6738" spans="1:17" x14ac:dyDescent="0.2">
      <c r="A6738" t="s">
        <v>23761</v>
      </c>
      <c r="B6738" t="s">
        <v>86</v>
      </c>
      <c r="C6738" t="s">
        <v>107</v>
      </c>
      <c r="D6738" t="s">
        <v>17029</v>
      </c>
      <c r="E6738" t="s">
        <v>79</v>
      </c>
      <c r="F6738" t="s">
        <v>4875</v>
      </c>
      <c r="G6738">
        <v>0</v>
      </c>
      <c r="H6738">
        <v>14</v>
      </c>
      <c r="I6738">
        <v>2</v>
      </c>
      <c r="J6738">
        <v>11</v>
      </c>
      <c r="K6738">
        <v>1</v>
      </c>
      <c r="L6738">
        <v>0</v>
      </c>
      <c r="M6738">
        <v>0</v>
      </c>
      <c r="N6738">
        <v>0</v>
      </c>
      <c r="O6738">
        <v>0</v>
      </c>
      <c r="P6738">
        <v>0</v>
      </c>
      <c r="Q6738">
        <v>0</v>
      </c>
    </row>
    <row r="6739" spans="1:17" x14ac:dyDescent="0.2">
      <c r="A6739" t="s">
        <v>23762</v>
      </c>
      <c r="B6739" t="s">
        <v>86</v>
      </c>
      <c r="C6739" t="s">
        <v>107</v>
      </c>
      <c r="D6739" t="s">
        <v>17029</v>
      </c>
      <c r="E6739" t="s">
        <v>79</v>
      </c>
      <c r="F6739" t="s">
        <v>4877</v>
      </c>
      <c r="G6739">
        <v>0</v>
      </c>
      <c r="H6739">
        <v>14</v>
      </c>
      <c r="I6739">
        <v>2</v>
      </c>
      <c r="J6739">
        <v>11</v>
      </c>
      <c r="K6739">
        <v>1</v>
      </c>
      <c r="L6739">
        <v>0</v>
      </c>
      <c r="M6739">
        <v>0</v>
      </c>
      <c r="N6739">
        <v>0</v>
      </c>
      <c r="O6739">
        <v>0</v>
      </c>
      <c r="P6739">
        <v>0</v>
      </c>
      <c r="Q6739">
        <v>0</v>
      </c>
    </row>
    <row r="6740" spans="1:17" x14ac:dyDescent="0.2">
      <c r="A6740" t="s">
        <v>23763</v>
      </c>
      <c r="B6740" t="s">
        <v>86</v>
      </c>
      <c r="C6740" t="s">
        <v>107</v>
      </c>
      <c r="D6740" t="s">
        <v>17029</v>
      </c>
      <c r="E6740" t="s">
        <v>79</v>
      </c>
      <c r="F6740" t="s">
        <v>4879</v>
      </c>
      <c r="G6740">
        <v>0</v>
      </c>
      <c r="H6740">
        <v>0</v>
      </c>
      <c r="I6740">
        <v>0</v>
      </c>
      <c r="J6740">
        <v>0</v>
      </c>
      <c r="K6740">
        <v>0</v>
      </c>
      <c r="L6740">
        <v>0</v>
      </c>
      <c r="M6740">
        <v>14</v>
      </c>
      <c r="N6740">
        <v>0</v>
      </c>
      <c r="O6740">
        <v>0</v>
      </c>
      <c r="P6740">
        <v>0</v>
      </c>
      <c r="Q6740">
        <v>0</v>
      </c>
    </row>
    <row r="6741" spans="1:17" x14ac:dyDescent="0.2">
      <c r="A6741" t="s">
        <v>23764</v>
      </c>
      <c r="B6741" t="s">
        <v>86</v>
      </c>
      <c r="C6741" t="s">
        <v>107</v>
      </c>
      <c r="D6741" t="s">
        <v>17029</v>
      </c>
      <c r="E6741" t="s">
        <v>79</v>
      </c>
      <c r="F6741" t="s">
        <v>4881</v>
      </c>
      <c r="G6741">
        <v>0</v>
      </c>
      <c r="H6741">
        <v>14</v>
      </c>
      <c r="I6741">
        <v>2</v>
      </c>
      <c r="J6741">
        <v>11</v>
      </c>
      <c r="K6741">
        <v>1</v>
      </c>
      <c r="L6741">
        <v>0</v>
      </c>
      <c r="M6741">
        <v>0</v>
      </c>
      <c r="N6741">
        <v>0</v>
      </c>
      <c r="O6741">
        <v>0</v>
      </c>
      <c r="P6741">
        <v>0</v>
      </c>
      <c r="Q6741">
        <v>0</v>
      </c>
    </row>
    <row r="6742" spans="1:17" x14ac:dyDescent="0.2">
      <c r="A6742" t="s">
        <v>23765</v>
      </c>
      <c r="B6742" t="s">
        <v>86</v>
      </c>
      <c r="C6742" t="s">
        <v>107</v>
      </c>
      <c r="D6742" t="s">
        <v>17029</v>
      </c>
      <c r="E6742" t="s">
        <v>79</v>
      </c>
      <c r="F6742" t="s">
        <v>4883</v>
      </c>
      <c r="G6742">
        <v>0</v>
      </c>
      <c r="H6742">
        <v>14</v>
      </c>
      <c r="I6742">
        <v>2</v>
      </c>
      <c r="J6742">
        <v>11</v>
      </c>
      <c r="K6742">
        <v>1</v>
      </c>
      <c r="L6742">
        <v>0</v>
      </c>
      <c r="M6742">
        <v>0</v>
      </c>
      <c r="N6742">
        <v>0</v>
      </c>
      <c r="O6742">
        <v>0</v>
      </c>
      <c r="P6742">
        <v>0</v>
      </c>
      <c r="Q6742">
        <v>0</v>
      </c>
    </row>
    <row r="6743" spans="1:17" x14ac:dyDescent="0.2">
      <c r="A6743" t="s">
        <v>23766</v>
      </c>
      <c r="B6743" t="s">
        <v>86</v>
      </c>
      <c r="C6743" t="s">
        <v>107</v>
      </c>
      <c r="D6743" t="s">
        <v>17029</v>
      </c>
      <c r="E6743" t="s">
        <v>79</v>
      </c>
      <c r="F6743" t="s">
        <v>4885</v>
      </c>
      <c r="G6743">
        <v>0</v>
      </c>
      <c r="H6743">
        <v>0</v>
      </c>
      <c r="I6743">
        <v>0</v>
      </c>
      <c r="J6743">
        <v>0</v>
      </c>
      <c r="K6743">
        <v>0</v>
      </c>
      <c r="L6743">
        <v>0</v>
      </c>
      <c r="M6743">
        <v>14</v>
      </c>
      <c r="N6743">
        <v>0</v>
      </c>
      <c r="O6743">
        <v>0</v>
      </c>
      <c r="P6743">
        <v>0</v>
      </c>
      <c r="Q6743">
        <v>0</v>
      </c>
    </row>
    <row r="6744" spans="1:17" x14ac:dyDescent="0.2">
      <c r="A6744" t="s">
        <v>23767</v>
      </c>
      <c r="B6744" t="s">
        <v>86</v>
      </c>
      <c r="C6744" t="s">
        <v>107</v>
      </c>
      <c r="D6744" t="s">
        <v>17029</v>
      </c>
      <c r="E6744" t="s">
        <v>79</v>
      </c>
      <c r="F6744" t="s">
        <v>4887</v>
      </c>
      <c r="G6744">
        <v>0</v>
      </c>
      <c r="H6744">
        <v>14</v>
      </c>
      <c r="I6744">
        <v>2</v>
      </c>
      <c r="J6744">
        <v>11</v>
      </c>
      <c r="K6744">
        <v>1</v>
      </c>
      <c r="L6744">
        <v>0</v>
      </c>
      <c r="M6744">
        <v>0</v>
      </c>
      <c r="N6744">
        <v>0</v>
      </c>
      <c r="O6744">
        <v>0</v>
      </c>
      <c r="P6744">
        <v>0</v>
      </c>
      <c r="Q6744">
        <v>0</v>
      </c>
    </row>
    <row r="6745" spans="1:17" x14ac:dyDescent="0.2">
      <c r="A6745" t="s">
        <v>23768</v>
      </c>
      <c r="B6745" t="s">
        <v>86</v>
      </c>
      <c r="C6745" t="s">
        <v>107</v>
      </c>
      <c r="D6745" t="s">
        <v>17029</v>
      </c>
      <c r="E6745" t="s">
        <v>79</v>
      </c>
      <c r="F6745" t="s">
        <v>4889</v>
      </c>
      <c r="G6745">
        <v>0</v>
      </c>
      <c r="H6745">
        <v>0</v>
      </c>
      <c r="I6745">
        <v>0</v>
      </c>
      <c r="J6745">
        <v>0</v>
      </c>
      <c r="K6745">
        <v>0</v>
      </c>
      <c r="L6745">
        <v>0</v>
      </c>
      <c r="M6745">
        <v>14</v>
      </c>
      <c r="N6745">
        <v>0</v>
      </c>
      <c r="O6745">
        <v>0</v>
      </c>
      <c r="P6745">
        <v>0</v>
      </c>
      <c r="Q6745">
        <v>0</v>
      </c>
    </row>
    <row r="6746" spans="1:17" x14ac:dyDescent="0.2">
      <c r="A6746" t="s">
        <v>23769</v>
      </c>
      <c r="B6746" t="s">
        <v>86</v>
      </c>
      <c r="C6746" t="s">
        <v>107</v>
      </c>
      <c r="D6746" t="s">
        <v>17029</v>
      </c>
      <c r="E6746" t="s">
        <v>79</v>
      </c>
      <c r="F6746" t="s">
        <v>4871</v>
      </c>
      <c r="G6746">
        <v>0</v>
      </c>
      <c r="H6746">
        <v>0</v>
      </c>
      <c r="I6746">
        <v>0</v>
      </c>
      <c r="J6746">
        <v>0</v>
      </c>
      <c r="K6746">
        <v>0</v>
      </c>
      <c r="L6746">
        <v>0</v>
      </c>
      <c r="M6746">
        <v>0</v>
      </c>
      <c r="N6746">
        <v>14</v>
      </c>
      <c r="O6746">
        <v>14</v>
      </c>
      <c r="P6746">
        <v>0</v>
      </c>
      <c r="Q6746">
        <v>0</v>
      </c>
    </row>
    <row r="6747" spans="1:17" x14ac:dyDescent="0.2">
      <c r="A6747" t="s">
        <v>23770</v>
      </c>
      <c r="B6747" t="s">
        <v>86</v>
      </c>
      <c r="C6747" t="s">
        <v>107</v>
      </c>
      <c r="D6747" t="s">
        <v>17029</v>
      </c>
      <c r="E6747" t="s">
        <v>79</v>
      </c>
      <c r="F6747" t="s">
        <v>4873</v>
      </c>
      <c r="G6747">
        <v>0</v>
      </c>
      <c r="H6747">
        <v>0</v>
      </c>
      <c r="I6747">
        <v>0</v>
      </c>
      <c r="J6747">
        <v>0</v>
      </c>
      <c r="K6747">
        <v>0</v>
      </c>
      <c r="L6747">
        <v>0</v>
      </c>
      <c r="M6747">
        <v>0</v>
      </c>
      <c r="N6747">
        <v>13</v>
      </c>
      <c r="O6747">
        <v>13</v>
      </c>
      <c r="P6747">
        <v>0</v>
      </c>
      <c r="Q6747">
        <v>0</v>
      </c>
    </row>
    <row r="6748" spans="1:17" x14ac:dyDescent="0.2">
      <c r="A6748" t="s">
        <v>23771</v>
      </c>
      <c r="B6748" t="s">
        <v>86</v>
      </c>
      <c r="C6748" t="s">
        <v>107</v>
      </c>
      <c r="D6748" t="s">
        <v>17029</v>
      </c>
      <c r="E6748" t="s">
        <v>79</v>
      </c>
      <c r="F6748" t="s">
        <v>17019</v>
      </c>
      <c r="G6748">
        <v>14</v>
      </c>
      <c r="H6748">
        <v>0</v>
      </c>
      <c r="I6748">
        <v>0</v>
      </c>
      <c r="J6748">
        <v>0</v>
      </c>
      <c r="K6748">
        <v>0</v>
      </c>
      <c r="L6748">
        <v>0</v>
      </c>
      <c r="M6748">
        <v>0</v>
      </c>
      <c r="N6748">
        <v>0</v>
      </c>
      <c r="O6748">
        <v>0</v>
      </c>
      <c r="P6748">
        <v>0</v>
      </c>
      <c r="Q6748">
        <v>0</v>
      </c>
    </row>
    <row r="6749" spans="1:17" x14ac:dyDescent="0.2">
      <c r="A6749" t="s">
        <v>23772</v>
      </c>
      <c r="B6749" t="s">
        <v>86</v>
      </c>
      <c r="C6749" t="s">
        <v>107</v>
      </c>
      <c r="D6749" t="s">
        <v>17029</v>
      </c>
      <c r="E6749" t="s">
        <v>81</v>
      </c>
      <c r="F6749" t="s">
        <v>4875</v>
      </c>
      <c r="G6749">
        <v>0</v>
      </c>
      <c r="H6749">
        <v>11</v>
      </c>
      <c r="I6749">
        <v>2</v>
      </c>
      <c r="J6749">
        <v>8</v>
      </c>
      <c r="K6749">
        <v>1</v>
      </c>
      <c r="L6749">
        <v>0</v>
      </c>
      <c r="M6749">
        <v>0</v>
      </c>
      <c r="N6749">
        <v>0</v>
      </c>
      <c r="O6749">
        <v>0</v>
      </c>
      <c r="P6749">
        <v>0</v>
      </c>
      <c r="Q6749">
        <v>0</v>
      </c>
    </row>
    <row r="6750" spans="1:17" x14ac:dyDescent="0.2">
      <c r="A6750" t="s">
        <v>23773</v>
      </c>
      <c r="B6750" t="s">
        <v>86</v>
      </c>
      <c r="C6750" t="s">
        <v>107</v>
      </c>
      <c r="D6750" t="s">
        <v>17029</v>
      </c>
      <c r="E6750" t="s">
        <v>81</v>
      </c>
      <c r="F6750" t="s">
        <v>4877</v>
      </c>
      <c r="G6750">
        <v>0</v>
      </c>
      <c r="H6750">
        <v>11</v>
      </c>
      <c r="I6750">
        <v>2</v>
      </c>
      <c r="J6750">
        <v>8</v>
      </c>
      <c r="K6750">
        <v>1</v>
      </c>
      <c r="L6750">
        <v>0</v>
      </c>
      <c r="M6750">
        <v>0</v>
      </c>
      <c r="N6750">
        <v>0</v>
      </c>
      <c r="O6750">
        <v>0</v>
      </c>
      <c r="P6750">
        <v>0</v>
      </c>
      <c r="Q6750">
        <v>0</v>
      </c>
    </row>
    <row r="6751" spans="1:17" x14ac:dyDescent="0.2">
      <c r="A6751" t="s">
        <v>23774</v>
      </c>
      <c r="B6751" t="s">
        <v>86</v>
      </c>
      <c r="C6751" t="s">
        <v>107</v>
      </c>
      <c r="D6751" t="s">
        <v>17029</v>
      </c>
      <c r="E6751" t="s">
        <v>81</v>
      </c>
      <c r="F6751" t="s">
        <v>4879</v>
      </c>
      <c r="G6751">
        <v>0</v>
      </c>
      <c r="H6751">
        <v>0</v>
      </c>
      <c r="I6751">
        <v>0</v>
      </c>
      <c r="J6751">
        <v>0</v>
      </c>
      <c r="K6751">
        <v>0</v>
      </c>
      <c r="L6751">
        <v>0</v>
      </c>
      <c r="M6751">
        <v>11</v>
      </c>
      <c r="N6751">
        <v>0</v>
      </c>
      <c r="O6751">
        <v>0</v>
      </c>
      <c r="P6751">
        <v>0</v>
      </c>
      <c r="Q6751">
        <v>0</v>
      </c>
    </row>
    <row r="6752" spans="1:17" x14ac:dyDescent="0.2">
      <c r="A6752" t="s">
        <v>23775</v>
      </c>
      <c r="B6752" t="s">
        <v>86</v>
      </c>
      <c r="C6752" t="s">
        <v>107</v>
      </c>
      <c r="D6752" t="s">
        <v>17029</v>
      </c>
      <c r="E6752" t="s">
        <v>81</v>
      </c>
      <c r="F6752" t="s">
        <v>4881</v>
      </c>
      <c r="G6752">
        <v>0</v>
      </c>
      <c r="H6752">
        <v>11</v>
      </c>
      <c r="I6752">
        <v>2</v>
      </c>
      <c r="J6752">
        <v>8</v>
      </c>
      <c r="K6752">
        <v>1</v>
      </c>
      <c r="L6752">
        <v>0</v>
      </c>
      <c r="M6752">
        <v>0</v>
      </c>
      <c r="N6752">
        <v>0</v>
      </c>
      <c r="O6752">
        <v>0</v>
      </c>
      <c r="P6752">
        <v>0</v>
      </c>
      <c r="Q6752">
        <v>0</v>
      </c>
    </row>
    <row r="6753" spans="1:17" x14ac:dyDescent="0.2">
      <c r="A6753" t="s">
        <v>23776</v>
      </c>
      <c r="B6753" t="s">
        <v>86</v>
      </c>
      <c r="C6753" t="s">
        <v>107</v>
      </c>
      <c r="D6753" t="s">
        <v>17029</v>
      </c>
      <c r="E6753" t="s">
        <v>81</v>
      </c>
      <c r="F6753" t="s">
        <v>4883</v>
      </c>
      <c r="G6753">
        <v>0</v>
      </c>
      <c r="H6753">
        <v>11</v>
      </c>
      <c r="I6753">
        <v>2</v>
      </c>
      <c r="J6753">
        <v>8</v>
      </c>
      <c r="K6753">
        <v>1</v>
      </c>
      <c r="L6753">
        <v>0</v>
      </c>
      <c r="M6753">
        <v>0</v>
      </c>
      <c r="N6753">
        <v>0</v>
      </c>
      <c r="O6753">
        <v>0</v>
      </c>
      <c r="P6753">
        <v>0</v>
      </c>
      <c r="Q6753">
        <v>0</v>
      </c>
    </row>
    <row r="6754" spans="1:17" x14ac:dyDescent="0.2">
      <c r="A6754" t="s">
        <v>23777</v>
      </c>
      <c r="B6754" t="s">
        <v>86</v>
      </c>
      <c r="C6754" t="s">
        <v>107</v>
      </c>
      <c r="D6754" t="s">
        <v>17029</v>
      </c>
      <c r="E6754" t="s">
        <v>81</v>
      </c>
      <c r="F6754" t="s">
        <v>4885</v>
      </c>
      <c r="G6754">
        <v>0</v>
      </c>
      <c r="H6754">
        <v>0</v>
      </c>
      <c r="I6754">
        <v>0</v>
      </c>
      <c r="J6754">
        <v>0</v>
      </c>
      <c r="K6754">
        <v>0</v>
      </c>
      <c r="L6754">
        <v>0</v>
      </c>
      <c r="M6754">
        <v>11</v>
      </c>
      <c r="N6754">
        <v>0</v>
      </c>
      <c r="O6754">
        <v>0</v>
      </c>
      <c r="P6754">
        <v>0</v>
      </c>
      <c r="Q6754">
        <v>0</v>
      </c>
    </row>
    <row r="6755" spans="1:17" x14ac:dyDescent="0.2">
      <c r="A6755" t="s">
        <v>23778</v>
      </c>
      <c r="B6755" t="s">
        <v>86</v>
      </c>
      <c r="C6755" t="s">
        <v>107</v>
      </c>
      <c r="D6755" t="s">
        <v>17029</v>
      </c>
      <c r="E6755" t="s">
        <v>81</v>
      </c>
      <c r="F6755" t="s">
        <v>4887</v>
      </c>
      <c r="G6755">
        <v>0</v>
      </c>
      <c r="H6755">
        <v>11</v>
      </c>
      <c r="I6755">
        <v>2</v>
      </c>
      <c r="J6755">
        <v>8</v>
      </c>
      <c r="K6755">
        <v>1</v>
      </c>
      <c r="L6755">
        <v>0</v>
      </c>
      <c r="M6755">
        <v>0</v>
      </c>
      <c r="N6755">
        <v>0</v>
      </c>
      <c r="O6755">
        <v>0</v>
      </c>
      <c r="P6755">
        <v>0</v>
      </c>
      <c r="Q6755">
        <v>0</v>
      </c>
    </row>
    <row r="6756" spans="1:17" x14ac:dyDescent="0.2">
      <c r="A6756" t="s">
        <v>23779</v>
      </c>
      <c r="B6756" t="s">
        <v>86</v>
      </c>
      <c r="C6756" t="s">
        <v>107</v>
      </c>
      <c r="D6756" t="s">
        <v>17029</v>
      </c>
      <c r="E6756" t="s">
        <v>81</v>
      </c>
      <c r="F6756" t="s">
        <v>4889</v>
      </c>
      <c r="G6756">
        <v>0</v>
      </c>
      <c r="H6756">
        <v>0</v>
      </c>
      <c r="I6756">
        <v>0</v>
      </c>
      <c r="J6756">
        <v>0</v>
      </c>
      <c r="K6756">
        <v>0</v>
      </c>
      <c r="L6756">
        <v>0</v>
      </c>
      <c r="M6756">
        <v>11</v>
      </c>
      <c r="N6756">
        <v>0</v>
      </c>
      <c r="O6756">
        <v>0</v>
      </c>
      <c r="P6756">
        <v>0</v>
      </c>
      <c r="Q6756">
        <v>0</v>
      </c>
    </row>
    <row r="6757" spans="1:17" x14ac:dyDescent="0.2">
      <c r="A6757" t="s">
        <v>23780</v>
      </c>
      <c r="B6757" t="s">
        <v>86</v>
      </c>
      <c r="C6757" t="s">
        <v>107</v>
      </c>
      <c r="D6757" t="s">
        <v>17029</v>
      </c>
      <c r="E6757" t="s">
        <v>81</v>
      </c>
      <c r="F6757" t="s">
        <v>4871</v>
      </c>
      <c r="G6757">
        <v>0</v>
      </c>
      <c r="H6757">
        <v>0</v>
      </c>
      <c r="I6757">
        <v>0</v>
      </c>
      <c r="J6757">
        <v>0</v>
      </c>
      <c r="K6757">
        <v>0</v>
      </c>
      <c r="L6757">
        <v>0</v>
      </c>
      <c r="M6757">
        <v>0</v>
      </c>
      <c r="N6757">
        <v>11</v>
      </c>
      <c r="O6757">
        <v>11</v>
      </c>
      <c r="P6757">
        <v>0</v>
      </c>
      <c r="Q6757">
        <v>0</v>
      </c>
    </row>
    <row r="6758" spans="1:17" x14ac:dyDescent="0.2">
      <c r="A6758" t="s">
        <v>23781</v>
      </c>
      <c r="B6758" t="s">
        <v>86</v>
      </c>
      <c r="C6758" t="s">
        <v>107</v>
      </c>
      <c r="D6758" t="s">
        <v>17029</v>
      </c>
      <c r="E6758" t="s">
        <v>81</v>
      </c>
      <c r="F6758" t="s">
        <v>4873</v>
      </c>
      <c r="G6758">
        <v>0</v>
      </c>
      <c r="H6758">
        <v>0</v>
      </c>
      <c r="I6758">
        <v>0</v>
      </c>
      <c r="J6758">
        <v>0</v>
      </c>
      <c r="K6758">
        <v>0</v>
      </c>
      <c r="L6758">
        <v>0</v>
      </c>
      <c r="M6758">
        <v>0</v>
      </c>
      <c r="N6758">
        <v>11</v>
      </c>
      <c r="O6758">
        <v>11</v>
      </c>
      <c r="P6758">
        <v>0</v>
      </c>
      <c r="Q6758">
        <v>0</v>
      </c>
    </row>
    <row r="6759" spans="1:17" x14ac:dyDescent="0.2">
      <c r="A6759" t="s">
        <v>23782</v>
      </c>
      <c r="B6759" t="s">
        <v>86</v>
      </c>
      <c r="C6759" t="s">
        <v>107</v>
      </c>
      <c r="D6759" t="s">
        <v>17029</v>
      </c>
      <c r="E6759" t="s">
        <v>81</v>
      </c>
      <c r="F6759" t="s">
        <v>17019</v>
      </c>
      <c r="G6759">
        <v>11</v>
      </c>
      <c r="H6759">
        <v>0</v>
      </c>
      <c r="I6759">
        <v>0</v>
      </c>
      <c r="J6759">
        <v>0</v>
      </c>
      <c r="K6759">
        <v>0</v>
      </c>
      <c r="L6759">
        <v>0</v>
      </c>
      <c r="M6759">
        <v>0</v>
      </c>
      <c r="N6759">
        <v>0</v>
      </c>
      <c r="O6759">
        <v>0</v>
      </c>
      <c r="P6759">
        <v>0</v>
      </c>
      <c r="Q6759">
        <v>0</v>
      </c>
    </row>
    <row r="6760" spans="1:17" x14ac:dyDescent="0.2">
      <c r="A6760" t="s">
        <v>23783</v>
      </c>
      <c r="B6760" t="s">
        <v>86</v>
      </c>
      <c r="C6760" t="s">
        <v>107</v>
      </c>
      <c r="D6760" t="s">
        <v>17021</v>
      </c>
      <c r="E6760" t="s">
        <v>79</v>
      </c>
      <c r="F6760" t="s">
        <v>17022</v>
      </c>
      <c r="G6760">
        <v>0</v>
      </c>
      <c r="H6760">
        <v>0</v>
      </c>
      <c r="I6760">
        <v>0</v>
      </c>
      <c r="J6760">
        <v>0</v>
      </c>
      <c r="K6760">
        <v>0</v>
      </c>
      <c r="L6760">
        <v>0</v>
      </c>
      <c r="M6760">
        <v>0</v>
      </c>
      <c r="N6760">
        <v>2</v>
      </c>
      <c r="O6760">
        <v>1</v>
      </c>
      <c r="P6760">
        <v>1</v>
      </c>
      <c r="Q6760">
        <v>0</v>
      </c>
    </row>
    <row r="6761" spans="1:17" x14ac:dyDescent="0.2">
      <c r="A6761" t="s">
        <v>23784</v>
      </c>
      <c r="B6761" t="s">
        <v>86</v>
      </c>
      <c r="C6761" t="s">
        <v>107</v>
      </c>
      <c r="D6761" t="s">
        <v>17021</v>
      </c>
      <c r="E6761" t="s">
        <v>79</v>
      </c>
      <c r="F6761" t="s">
        <v>17019</v>
      </c>
      <c r="G6761">
        <v>2</v>
      </c>
      <c r="H6761">
        <v>0</v>
      </c>
      <c r="I6761">
        <v>0</v>
      </c>
      <c r="J6761">
        <v>0</v>
      </c>
      <c r="K6761">
        <v>0</v>
      </c>
      <c r="L6761">
        <v>0</v>
      </c>
      <c r="M6761">
        <v>0</v>
      </c>
      <c r="N6761">
        <v>0</v>
      </c>
      <c r="O6761">
        <v>0</v>
      </c>
      <c r="P6761">
        <v>0</v>
      </c>
      <c r="Q6761">
        <v>0</v>
      </c>
    </row>
    <row r="6762" spans="1:17" x14ac:dyDescent="0.2">
      <c r="A6762" t="s">
        <v>23785</v>
      </c>
      <c r="B6762" t="s">
        <v>86</v>
      </c>
      <c r="C6762" t="s">
        <v>107</v>
      </c>
      <c r="D6762" t="s">
        <v>17021</v>
      </c>
      <c r="E6762" t="s">
        <v>81</v>
      </c>
      <c r="F6762" t="s">
        <v>17022</v>
      </c>
      <c r="G6762">
        <v>0</v>
      </c>
      <c r="H6762">
        <v>0</v>
      </c>
      <c r="I6762">
        <v>0</v>
      </c>
      <c r="J6762">
        <v>0</v>
      </c>
      <c r="K6762">
        <v>0</v>
      </c>
      <c r="L6762">
        <v>0</v>
      </c>
      <c r="M6762">
        <v>0</v>
      </c>
      <c r="N6762">
        <v>3</v>
      </c>
      <c r="O6762">
        <v>2</v>
      </c>
      <c r="P6762">
        <v>0</v>
      </c>
      <c r="Q6762">
        <v>1</v>
      </c>
    </row>
    <row r="6763" spans="1:17" x14ac:dyDescent="0.2">
      <c r="A6763" t="s">
        <v>23786</v>
      </c>
      <c r="B6763" t="s">
        <v>86</v>
      </c>
      <c r="C6763" t="s">
        <v>107</v>
      </c>
      <c r="D6763" t="s">
        <v>17021</v>
      </c>
      <c r="E6763" t="s">
        <v>81</v>
      </c>
      <c r="F6763" t="s">
        <v>17019</v>
      </c>
      <c r="G6763">
        <v>3</v>
      </c>
      <c r="H6763">
        <v>0</v>
      </c>
      <c r="I6763">
        <v>0</v>
      </c>
      <c r="J6763">
        <v>0</v>
      </c>
      <c r="K6763">
        <v>0</v>
      </c>
      <c r="L6763">
        <v>0</v>
      </c>
      <c r="M6763">
        <v>0</v>
      </c>
      <c r="N6763">
        <v>0</v>
      </c>
      <c r="O6763">
        <v>0</v>
      </c>
      <c r="P6763">
        <v>0</v>
      </c>
      <c r="Q6763">
        <v>0</v>
      </c>
    </row>
    <row r="6764" spans="1:17" x14ac:dyDescent="0.2">
      <c r="A6764" t="s">
        <v>23787</v>
      </c>
      <c r="B6764" t="s">
        <v>86</v>
      </c>
      <c r="C6764" t="s">
        <v>108</v>
      </c>
      <c r="D6764" t="s">
        <v>17029</v>
      </c>
      <c r="E6764" t="s">
        <v>79</v>
      </c>
      <c r="F6764" t="s">
        <v>4875</v>
      </c>
      <c r="G6764">
        <v>0</v>
      </c>
      <c r="H6764">
        <v>4</v>
      </c>
      <c r="I6764">
        <v>2</v>
      </c>
      <c r="J6764">
        <v>2</v>
      </c>
      <c r="K6764">
        <v>0</v>
      </c>
      <c r="L6764">
        <v>0</v>
      </c>
      <c r="M6764">
        <v>0</v>
      </c>
      <c r="N6764">
        <v>0</v>
      </c>
      <c r="O6764">
        <v>0</v>
      </c>
      <c r="P6764">
        <v>0</v>
      </c>
      <c r="Q6764">
        <v>0</v>
      </c>
    </row>
    <row r="6765" spans="1:17" x14ac:dyDescent="0.2">
      <c r="A6765" t="s">
        <v>23788</v>
      </c>
      <c r="B6765" t="s">
        <v>86</v>
      </c>
      <c r="C6765" t="s">
        <v>108</v>
      </c>
      <c r="D6765" t="s">
        <v>17029</v>
      </c>
      <c r="E6765" t="s">
        <v>79</v>
      </c>
      <c r="F6765" t="s">
        <v>4877</v>
      </c>
      <c r="G6765">
        <v>0</v>
      </c>
      <c r="H6765">
        <v>4</v>
      </c>
      <c r="I6765">
        <v>1</v>
      </c>
      <c r="J6765">
        <v>3</v>
      </c>
      <c r="K6765">
        <v>0</v>
      </c>
      <c r="L6765">
        <v>0</v>
      </c>
      <c r="M6765">
        <v>0</v>
      </c>
      <c r="N6765">
        <v>0</v>
      </c>
      <c r="O6765">
        <v>0</v>
      </c>
      <c r="P6765">
        <v>0</v>
      </c>
      <c r="Q6765">
        <v>0</v>
      </c>
    </row>
    <row r="6766" spans="1:17" x14ac:dyDescent="0.2">
      <c r="A6766" t="s">
        <v>23789</v>
      </c>
      <c r="B6766" t="s">
        <v>86</v>
      </c>
      <c r="C6766" t="s">
        <v>108</v>
      </c>
      <c r="D6766" t="s">
        <v>17029</v>
      </c>
      <c r="E6766" t="s">
        <v>79</v>
      </c>
      <c r="F6766" t="s">
        <v>4879</v>
      </c>
      <c r="G6766">
        <v>0</v>
      </c>
      <c r="H6766">
        <v>0</v>
      </c>
      <c r="I6766">
        <v>0</v>
      </c>
      <c r="J6766">
        <v>0</v>
      </c>
      <c r="K6766">
        <v>0</v>
      </c>
      <c r="L6766">
        <v>0</v>
      </c>
      <c r="M6766">
        <v>4</v>
      </c>
      <c r="N6766">
        <v>0</v>
      </c>
      <c r="O6766">
        <v>0</v>
      </c>
      <c r="P6766">
        <v>0</v>
      </c>
      <c r="Q6766">
        <v>0</v>
      </c>
    </row>
    <row r="6767" spans="1:17" x14ac:dyDescent="0.2">
      <c r="A6767" t="s">
        <v>23790</v>
      </c>
      <c r="B6767" t="s">
        <v>86</v>
      </c>
      <c r="C6767" t="s">
        <v>108</v>
      </c>
      <c r="D6767" t="s">
        <v>17029</v>
      </c>
      <c r="E6767" t="s">
        <v>79</v>
      </c>
      <c r="F6767" t="s">
        <v>4881</v>
      </c>
      <c r="G6767">
        <v>0</v>
      </c>
      <c r="H6767">
        <v>4</v>
      </c>
      <c r="I6767">
        <v>1</v>
      </c>
      <c r="J6767">
        <v>3</v>
      </c>
      <c r="K6767">
        <v>0</v>
      </c>
      <c r="L6767">
        <v>0</v>
      </c>
      <c r="M6767">
        <v>0</v>
      </c>
      <c r="N6767">
        <v>0</v>
      </c>
      <c r="O6767">
        <v>0</v>
      </c>
      <c r="P6767">
        <v>0</v>
      </c>
      <c r="Q6767">
        <v>0</v>
      </c>
    </row>
    <row r="6768" spans="1:17" x14ac:dyDescent="0.2">
      <c r="A6768" t="s">
        <v>23791</v>
      </c>
      <c r="B6768" t="s">
        <v>86</v>
      </c>
      <c r="C6768" t="s">
        <v>108</v>
      </c>
      <c r="D6768" t="s">
        <v>17029</v>
      </c>
      <c r="E6768" t="s">
        <v>79</v>
      </c>
      <c r="F6768" t="s">
        <v>4883</v>
      </c>
      <c r="G6768">
        <v>0</v>
      </c>
      <c r="H6768">
        <v>4</v>
      </c>
      <c r="I6768">
        <v>1</v>
      </c>
      <c r="J6768">
        <v>3</v>
      </c>
      <c r="K6768">
        <v>0</v>
      </c>
      <c r="L6768">
        <v>0</v>
      </c>
      <c r="M6768">
        <v>0</v>
      </c>
      <c r="N6768">
        <v>0</v>
      </c>
      <c r="O6768">
        <v>0</v>
      </c>
      <c r="P6768">
        <v>0</v>
      </c>
      <c r="Q6768">
        <v>0</v>
      </c>
    </row>
    <row r="6769" spans="1:17" x14ac:dyDescent="0.2">
      <c r="A6769" t="s">
        <v>23792</v>
      </c>
      <c r="B6769" t="s">
        <v>86</v>
      </c>
      <c r="C6769" t="s">
        <v>108</v>
      </c>
      <c r="D6769" t="s">
        <v>17029</v>
      </c>
      <c r="E6769" t="s">
        <v>79</v>
      </c>
      <c r="F6769" t="s">
        <v>4885</v>
      </c>
      <c r="G6769">
        <v>0</v>
      </c>
      <c r="H6769">
        <v>0</v>
      </c>
      <c r="I6769">
        <v>0</v>
      </c>
      <c r="J6769">
        <v>0</v>
      </c>
      <c r="K6769">
        <v>0</v>
      </c>
      <c r="L6769">
        <v>0</v>
      </c>
      <c r="M6769">
        <v>4</v>
      </c>
      <c r="N6769">
        <v>0</v>
      </c>
      <c r="O6769">
        <v>0</v>
      </c>
      <c r="P6769">
        <v>0</v>
      </c>
      <c r="Q6769">
        <v>0</v>
      </c>
    </row>
    <row r="6770" spans="1:17" x14ac:dyDescent="0.2">
      <c r="A6770" t="s">
        <v>23793</v>
      </c>
      <c r="B6770" t="s">
        <v>86</v>
      </c>
      <c r="C6770" t="s">
        <v>108</v>
      </c>
      <c r="D6770" t="s">
        <v>17029</v>
      </c>
      <c r="E6770" t="s">
        <v>79</v>
      </c>
      <c r="F6770" t="s">
        <v>4887</v>
      </c>
      <c r="G6770">
        <v>0</v>
      </c>
      <c r="H6770">
        <v>4</v>
      </c>
      <c r="I6770">
        <v>1</v>
      </c>
      <c r="J6770">
        <v>3</v>
      </c>
      <c r="K6770">
        <v>0</v>
      </c>
      <c r="L6770">
        <v>0</v>
      </c>
      <c r="M6770">
        <v>0</v>
      </c>
      <c r="N6770">
        <v>0</v>
      </c>
      <c r="O6770">
        <v>0</v>
      </c>
      <c r="P6770">
        <v>0</v>
      </c>
      <c r="Q6770">
        <v>0</v>
      </c>
    </row>
    <row r="6771" spans="1:17" x14ac:dyDescent="0.2">
      <c r="A6771" t="s">
        <v>23794</v>
      </c>
      <c r="B6771" t="s">
        <v>86</v>
      </c>
      <c r="C6771" t="s">
        <v>166</v>
      </c>
      <c r="D6771" t="s">
        <v>17021</v>
      </c>
      <c r="E6771" t="s">
        <v>79</v>
      </c>
      <c r="F6771" t="s">
        <v>17022</v>
      </c>
      <c r="G6771">
        <v>0</v>
      </c>
      <c r="H6771">
        <v>0</v>
      </c>
      <c r="I6771">
        <v>0</v>
      </c>
      <c r="J6771">
        <v>0</v>
      </c>
      <c r="K6771">
        <v>0</v>
      </c>
      <c r="L6771">
        <v>0</v>
      </c>
      <c r="M6771">
        <v>0</v>
      </c>
      <c r="N6771">
        <v>2</v>
      </c>
      <c r="O6771">
        <v>2</v>
      </c>
      <c r="P6771">
        <v>0</v>
      </c>
      <c r="Q6771">
        <v>0</v>
      </c>
    </row>
    <row r="6772" spans="1:17" x14ac:dyDescent="0.2">
      <c r="A6772" t="s">
        <v>23795</v>
      </c>
      <c r="B6772" t="s">
        <v>86</v>
      </c>
      <c r="C6772" t="s">
        <v>166</v>
      </c>
      <c r="D6772" t="s">
        <v>17021</v>
      </c>
      <c r="E6772" t="s">
        <v>79</v>
      </c>
      <c r="F6772" t="s">
        <v>17019</v>
      </c>
      <c r="G6772">
        <v>2</v>
      </c>
      <c r="H6772">
        <v>0</v>
      </c>
      <c r="I6772">
        <v>0</v>
      </c>
      <c r="J6772">
        <v>0</v>
      </c>
      <c r="K6772">
        <v>0</v>
      </c>
      <c r="L6772">
        <v>0</v>
      </c>
      <c r="M6772">
        <v>0</v>
      </c>
      <c r="N6772">
        <v>0</v>
      </c>
      <c r="O6772">
        <v>0</v>
      </c>
      <c r="P6772">
        <v>0</v>
      </c>
      <c r="Q6772">
        <v>0</v>
      </c>
    </row>
    <row r="6773" spans="1:17" x14ac:dyDescent="0.2">
      <c r="A6773" t="s">
        <v>23796</v>
      </c>
      <c r="B6773" t="s">
        <v>86</v>
      </c>
      <c r="C6773" t="s">
        <v>166</v>
      </c>
      <c r="D6773" t="s">
        <v>17021</v>
      </c>
      <c r="E6773" t="s">
        <v>81</v>
      </c>
      <c r="F6773" t="s">
        <v>17022</v>
      </c>
      <c r="G6773">
        <v>0</v>
      </c>
      <c r="H6773">
        <v>0</v>
      </c>
      <c r="I6773">
        <v>0</v>
      </c>
      <c r="J6773">
        <v>0</v>
      </c>
      <c r="K6773">
        <v>0</v>
      </c>
      <c r="L6773">
        <v>0</v>
      </c>
      <c r="M6773">
        <v>0</v>
      </c>
      <c r="N6773">
        <v>3</v>
      </c>
      <c r="O6773">
        <v>2</v>
      </c>
      <c r="P6773">
        <v>1</v>
      </c>
      <c r="Q6773">
        <v>0</v>
      </c>
    </row>
    <row r="6774" spans="1:17" x14ac:dyDescent="0.2">
      <c r="A6774" t="s">
        <v>23797</v>
      </c>
      <c r="B6774" t="s">
        <v>86</v>
      </c>
      <c r="C6774" t="s">
        <v>166</v>
      </c>
      <c r="D6774" t="s">
        <v>17021</v>
      </c>
      <c r="E6774" t="s">
        <v>81</v>
      </c>
      <c r="F6774" t="s">
        <v>17019</v>
      </c>
      <c r="G6774">
        <v>3</v>
      </c>
      <c r="H6774">
        <v>0</v>
      </c>
      <c r="I6774">
        <v>0</v>
      </c>
      <c r="J6774">
        <v>0</v>
      </c>
      <c r="K6774">
        <v>0</v>
      </c>
      <c r="L6774">
        <v>0</v>
      </c>
      <c r="M6774">
        <v>0</v>
      </c>
      <c r="N6774">
        <v>0</v>
      </c>
      <c r="O6774">
        <v>0</v>
      </c>
      <c r="P6774">
        <v>0</v>
      </c>
      <c r="Q6774">
        <v>0</v>
      </c>
    </row>
    <row r="6775" spans="1:17" x14ac:dyDescent="0.2">
      <c r="A6775" t="s">
        <v>23798</v>
      </c>
      <c r="B6775" t="s">
        <v>86</v>
      </c>
      <c r="C6775" t="s">
        <v>167</v>
      </c>
      <c r="D6775" t="s">
        <v>17029</v>
      </c>
      <c r="E6775" t="s">
        <v>79</v>
      </c>
      <c r="F6775" t="s">
        <v>4875</v>
      </c>
      <c r="G6775">
        <v>0</v>
      </c>
      <c r="H6775">
        <v>99</v>
      </c>
      <c r="I6775">
        <v>24</v>
      </c>
      <c r="J6775">
        <v>73</v>
      </c>
      <c r="K6775">
        <v>1</v>
      </c>
      <c r="L6775">
        <v>1</v>
      </c>
      <c r="M6775">
        <v>0</v>
      </c>
      <c r="N6775">
        <v>0</v>
      </c>
      <c r="O6775">
        <v>0</v>
      </c>
      <c r="P6775">
        <v>0</v>
      </c>
      <c r="Q6775">
        <v>0</v>
      </c>
    </row>
    <row r="6776" spans="1:17" x14ac:dyDescent="0.2">
      <c r="A6776" t="s">
        <v>23799</v>
      </c>
      <c r="B6776" t="s">
        <v>86</v>
      </c>
      <c r="C6776" t="s">
        <v>167</v>
      </c>
      <c r="D6776" t="s">
        <v>17029</v>
      </c>
      <c r="E6776" t="s">
        <v>79</v>
      </c>
      <c r="F6776" t="s">
        <v>4877</v>
      </c>
      <c r="G6776">
        <v>0</v>
      </c>
      <c r="H6776">
        <v>99</v>
      </c>
      <c r="I6776">
        <v>20</v>
      </c>
      <c r="J6776">
        <v>77</v>
      </c>
      <c r="K6776">
        <v>1</v>
      </c>
      <c r="L6776">
        <v>1</v>
      </c>
      <c r="M6776">
        <v>0</v>
      </c>
      <c r="N6776">
        <v>0</v>
      </c>
      <c r="O6776">
        <v>0</v>
      </c>
      <c r="P6776">
        <v>0</v>
      </c>
      <c r="Q6776">
        <v>0</v>
      </c>
    </row>
    <row r="6777" spans="1:17" x14ac:dyDescent="0.2">
      <c r="A6777" t="s">
        <v>23800</v>
      </c>
      <c r="B6777" t="s">
        <v>86</v>
      </c>
      <c r="C6777" t="s">
        <v>167</v>
      </c>
      <c r="D6777" t="s">
        <v>17029</v>
      </c>
      <c r="E6777" t="s">
        <v>79</v>
      </c>
      <c r="F6777" t="s">
        <v>4879</v>
      </c>
      <c r="G6777">
        <v>0</v>
      </c>
      <c r="H6777">
        <v>0</v>
      </c>
      <c r="I6777">
        <v>0</v>
      </c>
      <c r="J6777">
        <v>0</v>
      </c>
      <c r="K6777">
        <v>0</v>
      </c>
      <c r="L6777">
        <v>0</v>
      </c>
      <c r="M6777">
        <v>99</v>
      </c>
      <c r="N6777">
        <v>0</v>
      </c>
      <c r="O6777">
        <v>0</v>
      </c>
      <c r="P6777">
        <v>0</v>
      </c>
      <c r="Q6777">
        <v>0</v>
      </c>
    </row>
    <row r="6778" spans="1:17" x14ac:dyDescent="0.2">
      <c r="A6778" t="s">
        <v>23801</v>
      </c>
      <c r="B6778" t="s">
        <v>86</v>
      </c>
      <c r="C6778" t="s">
        <v>167</v>
      </c>
      <c r="D6778" t="s">
        <v>17029</v>
      </c>
      <c r="E6778" t="s">
        <v>79</v>
      </c>
      <c r="F6778" t="s">
        <v>4881</v>
      </c>
      <c r="G6778">
        <v>0</v>
      </c>
      <c r="H6778">
        <v>99</v>
      </c>
      <c r="I6778">
        <v>18</v>
      </c>
      <c r="J6778">
        <v>79</v>
      </c>
      <c r="K6778">
        <v>1</v>
      </c>
      <c r="L6778">
        <v>1</v>
      </c>
      <c r="M6778">
        <v>0</v>
      </c>
      <c r="N6778">
        <v>0</v>
      </c>
      <c r="O6778">
        <v>0</v>
      </c>
      <c r="P6778">
        <v>0</v>
      </c>
      <c r="Q6778">
        <v>0</v>
      </c>
    </row>
    <row r="6779" spans="1:17" x14ac:dyDescent="0.2">
      <c r="A6779" t="s">
        <v>23802</v>
      </c>
      <c r="B6779" t="s">
        <v>86</v>
      </c>
      <c r="C6779" t="s">
        <v>167</v>
      </c>
      <c r="D6779" t="s">
        <v>17029</v>
      </c>
      <c r="E6779" t="s">
        <v>79</v>
      </c>
      <c r="F6779" t="s">
        <v>4883</v>
      </c>
      <c r="G6779">
        <v>0</v>
      </c>
      <c r="H6779">
        <v>99</v>
      </c>
      <c r="I6779">
        <v>21</v>
      </c>
      <c r="J6779">
        <v>76</v>
      </c>
      <c r="K6779">
        <v>1</v>
      </c>
      <c r="L6779">
        <v>1</v>
      </c>
      <c r="M6779">
        <v>0</v>
      </c>
      <c r="N6779">
        <v>0</v>
      </c>
      <c r="O6779">
        <v>0</v>
      </c>
      <c r="P6779">
        <v>0</v>
      </c>
      <c r="Q6779">
        <v>0</v>
      </c>
    </row>
    <row r="6780" spans="1:17" x14ac:dyDescent="0.2">
      <c r="A6780" t="s">
        <v>23803</v>
      </c>
      <c r="B6780" t="s">
        <v>86</v>
      </c>
      <c r="C6780" t="s">
        <v>167</v>
      </c>
      <c r="D6780" t="s">
        <v>17029</v>
      </c>
      <c r="E6780" t="s">
        <v>79</v>
      </c>
      <c r="F6780" t="s">
        <v>4885</v>
      </c>
      <c r="G6780">
        <v>0</v>
      </c>
      <c r="H6780">
        <v>0</v>
      </c>
      <c r="I6780">
        <v>0</v>
      </c>
      <c r="J6780">
        <v>0</v>
      </c>
      <c r="K6780">
        <v>0</v>
      </c>
      <c r="L6780">
        <v>0</v>
      </c>
      <c r="M6780">
        <v>99</v>
      </c>
      <c r="N6780">
        <v>0</v>
      </c>
      <c r="O6780">
        <v>0</v>
      </c>
      <c r="P6780">
        <v>0</v>
      </c>
      <c r="Q6780">
        <v>0</v>
      </c>
    </row>
    <row r="6781" spans="1:17" x14ac:dyDescent="0.2">
      <c r="A6781" t="s">
        <v>23804</v>
      </c>
      <c r="B6781" t="s">
        <v>86</v>
      </c>
      <c r="C6781" t="s">
        <v>167</v>
      </c>
      <c r="D6781" t="s">
        <v>17029</v>
      </c>
      <c r="E6781" t="s">
        <v>79</v>
      </c>
      <c r="F6781" t="s">
        <v>4887</v>
      </c>
      <c r="G6781">
        <v>0</v>
      </c>
      <c r="H6781">
        <v>99</v>
      </c>
      <c r="I6781">
        <v>18</v>
      </c>
      <c r="J6781">
        <v>79</v>
      </c>
      <c r="K6781">
        <v>1</v>
      </c>
      <c r="L6781">
        <v>1</v>
      </c>
      <c r="M6781">
        <v>0</v>
      </c>
      <c r="N6781">
        <v>0</v>
      </c>
      <c r="O6781">
        <v>0</v>
      </c>
      <c r="P6781">
        <v>0</v>
      </c>
      <c r="Q6781">
        <v>0</v>
      </c>
    </row>
    <row r="6782" spans="1:17" x14ac:dyDescent="0.2">
      <c r="A6782" t="s">
        <v>23805</v>
      </c>
      <c r="B6782" t="s">
        <v>86</v>
      </c>
      <c r="C6782" t="s">
        <v>167</v>
      </c>
      <c r="D6782" t="s">
        <v>17029</v>
      </c>
      <c r="E6782" t="s">
        <v>79</v>
      </c>
      <c r="F6782" t="s">
        <v>4889</v>
      </c>
      <c r="G6782">
        <v>0</v>
      </c>
      <c r="H6782">
        <v>0</v>
      </c>
      <c r="I6782">
        <v>0</v>
      </c>
      <c r="J6782">
        <v>0</v>
      </c>
      <c r="K6782">
        <v>0</v>
      </c>
      <c r="L6782">
        <v>0</v>
      </c>
      <c r="M6782">
        <v>99</v>
      </c>
      <c r="N6782">
        <v>0</v>
      </c>
      <c r="O6782">
        <v>0</v>
      </c>
      <c r="P6782">
        <v>0</v>
      </c>
      <c r="Q6782">
        <v>0</v>
      </c>
    </row>
    <row r="6783" spans="1:17" x14ac:dyDescent="0.2">
      <c r="A6783" t="s">
        <v>23806</v>
      </c>
      <c r="B6783" t="s">
        <v>86</v>
      </c>
      <c r="C6783" t="s">
        <v>167</v>
      </c>
      <c r="D6783" t="s">
        <v>17029</v>
      </c>
      <c r="E6783" t="s">
        <v>79</v>
      </c>
      <c r="F6783" t="s">
        <v>4871</v>
      </c>
      <c r="G6783">
        <v>0</v>
      </c>
      <c r="H6783">
        <v>0</v>
      </c>
      <c r="I6783">
        <v>0</v>
      </c>
      <c r="J6783">
        <v>0</v>
      </c>
      <c r="K6783">
        <v>0</v>
      </c>
      <c r="L6783">
        <v>0</v>
      </c>
      <c r="M6783">
        <v>0</v>
      </c>
      <c r="N6783">
        <v>99</v>
      </c>
      <c r="O6783">
        <v>98</v>
      </c>
      <c r="P6783">
        <v>0</v>
      </c>
      <c r="Q6783">
        <v>1</v>
      </c>
    </row>
    <row r="6784" spans="1:17" x14ac:dyDescent="0.2">
      <c r="A6784" t="s">
        <v>23807</v>
      </c>
      <c r="B6784" t="s">
        <v>86</v>
      </c>
      <c r="C6784" t="s">
        <v>167</v>
      </c>
      <c r="D6784" t="s">
        <v>17029</v>
      </c>
      <c r="E6784" t="s">
        <v>79</v>
      </c>
      <c r="F6784" t="s">
        <v>4873</v>
      </c>
      <c r="G6784">
        <v>0</v>
      </c>
      <c r="H6784">
        <v>0</v>
      </c>
      <c r="I6784">
        <v>0</v>
      </c>
      <c r="J6784">
        <v>0</v>
      </c>
      <c r="K6784">
        <v>0</v>
      </c>
      <c r="L6784">
        <v>0</v>
      </c>
      <c r="M6784">
        <v>0</v>
      </c>
      <c r="N6784">
        <v>92</v>
      </c>
      <c r="O6784">
        <v>91</v>
      </c>
      <c r="P6784">
        <v>0</v>
      </c>
      <c r="Q6784">
        <v>1</v>
      </c>
    </row>
    <row r="6785" spans="1:17" x14ac:dyDescent="0.2">
      <c r="A6785" t="s">
        <v>23808</v>
      </c>
      <c r="B6785" t="s">
        <v>86</v>
      </c>
      <c r="C6785" t="s">
        <v>167</v>
      </c>
      <c r="D6785" t="s">
        <v>17029</v>
      </c>
      <c r="E6785" t="s">
        <v>79</v>
      </c>
      <c r="F6785" t="s">
        <v>17019</v>
      </c>
      <c r="G6785">
        <v>99</v>
      </c>
      <c r="H6785">
        <v>0</v>
      </c>
      <c r="I6785">
        <v>0</v>
      </c>
      <c r="J6785">
        <v>0</v>
      </c>
      <c r="K6785">
        <v>0</v>
      </c>
      <c r="L6785">
        <v>0</v>
      </c>
      <c r="M6785">
        <v>0</v>
      </c>
      <c r="N6785">
        <v>0</v>
      </c>
      <c r="O6785">
        <v>0</v>
      </c>
      <c r="P6785">
        <v>0</v>
      </c>
      <c r="Q6785">
        <v>0</v>
      </c>
    </row>
    <row r="6786" spans="1:17" x14ac:dyDescent="0.2">
      <c r="A6786" t="s">
        <v>23809</v>
      </c>
      <c r="B6786" t="s">
        <v>86</v>
      </c>
      <c r="C6786" t="s">
        <v>167</v>
      </c>
      <c r="D6786" t="s">
        <v>17029</v>
      </c>
      <c r="E6786" t="s">
        <v>81</v>
      </c>
      <c r="F6786" t="s">
        <v>4875</v>
      </c>
      <c r="G6786">
        <v>0</v>
      </c>
      <c r="H6786">
        <v>70</v>
      </c>
      <c r="I6786">
        <v>12</v>
      </c>
      <c r="J6786">
        <v>52</v>
      </c>
      <c r="K6786">
        <v>4</v>
      </c>
      <c r="L6786">
        <v>2</v>
      </c>
      <c r="M6786">
        <v>0</v>
      </c>
      <c r="N6786">
        <v>0</v>
      </c>
      <c r="O6786">
        <v>0</v>
      </c>
      <c r="P6786">
        <v>0</v>
      </c>
      <c r="Q6786">
        <v>0</v>
      </c>
    </row>
    <row r="6787" spans="1:17" x14ac:dyDescent="0.2">
      <c r="A6787" t="s">
        <v>23810</v>
      </c>
      <c r="B6787" t="s">
        <v>86</v>
      </c>
      <c r="C6787" t="s">
        <v>167</v>
      </c>
      <c r="D6787" t="s">
        <v>17029</v>
      </c>
      <c r="E6787" t="s">
        <v>81</v>
      </c>
      <c r="F6787" t="s">
        <v>4877</v>
      </c>
      <c r="G6787">
        <v>0</v>
      </c>
      <c r="H6787">
        <v>70</v>
      </c>
      <c r="I6787">
        <v>8</v>
      </c>
      <c r="J6787">
        <v>53</v>
      </c>
      <c r="K6787">
        <v>4</v>
      </c>
      <c r="L6787">
        <v>5</v>
      </c>
      <c r="M6787">
        <v>0</v>
      </c>
      <c r="N6787">
        <v>0</v>
      </c>
      <c r="O6787">
        <v>0</v>
      </c>
      <c r="P6787">
        <v>0</v>
      </c>
      <c r="Q6787">
        <v>0</v>
      </c>
    </row>
    <row r="6788" spans="1:17" x14ac:dyDescent="0.2">
      <c r="A6788" t="s">
        <v>23811</v>
      </c>
      <c r="B6788" t="s">
        <v>86</v>
      </c>
      <c r="C6788" t="s">
        <v>167</v>
      </c>
      <c r="D6788" t="s">
        <v>17029</v>
      </c>
      <c r="E6788" t="s">
        <v>81</v>
      </c>
      <c r="F6788" t="s">
        <v>4879</v>
      </c>
      <c r="G6788">
        <v>0</v>
      </c>
      <c r="H6788">
        <v>0</v>
      </c>
      <c r="I6788">
        <v>0</v>
      </c>
      <c r="J6788">
        <v>0</v>
      </c>
      <c r="K6788">
        <v>0</v>
      </c>
      <c r="L6788">
        <v>0</v>
      </c>
      <c r="M6788">
        <v>70</v>
      </c>
      <c r="N6788">
        <v>0</v>
      </c>
      <c r="O6788">
        <v>0</v>
      </c>
      <c r="P6788">
        <v>0</v>
      </c>
      <c r="Q6788">
        <v>0</v>
      </c>
    </row>
    <row r="6789" spans="1:17" x14ac:dyDescent="0.2">
      <c r="A6789" t="s">
        <v>23812</v>
      </c>
      <c r="B6789" t="s">
        <v>86</v>
      </c>
      <c r="C6789" t="s">
        <v>167</v>
      </c>
      <c r="D6789" t="s">
        <v>17029</v>
      </c>
      <c r="E6789" t="s">
        <v>81</v>
      </c>
      <c r="F6789" t="s">
        <v>4881</v>
      </c>
      <c r="G6789">
        <v>0</v>
      </c>
      <c r="H6789">
        <v>70</v>
      </c>
      <c r="I6789">
        <v>8</v>
      </c>
      <c r="J6789">
        <v>53</v>
      </c>
      <c r="K6789">
        <v>4</v>
      </c>
      <c r="L6789">
        <v>5</v>
      </c>
      <c r="M6789">
        <v>0</v>
      </c>
      <c r="N6789">
        <v>0</v>
      </c>
      <c r="O6789">
        <v>0</v>
      </c>
      <c r="P6789">
        <v>0</v>
      </c>
      <c r="Q6789">
        <v>0</v>
      </c>
    </row>
    <row r="6790" spans="1:17" x14ac:dyDescent="0.2">
      <c r="A6790" t="s">
        <v>23813</v>
      </c>
      <c r="B6790" t="s">
        <v>86</v>
      </c>
      <c r="C6790" t="s">
        <v>167</v>
      </c>
      <c r="D6790" t="s">
        <v>17029</v>
      </c>
      <c r="E6790" t="s">
        <v>81</v>
      </c>
      <c r="F6790" t="s">
        <v>4883</v>
      </c>
      <c r="G6790">
        <v>0</v>
      </c>
      <c r="H6790">
        <v>70</v>
      </c>
      <c r="I6790">
        <v>10</v>
      </c>
      <c r="J6790">
        <v>52</v>
      </c>
      <c r="K6790">
        <v>3</v>
      </c>
      <c r="L6790">
        <v>5</v>
      </c>
      <c r="M6790">
        <v>0</v>
      </c>
      <c r="N6790">
        <v>0</v>
      </c>
      <c r="O6790">
        <v>0</v>
      </c>
      <c r="P6790">
        <v>0</v>
      </c>
      <c r="Q6790">
        <v>0</v>
      </c>
    </row>
    <row r="6791" spans="1:17" x14ac:dyDescent="0.2">
      <c r="A6791" t="s">
        <v>23814</v>
      </c>
      <c r="B6791" t="s">
        <v>86</v>
      </c>
      <c r="C6791" t="s">
        <v>167</v>
      </c>
      <c r="D6791" t="s">
        <v>17029</v>
      </c>
      <c r="E6791" t="s">
        <v>81</v>
      </c>
      <c r="F6791" t="s">
        <v>4885</v>
      </c>
      <c r="G6791">
        <v>0</v>
      </c>
      <c r="H6791">
        <v>0</v>
      </c>
      <c r="I6791">
        <v>0</v>
      </c>
      <c r="J6791">
        <v>0</v>
      </c>
      <c r="K6791">
        <v>0</v>
      </c>
      <c r="L6791">
        <v>0</v>
      </c>
      <c r="M6791">
        <v>70</v>
      </c>
      <c r="N6791">
        <v>0</v>
      </c>
      <c r="O6791">
        <v>0</v>
      </c>
      <c r="P6791">
        <v>0</v>
      </c>
      <c r="Q6791">
        <v>0</v>
      </c>
    </row>
    <row r="6792" spans="1:17" x14ac:dyDescent="0.2">
      <c r="A6792" t="s">
        <v>23815</v>
      </c>
      <c r="B6792" t="s">
        <v>86</v>
      </c>
      <c r="C6792" t="s">
        <v>167</v>
      </c>
      <c r="D6792" t="s">
        <v>17029</v>
      </c>
      <c r="E6792" t="s">
        <v>81</v>
      </c>
      <c r="F6792" t="s">
        <v>4887</v>
      </c>
      <c r="G6792">
        <v>0</v>
      </c>
      <c r="H6792">
        <v>70</v>
      </c>
      <c r="I6792">
        <v>8</v>
      </c>
      <c r="J6792">
        <v>55</v>
      </c>
      <c r="K6792">
        <v>5</v>
      </c>
      <c r="L6792">
        <v>2</v>
      </c>
      <c r="M6792">
        <v>0</v>
      </c>
      <c r="N6792">
        <v>0</v>
      </c>
      <c r="O6792">
        <v>0</v>
      </c>
      <c r="P6792">
        <v>0</v>
      </c>
      <c r="Q6792">
        <v>0</v>
      </c>
    </row>
    <row r="6793" spans="1:17" x14ac:dyDescent="0.2">
      <c r="A6793" t="s">
        <v>23816</v>
      </c>
      <c r="B6793" t="s">
        <v>86</v>
      </c>
      <c r="C6793" t="s">
        <v>167</v>
      </c>
      <c r="D6793" t="s">
        <v>17029</v>
      </c>
      <c r="E6793" t="s">
        <v>81</v>
      </c>
      <c r="F6793" t="s">
        <v>4889</v>
      </c>
      <c r="G6793">
        <v>0</v>
      </c>
      <c r="H6793">
        <v>0</v>
      </c>
      <c r="I6793">
        <v>0</v>
      </c>
      <c r="J6793">
        <v>0</v>
      </c>
      <c r="K6793">
        <v>0</v>
      </c>
      <c r="L6793">
        <v>0</v>
      </c>
      <c r="M6793">
        <v>70</v>
      </c>
      <c r="N6793">
        <v>0</v>
      </c>
      <c r="O6793">
        <v>0</v>
      </c>
      <c r="P6793">
        <v>0</v>
      </c>
      <c r="Q6793">
        <v>0</v>
      </c>
    </row>
    <row r="6794" spans="1:17" x14ac:dyDescent="0.2">
      <c r="A6794" t="s">
        <v>23817</v>
      </c>
      <c r="B6794" t="s">
        <v>86</v>
      </c>
      <c r="C6794" t="s">
        <v>167</v>
      </c>
      <c r="D6794" t="s">
        <v>17029</v>
      </c>
      <c r="E6794" t="s">
        <v>81</v>
      </c>
      <c r="F6794" t="s">
        <v>4871</v>
      </c>
      <c r="G6794">
        <v>0</v>
      </c>
      <c r="H6794">
        <v>0</v>
      </c>
      <c r="I6794">
        <v>0</v>
      </c>
      <c r="J6794">
        <v>0</v>
      </c>
      <c r="K6794">
        <v>0</v>
      </c>
      <c r="L6794">
        <v>0</v>
      </c>
      <c r="M6794">
        <v>0</v>
      </c>
      <c r="N6794">
        <v>70</v>
      </c>
      <c r="O6794">
        <v>63</v>
      </c>
      <c r="P6794">
        <v>6</v>
      </c>
      <c r="Q6794">
        <v>1</v>
      </c>
    </row>
    <row r="6795" spans="1:17" x14ac:dyDescent="0.2">
      <c r="A6795" t="s">
        <v>23818</v>
      </c>
      <c r="B6795" t="s">
        <v>86</v>
      </c>
      <c r="C6795" t="s">
        <v>167</v>
      </c>
      <c r="D6795" t="s">
        <v>17029</v>
      </c>
      <c r="E6795" t="s">
        <v>81</v>
      </c>
      <c r="F6795" t="s">
        <v>4873</v>
      </c>
      <c r="G6795">
        <v>0</v>
      </c>
      <c r="H6795">
        <v>0</v>
      </c>
      <c r="I6795">
        <v>0</v>
      </c>
      <c r="J6795">
        <v>0</v>
      </c>
      <c r="K6795">
        <v>0</v>
      </c>
      <c r="L6795">
        <v>0</v>
      </c>
      <c r="M6795">
        <v>0</v>
      </c>
      <c r="N6795">
        <v>64</v>
      </c>
      <c r="O6795">
        <v>58</v>
      </c>
      <c r="P6795">
        <v>5</v>
      </c>
      <c r="Q6795">
        <v>1</v>
      </c>
    </row>
    <row r="6796" spans="1:17" x14ac:dyDescent="0.2">
      <c r="A6796" t="s">
        <v>23819</v>
      </c>
      <c r="B6796" t="s">
        <v>86</v>
      </c>
      <c r="C6796" t="s">
        <v>167</v>
      </c>
      <c r="D6796" t="s">
        <v>17029</v>
      </c>
      <c r="E6796" t="s">
        <v>81</v>
      </c>
      <c r="F6796" t="s">
        <v>17019</v>
      </c>
      <c r="G6796">
        <v>70</v>
      </c>
      <c r="H6796">
        <v>0</v>
      </c>
      <c r="I6796">
        <v>0</v>
      </c>
      <c r="J6796">
        <v>0</v>
      </c>
      <c r="K6796">
        <v>0</v>
      </c>
      <c r="L6796">
        <v>0</v>
      </c>
      <c r="M6796">
        <v>0</v>
      </c>
      <c r="N6796">
        <v>0</v>
      </c>
      <c r="O6796">
        <v>0</v>
      </c>
      <c r="P6796">
        <v>0</v>
      </c>
      <c r="Q6796">
        <v>0</v>
      </c>
    </row>
    <row r="6797" spans="1:17" x14ac:dyDescent="0.2">
      <c r="A6797" t="s">
        <v>23820</v>
      </c>
      <c r="B6797" t="s">
        <v>86</v>
      </c>
      <c r="C6797" t="s">
        <v>167</v>
      </c>
      <c r="D6797" t="s">
        <v>17021</v>
      </c>
      <c r="E6797" t="s">
        <v>79</v>
      </c>
      <c r="F6797" t="s">
        <v>17022</v>
      </c>
      <c r="G6797">
        <v>0</v>
      </c>
      <c r="H6797">
        <v>0</v>
      </c>
      <c r="I6797">
        <v>0</v>
      </c>
      <c r="J6797">
        <v>0</v>
      </c>
      <c r="K6797">
        <v>0</v>
      </c>
      <c r="L6797">
        <v>0</v>
      </c>
      <c r="M6797">
        <v>0</v>
      </c>
      <c r="N6797">
        <v>19</v>
      </c>
      <c r="O6797">
        <v>14</v>
      </c>
      <c r="P6797">
        <v>5</v>
      </c>
      <c r="Q6797">
        <v>0</v>
      </c>
    </row>
    <row r="6798" spans="1:17" x14ac:dyDescent="0.2">
      <c r="A6798" t="s">
        <v>23821</v>
      </c>
      <c r="B6798" t="s">
        <v>86</v>
      </c>
      <c r="C6798" t="s">
        <v>167</v>
      </c>
      <c r="D6798" t="s">
        <v>17021</v>
      </c>
      <c r="E6798" t="s">
        <v>79</v>
      </c>
      <c r="F6798" t="s">
        <v>17019</v>
      </c>
      <c r="G6798">
        <v>19</v>
      </c>
      <c r="H6798">
        <v>0</v>
      </c>
      <c r="I6798">
        <v>0</v>
      </c>
      <c r="J6798">
        <v>0</v>
      </c>
      <c r="K6798">
        <v>0</v>
      </c>
      <c r="L6798">
        <v>0</v>
      </c>
      <c r="M6798">
        <v>0</v>
      </c>
      <c r="N6798">
        <v>0</v>
      </c>
      <c r="O6798">
        <v>0</v>
      </c>
      <c r="P6798">
        <v>0</v>
      </c>
      <c r="Q6798">
        <v>0</v>
      </c>
    </row>
    <row r="6799" spans="1:17" x14ac:dyDescent="0.2">
      <c r="A6799" t="s">
        <v>23822</v>
      </c>
      <c r="B6799" t="s">
        <v>86</v>
      </c>
      <c r="C6799" t="s">
        <v>167</v>
      </c>
      <c r="D6799" t="s">
        <v>17021</v>
      </c>
      <c r="E6799" t="s">
        <v>81</v>
      </c>
      <c r="F6799" t="s">
        <v>17022</v>
      </c>
      <c r="G6799">
        <v>0</v>
      </c>
      <c r="H6799">
        <v>0</v>
      </c>
      <c r="I6799">
        <v>0</v>
      </c>
      <c r="J6799">
        <v>0</v>
      </c>
      <c r="K6799">
        <v>0</v>
      </c>
      <c r="L6799">
        <v>0</v>
      </c>
      <c r="M6799">
        <v>0</v>
      </c>
      <c r="N6799">
        <v>15</v>
      </c>
      <c r="O6799">
        <v>12</v>
      </c>
      <c r="P6799">
        <v>3</v>
      </c>
      <c r="Q6799">
        <v>0</v>
      </c>
    </row>
    <row r="6800" spans="1:17" x14ac:dyDescent="0.2">
      <c r="A6800" t="s">
        <v>23823</v>
      </c>
      <c r="B6800" t="s">
        <v>86</v>
      </c>
      <c r="C6800" t="s">
        <v>167</v>
      </c>
      <c r="D6800" t="s">
        <v>17021</v>
      </c>
      <c r="E6800" t="s">
        <v>81</v>
      </c>
      <c r="F6800" t="s">
        <v>17019</v>
      </c>
      <c r="G6800">
        <v>15</v>
      </c>
      <c r="H6800">
        <v>0</v>
      </c>
      <c r="I6800">
        <v>0</v>
      </c>
      <c r="J6800">
        <v>0</v>
      </c>
      <c r="K6800">
        <v>0</v>
      </c>
      <c r="L6800">
        <v>0</v>
      </c>
      <c r="M6800">
        <v>0</v>
      </c>
      <c r="N6800">
        <v>0</v>
      </c>
      <c r="O6800">
        <v>0</v>
      </c>
      <c r="P6800">
        <v>0</v>
      </c>
      <c r="Q6800">
        <v>0</v>
      </c>
    </row>
    <row r="6801" spans="1:17" x14ac:dyDescent="0.2">
      <c r="A6801" t="s">
        <v>23824</v>
      </c>
      <c r="B6801" t="s">
        <v>86</v>
      </c>
      <c r="C6801" t="s">
        <v>167</v>
      </c>
      <c r="D6801" t="s">
        <v>17025</v>
      </c>
      <c r="E6801" t="s">
        <v>79</v>
      </c>
      <c r="F6801" t="s">
        <v>17019</v>
      </c>
      <c r="G6801">
        <v>1</v>
      </c>
      <c r="H6801">
        <v>0</v>
      </c>
      <c r="I6801">
        <v>0</v>
      </c>
      <c r="J6801">
        <v>0</v>
      </c>
      <c r="K6801">
        <v>0</v>
      </c>
      <c r="L6801">
        <v>0</v>
      </c>
      <c r="M6801">
        <v>0</v>
      </c>
      <c r="N6801">
        <v>0</v>
      </c>
      <c r="O6801">
        <v>0</v>
      </c>
      <c r="P6801">
        <v>0</v>
      </c>
      <c r="Q6801">
        <v>0</v>
      </c>
    </row>
    <row r="6802" spans="1:17" x14ac:dyDescent="0.2">
      <c r="A6802" t="s">
        <v>23825</v>
      </c>
      <c r="B6802" t="s">
        <v>86</v>
      </c>
      <c r="C6802" t="s">
        <v>167</v>
      </c>
      <c r="D6802" t="s">
        <v>17025</v>
      </c>
      <c r="E6802" t="s">
        <v>81</v>
      </c>
      <c r="F6802" t="s">
        <v>17019</v>
      </c>
      <c r="G6802">
        <v>3</v>
      </c>
      <c r="H6802">
        <v>0</v>
      </c>
      <c r="I6802">
        <v>0</v>
      </c>
      <c r="J6802">
        <v>0</v>
      </c>
      <c r="K6802">
        <v>0</v>
      </c>
      <c r="L6802">
        <v>0</v>
      </c>
      <c r="M6802">
        <v>0</v>
      </c>
      <c r="N6802">
        <v>0</v>
      </c>
      <c r="O6802">
        <v>0</v>
      </c>
      <c r="P6802">
        <v>0</v>
      </c>
      <c r="Q6802">
        <v>0</v>
      </c>
    </row>
    <row r="6803" spans="1:17" x14ac:dyDescent="0.2">
      <c r="A6803" t="s">
        <v>23826</v>
      </c>
      <c r="B6803" t="s">
        <v>86</v>
      </c>
      <c r="C6803" t="s">
        <v>168</v>
      </c>
      <c r="D6803" t="s">
        <v>17029</v>
      </c>
      <c r="E6803" t="s">
        <v>79</v>
      </c>
      <c r="F6803" t="s">
        <v>4875</v>
      </c>
      <c r="G6803">
        <v>0</v>
      </c>
      <c r="H6803">
        <v>3</v>
      </c>
      <c r="I6803">
        <v>0</v>
      </c>
      <c r="J6803">
        <v>2</v>
      </c>
      <c r="K6803">
        <v>1</v>
      </c>
      <c r="L6803">
        <v>0</v>
      </c>
      <c r="M6803">
        <v>0</v>
      </c>
      <c r="N6803">
        <v>0</v>
      </c>
      <c r="O6803">
        <v>0</v>
      </c>
      <c r="P6803">
        <v>0</v>
      </c>
      <c r="Q6803">
        <v>0</v>
      </c>
    </row>
    <row r="6804" spans="1:17" x14ac:dyDescent="0.2">
      <c r="A6804" t="s">
        <v>23827</v>
      </c>
      <c r="B6804" t="s">
        <v>86</v>
      </c>
      <c r="C6804" t="s">
        <v>168</v>
      </c>
      <c r="D6804" t="s">
        <v>17029</v>
      </c>
      <c r="E6804" t="s">
        <v>79</v>
      </c>
      <c r="F6804" t="s">
        <v>4877</v>
      </c>
      <c r="G6804">
        <v>0</v>
      </c>
      <c r="H6804">
        <v>3</v>
      </c>
      <c r="I6804">
        <v>0</v>
      </c>
      <c r="J6804">
        <v>1</v>
      </c>
      <c r="K6804">
        <v>1</v>
      </c>
      <c r="L6804">
        <v>1</v>
      </c>
      <c r="M6804">
        <v>0</v>
      </c>
      <c r="N6804">
        <v>0</v>
      </c>
      <c r="O6804">
        <v>0</v>
      </c>
      <c r="P6804">
        <v>0</v>
      </c>
      <c r="Q6804">
        <v>0</v>
      </c>
    </row>
    <row r="6805" spans="1:17" x14ac:dyDescent="0.2">
      <c r="A6805" t="s">
        <v>23828</v>
      </c>
      <c r="B6805" t="s">
        <v>86</v>
      </c>
      <c r="C6805" t="s">
        <v>168</v>
      </c>
      <c r="D6805" t="s">
        <v>17029</v>
      </c>
      <c r="E6805" t="s">
        <v>79</v>
      </c>
      <c r="F6805" t="s">
        <v>4879</v>
      </c>
      <c r="G6805">
        <v>0</v>
      </c>
      <c r="H6805">
        <v>0</v>
      </c>
      <c r="I6805">
        <v>0</v>
      </c>
      <c r="J6805">
        <v>0</v>
      </c>
      <c r="K6805">
        <v>0</v>
      </c>
      <c r="L6805">
        <v>0</v>
      </c>
      <c r="M6805">
        <v>3</v>
      </c>
      <c r="N6805">
        <v>0</v>
      </c>
      <c r="O6805">
        <v>0</v>
      </c>
      <c r="P6805">
        <v>0</v>
      </c>
      <c r="Q6805">
        <v>0</v>
      </c>
    </row>
    <row r="6806" spans="1:17" x14ac:dyDescent="0.2">
      <c r="A6806" t="s">
        <v>23829</v>
      </c>
      <c r="B6806" t="s">
        <v>86</v>
      </c>
      <c r="C6806" t="s">
        <v>168</v>
      </c>
      <c r="D6806" t="s">
        <v>17029</v>
      </c>
      <c r="E6806" t="s">
        <v>79</v>
      </c>
      <c r="F6806" t="s">
        <v>4881</v>
      </c>
      <c r="G6806">
        <v>0</v>
      </c>
      <c r="H6806">
        <v>3</v>
      </c>
      <c r="I6806">
        <v>0</v>
      </c>
      <c r="J6806">
        <v>1</v>
      </c>
      <c r="K6806">
        <v>1</v>
      </c>
      <c r="L6806">
        <v>1</v>
      </c>
      <c r="M6806">
        <v>0</v>
      </c>
      <c r="N6806">
        <v>0</v>
      </c>
      <c r="O6806">
        <v>0</v>
      </c>
      <c r="P6806">
        <v>0</v>
      </c>
      <c r="Q6806">
        <v>0</v>
      </c>
    </row>
    <row r="6807" spans="1:17" x14ac:dyDescent="0.2">
      <c r="A6807" t="s">
        <v>23830</v>
      </c>
      <c r="B6807" t="s">
        <v>86</v>
      </c>
      <c r="C6807" t="s">
        <v>168</v>
      </c>
      <c r="D6807" t="s">
        <v>17029</v>
      </c>
      <c r="E6807" t="s">
        <v>79</v>
      </c>
      <c r="F6807" t="s">
        <v>4883</v>
      </c>
      <c r="G6807">
        <v>0</v>
      </c>
      <c r="H6807">
        <v>3</v>
      </c>
      <c r="I6807">
        <v>0</v>
      </c>
      <c r="J6807">
        <v>2</v>
      </c>
      <c r="K6807">
        <v>1</v>
      </c>
      <c r="L6807">
        <v>0</v>
      </c>
      <c r="M6807">
        <v>0</v>
      </c>
      <c r="N6807">
        <v>0</v>
      </c>
      <c r="O6807">
        <v>0</v>
      </c>
      <c r="P6807">
        <v>0</v>
      </c>
      <c r="Q6807">
        <v>0</v>
      </c>
    </row>
    <row r="6808" spans="1:17" x14ac:dyDescent="0.2">
      <c r="A6808" t="s">
        <v>23831</v>
      </c>
      <c r="B6808" t="s">
        <v>86</v>
      </c>
      <c r="C6808" t="s">
        <v>168</v>
      </c>
      <c r="D6808" t="s">
        <v>17029</v>
      </c>
      <c r="E6808" t="s">
        <v>79</v>
      </c>
      <c r="F6808" t="s">
        <v>4885</v>
      </c>
      <c r="G6808">
        <v>0</v>
      </c>
      <c r="H6808">
        <v>0</v>
      </c>
      <c r="I6808">
        <v>0</v>
      </c>
      <c r="J6808">
        <v>0</v>
      </c>
      <c r="K6808">
        <v>0</v>
      </c>
      <c r="L6808">
        <v>0</v>
      </c>
      <c r="M6808">
        <v>3</v>
      </c>
      <c r="N6808">
        <v>0</v>
      </c>
      <c r="O6808">
        <v>0</v>
      </c>
      <c r="P6808">
        <v>0</v>
      </c>
      <c r="Q6808">
        <v>0</v>
      </c>
    </row>
    <row r="6809" spans="1:17" x14ac:dyDescent="0.2">
      <c r="A6809" t="s">
        <v>23832</v>
      </c>
      <c r="B6809" t="s">
        <v>86</v>
      </c>
      <c r="C6809" t="s">
        <v>168</v>
      </c>
      <c r="D6809" t="s">
        <v>17029</v>
      </c>
      <c r="E6809" t="s">
        <v>79</v>
      </c>
      <c r="F6809" t="s">
        <v>4887</v>
      </c>
      <c r="G6809">
        <v>0</v>
      </c>
      <c r="H6809">
        <v>3</v>
      </c>
      <c r="I6809">
        <v>0</v>
      </c>
      <c r="J6809">
        <v>1</v>
      </c>
      <c r="K6809">
        <v>2</v>
      </c>
      <c r="L6809">
        <v>0</v>
      </c>
      <c r="M6809">
        <v>0</v>
      </c>
      <c r="N6809">
        <v>0</v>
      </c>
      <c r="O6809">
        <v>0</v>
      </c>
      <c r="P6809">
        <v>0</v>
      </c>
      <c r="Q6809">
        <v>0</v>
      </c>
    </row>
    <row r="6810" spans="1:17" x14ac:dyDescent="0.2">
      <c r="A6810" t="s">
        <v>23833</v>
      </c>
      <c r="B6810" t="s">
        <v>86</v>
      </c>
      <c r="C6810" t="s">
        <v>168</v>
      </c>
      <c r="D6810" t="s">
        <v>17029</v>
      </c>
      <c r="E6810" t="s">
        <v>79</v>
      </c>
      <c r="F6810" t="s">
        <v>4889</v>
      </c>
      <c r="G6810">
        <v>0</v>
      </c>
      <c r="H6810">
        <v>0</v>
      </c>
      <c r="I6810">
        <v>0</v>
      </c>
      <c r="J6810">
        <v>0</v>
      </c>
      <c r="K6810">
        <v>0</v>
      </c>
      <c r="L6810">
        <v>0</v>
      </c>
      <c r="M6810">
        <v>3</v>
      </c>
      <c r="N6810">
        <v>0</v>
      </c>
      <c r="O6810">
        <v>0</v>
      </c>
      <c r="P6810">
        <v>0</v>
      </c>
      <c r="Q6810">
        <v>0</v>
      </c>
    </row>
    <row r="6811" spans="1:17" x14ac:dyDescent="0.2">
      <c r="A6811" t="s">
        <v>23834</v>
      </c>
      <c r="B6811" t="s">
        <v>86</v>
      </c>
      <c r="C6811" t="s">
        <v>168</v>
      </c>
      <c r="D6811" t="s">
        <v>17029</v>
      </c>
      <c r="E6811" t="s">
        <v>79</v>
      </c>
      <c r="F6811" t="s">
        <v>4871</v>
      </c>
      <c r="G6811">
        <v>0</v>
      </c>
      <c r="H6811">
        <v>0</v>
      </c>
      <c r="I6811">
        <v>0</v>
      </c>
      <c r="J6811">
        <v>0</v>
      </c>
      <c r="K6811">
        <v>0</v>
      </c>
      <c r="L6811">
        <v>0</v>
      </c>
      <c r="M6811">
        <v>0</v>
      </c>
      <c r="N6811">
        <v>3</v>
      </c>
      <c r="O6811">
        <v>2</v>
      </c>
      <c r="P6811">
        <v>1</v>
      </c>
      <c r="Q6811">
        <v>0</v>
      </c>
    </row>
    <row r="6812" spans="1:17" x14ac:dyDescent="0.2">
      <c r="A6812" t="s">
        <v>23835</v>
      </c>
      <c r="B6812" t="s">
        <v>86</v>
      </c>
      <c r="C6812" t="s">
        <v>168</v>
      </c>
      <c r="D6812" t="s">
        <v>17029</v>
      </c>
      <c r="E6812" t="s">
        <v>79</v>
      </c>
      <c r="F6812" t="s">
        <v>4873</v>
      </c>
      <c r="G6812">
        <v>0</v>
      </c>
      <c r="H6812">
        <v>0</v>
      </c>
      <c r="I6812">
        <v>0</v>
      </c>
      <c r="J6812">
        <v>0</v>
      </c>
      <c r="K6812">
        <v>0</v>
      </c>
      <c r="L6812">
        <v>0</v>
      </c>
      <c r="M6812">
        <v>0</v>
      </c>
      <c r="N6812">
        <v>3</v>
      </c>
      <c r="O6812">
        <v>2</v>
      </c>
      <c r="P6812">
        <v>1</v>
      </c>
      <c r="Q6812">
        <v>0</v>
      </c>
    </row>
    <row r="6813" spans="1:17" x14ac:dyDescent="0.2">
      <c r="A6813" t="s">
        <v>23836</v>
      </c>
      <c r="B6813" t="s">
        <v>86</v>
      </c>
      <c r="C6813" t="s">
        <v>168</v>
      </c>
      <c r="D6813" t="s">
        <v>17029</v>
      </c>
      <c r="E6813" t="s">
        <v>79</v>
      </c>
      <c r="F6813" t="s">
        <v>17019</v>
      </c>
      <c r="G6813">
        <v>3</v>
      </c>
      <c r="H6813">
        <v>0</v>
      </c>
      <c r="I6813">
        <v>0</v>
      </c>
      <c r="J6813">
        <v>0</v>
      </c>
      <c r="K6813">
        <v>0</v>
      </c>
      <c r="L6813">
        <v>0</v>
      </c>
      <c r="M6813">
        <v>0</v>
      </c>
      <c r="N6813">
        <v>0</v>
      </c>
      <c r="O6813">
        <v>0</v>
      </c>
      <c r="P6813">
        <v>0</v>
      </c>
      <c r="Q6813">
        <v>0</v>
      </c>
    </row>
    <row r="6814" spans="1:17" x14ac:dyDescent="0.2">
      <c r="A6814" t="s">
        <v>23837</v>
      </c>
      <c r="B6814" t="s">
        <v>86</v>
      </c>
      <c r="C6814" t="s">
        <v>168</v>
      </c>
      <c r="D6814" t="s">
        <v>17029</v>
      </c>
      <c r="E6814" t="s">
        <v>81</v>
      </c>
      <c r="F6814" t="s">
        <v>4875</v>
      </c>
      <c r="G6814">
        <v>0</v>
      </c>
      <c r="H6814">
        <v>8</v>
      </c>
      <c r="I6814">
        <v>2</v>
      </c>
      <c r="J6814">
        <v>5</v>
      </c>
      <c r="K6814">
        <v>1</v>
      </c>
      <c r="L6814">
        <v>0</v>
      </c>
      <c r="M6814">
        <v>0</v>
      </c>
      <c r="N6814">
        <v>0</v>
      </c>
      <c r="O6814">
        <v>0</v>
      </c>
      <c r="P6814">
        <v>0</v>
      </c>
      <c r="Q6814">
        <v>0</v>
      </c>
    </row>
    <row r="6815" spans="1:17" x14ac:dyDescent="0.2">
      <c r="A6815" t="s">
        <v>23838</v>
      </c>
      <c r="B6815" t="s">
        <v>86</v>
      </c>
      <c r="C6815" t="s">
        <v>168</v>
      </c>
      <c r="D6815" t="s">
        <v>17029</v>
      </c>
      <c r="E6815" t="s">
        <v>81</v>
      </c>
      <c r="F6815" t="s">
        <v>4877</v>
      </c>
      <c r="G6815">
        <v>0</v>
      </c>
      <c r="H6815">
        <v>8</v>
      </c>
      <c r="I6815">
        <v>2</v>
      </c>
      <c r="J6815">
        <v>5</v>
      </c>
      <c r="K6815">
        <v>0</v>
      </c>
      <c r="L6815">
        <v>1</v>
      </c>
      <c r="M6815">
        <v>0</v>
      </c>
      <c r="N6815">
        <v>0</v>
      </c>
      <c r="O6815">
        <v>0</v>
      </c>
      <c r="P6815">
        <v>0</v>
      </c>
      <c r="Q6815">
        <v>0</v>
      </c>
    </row>
    <row r="6816" spans="1:17" x14ac:dyDescent="0.2">
      <c r="A6816" t="s">
        <v>23839</v>
      </c>
      <c r="B6816" t="s">
        <v>86</v>
      </c>
      <c r="C6816" t="s">
        <v>168</v>
      </c>
      <c r="D6816" t="s">
        <v>17029</v>
      </c>
      <c r="E6816" t="s">
        <v>81</v>
      </c>
      <c r="F6816" t="s">
        <v>4879</v>
      </c>
      <c r="G6816">
        <v>0</v>
      </c>
      <c r="H6816">
        <v>0</v>
      </c>
      <c r="I6816">
        <v>0</v>
      </c>
      <c r="J6816">
        <v>0</v>
      </c>
      <c r="K6816">
        <v>0</v>
      </c>
      <c r="L6816">
        <v>0</v>
      </c>
      <c r="M6816">
        <v>8</v>
      </c>
      <c r="N6816">
        <v>0</v>
      </c>
      <c r="O6816">
        <v>0</v>
      </c>
      <c r="P6816">
        <v>0</v>
      </c>
      <c r="Q6816">
        <v>0</v>
      </c>
    </row>
    <row r="6817" spans="1:17" x14ac:dyDescent="0.2">
      <c r="A6817" t="s">
        <v>23840</v>
      </c>
      <c r="B6817" t="s">
        <v>86</v>
      </c>
      <c r="C6817" t="s">
        <v>168</v>
      </c>
      <c r="D6817" t="s">
        <v>17029</v>
      </c>
      <c r="E6817" t="s">
        <v>81</v>
      </c>
      <c r="F6817" t="s">
        <v>4881</v>
      </c>
      <c r="G6817">
        <v>0</v>
      </c>
      <c r="H6817">
        <v>8</v>
      </c>
      <c r="I6817">
        <v>2</v>
      </c>
      <c r="J6817">
        <v>5</v>
      </c>
      <c r="K6817">
        <v>0</v>
      </c>
      <c r="L6817">
        <v>1</v>
      </c>
      <c r="M6817">
        <v>0</v>
      </c>
      <c r="N6817">
        <v>0</v>
      </c>
      <c r="O6817">
        <v>0</v>
      </c>
      <c r="P6817">
        <v>0</v>
      </c>
      <c r="Q6817">
        <v>0</v>
      </c>
    </row>
    <row r="6818" spans="1:17" x14ac:dyDescent="0.2">
      <c r="A6818" t="s">
        <v>23841</v>
      </c>
      <c r="B6818" t="s">
        <v>86</v>
      </c>
      <c r="C6818" t="s">
        <v>168</v>
      </c>
      <c r="D6818" t="s">
        <v>17029</v>
      </c>
      <c r="E6818" t="s">
        <v>81</v>
      </c>
      <c r="F6818" t="s">
        <v>4883</v>
      </c>
      <c r="G6818">
        <v>0</v>
      </c>
      <c r="H6818">
        <v>8</v>
      </c>
      <c r="I6818">
        <v>2</v>
      </c>
      <c r="J6818">
        <v>5</v>
      </c>
      <c r="K6818">
        <v>0</v>
      </c>
      <c r="L6818">
        <v>1</v>
      </c>
      <c r="M6818">
        <v>0</v>
      </c>
      <c r="N6818">
        <v>0</v>
      </c>
      <c r="O6818">
        <v>0</v>
      </c>
      <c r="P6818">
        <v>0</v>
      </c>
      <c r="Q6818">
        <v>0</v>
      </c>
    </row>
    <row r="6819" spans="1:17" x14ac:dyDescent="0.2">
      <c r="A6819" t="s">
        <v>23842</v>
      </c>
      <c r="B6819" t="s">
        <v>86</v>
      </c>
      <c r="C6819" t="s">
        <v>168</v>
      </c>
      <c r="D6819" t="s">
        <v>17029</v>
      </c>
      <c r="E6819" t="s">
        <v>81</v>
      </c>
      <c r="F6819" t="s">
        <v>4885</v>
      </c>
      <c r="G6819">
        <v>0</v>
      </c>
      <c r="H6819">
        <v>0</v>
      </c>
      <c r="I6819">
        <v>0</v>
      </c>
      <c r="J6819">
        <v>0</v>
      </c>
      <c r="K6819">
        <v>0</v>
      </c>
      <c r="L6819">
        <v>0</v>
      </c>
      <c r="M6819">
        <v>8</v>
      </c>
      <c r="N6819">
        <v>0</v>
      </c>
      <c r="O6819">
        <v>0</v>
      </c>
      <c r="P6819">
        <v>0</v>
      </c>
      <c r="Q6819">
        <v>0</v>
      </c>
    </row>
    <row r="6820" spans="1:17" x14ac:dyDescent="0.2">
      <c r="A6820" t="s">
        <v>23843</v>
      </c>
      <c r="B6820" t="s">
        <v>86</v>
      </c>
      <c r="C6820" t="s">
        <v>168</v>
      </c>
      <c r="D6820" t="s">
        <v>17029</v>
      </c>
      <c r="E6820" t="s">
        <v>81</v>
      </c>
      <c r="F6820" t="s">
        <v>4887</v>
      </c>
      <c r="G6820">
        <v>0</v>
      </c>
      <c r="H6820">
        <v>8</v>
      </c>
      <c r="I6820">
        <v>2</v>
      </c>
      <c r="J6820">
        <v>5</v>
      </c>
      <c r="K6820">
        <v>0</v>
      </c>
      <c r="L6820">
        <v>1</v>
      </c>
      <c r="M6820">
        <v>0</v>
      </c>
      <c r="N6820">
        <v>0</v>
      </c>
      <c r="O6820">
        <v>0</v>
      </c>
      <c r="P6820">
        <v>0</v>
      </c>
      <c r="Q6820">
        <v>0</v>
      </c>
    </row>
    <row r="6821" spans="1:17" x14ac:dyDescent="0.2">
      <c r="A6821" t="s">
        <v>23844</v>
      </c>
      <c r="B6821" t="s">
        <v>86</v>
      </c>
      <c r="C6821" t="s">
        <v>168</v>
      </c>
      <c r="D6821" t="s">
        <v>17029</v>
      </c>
      <c r="E6821" t="s">
        <v>81</v>
      </c>
      <c r="F6821" t="s">
        <v>4889</v>
      </c>
      <c r="G6821">
        <v>0</v>
      </c>
      <c r="H6821">
        <v>0</v>
      </c>
      <c r="I6821">
        <v>0</v>
      </c>
      <c r="J6821">
        <v>0</v>
      </c>
      <c r="K6821">
        <v>0</v>
      </c>
      <c r="L6821">
        <v>0</v>
      </c>
      <c r="M6821">
        <v>8</v>
      </c>
      <c r="N6821">
        <v>0</v>
      </c>
      <c r="O6821">
        <v>0</v>
      </c>
      <c r="P6821">
        <v>0</v>
      </c>
      <c r="Q6821">
        <v>0</v>
      </c>
    </row>
    <row r="6822" spans="1:17" x14ac:dyDescent="0.2">
      <c r="A6822" t="s">
        <v>23845</v>
      </c>
      <c r="B6822" t="s">
        <v>86</v>
      </c>
      <c r="C6822" t="s">
        <v>168</v>
      </c>
      <c r="D6822" t="s">
        <v>17029</v>
      </c>
      <c r="E6822" t="s">
        <v>81</v>
      </c>
      <c r="F6822" t="s">
        <v>4871</v>
      </c>
      <c r="G6822">
        <v>0</v>
      </c>
      <c r="H6822">
        <v>0</v>
      </c>
      <c r="I6822">
        <v>0</v>
      </c>
      <c r="J6822">
        <v>0</v>
      </c>
      <c r="K6822">
        <v>0</v>
      </c>
      <c r="L6822">
        <v>0</v>
      </c>
      <c r="M6822">
        <v>0</v>
      </c>
      <c r="N6822">
        <v>8</v>
      </c>
      <c r="O6822">
        <v>7</v>
      </c>
      <c r="P6822">
        <v>1</v>
      </c>
      <c r="Q6822">
        <v>0</v>
      </c>
    </row>
    <row r="6823" spans="1:17" x14ac:dyDescent="0.2">
      <c r="A6823" t="s">
        <v>23846</v>
      </c>
      <c r="B6823" t="s">
        <v>86</v>
      </c>
      <c r="C6823" t="s">
        <v>168</v>
      </c>
      <c r="D6823" t="s">
        <v>17029</v>
      </c>
      <c r="E6823" t="s">
        <v>81</v>
      </c>
      <c r="F6823" t="s">
        <v>4873</v>
      </c>
      <c r="G6823">
        <v>0</v>
      </c>
      <c r="H6823">
        <v>0</v>
      </c>
      <c r="I6823">
        <v>0</v>
      </c>
      <c r="J6823">
        <v>0</v>
      </c>
      <c r="K6823">
        <v>0</v>
      </c>
      <c r="L6823">
        <v>0</v>
      </c>
      <c r="M6823">
        <v>0</v>
      </c>
      <c r="N6823">
        <v>8</v>
      </c>
      <c r="O6823">
        <v>7</v>
      </c>
      <c r="P6823">
        <v>1</v>
      </c>
      <c r="Q6823">
        <v>0</v>
      </c>
    </row>
    <row r="6824" spans="1:17" x14ac:dyDescent="0.2">
      <c r="A6824" t="s">
        <v>23847</v>
      </c>
      <c r="B6824" t="s">
        <v>86</v>
      </c>
      <c r="C6824" t="s">
        <v>168</v>
      </c>
      <c r="D6824" t="s">
        <v>17029</v>
      </c>
      <c r="E6824" t="s">
        <v>81</v>
      </c>
      <c r="F6824" t="s">
        <v>17019</v>
      </c>
      <c r="G6824">
        <v>8</v>
      </c>
      <c r="H6824">
        <v>0</v>
      </c>
      <c r="I6824">
        <v>0</v>
      </c>
      <c r="J6824">
        <v>0</v>
      </c>
      <c r="K6824">
        <v>0</v>
      </c>
      <c r="L6824">
        <v>0</v>
      </c>
      <c r="M6824">
        <v>0</v>
      </c>
      <c r="N6824">
        <v>0</v>
      </c>
      <c r="O6824">
        <v>0</v>
      </c>
      <c r="P6824">
        <v>0</v>
      </c>
      <c r="Q6824">
        <v>0</v>
      </c>
    </row>
    <row r="6825" spans="1:17" x14ac:dyDescent="0.2">
      <c r="A6825" t="s">
        <v>23848</v>
      </c>
      <c r="B6825" t="s">
        <v>86</v>
      </c>
      <c r="C6825" t="s">
        <v>168</v>
      </c>
      <c r="D6825" t="s">
        <v>17021</v>
      </c>
      <c r="E6825" t="s">
        <v>79</v>
      </c>
      <c r="F6825" t="s">
        <v>17022</v>
      </c>
      <c r="G6825">
        <v>0</v>
      </c>
      <c r="H6825">
        <v>0</v>
      </c>
      <c r="I6825">
        <v>0</v>
      </c>
      <c r="J6825">
        <v>0</v>
      </c>
      <c r="K6825">
        <v>0</v>
      </c>
      <c r="L6825">
        <v>0</v>
      </c>
      <c r="M6825">
        <v>0</v>
      </c>
      <c r="N6825">
        <v>1</v>
      </c>
      <c r="O6825">
        <v>1</v>
      </c>
      <c r="P6825">
        <v>0</v>
      </c>
      <c r="Q6825">
        <v>0</v>
      </c>
    </row>
    <row r="6826" spans="1:17" x14ac:dyDescent="0.2">
      <c r="A6826" t="s">
        <v>23849</v>
      </c>
      <c r="B6826" t="s">
        <v>86</v>
      </c>
      <c r="C6826" t="s">
        <v>168</v>
      </c>
      <c r="D6826" t="s">
        <v>17021</v>
      </c>
      <c r="E6826" t="s">
        <v>79</v>
      </c>
      <c r="F6826" t="s">
        <v>17019</v>
      </c>
      <c r="G6826">
        <v>1</v>
      </c>
      <c r="H6826">
        <v>0</v>
      </c>
      <c r="I6826">
        <v>0</v>
      </c>
      <c r="J6826">
        <v>0</v>
      </c>
      <c r="K6826">
        <v>0</v>
      </c>
      <c r="L6826">
        <v>0</v>
      </c>
      <c r="M6826">
        <v>0</v>
      </c>
      <c r="N6826">
        <v>0</v>
      </c>
      <c r="O6826">
        <v>0</v>
      </c>
      <c r="P6826">
        <v>0</v>
      </c>
      <c r="Q6826">
        <v>0</v>
      </c>
    </row>
    <row r="6827" spans="1:17" x14ac:dyDescent="0.2">
      <c r="A6827" t="s">
        <v>23850</v>
      </c>
      <c r="B6827" t="s">
        <v>86</v>
      </c>
      <c r="C6827" t="s">
        <v>169</v>
      </c>
      <c r="D6827" t="s">
        <v>17027</v>
      </c>
      <c r="E6827" t="s">
        <v>81</v>
      </c>
      <c r="F6827" t="s">
        <v>17019</v>
      </c>
      <c r="G6827">
        <v>1</v>
      </c>
      <c r="H6827">
        <v>0</v>
      </c>
      <c r="I6827">
        <v>0</v>
      </c>
      <c r="J6827">
        <v>0</v>
      </c>
      <c r="K6827">
        <v>0</v>
      </c>
      <c r="L6827">
        <v>0</v>
      </c>
      <c r="M6827">
        <v>0</v>
      </c>
      <c r="N6827">
        <v>0</v>
      </c>
      <c r="O6827">
        <v>0</v>
      </c>
      <c r="P6827">
        <v>0</v>
      </c>
      <c r="Q6827">
        <v>0</v>
      </c>
    </row>
    <row r="6828" spans="1:17" x14ac:dyDescent="0.2">
      <c r="A6828" t="s">
        <v>23851</v>
      </c>
      <c r="B6828" t="s">
        <v>86</v>
      </c>
      <c r="C6828" t="s">
        <v>169</v>
      </c>
      <c r="D6828" t="s">
        <v>17029</v>
      </c>
      <c r="E6828" t="s">
        <v>79</v>
      </c>
      <c r="F6828" t="s">
        <v>4875</v>
      </c>
      <c r="G6828">
        <v>0</v>
      </c>
      <c r="H6828">
        <v>14</v>
      </c>
      <c r="I6828">
        <v>3</v>
      </c>
      <c r="J6828">
        <v>9</v>
      </c>
      <c r="K6828">
        <v>1</v>
      </c>
      <c r="L6828">
        <v>1</v>
      </c>
      <c r="M6828">
        <v>0</v>
      </c>
      <c r="N6828">
        <v>0</v>
      </c>
      <c r="O6828">
        <v>0</v>
      </c>
      <c r="P6828">
        <v>0</v>
      </c>
      <c r="Q6828">
        <v>0</v>
      </c>
    </row>
    <row r="6829" spans="1:17" x14ac:dyDescent="0.2">
      <c r="A6829" t="s">
        <v>23852</v>
      </c>
      <c r="B6829" t="s">
        <v>86</v>
      </c>
      <c r="C6829" t="s">
        <v>169</v>
      </c>
      <c r="D6829" t="s">
        <v>17029</v>
      </c>
      <c r="E6829" t="s">
        <v>79</v>
      </c>
      <c r="F6829" t="s">
        <v>4877</v>
      </c>
      <c r="G6829">
        <v>0</v>
      </c>
      <c r="H6829">
        <v>14</v>
      </c>
      <c r="I6829">
        <v>2</v>
      </c>
      <c r="J6829">
        <v>10</v>
      </c>
      <c r="K6829">
        <v>0</v>
      </c>
      <c r="L6829">
        <v>2</v>
      </c>
      <c r="M6829">
        <v>0</v>
      </c>
      <c r="N6829">
        <v>0</v>
      </c>
      <c r="O6829">
        <v>0</v>
      </c>
      <c r="P6829">
        <v>0</v>
      </c>
      <c r="Q6829">
        <v>0</v>
      </c>
    </row>
    <row r="6830" spans="1:17" x14ac:dyDescent="0.2">
      <c r="A6830" t="s">
        <v>23853</v>
      </c>
      <c r="B6830" t="s">
        <v>86</v>
      </c>
      <c r="C6830" t="s">
        <v>169</v>
      </c>
      <c r="D6830" t="s">
        <v>17029</v>
      </c>
      <c r="E6830" t="s">
        <v>79</v>
      </c>
      <c r="F6830" t="s">
        <v>4879</v>
      </c>
      <c r="G6830">
        <v>0</v>
      </c>
      <c r="H6830">
        <v>0</v>
      </c>
      <c r="I6830">
        <v>0</v>
      </c>
      <c r="J6830">
        <v>0</v>
      </c>
      <c r="K6830">
        <v>0</v>
      </c>
      <c r="L6830">
        <v>0</v>
      </c>
      <c r="M6830">
        <v>14</v>
      </c>
      <c r="N6830">
        <v>0</v>
      </c>
      <c r="O6830">
        <v>0</v>
      </c>
      <c r="P6830">
        <v>0</v>
      </c>
      <c r="Q6830">
        <v>0</v>
      </c>
    </row>
    <row r="6831" spans="1:17" x14ac:dyDescent="0.2">
      <c r="A6831" t="s">
        <v>23854</v>
      </c>
      <c r="B6831" t="s">
        <v>86</v>
      </c>
      <c r="C6831" t="s">
        <v>169</v>
      </c>
      <c r="D6831" t="s">
        <v>17029</v>
      </c>
      <c r="E6831" t="s">
        <v>79</v>
      </c>
      <c r="F6831" t="s">
        <v>4881</v>
      </c>
      <c r="G6831">
        <v>0</v>
      </c>
      <c r="H6831">
        <v>14</v>
      </c>
      <c r="I6831">
        <v>2</v>
      </c>
      <c r="J6831">
        <v>10</v>
      </c>
      <c r="K6831">
        <v>0</v>
      </c>
      <c r="L6831">
        <v>2</v>
      </c>
      <c r="M6831">
        <v>0</v>
      </c>
      <c r="N6831">
        <v>0</v>
      </c>
      <c r="O6831">
        <v>0</v>
      </c>
      <c r="P6831">
        <v>0</v>
      </c>
      <c r="Q6831">
        <v>0</v>
      </c>
    </row>
    <row r="6832" spans="1:17" x14ac:dyDescent="0.2">
      <c r="A6832" t="s">
        <v>23855</v>
      </c>
      <c r="B6832" t="s">
        <v>86</v>
      </c>
      <c r="C6832" t="s">
        <v>169</v>
      </c>
      <c r="D6832" t="s">
        <v>17029</v>
      </c>
      <c r="E6832" t="s">
        <v>79</v>
      </c>
      <c r="F6832" t="s">
        <v>4883</v>
      </c>
      <c r="G6832">
        <v>0</v>
      </c>
      <c r="H6832">
        <v>14</v>
      </c>
      <c r="I6832">
        <v>2</v>
      </c>
      <c r="J6832">
        <v>10</v>
      </c>
      <c r="K6832">
        <v>0</v>
      </c>
      <c r="L6832">
        <v>2</v>
      </c>
      <c r="M6832">
        <v>0</v>
      </c>
      <c r="N6832">
        <v>0</v>
      </c>
      <c r="O6832">
        <v>0</v>
      </c>
      <c r="P6832">
        <v>0</v>
      </c>
      <c r="Q6832">
        <v>0</v>
      </c>
    </row>
    <row r="6833" spans="1:17" x14ac:dyDescent="0.2">
      <c r="A6833" t="s">
        <v>23856</v>
      </c>
      <c r="B6833" t="s">
        <v>86</v>
      </c>
      <c r="C6833" t="s">
        <v>169</v>
      </c>
      <c r="D6833" t="s">
        <v>17029</v>
      </c>
      <c r="E6833" t="s">
        <v>79</v>
      </c>
      <c r="F6833" t="s">
        <v>4885</v>
      </c>
      <c r="G6833">
        <v>0</v>
      </c>
      <c r="H6833">
        <v>0</v>
      </c>
      <c r="I6833">
        <v>0</v>
      </c>
      <c r="J6833">
        <v>0</v>
      </c>
      <c r="K6833">
        <v>0</v>
      </c>
      <c r="L6833">
        <v>0</v>
      </c>
      <c r="M6833">
        <v>14</v>
      </c>
      <c r="N6833">
        <v>0</v>
      </c>
      <c r="O6833">
        <v>0</v>
      </c>
      <c r="P6833">
        <v>0</v>
      </c>
      <c r="Q6833">
        <v>0</v>
      </c>
    </row>
    <row r="6834" spans="1:17" x14ac:dyDescent="0.2">
      <c r="A6834" t="s">
        <v>23857</v>
      </c>
      <c r="B6834" t="s">
        <v>86</v>
      </c>
      <c r="C6834" t="s">
        <v>169</v>
      </c>
      <c r="D6834" t="s">
        <v>17029</v>
      </c>
      <c r="E6834" t="s">
        <v>79</v>
      </c>
      <c r="F6834" t="s">
        <v>4887</v>
      </c>
      <c r="G6834">
        <v>0</v>
      </c>
      <c r="H6834">
        <v>14</v>
      </c>
      <c r="I6834">
        <v>2</v>
      </c>
      <c r="J6834">
        <v>10</v>
      </c>
      <c r="K6834">
        <v>1</v>
      </c>
      <c r="L6834">
        <v>1</v>
      </c>
      <c r="M6834">
        <v>0</v>
      </c>
      <c r="N6834">
        <v>0</v>
      </c>
      <c r="O6834">
        <v>0</v>
      </c>
      <c r="P6834">
        <v>0</v>
      </c>
      <c r="Q6834">
        <v>0</v>
      </c>
    </row>
    <row r="6835" spans="1:17" x14ac:dyDescent="0.2">
      <c r="A6835" t="s">
        <v>23858</v>
      </c>
      <c r="B6835" t="s">
        <v>86</v>
      </c>
      <c r="C6835" t="s">
        <v>169</v>
      </c>
      <c r="D6835" t="s">
        <v>17029</v>
      </c>
      <c r="E6835" t="s">
        <v>79</v>
      </c>
      <c r="F6835" t="s">
        <v>4889</v>
      </c>
      <c r="G6835">
        <v>0</v>
      </c>
      <c r="H6835">
        <v>0</v>
      </c>
      <c r="I6835">
        <v>0</v>
      </c>
      <c r="J6835">
        <v>0</v>
      </c>
      <c r="K6835">
        <v>0</v>
      </c>
      <c r="L6835">
        <v>0</v>
      </c>
      <c r="M6835">
        <v>14</v>
      </c>
      <c r="N6835">
        <v>0</v>
      </c>
      <c r="O6835">
        <v>0</v>
      </c>
      <c r="P6835">
        <v>0</v>
      </c>
      <c r="Q6835">
        <v>0</v>
      </c>
    </row>
    <row r="6836" spans="1:17" x14ac:dyDescent="0.2">
      <c r="A6836" t="s">
        <v>23859</v>
      </c>
      <c r="B6836" t="s">
        <v>86</v>
      </c>
      <c r="C6836" t="s">
        <v>169</v>
      </c>
      <c r="D6836" t="s">
        <v>17029</v>
      </c>
      <c r="E6836" t="s">
        <v>79</v>
      </c>
      <c r="F6836" t="s">
        <v>4871</v>
      </c>
      <c r="G6836">
        <v>0</v>
      </c>
      <c r="H6836">
        <v>0</v>
      </c>
      <c r="I6836">
        <v>0</v>
      </c>
      <c r="J6836">
        <v>0</v>
      </c>
      <c r="K6836">
        <v>0</v>
      </c>
      <c r="L6836">
        <v>0</v>
      </c>
      <c r="M6836">
        <v>0</v>
      </c>
      <c r="N6836">
        <v>14</v>
      </c>
      <c r="O6836">
        <v>12</v>
      </c>
      <c r="P6836">
        <v>1</v>
      </c>
      <c r="Q6836">
        <v>1</v>
      </c>
    </row>
    <row r="6837" spans="1:17" x14ac:dyDescent="0.2">
      <c r="A6837" t="s">
        <v>23860</v>
      </c>
      <c r="B6837" t="s">
        <v>86</v>
      </c>
      <c r="C6837" t="s">
        <v>169</v>
      </c>
      <c r="D6837" t="s">
        <v>17029</v>
      </c>
      <c r="E6837" t="s">
        <v>79</v>
      </c>
      <c r="F6837" t="s">
        <v>4873</v>
      </c>
      <c r="G6837">
        <v>0</v>
      </c>
      <c r="H6837">
        <v>0</v>
      </c>
      <c r="I6837">
        <v>0</v>
      </c>
      <c r="J6837">
        <v>0</v>
      </c>
      <c r="K6837">
        <v>0</v>
      </c>
      <c r="L6837">
        <v>0</v>
      </c>
      <c r="M6837">
        <v>0</v>
      </c>
      <c r="N6837">
        <v>13</v>
      </c>
      <c r="O6837">
        <v>12</v>
      </c>
      <c r="P6837">
        <v>0</v>
      </c>
      <c r="Q6837">
        <v>1</v>
      </c>
    </row>
    <row r="6838" spans="1:17" x14ac:dyDescent="0.2">
      <c r="A6838" t="s">
        <v>23861</v>
      </c>
      <c r="B6838" t="s">
        <v>86</v>
      </c>
      <c r="C6838" t="s">
        <v>169</v>
      </c>
      <c r="D6838" t="s">
        <v>17029</v>
      </c>
      <c r="E6838" t="s">
        <v>79</v>
      </c>
      <c r="F6838" t="s">
        <v>17019</v>
      </c>
      <c r="G6838">
        <v>14</v>
      </c>
      <c r="H6838">
        <v>0</v>
      </c>
      <c r="I6838">
        <v>0</v>
      </c>
      <c r="J6838">
        <v>0</v>
      </c>
      <c r="K6838">
        <v>0</v>
      </c>
      <c r="L6838">
        <v>0</v>
      </c>
      <c r="M6838">
        <v>0</v>
      </c>
      <c r="N6838">
        <v>0</v>
      </c>
      <c r="O6838">
        <v>0</v>
      </c>
      <c r="P6838">
        <v>0</v>
      </c>
      <c r="Q6838">
        <v>0</v>
      </c>
    </row>
    <row r="6839" spans="1:17" x14ac:dyDescent="0.2">
      <c r="A6839" t="s">
        <v>23862</v>
      </c>
      <c r="B6839" t="s">
        <v>86</v>
      </c>
      <c r="C6839" t="s">
        <v>169</v>
      </c>
      <c r="D6839" t="s">
        <v>17029</v>
      </c>
      <c r="E6839" t="s">
        <v>81</v>
      </c>
      <c r="F6839" t="s">
        <v>4875</v>
      </c>
      <c r="G6839">
        <v>0</v>
      </c>
      <c r="H6839">
        <v>10</v>
      </c>
      <c r="I6839">
        <v>2</v>
      </c>
      <c r="J6839">
        <v>6</v>
      </c>
      <c r="K6839">
        <v>2</v>
      </c>
      <c r="L6839">
        <v>0</v>
      </c>
      <c r="M6839">
        <v>0</v>
      </c>
      <c r="N6839">
        <v>0</v>
      </c>
      <c r="O6839">
        <v>0</v>
      </c>
      <c r="P6839">
        <v>0</v>
      </c>
      <c r="Q6839">
        <v>0</v>
      </c>
    </row>
    <row r="6840" spans="1:17" x14ac:dyDescent="0.2">
      <c r="A6840" t="s">
        <v>23863</v>
      </c>
      <c r="B6840" t="s">
        <v>86</v>
      </c>
      <c r="C6840" t="s">
        <v>169</v>
      </c>
      <c r="D6840" t="s">
        <v>17029</v>
      </c>
      <c r="E6840" t="s">
        <v>81</v>
      </c>
      <c r="F6840" t="s">
        <v>4877</v>
      </c>
      <c r="G6840">
        <v>0</v>
      </c>
      <c r="H6840">
        <v>10</v>
      </c>
      <c r="I6840">
        <v>2</v>
      </c>
      <c r="J6840">
        <v>6</v>
      </c>
      <c r="K6840">
        <v>1</v>
      </c>
      <c r="L6840">
        <v>1</v>
      </c>
      <c r="M6840">
        <v>0</v>
      </c>
      <c r="N6840">
        <v>0</v>
      </c>
      <c r="O6840">
        <v>0</v>
      </c>
      <c r="P6840">
        <v>0</v>
      </c>
      <c r="Q6840">
        <v>0</v>
      </c>
    </row>
    <row r="6841" spans="1:17" x14ac:dyDescent="0.2">
      <c r="A6841" t="s">
        <v>23864</v>
      </c>
      <c r="B6841" t="s">
        <v>86</v>
      </c>
      <c r="C6841" t="s">
        <v>169</v>
      </c>
      <c r="D6841" t="s">
        <v>17029</v>
      </c>
      <c r="E6841" t="s">
        <v>81</v>
      </c>
      <c r="F6841" t="s">
        <v>4879</v>
      </c>
      <c r="G6841">
        <v>0</v>
      </c>
      <c r="H6841">
        <v>0</v>
      </c>
      <c r="I6841">
        <v>0</v>
      </c>
      <c r="J6841">
        <v>0</v>
      </c>
      <c r="K6841">
        <v>0</v>
      </c>
      <c r="L6841">
        <v>0</v>
      </c>
      <c r="M6841">
        <v>10</v>
      </c>
      <c r="N6841">
        <v>0</v>
      </c>
      <c r="O6841">
        <v>0</v>
      </c>
      <c r="P6841">
        <v>0</v>
      </c>
      <c r="Q6841">
        <v>0</v>
      </c>
    </row>
    <row r="6842" spans="1:17" x14ac:dyDescent="0.2">
      <c r="A6842" t="s">
        <v>23865</v>
      </c>
      <c r="B6842" t="s">
        <v>86</v>
      </c>
      <c r="C6842" t="s">
        <v>169</v>
      </c>
      <c r="D6842" t="s">
        <v>17029</v>
      </c>
      <c r="E6842" t="s">
        <v>81</v>
      </c>
      <c r="F6842" t="s">
        <v>4881</v>
      </c>
      <c r="G6842">
        <v>0</v>
      </c>
      <c r="H6842">
        <v>10</v>
      </c>
      <c r="I6842">
        <v>2</v>
      </c>
      <c r="J6842">
        <v>6</v>
      </c>
      <c r="K6842">
        <v>1</v>
      </c>
      <c r="L6842">
        <v>1</v>
      </c>
      <c r="M6842">
        <v>0</v>
      </c>
      <c r="N6842">
        <v>0</v>
      </c>
      <c r="O6842">
        <v>0</v>
      </c>
      <c r="P6842">
        <v>0</v>
      </c>
      <c r="Q6842">
        <v>0</v>
      </c>
    </row>
    <row r="6843" spans="1:17" x14ac:dyDescent="0.2">
      <c r="A6843" t="s">
        <v>23866</v>
      </c>
      <c r="B6843" t="s">
        <v>86</v>
      </c>
      <c r="C6843" t="s">
        <v>169</v>
      </c>
      <c r="D6843" t="s">
        <v>17029</v>
      </c>
      <c r="E6843" t="s">
        <v>81</v>
      </c>
      <c r="F6843" t="s">
        <v>4883</v>
      </c>
      <c r="G6843">
        <v>0</v>
      </c>
      <c r="H6843">
        <v>10</v>
      </c>
      <c r="I6843">
        <v>2</v>
      </c>
      <c r="J6843">
        <v>6</v>
      </c>
      <c r="K6843">
        <v>1</v>
      </c>
      <c r="L6843">
        <v>1</v>
      </c>
      <c r="M6843">
        <v>0</v>
      </c>
      <c r="N6843">
        <v>0</v>
      </c>
      <c r="O6843">
        <v>0</v>
      </c>
      <c r="P6843">
        <v>0</v>
      </c>
      <c r="Q6843">
        <v>0</v>
      </c>
    </row>
    <row r="6844" spans="1:17" x14ac:dyDescent="0.2">
      <c r="A6844" t="s">
        <v>23867</v>
      </c>
      <c r="B6844" t="s">
        <v>86</v>
      </c>
      <c r="C6844" t="s">
        <v>169</v>
      </c>
      <c r="D6844" t="s">
        <v>17029</v>
      </c>
      <c r="E6844" t="s">
        <v>81</v>
      </c>
      <c r="F6844" t="s">
        <v>4885</v>
      </c>
      <c r="G6844">
        <v>0</v>
      </c>
      <c r="H6844">
        <v>0</v>
      </c>
      <c r="I6844">
        <v>0</v>
      </c>
      <c r="J6844">
        <v>0</v>
      </c>
      <c r="K6844">
        <v>0</v>
      </c>
      <c r="L6844">
        <v>0</v>
      </c>
      <c r="M6844">
        <v>10</v>
      </c>
      <c r="N6844">
        <v>0</v>
      </c>
      <c r="O6844">
        <v>0</v>
      </c>
      <c r="P6844">
        <v>0</v>
      </c>
      <c r="Q6844">
        <v>0</v>
      </c>
    </row>
    <row r="6845" spans="1:17" x14ac:dyDescent="0.2">
      <c r="A6845" t="s">
        <v>23868</v>
      </c>
      <c r="B6845" t="s">
        <v>86</v>
      </c>
      <c r="C6845" t="s">
        <v>169</v>
      </c>
      <c r="D6845" t="s">
        <v>17029</v>
      </c>
      <c r="E6845" t="s">
        <v>81</v>
      </c>
      <c r="F6845" t="s">
        <v>4887</v>
      </c>
      <c r="G6845">
        <v>0</v>
      </c>
      <c r="H6845">
        <v>10</v>
      </c>
      <c r="I6845">
        <v>2</v>
      </c>
      <c r="J6845">
        <v>6</v>
      </c>
      <c r="K6845">
        <v>2</v>
      </c>
      <c r="L6845">
        <v>0</v>
      </c>
      <c r="M6845">
        <v>0</v>
      </c>
      <c r="N6845">
        <v>0</v>
      </c>
      <c r="O6845">
        <v>0</v>
      </c>
      <c r="P6845">
        <v>0</v>
      </c>
      <c r="Q6845">
        <v>0</v>
      </c>
    </row>
    <row r="6846" spans="1:17" x14ac:dyDescent="0.2">
      <c r="A6846" t="s">
        <v>23869</v>
      </c>
      <c r="B6846" t="s">
        <v>86</v>
      </c>
      <c r="C6846" t="s">
        <v>169</v>
      </c>
      <c r="D6846" t="s">
        <v>17029</v>
      </c>
      <c r="E6846" t="s">
        <v>81</v>
      </c>
      <c r="F6846" t="s">
        <v>4889</v>
      </c>
      <c r="G6846">
        <v>0</v>
      </c>
      <c r="H6846">
        <v>0</v>
      </c>
      <c r="I6846">
        <v>0</v>
      </c>
      <c r="J6846">
        <v>0</v>
      </c>
      <c r="K6846">
        <v>0</v>
      </c>
      <c r="L6846">
        <v>0</v>
      </c>
      <c r="M6846">
        <v>10</v>
      </c>
      <c r="N6846">
        <v>0</v>
      </c>
      <c r="O6846">
        <v>0</v>
      </c>
      <c r="P6846">
        <v>0</v>
      </c>
      <c r="Q6846">
        <v>0</v>
      </c>
    </row>
    <row r="6847" spans="1:17" x14ac:dyDescent="0.2">
      <c r="A6847" t="s">
        <v>23870</v>
      </c>
      <c r="B6847" t="s">
        <v>86</v>
      </c>
      <c r="C6847" t="s">
        <v>169</v>
      </c>
      <c r="D6847" t="s">
        <v>17029</v>
      </c>
      <c r="E6847" t="s">
        <v>81</v>
      </c>
      <c r="F6847" t="s">
        <v>4871</v>
      </c>
      <c r="G6847">
        <v>0</v>
      </c>
      <c r="H6847">
        <v>0</v>
      </c>
      <c r="I6847">
        <v>0</v>
      </c>
      <c r="J6847">
        <v>0</v>
      </c>
      <c r="K6847">
        <v>0</v>
      </c>
      <c r="L6847">
        <v>0</v>
      </c>
      <c r="M6847">
        <v>0</v>
      </c>
      <c r="N6847">
        <v>10</v>
      </c>
      <c r="O6847">
        <v>9</v>
      </c>
      <c r="P6847">
        <v>1</v>
      </c>
      <c r="Q6847">
        <v>0</v>
      </c>
    </row>
    <row r="6848" spans="1:17" x14ac:dyDescent="0.2">
      <c r="A6848" t="s">
        <v>23871</v>
      </c>
      <c r="B6848" t="s">
        <v>86</v>
      </c>
      <c r="C6848" t="s">
        <v>169</v>
      </c>
      <c r="D6848" t="s">
        <v>17029</v>
      </c>
      <c r="E6848" t="s">
        <v>81</v>
      </c>
      <c r="F6848" t="s">
        <v>4873</v>
      </c>
      <c r="G6848">
        <v>0</v>
      </c>
      <c r="H6848">
        <v>0</v>
      </c>
      <c r="I6848">
        <v>0</v>
      </c>
      <c r="J6848">
        <v>0</v>
      </c>
      <c r="K6848">
        <v>0</v>
      </c>
      <c r="L6848">
        <v>0</v>
      </c>
      <c r="M6848">
        <v>0</v>
      </c>
      <c r="N6848">
        <v>8</v>
      </c>
      <c r="O6848">
        <v>8</v>
      </c>
      <c r="P6848">
        <v>0</v>
      </c>
      <c r="Q6848">
        <v>0</v>
      </c>
    </row>
    <row r="6849" spans="1:17" x14ac:dyDescent="0.2">
      <c r="A6849" t="s">
        <v>23872</v>
      </c>
      <c r="B6849" t="s">
        <v>86</v>
      </c>
      <c r="C6849" t="s">
        <v>169</v>
      </c>
      <c r="D6849" t="s">
        <v>17029</v>
      </c>
      <c r="E6849" t="s">
        <v>81</v>
      </c>
      <c r="F6849" t="s">
        <v>17019</v>
      </c>
      <c r="G6849">
        <v>10</v>
      </c>
      <c r="H6849">
        <v>0</v>
      </c>
      <c r="I6849">
        <v>0</v>
      </c>
      <c r="J6849">
        <v>0</v>
      </c>
      <c r="K6849">
        <v>0</v>
      </c>
      <c r="L6849">
        <v>0</v>
      </c>
      <c r="M6849">
        <v>0</v>
      </c>
      <c r="N6849">
        <v>0</v>
      </c>
      <c r="O6849">
        <v>0</v>
      </c>
      <c r="P6849">
        <v>0</v>
      </c>
      <c r="Q6849">
        <v>0</v>
      </c>
    </row>
    <row r="6850" spans="1:17" x14ac:dyDescent="0.2">
      <c r="A6850" t="s">
        <v>23873</v>
      </c>
      <c r="B6850" t="s">
        <v>86</v>
      </c>
      <c r="C6850" t="s">
        <v>169</v>
      </c>
      <c r="D6850" t="s">
        <v>17021</v>
      </c>
      <c r="E6850" t="s">
        <v>79</v>
      </c>
      <c r="F6850" t="s">
        <v>17022</v>
      </c>
      <c r="G6850">
        <v>0</v>
      </c>
      <c r="H6850">
        <v>0</v>
      </c>
      <c r="I6850">
        <v>0</v>
      </c>
      <c r="J6850">
        <v>0</v>
      </c>
      <c r="K6850">
        <v>0</v>
      </c>
      <c r="L6850">
        <v>0</v>
      </c>
      <c r="M6850">
        <v>0</v>
      </c>
      <c r="N6850">
        <v>4</v>
      </c>
      <c r="O6850">
        <v>3</v>
      </c>
      <c r="P6850">
        <v>1</v>
      </c>
      <c r="Q6850">
        <v>0</v>
      </c>
    </row>
    <row r="6851" spans="1:17" x14ac:dyDescent="0.2">
      <c r="A6851" t="s">
        <v>23874</v>
      </c>
      <c r="B6851" t="s">
        <v>86</v>
      </c>
      <c r="C6851" t="s">
        <v>169</v>
      </c>
      <c r="D6851" t="s">
        <v>17021</v>
      </c>
      <c r="E6851" t="s">
        <v>79</v>
      </c>
      <c r="F6851" t="s">
        <v>17019</v>
      </c>
      <c r="G6851">
        <v>4</v>
      </c>
      <c r="H6851">
        <v>0</v>
      </c>
      <c r="I6851">
        <v>0</v>
      </c>
      <c r="J6851">
        <v>0</v>
      </c>
      <c r="K6851">
        <v>0</v>
      </c>
      <c r="L6851">
        <v>0</v>
      </c>
      <c r="M6851">
        <v>0</v>
      </c>
      <c r="N6851">
        <v>0</v>
      </c>
      <c r="O6851">
        <v>0</v>
      </c>
      <c r="P6851">
        <v>0</v>
      </c>
      <c r="Q6851">
        <v>0</v>
      </c>
    </row>
    <row r="6852" spans="1:17" x14ac:dyDescent="0.2">
      <c r="A6852" t="s">
        <v>23875</v>
      </c>
      <c r="B6852" t="s">
        <v>86</v>
      </c>
      <c r="C6852" t="s">
        <v>169</v>
      </c>
      <c r="D6852" t="s">
        <v>17021</v>
      </c>
      <c r="E6852" t="s">
        <v>81</v>
      </c>
      <c r="F6852" t="s">
        <v>17022</v>
      </c>
      <c r="G6852">
        <v>0</v>
      </c>
      <c r="H6852">
        <v>0</v>
      </c>
      <c r="I6852">
        <v>0</v>
      </c>
      <c r="J6852">
        <v>0</v>
      </c>
      <c r="K6852">
        <v>0</v>
      </c>
      <c r="L6852">
        <v>0</v>
      </c>
      <c r="M6852">
        <v>0</v>
      </c>
      <c r="N6852">
        <v>5</v>
      </c>
      <c r="O6852">
        <v>4</v>
      </c>
      <c r="P6852">
        <v>0</v>
      </c>
      <c r="Q6852">
        <v>1</v>
      </c>
    </row>
    <row r="6853" spans="1:17" x14ac:dyDescent="0.2">
      <c r="A6853" t="s">
        <v>23876</v>
      </c>
      <c r="B6853" t="s">
        <v>86</v>
      </c>
      <c r="C6853" t="s">
        <v>169</v>
      </c>
      <c r="D6853" t="s">
        <v>17021</v>
      </c>
      <c r="E6853" t="s">
        <v>81</v>
      </c>
      <c r="F6853" t="s">
        <v>17019</v>
      </c>
      <c r="G6853">
        <v>5</v>
      </c>
      <c r="H6853">
        <v>0</v>
      </c>
      <c r="I6853">
        <v>0</v>
      </c>
      <c r="J6853">
        <v>0</v>
      </c>
      <c r="K6853">
        <v>0</v>
      </c>
      <c r="L6853">
        <v>0</v>
      </c>
      <c r="M6853">
        <v>0</v>
      </c>
      <c r="N6853">
        <v>0</v>
      </c>
      <c r="O6853">
        <v>0</v>
      </c>
      <c r="P6853">
        <v>0</v>
      </c>
      <c r="Q6853">
        <v>0</v>
      </c>
    </row>
    <row r="6854" spans="1:17" x14ac:dyDescent="0.2">
      <c r="A6854" t="s">
        <v>23877</v>
      </c>
      <c r="B6854" t="s">
        <v>86</v>
      </c>
      <c r="C6854" t="s">
        <v>170</v>
      </c>
      <c r="D6854" t="s">
        <v>17027</v>
      </c>
      <c r="E6854" t="s">
        <v>79</v>
      </c>
      <c r="F6854" t="s">
        <v>17019</v>
      </c>
      <c r="G6854">
        <v>1</v>
      </c>
      <c r="H6854">
        <v>0</v>
      </c>
      <c r="I6854">
        <v>0</v>
      </c>
      <c r="J6854">
        <v>0</v>
      </c>
      <c r="K6854">
        <v>0</v>
      </c>
      <c r="L6854">
        <v>0</v>
      </c>
      <c r="M6854">
        <v>0</v>
      </c>
      <c r="N6854">
        <v>0</v>
      </c>
      <c r="O6854">
        <v>0</v>
      </c>
      <c r="P6854">
        <v>0</v>
      </c>
      <c r="Q6854">
        <v>0</v>
      </c>
    </row>
    <row r="6855" spans="1:17" x14ac:dyDescent="0.2">
      <c r="A6855" t="s">
        <v>23878</v>
      </c>
      <c r="B6855" t="s">
        <v>86</v>
      </c>
      <c r="C6855" t="s">
        <v>170</v>
      </c>
      <c r="D6855" t="s">
        <v>17029</v>
      </c>
      <c r="E6855" t="s">
        <v>79</v>
      </c>
      <c r="F6855" t="s">
        <v>4875</v>
      </c>
      <c r="G6855">
        <v>0</v>
      </c>
      <c r="H6855">
        <v>18</v>
      </c>
      <c r="I6855">
        <v>1</v>
      </c>
      <c r="J6855">
        <v>16</v>
      </c>
      <c r="K6855">
        <v>0</v>
      </c>
      <c r="L6855">
        <v>1</v>
      </c>
      <c r="M6855">
        <v>0</v>
      </c>
      <c r="N6855">
        <v>0</v>
      </c>
      <c r="O6855">
        <v>0</v>
      </c>
      <c r="P6855">
        <v>0</v>
      </c>
      <c r="Q6855">
        <v>0</v>
      </c>
    </row>
    <row r="6856" spans="1:17" x14ac:dyDescent="0.2">
      <c r="A6856" t="s">
        <v>23879</v>
      </c>
      <c r="B6856" t="s">
        <v>86</v>
      </c>
      <c r="C6856" t="s">
        <v>170</v>
      </c>
      <c r="D6856" t="s">
        <v>17029</v>
      </c>
      <c r="E6856" t="s">
        <v>79</v>
      </c>
      <c r="F6856" t="s">
        <v>4877</v>
      </c>
      <c r="G6856">
        <v>0</v>
      </c>
      <c r="H6856">
        <v>18</v>
      </c>
      <c r="I6856">
        <v>1</v>
      </c>
      <c r="J6856">
        <v>15</v>
      </c>
      <c r="K6856">
        <v>1</v>
      </c>
      <c r="L6856">
        <v>1</v>
      </c>
      <c r="M6856">
        <v>0</v>
      </c>
      <c r="N6856">
        <v>0</v>
      </c>
      <c r="O6856">
        <v>0</v>
      </c>
      <c r="P6856">
        <v>0</v>
      </c>
      <c r="Q6856">
        <v>0</v>
      </c>
    </row>
    <row r="6857" spans="1:17" x14ac:dyDescent="0.2">
      <c r="A6857" t="s">
        <v>23880</v>
      </c>
      <c r="B6857" t="s">
        <v>86</v>
      </c>
      <c r="C6857" t="s">
        <v>170</v>
      </c>
      <c r="D6857" t="s">
        <v>17029</v>
      </c>
      <c r="E6857" t="s">
        <v>79</v>
      </c>
      <c r="F6857" t="s">
        <v>4879</v>
      </c>
      <c r="G6857">
        <v>0</v>
      </c>
      <c r="H6857">
        <v>0</v>
      </c>
      <c r="I6857">
        <v>0</v>
      </c>
      <c r="J6857">
        <v>0</v>
      </c>
      <c r="K6857">
        <v>0</v>
      </c>
      <c r="L6857">
        <v>0</v>
      </c>
      <c r="M6857">
        <v>18</v>
      </c>
      <c r="N6857">
        <v>0</v>
      </c>
      <c r="O6857">
        <v>0</v>
      </c>
      <c r="P6857">
        <v>0</v>
      </c>
      <c r="Q6857">
        <v>0</v>
      </c>
    </row>
    <row r="6858" spans="1:17" x14ac:dyDescent="0.2">
      <c r="A6858" t="s">
        <v>23881</v>
      </c>
      <c r="B6858" t="s">
        <v>86</v>
      </c>
      <c r="C6858" t="s">
        <v>170</v>
      </c>
      <c r="D6858" t="s">
        <v>17029</v>
      </c>
      <c r="E6858" t="s">
        <v>79</v>
      </c>
      <c r="F6858" t="s">
        <v>4881</v>
      </c>
      <c r="G6858">
        <v>0</v>
      </c>
      <c r="H6858">
        <v>18</v>
      </c>
      <c r="I6858">
        <v>1</v>
      </c>
      <c r="J6858">
        <v>15</v>
      </c>
      <c r="K6858">
        <v>1</v>
      </c>
      <c r="L6858">
        <v>1</v>
      </c>
      <c r="M6858">
        <v>0</v>
      </c>
      <c r="N6858">
        <v>0</v>
      </c>
      <c r="O6858">
        <v>0</v>
      </c>
      <c r="P6858">
        <v>0</v>
      </c>
      <c r="Q6858">
        <v>0</v>
      </c>
    </row>
    <row r="6859" spans="1:17" x14ac:dyDescent="0.2">
      <c r="A6859" t="s">
        <v>23882</v>
      </c>
      <c r="B6859" t="s">
        <v>86</v>
      </c>
      <c r="C6859" t="s">
        <v>170</v>
      </c>
      <c r="D6859" t="s">
        <v>17029</v>
      </c>
      <c r="E6859" t="s">
        <v>79</v>
      </c>
      <c r="F6859" t="s">
        <v>4883</v>
      </c>
      <c r="G6859">
        <v>0</v>
      </c>
      <c r="H6859">
        <v>18</v>
      </c>
      <c r="I6859">
        <v>1</v>
      </c>
      <c r="J6859">
        <v>15</v>
      </c>
      <c r="K6859">
        <v>1</v>
      </c>
      <c r="L6859">
        <v>1</v>
      </c>
      <c r="M6859">
        <v>0</v>
      </c>
      <c r="N6859">
        <v>0</v>
      </c>
      <c r="O6859">
        <v>0</v>
      </c>
      <c r="P6859">
        <v>0</v>
      </c>
      <c r="Q6859">
        <v>0</v>
      </c>
    </row>
    <row r="6860" spans="1:17" x14ac:dyDescent="0.2">
      <c r="A6860" t="s">
        <v>23883</v>
      </c>
      <c r="B6860" t="s">
        <v>86</v>
      </c>
      <c r="C6860" t="s">
        <v>170</v>
      </c>
      <c r="D6860" t="s">
        <v>17029</v>
      </c>
      <c r="E6860" t="s">
        <v>79</v>
      </c>
      <c r="F6860" t="s">
        <v>4885</v>
      </c>
      <c r="G6860">
        <v>0</v>
      </c>
      <c r="H6860">
        <v>0</v>
      </c>
      <c r="I6860">
        <v>0</v>
      </c>
      <c r="J6860">
        <v>0</v>
      </c>
      <c r="K6860">
        <v>0</v>
      </c>
      <c r="L6860">
        <v>0</v>
      </c>
      <c r="M6860">
        <v>18</v>
      </c>
      <c r="N6860">
        <v>0</v>
      </c>
      <c r="O6860">
        <v>0</v>
      </c>
      <c r="P6860">
        <v>0</v>
      </c>
      <c r="Q6860">
        <v>0</v>
      </c>
    </row>
    <row r="6861" spans="1:17" x14ac:dyDescent="0.2">
      <c r="A6861" t="s">
        <v>23884</v>
      </c>
      <c r="B6861" t="s">
        <v>86</v>
      </c>
      <c r="C6861" t="s">
        <v>170</v>
      </c>
      <c r="D6861" t="s">
        <v>17029</v>
      </c>
      <c r="E6861" t="s">
        <v>79</v>
      </c>
      <c r="F6861" t="s">
        <v>4887</v>
      </c>
      <c r="G6861">
        <v>0</v>
      </c>
      <c r="H6861">
        <v>18</v>
      </c>
      <c r="I6861">
        <v>1</v>
      </c>
      <c r="J6861">
        <v>16</v>
      </c>
      <c r="K6861">
        <v>0</v>
      </c>
      <c r="L6861">
        <v>1</v>
      </c>
      <c r="M6861">
        <v>0</v>
      </c>
      <c r="N6861">
        <v>0</v>
      </c>
      <c r="O6861">
        <v>0</v>
      </c>
      <c r="P6861">
        <v>0</v>
      </c>
      <c r="Q6861">
        <v>0</v>
      </c>
    </row>
    <row r="6862" spans="1:17" x14ac:dyDescent="0.2">
      <c r="A6862" t="s">
        <v>23885</v>
      </c>
      <c r="B6862" t="s">
        <v>86</v>
      </c>
      <c r="C6862" t="s">
        <v>170</v>
      </c>
      <c r="D6862" t="s">
        <v>17029</v>
      </c>
      <c r="E6862" t="s">
        <v>79</v>
      </c>
      <c r="F6862" t="s">
        <v>4889</v>
      </c>
      <c r="G6862">
        <v>0</v>
      </c>
      <c r="H6862">
        <v>0</v>
      </c>
      <c r="I6862">
        <v>0</v>
      </c>
      <c r="J6862">
        <v>0</v>
      </c>
      <c r="K6862">
        <v>0</v>
      </c>
      <c r="L6862">
        <v>0</v>
      </c>
      <c r="M6862">
        <v>18</v>
      </c>
      <c r="N6862">
        <v>0</v>
      </c>
      <c r="O6862">
        <v>0</v>
      </c>
      <c r="P6862">
        <v>0</v>
      </c>
      <c r="Q6862">
        <v>0</v>
      </c>
    </row>
    <row r="6863" spans="1:17" x14ac:dyDescent="0.2">
      <c r="A6863" t="s">
        <v>23886</v>
      </c>
      <c r="B6863" t="s">
        <v>86</v>
      </c>
      <c r="C6863" t="s">
        <v>170</v>
      </c>
      <c r="D6863" t="s">
        <v>17029</v>
      </c>
      <c r="E6863" t="s">
        <v>79</v>
      </c>
      <c r="F6863" t="s">
        <v>4871</v>
      </c>
      <c r="G6863">
        <v>0</v>
      </c>
      <c r="H6863">
        <v>0</v>
      </c>
      <c r="I6863">
        <v>0</v>
      </c>
      <c r="J6863">
        <v>0</v>
      </c>
      <c r="K6863">
        <v>0</v>
      </c>
      <c r="L6863">
        <v>0</v>
      </c>
      <c r="M6863">
        <v>0</v>
      </c>
      <c r="N6863">
        <v>18</v>
      </c>
      <c r="O6863">
        <v>17</v>
      </c>
      <c r="P6863">
        <v>0</v>
      </c>
      <c r="Q6863">
        <v>1</v>
      </c>
    </row>
    <row r="6864" spans="1:17" x14ac:dyDescent="0.2">
      <c r="A6864" t="s">
        <v>23887</v>
      </c>
      <c r="B6864" t="s">
        <v>86</v>
      </c>
      <c r="C6864" t="s">
        <v>170</v>
      </c>
      <c r="D6864" t="s">
        <v>17029</v>
      </c>
      <c r="E6864" t="s">
        <v>79</v>
      </c>
      <c r="F6864" t="s">
        <v>4873</v>
      </c>
      <c r="G6864">
        <v>0</v>
      </c>
      <c r="H6864">
        <v>0</v>
      </c>
      <c r="I6864">
        <v>0</v>
      </c>
      <c r="J6864">
        <v>0</v>
      </c>
      <c r="K6864">
        <v>0</v>
      </c>
      <c r="L6864">
        <v>0</v>
      </c>
      <c r="M6864">
        <v>0</v>
      </c>
      <c r="N6864">
        <v>18</v>
      </c>
      <c r="O6864">
        <v>17</v>
      </c>
      <c r="P6864">
        <v>0</v>
      </c>
      <c r="Q6864">
        <v>1</v>
      </c>
    </row>
    <row r="6865" spans="1:17" x14ac:dyDescent="0.2">
      <c r="A6865" t="s">
        <v>23888</v>
      </c>
      <c r="B6865" t="s">
        <v>86</v>
      </c>
      <c r="C6865" t="s">
        <v>170</v>
      </c>
      <c r="D6865" t="s">
        <v>17029</v>
      </c>
      <c r="E6865" t="s">
        <v>79</v>
      </c>
      <c r="F6865" t="s">
        <v>17019</v>
      </c>
      <c r="G6865">
        <v>18</v>
      </c>
      <c r="H6865">
        <v>0</v>
      </c>
      <c r="I6865">
        <v>0</v>
      </c>
      <c r="J6865">
        <v>0</v>
      </c>
      <c r="K6865">
        <v>0</v>
      </c>
      <c r="L6865">
        <v>0</v>
      </c>
      <c r="M6865">
        <v>0</v>
      </c>
      <c r="N6865">
        <v>0</v>
      </c>
      <c r="O6865">
        <v>0</v>
      </c>
      <c r="P6865">
        <v>0</v>
      </c>
      <c r="Q6865">
        <v>0</v>
      </c>
    </row>
    <row r="6866" spans="1:17" x14ac:dyDescent="0.2">
      <c r="A6866" t="s">
        <v>23889</v>
      </c>
      <c r="B6866" t="s">
        <v>86</v>
      </c>
      <c r="C6866" t="s">
        <v>170</v>
      </c>
      <c r="D6866" t="s">
        <v>17029</v>
      </c>
      <c r="E6866" t="s">
        <v>81</v>
      </c>
      <c r="F6866" t="s">
        <v>4875</v>
      </c>
      <c r="G6866">
        <v>0</v>
      </c>
      <c r="H6866">
        <v>13</v>
      </c>
      <c r="I6866">
        <v>2</v>
      </c>
      <c r="J6866">
        <v>9</v>
      </c>
      <c r="K6866">
        <v>2</v>
      </c>
      <c r="L6866">
        <v>0</v>
      </c>
      <c r="M6866">
        <v>0</v>
      </c>
      <c r="N6866">
        <v>0</v>
      </c>
      <c r="O6866">
        <v>0</v>
      </c>
      <c r="P6866">
        <v>0</v>
      </c>
      <c r="Q6866">
        <v>0</v>
      </c>
    </row>
    <row r="6867" spans="1:17" x14ac:dyDescent="0.2">
      <c r="A6867" t="s">
        <v>23890</v>
      </c>
      <c r="B6867" t="s">
        <v>86</v>
      </c>
      <c r="C6867" t="s">
        <v>170</v>
      </c>
      <c r="D6867" t="s">
        <v>17029</v>
      </c>
      <c r="E6867" t="s">
        <v>81</v>
      </c>
      <c r="F6867" t="s">
        <v>4877</v>
      </c>
      <c r="G6867">
        <v>0</v>
      </c>
      <c r="H6867">
        <v>13</v>
      </c>
      <c r="I6867">
        <v>2</v>
      </c>
      <c r="J6867">
        <v>9</v>
      </c>
      <c r="K6867">
        <v>2</v>
      </c>
      <c r="L6867">
        <v>0</v>
      </c>
      <c r="M6867">
        <v>0</v>
      </c>
      <c r="N6867">
        <v>0</v>
      </c>
      <c r="O6867">
        <v>0</v>
      </c>
      <c r="P6867">
        <v>0</v>
      </c>
      <c r="Q6867">
        <v>0</v>
      </c>
    </row>
    <row r="6868" spans="1:17" x14ac:dyDescent="0.2">
      <c r="A6868" t="s">
        <v>23891</v>
      </c>
      <c r="B6868" t="s">
        <v>86</v>
      </c>
      <c r="C6868" t="s">
        <v>170</v>
      </c>
      <c r="D6868" t="s">
        <v>17029</v>
      </c>
      <c r="E6868" t="s">
        <v>81</v>
      </c>
      <c r="F6868" t="s">
        <v>4879</v>
      </c>
      <c r="G6868">
        <v>0</v>
      </c>
      <c r="H6868">
        <v>0</v>
      </c>
      <c r="I6868">
        <v>0</v>
      </c>
      <c r="J6868">
        <v>0</v>
      </c>
      <c r="K6868">
        <v>0</v>
      </c>
      <c r="L6868">
        <v>0</v>
      </c>
      <c r="M6868">
        <v>13</v>
      </c>
      <c r="N6868">
        <v>0</v>
      </c>
      <c r="O6868">
        <v>0</v>
      </c>
      <c r="P6868">
        <v>0</v>
      </c>
      <c r="Q6868">
        <v>0</v>
      </c>
    </row>
    <row r="6869" spans="1:17" x14ac:dyDescent="0.2">
      <c r="A6869" t="s">
        <v>23892</v>
      </c>
      <c r="B6869" t="s">
        <v>86</v>
      </c>
      <c r="C6869" t="s">
        <v>170</v>
      </c>
      <c r="D6869" t="s">
        <v>17029</v>
      </c>
      <c r="E6869" t="s">
        <v>81</v>
      </c>
      <c r="F6869" t="s">
        <v>4881</v>
      </c>
      <c r="G6869">
        <v>0</v>
      </c>
      <c r="H6869">
        <v>13</v>
      </c>
      <c r="I6869">
        <v>2</v>
      </c>
      <c r="J6869">
        <v>9</v>
      </c>
      <c r="K6869">
        <v>2</v>
      </c>
      <c r="L6869">
        <v>0</v>
      </c>
      <c r="M6869">
        <v>0</v>
      </c>
      <c r="N6869">
        <v>0</v>
      </c>
      <c r="O6869">
        <v>0</v>
      </c>
      <c r="P6869">
        <v>0</v>
      </c>
      <c r="Q6869">
        <v>0</v>
      </c>
    </row>
    <row r="6870" spans="1:17" x14ac:dyDescent="0.2">
      <c r="A6870" t="s">
        <v>23893</v>
      </c>
      <c r="B6870" t="s">
        <v>86</v>
      </c>
      <c r="C6870" t="s">
        <v>170</v>
      </c>
      <c r="D6870" t="s">
        <v>17029</v>
      </c>
      <c r="E6870" t="s">
        <v>81</v>
      </c>
      <c r="F6870" t="s">
        <v>4883</v>
      </c>
      <c r="G6870">
        <v>0</v>
      </c>
      <c r="H6870">
        <v>13</v>
      </c>
      <c r="I6870">
        <v>2</v>
      </c>
      <c r="J6870">
        <v>9</v>
      </c>
      <c r="K6870">
        <v>2</v>
      </c>
      <c r="L6870">
        <v>0</v>
      </c>
      <c r="M6870">
        <v>0</v>
      </c>
      <c r="N6870">
        <v>0</v>
      </c>
      <c r="O6870">
        <v>0</v>
      </c>
      <c r="P6870">
        <v>0</v>
      </c>
      <c r="Q6870">
        <v>0</v>
      </c>
    </row>
    <row r="6871" spans="1:17" x14ac:dyDescent="0.2">
      <c r="A6871" t="s">
        <v>23894</v>
      </c>
      <c r="B6871" t="s">
        <v>86</v>
      </c>
      <c r="C6871" t="s">
        <v>170</v>
      </c>
      <c r="D6871" t="s">
        <v>17029</v>
      </c>
      <c r="E6871" t="s">
        <v>81</v>
      </c>
      <c r="F6871" t="s">
        <v>4885</v>
      </c>
      <c r="G6871">
        <v>0</v>
      </c>
      <c r="H6871">
        <v>0</v>
      </c>
      <c r="I6871">
        <v>0</v>
      </c>
      <c r="J6871">
        <v>0</v>
      </c>
      <c r="K6871">
        <v>0</v>
      </c>
      <c r="L6871">
        <v>0</v>
      </c>
      <c r="M6871">
        <v>13</v>
      </c>
      <c r="N6871">
        <v>0</v>
      </c>
      <c r="O6871">
        <v>0</v>
      </c>
      <c r="P6871">
        <v>0</v>
      </c>
      <c r="Q6871">
        <v>0</v>
      </c>
    </row>
    <row r="6872" spans="1:17" x14ac:dyDescent="0.2">
      <c r="A6872" t="s">
        <v>23895</v>
      </c>
      <c r="B6872" t="s">
        <v>86</v>
      </c>
      <c r="C6872" t="s">
        <v>170</v>
      </c>
      <c r="D6872" t="s">
        <v>17029</v>
      </c>
      <c r="E6872" t="s">
        <v>81</v>
      </c>
      <c r="F6872" t="s">
        <v>4887</v>
      </c>
      <c r="G6872">
        <v>0</v>
      </c>
      <c r="H6872">
        <v>13</v>
      </c>
      <c r="I6872">
        <v>2</v>
      </c>
      <c r="J6872">
        <v>9</v>
      </c>
      <c r="K6872">
        <v>2</v>
      </c>
      <c r="L6872">
        <v>0</v>
      </c>
      <c r="M6872">
        <v>0</v>
      </c>
      <c r="N6872">
        <v>0</v>
      </c>
      <c r="O6872">
        <v>0</v>
      </c>
      <c r="P6872">
        <v>0</v>
      </c>
      <c r="Q6872">
        <v>0</v>
      </c>
    </row>
    <row r="6873" spans="1:17" x14ac:dyDescent="0.2">
      <c r="A6873" t="s">
        <v>23896</v>
      </c>
      <c r="B6873" t="s">
        <v>86</v>
      </c>
      <c r="C6873" t="s">
        <v>170</v>
      </c>
      <c r="D6873" t="s">
        <v>17029</v>
      </c>
      <c r="E6873" t="s">
        <v>81</v>
      </c>
      <c r="F6873" t="s">
        <v>4889</v>
      </c>
      <c r="G6873">
        <v>0</v>
      </c>
      <c r="H6873">
        <v>0</v>
      </c>
      <c r="I6873">
        <v>0</v>
      </c>
      <c r="J6873">
        <v>0</v>
      </c>
      <c r="K6873">
        <v>0</v>
      </c>
      <c r="L6873">
        <v>0</v>
      </c>
      <c r="M6873">
        <v>13</v>
      </c>
      <c r="N6873">
        <v>0</v>
      </c>
      <c r="O6873">
        <v>0</v>
      </c>
      <c r="P6873">
        <v>0</v>
      </c>
      <c r="Q6873">
        <v>0</v>
      </c>
    </row>
    <row r="6874" spans="1:17" x14ac:dyDescent="0.2">
      <c r="A6874" t="s">
        <v>23897</v>
      </c>
      <c r="B6874" t="s">
        <v>86</v>
      </c>
      <c r="C6874" t="s">
        <v>170</v>
      </c>
      <c r="D6874" t="s">
        <v>17029</v>
      </c>
      <c r="E6874" t="s">
        <v>81</v>
      </c>
      <c r="F6874" t="s">
        <v>4871</v>
      </c>
      <c r="G6874">
        <v>0</v>
      </c>
      <c r="H6874">
        <v>0</v>
      </c>
      <c r="I6874">
        <v>0</v>
      </c>
      <c r="J6874">
        <v>0</v>
      </c>
      <c r="K6874">
        <v>0</v>
      </c>
      <c r="L6874">
        <v>0</v>
      </c>
      <c r="M6874">
        <v>0</v>
      </c>
      <c r="N6874">
        <v>13</v>
      </c>
      <c r="O6874">
        <v>13</v>
      </c>
      <c r="P6874">
        <v>0</v>
      </c>
      <c r="Q6874">
        <v>0</v>
      </c>
    </row>
    <row r="6875" spans="1:17" x14ac:dyDescent="0.2">
      <c r="A6875" t="s">
        <v>23898</v>
      </c>
      <c r="B6875" t="s">
        <v>86</v>
      </c>
      <c r="C6875" t="s">
        <v>170</v>
      </c>
      <c r="D6875" t="s">
        <v>17029</v>
      </c>
      <c r="E6875" t="s">
        <v>81</v>
      </c>
      <c r="F6875" t="s">
        <v>4873</v>
      </c>
      <c r="G6875">
        <v>0</v>
      </c>
      <c r="H6875">
        <v>0</v>
      </c>
      <c r="I6875">
        <v>0</v>
      </c>
      <c r="J6875">
        <v>0</v>
      </c>
      <c r="K6875">
        <v>0</v>
      </c>
      <c r="L6875">
        <v>0</v>
      </c>
      <c r="M6875">
        <v>0</v>
      </c>
      <c r="N6875">
        <v>12</v>
      </c>
      <c r="O6875">
        <v>12</v>
      </c>
      <c r="P6875">
        <v>0</v>
      </c>
      <c r="Q6875">
        <v>0</v>
      </c>
    </row>
    <row r="6876" spans="1:17" x14ac:dyDescent="0.2">
      <c r="A6876" t="s">
        <v>23899</v>
      </c>
      <c r="B6876" t="s">
        <v>86</v>
      </c>
      <c r="C6876" t="s">
        <v>170</v>
      </c>
      <c r="D6876" t="s">
        <v>17029</v>
      </c>
      <c r="E6876" t="s">
        <v>81</v>
      </c>
      <c r="F6876" t="s">
        <v>17019</v>
      </c>
      <c r="G6876">
        <v>13</v>
      </c>
      <c r="H6876">
        <v>0</v>
      </c>
      <c r="I6876">
        <v>0</v>
      </c>
      <c r="J6876">
        <v>0</v>
      </c>
      <c r="K6876">
        <v>0</v>
      </c>
      <c r="L6876">
        <v>0</v>
      </c>
      <c r="M6876">
        <v>0</v>
      </c>
      <c r="N6876">
        <v>0</v>
      </c>
      <c r="O6876">
        <v>0</v>
      </c>
      <c r="P6876">
        <v>0</v>
      </c>
      <c r="Q6876">
        <v>0</v>
      </c>
    </row>
    <row r="6877" spans="1:17" x14ac:dyDescent="0.2">
      <c r="A6877" t="s">
        <v>23900</v>
      </c>
      <c r="B6877" t="s">
        <v>86</v>
      </c>
      <c r="C6877" t="s">
        <v>170</v>
      </c>
      <c r="D6877" t="s">
        <v>17021</v>
      </c>
      <c r="E6877" t="s">
        <v>79</v>
      </c>
      <c r="F6877" t="s">
        <v>17022</v>
      </c>
      <c r="G6877">
        <v>0</v>
      </c>
      <c r="H6877">
        <v>0</v>
      </c>
      <c r="I6877">
        <v>0</v>
      </c>
      <c r="J6877">
        <v>0</v>
      </c>
      <c r="K6877">
        <v>0</v>
      </c>
      <c r="L6877">
        <v>0</v>
      </c>
      <c r="M6877">
        <v>0</v>
      </c>
      <c r="N6877">
        <v>4</v>
      </c>
      <c r="O6877">
        <v>4</v>
      </c>
      <c r="P6877">
        <v>0</v>
      </c>
      <c r="Q6877">
        <v>0</v>
      </c>
    </row>
    <row r="6878" spans="1:17" x14ac:dyDescent="0.2">
      <c r="A6878" t="s">
        <v>23901</v>
      </c>
      <c r="B6878" t="s">
        <v>86</v>
      </c>
      <c r="C6878" t="s">
        <v>170</v>
      </c>
      <c r="D6878" t="s">
        <v>17021</v>
      </c>
      <c r="E6878" t="s">
        <v>79</v>
      </c>
      <c r="F6878" t="s">
        <v>17019</v>
      </c>
      <c r="G6878">
        <v>4</v>
      </c>
      <c r="H6878">
        <v>0</v>
      </c>
      <c r="I6878">
        <v>0</v>
      </c>
      <c r="J6878">
        <v>0</v>
      </c>
      <c r="K6878">
        <v>0</v>
      </c>
      <c r="L6878">
        <v>0</v>
      </c>
      <c r="M6878">
        <v>0</v>
      </c>
      <c r="N6878">
        <v>0</v>
      </c>
      <c r="O6878">
        <v>0</v>
      </c>
      <c r="P6878">
        <v>0</v>
      </c>
      <c r="Q6878">
        <v>0</v>
      </c>
    </row>
    <row r="6879" spans="1:17" x14ac:dyDescent="0.2">
      <c r="A6879" t="s">
        <v>23902</v>
      </c>
      <c r="B6879" t="s">
        <v>86</v>
      </c>
      <c r="C6879" t="s">
        <v>170</v>
      </c>
      <c r="D6879" t="s">
        <v>17021</v>
      </c>
      <c r="E6879" t="s">
        <v>81</v>
      </c>
      <c r="F6879" t="s">
        <v>17022</v>
      </c>
      <c r="G6879">
        <v>0</v>
      </c>
      <c r="H6879">
        <v>0</v>
      </c>
      <c r="I6879">
        <v>0</v>
      </c>
      <c r="J6879">
        <v>0</v>
      </c>
      <c r="K6879">
        <v>0</v>
      </c>
      <c r="L6879">
        <v>0</v>
      </c>
      <c r="M6879">
        <v>0</v>
      </c>
      <c r="N6879">
        <v>4</v>
      </c>
      <c r="O6879">
        <v>4</v>
      </c>
      <c r="P6879">
        <v>0</v>
      </c>
      <c r="Q6879">
        <v>0</v>
      </c>
    </row>
    <row r="6880" spans="1:17" x14ac:dyDescent="0.2">
      <c r="A6880" t="s">
        <v>23903</v>
      </c>
      <c r="B6880" t="s">
        <v>86</v>
      </c>
      <c r="C6880" t="s">
        <v>170</v>
      </c>
      <c r="D6880" t="s">
        <v>17021</v>
      </c>
      <c r="E6880" t="s">
        <v>81</v>
      </c>
      <c r="F6880" t="s">
        <v>17019</v>
      </c>
      <c r="G6880">
        <v>4</v>
      </c>
      <c r="H6880">
        <v>0</v>
      </c>
      <c r="I6880">
        <v>0</v>
      </c>
      <c r="J6880">
        <v>0</v>
      </c>
      <c r="K6880">
        <v>0</v>
      </c>
      <c r="L6880">
        <v>0</v>
      </c>
      <c r="M6880">
        <v>0</v>
      </c>
      <c r="N6880">
        <v>0</v>
      </c>
      <c r="O6880">
        <v>0</v>
      </c>
      <c r="P6880">
        <v>0</v>
      </c>
      <c r="Q6880">
        <v>0</v>
      </c>
    </row>
    <row r="6881" spans="1:17" x14ac:dyDescent="0.2">
      <c r="A6881" t="s">
        <v>23904</v>
      </c>
      <c r="B6881" t="s">
        <v>86</v>
      </c>
      <c r="C6881" t="s">
        <v>170</v>
      </c>
      <c r="D6881" t="s">
        <v>17025</v>
      </c>
      <c r="E6881" t="s">
        <v>79</v>
      </c>
      <c r="F6881" t="s">
        <v>17019</v>
      </c>
      <c r="G6881">
        <v>3</v>
      </c>
      <c r="H6881">
        <v>0</v>
      </c>
      <c r="I6881">
        <v>0</v>
      </c>
      <c r="J6881">
        <v>0</v>
      </c>
      <c r="K6881">
        <v>0</v>
      </c>
      <c r="L6881">
        <v>0</v>
      </c>
      <c r="M6881">
        <v>0</v>
      </c>
      <c r="N6881">
        <v>0</v>
      </c>
      <c r="O6881">
        <v>0</v>
      </c>
      <c r="P6881">
        <v>0</v>
      </c>
      <c r="Q6881">
        <v>0</v>
      </c>
    </row>
    <row r="6882" spans="1:17" x14ac:dyDescent="0.2">
      <c r="A6882" t="s">
        <v>23905</v>
      </c>
      <c r="B6882" t="s">
        <v>86</v>
      </c>
      <c r="C6882" t="s">
        <v>170</v>
      </c>
      <c r="D6882" t="s">
        <v>17025</v>
      </c>
      <c r="E6882" t="s">
        <v>81</v>
      </c>
      <c r="F6882" t="s">
        <v>17019</v>
      </c>
      <c r="G6882">
        <v>2</v>
      </c>
      <c r="H6882">
        <v>0</v>
      </c>
      <c r="I6882">
        <v>0</v>
      </c>
      <c r="J6882">
        <v>0</v>
      </c>
      <c r="K6882">
        <v>0</v>
      </c>
      <c r="L6882">
        <v>0</v>
      </c>
      <c r="M6882">
        <v>0</v>
      </c>
      <c r="N6882">
        <v>0</v>
      </c>
      <c r="O6882">
        <v>0</v>
      </c>
      <c r="P6882">
        <v>0</v>
      </c>
      <c r="Q6882">
        <v>0</v>
      </c>
    </row>
    <row r="6883" spans="1:17" x14ac:dyDescent="0.2">
      <c r="A6883" t="s">
        <v>23906</v>
      </c>
      <c r="B6883" t="s">
        <v>86</v>
      </c>
      <c r="C6883" t="s">
        <v>171</v>
      </c>
      <c r="D6883" t="s">
        <v>17029</v>
      </c>
      <c r="E6883" t="s">
        <v>79</v>
      </c>
      <c r="F6883" t="s">
        <v>4875</v>
      </c>
      <c r="G6883">
        <v>0</v>
      </c>
      <c r="H6883">
        <v>9</v>
      </c>
      <c r="I6883">
        <v>1</v>
      </c>
      <c r="J6883">
        <v>7</v>
      </c>
      <c r="K6883">
        <v>1</v>
      </c>
      <c r="L6883">
        <v>0</v>
      </c>
      <c r="M6883">
        <v>0</v>
      </c>
      <c r="N6883">
        <v>0</v>
      </c>
      <c r="O6883">
        <v>0</v>
      </c>
      <c r="P6883">
        <v>0</v>
      </c>
      <c r="Q6883">
        <v>0</v>
      </c>
    </row>
    <row r="6884" spans="1:17" x14ac:dyDescent="0.2">
      <c r="A6884" t="s">
        <v>23907</v>
      </c>
      <c r="B6884" t="s">
        <v>86</v>
      </c>
      <c r="C6884" t="s">
        <v>171</v>
      </c>
      <c r="D6884" t="s">
        <v>17029</v>
      </c>
      <c r="E6884" t="s">
        <v>79</v>
      </c>
      <c r="F6884" t="s">
        <v>4877</v>
      </c>
      <c r="G6884">
        <v>0</v>
      </c>
      <c r="H6884">
        <v>9</v>
      </c>
      <c r="I6884">
        <v>1</v>
      </c>
      <c r="J6884">
        <v>7</v>
      </c>
      <c r="K6884">
        <v>0</v>
      </c>
      <c r="L6884">
        <v>1</v>
      </c>
      <c r="M6884">
        <v>0</v>
      </c>
      <c r="N6884">
        <v>0</v>
      </c>
      <c r="O6884">
        <v>0</v>
      </c>
      <c r="P6884">
        <v>0</v>
      </c>
      <c r="Q6884">
        <v>0</v>
      </c>
    </row>
    <row r="6885" spans="1:17" x14ac:dyDescent="0.2">
      <c r="A6885" t="s">
        <v>23908</v>
      </c>
      <c r="B6885" t="s">
        <v>86</v>
      </c>
      <c r="C6885" t="s">
        <v>171</v>
      </c>
      <c r="D6885" t="s">
        <v>17029</v>
      </c>
      <c r="E6885" t="s">
        <v>79</v>
      </c>
      <c r="F6885" t="s">
        <v>4879</v>
      </c>
      <c r="G6885">
        <v>0</v>
      </c>
      <c r="H6885">
        <v>0</v>
      </c>
      <c r="I6885">
        <v>0</v>
      </c>
      <c r="J6885">
        <v>0</v>
      </c>
      <c r="K6885">
        <v>0</v>
      </c>
      <c r="L6885">
        <v>0</v>
      </c>
      <c r="M6885">
        <v>9</v>
      </c>
      <c r="N6885">
        <v>0</v>
      </c>
      <c r="O6885">
        <v>0</v>
      </c>
      <c r="P6885">
        <v>0</v>
      </c>
      <c r="Q6885">
        <v>0</v>
      </c>
    </row>
    <row r="6886" spans="1:17" x14ac:dyDescent="0.2">
      <c r="A6886" t="s">
        <v>23909</v>
      </c>
      <c r="B6886" t="s">
        <v>86</v>
      </c>
      <c r="C6886" t="s">
        <v>171</v>
      </c>
      <c r="D6886" t="s">
        <v>17029</v>
      </c>
      <c r="E6886" t="s">
        <v>79</v>
      </c>
      <c r="F6886" t="s">
        <v>4881</v>
      </c>
      <c r="G6886">
        <v>0</v>
      </c>
      <c r="H6886">
        <v>9</v>
      </c>
      <c r="I6886">
        <v>1</v>
      </c>
      <c r="J6886">
        <v>7</v>
      </c>
      <c r="K6886">
        <v>0</v>
      </c>
      <c r="L6886">
        <v>1</v>
      </c>
      <c r="M6886">
        <v>0</v>
      </c>
      <c r="N6886">
        <v>0</v>
      </c>
      <c r="O6886">
        <v>0</v>
      </c>
      <c r="P6886">
        <v>0</v>
      </c>
      <c r="Q6886">
        <v>0</v>
      </c>
    </row>
    <row r="6887" spans="1:17" x14ac:dyDescent="0.2">
      <c r="A6887" t="s">
        <v>23910</v>
      </c>
      <c r="B6887" t="s">
        <v>86</v>
      </c>
      <c r="C6887" t="s">
        <v>171</v>
      </c>
      <c r="D6887" t="s">
        <v>17029</v>
      </c>
      <c r="E6887" t="s">
        <v>79</v>
      </c>
      <c r="F6887" t="s">
        <v>4883</v>
      </c>
      <c r="G6887">
        <v>0</v>
      </c>
      <c r="H6887">
        <v>9</v>
      </c>
      <c r="I6887">
        <v>1</v>
      </c>
      <c r="J6887">
        <v>7</v>
      </c>
      <c r="K6887">
        <v>0</v>
      </c>
      <c r="L6887">
        <v>1</v>
      </c>
      <c r="M6887">
        <v>0</v>
      </c>
      <c r="N6887">
        <v>0</v>
      </c>
      <c r="O6887">
        <v>0</v>
      </c>
      <c r="P6887">
        <v>0</v>
      </c>
      <c r="Q6887">
        <v>0</v>
      </c>
    </row>
    <row r="6888" spans="1:17" x14ac:dyDescent="0.2">
      <c r="A6888" t="s">
        <v>23911</v>
      </c>
      <c r="B6888" t="s">
        <v>86</v>
      </c>
      <c r="C6888" t="s">
        <v>171</v>
      </c>
      <c r="D6888" t="s">
        <v>17029</v>
      </c>
      <c r="E6888" t="s">
        <v>79</v>
      </c>
      <c r="F6888" t="s">
        <v>4885</v>
      </c>
      <c r="G6888">
        <v>0</v>
      </c>
      <c r="H6888">
        <v>0</v>
      </c>
      <c r="I6888">
        <v>0</v>
      </c>
      <c r="J6888">
        <v>0</v>
      </c>
      <c r="K6888">
        <v>0</v>
      </c>
      <c r="L6888">
        <v>0</v>
      </c>
      <c r="M6888">
        <v>9</v>
      </c>
      <c r="N6888">
        <v>0</v>
      </c>
      <c r="O6888">
        <v>0</v>
      </c>
      <c r="P6888">
        <v>0</v>
      </c>
      <c r="Q6888">
        <v>0</v>
      </c>
    </row>
    <row r="6889" spans="1:17" x14ac:dyDescent="0.2">
      <c r="A6889" t="s">
        <v>23912</v>
      </c>
      <c r="B6889" t="s">
        <v>86</v>
      </c>
      <c r="C6889" t="s">
        <v>171</v>
      </c>
      <c r="D6889" t="s">
        <v>17029</v>
      </c>
      <c r="E6889" t="s">
        <v>79</v>
      </c>
      <c r="F6889" t="s">
        <v>4887</v>
      </c>
      <c r="G6889">
        <v>0</v>
      </c>
      <c r="H6889">
        <v>9</v>
      </c>
      <c r="I6889">
        <v>1</v>
      </c>
      <c r="J6889">
        <v>7</v>
      </c>
      <c r="K6889">
        <v>1</v>
      </c>
      <c r="L6889">
        <v>0</v>
      </c>
      <c r="M6889">
        <v>0</v>
      </c>
      <c r="N6889">
        <v>0</v>
      </c>
      <c r="O6889">
        <v>0</v>
      </c>
      <c r="P6889">
        <v>0</v>
      </c>
      <c r="Q6889">
        <v>0</v>
      </c>
    </row>
    <row r="6890" spans="1:17" x14ac:dyDescent="0.2">
      <c r="A6890" t="s">
        <v>23913</v>
      </c>
      <c r="B6890" t="s">
        <v>86</v>
      </c>
      <c r="C6890" t="s">
        <v>171</v>
      </c>
      <c r="D6890" t="s">
        <v>17029</v>
      </c>
      <c r="E6890" t="s">
        <v>79</v>
      </c>
      <c r="F6890" t="s">
        <v>4889</v>
      </c>
      <c r="G6890">
        <v>0</v>
      </c>
      <c r="H6890">
        <v>0</v>
      </c>
      <c r="I6890">
        <v>0</v>
      </c>
      <c r="J6890">
        <v>0</v>
      </c>
      <c r="K6890">
        <v>0</v>
      </c>
      <c r="L6890">
        <v>0</v>
      </c>
      <c r="M6890">
        <v>9</v>
      </c>
      <c r="N6890">
        <v>0</v>
      </c>
      <c r="O6890">
        <v>0</v>
      </c>
      <c r="P6890">
        <v>0</v>
      </c>
      <c r="Q6890">
        <v>0</v>
      </c>
    </row>
    <row r="6891" spans="1:17" x14ac:dyDescent="0.2">
      <c r="A6891" t="s">
        <v>23914</v>
      </c>
      <c r="B6891" t="s">
        <v>86</v>
      </c>
      <c r="C6891" t="s">
        <v>171</v>
      </c>
      <c r="D6891" t="s">
        <v>17029</v>
      </c>
      <c r="E6891" t="s">
        <v>79</v>
      </c>
      <c r="F6891" t="s">
        <v>4871</v>
      </c>
      <c r="G6891">
        <v>0</v>
      </c>
      <c r="H6891">
        <v>0</v>
      </c>
      <c r="I6891">
        <v>0</v>
      </c>
      <c r="J6891">
        <v>0</v>
      </c>
      <c r="K6891">
        <v>0</v>
      </c>
      <c r="L6891">
        <v>0</v>
      </c>
      <c r="M6891">
        <v>0</v>
      </c>
      <c r="N6891">
        <v>9</v>
      </c>
      <c r="O6891">
        <v>8</v>
      </c>
      <c r="P6891">
        <v>1</v>
      </c>
      <c r="Q6891">
        <v>0</v>
      </c>
    </row>
    <row r="6892" spans="1:17" x14ac:dyDescent="0.2">
      <c r="A6892" t="s">
        <v>23915</v>
      </c>
      <c r="B6892" t="s">
        <v>86</v>
      </c>
      <c r="C6892" t="s">
        <v>171</v>
      </c>
      <c r="D6892" t="s">
        <v>17029</v>
      </c>
      <c r="E6892" t="s">
        <v>79</v>
      </c>
      <c r="F6892" t="s">
        <v>4873</v>
      </c>
      <c r="G6892">
        <v>0</v>
      </c>
      <c r="H6892">
        <v>0</v>
      </c>
      <c r="I6892">
        <v>0</v>
      </c>
      <c r="J6892">
        <v>0</v>
      </c>
      <c r="K6892">
        <v>0</v>
      </c>
      <c r="L6892">
        <v>0</v>
      </c>
      <c r="M6892">
        <v>0</v>
      </c>
      <c r="N6892">
        <v>7</v>
      </c>
      <c r="O6892">
        <v>6</v>
      </c>
      <c r="P6892">
        <v>1</v>
      </c>
      <c r="Q6892">
        <v>0</v>
      </c>
    </row>
    <row r="6893" spans="1:17" x14ac:dyDescent="0.2">
      <c r="A6893" t="s">
        <v>23916</v>
      </c>
      <c r="B6893" t="s">
        <v>86</v>
      </c>
      <c r="C6893" t="s">
        <v>171</v>
      </c>
      <c r="D6893" t="s">
        <v>17029</v>
      </c>
      <c r="E6893" t="s">
        <v>79</v>
      </c>
      <c r="F6893" t="s">
        <v>17019</v>
      </c>
      <c r="G6893">
        <v>9</v>
      </c>
      <c r="H6893">
        <v>0</v>
      </c>
      <c r="I6893">
        <v>0</v>
      </c>
      <c r="J6893">
        <v>0</v>
      </c>
      <c r="K6893">
        <v>0</v>
      </c>
      <c r="L6893">
        <v>0</v>
      </c>
      <c r="M6893">
        <v>0</v>
      </c>
      <c r="N6893">
        <v>0</v>
      </c>
      <c r="O6893">
        <v>0</v>
      </c>
      <c r="P6893">
        <v>0</v>
      </c>
      <c r="Q6893">
        <v>0</v>
      </c>
    </row>
    <row r="6894" spans="1:17" x14ac:dyDescent="0.2">
      <c r="A6894" t="s">
        <v>23917</v>
      </c>
      <c r="B6894" t="s">
        <v>86</v>
      </c>
      <c r="C6894" t="s">
        <v>171</v>
      </c>
      <c r="D6894" t="s">
        <v>17029</v>
      </c>
      <c r="E6894" t="s">
        <v>81</v>
      </c>
      <c r="F6894" t="s">
        <v>4875</v>
      </c>
      <c r="G6894">
        <v>0</v>
      </c>
      <c r="H6894">
        <v>3</v>
      </c>
      <c r="I6894">
        <v>0</v>
      </c>
      <c r="J6894">
        <v>2</v>
      </c>
      <c r="K6894">
        <v>1</v>
      </c>
      <c r="L6894">
        <v>0</v>
      </c>
      <c r="M6894">
        <v>0</v>
      </c>
      <c r="N6894">
        <v>0</v>
      </c>
      <c r="O6894">
        <v>0</v>
      </c>
      <c r="P6894">
        <v>0</v>
      </c>
      <c r="Q6894">
        <v>0</v>
      </c>
    </row>
    <row r="6895" spans="1:17" x14ac:dyDescent="0.2">
      <c r="A6895" t="s">
        <v>23918</v>
      </c>
      <c r="B6895" t="s">
        <v>86</v>
      </c>
      <c r="C6895" t="s">
        <v>171</v>
      </c>
      <c r="D6895" t="s">
        <v>17029</v>
      </c>
      <c r="E6895" t="s">
        <v>81</v>
      </c>
      <c r="F6895" t="s">
        <v>4877</v>
      </c>
      <c r="G6895">
        <v>0</v>
      </c>
      <c r="H6895">
        <v>3</v>
      </c>
      <c r="I6895">
        <v>0</v>
      </c>
      <c r="J6895">
        <v>2</v>
      </c>
      <c r="K6895">
        <v>0</v>
      </c>
      <c r="L6895">
        <v>1</v>
      </c>
      <c r="M6895">
        <v>0</v>
      </c>
      <c r="N6895">
        <v>0</v>
      </c>
      <c r="O6895">
        <v>0</v>
      </c>
      <c r="P6895">
        <v>0</v>
      </c>
      <c r="Q6895">
        <v>0</v>
      </c>
    </row>
    <row r="6896" spans="1:17" x14ac:dyDescent="0.2">
      <c r="A6896" t="s">
        <v>23919</v>
      </c>
      <c r="B6896" t="s">
        <v>86</v>
      </c>
      <c r="C6896" t="s">
        <v>171</v>
      </c>
      <c r="D6896" t="s">
        <v>17029</v>
      </c>
      <c r="E6896" t="s">
        <v>81</v>
      </c>
      <c r="F6896" t="s">
        <v>4879</v>
      </c>
      <c r="G6896">
        <v>0</v>
      </c>
      <c r="H6896">
        <v>0</v>
      </c>
      <c r="I6896">
        <v>0</v>
      </c>
      <c r="J6896">
        <v>0</v>
      </c>
      <c r="K6896">
        <v>0</v>
      </c>
      <c r="L6896">
        <v>0</v>
      </c>
      <c r="M6896">
        <v>3</v>
      </c>
      <c r="N6896">
        <v>0</v>
      </c>
      <c r="O6896">
        <v>0</v>
      </c>
      <c r="P6896">
        <v>0</v>
      </c>
      <c r="Q6896">
        <v>0</v>
      </c>
    </row>
    <row r="6897" spans="1:17" x14ac:dyDescent="0.2">
      <c r="A6897" t="s">
        <v>23920</v>
      </c>
      <c r="B6897" t="s">
        <v>86</v>
      </c>
      <c r="C6897" t="s">
        <v>171</v>
      </c>
      <c r="D6897" t="s">
        <v>17029</v>
      </c>
      <c r="E6897" t="s">
        <v>81</v>
      </c>
      <c r="F6897" t="s">
        <v>4881</v>
      </c>
      <c r="G6897">
        <v>0</v>
      </c>
      <c r="H6897">
        <v>3</v>
      </c>
      <c r="I6897">
        <v>0</v>
      </c>
      <c r="J6897">
        <v>2</v>
      </c>
      <c r="K6897">
        <v>0</v>
      </c>
      <c r="L6897">
        <v>1</v>
      </c>
      <c r="M6897">
        <v>0</v>
      </c>
      <c r="N6897">
        <v>0</v>
      </c>
      <c r="O6897">
        <v>0</v>
      </c>
      <c r="P6897">
        <v>0</v>
      </c>
      <c r="Q6897">
        <v>0</v>
      </c>
    </row>
    <row r="6898" spans="1:17" x14ac:dyDescent="0.2">
      <c r="A6898" t="s">
        <v>23921</v>
      </c>
      <c r="B6898" t="s">
        <v>86</v>
      </c>
      <c r="C6898" t="s">
        <v>171</v>
      </c>
      <c r="D6898" t="s">
        <v>17029</v>
      </c>
      <c r="E6898" t="s">
        <v>81</v>
      </c>
      <c r="F6898" t="s">
        <v>4883</v>
      </c>
      <c r="G6898">
        <v>0</v>
      </c>
      <c r="H6898">
        <v>3</v>
      </c>
      <c r="I6898">
        <v>0</v>
      </c>
      <c r="J6898">
        <v>2</v>
      </c>
      <c r="K6898">
        <v>0</v>
      </c>
      <c r="L6898">
        <v>1</v>
      </c>
      <c r="M6898">
        <v>0</v>
      </c>
      <c r="N6898">
        <v>0</v>
      </c>
      <c r="O6898">
        <v>0</v>
      </c>
      <c r="P6898">
        <v>0</v>
      </c>
      <c r="Q6898">
        <v>0</v>
      </c>
    </row>
    <row r="6899" spans="1:17" x14ac:dyDescent="0.2">
      <c r="A6899" t="s">
        <v>23922</v>
      </c>
      <c r="B6899" t="s">
        <v>86</v>
      </c>
      <c r="C6899" t="s">
        <v>171</v>
      </c>
      <c r="D6899" t="s">
        <v>17029</v>
      </c>
      <c r="E6899" t="s">
        <v>81</v>
      </c>
      <c r="F6899" t="s">
        <v>4885</v>
      </c>
      <c r="G6899">
        <v>0</v>
      </c>
      <c r="H6899">
        <v>0</v>
      </c>
      <c r="I6899">
        <v>0</v>
      </c>
      <c r="J6899">
        <v>0</v>
      </c>
      <c r="K6899">
        <v>0</v>
      </c>
      <c r="L6899">
        <v>0</v>
      </c>
      <c r="M6899">
        <v>3</v>
      </c>
      <c r="N6899">
        <v>0</v>
      </c>
      <c r="O6899">
        <v>0</v>
      </c>
      <c r="P6899">
        <v>0</v>
      </c>
      <c r="Q6899">
        <v>0</v>
      </c>
    </row>
    <row r="6900" spans="1:17" x14ac:dyDescent="0.2">
      <c r="A6900" t="s">
        <v>23923</v>
      </c>
      <c r="B6900" t="s">
        <v>86</v>
      </c>
      <c r="C6900" t="s">
        <v>171</v>
      </c>
      <c r="D6900" t="s">
        <v>17029</v>
      </c>
      <c r="E6900" t="s">
        <v>81</v>
      </c>
      <c r="F6900" t="s">
        <v>4887</v>
      </c>
      <c r="G6900">
        <v>0</v>
      </c>
      <c r="H6900">
        <v>3</v>
      </c>
      <c r="I6900">
        <v>0</v>
      </c>
      <c r="J6900">
        <v>2</v>
      </c>
      <c r="K6900">
        <v>1</v>
      </c>
      <c r="L6900">
        <v>0</v>
      </c>
      <c r="M6900">
        <v>0</v>
      </c>
      <c r="N6900">
        <v>0</v>
      </c>
      <c r="O6900">
        <v>0</v>
      </c>
      <c r="P6900">
        <v>0</v>
      </c>
      <c r="Q6900">
        <v>0</v>
      </c>
    </row>
    <row r="6901" spans="1:17" x14ac:dyDescent="0.2">
      <c r="A6901" t="s">
        <v>23924</v>
      </c>
      <c r="B6901" t="s">
        <v>86</v>
      </c>
      <c r="C6901" t="s">
        <v>171</v>
      </c>
      <c r="D6901" t="s">
        <v>17029</v>
      </c>
      <c r="E6901" t="s">
        <v>81</v>
      </c>
      <c r="F6901" t="s">
        <v>4889</v>
      </c>
      <c r="G6901">
        <v>0</v>
      </c>
      <c r="H6901">
        <v>0</v>
      </c>
      <c r="I6901">
        <v>0</v>
      </c>
      <c r="J6901">
        <v>0</v>
      </c>
      <c r="K6901">
        <v>0</v>
      </c>
      <c r="L6901">
        <v>0</v>
      </c>
      <c r="M6901">
        <v>3</v>
      </c>
      <c r="N6901">
        <v>0</v>
      </c>
      <c r="O6901">
        <v>0</v>
      </c>
      <c r="P6901">
        <v>0</v>
      </c>
      <c r="Q6901">
        <v>0</v>
      </c>
    </row>
    <row r="6902" spans="1:17" x14ac:dyDescent="0.2">
      <c r="A6902" t="s">
        <v>23925</v>
      </c>
      <c r="B6902" t="s">
        <v>86</v>
      </c>
      <c r="C6902" t="s">
        <v>171</v>
      </c>
      <c r="D6902" t="s">
        <v>17029</v>
      </c>
      <c r="E6902" t="s">
        <v>81</v>
      </c>
      <c r="F6902" t="s">
        <v>4871</v>
      </c>
      <c r="G6902">
        <v>0</v>
      </c>
      <c r="H6902">
        <v>0</v>
      </c>
      <c r="I6902">
        <v>0</v>
      </c>
      <c r="J6902">
        <v>0</v>
      </c>
      <c r="K6902">
        <v>0</v>
      </c>
      <c r="L6902">
        <v>0</v>
      </c>
      <c r="M6902">
        <v>0</v>
      </c>
      <c r="N6902">
        <v>3</v>
      </c>
      <c r="O6902">
        <v>2</v>
      </c>
      <c r="P6902">
        <v>1</v>
      </c>
      <c r="Q6902">
        <v>0</v>
      </c>
    </row>
    <row r="6903" spans="1:17" x14ac:dyDescent="0.2">
      <c r="A6903" t="s">
        <v>23926</v>
      </c>
      <c r="B6903" t="s">
        <v>86</v>
      </c>
      <c r="C6903" t="s">
        <v>171</v>
      </c>
      <c r="D6903" t="s">
        <v>17029</v>
      </c>
      <c r="E6903" t="s">
        <v>81</v>
      </c>
      <c r="F6903" t="s">
        <v>4873</v>
      </c>
      <c r="G6903">
        <v>0</v>
      </c>
      <c r="H6903">
        <v>0</v>
      </c>
      <c r="I6903">
        <v>0</v>
      </c>
      <c r="J6903">
        <v>0</v>
      </c>
      <c r="K6903">
        <v>0</v>
      </c>
      <c r="L6903">
        <v>0</v>
      </c>
      <c r="M6903">
        <v>0</v>
      </c>
      <c r="N6903">
        <v>2</v>
      </c>
      <c r="O6903">
        <v>1</v>
      </c>
      <c r="P6903">
        <v>1</v>
      </c>
      <c r="Q6903">
        <v>0</v>
      </c>
    </row>
    <row r="6904" spans="1:17" x14ac:dyDescent="0.2">
      <c r="A6904" t="s">
        <v>23927</v>
      </c>
      <c r="B6904" t="s">
        <v>86</v>
      </c>
      <c r="C6904" t="s">
        <v>171</v>
      </c>
      <c r="D6904" t="s">
        <v>17029</v>
      </c>
      <c r="E6904" t="s">
        <v>81</v>
      </c>
      <c r="F6904" t="s">
        <v>17019</v>
      </c>
      <c r="G6904">
        <v>3</v>
      </c>
      <c r="H6904">
        <v>0</v>
      </c>
      <c r="I6904">
        <v>0</v>
      </c>
      <c r="J6904">
        <v>0</v>
      </c>
      <c r="K6904">
        <v>0</v>
      </c>
      <c r="L6904">
        <v>0</v>
      </c>
      <c r="M6904">
        <v>0</v>
      </c>
      <c r="N6904">
        <v>0</v>
      </c>
      <c r="O6904">
        <v>0</v>
      </c>
      <c r="P6904">
        <v>0</v>
      </c>
      <c r="Q6904">
        <v>0</v>
      </c>
    </row>
    <row r="6905" spans="1:17" x14ac:dyDescent="0.2">
      <c r="A6905" t="s">
        <v>23928</v>
      </c>
      <c r="B6905" t="s">
        <v>86</v>
      </c>
      <c r="C6905" t="s">
        <v>172</v>
      </c>
      <c r="D6905" t="s">
        <v>17027</v>
      </c>
      <c r="E6905" t="s">
        <v>79</v>
      </c>
      <c r="F6905" t="s">
        <v>17019</v>
      </c>
      <c r="G6905">
        <v>1</v>
      </c>
      <c r="H6905">
        <v>0</v>
      </c>
      <c r="I6905">
        <v>0</v>
      </c>
      <c r="J6905">
        <v>0</v>
      </c>
      <c r="K6905">
        <v>0</v>
      </c>
      <c r="L6905">
        <v>0</v>
      </c>
      <c r="M6905">
        <v>0</v>
      </c>
      <c r="N6905">
        <v>0</v>
      </c>
      <c r="O6905">
        <v>0</v>
      </c>
      <c r="P6905">
        <v>0</v>
      </c>
      <c r="Q6905">
        <v>0</v>
      </c>
    </row>
    <row r="6906" spans="1:17" x14ac:dyDescent="0.2">
      <c r="A6906" t="s">
        <v>23929</v>
      </c>
      <c r="B6906" t="s">
        <v>86</v>
      </c>
      <c r="C6906" t="s">
        <v>172</v>
      </c>
      <c r="D6906" t="s">
        <v>17029</v>
      </c>
      <c r="E6906" t="s">
        <v>79</v>
      </c>
      <c r="F6906" t="s">
        <v>4875</v>
      </c>
      <c r="G6906">
        <v>0</v>
      </c>
      <c r="H6906">
        <v>14</v>
      </c>
      <c r="I6906">
        <v>1</v>
      </c>
      <c r="J6906">
        <v>12</v>
      </c>
      <c r="K6906">
        <v>1</v>
      </c>
      <c r="L6906">
        <v>0</v>
      </c>
      <c r="M6906">
        <v>0</v>
      </c>
      <c r="N6906">
        <v>0</v>
      </c>
      <c r="O6906">
        <v>0</v>
      </c>
      <c r="P6906">
        <v>0</v>
      </c>
      <c r="Q6906">
        <v>0</v>
      </c>
    </row>
    <row r="6907" spans="1:17" x14ac:dyDescent="0.2">
      <c r="A6907" t="s">
        <v>23930</v>
      </c>
      <c r="B6907" t="s">
        <v>86</v>
      </c>
      <c r="C6907" t="s">
        <v>172</v>
      </c>
      <c r="D6907" t="s">
        <v>17029</v>
      </c>
      <c r="E6907" t="s">
        <v>79</v>
      </c>
      <c r="F6907" t="s">
        <v>4877</v>
      </c>
      <c r="G6907">
        <v>0</v>
      </c>
      <c r="H6907">
        <v>14</v>
      </c>
      <c r="I6907">
        <v>1</v>
      </c>
      <c r="J6907">
        <v>12</v>
      </c>
      <c r="K6907">
        <v>1</v>
      </c>
      <c r="L6907">
        <v>0</v>
      </c>
      <c r="M6907">
        <v>0</v>
      </c>
      <c r="N6907">
        <v>0</v>
      </c>
      <c r="O6907">
        <v>0</v>
      </c>
      <c r="P6907">
        <v>0</v>
      </c>
      <c r="Q6907">
        <v>0</v>
      </c>
    </row>
    <row r="6908" spans="1:17" x14ac:dyDescent="0.2">
      <c r="A6908" t="s">
        <v>23931</v>
      </c>
      <c r="B6908" t="s">
        <v>86</v>
      </c>
      <c r="C6908" t="s">
        <v>172</v>
      </c>
      <c r="D6908" t="s">
        <v>17029</v>
      </c>
      <c r="E6908" t="s">
        <v>79</v>
      </c>
      <c r="F6908" t="s">
        <v>4879</v>
      </c>
      <c r="G6908">
        <v>0</v>
      </c>
      <c r="H6908">
        <v>0</v>
      </c>
      <c r="I6908">
        <v>0</v>
      </c>
      <c r="J6908">
        <v>0</v>
      </c>
      <c r="K6908">
        <v>0</v>
      </c>
      <c r="L6908">
        <v>0</v>
      </c>
      <c r="M6908">
        <v>14</v>
      </c>
      <c r="N6908">
        <v>0</v>
      </c>
      <c r="O6908">
        <v>0</v>
      </c>
      <c r="P6908">
        <v>0</v>
      </c>
      <c r="Q6908">
        <v>0</v>
      </c>
    </row>
    <row r="6909" spans="1:17" x14ac:dyDescent="0.2">
      <c r="A6909" t="s">
        <v>23932</v>
      </c>
      <c r="B6909" t="s">
        <v>86</v>
      </c>
      <c r="C6909" t="s">
        <v>172</v>
      </c>
      <c r="D6909" t="s">
        <v>17029</v>
      </c>
      <c r="E6909" t="s">
        <v>79</v>
      </c>
      <c r="F6909" t="s">
        <v>4881</v>
      </c>
      <c r="G6909">
        <v>0</v>
      </c>
      <c r="H6909">
        <v>14</v>
      </c>
      <c r="I6909">
        <v>1</v>
      </c>
      <c r="J6909">
        <v>12</v>
      </c>
      <c r="K6909">
        <v>1</v>
      </c>
      <c r="L6909">
        <v>0</v>
      </c>
      <c r="M6909">
        <v>0</v>
      </c>
      <c r="N6909">
        <v>0</v>
      </c>
      <c r="O6909">
        <v>0</v>
      </c>
      <c r="P6909">
        <v>0</v>
      </c>
      <c r="Q6909">
        <v>0</v>
      </c>
    </row>
    <row r="6910" spans="1:17" x14ac:dyDescent="0.2">
      <c r="A6910" t="s">
        <v>23933</v>
      </c>
      <c r="B6910" t="s">
        <v>86</v>
      </c>
      <c r="C6910" t="s">
        <v>172</v>
      </c>
      <c r="D6910" t="s">
        <v>17029</v>
      </c>
      <c r="E6910" t="s">
        <v>79</v>
      </c>
      <c r="F6910" t="s">
        <v>4883</v>
      </c>
      <c r="G6910">
        <v>0</v>
      </c>
      <c r="H6910">
        <v>14</v>
      </c>
      <c r="I6910">
        <v>1</v>
      </c>
      <c r="J6910">
        <v>12</v>
      </c>
      <c r="K6910">
        <v>1</v>
      </c>
      <c r="L6910">
        <v>0</v>
      </c>
      <c r="M6910">
        <v>0</v>
      </c>
      <c r="N6910">
        <v>0</v>
      </c>
      <c r="O6910">
        <v>0</v>
      </c>
      <c r="P6910">
        <v>0</v>
      </c>
      <c r="Q6910">
        <v>0</v>
      </c>
    </row>
    <row r="6911" spans="1:17" x14ac:dyDescent="0.2">
      <c r="A6911" t="s">
        <v>23934</v>
      </c>
      <c r="B6911" t="s">
        <v>86</v>
      </c>
      <c r="C6911" t="s">
        <v>172</v>
      </c>
      <c r="D6911" t="s">
        <v>17029</v>
      </c>
      <c r="E6911" t="s">
        <v>79</v>
      </c>
      <c r="F6911" t="s">
        <v>4885</v>
      </c>
      <c r="G6911">
        <v>0</v>
      </c>
      <c r="H6911">
        <v>0</v>
      </c>
      <c r="I6911">
        <v>0</v>
      </c>
      <c r="J6911">
        <v>0</v>
      </c>
      <c r="K6911">
        <v>0</v>
      </c>
      <c r="L6911">
        <v>0</v>
      </c>
      <c r="M6911">
        <v>14</v>
      </c>
      <c r="N6911">
        <v>0</v>
      </c>
      <c r="O6911">
        <v>0</v>
      </c>
      <c r="P6911">
        <v>0</v>
      </c>
      <c r="Q6911">
        <v>0</v>
      </c>
    </row>
    <row r="6912" spans="1:17" x14ac:dyDescent="0.2">
      <c r="A6912" t="s">
        <v>23935</v>
      </c>
      <c r="B6912" t="s">
        <v>86</v>
      </c>
      <c r="C6912" t="s">
        <v>172</v>
      </c>
      <c r="D6912" t="s">
        <v>17029</v>
      </c>
      <c r="E6912" t="s">
        <v>79</v>
      </c>
      <c r="F6912" t="s">
        <v>4887</v>
      </c>
      <c r="G6912">
        <v>0</v>
      </c>
      <c r="H6912">
        <v>14</v>
      </c>
      <c r="I6912">
        <v>1</v>
      </c>
      <c r="J6912">
        <v>12</v>
      </c>
      <c r="K6912">
        <v>1</v>
      </c>
      <c r="L6912">
        <v>0</v>
      </c>
      <c r="M6912">
        <v>0</v>
      </c>
      <c r="N6912">
        <v>0</v>
      </c>
      <c r="O6912">
        <v>0</v>
      </c>
      <c r="P6912">
        <v>0</v>
      </c>
      <c r="Q6912">
        <v>0</v>
      </c>
    </row>
    <row r="6913" spans="1:17" x14ac:dyDescent="0.2">
      <c r="A6913" t="s">
        <v>23936</v>
      </c>
      <c r="B6913" t="s">
        <v>86</v>
      </c>
      <c r="C6913" t="s">
        <v>172</v>
      </c>
      <c r="D6913" t="s">
        <v>17029</v>
      </c>
      <c r="E6913" t="s">
        <v>79</v>
      </c>
      <c r="F6913" t="s">
        <v>4889</v>
      </c>
      <c r="G6913">
        <v>0</v>
      </c>
      <c r="H6913">
        <v>0</v>
      </c>
      <c r="I6913">
        <v>0</v>
      </c>
      <c r="J6913">
        <v>0</v>
      </c>
      <c r="K6913">
        <v>0</v>
      </c>
      <c r="L6913">
        <v>0</v>
      </c>
      <c r="M6913">
        <v>14</v>
      </c>
      <c r="N6913">
        <v>0</v>
      </c>
      <c r="O6913">
        <v>0</v>
      </c>
      <c r="P6913">
        <v>0</v>
      </c>
      <c r="Q6913">
        <v>0</v>
      </c>
    </row>
    <row r="6914" spans="1:17" x14ac:dyDescent="0.2">
      <c r="A6914" t="s">
        <v>23937</v>
      </c>
      <c r="B6914" t="s">
        <v>86</v>
      </c>
      <c r="C6914" t="s">
        <v>172</v>
      </c>
      <c r="D6914" t="s">
        <v>17029</v>
      </c>
      <c r="E6914" t="s">
        <v>79</v>
      </c>
      <c r="F6914" t="s">
        <v>4871</v>
      </c>
      <c r="G6914">
        <v>0</v>
      </c>
      <c r="H6914">
        <v>0</v>
      </c>
      <c r="I6914">
        <v>0</v>
      </c>
      <c r="J6914">
        <v>0</v>
      </c>
      <c r="K6914">
        <v>0</v>
      </c>
      <c r="L6914">
        <v>0</v>
      </c>
      <c r="M6914">
        <v>0</v>
      </c>
      <c r="N6914">
        <v>14</v>
      </c>
      <c r="O6914">
        <v>14</v>
      </c>
      <c r="P6914">
        <v>0</v>
      </c>
      <c r="Q6914">
        <v>0</v>
      </c>
    </row>
    <row r="6915" spans="1:17" x14ac:dyDescent="0.2">
      <c r="A6915" t="s">
        <v>23938</v>
      </c>
      <c r="B6915" t="s">
        <v>86</v>
      </c>
      <c r="C6915" t="s">
        <v>172</v>
      </c>
      <c r="D6915" t="s">
        <v>17029</v>
      </c>
      <c r="E6915" t="s">
        <v>79</v>
      </c>
      <c r="F6915" t="s">
        <v>4873</v>
      </c>
      <c r="G6915">
        <v>0</v>
      </c>
      <c r="H6915">
        <v>0</v>
      </c>
      <c r="I6915">
        <v>0</v>
      </c>
      <c r="J6915">
        <v>0</v>
      </c>
      <c r="K6915">
        <v>0</v>
      </c>
      <c r="L6915">
        <v>0</v>
      </c>
      <c r="M6915">
        <v>0</v>
      </c>
      <c r="N6915">
        <v>11</v>
      </c>
      <c r="O6915">
        <v>11</v>
      </c>
      <c r="P6915">
        <v>0</v>
      </c>
      <c r="Q6915">
        <v>0</v>
      </c>
    </row>
    <row r="6916" spans="1:17" x14ac:dyDescent="0.2">
      <c r="A6916" t="s">
        <v>23939</v>
      </c>
      <c r="B6916" t="s">
        <v>86</v>
      </c>
      <c r="C6916" t="s">
        <v>172</v>
      </c>
      <c r="D6916" t="s">
        <v>17029</v>
      </c>
      <c r="E6916" t="s">
        <v>79</v>
      </c>
      <c r="F6916" t="s">
        <v>17019</v>
      </c>
      <c r="G6916">
        <v>14</v>
      </c>
      <c r="H6916">
        <v>0</v>
      </c>
      <c r="I6916">
        <v>0</v>
      </c>
      <c r="J6916">
        <v>0</v>
      </c>
      <c r="K6916">
        <v>0</v>
      </c>
      <c r="L6916">
        <v>0</v>
      </c>
      <c r="M6916">
        <v>0</v>
      </c>
      <c r="N6916">
        <v>0</v>
      </c>
      <c r="O6916">
        <v>0</v>
      </c>
      <c r="P6916">
        <v>0</v>
      </c>
      <c r="Q6916">
        <v>0</v>
      </c>
    </row>
    <row r="6917" spans="1:17" x14ac:dyDescent="0.2">
      <c r="A6917" t="s">
        <v>23940</v>
      </c>
      <c r="B6917" t="s">
        <v>86</v>
      </c>
      <c r="C6917" t="s">
        <v>172</v>
      </c>
      <c r="D6917" t="s">
        <v>17029</v>
      </c>
      <c r="E6917" t="s">
        <v>81</v>
      </c>
      <c r="F6917" t="s">
        <v>4875</v>
      </c>
      <c r="G6917">
        <v>0</v>
      </c>
      <c r="H6917">
        <v>13</v>
      </c>
      <c r="I6917">
        <v>1</v>
      </c>
      <c r="J6917">
        <v>8</v>
      </c>
      <c r="K6917">
        <v>3</v>
      </c>
      <c r="L6917">
        <v>1</v>
      </c>
      <c r="M6917">
        <v>0</v>
      </c>
      <c r="N6917">
        <v>0</v>
      </c>
      <c r="O6917">
        <v>0</v>
      </c>
      <c r="P6917">
        <v>0</v>
      </c>
      <c r="Q6917">
        <v>0</v>
      </c>
    </row>
    <row r="6918" spans="1:17" x14ac:dyDescent="0.2">
      <c r="A6918" t="s">
        <v>23941</v>
      </c>
      <c r="B6918" t="s">
        <v>86</v>
      </c>
      <c r="C6918" t="s">
        <v>172</v>
      </c>
      <c r="D6918" t="s">
        <v>17029</v>
      </c>
      <c r="E6918" t="s">
        <v>81</v>
      </c>
      <c r="F6918" t="s">
        <v>4877</v>
      </c>
      <c r="G6918">
        <v>0</v>
      </c>
      <c r="H6918">
        <v>13</v>
      </c>
      <c r="I6918">
        <v>1</v>
      </c>
      <c r="J6918">
        <v>6</v>
      </c>
      <c r="K6918">
        <v>3</v>
      </c>
      <c r="L6918">
        <v>3</v>
      </c>
      <c r="M6918">
        <v>0</v>
      </c>
      <c r="N6918">
        <v>0</v>
      </c>
      <c r="O6918">
        <v>0</v>
      </c>
      <c r="P6918">
        <v>0</v>
      </c>
      <c r="Q6918">
        <v>0</v>
      </c>
    </row>
    <row r="6919" spans="1:17" x14ac:dyDescent="0.2">
      <c r="A6919" t="s">
        <v>23942</v>
      </c>
      <c r="B6919" t="s">
        <v>86</v>
      </c>
      <c r="C6919" t="s">
        <v>172</v>
      </c>
      <c r="D6919" t="s">
        <v>17029</v>
      </c>
      <c r="E6919" t="s">
        <v>81</v>
      </c>
      <c r="F6919" t="s">
        <v>4879</v>
      </c>
      <c r="G6919">
        <v>0</v>
      </c>
      <c r="H6919">
        <v>0</v>
      </c>
      <c r="I6919">
        <v>0</v>
      </c>
      <c r="J6919">
        <v>0</v>
      </c>
      <c r="K6919">
        <v>0</v>
      </c>
      <c r="L6919">
        <v>0</v>
      </c>
      <c r="M6919">
        <v>13</v>
      </c>
      <c r="N6919">
        <v>0</v>
      </c>
      <c r="O6919">
        <v>0</v>
      </c>
      <c r="P6919">
        <v>0</v>
      </c>
      <c r="Q6919">
        <v>0</v>
      </c>
    </row>
    <row r="6920" spans="1:17" x14ac:dyDescent="0.2">
      <c r="A6920" t="s">
        <v>23943</v>
      </c>
      <c r="B6920" t="s">
        <v>86</v>
      </c>
      <c r="C6920" t="s">
        <v>172</v>
      </c>
      <c r="D6920" t="s">
        <v>17029</v>
      </c>
      <c r="E6920" t="s">
        <v>81</v>
      </c>
      <c r="F6920" t="s">
        <v>4881</v>
      </c>
      <c r="G6920">
        <v>0</v>
      </c>
      <c r="H6920">
        <v>13</v>
      </c>
      <c r="I6920">
        <v>1</v>
      </c>
      <c r="J6920">
        <v>6</v>
      </c>
      <c r="K6920">
        <v>3</v>
      </c>
      <c r="L6920">
        <v>3</v>
      </c>
      <c r="M6920">
        <v>0</v>
      </c>
      <c r="N6920">
        <v>0</v>
      </c>
      <c r="O6920">
        <v>0</v>
      </c>
      <c r="P6920">
        <v>0</v>
      </c>
      <c r="Q6920">
        <v>0</v>
      </c>
    </row>
    <row r="6921" spans="1:17" x14ac:dyDescent="0.2">
      <c r="A6921" t="s">
        <v>23944</v>
      </c>
      <c r="B6921" t="s">
        <v>86</v>
      </c>
      <c r="C6921" t="s">
        <v>172</v>
      </c>
      <c r="D6921" t="s">
        <v>17029</v>
      </c>
      <c r="E6921" t="s">
        <v>81</v>
      </c>
      <c r="F6921" t="s">
        <v>4883</v>
      </c>
      <c r="G6921">
        <v>0</v>
      </c>
      <c r="H6921">
        <v>13</v>
      </c>
      <c r="I6921">
        <v>1</v>
      </c>
      <c r="J6921">
        <v>7</v>
      </c>
      <c r="K6921">
        <v>2</v>
      </c>
      <c r="L6921">
        <v>3</v>
      </c>
      <c r="M6921">
        <v>0</v>
      </c>
      <c r="N6921">
        <v>0</v>
      </c>
      <c r="O6921">
        <v>0</v>
      </c>
      <c r="P6921">
        <v>0</v>
      </c>
      <c r="Q6921">
        <v>0</v>
      </c>
    </row>
    <row r="6922" spans="1:17" x14ac:dyDescent="0.2">
      <c r="A6922" t="s">
        <v>23945</v>
      </c>
      <c r="B6922" t="s">
        <v>86</v>
      </c>
      <c r="C6922" t="s">
        <v>172</v>
      </c>
      <c r="D6922" t="s">
        <v>17029</v>
      </c>
      <c r="E6922" t="s">
        <v>81</v>
      </c>
      <c r="F6922" t="s">
        <v>4885</v>
      </c>
      <c r="G6922">
        <v>0</v>
      </c>
      <c r="H6922">
        <v>0</v>
      </c>
      <c r="I6922">
        <v>0</v>
      </c>
      <c r="J6922">
        <v>0</v>
      </c>
      <c r="K6922">
        <v>0</v>
      </c>
      <c r="L6922">
        <v>0</v>
      </c>
      <c r="M6922">
        <v>13</v>
      </c>
      <c r="N6922">
        <v>0</v>
      </c>
      <c r="O6922">
        <v>0</v>
      </c>
      <c r="P6922">
        <v>0</v>
      </c>
      <c r="Q6922">
        <v>0</v>
      </c>
    </row>
    <row r="6923" spans="1:17" x14ac:dyDescent="0.2">
      <c r="A6923" t="s">
        <v>23946</v>
      </c>
      <c r="B6923" t="s">
        <v>86</v>
      </c>
      <c r="C6923" t="s">
        <v>172</v>
      </c>
      <c r="D6923" t="s">
        <v>17029</v>
      </c>
      <c r="E6923" t="s">
        <v>81</v>
      </c>
      <c r="F6923" t="s">
        <v>4887</v>
      </c>
      <c r="G6923">
        <v>0</v>
      </c>
      <c r="H6923">
        <v>13</v>
      </c>
      <c r="I6923">
        <v>1</v>
      </c>
      <c r="J6923">
        <v>8</v>
      </c>
      <c r="K6923">
        <v>3</v>
      </c>
      <c r="L6923">
        <v>1</v>
      </c>
      <c r="M6923">
        <v>0</v>
      </c>
      <c r="N6923">
        <v>0</v>
      </c>
      <c r="O6923">
        <v>0</v>
      </c>
      <c r="P6923">
        <v>0</v>
      </c>
      <c r="Q6923">
        <v>0</v>
      </c>
    </row>
    <row r="6924" spans="1:17" x14ac:dyDescent="0.2">
      <c r="A6924" t="s">
        <v>23947</v>
      </c>
      <c r="B6924" t="s">
        <v>86</v>
      </c>
      <c r="C6924" t="s">
        <v>172</v>
      </c>
      <c r="D6924" t="s">
        <v>17029</v>
      </c>
      <c r="E6924" t="s">
        <v>81</v>
      </c>
      <c r="F6924" t="s">
        <v>4889</v>
      </c>
      <c r="G6924">
        <v>0</v>
      </c>
      <c r="H6924">
        <v>0</v>
      </c>
      <c r="I6924">
        <v>0</v>
      </c>
      <c r="J6924">
        <v>0</v>
      </c>
      <c r="K6924">
        <v>0</v>
      </c>
      <c r="L6924">
        <v>0</v>
      </c>
      <c r="M6924">
        <v>13</v>
      </c>
      <c r="N6924">
        <v>0</v>
      </c>
      <c r="O6924">
        <v>0</v>
      </c>
      <c r="P6924">
        <v>0</v>
      </c>
      <c r="Q6924">
        <v>0</v>
      </c>
    </row>
    <row r="6925" spans="1:17" x14ac:dyDescent="0.2">
      <c r="A6925" t="s">
        <v>23948</v>
      </c>
      <c r="B6925" t="s">
        <v>86</v>
      </c>
      <c r="C6925" t="s">
        <v>172</v>
      </c>
      <c r="D6925" t="s">
        <v>17029</v>
      </c>
      <c r="E6925" t="s">
        <v>81</v>
      </c>
      <c r="F6925" t="s">
        <v>4871</v>
      </c>
      <c r="G6925">
        <v>0</v>
      </c>
      <c r="H6925">
        <v>0</v>
      </c>
      <c r="I6925">
        <v>0</v>
      </c>
      <c r="J6925">
        <v>0</v>
      </c>
      <c r="K6925">
        <v>0</v>
      </c>
      <c r="L6925">
        <v>0</v>
      </c>
      <c r="M6925">
        <v>0</v>
      </c>
      <c r="N6925">
        <v>13</v>
      </c>
      <c r="O6925">
        <v>8</v>
      </c>
      <c r="P6925">
        <v>4</v>
      </c>
      <c r="Q6925">
        <v>1</v>
      </c>
    </row>
    <row r="6926" spans="1:17" x14ac:dyDescent="0.2">
      <c r="A6926" t="s">
        <v>23949</v>
      </c>
      <c r="B6926" t="s">
        <v>86</v>
      </c>
      <c r="C6926" t="s">
        <v>172</v>
      </c>
      <c r="D6926" t="s">
        <v>17029</v>
      </c>
      <c r="E6926" t="s">
        <v>81</v>
      </c>
      <c r="F6926" t="s">
        <v>4873</v>
      </c>
      <c r="G6926">
        <v>0</v>
      </c>
      <c r="H6926">
        <v>0</v>
      </c>
      <c r="I6926">
        <v>0</v>
      </c>
      <c r="J6926">
        <v>0</v>
      </c>
      <c r="K6926">
        <v>0</v>
      </c>
      <c r="L6926">
        <v>0</v>
      </c>
      <c r="M6926">
        <v>0</v>
      </c>
      <c r="N6926">
        <v>10</v>
      </c>
      <c r="O6926">
        <v>6</v>
      </c>
      <c r="P6926">
        <v>3</v>
      </c>
      <c r="Q6926">
        <v>1</v>
      </c>
    </row>
    <row r="6927" spans="1:17" x14ac:dyDescent="0.2">
      <c r="A6927" t="s">
        <v>23950</v>
      </c>
      <c r="B6927" t="s">
        <v>86</v>
      </c>
      <c r="C6927" t="s">
        <v>172</v>
      </c>
      <c r="D6927" t="s">
        <v>17029</v>
      </c>
      <c r="E6927" t="s">
        <v>81</v>
      </c>
      <c r="F6927" t="s">
        <v>17019</v>
      </c>
      <c r="G6927">
        <v>13</v>
      </c>
      <c r="H6927">
        <v>0</v>
      </c>
      <c r="I6927">
        <v>0</v>
      </c>
      <c r="J6927">
        <v>0</v>
      </c>
      <c r="K6927">
        <v>0</v>
      </c>
      <c r="L6927">
        <v>0</v>
      </c>
      <c r="M6927">
        <v>0</v>
      </c>
      <c r="N6927">
        <v>0</v>
      </c>
      <c r="O6927">
        <v>0</v>
      </c>
      <c r="P6927">
        <v>0</v>
      </c>
      <c r="Q6927">
        <v>0</v>
      </c>
    </row>
    <row r="6928" spans="1:17" x14ac:dyDescent="0.2">
      <c r="A6928" t="s">
        <v>23951</v>
      </c>
      <c r="B6928" t="s">
        <v>86</v>
      </c>
      <c r="C6928" t="s">
        <v>172</v>
      </c>
      <c r="D6928" t="s">
        <v>17021</v>
      </c>
      <c r="E6928" t="s">
        <v>79</v>
      </c>
      <c r="F6928" t="s">
        <v>17022</v>
      </c>
      <c r="G6928">
        <v>0</v>
      </c>
      <c r="H6928">
        <v>0</v>
      </c>
      <c r="I6928">
        <v>0</v>
      </c>
      <c r="J6928">
        <v>0</v>
      </c>
      <c r="K6928">
        <v>0</v>
      </c>
      <c r="L6928">
        <v>0</v>
      </c>
      <c r="M6928">
        <v>0</v>
      </c>
      <c r="N6928">
        <v>11</v>
      </c>
      <c r="O6928">
        <v>7</v>
      </c>
      <c r="P6928">
        <v>3</v>
      </c>
      <c r="Q6928">
        <v>1</v>
      </c>
    </row>
    <row r="6929" spans="1:17" x14ac:dyDescent="0.2">
      <c r="A6929" t="s">
        <v>23952</v>
      </c>
      <c r="B6929" t="s">
        <v>86</v>
      </c>
      <c r="C6929" t="s">
        <v>172</v>
      </c>
      <c r="D6929" t="s">
        <v>17021</v>
      </c>
      <c r="E6929" t="s">
        <v>79</v>
      </c>
      <c r="F6929" t="s">
        <v>17019</v>
      </c>
      <c r="G6929">
        <v>11</v>
      </c>
      <c r="H6929">
        <v>0</v>
      </c>
      <c r="I6929">
        <v>0</v>
      </c>
      <c r="J6929">
        <v>0</v>
      </c>
      <c r="K6929">
        <v>0</v>
      </c>
      <c r="L6929">
        <v>0</v>
      </c>
      <c r="M6929">
        <v>0</v>
      </c>
      <c r="N6929">
        <v>0</v>
      </c>
      <c r="O6929">
        <v>0</v>
      </c>
      <c r="P6929">
        <v>0</v>
      </c>
      <c r="Q6929">
        <v>0</v>
      </c>
    </row>
    <row r="6930" spans="1:17" x14ac:dyDescent="0.2">
      <c r="A6930" t="s">
        <v>23953</v>
      </c>
      <c r="B6930" t="s">
        <v>86</v>
      </c>
      <c r="C6930" t="s">
        <v>172</v>
      </c>
      <c r="D6930" t="s">
        <v>17021</v>
      </c>
      <c r="E6930" t="s">
        <v>81</v>
      </c>
      <c r="F6930" t="s">
        <v>17022</v>
      </c>
      <c r="G6930">
        <v>0</v>
      </c>
      <c r="H6930">
        <v>0</v>
      </c>
      <c r="I6930">
        <v>0</v>
      </c>
      <c r="J6930">
        <v>0</v>
      </c>
      <c r="K6930">
        <v>0</v>
      </c>
      <c r="L6930">
        <v>0</v>
      </c>
      <c r="M6930">
        <v>0</v>
      </c>
      <c r="N6930">
        <v>10</v>
      </c>
      <c r="O6930">
        <v>7</v>
      </c>
      <c r="P6930">
        <v>2</v>
      </c>
      <c r="Q6930">
        <v>1</v>
      </c>
    </row>
    <row r="6931" spans="1:17" x14ac:dyDescent="0.2">
      <c r="A6931" t="s">
        <v>23954</v>
      </c>
      <c r="B6931" t="s">
        <v>86</v>
      </c>
      <c r="C6931" t="s">
        <v>172</v>
      </c>
      <c r="D6931" t="s">
        <v>17021</v>
      </c>
      <c r="E6931" t="s">
        <v>81</v>
      </c>
      <c r="F6931" t="s">
        <v>17019</v>
      </c>
      <c r="G6931">
        <v>10</v>
      </c>
      <c r="H6931">
        <v>0</v>
      </c>
      <c r="I6931">
        <v>0</v>
      </c>
      <c r="J6931">
        <v>0</v>
      </c>
      <c r="K6931">
        <v>0</v>
      </c>
      <c r="L6931">
        <v>0</v>
      </c>
      <c r="M6931">
        <v>0</v>
      </c>
      <c r="N6931">
        <v>0</v>
      </c>
      <c r="O6931">
        <v>0</v>
      </c>
      <c r="P6931">
        <v>0</v>
      </c>
      <c r="Q6931">
        <v>0</v>
      </c>
    </row>
    <row r="6932" spans="1:17" x14ac:dyDescent="0.2">
      <c r="A6932" t="s">
        <v>23955</v>
      </c>
      <c r="B6932" t="s">
        <v>86</v>
      </c>
      <c r="C6932" t="s">
        <v>173</v>
      </c>
      <c r="D6932" t="s">
        <v>17029</v>
      </c>
      <c r="E6932" t="s">
        <v>79</v>
      </c>
      <c r="F6932" t="s">
        <v>4875</v>
      </c>
      <c r="G6932">
        <v>0</v>
      </c>
      <c r="H6932">
        <v>43</v>
      </c>
      <c r="I6932">
        <v>11</v>
      </c>
      <c r="J6932">
        <v>28</v>
      </c>
      <c r="K6932">
        <v>3</v>
      </c>
      <c r="L6932">
        <v>1</v>
      </c>
      <c r="M6932">
        <v>0</v>
      </c>
      <c r="N6932">
        <v>0</v>
      </c>
      <c r="O6932">
        <v>0</v>
      </c>
      <c r="P6932">
        <v>0</v>
      </c>
      <c r="Q6932">
        <v>0</v>
      </c>
    </row>
    <row r="6933" spans="1:17" x14ac:dyDescent="0.2">
      <c r="A6933" t="s">
        <v>23956</v>
      </c>
      <c r="B6933" t="s">
        <v>86</v>
      </c>
      <c r="C6933" t="s">
        <v>173</v>
      </c>
      <c r="D6933" t="s">
        <v>17029</v>
      </c>
      <c r="E6933" t="s">
        <v>79</v>
      </c>
      <c r="F6933" t="s">
        <v>4877</v>
      </c>
      <c r="G6933">
        <v>0</v>
      </c>
      <c r="H6933">
        <v>43</v>
      </c>
      <c r="I6933">
        <v>11</v>
      </c>
      <c r="J6933">
        <v>27</v>
      </c>
      <c r="K6933">
        <v>1</v>
      </c>
      <c r="L6933">
        <v>4</v>
      </c>
      <c r="M6933">
        <v>0</v>
      </c>
      <c r="N6933">
        <v>0</v>
      </c>
      <c r="O6933">
        <v>0</v>
      </c>
      <c r="P6933">
        <v>0</v>
      </c>
      <c r="Q6933">
        <v>0</v>
      </c>
    </row>
    <row r="6934" spans="1:17" x14ac:dyDescent="0.2">
      <c r="A6934" t="s">
        <v>23957</v>
      </c>
      <c r="B6934" t="s">
        <v>86</v>
      </c>
      <c r="C6934" t="s">
        <v>173</v>
      </c>
      <c r="D6934" t="s">
        <v>17029</v>
      </c>
      <c r="E6934" t="s">
        <v>79</v>
      </c>
      <c r="F6934" t="s">
        <v>4879</v>
      </c>
      <c r="G6934">
        <v>0</v>
      </c>
      <c r="H6934">
        <v>0</v>
      </c>
      <c r="I6934">
        <v>0</v>
      </c>
      <c r="J6934">
        <v>0</v>
      </c>
      <c r="K6934">
        <v>0</v>
      </c>
      <c r="L6934">
        <v>0</v>
      </c>
      <c r="M6934">
        <v>43</v>
      </c>
      <c r="N6934">
        <v>0</v>
      </c>
      <c r="O6934">
        <v>0</v>
      </c>
      <c r="P6934">
        <v>0</v>
      </c>
      <c r="Q6934">
        <v>0</v>
      </c>
    </row>
    <row r="6935" spans="1:17" x14ac:dyDescent="0.2">
      <c r="A6935" t="s">
        <v>23958</v>
      </c>
      <c r="B6935" t="s">
        <v>86</v>
      </c>
      <c r="C6935" t="s">
        <v>173</v>
      </c>
      <c r="D6935" t="s">
        <v>17029</v>
      </c>
      <c r="E6935" t="s">
        <v>79</v>
      </c>
      <c r="F6935" t="s">
        <v>4881</v>
      </c>
      <c r="G6935">
        <v>0</v>
      </c>
      <c r="H6935">
        <v>43</v>
      </c>
      <c r="I6935">
        <v>11</v>
      </c>
      <c r="J6935">
        <v>27</v>
      </c>
      <c r="K6935">
        <v>1</v>
      </c>
      <c r="L6935">
        <v>4</v>
      </c>
      <c r="M6935">
        <v>0</v>
      </c>
      <c r="N6935">
        <v>0</v>
      </c>
      <c r="O6935">
        <v>0</v>
      </c>
      <c r="P6935">
        <v>0</v>
      </c>
      <c r="Q6935">
        <v>0</v>
      </c>
    </row>
    <row r="6936" spans="1:17" x14ac:dyDescent="0.2">
      <c r="A6936" t="s">
        <v>23959</v>
      </c>
      <c r="B6936" t="s">
        <v>86</v>
      </c>
      <c r="C6936" t="s">
        <v>173</v>
      </c>
      <c r="D6936" t="s">
        <v>17029</v>
      </c>
      <c r="E6936" t="s">
        <v>79</v>
      </c>
      <c r="F6936" t="s">
        <v>4883</v>
      </c>
      <c r="G6936">
        <v>0</v>
      </c>
      <c r="H6936">
        <v>43</v>
      </c>
      <c r="I6936">
        <v>11</v>
      </c>
      <c r="J6936">
        <v>27</v>
      </c>
      <c r="K6936">
        <v>1</v>
      </c>
      <c r="L6936">
        <v>4</v>
      </c>
      <c r="M6936">
        <v>0</v>
      </c>
      <c r="N6936">
        <v>0</v>
      </c>
      <c r="O6936">
        <v>0</v>
      </c>
      <c r="P6936">
        <v>0</v>
      </c>
      <c r="Q6936">
        <v>0</v>
      </c>
    </row>
    <row r="6937" spans="1:17" x14ac:dyDescent="0.2">
      <c r="A6937" t="s">
        <v>23960</v>
      </c>
      <c r="B6937" t="s">
        <v>86</v>
      </c>
      <c r="C6937" t="s">
        <v>173</v>
      </c>
      <c r="D6937" t="s">
        <v>17029</v>
      </c>
      <c r="E6937" t="s">
        <v>79</v>
      </c>
      <c r="F6937" t="s">
        <v>4885</v>
      </c>
      <c r="G6937">
        <v>0</v>
      </c>
      <c r="H6937">
        <v>0</v>
      </c>
      <c r="I6937">
        <v>0</v>
      </c>
      <c r="J6937">
        <v>0</v>
      </c>
      <c r="K6937">
        <v>0</v>
      </c>
      <c r="L6937">
        <v>0</v>
      </c>
      <c r="M6937">
        <v>43</v>
      </c>
      <c r="N6937">
        <v>0</v>
      </c>
      <c r="O6937">
        <v>0</v>
      </c>
      <c r="P6937">
        <v>0</v>
      </c>
      <c r="Q6937">
        <v>0</v>
      </c>
    </row>
    <row r="6938" spans="1:17" x14ac:dyDescent="0.2">
      <c r="A6938" t="s">
        <v>23961</v>
      </c>
      <c r="B6938" t="s">
        <v>86</v>
      </c>
      <c r="C6938" t="s">
        <v>173</v>
      </c>
      <c r="D6938" t="s">
        <v>17029</v>
      </c>
      <c r="E6938" t="s">
        <v>79</v>
      </c>
      <c r="F6938" t="s">
        <v>4887</v>
      </c>
      <c r="G6938">
        <v>0</v>
      </c>
      <c r="H6938">
        <v>43</v>
      </c>
      <c r="I6938">
        <v>11</v>
      </c>
      <c r="J6938">
        <v>28</v>
      </c>
      <c r="K6938">
        <v>2</v>
      </c>
      <c r="L6938">
        <v>2</v>
      </c>
      <c r="M6938">
        <v>0</v>
      </c>
      <c r="N6938">
        <v>0</v>
      </c>
      <c r="O6938">
        <v>0</v>
      </c>
      <c r="P6938">
        <v>0</v>
      </c>
      <c r="Q6938">
        <v>0</v>
      </c>
    </row>
    <row r="6939" spans="1:17" x14ac:dyDescent="0.2">
      <c r="A6939" t="s">
        <v>23962</v>
      </c>
      <c r="B6939" t="s">
        <v>86</v>
      </c>
      <c r="C6939" t="s">
        <v>173</v>
      </c>
      <c r="D6939" t="s">
        <v>17029</v>
      </c>
      <c r="E6939" t="s">
        <v>79</v>
      </c>
      <c r="F6939" t="s">
        <v>4889</v>
      </c>
      <c r="G6939">
        <v>0</v>
      </c>
      <c r="H6939">
        <v>0</v>
      </c>
      <c r="I6939">
        <v>0</v>
      </c>
      <c r="J6939">
        <v>0</v>
      </c>
      <c r="K6939">
        <v>0</v>
      </c>
      <c r="L6939">
        <v>0</v>
      </c>
      <c r="M6939">
        <v>43</v>
      </c>
      <c r="N6939">
        <v>0</v>
      </c>
      <c r="O6939">
        <v>0</v>
      </c>
      <c r="P6939">
        <v>0</v>
      </c>
      <c r="Q6939">
        <v>0</v>
      </c>
    </row>
    <row r="6940" spans="1:17" x14ac:dyDescent="0.2">
      <c r="A6940" t="s">
        <v>23963</v>
      </c>
      <c r="B6940" t="s">
        <v>86</v>
      </c>
      <c r="C6940" t="s">
        <v>173</v>
      </c>
      <c r="D6940" t="s">
        <v>17029</v>
      </c>
      <c r="E6940" t="s">
        <v>79</v>
      </c>
      <c r="F6940" t="s">
        <v>4871</v>
      </c>
      <c r="G6940">
        <v>0</v>
      </c>
      <c r="H6940">
        <v>0</v>
      </c>
      <c r="I6940">
        <v>0</v>
      </c>
      <c r="J6940">
        <v>0</v>
      </c>
      <c r="K6940">
        <v>0</v>
      </c>
      <c r="L6940">
        <v>0</v>
      </c>
      <c r="M6940">
        <v>0</v>
      </c>
      <c r="N6940">
        <v>43</v>
      </c>
      <c r="O6940">
        <v>39</v>
      </c>
      <c r="P6940">
        <v>2</v>
      </c>
      <c r="Q6940">
        <v>2</v>
      </c>
    </row>
    <row r="6941" spans="1:17" x14ac:dyDescent="0.2">
      <c r="A6941" t="s">
        <v>23964</v>
      </c>
      <c r="B6941" t="s">
        <v>86</v>
      </c>
      <c r="C6941" t="s">
        <v>173</v>
      </c>
      <c r="D6941" t="s">
        <v>17029</v>
      </c>
      <c r="E6941" t="s">
        <v>79</v>
      </c>
      <c r="F6941" t="s">
        <v>4873</v>
      </c>
      <c r="G6941">
        <v>0</v>
      </c>
      <c r="H6941">
        <v>0</v>
      </c>
      <c r="I6941">
        <v>0</v>
      </c>
      <c r="J6941">
        <v>0</v>
      </c>
      <c r="K6941">
        <v>0</v>
      </c>
      <c r="L6941">
        <v>0</v>
      </c>
      <c r="M6941">
        <v>0</v>
      </c>
      <c r="N6941">
        <v>39</v>
      </c>
      <c r="O6941">
        <v>35</v>
      </c>
      <c r="P6941">
        <v>2</v>
      </c>
      <c r="Q6941">
        <v>2</v>
      </c>
    </row>
    <row r="6942" spans="1:17" x14ac:dyDescent="0.2">
      <c r="A6942" t="s">
        <v>23965</v>
      </c>
      <c r="B6942" t="s">
        <v>86</v>
      </c>
      <c r="C6942" t="s">
        <v>173</v>
      </c>
      <c r="D6942" t="s">
        <v>17029</v>
      </c>
      <c r="E6942" t="s">
        <v>79</v>
      </c>
      <c r="F6942" t="s">
        <v>17019</v>
      </c>
      <c r="G6942">
        <v>43</v>
      </c>
      <c r="H6942">
        <v>0</v>
      </c>
      <c r="I6942">
        <v>0</v>
      </c>
      <c r="J6942">
        <v>0</v>
      </c>
      <c r="K6942">
        <v>0</v>
      </c>
      <c r="L6942">
        <v>0</v>
      </c>
      <c r="M6942">
        <v>0</v>
      </c>
      <c r="N6942">
        <v>0</v>
      </c>
      <c r="O6942">
        <v>0</v>
      </c>
      <c r="P6942">
        <v>0</v>
      </c>
      <c r="Q6942">
        <v>0</v>
      </c>
    </row>
    <row r="6943" spans="1:17" x14ac:dyDescent="0.2">
      <c r="A6943" t="s">
        <v>23966</v>
      </c>
      <c r="B6943" t="s">
        <v>86</v>
      </c>
      <c r="C6943" t="s">
        <v>173</v>
      </c>
      <c r="D6943" t="s">
        <v>17029</v>
      </c>
      <c r="E6943" t="s">
        <v>81</v>
      </c>
      <c r="F6943" t="s">
        <v>4875</v>
      </c>
      <c r="G6943">
        <v>0</v>
      </c>
      <c r="H6943">
        <v>45</v>
      </c>
      <c r="I6943">
        <v>7</v>
      </c>
      <c r="J6943">
        <v>33</v>
      </c>
      <c r="K6943">
        <v>2</v>
      </c>
      <c r="L6943">
        <v>3</v>
      </c>
      <c r="M6943">
        <v>0</v>
      </c>
      <c r="N6943">
        <v>0</v>
      </c>
      <c r="O6943">
        <v>0</v>
      </c>
      <c r="P6943">
        <v>0</v>
      </c>
      <c r="Q6943">
        <v>0</v>
      </c>
    </row>
    <row r="6944" spans="1:17" x14ac:dyDescent="0.2">
      <c r="A6944" t="s">
        <v>23967</v>
      </c>
      <c r="B6944" t="s">
        <v>86</v>
      </c>
      <c r="C6944" t="s">
        <v>173</v>
      </c>
      <c r="D6944" t="s">
        <v>17029</v>
      </c>
      <c r="E6944" t="s">
        <v>81</v>
      </c>
      <c r="F6944" t="s">
        <v>4877</v>
      </c>
      <c r="G6944">
        <v>0</v>
      </c>
      <c r="H6944">
        <v>45</v>
      </c>
      <c r="I6944">
        <v>1</v>
      </c>
      <c r="J6944">
        <v>38</v>
      </c>
      <c r="K6944">
        <v>1</v>
      </c>
      <c r="L6944">
        <v>5</v>
      </c>
      <c r="M6944">
        <v>0</v>
      </c>
      <c r="N6944">
        <v>0</v>
      </c>
      <c r="O6944">
        <v>0</v>
      </c>
      <c r="P6944">
        <v>0</v>
      </c>
      <c r="Q6944">
        <v>0</v>
      </c>
    </row>
    <row r="6945" spans="1:17" x14ac:dyDescent="0.2">
      <c r="A6945" t="s">
        <v>23968</v>
      </c>
      <c r="B6945" t="s">
        <v>86</v>
      </c>
      <c r="C6945" t="s">
        <v>173</v>
      </c>
      <c r="D6945" t="s">
        <v>17029</v>
      </c>
      <c r="E6945" t="s">
        <v>81</v>
      </c>
      <c r="F6945" t="s">
        <v>4879</v>
      </c>
      <c r="G6945">
        <v>0</v>
      </c>
      <c r="H6945">
        <v>0</v>
      </c>
      <c r="I6945">
        <v>0</v>
      </c>
      <c r="J6945">
        <v>0</v>
      </c>
      <c r="K6945">
        <v>0</v>
      </c>
      <c r="L6945">
        <v>0</v>
      </c>
      <c r="M6945">
        <v>45</v>
      </c>
      <c r="N6945">
        <v>0</v>
      </c>
      <c r="O6945">
        <v>0</v>
      </c>
      <c r="P6945">
        <v>0</v>
      </c>
      <c r="Q6945">
        <v>0</v>
      </c>
    </row>
    <row r="6946" spans="1:17" x14ac:dyDescent="0.2">
      <c r="A6946" t="s">
        <v>23969</v>
      </c>
      <c r="B6946" t="s">
        <v>86</v>
      </c>
      <c r="C6946" t="s">
        <v>173</v>
      </c>
      <c r="D6946" t="s">
        <v>17029</v>
      </c>
      <c r="E6946" t="s">
        <v>81</v>
      </c>
      <c r="F6946" t="s">
        <v>4881</v>
      </c>
      <c r="G6946">
        <v>0</v>
      </c>
      <c r="H6946">
        <v>45</v>
      </c>
      <c r="I6946">
        <v>1</v>
      </c>
      <c r="J6946">
        <v>38</v>
      </c>
      <c r="K6946">
        <v>1</v>
      </c>
      <c r="L6946">
        <v>5</v>
      </c>
      <c r="M6946">
        <v>0</v>
      </c>
      <c r="N6946">
        <v>0</v>
      </c>
      <c r="O6946">
        <v>0</v>
      </c>
      <c r="P6946">
        <v>0</v>
      </c>
      <c r="Q6946">
        <v>0</v>
      </c>
    </row>
    <row r="6947" spans="1:17" x14ac:dyDescent="0.2">
      <c r="A6947" t="s">
        <v>23970</v>
      </c>
      <c r="B6947" t="s">
        <v>86</v>
      </c>
      <c r="C6947" t="s">
        <v>173</v>
      </c>
      <c r="D6947" t="s">
        <v>17029</v>
      </c>
      <c r="E6947" t="s">
        <v>81</v>
      </c>
      <c r="F6947" t="s">
        <v>4883</v>
      </c>
      <c r="G6947">
        <v>0</v>
      </c>
      <c r="H6947">
        <v>45</v>
      </c>
      <c r="I6947">
        <v>3</v>
      </c>
      <c r="J6947">
        <v>36</v>
      </c>
      <c r="K6947">
        <v>1</v>
      </c>
      <c r="L6947">
        <v>5</v>
      </c>
      <c r="M6947">
        <v>0</v>
      </c>
      <c r="N6947">
        <v>0</v>
      </c>
      <c r="O6947">
        <v>0</v>
      </c>
      <c r="P6947">
        <v>0</v>
      </c>
      <c r="Q6947">
        <v>0</v>
      </c>
    </row>
    <row r="6948" spans="1:17" x14ac:dyDescent="0.2">
      <c r="A6948" t="s">
        <v>23971</v>
      </c>
      <c r="B6948" t="s">
        <v>86</v>
      </c>
      <c r="C6948" t="s">
        <v>173</v>
      </c>
      <c r="D6948" t="s">
        <v>17029</v>
      </c>
      <c r="E6948" t="s">
        <v>81</v>
      </c>
      <c r="F6948" t="s">
        <v>4885</v>
      </c>
      <c r="G6948">
        <v>0</v>
      </c>
      <c r="H6948">
        <v>0</v>
      </c>
      <c r="I6948">
        <v>0</v>
      </c>
      <c r="J6948">
        <v>0</v>
      </c>
      <c r="K6948">
        <v>0</v>
      </c>
      <c r="L6948">
        <v>0</v>
      </c>
      <c r="M6948">
        <v>45</v>
      </c>
      <c r="N6948">
        <v>0</v>
      </c>
      <c r="O6948">
        <v>0</v>
      </c>
      <c r="P6948">
        <v>0</v>
      </c>
      <c r="Q6948">
        <v>0</v>
      </c>
    </row>
    <row r="6949" spans="1:17" x14ac:dyDescent="0.2">
      <c r="A6949" t="s">
        <v>23972</v>
      </c>
      <c r="B6949" t="s">
        <v>86</v>
      </c>
      <c r="C6949" t="s">
        <v>173</v>
      </c>
      <c r="D6949" t="s">
        <v>17029</v>
      </c>
      <c r="E6949" t="s">
        <v>81</v>
      </c>
      <c r="F6949" t="s">
        <v>4887</v>
      </c>
      <c r="G6949">
        <v>0</v>
      </c>
      <c r="H6949">
        <v>45</v>
      </c>
      <c r="I6949">
        <v>1</v>
      </c>
      <c r="J6949">
        <v>39</v>
      </c>
      <c r="K6949">
        <v>2</v>
      </c>
      <c r="L6949">
        <v>3</v>
      </c>
      <c r="M6949">
        <v>0</v>
      </c>
      <c r="N6949">
        <v>0</v>
      </c>
      <c r="O6949">
        <v>0</v>
      </c>
      <c r="P6949">
        <v>0</v>
      </c>
      <c r="Q6949">
        <v>0</v>
      </c>
    </row>
    <row r="6950" spans="1:17" x14ac:dyDescent="0.2">
      <c r="A6950" t="s">
        <v>23973</v>
      </c>
      <c r="B6950" t="s">
        <v>86</v>
      </c>
      <c r="C6950" t="s">
        <v>173</v>
      </c>
      <c r="D6950" t="s">
        <v>17029</v>
      </c>
      <c r="E6950" t="s">
        <v>81</v>
      </c>
      <c r="F6950" t="s">
        <v>4889</v>
      </c>
      <c r="G6950">
        <v>0</v>
      </c>
      <c r="H6950">
        <v>0</v>
      </c>
      <c r="I6950">
        <v>0</v>
      </c>
      <c r="J6950">
        <v>0</v>
      </c>
      <c r="K6950">
        <v>0</v>
      </c>
      <c r="L6950">
        <v>0</v>
      </c>
      <c r="M6950">
        <v>45</v>
      </c>
      <c r="N6950">
        <v>0</v>
      </c>
      <c r="O6950">
        <v>0</v>
      </c>
      <c r="P6950">
        <v>0</v>
      </c>
      <c r="Q6950">
        <v>0</v>
      </c>
    </row>
    <row r="6951" spans="1:17" x14ac:dyDescent="0.2">
      <c r="A6951" t="s">
        <v>23974</v>
      </c>
      <c r="B6951" t="s">
        <v>86</v>
      </c>
      <c r="C6951" t="s">
        <v>173</v>
      </c>
      <c r="D6951" t="s">
        <v>17029</v>
      </c>
      <c r="E6951" t="s">
        <v>81</v>
      </c>
      <c r="F6951" t="s">
        <v>4871</v>
      </c>
      <c r="G6951">
        <v>0</v>
      </c>
      <c r="H6951">
        <v>0</v>
      </c>
      <c r="I6951">
        <v>0</v>
      </c>
      <c r="J6951">
        <v>0</v>
      </c>
      <c r="K6951">
        <v>0</v>
      </c>
      <c r="L6951">
        <v>0</v>
      </c>
      <c r="M6951">
        <v>0</v>
      </c>
      <c r="N6951">
        <v>45</v>
      </c>
      <c r="O6951">
        <v>41</v>
      </c>
      <c r="P6951">
        <v>1</v>
      </c>
      <c r="Q6951">
        <v>3</v>
      </c>
    </row>
    <row r="6952" spans="1:17" x14ac:dyDescent="0.2">
      <c r="A6952" t="s">
        <v>23975</v>
      </c>
      <c r="B6952" t="s">
        <v>86</v>
      </c>
      <c r="C6952" t="s">
        <v>173</v>
      </c>
      <c r="D6952" t="s">
        <v>17029</v>
      </c>
      <c r="E6952" t="s">
        <v>81</v>
      </c>
      <c r="F6952" t="s">
        <v>4873</v>
      </c>
      <c r="G6952">
        <v>0</v>
      </c>
      <c r="H6952">
        <v>0</v>
      </c>
      <c r="I6952">
        <v>0</v>
      </c>
      <c r="J6952">
        <v>0</v>
      </c>
      <c r="K6952">
        <v>0</v>
      </c>
      <c r="L6952">
        <v>0</v>
      </c>
      <c r="M6952">
        <v>0</v>
      </c>
      <c r="N6952">
        <v>39</v>
      </c>
      <c r="O6952">
        <v>37</v>
      </c>
      <c r="P6952">
        <v>1</v>
      </c>
      <c r="Q6952">
        <v>1</v>
      </c>
    </row>
    <row r="6953" spans="1:17" x14ac:dyDescent="0.2">
      <c r="A6953" t="s">
        <v>23976</v>
      </c>
      <c r="B6953" t="s">
        <v>86</v>
      </c>
      <c r="C6953" t="s">
        <v>173</v>
      </c>
      <c r="D6953" t="s">
        <v>17029</v>
      </c>
      <c r="E6953" t="s">
        <v>81</v>
      </c>
      <c r="F6953" t="s">
        <v>17019</v>
      </c>
      <c r="G6953">
        <v>45</v>
      </c>
      <c r="H6953">
        <v>0</v>
      </c>
      <c r="I6953">
        <v>0</v>
      </c>
      <c r="J6953">
        <v>0</v>
      </c>
      <c r="K6953">
        <v>0</v>
      </c>
      <c r="L6953">
        <v>0</v>
      </c>
      <c r="M6953">
        <v>0</v>
      </c>
      <c r="N6953">
        <v>0</v>
      </c>
      <c r="O6953">
        <v>0</v>
      </c>
      <c r="P6953">
        <v>0</v>
      </c>
      <c r="Q6953">
        <v>0</v>
      </c>
    </row>
    <row r="6954" spans="1:17" x14ac:dyDescent="0.2">
      <c r="A6954" t="s">
        <v>23977</v>
      </c>
      <c r="B6954" t="s">
        <v>86</v>
      </c>
      <c r="C6954" t="s">
        <v>173</v>
      </c>
      <c r="D6954" t="s">
        <v>17021</v>
      </c>
      <c r="E6954" t="s">
        <v>79</v>
      </c>
      <c r="F6954" t="s">
        <v>17022</v>
      </c>
      <c r="G6954">
        <v>0</v>
      </c>
      <c r="H6954">
        <v>0</v>
      </c>
      <c r="I6954">
        <v>0</v>
      </c>
      <c r="J6954">
        <v>0</v>
      </c>
      <c r="K6954">
        <v>0</v>
      </c>
      <c r="L6954">
        <v>0</v>
      </c>
      <c r="M6954">
        <v>0</v>
      </c>
      <c r="N6954">
        <v>3</v>
      </c>
      <c r="O6954">
        <v>3</v>
      </c>
      <c r="P6954">
        <v>0</v>
      </c>
      <c r="Q6954">
        <v>0</v>
      </c>
    </row>
    <row r="6955" spans="1:17" x14ac:dyDescent="0.2">
      <c r="A6955" t="s">
        <v>23978</v>
      </c>
      <c r="B6955" t="s">
        <v>86</v>
      </c>
      <c r="C6955" t="s">
        <v>173</v>
      </c>
      <c r="D6955" t="s">
        <v>17021</v>
      </c>
      <c r="E6955" t="s">
        <v>79</v>
      </c>
      <c r="F6955" t="s">
        <v>17019</v>
      </c>
      <c r="G6955">
        <v>3</v>
      </c>
      <c r="H6955">
        <v>0</v>
      </c>
      <c r="I6955">
        <v>0</v>
      </c>
      <c r="J6955">
        <v>0</v>
      </c>
      <c r="K6955">
        <v>0</v>
      </c>
      <c r="L6955">
        <v>0</v>
      </c>
      <c r="M6955">
        <v>0</v>
      </c>
      <c r="N6955">
        <v>0</v>
      </c>
      <c r="O6955">
        <v>0</v>
      </c>
      <c r="P6955">
        <v>0</v>
      </c>
      <c r="Q6955">
        <v>0</v>
      </c>
    </row>
    <row r="6956" spans="1:17" x14ac:dyDescent="0.2">
      <c r="A6956" t="s">
        <v>23979</v>
      </c>
      <c r="B6956" t="s">
        <v>86</v>
      </c>
      <c r="C6956" t="s">
        <v>173</v>
      </c>
      <c r="D6956" t="s">
        <v>17021</v>
      </c>
      <c r="E6956" t="s">
        <v>81</v>
      </c>
      <c r="F6956" t="s">
        <v>17022</v>
      </c>
      <c r="G6956">
        <v>0</v>
      </c>
      <c r="H6956">
        <v>0</v>
      </c>
      <c r="I6956">
        <v>0</v>
      </c>
      <c r="J6956">
        <v>0</v>
      </c>
      <c r="K6956">
        <v>0</v>
      </c>
      <c r="L6956">
        <v>0</v>
      </c>
      <c r="M6956">
        <v>0</v>
      </c>
      <c r="N6956">
        <v>4</v>
      </c>
      <c r="O6956">
        <v>2</v>
      </c>
      <c r="P6956">
        <v>2</v>
      </c>
      <c r="Q6956">
        <v>0</v>
      </c>
    </row>
    <row r="6957" spans="1:17" x14ac:dyDescent="0.2">
      <c r="A6957" t="s">
        <v>23980</v>
      </c>
      <c r="B6957" t="s">
        <v>86</v>
      </c>
      <c r="C6957" t="s">
        <v>173</v>
      </c>
      <c r="D6957" t="s">
        <v>17021</v>
      </c>
      <c r="E6957" t="s">
        <v>81</v>
      </c>
      <c r="F6957" t="s">
        <v>17019</v>
      </c>
      <c r="G6957">
        <v>4</v>
      </c>
      <c r="H6957">
        <v>0</v>
      </c>
      <c r="I6957">
        <v>0</v>
      </c>
      <c r="J6957">
        <v>0</v>
      </c>
      <c r="K6957">
        <v>0</v>
      </c>
      <c r="L6957">
        <v>0</v>
      </c>
      <c r="M6957">
        <v>0</v>
      </c>
      <c r="N6957">
        <v>0</v>
      </c>
      <c r="O6957">
        <v>0</v>
      </c>
      <c r="P6957">
        <v>0</v>
      </c>
      <c r="Q6957">
        <v>0</v>
      </c>
    </row>
    <row r="6958" spans="1:17" x14ac:dyDescent="0.2">
      <c r="A6958" t="s">
        <v>23981</v>
      </c>
      <c r="B6958" t="s">
        <v>86</v>
      </c>
      <c r="C6958" t="s">
        <v>174</v>
      </c>
      <c r="D6958" t="s">
        <v>17027</v>
      </c>
      <c r="E6958" t="s">
        <v>81</v>
      </c>
      <c r="F6958" t="s">
        <v>17019</v>
      </c>
      <c r="G6958">
        <v>1</v>
      </c>
      <c r="H6958">
        <v>0</v>
      </c>
      <c r="I6958">
        <v>0</v>
      </c>
      <c r="J6958">
        <v>0</v>
      </c>
      <c r="K6958">
        <v>0</v>
      </c>
      <c r="L6958">
        <v>0</v>
      </c>
      <c r="M6958">
        <v>0</v>
      </c>
      <c r="N6958">
        <v>0</v>
      </c>
      <c r="O6958">
        <v>0</v>
      </c>
      <c r="P6958">
        <v>0</v>
      </c>
      <c r="Q6958">
        <v>0</v>
      </c>
    </row>
    <row r="6959" spans="1:17" x14ac:dyDescent="0.2">
      <c r="A6959" t="s">
        <v>23982</v>
      </c>
      <c r="B6959" t="s">
        <v>86</v>
      </c>
      <c r="C6959" t="s">
        <v>174</v>
      </c>
      <c r="D6959" t="s">
        <v>17029</v>
      </c>
      <c r="E6959" t="s">
        <v>79</v>
      </c>
      <c r="F6959" t="s">
        <v>4875</v>
      </c>
      <c r="G6959">
        <v>0</v>
      </c>
      <c r="H6959">
        <v>81</v>
      </c>
      <c r="I6959">
        <v>23</v>
      </c>
      <c r="J6959">
        <v>51</v>
      </c>
      <c r="K6959">
        <v>3</v>
      </c>
      <c r="L6959">
        <v>4</v>
      </c>
      <c r="M6959">
        <v>0</v>
      </c>
      <c r="N6959">
        <v>0</v>
      </c>
      <c r="O6959">
        <v>0</v>
      </c>
      <c r="P6959">
        <v>0</v>
      </c>
      <c r="Q6959">
        <v>0</v>
      </c>
    </row>
    <row r="6960" spans="1:17" x14ac:dyDescent="0.2">
      <c r="A6960" t="s">
        <v>23983</v>
      </c>
      <c r="B6960" t="s">
        <v>86</v>
      </c>
      <c r="C6960" t="s">
        <v>174</v>
      </c>
      <c r="D6960" t="s">
        <v>17029</v>
      </c>
      <c r="E6960" t="s">
        <v>79</v>
      </c>
      <c r="F6960" t="s">
        <v>4877</v>
      </c>
      <c r="G6960">
        <v>0</v>
      </c>
      <c r="H6960">
        <v>81</v>
      </c>
      <c r="I6960">
        <v>23</v>
      </c>
      <c r="J6960">
        <v>51</v>
      </c>
      <c r="K6960">
        <v>3</v>
      </c>
      <c r="L6960">
        <v>4</v>
      </c>
      <c r="M6960">
        <v>0</v>
      </c>
      <c r="N6960">
        <v>0</v>
      </c>
      <c r="O6960">
        <v>0</v>
      </c>
      <c r="P6960">
        <v>0</v>
      </c>
      <c r="Q6960">
        <v>0</v>
      </c>
    </row>
    <row r="6961" spans="1:17" x14ac:dyDescent="0.2">
      <c r="A6961" t="s">
        <v>23984</v>
      </c>
      <c r="B6961" t="s">
        <v>86</v>
      </c>
      <c r="C6961" t="s">
        <v>174</v>
      </c>
      <c r="D6961" t="s">
        <v>17029</v>
      </c>
      <c r="E6961" t="s">
        <v>79</v>
      </c>
      <c r="F6961" t="s">
        <v>4879</v>
      </c>
      <c r="G6961">
        <v>0</v>
      </c>
      <c r="H6961">
        <v>0</v>
      </c>
      <c r="I6961">
        <v>0</v>
      </c>
      <c r="J6961">
        <v>0</v>
      </c>
      <c r="K6961">
        <v>0</v>
      </c>
      <c r="L6961">
        <v>0</v>
      </c>
      <c r="M6961">
        <v>81</v>
      </c>
      <c r="N6961">
        <v>0</v>
      </c>
      <c r="O6961">
        <v>0</v>
      </c>
      <c r="P6961">
        <v>0</v>
      </c>
      <c r="Q6961">
        <v>0</v>
      </c>
    </row>
    <row r="6962" spans="1:17" x14ac:dyDescent="0.2">
      <c r="A6962" t="s">
        <v>23985</v>
      </c>
      <c r="B6962" t="s">
        <v>86</v>
      </c>
      <c r="C6962" t="s">
        <v>174</v>
      </c>
      <c r="D6962" t="s">
        <v>17029</v>
      </c>
      <c r="E6962" t="s">
        <v>79</v>
      </c>
      <c r="F6962" t="s">
        <v>4881</v>
      </c>
      <c r="G6962">
        <v>0</v>
      </c>
      <c r="H6962">
        <v>81</v>
      </c>
      <c r="I6962">
        <v>23</v>
      </c>
      <c r="J6962">
        <v>51</v>
      </c>
      <c r="K6962">
        <v>3</v>
      </c>
      <c r="L6962">
        <v>4</v>
      </c>
      <c r="M6962">
        <v>0</v>
      </c>
      <c r="N6962">
        <v>0</v>
      </c>
      <c r="O6962">
        <v>0</v>
      </c>
      <c r="P6962">
        <v>0</v>
      </c>
      <c r="Q6962">
        <v>0</v>
      </c>
    </row>
    <row r="6963" spans="1:17" x14ac:dyDescent="0.2">
      <c r="A6963" t="s">
        <v>23986</v>
      </c>
      <c r="B6963" t="s">
        <v>86</v>
      </c>
      <c r="C6963" t="s">
        <v>174</v>
      </c>
      <c r="D6963" t="s">
        <v>17029</v>
      </c>
      <c r="E6963" t="s">
        <v>79</v>
      </c>
      <c r="F6963" t="s">
        <v>4883</v>
      </c>
      <c r="G6963">
        <v>0</v>
      </c>
      <c r="H6963">
        <v>81</v>
      </c>
      <c r="I6963">
        <v>23</v>
      </c>
      <c r="J6963">
        <v>51</v>
      </c>
      <c r="K6963">
        <v>3</v>
      </c>
      <c r="L6963">
        <v>4</v>
      </c>
      <c r="M6963">
        <v>0</v>
      </c>
      <c r="N6963">
        <v>0</v>
      </c>
      <c r="O6963">
        <v>0</v>
      </c>
      <c r="P6963">
        <v>0</v>
      </c>
      <c r="Q6963">
        <v>0</v>
      </c>
    </row>
    <row r="6964" spans="1:17" x14ac:dyDescent="0.2">
      <c r="A6964" t="s">
        <v>23987</v>
      </c>
      <c r="B6964" t="s">
        <v>86</v>
      </c>
      <c r="C6964" t="s">
        <v>174</v>
      </c>
      <c r="D6964" t="s">
        <v>17029</v>
      </c>
      <c r="E6964" t="s">
        <v>79</v>
      </c>
      <c r="F6964" t="s">
        <v>4885</v>
      </c>
      <c r="G6964">
        <v>0</v>
      </c>
      <c r="H6964">
        <v>0</v>
      </c>
      <c r="I6964">
        <v>0</v>
      </c>
      <c r="J6964">
        <v>0</v>
      </c>
      <c r="K6964">
        <v>0</v>
      </c>
      <c r="L6964">
        <v>0</v>
      </c>
      <c r="M6964">
        <v>81</v>
      </c>
      <c r="N6964">
        <v>0</v>
      </c>
      <c r="O6964">
        <v>0</v>
      </c>
      <c r="P6964">
        <v>0</v>
      </c>
      <c r="Q6964">
        <v>0</v>
      </c>
    </row>
    <row r="6965" spans="1:17" x14ac:dyDescent="0.2">
      <c r="A6965" t="s">
        <v>23988</v>
      </c>
      <c r="B6965" t="s">
        <v>86</v>
      </c>
      <c r="C6965" t="s">
        <v>174</v>
      </c>
      <c r="D6965" t="s">
        <v>17029</v>
      </c>
      <c r="E6965" t="s">
        <v>79</v>
      </c>
      <c r="F6965" t="s">
        <v>4887</v>
      </c>
      <c r="G6965">
        <v>0</v>
      </c>
      <c r="H6965">
        <v>81</v>
      </c>
      <c r="I6965">
        <v>23</v>
      </c>
      <c r="J6965">
        <v>51</v>
      </c>
      <c r="K6965">
        <v>3</v>
      </c>
      <c r="L6965">
        <v>4</v>
      </c>
      <c r="M6965">
        <v>0</v>
      </c>
      <c r="N6965">
        <v>0</v>
      </c>
      <c r="O6965">
        <v>0</v>
      </c>
      <c r="P6965">
        <v>0</v>
      </c>
      <c r="Q6965">
        <v>0</v>
      </c>
    </row>
    <row r="6966" spans="1:17" x14ac:dyDescent="0.2">
      <c r="A6966" t="s">
        <v>23989</v>
      </c>
      <c r="B6966" t="s">
        <v>86</v>
      </c>
      <c r="C6966" t="s">
        <v>174</v>
      </c>
      <c r="D6966" t="s">
        <v>17029</v>
      </c>
      <c r="E6966" t="s">
        <v>79</v>
      </c>
      <c r="F6966" t="s">
        <v>4889</v>
      </c>
      <c r="G6966">
        <v>0</v>
      </c>
      <c r="H6966">
        <v>0</v>
      </c>
      <c r="I6966">
        <v>0</v>
      </c>
      <c r="J6966">
        <v>0</v>
      </c>
      <c r="K6966">
        <v>0</v>
      </c>
      <c r="L6966">
        <v>0</v>
      </c>
      <c r="M6966">
        <v>81</v>
      </c>
      <c r="N6966">
        <v>0</v>
      </c>
      <c r="O6966">
        <v>0</v>
      </c>
      <c r="P6966">
        <v>0</v>
      </c>
      <c r="Q6966">
        <v>0</v>
      </c>
    </row>
    <row r="6967" spans="1:17" x14ac:dyDescent="0.2">
      <c r="A6967" t="s">
        <v>23990</v>
      </c>
      <c r="B6967" t="s">
        <v>86</v>
      </c>
      <c r="C6967" t="s">
        <v>174</v>
      </c>
      <c r="D6967" t="s">
        <v>17029</v>
      </c>
      <c r="E6967" t="s">
        <v>79</v>
      </c>
      <c r="F6967" t="s">
        <v>4871</v>
      </c>
      <c r="G6967">
        <v>0</v>
      </c>
      <c r="H6967">
        <v>0</v>
      </c>
      <c r="I6967">
        <v>0</v>
      </c>
      <c r="J6967">
        <v>0</v>
      </c>
      <c r="K6967">
        <v>0</v>
      </c>
      <c r="L6967">
        <v>0</v>
      </c>
      <c r="M6967">
        <v>0</v>
      </c>
      <c r="N6967">
        <v>81</v>
      </c>
      <c r="O6967">
        <v>77</v>
      </c>
      <c r="P6967">
        <v>3</v>
      </c>
      <c r="Q6967">
        <v>1</v>
      </c>
    </row>
    <row r="6968" spans="1:17" x14ac:dyDescent="0.2">
      <c r="A6968" t="s">
        <v>23991</v>
      </c>
      <c r="B6968" t="s">
        <v>86</v>
      </c>
      <c r="C6968" t="s">
        <v>174</v>
      </c>
      <c r="D6968" t="s">
        <v>17029</v>
      </c>
      <c r="E6968" t="s">
        <v>79</v>
      </c>
      <c r="F6968" t="s">
        <v>4873</v>
      </c>
      <c r="G6968">
        <v>0</v>
      </c>
      <c r="H6968">
        <v>0</v>
      </c>
      <c r="I6968">
        <v>0</v>
      </c>
      <c r="J6968">
        <v>0</v>
      </c>
      <c r="K6968">
        <v>0</v>
      </c>
      <c r="L6968">
        <v>0</v>
      </c>
      <c r="M6968">
        <v>0</v>
      </c>
      <c r="N6968">
        <v>75</v>
      </c>
      <c r="O6968">
        <v>71</v>
      </c>
      <c r="P6968">
        <v>3</v>
      </c>
      <c r="Q6968">
        <v>1</v>
      </c>
    </row>
    <row r="6969" spans="1:17" x14ac:dyDescent="0.2">
      <c r="A6969" t="s">
        <v>23992</v>
      </c>
      <c r="B6969" t="s">
        <v>86</v>
      </c>
      <c r="C6969" t="s">
        <v>174</v>
      </c>
      <c r="D6969" t="s">
        <v>17029</v>
      </c>
      <c r="E6969" t="s">
        <v>79</v>
      </c>
      <c r="F6969" t="s">
        <v>17019</v>
      </c>
      <c r="G6969">
        <v>81</v>
      </c>
      <c r="H6969">
        <v>0</v>
      </c>
      <c r="I6969">
        <v>0</v>
      </c>
      <c r="J6969">
        <v>0</v>
      </c>
      <c r="K6969">
        <v>0</v>
      </c>
      <c r="L6969">
        <v>0</v>
      </c>
      <c r="M6969">
        <v>0</v>
      </c>
      <c r="N6969">
        <v>0</v>
      </c>
      <c r="O6969">
        <v>0</v>
      </c>
      <c r="P6969">
        <v>0</v>
      </c>
      <c r="Q6969">
        <v>0</v>
      </c>
    </row>
    <row r="6970" spans="1:17" x14ac:dyDescent="0.2">
      <c r="A6970" t="s">
        <v>23993</v>
      </c>
      <c r="B6970" t="s">
        <v>86</v>
      </c>
      <c r="C6970" t="s">
        <v>174</v>
      </c>
      <c r="D6970" t="s">
        <v>17029</v>
      </c>
      <c r="E6970" t="s">
        <v>81</v>
      </c>
      <c r="F6970" t="s">
        <v>4875</v>
      </c>
      <c r="G6970">
        <v>0</v>
      </c>
      <c r="H6970">
        <v>41</v>
      </c>
      <c r="I6970">
        <v>4</v>
      </c>
      <c r="J6970">
        <v>34</v>
      </c>
      <c r="K6970">
        <v>1</v>
      </c>
      <c r="L6970">
        <v>2</v>
      </c>
      <c r="M6970">
        <v>0</v>
      </c>
      <c r="N6970">
        <v>0</v>
      </c>
      <c r="O6970">
        <v>0</v>
      </c>
      <c r="P6970">
        <v>0</v>
      </c>
      <c r="Q6970">
        <v>0</v>
      </c>
    </row>
    <row r="6971" spans="1:17" x14ac:dyDescent="0.2">
      <c r="A6971" t="s">
        <v>23994</v>
      </c>
      <c r="B6971" t="s">
        <v>86</v>
      </c>
      <c r="C6971" t="s">
        <v>174</v>
      </c>
      <c r="D6971" t="s">
        <v>17029</v>
      </c>
      <c r="E6971" t="s">
        <v>81</v>
      </c>
      <c r="F6971" t="s">
        <v>4877</v>
      </c>
      <c r="G6971">
        <v>0</v>
      </c>
      <c r="H6971">
        <v>41</v>
      </c>
      <c r="I6971">
        <v>3</v>
      </c>
      <c r="J6971">
        <v>35</v>
      </c>
      <c r="K6971">
        <v>1</v>
      </c>
      <c r="L6971">
        <v>2</v>
      </c>
      <c r="M6971">
        <v>0</v>
      </c>
      <c r="N6971">
        <v>0</v>
      </c>
      <c r="O6971">
        <v>0</v>
      </c>
      <c r="P6971">
        <v>0</v>
      </c>
      <c r="Q6971">
        <v>0</v>
      </c>
    </row>
    <row r="6972" spans="1:17" x14ac:dyDescent="0.2">
      <c r="A6972" t="s">
        <v>23995</v>
      </c>
      <c r="B6972" t="s">
        <v>86</v>
      </c>
      <c r="C6972" t="s">
        <v>174</v>
      </c>
      <c r="D6972" t="s">
        <v>17029</v>
      </c>
      <c r="E6972" t="s">
        <v>81</v>
      </c>
      <c r="F6972" t="s">
        <v>4879</v>
      </c>
      <c r="G6972">
        <v>0</v>
      </c>
      <c r="H6972">
        <v>0</v>
      </c>
      <c r="I6972">
        <v>0</v>
      </c>
      <c r="J6972">
        <v>0</v>
      </c>
      <c r="K6972">
        <v>0</v>
      </c>
      <c r="L6972">
        <v>0</v>
      </c>
      <c r="M6972">
        <v>41</v>
      </c>
      <c r="N6972">
        <v>0</v>
      </c>
      <c r="O6972">
        <v>0</v>
      </c>
      <c r="P6972">
        <v>0</v>
      </c>
      <c r="Q6972">
        <v>0</v>
      </c>
    </row>
    <row r="6973" spans="1:17" x14ac:dyDescent="0.2">
      <c r="A6973" t="s">
        <v>23996</v>
      </c>
      <c r="B6973" t="s">
        <v>86</v>
      </c>
      <c r="C6973" t="s">
        <v>174</v>
      </c>
      <c r="D6973" t="s">
        <v>17029</v>
      </c>
      <c r="E6973" t="s">
        <v>81</v>
      </c>
      <c r="F6973" t="s">
        <v>4881</v>
      </c>
      <c r="G6973">
        <v>0</v>
      </c>
      <c r="H6973">
        <v>41</v>
      </c>
      <c r="I6973">
        <v>3</v>
      </c>
      <c r="J6973">
        <v>35</v>
      </c>
      <c r="K6973">
        <v>1</v>
      </c>
      <c r="L6973">
        <v>2</v>
      </c>
      <c r="M6973">
        <v>0</v>
      </c>
      <c r="N6973">
        <v>0</v>
      </c>
      <c r="O6973">
        <v>0</v>
      </c>
      <c r="P6973">
        <v>0</v>
      </c>
      <c r="Q6973">
        <v>0</v>
      </c>
    </row>
    <row r="6974" spans="1:17" x14ac:dyDescent="0.2">
      <c r="A6974" t="s">
        <v>23997</v>
      </c>
      <c r="B6974" t="s">
        <v>86</v>
      </c>
      <c r="C6974" t="s">
        <v>174</v>
      </c>
      <c r="D6974" t="s">
        <v>17029</v>
      </c>
      <c r="E6974" t="s">
        <v>81</v>
      </c>
      <c r="F6974" t="s">
        <v>4883</v>
      </c>
      <c r="G6974">
        <v>0</v>
      </c>
      <c r="H6974">
        <v>41</v>
      </c>
      <c r="I6974">
        <v>3</v>
      </c>
      <c r="J6974">
        <v>35</v>
      </c>
      <c r="K6974">
        <v>1</v>
      </c>
      <c r="L6974">
        <v>2</v>
      </c>
      <c r="M6974">
        <v>0</v>
      </c>
      <c r="N6974">
        <v>0</v>
      </c>
      <c r="O6974">
        <v>0</v>
      </c>
      <c r="P6974">
        <v>0</v>
      </c>
      <c r="Q6974">
        <v>0</v>
      </c>
    </row>
    <row r="6975" spans="1:17" x14ac:dyDescent="0.2">
      <c r="A6975" t="s">
        <v>23998</v>
      </c>
      <c r="B6975" t="s">
        <v>86</v>
      </c>
      <c r="C6975" t="s">
        <v>174</v>
      </c>
      <c r="D6975" t="s">
        <v>17029</v>
      </c>
      <c r="E6975" t="s">
        <v>81</v>
      </c>
      <c r="F6975" t="s">
        <v>4885</v>
      </c>
      <c r="G6975">
        <v>0</v>
      </c>
      <c r="H6975">
        <v>0</v>
      </c>
      <c r="I6975">
        <v>0</v>
      </c>
      <c r="J6975">
        <v>0</v>
      </c>
      <c r="K6975">
        <v>0</v>
      </c>
      <c r="L6975">
        <v>0</v>
      </c>
      <c r="M6975">
        <v>41</v>
      </c>
      <c r="N6975">
        <v>0</v>
      </c>
      <c r="O6975">
        <v>0</v>
      </c>
      <c r="P6975">
        <v>0</v>
      </c>
      <c r="Q6975">
        <v>0</v>
      </c>
    </row>
    <row r="6976" spans="1:17" x14ac:dyDescent="0.2">
      <c r="A6976" t="s">
        <v>23999</v>
      </c>
      <c r="B6976" t="s">
        <v>86</v>
      </c>
      <c r="C6976" t="s">
        <v>174</v>
      </c>
      <c r="D6976" t="s">
        <v>17029</v>
      </c>
      <c r="E6976" t="s">
        <v>81</v>
      </c>
      <c r="F6976" t="s">
        <v>4887</v>
      </c>
      <c r="G6976">
        <v>0</v>
      </c>
      <c r="H6976">
        <v>41</v>
      </c>
      <c r="I6976">
        <v>3</v>
      </c>
      <c r="J6976">
        <v>35</v>
      </c>
      <c r="K6976">
        <v>1</v>
      </c>
      <c r="L6976">
        <v>2</v>
      </c>
      <c r="M6976">
        <v>0</v>
      </c>
      <c r="N6976">
        <v>0</v>
      </c>
      <c r="O6976">
        <v>0</v>
      </c>
      <c r="P6976">
        <v>0</v>
      </c>
      <c r="Q6976">
        <v>0</v>
      </c>
    </row>
    <row r="6977" spans="1:17" x14ac:dyDescent="0.2">
      <c r="A6977" t="s">
        <v>24000</v>
      </c>
      <c r="B6977" t="s">
        <v>86</v>
      </c>
      <c r="C6977" t="s">
        <v>174</v>
      </c>
      <c r="D6977" t="s">
        <v>17029</v>
      </c>
      <c r="E6977" t="s">
        <v>81</v>
      </c>
      <c r="F6977" t="s">
        <v>4889</v>
      </c>
      <c r="G6977">
        <v>0</v>
      </c>
      <c r="H6977">
        <v>0</v>
      </c>
      <c r="I6977">
        <v>0</v>
      </c>
      <c r="J6977">
        <v>0</v>
      </c>
      <c r="K6977">
        <v>0</v>
      </c>
      <c r="L6977">
        <v>0</v>
      </c>
      <c r="M6977">
        <v>41</v>
      </c>
      <c r="N6977">
        <v>0</v>
      </c>
      <c r="O6977">
        <v>0</v>
      </c>
      <c r="P6977">
        <v>0</v>
      </c>
      <c r="Q6977">
        <v>0</v>
      </c>
    </row>
    <row r="6978" spans="1:17" x14ac:dyDescent="0.2">
      <c r="A6978" t="s">
        <v>24001</v>
      </c>
      <c r="B6978" t="s">
        <v>86</v>
      </c>
      <c r="C6978" t="s">
        <v>174</v>
      </c>
      <c r="D6978" t="s">
        <v>17029</v>
      </c>
      <c r="E6978" t="s">
        <v>81</v>
      </c>
      <c r="F6978" t="s">
        <v>4871</v>
      </c>
      <c r="G6978">
        <v>0</v>
      </c>
      <c r="H6978">
        <v>0</v>
      </c>
      <c r="I6978">
        <v>0</v>
      </c>
      <c r="J6978">
        <v>0</v>
      </c>
      <c r="K6978">
        <v>0</v>
      </c>
      <c r="L6978">
        <v>0</v>
      </c>
      <c r="M6978">
        <v>0</v>
      </c>
      <c r="N6978">
        <v>41</v>
      </c>
      <c r="O6978">
        <v>39</v>
      </c>
      <c r="P6978">
        <v>2</v>
      </c>
      <c r="Q6978">
        <v>0</v>
      </c>
    </row>
    <row r="6979" spans="1:17" x14ac:dyDescent="0.2">
      <c r="A6979" t="s">
        <v>24002</v>
      </c>
      <c r="B6979" t="s">
        <v>86</v>
      </c>
      <c r="C6979" t="s">
        <v>174</v>
      </c>
      <c r="D6979" t="s">
        <v>17029</v>
      </c>
      <c r="E6979" t="s">
        <v>81</v>
      </c>
      <c r="F6979" t="s">
        <v>4873</v>
      </c>
      <c r="G6979">
        <v>0</v>
      </c>
      <c r="H6979">
        <v>0</v>
      </c>
      <c r="I6979">
        <v>0</v>
      </c>
      <c r="J6979">
        <v>0</v>
      </c>
      <c r="K6979">
        <v>0</v>
      </c>
      <c r="L6979">
        <v>0</v>
      </c>
      <c r="M6979">
        <v>0</v>
      </c>
      <c r="N6979">
        <v>41</v>
      </c>
      <c r="O6979">
        <v>39</v>
      </c>
      <c r="P6979">
        <v>2</v>
      </c>
      <c r="Q6979">
        <v>0</v>
      </c>
    </row>
    <row r="6980" spans="1:17" x14ac:dyDescent="0.2">
      <c r="A6980" t="s">
        <v>24003</v>
      </c>
      <c r="B6980" t="s">
        <v>86</v>
      </c>
      <c r="C6980" t="s">
        <v>174</v>
      </c>
      <c r="D6980" t="s">
        <v>17029</v>
      </c>
      <c r="E6980" t="s">
        <v>81</v>
      </c>
      <c r="F6980" t="s">
        <v>17019</v>
      </c>
      <c r="G6980">
        <v>41</v>
      </c>
      <c r="H6980">
        <v>0</v>
      </c>
      <c r="I6980">
        <v>0</v>
      </c>
      <c r="J6980">
        <v>0</v>
      </c>
      <c r="K6980">
        <v>0</v>
      </c>
      <c r="L6980">
        <v>0</v>
      </c>
      <c r="M6980">
        <v>0</v>
      </c>
      <c r="N6980">
        <v>0</v>
      </c>
      <c r="O6980">
        <v>0</v>
      </c>
      <c r="P6980">
        <v>0</v>
      </c>
      <c r="Q6980">
        <v>0</v>
      </c>
    </row>
    <row r="6981" spans="1:17" x14ac:dyDescent="0.2">
      <c r="A6981" t="s">
        <v>24004</v>
      </c>
      <c r="B6981" t="s">
        <v>86</v>
      </c>
      <c r="C6981" t="s">
        <v>174</v>
      </c>
      <c r="D6981" t="s">
        <v>17021</v>
      </c>
      <c r="E6981" t="s">
        <v>79</v>
      </c>
      <c r="F6981" t="s">
        <v>17022</v>
      </c>
      <c r="G6981">
        <v>0</v>
      </c>
      <c r="H6981">
        <v>0</v>
      </c>
      <c r="I6981">
        <v>0</v>
      </c>
      <c r="J6981">
        <v>0</v>
      </c>
      <c r="K6981">
        <v>0</v>
      </c>
      <c r="L6981">
        <v>0</v>
      </c>
      <c r="M6981">
        <v>0</v>
      </c>
      <c r="N6981">
        <v>12</v>
      </c>
      <c r="O6981">
        <v>12</v>
      </c>
      <c r="P6981">
        <v>0</v>
      </c>
      <c r="Q6981">
        <v>0</v>
      </c>
    </row>
    <row r="6982" spans="1:17" x14ac:dyDescent="0.2">
      <c r="A6982" t="s">
        <v>24005</v>
      </c>
      <c r="B6982" t="s">
        <v>86</v>
      </c>
      <c r="C6982" t="s">
        <v>174</v>
      </c>
      <c r="D6982" t="s">
        <v>17021</v>
      </c>
      <c r="E6982" t="s">
        <v>79</v>
      </c>
      <c r="F6982" t="s">
        <v>17019</v>
      </c>
      <c r="G6982">
        <v>12</v>
      </c>
      <c r="H6982">
        <v>0</v>
      </c>
      <c r="I6982">
        <v>0</v>
      </c>
      <c r="J6982">
        <v>0</v>
      </c>
      <c r="K6982">
        <v>0</v>
      </c>
      <c r="L6982">
        <v>0</v>
      </c>
      <c r="M6982">
        <v>0</v>
      </c>
      <c r="N6982">
        <v>0</v>
      </c>
      <c r="O6982">
        <v>0</v>
      </c>
      <c r="P6982">
        <v>0</v>
      </c>
      <c r="Q6982">
        <v>0</v>
      </c>
    </row>
    <row r="6983" spans="1:17" x14ac:dyDescent="0.2">
      <c r="A6983" t="s">
        <v>24006</v>
      </c>
      <c r="B6983" t="s">
        <v>86</v>
      </c>
      <c r="C6983" t="s">
        <v>174</v>
      </c>
      <c r="D6983" t="s">
        <v>17021</v>
      </c>
      <c r="E6983" t="s">
        <v>81</v>
      </c>
      <c r="F6983" t="s">
        <v>17022</v>
      </c>
      <c r="G6983">
        <v>0</v>
      </c>
      <c r="H6983">
        <v>0</v>
      </c>
      <c r="I6983">
        <v>0</v>
      </c>
      <c r="J6983">
        <v>0</v>
      </c>
      <c r="K6983">
        <v>0</v>
      </c>
      <c r="L6983">
        <v>0</v>
      </c>
      <c r="M6983">
        <v>0</v>
      </c>
      <c r="N6983">
        <v>6</v>
      </c>
      <c r="O6983">
        <v>5</v>
      </c>
      <c r="P6983">
        <v>1</v>
      </c>
      <c r="Q6983">
        <v>0</v>
      </c>
    </row>
    <row r="6984" spans="1:17" x14ac:dyDescent="0.2">
      <c r="A6984" t="s">
        <v>24007</v>
      </c>
      <c r="B6984" t="s">
        <v>86</v>
      </c>
      <c r="C6984" t="s">
        <v>174</v>
      </c>
      <c r="D6984" t="s">
        <v>17021</v>
      </c>
      <c r="E6984" t="s">
        <v>81</v>
      </c>
      <c r="F6984" t="s">
        <v>17019</v>
      </c>
      <c r="G6984">
        <v>6</v>
      </c>
      <c r="H6984">
        <v>0</v>
      </c>
      <c r="I6984">
        <v>0</v>
      </c>
      <c r="J6984">
        <v>0</v>
      </c>
      <c r="K6984">
        <v>0</v>
      </c>
      <c r="L6984">
        <v>0</v>
      </c>
      <c r="M6984">
        <v>0</v>
      </c>
      <c r="N6984">
        <v>0</v>
      </c>
      <c r="O6984">
        <v>0</v>
      </c>
      <c r="P6984">
        <v>0</v>
      </c>
      <c r="Q6984">
        <v>0</v>
      </c>
    </row>
    <row r="6985" spans="1:17" x14ac:dyDescent="0.2">
      <c r="A6985" t="s">
        <v>24008</v>
      </c>
      <c r="B6985" t="s">
        <v>86</v>
      </c>
      <c r="C6985" t="s">
        <v>174</v>
      </c>
      <c r="D6985" t="s">
        <v>17025</v>
      </c>
      <c r="E6985" t="s">
        <v>79</v>
      </c>
      <c r="F6985" t="s">
        <v>17019</v>
      </c>
      <c r="G6985">
        <v>1</v>
      </c>
      <c r="H6985">
        <v>0</v>
      </c>
      <c r="I6985">
        <v>0</v>
      </c>
      <c r="J6985">
        <v>0</v>
      </c>
      <c r="K6985">
        <v>0</v>
      </c>
      <c r="L6985">
        <v>0</v>
      </c>
      <c r="M6985">
        <v>0</v>
      </c>
      <c r="N6985">
        <v>0</v>
      </c>
      <c r="O6985">
        <v>0</v>
      </c>
      <c r="P6985">
        <v>0</v>
      </c>
      <c r="Q6985">
        <v>0</v>
      </c>
    </row>
    <row r="6986" spans="1:17" x14ac:dyDescent="0.2">
      <c r="A6986" t="s">
        <v>24009</v>
      </c>
      <c r="B6986" t="s">
        <v>86</v>
      </c>
      <c r="C6986" t="s">
        <v>174</v>
      </c>
      <c r="D6986" t="s">
        <v>17025</v>
      </c>
      <c r="E6986" t="s">
        <v>81</v>
      </c>
      <c r="F6986" t="s">
        <v>17019</v>
      </c>
      <c r="G6986">
        <v>3</v>
      </c>
      <c r="H6986">
        <v>0</v>
      </c>
      <c r="I6986">
        <v>0</v>
      </c>
      <c r="J6986">
        <v>0</v>
      </c>
      <c r="K6986">
        <v>0</v>
      </c>
      <c r="L6986">
        <v>0</v>
      </c>
      <c r="M6986">
        <v>0</v>
      </c>
      <c r="N6986">
        <v>0</v>
      </c>
      <c r="O6986">
        <v>0</v>
      </c>
      <c r="P6986">
        <v>0</v>
      </c>
      <c r="Q6986">
        <v>0</v>
      </c>
    </row>
    <row r="6987" spans="1:17" x14ac:dyDescent="0.2">
      <c r="A6987" t="s">
        <v>24010</v>
      </c>
      <c r="B6987" t="s">
        <v>86</v>
      </c>
      <c r="C6987" t="s">
        <v>175</v>
      </c>
      <c r="D6987" t="s">
        <v>17029</v>
      </c>
      <c r="E6987" t="s">
        <v>79</v>
      </c>
      <c r="F6987" t="s">
        <v>4875</v>
      </c>
      <c r="G6987">
        <v>0</v>
      </c>
      <c r="H6987">
        <v>11</v>
      </c>
      <c r="I6987">
        <v>0</v>
      </c>
      <c r="J6987">
        <v>9</v>
      </c>
      <c r="K6987">
        <v>1</v>
      </c>
      <c r="L6987">
        <v>1</v>
      </c>
      <c r="M6987">
        <v>0</v>
      </c>
      <c r="N6987">
        <v>0</v>
      </c>
      <c r="O6987">
        <v>0</v>
      </c>
      <c r="P6987">
        <v>0</v>
      </c>
      <c r="Q6987">
        <v>0</v>
      </c>
    </row>
    <row r="6988" spans="1:17" x14ac:dyDescent="0.2">
      <c r="A6988" t="s">
        <v>24011</v>
      </c>
      <c r="B6988" t="s">
        <v>86</v>
      </c>
      <c r="C6988" t="s">
        <v>175</v>
      </c>
      <c r="D6988" t="s">
        <v>17029</v>
      </c>
      <c r="E6988" t="s">
        <v>79</v>
      </c>
      <c r="F6988" t="s">
        <v>4877</v>
      </c>
      <c r="G6988">
        <v>0</v>
      </c>
      <c r="H6988">
        <v>11</v>
      </c>
      <c r="I6988">
        <v>0</v>
      </c>
      <c r="J6988">
        <v>9</v>
      </c>
      <c r="K6988">
        <v>0</v>
      </c>
      <c r="L6988">
        <v>2</v>
      </c>
      <c r="M6988">
        <v>0</v>
      </c>
      <c r="N6988">
        <v>0</v>
      </c>
      <c r="O6988">
        <v>0</v>
      </c>
      <c r="P6988">
        <v>0</v>
      </c>
      <c r="Q6988">
        <v>0</v>
      </c>
    </row>
    <row r="6989" spans="1:17" x14ac:dyDescent="0.2">
      <c r="A6989" t="s">
        <v>24012</v>
      </c>
      <c r="B6989" t="s">
        <v>86</v>
      </c>
      <c r="C6989" t="s">
        <v>175</v>
      </c>
      <c r="D6989" t="s">
        <v>17029</v>
      </c>
      <c r="E6989" t="s">
        <v>79</v>
      </c>
      <c r="F6989" t="s">
        <v>4879</v>
      </c>
      <c r="G6989">
        <v>0</v>
      </c>
      <c r="H6989">
        <v>0</v>
      </c>
      <c r="I6989">
        <v>0</v>
      </c>
      <c r="J6989">
        <v>0</v>
      </c>
      <c r="K6989">
        <v>0</v>
      </c>
      <c r="L6989">
        <v>0</v>
      </c>
      <c r="M6989">
        <v>11</v>
      </c>
      <c r="N6989">
        <v>0</v>
      </c>
      <c r="O6989">
        <v>0</v>
      </c>
      <c r="P6989">
        <v>0</v>
      </c>
      <c r="Q6989">
        <v>0</v>
      </c>
    </row>
    <row r="6990" spans="1:17" x14ac:dyDescent="0.2">
      <c r="A6990" t="s">
        <v>24013</v>
      </c>
      <c r="B6990" t="s">
        <v>86</v>
      </c>
      <c r="C6990" t="s">
        <v>175</v>
      </c>
      <c r="D6990" t="s">
        <v>17029</v>
      </c>
      <c r="E6990" t="s">
        <v>79</v>
      </c>
      <c r="F6990" t="s">
        <v>4881</v>
      </c>
      <c r="G6990">
        <v>0</v>
      </c>
      <c r="H6990">
        <v>11</v>
      </c>
      <c r="I6990">
        <v>0</v>
      </c>
      <c r="J6990">
        <v>9</v>
      </c>
      <c r="K6990">
        <v>0</v>
      </c>
      <c r="L6990">
        <v>2</v>
      </c>
      <c r="M6990">
        <v>0</v>
      </c>
      <c r="N6990">
        <v>0</v>
      </c>
      <c r="O6990">
        <v>0</v>
      </c>
      <c r="P6990">
        <v>0</v>
      </c>
      <c r="Q6990">
        <v>0</v>
      </c>
    </row>
    <row r="6991" spans="1:17" x14ac:dyDescent="0.2">
      <c r="A6991" t="s">
        <v>24014</v>
      </c>
      <c r="B6991" t="s">
        <v>86</v>
      </c>
      <c r="C6991" t="s">
        <v>175</v>
      </c>
      <c r="D6991" t="s">
        <v>17029</v>
      </c>
      <c r="E6991" t="s">
        <v>79</v>
      </c>
      <c r="F6991" t="s">
        <v>4883</v>
      </c>
      <c r="G6991">
        <v>0</v>
      </c>
      <c r="H6991">
        <v>11</v>
      </c>
      <c r="I6991">
        <v>0</v>
      </c>
      <c r="J6991">
        <v>9</v>
      </c>
      <c r="K6991">
        <v>0</v>
      </c>
      <c r="L6991">
        <v>2</v>
      </c>
      <c r="M6991">
        <v>0</v>
      </c>
      <c r="N6991">
        <v>0</v>
      </c>
      <c r="O6991">
        <v>0</v>
      </c>
      <c r="P6991">
        <v>0</v>
      </c>
      <c r="Q6991">
        <v>0</v>
      </c>
    </row>
    <row r="6992" spans="1:17" x14ac:dyDescent="0.2">
      <c r="A6992" t="s">
        <v>24015</v>
      </c>
      <c r="B6992" t="s">
        <v>86</v>
      </c>
      <c r="C6992" t="s">
        <v>175</v>
      </c>
      <c r="D6992" t="s">
        <v>17029</v>
      </c>
      <c r="E6992" t="s">
        <v>79</v>
      </c>
      <c r="F6992" t="s">
        <v>4885</v>
      </c>
      <c r="G6992">
        <v>0</v>
      </c>
      <c r="H6992">
        <v>0</v>
      </c>
      <c r="I6992">
        <v>0</v>
      </c>
      <c r="J6992">
        <v>0</v>
      </c>
      <c r="K6992">
        <v>0</v>
      </c>
      <c r="L6992">
        <v>0</v>
      </c>
      <c r="M6992">
        <v>11</v>
      </c>
      <c r="N6992">
        <v>0</v>
      </c>
      <c r="O6992">
        <v>0</v>
      </c>
      <c r="P6992">
        <v>0</v>
      </c>
      <c r="Q6992">
        <v>0</v>
      </c>
    </row>
    <row r="6993" spans="1:17" x14ac:dyDescent="0.2">
      <c r="A6993" t="s">
        <v>24016</v>
      </c>
      <c r="B6993" t="s">
        <v>86</v>
      </c>
      <c r="C6993" t="s">
        <v>175</v>
      </c>
      <c r="D6993" t="s">
        <v>17029</v>
      </c>
      <c r="E6993" t="s">
        <v>79</v>
      </c>
      <c r="F6993" t="s">
        <v>4887</v>
      </c>
      <c r="G6993">
        <v>0</v>
      </c>
      <c r="H6993">
        <v>11</v>
      </c>
      <c r="I6993">
        <v>0</v>
      </c>
      <c r="J6993">
        <v>9</v>
      </c>
      <c r="K6993">
        <v>1</v>
      </c>
      <c r="L6993">
        <v>1</v>
      </c>
      <c r="M6993">
        <v>0</v>
      </c>
      <c r="N6993">
        <v>0</v>
      </c>
      <c r="O6993">
        <v>0</v>
      </c>
      <c r="P6993">
        <v>0</v>
      </c>
      <c r="Q6993">
        <v>0</v>
      </c>
    </row>
    <row r="6994" spans="1:17" x14ac:dyDescent="0.2">
      <c r="A6994" t="s">
        <v>24017</v>
      </c>
      <c r="B6994" t="s">
        <v>86</v>
      </c>
      <c r="C6994" t="s">
        <v>175</v>
      </c>
      <c r="D6994" t="s">
        <v>17029</v>
      </c>
      <c r="E6994" t="s">
        <v>79</v>
      </c>
      <c r="F6994" t="s">
        <v>4889</v>
      </c>
      <c r="G6994">
        <v>0</v>
      </c>
      <c r="H6994">
        <v>0</v>
      </c>
      <c r="I6994">
        <v>0</v>
      </c>
      <c r="J6994">
        <v>0</v>
      </c>
      <c r="K6994">
        <v>0</v>
      </c>
      <c r="L6994">
        <v>0</v>
      </c>
      <c r="M6994">
        <v>11</v>
      </c>
      <c r="N6994">
        <v>0</v>
      </c>
      <c r="O6994">
        <v>0</v>
      </c>
      <c r="P6994">
        <v>0</v>
      </c>
      <c r="Q6994">
        <v>0</v>
      </c>
    </row>
    <row r="6995" spans="1:17" x14ac:dyDescent="0.2">
      <c r="A6995" t="s">
        <v>24018</v>
      </c>
      <c r="B6995" t="s">
        <v>86</v>
      </c>
      <c r="C6995" t="s">
        <v>175</v>
      </c>
      <c r="D6995" t="s">
        <v>17029</v>
      </c>
      <c r="E6995" t="s">
        <v>79</v>
      </c>
      <c r="F6995" t="s">
        <v>4871</v>
      </c>
      <c r="G6995">
        <v>0</v>
      </c>
      <c r="H6995">
        <v>0</v>
      </c>
      <c r="I6995">
        <v>0</v>
      </c>
      <c r="J6995">
        <v>0</v>
      </c>
      <c r="K6995">
        <v>0</v>
      </c>
      <c r="L6995">
        <v>0</v>
      </c>
      <c r="M6995">
        <v>0</v>
      </c>
      <c r="N6995">
        <v>11</v>
      </c>
      <c r="O6995">
        <v>9</v>
      </c>
      <c r="P6995">
        <v>2</v>
      </c>
      <c r="Q6995">
        <v>0</v>
      </c>
    </row>
    <row r="6996" spans="1:17" x14ac:dyDescent="0.2">
      <c r="A6996" t="s">
        <v>24019</v>
      </c>
      <c r="B6996" t="s">
        <v>86</v>
      </c>
      <c r="C6996" t="s">
        <v>175</v>
      </c>
      <c r="D6996" t="s">
        <v>17029</v>
      </c>
      <c r="E6996" t="s">
        <v>79</v>
      </c>
      <c r="F6996" t="s">
        <v>4873</v>
      </c>
      <c r="G6996">
        <v>0</v>
      </c>
      <c r="H6996">
        <v>0</v>
      </c>
      <c r="I6996">
        <v>0</v>
      </c>
      <c r="J6996">
        <v>0</v>
      </c>
      <c r="K6996">
        <v>0</v>
      </c>
      <c r="L6996">
        <v>0</v>
      </c>
      <c r="M6996">
        <v>0</v>
      </c>
      <c r="N6996">
        <v>9</v>
      </c>
      <c r="O6996">
        <v>8</v>
      </c>
      <c r="P6996">
        <v>1</v>
      </c>
      <c r="Q6996">
        <v>0</v>
      </c>
    </row>
    <row r="6997" spans="1:17" x14ac:dyDescent="0.2">
      <c r="A6997" t="s">
        <v>24020</v>
      </c>
      <c r="B6997" t="s">
        <v>86</v>
      </c>
      <c r="C6997" t="s">
        <v>175</v>
      </c>
      <c r="D6997" t="s">
        <v>17029</v>
      </c>
      <c r="E6997" t="s">
        <v>79</v>
      </c>
      <c r="F6997" t="s">
        <v>17019</v>
      </c>
      <c r="G6997">
        <v>11</v>
      </c>
      <c r="H6997">
        <v>0</v>
      </c>
      <c r="I6997">
        <v>0</v>
      </c>
      <c r="J6997">
        <v>0</v>
      </c>
      <c r="K6997">
        <v>0</v>
      </c>
      <c r="L6997">
        <v>0</v>
      </c>
      <c r="M6997">
        <v>0</v>
      </c>
      <c r="N6997">
        <v>0</v>
      </c>
      <c r="O6997">
        <v>0</v>
      </c>
      <c r="P6997">
        <v>0</v>
      </c>
      <c r="Q6997">
        <v>0</v>
      </c>
    </row>
    <row r="6998" spans="1:17" x14ac:dyDescent="0.2">
      <c r="A6998" t="s">
        <v>24021</v>
      </c>
      <c r="B6998" t="s">
        <v>86</v>
      </c>
      <c r="C6998" t="s">
        <v>175</v>
      </c>
      <c r="D6998" t="s">
        <v>17029</v>
      </c>
      <c r="E6998" t="s">
        <v>81</v>
      </c>
      <c r="F6998" t="s">
        <v>4875</v>
      </c>
      <c r="G6998">
        <v>0</v>
      </c>
      <c r="H6998">
        <v>5</v>
      </c>
      <c r="I6998">
        <v>0</v>
      </c>
      <c r="J6998">
        <v>5</v>
      </c>
      <c r="K6998">
        <v>0</v>
      </c>
      <c r="L6998">
        <v>0</v>
      </c>
      <c r="M6998">
        <v>0</v>
      </c>
      <c r="N6998">
        <v>0</v>
      </c>
      <c r="O6998">
        <v>0</v>
      </c>
      <c r="P6998">
        <v>0</v>
      </c>
      <c r="Q6998">
        <v>0</v>
      </c>
    </row>
    <row r="6999" spans="1:17" x14ac:dyDescent="0.2">
      <c r="A6999" t="s">
        <v>24022</v>
      </c>
      <c r="B6999" t="s">
        <v>86</v>
      </c>
      <c r="C6999" t="s">
        <v>175</v>
      </c>
      <c r="D6999" t="s">
        <v>17029</v>
      </c>
      <c r="E6999" t="s">
        <v>81</v>
      </c>
      <c r="F6999" t="s">
        <v>4877</v>
      </c>
      <c r="G6999">
        <v>0</v>
      </c>
      <c r="H6999">
        <v>5</v>
      </c>
      <c r="I6999">
        <v>0</v>
      </c>
      <c r="J6999">
        <v>5</v>
      </c>
      <c r="K6999">
        <v>0</v>
      </c>
      <c r="L6999">
        <v>0</v>
      </c>
      <c r="M6999">
        <v>0</v>
      </c>
      <c r="N6999">
        <v>0</v>
      </c>
      <c r="O6999">
        <v>0</v>
      </c>
      <c r="P6999">
        <v>0</v>
      </c>
      <c r="Q6999">
        <v>0</v>
      </c>
    </row>
    <row r="7000" spans="1:17" x14ac:dyDescent="0.2">
      <c r="A7000" t="s">
        <v>24023</v>
      </c>
      <c r="B7000" t="s">
        <v>86</v>
      </c>
      <c r="C7000" t="s">
        <v>175</v>
      </c>
      <c r="D7000" t="s">
        <v>17029</v>
      </c>
      <c r="E7000" t="s">
        <v>81</v>
      </c>
      <c r="F7000" t="s">
        <v>4879</v>
      </c>
      <c r="G7000">
        <v>0</v>
      </c>
      <c r="H7000">
        <v>0</v>
      </c>
      <c r="I7000">
        <v>0</v>
      </c>
      <c r="J7000">
        <v>0</v>
      </c>
      <c r="K7000">
        <v>0</v>
      </c>
      <c r="L7000">
        <v>0</v>
      </c>
      <c r="M7000">
        <v>5</v>
      </c>
      <c r="N7000">
        <v>0</v>
      </c>
      <c r="O7000">
        <v>0</v>
      </c>
      <c r="P7000">
        <v>0</v>
      </c>
      <c r="Q7000">
        <v>0</v>
      </c>
    </row>
    <row r="7001" spans="1:17" x14ac:dyDescent="0.2">
      <c r="A7001" t="s">
        <v>24024</v>
      </c>
      <c r="B7001" t="s">
        <v>86</v>
      </c>
      <c r="C7001" t="s">
        <v>175</v>
      </c>
      <c r="D7001" t="s">
        <v>17029</v>
      </c>
      <c r="E7001" t="s">
        <v>81</v>
      </c>
      <c r="F7001" t="s">
        <v>4881</v>
      </c>
      <c r="G7001">
        <v>0</v>
      </c>
      <c r="H7001">
        <v>5</v>
      </c>
      <c r="I7001">
        <v>0</v>
      </c>
      <c r="J7001">
        <v>5</v>
      </c>
      <c r="K7001">
        <v>0</v>
      </c>
      <c r="L7001">
        <v>0</v>
      </c>
      <c r="M7001">
        <v>0</v>
      </c>
      <c r="N7001">
        <v>0</v>
      </c>
      <c r="O7001">
        <v>0</v>
      </c>
      <c r="P7001">
        <v>0</v>
      </c>
      <c r="Q7001">
        <v>0</v>
      </c>
    </row>
    <row r="7002" spans="1:17" x14ac:dyDescent="0.2">
      <c r="A7002" t="s">
        <v>24025</v>
      </c>
      <c r="B7002" t="s">
        <v>86</v>
      </c>
      <c r="C7002" t="s">
        <v>175</v>
      </c>
      <c r="D7002" t="s">
        <v>17029</v>
      </c>
      <c r="E7002" t="s">
        <v>81</v>
      </c>
      <c r="F7002" t="s">
        <v>4883</v>
      </c>
      <c r="G7002">
        <v>0</v>
      </c>
      <c r="H7002">
        <v>5</v>
      </c>
      <c r="I7002">
        <v>0</v>
      </c>
      <c r="J7002">
        <v>5</v>
      </c>
      <c r="K7002">
        <v>0</v>
      </c>
      <c r="L7002">
        <v>0</v>
      </c>
      <c r="M7002">
        <v>0</v>
      </c>
      <c r="N7002">
        <v>0</v>
      </c>
      <c r="O7002">
        <v>0</v>
      </c>
      <c r="P7002">
        <v>0</v>
      </c>
      <c r="Q7002">
        <v>0</v>
      </c>
    </row>
    <row r="7003" spans="1:17" x14ac:dyDescent="0.2">
      <c r="A7003" t="s">
        <v>24026</v>
      </c>
      <c r="B7003" t="s">
        <v>86</v>
      </c>
      <c r="C7003" t="s">
        <v>175</v>
      </c>
      <c r="D7003" t="s">
        <v>17029</v>
      </c>
      <c r="E7003" t="s">
        <v>81</v>
      </c>
      <c r="F7003" t="s">
        <v>4885</v>
      </c>
      <c r="G7003">
        <v>0</v>
      </c>
      <c r="H7003">
        <v>0</v>
      </c>
      <c r="I7003">
        <v>0</v>
      </c>
      <c r="J7003">
        <v>0</v>
      </c>
      <c r="K7003">
        <v>0</v>
      </c>
      <c r="L7003">
        <v>0</v>
      </c>
      <c r="M7003">
        <v>5</v>
      </c>
      <c r="N7003">
        <v>0</v>
      </c>
      <c r="O7003">
        <v>0</v>
      </c>
      <c r="P7003">
        <v>0</v>
      </c>
      <c r="Q7003">
        <v>0</v>
      </c>
    </row>
    <row r="7004" spans="1:17" x14ac:dyDescent="0.2">
      <c r="A7004" t="s">
        <v>24027</v>
      </c>
      <c r="B7004" t="s">
        <v>86</v>
      </c>
      <c r="C7004" t="s">
        <v>175</v>
      </c>
      <c r="D7004" t="s">
        <v>17029</v>
      </c>
      <c r="E7004" t="s">
        <v>81</v>
      </c>
      <c r="F7004" t="s">
        <v>4887</v>
      </c>
      <c r="G7004">
        <v>0</v>
      </c>
      <c r="H7004">
        <v>5</v>
      </c>
      <c r="I7004">
        <v>0</v>
      </c>
      <c r="J7004">
        <v>5</v>
      </c>
      <c r="K7004">
        <v>0</v>
      </c>
      <c r="L7004">
        <v>0</v>
      </c>
      <c r="M7004">
        <v>0</v>
      </c>
      <c r="N7004">
        <v>0</v>
      </c>
      <c r="O7004">
        <v>0</v>
      </c>
      <c r="P7004">
        <v>0</v>
      </c>
      <c r="Q7004">
        <v>0</v>
      </c>
    </row>
    <row r="7005" spans="1:17" x14ac:dyDescent="0.2">
      <c r="A7005" t="s">
        <v>24028</v>
      </c>
      <c r="B7005" t="s">
        <v>86</v>
      </c>
      <c r="C7005" t="s">
        <v>175</v>
      </c>
      <c r="D7005" t="s">
        <v>17029</v>
      </c>
      <c r="E7005" t="s">
        <v>81</v>
      </c>
      <c r="F7005" t="s">
        <v>4889</v>
      </c>
      <c r="G7005">
        <v>0</v>
      </c>
      <c r="H7005">
        <v>0</v>
      </c>
      <c r="I7005">
        <v>0</v>
      </c>
      <c r="J7005">
        <v>0</v>
      </c>
      <c r="K7005">
        <v>0</v>
      </c>
      <c r="L7005">
        <v>0</v>
      </c>
      <c r="M7005">
        <v>5</v>
      </c>
      <c r="N7005">
        <v>0</v>
      </c>
      <c r="O7005">
        <v>0</v>
      </c>
      <c r="P7005">
        <v>0</v>
      </c>
      <c r="Q7005">
        <v>0</v>
      </c>
    </row>
    <row r="7006" spans="1:17" x14ac:dyDescent="0.2">
      <c r="A7006" t="s">
        <v>24029</v>
      </c>
      <c r="B7006" t="s">
        <v>86</v>
      </c>
      <c r="C7006" t="s">
        <v>175</v>
      </c>
      <c r="D7006" t="s">
        <v>17029</v>
      </c>
      <c r="E7006" t="s">
        <v>81</v>
      </c>
      <c r="F7006" t="s">
        <v>4871</v>
      </c>
      <c r="G7006">
        <v>0</v>
      </c>
      <c r="H7006">
        <v>0</v>
      </c>
      <c r="I7006">
        <v>0</v>
      </c>
      <c r="J7006">
        <v>0</v>
      </c>
      <c r="K7006">
        <v>0</v>
      </c>
      <c r="L7006">
        <v>0</v>
      </c>
      <c r="M7006">
        <v>0</v>
      </c>
      <c r="N7006">
        <v>5</v>
      </c>
      <c r="O7006">
        <v>5</v>
      </c>
      <c r="P7006">
        <v>0</v>
      </c>
      <c r="Q7006">
        <v>0</v>
      </c>
    </row>
    <row r="7007" spans="1:17" x14ac:dyDescent="0.2">
      <c r="A7007" t="s">
        <v>24030</v>
      </c>
      <c r="B7007" t="s">
        <v>86</v>
      </c>
      <c r="C7007" t="s">
        <v>175</v>
      </c>
      <c r="D7007" t="s">
        <v>17029</v>
      </c>
      <c r="E7007" t="s">
        <v>81</v>
      </c>
      <c r="F7007" t="s">
        <v>4873</v>
      </c>
      <c r="G7007">
        <v>0</v>
      </c>
      <c r="H7007">
        <v>0</v>
      </c>
      <c r="I7007">
        <v>0</v>
      </c>
      <c r="J7007">
        <v>0</v>
      </c>
      <c r="K7007">
        <v>0</v>
      </c>
      <c r="L7007">
        <v>0</v>
      </c>
      <c r="M7007">
        <v>0</v>
      </c>
      <c r="N7007">
        <v>5</v>
      </c>
      <c r="O7007">
        <v>5</v>
      </c>
      <c r="P7007">
        <v>0</v>
      </c>
      <c r="Q7007">
        <v>0</v>
      </c>
    </row>
    <row r="7008" spans="1:17" x14ac:dyDescent="0.2">
      <c r="A7008" t="s">
        <v>24031</v>
      </c>
      <c r="B7008" t="s">
        <v>86</v>
      </c>
      <c r="C7008" t="s">
        <v>175</v>
      </c>
      <c r="D7008" t="s">
        <v>17029</v>
      </c>
      <c r="E7008" t="s">
        <v>81</v>
      </c>
      <c r="F7008" t="s">
        <v>17019</v>
      </c>
      <c r="G7008">
        <v>5</v>
      </c>
      <c r="H7008">
        <v>0</v>
      </c>
      <c r="I7008">
        <v>0</v>
      </c>
      <c r="J7008">
        <v>0</v>
      </c>
      <c r="K7008">
        <v>0</v>
      </c>
      <c r="L7008">
        <v>0</v>
      </c>
      <c r="M7008">
        <v>0</v>
      </c>
      <c r="N7008">
        <v>0</v>
      </c>
      <c r="O7008">
        <v>0</v>
      </c>
      <c r="P7008">
        <v>0</v>
      </c>
      <c r="Q7008">
        <v>0</v>
      </c>
    </row>
    <row r="7009" spans="1:17" x14ac:dyDescent="0.2">
      <c r="A7009" t="s">
        <v>24032</v>
      </c>
      <c r="B7009" t="s">
        <v>86</v>
      </c>
      <c r="C7009" t="s">
        <v>175</v>
      </c>
      <c r="D7009" t="s">
        <v>17021</v>
      </c>
      <c r="E7009" t="s">
        <v>79</v>
      </c>
      <c r="F7009" t="s">
        <v>17022</v>
      </c>
      <c r="G7009">
        <v>0</v>
      </c>
      <c r="H7009">
        <v>0</v>
      </c>
      <c r="I7009">
        <v>0</v>
      </c>
      <c r="J7009">
        <v>0</v>
      </c>
      <c r="K7009">
        <v>0</v>
      </c>
      <c r="L7009">
        <v>0</v>
      </c>
      <c r="M7009">
        <v>0</v>
      </c>
      <c r="N7009">
        <v>4</v>
      </c>
      <c r="O7009">
        <v>4</v>
      </c>
      <c r="P7009">
        <v>0</v>
      </c>
      <c r="Q7009">
        <v>0</v>
      </c>
    </row>
    <row r="7010" spans="1:17" x14ac:dyDescent="0.2">
      <c r="A7010" t="s">
        <v>24033</v>
      </c>
      <c r="B7010" t="s">
        <v>86</v>
      </c>
      <c r="C7010" t="s">
        <v>175</v>
      </c>
      <c r="D7010" t="s">
        <v>17021</v>
      </c>
      <c r="E7010" t="s">
        <v>79</v>
      </c>
      <c r="F7010" t="s">
        <v>17019</v>
      </c>
      <c r="G7010">
        <v>4</v>
      </c>
      <c r="H7010">
        <v>0</v>
      </c>
      <c r="I7010">
        <v>0</v>
      </c>
      <c r="J7010">
        <v>0</v>
      </c>
      <c r="K7010">
        <v>0</v>
      </c>
      <c r="L7010">
        <v>0</v>
      </c>
      <c r="M7010">
        <v>0</v>
      </c>
      <c r="N7010">
        <v>0</v>
      </c>
      <c r="O7010">
        <v>0</v>
      </c>
      <c r="P7010">
        <v>0</v>
      </c>
      <c r="Q7010">
        <v>0</v>
      </c>
    </row>
    <row r="7011" spans="1:17" x14ac:dyDescent="0.2">
      <c r="A7011" t="s">
        <v>24034</v>
      </c>
      <c r="B7011" t="s">
        <v>86</v>
      </c>
      <c r="C7011" t="s">
        <v>175</v>
      </c>
      <c r="D7011" t="s">
        <v>17021</v>
      </c>
      <c r="E7011" t="s">
        <v>81</v>
      </c>
      <c r="F7011" t="s">
        <v>17022</v>
      </c>
      <c r="G7011">
        <v>0</v>
      </c>
      <c r="H7011">
        <v>0</v>
      </c>
      <c r="I7011">
        <v>0</v>
      </c>
      <c r="J7011">
        <v>0</v>
      </c>
      <c r="K7011">
        <v>0</v>
      </c>
      <c r="L7011">
        <v>0</v>
      </c>
      <c r="M7011">
        <v>0</v>
      </c>
      <c r="N7011">
        <v>1</v>
      </c>
      <c r="O7011">
        <v>1</v>
      </c>
      <c r="P7011">
        <v>0</v>
      </c>
      <c r="Q7011">
        <v>0</v>
      </c>
    </row>
    <row r="7012" spans="1:17" x14ac:dyDescent="0.2">
      <c r="A7012" t="s">
        <v>24035</v>
      </c>
      <c r="B7012" t="s">
        <v>86</v>
      </c>
      <c r="C7012" t="s">
        <v>175</v>
      </c>
      <c r="D7012" t="s">
        <v>17021</v>
      </c>
      <c r="E7012" t="s">
        <v>81</v>
      </c>
      <c r="F7012" t="s">
        <v>17019</v>
      </c>
      <c r="G7012">
        <v>1</v>
      </c>
      <c r="H7012">
        <v>0</v>
      </c>
      <c r="I7012">
        <v>0</v>
      </c>
      <c r="J7012">
        <v>0</v>
      </c>
      <c r="K7012">
        <v>0</v>
      </c>
      <c r="L7012">
        <v>0</v>
      </c>
      <c r="M7012">
        <v>0</v>
      </c>
      <c r="N7012">
        <v>0</v>
      </c>
      <c r="O7012">
        <v>0</v>
      </c>
      <c r="P7012">
        <v>0</v>
      </c>
      <c r="Q7012">
        <v>0</v>
      </c>
    </row>
    <row r="7013" spans="1:17" x14ac:dyDescent="0.2">
      <c r="A7013" t="s">
        <v>24036</v>
      </c>
      <c r="B7013" t="s">
        <v>86</v>
      </c>
      <c r="C7013" t="s">
        <v>175</v>
      </c>
      <c r="D7013" t="s">
        <v>17025</v>
      </c>
      <c r="E7013" t="s">
        <v>81</v>
      </c>
      <c r="F7013" t="s">
        <v>17019</v>
      </c>
      <c r="G7013">
        <v>1</v>
      </c>
      <c r="H7013">
        <v>0</v>
      </c>
      <c r="I7013">
        <v>0</v>
      </c>
      <c r="J7013">
        <v>0</v>
      </c>
      <c r="K7013">
        <v>0</v>
      </c>
      <c r="L7013">
        <v>0</v>
      </c>
      <c r="M7013">
        <v>0</v>
      </c>
      <c r="N7013">
        <v>0</v>
      </c>
      <c r="O7013">
        <v>0</v>
      </c>
      <c r="P7013">
        <v>0</v>
      </c>
      <c r="Q7013">
        <v>0</v>
      </c>
    </row>
    <row r="7014" spans="1:17" x14ac:dyDescent="0.2">
      <c r="A7014" t="s">
        <v>24037</v>
      </c>
      <c r="B7014" t="s">
        <v>86</v>
      </c>
      <c r="C7014" t="s">
        <v>232</v>
      </c>
      <c r="D7014" t="s">
        <v>17029</v>
      </c>
      <c r="E7014" t="s">
        <v>79</v>
      </c>
      <c r="F7014" t="s">
        <v>4871</v>
      </c>
      <c r="G7014">
        <v>0</v>
      </c>
      <c r="H7014">
        <v>0</v>
      </c>
      <c r="I7014">
        <v>0</v>
      </c>
      <c r="J7014">
        <v>0</v>
      </c>
      <c r="K7014">
        <v>0</v>
      </c>
      <c r="L7014">
        <v>0</v>
      </c>
      <c r="M7014">
        <v>0</v>
      </c>
      <c r="N7014">
        <v>7</v>
      </c>
      <c r="O7014">
        <v>6</v>
      </c>
      <c r="P7014">
        <v>1</v>
      </c>
      <c r="Q7014">
        <v>0</v>
      </c>
    </row>
    <row r="7015" spans="1:17" x14ac:dyDescent="0.2">
      <c r="A7015" t="s">
        <v>24038</v>
      </c>
      <c r="B7015" t="s">
        <v>86</v>
      </c>
      <c r="C7015" t="s">
        <v>232</v>
      </c>
      <c r="D7015" t="s">
        <v>17029</v>
      </c>
      <c r="E7015" t="s">
        <v>79</v>
      </c>
      <c r="F7015" t="s">
        <v>4873</v>
      </c>
      <c r="G7015">
        <v>0</v>
      </c>
      <c r="H7015">
        <v>0</v>
      </c>
      <c r="I7015">
        <v>0</v>
      </c>
      <c r="J7015">
        <v>0</v>
      </c>
      <c r="K7015">
        <v>0</v>
      </c>
      <c r="L7015">
        <v>0</v>
      </c>
      <c r="M7015">
        <v>0</v>
      </c>
      <c r="N7015">
        <v>7</v>
      </c>
      <c r="O7015">
        <v>6</v>
      </c>
      <c r="P7015">
        <v>1</v>
      </c>
      <c r="Q7015">
        <v>0</v>
      </c>
    </row>
    <row r="7016" spans="1:17" x14ac:dyDescent="0.2">
      <c r="A7016" t="s">
        <v>24039</v>
      </c>
      <c r="B7016" t="s">
        <v>86</v>
      </c>
      <c r="C7016" t="s">
        <v>232</v>
      </c>
      <c r="D7016" t="s">
        <v>17029</v>
      </c>
      <c r="E7016" t="s">
        <v>79</v>
      </c>
      <c r="F7016" t="s">
        <v>17019</v>
      </c>
      <c r="G7016">
        <v>7</v>
      </c>
      <c r="H7016">
        <v>0</v>
      </c>
      <c r="I7016">
        <v>0</v>
      </c>
      <c r="J7016">
        <v>0</v>
      </c>
      <c r="K7016">
        <v>0</v>
      </c>
      <c r="L7016">
        <v>0</v>
      </c>
      <c r="M7016">
        <v>0</v>
      </c>
      <c r="N7016">
        <v>0</v>
      </c>
      <c r="O7016">
        <v>0</v>
      </c>
      <c r="P7016">
        <v>0</v>
      </c>
      <c r="Q7016">
        <v>0</v>
      </c>
    </row>
    <row r="7017" spans="1:17" x14ac:dyDescent="0.2">
      <c r="A7017" t="s">
        <v>24040</v>
      </c>
      <c r="B7017" t="s">
        <v>86</v>
      </c>
      <c r="C7017" t="s">
        <v>232</v>
      </c>
      <c r="D7017" t="s">
        <v>17029</v>
      </c>
      <c r="E7017" t="s">
        <v>81</v>
      </c>
      <c r="F7017" t="s">
        <v>4875</v>
      </c>
      <c r="G7017">
        <v>0</v>
      </c>
      <c r="H7017">
        <v>9</v>
      </c>
      <c r="I7017">
        <v>0</v>
      </c>
      <c r="J7017">
        <v>7</v>
      </c>
      <c r="K7017">
        <v>2</v>
      </c>
      <c r="L7017">
        <v>0</v>
      </c>
      <c r="M7017">
        <v>0</v>
      </c>
      <c r="N7017">
        <v>0</v>
      </c>
      <c r="O7017">
        <v>0</v>
      </c>
      <c r="P7017">
        <v>0</v>
      </c>
      <c r="Q7017">
        <v>0</v>
      </c>
    </row>
    <row r="7018" spans="1:17" x14ac:dyDescent="0.2">
      <c r="A7018" t="s">
        <v>24041</v>
      </c>
      <c r="B7018" t="s">
        <v>86</v>
      </c>
      <c r="C7018" t="s">
        <v>232</v>
      </c>
      <c r="D7018" t="s">
        <v>17029</v>
      </c>
      <c r="E7018" t="s">
        <v>81</v>
      </c>
      <c r="F7018" t="s">
        <v>4877</v>
      </c>
      <c r="G7018">
        <v>0</v>
      </c>
      <c r="H7018">
        <v>9</v>
      </c>
      <c r="I7018">
        <v>0</v>
      </c>
      <c r="J7018">
        <v>7</v>
      </c>
      <c r="K7018">
        <v>0</v>
      </c>
      <c r="L7018">
        <v>2</v>
      </c>
      <c r="M7018">
        <v>0</v>
      </c>
      <c r="N7018">
        <v>0</v>
      </c>
      <c r="O7018">
        <v>0</v>
      </c>
      <c r="P7018">
        <v>0</v>
      </c>
      <c r="Q7018">
        <v>0</v>
      </c>
    </row>
    <row r="7019" spans="1:17" x14ac:dyDescent="0.2">
      <c r="A7019" t="s">
        <v>24042</v>
      </c>
      <c r="B7019" t="s">
        <v>86</v>
      </c>
      <c r="C7019" t="s">
        <v>232</v>
      </c>
      <c r="D7019" t="s">
        <v>17029</v>
      </c>
      <c r="E7019" t="s">
        <v>81</v>
      </c>
      <c r="F7019" t="s">
        <v>4879</v>
      </c>
      <c r="G7019">
        <v>0</v>
      </c>
      <c r="H7019">
        <v>0</v>
      </c>
      <c r="I7019">
        <v>0</v>
      </c>
      <c r="J7019">
        <v>0</v>
      </c>
      <c r="K7019">
        <v>0</v>
      </c>
      <c r="L7019">
        <v>0</v>
      </c>
      <c r="M7019">
        <v>9</v>
      </c>
      <c r="N7019">
        <v>0</v>
      </c>
      <c r="O7019">
        <v>0</v>
      </c>
      <c r="P7019">
        <v>0</v>
      </c>
      <c r="Q7019">
        <v>0</v>
      </c>
    </row>
    <row r="7020" spans="1:17" x14ac:dyDescent="0.2">
      <c r="A7020" t="s">
        <v>24043</v>
      </c>
      <c r="B7020" t="s">
        <v>86</v>
      </c>
      <c r="C7020" t="s">
        <v>232</v>
      </c>
      <c r="D7020" t="s">
        <v>17029</v>
      </c>
      <c r="E7020" t="s">
        <v>81</v>
      </c>
      <c r="F7020" t="s">
        <v>4881</v>
      </c>
      <c r="G7020">
        <v>0</v>
      </c>
      <c r="H7020">
        <v>9</v>
      </c>
      <c r="I7020">
        <v>0</v>
      </c>
      <c r="J7020">
        <v>7</v>
      </c>
      <c r="K7020">
        <v>0</v>
      </c>
      <c r="L7020">
        <v>2</v>
      </c>
      <c r="M7020">
        <v>0</v>
      </c>
      <c r="N7020">
        <v>0</v>
      </c>
      <c r="O7020">
        <v>0</v>
      </c>
      <c r="P7020">
        <v>0</v>
      </c>
      <c r="Q7020">
        <v>0</v>
      </c>
    </row>
    <row r="7021" spans="1:17" x14ac:dyDescent="0.2">
      <c r="A7021" t="s">
        <v>24044</v>
      </c>
      <c r="B7021" t="s">
        <v>86</v>
      </c>
      <c r="C7021" t="s">
        <v>232</v>
      </c>
      <c r="D7021" t="s">
        <v>17029</v>
      </c>
      <c r="E7021" t="s">
        <v>81</v>
      </c>
      <c r="F7021" t="s">
        <v>4883</v>
      </c>
      <c r="G7021">
        <v>0</v>
      </c>
      <c r="H7021">
        <v>9</v>
      </c>
      <c r="I7021">
        <v>0</v>
      </c>
      <c r="J7021">
        <v>7</v>
      </c>
      <c r="K7021">
        <v>0</v>
      </c>
      <c r="L7021">
        <v>2</v>
      </c>
      <c r="M7021">
        <v>0</v>
      </c>
      <c r="N7021">
        <v>0</v>
      </c>
      <c r="O7021">
        <v>0</v>
      </c>
      <c r="P7021">
        <v>0</v>
      </c>
      <c r="Q7021">
        <v>0</v>
      </c>
    </row>
    <row r="7022" spans="1:17" x14ac:dyDescent="0.2">
      <c r="A7022" t="s">
        <v>24045</v>
      </c>
      <c r="B7022" t="s">
        <v>86</v>
      </c>
      <c r="C7022" t="s">
        <v>232</v>
      </c>
      <c r="D7022" t="s">
        <v>17029</v>
      </c>
      <c r="E7022" t="s">
        <v>81</v>
      </c>
      <c r="F7022" t="s">
        <v>4885</v>
      </c>
      <c r="G7022">
        <v>0</v>
      </c>
      <c r="H7022">
        <v>0</v>
      </c>
      <c r="I7022">
        <v>0</v>
      </c>
      <c r="J7022">
        <v>0</v>
      </c>
      <c r="K7022">
        <v>0</v>
      </c>
      <c r="L7022">
        <v>0</v>
      </c>
      <c r="M7022">
        <v>9</v>
      </c>
      <c r="N7022">
        <v>0</v>
      </c>
      <c r="O7022">
        <v>0</v>
      </c>
      <c r="P7022">
        <v>0</v>
      </c>
      <c r="Q7022">
        <v>0</v>
      </c>
    </row>
    <row r="7023" spans="1:17" x14ac:dyDescent="0.2">
      <c r="A7023" t="s">
        <v>24046</v>
      </c>
      <c r="B7023" t="s">
        <v>86</v>
      </c>
      <c r="C7023" t="s">
        <v>232</v>
      </c>
      <c r="D7023" t="s">
        <v>17029</v>
      </c>
      <c r="E7023" t="s">
        <v>81</v>
      </c>
      <c r="F7023" t="s">
        <v>4887</v>
      </c>
      <c r="G7023">
        <v>0</v>
      </c>
      <c r="H7023">
        <v>9</v>
      </c>
      <c r="I7023">
        <v>0</v>
      </c>
      <c r="J7023">
        <v>7</v>
      </c>
      <c r="K7023">
        <v>2</v>
      </c>
      <c r="L7023">
        <v>0</v>
      </c>
      <c r="M7023">
        <v>0</v>
      </c>
      <c r="N7023">
        <v>0</v>
      </c>
      <c r="O7023">
        <v>0</v>
      </c>
      <c r="P7023">
        <v>0</v>
      </c>
      <c r="Q7023">
        <v>0</v>
      </c>
    </row>
    <row r="7024" spans="1:17" x14ac:dyDescent="0.2">
      <c r="A7024" t="s">
        <v>24047</v>
      </c>
      <c r="B7024" t="s">
        <v>86</v>
      </c>
      <c r="C7024" t="s">
        <v>232</v>
      </c>
      <c r="D7024" t="s">
        <v>17029</v>
      </c>
      <c r="E7024" t="s">
        <v>81</v>
      </c>
      <c r="F7024" t="s">
        <v>4889</v>
      </c>
      <c r="G7024">
        <v>0</v>
      </c>
      <c r="H7024">
        <v>0</v>
      </c>
      <c r="I7024">
        <v>0</v>
      </c>
      <c r="J7024">
        <v>0</v>
      </c>
      <c r="K7024">
        <v>0</v>
      </c>
      <c r="L7024">
        <v>0</v>
      </c>
      <c r="M7024">
        <v>9</v>
      </c>
      <c r="N7024">
        <v>0</v>
      </c>
      <c r="O7024">
        <v>0</v>
      </c>
      <c r="P7024">
        <v>0</v>
      </c>
      <c r="Q7024">
        <v>0</v>
      </c>
    </row>
    <row r="7025" spans="1:17" x14ac:dyDescent="0.2">
      <c r="A7025" t="s">
        <v>24048</v>
      </c>
      <c r="B7025" t="s">
        <v>86</v>
      </c>
      <c r="C7025" t="s">
        <v>232</v>
      </c>
      <c r="D7025" t="s">
        <v>17029</v>
      </c>
      <c r="E7025" t="s">
        <v>81</v>
      </c>
      <c r="F7025" t="s">
        <v>4871</v>
      </c>
      <c r="G7025">
        <v>0</v>
      </c>
      <c r="H7025">
        <v>0</v>
      </c>
      <c r="I7025">
        <v>0</v>
      </c>
      <c r="J7025">
        <v>0</v>
      </c>
      <c r="K7025">
        <v>0</v>
      </c>
      <c r="L7025">
        <v>0</v>
      </c>
      <c r="M7025">
        <v>0</v>
      </c>
      <c r="N7025">
        <v>9</v>
      </c>
      <c r="O7025">
        <v>7</v>
      </c>
      <c r="P7025">
        <v>1</v>
      </c>
      <c r="Q7025">
        <v>1</v>
      </c>
    </row>
    <row r="7026" spans="1:17" x14ac:dyDescent="0.2">
      <c r="A7026" t="s">
        <v>24049</v>
      </c>
      <c r="B7026" t="s">
        <v>86</v>
      </c>
      <c r="C7026" t="s">
        <v>232</v>
      </c>
      <c r="D7026" t="s">
        <v>17029</v>
      </c>
      <c r="E7026" t="s">
        <v>81</v>
      </c>
      <c r="F7026" t="s">
        <v>4873</v>
      </c>
      <c r="G7026">
        <v>0</v>
      </c>
      <c r="H7026">
        <v>0</v>
      </c>
      <c r="I7026">
        <v>0</v>
      </c>
      <c r="J7026">
        <v>0</v>
      </c>
      <c r="K7026">
        <v>0</v>
      </c>
      <c r="L7026">
        <v>0</v>
      </c>
      <c r="M7026">
        <v>0</v>
      </c>
      <c r="N7026">
        <v>8</v>
      </c>
      <c r="O7026">
        <v>6</v>
      </c>
      <c r="P7026">
        <v>1</v>
      </c>
      <c r="Q7026">
        <v>1</v>
      </c>
    </row>
    <row r="7027" spans="1:17" x14ac:dyDescent="0.2">
      <c r="A7027" t="s">
        <v>24050</v>
      </c>
      <c r="B7027" t="s">
        <v>86</v>
      </c>
      <c r="C7027" t="s">
        <v>232</v>
      </c>
      <c r="D7027" t="s">
        <v>17029</v>
      </c>
      <c r="E7027" t="s">
        <v>81</v>
      </c>
      <c r="F7027" t="s">
        <v>17019</v>
      </c>
      <c r="G7027">
        <v>9</v>
      </c>
      <c r="H7027">
        <v>0</v>
      </c>
      <c r="I7027">
        <v>0</v>
      </c>
      <c r="J7027">
        <v>0</v>
      </c>
      <c r="K7027">
        <v>0</v>
      </c>
      <c r="L7027">
        <v>0</v>
      </c>
      <c r="M7027">
        <v>0</v>
      </c>
      <c r="N7027">
        <v>0</v>
      </c>
      <c r="O7027">
        <v>0</v>
      </c>
      <c r="P7027">
        <v>0</v>
      </c>
      <c r="Q7027">
        <v>0</v>
      </c>
    </row>
    <row r="7028" spans="1:17" x14ac:dyDescent="0.2">
      <c r="A7028" t="s">
        <v>24051</v>
      </c>
      <c r="B7028" t="s">
        <v>86</v>
      </c>
      <c r="C7028" t="s">
        <v>232</v>
      </c>
      <c r="D7028" t="s">
        <v>17021</v>
      </c>
      <c r="E7028" t="s">
        <v>81</v>
      </c>
      <c r="F7028" t="s">
        <v>17022</v>
      </c>
      <c r="G7028">
        <v>0</v>
      </c>
      <c r="H7028">
        <v>0</v>
      </c>
      <c r="I7028">
        <v>0</v>
      </c>
      <c r="J7028">
        <v>0</v>
      </c>
      <c r="K7028">
        <v>0</v>
      </c>
      <c r="L7028">
        <v>0</v>
      </c>
      <c r="M7028">
        <v>0</v>
      </c>
      <c r="N7028">
        <v>3</v>
      </c>
      <c r="O7028">
        <v>0</v>
      </c>
      <c r="P7028">
        <v>3</v>
      </c>
      <c r="Q7028">
        <v>0</v>
      </c>
    </row>
    <row r="7029" spans="1:17" x14ac:dyDescent="0.2">
      <c r="A7029" t="s">
        <v>24052</v>
      </c>
      <c r="B7029" t="s">
        <v>86</v>
      </c>
      <c r="C7029" t="s">
        <v>232</v>
      </c>
      <c r="D7029" t="s">
        <v>17021</v>
      </c>
      <c r="E7029" t="s">
        <v>81</v>
      </c>
      <c r="F7029" t="s">
        <v>17019</v>
      </c>
      <c r="G7029">
        <v>3</v>
      </c>
      <c r="H7029">
        <v>0</v>
      </c>
      <c r="I7029">
        <v>0</v>
      </c>
      <c r="J7029">
        <v>0</v>
      </c>
      <c r="K7029">
        <v>0</v>
      </c>
      <c r="L7029">
        <v>0</v>
      </c>
      <c r="M7029">
        <v>0</v>
      </c>
      <c r="N7029">
        <v>0</v>
      </c>
      <c r="O7029">
        <v>0</v>
      </c>
      <c r="P7029">
        <v>0</v>
      </c>
      <c r="Q7029">
        <v>0</v>
      </c>
    </row>
    <row r="7030" spans="1:17" x14ac:dyDescent="0.2">
      <c r="A7030" t="s">
        <v>24053</v>
      </c>
      <c r="B7030" t="s">
        <v>86</v>
      </c>
      <c r="C7030" t="s">
        <v>233</v>
      </c>
      <c r="D7030" t="s">
        <v>17029</v>
      </c>
      <c r="E7030" t="s">
        <v>79</v>
      </c>
      <c r="F7030" t="s">
        <v>4875</v>
      </c>
      <c r="G7030">
        <v>0</v>
      </c>
      <c r="H7030">
        <v>21</v>
      </c>
      <c r="I7030">
        <v>0</v>
      </c>
      <c r="J7030">
        <v>19</v>
      </c>
      <c r="K7030">
        <v>0</v>
      </c>
      <c r="L7030">
        <v>2</v>
      </c>
      <c r="M7030">
        <v>0</v>
      </c>
      <c r="N7030">
        <v>0</v>
      </c>
      <c r="O7030">
        <v>0</v>
      </c>
      <c r="P7030">
        <v>0</v>
      </c>
      <c r="Q7030">
        <v>0</v>
      </c>
    </row>
    <row r="7031" spans="1:17" x14ac:dyDescent="0.2">
      <c r="A7031" t="s">
        <v>24054</v>
      </c>
      <c r="B7031" t="s">
        <v>86</v>
      </c>
      <c r="C7031" t="s">
        <v>233</v>
      </c>
      <c r="D7031" t="s">
        <v>17029</v>
      </c>
      <c r="E7031" t="s">
        <v>79</v>
      </c>
      <c r="F7031" t="s">
        <v>4877</v>
      </c>
      <c r="G7031">
        <v>0</v>
      </c>
      <c r="H7031">
        <v>21</v>
      </c>
      <c r="I7031">
        <v>0</v>
      </c>
      <c r="J7031">
        <v>19</v>
      </c>
      <c r="K7031">
        <v>0</v>
      </c>
      <c r="L7031">
        <v>2</v>
      </c>
      <c r="M7031">
        <v>0</v>
      </c>
      <c r="N7031">
        <v>0</v>
      </c>
      <c r="O7031">
        <v>0</v>
      </c>
      <c r="P7031">
        <v>0</v>
      </c>
      <c r="Q7031">
        <v>0</v>
      </c>
    </row>
    <row r="7032" spans="1:17" x14ac:dyDescent="0.2">
      <c r="A7032" t="s">
        <v>24055</v>
      </c>
      <c r="B7032" t="s">
        <v>86</v>
      </c>
      <c r="C7032" t="s">
        <v>233</v>
      </c>
      <c r="D7032" t="s">
        <v>17029</v>
      </c>
      <c r="E7032" t="s">
        <v>79</v>
      </c>
      <c r="F7032" t="s">
        <v>4879</v>
      </c>
      <c r="G7032">
        <v>0</v>
      </c>
      <c r="H7032">
        <v>0</v>
      </c>
      <c r="I7032">
        <v>0</v>
      </c>
      <c r="J7032">
        <v>0</v>
      </c>
      <c r="K7032">
        <v>0</v>
      </c>
      <c r="L7032">
        <v>0</v>
      </c>
      <c r="M7032">
        <v>21</v>
      </c>
      <c r="N7032">
        <v>0</v>
      </c>
      <c r="O7032">
        <v>0</v>
      </c>
      <c r="P7032">
        <v>0</v>
      </c>
      <c r="Q7032">
        <v>0</v>
      </c>
    </row>
    <row r="7033" spans="1:17" x14ac:dyDescent="0.2">
      <c r="A7033" t="s">
        <v>24056</v>
      </c>
      <c r="B7033" t="s">
        <v>86</v>
      </c>
      <c r="C7033" t="s">
        <v>233</v>
      </c>
      <c r="D7033" t="s">
        <v>17029</v>
      </c>
      <c r="E7033" t="s">
        <v>79</v>
      </c>
      <c r="F7033" t="s">
        <v>4881</v>
      </c>
      <c r="G7033">
        <v>0</v>
      </c>
      <c r="H7033">
        <v>21</v>
      </c>
      <c r="I7033">
        <v>0</v>
      </c>
      <c r="J7033">
        <v>19</v>
      </c>
      <c r="K7033">
        <v>0</v>
      </c>
      <c r="L7033">
        <v>2</v>
      </c>
      <c r="M7033">
        <v>0</v>
      </c>
      <c r="N7033">
        <v>0</v>
      </c>
      <c r="O7033">
        <v>0</v>
      </c>
      <c r="P7033">
        <v>0</v>
      </c>
      <c r="Q7033">
        <v>0</v>
      </c>
    </row>
    <row r="7034" spans="1:17" x14ac:dyDescent="0.2">
      <c r="A7034" t="s">
        <v>24057</v>
      </c>
      <c r="B7034" t="s">
        <v>86</v>
      </c>
      <c r="C7034" t="s">
        <v>233</v>
      </c>
      <c r="D7034" t="s">
        <v>17029</v>
      </c>
      <c r="E7034" t="s">
        <v>79</v>
      </c>
      <c r="F7034" t="s">
        <v>4883</v>
      </c>
      <c r="G7034">
        <v>0</v>
      </c>
      <c r="H7034">
        <v>21</v>
      </c>
      <c r="I7034">
        <v>0</v>
      </c>
      <c r="J7034">
        <v>19</v>
      </c>
      <c r="K7034">
        <v>0</v>
      </c>
      <c r="L7034">
        <v>2</v>
      </c>
      <c r="M7034">
        <v>0</v>
      </c>
      <c r="N7034">
        <v>0</v>
      </c>
      <c r="O7034">
        <v>0</v>
      </c>
      <c r="P7034">
        <v>0</v>
      </c>
      <c r="Q7034">
        <v>0</v>
      </c>
    </row>
    <row r="7035" spans="1:17" x14ac:dyDescent="0.2">
      <c r="A7035" t="s">
        <v>24058</v>
      </c>
      <c r="B7035" t="s">
        <v>86</v>
      </c>
      <c r="C7035" t="s">
        <v>233</v>
      </c>
      <c r="D7035" t="s">
        <v>17029</v>
      </c>
      <c r="E7035" t="s">
        <v>79</v>
      </c>
      <c r="F7035" t="s">
        <v>4885</v>
      </c>
      <c r="G7035">
        <v>0</v>
      </c>
      <c r="H7035">
        <v>0</v>
      </c>
      <c r="I7035">
        <v>0</v>
      </c>
      <c r="J7035">
        <v>0</v>
      </c>
      <c r="K7035">
        <v>0</v>
      </c>
      <c r="L7035">
        <v>0</v>
      </c>
      <c r="M7035">
        <v>21</v>
      </c>
      <c r="N7035">
        <v>0</v>
      </c>
      <c r="O7035">
        <v>0</v>
      </c>
      <c r="P7035">
        <v>0</v>
      </c>
      <c r="Q7035">
        <v>0</v>
      </c>
    </row>
    <row r="7036" spans="1:17" x14ac:dyDescent="0.2">
      <c r="A7036" t="s">
        <v>24059</v>
      </c>
      <c r="B7036" t="s">
        <v>86</v>
      </c>
      <c r="C7036" t="s">
        <v>233</v>
      </c>
      <c r="D7036" t="s">
        <v>17029</v>
      </c>
      <c r="E7036" t="s">
        <v>79</v>
      </c>
      <c r="F7036" t="s">
        <v>4887</v>
      </c>
      <c r="G7036">
        <v>0</v>
      </c>
      <c r="H7036">
        <v>21</v>
      </c>
      <c r="I7036">
        <v>0</v>
      </c>
      <c r="J7036">
        <v>19</v>
      </c>
      <c r="K7036">
        <v>0</v>
      </c>
      <c r="L7036">
        <v>2</v>
      </c>
      <c r="M7036">
        <v>0</v>
      </c>
      <c r="N7036">
        <v>0</v>
      </c>
      <c r="O7036">
        <v>0</v>
      </c>
      <c r="P7036">
        <v>0</v>
      </c>
      <c r="Q7036">
        <v>0</v>
      </c>
    </row>
    <row r="7037" spans="1:17" x14ac:dyDescent="0.2">
      <c r="A7037" t="s">
        <v>24060</v>
      </c>
      <c r="B7037" t="s">
        <v>86</v>
      </c>
      <c r="C7037" t="s">
        <v>233</v>
      </c>
      <c r="D7037" t="s">
        <v>17029</v>
      </c>
      <c r="E7037" t="s">
        <v>79</v>
      </c>
      <c r="F7037" t="s">
        <v>4889</v>
      </c>
      <c r="G7037">
        <v>0</v>
      </c>
      <c r="H7037">
        <v>0</v>
      </c>
      <c r="I7037">
        <v>0</v>
      </c>
      <c r="J7037">
        <v>0</v>
      </c>
      <c r="K7037">
        <v>0</v>
      </c>
      <c r="L7037">
        <v>0</v>
      </c>
      <c r="M7037">
        <v>21</v>
      </c>
      <c r="N7037">
        <v>0</v>
      </c>
      <c r="O7037">
        <v>0</v>
      </c>
      <c r="P7037">
        <v>0</v>
      </c>
      <c r="Q7037">
        <v>0</v>
      </c>
    </row>
    <row r="7038" spans="1:17" x14ac:dyDescent="0.2">
      <c r="A7038" t="s">
        <v>24061</v>
      </c>
      <c r="B7038" t="s">
        <v>86</v>
      </c>
      <c r="C7038" t="s">
        <v>233</v>
      </c>
      <c r="D7038" t="s">
        <v>17029</v>
      </c>
      <c r="E7038" t="s">
        <v>79</v>
      </c>
      <c r="F7038" t="s">
        <v>4871</v>
      </c>
      <c r="G7038">
        <v>0</v>
      </c>
      <c r="H7038">
        <v>0</v>
      </c>
      <c r="I7038">
        <v>0</v>
      </c>
      <c r="J7038">
        <v>0</v>
      </c>
      <c r="K7038">
        <v>0</v>
      </c>
      <c r="L7038">
        <v>0</v>
      </c>
      <c r="M7038">
        <v>0</v>
      </c>
      <c r="N7038">
        <v>21</v>
      </c>
      <c r="O7038">
        <v>21</v>
      </c>
      <c r="P7038">
        <v>0</v>
      </c>
      <c r="Q7038">
        <v>0</v>
      </c>
    </row>
    <row r="7039" spans="1:17" x14ac:dyDescent="0.2">
      <c r="A7039" t="s">
        <v>24062</v>
      </c>
      <c r="B7039" t="s">
        <v>86</v>
      </c>
      <c r="C7039" t="s">
        <v>233</v>
      </c>
      <c r="D7039" t="s">
        <v>17029</v>
      </c>
      <c r="E7039" t="s">
        <v>79</v>
      </c>
      <c r="F7039" t="s">
        <v>4873</v>
      </c>
      <c r="G7039">
        <v>0</v>
      </c>
      <c r="H7039">
        <v>0</v>
      </c>
      <c r="I7039">
        <v>0</v>
      </c>
      <c r="J7039">
        <v>0</v>
      </c>
      <c r="K7039">
        <v>0</v>
      </c>
      <c r="L7039">
        <v>0</v>
      </c>
      <c r="M7039">
        <v>0</v>
      </c>
      <c r="N7039">
        <v>21</v>
      </c>
      <c r="O7039">
        <v>21</v>
      </c>
      <c r="P7039">
        <v>0</v>
      </c>
      <c r="Q7039">
        <v>0</v>
      </c>
    </row>
    <row r="7040" spans="1:17" x14ac:dyDescent="0.2">
      <c r="A7040" t="s">
        <v>24063</v>
      </c>
      <c r="B7040" t="s">
        <v>86</v>
      </c>
      <c r="C7040" t="s">
        <v>233</v>
      </c>
      <c r="D7040" t="s">
        <v>17029</v>
      </c>
      <c r="E7040" t="s">
        <v>79</v>
      </c>
      <c r="F7040" t="s">
        <v>17019</v>
      </c>
      <c r="G7040">
        <v>21</v>
      </c>
      <c r="H7040">
        <v>0</v>
      </c>
      <c r="I7040">
        <v>0</v>
      </c>
      <c r="J7040">
        <v>0</v>
      </c>
      <c r="K7040">
        <v>0</v>
      </c>
      <c r="L7040">
        <v>0</v>
      </c>
      <c r="M7040">
        <v>0</v>
      </c>
      <c r="N7040">
        <v>0</v>
      </c>
      <c r="O7040">
        <v>0</v>
      </c>
      <c r="P7040">
        <v>0</v>
      </c>
      <c r="Q7040">
        <v>0</v>
      </c>
    </row>
    <row r="7041" spans="1:17" x14ac:dyDescent="0.2">
      <c r="A7041" t="s">
        <v>24064</v>
      </c>
      <c r="B7041" t="s">
        <v>86</v>
      </c>
      <c r="C7041" t="s">
        <v>233</v>
      </c>
      <c r="D7041" t="s">
        <v>17029</v>
      </c>
      <c r="E7041" t="s">
        <v>81</v>
      </c>
      <c r="F7041" t="s">
        <v>4875</v>
      </c>
      <c r="G7041">
        <v>0</v>
      </c>
      <c r="H7041">
        <v>10</v>
      </c>
      <c r="I7041">
        <v>1</v>
      </c>
      <c r="J7041">
        <v>7</v>
      </c>
      <c r="K7041">
        <v>0</v>
      </c>
      <c r="L7041">
        <v>2</v>
      </c>
      <c r="M7041">
        <v>0</v>
      </c>
      <c r="N7041">
        <v>0</v>
      </c>
      <c r="O7041">
        <v>0</v>
      </c>
      <c r="P7041">
        <v>0</v>
      </c>
      <c r="Q7041">
        <v>0</v>
      </c>
    </row>
    <row r="7042" spans="1:17" x14ac:dyDescent="0.2">
      <c r="A7042" t="s">
        <v>24065</v>
      </c>
      <c r="B7042" t="s">
        <v>86</v>
      </c>
      <c r="C7042" t="s">
        <v>233</v>
      </c>
      <c r="D7042" t="s">
        <v>17029</v>
      </c>
      <c r="E7042" t="s">
        <v>81</v>
      </c>
      <c r="F7042" t="s">
        <v>4877</v>
      </c>
      <c r="G7042">
        <v>0</v>
      </c>
      <c r="H7042">
        <v>10</v>
      </c>
      <c r="I7042">
        <v>1</v>
      </c>
      <c r="J7042">
        <v>7</v>
      </c>
      <c r="K7042">
        <v>0</v>
      </c>
      <c r="L7042">
        <v>2</v>
      </c>
      <c r="M7042">
        <v>0</v>
      </c>
      <c r="N7042">
        <v>0</v>
      </c>
      <c r="O7042">
        <v>0</v>
      </c>
      <c r="P7042">
        <v>0</v>
      </c>
      <c r="Q7042">
        <v>0</v>
      </c>
    </row>
    <row r="7043" spans="1:17" x14ac:dyDescent="0.2">
      <c r="A7043" t="s">
        <v>24066</v>
      </c>
      <c r="B7043" t="s">
        <v>86</v>
      </c>
      <c r="C7043" t="s">
        <v>233</v>
      </c>
      <c r="D7043" t="s">
        <v>17029</v>
      </c>
      <c r="E7043" t="s">
        <v>81</v>
      </c>
      <c r="F7043" t="s">
        <v>4879</v>
      </c>
      <c r="G7043">
        <v>0</v>
      </c>
      <c r="H7043">
        <v>0</v>
      </c>
      <c r="I7043">
        <v>0</v>
      </c>
      <c r="J7043">
        <v>0</v>
      </c>
      <c r="K7043">
        <v>0</v>
      </c>
      <c r="L7043">
        <v>0</v>
      </c>
      <c r="M7043">
        <v>10</v>
      </c>
      <c r="N7043">
        <v>0</v>
      </c>
      <c r="O7043">
        <v>0</v>
      </c>
      <c r="P7043">
        <v>0</v>
      </c>
      <c r="Q7043">
        <v>0</v>
      </c>
    </row>
    <row r="7044" spans="1:17" x14ac:dyDescent="0.2">
      <c r="A7044" t="s">
        <v>24067</v>
      </c>
      <c r="B7044" t="s">
        <v>86</v>
      </c>
      <c r="C7044" t="s">
        <v>233</v>
      </c>
      <c r="D7044" t="s">
        <v>17029</v>
      </c>
      <c r="E7044" t="s">
        <v>81</v>
      </c>
      <c r="F7044" t="s">
        <v>4881</v>
      </c>
      <c r="G7044">
        <v>0</v>
      </c>
      <c r="H7044">
        <v>10</v>
      </c>
      <c r="I7044">
        <v>1</v>
      </c>
      <c r="J7044">
        <v>7</v>
      </c>
      <c r="K7044">
        <v>0</v>
      </c>
      <c r="L7044">
        <v>2</v>
      </c>
      <c r="M7044">
        <v>0</v>
      </c>
      <c r="N7044">
        <v>0</v>
      </c>
      <c r="O7044">
        <v>0</v>
      </c>
      <c r="P7044">
        <v>0</v>
      </c>
      <c r="Q7044">
        <v>0</v>
      </c>
    </row>
    <row r="7045" spans="1:17" x14ac:dyDescent="0.2">
      <c r="A7045" t="s">
        <v>24068</v>
      </c>
      <c r="B7045" t="s">
        <v>86</v>
      </c>
      <c r="C7045" t="s">
        <v>233</v>
      </c>
      <c r="D7045" t="s">
        <v>17029</v>
      </c>
      <c r="E7045" t="s">
        <v>81</v>
      </c>
      <c r="F7045" t="s">
        <v>4883</v>
      </c>
      <c r="G7045">
        <v>0</v>
      </c>
      <c r="H7045">
        <v>10</v>
      </c>
      <c r="I7045">
        <v>1</v>
      </c>
      <c r="J7045">
        <v>7</v>
      </c>
      <c r="K7045">
        <v>0</v>
      </c>
      <c r="L7045">
        <v>2</v>
      </c>
      <c r="M7045">
        <v>0</v>
      </c>
      <c r="N7045">
        <v>0</v>
      </c>
      <c r="O7045">
        <v>0</v>
      </c>
      <c r="P7045">
        <v>0</v>
      </c>
      <c r="Q7045">
        <v>0</v>
      </c>
    </row>
    <row r="7046" spans="1:17" x14ac:dyDescent="0.2">
      <c r="A7046" t="s">
        <v>24069</v>
      </c>
      <c r="B7046" t="s">
        <v>86</v>
      </c>
      <c r="C7046" t="s">
        <v>233</v>
      </c>
      <c r="D7046" t="s">
        <v>17029</v>
      </c>
      <c r="E7046" t="s">
        <v>81</v>
      </c>
      <c r="F7046" t="s">
        <v>4885</v>
      </c>
      <c r="G7046">
        <v>0</v>
      </c>
      <c r="H7046">
        <v>0</v>
      </c>
      <c r="I7046">
        <v>0</v>
      </c>
      <c r="J7046">
        <v>0</v>
      </c>
      <c r="K7046">
        <v>0</v>
      </c>
      <c r="L7046">
        <v>0</v>
      </c>
      <c r="M7046">
        <v>10</v>
      </c>
      <c r="N7046">
        <v>0</v>
      </c>
      <c r="O7046">
        <v>0</v>
      </c>
      <c r="P7046">
        <v>0</v>
      </c>
      <c r="Q7046">
        <v>0</v>
      </c>
    </row>
    <row r="7047" spans="1:17" x14ac:dyDescent="0.2">
      <c r="A7047" t="s">
        <v>24070</v>
      </c>
      <c r="B7047" t="s">
        <v>86</v>
      </c>
      <c r="C7047" t="s">
        <v>233</v>
      </c>
      <c r="D7047" t="s">
        <v>17029</v>
      </c>
      <c r="E7047" t="s">
        <v>81</v>
      </c>
      <c r="F7047" t="s">
        <v>4887</v>
      </c>
      <c r="G7047">
        <v>0</v>
      </c>
      <c r="H7047">
        <v>10</v>
      </c>
      <c r="I7047">
        <v>1</v>
      </c>
      <c r="J7047">
        <v>7</v>
      </c>
      <c r="K7047">
        <v>0</v>
      </c>
      <c r="L7047">
        <v>2</v>
      </c>
      <c r="M7047">
        <v>0</v>
      </c>
      <c r="N7047">
        <v>0</v>
      </c>
      <c r="O7047">
        <v>0</v>
      </c>
      <c r="P7047">
        <v>0</v>
      </c>
      <c r="Q7047">
        <v>0</v>
      </c>
    </row>
    <row r="7048" spans="1:17" x14ac:dyDescent="0.2">
      <c r="A7048" t="s">
        <v>24071</v>
      </c>
      <c r="B7048" t="s">
        <v>86</v>
      </c>
      <c r="C7048" t="s">
        <v>233</v>
      </c>
      <c r="D7048" t="s">
        <v>17029</v>
      </c>
      <c r="E7048" t="s">
        <v>81</v>
      </c>
      <c r="F7048" t="s">
        <v>4889</v>
      </c>
      <c r="G7048">
        <v>0</v>
      </c>
      <c r="H7048">
        <v>0</v>
      </c>
      <c r="I7048">
        <v>0</v>
      </c>
      <c r="J7048">
        <v>0</v>
      </c>
      <c r="K7048">
        <v>0</v>
      </c>
      <c r="L7048">
        <v>0</v>
      </c>
      <c r="M7048">
        <v>10</v>
      </c>
      <c r="N7048">
        <v>0</v>
      </c>
      <c r="O7048">
        <v>0</v>
      </c>
      <c r="P7048">
        <v>0</v>
      </c>
      <c r="Q7048">
        <v>0</v>
      </c>
    </row>
    <row r="7049" spans="1:17" x14ac:dyDescent="0.2">
      <c r="A7049" t="s">
        <v>24072</v>
      </c>
      <c r="B7049" t="s">
        <v>86</v>
      </c>
      <c r="C7049" t="s">
        <v>233</v>
      </c>
      <c r="D7049" t="s">
        <v>17029</v>
      </c>
      <c r="E7049" t="s">
        <v>81</v>
      </c>
      <c r="F7049" t="s">
        <v>4871</v>
      </c>
      <c r="G7049">
        <v>0</v>
      </c>
      <c r="H7049">
        <v>0</v>
      </c>
      <c r="I7049">
        <v>0</v>
      </c>
      <c r="J7049">
        <v>0</v>
      </c>
      <c r="K7049">
        <v>0</v>
      </c>
      <c r="L7049">
        <v>0</v>
      </c>
      <c r="M7049">
        <v>0</v>
      </c>
      <c r="N7049">
        <v>10</v>
      </c>
      <c r="O7049">
        <v>8</v>
      </c>
      <c r="P7049">
        <v>1</v>
      </c>
      <c r="Q7049">
        <v>1</v>
      </c>
    </row>
    <row r="7050" spans="1:17" x14ac:dyDescent="0.2">
      <c r="A7050" t="s">
        <v>24073</v>
      </c>
      <c r="B7050" t="s">
        <v>86</v>
      </c>
      <c r="C7050" t="s">
        <v>233</v>
      </c>
      <c r="D7050" t="s">
        <v>17029</v>
      </c>
      <c r="E7050" t="s">
        <v>81</v>
      </c>
      <c r="F7050" t="s">
        <v>4873</v>
      </c>
      <c r="G7050">
        <v>0</v>
      </c>
      <c r="H7050">
        <v>0</v>
      </c>
      <c r="I7050">
        <v>0</v>
      </c>
      <c r="J7050">
        <v>0</v>
      </c>
      <c r="K7050">
        <v>0</v>
      </c>
      <c r="L7050">
        <v>0</v>
      </c>
      <c r="M7050">
        <v>0</v>
      </c>
      <c r="N7050">
        <v>9</v>
      </c>
      <c r="O7050">
        <v>7</v>
      </c>
      <c r="P7050">
        <v>1</v>
      </c>
      <c r="Q7050">
        <v>1</v>
      </c>
    </row>
    <row r="7051" spans="1:17" x14ac:dyDescent="0.2">
      <c r="A7051" t="s">
        <v>24074</v>
      </c>
      <c r="B7051" t="s">
        <v>86</v>
      </c>
      <c r="C7051" t="s">
        <v>233</v>
      </c>
      <c r="D7051" t="s">
        <v>17029</v>
      </c>
      <c r="E7051" t="s">
        <v>81</v>
      </c>
      <c r="F7051" t="s">
        <v>17019</v>
      </c>
      <c r="G7051">
        <v>10</v>
      </c>
      <c r="H7051">
        <v>0</v>
      </c>
      <c r="I7051">
        <v>0</v>
      </c>
      <c r="J7051">
        <v>0</v>
      </c>
      <c r="K7051">
        <v>0</v>
      </c>
      <c r="L7051">
        <v>0</v>
      </c>
      <c r="M7051">
        <v>0</v>
      </c>
      <c r="N7051">
        <v>0</v>
      </c>
      <c r="O7051">
        <v>0</v>
      </c>
      <c r="P7051">
        <v>0</v>
      </c>
      <c r="Q7051">
        <v>0</v>
      </c>
    </row>
    <row r="7052" spans="1:17" x14ac:dyDescent="0.2">
      <c r="A7052" t="s">
        <v>24075</v>
      </c>
      <c r="B7052" t="s">
        <v>86</v>
      </c>
      <c r="C7052" t="s">
        <v>233</v>
      </c>
      <c r="D7052" t="s">
        <v>17021</v>
      </c>
      <c r="E7052" t="s">
        <v>79</v>
      </c>
      <c r="F7052" t="s">
        <v>17022</v>
      </c>
      <c r="G7052">
        <v>0</v>
      </c>
      <c r="H7052">
        <v>0</v>
      </c>
      <c r="I7052">
        <v>0</v>
      </c>
      <c r="J7052">
        <v>0</v>
      </c>
      <c r="K7052">
        <v>0</v>
      </c>
      <c r="L7052">
        <v>0</v>
      </c>
      <c r="M7052">
        <v>0</v>
      </c>
      <c r="N7052">
        <v>1</v>
      </c>
      <c r="O7052">
        <v>1</v>
      </c>
      <c r="P7052">
        <v>0</v>
      </c>
      <c r="Q7052">
        <v>0</v>
      </c>
    </row>
    <row r="7053" spans="1:17" x14ac:dyDescent="0.2">
      <c r="A7053" t="s">
        <v>24076</v>
      </c>
      <c r="B7053" t="s">
        <v>86</v>
      </c>
      <c r="C7053" t="s">
        <v>233</v>
      </c>
      <c r="D7053" t="s">
        <v>17021</v>
      </c>
      <c r="E7053" t="s">
        <v>79</v>
      </c>
      <c r="F7053" t="s">
        <v>17019</v>
      </c>
      <c r="G7053">
        <v>1</v>
      </c>
      <c r="H7053">
        <v>0</v>
      </c>
      <c r="I7053">
        <v>0</v>
      </c>
      <c r="J7053">
        <v>0</v>
      </c>
      <c r="K7053">
        <v>0</v>
      </c>
      <c r="L7053">
        <v>0</v>
      </c>
      <c r="M7053">
        <v>0</v>
      </c>
      <c r="N7053">
        <v>0</v>
      </c>
      <c r="O7053">
        <v>0</v>
      </c>
      <c r="P7053">
        <v>0</v>
      </c>
      <c r="Q7053">
        <v>0</v>
      </c>
    </row>
    <row r="7054" spans="1:17" x14ac:dyDescent="0.2">
      <c r="A7054" t="s">
        <v>24077</v>
      </c>
      <c r="B7054" t="s">
        <v>86</v>
      </c>
      <c r="C7054" t="s">
        <v>233</v>
      </c>
      <c r="D7054" t="s">
        <v>17021</v>
      </c>
      <c r="E7054" t="s">
        <v>81</v>
      </c>
      <c r="F7054" t="s">
        <v>17022</v>
      </c>
      <c r="G7054">
        <v>0</v>
      </c>
      <c r="H7054">
        <v>0</v>
      </c>
      <c r="I7054">
        <v>0</v>
      </c>
      <c r="J7054">
        <v>0</v>
      </c>
      <c r="K7054">
        <v>0</v>
      </c>
      <c r="L7054">
        <v>0</v>
      </c>
      <c r="M7054">
        <v>0</v>
      </c>
      <c r="N7054">
        <v>1</v>
      </c>
      <c r="O7054">
        <v>0</v>
      </c>
      <c r="P7054">
        <v>1</v>
      </c>
      <c r="Q7054">
        <v>0</v>
      </c>
    </row>
    <row r="7055" spans="1:17" x14ac:dyDescent="0.2">
      <c r="A7055" t="s">
        <v>24078</v>
      </c>
      <c r="B7055" t="s">
        <v>86</v>
      </c>
      <c r="C7055" t="s">
        <v>233</v>
      </c>
      <c r="D7055" t="s">
        <v>17021</v>
      </c>
      <c r="E7055" t="s">
        <v>81</v>
      </c>
      <c r="F7055" t="s">
        <v>17019</v>
      </c>
      <c r="G7055">
        <v>1</v>
      </c>
      <c r="H7055">
        <v>0</v>
      </c>
      <c r="I7055">
        <v>0</v>
      </c>
      <c r="J7055">
        <v>0</v>
      </c>
      <c r="K7055">
        <v>0</v>
      </c>
      <c r="L7055">
        <v>0</v>
      </c>
      <c r="M7055">
        <v>0</v>
      </c>
      <c r="N7055">
        <v>0</v>
      </c>
      <c r="O7055">
        <v>0</v>
      </c>
      <c r="P7055">
        <v>0</v>
      </c>
      <c r="Q7055">
        <v>0</v>
      </c>
    </row>
    <row r="7056" spans="1:17" x14ac:dyDescent="0.2">
      <c r="A7056" t="s">
        <v>24079</v>
      </c>
      <c r="B7056" t="s">
        <v>86</v>
      </c>
      <c r="C7056" t="s">
        <v>234</v>
      </c>
      <c r="D7056" t="s">
        <v>17029</v>
      </c>
      <c r="E7056" t="s">
        <v>79</v>
      </c>
      <c r="F7056" t="s">
        <v>4875</v>
      </c>
      <c r="G7056">
        <v>0</v>
      </c>
      <c r="H7056">
        <v>2</v>
      </c>
      <c r="I7056">
        <v>0</v>
      </c>
      <c r="J7056">
        <v>1</v>
      </c>
      <c r="K7056">
        <v>1</v>
      </c>
      <c r="L7056">
        <v>0</v>
      </c>
      <c r="M7056">
        <v>0</v>
      </c>
      <c r="N7056">
        <v>0</v>
      </c>
      <c r="O7056">
        <v>0</v>
      </c>
      <c r="P7056">
        <v>0</v>
      </c>
      <c r="Q7056">
        <v>0</v>
      </c>
    </row>
    <row r="7057" spans="1:17" x14ac:dyDescent="0.2">
      <c r="A7057" t="s">
        <v>24080</v>
      </c>
      <c r="B7057" t="s">
        <v>86</v>
      </c>
      <c r="C7057" t="s">
        <v>234</v>
      </c>
      <c r="D7057" t="s">
        <v>17029</v>
      </c>
      <c r="E7057" t="s">
        <v>79</v>
      </c>
      <c r="F7057" t="s">
        <v>4877</v>
      </c>
      <c r="G7057">
        <v>0</v>
      </c>
      <c r="H7057">
        <v>2</v>
      </c>
      <c r="I7057">
        <v>0</v>
      </c>
      <c r="J7057">
        <v>1</v>
      </c>
      <c r="K7057">
        <v>1</v>
      </c>
      <c r="L7057">
        <v>0</v>
      </c>
      <c r="M7057">
        <v>0</v>
      </c>
      <c r="N7057">
        <v>0</v>
      </c>
      <c r="O7057">
        <v>0</v>
      </c>
      <c r="P7057">
        <v>0</v>
      </c>
      <c r="Q7057">
        <v>0</v>
      </c>
    </row>
    <row r="7058" spans="1:17" x14ac:dyDescent="0.2">
      <c r="A7058" t="s">
        <v>24081</v>
      </c>
      <c r="B7058" t="s">
        <v>86</v>
      </c>
      <c r="C7058" t="s">
        <v>234</v>
      </c>
      <c r="D7058" t="s">
        <v>17029</v>
      </c>
      <c r="E7058" t="s">
        <v>79</v>
      </c>
      <c r="F7058" t="s">
        <v>4879</v>
      </c>
      <c r="G7058">
        <v>0</v>
      </c>
      <c r="H7058">
        <v>0</v>
      </c>
      <c r="I7058">
        <v>0</v>
      </c>
      <c r="J7058">
        <v>0</v>
      </c>
      <c r="K7058">
        <v>0</v>
      </c>
      <c r="L7058">
        <v>0</v>
      </c>
      <c r="M7058">
        <v>2</v>
      </c>
      <c r="N7058">
        <v>0</v>
      </c>
      <c r="O7058">
        <v>0</v>
      </c>
      <c r="P7058">
        <v>0</v>
      </c>
      <c r="Q7058">
        <v>0</v>
      </c>
    </row>
    <row r="7059" spans="1:17" x14ac:dyDescent="0.2">
      <c r="A7059" t="s">
        <v>24082</v>
      </c>
      <c r="B7059" t="s">
        <v>86</v>
      </c>
      <c r="C7059" t="s">
        <v>234</v>
      </c>
      <c r="D7059" t="s">
        <v>17029</v>
      </c>
      <c r="E7059" t="s">
        <v>79</v>
      </c>
      <c r="F7059" t="s">
        <v>4881</v>
      </c>
      <c r="G7059">
        <v>0</v>
      </c>
      <c r="H7059">
        <v>2</v>
      </c>
      <c r="I7059">
        <v>0</v>
      </c>
      <c r="J7059">
        <v>1</v>
      </c>
      <c r="K7059">
        <v>1</v>
      </c>
      <c r="L7059">
        <v>0</v>
      </c>
      <c r="M7059">
        <v>0</v>
      </c>
      <c r="N7059">
        <v>0</v>
      </c>
      <c r="O7059">
        <v>0</v>
      </c>
      <c r="P7059">
        <v>0</v>
      </c>
      <c r="Q7059">
        <v>0</v>
      </c>
    </row>
    <row r="7060" spans="1:17" x14ac:dyDescent="0.2">
      <c r="A7060" t="s">
        <v>24083</v>
      </c>
      <c r="B7060" t="s">
        <v>86</v>
      </c>
      <c r="C7060" t="s">
        <v>234</v>
      </c>
      <c r="D7060" t="s">
        <v>17029</v>
      </c>
      <c r="E7060" t="s">
        <v>79</v>
      </c>
      <c r="F7060" t="s">
        <v>4883</v>
      </c>
      <c r="G7060">
        <v>0</v>
      </c>
      <c r="H7060">
        <v>2</v>
      </c>
      <c r="I7060">
        <v>0</v>
      </c>
      <c r="J7060">
        <v>1</v>
      </c>
      <c r="K7060">
        <v>1</v>
      </c>
      <c r="L7060">
        <v>0</v>
      </c>
      <c r="M7060">
        <v>0</v>
      </c>
      <c r="N7060">
        <v>0</v>
      </c>
      <c r="O7060">
        <v>0</v>
      </c>
      <c r="P7060">
        <v>0</v>
      </c>
      <c r="Q7060">
        <v>0</v>
      </c>
    </row>
    <row r="7061" spans="1:17" x14ac:dyDescent="0.2">
      <c r="A7061" t="s">
        <v>24084</v>
      </c>
      <c r="B7061" t="s">
        <v>86</v>
      </c>
      <c r="C7061" t="s">
        <v>234</v>
      </c>
      <c r="D7061" t="s">
        <v>17029</v>
      </c>
      <c r="E7061" t="s">
        <v>79</v>
      </c>
      <c r="F7061" t="s">
        <v>4885</v>
      </c>
      <c r="G7061">
        <v>0</v>
      </c>
      <c r="H7061">
        <v>0</v>
      </c>
      <c r="I7061">
        <v>0</v>
      </c>
      <c r="J7061">
        <v>0</v>
      </c>
      <c r="K7061">
        <v>0</v>
      </c>
      <c r="L7061">
        <v>0</v>
      </c>
      <c r="M7061">
        <v>2</v>
      </c>
      <c r="N7061">
        <v>0</v>
      </c>
      <c r="O7061">
        <v>0</v>
      </c>
      <c r="P7061">
        <v>0</v>
      </c>
      <c r="Q7061">
        <v>0</v>
      </c>
    </row>
    <row r="7062" spans="1:17" x14ac:dyDescent="0.2">
      <c r="A7062" t="s">
        <v>24085</v>
      </c>
      <c r="B7062" t="s">
        <v>86</v>
      </c>
      <c r="C7062" t="s">
        <v>234</v>
      </c>
      <c r="D7062" t="s">
        <v>17029</v>
      </c>
      <c r="E7062" t="s">
        <v>79</v>
      </c>
      <c r="F7062" t="s">
        <v>4887</v>
      </c>
      <c r="G7062">
        <v>0</v>
      </c>
      <c r="H7062">
        <v>2</v>
      </c>
      <c r="I7062">
        <v>0</v>
      </c>
      <c r="J7062">
        <v>1</v>
      </c>
      <c r="K7062">
        <v>1</v>
      </c>
      <c r="L7062">
        <v>0</v>
      </c>
      <c r="M7062">
        <v>0</v>
      </c>
      <c r="N7062">
        <v>0</v>
      </c>
      <c r="O7062">
        <v>0</v>
      </c>
      <c r="P7062">
        <v>0</v>
      </c>
      <c r="Q7062">
        <v>0</v>
      </c>
    </row>
    <row r="7063" spans="1:17" x14ac:dyDescent="0.2">
      <c r="A7063" t="s">
        <v>24086</v>
      </c>
      <c r="B7063" t="s">
        <v>86</v>
      </c>
      <c r="C7063" t="s">
        <v>234</v>
      </c>
      <c r="D7063" t="s">
        <v>17029</v>
      </c>
      <c r="E7063" t="s">
        <v>79</v>
      </c>
      <c r="F7063" t="s">
        <v>4889</v>
      </c>
      <c r="G7063">
        <v>0</v>
      </c>
      <c r="H7063">
        <v>0</v>
      </c>
      <c r="I7063">
        <v>0</v>
      </c>
      <c r="J7063">
        <v>0</v>
      </c>
      <c r="K7063">
        <v>0</v>
      </c>
      <c r="L7063">
        <v>0</v>
      </c>
      <c r="M7063">
        <v>2</v>
      </c>
      <c r="N7063">
        <v>0</v>
      </c>
      <c r="O7063">
        <v>0</v>
      </c>
      <c r="P7063">
        <v>0</v>
      </c>
      <c r="Q7063">
        <v>0</v>
      </c>
    </row>
    <row r="7064" spans="1:17" x14ac:dyDescent="0.2">
      <c r="A7064" t="s">
        <v>24087</v>
      </c>
      <c r="B7064" t="s">
        <v>86</v>
      </c>
      <c r="C7064" t="s">
        <v>234</v>
      </c>
      <c r="D7064" t="s">
        <v>17029</v>
      </c>
      <c r="E7064" t="s">
        <v>79</v>
      </c>
      <c r="F7064" t="s">
        <v>4871</v>
      </c>
      <c r="G7064">
        <v>0</v>
      </c>
      <c r="H7064">
        <v>0</v>
      </c>
      <c r="I7064">
        <v>0</v>
      </c>
      <c r="J7064">
        <v>0</v>
      </c>
      <c r="K7064">
        <v>0</v>
      </c>
      <c r="L7064">
        <v>0</v>
      </c>
      <c r="M7064">
        <v>0</v>
      </c>
      <c r="N7064">
        <v>2</v>
      </c>
      <c r="O7064">
        <v>2</v>
      </c>
      <c r="P7064">
        <v>0</v>
      </c>
      <c r="Q7064">
        <v>0</v>
      </c>
    </row>
    <row r="7065" spans="1:17" x14ac:dyDescent="0.2">
      <c r="A7065" t="s">
        <v>24088</v>
      </c>
      <c r="B7065" t="s">
        <v>86</v>
      </c>
      <c r="C7065" t="s">
        <v>234</v>
      </c>
      <c r="D7065" t="s">
        <v>17029</v>
      </c>
      <c r="E7065" t="s">
        <v>79</v>
      </c>
      <c r="F7065" t="s">
        <v>4873</v>
      </c>
      <c r="G7065">
        <v>0</v>
      </c>
      <c r="H7065">
        <v>0</v>
      </c>
      <c r="I7065">
        <v>0</v>
      </c>
      <c r="J7065">
        <v>0</v>
      </c>
      <c r="K7065">
        <v>0</v>
      </c>
      <c r="L7065">
        <v>0</v>
      </c>
      <c r="M7065">
        <v>0</v>
      </c>
      <c r="N7065">
        <v>1</v>
      </c>
      <c r="O7065">
        <v>1</v>
      </c>
      <c r="P7065">
        <v>0</v>
      </c>
      <c r="Q7065">
        <v>0</v>
      </c>
    </row>
    <row r="7066" spans="1:17" x14ac:dyDescent="0.2">
      <c r="A7066" t="s">
        <v>24089</v>
      </c>
      <c r="B7066" t="s">
        <v>86</v>
      </c>
      <c r="C7066" t="s">
        <v>234</v>
      </c>
      <c r="D7066" t="s">
        <v>17029</v>
      </c>
      <c r="E7066" t="s">
        <v>79</v>
      </c>
      <c r="F7066" t="s">
        <v>17019</v>
      </c>
      <c r="G7066">
        <v>2</v>
      </c>
      <c r="H7066">
        <v>0</v>
      </c>
      <c r="I7066">
        <v>0</v>
      </c>
      <c r="J7066">
        <v>0</v>
      </c>
      <c r="K7066">
        <v>0</v>
      </c>
      <c r="L7066">
        <v>0</v>
      </c>
      <c r="M7066">
        <v>0</v>
      </c>
      <c r="N7066">
        <v>0</v>
      </c>
      <c r="O7066">
        <v>0</v>
      </c>
      <c r="P7066">
        <v>0</v>
      </c>
      <c r="Q7066">
        <v>0</v>
      </c>
    </row>
    <row r="7067" spans="1:17" x14ac:dyDescent="0.2">
      <c r="A7067" t="s">
        <v>24090</v>
      </c>
      <c r="B7067" t="s">
        <v>86</v>
      </c>
      <c r="C7067" t="s">
        <v>234</v>
      </c>
      <c r="D7067" t="s">
        <v>17029</v>
      </c>
      <c r="E7067" t="s">
        <v>81</v>
      </c>
      <c r="F7067" t="s">
        <v>4875</v>
      </c>
      <c r="G7067">
        <v>0</v>
      </c>
      <c r="H7067">
        <v>9</v>
      </c>
      <c r="I7067">
        <v>0</v>
      </c>
      <c r="J7067">
        <v>8</v>
      </c>
      <c r="K7067">
        <v>0</v>
      </c>
      <c r="L7067">
        <v>1</v>
      </c>
      <c r="M7067">
        <v>0</v>
      </c>
      <c r="N7067">
        <v>0</v>
      </c>
      <c r="O7067">
        <v>0</v>
      </c>
      <c r="P7067">
        <v>0</v>
      </c>
      <c r="Q7067">
        <v>0</v>
      </c>
    </row>
    <row r="7068" spans="1:17" x14ac:dyDescent="0.2">
      <c r="A7068" t="s">
        <v>24091</v>
      </c>
      <c r="B7068" t="s">
        <v>86</v>
      </c>
      <c r="C7068" t="s">
        <v>234</v>
      </c>
      <c r="D7068" t="s">
        <v>17029</v>
      </c>
      <c r="E7068" t="s">
        <v>81</v>
      </c>
      <c r="F7068" t="s">
        <v>4877</v>
      </c>
      <c r="G7068">
        <v>0</v>
      </c>
      <c r="H7068">
        <v>9</v>
      </c>
      <c r="I7068">
        <v>0</v>
      </c>
      <c r="J7068">
        <v>8</v>
      </c>
      <c r="K7068">
        <v>0</v>
      </c>
      <c r="L7068">
        <v>1</v>
      </c>
      <c r="M7068">
        <v>0</v>
      </c>
      <c r="N7068">
        <v>0</v>
      </c>
      <c r="O7068">
        <v>0</v>
      </c>
      <c r="P7068">
        <v>0</v>
      </c>
      <c r="Q7068">
        <v>0</v>
      </c>
    </row>
    <row r="7069" spans="1:17" x14ac:dyDescent="0.2">
      <c r="A7069" t="s">
        <v>24092</v>
      </c>
      <c r="B7069" t="s">
        <v>86</v>
      </c>
      <c r="C7069" t="s">
        <v>234</v>
      </c>
      <c r="D7069" t="s">
        <v>17029</v>
      </c>
      <c r="E7069" t="s">
        <v>81</v>
      </c>
      <c r="F7069" t="s">
        <v>4879</v>
      </c>
      <c r="G7069">
        <v>0</v>
      </c>
      <c r="H7069">
        <v>0</v>
      </c>
      <c r="I7069">
        <v>0</v>
      </c>
      <c r="J7069">
        <v>0</v>
      </c>
      <c r="K7069">
        <v>0</v>
      </c>
      <c r="L7069">
        <v>0</v>
      </c>
      <c r="M7069">
        <v>9</v>
      </c>
      <c r="N7069">
        <v>0</v>
      </c>
      <c r="O7069">
        <v>0</v>
      </c>
      <c r="P7069">
        <v>0</v>
      </c>
      <c r="Q7069">
        <v>0</v>
      </c>
    </row>
    <row r="7070" spans="1:17" x14ac:dyDescent="0.2">
      <c r="A7070" t="s">
        <v>24093</v>
      </c>
      <c r="B7070" t="s">
        <v>86</v>
      </c>
      <c r="C7070" t="s">
        <v>234</v>
      </c>
      <c r="D7070" t="s">
        <v>17029</v>
      </c>
      <c r="E7070" t="s">
        <v>81</v>
      </c>
      <c r="F7070" t="s">
        <v>4881</v>
      </c>
      <c r="G7070">
        <v>0</v>
      </c>
      <c r="H7070">
        <v>9</v>
      </c>
      <c r="I7070">
        <v>0</v>
      </c>
      <c r="J7070">
        <v>8</v>
      </c>
      <c r="K7070">
        <v>0</v>
      </c>
      <c r="L7070">
        <v>1</v>
      </c>
      <c r="M7070">
        <v>0</v>
      </c>
      <c r="N7070">
        <v>0</v>
      </c>
      <c r="O7070">
        <v>0</v>
      </c>
      <c r="P7070">
        <v>0</v>
      </c>
      <c r="Q7070">
        <v>0</v>
      </c>
    </row>
    <row r="7071" spans="1:17" x14ac:dyDescent="0.2">
      <c r="A7071" t="s">
        <v>24094</v>
      </c>
      <c r="B7071" t="s">
        <v>86</v>
      </c>
      <c r="C7071" t="s">
        <v>234</v>
      </c>
      <c r="D7071" t="s">
        <v>17029</v>
      </c>
      <c r="E7071" t="s">
        <v>81</v>
      </c>
      <c r="F7071" t="s">
        <v>4883</v>
      </c>
      <c r="G7071">
        <v>0</v>
      </c>
      <c r="H7071">
        <v>9</v>
      </c>
      <c r="I7071">
        <v>0</v>
      </c>
      <c r="J7071">
        <v>8</v>
      </c>
      <c r="K7071">
        <v>0</v>
      </c>
      <c r="L7071">
        <v>1</v>
      </c>
      <c r="M7071">
        <v>0</v>
      </c>
      <c r="N7071">
        <v>0</v>
      </c>
      <c r="O7071">
        <v>0</v>
      </c>
      <c r="P7071">
        <v>0</v>
      </c>
      <c r="Q7071">
        <v>0</v>
      </c>
    </row>
    <row r="7072" spans="1:17" x14ac:dyDescent="0.2">
      <c r="A7072" t="s">
        <v>24095</v>
      </c>
      <c r="B7072" t="s">
        <v>86</v>
      </c>
      <c r="C7072" t="s">
        <v>234</v>
      </c>
      <c r="D7072" t="s">
        <v>17029</v>
      </c>
      <c r="E7072" t="s">
        <v>81</v>
      </c>
      <c r="F7072" t="s">
        <v>4885</v>
      </c>
      <c r="G7072">
        <v>0</v>
      </c>
      <c r="H7072">
        <v>0</v>
      </c>
      <c r="I7072">
        <v>0</v>
      </c>
      <c r="J7072">
        <v>0</v>
      </c>
      <c r="K7072">
        <v>0</v>
      </c>
      <c r="L7072">
        <v>0</v>
      </c>
      <c r="M7072">
        <v>9</v>
      </c>
      <c r="N7072">
        <v>0</v>
      </c>
      <c r="O7072">
        <v>0</v>
      </c>
      <c r="P7072">
        <v>0</v>
      </c>
      <c r="Q7072">
        <v>0</v>
      </c>
    </row>
    <row r="7073" spans="1:17" x14ac:dyDescent="0.2">
      <c r="A7073" t="s">
        <v>24096</v>
      </c>
      <c r="B7073" t="s">
        <v>86</v>
      </c>
      <c r="C7073" t="s">
        <v>234</v>
      </c>
      <c r="D7073" t="s">
        <v>17029</v>
      </c>
      <c r="E7073" t="s">
        <v>81</v>
      </c>
      <c r="F7073" t="s">
        <v>4887</v>
      </c>
      <c r="G7073">
        <v>0</v>
      </c>
      <c r="H7073">
        <v>9</v>
      </c>
      <c r="I7073">
        <v>0</v>
      </c>
      <c r="J7073">
        <v>8</v>
      </c>
      <c r="K7073">
        <v>0</v>
      </c>
      <c r="L7073">
        <v>1</v>
      </c>
      <c r="M7073">
        <v>0</v>
      </c>
      <c r="N7073">
        <v>0</v>
      </c>
      <c r="O7073">
        <v>0</v>
      </c>
      <c r="P7073">
        <v>0</v>
      </c>
      <c r="Q7073">
        <v>0</v>
      </c>
    </row>
    <row r="7074" spans="1:17" x14ac:dyDescent="0.2">
      <c r="A7074" t="s">
        <v>24097</v>
      </c>
      <c r="B7074" t="s">
        <v>86</v>
      </c>
      <c r="C7074" t="s">
        <v>234</v>
      </c>
      <c r="D7074" t="s">
        <v>17029</v>
      </c>
      <c r="E7074" t="s">
        <v>81</v>
      </c>
      <c r="F7074" t="s">
        <v>4889</v>
      </c>
      <c r="G7074">
        <v>0</v>
      </c>
      <c r="H7074">
        <v>0</v>
      </c>
      <c r="I7074">
        <v>0</v>
      </c>
      <c r="J7074">
        <v>0</v>
      </c>
      <c r="K7074">
        <v>0</v>
      </c>
      <c r="L7074">
        <v>0</v>
      </c>
      <c r="M7074">
        <v>9</v>
      </c>
      <c r="N7074">
        <v>0</v>
      </c>
      <c r="O7074">
        <v>0</v>
      </c>
      <c r="P7074">
        <v>0</v>
      </c>
      <c r="Q7074">
        <v>0</v>
      </c>
    </row>
    <row r="7075" spans="1:17" x14ac:dyDescent="0.2">
      <c r="A7075" t="s">
        <v>24098</v>
      </c>
      <c r="B7075" t="s">
        <v>86</v>
      </c>
      <c r="C7075" t="s">
        <v>234</v>
      </c>
      <c r="D7075" t="s">
        <v>17029</v>
      </c>
      <c r="E7075" t="s">
        <v>81</v>
      </c>
      <c r="F7075" t="s">
        <v>4871</v>
      </c>
      <c r="G7075">
        <v>0</v>
      </c>
      <c r="H7075">
        <v>0</v>
      </c>
      <c r="I7075">
        <v>0</v>
      </c>
      <c r="J7075">
        <v>0</v>
      </c>
      <c r="K7075">
        <v>0</v>
      </c>
      <c r="L7075">
        <v>0</v>
      </c>
      <c r="M7075">
        <v>0</v>
      </c>
      <c r="N7075">
        <v>9</v>
      </c>
      <c r="O7075">
        <v>8</v>
      </c>
      <c r="P7075">
        <v>1</v>
      </c>
      <c r="Q7075">
        <v>0</v>
      </c>
    </row>
    <row r="7076" spans="1:17" x14ac:dyDescent="0.2">
      <c r="A7076" t="s">
        <v>24099</v>
      </c>
      <c r="B7076" t="s">
        <v>86</v>
      </c>
      <c r="C7076" t="s">
        <v>234</v>
      </c>
      <c r="D7076" t="s">
        <v>17029</v>
      </c>
      <c r="E7076" t="s">
        <v>81</v>
      </c>
      <c r="F7076" t="s">
        <v>4873</v>
      </c>
      <c r="G7076">
        <v>0</v>
      </c>
      <c r="H7076">
        <v>0</v>
      </c>
      <c r="I7076">
        <v>0</v>
      </c>
      <c r="J7076">
        <v>0</v>
      </c>
      <c r="K7076">
        <v>0</v>
      </c>
      <c r="L7076">
        <v>0</v>
      </c>
      <c r="M7076">
        <v>0</v>
      </c>
      <c r="N7076">
        <v>9</v>
      </c>
      <c r="O7076">
        <v>8</v>
      </c>
      <c r="P7076">
        <v>1</v>
      </c>
      <c r="Q7076">
        <v>0</v>
      </c>
    </row>
    <row r="7077" spans="1:17" x14ac:dyDescent="0.2">
      <c r="A7077" t="s">
        <v>24100</v>
      </c>
      <c r="B7077" t="s">
        <v>86</v>
      </c>
      <c r="C7077" t="s">
        <v>234</v>
      </c>
      <c r="D7077" t="s">
        <v>17029</v>
      </c>
      <c r="E7077" t="s">
        <v>81</v>
      </c>
      <c r="F7077" t="s">
        <v>17019</v>
      </c>
      <c r="G7077">
        <v>9</v>
      </c>
      <c r="H7077">
        <v>0</v>
      </c>
      <c r="I7077">
        <v>0</v>
      </c>
      <c r="J7077">
        <v>0</v>
      </c>
      <c r="K7077">
        <v>0</v>
      </c>
      <c r="L7077">
        <v>0</v>
      </c>
      <c r="M7077">
        <v>0</v>
      </c>
      <c r="N7077">
        <v>0</v>
      </c>
      <c r="O7077">
        <v>0</v>
      </c>
      <c r="P7077">
        <v>0</v>
      </c>
      <c r="Q7077">
        <v>0</v>
      </c>
    </row>
    <row r="7078" spans="1:17" x14ac:dyDescent="0.2">
      <c r="A7078" t="s">
        <v>24101</v>
      </c>
      <c r="B7078" t="s">
        <v>86</v>
      </c>
      <c r="C7078" t="s">
        <v>234</v>
      </c>
      <c r="D7078" t="s">
        <v>17021</v>
      </c>
      <c r="E7078" t="s">
        <v>79</v>
      </c>
      <c r="F7078" t="s">
        <v>17022</v>
      </c>
      <c r="G7078">
        <v>0</v>
      </c>
      <c r="H7078">
        <v>0</v>
      </c>
      <c r="I7078">
        <v>0</v>
      </c>
      <c r="J7078">
        <v>0</v>
      </c>
      <c r="K7078">
        <v>0</v>
      </c>
      <c r="L7078">
        <v>0</v>
      </c>
      <c r="M7078">
        <v>0</v>
      </c>
      <c r="N7078">
        <v>1</v>
      </c>
      <c r="O7078">
        <v>1</v>
      </c>
      <c r="P7078">
        <v>0</v>
      </c>
      <c r="Q7078">
        <v>0</v>
      </c>
    </row>
    <row r="7079" spans="1:17" x14ac:dyDescent="0.2">
      <c r="A7079" t="s">
        <v>24102</v>
      </c>
      <c r="B7079" t="s">
        <v>86</v>
      </c>
      <c r="C7079" t="s">
        <v>234</v>
      </c>
      <c r="D7079" t="s">
        <v>17021</v>
      </c>
      <c r="E7079" t="s">
        <v>79</v>
      </c>
      <c r="F7079" t="s">
        <v>17019</v>
      </c>
      <c r="G7079">
        <v>1</v>
      </c>
      <c r="H7079">
        <v>0</v>
      </c>
      <c r="I7079">
        <v>0</v>
      </c>
      <c r="J7079">
        <v>0</v>
      </c>
      <c r="K7079">
        <v>0</v>
      </c>
      <c r="L7079">
        <v>0</v>
      </c>
      <c r="M7079">
        <v>0</v>
      </c>
      <c r="N7079">
        <v>0</v>
      </c>
      <c r="O7079">
        <v>0</v>
      </c>
      <c r="P7079">
        <v>0</v>
      </c>
      <c r="Q7079">
        <v>0</v>
      </c>
    </row>
    <row r="7080" spans="1:17" x14ac:dyDescent="0.2">
      <c r="A7080" t="s">
        <v>24103</v>
      </c>
      <c r="B7080" t="s">
        <v>86</v>
      </c>
      <c r="C7080" t="s">
        <v>234</v>
      </c>
      <c r="D7080" t="s">
        <v>17021</v>
      </c>
      <c r="E7080" t="s">
        <v>81</v>
      </c>
      <c r="F7080" t="s">
        <v>17022</v>
      </c>
      <c r="G7080">
        <v>0</v>
      </c>
      <c r="H7080">
        <v>0</v>
      </c>
      <c r="I7080">
        <v>0</v>
      </c>
      <c r="J7080">
        <v>0</v>
      </c>
      <c r="K7080">
        <v>0</v>
      </c>
      <c r="L7080">
        <v>0</v>
      </c>
      <c r="M7080">
        <v>0</v>
      </c>
      <c r="N7080">
        <v>1</v>
      </c>
      <c r="O7080">
        <v>1</v>
      </c>
      <c r="P7080">
        <v>0</v>
      </c>
      <c r="Q7080">
        <v>0</v>
      </c>
    </row>
    <row r="7081" spans="1:17" x14ac:dyDescent="0.2">
      <c r="A7081" t="s">
        <v>24104</v>
      </c>
      <c r="B7081" t="s">
        <v>86</v>
      </c>
      <c r="C7081" t="s">
        <v>234</v>
      </c>
      <c r="D7081" t="s">
        <v>17021</v>
      </c>
      <c r="E7081" t="s">
        <v>81</v>
      </c>
      <c r="F7081" t="s">
        <v>17019</v>
      </c>
      <c r="G7081">
        <v>1</v>
      </c>
      <c r="H7081">
        <v>0</v>
      </c>
      <c r="I7081">
        <v>0</v>
      </c>
      <c r="J7081">
        <v>0</v>
      </c>
      <c r="K7081">
        <v>0</v>
      </c>
      <c r="L7081">
        <v>0</v>
      </c>
      <c r="M7081">
        <v>0</v>
      </c>
      <c r="N7081">
        <v>0</v>
      </c>
      <c r="O7081">
        <v>0</v>
      </c>
      <c r="P7081">
        <v>0</v>
      </c>
      <c r="Q7081">
        <v>0</v>
      </c>
    </row>
    <row r="7082" spans="1:17" x14ac:dyDescent="0.2">
      <c r="A7082" t="s">
        <v>24105</v>
      </c>
      <c r="B7082" t="s">
        <v>86</v>
      </c>
      <c r="C7082" t="s">
        <v>234</v>
      </c>
      <c r="D7082" t="s">
        <v>17025</v>
      </c>
      <c r="E7082" t="s">
        <v>79</v>
      </c>
      <c r="F7082" t="s">
        <v>17019</v>
      </c>
      <c r="G7082">
        <v>1</v>
      </c>
      <c r="H7082">
        <v>0</v>
      </c>
      <c r="I7082">
        <v>0</v>
      </c>
      <c r="J7082">
        <v>0</v>
      </c>
      <c r="K7082">
        <v>0</v>
      </c>
      <c r="L7082">
        <v>0</v>
      </c>
      <c r="M7082">
        <v>0</v>
      </c>
      <c r="N7082">
        <v>0</v>
      </c>
      <c r="O7082">
        <v>0</v>
      </c>
      <c r="P7082">
        <v>0</v>
      </c>
      <c r="Q7082">
        <v>0</v>
      </c>
    </row>
    <row r="7083" spans="1:17" x14ac:dyDescent="0.2">
      <c r="A7083" t="s">
        <v>24106</v>
      </c>
      <c r="B7083" t="s">
        <v>86</v>
      </c>
      <c r="C7083" t="s">
        <v>235</v>
      </c>
      <c r="D7083" t="s">
        <v>17027</v>
      </c>
      <c r="E7083" t="s">
        <v>79</v>
      </c>
      <c r="F7083" t="s">
        <v>17019</v>
      </c>
      <c r="G7083">
        <v>1</v>
      </c>
      <c r="H7083">
        <v>0</v>
      </c>
      <c r="I7083">
        <v>0</v>
      </c>
      <c r="J7083">
        <v>0</v>
      </c>
      <c r="K7083">
        <v>0</v>
      </c>
      <c r="L7083">
        <v>0</v>
      </c>
      <c r="M7083">
        <v>0</v>
      </c>
      <c r="N7083">
        <v>0</v>
      </c>
      <c r="O7083">
        <v>0</v>
      </c>
      <c r="P7083">
        <v>0</v>
      </c>
      <c r="Q7083">
        <v>0</v>
      </c>
    </row>
    <row r="7084" spans="1:17" x14ac:dyDescent="0.2">
      <c r="A7084" t="s">
        <v>24107</v>
      </c>
      <c r="B7084" t="s">
        <v>86</v>
      </c>
      <c r="C7084" t="s">
        <v>235</v>
      </c>
      <c r="D7084" t="s">
        <v>17029</v>
      </c>
      <c r="E7084" t="s">
        <v>79</v>
      </c>
      <c r="F7084" t="s">
        <v>4875</v>
      </c>
      <c r="G7084">
        <v>0</v>
      </c>
      <c r="H7084">
        <v>15</v>
      </c>
      <c r="I7084">
        <v>6</v>
      </c>
      <c r="J7084">
        <v>9</v>
      </c>
      <c r="K7084">
        <v>0</v>
      </c>
      <c r="L7084">
        <v>0</v>
      </c>
      <c r="M7084">
        <v>0</v>
      </c>
      <c r="N7084">
        <v>0</v>
      </c>
      <c r="O7084">
        <v>0</v>
      </c>
      <c r="P7084">
        <v>0</v>
      </c>
      <c r="Q7084">
        <v>0</v>
      </c>
    </row>
    <row r="7085" spans="1:17" x14ac:dyDescent="0.2">
      <c r="A7085" t="s">
        <v>24108</v>
      </c>
      <c r="B7085" t="s">
        <v>86</v>
      </c>
      <c r="C7085" t="s">
        <v>235</v>
      </c>
      <c r="D7085" t="s">
        <v>17029</v>
      </c>
      <c r="E7085" t="s">
        <v>79</v>
      </c>
      <c r="F7085" t="s">
        <v>4877</v>
      </c>
      <c r="G7085">
        <v>0</v>
      </c>
      <c r="H7085">
        <v>15</v>
      </c>
      <c r="I7085">
        <v>6</v>
      </c>
      <c r="J7085">
        <v>9</v>
      </c>
      <c r="K7085">
        <v>0</v>
      </c>
      <c r="L7085">
        <v>0</v>
      </c>
      <c r="M7085">
        <v>0</v>
      </c>
      <c r="N7085">
        <v>0</v>
      </c>
      <c r="O7085">
        <v>0</v>
      </c>
      <c r="P7085">
        <v>0</v>
      </c>
      <c r="Q7085">
        <v>0</v>
      </c>
    </row>
    <row r="7086" spans="1:17" x14ac:dyDescent="0.2">
      <c r="A7086" t="s">
        <v>24109</v>
      </c>
      <c r="B7086" t="s">
        <v>86</v>
      </c>
      <c r="C7086" t="s">
        <v>235</v>
      </c>
      <c r="D7086" t="s">
        <v>17029</v>
      </c>
      <c r="E7086" t="s">
        <v>79</v>
      </c>
      <c r="F7086" t="s">
        <v>4879</v>
      </c>
      <c r="G7086">
        <v>0</v>
      </c>
      <c r="H7086">
        <v>0</v>
      </c>
      <c r="I7086">
        <v>0</v>
      </c>
      <c r="J7086">
        <v>0</v>
      </c>
      <c r="K7086">
        <v>0</v>
      </c>
      <c r="L7086">
        <v>0</v>
      </c>
      <c r="M7086">
        <v>15</v>
      </c>
      <c r="N7086">
        <v>0</v>
      </c>
      <c r="O7086">
        <v>0</v>
      </c>
      <c r="P7086">
        <v>0</v>
      </c>
      <c r="Q7086">
        <v>0</v>
      </c>
    </row>
    <row r="7087" spans="1:17" x14ac:dyDescent="0.2">
      <c r="A7087" t="s">
        <v>24110</v>
      </c>
      <c r="B7087" t="s">
        <v>86</v>
      </c>
      <c r="C7087" t="s">
        <v>235</v>
      </c>
      <c r="D7087" t="s">
        <v>17029</v>
      </c>
      <c r="E7087" t="s">
        <v>79</v>
      </c>
      <c r="F7087" t="s">
        <v>4881</v>
      </c>
      <c r="G7087">
        <v>0</v>
      </c>
      <c r="H7087">
        <v>15</v>
      </c>
      <c r="I7087">
        <v>6</v>
      </c>
      <c r="J7087">
        <v>9</v>
      </c>
      <c r="K7087">
        <v>0</v>
      </c>
      <c r="L7087">
        <v>0</v>
      </c>
      <c r="M7087">
        <v>0</v>
      </c>
      <c r="N7087">
        <v>0</v>
      </c>
      <c r="O7087">
        <v>0</v>
      </c>
      <c r="P7087">
        <v>0</v>
      </c>
      <c r="Q7087">
        <v>0</v>
      </c>
    </row>
    <row r="7088" spans="1:17" x14ac:dyDescent="0.2">
      <c r="A7088" t="s">
        <v>24111</v>
      </c>
      <c r="B7088" t="s">
        <v>86</v>
      </c>
      <c r="C7088" t="s">
        <v>235</v>
      </c>
      <c r="D7088" t="s">
        <v>17029</v>
      </c>
      <c r="E7088" t="s">
        <v>79</v>
      </c>
      <c r="F7088" t="s">
        <v>4883</v>
      </c>
      <c r="G7088">
        <v>0</v>
      </c>
      <c r="H7088">
        <v>15</v>
      </c>
      <c r="I7088">
        <v>6</v>
      </c>
      <c r="J7088">
        <v>9</v>
      </c>
      <c r="K7088">
        <v>0</v>
      </c>
      <c r="L7088">
        <v>0</v>
      </c>
      <c r="M7088">
        <v>0</v>
      </c>
      <c r="N7088">
        <v>0</v>
      </c>
      <c r="O7088">
        <v>0</v>
      </c>
      <c r="P7088">
        <v>0</v>
      </c>
      <c r="Q7088">
        <v>0</v>
      </c>
    </row>
    <row r="7089" spans="1:17" x14ac:dyDescent="0.2">
      <c r="A7089" t="s">
        <v>24112</v>
      </c>
      <c r="B7089" t="s">
        <v>86</v>
      </c>
      <c r="C7089" t="s">
        <v>235</v>
      </c>
      <c r="D7089" t="s">
        <v>17029</v>
      </c>
      <c r="E7089" t="s">
        <v>79</v>
      </c>
      <c r="F7089" t="s">
        <v>4885</v>
      </c>
      <c r="G7089">
        <v>0</v>
      </c>
      <c r="H7089">
        <v>0</v>
      </c>
      <c r="I7089">
        <v>0</v>
      </c>
      <c r="J7089">
        <v>0</v>
      </c>
      <c r="K7089">
        <v>0</v>
      </c>
      <c r="L7089">
        <v>0</v>
      </c>
      <c r="M7089">
        <v>15</v>
      </c>
      <c r="N7089">
        <v>0</v>
      </c>
      <c r="O7089">
        <v>0</v>
      </c>
      <c r="P7089">
        <v>0</v>
      </c>
      <c r="Q7089">
        <v>0</v>
      </c>
    </row>
    <row r="7090" spans="1:17" x14ac:dyDescent="0.2">
      <c r="A7090" t="s">
        <v>24113</v>
      </c>
      <c r="B7090" t="s">
        <v>86</v>
      </c>
      <c r="C7090" t="s">
        <v>235</v>
      </c>
      <c r="D7090" t="s">
        <v>17029</v>
      </c>
      <c r="E7090" t="s">
        <v>79</v>
      </c>
      <c r="F7090" t="s">
        <v>4887</v>
      </c>
      <c r="G7090">
        <v>0</v>
      </c>
      <c r="H7090">
        <v>15</v>
      </c>
      <c r="I7090">
        <v>6</v>
      </c>
      <c r="J7090">
        <v>9</v>
      </c>
      <c r="K7090">
        <v>0</v>
      </c>
      <c r="L7090">
        <v>0</v>
      </c>
      <c r="M7090">
        <v>0</v>
      </c>
      <c r="N7090">
        <v>0</v>
      </c>
      <c r="O7090">
        <v>0</v>
      </c>
      <c r="P7090">
        <v>0</v>
      </c>
      <c r="Q7090">
        <v>0</v>
      </c>
    </row>
    <row r="7091" spans="1:17" x14ac:dyDescent="0.2">
      <c r="A7091" t="s">
        <v>24114</v>
      </c>
      <c r="B7091" t="s">
        <v>86</v>
      </c>
      <c r="C7091" t="s">
        <v>235</v>
      </c>
      <c r="D7091" t="s">
        <v>17029</v>
      </c>
      <c r="E7091" t="s">
        <v>79</v>
      </c>
      <c r="F7091" t="s">
        <v>4889</v>
      </c>
      <c r="G7091">
        <v>0</v>
      </c>
      <c r="H7091">
        <v>0</v>
      </c>
      <c r="I7091">
        <v>0</v>
      </c>
      <c r="J7091">
        <v>0</v>
      </c>
      <c r="K7091">
        <v>0</v>
      </c>
      <c r="L7091">
        <v>0</v>
      </c>
      <c r="M7091">
        <v>15</v>
      </c>
      <c r="N7091">
        <v>0</v>
      </c>
      <c r="O7091">
        <v>0</v>
      </c>
      <c r="P7091">
        <v>0</v>
      </c>
      <c r="Q7091">
        <v>0</v>
      </c>
    </row>
    <row r="7092" spans="1:17" x14ac:dyDescent="0.2">
      <c r="A7092" t="s">
        <v>24115</v>
      </c>
      <c r="B7092" t="s">
        <v>86</v>
      </c>
      <c r="C7092" t="s">
        <v>235</v>
      </c>
      <c r="D7092" t="s">
        <v>17029</v>
      </c>
      <c r="E7092" t="s">
        <v>79</v>
      </c>
      <c r="F7092" t="s">
        <v>4871</v>
      </c>
      <c r="G7092">
        <v>0</v>
      </c>
      <c r="H7092">
        <v>0</v>
      </c>
      <c r="I7092">
        <v>0</v>
      </c>
      <c r="J7092">
        <v>0</v>
      </c>
      <c r="K7092">
        <v>0</v>
      </c>
      <c r="L7092">
        <v>0</v>
      </c>
      <c r="M7092">
        <v>0</v>
      </c>
      <c r="N7092">
        <v>15</v>
      </c>
      <c r="O7092">
        <v>15</v>
      </c>
      <c r="P7092">
        <v>0</v>
      </c>
      <c r="Q7092">
        <v>0</v>
      </c>
    </row>
    <row r="7093" spans="1:17" x14ac:dyDescent="0.2">
      <c r="A7093" t="s">
        <v>24116</v>
      </c>
      <c r="B7093" t="s">
        <v>86</v>
      </c>
      <c r="C7093" t="s">
        <v>235</v>
      </c>
      <c r="D7093" t="s">
        <v>17029</v>
      </c>
      <c r="E7093" t="s">
        <v>79</v>
      </c>
      <c r="F7093" t="s">
        <v>4873</v>
      </c>
      <c r="G7093">
        <v>0</v>
      </c>
      <c r="H7093">
        <v>0</v>
      </c>
      <c r="I7093">
        <v>0</v>
      </c>
      <c r="J7093">
        <v>0</v>
      </c>
      <c r="K7093">
        <v>0</v>
      </c>
      <c r="L7093">
        <v>0</v>
      </c>
      <c r="M7093">
        <v>0</v>
      </c>
      <c r="N7093">
        <v>13</v>
      </c>
      <c r="O7093">
        <v>13</v>
      </c>
      <c r="P7093">
        <v>0</v>
      </c>
      <c r="Q7093">
        <v>0</v>
      </c>
    </row>
    <row r="7094" spans="1:17" x14ac:dyDescent="0.2">
      <c r="A7094" t="s">
        <v>24117</v>
      </c>
      <c r="B7094" t="s">
        <v>86</v>
      </c>
      <c r="C7094" t="s">
        <v>235</v>
      </c>
      <c r="D7094" t="s">
        <v>17029</v>
      </c>
      <c r="E7094" t="s">
        <v>79</v>
      </c>
      <c r="F7094" t="s">
        <v>17019</v>
      </c>
      <c r="G7094">
        <v>15</v>
      </c>
      <c r="H7094">
        <v>0</v>
      </c>
      <c r="I7094">
        <v>0</v>
      </c>
      <c r="J7094">
        <v>0</v>
      </c>
      <c r="K7094">
        <v>0</v>
      </c>
      <c r="L7094">
        <v>0</v>
      </c>
      <c r="M7094">
        <v>0</v>
      </c>
      <c r="N7094">
        <v>0</v>
      </c>
      <c r="O7094">
        <v>0</v>
      </c>
      <c r="P7094">
        <v>0</v>
      </c>
      <c r="Q7094">
        <v>0</v>
      </c>
    </row>
    <row r="7095" spans="1:17" x14ac:dyDescent="0.2">
      <c r="A7095" t="s">
        <v>24118</v>
      </c>
      <c r="B7095" t="s">
        <v>86</v>
      </c>
      <c r="C7095" t="s">
        <v>235</v>
      </c>
      <c r="D7095" t="s">
        <v>17029</v>
      </c>
      <c r="E7095" t="s">
        <v>81</v>
      </c>
      <c r="F7095" t="s">
        <v>4875</v>
      </c>
      <c r="G7095">
        <v>0</v>
      </c>
      <c r="H7095">
        <v>3</v>
      </c>
      <c r="I7095">
        <v>0</v>
      </c>
      <c r="J7095">
        <v>3</v>
      </c>
      <c r="K7095">
        <v>0</v>
      </c>
      <c r="L7095">
        <v>0</v>
      </c>
      <c r="M7095">
        <v>0</v>
      </c>
      <c r="N7095">
        <v>0</v>
      </c>
      <c r="O7095">
        <v>0</v>
      </c>
      <c r="P7095">
        <v>0</v>
      </c>
      <c r="Q7095">
        <v>0</v>
      </c>
    </row>
    <row r="7096" spans="1:17" x14ac:dyDescent="0.2">
      <c r="A7096" t="s">
        <v>24119</v>
      </c>
      <c r="B7096" t="s">
        <v>86</v>
      </c>
      <c r="C7096" t="s">
        <v>235</v>
      </c>
      <c r="D7096" t="s">
        <v>17029</v>
      </c>
      <c r="E7096" t="s">
        <v>81</v>
      </c>
      <c r="F7096" t="s">
        <v>4877</v>
      </c>
      <c r="G7096">
        <v>0</v>
      </c>
      <c r="H7096">
        <v>3</v>
      </c>
      <c r="I7096">
        <v>0</v>
      </c>
      <c r="J7096">
        <v>3</v>
      </c>
      <c r="K7096">
        <v>0</v>
      </c>
      <c r="L7096">
        <v>0</v>
      </c>
      <c r="M7096">
        <v>0</v>
      </c>
      <c r="N7096">
        <v>0</v>
      </c>
      <c r="O7096">
        <v>0</v>
      </c>
      <c r="P7096">
        <v>0</v>
      </c>
      <c r="Q7096">
        <v>0</v>
      </c>
    </row>
    <row r="7097" spans="1:17" x14ac:dyDescent="0.2">
      <c r="A7097" t="s">
        <v>24120</v>
      </c>
      <c r="B7097" t="s">
        <v>86</v>
      </c>
      <c r="C7097" t="s">
        <v>235</v>
      </c>
      <c r="D7097" t="s">
        <v>17029</v>
      </c>
      <c r="E7097" t="s">
        <v>81</v>
      </c>
      <c r="F7097" t="s">
        <v>4879</v>
      </c>
      <c r="G7097">
        <v>0</v>
      </c>
      <c r="H7097">
        <v>0</v>
      </c>
      <c r="I7097">
        <v>0</v>
      </c>
      <c r="J7097">
        <v>0</v>
      </c>
      <c r="K7097">
        <v>0</v>
      </c>
      <c r="L7097">
        <v>0</v>
      </c>
      <c r="M7097">
        <v>3</v>
      </c>
      <c r="N7097">
        <v>0</v>
      </c>
      <c r="O7097">
        <v>0</v>
      </c>
      <c r="P7097">
        <v>0</v>
      </c>
      <c r="Q7097">
        <v>0</v>
      </c>
    </row>
    <row r="7098" spans="1:17" x14ac:dyDescent="0.2">
      <c r="A7098" t="s">
        <v>24121</v>
      </c>
      <c r="B7098" t="s">
        <v>86</v>
      </c>
      <c r="C7098" t="s">
        <v>235</v>
      </c>
      <c r="D7098" t="s">
        <v>17029</v>
      </c>
      <c r="E7098" t="s">
        <v>81</v>
      </c>
      <c r="F7098" t="s">
        <v>4881</v>
      </c>
      <c r="G7098">
        <v>0</v>
      </c>
      <c r="H7098">
        <v>3</v>
      </c>
      <c r="I7098">
        <v>0</v>
      </c>
      <c r="J7098">
        <v>3</v>
      </c>
      <c r="K7098">
        <v>0</v>
      </c>
      <c r="L7098">
        <v>0</v>
      </c>
      <c r="M7098">
        <v>0</v>
      </c>
      <c r="N7098">
        <v>0</v>
      </c>
      <c r="O7098">
        <v>0</v>
      </c>
      <c r="P7098">
        <v>0</v>
      </c>
      <c r="Q7098">
        <v>0</v>
      </c>
    </row>
    <row r="7099" spans="1:17" x14ac:dyDescent="0.2">
      <c r="A7099" t="s">
        <v>24122</v>
      </c>
      <c r="B7099" t="s">
        <v>86</v>
      </c>
      <c r="C7099" t="s">
        <v>235</v>
      </c>
      <c r="D7099" t="s">
        <v>17029</v>
      </c>
      <c r="E7099" t="s">
        <v>81</v>
      </c>
      <c r="F7099" t="s">
        <v>4883</v>
      </c>
      <c r="G7099">
        <v>0</v>
      </c>
      <c r="H7099">
        <v>3</v>
      </c>
      <c r="I7099">
        <v>0</v>
      </c>
      <c r="J7099">
        <v>3</v>
      </c>
      <c r="K7099">
        <v>0</v>
      </c>
      <c r="L7099">
        <v>0</v>
      </c>
      <c r="M7099">
        <v>0</v>
      </c>
      <c r="N7099">
        <v>0</v>
      </c>
      <c r="O7099">
        <v>0</v>
      </c>
      <c r="P7099">
        <v>0</v>
      </c>
      <c r="Q7099">
        <v>0</v>
      </c>
    </row>
    <row r="7100" spans="1:17" x14ac:dyDescent="0.2">
      <c r="A7100" t="s">
        <v>24123</v>
      </c>
      <c r="B7100" t="s">
        <v>86</v>
      </c>
      <c r="C7100" t="s">
        <v>235</v>
      </c>
      <c r="D7100" t="s">
        <v>17029</v>
      </c>
      <c r="E7100" t="s">
        <v>81</v>
      </c>
      <c r="F7100" t="s">
        <v>4885</v>
      </c>
      <c r="G7100">
        <v>0</v>
      </c>
      <c r="H7100">
        <v>0</v>
      </c>
      <c r="I7100">
        <v>0</v>
      </c>
      <c r="J7100">
        <v>0</v>
      </c>
      <c r="K7100">
        <v>0</v>
      </c>
      <c r="L7100">
        <v>0</v>
      </c>
      <c r="M7100">
        <v>3</v>
      </c>
      <c r="N7100">
        <v>0</v>
      </c>
      <c r="O7100">
        <v>0</v>
      </c>
      <c r="P7100">
        <v>0</v>
      </c>
      <c r="Q7100">
        <v>0</v>
      </c>
    </row>
    <row r="7101" spans="1:17" x14ac:dyDescent="0.2">
      <c r="A7101" t="s">
        <v>24124</v>
      </c>
      <c r="B7101" t="s">
        <v>86</v>
      </c>
      <c r="C7101" t="s">
        <v>235</v>
      </c>
      <c r="D7101" t="s">
        <v>17029</v>
      </c>
      <c r="E7101" t="s">
        <v>81</v>
      </c>
      <c r="F7101" t="s">
        <v>4887</v>
      </c>
      <c r="G7101">
        <v>0</v>
      </c>
      <c r="H7101">
        <v>3</v>
      </c>
      <c r="I7101">
        <v>0</v>
      </c>
      <c r="J7101">
        <v>3</v>
      </c>
      <c r="K7101">
        <v>0</v>
      </c>
      <c r="L7101">
        <v>0</v>
      </c>
      <c r="M7101">
        <v>0</v>
      </c>
      <c r="N7101">
        <v>0</v>
      </c>
      <c r="O7101">
        <v>0</v>
      </c>
      <c r="P7101">
        <v>0</v>
      </c>
      <c r="Q7101">
        <v>0</v>
      </c>
    </row>
    <row r="7102" spans="1:17" x14ac:dyDescent="0.2">
      <c r="A7102" t="s">
        <v>24125</v>
      </c>
      <c r="B7102" t="s">
        <v>86</v>
      </c>
      <c r="C7102" t="s">
        <v>235</v>
      </c>
      <c r="D7102" t="s">
        <v>17029</v>
      </c>
      <c r="E7102" t="s">
        <v>81</v>
      </c>
      <c r="F7102" t="s">
        <v>4889</v>
      </c>
      <c r="G7102">
        <v>0</v>
      </c>
      <c r="H7102">
        <v>0</v>
      </c>
      <c r="I7102">
        <v>0</v>
      </c>
      <c r="J7102">
        <v>0</v>
      </c>
      <c r="K7102">
        <v>0</v>
      </c>
      <c r="L7102">
        <v>0</v>
      </c>
      <c r="M7102">
        <v>3</v>
      </c>
      <c r="N7102">
        <v>0</v>
      </c>
      <c r="O7102">
        <v>0</v>
      </c>
      <c r="P7102">
        <v>0</v>
      </c>
      <c r="Q7102">
        <v>0</v>
      </c>
    </row>
    <row r="7103" spans="1:17" x14ac:dyDescent="0.2">
      <c r="A7103" t="s">
        <v>24126</v>
      </c>
      <c r="B7103" t="s">
        <v>86</v>
      </c>
      <c r="C7103" t="s">
        <v>235</v>
      </c>
      <c r="D7103" t="s">
        <v>17029</v>
      </c>
      <c r="E7103" t="s">
        <v>81</v>
      </c>
      <c r="F7103" t="s">
        <v>4871</v>
      </c>
      <c r="G7103">
        <v>0</v>
      </c>
      <c r="H7103">
        <v>0</v>
      </c>
      <c r="I7103">
        <v>0</v>
      </c>
      <c r="J7103">
        <v>0</v>
      </c>
      <c r="K7103">
        <v>0</v>
      </c>
      <c r="L7103">
        <v>0</v>
      </c>
      <c r="M7103">
        <v>0</v>
      </c>
      <c r="N7103">
        <v>3</v>
      </c>
      <c r="O7103">
        <v>3</v>
      </c>
      <c r="P7103">
        <v>0</v>
      </c>
      <c r="Q7103">
        <v>0</v>
      </c>
    </row>
    <row r="7104" spans="1:17" x14ac:dyDescent="0.2">
      <c r="A7104" t="s">
        <v>24127</v>
      </c>
      <c r="B7104" t="s">
        <v>86</v>
      </c>
      <c r="C7104" t="s">
        <v>235</v>
      </c>
      <c r="D7104" t="s">
        <v>17029</v>
      </c>
      <c r="E7104" t="s">
        <v>81</v>
      </c>
      <c r="F7104" t="s">
        <v>4873</v>
      </c>
      <c r="G7104">
        <v>0</v>
      </c>
      <c r="H7104">
        <v>0</v>
      </c>
      <c r="I7104">
        <v>0</v>
      </c>
      <c r="J7104">
        <v>0</v>
      </c>
      <c r="K7104">
        <v>0</v>
      </c>
      <c r="L7104">
        <v>0</v>
      </c>
      <c r="M7104">
        <v>0</v>
      </c>
      <c r="N7104">
        <v>3</v>
      </c>
      <c r="O7104">
        <v>3</v>
      </c>
      <c r="P7104">
        <v>0</v>
      </c>
      <c r="Q7104">
        <v>0</v>
      </c>
    </row>
    <row r="7105" spans="1:17" x14ac:dyDescent="0.2">
      <c r="A7105" t="s">
        <v>24128</v>
      </c>
      <c r="B7105" t="s">
        <v>86</v>
      </c>
      <c r="C7105" t="s">
        <v>235</v>
      </c>
      <c r="D7105" t="s">
        <v>17029</v>
      </c>
      <c r="E7105" t="s">
        <v>81</v>
      </c>
      <c r="F7105" t="s">
        <v>17019</v>
      </c>
      <c r="G7105">
        <v>3</v>
      </c>
      <c r="H7105">
        <v>0</v>
      </c>
      <c r="I7105">
        <v>0</v>
      </c>
      <c r="J7105">
        <v>0</v>
      </c>
      <c r="K7105">
        <v>0</v>
      </c>
      <c r="L7105">
        <v>0</v>
      </c>
      <c r="M7105">
        <v>0</v>
      </c>
      <c r="N7105">
        <v>0</v>
      </c>
      <c r="O7105">
        <v>0</v>
      </c>
      <c r="P7105">
        <v>0</v>
      </c>
      <c r="Q7105">
        <v>0</v>
      </c>
    </row>
    <row r="7106" spans="1:17" x14ac:dyDescent="0.2">
      <c r="A7106" t="s">
        <v>24129</v>
      </c>
      <c r="B7106" t="s">
        <v>86</v>
      </c>
      <c r="C7106" t="s">
        <v>235</v>
      </c>
      <c r="D7106" t="s">
        <v>17021</v>
      </c>
      <c r="E7106" t="s">
        <v>79</v>
      </c>
      <c r="F7106" t="s">
        <v>17022</v>
      </c>
      <c r="G7106">
        <v>0</v>
      </c>
      <c r="H7106">
        <v>0</v>
      </c>
      <c r="I7106">
        <v>0</v>
      </c>
      <c r="J7106">
        <v>0</v>
      </c>
      <c r="K7106">
        <v>0</v>
      </c>
      <c r="L7106">
        <v>0</v>
      </c>
      <c r="M7106">
        <v>0</v>
      </c>
      <c r="N7106">
        <v>7</v>
      </c>
      <c r="O7106">
        <v>5</v>
      </c>
      <c r="P7106">
        <v>2</v>
      </c>
      <c r="Q7106">
        <v>0</v>
      </c>
    </row>
    <row r="7107" spans="1:17" x14ac:dyDescent="0.2">
      <c r="A7107" t="s">
        <v>24130</v>
      </c>
      <c r="B7107" t="s">
        <v>86</v>
      </c>
      <c r="C7107" t="s">
        <v>235</v>
      </c>
      <c r="D7107" t="s">
        <v>17021</v>
      </c>
      <c r="E7107" t="s">
        <v>79</v>
      </c>
      <c r="F7107" t="s">
        <v>17019</v>
      </c>
      <c r="G7107">
        <v>7</v>
      </c>
      <c r="H7107">
        <v>0</v>
      </c>
      <c r="I7107">
        <v>0</v>
      </c>
      <c r="J7107">
        <v>0</v>
      </c>
      <c r="K7107">
        <v>0</v>
      </c>
      <c r="L7107">
        <v>0</v>
      </c>
      <c r="M7107">
        <v>0</v>
      </c>
      <c r="N7107">
        <v>0</v>
      </c>
      <c r="O7107">
        <v>0</v>
      </c>
      <c r="P7107">
        <v>0</v>
      </c>
      <c r="Q7107">
        <v>0</v>
      </c>
    </row>
    <row r="7108" spans="1:17" x14ac:dyDescent="0.2">
      <c r="A7108" t="s">
        <v>24131</v>
      </c>
      <c r="B7108" t="s">
        <v>86</v>
      </c>
      <c r="C7108" t="s">
        <v>235</v>
      </c>
      <c r="D7108" t="s">
        <v>17021</v>
      </c>
      <c r="E7108" t="s">
        <v>81</v>
      </c>
      <c r="F7108" t="s">
        <v>17022</v>
      </c>
      <c r="G7108">
        <v>0</v>
      </c>
      <c r="H7108">
        <v>0</v>
      </c>
      <c r="I7108">
        <v>0</v>
      </c>
      <c r="J7108">
        <v>0</v>
      </c>
      <c r="K7108">
        <v>0</v>
      </c>
      <c r="L7108">
        <v>0</v>
      </c>
      <c r="M7108">
        <v>0</v>
      </c>
      <c r="N7108">
        <v>2</v>
      </c>
      <c r="O7108">
        <v>2</v>
      </c>
      <c r="P7108">
        <v>0</v>
      </c>
      <c r="Q7108">
        <v>0</v>
      </c>
    </row>
    <row r="7109" spans="1:17" x14ac:dyDescent="0.2">
      <c r="A7109" t="s">
        <v>24132</v>
      </c>
      <c r="B7109" t="s">
        <v>86</v>
      </c>
      <c r="C7109" t="s">
        <v>235</v>
      </c>
      <c r="D7109" t="s">
        <v>17021</v>
      </c>
      <c r="E7109" t="s">
        <v>81</v>
      </c>
      <c r="F7109" t="s">
        <v>17019</v>
      </c>
      <c r="G7109">
        <v>2</v>
      </c>
      <c r="H7109">
        <v>0</v>
      </c>
      <c r="I7109">
        <v>0</v>
      </c>
      <c r="J7109">
        <v>0</v>
      </c>
      <c r="K7109">
        <v>0</v>
      </c>
      <c r="L7109">
        <v>0</v>
      </c>
      <c r="M7109">
        <v>0</v>
      </c>
      <c r="N7109">
        <v>0</v>
      </c>
      <c r="O7109">
        <v>0</v>
      </c>
      <c r="P7109">
        <v>0</v>
      </c>
      <c r="Q7109">
        <v>0</v>
      </c>
    </row>
    <row r="7110" spans="1:17" x14ac:dyDescent="0.2">
      <c r="A7110" t="s">
        <v>24133</v>
      </c>
      <c r="B7110" t="s">
        <v>86</v>
      </c>
      <c r="C7110" t="s">
        <v>236</v>
      </c>
      <c r="D7110" t="s">
        <v>17029</v>
      </c>
      <c r="E7110" t="s">
        <v>79</v>
      </c>
      <c r="F7110" t="s">
        <v>4875</v>
      </c>
      <c r="G7110">
        <v>0</v>
      </c>
      <c r="H7110">
        <v>9</v>
      </c>
      <c r="I7110">
        <v>3</v>
      </c>
      <c r="J7110">
        <v>6</v>
      </c>
      <c r="K7110">
        <v>0</v>
      </c>
      <c r="L7110">
        <v>0</v>
      </c>
      <c r="M7110">
        <v>0</v>
      </c>
      <c r="N7110">
        <v>0</v>
      </c>
      <c r="O7110">
        <v>0</v>
      </c>
      <c r="P7110">
        <v>0</v>
      </c>
      <c r="Q7110">
        <v>0</v>
      </c>
    </row>
    <row r="7111" spans="1:17" x14ac:dyDescent="0.2">
      <c r="A7111" t="s">
        <v>24134</v>
      </c>
      <c r="B7111" t="s">
        <v>86</v>
      </c>
      <c r="C7111" t="s">
        <v>236</v>
      </c>
      <c r="D7111" t="s">
        <v>17029</v>
      </c>
      <c r="E7111" t="s">
        <v>79</v>
      </c>
      <c r="F7111" t="s">
        <v>4877</v>
      </c>
      <c r="G7111">
        <v>0</v>
      </c>
      <c r="H7111">
        <v>9</v>
      </c>
      <c r="I7111">
        <v>3</v>
      </c>
      <c r="J7111">
        <v>6</v>
      </c>
      <c r="K7111">
        <v>0</v>
      </c>
      <c r="L7111">
        <v>0</v>
      </c>
      <c r="M7111">
        <v>0</v>
      </c>
      <c r="N7111">
        <v>0</v>
      </c>
      <c r="O7111">
        <v>0</v>
      </c>
      <c r="P7111">
        <v>0</v>
      </c>
      <c r="Q7111">
        <v>0</v>
      </c>
    </row>
    <row r="7112" spans="1:17" x14ac:dyDescent="0.2">
      <c r="A7112" t="s">
        <v>24135</v>
      </c>
      <c r="B7112" t="s">
        <v>86</v>
      </c>
      <c r="C7112" t="s">
        <v>236</v>
      </c>
      <c r="D7112" t="s">
        <v>17029</v>
      </c>
      <c r="E7112" t="s">
        <v>79</v>
      </c>
      <c r="F7112" t="s">
        <v>4879</v>
      </c>
      <c r="G7112">
        <v>0</v>
      </c>
      <c r="H7112">
        <v>0</v>
      </c>
      <c r="I7112">
        <v>0</v>
      </c>
      <c r="J7112">
        <v>0</v>
      </c>
      <c r="K7112">
        <v>0</v>
      </c>
      <c r="L7112">
        <v>0</v>
      </c>
      <c r="M7112">
        <v>9</v>
      </c>
      <c r="N7112">
        <v>0</v>
      </c>
      <c r="O7112">
        <v>0</v>
      </c>
      <c r="P7112">
        <v>0</v>
      </c>
      <c r="Q7112">
        <v>0</v>
      </c>
    </row>
    <row r="7113" spans="1:17" x14ac:dyDescent="0.2">
      <c r="A7113" t="s">
        <v>24136</v>
      </c>
      <c r="B7113" t="s">
        <v>86</v>
      </c>
      <c r="C7113" t="s">
        <v>236</v>
      </c>
      <c r="D7113" t="s">
        <v>17029</v>
      </c>
      <c r="E7113" t="s">
        <v>79</v>
      </c>
      <c r="F7113" t="s">
        <v>4881</v>
      </c>
      <c r="G7113">
        <v>0</v>
      </c>
      <c r="H7113">
        <v>9</v>
      </c>
      <c r="I7113">
        <v>3</v>
      </c>
      <c r="J7113">
        <v>6</v>
      </c>
      <c r="K7113">
        <v>0</v>
      </c>
      <c r="L7113">
        <v>0</v>
      </c>
      <c r="M7113">
        <v>0</v>
      </c>
      <c r="N7113">
        <v>0</v>
      </c>
      <c r="O7113">
        <v>0</v>
      </c>
      <c r="P7113">
        <v>0</v>
      </c>
      <c r="Q7113">
        <v>0</v>
      </c>
    </row>
    <row r="7114" spans="1:17" x14ac:dyDescent="0.2">
      <c r="A7114" t="s">
        <v>24137</v>
      </c>
      <c r="B7114" t="s">
        <v>86</v>
      </c>
      <c r="C7114" t="s">
        <v>236</v>
      </c>
      <c r="D7114" t="s">
        <v>17029</v>
      </c>
      <c r="E7114" t="s">
        <v>79</v>
      </c>
      <c r="F7114" t="s">
        <v>4883</v>
      </c>
      <c r="G7114">
        <v>0</v>
      </c>
      <c r="H7114">
        <v>9</v>
      </c>
      <c r="I7114">
        <v>3</v>
      </c>
      <c r="J7114">
        <v>6</v>
      </c>
      <c r="K7114">
        <v>0</v>
      </c>
      <c r="L7114">
        <v>0</v>
      </c>
      <c r="M7114">
        <v>0</v>
      </c>
      <c r="N7114">
        <v>0</v>
      </c>
      <c r="O7114">
        <v>0</v>
      </c>
      <c r="P7114">
        <v>0</v>
      </c>
      <c r="Q7114">
        <v>0</v>
      </c>
    </row>
    <row r="7115" spans="1:17" x14ac:dyDescent="0.2">
      <c r="A7115" t="s">
        <v>24138</v>
      </c>
      <c r="B7115" t="s">
        <v>86</v>
      </c>
      <c r="C7115" t="s">
        <v>236</v>
      </c>
      <c r="D7115" t="s">
        <v>17029</v>
      </c>
      <c r="E7115" t="s">
        <v>79</v>
      </c>
      <c r="F7115" t="s">
        <v>4885</v>
      </c>
      <c r="G7115">
        <v>0</v>
      </c>
      <c r="H7115">
        <v>0</v>
      </c>
      <c r="I7115">
        <v>0</v>
      </c>
      <c r="J7115">
        <v>0</v>
      </c>
      <c r="K7115">
        <v>0</v>
      </c>
      <c r="L7115">
        <v>0</v>
      </c>
      <c r="M7115">
        <v>9</v>
      </c>
      <c r="N7115">
        <v>0</v>
      </c>
      <c r="O7115">
        <v>0</v>
      </c>
      <c r="P7115">
        <v>0</v>
      </c>
      <c r="Q7115">
        <v>0</v>
      </c>
    </row>
    <row r="7116" spans="1:17" x14ac:dyDescent="0.2">
      <c r="A7116" t="s">
        <v>24139</v>
      </c>
      <c r="B7116" t="s">
        <v>86</v>
      </c>
      <c r="C7116" t="s">
        <v>236</v>
      </c>
      <c r="D7116" t="s">
        <v>17029</v>
      </c>
      <c r="E7116" t="s">
        <v>79</v>
      </c>
      <c r="F7116" t="s">
        <v>4887</v>
      </c>
      <c r="G7116">
        <v>0</v>
      </c>
      <c r="H7116">
        <v>9</v>
      </c>
      <c r="I7116">
        <v>3</v>
      </c>
      <c r="J7116">
        <v>6</v>
      </c>
      <c r="K7116">
        <v>0</v>
      </c>
      <c r="L7116">
        <v>0</v>
      </c>
      <c r="M7116">
        <v>0</v>
      </c>
      <c r="N7116">
        <v>0</v>
      </c>
      <c r="O7116">
        <v>0</v>
      </c>
      <c r="P7116">
        <v>0</v>
      </c>
      <c r="Q7116">
        <v>0</v>
      </c>
    </row>
    <row r="7117" spans="1:17" x14ac:dyDescent="0.2">
      <c r="A7117" t="s">
        <v>24140</v>
      </c>
      <c r="B7117" t="s">
        <v>86</v>
      </c>
      <c r="C7117" t="s">
        <v>236</v>
      </c>
      <c r="D7117" t="s">
        <v>17029</v>
      </c>
      <c r="E7117" t="s">
        <v>79</v>
      </c>
      <c r="F7117" t="s">
        <v>4889</v>
      </c>
      <c r="G7117">
        <v>0</v>
      </c>
      <c r="H7117">
        <v>0</v>
      </c>
      <c r="I7117">
        <v>0</v>
      </c>
      <c r="J7117">
        <v>0</v>
      </c>
      <c r="K7117">
        <v>0</v>
      </c>
      <c r="L7117">
        <v>0</v>
      </c>
      <c r="M7117">
        <v>9</v>
      </c>
      <c r="N7117">
        <v>0</v>
      </c>
      <c r="O7117">
        <v>0</v>
      </c>
      <c r="P7117">
        <v>0</v>
      </c>
      <c r="Q7117">
        <v>0</v>
      </c>
    </row>
    <row r="7118" spans="1:17" x14ac:dyDescent="0.2">
      <c r="A7118" t="s">
        <v>24141</v>
      </c>
      <c r="B7118" t="s">
        <v>86</v>
      </c>
      <c r="C7118" t="s">
        <v>236</v>
      </c>
      <c r="D7118" t="s">
        <v>17029</v>
      </c>
      <c r="E7118" t="s">
        <v>79</v>
      </c>
      <c r="F7118" t="s">
        <v>4871</v>
      </c>
      <c r="G7118">
        <v>0</v>
      </c>
      <c r="H7118">
        <v>0</v>
      </c>
      <c r="I7118">
        <v>0</v>
      </c>
      <c r="J7118">
        <v>0</v>
      </c>
      <c r="K7118">
        <v>0</v>
      </c>
      <c r="L7118">
        <v>0</v>
      </c>
      <c r="M7118">
        <v>0</v>
      </c>
      <c r="N7118">
        <v>9</v>
      </c>
      <c r="O7118">
        <v>9</v>
      </c>
      <c r="P7118">
        <v>0</v>
      </c>
      <c r="Q7118">
        <v>0</v>
      </c>
    </row>
    <row r="7119" spans="1:17" x14ac:dyDescent="0.2">
      <c r="A7119" t="s">
        <v>24142</v>
      </c>
      <c r="B7119" t="s">
        <v>86</v>
      </c>
      <c r="C7119" t="s">
        <v>236</v>
      </c>
      <c r="D7119" t="s">
        <v>17029</v>
      </c>
      <c r="E7119" t="s">
        <v>79</v>
      </c>
      <c r="F7119" t="s">
        <v>4873</v>
      </c>
      <c r="G7119">
        <v>0</v>
      </c>
      <c r="H7119">
        <v>0</v>
      </c>
      <c r="I7119">
        <v>0</v>
      </c>
      <c r="J7119">
        <v>0</v>
      </c>
      <c r="K7119">
        <v>0</v>
      </c>
      <c r="L7119">
        <v>0</v>
      </c>
      <c r="M7119">
        <v>0</v>
      </c>
      <c r="N7119">
        <v>7</v>
      </c>
      <c r="O7119">
        <v>7</v>
      </c>
      <c r="P7119">
        <v>0</v>
      </c>
      <c r="Q7119">
        <v>0</v>
      </c>
    </row>
    <row r="7120" spans="1:17" x14ac:dyDescent="0.2">
      <c r="A7120" t="s">
        <v>24143</v>
      </c>
      <c r="B7120" t="s">
        <v>86</v>
      </c>
      <c r="C7120" t="s">
        <v>236</v>
      </c>
      <c r="D7120" t="s">
        <v>17029</v>
      </c>
      <c r="E7120" t="s">
        <v>79</v>
      </c>
      <c r="F7120" t="s">
        <v>17019</v>
      </c>
      <c r="G7120">
        <v>9</v>
      </c>
      <c r="H7120">
        <v>0</v>
      </c>
      <c r="I7120">
        <v>0</v>
      </c>
      <c r="J7120">
        <v>0</v>
      </c>
      <c r="K7120">
        <v>0</v>
      </c>
      <c r="L7120">
        <v>0</v>
      </c>
      <c r="M7120">
        <v>0</v>
      </c>
      <c r="N7120">
        <v>0</v>
      </c>
      <c r="O7120">
        <v>0</v>
      </c>
      <c r="P7120">
        <v>0</v>
      </c>
      <c r="Q7120">
        <v>0</v>
      </c>
    </row>
    <row r="7121" spans="1:17" x14ac:dyDescent="0.2">
      <c r="A7121" t="s">
        <v>24144</v>
      </c>
      <c r="B7121" t="s">
        <v>86</v>
      </c>
      <c r="C7121" t="s">
        <v>236</v>
      </c>
      <c r="D7121" t="s">
        <v>17029</v>
      </c>
      <c r="E7121" t="s">
        <v>81</v>
      </c>
      <c r="F7121" t="s">
        <v>4875</v>
      </c>
      <c r="G7121">
        <v>0</v>
      </c>
      <c r="H7121">
        <v>7</v>
      </c>
      <c r="I7121">
        <v>2</v>
      </c>
      <c r="J7121">
        <v>5</v>
      </c>
      <c r="K7121">
        <v>0</v>
      </c>
      <c r="L7121">
        <v>0</v>
      </c>
      <c r="M7121">
        <v>0</v>
      </c>
      <c r="N7121">
        <v>0</v>
      </c>
      <c r="O7121">
        <v>0</v>
      </c>
      <c r="P7121">
        <v>0</v>
      </c>
      <c r="Q7121">
        <v>0</v>
      </c>
    </row>
    <row r="7122" spans="1:17" x14ac:dyDescent="0.2">
      <c r="A7122" t="s">
        <v>24145</v>
      </c>
      <c r="B7122" t="s">
        <v>86</v>
      </c>
      <c r="C7122" t="s">
        <v>236</v>
      </c>
      <c r="D7122" t="s">
        <v>17029</v>
      </c>
      <c r="E7122" t="s">
        <v>81</v>
      </c>
      <c r="F7122" t="s">
        <v>4877</v>
      </c>
      <c r="G7122">
        <v>0</v>
      </c>
      <c r="H7122">
        <v>7</v>
      </c>
      <c r="I7122">
        <v>2</v>
      </c>
      <c r="J7122">
        <v>5</v>
      </c>
      <c r="K7122">
        <v>0</v>
      </c>
      <c r="L7122">
        <v>0</v>
      </c>
      <c r="M7122">
        <v>0</v>
      </c>
      <c r="N7122">
        <v>0</v>
      </c>
      <c r="O7122">
        <v>0</v>
      </c>
      <c r="P7122">
        <v>0</v>
      </c>
      <c r="Q7122">
        <v>0</v>
      </c>
    </row>
    <row r="7123" spans="1:17" x14ac:dyDescent="0.2">
      <c r="A7123" t="s">
        <v>24146</v>
      </c>
      <c r="B7123" t="s">
        <v>86</v>
      </c>
      <c r="C7123" t="s">
        <v>236</v>
      </c>
      <c r="D7123" t="s">
        <v>17029</v>
      </c>
      <c r="E7123" t="s">
        <v>81</v>
      </c>
      <c r="F7123" t="s">
        <v>4879</v>
      </c>
      <c r="G7123">
        <v>0</v>
      </c>
      <c r="H7123">
        <v>0</v>
      </c>
      <c r="I7123">
        <v>0</v>
      </c>
      <c r="J7123">
        <v>0</v>
      </c>
      <c r="K7123">
        <v>0</v>
      </c>
      <c r="L7123">
        <v>0</v>
      </c>
      <c r="M7123">
        <v>7</v>
      </c>
      <c r="N7123">
        <v>0</v>
      </c>
      <c r="O7123">
        <v>0</v>
      </c>
      <c r="P7123">
        <v>0</v>
      </c>
      <c r="Q7123">
        <v>0</v>
      </c>
    </row>
    <row r="7124" spans="1:17" x14ac:dyDescent="0.2">
      <c r="A7124" t="s">
        <v>24147</v>
      </c>
      <c r="B7124" t="s">
        <v>86</v>
      </c>
      <c r="C7124" t="s">
        <v>236</v>
      </c>
      <c r="D7124" t="s">
        <v>17029</v>
      </c>
      <c r="E7124" t="s">
        <v>81</v>
      </c>
      <c r="F7124" t="s">
        <v>4881</v>
      </c>
      <c r="G7124">
        <v>0</v>
      </c>
      <c r="H7124">
        <v>7</v>
      </c>
      <c r="I7124">
        <v>2</v>
      </c>
      <c r="J7124">
        <v>5</v>
      </c>
      <c r="K7124">
        <v>0</v>
      </c>
      <c r="L7124">
        <v>0</v>
      </c>
      <c r="M7124">
        <v>0</v>
      </c>
      <c r="N7124">
        <v>0</v>
      </c>
      <c r="O7124">
        <v>0</v>
      </c>
      <c r="P7124">
        <v>0</v>
      </c>
      <c r="Q7124">
        <v>0</v>
      </c>
    </row>
    <row r="7125" spans="1:17" x14ac:dyDescent="0.2">
      <c r="A7125" t="s">
        <v>24148</v>
      </c>
      <c r="B7125" t="s">
        <v>86</v>
      </c>
      <c r="C7125" t="s">
        <v>236</v>
      </c>
      <c r="D7125" t="s">
        <v>17029</v>
      </c>
      <c r="E7125" t="s">
        <v>81</v>
      </c>
      <c r="F7125" t="s">
        <v>4883</v>
      </c>
      <c r="G7125">
        <v>0</v>
      </c>
      <c r="H7125">
        <v>7</v>
      </c>
      <c r="I7125">
        <v>2</v>
      </c>
      <c r="J7125">
        <v>5</v>
      </c>
      <c r="K7125">
        <v>0</v>
      </c>
      <c r="L7125">
        <v>0</v>
      </c>
      <c r="M7125">
        <v>0</v>
      </c>
      <c r="N7125">
        <v>0</v>
      </c>
      <c r="O7125">
        <v>0</v>
      </c>
      <c r="P7125">
        <v>0</v>
      </c>
      <c r="Q7125">
        <v>0</v>
      </c>
    </row>
    <row r="7126" spans="1:17" x14ac:dyDescent="0.2">
      <c r="A7126" t="s">
        <v>24149</v>
      </c>
      <c r="B7126" t="s">
        <v>86</v>
      </c>
      <c r="C7126" t="s">
        <v>236</v>
      </c>
      <c r="D7126" t="s">
        <v>17029</v>
      </c>
      <c r="E7126" t="s">
        <v>81</v>
      </c>
      <c r="F7126" t="s">
        <v>4885</v>
      </c>
      <c r="G7126">
        <v>0</v>
      </c>
      <c r="H7126">
        <v>0</v>
      </c>
      <c r="I7126">
        <v>0</v>
      </c>
      <c r="J7126">
        <v>0</v>
      </c>
      <c r="K7126">
        <v>0</v>
      </c>
      <c r="L7126">
        <v>0</v>
      </c>
      <c r="M7126">
        <v>7</v>
      </c>
      <c r="N7126">
        <v>0</v>
      </c>
      <c r="O7126">
        <v>0</v>
      </c>
      <c r="P7126">
        <v>0</v>
      </c>
      <c r="Q7126">
        <v>0</v>
      </c>
    </row>
    <row r="7127" spans="1:17" x14ac:dyDescent="0.2">
      <c r="A7127" t="s">
        <v>24150</v>
      </c>
      <c r="B7127" t="s">
        <v>86</v>
      </c>
      <c r="C7127" t="s">
        <v>236</v>
      </c>
      <c r="D7127" t="s">
        <v>17029</v>
      </c>
      <c r="E7127" t="s">
        <v>81</v>
      </c>
      <c r="F7127" t="s">
        <v>4887</v>
      </c>
      <c r="G7127">
        <v>0</v>
      </c>
      <c r="H7127">
        <v>7</v>
      </c>
      <c r="I7127">
        <v>2</v>
      </c>
      <c r="J7127">
        <v>5</v>
      </c>
      <c r="K7127">
        <v>0</v>
      </c>
      <c r="L7127">
        <v>0</v>
      </c>
      <c r="M7127">
        <v>0</v>
      </c>
      <c r="N7127">
        <v>0</v>
      </c>
      <c r="O7127">
        <v>0</v>
      </c>
      <c r="P7127">
        <v>0</v>
      </c>
      <c r="Q7127">
        <v>0</v>
      </c>
    </row>
    <row r="7128" spans="1:17" x14ac:dyDescent="0.2">
      <c r="A7128" t="s">
        <v>24151</v>
      </c>
      <c r="B7128" t="s">
        <v>86</v>
      </c>
      <c r="C7128" t="s">
        <v>236</v>
      </c>
      <c r="D7128" t="s">
        <v>17029</v>
      </c>
      <c r="E7128" t="s">
        <v>81</v>
      </c>
      <c r="F7128" t="s">
        <v>4889</v>
      </c>
      <c r="G7128">
        <v>0</v>
      </c>
      <c r="H7128">
        <v>0</v>
      </c>
      <c r="I7128">
        <v>0</v>
      </c>
      <c r="J7128">
        <v>0</v>
      </c>
      <c r="K7128">
        <v>0</v>
      </c>
      <c r="L7128">
        <v>0</v>
      </c>
      <c r="M7128">
        <v>7</v>
      </c>
      <c r="N7128">
        <v>0</v>
      </c>
      <c r="O7128">
        <v>0</v>
      </c>
      <c r="P7128">
        <v>0</v>
      </c>
      <c r="Q7128">
        <v>0</v>
      </c>
    </row>
    <row r="7129" spans="1:17" x14ac:dyDescent="0.2">
      <c r="A7129" t="s">
        <v>24152</v>
      </c>
      <c r="B7129" t="s">
        <v>86</v>
      </c>
      <c r="C7129" t="s">
        <v>236</v>
      </c>
      <c r="D7129" t="s">
        <v>17029</v>
      </c>
      <c r="E7129" t="s">
        <v>81</v>
      </c>
      <c r="F7129" t="s">
        <v>4871</v>
      </c>
      <c r="G7129">
        <v>0</v>
      </c>
      <c r="H7129">
        <v>0</v>
      </c>
      <c r="I7129">
        <v>0</v>
      </c>
      <c r="J7129">
        <v>0</v>
      </c>
      <c r="K7129">
        <v>0</v>
      </c>
      <c r="L7129">
        <v>0</v>
      </c>
      <c r="M7129">
        <v>0</v>
      </c>
      <c r="N7129">
        <v>7</v>
      </c>
      <c r="O7129">
        <v>7</v>
      </c>
      <c r="P7129">
        <v>0</v>
      </c>
      <c r="Q7129">
        <v>0</v>
      </c>
    </row>
    <row r="7130" spans="1:17" x14ac:dyDescent="0.2">
      <c r="A7130" t="s">
        <v>24153</v>
      </c>
      <c r="B7130" t="s">
        <v>86</v>
      </c>
      <c r="C7130" t="s">
        <v>236</v>
      </c>
      <c r="D7130" t="s">
        <v>17029</v>
      </c>
      <c r="E7130" t="s">
        <v>81</v>
      </c>
      <c r="F7130" t="s">
        <v>4873</v>
      </c>
      <c r="G7130">
        <v>0</v>
      </c>
      <c r="H7130">
        <v>0</v>
      </c>
      <c r="I7130">
        <v>0</v>
      </c>
      <c r="J7130">
        <v>0</v>
      </c>
      <c r="K7130">
        <v>0</v>
      </c>
      <c r="L7130">
        <v>0</v>
      </c>
      <c r="M7130">
        <v>0</v>
      </c>
      <c r="N7130">
        <v>5</v>
      </c>
      <c r="O7130">
        <v>5</v>
      </c>
      <c r="P7130">
        <v>0</v>
      </c>
      <c r="Q7130">
        <v>0</v>
      </c>
    </row>
    <row r="7131" spans="1:17" x14ac:dyDescent="0.2">
      <c r="A7131" t="s">
        <v>24154</v>
      </c>
      <c r="B7131" t="s">
        <v>86</v>
      </c>
      <c r="C7131" t="s">
        <v>236</v>
      </c>
      <c r="D7131" t="s">
        <v>17029</v>
      </c>
      <c r="E7131" t="s">
        <v>81</v>
      </c>
      <c r="F7131" t="s">
        <v>17019</v>
      </c>
      <c r="G7131">
        <v>7</v>
      </c>
      <c r="H7131">
        <v>0</v>
      </c>
      <c r="I7131">
        <v>0</v>
      </c>
      <c r="J7131">
        <v>0</v>
      </c>
      <c r="K7131">
        <v>0</v>
      </c>
      <c r="L7131">
        <v>0</v>
      </c>
      <c r="M7131">
        <v>0</v>
      </c>
      <c r="N7131">
        <v>0</v>
      </c>
      <c r="O7131">
        <v>0</v>
      </c>
      <c r="P7131">
        <v>0</v>
      </c>
      <c r="Q7131">
        <v>0</v>
      </c>
    </row>
    <row r="7132" spans="1:17" x14ac:dyDescent="0.2">
      <c r="A7132" t="s">
        <v>24155</v>
      </c>
      <c r="B7132" t="s">
        <v>86</v>
      </c>
      <c r="C7132" t="s">
        <v>236</v>
      </c>
      <c r="D7132" t="s">
        <v>17021</v>
      </c>
      <c r="E7132" t="s">
        <v>79</v>
      </c>
      <c r="F7132" t="s">
        <v>17022</v>
      </c>
      <c r="G7132">
        <v>0</v>
      </c>
      <c r="H7132">
        <v>0</v>
      </c>
      <c r="I7132">
        <v>0</v>
      </c>
      <c r="J7132">
        <v>0</v>
      </c>
      <c r="K7132">
        <v>0</v>
      </c>
      <c r="L7132">
        <v>0</v>
      </c>
      <c r="M7132">
        <v>0</v>
      </c>
      <c r="N7132">
        <v>1</v>
      </c>
      <c r="O7132">
        <v>1</v>
      </c>
      <c r="P7132">
        <v>0</v>
      </c>
      <c r="Q7132">
        <v>0</v>
      </c>
    </row>
    <row r="7133" spans="1:17" x14ac:dyDescent="0.2">
      <c r="A7133" t="s">
        <v>24156</v>
      </c>
      <c r="B7133" t="s">
        <v>86</v>
      </c>
      <c r="C7133" t="s">
        <v>236</v>
      </c>
      <c r="D7133" t="s">
        <v>17021</v>
      </c>
      <c r="E7133" t="s">
        <v>79</v>
      </c>
      <c r="F7133" t="s">
        <v>17019</v>
      </c>
      <c r="G7133">
        <v>1</v>
      </c>
      <c r="H7133">
        <v>0</v>
      </c>
      <c r="I7133">
        <v>0</v>
      </c>
      <c r="J7133">
        <v>0</v>
      </c>
      <c r="K7133">
        <v>0</v>
      </c>
      <c r="L7133">
        <v>0</v>
      </c>
      <c r="M7133">
        <v>0</v>
      </c>
      <c r="N7133">
        <v>0</v>
      </c>
      <c r="O7133">
        <v>0</v>
      </c>
      <c r="P7133">
        <v>0</v>
      </c>
      <c r="Q7133">
        <v>0</v>
      </c>
    </row>
    <row r="7134" spans="1:17" x14ac:dyDescent="0.2">
      <c r="A7134" t="s">
        <v>24157</v>
      </c>
      <c r="B7134" t="s">
        <v>86</v>
      </c>
      <c r="C7134" t="s">
        <v>237</v>
      </c>
      <c r="D7134" t="s">
        <v>17029</v>
      </c>
      <c r="E7134" t="s">
        <v>79</v>
      </c>
      <c r="F7134" t="s">
        <v>4875</v>
      </c>
      <c r="G7134">
        <v>0</v>
      </c>
      <c r="H7134">
        <v>8</v>
      </c>
      <c r="I7134">
        <v>0</v>
      </c>
      <c r="J7134">
        <v>8</v>
      </c>
      <c r="K7134">
        <v>0</v>
      </c>
      <c r="L7134">
        <v>0</v>
      </c>
      <c r="M7134">
        <v>0</v>
      </c>
      <c r="N7134">
        <v>0</v>
      </c>
      <c r="O7134">
        <v>0</v>
      </c>
      <c r="P7134">
        <v>0</v>
      </c>
      <c r="Q7134">
        <v>0</v>
      </c>
    </row>
    <row r="7135" spans="1:17" x14ac:dyDescent="0.2">
      <c r="A7135" t="s">
        <v>24158</v>
      </c>
      <c r="B7135" t="s">
        <v>86</v>
      </c>
      <c r="C7135" t="s">
        <v>237</v>
      </c>
      <c r="D7135" t="s">
        <v>17029</v>
      </c>
      <c r="E7135" t="s">
        <v>79</v>
      </c>
      <c r="F7135" t="s">
        <v>4877</v>
      </c>
      <c r="G7135">
        <v>0</v>
      </c>
      <c r="H7135">
        <v>8</v>
      </c>
      <c r="I7135">
        <v>0</v>
      </c>
      <c r="J7135">
        <v>8</v>
      </c>
      <c r="K7135">
        <v>0</v>
      </c>
      <c r="L7135">
        <v>0</v>
      </c>
      <c r="M7135">
        <v>0</v>
      </c>
      <c r="N7135">
        <v>0</v>
      </c>
      <c r="O7135">
        <v>0</v>
      </c>
      <c r="P7135">
        <v>0</v>
      </c>
      <c r="Q7135">
        <v>0</v>
      </c>
    </row>
    <row r="7136" spans="1:17" x14ac:dyDescent="0.2">
      <c r="A7136" t="s">
        <v>24159</v>
      </c>
      <c r="B7136" t="s">
        <v>86</v>
      </c>
      <c r="C7136" t="s">
        <v>237</v>
      </c>
      <c r="D7136" t="s">
        <v>17029</v>
      </c>
      <c r="E7136" t="s">
        <v>79</v>
      </c>
      <c r="F7136" t="s">
        <v>4879</v>
      </c>
      <c r="G7136">
        <v>0</v>
      </c>
      <c r="H7136">
        <v>0</v>
      </c>
      <c r="I7136">
        <v>0</v>
      </c>
      <c r="J7136">
        <v>0</v>
      </c>
      <c r="K7136">
        <v>0</v>
      </c>
      <c r="L7136">
        <v>0</v>
      </c>
      <c r="M7136">
        <v>8</v>
      </c>
      <c r="N7136">
        <v>0</v>
      </c>
      <c r="O7136">
        <v>0</v>
      </c>
      <c r="P7136">
        <v>0</v>
      </c>
      <c r="Q7136">
        <v>0</v>
      </c>
    </row>
    <row r="7137" spans="1:17" x14ac:dyDescent="0.2">
      <c r="A7137" t="s">
        <v>24160</v>
      </c>
      <c r="B7137" t="s">
        <v>86</v>
      </c>
      <c r="C7137" t="s">
        <v>237</v>
      </c>
      <c r="D7137" t="s">
        <v>17029</v>
      </c>
      <c r="E7137" t="s">
        <v>79</v>
      </c>
      <c r="F7137" t="s">
        <v>4881</v>
      </c>
      <c r="G7137">
        <v>0</v>
      </c>
      <c r="H7137">
        <v>8</v>
      </c>
      <c r="I7137">
        <v>0</v>
      </c>
      <c r="J7137">
        <v>8</v>
      </c>
      <c r="K7137">
        <v>0</v>
      </c>
      <c r="L7137">
        <v>0</v>
      </c>
      <c r="M7137">
        <v>0</v>
      </c>
      <c r="N7137">
        <v>0</v>
      </c>
      <c r="O7137">
        <v>0</v>
      </c>
      <c r="P7137">
        <v>0</v>
      </c>
      <c r="Q7137">
        <v>0</v>
      </c>
    </row>
    <row r="7138" spans="1:17" x14ac:dyDescent="0.2">
      <c r="A7138" t="s">
        <v>24161</v>
      </c>
      <c r="B7138" t="s">
        <v>86</v>
      </c>
      <c r="C7138" t="s">
        <v>237</v>
      </c>
      <c r="D7138" t="s">
        <v>17029</v>
      </c>
      <c r="E7138" t="s">
        <v>79</v>
      </c>
      <c r="F7138" t="s">
        <v>4883</v>
      </c>
      <c r="G7138">
        <v>0</v>
      </c>
      <c r="H7138">
        <v>8</v>
      </c>
      <c r="I7138">
        <v>1</v>
      </c>
      <c r="J7138">
        <v>7</v>
      </c>
      <c r="K7138">
        <v>0</v>
      </c>
      <c r="L7138">
        <v>0</v>
      </c>
      <c r="M7138">
        <v>0</v>
      </c>
      <c r="N7138">
        <v>0</v>
      </c>
      <c r="O7138">
        <v>0</v>
      </c>
      <c r="P7138">
        <v>0</v>
      </c>
      <c r="Q7138">
        <v>0</v>
      </c>
    </row>
    <row r="7139" spans="1:17" x14ac:dyDescent="0.2">
      <c r="A7139" t="s">
        <v>24162</v>
      </c>
      <c r="B7139" t="s">
        <v>86</v>
      </c>
      <c r="C7139" t="s">
        <v>237</v>
      </c>
      <c r="D7139" t="s">
        <v>17029</v>
      </c>
      <c r="E7139" t="s">
        <v>79</v>
      </c>
      <c r="F7139" t="s">
        <v>4885</v>
      </c>
      <c r="G7139">
        <v>0</v>
      </c>
      <c r="H7139">
        <v>0</v>
      </c>
      <c r="I7139">
        <v>0</v>
      </c>
      <c r="J7139">
        <v>0</v>
      </c>
      <c r="K7139">
        <v>0</v>
      </c>
      <c r="L7139">
        <v>0</v>
      </c>
      <c r="M7139">
        <v>8</v>
      </c>
      <c r="N7139">
        <v>0</v>
      </c>
      <c r="O7139">
        <v>0</v>
      </c>
      <c r="P7139">
        <v>0</v>
      </c>
      <c r="Q7139">
        <v>0</v>
      </c>
    </row>
    <row r="7140" spans="1:17" x14ac:dyDescent="0.2">
      <c r="A7140" t="s">
        <v>24163</v>
      </c>
      <c r="B7140" t="s">
        <v>86</v>
      </c>
      <c r="C7140" t="s">
        <v>237</v>
      </c>
      <c r="D7140" t="s">
        <v>17029</v>
      </c>
      <c r="E7140" t="s">
        <v>79</v>
      </c>
      <c r="F7140" t="s">
        <v>4887</v>
      </c>
      <c r="G7140">
        <v>0</v>
      </c>
      <c r="H7140">
        <v>8</v>
      </c>
      <c r="I7140">
        <v>0</v>
      </c>
      <c r="J7140">
        <v>8</v>
      </c>
      <c r="K7140">
        <v>0</v>
      </c>
      <c r="L7140">
        <v>0</v>
      </c>
      <c r="M7140">
        <v>0</v>
      </c>
      <c r="N7140">
        <v>0</v>
      </c>
      <c r="O7140">
        <v>0</v>
      </c>
      <c r="P7140">
        <v>0</v>
      </c>
      <c r="Q7140">
        <v>0</v>
      </c>
    </row>
    <row r="7141" spans="1:17" x14ac:dyDescent="0.2">
      <c r="A7141" t="s">
        <v>24164</v>
      </c>
      <c r="B7141" t="s">
        <v>86</v>
      </c>
      <c r="C7141" t="s">
        <v>237</v>
      </c>
      <c r="D7141" t="s">
        <v>17029</v>
      </c>
      <c r="E7141" t="s">
        <v>79</v>
      </c>
      <c r="F7141" t="s">
        <v>4889</v>
      </c>
      <c r="G7141">
        <v>0</v>
      </c>
      <c r="H7141">
        <v>0</v>
      </c>
      <c r="I7141">
        <v>0</v>
      </c>
      <c r="J7141">
        <v>0</v>
      </c>
      <c r="K7141">
        <v>0</v>
      </c>
      <c r="L7141">
        <v>0</v>
      </c>
      <c r="M7141">
        <v>8</v>
      </c>
      <c r="N7141">
        <v>0</v>
      </c>
      <c r="O7141">
        <v>0</v>
      </c>
      <c r="P7141">
        <v>0</v>
      </c>
      <c r="Q7141">
        <v>0</v>
      </c>
    </row>
    <row r="7142" spans="1:17" x14ac:dyDescent="0.2">
      <c r="A7142" t="s">
        <v>24165</v>
      </c>
      <c r="B7142" t="s">
        <v>86</v>
      </c>
      <c r="C7142" t="s">
        <v>237</v>
      </c>
      <c r="D7142" t="s">
        <v>17029</v>
      </c>
      <c r="E7142" t="s">
        <v>79</v>
      </c>
      <c r="F7142" t="s">
        <v>4871</v>
      </c>
      <c r="G7142">
        <v>0</v>
      </c>
      <c r="H7142">
        <v>0</v>
      </c>
      <c r="I7142">
        <v>0</v>
      </c>
      <c r="J7142">
        <v>0</v>
      </c>
      <c r="K7142">
        <v>0</v>
      </c>
      <c r="L7142">
        <v>0</v>
      </c>
      <c r="M7142">
        <v>0</v>
      </c>
      <c r="N7142">
        <v>8</v>
      </c>
      <c r="O7142">
        <v>8</v>
      </c>
      <c r="P7142">
        <v>0</v>
      </c>
      <c r="Q7142">
        <v>0</v>
      </c>
    </row>
    <row r="7143" spans="1:17" x14ac:dyDescent="0.2">
      <c r="A7143" t="s">
        <v>24166</v>
      </c>
      <c r="B7143" t="s">
        <v>86</v>
      </c>
      <c r="C7143" t="s">
        <v>237</v>
      </c>
      <c r="D7143" t="s">
        <v>17029</v>
      </c>
      <c r="E7143" t="s">
        <v>79</v>
      </c>
      <c r="F7143" t="s">
        <v>4873</v>
      </c>
      <c r="G7143">
        <v>0</v>
      </c>
      <c r="H7143">
        <v>0</v>
      </c>
      <c r="I7143">
        <v>0</v>
      </c>
      <c r="J7143">
        <v>0</v>
      </c>
      <c r="K7143">
        <v>0</v>
      </c>
      <c r="L7143">
        <v>0</v>
      </c>
      <c r="M7143">
        <v>0</v>
      </c>
      <c r="N7143">
        <v>8</v>
      </c>
      <c r="O7143">
        <v>8</v>
      </c>
      <c r="P7143">
        <v>0</v>
      </c>
      <c r="Q7143">
        <v>0</v>
      </c>
    </row>
    <row r="7144" spans="1:17" x14ac:dyDescent="0.2">
      <c r="A7144" t="s">
        <v>24167</v>
      </c>
      <c r="B7144" t="s">
        <v>86</v>
      </c>
      <c r="C7144" t="s">
        <v>237</v>
      </c>
      <c r="D7144" t="s">
        <v>17029</v>
      </c>
      <c r="E7144" t="s">
        <v>79</v>
      </c>
      <c r="F7144" t="s">
        <v>17019</v>
      </c>
      <c r="G7144">
        <v>8</v>
      </c>
      <c r="H7144">
        <v>0</v>
      </c>
      <c r="I7144">
        <v>0</v>
      </c>
      <c r="J7144">
        <v>0</v>
      </c>
      <c r="K7144">
        <v>0</v>
      </c>
      <c r="L7144">
        <v>0</v>
      </c>
      <c r="M7144">
        <v>0</v>
      </c>
      <c r="N7144">
        <v>0</v>
      </c>
      <c r="O7144">
        <v>0</v>
      </c>
      <c r="P7144">
        <v>0</v>
      </c>
      <c r="Q7144">
        <v>0</v>
      </c>
    </row>
    <row r="7145" spans="1:17" x14ac:dyDescent="0.2">
      <c r="A7145" t="s">
        <v>24168</v>
      </c>
      <c r="B7145" t="s">
        <v>86</v>
      </c>
      <c r="C7145" t="s">
        <v>237</v>
      </c>
      <c r="D7145" t="s">
        <v>17029</v>
      </c>
      <c r="E7145" t="s">
        <v>81</v>
      </c>
      <c r="F7145" t="s">
        <v>4875</v>
      </c>
      <c r="G7145">
        <v>0</v>
      </c>
      <c r="H7145">
        <v>5</v>
      </c>
      <c r="I7145">
        <v>0</v>
      </c>
      <c r="J7145">
        <v>5</v>
      </c>
      <c r="K7145">
        <v>0</v>
      </c>
      <c r="L7145">
        <v>0</v>
      </c>
      <c r="M7145">
        <v>0</v>
      </c>
      <c r="N7145">
        <v>0</v>
      </c>
      <c r="O7145">
        <v>0</v>
      </c>
      <c r="P7145">
        <v>0</v>
      </c>
      <c r="Q7145">
        <v>0</v>
      </c>
    </row>
    <row r="7146" spans="1:17" x14ac:dyDescent="0.2">
      <c r="A7146" t="s">
        <v>24169</v>
      </c>
      <c r="B7146" t="s">
        <v>86</v>
      </c>
      <c r="C7146" t="s">
        <v>237</v>
      </c>
      <c r="D7146" t="s">
        <v>17029</v>
      </c>
      <c r="E7146" t="s">
        <v>81</v>
      </c>
      <c r="F7146" t="s">
        <v>4877</v>
      </c>
      <c r="G7146">
        <v>0</v>
      </c>
      <c r="H7146">
        <v>5</v>
      </c>
      <c r="I7146">
        <v>0</v>
      </c>
      <c r="J7146">
        <v>5</v>
      </c>
      <c r="K7146">
        <v>0</v>
      </c>
      <c r="L7146">
        <v>0</v>
      </c>
      <c r="M7146">
        <v>0</v>
      </c>
      <c r="N7146">
        <v>0</v>
      </c>
      <c r="O7146">
        <v>0</v>
      </c>
      <c r="P7146">
        <v>0</v>
      </c>
      <c r="Q7146">
        <v>0</v>
      </c>
    </row>
    <row r="7147" spans="1:17" x14ac:dyDescent="0.2">
      <c r="A7147" t="s">
        <v>24170</v>
      </c>
      <c r="B7147" t="s">
        <v>86</v>
      </c>
      <c r="C7147" t="s">
        <v>237</v>
      </c>
      <c r="D7147" t="s">
        <v>17029</v>
      </c>
      <c r="E7147" t="s">
        <v>81</v>
      </c>
      <c r="F7147" t="s">
        <v>4879</v>
      </c>
      <c r="G7147">
        <v>0</v>
      </c>
      <c r="H7147">
        <v>0</v>
      </c>
      <c r="I7147">
        <v>0</v>
      </c>
      <c r="J7147">
        <v>0</v>
      </c>
      <c r="K7147">
        <v>0</v>
      </c>
      <c r="L7147">
        <v>0</v>
      </c>
      <c r="M7147">
        <v>5</v>
      </c>
      <c r="N7147">
        <v>0</v>
      </c>
      <c r="O7147">
        <v>0</v>
      </c>
      <c r="P7147">
        <v>0</v>
      </c>
      <c r="Q7147">
        <v>0</v>
      </c>
    </row>
    <row r="7148" spans="1:17" x14ac:dyDescent="0.2">
      <c r="A7148" t="s">
        <v>24171</v>
      </c>
      <c r="B7148" t="s">
        <v>86</v>
      </c>
      <c r="C7148" t="s">
        <v>237</v>
      </c>
      <c r="D7148" t="s">
        <v>17029</v>
      </c>
      <c r="E7148" t="s">
        <v>81</v>
      </c>
      <c r="F7148" t="s">
        <v>4881</v>
      </c>
      <c r="G7148">
        <v>0</v>
      </c>
      <c r="H7148">
        <v>5</v>
      </c>
      <c r="I7148">
        <v>0</v>
      </c>
      <c r="J7148">
        <v>5</v>
      </c>
      <c r="K7148">
        <v>0</v>
      </c>
      <c r="L7148">
        <v>0</v>
      </c>
      <c r="M7148">
        <v>0</v>
      </c>
      <c r="N7148">
        <v>0</v>
      </c>
      <c r="O7148">
        <v>0</v>
      </c>
      <c r="P7148">
        <v>0</v>
      </c>
      <c r="Q7148">
        <v>0</v>
      </c>
    </row>
    <row r="7149" spans="1:17" x14ac:dyDescent="0.2">
      <c r="A7149" t="s">
        <v>24172</v>
      </c>
      <c r="B7149" t="s">
        <v>86</v>
      </c>
      <c r="C7149" t="s">
        <v>237</v>
      </c>
      <c r="D7149" t="s">
        <v>17029</v>
      </c>
      <c r="E7149" t="s">
        <v>81</v>
      </c>
      <c r="F7149" t="s">
        <v>4883</v>
      </c>
      <c r="G7149">
        <v>0</v>
      </c>
      <c r="H7149">
        <v>5</v>
      </c>
      <c r="I7149">
        <v>0</v>
      </c>
      <c r="J7149">
        <v>5</v>
      </c>
      <c r="K7149">
        <v>0</v>
      </c>
      <c r="L7149">
        <v>0</v>
      </c>
      <c r="M7149">
        <v>0</v>
      </c>
      <c r="N7149">
        <v>0</v>
      </c>
      <c r="O7149">
        <v>0</v>
      </c>
      <c r="P7149">
        <v>0</v>
      </c>
      <c r="Q7149">
        <v>0</v>
      </c>
    </row>
    <row r="7150" spans="1:17" x14ac:dyDescent="0.2">
      <c r="A7150" t="s">
        <v>24173</v>
      </c>
      <c r="B7150" t="s">
        <v>86</v>
      </c>
      <c r="C7150" t="s">
        <v>237</v>
      </c>
      <c r="D7150" t="s">
        <v>17029</v>
      </c>
      <c r="E7150" t="s">
        <v>81</v>
      </c>
      <c r="F7150" t="s">
        <v>4885</v>
      </c>
      <c r="G7150">
        <v>0</v>
      </c>
      <c r="H7150">
        <v>0</v>
      </c>
      <c r="I7150">
        <v>0</v>
      </c>
      <c r="J7150">
        <v>0</v>
      </c>
      <c r="K7150">
        <v>0</v>
      </c>
      <c r="L7150">
        <v>0</v>
      </c>
      <c r="M7150">
        <v>5</v>
      </c>
      <c r="N7150">
        <v>0</v>
      </c>
      <c r="O7150">
        <v>0</v>
      </c>
      <c r="P7150">
        <v>0</v>
      </c>
      <c r="Q7150">
        <v>0</v>
      </c>
    </row>
    <row r="7151" spans="1:17" x14ac:dyDescent="0.2">
      <c r="A7151" t="s">
        <v>24174</v>
      </c>
      <c r="B7151" t="s">
        <v>86</v>
      </c>
      <c r="C7151" t="s">
        <v>237</v>
      </c>
      <c r="D7151" t="s">
        <v>17029</v>
      </c>
      <c r="E7151" t="s">
        <v>81</v>
      </c>
      <c r="F7151" t="s">
        <v>4887</v>
      </c>
      <c r="G7151">
        <v>0</v>
      </c>
      <c r="H7151">
        <v>5</v>
      </c>
      <c r="I7151">
        <v>0</v>
      </c>
      <c r="J7151">
        <v>5</v>
      </c>
      <c r="K7151">
        <v>0</v>
      </c>
      <c r="L7151">
        <v>0</v>
      </c>
      <c r="M7151">
        <v>0</v>
      </c>
      <c r="N7151">
        <v>0</v>
      </c>
      <c r="O7151">
        <v>0</v>
      </c>
      <c r="P7151">
        <v>0</v>
      </c>
      <c r="Q7151">
        <v>0</v>
      </c>
    </row>
    <row r="7152" spans="1:17" x14ac:dyDescent="0.2">
      <c r="A7152" t="s">
        <v>24175</v>
      </c>
      <c r="B7152" t="s">
        <v>86</v>
      </c>
      <c r="C7152" t="s">
        <v>237</v>
      </c>
      <c r="D7152" t="s">
        <v>17029</v>
      </c>
      <c r="E7152" t="s">
        <v>81</v>
      </c>
      <c r="F7152" t="s">
        <v>4889</v>
      </c>
      <c r="G7152">
        <v>0</v>
      </c>
      <c r="H7152">
        <v>0</v>
      </c>
      <c r="I7152">
        <v>0</v>
      </c>
      <c r="J7152">
        <v>0</v>
      </c>
      <c r="K7152">
        <v>0</v>
      </c>
      <c r="L7152">
        <v>0</v>
      </c>
      <c r="M7152">
        <v>5</v>
      </c>
      <c r="N7152">
        <v>0</v>
      </c>
      <c r="O7152">
        <v>0</v>
      </c>
      <c r="P7152">
        <v>0</v>
      </c>
      <c r="Q7152">
        <v>0</v>
      </c>
    </row>
    <row r="7153" spans="1:17" x14ac:dyDescent="0.2">
      <c r="A7153" t="s">
        <v>24176</v>
      </c>
      <c r="B7153" t="s">
        <v>86</v>
      </c>
      <c r="C7153" t="s">
        <v>237</v>
      </c>
      <c r="D7153" t="s">
        <v>17029</v>
      </c>
      <c r="E7153" t="s">
        <v>81</v>
      </c>
      <c r="F7153" t="s">
        <v>4871</v>
      </c>
      <c r="G7153">
        <v>0</v>
      </c>
      <c r="H7153">
        <v>0</v>
      </c>
      <c r="I7153">
        <v>0</v>
      </c>
      <c r="J7153">
        <v>0</v>
      </c>
      <c r="K7153">
        <v>0</v>
      </c>
      <c r="L7153">
        <v>0</v>
      </c>
      <c r="M7153">
        <v>0</v>
      </c>
      <c r="N7153">
        <v>5</v>
      </c>
      <c r="O7153">
        <v>5</v>
      </c>
      <c r="P7153">
        <v>0</v>
      </c>
      <c r="Q7153">
        <v>0</v>
      </c>
    </row>
    <row r="7154" spans="1:17" x14ac:dyDescent="0.2">
      <c r="A7154" t="s">
        <v>24177</v>
      </c>
      <c r="B7154" t="s">
        <v>86</v>
      </c>
      <c r="C7154" t="s">
        <v>237</v>
      </c>
      <c r="D7154" t="s">
        <v>17029</v>
      </c>
      <c r="E7154" t="s">
        <v>81</v>
      </c>
      <c r="F7154" t="s">
        <v>4873</v>
      </c>
      <c r="G7154">
        <v>0</v>
      </c>
      <c r="H7154">
        <v>0</v>
      </c>
      <c r="I7154">
        <v>0</v>
      </c>
      <c r="J7154">
        <v>0</v>
      </c>
      <c r="K7154">
        <v>0</v>
      </c>
      <c r="L7154">
        <v>0</v>
      </c>
      <c r="M7154">
        <v>0</v>
      </c>
      <c r="N7154">
        <v>5</v>
      </c>
      <c r="O7154">
        <v>5</v>
      </c>
      <c r="P7154">
        <v>0</v>
      </c>
      <c r="Q7154">
        <v>0</v>
      </c>
    </row>
    <row r="7155" spans="1:17" x14ac:dyDescent="0.2">
      <c r="A7155" t="s">
        <v>24178</v>
      </c>
      <c r="B7155" t="s">
        <v>86</v>
      </c>
      <c r="C7155" t="s">
        <v>237</v>
      </c>
      <c r="D7155" t="s">
        <v>17029</v>
      </c>
      <c r="E7155" t="s">
        <v>81</v>
      </c>
      <c r="F7155" t="s">
        <v>17019</v>
      </c>
      <c r="G7155">
        <v>5</v>
      </c>
      <c r="H7155">
        <v>0</v>
      </c>
      <c r="I7155">
        <v>0</v>
      </c>
      <c r="J7155">
        <v>0</v>
      </c>
      <c r="K7155">
        <v>0</v>
      </c>
      <c r="L7155">
        <v>0</v>
      </c>
      <c r="M7155">
        <v>0</v>
      </c>
      <c r="N7155">
        <v>0</v>
      </c>
      <c r="O7155">
        <v>0</v>
      </c>
      <c r="P7155">
        <v>0</v>
      </c>
      <c r="Q7155">
        <v>0</v>
      </c>
    </row>
    <row r="7156" spans="1:17" x14ac:dyDescent="0.2">
      <c r="A7156" t="s">
        <v>24179</v>
      </c>
      <c r="B7156" t="s">
        <v>86</v>
      </c>
      <c r="C7156" t="s">
        <v>237</v>
      </c>
      <c r="D7156" t="s">
        <v>17021</v>
      </c>
      <c r="E7156" t="s">
        <v>79</v>
      </c>
      <c r="F7156" t="s">
        <v>17022</v>
      </c>
      <c r="G7156">
        <v>0</v>
      </c>
      <c r="H7156">
        <v>0</v>
      </c>
      <c r="I7156">
        <v>0</v>
      </c>
      <c r="J7156">
        <v>0</v>
      </c>
      <c r="K7156">
        <v>0</v>
      </c>
      <c r="L7156">
        <v>0</v>
      </c>
      <c r="M7156">
        <v>0</v>
      </c>
      <c r="N7156">
        <v>2</v>
      </c>
      <c r="O7156">
        <v>1</v>
      </c>
      <c r="P7156">
        <v>1</v>
      </c>
      <c r="Q7156">
        <v>0</v>
      </c>
    </row>
    <row r="7157" spans="1:17" x14ac:dyDescent="0.2">
      <c r="A7157" t="s">
        <v>24180</v>
      </c>
      <c r="B7157" t="s">
        <v>86</v>
      </c>
      <c r="C7157" t="s">
        <v>237</v>
      </c>
      <c r="D7157" t="s">
        <v>17021</v>
      </c>
      <c r="E7157" t="s">
        <v>79</v>
      </c>
      <c r="F7157" t="s">
        <v>17019</v>
      </c>
      <c r="G7157">
        <v>2</v>
      </c>
      <c r="H7157">
        <v>0</v>
      </c>
      <c r="I7157">
        <v>0</v>
      </c>
      <c r="J7157">
        <v>0</v>
      </c>
      <c r="K7157">
        <v>0</v>
      </c>
      <c r="L7157">
        <v>0</v>
      </c>
      <c r="M7157">
        <v>0</v>
      </c>
      <c r="N7157">
        <v>0</v>
      </c>
      <c r="O7157">
        <v>0</v>
      </c>
      <c r="P7157">
        <v>0</v>
      </c>
      <c r="Q7157">
        <v>0</v>
      </c>
    </row>
    <row r="7158" spans="1:17" x14ac:dyDescent="0.2">
      <c r="A7158" t="s">
        <v>24181</v>
      </c>
      <c r="B7158" t="s">
        <v>86</v>
      </c>
      <c r="C7158" t="s">
        <v>237</v>
      </c>
      <c r="D7158" t="s">
        <v>17021</v>
      </c>
      <c r="E7158" t="s">
        <v>81</v>
      </c>
      <c r="F7158" t="s">
        <v>17022</v>
      </c>
      <c r="G7158">
        <v>0</v>
      </c>
      <c r="H7158">
        <v>0</v>
      </c>
      <c r="I7158">
        <v>0</v>
      </c>
      <c r="J7158">
        <v>0</v>
      </c>
      <c r="K7158">
        <v>0</v>
      </c>
      <c r="L7158">
        <v>0</v>
      </c>
      <c r="M7158">
        <v>0</v>
      </c>
      <c r="N7158">
        <v>4</v>
      </c>
      <c r="O7158">
        <v>3</v>
      </c>
      <c r="P7158">
        <v>0</v>
      </c>
      <c r="Q7158">
        <v>1</v>
      </c>
    </row>
    <row r="7159" spans="1:17" x14ac:dyDescent="0.2">
      <c r="A7159" t="s">
        <v>24182</v>
      </c>
      <c r="B7159" t="s">
        <v>86</v>
      </c>
      <c r="C7159" t="s">
        <v>237</v>
      </c>
      <c r="D7159" t="s">
        <v>17021</v>
      </c>
      <c r="E7159" t="s">
        <v>81</v>
      </c>
      <c r="F7159" t="s">
        <v>17019</v>
      </c>
      <c r="G7159">
        <v>4</v>
      </c>
      <c r="H7159">
        <v>0</v>
      </c>
      <c r="I7159">
        <v>0</v>
      </c>
      <c r="J7159">
        <v>0</v>
      </c>
      <c r="K7159">
        <v>0</v>
      </c>
      <c r="L7159">
        <v>0</v>
      </c>
      <c r="M7159">
        <v>0</v>
      </c>
      <c r="N7159">
        <v>0</v>
      </c>
      <c r="O7159">
        <v>0</v>
      </c>
      <c r="P7159">
        <v>0</v>
      </c>
      <c r="Q7159">
        <v>0</v>
      </c>
    </row>
    <row r="7160" spans="1:17" x14ac:dyDescent="0.2">
      <c r="A7160" t="s">
        <v>24183</v>
      </c>
      <c r="B7160" t="s">
        <v>86</v>
      </c>
      <c r="C7160" t="s">
        <v>238</v>
      </c>
      <c r="D7160" t="s">
        <v>17029</v>
      </c>
      <c r="E7160" t="s">
        <v>79</v>
      </c>
      <c r="F7160" t="s">
        <v>4875</v>
      </c>
      <c r="G7160">
        <v>0</v>
      </c>
      <c r="H7160">
        <v>16</v>
      </c>
      <c r="I7160">
        <v>3</v>
      </c>
      <c r="J7160">
        <v>13</v>
      </c>
      <c r="K7160">
        <v>0</v>
      </c>
      <c r="L7160">
        <v>0</v>
      </c>
      <c r="M7160">
        <v>0</v>
      </c>
      <c r="N7160">
        <v>0</v>
      </c>
      <c r="O7160">
        <v>0</v>
      </c>
      <c r="P7160">
        <v>0</v>
      </c>
      <c r="Q7160">
        <v>0</v>
      </c>
    </row>
    <row r="7161" spans="1:17" x14ac:dyDescent="0.2">
      <c r="A7161" t="s">
        <v>24184</v>
      </c>
      <c r="B7161" t="s">
        <v>86</v>
      </c>
      <c r="C7161" t="s">
        <v>238</v>
      </c>
      <c r="D7161" t="s">
        <v>17029</v>
      </c>
      <c r="E7161" t="s">
        <v>79</v>
      </c>
      <c r="F7161" t="s">
        <v>4877</v>
      </c>
      <c r="G7161">
        <v>0</v>
      </c>
      <c r="H7161">
        <v>16</v>
      </c>
      <c r="I7161">
        <v>2</v>
      </c>
      <c r="J7161">
        <v>13</v>
      </c>
      <c r="K7161">
        <v>1</v>
      </c>
      <c r="L7161">
        <v>0</v>
      </c>
      <c r="M7161">
        <v>0</v>
      </c>
      <c r="N7161">
        <v>0</v>
      </c>
      <c r="O7161">
        <v>0</v>
      </c>
      <c r="P7161">
        <v>0</v>
      </c>
      <c r="Q7161">
        <v>0</v>
      </c>
    </row>
    <row r="7162" spans="1:17" x14ac:dyDescent="0.2">
      <c r="A7162" t="s">
        <v>24185</v>
      </c>
      <c r="B7162" t="s">
        <v>86</v>
      </c>
      <c r="C7162" t="s">
        <v>238</v>
      </c>
      <c r="D7162" t="s">
        <v>17029</v>
      </c>
      <c r="E7162" t="s">
        <v>79</v>
      </c>
      <c r="F7162" t="s">
        <v>4879</v>
      </c>
      <c r="G7162">
        <v>0</v>
      </c>
      <c r="H7162">
        <v>0</v>
      </c>
      <c r="I7162">
        <v>0</v>
      </c>
      <c r="J7162">
        <v>0</v>
      </c>
      <c r="K7162">
        <v>0</v>
      </c>
      <c r="L7162">
        <v>0</v>
      </c>
      <c r="M7162">
        <v>16</v>
      </c>
      <c r="N7162">
        <v>0</v>
      </c>
      <c r="O7162">
        <v>0</v>
      </c>
      <c r="P7162">
        <v>0</v>
      </c>
      <c r="Q7162">
        <v>0</v>
      </c>
    </row>
    <row r="7163" spans="1:17" x14ac:dyDescent="0.2">
      <c r="A7163" t="s">
        <v>24186</v>
      </c>
      <c r="B7163" t="s">
        <v>86</v>
      </c>
      <c r="C7163" t="s">
        <v>238</v>
      </c>
      <c r="D7163" t="s">
        <v>17029</v>
      </c>
      <c r="E7163" t="s">
        <v>79</v>
      </c>
      <c r="F7163" t="s">
        <v>4881</v>
      </c>
      <c r="G7163">
        <v>0</v>
      </c>
      <c r="H7163">
        <v>16</v>
      </c>
      <c r="I7163">
        <v>2</v>
      </c>
      <c r="J7163">
        <v>13</v>
      </c>
      <c r="K7163">
        <v>1</v>
      </c>
      <c r="L7163">
        <v>0</v>
      </c>
      <c r="M7163">
        <v>0</v>
      </c>
      <c r="N7163">
        <v>0</v>
      </c>
      <c r="O7163">
        <v>0</v>
      </c>
      <c r="P7163">
        <v>0</v>
      </c>
      <c r="Q7163">
        <v>0</v>
      </c>
    </row>
    <row r="7164" spans="1:17" x14ac:dyDescent="0.2">
      <c r="A7164" t="s">
        <v>24187</v>
      </c>
      <c r="B7164" t="s">
        <v>86</v>
      </c>
      <c r="C7164" t="s">
        <v>238</v>
      </c>
      <c r="D7164" t="s">
        <v>17029</v>
      </c>
      <c r="E7164" t="s">
        <v>79</v>
      </c>
      <c r="F7164" t="s">
        <v>4883</v>
      </c>
      <c r="G7164">
        <v>0</v>
      </c>
      <c r="H7164">
        <v>16</v>
      </c>
      <c r="I7164">
        <v>2</v>
      </c>
      <c r="J7164">
        <v>13</v>
      </c>
      <c r="K7164">
        <v>1</v>
      </c>
      <c r="L7164">
        <v>0</v>
      </c>
      <c r="M7164">
        <v>0</v>
      </c>
      <c r="N7164">
        <v>0</v>
      </c>
      <c r="O7164">
        <v>0</v>
      </c>
      <c r="P7164">
        <v>0</v>
      </c>
      <c r="Q7164">
        <v>0</v>
      </c>
    </row>
    <row r="7165" spans="1:17" x14ac:dyDescent="0.2">
      <c r="A7165" t="s">
        <v>24188</v>
      </c>
      <c r="B7165" t="s">
        <v>86</v>
      </c>
      <c r="C7165" t="s">
        <v>238</v>
      </c>
      <c r="D7165" t="s">
        <v>17029</v>
      </c>
      <c r="E7165" t="s">
        <v>79</v>
      </c>
      <c r="F7165" t="s">
        <v>4885</v>
      </c>
      <c r="G7165">
        <v>0</v>
      </c>
      <c r="H7165">
        <v>0</v>
      </c>
      <c r="I7165">
        <v>0</v>
      </c>
      <c r="J7165">
        <v>0</v>
      </c>
      <c r="K7165">
        <v>0</v>
      </c>
      <c r="L7165">
        <v>0</v>
      </c>
      <c r="M7165">
        <v>16</v>
      </c>
      <c r="N7165">
        <v>0</v>
      </c>
      <c r="O7165">
        <v>0</v>
      </c>
      <c r="P7165">
        <v>0</v>
      </c>
      <c r="Q7165">
        <v>0</v>
      </c>
    </row>
    <row r="7166" spans="1:17" x14ac:dyDescent="0.2">
      <c r="A7166" t="s">
        <v>24189</v>
      </c>
      <c r="B7166" t="s">
        <v>86</v>
      </c>
      <c r="C7166" t="s">
        <v>238</v>
      </c>
      <c r="D7166" t="s">
        <v>17029</v>
      </c>
      <c r="E7166" t="s">
        <v>79</v>
      </c>
      <c r="F7166" t="s">
        <v>4887</v>
      </c>
      <c r="G7166">
        <v>0</v>
      </c>
      <c r="H7166">
        <v>16</v>
      </c>
      <c r="I7166">
        <v>2</v>
      </c>
      <c r="J7166">
        <v>13</v>
      </c>
      <c r="K7166">
        <v>1</v>
      </c>
      <c r="L7166">
        <v>0</v>
      </c>
      <c r="M7166">
        <v>0</v>
      </c>
      <c r="N7166">
        <v>0</v>
      </c>
      <c r="O7166">
        <v>0</v>
      </c>
      <c r="P7166">
        <v>0</v>
      </c>
      <c r="Q7166">
        <v>0</v>
      </c>
    </row>
    <row r="7167" spans="1:17" x14ac:dyDescent="0.2">
      <c r="A7167" t="s">
        <v>24190</v>
      </c>
      <c r="B7167" t="s">
        <v>86</v>
      </c>
      <c r="C7167" t="s">
        <v>238</v>
      </c>
      <c r="D7167" t="s">
        <v>17029</v>
      </c>
      <c r="E7167" t="s">
        <v>79</v>
      </c>
      <c r="F7167" t="s">
        <v>4889</v>
      </c>
      <c r="G7167">
        <v>0</v>
      </c>
      <c r="H7167">
        <v>0</v>
      </c>
      <c r="I7167">
        <v>0</v>
      </c>
      <c r="J7167">
        <v>0</v>
      </c>
      <c r="K7167">
        <v>0</v>
      </c>
      <c r="L7167">
        <v>0</v>
      </c>
      <c r="M7167">
        <v>16</v>
      </c>
      <c r="N7167">
        <v>0</v>
      </c>
      <c r="O7167">
        <v>0</v>
      </c>
      <c r="P7167">
        <v>0</v>
      </c>
      <c r="Q7167">
        <v>0</v>
      </c>
    </row>
    <row r="7168" spans="1:17" x14ac:dyDescent="0.2">
      <c r="A7168" t="s">
        <v>24191</v>
      </c>
      <c r="B7168" t="s">
        <v>86</v>
      </c>
      <c r="C7168" t="s">
        <v>238</v>
      </c>
      <c r="D7168" t="s">
        <v>17029</v>
      </c>
      <c r="E7168" t="s">
        <v>79</v>
      </c>
      <c r="F7168" t="s">
        <v>4871</v>
      </c>
      <c r="G7168">
        <v>0</v>
      </c>
      <c r="H7168">
        <v>0</v>
      </c>
      <c r="I7168">
        <v>0</v>
      </c>
      <c r="J7168">
        <v>0</v>
      </c>
      <c r="K7168">
        <v>0</v>
      </c>
      <c r="L7168">
        <v>0</v>
      </c>
      <c r="M7168">
        <v>0</v>
      </c>
      <c r="N7168">
        <v>16</v>
      </c>
      <c r="O7168">
        <v>16</v>
      </c>
      <c r="P7168">
        <v>0</v>
      </c>
      <c r="Q7168">
        <v>0</v>
      </c>
    </row>
    <row r="7169" spans="1:17" x14ac:dyDescent="0.2">
      <c r="A7169" t="s">
        <v>24192</v>
      </c>
      <c r="B7169" t="s">
        <v>86</v>
      </c>
      <c r="C7169" t="s">
        <v>238</v>
      </c>
      <c r="D7169" t="s">
        <v>17029</v>
      </c>
      <c r="E7169" t="s">
        <v>79</v>
      </c>
      <c r="F7169" t="s">
        <v>4873</v>
      </c>
      <c r="G7169">
        <v>0</v>
      </c>
      <c r="H7169">
        <v>0</v>
      </c>
      <c r="I7169">
        <v>0</v>
      </c>
      <c r="J7169">
        <v>0</v>
      </c>
      <c r="K7169">
        <v>0</v>
      </c>
      <c r="L7169">
        <v>0</v>
      </c>
      <c r="M7169">
        <v>0</v>
      </c>
      <c r="N7169">
        <v>15</v>
      </c>
      <c r="O7169">
        <v>15</v>
      </c>
      <c r="P7169">
        <v>0</v>
      </c>
      <c r="Q7169">
        <v>0</v>
      </c>
    </row>
    <row r="7170" spans="1:17" x14ac:dyDescent="0.2">
      <c r="A7170" t="s">
        <v>24193</v>
      </c>
      <c r="B7170" t="s">
        <v>86</v>
      </c>
      <c r="C7170" t="s">
        <v>238</v>
      </c>
      <c r="D7170" t="s">
        <v>17029</v>
      </c>
      <c r="E7170" t="s">
        <v>79</v>
      </c>
      <c r="F7170" t="s">
        <v>17019</v>
      </c>
      <c r="G7170">
        <v>16</v>
      </c>
      <c r="H7170">
        <v>0</v>
      </c>
      <c r="I7170">
        <v>0</v>
      </c>
      <c r="J7170">
        <v>0</v>
      </c>
      <c r="K7170">
        <v>0</v>
      </c>
      <c r="L7170">
        <v>0</v>
      </c>
      <c r="M7170">
        <v>0</v>
      </c>
      <c r="N7170">
        <v>0</v>
      </c>
      <c r="O7170">
        <v>0</v>
      </c>
      <c r="P7170">
        <v>0</v>
      </c>
      <c r="Q7170">
        <v>0</v>
      </c>
    </row>
    <row r="7171" spans="1:17" x14ac:dyDescent="0.2">
      <c r="A7171" t="s">
        <v>24194</v>
      </c>
      <c r="B7171" t="s">
        <v>86</v>
      </c>
      <c r="C7171" t="s">
        <v>238</v>
      </c>
      <c r="D7171" t="s">
        <v>17029</v>
      </c>
      <c r="E7171" t="s">
        <v>81</v>
      </c>
      <c r="F7171" t="s">
        <v>4875</v>
      </c>
      <c r="G7171">
        <v>0</v>
      </c>
      <c r="H7171">
        <v>8</v>
      </c>
      <c r="I7171">
        <v>0</v>
      </c>
      <c r="J7171">
        <v>7</v>
      </c>
      <c r="K7171">
        <v>0</v>
      </c>
      <c r="L7171">
        <v>1</v>
      </c>
      <c r="M7171">
        <v>0</v>
      </c>
      <c r="N7171">
        <v>0</v>
      </c>
      <c r="O7171">
        <v>0</v>
      </c>
      <c r="P7171">
        <v>0</v>
      </c>
      <c r="Q7171">
        <v>0</v>
      </c>
    </row>
    <row r="7172" spans="1:17" x14ac:dyDescent="0.2">
      <c r="A7172" t="s">
        <v>24195</v>
      </c>
      <c r="B7172" t="s">
        <v>86</v>
      </c>
      <c r="C7172" t="s">
        <v>238</v>
      </c>
      <c r="D7172" t="s">
        <v>17029</v>
      </c>
      <c r="E7172" t="s">
        <v>81</v>
      </c>
      <c r="F7172" t="s">
        <v>4877</v>
      </c>
      <c r="G7172">
        <v>0</v>
      </c>
      <c r="H7172">
        <v>8</v>
      </c>
      <c r="I7172">
        <v>0</v>
      </c>
      <c r="J7172">
        <v>7</v>
      </c>
      <c r="K7172">
        <v>0</v>
      </c>
      <c r="L7172">
        <v>1</v>
      </c>
      <c r="M7172">
        <v>0</v>
      </c>
      <c r="N7172">
        <v>0</v>
      </c>
      <c r="O7172">
        <v>0</v>
      </c>
      <c r="P7172">
        <v>0</v>
      </c>
      <c r="Q7172">
        <v>0</v>
      </c>
    </row>
    <row r="7173" spans="1:17" x14ac:dyDescent="0.2">
      <c r="A7173" t="s">
        <v>24196</v>
      </c>
      <c r="B7173" t="s">
        <v>86</v>
      </c>
      <c r="C7173" t="s">
        <v>238</v>
      </c>
      <c r="D7173" t="s">
        <v>17029</v>
      </c>
      <c r="E7173" t="s">
        <v>81</v>
      </c>
      <c r="F7173" t="s">
        <v>4879</v>
      </c>
      <c r="G7173">
        <v>0</v>
      </c>
      <c r="H7173">
        <v>0</v>
      </c>
      <c r="I7173">
        <v>0</v>
      </c>
      <c r="J7173">
        <v>0</v>
      </c>
      <c r="K7173">
        <v>0</v>
      </c>
      <c r="L7173">
        <v>0</v>
      </c>
      <c r="M7173">
        <v>8</v>
      </c>
      <c r="N7173">
        <v>0</v>
      </c>
      <c r="O7173">
        <v>0</v>
      </c>
      <c r="P7173">
        <v>0</v>
      </c>
      <c r="Q7173">
        <v>0</v>
      </c>
    </row>
    <row r="7174" spans="1:17" x14ac:dyDescent="0.2">
      <c r="A7174" t="s">
        <v>24197</v>
      </c>
      <c r="B7174" t="s">
        <v>86</v>
      </c>
      <c r="C7174" t="s">
        <v>238</v>
      </c>
      <c r="D7174" t="s">
        <v>17029</v>
      </c>
      <c r="E7174" t="s">
        <v>81</v>
      </c>
      <c r="F7174" t="s">
        <v>4881</v>
      </c>
      <c r="G7174">
        <v>0</v>
      </c>
      <c r="H7174">
        <v>8</v>
      </c>
      <c r="I7174">
        <v>0</v>
      </c>
      <c r="J7174">
        <v>7</v>
      </c>
      <c r="K7174">
        <v>0</v>
      </c>
      <c r="L7174">
        <v>1</v>
      </c>
      <c r="M7174">
        <v>0</v>
      </c>
      <c r="N7174">
        <v>0</v>
      </c>
      <c r="O7174">
        <v>0</v>
      </c>
      <c r="P7174">
        <v>0</v>
      </c>
      <c r="Q7174">
        <v>0</v>
      </c>
    </row>
    <row r="7175" spans="1:17" x14ac:dyDescent="0.2">
      <c r="A7175" t="s">
        <v>24198</v>
      </c>
      <c r="B7175" t="s">
        <v>86</v>
      </c>
      <c r="C7175" t="s">
        <v>238</v>
      </c>
      <c r="D7175" t="s">
        <v>17029</v>
      </c>
      <c r="E7175" t="s">
        <v>81</v>
      </c>
      <c r="F7175" t="s">
        <v>4883</v>
      </c>
      <c r="G7175">
        <v>0</v>
      </c>
      <c r="H7175">
        <v>8</v>
      </c>
      <c r="I7175">
        <v>0</v>
      </c>
      <c r="J7175">
        <v>7</v>
      </c>
      <c r="K7175">
        <v>0</v>
      </c>
      <c r="L7175">
        <v>1</v>
      </c>
      <c r="M7175">
        <v>0</v>
      </c>
      <c r="N7175">
        <v>0</v>
      </c>
      <c r="O7175">
        <v>0</v>
      </c>
      <c r="P7175">
        <v>0</v>
      </c>
      <c r="Q7175">
        <v>0</v>
      </c>
    </row>
    <row r="7176" spans="1:17" x14ac:dyDescent="0.2">
      <c r="A7176" t="s">
        <v>24199</v>
      </c>
      <c r="B7176" t="s">
        <v>86</v>
      </c>
      <c r="C7176" t="s">
        <v>238</v>
      </c>
      <c r="D7176" t="s">
        <v>17029</v>
      </c>
      <c r="E7176" t="s">
        <v>81</v>
      </c>
      <c r="F7176" t="s">
        <v>4885</v>
      </c>
      <c r="G7176">
        <v>0</v>
      </c>
      <c r="H7176">
        <v>0</v>
      </c>
      <c r="I7176">
        <v>0</v>
      </c>
      <c r="J7176">
        <v>0</v>
      </c>
      <c r="K7176">
        <v>0</v>
      </c>
      <c r="L7176">
        <v>0</v>
      </c>
      <c r="M7176">
        <v>8</v>
      </c>
      <c r="N7176">
        <v>0</v>
      </c>
      <c r="O7176">
        <v>0</v>
      </c>
      <c r="P7176">
        <v>0</v>
      </c>
      <c r="Q7176">
        <v>0</v>
      </c>
    </row>
    <row r="7177" spans="1:17" x14ac:dyDescent="0.2">
      <c r="A7177" t="s">
        <v>24200</v>
      </c>
      <c r="B7177" t="s">
        <v>86</v>
      </c>
      <c r="C7177" t="s">
        <v>238</v>
      </c>
      <c r="D7177" t="s">
        <v>17029</v>
      </c>
      <c r="E7177" t="s">
        <v>81</v>
      </c>
      <c r="F7177" t="s">
        <v>4887</v>
      </c>
      <c r="G7177">
        <v>0</v>
      </c>
      <c r="H7177">
        <v>8</v>
      </c>
      <c r="I7177">
        <v>0</v>
      </c>
      <c r="J7177">
        <v>7</v>
      </c>
      <c r="K7177">
        <v>0</v>
      </c>
      <c r="L7177">
        <v>1</v>
      </c>
      <c r="M7177">
        <v>0</v>
      </c>
      <c r="N7177">
        <v>0</v>
      </c>
      <c r="O7177">
        <v>0</v>
      </c>
      <c r="P7177">
        <v>0</v>
      </c>
      <c r="Q7177">
        <v>0</v>
      </c>
    </row>
    <row r="7178" spans="1:17" x14ac:dyDescent="0.2">
      <c r="A7178" t="s">
        <v>24201</v>
      </c>
      <c r="B7178" t="s">
        <v>86</v>
      </c>
      <c r="C7178" t="s">
        <v>238</v>
      </c>
      <c r="D7178" t="s">
        <v>17029</v>
      </c>
      <c r="E7178" t="s">
        <v>81</v>
      </c>
      <c r="F7178" t="s">
        <v>4889</v>
      </c>
      <c r="G7178">
        <v>0</v>
      </c>
      <c r="H7178">
        <v>0</v>
      </c>
      <c r="I7178">
        <v>0</v>
      </c>
      <c r="J7178">
        <v>0</v>
      </c>
      <c r="K7178">
        <v>0</v>
      </c>
      <c r="L7178">
        <v>0</v>
      </c>
      <c r="M7178">
        <v>8</v>
      </c>
      <c r="N7178">
        <v>0</v>
      </c>
      <c r="O7178">
        <v>0</v>
      </c>
      <c r="P7178">
        <v>0</v>
      </c>
      <c r="Q7178">
        <v>0</v>
      </c>
    </row>
    <row r="7179" spans="1:17" x14ac:dyDescent="0.2">
      <c r="A7179" t="s">
        <v>24202</v>
      </c>
      <c r="B7179" t="s">
        <v>86</v>
      </c>
      <c r="C7179" t="s">
        <v>238</v>
      </c>
      <c r="D7179" t="s">
        <v>17029</v>
      </c>
      <c r="E7179" t="s">
        <v>81</v>
      </c>
      <c r="F7179" t="s">
        <v>4871</v>
      </c>
      <c r="G7179">
        <v>0</v>
      </c>
      <c r="H7179">
        <v>0</v>
      </c>
      <c r="I7179">
        <v>0</v>
      </c>
      <c r="J7179">
        <v>0</v>
      </c>
      <c r="K7179">
        <v>0</v>
      </c>
      <c r="L7179">
        <v>0</v>
      </c>
      <c r="M7179">
        <v>0</v>
      </c>
      <c r="N7179">
        <v>8</v>
      </c>
      <c r="O7179">
        <v>7</v>
      </c>
      <c r="P7179">
        <v>1</v>
      </c>
      <c r="Q7179">
        <v>0</v>
      </c>
    </row>
    <row r="7180" spans="1:17" x14ac:dyDescent="0.2">
      <c r="A7180" t="s">
        <v>24203</v>
      </c>
      <c r="B7180" t="s">
        <v>86</v>
      </c>
      <c r="C7180" t="s">
        <v>238</v>
      </c>
      <c r="D7180" t="s">
        <v>17029</v>
      </c>
      <c r="E7180" t="s">
        <v>81</v>
      </c>
      <c r="F7180" t="s">
        <v>4873</v>
      </c>
      <c r="G7180">
        <v>0</v>
      </c>
      <c r="H7180">
        <v>0</v>
      </c>
      <c r="I7180">
        <v>0</v>
      </c>
      <c r="J7180">
        <v>0</v>
      </c>
      <c r="K7180">
        <v>0</v>
      </c>
      <c r="L7180">
        <v>0</v>
      </c>
      <c r="M7180">
        <v>0</v>
      </c>
      <c r="N7180">
        <v>8</v>
      </c>
      <c r="O7180">
        <v>7</v>
      </c>
      <c r="P7180">
        <v>1</v>
      </c>
      <c r="Q7180">
        <v>0</v>
      </c>
    </row>
    <row r="7181" spans="1:17" x14ac:dyDescent="0.2">
      <c r="A7181" t="s">
        <v>24204</v>
      </c>
      <c r="B7181" t="s">
        <v>86</v>
      </c>
      <c r="C7181" t="s">
        <v>238</v>
      </c>
      <c r="D7181" t="s">
        <v>17029</v>
      </c>
      <c r="E7181" t="s">
        <v>81</v>
      </c>
      <c r="F7181" t="s">
        <v>17019</v>
      </c>
      <c r="G7181">
        <v>8</v>
      </c>
      <c r="H7181">
        <v>0</v>
      </c>
      <c r="I7181">
        <v>0</v>
      </c>
      <c r="J7181">
        <v>0</v>
      </c>
      <c r="K7181">
        <v>0</v>
      </c>
      <c r="L7181">
        <v>0</v>
      </c>
      <c r="M7181">
        <v>0</v>
      </c>
      <c r="N7181">
        <v>0</v>
      </c>
      <c r="O7181">
        <v>0</v>
      </c>
      <c r="P7181">
        <v>0</v>
      </c>
      <c r="Q7181">
        <v>0</v>
      </c>
    </row>
    <row r="7182" spans="1:17" x14ac:dyDescent="0.2">
      <c r="A7182" t="s">
        <v>24205</v>
      </c>
      <c r="B7182" t="s">
        <v>86</v>
      </c>
      <c r="C7182" t="s">
        <v>238</v>
      </c>
      <c r="D7182" t="s">
        <v>17021</v>
      </c>
      <c r="E7182" t="s">
        <v>79</v>
      </c>
      <c r="F7182" t="s">
        <v>17022</v>
      </c>
      <c r="G7182">
        <v>0</v>
      </c>
      <c r="H7182">
        <v>0</v>
      </c>
      <c r="I7182">
        <v>0</v>
      </c>
      <c r="J7182">
        <v>0</v>
      </c>
      <c r="K7182">
        <v>0</v>
      </c>
      <c r="L7182">
        <v>0</v>
      </c>
      <c r="M7182">
        <v>0</v>
      </c>
      <c r="N7182">
        <v>4</v>
      </c>
      <c r="O7182">
        <v>4</v>
      </c>
      <c r="P7182">
        <v>0</v>
      </c>
      <c r="Q7182">
        <v>0</v>
      </c>
    </row>
    <row r="7183" spans="1:17" x14ac:dyDescent="0.2">
      <c r="A7183" t="s">
        <v>24206</v>
      </c>
      <c r="B7183" t="s">
        <v>86</v>
      </c>
      <c r="C7183" t="s">
        <v>238</v>
      </c>
      <c r="D7183" t="s">
        <v>17021</v>
      </c>
      <c r="E7183" t="s">
        <v>79</v>
      </c>
      <c r="F7183" t="s">
        <v>17019</v>
      </c>
      <c r="G7183">
        <v>4</v>
      </c>
      <c r="H7183">
        <v>0</v>
      </c>
      <c r="I7183">
        <v>0</v>
      </c>
      <c r="J7183">
        <v>0</v>
      </c>
      <c r="K7183">
        <v>0</v>
      </c>
      <c r="L7183">
        <v>0</v>
      </c>
      <c r="M7183">
        <v>0</v>
      </c>
      <c r="N7183">
        <v>0</v>
      </c>
      <c r="O7183">
        <v>0</v>
      </c>
      <c r="P7183">
        <v>0</v>
      </c>
      <c r="Q7183">
        <v>0</v>
      </c>
    </row>
    <row r="7184" spans="1:17" x14ac:dyDescent="0.2">
      <c r="A7184" t="s">
        <v>24207</v>
      </c>
      <c r="B7184" t="s">
        <v>86</v>
      </c>
      <c r="C7184" t="s">
        <v>239</v>
      </c>
      <c r="D7184" t="s">
        <v>17029</v>
      </c>
      <c r="E7184" t="s">
        <v>79</v>
      </c>
      <c r="F7184" t="s">
        <v>4875</v>
      </c>
      <c r="G7184">
        <v>0</v>
      </c>
      <c r="H7184">
        <v>24</v>
      </c>
      <c r="I7184">
        <v>5</v>
      </c>
      <c r="J7184">
        <v>15</v>
      </c>
      <c r="K7184">
        <v>3</v>
      </c>
      <c r="L7184">
        <v>1</v>
      </c>
      <c r="M7184">
        <v>0</v>
      </c>
      <c r="N7184">
        <v>0</v>
      </c>
      <c r="O7184">
        <v>0</v>
      </c>
      <c r="P7184">
        <v>0</v>
      </c>
      <c r="Q7184">
        <v>0</v>
      </c>
    </row>
    <row r="7185" spans="1:17" x14ac:dyDescent="0.2">
      <c r="A7185" t="s">
        <v>24208</v>
      </c>
      <c r="B7185" t="s">
        <v>86</v>
      </c>
      <c r="C7185" t="s">
        <v>239</v>
      </c>
      <c r="D7185" t="s">
        <v>17029</v>
      </c>
      <c r="E7185" t="s">
        <v>79</v>
      </c>
      <c r="F7185" t="s">
        <v>4877</v>
      </c>
      <c r="G7185">
        <v>0</v>
      </c>
      <c r="H7185">
        <v>24</v>
      </c>
      <c r="I7185">
        <v>5</v>
      </c>
      <c r="J7185">
        <v>14</v>
      </c>
      <c r="K7185">
        <v>4</v>
      </c>
      <c r="L7185">
        <v>1</v>
      </c>
      <c r="M7185">
        <v>0</v>
      </c>
      <c r="N7185">
        <v>0</v>
      </c>
      <c r="O7185">
        <v>0</v>
      </c>
      <c r="P7185">
        <v>0</v>
      </c>
      <c r="Q7185">
        <v>0</v>
      </c>
    </row>
    <row r="7186" spans="1:17" x14ac:dyDescent="0.2">
      <c r="A7186" t="s">
        <v>24209</v>
      </c>
      <c r="B7186" t="s">
        <v>86</v>
      </c>
      <c r="C7186" t="s">
        <v>239</v>
      </c>
      <c r="D7186" t="s">
        <v>17029</v>
      </c>
      <c r="E7186" t="s">
        <v>79</v>
      </c>
      <c r="F7186" t="s">
        <v>4879</v>
      </c>
      <c r="G7186">
        <v>0</v>
      </c>
      <c r="H7186">
        <v>0</v>
      </c>
      <c r="I7186">
        <v>0</v>
      </c>
      <c r="J7186">
        <v>0</v>
      </c>
      <c r="K7186">
        <v>0</v>
      </c>
      <c r="L7186">
        <v>0</v>
      </c>
      <c r="M7186">
        <v>24</v>
      </c>
      <c r="N7186">
        <v>0</v>
      </c>
      <c r="O7186">
        <v>0</v>
      </c>
      <c r="P7186">
        <v>0</v>
      </c>
      <c r="Q7186">
        <v>0</v>
      </c>
    </row>
    <row r="7187" spans="1:17" x14ac:dyDescent="0.2">
      <c r="A7187" t="s">
        <v>24210</v>
      </c>
      <c r="B7187" t="s">
        <v>86</v>
      </c>
      <c r="C7187" t="s">
        <v>239</v>
      </c>
      <c r="D7187" t="s">
        <v>17029</v>
      </c>
      <c r="E7187" t="s">
        <v>79</v>
      </c>
      <c r="F7187" t="s">
        <v>4881</v>
      </c>
      <c r="G7187">
        <v>0</v>
      </c>
      <c r="H7187">
        <v>24</v>
      </c>
      <c r="I7187">
        <v>5</v>
      </c>
      <c r="J7187">
        <v>14</v>
      </c>
      <c r="K7187">
        <v>4</v>
      </c>
      <c r="L7187">
        <v>1</v>
      </c>
      <c r="M7187">
        <v>0</v>
      </c>
      <c r="N7187">
        <v>0</v>
      </c>
      <c r="O7187">
        <v>0</v>
      </c>
      <c r="P7187">
        <v>0</v>
      </c>
      <c r="Q7187">
        <v>0</v>
      </c>
    </row>
    <row r="7188" spans="1:17" x14ac:dyDescent="0.2">
      <c r="A7188" t="s">
        <v>24211</v>
      </c>
      <c r="B7188" t="s">
        <v>86</v>
      </c>
      <c r="C7188" t="s">
        <v>239</v>
      </c>
      <c r="D7188" t="s">
        <v>17029</v>
      </c>
      <c r="E7188" t="s">
        <v>79</v>
      </c>
      <c r="F7188" t="s">
        <v>4883</v>
      </c>
      <c r="G7188">
        <v>0</v>
      </c>
      <c r="H7188">
        <v>24</v>
      </c>
      <c r="I7188">
        <v>5</v>
      </c>
      <c r="J7188">
        <v>14</v>
      </c>
      <c r="K7188">
        <v>4</v>
      </c>
      <c r="L7188">
        <v>1</v>
      </c>
      <c r="M7188">
        <v>0</v>
      </c>
      <c r="N7188">
        <v>0</v>
      </c>
      <c r="O7188">
        <v>0</v>
      </c>
      <c r="P7188">
        <v>0</v>
      </c>
      <c r="Q7188">
        <v>0</v>
      </c>
    </row>
    <row r="7189" spans="1:17" x14ac:dyDescent="0.2">
      <c r="A7189" t="s">
        <v>24212</v>
      </c>
      <c r="B7189" t="s">
        <v>86</v>
      </c>
      <c r="C7189" t="s">
        <v>239</v>
      </c>
      <c r="D7189" t="s">
        <v>17029</v>
      </c>
      <c r="E7189" t="s">
        <v>79</v>
      </c>
      <c r="F7189" t="s">
        <v>4885</v>
      </c>
      <c r="G7189">
        <v>0</v>
      </c>
      <c r="H7189">
        <v>0</v>
      </c>
      <c r="I7189">
        <v>0</v>
      </c>
      <c r="J7189">
        <v>0</v>
      </c>
      <c r="K7189">
        <v>0</v>
      </c>
      <c r="L7189">
        <v>0</v>
      </c>
      <c r="M7189">
        <v>24</v>
      </c>
      <c r="N7189">
        <v>0</v>
      </c>
      <c r="O7189">
        <v>0</v>
      </c>
      <c r="P7189">
        <v>0</v>
      </c>
      <c r="Q7189">
        <v>0</v>
      </c>
    </row>
    <row r="7190" spans="1:17" x14ac:dyDescent="0.2">
      <c r="A7190" t="s">
        <v>24213</v>
      </c>
      <c r="B7190" t="s">
        <v>86</v>
      </c>
      <c r="C7190" t="s">
        <v>239</v>
      </c>
      <c r="D7190" t="s">
        <v>17029</v>
      </c>
      <c r="E7190" t="s">
        <v>79</v>
      </c>
      <c r="F7190" t="s">
        <v>4887</v>
      </c>
      <c r="G7190">
        <v>0</v>
      </c>
      <c r="H7190">
        <v>24</v>
      </c>
      <c r="I7190">
        <v>5</v>
      </c>
      <c r="J7190">
        <v>15</v>
      </c>
      <c r="K7190">
        <v>3</v>
      </c>
      <c r="L7190">
        <v>1</v>
      </c>
      <c r="M7190">
        <v>0</v>
      </c>
      <c r="N7190">
        <v>0</v>
      </c>
      <c r="O7190">
        <v>0</v>
      </c>
      <c r="P7190">
        <v>0</v>
      </c>
      <c r="Q7190">
        <v>0</v>
      </c>
    </row>
    <row r="7191" spans="1:17" x14ac:dyDescent="0.2">
      <c r="A7191" t="s">
        <v>24214</v>
      </c>
      <c r="B7191" t="s">
        <v>86</v>
      </c>
      <c r="C7191" t="s">
        <v>239</v>
      </c>
      <c r="D7191" t="s">
        <v>17029</v>
      </c>
      <c r="E7191" t="s">
        <v>79</v>
      </c>
      <c r="F7191" t="s">
        <v>4889</v>
      </c>
      <c r="G7191">
        <v>0</v>
      </c>
      <c r="H7191">
        <v>0</v>
      </c>
      <c r="I7191">
        <v>0</v>
      </c>
      <c r="J7191">
        <v>0</v>
      </c>
      <c r="K7191">
        <v>0</v>
      </c>
      <c r="L7191">
        <v>0</v>
      </c>
      <c r="M7191">
        <v>24</v>
      </c>
      <c r="N7191">
        <v>0</v>
      </c>
      <c r="O7191">
        <v>0</v>
      </c>
      <c r="P7191">
        <v>0</v>
      </c>
      <c r="Q7191">
        <v>0</v>
      </c>
    </row>
    <row r="7192" spans="1:17" x14ac:dyDescent="0.2">
      <c r="A7192" t="s">
        <v>24215</v>
      </c>
      <c r="B7192" t="s">
        <v>86</v>
      </c>
      <c r="C7192" t="s">
        <v>239</v>
      </c>
      <c r="D7192" t="s">
        <v>17029</v>
      </c>
      <c r="E7192" t="s">
        <v>79</v>
      </c>
      <c r="F7192" t="s">
        <v>4871</v>
      </c>
      <c r="G7192">
        <v>0</v>
      </c>
      <c r="H7192">
        <v>0</v>
      </c>
      <c r="I7192">
        <v>0</v>
      </c>
      <c r="J7192">
        <v>0</v>
      </c>
      <c r="K7192">
        <v>0</v>
      </c>
      <c r="L7192">
        <v>0</v>
      </c>
      <c r="M7192">
        <v>0</v>
      </c>
      <c r="N7192">
        <v>24</v>
      </c>
      <c r="O7192">
        <v>22</v>
      </c>
      <c r="P7192">
        <v>1</v>
      </c>
      <c r="Q7192">
        <v>1</v>
      </c>
    </row>
    <row r="7193" spans="1:17" x14ac:dyDescent="0.2">
      <c r="A7193" t="s">
        <v>24216</v>
      </c>
      <c r="B7193" t="s">
        <v>86</v>
      </c>
      <c r="C7193" t="s">
        <v>239</v>
      </c>
      <c r="D7193" t="s">
        <v>17029</v>
      </c>
      <c r="E7193" t="s">
        <v>79</v>
      </c>
      <c r="F7193" t="s">
        <v>4873</v>
      </c>
      <c r="G7193">
        <v>0</v>
      </c>
      <c r="H7193">
        <v>0</v>
      </c>
      <c r="I7193">
        <v>0</v>
      </c>
      <c r="J7193">
        <v>0</v>
      </c>
      <c r="K7193">
        <v>0</v>
      </c>
      <c r="L7193">
        <v>0</v>
      </c>
      <c r="M7193">
        <v>0</v>
      </c>
      <c r="N7193">
        <v>23</v>
      </c>
      <c r="O7193">
        <v>21</v>
      </c>
      <c r="P7193">
        <v>1</v>
      </c>
      <c r="Q7193">
        <v>1</v>
      </c>
    </row>
    <row r="7194" spans="1:17" x14ac:dyDescent="0.2">
      <c r="A7194" t="s">
        <v>24217</v>
      </c>
      <c r="B7194" t="s">
        <v>86</v>
      </c>
      <c r="C7194" t="s">
        <v>239</v>
      </c>
      <c r="D7194" t="s">
        <v>17029</v>
      </c>
      <c r="E7194" t="s">
        <v>79</v>
      </c>
      <c r="F7194" t="s">
        <v>17019</v>
      </c>
      <c r="G7194">
        <v>24</v>
      </c>
      <c r="H7194">
        <v>0</v>
      </c>
      <c r="I7194">
        <v>0</v>
      </c>
      <c r="J7194">
        <v>0</v>
      </c>
      <c r="K7194">
        <v>0</v>
      </c>
      <c r="L7194">
        <v>0</v>
      </c>
      <c r="M7194">
        <v>0</v>
      </c>
      <c r="N7194">
        <v>0</v>
      </c>
      <c r="O7194">
        <v>0</v>
      </c>
      <c r="P7194">
        <v>0</v>
      </c>
      <c r="Q7194">
        <v>0</v>
      </c>
    </row>
    <row r="7195" spans="1:17" x14ac:dyDescent="0.2">
      <c r="A7195" t="s">
        <v>24218</v>
      </c>
      <c r="B7195" t="s">
        <v>86</v>
      </c>
      <c r="C7195" t="s">
        <v>239</v>
      </c>
      <c r="D7195" t="s">
        <v>17029</v>
      </c>
      <c r="E7195" t="s">
        <v>81</v>
      </c>
      <c r="F7195" t="s">
        <v>4875</v>
      </c>
      <c r="G7195">
        <v>0</v>
      </c>
      <c r="H7195">
        <v>17</v>
      </c>
      <c r="I7195">
        <v>1</v>
      </c>
      <c r="J7195">
        <v>14</v>
      </c>
      <c r="K7195">
        <v>2</v>
      </c>
      <c r="L7195">
        <v>0</v>
      </c>
      <c r="M7195">
        <v>0</v>
      </c>
      <c r="N7195">
        <v>0</v>
      </c>
      <c r="O7195">
        <v>0</v>
      </c>
      <c r="P7195">
        <v>0</v>
      </c>
      <c r="Q7195">
        <v>0</v>
      </c>
    </row>
    <row r="7196" spans="1:17" x14ac:dyDescent="0.2">
      <c r="A7196" t="s">
        <v>24219</v>
      </c>
      <c r="B7196" t="s">
        <v>86</v>
      </c>
      <c r="C7196" t="s">
        <v>239</v>
      </c>
      <c r="D7196" t="s">
        <v>17029</v>
      </c>
      <c r="E7196" t="s">
        <v>81</v>
      </c>
      <c r="F7196" t="s">
        <v>4877</v>
      </c>
      <c r="G7196">
        <v>0</v>
      </c>
      <c r="H7196">
        <v>17</v>
      </c>
      <c r="I7196">
        <v>1</v>
      </c>
      <c r="J7196">
        <v>13</v>
      </c>
      <c r="K7196">
        <v>1</v>
      </c>
      <c r="L7196">
        <v>2</v>
      </c>
      <c r="M7196">
        <v>0</v>
      </c>
      <c r="N7196">
        <v>0</v>
      </c>
      <c r="O7196">
        <v>0</v>
      </c>
      <c r="P7196">
        <v>0</v>
      </c>
      <c r="Q7196">
        <v>0</v>
      </c>
    </row>
    <row r="7197" spans="1:17" x14ac:dyDescent="0.2">
      <c r="A7197" t="s">
        <v>24220</v>
      </c>
      <c r="B7197" t="s">
        <v>86</v>
      </c>
      <c r="C7197" t="s">
        <v>239</v>
      </c>
      <c r="D7197" t="s">
        <v>17029</v>
      </c>
      <c r="E7197" t="s">
        <v>81</v>
      </c>
      <c r="F7197" t="s">
        <v>4879</v>
      </c>
      <c r="G7197">
        <v>0</v>
      </c>
      <c r="H7197">
        <v>0</v>
      </c>
      <c r="I7197">
        <v>0</v>
      </c>
      <c r="J7197">
        <v>0</v>
      </c>
      <c r="K7197">
        <v>0</v>
      </c>
      <c r="L7197">
        <v>0</v>
      </c>
      <c r="M7197">
        <v>17</v>
      </c>
      <c r="N7197">
        <v>0</v>
      </c>
      <c r="O7197">
        <v>0</v>
      </c>
      <c r="P7197">
        <v>0</v>
      </c>
      <c r="Q7197">
        <v>0</v>
      </c>
    </row>
    <row r="7198" spans="1:17" x14ac:dyDescent="0.2">
      <c r="A7198" t="s">
        <v>24221</v>
      </c>
      <c r="B7198" t="s">
        <v>86</v>
      </c>
      <c r="C7198" t="s">
        <v>239</v>
      </c>
      <c r="D7198" t="s">
        <v>17029</v>
      </c>
      <c r="E7198" t="s">
        <v>81</v>
      </c>
      <c r="F7198" t="s">
        <v>4881</v>
      </c>
      <c r="G7198">
        <v>0</v>
      </c>
      <c r="H7198">
        <v>17</v>
      </c>
      <c r="I7198">
        <v>1</v>
      </c>
      <c r="J7198">
        <v>13</v>
      </c>
      <c r="K7198">
        <v>1</v>
      </c>
      <c r="L7198">
        <v>2</v>
      </c>
      <c r="M7198">
        <v>0</v>
      </c>
      <c r="N7198">
        <v>0</v>
      </c>
      <c r="O7198">
        <v>0</v>
      </c>
      <c r="P7198">
        <v>0</v>
      </c>
      <c r="Q7198">
        <v>0</v>
      </c>
    </row>
    <row r="7199" spans="1:17" x14ac:dyDescent="0.2">
      <c r="A7199" t="s">
        <v>24222</v>
      </c>
      <c r="B7199" t="s">
        <v>86</v>
      </c>
      <c r="C7199" t="s">
        <v>239</v>
      </c>
      <c r="D7199" t="s">
        <v>17029</v>
      </c>
      <c r="E7199" t="s">
        <v>81</v>
      </c>
      <c r="F7199" t="s">
        <v>4883</v>
      </c>
      <c r="G7199">
        <v>0</v>
      </c>
      <c r="H7199">
        <v>17</v>
      </c>
      <c r="I7199">
        <v>1</v>
      </c>
      <c r="J7199">
        <v>13</v>
      </c>
      <c r="K7199">
        <v>2</v>
      </c>
      <c r="L7199">
        <v>1</v>
      </c>
      <c r="M7199">
        <v>0</v>
      </c>
      <c r="N7199">
        <v>0</v>
      </c>
      <c r="O7199">
        <v>0</v>
      </c>
      <c r="P7199">
        <v>0</v>
      </c>
      <c r="Q7199">
        <v>0</v>
      </c>
    </row>
    <row r="7200" spans="1:17" x14ac:dyDescent="0.2">
      <c r="A7200" t="s">
        <v>24223</v>
      </c>
      <c r="B7200" t="s">
        <v>86</v>
      </c>
      <c r="C7200" t="s">
        <v>239</v>
      </c>
      <c r="D7200" t="s">
        <v>17029</v>
      </c>
      <c r="E7200" t="s">
        <v>81</v>
      </c>
      <c r="F7200" t="s">
        <v>4885</v>
      </c>
      <c r="G7200">
        <v>0</v>
      </c>
      <c r="H7200">
        <v>0</v>
      </c>
      <c r="I7200">
        <v>0</v>
      </c>
      <c r="J7200">
        <v>0</v>
      </c>
      <c r="K7200">
        <v>0</v>
      </c>
      <c r="L7200">
        <v>0</v>
      </c>
      <c r="M7200">
        <v>17</v>
      </c>
      <c r="N7200">
        <v>0</v>
      </c>
      <c r="O7200">
        <v>0</v>
      </c>
      <c r="P7200">
        <v>0</v>
      </c>
      <c r="Q7200">
        <v>0</v>
      </c>
    </row>
    <row r="7201" spans="1:17" x14ac:dyDescent="0.2">
      <c r="A7201" t="s">
        <v>24224</v>
      </c>
      <c r="B7201" t="s">
        <v>86</v>
      </c>
      <c r="C7201" t="s">
        <v>239</v>
      </c>
      <c r="D7201" t="s">
        <v>17029</v>
      </c>
      <c r="E7201" t="s">
        <v>81</v>
      </c>
      <c r="F7201" t="s">
        <v>4887</v>
      </c>
      <c r="G7201">
        <v>0</v>
      </c>
      <c r="H7201">
        <v>17</v>
      </c>
      <c r="I7201">
        <v>1</v>
      </c>
      <c r="J7201">
        <v>14</v>
      </c>
      <c r="K7201">
        <v>1</v>
      </c>
      <c r="L7201">
        <v>1</v>
      </c>
      <c r="M7201">
        <v>0</v>
      </c>
      <c r="N7201">
        <v>0</v>
      </c>
      <c r="O7201">
        <v>0</v>
      </c>
      <c r="P7201">
        <v>0</v>
      </c>
      <c r="Q7201">
        <v>0</v>
      </c>
    </row>
    <row r="7202" spans="1:17" x14ac:dyDescent="0.2">
      <c r="A7202" t="s">
        <v>24225</v>
      </c>
      <c r="B7202" t="s">
        <v>86</v>
      </c>
      <c r="C7202" t="s">
        <v>239</v>
      </c>
      <c r="D7202" t="s">
        <v>17029</v>
      </c>
      <c r="E7202" t="s">
        <v>81</v>
      </c>
      <c r="F7202" t="s">
        <v>4889</v>
      </c>
      <c r="G7202">
        <v>0</v>
      </c>
      <c r="H7202">
        <v>0</v>
      </c>
      <c r="I7202">
        <v>0</v>
      </c>
      <c r="J7202">
        <v>0</v>
      </c>
      <c r="K7202">
        <v>0</v>
      </c>
      <c r="L7202">
        <v>0</v>
      </c>
      <c r="M7202">
        <v>17</v>
      </c>
      <c r="N7202">
        <v>0</v>
      </c>
      <c r="O7202">
        <v>0</v>
      </c>
      <c r="P7202">
        <v>0</v>
      </c>
      <c r="Q7202">
        <v>0</v>
      </c>
    </row>
    <row r="7203" spans="1:17" x14ac:dyDescent="0.2">
      <c r="A7203" t="s">
        <v>24226</v>
      </c>
      <c r="B7203" t="s">
        <v>86</v>
      </c>
      <c r="C7203" t="s">
        <v>239</v>
      </c>
      <c r="D7203" t="s">
        <v>17029</v>
      </c>
      <c r="E7203" t="s">
        <v>81</v>
      </c>
      <c r="F7203" t="s">
        <v>4871</v>
      </c>
      <c r="G7203">
        <v>0</v>
      </c>
      <c r="H7203">
        <v>0</v>
      </c>
      <c r="I7203">
        <v>0</v>
      </c>
      <c r="J7203">
        <v>0</v>
      </c>
      <c r="K7203">
        <v>0</v>
      </c>
      <c r="L7203">
        <v>0</v>
      </c>
      <c r="M7203">
        <v>0</v>
      </c>
      <c r="N7203">
        <v>17</v>
      </c>
      <c r="O7203">
        <v>14</v>
      </c>
      <c r="P7203">
        <v>3</v>
      </c>
      <c r="Q7203">
        <v>0</v>
      </c>
    </row>
    <row r="7204" spans="1:17" x14ac:dyDescent="0.2">
      <c r="A7204" t="s">
        <v>24227</v>
      </c>
      <c r="B7204" t="s">
        <v>86</v>
      </c>
      <c r="C7204" t="s">
        <v>239</v>
      </c>
      <c r="D7204" t="s">
        <v>17029</v>
      </c>
      <c r="E7204" t="s">
        <v>81</v>
      </c>
      <c r="F7204" t="s">
        <v>4873</v>
      </c>
      <c r="G7204">
        <v>0</v>
      </c>
      <c r="H7204">
        <v>0</v>
      </c>
      <c r="I7204">
        <v>0</v>
      </c>
      <c r="J7204">
        <v>0</v>
      </c>
      <c r="K7204">
        <v>0</v>
      </c>
      <c r="L7204">
        <v>0</v>
      </c>
      <c r="M7204">
        <v>0</v>
      </c>
      <c r="N7204">
        <v>17</v>
      </c>
      <c r="O7204">
        <v>15</v>
      </c>
      <c r="P7204">
        <v>2</v>
      </c>
      <c r="Q7204">
        <v>0</v>
      </c>
    </row>
    <row r="7205" spans="1:17" x14ac:dyDescent="0.2">
      <c r="A7205" t="s">
        <v>24228</v>
      </c>
      <c r="B7205" t="s">
        <v>86</v>
      </c>
      <c r="C7205" t="s">
        <v>239</v>
      </c>
      <c r="D7205" t="s">
        <v>17029</v>
      </c>
      <c r="E7205" t="s">
        <v>81</v>
      </c>
      <c r="F7205" t="s">
        <v>17019</v>
      </c>
      <c r="G7205">
        <v>17</v>
      </c>
      <c r="H7205">
        <v>0</v>
      </c>
      <c r="I7205">
        <v>0</v>
      </c>
      <c r="J7205">
        <v>0</v>
      </c>
      <c r="K7205">
        <v>0</v>
      </c>
      <c r="L7205">
        <v>0</v>
      </c>
      <c r="M7205">
        <v>0</v>
      </c>
      <c r="N7205">
        <v>0</v>
      </c>
      <c r="O7205">
        <v>0</v>
      </c>
      <c r="P7205">
        <v>0</v>
      </c>
      <c r="Q7205">
        <v>0</v>
      </c>
    </row>
    <row r="7206" spans="1:17" x14ac:dyDescent="0.2">
      <c r="A7206" t="s">
        <v>24229</v>
      </c>
      <c r="B7206" t="s">
        <v>86</v>
      </c>
      <c r="C7206" t="s">
        <v>239</v>
      </c>
      <c r="D7206" t="s">
        <v>17021</v>
      </c>
      <c r="E7206" t="s">
        <v>79</v>
      </c>
      <c r="F7206" t="s">
        <v>17022</v>
      </c>
      <c r="G7206">
        <v>0</v>
      </c>
      <c r="H7206">
        <v>0</v>
      </c>
      <c r="I7206">
        <v>0</v>
      </c>
      <c r="J7206">
        <v>0</v>
      </c>
      <c r="K7206">
        <v>0</v>
      </c>
      <c r="L7206">
        <v>0</v>
      </c>
      <c r="M7206">
        <v>0</v>
      </c>
      <c r="N7206">
        <v>4</v>
      </c>
      <c r="O7206">
        <v>4</v>
      </c>
      <c r="P7206">
        <v>0</v>
      </c>
      <c r="Q7206">
        <v>0</v>
      </c>
    </row>
    <row r="7207" spans="1:17" x14ac:dyDescent="0.2">
      <c r="A7207" t="s">
        <v>24230</v>
      </c>
      <c r="B7207" t="s">
        <v>86</v>
      </c>
      <c r="C7207" t="s">
        <v>239</v>
      </c>
      <c r="D7207" t="s">
        <v>17021</v>
      </c>
      <c r="E7207" t="s">
        <v>79</v>
      </c>
      <c r="F7207" t="s">
        <v>17019</v>
      </c>
      <c r="G7207">
        <v>4</v>
      </c>
      <c r="H7207">
        <v>0</v>
      </c>
      <c r="I7207">
        <v>0</v>
      </c>
      <c r="J7207">
        <v>0</v>
      </c>
      <c r="K7207">
        <v>0</v>
      </c>
      <c r="L7207">
        <v>0</v>
      </c>
      <c r="M7207">
        <v>0</v>
      </c>
      <c r="N7207">
        <v>0</v>
      </c>
      <c r="O7207">
        <v>0</v>
      </c>
      <c r="P7207">
        <v>0</v>
      </c>
      <c r="Q7207">
        <v>0</v>
      </c>
    </row>
    <row r="7208" spans="1:17" x14ac:dyDescent="0.2">
      <c r="A7208" t="s">
        <v>24231</v>
      </c>
      <c r="B7208" t="s">
        <v>86</v>
      </c>
      <c r="C7208" t="s">
        <v>239</v>
      </c>
      <c r="D7208" t="s">
        <v>17021</v>
      </c>
      <c r="E7208" t="s">
        <v>81</v>
      </c>
      <c r="F7208" t="s">
        <v>17022</v>
      </c>
      <c r="G7208">
        <v>0</v>
      </c>
      <c r="H7208">
        <v>0</v>
      </c>
      <c r="I7208">
        <v>0</v>
      </c>
      <c r="J7208">
        <v>0</v>
      </c>
      <c r="K7208">
        <v>0</v>
      </c>
      <c r="L7208">
        <v>0</v>
      </c>
      <c r="M7208">
        <v>0</v>
      </c>
      <c r="N7208">
        <v>1</v>
      </c>
      <c r="O7208">
        <v>1</v>
      </c>
      <c r="P7208">
        <v>0</v>
      </c>
      <c r="Q7208">
        <v>0</v>
      </c>
    </row>
    <row r="7209" spans="1:17" x14ac:dyDescent="0.2">
      <c r="A7209" t="s">
        <v>24232</v>
      </c>
      <c r="B7209" t="s">
        <v>86</v>
      </c>
      <c r="C7209" t="s">
        <v>239</v>
      </c>
      <c r="D7209" t="s">
        <v>17021</v>
      </c>
      <c r="E7209" t="s">
        <v>81</v>
      </c>
      <c r="F7209" t="s">
        <v>17019</v>
      </c>
      <c r="G7209">
        <v>1</v>
      </c>
      <c r="H7209">
        <v>0</v>
      </c>
      <c r="I7209">
        <v>0</v>
      </c>
      <c r="J7209">
        <v>0</v>
      </c>
      <c r="K7209">
        <v>0</v>
      </c>
      <c r="L7209">
        <v>0</v>
      </c>
      <c r="M7209">
        <v>0</v>
      </c>
      <c r="N7209">
        <v>0</v>
      </c>
      <c r="O7209">
        <v>0</v>
      </c>
      <c r="P7209">
        <v>0</v>
      </c>
      <c r="Q7209">
        <v>0</v>
      </c>
    </row>
    <row r="7210" spans="1:17" x14ac:dyDescent="0.2">
      <c r="A7210" t="s">
        <v>24233</v>
      </c>
      <c r="B7210" t="s">
        <v>86</v>
      </c>
      <c r="C7210" t="s">
        <v>239</v>
      </c>
      <c r="D7210" t="s">
        <v>17025</v>
      </c>
      <c r="E7210" t="s">
        <v>81</v>
      </c>
      <c r="F7210" t="s">
        <v>17019</v>
      </c>
      <c r="G7210">
        <v>1</v>
      </c>
      <c r="H7210">
        <v>0</v>
      </c>
      <c r="I7210">
        <v>0</v>
      </c>
      <c r="J7210">
        <v>0</v>
      </c>
      <c r="K7210">
        <v>0</v>
      </c>
      <c r="L7210">
        <v>0</v>
      </c>
      <c r="M7210">
        <v>0</v>
      </c>
      <c r="N7210">
        <v>0</v>
      </c>
      <c r="O7210">
        <v>0</v>
      </c>
      <c r="P7210">
        <v>0</v>
      </c>
      <c r="Q7210">
        <v>0</v>
      </c>
    </row>
    <row r="7211" spans="1:17" x14ac:dyDescent="0.2">
      <c r="A7211" t="s">
        <v>24234</v>
      </c>
      <c r="B7211" t="s">
        <v>86</v>
      </c>
      <c r="C7211" t="s">
        <v>240</v>
      </c>
      <c r="D7211" t="s">
        <v>17029</v>
      </c>
      <c r="E7211" t="s">
        <v>79</v>
      </c>
      <c r="F7211" t="s">
        <v>4875</v>
      </c>
      <c r="G7211">
        <v>0</v>
      </c>
      <c r="H7211">
        <v>3</v>
      </c>
      <c r="I7211">
        <v>0</v>
      </c>
      <c r="J7211">
        <v>3</v>
      </c>
      <c r="K7211">
        <v>0</v>
      </c>
      <c r="L7211">
        <v>0</v>
      </c>
      <c r="M7211">
        <v>0</v>
      </c>
      <c r="N7211">
        <v>0</v>
      </c>
      <c r="O7211">
        <v>0</v>
      </c>
      <c r="P7211">
        <v>0</v>
      </c>
      <c r="Q7211">
        <v>0</v>
      </c>
    </row>
    <row r="7212" spans="1:17" x14ac:dyDescent="0.2">
      <c r="A7212" t="s">
        <v>24235</v>
      </c>
      <c r="B7212" t="s">
        <v>86</v>
      </c>
      <c r="C7212" t="s">
        <v>240</v>
      </c>
      <c r="D7212" t="s">
        <v>17029</v>
      </c>
      <c r="E7212" t="s">
        <v>79</v>
      </c>
      <c r="F7212" t="s">
        <v>4877</v>
      </c>
      <c r="G7212">
        <v>0</v>
      </c>
      <c r="H7212">
        <v>3</v>
      </c>
      <c r="I7212">
        <v>0</v>
      </c>
      <c r="J7212">
        <v>1</v>
      </c>
      <c r="K7212">
        <v>1</v>
      </c>
      <c r="L7212">
        <v>1</v>
      </c>
      <c r="M7212">
        <v>0</v>
      </c>
      <c r="N7212">
        <v>0</v>
      </c>
      <c r="O7212">
        <v>0</v>
      </c>
      <c r="P7212">
        <v>0</v>
      </c>
      <c r="Q7212">
        <v>0</v>
      </c>
    </row>
    <row r="7213" spans="1:17" x14ac:dyDescent="0.2">
      <c r="A7213" t="s">
        <v>24236</v>
      </c>
      <c r="B7213" t="s">
        <v>86</v>
      </c>
      <c r="C7213" t="s">
        <v>240</v>
      </c>
      <c r="D7213" t="s">
        <v>17029</v>
      </c>
      <c r="E7213" t="s">
        <v>79</v>
      </c>
      <c r="F7213" t="s">
        <v>4879</v>
      </c>
      <c r="G7213">
        <v>0</v>
      </c>
      <c r="H7213">
        <v>0</v>
      </c>
      <c r="I7213">
        <v>0</v>
      </c>
      <c r="J7213">
        <v>0</v>
      </c>
      <c r="K7213">
        <v>0</v>
      </c>
      <c r="L7213">
        <v>0</v>
      </c>
      <c r="M7213">
        <v>3</v>
      </c>
      <c r="N7213">
        <v>0</v>
      </c>
      <c r="O7213">
        <v>0</v>
      </c>
      <c r="P7213">
        <v>0</v>
      </c>
      <c r="Q7213">
        <v>0</v>
      </c>
    </row>
    <row r="7214" spans="1:17" x14ac:dyDescent="0.2">
      <c r="A7214" t="s">
        <v>24237</v>
      </c>
      <c r="B7214" t="s">
        <v>86</v>
      </c>
      <c r="C7214" t="s">
        <v>240</v>
      </c>
      <c r="D7214" t="s">
        <v>17029</v>
      </c>
      <c r="E7214" t="s">
        <v>79</v>
      </c>
      <c r="F7214" t="s">
        <v>4881</v>
      </c>
      <c r="G7214">
        <v>0</v>
      </c>
      <c r="H7214">
        <v>3</v>
      </c>
      <c r="I7214">
        <v>0</v>
      </c>
      <c r="J7214">
        <v>1</v>
      </c>
      <c r="K7214">
        <v>1</v>
      </c>
      <c r="L7214">
        <v>1</v>
      </c>
      <c r="M7214">
        <v>0</v>
      </c>
      <c r="N7214">
        <v>0</v>
      </c>
      <c r="O7214">
        <v>0</v>
      </c>
      <c r="P7214">
        <v>0</v>
      </c>
      <c r="Q7214">
        <v>0</v>
      </c>
    </row>
    <row r="7215" spans="1:17" x14ac:dyDescent="0.2">
      <c r="A7215" t="s">
        <v>24238</v>
      </c>
      <c r="B7215" t="s">
        <v>86</v>
      </c>
      <c r="C7215" t="s">
        <v>240</v>
      </c>
      <c r="D7215" t="s">
        <v>17029</v>
      </c>
      <c r="E7215" t="s">
        <v>79</v>
      </c>
      <c r="F7215" t="s">
        <v>4883</v>
      </c>
      <c r="G7215">
        <v>0</v>
      </c>
      <c r="H7215">
        <v>3</v>
      </c>
      <c r="I7215">
        <v>0</v>
      </c>
      <c r="J7215">
        <v>1</v>
      </c>
      <c r="K7215">
        <v>1</v>
      </c>
      <c r="L7215">
        <v>1</v>
      </c>
      <c r="M7215">
        <v>0</v>
      </c>
      <c r="N7215">
        <v>0</v>
      </c>
      <c r="O7215">
        <v>0</v>
      </c>
      <c r="P7215">
        <v>0</v>
      </c>
      <c r="Q7215">
        <v>0</v>
      </c>
    </row>
    <row r="7216" spans="1:17" x14ac:dyDescent="0.2">
      <c r="A7216" t="s">
        <v>24239</v>
      </c>
      <c r="B7216" t="s">
        <v>86</v>
      </c>
      <c r="C7216" t="s">
        <v>240</v>
      </c>
      <c r="D7216" t="s">
        <v>17029</v>
      </c>
      <c r="E7216" t="s">
        <v>79</v>
      </c>
      <c r="F7216" t="s">
        <v>4885</v>
      </c>
      <c r="G7216">
        <v>0</v>
      </c>
      <c r="H7216">
        <v>0</v>
      </c>
      <c r="I7216">
        <v>0</v>
      </c>
      <c r="J7216">
        <v>0</v>
      </c>
      <c r="K7216">
        <v>0</v>
      </c>
      <c r="L7216">
        <v>0</v>
      </c>
      <c r="M7216">
        <v>3</v>
      </c>
      <c r="N7216">
        <v>0</v>
      </c>
      <c r="O7216">
        <v>0</v>
      </c>
      <c r="P7216">
        <v>0</v>
      </c>
      <c r="Q7216">
        <v>0</v>
      </c>
    </row>
    <row r="7217" spans="1:17" x14ac:dyDescent="0.2">
      <c r="A7217" t="s">
        <v>24240</v>
      </c>
      <c r="B7217" t="s">
        <v>86</v>
      </c>
      <c r="C7217" t="s">
        <v>240</v>
      </c>
      <c r="D7217" t="s">
        <v>17029</v>
      </c>
      <c r="E7217" t="s">
        <v>79</v>
      </c>
      <c r="F7217" t="s">
        <v>4887</v>
      </c>
      <c r="G7217">
        <v>0</v>
      </c>
      <c r="H7217">
        <v>3</v>
      </c>
      <c r="I7217">
        <v>0</v>
      </c>
      <c r="J7217">
        <v>1</v>
      </c>
      <c r="K7217">
        <v>2</v>
      </c>
      <c r="L7217">
        <v>0</v>
      </c>
      <c r="M7217">
        <v>0</v>
      </c>
      <c r="N7217">
        <v>0</v>
      </c>
      <c r="O7217">
        <v>0</v>
      </c>
      <c r="P7217">
        <v>0</v>
      </c>
      <c r="Q7217">
        <v>0</v>
      </c>
    </row>
    <row r="7218" spans="1:17" x14ac:dyDescent="0.2">
      <c r="A7218" t="s">
        <v>24241</v>
      </c>
      <c r="B7218" t="s">
        <v>86</v>
      </c>
      <c r="C7218" t="s">
        <v>240</v>
      </c>
      <c r="D7218" t="s">
        <v>17029</v>
      </c>
      <c r="E7218" t="s">
        <v>79</v>
      </c>
      <c r="F7218" t="s">
        <v>4889</v>
      </c>
      <c r="G7218">
        <v>0</v>
      </c>
      <c r="H7218">
        <v>0</v>
      </c>
      <c r="I7218">
        <v>0</v>
      </c>
      <c r="J7218">
        <v>0</v>
      </c>
      <c r="K7218">
        <v>0</v>
      </c>
      <c r="L7218">
        <v>0</v>
      </c>
      <c r="M7218">
        <v>3</v>
      </c>
      <c r="N7218">
        <v>0</v>
      </c>
      <c r="O7218">
        <v>0</v>
      </c>
      <c r="P7218">
        <v>0</v>
      </c>
      <c r="Q7218">
        <v>0</v>
      </c>
    </row>
    <row r="7219" spans="1:17" x14ac:dyDescent="0.2">
      <c r="A7219" t="s">
        <v>24242</v>
      </c>
      <c r="B7219" t="s">
        <v>86</v>
      </c>
      <c r="C7219" t="s">
        <v>240</v>
      </c>
      <c r="D7219" t="s">
        <v>17029</v>
      </c>
      <c r="E7219" t="s">
        <v>79</v>
      </c>
      <c r="F7219" t="s">
        <v>4871</v>
      </c>
      <c r="G7219">
        <v>0</v>
      </c>
      <c r="H7219">
        <v>0</v>
      </c>
      <c r="I7219">
        <v>0</v>
      </c>
      <c r="J7219">
        <v>0</v>
      </c>
      <c r="K7219">
        <v>0</v>
      </c>
      <c r="L7219">
        <v>0</v>
      </c>
      <c r="M7219">
        <v>0</v>
      </c>
      <c r="N7219">
        <v>3</v>
      </c>
      <c r="O7219">
        <v>2</v>
      </c>
      <c r="P7219">
        <v>1</v>
      </c>
      <c r="Q7219">
        <v>0</v>
      </c>
    </row>
    <row r="7220" spans="1:17" x14ac:dyDescent="0.2">
      <c r="A7220" t="s">
        <v>24243</v>
      </c>
      <c r="B7220" t="s">
        <v>86</v>
      </c>
      <c r="C7220" t="s">
        <v>240</v>
      </c>
      <c r="D7220" t="s">
        <v>17029</v>
      </c>
      <c r="E7220" t="s">
        <v>79</v>
      </c>
      <c r="F7220" t="s">
        <v>4873</v>
      </c>
      <c r="G7220">
        <v>0</v>
      </c>
      <c r="H7220">
        <v>0</v>
      </c>
      <c r="I7220">
        <v>0</v>
      </c>
      <c r="J7220">
        <v>0</v>
      </c>
      <c r="K7220">
        <v>0</v>
      </c>
      <c r="L7220">
        <v>0</v>
      </c>
      <c r="M7220">
        <v>0</v>
      </c>
      <c r="N7220">
        <v>2</v>
      </c>
      <c r="O7220">
        <v>1</v>
      </c>
      <c r="P7220">
        <v>1</v>
      </c>
      <c r="Q7220">
        <v>0</v>
      </c>
    </row>
    <row r="7221" spans="1:17" x14ac:dyDescent="0.2">
      <c r="A7221" t="s">
        <v>24244</v>
      </c>
      <c r="B7221" t="s">
        <v>86</v>
      </c>
      <c r="C7221" t="s">
        <v>240</v>
      </c>
      <c r="D7221" t="s">
        <v>17029</v>
      </c>
      <c r="E7221" t="s">
        <v>79</v>
      </c>
      <c r="F7221" t="s">
        <v>17019</v>
      </c>
      <c r="G7221">
        <v>3</v>
      </c>
      <c r="H7221">
        <v>0</v>
      </c>
      <c r="I7221">
        <v>0</v>
      </c>
      <c r="J7221">
        <v>0</v>
      </c>
      <c r="K7221">
        <v>0</v>
      </c>
      <c r="L7221">
        <v>0</v>
      </c>
      <c r="M7221">
        <v>0</v>
      </c>
      <c r="N7221">
        <v>0</v>
      </c>
      <c r="O7221">
        <v>0</v>
      </c>
      <c r="P7221">
        <v>0</v>
      </c>
      <c r="Q7221">
        <v>0</v>
      </c>
    </row>
    <row r="7222" spans="1:17" x14ac:dyDescent="0.2">
      <c r="A7222" t="s">
        <v>24245</v>
      </c>
      <c r="B7222" t="s">
        <v>86</v>
      </c>
      <c r="C7222" t="s">
        <v>240</v>
      </c>
      <c r="D7222" t="s">
        <v>17029</v>
      </c>
      <c r="E7222" t="s">
        <v>81</v>
      </c>
      <c r="F7222" t="s">
        <v>4875</v>
      </c>
      <c r="G7222">
        <v>0</v>
      </c>
      <c r="H7222">
        <v>4</v>
      </c>
      <c r="I7222">
        <v>0</v>
      </c>
      <c r="J7222">
        <v>1</v>
      </c>
      <c r="K7222">
        <v>2</v>
      </c>
      <c r="L7222">
        <v>1</v>
      </c>
      <c r="M7222">
        <v>0</v>
      </c>
      <c r="N7222">
        <v>0</v>
      </c>
      <c r="O7222">
        <v>0</v>
      </c>
      <c r="P7222">
        <v>0</v>
      </c>
      <c r="Q7222">
        <v>0</v>
      </c>
    </row>
    <row r="7223" spans="1:17" x14ac:dyDescent="0.2">
      <c r="A7223" t="s">
        <v>24246</v>
      </c>
      <c r="B7223" t="s">
        <v>86</v>
      </c>
      <c r="C7223" t="s">
        <v>240</v>
      </c>
      <c r="D7223" t="s">
        <v>17029</v>
      </c>
      <c r="E7223" t="s">
        <v>81</v>
      </c>
      <c r="F7223" t="s">
        <v>4877</v>
      </c>
      <c r="G7223">
        <v>0</v>
      </c>
      <c r="H7223">
        <v>4</v>
      </c>
      <c r="I7223">
        <v>0</v>
      </c>
      <c r="J7223">
        <v>1</v>
      </c>
      <c r="K7223">
        <v>2</v>
      </c>
      <c r="L7223">
        <v>1</v>
      </c>
      <c r="M7223">
        <v>0</v>
      </c>
      <c r="N7223">
        <v>0</v>
      </c>
      <c r="O7223">
        <v>0</v>
      </c>
      <c r="P7223">
        <v>0</v>
      </c>
      <c r="Q7223">
        <v>0</v>
      </c>
    </row>
    <row r="7224" spans="1:17" x14ac:dyDescent="0.2">
      <c r="A7224" t="s">
        <v>24247</v>
      </c>
      <c r="B7224" t="s">
        <v>86</v>
      </c>
      <c r="C7224" t="s">
        <v>240</v>
      </c>
      <c r="D7224" t="s">
        <v>17029</v>
      </c>
      <c r="E7224" t="s">
        <v>81</v>
      </c>
      <c r="F7224" t="s">
        <v>4879</v>
      </c>
      <c r="G7224">
        <v>0</v>
      </c>
      <c r="H7224">
        <v>0</v>
      </c>
      <c r="I7224">
        <v>0</v>
      </c>
      <c r="J7224">
        <v>0</v>
      </c>
      <c r="K7224">
        <v>0</v>
      </c>
      <c r="L7224">
        <v>0</v>
      </c>
      <c r="M7224">
        <v>4</v>
      </c>
      <c r="N7224">
        <v>0</v>
      </c>
      <c r="O7224">
        <v>0</v>
      </c>
      <c r="P7224">
        <v>0</v>
      </c>
      <c r="Q7224">
        <v>0</v>
      </c>
    </row>
    <row r="7225" spans="1:17" x14ac:dyDescent="0.2">
      <c r="A7225" t="s">
        <v>24248</v>
      </c>
      <c r="B7225" t="s">
        <v>86</v>
      </c>
      <c r="C7225" t="s">
        <v>240</v>
      </c>
      <c r="D7225" t="s">
        <v>17029</v>
      </c>
      <c r="E7225" t="s">
        <v>81</v>
      </c>
      <c r="F7225" t="s">
        <v>4881</v>
      </c>
      <c r="G7225">
        <v>0</v>
      </c>
      <c r="H7225">
        <v>4</v>
      </c>
      <c r="I7225">
        <v>0</v>
      </c>
      <c r="J7225">
        <v>1</v>
      </c>
      <c r="K7225">
        <v>2</v>
      </c>
      <c r="L7225">
        <v>1</v>
      </c>
      <c r="M7225">
        <v>0</v>
      </c>
      <c r="N7225">
        <v>0</v>
      </c>
      <c r="O7225">
        <v>0</v>
      </c>
      <c r="P7225">
        <v>0</v>
      </c>
      <c r="Q7225">
        <v>0</v>
      </c>
    </row>
    <row r="7226" spans="1:17" x14ac:dyDescent="0.2">
      <c r="A7226" t="s">
        <v>24249</v>
      </c>
      <c r="B7226" t="s">
        <v>86</v>
      </c>
      <c r="C7226" t="s">
        <v>240</v>
      </c>
      <c r="D7226" t="s">
        <v>17029</v>
      </c>
      <c r="E7226" t="s">
        <v>81</v>
      </c>
      <c r="F7226" t="s">
        <v>4883</v>
      </c>
      <c r="G7226">
        <v>0</v>
      </c>
      <c r="H7226">
        <v>4</v>
      </c>
      <c r="I7226">
        <v>0</v>
      </c>
      <c r="J7226">
        <v>1</v>
      </c>
      <c r="K7226">
        <v>2</v>
      </c>
      <c r="L7226">
        <v>1</v>
      </c>
      <c r="M7226">
        <v>0</v>
      </c>
      <c r="N7226">
        <v>0</v>
      </c>
      <c r="O7226">
        <v>0</v>
      </c>
      <c r="P7226">
        <v>0</v>
      </c>
      <c r="Q7226">
        <v>0</v>
      </c>
    </row>
    <row r="7227" spans="1:17" x14ac:dyDescent="0.2">
      <c r="A7227" t="s">
        <v>24250</v>
      </c>
      <c r="B7227" t="s">
        <v>86</v>
      </c>
      <c r="C7227" t="s">
        <v>240</v>
      </c>
      <c r="D7227" t="s">
        <v>17029</v>
      </c>
      <c r="E7227" t="s">
        <v>81</v>
      </c>
      <c r="F7227" t="s">
        <v>4885</v>
      </c>
      <c r="G7227">
        <v>0</v>
      </c>
      <c r="H7227">
        <v>0</v>
      </c>
      <c r="I7227">
        <v>0</v>
      </c>
      <c r="J7227">
        <v>0</v>
      </c>
      <c r="K7227">
        <v>0</v>
      </c>
      <c r="L7227">
        <v>0</v>
      </c>
      <c r="M7227">
        <v>4</v>
      </c>
      <c r="N7227">
        <v>0</v>
      </c>
      <c r="O7227">
        <v>0</v>
      </c>
      <c r="P7227">
        <v>0</v>
      </c>
      <c r="Q7227">
        <v>0</v>
      </c>
    </row>
    <row r="7228" spans="1:17" x14ac:dyDescent="0.2">
      <c r="A7228" t="s">
        <v>24251</v>
      </c>
      <c r="B7228" t="s">
        <v>86</v>
      </c>
      <c r="C7228" t="s">
        <v>240</v>
      </c>
      <c r="D7228" t="s">
        <v>17029</v>
      </c>
      <c r="E7228" t="s">
        <v>81</v>
      </c>
      <c r="F7228" t="s">
        <v>4887</v>
      </c>
      <c r="G7228">
        <v>0</v>
      </c>
      <c r="H7228">
        <v>4</v>
      </c>
      <c r="I7228">
        <v>0</v>
      </c>
      <c r="J7228">
        <v>1</v>
      </c>
      <c r="K7228">
        <v>2</v>
      </c>
      <c r="L7228">
        <v>1</v>
      </c>
      <c r="M7228">
        <v>0</v>
      </c>
      <c r="N7228">
        <v>0</v>
      </c>
      <c r="O7228">
        <v>0</v>
      </c>
      <c r="P7228">
        <v>0</v>
      </c>
      <c r="Q7228">
        <v>0</v>
      </c>
    </row>
    <row r="7229" spans="1:17" x14ac:dyDescent="0.2">
      <c r="A7229" t="s">
        <v>24252</v>
      </c>
      <c r="B7229" t="s">
        <v>86</v>
      </c>
      <c r="C7229" t="s">
        <v>240</v>
      </c>
      <c r="D7229" t="s">
        <v>17029</v>
      </c>
      <c r="E7229" t="s">
        <v>81</v>
      </c>
      <c r="F7229" t="s">
        <v>4889</v>
      </c>
      <c r="G7229">
        <v>0</v>
      </c>
      <c r="H7229">
        <v>0</v>
      </c>
      <c r="I7229">
        <v>0</v>
      </c>
      <c r="J7229">
        <v>0</v>
      </c>
      <c r="K7229">
        <v>0</v>
      </c>
      <c r="L7229">
        <v>0</v>
      </c>
      <c r="M7229">
        <v>4</v>
      </c>
      <c r="N7229">
        <v>0</v>
      </c>
      <c r="O7229">
        <v>0</v>
      </c>
      <c r="P7229">
        <v>0</v>
      </c>
      <c r="Q7229">
        <v>0</v>
      </c>
    </row>
    <row r="7230" spans="1:17" x14ac:dyDescent="0.2">
      <c r="A7230" t="s">
        <v>24253</v>
      </c>
      <c r="B7230" t="s">
        <v>86</v>
      </c>
      <c r="C7230" t="s">
        <v>240</v>
      </c>
      <c r="D7230" t="s">
        <v>17029</v>
      </c>
      <c r="E7230" t="s">
        <v>81</v>
      </c>
      <c r="F7230" t="s">
        <v>4871</v>
      </c>
      <c r="G7230">
        <v>0</v>
      </c>
      <c r="H7230">
        <v>0</v>
      </c>
      <c r="I7230">
        <v>0</v>
      </c>
      <c r="J7230">
        <v>0</v>
      </c>
      <c r="K7230">
        <v>0</v>
      </c>
      <c r="L7230">
        <v>0</v>
      </c>
      <c r="M7230">
        <v>0</v>
      </c>
      <c r="N7230">
        <v>4</v>
      </c>
      <c r="O7230">
        <v>2</v>
      </c>
      <c r="P7230">
        <v>2</v>
      </c>
      <c r="Q7230">
        <v>0</v>
      </c>
    </row>
    <row r="7231" spans="1:17" x14ac:dyDescent="0.2">
      <c r="A7231" t="s">
        <v>24254</v>
      </c>
      <c r="B7231" t="s">
        <v>86</v>
      </c>
      <c r="C7231" t="s">
        <v>240</v>
      </c>
      <c r="D7231" t="s">
        <v>17029</v>
      </c>
      <c r="E7231" t="s">
        <v>81</v>
      </c>
      <c r="F7231" t="s">
        <v>4873</v>
      </c>
      <c r="G7231">
        <v>0</v>
      </c>
      <c r="H7231">
        <v>0</v>
      </c>
      <c r="I7231">
        <v>0</v>
      </c>
      <c r="J7231">
        <v>0</v>
      </c>
      <c r="K7231">
        <v>0</v>
      </c>
      <c r="L7231">
        <v>0</v>
      </c>
      <c r="M7231">
        <v>0</v>
      </c>
      <c r="N7231">
        <v>4</v>
      </c>
      <c r="O7231">
        <v>2</v>
      </c>
      <c r="P7231">
        <v>2</v>
      </c>
      <c r="Q7231">
        <v>0</v>
      </c>
    </row>
    <row r="7232" spans="1:17" x14ac:dyDescent="0.2">
      <c r="A7232" t="s">
        <v>24255</v>
      </c>
      <c r="B7232" t="s">
        <v>86</v>
      </c>
      <c r="C7232" t="s">
        <v>240</v>
      </c>
      <c r="D7232" t="s">
        <v>17029</v>
      </c>
      <c r="E7232" t="s">
        <v>81</v>
      </c>
      <c r="F7232" t="s">
        <v>17019</v>
      </c>
      <c r="G7232">
        <v>4</v>
      </c>
      <c r="H7232">
        <v>0</v>
      </c>
      <c r="I7232">
        <v>0</v>
      </c>
      <c r="J7232">
        <v>0</v>
      </c>
      <c r="K7232">
        <v>0</v>
      </c>
      <c r="L7232">
        <v>0</v>
      </c>
      <c r="M7232">
        <v>0</v>
      </c>
      <c r="N7232">
        <v>0</v>
      </c>
      <c r="O7232">
        <v>0</v>
      </c>
      <c r="P7232">
        <v>0</v>
      </c>
      <c r="Q7232">
        <v>0</v>
      </c>
    </row>
    <row r="7233" spans="1:17" x14ac:dyDescent="0.2">
      <c r="A7233" t="s">
        <v>24256</v>
      </c>
      <c r="B7233" t="s">
        <v>86</v>
      </c>
      <c r="C7233" t="s">
        <v>240</v>
      </c>
      <c r="D7233" t="s">
        <v>17021</v>
      </c>
      <c r="E7233" t="s">
        <v>79</v>
      </c>
      <c r="F7233" t="s">
        <v>17022</v>
      </c>
      <c r="G7233">
        <v>0</v>
      </c>
      <c r="H7233">
        <v>0</v>
      </c>
      <c r="I7233">
        <v>0</v>
      </c>
      <c r="J7233">
        <v>0</v>
      </c>
      <c r="K7233">
        <v>0</v>
      </c>
      <c r="L7233">
        <v>0</v>
      </c>
      <c r="M7233">
        <v>0</v>
      </c>
      <c r="N7233">
        <v>2</v>
      </c>
      <c r="O7233">
        <v>2</v>
      </c>
      <c r="P7233">
        <v>0</v>
      </c>
      <c r="Q7233">
        <v>0</v>
      </c>
    </row>
    <row r="7234" spans="1:17" x14ac:dyDescent="0.2">
      <c r="A7234" t="s">
        <v>24257</v>
      </c>
      <c r="B7234" t="s">
        <v>86</v>
      </c>
      <c r="C7234" t="s">
        <v>240</v>
      </c>
      <c r="D7234" t="s">
        <v>17021</v>
      </c>
      <c r="E7234" t="s">
        <v>79</v>
      </c>
      <c r="F7234" t="s">
        <v>17019</v>
      </c>
      <c r="G7234">
        <v>2</v>
      </c>
      <c r="H7234">
        <v>0</v>
      </c>
      <c r="I7234">
        <v>0</v>
      </c>
      <c r="J7234">
        <v>0</v>
      </c>
      <c r="K7234">
        <v>0</v>
      </c>
      <c r="L7234">
        <v>0</v>
      </c>
      <c r="M7234">
        <v>0</v>
      </c>
      <c r="N7234">
        <v>0</v>
      </c>
      <c r="O7234">
        <v>0</v>
      </c>
      <c r="P7234">
        <v>0</v>
      </c>
      <c r="Q7234">
        <v>0</v>
      </c>
    </row>
    <row r="7235" spans="1:17" x14ac:dyDescent="0.2">
      <c r="A7235" t="s">
        <v>24258</v>
      </c>
      <c r="B7235" t="s">
        <v>86</v>
      </c>
      <c r="C7235" t="s">
        <v>241</v>
      </c>
      <c r="D7235" t="s">
        <v>17029</v>
      </c>
      <c r="E7235" t="s">
        <v>79</v>
      </c>
      <c r="F7235" t="s">
        <v>4875</v>
      </c>
      <c r="G7235">
        <v>0</v>
      </c>
      <c r="H7235">
        <v>24</v>
      </c>
      <c r="I7235">
        <v>5</v>
      </c>
      <c r="J7235">
        <v>18</v>
      </c>
      <c r="K7235">
        <v>0</v>
      </c>
      <c r="L7235">
        <v>1</v>
      </c>
      <c r="M7235">
        <v>0</v>
      </c>
      <c r="N7235">
        <v>0</v>
      </c>
      <c r="O7235">
        <v>0</v>
      </c>
      <c r="P7235">
        <v>0</v>
      </c>
      <c r="Q7235">
        <v>0</v>
      </c>
    </row>
    <row r="7236" spans="1:17" x14ac:dyDescent="0.2">
      <c r="A7236" t="s">
        <v>24259</v>
      </c>
      <c r="B7236" t="s">
        <v>86</v>
      </c>
      <c r="C7236" t="s">
        <v>241</v>
      </c>
      <c r="D7236" t="s">
        <v>17029</v>
      </c>
      <c r="E7236" t="s">
        <v>79</v>
      </c>
      <c r="F7236" t="s">
        <v>4877</v>
      </c>
      <c r="G7236">
        <v>0</v>
      </c>
      <c r="H7236">
        <v>24</v>
      </c>
      <c r="I7236">
        <v>4</v>
      </c>
      <c r="J7236">
        <v>16</v>
      </c>
      <c r="K7236">
        <v>2</v>
      </c>
      <c r="L7236">
        <v>2</v>
      </c>
      <c r="M7236">
        <v>0</v>
      </c>
      <c r="N7236">
        <v>0</v>
      </c>
      <c r="O7236">
        <v>0</v>
      </c>
      <c r="P7236">
        <v>0</v>
      </c>
      <c r="Q7236">
        <v>0</v>
      </c>
    </row>
    <row r="7237" spans="1:17" x14ac:dyDescent="0.2">
      <c r="A7237" t="s">
        <v>24260</v>
      </c>
      <c r="B7237" t="s">
        <v>86</v>
      </c>
      <c r="C7237" t="s">
        <v>241</v>
      </c>
      <c r="D7237" t="s">
        <v>17029</v>
      </c>
      <c r="E7237" t="s">
        <v>79</v>
      </c>
      <c r="F7237" t="s">
        <v>4879</v>
      </c>
      <c r="G7237">
        <v>0</v>
      </c>
      <c r="H7237">
        <v>0</v>
      </c>
      <c r="I7237">
        <v>0</v>
      </c>
      <c r="J7237">
        <v>0</v>
      </c>
      <c r="K7237">
        <v>0</v>
      </c>
      <c r="L7237">
        <v>0</v>
      </c>
      <c r="M7237">
        <v>24</v>
      </c>
      <c r="N7237">
        <v>0</v>
      </c>
      <c r="O7237">
        <v>0</v>
      </c>
      <c r="P7237">
        <v>0</v>
      </c>
      <c r="Q7237">
        <v>0</v>
      </c>
    </row>
    <row r="7238" spans="1:17" x14ac:dyDescent="0.2">
      <c r="A7238" t="s">
        <v>24261</v>
      </c>
      <c r="B7238" t="s">
        <v>86</v>
      </c>
      <c r="C7238" t="s">
        <v>241</v>
      </c>
      <c r="D7238" t="s">
        <v>17029</v>
      </c>
      <c r="E7238" t="s">
        <v>79</v>
      </c>
      <c r="F7238" t="s">
        <v>4881</v>
      </c>
      <c r="G7238">
        <v>0</v>
      </c>
      <c r="H7238">
        <v>24</v>
      </c>
      <c r="I7238">
        <v>4</v>
      </c>
      <c r="J7238">
        <v>16</v>
      </c>
      <c r="K7238">
        <v>2</v>
      </c>
      <c r="L7238">
        <v>2</v>
      </c>
      <c r="M7238">
        <v>0</v>
      </c>
      <c r="N7238">
        <v>0</v>
      </c>
      <c r="O7238">
        <v>0</v>
      </c>
      <c r="P7238">
        <v>0</v>
      </c>
      <c r="Q7238">
        <v>0</v>
      </c>
    </row>
    <row r="7239" spans="1:17" x14ac:dyDescent="0.2">
      <c r="A7239" t="s">
        <v>24262</v>
      </c>
      <c r="B7239" t="s">
        <v>86</v>
      </c>
      <c r="C7239" t="s">
        <v>241</v>
      </c>
      <c r="D7239" t="s">
        <v>17029</v>
      </c>
      <c r="E7239" t="s">
        <v>79</v>
      </c>
      <c r="F7239" t="s">
        <v>4883</v>
      </c>
      <c r="G7239">
        <v>0</v>
      </c>
      <c r="H7239">
        <v>24</v>
      </c>
      <c r="I7239">
        <v>6</v>
      </c>
      <c r="J7239">
        <v>15</v>
      </c>
      <c r="K7239">
        <v>1</v>
      </c>
      <c r="L7239">
        <v>2</v>
      </c>
      <c r="M7239">
        <v>0</v>
      </c>
      <c r="N7239">
        <v>0</v>
      </c>
      <c r="O7239">
        <v>0</v>
      </c>
      <c r="P7239">
        <v>0</v>
      </c>
      <c r="Q7239">
        <v>0</v>
      </c>
    </row>
    <row r="7240" spans="1:17" x14ac:dyDescent="0.2">
      <c r="A7240" t="s">
        <v>24263</v>
      </c>
      <c r="B7240" t="s">
        <v>86</v>
      </c>
      <c r="C7240" t="s">
        <v>241</v>
      </c>
      <c r="D7240" t="s">
        <v>17029</v>
      </c>
      <c r="E7240" t="s">
        <v>79</v>
      </c>
      <c r="F7240" t="s">
        <v>4885</v>
      </c>
      <c r="G7240">
        <v>0</v>
      </c>
      <c r="H7240">
        <v>0</v>
      </c>
      <c r="I7240">
        <v>0</v>
      </c>
      <c r="J7240">
        <v>0</v>
      </c>
      <c r="K7240">
        <v>0</v>
      </c>
      <c r="L7240">
        <v>0</v>
      </c>
      <c r="M7240">
        <v>24</v>
      </c>
      <c r="N7240">
        <v>0</v>
      </c>
      <c r="O7240">
        <v>0</v>
      </c>
      <c r="P7240">
        <v>0</v>
      </c>
      <c r="Q7240">
        <v>0</v>
      </c>
    </row>
    <row r="7241" spans="1:17" x14ac:dyDescent="0.2">
      <c r="A7241" t="s">
        <v>24264</v>
      </c>
      <c r="B7241" t="s">
        <v>86</v>
      </c>
      <c r="C7241" t="s">
        <v>241</v>
      </c>
      <c r="D7241" t="s">
        <v>17029</v>
      </c>
      <c r="E7241" t="s">
        <v>79</v>
      </c>
      <c r="F7241" t="s">
        <v>4887</v>
      </c>
      <c r="G7241">
        <v>0</v>
      </c>
      <c r="H7241">
        <v>24</v>
      </c>
      <c r="I7241">
        <v>4</v>
      </c>
      <c r="J7241">
        <v>19</v>
      </c>
      <c r="K7241">
        <v>0</v>
      </c>
      <c r="L7241">
        <v>1</v>
      </c>
      <c r="M7241">
        <v>0</v>
      </c>
      <c r="N7241">
        <v>0</v>
      </c>
      <c r="O7241">
        <v>0</v>
      </c>
      <c r="P7241">
        <v>0</v>
      </c>
      <c r="Q7241">
        <v>0</v>
      </c>
    </row>
    <row r="7242" spans="1:17" x14ac:dyDescent="0.2">
      <c r="A7242" t="s">
        <v>24265</v>
      </c>
      <c r="B7242" t="s">
        <v>86</v>
      </c>
      <c r="C7242" t="s">
        <v>241</v>
      </c>
      <c r="D7242" t="s">
        <v>17029</v>
      </c>
      <c r="E7242" t="s">
        <v>79</v>
      </c>
      <c r="F7242" t="s">
        <v>4889</v>
      </c>
      <c r="G7242">
        <v>0</v>
      </c>
      <c r="H7242">
        <v>0</v>
      </c>
      <c r="I7242">
        <v>0</v>
      </c>
      <c r="J7242">
        <v>0</v>
      </c>
      <c r="K7242">
        <v>0</v>
      </c>
      <c r="L7242">
        <v>0</v>
      </c>
      <c r="M7242">
        <v>24</v>
      </c>
      <c r="N7242">
        <v>0</v>
      </c>
      <c r="O7242">
        <v>0</v>
      </c>
      <c r="P7242">
        <v>0</v>
      </c>
      <c r="Q7242">
        <v>0</v>
      </c>
    </row>
    <row r="7243" spans="1:17" x14ac:dyDescent="0.2">
      <c r="A7243" t="s">
        <v>24266</v>
      </c>
      <c r="B7243" t="s">
        <v>86</v>
      </c>
      <c r="C7243" t="s">
        <v>241</v>
      </c>
      <c r="D7243" t="s">
        <v>17029</v>
      </c>
      <c r="E7243" t="s">
        <v>79</v>
      </c>
      <c r="F7243" t="s">
        <v>4871</v>
      </c>
      <c r="G7243">
        <v>0</v>
      </c>
      <c r="H7243">
        <v>0</v>
      </c>
      <c r="I7243">
        <v>0</v>
      </c>
      <c r="J7243">
        <v>0</v>
      </c>
      <c r="K7243">
        <v>0</v>
      </c>
      <c r="L7243">
        <v>0</v>
      </c>
      <c r="M7243">
        <v>0</v>
      </c>
      <c r="N7243">
        <v>24</v>
      </c>
      <c r="O7243">
        <v>21</v>
      </c>
      <c r="P7243">
        <v>3</v>
      </c>
      <c r="Q7243">
        <v>0</v>
      </c>
    </row>
    <row r="7244" spans="1:17" x14ac:dyDescent="0.2">
      <c r="A7244" t="s">
        <v>24267</v>
      </c>
      <c r="B7244" t="s">
        <v>86</v>
      </c>
      <c r="C7244" t="s">
        <v>241</v>
      </c>
      <c r="D7244" t="s">
        <v>17029</v>
      </c>
      <c r="E7244" t="s">
        <v>79</v>
      </c>
      <c r="F7244" t="s">
        <v>4873</v>
      </c>
      <c r="G7244">
        <v>0</v>
      </c>
      <c r="H7244">
        <v>0</v>
      </c>
      <c r="I7244">
        <v>0</v>
      </c>
      <c r="J7244">
        <v>0</v>
      </c>
      <c r="K7244">
        <v>0</v>
      </c>
      <c r="L7244">
        <v>0</v>
      </c>
      <c r="M7244">
        <v>0</v>
      </c>
      <c r="N7244">
        <v>19</v>
      </c>
      <c r="O7244">
        <v>18</v>
      </c>
      <c r="P7244">
        <v>1</v>
      </c>
      <c r="Q7244">
        <v>0</v>
      </c>
    </row>
    <row r="7245" spans="1:17" x14ac:dyDescent="0.2">
      <c r="A7245" t="s">
        <v>24268</v>
      </c>
      <c r="B7245" t="s">
        <v>86</v>
      </c>
      <c r="C7245" t="s">
        <v>241</v>
      </c>
      <c r="D7245" t="s">
        <v>17029</v>
      </c>
      <c r="E7245" t="s">
        <v>79</v>
      </c>
      <c r="F7245" t="s">
        <v>17019</v>
      </c>
      <c r="G7245">
        <v>24</v>
      </c>
      <c r="H7245">
        <v>0</v>
      </c>
      <c r="I7245">
        <v>0</v>
      </c>
      <c r="J7245">
        <v>0</v>
      </c>
      <c r="K7245">
        <v>0</v>
      </c>
      <c r="L7245">
        <v>0</v>
      </c>
      <c r="M7245">
        <v>0</v>
      </c>
      <c r="N7245">
        <v>0</v>
      </c>
      <c r="O7245">
        <v>0</v>
      </c>
      <c r="P7245">
        <v>0</v>
      </c>
      <c r="Q7245">
        <v>0</v>
      </c>
    </row>
    <row r="7246" spans="1:17" x14ac:dyDescent="0.2">
      <c r="A7246" t="s">
        <v>24269</v>
      </c>
      <c r="B7246" t="s">
        <v>86</v>
      </c>
      <c r="C7246" t="s">
        <v>241</v>
      </c>
      <c r="D7246" t="s">
        <v>17029</v>
      </c>
      <c r="E7246" t="s">
        <v>81</v>
      </c>
      <c r="F7246" t="s">
        <v>4875</v>
      </c>
      <c r="G7246">
        <v>0</v>
      </c>
      <c r="H7246">
        <v>11</v>
      </c>
      <c r="I7246">
        <v>1</v>
      </c>
      <c r="J7246">
        <v>8</v>
      </c>
      <c r="K7246">
        <v>1</v>
      </c>
      <c r="L7246">
        <v>1</v>
      </c>
      <c r="M7246">
        <v>0</v>
      </c>
      <c r="N7246">
        <v>0</v>
      </c>
      <c r="O7246">
        <v>0</v>
      </c>
      <c r="P7246">
        <v>0</v>
      </c>
      <c r="Q7246">
        <v>0</v>
      </c>
    </row>
    <row r="7247" spans="1:17" x14ac:dyDescent="0.2">
      <c r="A7247" t="s">
        <v>24270</v>
      </c>
      <c r="B7247" t="s">
        <v>86</v>
      </c>
      <c r="C7247" t="s">
        <v>241</v>
      </c>
      <c r="D7247" t="s">
        <v>17029</v>
      </c>
      <c r="E7247" t="s">
        <v>81</v>
      </c>
      <c r="F7247" t="s">
        <v>4877</v>
      </c>
      <c r="G7247">
        <v>0</v>
      </c>
      <c r="H7247">
        <v>11</v>
      </c>
      <c r="I7247">
        <v>1</v>
      </c>
      <c r="J7247">
        <v>8</v>
      </c>
      <c r="K7247">
        <v>1</v>
      </c>
      <c r="L7247">
        <v>1</v>
      </c>
      <c r="M7247">
        <v>0</v>
      </c>
      <c r="N7247">
        <v>0</v>
      </c>
      <c r="O7247">
        <v>0</v>
      </c>
      <c r="P7247">
        <v>0</v>
      </c>
      <c r="Q7247">
        <v>0</v>
      </c>
    </row>
    <row r="7248" spans="1:17" x14ac:dyDescent="0.2">
      <c r="A7248" t="s">
        <v>24271</v>
      </c>
      <c r="B7248" t="s">
        <v>86</v>
      </c>
      <c r="C7248" t="s">
        <v>241</v>
      </c>
      <c r="D7248" t="s">
        <v>17029</v>
      </c>
      <c r="E7248" t="s">
        <v>81</v>
      </c>
      <c r="F7248" t="s">
        <v>4879</v>
      </c>
      <c r="G7248">
        <v>0</v>
      </c>
      <c r="H7248">
        <v>0</v>
      </c>
      <c r="I7248">
        <v>0</v>
      </c>
      <c r="J7248">
        <v>0</v>
      </c>
      <c r="K7248">
        <v>0</v>
      </c>
      <c r="L7248">
        <v>0</v>
      </c>
      <c r="M7248">
        <v>11</v>
      </c>
      <c r="N7248">
        <v>0</v>
      </c>
      <c r="O7248">
        <v>0</v>
      </c>
      <c r="P7248">
        <v>0</v>
      </c>
      <c r="Q7248">
        <v>0</v>
      </c>
    </row>
    <row r="7249" spans="1:17" x14ac:dyDescent="0.2">
      <c r="A7249" t="s">
        <v>24272</v>
      </c>
      <c r="B7249" t="s">
        <v>86</v>
      </c>
      <c r="C7249" t="s">
        <v>241</v>
      </c>
      <c r="D7249" t="s">
        <v>17029</v>
      </c>
      <c r="E7249" t="s">
        <v>81</v>
      </c>
      <c r="F7249" t="s">
        <v>4881</v>
      </c>
      <c r="G7249">
        <v>0</v>
      </c>
      <c r="H7249">
        <v>11</v>
      </c>
      <c r="I7249">
        <v>1</v>
      </c>
      <c r="J7249">
        <v>8</v>
      </c>
      <c r="K7249">
        <v>1</v>
      </c>
      <c r="L7249">
        <v>1</v>
      </c>
      <c r="M7249">
        <v>0</v>
      </c>
      <c r="N7249">
        <v>0</v>
      </c>
      <c r="O7249">
        <v>0</v>
      </c>
      <c r="P7249">
        <v>0</v>
      </c>
      <c r="Q7249">
        <v>0</v>
      </c>
    </row>
    <row r="7250" spans="1:17" x14ac:dyDescent="0.2">
      <c r="A7250" t="s">
        <v>24273</v>
      </c>
      <c r="B7250" t="s">
        <v>86</v>
      </c>
      <c r="C7250" t="s">
        <v>241</v>
      </c>
      <c r="D7250" t="s">
        <v>17029</v>
      </c>
      <c r="E7250" t="s">
        <v>81</v>
      </c>
      <c r="F7250" t="s">
        <v>4883</v>
      </c>
      <c r="G7250">
        <v>0</v>
      </c>
      <c r="H7250">
        <v>11</v>
      </c>
      <c r="I7250">
        <v>1</v>
      </c>
      <c r="J7250">
        <v>8</v>
      </c>
      <c r="K7250">
        <v>1</v>
      </c>
      <c r="L7250">
        <v>1</v>
      </c>
      <c r="M7250">
        <v>0</v>
      </c>
      <c r="N7250">
        <v>0</v>
      </c>
      <c r="O7250">
        <v>0</v>
      </c>
      <c r="P7250">
        <v>0</v>
      </c>
      <c r="Q7250">
        <v>0</v>
      </c>
    </row>
    <row r="7251" spans="1:17" x14ac:dyDescent="0.2">
      <c r="A7251" t="s">
        <v>24274</v>
      </c>
      <c r="B7251" t="s">
        <v>86</v>
      </c>
      <c r="C7251" t="s">
        <v>241</v>
      </c>
      <c r="D7251" t="s">
        <v>17029</v>
      </c>
      <c r="E7251" t="s">
        <v>81</v>
      </c>
      <c r="F7251" t="s">
        <v>4885</v>
      </c>
      <c r="G7251">
        <v>0</v>
      </c>
      <c r="H7251">
        <v>0</v>
      </c>
      <c r="I7251">
        <v>0</v>
      </c>
      <c r="J7251">
        <v>0</v>
      </c>
      <c r="K7251">
        <v>0</v>
      </c>
      <c r="L7251">
        <v>0</v>
      </c>
      <c r="M7251">
        <v>11</v>
      </c>
      <c r="N7251">
        <v>0</v>
      </c>
      <c r="O7251">
        <v>0</v>
      </c>
      <c r="P7251">
        <v>0</v>
      </c>
      <c r="Q7251">
        <v>0</v>
      </c>
    </row>
    <row r="7252" spans="1:17" x14ac:dyDescent="0.2">
      <c r="A7252" t="s">
        <v>24275</v>
      </c>
      <c r="B7252" t="s">
        <v>86</v>
      </c>
      <c r="C7252" t="s">
        <v>241</v>
      </c>
      <c r="D7252" t="s">
        <v>17029</v>
      </c>
      <c r="E7252" t="s">
        <v>81</v>
      </c>
      <c r="F7252" t="s">
        <v>4887</v>
      </c>
      <c r="G7252">
        <v>0</v>
      </c>
      <c r="H7252">
        <v>11</v>
      </c>
      <c r="I7252">
        <v>1</v>
      </c>
      <c r="J7252">
        <v>8</v>
      </c>
      <c r="K7252">
        <v>1</v>
      </c>
      <c r="L7252">
        <v>1</v>
      </c>
      <c r="M7252">
        <v>0</v>
      </c>
      <c r="N7252">
        <v>0</v>
      </c>
      <c r="O7252">
        <v>0</v>
      </c>
      <c r="P7252">
        <v>0</v>
      </c>
      <c r="Q7252">
        <v>0</v>
      </c>
    </row>
    <row r="7253" spans="1:17" x14ac:dyDescent="0.2">
      <c r="A7253" t="s">
        <v>24276</v>
      </c>
      <c r="B7253" t="s">
        <v>86</v>
      </c>
      <c r="C7253" t="s">
        <v>241</v>
      </c>
      <c r="D7253" t="s">
        <v>17029</v>
      </c>
      <c r="E7253" t="s">
        <v>81</v>
      </c>
      <c r="F7253" t="s">
        <v>4889</v>
      </c>
      <c r="G7253">
        <v>0</v>
      </c>
      <c r="H7253">
        <v>0</v>
      </c>
      <c r="I7253">
        <v>0</v>
      </c>
      <c r="J7253">
        <v>0</v>
      </c>
      <c r="K7253">
        <v>0</v>
      </c>
      <c r="L7253">
        <v>0</v>
      </c>
      <c r="M7253">
        <v>11</v>
      </c>
      <c r="N7253">
        <v>0</v>
      </c>
      <c r="O7253">
        <v>0</v>
      </c>
      <c r="P7253">
        <v>0</v>
      </c>
      <c r="Q7253">
        <v>0</v>
      </c>
    </row>
    <row r="7254" spans="1:17" x14ac:dyDescent="0.2">
      <c r="A7254" t="s">
        <v>24277</v>
      </c>
      <c r="B7254" t="s">
        <v>86</v>
      </c>
      <c r="C7254" t="s">
        <v>241</v>
      </c>
      <c r="D7254" t="s">
        <v>17029</v>
      </c>
      <c r="E7254" t="s">
        <v>81</v>
      </c>
      <c r="F7254" t="s">
        <v>4871</v>
      </c>
      <c r="G7254">
        <v>0</v>
      </c>
      <c r="H7254">
        <v>0</v>
      </c>
      <c r="I7254">
        <v>0</v>
      </c>
      <c r="J7254">
        <v>0</v>
      </c>
      <c r="K7254">
        <v>0</v>
      </c>
      <c r="L7254">
        <v>0</v>
      </c>
      <c r="M7254">
        <v>0</v>
      </c>
      <c r="N7254">
        <v>11</v>
      </c>
      <c r="O7254">
        <v>10</v>
      </c>
      <c r="P7254">
        <v>0</v>
      </c>
      <c r="Q7254">
        <v>1</v>
      </c>
    </row>
    <row r="7255" spans="1:17" x14ac:dyDescent="0.2">
      <c r="A7255" t="s">
        <v>24278</v>
      </c>
      <c r="B7255" t="s">
        <v>84</v>
      </c>
      <c r="C7255" t="s">
        <v>191</v>
      </c>
      <c r="D7255" t="s">
        <v>17029</v>
      </c>
      <c r="E7255" t="s">
        <v>79</v>
      </c>
      <c r="F7255" t="s">
        <v>4881</v>
      </c>
      <c r="G7255">
        <v>0</v>
      </c>
      <c r="H7255">
        <v>46</v>
      </c>
      <c r="I7255">
        <v>8</v>
      </c>
      <c r="J7255">
        <v>36</v>
      </c>
      <c r="K7255">
        <v>1</v>
      </c>
      <c r="L7255">
        <v>1</v>
      </c>
      <c r="M7255">
        <v>0</v>
      </c>
      <c r="N7255">
        <v>0</v>
      </c>
      <c r="O7255">
        <v>0</v>
      </c>
      <c r="P7255">
        <v>0</v>
      </c>
      <c r="Q7255">
        <v>0</v>
      </c>
    </row>
    <row r="7256" spans="1:17" x14ac:dyDescent="0.2">
      <c r="A7256" t="s">
        <v>24279</v>
      </c>
      <c r="B7256" t="s">
        <v>84</v>
      </c>
      <c r="C7256" t="s">
        <v>191</v>
      </c>
      <c r="D7256" t="s">
        <v>17029</v>
      </c>
      <c r="E7256" t="s">
        <v>79</v>
      </c>
      <c r="F7256" t="s">
        <v>4883</v>
      </c>
      <c r="G7256">
        <v>0</v>
      </c>
      <c r="H7256">
        <v>46</v>
      </c>
      <c r="I7256">
        <v>8</v>
      </c>
      <c r="J7256">
        <v>36</v>
      </c>
      <c r="K7256">
        <v>1</v>
      </c>
      <c r="L7256">
        <v>1</v>
      </c>
      <c r="M7256">
        <v>0</v>
      </c>
      <c r="N7256">
        <v>0</v>
      </c>
      <c r="O7256">
        <v>0</v>
      </c>
      <c r="P7256">
        <v>0</v>
      </c>
      <c r="Q7256">
        <v>0</v>
      </c>
    </row>
    <row r="7257" spans="1:17" x14ac:dyDescent="0.2">
      <c r="A7257" t="s">
        <v>24280</v>
      </c>
      <c r="B7257" t="s">
        <v>84</v>
      </c>
      <c r="C7257" t="s">
        <v>191</v>
      </c>
      <c r="D7257" t="s">
        <v>17029</v>
      </c>
      <c r="E7257" t="s">
        <v>79</v>
      </c>
      <c r="F7257" t="s">
        <v>4885</v>
      </c>
      <c r="G7257">
        <v>0</v>
      </c>
      <c r="H7257">
        <v>0</v>
      </c>
      <c r="I7257">
        <v>0</v>
      </c>
      <c r="J7257">
        <v>0</v>
      </c>
      <c r="K7257">
        <v>0</v>
      </c>
      <c r="L7257">
        <v>0</v>
      </c>
      <c r="M7257">
        <v>46</v>
      </c>
      <c r="N7257">
        <v>0</v>
      </c>
      <c r="O7257">
        <v>0</v>
      </c>
      <c r="P7257">
        <v>0</v>
      </c>
      <c r="Q7257">
        <v>0</v>
      </c>
    </row>
    <row r="7258" spans="1:17" x14ac:dyDescent="0.2">
      <c r="A7258" t="s">
        <v>24281</v>
      </c>
      <c r="B7258" t="s">
        <v>84</v>
      </c>
      <c r="C7258" t="s">
        <v>191</v>
      </c>
      <c r="D7258" t="s">
        <v>17029</v>
      </c>
      <c r="E7258" t="s">
        <v>79</v>
      </c>
      <c r="F7258" t="s">
        <v>4887</v>
      </c>
      <c r="G7258">
        <v>0</v>
      </c>
      <c r="H7258">
        <v>46</v>
      </c>
      <c r="I7258">
        <v>8</v>
      </c>
      <c r="J7258">
        <v>36</v>
      </c>
      <c r="K7258">
        <v>1</v>
      </c>
      <c r="L7258">
        <v>1</v>
      </c>
      <c r="M7258">
        <v>0</v>
      </c>
      <c r="N7258">
        <v>0</v>
      </c>
      <c r="O7258">
        <v>0</v>
      </c>
      <c r="P7258">
        <v>0</v>
      </c>
      <c r="Q7258">
        <v>0</v>
      </c>
    </row>
    <row r="7259" spans="1:17" x14ac:dyDescent="0.2">
      <c r="A7259" t="s">
        <v>24282</v>
      </c>
      <c r="B7259" t="s">
        <v>84</v>
      </c>
      <c r="C7259" t="s">
        <v>191</v>
      </c>
      <c r="D7259" t="s">
        <v>17029</v>
      </c>
      <c r="E7259" t="s">
        <v>79</v>
      </c>
      <c r="F7259" t="s">
        <v>4889</v>
      </c>
      <c r="G7259">
        <v>0</v>
      </c>
      <c r="H7259">
        <v>0</v>
      </c>
      <c r="I7259">
        <v>0</v>
      </c>
      <c r="J7259">
        <v>0</v>
      </c>
      <c r="K7259">
        <v>0</v>
      </c>
      <c r="L7259">
        <v>0</v>
      </c>
      <c r="M7259">
        <v>46</v>
      </c>
      <c r="N7259">
        <v>0</v>
      </c>
      <c r="O7259">
        <v>0</v>
      </c>
      <c r="P7259">
        <v>0</v>
      </c>
      <c r="Q7259">
        <v>0</v>
      </c>
    </row>
    <row r="7260" spans="1:17" x14ac:dyDescent="0.2">
      <c r="A7260" t="s">
        <v>24283</v>
      </c>
      <c r="B7260" t="s">
        <v>84</v>
      </c>
      <c r="C7260" t="s">
        <v>191</v>
      </c>
      <c r="D7260" t="s">
        <v>17029</v>
      </c>
      <c r="E7260" t="s">
        <v>79</v>
      </c>
      <c r="F7260" t="s">
        <v>4871</v>
      </c>
      <c r="G7260">
        <v>0</v>
      </c>
      <c r="H7260">
        <v>0</v>
      </c>
      <c r="I7260">
        <v>0</v>
      </c>
      <c r="J7260">
        <v>0</v>
      </c>
      <c r="K7260">
        <v>0</v>
      </c>
      <c r="L7260">
        <v>0</v>
      </c>
      <c r="M7260">
        <v>0</v>
      </c>
      <c r="N7260">
        <v>39</v>
      </c>
      <c r="O7260">
        <v>38</v>
      </c>
      <c r="P7260">
        <v>1</v>
      </c>
      <c r="Q7260">
        <v>0</v>
      </c>
    </row>
    <row r="7261" spans="1:17" x14ac:dyDescent="0.2">
      <c r="A7261" t="s">
        <v>24284</v>
      </c>
      <c r="B7261" t="s">
        <v>84</v>
      </c>
      <c r="C7261" t="s">
        <v>191</v>
      </c>
      <c r="D7261" t="s">
        <v>17029</v>
      </c>
      <c r="E7261" t="s">
        <v>79</v>
      </c>
      <c r="F7261" t="s">
        <v>4873</v>
      </c>
      <c r="G7261">
        <v>0</v>
      </c>
      <c r="H7261">
        <v>0</v>
      </c>
      <c r="I7261">
        <v>0</v>
      </c>
      <c r="J7261">
        <v>0</v>
      </c>
      <c r="K7261">
        <v>0</v>
      </c>
      <c r="L7261">
        <v>0</v>
      </c>
      <c r="M7261">
        <v>0</v>
      </c>
      <c r="N7261">
        <v>33</v>
      </c>
      <c r="O7261">
        <v>33</v>
      </c>
      <c r="P7261">
        <v>0</v>
      </c>
      <c r="Q7261">
        <v>0</v>
      </c>
    </row>
    <row r="7262" spans="1:17" x14ac:dyDescent="0.2">
      <c r="A7262" t="s">
        <v>24285</v>
      </c>
      <c r="B7262" t="s">
        <v>84</v>
      </c>
      <c r="C7262" t="s">
        <v>191</v>
      </c>
      <c r="D7262" t="s">
        <v>17029</v>
      </c>
      <c r="E7262" t="s">
        <v>79</v>
      </c>
      <c r="F7262" t="s">
        <v>17019</v>
      </c>
      <c r="G7262">
        <v>46</v>
      </c>
      <c r="H7262">
        <v>0</v>
      </c>
      <c r="I7262">
        <v>0</v>
      </c>
      <c r="J7262">
        <v>0</v>
      </c>
      <c r="K7262">
        <v>0</v>
      </c>
      <c r="L7262">
        <v>0</v>
      </c>
      <c r="M7262">
        <v>0</v>
      </c>
      <c r="N7262">
        <v>0</v>
      </c>
      <c r="O7262">
        <v>0</v>
      </c>
      <c r="P7262">
        <v>0</v>
      </c>
      <c r="Q7262">
        <v>0</v>
      </c>
    </row>
    <row r="7263" spans="1:17" x14ac:dyDescent="0.2">
      <c r="A7263" t="s">
        <v>24286</v>
      </c>
      <c r="B7263" t="s">
        <v>84</v>
      </c>
      <c r="C7263" t="s">
        <v>191</v>
      </c>
      <c r="D7263" t="s">
        <v>17029</v>
      </c>
      <c r="E7263" t="s">
        <v>81</v>
      </c>
      <c r="F7263" t="s">
        <v>4875</v>
      </c>
      <c r="G7263">
        <v>0</v>
      </c>
      <c r="H7263">
        <v>34</v>
      </c>
      <c r="I7263">
        <v>4</v>
      </c>
      <c r="J7263">
        <v>28</v>
      </c>
      <c r="K7263">
        <v>2</v>
      </c>
      <c r="L7263">
        <v>0</v>
      </c>
      <c r="M7263">
        <v>0</v>
      </c>
      <c r="N7263">
        <v>0</v>
      </c>
      <c r="O7263">
        <v>0</v>
      </c>
      <c r="P7263">
        <v>0</v>
      </c>
      <c r="Q7263">
        <v>0</v>
      </c>
    </row>
    <row r="7264" spans="1:17" x14ac:dyDescent="0.2">
      <c r="A7264" t="s">
        <v>24287</v>
      </c>
      <c r="B7264" t="s">
        <v>84</v>
      </c>
      <c r="C7264" t="s">
        <v>191</v>
      </c>
      <c r="D7264" t="s">
        <v>17029</v>
      </c>
      <c r="E7264" t="s">
        <v>81</v>
      </c>
      <c r="F7264" t="s">
        <v>4877</v>
      </c>
      <c r="G7264">
        <v>0</v>
      </c>
      <c r="H7264">
        <v>34</v>
      </c>
      <c r="I7264">
        <v>3</v>
      </c>
      <c r="J7264">
        <v>24</v>
      </c>
      <c r="K7264">
        <v>1</v>
      </c>
      <c r="L7264">
        <v>6</v>
      </c>
      <c r="M7264">
        <v>0</v>
      </c>
      <c r="N7264">
        <v>0</v>
      </c>
      <c r="O7264">
        <v>0</v>
      </c>
      <c r="P7264">
        <v>0</v>
      </c>
      <c r="Q7264">
        <v>0</v>
      </c>
    </row>
    <row r="7265" spans="1:17" x14ac:dyDescent="0.2">
      <c r="A7265" t="s">
        <v>24288</v>
      </c>
      <c r="B7265" t="s">
        <v>84</v>
      </c>
      <c r="C7265" t="s">
        <v>191</v>
      </c>
      <c r="D7265" t="s">
        <v>17029</v>
      </c>
      <c r="E7265" t="s">
        <v>81</v>
      </c>
      <c r="F7265" t="s">
        <v>4879</v>
      </c>
      <c r="G7265">
        <v>0</v>
      </c>
      <c r="H7265">
        <v>0</v>
      </c>
      <c r="I7265">
        <v>0</v>
      </c>
      <c r="J7265">
        <v>0</v>
      </c>
      <c r="K7265">
        <v>0</v>
      </c>
      <c r="L7265">
        <v>0</v>
      </c>
      <c r="M7265">
        <v>34</v>
      </c>
      <c r="N7265">
        <v>0</v>
      </c>
      <c r="O7265">
        <v>0</v>
      </c>
      <c r="P7265">
        <v>0</v>
      </c>
      <c r="Q7265">
        <v>0</v>
      </c>
    </row>
    <row r="7266" spans="1:17" x14ac:dyDescent="0.2">
      <c r="A7266" t="s">
        <v>24289</v>
      </c>
      <c r="B7266" t="s">
        <v>84</v>
      </c>
      <c r="C7266" t="s">
        <v>191</v>
      </c>
      <c r="D7266" t="s">
        <v>17029</v>
      </c>
      <c r="E7266" t="s">
        <v>81</v>
      </c>
      <c r="F7266" t="s">
        <v>4881</v>
      </c>
      <c r="G7266">
        <v>0</v>
      </c>
      <c r="H7266">
        <v>34</v>
      </c>
      <c r="I7266">
        <v>3</v>
      </c>
      <c r="J7266">
        <v>24</v>
      </c>
      <c r="K7266">
        <v>1</v>
      </c>
      <c r="L7266">
        <v>6</v>
      </c>
      <c r="M7266">
        <v>0</v>
      </c>
      <c r="N7266">
        <v>0</v>
      </c>
      <c r="O7266">
        <v>0</v>
      </c>
      <c r="P7266">
        <v>0</v>
      </c>
      <c r="Q7266">
        <v>0</v>
      </c>
    </row>
    <row r="7267" spans="1:17" x14ac:dyDescent="0.2">
      <c r="A7267" t="s">
        <v>24290</v>
      </c>
      <c r="B7267" t="s">
        <v>84</v>
      </c>
      <c r="C7267" t="s">
        <v>191</v>
      </c>
      <c r="D7267" t="s">
        <v>17029</v>
      </c>
      <c r="E7267" t="s">
        <v>81</v>
      </c>
      <c r="F7267" t="s">
        <v>4883</v>
      </c>
      <c r="G7267">
        <v>0</v>
      </c>
      <c r="H7267">
        <v>34</v>
      </c>
      <c r="I7267">
        <v>4</v>
      </c>
      <c r="J7267">
        <v>24</v>
      </c>
      <c r="K7267">
        <v>1</v>
      </c>
      <c r="L7267">
        <v>5</v>
      </c>
      <c r="M7267">
        <v>0</v>
      </c>
      <c r="N7267">
        <v>0</v>
      </c>
      <c r="O7267">
        <v>0</v>
      </c>
      <c r="P7267">
        <v>0</v>
      </c>
      <c r="Q7267">
        <v>0</v>
      </c>
    </row>
    <row r="7268" spans="1:17" x14ac:dyDescent="0.2">
      <c r="A7268" t="s">
        <v>24291</v>
      </c>
      <c r="B7268" t="s">
        <v>84</v>
      </c>
      <c r="C7268" t="s">
        <v>191</v>
      </c>
      <c r="D7268" t="s">
        <v>17029</v>
      </c>
      <c r="E7268" t="s">
        <v>81</v>
      </c>
      <c r="F7268" t="s">
        <v>4885</v>
      </c>
      <c r="G7268">
        <v>0</v>
      </c>
      <c r="H7268">
        <v>0</v>
      </c>
      <c r="I7268">
        <v>0</v>
      </c>
      <c r="J7268">
        <v>0</v>
      </c>
      <c r="K7268">
        <v>0</v>
      </c>
      <c r="L7268">
        <v>0</v>
      </c>
      <c r="M7268">
        <v>34</v>
      </c>
      <c r="N7268">
        <v>0</v>
      </c>
      <c r="O7268">
        <v>0</v>
      </c>
      <c r="P7268">
        <v>0</v>
      </c>
      <c r="Q7268">
        <v>0</v>
      </c>
    </row>
    <row r="7269" spans="1:17" x14ac:dyDescent="0.2">
      <c r="A7269" t="s">
        <v>24292</v>
      </c>
      <c r="B7269" t="s">
        <v>84</v>
      </c>
      <c r="C7269" t="s">
        <v>191</v>
      </c>
      <c r="D7269" t="s">
        <v>17029</v>
      </c>
      <c r="E7269" t="s">
        <v>81</v>
      </c>
      <c r="F7269" t="s">
        <v>4887</v>
      </c>
      <c r="G7269">
        <v>0</v>
      </c>
      <c r="H7269">
        <v>34</v>
      </c>
      <c r="I7269">
        <v>3</v>
      </c>
      <c r="J7269">
        <v>29</v>
      </c>
      <c r="K7269">
        <v>2</v>
      </c>
      <c r="L7269">
        <v>0</v>
      </c>
      <c r="M7269">
        <v>0</v>
      </c>
      <c r="N7269">
        <v>0</v>
      </c>
      <c r="O7269">
        <v>0</v>
      </c>
      <c r="P7269">
        <v>0</v>
      </c>
      <c r="Q7269">
        <v>0</v>
      </c>
    </row>
    <row r="7270" spans="1:17" x14ac:dyDescent="0.2">
      <c r="A7270" t="s">
        <v>24293</v>
      </c>
      <c r="B7270" t="s">
        <v>84</v>
      </c>
      <c r="C7270" t="s">
        <v>191</v>
      </c>
      <c r="D7270" t="s">
        <v>17029</v>
      </c>
      <c r="E7270" t="s">
        <v>81</v>
      </c>
      <c r="F7270" t="s">
        <v>4889</v>
      </c>
      <c r="G7270">
        <v>0</v>
      </c>
      <c r="H7270">
        <v>0</v>
      </c>
      <c r="I7270">
        <v>0</v>
      </c>
      <c r="J7270">
        <v>0</v>
      </c>
      <c r="K7270">
        <v>0</v>
      </c>
      <c r="L7270">
        <v>0</v>
      </c>
      <c r="M7270">
        <v>34</v>
      </c>
      <c r="N7270">
        <v>0</v>
      </c>
      <c r="O7270">
        <v>0</v>
      </c>
      <c r="P7270">
        <v>0</v>
      </c>
      <c r="Q7270">
        <v>0</v>
      </c>
    </row>
    <row r="7271" spans="1:17" x14ac:dyDescent="0.2">
      <c r="A7271" t="s">
        <v>24294</v>
      </c>
      <c r="B7271" t="s">
        <v>84</v>
      </c>
      <c r="C7271" t="s">
        <v>191</v>
      </c>
      <c r="D7271" t="s">
        <v>17029</v>
      </c>
      <c r="E7271" t="s">
        <v>81</v>
      </c>
      <c r="F7271" t="s">
        <v>4871</v>
      </c>
      <c r="G7271">
        <v>0</v>
      </c>
      <c r="H7271">
        <v>0</v>
      </c>
      <c r="I7271">
        <v>0</v>
      </c>
      <c r="J7271">
        <v>0</v>
      </c>
      <c r="K7271">
        <v>0</v>
      </c>
      <c r="L7271">
        <v>0</v>
      </c>
      <c r="M7271">
        <v>0</v>
      </c>
      <c r="N7271">
        <v>34</v>
      </c>
      <c r="O7271">
        <v>28</v>
      </c>
      <c r="P7271">
        <v>6</v>
      </c>
      <c r="Q7271">
        <v>0</v>
      </c>
    </row>
    <row r="7272" spans="1:17" x14ac:dyDescent="0.2">
      <c r="A7272" t="s">
        <v>24295</v>
      </c>
      <c r="B7272" t="s">
        <v>84</v>
      </c>
      <c r="C7272" t="s">
        <v>191</v>
      </c>
      <c r="D7272" t="s">
        <v>17029</v>
      </c>
      <c r="E7272" t="s">
        <v>81</v>
      </c>
      <c r="F7272" t="s">
        <v>4873</v>
      </c>
      <c r="G7272">
        <v>0</v>
      </c>
      <c r="H7272">
        <v>0</v>
      </c>
      <c r="I7272">
        <v>0</v>
      </c>
      <c r="J7272">
        <v>0</v>
      </c>
      <c r="K7272">
        <v>0</v>
      </c>
      <c r="L7272">
        <v>0</v>
      </c>
      <c r="M7272">
        <v>0</v>
      </c>
      <c r="N7272">
        <v>27</v>
      </c>
      <c r="O7272">
        <v>23</v>
      </c>
      <c r="P7272">
        <v>4</v>
      </c>
      <c r="Q7272">
        <v>0</v>
      </c>
    </row>
    <row r="7273" spans="1:17" x14ac:dyDescent="0.2">
      <c r="A7273" t="s">
        <v>24296</v>
      </c>
      <c r="B7273" t="s">
        <v>84</v>
      </c>
      <c r="C7273" t="s">
        <v>191</v>
      </c>
      <c r="D7273" t="s">
        <v>17029</v>
      </c>
      <c r="E7273" t="s">
        <v>81</v>
      </c>
      <c r="F7273" t="s">
        <v>17019</v>
      </c>
      <c r="G7273">
        <v>34</v>
      </c>
      <c r="H7273">
        <v>0</v>
      </c>
      <c r="I7273">
        <v>0</v>
      </c>
      <c r="J7273">
        <v>0</v>
      </c>
      <c r="K7273">
        <v>0</v>
      </c>
      <c r="L7273">
        <v>0</v>
      </c>
      <c r="M7273">
        <v>0</v>
      </c>
      <c r="N7273">
        <v>0</v>
      </c>
      <c r="O7273">
        <v>0</v>
      </c>
      <c r="P7273">
        <v>0</v>
      </c>
      <c r="Q7273">
        <v>0</v>
      </c>
    </row>
    <row r="7274" spans="1:17" x14ac:dyDescent="0.2">
      <c r="A7274" t="s">
        <v>24297</v>
      </c>
      <c r="B7274" t="s">
        <v>84</v>
      </c>
      <c r="C7274" t="s">
        <v>191</v>
      </c>
      <c r="D7274" t="s">
        <v>17021</v>
      </c>
      <c r="E7274" t="s">
        <v>79</v>
      </c>
      <c r="F7274" t="s">
        <v>17022</v>
      </c>
      <c r="G7274">
        <v>0</v>
      </c>
      <c r="H7274">
        <v>0</v>
      </c>
      <c r="I7274">
        <v>0</v>
      </c>
      <c r="J7274">
        <v>0</v>
      </c>
      <c r="K7274">
        <v>0</v>
      </c>
      <c r="L7274">
        <v>0</v>
      </c>
      <c r="M7274">
        <v>0</v>
      </c>
      <c r="N7274">
        <v>5</v>
      </c>
      <c r="O7274">
        <v>5</v>
      </c>
      <c r="P7274">
        <v>0</v>
      </c>
      <c r="Q7274">
        <v>0</v>
      </c>
    </row>
    <row r="7275" spans="1:17" x14ac:dyDescent="0.2">
      <c r="A7275" t="s">
        <v>24298</v>
      </c>
      <c r="B7275" t="s">
        <v>84</v>
      </c>
      <c r="C7275" t="s">
        <v>191</v>
      </c>
      <c r="D7275" t="s">
        <v>17021</v>
      </c>
      <c r="E7275" t="s">
        <v>79</v>
      </c>
      <c r="F7275" t="s">
        <v>17019</v>
      </c>
      <c r="G7275">
        <v>5</v>
      </c>
      <c r="H7275">
        <v>0</v>
      </c>
      <c r="I7275">
        <v>0</v>
      </c>
      <c r="J7275">
        <v>0</v>
      </c>
      <c r="K7275">
        <v>0</v>
      </c>
      <c r="L7275">
        <v>0</v>
      </c>
      <c r="M7275">
        <v>0</v>
      </c>
      <c r="N7275">
        <v>0</v>
      </c>
      <c r="O7275">
        <v>0</v>
      </c>
      <c r="P7275">
        <v>0</v>
      </c>
      <c r="Q7275">
        <v>0</v>
      </c>
    </row>
    <row r="7276" spans="1:17" x14ac:dyDescent="0.2">
      <c r="A7276" t="s">
        <v>24299</v>
      </c>
      <c r="B7276" t="s">
        <v>84</v>
      </c>
      <c r="C7276" t="s">
        <v>191</v>
      </c>
      <c r="D7276" t="s">
        <v>17021</v>
      </c>
      <c r="E7276" t="s">
        <v>81</v>
      </c>
      <c r="F7276" t="s">
        <v>17022</v>
      </c>
      <c r="G7276">
        <v>0</v>
      </c>
      <c r="H7276">
        <v>0</v>
      </c>
      <c r="I7276">
        <v>0</v>
      </c>
      <c r="J7276">
        <v>0</v>
      </c>
      <c r="K7276">
        <v>0</v>
      </c>
      <c r="L7276">
        <v>0</v>
      </c>
      <c r="M7276">
        <v>0</v>
      </c>
      <c r="N7276">
        <v>3</v>
      </c>
      <c r="O7276">
        <v>3</v>
      </c>
      <c r="P7276">
        <v>0</v>
      </c>
      <c r="Q7276">
        <v>0</v>
      </c>
    </row>
    <row r="7277" spans="1:17" x14ac:dyDescent="0.2">
      <c r="A7277" t="s">
        <v>24300</v>
      </c>
      <c r="B7277" t="s">
        <v>84</v>
      </c>
      <c r="C7277" t="s">
        <v>191</v>
      </c>
      <c r="D7277" t="s">
        <v>17021</v>
      </c>
      <c r="E7277" t="s">
        <v>81</v>
      </c>
      <c r="F7277" t="s">
        <v>17019</v>
      </c>
      <c r="G7277">
        <v>3</v>
      </c>
      <c r="H7277">
        <v>0</v>
      </c>
      <c r="I7277">
        <v>0</v>
      </c>
      <c r="J7277">
        <v>0</v>
      </c>
      <c r="K7277">
        <v>0</v>
      </c>
      <c r="L7277">
        <v>0</v>
      </c>
      <c r="M7277">
        <v>0</v>
      </c>
      <c r="N7277">
        <v>0</v>
      </c>
      <c r="O7277">
        <v>0</v>
      </c>
      <c r="P7277">
        <v>0</v>
      </c>
      <c r="Q7277">
        <v>0</v>
      </c>
    </row>
    <row r="7278" spans="1:17" x14ac:dyDescent="0.2">
      <c r="A7278" t="s">
        <v>24301</v>
      </c>
      <c r="B7278" t="s">
        <v>84</v>
      </c>
      <c r="C7278" t="s">
        <v>191</v>
      </c>
      <c r="D7278" t="s">
        <v>17025</v>
      </c>
      <c r="E7278" t="s">
        <v>79</v>
      </c>
      <c r="F7278" t="s">
        <v>17019</v>
      </c>
      <c r="G7278">
        <v>3</v>
      </c>
      <c r="H7278">
        <v>0</v>
      </c>
      <c r="I7278">
        <v>0</v>
      </c>
      <c r="J7278">
        <v>0</v>
      </c>
      <c r="K7278">
        <v>0</v>
      </c>
      <c r="L7278">
        <v>0</v>
      </c>
      <c r="M7278">
        <v>0</v>
      </c>
      <c r="N7278">
        <v>0</v>
      </c>
      <c r="O7278">
        <v>0</v>
      </c>
      <c r="P7278">
        <v>0</v>
      </c>
      <c r="Q7278">
        <v>0</v>
      </c>
    </row>
    <row r="7279" spans="1:17" x14ac:dyDescent="0.2">
      <c r="A7279" t="s">
        <v>24302</v>
      </c>
      <c r="B7279" t="s">
        <v>84</v>
      </c>
      <c r="C7279" t="s">
        <v>191</v>
      </c>
      <c r="D7279" t="s">
        <v>17025</v>
      </c>
      <c r="E7279" t="s">
        <v>81</v>
      </c>
      <c r="F7279" t="s">
        <v>17019</v>
      </c>
      <c r="G7279">
        <v>3</v>
      </c>
      <c r="H7279">
        <v>0</v>
      </c>
      <c r="I7279">
        <v>0</v>
      </c>
      <c r="J7279">
        <v>0</v>
      </c>
      <c r="K7279">
        <v>0</v>
      </c>
      <c r="L7279">
        <v>0</v>
      </c>
      <c r="M7279">
        <v>0</v>
      </c>
      <c r="N7279">
        <v>0</v>
      </c>
      <c r="O7279">
        <v>0</v>
      </c>
      <c r="P7279">
        <v>0</v>
      </c>
      <c r="Q7279">
        <v>0</v>
      </c>
    </row>
    <row r="7280" spans="1:17" x14ac:dyDescent="0.2">
      <c r="A7280" t="s">
        <v>24303</v>
      </c>
      <c r="B7280" t="s">
        <v>84</v>
      </c>
      <c r="C7280" t="s">
        <v>192</v>
      </c>
      <c r="D7280" t="s">
        <v>17029</v>
      </c>
      <c r="E7280" t="s">
        <v>79</v>
      </c>
      <c r="F7280" t="s">
        <v>4875</v>
      </c>
      <c r="G7280">
        <v>0</v>
      </c>
      <c r="H7280">
        <v>23</v>
      </c>
      <c r="I7280">
        <v>8</v>
      </c>
      <c r="J7280">
        <v>14</v>
      </c>
      <c r="K7280">
        <v>1</v>
      </c>
      <c r="L7280">
        <v>0</v>
      </c>
      <c r="M7280">
        <v>0</v>
      </c>
      <c r="N7280">
        <v>0</v>
      </c>
      <c r="O7280">
        <v>0</v>
      </c>
      <c r="P7280">
        <v>0</v>
      </c>
      <c r="Q7280">
        <v>0</v>
      </c>
    </row>
    <row r="7281" spans="1:17" x14ac:dyDescent="0.2">
      <c r="A7281" t="s">
        <v>24304</v>
      </c>
      <c r="B7281" t="s">
        <v>84</v>
      </c>
      <c r="C7281" t="s">
        <v>192</v>
      </c>
      <c r="D7281" t="s">
        <v>17029</v>
      </c>
      <c r="E7281" t="s">
        <v>79</v>
      </c>
      <c r="F7281" t="s">
        <v>4877</v>
      </c>
      <c r="G7281">
        <v>0</v>
      </c>
      <c r="H7281">
        <v>23</v>
      </c>
      <c r="I7281">
        <v>6</v>
      </c>
      <c r="J7281">
        <v>15</v>
      </c>
      <c r="K7281">
        <v>2</v>
      </c>
      <c r="L7281">
        <v>0</v>
      </c>
      <c r="M7281">
        <v>0</v>
      </c>
      <c r="N7281">
        <v>0</v>
      </c>
      <c r="O7281">
        <v>0</v>
      </c>
      <c r="P7281">
        <v>0</v>
      </c>
      <c r="Q7281">
        <v>0</v>
      </c>
    </row>
    <row r="7282" spans="1:17" x14ac:dyDescent="0.2">
      <c r="A7282" t="s">
        <v>24305</v>
      </c>
      <c r="B7282" t="s">
        <v>84</v>
      </c>
      <c r="C7282" t="s">
        <v>192</v>
      </c>
      <c r="D7282" t="s">
        <v>17029</v>
      </c>
      <c r="E7282" t="s">
        <v>79</v>
      </c>
      <c r="F7282" t="s">
        <v>4879</v>
      </c>
      <c r="G7282">
        <v>0</v>
      </c>
      <c r="H7282">
        <v>0</v>
      </c>
      <c r="I7282">
        <v>0</v>
      </c>
      <c r="J7282">
        <v>0</v>
      </c>
      <c r="K7282">
        <v>0</v>
      </c>
      <c r="L7282">
        <v>0</v>
      </c>
      <c r="M7282">
        <v>23</v>
      </c>
      <c r="N7282">
        <v>0</v>
      </c>
      <c r="O7282">
        <v>0</v>
      </c>
      <c r="P7282">
        <v>0</v>
      </c>
      <c r="Q7282">
        <v>0</v>
      </c>
    </row>
    <row r="7283" spans="1:17" x14ac:dyDescent="0.2">
      <c r="A7283" t="s">
        <v>24306</v>
      </c>
      <c r="B7283" t="s">
        <v>84</v>
      </c>
      <c r="C7283" t="s">
        <v>192</v>
      </c>
      <c r="D7283" t="s">
        <v>17029</v>
      </c>
      <c r="E7283" t="s">
        <v>79</v>
      </c>
      <c r="F7283" t="s">
        <v>4881</v>
      </c>
      <c r="G7283">
        <v>0</v>
      </c>
      <c r="H7283">
        <v>23</v>
      </c>
      <c r="I7283">
        <v>5</v>
      </c>
      <c r="J7283">
        <v>16</v>
      </c>
      <c r="K7283">
        <v>2</v>
      </c>
      <c r="L7283">
        <v>0</v>
      </c>
      <c r="M7283">
        <v>0</v>
      </c>
      <c r="N7283">
        <v>0</v>
      </c>
      <c r="O7283">
        <v>0</v>
      </c>
      <c r="P7283">
        <v>0</v>
      </c>
      <c r="Q7283">
        <v>0</v>
      </c>
    </row>
    <row r="7284" spans="1:17" x14ac:dyDescent="0.2">
      <c r="A7284" t="s">
        <v>24307</v>
      </c>
      <c r="B7284" t="s">
        <v>84</v>
      </c>
      <c r="C7284" t="s">
        <v>192</v>
      </c>
      <c r="D7284" t="s">
        <v>17029</v>
      </c>
      <c r="E7284" t="s">
        <v>79</v>
      </c>
      <c r="F7284" t="s">
        <v>4883</v>
      </c>
      <c r="G7284">
        <v>0</v>
      </c>
      <c r="H7284">
        <v>23</v>
      </c>
      <c r="I7284">
        <v>6</v>
      </c>
      <c r="J7284">
        <v>16</v>
      </c>
      <c r="K7284">
        <v>1</v>
      </c>
      <c r="L7284">
        <v>0</v>
      </c>
      <c r="M7284">
        <v>0</v>
      </c>
      <c r="N7284">
        <v>0</v>
      </c>
      <c r="O7284">
        <v>0</v>
      </c>
      <c r="P7284">
        <v>0</v>
      </c>
      <c r="Q7284">
        <v>0</v>
      </c>
    </row>
    <row r="7285" spans="1:17" x14ac:dyDescent="0.2">
      <c r="A7285" t="s">
        <v>24308</v>
      </c>
      <c r="B7285" t="s">
        <v>84</v>
      </c>
      <c r="C7285" t="s">
        <v>192</v>
      </c>
      <c r="D7285" t="s">
        <v>17029</v>
      </c>
      <c r="E7285" t="s">
        <v>79</v>
      </c>
      <c r="F7285" t="s">
        <v>4885</v>
      </c>
      <c r="G7285">
        <v>0</v>
      </c>
      <c r="H7285">
        <v>0</v>
      </c>
      <c r="I7285">
        <v>0</v>
      </c>
      <c r="J7285">
        <v>0</v>
      </c>
      <c r="K7285">
        <v>0</v>
      </c>
      <c r="L7285">
        <v>0</v>
      </c>
      <c r="M7285">
        <v>23</v>
      </c>
      <c r="N7285">
        <v>0</v>
      </c>
      <c r="O7285">
        <v>0</v>
      </c>
      <c r="P7285">
        <v>0</v>
      </c>
      <c r="Q7285">
        <v>0</v>
      </c>
    </row>
    <row r="7286" spans="1:17" x14ac:dyDescent="0.2">
      <c r="A7286" t="s">
        <v>24309</v>
      </c>
      <c r="B7286" t="s">
        <v>84</v>
      </c>
      <c r="C7286" t="s">
        <v>192</v>
      </c>
      <c r="D7286" t="s">
        <v>17029</v>
      </c>
      <c r="E7286" t="s">
        <v>79</v>
      </c>
      <c r="F7286" t="s">
        <v>4887</v>
      </c>
      <c r="G7286">
        <v>0</v>
      </c>
      <c r="H7286">
        <v>23</v>
      </c>
      <c r="I7286">
        <v>5</v>
      </c>
      <c r="J7286">
        <v>16</v>
      </c>
      <c r="K7286">
        <v>2</v>
      </c>
      <c r="L7286">
        <v>0</v>
      </c>
      <c r="M7286">
        <v>0</v>
      </c>
      <c r="N7286">
        <v>0</v>
      </c>
      <c r="O7286">
        <v>0</v>
      </c>
      <c r="P7286">
        <v>0</v>
      </c>
      <c r="Q7286">
        <v>0</v>
      </c>
    </row>
    <row r="7287" spans="1:17" x14ac:dyDescent="0.2">
      <c r="A7287" t="s">
        <v>24310</v>
      </c>
      <c r="B7287" t="s">
        <v>84</v>
      </c>
      <c r="C7287" t="s">
        <v>192</v>
      </c>
      <c r="D7287" t="s">
        <v>17029</v>
      </c>
      <c r="E7287" t="s">
        <v>79</v>
      </c>
      <c r="F7287" t="s">
        <v>4889</v>
      </c>
      <c r="G7287">
        <v>0</v>
      </c>
      <c r="H7287">
        <v>0</v>
      </c>
      <c r="I7287">
        <v>0</v>
      </c>
      <c r="J7287">
        <v>0</v>
      </c>
      <c r="K7287">
        <v>0</v>
      </c>
      <c r="L7287">
        <v>0</v>
      </c>
      <c r="M7287">
        <v>23</v>
      </c>
      <c r="N7287">
        <v>0</v>
      </c>
      <c r="O7287">
        <v>0</v>
      </c>
      <c r="P7287">
        <v>0</v>
      </c>
      <c r="Q7287">
        <v>0</v>
      </c>
    </row>
    <row r="7288" spans="1:17" x14ac:dyDescent="0.2">
      <c r="A7288" t="s">
        <v>24311</v>
      </c>
      <c r="B7288" t="s">
        <v>84</v>
      </c>
      <c r="C7288" t="s">
        <v>192</v>
      </c>
      <c r="D7288" t="s">
        <v>17029</v>
      </c>
      <c r="E7288" t="s">
        <v>79</v>
      </c>
      <c r="F7288" t="s">
        <v>4871</v>
      </c>
      <c r="G7288">
        <v>0</v>
      </c>
      <c r="H7288">
        <v>0</v>
      </c>
      <c r="I7288">
        <v>0</v>
      </c>
      <c r="J7288">
        <v>0</v>
      </c>
      <c r="K7288">
        <v>0</v>
      </c>
      <c r="L7288">
        <v>0</v>
      </c>
      <c r="M7288">
        <v>0</v>
      </c>
      <c r="N7288">
        <v>15</v>
      </c>
      <c r="O7288">
        <v>15</v>
      </c>
      <c r="P7288">
        <v>0</v>
      </c>
      <c r="Q7288">
        <v>0</v>
      </c>
    </row>
    <row r="7289" spans="1:17" x14ac:dyDescent="0.2">
      <c r="A7289" t="s">
        <v>24312</v>
      </c>
      <c r="B7289" t="s">
        <v>84</v>
      </c>
      <c r="C7289" t="s">
        <v>192</v>
      </c>
      <c r="D7289" t="s">
        <v>17029</v>
      </c>
      <c r="E7289" t="s">
        <v>79</v>
      </c>
      <c r="F7289" t="s">
        <v>4873</v>
      </c>
      <c r="G7289">
        <v>0</v>
      </c>
      <c r="H7289">
        <v>0</v>
      </c>
      <c r="I7289">
        <v>0</v>
      </c>
      <c r="J7289">
        <v>0</v>
      </c>
      <c r="K7289">
        <v>0</v>
      </c>
      <c r="L7289">
        <v>0</v>
      </c>
      <c r="M7289">
        <v>0</v>
      </c>
      <c r="N7289">
        <v>12</v>
      </c>
      <c r="O7289">
        <v>12</v>
      </c>
      <c r="P7289">
        <v>0</v>
      </c>
      <c r="Q7289">
        <v>0</v>
      </c>
    </row>
    <row r="7290" spans="1:17" x14ac:dyDescent="0.2">
      <c r="A7290" t="s">
        <v>24313</v>
      </c>
      <c r="B7290" t="s">
        <v>84</v>
      </c>
      <c r="C7290" t="s">
        <v>192</v>
      </c>
      <c r="D7290" t="s">
        <v>17029</v>
      </c>
      <c r="E7290" t="s">
        <v>79</v>
      </c>
      <c r="F7290" t="s">
        <v>17019</v>
      </c>
      <c r="G7290">
        <v>23</v>
      </c>
      <c r="H7290">
        <v>0</v>
      </c>
      <c r="I7290">
        <v>0</v>
      </c>
      <c r="J7290">
        <v>0</v>
      </c>
      <c r="K7290">
        <v>0</v>
      </c>
      <c r="L7290">
        <v>0</v>
      </c>
      <c r="M7290">
        <v>0</v>
      </c>
      <c r="N7290">
        <v>0</v>
      </c>
      <c r="O7290">
        <v>0</v>
      </c>
      <c r="P7290">
        <v>0</v>
      </c>
      <c r="Q7290">
        <v>0</v>
      </c>
    </row>
    <row r="7291" spans="1:17" x14ac:dyDescent="0.2">
      <c r="A7291" t="s">
        <v>24314</v>
      </c>
      <c r="B7291" t="s">
        <v>84</v>
      </c>
      <c r="C7291" t="s">
        <v>192</v>
      </c>
      <c r="D7291" t="s">
        <v>17029</v>
      </c>
      <c r="E7291" t="s">
        <v>81</v>
      </c>
      <c r="F7291" t="s">
        <v>4875</v>
      </c>
      <c r="G7291">
        <v>0</v>
      </c>
      <c r="H7291">
        <v>23</v>
      </c>
      <c r="I7291">
        <v>4</v>
      </c>
      <c r="J7291">
        <v>17</v>
      </c>
      <c r="K7291">
        <v>2</v>
      </c>
      <c r="L7291">
        <v>0</v>
      </c>
      <c r="M7291">
        <v>0</v>
      </c>
      <c r="N7291">
        <v>0</v>
      </c>
      <c r="O7291">
        <v>0</v>
      </c>
      <c r="P7291">
        <v>0</v>
      </c>
      <c r="Q7291">
        <v>0</v>
      </c>
    </row>
    <row r="7292" spans="1:17" x14ac:dyDescent="0.2">
      <c r="A7292" t="s">
        <v>24315</v>
      </c>
      <c r="B7292" t="s">
        <v>84</v>
      </c>
      <c r="C7292" t="s">
        <v>192</v>
      </c>
      <c r="D7292" t="s">
        <v>17029</v>
      </c>
      <c r="E7292" t="s">
        <v>81</v>
      </c>
      <c r="F7292" t="s">
        <v>4877</v>
      </c>
      <c r="G7292">
        <v>0</v>
      </c>
      <c r="H7292">
        <v>23</v>
      </c>
      <c r="I7292">
        <v>3</v>
      </c>
      <c r="J7292">
        <v>19</v>
      </c>
      <c r="K7292">
        <v>1</v>
      </c>
      <c r="L7292">
        <v>0</v>
      </c>
      <c r="M7292">
        <v>0</v>
      </c>
      <c r="N7292">
        <v>0</v>
      </c>
      <c r="O7292">
        <v>0</v>
      </c>
      <c r="P7292">
        <v>0</v>
      </c>
      <c r="Q7292">
        <v>0</v>
      </c>
    </row>
    <row r="7293" spans="1:17" x14ac:dyDescent="0.2">
      <c r="A7293" t="s">
        <v>24316</v>
      </c>
      <c r="B7293" t="s">
        <v>84</v>
      </c>
      <c r="C7293" t="s">
        <v>192</v>
      </c>
      <c r="D7293" t="s">
        <v>17029</v>
      </c>
      <c r="E7293" t="s">
        <v>81</v>
      </c>
      <c r="F7293" t="s">
        <v>4879</v>
      </c>
      <c r="G7293">
        <v>0</v>
      </c>
      <c r="H7293">
        <v>0</v>
      </c>
      <c r="I7293">
        <v>0</v>
      </c>
      <c r="J7293">
        <v>0</v>
      </c>
      <c r="K7293">
        <v>0</v>
      </c>
      <c r="L7293">
        <v>0</v>
      </c>
      <c r="M7293">
        <v>23</v>
      </c>
      <c r="N7293">
        <v>0</v>
      </c>
      <c r="O7293">
        <v>0</v>
      </c>
      <c r="P7293">
        <v>0</v>
      </c>
      <c r="Q7293">
        <v>0</v>
      </c>
    </row>
    <row r="7294" spans="1:17" x14ac:dyDescent="0.2">
      <c r="A7294" t="s">
        <v>24317</v>
      </c>
      <c r="B7294" t="s">
        <v>84</v>
      </c>
      <c r="C7294" t="s">
        <v>192</v>
      </c>
      <c r="D7294" t="s">
        <v>17029</v>
      </c>
      <c r="E7294" t="s">
        <v>81</v>
      </c>
      <c r="F7294" t="s">
        <v>4881</v>
      </c>
      <c r="G7294">
        <v>0</v>
      </c>
      <c r="H7294">
        <v>23</v>
      </c>
      <c r="I7294">
        <v>3</v>
      </c>
      <c r="J7294">
        <v>19</v>
      </c>
      <c r="K7294">
        <v>1</v>
      </c>
      <c r="L7294">
        <v>0</v>
      </c>
      <c r="M7294">
        <v>0</v>
      </c>
      <c r="N7294">
        <v>0</v>
      </c>
      <c r="O7294">
        <v>0</v>
      </c>
      <c r="P7294">
        <v>0</v>
      </c>
      <c r="Q7294">
        <v>0</v>
      </c>
    </row>
    <row r="7295" spans="1:17" x14ac:dyDescent="0.2">
      <c r="A7295" t="s">
        <v>24318</v>
      </c>
      <c r="B7295" t="s">
        <v>84</v>
      </c>
      <c r="C7295" t="s">
        <v>192</v>
      </c>
      <c r="D7295" t="s">
        <v>17029</v>
      </c>
      <c r="E7295" t="s">
        <v>81</v>
      </c>
      <c r="F7295" t="s">
        <v>4883</v>
      </c>
      <c r="G7295">
        <v>0</v>
      </c>
      <c r="H7295">
        <v>23</v>
      </c>
      <c r="I7295">
        <v>3</v>
      </c>
      <c r="J7295">
        <v>19</v>
      </c>
      <c r="K7295">
        <v>1</v>
      </c>
      <c r="L7295">
        <v>0</v>
      </c>
      <c r="M7295">
        <v>0</v>
      </c>
      <c r="N7295">
        <v>0</v>
      </c>
      <c r="O7295">
        <v>0</v>
      </c>
      <c r="P7295">
        <v>0</v>
      </c>
      <c r="Q7295">
        <v>0</v>
      </c>
    </row>
    <row r="7296" spans="1:17" x14ac:dyDescent="0.2">
      <c r="A7296" t="s">
        <v>24319</v>
      </c>
      <c r="B7296" t="s">
        <v>84</v>
      </c>
      <c r="C7296" t="s">
        <v>192</v>
      </c>
      <c r="D7296" t="s">
        <v>17029</v>
      </c>
      <c r="E7296" t="s">
        <v>81</v>
      </c>
      <c r="F7296" t="s">
        <v>4885</v>
      </c>
      <c r="G7296">
        <v>0</v>
      </c>
      <c r="H7296">
        <v>0</v>
      </c>
      <c r="I7296">
        <v>0</v>
      </c>
      <c r="J7296">
        <v>0</v>
      </c>
      <c r="K7296">
        <v>0</v>
      </c>
      <c r="L7296">
        <v>0</v>
      </c>
      <c r="M7296">
        <v>23</v>
      </c>
      <c r="N7296">
        <v>0</v>
      </c>
      <c r="O7296">
        <v>0</v>
      </c>
      <c r="P7296">
        <v>0</v>
      </c>
      <c r="Q7296">
        <v>0</v>
      </c>
    </row>
    <row r="7297" spans="1:17" x14ac:dyDescent="0.2">
      <c r="A7297" t="s">
        <v>24320</v>
      </c>
      <c r="B7297" t="s">
        <v>84</v>
      </c>
      <c r="C7297" t="s">
        <v>192</v>
      </c>
      <c r="D7297" t="s">
        <v>17029</v>
      </c>
      <c r="E7297" t="s">
        <v>81</v>
      </c>
      <c r="F7297" t="s">
        <v>4887</v>
      </c>
      <c r="G7297">
        <v>0</v>
      </c>
      <c r="H7297">
        <v>23</v>
      </c>
      <c r="I7297">
        <v>3</v>
      </c>
      <c r="J7297">
        <v>19</v>
      </c>
      <c r="K7297">
        <v>1</v>
      </c>
      <c r="L7297">
        <v>0</v>
      </c>
      <c r="M7297">
        <v>0</v>
      </c>
      <c r="N7297">
        <v>0</v>
      </c>
      <c r="O7297">
        <v>0</v>
      </c>
      <c r="P7297">
        <v>0</v>
      </c>
      <c r="Q7297">
        <v>0</v>
      </c>
    </row>
    <row r="7298" spans="1:17" x14ac:dyDescent="0.2">
      <c r="A7298" t="s">
        <v>24321</v>
      </c>
      <c r="B7298" t="s">
        <v>84</v>
      </c>
      <c r="C7298" t="s">
        <v>192</v>
      </c>
      <c r="D7298" t="s">
        <v>17029</v>
      </c>
      <c r="E7298" t="s">
        <v>81</v>
      </c>
      <c r="F7298" t="s">
        <v>4889</v>
      </c>
      <c r="G7298">
        <v>0</v>
      </c>
      <c r="H7298">
        <v>0</v>
      </c>
      <c r="I7298">
        <v>0</v>
      </c>
      <c r="J7298">
        <v>0</v>
      </c>
      <c r="K7298">
        <v>0</v>
      </c>
      <c r="L7298">
        <v>0</v>
      </c>
      <c r="M7298">
        <v>23</v>
      </c>
      <c r="N7298">
        <v>0</v>
      </c>
      <c r="O7298">
        <v>0</v>
      </c>
      <c r="P7298">
        <v>0</v>
      </c>
      <c r="Q7298">
        <v>0</v>
      </c>
    </row>
    <row r="7299" spans="1:17" x14ac:dyDescent="0.2">
      <c r="A7299" t="s">
        <v>24322</v>
      </c>
      <c r="B7299" t="s">
        <v>84</v>
      </c>
      <c r="C7299" t="s">
        <v>192</v>
      </c>
      <c r="D7299" t="s">
        <v>17029</v>
      </c>
      <c r="E7299" t="s">
        <v>81</v>
      </c>
      <c r="F7299" t="s">
        <v>4871</v>
      </c>
      <c r="G7299">
        <v>0</v>
      </c>
      <c r="H7299">
        <v>0</v>
      </c>
      <c r="I7299">
        <v>0</v>
      </c>
      <c r="J7299">
        <v>0</v>
      </c>
      <c r="K7299">
        <v>0</v>
      </c>
      <c r="L7299">
        <v>0</v>
      </c>
      <c r="M7299">
        <v>0</v>
      </c>
      <c r="N7299">
        <v>21</v>
      </c>
      <c r="O7299">
        <v>21</v>
      </c>
      <c r="P7299">
        <v>0</v>
      </c>
      <c r="Q7299">
        <v>0</v>
      </c>
    </row>
    <row r="7300" spans="1:17" x14ac:dyDescent="0.2">
      <c r="A7300" t="s">
        <v>24323</v>
      </c>
      <c r="B7300" t="s">
        <v>84</v>
      </c>
      <c r="C7300" t="s">
        <v>192</v>
      </c>
      <c r="D7300" t="s">
        <v>17029</v>
      </c>
      <c r="E7300" t="s">
        <v>81</v>
      </c>
      <c r="F7300" t="s">
        <v>4873</v>
      </c>
      <c r="G7300">
        <v>0</v>
      </c>
      <c r="H7300">
        <v>0</v>
      </c>
      <c r="I7300">
        <v>0</v>
      </c>
      <c r="J7300">
        <v>0</v>
      </c>
      <c r="K7300">
        <v>0</v>
      </c>
      <c r="L7300">
        <v>0</v>
      </c>
      <c r="M7300">
        <v>0</v>
      </c>
      <c r="N7300">
        <v>15</v>
      </c>
      <c r="O7300">
        <v>15</v>
      </c>
      <c r="P7300">
        <v>0</v>
      </c>
      <c r="Q7300">
        <v>0</v>
      </c>
    </row>
    <row r="7301" spans="1:17" x14ac:dyDescent="0.2">
      <c r="A7301" t="s">
        <v>24324</v>
      </c>
      <c r="B7301" t="s">
        <v>84</v>
      </c>
      <c r="C7301" t="s">
        <v>192</v>
      </c>
      <c r="D7301" t="s">
        <v>17029</v>
      </c>
      <c r="E7301" t="s">
        <v>81</v>
      </c>
      <c r="F7301" t="s">
        <v>17019</v>
      </c>
      <c r="G7301">
        <v>23</v>
      </c>
      <c r="H7301">
        <v>0</v>
      </c>
      <c r="I7301">
        <v>0</v>
      </c>
      <c r="J7301">
        <v>0</v>
      </c>
      <c r="K7301">
        <v>0</v>
      </c>
      <c r="L7301">
        <v>0</v>
      </c>
      <c r="M7301">
        <v>0</v>
      </c>
      <c r="N7301">
        <v>0</v>
      </c>
      <c r="O7301">
        <v>0</v>
      </c>
      <c r="P7301">
        <v>0</v>
      </c>
      <c r="Q7301">
        <v>0</v>
      </c>
    </row>
    <row r="7302" spans="1:17" x14ac:dyDescent="0.2">
      <c r="A7302" t="s">
        <v>24325</v>
      </c>
      <c r="B7302" t="s">
        <v>84</v>
      </c>
      <c r="C7302" t="s">
        <v>192</v>
      </c>
      <c r="D7302" t="s">
        <v>17021</v>
      </c>
      <c r="E7302" t="s">
        <v>81</v>
      </c>
      <c r="F7302" t="s">
        <v>17022</v>
      </c>
      <c r="G7302">
        <v>0</v>
      </c>
      <c r="H7302">
        <v>0</v>
      </c>
      <c r="I7302">
        <v>0</v>
      </c>
      <c r="J7302">
        <v>0</v>
      </c>
      <c r="K7302">
        <v>0</v>
      </c>
      <c r="L7302">
        <v>0</v>
      </c>
      <c r="M7302">
        <v>0</v>
      </c>
      <c r="N7302">
        <v>1</v>
      </c>
      <c r="O7302">
        <v>1</v>
      </c>
      <c r="P7302">
        <v>0</v>
      </c>
      <c r="Q7302">
        <v>0</v>
      </c>
    </row>
    <row r="7303" spans="1:17" x14ac:dyDescent="0.2">
      <c r="A7303" t="s">
        <v>24326</v>
      </c>
      <c r="B7303" t="s">
        <v>84</v>
      </c>
      <c r="C7303" t="s">
        <v>192</v>
      </c>
      <c r="D7303" t="s">
        <v>17021</v>
      </c>
      <c r="E7303" t="s">
        <v>81</v>
      </c>
      <c r="F7303" t="s">
        <v>17019</v>
      </c>
      <c r="G7303">
        <v>1</v>
      </c>
      <c r="H7303">
        <v>0</v>
      </c>
      <c r="I7303">
        <v>0</v>
      </c>
      <c r="J7303">
        <v>0</v>
      </c>
      <c r="K7303">
        <v>0</v>
      </c>
      <c r="L7303">
        <v>0</v>
      </c>
      <c r="M7303">
        <v>0</v>
      </c>
      <c r="N7303">
        <v>0</v>
      </c>
      <c r="O7303">
        <v>0</v>
      </c>
      <c r="P7303">
        <v>0</v>
      </c>
      <c r="Q7303">
        <v>0</v>
      </c>
    </row>
    <row r="7304" spans="1:17" x14ac:dyDescent="0.2">
      <c r="A7304" t="s">
        <v>24327</v>
      </c>
      <c r="B7304" t="s">
        <v>84</v>
      </c>
      <c r="C7304" t="s">
        <v>192</v>
      </c>
      <c r="D7304" t="s">
        <v>17025</v>
      </c>
      <c r="E7304" t="s">
        <v>79</v>
      </c>
      <c r="F7304" t="s">
        <v>17019</v>
      </c>
      <c r="G7304">
        <v>1</v>
      </c>
      <c r="H7304">
        <v>0</v>
      </c>
      <c r="I7304">
        <v>0</v>
      </c>
      <c r="J7304">
        <v>0</v>
      </c>
      <c r="K7304">
        <v>0</v>
      </c>
      <c r="L7304">
        <v>0</v>
      </c>
      <c r="M7304">
        <v>0</v>
      </c>
      <c r="N7304">
        <v>0</v>
      </c>
      <c r="O7304">
        <v>0</v>
      </c>
      <c r="P7304">
        <v>0</v>
      </c>
      <c r="Q7304">
        <v>0</v>
      </c>
    </row>
    <row r="7305" spans="1:17" x14ac:dyDescent="0.2">
      <c r="A7305" t="s">
        <v>24328</v>
      </c>
      <c r="B7305" t="s">
        <v>84</v>
      </c>
      <c r="C7305" t="s">
        <v>192</v>
      </c>
      <c r="D7305" t="s">
        <v>17025</v>
      </c>
      <c r="E7305" t="s">
        <v>81</v>
      </c>
      <c r="F7305" t="s">
        <v>17019</v>
      </c>
      <c r="G7305">
        <v>1</v>
      </c>
      <c r="H7305">
        <v>0</v>
      </c>
      <c r="I7305">
        <v>0</v>
      </c>
      <c r="J7305">
        <v>0</v>
      </c>
      <c r="K7305">
        <v>0</v>
      </c>
      <c r="L7305">
        <v>0</v>
      </c>
      <c r="M7305">
        <v>0</v>
      </c>
      <c r="N7305">
        <v>0</v>
      </c>
      <c r="O7305">
        <v>0</v>
      </c>
      <c r="P7305">
        <v>0</v>
      </c>
      <c r="Q7305">
        <v>0</v>
      </c>
    </row>
    <row r="7306" spans="1:17" x14ac:dyDescent="0.2">
      <c r="A7306" t="s">
        <v>24329</v>
      </c>
      <c r="B7306" t="s">
        <v>84</v>
      </c>
      <c r="C7306" t="s">
        <v>193</v>
      </c>
      <c r="D7306" t="s">
        <v>17029</v>
      </c>
      <c r="E7306" t="s">
        <v>79</v>
      </c>
      <c r="F7306" t="s">
        <v>4875</v>
      </c>
      <c r="G7306">
        <v>0</v>
      </c>
      <c r="H7306">
        <v>11</v>
      </c>
      <c r="I7306">
        <v>2</v>
      </c>
      <c r="J7306">
        <v>9</v>
      </c>
      <c r="K7306">
        <v>0</v>
      </c>
      <c r="L7306">
        <v>0</v>
      </c>
      <c r="M7306">
        <v>0</v>
      </c>
      <c r="N7306">
        <v>0</v>
      </c>
      <c r="O7306">
        <v>0</v>
      </c>
      <c r="P7306">
        <v>0</v>
      </c>
      <c r="Q7306">
        <v>0</v>
      </c>
    </row>
    <row r="7307" spans="1:17" x14ac:dyDescent="0.2">
      <c r="A7307" t="s">
        <v>24330</v>
      </c>
      <c r="B7307" t="s">
        <v>84</v>
      </c>
      <c r="C7307" t="s">
        <v>193</v>
      </c>
      <c r="D7307" t="s">
        <v>17029</v>
      </c>
      <c r="E7307" t="s">
        <v>79</v>
      </c>
      <c r="F7307" t="s">
        <v>4877</v>
      </c>
      <c r="G7307">
        <v>0</v>
      </c>
      <c r="H7307">
        <v>11</v>
      </c>
      <c r="I7307">
        <v>2</v>
      </c>
      <c r="J7307">
        <v>9</v>
      </c>
      <c r="K7307">
        <v>0</v>
      </c>
      <c r="L7307">
        <v>0</v>
      </c>
      <c r="M7307">
        <v>0</v>
      </c>
      <c r="N7307">
        <v>0</v>
      </c>
      <c r="O7307">
        <v>0</v>
      </c>
      <c r="P7307">
        <v>0</v>
      </c>
      <c r="Q7307">
        <v>0</v>
      </c>
    </row>
    <row r="7308" spans="1:17" x14ac:dyDescent="0.2">
      <c r="A7308" t="s">
        <v>24331</v>
      </c>
      <c r="B7308" t="s">
        <v>84</v>
      </c>
      <c r="C7308" t="s">
        <v>193</v>
      </c>
      <c r="D7308" t="s">
        <v>17029</v>
      </c>
      <c r="E7308" t="s">
        <v>79</v>
      </c>
      <c r="F7308" t="s">
        <v>4879</v>
      </c>
      <c r="G7308">
        <v>0</v>
      </c>
      <c r="H7308">
        <v>0</v>
      </c>
      <c r="I7308">
        <v>0</v>
      </c>
      <c r="J7308">
        <v>0</v>
      </c>
      <c r="K7308">
        <v>0</v>
      </c>
      <c r="L7308">
        <v>0</v>
      </c>
      <c r="M7308">
        <v>11</v>
      </c>
      <c r="N7308">
        <v>0</v>
      </c>
      <c r="O7308">
        <v>0</v>
      </c>
      <c r="P7308">
        <v>0</v>
      </c>
      <c r="Q7308">
        <v>0</v>
      </c>
    </row>
    <row r="7309" spans="1:17" x14ac:dyDescent="0.2">
      <c r="A7309" t="s">
        <v>24332</v>
      </c>
      <c r="B7309" t="s">
        <v>84</v>
      </c>
      <c r="C7309" t="s">
        <v>193</v>
      </c>
      <c r="D7309" t="s">
        <v>17029</v>
      </c>
      <c r="E7309" t="s">
        <v>79</v>
      </c>
      <c r="F7309" t="s">
        <v>4881</v>
      </c>
      <c r="G7309">
        <v>0</v>
      </c>
      <c r="H7309">
        <v>11</v>
      </c>
      <c r="I7309">
        <v>2</v>
      </c>
      <c r="J7309">
        <v>9</v>
      </c>
      <c r="K7309">
        <v>0</v>
      </c>
      <c r="L7309">
        <v>0</v>
      </c>
      <c r="M7309">
        <v>0</v>
      </c>
      <c r="N7309">
        <v>0</v>
      </c>
      <c r="O7309">
        <v>0</v>
      </c>
      <c r="P7309">
        <v>0</v>
      </c>
      <c r="Q7309">
        <v>0</v>
      </c>
    </row>
    <row r="7310" spans="1:17" x14ac:dyDescent="0.2">
      <c r="A7310" t="s">
        <v>24333</v>
      </c>
      <c r="B7310" t="s">
        <v>84</v>
      </c>
      <c r="C7310" t="s">
        <v>193</v>
      </c>
      <c r="D7310" t="s">
        <v>17029</v>
      </c>
      <c r="E7310" t="s">
        <v>79</v>
      </c>
      <c r="F7310" t="s">
        <v>4883</v>
      </c>
      <c r="G7310">
        <v>0</v>
      </c>
      <c r="H7310">
        <v>11</v>
      </c>
      <c r="I7310">
        <v>2</v>
      </c>
      <c r="J7310">
        <v>9</v>
      </c>
      <c r="K7310">
        <v>0</v>
      </c>
      <c r="L7310">
        <v>0</v>
      </c>
      <c r="M7310">
        <v>0</v>
      </c>
      <c r="N7310">
        <v>0</v>
      </c>
      <c r="O7310">
        <v>0</v>
      </c>
      <c r="P7310">
        <v>0</v>
      </c>
      <c r="Q7310">
        <v>0</v>
      </c>
    </row>
    <row r="7311" spans="1:17" x14ac:dyDescent="0.2">
      <c r="A7311" t="s">
        <v>24334</v>
      </c>
      <c r="B7311" t="s">
        <v>84</v>
      </c>
      <c r="C7311" t="s">
        <v>193</v>
      </c>
      <c r="D7311" t="s">
        <v>17029</v>
      </c>
      <c r="E7311" t="s">
        <v>79</v>
      </c>
      <c r="F7311" t="s">
        <v>4885</v>
      </c>
      <c r="G7311">
        <v>0</v>
      </c>
      <c r="H7311">
        <v>0</v>
      </c>
      <c r="I7311">
        <v>0</v>
      </c>
      <c r="J7311">
        <v>0</v>
      </c>
      <c r="K7311">
        <v>0</v>
      </c>
      <c r="L7311">
        <v>0</v>
      </c>
      <c r="M7311">
        <v>11</v>
      </c>
      <c r="N7311">
        <v>0</v>
      </c>
      <c r="O7311">
        <v>0</v>
      </c>
      <c r="P7311">
        <v>0</v>
      </c>
      <c r="Q7311">
        <v>0</v>
      </c>
    </row>
    <row r="7312" spans="1:17" x14ac:dyDescent="0.2">
      <c r="A7312" t="s">
        <v>24335</v>
      </c>
      <c r="B7312" t="s">
        <v>84</v>
      </c>
      <c r="C7312" t="s">
        <v>193</v>
      </c>
      <c r="D7312" t="s">
        <v>17029</v>
      </c>
      <c r="E7312" t="s">
        <v>79</v>
      </c>
      <c r="F7312" t="s">
        <v>4887</v>
      </c>
      <c r="G7312">
        <v>0</v>
      </c>
      <c r="H7312">
        <v>11</v>
      </c>
      <c r="I7312">
        <v>2</v>
      </c>
      <c r="J7312">
        <v>9</v>
      </c>
      <c r="K7312">
        <v>0</v>
      </c>
      <c r="L7312">
        <v>0</v>
      </c>
      <c r="M7312">
        <v>0</v>
      </c>
      <c r="N7312">
        <v>0</v>
      </c>
      <c r="O7312">
        <v>0</v>
      </c>
      <c r="P7312">
        <v>0</v>
      </c>
      <c r="Q7312">
        <v>0</v>
      </c>
    </row>
    <row r="7313" spans="1:17" x14ac:dyDescent="0.2">
      <c r="A7313" t="s">
        <v>24336</v>
      </c>
      <c r="B7313" t="s">
        <v>84</v>
      </c>
      <c r="C7313" t="s">
        <v>193</v>
      </c>
      <c r="D7313" t="s">
        <v>17029</v>
      </c>
      <c r="E7313" t="s">
        <v>79</v>
      </c>
      <c r="F7313" t="s">
        <v>4889</v>
      </c>
      <c r="G7313">
        <v>0</v>
      </c>
      <c r="H7313">
        <v>0</v>
      </c>
      <c r="I7313">
        <v>0</v>
      </c>
      <c r="J7313">
        <v>0</v>
      </c>
      <c r="K7313">
        <v>0</v>
      </c>
      <c r="L7313">
        <v>0</v>
      </c>
      <c r="M7313">
        <v>11</v>
      </c>
      <c r="N7313">
        <v>0</v>
      </c>
      <c r="O7313">
        <v>0</v>
      </c>
      <c r="P7313">
        <v>0</v>
      </c>
      <c r="Q7313">
        <v>0</v>
      </c>
    </row>
    <row r="7314" spans="1:17" x14ac:dyDescent="0.2">
      <c r="A7314" t="s">
        <v>24337</v>
      </c>
      <c r="B7314" t="s">
        <v>84</v>
      </c>
      <c r="C7314" t="s">
        <v>193</v>
      </c>
      <c r="D7314" t="s">
        <v>17029</v>
      </c>
      <c r="E7314" t="s">
        <v>79</v>
      </c>
      <c r="F7314" t="s">
        <v>4871</v>
      </c>
      <c r="G7314">
        <v>0</v>
      </c>
      <c r="H7314">
        <v>0</v>
      </c>
      <c r="I7314">
        <v>0</v>
      </c>
      <c r="J7314">
        <v>0</v>
      </c>
      <c r="K7314">
        <v>0</v>
      </c>
      <c r="L7314">
        <v>0</v>
      </c>
      <c r="M7314">
        <v>0</v>
      </c>
      <c r="N7314">
        <v>10</v>
      </c>
      <c r="O7314">
        <v>10</v>
      </c>
      <c r="P7314">
        <v>0</v>
      </c>
      <c r="Q7314">
        <v>0</v>
      </c>
    </row>
    <row r="7315" spans="1:17" x14ac:dyDescent="0.2">
      <c r="A7315" t="s">
        <v>24338</v>
      </c>
      <c r="B7315" t="s">
        <v>84</v>
      </c>
      <c r="C7315" t="s">
        <v>193</v>
      </c>
      <c r="D7315" t="s">
        <v>17029</v>
      </c>
      <c r="E7315" t="s">
        <v>79</v>
      </c>
      <c r="F7315" t="s">
        <v>4873</v>
      </c>
      <c r="G7315">
        <v>0</v>
      </c>
      <c r="H7315">
        <v>0</v>
      </c>
      <c r="I7315">
        <v>0</v>
      </c>
      <c r="J7315">
        <v>0</v>
      </c>
      <c r="K7315">
        <v>0</v>
      </c>
      <c r="L7315">
        <v>0</v>
      </c>
      <c r="M7315">
        <v>0</v>
      </c>
      <c r="N7315">
        <v>9</v>
      </c>
      <c r="O7315">
        <v>9</v>
      </c>
      <c r="P7315">
        <v>0</v>
      </c>
      <c r="Q7315">
        <v>0</v>
      </c>
    </row>
    <row r="7316" spans="1:17" x14ac:dyDescent="0.2">
      <c r="A7316" t="s">
        <v>24339</v>
      </c>
      <c r="B7316" t="s">
        <v>84</v>
      </c>
      <c r="C7316" t="s">
        <v>193</v>
      </c>
      <c r="D7316" t="s">
        <v>17029</v>
      </c>
      <c r="E7316" t="s">
        <v>79</v>
      </c>
      <c r="F7316" t="s">
        <v>17019</v>
      </c>
      <c r="G7316">
        <v>11</v>
      </c>
      <c r="H7316">
        <v>0</v>
      </c>
      <c r="I7316">
        <v>0</v>
      </c>
      <c r="J7316">
        <v>0</v>
      </c>
      <c r="K7316">
        <v>0</v>
      </c>
      <c r="L7316">
        <v>0</v>
      </c>
      <c r="M7316">
        <v>0</v>
      </c>
      <c r="N7316">
        <v>0</v>
      </c>
      <c r="O7316">
        <v>0</v>
      </c>
      <c r="P7316">
        <v>0</v>
      </c>
      <c r="Q7316">
        <v>0</v>
      </c>
    </row>
    <row r="7317" spans="1:17" x14ac:dyDescent="0.2">
      <c r="A7317" t="s">
        <v>24340</v>
      </c>
      <c r="B7317" t="s">
        <v>84</v>
      </c>
      <c r="C7317" t="s">
        <v>193</v>
      </c>
      <c r="D7317" t="s">
        <v>17029</v>
      </c>
      <c r="E7317" t="s">
        <v>81</v>
      </c>
      <c r="F7317" t="s">
        <v>4875</v>
      </c>
      <c r="G7317">
        <v>0</v>
      </c>
      <c r="H7317">
        <v>21</v>
      </c>
      <c r="I7317">
        <v>1</v>
      </c>
      <c r="J7317">
        <v>19</v>
      </c>
      <c r="K7317">
        <v>1</v>
      </c>
      <c r="L7317">
        <v>0</v>
      </c>
      <c r="M7317">
        <v>0</v>
      </c>
      <c r="N7317">
        <v>0</v>
      </c>
      <c r="O7317">
        <v>0</v>
      </c>
      <c r="P7317">
        <v>0</v>
      </c>
      <c r="Q7317">
        <v>0</v>
      </c>
    </row>
    <row r="7318" spans="1:17" x14ac:dyDescent="0.2">
      <c r="A7318" t="s">
        <v>24341</v>
      </c>
      <c r="B7318" t="s">
        <v>84</v>
      </c>
      <c r="C7318" t="s">
        <v>193</v>
      </c>
      <c r="D7318" t="s">
        <v>17029</v>
      </c>
      <c r="E7318" t="s">
        <v>81</v>
      </c>
      <c r="F7318" t="s">
        <v>4877</v>
      </c>
      <c r="G7318">
        <v>0</v>
      </c>
      <c r="H7318">
        <v>21</v>
      </c>
      <c r="I7318">
        <v>1</v>
      </c>
      <c r="J7318">
        <v>17</v>
      </c>
      <c r="K7318">
        <v>3</v>
      </c>
      <c r="L7318">
        <v>0</v>
      </c>
      <c r="M7318">
        <v>0</v>
      </c>
      <c r="N7318">
        <v>0</v>
      </c>
      <c r="O7318">
        <v>0</v>
      </c>
      <c r="P7318">
        <v>0</v>
      </c>
      <c r="Q7318">
        <v>0</v>
      </c>
    </row>
    <row r="7319" spans="1:17" x14ac:dyDescent="0.2">
      <c r="A7319" t="s">
        <v>24342</v>
      </c>
      <c r="B7319" t="s">
        <v>84</v>
      </c>
      <c r="C7319" t="s">
        <v>193</v>
      </c>
      <c r="D7319" t="s">
        <v>17029</v>
      </c>
      <c r="E7319" t="s">
        <v>81</v>
      </c>
      <c r="F7319" t="s">
        <v>4879</v>
      </c>
      <c r="G7319">
        <v>0</v>
      </c>
      <c r="H7319">
        <v>0</v>
      </c>
      <c r="I7319">
        <v>0</v>
      </c>
      <c r="J7319">
        <v>0</v>
      </c>
      <c r="K7319">
        <v>0</v>
      </c>
      <c r="L7319">
        <v>0</v>
      </c>
      <c r="M7319">
        <v>21</v>
      </c>
      <c r="N7319">
        <v>0</v>
      </c>
      <c r="O7319">
        <v>0</v>
      </c>
      <c r="P7319">
        <v>0</v>
      </c>
      <c r="Q7319">
        <v>0</v>
      </c>
    </row>
    <row r="7320" spans="1:17" x14ac:dyDescent="0.2">
      <c r="A7320" t="s">
        <v>24343</v>
      </c>
      <c r="B7320" t="s">
        <v>84</v>
      </c>
      <c r="C7320" t="s">
        <v>193</v>
      </c>
      <c r="D7320" t="s">
        <v>17029</v>
      </c>
      <c r="E7320" t="s">
        <v>81</v>
      </c>
      <c r="F7320" t="s">
        <v>4881</v>
      </c>
      <c r="G7320">
        <v>0</v>
      </c>
      <c r="H7320">
        <v>21</v>
      </c>
      <c r="I7320">
        <v>1</v>
      </c>
      <c r="J7320">
        <v>17</v>
      </c>
      <c r="K7320">
        <v>3</v>
      </c>
      <c r="L7320">
        <v>0</v>
      </c>
      <c r="M7320">
        <v>0</v>
      </c>
      <c r="N7320">
        <v>0</v>
      </c>
      <c r="O7320">
        <v>0</v>
      </c>
      <c r="P7320">
        <v>0</v>
      </c>
      <c r="Q7320">
        <v>0</v>
      </c>
    </row>
    <row r="7321" spans="1:17" x14ac:dyDescent="0.2">
      <c r="A7321" t="s">
        <v>24344</v>
      </c>
      <c r="B7321" t="s">
        <v>84</v>
      </c>
      <c r="C7321" t="s">
        <v>193</v>
      </c>
      <c r="D7321" t="s">
        <v>17029</v>
      </c>
      <c r="E7321" t="s">
        <v>81</v>
      </c>
      <c r="F7321" t="s">
        <v>4883</v>
      </c>
      <c r="G7321">
        <v>0</v>
      </c>
      <c r="H7321">
        <v>21</v>
      </c>
      <c r="I7321">
        <v>1</v>
      </c>
      <c r="J7321">
        <v>17</v>
      </c>
      <c r="K7321">
        <v>3</v>
      </c>
      <c r="L7321">
        <v>0</v>
      </c>
      <c r="M7321">
        <v>0</v>
      </c>
      <c r="N7321">
        <v>0</v>
      </c>
      <c r="O7321">
        <v>0</v>
      </c>
      <c r="P7321">
        <v>0</v>
      </c>
      <c r="Q7321">
        <v>0</v>
      </c>
    </row>
    <row r="7322" spans="1:17" x14ac:dyDescent="0.2">
      <c r="A7322" t="s">
        <v>24345</v>
      </c>
      <c r="B7322" t="s">
        <v>84</v>
      </c>
      <c r="C7322" t="s">
        <v>193</v>
      </c>
      <c r="D7322" t="s">
        <v>17029</v>
      </c>
      <c r="E7322" t="s">
        <v>81</v>
      </c>
      <c r="F7322" t="s">
        <v>4885</v>
      </c>
      <c r="G7322">
        <v>0</v>
      </c>
      <c r="H7322">
        <v>0</v>
      </c>
      <c r="I7322">
        <v>0</v>
      </c>
      <c r="J7322">
        <v>0</v>
      </c>
      <c r="K7322">
        <v>0</v>
      </c>
      <c r="L7322">
        <v>0</v>
      </c>
      <c r="M7322">
        <v>21</v>
      </c>
      <c r="N7322">
        <v>0</v>
      </c>
      <c r="O7322">
        <v>0</v>
      </c>
      <c r="P7322">
        <v>0</v>
      </c>
      <c r="Q7322">
        <v>0</v>
      </c>
    </row>
    <row r="7323" spans="1:17" x14ac:dyDescent="0.2">
      <c r="A7323" t="s">
        <v>24346</v>
      </c>
      <c r="B7323" t="s">
        <v>84</v>
      </c>
      <c r="C7323" t="s">
        <v>193</v>
      </c>
      <c r="D7323" t="s">
        <v>17029</v>
      </c>
      <c r="E7323" t="s">
        <v>81</v>
      </c>
      <c r="F7323" t="s">
        <v>4887</v>
      </c>
      <c r="G7323">
        <v>0</v>
      </c>
      <c r="H7323">
        <v>21</v>
      </c>
      <c r="I7323">
        <v>1</v>
      </c>
      <c r="J7323">
        <v>17</v>
      </c>
      <c r="K7323">
        <v>3</v>
      </c>
      <c r="L7323">
        <v>0</v>
      </c>
      <c r="M7323">
        <v>0</v>
      </c>
      <c r="N7323">
        <v>0</v>
      </c>
      <c r="O7323">
        <v>0</v>
      </c>
      <c r="P7323">
        <v>0</v>
      </c>
      <c r="Q7323">
        <v>0</v>
      </c>
    </row>
    <row r="7324" spans="1:17" x14ac:dyDescent="0.2">
      <c r="A7324" t="s">
        <v>24347</v>
      </c>
      <c r="B7324" t="s">
        <v>84</v>
      </c>
      <c r="C7324" t="s">
        <v>193</v>
      </c>
      <c r="D7324" t="s">
        <v>17029</v>
      </c>
      <c r="E7324" t="s">
        <v>81</v>
      </c>
      <c r="F7324" t="s">
        <v>4889</v>
      </c>
      <c r="G7324">
        <v>0</v>
      </c>
      <c r="H7324">
        <v>0</v>
      </c>
      <c r="I7324">
        <v>0</v>
      </c>
      <c r="J7324">
        <v>0</v>
      </c>
      <c r="K7324">
        <v>0</v>
      </c>
      <c r="L7324">
        <v>0</v>
      </c>
      <c r="M7324">
        <v>21</v>
      </c>
      <c r="N7324">
        <v>0</v>
      </c>
      <c r="O7324">
        <v>0</v>
      </c>
      <c r="P7324">
        <v>0</v>
      </c>
      <c r="Q7324">
        <v>0</v>
      </c>
    </row>
    <row r="7325" spans="1:17" x14ac:dyDescent="0.2">
      <c r="A7325" t="s">
        <v>24348</v>
      </c>
      <c r="B7325" t="s">
        <v>84</v>
      </c>
      <c r="C7325" t="s">
        <v>193</v>
      </c>
      <c r="D7325" t="s">
        <v>17029</v>
      </c>
      <c r="E7325" t="s">
        <v>81</v>
      </c>
      <c r="F7325" t="s">
        <v>4871</v>
      </c>
      <c r="G7325">
        <v>0</v>
      </c>
      <c r="H7325">
        <v>0</v>
      </c>
      <c r="I7325">
        <v>0</v>
      </c>
      <c r="J7325">
        <v>0</v>
      </c>
      <c r="K7325">
        <v>0</v>
      </c>
      <c r="L7325">
        <v>0</v>
      </c>
      <c r="M7325">
        <v>0</v>
      </c>
      <c r="N7325">
        <v>21</v>
      </c>
      <c r="O7325">
        <v>21</v>
      </c>
      <c r="P7325">
        <v>0</v>
      </c>
      <c r="Q7325">
        <v>0</v>
      </c>
    </row>
    <row r="7326" spans="1:17" x14ac:dyDescent="0.2">
      <c r="A7326" t="s">
        <v>24349</v>
      </c>
      <c r="B7326" t="s">
        <v>84</v>
      </c>
      <c r="C7326" t="s">
        <v>193</v>
      </c>
      <c r="D7326" t="s">
        <v>17029</v>
      </c>
      <c r="E7326" t="s">
        <v>81</v>
      </c>
      <c r="F7326" t="s">
        <v>4873</v>
      </c>
      <c r="G7326">
        <v>0</v>
      </c>
      <c r="H7326">
        <v>0</v>
      </c>
      <c r="I7326">
        <v>0</v>
      </c>
      <c r="J7326">
        <v>0</v>
      </c>
      <c r="K7326">
        <v>0</v>
      </c>
      <c r="L7326">
        <v>0</v>
      </c>
      <c r="M7326">
        <v>0</v>
      </c>
      <c r="N7326">
        <v>19</v>
      </c>
      <c r="O7326">
        <v>19</v>
      </c>
      <c r="P7326">
        <v>0</v>
      </c>
      <c r="Q7326">
        <v>0</v>
      </c>
    </row>
    <row r="7327" spans="1:17" x14ac:dyDescent="0.2">
      <c r="A7327" t="s">
        <v>24350</v>
      </c>
      <c r="B7327" t="s">
        <v>84</v>
      </c>
      <c r="C7327" t="s">
        <v>193</v>
      </c>
      <c r="D7327" t="s">
        <v>17029</v>
      </c>
      <c r="E7327" t="s">
        <v>81</v>
      </c>
      <c r="F7327" t="s">
        <v>17019</v>
      </c>
      <c r="G7327">
        <v>21</v>
      </c>
      <c r="H7327">
        <v>0</v>
      </c>
      <c r="I7327">
        <v>0</v>
      </c>
      <c r="J7327">
        <v>0</v>
      </c>
      <c r="K7327">
        <v>0</v>
      </c>
      <c r="L7327">
        <v>0</v>
      </c>
      <c r="M7327">
        <v>0</v>
      </c>
      <c r="N7327">
        <v>0</v>
      </c>
      <c r="O7327">
        <v>0</v>
      </c>
      <c r="P7327">
        <v>0</v>
      </c>
      <c r="Q7327">
        <v>0</v>
      </c>
    </row>
    <row r="7328" spans="1:17" x14ac:dyDescent="0.2">
      <c r="A7328" t="s">
        <v>24351</v>
      </c>
      <c r="B7328" t="s">
        <v>84</v>
      </c>
      <c r="C7328" t="s">
        <v>193</v>
      </c>
      <c r="D7328" t="s">
        <v>17021</v>
      </c>
      <c r="E7328" t="s">
        <v>81</v>
      </c>
      <c r="F7328" t="s">
        <v>17022</v>
      </c>
      <c r="G7328">
        <v>0</v>
      </c>
      <c r="H7328">
        <v>0</v>
      </c>
      <c r="I7328">
        <v>0</v>
      </c>
      <c r="J7328">
        <v>0</v>
      </c>
      <c r="K7328">
        <v>0</v>
      </c>
      <c r="L7328">
        <v>0</v>
      </c>
      <c r="M7328">
        <v>0</v>
      </c>
      <c r="N7328">
        <v>1</v>
      </c>
      <c r="O7328">
        <v>1</v>
      </c>
      <c r="P7328">
        <v>0</v>
      </c>
      <c r="Q7328">
        <v>0</v>
      </c>
    </row>
    <row r="7329" spans="1:17" x14ac:dyDescent="0.2">
      <c r="A7329" t="s">
        <v>24352</v>
      </c>
      <c r="B7329" t="s">
        <v>84</v>
      </c>
      <c r="C7329" t="s">
        <v>193</v>
      </c>
      <c r="D7329" t="s">
        <v>17021</v>
      </c>
      <c r="E7329" t="s">
        <v>81</v>
      </c>
      <c r="F7329" t="s">
        <v>17019</v>
      </c>
      <c r="G7329">
        <v>1</v>
      </c>
      <c r="H7329">
        <v>0</v>
      </c>
      <c r="I7329">
        <v>0</v>
      </c>
      <c r="J7329">
        <v>0</v>
      </c>
      <c r="K7329">
        <v>0</v>
      </c>
      <c r="L7329">
        <v>0</v>
      </c>
      <c r="M7329">
        <v>0</v>
      </c>
      <c r="N7329">
        <v>0</v>
      </c>
      <c r="O7329">
        <v>0</v>
      </c>
      <c r="P7329">
        <v>0</v>
      </c>
      <c r="Q7329">
        <v>0</v>
      </c>
    </row>
    <row r="7330" spans="1:17" x14ac:dyDescent="0.2">
      <c r="A7330" t="s">
        <v>24353</v>
      </c>
      <c r="B7330" t="s">
        <v>84</v>
      </c>
      <c r="C7330" t="s">
        <v>193</v>
      </c>
      <c r="D7330" t="s">
        <v>17025</v>
      </c>
      <c r="E7330" t="s">
        <v>81</v>
      </c>
      <c r="F7330" t="s">
        <v>17019</v>
      </c>
      <c r="G7330">
        <v>2</v>
      </c>
      <c r="H7330">
        <v>0</v>
      </c>
      <c r="I7330">
        <v>0</v>
      </c>
      <c r="J7330">
        <v>0</v>
      </c>
      <c r="K7330">
        <v>0</v>
      </c>
      <c r="L7330">
        <v>0</v>
      </c>
      <c r="M7330">
        <v>0</v>
      </c>
      <c r="N7330">
        <v>0</v>
      </c>
      <c r="O7330">
        <v>0</v>
      </c>
      <c r="P7330">
        <v>0</v>
      </c>
      <c r="Q7330">
        <v>0</v>
      </c>
    </row>
    <row r="7331" spans="1:17" x14ac:dyDescent="0.2">
      <c r="A7331" t="s">
        <v>24354</v>
      </c>
      <c r="B7331" t="s">
        <v>84</v>
      </c>
      <c r="C7331" t="s">
        <v>194</v>
      </c>
      <c r="D7331" t="s">
        <v>17027</v>
      </c>
      <c r="E7331" t="s">
        <v>81</v>
      </c>
      <c r="F7331" t="s">
        <v>17019</v>
      </c>
      <c r="G7331">
        <v>2</v>
      </c>
      <c r="H7331">
        <v>0</v>
      </c>
      <c r="I7331">
        <v>0</v>
      </c>
      <c r="J7331">
        <v>0</v>
      </c>
      <c r="K7331">
        <v>0</v>
      </c>
      <c r="L7331">
        <v>0</v>
      </c>
      <c r="M7331">
        <v>0</v>
      </c>
      <c r="N7331">
        <v>0</v>
      </c>
      <c r="O7331">
        <v>0</v>
      </c>
      <c r="P7331">
        <v>0</v>
      </c>
      <c r="Q7331">
        <v>0</v>
      </c>
    </row>
    <row r="7332" spans="1:17" x14ac:dyDescent="0.2">
      <c r="A7332" t="s">
        <v>24355</v>
      </c>
      <c r="B7332" t="s">
        <v>84</v>
      </c>
      <c r="C7332" t="s">
        <v>194</v>
      </c>
      <c r="D7332" t="s">
        <v>17029</v>
      </c>
      <c r="E7332" t="s">
        <v>79</v>
      </c>
      <c r="F7332" t="s">
        <v>4875</v>
      </c>
      <c r="G7332">
        <v>0</v>
      </c>
      <c r="H7332">
        <v>53</v>
      </c>
      <c r="I7332">
        <v>9</v>
      </c>
      <c r="J7332">
        <v>35</v>
      </c>
      <c r="K7332">
        <v>4</v>
      </c>
      <c r="L7332">
        <v>5</v>
      </c>
      <c r="M7332">
        <v>0</v>
      </c>
      <c r="N7332">
        <v>0</v>
      </c>
      <c r="O7332">
        <v>0</v>
      </c>
      <c r="P7332">
        <v>0</v>
      </c>
      <c r="Q7332">
        <v>0</v>
      </c>
    </row>
    <row r="7333" spans="1:17" x14ac:dyDescent="0.2">
      <c r="A7333" t="s">
        <v>24356</v>
      </c>
      <c r="B7333" t="s">
        <v>84</v>
      </c>
      <c r="C7333" t="s">
        <v>194</v>
      </c>
      <c r="D7333" t="s">
        <v>17029</v>
      </c>
      <c r="E7333" t="s">
        <v>79</v>
      </c>
      <c r="F7333" t="s">
        <v>4877</v>
      </c>
      <c r="G7333">
        <v>0</v>
      </c>
      <c r="H7333">
        <v>53</v>
      </c>
      <c r="I7333">
        <v>7</v>
      </c>
      <c r="J7333">
        <v>34</v>
      </c>
      <c r="K7333">
        <v>6</v>
      </c>
      <c r="L7333">
        <v>6</v>
      </c>
      <c r="M7333">
        <v>0</v>
      </c>
      <c r="N7333">
        <v>0</v>
      </c>
      <c r="O7333">
        <v>0</v>
      </c>
      <c r="P7333">
        <v>0</v>
      </c>
      <c r="Q7333">
        <v>0</v>
      </c>
    </row>
    <row r="7334" spans="1:17" x14ac:dyDescent="0.2">
      <c r="A7334" t="s">
        <v>24357</v>
      </c>
      <c r="B7334" t="s">
        <v>84</v>
      </c>
      <c r="C7334" t="s">
        <v>194</v>
      </c>
      <c r="D7334" t="s">
        <v>17029</v>
      </c>
      <c r="E7334" t="s">
        <v>79</v>
      </c>
      <c r="F7334" t="s">
        <v>4879</v>
      </c>
      <c r="G7334">
        <v>0</v>
      </c>
      <c r="H7334">
        <v>0</v>
      </c>
      <c r="I7334">
        <v>0</v>
      </c>
      <c r="J7334">
        <v>0</v>
      </c>
      <c r="K7334">
        <v>0</v>
      </c>
      <c r="L7334">
        <v>0</v>
      </c>
      <c r="M7334">
        <v>53</v>
      </c>
      <c r="N7334">
        <v>0</v>
      </c>
      <c r="O7334">
        <v>0</v>
      </c>
      <c r="P7334">
        <v>0</v>
      </c>
      <c r="Q7334">
        <v>0</v>
      </c>
    </row>
    <row r="7335" spans="1:17" x14ac:dyDescent="0.2">
      <c r="A7335" t="s">
        <v>24358</v>
      </c>
      <c r="B7335" t="s">
        <v>84</v>
      </c>
      <c r="C7335" t="s">
        <v>194</v>
      </c>
      <c r="D7335" t="s">
        <v>17029</v>
      </c>
      <c r="E7335" t="s">
        <v>79</v>
      </c>
      <c r="F7335" t="s">
        <v>4881</v>
      </c>
      <c r="G7335">
        <v>0</v>
      </c>
      <c r="H7335">
        <v>53</v>
      </c>
      <c r="I7335">
        <v>7</v>
      </c>
      <c r="J7335">
        <v>34</v>
      </c>
      <c r="K7335">
        <v>6</v>
      </c>
      <c r="L7335">
        <v>6</v>
      </c>
      <c r="M7335">
        <v>0</v>
      </c>
      <c r="N7335">
        <v>0</v>
      </c>
      <c r="O7335">
        <v>0</v>
      </c>
      <c r="P7335">
        <v>0</v>
      </c>
      <c r="Q7335">
        <v>0</v>
      </c>
    </row>
    <row r="7336" spans="1:17" x14ac:dyDescent="0.2">
      <c r="A7336" t="s">
        <v>24359</v>
      </c>
      <c r="B7336" t="s">
        <v>84</v>
      </c>
      <c r="C7336" t="s">
        <v>194</v>
      </c>
      <c r="D7336" t="s">
        <v>17029</v>
      </c>
      <c r="E7336" t="s">
        <v>79</v>
      </c>
      <c r="F7336" t="s">
        <v>4883</v>
      </c>
      <c r="G7336">
        <v>0</v>
      </c>
      <c r="H7336">
        <v>53</v>
      </c>
      <c r="I7336">
        <v>7</v>
      </c>
      <c r="J7336">
        <v>36</v>
      </c>
      <c r="K7336">
        <v>4</v>
      </c>
      <c r="L7336">
        <v>6</v>
      </c>
      <c r="M7336">
        <v>0</v>
      </c>
      <c r="N7336">
        <v>0</v>
      </c>
      <c r="O7336">
        <v>0</v>
      </c>
      <c r="P7336">
        <v>0</v>
      </c>
      <c r="Q7336">
        <v>0</v>
      </c>
    </row>
    <row r="7337" spans="1:17" x14ac:dyDescent="0.2">
      <c r="A7337" t="s">
        <v>24360</v>
      </c>
      <c r="B7337" t="s">
        <v>84</v>
      </c>
      <c r="C7337" t="s">
        <v>194</v>
      </c>
      <c r="D7337" t="s">
        <v>17029</v>
      </c>
      <c r="E7337" t="s">
        <v>79</v>
      </c>
      <c r="F7337" t="s">
        <v>4885</v>
      </c>
      <c r="G7337">
        <v>0</v>
      </c>
      <c r="H7337">
        <v>0</v>
      </c>
      <c r="I7337">
        <v>0</v>
      </c>
      <c r="J7337">
        <v>0</v>
      </c>
      <c r="K7337">
        <v>0</v>
      </c>
      <c r="L7337">
        <v>0</v>
      </c>
      <c r="M7337">
        <v>53</v>
      </c>
      <c r="N7337">
        <v>0</v>
      </c>
      <c r="O7337">
        <v>0</v>
      </c>
      <c r="P7337">
        <v>0</v>
      </c>
      <c r="Q7337">
        <v>0</v>
      </c>
    </row>
    <row r="7338" spans="1:17" x14ac:dyDescent="0.2">
      <c r="A7338" t="s">
        <v>24361</v>
      </c>
      <c r="B7338" t="s">
        <v>84</v>
      </c>
      <c r="C7338" t="s">
        <v>194</v>
      </c>
      <c r="D7338" t="s">
        <v>17029</v>
      </c>
      <c r="E7338" t="s">
        <v>79</v>
      </c>
      <c r="F7338" t="s">
        <v>4887</v>
      </c>
      <c r="G7338">
        <v>0</v>
      </c>
      <c r="H7338">
        <v>53</v>
      </c>
      <c r="I7338">
        <v>7</v>
      </c>
      <c r="J7338">
        <v>37</v>
      </c>
      <c r="K7338">
        <v>4</v>
      </c>
      <c r="L7338">
        <v>5</v>
      </c>
      <c r="M7338">
        <v>0</v>
      </c>
      <c r="N7338">
        <v>0</v>
      </c>
      <c r="O7338">
        <v>0</v>
      </c>
      <c r="P7338">
        <v>0</v>
      </c>
      <c r="Q7338">
        <v>0</v>
      </c>
    </row>
    <row r="7339" spans="1:17" x14ac:dyDescent="0.2">
      <c r="A7339" t="s">
        <v>24362</v>
      </c>
      <c r="B7339" t="s">
        <v>84</v>
      </c>
      <c r="C7339" t="s">
        <v>194</v>
      </c>
      <c r="D7339" t="s">
        <v>17029</v>
      </c>
      <c r="E7339" t="s">
        <v>79</v>
      </c>
      <c r="F7339" t="s">
        <v>4889</v>
      </c>
      <c r="G7339">
        <v>0</v>
      </c>
      <c r="H7339">
        <v>0</v>
      </c>
      <c r="I7339">
        <v>0</v>
      </c>
      <c r="J7339">
        <v>0</v>
      </c>
      <c r="K7339">
        <v>0</v>
      </c>
      <c r="L7339">
        <v>0</v>
      </c>
      <c r="M7339">
        <v>53</v>
      </c>
      <c r="N7339">
        <v>0</v>
      </c>
      <c r="O7339">
        <v>0</v>
      </c>
      <c r="P7339">
        <v>0</v>
      </c>
      <c r="Q7339">
        <v>0</v>
      </c>
    </row>
    <row r="7340" spans="1:17" x14ac:dyDescent="0.2">
      <c r="A7340" t="s">
        <v>24363</v>
      </c>
      <c r="B7340" t="s">
        <v>84</v>
      </c>
      <c r="C7340" t="s">
        <v>194</v>
      </c>
      <c r="D7340" t="s">
        <v>17029</v>
      </c>
      <c r="E7340" t="s">
        <v>79</v>
      </c>
      <c r="F7340" t="s">
        <v>4871</v>
      </c>
      <c r="G7340">
        <v>0</v>
      </c>
      <c r="H7340">
        <v>0</v>
      </c>
      <c r="I7340">
        <v>0</v>
      </c>
      <c r="J7340">
        <v>0</v>
      </c>
      <c r="K7340">
        <v>0</v>
      </c>
      <c r="L7340">
        <v>0</v>
      </c>
      <c r="M7340">
        <v>0</v>
      </c>
      <c r="N7340">
        <v>41</v>
      </c>
      <c r="O7340">
        <v>34</v>
      </c>
      <c r="P7340">
        <v>5</v>
      </c>
      <c r="Q7340">
        <v>2</v>
      </c>
    </row>
    <row r="7341" spans="1:17" x14ac:dyDescent="0.2">
      <c r="A7341" t="s">
        <v>24364</v>
      </c>
      <c r="B7341" t="s">
        <v>84</v>
      </c>
      <c r="C7341" t="s">
        <v>194</v>
      </c>
      <c r="D7341" t="s">
        <v>17029</v>
      </c>
      <c r="E7341" t="s">
        <v>79</v>
      </c>
      <c r="F7341" t="s">
        <v>4873</v>
      </c>
      <c r="G7341">
        <v>0</v>
      </c>
      <c r="H7341">
        <v>0</v>
      </c>
      <c r="I7341">
        <v>0</v>
      </c>
      <c r="J7341">
        <v>0</v>
      </c>
      <c r="K7341">
        <v>0</v>
      </c>
      <c r="L7341">
        <v>0</v>
      </c>
      <c r="M7341">
        <v>0</v>
      </c>
      <c r="N7341">
        <v>37</v>
      </c>
      <c r="O7341">
        <v>31</v>
      </c>
      <c r="P7341">
        <v>4</v>
      </c>
      <c r="Q7341">
        <v>2</v>
      </c>
    </row>
    <row r="7342" spans="1:17" x14ac:dyDescent="0.2">
      <c r="A7342" t="s">
        <v>24365</v>
      </c>
      <c r="B7342" t="s">
        <v>84</v>
      </c>
      <c r="C7342" t="s">
        <v>194</v>
      </c>
      <c r="D7342" t="s">
        <v>17029</v>
      </c>
      <c r="E7342" t="s">
        <v>79</v>
      </c>
      <c r="F7342" t="s">
        <v>17019</v>
      </c>
      <c r="G7342">
        <v>53</v>
      </c>
      <c r="H7342">
        <v>0</v>
      </c>
      <c r="I7342">
        <v>0</v>
      </c>
      <c r="J7342">
        <v>0</v>
      </c>
      <c r="K7342">
        <v>0</v>
      </c>
      <c r="L7342">
        <v>0</v>
      </c>
      <c r="M7342">
        <v>0</v>
      </c>
      <c r="N7342">
        <v>0</v>
      </c>
      <c r="O7342">
        <v>0</v>
      </c>
      <c r="P7342">
        <v>0</v>
      </c>
      <c r="Q7342">
        <v>0</v>
      </c>
    </row>
    <row r="7343" spans="1:17" x14ac:dyDescent="0.2">
      <c r="A7343" t="s">
        <v>24366</v>
      </c>
      <c r="B7343" t="s">
        <v>84</v>
      </c>
      <c r="C7343" t="s">
        <v>194</v>
      </c>
      <c r="D7343" t="s">
        <v>17029</v>
      </c>
      <c r="E7343" t="s">
        <v>81</v>
      </c>
      <c r="F7343" t="s">
        <v>4875</v>
      </c>
      <c r="G7343">
        <v>0</v>
      </c>
      <c r="H7343">
        <v>61</v>
      </c>
      <c r="I7343">
        <v>9</v>
      </c>
      <c r="J7343">
        <v>43</v>
      </c>
      <c r="K7343">
        <v>6</v>
      </c>
      <c r="L7343">
        <v>3</v>
      </c>
      <c r="M7343">
        <v>0</v>
      </c>
      <c r="N7343">
        <v>0</v>
      </c>
      <c r="O7343">
        <v>0</v>
      </c>
      <c r="P7343">
        <v>0</v>
      </c>
      <c r="Q7343">
        <v>0</v>
      </c>
    </row>
    <row r="7344" spans="1:17" x14ac:dyDescent="0.2">
      <c r="A7344" t="s">
        <v>24367</v>
      </c>
      <c r="B7344" t="s">
        <v>84</v>
      </c>
      <c r="C7344" t="s">
        <v>194</v>
      </c>
      <c r="D7344" t="s">
        <v>17029</v>
      </c>
      <c r="E7344" t="s">
        <v>81</v>
      </c>
      <c r="F7344" t="s">
        <v>4877</v>
      </c>
      <c r="G7344">
        <v>0</v>
      </c>
      <c r="H7344">
        <v>61</v>
      </c>
      <c r="I7344">
        <v>8</v>
      </c>
      <c r="J7344">
        <v>44</v>
      </c>
      <c r="K7344">
        <v>5</v>
      </c>
      <c r="L7344">
        <v>4</v>
      </c>
      <c r="M7344">
        <v>0</v>
      </c>
      <c r="N7344">
        <v>0</v>
      </c>
      <c r="O7344">
        <v>0</v>
      </c>
      <c r="P7344">
        <v>0</v>
      </c>
      <c r="Q7344">
        <v>0</v>
      </c>
    </row>
    <row r="7345" spans="1:17" x14ac:dyDescent="0.2">
      <c r="A7345" t="s">
        <v>24368</v>
      </c>
      <c r="B7345" t="s">
        <v>84</v>
      </c>
      <c r="C7345" t="s">
        <v>194</v>
      </c>
      <c r="D7345" t="s">
        <v>17029</v>
      </c>
      <c r="E7345" t="s">
        <v>81</v>
      </c>
      <c r="F7345" t="s">
        <v>4879</v>
      </c>
      <c r="G7345">
        <v>0</v>
      </c>
      <c r="H7345">
        <v>0</v>
      </c>
      <c r="I7345">
        <v>0</v>
      </c>
      <c r="J7345">
        <v>0</v>
      </c>
      <c r="K7345">
        <v>0</v>
      </c>
      <c r="L7345">
        <v>0</v>
      </c>
      <c r="M7345">
        <v>61</v>
      </c>
      <c r="N7345">
        <v>0</v>
      </c>
      <c r="O7345">
        <v>0</v>
      </c>
      <c r="P7345">
        <v>0</v>
      </c>
      <c r="Q7345">
        <v>0</v>
      </c>
    </row>
    <row r="7346" spans="1:17" x14ac:dyDescent="0.2">
      <c r="A7346" t="s">
        <v>24369</v>
      </c>
      <c r="B7346" t="s">
        <v>84</v>
      </c>
      <c r="C7346" t="s">
        <v>194</v>
      </c>
      <c r="D7346" t="s">
        <v>17029</v>
      </c>
      <c r="E7346" t="s">
        <v>81</v>
      </c>
      <c r="F7346" t="s">
        <v>4881</v>
      </c>
      <c r="G7346">
        <v>0</v>
      </c>
      <c r="H7346">
        <v>61</v>
      </c>
      <c r="I7346">
        <v>7</v>
      </c>
      <c r="J7346">
        <v>45</v>
      </c>
      <c r="K7346">
        <v>5</v>
      </c>
      <c r="L7346">
        <v>4</v>
      </c>
      <c r="M7346">
        <v>0</v>
      </c>
      <c r="N7346">
        <v>0</v>
      </c>
      <c r="O7346">
        <v>0</v>
      </c>
      <c r="P7346">
        <v>0</v>
      </c>
      <c r="Q7346">
        <v>0</v>
      </c>
    </row>
    <row r="7347" spans="1:17" x14ac:dyDescent="0.2">
      <c r="A7347" t="s">
        <v>24370</v>
      </c>
      <c r="B7347" t="s">
        <v>84</v>
      </c>
      <c r="C7347" t="s">
        <v>194</v>
      </c>
      <c r="D7347" t="s">
        <v>17029</v>
      </c>
      <c r="E7347" t="s">
        <v>81</v>
      </c>
      <c r="F7347" t="s">
        <v>4883</v>
      </c>
      <c r="G7347">
        <v>0</v>
      </c>
      <c r="H7347">
        <v>61</v>
      </c>
      <c r="I7347">
        <v>7</v>
      </c>
      <c r="J7347">
        <v>45</v>
      </c>
      <c r="K7347">
        <v>5</v>
      </c>
      <c r="L7347">
        <v>4</v>
      </c>
      <c r="M7347">
        <v>0</v>
      </c>
      <c r="N7347">
        <v>0</v>
      </c>
      <c r="O7347">
        <v>0</v>
      </c>
      <c r="P7347">
        <v>0</v>
      </c>
      <c r="Q7347">
        <v>0</v>
      </c>
    </row>
    <row r="7348" spans="1:17" x14ac:dyDescent="0.2">
      <c r="A7348" t="s">
        <v>24371</v>
      </c>
      <c r="B7348" t="s">
        <v>84</v>
      </c>
      <c r="C7348" t="s">
        <v>194</v>
      </c>
      <c r="D7348" t="s">
        <v>17029</v>
      </c>
      <c r="E7348" t="s">
        <v>81</v>
      </c>
      <c r="F7348" t="s">
        <v>4885</v>
      </c>
      <c r="G7348">
        <v>0</v>
      </c>
      <c r="H7348">
        <v>0</v>
      </c>
      <c r="I7348">
        <v>0</v>
      </c>
      <c r="J7348">
        <v>0</v>
      </c>
      <c r="K7348">
        <v>0</v>
      </c>
      <c r="L7348">
        <v>0</v>
      </c>
      <c r="M7348">
        <v>61</v>
      </c>
      <c r="N7348">
        <v>0</v>
      </c>
      <c r="O7348">
        <v>0</v>
      </c>
      <c r="P7348">
        <v>0</v>
      </c>
      <c r="Q7348">
        <v>0</v>
      </c>
    </row>
    <row r="7349" spans="1:17" x14ac:dyDescent="0.2">
      <c r="A7349" t="s">
        <v>24372</v>
      </c>
      <c r="B7349" t="s">
        <v>84</v>
      </c>
      <c r="C7349" t="s">
        <v>194</v>
      </c>
      <c r="D7349" t="s">
        <v>17029</v>
      </c>
      <c r="E7349" t="s">
        <v>81</v>
      </c>
      <c r="F7349" t="s">
        <v>4887</v>
      </c>
      <c r="G7349">
        <v>0</v>
      </c>
      <c r="H7349">
        <v>61</v>
      </c>
      <c r="I7349">
        <v>7</v>
      </c>
      <c r="J7349">
        <v>45</v>
      </c>
      <c r="K7349">
        <v>6</v>
      </c>
      <c r="L7349">
        <v>3</v>
      </c>
      <c r="M7349">
        <v>0</v>
      </c>
      <c r="N7349">
        <v>0</v>
      </c>
      <c r="O7349">
        <v>0</v>
      </c>
      <c r="P7349">
        <v>0</v>
      </c>
      <c r="Q7349">
        <v>0</v>
      </c>
    </row>
    <row r="7350" spans="1:17" x14ac:dyDescent="0.2">
      <c r="A7350" t="s">
        <v>24373</v>
      </c>
      <c r="B7350" t="s">
        <v>84</v>
      </c>
      <c r="C7350" t="s">
        <v>194</v>
      </c>
      <c r="D7350" t="s">
        <v>17029</v>
      </c>
      <c r="E7350" t="s">
        <v>81</v>
      </c>
      <c r="F7350" t="s">
        <v>4889</v>
      </c>
      <c r="G7350">
        <v>0</v>
      </c>
      <c r="H7350">
        <v>0</v>
      </c>
      <c r="I7350">
        <v>0</v>
      </c>
      <c r="J7350">
        <v>0</v>
      </c>
      <c r="K7350">
        <v>0</v>
      </c>
      <c r="L7350">
        <v>0</v>
      </c>
      <c r="M7350">
        <v>61</v>
      </c>
      <c r="N7350">
        <v>0</v>
      </c>
      <c r="O7350">
        <v>0</v>
      </c>
      <c r="P7350">
        <v>0</v>
      </c>
      <c r="Q7350">
        <v>0</v>
      </c>
    </row>
    <row r="7351" spans="1:17" x14ac:dyDescent="0.2">
      <c r="A7351" t="s">
        <v>24374</v>
      </c>
      <c r="B7351" t="s">
        <v>84</v>
      </c>
      <c r="C7351" t="s">
        <v>194</v>
      </c>
      <c r="D7351" t="s">
        <v>17029</v>
      </c>
      <c r="E7351" t="s">
        <v>81</v>
      </c>
      <c r="F7351" t="s">
        <v>4871</v>
      </c>
      <c r="G7351">
        <v>0</v>
      </c>
      <c r="H7351">
        <v>0</v>
      </c>
      <c r="I7351">
        <v>0</v>
      </c>
      <c r="J7351">
        <v>0</v>
      </c>
      <c r="K7351">
        <v>0</v>
      </c>
      <c r="L7351">
        <v>0</v>
      </c>
      <c r="M7351">
        <v>0</v>
      </c>
      <c r="N7351">
        <v>51</v>
      </c>
      <c r="O7351">
        <v>47</v>
      </c>
      <c r="P7351">
        <v>3</v>
      </c>
      <c r="Q7351">
        <v>1</v>
      </c>
    </row>
    <row r="7352" spans="1:17" x14ac:dyDescent="0.2">
      <c r="A7352" t="s">
        <v>24375</v>
      </c>
      <c r="B7352" t="s">
        <v>84</v>
      </c>
      <c r="C7352" t="s">
        <v>194</v>
      </c>
      <c r="D7352" t="s">
        <v>17029</v>
      </c>
      <c r="E7352" t="s">
        <v>81</v>
      </c>
      <c r="F7352" t="s">
        <v>4873</v>
      </c>
      <c r="G7352">
        <v>0</v>
      </c>
      <c r="H7352">
        <v>0</v>
      </c>
      <c r="I7352">
        <v>0</v>
      </c>
      <c r="J7352">
        <v>0</v>
      </c>
      <c r="K7352">
        <v>0</v>
      </c>
      <c r="L7352">
        <v>0</v>
      </c>
      <c r="M7352">
        <v>0</v>
      </c>
      <c r="N7352">
        <v>45</v>
      </c>
      <c r="O7352">
        <v>41</v>
      </c>
      <c r="P7352">
        <v>3</v>
      </c>
      <c r="Q7352">
        <v>1</v>
      </c>
    </row>
    <row r="7353" spans="1:17" x14ac:dyDescent="0.2">
      <c r="A7353" t="s">
        <v>24376</v>
      </c>
      <c r="B7353" t="s">
        <v>84</v>
      </c>
      <c r="C7353" t="s">
        <v>194</v>
      </c>
      <c r="D7353" t="s">
        <v>17029</v>
      </c>
      <c r="E7353" t="s">
        <v>81</v>
      </c>
      <c r="F7353" t="s">
        <v>17019</v>
      </c>
      <c r="G7353">
        <v>61</v>
      </c>
      <c r="H7353">
        <v>0</v>
      </c>
      <c r="I7353">
        <v>0</v>
      </c>
      <c r="J7353">
        <v>0</v>
      </c>
      <c r="K7353">
        <v>0</v>
      </c>
      <c r="L7353">
        <v>0</v>
      </c>
      <c r="M7353">
        <v>0</v>
      </c>
      <c r="N7353">
        <v>0</v>
      </c>
      <c r="O7353">
        <v>0</v>
      </c>
      <c r="P7353">
        <v>0</v>
      </c>
      <c r="Q7353">
        <v>0</v>
      </c>
    </row>
    <row r="7354" spans="1:17" x14ac:dyDescent="0.2">
      <c r="A7354" t="s">
        <v>24377</v>
      </c>
      <c r="B7354" t="s">
        <v>84</v>
      </c>
      <c r="C7354" t="s">
        <v>194</v>
      </c>
      <c r="D7354" t="s">
        <v>17021</v>
      </c>
      <c r="E7354" t="s">
        <v>79</v>
      </c>
      <c r="F7354" t="s">
        <v>17022</v>
      </c>
      <c r="G7354">
        <v>0</v>
      </c>
      <c r="H7354">
        <v>0</v>
      </c>
      <c r="I7354">
        <v>0</v>
      </c>
      <c r="J7354">
        <v>0</v>
      </c>
      <c r="K7354">
        <v>0</v>
      </c>
      <c r="L7354">
        <v>0</v>
      </c>
      <c r="M7354">
        <v>0</v>
      </c>
      <c r="N7354">
        <v>8</v>
      </c>
      <c r="O7354">
        <v>7</v>
      </c>
      <c r="P7354">
        <v>1</v>
      </c>
      <c r="Q7354">
        <v>0</v>
      </c>
    </row>
    <row r="7355" spans="1:17" x14ac:dyDescent="0.2">
      <c r="A7355" t="s">
        <v>24378</v>
      </c>
      <c r="B7355" t="s">
        <v>84</v>
      </c>
      <c r="C7355" t="s">
        <v>194</v>
      </c>
      <c r="D7355" t="s">
        <v>17021</v>
      </c>
      <c r="E7355" t="s">
        <v>79</v>
      </c>
      <c r="F7355" t="s">
        <v>17019</v>
      </c>
      <c r="G7355">
        <v>8</v>
      </c>
      <c r="H7355">
        <v>0</v>
      </c>
      <c r="I7355">
        <v>0</v>
      </c>
      <c r="J7355">
        <v>0</v>
      </c>
      <c r="K7355">
        <v>0</v>
      </c>
      <c r="L7355">
        <v>0</v>
      </c>
      <c r="M7355">
        <v>0</v>
      </c>
      <c r="N7355">
        <v>0</v>
      </c>
      <c r="O7355">
        <v>0</v>
      </c>
      <c r="P7355">
        <v>0</v>
      </c>
      <c r="Q7355">
        <v>0</v>
      </c>
    </row>
    <row r="7356" spans="1:17" x14ac:dyDescent="0.2">
      <c r="A7356" t="s">
        <v>24379</v>
      </c>
      <c r="B7356" t="s">
        <v>84</v>
      </c>
      <c r="C7356" t="s">
        <v>194</v>
      </c>
      <c r="D7356" t="s">
        <v>17021</v>
      </c>
      <c r="E7356" t="s">
        <v>81</v>
      </c>
      <c r="F7356" t="s">
        <v>17022</v>
      </c>
      <c r="G7356">
        <v>0</v>
      </c>
      <c r="H7356">
        <v>0</v>
      </c>
      <c r="I7356">
        <v>0</v>
      </c>
      <c r="J7356">
        <v>0</v>
      </c>
      <c r="K7356">
        <v>0</v>
      </c>
      <c r="L7356">
        <v>0</v>
      </c>
      <c r="M7356">
        <v>0</v>
      </c>
      <c r="N7356">
        <v>5</v>
      </c>
      <c r="O7356">
        <v>5</v>
      </c>
      <c r="P7356">
        <v>0</v>
      </c>
      <c r="Q7356">
        <v>0</v>
      </c>
    </row>
    <row r="7357" spans="1:17" x14ac:dyDescent="0.2">
      <c r="A7357" t="s">
        <v>24380</v>
      </c>
      <c r="B7357" t="s">
        <v>84</v>
      </c>
      <c r="C7357" t="s">
        <v>194</v>
      </c>
      <c r="D7357" t="s">
        <v>17021</v>
      </c>
      <c r="E7357" t="s">
        <v>81</v>
      </c>
      <c r="F7357" t="s">
        <v>17019</v>
      </c>
      <c r="G7357">
        <v>5</v>
      </c>
      <c r="H7357">
        <v>0</v>
      </c>
      <c r="I7357">
        <v>0</v>
      </c>
      <c r="J7357">
        <v>0</v>
      </c>
      <c r="K7357">
        <v>0</v>
      </c>
      <c r="L7357">
        <v>0</v>
      </c>
      <c r="M7357">
        <v>0</v>
      </c>
      <c r="N7357">
        <v>0</v>
      </c>
      <c r="O7357">
        <v>0</v>
      </c>
      <c r="P7357">
        <v>0</v>
      </c>
      <c r="Q7357">
        <v>0</v>
      </c>
    </row>
    <row r="7358" spans="1:17" x14ac:dyDescent="0.2">
      <c r="A7358" t="s">
        <v>24381</v>
      </c>
      <c r="B7358" t="s">
        <v>84</v>
      </c>
      <c r="C7358" t="s">
        <v>194</v>
      </c>
      <c r="D7358" t="s">
        <v>17025</v>
      </c>
      <c r="E7358" t="s">
        <v>79</v>
      </c>
      <c r="F7358" t="s">
        <v>17019</v>
      </c>
      <c r="G7358">
        <v>10</v>
      </c>
      <c r="H7358">
        <v>0</v>
      </c>
      <c r="I7358">
        <v>0</v>
      </c>
      <c r="J7358">
        <v>0</v>
      </c>
      <c r="K7358">
        <v>0</v>
      </c>
      <c r="L7358">
        <v>0</v>
      </c>
      <c r="M7358">
        <v>0</v>
      </c>
      <c r="N7358">
        <v>0</v>
      </c>
      <c r="O7358">
        <v>0</v>
      </c>
      <c r="P7358">
        <v>0</v>
      </c>
      <c r="Q7358">
        <v>0</v>
      </c>
    </row>
    <row r="7359" spans="1:17" x14ac:dyDescent="0.2">
      <c r="A7359" t="s">
        <v>24382</v>
      </c>
      <c r="B7359" t="s">
        <v>84</v>
      </c>
      <c r="C7359" t="s">
        <v>194</v>
      </c>
      <c r="D7359" t="s">
        <v>17025</v>
      </c>
      <c r="E7359" t="s">
        <v>81</v>
      </c>
      <c r="F7359" t="s">
        <v>17019</v>
      </c>
      <c r="G7359">
        <v>9</v>
      </c>
      <c r="H7359">
        <v>0</v>
      </c>
      <c r="I7359">
        <v>0</v>
      </c>
      <c r="J7359">
        <v>0</v>
      </c>
      <c r="K7359">
        <v>0</v>
      </c>
      <c r="L7359">
        <v>0</v>
      </c>
      <c r="M7359">
        <v>0</v>
      </c>
      <c r="N7359">
        <v>0</v>
      </c>
      <c r="O7359">
        <v>0</v>
      </c>
      <c r="P7359">
        <v>0</v>
      </c>
      <c r="Q7359">
        <v>0</v>
      </c>
    </row>
    <row r="7360" spans="1:17" x14ac:dyDescent="0.2">
      <c r="A7360" t="s">
        <v>24383</v>
      </c>
      <c r="B7360" t="s">
        <v>84</v>
      </c>
      <c r="C7360" t="s">
        <v>195</v>
      </c>
      <c r="D7360" t="s">
        <v>17027</v>
      </c>
      <c r="E7360" t="s">
        <v>81</v>
      </c>
      <c r="F7360" t="s">
        <v>17019</v>
      </c>
      <c r="G7360">
        <v>1</v>
      </c>
      <c r="H7360">
        <v>0</v>
      </c>
      <c r="I7360">
        <v>0</v>
      </c>
      <c r="J7360">
        <v>0</v>
      </c>
      <c r="K7360">
        <v>0</v>
      </c>
      <c r="L7360">
        <v>0</v>
      </c>
      <c r="M7360">
        <v>0</v>
      </c>
      <c r="N7360">
        <v>0</v>
      </c>
      <c r="O7360">
        <v>0</v>
      </c>
      <c r="P7360">
        <v>0</v>
      </c>
      <c r="Q7360">
        <v>0</v>
      </c>
    </row>
    <row r="7361" spans="1:17" x14ac:dyDescent="0.2">
      <c r="A7361" t="s">
        <v>24384</v>
      </c>
      <c r="B7361" t="s">
        <v>84</v>
      </c>
      <c r="C7361" t="s">
        <v>195</v>
      </c>
      <c r="D7361" t="s">
        <v>17029</v>
      </c>
      <c r="E7361" t="s">
        <v>79</v>
      </c>
      <c r="F7361" t="s">
        <v>4875</v>
      </c>
      <c r="G7361">
        <v>0</v>
      </c>
      <c r="H7361">
        <v>16</v>
      </c>
      <c r="I7361">
        <v>1</v>
      </c>
      <c r="J7361">
        <v>15</v>
      </c>
      <c r="K7361">
        <v>0</v>
      </c>
      <c r="L7361">
        <v>0</v>
      </c>
      <c r="M7361">
        <v>0</v>
      </c>
      <c r="N7361">
        <v>0</v>
      </c>
      <c r="O7361">
        <v>0</v>
      </c>
      <c r="P7361">
        <v>0</v>
      </c>
      <c r="Q7361">
        <v>0</v>
      </c>
    </row>
    <row r="7362" spans="1:17" x14ac:dyDescent="0.2">
      <c r="A7362" t="s">
        <v>24385</v>
      </c>
      <c r="B7362" t="s">
        <v>84</v>
      </c>
      <c r="C7362" t="s">
        <v>195</v>
      </c>
      <c r="D7362" t="s">
        <v>17029</v>
      </c>
      <c r="E7362" t="s">
        <v>79</v>
      </c>
      <c r="F7362" t="s">
        <v>4877</v>
      </c>
      <c r="G7362">
        <v>0</v>
      </c>
      <c r="H7362">
        <v>16</v>
      </c>
      <c r="I7362">
        <v>1</v>
      </c>
      <c r="J7362">
        <v>14</v>
      </c>
      <c r="K7362">
        <v>0</v>
      </c>
      <c r="L7362">
        <v>1</v>
      </c>
      <c r="M7362">
        <v>0</v>
      </c>
      <c r="N7362">
        <v>0</v>
      </c>
      <c r="O7362">
        <v>0</v>
      </c>
      <c r="P7362">
        <v>0</v>
      </c>
      <c r="Q7362">
        <v>0</v>
      </c>
    </row>
    <row r="7363" spans="1:17" x14ac:dyDescent="0.2">
      <c r="A7363" t="s">
        <v>24386</v>
      </c>
      <c r="B7363" t="s">
        <v>84</v>
      </c>
      <c r="C7363" t="s">
        <v>195</v>
      </c>
      <c r="D7363" t="s">
        <v>17029</v>
      </c>
      <c r="E7363" t="s">
        <v>79</v>
      </c>
      <c r="F7363" t="s">
        <v>4879</v>
      </c>
      <c r="G7363">
        <v>0</v>
      </c>
      <c r="H7363">
        <v>0</v>
      </c>
      <c r="I7363">
        <v>0</v>
      </c>
      <c r="J7363">
        <v>0</v>
      </c>
      <c r="K7363">
        <v>0</v>
      </c>
      <c r="L7363">
        <v>0</v>
      </c>
      <c r="M7363">
        <v>16</v>
      </c>
      <c r="N7363">
        <v>0</v>
      </c>
      <c r="O7363">
        <v>0</v>
      </c>
      <c r="P7363">
        <v>0</v>
      </c>
      <c r="Q7363">
        <v>0</v>
      </c>
    </row>
    <row r="7364" spans="1:17" x14ac:dyDescent="0.2">
      <c r="A7364" t="s">
        <v>24387</v>
      </c>
      <c r="B7364" t="s">
        <v>84</v>
      </c>
      <c r="C7364" t="s">
        <v>195</v>
      </c>
      <c r="D7364" t="s">
        <v>17029</v>
      </c>
      <c r="E7364" t="s">
        <v>79</v>
      </c>
      <c r="F7364" t="s">
        <v>4881</v>
      </c>
      <c r="G7364">
        <v>0</v>
      </c>
      <c r="H7364">
        <v>16</v>
      </c>
      <c r="I7364">
        <v>1</v>
      </c>
      <c r="J7364">
        <v>14</v>
      </c>
      <c r="K7364">
        <v>0</v>
      </c>
      <c r="L7364">
        <v>1</v>
      </c>
      <c r="M7364">
        <v>0</v>
      </c>
      <c r="N7364">
        <v>0</v>
      </c>
      <c r="O7364">
        <v>0</v>
      </c>
      <c r="P7364">
        <v>0</v>
      </c>
      <c r="Q7364">
        <v>0</v>
      </c>
    </row>
    <row r="7365" spans="1:17" x14ac:dyDescent="0.2">
      <c r="A7365" t="s">
        <v>24388</v>
      </c>
      <c r="B7365" t="s">
        <v>84</v>
      </c>
      <c r="C7365" t="s">
        <v>195</v>
      </c>
      <c r="D7365" t="s">
        <v>17029</v>
      </c>
      <c r="E7365" t="s">
        <v>79</v>
      </c>
      <c r="F7365" t="s">
        <v>4883</v>
      </c>
      <c r="G7365">
        <v>0</v>
      </c>
      <c r="H7365">
        <v>16</v>
      </c>
      <c r="I7365">
        <v>1</v>
      </c>
      <c r="J7365">
        <v>14</v>
      </c>
      <c r="K7365">
        <v>0</v>
      </c>
      <c r="L7365">
        <v>1</v>
      </c>
      <c r="M7365">
        <v>0</v>
      </c>
      <c r="N7365">
        <v>0</v>
      </c>
      <c r="O7365">
        <v>0</v>
      </c>
      <c r="P7365">
        <v>0</v>
      </c>
      <c r="Q7365">
        <v>0</v>
      </c>
    </row>
    <row r="7366" spans="1:17" x14ac:dyDescent="0.2">
      <c r="A7366" t="s">
        <v>24389</v>
      </c>
      <c r="B7366" t="s">
        <v>84</v>
      </c>
      <c r="C7366" t="s">
        <v>195</v>
      </c>
      <c r="D7366" t="s">
        <v>17029</v>
      </c>
      <c r="E7366" t="s">
        <v>79</v>
      </c>
      <c r="F7366" t="s">
        <v>4885</v>
      </c>
      <c r="G7366">
        <v>0</v>
      </c>
      <c r="H7366">
        <v>0</v>
      </c>
      <c r="I7366">
        <v>0</v>
      </c>
      <c r="J7366">
        <v>0</v>
      </c>
      <c r="K7366">
        <v>0</v>
      </c>
      <c r="L7366">
        <v>0</v>
      </c>
      <c r="M7366">
        <v>16</v>
      </c>
      <c r="N7366">
        <v>0</v>
      </c>
      <c r="O7366">
        <v>0</v>
      </c>
      <c r="P7366">
        <v>0</v>
      </c>
      <c r="Q7366">
        <v>0</v>
      </c>
    </row>
    <row r="7367" spans="1:17" x14ac:dyDescent="0.2">
      <c r="A7367" t="s">
        <v>24390</v>
      </c>
      <c r="B7367" t="s">
        <v>84</v>
      </c>
      <c r="C7367" t="s">
        <v>195</v>
      </c>
      <c r="D7367" t="s">
        <v>17029</v>
      </c>
      <c r="E7367" t="s">
        <v>79</v>
      </c>
      <c r="F7367" t="s">
        <v>4887</v>
      </c>
      <c r="G7367">
        <v>0</v>
      </c>
      <c r="H7367">
        <v>16</v>
      </c>
      <c r="I7367">
        <v>1</v>
      </c>
      <c r="J7367">
        <v>14</v>
      </c>
      <c r="K7367">
        <v>1</v>
      </c>
      <c r="L7367">
        <v>0</v>
      </c>
      <c r="M7367">
        <v>0</v>
      </c>
      <c r="N7367">
        <v>0</v>
      </c>
      <c r="O7367">
        <v>0</v>
      </c>
      <c r="P7367">
        <v>0</v>
      </c>
      <c r="Q7367">
        <v>0</v>
      </c>
    </row>
    <row r="7368" spans="1:17" x14ac:dyDescent="0.2">
      <c r="A7368" t="s">
        <v>24391</v>
      </c>
      <c r="B7368" t="s">
        <v>84</v>
      </c>
      <c r="C7368" t="s">
        <v>195</v>
      </c>
      <c r="D7368" t="s">
        <v>17029</v>
      </c>
      <c r="E7368" t="s">
        <v>79</v>
      </c>
      <c r="F7368" t="s">
        <v>4889</v>
      </c>
      <c r="G7368">
        <v>0</v>
      </c>
      <c r="H7368">
        <v>0</v>
      </c>
      <c r="I7368">
        <v>0</v>
      </c>
      <c r="J7368">
        <v>0</v>
      </c>
      <c r="K7368">
        <v>0</v>
      </c>
      <c r="L7368">
        <v>0</v>
      </c>
      <c r="M7368">
        <v>16</v>
      </c>
      <c r="N7368">
        <v>0</v>
      </c>
      <c r="O7368">
        <v>0</v>
      </c>
      <c r="P7368">
        <v>0</v>
      </c>
      <c r="Q7368">
        <v>0</v>
      </c>
    </row>
    <row r="7369" spans="1:17" x14ac:dyDescent="0.2">
      <c r="A7369" t="s">
        <v>24392</v>
      </c>
      <c r="B7369" t="s">
        <v>84</v>
      </c>
      <c r="C7369" t="s">
        <v>195</v>
      </c>
      <c r="D7369" t="s">
        <v>17029</v>
      </c>
      <c r="E7369" t="s">
        <v>79</v>
      </c>
      <c r="F7369" t="s">
        <v>4871</v>
      </c>
      <c r="G7369">
        <v>0</v>
      </c>
      <c r="H7369">
        <v>0</v>
      </c>
      <c r="I7369">
        <v>0</v>
      </c>
      <c r="J7369">
        <v>0</v>
      </c>
      <c r="K7369">
        <v>0</v>
      </c>
      <c r="L7369">
        <v>0</v>
      </c>
      <c r="M7369">
        <v>0</v>
      </c>
      <c r="N7369">
        <v>16</v>
      </c>
      <c r="O7369">
        <v>14</v>
      </c>
      <c r="P7369">
        <v>2</v>
      </c>
      <c r="Q7369">
        <v>0</v>
      </c>
    </row>
    <row r="7370" spans="1:17" x14ac:dyDescent="0.2">
      <c r="A7370" t="s">
        <v>24393</v>
      </c>
      <c r="B7370" t="s">
        <v>84</v>
      </c>
      <c r="C7370" t="s">
        <v>195</v>
      </c>
      <c r="D7370" t="s">
        <v>17029</v>
      </c>
      <c r="E7370" t="s">
        <v>79</v>
      </c>
      <c r="F7370" t="s">
        <v>4873</v>
      </c>
      <c r="G7370">
        <v>0</v>
      </c>
      <c r="H7370">
        <v>0</v>
      </c>
      <c r="I7370">
        <v>0</v>
      </c>
      <c r="J7370">
        <v>0</v>
      </c>
      <c r="K7370">
        <v>0</v>
      </c>
      <c r="L7370">
        <v>0</v>
      </c>
      <c r="M7370">
        <v>0</v>
      </c>
      <c r="N7370">
        <v>14</v>
      </c>
      <c r="O7370">
        <v>13</v>
      </c>
      <c r="P7370">
        <v>1</v>
      </c>
      <c r="Q7370">
        <v>0</v>
      </c>
    </row>
    <row r="7371" spans="1:17" x14ac:dyDescent="0.2">
      <c r="A7371" t="s">
        <v>24394</v>
      </c>
      <c r="B7371" t="s">
        <v>84</v>
      </c>
      <c r="C7371" t="s">
        <v>195</v>
      </c>
      <c r="D7371" t="s">
        <v>17029</v>
      </c>
      <c r="E7371" t="s">
        <v>79</v>
      </c>
      <c r="F7371" t="s">
        <v>17019</v>
      </c>
      <c r="G7371">
        <v>16</v>
      </c>
      <c r="H7371">
        <v>0</v>
      </c>
      <c r="I7371">
        <v>0</v>
      </c>
      <c r="J7371">
        <v>0</v>
      </c>
      <c r="K7371">
        <v>0</v>
      </c>
      <c r="L7371">
        <v>0</v>
      </c>
      <c r="M7371">
        <v>0</v>
      </c>
      <c r="N7371">
        <v>0</v>
      </c>
      <c r="O7371">
        <v>0</v>
      </c>
      <c r="P7371">
        <v>0</v>
      </c>
      <c r="Q7371">
        <v>0</v>
      </c>
    </row>
    <row r="7372" spans="1:17" x14ac:dyDescent="0.2">
      <c r="A7372" t="s">
        <v>24395</v>
      </c>
      <c r="B7372" t="s">
        <v>84</v>
      </c>
      <c r="C7372" t="s">
        <v>195</v>
      </c>
      <c r="D7372" t="s">
        <v>17029</v>
      </c>
      <c r="E7372" t="s">
        <v>81</v>
      </c>
      <c r="F7372" t="s">
        <v>4875</v>
      </c>
      <c r="G7372">
        <v>0</v>
      </c>
      <c r="H7372">
        <v>26</v>
      </c>
      <c r="I7372">
        <v>2</v>
      </c>
      <c r="J7372">
        <v>19</v>
      </c>
      <c r="K7372">
        <v>5</v>
      </c>
      <c r="L7372">
        <v>0</v>
      </c>
      <c r="M7372">
        <v>0</v>
      </c>
      <c r="N7372">
        <v>0</v>
      </c>
      <c r="O7372">
        <v>0</v>
      </c>
      <c r="P7372">
        <v>0</v>
      </c>
      <c r="Q7372">
        <v>0</v>
      </c>
    </row>
    <row r="7373" spans="1:17" x14ac:dyDescent="0.2">
      <c r="A7373" t="s">
        <v>24396</v>
      </c>
      <c r="B7373" t="s">
        <v>84</v>
      </c>
      <c r="C7373" t="s">
        <v>195</v>
      </c>
      <c r="D7373" t="s">
        <v>17029</v>
      </c>
      <c r="E7373" t="s">
        <v>81</v>
      </c>
      <c r="F7373" t="s">
        <v>4877</v>
      </c>
      <c r="G7373">
        <v>0</v>
      </c>
      <c r="H7373">
        <v>26</v>
      </c>
      <c r="I7373">
        <v>1</v>
      </c>
      <c r="J7373">
        <v>20</v>
      </c>
      <c r="K7373">
        <v>4</v>
      </c>
      <c r="L7373">
        <v>1</v>
      </c>
      <c r="M7373">
        <v>0</v>
      </c>
      <c r="N7373">
        <v>0</v>
      </c>
      <c r="O7373">
        <v>0</v>
      </c>
      <c r="P7373">
        <v>0</v>
      </c>
      <c r="Q7373">
        <v>0</v>
      </c>
    </row>
    <row r="7374" spans="1:17" x14ac:dyDescent="0.2">
      <c r="A7374" t="s">
        <v>24397</v>
      </c>
      <c r="B7374" t="s">
        <v>84</v>
      </c>
      <c r="C7374" t="s">
        <v>195</v>
      </c>
      <c r="D7374" t="s">
        <v>17029</v>
      </c>
      <c r="E7374" t="s">
        <v>81</v>
      </c>
      <c r="F7374" t="s">
        <v>4879</v>
      </c>
      <c r="G7374">
        <v>0</v>
      </c>
      <c r="H7374">
        <v>0</v>
      </c>
      <c r="I7374">
        <v>0</v>
      </c>
      <c r="J7374">
        <v>0</v>
      </c>
      <c r="K7374">
        <v>0</v>
      </c>
      <c r="L7374">
        <v>0</v>
      </c>
      <c r="M7374">
        <v>26</v>
      </c>
      <c r="N7374">
        <v>0</v>
      </c>
      <c r="O7374">
        <v>0</v>
      </c>
      <c r="P7374">
        <v>0</v>
      </c>
      <c r="Q7374">
        <v>0</v>
      </c>
    </row>
    <row r="7375" spans="1:17" x14ac:dyDescent="0.2">
      <c r="A7375" t="s">
        <v>24398</v>
      </c>
      <c r="B7375" t="s">
        <v>84</v>
      </c>
      <c r="C7375" t="s">
        <v>195</v>
      </c>
      <c r="D7375" t="s">
        <v>17029</v>
      </c>
      <c r="E7375" t="s">
        <v>81</v>
      </c>
      <c r="F7375" t="s">
        <v>4881</v>
      </c>
      <c r="G7375">
        <v>0</v>
      </c>
      <c r="H7375">
        <v>26</v>
      </c>
      <c r="I7375">
        <v>1</v>
      </c>
      <c r="J7375">
        <v>20</v>
      </c>
      <c r="K7375">
        <v>4</v>
      </c>
      <c r="L7375">
        <v>1</v>
      </c>
      <c r="M7375">
        <v>0</v>
      </c>
      <c r="N7375">
        <v>0</v>
      </c>
      <c r="O7375">
        <v>0</v>
      </c>
      <c r="P7375">
        <v>0</v>
      </c>
      <c r="Q7375">
        <v>0</v>
      </c>
    </row>
    <row r="7376" spans="1:17" x14ac:dyDescent="0.2">
      <c r="A7376" t="s">
        <v>24399</v>
      </c>
      <c r="B7376" t="s">
        <v>84</v>
      </c>
      <c r="C7376" t="s">
        <v>195</v>
      </c>
      <c r="D7376" t="s">
        <v>17029</v>
      </c>
      <c r="E7376" t="s">
        <v>81</v>
      </c>
      <c r="F7376" t="s">
        <v>4883</v>
      </c>
      <c r="G7376">
        <v>0</v>
      </c>
      <c r="H7376">
        <v>26</v>
      </c>
      <c r="I7376">
        <v>1</v>
      </c>
      <c r="J7376">
        <v>20</v>
      </c>
      <c r="K7376">
        <v>4</v>
      </c>
      <c r="L7376">
        <v>1</v>
      </c>
      <c r="M7376">
        <v>0</v>
      </c>
      <c r="N7376">
        <v>0</v>
      </c>
      <c r="O7376">
        <v>0</v>
      </c>
      <c r="P7376">
        <v>0</v>
      </c>
      <c r="Q7376">
        <v>0</v>
      </c>
    </row>
    <row r="7377" spans="1:17" x14ac:dyDescent="0.2">
      <c r="A7377" t="s">
        <v>24400</v>
      </c>
      <c r="B7377" t="s">
        <v>84</v>
      </c>
      <c r="C7377" t="s">
        <v>195</v>
      </c>
      <c r="D7377" t="s">
        <v>17029</v>
      </c>
      <c r="E7377" t="s">
        <v>81</v>
      </c>
      <c r="F7377" t="s">
        <v>4885</v>
      </c>
      <c r="G7377">
        <v>0</v>
      </c>
      <c r="H7377">
        <v>0</v>
      </c>
      <c r="I7377">
        <v>0</v>
      </c>
      <c r="J7377">
        <v>0</v>
      </c>
      <c r="K7377">
        <v>0</v>
      </c>
      <c r="L7377">
        <v>0</v>
      </c>
      <c r="M7377">
        <v>26</v>
      </c>
      <c r="N7377">
        <v>0</v>
      </c>
      <c r="O7377">
        <v>0</v>
      </c>
      <c r="P7377">
        <v>0</v>
      </c>
      <c r="Q7377">
        <v>0</v>
      </c>
    </row>
    <row r="7378" spans="1:17" x14ac:dyDescent="0.2">
      <c r="A7378" t="s">
        <v>24401</v>
      </c>
      <c r="B7378" t="s">
        <v>84</v>
      </c>
      <c r="C7378" t="s">
        <v>195</v>
      </c>
      <c r="D7378" t="s">
        <v>17029</v>
      </c>
      <c r="E7378" t="s">
        <v>81</v>
      </c>
      <c r="F7378" t="s">
        <v>4887</v>
      </c>
      <c r="G7378">
        <v>0</v>
      </c>
      <c r="H7378">
        <v>26</v>
      </c>
      <c r="I7378">
        <v>1</v>
      </c>
      <c r="J7378">
        <v>20</v>
      </c>
      <c r="K7378">
        <v>5</v>
      </c>
      <c r="L7378">
        <v>0</v>
      </c>
      <c r="M7378">
        <v>0</v>
      </c>
      <c r="N7378">
        <v>0</v>
      </c>
      <c r="O7378">
        <v>0</v>
      </c>
      <c r="P7378">
        <v>0</v>
      </c>
      <c r="Q7378">
        <v>0</v>
      </c>
    </row>
    <row r="7379" spans="1:17" x14ac:dyDescent="0.2">
      <c r="A7379" t="s">
        <v>24402</v>
      </c>
      <c r="B7379" t="s">
        <v>84</v>
      </c>
      <c r="C7379" t="s">
        <v>195</v>
      </c>
      <c r="D7379" t="s">
        <v>17029</v>
      </c>
      <c r="E7379" t="s">
        <v>81</v>
      </c>
      <c r="F7379" t="s">
        <v>4889</v>
      </c>
      <c r="G7379">
        <v>0</v>
      </c>
      <c r="H7379">
        <v>0</v>
      </c>
      <c r="I7379">
        <v>0</v>
      </c>
      <c r="J7379">
        <v>0</v>
      </c>
      <c r="K7379">
        <v>0</v>
      </c>
      <c r="L7379">
        <v>0</v>
      </c>
      <c r="M7379">
        <v>26</v>
      </c>
      <c r="N7379">
        <v>0</v>
      </c>
      <c r="O7379">
        <v>0</v>
      </c>
      <c r="P7379">
        <v>0</v>
      </c>
      <c r="Q7379">
        <v>0</v>
      </c>
    </row>
    <row r="7380" spans="1:17" x14ac:dyDescent="0.2">
      <c r="A7380" t="s">
        <v>24403</v>
      </c>
      <c r="B7380" t="s">
        <v>84</v>
      </c>
      <c r="C7380" t="s">
        <v>195</v>
      </c>
      <c r="D7380" t="s">
        <v>17029</v>
      </c>
      <c r="E7380" t="s">
        <v>81</v>
      </c>
      <c r="F7380" t="s">
        <v>4871</v>
      </c>
      <c r="G7380">
        <v>0</v>
      </c>
      <c r="H7380">
        <v>0</v>
      </c>
      <c r="I7380">
        <v>0</v>
      </c>
      <c r="J7380">
        <v>0</v>
      </c>
      <c r="K7380">
        <v>0</v>
      </c>
      <c r="L7380">
        <v>0</v>
      </c>
      <c r="M7380">
        <v>0</v>
      </c>
      <c r="N7380">
        <v>25</v>
      </c>
      <c r="O7380">
        <v>25</v>
      </c>
      <c r="P7380">
        <v>0</v>
      </c>
      <c r="Q7380">
        <v>0</v>
      </c>
    </row>
    <row r="7381" spans="1:17" x14ac:dyDescent="0.2">
      <c r="A7381" t="s">
        <v>24404</v>
      </c>
      <c r="B7381" t="s">
        <v>84</v>
      </c>
      <c r="C7381" t="s">
        <v>195</v>
      </c>
      <c r="D7381" t="s">
        <v>17029</v>
      </c>
      <c r="E7381" t="s">
        <v>81</v>
      </c>
      <c r="F7381" t="s">
        <v>4873</v>
      </c>
      <c r="G7381">
        <v>0</v>
      </c>
      <c r="H7381">
        <v>0</v>
      </c>
      <c r="I7381">
        <v>0</v>
      </c>
      <c r="J7381">
        <v>0</v>
      </c>
      <c r="K7381">
        <v>0</v>
      </c>
      <c r="L7381">
        <v>0</v>
      </c>
      <c r="M7381">
        <v>0</v>
      </c>
      <c r="N7381">
        <v>19</v>
      </c>
      <c r="O7381">
        <v>19</v>
      </c>
      <c r="P7381">
        <v>0</v>
      </c>
      <c r="Q7381">
        <v>0</v>
      </c>
    </row>
    <row r="7382" spans="1:17" x14ac:dyDescent="0.2">
      <c r="A7382" t="s">
        <v>24405</v>
      </c>
      <c r="B7382" t="s">
        <v>84</v>
      </c>
      <c r="C7382" t="s">
        <v>195</v>
      </c>
      <c r="D7382" t="s">
        <v>17029</v>
      </c>
      <c r="E7382" t="s">
        <v>81</v>
      </c>
      <c r="F7382" t="s">
        <v>17019</v>
      </c>
      <c r="G7382">
        <v>26</v>
      </c>
      <c r="H7382">
        <v>0</v>
      </c>
      <c r="I7382">
        <v>0</v>
      </c>
      <c r="J7382">
        <v>0</v>
      </c>
      <c r="K7382">
        <v>0</v>
      </c>
      <c r="L7382">
        <v>0</v>
      </c>
      <c r="M7382">
        <v>0</v>
      </c>
      <c r="N7382">
        <v>0</v>
      </c>
      <c r="O7382">
        <v>0</v>
      </c>
      <c r="P7382">
        <v>0</v>
      </c>
      <c r="Q7382">
        <v>0</v>
      </c>
    </row>
    <row r="7383" spans="1:17" x14ac:dyDescent="0.2">
      <c r="A7383" t="s">
        <v>24406</v>
      </c>
      <c r="B7383" t="s">
        <v>84</v>
      </c>
      <c r="C7383" t="s">
        <v>195</v>
      </c>
      <c r="D7383" t="s">
        <v>17021</v>
      </c>
      <c r="E7383" t="s">
        <v>81</v>
      </c>
      <c r="F7383" t="s">
        <v>17022</v>
      </c>
      <c r="G7383">
        <v>0</v>
      </c>
      <c r="H7383">
        <v>0</v>
      </c>
      <c r="I7383">
        <v>0</v>
      </c>
      <c r="J7383">
        <v>0</v>
      </c>
      <c r="K7383">
        <v>0</v>
      </c>
      <c r="L7383">
        <v>0</v>
      </c>
      <c r="M7383">
        <v>0</v>
      </c>
      <c r="N7383">
        <v>2</v>
      </c>
      <c r="O7383">
        <v>2</v>
      </c>
      <c r="P7383">
        <v>0</v>
      </c>
      <c r="Q7383">
        <v>0</v>
      </c>
    </row>
    <row r="7384" spans="1:17" x14ac:dyDescent="0.2">
      <c r="A7384" t="s">
        <v>24407</v>
      </c>
      <c r="B7384" t="s">
        <v>84</v>
      </c>
      <c r="C7384" t="s">
        <v>195</v>
      </c>
      <c r="D7384" t="s">
        <v>17021</v>
      </c>
      <c r="E7384" t="s">
        <v>81</v>
      </c>
      <c r="F7384" t="s">
        <v>17019</v>
      </c>
      <c r="G7384">
        <v>2</v>
      </c>
      <c r="H7384">
        <v>0</v>
      </c>
      <c r="I7384">
        <v>0</v>
      </c>
      <c r="J7384">
        <v>0</v>
      </c>
      <c r="K7384">
        <v>0</v>
      </c>
      <c r="L7384">
        <v>0</v>
      </c>
      <c r="M7384">
        <v>0</v>
      </c>
      <c r="N7384">
        <v>0</v>
      </c>
      <c r="O7384">
        <v>0</v>
      </c>
      <c r="P7384">
        <v>0</v>
      </c>
      <c r="Q7384">
        <v>0</v>
      </c>
    </row>
    <row r="7385" spans="1:17" x14ac:dyDescent="0.2">
      <c r="A7385" t="s">
        <v>24408</v>
      </c>
      <c r="B7385" t="s">
        <v>84</v>
      </c>
      <c r="C7385" t="s">
        <v>195</v>
      </c>
      <c r="D7385" t="s">
        <v>17025</v>
      </c>
      <c r="E7385" t="s">
        <v>79</v>
      </c>
      <c r="F7385" t="s">
        <v>17019</v>
      </c>
      <c r="G7385">
        <v>1</v>
      </c>
      <c r="H7385">
        <v>0</v>
      </c>
      <c r="I7385">
        <v>0</v>
      </c>
      <c r="J7385">
        <v>0</v>
      </c>
      <c r="K7385">
        <v>0</v>
      </c>
      <c r="L7385">
        <v>0</v>
      </c>
      <c r="M7385">
        <v>0</v>
      </c>
      <c r="N7385">
        <v>0</v>
      </c>
      <c r="O7385">
        <v>0</v>
      </c>
      <c r="P7385">
        <v>0</v>
      </c>
      <c r="Q7385">
        <v>0</v>
      </c>
    </row>
    <row r="7386" spans="1:17" x14ac:dyDescent="0.2">
      <c r="A7386" t="s">
        <v>24409</v>
      </c>
      <c r="B7386" t="s">
        <v>84</v>
      </c>
      <c r="C7386" t="s">
        <v>195</v>
      </c>
      <c r="D7386" t="s">
        <v>17025</v>
      </c>
      <c r="E7386" t="s">
        <v>81</v>
      </c>
      <c r="F7386" t="s">
        <v>17019</v>
      </c>
      <c r="G7386">
        <v>3</v>
      </c>
      <c r="H7386">
        <v>0</v>
      </c>
      <c r="I7386">
        <v>0</v>
      </c>
      <c r="J7386">
        <v>0</v>
      </c>
      <c r="K7386">
        <v>0</v>
      </c>
      <c r="L7386">
        <v>0</v>
      </c>
      <c r="M7386">
        <v>0</v>
      </c>
      <c r="N7386">
        <v>0</v>
      </c>
      <c r="O7386">
        <v>0</v>
      </c>
      <c r="P7386">
        <v>0</v>
      </c>
      <c r="Q7386">
        <v>0</v>
      </c>
    </row>
    <row r="7387" spans="1:17" x14ac:dyDescent="0.2">
      <c r="A7387" t="s">
        <v>24410</v>
      </c>
      <c r="B7387" t="s">
        <v>84</v>
      </c>
      <c r="C7387" t="s">
        <v>273</v>
      </c>
      <c r="D7387" t="s">
        <v>17029</v>
      </c>
      <c r="E7387" t="s">
        <v>79</v>
      </c>
      <c r="F7387" t="s">
        <v>4875</v>
      </c>
      <c r="G7387">
        <v>0</v>
      </c>
      <c r="H7387">
        <v>1</v>
      </c>
      <c r="I7387">
        <v>0</v>
      </c>
      <c r="J7387">
        <v>0</v>
      </c>
      <c r="K7387">
        <v>0</v>
      </c>
      <c r="L7387">
        <v>1</v>
      </c>
      <c r="M7387">
        <v>0</v>
      </c>
      <c r="N7387">
        <v>0</v>
      </c>
      <c r="O7387">
        <v>0</v>
      </c>
      <c r="P7387">
        <v>0</v>
      </c>
      <c r="Q7387">
        <v>0</v>
      </c>
    </row>
    <row r="7388" spans="1:17" x14ac:dyDescent="0.2">
      <c r="A7388" t="s">
        <v>24411</v>
      </c>
      <c r="B7388" t="s">
        <v>84</v>
      </c>
      <c r="C7388" t="s">
        <v>273</v>
      </c>
      <c r="D7388" t="s">
        <v>17029</v>
      </c>
      <c r="E7388" t="s">
        <v>79</v>
      </c>
      <c r="F7388" t="s">
        <v>4877</v>
      </c>
      <c r="G7388">
        <v>0</v>
      </c>
      <c r="H7388">
        <v>1</v>
      </c>
      <c r="I7388">
        <v>0</v>
      </c>
      <c r="J7388">
        <v>0</v>
      </c>
      <c r="K7388">
        <v>0</v>
      </c>
      <c r="L7388">
        <v>1</v>
      </c>
      <c r="M7388">
        <v>0</v>
      </c>
      <c r="N7388">
        <v>0</v>
      </c>
      <c r="O7388">
        <v>0</v>
      </c>
      <c r="P7388">
        <v>0</v>
      </c>
      <c r="Q7388">
        <v>0</v>
      </c>
    </row>
    <row r="7389" spans="1:17" x14ac:dyDescent="0.2">
      <c r="A7389" t="s">
        <v>24412</v>
      </c>
      <c r="B7389" t="s">
        <v>84</v>
      </c>
      <c r="C7389" t="s">
        <v>273</v>
      </c>
      <c r="D7389" t="s">
        <v>17029</v>
      </c>
      <c r="E7389" t="s">
        <v>79</v>
      </c>
      <c r="F7389" t="s">
        <v>4879</v>
      </c>
      <c r="G7389">
        <v>0</v>
      </c>
      <c r="H7389">
        <v>0</v>
      </c>
      <c r="I7389">
        <v>0</v>
      </c>
      <c r="J7389">
        <v>0</v>
      </c>
      <c r="K7389">
        <v>0</v>
      </c>
      <c r="L7389">
        <v>0</v>
      </c>
      <c r="M7389">
        <v>1</v>
      </c>
      <c r="N7389">
        <v>0</v>
      </c>
      <c r="O7389">
        <v>0</v>
      </c>
      <c r="P7389">
        <v>0</v>
      </c>
      <c r="Q7389">
        <v>0</v>
      </c>
    </row>
    <row r="7390" spans="1:17" x14ac:dyDescent="0.2">
      <c r="A7390" t="s">
        <v>24413</v>
      </c>
      <c r="B7390" t="s">
        <v>84</v>
      </c>
      <c r="C7390" t="s">
        <v>273</v>
      </c>
      <c r="D7390" t="s">
        <v>17029</v>
      </c>
      <c r="E7390" t="s">
        <v>79</v>
      </c>
      <c r="F7390" t="s">
        <v>4881</v>
      </c>
      <c r="G7390">
        <v>0</v>
      </c>
      <c r="H7390">
        <v>1</v>
      </c>
      <c r="I7390">
        <v>0</v>
      </c>
      <c r="J7390">
        <v>0</v>
      </c>
      <c r="K7390">
        <v>0</v>
      </c>
      <c r="L7390">
        <v>1</v>
      </c>
      <c r="M7390">
        <v>0</v>
      </c>
      <c r="N7390">
        <v>0</v>
      </c>
      <c r="O7390">
        <v>0</v>
      </c>
      <c r="P7390">
        <v>0</v>
      </c>
      <c r="Q7390">
        <v>0</v>
      </c>
    </row>
    <row r="7391" spans="1:17" x14ac:dyDescent="0.2">
      <c r="A7391" t="s">
        <v>24414</v>
      </c>
      <c r="B7391" t="s">
        <v>84</v>
      </c>
      <c r="C7391" t="s">
        <v>273</v>
      </c>
      <c r="D7391" t="s">
        <v>17029</v>
      </c>
      <c r="E7391" t="s">
        <v>79</v>
      </c>
      <c r="F7391" t="s">
        <v>4883</v>
      </c>
      <c r="G7391">
        <v>0</v>
      </c>
      <c r="H7391">
        <v>1</v>
      </c>
      <c r="I7391">
        <v>0</v>
      </c>
      <c r="J7391">
        <v>0</v>
      </c>
      <c r="K7391">
        <v>0</v>
      </c>
      <c r="L7391">
        <v>1</v>
      </c>
      <c r="M7391">
        <v>0</v>
      </c>
      <c r="N7391">
        <v>0</v>
      </c>
      <c r="O7391">
        <v>0</v>
      </c>
      <c r="P7391">
        <v>0</v>
      </c>
      <c r="Q7391">
        <v>0</v>
      </c>
    </row>
    <row r="7392" spans="1:17" x14ac:dyDescent="0.2">
      <c r="A7392" t="s">
        <v>24415</v>
      </c>
      <c r="B7392" t="s">
        <v>84</v>
      </c>
      <c r="C7392" t="s">
        <v>273</v>
      </c>
      <c r="D7392" t="s">
        <v>17029</v>
      </c>
      <c r="E7392" t="s">
        <v>79</v>
      </c>
      <c r="F7392" t="s">
        <v>4885</v>
      </c>
      <c r="G7392">
        <v>0</v>
      </c>
      <c r="H7392">
        <v>0</v>
      </c>
      <c r="I7392">
        <v>0</v>
      </c>
      <c r="J7392">
        <v>0</v>
      </c>
      <c r="K7392">
        <v>0</v>
      </c>
      <c r="L7392">
        <v>0</v>
      </c>
      <c r="M7392">
        <v>1</v>
      </c>
      <c r="N7392">
        <v>0</v>
      </c>
      <c r="O7392">
        <v>0</v>
      </c>
      <c r="P7392">
        <v>0</v>
      </c>
      <c r="Q7392">
        <v>0</v>
      </c>
    </row>
    <row r="7393" spans="1:17" x14ac:dyDescent="0.2">
      <c r="A7393" t="s">
        <v>24416</v>
      </c>
      <c r="B7393" t="s">
        <v>84</v>
      </c>
      <c r="C7393" t="s">
        <v>273</v>
      </c>
      <c r="D7393" t="s">
        <v>17029</v>
      </c>
      <c r="E7393" t="s">
        <v>79</v>
      </c>
      <c r="F7393" t="s">
        <v>4887</v>
      </c>
      <c r="G7393">
        <v>0</v>
      </c>
      <c r="H7393">
        <v>1</v>
      </c>
      <c r="I7393">
        <v>0</v>
      </c>
      <c r="J7393">
        <v>0</v>
      </c>
      <c r="K7393">
        <v>0</v>
      </c>
      <c r="L7393">
        <v>1</v>
      </c>
      <c r="M7393">
        <v>0</v>
      </c>
      <c r="N7393">
        <v>0</v>
      </c>
      <c r="O7393">
        <v>0</v>
      </c>
      <c r="P7393">
        <v>0</v>
      </c>
      <c r="Q7393">
        <v>0</v>
      </c>
    </row>
    <row r="7394" spans="1:17" x14ac:dyDescent="0.2">
      <c r="A7394" t="s">
        <v>24417</v>
      </c>
      <c r="B7394" t="s">
        <v>84</v>
      </c>
      <c r="C7394" t="s">
        <v>273</v>
      </c>
      <c r="D7394" t="s">
        <v>17029</v>
      </c>
      <c r="E7394" t="s">
        <v>79</v>
      </c>
      <c r="F7394" t="s">
        <v>4889</v>
      </c>
      <c r="G7394">
        <v>0</v>
      </c>
      <c r="H7394">
        <v>0</v>
      </c>
      <c r="I7394">
        <v>0</v>
      </c>
      <c r="J7394">
        <v>0</v>
      </c>
      <c r="K7394">
        <v>0</v>
      </c>
      <c r="L7394">
        <v>0</v>
      </c>
      <c r="M7394">
        <v>1</v>
      </c>
      <c r="N7394">
        <v>0</v>
      </c>
      <c r="O7394">
        <v>0</v>
      </c>
      <c r="P7394">
        <v>0</v>
      </c>
      <c r="Q7394">
        <v>0</v>
      </c>
    </row>
    <row r="7395" spans="1:17" x14ac:dyDescent="0.2">
      <c r="A7395" t="s">
        <v>24418</v>
      </c>
      <c r="B7395" t="s">
        <v>84</v>
      </c>
      <c r="C7395" t="s">
        <v>273</v>
      </c>
      <c r="D7395" t="s">
        <v>17029</v>
      </c>
      <c r="E7395" t="s">
        <v>79</v>
      </c>
      <c r="F7395" t="s">
        <v>4871</v>
      </c>
      <c r="G7395">
        <v>0</v>
      </c>
      <c r="H7395">
        <v>0</v>
      </c>
      <c r="I7395">
        <v>0</v>
      </c>
      <c r="J7395">
        <v>0</v>
      </c>
      <c r="K7395">
        <v>0</v>
      </c>
      <c r="L7395">
        <v>0</v>
      </c>
      <c r="M7395">
        <v>0</v>
      </c>
      <c r="N7395">
        <v>0</v>
      </c>
      <c r="O7395">
        <v>0</v>
      </c>
      <c r="P7395">
        <v>0</v>
      </c>
      <c r="Q7395">
        <v>0</v>
      </c>
    </row>
    <row r="7396" spans="1:17" x14ac:dyDescent="0.2">
      <c r="A7396" t="s">
        <v>24419</v>
      </c>
      <c r="B7396" t="s">
        <v>84</v>
      </c>
      <c r="C7396" t="s">
        <v>273</v>
      </c>
      <c r="D7396" t="s">
        <v>17029</v>
      </c>
      <c r="E7396" t="s">
        <v>79</v>
      </c>
      <c r="F7396" t="s">
        <v>4873</v>
      </c>
      <c r="G7396">
        <v>0</v>
      </c>
      <c r="H7396">
        <v>0</v>
      </c>
      <c r="I7396">
        <v>0</v>
      </c>
      <c r="J7396">
        <v>0</v>
      </c>
      <c r="K7396">
        <v>0</v>
      </c>
      <c r="L7396">
        <v>0</v>
      </c>
      <c r="M7396">
        <v>0</v>
      </c>
      <c r="N7396">
        <v>0</v>
      </c>
      <c r="O7396">
        <v>0</v>
      </c>
      <c r="P7396">
        <v>0</v>
      </c>
      <c r="Q7396">
        <v>0</v>
      </c>
    </row>
    <row r="7397" spans="1:17" x14ac:dyDescent="0.2">
      <c r="A7397" t="s">
        <v>24420</v>
      </c>
      <c r="B7397" t="s">
        <v>84</v>
      </c>
      <c r="C7397" t="s">
        <v>273</v>
      </c>
      <c r="D7397" t="s">
        <v>17029</v>
      </c>
      <c r="E7397" t="s">
        <v>79</v>
      </c>
      <c r="F7397" t="s">
        <v>17019</v>
      </c>
      <c r="G7397">
        <v>1</v>
      </c>
      <c r="H7397">
        <v>0</v>
      </c>
      <c r="I7397">
        <v>0</v>
      </c>
      <c r="J7397">
        <v>0</v>
      </c>
      <c r="K7397">
        <v>0</v>
      </c>
      <c r="L7397">
        <v>0</v>
      </c>
      <c r="M7397">
        <v>0</v>
      </c>
      <c r="N7397">
        <v>0</v>
      </c>
      <c r="O7397">
        <v>0</v>
      </c>
      <c r="P7397">
        <v>0</v>
      </c>
      <c r="Q7397">
        <v>0</v>
      </c>
    </row>
    <row r="7398" spans="1:17" x14ac:dyDescent="0.2">
      <c r="A7398" t="s">
        <v>24421</v>
      </c>
      <c r="B7398" t="s">
        <v>84</v>
      </c>
      <c r="C7398" t="s">
        <v>273</v>
      </c>
      <c r="D7398" t="s">
        <v>17029</v>
      </c>
      <c r="E7398" t="s">
        <v>81</v>
      </c>
      <c r="F7398" t="s">
        <v>4875</v>
      </c>
      <c r="G7398">
        <v>0</v>
      </c>
      <c r="H7398">
        <v>5</v>
      </c>
      <c r="I7398">
        <v>1</v>
      </c>
      <c r="J7398">
        <v>3</v>
      </c>
      <c r="K7398">
        <v>0</v>
      </c>
      <c r="L7398">
        <v>1</v>
      </c>
      <c r="M7398">
        <v>0</v>
      </c>
      <c r="N7398">
        <v>0</v>
      </c>
      <c r="O7398">
        <v>0</v>
      </c>
      <c r="P7398">
        <v>0</v>
      </c>
      <c r="Q7398">
        <v>0</v>
      </c>
    </row>
    <row r="7399" spans="1:17" x14ac:dyDescent="0.2">
      <c r="A7399" t="s">
        <v>24422</v>
      </c>
      <c r="B7399" t="s">
        <v>84</v>
      </c>
      <c r="C7399" t="s">
        <v>273</v>
      </c>
      <c r="D7399" t="s">
        <v>17029</v>
      </c>
      <c r="E7399" t="s">
        <v>81</v>
      </c>
      <c r="F7399" t="s">
        <v>4877</v>
      </c>
      <c r="G7399">
        <v>0</v>
      </c>
      <c r="H7399">
        <v>5</v>
      </c>
      <c r="I7399">
        <v>1</v>
      </c>
      <c r="J7399">
        <v>3</v>
      </c>
      <c r="K7399">
        <v>0</v>
      </c>
      <c r="L7399">
        <v>1</v>
      </c>
      <c r="M7399">
        <v>0</v>
      </c>
      <c r="N7399">
        <v>0</v>
      </c>
      <c r="O7399">
        <v>0</v>
      </c>
      <c r="P7399">
        <v>0</v>
      </c>
      <c r="Q7399">
        <v>0</v>
      </c>
    </row>
    <row r="7400" spans="1:17" x14ac:dyDescent="0.2">
      <c r="A7400" t="s">
        <v>24423</v>
      </c>
      <c r="B7400" t="s">
        <v>84</v>
      </c>
      <c r="C7400" t="s">
        <v>273</v>
      </c>
      <c r="D7400" t="s">
        <v>17029</v>
      </c>
      <c r="E7400" t="s">
        <v>81</v>
      </c>
      <c r="F7400" t="s">
        <v>4879</v>
      </c>
      <c r="G7400">
        <v>0</v>
      </c>
      <c r="H7400">
        <v>0</v>
      </c>
      <c r="I7400">
        <v>0</v>
      </c>
      <c r="J7400">
        <v>0</v>
      </c>
      <c r="K7400">
        <v>0</v>
      </c>
      <c r="L7400">
        <v>0</v>
      </c>
      <c r="M7400">
        <v>5</v>
      </c>
      <c r="N7400">
        <v>0</v>
      </c>
      <c r="O7400">
        <v>0</v>
      </c>
      <c r="P7400">
        <v>0</v>
      </c>
      <c r="Q7400">
        <v>0</v>
      </c>
    </row>
    <row r="7401" spans="1:17" x14ac:dyDescent="0.2">
      <c r="A7401" t="s">
        <v>24424</v>
      </c>
      <c r="B7401" t="s">
        <v>84</v>
      </c>
      <c r="C7401" t="s">
        <v>273</v>
      </c>
      <c r="D7401" t="s">
        <v>17029</v>
      </c>
      <c r="E7401" t="s">
        <v>81</v>
      </c>
      <c r="F7401" t="s">
        <v>4881</v>
      </c>
      <c r="G7401">
        <v>0</v>
      </c>
      <c r="H7401">
        <v>5</v>
      </c>
      <c r="I7401">
        <v>1</v>
      </c>
      <c r="J7401">
        <v>3</v>
      </c>
      <c r="K7401">
        <v>0</v>
      </c>
      <c r="L7401">
        <v>1</v>
      </c>
      <c r="M7401">
        <v>0</v>
      </c>
      <c r="N7401">
        <v>0</v>
      </c>
      <c r="O7401">
        <v>0</v>
      </c>
      <c r="P7401">
        <v>0</v>
      </c>
      <c r="Q7401">
        <v>0</v>
      </c>
    </row>
    <row r="7402" spans="1:17" x14ac:dyDescent="0.2">
      <c r="A7402" t="s">
        <v>24425</v>
      </c>
      <c r="B7402" t="s">
        <v>84</v>
      </c>
      <c r="C7402" t="s">
        <v>273</v>
      </c>
      <c r="D7402" t="s">
        <v>17029</v>
      </c>
      <c r="E7402" t="s">
        <v>81</v>
      </c>
      <c r="F7402" t="s">
        <v>4883</v>
      </c>
      <c r="G7402">
        <v>0</v>
      </c>
      <c r="H7402">
        <v>5</v>
      </c>
      <c r="I7402">
        <v>1</v>
      </c>
      <c r="J7402">
        <v>3</v>
      </c>
      <c r="K7402">
        <v>0</v>
      </c>
      <c r="L7402">
        <v>1</v>
      </c>
      <c r="M7402">
        <v>0</v>
      </c>
      <c r="N7402">
        <v>0</v>
      </c>
      <c r="O7402">
        <v>0</v>
      </c>
      <c r="P7402">
        <v>0</v>
      </c>
      <c r="Q7402">
        <v>0</v>
      </c>
    </row>
    <row r="7403" spans="1:17" x14ac:dyDescent="0.2">
      <c r="A7403" t="s">
        <v>24426</v>
      </c>
      <c r="B7403" t="s">
        <v>84</v>
      </c>
      <c r="C7403" t="s">
        <v>273</v>
      </c>
      <c r="D7403" t="s">
        <v>17029</v>
      </c>
      <c r="E7403" t="s">
        <v>81</v>
      </c>
      <c r="F7403" t="s">
        <v>4885</v>
      </c>
      <c r="G7403">
        <v>0</v>
      </c>
      <c r="H7403">
        <v>0</v>
      </c>
      <c r="I7403">
        <v>0</v>
      </c>
      <c r="J7403">
        <v>0</v>
      </c>
      <c r="K7403">
        <v>0</v>
      </c>
      <c r="L7403">
        <v>0</v>
      </c>
      <c r="M7403">
        <v>5</v>
      </c>
      <c r="N7403">
        <v>0</v>
      </c>
      <c r="O7403">
        <v>0</v>
      </c>
      <c r="P7403">
        <v>0</v>
      </c>
      <c r="Q7403">
        <v>0</v>
      </c>
    </row>
    <row r="7404" spans="1:17" x14ac:dyDescent="0.2">
      <c r="A7404" t="s">
        <v>24427</v>
      </c>
      <c r="B7404" t="s">
        <v>84</v>
      </c>
      <c r="C7404" t="s">
        <v>273</v>
      </c>
      <c r="D7404" t="s">
        <v>17029</v>
      </c>
      <c r="E7404" t="s">
        <v>81</v>
      </c>
      <c r="F7404" t="s">
        <v>4887</v>
      </c>
      <c r="G7404">
        <v>0</v>
      </c>
      <c r="H7404">
        <v>5</v>
      </c>
      <c r="I7404">
        <v>1</v>
      </c>
      <c r="J7404">
        <v>3</v>
      </c>
      <c r="K7404">
        <v>0</v>
      </c>
      <c r="L7404">
        <v>1</v>
      </c>
      <c r="M7404">
        <v>0</v>
      </c>
      <c r="N7404">
        <v>0</v>
      </c>
      <c r="O7404">
        <v>0</v>
      </c>
      <c r="P7404">
        <v>0</v>
      </c>
      <c r="Q7404">
        <v>0</v>
      </c>
    </row>
    <row r="7405" spans="1:17" x14ac:dyDescent="0.2">
      <c r="A7405" t="s">
        <v>24428</v>
      </c>
      <c r="B7405" t="s">
        <v>84</v>
      </c>
      <c r="C7405" t="s">
        <v>273</v>
      </c>
      <c r="D7405" t="s">
        <v>17029</v>
      </c>
      <c r="E7405" t="s">
        <v>81</v>
      </c>
      <c r="F7405" t="s">
        <v>4889</v>
      </c>
      <c r="G7405">
        <v>0</v>
      </c>
      <c r="H7405">
        <v>0</v>
      </c>
      <c r="I7405">
        <v>0</v>
      </c>
      <c r="J7405">
        <v>0</v>
      </c>
      <c r="K7405">
        <v>0</v>
      </c>
      <c r="L7405">
        <v>0</v>
      </c>
      <c r="M7405">
        <v>5</v>
      </c>
      <c r="N7405">
        <v>0</v>
      </c>
      <c r="O7405">
        <v>0</v>
      </c>
      <c r="P7405">
        <v>0</v>
      </c>
      <c r="Q7405">
        <v>0</v>
      </c>
    </row>
    <row r="7406" spans="1:17" x14ac:dyDescent="0.2">
      <c r="A7406" t="s">
        <v>24429</v>
      </c>
      <c r="B7406" t="s">
        <v>84</v>
      </c>
      <c r="C7406" t="s">
        <v>273</v>
      </c>
      <c r="D7406" t="s">
        <v>17029</v>
      </c>
      <c r="E7406" t="s">
        <v>81</v>
      </c>
      <c r="F7406" t="s">
        <v>4871</v>
      </c>
      <c r="G7406">
        <v>0</v>
      </c>
      <c r="H7406">
        <v>0</v>
      </c>
      <c r="I7406">
        <v>0</v>
      </c>
      <c r="J7406">
        <v>0</v>
      </c>
      <c r="K7406">
        <v>0</v>
      </c>
      <c r="L7406">
        <v>0</v>
      </c>
      <c r="M7406">
        <v>0</v>
      </c>
      <c r="N7406">
        <v>4</v>
      </c>
      <c r="O7406">
        <v>4</v>
      </c>
      <c r="P7406">
        <v>0</v>
      </c>
      <c r="Q7406">
        <v>0</v>
      </c>
    </row>
    <row r="7407" spans="1:17" x14ac:dyDescent="0.2">
      <c r="A7407" t="s">
        <v>24430</v>
      </c>
      <c r="B7407" t="s">
        <v>84</v>
      </c>
      <c r="C7407" t="s">
        <v>273</v>
      </c>
      <c r="D7407" t="s">
        <v>17029</v>
      </c>
      <c r="E7407" t="s">
        <v>81</v>
      </c>
      <c r="F7407" t="s">
        <v>4873</v>
      </c>
      <c r="G7407">
        <v>0</v>
      </c>
      <c r="H7407">
        <v>0</v>
      </c>
      <c r="I7407">
        <v>0</v>
      </c>
      <c r="J7407">
        <v>0</v>
      </c>
      <c r="K7407">
        <v>0</v>
      </c>
      <c r="L7407">
        <v>0</v>
      </c>
      <c r="M7407">
        <v>0</v>
      </c>
      <c r="N7407">
        <v>4</v>
      </c>
      <c r="O7407">
        <v>4</v>
      </c>
      <c r="P7407">
        <v>0</v>
      </c>
      <c r="Q7407">
        <v>0</v>
      </c>
    </row>
    <row r="7408" spans="1:17" x14ac:dyDescent="0.2">
      <c r="A7408" t="s">
        <v>24431</v>
      </c>
      <c r="B7408" t="s">
        <v>84</v>
      </c>
      <c r="C7408" t="s">
        <v>273</v>
      </c>
      <c r="D7408" t="s">
        <v>17029</v>
      </c>
      <c r="E7408" t="s">
        <v>81</v>
      </c>
      <c r="F7408" t="s">
        <v>17019</v>
      </c>
      <c r="G7408">
        <v>5</v>
      </c>
      <c r="H7408">
        <v>0</v>
      </c>
      <c r="I7408">
        <v>0</v>
      </c>
      <c r="J7408">
        <v>0</v>
      </c>
      <c r="K7408">
        <v>0</v>
      </c>
      <c r="L7408">
        <v>0</v>
      </c>
      <c r="M7408">
        <v>0</v>
      </c>
      <c r="N7408">
        <v>0</v>
      </c>
      <c r="O7408">
        <v>0</v>
      </c>
      <c r="P7408">
        <v>0</v>
      </c>
      <c r="Q7408">
        <v>0</v>
      </c>
    </row>
    <row r="7409" spans="1:17" x14ac:dyDescent="0.2">
      <c r="A7409" t="s">
        <v>24432</v>
      </c>
      <c r="B7409" t="s">
        <v>84</v>
      </c>
      <c r="C7409" t="s">
        <v>196</v>
      </c>
      <c r="D7409" t="s">
        <v>17027</v>
      </c>
      <c r="E7409" t="s">
        <v>81</v>
      </c>
      <c r="F7409" t="s">
        <v>17019</v>
      </c>
      <c r="G7409">
        <v>2</v>
      </c>
      <c r="H7409">
        <v>0</v>
      </c>
      <c r="I7409">
        <v>0</v>
      </c>
      <c r="J7409">
        <v>0</v>
      </c>
      <c r="K7409">
        <v>0</v>
      </c>
      <c r="L7409">
        <v>0</v>
      </c>
      <c r="M7409">
        <v>0</v>
      </c>
      <c r="N7409">
        <v>0</v>
      </c>
      <c r="O7409">
        <v>0</v>
      </c>
      <c r="P7409">
        <v>0</v>
      </c>
      <c r="Q7409">
        <v>0</v>
      </c>
    </row>
    <row r="7410" spans="1:17" x14ac:dyDescent="0.2">
      <c r="A7410" t="s">
        <v>24433</v>
      </c>
      <c r="B7410" t="s">
        <v>84</v>
      </c>
      <c r="C7410" t="s">
        <v>196</v>
      </c>
      <c r="D7410" t="s">
        <v>17029</v>
      </c>
      <c r="E7410" t="s">
        <v>79</v>
      </c>
      <c r="F7410" t="s">
        <v>4875</v>
      </c>
      <c r="G7410">
        <v>0</v>
      </c>
      <c r="H7410">
        <v>9</v>
      </c>
      <c r="I7410">
        <v>0</v>
      </c>
      <c r="J7410">
        <v>5</v>
      </c>
      <c r="K7410">
        <v>1</v>
      </c>
      <c r="L7410">
        <v>3</v>
      </c>
      <c r="M7410">
        <v>0</v>
      </c>
      <c r="N7410">
        <v>0</v>
      </c>
      <c r="O7410">
        <v>0</v>
      </c>
      <c r="P7410">
        <v>0</v>
      </c>
      <c r="Q7410">
        <v>0</v>
      </c>
    </row>
    <row r="7411" spans="1:17" x14ac:dyDescent="0.2">
      <c r="A7411" t="s">
        <v>24434</v>
      </c>
      <c r="B7411" t="s">
        <v>84</v>
      </c>
      <c r="C7411" t="s">
        <v>196</v>
      </c>
      <c r="D7411" t="s">
        <v>17029</v>
      </c>
      <c r="E7411" t="s">
        <v>79</v>
      </c>
      <c r="F7411" t="s">
        <v>4877</v>
      </c>
      <c r="G7411">
        <v>0</v>
      </c>
      <c r="H7411">
        <v>9</v>
      </c>
      <c r="I7411">
        <v>0</v>
      </c>
      <c r="J7411">
        <v>5</v>
      </c>
      <c r="K7411">
        <v>0</v>
      </c>
      <c r="L7411">
        <v>4</v>
      </c>
      <c r="M7411">
        <v>0</v>
      </c>
      <c r="N7411">
        <v>0</v>
      </c>
      <c r="O7411">
        <v>0</v>
      </c>
      <c r="P7411">
        <v>0</v>
      </c>
      <c r="Q7411">
        <v>0</v>
      </c>
    </row>
    <row r="7412" spans="1:17" x14ac:dyDescent="0.2">
      <c r="A7412" t="s">
        <v>24435</v>
      </c>
      <c r="B7412" t="s">
        <v>84</v>
      </c>
      <c r="C7412" t="s">
        <v>196</v>
      </c>
      <c r="D7412" t="s">
        <v>17029</v>
      </c>
      <c r="E7412" t="s">
        <v>79</v>
      </c>
      <c r="F7412" t="s">
        <v>4879</v>
      </c>
      <c r="G7412">
        <v>0</v>
      </c>
      <c r="H7412">
        <v>0</v>
      </c>
      <c r="I7412">
        <v>0</v>
      </c>
      <c r="J7412">
        <v>0</v>
      </c>
      <c r="K7412">
        <v>0</v>
      </c>
      <c r="L7412">
        <v>0</v>
      </c>
      <c r="M7412">
        <v>9</v>
      </c>
      <c r="N7412">
        <v>0</v>
      </c>
      <c r="O7412">
        <v>0</v>
      </c>
      <c r="P7412">
        <v>0</v>
      </c>
      <c r="Q7412">
        <v>0</v>
      </c>
    </row>
    <row r="7413" spans="1:17" x14ac:dyDescent="0.2">
      <c r="A7413" t="s">
        <v>24436</v>
      </c>
      <c r="B7413" t="s">
        <v>84</v>
      </c>
      <c r="C7413" t="s">
        <v>196</v>
      </c>
      <c r="D7413" t="s">
        <v>17029</v>
      </c>
      <c r="E7413" t="s">
        <v>79</v>
      </c>
      <c r="F7413" t="s">
        <v>4881</v>
      </c>
      <c r="G7413">
        <v>0</v>
      </c>
      <c r="H7413">
        <v>9</v>
      </c>
      <c r="I7413">
        <v>0</v>
      </c>
      <c r="J7413">
        <v>5</v>
      </c>
      <c r="K7413">
        <v>0</v>
      </c>
      <c r="L7413">
        <v>4</v>
      </c>
      <c r="M7413">
        <v>0</v>
      </c>
      <c r="N7413">
        <v>0</v>
      </c>
      <c r="O7413">
        <v>0</v>
      </c>
      <c r="P7413">
        <v>0</v>
      </c>
      <c r="Q7413">
        <v>0</v>
      </c>
    </row>
    <row r="7414" spans="1:17" x14ac:dyDescent="0.2">
      <c r="A7414" t="s">
        <v>24437</v>
      </c>
      <c r="B7414" t="s">
        <v>84</v>
      </c>
      <c r="C7414" t="s">
        <v>196</v>
      </c>
      <c r="D7414" t="s">
        <v>17029</v>
      </c>
      <c r="E7414" t="s">
        <v>79</v>
      </c>
      <c r="F7414" t="s">
        <v>4883</v>
      </c>
      <c r="G7414">
        <v>0</v>
      </c>
      <c r="H7414">
        <v>9</v>
      </c>
      <c r="I7414">
        <v>0</v>
      </c>
      <c r="J7414">
        <v>5</v>
      </c>
      <c r="K7414">
        <v>0</v>
      </c>
      <c r="L7414">
        <v>4</v>
      </c>
      <c r="M7414">
        <v>0</v>
      </c>
      <c r="N7414">
        <v>0</v>
      </c>
      <c r="O7414">
        <v>0</v>
      </c>
      <c r="P7414">
        <v>0</v>
      </c>
      <c r="Q7414">
        <v>0</v>
      </c>
    </row>
    <row r="7415" spans="1:17" x14ac:dyDescent="0.2">
      <c r="A7415" t="s">
        <v>24438</v>
      </c>
      <c r="B7415" t="s">
        <v>84</v>
      </c>
      <c r="C7415" t="s">
        <v>196</v>
      </c>
      <c r="D7415" t="s">
        <v>17029</v>
      </c>
      <c r="E7415" t="s">
        <v>79</v>
      </c>
      <c r="F7415" t="s">
        <v>4885</v>
      </c>
      <c r="G7415">
        <v>0</v>
      </c>
      <c r="H7415">
        <v>0</v>
      </c>
      <c r="I7415">
        <v>0</v>
      </c>
      <c r="J7415">
        <v>0</v>
      </c>
      <c r="K7415">
        <v>0</v>
      </c>
      <c r="L7415">
        <v>0</v>
      </c>
      <c r="M7415">
        <v>9</v>
      </c>
      <c r="N7415">
        <v>0</v>
      </c>
      <c r="O7415">
        <v>0</v>
      </c>
      <c r="P7415">
        <v>0</v>
      </c>
      <c r="Q7415">
        <v>0</v>
      </c>
    </row>
    <row r="7416" spans="1:17" x14ac:dyDescent="0.2">
      <c r="A7416" t="s">
        <v>24439</v>
      </c>
      <c r="B7416" t="s">
        <v>84</v>
      </c>
      <c r="C7416" t="s">
        <v>196</v>
      </c>
      <c r="D7416" t="s">
        <v>17029</v>
      </c>
      <c r="E7416" t="s">
        <v>79</v>
      </c>
      <c r="F7416" t="s">
        <v>4887</v>
      </c>
      <c r="G7416">
        <v>0</v>
      </c>
      <c r="H7416">
        <v>9</v>
      </c>
      <c r="I7416">
        <v>0</v>
      </c>
      <c r="J7416">
        <v>5</v>
      </c>
      <c r="K7416">
        <v>1</v>
      </c>
      <c r="L7416">
        <v>3</v>
      </c>
      <c r="M7416">
        <v>0</v>
      </c>
      <c r="N7416">
        <v>0</v>
      </c>
      <c r="O7416">
        <v>0</v>
      </c>
      <c r="P7416">
        <v>0</v>
      </c>
      <c r="Q7416">
        <v>0</v>
      </c>
    </row>
    <row r="7417" spans="1:17" x14ac:dyDescent="0.2">
      <c r="A7417" t="s">
        <v>24440</v>
      </c>
      <c r="B7417" t="s">
        <v>84</v>
      </c>
      <c r="C7417" t="s">
        <v>196</v>
      </c>
      <c r="D7417" t="s">
        <v>17029</v>
      </c>
      <c r="E7417" t="s">
        <v>79</v>
      </c>
      <c r="F7417" t="s">
        <v>4889</v>
      </c>
      <c r="G7417">
        <v>0</v>
      </c>
      <c r="H7417">
        <v>0</v>
      </c>
      <c r="I7417">
        <v>0</v>
      </c>
      <c r="J7417">
        <v>0</v>
      </c>
      <c r="K7417">
        <v>0</v>
      </c>
      <c r="L7417">
        <v>0</v>
      </c>
      <c r="M7417">
        <v>9</v>
      </c>
      <c r="N7417">
        <v>0</v>
      </c>
      <c r="O7417">
        <v>0</v>
      </c>
      <c r="P7417">
        <v>0</v>
      </c>
      <c r="Q7417">
        <v>0</v>
      </c>
    </row>
    <row r="7418" spans="1:17" x14ac:dyDescent="0.2">
      <c r="A7418" t="s">
        <v>24441</v>
      </c>
      <c r="B7418" t="s">
        <v>84</v>
      </c>
      <c r="C7418" t="s">
        <v>196</v>
      </c>
      <c r="D7418" t="s">
        <v>17029</v>
      </c>
      <c r="E7418" t="s">
        <v>79</v>
      </c>
      <c r="F7418" t="s">
        <v>4871</v>
      </c>
      <c r="G7418">
        <v>0</v>
      </c>
      <c r="H7418">
        <v>0</v>
      </c>
      <c r="I7418">
        <v>0</v>
      </c>
      <c r="J7418">
        <v>0</v>
      </c>
      <c r="K7418">
        <v>0</v>
      </c>
      <c r="L7418">
        <v>0</v>
      </c>
      <c r="M7418">
        <v>0</v>
      </c>
      <c r="N7418">
        <v>9</v>
      </c>
      <c r="O7418">
        <v>5</v>
      </c>
      <c r="P7418">
        <v>4</v>
      </c>
      <c r="Q7418">
        <v>0</v>
      </c>
    </row>
    <row r="7419" spans="1:17" x14ac:dyDescent="0.2">
      <c r="A7419" t="s">
        <v>24442</v>
      </c>
      <c r="B7419" t="s">
        <v>84</v>
      </c>
      <c r="C7419" t="s">
        <v>196</v>
      </c>
      <c r="D7419" t="s">
        <v>17029</v>
      </c>
      <c r="E7419" t="s">
        <v>79</v>
      </c>
      <c r="F7419" t="s">
        <v>4873</v>
      </c>
      <c r="G7419">
        <v>0</v>
      </c>
      <c r="H7419">
        <v>0</v>
      </c>
      <c r="I7419">
        <v>0</v>
      </c>
      <c r="J7419">
        <v>0</v>
      </c>
      <c r="K7419">
        <v>0</v>
      </c>
      <c r="L7419">
        <v>0</v>
      </c>
      <c r="M7419">
        <v>0</v>
      </c>
      <c r="N7419">
        <v>9</v>
      </c>
      <c r="O7419">
        <v>5</v>
      </c>
      <c r="P7419">
        <v>4</v>
      </c>
      <c r="Q7419">
        <v>0</v>
      </c>
    </row>
    <row r="7420" spans="1:17" x14ac:dyDescent="0.2">
      <c r="A7420" t="s">
        <v>24443</v>
      </c>
      <c r="B7420" t="s">
        <v>84</v>
      </c>
      <c r="C7420" t="s">
        <v>196</v>
      </c>
      <c r="D7420" t="s">
        <v>17029</v>
      </c>
      <c r="E7420" t="s">
        <v>79</v>
      </c>
      <c r="F7420" t="s">
        <v>17019</v>
      </c>
      <c r="G7420">
        <v>9</v>
      </c>
      <c r="H7420">
        <v>0</v>
      </c>
      <c r="I7420">
        <v>0</v>
      </c>
      <c r="J7420">
        <v>0</v>
      </c>
      <c r="K7420">
        <v>0</v>
      </c>
      <c r="L7420">
        <v>0</v>
      </c>
      <c r="M7420">
        <v>0</v>
      </c>
      <c r="N7420">
        <v>0</v>
      </c>
      <c r="O7420">
        <v>0</v>
      </c>
      <c r="P7420">
        <v>0</v>
      </c>
      <c r="Q7420">
        <v>0</v>
      </c>
    </row>
    <row r="7421" spans="1:17" x14ac:dyDescent="0.2">
      <c r="A7421" t="s">
        <v>24444</v>
      </c>
      <c r="B7421" t="s">
        <v>84</v>
      </c>
      <c r="C7421" t="s">
        <v>196</v>
      </c>
      <c r="D7421" t="s">
        <v>17029</v>
      </c>
      <c r="E7421" t="s">
        <v>81</v>
      </c>
      <c r="F7421" t="s">
        <v>4875</v>
      </c>
      <c r="G7421">
        <v>0</v>
      </c>
      <c r="H7421">
        <v>14</v>
      </c>
      <c r="I7421">
        <v>1</v>
      </c>
      <c r="J7421">
        <v>11</v>
      </c>
      <c r="K7421">
        <v>1</v>
      </c>
      <c r="L7421">
        <v>1</v>
      </c>
      <c r="M7421">
        <v>0</v>
      </c>
      <c r="N7421">
        <v>0</v>
      </c>
      <c r="O7421">
        <v>0</v>
      </c>
      <c r="P7421">
        <v>0</v>
      </c>
      <c r="Q7421">
        <v>0</v>
      </c>
    </row>
    <row r="7422" spans="1:17" x14ac:dyDescent="0.2">
      <c r="A7422" t="s">
        <v>24445</v>
      </c>
      <c r="B7422" t="s">
        <v>84</v>
      </c>
      <c r="C7422" t="s">
        <v>196</v>
      </c>
      <c r="D7422" t="s">
        <v>17029</v>
      </c>
      <c r="E7422" t="s">
        <v>81</v>
      </c>
      <c r="F7422" t="s">
        <v>4877</v>
      </c>
      <c r="G7422">
        <v>0</v>
      </c>
      <c r="H7422">
        <v>14</v>
      </c>
      <c r="I7422">
        <v>1</v>
      </c>
      <c r="J7422">
        <v>11</v>
      </c>
      <c r="K7422">
        <v>0</v>
      </c>
      <c r="L7422">
        <v>2</v>
      </c>
      <c r="M7422">
        <v>0</v>
      </c>
      <c r="N7422">
        <v>0</v>
      </c>
      <c r="O7422">
        <v>0</v>
      </c>
      <c r="P7422">
        <v>0</v>
      </c>
      <c r="Q7422">
        <v>0</v>
      </c>
    </row>
    <row r="7423" spans="1:17" x14ac:dyDescent="0.2">
      <c r="A7423" t="s">
        <v>24446</v>
      </c>
      <c r="B7423" t="s">
        <v>84</v>
      </c>
      <c r="C7423" t="s">
        <v>196</v>
      </c>
      <c r="D7423" t="s">
        <v>17029</v>
      </c>
      <c r="E7423" t="s">
        <v>81</v>
      </c>
      <c r="F7423" t="s">
        <v>4879</v>
      </c>
      <c r="G7423">
        <v>0</v>
      </c>
      <c r="H7423">
        <v>0</v>
      </c>
      <c r="I7423">
        <v>0</v>
      </c>
      <c r="J7423">
        <v>0</v>
      </c>
      <c r="K7423">
        <v>0</v>
      </c>
      <c r="L7423">
        <v>0</v>
      </c>
      <c r="M7423">
        <v>14</v>
      </c>
      <c r="N7423">
        <v>0</v>
      </c>
      <c r="O7423">
        <v>0</v>
      </c>
      <c r="P7423">
        <v>0</v>
      </c>
      <c r="Q7423">
        <v>0</v>
      </c>
    </row>
    <row r="7424" spans="1:17" x14ac:dyDescent="0.2">
      <c r="A7424" t="s">
        <v>24447</v>
      </c>
      <c r="B7424" t="s">
        <v>84</v>
      </c>
      <c r="C7424" t="s">
        <v>196</v>
      </c>
      <c r="D7424" t="s">
        <v>17029</v>
      </c>
      <c r="E7424" t="s">
        <v>81</v>
      </c>
      <c r="F7424" t="s">
        <v>4881</v>
      </c>
      <c r="G7424">
        <v>0</v>
      </c>
      <c r="H7424">
        <v>14</v>
      </c>
      <c r="I7424">
        <v>1</v>
      </c>
      <c r="J7424">
        <v>11</v>
      </c>
      <c r="K7424">
        <v>0</v>
      </c>
      <c r="L7424">
        <v>2</v>
      </c>
      <c r="M7424">
        <v>0</v>
      </c>
      <c r="N7424">
        <v>0</v>
      </c>
      <c r="O7424">
        <v>0</v>
      </c>
      <c r="P7424">
        <v>0</v>
      </c>
      <c r="Q7424">
        <v>0</v>
      </c>
    </row>
    <row r="7425" spans="1:17" x14ac:dyDescent="0.2">
      <c r="A7425" t="s">
        <v>24448</v>
      </c>
      <c r="B7425" t="s">
        <v>84</v>
      </c>
      <c r="C7425" t="s">
        <v>196</v>
      </c>
      <c r="D7425" t="s">
        <v>17029</v>
      </c>
      <c r="E7425" t="s">
        <v>81</v>
      </c>
      <c r="F7425" t="s">
        <v>4883</v>
      </c>
      <c r="G7425">
        <v>0</v>
      </c>
      <c r="H7425">
        <v>14</v>
      </c>
      <c r="I7425">
        <v>1</v>
      </c>
      <c r="J7425">
        <v>11</v>
      </c>
      <c r="K7425">
        <v>0</v>
      </c>
      <c r="L7425">
        <v>2</v>
      </c>
      <c r="M7425">
        <v>0</v>
      </c>
      <c r="N7425">
        <v>0</v>
      </c>
      <c r="O7425">
        <v>0</v>
      </c>
      <c r="P7425">
        <v>0</v>
      </c>
      <c r="Q7425">
        <v>0</v>
      </c>
    </row>
    <row r="7426" spans="1:17" x14ac:dyDescent="0.2">
      <c r="A7426" t="s">
        <v>24449</v>
      </c>
      <c r="B7426" t="s">
        <v>84</v>
      </c>
      <c r="C7426" t="s">
        <v>196</v>
      </c>
      <c r="D7426" t="s">
        <v>17029</v>
      </c>
      <c r="E7426" t="s">
        <v>81</v>
      </c>
      <c r="F7426" t="s">
        <v>4885</v>
      </c>
      <c r="G7426">
        <v>0</v>
      </c>
      <c r="H7426">
        <v>0</v>
      </c>
      <c r="I7426">
        <v>0</v>
      </c>
      <c r="J7426">
        <v>0</v>
      </c>
      <c r="K7426">
        <v>0</v>
      </c>
      <c r="L7426">
        <v>0</v>
      </c>
      <c r="M7426">
        <v>14</v>
      </c>
      <c r="N7426">
        <v>0</v>
      </c>
      <c r="O7426">
        <v>0</v>
      </c>
      <c r="P7426">
        <v>0</v>
      </c>
      <c r="Q7426">
        <v>0</v>
      </c>
    </row>
    <row r="7427" spans="1:17" x14ac:dyDescent="0.2">
      <c r="A7427" t="s">
        <v>24450</v>
      </c>
      <c r="B7427" t="s">
        <v>84</v>
      </c>
      <c r="C7427" t="s">
        <v>196</v>
      </c>
      <c r="D7427" t="s">
        <v>17029</v>
      </c>
      <c r="E7427" t="s">
        <v>81</v>
      </c>
      <c r="F7427" t="s">
        <v>4887</v>
      </c>
      <c r="G7427">
        <v>0</v>
      </c>
      <c r="H7427">
        <v>14</v>
      </c>
      <c r="I7427">
        <v>1</v>
      </c>
      <c r="J7427">
        <v>11</v>
      </c>
      <c r="K7427">
        <v>0</v>
      </c>
      <c r="L7427">
        <v>2</v>
      </c>
      <c r="M7427">
        <v>0</v>
      </c>
      <c r="N7427">
        <v>0</v>
      </c>
      <c r="O7427">
        <v>0</v>
      </c>
      <c r="P7427">
        <v>0</v>
      </c>
      <c r="Q7427">
        <v>0</v>
      </c>
    </row>
    <row r="7428" spans="1:17" x14ac:dyDescent="0.2">
      <c r="A7428" t="s">
        <v>24451</v>
      </c>
      <c r="B7428" t="s">
        <v>84</v>
      </c>
      <c r="C7428" t="s">
        <v>196</v>
      </c>
      <c r="D7428" t="s">
        <v>17029</v>
      </c>
      <c r="E7428" t="s">
        <v>81</v>
      </c>
      <c r="F7428" t="s">
        <v>4889</v>
      </c>
      <c r="G7428">
        <v>0</v>
      </c>
      <c r="H7428">
        <v>0</v>
      </c>
      <c r="I7428">
        <v>0</v>
      </c>
      <c r="J7428">
        <v>0</v>
      </c>
      <c r="K7428">
        <v>0</v>
      </c>
      <c r="L7428">
        <v>0</v>
      </c>
      <c r="M7428">
        <v>14</v>
      </c>
      <c r="N7428">
        <v>0</v>
      </c>
      <c r="O7428">
        <v>0</v>
      </c>
      <c r="P7428">
        <v>0</v>
      </c>
      <c r="Q7428">
        <v>0</v>
      </c>
    </row>
    <row r="7429" spans="1:17" x14ac:dyDescent="0.2">
      <c r="A7429" t="s">
        <v>24452</v>
      </c>
      <c r="B7429" t="s">
        <v>84</v>
      </c>
      <c r="C7429" t="s">
        <v>196</v>
      </c>
      <c r="D7429" t="s">
        <v>17029</v>
      </c>
      <c r="E7429" t="s">
        <v>81</v>
      </c>
      <c r="F7429" t="s">
        <v>4871</v>
      </c>
      <c r="G7429">
        <v>0</v>
      </c>
      <c r="H7429">
        <v>0</v>
      </c>
      <c r="I7429">
        <v>0</v>
      </c>
      <c r="J7429">
        <v>0</v>
      </c>
      <c r="K7429">
        <v>0</v>
      </c>
      <c r="L7429">
        <v>0</v>
      </c>
      <c r="M7429">
        <v>0</v>
      </c>
      <c r="N7429">
        <v>13</v>
      </c>
      <c r="O7429">
        <v>11</v>
      </c>
      <c r="P7429">
        <v>2</v>
      </c>
      <c r="Q7429">
        <v>0</v>
      </c>
    </row>
    <row r="7430" spans="1:17" x14ac:dyDescent="0.2">
      <c r="A7430" t="s">
        <v>24453</v>
      </c>
      <c r="B7430" t="s">
        <v>84</v>
      </c>
      <c r="C7430" t="s">
        <v>196</v>
      </c>
      <c r="D7430" t="s">
        <v>17029</v>
      </c>
      <c r="E7430" t="s">
        <v>81</v>
      </c>
      <c r="F7430" t="s">
        <v>4873</v>
      </c>
      <c r="G7430">
        <v>0</v>
      </c>
      <c r="H7430">
        <v>0</v>
      </c>
      <c r="I7430">
        <v>0</v>
      </c>
      <c r="J7430">
        <v>0</v>
      </c>
      <c r="K7430">
        <v>0</v>
      </c>
      <c r="L7430">
        <v>0</v>
      </c>
      <c r="M7430">
        <v>0</v>
      </c>
      <c r="N7430">
        <v>11</v>
      </c>
      <c r="O7430">
        <v>9</v>
      </c>
      <c r="P7430">
        <v>2</v>
      </c>
      <c r="Q7430">
        <v>0</v>
      </c>
    </row>
    <row r="7431" spans="1:17" x14ac:dyDescent="0.2">
      <c r="A7431" t="s">
        <v>24454</v>
      </c>
      <c r="B7431" t="s">
        <v>84</v>
      </c>
      <c r="C7431" t="s">
        <v>196</v>
      </c>
      <c r="D7431" t="s">
        <v>17029</v>
      </c>
      <c r="E7431" t="s">
        <v>81</v>
      </c>
      <c r="F7431" t="s">
        <v>17019</v>
      </c>
      <c r="G7431">
        <v>14</v>
      </c>
      <c r="H7431">
        <v>0</v>
      </c>
      <c r="I7431">
        <v>0</v>
      </c>
      <c r="J7431">
        <v>0</v>
      </c>
      <c r="K7431">
        <v>0</v>
      </c>
      <c r="L7431">
        <v>0</v>
      </c>
      <c r="M7431">
        <v>0</v>
      </c>
      <c r="N7431">
        <v>0</v>
      </c>
      <c r="O7431">
        <v>0</v>
      </c>
      <c r="P7431">
        <v>0</v>
      </c>
      <c r="Q7431">
        <v>0</v>
      </c>
    </row>
    <row r="7432" spans="1:17" x14ac:dyDescent="0.2">
      <c r="A7432" t="s">
        <v>24455</v>
      </c>
      <c r="B7432" t="s">
        <v>84</v>
      </c>
      <c r="C7432" t="s">
        <v>196</v>
      </c>
      <c r="D7432" t="s">
        <v>17021</v>
      </c>
      <c r="E7432" t="s">
        <v>79</v>
      </c>
      <c r="F7432" t="s">
        <v>17022</v>
      </c>
      <c r="G7432">
        <v>0</v>
      </c>
      <c r="H7432">
        <v>0</v>
      </c>
      <c r="I7432">
        <v>0</v>
      </c>
      <c r="J7432">
        <v>0</v>
      </c>
      <c r="K7432">
        <v>0</v>
      </c>
      <c r="L7432">
        <v>0</v>
      </c>
      <c r="M7432">
        <v>0</v>
      </c>
      <c r="N7432">
        <v>3</v>
      </c>
      <c r="O7432">
        <v>3</v>
      </c>
      <c r="P7432">
        <v>0</v>
      </c>
      <c r="Q7432">
        <v>0</v>
      </c>
    </row>
    <row r="7433" spans="1:17" x14ac:dyDescent="0.2">
      <c r="A7433" t="s">
        <v>24456</v>
      </c>
      <c r="B7433" t="s">
        <v>84</v>
      </c>
      <c r="C7433" t="s">
        <v>196</v>
      </c>
      <c r="D7433" t="s">
        <v>17021</v>
      </c>
      <c r="E7433" t="s">
        <v>79</v>
      </c>
      <c r="F7433" t="s">
        <v>17019</v>
      </c>
      <c r="G7433">
        <v>3</v>
      </c>
      <c r="H7433">
        <v>0</v>
      </c>
      <c r="I7433">
        <v>0</v>
      </c>
      <c r="J7433">
        <v>0</v>
      </c>
      <c r="K7433">
        <v>0</v>
      </c>
      <c r="L7433">
        <v>0</v>
      </c>
      <c r="M7433">
        <v>0</v>
      </c>
      <c r="N7433">
        <v>0</v>
      </c>
      <c r="O7433">
        <v>0</v>
      </c>
      <c r="P7433">
        <v>0</v>
      </c>
      <c r="Q7433">
        <v>0</v>
      </c>
    </row>
    <row r="7434" spans="1:17" x14ac:dyDescent="0.2">
      <c r="A7434" t="s">
        <v>24457</v>
      </c>
      <c r="B7434" t="s">
        <v>84</v>
      </c>
      <c r="C7434" t="s">
        <v>196</v>
      </c>
      <c r="D7434" t="s">
        <v>17021</v>
      </c>
      <c r="E7434" t="s">
        <v>81</v>
      </c>
      <c r="F7434" t="s">
        <v>17022</v>
      </c>
      <c r="G7434">
        <v>0</v>
      </c>
      <c r="H7434">
        <v>0</v>
      </c>
      <c r="I7434">
        <v>0</v>
      </c>
      <c r="J7434">
        <v>0</v>
      </c>
      <c r="K7434">
        <v>0</v>
      </c>
      <c r="L7434">
        <v>0</v>
      </c>
      <c r="M7434">
        <v>0</v>
      </c>
      <c r="N7434">
        <v>2</v>
      </c>
      <c r="O7434">
        <v>2</v>
      </c>
      <c r="P7434">
        <v>0</v>
      </c>
      <c r="Q7434">
        <v>0</v>
      </c>
    </row>
    <row r="7435" spans="1:17" x14ac:dyDescent="0.2">
      <c r="A7435" t="s">
        <v>24458</v>
      </c>
      <c r="B7435" t="s">
        <v>84</v>
      </c>
      <c r="C7435" t="s">
        <v>196</v>
      </c>
      <c r="D7435" t="s">
        <v>17021</v>
      </c>
      <c r="E7435" t="s">
        <v>81</v>
      </c>
      <c r="F7435" t="s">
        <v>17019</v>
      </c>
      <c r="G7435">
        <v>2</v>
      </c>
      <c r="H7435">
        <v>0</v>
      </c>
      <c r="I7435">
        <v>0</v>
      </c>
      <c r="J7435">
        <v>0</v>
      </c>
      <c r="K7435">
        <v>0</v>
      </c>
      <c r="L7435">
        <v>0</v>
      </c>
      <c r="M7435">
        <v>0</v>
      </c>
      <c r="N7435">
        <v>0</v>
      </c>
      <c r="O7435">
        <v>0</v>
      </c>
      <c r="P7435">
        <v>0</v>
      </c>
      <c r="Q7435">
        <v>0</v>
      </c>
    </row>
    <row r="7436" spans="1:17" x14ac:dyDescent="0.2">
      <c r="A7436" t="s">
        <v>24459</v>
      </c>
      <c r="B7436" t="s">
        <v>84</v>
      </c>
      <c r="C7436" t="s">
        <v>196</v>
      </c>
      <c r="D7436" t="s">
        <v>17025</v>
      </c>
      <c r="E7436" t="s">
        <v>79</v>
      </c>
      <c r="F7436" t="s">
        <v>17019</v>
      </c>
      <c r="G7436">
        <v>3</v>
      </c>
      <c r="H7436">
        <v>0</v>
      </c>
      <c r="I7436">
        <v>0</v>
      </c>
      <c r="J7436">
        <v>0</v>
      </c>
      <c r="K7436">
        <v>0</v>
      </c>
      <c r="L7436">
        <v>0</v>
      </c>
      <c r="M7436">
        <v>0</v>
      </c>
      <c r="N7436">
        <v>0</v>
      </c>
      <c r="O7436">
        <v>0</v>
      </c>
      <c r="P7436">
        <v>0</v>
      </c>
      <c r="Q7436">
        <v>0</v>
      </c>
    </row>
    <row r="7437" spans="1:17" x14ac:dyDescent="0.2">
      <c r="A7437" t="s">
        <v>24460</v>
      </c>
      <c r="B7437" t="s">
        <v>84</v>
      </c>
      <c r="C7437" t="s">
        <v>196</v>
      </c>
      <c r="D7437" t="s">
        <v>17025</v>
      </c>
      <c r="E7437" t="s">
        <v>81</v>
      </c>
      <c r="F7437" t="s">
        <v>17019</v>
      </c>
      <c r="G7437">
        <v>1</v>
      </c>
      <c r="H7437">
        <v>0</v>
      </c>
      <c r="I7437">
        <v>0</v>
      </c>
      <c r="J7437">
        <v>0</v>
      </c>
      <c r="K7437">
        <v>0</v>
      </c>
      <c r="L7437">
        <v>0</v>
      </c>
      <c r="M7437">
        <v>0</v>
      </c>
      <c r="N7437">
        <v>0</v>
      </c>
      <c r="O7437">
        <v>0</v>
      </c>
      <c r="P7437">
        <v>0</v>
      </c>
      <c r="Q7437">
        <v>0</v>
      </c>
    </row>
    <row r="7438" spans="1:17" x14ac:dyDescent="0.2">
      <c r="A7438" t="s">
        <v>24461</v>
      </c>
      <c r="B7438" t="s">
        <v>84</v>
      </c>
      <c r="C7438" t="s">
        <v>197</v>
      </c>
      <c r="D7438" t="s">
        <v>17027</v>
      </c>
      <c r="E7438" t="s">
        <v>81</v>
      </c>
      <c r="F7438" t="s">
        <v>17019</v>
      </c>
      <c r="G7438">
        <v>2</v>
      </c>
      <c r="H7438">
        <v>0</v>
      </c>
      <c r="I7438">
        <v>0</v>
      </c>
      <c r="J7438">
        <v>0</v>
      </c>
      <c r="K7438">
        <v>0</v>
      </c>
      <c r="L7438">
        <v>0</v>
      </c>
      <c r="M7438">
        <v>0</v>
      </c>
      <c r="N7438">
        <v>0</v>
      </c>
      <c r="O7438">
        <v>0</v>
      </c>
      <c r="P7438">
        <v>0</v>
      </c>
      <c r="Q7438">
        <v>0</v>
      </c>
    </row>
    <row r="7439" spans="1:17" x14ac:dyDescent="0.2">
      <c r="A7439" t="s">
        <v>24462</v>
      </c>
      <c r="B7439" t="s">
        <v>84</v>
      </c>
      <c r="C7439" t="s">
        <v>197</v>
      </c>
      <c r="D7439" t="s">
        <v>17029</v>
      </c>
      <c r="E7439" t="s">
        <v>79</v>
      </c>
      <c r="F7439" t="s">
        <v>4875</v>
      </c>
      <c r="G7439">
        <v>0</v>
      </c>
      <c r="H7439">
        <v>64</v>
      </c>
      <c r="I7439">
        <v>7</v>
      </c>
      <c r="J7439">
        <v>54</v>
      </c>
      <c r="K7439">
        <v>2</v>
      </c>
      <c r="L7439">
        <v>1</v>
      </c>
      <c r="M7439">
        <v>0</v>
      </c>
      <c r="N7439">
        <v>0</v>
      </c>
      <c r="O7439">
        <v>0</v>
      </c>
      <c r="P7439">
        <v>0</v>
      </c>
      <c r="Q7439">
        <v>0</v>
      </c>
    </row>
    <row r="7440" spans="1:17" x14ac:dyDescent="0.2">
      <c r="A7440" t="s">
        <v>24463</v>
      </c>
      <c r="B7440" t="s">
        <v>84</v>
      </c>
      <c r="C7440" t="s">
        <v>197</v>
      </c>
      <c r="D7440" t="s">
        <v>17029</v>
      </c>
      <c r="E7440" t="s">
        <v>79</v>
      </c>
      <c r="F7440" t="s">
        <v>4877</v>
      </c>
      <c r="G7440">
        <v>0</v>
      </c>
      <c r="H7440">
        <v>64</v>
      </c>
      <c r="I7440">
        <v>6</v>
      </c>
      <c r="J7440">
        <v>52</v>
      </c>
      <c r="K7440">
        <v>3</v>
      </c>
      <c r="L7440">
        <v>3</v>
      </c>
      <c r="M7440">
        <v>0</v>
      </c>
      <c r="N7440">
        <v>0</v>
      </c>
      <c r="O7440">
        <v>0</v>
      </c>
      <c r="P7440">
        <v>0</v>
      </c>
      <c r="Q7440">
        <v>0</v>
      </c>
    </row>
    <row r="7441" spans="1:17" x14ac:dyDescent="0.2">
      <c r="A7441" t="s">
        <v>24464</v>
      </c>
      <c r="B7441" t="s">
        <v>84</v>
      </c>
      <c r="C7441" t="s">
        <v>197</v>
      </c>
      <c r="D7441" t="s">
        <v>17029</v>
      </c>
      <c r="E7441" t="s">
        <v>79</v>
      </c>
      <c r="F7441" t="s">
        <v>4879</v>
      </c>
      <c r="G7441">
        <v>0</v>
      </c>
      <c r="H7441">
        <v>0</v>
      </c>
      <c r="I7441">
        <v>0</v>
      </c>
      <c r="J7441">
        <v>0</v>
      </c>
      <c r="K7441">
        <v>0</v>
      </c>
      <c r="L7441">
        <v>0</v>
      </c>
      <c r="M7441">
        <v>64</v>
      </c>
      <c r="N7441">
        <v>0</v>
      </c>
      <c r="O7441">
        <v>0</v>
      </c>
      <c r="P7441">
        <v>0</v>
      </c>
      <c r="Q7441">
        <v>0</v>
      </c>
    </row>
    <row r="7442" spans="1:17" x14ac:dyDescent="0.2">
      <c r="A7442" t="s">
        <v>24465</v>
      </c>
      <c r="B7442" t="s">
        <v>84</v>
      </c>
      <c r="C7442" t="s">
        <v>197</v>
      </c>
      <c r="D7442" t="s">
        <v>17029</v>
      </c>
      <c r="E7442" t="s">
        <v>79</v>
      </c>
      <c r="F7442" t="s">
        <v>4881</v>
      </c>
      <c r="G7442">
        <v>0</v>
      </c>
      <c r="H7442">
        <v>64</v>
      </c>
      <c r="I7442">
        <v>6</v>
      </c>
      <c r="J7442">
        <v>52</v>
      </c>
      <c r="K7442">
        <v>3</v>
      </c>
      <c r="L7442">
        <v>3</v>
      </c>
      <c r="M7442">
        <v>0</v>
      </c>
      <c r="N7442">
        <v>0</v>
      </c>
      <c r="O7442">
        <v>0</v>
      </c>
      <c r="P7442">
        <v>0</v>
      </c>
      <c r="Q7442">
        <v>0</v>
      </c>
    </row>
    <row r="7443" spans="1:17" x14ac:dyDescent="0.2">
      <c r="A7443" t="s">
        <v>24466</v>
      </c>
      <c r="B7443" t="s">
        <v>84</v>
      </c>
      <c r="C7443" t="s">
        <v>197</v>
      </c>
      <c r="D7443" t="s">
        <v>17029</v>
      </c>
      <c r="E7443" t="s">
        <v>79</v>
      </c>
      <c r="F7443" t="s">
        <v>4883</v>
      </c>
      <c r="G7443">
        <v>0</v>
      </c>
      <c r="H7443">
        <v>64</v>
      </c>
      <c r="I7443">
        <v>6</v>
      </c>
      <c r="J7443">
        <v>53</v>
      </c>
      <c r="K7443">
        <v>2</v>
      </c>
      <c r="L7443">
        <v>3</v>
      </c>
      <c r="M7443">
        <v>0</v>
      </c>
      <c r="N7443">
        <v>0</v>
      </c>
      <c r="O7443">
        <v>0</v>
      </c>
      <c r="P7443">
        <v>0</v>
      </c>
      <c r="Q7443">
        <v>0</v>
      </c>
    </row>
    <row r="7444" spans="1:17" x14ac:dyDescent="0.2">
      <c r="A7444" t="s">
        <v>24467</v>
      </c>
      <c r="B7444" t="s">
        <v>84</v>
      </c>
      <c r="C7444" t="s">
        <v>197</v>
      </c>
      <c r="D7444" t="s">
        <v>17029</v>
      </c>
      <c r="E7444" t="s">
        <v>79</v>
      </c>
      <c r="F7444" t="s">
        <v>4885</v>
      </c>
      <c r="G7444">
        <v>0</v>
      </c>
      <c r="H7444">
        <v>0</v>
      </c>
      <c r="I7444">
        <v>0</v>
      </c>
      <c r="J7444">
        <v>0</v>
      </c>
      <c r="K7444">
        <v>0</v>
      </c>
      <c r="L7444">
        <v>0</v>
      </c>
      <c r="M7444">
        <v>64</v>
      </c>
      <c r="N7444">
        <v>0</v>
      </c>
      <c r="O7444">
        <v>0</v>
      </c>
      <c r="P7444">
        <v>0</v>
      </c>
      <c r="Q7444">
        <v>0</v>
      </c>
    </row>
    <row r="7445" spans="1:17" x14ac:dyDescent="0.2">
      <c r="A7445" t="s">
        <v>24468</v>
      </c>
      <c r="B7445" t="s">
        <v>84</v>
      </c>
      <c r="C7445" t="s">
        <v>197</v>
      </c>
      <c r="D7445" t="s">
        <v>17029</v>
      </c>
      <c r="E7445" t="s">
        <v>79</v>
      </c>
      <c r="F7445" t="s">
        <v>4887</v>
      </c>
      <c r="G7445">
        <v>0</v>
      </c>
      <c r="H7445">
        <v>64</v>
      </c>
      <c r="I7445">
        <v>6</v>
      </c>
      <c r="J7445">
        <v>55</v>
      </c>
      <c r="K7445">
        <v>2</v>
      </c>
      <c r="L7445">
        <v>1</v>
      </c>
      <c r="M7445">
        <v>0</v>
      </c>
      <c r="N7445">
        <v>0</v>
      </c>
      <c r="O7445">
        <v>0</v>
      </c>
      <c r="P7445">
        <v>0</v>
      </c>
      <c r="Q7445">
        <v>0</v>
      </c>
    </row>
    <row r="7446" spans="1:17" x14ac:dyDescent="0.2">
      <c r="A7446" t="s">
        <v>24469</v>
      </c>
      <c r="B7446" t="s">
        <v>84</v>
      </c>
      <c r="C7446" t="s">
        <v>197</v>
      </c>
      <c r="D7446" t="s">
        <v>17029</v>
      </c>
      <c r="E7446" t="s">
        <v>79</v>
      </c>
      <c r="F7446" t="s">
        <v>4889</v>
      </c>
      <c r="G7446">
        <v>0</v>
      </c>
      <c r="H7446">
        <v>0</v>
      </c>
      <c r="I7446">
        <v>0</v>
      </c>
      <c r="J7446">
        <v>0</v>
      </c>
      <c r="K7446">
        <v>0</v>
      </c>
      <c r="L7446">
        <v>0</v>
      </c>
      <c r="M7446">
        <v>64</v>
      </c>
      <c r="N7446">
        <v>0</v>
      </c>
      <c r="O7446">
        <v>0</v>
      </c>
      <c r="P7446">
        <v>0</v>
      </c>
      <c r="Q7446">
        <v>0</v>
      </c>
    </row>
    <row r="7447" spans="1:17" x14ac:dyDescent="0.2">
      <c r="A7447" t="s">
        <v>24470</v>
      </c>
      <c r="B7447" t="s">
        <v>84</v>
      </c>
      <c r="C7447" t="s">
        <v>197</v>
      </c>
      <c r="D7447" t="s">
        <v>17029</v>
      </c>
      <c r="E7447" t="s">
        <v>79</v>
      </c>
      <c r="F7447" t="s">
        <v>4871</v>
      </c>
      <c r="G7447">
        <v>0</v>
      </c>
      <c r="H7447">
        <v>0</v>
      </c>
      <c r="I7447">
        <v>0</v>
      </c>
      <c r="J7447">
        <v>0</v>
      </c>
      <c r="K7447">
        <v>0</v>
      </c>
      <c r="L7447">
        <v>0</v>
      </c>
      <c r="M7447">
        <v>0</v>
      </c>
      <c r="N7447">
        <v>58</v>
      </c>
      <c r="O7447">
        <v>55</v>
      </c>
      <c r="P7447">
        <v>3</v>
      </c>
      <c r="Q7447">
        <v>0</v>
      </c>
    </row>
    <row r="7448" spans="1:17" x14ac:dyDescent="0.2">
      <c r="A7448" t="s">
        <v>24471</v>
      </c>
      <c r="B7448" t="s">
        <v>84</v>
      </c>
      <c r="C7448" t="s">
        <v>197</v>
      </c>
      <c r="D7448" t="s">
        <v>17029</v>
      </c>
      <c r="E7448" t="s">
        <v>79</v>
      </c>
      <c r="F7448" t="s">
        <v>4873</v>
      </c>
      <c r="G7448">
        <v>0</v>
      </c>
      <c r="H7448">
        <v>0</v>
      </c>
      <c r="I7448">
        <v>0</v>
      </c>
      <c r="J7448">
        <v>0</v>
      </c>
      <c r="K7448">
        <v>0</v>
      </c>
      <c r="L7448">
        <v>0</v>
      </c>
      <c r="M7448">
        <v>0</v>
      </c>
      <c r="N7448">
        <v>48</v>
      </c>
      <c r="O7448">
        <v>45</v>
      </c>
      <c r="P7448">
        <v>3</v>
      </c>
      <c r="Q7448">
        <v>0</v>
      </c>
    </row>
    <row r="7449" spans="1:17" x14ac:dyDescent="0.2">
      <c r="A7449" t="s">
        <v>24472</v>
      </c>
      <c r="B7449" t="s">
        <v>84</v>
      </c>
      <c r="C7449" t="s">
        <v>197</v>
      </c>
      <c r="D7449" t="s">
        <v>17029</v>
      </c>
      <c r="E7449" t="s">
        <v>79</v>
      </c>
      <c r="F7449" t="s">
        <v>17019</v>
      </c>
      <c r="G7449">
        <v>64</v>
      </c>
      <c r="H7449">
        <v>0</v>
      </c>
      <c r="I7449">
        <v>0</v>
      </c>
      <c r="J7449">
        <v>0</v>
      </c>
      <c r="K7449">
        <v>0</v>
      </c>
      <c r="L7449">
        <v>0</v>
      </c>
      <c r="M7449">
        <v>0</v>
      </c>
      <c r="N7449">
        <v>0</v>
      </c>
      <c r="O7449">
        <v>0</v>
      </c>
      <c r="P7449">
        <v>0</v>
      </c>
      <c r="Q7449">
        <v>0</v>
      </c>
    </row>
    <row r="7450" spans="1:17" x14ac:dyDescent="0.2">
      <c r="A7450" t="s">
        <v>24473</v>
      </c>
      <c r="B7450" t="s">
        <v>84</v>
      </c>
      <c r="C7450" t="s">
        <v>197</v>
      </c>
      <c r="D7450" t="s">
        <v>17029</v>
      </c>
      <c r="E7450" t="s">
        <v>81</v>
      </c>
      <c r="F7450" t="s">
        <v>4875</v>
      </c>
      <c r="G7450">
        <v>0</v>
      </c>
      <c r="H7450">
        <v>82</v>
      </c>
      <c r="I7450">
        <v>6</v>
      </c>
      <c r="J7450">
        <v>65</v>
      </c>
      <c r="K7450">
        <v>10</v>
      </c>
      <c r="L7450">
        <v>1</v>
      </c>
      <c r="M7450">
        <v>0</v>
      </c>
      <c r="N7450">
        <v>0</v>
      </c>
      <c r="O7450">
        <v>0</v>
      </c>
      <c r="P7450">
        <v>0</v>
      </c>
      <c r="Q7450">
        <v>0</v>
      </c>
    </row>
    <row r="7451" spans="1:17" x14ac:dyDescent="0.2">
      <c r="A7451" t="s">
        <v>24474</v>
      </c>
      <c r="B7451" t="s">
        <v>84</v>
      </c>
      <c r="C7451" t="s">
        <v>197</v>
      </c>
      <c r="D7451" t="s">
        <v>17029</v>
      </c>
      <c r="E7451" t="s">
        <v>81</v>
      </c>
      <c r="F7451" t="s">
        <v>4877</v>
      </c>
      <c r="G7451">
        <v>0</v>
      </c>
      <c r="H7451">
        <v>82</v>
      </c>
      <c r="I7451">
        <v>5</v>
      </c>
      <c r="J7451">
        <v>60</v>
      </c>
      <c r="K7451">
        <v>9</v>
      </c>
      <c r="L7451">
        <v>8</v>
      </c>
      <c r="M7451">
        <v>0</v>
      </c>
      <c r="N7451">
        <v>0</v>
      </c>
      <c r="O7451">
        <v>0</v>
      </c>
      <c r="P7451">
        <v>0</v>
      </c>
      <c r="Q7451">
        <v>0</v>
      </c>
    </row>
    <row r="7452" spans="1:17" x14ac:dyDescent="0.2">
      <c r="A7452" t="s">
        <v>24475</v>
      </c>
      <c r="B7452" t="s">
        <v>84</v>
      </c>
      <c r="C7452" t="s">
        <v>197</v>
      </c>
      <c r="D7452" t="s">
        <v>17029</v>
      </c>
      <c r="E7452" t="s">
        <v>81</v>
      </c>
      <c r="F7452" t="s">
        <v>4879</v>
      </c>
      <c r="G7452">
        <v>0</v>
      </c>
      <c r="H7452">
        <v>0</v>
      </c>
      <c r="I7452">
        <v>0</v>
      </c>
      <c r="J7452">
        <v>0</v>
      </c>
      <c r="K7452">
        <v>0</v>
      </c>
      <c r="L7452">
        <v>0</v>
      </c>
      <c r="M7452">
        <v>82</v>
      </c>
      <c r="N7452">
        <v>0</v>
      </c>
      <c r="O7452">
        <v>0</v>
      </c>
      <c r="P7452">
        <v>0</v>
      </c>
      <c r="Q7452">
        <v>0</v>
      </c>
    </row>
    <row r="7453" spans="1:17" x14ac:dyDescent="0.2">
      <c r="A7453" t="s">
        <v>24476</v>
      </c>
      <c r="B7453" t="s">
        <v>84</v>
      </c>
      <c r="C7453" t="s">
        <v>197</v>
      </c>
      <c r="D7453" t="s">
        <v>17029</v>
      </c>
      <c r="E7453" t="s">
        <v>81</v>
      </c>
      <c r="F7453" t="s">
        <v>4881</v>
      </c>
      <c r="G7453">
        <v>0</v>
      </c>
      <c r="H7453">
        <v>82</v>
      </c>
      <c r="I7453">
        <v>5</v>
      </c>
      <c r="J7453">
        <v>60</v>
      </c>
      <c r="K7453">
        <v>9</v>
      </c>
      <c r="L7453">
        <v>8</v>
      </c>
      <c r="M7453">
        <v>0</v>
      </c>
      <c r="N7453">
        <v>0</v>
      </c>
      <c r="O7453">
        <v>0</v>
      </c>
      <c r="P7453">
        <v>0</v>
      </c>
      <c r="Q7453">
        <v>0</v>
      </c>
    </row>
    <row r="7454" spans="1:17" x14ac:dyDescent="0.2">
      <c r="A7454" t="s">
        <v>24477</v>
      </c>
      <c r="B7454" t="s">
        <v>84</v>
      </c>
      <c r="C7454" t="s">
        <v>197</v>
      </c>
      <c r="D7454" t="s">
        <v>17029</v>
      </c>
      <c r="E7454" t="s">
        <v>81</v>
      </c>
      <c r="F7454" t="s">
        <v>4883</v>
      </c>
      <c r="G7454">
        <v>0</v>
      </c>
      <c r="H7454">
        <v>82</v>
      </c>
      <c r="I7454">
        <v>5</v>
      </c>
      <c r="J7454">
        <v>62</v>
      </c>
      <c r="K7454">
        <v>7</v>
      </c>
      <c r="L7454">
        <v>8</v>
      </c>
      <c r="M7454">
        <v>0</v>
      </c>
      <c r="N7454">
        <v>0</v>
      </c>
      <c r="O7454">
        <v>0</v>
      </c>
      <c r="P7454">
        <v>0</v>
      </c>
      <c r="Q7454">
        <v>0</v>
      </c>
    </row>
    <row r="7455" spans="1:17" x14ac:dyDescent="0.2">
      <c r="A7455" t="s">
        <v>24478</v>
      </c>
      <c r="B7455" t="s">
        <v>84</v>
      </c>
      <c r="C7455" t="s">
        <v>197</v>
      </c>
      <c r="D7455" t="s">
        <v>17029</v>
      </c>
      <c r="E7455" t="s">
        <v>81</v>
      </c>
      <c r="F7455" t="s">
        <v>4885</v>
      </c>
      <c r="G7455">
        <v>0</v>
      </c>
      <c r="H7455">
        <v>0</v>
      </c>
      <c r="I7455">
        <v>0</v>
      </c>
      <c r="J7455">
        <v>0</v>
      </c>
      <c r="K7455">
        <v>0</v>
      </c>
      <c r="L7455">
        <v>0</v>
      </c>
      <c r="M7455">
        <v>82</v>
      </c>
      <c r="N7455">
        <v>0</v>
      </c>
      <c r="O7455">
        <v>0</v>
      </c>
      <c r="P7455">
        <v>0</v>
      </c>
      <c r="Q7455">
        <v>0</v>
      </c>
    </row>
    <row r="7456" spans="1:17" x14ac:dyDescent="0.2">
      <c r="A7456" t="s">
        <v>24479</v>
      </c>
      <c r="B7456" t="s">
        <v>84</v>
      </c>
      <c r="C7456" t="s">
        <v>197</v>
      </c>
      <c r="D7456" t="s">
        <v>17029</v>
      </c>
      <c r="E7456" t="s">
        <v>81</v>
      </c>
      <c r="F7456" t="s">
        <v>4887</v>
      </c>
      <c r="G7456">
        <v>0</v>
      </c>
      <c r="H7456">
        <v>82</v>
      </c>
      <c r="I7456">
        <v>5</v>
      </c>
      <c r="J7456">
        <v>63</v>
      </c>
      <c r="K7456">
        <v>13</v>
      </c>
      <c r="L7456">
        <v>1</v>
      </c>
      <c r="M7456">
        <v>0</v>
      </c>
      <c r="N7456">
        <v>0</v>
      </c>
      <c r="O7456">
        <v>0</v>
      </c>
      <c r="P7456">
        <v>0</v>
      </c>
      <c r="Q7456">
        <v>0</v>
      </c>
    </row>
    <row r="7457" spans="1:17" x14ac:dyDescent="0.2">
      <c r="A7457" t="s">
        <v>24480</v>
      </c>
      <c r="B7457" t="s">
        <v>84</v>
      </c>
      <c r="C7457" t="s">
        <v>197</v>
      </c>
      <c r="D7457" t="s">
        <v>17029</v>
      </c>
      <c r="E7457" t="s">
        <v>81</v>
      </c>
      <c r="F7457" t="s">
        <v>4889</v>
      </c>
      <c r="G7457">
        <v>0</v>
      </c>
      <c r="H7457">
        <v>0</v>
      </c>
      <c r="I7457">
        <v>0</v>
      </c>
      <c r="J7457">
        <v>0</v>
      </c>
      <c r="K7457">
        <v>0</v>
      </c>
      <c r="L7457">
        <v>0</v>
      </c>
      <c r="M7457">
        <v>82</v>
      </c>
      <c r="N7457">
        <v>0</v>
      </c>
      <c r="O7457">
        <v>0</v>
      </c>
      <c r="P7457">
        <v>0</v>
      </c>
      <c r="Q7457">
        <v>0</v>
      </c>
    </row>
    <row r="7458" spans="1:17" x14ac:dyDescent="0.2">
      <c r="A7458" t="s">
        <v>24481</v>
      </c>
      <c r="B7458" t="s">
        <v>84</v>
      </c>
      <c r="C7458" t="s">
        <v>197</v>
      </c>
      <c r="D7458" t="s">
        <v>17029</v>
      </c>
      <c r="E7458" t="s">
        <v>81</v>
      </c>
      <c r="F7458" t="s">
        <v>4871</v>
      </c>
      <c r="G7458">
        <v>0</v>
      </c>
      <c r="H7458">
        <v>0</v>
      </c>
      <c r="I7458">
        <v>0</v>
      </c>
      <c r="J7458">
        <v>0</v>
      </c>
      <c r="K7458">
        <v>0</v>
      </c>
      <c r="L7458">
        <v>0</v>
      </c>
      <c r="M7458">
        <v>0</v>
      </c>
      <c r="N7458">
        <v>73</v>
      </c>
      <c r="O7458">
        <v>66</v>
      </c>
      <c r="P7458">
        <v>5</v>
      </c>
      <c r="Q7458">
        <v>2</v>
      </c>
    </row>
    <row r="7459" spans="1:17" x14ac:dyDescent="0.2">
      <c r="A7459" t="s">
        <v>24482</v>
      </c>
      <c r="B7459" t="s">
        <v>84</v>
      </c>
      <c r="C7459" t="s">
        <v>197</v>
      </c>
      <c r="D7459" t="s">
        <v>17029</v>
      </c>
      <c r="E7459" t="s">
        <v>81</v>
      </c>
      <c r="F7459" t="s">
        <v>4873</v>
      </c>
      <c r="G7459">
        <v>0</v>
      </c>
      <c r="H7459">
        <v>0</v>
      </c>
      <c r="I7459">
        <v>0</v>
      </c>
      <c r="J7459">
        <v>0</v>
      </c>
      <c r="K7459">
        <v>0</v>
      </c>
      <c r="L7459">
        <v>0</v>
      </c>
      <c r="M7459">
        <v>0</v>
      </c>
      <c r="N7459">
        <v>66</v>
      </c>
      <c r="O7459">
        <v>60</v>
      </c>
      <c r="P7459">
        <v>4</v>
      </c>
      <c r="Q7459">
        <v>2</v>
      </c>
    </row>
    <row r="7460" spans="1:17" x14ac:dyDescent="0.2">
      <c r="A7460" t="s">
        <v>24483</v>
      </c>
      <c r="B7460" t="s">
        <v>84</v>
      </c>
      <c r="C7460" t="s">
        <v>197</v>
      </c>
      <c r="D7460" t="s">
        <v>17029</v>
      </c>
      <c r="E7460" t="s">
        <v>81</v>
      </c>
      <c r="F7460" t="s">
        <v>17019</v>
      </c>
      <c r="G7460">
        <v>82</v>
      </c>
      <c r="H7460">
        <v>0</v>
      </c>
      <c r="I7460">
        <v>0</v>
      </c>
      <c r="J7460">
        <v>0</v>
      </c>
      <c r="K7460">
        <v>0</v>
      </c>
      <c r="L7460">
        <v>0</v>
      </c>
      <c r="M7460">
        <v>0</v>
      </c>
      <c r="N7460">
        <v>0</v>
      </c>
      <c r="O7460">
        <v>0</v>
      </c>
      <c r="P7460">
        <v>0</v>
      </c>
      <c r="Q7460">
        <v>0</v>
      </c>
    </row>
    <row r="7461" spans="1:17" x14ac:dyDescent="0.2">
      <c r="A7461" t="s">
        <v>24484</v>
      </c>
      <c r="B7461" t="s">
        <v>84</v>
      </c>
      <c r="C7461" t="s">
        <v>197</v>
      </c>
      <c r="D7461" t="s">
        <v>17021</v>
      </c>
      <c r="E7461" t="s">
        <v>79</v>
      </c>
      <c r="F7461" t="s">
        <v>17022</v>
      </c>
      <c r="G7461">
        <v>0</v>
      </c>
      <c r="H7461">
        <v>0</v>
      </c>
      <c r="I7461">
        <v>0</v>
      </c>
      <c r="J7461">
        <v>0</v>
      </c>
      <c r="K7461">
        <v>0</v>
      </c>
      <c r="L7461">
        <v>0</v>
      </c>
      <c r="M7461">
        <v>0</v>
      </c>
      <c r="N7461">
        <v>6</v>
      </c>
      <c r="O7461">
        <v>6</v>
      </c>
      <c r="P7461">
        <v>0</v>
      </c>
      <c r="Q7461">
        <v>0</v>
      </c>
    </row>
    <row r="7462" spans="1:17" x14ac:dyDescent="0.2">
      <c r="A7462" t="s">
        <v>24485</v>
      </c>
      <c r="B7462" t="s">
        <v>84</v>
      </c>
      <c r="C7462" t="s">
        <v>197</v>
      </c>
      <c r="D7462" t="s">
        <v>17021</v>
      </c>
      <c r="E7462" t="s">
        <v>79</v>
      </c>
      <c r="F7462" t="s">
        <v>17019</v>
      </c>
      <c r="G7462">
        <v>6</v>
      </c>
      <c r="H7462">
        <v>0</v>
      </c>
      <c r="I7462">
        <v>0</v>
      </c>
      <c r="J7462">
        <v>0</v>
      </c>
      <c r="K7462">
        <v>0</v>
      </c>
      <c r="L7462">
        <v>0</v>
      </c>
      <c r="M7462">
        <v>0</v>
      </c>
      <c r="N7462">
        <v>0</v>
      </c>
      <c r="O7462">
        <v>0</v>
      </c>
      <c r="P7462">
        <v>0</v>
      </c>
      <c r="Q7462">
        <v>0</v>
      </c>
    </row>
    <row r="7463" spans="1:17" x14ac:dyDescent="0.2">
      <c r="A7463" t="s">
        <v>24486</v>
      </c>
      <c r="B7463" t="s">
        <v>84</v>
      </c>
      <c r="C7463" t="s">
        <v>197</v>
      </c>
      <c r="D7463" t="s">
        <v>17021</v>
      </c>
      <c r="E7463" t="s">
        <v>81</v>
      </c>
      <c r="F7463" t="s">
        <v>17022</v>
      </c>
      <c r="G7463">
        <v>0</v>
      </c>
      <c r="H7463">
        <v>0</v>
      </c>
      <c r="I7463">
        <v>0</v>
      </c>
      <c r="J7463">
        <v>0</v>
      </c>
      <c r="K7463">
        <v>0</v>
      </c>
      <c r="L7463">
        <v>0</v>
      </c>
      <c r="M7463">
        <v>0</v>
      </c>
      <c r="N7463">
        <v>4</v>
      </c>
      <c r="O7463">
        <v>3</v>
      </c>
      <c r="P7463">
        <v>1</v>
      </c>
      <c r="Q7463">
        <v>0</v>
      </c>
    </row>
    <row r="7464" spans="1:17" x14ac:dyDescent="0.2">
      <c r="A7464" t="s">
        <v>24487</v>
      </c>
      <c r="B7464" t="s">
        <v>84</v>
      </c>
      <c r="C7464" t="s">
        <v>197</v>
      </c>
      <c r="D7464" t="s">
        <v>17021</v>
      </c>
      <c r="E7464" t="s">
        <v>81</v>
      </c>
      <c r="F7464" t="s">
        <v>17019</v>
      </c>
      <c r="G7464">
        <v>4</v>
      </c>
      <c r="H7464">
        <v>0</v>
      </c>
      <c r="I7464">
        <v>0</v>
      </c>
      <c r="J7464">
        <v>0</v>
      </c>
      <c r="K7464">
        <v>0</v>
      </c>
      <c r="L7464">
        <v>0</v>
      </c>
      <c r="M7464">
        <v>0</v>
      </c>
      <c r="N7464">
        <v>0</v>
      </c>
      <c r="O7464">
        <v>0</v>
      </c>
      <c r="P7464">
        <v>0</v>
      </c>
      <c r="Q7464">
        <v>0</v>
      </c>
    </row>
    <row r="7465" spans="1:17" x14ac:dyDescent="0.2">
      <c r="A7465" t="s">
        <v>24488</v>
      </c>
      <c r="B7465" t="s">
        <v>84</v>
      </c>
      <c r="C7465" t="s">
        <v>197</v>
      </c>
      <c r="D7465" t="s">
        <v>17025</v>
      </c>
      <c r="E7465" t="s">
        <v>79</v>
      </c>
      <c r="F7465" t="s">
        <v>17019</v>
      </c>
      <c r="G7465">
        <v>6</v>
      </c>
      <c r="H7465">
        <v>0</v>
      </c>
      <c r="I7465">
        <v>0</v>
      </c>
      <c r="J7465">
        <v>0</v>
      </c>
      <c r="K7465">
        <v>0</v>
      </c>
      <c r="L7465">
        <v>0</v>
      </c>
      <c r="M7465">
        <v>0</v>
      </c>
      <c r="N7465">
        <v>0</v>
      </c>
      <c r="O7465">
        <v>0</v>
      </c>
      <c r="P7465">
        <v>0</v>
      </c>
      <c r="Q7465">
        <v>0</v>
      </c>
    </row>
    <row r="7466" spans="1:17" x14ac:dyDescent="0.2">
      <c r="A7466" t="s">
        <v>24489</v>
      </c>
      <c r="B7466" t="s">
        <v>84</v>
      </c>
      <c r="C7466" t="s">
        <v>197</v>
      </c>
      <c r="D7466" t="s">
        <v>17025</v>
      </c>
      <c r="E7466" t="s">
        <v>81</v>
      </c>
      <c r="F7466" t="s">
        <v>17019</v>
      </c>
      <c r="G7466">
        <v>7</v>
      </c>
      <c r="H7466">
        <v>0</v>
      </c>
      <c r="I7466">
        <v>0</v>
      </c>
      <c r="J7466">
        <v>0</v>
      </c>
      <c r="K7466">
        <v>0</v>
      </c>
      <c r="L7466">
        <v>0</v>
      </c>
      <c r="M7466">
        <v>0</v>
      </c>
      <c r="N7466">
        <v>0</v>
      </c>
      <c r="O7466">
        <v>0</v>
      </c>
      <c r="P7466">
        <v>0</v>
      </c>
      <c r="Q7466">
        <v>0</v>
      </c>
    </row>
    <row r="7467" spans="1:17" x14ac:dyDescent="0.2">
      <c r="A7467" t="s">
        <v>24490</v>
      </c>
      <c r="B7467" t="s">
        <v>84</v>
      </c>
      <c r="C7467" t="s">
        <v>198</v>
      </c>
      <c r="D7467" t="s">
        <v>17027</v>
      </c>
      <c r="E7467" t="s">
        <v>81</v>
      </c>
      <c r="F7467" t="s">
        <v>17019</v>
      </c>
      <c r="G7467">
        <v>1</v>
      </c>
      <c r="H7467">
        <v>0</v>
      </c>
      <c r="I7467">
        <v>0</v>
      </c>
      <c r="J7467">
        <v>0</v>
      </c>
      <c r="K7467">
        <v>0</v>
      </c>
      <c r="L7467">
        <v>0</v>
      </c>
      <c r="M7467">
        <v>0</v>
      </c>
      <c r="N7467">
        <v>0</v>
      </c>
      <c r="O7467">
        <v>0</v>
      </c>
      <c r="P7467">
        <v>0</v>
      </c>
      <c r="Q7467">
        <v>0</v>
      </c>
    </row>
    <row r="7468" spans="1:17" x14ac:dyDescent="0.2">
      <c r="A7468" t="s">
        <v>24491</v>
      </c>
      <c r="B7468" t="s">
        <v>84</v>
      </c>
      <c r="C7468" t="s">
        <v>198</v>
      </c>
      <c r="D7468" t="s">
        <v>17029</v>
      </c>
      <c r="E7468" t="s">
        <v>79</v>
      </c>
      <c r="F7468" t="s">
        <v>4875</v>
      </c>
      <c r="G7468">
        <v>0</v>
      </c>
      <c r="H7468">
        <v>14</v>
      </c>
      <c r="I7468">
        <v>1</v>
      </c>
      <c r="J7468">
        <v>10</v>
      </c>
      <c r="K7468">
        <v>3</v>
      </c>
      <c r="L7468">
        <v>0</v>
      </c>
      <c r="M7468">
        <v>0</v>
      </c>
      <c r="N7468">
        <v>0</v>
      </c>
      <c r="O7468">
        <v>0</v>
      </c>
      <c r="P7468">
        <v>0</v>
      </c>
      <c r="Q7468">
        <v>0</v>
      </c>
    </row>
    <row r="7469" spans="1:17" x14ac:dyDescent="0.2">
      <c r="A7469" t="s">
        <v>24492</v>
      </c>
      <c r="B7469" t="s">
        <v>84</v>
      </c>
      <c r="C7469" t="s">
        <v>198</v>
      </c>
      <c r="D7469" t="s">
        <v>17029</v>
      </c>
      <c r="E7469" t="s">
        <v>79</v>
      </c>
      <c r="F7469" t="s">
        <v>4877</v>
      </c>
      <c r="G7469">
        <v>0</v>
      </c>
      <c r="H7469">
        <v>14</v>
      </c>
      <c r="I7469">
        <v>1</v>
      </c>
      <c r="J7469">
        <v>10</v>
      </c>
      <c r="K7469">
        <v>3</v>
      </c>
      <c r="L7469">
        <v>0</v>
      </c>
      <c r="M7469">
        <v>0</v>
      </c>
      <c r="N7469">
        <v>0</v>
      </c>
      <c r="O7469">
        <v>0</v>
      </c>
      <c r="P7469">
        <v>0</v>
      </c>
      <c r="Q7469">
        <v>0</v>
      </c>
    </row>
    <row r="7470" spans="1:17" x14ac:dyDescent="0.2">
      <c r="A7470" t="s">
        <v>24493</v>
      </c>
      <c r="B7470" t="s">
        <v>84</v>
      </c>
      <c r="C7470" t="s">
        <v>198</v>
      </c>
      <c r="D7470" t="s">
        <v>17029</v>
      </c>
      <c r="E7470" t="s">
        <v>79</v>
      </c>
      <c r="F7470" t="s">
        <v>4879</v>
      </c>
      <c r="G7470">
        <v>0</v>
      </c>
      <c r="H7470">
        <v>0</v>
      </c>
      <c r="I7470">
        <v>0</v>
      </c>
      <c r="J7470">
        <v>0</v>
      </c>
      <c r="K7470">
        <v>0</v>
      </c>
      <c r="L7470">
        <v>0</v>
      </c>
      <c r="M7470">
        <v>14</v>
      </c>
      <c r="N7470">
        <v>0</v>
      </c>
      <c r="O7470">
        <v>0</v>
      </c>
      <c r="P7470">
        <v>0</v>
      </c>
      <c r="Q7470">
        <v>0</v>
      </c>
    </row>
    <row r="7471" spans="1:17" x14ac:dyDescent="0.2">
      <c r="A7471" t="s">
        <v>24494</v>
      </c>
      <c r="B7471" t="s">
        <v>84</v>
      </c>
      <c r="C7471" t="s">
        <v>198</v>
      </c>
      <c r="D7471" t="s">
        <v>17029</v>
      </c>
      <c r="E7471" t="s">
        <v>79</v>
      </c>
      <c r="F7471" t="s">
        <v>4881</v>
      </c>
      <c r="G7471">
        <v>0</v>
      </c>
      <c r="H7471">
        <v>14</v>
      </c>
      <c r="I7471">
        <v>1</v>
      </c>
      <c r="J7471">
        <v>10</v>
      </c>
      <c r="K7471">
        <v>3</v>
      </c>
      <c r="L7471">
        <v>0</v>
      </c>
      <c r="M7471">
        <v>0</v>
      </c>
      <c r="N7471">
        <v>0</v>
      </c>
      <c r="O7471">
        <v>0</v>
      </c>
      <c r="P7471">
        <v>0</v>
      </c>
      <c r="Q7471">
        <v>0</v>
      </c>
    </row>
    <row r="7472" spans="1:17" x14ac:dyDescent="0.2">
      <c r="A7472" t="s">
        <v>24495</v>
      </c>
      <c r="B7472" t="s">
        <v>84</v>
      </c>
      <c r="C7472" t="s">
        <v>198</v>
      </c>
      <c r="D7472" t="s">
        <v>17029</v>
      </c>
      <c r="E7472" t="s">
        <v>79</v>
      </c>
      <c r="F7472" t="s">
        <v>4883</v>
      </c>
      <c r="G7472">
        <v>0</v>
      </c>
      <c r="H7472">
        <v>14</v>
      </c>
      <c r="I7472">
        <v>1</v>
      </c>
      <c r="J7472">
        <v>10</v>
      </c>
      <c r="K7472">
        <v>3</v>
      </c>
      <c r="L7472">
        <v>0</v>
      </c>
      <c r="M7472">
        <v>0</v>
      </c>
      <c r="N7472">
        <v>0</v>
      </c>
      <c r="O7472">
        <v>0</v>
      </c>
      <c r="P7472">
        <v>0</v>
      </c>
      <c r="Q7472">
        <v>0</v>
      </c>
    </row>
    <row r="7473" spans="1:17" x14ac:dyDescent="0.2">
      <c r="A7473" t="s">
        <v>24496</v>
      </c>
      <c r="B7473" t="s">
        <v>84</v>
      </c>
      <c r="C7473" t="s">
        <v>198</v>
      </c>
      <c r="D7473" t="s">
        <v>17029</v>
      </c>
      <c r="E7473" t="s">
        <v>79</v>
      </c>
      <c r="F7473" t="s">
        <v>4885</v>
      </c>
      <c r="G7473">
        <v>0</v>
      </c>
      <c r="H7473">
        <v>0</v>
      </c>
      <c r="I7473">
        <v>0</v>
      </c>
      <c r="J7473">
        <v>0</v>
      </c>
      <c r="K7473">
        <v>0</v>
      </c>
      <c r="L7473">
        <v>0</v>
      </c>
      <c r="M7473">
        <v>14</v>
      </c>
      <c r="N7473">
        <v>0</v>
      </c>
      <c r="O7473">
        <v>0</v>
      </c>
      <c r="P7473">
        <v>0</v>
      </c>
      <c r="Q7473">
        <v>0</v>
      </c>
    </row>
    <row r="7474" spans="1:17" x14ac:dyDescent="0.2">
      <c r="A7474" t="s">
        <v>24497</v>
      </c>
      <c r="B7474" t="s">
        <v>84</v>
      </c>
      <c r="C7474" t="s">
        <v>198</v>
      </c>
      <c r="D7474" t="s">
        <v>17029</v>
      </c>
      <c r="E7474" t="s">
        <v>79</v>
      </c>
      <c r="F7474" t="s">
        <v>4887</v>
      </c>
      <c r="G7474">
        <v>0</v>
      </c>
      <c r="H7474">
        <v>14</v>
      </c>
      <c r="I7474">
        <v>1</v>
      </c>
      <c r="J7474">
        <v>10</v>
      </c>
      <c r="K7474">
        <v>3</v>
      </c>
      <c r="L7474">
        <v>0</v>
      </c>
      <c r="M7474">
        <v>0</v>
      </c>
      <c r="N7474">
        <v>0</v>
      </c>
      <c r="O7474">
        <v>0</v>
      </c>
      <c r="P7474">
        <v>0</v>
      </c>
      <c r="Q7474">
        <v>0</v>
      </c>
    </row>
    <row r="7475" spans="1:17" x14ac:dyDescent="0.2">
      <c r="A7475" t="s">
        <v>24498</v>
      </c>
      <c r="B7475" t="s">
        <v>84</v>
      </c>
      <c r="C7475" t="s">
        <v>198</v>
      </c>
      <c r="D7475" t="s">
        <v>17029</v>
      </c>
      <c r="E7475" t="s">
        <v>79</v>
      </c>
      <c r="F7475" t="s">
        <v>4889</v>
      </c>
      <c r="G7475">
        <v>0</v>
      </c>
      <c r="H7475">
        <v>0</v>
      </c>
      <c r="I7475">
        <v>0</v>
      </c>
      <c r="J7475">
        <v>0</v>
      </c>
      <c r="K7475">
        <v>0</v>
      </c>
      <c r="L7475">
        <v>0</v>
      </c>
      <c r="M7475">
        <v>14</v>
      </c>
      <c r="N7475">
        <v>0</v>
      </c>
      <c r="O7475">
        <v>0</v>
      </c>
      <c r="P7475">
        <v>0</v>
      </c>
      <c r="Q7475">
        <v>0</v>
      </c>
    </row>
    <row r="7476" spans="1:17" x14ac:dyDescent="0.2">
      <c r="A7476" t="s">
        <v>24499</v>
      </c>
      <c r="B7476" t="s">
        <v>84</v>
      </c>
      <c r="C7476" t="s">
        <v>198</v>
      </c>
      <c r="D7476" t="s">
        <v>17029</v>
      </c>
      <c r="E7476" t="s">
        <v>79</v>
      </c>
      <c r="F7476" t="s">
        <v>4871</v>
      </c>
      <c r="G7476">
        <v>0</v>
      </c>
      <c r="H7476">
        <v>0</v>
      </c>
      <c r="I7476">
        <v>0</v>
      </c>
      <c r="J7476">
        <v>0</v>
      </c>
      <c r="K7476">
        <v>0</v>
      </c>
      <c r="L7476">
        <v>0</v>
      </c>
      <c r="M7476">
        <v>0</v>
      </c>
      <c r="N7476">
        <v>12</v>
      </c>
      <c r="O7476">
        <v>10</v>
      </c>
      <c r="P7476">
        <v>2</v>
      </c>
      <c r="Q7476">
        <v>0</v>
      </c>
    </row>
    <row r="7477" spans="1:17" x14ac:dyDescent="0.2">
      <c r="A7477" t="s">
        <v>24500</v>
      </c>
      <c r="B7477" t="s">
        <v>84</v>
      </c>
      <c r="C7477" t="s">
        <v>198</v>
      </c>
      <c r="D7477" t="s">
        <v>17029</v>
      </c>
      <c r="E7477" t="s">
        <v>79</v>
      </c>
      <c r="F7477" t="s">
        <v>4873</v>
      </c>
      <c r="G7477">
        <v>0</v>
      </c>
      <c r="H7477">
        <v>0</v>
      </c>
      <c r="I7477">
        <v>0</v>
      </c>
      <c r="J7477">
        <v>0</v>
      </c>
      <c r="K7477">
        <v>0</v>
      </c>
      <c r="L7477">
        <v>0</v>
      </c>
      <c r="M7477">
        <v>0</v>
      </c>
      <c r="N7477">
        <v>8</v>
      </c>
      <c r="O7477">
        <v>6</v>
      </c>
      <c r="P7477">
        <v>2</v>
      </c>
      <c r="Q7477">
        <v>0</v>
      </c>
    </row>
    <row r="7478" spans="1:17" x14ac:dyDescent="0.2">
      <c r="A7478" t="s">
        <v>24501</v>
      </c>
      <c r="B7478" t="s">
        <v>84</v>
      </c>
      <c r="C7478" t="s">
        <v>198</v>
      </c>
      <c r="D7478" t="s">
        <v>17029</v>
      </c>
      <c r="E7478" t="s">
        <v>79</v>
      </c>
      <c r="F7478" t="s">
        <v>17019</v>
      </c>
      <c r="G7478">
        <v>14</v>
      </c>
      <c r="H7478">
        <v>0</v>
      </c>
      <c r="I7478">
        <v>0</v>
      </c>
      <c r="J7478">
        <v>0</v>
      </c>
      <c r="K7478">
        <v>0</v>
      </c>
      <c r="L7478">
        <v>0</v>
      </c>
      <c r="M7478">
        <v>0</v>
      </c>
      <c r="N7478">
        <v>0</v>
      </c>
      <c r="O7478">
        <v>0</v>
      </c>
      <c r="P7478">
        <v>0</v>
      </c>
      <c r="Q7478">
        <v>0</v>
      </c>
    </row>
    <row r="7479" spans="1:17" x14ac:dyDescent="0.2">
      <c r="A7479" t="s">
        <v>24502</v>
      </c>
      <c r="B7479" t="s">
        <v>84</v>
      </c>
      <c r="C7479" t="s">
        <v>198</v>
      </c>
      <c r="D7479" t="s">
        <v>17029</v>
      </c>
      <c r="E7479" t="s">
        <v>81</v>
      </c>
      <c r="F7479" t="s">
        <v>4875</v>
      </c>
      <c r="G7479">
        <v>0</v>
      </c>
      <c r="H7479">
        <v>16</v>
      </c>
      <c r="I7479">
        <v>1</v>
      </c>
      <c r="J7479">
        <v>7</v>
      </c>
      <c r="K7479">
        <v>3</v>
      </c>
      <c r="L7479">
        <v>5</v>
      </c>
      <c r="M7479">
        <v>0</v>
      </c>
      <c r="N7479">
        <v>0</v>
      </c>
      <c r="O7479">
        <v>0</v>
      </c>
      <c r="P7479">
        <v>0</v>
      </c>
      <c r="Q7479">
        <v>0</v>
      </c>
    </row>
    <row r="7480" spans="1:17" x14ac:dyDescent="0.2">
      <c r="A7480" t="s">
        <v>24503</v>
      </c>
      <c r="B7480" t="s">
        <v>84</v>
      </c>
      <c r="C7480" t="s">
        <v>198</v>
      </c>
      <c r="D7480" t="s">
        <v>17029</v>
      </c>
      <c r="E7480" t="s">
        <v>81</v>
      </c>
      <c r="F7480" t="s">
        <v>4877</v>
      </c>
      <c r="G7480">
        <v>0</v>
      </c>
      <c r="H7480">
        <v>16</v>
      </c>
      <c r="I7480">
        <v>1</v>
      </c>
      <c r="J7480">
        <v>7</v>
      </c>
      <c r="K7480">
        <v>2</v>
      </c>
      <c r="L7480">
        <v>6</v>
      </c>
      <c r="M7480">
        <v>0</v>
      </c>
      <c r="N7480">
        <v>0</v>
      </c>
      <c r="O7480">
        <v>0</v>
      </c>
      <c r="P7480">
        <v>0</v>
      </c>
      <c r="Q7480">
        <v>0</v>
      </c>
    </row>
    <row r="7481" spans="1:17" x14ac:dyDescent="0.2">
      <c r="A7481" t="s">
        <v>24504</v>
      </c>
      <c r="B7481" t="s">
        <v>84</v>
      </c>
      <c r="C7481" t="s">
        <v>198</v>
      </c>
      <c r="D7481" t="s">
        <v>17029</v>
      </c>
      <c r="E7481" t="s">
        <v>81</v>
      </c>
      <c r="F7481" t="s">
        <v>4879</v>
      </c>
      <c r="G7481">
        <v>0</v>
      </c>
      <c r="H7481">
        <v>0</v>
      </c>
      <c r="I7481">
        <v>0</v>
      </c>
      <c r="J7481">
        <v>0</v>
      </c>
      <c r="K7481">
        <v>0</v>
      </c>
      <c r="L7481">
        <v>0</v>
      </c>
      <c r="M7481">
        <v>16</v>
      </c>
      <c r="N7481">
        <v>0</v>
      </c>
      <c r="O7481">
        <v>0</v>
      </c>
      <c r="P7481">
        <v>0</v>
      </c>
      <c r="Q7481">
        <v>0</v>
      </c>
    </row>
    <row r="7482" spans="1:17" x14ac:dyDescent="0.2">
      <c r="A7482" t="s">
        <v>24505</v>
      </c>
      <c r="B7482" t="s">
        <v>84</v>
      </c>
      <c r="C7482" t="s">
        <v>198</v>
      </c>
      <c r="D7482" t="s">
        <v>17029</v>
      </c>
      <c r="E7482" t="s">
        <v>81</v>
      </c>
      <c r="F7482" t="s">
        <v>4881</v>
      </c>
      <c r="G7482">
        <v>0</v>
      </c>
      <c r="H7482">
        <v>16</v>
      </c>
      <c r="I7482">
        <v>1</v>
      </c>
      <c r="J7482">
        <v>7</v>
      </c>
      <c r="K7482">
        <v>2</v>
      </c>
      <c r="L7482">
        <v>6</v>
      </c>
      <c r="M7482">
        <v>0</v>
      </c>
      <c r="N7482">
        <v>0</v>
      </c>
      <c r="O7482">
        <v>0</v>
      </c>
      <c r="P7482">
        <v>0</v>
      </c>
      <c r="Q7482">
        <v>0</v>
      </c>
    </row>
    <row r="7483" spans="1:17" x14ac:dyDescent="0.2">
      <c r="A7483" t="s">
        <v>24506</v>
      </c>
      <c r="B7483" t="s">
        <v>84</v>
      </c>
      <c r="C7483" t="s">
        <v>198</v>
      </c>
      <c r="D7483" t="s">
        <v>17029</v>
      </c>
      <c r="E7483" t="s">
        <v>81</v>
      </c>
      <c r="F7483" t="s">
        <v>4883</v>
      </c>
      <c r="G7483">
        <v>0</v>
      </c>
      <c r="H7483">
        <v>16</v>
      </c>
      <c r="I7483">
        <v>2</v>
      </c>
      <c r="J7483">
        <v>7</v>
      </c>
      <c r="K7483">
        <v>1</v>
      </c>
      <c r="L7483">
        <v>6</v>
      </c>
      <c r="M7483">
        <v>0</v>
      </c>
      <c r="N7483">
        <v>0</v>
      </c>
      <c r="O7483">
        <v>0</v>
      </c>
      <c r="P7483">
        <v>0</v>
      </c>
      <c r="Q7483">
        <v>0</v>
      </c>
    </row>
    <row r="7484" spans="1:17" x14ac:dyDescent="0.2">
      <c r="A7484" t="s">
        <v>24507</v>
      </c>
      <c r="B7484" t="s">
        <v>84</v>
      </c>
      <c r="C7484" t="s">
        <v>198</v>
      </c>
      <c r="D7484" t="s">
        <v>17029</v>
      </c>
      <c r="E7484" t="s">
        <v>81</v>
      </c>
      <c r="F7484" t="s">
        <v>4885</v>
      </c>
      <c r="G7484">
        <v>0</v>
      </c>
      <c r="H7484">
        <v>0</v>
      </c>
      <c r="I7484">
        <v>0</v>
      </c>
      <c r="J7484">
        <v>0</v>
      </c>
      <c r="K7484">
        <v>0</v>
      </c>
      <c r="L7484">
        <v>0</v>
      </c>
      <c r="M7484">
        <v>16</v>
      </c>
      <c r="N7484">
        <v>0</v>
      </c>
      <c r="O7484">
        <v>0</v>
      </c>
      <c r="P7484">
        <v>0</v>
      </c>
      <c r="Q7484">
        <v>0</v>
      </c>
    </row>
    <row r="7485" spans="1:17" x14ac:dyDescent="0.2">
      <c r="A7485" t="s">
        <v>24508</v>
      </c>
      <c r="B7485" t="s">
        <v>84</v>
      </c>
      <c r="C7485" t="s">
        <v>198</v>
      </c>
      <c r="D7485" t="s">
        <v>17029</v>
      </c>
      <c r="E7485" t="s">
        <v>81</v>
      </c>
      <c r="F7485" t="s">
        <v>4887</v>
      </c>
      <c r="G7485">
        <v>0</v>
      </c>
      <c r="H7485">
        <v>16</v>
      </c>
      <c r="I7485">
        <v>1</v>
      </c>
      <c r="J7485">
        <v>7</v>
      </c>
      <c r="K7485">
        <v>3</v>
      </c>
      <c r="L7485">
        <v>5</v>
      </c>
      <c r="M7485">
        <v>0</v>
      </c>
      <c r="N7485">
        <v>0</v>
      </c>
      <c r="O7485">
        <v>0</v>
      </c>
      <c r="P7485">
        <v>0</v>
      </c>
      <c r="Q7485">
        <v>0</v>
      </c>
    </row>
    <row r="7486" spans="1:17" x14ac:dyDescent="0.2">
      <c r="A7486" t="s">
        <v>24509</v>
      </c>
      <c r="B7486" t="s">
        <v>84</v>
      </c>
      <c r="C7486" t="s">
        <v>198</v>
      </c>
      <c r="D7486" t="s">
        <v>17029</v>
      </c>
      <c r="E7486" t="s">
        <v>81</v>
      </c>
      <c r="F7486" t="s">
        <v>4889</v>
      </c>
      <c r="G7486">
        <v>0</v>
      </c>
      <c r="H7486">
        <v>0</v>
      </c>
      <c r="I7486">
        <v>0</v>
      </c>
      <c r="J7486">
        <v>0</v>
      </c>
      <c r="K7486">
        <v>0</v>
      </c>
      <c r="L7486">
        <v>0</v>
      </c>
      <c r="M7486">
        <v>16</v>
      </c>
      <c r="N7486">
        <v>0</v>
      </c>
      <c r="O7486">
        <v>0</v>
      </c>
      <c r="P7486">
        <v>0</v>
      </c>
      <c r="Q7486">
        <v>0</v>
      </c>
    </row>
    <row r="7487" spans="1:17" x14ac:dyDescent="0.2">
      <c r="A7487" t="s">
        <v>24510</v>
      </c>
      <c r="B7487" t="s">
        <v>84</v>
      </c>
      <c r="C7487" t="s">
        <v>198</v>
      </c>
      <c r="D7487" t="s">
        <v>17029</v>
      </c>
      <c r="E7487" t="s">
        <v>81</v>
      </c>
      <c r="F7487" t="s">
        <v>4871</v>
      </c>
      <c r="G7487">
        <v>0</v>
      </c>
      <c r="H7487">
        <v>0</v>
      </c>
      <c r="I7487">
        <v>0</v>
      </c>
      <c r="J7487">
        <v>0</v>
      </c>
      <c r="K7487">
        <v>0</v>
      </c>
      <c r="L7487">
        <v>0</v>
      </c>
      <c r="M7487">
        <v>0</v>
      </c>
      <c r="N7487">
        <v>12</v>
      </c>
      <c r="O7487">
        <v>7</v>
      </c>
      <c r="P7487">
        <v>5</v>
      </c>
      <c r="Q7487">
        <v>0</v>
      </c>
    </row>
    <row r="7488" spans="1:17" x14ac:dyDescent="0.2">
      <c r="A7488" t="s">
        <v>24511</v>
      </c>
      <c r="B7488" t="s">
        <v>84</v>
      </c>
      <c r="C7488" t="s">
        <v>198</v>
      </c>
      <c r="D7488" t="s">
        <v>17029</v>
      </c>
      <c r="E7488" t="s">
        <v>81</v>
      </c>
      <c r="F7488" t="s">
        <v>4873</v>
      </c>
      <c r="G7488">
        <v>0</v>
      </c>
      <c r="H7488">
        <v>0</v>
      </c>
      <c r="I7488">
        <v>0</v>
      </c>
      <c r="J7488">
        <v>0</v>
      </c>
      <c r="K7488">
        <v>0</v>
      </c>
      <c r="L7488">
        <v>0</v>
      </c>
      <c r="M7488">
        <v>0</v>
      </c>
      <c r="N7488">
        <v>12</v>
      </c>
      <c r="O7488">
        <v>7</v>
      </c>
      <c r="P7488">
        <v>5</v>
      </c>
      <c r="Q7488">
        <v>0</v>
      </c>
    </row>
    <row r="7489" spans="1:17" x14ac:dyDescent="0.2">
      <c r="A7489" t="s">
        <v>24512</v>
      </c>
      <c r="B7489" t="s">
        <v>84</v>
      </c>
      <c r="C7489" t="s">
        <v>198</v>
      </c>
      <c r="D7489" t="s">
        <v>17029</v>
      </c>
      <c r="E7489" t="s">
        <v>81</v>
      </c>
      <c r="F7489" t="s">
        <v>17019</v>
      </c>
      <c r="G7489">
        <v>16</v>
      </c>
      <c r="H7489">
        <v>0</v>
      </c>
      <c r="I7489">
        <v>0</v>
      </c>
      <c r="J7489">
        <v>0</v>
      </c>
      <c r="K7489">
        <v>0</v>
      </c>
      <c r="L7489">
        <v>0</v>
      </c>
      <c r="M7489">
        <v>0</v>
      </c>
      <c r="N7489">
        <v>0</v>
      </c>
      <c r="O7489">
        <v>0</v>
      </c>
      <c r="P7489">
        <v>0</v>
      </c>
      <c r="Q7489">
        <v>0</v>
      </c>
    </row>
    <row r="7490" spans="1:17" x14ac:dyDescent="0.2">
      <c r="A7490" t="s">
        <v>24513</v>
      </c>
      <c r="B7490" t="s">
        <v>84</v>
      </c>
      <c r="C7490" t="s">
        <v>198</v>
      </c>
      <c r="D7490" t="s">
        <v>17021</v>
      </c>
      <c r="E7490" t="s">
        <v>79</v>
      </c>
      <c r="F7490" t="s">
        <v>17022</v>
      </c>
      <c r="G7490">
        <v>0</v>
      </c>
      <c r="H7490">
        <v>0</v>
      </c>
      <c r="I7490">
        <v>0</v>
      </c>
      <c r="J7490">
        <v>0</v>
      </c>
      <c r="K7490">
        <v>0</v>
      </c>
      <c r="L7490">
        <v>0</v>
      </c>
      <c r="M7490">
        <v>0</v>
      </c>
      <c r="N7490">
        <v>3</v>
      </c>
      <c r="O7490">
        <v>3</v>
      </c>
      <c r="P7490">
        <v>0</v>
      </c>
      <c r="Q7490">
        <v>0</v>
      </c>
    </row>
    <row r="7491" spans="1:17" x14ac:dyDescent="0.2">
      <c r="A7491" t="s">
        <v>24514</v>
      </c>
      <c r="B7491" t="s">
        <v>84</v>
      </c>
      <c r="C7491" t="s">
        <v>198</v>
      </c>
      <c r="D7491" t="s">
        <v>17021</v>
      </c>
      <c r="E7491" t="s">
        <v>79</v>
      </c>
      <c r="F7491" t="s">
        <v>17019</v>
      </c>
      <c r="G7491">
        <v>3</v>
      </c>
      <c r="H7491">
        <v>0</v>
      </c>
      <c r="I7491">
        <v>0</v>
      </c>
      <c r="J7491">
        <v>0</v>
      </c>
      <c r="K7491">
        <v>0</v>
      </c>
      <c r="L7491">
        <v>0</v>
      </c>
      <c r="M7491">
        <v>0</v>
      </c>
      <c r="N7491">
        <v>0</v>
      </c>
      <c r="O7491">
        <v>0</v>
      </c>
      <c r="P7491">
        <v>0</v>
      </c>
      <c r="Q7491">
        <v>0</v>
      </c>
    </row>
    <row r="7492" spans="1:17" x14ac:dyDescent="0.2">
      <c r="A7492" t="s">
        <v>24515</v>
      </c>
      <c r="B7492" t="s">
        <v>84</v>
      </c>
      <c r="C7492" t="s">
        <v>198</v>
      </c>
      <c r="D7492" t="s">
        <v>17021</v>
      </c>
      <c r="E7492" t="s">
        <v>81</v>
      </c>
      <c r="F7492" t="s">
        <v>17022</v>
      </c>
      <c r="G7492">
        <v>0</v>
      </c>
      <c r="H7492">
        <v>0</v>
      </c>
      <c r="I7492">
        <v>0</v>
      </c>
      <c r="J7492">
        <v>0</v>
      </c>
      <c r="K7492">
        <v>0</v>
      </c>
      <c r="L7492">
        <v>0</v>
      </c>
      <c r="M7492">
        <v>0</v>
      </c>
      <c r="N7492">
        <v>4</v>
      </c>
      <c r="O7492">
        <v>2</v>
      </c>
      <c r="P7492">
        <v>2</v>
      </c>
      <c r="Q7492">
        <v>0</v>
      </c>
    </row>
    <row r="7493" spans="1:17" x14ac:dyDescent="0.2">
      <c r="A7493" t="s">
        <v>24516</v>
      </c>
      <c r="B7493" t="s">
        <v>84</v>
      </c>
      <c r="C7493" t="s">
        <v>198</v>
      </c>
      <c r="D7493" t="s">
        <v>17021</v>
      </c>
      <c r="E7493" t="s">
        <v>81</v>
      </c>
      <c r="F7493" t="s">
        <v>17019</v>
      </c>
      <c r="G7493">
        <v>4</v>
      </c>
      <c r="H7493">
        <v>0</v>
      </c>
      <c r="I7493">
        <v>0</v>
      </c>
      <c r="J7493">
        <v>0</v>
      </c>
      <c r="K7493">
        <v>0</v>
      </c>
      <c r="L7493">
        <v>0</v>
      </c>
      <c r="M7493">
        <v>0</v>
      </c>
      <c r="N7493">
        <v>0</v>
      </c>
      <c r="O7493">
        <v>0</v>
      </c>
      <c r="P7493">
        <v>0</v>
      </c>
      <c r="Q7493">
        <v>0</v>
      </c>
    </row>
    <row r="7494" spans="1:17" x14ac:dyDescent="0.2">
      <c r="A7494" t="s">
        <v>24517</v>
      </c>
      <c r="B7494" t="s">
        <v>84</v>
      </c>
      <c r="C7494" t="s">
        <v>198</v>
      </c>
      <c r="D7494" t="s">
        <v>17025</v>
      </c>
      <c r="E7494" t="s">
        <v>81</v>
      </c>
      <c r="F7494" t="s">
        <v>17019</v>
      </c>
      <c r="G7494">
        <v>1</v>
      </c>
      <c r="H7494">
        <v>0</v>
      </c>
      <c r="I7494">
        <v>0</v>
      </c>
      <c r="J7494">
        <v>0</v>
      </c>
      <c r="K7494">
        <v>0</v>
      </c>
      <c r="L7494">
        <v>0</v>
      </c>
      <c r="M7494">
        <v>0</v>
      </c>
      <c r="N7494">
        <v>0</v>
      </c>
      <c r="O7494">
        <v>0</v>
      </c>
      <c r="P7494">
        <v>0</v>
      </c>
      <c r="Q7494">
        <v>0</v>
      </c>
    </row>
    <row r="7495" spans="1:17" x14ac:dyDescent="0.2">
      <c r="A7495" t="s">
        <v>24518</v>
      </c>
      <c r="B7495" t="s">
        <v>84</v>
      </c>
      <c r="C7495" t="s">
        <v>251</v>
      </c>
      <c r="D7495" t="s">
        <v>17029</v>
      </c>
      <c r="E7495" t="s">
        <v>81</v>
      </c>
      <c r="F7495" t="s">
        <v>4871</v>
      </c>
      <c r="G7495">
        <v>0</v>
      </c>
      <c r="H7495">
        <v>0</v>
      </c>
      <c r="I7495">
        <v>0</v>
      </c>
      <c r="J7495">
        <v>0</v>
      </c>
      <c r="K7495">
        <v>0</v>
      </c>
      <c r="L7495">
        <v>0</v>
      </c>
      <c r="M7495">
        <v>0</v>
      </c>
      <c r="N7495">
        <v>12</v>
      </c>
      <c r="O7495">
        <v>12</v>
      </c>
      <c r="P7495">
        <v>0</v>
      </c>
      <c r="Q7495">
        <v>0</v>
      </c>
    </row>
    <row r="7496" spans="1:17" x14ac:dyDescent="0.2">
      <c r="A7496" t="s">
        <v>24519</v>
      </c>
      <c r="B7496" t="s">
        <v>84</v>
      </c>
      <c r="C7496" t="s">
        <v>251</v>
      </c>
      <c r="D7496" t="s">
        <v>17029</v>
      </c>
      <c r="E7496" t="s">
        <v>81</v>
      </c>
      <c r="F7496" t="s">
        <v>4873</v>
      </c>
      <c r="G7496">
        <v>0</v>
      </c>
      <c r="H7496">
        <v>0</v>
      </c>
      <c r="I7496">
        <v>0</v>
      </c>
      <c r="J7496">
        <v>0</v>
      </c>
      <c r="K7496">
        <v>0</v>
      </c>
      <c r="L7496">
        <v>0</v>
      </c>
      <c r="M7496">
        <v>0</v>
      </c>
      <c r="N7496">
        <v>9</v>
      </c>
      <c r="O7496">
        <v>9</v>
      </c>
      <c r="P7496">
        <v>0</v>
      </c>
      <c r="Q7496">
        <v>0</v>
      </c>
    </row>
    <row r="7497" spans="1:17" x14ac:dyDescent="0.2">
      <c r="A7497" t="s">
        <v>24520</v>
      </c>
      <c r="B7497" t="s">
        <v>84</v>
      </c>
      <c r="C7497" t="s">
        <v>251</v>
      </c>
      <c r="D7497" t="s">
        <v>17029</v>
      </c>
      <c r="E7497" t="s">
        <v>81</v>
      </c>
      <c r="F7497" t="s">
        <v>17019</v>
      </c>
      <c r="G7497">
        <v>17</v>
      </c>
      <c r="H7497">
        <v>0</v>
      </c>
      <c r="I7497">
        <v>0</v>
      </c>
      <c r="J7497">
        <v>0</v>
      </c>
      <c r="K7497">
        <v>0</v>
      </c>
      <c r="L7497">
        <v>0</v>
      </c>
      <c r="M7497">
        <v>0</v>
      </c>
      <c r="N7497">
        <v>0</v>
      </c>
      <c r="O7497">
        <v>0</v>
      </c>
      <c r="P7497">
        <v>0</v>
      </c>
      <c r="Q7497">
        <v>0</v>
      </c>
    </row>
    <row r="7498" spans="1:17" x14ac:dyDescent="0.2">
      <c r="A7498" t="s">
        <v>24521</v>
      </c>
      <c r="B7498" t="s">
        <v>84</v>
      </c>
      <c r="C7498" t="s">
        <v>251</v>
      </c>
      <c r="D7498" t="s">
        <v>17021</v>
      </c>
      <c r="E7498" t="s">
        <v>79</v>
      </c>
      <c r="F7498" t="s">
        <v>17022</v>
      </c>
      <c r="G7498">
        <v>0</v>
      </c>
      <c r="H7498">
        <v>0</v>
      </c>
      <c r="I7498">
        <v>0</v>
      </c>
      <c r="J7498">
        <v>0</v>
      </c>
      <c r="K7498">
        <v>0</v>
      </c>
      <c r="L7498">
        <v>0</v>
      </c>
      <c r="M7498">
        <v>0</v>
      </c>
      <c r="N7498">
        <v>2</v>
      </c>
      <c r="O7498">
        <v>1</v>
      </c>
      <c r="P7498">
        <v>1</v>
      </c>
      <c r="Q7498">
        <v>0</v>
      </c>
    </row>
    <row r="7499" spans="1:17" x14ac:dyDescent="0.2">
      <c r="A7499" t="s">
        <v>24522</v>
      </c>
      <c r="B7499" t="s">
        <v>84</v>
      </c>
      <c r="C7499" t="s">
        <v>251</v>
      </c>
      <c r="D7499" t="s">
        <v>17021</v>
      </c>
      <c r="E7499" t="s">
        <v>79</v>
      </c>
      <c r="F7499" t="s">
        <v>17019</v>
      </c>
      <c r="G7499">
        <v>2</v>
      </c>
      <c r="H7499">
        <v>0</v>
      </c>
      <c r="I7499">
        <v>0</v>
      </c>
      <c r="J7499">
        <v>0</v>
      </c>
      <c r="K7499">
        <v>0</v>
      </c>
      <c r="L7499">
        <v>0</v>
      </c>
      <c r="M7499">
        <v>0</v>
      </c>
      <c r="N7499">
        <v>0</v>
      </c>
      <c r="O7499">
        <v>0</v>
      </c>
      <c r="P7499">
        <v>0</v>
      </c>
      <c r="Q7499">
        <v>0</v>
      </c>
    </row>
    <row r="7500" spans="1:17" x14ac:dyDescent="0.2">
      <c r="A7500" t="s">
        <v>24523</v>
      </c>
      <c r="B7500" t="s">
        <v>84</v>
      </c>
      <c r="C7500" t="s">
        <v>251</v>
      </c>
      <c r="D7500" t="s">
        <v>17021</v>
      </c>
      <c r="E7500" t="s">
        <v>81</v>
      </c>
      <c r="F7500" t="s">
        <v>17022</v>
      </c>
      <c r="G7500">
        <v>0</v>
      </c>
      <c r="H7500">
        <v>0</v>
      </c>
      <c r="I7500">
        <v>0</v>
      </c>
      <c r="J7500">
        <v>0</v>
      </c>
      <c r="K7500">
        <v>0</v>
      </c>
      <c r="L7500">
        <v>0</v>
      </c>
      <c r="M7500">
        <v>0</v>
      </c>
      <c r="N7500">
        <v>1</v>
      </c>
      <c r="O7500">
        <v>1</v>
      </c>
      <c r="P7500">
        <v>0</v>
      </c>
      <c r="Q7500">
        <v>0</v>
      </c>
    </row>
    <row r="7501" spans="1:17" x14ac:dyDescent="0.2">
      <c r="A7501" t="s">
        <v>24524</v>
      </c>
      <c r="B7501" t="s">
        <v>84</v>
      </c>
      <c r="C7501" t="s">
        <v>251</v>
      </c>
      <c r="D7501" t="s">
        <v>17021</v>
      </c>
      <c r="E7501" t="s">
        <v>81</v>
      </c>
      <c r="F7501" t="s">
        <v>17019</v>
      </c>
      <c r="G7501">
        <v>1</v>
      </c>
      <c r="H7501">
        <v>0</v>
      </c>
      <c r="I7501">
        <v>0</v>
      </c>
      <c r="J7501">
        <v>0</v>
      </c>
      <c r="K7501">
        <v>0</v>
      </c>
      <c r="L7501">
        <v>0</v>
      </c>
      <c r="M7501">
        <v>0</v>
      </c>
      <c r="N7501">
        <v>0</v>
      </c>
      <c r="O7501">
        <v>0</v>
      </c>
      <c r="P7501">
        <v>0</v>
      </c>
      <c r="Q7501">
        <v>0</v>
      </c>
    </row>
    <row r="7502" spans="1:17" x14ac:dyDescent="0.2">
      <c r="A7502" t="s">
        <v>24525</v>
      </c>
      <c r="B7502" t="s">
        <v>84</v>
      </c>
      <c r="C7502" t="s">
        <v>251</v>
      </c>
      <c r="D7502" t="s">
        <v>17025</v>
      </c>
      <c r="E7502" t="s">
        <v>79</v>
      </c>
      <c r="F7502" t="s">
        <v>17019</v>
      </c>
      <c r="G7502">
        <v>1</v>
      </c>
      <c r="H7502">
        <v>0</v>
      </c>
      <c r="I7502">
        <v>0</v>
      </c>
      <c r="J7502">
        <v>0</v>
      </c>
      <c r="K7502">
        <v>0</v>
      </c>
      <c r="L7502">
        <v>0</v>
      </c>
      <c r="M7502">
        <v>0</v>
      </c>
      <c r="N7502">
        <v>0</v>
      </c>
      <c r="O7502">
        <v>0</v>
      </c>
      <c r="P7502">
        <v>0</v>
      </c>
      <c r="Q7502">
        <v>0</v>
      </c>
    </row>
    <row r="7503" spans="1:17" x14ac:dyDescent="0.2">
      <c r="A7503" t="s">
        <v>24526</v>
      </c>
      <c r="B7503" t="s">
        <v>84</v>
      </c>
      <c r="C7503" t="s">
        <v>251</v>
      </c>
      <c r="D7503" t="s">
        <v>17025</v>
      </c>
      <c r="E7503" t="s">
        <v>81</v>
      </c>
      <c r="F7503" t="s">
        <v>17019</v>
      </c>
      <c r="G7503">
        <v>5</v>
      </c>
      <c r="H7503">
        <v>0</v>
      </c>
      <c r="I7503">
        <v>0</v>
      </c>
      <c r="J7503">
        <v>0</v>
      </c>
      <c r="K7503">
        <v>0</v>
      </c>
      <c r="L7503">
        <v>0</v>
      </c>
      <c r="M7503">
        <v>0</v>
      </c>
      <c r="N7503">
        <v>0</v>
      </c>
      <c r="O7503">
        <v>0</v>
      </c>
      <c r="P7503">
        <v>0</v>
      </c>
      <c r="Q7503">
        <v>0</v>
      </c>
    </row>
    <row r="7504" spans="1:17" x14ac:dyDescent="0.2">
      <c r="A7504" t="s">
        <v>24527</v>
      </c>
      <c r="B7504" t="s">
        <v>84</v>
      </c>
      <c r="C7504" t="s">
        <v>252</v>
      </c>
      <c r="D7504" t="s">
        <v>17029</v>
      </c>
      <c r="E7504" t="s">
        <v>79</v>
      </c>
      <c r="F7504" t="s">
        <v>4875</v>
      </c>
      <c r="G7504">
        <v>0</v>
      </c>
      <c r="H7504">
        <v>21</v>
      </c>
      <c r="I7504">
        <v>8</v>
      </c>
      <c r="J7504">
        <v>11</v>
      </c>
      <c r="K7504">
        <v>1</v>
      </c>
      <c r="L7504">
        <v>1</v>
      </c>
      <c r="M7504">
        <v>0</v>
      </c>
      <c r="N7504">
        <v>0</v>
      </c>
      <c r="O7504">
        <v>0</v>
      </c>
      <c r="P7504">
        <v>0</v>
      </c>
      <c r="Q7504">
        <v>0</v>
      </c>
    </row>
    <row r="7505" spans="1:17" x14ac:dyDescent="0.2">
      <c r="A7505" t="s">
        <v>24528</v>
      </c>
      <c r="B7505" t="s">
        <v>84</v>
      </c>
      <c r="C7505" t="s">
        <v>252</v>
      </c>
      <c r="D7505" t="s">
        <v>17029</v>
      </c>
      <c r="E7505" t="s">
        <v>79</v>
      </c>
      <c r="F7505" t="s">
        <v>4877</v>
      </c>
      <c r="G7505">
        <v>0</v>
      </c>
      <c r="H7505">
        <v>21</v>
      </c>
      <c r="I7505">
        <v>5</v>
      </c>
      <c r="J7505">
        <v>14</v>
      </c>
      <c r="K7505">
        <v>1</v>
      </c>
      <c r="L7505">
        <v>1</v>
      </c>
      <c r="M7505">
        <v>0</v>
      </c>
      <c r="N7505">
        <v>0</v>
      </c>
      <c r="O7505">
        <v>0</v>
      </c>
      <c r="P7505">
        <v>0</v>
      </c>
      <c r="Q7505">
        <v>0</v>
      </c>
    </row>
    <row r="7506" spans="1:17" x14ac:dyDescent="0.2">
      <c r="A7506" t="s">
        <v>24529</v>
      </c>
      <c r="B7506" t="s">
        <v>84</v>
      </c>
      <c r="C7506" t="s">
        <v>252</v>
      </c>
      <c r="D7506" t="s">
        <v>17029</v>
      </c>
      <c r="E7506" t="s">
        <v>79</v>
      </c>
      <c r="F7506" t="s">
        <v>4879</v>
      </c>
      <c r="G7506">
        <v>0</v>
      </c>
      <c r="H7506">
        <v>0</v>
      </c>
      <c r="I7506">
        <v>0</v>
      </c>
      <c r="J7506">
        <v>0</v>
      </c>
      <c r="K7506">
        <v>0</v>
      </c>
      <c r="L7506">
        <v>0</v>
      </c>
      <c r="M7506">
        <v>21</v>
      </c>
      <c r="N7506">
        <v>0</v>
      </c>
      <c r="O7506">
        <v>0</v>
      </c>
      <c r="P7506">
        <v>0</v>
      </c>
      <c r="Q7506">
        <v>0</v>
      </c>
    </row>
    <row r="7507" spans="1:17" x14ac:dyDescent="0.2">
      <c r="A7507" t="s">
        <v>24530</v>
      </c>
      <c r="B7507" t="s">
        <v>84</v>
      </c>
      <c r="C7507" t="s">
        <v>252</v>
      </c>
      <c r="D7507" t="s">
        <v>17029</v>
      </c>
      <c r="E7507" t="s">
        <v>79</v>
      </c>
      <c r="F7507" t="s">
        <v>4881</v>
      </c>
      <c r="G7507">
        <v>0</v>
      </c>
      <c r="H7507">
        <v>21</v>
      </c>
      <c r="I7507">
        <v>5</v>
      </c>
      <c r="J7507">
        <v>14</v>
      </c>
      <c r="K7507">
        <v>1</v>
      </c>
      <c r="L7507">
        <v>1</v>
      </c>
      <c r="M7507">
        <v>0</v>
      </c>
      <c r="N7507">
        <v>0</v>
      </c>
      <c r="O7507">
        <v>0</v>
      </c>
      <c r="P7507">
        <v>0</v>
      </c>
      <c r="Q7507">
        <v>0</v>
      </c>
    </row>
    <row r="7508" spans="1:17" x14ac:dyDescent="0.2">
      <c r="A7508" t="s">
        <v>24531</v>
      </c>
      <c r="B7508" t="s">
        <v>84</v>
      </c>
      <c r="C7508" t="s">
        <v>252</v>
      </c>
      <c r="D7508" t="s">
        <v>17029</v>
      </c>
      <c r="E7508" t="s">
        <v>79</v>
      </c>
      <c r="F7508" t="s">
        <v>4883</v>
      </c>
      <c r="G7508">
        <v>0</v>
      </c>
      <c r="H7508">
        <v>21</v>
      </c>
      <c r="I7508">
        <v>6</v>
      </c>
      <c r="J7508">
        <v>13</v>
      </c>
      <c r="K7508">
        <v>1</v>
      </c>
      <c r="L7508">
        <v>1</v>
      </c>
      <c r="M7508">
        <v>0</v>
      </c>
      <c r="N7508">
        <v>0</v>
      </c>
      <c r="O7508">
        <v>0</v>
      </c>
      <c r="P7508">
        <v>0</v>
      </c>
      <c r="Q7508">
        <v>0</v>
      </c>
    </row>
    <row r="7509" spans="1:17" x14ac:dyDescent="0.2">
      <c r="A7509" t="s">
        <v>24532</v>
      </c>
      <c r="B7509" t="s">
        <v>84</v>
      </c>
      <c r="C7509" t="s">
        <v>252</v>
      </c>
      <c r="D7509" t="s">
        <v>17029</v>
      </c>
      <c r="E7509" t="s">
        <v>79</v>
      </c>
      <c r="F7509" t="s">
        <v>4885</v>
      </c>
      <c r="G7509">
        <v>0</v>
      </c>
      <c r="H7509">
        <v>0</v>
      </c>
      <c r="I7509">
        <v>0</v>
      </c>
      <c r="J7509">
        <v>0</v>
      </c>
      <c r="K7509">
        <v>0</v>
      </c>
      <c r="L7509">
        <v>0</v>
      </c>
      <c r="M7509">
        <v>21</v>
      </c>
      <c r="N7509">
        <v>0</v>
      </c>
      <c r="O7509">
        <v>0</v>
      </c>
      <c r="P7509">
        <v>0</v>
      </c>
      <c r="Q7509">
        <v>0</v>
      </c>
    </row>
    <row r="7510" spans="1:17" x14ac:dyDescent="0.2">
      <c r="A7510" t="s">
        <v>24533</v>
      </c>
      <c r="B7510" t="s">
        <v>84</v>
      </c>
      <c r="C7510" t="s">
        <v>252</v>
      </c>
      <c r="D7510" t="s">
        <v>17029</v>
      </c>
      <c r="E7510" t="s">
        <v>79</v>
      </c>
      <c r="F7510" t="s">
        <v>4887</v>
      </c>
      <c r="G7510">
        <v>0</v>
      </c>
      <c r="H7510">
        <v>21</v>
      </c>
      <c r="I7510">
        <v>5</v>
      </c>
      <c r="J7510">
        <v>14</v>
      </c>
      <c r="K7510">
        <v>1</v>
      </c>
      <c r="L7510">
        <v>1</v>
      </c>
      <c r="M7510">
        <v>0</v>
      </c>
      <c r="N7510">
        <v>0</v>
      </c>
      <c r="O7510">
        <v>0</v>
      </c>
      <c r="P7510">
        <v>0</v>
      </c>
      <c r="Q7510">
        <v>0</v>
      </c>
    </row>
    <row r="7511" spans="1:17" x14ac:dyDescent="0.2">
      <c r="A7511" t="s">
        <v>24534</v>
      </c>
      <c r="B7511" t="s">
        <v>84</v>
      </c>
      <c r="C7511" t="s">
        <v>252</v>
      </c>
      <c r="D7511" t="s">
        <v>17029</v>
      </c>
      <c r="E7511" t="s">
        <v>79</v>
      </c>
      <c r="F7511" t="s">
        <v>4889</v>
      </c>
      <c r="G7511">
        <v>0</v>
      </c>
      <c r="H7511">
        <v>0</v>
      </c>
      <c r="I7511">
        <v>0</v>
      </c>
      <c r="J7511">
        <v>0</v>
      </c>
      <c r="K7511">
        <v>0</v>
      </c>
      <c r="L7511">
        <v>0</v>
      </c>
      <c r="M7511">
        <v>21</v>
      </c>
      <c r="N7511">
        <v>0</v>
      </c>
      <c r="O7511">
        <v>0</v>
      </c>
      <c r="P7511">
        <v>0</v>
      </c>
      <c r="Q7511">
        <v>0</v>
      </c>
    </row>
    <row r="7512" spans="1:17" x14ac:dyDescent="0.2">
      <c r="A7512" t="s">
        <v>24535</v>
      </c>
      <c r="B7512" t="s">
        <v>84</v>
      </c>
      <c r="C7512" t="s">
        <v>252</v>
      </c>
      <c r="D7512" t="s">
        <v>17029</v>
      </c>
      <c r="E7512" t="s">
        <v>79</v>
      </c>
      <c r="F7512" t="s">
        <v>4871</v>
      </c>
      <c r="G7512">
        <v>0</v>
      </c>
      <c r="H7512">
        <v>0</v>
      </c>
      <c r="I7512">
        <v>0</v>
      </c>
      <c r="J7512">
        <v>0</v>
      </c>
      <c r="K7512">
        <v>0</v>
      </c>
      <c r="L7512">
        <v>0</v>
      </c>
      <c r="M7512">
        <v>0</v>
      </c>
      <c r="N7512">
        <v>15</v>
      </c>
      <c r="O7512">
        <v>15</v>
      </c>
      <c r="P7512">
        <v>0</v>
      </c>
      <c r="Q7512">
        <v>0</v>
      </c>
    </row>
    <row r="7513" spans="1:17" x14ac:dyDescent="0.2">
      <c r="A7513" t="s">
        <v>24536</v>
      </c>
      <c r="B7513" t="s">
        <v>84</v>
      </c>
      <c r="C7513" t="s">
        <v>252</v>
      </c>
      <c r="D7513" t="s">
        <v>17029</v>
      </c>
      <c r="E7513" t="s">
        <v>79</v>
      </c>
      <c r="F7513" t="s">
        <v>4873</v>
      </c>
      <c r="G7513">
        <v>0</v>
      </c>
      <c r="H7513">
        <v>0</v>
      </c>
      <c r="I7513">
        <v>0</v>
      </c>
      <c r="J7513">
        <v>0</v>
      </c>
      <c r="K7513">
        <v>0</v>
      </c>
      <c r="L7513">
        <v>0</v>
      </c>
      <c r="M7513">
        <v>0</v>
      </c>
      <c r="N7513">
        <v>13</v>
      </c>
      <c r="O7513">
        <v>12</v>
      </c>
      <c r="P7513">
        <v>1</v>
      </c>
      <c r="Q7513">
        <v>0</v>
      </c>
    </row>
    <row r="7514" spans="1:17" x14ac:dyDescent="0.2">
      <c r="A7514" t="s">
        <v>24537</v>
      </c>
      <c r="B7514" t="s">
        <v>84</v>
      </c>
      <c r="C7514" t="s">
        <v>252</v>
      </c>
      <c r="D7514" t="s">
        <v>17029</v>
      </c>
      <c r="E7514" t="s">
        <v>79</v>
      </c>
      <c r="F7514" t="s">
        <v>17019</v>
      </c>
      <c r="G7514">
        <v>21</v>
      </c>
      <c r="H7514">
        <v>0</v>
      </c>
      <c r="I7514">
        <v>0</v>
      </c>
      <c r="J7514">
        <v>0</v>
      </c>
      <c r="K7514">
        <v>0</v>
      </c>
      <c r="L7514">
        <v>0</v>
      </c>
      <c r="M7514">
        <v>0</v>
      </c>
      <c r="N7514">
        <v>0</v>
      </c>
      <c r="O7514">
        <v>0</v>
      </c>
      <c r="P7514">
        <v>0</v>
      </c>
      <c r="Q7514">
        <v>0</v>
      </c>
    </row>
    <row r="7515" spans="1:17" x14ac:dyDescent="0.2">
      <c r="A7515" t="s">
        <v>24538</v>
      </c>
      <c r="B7515" t="s">
        <v>84</v>
      </c>
      <c r="C7515" t="s">
        <v>252</v>
      </c>
      <c r="D7515" t="s">
        <v>17029</v>
      </c>
      <c r="E7515" t="s">
        <v>81</v>
      </c>
      <c r="F7515" t="s">
        <v>4875</v>
      </c>
      <c r="G7515">
        <v>0</v>
      </c>
      <c r="H7515">
        <v>16</v>
      </c>
      <c r="I7515">
        <v>2</v>
      </c>
      <c r="J7515">
        <v>8</v>
      </c>
      <c r="K7515">
        <v>2</v>
      </c>
      <c r="L7515">
        <v>4</v>
      </c>
      <c r="M7515">
        <v>0</v>
      </c>
      <c r="N7515">
        <v>0</v>
      </c>
      <c r="O7515">
        <v>0</v>
      </c>
      <c r="P7515">
        <v>0</v>
      </c>
      <c r="Q7515">
        <v>0</v>
      </c>
    </row>
    <row r="7516" spans="1:17" x14ac:dyDescent="0.2">
      <c r="A7516" t="s">
        <v>24539</v>
      </c>
      <c r="B7516" t="s">
        <v>84</v>
      </c>
      <c r="C7516" t="s">
        <v>252</v>
      </c>
      <c r="D7516" t="s">
        <v>17029</v>
      </c>
      <c r="E7516" t="s">
        <v>81</v>
      </c>
      <c r="F7516" t="s">
        <v>4877</v>
      </c>
      <c r="G7516">
        <v>0</v>
      </c>
      <c r="H7516">
        <v>16</v>
      </c>
      <c r="I7516">
        <v>1</v>
      </c>
      <c r="J7516">
        <v>8</v>
      </c>
      <c r="K7516">
        <v>1</v>
      </c>
      <c r="L7516">
        <v>6</v>
      </c>
      <c r="M7516">
        <v>0</v>
      </c>
      <c r="N7516">
        <v>0</v>
      </c>
      <c r="O7516">
        <v>0</v>
      </c>
      <c r="P7516">
        <v>0</v>
      </c>
      <c r="Q7516">
        <v>0</v>
      </c>
    </row>
    <row r="7517" spans="1:17" x14ac:dyDescent="0.2">
      <c r="A7517" t="s">
        <v>24540</v>
      </c>
      <c r="B7517" t="s">
        <v>84</v>
      </c>
      <c r="C7517" t="s">
        <v>252</v>
      </c>
      <c r="D7517" t="s">
        <v>17029</v>
      </c>
      <c r="E7517" t="s">
        <v>81</v>
      </c>
      <c r="F7517" t="s">
        <v>4879</v>
      </c>
      <c r="G7517">
        <v>0</v>
      </c>
      <c r="H7517">
        <v>0</v>
      </c>
      <c r="I7517">
        <v>0</v>
      </c>
      <c r="J7517">
        <v>0</v>
      </c>
      <c r="K7517">
        <v>0</v>
      </c>
      <c r="L7517">
        <v>0</v>
      </c>
      <c r="M7517">
        <v>16</v>
      </c>
      <c r="N7517">
        <v>0</v>
      </c>
      <c r="O7517">
        <v>0</v>
      </c>
      <c r="P7517">
        <v>0</v>
      </c>
      <c r="Q7517">
        <v>0</v>
      </c>
    </row>
    <row r="7518" spans="1:17" x14ac:dyDescent="0.2">
      <c r="A7518" t="s">
        <v>24541</v>
      </c>
      <c r="B7518" t="s">
        <v>84</v>
      </c>
      <c r="C7518" t="s">
        <v>252</v>
      </c>
      <c r="D7518" t="s">
        <v>17029</v>
      </c>
      <c r="E7518" t="s">
        <v>81</v>
      </c>
      <c r="F7518" t="s">
        <v>4881</v>
      </c>
      <c r="G7518">
        <v>0</v>
      </c>
      <c r="H7518">
        <v>16</v>
      </c>
      <c r="I7518">
        <v>1</v>
      </c>
      <c r="J7518">
        <v>8</v>
      </c>
      <c r="K7518">
        <v>1</v>
      </c>
      <c r="L7518">
        <v>6</v>
      </c>
      <c r="M7518">
        <v>0</v>
      </c>
      <c r="N7518">
        <v>0</v>
      </c>
      <c r="O7518">
        <v>0</v>
      </c>
      <c r="P7518">
        <v>0</v>
      </c>
      <c r="Q7518">
        <v>0</v>
      </c>
    </row>
    <row r="7519" spans="1:17" x14ac:dyDescent="0.2">
      <c r="A7519" t="s">
        <v>24542</v>
      </c>
      <c r="B7519" t="s">
        <v>84</v>
      </c>
      <c r="C7519" t="s">
        <v>252</v>
      </c>
      <c r="D7519" t="s">
        <v>17029</v>
      </c>
      <c r="E7519" t="s">
        <v>81</v>
      </c>
      <c r="F7519" t="s">
        <v>4883</v>
      </c>
      <c r="G7519">
        <v>0</v>
      </c>
      <c r="H7519">
        <v>16</v>
      </c>
      <c r="I7519">
        <v>1</v>
      </c>
      <c r="J7519">
        <v>8</v>
      </c>
      <c r="K7519">
        <v>3</v>
      </c>
      <c r="L7519">
        <v>4</v>
      </c>
      <c r="M7519">
        <v>0</v>
      </c>
      <c r="N7519">
        <v>0</v>
      </c>
      <c r="O7519">
        <v>0</v>
      </c>
      <c r="P7519">
        <v>0</v>
      </c>
      <c r="Q7519">
        <v>0</v>
      </c>
    </row>
    <row r="7520" spans="1:17" x14ac:dyDescent="0.2">
      <c r="A7520" t="s">
        <v>24543</v>
      </c>
      <c r="B7520" t="s">
        <v>84</v>
      </c>
      <c r="C7520" t="s">
        <v>252</v>
      </c>
      <c r="D7520" t="s">
        <v>17029</v>
      </c>
      <c r="E7520" t="s">
        <v>81</v>
      </c>
      <c r="F7520" t="s">
        <v>4885</v>
      </c>
      <c r="G7520">
        <v>0</v>
      </c>
      <c r="H7520">
        <v>0</v>
      </c>
      <c r="I7520">
        <v>0</v>
      </c>
      <c r="J7520">
        <v>0</v>
      </c>
      <c r="K7520">
        <v>0</v>
      </c>
      <c r="L7520">
        <v>0</v>
      </c>
      <c r="M7520">
        <v>16</v>
      </c>
      <c r="N7520">
        <v>0</v>
      </c>
      <c r="O7520">
        <v>0</v>
      </c>
      <c r="P7520">
        <v>0</v>
      </c>
      <c r="Q7520">
        <v>0</v>
      </c>
    </row>
    <row r="7521" spans="1:17" x14ac:dyDescent="0.2">
      <c r="A7521" t="s">
        <v>24544</v>
      </c>
      <c r="B7521" t="s">
        <v>84</v>
      </c>
      <c r="C7521" t="s">
        <v>252</v>
      </c>
      <c r="D7521" t="s">
        <v>17029</v>
      </c>
      <c r="E7521" t="s">
        <v>81</v>
      </c>
      <c r="F7521" t="s">
        <v>4887</v>
      </c>
      <c r="G7521">
        <v>0</v>
      </c>
      <c r="H7521">
        <v>16</v>
      </c>
      <c r="I7521">
        <v>1</v>
      </c>
      <c r="J7521">
        <v>8</v>
      </c>
      <c r="K7521">
        <v>3</v>
      </c>
      <c r="L7521">
        <v>4</v>
      </c>
      <c r="M7521">
        <v>0</v>
      </c>
      <c r="N7521">
        <v>0</v>
      </c>
      <c r="O7521">
        <v>0</v>
      </c>
      <c r="P7521">
        <v>0</v>
      </c>
      <c r="Q7521">
        <v>0</v>
      </c>
    </row>
    <row r="7522" spans="1:17" x14ac:dyDescent="0.2">
      <c r="A7522" t="s">
        <v>24545</v>
      </c>
      <c r="B7522" t="s">
        <v>84</v>
      </c>
      <c r="C7522" t="s">
        <v>252</v>
      </c>
      <c r="D7522" t="s">
        <v>17029</v>
      </c>
      <c r="E7522" t="s">
        <v>81</v>
      </c>
      <c r="F7522" t="s">
        <v>4889</v>
      </c>
      <c r="G7522">
        <v>0</v>
      </c>
      <c r="H7522">
        <v>0</v>
      </c>
      <c r="I7522">
        <v>0</v>
      </c>
      <c r="J7522">
        <v>0</v>
      </c>
      <c r="K7522">
        <v>0</v>
      </c>
      <c r="L7522">
        <v>0</v>
      </c>
      <c r="M7522">
        <v>16</v>
      </c>
      <c r="N7522">
        <v>0</v>
      </c>
      <c r="O7522">
        <v>0</v>
      </c>
      <c r="P7522">
        <v>0</v>
      </c>
      <c r="Q7522">
        <v>0</v>
      </c>
    </row>
    <row r="7523" spans="1:17" x14ac:dyDescent="0.2">
      <c r="A7523" t="s">
        <v>24546</v>
      </c>
      <c r="B7523" t="s">
        <v>84</v>
      </c>
      <c r="C7523" t="s">
        <v>252</v>
      </c>
      <c r="D7523" t="s">
        <v>17029</v>
      </c>
      <c r="E7523" t="s">
        <v>81</v>
      </c>
      <c r="F7523" t="s">
        <v>4871</v>
      </c>
      <c r="G7523">
        <v>0</v>
      </c>
      <c r="H7523">
        <v>0</v>
      </c>
      <c r="I7523">
        <v>0</v>
      </c>
      <c r="J7523">
        <v>0</v>
      </c>
      <c r="K7523">
        <v>0</v>
      </c>
      <c r="L7523">
        <v>0</v>
      </c>
      <c r="M7523">
        <v>0</v>
      </c>
      <c r="N7523">
        <v>16</v>
      </c>
      <c r="O7523">
        <v>11</v>
      </c>
      <c r="P7523">
        <v>2</v>
      </c>
      <c r="Q7523">
        <v>3</v>
      </c>
    </row>
    <row r="7524" spans="1:17" x14ac:dyDescent="0.2">
      <c r="A7524" t="s">
        <v>24547</v>
      </c>
      <c r="B7524" t="s">
        <v>84</v>
      </c>
      <c r="C7524" t="s">
        <v>252</v>
      </c>
      <c r="D7524" t="s">
        <v>17029</v>
      </c>
      <c r="E7524" t="s">
        <v>81</v>
      </c>
      <c r="F7524" t="s">
        <v>4873</v>
      </c>
      <c r="G7524">
        <v>0</v>
      </c>
      <c r="H7524">
        <v>0</v>
      </c>
      <c r="I7524">
        <v>0</v>
      </c>
      <c r="J7524">
        <v>0</v>
      </c>
      <c r="K7524">
        <v>0</v>
      </c>
      <c r="L7524">
        <v>0</v>
      </c>
      <c r="M7524">
        <v>0</v>
      </c>
      <c r="N7524">
        <v>13</v>
      </c>
      <c r="O7524">
        <v>9</v>
      </c>
      <c r="P7524">
        <v>2</v>
      </c>
      <c r="Q7524">
        <v>2</v>
      </c>
    </row>
    <row r="7525" spans="1:17" x14ac:dyDescent="0.2">
      <c r="A7525" t="s">
        <v>24548</v>
      </c>
      <c r="B7525" t="s">
        <v>84</v>
      </c>
      <c r="C7525" t="s">
        <v>252</v>
      </c>
      <c r="D7525" t="s">
        <v>17029</v>
      </c>
      <c r="E7525" t="s">
        <v>81</v>
      </c>
      <c r="F7525" t="s">
        <v>17019</v>
      </c>
      <c r="G7525">
        <v>16</v>
      </c>
      <c r="H7525">
        <v>0</v>
      </c>
      <c r="I7525">
        <v>0</v>
      </c>
      <c r="J7525">
        <v>0</v>
      </c>
      <c r="K7525">
        <v>0</v>
      </c>
      <c r="L7525">
        <v>0</v>
      </c>
      <c r="M7525">
        <v>0</v>
      </c>
      <c r="N7525">
        <v>0</v>
      </c>
      <c r="O7525">
        <v>0</v>
      </c>
      <c r="P7525">
        <v>0</v>
      </c>
      <c r="Q7525">
        <v>0</v>
      </c>
    </row>
    <row r="7526" spans="1:17" x14ac:dyDescent="0.2">
      <c r="A7526" t="s">
        <v>24549</v>
      </c>
      <c r="B7526" t="s">
        <v>84</v>
      </c>
      <c r="C7526" t="s">
        <v>252</v>
      </c>
      <c r="D7526" t="s">
        <v>17021</v>
      </c>
      <c r="E7526" t="s">
        <v>79</v>
      </c>
      <c r="F7526" t="s">
        <v>17022</v>
      </c>
      <c r="G7526">
        <v>0</v>
      </c>
      <c r="H7526">
        <v>0</v>
      </c>
      <c r="I7526">
        <v>0</v>
      </c>
      <c r="J7526">
        <v>0</v>
      </c>
      <c r="K7526">
        <v>0</v>
      </c>
      <c r="L7526">
        <v>0</v>
      </c>
      <c r="M7526">
        <v>0</v>
      </c>
      <c r="N7526">
        <v>1</v>
      </c>
      <c r="O7526">
        <v>1</v>
      </c>
      <c r="P7526">
        <v>0</v>
      </c>
      <c r="Q7526">
        <v>0</v>
      </c>
    </row>
    <row r="7527" spans="1:17" x14ac:dyDescent="0.2">
      <c r="A7527" t="s">
        <v>24550</v>
      </c>
      <c r="B7527" t="s">
        <v>84</v>
      </c>
      <c r="C7527" t="s">
        <v>252</v>
      </c>
      <c r="D7527" t="s">
        <v>17021</v>
      </c>
      <c r="E7527" t="s">
        <v>79</v>
      </c>
      <c r="F7527" t="s">
        <v>17019</v>
      </c>
      <c r="G7527">
        <v>1</v>
      </c>
      <c r="H7527">
        <v>0</v>
      </c>
      <c r="I7527">
        <v>0</v>
      </c>
      <c r="J7527">
        <v>0</v>
      </c>
      <c r="K7527">
        <v>0</v>
      </c>
      <c r="L7527">
        <v>0</v>
      </c>
      <c r="M7527">
        <v>0</v>
      </c>
      <c r="N7527">
        <v>0</v>
      </c>
      <c r="O7527">
        <v>0</v>
      </c>
      <c r="P7527">
        <v>0</v>
      </c>
      <c r="Q7527">
        <v>0</v>
      </c>
    </row>
    <row r="7528" spans="1:17" x14ac:dyDescent="0.2">
      <c r="A7528" t="s">
        <v>24551</v>
      </c>
      <c r="B7528" t="s">
        <v>84</v>
      </c>
      <c r="C7528" t="s">
        <v>252</v>
      </c>
      <c r="D7528" t="s">
        <v>17025</v>
      </c>
      <c r="E7528" t="s">
        <v>79</v>
      </c>
      <c r="F7528" t="s">
        <v>17019</v>
      </c>
      <c r="G7528">
        <v>1</v>
      </c>
      <c r="H7528">
        <v>0</v>
      </c>
      <c r="I7528">
        <v>0</v>
      </c>
      <c r="J7528">
        <v>0</v>
      </c>
      <c r="K7528">
        <v>0</v>
      </c>
      <c r="L7528">
        <v>0</v>
      </c>
      <c r="M7528">
        <v>0</v>
      </c>
      <c r="N7528">
        <v>0</v>
      </c>
      <c r="O7528">
        <v>0</v>
      </c>
      <c r="P7528">
        <v>0</v>
      </c>
      <c r="Q7528">
        <v>0</v>
      </c>
    </row>
    <row r="7529" spans="1:17" x14ac:dyDescent="0.2">
      <c r="A7529" t="s">
        <v>24552</v>
      </c>
      <c r="B7529" t="s">
        <v>84</v>
      </c>
      <c r="C7529" t="s">
        <v>252</v>
      </c>
      <c r="D7529" t="s">
        <v>17025</v>
      </c>
      <c r="E7529" t="s">
        <v>81</v>
      </c>
      <c r="F7529" t="s">
        <v>17019</v>
      </c>
      <c r="G7529">
        <v>3</v>
      </c>
      <c r="H7529">
        <v>0</v>
      </c>
      <c r="I7529">
        <v>0</v>
      </c>
      <c r="J7529">
        <v>0</v>
      </c>
      <c r="K7529">
        <v>0</v>
      </c>
      <c r="L7529">
        <v>0</v>
      </c>
      <c r="M7529">
        <v>0</v>
      </c>
      <c r="N7529">
        <v>0</v>
      </c>
      <c r="O7529">
        <v>0</v>
      </c>
      <c r="P7529">
        <v>0</v>
      </c>
      <c r="Q7529">
        <v>0</v>
      </c>
    </row>
    <row r="7530" spans="1:17" x14ac:dyDescent="0.2">
      <c r="A7530" t="s">
        <v>24553</v>
      </c>
      <c r="B7530" t="s">
        <v>84</v>
      </c>
      <c r="C7530" t="s">
        <v>253</v>
      </c>
      <c r="D7530" t="s">
        <v>17029</v>
      </c>
      <c r="E7530" t="s">
        <v>79</v>
      </c>
      <c r="F7530" t="s">
        <v>4875</v>
      </c>
      <c r="G7530">
        <v>0</v>
      </c>
      <c r="H7530">
        <v>8</v>
      </c>
      <c r="I7530">
        <v>2</v>
      </c>
      <c r="J7530">
        <v>6</v>
      </c>
      <c r="K7530">
        <v>0</v>
      </c>
      <c r="L7530">
        <v>0</v>
      </c>
      <c r="M7530">
        <v>0</v>
      </c>
      <c r="N7530">
        <v>0</v>
      </c>
      <c r="O7530">
        <v>0</v>
      </c>
      <c r="P7530">
        <v>0</v>
      </c>
      <c r="Q7530">
        <v>0</v>
      </c>
    </row>
    <row r="7531" spans="1:17" x14ac:dyDescent="0.2">
      <c r="A7531" t="s">
        <v>24554</v>
      </c>
      <c r="B7531" t="s">
        <v>84</v>
      </c>
      <c r="C7531" t="s">
        <v>253</v>
      </c>
      <c r="D7531" t="s">
        <v>17029</v>
      </c>
      <c r="E7531" t="s">
        <v>79</v>
      </c>
      <c r="F7531" t="s">
        <v>4877</v>
      </c>
      <c r="G7531">
        <v>0</v>
      </c>
      <c r="H7531">
        <v>8</v>
      </c>
      <c r="I7531">
        <v>2</v>
      </c>
      <c r="J7531">
        <v>6</v>
      </c>
      <c r="K7531">
        <v>0</v>
      </c>
      <c r="L7531">
        <v>0</v>
      </c>
      <c r="M7531">
        <v>0</v>
      </c>
      <c r="N7531">
        <v>0</v>
      </c>
      <c r="O7531">
        <v>0</v>
      </c>
      <c r="P7531">
        <v>0</v>
      </c>
      <c r="Q7531">
        <v>0</v>
      </c>
    </row>
    <row r="7532" spans="1:17" x14ac:dyDescent="0.2">
      <c r="A7532" t="s">
        <v>24555</v>
      </c>
      <c r="B7532" t="s">
        <v>84</v>
      </c>
      <c r="C7532" t="s">
        <v>253</v>
      </c>
      <c r="D7532" t="s">
        <v>17029</v>
      </c>
      <c r="E7532" t="s">
        <v>79</v>
      </c>
      <c r="F7532" t="s">
        <v>4879</v>
      </c>
      <c r="G7532">
        <v>0</v>
      </c>
      <c r="H7532">
        <v>0</v>
      </c>
      <c r="I7532">
        <v>0</v>
      </c>
      <c r="J7532">
        <v>0</v>
      </c>
      <c r="K7532">
        <v>0</v>
      </c>
      <c r="L7532">
        <v>0</v>
      </c>
      <c r="M7532">
        <v>8</v>
      </c>
      <c r="N7532">
        <v>0</v>
      </c>
      <c r="O7532">
        <v>0</v>
      </c>
      <c r="P7532">
        <v>0</v>
      </c>
      <c r="Q7532">
        <v>0</v>
      </c>
    </row>
    <row r="7533" spans="1:17" x14ac:dyDescent="0.2">
      <c r="A7533" t="s">
        <v>24556</v>
      </c>
      <c r="B7533" t="s">
        <v>84</v>
      </c>
      <c r="C7533" t="s">
        <v>253</v>
      </c>
      <c r="D7533" t="s">
        <v>17029</v>
      </c>
      <c r="E7533" t="s">
        <v>79</v>
      </c>
      <c r="F7533" t="s">
        <v>4881</v>
      </c>
      <c r="G7533">
        <v>0</v>
      </c>
      <c r="H7533">
        <v>8</v>
      </c>
      <c r="I7533">
        <v>2</v>
      </c>
      <c r="J7533">
        <v>6</v>
      </c>
      <c r="K7533">
        <v>0</v>
      </c>
      <c r="L7533">
        <v>0</v>
      </c>
      <c r="M7533">
        <v>0</v>
      </c>
      <c r="N7533">
        <v>0</v>
      </c>
      <c r="O7533">
        <v>0</v>
      </c>
      <c r="P7533">
        <v>0</v>
      </c>
      <c r="Q7533">
        <v>0</v>
      </c>
    </row>
    <row r="7534" spans="1:17" x14ac:dyDescent="0.2">
      <c r="A7534" t="s">
        <v>24557</v>
      </c>
      <c r="B7534" t="s">
        <v>84</v>
      </c>
      <c r="C7534" t="s">
        <v>253</v>
      </c>
      <c r="D7534" t="s">
        <v>17029</v>
      </c>
      <c r="E7534" t="s">
        <v>79</v>
      </c>
      <c r="F7534" t="s">
        <v>4883</v>
      </c>
      <c r="G7534">
        <v>0</v>
      </c>
      <c r="H7534">
        <v>8</v>
      </c>
      <c r="I7534">
        <v>2</v>
      </c>
      <c r="J7534">
        <v>6</v>
      </c>
      <c r="K7534">
        <v>0</v>
      </c>
      <c r="L7534">
        <v>0</v>
      </c>
      <c r="M7534">
        <v>0</v>
      </c>
      <c r="N7534">
        <v>0</v>
      </c>
      <c r="O7534">
        <v>0</v>
      </c>
      <c r="P7534">
        <v>0</v>
      </c>
      <c r="Q7534">
        <v>0</v>
      </c>
    </row>
    <row r="7535" spans="1:17" x14ac:dyDescent="0.2">
      <c r="A7535" t="s">
        <v>24558</v>
      </c>
      <c r="B7535" t="s">
        <v>84</v>
      </c>
      <c r="C7535" t="s">
        <v>253</v>
      </c>
      <c r="D7535" t="s">
        <v>17029</v>
      </c>
      <c r="E7535" t="s">
        <v>79</v>
      </c>
      <c r="F7535" t="s">
        <v>4885</v>
      </c>
      <c r="G7535">
        <v>0</v>
      </c>
      <c r="H7535">
        <v>0</v>
      </c>
      <c r="I7535">
        <v>0</v>
      </c>
      <c r="J7535">
        <v>0</v>
      </c>
      <c r="K7535">
        <v>0</v>
      </c>
      <c r="L7535">
        <v>0</v>
      </c>
      <c r="M7535">
        <v>8</v>
      </c>
      <c r="N7535">
        <v>0</v>
      </c>
      <c r="O7535">
        <v>0</v>
      </c>
      <c r="P7535">
        <v>0</v>
      </c>
      <c r="Q7535">
        <v>0</v>
      </c>
    </row>
    <row r="7536" spans="1:17" x14ac:dyDescent="0.2">
      <c r="A7536" t="s">
        <v>24559</v>
      </c>
      <c r="B7536" t="s">
        <v>84</v>
      </c>
      <c r="C7536" t="s">
        <v>253</v>
      </c>
      <c r="D7536" t="s">
        <v>17029</v>
      </c>
      <c r="E7536" t="s">
        <v>79</v>
      </c>
      <c r="F7536" t="s">
        <v>4887</v>
      </c>
      <c r="G7536">
        <v>0</v>
      </c>
      <c r="H7536">
        <v>8</v>
      </c>
      <c r="I7536">
        <v>2</v>
      </c>
      <c r="J7536">
        <v>6</v>
      </c>
      <c r="K7536">
        <v>0</v>
      </c>
      <c r="L7536">
        <v>0</v>
      </c>
      <c r="M7536">
        <v>0</v>
      </c>
      <c r="N7536">
        <v>0</v>
      </c>
      <c r="O7536">
        <v>0</v>
      </c>
      <c r="P7536">
        <v>0</v>
      </c>
      <c r="Q7536">
        <v>0</v>
      </c>
    </row>
    <row r="7537" spans="1:17" x14ac:dyDescent="0.2">
      <c r="A7537" t="s">
        <v>24560</v>
      </c>
      <c r="B7537" t="s">
        <v>84</v>
      </c>
      <c r="C7537" t="s">
        <v>253</v>
      </c>
      <c r="D7537" t="s">
        <v>17029</v>
      </c>
      <c r="E7537" t="s">
        <v>79</v>
      </c>
      <c r="F7537" t="s">
        <v>4889</v>
      </c>
      <c r="G7537">
        <v>0</v>
      </c>
      <c r="H7537">
        <v>0</v>
      </c>
      <c r="I7537">
        <v>0</v>
      </c>
      <c r="J7537">
        <v>0</v>
      </c>
      <c r="K7537">
        <v>0</v>
      </c>
      <c r="L7537">
        <v>0</v>
      </c>
      <c r="M7537">
        <v>8</v>
      </c>
      <c r="N7537">
        <v>0</v>
      </c>
      <c r="O7537">
        <v>0</v>
      </c>
      <c r="P7537">
        <v>0</v>
      </c>
      <c r="Q7537">
        <v>0</v>
      </c>
    </row>
    <row r="7538" spans="1:17" x14ac:dyDescent="0.2">
      <c r="A7538" t="s">
        <v>24561</v>
      </c>
      <c r="B7538" t="s">
        <v>84</v>
      </c>
      <c r="C7538" t="s">
        <v>253</v>
      </c>
      <c r="D7538" t="s">
        <v>17029</v>
      </c>
      <c r="E7538" t="s">
        <v>79</v>
      </c>
      <c r="F7538" t="s">
        <v>4871</v>
      </c>
      <c r="G7538">
        <v>0</v>
      </c>
      <c r="H7538">
        <v>0</v>
      </c>
      <c r="I7538">
        <v>0</v>
      </c>
      <c r="J7538">
        <v>0</v>
      </c>
      <c r="K7538">
        <v>0</v>
      </c>
      <c r="L7538">
        <v>0</v>
      </c>
      <c r="M7538">
        <v>0</v>
      </c>
      <c r="N7538">
        <v>6</v>
      </c>
      <c r="O7538">
        <v>6</v>
      </c>
      <c r="P7538">
        <v>0</v>
      </c>
      <c r="Q7538">
        <v>0</v>
      </c>
    </row>
    <row r="7539" spans="1:17" x14ac:dyDescent="0.2">
      <c r="A7539" t="s">
        <v>24562</v>
      </c>
      <c r="B7539" t="s">
        <v>84</v>
      </c>
      <c r="C7539" t="s">
        <v>253</v>
      </c>
      <c r="D7539" t="s">
        <v>17029</v>
      </c>
      <c r="E7539" t="s">
        <v>79</v>
      </c>
      <c r="F7539" t="s">
        <v>4873</v>
      </c>
      <c r="G7539">
        <v>0</v>
      </c>
      <c r="H7539">
        <v>0</v>
      </c>
      <c r="I7539">
        <v>0</v>
      </c>
      <c r="J7539">
        <v>0</v>
      </c>
      <c r="K7539">
        <v>0</v>
      </c>
      <c r="L7539">
        <v>0</v>
      </c>
      <c r="M7539">
        <v>0</v>
      </c>
      <c r="N7539">
        <v>4</v>
      </c>
      <c r="O7539">
        <v>4</v>
      </c>
      <c r="P7539">
        <v>0</v>
      </c>
      <c r="Q7539">
        <v>0</v>
      </c>
    </row>
    <row r="7540" spans="1:17" x14ac:dyDescent="0.2">
      <c r="A7540" t="s">
        <v>24563</v>
      </c>
      <c r="B7540" t="s">
        <v>84</v>
      </c>
      <c r="C7540" t="s">
        <v>253</v>
      </c>
      <c r="D7540" t="s">
        <v>17029</v>
      </c>
      <c r="E7540" t="s">
        <v>79</v>
      </c>
      <c r="F7540" t="s">
        <v>17019</v>
      </c>
      <c r="G7540">
        <v>8</v>
      </c>
      <c r="H7540">
        <v>0</v>
      </c>
      <c r="I7540">
        <v>0</v>
      </c>
      <c r="J7540">
        <v>0</v>
      </c>
      <c r="K7540">
        <v>0</v>
      </c>
      <c r="L7540">
        <v>0</v>
      </c>
      <c r="M7540">
        <v>0</v>
      </c>
      <c r="N7540">
        <v>0</v>
      </c>
      <c r="O7540">
        <v>0</v>
      </c>
      <c r="P7540">
        <v>0</v>
      </c>
      <c r="Q7540">
        <v>0</v>
      </c>
    </row>
    <row r="7541" spans="1:17" x14ac:dyDescent="0.2">
      <c r="A7541" t="s">
        <v>24564</v>
      </c>
      <c r="B7541" t="s">
        <v>84</v>
      </c>
      <c r="C7541" t="s">
        <v>253</v>
      </c>
      <c r="D7541" t="s">
        <v>17029</v>
      </c>
      <c r="E7541" t="s">
        <v>81</v>
      </c>
      <c r="F7541" t="s">
        <v>4875</v>
      </c>
      <c r="G7541">
        <v>0</v>
      </c>
      <c r="H7541">
        <v>31</v>
      </c>
      <c r="I7541">
        <v>5</v>
      </c>
      <c r="J7541">
        <v>22</v>
      </c>
      <c r="K7541">
        <v>4</v>
      </c>
      <c r="L7541">
        <v>0</v>
      </c>
      <c r="M7541">
        <v>0</v>
      </c>
      <c r="N7541">
        <v>0</v>
      </c>
      <c r="O7541">
        <v>0</v>
      </c>
      <c r="P7541">
        <v>0</v>
      </c>
      <c r="Q7541">
        <v>0</v>
      </c>
    </row>
    <row r="7542" spans="1:17" x14ac:dyDescent="0.2">
      <c r="A7542" t="s">
        <v>24565</v>
      </c>
      <c r="B7542" t="s">
        <v>84</v>
      </c>
      <c r="C7542" t="s">
        <v>253</v>
      </c>
      <c r="D7542" t="s">
        <v>17029</v>
      </c>
      <c r="E7542" t="s">
        <v>81</v>
      </c>
      <c r="F7542" t="s">
        <v>4877</v>
      </c>
      <c r="G7542">
        <v>0</v>
      </c>
      <c r="H7542">
        <v>31</v>
      </c>
      <c r="I7542">
        <v>4</v>
      </c>
      <c r="J7542">
        <v>22</v>
      </c>
      <c r="K7542">
        <v>4</v>
      </c>
      <c r="L7542">
        <v>1</v>
      </c>
      <c r="M7542">
        <v>0</v>
      </c>
      <c r="N7542">
        <v>0</v>
      </c>
      <c r="O7542">
        <v>0</v>
      </c>
      <c r="P7542">
        <v>0</v>
      </c>
      <c r="Q7542">
        <v>0</v>
      </c>
    </row>
    <row r="7543" spans="1:17" x14ac:dyDescent="0.2">
      <c r="A7543" t="s">
        <v>24566</v>
      </c>
      <c r="B7543" t="s">
        <v>84</v>
      </c>
      <c r="C7543" t="s">
        <v>253</v>
      </c>
      <c r="D7543" t="s">
        <v>17029</v>
      </c>
      <c r="E7543" t="s">
        <v>81</v>
      </c>
      <c r="F7543" t="s">
        <v>4879</v>
      </c>
      <c r="G7543">
        <v>0</v>
      </c>
      <c r="H7543">
        <v>0</v>
      </c>
      <c r="I7543">
        <v>0</v>
      </c>
      <c r="J7543">
        <v>0</v>
      </c>
      <c r="K7543">
        <v>0</v>
      </c>
      <c r="L7543">
        <v>0</v>
      </c>
      <c r="M7543">
        <v>31</v>
      </c>
      <c r="N7543">
        <v>0</v>
      </c>
      <c r="O7543">
        <v>0</v>
      </c>
      <c r="P7543">
        <v>0</v>
      </c>
      <c r="Q7543">
        <v>0</v>
      </c>
    </row>
    <row r="7544" spans="1:17" x14ac:dyDescent="0.2">
      <c r="A7544" t="s">
        <v>24567</v>
      </c>
      <c r="B7544" t="s">
        <v>84</v>
      </c>
      <c r="C7544" t="s">
        <v>253</v>
      </c>
      <c r="D7544" t="s">
        <v>17029</v>
      </c>
      <c r="E7544" t="s">
        <v>81</v>
      </c>
      <c r="F7544" t="s">
        <v>4881</v>
      </c>
      <c r="G7544">
        <v>0</v>
      </c>
      <c r="H7544">
        <v>31</v>
      </c>
      <c r="I7544">
        <v>4</v>
      </c>
      <c r="J7544">
        <v>22</v>
      </c>
      <c r="K7544">
        <v>4</v>
      </c>
      <c r="L7544">
        <v>1</v>
      </c>
      <c r="M7544">
        <v>0</v>
      </c>
      <c r="N7544">
        <v>0</v>
      </c>
      <c r="O7544">
        <v>0</v>
      </c>
      <c r="P7544">
        <v>0</v>
      </c>
      <c r="Q7544">
        <v>0</v>
      </c>
    </row>
    <row r="7545" spans="1:17" x14ac:dyDescent="0.2">
      <c r="A7545" t="s">
        <v>24568</v>
      </c>
      <c r="B7545" t="s">
        <v>84</v>
      </c>
      <c r="C7545" t="s">
        <v>253</v>
      </c>
      <c r="D7545" t="s">
        <v>17029</v>
      </c>
      <c r="E7545" t="s">
        <v>81</v>
      </c>
      <c r="F7545" t="s">
        <v>4883</v>
      </c>
      <c r="G7545">
        <v>0</v>
      </c>
      <c r="H7545">
        <v>31</v>
      </c>
      <c r="I7545">
        <v>5</v>
      </c>
      <c r="J7545">
        <v>22</v>
      </c>
      <c r="K7545">
        <v>3</v>
      </c>
      <c r="L7545">
        <v>1</v>
      </c>
      <c r="M7545">
        <v>0</v>
      </c>
      <c r="N7545">
        <v>0</v>
      </c>
      <c r="O7545">
        <v>0</v>
      </c>
      <c r="P7545">
        <v>0</v>
      </c>
      <c r="Q7545">
        <v>0</v>
      </c>
    </row>
    <row r="7546" spans="1:17" x14ac:dyDescent="0.2">
      <c r="A7546" t="s">
        <v>24569</v>
      </c>
      <c r="B7546" t="s">
        <v>84</v>
      </c>
      <c r="C7546" t="s">
        <v>253</v>
      </c>
      <c r="D7546" t="s">
        <v>17029</v>
      </c>
      <c r="E7546" t="s">
        <v>81</v>
      </c>
      <c r="F7546" t="s">
        <v>4885</v>
      </c>
      <c r="G7546">
        <v>0</v>
      </c>
      <c r="H7546">
        <v>0</v>
      </c>
      <c r="I7546">
        <v>0</v>
      </c>
      <c r="J7546">
        <v>0</v>
      </c>
      <c r="K7546">
        <v>0</v>
      </c>
      <c r="L7546">
        <v>0</v>
      </c>
      <c r="M7546">
        <v>31</v>
      </c>
      <c r="N7546">
        <v>0</v>
      </c>
      <c r="O7546">
        <v>0</v>
      </c>
      <c r="P7546">
        <v>0</v>
      </c>
      <c r="Q7546">
        <v>0</v>
      </c>
    </row>
    <row r="7547" spans="1:17" x14ac:dyDescent="0.2">
      <c r="A7547" t="s">
        <v>24570</v>
      </c>
      <c r="B7547" t="s">
        <v>84</v>
      </c>
      <c r="C7547" t="s">
        <v>253</v>
      </c>
      <c r="D7547" t="s">
        <v>17029</v>
      </c>
      <c r="E7547" t="s">
        <v>81</v>
      </c>
      <c r="F7547" t="s">
        <v>4887</v>
      </c>
      <c r="G7547">
        <v>0</v>
      </c>
      <c r="H7547">
        <v>31</v>
      </c>
      <c r="I7547">
        <v>4</v>
      </c>
      <c r="J7547">
        <v>23</v>
      </c>
      <c r="K7547">
        <v>4</v>
      </c>
      <c r="L7547">
        <v>0</v>
      </c>
      <c r="M7547">
        <v>0</v>
      </c>
      <c r="N7547">
        <v>0</v>
      </c>
      <c r="O7547">
        <v>0</v>
      </c>
      <c r="P7547">
        <v>0</v>
      </c>
      <c r="Q7547">
        <v>0</v>
      </c>
    </row>
    <row r="7548" spans="1:17" x14ac:dyDescent="0.2">
      <c r="A7548" t="s">
        <v>24571</v>
      </c>
      <c r="B7548" t="s">
        <v>84</v>
      </c>
      <c r="C7548" t="s">
        <v>253</v>
      </c>
      <c r="D7548" t="s">
        <v>17029</v>
      </c>
      <c r="E7548" t="s">
        <v>81</v>
      </c>
      <c r="F7548" t="s">
        <v>4889</v>
      </c>
      <c r="G7548">
        <v>0</v>
      </c>
      <c r="H7548">
        <v>0</v>
      </c>
      <c r="I7548">
        <v>0</v>
      </c>
      <c r="J7548">
        <v>0</v>
      </c>
      <c r="K7548">
        <v>0</v>
      </c>
      <c r="L7548">
        <v>0</v>
      </c>
      <c r="M7548">
        <v>31</v>
      </c>
      <c r="N7548">
        <v>0</v>
      </c>
      <c r="O7548">
        <v>0</v>
      </c>
      <c r="P7548">
        <v>0</v>
      </c>
      <c r="Q7548">
        <v>0</v>
      </c>
    </row>
    <row r="7549" spans="1:17" x14ac:dyDescent="0.2">
      <c r="A7549" t="s">
        <v>24572</v>
      </c>
      <c r="B7549" t="s">
        <v>84</v>
      </c>
      <c r="C7549" t="s">
        <v>253</v>
      </c>
      <c r="D7549" t="s">
        <v>17029</v>
      </c>
      <c r="E7549" t="s">
        <v>81</v>
      </c>
      <c r="F7549" t="s">
        <v>4871</v>
      </c>
      <c r="G7549">
        <v>0</v>
      </c>
      <c r="H7549">
        <v>0</v>
      </c>
      <c r="I7549">
        <v>0</v>
      </c>
      <c r="J7549">
        <v>0</v>
      </c>
      <c r="K7549">
        <v>0</v>
      </c>
      <c r="L7549">
        <v>0</v>
      </c>
      <c r="M7549">
        <v>0</v>
      </c>
      <c r="N7549">
        <v>26</v>
      </c>
      <c r="O7549">
        <v>26</v>
      </c>
      <c r="P7549">
        <v>0</v>
      </c>
      <c r="Q7549">
        <v>0</v>
      </c>
    </row>
    <row r="7550" spans="1:17" x14ac:dyDescent="0.2">
      <c r="A7550" t="s">
        <v>24573</v>
      </c>
      <c r="B7550" t="s">
        <v>84</v>
      </c>
      <c r="C7550" t="s">
        <v>253</v>
      </c>
      <c r="D7550" t="s">
        <v>17029</v>
      </c>
      <c r="E7550" t="s">
        <v>81</v>
      </c>
      <c r="F7550" t="s">
        <v>4873</v>
      </c>
      <c r="G7550">
        <v>0</v>
      </c>
      <c r="H7550">
        <v>0</v>
      </c>
      <c r="I7550">
        <v>0</v>
      </c>
      <c r="J7550">
        <v>0</v>
      </c>
      <c r="K7550">
        <v>0</v>
      </c>
      <c r="L7550">
        <v>0</v>
      </c>
      <c r="M7550">
        <v>0</v>
      </c>
      <c r="N7550">
        <v>24</v>
      </c>
      <c r="O7550">
        <v>24</v>
      </c>
      <c r="P7550">
        <v>0</v>
      </c>
      <c r="Q7550">
        <v>0</v>
      </c>
    </row>
    <row r="7551" spans="1:17" x14ac:dyDescent="0.2">
      <c r="A7551" t="s">
        <v>24574</v>
      </c>
      <c r="B7551" t="s">
        <v>84</v>
      </c>
      <c r="C7551" t="s">
        <v>253</v>
      </c>
      <c r="D7551" t="s">
        <v>17029</v>
      </c>
      <c r="E7551" t="s">
        <v>81</v>
      </c>
      <c r="F7551" t="s">
        <v>17019</v>
      </c>
      <c r="G7551">
        <v>31</v>
      </c>
      <c r="H7551">
        <v>0</v>
      </c>
      <c r="I7551">
        <v>0</v>
      </c>
      <c r="J7551">
        <v>0</v>
      </c>
      <c r="K7551">
        <v>0</v>
      </c>
      <c r="L7551">
        <v>0</v>
      </c>
      <c r="M7551">
        <v>0</v>
      </c>
      <c r="N7551">
        <v>0</v>
      </c>
      <c r="O7551">
        <v>0</v>
      </c>
      <c r="P7551">
        <v>0</v>
      </c>
      <c r="Q7551">
        <v>0</v>
      </c>
    </row>
    <row r="7552" spans="1:17" x14ac:dyDescent="0.2">
      <c r="A7552" t="s">
        <v>24575</v>
      </c>
      <c r="B7552" t="s">
        <v>84</v>
      </c>
      <c r="C7552" t="s">
        <v>253</v>
      </c>
      <c r="D7552" t="s">
        <v>17021</v>
      </c>
      <c r="E7552" t="s">
        <v>79</v>
      </c>
      <c r="F7552" t="s">
        <v>17022</v>
      </c>
      <c r="G7552">
        <v>0</v>
      </c>
      <c r="H7552">
        <v>0</v>
      </c>
      <c r="I7552">
        <v>0</v>
      </c>
      <c r="J7552">
        <v>0</v>
      </c>
      <c r="K7552">
        <v>0</v>
      </c>
      <c r="L7552">
        <v>0</v>
      </c>
      <c r="M7552">
        <v>0</v>
      </c>
      <c r="N7552">
        <v>1</v>
      </c>
      <c r="O7552">
        <v>1</v>
      </c>
      <c r="P7552">
        <v>0</v>
      </c>
      <c r="Q7552">
        <v>0</v>
      </c>
    </row>
    <row r="7553" spans="1:17" x14ac:dyDescent="0.2">
      <c r="A7553" t="s">
        <v>24576</v>
      </c>
      <c r="B7553" t="s">
        <v>84</v>
      </c>
      <c r="C7553" t="s">
        <v>253</v>
      </c>
      <c r="D7553" t="s">
        <v>17021</v>
      </c>
      <c r="E7553" t="s">
        <v>79</v>
      </c>
      <c r="F7553" t="s">
        <v>17019</v>
      </c>
      <c r="G7553">
        <v>1</v>
      </c>
      <c r="H7553">
        <v>0</v>
      </c>
      <c r="I7553">
        <v>0</v>
      </c>
      <c r="J7553">
        <v>0</v>
      </c>
      <c r="K7553">
        <v>0</v>
      </c>
      <c r="L7553">
        <v>0</v>
      </c>
      <c r="M7553">
        <v>0</v>
      </c>
      <c r="N7553">
        <v>0</v>
      </c>
      <c r="O7553">
        <v>0</v>
      </c>
      <c r="P7553">
        <v>0</v>
      </c>
      <c r="Q7553">
        <v>0</v>
      </c>
    </row>
    <row r="7554" spans="1:17" x14ac:dyDescent="0.2">
      <c r="A7554" t="s">
        <v>24577</v>
      </c>
      <c r="B7554" t="s">
        <v>84</v>
      </c>
      <c r="C7554" t="s">
        <v>253</v>
      </c>
      <c r="D7554" t="s">
        <v>17021</v>
      </c>
      <c r="E7554" t="s">
        <v>81</v>
      </c>
      <c r="F7554" t="s">
        <v>17022</v>
      </c>
      <c r="G7554">
        <v>0</v>
      </c>
      <c r="H7554">
        <v>0</v>
      </c>
      <c r="I7554">
        <v>0</v>
      </c>
      <c r="J7554">
        <v>0</v>
      </c>
      <c r="K7554">
        <v>0</v>
      </c>
      <c r="L7554">
        <v>0</v>
      </c>
      <c r="M7554">
        <v>0</v>
      </c>
      <c r="N7554">
        <v>2</v>
      </c>
      <c r="O7554">
        <v>1</v>
      </c>
      <c r="P7554">
        <v>1</v>
      </c>
      <c r="Q7554">
        <v>0</v>
      </c>
    </row>
    <row r="7555" spans="1:17" x14ac:dyDescent="0.2">
      <c r="A7555" t="s">
        <v>24578</v>
      </c>
      <c r="B7555" t="s">
        <v>84</v>
      </c>
      <c r="C7555" t="s">
        <v>253</v>
      </c>
      <c r="D7555" t="s">
        <v>17021</v>
      </c>
      <c r="E7555" t="s">
        <v>81</v>
      </c>
      <c r="F7555" t="s">
        <v>17019</v>
      </c>
      <c r="G7555">
        <v>2</v>
      </c>
      <c r="H7555">
        <v>0</v>
      </c>
      <c r="I7555">
        <v>0</v>
      </c>
      <c r="J7555">
        <v>0</v>
      </c>
      <c r="K7555">
        <v>0</v>
      </c>
      <c r="L7555">
        <v>0</v>
      </c>
      <c r="M7555">
        <v>0</v>
      </c>
      <c r="N7555">
        <v>0</v>
      </c>
      <c r="O7555">
        <v>0</v>
      </c>
      <c r="P7555">
        <v>0</v>
      </c>
      <c r="Q7555">
        <v>0</v>
      </c>
    </row>
    <row r="7556" spans="1:17" x14ac:dyDescent="0.2">
      <c r="A7556" t="s">
        <v>24579</v>
      </c>
      <c r="B7556" t="s">
        <v>84</v>
      </c>
      <c r="C7556" t="s">
        <v>253</v>
      </c>
      <c r="D7556" t="s">
        <v>17025</v>
      </c>
      <c r="E7556" t="s">
        <v>79</v>
      </c>
      <c r="F7556" t="s">
        <v>17019</v>
      </c>
      <c r="G7556">
        <v>5</v>
      </c>
      <c r="H7556">
        <v>0</v>
      </c>
      <c r="I7556">
        <v>0</v>
      </c>
      <c r="J7556">
        <v>0</v>
      </c>
      <c r="K7556">
        <v>0</v>
      </c>
      <c r="L7556">
        <v>0</v>
      </c>
      <c r="M7556">
        <v>0</v>
      </c>
      <c r="N7556">
        <v>0</v>
      </c>
      <c r="O7556">
        <v>0</v>
      </c>
      <c r="P7556">
        <v>0</v>
      </c>
      <c r="Q7556">
        <v>0</v>
      </c>
    </row>
    <row r="7557" spans="1:17" x14ac:dyDescent="0.2">
      <c r="A7557" t="s">
        <v>24580</v>
      </c>
      <c r="B7557" t="s">
        <v>84</v>
      </c>
      <c r="C7557" t="s">
        <v>253</v>
      </c>
      <c r="D7557" t="s">
        <v>17025</v>
      </c>
      <c r="E7557" t="s">
        <v>81</v>
      </c>
      <c r="F7557" t="s">
        <v>17019</v>
      </c>
      <c r="G7557">
        <v>7</v>
      </c>
      <c r="H7557">
        <v>0</v>
      </c>
      <c r="I7557">
        <v>0</v>
      </c>
      <c r="J7557">
        <v>0</v>
      </c>
      <c r="K7557">
        <v>0</v>
      </c>
      <c r="L7557">
        <v>0</v>
      </c>
      <c r="M7557">
        <v>0</v>
      </c>
      <c r="N7557">
        <v>0</v>
      </c>
      <c r="O7557">
        <v>0</v>
      </c>
      <c r="P7557">
        <v>0</v>
      </c>
      <c r="Q7557">
        <v>0</v>
      </c>
    </row>
    <row r="7558" spans="1:17" x14ac:dyDescent="0.2">
      <c r="A7558" t="s">
        <v>24581</v>
      </c>
      <c r="B7558" t="s">
        <v>84</v>
      </c>
      <c r="C7558" t="s">
        <v>254</v>
      </c>
      <c r="D7558" t="s">
        <v>17027</v>
      </c>
      <c r="E7558" t="s">
        <v>79</v>
      </c>
      <c r="F7558" t="s">
        <v>17019</v>
      </c>
      <c r="G7558">
        <v>1</v>
      </c>
      <c r="H7558">
        <v>0</v>
      </c>
      <c r="I7558">
        <v>0</v>
      </c>
      <c r="J7558">
        <v>0</v>
      </c>
      <c r="K7558">
        <v>0</v>
      </c>
      <c r="L7558">
        <v>0</v>
      </c>
      <c r="M7558">
        <v>0</v>
      </c>
      <c r="N7558">
        <v>0</v>
      </c>
      <c r="O7558">
        <v>0</v>
      </c>
      <c r="P7558">
        <v>0</v>
      </c>
      <c r="Q7558">
        <v>0</v>
      </c>
    </row>
    <row r="7559" spans="1:17" x14ac:dyDescent="0.2">
      <c r="A7559" t="s">
        <v>24582</v>
      </c>
      <c r="B7559" t="s">
        <v>84</v>
      </c>
      <c r="C7559" t="s">
        <v>254</v>
      </c>
      <c r="D7559" t="s">
        <v>17029</v>
      </c>
      <c r="E7559" t="s">
        <v>79</v>
      </c>
      <c r="F7559" t="s">
        <v>4875</v>
      </c>
      <c r="G7559">
        <v>0</v>
      </c>
      <c r="H7559">
        <v>13</v>
      </c>
      <c r="I7559">
        <v>0</v>
      </c>
      <c r="J7559">
        <v>9</v>
      </c>
      <c r="K7559">
        <v>2</v>
      </c>
      <c r="L7559">
        <v>2</v>
      </c>
      <c r="M7559">
        <v>0</v>
      </c>
      <c r="N7559">
        <v>0</v>
      </c>
      <c r="O7559">
        <v>0</v>
      </c>
      <c r="P7559">
        <v>0</v>
      </c>
      <c r="Q7559">
        <v>0</v>
      </c>
    </row>
    <row r="7560" spans="1:17" x14ac:dyDescent="0.2">
      <c r="A7560" t="s">
        <v>24583</v>
      </c>
      <c r="B7560" t="s">
        <v>84</v>
      </c>
      <c r="C7560" t="s">
        <v>254</v>
      </c>
      <c r="D7560" t="s">
        <v>17029</v>
      </c>
      <c r="E7560" t="s">
        <v>79</v>
      </c>
      <c r="F7560" t="s">
        <v>4877</v>
      </c>
      <c r="G7560">
        <v>0</v>
      </c>
      <c r="H7560">
        <v>13</v>
      </c>
      <c r="I7560">
        <v>0</v>
      </c>
      <c r="J7560">
        <v>9</v>
      </c>
      <c r="K7560">
        <v>2</v>
      </c>
      <c r="L7560">
        <v>2</v>
      </c>
      <c r="M7560">
        <v>0</v>
      </c>
      <c r="N7560">
        <v>0</v>
      </c>
      <c r="O7560">
        <v>0</v>
      </c>
      <c r="P7560">
        <v>0</v>
      </c>
      <c r="Q7560">
        <v>0</v>
      </c>
    </row>
    <row r="7561" spans="1:17" x14ac:dyDescent="0.2">
      <c r="A7561" t="s">
        <v>24584</v>
      </c>
      <c r="B7561" t="s">
        <v>84</v>
      </c>
      <c r="C7561" t="s">
        <v>254</v>
      </c>
      <c r="D7561" t="s">
        <v>17029</v>
      </c>
      <c r="E7561" t="s">
        <v>79</v>
      </c>
      <c r="F7561" t="s">
        <v>4879</v>
      </c>
      <c r="G7561">
        <v>0</v>
      </c>
      <c r="H7561">
        <v>0</v>
      </c>
      <c r="I7561">
        <v>0</v>
      </c>
      <c r="J7561">
        <v>0</v>
      </c>
      <c r="K7561">
        <v>0</v>
      </c>
      <c r="L7561">
        <v>0</v>
      </c>
      <c r="M7561">
        <v>13</v>
      </c>
      <c r="N7561">
        <v>0</v>
      </c>
      <c r="O7561">
        <v>0</v>
      </c>
      <c r="P7561">
        <v>0</v>
      </c>
      <c r="Q7561">
        <v>0</v>
      </c>
    </row>
    <row r="7562" spans="1:17" x14ac:dyDescent="0.2">
      <c r="A7562" t="s">
        <v>24585</v>
      </c>
      <c r="B7562" t="s">
        <v>84</v>
      </c>
      <c r="C7562" t="s">
        <v>254</v>
      </c>
      <c r="D7562" t="s">
        <v>17029</v>
      </c>
      <c r="E7562" t="s">
        <v>79</v>
      </c>
      <c r="F7562" t="s">
        <v>4881</v>
      </c>
      <c r="G7562">
        <v>0</v>
      </c>
      <c r="H7562">
        <v>13</v>
      </c>
      <c r="I7562">
        <v>0</v>
      </c>
      <c r="J7562">
        <v>9</v>
      </c>
      <c r="K7562">
        <v>2</v>
      </c>
      <c r="L7562">
        <v>2</v>
      </c>
      <c r="M7562">
        <v>0</v>
      </c>
      <c r="N7562">
        <v>0</v>
      </c>
      <c r="O7562">
        <v>0</v>
      </c>
      <c r="P7562">
        <v>0</v>
      </c>
      <c r="Q7562">
        <v>0</v>
      </c>
    </row>
    <row r="7563" spans="1:17" x14ac:dyDescent="0.2">
      <c r="A7563" t="s">
        <v>24586</v>
      </c>
      <c r="B7563" t="s">
        <v>84</v>
      </c>
      <c r="C7563" t="s">
        <v>254</v>
      </c>
      <c r="D7563" t="s">
        <v>17029</v>
      </c>
      <c r="E7563" t="s">
        <v>79</v>
      </c>
      <c r="F7563" t="s">
        <v>4883</v>
      </c>
      <c r="G7563">
        <v>0</v>
      </c>
      <c r="H7563">
        <v>13</v>
      </c>
      <c r="I7563">
        <v>0</v>
      </c>
      <c r="J7563">
        <v>9</v>
      </c>
      <c r="K7563">
        <v>2</v>
      </c>
      <c r="L7563">
        <v>2</v>
      </c>
      <c r="M7563">
        <v>0</v>
      </c>
      <c r="N7563">
        <v>0</v>
      </c>
      <c r="O7563">
        <v>0</v>
      </c>
      <c r="P7563">
        <v>0</v>
      </c>
      <c r="Q7563">
        <v>0</v>
      </c>
    </row>
    <row r="7564" spans="1:17" x14ac:dyDescent="0.2">
      <c r="A7564" t="s">
        <v>24587</v>
      </c>
      <c r="B7564" t="s">
        <v>84</v>
      </c>
      <c r="C7564" t="s">
        <v>254</v>
      </c>
      <c r="D7564" t="s">
        <v>17029</v>
      </c>
      <c r="E7564" t="s">
        <v>79</v>
      </c>
      <c r="F7564" t="s">
        <v>4885</v>
      </c>
      <c r="G7564">
        <v>0</v>
      </c>
      <c r="H7564">
        <v>0</v>
      </c>
      <c r="I7564">
        <v>0</v>
      </c>
      <c r="J7564">
        <v>0</v>
      </c>
      <c r="K7564">
        <v>0</v>
      </c>
      <c r="L7564">
        <v>0</v>
      </c>
      <c r="M7564">
        <v>13</v>
      </c>
      <c r="N7564">
        <v>0</v>
      </c>
      <c r="O7564">
        <v>0</v>
      </c>
      <c r="P7564">
        <v>0</v>
      </c>
      <c r="Q7564">
        <v>0</v>
      </c>
    </row>
    <row r="7565" spans="1:17" x14ac:dyDescent="0.2">
      <c r="A7565" t="s">
        <v>24588</v>
      </c>
      <c r="B7565" t="s">
        <v>84</v>
      </c>
      <c r="C7565" t="s">
        <v>254</v>
      </c>
      <c r="D7565" t="s">
        <v>17029</v>
      </c>
      <c r="E7565" t="s">
        <v>79</v>
      </c>
      <c r="F7565" t="s">
        <v>4887</v>
      </c>
      <c r="G7565">
        <v>0</v>
      </c>
      <c r="H7565">
        <v>13</v>
      </c>
      <c r="I7565">
        <v>0</v>
      </c>
      <c r="J7565">
        <v>9</v>
      </c>
      <c r="K7565">
        <v>2</v>
      </c>
      <c r="L7565">
        <v>2</v>
      </c>
      <c r="M7565">
        <v>0</v>
      </c>
      <c r="N7565">
        <v>0</v>
      </c>
      <c r="O7565">
        <v>0</v>
      </c>
      <c r="P7565">
        <v>0</v>
      </c>
      <c r="Q7565">
        <v>0</v>
      </c>
    </row>
    <row r="7566" spans="1:17" x14ac:dyDescent="0.2">
      <c r="A7566" t="s">
        <v>24589</v>
      </c>
      <c r="B7566" t="s">
        <v>84</v>
      </c>
      <c r="C7566" t="s">
        <v>254</v>
      </c>
      <c r="D7566" t="s">
        <v>17029</v>
      </c>
      <c r="E7566" t="s">
        <v>79</v>
      </c>
      <c r="F7566" t="s">
        <v>4889</v>
      </c>
      <c r="G7566">
        <v>0</v>
      </c>
      <c r="H7566">
        <v>0</v>
      </c>
      <c r="I7566">
        <v>0</v>
      </c>
      <c r="J7566">
        <v>0</v>
      </c>
      <c r="K7566">
        <v>0</v>
      </c>
      <c r="L7566">
        <v>0</v>
      </c>
      <c r="M7566">
        <v>13</v>
      </c>
      <c r="N7566">
        <v>0</v>
      </c>
      <c r="O7566">
        <v>0</v>
      </c>
      <c r="P7566">
        <v>0</v>
      </c>
      <c r="Q7566">
        <v>0</v>
      </c>
    </row>
    <row r="7567" spans="1:17" x14ac:dyDescent="0.2">
      <c r="A7567" t="s">
        <v>24590</v>
      </c>
      <c r="B7567" t="s">
        <v>84</v>
      </c>
      <c r="C7567" t="s">
        <v>254</v>
      </c>
      <c r="D7567" t="s">
        <v>17029</v>
      </c>
      <c r="E7567" t="s">
        <v>79</v>
      </c>
      <c r="F7567" t="s">
        <v>4871</v>
      </c>
      <c r="G7567">
        <v>0</v>
      </c>
      <c r="H7567">
        <v>0</v>
      </c>
      <c r="I7567">
        <v>0</v>
      </c>
      <c r="J7567">
        <v>0</v>
      </c>
      <c r="K7567">
        <v>0</v>
      </c>
      <c r="L7567">
        <v>0</v>
      </c>
      <c r="M7567">
        <v>0</v>
      </c>
      <c r="N7567">
        <v>10</v>
      </c>
      <c r="O7567">
        <v>9</v>
      </c>
      <c r="P7567">
        <v>0</v>
      </c>
      <c r="Q7567">
        <v>1</v>
      </c>
    </row>
    <row r="7568" spans="1:17" x14ac:dyDescent="0.2">
      <c r="A7568" t="s">
        <v>24591</v>
      </c>
      <c r="B7568" t="s">
        <v>84</v>
      </c>
      <c r="C7568" t="s">
        <v>254</v>
      </c>
      <c r="D7568" t="s">
        <v>17029</v>
      </c>
      <c r="E7568" t="s">
        <v>79</v>
      </c>
      <c r="F7568" t="s">
        <v>4873</v>
      </c>
      <c r="G7568">
        <v>0</v>
      </c>
      <c r="H7568">
        <v>0</v>
      </c>
      <c r="I7568">
        <v>0</v>
      </c>
      <c r="J7568">
        <v>0</v>
      </c>
      <c r="K7568">
        <v>0</v>
      </c>
      <c r="L7568">
        <v>0</v>
      </c>
      <c r="M7568">
        <v>0</v>
      </c>
      <c r="N7568">
        <v>9</v>
      </c>
      <c r="O7568">
        <v>8</v>
      </c>
      <c r="P7568">
        <v>0</v>
      </c>
      <c r="Q7568">
        <v>1</v>
      </c>
    </row>
    <row r="7569" spans="1:17" x14ac:dyDescent="0.2">
      <c r="A7569" t="s">
        <v>24592</v>
      </c>
      <c r="B7569" t="s">
        <v>84</v>
      </c>
      <c r="C7569" t="s">
        <v>254</v>
      </c>
      <c r="D7569" t="s">
        <v>17029</v>
      </c>
      <c r="E7569" t="s">
        <v>79</v>
      </c>
      <c r="F7569" t="s">
        <v>17019</v>
      </c>
      <c r="G7569">
        <v>13</v>
      </c>
      <c r="H7569">
        <v>0</v>
      </c>
      <c r="I7569">
        <v>0</v>
      </c>
      <c r="J7569">
        <v>0</v>
      </c>
      <c r="K7569">
        <v>0</v>
      </c>
      <c r="L7569">
        <v>0</v>
      </c>
      <c r="M7569">
        <v>0</v>
      </c>
      <c r="N7569">
        <v>0</v>
      </c>
      <c r="O7569">
        <v>0</v>
      </c>
      <c r="P7569">
        <v>0</v>
      </c>
      <c r="Q7569">
        <v>0</v>
      </c>
    </row>
    <row r="7570" spans="1:17" x14ac:dyDescent="0.2">
      <c r="A7570" t="s">
        <v>24593</v>
      </c>
      <c r="B7570" t="s">
        <v>84</v>
      </c>
      <c r="C7570" t="s">
        <v>254</v>
      </c>
      <c r="D7570" t="s">
        <v>17029</v>
      </c>
      <c r="E7570" t="s">
        <v>81</v>
      </c>
      <c r="F7570" t="s">
        <v>4875</v>
      </c>
      <c r="G7570">
        <v>0</v>
      </c>
      <c r="H7570">
        <v>10</v>
      </c>
      <c r="I7570">
        <v>0</v>
      </c>
      <c r="J7570">
        <v>7</v>
      </c>
      <c r="K7570">
        <v>1</v>
      </c>
      <c r="L7570">
        <v>2</v>
      </c>
      <c r="M7570">
        <v>0</v>
      </c>
      <c r="N7570">
        <v>0</v>
      </c>
      <c r="O7570">
        <v>0</v>
      </c>
      <c r="P7570">
        <v>0</v>
      </c>
      <c r="Q7570">
        <v>0</v>
      </c>
    </row>
    <row r="7571" spans="1:17" x14ac:dyDescent="0.2">
      <c r="A7571" t="s">
        <v>24594</v>
      </c>
      <c r="B7571" t="s">
        <v>84</v>
      </c>
      <c r="C7571" t="s">
        <v>254</v>
      </c>
      <c r="D7571" t="s">
        <v>17029</v>
      </c>
      <c r="E7571" t="s">
        <v>81</v>
      </c>
      <c r="F7571" t="s">
        <v>4877</v>
      </c>
      <c r="G7571">
        <v>0</v>
      </c>
      <c r="H7571">
        <v>10</v>
      </c>
      <c r="I7571">
        <v>0</v>
      </c>
      <c r="J7571">
        <v>7</v>
      </c>
      <c r="K7571">
        <v>1</v>
      </c>
      <c r="L7571">
        <v>2</v>
      </c>
      <c r="M7571">
        <v>0</v>
      </c>
      <c r="N7571">
        <v>0</v>
      </c>
      <c r="O7571">
        <v>0</v>
      </c>
      <c r="P7571">
        <v>0</v>
      </c>
      <c r="Q7571">
        <v>0</v>
      </c>
    </row>
    <row r="7572" spans="1:17" x14ac:dyDescent="0.2">
      <c r="A7572" t="s">
        <v>24595</v>
      </c>
      <c r="B7572" t="s">
        <v>84</v>
      </c>
      <c r="C7572" t="s">
        <v>254</v>
      </c>
      <c r="D7572" t="s">
        <v>17029</v>
      </c>
      <c r="E7572" t="s">
        <v>81</v>
      </c>
      <c r="F7572" t="s">
        <v>4879</v>
      </c>
      <c r="G7572">
        <v>0</v>
      </c>
      <c r="H7572">
        <v>0</v>
      </c>
      <c r="I7572">
        <v>0</v>
      </c>
      <c r="J7572">
        <v>0</v>
      </c>
      <c r="K7572">
        <v>0</v>
      </c>
      <c r="L7572">
        <v>0</v>
      </c>
      <c r="M7572">
        <v>10</v>
      </c>
      <c r="N7572">
        <v>0</v>
      </c>
      <c r="O7572">
        <v>0</v>
      </c>
      <c r="P7572">
        <v>0</v>
      </c>
      <c r="Q7572">
        <v>0</v>
      </c>
    </row>
    <row r="7573" spans="1:17" x14ac:dyDescent="0.2">
      <c r="A7573" t="s">
        <v>24596</v>
      </c>
      <c r="B7573" t="s">
        <v>84</v>
      </c>
      <c r="C7573" t="s">
        <v>254</v>
      </c>
      <c r="D7573" t="s">
        <v>17029</v>
      </c>
      <c r="E7573" t="s">
        <v>81</v>
      </c>
      <c r="F7573" t="s">
        <v>4881</v>
      </c>
      <c r="G7573">
        <v>0</v>
      </c>
      <c r="H7573">
        <v>10</v>
      </c>
      <c r="I7573">
        <v>0</v>
      </c>
      <c r="J7573">
        <v>7</v>
      </c>
      <c r="K7573">
        <v>1</v>
      </c>
      <c r="L7573">
        <v>2</v>
      </c>
      <c r="M7573">
        <v>0</v>
      </c>
      <c r="N7573">
        <v>0</v>
      </c>
      <c r="O7573">
        <v>0</v>
      </c>
      <c r="P7573">
        <v>0</v>
      </c>
      <c r="Q7573">
        <v>0</v>
      </c>
    </row>
    <row r="7574" spans="1:17" x14ac:dyDescent="0.2">
      <c r="A7574" t="s">
        <v>24597</v>
      </c>
      <c r="B7574" t="s">
        <v>84</v>
      </c>
      <c r="C7574" t="s">
        <v>254</v>
      </c>
      <c r="D7574" t="s">
        <v>17029</v>
      </c>
      <c r="E7574" t="s">
        <v>81</v>
      </c>
      <c r="F7574" t="s">
        <v>4883</v>
      </c>
      <c r="G7574">
        <v>0</v>
      </c>
      <c r="H7574">
        <v>10</v>
      </c>
      <c r="I7574">
        <v>0</v>
      </c>
      <c r="J7574">
        <v>7</v>
      </c>
      <c r="K7574">
        <v>1</v>
      </c>
      <c r="L7574">
        <v>2</v>
      </c>
      <c r="M7574">
        <v>0</v>
      </c>
      <c r="N7574">
        <v>0</v>
      </c>
      <c r="O7574">
        <v>0</v>
      </c>
      <c r="P7574">
        <v>0</v>
      </c>
      <c r="Q7574">
        <v>0</v>
      </c>
    </row>
    <row r="7575" spans="1:17" x14ac:dyDescent="0.2">
      <c r="A7575" t="s">
        <v>24598</v>
      </c>
      <c r="B7575" t="s">
        <v>84</v>
      </c>
      <c r="C7575" t="s">
        <v>254</v>
      </c>
      <c r="D7575" t="s">
        <v>17029</v>
      </c>
      <c r="E7575" t="s">
        <v>81</v>
      </c>
      <c r="F7575" t="s">
        <v>4885</v>
      </c>
      <c r="G7575">
        <v>0</v>
      </c>
      <c r="H7575">
        <v>0</v>
      </c>
      <c r="I7575">
        <v>0</v>
      </c>
      <c r="J7575">
        <v>0</v>
      </c>
      <c r="K7575">
        <v>0</v>
      </c>
      <c r="L7575">
        <v>0</v>
      </c>
      <c r="M7575">
        <v>10</v>
      </c>
      <c r="N7575">
        <v>0</v>
      </c>
      <c r="O7575">
        <v>0</v>
      </c>
      <c r="P7575">
        <v>0</v>
      </c>
      <c r="Q7575">
        <v>0</v>
      </c>
    </row>
    <row r="7576" spans="1:17" x14ac:dyDescent="0.2">
      <c r="A7576" t="s">
        <v>24599</v>
      </c>
      <c r="B7576" t="s">
        <v>84</v>
      </c>
      <c r="C7576" t="s">
        <v>254</v>
      </c>
      <c r="D7576" t="s">
        <v>17029</v>
      </c>
      <c r="E7576" t="s">
        <v>81</v>
      </c>
      <c r="F7576" t="s">
        <v>4887</v>
      </c>
      <c r="G7576">
        <v>0</v>
      </c>
      <c r="H7576">
        <v>10</v>
      </c>
      <c r="I7576">
        <v>0</v>
      </c>
      <c r="J7576">
        <v>7</v>
      </c>
      <c r="K7576">
        <v>2</v>
      </c>
      <c r="L7576">
        <v>1</v>
      </c>
      <c r="M7576">
        <v>0</v>
      </c>
      <c r="N7576">
        <v>0</v>
      </c>
      <c r="O7576">
        <v>0</v>
      </c>
      <c r="P7576">
        <v>0</v>
      </c>
      <c r="Q7576">
        <v>0</v>
      </c>
    </row>
    <row r="7577" spans="1:17" x14ac:dyDescent="0.2">
      <c r="A7577" t="s">
        <v>24600</v>
      </c>
      <c r="B7577" t="s">
        <v>84</v>
      </c>
      <c r="C7577" t="s">
        <v>254</v>
      </c>
      <c r="D7577" t="s">
        <v>17029</v>
      </c>
      <c r="E7577" t="s">
        <v>81</v>
      </c>
      <c r="F7577" t="s">
        <v>4889</v>
      </c>
      <c r="G7577">
        <v>0</v>
      </c>
      <c r="H7577">
        <v>0</v>
      </c>
      <c r="I7577">
        <v>0</v>
      </c>
      <c r="J7577">
        <v>0</v>
      </c>
      <c r="K7577">
        <v>0</v>
      </c>
      <c r="L7577">
        <v>0</v>
      </c>
      <c r="M7577">
        <v>10</v>
      </c>
      <c r="N7577">
        <v>0</v>
      </c>
      <c r="O7577">
        <v>0</v>
      </c>
      <c r="P7577">
        <v>0</v>
      </c>
      <c r="Q7577">
        <v>0</v>
      </c>
    </row>
    <row r="7578" spans="1:17" x14ac:dyDescent="0.2">
      <c r="A7578" t="s">
        <v>24601</v>
      </c>
      <c r="B7578" t="s">
        <v>84</v>
      </c>
      <c r="C7578" t="s">
        <v>254</v>
      </c>
      <c r="D7578" t="s">
        <v>17029</v>
      </c>
      <c r="E7578" t="s">
        <v>81</v>
      </c>
      <c r="F7578" t="s">
        <v>4871</v>
      </c>
      <c r="G7578">
        <v>0</v>
      </c>
      <c r="H7578">
        <v>0</v>
      </c>
      <c r="I7578">
        <v>0</v>
      </c>
      <c r="J7578">
        <v>0</v>
      </c>
      <c r="K7578">
        <v>0</v>
      </c>
      <c r="L7578">
        <v>0</v>
      </c>
      <c r="M7578">
        <v>0</v>
      </c>
      <c r="N7578">
        <v>9</v>
      </c>
      <c r="O7578">
        <v>7</v>
      </c>
      <c r="P7578">
        <v>0</v>
      </c>
      <c r="Q7578">
        <v>2</v>
      </c>
    </row>
    <row r="7579" spans="1:17" x14ac:dyDescent="0.2">
      <c r="A7579" t="s">
        <v>24602</v>
      </c>
      <c r="B7579" t="s">
        <v>84</v>
      </c>
      <c r="C7579" t="s">
        <v>254</v>
      </c>
      <c r="D7579" t="s">
        <v>17029</v>
      </c>
      <c r="E7579" t="s">
        <v>81</v>
      </c>
      <c r="F7579" t="s">
        <v>4873</v>
      </c>
      <c r="G7579">
        <v>0</v>
      </c>
      <c r="H7579">
        <v>0</v>
      </c>
      <c r="I7579">
        <v>0</v>
      </c>
      <c r="J7579">
        <v>0</v>
      </c>
      <c r="K7579">
        <v>0</v>
      </c>
      <c r="L7579">
        <v>0</v>
      </c>
      <c r="M7579">
        <v>0</v>
      </c>
      <c r="N7579">
        <v>6</v>
      </c>
      <c r="O7579">
        <v>5</v>
      </c>
      <c r="P7579">
        <v>0</v>
      </c>
      <c r="Q7579">
        <v>1</v>
      </c>
    </row>
    <row r="7580" spans="1:17" x14ac:dyDescent="0.2">
      <c r="A7580" t="s">
        <v>24603</v>
      </c>
      <c r="B7580" t="s">
        <v>84</v>
      </c>
      <c r="C7580" t="s">
        <v>254</v>
      </c>
      <c r="D7580" t="s">
        <v>17029</v>
      </c>
      <c r="E7580" t="s">
        <v>81</v>
      </c>
      <c r="F7580" t="s">
        <v>17019</v>
      </c>
      <c r="G7580">
        <v>10</v>
      </c>
      <c r="H7580">
        <v>0</v>
      </c>
      <c r="I7580">
        <v>0</v>
      </c>
      <c r="J7580">
        <v>0</v>
      </c>
      <c r="K7580">
        <v>0</v>
      </c>
      <c r="L7580">
        <v>0</v>
      </c>
      <c r="M7580">
        <v>0</v>
      </c>
      <c r="N7580">
        <v>0</v>
      </c>
      <c r="O7580">
        <v>0</v>
      </c>
      <c r="P7580">
        <v>0</v>
      </c>
      <c r="Q7580">
        <v>0</v>
      </c>
    </row>
    <row r="7581" spans="1:17" x14ac:dyDescent="0.2">
      <c r="A7581" t="s">
        <v>24604</v>
      </c>
      <c r="B7581" t="s">
        <v>84</v>
      </c>
      <c r="C7581" t="s">
        <v>254</v>
      </c>
      <c r="D7581" t="s">
        <v>17021</v>
      </c>
      <c r="E7581" t="s">
        <v>81</v>
      </c>
      <c r="F7581" t="s">
        <v>17022</v>
      </c>
      <c r="G7581">
        <v>0</v>
      </c>
      <c r="H7581">
        <v>0</v>
      </c>
      <c r="I7581">
        <v>0</v>
      </c>
      <c r="J7581">
        <v>0</v>
      </c>
      <c r="K7581">
        <v>0</v>
      </c>
      <c r="L7581">
        <v>0</v>
      </c>
      <c r="M7581">
        <v>0</v>
      </c>
      <c r="N7581">
        <v>1</v>
      </c>
      <c r="O7581">
        <v>1</v>
      </c>
      <c r="P7581">
        <v>0</v>
      </c>
      <c r="Q7581">
        <v>0</v>
      </c>
    </row>
    <row r="7582" spans="1:17" x14ac:dyDescent="0.2">
      <c r="A7582" t="s">
        <v>24605</v>
      </c>
      <c r="B7582" t="s">
        <v>84</v>
      </c>
      <c r="C7582" t="s">
        <v>254</v>
      </c>
      <c r="D7582" t="s">
        <v>17021</v>
      </c>
      <c r="E7582" t="s">
        <v>81</v>
      </c>
      <c r="F7582" t="s">
        <v>17019</v>
      </c>
      <c r="G7582">
        <v>1</v>
      </c>
      <c r="H7582">
        <v>0</v>
      </c>
      <c r="I7582">
        <v>0</v>
      </c>
      <c r="J7582">
        <v>0</v>
      </c>
      <c r="K7582">
        <v>0</v>
      </c>
      <c r="L7582">
        <v>0</v>
      </c>
      <c r="M7582">
        <v>0</v>
      </c>
      <c r="N7582">
        <v>0</v>
      </c>
      <c r="O7582">
        <v>0</v>
      </c>
      <c r="P7582">
        <v>0</v>
      </c>
      <c r="Q7582">
        <v>0</v>
      </c>
    </row>
    <row r="7583" spans="1:17" x14ac:dyDescent="0.2">
      <c r="A7583" t="s">
        <v>24606</v>
      </c>
      <c r="B7583" t="s">
        <v>84</v>
      </c>
      <c r="C7583" t="s">
        <v>254</v>
      </c>
      <c r="D7583" t="s">
        <v>17025</v>
      </c>
      <c r="E7583" t="s">
        <v>79</v>
      </c>
      <c r="F7583" t="s">
        <v>17019</v>
      </c>
      <c r="G7583">
        <v>1</v>
      </c>
      <c r="H7583">
        <v>0</v>
      </c>
      <c r="I7583">
        <v>0</v>
      </c>
      <c r="J7583">
        <v>0</v>
      </c>
      <c r="K7583">
        <v>0</v>
      </c>
      <c r="L7583">
        <v>0</v>
      </c>
      <c r="M7583">
        <v>0</v>
      </c>
      <c r="N7583">
        <v>0</v>
      </c>
      <c r="O7583">
        <v>0</v>
      </c>
      <c r="P7583">
        <v>0</v>
      </c>
      <c r="Q7583">
        <v>0</v>
      </c>
    </row>
    <row r="7584" spans="1:17" x14ac:dyDescent="0.2">
      <c r="A7584" t="s">
        <v>24607</v>
      </c>
      <c r="B7584" t="s">
        <v>84</v>
      </c>
      <c r="C7584" t="s">
        <v>254</v>
      </c>
      <c r="D7584" t="s">
        <v>17025</v>
      </c>
      <c r="E7584" t="s">
        <v>81</v>
      </c>
      <c r="F7584" t="s">
        <v>17019</v>
      </c>
      <c r="G7584">
        <v>2</v>
      </c>
      <c r="H7584">
        <v>0</v>
      </c>
      <c r="I7584">
        <v>0</v>
      </c>
      <c r="J7584">
        <v>0</v>
      </c>
      <c r="K7584">
        <v>0</v>
      </c>
      <c r="L7584">
        <v>0</v>
      </c>
      <c r="M7584">
        <v>0</v>
      </c>
      <c r="N7584">
        <v>0</v>
      </c>
      <c r="O7584">
        <v>0</v>
      </c>
      <c r="P7584">
        <v>0</v>
      </c>
      <c r="Q7584">
        <v>0</v>
      </c>
    </row>
    <row r="7585" spans="1:17" x14ac:dyDescent="0.2">
      <c r="A7585" t="s">
        <v>24608</v>
      </c>
      <c r="B7585" t="s">
        <v>84</v>
      </c>
      <c r="C7585" t="s">
        <v>255</v>
      </c>
      <c r="D7585" t="s">
        <v>17027</v>
      </c>
      <c r="E7585" t="s">
        <v>79</v>
      </c>
      <c r="F7585" t="s">
        <v>17019</v>
      </c>
      <c r="G7585">
        <v>2</v>
      </c>
      <c r="H7585">
        <v>0</v>
      </c>
      <c r="I7585">
        <v>0</v>
      </c>
      <c r="J7585">
        <v>0</v>
      </c>
      <c r="K7585">
        <v>0</v>
      </c>
      <c r="L7585">
        <v>0</v>
      </c>
      <c r="M7585">
        <v>0</v>
      </c>
      <c r="N7585">
        <v>0</v>
      </c>
      <c r="O7585">
        <v>0</v>
      </c>
      <c r="P7585">
        <v>0</v>
      </c>
      <c r="Q7585">
        <v>0</v>
      </c>
    </row>
    <row r="7586" spans="1:17" x14ac:dyDescent="0.2">
      <c r="A7586" t="s">
        <v>24609</v>
      </c>
      <c r="B7586" t="s">
        <v>84</v>
      </c>
      <c r="C7586" t="s">
        <v>255</v>
      </c>
      <c r="D7586" t="s">
        <v>17029</v>
      </c>
      <c r="E7586" t="s">
        <v>79</v>
      </c>
      <c r="F7586" t="s">
        <v>4875</v>
      </c>
      <c r="G7586">
        <v>0</v>
      </c>
      <c r="H7586">
        <v>75</v>
      </c>
      <c r="I7586">
        <v>21</v>
      </c>
      <c r="J7586">
        <v>43</v>
      </c>
      <c r="K7586">
        <v>9</v>
      </c>
      <c r="L7586">
        <v>2</v>
      </c>
      <c r="M7586">
        <v>0</v>
      </c>
      <c r="N7586">
        <v>0</v>
      </c>
      <c r="O7586">
        <v>0</v>
      </c>
      <c r="P7586">
        <v>0</v>
      </c>
      <c r="Q7586">
        <v>0</v>
      </c>
    </row>
    <row r="7587" spans="1:17" x14ac:dyDescent="0.2">
      <c r="A7587" t="s">
        <v>24610</v>
      </c>
      <c r="B7587" t="s">
        <v>84</v>
      </c>
      <c r="C7587" t="s">
        <v>255</v>
      </c>
      <c r="D7587" t="s">
        <v>17029</v>
      </c>
      <c r="E7587" t="s">
        <v>79</v>
      </c>
      <c r="F7587" t="s">
        <v>4877</v>
      </c>
      <c r="G7587">
        <v>0</v>
      </c>
      <c r="H7587">
        <v>75</v>
      </c>
      <c r="I7587">
        <v>19</v>
      </c>
      <c r="J7587">
        <v>44</v>
      </c>
      <c r="K7587">
        <v>9</v>
      </c>
      <c r="L7587">
        <v>3</v>
      </c>
      <c r="M7587">
        <v>0</v>
      </c>
      <c r="N7587">
        <v>0</v>
      </c>
      <c r="O7587">
        <v>0</v>
      </c>
      <c r="P7587">
        <v>0</v>
      </c>
      <c r="Q7587">
        <v>0</v>
      </c>
    </row>
    <row r="7588" spans="1:17" x14ac:dyDescent="0.2">
      <c r="A7588" t="s">
        <v>24611</v>
      </c>
      <c r="B7588" t="s">
        <v>84</v>
      </c>
      <c r="C7588" t="s">
        <v>255</v>
      </c>
      <c r="D7588" t="s">
        <v>17029</v>
      </c>
      <c r="E7588" t="s">
        <v>79</v>
      </c>
      <c r="F7588" t="s">
        <v>4879</v>
      </c>
      <c r="G7588">
        <v>0</v>
      </c>
      <c r="H7588">
        <v>0</v>
      </c>
      <c r="I7588">
        <v>0</v>
      </c>
      <c r="J7588">
        <v>0</v>
      </c>
      <c r="K7588">
        <v>0</v>
      </c>
      <c r="L7588">
        <v>0</v>
      </c>
      <c r="M7588">
        <v>75</v>
      </c>
      <c r="N7588">
        <v>0</v>
      </c>
      <c r="O7588">
        <v>0</v>
      </c>
      <c r="P7588">
        <v>0</v>
      </c>
      <c r="Q7588">
        <v>0</v>
      </c>
    </row>
    <row r="7589" spans="1:17" x14ac:dyDescent="0.2">
      <c r="A7589" t="s">
        <v>24612</v>
      </c>
      <c r="B7589" t="s">
        <v>84</v>
      </c>
      <c r="C7589" t="s">
        <v>255</v>
      </c>
      <c r="D7589" t="s">
        <v>17029</v>
      </c>
      <c r="E7589" t="s">
        <v>79</v>
      </c>
      <c r="F7589" t="s">
        <v>4881</v>
      </c>
      <c r="G7589">
        <v>0</v>
      </c>
      <c r="H7589">
        <v>75</v>
      </c>
      <c r="I7589">
        <v>19</v>
      </c>
      <c r="J7589">
        <v>44</v>
      </c>
      <c r="K7589">
        <v>9</v>
      </c>
      <c r="L7589">
        <v>3</v>
      </c>
      <c r="M7589">
        <v>0</v>
      </c>
      <c r="N7589">
        <v>0</v>
      </c>
      <c r="O7589">
        <v>0</v>
      </c>
      <c r="P7589">
        <v>0</v>
      </c>
      <c r="Q7589">
        <v>0</v>
      </c>
    </row>
    <row r="7590" spans="1:17" x14ac:dyDescent="0.2">
      <c r="A7590" t="s">
        <v>24613</v>
      </c>
      <c r="B7590" t="s">
        <v>84</v>
      </c>
      <c r="C7590" t="s">
        <v>255</v>
      </c>
      <c r="D7590" t="s">
        <v>17029</v>
      </c>
      <c r="E7590" t="s">
        <v>79</v>
      </c>
      <c r="F7590" t="s">
        <v>4883</v>
      </c>
      <c r="G7590">
        <v>0</v>
      </c>
      <c r="H7590">
        <v>75</v>
      </c>
      <c r="I7590">
        <v>20</v>
      </c>
      <c r="J7590">
        <v>43</v>
      </c>
      <c r="K7590">
        <v>9</v>
      </c>
      <c r="L7590">
        <v>3</v>
      </c>
      <c r="M7590">
        <v>0</v>
      </c>
      <c r="N7590">
        <v>0</v>
      </c>
      <c r="O7590">
        <v>0</v>
      </c>
      <c r="P7590">
        <v>0</v>
      </c>
      <c r="Q7590">
        <v>0</v>
      </c>
    </row>
    <row r="7591" spans="1:17" x14ac:dyDescent="0.2">
      <c r="A7591" t="s">
        <v>24614</v>
      </c>
      <c r="B7591" t="s">
        <v>84</v>
      </c>
      <c r="C7591" t="s">
        <v>255</v>
      </c>
      <c r="D7591" t="s">
        <v>17029</v>
      </c>
      <c r="E7591" t="s">
        <v>79</v>
      </c>
      <c r="F7591" t="s">
        <v>4885</v>
      </c>
      <c r="G7591">
        <v>0</v>
      </c>
      <c r="H7591">
        <v>0</v>
      </c>
      <c r="I7591">
        <v>0</v>
      </c>
      <c r="J7591">
        <v>0</v>
      </c>
      <c r="K7591">
        <v>0</v>
      </c>
      <c r="L7591">
        <v>0</v>
      </c>
      <c r="M7591">
        <v>75</v>
      </c>
      <c r="N7591">
        <v>0</v>
      </c>
      <c r="O7591">
        <v>0</v>
      </c>
      <c r="P7591">
        <v>0</v>
      </c>
      <c r="Q7591">
        <v>0</v>
      </c>
    </row>
    <row r="7592" spans="1:17" x14ac:dyDescent="0.2">
      <c r="A7592" t="s">
        <v>24615</v>
      </c>
      <c r="B7592" t="s">
        <v>84</v>
      </c>
      <c r="C7592" t="s">
        <v>255</v>
      </c>
      <c r="D7592" t="s">
        <v>17029</v>
      </c>
      <c r="E7592" t="s">
        <v>79</v>
      </c>
      <c r="F7592" t="s">
        <v>4887</v>
      </c>
      <c r="G7592">
        <v>0</v>
      </c>
      <c r="H7592">
        <v>75</v>
      </c>
      <c r="I7592">
        <v>19</v>
      </c>
      <c r="J7592">
        <v>46</v>
      </c>
      <c r="K7592">
        <v>8</v>
      </c>
      <c r="L7592">
        <v>2</v>
      </c>
      <c r="M7592">
        <v>0</v>
      </c>
      <c r="N7592">
        <v>0</v>
      </c>
      <c r="O7592">
        <v>0</v>
      </c>
      <c r="P7592">
        <v>0</v>
      </c>
      <c r="Q7592">
        <v>0</v>
      </c>
    </row>
    <row r="7593" spans="1:17" x14ac:dyDescent="0.2">
      <c r="A7593" t="s">
        <v>24616</v>
      </c>
      <c r="B7593" t="s">
        <v>84</v>
      </c>
      <c r="C7593" t="s">
        <v>255</v>
      </c>
      <c r="D7593" t="s">
        <v>17029</v>
      </c>
      <c r="E7593" t="s">
        <v>79</v>
      </c>
      <c r="F7593" t="s">
        <v>4889</v>
      </c>
      <c r="G7593">
        <v>0</v>
      </c>
      <c r="H7593">
        <v>0</v>
      </c>
      <c r="I7593">
        <v>0</v>
      </c>
      <c r="J7593">
        <v>0</v>
      </c>
      <c r="K7593">
        <v>0</v>
      </c>
      <c r="L7593">
        <v>0</v>
      </c>
      <c r="M7593">
        <v>75</v>
      </c>
      <c r="N7593">
        <v>0</v>
      </c>
      <c r="O7593">
        <v>0</v>
      </c>
      <c r="P7593">
        <v>0</v>
      </c>
      <c r="Q7593">
        <v>0</v>
      </c>
    </row>
    <row r="7594" spans="1:17" x14ac:dyDescent="0.2">
      <c r="A7594" t="s">
        <v>24617</v>
      </c>
      <c r="B7594" t="s">
        <v>84</v>
      </c>
      <c r="C7594" t="s">
        <v>255</v>
      </c>
      <c r="D7594" t="s">
        <v>17029</v>
      </c>
      <c r="E7594" t="s">
        <v>79</v>
      </c>
      <c r="F7594" t="s">
        <v>4871</v>
      </c>
      <c r="G7594">
        <v>0</v>
      </c>
      <c r="H7594">
        <v>0</v>
      </c>
      <c r="I7594">
        <v>0</v>
      </c>
      <c r="J7594">
        <v>0</v>
      </c>
      <c r="K7594">
        <v>0</v>
      </c>
      <c r="L7594">
        <v>0</v>
      </c>
      <c r="M7594">
        <v>0</v>
      </c>
      <c r="N7594">
        <v>65</v>
      </c>
      <c r="O7594">
        <v>60</v>
      </c>
      <c r="P7594">
        <v>5</v>
      </c>
      <c r="Q7594">
        <v>0</v>
      </c>
    </row>
    <row r="7595" spans="1:17" x14ac:dyDescent="0.2">
      <c r="A7595" t="s">
        <v>24618</v>
      </c>
      <c r="B7595" t="s">
        <v>84</v>
      </c>
      <c r="C7595" t="s">
        <v>255</v>
      </c>
      <c r="D7595" t="s">
        <v>17029</v>
      </c>
      <c r="E7595" t="s">
        <v>79</v>
      </c>
      <c r="F7595" t="s">
        <v>4873</v>
      </c>
      <c r="G7595">
        <v>0</v>
      </c>
      <c r="H7595">
        <v>0</v>
      </c>
      <c r="I7595">
        <v>0</v>
      </c>
      <c r="J7595">
        <v>0</v>
      </c>
      <c r="K7595">
        <v>0</v>
      </c>
      <c r="L7595">
        <v>0</v>
      </c>
      <c r="M7595">
        <v>0</v>
      </c>
      <c r="N7595">
        <v>57</v>
      </c>
      <c r="O7595">
        <v>52</v>
      </c>
      <c r="P7595">
        <v>5</v>
      </c>
      <c r="Q7595">
        <v>0</v>
      </c>
    </row>
    <row r="7596" spans="1:17" x14ac:dyDescent="0.2">
      <c r="A7596" t="s">
        <v>24619</v>
      </c>
      <c r="B7596" t="s">
        <v>84</v>
      </c>
      <c r="C7596" t="s">
        <v>255</v>
      </c>
      <c r="D7596" t="s">
        <v>17029</v>
      </c>
      <c r="E7596" t="s">
        <v>79</v>
      </c>
      <c r="F7596" t="s">
        <v>17019</v>
      </c>
      <c r="G7596">
        <v>75</v>
      </c>
      <c r="H7596">
        <v>0</v>
      </c>
      <c r="I7596">
        <v>0</v>
      </c>
      <c r="J7596">
        <v>0</v>
      </c>
      <c r="K7596">
        <v>0</v>
      </c>
      <c r="L7596">
        <v>0</v>
      </c>
      <c r="M7596">
        <v>0</v>
      </c>
      <c r="N7596">
        <v>0</v>
      </c>
      <c r="O7596">
        <v>0</v>
      </c>
      <c r="P7596">
        <v>0</v>
      </c>
      <c r="Q7596">
        <v>0</v>
      </c>
    </row>
    <row r="7597" spans="1:17" x14ac:dyDescent="0.2">
      <c r="A7597" t="s">
        <v>24620</v>
      </c>
      <c r="B7597" t="s">
        <v>84</v>
      </c>
      <c r="C7597" t="s">
        <v>255</v>
      </c>
      <c r="D7597" t="s">
        <v>17029</v>
      </c>
      <c r="E7597" t="s">
        <v>81</v>
      </c>
      <c r="F7597" t="s">
        <v>4875</v>
      </c>
      <c r="G7597">
        <v>0</v>
      </c>
      <c r="H7597">
        <v>38</v>
      </c>
      <c r="I7597">
        <v>6</v>
      </c>
      <c r="J7597">
        <v>26</v>
      </c>
      <c r="K7597">
        <v>3</v>
      </c>
      <c r="L7597">
        <v>3</v>
      </c>
      <c r="M7597">
        <v>0</v>
      </c>
      <c r="N7597">
        <v>0</v>
      </c>
      <c r="O7597">
        <v>0</v>
      </c>
      <c r="P7597">
        <v>0</v>
      </c>
      <c r="Q7597">
        <v>0</v>
      </c>
    </row>
    <row r="7598" spans="1:17" x14ac:dyDescent="0.2">
      <c r="A7598" t="s">
        <v>24621</v>
      </c>
      <c r="B7598" t="s">
        <v>84</v>
      </c>
      <c r="C7598" t="s">
        <v>255</v>
      </c>
      <c r="D7598" t="s">
        <v>17029</v>
      </c>
      <c r="E7598" t="s">
        <v>81</v>
      </c>
      <c r="F7598" t="s">
        <v>4877</v>
      </c>
      <c r="G7598">
        <v>0</v>
      </c>
      <c r="H7598">
        <v>38</v>
      </c>
      <c r="I7598">
        <v>6</v>
      </c>
      <c r="J7598">
        <v>26</v>
      </c>
      <c r="K7598">
        <v>2</v>
      </c>
      <c r="L7598">
        <v>4</v>
      </c>
      <c r="M7598">
        <v>0</v>
      </c>
      <c r="N7598">
        <v>0</v>
      </c>
      <c r="O7598">
        <v>0</v>
      </c>
      <c r="P7598">
        <v>0</v>
      </c>
      <c r="Q7598">
        <v>0</v>
      </c>
    </row>
    <row r="7599" spans="1:17" x14ac:dyDescent="0.2">
      <c r="A7599" t="s">
        <v>24622</v>
      </c>
      <c r="B7599" t="s">
        <v>84</v>
      </c>
      <c r="C7599" t="s">
        <v>255</v>
      </c>
      <c r="D7599" t="s">
        <v>17029</v>
      </c>
      <c r="E7599" t="s">
        <v>81</v>
      </c>
      <c r="F7599" t="s">
        <v>4879</v>
      </c>
      <c r="G7599">
        <v>0</v>
      </c>
      <c r="H7599">
        <v>0</v>
      </c>
      <c r="I7599">
        <v>0</v>
      </c>
      <c r="J7599">
        <v>0</v>
      </c>
      <c r="K7599">
        <v>0</v>
      </c>
      <c r="L7599">
        <v>0</v>
      </c>
      <c r="M7599">
        <v>38</v>
      </c>
      <c r="N7599">
        <v>0</v>
      </c>
      <c r="O7599">
        <v>0</v>
      </c>
      <c r="P7599">
        <v>0</v>
      </c>
      <c r="Q7599">
        <v>0</v>
      </c>
    </row>
    <row r="7600" spans="1:17" x14ac:dyDescent="0.2">
      <c r="A7600" t="s">
        <v>24623</v>
      </c>
      <c r="B7600" t="s">
        <v>84</v>
      </c>
      <c r="C7600" t="s">
        <v>255</v>
      </c>
      <c r="D7600" t="s">
        <v>17029</v>
      </c>
      <c r="E7600" t="s">
        <v>81</v>
      </c>
      <c r="F7600" t="s">
        <v>4881</v>
      </c>
      <c r="G7600">
        <v>0</v>
      </c>
      <c r="H7600">
        <v>38</v>
      </c>
      <c r="I7600">
        <v>6</v>
      </c>
      <c r="J7600">
        <v>26</v>
      </c>
      <c r="K7600">
        <v>2</v>
      </c>
      <c r="L7600">
        <v>4</v>
      </c>
      <c r="M7600">
        <v>0</v>
      </c>
      <c r="N7600">
        <v>0</v>
      </c>
      <c r="O7600">
        <v>0</v>
      </c>
      <c r="P7600">
        <v>0</v>
      </c>
      <c r="Q7600">
        <v>0</v>
      </c>
    </row>
    <row r="7601" spans="1:17" x14ac:dyDescent="0.2">
      <c r="A7601" t="s">
        <v>24624</v>
      </c>
      <c r="B7601" t="s">
        <v>84</v>
      </c>
      <c r="C7601" t="s">
        <v>255</v>
      </c>
      <c r="D7601" t="s">
        <v>17029</v>
      </c>
      <c r="E7601" t="s">
        <v>81</v>
      </c>
      <c r="F7601" t="s">
        <v>4883</v>
      </c>
      <c r="G7601">
        <v>0</v>
      </c>
      <c r="H7601">
        <v>38</v>
      </c>
      <c r="I7601">
        <v>6</v>
      </c>
      <c r="J7601">
        <v>26</v>
      </c>
      <c r="K7601">
        <v>2</v>
      </c>
      <c r="L7601">
        <v>4</v>
      </c>
      <c r="M7601">
        <v>0</v>
      </c>
      <c r="N7601">
        <v>0</v>
      </c>
      <c r="O7601">
        <v>0</v>
      </c>
      <c r="P7601">
        <v>0</v>
      </c>
      <c r="Q7601">
        <v>0</v>
      </c>
    </row>
    <row r="7602" spans="1:17" x14ac:dyDescent="0.2">
      <c r="A7602" t="s">
        <v>24625</v>
      </c>
      <c r="B7602" t="s">
        <v>84</v>
      </c>
      <c r="C7602" t="s">
        <v>255</v>
      </c>
      <c r="D7602" t="s">
        <v>17029</v>
      </c>
      <c r="E7602" t="s">
        <v>81</v>
      </c>
      <c r="F7602" t="s">
        <v>4885</v>
      </c>
      <c r="G7602">
        <v>0</v>
      </c>
      <c r="H7602">
        <v>0</v>
      </c>
      <c r="I7602">
        <v>0</v>
      </c>
      <c r="J7602">
        <v>0</v>
      </c>
      <c r="K7602">
        <v>0</v>
      </c>
      <c r="L7602">
        <v>0</v>
      </c>
      <c r="M7602">
        <v>38</v>
      </c>
      <c r="N7602">
        <v>0</v>
      </c>
      <c r="O7602">
        <v>0</v>
      </c>
      <c r="P7602">
        <v>0</v>
      </c>
      <c r="Q7602">
        <v>0</v>
      </c>
    </row>
    <row r="7603" spans="1:17" x14ac:dyDescent="0.2">
      <c r="A7603" t="s">
        <v>24626</v>
      </c>
      <c r="B7603" t="s">
        <v>84</v>
      </c>
      <c r="C7603" t="s">
        <v>255</v>
      </c>
      <c r="D7603" t="s">
        <v>17029</v>
      </c>
      <c r="E7603" t="s">
        <v>81</v>
      </c>
      <c r="F7603" t="s">
        <v>4887</v>
      </c>
      <c r="G7603">
        <v>0</v>
      </c>
      <c r="H7603">
        <v>38</v>
      </c>
      <c r="I7603">
        <v>6</v>
      </c>
      <c r="J7603">
        <v>26</v>
      </c>
      <c r="K7603">
        <v>3</v>
      </c>
      <c r="L7603">
        <v>3</v>
      </c>
      <c r="M7603">
        <v>0</v>
      </c>
      <c r="N7603">
        <v>0</v>
      </c>
      <c r="O7603">
        <v>0</v>
      </c>
      <c r="P7603">
        <v>0</v>
      </c>
      <c r="Q7603">
        <v>0</v>
      </c>
    </row>
    <row r="7604" spans="1:17" x14ac:dyDescent="0.2">
      <c r="A7604" t="s">
        <v>24627</v>
      </c>
      <c r="B7604" t="s">
        <v>84</v>
      </c>
      <c r="C7604" t="s">
        <v>255</v>
      </c>
      <c r="D7604" t="s">
        <v>17029</v>
      </c>
      <c r="E7604" t="s">
        <v>81</v>
      </c>
      <c r="F7604" t="s">
        <v>4889</v>
      </c>
      <c r="G7604">
        <v>0</v>
      </c>
      <c r="H7604">
        <v>0</v>
      </c>
      <c r="I7604">
        <v>0</v>
      </c>
      <c r="J7604">
        <v>0</v>
      </c>
      <c r="K7604">
        <v>0</v>
      </c>
      <c r="L7604">
        <v>0</v>
      </c>
      <c r="M7604">
        <v>38</v>
      </c>
      <c r="N7604">
        <v>0</v>
      </c>
      <c r="O7604">
        <v>0</v>
      </c>
      <c r="P7604">
        <v>0</v>
      </c>
      <c r="Q7604">
        <v>0</v>
      </c>
    </row>
    <row r="7605" spans="1:17" x14ac:dyDescent="0.2">
      <c r="A7605" t="s">
        <v>24628</v>
      </c>
      <c r="B7605" t="s">
        <v>84</v>
      </c>
      <c r="C7605" t="s">
        <v>255</v>
      </c>
      <c r="D7605" t="s">
        <v>17029</v>
      </c>
      <c r="E7605" t="s">
        <v>81</v>
      </c>
      <c r="F7605" t="s">
        <v>4871</v>
      </c>
      <c r="G7605">
        <v>0</v>
      </c>
      <c r="H7605">
        <v>0</v>
      </c>
      <c r="I7605">
        <v>0</v>
      </c>
      <c r="J7605">
        <v>0</v>
      </c>
      <c r="K7605">
        <v>0</v>
      </c>
      <c r="L7605">
        <v>0</v>
      </c>
      <c r="M7605">
        <v>0</v>
      </c>
      <c r="N7605">
        <v>33</v>
      </c>
      <c r="O7605">
        <v>30</v>
      </c>
      <c r="P7605">
        <v>2</v>
      </c>
      <c r="Q7605">
        <v>1</v>
      </c>
    </row>
    <row r="7606" spans="1:17" x14ac:dyDescent="0.2">
      <c r="A7606" t="s">
        <v>24629</v>
      </c>
      <c r="B7606" t="s">
        <v>84</v>
      </c>
      <c r="C7606" t="s">
        <v>255</v>
      </c>
      <c r="D7606" t="s">
        <v>17029</v>
      </c>
      <c r="E7606" t="s">
        <v>81</v>
      </c>
      <c r="F7606" t="s">
        <v>4873</v>
      </c>
      <c r="G7606">
        <v>0</v>
      </c>
      <c r="H7606">
        <v>0</v>
      </c>
      <c r="I7606">
        <v>0</v>
      </c>
      <c r="J7606">
        <v>0</v>
      </c>
      <c r="K7606">
        <v>0</v>
      </c>
      <c r="L7606">
        <v>0</v>
      </c>
      <c r="M7606">
        <v>0</v>
      </c>
      <c r="N7606">
        <v>30</v>
      </c>
      <c r="O7606">
        <v>27</v>
      </c>
      <c r="P7606">
        <v>2</v>
      </c>
      <c r="Q7606">
        <v>1</v>
      </c>
    </row>
    <row r="7607" spans="1:17" x14ac:dyDescent="0.2">
      <c r="A7607" t="s">
        <v>24630</v>
      </c>
      <c r="B7607" t="s">
        <v>84</v>
      </c>
      <c r="C7607" t="s">
        <v>255</v>
      </c>
      <c r="D7607" t="s">
        <v>17029</v>
      </c>
      <c r="E7607" t="s">
        <v>81</v>
      </c>
      <c r="F7607" t="s">
        <v>17019</v>
      </c>
      <c r="G7607">
        <v>38</v>
      </c>
      <c r="H7607">
        <v>0</v>
      </c>
      <c r="I7607">
        <v>0</v>
      </c>
      <c r="J7607">
        <v>0</v>
      </c>
      <c r="K7607">
        <v>0</v>
      </c>
      <c r="L7607">
        <v>0</v>
      </c>
      <c r="M7607">
        <v>0</v>
      </c>
      <c r="N7607">
        <v>0</v>
      </c>
      <c r="O7607">
        <v>0</v>
      </c>
      <c r="P7607">
        <v>0</v>
      </c>
      <c r="Q7607">
        <v>0</v>
      </c>
    </row>
    <row r="7608" spans="1:17" x14ac:dyDescent="0.2">
      <c r="A7608" t="s">
        <v>24631</v>
      </c>
      <c r="B7608" t="s">
        <v>84</v>
      </c>
      <c r="C7608" t="s">
        <v>255</v>
      </c>
      <c r="D7608" t="s">
        <v>17021</v>
      </c>
      <c r="E7608" t="s">
        <v>79</v>
      </c>
      <c r="F7608" t="s">
        <v>17022</v>
      </c>
      <c r="G7608">
        <v>0</v>
      </c>
      <c r="H7608">
        <v>0</v>
      </c>
      <c r="I7608">
        <v>0</v>
      </c>
      <c r="J7608">
        <v>0</v>
      </c>
      <c r="K7608">
        <v>0</v>
      </c>
      <c r="L7608">
        <v>0</v>
      </c>
      <c r="M7608">
        <v>0</v>
      </c>
      <c r="N7608">
        <v>4</v>
      </c>
      <c r="O7608">
        <v>3</v>
      </c>
      <c r="P7608">
        <v>0</v>
      </c>
      <c r="Q7608">
        <v>1</v>
      </c>
    </row>
    <row r="7609" spans="1:17" x14ac:dyDescent="0.2">
      <c r="A7609" t="s">
        <v>24632</v>
      </c>
      <c r="B7609" t="s">
        <v>84</v>
      </c>
      <c r="C7609" t="s">
        <v>255</v>
      </c>
      <c r="D7609" t="s">
        <v>17021</v>
      </c>
      <c r="E7609" t="s">
        <v>79</v>
      </c>
      <c r="F7609" t="s">
        <v>17019</v>
      </c>
      <c r="G7609">
        <v>4</v>
      </c>
      <c r="H7609">
        <v>0</v>
      </c>
      <c r="I7609">
        <v>0</v>
      </c>
      <c r="J7609">
        <v>0</v>
      </c>
      <c r="K7609">
        <v>0</v>
      </c>
      <c r="L7609">
        <v>0</v>
      </c>
      <c r="M7609">
        <v>0</v>
      </c>
      <c r="N7609">
        <v>0</v>
      </c>
      <c r="O7609">
        <v>0</v>
      </c>
      <c r="P7609">
        <v>0</v>
      </c>
      <c r="Q7609">
        <v>0</v>
      </c>
    </row>
    <row r="7610" spans="1:17" x14ac:dyDescent="0.2">
      <c r="A7610" t="s">
        <v>24633</v>
      </c>
      <c r="B7610" t="s">
        <v>84</v>
      </c>
      <c r="C7610" t="s">
        <v>255</v>
      </c>
      <c r="D7610" t="s">
        <v>17021</v>
      </c>
      <c r="E7610" t="s">
        <v>81</v>
      </c>
      <c r="F7610" t="s">
        <v>17022</v>
      </c>
      <c r="G7610">
        <v>0</v>
      </c>
      <c r="H7610">
        <v>0</v>
      </c>
      <c r="I7610">
        <v>0</v>
      </c>
      <c r="J7610">
        <v>0</v>
      </c>
      <c r="K7610">
        <v>0</v>
      </c>
      <c r="L7610">
        <v>0</v>
      </c>
      <c r="M7610">
        <v>0</v>
      </c>
      <c r="N7610">
        <v>2</v>
      </c>
      <c r="O7610">
        <v>1</v>
      </c>
      <c r="P7610">
        <v>1</v>
      </c>
      <c r="Q7610">
        <v>0</v>
      </c>
    </row>
    <row r="7611" spans="1:17" x14ac:dyDescent="0.2">
      <c r="A7611" t="s">
        <v>24634</v>
      </c>
      <c r="B7611" t="s">
        <v>84</v>
      </c>
      <c r="C7611" t="s">
        <v>255</v>
      </c>
      <c r="D7611" t="s">
        <v>17021</v>
      </c>
      <c r="E7611" t="s">
        <v>81</v>
      </c>
      <c r="F7611" t="s">
        <v>17019</v>
      </c>
      <c r="G7611">
        <v>2</v>
      </c>
      <c r="H7611">
        <v>0</v>
      </c>
      <c r="I7611">
        <v>0</v>
      </c>
      <c r="J7611">
        <v>0</v>
      </c>
      <c r="K7611">
        <v>0</v>
      </c>
      <c r="L7611">
        <v>0</v>
      </c>
      <c r="M7611">
        <v>0</v>
      </c>
      <c r="N7611">
        <v>0</v>
      </c>
      <c r="O7611">
        <v>0</v>
      </c>
      <c r="P7611">
        <v>0</v>
      </c>
      <c r="Q7611">
        <v>0</v>
      </c>
    </row>
    <row r="7612" spans="1:17" x14ac:dyDescent="0.2">
      <c r="A7612" t="s">
        <v>24635</v>
      </c>
      <c r="B7612" t="s">
        <v>84</v>
      </c>
      <c r="C7612" t="s">
        <v>255</v>
      </c>
      <c r="D7612" t="s">
        <v>17025</v>
      </c>
      <c r="E7612" t="s">
        <v>79</v>
      </c>
      <c r="F7612" t="s">
        <v>17019</v>
      </c>
      <c r="G7612">
        <v>5</v>
      </c>
      <c r="H7612">
        <v>0</v>
      </c>
      <c r="I7612">
        <v>0</v>
      </c>
      <c r="J7612">
        <v>0</v>
      </c>
      <c r="K7612">
        <v>0</v>
      </c>
      <c r="L7612">
        <v>0</v>
      </c>
      <c r="M7612">
        <v>0</v>
      </c>
      <c r="N7612">
        <v>0</v>
      </c>
      <c r="O7612">
        <v>0</v>
      </c>
      <c r="P7612">
        <v>0</v>
      </c>
      <c r="Q7612">
        <v>0</v>
      </c>
    </row>
    <row r="7613" spans="1:17" x14ac:dyDescent="0.2">
      <c r="A7613" t="s">
        <v>24636</v>
      </c>
      <c r="B7613" t="s">
        <v>84</v>
      </c>
      <c r="C7613" t="s">
        <v>255</v>
      </c>
      <c r="D7613" t="s">
        <v>17025</v>
      </c>
      <c r="E7613" t="s">
        <v>81</v>
      </c>
      <c r="F7613" t="s">
        <v>17019</v>
      </c>
      <c r="G7613">
        <v>7</v>
      </c>
      <c r="H7613">
        <v>0</v>
      </c>
      <c r="I7613">
        <v>0</v>
      </c>
      <c r="J7613">
        <v>0</v>
      </c>
      <c r="K7613">
        <v>0</v>
      </c>
      <c r="L7613">
        <v>0</v>
      </c>
      <c r="M7613">
        <v>0</v>
      </c>
      <c r="N7613">
        <v>0</v>
      </c>
      <c r="O7613">
        <v>0</v>
      </c>
      <c r="P7613">
        <v>0</v>
      </c>
      <c r="Q7613">
        <v>0</v>
      </c>
    </row>
    <row r="7614" spans="1:17" x14ac:dyDescent="0.2">
      <c r="A7614" t="s">
        <v>24637</v>
      </c>
      <c r="B7614" t="s">
        <v>84</v>
      </c>
      <c r="C7614" t="s">
        <v>256</v>
      </c>
      <c r="D7614" t="s">
        <v>17027</v>
      </c>
      <c r="E7614" t="s">
        <v>81</v>
      </c>
      <c r="F7614" t="s">
        <v>17019</v>
      </c>
      <c r="G7614">
        <v>3</v>
      </c>
      <c r="H7614">
        <v>0</v>
      </c>
      <c r="I7614">
        <v>0</v>
      </c>
      <c r="J7614">
        <v>0</v>
      </c>
      <c r="K7614">
        <v>0</v>
      </c>
      <c r="L7614">
        <v>0</v>
      </c>
      <c r="M7614">
        <v>0</v>
      </c>
      <c r="N7614">
        <v>0</v>
      </c>
      <c r="O7614">
        <v>0</v>
      </c>
      <c r="P7614">
        <v>0</v>
      </c>
      <c r="Q7614">
        <v>0</v>
      </c>
    </row>
    <row r="7615" spans="1:17" x14ac:dyDescent="0.2">
      <c r="A7615" t="s">
        <v>24638</v>
      </c>
      <c r="B7615" t="s">
        <v>84</v>
      </c>
      <c r="C7615" t="s">
        <v>256</v>
      </c>
      <c r="D7615" t="s">
        <v>17029</v>
      </c>
      <c r="E7615" t="s">
        <v>79</v>
      </c>
      <c r="F7615" t="s">
        <v>4875</v>
      </c>
      <c r="G7615">
        <v>0</v>
      </c>
      <c r="H7615">
        <v>26</v>
      </c>
      <c r="I7615">
        <v>4</v>
      </c>
      <c r="J7615">
        <v>20</v>
      </c>
      <c r="K7615">
        <v>2</v>
      </c>
      <c r="L7615">
        <v>0</v>
      </c>
      <c r="M7615">
        <v>0</v>
      </c>
      <c r="N7615">
        <v>0</v>
      </c>
      <c r="O7615">
        <v>0</v>
      </c>
      <c r="P7615">
        <v>0</v>
      </c>
      <c r="Q7615">
        <v>0</v>
      </c>
    </row>
    <row r="7616" spans="1:17" x14ac:dyDescent="0.2">
      <c r="A7616" t="s">
        <v>24639</v>
      </c>
      <c r="B7616" t="s">
        <v>84</v>
      </c>
      <c r="C7616" t="s">
        <v>256</v>
      </c>
      <c r="D7616" t="s">
        <v>17029</v>
      </c>
      <c r="E7616" t="s">
        <v>79</v>
      </c>
      <c r="F7616" t="s">
        <v>4877</v>
      </c>
      <c r="G7616">
        <v>0</v>
      </c>
      <c r="H7616">
        <v>26</v>
      </c>
      <c r="I7616">
        <v>4</v>
      </c>
      <c r="J7616">
        <v>18</v>
      </c>
      <c r="K7616">
        <v>4</v>
      </c>
      <c r="L7616">
        <v>0</v>
      </c>
      <c r="M7616">
        <v>0</v>
      </c>
      <c r="N7616">
        <v>0</v>
      </c>
      <c r="O7616">
        <v>0</v>
      </c>
      <c r="P7616">
        <v>0</v>
      </c>
      <c r="Q7616">
        <v>0</v>
      </c>
    </row>
    <row r="7617" spans="1:17" x14ac:dyDescent="0.2">
      <c r="A7617" t="s">
        <v>24640</v>
      </c>
      <c r="B7617" t="s">
        <v>84</v>
      </c>
      <c r="C7617" t="s">
        <v>256</v>
      </c>
      <c r="D7617" t="s">
        <v>17029</v>
      </c>
      <c r="E7617" t="s">
        <v>79</v>
      </c>
      <c r="F7617" t="s">
        <v>4879</v>
      </c>
      <c r="G7617">
        <v>0</v>
      </c>
      <c r="H7617">
        <v>0</v>
      </c>
      <c r="I7617">
        <v>0</v>
      </c>
      <c r="J7617">
        <v>0</v>
      </c>
      <c r="K7617">
        <v>0</v>
      </c>
      <c r="L7617">
        <v>0</v>
      </c>
      <c r="M7617">
        <v>26</v>
      </c>
      <c r="N7617">
        <v>0</v>
      </c>
      <c r="O7617">
        <v>0</v>
      </c>
      <c r="P7617">
        <v>0</v>
      </c>
      <c r="Q7617">
        <v>0</v>
      </c>
    </row>
    <row r="7618" spans="1:17" x14ac:dyDescent="0.2">
      <c r="A7618" t="s">
        <v>24641</v>
      </c>
      <c r="B7618" t="s">
        <v>84</v>
      </c>
      <c r="C7618" t="s">
        <v>256</v>
      </c>
      <c r="D7618" t="s">
        <v>17029</v>
      </c>
      <c r="E7618" t="s">
        <v>79</v>
      </c>
      <c r="F7618" t="s">
        <v>4881</v>
      </c>
      <c r="G7618">
        <v>0</v>
      </c>
      <c r="H7618">
        <v>26</v>
      </c>
      <c r="I7618">
        <v>4</v>
      </c>
      <c r="J7618">
        <v>19</v>
      </c>
      <c r="K7618">
        <v>3</v>
      </c>
      <c r="L7618">
        <v>0</v>
      </c>
      <c r="M7618">
        <v>0</v>
      </c>
      <c r="N7618">
        <v>0</v>
      </c>
      <c r="O7618">
        <v>0</v>
      </c>
      <c r="P7618">
        <v>0</v>
      </c>
      <c r="Q7618">
        <v>0</v>
      </c>
    </row>
    <row r="7619" spans="1:17" x14ac:dyDescent="0.2">
      <c r="A7619" t="s">
        <v>24642</v>
      </c>
      <c r="B7619" t="s">
        <v>84</v>
      </c>
      <c r="C7619" t="s">
        <v>256</v>
      </c>
      <c r="D7619" t="s">
        <v>17029</v>
      </c>
      <c r="E7619" t="s">
        <v>79</v>
      </c>
      <c r="F7619" t="s">
        <v>4883</v>
      </c>
      <c r="G7619">
        <v>0</v>
      </c>
      <c r="H7619">
        <v>26</v>
      </c>
      <c r="I7619">
        <v>4</v>
      </c>
      <c r="J7619">
        <v>19</v>
      </c>
      <c r="K7619">
        <v>3</v>
      </c>
      <c r="L7619">
        <v>0</v>
      </c>
      <c r="M7619">
        <v>0</v>
      </c>
      <c r="N7619">
        <v>0</v>
      </c>
      <c r="O7619">
        <v>0</v>
      </c>
      <c r="P7619">
        <v>0</v>
      </c>
      <c r="Q7619">
        <v>0</v>
      </c>
    </row>
    <row r="7620" spans="1:17" x14ac:dyDescent="0.2">
      <c r="A7620" t="s">
        <v>24643</v>
      </c>
      <c r="B7620" t="s">
        <v>84</v>
      </c>
      <c r="C7620" t="s">
        <v>256</v>
      </c>
      <c r="D7620" t="s">
        <v>17029</v>
      </c>
      <c r="E7620" t="s">
        <v>79</v>
      </c>
      <c r="F7620" t="s">
        <v>4885</v>
      </c>
      <c r="G7620">
        <v>0</v>
      </c>
      <c r="H7620">
        <v>0</v>
      </c>
      <c r="I7620">
        <v>0</v>
      </c>
      <c r="J7620">
        <v>0</v>
      </c>
      <c r="K7620">
        <v>0</v>
      </c>
      <c r="L7620">
        <v>0</v>
      </c>
      <c r="M7620">
        <v>26</v>
      </c>
      <c r="N7620">
        <v>0</v>
      </c>
      <c r="O7620">
        <v>0</v>
      </c>
      <c r="P7620">
        <v>0</v>
      </c>
      <c r="Q7620">
        <v>0</v>
      </c>
    </row>
    <row r="7621" spans="1:17" x14ac:dyDescent="0.2">
      <c r="A7621" t="s">
        <v>24644</v>
      </c>
      <c r="B7621" t="s">
        <v>84</v>
      </c>
      <c r="C7621" t="s">
        <v>256</v>
      </c>
      <c r="D7621" t="s">
        <v>17029</v>
      </c>
      <c r="E7621" t="s">
        <v>79</v>
      </c>
      <c r="F7621" t="s">
        <v>4887</v>
      </c>
      <c r="G7621">
        <v>0</v>
      </c>
      <c r="H7621">
        <v>26</v>
      </c>
      <c r="I7621">
        <v>4</v>
      </c>
      <c r="J7621">
        <v>19</v>
      </c>
      <c r="K7621">
        <v>3</v>
      </c>
      <c r="L7621">
        <v>0</v>
      </c>
      <c r="M7621">
        <v>0</v>
      </c>
      <c r="N7621">
        <v>0</v>
      </c>
      <c r="O7621">
        <v>0</v>
      </c>
      <c r="P7621">
        <v>0</v>
      </c>
      <c r="Q7621">
        <v>0</v>
      </c>
    </row>
    <row r="7622" spans="1:17" x14ac:dyDescent="0.2">
      <c r="A7622" t="s">
        <v>24645</v>
      </c>
      <c r="B7622" t="s">
        <v>84</v>
      </c>
      <c r="C7622" t="s">
        <v>256</v>
      </c>
      <c r="D7622" t="s">
        <v>17029</v>
      </c>
      <c r="E7622" t="s">
        <v>79</v>
      </c>
      <c r="F7622" t="s">
        <v>4889</v>
      </c>
      <c r="G7622">
        <v>0</v>
      </c>
      <c r="H7622">
        <v>0</v>
      </c>
      <c r="I7622">
        <v>0</v>
      </c>
      <c r="J7622">
        <v>0</v>
      </c>
      <c r="K7622">
        <v>0</v>
      </c>
      <c r="L7622">
        <v>0</v>
      </c>
      <c r="M7622">
        <v>26</v>
      </c>
      <c r="N7622">
        <v>0</v>
      </c>
      <c r="O7622">
        <v>0</v>
      </c>
      <c r="P7622">
        <v>0</v>
      </c>
      <c r="Q7622">
        <v>0</v>
      </c>
    </row>
    <row r="7623" spans="1:17" x14ac:dyDescent="0.2">
      <c r="A7623" t="s">
        <v>24646</v>
      </c>
      <c r="B7623" t="s">
        <v>84</v>
      </c>
      <c r="C7623" t="s">
        <v>256</v>
      </c>
      <c r="D7623" t="s">
        <v>17029</v>
      </c>
      <c r="E7623" t="s">
        <v>79</v>
      </c>
      <c r="F7623" t="s">
        <v>4871</v>
      </c>
      <c r="G7623">
        <v>0</v>
      </c>
      <c r="H7623">
        <v>0</v>
      </c>
      <c r="I7623">
        <v>0</v>
      </c>
      <c r="J7623">
        <v>0</v>
      </c>
      <c r="K7623">
        <v>0</v>
      </c>
      <c r="L7623">
        <v>0</v>
      </c>
      <c r="M7623">
        <v>0</v>
      </c>
      <c r="N7623">
        <v>20</v>
      </c>
      <c r="O7623">
        <v>20</v>
      </c>
      <c r="P7623">
        <v>0</v>
      </c>
      <c r="Q7623">
        <v>0</v>
      </c>
    </row>
    <row r="7624" spans="1:17" x14ac:dyDescent="0.2">
      <c r="A7624" t="s">
        <v>24647</v>
      </c>
      <c r="B7624" t="s">
        <v>84</v>
      </c>
      <c r="C7624" t="s">
        <v>256</v>
      </c>
      <c r="D7624" t="s">
        <v>17029</v>
      </c>
      <c r="E7624" t="s">
        <v>79</v>
      </c>
      <c r="F7624" t="s">
        <v>4873</v>
      </c>
      <c r="G7624">
        <v>0</v>
      </c>
      <c r="H7624">
        <v>0</v>
      </c>
      <c r="I7624">
        <v>0</v>
      </c>
      <c r="J7624">
        <v>0</v>
      </c>
      <c r="K7624">
        <v>0</v>
      </c>
      <c r="L7624">
        <v>0</v>
      </c>
      <c r="M7624">
        <v>0</v>
      </c>
      <c r="N7624">
        <v>16</v>
      </c>
      <c r="O7624">
        <v>16</v>
      </c>
      <c r="P7624">
        <v>0</v>
      </c>
      <c r="Q7624">
        <v>0</v>
      </c>
    </row>
    <row r="7625" spans="1:17" x14ac:dyDescent="0.2">
      <c r="A7625" t="s">
        <v>24648</v>
      </c>
      <c r="B7625" t="s">
        <v>84</v>
      </c>
      <c r="C7625" t="s">
        <v>256</v>
      </c>
      <c r="D7625" t="s">
        <v>17029</v>
      </c>
      <c r="E7625" t="s">
        <v>79</v>
      </c>
      <c r="F7625" t="s">
        <v>17019</v>
      </c>
      <c r="G7625">
        <v>26</v>
      </c>
      <c r="H7625">
        <v>0</v>
      </c>
      <c r="I7625">
        <v>0</v>
      </c>
      <c r="J7625">
        <v>0</v>
      </c>
      <c r="K7625">
        <v>0</v>
      </c>
      <c r="L7625">
        <v>0</v>
      </c>
      <c r="M7625">
        <v>0</v>
      </c>
      <c r="N7625">
        <v>0</v>
      </c>
      <c r="O7625">
        <v>0</v>
      </c>
      <c r="P7625">
        <v>0</v>
      </c>
      <c r="Q7625">
        <v>0</v>
      </c>
    </row>
    <row r="7626" spans="1:17" x14ac:dyDescent="0.2">
      <c r="A7626" t="s">
        <v>24649</v>
      </c>
      <c r="B7626" t="s">
        <v>84</v>
      </c>
      <c r="C7626" t="s">
        <v>256</v>
      </c>
      <c r="D7626" t="s">
        <v>17029</v>
      </c>
      <c r="E7626" t="s">
        <v>81</v>
      </c>
      <c r="F7626" t="s">
        <v>4875</v>
      </c>
      <c r="G7626">
        <v>0</v>
      </c>
      <c r="H7626">
        <v>21</v>
      </c>
      <c r="I7626">
        <v>4</v>
      </c>
      <c r="J7626">
        <v>17</v>
      </c>
      <c r="K7626">
        <v>0</v>
      </c>
      <c r="L7626">
        <v>0</v>
      </c>
      <c r="M7626">
        <v>0</v>
      </c>
      <c r="N7626">
        <v>0</v>
      </c>
      <c r="O7626">
        <v>0</v>
      </c>
      <c r="P7626">
        <v>0</v>
      </c>
      <c r="Q7626">
        <v>0</v>
      </c>
    </row>
    <row r="7627" spans="1:17" x14ac:dyDescent="0.2">
      <c r="A7627" t="s">
        <v>24650</v>
      </c>
      <c r="B7627" t="s">
        <v>84</v>
      </c>
      <c r="C7627" t="s">
        <v>256</v>
      </c>
      <c r="D7627" t="s">
        <v>17029</v>
      </c>
      <c r="E7627" t="s">
        <v>81</v>
      </c>
      <c r="F7627" t="s">
        <v>4877</v>
      </c>
      <c r="G7627">
        <v>0</v>
      </c>
      <c r="H7627">
        <v>21</v>
      </c>
      <c r="I7627">
        <v>4</v>
      </c>
      <c r="J7627">
        <v>17</v>
      </c>
      <c r="K7627">
        <v>0</v>
      </c>
      <c r="L7627">
        <v>0</v>
      </c>
      <c r="M7627">
        <v>0</v>
      </c>
      <c r="N7627">
        <v>0</v>
      </c>
      <c r="O7627">
        <v>0</v>
      </c>
      <c r="P7627">
        <v>0</v>
      </c>
      <c r="Q7627">
        <v>0</v>
      </c>
    </row>
    <row r="7628" spans="1:17" x14ac:dyDescent="0.2">
      <c r="A7628" t="s">
        <v>24651</v>
      </c>
      <c r="B7628" t="s">
        <v>84</v>
      </c>
      <c r="C7628" t="s">
        <v>256</v>
      </c>
      <c r="D7628" t="s">
        <v>17029</v>
      </c>
      <c r="E7628" t="s">
        <v>81</v>
      </c>
      <c r="F7628" t="s">
        <v>4879</v>
      </c>
      <c r="G7628">
        <v>0</v>
      </c>
      <c r="H7628">
        <v>0</v>
      </c>
      <c r="I7628">
        <v>0</v>
      </c>
      <c r="J7628">
        <v>0</v>
      </c>
      <c r="K7628">
        <v>0</v>
      </c>
      <c r="L7628">
        <v>0</v>
      </c>
      <c r="M7628">
        <v>21</v>
      </c>
      <c r="N7628">
        <v>0</v>
      </c>
      <c r="O7628">
        <v>0</v>
      </c>
      <c r="P7628">
        <v>0</v>
      </c>
      <c r="Q7628">
        <v>0</v>
      </c>
    </row>
    <row r="7629" spans="1:17" x14ac:dyDescent="0.2">
      <c r="A7629" t="s">
        <v>24652</v>
      </c>
      <c r="B7629" t="s">
        <v>84</v>
      </c>
      <c r="C7629" t="s">
        <v>256</v>
      </c>
      <c r="D7629" t="s">
        <v>17029</v>
      </c>
      <c r="E7629" t="s">
        <v>81</v>
      </c>
      <c r="F7629" t="s">
        <v>4881</v>
      </c>
      <c r="G7629">
        <v>0</v>
      </c>
      <c r="H7629">
        <v>21</v>
      </c>
      <c r="I7629">
        <v>4</v>
      </c>
      <c r="J7629">
        <v>17</v>
      </c>
      <c r="K7629">
        <v>0</v>
      </c>
      <c r="L7629">
        <v>0</v>
      </c>
      <c r="M7629">
        <v>0</v>
      </c>
      <c r="N7629">
        <v>0</v>
      </c>
      <c r="O7629">
        <v>0</v>
      </c>
      <c r="P7629">
        <v>0</v>
      </c>
      <c r="Q7629">
        <v>0</v>
      </c>
    </row>
    <row r="7630" spans="1:17" x14ac:dyDescent="0.2">
      <c r="A7630" t="s">
        <v>24653</v>
      </c>
      <c r="B7630" t="s">
        <v>84</v>
      </c>
      <c r="C7630" t="s">
        <v>256</v>
      </c>
      <c r="D7630" t="s">
        <v>17029</v>
      </c>
      <c r="E7630" t="s">
        <v>81</v>
      </c>
      <c r="F7630" t="s">
        <v>4883</v>
      </c>
      <c r="G7630">
        <v>0</v>
      </c>
      <c r="H7630">
        <v>21</v>
      </c>
      <c r="I7630">
        <v>4</v>
      </c>
      <c r="J7630">
        <v>17</v>
      </c>
      <c r="K7630">
        <v>0</v>
      </c>
      <c r="L7630">
        <v>0</v>
      </c>
      <c r="M7630">
        <v>0</v>
      </c>
      <c r="N7630">
        <v>0</v>
      </c>
      <c r="O7630">
        <v>0</v>
      </c>
      <c r="P7630">
        <v>0</v>
      </c>
      <c r="Q7630">
        <v>0</v>
      </c>
    </row>
    <row r="7631" spans="1:17" x14ac:dyDescent="0.2">
      <c r="A7631" t="s">
        <v>24654</v>
      </c>
      <c r="B7631" t="s">
        <v>84</v>
      </c>
      <c r="C7631" t="s">
        <v>256</v>
      </c>
      <c r="D7631" t="s">
        <v>17029</v>
      </c>
      <c r="E7631" t="s">
        <v>81</v>
      </c>
      <c r="F7631" t="s">
        <v>4885</v>
      </c>
      <c r="G7631">
        <v>0</v>
      </c>
      <c r="H7631">
        <v>0</v>
      </c>
      <c r="I7631">
        <v>0</v>
      </c>
      <c r="J7631">
        <v>0</v>
      </c>
      <c r="K7631">
        <v>0</v>
      </c>
      <c r="L7631">
        <v>0</v>
      </c>
      <c r="M7631">
        <v>21</v>
      </c>
      <c r="N7631">
        <v>0</v>
      </c>
      <c r="O7631">
        <v>0</v>
      </c>
      <c r="P7631">
        <v>0</v>
      </c>
      <c r="Q7631">
        <v>0</v>
      </c>
    </row>
    <row r="7632" spans="1:17" x14ac:dyDescent="0.2">
      <c r="A7632" t="s">
        <v>24655</v>
      </c>
      <c r="B7632" t="s">
        <v>84</v>
      </c>
      <c r="C7632" t="s">
        <v>256</v>
      </c>
      <c r="D7632" t="s">
        <v>17029</v>
      </c>
      <c r="E7632" t="s">
        <v>81</v>
      </c>
      <c r="F7632" t="s">
        <v>4887</v>
      </c>
      <c r="G7632">
        <v>0</v>
      </c>
      <c r="H7632">
        <v>21</v>
      </c>
      <c r="I7632">
        <v>4</v>
      </c>
      <c r="J7632">
        <v>17</v>
      </c>
      <c r="K7632">
        <v>0</v>
      </c>
      <c r="L7632">
        <v>0</v>
      </c>
      <c r="M7632">
        <v>0</v>
      </c>
      <c r="N7632">
        <v>0</v>
      </c>
      <c r="O7632">
        <v>0</v>
      </c>
      <c r="P7632">
        <v>0</v>
      </c>
      <c r="Q7632">
        <v>0</v>
      </c>
    </row>
    <row r="7633" spans="1:17" x14ac:dyDescent="0.2">
      <c r="A7633" t="s">
        <v>24656</v>
      </c>
      <c r="B7633" t="s">
        <v>84</v>
      </c>
      <c r="C7633" t="s">
        <v>256</v>
      </c>
      <c r="D7633" t="s">
        <v>17029</v>
      </c>
      <c r="E7633" t="s">
        <v>81</v>
      </c>
      <c r="F7633" t="s">
        <v>4889</v>
      </c>
      <c r="G7633">
        <v>0</v>
      </c>
      <c r="H7633">
        <v>0</v>
      </c>
      <c r="I7633">
        <v>0</v>
      </c>
      <c r="J7633">
        <v>0</v>
      </c>
      <c r="K7633">
        <v>0</v>
      </c>
      <c r="L7633">
        <v>0</v>
      </c>
      <c r="M7633">
        <v>21</v>
      </c>
      <c r="N7633">
        <v>0</v>
      </c>
      <c r="O7633">
        <v>0</v>
      </c>
      <c r="P7633">
        <v>0</v>
      </c>
      <c r="Q7633">
        <v>0</v>
      </c>
    </row>
    <row r="7634" spans="1:17" x14ac:dyDescent="0.2">
      <c r="A7634" t="s">
        <v>24657</v>
      </c>
      <c r="B7634" t="s">
        <v>84</v>
      </c>
      <c r="C7634" t="s">
        <v>256</v>
      </c>
      <c r="D7634" t="s">
        <v>17029</v>
      </c>
      <c r="E7634" t="s">
        <v>81</v>
      </c>
      <c r="F7634" t="s">
        <v>4871</v>
      </c>
      <c r="G7634">
        <v>0</v>
      </c>
      <c r="H7634">
        <v>0</v>
      </c>
      <c r="I7634">
        <v>0</v>
      </c>
      <c r="J7634">
        <v>0</v>
      </c>
      <c r="K7634">
        <v>0</v>
      </c>
      <c r="L7634">
        <v>0</v>
      </c>
      <c r="M7634">
        <v>0</v>
      </c>
      <c r="N7634">
        <v>17</v>
      </c>
      <c r="O7634">
        <v>17</v>
      </c>
      <c r="P7634">
        <v>0</v>
      </c>
      <c r="Q7634">
        <v>0</v>
      </c>
    </row>
    <row r="7635" spans="1:17" x14ac:dyDescent="0.2">
      <c r="A7635" t="s">
        <v>24658</v>
      </c>
      <c r="B7635" t="s">
        <v>84</v>
      </c>
      <c r="C7635" t="s">
        <v>256</v>
      </c>
      <c r="D7635" t="s">
        <v>17029</v>
      </c>
      <c r="E7635" t="s">
        <v>81</v>
      </c>
      <c r="F7635" t="s">
        <v>4873</v>
      </c>
      <c r="G7635">
        <v>0</v>
      </c>
      <c r="H7635">
        <v>0</v>
      </c>
      <c r="I7635">
        <v>0</v>
      </c>
      <c r="J7635">
        <v>0</v>
      </c>
      <c r="K7635">
        <v>0</v>
      </c>
      <c r="L7635">
        <v>0</v>
      </c>
      <c r="M7635">
        <v>0</v>
      </c>
      <c r="N7635">
        <v>17</v>
      </c>
      <c r="O7635">
        <v>17</v>
      </c>
      <c r="P7635">
        <v>0</v>
      </c>
      <c r="Q7635">
        <v>0</v>
      </c>
    </row>
    <row r="7636" spans="1:17" x14ac:dyDescent="0.2">
      <c r="A7636" t="s">
        <v>24659</v>
      </c>
      <c r="B7636" t="s">
        <v>84</v>
      </c>
      <c r="C7636" t="s">
        <v>256</v>
      </c>
      <c r="D7636" t="s">
        <v>17029</v>
      </c>
      <c r="E7636" t="s">
        <v>81</v>
      </c>
      <c r="F7636" t="s">
        <v>17019</v>
      </c>
      <c r="G7636">
        <v>21</v>
      </c>
      <c r="H7636">
        <v>0</v>
      </c>
      <c r="I7636">
        <v>0</v>
      </c>
      <c r="J7636">
        <v>0</v>
      </c>
      <c r="K7636">
        <v>0</v>
      </c>
      <c r="L7636">
        <v>0</v>
      </c>
      <c r="M7636">
        <v>0</v>
      </c>
      <c r="N7636">
        <v>0</v>
      </c>
      <c r="O7636">
        <v>0</v>
      </c>
      <c r="P7636">
        <v>0</v>
      </c>
      <c r="Q7636">
        <v>0</v>
      </c>
    </row>
    <row r="7637" spans="1:17" x14ac:dyDescent="0.2">
      <c r="A7637" t="s">
        <v>24660</v>
      </c>
      <c r="B7637" t="s">
        <v>84</v>
      </c>
      <c r="C7637" t="s">
        <v>256</v>
      </c>
      <c r="D7637" t="s">
        <v>17021</v>
      </c>
      <c r="E7637" t="s">
        <v>79</v>
      </c>
      <c r="F7637" t="s">
        <v>17022</v>
      </c>
      <c r="G7637">
        <v>0</v>
      </c>
      <c r="H7637">
        <v>0</v>
      </c>
      <c r="I7637">
        <v>0</v>
      </c>
      <c r="J7637">
        <v>0</v>
      </c>
      <c r="K7637">
        <v>0</v>
      </c>
      <c r="L7637">
        <v>0</v>
      </c>
      <c r="M7637">
        <v>0</v>
      </c>
      <c r="N7637">
        <v>2</v>
      </c>
      <c r="O7637">
        <v>2</v>
      </c>
      <c r="P7637">
        <v>0</v>
      </c>
      <c r="Q7637">
        <v>0</v>
      </c>
    </row>
    <row r="7638" spans="1:17" x14ac:dyDescent="0.2">
      <c r="A7638" t="s">
        <v>24661</v>
      </c>
      <c r="B7638" t="s">
        <v>84</v>
      </c>
      <c r="C7638" t="s">
        <v>256</v>
      </c>
      <c r="D7638" t="s">
        <v>17021</v>
      </c>
      <c r="E7638" t="s">
        <v>79</v>
      </c>
      <c r="F7638" t="s">
        <v>17019</v>
      </c>
      <c r="G7638">
        <v>2</v>
      </c>
      <c r="H7638">
        <v>0</v>
      </c>
      <c r="I7638">
        <v>0</v>
      </c>
      <c r="J7638">
        <v>0</v>
      </c>
      <c r="K7638">
        <v>0</v>
      </c>
      <c r="L7638">
        <v>0</v>
      </c>
      <c r="M7638">
        <v>0</v>
      </c>
      <c r="N7638">
        <v>0</v>
      </c>
      <c r="O7638">
        <v>0</v>
      </c>
      <c r="P7638">
        <v>0</v>
      </c>
      <c r="Q7638">
        <v>0</v>
      </c>
    </row>
    <row r="7639" spans="1:17" x14ac:dyDescent="0.2">
      <c r="A7639" t="s">
        <v>24662</v>
      </c>
      <c r="B7639" t="s">
        <v>84</v>
      </c>
      <c r="C7639" t="s">
        <v>256</v>
      </c>
      <c r="D7639" t="s">
        <v>17021</v>
      </c>
      <c r="E7639" t="s">
        <v>81</v>
      </c>
      <c r="F7639" t="s">
        <v>17022</v>
      </c>
      <c r="G7639">
        <v>0</v>
      </c>
      <c r="H7639">
        <v>0</v>
      </c>
      <c r="I7639">
        <v>0</v>
      </c>
      <c r="J7639">
        <v>0</v>
      </c>
      <c r="K7639">
        <v>0</v>
      </c>
      <c r="L7639">
        <v>0</v>
      </c>
      <c r="M7639">
        <v>0</v>
      </c>
      <c r="N7639">
        <v>2</v>
      </c>
      <c r="O7639">
        <v>2</v>
      </c>
      <c r="P7639">
        <v>0</v>
      </c>
      <c r="Q7639">
        <v>0</v>
      </c>
    </row>
    <row r="7640" spans="1:17" x14ac:dyDescent="0.2">
      <c r="A7640" t="s">
        <v>24663</v>
      </c>
      <c r="B7640" t="s">
        <v>84</v>
      </c>
      <c r="C7640" t="s">
        <v>256</v>
      </c>
      <c r="D7640" t="s">
        <v>17021</v>
      </c>
      <c r="E7640" t="s">
        <v>81</v>
      </c>
      <c r="F7640" t="s">
        <v>17019</v>
      </c>
      <c r="G7640">
        <v>2</v>
      </c>
      <c r="H7640">
        <v>0</v>
      </c>
      <c r="I7640">
        <v>0</v>
      </c>
      <c r="J7640">
        <v>0</v>
      </c>
      <c r="K7640">
        <v>0</v>
      </c>
      <c r="L7640">
        <v>0</v>
      </c>
      <c r="M7640">
        <v>0</v>
      </c>
      <c r="N7640">
        <v>0</v>
      </c>
      <c r="O7640">
        <v>0</v>
      </c>
      <c r="P7640">
        <v>0</v>
      </c>
      <c r="Q7640">
        <v>0</v>
      </c>
    </row>
    <row r="7641" spans="1:17" x14ac:dyDescent="0.2">
      <c r="A7641" t="s">
        <v>24664</v>
      </c>
      <c r="B7641" t="s">
        <v>84</v>
      </c>
      <c r="C7641" t="s">
        <v>256</v>
      </c>
      <c r="D7641" t="s">
        <v>17025</v>
      </c>
      <c r="E7641" t="s">
        <v>79</v>
      </c>
      <c r="F7641" t="s">
        <v>17019</v>
      </c>
      <c r="G7641">
        <v>1</v>
      </c>
      <c r="H7641">
        <v>0</v>
      </c>
      <c r="I7641">
        <v>0</v>
      </c>
      <c r="J7641">
        <v>0</v>
      </c>
      <c r="K7641">
        <v>0</v>
      </c>
      <c r="L7641">
        <v>0</v>
      </c>
      <c r="M7641">
        <v>0</v>
      </c>
      <c r="N7641">
        <v>0</v>
      </c>
      <c r="O7641">
        <v>0</v>
      </c>
      <c r="P7641">
        <v>0</v>
      </c>
      <c r="Q7641">
        <v>0</v>
      </c>
    </row>
    <row r="7642" spans="1:17" x14ac:dyDescent="0.2">
      <c r="A7642" t="s">
        <v>24665</v>
      </c>
      <c r="B7642" t="s">
        <v>84</v>
      </c>
      <c r="C7642" t="s">
        <v>256</v>
      </c>
      <c r="D7642" t="s">
        <v>17025</v>
      </c>
      <c r="E7642" t="s">
        <v>81</v>
      </c>
      <c r="F7642" t="s">
        <v>17019</v>
      </c>
      <c r="G7642">
        <v>2</v>
      </c>
      <c r="H7642">
        <v>0</v>
      </c>
      <c r="I7642">
        <v>0</v>
      </c>
      <c r="J7642">
        <v>0</v>
      </c>
      <c r="K7642">
        <v>0</v>
      </c>
      <c r="L7642">
        <v>0</v>
      </c>
      <c r="M7642">
        <v>0</v>
      </c>
      <c r="N7642">
        <v>0</v>
      </c>
      <c r="O7642">
        <v>0</v>
      </c>
      <c r="P7642">
        <v>0</v>
      </c>
      <c r="Q7642">
        <v>0</v>
      </c>
    </row>
    <row r="7643" spans="1:17" x14ac:dyDescent="0.2">
      <c r="A7643" t="s">
        <v>24666</v>
      </c>
      <c r="B7643" t="s">
        <v>89</v>
      </c>
      <c r="C7643" t="s">
        <v>104</v>
      </c>
      <c r="D7643" t="s">
        <v>17029</v>
      </c>
      <c r="E7643" t="s">
        <v>79</v>
      </c>
      <c r="F7643" t="s">
        <v>4875</v>
      </c>
      <c r="G7643">
        <v>0</v>
      </c>
      <c r="H7643">
        <v>44</v>
      </c>
      <c r="I7643">
        <v>12</v>
      </c>
      <c r="J7643">
        <v>25</v>
      </c>
      <c r="K7643">
        <v>4</v>
      </c>
      <c r="L7643">
        <v>3</v>
      </c>
      <c r="M7643">
        <v>0</v>
      </c>
      <c r="N7643">
        <v>0</v>
      </c>
      <c r="O7643">
        <v>0</v>
      </c>
      <c r="P7643">
        <v>0</v>
      </c>
      <c r="Q7643">
        <v>0</v>
      </c>
    </row>
    <row r="7644" spans="1:17" x14ac:dyDescent="0.2">
      <c r="A7644" t="s">
        <v>24667</v>
      </c>
      <c r="B7644" t="s">
        <v>89</v>
      </c>
      <c r="C7644" t="s">
        <v>104</v>
      </c>
      <c r="D7644" t="s">
        <v>17029</v>
      </c>
      <c r="E7644" t="s">
        <v>79</v>
      </c>
      <c r="F7644" t="s">
        <v>4877</v>
      </c>
      <c r="G7644">
        <v>0</v>
      </c>
      <c r="H7644">
        <v>44</v>
      </c>
      <c r="I7644">
        <v>8</v>
      </c>
      <c r="J7644">
        <v>27</v>
      </c>
      <c r="K7644">
        <v>3</v>
      </c>
      <c r="L7644">
        <v>6</v>
      </c>
      <c r="M7644">
        <v>0</v>
      </c>
      <c r="N7644">
        <v>0</v>
      </c>
      <c r="O7644">
        <v>0</v>
      </c>
      <c r="P7644">
        <v>0</v>
      </c>
      <c r="Q7644">
        <v>0</v>
      </c>
    </row>
    <row r="7645" spans="1:17" x14ac:dyDescent="0.2">
      <c r="A7645" t="s">
        <v>24668</v>
      </c>
      <c r="B7645" t="s">
        <v>89</v>
      </c>
      <c r="C7645" t="s">
        <v>104</v>
      </c>
      <c r="D7645" t="s">
        <v>17029</v>
      </c>
      <c r="E7645" t="s">
        <v>79</v>
      </c>
      <c r="F7645" t="s">
        <v>4879</v>
      </c>
      <c r="G7645">
        <v>0</v>
      </c>
      <c r="H7645">
        <v>0</v>
      </c>
      <c r="I7645">
        <v>0</v>
      </c>
      <c r="J7645">
        <v>0</v>
      </c>
      <c r="K7645">
        <v>0</v>
      </c>
      <c r="L7645">
        <v>0</v>
      </c>
      <c r="M7645">
        <v>44</v>
      </c>
      <c r="N7645">
        <v>0</v>
      </c>
      <c r="O7645">
        <v>0</v>
      </c>
      <c r="P7645">
        <v>0</v>
      </c>
      <c r="Q7645">
        <v>0</v>
      </c>
    </row>
    <row r="7646" spans="1:17" x14ac:dyDescent="0.2">
      <c r="A7646" t="s">
        <v>24669</v>
      </c>
      <c r="B7646" t="s">
        <v>89</v>
      </c>
      <c r="C7646" t="s">
        <v>104</v>
      </c>
      <c r="D7646" t="s">
        <v>17029</v>
      </c>
      <c r="E7646" t="s">
        <v>79</v>
      </c>
      <c r="F7646" t="s">
        <v>4881</v>
      </c>
      <c r="G7646">
        <v>0</v>
      </c>
      <c r="H7646">
        <v>44</v>
      </c>
      <c r="I7646">
        <v>8</v>
      </c>
      <c r="J7646">
        <v>27</v>
      </c>
      <c r="K7646">
        <v>3</v>
      </c>
      <c r="L7646">
        <v>6</v>
      </c>
      <c r="M7646">
        <v>0</v>
      </c>
      <c r="N7646">
        <v>0</v>
      </c>
      <c r="O7646">
        <v>0</v>
      </c>
      <c r="P7646">
        <v>0</v>
      </c>
      <c r="Q7646">
        <v>0</v>
      </c>
    </row>
    <row r="7647" spans="1:17" x14ac:dyDescent="0.2">
      <c r="A7647" t="s">
        <v>24670</v>
      </c>
      <c r="B7647" t="s">
        <v>89</v>
      </c>
      <c r="C7647" t="s">
        <v>104</v>
      </c>
      <c r="D7647" t="s">
        <v>17029</v>
      </c>
      <c r="E7647" t="s">
        <v>79</v>
      </c>
      <c r="F7647" t="s">
        <v>4883</v>
      </c>
      <c r="G7647">
        <v>0</v>
      </c>
      <c r="H7647">
        <v>44</v>
      </c>
      <c r="I7647">
        <v>9</v>
      </c>
      <c r="J7647">
        <v>26</v>
      </c>
      <c r="K7647">
        <v>3</v>
      </c>
      <c r="L7647">
        <v>6</v>
      </c>
      <c r="M7647">
        <v>0</v>
      </c>
      <c r="N7647">
        <v>0</v>
      </c>
      <c r="O7647">
        <v>0</v>
      </c>
      <c r="P7647">
        <v>0</v>
      </c>
      <c r="Q7647">
        <v>0</v>
      </c>
    </row>
    <row r="7648" spans="1:17" x14ac:dyDescent="0.2">
      <c r="A7648" t="s">
        <v>24671</v>
      </c>
      <c r="B7648" t="s">
        <v>89</v>
      </c>
      <c r="C7648" t="s">
        <v>104</v>
      </c>
      <c r="D7648" t="s">
        <v>17029</v>
      </c>
      <c r="E7648" t="s">
        <v>79</v>
      </c>
      <c r="F7648" t="s">
        <v>4885</v>
      </c>
      <c r="G7648">
        <v>0</v>
      </c>
      <c r="H7648">
        <v>0</v>
      </c>
      <c r="I7648">
        <v>0</v>
      </c>
      <c r="J7648">
        <v>0</v>
      </c>
      <c r="K7648">
        <v>0</v>
      </c>
      <c r="L7648">
        <v>0</v>
      </c>
      <c r="M7648">
        <v>44</v>
      </c>
      <c r="N7648">
        <v>0</v>
      </c>
      <c r="O7648">
        <v>0</v>
      </c>
      <c r="P7648">
        <v>0</v>
      </c>
      <c r="Q7648">
        <v>0</v>
      </c>
    </row>
    <row r="7649" spans="1:17" x14ac:dyDescent="0.2">
      <c r="A7649" t="s">
        <v>24672</v>
      </c>
      <c r="B7649" t="s">
        <v>89</v>
      </c>
      <c r="C7649" t="s">
        <v>104</v>
      </c>
      <c r="D7649" t="s">
        <v>17029</v>
      </c>
      <c r="E7649" t="s">
        <v>79</v>
      </c>
      <c r="F7649" t="s">
        <v>4887</v>
      </c>
      <c r="G7649">
        <v>0</v>
      </c>
      <c r="H7649">
        <v>44</v>
      </c>
      <c r="I7649">
        <v>8</v>
      </c>
      <c r="J7649">
        <v>28</v>
      </c>
      <c r="K7649">
        <v>5</v>
      </c>
      <c r="L7649">
        <v>3</v>
      </c>
      <c r="M7649">
        <v>0</v>
      </c>
      <c r="N7649">
        <v>0</v>
      </c>
      <c r="O7649">
        <v>0</v>
      </c>
      <c r="P7649">
        <v>0</v>
      </c>
      <c r="Q7649">
        <v>0</v>
      </c>
    </row>
    <row r="7650" spans="1:17" x14ac:dyDescent="0.2">
      <c r="A7650" t="s">
        <v>24673</v>
      </c>
      <c r="B7650" t="s">
        <v>89</v>
      </c>
      <c r="C7650" t="s">
        <v>104</v>
      </c>
      <c r="D7650" t="s">
        <v>17029</v>
      </c>
      <c r="E7650" t="s">
        <v>79</v>
      </c>
      <c r="F7650" t="s">
        <v>4889</v>
      </c>
      <c r="G7650">
        <v>0</v>
      </c>
      <c r="H7650">
        <v>0</v>
      </c>
      <c r="I7650">
        <v>0</v>
      </c>
      <c r="J7650">
        <v>0</v>
      </c>
      <c r="K7650">
        <v>0</v>
      </c>
      <c r="L7650">
        <v>0</v>
      </c>
      <c r="M7650">
        <v>44</v>
      </c>
      <c r="N7650">
        <v>0</v>
      </c>
      <c r="O7650">
        <v>0</v>
      </c>
      <c r="P7650">
        <v>0</v>
      </c>
      <c r="Q7650">
        <v>0</v>
      </c>
    </row>
    <row r="7651" spans="1:17" x14ac:dyDescent="0.2">
      <c r="A7651" t="s">
        <v>24674</v>
      </c>
      <c r="B7651" t="s">
        <v>89</v>
      </c>
      <c r="C7651" t="s">
        <v>104</v>
      </c>
      <c r="D7651" t="s">
        <v>17029</v>
      </c>
      <c r="E7651" t="s">
        <v>79</v>
      </c>
      <c r="F7651" t="s">
        <v>4871</v>
      </c>
      <c r="G7651">
        <v>0</v>
      </c>
      <c r="H7651">
        <v>0</v>
      </c>
      <c r="I7651">
        <v>0</v>
      </c>
      <c r="J7651">
        <v>0</v>
      </c>
      <c r="K7651">
        <v>0</v>
      </c>
      <c r="L7651">
        <v>0</v>
      </c>
      <c r="M7651">
        <v>0</v>
      </c>
      <c r="N7651">
        <v>40</v>
      </c>
      <c r="O7651">
        <v>36</v>
      </c>
      <c r="P7651">
        <v>1</v>
      </c>
      <c r="Q7651">
        <v>3</v>
      </c>
    </row>
    <row r="7652" spans="1:17" x14ac:dyDescent="0.2">
      <c r="A7652" t="s">
        <v>24675</v>
      </c>
      <c r="B7652" t="s">
        <v>89</v>
      </c>
      <c r="C7652" t="s">
        <v>104</v>
      </c>
      <c r="D7652" t="s">
        <v>17029</v>
      </c>
      <c r="E7652" t="s">
        <v>79</v>
      </c>
      <c r="F7652" t="s">
        <v>4873</v>
      </c>
      <c r="G7652">
        <v>0</v>
      </c>
      <c r="H7652">
        <v>0</v>
      </c>
      <c r="I7652">
        <v>0</v>
      </c>
      <c r="J7652">
        <v>0</v>
      </c>
      <c r="K7652">
        <v>0</v>
      </c>
      <c r="L7652">
        <v>0</v>
      </c>
      <c r="M7652">
        <v>0</v>
      </c>
      <c r="N7652">
        <v>31</v>
      </c>
      <c r="O7652">
        <v>28</v>
      </c>
      <c r="P7652">
        <v>1</v>
      </c>
      <c r="Q7652">
        <v>2</v>
      </c>
    </row>
    <row r="7653" spans="1:17" x14ac:dyDescent="0.2">
      <c r="A7653" t="s">
        <v>24676</v>
      </c>
      <c r="B7653" t="s">
        <v>89</v>
      </c>
      <c r="C7653" t="s">
        <v>104</v>
      </c>
      <c r="D7653" t="s">
        <v>17029</v>
      </c>
      <c r="E7653" t="s">
        <v>79</v>
      </c>
      <c r="F7653" t="s">
        <v>17019</v>
      </c>
      <c r="G7653">
        <v>44</v>
      </c>
      <c r="H7653">
        <v>0</v>
      </c>
      <c r="I7653">
        <v>0</v>
      </c>
      <c r="J7653">
        <v>0</v>
      </c>
      <c r="K7653">
        <v>0</v>
      </c>
      <c r="L7653">
        <v>0</v>
      </c>
      <c r="M7653">
        <v>0</v>
      </c>
      <c r="N7653">
        <v>0</v>
      </c>
      <c r="O7653">
        <v>0</v>
      </c>
      <c r="P7653">
        <v>0</v>
      </c>
      <c r="Q7653">
        <v>0</v>
      </c>
    </row>
    <row r="7654" spans="1:17" x14ac:dyDescent="0.2">
      <c r="A7654" t="s">
        <v>24677</v>
      </c>
      <c r="B7654" t="s">
        <v>89</v>
      </c>
      <c r="C7654" t="s">
        <v>104</v>
      </c>
      <c r="D7654" t="s">
        <v>17029</v>
      </c>
      <c r="E7654" t="s">
        <v>81</v>
      </c>
      <c r="F7654" t="s">
        <v>4875</v>
      </c>
      <c r="G7654">
        <v>0</v>
      </c>
      <c r="H7654">
        <v>29</v>
      </c>
      <c r="I7654">
        <v>5</v>
      </c>
      <c r="J7654">
        <v>19</v>
      </c>
      <c r="K7654">
        <v>0</v>
      </c>
      <c r="L7654">
        <v>5</v>
      </c>
      <c r="M7654">
        <v>0</v>
      </c>
      <c r="N7654">
        <v>0</v>
      </c>
      <c r="O7654">
        <v>0</v>
      </c>
      <c r="P7654">
        <v>0</v>
      </c>
      <c r="Q7654">
        <v>0</v>
      </c>
    </row>
    <row r="7655" spans="1:17" x14ac:dyDescent="0.2">
      <c r="A7655" t="s">
        <v>24678</v>
      </c>
      <c r="B7655" t="s">
        <v>89</v>
      </c>
      <c r="C7655" t="s">
        <v>104</v>
      </c>
      <c r="D7655" t="s">
        <v>17029</v>
      </c>
      <c r="E7655" t="s">
        <v>81</v>
      </c>
      <c r="F7655" t="s">
        <v>4877</v>
      </c>
      <c r="G7655">
        <v>0</v>
      </c>
      <c r="H7655">
        <v>29</v>
      </c>
      <c r="I7655">
        <v>2</v>
      </c>
      <c r="J7655">
        <v>16</v>
      </c>
      <c r="K7655">
        <v>2</v>
      </c>
      <c r="L7655">
        <v>9</v>
      </c>
      <c r="M7655">
        <v>0</v>
      </c>
      <c r="N7655">
        <v>0</v>
      </c>
      <c r="O7655">
        <v>0</v>
      </c>
      <c r="P7655">
        <v>0</v>
      </c>
      <c r="Q7655">
        <v>0</v>
      </c>
    </row>
    <row r="7656" spans="1:17" x14ac:dyDescent="0.2">
      <c r="A7656" t="s">
        <v>24679</v>
      </c>
      <c r="B7656" t="s">
        <v>89</v>
      </c>
      <c r="C7656" t="s">
        <v>104</v>
      </c>
      <c r="D7656" t="s">
        <v>17029</v>
      </c>
      <c r="E7656" t="s">
        <v>81</v>
      </c>
      <c r="F7656" t="s">
        <v>4879</v>
      </c>
      <c r="G7656">
        <v>0</v>
      </c>
      <c r="H7656">
        <v>0</v>
      </c>
      <c r="I7656">
        <v>0</v>
      </c>
      <c r="J7656">
        <v>0</v>
      </c>
      <c r="K7656">
        <v>0</v>
      </c>
      <c r="L7656">
        <v>0</v>
      </c>
      <c r="M7656">
        <v>29</v>
      </c>
      <c r="N7656">
        <v>0</v>
      </c>
      <c r="O7656">
        <v>0</v>
      </c>
      <c r="P7656">
        <v>0</v>
      </c>
      <c r="Q7656">
        <v>0</v>
      </c>
    </row>
    <row r="7657" spans="1:17" x14ac:dyDescent="0.2">
      <c r="A7657" t="s">
        <v>24680</v>
      </c>
      <c r="B7657" t="s">
        <v>89</v>
      </c>
      <c r="C7657" t="s">
        <v>104</v>
      </c>
      <c r="D7657" t="s">
        <v>17029</v>
      </c>
      <c r="E7657" t="s">
        <v>81</v>
      </c>
      <c r="F7657" t="s">
        <v>4881</v>
      </c>
      <c r="G7657">
        <v>0</v>
      </c>
      <c r="H7657">
        <v>29</v>
      </c>
      <c r="I7657">
        <v>2</v>
      </c>
      <c r="J7657">
        <v>16</v>
      </c>
      <c r="K7657">
        <v>2</v>
      </c>
      <c r="L7657">
        <v>9</v>
      </c>
      <c r="M7657">
        <v>0</v>
      </c>
      <c r="N7657">
        <v>0</v>
      </c>
      <c r="O7657">
        <v>0</v>
      </c>
      <c r="P7657">
        <v>0</v>
      </c>
      <c r="Q7657">
        <v>0</v>
      </c>
    </row>
    <row r="7658" spans="1:17" x14ac:dyDescent="0.2">
      <c r="A7658" t="s">
        <v>24681</v>
      </c>
      <c r="B7658" t="s">
        <v>89</v>
      </c>
      <c r="C7658" t="s">
        <v>104</v>
      </c>
      <c r="D7658" t="s">
        <v>17029</v>
      </c>
      <c r="E7658" t="s">
        <v>81</v>
      </c>
      <c r="F7658" t="s">
        <v>4883</v>
      </c>
      <c r="G7658">
        <v>0</v>
      </c>
      <c r="H7658">
        <v>29</v>
      </c>
      <c r="I7658">
        <v>5</v>
      </c>
      <c r="J7658">
        <v>13</v>
      </c>
      <c r="K7658">
        <v>2</v>
      </c>
      <c r="L7658">
        <v>9</v>
      </c>
      <c r="M7658">
        <v>0</v>
      </c>
      <c r="N7658">
        <v>0</v>
      </c>
      <c r="O7658">
        <v>0</v>
      </c>
      <c r="P7658">
        <v>0</v>
      </c>
      <c r="Q7658">
        <v>0</v>
      </c>
    </row>
    <row r="7659" spans="1:17" x14ac:dyDescent="0.2">
      <c r="A7659" t="s">
        <v>24682</v>
      </c>
      <c r="B7659" t="s">
        <v>89</v>
      </c>
      <c r="C7659" t="s">
        <v>104</v>
      </c>
      <c r="D7659" t="s">
        <v>17029</v>
      </c>
      <c r="E7659" t="s">
        <v>81</v>
      </c>
      <c r="F7659" t="s">
        <v>4885</v>
      </c>
      <c r="G7659">
        <v>0</v>
      </c>
      <c r="H7659">
        <v>0</v>
      </c>
      <c r="I7659">
        <v>0</v>
      </c>
      <c r="J7659">
        <v>0</v>
      </c>
      <c r="K7659">
        <v>0</v>
      </c>
      <c r="L7659">
        <v>0</v>
      </c>
      <c r="M7659">
        <v>29</v>
      </c>
      <c r="N7659">
        <v>0</v>
      </c>
      <c r="O7659">
        <v>0</v>
      </c>
      <c r="P7659">
        <v>0</v>
      </c>
      <c r="Q7659">
        <v>0</v>
      </c>
    </row>
    <row r="7660" spans="1:17" x14ac:dyDescent="0.2">
      <c r="A7660" t="s">
        <v>24683</v>
      </c>
      <c r="B7660" t="s">
        <v>89</v>
      </c>
      <c r="C7660" t="s">
        <v>104</v>
      </c>
      <c r="D7660" t="s">
        <v>17029</v>
      </c>
      <c r="E7660" t="s">
        <v>81</v>
      </c>
      <c r="F7660" t="s">
        <v>4887</v>
      </c>
      <c r="G7660">
        <v>0</v>
      </c>
      <c r="H7660">
        <v>29</v>
      </c>
      <c r="I7660">
        <v>2</v>
      </c>
      <c r="J7660">
        <v>21</v>
      </c>
      <c r="K7660">
        <v>1</v>
      </c>
      <c r="L7660">
        <v>5</v>
      </c>
      <c r="M7660">
        <v>0</v>
      </c>
      <c r="N7660">
        <v>0</v>
      </c>
      <c r="O7660">
        <v>0</v>
      </c>
      <c r="P7660">
        <v>0</v>
      </c>
      <c r="Q7660">
        <v>0</v>
      </c>
    </row>
    <row r="7661" spans="1:17" x14ac:dyDescent="0.2">
      <c r="A7661" t="s">
        <v>24684</v>
      </c>
      <c r="B7661" t="s">
        <v>89</v>
      </c>
      <c r="C7661" t="s">
        <v>104</v>
      </c>
      <c r="D7661" t="s">
        <v>17029</v>
      </c>
      <c r="E7661" t="s">
        <v>81</v>
      </c>
      <c r="F7661" t="s">
        <v>4889</v>
      </c>
      <c r="G7661">
        <v>0</v>
      </c>
      <c r="H7661">
        <v>0</v>
      </c>
      <c r="I7661">
        <v>0</v>
      </c>
      <c r="J7661">
        <v>0</v>
      </c>
      <c r="K7661">
        <v>0</v>
      </c>
      <c r="L7661">
        <v>0</v>
      </c>
      <c r="M7661">
        <v>29</v>
      </c>
      <c r="N7661">
        <v>0</v>
      </c>
      <c r="O7661">
        <v>0</v>
      </c>
      <c r="P7661">
        <v>0</v>
      </c>
      <c r="Q7661">
        <v>0</v>
      </c>
    </row>
    <row r="7662" spans="1:17" x14ac:dyDescent="0.2">
      <c r="A7662" t="s">
        <v>24685</v>
      </c>
      <c r="B7662" t="s">
        <v>89</v>
      </c>
      <c r="C7662" t="s">
        <v>104</v>
      </c>
      <c r="D7662" t="s">
        <v>17029</v>
      </c>
      <c r="E7662" t="s">
        <v>81</v>
      </c>
      <c r="F7662" t="s">
        <v>4871</v>
      </c>
      <c r="G7662">
        <v>0</v>
      </c>
      <c r="H7662">
        <v>0</v>
      </c>
      <c r="I7662">
        <v>0</v>
      </c>
      <c r="J7662">
        <v>0</v>
      </c>
      <c r="K7662">
        <v>0</v>
      </c>
      <c r="L7662">
        <v>0</v>
      </c>
      <c r="M7662">
        <v>0</v>
      </c>
      <c r="N7662">
        <v>23</v>
      </c>
      <c r="O7662">
        <v>15</v>
      </c>
      <c r="P7662">
        <v>5</v>
      </c>
      <c r="Q7662">
        <v>3</v>
      </c>
    </row>
    <row r="7663" spans="1:17" x14ac:dyDescent="0.2">
      <c r="A7663" t="s">
        <v>24686</v>
      </c>
      <c r="B7663" t="s">
        <v>89</v>
      </c>
      <c r="C7663" t="s">
        <v>104</v>
      </c>
      <c r="D7663" t="s">
        <v>17029</v>
      </c>
      <c r="E7663" t="s">
        <v>81</v>
      </c>
      <c r="F7663" t="s">
        <v>4873</v>
      </c>
      <c r="G7663">
        <v>0</v>
      </c>
      <c r="H7663">
        <v>0</v>
      </c>
      <c r="I7663">
        <v>0</v>
      </c>
      <c r="J7663">
        <v>0</v>
      </c>
      <c r="K7663">
        <v>0</v>
      </c>
      <c r="L7663">
        <v>0</v>
      </c>
      <c r="M7663">
        <v>0</v>
      </c>
      <c r="N7663">
        <v>12</v>
      </c>
      <c r="O7663">
        <v>7</v>
      </c>
      <c r="P7663">
        <v>3</v>
      </c>
      <c r="Q7663">
        <v>2</v>
      </c>
    </row>
    <row r="7664" spans="1:17" x14ac:dyDescent="0.2">
      <c r="A7664" t="s">
        <v>24687</v>
      </c>
      <c r="B7664" t="s">
        <v>89</v>
      </c>
      <c r="C7664" t="s">
        <v>104</v>
      </c>
      <c r="D7664" t="s">
        <v>17029</v>
      </c>
      <c r="E7664" t="s">
        <v>81</v>
      </c>
      <c r="F7664" t="s">
        <v>17019</v>
      </c>
      <c r="G7664">
        <v>29</v>
      </c>
      <c r="H7664">
        <v>0</v>
      </c>
      <c r="I7664">
        <v>0</v>
      </c>
      <c r="J7664">
        <v>0</v>
      </c>
      <c r="K7664">
        <v>0</v>
      </c>
      <c r="L7664">
        <v>0</v>
      </c>
      <c r="M7664">
        <v>0</v>
      </c>
      <c r="N7664">
        <v>0</v>
      </c>
      <c r="O7664">
        <v>0</v>
      </c>
      <c r="P7664">
        <v>0</v>
      </c>
      <c r="Q7664">
        <v>0</v>
      </c>
    </row>
    <row r="7665" spans="1:17" x14ac:dyDescent="0.2">
      <c r="A7665" t="s">
        <v>24688</v>
      </c>
      <c r="B7665" t="s">
        <v>89</v>
      </c>
      <c r="C7665" t="s">
        <v>104</v>
      </c>
      <c r="D7665" t="s">
        <v>17021</v>
      </c>
      <c r="E7665" t="s">
        <v>79</v>
      </c>
      <c r="F7665" t="s">
        <v>17022</v>
      </c>
      <c r="G7665">
        <v>0</v>
      </c>
      <c r="H7665">
        <v>0</v>
      </c>
      <c r="I7665">
        <v>0</v>
      </c>
      <c r="J7665">
        <v>0</v>
      </c>
      <c r="K7665">
        <v>0</v>
      </c>
      <c r="L7665">
        <v>0</v>
      </c>
      <c r="M7665">
        <v>0</v>
      </c>
      <c r="N7665">
        <v>2</v>
      </c>
      <c r="O7665">
        <v>2</v>
      </c>
      <c r="P7665">
        <v>0</v>
      </c>
      <c r="Q7665">
        <v>0</v>
      </c>
    </row>
    <row r="7666" spans="1:17" x14ac:dyDescent="0.2">
      <c r="A7666" t="s">
        <v>24689</v>
      </c>
      <c r="B7666" t="s">
        <v>89</v>
      </c>
      <c r="C7666" t="s">
        <v>104</v>
      </c>
      <c r="D7666" t="s">
        <v>17021</v>
      </c>
      <c r="E7666" t="s">
        <v>79</v>
      </c>
      <c r="F7666" t="s">
        <v>17019</v>
      </c>
      <c r="G7666">
        <v>2</v>
      </c>
      <c r="H7666">
        <v>0</v>
      </c>
      <c r="I7666">
        <v>0</v>
      </c>
      <c r="J7666">
        <v>0</v>
      </c>
      <c r="K7666">
        <v>0</v>
      </c>
      <c r="L7666">
        <v>0</v>
      </c>
      <c r="M7666">
        <v>0</v>
      </c>
      <c r="N7666">
        <v>0</v>
      </c>
      <c r="O7666">
        <v>0</v>
      </c>
      <c r="P7666">
        <v>0</v>
      </c>
      <c r="Q7666">
        <v>0</v>
      </c>
    </row>
    <row r="7667" spans="1:17" x14ac:dyDescent="0.2">
      <c r="A7667" t="s">
        <v>24690</v>
      </c>
      <c r="B7667" t="s">
        <v>89</v>
      </c>
      <c r="C7667" t="s">
        <v>104</v>
      </c>
      <c r="D7667" t="s">
        <v>17021</v>
      </c>
      <c r="E7667" t="s">
        <v>81</v>
      </c>
      <c r="F7667" t="s">
        <v>17022</v>
      </c>
      <c r="G7667">
        <v>0</v>
      </c>
      <c r="H7667">
        <v>0</v>
      </c>
      <c r="I7667">
        <v>0</v>
      </c>
      <c r="J7667">
        <v>0</v>
      </c>
      <c r="K7667">
        <v>0</v>
      </c>
      <c r="L7667">
        <v>0</v>
      </c>
      <c r="M7667">
        <v>0</v>
      </c>
      <c r="N7667">
        <v>1</v>
      </c>
      <c r="O7667">
        <v>1</v>
      </c>
      <c r="P7667">
        <v>0</v>
      </c>
      <c r="Q7667">
        <v>0</v>
      </c>
    </row>
    <row r="7668" spans="1:17" x14ac:dyDescent="0.2">
      <c r="A7668" t="s">
        <v>24691</v>
      </c>
      <c r="B7668" t="s">
        <v>89</v>
      </c>
      <c r="C7668" t="s">
        <v>104</v>
      </c>
      <c r="D7668" t="s">
        <v>17021</v>
      </c>
      <c r="E7668" t="s">
        <v>81</v>
      </c>
      <c r="F7668" t="s">
        <v>17019</v>
      </c>
      <c r="G7668">
        <v>1</v>
      </c>
      <c r="H7668">
        <v>0</v>
      </c>
      <c r="I7668">
        <v>0</v>
      </c>
      <c r="J7668">
        <v>0</v>
      </c>
      <c r="K7668">
        <v>0</v>
      </c>
      <c r="L7668">
        <v>0</v>
      </c>
      <c r="M7668">
        <v>0</v>
      </c>
      <c r="N7668">
        <v>0</v>
      </c>
      <c r="O7668">
        <v>0</v>
      </c>
      <c r="P7668">
        <v>0</v>
      </c>
      <c r="Q7668">
        <v>0</v>
      </c>
    </row>
    <row r="7669" spans="1:17" x14ac:dyDescent="0.2">
      <c r="A7669" t="s">
        <v>24692</v>
      </c>
      <c r="B7669" t="s">
        <v>89</v>
      </c>
      <c r="C7669" t="s">
        <v>106</v>
      </c>
      <c r="D7669" t="s">
        <v>17029</v>
      </c>
      <c r="E7669" t="s">
        <v>79</v>
      </c>
      <c r="F7669" t="s">
        <v>4875</v>
      </c>
      <c r="G7669">
        <v>0</v>
      </c>
      <c r="H7669">
        <v>1</v>
      </c>
      <c r="I7669">
        <v>0</v>
      </c>
      <c r="J7669">
        <v>1</v>
      </c>
      <c r="K7669">
        <v>0</v>
      </c>
      <c r="L7669">
        <v>0</v>
      </c>
      <c r="M7669">
        <v>0</v>
      </c>
      <c r="N7669">
        <v>0</v>
      </c>
      <c r="O7669">
        <v>0</v>
      </c>
      <c r="P7669">
        <v>0</v>
      </c>
      <c r="Q7669">
        <v>0</v>
      </c>
    </row>
    <row r="7670" spans="1:17" x14ac:dyDescent="0.2">
      <c r="A7670" t="s">
        <v>24693</v>
      </c>
      <c r="B7670" t="s">
        <v>89</v>
      </c>
      <c r="C7670" t="s">
        <v>106</v>
      </c>
      <c r="D7670" t="s">
        <v>17029</v>
      </c>
      <c r="E7670" t="s">
        <v>79</v>
      </c>
      <c r="F7670" t="s">
        <v>4877</v>
      </c>
      <c r="G7670">
        <v>0</v>
      </c>
      <c r="H7670">
        <v>1</v>
      </c>
      <c r="I7670">
        <v>0</v>
      </c>
      <c r="J7670">
        <v>1</v>
      </c>
      <c r="K7670">
        <v>0</v>
      </c>
      <c r="L7670">
        <v>0</v>
      </c>
      <c r="M7670">
        <v>0</v>
      </c>
      <c r="N7670">
        <v>0</v>
      </c>
      <c r="O7670">
        <v>0</v>
      </c>
      <c r="P7670">
        <v>0</v>
      </c>
      <c r="Q7670">
        <v>0</v>
      </c>
    </row>
    <row r="7671" spans="1:17" x14ac:dyDescent="0.2">
      <c r="A7671" t="s">
        <v>24694</v>
      </c>
      <c r="B7671" t="s">
        <v>89</v>
      </c>
      <c r="C7671" t="s">
        <v>106</v>
      </c>
      <c r="D7671" t="s">
        <v>17029</v>
      </c>
      <c r="E7671" t="s">
        <v>79</v>
      </c>
      <c r="F7671" t="s">
        <v>4879</v>
      </c>
      <c r="G7671">
        <v>0</v>
      </c>
      <c r="H7671">
        <v>0</v>
      </c>
      <c r="I7671">
        <v>0</v>
      </c>
      <c r="J7671">
        <v>0</v>
      </c>
      <c r="K7671">
        <v>0</v>
      </c>
      <c r="L7671">
        <v>0</v>
      </c>
      <c r="M7671">
        <v>1</v>
      </c>
      <c r="N7671">
        <v>0</v>
      </c>
      <c r="O7671">
        <v>0</v>
      </c>
      <c r="P7671">
        <v>0</v>
      </c>
      <c r="Q7671">
        <v>0</v>
      </c>
    </row>
    <row r="7672" spans="1:17" x14ac:dyDescent="0.2">
      <c r="A7672" t="s">
        <v>24695</v>
      </c>
      <c r="B7672" t="s">
        <v>89</v>
      </c>
      <c r="C7672" t="s">
        <v>106</v>
      </c>
      <c r="D7672" t="s">
        <v>17029</v>
      </c>
      <c r="E7672" t="s">
        <v>79</v>
      </c>
      <c r="F7672" t="s">
        <v>4881</v>
      </c>
      <c r="G7672">
        <v>0</v>
      </c>
      <c r="H7672">
        <v>1</v>
      </c>
      <c r="I7672">
        <v>0</v>
      </c>
      <c r="J7672">
        <v>1</v>
      </c>
      <c r="K7672">
        <v>0</v>
      </c>
      <c r="L7672">
        <v>0</v>
      </c>
      <c r="M7672">
        <v>0</v>
      </c>
      <c r="N7672">
        <v>0</v>
      </c>
      <c r="O7672">
        <v>0</v>
      </c>
      <c r="P7672">
        <v>0</v>
      </c>
      <c r="Q7672">
        <v>0</v>
      </c>
    </row>
    <row r="7673" spans="1:17" x14ac:dyDescent="0.2">
      <c r="A7673" t="s">
        <v>24696</v>
      </c>
      <c r="B7673" t="s">
        <v>89</v>
      </c>
      <c r="C7673" t="s">
        <v>106</v>
      </c>
      <c r="D7673" t="s">
        <v>17029</v>
      </c>
      <c r="E7673" t="s">
        <v>79</v>
      </c>
      <c r="F7673" t="s">
        <v>4883</v>
      </c>
      <c r="G7673">
        <v>0</v>
      </c>
      <c r="H7673">
        <v>1</v>
      </c>
      <c r="I7673">
        <v>0</v>
      </c>
      <c r="J7673">
        <v>1</v>
      </c>
      <c r="K7673">
        <v>0</v>
      </c>
      <c r="L7673">
        <v>0</v>
      </c>
      <c r="M7673">
        <v>0</v>
      </c>
      <c r="N7673">
        <v>0</v>
      </c>
      <c r="O7673">
        <v>0</v>
      </c>
      <c r="P7673">
        <v>0</v>
      </c>
      <c r="Q7673">
        <v>0</v>
      </c>
    </row>
    <row r="7674" spans="1:17" x14ac:dyDescent="0.2">
      <c r="A7674" t="s">
        <v>24697</v>
      </c>
      <c r="B7674" t="s">
        <v>89</v>
      </c>
      <c r="C7674" t="s">
        <v>106</v>
      </c>
      <c r="D7674" t="s">
        <v>17029</v>
      </c>
      <c r="E7674" t="s">
        <v>79</v>
      </c>
      <c r="F7674" t="s">
        <v>4885</v>
      </c>
      <c r="G7674">
        <v>0</v>
      </c>
      <c r="H7674">
        <v>0</v>
      </c>
      <c r="I7674">
        <v>0</v>
      </c>
      <c r="J7674">
        <v>0</v>
      </c>
      <c r="K7674">
        <v>0</v>
      </c>
      <c r="L7674">
        <v>0</v>
      </c>
      <c r="M7674">
        <v>1</v>
      </c>
      <c r="N7674">
        <v>0</v>
      </c>
      <c r="O7674">
        <v>0</v>
      </c>
      <c r="P7674">
        <v>0</v>
      </c>
      <c r="Q7674">
        <v>0</v>
      </c>
    </row>
    <row r="7675" spans="1:17" x14ac:dyDescent="0.2">
      <c r="A7675" t="s">
        <v>24698</v>
      </c>
      <c r="B7675" t="s">
        <v>89</v>
      </c>
      <c r="C7675" t="s">
        <v>106</v>
      </c>
      <c r="D7675" t="s">
        <v>17029</v>
      </c>
      <c r="E7675" t="s">
        <v>79</v>
      </c>
      <c r="F7675" t="s">
        <v>4887</v>
      </c>
      <c r="G7675">
        <v>0</v>
      </c>
      <c r="H7675">
        <v>1</v>
      </c>
      <c r="I7675">
        <v>0</v>
      </c>
      <c r="J7675">
        <v>1</v>
      </c>
      <c r="K7675">
        <v>0</v>
      </c>
      <c r="L7675">
        <v>0</v>
      </c>
      <c r="M7675">
        <v>0</v>
      </c>
      <c r="N7675">
        <v>0</v>
      </c>
      <c r="O7675">
        <v>0</v>
      </c>
      <c r="P7675">
        <v>0</v>
      </c>
      <c r="Q7675">
        <v>0</v>
      </c>
    </row>
    <row r="7676" spans="1:17" x14ac:dyDescent="0.2">
      <c r="A7676" t="s">
        <v>24699</v>
      </c>
      <c r="B7676" t="s">
        <v>89</v>
      </c>
      <c r="C7676" t="s">
        <v>106</v>
      </c>
      <c r="D7676" t="s">
        <v>17029</v>
      </c>
      <c r="E7676" t="s">
        <v>79</v>
      </c>
      <c r="F7676" t="s">
        <v>4889</v>
      </c>
      <c r="G7676">
        <v>0</v>
      </c>
      <c r="H7676">
        <v>0</v>
      </c>
      <c r="I7676">
        <v>0</v>
      </c>
      <c r="J7676">
        <v>0</v>
      </c>
      <c r="K7676">
        <v>0</v>
      </c>
      <c r="L7676">
        <v>0</v>
      </c>
      <c r="M7676">
        <v>1</v>
      </c>
      <c r="N7676">
        <v>0</v>
      </c>
      <c r="O7676">
        <v>0</v>
      </c>
      <c r="P7676">
        <v>0</v>
      </c>
      <c r="Q7676">
        <v>0</v>
      </c>
    </row>
    <row r="7677" spans="1:17" x14ac:dyDescent="0.2">
      <c r="A7677" t="s">
        <v>24700</v>
      </c>
      <c r="B7677" t="s">
        <v>89</v>
      </c>
      <c r="C7677" t="s">
        <v>106</v>
      </c>
      <c r="D7677" t="s">
        <v>17029</v>
      </c>
      <c r="E7677" t="s">
        <v>79</v>
      </c>
      <c r="F7677" t="s">
        <v>4871</v>
      </c>
      <c r="G7677">
        <v>0</v>
      </c>
      <c r="H7677">
        <v>0</v>
      </c>
      <c r="I7677">
        <v>0</v>
      </c>
      <c r="J7677">
        <v>0</v>
      </c>
      <c r="K7677">
        <v>0</v>
      </c>
      <c r="L7677">
        <v>0</v>
      </c>
      <c r="M7677">
        <v>0</v>
      </c>
      <c r="N7677">
        <v>1</v>
      </c>
      <c r="O7677">
        <v>1</v>
      </c>
      <c r="P7677">
        <v>0</v>
      </c>
      <c r="Q7677">
        <v>0</v>
      </c>
    </row>
    <row r="7678" spans="1:17" x14ac:dyDescent="0.2">
      <c r="A7678" t="s">
        <v>24701</v>
      </c>
      <c r="B7678" t="s">
        <v>89</v>
      </c>
      <c r="C7678" t="s">
        <v>106</v>
      </c>
      <c r="D7678" t="s">
        <v>17029</v>
      </c>
      <c r="E7678" t="s">
        <v>79</v>
      </c>
      <c r="F7678" t="s">
        <v>4873</v>
      </c>
      <c r="G7678">
        <v>0</v>
      </c>
      <c r="H7678">
        <v>0</v>
      </c>
      <c r="I7678">
        <v>0</v>
      </c>
      <c r="J7678">
        <v>0</v>
      </c>
      <c r="K7678">
        <v>0</v>
      </c>
      <c r="L7678">
        <v>0</v>
      </c>
      <c r="M7678">
        <v>0</v>
      </c>
      <c r="N7678">
        <v>1</v>
      </c>
      <c r="O7678">
        <v>1</v>
      </c>
      <c r="P7678">
        <v>0</v>
      </c>
      <c r="Q7678">
        <v>0</v>
      </c>
    </row>
    <row r="7679" spans="1:17" x14ac:dyDescent="0.2">
      <c r="A7679" t="s">
        <v>24702</v>
      </c>
      <c r="B7679" t="s">
        <v>89</v>
      </c>
      <c r="C7679" t="s">
        <v>106</v>
      </c>
      <c r="D7679" t="s">
        <v>17029</v>
      </c>
      <c r="E7679" t="s">
        <v>79</v>
      </c>
      <c r="F7679" t="s">
        <v>17019</v>
      </c>
      <c r="G7679">
        <v>1</v>
      </c>
      <c r="H7679">
        <v>0</v>
      </c>
      <c r="I7679">
        <v>0</v>
      </c>
      <c r="J7679">
        <v>0</v>
      </c>
      <c r="K7679">
        <v>0</v>
      </c>
      <c r="L7679">
        <v>0</v>
      </c>
      <c r="M7679">
        <v>0</v>
      </c>
      <c r="N7679">
        <v>0</v>
      </c>
      <c r="O7679">
        <v>0</v>
      </c>
      <c r="P7679">
        <v>0</v>
      </c>
      <c r="Q7679">
        <v>0</v>
      </c>
    </row>
    <row r="7680" spans="1:17" x14ac:dyDescent="0.2">
      <c r="A7680" t="s">
        <v>24703</v>
      </c>
      <c r="B7680" t="s">
        <v>89</v>
      </c>
      <c r="C7680" t="s">
        <v>108</v>
      </c>
      <c r="D7680" t="s">
        <v>17029</v>
      </c>
      <c r="E7680" t="s">
        <v>81</v>
      </c>
      <c r="F7680" t="s">
        <v>4875</v>
      </c>
      <c r="G7680">
        <v>0</v>
      </c>
      <c r="H7680">
        <v>1</v>
      </c>
      <c r="I7680">
        <v>1</v>
      </c>
      <c r="J7680">
        <v>0</v>
      </c>
      <c r="K7680">
        <v>0</v>
      </c>
      <c r="L7680">
        <v>0</v>
      </c>
      <c r="M7680">
        <v>0</v>
      </c>
      <c r="N7680">
        <v>0</v>
      </c>
      <c r="O7680">
        <v>0</v>
      </c>
      <c r="P7680">
        <v>0</v>
      </c>
      <c r="Q7680">
        <v>0</v>
      </c>
    </row>
    <row r="7681" spans="1:17" x14ac:dyDescent="0.2">
      <c r="A7681" t="s">
        <v>24704</v>
      </c>
      <c r="B7681" t="s">
        <v>89</v>
      </c>
      <c r="C7681" t="s">
        <v>108</v>
      </c>
      <c r="D7681" t="s">
        <v>17029</v>
      </c>
      <c r="E7681" t="s">
        <v>81</v>
      </c>
      <c r="F7681" t="s">
        <v>4877</v>
      </c>
      <c r="G7681">
        <v>0</v>
      </c>
      <c r="H7681">
        <v>1</v>
      </c>
      <c r="I7681">
        <v>0</v>
      </c>
      <c r="J7681">
        <v>1</v>
      </c>
      <c r="K7681">
        <v>0</v>
      </c>
      <c r="L7681">
        <v>0</v>
      </c>
      <c r="M7681">
        <v>0</v>
      </c>
      <c r="N7681">
        <v>0</v>
      </c>
      <c r="O7681">
        <v>0</v>
      </c>
      <c r="P7681">
        <v>0</v>
      </c>
      <c r="Q7681">
        <v>0</v>
      </c>
    </row>
    <row r="7682" spans="1:17" x14ac:dyDescent="0.2">
      <c r="A7682" t="s">
        <v>24705</v>
      </c>
      <c r="B7682" t="s">
        <v>89</v>
      </c>
      <c r="C7682" t="s">
        <v>108</v>
      </c>
      <c r="D7682" t="s">
        <v>17029</v>
      </c>
      <c r="E7682" t="s">
        <v>81</v>
      </c>
      <c r="F7682" t="s">
        <v>4879</v>
      </c>
      <c r="G7682">
        <v>0</v>
      </c>
      <c r="H7682">
        <v>0</v>
      </c>
      <c r="I7682">
        <v>0</v>
      </c>
      <c r="J7682">
        <v>0</v>
      </c>
      <c r="K7682">
        <v>0</v>
      </c>
      <c r="L7682">
        <v>0</v>
      </c>
      <c r="M7682">
        <v>1</v>
      </c>
      <c r="N7682">
        <v>0</v>
      </c>
      <c r="O7682">
        <v>0</v>
      </c>
      <c r="P7682">
        <v>0</v>
      </c>
      <c r="Q7682">
        <v>0</v>
      </c>
    </row>
    <row r="7683" spans="1:17" x14ac:dyDescent="0.2">
      <c r="A7683" t="s">
        <v>24706</v>
      </c>
      <c r="B7683" t="s">
        <v>89</v>
      </c>
      <c r="C7683" t="s">
        <v>108</v>
      </c>
      <c r="D7683" t="s">
        <v>17029</v>
      </c>
      <c r="E7683" t="s">
        <v>81</v>
      </c>
      <c r="F7683" t="s">
        <v>4881</v>
      </c>
      <c r="G7683">
        <v>0</v>
      </c>
      <c r="H7683">
        <v>1</v>
      </c>
      <c r="I7683">
        <v>0</v>
      </c>
      <c r="J7683">
        <v>1</v>
      </c>
      <c r="K7683">
        <v>0</v>
      </c>
      <c r="L7683">
        <v>0</v>
      </c>
      <c r="M7683">
        <v>0</v>
      </c>
      <c r="N7683">
        <v>0</v>
      </c>
      <c r="O7683">
        <v>0</v>
      </c>
      <c r="P7683">
        <v>0</v>
      </c>
      <c r="Q7683">
        <v>0</v>
      </c>
    </row>
    <row r="7684" spans="1:17" x14ac:dyDescent="0.2">
      <c r="A7684" t="s">
        <v>24707</v>
      </c>
      <c r="B7684" t="s">
        <v>89</v>
      </c>
      <c r="C7684" t="s">
        <v>108</v>
      </c>
      <c r="D7684" t="s">
        <v>17029</v>
      </c>
      <c r="E7684" t="s">
        <v>81</v>
      </c>
      <c r="F7684" t="s">
        <v>4883</v>
      </c>
      <c r="G7684">
        <v>0</v>
      </c>
      <c r="H7684">
        <v>1</v>
      </c>
      <c r="I7684">
        <v>1</v>
      </c>
      <c r="J7684">
        <v>0</v>
      </c>
      <c r="K7684">
        <v>0</v>
      </c>
      <c r="L7684">
        <v>0</v>
      </c>
      <c r="M7684">
        <v>0</v>
      </c>
      <c r="N7684">
        <v>0</v>
      </c>
      <c r="O7684">
        <v>0</v>
      </c>
      <c r="P7684">
        <v>0</v>
      </c>
      <c r="Q7684">
        <v>0</v>
      </c>
    </row>
    <row r="7685" spans="1:17" x14ac:dyDescent="0.2">
      <c r="A7685" t="s">
        <v>24708</v>
      </c>
      <c r="B7685" t="s">
        <v>89</v>
      </c>
      <c r="C7685" t="s">
        <v>108</v>
      </c>
      <c r="D7685" t="s">
        <v>17029</v>
      </c>
      <c r="E7685" t="s">
        <v>81</v>
      </c>
      <c r="F7685" t="s">
        <v>4885</v>
      </c>
      <c r="G7685">
        <v>0</v>
      </c>
      <c r="H7685">
        <v>0</v>
      </c>
      <c r="I7685">
        <v>0</v>
      </c>
      <c r="J7685">
        <v>0</v>
      </c>
      <c r="K7685">
        <v>0</v>
      </c>
      <c r="L7685">
        <v>0</v>
      </c>
      <c r="M7685">
        <v>1</v>
      </c>
      <c r="N7685">
        <v>0</v>
      </c>
      <c r="O7685">
        <v>0</v>
      </c>
      <c r="P7685">
        <v>0</v>
      </c>
      <c r="Q7685">
        <v>0</v>
      </c>
    </row>
    <row r="7686" spans="1:17" x14ac:dyDescent="0.2">
      <c r="A7686" t="s">
        <v>24709</v>
      </c>
      <c r="B7686" t="s">
        <v>89</v>
      </c>
      <c r="C7686" t="s">
        <v>108</v>
      </c>
      <c r="D7686" t="s">
        <v>17029</v>
      </c>
      <c r="E7686" t="s">
        <v>81</v>
      </c>
      <c r="F7686" t="s">
        <v>4887</v>
      </c>
      <c r="G7686">
        <v>0</v>
      </c>
      <c r="H7686">
        <v>1</v>
      </c>
      <c r="I7686">
        <v>0</v>
      </c>
      <c r="J7686">
        <v>1</v>
      </c>
      <c r="K7686">
        <v>0</v>
      </c>
      <c r="L7686">
        <v>0</v>
      </c>
      <c r="M7686">
        <v>0</v>
      </c>
      <c r="N7686">
        <v>0</v>
      </c>
      <c r="O7686">
        <v>0</v>
      </c>
      <c r="P7686">
        <v>0</v>
      </c>
      <c r="Q7686">
        <v>0</v>
      </c>
    </row>
    <row r="7687" spans="1:17" x14ac:dyDescent="0.2">
      <c r="A7687" t="s">
        <v>24710</v>
      </c>
      <c r="B7687" t="s">
        <v>89</v>
      </c>
      <c r="C7687" t="s">
        <v>108</v>
      </c>
      <c r="D7687" t="s">
        <v>17029</v>
      </c>
      <c r="E7687" t="s">
        <v>81</v>
      </c>
      <c r="F7687" t="s">
        <v>4889</v>
      </c>
      <c r="G7687">
        <v>0</v>
      </c>
      <c r="H7687">
        <v>0</v>
      </c>
      <c r="I7687">
        <v>0</v>
      </c>
      <c r="J7687">
        <v>0</v>
      </c>
      <c r="K7687">
        <v>0</v>
      </c>
      <c r="L7687">
        <v>0</v>
      </c>
      <c r="M7687">
        <v>1</v>
      </c>
      <c r="N7687">
        <v>0</v>
      </c>
      <c r="O7687">
        <v>0</v>
      </c>
      <c r="P7687">
        <v>0</v>
      </c>
      <c r="Q7687">
        <v>0</v>
      </c>
    </row>
    <row r="7688" spans="1:17" x14ac:dyDescent="0.2">
      <c r="A7688" t="s">
        <v>24711</v>
      </c>
      <c r="B7688" t="s">
        <v>89</v>
      </c>
      <c r="C7688" t="s">
        <v>108</v>
      </c>
      <c r="D7688" t="s">
        <v>17029</v>
      </c>
      <c r="E7688" t="s">
        <v>81</v>
      </c>
      <c r="F7688" t="s">
        <v>4871</v>
      </c>
      <c r="G7688">
        <v>0</v>
      </c>
      <c r="H7688">
        <v>0</v>
      </c>
      <c r="I7688">
        <v>0</v>
      </c>
      <c r="J7688">
        <v>0</v>
      </c>
      <c r="K7688">
        <v>0</v>
      </c>
      <c r="L7688">
        <v>0</v>
      </c>
      <c r="M7688">
        <v>0</v>
      </c>
      <c r="N7688">
        <v>1</v>
      </c>
      <c r="O7688">
        <v>1</v>
      </c>
      <c r="P7688">
        <v>0</v>
      </c>
      <c r="Q7688">
        <v>0</v>
      </c>
    </row>
    <row r="7689" spans="1:17" x14ac:dyDescent="0.2">
      <c r="A7689" t="s">
        <v>24712</v>
      </c>
      <c r="B7689" t="s">
        <v>89</v>
      </c>
      <c r="C7689" t="s">
        <v>108</v>
      </c>
      <c r="D7689" t="s">
        <v>17029</v>
      </c>
      <c r="E7689" t="s">
        <v>81</v>
      </c>
      <c r="F7689" t="s">
        <v>4873</v>
      </c>
      <c r="G7689">
        <v>0</v>
      </c>
      <c r="H7689">
        <v>0</v>
      </c>
      <c r="I7689">
        <v>0</v>
      </c>
      <c r="J7689">
        <v>0</v>
      </c>
      <c r="K7689">
        <v>0</v>
      </c>
      <c r="L7689">
        <v>0</v>
      </c>
      <c r="M7689">
        <v>0</v>
      </c>
      <c r="N7689">
        <v>1</v>
      </c>
      <c r="O7689">
        <v>1</v>
      </c>
      <c r="P7689">
        <v>0</v>
      </c>
      <c r="Q7689">
        <v>0</v>
      </c>
    </row>
    <row r="7690" spans="1:17" x14ac:dyDescent="0.2">
      <c r="A7690" t="s">
        <v>24713</v>
      </c>
      <c r="B7690" t="s">
        <v>89</v>
      </c>
      <c r="C7690" t="s">
        <v>108</v>
      </c>
      <c r="D7690" t="s">
        <v>17029</v>
      </c>
      <c r="E7690" t="s">
        <v>81</v>
      </c>
      <c r="F7690" t="s">
        <v>17019</v>
      </c>
      <c r="G7690">
        <v>1</v>
      </c>
      <c r="H7690">
        <v>0</v>
      </c>
      <c r="I7690">
        <v>0</v>
      </c>
      <c r="J7690">
        <v>0</v>
      </c>
      <c r="K7690">
        <v>0</v>
      </c>
      <c r="L7690">
        <v>0</v>
      </c>
      <c r="M7690">
        <v>0</v>
      </c>
      <c r="N7690">
        <v>0</v>
      </c>
      <c r="O7690">
        <v>0</v>
      </c>
      <c r="P7690">
        <v>0</v>
      </c>
      <c r="Q7690">
        <v>0</v>
      </c>
    </row>
    <row r="7691" spans="1:17" x14ac:dyDescent="0.2">
      <c r="A7691" t="s">
        <v>24714</v>
      </c>
      <c r="B7691" t="s">
        <v>89</v>
      </c>
      <c r="C7691" t="s">
        <v>111</v>
      </c>
      <c r="D7691" t="s">
        <v>17029</v>
      </c>
      <c r="E7691" t="s">
        <v>79</v>
      </c>
      <c r="F7691" t="s">
        <v>4875</v>
      </c>
      <c r="G7691">
        <v>0</v>
      </c>
      <c r="H7691">
        <v>1</v>
      </c>
      <c r="I7691">
        <v>0</v>
      </c>
      <c r="J7691">
        <v>1</v>
      </c>
      <c r="K7691">
        <v>0</v>
      </c>
      <c r="L7691">
        <v>0</v>
      </c>
      <c r="M7691">
        <v>0</v>
      </c>
      <c r="N7691">
        <v>0</v>
      </c>
      <c r="O7691">
        <v>0</v>
      </c>
      <c r="P7691">
        <v>0</v>
      </c>
      <c r="Q7691">
        <v>0</v>
      </c>
    </row>
    <row r="7692" spans="1:17" x14ac:dyDescent="0.2">
      <c r="A7692" t="s">
        <v>24715</v>
      </c>
      <c r="B7692" t="s">
        <v>89</v>
      </c>
      <c r="C7692" t="s">
        <v>111</v>
      </c>
      <c r="D7692" t="s">
        <v>17029</v>
      </c>
      <c r="E7692" t="s">
        <v>79</v>
      </c>
      <c r="F7692" t="s">
        <v>4877</v>
      </c>
      <c r="G7692">
        <v>0</v>
      </c>
      <c r="H7692">
        <v>1</v>
      </c>
      <c r="I7692">
        <v>0</v>
      </c>
      <c r="J7692">
        <v>1</v>
      </c>
      <c r="K7692">
        <v>0</v>
      </c>
      <c r="L7692">
        <v>0</v>
      </c>
      <c r="M7692">
        <v>0</v>
      </c>
      <c r="N7692">
        <v>0</v>
      </c>
      <c r="O7692">
        <v>0</v>
      </c>
      <c r="P7692">
        <v>0</v>
      </c>
      <c r="Q7692">
        <v>0</v>
      </c>
    </row>
    <row r="7693" spans="1:17" x14ac:dyDescent="0.2">
      <c r="A7693" t="s">
        <v>24716</v>
      </c>
      <c r="B7693" t="s">
        <v>89</v>
      </c>
      <c r="C7693" t="s">
        <v>111</v>
      </c>
      <c r="D7693" t="s">
        <v>17029</v>
      </c>
      <c r="E7693" t="s">
        <v>79</v>
      </c>
      <c r="F7693" t="s">
        <v>4879</v>
      </c>
      <c r="G7693">
        <v>0</v>
      </c>
      <c r="H7693">
        <v>0</v>
      </c>
      <c r="I7693">
        <v>0</v>
      </c>
      <c r="J7693">
        <v>0</v>
      </c>
      <c r="K7693">
        <v>0</v>
      </c>
      <c r="L7693">
        <v>0</v>
      </c>
      <c r="M7693">
        <v>1</v>
      </c>
      <c r="N7693">
        <v>0</v>
      </c>
      <c r="O7693">
        <v>0</v>
      </c>
      <c r="P7693">
        <v>0</v>
      </c>
      <c r="Q7693">
        <v>0</v>
      </c>
    </row>
    <row r="7694" spans="1:17" x14ac:dyDescent="0.2">
      <c r="A7694" t="s">
        <v>24717</v>
      </c>
      <c r="B7694" t="s">
        <v>89</v>
      </c>
      <c r="C7694" t="s">
        <v>111</v>
      </c>
      <c r="D7694" t="s">
        <v>17029</v>
      </c>
      <c r="E7694" t="s">
        <v>79</v>
      </c>
      <c r="F7694" t="s">
        <v>4881</v>
      </c>
      <c r="G7694">
        <v>0</v>
      </c>
      <c r="H7694">
        <v>1</v>
      </c>
      <c r="I7694">
        <v>0</v>
      </c>
      <c r="J7694">
        <v>1</v>
      </c>
      <c r="K7694">
        <v>0</v>
      </c>
      <c r="L7694">
        <v>0</v>
      </c>
      <c r="M7694">
        <v>0</v>
      </c>
      <c r="N7694">
        <v>0</v>
      </c>
      <c r="O7694">
        <v>0</v>
      </c>
      <c r="P7694">
        <v>0</v>
      </c>
      <c r="Q7694">
        <v>0</v>
      </c>
    </row>
    <row r="7695" spans="1:17" x14ac:dyDescent="0.2">
      <c r="A7695" t="s">
        <v>24718</v>
      </c>
      <c r="B7695" t="s">
        <v>89</v>
      </c>
      <c r="C7695" t="s">
        <v>111</v>
      </c>
      <c r="D7695" t="s">
        <v>17029</v>
      </c>
      <c r="E7695" t="s">
        <v>79</v>
      </c>
      <c r="F7695" t="s">
        <v>4883</v>
      </c>
      <c r="G7695">
        <v>0</v>
      </c>
      <c r="H7695">
        <v>1</v>
      </c>
      <c r="I7695">
        <v>0</v>
      </c>
      <c r="J7695">
        <v>1</v>
      </c>
      <c r="K7695">
        <v>0</v>
      </c>
      <c r="L7695">
        <v>0</v>
      </c>
      <c r="M7695">
        <v>0</v>
      </c>
      <c r="N7695">
        <v>0</v>
      </c>
      <c r="O7695">
        <v>0</v>
      </c>
      <c r="P7695">
        <v>0</v>
      </c>
      <c r="Q7695">
        <v>0</v>
      </c>
    </row>
    <row r="7696" spans="1:17" x14ac:dyDescent="0.2">
      <c r="A7696" t="s">
        <v>24719</v>
      </c>
      <c r="B7696" t="s">
        <v>89</v>
      </c>
      <c r="C7696" t="s">
        <v>111</v>
      </c>
      <c r="D7696" t="s">
        <v>17029</v>
      </c>
      <c r="E7696" t="s">
        <v>79</v>
      </c>
      <c r="F7696" t="s">
        <v>4885</v>
      </c>
      <c r="G7696">
        <v>0</v>
      </c>
      <c r="H7696">
        <v>0</v>
      </c>
      <c r="I7696">
        <v>0</v>
      </c>
      <c r="J7696">
        <v>0</v>
      </c>
      <c r="K7696">
        <v>0</v>
      </c>
      <c r="L7696">
        <v>0</v>
      </c>
      <c r="M7696">
        <v>1</v>
      </c>
      <c r="N7696">
        <v>0</v>
      </c>
      <c r="O7696">
        <v>0</v>
      </c>
      <c r="P7696">
        <v>0</v>
      </c>
      <c r="Q7696">
        <v>0</v>
      </c>
    </row>
    <row r="7697" spans="1:17" x14ac:dyDescent="0.2">
      <c r="A7697" t="s">
        <v>24720</v>
      </c>
      <c r="B7697" t="s">
        <v>89</v>
      </c>
      <c r="C7697" t="s">
        <v>111</v>
      </c>
      <c r="D7697" t="s">
        <v>17029</v>
      </c>
      <c r="E7697" t="s">
        <v>79</v>
      </c>
      <c r="F7697" t="s">
        <v>4887</v>
      </c>
      <c r="G7697">
        <v>0</v>
      </c>
      <c r="H7697">
        <v>1</v>
      </c>
      <c r="I7697">
        <v>0</v>
      </c>
      <c r="J7697">
        <v>1</v>
      </c>
      <c r="K7697">
        <v>0</v>
      </c>
      <c r="L7697">
        <v>0</v>
      </c>
      <c r="M7697">
        <v>0</v>
      </c>
      <c r="N7697">
        <v>0</v>
      </c>
      <c r="O7697">
        <v>0</v>
      </c>
      <c r="P7697">
        <v>0</v>
      </c>
      <c r="Q7697">
        <v>0</v>
      </c>
    </row>
    <row r="7698" spans="1:17" x14ac:dyDescent="0.2">
      <c r="A7698" t="s">
        <v>24721</v>
      </c>
      <c r="B7698" t="s">
        <v>89</v>
      </c>
      <c r="C7698" t="s">
        <v>111</v>
      </c>
      <c r="D7698" t="s">
        <v>17029</v>
      </c>
      <c r="E7698" t="s">
        <v>79</v>
      </c>
      <c r="F7698" t="s">
        <v>4889</v>
      </c>
      <c r="G7698">
        <v>0</v>
      </c>
      <c r="H7698">
        <v>0</v>
      </c>
      <c r="I7698">
        <v>0</v>
      </c>
      <c r="J7698">
        <v>0</v>
      </c>
      <c r="K7698">
        <v>0</v>
      </c>
      <c r="L7698">
        <v>0</v>
      </c>
      <c r="M7698">
        <v>1</v>
      </c>
      <c r="N7698">
        <v>0</v>
      </c>
      <c r="O7698">
        <v>0</v>
      </c>
      <c r="P7698">
        <v>0</v>
      </c>
      <c r="Q7698">
        <v>0</v>
      </c>
    </row>
    <row r="7699" spans="1:17" x14ac:dyDescent="0.2">
      <c r="A7699" t="s">
        <v>24722</v>
      </c>
      <c r="B7699" t="s">
        <v>89</v>
      </c>
      <c r="C7699" t="s">
        <v>111</v>
      </c>
      <c r="D7699" t="s">
        <v>17029</v>
      </c>
      <c r="E7699" t="s">
        <v>79</v>
      </c>
      <c r="F7699" t="s">
        <v>4871</v>
      </c>
      <c r="G7699">
        <v>0</v>
      </c>
      <c r="H7699">
        <v>0</v>
      </c>
      <c r="I7699">
        <v>0</v>
      </c>
      <c r="J7699">
        <v>0</v>
      </c>
      <c r="K7699">
        <v>0</v>
      </c>
      <c r="L7699">
        <v>0</v>
      </c>
      <c r="M7699">
        <v>0</v>
      </c>
      <c r="N7699">
        <v>1</v>
      </c>
      <c r="O7699">
        <v>1</v>
      </c>
      <c r="P7699">
        <v>0</v>
      </c>
      <c r="Q7699">
        <v>0</v>
      </c>
    </row>
    <row r="7700" spans="1:17" x14ac:dyDescent="0.2">
      <c r="A7700" t="s">
        <v>24723</v>
      </c>
      <c r="B7700" t="s">
        <v>89</v>
      </c>
      <c r="C7700" t="s">
        <v>111</v>
      </c>
      <c r="D7700" t="s">
        <v>17029</v>
      </c>
      <c r="E7700" t="s">
        <v>79</v>
      </c>
      <c r="F7700" t="s">
        <v>4873</v>
      </c>
      <c r="G7700">
        <v>0</v>
      </c>
      <c r="H7700">
        <v>0</v>
      </c>
      <c r="I7700">
        <v>0</v>
      </c>
      <c r="J7700">
        <v>0</v>
      </c>
      <c r="K7700">
        <v>0</v>
      </c>
      <c r="L7700">
        <v>0</v>
      </c>
      <c r="M7700">
        <v>0</v>
      </c>
      <c r="N7700">
        <v>0</v>
      </c>
      <c r="O7700">
        <v>0</v>
      </c>
      <c r="P7700">
        <v>0</v>
      </c>
      <c r="Q7700">
        <v>0</v>
      </c>
    </row>
    <row r="7701" spans="1:17" x14ac:dyDescent="0.2">
      <c r="A7701" t="s">
        <v>24724</v>
      </c>
      <c r="B7701" t="s">
        <v>89</v>
      </c>
      <c r="C7701" t="s">
        <v>111</v>
      </c>
      <c r="D7701" t="s">
        <v>17029</v>
      </c>
      <c r="E7701" t="s">
        <v>79</v>
      </c>
      <c r="F7701" t="s">
        <v>17019</v>
      </c>
      <c r="G7701">
        <v>1</v>
      </c>
      <c r="H7701">
        <v>0</v>
      </c>
      <c r="I7701">
        <v>0</v>
      </c>
      <c r="J7701">
        <v>0</v>
      </c>
      <c r="K7701">
        <v>0</v>
      </c>
      <c r="L7701">
        <v>0</v>
      </c>
      <c r="M7701">
        <v>0</v>
      </c>
      <c r="N7701">
        <v>0</v>
      </c>
      <c r="O7701">
        <v>0</v>
      </c>
      <c r="P7701">
        <v>0</v>
      </c>
      <c r="Q7701">
        <v>0</v>
      </c>
    </row>
    <row r="7702" spans="1:17" x14ac:dyDescent="0.2">
      <c r="A7702" t="s">
        <v>24725</v>
      </c>
      <c r="B7702" t="s">
        <v>89</v>
      </c>
      <c r="C7702" t="s">
        <v>111</v>
      </c>
      <c r="D7702" t="s">
        <v>17029</v>
      </c>
      <c r="E7702" t="s">
        <v>81</v>
      </c>
      <c r="F7702" t="s">
        <v>4875</v>
      </c>
      <c r="G7702">
        <v>0</v>
      </c>
      <c r="H7702">
        <v>1</v>
      </c>
      <c r="I7702">
        <v>0</v>
      </c>
      <c r="J7702">
        <v>0</v>
      </c>
      <c r="K7702">
        <v>0</v>
      </c>
      <c r="L7702">
        <v>1</v>
      </c>
      <c r="M7702">
        <v>0</v>
      </c>
      <c r="N7702">
        <v>0</v>
      </c>
      <c r="O7702">
        <v>0</v>
      </c>
      <c r="P7702">
        <v>0</v>
      </c>
      <c r="Q7702">
        <v>0</v>
      </c>
    </row>
    <row r="7703" spans="1:17" x14ac:dyDescent="0.2">
      <c r="A7703" t="s">
        <v>24726</v>
      </c>
      <c r="B7703" t="s">
        <v>89</v>
      </c>
      <c r="C7703" t="s">
        <v>111</v>
      </c>
      <c r="D7703" t="s">
        <v>17029</v>
      </c>
      <c r="E7703" t="s">
        <v>81</v>
      </c>
      <c r="F7703" t="s">
        <v>4877</v>
      </c>
      <c r="G7703">
        <v>0</v>
      </c>
      <c r="H7703">
        <v>1</v>
      </c>
      <c r="I7703">
        <v>0</v>
      </c>
      <c r="J7703">
        <v>0</v>
      </c>
      <c r="K7703">
        <v>0</v>
      </c>
      <c r="L7703">
        <v>1</v>
      </c>
      <c r="M7703">
        <v>0</v>
      </c>
      <c r="N7703">
        <v>0</v>
      </c>
      <c r="O7703">
        <v>0</v>
      </c>
      <c r="P7703">
        <v>0</v>
      </c>
      <c r="Q7703">
        <v>0</v>
      </c>
    </row>
    <row r="7704" spans="1:17" x14ac:dyDescent="0.2">
      <c r="A7704" t="s">
        <v>24727</v>
      </c>
      <c r="B7704" t="s">
        <v>89</v>
      </c>
      <c r="C7704" t="s">
        <v>111</v>
      </c>
      <c r="D7704" t="s">
        <v>17029</v>
      </c>
      <c r="E7704" t="s">
        <v>81</v>
      </c>
      <c r="F7704" t="s">
        <v>4879</v>
      </c>
      <c r="G7704">
        <v>0</v>
      </c>
      <c r="H7704">
        <v>0</v>
      </c>
      <c r="I7704">
        <v>0</v>
      </c>
      <c r="J7704">
        <v>0</v>
      </c>
      <c r="K7704">
        <v>0</v>
      </c>
      <c r="L7704">
        <v>0</v>
      </c>
      <c r="M7704">
        <v>1</v>
      </c>
      <c r="N7704">
        <v>0</v>
      </c>
      <c r="O7704">
        <v>0</v>
      </c>
      <c r="P7704">
        <v>0</v>
      </c>
      <c r="Q7704">
        <v>0</v>
      </c>
    </row>
    <row r="7705" spans="1:17" x14ac:dyDescent="0.2">
      <c r="A7705" t="s">
        <v>24728</v>
      </c>
      <c r="B7705" t="s">
        <v>89</v>
      </c>
      <c r="C7705" t="s">
        <v>111</v>
      </c>
      <c r="D7705" t="s">
        <v>17029</v>
      </c>
      <c r="E7705" t="s">
        <v>81</v>
      </c>
      <c r="F7705" t="s">
        <v>4881</v>
      </c>
      <c r="G7705">
        <v>0</v>
      </c>
      <c r="H7705">
        <v>1</v>
      </c>
      <c r="I7705">
        <v>0</v>
      </c>
      <c r="J7705">
        <v>0</v>
      </c>
      <c r="K7705">
        <v>0</v>
      </c>
      <c r="L7705">
        <v>1</v>
      </c>
      <c r="M7705">
        <v>0</v>
      </c>
      <c r="N7705">
        <v>0</v>
      </c>
      <c r="O7705">
        <v>0</v>
      </c>
      <c r="P7705">
        <v>0</v>
      </c>
      <c r="Q7705">
        <v>0</v>
      </c>
    </row>
    <row r="7706" spans="1:17" x14ac:dyDescent="0.2">
      <c r="A7706" t="s">
        <v>24729</v>
      </c>
      <c r="B7706" t="s">
        <v>89</v>
      </c>
      <c r="C7706" t="s">
        <v>111</v>
      </c>
      <c r="D7706" t="s">
        <v>17029</v>
      </c>
      <c r="E7706" t="s">
        <v>81</v>
      </c>
      <c r="F7706" t="s">
        <v>4883</v>
      </c>
      <c r="G7706">
        <v>0</v>
      </c>
      <c r="H7706">
        <v>1</v>
      </c>
      <c r="I7706">
        <v>0</v>
      </c>
      <c r="J7706">
        <v>0</v>
      </c>
      <c r="K7706">
        <v>0</v>
      </c>
      <c r="L7706">
        <v>1</v>
      </c>
      <c r="M7706">
        <v>0</v>
      </c>
      <c r="N7706">
        <v>0</v>
      </c>
      <c r="O7706">
        <v>0</v>
      </c>
      <c r="P7706">
        <v>0</v>
      </c>
      <c r="Q7706">
        <v>0</v>
      </c>
    </row>
    <row r="7707" spans="1:17" x14ac:dyDescent="0.2">
      <c r="A7707" t="s">
        <v>24730</v>
      </c>
      <c r="B7707" t="s">
        <v>89</v>
      </c>
      <c r="C7707" t="s">
        <v>111</v>
      </c>
      <c r="D7707" t="s">
        <v>17029</v>
      </c>
      <c r="E7707" t="s">
        <v>81</v>
      </c>
      <c r="F7707" t="s">
        <v>4885</v>
      </c>
      <c r="G7707">
        <v>0</v>
      </c>
      <c r="H7707">
        <v>0</v>
      </c>
      <c r="I7707">
        <v>0</v>
      </c>
      <c r="J7707">
        <v>0</v>
      </c>
      <c r="K7707">
        <v>0</v>
      </c>
      <c r="L7707">
        <v>0</v>
      </c>
      <c r="M7707">
        <v>1</v>
      </c>
      <c r="N7707">
        <v>0</v>
      </c>
      <c r="O7707">
        <v>0</v>
      </c>
      <c r="P7707">
        <v>0</v>
      </c>
      <c r="Q7707">
        <v>0</v>
      </c>
    </row>
    <row r="7708" spans="1:17" x14ac:dyDescent="0.2">
      <c r="A7708" t="s">
        <v>24731</v>
      </c>
      <c r="B7708" t="s">
        <v>89</v>
      </c>
      <c r="C7708" t="s">
        <v>111</v>
      </c>
      <c r="D7708" t="s">
        <v>17029</v>
      </c>
      <c r="E7708" t="s">
        <v>81</v>
      </c>
      <c r="F7708" t="s">
        <v>4887</v>
      </c>
      <c r="G7708">
        <v>0</v>
      </c>
      <c r="H7708">
        <v>1</v>
      </c>
      <c r="I7708">
        <v>0</v>
      </c>
      <c r="J7708">
        <v>0</v>
      </c>
      <c r="K7708">
        <v>0</v>
      </c>
      <c r="L7708">
        <v>1</v>
      </c>
      <c r="M7708">
        <v>0</v>
      </c>
      <c r="N7708">
        <v>0</v>
      </c>
      <c r="O7708">
        <v>0</v>
      </c>
      <c r="P7708">
        <v>0</v>
      </c>
      <c r="Q7708">
        <v>0</v>
      </c>
    </row>
    <row r="7709" spans="1:17" x14ac:dyDescent="0.2">
      <c r="A7709" t="s">
        <v>24732</v>
      </c>
      <c r="B7709" t="s">
        <v>89</v>
      </c>
      <c r="C7709" t="s">
        <v>111</v>
      </c>
      <c r="D7709" t="s">
        <v>17029</v>
      </c>
      <c r="E7709" t="s">
        <v>81</v>
      </c>
      <c r="F7709" t="s">
        <v>4889</v>
      </c>
      <c r="G7709">
        <v>0</v>
      </c>
      <c r="H7709">
        <v>0</v>
      </c>
      <c r="I7709">
        <v>0</v>
      </c>
      <c r="J7709">
        <v>0</v>
      </c>
      <c r="K7709">
        <v>0</v>
      </c>
      <c r="L7709">
        <v>0</v>
      </c>
      <c r="M7709">
        <v>1</v>
      </c>
      <c r="N7709">
        <v>0</v>
      </c>
      <c r="O7709">
        <v>0</v>
      </c>
      <c r="P7709">
        <v>0</v>
      </c>
      <c r="Q7709">
        <v>0</v>
      </c>
    </row>
    <row r="7710" spans="1:17" x14ac:dyDescent="0.2">
      <c r="A7710" t="s">
        <v>24733</v>
      </c>
      <c r="B7710" t="s">
        <v>89</v>
      </c>
      <c r="C7710" t="s">
        <v>111</v>
      </c>
      <c r="D7710" t="s">
        <v>17029</v>
      </c>
      <c r="E7710" t="s">
        <v>81</v>
      </c>
      <c r="F7710" t="s">
        <v>4871</v>
      </c>
      <c r="G7710">
        <v>0</v>
      </c>
      <c r="H7710">
        <v>0</v>
      </c>
      <c r="I7710">
        <v>0</v>
      </c>
      <c r="J7710">
        <v>0</v>
      </c>
      <c r="K7710">
        <v>0</v>
      </c>
      <c r="L7710">
        <v>0</v>
      </c>
      <c r="M7710">
        <v>0</v>
      </c>
      <c r="N7710">
        <v>1</v>
      </c>
      <c r="O7710">
        <v>0</v>
      </c>
      <c r="P7710">
        <v>0</v>
      </c>
      <c r="Q7710">
        <v>1</v>
      </c>
    </row>
    <row r="7711" spans="1:17" x14ac:dyDescent="0.2">
      <c r="A7711" t="s">
        <v>24734</v>
      </c>
      <c r="B7711" t="s">
        <v>89</v>
      </c>
      <c r="C7711" t="s">
        <v>111</v>
      </c>
      <c r="D7711" t="s">
        <v>17029</v>
      </c>
      <c r="E7711" t="s">
        <v>81</v>
      </c>
      <c r="F7711" t="s">
        <v>4873</v>
      </c>
      <c r="G7711">
        <v>0</v>
      </c>
      <c r="H7711">
        <v>0</v>
      </c>
      <c r="I7711">
        <v>0</v>
      </c>
      <c r="J7711">
        <v>0</v>
      </c>
      <c r="K7711">
        <v>0</v>
      </c>
      <c r="L7711">
        <v>0</v>
      </c>
      <c r="M7711">
        <v>0</v>
      </c>
      <c r="N7711">
        <v>0</v>
      </c>
      <c r="O7711">
        <v>0</v>
      </c>
      <c r="P7711">
        <v>0</v>
      </c>
      <c r="Q7711">
        <v>0</v>
      </c>
    </row>
    <row r="7712" spans="1:17" x14ac:dyDescent="0.2">
      <c r="A7712" t="s">
        <v>24735</v>
      </c>
      <c r="B7712" t="s">
        <v>89</v>
      </c>
      <c r="C7712" t="s">
        <v>111</v>
      </c>
      <c r="D7712" t="s">
        <v>17029</v>
      </c>
      <c r="E7712" t="s">
        <v>81</v>
      </c>
      <c r="F7712" t="s">
        <v>17019</v>
      </c>
      <c r="G7712">
        <v>1</v>
      </c>
      <c r="H7712">
        <v>0</v>
      </c>
      <c r="I7712">
        <v>0</v>
      </c>
      <c r="J7712">
        <v>0</v>
      </c>
      <c r="K7712">
        <v>0</v>
      </c>
      <c r="L7712">
        <v>0</v>
      </c>
      <c r="M7712">
        <v>0</v>
      </c>
      <c r="N7712">
        <v>0</v>
      </c>
      <c r="O7712">
        <v>0</v>
      </c>
      <c r="P7712">
        <v>0</v>
      </c>
      <c r="Q7712">
        <v>0</v>
      </c>
    </row>
    <row r="7713" spans="1:17" x14ac:dyDescent="0.2">
      <c r="A7713" t="s">
        <v>24736</v>
      </c>
      <c r="B7713" t="s">
        <v>89</v>
      </c>
      <c r="C7713" t="s">
        <v>112</v>
      </c>
      <c r="D7713" t="s">
        <v>17029</v>
      </c>
      <c r="E7713" t="s">
        <v>79</v>
      </c>
      <c r="F7713" t="s">
        <v>4875</v>
      </c>
      <c r="G7713">
        <v>0</v>
      </c>
      <c r="H7713">
        <v>1</v>
      </c>
      <c r="I7713">
        <v>0</v>
      </c>
      <c r="J7713">
        <v>0</v>
      </c>
      <c r="K7713">
        <v>0</v>
      </c>
      <c r="L7713">
        <v>1</v>
      </c>
      <c r="M7713">
        <v>0</v>
      </c>
      <c r="N7713">
        <v>0</v>
      </c>
      <c r="O7713">
        <v>0</v>
      </c>
      <c r="P7713">
        <v>0</v>
      </c>
      <c r="Q7713">
        <v>0</v>
      </c>
    </row>
    <row r="7714" spans="1:17" x14ac:dyDescent="0.2">
      <c r="A7714" t="s">
        <v>24737</v>
      </c>
      <c r="B7714" t="s">
        <v>89</v>
      </c>
      <c r="C7714" t="s">
        <v>112</v>
      </c>
      <c r="D7714" t="s">
        <v>17029</v>
      </c>
      <c r="E7714" t="s">
        <v>79</v>
      </c>
      <c r="F7714" t="s">
        <v>4877</v>
      </c>
      <c r="G7714">
        <v>0</v>
      </c>
      <c r="H7714">
        <v>1</v>
      </c>
      <c r="I7714">
        <v>0</v>
      </c>
      <c r="J7714">
        <v>0</v>
      </c>
      <c r="K7714">
        <v>0</v>
      </c>
      <c r="L7714">
        <v>1</v>
      </c>
      <c r="M7714">
        <v>0</v>
      </c>
      <c r="N7714">
        <v>0</v>
      </c>
      <c r="O7714">
        <v>0</v>
      </c>
      <c r="P7714">
        <v>0</v>
      </c>
      <c r="Q7714">
        <v>0</v>
      </c>
    </row>
    <row r="7715" spans="1:17" x14ac:dyDescent="0.2">
      <c r="A7715" t="s">
        <v>24738</v>
      </c>
      <c r="B7715" t="s">
        <v>89</v>
      </c>
      <c r="C7715" t="s">
        <v>112</v>
      </c>
      <c r="D7715" t="s">
        <v>17029</v>
      </c>
      <c r="E7715" t="s">
        <v>79</v>
      </c>
      <c r="F7715" t="s">
        <v>4879</v>
      </c>
      <c r="G7715">
        <v>0</v>
      </c>
      <c r="H7715">
        <v>0</v>
      </c>
      <c r="I7715">
        <v>0</v>
      </c>
      <c r="J7715">
        <v>0</v>
      </c>
      <c r="K7715">
        <v>0</v>
      </c>
      <c r="L7715">
        <v>0</v>
      </c>
      <c r="M7715">
        <v>1</v>
      </c>
      <c r="N7715">
        <v>0</v>
      </c>
      <c r="O7715">
        <v>0</v>
      </c>
      <c r="P7715">
        <v>0</v>
      </c>
      <c r="Q7715">
        <v>0</v>
      </c>
    </row>
    <row r="7716" spans="1:17" x14ac:dyDescent="0.2">
      <c r="A7716" t="s">
        <v>24739</v>
      </c>
      <c r="B7716" t="s">
        <v>89</v>
      </c>
      <c r="C7716" t="s">
        <v>112</v>
      </c>
      <c r="D7716" t="s">
        <v>17029</v>
      </c>
      <c r="E7716" t="s">
        <v>79</v>
      </c>
      <c r="F7716" t="s">
        <v>4881</v>
      </c>
      <c r="G7716">
        <v>0</v>
      </c>
      <c r="H7716">
        <v>1</v>
      </c>
      <c r="I7716">
        <v>0</v>
      </c>
      <c r="J7716">
        <v>0</v>
      </c>
      <c r="K7716">
        <v>0</v>
      </c>
      <c r="L7716">
        <v>1</v>
      </c>
      <c r="M7716">
        <v>0</v>
      </c>
      <c r="N7716">
        <v>0</v>
      </c>
      <c r="O7716">
        <v>0</v>
      </c>
      <c r="P7716">
        <v>0</v>
      </c>
      <c r="Q7716">
        <v>0</v>
      </c>
    </row>
    <row r="7717" spans="1:17" x14ac:dyDescent="0.2">
      <c r="A7717" t="s">
        <v>24740</v>
      </c>
      <c r="B7717" t="s">
        <v>89</v>
      </c>
      <c r="C7717" t="s">
        <v>112</v>
      </c>
      <c r="D7717" t="s">
        <v>17029</v>
      </c>
      <c r="E7717" t="s">
        <v>79</v>
      </c>
      <c r="F7717" t="s">
        <v>4883</v>
      </c>
      <c r="G7717">
        <v>0</v>
      </c>
      <c r="H7717">
        <v>1</v>
      </c>
      <c r="I7717">
        <v>0</v>
      </c>
      <c r="J7717">
        <v>0</v>
      </c>
      <c r="K7717">
        <v>0</v>
      </c>
      <c r="L7717">
        <v>1</v>
      </c>
      <c r="M7717">
        <v>0</v>
      </c>
      <c r="N7717">
        <v>0</v>
      </c>
      <c r="O7717">
        <v>0</v>
      </c>
      <c r="P7717">
        <v>0</v>
      </c>
      <c r="Q7717">
        <v>0</v>
      </c>
    </row>
    <row r="7718" spans="1:17" x14ac:dyDescent="0.2">
      <c r="A7718" t="s">
        <v>24741</v>
      </c>
      <c r="B7718" t="s">
        <v>89</v>
      </c>
      <c r="C7718" t="s">
        <v>112</v>
      </c>
      <c r="D7718" t="s">
        <v>17029</v>
      </c>
      <c r="E7718" t="s">
        <v>79</v>
      </c>
      <c r="F7718" t="s">
        <v>4885</v>
      </c>
      <c r="G7718">
        <v>0</v>
      </c>
      <c r="H7718">
        <v>0</v>
      </c>
      <c r="I7718">
        <v>0</v>
      </c>
      <c r="J7718">
        <v>0</v>
      </c>
      <c r="K7718">
        <v>0</v>
      </c>
      <c r="L7718">
        <v>0</v>
      </c>
      <c r="M7718">
        <v>1</v>
      </c>
      <c r="N7718">
        <v>0</v>
      </c>
      <c r="O7718">
        <v>0</v>
      </c>
      <c r="P7718">
        <v>0</v>
      </c>
      <c r="Q7718">
        <v>0</v>
      </c>
    </row>
    <row r="7719" spans="1:17" x14ac:dyDescent="0.2">
      <c r="A7719" t="s">
        <v>24742</v>
      </c>
      <c r="B7719" t="s">
        <v>89</v>
      </c>
      <c r="C7719" t="s">
        <v>112</v>
      </c>
      <c r="D7719" t="s">
        <v>17029</v>
      </c>
      <c r="E7719" t="s">
        <v>79</v>
      </c>
      <c r="F7719" t="s">
        <v>4887</v>
      </c>
      <c r="G7719">
        <v>0</v>
      </c>
      <c r="H7719">
        <v>1</v>
      </c>
      <c r="I7719">
        <v>0</v>
      </c>
      <c r="J7719">
        <v>0</v>
      </c>
      <c r="K7719">
        <v>0</v>
      </c>
      <c r="L7719">
        <v>1</v>
      </c>
      <c r="M7719">
        <v>0</v>
      </c>
      <c r="N7719">
        <v>0</v>
      </c>
      <c r="O7719">
        <v>0</v>
      </c>
      <c r="P7719">
        <v>0</v>
      </c>
      <c r="Q7719">
        <v>0</v>
      </c>
    </row>
    <row r="7720" spans="1:17" x14ac:dyDescent="0.2">
      <c r="A7720" t="s">
        <v>24743</v>
      </c>
      <c r="B7720" t="s">
        <v>89</v>
      </c>
      <c r="C7720" t="s">
        <v>112</v>
      </c>
      <c r="D7720" t="s">
        <v>17029</v>
      </c>
      <c r="E7720" t="s">
        <v>79</v>
      </c>
      <c r="F7720" t="s">
        <v>4889</v>
      </c>
      <c r="G7720">
        <v>0</v>
      </c>
      <c r="H7720">
        <v>0</v>
      </c>
      <c r="I7720">
        <v>0</v>
      </c>
      <c r="J7720">
        <v>0</v>
      </c>
      <c r="K7720">
        <v>0</v>
      </c>
      <c r="L7720">
        <v>0</v>
      </c>
      <c r="M7720">
        <v>1</v>
      </c>
      <c r="N7720">
        <v>0</v>
      </c>
      <c r="O7720">
        <v>0</v>
      </c>
      <c r="P7720">
        <v>0</v>
      </c>
      <c r="Q7720">
        <v>0</v>
      </c>
    </row>
    <row r="7721" spans="1:17" x14ac:dyDescent="0.2">
      <c r="A7721" t="s">
        <v>24744</v>
      </c>
      <c r="B7721" t="s">
        <v>89</v>
      </c>
      <c r="C7721" t="s">
        <v>112</v>
      </c>
      <c r="D7721" t="s">
        <v>17029</v>
      </c>
      <c r="E7721" t="s">
        <v>79</v>
      </c>
      <c r="F7721" t="s">
        <v>4871</v>
      </c>
      <c r="G7721">
        <v>0</v>
      </c>
      <c r="H7721">
        <v>0</v>
      </c>
      <c r="I7721">
        <v>0</v>
      </c>
      <c r="J7721">
        <v>0</v>
      </c>
      <c r="K7721">
        <v>0</v>
      </c>
      <c r="L7721">
        <v>0</v>
      </c>
      <c r="M7721">
        <v>0</v>
      </c>
      <c r="N7721">
        <v>1</v>
      </c>
      <c r="O7721">
        <v>0</v>
      </c>
      <c r="P7721">
        <v>0</v>
      </c>
      <c r="Q7721">
        <v>1</v>
      </c>
    </row>
    <row r="7722" spans="1:17" x14ac:dyDescent="0.2">
      <c r="A7722" t="s">
        <v>24745</v>
      </c>
      <c r="B7722" t="s">
        <v>89</v>
      </c>
      <c r="C7722" t="s">
        <v>112</v>
      </c>
      <c r="D7722" t="s">
        <v>17029</v>
      </c>
      <c r="E7722" t="s">
        <v>79</v>
      </c>
      <c r="F7722" t="s">
        <v>4873</v>
      </c>
      <c r="G7722">
        <v>0</v>
      </c>
      <c r="H7722">
        <v>0</v>
      </c>
      <c r="I7722">
        <v>0</v>
      </c>
      <c r="J7722">
        <v>0</v>
      </c>
      <c r="K7722">
        <v>0</v>
      </c>
      <c r="L7722">
        <v>0</v>
      </c>
      <c r="M7722">
        <v>0</v>
      </c>
      <c r="N7722">
        <v>1</v>
      </c>
      <c r="O7722">
        <v>0</v>
      </c>
      <c r="P7722">
        <v>0</v>
      </c>
      <c r="Q7722">
        <v>1</v>
      </c>
    </row>
    <row r="7723" spans="1:17" x14ac:dyDescent="0.2">
      <c r="A7723" t="s">
        <v>24746</v>
      </c>
      <c r="B7723" t="s">
        <v>89</v>
      </c>
      <c r="C7723" t="s">
        <v>112</v>
      </c>
      <c r="D7723" t="s">
        <v>17029</v>
      </c>
      <c r="E7723" t="s">
        <v>79</v>
      </c>
      <c r="F7723" t="s">
        <v>17019</v>
      </c>
      <c r="G7723">
        <v>1</v>
      </c>
      <c r="H7723">
        <v>0</v>
      </c>
      <c r="I7723">
        <v>0</v>
      </c>
      <c r="J7723">
        <v>0</v>
      </c>
      <c r="K7723">
        <v>0</v>
      </c>
      <c r="L7723">
        <v>0</v>
      </c>
      <c r="M7723">
        <v>0</v>
      </c>
      <c r="N7723">
        <v>0</v>
      </c>
      <c r="O7723">
        <v>0</v>
      </c>
      <c r="P7723">
        <v>0</v>
      </c>
      <c r="Q7723">
        <v>0</v>
      </c>
    </row>
    <row r="7724" spans="1:17" x14ac:dyDescent="0.2">
      <c r="A7724" t="s">
        <v>24747</v>
      </c>
      <c r="B7724" t="s">
        <v>89</v>
      </c>
      <c r="C7724" t="s">
        <v>115</v>
      </c>
      <c r="D7724" t="s">
        <v>17029</v>
      </c>
      <c r="E7724" t="s">
        <v>81</v>
      </c>
      <c r="F7724" t="s">
        <v>4875</v>
      </c>
      <c r="G7724">
        <v>0</v>
      </c>
      <c r="H7724">
        <v>1</v>
      </c>
      <c r="I7724">
        <v>0</v>
      </c>
      <c r="J7724">
        <v>1</v>
      </c>
      <c r="K7724">
        <v>0</v>
      </c>
      <c r="L7724">
        <v>0</v>
      </c>
      <c r="M7724">
        <v>0</v>
      </c>
      <c r="N7724">
        <v>0</v>
      </c>
      <c r="O7724">
        <v>0</v>
      </c>
      <c r="P7724">
        <v>0</v>
      </c>
      <c r="Q7724">
        <v>0</v>
      </c>
    </row>
    <row r="7725" spans="1:17" x14ac:dyDescent="0.2">
      <c r="A7725" t="s">
        <v>24748</v>
      </c>
      <c r="B7725" t="s">
        <v>89</v>
      </c>
      <c r="C7725" t="s">
        <v>115</v>
      </c>
      <c r="D7725" t="s">
        <v>17029</v>
      </c>
      <c r="E7725" t="s">
        <v>81</v>
      </c>
      <c r="F7725" t="s">
        <v>4877</v>
      </c>
      <c r="G7725">
        <v>0</v>
      </c>
      <c r="H7725">
        <v>1</v>
      </c>
      <c r="I7725">
        <v>0</v>
      </c>
      <c r="J7725">
        <v>0</v>
      </c>
      <c r="K7725">
        <v>1</v>
      </c>
      <c r="L7725">
        <v>0</v>
      </c>
      <c r="M7725">
        <v>0</v>
      </c>
      <c r="N7725">
        <v>0</v>
      </c>
      <c r="O7725">
        <v>0</v>
      </c>
      <c r="P7725">
        <v>0</v>
      </c>
      <c r="Q7725">
        <v>0</v>
      </c>
    </row>
    <row r="7726" spans="1:17" x14ac:dyDescent="0.2">
      <c r="A7726" t="s">
        <v>24749</v>
      </c>
      <c r="B7726" t="s">
        <v>89</v>
      </c>
      <c r="C7726" t="s">
        <v>115</v>
      </c>
      <c r="D7726" t="s">
        <v>17029</v>
      </c>
      <c r="E7726" t="s">
        <v>81</v>
      </c>
      <c r="F7726" t="s">
        <v>4879</v>
      </c>
      <c r="G7726">
        <v>0</v>
      </c>
      <c r="H7726">
        <v>0</v>
      </c>
      <c r="I7726">
        <v>0</v>
      </c>
      <c r="J7726">
        <v>0</v>
      </c>
      <c r="K7726">
        <v>0</v>
      </c>
      <c r="L7726">
        <v>0</v>
      </c>
      <c r="M7726">
        <v>1</v>
      </c>
      <c r="N7726">
        <v>0</v>
      </c>
      <c r="O7726">
        <v>0</v>
      </c>
      <c r="P7726">
        <v>0</v>
      </c>
      <c r="Q7726">
        <v>0</v>
      </c>
    </row>
    <row r="7727" spans="1:17" x14ac:dyDescent="0.2">
      <c r="A7727" t="s">
        <v>24750</v>
      </c>
      <c r="B7727" t="s">
        <v>89</v>
      </c>
      <c r="C7727" t="s">
        <v>115</v>
      </c>
      <c r="D7727" t="s">
        <v>17029</v>
      </c>
      <c r="E7727" t="s">
        <v>81</v>
      </c>
      <c r="F7727" t="s">
        <v>4881</v>
      </c>
      <c r="G7727">
        <v>0</v>
      </c>
      <c r="H7727">
        <v>1</v>
      </c>
      <c r="I7727">
        <v>0</v>
      </c>
      <c r="J7727">
        <v>0</v>
      </c>
      <c r="K7727">
        <v>1</v>
      </c>
      <c r="L7727">
        <v>0</v>
      </c>
      <c r="M7727">
        <v>0</v>
      </c>
      <c r="N7727">
        <v>0</v>
      </c>
      <c r="O7727">
        <v>0</v>
      </c>
      <c r="P7727">
        <v>0</v>
      </c>
      <c r="Q7727">
        <v>0</v>
      </c>
    </row>
    <row r="7728" spans="1:17" x14ac:dyDescent="0.2">
      <c r="A7728" t="s">
        <v>24751</v>
      </c>
      <c r="B7728" t="s">
        <v>87</v>
      </c>
      <c r="C7728" t="s">
        <v>133</v>
      </c>
      <c r="D7728" t="s">
        <v>17029</v>
      </c>
      <c r="E7728" t="s">
        <v>79</v>
      </c>
      <c r="F7728" t="s">
        <v>4887</v>
      </c>
      <c r="G7728">
        <v>0</v>
      </c>
      <c r="H7728">
        <v>16</v>
      </c>
      <c r="I7728">
        <v>0</v>
      </c>
      <c r="J7728">
        <v>13</v>
      </c>
      <c r="K7728">
        <v>3</v>
      </c>
      <c r="L7728">
        <v>0</v>
      </c>
      <c r="M7728">
        <v>0</v>
      </c>
      <c r="N7728">
        <v>0</v>
      </c>
      <c r="O7728">
        <v>0</v>
      </c>
      <c r="P7728">
        <v>0</v>
      </c>
      <c r="Q7728">
        <v>0</v>
      </c>
    </row>
    <row r="7729" spans="1:17" x14ac:dyDescent="0.2">
      <c r="A7729" t="s">
        <v>24752</v>
      </c>
      <c r="B7729" t="s">
        <v>87</v>
      </c>
      <c r="C7729" t="s">
        <v>133</v>
      </c>
      <c r="D7729" t="s">
        <v>17029</v>
      </c>
      <c r="E7729" t="s">
        <v>79</v>
      </c>
      <c r="F7729" t="s">
        <v>4889</v>
      </c>
      <c r="G7729">
        <v>0</v>
      </c>
      <c r="H7729">
        <v>0</v>
      </c>
      <c r="I7729">
        <v>0</v>
      </c>
      <c r="J7729">
        <v>0</v>
      </c>
      <c r="K7729">
        <v>0</v>
      </c>
      <c r="L7729">
        <v>0</v>
      </c>
      <c r="M7729">
        <v>16</v>
      </c>
      <c r="N7729">
        <v>0</v>
      </c>
      <c r="O7729">
        <v>0</v>
      </c>
      <c r="P7729">
        <v>0</v>
      </c>
      <c r="Q7729">
        <v>0</v>
      </c>
    </row>
    <row r="7730" spans="1:17" x14ac:dyDescent="0.2">
      <c r="A7730" t="s">
        <v>24753</v>
      </c>
      <c r="B7730" t="s">
        <v>87</v>
      </c>
      <c r="C7730" t="s">
        <v>133</v>
      </c>
      <c r="D7730" t="s">
        <v>17029</v>
      </c>
      <c r="E7730" t="s">
        <v>79</v>
      </c>
      <c r="F7730" t="s">
        <v>4871</v>
      </c>
      <c r="G7730">
        <v>0</v>
      </c>
      <c r="H7730">
        <v>0</v>
      </c>
      <c r="I7730">
        <v>0</v>
      </c>
      <c r="J7730">
        <v>0</v>
      </c>
      <c r="K7730">
        <v>0</v>
      </c>
      <c r="L7730">
        <v>0</v>
      </c>
      <c r="M7730">
        <v>0</v>
      </c>
      <c r="N7730">
        <v>5</v>
      </c>
      <c r="O7730">
        <v>5</v>
      </c>
      <c r="P7730">
        <v>0</v>
      </c>
      <c r="Q7730">
        <v>0</v>
      </c>
    </row>
    <row r="7731" spans="1:17" x14ac:dyDescent="0.2">
      <c r="A7731" t="s">
        <v>24754</v>
      </c>
      <c r="B7731" t="s">
        <v>87</v>
      </c>
      <c r="C7731" t="s">
        <v>133</v>
      </c>
      <c r="D7731" t="s">
        <v>17029</v>
      </c>
      <c r="E7731" t="s">
        <v>79</v>
      </c>
      <c r="F7731" t="s">
        <v>4873</v>
      </c>
      <c r="G7731">
        <v>0</v>
      </c>
      <c r="H7731">
        <v>0</v>
      </c>
      <c r="I7731">
        <v>0</v>
      </c>
      <c r="J7731">
        <v>0</v>
      </c>
      <c r="K7731">
        <v>0</v>
      </c>
      <c r="L7731">
        <v>0</v>
      </c>
      <c r="M7731">
        <v>0</v>
      </c>
      <c r="N7731">
        <v>5</v>
      </c>
      <c r="O7731">
        <v>5</v>
      </c>
      <c r="P7731">
        <v>0</v>
      </c>
      <c r="Q7731">
        <v>0</v>
      </c>
    </row>
    <row r="7732" spans="1:17" x14ac:dyDescent="0.2">
      <c r="A7732" t="s">
        <v>24755</v>
      </c>
      <c r="B7732" t="s">
        <v>87</v>
      </c>
      <c r="C7732" t="s">
        <v>133</v>
      </c>
      <c r="D7732" t="s">
        <v>17029</v>
      </c>
      <c r="E7732" t="s">
        <v>79</v>
      </c>
      <c r="F7732" t="s">
        <v>17019</v>
      </c>
      <c r="G7732">
        <v>16</v>
      </c>
      <c r="H7732">
        <v>0</v>
      </c>
      <c r="I7732">
        <v>0</v>
      </c>
      <c r="J7732">
        <v>0</v>
      </c>
      <c r="K7732">
        <v>0</v>
      </c>
      <c r="L7732">
        <v>0</v>
      </c>
      <c r="M7732">
        <v>0</v>
      </c>
      <c r="N7732">
        <v>0</v>
      </c>
      <c r="O7732">
        <v>0</v>
      </c>
      <c r="P7732">
        <v>0</v>
      </c>
      <c r="Q7732">
        <v>0</v>
      </c>
    </row>
    <row r="7733" spans="1:17" x14ac:dyDescent="0.2">
      <c r="A7733" t="s">
        <v>24756</v>
      </c>
      <c r="B7733" t="s">
        <v>87</v>
      </c>
      <c r="C7733" t="s">
        <v>133</v>
      </c>
      <c r="D7733" t="s">
        <v>17029</v>
      </c>
      <c r="E7733" t="s">
        <v>81</v>
      </c>
      <c r="F7733" t="s">
        <v>4875</v>
      </c>
      <c r="G7733">
        <v>0</v>
      </c>
      <c r="H7733">
        <v>28</v>
      </c>
      <c r="I7733">
        <v>1</v>
      </c>
      <c r="J7733">
        <v>12</v>
      </c>
      <c r="K7733">
        <v>9</v>
      </c>
      <c r="L7733">
        <v>6</v>
      </c>
      <c r="M7733">
        <v>0</v>
      </c>
      <c r="N7733">
        <v>0</v>
      </c>
      <c r="O7733">
        <v>0</v>
      </c>
      <c r="P7733">
        <v>0</v>
      </c>
      <c r="Q7733">
        <v>0</v>
      </c>
    </row>
    <row r="7734" spans="1:17" x14ac:dyDescent="0.2">
      <c r="A7734" t="s">
        <v>24757</v>
      </c>
      <c r="B7734" t="s">
        <v>87</v>
      </c>
      <c r="C7734" t="s">
        <v>133</v>
      </c>
      <c r="D7734" t="s">
        <v>17029</v>
      </c>
      <c r="E7734" t="s">
        <v>81</v>
      </c>
      <c r="F7734" t="s">
        <v>4877</v>
      </c>
      <c r="G7734">
        <v>0</v>
      </c>
      <c r="H7734">
        <v>28</v>
      </c>
      <c r="I7734">
        <v>0</v>
      </c>
      <c r="J7734">
        <v>13</v>
      </c>
      <c r="K7734">
        <v>8</v>
      </c>
      <c r="L7734">
        <v>7</v>
      </c>
      <c r="M7734">
        <v>0</v>
      </c>
      <c r="N7734">
        <v>0</v>
      </c>
      <c r="O7734">
        <v>0</v>
      </c>
      <c r="P7734">
        <v>0</v>
      </c>
      <c r="Q7734">
        <v>0</v>
      </c>
    </row>
    <row r="7735" spans="1:17" x14ac:dyDescent="0.2">
      <c r="A7735" t="s">
        <v>24758</v>
      </c>
      <c r="B7735" t="s">
        <v>87</v>
      </c>
      <c r="C7735" t="s">
        <v>133</v>
      </c>
      <c r="D7735" t="s">
        <v>17029</v>
      </c>
      <c r="E7735" t="s">
        <v>81</v>
      </c>
      <c r="F7735" t="s">
        <v>4879</v>
      </c>
      <c r="G7735">
        <v>0</v>
      </c>
      <c r="H7735">
        <v>0</v>
      </c>
      <c r="I7735">
        <v>0</v>
      </c>
      <c r="J7735">
        <v>0</v>
      </c>
      <c r="K7735">
        <v>0</v>
      </c>
      <c r="L7735">
        <v>0</v>
      </c>
      <c r="M7735">
        <v>28</v>
      </c>
      <c r="N7735">
        <v>0</v>
      </c>
      <c r="O7735">
        <v>0</v>
      </c>
      <c r="P7735">
        <v>0</v>
      </c>
      <c r="Q7735">
        <v>0</v>
      </c>
    </row>
    <row r="7736" spans="1:17" x14ac:dyDescent="0.2">
      <c r="A7736" t="s">
        <v>24759</v>
      </c>
      <c r="B7736" t="s">
        <v>87</v>
      </c>
      <c r="C7736" t="s">
        <v>133</v>
      </c>
      <c r="D7736" t="s">
        <v>17029</v>
      </c>
      <c r="E7736" t="s">
        <v>81</v>
      </c>
      <c r="F7736" t="s">
        <v>4881</v>
      </c>
      <c r="G7736">
        <v>0</v>
      </c>
      <c r="H7736">
        <v>28</v>
      </c>
      <c r="I7736">
        <v>0</v>
      </c>
      <c r="J7736">
        <v>13</v>
      </c>
      <c r="K7736">
        <v>8</v>
      </c>
      <c r="L7736">
        <v>7</v>
      </c>
      <c r="M7736">
        <v>0</v>
      </c>
      <c r="N7736">
        <v>0</v>
      </c>
      <c r="O7736">
        <v>0</v>
      </c>
      <c r="P7736">
        <v>0</v>
      </c>
      <c r="Q7736">
        <v>0</v>
      </c>
    </row>
    <row r="7737" spans="1:17" x14ac:dyDescent="0.2">
      <c r="A7737" t="s">
        <v>24760</v>
      </c>
      <c r="B7737" t="s">
        <v>87</v>
      </c>
      <c r="C7737" t="s">
        <v>133</v>
      </c>
      <c r="D7737" t="s">
        <v>17029</v>
      </c>
      <c r="E7737" t="s">
        <v>81</v>
      </c>
      <c r="F7737" t="s">
        <v>4883</v>
      </c>
      <c r="G7737">
        <v>0</v>
      </c>
      <c r="H7737">
        <v>28</v>
      </c>
      <c r="I7737">
        <v>0</v>
      </c>
      <c r="J7737">
        <v>13</v>
      </c>
      <c r="K7737">
        <v>8</v>
      </c>
      <c r="L7737">
        <v>7</v>
      </c>
      <c r="M7737">
        <v>0</v>
      </c>
      <c r="N7737">
        <v>0</v>
      </c>
      <c r="O7737">
        <v>0</v>
      </c>
      <c r="P7737">
        <v>0</v>
      </c>
      <c r="Q7737">
        <v>0</v>
      </c>
    </row>
    <row r="7738" spans="1:17" x14ac:dyDescent="0.2">
      <c r="A7738" t="s">
        <v>24761</v>
      </c>
      <c r="B7738" t="s">
        <v>87</v>
      </c>
      <c r="C7738" t="s">
        <v>133</v>
      </c>
      <c r="D7738" t="s">
        <v>17029</v>
      </c>
      <c r="E7738" t="s">
        <v>81</v>
      </c>
      <c r="F7738" t="s">
        <v>4885</v>
      </c>
      <c r="G7738">
        <v>0</v>
      </c>
      <c r="H7738">
        <v>0</v>
      </c>
      <c r="I7738">
        <v>0</v>
      </c>
      <c r="J7738">
        <v>0</v>
      </c>
      <c r="K7738">
        <v>0</v>
      </c>
      <c r="L7738">
        <v>0</v>
      </c>
      <c r="M7738">
        <v>28</v>
      </c>
      <c r="N7738">
        <v>0</v>
      </c>
      <c r="O7738">
        <v>0</v>
      </c>
      <c r="P7738">
        <v>0</v>
      </c>
      <c r="Q7738">
        <v>0</v>
      </c>
    </row>
    <row r="7739" spans="1:17" x14ac:dyDescent="0.2">
      <c r="A7739" t="s">
        <v>24762</v>
      </c>
      <c r="B7739" t="s">
        <v>87</v>
      </c>
      <c r="C7739" t="s">
        <v>133</v>
      </c>
      <c r="D7739" t="s">
        <v>17029</v>
      </c>
      <c r="E7739" t="s">
        <v>81</v>
      </c>
      <c r="F7739" t="s">
        <v>4887</v>
      </c>
      <c r="G7739">
        <v>0</v>
      </c>
      <c r="H7739">
        <v>28</v>
      </c>
      <c r="I7739">
        <v>0</v>
      </c>
      <c r="J7739">
        <v>13</v>
      </c>
      <c r="K7739">
        <v>8</v>
      </c>
      <c r="L7739">
        <v>7</v>
      </c>
      <c r="M7739">
        <v>0</v>
      </c>
      <c r="N7739">
        <v>0</v>
      </c>
      <c r="O7739">
        <v>0</v>
      </c>
      <c r="P7739">
        <v>0</v>
      </c>
      <c r="Q7739">
        <v>0</v>
      </c>
    </row>
    <row r="7740" spans="1:17" x14ac:dyDescent="0.2">
      <c r="A7740" t="s">
        <v>24763</v>
      </c>
      <c r="B7740" t="s">
        <v>87</v>
      </c>
      <c r="C7740" t="s">
        <v>133</v>
      </c>
      <c r="D7740" t="s">
        <v>17029</v>
      </c>
      <c r="E7740" t="s">
        <v>81</v>
      </c>
      <c r="F7740" t="s">
        <v>4889</v>
      </c>
      <c r="G7740">
        <v>0</v>
      </c>
      <c r="H7740">
        <v>0</v>
      </c>
      <c r="I7740">
        <v>0</v>
      </c>
      <c r="J7740">
        <v>0</v>
      </c>
      <c r="K7740">
        <v>0</v>
      </c>
      <c r="L7740">
        <v>0</v>
      </c>
      <c r="M7740">
        <v>28</v>
      </c>
      <c r="N7740">
        <v>0</v>
      </c>
      <c r="O7740">
        <v>0</v>
      </c>
      <c r="P7740">
        <v>0</v>
      </c>
      <c r="Q7740">
        <v>0</v>
      </c>
    </row>
    <row r="7741" spans="1:17" x14ac:dyDescent="0.2">
      <c r="A7741" t="s">
        <v>24764</v>
      </c>
      <c r="B7741" t="s">
        <v>87</v>
      </c>
      <c r="C7741" t="s">
        <v>133</v>
      </c>
      <c r="D7741" t="s">
        <v>17029</v>
      </c>
      <c r="E7741" t="s">
        <v>81</v>
      </c>
      <c r="F7741" t="s">
        <v>4871</v>
      </c>
      <c r="G7741">
        <v>0</v>
      </c>
      <c r="H7741">
        <v>0</v>
      </c>
      <c r="I7741">
        <v>0</v>
      </c>
      <c r="J7741">
        <v>0</v>
      </c>
      <c r="K7741">
        <v>0</v>
      </c>
      <c r="L7741">
        <v>0</v>
      </c>
      <c r="M7741">
        <v>0</v>
      </c>
      <c r="N7741">
        <v>8</v>
      </c>
      <c r="O7741">
        <v>5</v>
      </c>
      <c r="P7741">
        <v>1</v>
      </c>
      <c r="Q7741">
        <v>2</v>
      </c>
    </row>
    <row r="7742" spans="1:17" x14ac:dyDescent="0.2">
      <c r="A7742" t="s">
        <v>24765</v>
      </c>
      <c r="B7742" t="s">
        <v>87</v>
      </c>
      <c r="C7742" t="s">
        <v>133</v>
      </c>
      <c r="D7742" t="s">
        <v>17029</v>
      </c>
      <c r="E7742" t="s">
        <v>81</v>
      </c>
      <c r="F7742" t="s">
        <v>4873</v>
      </c>
      <c r="G7742">
        <v>0</v>
      </c>
      <c r="H7742">
        <v>0</v>
      </c>
      <c r="I7742">
        <v>0</v>
      </c>
      <c r="J7742">
        <v>0</v>
      </c>
      <c r="K7742">
        <v>0</v>
      </c>
      <c r="L7742">
        <v>0</v>
      </c>
      <c r="M7742">
        <v>0</v>
      </c>
      <c r="N7742">
        <v>7</v>
      </c>
      <c r="O7742">
        <v>5</v>
      </c>
      <c r="P7742">
        <v>1</v>
      </c>
      <c r="Q7742">
        <v>1</v>
      </c>
    </row>
    <row r="7743" spans="1:17" x14ac:dyDescent="0.2">
      <c r="A7743" t="s">
        <v>24766</v>
      </c>
      <c r="B7743" t="s">
        <v>87</v>
      </c>
      <c r="C7743" t="s">
        <v>133</v>
      </c>
      <c r="D7743" t="s">
        <v>17029</v>
      </c>
      <c r="E7743" t="s">
        <v>81</v>
      </c>
      <c r="F7743" t="s">
        <v>17019</v>
      </c>
      <c r="G7743">
        <v>28</v>
      </c>
      <c r="H7743">
        <v>0</v>
      </c>
      <c r="I7743">
        <v>0</v>
      </c>
      <c r="J7743">
        <v>0</v>
      </c>
      <c r="K7743">
        <v>0</v>
      </c>
      <c r="L7743">
        <v>0</v>
      </c>
      <c r="M7743">
        <v>0</v>
      </c>
      <c r="N7743">
        <v>0</v>
      </c>
      <c r="O7743">
        <v>0</v>
      </c>
      <c r="P7743">
        <v>0</v>
      </c>
      <c r="Q7743">
        <v>0</v>
      </c>
    </row>
    <row r="7744" spans="1:17" x14ac:dyDescent="0.2">
      <c r="A7744" t="s">
        <v>24767</v>
      </c>
      <c r="B7744" t="s">
        <v>87</v>
      </c>
      <c r="C7744" t="s">
        <v>133</v>
      </c>
      <c r="D7744" t="s">
        <v>17025</v>
      </c>
      <c r="E7744" t="s">
        <v>79</v>
      </c>
      <c r="F7744" t="s">
        <v>17019</v>
      </c>
      <c r="G7744">
        <v>6</v>
      </c>
      <c r="H7744">
        <v>0</v>
      </c>
      <c r="I7744">
        <v>0</v>
      </c>
      <c r="J7744">
        <v>0</v>
      </c>
      <c r="K7744">
        <v>0</v>
      </c>
      <c r="L7744">
        <v>0</v>
      </c>
      <c r="M7744">
        <v>0</v>
      </c>
      <c r="N7744">
        <v>0</v>
      </c>
      <c r="O7744">
        <v>0</v>
      </c>
      <c r="P7744">
        <v>0</v>
      </c>
      <c r="Q7744">
        <v>0</v>
      </c>
    </row>
    <row r="7745" spans="1:17" x14ac:dyDescent="0.2">
      <c r="A7745" t="s">
        <v>24768</v>
      </c>
      <c r="B7745" t="s">
        <v>87</v>
      </c>
      <c r="C7745" t="s">
        <v>133</v>
      </c>
      <c r="D7745" t="s">
        <v>17025</v>
      </c>
      <c r="E7745" t="s">
        <v>81</v>
      </c>
      <c r="F7745" t="s">
        <v>17019</v>
      </c>
      <c r="G7745">
        <v>2</v>
      </c>
      <c r="H7745">
        <v>0</v>
      </c>
      <c r="I7745">
        <v>0</v>
      </c>
      <c r="J7745">
        <v>0</v>
      </c>
      <c r="K7745">
        <v>0</v>
      </c>
      <c r="L7745">
        <v>0</v>
      </c>
      <c r="M7745">
        <v>0</v>
      </c>
      <c r="N7745">
        <v>0</v>
      </c>
      <c r="O7745">
        <v>0</v>
      </c>
      <c r="P7745">
        <v>0</v>
      </c>
      <c r="Q7745">
        <v>0</v>
      </c>
    </row>
    <row r="7746" spans="1:17" x14ac:dyDescent="0.2">
      <c r="A7746" t="s">
        <v>24769</v>
      </c>
      <c r="B7746" t="s">
        <v>87</v>
      </c>
      <c r="C7746" t="s">
        <v>134</v>
      </c>
      <c r="D7746" t="s">
        <v>17029</v>
      </c>
      <c r="E7746" t="s">
        <v>79</v>
      </c>
      <c r="F7746" t="s">
        <v>4875</v>
      </c>
      <c r="G7746">
        <v>0</v>
      </c>
      <c r="H7746">
        <v>15</v>
      </c>
      <c r="I7746">
        <v>2</v>
      </c>
      <c r="J7746">
        <v>12</v>
      </c>
      <c r="K7746">
        <v>1</v>
      </c>
      <c r="L7746">
        <v>0</v>
      </c>
      <c r="M7746">
        <v>0</v>
      </c>
      <c r="N7746">
        <v>0</v>
      </c>
      <c r="O7746">
        <v>0</v>
      </c>
      <c r="P7746">
        <v>0</v>
      </c>
      <c r="Q7746">
        <v>0</v>
      </c>
    </row>
    <row r="7747" spans="1:17" x14ac:dyDescent="0.2">
      <c r="A7747" t="s">
        <v>24770</v>
      </c>
      <c r="B7747" t="s">
        <v>87</v>
      </c>
      <c r="C7747" t="s">
        <v>134</v>
      </c>
      <c r="D7747" t="s">
        <v>17029</v>
      </c>
      <c r="E7747" t="s">
        <v>79</v>
      </c>
      <c r="F7747" t="s">
        <v>4877</v>
      </c>
      <c r="G7747">
        <v>0</v>
      </c>
      <c r="H7747">
        <v>15</v>
      </c>
      <c r="I7747">
        <v>2</v>
      </c>
      <c r="J7747">
        <v>12</v>
      </c>
      <c r="K7747">
        <v>0</v>
      </c>
      <c r="L7747">
        <v>1</v>
      </c>
      <c r="M7747">
        <v>0</v>
      </c>
      <c r="N7747">
        <v>0</v>
      </c>
      <c r="O7747">
        <v>0</v>
      </c>
      <c r="P7747">
        <v>0</v>
      </c>
      <c r="Q7747">
        <v>0</v>
      </c>
    </row>
    <row r="7748" spans="1:17" x14ac:dyDescent="0.2">
      <c r="A7748" t="s">
        <v>24771</v>
      </c>
      <c r="B7748" t="s">
        <v>87</v>
      </c>
      <c r="C7748" t="s">
        <v>134</v>
      </c>
      <c r="D7748" t="s">
        <v>17029</v>
      </c>
      <c r="E7748" t="s">
        <v>79</v>
      </c>
      <c r="F7748" t="s">
        <v>4879</v>
      </c>
      <c r="G7748">
        <v>0</v>
      </c>
      <c r="H7748">
        <v>0</v>
      </c>
      <c r="I7748">
        <v>0</v>
      </c>
      <c r="J7748">
        <v>0</v>
      </c>
      <c r="K7748">
        <v>0</v>
      </c>
      <c r="L7748">
        <v>0</v>
      </c>
      <c r="M7748">
        <v>15</v>
      </c>
      <c r="N7748">
        <v>0</v>
      </c>
      <c r="O7748">
        <v>0</v>
      </c>
      <c r="P7748">
        <v>0</v>
      </c>
      <c r="Q7748">
        <v>0</v>
      </c>
    </row>
    <row r="7749" spans="1:17" x14ac:dyDescent="0.2">
      <c r="A7749" t="s">
        <v>24772</v>
      </c>
      <c r="B7749" t="s">
        <v>87</v>
      </c>
      <c r="C7749" t="s">
        <v>134</v>
      </c>
      <c r="D7749" t="s">
        <v>17029</v>
      </c>
      <c r="E7749" t="s">
        <v>79</v>
      </c>
      <c r="F7749" t="s">
        <v>4881</v>
      </c>
      <c r="G7749">
        <v>0</v>
      </c>
      <c r="H7749">
        <v>15</v>
      </c>
      <c r="I7749">
        <v>2</v>
      </c>
      <c r="J7749">
        <v>12</v>
      </c>
      <c r="K7749">
        <v>0</v>
      </c>
      <c r="L7749">
        <v>1</v>
      </c>
      <c r="M7749">
        <v>0</v>
      </c>
      <c r="N7749">
        <v>0</v>
      </c>
      <c r="O7749">
        <v>0</v>
      </c>
      <c r="P7749">
        <v>0</v>
      </c>
      <c r="Q7749">
        <v>0</v>
      </c>
    </row>
    <row r="7750" spans="1:17" x14ac:dyDescent="0.2">
      <c r="A7750" t="s">
        <v>24773</v>
      </c>
      <c r="B7750" t="s">
        <v>87</v>
      </c>
      <c r="C7750" t="s">
        <v>134</v>
      </c>
      <c r="D7750" t="s">
        <v>17029</v>
      </c>
      <c r="E7750" t="s">
        <v>79</v>
      </c>
      <c r="F7750" t="s">
        <v>4883</v>
      </c>
      <c r="G7750">
        <v>0</v>
      </c>
      <c r="H7750">
        <v>15</v>
      </c>
      <c r="I7750">
        <v>2</v>
      </c>
      <c r="J7750">
        <v>12</v>
      </c>
      <c r="K7750">
        <v>0</v>
      </c>
      <c r="L7750">
        <v>1</v>
      </c>
      <c r="M7750">
        <v>0</v>
      </c>
      <c r="N7750">
        <v>0</v>
      </c>
      <c r="O7750">
        <v>0</v>
      </c>
      <c r="P7750">
        <v>0</v>
      </c>
      <c r="Q7750">
        <v>0</v>
      </c>
    </row>
    <row r="7751" spans="1:17" x14ac:dyDescent="0.2">
      <c r="A7751" t="s">
        <v>24774</v>
      </c>
      <c r="B7751" t="s">
        <v>87</v>
      </c>
      <c r="C7751" t="s">
        <v>134</v>
      </c>
      <c r="D7751" t="s">
        <v>17029</v>
      </c>
      <c r="E7751" t="s">
        <v>79</v>
      </c>
      <c r="F7751" t="s">
        <v>4885</v>
      </c>
      <c r="G7751">
        <v>0</v>
      </c>
      <c r="H7751">
        <v>0</v>
      </c>
      <c r="I7751">
        <v>0</v>
      </c>
      <c r="J7751">
        <v>0</v>
      </c>
      <c r="K7751">
        <v>0</v>
      </c>
      <c r="L7751">
        <v>0</v>
      </c>
      <c r="M7751">
        <v>15</v>
      </c>
      <c r="N7751">
        <v>0</v>
      </c>
      <c r="O7751">
        <v>0</v>
      </c>
      <c r="P7751">
        <v>0</v>
      </c>
      <c r="Q7751">
        <v>0</v>
      </c>
    </row>
    <row r="7752" spans="1:17" x14ac:dyDescent="0.2">
      <c r="A7752" t="s">
        <v>24775</v>
      </c>
      <c r="B7752" t="s">
        <v>87</v>
      </c>
      <c r="C7752" t="s">
        <v>134</v>
      </c>
      <c r="D7752" t="s">
        <v>17029</v>
      </c>
      <c r="E7752" t="s">
        <v>79</v>
      </c>
      <c r="F7752" t="s">
        <v>4887</v>
      </c>
      <c r="G7752">
        <v>0</v>
      </c>
      <c r="H7752">
        <v>15</v>
      </c>
      <c r="I7752">
        <v>2</v>
      </c>
      <c r="J7752">
        <v>12</v>
      </c>
      <c r="K7752">
        <v>1</v>
      </c>
      <c r="L7752">
        <v>0</v>
      </c>
      <c r="M7752">
        <v>0</v>
      </c>
      <c r="N7752">
        <v>0</v>
      </c>
      <c r="O7752">
        <v>0</v>
      </c>
      <c r="P7752">
        <v>0</v>
      </c>
      <c r="Q7752">
        <v>0</v>
      </c>
    </row>
    <row r="7753" spans="1:17" x14ac:dyDescent="0.2">
      <c r="A7753" t="s">
        <v>24776</v>
      </c>
      <c r="B7753" t="s">
        <v>87</v>
      </c>
      <c r="C7753" t="s">
        <v>134</v>
      </c>
      <c r="D7753" t="s">
        <v>17029</v>
      </c>
      <c r="E7753" t="s">
        <v>79</v>
      </c>
      <c r="F7753" t="s">
        <v>4889</v>
      </c>
      <c r="G7753">
        <v>0</v>
      </c>
      <c r="H7753">
        <v>0</v>
      </c>
      <c r="I7753">
        <v>0</v>
      </c>
      <c r="J7753">
        <v>0</v>
      </c>
      <c r="K7753">
        <v>0</v>
      </c>
      <c r="L7753">
        <v>0</v>
      </c>
      <c r="M7753">
        <v>15</v>
      </c>
      <c r="N7753">
        <v>0</v>
      </c>
      <c r="O7753">
        <v>0</v>
      </c>
      <c r="P7753">
        <v>0</v>
      </c>
      <c r="Q7753">
        <v>0</v>
      </c>
    </row>
    <row r="7754" spans="1:17" x14ac:dyDescent="0.2">
      <c r="A7754" t="s">
        <v>24777</v>
      </c>
      <c r="B7754" t="s">
        <v>87</v>
      </c>
      <c r="C7754" t="s">
        <v>134</v>
      </c>
      <c r="D7754" t="s">
        <v>17029</v>
      </c>
      <c r="E7754" t="s">
        <v>79</v>
      </c>
      <c r="F7754" t="s">
        <v>4871</v>
      </c>
      <c r="G7754">
        <v>0</v>
      </c>
      <c r="H7754">
        <v>0</v>
      </c>
      <c r="I7754">
        <v>0</v>
      </c>
      <c r="J7754">
        <v>0</v>
      </c>
      <c r="K7754">
        <v>0</v>
      </c>
      <c r="L7754">
        <v>0</v>
      </c>
      <c r="M7754">
        <v>0</v>
      </c>
      <c r="N7754">
        <v>12</v>
      </c>
      <c r="O7754">
        <v>11</v>
      </c>
      <c r="P7754">
        <v>1</v>
      </c>
      <c r="Q7754">
        <v>0</v>
      </c>
    </row>
    <row r="7755" spans="1:17" x14ac:dyDescent="0.2">
      <c r="A7755" t="s">
        <v>24778</v>
      </c>
      <c r="B7755" t="s">
        <v>87</v>
      </c>
      <c r="C7755" t="s">
        <v>134</v>
      </c>
      <c r="D7755" t="s">
        <v>17029</v>
      </c>
      <c r="E7755" t="s">
        <v>79</v>
      </c>
      <c r="F7755" t="s">
        <v>4873</v>
      </c>
      <c r="G7755">
        <v>0</v>
      </c>
      <c r="H7755">
        <v>0</v>
      </c>
      <c r="I7755">
        <v>0</v>
      </c>
      <c r="J7755">
        <v>0</v>
      </c>
      <c r="K7755">
        <v>0</v>
      </c>
      <c r="L7755">
        <v>0</v>
      </c>
      <c r="M7755">
        <v>0</v>
      </c>
      <c r="N7755">
        <v>11</v>
      </c>
      <c r="O7755">
        <v>10</v>
      </c>
      <c r="P7755">
        <v>1</v>
      </c>
      <c r="Q7755">
        <v>0</v>
      </c>
    </row>
    <row r="7756" spans="1:17" x14ac:dyDescent="0.2">
      <c r="A7756" t="s">
        <v>24779</v>
      </c>
      <c r="B7756" t="s">
        <v>87</v>
      </c>
      <c r="C7756" t="s">
        <v>134</v>
      </c>
      <c r="D7756" t="s">
        <v>17029</v>
      </c>
      <c r="E7756" t="s">
        <v>79</v>
      </c>
      <c r="F7756" t="s">
        <v>17019</v>
      </c>
      <c r="G7756">
        <v>15</v>
      </c>
      <c r="H7756">
        <v>0</v>
      </c>
      <c r="I7756">
        <v>0</v>
      </c>
      <c r="J7756">
        <v>0</v>
      </c>
      <c r="K7756">
        <v>0</v>
      </c>
      <c r="L7756">
        <v>0</v>
      </c>
      <c r="M7756">
        <v>0</v>
      </c>
      <c r="N7756">
        <v>0</v>
      </c>
      <c r="O7756">
        <v>0</v>
      </c>
      <c r="P7756">
        <v>0</v>
      </c>
      <c r="Q7756">
        <v>0</v>
      </c>
    </row>
    <row r="7757" spans="1:17" x14ac:dyDescent="0.2">
      <c r="A7757" t="s">
        <v>24780</v>
      </c>
      <c r="B7757" t="s">
        <v>87</v>
      </c>
      <c r="C7757" t="s">
        <v>134</v>
      </c>
      <c r="D7757" t="s">
        <v>17029</v>
      </c>
      <c r="E7757" t="s">
        <v>81</v>
      </c>
      <c r="F7757" t="s">
        <v>4875</v>
      </c>
      <c r="G7757">
        <v>0</v>
      </c>
      <c r="H7757">
        <v>17</v>
      </c>
      <c r="I7757">
        <v>6</v>
      </c>
      <c r="J7757">
        <v>8</v>
      </c>
      <c r="K7757">
        <v>3</v>
      </c>
      <c r="L7757">
        <v>0</v>
      </c>
      <c r="M7757">
        <v>0</v>
      </c>
      <c r="N7757">
        <v>0</v>
      </c>
      <c r="O7757">
        <v>0</v>
      </c>
      <c r="P7757">
        <v>0</v>
      </c>
      <c r="Q7757">
        <v>0</v>
      </c>
    </row>
    <row r="7758" spans="1:17" x14ac:dyDescent="0.2">
      <c r="A7758" t="s">
        <v>24781</v>
      </c>
      <c r="B7758" t="s">
        <v>87</v>
      </c>
      <c r="C7758" t="s">
        <v>134</v>
      </c>
      <c r="D7758" t="s">
        <v>17029</v>
      </c>
      <c r="E7758" t="s">
        <v>81</v>
      </c>
      <c r="F7758" t="s">
        <v>4877</v>
      </c>
      <c r="G7758">
        <v>0</v>
      </c>
      <c r="H7758">
        <v>17</v>
      </c>
      <c r="I7758">
        <v>5</v>
      </c>
      <c r="J7758">
        <v>7</v>
      </c>
      <c r="K7758">
        <v>3</v>
      </c>
      <c r="L7758">
        <v>2</v>
      </c>
      <c r="M7758">
        <v>0</v>
      </c>
      <c r="N7758">
        <v>0</v>
      </c>
      <c r="O7758">
        <v>0</v>
      </c>
      <c r="P7758">
        <v>0</v>
      </c>
      <c r="Q7758">
        <v>0</v>
      </c>
    </row>
    <row r="7759" spans="1:17" x14ac:dyDescent="0.2">
      <c r="A7759" t="s">
        <v>24782</v>
      </c>
      <c r="B7759" t="s">
        <v>87</v>
      </c>
      <c r="C7759" t="s">
        <v>134</v>
      </c>
      <c r="D7759" t="s">
        <v>17029</v>
      </c>
      <c r="E7759" t="s">
        <v>81</v>
      </c>
      <c r="F7759" t="s">
        <v>4879</v>
      </c>
      <c r="G7759">
        <v>0</v>
      </c>
      <c r="H7759">
        <v>0</v>
      </c>
      <c r="I7759">
        <v>0</v>
      </c>
      <c r="J7759">
        <v>0</v>
      </c>
      <c r="K7759">
        <v>0</v>
      </c>
      <c r="L7759">
        <v>0</v>
      </c>
      <c r="M7759">
        <v>17</v>
      </c>
      <c r="N7759">
        <v>0</v>
      </c>
      <c r="O7759">
        <v>0</v>
      </c>
      <c r="P7759">
        <v>0</v>
      </c>
      <c r="Q7759">
        <v>0</v>
      </c>
    </row>
    <row r="7760" spans="1:17" x14ac:dyDescent="0.2">
      <c r="A7760" t="s">
        <v>24783</v>
      </c>
      <c r="B7760" t="s">
        <v>87</v>
      </c>
      <c r="C7760" t="s">
        <v>134</v>
      </c>
      <c r="D7760" t="s">
        <v>17029</v>
      </c>
      <c r="E7760" t="s">
        <v>81</v>
      </c>
      <c r="F7760" t="s">
        <v>4881</v>
      </c>
      <c r="G7760">
        <v>0</v>
      </c>
      <c r="H7760">
        <v>17</v>
      </c>
      <c r="I7760">
        <v>5</v>
      </c>
      <c r="J7760">
        <v>7</v>
      </c>
      <c r="K7760">
        <v>3</v>
      </c>
      <c r="L7760">
        <v>2</v>
      </c>
      <c r="M7760">
        <v>0</v>
      </c>
      <c r="N7760">
        <v>0</v>
      </c>
      <c r="O7760">
        <v>0</v>
      </c>
      <c r="P7760">
        <v>0</v>
      </c>
      <c r="Q7760">
        <v>0</v>
      </c>
    </row>
    <row r="7761" spans="1:17" x14ac:dyDescent="0.2">
      <c r="A7761" t="s">
        <v>24784</v>
      </c>
      <c r="B7761" t="s">
        <v>87</v>
      </c>
      <c r="C7761" t="s">
        <v>134</v>
      </c>
      <c r="D7761" t="s">
        <v>17029</v>
      </c>
      <c r="E7761" t="s">
        <v>81</v>
      </c>
      <c r="F7761" t="s">
        <v>4883</v>
      </c>
      <c r="G7761">
        <v>0</v>
      </c>
      <c r="H7761">
        <v>17</v>
      </c>
      <c r="I7761">
        <v>6</v>
      </c>
      <c r="J7761">
        <v>8</v>
      </c>
      <c r="K7761">
        <v>2</v>
      </c>
      <c r="L7761">
        <v>1</v>
      </c>
      <c r="M7761">
        <v>0</v>
      </c>
      <c r="N7761">
        <v>0</v>
      </c>
      <c r="O7761">
        <v>0</v>
      </c>
      <c r="P7761">
        <v>0</v>
      </c>
      <c r="Q7761">
        <v>0</v>
      </c>
    </row>
    <row r="7762" spans="1:17" x14ac:dyDescent="0.2">
      <c r="A7762" t="s">
        <v>24785</v>
      </c>
      <c r="B7762" t="s">
        <v>87</v>
      </c>
      <c r="C7762" t="s">
        <v>134</v>
      </c>
      <c r="D7762" t="s">
        <v>17029</v>
      </c>
      <c r="E7762" t="s">
        <v>81</v>
      </c>
      <c r="F7762" t="s">
        <v>4885</v>
      </c>
      <c r="G7762">
        <v>0</v>
      </c>
      <c r="H7762">
        <v>0</v>
      </c>
      <c r="I7762">
        <v>0</v>
      </c>
      <c r="J7762">
        <v>0</v>
      </c>
      <c r="K7762">
        <v>0</v>
      </c>
      <c r="L7762">
        <v>0</v>
      </c>
      <c r="M7762">
        <v>17</v>
      </c>
      <c r="N7762">
        <v>0</v>
      </c>
      <c r="O7762">
        <v>0</v>
      </c>
      <c r="P7762">
        <v>0</v>
      </c>
      <c r="Q7762">
        <v>0</v>
      </c>
    </row>
    <row r="7763" spans="1:17" x14ac:dyDescent="0.2">
      <c r="A7763" t="s">
        <v>24786</v>
      </c>
      <c r="B7763" t="s">
        <v>87</v>
      </c>
      <c r="C7763" t="s">
        <v>134</v>
      </c>
      <c r="D7763" t="s">
        <v>17029</v>
      </c>
      <c r="E7763" t="s">
        <v>81</v>
      </c>
      <c r="F7763" t="s">
        <v>4887</v>
      </c>
      <c r="G7763">
        <v>0</v>
      </c>
      <c r="H7763">
        <v>17</v>
      </c>
      <c r="I7763">
        <v>5</v>
      </c>
      <c r="J7763">
        <v>8</v>
      </c>
      <c r="K7763">
        <v>4</v>
      </c>
      <c r="L7763">
        <v>0</v>
      </c>
      <c r="M7763">
        <v>0</v>
      </c>
      <c r="N7763">
        <v>0</v>
      </c>
      <c r="O7763">
        <v>0</v>
      </c>
      <c r="P7763">
        <v>0</v>
      </c>
      <c r="Q7763">
        <v>0</v>
      </c>
    </row>
    <row r="7764" spans="1:17" x14ac:dyDescent="0.2">
      <c r="A7764" t="s">
        <v>24787</v>
      </c>
      <c r="B7764" t="s">
        <v>87</v>
      </c>
      <c r="C7764" t="s">
        <v>134</v>
      </c>
      <c r="D7764" t="s">
        <v>17029</v>
      </c>
      <c r="E7764" t="s">
        <v>81</v>
      </c>
      <c r="F7764" t="s">
        <v>4889</v>
      </c>
      <c r="G7764">
        <v>0</v>
      </c>
      <c r="H7764">
        <v>0</v>
      </c>
      <c r="I7764">
        <v>0</v>
      </c>
      <c r="J7764">
        <v>0</v>
      </c>
      <c r="K7764">
        <v>0</v>
      </c>
      <c r="L7764">
        <v>0</v>
      </c>
      <c r="M7764">
        <v>17</v>
      </c>
      <c r="N7764">
        <v>0</v>
      </c>
      <c r="O7764">
        <v>0</v>
      </c>
      <c r="P7764">
        <v>0</v>
      </c>
      <c r="Q7764">
        <v>0</v>
      </c>
    </row>
    <row r="7765" spans="1:17" x14ac:dyDescent="0.2">
      <c r="A7765" t="s">
        <v>24788</v>
      </c>
      <c r="B7765" t="s">
        <v>87</v>
      </c>
      <c r="C7765" t="s">
        <v>134</v>
      </c>
      <c r="D7765" t="s">
        <v>17029</v>
      </c>
      <c r="E7765" t="s">
        <v>81</v>
      </c>
      <c r="F7765" t="s">
        <v>4871</v>
      </c>
      <c r="G7765">
        <v>0</v>
      </c>
      <c r="H7765">
        <v>0</v>
      </c>
      <c r="I7765">
        <v>0</v>
      </c>
      <c r="J7765">
        <v>0</v>
      </c>
      <c r="K7765">
        <v>0</v>
      </c>
      <c r="L7765">
        <v>0</v>
      </c>
      <c r="M7765">
        <v>0</v>
      </c>
      <c r="N7765">
        <v>15</v>
      </c>
      <c r="O7765">
        <v>14</v>
      </c>
      <c r="P7765">
        <v>0</v>
      </c>
      <c r="Q7765">
        <v>1</v>
      </c>
    </row>
    <row r="7766" spans="1:17" x14ac:dyDescent="0.2">
      <c r="A7766" t="s">
        <v>24789</v>
      </c>
      <c r="B7766" t="s">
        <v>87</v>
      </c>
      <c r="C7766" t="s">
        <v>134</v>
      </c>
      <c r="D7766" t="s">
        <v>17029</v>
      </c>
      <c r="E7766" t="s">
        <v>81</v>
      </c>
      <c r="F7766" t="s">
        <v>4873</v>
      </c>
      <c r="G7766">
        <v>0</v>
      </c>
      <c r="H7766">
        <v>0</v>
      </c>
      <c r="I7766">
        <v>0</v>
      </c>
      <c r="J7766">
        <v>0</v>
      </c>
      <c r="K7766">
        <v>0</v>
      </c>
      <c r="L7766">
        <v>0</v>
      </c>
      <c r="M7766">
        <v>0</v>
      </c>
      <c r="N7766">
        <v>12</v>
      </c>
      <c r="O7766">
        <v>11</v>
      </c>
      <c r="P7766">
        <v>0</v>
      </c>
      <c r="Q7766">
        <v>1</v>
      </c>
    </row>
    <row r="7767" spans="1:17" x14ac:dyDescent="0.2">
      <c r="A7767" t="s">
        <v>24790</v>
      </c>
      <c r="B7767" t="s">
        <v>87</v>
      </c>
      <c r="C7767" t="s">
        <v>134</v>
      </c>
      <c r="D7767" t="s">
        <v>17029</v>
      </c>
      <c r="E7767" t="s">
        <v>81</v>
      </c>
      <c r="F7767" t="s">
        <v>17019</v>
      </c>
      <c r="G7767">
        <v>17</v>
      </c>
      <c r="H7767">
        <v>0</v>
      </c>
      <c r="I7767">
        <v>0</v>
      </c>
      <c r="J7767">
        <v>0</v>
      </c>
      <c r="K7767">
        <v>0</v>
      </c>
      <c r="L7767">
        <v>0</v>
      </c>
      <c r="M7767">
        <v>0</v>
      </c>
      <c r="N7767">
        <v>0</v>
      </c>
      <c r="O7767">
        <v>0</v>
      </c>
      <c r="P7767">
        <v>0</v>
      </c>
      <c r="Q7767">
        <v>0</v>
      </c>
    </row>
    <row r="7768" spans="1:17" x14ac:dyDescent="0.2">
      <c r="A7768" t="s">
        <v>24791</v>
      </c>
      <c r="B7768" t="s">
        <v>87</v>
      </c>
      <c r="C7768" t="s">
        <v>134</v>
      </c>
      <c r="D7768" t="s">
        <v>17025</v>
      </c>
      <c r="E7768" t="s">
        <v>79</v>
      </c>
      <c r="F7768" t="s">
        <v>17019</v>
      </c>
      <c r="G7768">
        <v>5</v>
      </c>
      <c r="H7768">
        <v>0</v>
      </c>
      <c r="I7768">
        <v>0</v>
      </c>
      <c r="J7768">
        <v>0</v>
      </c>
      <c r="K7768">
        <v>0</v>
      </c>
      <c r="L7768">
        <v>0</v>
      </c>
      <c r="M7768">
        <v>0</v>
      </c>
      <c r="N7768">
        <v>0</v>
      </c>
      <c r="O7768">
        <v>0</v>
      </c>
      <c r="P7768">
        <v>0</v>
      </c>
      <c r="Q7768">
        <v>0</v>
      </c>
    </row>
    <row r="7769" spans="1:17" x14ac:dyDescent="0.2">
      <c r="A7769" t="s">
        <v>24792</v>
      </c>
      <c r="B7769" t="s">
        <v>87</v>
      </c>
      <c r="C7769" t="s">
        <v>134</v>
      </c>
      <c r="D7769" t="s">
        <v>17025</v>
      </c>
      <c r="E7769" t="s">
        <v>81</v>
      </c>
      <c r="F7769" t="s">
        <v>17019</v>
      </c>
      <c r="G7769">
        <v>1</v>
      </c>
      <c r="H7769">
        <v>0</v>
      </c>
      <c r="I7769">
        <v>0</v>
      </c>
      <c r="J7769">
        <v>0</v>
      </c>
      <c r="K7769">
        <v>0</v>
      </c>
      <c r="L7769">
        <v>0</v>
      </c>
      <c r="M7769">
        <v>0</v>
      </c>
      <c r="N7769">
        <v>0</v>
      </c>
      <c r="O7769">
        <v>0</v>
      </c>
      <c r="P7769">
        <v>0</v>
      </c>
      <c r="Q7769">
        <v>0</v>
      </c>
    </row>
    <row r="7770" spans="1:17" x14ac:dyDescent="0.2">
      <c r="A7770" t="s">
        <v>24793</v>
      </c>
      <c r="B7770" t="s">
        <v>87</v>
      </c>
      <c r="C7770" t="s">
        <v>135</v>
      </c>
      <c r="D7770" t="s">
        <v>17029</v>
      </c>
      <c r="E7770" t="s">
        <v>79</v>
      </c>
      <c r="F7770" t="s">
        <v>4875</v>
      </c>
      <c r="G7770">
        <v>0</v>
      </c>
      <c r="H7770">
        <v>3</v>
      </c>
      <c r="I7770">
        <v>1</v>
      </c>
      <c r="J7770">
        <v>2</v>
      </c>
      <c r="K7770">
        <v>0</v>
      </c>
      <c r="L7770">
        <v>0</v>
      </c>
      <c r="M7770">
        <v>0</v>
      </c>
      <c r="N7770">
        <v>0</v>
      </c>
      <c r="O7770">
        <v>0</v>
      </c>
      <c r="P7770">
        <v>0</v>
      </c>
      <c r="Q7770">
        <v>0</v>
      </c>
    </row>
    <row r="7771" spans="1:17" x14ac:dyDescent="0.2">
      <c r="A7771" t="s">
        <v>24794</v>
      </c>
      <c r="B7771" t="s">
        <v>87</v>
      </c>
      <c r="C7771" t="s">
        <v>135</v>
      </c>
      <c r="D7771" t="s">
        <v>17029</v>
      </c>
      <c r="E7771" t="s">
        <v>79</v>
      </c>
      <c r="F7771" t="s">
        <v>4877</v>
      </c>
      <c r="G7771">
        <v>0</v>
      </c>
      <c r="H7771">
        <v>3</v>
      </c>
      <c r="I7771">
        <v>1</v>
      </c>
      <c r="J7771">
        <v>2</v>
      </c>
      <c r="K7771">
        <v>0</v>
      </c>
      <c r="L7771">
        <v>0</v>
      </c>
      <c r="M7771">
        <v>0</v>
      </c>
      <c r="N7771">
        <v>0</v>
      </c>
      <c r="O7771">
        <v>0</v>
      </c>
      <c r="P7771">
        <v>0</v>
      </c>
      <c r="Q7771">
        <v>0</v>
      </c>
    </row>
    <row r="7772" spans="1:17" x14ac:dyDescent="0.2">
      <c r="A7772" t="s">
        <v>24795</v>
      </c>
      <c r="B7772" t="s">
        <v>87</v>
      </c>
      <c r="C7772" t="s">
        <v>135</v>
      </c>
      <c r="D7772" t="s">
        <v>17029</v>
      </c>
      <c r="E7772" t="s">
        <v>79</v>
      </c>
      <c r="F7772" t="s">
        <v>4879</v>
      </c>
      <c r="G7772">
        <v>0</v>
      </c>
      <c r="H7772">
        <v>0</v>
      </c>
      <c r="I7772">
        <v>0</v>
      </c>
      <c r="J7772">
        <v>0</v>
      </c>
      <c r="K7772">
        <v>0</v>
      </c>
      <c r="L7772">
        <v>0</v>
      </c>
      <c r="M7772">
        <v>3</v>
      </c>
      <c r="N7772">
        <v>0</v>
      </c>
      <c r="O7772">
        <v>0</v>
      </c>
      <c r="P7772">
        <v>0</v>
      </c>
      <c r="Q7772">
        <v>0</v>
      </c>
    </row>
    <row r="7773" spans="1:17" x14ac:dyDescent="0.2">
      <c r="A7773" t="s">
        <v>24796</v>
      </c>
      <c r="B7773" t="s">
        <v>87</v>
      </c>
      <c r="C7773" t="s">
        <v>135</v>
      </c>
      <c r="D7773" t="s">
        <v>17029</v>
      </c>
      <c r="E7773" t="s">
        <v>79</v>
      </c>
      <c r="F7773" t="s">
        <v>4881</v>
      </c>
      <c r="G7773">
        <v>0</v>
      </c>
      <c r="H7773">
        <v>3</v>
      </c>
      <c r="I7773">
        <v>1</v>
      </c>
      <c r="J7773">
        <v>2</v>
      </c>
      <c r="K7773">
        <v>0</v>
      </c>
      <c r="L7773">
        <v>0</v>
      </c>
      <c r="M7773">
        <v>0</v>
      </c>
      <c r="N7773">
        <v>0</v>
      </c>
      <c r="O7773">
        <v>0</v>
      </c>
      <c r="P7773">
        <v>0</v>
      </c>
      <c r="Q7773">
        <v>0</v>
      </c>
    </row>
    <row r="7774" spans="1:17" x14ac:dyDescent="0.2">
      <c r="A7774" t="s">
        <v>24797</v>
      </c>
      <c r="B7774" t="s">
        <v>87</v>
      </c>
      <c r="C7774" t="s">
        <v>135</v>
      </c>
      <c r="D7774" t="s">
        <v>17029</v>
      </c>
      <c r="E7774" t="s">
        <v>79</v>
      </c>
      <c r="F7774" t="s">
        <v>4883</v>
      </c>
      <c r="G7774">
        <v>0</v>
      </c>
      <c r="H7774">
        <v>3</v>
      </c>
      <c r="I7774">
        <v>1</v>
      </c>
      <c r="J7774">
        <v>2</v>
      </c>
      <c r="K7774">
        <v>0</v>
      </c>
      <c r="L7774">
        <v>0</v>
      </c>
      <c r="M7774">
        <v>0</v>
      </c>
      <c r="N7774">
        <v>0</v>
      </c>
      <c r="O7774">
        <v>0</v>
      </c>
      <c r="P7774">
        <v>0</v>
      </c>
      <c r="Q7774">
        <v>0</v>
      </c>
    </row>
    <row r="7775" spans="1:17" x14ac:dyDescent="0.2">
      <c r="A7775" t="s">
        <v>24798</v>
      </c>
      <c r="B7775" t="s">
        <v>87</v>
      </c>
      <c r="C7775" t="s">
        <v>135</v>
      </c>
      <c r="D7775" t="s">
        <v>17029</v>
      </c>
      <c r="E7775" t="s">
        <v>79</v>
      </c>
      <c r="F7775" t="s">
        <v>4885</v>
      </c>
      <c r="G7775">
        <v>0</v>
      </c>
      <c r="H7775">
        <v>0</v>
      </c>
      <c r="I7775">
        <v>0</v>
      </c>
      <c r="J7775">
        <v>0</v>
      </c>
      <c r="K7775">
        <v>0</v>
      </c>
      <c r="L7775">
        <v>0</v>
      </c>
      <c r="M7775">
        <v>3</v>
      </c>
      <c r="N7775">
        <v>0</v>
      </c>
      <c r="O7775">
        <v>0</v>
      </c>
      <c r="P7775">
        <v>0</v>
      </c>
      <c r="Q7775">
        <v>0</v>
      </c>
    </row>
    <row r="7776" spans="1:17" x14ac:dyDescent="0.2">
      <c r="A7776" t="s">
        <v>24799</v>
      </c>
      <c r="B7776" t="s">
        <v>87</v>
      </c>
      <c r="C7776" t="s">
        <v>135</v>
      </c>
      <c r="D7776" t="s">
        <v>17029</v>
      </c>
      <c r="E7776" t="s">
        <v>79</v>
      </c>
      <c r="F7776" t="s">
        <v>4887</v>
      </c>
      <c r="G7776">
        <v>0</v>
      </c>
      <c r="H7776">
        <v>3</v>
      </c>
      <c r="I7776">
        <v>1</v>
      </c>
      <c r="J7776">
        <v>2</v>
      </c>
      <c r="K7776">
        <v>0</v>
      </c>
      <c r="L7776">
        <v>0</v>
      </c>
      <c r="M7776">
        <v>0</v>
      </c>
      <c r="N7776">
        <v>0</v>
      </c>
      <c r="O7776">
        <v>0</v>
      </c>
      <c r="P7776">
        <v>0</v>
      </c>
      <c r="Q7776">
        <v>0</v>
      </c>
    </row>
    <row r="7777" spans="1:17" x14ac:dyDescent="0.2">
      <c r="A7777" t="s">
        <v>24800</v>
      </c>
      <c r="B7777" t="s">
        <v>87</v>
      </c>
      <c r="C7777" t="s">
        <v>135</v>
      </c>
      <c r="D7777" t="s">
        <v>17029</v>
      </c>
      <c r="E7777" t="s">
        <v>79</v>
      </c>
      <c r="F7777" t="s">
        <v>4889</v>
      </c>
      <c r="G7777">
        <v>0</v>
      </c>
      <c r="H7777">
        <v>0</v>
      </c>
      <c r="I7777">
        <v>0</v>
      </c>
      <c r="J7777">
        <v>0</v>
      </c>
      <c r="K7777">
        <v>0</v>
      </c>
      <c r="L7777">
        <v>0</v>
      </c>
      <c r="M7777">
        <v>3</v>
      </c>
      <c r="N7777">
        <v>0</v>
      </c>
      <c r="O7777">
        <v>0</v>
      </c>
      <c r="P7777">
        <v>0</v>
      </c>
      <c r="Q7777">
        <v>0</v>
      </c>
    </row>
    <row r="7778" spans="1:17" x14ac:dyDescent="0.2">
      <c r="A7778" t="s">
        <v>24801</v>
      </c>
      <c r="B7778" t="s">
        <v>87</v>
      </c>
      <c r="C7778" t="s">
        <v>135</v>
      </c>
      <c r="D7778" t="s">
        <v>17029</v>
      </c>
      <c r="E7778" t="s">
        <v>79</v>
      </c>
      <c r="F7778" t="s">
        <v>4871</v>
      </c>
      <c r="G7778">
        <v>0</v>
      </c>
      <c r="H7778">
        <v>0</v>
      </c>
      <c r="I7778">
        <v>0</v>
      </c>
      <c r="J7778">
        <v>0</v>
      </c>
      <c r="K7778">
        <v>0</v>
      </c>
      <c r="L7778">
        <v>0</v>
      </c>
      <c r="M7778">
        <v>0</v>
      </c>
      <c r="N7778">
        <v>2</v>
      </c>
      <c r="O7778">
        <v>2</v>
      </c>
      <c r="P7778">
        <v>0</v>
      </c>
      <c r="Q7778">
        <v>0</v>
      </c>
    </row>
    <row r="7779" spans="1:17" x14ac:dyDescent="0.2">
      <c r="A7779" t="s">
        <v>24802</v>
      </c>
      <c r="B7779" t="s">
        <v>87</v>
      </c>
      <c r="C7779" t="s">
        <v>135</v>
      </c>
      <c r="D7779" t="s">
        <v>17029</v>
      </c>
      <c r="E7779" t="s">
        <v>79</v>
      </c>
      <c r="F7779" t="s">
        <v>4873</v>
      </c>
      <c r="G7779">
        <v>0</v>
      </c>
      <c r="H7779">
        <v>0</v>
      </c>
      <c r="I7779">
        <v>0</v>
      </c>
      <c r="J7779">
        <v>0</v>
      </c>
      <c r="K7779">
        <v>0</v>
      </c>
      <c r="L7779">
        <v>0</v>
      </c>
      <c r="M7779">
        <v>0</v>
      </c>
      <c r="N7779">
        <v>1</v>
      </c>
      <c r="O7779">
        <v>1</v>
      </c>
      <c r="P7779">
        <v>0</v>
      </c>
      <c r="Q7779">
        <v>0</v>
      </c>
    </row>
    <row r="7780" spans="1:17" x14ac:dyDescent="0.2">
      <c r="A7780" t="s">
        <v>24803</v>
      </c>
      <c r="B7780" t="s">
        <v>87</v>
      </c>
      <c r="C7780" t="s">
        <v>135</v>
      </c>
      <c r="D7780" t="s">
        <v>17029</v>
      </c>
      <c r="E7780" t="s">
        <v>79</v>
      </c>
      <c r="F7780" t="s">
        <v>17019</v>
      </c>
      <c r="G7780">
        <v>3</v>
      </c>
      <c r="H7780">
        <v>0</v>
      </c>
      <c r="I7780">
        <v>0</v>
      </c>
      <c r="J7780">
        <v>0</v>
      </c>
      <c r="K7780">
        <v>0</v>
      </c>
      <c r="L7780">
        <v>0</v>
      </c>
      <c r="M7780">
        <v>0</v>
      </c>
      <c r="N7780">
        <v>0</v>
      </c>
      <c r="O7780">
        <v>0</v>
      </c>
      <c r="P7780">
        <v>0</v>
      </c>
      <c r="Q7780">
        <v>0</v>
      </c>
    </row>
    <row r="7781" spans="1:17" x14ac:dyDescent="0.2">
      <c r="A7781" t="s">
        <v>24804</v>
      </c>
      <c r="B7781" t="s">
        <v>87</v>
      </c>
      <c r="C7781" t="s">
        <v>135</v>
      </c>
      <c r="D7781" t="s">
        <v>17029</v>
      </c>
      <c r="E7781" t="s">
        <v>81</v>
      </c>
      <c r="F7781" t="s">
        <v>4875</v>
      </c>
      <c r="G7781">
        <v>0</v>
      </c>
      <c r="H7781">
        <v>7</v>
      </c>
      <c r="I7781">
        <v>2</v>
      </c>
      <c r="J7781">
        <v>4</v>
      </c>
      <c r="K7781">
        <v>1</v>
      </c>
      <c r="L7781">
        <v>0</v>
      </c>
      <c r="M7781">
        <v>0</v>
      </c>
      <c r="N7781">
        <v>0</v>
      </c>
      <c r="O7781">
        <v>0</v>
      </c>
      <c r="P7781">
        <v>0</v>
      </c>
      <c r="Q7781">
        <v>0</v>
      </c>
    </row>
    <row r="7782" spans="1:17" x14ac:dyDescent="0.2">
      <c r="A7782" t="s">
        <v>24805</v>
      </c>
      <c r="B7782" t="s">
        <v>87</v>
      </c>
      <c r="C7782" t="s">
        <v>135</v>
      </c>
      <c r="D7782" t="s">
        <v>17029</v>
      </c>
      <c r="E7782" t="s">
        <v>81</v>
      </c>
      <c r="F7782" t="s">
        <v>4877</v>
      </c>
      <c r="G7782">
        <v>0</v>
      </c>
      <c r="H7782">
        <v>7</v>
      </c>
      <c r="I7782">
        <v>1</v>
      </c>
      <c r="J7782">
        <v>5</v>
      </c>
      <c r="K7782">
        <v>1</v>
      </c>
      <c r="L7782">
        <v>0</v>
      </c>
      <c r="M7782">
        <v>0</v>
      </c>
      <c r="N7782">
        <v>0</v>
      </c>
      <c r="O7782">
        <v>0</v>
      </c>
      <c r="P7782">
        <v>0</v>
      </c>
      <c r="Q7782">
        <v>0</v>
      </c>
    </row>
    <row r="7783" spans="1:17" x14ac:dyDescent="0.2">
      <c r="A7783" t="s">
        <v>24806</v>
      </c>
      <c r="B7783" t="s">
        <v>87</v>
      </c>
      <c r="C7783" t="s">
        <v>135</v>
      </c>
      <c r="D7783" t="s">
        <v>17029</v>
      </c>
      <c r="E7783" t="s">
        <v>81</v>
      </c>
      <c r="F7783" t="s">
        <v>4879</v>
      </c>
      <c r="G7783">
        <v>0</v>
      </c>
      <c r="H7783">
        <v>0</v>
      </c>
      <c r="I7783">
        <v>0</v>
      </c>
      <c r="J7783">
        <v>0</v>
      </c>
      <c r="K7783">
        <v>0</v>
      </c>
      <c r="L7783">
        <v>0</v>
      </c>
      <c r="M7783">
        <v>7</v>
      </c>
      <c r="N7783">
        <v>0</v>
      </c>
      <c r="O7783">
        <v>0</v>
      </c>
      <c r="P7783">
        <v>0</v>
      </c>
      <c r="Q7783">
        <v>0</v>
      </c>
    </row>
    <row r="7784" spans="1:17" x14ac:dyDescent="0.2">
      <c r="A7784" t="s">
        <v>24807</v>
      </c>
      <c r="B7784" t="s">
        <v>87</v>
      </c>
      <c r="C7784" t="s">
        <v>135</v>
      </c>
      <c r="D7784" t="s">
        <v>17029</v>
      </c>
      <c r="E7784" t="s">
        <v>81</v>
      </c>
      <c r="F7784" t="s">
        <v>4881</v>
      </c>
      <c r="G7784">
        <v>0</v>
      </c>
      <c r="H7784">
        <v>7</v>
      </c>
      <c r="I7784">
        <v>1</v>
      </c>
      <c r="J7784">
        <v>5</v>
      </c>
      <c r="K7784">
        <v>1</v>
      </c>
      <c r="L7784">
        <v>0</v>
      </c>
      <c r="M7784">
        <v>0</v>
      </c>
      <c r="N7784">
        <v>0</v>
      </c>
      <c r="O7784">
        <v>0</v>
      </c>
      <c r="P7784">
        <v>0</v>
      </c>
      <c r="Q7784">
        <v>0</v>
      </c>
    </row>
    <row r="7785" spans="1:17" x14ac:dyDescent="0.2">
      <c r="A7785" t="s">
        <v>24808</v>
      </c>
      <c r="B7785" t="s">
        <v>87</v>
      </c>
      <c r="C7785" t="s">
        <v>135</v>
      </c>
      <c r="D7785" t="s">
        <v>17029</v>
      </c>
      <c r="E7785" t="s">
        <v>81</v>
      </c>
      <c r="F7785" t="s">
        <v>4883</v>
      </c>
      <c r="G7785">
        <v>0</v>
      </c>
      <c r="H7785">
        <v>7</v>
      </c>
      <c r="I7785">
        <v>2</v>
      </c>
      <c r="J7785">
        <v>4</v>
      </c>
      <c r="K7785">
        <v>1</v>
      </c>
      <c r="L7785">
        <v>0</v>
      </c>
      <c r="M7785">
        <v>0</v>
      </c>
      <c r="N7785">
        <v>0</v>
      </c>
      <c r="O7785">
        <v>0</v>
      </c>
      <c r="P7785">
        <v>0</v>
      </c>
      <c r="Q7785">
        <v>0</v>
      </c>
    </row>
    <row r="7786" spans="1:17" x14ac:dyDescent="0.2">
      <c r="A7786" t="s">
        <v>24809</v>
      </c>
      <c r="B7786" t="s">
        <v>87</v>
      </c>
      <c r="C7786" t="s">
        <v>135</v>
      </c>
      <c r="D7786" t="s">
        <v>17029</v>
      </c>
      <c r="E7786" t="s">
        <v>81</v>
      </c>
      <c r="F7786" t="s">
        <v>4885</v>
      </c>
      <c r="G7786">
        <v>0</v>
      </c>
      <c r="H7786">
        <v>0</v>
      </c>
      <c r="I7786">
        <v>0</v>
      </c>
      <c r="J7786">
        <v>0</v>
      </c>
      <c r="K7786">
        <v>0</v>
      </c>
      <c r="L7786">
        <v>0</v>
      </c>
      <c r="M7786">
        <v>7</v>
      </c>
      <c r="N7786">
        <v>0</v>
      </c>
      <c r="O7786">
        <v>0</v>
      </c>
      <c r="P7786">
        <v>0</v>
      </c>
      <c r="Q7786">
        <v>0</v>
      </c>
    </row>
    <row r="7787" spans="1:17" x14ac:dyDescent="0.2">
      <c r="A7787" t="s">
        <v>24810</v>
      </c>
      <c r="B7787" t="s">
        <v>87</v>
      </c>
      <c r="C7787" t="s">
        <v>135</v>
      </c>
      <c r="D7787" t="s">
        <v>17029</v>
      </c>
      <c r="E7787" t="s">
        <v>81</v>
      </c>
      <c r="F7787" t="s">
        <v>4887</v>
      </c>
      <c r="G7787">
        <v>0</v>
      </c>
      <c r="H7787">
        <v>7</v>
      </c>
      <c r="I7787">
        <v>1</v>
      </c>
      <c r="J7787">
        <v>5</v>
      </c>
      <c r="K7787">
        <v>1</v>
      </c>
      <c r="L7787">
        <v>0</v>
      </c>
      <c r="M7787">
        <v>0</v>
      </c>
      <c r="N7787">
        <v>0</v>
      </c>
      <c r="O7787">
        <v>0</v>
      </c>
      <c r="P7787">
        <v>0</v>
      </c>
      <c r="Q7787">
        <v>0</v>
      </c>
    </row>
    <row r="7788" spans="1:17" x14ac:dyDescent="0.2">
      <c r="A7788" t="s">
        <v>24811</v>
      </c>
      <c r="B7788" t="s">
        <v>87</v>
      </c>
      <c r="C7788" t="s">
        <v>135</v>
      </c>
      <c r="D7788" t="s">
        <v>17029</v>
      </c>
      <c r="E7788" t="s">
        <v>81</v>
      </c>
      <c r="F7788" t="s">
        <v>4889</v>
      </c>
      <c r="G7788">
        <v>0</v>
      </c>
      <c r="H7788">
        <v>0</v>
      </c>
      <c r="I7788">
        <v>0</v>
      </c>
      <c r="J7788">
        <v>0</v>
      </c>
      <c r="K7788">
        <v>0</v>
      </c>
      <c r="L7788">
        <v>0</v>
      </c>
      <c r="M7788">
        <v>7</v>
      </c>
      <c r="N7788">
        <v>0</v>
      </c>
      <c r="O7788">
        <v>0</v>
      </c>
      <c r="P7788">
        <v>0</v>
      </c>
      <c r="Q7788">
        <v>0</v>
      </c>
    </row>
    <row r="7789" spans="1:17" x14ac:dyDescent="0.2">
      <c r="A7789" t="s">
        <v>24812</v>
      </c>
      <c r="B7789" t="s">
        <v>87</v>
      </c>
      <c r="C7789" t="s">
        <v>135</v>
      </c>
      <c r="D7789" t="s">
        <v>17029</v>
      </c>
      <c r="E7789" t="s">
        <v>81</v>
      </c>
      <c r="F7789" t="s">
        <v>4871</v>
      </c>
      <c r="G7789">
        <v>0</v>
      </c>
      <c r="H7789">
        <v>0</v>
      </c>
      <c r="I7789">
        <v>0</v>
      </c>
      <c r="J7789">
        <v>0</v>
      </c>
      <c r="K7789">
        <v>0</v>
      </c>
      <c r="L7789">
        <v>0</v>
      </c>
      <c r="M7789">
        <v>0</v>
      </c>
      <c r="N7789">
        <v>6</v>
      </c>
      <c r="O7789">
        <v>6</v>
      </c>
      <c r="P7789">
        <v>0</v>
      </c>
      <c r="Q7789">
        <v>0</v>
      </c>
    </row>
    <row r="7790" spans="1:17" x14ac:dyDescent="0.2">
      <c r="A7790" t="s">
        <v>24813</v>
      </c>
      <c r="B7790" t="s">
        <v>87</v>
      </c>
      <c r="C7790" t="s">
        <v>135</v>
      </c>
      <c r="D7790" t="s">
        <v>17029</v>
      </c>
      <c r="E7790" t="s">
        <v>81</v>
      </c>
      <c r="F7790" t="s">
        <v>4873</v>
      </c>
      <c r="G7790">
        <v>0</v>
      </c>
      <c r="H7790">
        <v>0</v>
      </c>
      <c r="I7790">
        <v>0</v>
      </c>
      <c r="J7790">
        <v>0</v>
      </c>
      <c r="K7790">
        <v>0</v>
      </c>
      <c r="L7790">
        <v>0</v>
      </c>
      <c r="M7790">
        <v>0</v>
      </c>
      <c r="N7790">
        <v>6</v>
      </c>
      <c r="O7790">
        <v>6</v>
      </c>
      <c r="P7790">
        <v>0</v>
      </c>
      <c r="Q7790">
        <v>0</v>
      </c>
    </row>
    <row r="7791" spans="1:17" x14ac:dyDescent="0.2">
      <c r="A7791" t="s">
        <v>24814</v>
      </c>
      <c r="B7791" t="s">
        <v>87</v>
      </c>
      <c r="C7791" t="s">
        <v>135</v>
      </c>
      <c r="D7791" t="s">
        <v>17029</v>
      </c>
      <c r="E7791" t="s">
        <v>81</v>
      </c>
      <c r="F7791" t="s">
        <v>17019</v>
      </c>
      <c r="G7791">
        <v>7</v>
      </c>
      <c r="H7791">
        <v>0</v>
      </c>
      <c r="I7791">
        <v>0</v>
      </c>
      <c r="J7791">
        <v>0</v>
      </c>
      <c r="K7791">
        <v>0</v>
      </c>
      <c r="L7791">
        <v>0</v>
      </c>
      <c r="M7791">
        <v>0</v>
      </c>
      <c r="N7791">
        <v>0</v>
      </c>
      <c r="O7791">
        <v>0</v>
      </c>
      <c r="P7791">
        <v>0</v>
      </c>
      <c r="Q7791">
        <v>0</v>
      </c>
    </row>
    <row r="7792" spans="1:17" x14ac:dyDescent="0.2">
      <c r="A7792" t="s">
        <v>24815</v>
      </c>
      <c r="B7792" t="s">
        <v>87</v>
      </c>
      <c r="C7792" t="s">
        <v>135</v>
      </c>
      <c r="D7792" t="s">
        <v>17025</v>
      </c>
      <c r="E7792" t="s">
        <v>79</v>
      </c>
      <c r="F7792" t="s">
        <v>17019</v>
      </c>
      <c r="G7792">
        <v>1</v>
      </c>
      <c r="H7792">
        <v>0</v>
      </c>
      <c r="I7792">
        <v>0</v>
      </c>
      <c r="J7792">
        <v>0</v>
      </c>
      <c r="K7792">
        <v>0</v>
      </c>
      <c r="L7792">
        <v>0</v>
      </c>
      <c r="M7792">
        <v>0</v>
      </c>
      <c r="N7792">
        <v>0</v>
      </c>
      <c r="O7792">
        <v>0</v>
      </c>
      <c r="P7792">
        <v>0</v>
      </c>
      <c r="Q7792">
        <v>0</v>
      </c>
    </row>
    <row r="7793" spans="1:17" x14ac:dyDescent="0.2">
      <c r="A7793" t="s">
        <v>24816</v>
      </c>
      <c r="B7793" t="s">
        <v>87</v>
      </c>
      <c r="C7793" t="s">
        <v>136</v>
      </c>
      <c r="D7793" t="s">
        <v>17029</v>
      </c>
      <c r="E7793" t="s">
        <v>79</v>
      </c>
      <c r="F7793" t="s">
        <v>4875</v>
      </c>
      <c r="G7793">
        <v>0</v>
      </c>
      <c r="H7793">
        <v>9</v>
      </c>
      <c r="I7793">
        <v>0</v>
      </c>
      <c r="J7793">
        <v>8</v>
      </c>
      <c r="K7793">
        <v>1</v>
      </c>
      <c r="L7793">
        <v>0</v>
      </c>
      <c r="M7793">
        <v>0</v>
      </c>
      <c r="N7793">
        <v>0</v>
      </c>
      <c r="O7793">
        <v>0</v>
      </c>
      <c r="P7793">
        <v>0</v>
      </c>
      <c r="Q7793">
        <v>0</v>
      </c>
    </row>
    <row r="7794" spans="1:17" x14ac:dyDescent="0.2">
      <c r="A7794" t="s">
        <v>24817</v>
      </c>
      <c r="B7794" t="s">
        <v>87</v>
      </c>
      <c r="C7794" t="s">
        <v>136</v>
      </c>
      <c r="D7794" t="s">
        <v>17029</v>
      </c>
      <c r="E7794" t="s">
        <v>79</v>
      </c>
      <c r="F7794" t="s">
        <v>4877</v>
      </c>
      <c r="G7794">
        <v>0</v>
      </c>
      <c r="H7794">
        <v>9</v>
      </c>
      <c r="I7794">
        <v>0</v>
      </c>
      <c r="J7794">
        <v>7</v>
      </c>
      <c r="K7794">
        <v>1</v>
      </c>
      <c r="L7794">
        <v>1</v>
      </c>
      <c r="M7794">
        <v>0</v>
      </c>
      <c r="N7794">
        <v>0</v>
      </c>
      <c r="O7794">
        <v>0</v>
      </c>
      <c r="P7794">
        <v>0</v>
      </c>
      <c r="Q7794">
        <v>0</v>
      </c>
    </row>
    <row r="7795" spans="1:17" x14ac:dyDescent="0.2">
      <c r="A7795" t="s">
        <v>24818</v>
      </c>
      <c r="B7795" t="s">
        <v>87</v>
      </c>
      <c r="C7795" t="s">
        <v>136</v>
      </c>
      <c r="D7795" t="s">
        <v>17029</v>
      </c>
      <c r="E7795" t="s">
        <v>79</v>
      </c>
      <c r="F7795" t="s">
        <v>4879</v>
      </c>
      <c r="G7795">
        <v>0</v>
      </c>
      <c r="H7795">
        <v>0</v>
      </c>
      <c r="I7795">
        <v>0</v>
      </c>
      <c r="J7795">
        <v>0</v>
      </c>
      <c r="K7795">
        <v>0</v>
      </c>
      <c r="L7795">
        <v>0</v>
      </c>
      <c r="M7795">
        <v>9</v>
      </c>
      <c r="N7795">
        <v>0</v>
      </c>
      <c r="O7795">
        <v>0</v>
      </c>
      <c r="P7795">
        <v>0</v>
      </c>
      <c r="Q7795">
        <v>0</v>
      </c>
    </row>
    <row r="7796" spans="1:17" x14ac:dyDescent="0.2">
      <c r="A7796" t="s">
        <v>24819</v>
      </c>
      <c r="B7796" t="s">
        <v>87</v>
      </c>
      <c r="C7796" t="s">
        <v>136</v>
      </c>
      <c r="D7796" t="s">
        <v>17029</v>
      </c>
      <c r="E7796" t="s">
        <v>79</v>
      </c>
      <c r="F7796" t="s">
        <v>4881</v>
      </c>
      <c r="G7796">
        <v>0</v>
      </c>
      <c r="H7796">
        <v>9</v>
      </c>
      <c r="I7796">
        <v>0</v>
      </c>
      <c r="J7796">
        <v>7</v>
      </c>
      <c r="K7796">
        <v>1</v>
      </c>
      <c r="L7796">
        <v>1</v>
      </c>
      <c r="M7796">
        <v>0</v>
      </c>
      <c r="N7796">
        <v>0</v>
      </c>
      <c r="O7796">
        <v>0</v>
      </c>
      <c r="P7796">
        <v>0</v>
      </c>
      <c r="Q7796">
        <v>0</v>
      </c>
    </row>
    <row r="7797" spans="1:17" x14ac:dyDescent="0.2">
      <c r="A7797" t="s">
        <v>24820</v>
      </c>
      <c r="B7797" t="s">
        <v>87</v>
      </c>
      <c r="C7797" t="s">
        <v>136</v>
      </c>
      <c r="D7797" t="s">
        <v>17029</v>
      </c>
      <c r="E7797" t="s">
        <v>79</v>
      </c>
      <c r="F7797" t="s">
        <v>4883</v>
      </c>
      <c r="G7797">
        <v>0</v>
      </c>
      <c r="H7797">
        <v>9</v>
      </c>
      <c r="I7797">
        <v>0</v>
      </c>
      <c r="J7797">
        <v>7</v>
      </c>
      <c r="K7797">
        <v>1</v>
      </c>
      <c r="L7797">
        <v>1</v>
      </c>
      <c r="M7797">
        <v>0</v>
      </c>
      <c r="N7797">
        <v>0</v>
      </c>
      <c r="O7797">
        <v>0</v>
      </c>
      <c r="P7797">
        <v>0</v>
      </c>
      <c r="Q7797">
        <v>0</v>
      </c>
    </row>
    <row r="7798" spans="1:17" x14ac:dyDescent="0.2">
      <c r="A7798" t="s">
        <v>24821</v>
      </c>
      <c r="B7798" t="s">
        <v>87</v>
      </c>
      <c r="C7798" t="s">
        <v>136</v>
      </c>
      <c r="D7798" t="s">
        <v>17029</v>
      </c>
      <c r="E7798" t="s">
        <v>79</v>
      </c>
      <c r="F7798" t="s">
        <v>4885</v>
      </c>
      <c r="G7798">
        <v>0</v>
      </c>
      <c r="H7798">
        <v>0</v>
      </c>
      <c r="I7798">
        <v>0</v>
      </c>
      <c r="J7798">
        <v>0</v>
      </c>
      <c r="K7798">
        <v>0</v>
      </c>
      <c r="L7798">
        <v>0</v>
      </c>
      <c r="M7798">
        <v>9</v>
      </c>
      <c r="N7798">
        <v>0</v>
      </c>
      <c r="O7798">
        <v>0</v>
      </c>
      <c r="P7798">
        <v>0</v>
      </c>
      <c r="Q7798">
        <v>0</v>
      </c>
    </row>
    <row r="7799" spans="1:17" x14ac:dyDescent="0.2">
      <c r="A7799" t="s">
        <v>24822</v>
      </c>
      <c r="B7799" t="s">
        <v>87</v>
      </c>
      <c r="C7799" t="s">
        <v>136</v>
      </c>
      <c r="D7799" t="s">
        <v>17029</v>
      </c>
      <c r="E7799" t="s">
        <v>79</v>
      </c>
      <c r="F7799" t="s">
        <v>4887</v>
      </c>
      <c r="G7799">
        <v>0</v>
      </c>
      <c r="H7799">
        <v>9</v>
      </c>
      <c r="I7799">
        <v>0</v>
      </c>
      <c r="J7799">
        <v>8</v>
      </c>
      <c r="K7799">
        <v>1</v>
      </c>
      <c r="L7799">
        <v>0</v>
      </c>
      <c r="M7799">
        <v>0</v>
      </c>
      <c r="N7799">
        <v>0</v>
      </c>
      <c r="O7799">
        <v>0</v>
      </c>
      <c r="P7799">
        <v>0</v>
      </c>
      <c r="Q7799">
        <v>0</v>
      </c>
    </row>
    <row r="7800" spans="1:17" x14ac:dyDescent="0.2">
      <c r="A7800" t="s">
        <v>24823</v>
      </c>
      <c r="B7800" t="s">
        <v>87</v>
      </c>
      <c r="C7800" t="s">
        <v>136</v>
      </c>
      <c r="D7800" t="s">
        <v>17029</v>
      </c>
      <c r="E7800" t="s">
        <v>79</v>
      </c>
      <c r="F7800" t="s">
        <v>4889</v>
      </c>
      <c r="G7800">
        <v>0</v>
      </c>
      <c r="H7800">
        <v>0</v>
      </c>
      <c r="I7800">
        <v>0</v>
      </c>
      <c r="J7800">
        <v>0</v>
      </c>
      <c r="K7800">
        <v>0</v>
      </c>
      <c r="L7800">
        <v>0</v>
      </c>
      <c r="M7800">
        <v>9</v>
      </c>
      <c r="N7800">
        <v>0</v>
      </c>
      <c r="O7800">
        <v>0</v>
      </c>
      <c r="P7800">
        <v>0</v>
      </c>
      <c r="Q7800">
        <v>0</v>
      </c>
    </row>
    <row r="7801" spans="1:17" x14ac:dyDescent="0.2">
      <c r="A7801" t="s">
        <v>24824</v>
      </c>
      <c r="B7801" t="s">
        <v>87</v>
      </c>
      <c r="C7801" t="s">
        <v>136</v>
      </c>
      <c r="D7801" t="s">
        <v>17029</v>
      </c>
      <c r="E7801" t="s">
        <v>79</v>
      </c>
      <c r="F7801" t="s">
        <v>4871</v>
      </c>
      <c r="G7801">
        <v>0</v>
      </c>
      <c r="H7801">
        <v>0</v>
      </c>
      <c r="I7801">
        <v>0</v>
      </c>
      <c r="J7801">
        <v>0</v>
      </c>
      <c r="K7801">
        <v>0</v>
      </c>
      <c r="L7801">
        <v>0</v>
      </c>
      <c r="M7801">
        <v>0</v>
      </c>
      <c r="N7801">
        <v>6</v>
      </c>
      <c r="O7801">
        <v>5</v>
      </c>
      <c r="P7801">
        <v>1</v>
      </c>
      <c r="Q7801">
        <v>0</v>
      </c>
    </row>
    <row r="7802" spans="1:17" x14ac:dyDescent="0.2">
      <c r="A7802" t="s">
        <v>24825</v>
      </c>
      <c r="B7802" t="s">
        <v>87</v>
      </c>
      <c r="C7802" t="s">
        <v>136</v>
      </c>
      <c r="D7802" t="s">
        <v>17029</v>
      </c>
      <c r="E7802" t="s">
        <v>79</v>
      </c>
      <c r="F7802" t="s">
        <v>4873</v>
      </c>
      <c r="G7802">
        <v>0</v>
      </c>
      <c r="H7802">
        <v>0</v>
      </c>
      <c r="I7802">
        <v>0</v>
      </c>
      <c r="J7802">
        <v>0</v>
      </c>
      <c r="K7802">
        <v>0</v>
      </c>
      <c r="L7802">
        <v>0</v>
      </c>
      <c r="M7802">
        <v>0</v>
      </c>
      <c r="N7802">
        <v>5</v>
      </c>
      <c r="O7802">
        <v>4</v>
      </c>
      <c r="P7802">
        <v>1</v>
      </c>
      <c r="Q7802">
        <v>0</v>
      </c>
    </row>
    <row r="7803" spans="1:17" x14ac:dyDescent="0.2">
      <c r="A7803" t="s">
        <v>24826</v>
      </c>
      <c r="B7803" t="s">
        <v>87</v>
      </c>
      <c r="C7803" t="s">
        <v>136</v>
      </c>
      <c r="D7803" t="s">
        <v>17029</v>
      </c>
      <c r="E7803" t="s">
        <v>79</v>
      </c>
      <c r="F7803" t="s">
        <v>17019</v>
      </c>
      <c r="G7803">
        <v>9</v>
      </c>
      <c r="H7803">
        <v>0</v>
      </c>
      <c r="I7803">
        <v>0</v>
      </c>
      <c r="J7803">
        <v>0</v>
      </c>
      <c r="K7803">
        <v>0</v>
      </c>
      <c r="L7803">
        <v>0</v>
      </c>
      <c r="M7803">
        <v>0</v>
      </c>
      <c r="N7803">
        <v>0</v>
      </c>
      <c r="O7803">
        <v>0</v>
      </c>
      <c r="P7803">
        <v>0</v>
      </c>
      <c r="Q7803">
        <v>0</v>
      </c>
    </row>
    <row r="7804" spans="1:17" x14ac:dyDescent="0.2">
      <c r="A7804" t="s">
        <v>24827</v>
      </c>
      <c r="B7804" t="s">
        <v>87</v>
      </c>
      <c r="C7804" t="s">
        <v>136</v>
      </c>
      <c r="D7804" t="s">
        <v>17029</v>
      </c>
      <c r="E7804" t="s">
        <v>81</v>
      </c>
      <c r="F7804" t="s">
        <v>4875</v>
      </c>
      <c r="G7804">
        <v>0</v>
      </c>
      <c r="H7804">
        <v>3</v>
      </c>
      <c r="I7804">
        <v>0</v>
      </c>
      <c r="J7804">
        <v>2</v>
      </c>
      <c r="K7804">
        <v>1</v>
      </c>
      <c r="L7804">
        <v>0</v>
      </c>
      <c r="M7804">
        <v>0</v>
      </c>
      <c r="N7804">
        <v>0</v>
      </c>
      <c r="O7804">
        <v>0</v>
      </c>
      <c r="P7804">
        <v>0</v>
      </c>
      <c r="Q7804">
        <v>0</v>
      </c>
    </row>
    <row r="7805" spans="1:17" x14ac:dyDescent="0.2">
      <c r="A7805" t="s">
        <v>24828</v>
      </c>
      <c r="B7805" t="s">
        <v>87</v>
      </c>
      <c r="C7805" t="s">
        <v>136</v>
      </c>
      <c r="D7805" t="s">
        <v>17029</v>
      </c>
      <c r="E7805" t="s">
        <v>81</v>
      </c>
      <c r="F7805" t="s">
        <v>4877</v>
      </c>
      <c r="G7805">
        <v>0</v>
      </c>
      <c r="H7805">
        <v>3</v>
      </c>
      <c r="I7805">
        <v>0</v>
      </c>
      <c r="J7805">
        <v>2</v>
      </c>
      <c r="K7805">
        <v>1</v>
      </c>
      <c r="L7805">
        <v>0</v>
      </c>
      <c r="M7805">
        <v>0</v>
      </c>
      <c r="N7805">
        <v>0</v>
      </c>
      <c r="O7805">
        <v>0</v>
      </c>
      <c r="P7805">
        <v>0</v>
      </c>
      <c r="Q7805">
        <v>0</v>
      </c>
    </row>
    <row r="7806" spans="1:17" x14ac:dyDescent="0.2">
      <c r="A7806" t="s">
        <v>24829</v>
      </c>
      <c r="B7806" t="s">
        <v>87</v>
      </c>
      <c r="C7806" t="s">
        <v>136</v>
      </c>
      <c r="D7806" t="s">
        <v>17029</v>
      </c>
      <c r="E7806" t="s">
        <v>81</v>
      </c>
      <c r="F7806" t="s">
        <v>4879</v>
      </c>
      <c r="G7806">
        <v>0</v>
      </c>
      <c r="H7806">
        <v>0</v>
      </c>
      <c r="I7806">
        <v>0</v>
      </c>
      <c r="J7806">
        <v>0</v>
      </c>
      <c r="K7806">
        <v>0</v>
      </c>
      <c r="L7806">
        <v>0</v>
      </c>
      <c r="M7806">
        <v>3</v>
      </c>
      <c r="N7806">
        <v>0</v>
      </c>
      <c r="O7806">
        <v>0</v>
      </c>
      <c r="P7806">
        <v>0</v>
      </c>
      <c r="Q7806">
        <v>0</v>
      </c>
    </row>
    <row r="7807" spans="1:17" x14ac:dyDescent="0.2">
      <c r="A7807" t="s">
        <v>24830</v>
      </c>
      <c r="B7807" t="s">
        <v>87</v>
      </c>
      <c r="C7807" t="s">
        <v>136</v>
      </c>
      <c r="D7807" t="s">
        <v>17029</v>
      </c>
      <c r="E7807" t="s">
        <v>81</v>
      </c>
      <c r="F7807" t="s">
        <v>4881</v>
      </c>
      <c r="G7807">
        <v>0</v>
      </c>
      <c r="H7807">
        <v>3</v>
      </c>
      <c r="I7807">
        <v>0</v>
      </c>
      <c r="J7807">
        <v>2</v>
      </c>
      <c r="K7807">
        <v>1</v>
      </c>
      <c r="L7807">
        <v>0</v>
      </c>
      <c r="M7807">
        <v>0</v>
      </c>
      <c r="N7807">
        <v>0</v>
      </c>
      <c r="O7807">
        <v>0</v>
      </c>
      <c r="P7807">
        <v>0</v>
      </c>
      <c r="Q7807">
        <v>0</v>
      </c>
    </row>
    <row r="7808" spans="1:17" x14ac:dyDescent="0.2">
      <c r="A7808" t="s">
        <v>24831</v>
      </c>
      <c r="B7808" t="s">
        <v>87</v>
      </c>
      <c r="C7808" t="s">
        <v>136</v>
      </c>
      <c r="D7808" t="s">
        <v>17029</v>
      </c>
      <c r="E7808" t="s">
        <v>81</v>
      </c>
      <c r="F7808" t="s">
        <v>4883</v>
      </c>
      <c r="G7808">
        <v>0</v>
      </c>
      <c r="H7808">
        <v>3</v>
      </c>
      <c r="I7808">
        <v>0</v>
      </c>
      <c r="J7808">
        <v>2</v>
      </c>
      <c r="K7808">
        <v>1</v>
      </c>
      <c r="L7808">
        <v>0</v>
      </c>
      <c r="M7808">
        <v>0</v>
      </c>
      <c r="N7808">
        <v>0</v>
      </c>
      <c r="O7808">
        <v>0</v>
      </c>
      <c r="P7808">
        <v>0</v>
      </c>
      <c r="Q7808">
        <v>0</v>
      </c>
    </row>
    <row r="7809" spans="1:17" x14ac:dyDescent="0.2">
      <c r="A7809" t="s">
        <v>24832</v>
      </c>
      <c r="B7809" t="s">
        <v>87</v>
      </c>
      <c r="C7809" t="s">
        <v>136</v>
      </c>
      <c r="D7809" t="s">
        <v>17029</v>
      </c>
      <c r="E7809" t="s">
        <v>81</v>
      </c>
      <c r="F7809" t="s">
        <v>4885</v>
      </c>
      <c r="G7809">
        <v>0</v>
      </c>
      <c r="H7809">
        <v>0</v>
      </c>
      <c r="I7809">
        <v>0</v>
      </c>
      <c r="J7809">
        <v>0</v>
      </c>
      <c r="K7809">
        <v>0</v>
      </c>
      <c r="L7809">
        <v>0</v>
      </c>
      <c r="M7809">
        <v>3</v>
      </c>
      <c r="N7809">
        <v>0</v>
      </c>
      <c r="O7809">
        <v>0</v>
      </c>
      <c r="P7809">
        <v>0</v>
      </c>
      <c r="Q7809">
        <v>0</v>
      </c>
    </row>
    <row r="7810" spans="1:17" x14ac:dyDescent="0.2">
      <c r="A7810" t="s">
        <v>24833</v>
      </c>
      <c r="B7810" t="s">
        <v>87</v>
      </c>
      <c r="C7810" t="s">
        <v>136</v>
      </c>
      <c r="D7810" t="s">
        <v>17029</v>
      </c>
      <c r="E7810" t="s">
        <v>81</v>
      </c>
      <c r="F7810" t="s">
        <v>4887</v>
      </c>
      <c r="G7810">
        <v>0</v>
      </c>
      <c r="H7810">
        <v>3</v>
      </c>
      <c r="I7810">
        <v>0</v>
      </c>
      <c r="J7810">
        <v>2</v>
      </c>
      <c r="K7810">
        <v>1</v>
      </c>
      <c r="L7810">
        <v>0</v>
      </c>
      <c r="M7810">
        <v>0</v>
      </c>
      <c r="N7810">
        <v>0</v>
      </c>
      <c r="O7810">
        <v>0</v>
      </c>
      <c r="P7810">
        <v>0</v>
      </c>
      <c r="Q7810">
        <v>0</v>
      </c>
    </row>
    <row r="7811" spans="1:17" x14ac:dyDescent="0.2">
      <c r="A7811" t="s">
        <v>24834</v>
      </c>
      <c r="B7811" t="s">
        <v>87</v>
      </c>
      <c r="C7811" t="s">
        <v>136</v>
      </c>
      <c r="D7811" t="s">
        <v>17029</v>
      </c>
      <c r="E7811" t="s">
        <v>81</v>
      </c>
      <c r="F7811" t="s">
        <v>4889</v>
      </c>
      <c r="G7811">
        <v>0</v>
      </c>
      <c r="H7811">
        <v>0</v>
      </c>
      <c r="I7811">
        <v>0</v>
      </c>
      <c r="J7811">
        <v>0</v>
      </c>
      <c r="K7811">
        <v>0</v>
      </c>
      <c r="L7811">
        <v>0</v>
      </c>
      <c r="M7811">
        <v>3</v>
      </c>
      <c r="N7811">
        <v>0</v>
      </c>
      <c r="O7811">
        <v>0</v>
      </c>
      <c r="P7811">
        <v>0</v>
      </c>
      <c r="Q7811">
        <v>0</v>
      </c>
    </row>
    <row r="7812" spans="1:17" x14ac:dyDescent="0.2">
      <c r="A7812" t="s">
        <v>24835</v>
      </c>
      <c r="B7812" t="s">
        <v>87</v>
      </c>
      <c r="C7812" t="s">
        <v>136</v>
      </c>
      <c r="D7812" t="s">
        <v>17029</v>
      </c>
      <c r="E7812" t="s">
        <v>81</v>
      </c>
      <c r="F7812" t="s">
        <v>4871</v>
      </c>
      <c r="G7812">
        <v>0</v>
      </c>
      <c r="H7812">
        <v>0</v>
      </c>
      <c r="I7812">
        <v>0</v>
      </c>
      <c r="J7812">
        <v>0</v>
      </c>
      <c r="K7812">
        <v>0</v>
      </c>
      <c r="L7812">
        <v>0</v>
      </c>
      <c r="M7812">
        <v>0</v>
      </c>
      <c r="N7812">
        <v>2</v>
      </c>
      <c r="O7812">
        <v>2</v>
      </c>
      <c r="P7812">
        <v>0</v>
      </c>
      <c r="Q7812">
        <v>0</v>
      </c>
    </row>
    <row r="7813" spans="1:17" x14ac:dyDescent="0.2">
      <c r="A7813" t="s">
        <v>24836</v>
      </c>
      <c r="B7813" t="s">
        <v>87</v>
      </c>
      <c r="C7813" t="s">
        <v>136</v>
      </c>
      <c r="D7813" t="s">
        <v>17029</v>
      </c>
      <c r="E7813" t="s">
        <v>81</v>
      </c>
      <c r="F7813" t="s">
        <v>4873</v>
      </c>
      <c r="G7813">
        <v>0</v>
      </c>
      <c r="H7813">
        <v>0</v>
      </c>
      <c r="I7813">
        <v>0</v>
      </c>
      <c r="J7813">
        <v>0</v>
      </c>
      <c r="K7813">
        <v>0</v>
      </c>
      <c r="L7813">
        <v>0</v>
      </c>
      <c r="M7813">
        <v>0</v>
      </c>
      <c r="N7813">
        <v>1</v>
      </c>
      <c r="O7813">
        <v>1</v>
      </c>
      <c r="P7813">
        <v>0</v>
      </c>
      <c r="Q7813">
        <v>0</v>
      </c>
    </row>
    <row r="7814" spans="1:17" x14ac:dyDescent="0.2">
      <c r="A7814" t="s">
        <v>24837</v>
      </c>
      <c r="B7814" t="s">
        <v>87</v>
      </c>
      <c r="C7814" t="s">
        <v>136</v>
      </c>
      <c r="D7814" t="s">
        <v>17029</v>
      </c>
      <c r="E7814" t="s">
        <v>81</v>
      </c>
      <c r="F7814" t="s">
        <v>17019</v>
      </c>
      <c r="G7814">
        <v>3</v>
      </c>
      <c r="H7814">
        <v>0</v>
      </c>
      <c r="I7814">
        <v>0</v>
      </c>
      <c r="J7814">
        <v>0</v>
      </c>
      <c r="K7814">
        <v>0</v>
      </c>
      <c r="L7814">
        <v>0</v>
      </c>
      <c r="M7814">
        <v>0</v>
      </c>
      <c r="N7814">
        <v>0</v>
      </c>
      <c r="O7814">
        <v>0</v>
      </c>
      <c r="P7814">
        <v>0</v>
      </c>
      <c r="Q7814">
        <v>0</v>
      </c>
    </row>
    <row r="7815" spans="1:17" x14ac:dyDescent="0.2">
      <c r="A7815" t="s">
        <v>24838</v>
      </c>
      <c r="B7815" t="s">
        <v>87</v>
      </c>
      <c r="C7815" t="s">
        <v>137</v>
      </c>
      <c r="D7815" t="s">
        <v>17029</v>
      </c>
      <c r="E7815" t="s">
        <v>79</v>
      </c>
      <c r="F7815" t="s">
        <v>4875</v>
      </c>
      <c r="G7815">
        <v>0</v>
      </c>
      <c r="H7815">
        <v>27</v>
      </c>
      <c r="I7815">
        <v>1</v>
      </c>
      <c r="J7815">
        <v>23</v>
      </c>
      <c r="K7815">
        <v>1</v>
      </c>
      <c r="L7815">
        <v>2</v>
      </c>
      <c r="M7815">
        <v>0</v>
      </c>
      <c r="N7815">
        <v>0</v>
      </c>
      <c r="O7815">
        <v>0</v>
      </c>
      <c r="P7815">
        <v>0</v>
      </c>
      <c r="Q7815">
        <v>0</v>
      </c>
    </row>
    <row r="7816" spans="1:17" x14ac:dyDescent="0.2">
      <c r="A7816" t="s">
        <v>24839</v>
      </c>
      <c r="B7816" t="s">
        <v>87</v>
      </c>
      <c r="C7816" t="s">
        <v>137</v>
      </c>
      <c r="D7816" t="s">
        <v>17029</v>
      </c>
      <c r="E7816" t="s">
        <v>79</v>
      </c>
      <c r="F7816" t="s">
        <v>4877</v>
      </c>
      <c r="G7816">
        <v>0</v>
      </c>
      <c r="H7816">
        <v>27</v>
      </c>
      <c r="I7816">
        <v>1</v>
      </c>
      <c r="J7816">
        <v>23</v>
      </c>
      <c r="K7816">
        <v>1</v>
      </c>
      <c r="L7816">
        <v>2</v>
      </c>
      <c r="M7816">
        <v>0</v>
      </c>
      <c r="N7816">
        <v>0</v>
      </c>
      <c r="O7816">
        <v>0</v>
      </c>
      <c r="P7816">
        <v>0</v>
      </c>
      <c r="Q7816">
        <v>0</v>
      </c>
    </row>
    <row r="7817" spans="1:17" x14ac:dyDescent="0.2">
      <c r="A7817" t="s">
        <v>24840</v>
      </c>
      <c r="B7817" t="s">
        <v>87</v>
      </c>
      <c r="C7817" t="s">
        <v>137</v>
      </c>
      <c r="D7817" t="s">
        <v>17029</v>
      </c>
      <c r="E7817" t="s">
        <v>79</v>
      </c>
      <c r="F7817" t="s">
        <v>4879</v>
      </c>
      <c r="G7817">
        <v>0</v>
      </c>
      <c r="H7817">
        <v>0</v>
      </c>
      <c r="I7817">
        <v>0</v>
      </c>
      <c r="J7817">
        <v>0</v>
      </c>
      <c r="K7817">
        <v>0</v>
      </c>
      <c r="L7817">
        <v>0</v>
      </c>
      <c r="M7817">
        <v>27</v>
      </c>
      <c r="N7817">
        <v>0</v>
      </c>
      <c r="O7817">
        <v>0</v>
      </c>
      <c r="P7817">
        <v>0</v>
      </c>
      <c r="Q7817">
        <v>0</v>
      </c>
    </row>
    <row r="7818" spans="1:17" x14ac:dyDescent="0.2">
      <c r="A7818" t="s">
        <v>24841</v>
      </c>
      <c r="B7818" t="s">
        <v>87</v>
      </c>
      <c r="C7818" t="s">
        <v>137</v>
      </c>
      <c r="D7818" t="s">
        <v>17029</v>
      </c>
      <c r="E7818" t="s">
        <v>79</v>
      </c>
      <c r="F7818" t="s">
        <v>4881</v>
      </c>
      <c r="G7818">
        <v>0</v>
      </c>
      <c r="H7818">
        <v>27</v>
      </c>
      <c r="I7818">
        <v>1</v>
      </c>
      <c r="J7818">
        <v>23</v>
      </c>
      <c r="K7818">
        <v>1</v>
      </c>
      <c r="L7818">
        <v>2</v>
      </c>
      <c r="M7818">
        <v>0</v>
      </c>
      <c r="N7818">
        <v>0</v>
      </c>
      <c r="O7818">
        <v>0</v>
      </c>
      <c r="P7818">
        <v>0</v>
      </c>
      <c r="Q7818">
        <v>0</v>
      </c>
    </row>
    <row r="7819" spans="1:17" x14ac:dyDescent="0.2">
      <c r="A7819" t="s">
        <v>24842</v>
      </c>
      <c r="B7819" t="s">
        <v>87</v>
      </c>
      <c r="C7819" t="s">
        <v>137</v>
      </c>
      <c r="D7819" t="s">
        <v>17029</v>
      </c>
      <c r="E7819" t="s">
        <v>79</v>
      </c>
      <c r="F7819" t="s">
        <v>4883</v>
      </c>
      <c r="G7819">
        <v>0</v>
      </c>
      <c r="H7819">
        <v>27</v>
      </c>
      <c r="I7819">
        <v>1</v>
      </c>
      <c r="J7819">
        <v>23</v>
      </c>
      <c r="K7819">
        <v>1</v>
      </c>
      <c r="L7819">
        <v>2</v>
      </c>
      <c r="M7819">
        <v>0</v>
      </c>
      <c r="N7819">
        <v>0</v>
      </c>
      <c r="O7819">
        <v>0</v>
      </c>
      <c r="P7819">
        <v>0</v>
      </c>
      <c r="Q7819">
        <v>0</v>
      </c>
    </row>
    <row r="7820" spans="1:17" x14ac:dyDescent="0.2">
      <c r="A7820" t="s">
        <v>24843</v>
      </c>
      <c r="B7820" t="s">
        <v>87</v>
      </c>
      <c r="C7820" t="s">
        <v>137</v>
      </c>
      <c r="D7820" t="s">
        <v>17029</v>
      </c>
      <c r="E7820" t="s">
        <v>79</v>
      </c>
      <c r="F7820" t="s">
        <v>4885</v>
      </c>
      <c r="G7820">
        <v>0</v>
      </c>
      <c r="H7820">
        <v>0</v>
      </c>
      <c r="I7820">
        <v>0</v>
      </c>
      <c r="J7820">
        <v>0</v>
      </c>
      <c r="K7820">
        <v>0</v>
      </c>
      <c r="L7820">
        <v>0</v>
      </c>
      <c r="M7820">
        <v>27</v>
      </c>
      <c r="N7820">
        <v>0</v>
      </c>
      <c r="O7820">
        <v>0</v>
      </c>
      <c r="P7820">
        <v>0</v>
      </c>
      <c r="Q7820">
        <v>0</v>
      </c>
    </row>
    <row r="7821" spans="1:17" x14ac:dyDescent="0.2">
      <c r="A7821" t="s">
        <v>24844</v>
      </c>
      <c r="B7821" t="s">
        <v>87</v>
      </c>
      <c r="C7821" t="s">
        <v>137</v>
      </c>
      <c r="D7821" t="s">
        <v>17029</v>
      </c>
      <c r="E7821" t="s">
        <v>79</v>
      </c>
      <c r="F7821" t="s">
        <v>4887</v>
      </c>
      <c r="G7821">
        <v>0</v>
      </c>
      <c r="H7821">
        <v>27</v>
      </c>
      <c r="I7821">
        <v>1</v>
      </c>
      <c r="J7821">
        <v>23</v>
      </c>
      <c r="K7821">
        <v>1</v>
      </c>
      <c r="L7821">
        <v>2</v>
      </c>
      <c r="M7821">
        <v>0</v>
      </c>
      <c r="N7821">
        <v>0</v>
      </c>
      <c r="O7821">
        <v>0</v>
      </c>
      <c r="P7821">
        <v>0</v>
      </c>
      <c r="Q7821">
        <v>0</v>
      </c>
    </row>
    <row r="7822" spans="1:17" x14ac:dyDescent="0.2">
      <c r="A7822" t="s">
        <v>24845</v>
      </c>
      <c r="B7822" t="s">
        <v>87</v>
      </c>
      <c r="C7822" t="s">
        <v>137</v>
      </c>
      <c r="D7822" t="s">
        <v>17029</v>
      </c>
      <c r="E7822" t="s">
        <v>79</v>
      </c>
      <c r="F7822" t="s">
        <v>4889</v>
      </c>
      <c r="G7822">
        <v>0</v>
      </c>
      <c r="H7822">
        <v>0</v>
      </c>
      <c r="I7822">
        <v>0</v>
      </c>
      <c r="J7822">
        <v>0</v>
      </c>
      <c r="K7822">
        <v>0</v>
      </c>
      <c r="L7822">
        <v>0</v>
      </c>
      <c r="M7822">
        <v>27</v>
      </c>
      <c r="N7822">
        <v>0</v>
      </c>
      <c r="O7822">
        <v>0</v>
      </c>
      <c r="P7822">
        <v>0</v>
      </c>
      <c r="Q7822">
        <v>0</v>
      </c>
    </row>
    <row r="7823" spans="1:17" x14ac:dyDescent="0.2">
      <c r="A7823" t="s">
        <v>24846</v>
      </c>
      <c r="B7823" t="s">
        <v>87</v>
      </c>
      <c r="C7823" t="s">
        <v>137</v>
      </c>
      <c r="D7823" t="s">
        <v>17029</v>
      </c>
      <c r="E7823" t="s">
        <v>79</v>
      </c>
      <c r="F7823" t="s">
        <v>4871</v>
      </c>
      <c r="G7823">
        <v>0</v>
      </c>
      <c r="H7823">
        <v>0</v>
      </c>
      <c r="I7823">
        <v>0</v>
      </c>
      <c r="J7823">
        <v>0</v>
      </c>
      <c r="K7823">
        <v>0</v>
      </c>
      <c r="L7823">
        <v>0</v>
      </c>
      <c r="M7823">
        <v>0</v>
      </c>
      <c r="N7823">
        <v>20</v>
      </c>
      <c r="O7823">
        <v>18</v>
      </c>
      <c r="P7823">
        <v>1</v>
      </c>
      <c r="Q7823">
        <v>1</v>
      </c>
    </row>
    <row r="7824" spans="1:17" x14ac:dyDescent="0.2">
      <c r="A7824" t="s">
        <v>24847</v>
      </c>
      <c r="B7824" t="s">
        <v>87</v>
      </c>
      <c r="C7824" t="s">
        <v>137</v>
      </c>
      <c r="D7824" t="s">
        <v>17029</v>
      </c>
      <c r="E7824" t="s">
        <v>79</v>
      </c>
      <c r="F7824" t="s">
        <v>4873</v>
      </c>
      <c r="G7824">
        <v>0</v>
      </c>
      <c r="H7824">
        <v>0</v>
      </c>
      <c r="I7824">
        <v>0</v>
      </c>
      <c r="J7824">
        <v>0</v>
      </c>
      <c r="K7824">
        <v>0</v>
      </c>
      <c r="L7824">
        <v>0</v>
      </c>
      <c r="M7824">
        <v>0</v>
      </c>
      <c r="N7824">
        <v>15</v>
      </c>
      <c r="O7824">
        <v>13</v>
      </c>
      <c r="P7824">
        <v>1</v>
      </c>
      <c r="Q7824">
        <v>1</v>
      </c>
    </row>
    <row r="7825" spans="1:17" x14ac:dyDescent="0.2">
      <c r="A7825" t="s">
        <v>24848</v>
      </c>
      <c r="B7825" t="s">
        <v>87</v>
      </c>
      <c r="C7825" t="s">
        <v>137</v>
      </c>
      <c r="D7825" t="s">
        <v>17029</v>
      </c>
      <c r="E7825" t="s">
        <v>79</v>
      </c>
      <c r="F7825" t="s">
        <v>17019</v>
      </c>
      <c r="G7825">
        <v>27</v>
      </c>
      <c r="H7825">
        <v>0</v>
      </c>
      <c r="I7825">
        <v>0</v>
      </c>
      <c r="J7825">
        <v>0</v>
      </c>
      <c r="K7825">
        <v>0</v>
      </c>
      <c r="L7825">
        <v>0</v>
      </c>
      <c r="M7825">
        <v>0</v>
      </c>
      <c r="N7825">
        <v>0</v>
      </c>
      <c r="O7825">
        <v>0</v>
      </c>
      <c r="P7825">
        <v>0</v>
      </c>
      <c r="Q7825">
        <v>0</v>
      </c>
    </row>
    <row r="7826" spans="1:17" x14ac:dyDescent="0.2">
      <c r="A7826" t="s">
        <v>24849</v>
      </c>
      <c r="B7826" t="s">
        <v>87</v>
      </c>
      <c r="C7826" t="s">
        <v>137</v>
      </c>
      <c r="D7826" t="s">
        <v>17029</v>
      </c>
      <c r="E7826" t="s">
        <v>81</v>
      </c>
      <c r="F7826" t="s">
        <v>4875</v>
      </c>
      <c r="G7826">
        <v>0</v>
      </c>
      <c r="H7826">
        <v>37</v>
      </c>
      <c r="I7826">
        <v>4</v>
      </c>
      <c r="J7826">
        <v>26</v>
      </c>
      <c r="K7826">
        <v>5</v>
      </c>
      <c r="L7826">
        <v>2</v>
      </c>
      <c r="M7826">
        <v>0</v>
      </c>
      <c r="N7826">
        <v>0</v>
      </c>
      <c r="O7826">
        <v>0</v>
      </c>
      <c r="P7826">
        <v>0</v>
      </c>
      <c r="Q7826">
        <v>0</v>
      </c>
    </row>
    <row r="7827" spans="1:17" x14ac:dyDescent="0.2">
      <c r="A7827" t="s">
        <v>24850</v>
      </c>
      <c r="B7827" t="s">
        <v>87</v>
      </c>
      <c r="C7827" t="s">
        <v>137</v>
      </c>
      <c r="D7827" t="s">
        <v>17029</v>
      </c>
      <c r="E7827" t="s">
        <v>81</v>
      </c>
      <c r="F7827" t="s">
        <v>4877</v>
      </c>
      <c r="G7827">
        <v>0</v>
      </c>
      <c r="H7827">
        <v>37</v>
      </c>
      <c r="I7827">
        <v>2</v>
      </c>
      <c r="J7827">
        <v>28</v>
      </c>
      <c r="K7827">
        <v>4</v>
      </c>
      <c r="L7827">
        <v>3</v>
      </c>
      <c r="M7827">
        <v>0</v>
      </c>
      <c r="N7827">
        <v>0</v>
      </c>
      <c r="O7827">
        <v>0</v>
      </c>
      <c r="P7827">
        <v>0</v>
      </c>
      <c r="Q7827">
        <v>0</v>
      </c>
    </row>
    <row r="7828" spans="1:17" x14ac:dyDescent="0.2">
      <c r="A7828" t="s">
        <v>24851</v>
      </c>
      <c r="B7828" t="s">
        <v>87</v>
      </c>
      <c r="C7828" t="s">
        <v>137</v>
      </c>
      <c r="D7828" t="s">
        <v>17029</v>
      </c>
      <c r="E7828" t="s">
        <v>81</v>
      </c>
      <c r="F7828" t="s">
        <v>4879</v>
      </c>
      <c r="G7828">
        <v>0</v>
      </c>
      <c r="H7828">
        <v>0</v>
      </c>
      <c r="I7828">
        <v>0</v>
      </c>
      <c r="J7828">
        <v>0</v>
      </c>
      <c r="K7828">
        <v>0</v>
      </c>
      <c r="L7828">
        <v>0</v>
      </c>
      <c r="M7828">
        <v>37</v>
      </c>
      <c r="N7828">
        <v>0</v>
      </c>
      <c r="O7828">
        <v>0</v>
      </c>
      <c r="P7828">
        <v>0</v>
      </c>
      <c r="Q7828">
        <v>0</v>
      </c>
    </row>
    <row r="7829" spans="1:17" x14ac:dyDescent="0.2">
      <c r="A7829" t="s">
        <v>24852</v>
      </c>
      <c r="B7829" t="s">
        <v>87</v>
      </c>
      <c r="C7829" t="s">
        <v>137</v>
      </c>
      <c r="D7829" t="s">
        <v>17029</v>
      </c>
      <c r="E7829" t="s">
        <v>81</v>
      </c>
      <c r="F7829" t="s">
        <v>4881</v>
      </c>
      <c r="G7829">
        <v>0</v>
      </c>
      <c r="H7829">
        <v>37</v>
      </c>
      <c r="I7829">
        <v>2</v>
      </c>
      <c r="J7829">
        <v>28</v>
      </c>
      <c r="K7829">
        <v>4</v>
      </c>
      <c r="L7829">
        <v>3</v>
      </c>
      <c r="M7829">
        <v>0</v>
      </c>
      <c r="N7829">
        <v>0</v>
      </c>
      <c r="O7829">
        <v>0</v>
      </c>
      <c r="P7829">
        <v>0</v>
      </c>
      <c r="Q7829">
        <v>0</v>
      </c>
    </row>
    <row r="7830" spans="1:17" x14ac:dyDescent="0.2">
      <c r="A7830" t="s">
        <v>24853</v>
      </c>
      <c r="B7830" t="s">
        <v>87</v>
      </c>
      <c r="C7830" t="s">
        <v>137</v>
      </c>
      <c r="D7830" t="s">
        <v>17029</v>
      </c>
      <c r="E7830" t="s">
        <v>81</v>
      </c>
      <c r="F7830" t="s">
        <v>4883</v>
      </c>
      <c r="G7830">
        <v>0</v>
      </c>
      <c r="H7830">
        <v>37</v>
      </c>
      <c r="I7830">
        <v>2</v>
      </c>
      <c r="J7830">
        <v>29</v>
      </c>
      <c r="K7830">
        <v>3</v>
      </c>
      <c r="L7830">
        <v>3</v>
      </c>
      <c r="M7830">
        <v>0</v>
      </c>
      <c r="N7830">
        <v>0</v>
      </c>
      <c r="O7830">
        <v>0</v>
      </c>
      <c r="P7830">
        <v>0</v>
      </c>
      <c r="Q7830">
        <v>0</v>
      </c>
    </row>
    <row r="7831" spans="1:17" x14ac:dyDescent="0.2">
      <c r="A7831" t="s">
        <v>24854</v>
      </c>
      <c r="B7831" t="s">
        <v>87</v>
      </c>
      <c r="C7831" t="s">
        <v>137</v>
      </c>
      <c r="D7831" t="s">
        <v>17029</v>
      </c>
      <c r="E7831" t="s">
        <v>81</v>
      </c>
      <c r="F7831" t="s">
        <v>4885</v>
      </c>
      <c r="G7831">
        <v>0</v>
      </c>
      <c r="H7831">
        <v>0</v>
      </c>
      <c r="I7831">
        <v>0</v>
      </c>
      <c r="J7831">
        <v>0</v>
      </c>
      <c r="K7831">
        <v>0</v>
      </c>
      <c r="L7831">
        <v>0</v>
      </c>
      <c r="M7831">
        <v>37</v>
      </c>
      <c r="N7831">
        <v>0</v>
      </c>
      <c r="O7831">
        <v>0</v>
      </c>
      <c r="P7831">
        <v>0</v>
      </c>
      <c r="Q7831">
        <v>0</v>
      </c>
    </row>
    <row r="7832" spans="1:17" x14ac:dyDescent="0.2">
      <c r="A7832" t="s">
        <v>24855</v>
      </c>
      <c r="B7832" t="s">
        <v>87</v>
      </c>
      <c r="C7832" t="s">
        <v>137</v>
      </c>
      <c r="D7832" t="s">
        <v>17029</v>
      </c>
      <c r="E7832" t="s">
        <v>81</v>
      </c>
      <c r="F7832" t="s">
        <v>4887</v>
      </c>
      <c r="G7832">
        <v>0</v>
      </c>
      <c r="H7832">
        <v>37</v>
      </c>
      <c r="I7832">
        <v>2</v>
      </c>
      <c r="J7832">
        <v>28</v>
      </c>
      <c r="K7832">
        <v>5</v>
      </c>
      <c r="L7832">
        <v>2</v>
      </c>
      <c r="M7832">
        <v>0</v>
      </c>
      <c r="N7832">
        <v>0</v>
      </c>
      <c r="O7832">
        <v>0</v>
      </c>
      <c r="P7832">
        <v>0</v>
      </c>
      <c r="Q7832">
        <v>0</v>
      </c>
    </row>
    <row r="7833" spans="1:17" x14ac:dyDescent="0.2">
      <c r="A7833" t="s">
        <v>24856</v>
      </c>
      <c r="B7833" t="s">
        <v>87</v>
      </c>
      <c r="C7833" t="s">
        <v>137</v>
      </c>
      <c r="D7833" t="s">
        <v>17029</v>
      </c>
      <c r="E7833" t="s">
        <v>81</v>
      </c>
      <c r="F7833" t="s">
        <v>4889</v>
      </c>
      <c r="G7833">
        <v>0</v>
      </c>
      <c r="H7833">
        <v>0</v>
      </c>
      <c r="I7833">
        <v>0</v>
      </c>
      <c r="J7833">
        <v>0</v>
      </c>
      <c r="K7833">
        <v>0</v>
      </c>
      <c r="L7833">
        <v>0</v>
      </c>
      <c r="M7833">
        <v>37</v>
      </c>
      <c r="N7833">
        <v>0</v>
      </c>
      <c r="O7833">
        <v>0</v>
      </c>
      <c r="P7833">
        <v>0</v>
      </c>
      <c r="Q7833">
        <v>0</v>
      </c>
    </row>
    <row r="7834" spans="1:17" x14ac:dyDescent="0.2">
      <c r="A7834" t="s">
        <v>24857</v>
      </c>
      <c r="B7834" t="s">
        <v>87</v>
      </c>
      <c r="C7834" t="s">
        <v>137</v>
      </c>
      <c r="D7834" t="s">
        <v>17029</v>
      </c>
      <c r="E7834" t="s">
        <v>81</v>
      </c>
      <c r="F7834" t="s">
        <v>4871</v>
      </c>
      <c r="G7834">
        <v>0</v>
      </c>
      <c r="H7834">
        <v>0</v>
      </c>
      <c r="I7834">
        <v>0</v>
      </c>
      <c r="J7834">
        <v>0</v>
      </c>
      <c r="K7834">
        <v>0</v>
      </c>
      <c r="L7834">
        <v>0</v>
      </c>
      <c r="M7834">
        <v>0</v>
      </c>
      <c r="N7834">
        <v>27</v>
      </c>
      <c r="O7834">
        <v>25</v>
      </c>
      <c r="P7834">
        <v>2</v>
      </c>
      <c r="Q7834">
        <v>0</v>
      </c>
    </row>
    <row r="7835" spans="1:17" x14ac:dyDescent="0.2">
      <c r="A7835" t="s">
        <v>24858</v>
      </c>
      <c r="B7835" t="s">
        <v>87</v>
      </c>
      <c r="C7835" t="s">
        <v>137</v>
      </c>
      <c r="D7835" t="s">
        <v>17029</v>
      </c>
      <c r="E7835" t="s">
        <v>81</v>
      </c>
      <c r="F7835" t="s">
        <v>4873</v>
      </c>
      <c r="G7835">
        <v>0</v>
      </c>
      <c r="H7835">
        <v>0</v>
      </c>
      <c r="I7835">
        <v>0</v>
      </c>
      <c r="J7835">
        <v>0</v>
      </c>
      <c r="K7835">
        <v>0</v>
      </c>
      <c r="L7835">
        <v>0</v>
      </c>
      <c r="M7835">
        <v>0</v>
      </c>
      <c r="N7835">
        <v>23</v>
      </c>
      <c r="O7835">
        <v>21</v>
      </c>
      <c r="P7835">
        <v>2</v>
      </c>
      <c r="Q7835">
        <v>0</v>
      </c>
    </row>
    <row r="7836" spans="1:17" x14ac:dyDescent="0.2">
      <c r="A7836" t="s">
        <v>24859</v>
      </c>
      <c r="B7836" t="s">
        <v>87</v>
      </c>
      <c r="C7836" t="s">
        <v>137</v>
      </c>
      <c r="D7836" t="s">
        <v>17029</v>
      </c>
      <c r="E7836" t="s">
        <v>81</v>
      </c>
      <c r="F7836" t="s">
        <v>17019</v>
      </c>
      <c r="G7836">
        <v>37</v>
      </c>
      <c r="H7836">
        <v>0</v>
      </c>
      <c r="I7836">
        <v>0</v>
      </c>
      <c r="J7836">
        <v>0</v>
      </c>
      <c r="K7836">
        <v>0</v>
      </c>
      <c r="L7836">
        <v>0</v>
      </c>
      <c r="M7836">
        <v>0</v>
      </c>
      <c r="N7836">
        <v>0</v>
      </c>
      <c r="O7836">
        <v>0</v>
      </c>
      <c r="P7836">
        <v>0</v>
      </c>
      <c r="Q7836">
        <v>0</v>
      </c>
    </row>
    <row r="7837" spans="1:17" x14ac:dyDescent="0.2">
      <c r="A7837" t="s">
        <v>24860</v>
      </c>
      <c r="B7837" t="s">
        <v>87</v>
      </c>
      <c r="C7837" t="s">
        <v>137</v>
      </c>
      <c r="D7837" t="s">
        <v>17025</v>
      </c>
      <c r="E7837" t="s">
        <v>79</v>
      </c>
      <c r="F7837" t="s">
        <v>17019</v>
      </c>
      <c r="G7837">
        <v>7</v>
      </c>
      <c r="H7837">
        <v>0</v>
      </c>
      <c r="I7837">
        <v>0</v>
      </c>
      <c r="J7837">
        <v>0</v>
      </c>
      <c r="K7837">
        <v>0</v>
      </c>
      <c r="L7837">
        <v>0</v>
      </c>
      <c r="M7837">
        <v>0</v>
      </c>
      <c r="N7837">
        <v>0</v>
      </c>
      <c r="O7837">
        <v>0</v>
      </c>
      <c r="P7837">
        <v>0</v>
      </c>
      <c r="Q7837">
        <v>0</v>
      </c>
    </row>
    <row r="7838" spans="1:17" x14ac:dyDescent="0.2">
      <c r="A7838" t="s">
        <v>24861</v>
      </c>
      <c r="B7838" t="s">
        <v>87</v>
      </c>
      <c r="C7838" t="s">
        <v>137</v>
      </c>
      <c r="D7838" t="s">
        <v>17025</v>
      </c>
      <c r="E7838" t="s">
        <v>81</v>
      </c>
      <c r="F7838" t="s">
        <v>17019</v>
      </c>
      <c r="G7838">
        <v>6</v>
      </c>
      <c r="H7838">
        <v>0</v>
      </c>
      <c r="I7838">
        <v>0</v>
      </c>
      <c r="J7838">
        <v>0</v>
      </c>
      <c r="K7838">
        <v>0</v>
      </c>
      <c r="L7838">
        <v>0</v>
      </c>
      <c r="M7838">
        <v>0</v>
      </c>
      <c r="N7838">
        <v>0</v>
      </c>
      <c r="O7838">
        <v>0</v>
      </c>
      <c r="P7838">
        <v>0</v>
      </c>
      <c r="Q7838">
        <v>0</v>
      </c>
    </row>
    <row r="7839" spans="1:17" x14ac:dyDescent="0.2">
      <c r="A7839" t="s">
        <v>24862</v>
      </c>
      <c r="B7839" t="s">
        <v>87</v>
      </c>
      <c r="C7839" t="s">
        <v>138</v>
      </c>
      <c r="D7839" t="s">
        <v>17027</v>
      </c>
      <c r="E7839" t="s">
        <v>79</v>
      </c>
      <c r="F7839" t="s">
        <v>17019</v>
      </c>
      <c r="G7839">
        <v>2</v>
      </c>
      <c r="H7839">
        <v>0</v>
      </c>
      <c r="I7839">
        <v>0</v>
      </c>
      <c r="J7839">
        <v>0</v>
      </c>
      <c r="K7839">
        <v>0</v>
      </c>
      <c r="L7839">
        <v>0</v>
      </c>
      <c r="M7839">
        <v>0</v>
      </c>
      <c r="N7839">
        <v>0</v>
      </c>
      <c r="O7839">
        <v>0</v>
      </c>
      <c r="P7839">
        <v>0</v>
      </c>
      <c r="Q7839">
        <v>0</v>
      </c>
    </row>
    <row r="7840" spans="1:17" x14ac:dyDescent="0.2">
      <c r="A7840" t="s">
        <v>24863</v>
      </c>
      <c r="B7840" t="s">
        <v>87</v>
      </c>
      <c r="C7840" t="s">
        <v>138</v>
      </c>
      <c r="D7840" t="s">
        <v>17027</v>
      </c>
      <c r="E7840" t="s">
        <v>81</v>
      </c>
      <c r="F7840" t="s">
        <v>17019</v>
      </c>
      <c r="G7840">
        <v>1</v>
      </c>
      <c r="H7840">
        <v>0</v>
      </c>
      <c r="I7840">
        <v>0</v>
      </c>
      <c r="J7840">
        <v>0</v>
      </c>
      <c r="K7840">
        <v>0</v>
      </c>
      <c r="L7840">
        <v>0</v>
      </c>
      <c r="M7840">
        <v>0</v>
      </c>
      <c r="N7840">
        <v>0</v>
      </c>
      <c r="O7840">
        <v>0</v>
      </c>
      <c r="P7840">
        <v>0</v>
      </c>
      <c r="Q7840">
        <v>0</v>
      </c>
    </row>
    <row r="7841" spans="1:17" x14ac:dyDescent="0.2">
      <c r="A7841" t="s">
        <v>24864</v>
      </c>
      <c r="B7841" t="s">
        <v>87</v>
      </c>
      <c r="C7841" t="s">
        <v>138</v>
      </c>
      <c r="D7841" t="s">
        <v>17029</v>
      </c>
      <c r="E7841" t="s">
        <v>79</v>
      </c>
      <c r="F7841" t="s">
        <v>4875</v>
      </c>
      <c r="G7841">
        <v>0</v>
      </c>
      <c r="H7841">
        <v>36</v>
      </c>
      <c r="I7841">
        <v>11</v>
      </c>
      <c r="J7841">
        <v>18</v>
      </c>
      <c r="K7841">
        <v>6</v>
      </c>
      <c r="L7841">
        <v>1</v>
      </c>
      <c r="M7841">
        <v>0</v>
      </c>
      <c r="N7841">
        <v>0</v>
      </c>
      <c r="O7841">
        <v>0</v>
      </c>
      <c r="P7841">
        <v>0</v>
      </c>
      <c r="Q7841">
        <v>0</v>
      </c>
    </row>
    <row r="7842" spans="1:17" x14ac:dyDescent="0.2">
      <c r="A7842" t="s">
        <v>24865</v>
      </c>
      <c r="B7842" t="s">
        <v>87</v>
      </c>
      <c r="C7842" t="s">
        <v>138</v>
      </c>
      <c r="D7842" t="s">
        <v>17029</v>
      </c>
      <c r="E7842" t="s">
        <v>79</v>
      </c>
      <c r="F7842" t="s">
        <v>4877</v>
      </c>
      <c r="G7842">
        <v>0</v>
      </c>
      <c r="H7842">
        <v>36</v>
      </c>
      <c r="I7842">
        <v>8</v>
      </c>
      <c r="J7842">
        <v>21</v>
      </c>
      <c r="K7842">
        <v>4</v>
      </c>
      <c r="L7842">
        <v>3</v>
      </c>
      <c r="M7842">
        <v>0</v>
      </c>
      <c r="N7842">
        <v>0</v>
      </c>
      <c r="O7842">
        <v>0</v>
      </c>
      <c r="P7842">
        <v>0</v>
      </c>
      <c r="Q7842">
        <v>0</v>
      </c>
    </row>
    <row r="7843" spans="1:17" x14ac:dyDescent="0.2">
      <c r="A7843" t="s">
        <v>24866</v>
      </c>
      <c r="B7843" t="s">
        <v>87</v>
      </c>
      <c r="C7843" t="s">
        <v>138</v>
      </c>
      <c r="D7843" t="s">
        <v>17029</v>
      </c>
      <c r="E7843" t="s">
        <v>79</v>
      </c>
      <c r="F7843" t="s">
        <v>4879</v>
      </c>
      <c r="G7843">
        <v>0</v>
      </c>
      <c r="H7843">
        <v>0</v>
      </c>
      <c r="I7843">
        <v>0</v>
      </c>
      <c r="J7843">
        <v>0</v>
      </c>
      <c r="K7843">
        <v>0</v>
      </c>
      <c r="L7843">
        <v>0</v>
      </c>
      <c r="M7843">
        <v>36</v>
      </c>
      <c r="N7843">
        <v>0</v>
      </c>
      <c r="O7843">
        <v>0</v>
      </c>
      <c r="P7843">
        <v>0</v>
      </c>
      <c r="Q7843">
        <v>0</v>
      </c>
    </row>
    <row r="7844" spans="1:17" x14ac:dyDescent="0.2">
      <c r="A7844" t="s">
        <v>24867</v>
      </c>
      <c r="B7844" t="s">
        <v>87</v>
      </c>
      <c r="C7844" t="s">
        <v>138</v>
      </c>
      <c r="D7844" t="s">
        <v>17029</v>
      </c>
      <c r="E7844" t="s">
        <v>79</v>
      </c>
      <c r="F7844" t="s">
        <v>4881</v>
      </c>
      <c r="G7844">
        <v>0</v>
      </c>
      <c r="H7844">
        <v>36</v>
      </c>
      <c r="I7844">
        <v>8</v>
      </c>
      <c r="J7844">
        <v>21</v>
      </c>
      <c r="K7844">
        <v>4</v>
      </c>
      <c r="L7844">
        <v>3</v>
      </c>
      <c r="M7844">
        <v>0</v>
      </c>
      <c r="N7844">
        <v>0</v>
      </c>
      <c r="O7844">
        <v>0</v>
      </c>
      <c r="P7844">
        <v>0</v>
      </c>
      <c r="Q7844">
        <v>0</v>
      </c>
    </row>
    <row r="7845" spans="1:17" x14ac:dyDescent="0.2">
      <c r="A7845" t="s">
        <v>24868</v>
      </c>
      <c r="B7845" t="s">
        <v>87</v>
      </c>
      <c r="C7845" t="s">
        <v>138</v>
      </c>
      <c r="D7845" t="s">
        <v>17029</v>
      </c>
      <c r="E7845" t="s">
        <v>79</v>
      </c>
      <c r="F7845" t="s">
        <v>4883</v>
      </c>
      <c r="G7845">
        <v>0</v>
      </c>
      <c r="H7845">
        <v>36</v>
      </c>
      <c r="I7845">
        <v>10</v>
      </c>
      <c r="J7845">
        <v>20</v>
      </c>
      <c r="K7845">
        <v>3</v>
      </c>
      <c r="L7845">
        <v>3</v>
      </c>
      <c r="M7845">
        <v>0</v>
      </c>
      <c r="N7845">
        <v>0</v>
      </c>
      <c r="O7845">
        <v>0</v>
      </c>
      <c r="P7845">
        <v>0</v>
      </c>
      <c r="Q7845">
        <v>0</v>
      </c>
    </row>
    <row r="7846" spans="1:17" x14ac:dyDescent="0.2">
      <c r="A7846" t="s">
        <v>24869</v>
      </c>
      <c r="B7846" t="s">
        <v>87</v>
      </c>
      <c r="C7846" t="s">
        <v>138</v>
      </c>
      <c r="D7846" t="s">
        <v>17029</v>
      </c>
      <c r="E7846" t="s">
        <v>79</v>
      </c>
      <c r="F7846" t="s">
        <v>4885</v>
      </c>
      <c r="G7846">
        <v>0</v>
      </c>
      <c r="H7846">
        <v>0</v>
      </c>
      <c r="I7846">
        <v>0</v>
      </c>
      <c r="J7846">
        <v>0</v>
      </c>
      <c r="K7846">
        <v>0</v>
      </c>
      <c r="L7846">
        <v>0</v>
      </c>
      <c r="M7846">
        <v>36</v>
      </c>
      <c r="N7846">
        <v>0</v>
      </c>
      <c r="O7846">
        <v>0</v>
      </c>
      <c r="P7846">
        <v>0</v>
      </c>
      <c r="Q7846">
        <v>0</v>
      </c>
    </row>
    <row r="7847" spans="1:17" x14ac:dyDescent="0.2">
      <c r="A7847" t="s">
        <v>24870</v>
      </c>
      <c r="B7847" t="s">
        <v>87</v>
      </c>
      <c r="C7847" t="s">
        <v>138</v>
      </c>
      <c r="D7847" t="s">
        <v>17029</v>
      </c>
      <c r="E7847" t="s">
        <v>79</v>
      </c>
      <c r="F7847" t="s">
        <v>4887</v>
      </c>
      <c r="G7847">
        <v>0</v>
      </c>
      <c r="H7847">
        <v>36</v>
      </c>
      <c r="I7847">
        <v>8</v>
      </c>
      <c r="J7847">
        <v>22</v>
      </c>
      <c r="K7847">
        <v>5</v>
      </c>
      <c r="L7847">
        <v>1</v>
      </c>
      <c r="M7847">
        <v>0</v>
      </c>
      <c r="N7847">
        <v>0</v>
      </c>
      <c r="O7847">
        <v>0</v>
      </c>
      <c r="P7847">
        <v>0</v>
      </c>
      <c r="Q7847">
        <v>0</v>
      </c>
    </row>
    <row r="7848" spans="1:17" x14ac:dyDescent="0.2">
      <c r="A7848" t="s">
        <v>24871</v>
      </c>
      <c r="B7848" t="s">
        <v>87</v>
      </c>
      <c r="C7848" t="s">
        <v>138</v>
      </c>
      <c r="D7848" t="s">
        <v>17029</v>
      </c>
      <c r="E7848" t="s">
        <v>79</v>
      </c>
      <c r="F7848" t="s">
        <v>4889</v>
      </c>
      <c r="G7848">
        <v>0</v>
      </c>
      <c r="H7848">
        <v>0</v>
      </c>
      <c r="I7848">
        <v>0</v>
      </c>
      <c r="J7848">
        <v>0</v>
      </c>
      <c r="K7848">
        <v>0</v>
      </c>
      <c r="L7848">
        <v>0</v>
      </c>
      <c r="M7848">
        <v>36</v>
      </c>
      <c r="N7848">
        <v>0</v>
      </c>
      <c r="O7848">
        <v>0</v>
      </c>
      <c r="P7848">
        <v>0</v>
      </c>
      <c r="Q7848">
        <v>0</v>
      </c>
    </row>
    <row r="7849" spans="1:17" x14ac:dyDescent="0.2">
      <c r="A7849" t="s">
        <v>24872</v>
      </c>
      <c r="B7849" t="s">
        <v>87</v>
      </c>
      <c r="C7849" t="s">
        <v>138</v>
      </c>
      <c r="D7849" t="s">
        <v>17029</v>
      </c>
      <c r="E7849" t="s">
        <v>79</v>
      </c>
      <c r="F7849" t="s">
        <v>4871</v>
      </c>
      <c r="G7849">
        <v>0</v>
      </c>
      <c r="H7849">
        <v>0</v>
      </c>
      <c r="I7849">
        <v>0</v>
      </c>
      <c r="J7849">
        <v>0</v>
      </c>
      <c r="K7849">
        <v>0</v>
      </c>
      <c r="L7849">
        <v>0</v>
      </c>
      <c r="M7849">
        <v>0</v>
      </c>
      <c r="N7849">
        <v>18</v>
      </c>
      <c r="O7849">
        <v>17</v>
      </c>
      <c r="P7849">
        <v>0</v>
      </c>
      <c r="Q7849">
        <v>1</v>
      </c>
    </row>
    <row r="7850" spans="1:17" x14ac:dyDescent="0.2">
      <c r="A7850" t="s">
        <v>24873</v>
      </c>
      <c r="B7850" t="s">
        <v>87</v>
      </c>
      <c r="C7850" t="s">
        <v>138</v>
      </c>
      <c r="D7850" t="s">
        <v>17029</v>
      </c>
      <c r="E7850" t="s">
        <v>79</v>
      </c>
      <c r="F7850" t="s">
        <v>4873</v>
      </c>
      <c r="G7850">
        <v>0</v>
      </c>
      <c r="H7850">
        <v>0</v>
      </c>
      <c r="I7850">
        <v>0</v>
      </c>
      <c r="J7850">
        <v>0</v>
      </c>
      <c r="K7850">
        <v>0</v>
      </c>
      <c r="L7850">
        <v>0</v>
      </c>
      <c r="M7850">
        <v>0</v>
      </c>
      <c r="N7850">
        <v>14</v>
      </c>
      <c r="O7850">
        <v>13</v>
      </c>
      <c r="P7850">
        <v>0</v>
      </c>
      <c r="Q7850">
        <v>1</v>
      </c>
    </row>
    <row r="7851" spans="1:17" x14ac:dyDescent="0.2">
      <c r="A7851" t="s">
        <v>24874</v>
      </c>
      <c r="B7851" t="s">
        <v>87</v>
      </c>
      <c r="C7851" t="s">
        <v>138</v>
      </c>
      <c r="D7851" t="s">
        <v>17029</v>
      </c>
      <c r="E7851" t="s">
        <v>79</v>
      </c>
      <c r="F7851" t="s">
        <v>17019</v>
      </c>
      <c r="G7851">
        <v>36</v>
      </c>
      <c r="H7851">
        <v>0</v>
      </c>
      <c r="I7851">
        <v>0</v>
      </c>
      <c r="J7851">
        <v>0</v>
      </c>
      <c r="K7851">
        <v>0</v>
      </c>
      <c r="L7851">
        <v>0</v>
      </c>
      <c r="M7851">
        <v>0</v>
      </c>
      <c r="N7851">
        <v>0</v>
      </c>
      <c r="O7851">
        <v>0</v>
      </c>
      <c r="P7851">
        <v>0</v>
      </c>
      <c r="Q7851">
        <v>0</v>
      </c>
    </row>
    <row r="7852" spans="1:17" x14ac:dyDescent="0.2">
      <c r="A7852" t="s">
        <v>24875</v>
      </c>
      <c r="B7852" t="s">
        <v>87</v>
      </c>
      <c r="C7852" t="s">
        <v>138</v>
      </c>
      <c r="D7852" t="s">
        <v>17029</v>
      </c>
      <c r="E7852" t="s">
        <v>81</v>
      </c>
      <c r="F7852" t="s">
        <v>4875</v>
      </c>
      <c r="G7852">
        <v>0</v>
      </c>
      <c r="H7852">
        <v>28</v>
      </c>
      <c r="I7852">
        <v>4</v>
      </c>
      <c r="J7852">
        <v>19</v>
      </c>
      <c r="K7852">
        <v>5</v>
      </c>
      <c r="L7852">
        <v>0</v>
      </c>
      <c r="M7852">
        <v>0</v>
      </c>
      <c r="N7852">
        <v>0</v>
      </c>
      <c r="O7852">
        <v>0</v>
      </c>
      <c r="P7852">
        <v>0</v>
      </c>
      <c r="Q7852">
        <v>0</v>
      </c>
    </row>
    <row r="7853" spans="1:17" x14ac:dyDescent="0.2">
      <c r="A7853" t="s">
        <v>24876</v>
      </c>
      <c r="B7853" t="s">
        <v>87</v>
      </c>
      <c r="C7853" t="s">
        <v>138</v>
      </c>
      <c r="D7853" t="s">
        <v>17029</v>
      </c>
      <c r="E7853" t="s">
        <v>81</v>
      </c>
      <c r="F7853" t="s">
        <v>4877</v>
      </c>
      <c r="G7853">
        <v>0</v>
      </c>
      <c r="H7853">
        <v>28</v>
      </c>
      <c r="I7853">
        <v>4</v>
      </c>
      <c r="J7853">
        <v>15</v>
      </c>
      <c r="K7853">
        <v>2</v>
      </c>
      <c r="L7853">
        <v>7</v>
      </c>
      <c r="M7853">
        <v>0</v>
      </c>
      <c r="N7853">
        <v>0</v>
      </c>
      <c r="O7853">
        <v>0</v>
      </c>
      <c r="P7853">
        <v>0</v>
      </c>
      <c r="Q7853">
        <v>0</v>
      </c>
    </row>
    <row r="7854" spans="1:17" x14ac:dyDescent="0.2">
      <c r="A7854" t="s">
        <v>24877</v>
      </c>
      <c r="B7854" t="s">
        <v>87</v>
      </c>
      <c r="C7854" t="s">
        <v>138</v>
      </c>
      <c r="D7854" t="s">
        <v>17029</v>
      </c>
      <c r="E7854" t="s">
        <v>81</v>
      </c>
      <c r="F7854" t="s">
        <v>4879</v>
      </c>
      <c r="G7854">
        <v>0</v>
      </c>
      <c r="H7854">
        <v>0</v>
      </c>
      <c r="I7854">
        <v>0</v>
      </c>
      <c r="J7854">
        <v>0</v>
      </c>
      <c r="K7854">
        <v>0</v>
      </c>
      <c r="L7854">
        <v>0</v>
      </c>
      <c r="M7854">
        <v>28</v>
      </c>
      <c r="N7854">
        <v>0</v>
      </c>
      <c r="O7854">
        <v>0</v>
      </c>
      <c r="P7854">
        <v>0</v>
      </c>
      <c r="Q7854">
        <v>0</v>
      </c>
    </row>
    <row r="7855" spans="1:17" x14ac:dyDescent="0.2">
      <c r="A7855" t="s">
        <v>24878</v>
      </c>
      <c r="B7855" t="s">
        <v>87</v>
      </c>
      <c r="C7855" t="s">
        <v>138</v>
      </c>
      <c r="D7855" t="s">
        <v>17029</v>
      </c>
      <c r="E7855" t="s">
        <v>81</v>
      </c>
      <c r="F7855" t="s">
        <v>4881</v>
      </c>
      <c r="G7855">
        <v>0</v>
      </c>
      <c r="H7855">
        <v>28</v>
      </c>
      <c r="I7855">
        <v>4</v>
      </c>
      <c r="J7855">
        <v>15</v>
      </c>
      <c r="K7855">
        <v>2</v>
      </c>
      <c r="L7855">
        <v>7</v>
      </c>
      <c r="M7855">
        <v>0</v>
      </c>
      <c r="N7855">
        <v>0</v>
      </c>
      <c r="O7855">
        <v>0</v>
      </c>
      <c r="P7855">
        <v>0</v>
      </c>
      <c r="Q7855">
        <v>0</v>
      </c>
    </row>
    <row r="7856" spans="1:17" x14ac:dyDescent="0.2">
      <c r="A7856" t="s">
        <v>24879</v>
      </c>
      <c r="B7856" t="s">
        <v>87</v>
      </c>
      <c r="C7856" t="s">
        <v>138</v>
      </c>
      <c r="D7856" t="s">
        <v>17029</v>
      </c>
      <c r="E7856" t="s">
        <v>81</v>
      </c>
      <c r="F7856" t="s">
        <v>4883</v>
      </c>
      <c r="G7856">
        <v>0</v>
      </c>
      <c r="H7856">
        <v>28</v>
      </c>
      <c r="I7856">
        <v>4</v>
      </c>
      <c r="J7856">
        <v>15</v>
      </c>
      <c r="K7856">
        <v>2</v>
      </c>
      <c r="L7856">
        <v>7</v>
      </c>
      <c r="M7856">
        <v>0</v>
      </c>
      <c r="N7856">
        <v>0</v>
      </c>
      <c r="O7856">
        <v>0</v>
      </c>
      <c r="P7856">
        <v>0</v>
      </c>
      <c r="Q7856">
        <v>0</v>
      </c>
    </row>
    <row r="7857" spans="1:17" x14ac:dyDescent="0.2">
      <c r="A7857" t="s">
        <v>24880</v>
      </c>
      <c r="B7857" t="s">
        <v>87</v>
      </c>
      <c r="C7857" t="s">
        <v>138</v>
      </c>
      <c r="D7857" t="s">
        <v>17029</v>
      </c>
      <c r="E7857" t="s">
        <v>81</v>
      </c>
      <c r="F7857" t="s">
        <v>4885</v>
      </c>
      <c r="G7857">
        <v>0</v>
      </c>
      <c r="H7857">
        <v>0</v>
      </c>
      <c r="I7857">
        <v>0</v>
      </c>
      <c r="J7857">
        <v>0</v>
      </c>
      <c r="K7857">
        <v>0</v>
      </c>
      <c r="L7857">
        <v>0</v>
      </c>
      <c r="M7857">
        <v>28</v>
      </c>
      <c r="N7857">
        <v>0</v>
      </c>
      <c r="O7857">
        <v>0</v>
      </c>
      <c r="P7857">
        <v>0</v>
      </c>
      <c r="Q7857">
        <v>0</v>
      </c>
    </row>
    <row r="7858" spans="1:17" x14ac:dyDescent="0.2">
      <c r="A7858" t="s">
        <v>24881</v>
      </c>
      <c r="B7858" t="s">
        <v>87</v>
      </c>
      <c r="C7858" t="s">
        <v>138</v>
      </c>
      <c r="D7858" t="s">
        <v>17029</v>
      </c>
      <c r="E7858" t="s">
        <v>81</v>
      </c>
      <c r="F7858" t="s">
        <v>4887</v>
      </c>
      <c r="G7858">
        <v>0</v>
      </c>
      <c r="H7858">
        <v>28</v>
      </c>
      <c r="I7858">
        <v>4</v>
      </c>
      <c r="J7858">
        <v>18</v>
      </c>
      <c r="K7858">
        <v>5</v>
      </c>
      <c r="L7858">
        <v>1</v>
      </c>
      <c r="M7858">
        <v>0</v>
      </c>
      <c r="N7858">
        <v>0</v>
      </c>
      <c r="O7858">
        <v>0</v>
      </c>
      <c r="P7858">
        <v>0</v>
      </c>
      <c r="Q7858">
        <v>0</v>
      </c>
    </row>
    <row r="7859" spans="1:17" x14ac:dyDescent="0.2">
      <c r="A7859" t="s">
        <v>24882</v>
      </c>
      <c r="B7859" t="s">
        <v>87</v>
      </c>
      <c r="C7859" t="s">
        <v>138</v>
      </c>
      <c r="D7859" t="s">
        <v>17029</v>
      </c>
      <c r="E7859" t="s">
        <v>81</v>
      </c>
      <c r="F7859" t="s">
        <v>4889</v>
      </c>
      <c r="G7859">
        <v>0</v>
      </c>
      <c r="H7859">
        <v>0</v>
      </c>
      <c r="I7859">
        <v>0</v>
      </c>
      <c r="J7859">
        <v>0</v>
      </c>
      <c r="K7859">
        <v>0</v>
      </c>
      <c r="L7859">
        <v>0</v>
      </c>
      <c r="M7859">
        <v>28</v>
      </c>
      <c r="N7859">
        <v>0</v>
      </c>
      <c r="O7859">
        <v>0</v>
      </c>
      <c r="P7859">
        <v>0</v>
      </c>
      <c r="Q7859">
        <v>0</v>
      </c>
    </row>
    <row r="7860" spans="1:17" x14ac:dyDescent="0.2">
      <c r="A7860" t="s">
        <v>24883</v>
      </c>
      <c r="B7860" t="s">
        <v>87</v>
      </c>
      <c r="C7860" t="s">
        <v>138</v>
      </c>
      <c r="D7860" t="s">
        <v>17029</v>
      </c>
      <c r="E7860" t="s">
        <v>81</v>
      </c>
      <c r="F7860" t="s">
        <v>4871</v>
      </c>
      <c r="G7860">
        <v>0</v>
      </c>
      <c r="H7860">
        <v>0</v>
      </c>
      <c r="I7860">
        <v>0</v>
      </c>
      <c r="J7860">
        <v>0</v>
      </c>
      <c r="K7860">
        <v>0</v>
      </c>
      <c r="L7860">
        <v>0</v>
      </c>
      <c r="M7860">
        <v>0</v>
      </c>
      <c r="N7860">
        <v>18</v>
      </c>
      <c r="O7860">
        <v>14</v>
      </c>
      <c r="P7860">
        <v>3</v>
      </c>
      <c r="Q7860">
        <v>1</v>
      </c>
    </row>
    <row r="7861" spans="1:17" x14ac:dyDescent="0.2">
      <c r="A7861" t="s">
        <v>24884</v>
      </c>
      <c r="B7861" t="s">
        <v>87</v>
      </c>
      <c r="C7861" t="s">
        <v>138</v>
      </c>
      <c r="D7861" t="s">
        <v>17029</v>
      </c>
      <c r="E7861" t="s">
        <v>81</v>
      </c>
      <c r="F7861" t="s">
        <v>4873</v>
      </c>
      <c r="G7861">
        <v>0</v>
      </c>
      <c r="H7861">
        <v>0</v>
      </c>
      <c r="I7861">
        <v>0</v>
      </c>
      <c r="J7861">
        <v>0</v>
      </c>
      <c r="K7861">
        <v>0</v>
      </c>
      <c r="L7861">
        <v>0</v>
      </c>
      <c r="M7861">
        <v>0</v>
      </c>
      <c r="N7861">
        <v>13</v>
      </c>
      <c r="O7861">
        <v>10</v>
      </c>
      <c r="P7861">
        <v>2</v>
      </c>
      <c r="Q7861">
        <v>1</v>
      </c>
    </row>
    <row r="7862" spans="1:17" x14ac:dyDescent="0.2">
      <c r="A7862" t="s">
        <v>24885</v>
      </c>
      <c r="B7862" t="s">
        <v>87</v>
      </c>
      <c r="C7862" t="s">
        <v>138</v>
      </c>
      <c r="D7862" t="s">
        <v>17029</v>
      </c>
      <c r="E7862" t="s">
        <v>81</v>
      </c>
      <c r="F7862" t="s">
        <v>17019</v>
      </c>
      <c r="G7862">
        <v>28</v>
      </c>
      <c r="H7862">
        <v>0</v>
      </c>
      <c r="I7862">
        <v>0</v>
      </c>
      <c r="J7862">
        <v>0</v>
      </c>
      <c r="K7862">
        <v>0</v>
      </c>
      <c r="L7862">
        <v>0</v>
      </c>
      <c r="M7862">
        <v>0</v>
      </c>
      <c r="N7862">
        <v>0</v>
      </c>
      <c r="O7862">
        <v>0</v>
      </c>
      <c r="P7862">
        <v>0</v>
      </c>
      <c r="Q7862">
        <v>0</v>
      </c>
    </row>
    <row r="7863" spans="1:17" x14ac:dyDescent="0.2">
      <c r="A7863" t="s">
        <v>24886</v>
      </c>
      <c r="B7863" t="s">
        <v>87</v>
      </c>
      <c r="C7863" t="s">
        <v>138</v>
      </c>
      <c r="D7863" t="s">
        <v>17025</v>
      </c>
      <c r="E7863" t="s">
        <v>79</v>
      </c>
      <c r="F7863" t="s">
        <v>17019</v>
      </c>
      <c r="G7863">
        <v>5</v>
      </c>
      <c r="H7863">
        <v>0</v>
      </c>
      <c r="I7863">
        <v>0</v>
      </c>
      <c r="J7863">
        <v>0</v>
      </c>
      <c r="K7863">
        <v>0</v>
      </c>
      <c r="L7863">
        <v>0</v>
      </c>
      <c r="M7863">
        <v>0</v>
      </c>
      <c r="N7863">
        <v>0</v>
      </c>
      <c r="O7863">
        <v>0</v>
      </c>
      <c r="P7863">
        <v>0</v>
      </c>
      <c r="Q7863">
        <v>0</v>
      </c>
    </row>
    <row r="7864" spans="1:17" x14ac:dyDescent="0.2">
      <c r="A7864" t="s">
        <v>24887</v>
      </c>
      <c r="B7864" t="s">
        <v>87</v>
      </c>
      <c r="C7864" t="s">
        <v>138</v>
      </c>
      <c r="D7864" t="s">
        <v>17025</v>
      </c>
      <c r="E7864" t="s">
        <v>81</v>
      </c>
      <c r="F7864" t="s">
        <v>17019</v>
      </c>
      <c r="G7864">
        <v>4</v>
      </c>
      <c r="H7864">
        <v>0</v>
      </c>
      <c r="I7864">
        <v>0</v>
      </c>
      <c r="J7864">
        <v>0</v>
      </c>
      <c r="K7864">
        <v>0</v>
      </c>
      <c r="L7864">
        <v>0</v>
      </c>
      <c r="M7864">
        <v>0</v>
      </c>
      <c r="N7864">
        <v>0</v>
      </c>
      <c r="O7864">
        <v>0</v>
      </c>
      <c r="P7864">
        <v>0</v>
      </c>
      <c r="Q7864">
        <v>0</v>
      </c>
    </row>
    <row r="7865" spans="1:17" x14ac:dyDescent="0.2">
      <c r="A7865" t="s">
        <v>24888</v>
      </c>
      <c r="B7865" t="s">
        <v>87</v>
      </c>
      <c r="C7865" t="s">
        <v>139</v>
      </c>
      <c r="D7865" t="s">
        <v>17029</v>
      </c>
      <c r="E7865" t="s">
        <v>79</v>
      </c>
      <c r="F7865" t="s">
        <v>4875</v>
      </c>
      <c r="G7865">
        <v>0</v>
      </c>
      <c r="H7865">
        <v>8</v>
      </c>
      <c r="I7865">
        <v>2</v>
      </c>
      <c r="J7865">
        <v>5</v>
      </c>
      <c r="K7865">
        <v>1</v>
      </c>
      <c r="L7865">
        <v>0</v>
      </c>
      <c r="M7865">
        <v>0</v>
      </c>
      <c r="N7865">
        <v>0</v>
      </c>
      <c r="O7865">
        <v>0</v>
      </c>
      <c r="P7865">
        <v>0</v>
      </c>
      <c r="Q7865">
        <v>0</v>
      </c>
    </row>
    <row r="7866" spans="1:17" x14ac:dyDescent="0.2">
      <c r="A7866" t="s">
        <v>24889</v>
      </c>
      <c r="B7866" t="s">
        <v>87</v>
      </c>
      <c r="C7866" t="s">
        <v>139</v>
      </c>
      <c r="D7866" t="s">
        <v>17029</v>
      </c>
      <c r="E7866" t="s">
        <v>79</v>
      </c>
      <c r="F7866" t="s">
        <v>4877</v>
      </c>
      <c r="G7866">
        <v>0</v>
      </c>
      <c r="H7866">
        <v>8</v>
      </c>
      <c r="I7866">
        <v>2</v>
      </c>
      <c r="J7866">
        <v>4</v>
      </c>
      <c r="K7866">
        <v>1</v>
      </c>
      <c r="L7866">
        <v>1</v>
      </c>
      <c r="M7866">
        <v>0</v>
      </c>
      <c r="N7866">
        <v>0</v>
      </c>
      <c r="O7866">
        <v>0</v>
      </c>
      <c r="P7866">
        <v>0</v>
      </c>
      <c r="Q7866">
        <v>0</v>
      </c>
    </row>
    <row r="7867" spans="1:17" x14ac:dyDescent="0.2">
      <c r="A7867" t="s">
        <v>24890</v>
      </c>
      <c r="B7867" t="s">
        <v>87</v>
      </c>
      <c r="C7867" t="s">
        <v>139</v>
      </c>
      <c r="D7867" t="s">
        <v>17029</v>
      </c>
      <c r="E7867" t="s">
        <v>79</v>
      </c>
      <c r="F7867" t="s">
        <v>4879</v>
      </c>
      <c r="G7867">
        <v>0</v>
      </c>
      <c r="H7867">
        <v>0</v>
      </c>
      <c r="I7867">
        <v>0</v>
      </c>
      <c r="J7867">
        <v>0</v>
      </c>
      <c r="K7867">
        <v>0</v>
      </c>
      <c r="L7867">
        <v>0</v>
      </c>
      <c r="M7867">
        <v>8</v>
      </c>
      <c r="N7867">
        <v>0</v>
      </c>
      <c r="O7867">
        <v>0</v>
      </c>
      <c r="P7867">
        <v>0</v>
      </c>
      <c r="Q7867">
        <v>0</v>
      </c>
    </row>
    <row r="7868" spans="1:17" x14ac:dyDescent="0.2">
      <c r="A7868" t="s">
        <v>24891</v>
      </c>
      <c r="B7868" t="s">
        <v>87</v>
      </c>
      <c r="C7868" t="s">
        <v>139</v>
      </c>
      <c r="D7868" t="s">
        <v>17029</v>
      </c>
      <c r="E7868" t="s">
        <v>79</v>
      </c>
      <c r="F7868" t="s">
        <v>4881</v>
      </c>
      <c r="G7868">
        <v>0</v>
      </c>
      <c r="H7868">
        <v>8</v>
      </c>
      <c r="I7868">
        <v>2</v>
      </c>
      <c r="J7868">
        <v>4</v>
      </c>
      <c r="K7868">
        <v>1</v>
      </c>
      <c r="L7868">
        <v>1</v>
      </c>
      <c r="M7868">
        <v>0</v>
      </c>
      <c r="N7868">
        <v>0</v>
      </c>
      <c r="O7868">
        <v>0</v>
      </c>
      <c r="P7868">
        <v>0</v>
      </c>
      <c r="Q7868">
        <v>0</v>
      </c>
    </row>
    <row r="7869" spans="1:17" x14ac:dyDescent="0.2">
      <c r="A7869" t="s">
        <v>24892</v>
      </c>
      <c r="B7869" t="s">
        <v>87</v>
      </c>
      <c r="C7869" t="s">
        <v>139</v>
      </c>
      <c r="D7869" t="s">
        <v>17029</v>
      </c>
      <c r="E7869" t="s">
        <v>79</v>
      </c>
      <c r="F7869" t="s">
        <v>4883</v>
      </c>
      <c r="G7869">
        <v>0</v>
      </c>
      <c r="H7869">
        <v>8</v>
      </c>
      <c r="I7869">
        <v>2</v>
      </c>
      <c r="J7869">
        <v>4</v>
      </c>
      <c r="K7869">
        <v>1</v>
      </c>
      <c r="L7869">
        <v>1</v>
      </c>
      <c r="M7869">
        <v>0</v>
      </c>
      <c r="N7869">
        <v>0</v>
      </c>
      <c r="O7869">
        <v>0</v>
      </c>
      <c r="P7869">
        <v>0</v>
      </c>
      <c r="Q7869">
        <v>0</v>
      </c>
    </row>
    <row r="7870" spans="1:17" x14ac:dyDescent="0.2">
      <c r="A7870" t="s">
        <v>24893</v>
      </c>
      <c r="B7870" t="s">
        <v>87</v>
      </c>
      <c r="C7870" t="s">
        <v>139</v>
      </c>
      <c r="D7870" t="s">
        <v>17029</v>
      </c>
      <c r="E7870" t="s">
        <v>79</v>
      </c>
      <c r="F7870" t="s">
        <v>4885</v>
      </c>
      <c r="G7870">
        <v>0</v>
      </c>
      <c r="H7870">
        <v>0</v>
      </c>
      <c r="I7870">
        <v>0</v>
      </c>
      <c r="J7870">
        <v>0</v>
      </c>
      <c r="K7870">
        <v>0</v>
      </c>
      <c r="L7870">
        <v>0</v>
      </c>
      <c r="M7870">
        <v>8</v>
      </c>
      <c r="N7870">
        <v>0</v>
      </c>
      <c r="O7870">
        <v>0</v>
      </c>
      <c r="P7870">
        <v>0</v>
      </c>
      <c r="Q7870">
        <v>0</v>
      </c>
    </row>
    <row r="7871" spans="1:17" x14ac:dyDescent="0.2">
      <c r="A7871" t="s">
        <v>24894</v>
      </c>
      <c r="B7871" t="s">
        <v>87</v>
      </c>
      <c r="C7871" t="s">
        <v>139</v>
      </c>
      <c r="D7871" t="s">
        <v>17029</v>
      </c>
      <c r="E7871" t="s">
        <v>79</v>
      </c>
      <c r="F7871" t="s">
        <v>4887</v>
      </c>
      <c r="G7871">
        <v>0</v>
      </c>
      <c r="H7871">
        <v>8</v>
      </c>
      <c r="I7871">
        <v>2</v>
      </c>
      <c r="J7871">
        <v>5</v>
      </c>
      <c r="K7871">
        <v>1</v>
      </c>
      <c r="L7871">
        <v>0</v>
      </c>
      <c r="M7871">
        <v>0</v>
      </c>
      <c r="N7871">
        <v>0</v>
      </c>
      <c r="O7871">
        <v>0</v>
      </c>
      <c r="P7871">
        <v>0</v>
      </c>
      <c r="Q7871">
        <v>0</v>
      </c>
    </row>
    <row r="7872" spans="1:17" x14ac:dyDescent="0.2">
      <c r="A7872" t="s">
        <v>24895</v>
      </c>
      <c r="B7872" t="s">
        <v>87</v>
      </c>
      <c r="C7872" t="s">
        <v>139</v>
      </c>
      <c r="D7872" t="s">
        <v>17029</v>
      </c>
      <c r="E7872" t="s">
        <v>79</v>
      </c>
      <c r="F7872" t="s">
        <v>4889</v>
      </c>
      <c r="G7872">
        <v>0</v>
      </c>
      <c r="H7872">
        <v>0</v>
      </c>
      <c r="I7872">
        <v>0</v>
      </c>
      <c r="J7872">
        <v>0</v>
      </c>
      <c r="K7872">
        <v>0</v>
      </c>
      <c r="L7872">
        <v>0</v>
      </c>
      <c r="M7872">
        <v>8</v>
      </c>
      <c r="N7872">
        <v>0</v>
      </c>
      <c r="O7872">
        <v>0</v>
      </c>
      <c r="P7872">
        <v>0</v>
      </c>
      <c r="Q7872">
        <v>0</v>
      </c>
    </row>
    <row r="7873" spans="1:17" x14ac:dyDescent="0.2">
      <c r="A7873" t="s">
        <v>24896</v>
      </c>
      <c r="B7873" t="s">
        <v>87</v>
      </c>
      <c r="C7873" t="s">
        <v>139</v>
      </c>
      <c r="D7873" t="s">
        <v>17029</v>
      </c>
      <c r="E7873" t="s">
        <v>79</v>
      </c>
      <c r="F7873" t="s">
        <v>4871</v>
      </c>
      <c r="G7873">
        <v>0</v>
      </c>
      <c r="H7873">
        <v>0</v>
      </c>
      <c r="I7873">
        <v>0</v>
      </c>
      <c r="J7873">
        <v>0</v>
      </c>
      <c r="K7873">
        <v>0</v>
      </c>
      <c r="L7873">
        <v>0</v>
      </c>
      <c r="M7873">
        <v>0</v>
      </c>
      <c r="N7873">
        <v>7</v>
      </c>
      <c r="O7873">
        <v>6</v>
      </c>
      <c r="P7873">
        <v>1</v>
      </c>
      <c r="Q7873">
        <v>0</v>
      </c>
    </row>
    <row r="7874" spans="1:17" x14ac:dyDescent="0.2">
      <c r="A7874" t="s">
        <v>24897</v>
      </c>
      <c r="B7874" t="s">
        <v>87</v>
      </c>
      <c r="C7874" t="s">
        <v>139</v>
      </c>
      <c r="D7874" t="s">
        <v>17029</v>
      </c>
      <c r="E7874" t="s">
        <v>79</v>
      </c>
      <c r="F7874" t="s">
        <v>4873</v>
      </c>
      <c r="G7874">
        <v>0</v>
      </c>
      <c r="H7874">
        <v>0</v>
      </c>
      <c r="I7874">
        <v>0</v>
      </c>
      <c r="J7874">
        <v>0</v>
      </c>
      <c r="K7874">
        <v>0</v>
      </c>
      <c r="L7874">
        <v>0</v>
      </c>
      <c r="M7874">
        <v>0</v>
      </c>
      <c r="N7874">
        <v>5</v>
      </c>
      <c r="O7874">
        <v>4</v>
      </c>
      <c r="P7874">
        <v>1</v>
      </c>
      <c r="Q7874">
        <v>0</v>
      </c>
    </row>
    <row r="7875" spans="1:17" x14ac:dyDescent="0.2">
      <c r="A7875" t="s">
        <v>24898</v>
      </c>
      <c r="B7875" t="s">
        <v>87</v>
      </c>
      <c r="C7875" t="s">
        <v>139</v>
      </c>
      <c r="D7875" t="s">
        <v>17029</v>
      </c>
      <c r="E7875" t="s">
        <v>79</v>
      </c>
      <c r="F7875" t="s">
        <v>17019</v>
      </c>
      <c r="G7875">
        <v>8</v>
      </c>
      <c r="H7875">
        <v>0</v>
      </c>
      <c r="I7875">
        <v>0</v>
      </c>
      <c r="J7875">
        <v>0</v>
      </c>
      <c r="K7875">
        <v>0</v>
      </c>
      <c r="L7875">
        <v>0</v>
      </c>
      <c r="M7875">
        <v>0</v>
      </c>
      <c r="N7875">
        <v>0</v>
      </c>
      <c r="O7875">
        <v>0</v>
      </c>
      <c r="P7875">
        <v>0</v>
      </c>
      <c r="Q7875">
        <v>0</v>
      </c>
    </row>
    <row r="7876" spans="1:17" x14ac:dyDescent="0.2">
      <c r="A7876" t="s">
        <v>24899</v>
      </c>
      <c r="B7876" t="s">
        <v>87</v>
      </c>
      <c r="C7876" t="s">
        <v>139</v>
      </c>
      <c r="D7876" t="s">
        <v>17029</v>
      </c>
      <c r="E7876" t="s">
        <v>81</v>
      </c>
      <c r="F7876" t="s">
        <v>4875</v>
      </c>
      <c r="G7876">
        <v>0</v>
      </c>
      <c r="H7876">
        <v>17</v>
      </c>
      <c r="I7876">
        <v>1</v>
      </c>
      <c r="J7876">
        <v>14</v>
      </c>
      <c r="K7876">
        <v>2</v>
      </c>
      <c r="L7876">
        <v>0</v>
      </c>
      <c r="M7876">
        <v>0</v>
      </c>
      <c r="N7876">
        <v>0</v>
      </c>
      <c r="O7876">
        <v>0</v>
      </c>
      <c r="P7876">
        <v>0</v>
      </c>
      <c r="Q7876">
        <v>0</v>
      </c>
    </row>
    <row r="7877" spans="1:17" x14ac:dyDescent="0.2">
      <c r="A7877" t="s">
        <v>24900</v>
      </c>
      <c r="B7877" t="s">
        <v>87</v>
      </c>
      <c r="C7877" t="s">
        <v>139</v>
      </c>
      <c r="D7877" t="s">
        <v>17029</v>
      </c>
      <c r="E7877" t="s">
        <v>81</v>
      </c>
      <c r="F7877" t="s">
        <v>4877</v>
      </c>
      <c r="G7877">
        <v>0</v>
      </c>
      <c r="H7877">
        <v>17</v>
      </c>
      <c r="I7877">
        <v>1</v>
      </c>
      <c r="J7877">
        <v>13</v>
      </c>
      <c r="K7877">
        <v>1</v>
      </c>
      <c r="L7877">
        <v>2</v>
      </c>
      <c r="M7877">
        <v>0</v>
      </c>
      <c r="N7877">
        <v>0</v>
      </c>
      <c r="O7877">
        <v>0</v>
      </c>
      <c r="P7877">
        <v>0</v>
      </c>
      <c r="Q7877">
        <v>0</v>
      </c>
    </row>
    <row r="7878" spans="1:17" x14ac:dyDescent="0.2">
      <c r="A7878" t="s">
        <v>24901</v>
      </c>
      <c r="B7878" t="s">
        <v>87</v>
      </c>
      <c r="C7878" t="s">
        <v>139</v>
      </c>
      <c r="D7878" t="s">
        <v>17029</v>
      </c>
      <c r="E7878" t="s">
        <v>81</v>
      </c>
      <c r="F7878" t="s">
        <v>4879</v>
      </c>
      <c r="G7878">
        <v>0</v>
      </c>
      <c r="H7878">
        <v>0</v>
      </c>
      <c r="I7878">
        <v>0</v>
      </c>
      <c r="J7878">
        <v>0</v>
      </c>
      <c r="K7878">
        <v>0</v>
      </c>
      <c r="L7878">
        <v>0</v>
      </c>
      <c r="M7878">
        <v>17</v>
      </c>
      <c r="N7878">
        <v>0</v>
      </c>
      <c r="O7878">
        <v>0</v>
      </c>
      <c r="P7878">
        <v>0</v>
      </c>
      <c r="Q7878">
        <v>0</v>
      </c>
    </row>
    <row r="7879" spans="1:17" x14ac:dyDescent="0.2">
      <c r="A7879" t="s">
        <v>24902</v>
      </c>
      <c r="B7879" t="s">
        <v>87</v>
      </c>
      <c r="C7879" t="s">
        <v>139</v>
      </c>
      <c r="D7879" t="s">
        <v>17029</v>
      </c>
      <c r="E7879" t="s">
        <v>81</v>
      </c>
      <c r="F7879" t="s">
        <v>4881</v>
      </c>
      <c r="G7879">
        <v>0</v>
      </c>
      <c r="H7879">
        <v>17</v>
      </c>
      <c r="I7879">
        <v>1</v>
      </c>
      <c r="J7879">
        <v>13</v>
      </c>
      <c r="K7879">
        <v>1</v>
      </c>
      <c r="L7879">
        <v>2</v>
      </c>
      <c r="M7879">
        <v>0</v>
      </c>
      <c r="N7879">
        <v>0</v>
      </c>
      <c r="O7879">
        <v>0</v>
      </c>
      <c r="P7879">
        <v>0</v>
      </c>
      <c r="Q7879">
        <v>0</v>
      </c>
    </row>
    <row r="7880" spans="1:17" x14ac:dyDescent="0.2">
      <c r="A7880" t="s">
        <v>24903</v>
      </c>
      <c r="B7880" t="s">
        <v>87</v>
      </c>
      <c r="C7880" t="s">
        <v>139</v>
      </c>
      <c r="D7880" t="s">
        <v>17029</v>
      </c>
      <c r="E7880" t="s">
        <v>81</v>
      </c>
      <c r="F7880" t="s">
        <v>4883</v>
      </c>
      <c r="G7880">
        <v>0</v>
      </c>
      <c r="H7880">
        <v>17</v>
      </c>
      <c r="I7880">
        <v>1</v>
      </c>
      <c r="J7880">
        <v>14</v>
      </c>
      <c r="K7880">
        <v>0</v>
      </c>
      <c r="L7880">
        <v>2</v>
      </c>
      <c r="M7880">
        <v>0</v>
      </c>
      <c r="N7880">
        <v>0</v>
      </c>
      <c r="O7880">
        <v>0</v>
      </c>
      <c r="P7880">
        <v>0</v>
      </c>
      <c r="Q7880">
        <v>0</v>
      </c>
    </row>
    <row r="7881" spans="1:17" x14ac:dyDescent="0.2">
      <c r="A7881" t="s">
        <v>24904</v>
      </c>
      <c r="B7881" t="s">
        <v>87</v>
      </c>
      <c r="C7881" t="s">
        <v>139</v>
      </c>
      <c r="D7881" t="s">
        <v>17029</v>
      </c>
      <c r="E7881" t="s">
        <v>81</v>
      </c>
      <c r="F7881" t="s">
        <v>4885</v>
      </c>
      <c r="G7881">
        <v>0</v>
      </c>
      <c r="H7881">
        <v>0</v>
      </c>
      <c r="I7881">
        <v>0</v>
      </c>
      <c r="J7881">
        <v>0</v>
      </c>
      <c r="K7881">
        <v>0</v>
      </c>
      <c r="L7881">
        <v>0</v>
      </c>
      <c r="M7881">
        <v>17</v>
      </c>
      <c r="N7881">
        <v>0</v>
      </c>
      <c r="O7881">
        <v>0</v>
      </c>
      <c r="P7881">
        <v>0</v>
      </c>
      <c r="Q7881">
        <v>0</v>
      </c>
    </row>
    <row r="7882" spans="1:17" x14ac:dyDescent="0.2">
      <c r="A7882" t="s">
        <v>24905</v>
      </c>
      <c r="B7882" t="s">
        <v>87</v>
      </c>
      <c r="C7882" t="s">
        <v>139</v>
      </c>
      <c r="D7882" t="s">
        <v>17029</v>
      </c>
      <c r="E7882" t="s">
        <v>81</v>
      </c>
      <c r="F7882" t="s">
        <v>4887</v>
      </c>
      <c r="G7882">
        <v>0</v>
      </c>
      <c r="H7882">
        <v>17</v>
      </c>
      <c r="I7882">
        <v>1</v>
      </c>
      <c r="J7882">
        <v>14</v>
      </c>
      <c r="K7882">
        <v>2</v>
      </c>
      <c r="L7882">
        <v>0</v>
      </c>
      <c r="M7882">
        <v>0</v>
      </c>
      <c r="N7882">
        <v>0</v>
      </c>
      <c r="O7882">
        <v>0</v>
      </c>
      <c r="P7882">
        <v>0</v>
      </c>
      <c r="Q7882">
        <v>0</v>
      </c>
    </row>
    <row r="7883" spans="1:17" x14ac:dyDescent="0.2">
      <c r="A7883" t="s">
        <v>24906</v>
      </c>
      <c r="B7883" t="s">
        <v>87</v>
      </c>
      <c r="C7883" t="s">
        <v>139</v>
      </c>
      <c r="D7883" t="s">
        <v>17029</v>
      </c>
      <c r="E7883" t="s">
        <v>81</v>
      </c>
      <c r="F7883" t="s">
        <v>4889</v>
      </c>
      <c r="G7883">
        <v>0</v>
      </c>
      <c r="H7883">
        <v>0</v>
      </c>
      <c r="I7883">
        <v>0</v>
      </c>
      <c r="J7883">
        <v>0</v>
      </c>
      <c r="K7883">
        <v>0</v>
      </c>
      <c r="L7883">
        <v>0</v>
      </c>
      <c r="M7883">
        <v>17</v>
      </c>
      <c r="N7883">
        <v>0</v>
      </c>
      <c r="O7883">
        <v>0</v>
      </c>
      <c r="P7883">
        <v>0</v>
      </c>
      <c r="Q7883">
        <v>0</v>
      </c>
    </row>
    <row r="7884" spans="1:17" x14ac:dyDescent="0.2">
      <c r="A7884" t="s">
        <v>24907</v>
      </c>
      <c r="B7884" t="s">
        <v>87</v>
      </c>
      <c r="C7884" t="s">
        <v>139</v>
      </c>
      <c r="D7884" t="s">
        <v>17029</v>
      </c>
      <c r="E7884" t="s">
        <v>81</v>
      </c>
      <c r="F7884" t="s">
        <v>4871</v>
      </c>
      <c r="G7884">
        <v>0</v>
      </c>
      <c r="H7884">
        <v>0</v>
      </c>
      <c r="I7884">
        <v>0</v>
      </c>
      <c r="J7884">
        <v>0</v>
      </c>
      <c r="K7884">
        <v>0</v>
      </c>
      <c r="L7884">
        <v>0</v>
      </c>
      <c r="M7884">
        <v>0</v>
      </c>
      <c r="N7884">
        <v>16</v>
      </c>
      <c r="O7884">
        <v>14</v>
      </c>
      <c r="P7884">
        <v>2</v>
      </c>
      <c r="Q7884">
        <v>0</v>
      </c>
    </row>
    <row r="7885" spans="1:17" x14ac:dyDescent="0.2">
      <c r="A7885" t="s">
        <v>24908</v>
      </c>
      <c r="B7885" t="s">
        <v>87</v>
      </c>
      <c r="C7885" t="s">
        <v>139</v>
      </c>
      <c r="D7885" t="s">
        <v>17029</v>
      </c>
      <c r="E7885" t="s">
        <v>81</v>
      </c>
      <c r="F7885" t="s">
        <v>4873</v>
      </c>
      <c r="G7885">
        <v>0</v>
      </c>
      <c r="H7885">
        <v>0</v>
      </c>
      <c r="I7885">
        <v>0</v>
      </c>
      <c r="J7885">
        <v>0</v>
      </c>
      <c r="K7885">
        <v>0</v>
      </c>
      <c r="L7885">
        <v>0</v>
      </c>
      <c r="M7885">
        <v>0</v>
      </c>
      <c r="N7885">
        <v>12</v>
      </c>
      <c r="O7885">
        <v>11</v>
      </c>
      <c r="P7885">
        <v>1</v>
      </c>
      <c r="Q7885">
        <v>0</v>
      </c>
    </row>
    <row r="7886" spans="1:17" x14ac:dyDescent="0.2">
      <c r="A7886" t="s">
        <v>24909</v>
      </c>
      <c r="B7886" t="s">
        <v>87</v>
      </c>
      <c r="C7886" t="s">
        <v>139</v>
      </c>
      <c r="D7886" t="s">
        <v>17029</v>
      </c>
      <c r="E7886" t="s">
        <v>81</v>
      </c>
      <c r="F7886" t="s">
        <v>17019</v>
      </c>
      <c r="G7886">
        <v>17</v>
      </c>
      <c r="H7886">
        <v>0</v>
      </c>
      <c r="I7886">
        <v>0</v>
      </c>
      <c r="J7886">
        <v>0</v>
      </c>
      <c r="K7886">
        <v>0</v>
      </c>
      <c r="L7886">
        <v>0</v>
      </c>
      <c r="M7886">
        <v>0</v>
      </c>
      <c r="N7886">
        <v>0</v>
      </c>
      <c r="O7886">
        <v>0</v>
      </c>
      <c r="P7886">
        <v>0</v>
      </c>
      <c r="Q7886">
        <v>0</v>
      </c>
    </row>
    <row r="7887" spans="1:17" x14ac:dyDescent="0.2">
      <c r="A7887" t="s">
        <v>24910</v>
      </c>
      <c r="B7887" t="s">
        <v>87</v>
      </c>
      <c r="C7887" t="s">
        <v>139</v>
      </c>
      <c r="D7887" t="s">
        <v>17025</v>
      </c>
      <c r="E7887" t="s">
        <v>79</v>
      </c>
      <c r="F7887" t="s">
        <v>17019</v>
      </c>
      <c r="G7887">
        <v>1</v>
      </c>
      <c r="H7887">
        <v>0</v>
      </c>
      <c r="I7887">
        <v>0</v>
      </c>
      <c r="J7887">
        <v>0</v>
      </c>
      <c r="K7887">
        <v>0</v>
      </c>
      <c r="L7887">
        <v>0</v>
      </c>
      <c r="M7887">
        <v>0</v>
      </c>
      <c r="N7887">
        <v>0</v>
      </c>
      <c r="O7887">
        <v>0</v>
      </c>
      <c r="P7887">
        <v>0</v>
      </c>
      <c r="Q7887">
        <v>0</v>
      </c>
    </row>
    <row r="7888" spans="1:17" x14ac:dyDescent="0.2">
      <c r="A7888" t="s">
        <v>24911</v>
      </c>
      <c r="B7888" t="s">
        <v>87</v>
      </c>
      <c r="C7888" t="s">
        <v>140</v>
      </c>
      <c r="D7888" t="s">
        <v>17027</v>
      </c>
      <c r="E7888" t="s">
        <v>81</v>
      </c>
      <c r="F7888" t="s">
        <v>17019</v>
      </c>
      <c r="G7888">
        <v>1</v>
      </c>
      <c r="H7888">
        <v>0</v>
      </c>
      <c r="I7888">
        <v>0</v>
      </c>
      <c r="J7888">
        <v>0</v>
      </c>
      <c r="K7888">
        <v>0</v>
      </c>
      <c r="L7888">
        <v>0</v>
      </c>
      <c r="M7888">
        <v>0</v>
      </c>
      <c r="N7888">
        <v>0</v>
      </c>
      <c r="O7888">
        <v>0</v>
      </c>
      <c r="P7888">
        <v>0</v>
      </c>
      <c r="Q7888">
        <v>0</v>
      </c>
    </row>
    <row r="7889" spans="1:17" x14ac:dyDescent="0.2">
      <c r="A7889" t="s">
        <v>24912</v>
      </c>
      <c r="B7889" t="s">
        <v>87</v>
      </c>
      <c r="C7889" t="s">
        <v>140</v>
      </c>
      <c r="D7889" t="s">
        <v>17029</v>
      </c>
      <c r="E7889" t="s">
        <v>79</v>
      </c>
      <c r="F7889" t="s">
        <v>4875</v>
      </c>
      <c r="G7889">
        <v>0</v>
      </c>
      <c r="H7889">
        <v>16</v>
      </c>
      <c r="I7889">
        <v>7</v>
      </c>
      <c r="J7889">
        <v>9</v>
      </c>
      <c r="K7889">
        <v>0</v>
      </c>
      <c r="L7889">
        <v>0</v>
      </c>
      <c r="M7889">
        <v>0</v>
      </c>
      <c r="N7889">
        <v>0</v>
      </c>
      <c r="O7889">
        <v>0</v>
      </c>
      <c r="P7889">
        <v>0</v>
      </c>
      <c r="Q7889">
        <v>0</v>
      </c>
    </row>
    <row r="7890" spans="1:17" x14ac:dyDescent="0.2">
      <c r="A7890" t="s">
        <v>24913</v>
      </c>
      <c r="B7890" t="s">
        <v>87</v>
      </c>
      <c r="C7890" t="s">
        <v>140</v>
      </c>
      <c r="D7890" t="s">
        <v>17029</v>
      </c>
      <c r="E7890" t="s">
        <v>79</v>
      </c>
      <c r="F7890" t="s">
        <v>4877</v>
      </c>
      <c r="G7890">
        <v>0</v>
      </c>
      <c r="H7890">
        <v>16</v>
      </c>
      <c r="I7890">
        <v>4</v>
      </c>
      <c r="J7890">
        <v>12</v>
      </c>
      <c r="K7890">
        <v>0</v>
      </c>
      <c r="L7890">
        <v>0</v>
      </c>
      <c r="M7890">
        <v>0</v>
      </c>
      <c r="N7890">
        <v>0</v>
      </c>
      <c r="O7890">
        <v>0</v>
      </c>
      <c r="P7890">
        <v>0</v>
      </c>
      <c r="Q7890">
        <v>0</v>
      </c>
    </row>
    <row r="7891" spans="1:17" x14ac:dyDescent="0.2">
      <c r="A7891" t="s">
        <v>24914</v>
      </c>
      <c r="B7891" t="s">
        <v>87</v>
      </c>
      <c r="C7891" t="s">
        <v>140</v>
      </c>
      <c r="D7891" t="s">
        <v>17029</v>
      </c>
      <c r="E7891" t="s">
        <v>79</v>
      </c>
      <c r="F7891" t="s">
        <v>4879</v>
      </c>
      <c r="G7891">
        <v>0</v>
      </c>
      <c r="H7891">
        <v>0</v>
      </c>
      <c r="I7891">
        <v>0</v>
      </c>
      <c r="J7891">
        <v>0</v>
      </c>
      <c r="K7891">
        <v>0</v>
      </c>
      <c r="L7891">
        <v>0</v>
      </c>
      <c r="M7891">
        <v>16</v>
      </c>
      <c r="N7891">
        <v>0</v>
      </c>
      <c r="O7891">
        <v>0</v>
      </c>
      <c r="P7891">
        <v>0</v>
      </c>
      <c r="Q7891">
        <v>0</v>
      </c>
    </row>
    <row r="7892" spans="1:17" x14ac:dyDescent="0.2">
      <c r="A7892" t="s">
        <v>24915</v>
      </c>
      <c r="B7892" t="s">
        <v>87</v>
      </c>
      <c r="C7892" t="s">
        <v>140</v>
      </c>
      <c r="D7892" t="s">
        <v>17029</v>
      </c>
      <c r="E7892" t="s">
        <v>79</v>
      </c>
      <c r="F7892" t="s">
        <v>4881</v>
      </c>
      <c r="G7892">
        <v>0</v>
      </c>
      <c r="H7892">
        <v>16</v>
      </c>
      <c r="I7892">
        <v>4</v>
      </c>
      <c r="J7892">
        <v>12</v>
      </c>
      <c r="K7892">
        <v>0</v>
      </c>
      <c r="L7892">
        <v>0</v>
      </c>
      <c r="M7892">
        <v>0</v>
      </c>
      <c r="N7892">
        <v>0</v>
      </c>
      <c r="O7892">
        <v>0</v>
      </c>
      <c r="P7892">
        <v>0</v>
      </c>
      <c r="Q7892">
        <v>0</v>
      </c>
    </row>
    <row r="7893" spans="1:17" x14ac:dyDescent="0.2">
      <c r="A7893" t="s">
        <v>24916</v>
      </c>
      <c r="B7893" t="s">
        <v>87</v>
      </c>
      <c r="C7893" t="s">
        <v>140</v>
      </c>
      <c r="D7893" t="s">
        <v>17029</v>
      </c>
      <c r="E7893" t="s">
        <v>79</v>
      </c>
      <c r="F7893" t="s">
        <v>4883</v>
      </c>
      <c r="G7893">
        <v>0</v>
      </c>
      <c r="H7893">
        <v>16</v>
      </c>
      <c r="I7893">
        <v>4</v>
      </c>
      <c r="J7893">
        <v>12</v>
      </c>
      <c r="K7893">
        <v>0</v>
      </c>
      <c r="L7893">
        <v>0</v>
      </c>
      <c r="M7893">
        <v>0</v>
      </c>
      <c r="N7893">
        <v>0</v>
      </c>
      <c r="O7893">
        <v>0</v>
      </c>
      <c r="P7893">
        <v>0</v>
      </c>
      <c r="Q7893">
        <v>0</v>
      </c>
    </row>
    <row r="7894" spans="1:17" x14ac:dyDescent="0.2">
      <c r="A7894" t="s">
        <v>24917</v>
      </c>
      <c r="B7894" t="s">
        <v>87</v>
      </c>
      <c r="C7894" t="s">
        <v>140</v>
      </c>
      <c r="D7894" t="s">
        <v>17029</v>
      </c>
      <c r="E7894" t="s">
        <v>79</v>
      </c>
      <c r="F7894" t="s">
        <v>4885</v>
      </c>
      <c r="G7894">
        <v>0</v>
      </c>
      <c r="H7894">
        <v>0</v>
      </c>
      <c r="I7894">
        <v>0</v>
      </c>
      <c r="J7894">
        <v>0</v>
      </c>
      <c r="K7894">
        <v>0</v>
      </c>
      <c r="L7894">
        <v>0</v>
      </c>
      <c r="M7894">
        <v>16</v>
      </c>
      <c r="N7894">
        <v>0</v>
      </c>
      <c r="O7894">
        <v>0</v>
      </c>
      <c r="P7894">
        <v>0</v>
      </c>
      <c r="Q7894">
        <v>0</v>
      </c>
    </row>
    <row r="7895" spans="1:17" x14ac:dyDescent="0.2">
      <c r="A7895" t="s">
        <v>24918</v>
      </c>
      <c r="B7895" t="s">
        <v>87</v>
      </c>
      <c r="C7895" t="s">
        <v>140</v>
      </c>
      <c r="D7895" t="s">
        <v>17029</v>
      </c>
      <c r="E7895" t="s">
        <v>79</v>
      </c>
      <c r="F7895" t="s">
        <v>4887</v>
      </c>
      <c r="G7895">
        <v>0</v>
      </c>
      <c r="H7895">
        <v>16</v>
      </c>
      <c r="I7895">
        <v>4</v>
      </c>
      <c r="J7895">
        <v>12</v>
      </c>
      <c r="K7895">
        <v>0</v>
      </c>
      <c r="L7895">
        <v>0</v>
      </c>
      <c r="M7895">
        <v>0</v>
      </c>
      <c r="N7895">
        <v>0</v>
      </c>
      <c r="O7895">
        <v>0</v>
      </c>
      <c r="P7895">
        <v>0</v>
      </c>
      <c r="Q7895">
        <v>0</v>
      </c>
    </row>
    <row r="7896" spans="1:17" x14ac:dyDescent="0.2">
      <c r="A7896" t="s">
        <v>24919</v>
      </c>
      <c r="B7896" t="s">
        <v>87</v>
      </c>
      <c r="C7896" t="s">
        <v>140</v>
      </c>
      <c r="D7896" t="s">
        <v>17029</v>
      </c>
      <c r="E7896" t="s">
        <v>79</v>
      </c>
      <c r="F7896" t="s">
        <v>4889</v>
      </c>
      <c r="G7896">
        <v>0</v>
      </c>
      <c r="H7896">
        <v>0</v>
      </c>
      <c r="I7896">
        <v>0</v>
      </c>
      <c r="J7896">
        <v>0</v>
      </c>
      <c r="K7896">
        <v>0</v>
      </c>
      <c r="L7896">
        <v>0</v>
      </c>
      <c r="M7896">
        <v>16</v>
      </c>
      <c r="N7896">
        <v>0</v>
      </c>
      <c r="O7896">
        <v>0</v>
      </c>
      <c r="P7896">
        <v>0</v>
      </c>
      <c r="Q7896">
        <v>0</v>
      </c>
    </row>
    <row r="7897" spans="1:17" x14ac:dyDescent="0.2">
      <c r="A7897" t="s">
        <v>24920</v>
      </c>
      <c r="B7897" t="s">
        <v>87</v>
      </c>
      <c r="C7897" t="s">
        <v>140</v>
      </c>
      <c r="D7897" t="s">
        <v>17029</v>
      </c>
      <c r="E7897" t="s">
        <v>79</v>
      </c>
      <c r="F7897" t="s">
        <v>4871</v>
      </c>
      <c r="G7897">
        <v>0</v>
      </c>
      <c r="H7897">
        <v>0</v>
      </c>
      <c r="I7897">
        <v>0</v>
      </c>
      <c r="J7897">
        <v>0</v>
      </c>
      <c r="K7897">
        <v>0</v>
      </c>
      <c r="L7897">
        <v>0</v>
      </c>
      <c r="M7897">
        <v>0</v>
      </c>
      <c r="N7897">
        <v>13</v>
      </c>
      <c r="O7897">
        <v>13</v>
      </c>
      <c r="P7897">
        <v>0</v>
      </c>
      <c r="Q7897">
        <v>0</v>
      </c>
    </row>
    <row r="7898" spans="1:17" x14ac:dyDescent="0.2">
      <c r="A7898" t="s">
        <v>24921</v>
      </c>
      <c r="B7898" t="s">
        <v>87</v>
      </c>
      <c r="C7898" t="s">
        <v>140</v>
      </c>
      <c r="D7898" t="s">
        <v>17029</v>
      </c>
      <c r="E7898" t="s">
        <v>79</v>
      </c>
      <c r="F7898" t="s">
        <v>4873</v>
      </c>
      <c r="G7898">
        <v>0</v>
      </c>
      <c r="H7898">
        <v>0</v>
      </c>
      <c r="I7898">
        <v>0</v>
      </c>
      <c r="J7898">
        <v>0</v>
      </c>
      <c r="K7898">
        <v>0</v>
      </c>
      <c r="L7898">
        <v>0</v>
      </c>
      <c r="M7898">
        <v>0</v>
      </c>
      <c r="N7898">
        <v>11</v>
      </c>
      <c r="O7898">
        <v>11</v>
      </c>
      <c r="P7898">
        <v>0</v>
      </c>
      <c r="Q7898">
        <v>0</v>
      </c>
    </row>
    <row r="7899" spans="1:17" x14ac:dyDescent="0.2">
      <c r="A7899" t="s">
        <v>24922</v>
      </c>
      <c r="B7899" t="s">
        <v>87</v>
      </c>
      <c r="C7899" t="s">
        <v>140</v>
      </c>
      <c r="D7899" t="s">
        <v>17029</v>
      </c>
      <c r="E7899" t="s">
        <v>79</v>
      </c>
      <c r="F7899" t="s">
        <v>17019</v>
      </c>
      <c r="G7899">
        <v>16</v>
      </c>
      <c r="H7899">
        <v>0</v>
      </c>
      <c r="I7899">
        <v>0</v>
      </c>
      <c r="J7899">
        <v>0</v>
      </c>
      <c r="K7899">
        <v>0</v>
      </c>
      <c r="L7899">
        <v>0</v>
      </c>
      <c r="M7899">
        <v>0</v>
      </c>
      <c r="N7899">
        <v>0</v>
      </c>
      <c r="O7899">
        <v>0</v>
      </c>
      <c r="P7899">
        <v>0</v>
      </c>
      <c r="Q7899">
        <v>0</v>
      </c>
    </row>
    <row r="7900" spans="1:17" x14ac:dyDescent="0.2">
      <c r="A7900" t="s">
        <v>24923</v>
      </c>
      <c r="B7900" t="s">
        <v>87</v>
      </c>
      <c r="C7900" t="s">
        <v>140</v>
      </c>
      <c r="D7900" t="s">
        <v>17029</v>
      </c>
      <c r="E7900" t="s">
        <v>81</v>
      </c>
      <c r="F7900" t="s">
        <v>4875</v>
      </c>
      <c r="G7900">
        <v>0</v>
      </c>
      <c r="H7900">
        <v>18</v>
      </c>
      <c r="I7900">
        <v>5</v>
      </c>
      <c r="J7900">
        <v>13</v>
      </c>
      <c r="K7900">
        <v>0</v>
      </c>
      <c r="L7900">
        <v>0</v>
      </c>
      <c r="M7900">
        <v>0</v>
      </c>
      <c r="N7900">
        <v>0</v>
      </c>
      <c r="O7900">
        <v>0</v>
      </c>
      <c r="P7900">
        <v>0</v>
      </c>
      <c r="Q7900">
        <v>0</v>
      </c>
    </row>
    <row r="7901" spans="1:17" x14ac:dyDescent="0.2">
      <c r="A7901" t="s">
        <v>24924</v>
      </c>
      <c r="B7901" t="s">
        <v>87</v>
      </c>
      <c r="C7901" t="s">
        <v>140</v>
      </c>
      <c r="D7901" t="s">
        <v>17029</v>
      </c>
      <c r="E7901" t="s">
        <v>81</v>
      </c>
      <c r="F7901" t="s">
        <v>4877</v>
      </c>
      <c r="G7901">
        <v>0</v>
      </c>
      <c r="H7901">
        <v>18</v>
      </c>
      <c r="I7901">
        <v>1</v>
      </c>
      <c r="J7901">
        <v>17</v>
      </c>
      <c r="K7901">
        <v>0</v>
      </c>
      <c r="L7901">
        <v>0</v>
      </c>
      <c r="M7901">
        <v>0</v>
      </c>
      <c r="N7901">
        <v>0</v>
      </c>
      <c r="O7901">
        <v>0</v>
      </c>
      <c r="P7901">
        <v>0</v>
      </c>
      <c r="Q7901">
        <v>0</v>
      </c>
    </row>
    <row r="7902" spans="1:17" x14ac:dyDescent="0.2">
      <c r="A7902" t="s">
        <v>24925</v>
      </c>
      <c r="B7902" t="s">
        <v>87</v>
      </c>
      <c r="C7902" t="s">
        <v>140</v>
      </c>
      <c r="D7902" t="s">
        <v>17029</v>
      </c>
      <c r="E7902" t="s">
        <v>81</v>
      </c>
      <c r="F7902" t="s">
        <v>4879</v>
      </c>
      <c r="G7902">
        <v>0</v>
      </c>
      <c r="H7902">
        <v>0</v>
      </c>
      <c r="I7902">
        <v>0</v>
      </c>
      <c r="J7902">
        <v>0</v>
      </c>
      <c r="K7902">
        <v>0</v>
      </c>
      <c r="L7902">
        <v>0</v>
      </c>
      <c r="M7902">
        <v>18</v>
      </c>
      <c r="N7902">
        <v>0</v>
      </c>
      <c r="O7902">
        <v>0</v>
      </c>
      <c r="P7902">
        <v>0</v>
      </c>
      <c r="Q7902">
        <v>0</v>
      </c>
    </row>
    <row r="7903" spans="1:17" x14ac:dyDescent="0.2">
      <c r="A7903" t="s">
        <v>24926</v>
      </c>
      <c r="B7903" t="s">
        <v>87</v>
      </c>
      <c r="C7903" t="s">
        <v>140</v>
      </c>
      <c r="D7903" t="s">
        <v>17029</v>
      </c>
      <c r="E7903" t="s">
        <v>81</v>
      </c>
      <c r="F7903" t="s">
        <v>4881</v>
      </c>
      <c r="G7903">
        <v>0</v>
      </c>
      <c r="H7903">
        <v>18</v>
      </c>
      <c r="I7903">
        <v>1</v>
      </c>
      <c r="J7903">
        <v>17</v>
      </c>
      <c r="K7903">
        <v>0</v>
      </c>
      <c r="L7903">
        <v>0</v>
      </c>
      <c r="M7903">
        <v>0</v>
      </c>
      <c r="N7903">
        <v>0</v>
      </c>
      <c r="O7903">
        <v>0</v>
      </c>
      <c r="P7903">
        <v>0</v>
      </c>
      <c r="Q7903">
        <v>0</v>
      </c>
    </row>
    <row r="7904" spans="1:17" x14ac:dyDescent="0.2">
      <c r="A7904" t="s">
        <v>24927</v>
      </c>
      <c r="B7904" t="s">
        <v>87</v>
      </c>
      <c r="C7904" t="s">
        <v>140</v>
      </c>
      <c r="D7904" t="s">
        <v>17029</v>
      </c>
      <c r="E7904" t="s">
        <v>81</v>
      </c>
      <c r="F7904" t="s">
        <v>4883</v>
      </c>
      <c r="G7904">
        <v>0</v>
      </c>
      <c r="H7904">
        <v>18</v>
      </c>
      <c r="I7904">
        <v>1</v>
      </c>
      <c r="J7904">
        <v>17</v>
      </c>
      <c r="K7904">
        <v>0</v>
      </c>
      <c r="L7904">
        <v>0</v>
      </c>
      <c r="M7904">
        <v>0</v>
      </c>
      <c r="N7904">
        <v>0</v>
      </c>
      <c r="O7904">
        <v>0</v>
      </c>
      <c r="P7904">
        <v>0</v>
      </c>
      <c r="Q7904">
        <v>0</v>
      </c>
    </row>
    <row r="7905" spans="1:17" x14ac:dyDescent="0.2">
      <c r="A7905" t="s">
        <v>24928</v>
      </c>
      <c r="B7905" t="s">
        <v>87</v>
      </c>
      <c r="C7905" t="s">
        <v>140</v>
      </c>
      <c r="D7905" t="s">
        <v>17029</v>
      </c>
      <c r="E7905" t="s">
        <v>81</v>
      </c>
      <c r="F7905" t="s">
        <v>4885</v>
      </c>
      <c r="G7905">
        <v>0</v>
      </c>
      <c r="H7905">
        <v>0</v>
      </c>
      <c r="I7905">
        <v>0</v>
      </c>
      <c r="J7905">
        <v>0</v>
      </c>
      <c r="K7905">
        <v>0</v>
      </c>
      <c r="L7905">
        <v>0</v>
      </c>
      <c r="M7905">
        <v>18</v>
      </c>
      <c r="N7905">
        <v>0</v>
      </c>
      <c r="O7905">
        <v>0</v>
      </c>
      <c r="P7905">
        <v>0</v>
      </c>
      <c r="Q7905">
        <v>0</v>
      </c>
    </row>
    <row r="7906" spans="1:17" x14ac:dyDescent="0.2">
      <c r="A7906" t="s">
        <v>24929</v>
      </c>
      <c r="B7906" t="s">
        <v>87</v>
      </c>
      <c r="C7906" t="s">
        <v>140</v>
      </c>
      <c r="D7906" t="s">
        <v>17029</v>
      </c>
      <c r="E7906" t="s">
        <v>81</v>
      </c>
      <c r="F7906" t="s">
        <v>4887</v>
      </c>
      <c r="G7906">
        <v>0</v>
      </c>
      <c r="H7906">
        <v>18</v>
      </c>
      <c r="I7906">
        <v>1</v>
      </c>
      <c r="J7906">
        <v>17</v>
      </c>
      <c r="K7906">
        <v>0</v>
      </c>
      <c r="L7906">
        <v>0</v>
      </c>
      <c r="M7906">
        <v>0</v>
      </c>
      <c r="N7906">
        <v>0</v>
      </c>
      <c r="O7906">
        <v>0</v>
      </c>
      <c r="P7906">
        <v>0</v>
      </c>
      <c r="Q7906">
        <v>0</v>
      </c>
    </row>
    <row r="7907" spans="1:17" x14ac:dyDescent="0.2">
      <c r="A7907" t="s">
        <v>24930</v>
      </c>
      <c r="B7907" t="s">
        <v>87</v>
      </c>
      <c r="C7907" t="s">
        <v>140</v>
      </c>
      <c r="D7907" t="s">
        <v>17029</v>
      </c>
      <c r="E7907" t="s">
        <v>81</v>
      </c>
      <c r="F7907" t="s">
        <v>4889</v>
      </c>
      <c r="G7907">
        <v>0</v>
      </c>
      <c r="H7907">
        <v>0</v>
      </c>
      <c r="I7907">
        <v>0</v>
      </c>
      <c r="J7907">
        <v>0</v>
      </c>
      <c r="K7907">
        <v>0</v>
      </c>
      <c r="L7907">
        <v>0</v>
      </c>
      <c r="M7907">
        <v>18</v>
      </c>
      <c r="N7907">
        <v>0</v>
      </c>
      <c r="O7907">
        <v>0</v>
      </c>
      <c r="P7907">
        <v>0</v>
      </c>
      <c r="Q7907">
        <v>0</v>
      </c>
    </row>
    <row r="7908" spans="1:17" x14ac:dyDescent="0.2">
      <c r="A7908" t="s">
        <v>24931</v>
      </c>
      <c r="B7908" t="s">
        <v>87</v>
      </c>
      <c r="C7908" t="s">
        <v>140</v>
      </c>
      <c r="D7908" t="s">
        <v>17029</v>
      </c>
      <c r="E7908" t="s">
        <v>81</v>
      </c>
      <c r="F7908" t="s">
        <v>4871</v>
      </c>
      <c r="G7908">
        <v>0</v>
      </c>
      <c r="H7908">
        <v>0</v>
      </c>
      <c r="I7908">
        <v>0</v>
      </c>
      <c r="J7908">
        <v>0</v>
      </c>
      <c r="K7908">
        <v>0</v>
      </c>
      <c r="L7908">
        <v>0</v>
      </c>
      <c r="M7908">
        <v>0</v>
      </c>
      <c r="N7908">
        <v>10</v>
      </c>
      <c r="O7908">
        <v>10</v>
      </c>
      <c r="P7908">
        <v>0</v>
      </c>
      <c r="Q7908">
        <v>0</v>
      </c>
    </row>
    <row r="7909" spans="1:17" x14ac:dyDescent="0.2">
      <c r="A7909" t="s">
        <v>24932</v>
      </c>
      <c r="B7909" t="s">
        <v>87</v>
      </c>
      <c r="C7909" t="s">
        <v>140</v>
      </c>
      <c r="D7909" t="s">
        <v>17029</v>
      </c>
      <c r="E7909" t="s">
        <v>81</v>
      </c>
      <c r="F7909" t="s">
        <v>4873</v>
      </c>
      <c r="G7909">
        <v>0</v>
      </c>
      <c r="H7909">
        <v>0</v>
      </c>
      <c r="I7909">
        <v>0</v>
      </c>
      <c r="J7909">
        <v>0</v>
      </c>
      <c r="K7909">
        <v>0</v>
      </c>
      <c r="L7909">
        <v>0</v>
      </c>
      <c r="M7909">
        <v>0</v>
      </c>
      <c r="N7909">
        <v>10</v>
      </c>
      <c r="O7909">
        <v>10</v>
      </c>
      <c r="P7909">
        <v>0</v>
      </c>
      <c r="Q7909">
        <v>0</v>
      </c>
    </row>
    <row r="7910" spans="1:17" x14ac:dyDescent="0.2">
      <c r="A7910" t="s">
        <v>24933</v>
      </c>
      <c r="B7910" t="s">
        <v>87</v>
      </c>
      <c r="C7910" t="s">
        <v>140</v>
      </c>
      <c r="D7910" t="s">
        <v>17029</v>
      </c>
      <c r="E7910" t="s">
        <v>81</v>
      </c>
      <c r="F7910" t="s">
        <v>17019</v>
      </c>
      <c r="G7910">
        <v>18</v>
      </c>
      <c r="H7910">
        <v>0</v>
      </c>
      <c r="I7910">
        <v>0</v>
      </c>
      <c r="J7910">
        <v>0</v>
      </c>
      <c r="K7910">
        <v>0</v>
      </c>
      <c r="L7910">
        <v>0</v>
      </c>
      <c r="M7910">
        <v>0</v>
      </c>
      <c r="N7910">
        <v>0</v>
      </c>
      <c r="O7910">
        <v>0</v>
      </c>
      <c r="P7910">
        <v>0</v>
      </c>
      <c r="Q7910">
        <v>0</v>
      </c>
    </row>
    <row r="7911" spans="1:17" x14ac:dyDescent="0.2">
      <c r="A7911" t="s">
        <v>24934</v>
      </c>
      <c r="B7911" t="s">
        <v>87</v>
      </c>
      <c r="C7911" t="s">
        <v>140</v>
      </c>
      <c r="D7911" t="s">
        <v>17025</v>
      </c>
      <c r="E7911" t="s">
        <v>81</v>
      </c>
      <c r="F7911" t="s">
        <v>17019</v>
      </c>
      <c r="G7911">
        <v>2</v>
      </c>
      <c r="H7911">
        <v>0</v>
      </c>
      <c r="I7911">
        <v>0</v>
      </c>
      <c r="J7911">
        <v>0</v>
      </c>
      <c r="K7911">
        <v>0</v>
      </c>
      <c r="L7911">
        <v>0</v>
      </c>
      <c r="M7911">
        <v>0</v>
      </c>
      <c r="N7911">
        <v>0</v>
      </c>
      <c r="O7911">
        <v>0</v>
      </c>
      <c r="P7911">
        <v>0</v>
      </c>
      <c r="Q7911">
        <v>0</v>
      </c>
    </row>
    <row r="7912" spans="1:17" x14ac:dyDescent="0.2">
      <c r="A7912" t="s">
        <v>24935</v>
      </c>
      <c r="B7912" t="s">
        <v>87</v>
      </c>
      <c r="C7912" t="s">
        <v>141</v>
      </c>
      <c r="D7912" t="s">
        <v>17027</v>
      </c>
      <c r="E7912" t="s">
        <v>79</v>
      </c>
      <c r="F7912" t="s">
        <v>17019</v>
      </c>
      <c r="G7912">
        <v>3</v>
      </c>
      <c r="H7912">
        <v>0</v>
      </c>
      <c r="I7912">
        <v>0</v>
      </c>
      <c r="J7912">
        <v>0</v>
      </c>
      <c r="K7912">
        <v>0</v>
      </c>
      <c r="L7912">
        <v>0</v>
      </c>
      <c r="M7912">
        <v>0</v>
      </c>
      <c r="N7912">
        <v>0</v>
      </c>
      <c r="O7912">
        <v>0</v>
      </c>
      <c r="P7912">
        <v>0</v>
      </c>
      <c r="Q7912">
        <v>0</v>
      </c>
    </row>
    <row r="7913" spans="1:17" x14ac:dyDescent="0.2">
      <c r="A7913" t="s">
        <v>24936</v>
      </c>
      <c r="B7913" t="s">
        <v>87</v>
      </c>
      <c r="C7913" t="s">
        <v>141</v>
      </c>
      <c r="D7913" t="s">
        <v>17029</v>
      </c>
      <c r="E7913" t="s">
        <v>79</v>
      </c>
      <c r="F7913" t="s">
        <v>4875</v>
      </c>
      <c r="G7913">
        <v>0</v>
      </c>
      <c r="H7913">
        <v>9</v>
      </c>
      <c r="I7913">
        <v>2</v>
      </c>
      <c r="J7913">
        <v>6</v>
      </c>
      <c r="K7913">
        <v>0</v>
      </c>
      <c r="L7913">
        <v>1</v>
      </c>
      <c r="M7913">
        <v>0</v>
      </c>
      <c r="N7913">
        <v>0</v>
      </c>
      <c r="O7913">
        <v>0</v>
      </c>
      <c r="P7913">
        <v>0</v>
      </c>
      <c r="Q7913">
        <v>0</v>
      </c>
    </row>
    <row r="7914" spans="1:17" x14ac:dyDescent="0.2">
      <c r="A7914" t="s">
        <v>24937</v>
      </c>
      <c r="B7914" t="s">
        <v>87</v>
      </c>
      <c r="C7914" t="s">
        <v>141</v>
      </c>
      <c r="D7914" t="s">
        <v>17029</v>
      </c>
      <c r="E7914" t="s">
        <v>79</v>
      </c>
      <c r="F7914" t="s">
        <v>4877</v>
      </c>
      <c r="G7914">
        <v>0</v>
      </c>
      <c r="H7914">
        <v>9</v>
      </c>
      <c r="I7914">
        <v>2</v>
      </c>
      <c r="J7914">
        <v>6</v>
      </c>
      <c r="K7914">
        <v>0</v>
      </c>
      <c r="L7914">
        <v>1</v>
      </c>
      <c r="M7914">
        <v>0</v>
      </c>
      <c r="N7914">
        <v>0</v>
      </c>
      <c r="O7914">
        <v>0</v>
      </c>
      <c r="P7914">
        <v>0</v>
      </c>
      <c r="Q7914">
        <v>0</v>
      </c>
    </row>
    <row r="7915" spans="1:17" x14ac:dyDescent="0.2">
      <c r="A7915" t="s">
        <v>24938</v>
      </c>
      <c r="B7915" t="s">
        <v>87</v>
      </c>
      <c r="C7915" t="s">
        <v>141</v>
      </c>
      <c r="D7915" t="s">
        <v>17029</v>
      </c>
      <c r="E7915" t="s">
        <v>79</v>
      </c>
      <c r="F7915" t="s">
        <v>4879</v>
      </c>
      <c r="G7915">
        <v>0</v>
      </c>
      <c r="H7915">
        <v>0</v>
      </c>
      <c r="I7915">
        <v>0</v>
      </c>
      <c r="J7915">
        <v>0</v>
      </c>
      <c r="K7915">
        <v>0</v>
      </c>
      <c r="L7915">
        <v>0</v>
      </c>
      <c r="M7915">
        <v>9</v>
      </c>
      <c r="N7915">
        <v>0</v>
      </c>
      <c r="O7915">
        <v>0</v>
      </c>
      <c r="P7915">
        <v>0</v>
      </c>
      <c r="Q7915">
        <v>0</v>
      </c>
    </row>
    <row r="7916" spans="1:17" x14ac:dyDescent="0.2">
      <c r="A7916" t="s">
        <v>24939</v>
      </c>
      <c r="B7916" t="s">
        <v>87</v>
      </c>
      <c r="C7916" t="s">
        <v>141</v>
      </c>
      <c r="D7916" t="s">
        <v>17029</v>
      </c>
      <c r="E7916" t="s">
        <v>79</v>
      </c>
      <c r="F7916" t="s">
        <v>4881</v>
      </c>
      <c r="G7916">
        <v>0</v>
      </c>
      <c r="H7916">
        <v>9</v>
      </c>
      <c r="I7916">
        <v>2</v>
      </c>
      <c r="J7916">
        <v>6</v>
      </c>
      <c r="K7916">
        <v>0</v>
      </c>
      <c r="L7916">
        <v>1</v>
      </c>
      <c r="M7916">
        <v>0</v>
      </c>
      <c r="N7916">
        <v>0</v>
      </c>
      <c r="O7916">
        <v>0</v>
      </c>
      <c r="P7916">
        <v>0</v>
      </c>
      <c r="Q7916">
        <v>0</v>
      </c>
    </row>
    <row r="7917" spans="1:17" x14ac:dyDescent="0.2">
      <c r="A7917" t="s">
        <v>24940</v>
      </c>
      <c r="B7917" t="s">
        <v>87</v>
      </c>
      <c r="C7917" t="s">
        <v>141</v>
      </c>
      <c r="D7917" t="s">
        <v>17029</v>
      </c>
      <c r="E7917" t="s">
        <v>79</v>
      </c>
      <c r="F7917" t="s">
        <v>4883</v>
      </c>
      <c r="G7917">
        <v>0</v>
      </c>
      <c r="H7917">
        <v>9</v>
      </c>
      <c r="I7917">
        <v>2</v>
      </c>
      <c r="J7917">
        <v>6</v>
      </c>
      <c r="K7917">
        <v>0</v>
      </c>
      <c r="L7917">
        <v>1</v>
      </c>
      <c r="M7917">
        <v>0</v>
      </c>
      <c r="N7917">
        <v>0</v>
      </c>
      <c r="O7917">
        <v>0</v>
      </c>
      <c r="P7917">
        <v>0</v>
      </c>
      <c r="Q7917">
        <v>0</v>
      </c>
    </row>
    <row r="7918" spans="1:17" x14ac:dyDescent="0.2">
      <c r="A7918" t="s">
        <v>24941</v>
      </c>
      <c r="B7918" t="s">
        <v>87</v>
      </c>
      <c r="C7918" t="s">
        <v>141</v>
      </c>
      <c r="D7918" t="s">
        <v>17029</v>
      </c>
      <c r="E7918" t="s">
        <v>79</v>
      </c>
      <c r="F7918" t="s">
        <v>4885</v>
      </c>
      <c r="G7918">
        <v>0</v>
      </c>
      <c r="H7918">
        <v>0</v>
      </c>
      <c r="I7918">
        <v>0</v>
      </c>
      <c r="J7918">
        <v>0</v>
      </c>
      <c r="K7918">
        <v>0</v>
      </c>
      <c r="L7918">
        <v>0</v>
      </c>
      <c r="M7918">
        <v>9</v>
      </c>
      <c r="N7918">
        <v>0</v>
      </c>
      <c r="O7918">
        <v>0</v>
      </c>
      <c r="P7918">
        <v>0</v>
      </c>
      <c r="Q7918">
        <v>0</v>
      </c>
    </row>
    <row r="7919" spans="1:17" x14ac:dyDescent="0.2">
      <c r="A7919" t="s">
        <v>24942</v>
      </c>
      <c r="B7919" t="s">
        <v>87</v>
      </c>
      <c r="C7919" t="s">
        <v>141</v>
      </c>
      <c r="D7919" t="s">
        <v>17029</v>
      </c>
      <c r="E7919" t="s">
        <v>79</v>
      </c>
      <c r="F7919" t="s">
        <v>4887</v>
      </c>
      <c r="G7919">
        <v>0</v>
      </c>
      <c r="H7919">
        <v>9</v>
      </c>
      <c r="I7919">
        <v>2</v>
      </c>
      <c r="J7919">
        <v>6</v>
      </c>
      <c r="K7919">
        <v>0</v>
      </c>
      <c r="L7919">
        <v>1</v>
      </c>
      <c r="M7919">
        <v>0</v>
      </c>
      <c r="N7919">
        <v>0</v>
      </c>
      <c r="O7919">
        <v>0</v>
      </c>
      <c r="P7919">
        <v>0</v>
      </c>
      <c r="Q7919">
        <v>0</v>
      </c>
    </row>
    <row r="7920" spans="1:17" x14ac:dyDescent="0.2">
      <c r="A7920" t="s">
        <v>24943</v>
      </c>
      <c r="B7920" t="s">
        <v>87</v>
      </c>
      <c r="C7920" t="s">
        <v>141</v>
      </c>
      <c r="D7920" t="s">
        <v>17029</v>
      </c>
      <c r="E7920" t="s">
        <v>79</v>
      </c>
      <c r="F7920" t="s">
        <v>4889</v>
      </c>
      <c r="G7920">
        <v>0</v>
      </c>
      <c r="H7920">
        <v>0</v>
      </c>
      <c r="I7920">
        <v>0</v>
      </c>
      <c r="J7920">
        <v>0</v>
      </c>
      <c r="K7920">
        <v>0</v>
      </c>
      <c r="L7920">
        <v>0</v>
      </c>
      <c r="M7920">
        <v>9</v>
      </c>
      <c r="N7920">
        <v>0</v>
      </c>
      <c r="O7920">
        <v>0</v>
      </c>
      <c r="P7920">
        <v>0</v>
      </c>
      <c r="Q7920">
        <v>0</v>
      </c>
    </row>
    <row r="7921" spans="1:17" x14ac:dyDescent="0.2">
      <c r="A7921" t="s">
        <v>24944</v>
      </c>
      <c r="B7921" t="s">
        <v>87</v>
      </c>
      <c r="C7921" t="s">
        <v>141</v>
      </c>
      <c r="D7921" t="s">
        <v>17029</v>
      </c>
      <c r="E7921" t="s">
        <v>79</v>
      </c>
      <c r="F7921" t="s">
        <v>4871</v>
      </c>
      <c r="G7921">
        <v>0</v>
      </c>
      <c r="H7921">
        <v>0</v>
      </c>
      <c r="I7921">
        <v>0</v>
      </c>
      <c r="J7921">
        <v>0</v>
      </c>
      <c r="K7921">
        <v>0</v>
      </c>
      <c r="L7921">
        <v>0</v>
      </c>
      <c r="M7921">
        <v>0</v>
      </c>
      <c r="N7921">
        <v>8</v>
      </c>
      <c r="O7921">
        <v>7</v>
      </c>
      <c r="P7921">
        <v>0</v>
      </c>
      <c r="Q7921">
        <v>1</v>
      </c>
    </row>
    <row r="7922" spans="1:17" x14ac:dyDescent="0.2">
      <c r="A7922" t="s">
        <v>24945</v>
      </c>
      <c r="B7922" t="s">
        <v>87</v>
      </c>
      <c r="C7922" t="s">
        <v>141</v>
      </c>
      <c r="D7922" t="s">
        <v>17029</v>
      </c>
      <c r="E7922" t="s">
        <v>79</v>
      </c>
      <c r="F7922" t="s">
        <v>4873</v>
      </c>
      <c r="G7922">
        <v>0</v>
      </c>
      <c r="H7922">
        <v>0</v>
      </c>
      <c r="I7922">
        <v>0</v>
      </c>
      <c r="J7922">
        <v>0</v>
      </c>
      <c r="K7922">
        <v>0</v>
      </c>
      <c r="L7922">
        <v>0</v>
      </c>
      <c r="M7922">
        <v>0</v>
      </c>
      <c r="N7922">
        <v>6</v>
      </c>
      <c r="O7922">
        <v>6</v>
      </c>
      <c r="P7922">
        <v>0</v>
      </c>
      <c r="Q7922">
        <v>0</v>
      </c>
    </row>
    <row r="7923" spans="1:17" x14ac:dyDescent="0.2">
      <c r="A7923" t="s">
        <v>24946</v>
      </c>
      <c r="B7923" t="s">
        <v>87</v>
      </c>
      <c r="C7923" t="s">
        <v>141</v>
      </c>
      <c r="D7923" t="s">
        <v>17029</v>
      </c>
      <c r="E7923" t="s">
        <v>79</v>
      </c>
      <c r="F7923" t="s">
        <v>17019</v>
      </c>
      <c r="G7923">
        <v>9</v>
      </c>
      <c r="H7923">
        <v>0</v>
      </c>
      <c r="I7923">
        <v>0</v>
      </c>
      <c r="J7923">
        <v>0</v>
      </c>
      <c r="K7923">
        <v>0</v>
      </c>
      <c r="L7923">
        <v>0</v>
      </c>
      <c r="M7923">
        <v>0</v>
      </c>
      <c r="N7923">
        <v>0</v>
      </c>
      <c r="O7923">
        <v>0</v>
      </c>
      <c r="P7923">
        <v>0</v>
      </c>
      <c r="Q7923">
        <v>0</v>
      </c>
    </row>
    <row r="7924" spans="1:17" x14ac:dyDescent="0.2">
      <c r="A7924" t="s">
        <v>24947</v>
      </c>
      <c r="B7924" t="s">
        <v>87</v>
      </c>
      <c r="C7924" t="s">
        <v>141</v>
      </c>
      <c r="D7924" t="s">
        <v>17029</v>
      </c>
      <c r="E7924" t="s">
        <v>81</v>
      </c>
      <c r="F7924" t="s">
        <v>4875</v>
      </c>
      <c r="G7924">
        <v>0</v>
      </c>
      <c r="H7924">
        <v>13</v>
      </c>
      <c r="I7924">
        <v>2</v>
      </c>
      <c r="J7924">
        <v>7</v>
      </c>
      <c r="K7924">
        <v>2</v>
      </c>
      <c r="L7924">
        <v>2</v>
      </c>
      <c r="M7924">
        <v>0</v>
      </c>
      <c r="N7924">
        <v>0</v>
      </c>
      <c r="O7924">
        <v>0</v>
      </c>
      <c r="P7924">
        <v>0</v>
      </c>
      <c r="Q7924">
        <v>0</v>
      </c>
    </row>
    <row r="7925" spans="1:17" x14ac:dyDescent="0.2">
      <c r="A7925" t="s">
        <v>24948</v>
      </c>
      <c r="B7925" t="s">
        <v>87</v>
      </c>
      <c r="C7925" t="s">
        <v>141</v>
      </c>
      <c r="D7925" t="s">
        <v>17029</v>
      </c>
      <c r="E7925" t="s">
        <v>81</v>
      </c>
      <c r="F7925" t="s">
        <v>4877</v>
      </c>
      <c r="G7925">
        <v>0</v>
      </c>
      <c r="H7925">
        <v>13</v>
      </c>
      <c r="I7925">
        <v>2</v>
      </c>
      <c r="J7925">
        <v>7</v>
      </c>
      <c r="K7925">
        <v>2</v>
      </c>
      <c r="L7925">
        <v>2</v>
      </c>
      <c r="M7925">
        <v>0</v>
      </c>
      <c r="N7925">
        <v>0</v>
      </c>
      <c r="O7925">
        <v>0</v>
      </c>
      <c r="P7925">
        <v>0</v>
      </c>
      <c r="Q7925">
        <v>0</v>
      </c>
    </row>
    <row r="7926" spans="1:17" x14ac:dyDescent="0.2">
      <c r="A7926" t="s">
        <v>24949</v>
      </c>
      <c r="B7926" t="s">
        <v>87</v>
      </c>
      <c r="C7926" t="s">
        <v>141</v>
      </c>
      <c r="D7926" t="s">
        <v>17029</v>
      </c>
      <c r="E7926" t="s">
        <v>81</v>
      </c>
      <c r="F7926" t="s">
        <v>4879</v>
      </c>
      <c r="G7926">
        <v>0</v>
      </c>
      <c r="H7926">
        <v>0</v>
      </c>
      <c r="I7926">
        <v>0</v>
      </c>
      <c r="J7926">
        <v>0</v>
      </c>
      <c r="K7926">
        <v>0</v>
      </c>
      <c r="L7926">
        <v>0</v>
      </c>
      <c r="M7926">
        <v>13</v>
      </c>
      <c r="N7926">
        <v>0</v>
      </c>
      <c r="O7926">
        <v>0</v>
      </c>
      <c r="P7926">
        <v>0</v>
      </c>
      <c r="Q7926">
        <v>0</v>
      </c>
    </row>
    <row r="7927" spans="1:17" x14ac:dyDescent="0.2">
      <c r="A7927" t="s">
        <v>24950</v>
      </c>
      <c r="B7927" t="s">
        <v>87</v>
      </c>
      <c r="C7927" t="s">
        <v>141</v>
      </c>
      <c r="D7927" t="s">
        <v>17029</v>
      </c>
      <c r="E7927" t="s">
        <v>81</v>
      </c>
      <c r="F7927" t="s">
        <v>4881</v>
      </c>
      <c r="G7927">
        <v>0</v>
      </c>
      <c r="H7927">
        <v>13</v>
      </c>
      <c r="I7927">
        <v>2</v>
      </c>
      <c r="J7927">
        <v>7</v>
      </c>
      <c r="K7927">
        <v>2</v>
      </c>
      <c r="L7927">
        <v>2</v>
      </c>
      <c r="M7927">
        <v>0</v>
      </c>
      <c r="N7927">
        <v>0</v>
      </c>
      <c r="O7927">
        <v>0</v>
      </c>
      <c r="P7927">
        <v>0</v>
      </c>
      <c r="Q7927">
        <v>0</v>
      </c>
    </row>
    <row r="7928" spans="1:17" x14ac:dyDescent="0.2">
      <c r="A7928" t="s">
        <v>24951</v>
      </c>
      <c r="B7928" t="s">
        <v>87</v>
      </c>
      <c r="C7928" t="s">
        <v>141</v>
      </c>
      <c r="D7928" t="s">
        <v>17029</v>
      </c>
      <c r="E7928" t="s">
        <v>81</v>
      </c>
      <c r="F7928" t="s">
        <v>4883</v>
      </c>
      <c r="G7928">
        <v>0</v>
      </c>
      <c r="H7928">
        <v>13</v>
      </c>
      <c r="I7928">
        <v>2</v>
      </c>
      <c r="J7928">
        <v>7</v>
      </c>
      <c r="K7928">
        <v>2</v>
      </c>
      <c r="L7928">
        <v>2</v>
      </c>
      <c r="M7928">
        <v>0</v>
      </c>
      <c r="N7928">
        <v>0</v>
      </c>
      <c r="O7928">
        <v>0</v>
      </c>
      <c r="P7928">
        <v>0</v>
      </c>
      <c r="Q7928">
        <v>0</v>
      </c>
    </row>
    <row r="7929" spans="1:17" x14ac:dyDescent="0.2">
      <c r="A7929" t="s">
        <v>24952</v>
      </c>
      <c r="B7929" t="s">
        <v>87</v>
      </c>
      <c r="C7929" t="s">
        <v>141</v>
      </c>
      <c r="D7929" t="s">
        <v>17029</v>
      </c>
      <c r="E7929" t="s">
        <v>81</v>
      </c>
      <c r="F7929" t="s">
        <v>4885</v>
      </c>
      <c r="G7929">
        <v>0</v>
      </c>
      <c r="H7929">
        <v>0</v>
      </c>
      <c r="I7929">
        <v>0</v>
      </c>
      <c r="J7929">
        <v>0</v>
      </c>
      <c r="K7929">
        <v>0</v>
      </c>
      <c r="L7929">
        <v>0</v>
      </c>
      <c r="M7929">
        <v>13</v>
      </c>
      <c r="N7929">
        <v>0</v>
      </c>
      <c r="O7929">
        <v>0</v>
      </c>
      <c r="P7929">
        <v>0</v>
      </c>
      <c r="Q7929">
        <v>0</v>
      </c>
    </row>
    <row r="7930" spans="1:17" x14ac:dyDescent="0.2">
      <c r="A7930" t="s">
        <v>24953</v>
      </c>
      <c r="B7930" t="s">
        <v>87</v>
      </c>
      <c r="C7930" t="s">
        <v>141</v>
      </c>
      <c r="D7930" t="s">
        <v>17029</v>
      </c>
      <c r="E7930" t="s">
        <v>81</v>
      </c>
      <c r="F7930" t="s">
        <v>4887</v>
      </c>
      <c r="G7930">
        <v>0</v>
      </c>
      <c r="H7930">
        <v>13</v>
      </c>
      <c r="I7930">
        <v>2</v>
      </c>
      <c r="J7930">
        <v>7</v>
      </c>
      <c r="K7930">
        <v>2</v>
      </c>
      <c r="L7930">
        <v>2</v>
      </c>
      <c r="M7930">
        <v>0</v>
      </c>
      <c r="N7930">
        <v>0</v>
      </c>
      <c r="O7930">
        <v>0</v>
      </c>
      <c r="P7930">
        <v>0</v>
      </c>
      <c r="Q7930">
        <v>0</v>
      </c>
    </row>
    <row r="7931" spans="1:17" x14ac:dyDescent="0.2">
      <c r="A7931" t="s">
        <v>24954</v>
      </c>
      <c r="B7931" t="s">
        <v>87</v>
      </c>
      <c r="C7931" t="s">
        <v>141</v>
      </c>
      <c r="D7931" t="s">
        <v>17029</v>
      </c>
      <c r="E7931" t="s">
        <v>81</v>
      </c>
      <c r="F7931" t="s">
        <v>4889</v>
      </c>
      <c r="G7931">
        <v>0</v>
      </c>
      <c r="H7931">
        <v>0</v>
      </c>
      <c r="I7931">
        <v>0</v>
      </c>
      <c r="J7931">
        <v>0</v>
      </c>
      <c r="K7931">
        <v>0</v>
      </c>
      <c r="L7931">
        <v>0</v>
      </c>
      <c r="M7931">
        <v>13</v>
      </c>
      <c r="N7931">
        <v>0</v>
      </c>
      <c r="O7931">
        <v>0</v>
      </c>
      <c r="P7931">
        <v>0</v>
      </c>
      <c r="Q7931">
        <v>0</v>
      </c>
    </row>
    <row r="7932" spans="1:17" x14ac:dyDescent="0.2">
      <c r="A7932" t="s">
        <v>24955</v>
      </c>
      <c r="B7932" t="s">
        <v>87</v>
      </c>
      <c r="C7932" t="s">
        <v>141</v>
      </c>
      <c r="D7932" t="s">
        <v>17029</v>
      </c>
      <c r="E7932" t="s">
        <v>81</v>
      </c>
      <c r="F7932" t="s">
        <v>4871</v>
      </c>
      <c r="G7932">
        <v>0</v>
      </c>
      <c r="H7932">
        <v>0</v>
      </c>
      <c r="I7932">
        <v>0</v>
      </c>
      <c r="J7932">
        <v>0</v>
      </c>
      <c r="K7932">
        <v>0</v>
      </c>
      <c r="L7932">
        <v>0</v>
      </c>
      <c r="M7932">
        <v>0</v>
      </c>
      <c r="N7932">
        <v>9</v>
      </c>
      <c r="O7932">
        <v>8</v>
      </c>
      <c r="P7932">
        <v>1</v>
      </c>
      <c r="Q7932">
        <v>0</v>
      </c>
    </row>
    <row r="7933" spans="1:17" x14ac:dyDescent="0.2">
      <c r="A7933" t="s">
        <v>24956</v>
      </c>
      <c r="B7933" t="s">
        <v>87</v>
      </c>
      <c r="C7933" t="s">
        <v>141</v>
      </c>
      <c r="D7933" t="s">
        <v>17029</v>
      </c>
      <c r="E7933" t="s">
        <v>81</v>
      </c>
      <c r="F7933" t="s">
        <v>4873</v>
      </c>
      <c r="G7933">
        <v>0</v>
      </c>
      <c r="H7933">
        <v>0</v>
      </c>
      <c r="I7933">
        <v>0</v>
      </c>
      <c r="J7933">
        <v>0</v>
      </c>
      <c r="K7933">
        <v>0</v>
      </c>
      <c r="L7933">
        <v>0</v>
      </c>
      <c r="M7933">
        <v>0</v>
      </c>
      <c r="N7933">
        <v>7</v>
      </c>
      <c r="O7933">
        <v>6</v>
      </c>
      <c r="P7933">
        <v>1</v>
      </c>
      <c r="Q7933">
        <v>0</v>
      </c>
    </row>
    <row r="7934" spans="1:17" x14ac:dyDescent="0.2">
      <c r="A7934" t="s">
        <v>24957</v>
      </c>
      <c r="B7934" t="s">
        <v>87</v>
      </c>
      <c r="C7934" t="s">
        <v>141</v>
      </c>
      <c r="D7934" t="s">
        <v>17029</v>
      </c>
      <c r="E7934" t="s">
        <v>81</v>
      </c>
      <c r="F7934" t="s">
        <v>17019</v>
      </c>
      <c r="G7934">
        <v>13</v>
      </c>
      <c r="H7934">
        <v>0</v>
      </c>
      <c r="I7934">
        <v>0</v>
      </c>
      <c r="J7934">
        <v>0</v>
      </c>
      <c r="K7934">
        <v>0</v>
      </c>
      <c r="L7934">
        <v>0</v>
      </c>
      <c r="M7934">
        <v>0</v>
      </c>
      <c r="N7934">
        <v>0</v>
      </c>
      <c r="O7934">
        <v>0</v>
      </c>
      <c r="P7934">
        <v>0</v>
      </c>
      <c r="Q7934">
        <v>0</v>
      </c>
    </row>
    <row r="7935" spans="1:17" x14ac:dyDescent="0.2">
      <c r="A7935" t="s">
        <v>24958</v>
      </c>
      <c r="B7935" t="s">
        <v>87</v>
      </c>
      <c r="C7935" t="s">
        <v>141</v>
      </c>
      <c r="D7935" t="s">
        <v>17025</v>
      </c>
      <c r="E7935" t="s">
        <v>81</v>
      </c>
      <c r="F7935" t="s">
        <v>17019</v>
      </c>
      <c r="G7935">
        <v>1</v>
      </c>
      <c r="H7935">
        <v>0</v>
      </c>
      <c r="I7935">
        <v>0</v>
      </c>
      <c r="J7935">
        <v>0</v>
      </c>
      <c r="K7935">
        <v>0</v>
      </c>
      <c r="L7935">
        <v>0</v>
      </c>
      <c r="M7935">
        <v>0</v>
      </c>
      <c r="N7935">
        <v>0</v>
      </c>
      <c r="O7935">
        <v>0</v>
      </c>
      <c r="P7935">
        <v>0</v>
      </c>
      <c r="Q7935">
        <v>0</v>
      </c>
    </row>
    <row r="7936" spans="1:17" x14ac:dyDescent="0.2">
      <c r="A7936" t="s">
        <v>24959</v>
      </c>
      <c r="B7936" t="s">
        <v>87</v>
      </c>
      <c r="C7936" t="s">
        <v>142</v>
      </c>
      <c r="D7936" t="s">
        <v>17029</v>
      </c>
      <c r="E7936" t="s">
        <v>79</v>
      </c>
      <c r="F7936" t="s">
        <v>4875</v>
      </c>
      <c r="G7936">
        <v>0</v>
      </c>
      <c r="H7936">
        <v>15</v>
      </c>
      <c r="I7936">
        <v>4</v>
      </c>
      <c r="J7936">
        <v>7</v>
      </c>
      <c r="K7936">
        <v>2</v>
      </c>
      <c r="L7936">
        <v>2</v>
      </c>
      <c r="M7936">
        <v>0</v>
      </c>
      <c r="N7936">
        <v>0</v>
      </c>
      <c r="O7936">
        <v>0</v>
      </c>
      <c r="P7936">
        <v>0</v>
      </c>
      <c r="Q7936">
        <v>0</v>
      </c>
    </row>
    <row r="7937" spans="1:17" x14ac:dyDescent="0.2">
      <c r="A7937" t="s">
        <v>24960</v>
      </c>
      <c r="B7937" t="s">
        <v>87</v>
      </c>
      <c r="C7937" t="s">
        <v>142</v>
      </c>
      <c r="D7937" t="s">
        <v>17029</v>
      </c>
      <c r="E7937" t="s">
        <v>79</v>
      </c>
      <c r="F7937" t="s">
        <v>4877</v>
      </c>
      <c r="G7937">
        <v>0</v>
      </c>
      <c r="H7937">
        <v>15</v>
      </c>
      <c r="I7937">
        <v>3</v>
      </c>
      <c r="J7937">
        <v>8</v>
      </c>
      <c r="K7937">
        <v>2</v>
      </c>
      <c r="L7937">
        <v>2</v>
      </c>
      <c r="M7937">
        <v>0</v>
      </c>
      <c r="N7937">
        <v>0</v>
      </c>
      <c r="O7937">
        <v>0</v>
      </c>
      <c r="P7937">
        <v>0</v>
      </c>
      <c r="Q7937">
        <v>0</v>
      </c>
    </row>
    <row r="7938" spans="1:17" x14ac:dyDescent="0.2">
      <c r="A7938" t="s">
        <v>24961</v>
      </c>
      <c r="B7938" t="s">
        <v>87</v>
      </c>
      <c r="C7938" t="s">
        <v>142</v>
      </c>
      <c r="D7938" t="s">
        <v>17029</v>
      </c>
      <c r="E7938" t="s">
        <v>79</v>
      </c>
      <c r="F7938" t="s">
        <v>4879</v>
      </c>
      <c r="G7938">
        <v>0</v>
      </c>
      <c r="H7938">
        <v>0</v>
      </c>
      <c r="I7938">
        <v>0</v>
      </c>
      <c r="J7938">
        <v>0</v>
      </c>
      <c r="K7938">
        <v>0</v>
      </c>
      <c r="L7938">
        <v>0</v>
      </c>
      <c r="M7938">
        <v>15</v>
      </c>
      <c r="N7938">
        <v>0</v>
      </c>
      <c r="O7938">
        <v>0</v>
      </c>
      <c r="P7938">
        <v>0</v>
      </c>
      <c r="Q7938">
        <v>0</v>
      </c>
    </row>
    <row r="7939" spans="1:17" x14ac:dyDescent="0.2">
      <c r="A7939" t="s">
        <v>24962</v>
      </c>
      <c r="B7939" t="s">
        <v>87</v>
      </c>
      <c r="C7939" t="s">
        <v>142</v>
      </c>
      <c r="D7939" t="s">
        <v>17029</v>
      </c>
      <c r="E7939" t="s">
        <v>79</v>
      </c>
      <c r="F7939" t="s">
        <v>4881</v>
      </c>
      <c r="G7939">
        <v>0</v>
      </c>
      <c r="H7939">
        <v>15</v>
      </c>
      <c r="I7939">
        <v>3</v>
      </c>
      <c r="J7939">
        <v>8</v>
      </c>
      <c r="K7939">
        <v>2</v>
      </c>
      <c r="L7939">
        <v>2</v>
      </c>
      <c r="M7939">
        <v>0</v>
      </c>
      <c r="N7939">
        <v>0</v>
      </c>
      <c r="O7939">
        <v>0</v>
      </c>
      <c r="P7939">
        <v>0</v>
      </c>
      <c r="Q7939">
        <v>0</v>
      </c>
    </row>
    <row r="7940" spans="1:17" x14ac:dyDescent="0.2">
      <c r="A7940" t="s">
        <v>24963</v>
      </c>
      <c r="B7940" t="s">
        <v>87</v>
      </c>
      <c r="C7940" t="s">
        <v>142</v>
      </c>
      <c r="D7940" t="s">
        <v>17029</v>
      </c>
      <c r="E7940" t="s">
        <v>79</v>
      </c>
      <c r="F7940" t="s">
        <v>4883</v>
      </c>
      <c r="G7940">
        <v>0</v>
      </c>
      <c r="H7940">
        <v>15</v>
      </c>
      <c r="I7940">
        <v>3</v>
      </c>
      <c r="J7940">
        <v>8</v>
      </c>
      <c r="K7940">
        <v>2</v>
      </c>
      <c r="L7940">
        <v>2</v>
      </c>
      <c r="M7940">
        <v>0</v>
      </c>
      <c r="N7940">
        <v>0</v>
      </c>
      <c r="O7940">
        <v>0</v>
      </c>
      <c r="P7940">
        <v>0</v>
      </c>
      <c r="Q7940">
        <v>0</v>
      </c>
    </row>
    <row r="7941" spans="1:17" x14ac:dyDescent="0.2">
      <c r="A7941" t="s">
        <v>24964</v>
      </c>
      <c r="B7941" t="s">
        <v>87</v>
      </c>
      <c r="C7941" t="s">
        <v>142</v>
      </c>
      <c r="D7941" t="s">
        <v>17029</v>
      </c>
      <c r="E7941" t="s">
        <v>79</v>
      </c>
      <c r="F7941" t="s">
        <v>4885</v>
      </c>
      <c r="G7941">
        <v>0</v>
      </c>
      <c r="H7941">
        <v>0</v>
      </c>
      <c r="I7941">
        <v>0</v>
      </c>
      <c r="J7941">
        <v>0</v>
      </c>
      <c r="K7941">
        <v>0</v>
      </c>
      <c r="L7941">
        <v>0</v>
      </c>
      <c r="M7941">
        <v>15</v>
      </c>
      <c r="N7941">
        <v>0</v>
      </c>
      <c r="O7941">
        <v>0</v>
      </c>
      <c r="P7941">
        <v>0</v>
      </c>
      <c r="Q7941">
        <v>0</v>
      </c>
    </row>
    <row r="7942" spans="1:17" x14ac:dyDescent="0.2">
      <c r="A7942" t="s">
        <v>24965</v>
      </c>
      <c r="B7942" t="s">
        <v>87</v>
      </c>
      <c r="C7942" t="s">
        <v>142</v>
      </c>
      <c r="D7942" t="s">
        <v>17029</v>
      </c>
      <c r="E7942" t="s">
        <v>79</v>
      </c>
      <c r="F7942" t="s">
        <v>4887</v>
      </c>
      <c r="G7942">
        <v>0</v>
      </c>
      <c r="H7942">
        <v>15</v>
      </c>
      <c r="I7942">
        <v>3</v>
      </c>
      <c r="J7942">
        <v>8</v>
      </c>
      <c r="K7942">
        <v>2</v>
      </c>
      <c r="L7942">
        <v>2</v>
      </c>
      <c r="M7942">
        <v>0</v>
      </c>
      <c r="N7942">
        <v>0</v>
      </c>
      <c r="O7942">
        <v>0</v>
      </c>
      <c r="P7942">
        <v>0</v>
      </c>
      <c r="Q7942">
        <v>0</v>
      </c>
    </row>
    <row r="7943" spans="1:17" x14ac:dyDescent="0.2">
      <c r="A7943" t="s">
        <v>24966</v>
      </c>
      <c r="B7943" t="s">
        <v>87</v>
      </c>
      <c r="C7943" t="s">
        <v>142</v>
      </c>
      <c r="D7943" t="s">
        <v>17029</v>
      </c>
      <c r="E7943" t="s">
        <v>79</v>
      </c>
      <c r="F7943" t="s">
        <v>4889</v>
      </c>
      <c r="G7943">
        <v>0</v>
      </c>
      <c r="H7943">
        <v>0</v>
      </c>
      <c r="I7943">
        <v>0</v>
      </c>
      <c r="J7943">
        <v>0</v>
      </c>
      <c r="K7943">
        <v>0</v>
      </c>
      <c r="L7943">
        <v>0</v>
      </c>
      <c r="M7943">
        <v>15</v>
      </c>
      <c r="N7943">
        <v>0</v>
      </c>
      <c r="O7943">
        <v>0</v>
      </c>
      <c r="P7943">
        <v>0</v>
      </c>
      <c r="Q7943">
        <v>0</v>
      </c>
    </row>
    <row r="7944" spans="1:17" x14ac:dyDescent="0.2">
      <c r="A7944" t="s">
        <v>24967</v>
      </c>
      <c r="B7944" t="s">
        <v>87</v>
      </c>
      <c r="C7944" t="s">
        <v>142</v>
      </c>
      <c r="D7944" t="s">
        <v>17029</v>
      </c>
      <c r="E7944" t="s">
        <v>79</v>
      </c>
      <c r="F7944" t="s">
        <v>4871</v>
      </c>
      <c r="G7944">
        <v>0</v>
      </c>
      <c r="H7944">
        <v>0</v>
      </c>
      <c r="I7944">
        <v>0</v>
      </c>
      <c r="J7944">
        <v>0</v>
      </c>
      <c r="K7944">
        <v>0</v>
      </c>
      <c r="L7944">
        <v>0</v>
      </c>
      <c r="M7944">
        <v>0</v>
      </c>
      <c r="N7944">
        <v>14</v>
      </c>
      <c r="O7944">
        <v>11</v>
      </c>
      <c r="P7944">
        <v>2</v>
      </c>
      <c r="Q7944">
        <v>1</v>
      </c>
    </row>
    <row r="7945" spans="1:17" x14ac:dyDescent="0.2">
      <c r="A7945" t="s">
        <v>24968</v>
      </c>
      <c r="B7945" t="s">
        <v>87</v>
      </c>
      <c r="C7945" t="s">
        <v>142</v>
      </c>
      <c r="D7945" t="s">
        <v>17029</v>
      </c>
      <c r="E7945" t="s">
        <v>79</v>
      </c>
      <c r="F7945" t="s">
        <v>4873</v>
      </c>
      <c r="G7945">
        <v>0</v>
      </c>
      <c r="H7945">
        <v>0</v>
      </c>
      <c r="I7945">
        <v>0</v>
      </c>
      <c r="J7945">
        <v>0</v>
      </c>
      <c r="K7945">
        <v>0</v>
      </c>
      <c r="L7945">
        <v>0</v>
      </c>
      <c r="M7945">
        <v>0</v>
      </c>
      <c r="N7945">
        <v>7</v>
      </c>
      <c r="O7945">
        <v>7</v>
      </c>
      <c r="P7945">
        <v>0</v>
      </c>
      <c r="Q7945">
        <v>0</v>
      </c>
    </row>
    <row r="7946" spans="1:17" x14ac:dyDescent="0.2">
      <c r="A7946" t="s">
        <v>24969</v>
      </c>
      <c r="B7946" t="s">
        <v>87</v>
      </c>
      <c r="C7946" t="s">
        <v>142</v>
      </c>
      <c r="D7946" t="s">
        <v>17029</v>
      </c>
      <c r="E7946" t="s">
        <v>79</v>
      </c>
      <c r="F7946" t="s">
        <v>17019</v>
      </c>
      <c r="G7946">
        <v>15</v>
      </c>
      <c r="H7946">
        <v>0</v>
      </c>
      <c r="I7946">
        <v>0</v>
      </c>
      <c r="J7946">
        <v>0</v>
      </c>
      <c r="K7946">
        <v>0</v>
      </c>
      <c r="L7946">
        <v>0</v>
      </c>
      <c r="M7946">
        <v>0</v>
      </c>
      <c r="N7946">
        <v>0</v>
      </c>
      <c r="O7946">
        <v>0</v>
      </c>
      <c r="P7946">
        <v>0</v>
      </c>
      <c r="Q7946">
        <v>0</v>
      </c>
    </row>
    <row r="7947" spans="1:17" x14ac:dyDescent="0.2">
      <c r="A7947" t="s">
        <v>24970</v>
      </c>
      <c r="B7947" t="s">
        <v>87</v>
      </c>
      <c r="C7947" t="s">
        <v>142</v>
      </c>
      <c r="D7947" t="s">
        <v>17029</v>
      </c>
      <c r="E7947" t="s">
        <v>81</v>
      </c>
      <c r="F7947" t="s">
        <v>4875</v>
      </c>
      <c r="G7947">
        <v>0</v>
      </c>
      <c r="H7947">
        <v>22</v>
      </c>
      <c r="I7947">
        <v>2</v>
      </c>
      <c r="J7947">
        <v>16</v>
      </c>
      <c r="K7947">
        <v>2</v>
      </c>
      <c r="L7947">
        <v>2</v>
      </c>
      <c r="M7947">
        <v>0</v>
      </c>
      <c r="N7947">
        <v>0</v>
      </c>
      <c r="O7947">
        <v>0</v>
      </c>
      <c r="P7947">
        <v>0</v>
      </c>
      <c r="Q7947">
        <v>0</v>
      </c>
    </row>
    <row r="7948" spans="1:17" x14ac:dyDescent="0.2">
      <c r="A7948" t="s">
        <v>24971</v>
      </c>
      <c r="B7948" t="s">
        <v>87</v>
      </c>
      <c r="C7948" t="s">
        <v>142</v>
      </c>
      <c r="D7948" t="s">
        <v>17029</v>
      </c>
      <c r="E7948" t="s">
        <v>81</v>
      </c>
      <c r="F7948" t="s">
        <v>4877</v>
      </c>
      <c r="G7948">
        <v>0</v>
      </c>
      <c r="H7948">
        <v>22</v>
      </c>
      <c r="I7948">
        <v>2</v>
      </c>
      <c r="J7948">
        <v>12</v>
      </c>
      <c r="K7948">
        <v>4</v>
      </c>
      <c r="L7948">
        <v>4</v>
      </c>
      <c r="M7948">
        <v>0</v>
      </c>
      <c r="N7948">
        <v>0</v>
      </c>
      <c r="O7948">
        <v>0</v>
      </c>
      <c r="P7948">
        <v>0</v>
      </c>
      <c r="Q7948">
        <v>0</v>
      </c>
    </row>
    <row r="7949" spans="1:17" x14ac:dyDescent="0.2">
      <c r="A7949" t="s">
        <v>24972</v>
      </c>
      <c r="B7949" t="s">
        <v>87</v>
      </c>
      <c r="C7949" t="s">
        <v>142</v>
      </c>
      <c r="D7949" t="s">
        <v>17029</v>
      </c>
      <c r="E7949" t="s">
        <v>81</v>
      </c>
      <c r="F7949" t="s">
        <v>4879</v>
      </c>
      <c r="G7949">
        <v>0</v>
      </c>
      <c r="H7949">
        <v>0</v>
      </c>
      <c r="I7949">
        <v>0</v>
      </c>
      <c r="J7949">
        <v>0</v>
      </c>
      <c r="K7949">
        <v>0</v>
      </c>
      <c r="L7949">
        <v>0</v>
      </c>
      <c r="M7949">
        <v>22</v>
      </c>
      <c r="N7949">
        <v>0</v>
      </c>
      <c r="O7949">
        <v>0</v>
      </c>
      <c r="P7949">
        <v>0</v>
      </c>
      <c r="Q7949">
        <v>0</v>
      </c>
    </row>
    <row r="7950" spans="1:17" x14ac:dyDescent="0.2">
      <c r="A7950" t="s">
        <v>24973</v>
      </c>
      <c r="B7950" t="s">
        <v>87</v>
      </c>
      <c r="C7950" t="s">
        <v>142</v>
      </c>
      <c r="D7950" t="s">
        <v>17029</v>
      </c>
      <c r="E7950" t="s">
        <v>81</v>
      </c>
      <c r="F7950" t="s">
        <v>4881</v>
      </c>
      <c r="G7950">
        <v>0</v>
      </c>
      <c r="H7950">
        <v>22</v>
      </c>
      <c r="I7950">
        <v>2</v>
      </c>
      <c r="J7950">
        <v>12</v>
      </c>
      <c r="K7950">
        <v>4</v>
      </c>
      <c r="L7950">
        <v>4</v>
      </c>
      <c r="M7950">
        <v>0</v>
      </c>
      <c r="N7950">
        <v>0</v>
      </c>
      <c r="O7950">
        <v>0</v>
      </c>
      <c r="P7950">
        <v>0</v>
      </c>
      <c r="Q7950">
        <v>0</v>
      </c>
    </row>
    <row r="7951" spans="1:17" x14ac:dyDescent="0.2">
      <c r="A7951" t="s">
        <v>24974</v>
      </c>
      <c r="B7951" t="s">
        <v>87</v>
      </c>
      <c r="C7951" t="s">
        <v>142</v>
      </c>
      <c r="D7951" t="s">
        <v>17029</v>
      </c>
      <c r="E7951" t="s">
        <v>81</v>
      </c>
      <c r="F7951" t="s">
        <v>4883</v>
      </c>
      <c r="G7951">
        <v>0</v>
      </c>
      <c r="H7951">
        <v>22</v>
      </c>
      <c r="I7951">
        <v>2</v>
      </c>
      <c r="J7951">
        <v>15</v>
      </c>
      <c r="K7951">
        <v>2</v>
      </c>
      <c r="L7951">
        <v>3</v>
      </c>
      <c r="M7951">
        <v>0</v>
      </c>
      <c r="N7951">
        <v>0</v>
      </c>
      <c r="O7951">
        <v>0</v>
      </c>
      <c r="P7951">
        <v>0</v>
      </c>
      <c r="Q7951">
        <v>0</v>
      </c>
    </row>
    <row r="7952" spans="1:17" x14ac:dyDescent="0.2">
      <c r="A7952" t="s">
        <v>24975</v>
      </c>
      <c r="B7952" t="s">
        <v>87</v>
      </c>
      <c r="C7952" t="s">
        <v>197</v>
      </c>
      <c r="D7952" t="s">
        <v>17029</v>
      </c>
      <c r="E7952" t="s">
        <v>79</v>
      </c>
      <c r="F7952" t="s">
        <v>4873</v>
      </c>
      <c r="G7952">
        <v>0</v>
      </c>
      <c r="H7952">
        <v>0</v>
      </c>
      <c r="I7952">
        <v>0</v>
      </c>
      <c r="J7952">
        <v>0</v>
      </c>
      <c r="K7952">
        <v>0</v>
      </c>
      <c r="L7952">
        <v>0</v>
      </c>
      <c r="M7952">
        <v>0</v>
      </c>
      <c r="N7952">
        <v>17</v>
      </c>
      <c r="O7952">
        <v>15</v>
      </c>
      <c r="P7952">
        <v>2</v>
      </c>
      <c r="Q7952">
        <v>0</v>
      </c>
    </row>
    <row r="7953" spans="1:17" x14ac:dyDescent="0.2">
      <c r="A7953" t="s">
        <v>24976</v>
      </c>
      <c r="B7953" t="s">
        <v>87</v>
      </c>
      <c r="C7953" t="s">
        <v>197</v>
      </c>
      <c r="D7953" t="s">
        <v>17029</v>
      </c>
      <c r="E7953" t="s">
        <v>79</v>
      </c>
      <c r="F7953" t="s">
        <v>17019</v>
      </c>
      <c r="G7953">
        <v>30</v>
      </c>
      <c r="H7953">
        <v>0</v>
      </c>
      <c r="I7953">
        <v>0</v>
      </c>
      <c r="J7953">
        <v>0</v>
      </c>
      <c r="K7953">
        <v>0</v>
      </c>
      <c r="L7953">
        <v>0</v>
      </c>
      <c r="M7953">
        <v>0</v>
      </c>
      <c r="N7953">
        <v>0</v>
      </c>
      <c r="O7953">
        <v>0</v>
      </c>
      <c r="P7953">
        <v>0</v>
      </c>
      <c r="Q7953">
        <v>0</v>
      </c>
    </row>
    <row r="7954" spans="1:17" x14ac:dyDescent="0.2">
      <c r="A7954" t="s">
        <v>24977</v>
      </c>
      <c r="B7954" t="s">
        <v>87</v>
      </c>
      <c r="C7954" t="s">
        <v>197</v>
      </c>
      <c r="D7954" t="s">
        <v>17029</v>
      </c>
      <c r="E7954" t="s">
        <v>81</v>
      </c>
      <c r="F7954" t="s">
        <v>4875</v>
      </c>
      <c r="G7954">
        <v>0</v>
      </c>
      <c r="H7954">
        <v>43</v>
      </c>
      <c r="I7954">
        <v>5</v>
      </c>
      <c r="J7954">
        <v>30</v>
      </c>
      <c r="K7954">
        <v>8</v>
      </c>
      <c r="L7954">
        <v>0</v>
      </c>
      <c r="M7954">
        <v>0</v>
      </c>
      <c r="N7954">
        <v>0</v>
      </c>
      <c r="O7954">
        <v>0</v>
      </c>
      <c r="P7954">
        <v>0</v>
      </c>
      <c r="Q7954">
        <v>0</v>
      </c>
    </row>
    <row r="7955" spans="1:17" x14ac:dyDescent="0.2">
      <c r="A7955" t="s">
        <v>24978</v>
      </c>
      <c r="B7955" t="s">
        <v>87</v>
      </c>
      <c r="C7955" t="s">
        <v>197</v>
      </c>
      <c r="D7955" t="s">
        <v>17029</v>
      </c>
      <c r="E7955" t="s">
        <v>81</v>
      </c>
      <c r="F7955" t="s">
        <v>4877</v>
      </c>
      <c r="G7955">
        <v>0</v>
      </c>
      <c r="H7955">
        <v>43</v>
      </c>
      <c r="I7955">
        <v>4</v>
      </c>
      <c r="J7955">
        <v>25</v>
      </c>
      <c r="K7955">
        <v>7</v>
      </c>
      <c r="L7955">
        <v>7</v>
      </c>
      <c r="M7955">
        <v>0</v>
      </c>
      <c r="N7955">
        <v>0</v>
      </c>
      <c r="O7955">
        <v>0</v>
      </c>
      <c r="P7955">
        <v>0</v>
      </c>
      <c r="Q7955">
        <v>0</v>
      </c>
    </row>
    <row r="7956" spans="1:17" x14ac:dyDescent="0.2">
      <c r="A7956" t="s">
        <v>24979</v>
      </c>
      <c r="B7956" t="s">
        <v>87</v>
      </c>
      <c r="C7956" t="s">
        <v>197</v>
      </c>
      <c r="D7956" t="s">
        <v>17029</v>
      </c>
      <c r="E7956" t="s">
        <v>81</v>
      </c>
      <c r="F7956" t="s">
        <v>4879</v>
      </c>
      <c r="G7956">
        <v>0</v>
      </c>
      <c r="H7956">
        <v>0</v>
      </c>
      <c r="I7956">
        <v>0</v>
      </c>
      <c r="J7956">
        <v>0</v>
      </c>
      <c r="K7956">
        <v>0</v>
      </c>
      <c r="L7956">
        <v>0</v>
      </c>
      <c r="M7956">
        <v>43</v>
      </c>
      <c r="N7956">
        <v>0</v>
      </c>
      <c r="O7956">
        <v>0</v>
      </c>
      <c r="P7956">
        <v>0</v>
      </c>
      <c r="Q7956">
        <v>0</v>
      </c>
    </row>
    <row r="7957" spans="1:17" x14ac:dyDescent="0.2">
      <c r="A7957" t="s">
        <v>24980</v>
      </c>
      <c r="B7957" t="s">
        <v>87</v>
      </c>
      <c r="C7957" t="s">
        <v>197</v>
      </c>
      <c r="D7957" t="s">
        <v>17029</v>
      </c>
      <c r="E7957" t="s">
        <v>81</v>
      </c>
      <c r="F7957" t="s">
        <v>4881</v>
      </c>
      <c r="G7957">
        <v>0</v>
      </c>
      <c r="H7957">
        <v>43</v>
      </c>
      <c r="I7957">
        <v>4</v>
      </c>
      <c r="J7957">
        <v>25</v>
      </c>
      <c r="K7957">
        <v>7</v>
      </c>
      <c r="L7957">
        <v>7</v>
      </c>
      <c r="M7957">
        <v>0</v>
      </c>
      <c r="N7957">
        <v>0</v>
      </c>
      <c r="O7957">
        <v>0</v>
      </c>
      <c r="P7957">
        <v>0</v>
      </c>
      <c r="Q7957">
        <v>0</v>
      </c>
    </row>
    <row r="7958" spans="1:17" x14ac:dyDescent="0.2">
      <c r="A7958" t="s">
        <v>24981</v>
      </c>
      <c r="B7958" t="s">
        <v>87</v>
      </c>
      <c r="C7958" t="s">
        <v>197</v>
      </c>
      <c r="D7958" t="s">
        <v>17029</v>
      </c>
      <c r="E7958" t="s">
        <v>81</v>
      </c>
      <c r="F7958" t="s">
        <v>4883</v>
      </c>
      <c r="G7958">
        <v>0</v>
      </c>
      <c r="H7958">
        <v>43</v>
      </c>
      <c r="I7958">
        <v>4</v>
      </c>
      <c r="J7958">
        <v>27</v>
      </c>
      <c r="K7958">
        <v>5</v>
      </c>
      <c r="L7958">
        <v>7</v>
      </c>
      <c r="M7958">
        <v>0</v>
      </c>
      <c r="N7958">
        <v>0</v>
      </c>
      <c r="O7958">
        <v>0</v>
      </c>
      <c r="P7958">
        <v>0</v>
      </c>
      <c r="Q7958">
        <v>0</v>
      </c>
    </row>
    <row r="7959" spans="1:17" x14ac:dyDescent="0.2">
      <c r="A7959" t="s">
        <v>24982</v>
      </c>
      <c r="B7959" t="s">
        <v>87</v>
      </c>
      <c r="C7959" t="s">
        <v>197</v>
      </c>
      <c r="D7959" t="s">
        <v>17029</v>
      </c>
      <c r="E7959" t="s">
        <v>81</v>
      </c>
      <c r="F7959" t="s">
        <v>4885</v>
      </c>
      <c r="G7959">
        <v>0</v>
      </c>
      <c r="H7959">
        <v>0</v>
      </c>
      <c r="I7959">
        <v>0</v>
      </c>
      <c r="J7959">
        <v>0</v>
      </c>
      <c r="K7959">
        <v>0</v>
      </c>
      <c r="L7959">
        <v>0</v>
      </c>
      <c r="M7959">
        <v>43</v>
      </c>
      <c r="N7959">
        <v>0</v>
      </c>
      <c r="O7959">
        <v>0</v>
      </c>
      <c r="P7959">
        <v>0</v>
      </c>
      <c r="Q7959">
        <v>0</v>
      </c>
    </row>
    <row r="7960" spans="1:17" x14ac:dyDescent="0.2">
      <c r="A7960" t="s">
        <v>24983</v>
      </c>
      <c r="B7960" t="s">
        <v>87</v>
      </c>
      <c r="C7960" t="s">
        <v>197</v>
      </c>
      <c r="D7960" t="s">
        <v>17029</v>
      </c>
      <c r="E7960" t="s">
        <v>81</v>
      </c>
      <c r="F7960" t="s">
        <v>4887</v>
      </c>
      <c r="G7960">
        <v>0</v>
      </c>
      <c r="H7960">
        <v>43</v>
      </c>
      <c r="I7960">
        <v>4</v>
      </c>
      <c r="J7960">
        <v>28</v>
      </c>
      <c r="K7960">
        <v>11</v>
      </c>
      <c r="L7960">
        <v>0</v>
      </c>
      <c r="M7960">
        <v>0</v>
      </c>
      <c r="N7960">
        <v>0</v>
      </c>
      <c r="O7960">
        <v>0</v>
      </c>
      <c r="P7960">
        <v>0</v>
      </c>
      <c r="Q7960">
        <v>0</v>
      </c>
    </row>
    <row r="7961" spans="1:17" x14ac:dyDescent="0.2">
      <c r="A7961" t="s">
        <v>24984</v>
      </c>
      <c r="B7961" t="s">
        <v>87</v>
      </c>
      <c r="C7961" t="s">
        <v>197</v>
      </c>
      <c r="D7961" t="s">
        <v>17029</v>
      </c>
      <c r="E7961" t="s">
        <v>81</v>
      </c>
      <c r="F7961" t="s">
        <v>4889</v>
      </c>
      <c r="G7961">
        <v>0</v>
      </c>
      <c r="H7961">
        <v>0</v>
      </c>
      <c r="I7961">
        <v>0</v>
      </c>
      <c r="J7961">
        <v>0</v>
      </c>
      <c r="K7961">
        <v>0</v>
      </c>
      <c r="L7961">
        <v>0</v>
      </c>
      <c r="M7961">
        <v>43</v>
      </c>
      <c r="N7961">
        <v>0</v>
      </c>
      <c r="O7961">
        <v>0</v>
      </c>
      <c r="P7961">
        <v>0</v>
      </c>
      <c r="Q7961">
        <v>0</v>
      </c>
    </row>
    <row r="7962" spans="1:17" x14ac:dyDescent="0.2">
      <c r="A7962" t="s">
        <v>24985</v>
      </c>
      <c r="B7962" t="s">
        <v>87</v>
      </c>
      <c r="C7962" t="s">
        <v>197</v>
      </c>
      <c r="D7962" t="s">
        <v>17029</v>
      </c>
      <c r="E7962" t="s">
        <v>81</v>
      </c>
      <c r="F7962" t="s">
        <v>4871</v>
      </c>
      <c r="G7962">
        <v>0</v>
      </c>
      <c r="H7962">
        <v>0</v>
      </c>
      <c r="I7962">
        <v>0</v>
      </c>
      <c r="J7962">
        <v>0</v>
      </c>
      <c r="K7962">
        <v>0</v>
      </c>
      <c r="L7962">
        <v>0</v>
      </c>
      <c r="M7962">
        <v>0</v>
      </c>
      <c r="N7962">
        <v>34</v>
      </c>
      <c r="O7962">
        <v>28</v>
      </c>
      <c r="P7962">
        <v>4</v>
      </c>
      <c r="Q7962">
        <v>2</v>
      </c>
    </row>
    <row r="7963" spans="1:17" x14ac:dyDescent="0.2">
      <c r="A7963" t="s">
        <v>24986</v>
      </c>
      <c r="B7963" t="s">
        <v>87</v>
      </c>
      <c r="C7963" t="s">
        <v>197</v>
      </c>
      <c r="D7963" t="s">
        <v>17029</v>
      </c>
      <c r="E7963" t="s">
        <v>81</v>
      </c>
      <c r="F7963" t="s">
        <v>4873</v>
      </c>
      <c r="G7963">
        <v>0</v>
      </c>
      <c r="H7963">
        <v>0</v>
      </c>
      <c r="I7963">
        <v>0</v>
      </c>
      <c r="J7963">
        <v>0</v>
      </c>
      <c r="K7963">
        <v>0</v>
      </c>
      <c r="L7963">
        <v>0</v>
      </c>
      <c r="M7963">
        <v>0</v>
      </c>
      <c r="N7963">
        <v>29</v>
      </c>
      <c r="O7963">
        <v>23</v>
      </c>
      <c r="P7963">
        <v>4</v>
      </c>
      <c r="Q7963">
        <v>2</v>
      </c>
    </row>
    <row r="7964" spans="1:17" x14ac:dyDescent="0.2">
      <c r="A7964" t="s">
        <v>24987</v>
      </c>
      <c r="B7964" t="s">
        <v>87</v>
      </c>
      <c r="C7964" t="s">
        <v>197</v>
      </c>
      <c r="D7964" t="s">
        <v>17029</v>
      </c>
      <c r="E7964" t="s">
        <v>81</v>
      </c>
      <c r="F7964" t="s">
        <v>17019</v>
      </c>
      <c r="G7964">
        <v>43</v>
      </c>
      <c r="H7964">
        <v>0</v>
      </c>
      <c r="I7964">
        <v>0</v>
      </c>
      <c r="J7964">
        <v>0</v>
      </c>
      <c r="K7964">
        <v>0</v>
      </c>
      <c r="L7964">
        <v>0</v>
      </c>
      <c r="M7964">
        <v>0</v>
      </c>
      <c r="N7964">
        <v>0</v>
      </c>
      <c r="O7964">
        <v>0</v>
      </c>
      <c r="P7964">
        <v>0</v>
      </c>
      <c r="Q7964">
        <v>0</v>
      </c>
    </row>
    <row r="7965" spans="1:17" x14ac:dyDescent="0.2">
      <c r="A7965" t="s">
        <v>24988</v>
      </c>
      <c r="B7965" t="s">
        <v>87</v>
      </c>
      <c r="C7965" t="s">
        <v>197</v>
      </c>
      <c r="D7965" t="s">
        <v>17025</v>
      </c>
      <c r="E7965" t="s">
        <v>79</v>
      </c>
      <c r="F7965" t="s">
        <v>17019</v>
      </c>
      <c r="G7965">
        <v>3</v>
      </c>
      <c r="H7965">
        <v>0</v>
      </c>
      <c r="I7965">
        <v>0</v>
      </c>
      <c r="J7965">
        <v>0</v>
      </c>
      <c r="K7965">
        <v>0</v>
      </c>
      <c r="L7965">
        <v>0</v>
      </c>
      <c r="M7965">
        <v>0</v>
      </c>
      <c r="N7965">
        <v>0</v>
      </c>
      <c r="O7965">
        <v>0</v>
      </c>
      <c r="P7965">
        <v>0</v>
      </c>
      <c r="Q7965">
        <v>0</v>
      </c>
    </row>
    <row r="7966" spans="1:17" x14ac:dyDescent="0.2">
      <c r="A7966" t="s">
        <v>24989</v>
      </c>
      <c r="B7966" t="s">
        <v>87</v>
      </c>
      <c r="C7966" t="s">
        <v>197</v>
      </c>
      <c r="D7966" t="s">
        <v>17025</v>
      </c>
      <c r="E7966" t="s">
        <v>81</v>
      </c>
      <c r="F7966" t="s">
        <v>17019</v>
      </c>
      <c r="G7966">
        <v>5</v>
      </c>
      <c r="H7966">
        <v>0</v>
      </c>
      <c r="I7966">
        <v>0</v>
      </c>
      <c r="J7966">
        <v>0</v>
      </c>
      <c r="K7966">
        <v>0</v>
      </c>
      <c r="L7966">
        <v>0</v>
      </c>
      <c r="M7966">
        <v>0</v>
      </c>
      <c r="N7966">
        <v>0</v>
      </c>
      <c r="O7966">
        <v>0</v>
      </c>
      <c r="P7966">
        <v>0</v>
      </c>
      <c r="Q7966">
        <v>0</v>
      </c>
    </row>
    <row r="7967" spans="1:17" x14ac:dyDescent="0.2">
      <c r="A7967" t="s">
        <v>24990</v>
      </c>
      <c r="B7967" t="s">
        <v>87</v>
      </c>
      <c r="C7967" t="s">
        <v>198</v>
      </c>
      <c r="D7967" t="s">
        <v>17027</v>
      </c>
      <c r="E7967" t="s">
        <v>81</v>
      </c>
      <c r="F7967" t="s">
        <v>17019</v>
      </c>
      <c r="G7967">
        <v>1</v>
      </c>
      <c r="H7967">
        <v>0</v>
      </c>
      <c r="I7967">
        <v>0</v>
      </c>
      <c r="J7967">
        <v>0</v>
      </c>
      <c r="K7967">
        <v>0</v>
      </c>
      <c r="L7967">
        <v>0</v>
      </c>
      <c r="M7967">
        <v>0</v>
      </c>
      <c r="N7967">
        <v>0</v>
      </c>
      <c r="O7967">
        <v>0</v>
      </c>
      <c r="P7967">
        <v>0</v>
      </c>
      <c r="Q7967">
        <v>0</v>
      </c>
    </row>
    <row r="7968" spans="1:17" x14ac:dyDescent="0.2">
      <c r="A7968" t="s">
        <v>24991</v>
      </c>
      <c r="B7968" t="s">
        <v>87</v>
      </c>
      <c r="C7968" t="s">
        <v>198</v>
      </c>
      <c r="D7968" t="s">
        <v>17029</v>
      </c>
      <c r="E7968" t="s">
        <v>79</v>
      </c>
      <c r="F7968" t="s">
        <v>4875</v>
      </c>
      <c r="G7968">
        <v>0</v>
      </c>
      <c r="H7968">
        <v>8</v>
      </c>
      <c r="I7968">
        <v>0</v>
      </c>
      <c r="J7968">
        <v>7</v>
      </c>
      <c r="K7968">
        <v>1</v>
      </c>
      <c r="L7968">
        <v>0</v>
      </c>
      <c r="M7968">
        <v>0</v>
      </c>
      <c r="N7968">
        <v>0</v>
      </c>
      <c r="O7968">
        <v>0</v>
      </c>
      <c r="P7968">
        <v>0</v>
      </c>
      <c r="Q7968">
        <v>0</v>
      </c>
    </row>
    <row r="7969" spans="1:17" x14ac:dyDescent="0.2">
      <c r="A7969" t="s">
        <v>24992</v>
      </c>
      <c r="B7969" t="s">
        <v>87</v>
      </c>
      <c r="C7969" t="s">
        <v>198</v>
      </c>
      <c r="D7969" t="s">
        <v>17029</v>
      </c>
      <c r="E7969" t="s">
        <v>79</v>
      </c>
      <c r="F7969" t="s">
        <v>4877</v>
      </c>
      <c r="G7969">
        <v>0</v>
      </c>
      <c r="H7969">
        <v>8</v>
      </c>
      <c r="I7969">
        <v>0</v>
      </c>
      <c r="J7969">
        <v>7</v>
      </c>
      <c r="K7969">
        <v>1</v>
      </c>
      <c r="L7969">
        <v>0</v>
      </c>
      <c r="M7969">
        <v>0</v>
      </c>
      <c r="N7969">
        <v>0</v>
      </c>
      <c r="O7969">
        <v>0</v>
      </c>
      <c r="P7969">
        <v>0</v>
      </c>
      <c r="Q7969">
        <v>0</v>
      </c>
    </row>
    <row r="7970" spans="1:17" x14ac:dyDescent="0.2">
      <c r="A7970" t="s">
        <v>24993</v>
      </c>
      <c r="B7970" t="s">
        <v>87</v>
      </c>
      <c r="C7970" t="s">
        <v>198</v>
      </c>
      <c r="D7970" t="s">
        <v>17029</v>
      </c>
      <c r="E7970" t="s">
        <v>79</v>
      </c>
      <c r="F7970" t="s">
        <v>4879</v>
      </c>
      <c r="G7970">
        <v>0</v>
      </c>
      <c r="H7970">
        <v>0</v>
      </c>
      <c r="I7970">
        <v>0</v>
      </c>
      <c r="J7970">
        <v>0</v>
      </c>
      <c r="K7970">
        <v>0</v>
      </c>
      <c r="L7970">
        <v>0</v>
      </c>
      <c r="M7970">
        <v>8</v>
      </c>
      <c r="N7970">
        <v>0</v>
      </c>
      <c r="O7970">
        <v>0</v>
      </c>
      <c r="P7970">
        <v>0</v>
      </c>
      <c r="Q7970">
        <v>0</v>
      </c>
    </row>
    <row r="7971" spans="1:17" x14ac:dyDescent="0.2">
      <c r="A7971" t="s">
        <v>24994</v>
      </c>
      <c r="B7971" t="s">
        <v>87</v>
      </c>
      <c r="C7971" t="s">
        <v>198</v>
      </c>
      <c r="D7971" t="s">
        <v>17029</v>
      </c>
      <c r="E7971" t="s">
        <v>79</v>
      </c>
      <c r="F7971" t="s">
        <v>4881</v>
      </c>
      <c r="G7971">
        <v>0</v>
      </c>
      <c r="H7971">
        <v>8</v>
      </c>
      <c r="I7971">
        <v>0</v>
      </c>
      <c r="J7971">
        <v>7</v>
      </c>
      <c r="K7971">
        <v>1</v>
      </c>
      <c r="L7971">
        <v>0</v>
      </c>
      <c r="M7971">
        <v>0</v>
      </c>
      <c r="N7971">
        <v>0</v>
      </c>
      <c r="O7971">
        <v>0</v>
      </c>
      <c r="P7971">
        <v>0</v>
      </c>
      <c r="Q7971">
        <v>0</v>
      </c>
    </row>
    <row r="7972" spans="1:17" x14ac:dyDescent="0.2">
      <c r="A7972" t="s">
        <v>24995</v>
      </c>
      <c r="B7972" t="s">
        <v>87</v>
      </c>
      <c r="C7972" t="s">
        <v>198</v>
      </c>
      <c r="D7972" t="s">
        <v>17029</v>
      </c>
      <c r="E7972" t="s">
        <v>79</v>
      </c>
      <c r="F7972" t="s">
        <v>4883</v>
      </c>
      <c r="G7972">
        <v>0</v>
      </c>
      <c r="H7972">
        <v>8</v>
      </c>
      <c r="I7972">
        <v>0</v>
      </c>
      <c r="J7972">
        <v>7</v>
      </c>
      <c r="K7972">
        <v>1</v>
      </c>
      <c r="L7972">
        <v>0</v>
      </c>
      <c r="M7972">
        <v>0</v>
      </c>
      <c r="N7972">
        <v>0</v>
      </c>
      <c r="O7972">
        <v>0</v>
      </c>
      <c r="P7972">
        <v>0</v>
      </c>
      <c r="Q7972">
        <v>0</v>
      </c>
    </row>
    <row r="7973" spans="1:17" x14ac:dyDescent="0.2">
      <c r="A7973" t="s">
        <v>24996</v>
      </c>
      <c r="B7973" t="s">
        <v>87</v>
      </c>
      <c r="C7973" t="s">
        <v>198</v>
      </c>
      <c r="D7973" t="s">
        <v>17029</v>
      </c>
      <c r="E7973" t="s">
        <v>79</v>
      </c>
      <c r="F7973" t="s">
        <v>4885</v>
      </c>
      <c r="G7973">
        <v>0</v>
      </c>
      <c r="H7973">
        <v>0</v>
      </c>
      <c r="I7973">
        <v>0</v>
      </c>
      <c r="J7973">
        <v>0</v>
      </c>
      <c r="K7973">
        <v>0</v>
      </c>
      <c r="L7973">
        <v>0</v>
      </c>
      <c r="M7973">
        <v>8</v>
      </c>
      <c r="N7973">
        <v>0</v>
      </c>
      <c r="O7973">
        <v>0</v>
      </c>
      <c r="P7973">
        <v>0</v>
      </c>
      <c r="Q7973">
        <v>0</v>
      </c>
    </row>
    <row r="7974" spans="1:17" x14ac:dyDescent="0.2">
      <c r="A7974" t="s">
        <v>24997</v>
      </c>
      <c r="B7974" t="s">
        <v>87</v>
      </c>
      <c r="C7974" t="s">
        <v>198</v>
      </c>
      <c r="D7974" t="s">
        <v>17029</v>
      </c>
      <c r="E7974" t="s">
        <v>79</v>
      </c>
      <c r="F7974" t="s">
        <v>4887</v>
      </c>
      <c r="G7974">
        <v>0</v>
      </c>
      <c r="H7974">
        <v>8</v>
      </c>
      <c r="I7974">
        <v>0</v>
      </c>
      <c r="J7974">
        <v>7</v>
      </c>
      <c r="K7974">
        <v>1</v>
      </c>
      <c r="L7974">
        <v>0</v>
      </c>
      <c r="M7974">
        <v>0</v>
      </c>
      <c r="N7974">
        <v>0</v>
      </c>
      <c r="O7974">
        <v>0</v>
      </c>
      <c r="P7974">
        <v>0</v>
      </c>
      <c r="Q7974">
        <v>0</v>
      </c>
    </row>
    <row r="7975" spans="1:17" x14ac:dyDescent="0.2">
      <c r="A7975" t="s">
        <v>24998</v>
      </c>
      <c r="B7975" t="s">
        <v>87</v>
      </c>
      <c r="C7975" t="s">
        <v>198</v>
      </c>
      <c r="D7975" t="s">
        <v>17029</v>
      </c>
      <c r="E7975" t="s">
        <v>79</v>
      </c>
      <c r="F7975" t="s">
        <v>4889</v>
      </c>
      <c r="G7975">
        <v>0</v>
      </c>
      <c r="H7975">
        <v>0</v>
      </c>
      <c r="I7975">
        <v>0</v>
      </c>
      <c r="J7975">
        <v>0</v>
      </c>
      <c r="K7975">
        <v>0</v>
      </c>
      <c r="L7975">
        <v>0</v>
      </c>
      <c r="M7975">
        <v>8</v>
      </c>
      <c r="N7975">
        <v>0</v>
      </c>
      <c r="O7975">
        <v>0</v>
      </c>
      <c r="P7975">
        <v>0</v>
      </c>
      <c r="Q7975">
        <v>0</v>
      </c>
    </row>
    <row r="7976" spans="1:17" x14ac:dyDescent="0.2">
      <c r="A7976" t="s">
        <v>24999</v>
      </c>
      <c r="B7976" t="s">
        <v>87</v>
      </c>
      <c r="C7976" t="s">
        <v>198</v>
      </c>
      <c r="D7976" t="s">
        <v>17029</v>
      </c>
      <c r="E7976" t="s">
        <v>79</v>
      </c>
      <c r="F7976" t="s">
        <v>4871</v>
      </c>
      <c r="G7976">
        <v>0</v>
      </c>
      <c r="H7976">
        <v>0</v>
      </c>
      <c r="I7976">
        <v>0</v>
      </c>
      <c r="J7976">
        <v>0</v>
      </c>
      <c r="K7976">
        <v>0</v>
      </c>
      <c r="L7976">
        <v>0</v>
      </c>
      <c r="M7976">
        <v>0</v>
      </c>
      <c r="N7976">
        <v>6</v>
      </c>
      <c r="O7976">
        <v>6</v>
      </c>
      <c r="P7976">
        <v>0</v>
      </c>
      <c r="Q7976">
        <v>0</v>
      </c>
    </row>
    <row r="7977" spans="1:17" x14ac:dyDescent="0.2">
      <c r="A7977" t="s">
        <v>25000</v>
      </c>
      <c r="B7977" t="s">
        <v>87</v>
      </c>
      <c r="C7977" t="s">
        <v>198</v>
      </c>
      <c r="D7977" t="s">
        <v>17029</v>
      </c>
      <c r="E7977" t="s">
        <v>79</v>
      </c>
      <c r="F7977" t="s">
        <v>4873</v>
      </c>
      <c r="G7977">
        <v>0</v>
      </c>
      <c r="H7977">
        <v>0</v>
      </c>
      <c r="I7977">
        <v>0</v>
      </c>
      <c r="J7977">
        <v>0</v>
      </c>
      <c r="K7977">
        <v>0</v>
      </c>
      <c r="L7977">
        <v>0</v>
      </c>
      <c r="M7977">
        <v>0</v>
      </c>
      <c r="N7977">
        <v>3</v>
      </c>
      <c r="O7977">
        <v>3</v>
      </c>
      <c r="P7977">
        <v>0</v>
      </c>
      <c r="Q7977">
        <v>0</v>
      </c>
    </row>
    <row r="7978" spans="1:17" x14ac:dyDescent="0.2">
      <c r="A7978" t="s">
        <v>25001</v>
      </c>
      <c r="B7978" t="s">
        <v>87</v>
      </c>
      <c r="C7978" t="s">
        <v>198</v>
      </c>
      <c r="D7978" t="s">
        <v>17029</v>
      </c>
      <c r="E7978" t="s">
        <v>79</v>
      </c>
      <c r="F7978" t="s">
        <v>17019</v>
      </c>
      <c r="G7978">
        <v>8</v>
      </c>
      <c r="H7978">
        <v>0</v>
      </c>
      <c r="I7978">
        <v>0</v>
      </c>
      <c r="J7978">
        <v>0</v>
      </c>
      <c r="K7978">
        <v>0</v>
      </c>
      <c r="L7978">
        <v>0</v>
      </c>
      <c r="M7978">
        <v>0</v>
      </c>
      <c r="N7978">
        <v>0</v>
      </c>
      <c r="O7978">
        <v>0</v>
      </c>
      <c r="P7978">
        <v>0</v>
      </c>
      <c r="Q7978">
        <v>0</v>
      </c>
    </row>
    <row r="7979" spans="1:17" x14ac:dyDescent="0.2">
      <c r="A7979" t="s">
        <v>25002</v>
      </c>
      <c r="B7979" t="s">
        <v>87</v>
      </c>
      <c r="C7979" t="s">
        <v>198</v>
      </c>
      <c r="D7979" t="s">
        <v>17029</v>
      </c>
      <c r="E7979" t="s">
        <v>81</v>
      </c>
      <c r="F7979" t="s">
        <v>4875</v>
      </c>
      <c r="G7979">
        <v>0</v>
      </c>
      <c r="H7979">
        <v>8</v>
      </c>
      <c r="I7979">
        <v>1</v>
      </c>
      <c r="J7979">
        <v>3</v>
      </c>
      <c r="K7979">
        <v>2</v>
      </c>
      <c r="L7979">
        <v>2</v>
      </c>
      <c r="M7979">
        <v>0</v>
      </c>
      <c r="N7979">
        <v>0</v>
      </c>
      <c r="O7979">
        <v>0</v>
      </c>
      <c r="P7979">
        <v>0</v>
      </c>
      <c r="Q7979">
        <v>0</v>
      </c>
    </row>
    <row r="7980" spans="1:17" x14ac:dyDescent="0.2">
      <c r="A7980" t="s">
        <v>25003</v>
      </c>
      <c r="B7980" t="s">
        <v>87</v>
      </c>
      <c r="C7980" t="s">
        <v>198</v>
      </c>
      <c r="D7980" t="s">
        <v>17029</v>
      </c>
      <c r="E7980" t="s">
        <v>81</v>
      </c>
      <c r="F7980" t="s">
        <v>4877</v>
      </c>
      <c r="G7980">
        <v>0</v>
      </c>
      <c r="H7980">
        <v>8</v>
      </c>
      <c r="I7980">
        <v>1</v>
      </c>
      <c r="J7980">
        <v>3</v>
      </c>
      <c r="K7980">
        <v>1</v>
      </c>
      <c r="L7980">
        <v>3</v>
      </c>
      <c r="M7980">
        <v>0</v>
      </c>
      <c r="N7980">
        <v>0</v>
      </c>
      <c r="O7980">
        <v>0</v>
      </c>
      <c r="P7980">
        <v>0</v>
      </c>
      <c r="Q7980">
        <v>0</v>
      </c>
    </row>
    <row r="7981" spans="1:17" x14ac:dyDescent="0.2">
      <c r="A7981" t="s">
        <v>25004</v>
      </c>
      <c r="B7981" t="s">
        <v>87</v>
      </c>
      <c r="C7981" t="s">
        <v>198</v>
      </c>
      <c r="D7981" t="s">
        <v>17029</v>
      </c>
      <c r="E7981" t="s">
        <v>81</v>
      </c>
      <c r="F7981" t="s">
        <v>4879</v>
      </c>
      <c r="G7981">
        <v>0</v>
      </c>
      <c r="H7981">
        <v>0</v>
      </c>
      <c r="I7981">
        <v>0</v>
      </c>
      <c r="J7981">
        <v>0</v>
      </c>
      <c r="K7981">
        <v>0</v>
      </c>
      <c r="L7981">
        <v>0</v>
      </c>
      <c r="M7981">
        <v>8</v>
      </c>
      <c r="N7981">
        <v>0</v>
      </c>
      <c r="O7981">
        <v>0</v>
      </c>
      <c r="P7981">
        <v>0</v>
      </c>
      <c r="Q7981">
        <v>0</v>
      </c>
    </row>
    <row r="7982" spans="1:17" x14ac:dyDescent="0.2">
      <c r="A7982" t="s">
        <v>25005</v>
      </c>
      <c r="B7982" t="s">
        <v>87</v>
      </c>
      <c r="C7982" t="s">
        <v>198</v>
      </c>
      <c r="D7982" t="s">
        <v>17029</v>
      </c>
      <c r="E7982" t="s">
        <v>81</v>
      </c>
      <c r="F7982" t="s">
        <v>4881</v>
      </c>
      <c r="G7982">
        <v>0</v>
      </c>
      <c r="H7982">
        <v>8</v>
      </c>
      <c r="I7982">
        <v>1</v>
      </c>
      <c r="J7982">
        <v>3</v>
      </c>
      <c r="K7982">
        <v>1</v>
      </c>
      <c r="L7982">
        <v>3</v>
      </c>
      <c r="M7982">
        <v>0</v>
      </c>
      <c r="N7982">
        <v>0</v>
      </c>
      <c r="O7982">
        <v>0</v>
      </c>
      <c r="P7982">
        <v>0</v>
      </c>
      <c r="Q7982">
        <v>0</v>
      </c>
    </row>
    <row r="7983" spans="1:17" x14ac:dyDescent="0.2">
      <c r="A7983" t="s">
        <v>25006</v>
      </c>
      <c r="B7983" t="s">
        <v>87</v>
      </c>
      <c r="C7983" t="s">
        <v>198</v>
      </c>
      <c r="D7983" t="s">
        <v>17029</v>
      </c>
      <c r="E7983" t="s">
        <v>81</v>
      </c>
      <c r="F7983" t="s">
        <v>4883</v>
      </c>
      <c r="G7983">
        <v>0</v>
      </c>
      <c r="H7983">
        <v>8</v>
      </c>
      <c r="I7983">
        <v>1</v>
      </c>
      <c r="J7983">
        <v>3</v>
      </c>
      <c r="K7983">
        <v>1</v>
      </c>
      <c r="L7983">
        <v>3</v>
      </c>
      <c r="M7983">
        <v>0</v>
      </c>
      <c r="N7983">
        <v>0</v>
      </c>
      <c r="O7983">
        <v>0</v>
      </c>
      <c r="P7983">
        <v>0</v>
      </c>
      <c r="Q7983">
        <v>0</v>
      </c>
    </row>
    <row r="7984" spans="1:17" x14ac:dyDescent="0.2">
      <c r="A7984" t="s">
        <v>25007</v>
      </c>
      <c r="B7984" t="s">
        <v>87</v>
      </c>
      <c r="C7984" t="s">
        <v>198</v>
      </c>
      <c r="D7984" t="s">
        <v>17029</v>
      </c>
      <c r="E7984" t="s">
        <v>81</v>
      </c>
      <c r="F7984" t="s">
        <v>4885</v>
      </c>
      <c r="G7984">
        <v>0</v>
      </c>
      <c r="H7984">
        <v>0</v>
      </c>
      <c r="I7984">
        <v>0</v>
      </c>
      <c r="J7984">
        <v>0</v>
      </c>
      <c r="K7984">
        <v>0</v>
      </c>
      <c r="L7984">
        <v>0</v>
      </c>
      <c r="M7984">
        <v>8</v>
      </c>
      <c r="N7984">
        <v>0</v>
      </c>
      <c r="O7984">
        <v>0</v>
      </c>
      <c r="P7984">
        <v>0</v>
      </c>
      <c r="Q7984">
        <v>0</v>
      </c>
    </row>
    <row r="7985" spans="1:17" x14ac:dyDescent="0.2">
      <c r="A7985" t="s">
        <v>25008</v>
      </c>
      <c r="B7985" t="s">
        <v>87</v>
      </c>
      <c r="C7985" t="s">
        <v>198</v>
      </c>
      <c r="D7985" t="s">
        <v>17029</v>
      </c>
      <c r="E7985" t="s">
        <v>81</v>
      </c>
      <c r="F7985" t="s">
        <v>4887</v>
      </c>
      <c r="G7985">
        <v>0</v>
      </c>
      <c r="H7985">
        <v>8</v>
      </c>
      <c r="I7985">
        <v>1</v>
      </c>
      <c r="J7985">
        <v>3</v>
      </c>
      <c r="K7985">
        <v>2</v>
      </c>
      <c r="L7985">
        <v>2</v>
      </c>
      <c r="M7985">
        <v>0</v>
      </c>
      <c r="N7985">
        <v>0</v>
      </c>
      <c r="O7985">
        <v>0</v>
      </c>
      <c r="P7985">
        <v>0</v>
      </c>
      <c r="Q7985">
        <v>0</v>
      </c>
    </row>
    <row r="7986" spans="1:17" x14ac:dyDescent="0.2">
      <c r="A7986" t="s">
        <v>25009</v>
      </c>
      <c r="B7986" t="s">
        <v>87</v>
      </c>
      <c r="C7986" t="s">
        <v>198</v>
      </c>
      <c r="D7986" t="s">
        <v>17029</v>
      </c>
      <c r="E7986" t="s">
        <v>81</v>
      </c>
      <c r="F7986" t="s">
        <v>4889</v>
      </c>
      <c r="G7986">
        <v>0</v>
      </c>
      <c r="H7986">
        <v>0</v>
      </c>
      <c r="I7986">
        <v>0</v>
      </c>
      <c r="J7986">
        <v>0</v>
      </c>
      <c r="K7986">
        <v>0</v>
      </c>
      <c r="L7986">
        <v>0</v>
      </c>
      <c r="M7986">
        <v>8</v>
      </c>
      <c r="N7986">
        <v>0</v>
      </c>
      <c r="O7986">
        <v>0</v>
      </c>
      <c r="P7986">
        <v>0</v>
      </c>
      <c r="Q7986">
        <v>0</v>
      </c>
    </row>
    <row r="7987" spans="1:17" x14ac:dyDescent="0.2">
      <c r="A7987" t="s">
        <v>25010</v>
      </c>
      <c r="B7987" t="s">
        <v>87</v>
      </c>
      <c r="C7987" t="s">
        <v>198</v>
      </c>
      <c r="D7987" t="s">
        <v>17029</v>
      </c>
      <c r="E7987" t="s">
        <v>81</v>
      </c>
      <c r="F7987" t="s">
        <v>4871</v>
      </c>
      <c r="G7987">
        <v>0</v>
      </c>
      <c r="H7987">
        <v>0</v>
      </c>
      <c r="I7987">
        <v>0</v>
      </c>
      <c r="J7987">
        <v>0</v>
      </c>
      <c r="K7987">
        <v>0</v>
      </c>
      <c r="L7987">
        <v>0</v>
      </c>
      <c r="M7987">
        <v>0</v>
      </c>
      <c r="N7987">
        <v>4</v>
      </c>
      <c r="O7987">
        <v>2</v>
      </c>
      <c r="P7987">
        <v>2</v>
      </c>
      <c r="Q7987">
        <v>0</v>
      </c>
    </row>
    <row r="7988" spans="1:17" x14ac:dyDescent="0.2">
      <c r="A7988" t="s">
        <v>25011</v>
      </c>
      <c r="B7988" t="s">
        <v>87</v>
      </c>
      <c r="C7988" t="s">
        <v>198</v>
      </c>
      <c r="D7988" t="s">
        <v>17029</v>
      </c>
      <c r="E7988" t="s">
        <v>81</v>
      </c>
      <c r="F7988" t="s">
        <v>4873</v>
      </c>
      <c r="G7988">
        <v>0</v>
      </c>
      <c r="H7988">
        <v>0</v>
      </c>
      <c r="I7988">
        <v>0</v>
      </c>
      <c r="J7988">
        <v>0</v>
      </c>
      <c r="K7988">
        <v>0</v>
      </c>
      <c r="L7988">
        <v>0</v>
      </c>
      <c r="M7988">
        <v>0</v>
      </c>
      <c r="N7988">
        <v>5</v>
      </c>
      <c r="O7988">
        <v>3</v>
      </c>
      <c r="P7988">
        <v>2</v>
      </c>
      <c r="Q7988">
        <v>0</v>
      </c>
    </row>
    <row r="7989" spans="1:17" x14ac:dyDescent="0.2">
      <c r="A7989" t="s">
        <v>25012</v>
      </c>
      <c r="B7989" t="s">
        <v>87</v>
      </c>
      <c r="C7989" t="s">
        <v>198</v>
      </c>
      <c r="D7989" t="s">
        <v>17029</v>
      </c>
      <c r="E7989" t="s">
        <v>81</v>
      </c>
      <c r="F7989" t="s">
        <v>17019</v>
      </c>
      <c r="G7989">
        <v>8</v>
      </c>
      <c r="H7989">
        <v>0</v>
      </c>
      <c r="I7989">
        <v>0</v>
      </c>
      <c r="J7989">
        <v>0</v>
      </c>
      <c r="K7989">
        <v>0</v>
      </c>
      <c r="L7989">
        <v>0</v>
      </c>
      <c r="M7989">
        <v>0</v>
      </c>
      <c r="N7989">
        <v>0</v>
      </c>
      <c r="O7989">
        <v>0</v>
      </c>
      <c r="P7989">
        <v>0</v>
      </c>
      <c r="Q7989">
        <v>0</v>
      </c>
    </row>
    <row r="7990" spans="1:17" x14ac:dyDescent="0.2">
      <c r="A7990" t="s">
        <v>25013</v>
      </c>
      <c r="B7990" t="s">
        <v>87</v>
      </c>
      <c r="C7990" t="s">
        <v>198</v>
      </c>
      <c r="D7990" t="s">
        <v>17025</v>
      </c>
      <c r="E7990" t="s">
        <v>81</v>
      </c>
      <c r="F7990" t="s">
        <v>17019</v>
      </c>
      <c r="G7990">
        <v>1</v>
      </c>
      <c r="H7990">
        <v>0</v>
      </c>
      <c r="I7990">
        <v>0</v>
      </c>
      <c r="J7990">
        <v>0</v>
      </c>
      <c r="K7990">
        <v>0</v>
      </c>
      <c r="L7990">
        <v>0</v>
      </c>
      <c r="M7990">
        <v>0</v>
      </c>
      <c r="N7990">
        <v>0</v>
      </c>
      <c r="O7990">
        <v>0</v>
      </c>
      <c r="P7990">
        <v>0</v>
      </c>
      <c r="Q7990">
        <v>0</v>
      </c>
    </row>
    <row r="7991" spans="1:17" x14ac:dyDescent="0.2">
      <c r="A7991" t="s">
        <v>25014</v>
      </c>
      <c r="B7991" t="s">
        <v>87</v>
      </c>
      <c r="C7991" t="s">
        <v>199</v>
      </c>
      <c r="D7991" t="s">
        <v>17027</v>
      </c>
      <c r="E7991" t="s">
        <v>79</v>
      </c>
      <c r="F7991" t="s">
        <v>17019</v>
      </c>
      <c r="G7991">
        <v>2</v>
      </c>
      <c r="H7991">
        <v>0</v>
      </c>
      <c r="I7991">
        <v>0</v>
      </c>
      <c r="J7991">
        <v>0</v>
      </c>
      <c r="K7991">
        <v>0</v>
      </c>
      <c r="L7991">
        <v>0</v>
      </c>
      <c r="M7991">
        <v>0</v>
      </c>
      <c r="N7991">
        <v>0</v>
      </c>
      <c r="O7991">
        <v>0</v>
      </c>
      <c r="P7991">
        <v>0</v>
      </c>
      <c r="Q7991">
        <v>0</v>
      </c>
    </row>
    <row r="7992" spans="1:17" x14ac:dyDescent="0.2">
      <c r="A7992" t="s">
        <v>25015</v>
      </c>
      <c r="B7992" t="s">
        <v>87</v>
      </c>
      <c r="C7992" t="s">
        <v>199</v>
      </c>
      <c r="D7992" t="s">
        <v>17027</v>
      </c>
      <c r="E7992" t="s">
        <v>81</v>
      </c>
      <c r="F7992" t="s">
        <v>17019</v>
      </c>
      <c r="G7992">
        <v>3</v>
      </c>
      <c r="H7992">
        <v>0</v>
      </c>
      <c r="I7992">
        <v>0</v>
      </c>
      <c r="J7992">
        <v>0</v>
      </c>
      <c r="K7992">
        <v>0</v>
      </c>
      <c r="L7992">
        <v>0</v>
      </c>
      <c r="M7992">
        <v>0</v>
      </c>
      <c r="N7992">
        <v>0</v>
      </c>
      <c r="O7992">
        <v>0</v>
      </c>
      <c r="P7992">
        <v>0</v>
      </c>
      <c r="Q7992">
        <v>0</v>
      </c>
    </row>
    <row r="7993" spans="1:17" x14ac:dyDescent="0.2">
      <c r="A7993" t="s">
        <v>25016</v>
      </c>
      <c r="B7993" t="s">
        <v>87</v>
      </c>
      <c r="C7993" t="s">
        <v>199</v>
      </c>
      <c r="D7993" t="s">
        <v>17029</v>
      </c>
      <c r="E7993" t="s">
        <v>79</v>
      </c>
      <c r="F7993" t="s">
        <v>4875</v>
      </c>
      <c r="G7993">
        <v>0</v>
      </c>
      <c r="H7993">
        <v>33</v>
      </c>
      <c r="I7993">
        <v>2</v>
      </c>
      <c r="J7993">
        <v>25</v>
      </c>
      <c r="K7993">
        <v>4</v>
      </c>
      <c r="L7993">
        <v>2</v>
      </c>
      <c r="M7993">
        <v>0</v>
      </c>
      <c r="N7993">
        <v>0</v>
      </c>
      <c r="O7993">
        <v>0</v>
      </c>
      <c r="P7993">
        <v>0</v>
      </c>
      <c r="Q7993">
        <v>0</v>
      </c>
    </row>
    <row r="7994" spans="1:17" x14ac:dyDescent="0.2">
      <c r="A7994" t="s">
        <v>25017</v>
      </c>
      <c r="B7994" t="s">
        <v>87</v>
      </c>
      <c r="C7994" t="s">
        <v>199</v>
      </c>
      <c r="D7994" t="s">
        <v>17029</v>
      </c>
      <c r="E7994" t="s">
        <v>79</v>
      </c>
      <c r="F7994" t="s">
        <v>4877</v>
      </c>
      <c r="G7994">
        <v>0</v>
      </c>
      <c r="H7994">
        <v>33</v>
      </c>
      <c r="I7994">
        <v>1</v>
      </c>
      <c r="J7994">
        <v>25</v>
      </c>
      <c r="K7994">
        <v>5</v>
      </c>
      <c r="L7994">
        <v>2</v>
      </c>
      <c r="M7994">
        <v>0</v>
      </c>
      <c r="N7994">
        <v>0</v>
      </c>
      <c r="O7994">
        <v>0</v>
      </c>
      <c r="P7994">
        <v>0</v>
      </c>
      <c r="Q7994">
        <v>0</v>
      </c>
    </row>
    <row r="7995" spans="1:17" x14ac:dyDescent="0.2">
      <c r="A7995" t="s">
        <v>25018</v>
      </c>
      <c r="B7995" t="s">
        <v>87</v>
      </c>
      <c r="C7995" t="s">
        <v>199</v>
      </c>
      <c r="D7995" t="s">
        <v>17029</v>
      </c>
      <c r="E7995" t="s">
        <v>79</v>
      </c>
      <c r="F7995" t="s">
        <v>4879</v>
      </c>
      <c r="G7995">
        <v>0</v>
      </c>
      <c r="H7995">
        <v>0</v>
      </c>
      <c r="I7995">
        <v>0</v>
      </c>
      <c r="J7995">
        <v>0</v>
      </c>
      <c r="K7995">
        <v>0</v>
      </c>
      <c r="L7995">
        <v>0</v>
      </c>
      <c r="M7995">
        <v>33</v>
      </c>
      <c r="N7995">
        <v>0</v>
      </c>
      <c r="O7995">
        <v>0</v>
      </c>
      <c r="P7995">
        <v>0</v>
      </c>
      <c r="Q7995">
        <v>0</v>
      </c>
    </row>
    <row r="7996" spans="1:17" x14ac:dyDescent="0.2">
      <c r="A7996" t="s">
        <v>25019</v>
      </c>
      <c r="B7996" t="s">
        <v>87</v>
      </c>
      <c r="C7996" t="s">
        <v>199</v>
      </c>
      <c r="D7996" t="s">
        <v>17029</v>
      </c>
      <c r="E7996" t="s">
        <v>79</v>
      </c>
      <c r="F7996" t="s">
        <v>4881</v>
      </c>
      <c r="G7996">
        <v>0</v>
      </c>
      <c r="H7996">
        <v>33</v>
      </c>
      <c r="I7996">
        <v>1</v>
      </c>
      <c r="J7996">
        <v>25</v>
      </c>
      <c r="K7996">
        <v>5</v>
      </c>
      <c r="L7996">
        <v>2</v>
      </c>
      <c r="M7996">
        <v>0</v>
      </c>
      <c r="N7996">
        <v>0</v>
      </c>
      <c r="O7996">
        <v>0</v>
      </c>
      <c r="P7996">
        <v>0</v>
      </c>
      <c r="Q7996">
        <v>0</v>
      </c>
    </row>
    <row r="7997" spans="1:17" x14ac:dyDescent="0.2">
      <c r="A7997" t="s">
        <v>25020</v>
      </c>
      <c r="B7997" t="s">
        <v>87</v>
      </c>
      <c r="C7997" t="s">
        <v>199</v>
      </c>
      <c r="D7997" t="s">
        <v>17029</v>
      </c>
      <c r="E7997" t="s">
        <v>79</v>
      </c>
      <c r="F7997" t="s">
        <v>4883</v>
      </c>
      <c r="G7997">
        <v>0</v>
      </c>
      <c r="H7997">
        <v>33</v>
      </c>
      <c r="I7997">
        <v>2</v>
      </c>
      <c r="J7997">
        <v>25</v>
      </c>
      <c r="K7997">
        <v>4</v>
      </c>
      <c r="L7997">
        <v>2</v>
      </c>
      <c r="M7997">
        <v>0</v>
      </c>
      <c r="N7997">
        <v>0</v>
      </c>
      <c r="O7997">
        <v>0</v>
      </c>
      <c r="P7997">
        <v>0</v>
      </c>
      <c r="Q7997">
        <v>0</v>
      </c>
    </row>
    <row r="7998" spans="1:17" x14ac:dyDescent="0.2">
      <c r="A7998" t="s">
        <v>25021</v>
      </c>
      <c r="B7998" t="s">
        <v>87</v>
      </c>
      <c r="C7998" t="s">
        <v>199</v>
      </c>
      <c r="D7998" t="s">
        <v>17029</v>
      </c>
      <c r="E7998" t="s">
        <v>79</v>
      </c>
      <c r="F7998" t="s">
        <v>4885</v>
      </c>
      <c r="G7998">
        <v>0</v>
      </c>
      <c r="H7998">
        <v>0</v>
      </c>
      <c r="I7998">
        <v>0</v>
      </c>
      <c r="J7998">
        <v>0</v>
      </c>
      <c r="K7998">
        <v>0</v>
      </c>
      <c r="L7998">
        <v>0</v>
      </c>
      <c r="M7998">
        <v>33</v>
      </c>
      <c r="N7998">
        <v>0</v>
      </c>
      <c r="O7998">
        <v>0</v>
      </c>
      <c r="P7998">
        <v>0</v>
      </c>
      <c r="Q7998">
        <v>0</v>
      </c>
    </row>
    <row r="7999" spans="1:17" x14ac:dyDescent="0.2">
      <c r="A7999" t="s">
        <v>25022</v>
      </c>
      <c r="B7999" t="s">
        <v>87</v>
      </c>
      <c r="C7999" t="s">
        <v>199</v>
      </c>
      <c r="D7999" t="s">
        <v>17029</v>
      </c>
      <c r="E7999" t="s">
        <v>79</v>
      </c>
      <c r="F7999" t="s">
        <v>4887</v>
      </c>
      <c r="G7999">
        <v>0</v>
      </c>
      <c r="H7999">
        <v>33</v>
      </c>
      <c r="I7999">
        <v>1</v>
      </c>
      <c r="J7999">
        <v>25</v>
      </c>
      <c r="K7999">
        <v>5</v>
      </c>
      <c r="L7999">
        <v>2</v>
      </c>
      <c r="M7999">
        <v>0</v>
      </c>
      <c r="N7999">
        <v>0</v>
      </c>
      <c r="O7999">
        <v>0</v>
      </c>
      <c r="P7999">
        <v>0</v>
      </c>
      <c r="Q7999">
        <v>0</v>
      </c>
    </row>
    <row r="8000" spans="1:17" x14ac:dyDescent="0.2">
      <c r="A8000" t="s">
        <v>25023</v>
      </c>
      <c r="B8000" t="s">
        <v>87</v>
      </c>
      <c r="C8000" t="s">
        <v>199</v>
      </c>
      <c r="D8000" t="s">
        <v>17029</v>
      </c>
      <c r="E8000" t="s">
        <v>79</v>
      </c>
      <c r="F8000" t="s">
        <v>4889</v>
      </c>
      <c r="G8000">
        <v>0</v>
      </c>
      <c r="H8000">
        <v>0</v>
      </c>
      <c r="I8000">
        <v>0</v>
      </c>
      <c r="J8000">
        <v>0</v>
      </c>
      <c r="K8000">
        <v>0</v>
      </c>
      <c r="L8000">
        <v>0</v>
      </c>
      <c r="M8000">
        <v>33</v>
      </c>
      <c r="N8000">
        <v>0</v>
      </c>
      <c r="O8000">
        <v>0</v>
      </c>
      <c r="P8000">
        <v>0</v>
      </c>
      <c r="Q8000">
        <v>0</v>
      </c>
    </row>
    <row r="8001" spans="1:17" x14ac:dyDescent="0.2">
      <c r="A8001" t="s">
        <v>25024</v>
      </c>
      <c r="B8001" t="s">
        <v>87</v>
      </c>
      <c r="C8001" t="s">
        <v>199</v>
      </c>
      <c r="D8001" t="s">
        <v>17029</v>
      </c>
      <c r="E8001" t="s">
        <v>79</v>
      </c>
      <c r="F8001" t="s">
        <v>4871</v>
      </c>
      <c r="G8001">
        <v>0</v>
      </c>
      <c r="H8001">
        <v>0</v>
      </c>
      <c r="I8001">
        <v>0</v>
      </c>
      <c r="J8001">
        <v>0</v>
      </c>
      <c r="K8001">
        <v>0</v>
      </c>
      <c r="L8001">
        <v>0</v>
      </c>
      <c r="M8001">
        <v>0</v>
      </c>
      <c r="N8001">
        <v>25</v>
      </c>
      <c r="O8001">
        <v>23</v>
      </c>
      <c r="P8001">
        <v>2</v>
      </c>
      <c r="Q8001">
        <v>0</v>
      </c>
    </row>
    <row r="8002" spans="1:17" x14ac:dyDescent="0.2">
      <c r="A8002" t="s">
        <v>25025</v>
      </c>
      <c r="B8002" t="s">
        <v>87</v>
      </c>
      <c r="C8002" t="s">
        <v>199</v>
      </c>
      <c r="D8002" t="s">
        <v>17029</v>
      </c>
      <c r="E8002" t="s">
        <v>79</v>
      </c>
      <c r="F8002" t="s">
        <v>4873</v>
      </c>
      <c r="G8002">
        <v>0</v>
      </c>
      <c r="H8002">
        <v>0</v>
      </c>
      <c r="I8002">
        <v>0</v>
      </c>
      <c r="J8002">
        <v>0</v>
      </c>
      <c r="K8002">
        <v>0</v>
      </c>
      <c r="L8002">
        <v>0</v>
      </c>
      <c r="M8002">
        <v>0</v>
      </c>
      <c r="N8002">
        <v>20</v>
      </c>
      <c r="O8002">
        <v>18</v>
      </c>
      <c r="P8002">
        <v>2</v>
      </c>
      <c r="Q8002">
        <v>0</v>
      </c>
    </row>
    <row r="8003" spans="1:17" x14ac:dyDescent="0.2">
      <c r="A8003" t="s">
        <v>25026</v>
      </c>
      <c r="B8003" t="s">
        <v>87</v>
      </c>
      <c r="C8003" t="s">
        <v>199</v>
      </c>
      <c r="D8003" t="s">
        <v>17029</v>
      </c>
      <c r="E8003" t="s">
        <v>79</v>
      </c>
      <c r="F8003" t="s">
        <v>17019</v>
      </c>
      <c r="G8003">
        <v>33</v>
      </c>
      <c r="H8003">
        <v>0</v>
      </c>
      <c r="I8003">
        <v>0</v>
      </c>
      <c r="J8003">
        <v>0</v>
      </c>
      <c r="K8003">
        <v>0</v>
      </c>
      <c r="L8003">
        <v>0</v>
      </c>
      <c r="M8003">
        <v>0</v>
      </c>
      <c r="N8003">
        <v>0</v>
      </c>
      <c r="O8003">
        <v>0</v>
      </c>
      <c r="P8003">
        <v>0</v>
      </c>
      <c r="Q8003">
        <v>0</v>
      </c>
    </row>
    <row r="8004" spans="1:17" x14ac:dyDescent="0.2">
      <c r="A8004" t="s">
        <v>25027</v>
      </c>
      <c r="B8004" t="s">
        <v>87</v>
      </c>
      <c r="C8004" t="s">
        <v>199</v>
      </c>
      <c r="D8004" t="s">
        <v>17029</v>
      </c>
      <c r="E8004" t="s">
        <v>81</v>
      </c>
      <c r="F8004" t="s">
        <v>4875</v>
      </c>
      <c r="G8004">
        <v>0</v>
      </c>
      <c r="H8004">
        <v>40</v>
      </c>
      <c r="I8004">
        <v>5</v>
      </c>
      <c r="J8004">
        <v>20</v>
      </c>
      <c r="K8004">
        <v>15</v>
      </c>
      <c r="L8004">
        <v>0</v>
      </c>
      <c r="M8004">
        <v>0</v>
      </c>
      <c r="N8004">
        <v>0</v>
      </c>
      <c r="O8004">
        <v>0</v>
      </c>
      <c r="P8004">
        <v>0</v>
      </c>
      <c r="Q8004">
        <v>0</v>
      </c>
    </row>
    <row r="8005" spans="1:17" x14ac:dyDescent="0.2">
      <c r="A8005" t="s">
        <v>25028</v>
      </c>
      <c r="B8005" t="s">
        <v>87</v>
      </c>
      <c r="C8005" t="s">
        <v>199</v>
      </c>
      <c r="D8005" t="s">
        <v>17029</v>
      </c>
      <c r="E8005" t="s">
        <v>81</v>
      </c>
      <c r="F8005" t="s">
        <v>4877</v>
      </c>
      <c r="G8005">
        <v>0</v>
      </c>
      <c r="H8005">
        <v>40</v>
      </c>
      <c r="I8005">
        <v>5</v>
      </c>
      <c r="J8005">
        <v>19</v>
      </c>
      <c r="K8005">
        <v>7</v>
      </c>
      <c r="L8005">
        <v>9</v>
      </c>
      <c r="M8005">
        <v>0</v>
      </c>
      <c r="N8005">
        <v>0</v>
      </c>
      <c r="O8005">
        <v>0</v>
      </c>
      <c r="P8005">
        <v>0</v>
      </c>
      <c r="Q8005">
        <v>0</v>
      </c>
    </row>
    <row r="8006" spans="1:17" x14ac:dyDescent="0.2">
      <c r="A8006" t="s">
        <v>25029</v>
      </c>
      <c r="B8006" t="s">
        <v>87</v>
      </c>
      <c r="C8006" t="s">
        <v>199</v>
      </c>
      <c r="D8006" t="s">
        <v>17029</v>
      </c>
      <c r="E8006" t="s">
        <v>81</v>
      </c>
      <c r="F8006" t="s">
        <v>4879</v>
      </c>
      <c r="G8006">
        <v>0</v>
      </c>
      <c r="H8006">
        <v>0</v>
      </c>
      <c r="I8006">
        <v>0</v>
      </c>
      <c r="J8006">
        <v>0</v>
      </c>
      <c r="K8006">
        <v>0</v>
      </c>
      <c r="L8006">
        <v>0</v>
      </c>
      <c r="M8006">
        <v>40</v>
      </c>
      <c r="N8006">
        <v>0</v>
      </c>
      <c r="O8006">
        <v>0</v>
      </c>
      <c r="P8006">
        <v>0</v>
      </c>
      <c r="Q8006">
        <v>0</v>
      </c>
    </row>
    <row r="8007" spans="1:17" x14ac:dyDescent="0.2">
      <c r="A8007" t="s">
        <v>25030</v>
      </c>
      <c r="B8007" t="s">
        <v>87</v>
      </c>
      <c r="C8007" t="s">
        <v>199</v>
      </c>
      <c r="D8007" t="s">
        <v>17029</v>
      </c>
      <c r="E8007" t="s">
        <v>81</v>
      </c>
      <c r="F8007" t="s">
        <v>4881</v>
      </c>
      <c r="G8007">
        <v>0</v>
      </c>
      <c r="H8007">
        <v>40</v>
      </c>
      <c r="I8007">
        <v>4</v>
      </c>
      <c r="J8007">
        <v>20</v>
      </c>
      <c r="K8007">
        <v>7</v>
      </c>
      <c r="L8007">
        <v>9</v>
      </c>
      <c r="M8007">
        <v>0</v>
      </c>
      <c r="N8007">
        <v>0</v>
      </c>
      <c r="O8007">
        <v>0</v>
      </c>
      <c r="P8007">
        <v>0</v>
      </c>
      <c r="Q8007">
        <v>0</v>
      </c>
    </row>
    <row r="8008" spans="1:17" x14ac:dyDescent="0.2">
      <c r="A8008" t="s">
        <v>25031</v>
      </c>
      <c r="B8008" t="s">
        <v>87</v>
      </c>
      <c r="C8008" t="s">
        <v>199</v>
      </c>
      <c r="D8008" t="s">
        <v>17029</v>
      </c>
      <c r="E8008" t="s">
        <v>81</v>
      </c>
      <c r="F8008" t="s">
        <v>4883</v>
      </c>
      <c r="G8008">
        <v>0</v>
      </c>
      <c r="H8008">
        <v>40</v>
      </c>
      <c r="I8008">
        <v>4</v>
      </c>
      <c r="J8008">
        <v>22</v>
      </c>
      <c r="K8008">
        <v>7</v>
      </c>
      <c r="L8008">
        <v>7</v>
      </c>
      <c r="M8008">
        <v>0</v>
      </c>
      <c r="N8008">
        <v>0</v>
      </c>
      <c r="O8008">
        <v>0</v>
      </c>
      <c r="P8008">
        <v>0</v>
      </c>
      <c r="Q8008">
        <v>0</v>
      </c>
    </row>
    <row r="8009" spans="1:17" x14ac:dyDescent="0.2">
      <c r="A8009" t="s">
        <v>25032</v>
      </c>
      <c r="B8009" t="s">
        <v>87</v>
      </c>
      <c r="C8009" t="s">
        <v>199</v>
      </c>
      <c r="D8009" t="s">
        <v>17029</v>
      </c>
      <c r="E8009" t="s">
        <v>81</v>
      </c>
      <c r="F8009" t="s">
        <v>4885</v>
      </c>
      <c r="G8009">
        <v>0</v>
      </c>
      <c r="H8009">
        <v>0</v>
      </c>
      <c r="I8009">
        <v>0</v>
      </c>
      <c r="J8009">
        <v>0</v>
      </c>
      <c r="K8009">
        <v>0</v>
      </c>
      <c r="L8009">
        <v>0</v>
      </c>
      <c r="M8009">
        <v>40</v>
      </c>
      <c r="N8009">
        <v>0</v>
      </c>
      <c r="O8009">
        <v>0</v>
      </c>
      <c r="P8009">
        <v>0</v>
      </c>
      <c r="Q8009">
        <v>0</v>
      </c>
    </row>
    <row r="8010" spans="1:17" x14ac:dyDescent="0.2">
      <c r="A8010" t="s">
        <v>25033</v>
      </c>
      <c r="B8010" t="s">
        <v>87</v>
      </c>
      <c r="C8010" t="s">
        <v>199</v>
      </c>
      <c r="D8010" t="s">
        <v>17029</v>
      </c>
      <c r="E8010" t="s">
        <v>81</v>
      </c>
      <c r="F8010" t="s">
        <v>4887</v>
      </c>
      <c r="G8010">
        <v>0</v>
      </c>
      <c r="H8010">
        <v>40</v>
      </c>
      <c r="I8010">
        <v>4</v>
      </c>
      <c r="J8010">
        <v>21</v>
      </c>
      <c r="K8010">
        <v>14</v>
      </c>
      <c r="L8010">
        <v>1</v>
      </c>
      <c r="M8010">
        <v>0</v>
      </c>
      <c r="N8010">
        <v>0</v>
      </c>
      <c r="O8010">
        <v>0</v>
      </c>
      <c r="P8010">
        <v>0</v>
      </c>
      <c r="Q8010">
        <v>0</v>
      </c>
    </row>
    <row r="8011" spans="1:17" x14ac:dyDescent="0.2">
      <c r="A8011" t="s">
        <v>25034</v>
      </c>
      <c r="B8011" t="s">
        <v>87</v>
      </c>
      <c r="C8011" t="s">
        <v>199</v>
      </c>
      <c r="D8011" t="s">
        <v>17029</v>
      </c>
      <c r="E8011" t="s">
        <v>81</v>
      </c>
      <c r="F8011" t="s">
        <v>4889</v>
      </c>
      <c r="G8011">
        <v>0</v>
      </c>
      <c r="H8011">
        <v>0</v>
      </c>
      <c r="I8011">
        <v>0</v>
      </c>
      <c r="J8011">
        <v>0</v>
      </c>
      <c r="K8011">
        <v>0</v>
      </c>
      <c r="L8011">
        <v>0</v>
      </c>
      <c r="M8011">
        <v>40</v>
      </c>
      <c r="N8011">
        <v>0</v>
      </c>
      <c r="O8011">
        <v>0</v>
      </c>
      <c r="P8011">
        <v>0</v>
      </c>
      <c r="Q8011">
        <v>0</v>
      </c>
    </row>
    <row r="8012" spans="1:17" x14ac:dyDescent="0.2">
      <c r="A8012" t="s">
        <v>25035</v>
      </c>
      <c r="B8012" t="s">
        <v>87</v>
      </c>
      <c r="C8012" t="s">
        <v>199</v>
      </c>
      <c r="D8012" t="s">
        <v>17029</v>
      </c>
      <c r="E8012" t="s">
        <v>81</v>
      </c>
      <c r="F8012" t="s">
        <v>4871</v>
      </c>
      <c r="G8012">
        <v>0</v>
      </c>
      <c r="H8012">
        <v>0</v>
      </c>
      <c r="I8012">
        <v>0</v>
      </c>
      <c r="J8012">
        <v>0</v>
      </c>
      <c r="K8012">
        <v>0</v>
      </c>
      <c r="L8012">
        <v>0</v>
      </c>
      <c r="M8012">
        <v>0</v>
      </c>
      <c r="N8012">
        <v>33</v>
      </c>
      <c r="O8012">
        <v>26</v>
      </c>
      <c r="P8012">
        <v>7</v>
      </c>
      <c r="Q8012">
        <v>0</v>
      </c>
    </row>
    <row r="8013" spans="1:17" x14ac:dyDescent="0.2">
      <c r="A8013" t="s">
        <v>25036</v>
      </c>
      <c r="B8013" t="s">
        <v>87</v>
      </c>
      <c r="C8013" t="s">
        <v>199</v>
      </c>
      <c r="D8013" t="s">
        <v>17029</v>
      </c>
      <c r="E8013" t="s">
        <v>81</v>
      </c>
      <c r="F8013" t="s">
        <v>4873</v>
      </c>
      <c r="G8013">
        <v>0</v>
      </c>
      <c r="H8013">
        <v>0</v>
      </c>
      <c r="I8013">
        <v>0</v>
      </c>
      <c r="J8013">
        <v>0</v>
      </c>
      <c r="K8013">
        <v>0</v>
      </c>
      <c r="L8013">
        <v>0</v>
      </c>
      <c r="M8013">
        <v>0</v>
      </c>
      <c r="N8013">
        <v>30</v>
      </c>
      <c r="O8013">
        <v>23</v>
      </c>
      <c r="P8013">
        <v>7</v>
      </c>
      <c r="Q8013">
        <v>0</v>
      </c>
    </row>
    <row r="8014" spans="1:17" x14ac:dyDescent="0.2">
      <c r="A8014" t="s">
        <v>25037</v>
      </c>
      <c r="B8014" t="s">
        <v>87</v>
      </c>
      <c r="C8014" t="s">
        <v>199</v>
      </c>
      <c r="D8014" t="s">
        <v>17029</v>
      </c>
      <c r="E8014" t="s">
        <v>81</v>
      </c>
      <c r="F8014" t="s">
        <v>17019</v>
      </c>
      <c r="G8014">
        <v>40</v>
      </c>
      <c r="H8014">
        <v>0</v>
      </c>
      <c r="I8014">
        <v>0</v>
      </c>
      <c r="J8014">
        <v>0</v>
      </c>
      <c r="K8014">
        <v>0</v>
      </c>
      <c r="L8014">
        <v>0</v>
      </c>
      <c r="M8014">
        <v>0</v>
      </c>
      <c r="N8014">
        <v>0</v>
      </c>
      <c r="O8014">
        <v>0</v>
      </c>
      <c r="P8014">
        <v>0</v>
      </c>
      <c r="Q8014">
        <v>0</v>
      </c>
    </row>
    <row r="8015" spans="1:17" x14ac:dyDescent="0.2">
      <c r="A8015" t="s">
        <v>25038</v>
      </c>
      <c r="B8015" t="s">
        <v>87</v>
      </c>
      <c r="C8015" t="s">
        <v>199</v>
      </c>
      <c r="D8015" t="s">
        <v>17021</v>
      </c>
      <c r="E8015" t="s">
        <v>79</v>
      </c>
      <c r="F8015" t="s">
        <v>17022</v>
      </c>
      <c r="G8015">
        <v>0</v>
      </c>
      <c r="H8015">
        <v>0</v>
      </c>
      <c r="I8015">
        <v>0</v>
      </c>
      <c r="J8015">
        <v>0</v>
      </c>
      <c r="K8015">
        <v>0</v>
      </c>
      <c r="L8015">
        <v>0</v>
      </c>
      <c r="M8015">
        <v>0</v>
      </c>
      <c r="N8015">
        <v>1</v>
      </c>
      <c r="O8015">
        <v>1</v>
      </c>
      <c r="P8015">
        <v>0</v>
      </c>
      <c r="Q8015">
        <v>0</v>
      </c>
    </row>
    <row r="8016" spans="1:17" x14ac:dyDescent="0.2">
      <c r="A8016" t="s">
        <v>25039</v>
      </c>
      <c r="B8016" t="s">
        <v>87</v>
      </c>
      <c r="C8016" t="s">
        <v>199</v>
      </c>
      <c r="D8016" t="s">
        <v>17021</v>
      </c>
      <c r="E8016" t="s">
        <v>79</v>
      </c>
      <c r="F8016" t="s">
        <v>17019</v>
      </c>
      <c r="G8016">
        <v>1</v>
      </c>
      <c r="H8016">
        <v>0</v>
      </c>
      <c r="I8016">
        <v>0</v>
      </c>
      <c r="J8016">
        <v>0</v>
      </c>
      <c r="K8016">
        <v>0</v>
      </c>
      <c r="L8016">
        <v>0</v>
      </c>
      <c r="M8016">
        <v>0</v>
      </c>
      <c r="N8016">
        <v>0</v>
      </c>
      <c r="O8016">
        <v>0</v>
      </c>
      <c r="P8016">
        <v>0</v>
      </c>
      <c r="Q8016">
        <v>0</v>
      </c>
    </row>
    <row r="8017" spans="1:17" x14ac:dyDescent="0.2">
      <c r="A8017" t="s">
        <v>25040</v>
      </c>
      <c r="B8017" t="s">
        <v>87</v>
      </c>
      <c r="C8017" t="s">
        <v>199</v>
      </c>
      <c r="D8017" t="s">
        <v>17025</v>
      </c>
      <c r="E8017" t="s">
        <v>79</v>
      </c>
      <c r="F8017" t="s">
        <v>17019</v>
      </c>
      <c r="G8017">
        <v>5</v>
      </c>
      <c r="H8017">
        <v>0</v>
      </c>
      <c r="I8017">
        <v>0</v>
      </c>
      <c r="J8017">
        <v>0</v>
      </c>
      <c r="K8017">
        <v>0</v>
      </c>
      <c r="L8017">
        <v>0</v>
      </c>
      <c r="M8017">
        <v>0</v>
      </c>
      <c r="N8017">
        <v>0</v>
      </c>
      <c r="O8017">
        <v>0</v>
      </c>
      <c r="P8017">
        <v>0</v>
      </c>
      <c r="Q8017">
        <v>0</v>
      </c>
    </row>
    <row r="8018" spans="1:17" x14ac:dyDescent="0.2">
      <c r="A8018" t="s">
        <v>25041</v>
      </c>
      <c r="B8018" t="s">
        <v>87</v>
      </c>
      <c r="C8018" t="s">
        <v>199</v>
      </c>
      <c r="D8018" t="s">
        <v>17025</v>
      </c>
      <c r="E8018" t="s">
        <v>81</v>
      </c>
      <c r="F8018" t="s">
        <v>17019</v>
      </c>
      <c r="G8018">
        <v>5</v>
      </c>
      <c r="H8018">
        <v>0</v>
      </c>
      <c r="I8018">
        <v>0</v>
      </c>
      <c r="J8018">
        <v>0</v>
      </c>
      <c r="K8018">
        <v>0</v>
      </c>
      <c r="L8018">
        <v>0</v>
      </c>
      <c r="M8018">
        <v>0</v>
      </c>
      <c r="N8018">
        <v>0</v>
      </c>
      <c r="O8018">
        <v>0</v>
      </c>
      <c r="P8018">
        <v>0</v>
      </c>
      <c r="Q8018">
        <v>0</v>
      </c>
    </row>
    <row r="8019" spans="1:17" x14ac:dyDescent="0.2">
      <c r="A8019" t="s">
        <v>25042</v>
      </c>
      <c r="B8019" t="s">
        <v>87</v>
      </c>
      <c r="C8019" t="s">
        <v>200</v>
      </c>
      <c r="D8019" t="s">
        <v>17027</v>
      </c>
      <c r="E8019" t="s">
        <v>81</v>
      </c>
      <c r="F8019" t="s">
        <v>17019</v>
      </c>
      <c r="G8019">
        <v>1</v>
      </c>
      <c r="H8019">
        <v>0</v>
      </c>
      <c r="I8019">
        <v>0</v>
      </c>
      <c r="J8019">
        <v>0</v>
      </c>
      <c r="K8019">
        <v>0</v>
      </c>
      <c r="L8019">
        <v>0</v>
      </c>
      <c r="M8019">
        <v>0</v>
      </c>
      <c r="N8019">
        <v>0</v>
      </c>
      <c r="O8019">
        <v>0</v>
      </c>
      <c r="P8019">
        <v>0</v>
      </c>
      <c r="Q8019">
        <v>0</v>
      </c>
    </row>
    <row r="8020" spans="1:17" x14ac:dyDescent="0.2">
      <c r="A8020" t="s">
        <v>25043</v>
      </c>
      <c r="B8020" t="s">
        <v>87</v>
      </c>
      <c r="C8020" t="s">
        <v>200</v>
      </c>
      <c r="D8020" t="s">
        <v>17029</v>
      </c>
      <c r="E8020" t="s">
        <v>79</v>
      </c>
      <c r="F8020" t="s">
        <v>4875</v>
      </c>
      <c r="G8020">
        <v>0</v>
      </c>
      <c r="H8020">
        <v>11</v>
      </c>
      <c r="I8020">
        <v>3</v>
      </c>
      <c r="J8020">
        <v>7</v>
      </c>
      <c r="K8020">
        <v>0</v>
      </c>
      <c r="L8020">
        <v>1</v>
      </c>
      <c r="M8020">
        <v>0</v>
      </c>
      <c r="N8020">
        <v>0</v>
      </c>
      <c r="O8020">
        <v>0</v>
      </c>
      <c r="P8020">
        <v>0</v>
      </c>
      <c r="Q8020">
        <v>0</v>
      </c>
    </row>
    <row r="8021" spans="1:17" x14ac:dyDescent="0.2">
      <c r="A8021" t="s">
        <v>25044</v>
      </c>
      <c r="B8021" t="s">
        <v>87</v>
      </c>
      <c r="C8021" t="s">
        <v>200</v>
      </c>
      <c r="D8021" t="s">
        <v>17029</v>
      </c>
      <c r="E8021" t="s">
        <v>79</v>
      </c>
      <c r="F8021" t="s">
        <v>4877</v>
      </c>
      <c r="G8021">
        <v>0</v>
      </c>
      <c r="H8021">
        <v>11</v>
      </c>
      <c r="I8021">
        <v>3</v>
      </c>
      <c r="J8021">
        <v>7</v>
      </c>
      <c r="K8021">
        <v>0</v>
      </c>
      <c r="L8021">
        <v>1</v>
      </c>
      <c r="M8021">
        <v>0</v>
      </c>
      <c r="N8021">
        <v>0</v>
      </c>
      <c r="O8021">
        <v>0</v>
      </c>
      <c r="P8021">
        <v>0</v>
      </c>
      <c r="Q8021">
        <v>0</v>
      </c>
    </row>
    <row r="8022" spans="1:17" x14ac:dyDescent="0.2">
      <c r="A8022" t="s">
        <v>25045</v>
      </c>
      <c r="B8022" t="s">
        <v>87</v>
      </c>
      <c r="C8022" t="s">
        <v>200</v>
      </c>
      <c r="D8022" t="s">
        <v>17029</v>
      </c>
      <c r="E8022" t="s">
        <v>79</v>
      </c>
      <c r="F8022" t="s">
        <v>4879</v>
      </c>
      <c r="G8022">
        <v>0</v>
      </c>
      <c r="H8022">
        <v>0</v>
      </c>
      <c r="I8022">
        <v>0</v>
      </c>
      <c r="J8022">
        <v>0</v>
      </c>
      <c r="K8022">
        <v>0</v>
      </c>
      <c r="L8022">
        <v>0</v>
      </c>
      <c r="M8022">
        <v>11</v>
      </c>
      <c r="N8022">
        <v>0</v>
      </c>
      <c r="O8022">
        <v>0</v>
      </c>
      <c r="P8022">
        <v>0</v>
      </c>
      <c r="Q8022">
        <v>0</v>
      </c>
    </row>
    <row r="8023" spans="1:17" x14ac:dyDescent="0.2">
      <c r="A8023" t="s">
        <v>25046</v>
      </c>
      <c r="B8023" t="s">
        <v>87</v>
      </c>
      <c r="C8023" t="s">
        <v>200</v>
      </c>
      <c r="D8023" t="s">
        <v>17029</v>
      </c>
      <c r="E8023" t="s">
        <v>79</v>
      </c>
      <c r="F8023" t="s">
        <v>4881</v>
      </c>
      <c r="G8023">
        <v>0</v>
      </c>
      <c r="H8023">
        <v>11</v>
      </c>
      <c r="I8023">
        <v>3</v>
      </c>
      <c r="J8023">
        <v>7</v>
      </c>
      <c r="K8023">
        <v>0</v>
      </c>
      <c r="L8023">
        <v>1</v>
      </c>
      <c r="M8023">
        <v>0</v>
      </c>
      <c r="N8023">
        <v>0</v>
      </c>
      <c r="O8023">
        <v>0</v>
      </c>
      <c r="P8023">
        <v>0</v>
      </c>
      <c r="Q8023">
        <v>0</v>
      </c>
    </row>
    <row r="8024" spans="1:17" x14ac:dyDescent="0.2">
      <c r="A8024" t="s">
        <v>25047</v>
      </c>
      <c r="B8024" t="s">
        <v>87</v>
      </c>
      <c r="C8024" t="s">
        <v>200</v>
      </c>
      <c r="D8024" t="s">
        <v>17029</v>
      </c>
      <c r="E8024" t="s">
        <v>79</v>
      </c>
      <c r="F8024" t="s">
        <v>4883</v>
      </c>
      <c r="G8024">
        <v>0</v>
      </c>
      <c r="H8024">
        <v>11</v>
      </c>
      <c r="I8024">
        <v>3</v>
      </c>
      <c r="J8024">
        <v>7</v>
      </c>
      <c r="K8024">
        <v>0</v>
      </c>
      <c r="L8024">
        <v>1</v>
      </c>
      <c r="M8024">
        <v>0</v>
      </c>
      <c r="N8024">
        <v>0</v>
      </c>
      <c r="O8024">
        <v>0</v>
      </c>
      <c r="P8024">
        <v>0</v>
      </c>
      <c r="Q8024">
        <v>0</v>
      </c>
    </row>
    <row r="8025" spans="1:17" x14ac:dyDescent="0.2">
      <c r="A8025" t="s">
        <v>25048</v>
      </c>
      <c r="B8025" t="s">
        <v>87</v>
      </c>
      <c r="C8025" t="s">
        <v>200</v>
      </c>
      <c r="D8025" t="s">
        <v>17029</v>
      </c>
      <c r="E8025" t="s">
        <v>79</v>
      </c>
      <c r="F8025" t="s">
        <v>4885</v>
      </c>
      <c r="G8025">
        <v>0</v>
      </c>
      <c r="H8025">
        <v>0</v>
      </c>
      <c r="I8025">
        <v>0</v>
      </c>
      <c r="J8025">
        <v>0</v>
      </c>
      <c r="K8025">
        <v>0</v>
      </c>
      <c r="L8025">
        <v>0</v>
      </c>
      <c r="M8025">
        <v>11</v>
      </c>
      <c r="N8025">
        <v>0</v>
      </c>
      <c r="O8025">
        <v>0</v>
      </c>
      <c r="P8025">
        <v>0</v>
      </c>
      <c r="Q8025">
        <v>0</v>
      </c>
    </row>
    <row r="8026" spans="1:17" x14ac:dyDescent="0.2">
      <c r="A8026" t="s">
        <v>25049</v>
      </c>
      <c r="B8026" t="s">
        <v>87</v>
      </c>
      <c r="C8026" t="s">
        <v>200</v>
      </c>
      <c r="D8026" t="s">
        <v>17029</v>
      </c>
      <c r="E8026" t="s">
        <v>79</v>
      </c>
      <c r="F8026" t="s">
        <v>4887</v>
      </c>
      <c r="G8026">
        <v>0</v>
      </c>
      <c r="H8026">
        <v>11</v>
      </c>
      <c r="I8026">
        <v>3</v>
      </c>
      <c r="J8026">
        <v>7</v>
      </c>
      <c r="K8026">
        <v>0</v>
      </c>
      <c r="L8026">
        <v>1</v>
      </c>
      <c r="M8026">
        <v>0</v>
      </c>
      <c r="N8026">
        <v>0</v>
      </c>
      <c r="O8026">
        <v>0</v>
      </c>
      <c r="P8026">
        <v>0</v>
      </c>
      <c r="Q8026">
        <v>0</v>
      </c>
    </row>
    <row r="8027" spans="1:17" x14ac:dyDescent="0.2">
      <c r="A8027" t="s">
        <v>25050</v>
      </c>
      <c r="B8027" t="s">
        <v>87</v>
      </c>
      <c r="C8027" t="s">
        <v>200</v>
      </c>
      <c r="D8027" t="s">
        <v>17029</v>
      </c>
      <c r="E8027" t="s">
        <v>79</v>
      </c>
      <c r="F8027" t="s">
        <v>4889</v>
      </c>
      <c r="G8027">
        <v>0</v>
      </c>
      <c r="H8027">
        <v>0</v>
      </c>
      <c r="I8027">
        <v>0</v>
      </c>
      <c r="J8027">
        <v>0</v>
      </c>
      <c r="K8027">
        <v>0</v>
      </c>
      <c r="L8027">
        <v>0</v>
      </c>
      <c r="M8027">
        <v>11</v>
      </c>
      <c r="N8027">
        <v>0</v>
      </c>
      <c r="O8027">
        <v>0</v>
      </c>
      <c r="P8027">
        <v>0</v>
      </c>
      <c r="Q8027">
        <v>0</v>
      </c>
    </row>
    <row r="8028" spans="1:17" x14ac:dyDescent="0.2">
      <c r="A8028" t="s">
        <v>25051</v>
      </c>
      <c r="B8028" t="s">
        <v>87</v>
      </c>
      <c r="C8028" t="s">
        <v>200</v>
      </c>
      <c r="D8028" t="s">
        <v>17029</v>
      </c>
      <c r="E8028" t="s">
        <v>79</v>
      </c>
      <c r="F8028" t="s">
        <v>4871</v>
      </c>
      <c r="G8028">
        <v>0</v>
      </c>
      <c r="H8028">
        <v>0</v>
      </c>
      <c r="I8028">
        <v>0</v>
      </c>
      <c r="J8028">
        <v>0</v>
      </c>
      <c r="K8028">
        <v>0</v>
      </c>
      <c r="L8028">
        <v>0</v>
      </c>
      <c r="M8028">
        <v>0</v>
      </c>
      <c r="N8028">
        <v>10</v>
      </c>
      <c r="O8028">
        <v>9</v>
      </c>
      <c r="P8028">
        <v>1</v>
      </c>
      <c r="Q8028">
        <v>0</v>
      </c>
    </row>
    <row r="8029" spans="1:17" x14ac:dyDescent="0.2">
      <c r="A8029" t="s">
        <v>25052</v>
      </c>
      <c r="B8029" t="s">
        <v>87</v>
      </c>
      <c r="C8029" t="s">
        <v>200</v>
      </c>
      <c r="D8029" t="s">
        <v>17029</v>
      </c>
      <c r="E8029" t="s">
        <v>79</v>
      </c>
      <c r="F8029" t="s">
        <v>4873</v>
      </c>
      <c r="G8029">
        <v>0</v>
      </c>
      <c r="H8029">
        <v>0</v>
      </c>
      <c r="I8029">
        <v>0</v>
      </c>
      <c r="J8029">
        <v>0</v>
      </c>
      <c r="K8029">
        <v>0</v>
      </c>
      <c r="L8029">
        <v>0</v>
      </c>
      <c r="M8029">
        <v>0</v>
      </c>
      <c r="N8029">
        <v>8</v>
      </c>
      <c r="O8029">
        <v>7</v>
      </c>
      <c r="P8029">
        <v>1</v>
      </c>
      <c r="Q8029">
        <v>0</v>
      </c>
    </row>
    <row r="8030" spans="1:17" x14ac:dyDescent="0.2">
      <c r="A8030" t="s">
        <v>25053</v>
      </c>
      <c r="B8030" t="s">
        <v>87</v>
      </c>
      <c r="C8030" t="s">
        <v>200</v>
      </c>
      <c r="D8030" t="s">
        <v>17029</v>
      </c>
      <c r="E8030" t="s">
        <v>79</v>
      </c>
      <c r="F8030" t="s">
        <v>17019</v>
      </c>
      <c r="G8030">
        <v>11</v>
      </c>
      <c r="H8030">
        <v>0</v>
      </c>
      <c r="I8030">
        <v>0</v>
      </c>
      <c r="J8030">
        <v>0</v>
      </c>
      <c r="K8030">
        <v>0</v>
      </c>
      <c r="L8030">
        <v>0</v>
      </c>
      <c r="M8030">
        <v>0</v>
      </c>
      <c r="N8030">
        <v>0</v>
      </c>
      <c r="O8030">
        <v>0</v>
      </c>
      <c r="P8030">
        <v>0</v>
      </c>
      <c r="Q8030">
        <v>0</v>
      </c>
    </row>
    <row r="8031" spans="1:17" x14ac:dyDescent="0.2">
      <c r="A8031" t="s">
        <v>25054</v>
      </c>
      <c r="B8031" t="s">
        <v>87</v>
      </c>
      <c r="C8031" t="s">
        <v>200</v>
      </c>
      <c r="D8031" t="s">
        <v>17029</v>
      </c>
      <c r="E8031" t="s">
        <v>81</v>
      </c>
      <c r="F8031" t="s">
        <v>4875</v>
      </c>
      <c r="G8031">
        <v>0</v>
      </c>
      <c r="H8031">
        <v>15</v>
      </c>
      <c r="I8031">
        <v>5</v>
      </c>
      <c r="J8031">
        <v>9</v>
      </c>
      <c r="K8031">
        <v>0</v>
      </c>
      <c r="L8031">
        <v>1</v>
      </c>
      <c r="M8031">
        <v>0</v>
      </c>
      <c r="N8031">
        <v>0</v>
      </c>
      <c r="O8031">
        <v>0</v>
      </c>
      <c r="P8031">
        <v>0</v>
      </c>
      <c r="Q8031">
        <v>0</v>
      </c>
    </row>
    <row r="8032" spans="1:17" x14ac:dyDescent="0.2">
      <c r="A8032" t="s">
        <v>25055</v>
      </c>
      <c r="B8032" t="s">
        <v>87</v>
      </c>
      <c r="C8032" t="s">
        <v>200</v>
      </c>
      <c r="D8032" t="s">
        <v>17029</v>
      </c>
      <c r="E8032" t="s">
        <v>81</v>
      </c>
      <c r="F8032" t="s">
        <v>4877</v>
      </c>
      <c r="G8032">
        <v>0</v>
      </c>
      <c r="H8032">
        <v>15</v>
      </c>
      <c r="I8032">
        <v>5</v>
      </c>
      <c r="J8032">
        <v>9</v>
      </c>
      <c r="K8032">
        <v>0</v>
      </c>
      <c r="L8032">
        <v>1</v>
      </c>
      <c r="M8032">
        <v>0</v>
      </c>
      <c r="N8032">
        <v>0</v>
      </c>
      <c r="O8032">
        <v>0</v>
      </c>
      <c r="P8032">
        <v>0</v>
      </c>
      <c r="Q8032">
        <v>0</v>
      </c>
    </row>
    <row r="8033" spans="1:17" x14ac:dyDescent="0.2">
      <c r="A8033" t="s">
        <v>25056</v>
      </c>
      <c r="B8033" t="s">
        <v>87</v>
      </c>
      <c r="C8033" t="s">
        <v>200</v>
      </c>
      <c r="D8033" t="s">
        <v>17029</v>
      </c>
      <c r="E8033" t="s">
        <v>81</v>
      </c>
      <c r="F8033" t="s">
        <v>4879</v>
      </c>
      <c r="G8033">
        <v>0</v>
      </c>
      <c r="H8033">
        <v>0</v>
      </c>
      <c r="I8033">
        <v>0</v>
      </c>
      <c r="J8033">
        <v>0</v>
      </c>
      <c r="K8033">
        <v>0</v>
      </c>
      <c r="L8033">
        <v>0</v>
      </c>
      <c r="M8033">
        <v>15</v>
      </c>
      <c r="N8033">
        <v>0</v>
      </c>
      <c r="O8033">
        <v>0</v>
      </c>
      <c r="P8033">
        <v>0</v>
      </c>
      <c r="Q8033">
        <v>0</v>
      </c>
    </row>
    <row r="8034" spans="1:17" x14ac:dyDescent="0.2">
      <c r="A8034" t="s">
        <v>25057</v>
      </c>
      <c r="B8034" t="s">
        <v>87</v>
      </c>
      <c r="C8034" t="s">
        <v>200</v>
      </c>
      <c r="D8034" t="s">
        <v>17029</v>
      </c>
      <c r="E8034" t="s">
        <v>81</v>
      </c>
      <c r="F8034" t="s">
        <v>4881</v>
      </c>
      <c r="G8034">
        <v>0</v>
      </c>
      <c r="H8034">
        <v>15</v>
      </c>
      <c r="I8034">
        <v>5</v>
      </c>
      <c r="J8034">
        <v>9</v>
      </c>
      <c r="K8034">
        <v>0</v>
      </c>
      <c r="L8034">
        <v>1</v>
      </c>
      <c r="M8034">
        <v>0</v>
      </c>
      <c r="N8034">
        <v>0</v>
      </c>
      <c r="O8034">
        <v>0</v>
      </c>
      <c r="P8034">
        <v>0</v>
      </c>
      <c r="Q8034">
        <v>0</v>
      </c>
    </row>
    <row r="8035" spans="1:17" x14ac:dyDescent="0.2">
      <c r="A8035" t="s">
        <v>25058</v>
      </c>
      <c r="B8035" t="s">
        <v>87</v>
      </c>
      <c r="C8035" t="s">
        <v>200</v>
      </c>
      <c r="D8035" t="s">
        <v>17029</v>
      </c>
      <c r="E8035" t="s">
        <v>81</v>
      </c>
      <c r="F8035" t="s">
        <v>4883</v>
      </c>
      <c r="G8035">
        <v>0</v>
      </c>
      <c r="H8035">
        <v>15</v>
      </c>
      <c r="I8035">
        <v>5</v>
      </c>
      <c r="J8035">
        <v>9</v>
      </c>
      <c r="K8035">
        <v>0</v>
      </c>
      <c r="L8035">
        <v>1</v>
      </c>
      <c r="M8035">
        <v>0</v>
      </c>
      <c r="N8035">
        <v>0</v>
      </c>
      <c r="O8035">
        <v>0</v>
      </c>
      <c r="P8035">
        <v>0</v>
      </c>
      <c r="Q8035">
        <v>0</v>
      </c>
    </row>
    <row r="8036" spans="1:17" x14ac:dyDescent="0.2">
      <c r="A8036" t="s">
        <v>25059</v>
      </c>
      <c r="B8036" t="s">
        <v>87</v>
      </c>
      <c r="C8036" t="s">
        <v>200</v>
      </c>
      <c r="D8036" t="s">
        <v>17029</v>
      </c>
      <c r="E8036" t="s">
        <v>81</v>
      </c>
      <c r="F8036" t="s">
        <v>4885</v>
      </c>
      <c r="G8036">
        <v>0</v>
      </c>
      <c r="H8036">
        <v>0</v>
      </c>
      <c r="I8036">
        <v>0</v>
      </c>
      <c r="J8036">
        <v>0</v>
      </c>
      <c r="K8036">
        <v>0</v>
      </c>
      <c r="L8036">
        <v>0</v>
      </c>
      <c r="M8036">
        <v>15</v>
      </c>
      <c r="N8036">
        <v>0</v>
      </c>
      <c r="O8036">
        <v>0</v>
      </c>
      <c r="P8036">
        <v>0</v>
      </c>
      <c r="Q8036">
        <v>0</v>
      </c>
    </row>
    <row r="8037" spans="1:17" x14ac:dyDescent="0.2">
      <c r="A8037" t="s">
        <v>25060</v>
      </c>
      <c r="B8037" t="s">
        <v>87</v>
      </c>
      <c r="C8037" t="s">
        <v>200</v>
      </c>
      <c r="D8037" t="s">
        <v>17029</v>
      </c>
      <c r="E8037" t="s">
        <v>81</v>
      </c>
      <c r="F8037" t="s">
        <v>4887</v>
      </c>
      <c r="G8037">
        <v>0</v>
      </c>
      <c r="H8037">
        <v>15</v>
      </c>
      <c r="I8037">
        <v>5</v>
      </c>
      <c r="J8037">
        <v>9</v>
      </c>
      <c r="K8037">
        <v>0</v>
      </c>
      <c r="L8037">
        <v>1</v>
      </c>
      <c r="M8037">
        <v>0</v>
      </c>
      <c r="N8037">
        <v>0</v>
      </c>
      <c r="O8037">
        <v>0</v>
      </c>
      <c r="P8037">
        <v>0</v>
      </c>
      <c r="Q8037">
        <v>0</v>
      </c>
    </row>
    <row r="8038" spans="1:17" x14ac:dyDescent="0.2">
      <c r="A8038" t="s">
        <v>25061</v>
      </c>
      <c r="B8038" t="s">
        <v>87</v>
      </c>
      <c r="C8038" t="s">
        <v>200</v>
      </c>
      <c r="D8038" t="s">
        <v>17029</v>
      </c>
      <c r="E8038" t="s">
        <v>81</v>
      </c>
      <c r="F8038" t="s">
        <v>4889</v>
      </c>
      <c r="G8038">
        <v>0</v>
      </c>
      <c r="H8038">
        <v>0</v>
      </c>
      <c r="I8038">
        <v>0</v>
      </c>
      <c r="J8038">
        <v>0</v>
      </c>
      <c r="K8038">
        <v>0</v>
      </c>
      <c r="L8038">
        <v>0</v>
      </c>
      <c r="M8038">
        <v>15</v>
      </c>
      <c r="N8038">
        <v>0</v>
      </c>
      <c r="O8038">
        <v>0</v>
      </c>
      <c r="P8038">
        <v>0</v>
      </c>
      <c r="Q8038">
        <v>0</v>
      </c>
    </row>
    <row r="8039" spans="1:17" x14ac:dyDescent="0.2">
      <c r="A8039" t="s">
        <v>25062</v>
      </c>
      <c r="B8039" t="s">
        <v>87</v>
      </c>
      <c r="C8039" t="s">
        <v>200</v>
      </c>
      <c r="D8039" t="s">
        <v>17029</v>
      </c>
      <c r="E8039" t="s">
        <v>81</v>
      </c>
      <c r="F8039" t="s">
        <v>4871</v>
      </c>
      <c r="G8039">
        <v>0</v>
      </c>
      <c r="H8039">
        <v>0</v>
      </c>
      <c r="I8039">
        <v>0</v>
      </c>
      <c r="J8039">
        <v>0</v>
      </c>
      <c r="K8039">
        <v>0</v>
      </c>
      <c r="L8039">
        <v>0</v>
      </c>
      <c r="M8039">
        <v>0</v>
      </c>
      <c r="N8039">
        <v>12</v>
      </c>
      <c r="O8039">
        <v>11</v>
      </c>
      <c r="P8039">
        <v>1</v>
      </c>
      <c r="Q8039">
        <v>0</v>
      </c>
    </row>
    <row r="8040" spans="1:17" x14ac:dyDescent="0.2">
      <c r="A8040" t="s">
        <v>25063</v>
      </c>
      <c r="B8040" t="s">
        <v>87</v>
      </c>
      <c r="C8040" t="s">
        <v>200</v>
      </c>
      <c r="D8040" t="s">
        <v>17029</v>
      </c>
      <c r="E8040" t="s">
        <v>81</v>
      </c>
      <c r="F8040" t="s">
        <v>4873</v>
      </c>
      <c r="G8040">
        <v>0</v>
      </c>
      <c r="H8040">
        <v>0</v>
      </c>
      <c r="I8040">
        <v>0</v>
      </c>
      <c r="J8040">
        <v>0</v>
      </c>
      <c r="K8040">
        <v>0</v>
      </c>
      <c r="L8040">
        <v>0</v>
      </c>
      <c r="M8040">
        <v>0</v>
      </c>
      <c r="N8040">
        <v>12</v>
      </c>
      <c r="O8040">
        <v>12</v>
      </c>
      <c r="P8040">
        <v>0</v>
      </c>
      <c r="Q8040">
        <v>0</v>
      </c>
    </row>
    <row r="8041" spans="1:17" x14ac:dyDescent="0.2">
      <c r="A8041" t="s">
        <v>25064</v>
      </c>
      <c r="B8041" t="s">
        <v>87</v>
      </c>
      <c r="C8041" t="s">
        <v>200</v>
      </c>
      <c r="D8041" t="s">
        <v>17029</v>
      </c>
      <c r="E8041" t="s">
        <v>81</v>
      </c>
      <c r="F8041" t="s">
        <v>17019</v>
      </c>
      <c r="G8041">
        <v>15</v>
      </c>
      <c r="H8041">
        <v>0</v>
      </c>
      <c r="I8041">
        <v>0</v>
      </c>
      <c r="J8041">
        <v>0</v>
      </c>
      <c r="K8041">
        <v>0</v>
      </c>
      <c r="L8041">
        <v>0</v>
      </c>
      <c r="M8041">
        <v>0</v>
      </c>
      <c r="N8041">
        <v>0</v>
      </c>
      <c r="O8041">
        <v>0</v>
      </c>
      <c r="P8041">
        <v>0</v>
      </c>
      <c r="Q8041">
        <v>0</v>
      </c>
    </row>
    <row r="8042" spans="1:17" x14ac:dyDescent="0.2">
      <c r="A8042" t="s">
        <v>25065</v>
      </c>
      <c r="B8042" t="s">
        <v>87</v>
      </c>
      <c r="C8042" t="s">
        <v>200</v>
      </c>
      <c r="D8042" t="s">
        <v>17025</v>
      </c>
      <c r="E8042" t="s">
        <v>79</v>
      </c>
      <c r="F8042" t="s">
        <v>17019</v>
      </c>
      <c r="G8042">
        <v>1</v>
      </c>
      <c r="H8042">
        <v>0</v>
      </c>
      <c r="I8042">
        <v>0</v>
      </c>
      <c r="J8042">
        <v>0</v>
      </c>
      <c r="K8042">
        <v>0</v>
      </c>
      <c r="L8042">
        <v>0</v>
      </c>
      <c r="M8042">
        <v>0</v>
      </c>
      <c r="N8042">
        <v>0</v>
      </c>
      <c r="O8042">
        <v>0</v>
      </c>
      <c r="P8042">
        <v>0</v>
      </c>
      <c r="Q8042">
        <v>0</v>
      </c>
    </row>
    <row r="8043" spans="1:17" x14ac:dyDescent="0.2">
      <c r="A8043" t="s">
        <v>25066</v>
      </c>
      <c r="B8043" t="s">
        <v>87</v>
      </c>
      <c r="C8043" t="s">
        <v>201</v>
      </c>
      <c r="D8043" t="s">
        <v>17029</v>
      </c>
      <c r="E8043" t="s">
        <v>79</v>
      </c>
      <c r="F8043" t="s">
        <v>4875</v>
      </c>
      <c r="G8043">
        <v>0</v>
      </c>
      <c r="H8043">
        <v>11</v>
      </c>
      <c r="I8043">
        <v>5</v>
      </c>
      <c r="J8043">
        <v>6</v>
      </c>
      <c r="K8043">
        <v>0</v>
      </c>
      <c r="L8043">
        <v>0</v>
      </c>
      <c r="M8043">
        <v>0</v>
      </c>
      <c r="N8043">
        <v>0</v>
      </c>
      <c r="O8043">
        <v>0</v>
      </c>
      <c r="P8043">
        <v>0</v>
      </c>
      <c r="Q8043">
        <v>0</v>
      </c>
    </row>
    <row r="8044" spans="1:17" x14ac:dyDescent="0.2">
      <c r="A8044" t="s">
        <v>25067</v>
      </c>
      <c r="B8044" t="s">
        <v>87</v>
      </c>
      <c r="C8044" t="s">
        <v>201</v>
      </c>
      <c r="D8044" t="s">
        <v>17029</v>
      </c>
      <c r="E8044" t="s">
        <v>79</v>
      </c>
      <c r="F8044" t="s">
        <v>4877</v>
      </c>
      <c r="G8044">
        <v>0</v>
      </c>
      <c r="H8044">
        <v>11</v>
      </c>
      <c r="I8044">
        <v>3</v>
      </c>
      <c r="J8044">
        <v>7</v>
      </c>
      <c r="K8044">
        <v>0</v>
      </c>
      <c r="L8044">
        <v>1</v>
      </c>
      <c r="M8044">
        <v>0</v>
      </c>
      <c r="N8044">
        <v>0</v>
      </c>
      <c r="O8044">
        <v>0</v>
      </c>
      <c r="P8044">
        <v>0</v>
      </c>
      <c r="Q8044">
        <v>0</v>
      </c>
    </row>
    <row r="8045" spans="1:17" x14ac:dyDescent="0.2">
      <c r="A8045" t="s">
        <v>25068</v>
      </c>
      <c r="B8045" t="s">
        <v>87</v>
      </c>
      <c r="C8045" t="s">
        <v>201</v>
      </c>
      <c r="D8045" t="s">
        <v>17029</v>
      </c>
      <c r="E8045" t="s">
        <v>79</v>
      </c>
      <c r="F8045" t="s">
        <v>4879</v>
      </c>
      <c r="G8045">
        <v>0</v>
      </c>
      <c r="H8045">
        <v>0</v>
      </c>
      <c r="I8045">
        <v>0</v>
      </c>
      <c r="J8045">
        <v>0</v>
      </c>
      <c r="K8045">
        <v>0</v>
      </c>
      <c r="L8045">
        <v>0</v>
      </c>
      <c r="M8045">
        <v>11</v>
      </c>
      <c r="N8045">
        <v>0</v>
      </c>
      <c r="O8045">
        <v>0</v>
      </c>
      <c r="P8045">
        <v>0</v>
      </c>
      <c r="Q8045">
        <v>0</v>
      </c>
    </row>
    <row r="8046" spans="1:17" x14ac:dyDescent="0.2">
      <c r="A8046" t="s">
        <v>25069</v>
      </c>
      <c r="B8046" t="s">
        <v>87</v>
      </c>
      <c r="C8046" t="s">
        <v>201</v>
      </c>
      <c r="D8046" t="s">
        <v>17029</v>
      </c>
      <c r="E8046" t="s">
        <v>79</v>
      </c>
      <c r="F8046" t="s">
        <v>4881</v>
      </c>
      <c r="G8046">
        <v>0</v>
      </c>
      <c r="H8046">
        <v>11</v>
      </c>
      <c r="I8046">
        <v>3</v>
      </c>
      <c r="J8046">
        <v>7</v>
      </c>
      <c r="K8046">
        <v>0</v>
      </c>
      <c r="L8046">
        <v>1</v>
      </c>
      <c r="M8046">
        <v>0</v>
      </c>
      <c r="N8046">
        <v>0</v>
      </c>
      <c r="O8046">
        <v>0</v>
      </c>
      <c r="P8046">
        <v>0</v>
      </c>
      <c r="Q8046">
        <v>0</v>
      </c>
    </row>
    <row r="8047" spans="1:17" x14ac:dyDescent="0.2">
      <c r="A8047" t="s">
        <v>25070</v>
      </c>
      <c r="B8047" t="s">
        <v>87</v>
      </c>
      <c r="C8047" t="s">
        <v>201</v>
      </c>
      <c r="D8047" t="s">
        <v>17029</v>
      </c>
      <c r="E8047" t="s">
        <v>79</v>
      </c>
      <c r="F8047" t="s">
        <v>4883</v>
      </c>
      <c r="G8047">
        <v>0</v>
      </c>
      <c r="H8047">
        <v>11</v>
      </c>
      <c r="I8047">
        <v>5</v>
      </c>
      <c r="J8047">
        <v>5</v>
      </c>
      <c r="K8047">
        <v>0</v>
      </c>
      <c r="L8047">
        <v>1</v>
      </c>
      <c r="M8047">
        <v>0</v>
      </c>
      <c r="N8047">
        <v>0</v>
      </c>
      <c r="O8047">
        <v>0</v>
      </c>
      <c r="P8047">
        <v>0</v>
      </c>
      <c r="Q8047">
        <v>0</v>
      </c>
    </row>
    <row r="8048" spans="1:17" x14ac:dyDescent="0.2">
      <c r="A8048" t="s">
        <v>25071</v>
      </c>
      <c r="B8048" t="s">
        <v>87</v>
      </c>
      <c r="C8048" t="s">
        <v>201</v>
      </c>
      <c r="D8048" t="s">
        <v>17029</v>
      </c>
      <c r="E8048" t="s">
        <v>79</v>
      </c>
      <c r="F8048" t="s">
        <v>4885</v>
      </c>
      <c r="G8048">
        <v>0</v>
      </c>
      <c r="H8048">
        <v>0</v>
      </c>
      <c r="I8048">
        <v>0</v>
      </c>
      <c r="J8048">
        <v>0</v>
      </c>
      <c r="K8048">
        <v>0</v>
      </c>
      <c r="L8048">
        <v>0</v>
      </c>
      <c r="M8048">
        <v>11</v>
      </c>
      <c r="N8048">
        <v>0</v>
      </c>
      <c r="O8048">
        <v>0</v>
      </c>
      <c r="P8048">
        <v>0</v>
      </c>
      <c r="Q8048">
        <v>0</v>
      </c>
    </row>
    <row r="8049" spans="1:17" x14ac:dyDescent="0.2">
      <c r="A8049" t="s">
        <v>25072</v>
      </c>
      <c r="B8049" t="s">
        <v>87</v>
      </c>
      <c r="C8049" t="s">
        <v>201</v>
      </c>
      <c r="D8049" t="s">
        <v>17029</v>
      </c>
      <c r="E8049" t="s">
        <v>79</v>
      </c>
      <c r="F8049" t="s">
        <v>4887</v>
      </c>
      <c r="G8049">
        <v>0</v>
      </c>
      <c r="H8049">
        <v>11</v>
      </c>
      <c r="I8049">
        <v>3</v>
      </c>
      <c r="J8049">
        <v>8</v>
      </c>
      <c r="K8049">
        <v>0</v>
      </c>
      <c r="L8049">
        <v>0</v>
      </c>
      <c r="M8049">
        <v>0</v>
      </c>
      <c r="N8049">
        <v>0</v>
      </c>
      <c r="O8049">
        <v>0</v>
      </c>
      <c r="P8049">
        <v>0</v>
      </c>
      <c r="Q8049">
        <v>0</v>
      </c>
    </row>
    <row r="8050" spans="1:17" x14ac:dyDescent="0.2">
      <c r="A8050" t="s">
        <v>25073</v>
      </c>
      <c r="B8050" t="s">
        <v>87</v>
      </c>
      <c r="C8050" t="s">
        <v>201</v>
      </c>
      <c r="D8050" t="s">
        <v>17029</v>
      </c>
      <c r="E8050" t="s">
        <v>79</v>
      </c>
      <c r="F8050" t="s">
        <v>4889</v>
      </c>
      <c r="G8050">
        <v>0</v>
      </c>
      <c r="H8050">
        <v>0</v>
      </c>
      <c r="I8050">
        <v>0</v>
      </c>
      <c r="J8050">
        <v>0</v>
      </c>
      <c r="K8050">
        <v>0</v>
      </c>
      <c r="L8050">
        <v>0</v>
      </c>
      <c r="M8050">
        <v>11</v>
      </c>
      <c r="N8050">
        <v>0</v>
      </c>
      <c r="O8050">
        <v>0</v>
      </c>
      <c r="P8050">
        <v>0</v>
      </c>
      <c r="Q8050">
        <v>0</v>
      </c>
    </row>
    <row r="8051" spans="1:17" x14ac:dyDescent="0.2">
      <c r="A8051" t="s">
        <v>25074</v>
      </c>
      <c r="B8051" t="s">
        <v>87</v>
      </c>
      <c r="C8051" t="s">
        <v>201</v>
      </c>
      <c r="D8051" t="s">
        <v>17029</v>
      </c>
      <c r="E8051" t="s">
        <v>79</v>
      </c>
      <c r="F8051" t="s">
        <v>4871</v>
      </c>
      <c r="G8051">
        <v>0</v>
      </c>
      <c r="H8051">
        <v>0</v>
      </c>
      <c r="I8051">
        <v>0</v>
      </c>
      <c r="J8051">
        <v>0</v>
      </c>
      <c r="K8051">
        <v>0</v>
      </c>
      <c r="L8051">
        <v>0</v>
      </c>
      <c r="M8051">
        <v>0</v>
      </c>
      <c r="N8051">
        <v>10</v>
      </c>
      <c r="O8051">
        <v>10</v>
      </c>
      <c r="P8051">
        <v>0</v>
      </c>
      <c r="Q8051">
        <v>0</v>
      </c>
    </row>
    <row r="8052" spans="1:17" x14ac:dyDescent="0.2">
      <c r="A8052" t="s">
        <v>25075</v>
      </c>
      <c r="B8052" t="s">
        <v>87</v>
      </c>
      <c r="C8052" t="s">
        <v>201</v>
      </c>
      <c r="D8052" t="s">
        <v>17029</v>
      </c>
      <c r="E8052" t="s">
        <v>79</v>
      </c>
      <c r="F8052" t="s">
        <v>4873</v>
      </c>
      <c r="G8052">
        <v>0</v>
      </c>
      <c r="H8052">
        <v>0</v>
      </c>
      <c r="I8052">
        <v>0</v>
      </c>
      <c r="J8052">
        <v>0</v>
      </c>
      <c r="K8052">
        <v>0</v>
      </c>
      <c r="L8052">
        <v>0</v>
      </c>
      <c r="M8052">
        <v>0</v>
      </c>
      <c r="N8052">
        <v>7</v>
      </c>
      <c r="O8052">
        <v>7</v>
      </c>
      <c r="P8052">
        <v>0</v>
      </c>
      <c r="Q8052">
        <v>0</v>
      </c>
    </row>
    <row r="8053" spans="1:17" x14ac:dyDescent="0.2">
      <c r="A8053" t="s">
        <v>25076</v>
      </c>
      <c r="B8053" t="s">
        <v>87</v>
      </c>
      <c r="C8053" t="s">
        <v>201</v>
      </c>
      <c r="D8053" t="s">
        <v>17029</v>
      </c>
      <c r="E8053" t="s">
        <v>79</v>
      </c>
      <c r="F8053" t="s">
        <v>17019</v>
      </c>
      <c r="G8053">
        <v>11</v>
      </c>
      <c r="H8053">
        <v>0</v>
      </c>
      <c r="I8053">
        <v>0</v>
      </c>
      <c r="J8053">
        <v>0</v>
      </c>
      <c r="K8053">
        <v>0</v>
      </c>
      <c r="L8053">
        <v>0</v>
      </c>
      <c r="M8053">
        <v>0</v>
      </c>
      <c r="N8053">
        <v>0</v>
      </c>
      <c r="O8053">
        <v>0</v>
      </c>
      <c r="P8053">
        <v>0</v>
      </c>
      <c r="Q8053">
        <v>0</v>
      </c>
    </row>
    <row r="8054" spans="1:17" x14ac:dyDescent="0.2">
      <c r="A8054" t="s">
        <v>25077</v>
      </c>
      <c r="B8054" t="s">
        <v>87</v>
      </c>
      <c r="C8054" t="s">
        <v>201</v>
      </c>
      <c r="D8054" t="s">
        <v>17029</v>
      </c>
      <c r="E8054" t="s">
        <v>81</v>
      </c>
      <c r="F8054" t="s">
        <v>4875</v>
      </c>
      <c r="G8054">
        <v>0</v>
      </c>
      <c r="H8054">
        <v>10</v>
      </c>
      <c r="I8054">
        <v>2</v>
      </c>
      <c r="J8054">
        <v>7</v>
      </c>
      <c r="K8054">
        <v>1</v>
      </c>
      <c r="L8054">
        <v>0</v>
      </c>
      <c r="M8054">
        <v>0</v>
      </c>
      <c r="N8054">
        <v>0</v>
      </c>
      <c r="O8054">
        <v>0</v>
      </c>
      <c r="P8054">
        <v>0</v>
      </c>
      <c r="Q8054">
        <v>0</v>
      </c>
    </row>
    <row r="8055" spans="1:17" x14ac:dyDescent="0.2">
      <c r="A8055" t="s">
        <v>25078</v>
      </c>
      <c r="B8055" t="s">
        <v>87</v>
      </c>
      <c r="C8055" t="s">
        <v>201</v>
      </c>
      <c r="D8055" t="s">
        <v>17029</v>
      </c>
      <c r="E8055" t="s">
        <v>81</v>
      </c>
      <c r="F8055" t="s">
        <v>4877</v>
      </c>
      <c r="G8055">
        <v>0</v>
      </c>
      <c r="H8055">
        <v>10</v>
      </c>
      <c r="I8055">
        <v>2</v>
      </c>
      <c r="J8055">
        <v>7</v>
      </c>
      <c r="K8055">
        <v>1</v>
      </c>
      <c r="L8055">
        <v>0</v>
      </c>
      <c r="M8055">
        <v>0</v>
      </c>
      <c r="N8055">
        <v>0</v>
      </c>
      <c r="O8055">
        <v>0</v>
      </c>
      <c r="P8055">
        <v>0</v>
      </c>
      <c r="Q8055">
        <v>0</v>
      </c>
    </row>
    <row r="8056" spans="1:17" x14ac:dyDescent="0.2">
      <c r="A8056" t="s">
        <v>25079</v>
      </c>
      <c r="B8056" t="s">
        <v>87</v>
      </c>
      <c r="C8056" t="s">
        <v>201</v>
      </c>
      <c r="D8056" t="s">
        <v>17029</v>
      </c>
      <c r="E8056" t="s">
        <v>81</v>
      </c>
      <c r="F8056" t="s">
        <v>4879</v>
      </c>
      <c r="G8056">
        <v>0</v>
      </c>
      <c r="H8056">
        <v>0</v>
      </c>
      <c r="I8056">
        <v>0</v>
      </c>
      <c r="J8056">
        <v>0</v>
      </c>
      <c r="K8056">
        <v>0</v>
      </c>
      <c r="L8056">
        <v>0</v>
      </c>
      <c r="M8056">
        <v>10</v>
      </c>
      <c r="N8056">
        <v>0</v>
      </c>
      <c r="O8056">
        <v>0</v>
      </c>
      <c r="P8056">
        <v>0</v>
      </c>
      <c r="Q8056">
        <v>0</v>
      </c>
    </row>
    <row r="8057" spans="1:17" x14ac:dyDescent="0.2">
      <c r="A8057" t="s">
        <v>25080</v>
      </c>
      <c r="B8057" t="s">
        <v>87</v>
      </c>
      <c r="C8057" t="s">
        <v>201</v>
      </c>
      <c r="D8057" t="s">
        <v>17029</v>
      </c>
      <c r="E8057" t="s">
        <v>81</v>
      </c>
      <c r="F8057" t="s">
        <v>4881</v>
      </c>
      <c r="G8057">
        <v>0</v>
      </c>
      <c r="H8057">
        <v>10</v>
      </c>
      <c r="I8057">
        <v>2</v>
      </c>
      <c r="J8057">
        <v>7</v>
      </c>
      <c r="K8057">
        <v>1</v>
      </c>
      <c r="L8057">
        <v>0</v>
      </c>
      <c r="M8057">
        <v>0</v>
      </c>
      <c r="N8057">
        <v>0</v>
      </c>
      <c r="O8057">
        <v>0</v>
      </c>
      <c r="P8057">
        <v>0</v>
      </c>
      <c r="Q8057">
        <v>0</v>
      </c>
    </row>
    <row r="8058" spans="1:17" x14ac:dyDescent="0.2">
      <c r="A8058" t="s">
        <v>25081</v>
      </c>
      <c r="B8058" t="s">
        <v>87</v>
      </c>
      <c r="C8058" t="s">
        <v>201</v>
      </c>
      <c r="D8058" t="s">
        <v>17029</v>
      </c>
      <c r="E8058" t="s">
        <v>81</v>
      </c>
      <c r="F8058" t="s">
        <v>4883</v>
      </c>
      <c r="G8058">
        <v>0</v>
      </c>
      <c r="H8058">
        <v>10</v>
      </c>
      <c r="I8058">
        <v>2</v>
      </c>
      <c r="J8058">
        <v>7</v>
      </c>
      <c r="K8058">
        <v>1</v>
      </c>
      <c r="L8058">
        <v>0</v>
      </c>
      <c r="M8058">
        <v>0</v>
      </c>
      <c r="N8058">
        <v>0</v>
      </c>
      <c r="O8058">
        <v>0</v>
      </c>
      <c r="P8058">
        <v>0</v>
      </c>
      <c r="Q8058">
        <v>0</v>
      </c>
    </row>
    <row r="8059" spans="1:17" x14ac:dyDescent="0.2">
      <c r="A8059" t="s">
        <v>25082</v>
      </c>
      <c r="B8059" t="s">
        <v>87</v>
      </c>
      <c r="C8059" t="s">
        <v>201</v>
      </c>
      <c r="D8059" t="s">
        <v>17029</v>
      </c>
      <c r="E8059" t="s">
        <v>81</v>
      </c>
      <c r="F8059" t="s">
        <v>4885</v>
      </c>
      <c r="G8059">
        <v>0</v>
      </c>
      <c r="H8059">
        <v>0</v>
      </c>
      <c r="I8059">
        <v>0</v>
      </c>
      <c r="J8059">
        <v>0</v>
      </c>
      <c r="K8059">
        <v>0</v>
      </c>
      <c r="L8059">
        <v>0</v>
      </c>
      <c r="M8059">
        <v>10</v>
      </c>
      <c r="N8059">
        <v>0</v>
      </c>
      <c r="O8059">
        <v>0</v>
      </c>
      <c r="P8059">
        <v>0</v>
      </c>
      <c r="Q8059">
        <v>0</v>
      </c>
    </row>
    <row r="8060" spans="1:17" x14ac:dyDescent="0.2">
      <c r="A8060" t="s">
        <v>25083</v>
      </c>
      <c r="B8060" t="s">
        <v>87</v>
      </c>
      <c r="C8060" t="s">
        <v>201</v>
      </c>
      <c r="D8060" t="s">
        <v>17029</v>
      </c>
      <c r="E8060" t="s">
        <v>81</v>
      </c>
      <c r="F8060" t="s">
        <v>4887</v>
      </c>
      <c r="G8060">
        <v>0</v>
      </c>
      <c r="H8060">
        <v>10</v>
      </c>
      <c r="I8060">
        <v>2</v>
      </c>
      <c r="J8060">
        <v>7</v>
      </c>
      <c r="K8060">
        <v>1</v>
      </c>
      <c r="L8060">
        <v>0</v>
      </c>
      <c r="M8060">
        <v>0</v>
      </c>
      <c r="N8060">
        <v>0</v>
      </c>
      <c r="O8060">
        <v>0</v>
      </c>
      <c r="P8060">
        <v>0</v>
      </c>
      <c r="Q8060">
        <v>0</v>
      </c>
    </row>
    <row r="8061" spans="1:17" x14ac:dyDescent="0.2">
      <c r="A8061" t="s">
        <v>25084</v>
      </c>
      <c r="B8061" t="s">
        <v>87</v>
      </c>
      <c r="C8061" t="s">
        <v>201</v>
      </c>
      <c r="D8061" t="s">
        <v>17029</v>
      </c>
      <c r="E8061" t="s">
        <v>81</v>
      </c>
      <c r="F8061" t="s">
        <v>4889</v>
      </c>
      <c r="G8061">
        <v>0</v>
      </c>
      <c r="H8061">
        <v>0</v>
      </c>
      <c r="I8061">
        <v>0</v>
      </c>
      <c r="J8061">
        <v>0</v>
      </c>
      <c r="K8061">
        <v>0</v>
      </c>
      <c r="L8061">
        <v>0</v>
      </c>
      <c r="M8061">
        <v>10</v>
      </c>
      <c r="N8061">
        <v>0</v>
      </c>
      <c r="O8061">
        <v>0</v>
      </c>
      <c r="P8061">
        <v>0</v>
      </c>
      <c r="Q8061">
        <v>0</v>
      </c>
    </row>
    <row r="8062" spans="1:17" x14ac:dyDescent="0.2">
      <c r="A8062" t="s">
        <v>25085</v>
      </c>
      <c r="B8062" t="s">
        <v>87</v>
      </c>
      <c r="C8062" t="s">
        <v>201</v>
      </c>
      <c r="D8062" t="s">
        <v>17029</v>
      </c>
      <c r="E8062" t="s">
        <v>81</v>
      </c>
      <c r="F8062" t="s">
        <v>4871</v>
      </c>
      <c r="G8062">
        <v>0</v>
      </c>
      <c r="H8062">
        <v>0</v>
      </c>
      <c r="I8062">
        <v>0</v>
      </c>
      <c r="J8062">
        <v>0</v>
      </c>
      <c r="K8062">
        <v>0</v>
      </c>
      <c r="L8062">
        <v>0</v>
      </c>
      <c r="M8062">
        <v>0</v>
      </c>
      <c r="N8062">
        <v>9</v>
      </c>
      <c r="O8062">
        <v>9</v>
      </c>
      <c r="P8062">
        <v>0</v>
      </c>
      <c r="Q8062">
        <v>0</v>
      </c>
    </row>
    <row r="8063" spans="1:17" x14ac:dyDescent="0.2">
      <c r="A8063" t="s">
        <v>25086</v>
      </c>
      <c r="B8063" t="s">
        <v>87</v>
      </c>
      <c r="C8063" t="s">
        <v>201</v>
      </c>
      <c r="D8063" t="s">
        <v>17029</v>
      </c>
      <c r="E8063" t="s">
        <v>81</v>
      </c>
      <c r="F8063" t="s">
        <v>4873</v>
      </c>
      <c r="G8063">
        <v>0</v>
      </c>
      <c r="H8063">
        <v>0</v>
      </c>
      <c r="I8063">
        <v>0</v>
      </c>
      <c r="J8063">
        <v>0</v>
      </c>
      <c r="K8063">
        <v>0</v>
      </c>
      <c r="L8063">
        <v>0</v>
      </c>
      <c r="M8063">
        <v>0</v>
      </c>
      <c r="N8063">
        <v>8</v>
      </c>
      <c r="O8063">
        <v>8</v>
      </c>
      <c r="P8063">
        <v>0</v>
      </c>
      <c r="Q8063">
        <v>0</v>
      </c>
    </row>
    <row r="8064" spans="1:17" x14ac:dyDescent="0.2">
      <c r="A8064" t="s">
        <v>25087</v>
      </c>
      <c r="B8064" t="s">
        <v>87</v>
      </c>
      <c r="C8064" t="s">
        <v>201</v>
      </c>
      <c r="D8064" t="s">
        <v>17029</v>
      </c>
      <c r="E8064" t="s">
        <v>81</v>
      </c>
      <c r="F8064" t="s">
        <v>17019</v>
      </c>
      <c r="G8064">
        <v>10</v>
      </c>
      <c r="H8064">
        <v>0</v>
      </c>
      <c r="I8064">
        <v>0</v>
      </c>
      <c r="J8064">
        <v>0</v>
      </c>
      <c r="K8064">
        <v>0</v>
      </c>
      <c r="L8064">
        <v>0</v>
      </c>
      <c r="M8064">
        <v>0</v>
      </c>
      <c r="N8064">
        <v>0</v>
      </c>
      <c r="O8064">
        <v>0</v>
      </c>
      <c r="P8064">
        <v>0</v>
      </c>
      <c r="Q8064">
        <v>0</v>
      </c>
    </row>
    <row r="8065" spans="1:17" x14ac:dyDescent="0.2">
      <c r="A8065" t="s">
        <v>25088</v>
      </c>
      <c r="B8065" t="s">
        <v>87</v>
      </c>
      <c r="C8065" t="s">
        <v>201</v>
      </c>
      <c r="D8065" t="s">
        <v>17025</v>
      </c>
      <c r="E8065" t="s">
        <v>81</v>
      </c>
      <c r="F8065" t="s">
        <v>17019</v>
      </c>
      <c r="G8065">
        <v>1</v>
      </c>
      <c r="H8065">
        <v>0</v>
      </c>
      <c r="I8065">
        <v>0</v>
      </c>
      <c r="J8065">
        <v>0</v>
      </c>
      <c r="K8065">
        <v>0</v>
      </c>
      <c r="L8065">
        <v>0</v>
      </c>
      <c r="M8065">
        <v>0</v>
      </c>
      <c r="N8065">
        <v>0</v>
      </c>
      <c r="O8065">
        <v>0</v>
      </c>
      <c r="P8065">
        <v>0</v>
      </c>
      <c r="Q8065">
        <v>0</v>
      </c>
    </row>
    <row r="8066" spans="1:17" x14ac:dyDescent="0.2">
      <c r="A8066" t="s">
        <v>25089</v>
      </c>
      <c r="B8066" t="s">
        <v>87</v>
      </c>
      <c r="C8066" t="s">
        <v>202</v>
      </c>
      <c r="D8066" t="s">
        <v>17029</v>
      </c>
      <c r="E8066" t="s">
        <v>79</v>
      </c>
      <c r="F8066" t="s">
        <v>4875</v>
      </c>
      <c r="G8066">
        <v>0</v>
      </c>
      <c r="H8066">
        <v>6</v>
      </c>
      <c r="I8066">
        <v>2</v>
      </c>
      <c r="J8066">
        <v>4</v>
      </c>
      <c r="K8066">
        <v>0</v>
      </c>
      <c r="L8066">
        <v>0</v>
      </c>
      <c r="M8066">
        <v>0</v>
      </c>
      <c r="N8066">
        <v>0</v>
      </c>
      <c r="O8066">
        <v>0</v>
      </c>
      <c r="P8066">
        <v>0</v>
      </c>
      <c r="Q8066">
        <v>0</v>
      </c>
    </row>
    <row r="8067" spans="1:17" x14ac:dyDescent="0.2">
      <c r="A8067" t="s">
        <v>25090</v>
      </c>
      <c r="B8067" t="s">
        <v>87</v>
      </c>
      <c r="C8067" t="s">
        <v>202</v>
      </c>
      <c r="D8067" t="s">
        <v>17029</v>
      </c>
      <c r="E8067" t="s">
        <v>79</v>
      </c>
      <c r="F8067" t="s">
        <v>4877</v>
      </c>
      <c r="G8067">
        <v>0</v>
      </c>
      <c r="H8067">
        <v>6</v>
      </c>
      <c r="I8067">
        <v>2</v>
      </c>
      <c r="J8067">
        <v>4</v>
      </c>
      <c r="K8067">
        <v>0</v>
      </c>
      <c r="L8067">
        <v>0</v>
      </c>
      <c r="M8067">
        <v>0</v>
      </c>
      <c r="N8067">
        <v>0</v>
      </c>
      <c r="O8067">
        <v>0</v>
      </c>
      <c r="P8067">
        <v>0</v>
      </c>
      <c r="Q8067">
        <v>0</v>
      </c>
    </row>
    <row r="8068" spans="1:17" x14ac:dyDescent="0.2">
      <c r="A8068" t="s">
        <v>25091</v>
      </c>
      <c r="B8068" t="s">
        <v>87</v>
      </c>
      <c r="C8068" t="s">
        <v>202</v>
      </c>
      <c r="D8068" t="s">
        <v>17029</v>
      </c>
      <c r="E8068" t="s">
        <v>79</v>
      </c>
      <c r="F8068" t="s">
        <v>4879</v>
      </c>
      <c r="G8068">
        <v>0</v>
      </c>
      <c r="H8068">
        <v>0</v>
      </c>
      <c r="I8068">
        <v>0</v>
      </c>
      <c r="J8068">
        <v>0</v>
      </c>
      <c r="K8068">
        <v>0</v>
      </c>
      <c r="L8068">
        <v>0</v>
      </c>
      <c r="M8068">
        <v>6</v>
      </c>
      <c r="N8068">
        <v>0</v>
      </c>
      <c r="O8068">
        <v>0</v>
      </c>
      <c r="P8068">
        <v>0</v>
      </c>
      <c r="Q8068">
        <v>0</v>
      </c>
    </row>
    <row r="8069" spans="1:17" x14ac:dyDescent="0.2">
      <c r="A8069" t="s">
        <v>25092</v>
      </c>
      <c r="B8069" t="s">
        <v>87</v>
      </c>
      <c r="C8069" t="s">
        <v>202</v>
      </c>
      <c r="D8069" t="s">
        <v>17029</v>
      </c>
      <c r="E8069" t="s">
        <v>79</v>
      </c>
      <c r="F8069" t="s">
        <v>4881</v>
      </c>
      <c r="G8069">
        <v>0</v>
      </c>
      <c r="H8069">
        <v>6</v>
      </c>
      <c r="I8069">
        <v>2</v>
      </c>
      <c r="J8069">
        <v>4</v>
      </c>
      <c r="K8069">
        <v>0</v>
      </c>
      <c r="L8069">
        <v>0</v>
      </c>
      <c r="M8069">
        <v>0</v>
      </c>
      <c r="N8069">
        <v>0</v>
      </c>
      <c r="O8069">
        <v>0</v>
      </c>
      <c r="P8069">
        <v>0</v>
      </c>
      <c r="Q8069">
        <v>0</v>
      </c>
    </row>
    <row r="8070" spans="1:17" x14ac:dyDescent="0.2">
      <c r="A8070" t="s">
        <v>25093</v>
      </c>
      <c r="B8070" t="s">
        <v>87</v>
      </c>
      <c r="C8070" t="s">
        <v>202</v>
      </c>
      <c r="D8070" t="s">
        <v>17029</v>
      </c>
      <c r="E8070" t="s">
        <v>79</v>
      </c>
      <c r="F8070" t="s">
        <v>4883</v>
      </c>
      <c r="G8070">
        <v>0</v>
      </c>
      <c r="H8070">
        <v>6</v>
      </c>
      <c r="I8070">
        <v>2</v>
      </c>
      <c r="J8070">
        <v>4</v>
      </c>
      <c r="K8070">
        <v>0</v>
      </c>
      <c r="L8070">
        <v>0</v>
      </c>
      <c r="M8070">
        <v>0</v>
      </c>
      <c r="N8070">
        <v>0</v>
      </c>
      <c r="O8070">
        <v>0</v>
      </c>
      <c r="P8070">
        <v>0</v>
      </c>
      <c r="Q8070">
        <v>0</v>
      </c>
    </row>
    <row r="8071" spans="1:17" x14ac:dyDescent="0.2">
      <c r="A8071" t="s">
        <v>25094</v>
      </c>
      <c r="B8071" t="s">
        <v>87</v>
      </c>
      <c r="C8071" t="s">
        <v>202</v>
      </c>
      <c r="D8071" t="s">
        <v>17029</v>
      </c>
      <c r="E8071" t="s">
        <v>79</v>
      </c>
      <c r="F8071" t="s">
        <v>4885</v>
      </c>
      <c r="G8071">
        <v>0</v>
      </c>
      <c r="H8071">
        <v>0</v>
      </c>
      <c r="I8071">
        <v>0</v>
      </c>
      <c r="J8071">
        <v>0</v>
      </c>
      <c r="K8071">
        <v>0</v>
      </c>
      <c r="L8071">
        <v>0</v>
      </c>
      <c r="M8071">
        <v>6</v>
      </c>
      <c r="N8071">
        <v>0</v>
      </c>
      <c r="O8071">
        <v>0</v>
      </c>
      <c r="P8071">
        <v>0</v>
      </c>
      <c r="Q8071">
        <v>0</v>
      </c>
    </row>
    <row r="8072" spans="1:17" x14ac:dyDescent="0.2">
      <c r="A8072" t="s">
        <v>25095</v>
      </c>
      <c r="B8072" t="s">
        <v>87</v>
      </c>
      <c r="C8072" t="s">
        <v>202</v>
      </c>
      <c r="D8072" t="s">
        <v>17029</v>
      </c>
      <c r="E8072" t="s">
        <v>79</v>
      </c>
      <c r="F8072" t="s">
        <v>4887</v>
      </c>
      <c r="G8072">
        <v>0</v>
      </c>
      <c r="H8072">
        <v>6</v>
      </c>
      <c r="I8072">
        <v>2</v>
      </c>
      <c r="J8072">
        <v>4</v>
      </c>
      <c r="K8072">
        <v>0</v>
      </c>
      <c r="L8072">
        <v>0</v>
      </c>
      <c r="M8072">
        <v>0</v>
      </c>
      <c r="N8072">
        <v>0</v>
      </c>
      <c r="O8072">
        <v>0</v>
      </c>
      <c r="P8072">
        <v>0</v>
      </c>
      <c r="Q8072">
        <v>0</v>
      </c>
    </row>
    <row r="8073" spans="1:17" x14ac:dyDescent="0.2">
      <c r="A8073" t="s">
        <v>25096</v>
      </c>
      <c r="B8073" t="s">
        <v>87</v>
      </c>
      <c r="C8073" t="s">
        <v>202</v>
      </c>
      <c r="D8073" t="s">
        <v>17029</v>
      </c>
      <c r="E8073" t="s">
        <v>79</v>
      </c>
      <c r="F8073" t="s">
        <v>4889</v>
      </c>
      <c r="G8073">
        <v>0</v>
      </c>
      <c r="H8073">
        <v>0</v>
      </c>
      <c r="I8073">
        <v>0</v>
      </c>
      <c r="J8073">
        <v>0</v>
      </c>
      <c r="K8073">
        <v>0</v>
      </c>
      <c r="L8073">
        <v>0</v>
      </c>
      <c r="M8073">
        <v>6</v>
      </c>
      <c r="N8073">
        <v>0</v>
      </c>
      <c r="O8073">
        <v>0</v>
      </c>
      <c r="P8073">
        <v>0</v>
      </c>
      <c r="Q8073">
        <v>0</v>
      </c>
    </row>
    <row r="8074" spans="1:17" x14ac:dyDescent="0.2">
      <c r="A8074" t="s">
        <v>25097</v>
      </c>
      <c r="B8074" t="s">
        <v>87</v>
      </c>
      <c r="C8074" t="s">
        <v>202</v>
      </c>
      <c r="D8074" t="s">
        <v>17029</v>
      </c>
      <c r="E8074" t="s">
        <v>79</v>
      </c>
      <c r="F8074" t="s">
        <v>4871</v>
      </c>
      <c r="G8074">
        <v>0</v>
      </c>
      <c r="H8074">
        <v>0</v>
      </c>
      <c r="I8074">
        <v>0</v>
      </c>
      <c r="J8074">
        <v>0</v>
      </c>
      <c r="K8074">
        <v>0</v>
      </c>
      <c r="L8074">
        <v>0</v>
      </c>
      <c r="M8074">
        <v>0</v>
      </c>
      <c r="N8074">
        <v>4</v>
      </c>
      <c r="O8074">
        <v>4</v>
      </c>
      <c r="P8074">
        <v>0</v>
      </c>
      <c r="Q8074">
        <v>0</v>
      </c>
    </row>
    <row r="8075" spans="1:17" x14ac:dyDescent="0.2">
      <c r="A8075" t="s">
        <v>25098</v>
      </c>
      <c r="B8075" t="s">
        <v>87</v>
      </c>
      <c r="C8075" t="s">
        <v>202</v>
      </c>
      <c r="D8075" t="s">
        <v>17029</v>
      </c>
      <c r="E8075" t="s">
        <v>79</v>
      </c>
      <c r="F8075" t="s">
        <v>4873</v>
      </c>
      <c r="G8075">
        <v>0</v>
      </c>
      <c r="H8075">
        <v>0</v>
      </c>
      <c r="I8075">
        <v>0</v>
      </c>
      <c r="J8075">
        <v>0</v>
      </c>
      <c r="K8075">
        <v>0</v>
      </c>
      <c r="L8075">
        <v>0</v>
      </c>
      <c r="M8075">
        <v>0</v>
      </c>
      <c r="N8075">
        <v>4</v>
      </c>
      <c r="O8075">
        <v>4</v>
      </c>
      <c r="P8075">
        <v>0</v>
      </c>
      <c r="Q8075">
        <v>0</v>
      </c>
    </row>
    <row r="8076" spans="1:17" x14ac:dyDescent="0.2">
      <c r="A8076" t="s">
        <v>25099</v>
      </c>
      <c r="B8076" t="s">
        <v>87</v>
      </c>
      <c r="C8076" t="s">
        <v>202</v>
      </c>
      <c r="D8076" t="s">
        <v>17029</v>
      </c>
      <c r="E8076" t="s">
        <v>79</v>
      </c>
      <c r="F8076" t="s">
        <v>17019</v>
      </c>
      <c r="G8076">
        <v>6</v>
      </c>
      <c r="H8076">
        <v>0</v>
      </c>
      <c r="I8076">
        <v>0</v>
      </c>
      <c r="J8076">
        <v>0</v>
      </c>
      <c r="K8076">
        <v>0</v>
      </c>
      <c r="L8076">
        <v>0</v>
      </c>
      <c r="M8076">
        <v>0</v>
      </c>
      <c r="N8076">
        <v>0</v>
      </c>
      <c r="O8076">
        <v>0</v>
      </c>
      <c r="P8076">
        <v>0</v>
      </c>
      <c r="Q8076">
        <v>0</v>
      </c>
    </row>
    <row r="8077" spans="1:17" x14ac:dyDescent="0.2">
      <c r="A8077" t="s">
        <v>25100</v>
      </c>
      <c r="B8077" t="s">
        <v>87</v>
      </c>
      <c r="C8077" t="s">
        <v>202</v>
      </c>
      <c r="D8077" t="s">
        <v>17029</v>
      </c>
      <c r="E8077" t="s">
        <v>81</v>
      </c>
      <c r="F8077" t="s">
        <v>4875</v>
      </c>
      <c r="G8077">
        <v>0</v>
      </c>
      <c r="H8077">
        <v>9</v>
      </c>
      <c r="I8077">
        <v>2</v>
      </c>
      <c r="J8077">
        <v>5</v>
      </c>
      <c r="K8077">
        <v>2</v>
      </c>
      <c r="L8077">
        <v>0</v>
      </c>
      <c r="M8077">
        <v>0</v>
      </c>
      <c r="N8077">
        <v>0</v>
      </c>
      <c r="O8077">
        <v>0</v>
      </c>
      <c r="P8077">
        <v>0</v>
      </c>
      <c r="Q8077">
        <v>0</v>
      </c>
    </row>
    <row r="8078" spans="1:17" x14ac:dyDescent="0.2">
      <c r="A8078" t="s">
        <v>25101</v>
      </c>
      <c r="B8078" t="s">
        <v>87</v>
      </c>
      <c r="C8078" t="s">
        <v>202</v>
      </c>
      <c r="D8078" t="s">
        <v>17029</v>
      </c>
      <c r="E8078" t="s">
        <v>81</v>
      </c>
      <c r="F8078" t="s">
        <v>4877</v>
      </c>
      <c r="G8078">
        <v>0</v>
      </c>
      <c r="H8078">
        <v>9</v>
      </c>
      <c r="I8078">
        <v>2</v>
      </c>
      <c r="J8078">
        <v>4</v>
      </c>
      <c r="K8078">
        <v>2</v>
      </c>
      <c r="L8078">
        <v>1</v>
      </c>
      <c r="M8078">
        <v>0</v>
      </c>
      <c r="N8078">
        <v>0</v>
      </c>
      <c r="O8078">
        <v>0</v>
      </c>
      <c r="P8078">
        <v>0</v>
      </c>
      <c r="Q8078">
        <v>0</v>
      </c>
    </row>
    <row r="8079" spans="1:17" x14ac:dyDescent="0.2">
      <c r="A8079" t="s">
        <v>25102</v>
      </c>
      <c r="B8079" t="s">
        <v>87</v>
      </c>
      <c r="C8079" t="s">
        <v>202</v>
      </c>
      <c r="D8079" t="s">
        <v>17029</v>
      </c>
      <c r="E8079" t="s">
        <v>81</v>
      </c>
      <c r="F8079" t="s">
        <v>4879</v>
      </c>
      <c r="G8079">
        <v>0</v>
      </c>
      <c r="H8079">
        <v>0</v>
      </c>
      <c r="I8079">
        <v>0</v>
      </c>
      <c r="J8079">
        <v>0</v>
      </c>
      <c r="K8079">
        <v>0</v>
      </c>
      <c r="L8079">
        <v>0</v>
      </c>
      <c r="M8079">
        <v>9</v>
      </c>
      <c r="N8079">
        <v>0</v>
      </c>
      <c r="O8079">
        <v>0</v>
      </c>
      <c r="P8079">
        <v>0</v>
      </c>
      <c r="Q8079">
        <v>0</v>
      </c>
    </row>
    <row r="8080" spans="1:17" x14ac:dyDescent="0.2">
      <c r="A8080" t="s">
        <v>25103</v>
      </c>
      <c r="B8080" t="s">
        <v>87</v>
      </c>
      <c r="C8080" t="s">
        <v>202</v>
      </c>
      <c r="D8080" t="s">
        <v>17029</v>
      </c>
      <c r="E8080" t="s">
        <v>81</v>
      </c>
      <c r="F8080" t="s">
        <v>4881</v>
      </c>
      <c r="G8080">
        <v>0</v>
      </c>
      <c r="H8080">
        <v>9</v>
      </c>
      <c r="I8080">
        <v>2</v>
      </c>
      <c r="J8080">
        <v>4</v>
      </c>
      <c r="K8080">
        <v>2</v>
      </c>
      <c r="L8080">
        <v>1</v>
      </c>
      <c r="M8080">
        <v>0</v>
      </c>
      <c r="N8080">
        <v>0</v>
      </c>
      <c r="O8080">
        <v>0</v>
      </c>
      <c r="P8080">
        <v>0</v>
      </c>
      <c r="Q8080">
        <v>0</v>
      </c>
    </row>
    <row r="8081" spans="1:17" x14ac:dyDescent="0.2">
      <c r="A8081" t="s">
        <v>25104</v>
      </c>
      <c r="B8081" t="s">
        <v>87</v>
      </c>
      <c r="C8081" t="s">
        <v>202</v>
      </c>
      <c r="D8081" t="s">
        <v>17029</v>
      </c>
      <c r="E8081" t="s">
        <v>81</v>
      </c>
      <c r="F8081" t="s">
        <v>4883</v>
      </c>
      <c r="G8081">
        <v>0</v>
      </c>
      <c r="H8081">
        <v>9</v>
      </c>
      <c r="I8081">
        <v>2</v>
      </c>
      <c r="J8081">
        <v>4</v>
      </c>
      <c r="K8081">
        <v>2</v>
      </c>
      <c r="L8081">
        <v>1</v>
      </c>
      <c r="M8081">
        <v>0</v>
      </c>
      <c r="N8081">
        <v>0</v>
      </c>
      <c r="O8081">
        <v>0</v>
      </c>
      <c r="P8081">
        <v>0</v>
      </c>
      <c r="Q8081">
        <v>0</v>
      </c>
    </row>
    <row r="8082" spans="1:17" x14ac:dyDescent="0.2">
      <c r="A8082" t="s">
        <v>25105</v>
      </c>
      <c r="B8082" t="s">
        <v>87</v>
      </c>
      <c r="C8082" t="s">
        <v>202</v>
      </c>
      <c r="D8082" t="s">
        <v>17029</v>
      </c>
      <c r="E8082" t="s">
        <v>81</v>
      </c>
      <c r="F8082" t="s">
        <v>4885</v>
      </c>
      <c r="G8082">
        <v>0</v>
      </c>
      <c r="H8082">
        <v>0</v>
      </c>
      <c r="I8082">
        <v>0</v>
      </c>
      <c r="J8082">
        <v>0</v>
      </c>
      <c r="K8082">
        <v>0</v>
      </c>
      <c r="L8082">
        <v>0</v>
      </c>
      <c r="M8082">
        <v>9</v>
      </c>
      <c r="N8082">
        <v>0</v>
      </c>
      <c r="O8082">
        <v>0</v>
      </c>
      <c r="P8082">
        <v>0</v>
      </c>
      <c r="Q8082">
        <v>0</v>
      </c>
    </row>
    <row r="8083" spans="1:17" x14ac:dyDescent="0.2">
      <c r="A8083" t="s">
        <v>25106</v>
      </c>
      <c r="B8083" t="s">
        <v>87</v>
      </c>
      <c r="C8083" t="s">
        <v>202</v>
      </c>
      <c r="D8083" t="s">
        <v>17029</v>
      </c>
      <c r="E8083" t="s">
        <v>81</v>
      </c>
      <c r="F8083" t="s">
        <v>4887</v>
      </c>
      <c r="G8083">
        <v>0</v>
      </c>
      <c r="H8083">
        <v>9</v>
      </c>
      <c r="I8083">
        <v>2</v>
      </c>
      <c r="J8083">
        <v>5</v>
      </c>
      <c r="K8083">
        <v>2</v>
      </c>
      <c r="L8083">
        <v>0</v>
      </c>
      <c r="M8083">
        <v>0</v>
      </c>
      <c r="N8083">
        <v>0</v>
      </c>
      <c r="O8083">
        <v>0</v>
      </c>
      <c r="P8083">
        <v>0</v>
      </c>
      <c r="Q8083">
        <v>0</v>
      </c>
    </row>
    <row r="8084" spans="1:17" x14ac:dyDescent="0.2">
      <c r="A8084" t="s">
        <v>25107</v>
      </c>
      <c r="B8084" t="s">
        <v>87</v>
      </c>
      <c r="C8084" t="s">
        <v>202</v>
      </c>
      <c r="D8084" t="s">
        <v>17029</v>
      </c>
      <c r="E8084" t="s">
        <v>81</v>
      </c>
      <c r="F8084" t="s">
        <v>4889</v>
      </c>
      <c r="G8084">
        <v>0</v>
      </c>
      <c r="H8084">
        <v>0</v>
      </c>
      <c r="I8084">
        <v>0</v>
      </c>
      <c r="J8084">
        <v>0</v>
      </c>
      <c r="K8084">
        <v>0</v>
      </c>
      <c r="L8084">
        <v>0</v>
      </c>
      <c r="M8084">
        <v>9</v>
      </c>
      <c r="N8084">
        <v>0</v>
      </c>
      <c r="O8084">
        <v>0</v>
      </c>
      <c r="P8084">
        <v>0</v>
      </c>
      <c r="Q8084">
        <v>0</v>
      </c>
    </row>
    <row r="8085" spans="1:17" x14ac:dyDescent="0.2">
      <c r="A8085" t="s">
        <v>25108</v>
      </c>
      <c r="B8085" t="s">
        <v>87</v>
      </c>
      <c r="C8085" t="s">
        <v>202</v>
      </c>
      <c r="D8085" t="s">
        <v>17029</v>
      </c>
      <c r="E8085" t="s">
        <v>81</v>
      </c>
      <c r="F8085" t="s">
        <v>4871</v>
      </c>
      <c r="G8085">
        <v>0</v>
      </c>
      <c r="H8085">
        <v>0</v>
      </c>
      <c r="I8085">
        <v>0</v>
      </c>
      <c r="J8085">
        <v>0</v>
      </c>
      <c r="K8085">
        <v>0</v>
      </c>
      <c r="L8085">
        <v>0</v>
      </c>
      <c r="M8085">
        <v>0</v>
      </c>
      <c r="N8085">
        <v>5</v>
      </c>
      <c r="O8085">
        <v>4</v>
      </c>
      <c r="P8085">
        <v>1</v>
      </c>
      <c r="Q8085">
        <v>0</v>
      </c>
    </row>
    <row r="8086" spans="1:17" x14ac:dyDescent="0.2">
      <c r="A8086" t="s">
        <v>25109</v>
      </c>
      <c r="B8086" t="s">
        <v>87</v>
      </c>
      <c r="C8086" t="s">
        <v>202</v>
      </c>
      <c r="D8086" t="s">
        <v>17029</v>
      </c>
      <c r="E8086" t="s">
        <v>81</v>
      </c>
      <c r="F8086" t="s">
        <v>4873</v>
      </c>
      <c r="G8086">
        <v>0</v>
      </c>
      <c r="H8086">
        <v>0</v>
      </c>
      <c r="I8086">
        <v>0</v>
      </c>
      <c r="J8086">
        <v>0</v>
      </c>
      <c r="K8086">
        <v>0</v>
      </c>
      <c r="L8086">
        <v>0</v>
      </c>
      <c r="M8086">
        <v>0</v>
      </c>
      <c r="N8086">
        <v>3</v>
      </c>
      <c r="O8086">
        <v>2</v>
      </c>
      <c r="P8086">
        <v>1</v>
      </c>
      <c r="Q8086">
        <v>0</v>
      </c>
    </row>
    <row r="8087" spans="1:17" x14ac:dyDescent="0.2">
      <c r="A8087" t="s">
        <v>25110</v>
      </c>
      <c r="B8087" t="s">
        <v>87</v>
      </c>
      <c r="C8087" t="s">
        <v>202</v>
      </c>
      <c r="D8087" t="s">
        <v>17029</v>
      </c>
      <c r="E8087" t="s">
        <v>81</v>
      </c>
      <c r="F8087" t="s">
        <v>17019</v>
      </c>
      <c r="G8087">
        <v>9</v>
      </c>
      <c r="H8087">
        <v>0</v>
      </c>
      <c r="I8087">
        <v>0</v>
      </c>
      <c r="J8087">
        <v>0</v>
      </c>
      <c r="K8087">
        <v>0</v>
      </c>
      <c r="L8087">
        <v>0</v>
      </c>
      <c r="M8087">
        <v>0</v>
      </c>
      <c r="N8087">
        <v>0</v>
      </c>
      <c r="O8087">
        <v>0</v>
      </c>
      <c r="P8087">
        <v>0</v>
      </c>
      <c r="Q8087">
        <v>0</v>
      </c>
    </row>
    <row r="8088" spans="1:17" x14ac:dyDescent="0.2">
      <c r="A8088" t="s">
        <v>25111</v>
      </c>
      <c r="B8088" t="s">
        <v>87</v>
      </c>
      <c r="C8088" t="s">
        <v>203</v>
      </c>
      <c r="D8088" t="s">
        <v>17027</v>
      </c>
      <c r="E8088" t="s">
        <v>81</v>
      </c>
      <c r="F8088" t="s">
        <v>17019</v>
      </c>
      <c r="G8088">
        <v>1</v>
      </c>
      <c r="H8088">
        <v>0</v>
      </c>
      <c r="I8088">
        <v>0</v>
      </c>
      <c r="J8088">
        <v>0</v>
      </c>
      <c r="K8088">
        <v>0</v>
      </c>
      <c r="L8088">
        <v>0</v>
      </c>
      <c r="M8088">
        <v>0</v>
      </c>
      <c r="N8088">
        <v>0</v>
      </c>
      <c r="O8088">
        <v>0</v>
      </c>
      <c r="P8088">
        <v>0</v>
      </c>
      <c r="Q8088">
        <v>0</v>
      </c>
    </row>
    <row r="8089" spans="1:17" x14ac:dyDescent="0.2">
      <c r="A8089" t="s">
        <v>25112</v>
      </c>
      <c r="B8089" t="s">
        <v>87</v>
      </c>
      <c r="C8089" t="s">
        <v>203</v>
      </c>
      <c r="D8089" t="s">
        <v>17029</v>
      </c>
      <c r="E8089" t="s">
        <v>79</v>
      </c>
      <c r="F8089" t="s">
        <v>4875</v>
      </c>
      <c r="G8089">
        <v>0</v>
      </c>
      <c r="H8089">
        <v>9</v>
      </c>
      <c r="I8089">
        <v>2</v>
      </c>
      <c r="J8089">
        <v>4</v>
      </c>
      <c r="K8089">
        <v>2</v>
      </c>
      <c r="L8089">
        <v>1</v>
      </c>
      <c r="M8089">
        <v>0</v>
      </c>
      <c r="N8089">
        <v>0</v>
      </c>
      <c r="O8089">
        <v>0</v>
      </c>
      <c r="P8089">
        <v>0</v>
      </c>
      <c r="Q8089">
        <v>0</v>
      </c>
    </row>
    <row r="8090" spans="1:17" x14ac:dyDescent="0.2">
      <c r="A8090" t="s">
        <v>25113</v>
      </c>
      <c r="B8090" t="s">
        <v>87</v>
      </c>
      <c r="C8090" t="s">
        <v>203</v>
      </c>
      <c r="D8090" t="s">
        <v>17029</v>
      </c>
      <c r="E8090" t="s">
        <v>79</v>
      </c>
      <c r="F8090" t="s">
        <v>4877</v>
      </c>
      <c r="G8090">
        <v>0</v>
      </c>
      <c r="H8090">
        <v>9</v>
      </c>
      <c r="I8090">
        <v>2</v>
      </c>
      <c r="J8090">
        <v>4</v>
      </c>
      <c r="K8090">
        <v>2</v>
      </c>
      <c r="L8090">
        <v>1</v>
      </c>
      <c r="M8090">
        <v>0</v>
      </c>
      <c r="N8090">
        <v>0</v>
      </c>
      <c r="O8090">
        <v>0</v>
      </c>
      <c r="P8090">
        <v>0</v>
      </c>
      <c r="Q8090">
        <v>0</v>
      </c>
    </row>
    <row r="8091" spans="1:17" x14ac:dyDescent="0.2">
      <c r="A8091" t="s">
        <v>25114</v>
      </c>
      <c r="B8091" t="s">
        <v>87</v>
      </c>
      <c r="C8091" t="s">
        <v>203</v>
      </c>
      <c r="D8091" t="s">
        <v>17029</v>
      </c>
      <c r="E8091" t="s">
        <v>79</v>
      </c>
      <c r="F8091" t="s">
        <v>4879</v>
      </c>
      <c r="G8091">
        <v>0</v>
      </c>
      <c r="H8091">
        <v>0</v>
      </c>
      <c r="I8091">
        <v>0</v>
      </c>
      <c r="J8091">
        <v>0</v>
      </c>
      <c r="K8091">
        <v>0</v>
      </c>
      <c r="L8091">
        <v>0</v>
      </c>
      <c r="M8091">
        <v>9</v>
      </c>
      <c r="N8091">
        <v>0</v>
      </c>
      <c r="O8091">
        <v>0</v>
      </c>
      <c r="P8091">
        <v>0</v>
      </c>
      <c r="Q8091">
        <v>0</v>
      </c>
    </row>
    <row r="8092" spans="1:17" x14ac:dyDescent="0.2">
      <c r="A8092" t="s">
        <v>25115</v>
      </c>
      <c r="B8092" t="s">
        <v>87</v>
      </c>
      <c r="C8092" t="s">
        <v>203</v>
      </c>
      <c r="D8092" t="s">
        <v>17029</v>
      </c>
      <c r="E8092" t="s">
        <v>79</v>
      </c>
      <c r="F8092" t="s">
        <v>4881</v>
      </c>
      <c r="G8092">
        <v>0</v>
      </c>
      <c r="H8092">
        <v>9</v>
      </c>
      <c r="I8092">
        <v>2</v>
      </c>
      <c r="J8092">
        <v>4</v>
      </c>
      <c r="K8092">
        <v>2</v>
      </c>
      <c r="L8092">
        <v>1</v>
      </c>
      <c r="M8092">
        <v>0</v>
      </c>
      <c r="N8092">
        <v>0</v>
      </c>
      <c r="O8092">
        <v>0</v>
      </c>
      <c r="P8092">
        <v>0</v>
      </c>
      <c r="Q8092">
        <v>0</v>
      </c>
    </row>
    <row r="8093" spans="1:17" x14ac:dyDescent="0.2">
      <c r="A8093" t="s">
        <v>25116</v>
      </c>
      <c r="B8093" t="s">
        <v>87</v>
      </c>
      <c r="C8093" t="s">
        <v>203</v>
      </c>
      <c r="D8093" t="s">
        <v>17029</v>
      </c>
      <c r="E8093" t="s">
        <v>79</v>
      </c>
      <c r="F8093" t="s">
        <v>4883</v>
      </c>
      <c r="G8093">
        <v>0</v>
      </c>
      <c r="H8093">
        <v>9</v>
      </c>
      <c r="I8093">
        <v>2</v>
      </c>
      <c r="J8093">
        <v>4</v>
      </c>
      <c r="K8093">
        <v>2</v>
      </c>
      <c r="L8093">
        <v>1</v>
      </c>
      <c r="M8093">
        <v>0</v>
      </c>
      <c r="N8093">
        <v>0</v>
      </c>
      <c r="O8093">
        <v>0</v>
      </c>
      <c r="P8093">
        <v>0</v>
      </c>
      <c r="Q8093">
        <v>0</v>
      </c>
    </row>
    <row r="8094" spans="1:17" x14ac:dyDescent="0.2">
      <c r="A8094" t="s">
        <v>25117</v>
      </c>
      <c r="B8094" t="s">
        <v>87</v>
      </c>
      <c r="C8094" t="s">
        <v>203</v>
      </c>
      <c r="D8094" t="s">
        <v>17029</v>
      </c>
      <c r="E8094" t="s">
        <v>79</v>
      </c>
      <c r="F8094" t="s">
        <v>4885</v>
      </c>
      <c r="G8094">
        <v>0</v>
      </c>
      <c r="H8094">
        <v>0</v>
      </c>
      <c r="I8094">
        <v>0</v>
      </c>
      <c r="J8094">
        <v>0</v>
      </c>
      <c r="K8094">
        <v>0</v>
      </c>
      <c r="L8094">
        <v>0</v>
      </c>
      <c r="M8094">
        <v>9</v>
      </c>
      <c r="N8094">
        <v>0</v>
      </c>
      <c r="O8094">
        <v>0</v>
      </c>
      <c r="P8094">
        <v>0</v>
      </c>
      <c r="Q8094">
        <v>0</v>
      </c>
    </row>
    <row r="8095" spans="1:17" x14ac:dyDescent="0.2">
      <c r="A8095" t="s">
        <v>25118</v>
      </c>
      <c r="B8095" t="s">
        <v>87</v>
      </c>
      <c r="C8095" t="s">
        <v>203</v>
      </c>
      <c r="D8095" t="s">
        <v>17029</v>
      </c>
      <c r="E8095" t="s">
        <v>79</v>
      </c>
      <c r="F8095" t="s">
        <v>4887</v>
      </c>
      <c r="G8095">
        <v>0</v>
      </c>
      <c r="H8095">
        <v>9</v>
      </c>
      <c r="I8095">
        <v>2</v>
      </c>
      <c r="J8095">
        <v>4</v>
      </c>
      <c r="K8095">
        <v>2</v>
      </c>
      <c r="L8095">
        <v>1</v>
      </c>
      <c r="M8095">
        <v>0</v>
      </c>
      <c r="N8095">
        <v>0</v>
      </c>
      <c r="O8095">
        <v>0</v>
      </c>
      <c r="P8095">
        <v>0</v>
      </c>
      <c r="Q8095">
        <v>0</v>
      </c>
    </row>
    <row r="8096" spans="1:17" x14ac:dyDescent="0.2">
      <c r="A8096" t="s">
        <v>25119</v>
      </c>
      <c r="B8096" t="s">
        <v>87</v>
      </c>
      <c r="C8096" t="s">
        <v>203</v>
      </c>
      <c r="D8096" t="s">
        <v>17029</v>
      </c>
      <c r="E8096" t="s">
        <v>79</v>
      </c>
      <c r="F8096" t="s">
        <v>4889</v>
      </c>
      <c r="G8096">
        <v>0</v>
      </c>
      <c r="H8096">
        <v>0</v>
      </c>
      <c r="I8096">
        <v>0</v>
      </c>
      <c r="J8096">
        <v>0</v>
      </c>
      <c r="K8096">
        <v>0</v>
      </c>
      <c r="L8096">
        <v>0</v>
      </c>
      <c r="M8096">
        <v>9</v>
      </c>
      <c r="N8096">
        <v>0</v>
      </c>
      <c r="O8096">
        <v>0</v>
      </c>
      <c r="P8096">
        <v>0</v>
      </c>
      <c r="Q8096">
        <v>0</v>
      </c>
    </row>
    <row r="8097" spans="1:17" x14ac:dyDescent="0.2">
      <c r="A8097" t="s">
        <v>25120</v>
      </c>
      <c r="B8097" t="s">
        <v>87</v>
      </c>
      <c r="C8097" t="s">
        <v>203</v>
      </c>
      <c r="D8097" t="s">
        <v>17029</v>
      </c>
      <c r="E8097" t="s">
        <v>79</v>
      </c>
      <c r="F8097" t="s">
        <v>4871</v>
      </c>
      <c r="G8097">
        <v>0</v>
      </c>
      <c r="H8097">
        <v>0</v>
      </c>
      <c r="I8097">
        <v>0</v>
      </c>
      <c r="J8097">
        <v>0</v>
      </c>
      <c r="K8097">
        <v>0</v>
      </c>
      <c r="L8097">
        <v>0</v>
      </c>
      <c r="M8097">
        <v>0</v>
      </c>
      <c r="N8097">
        <v>4</v>
      </c>
      <c r="O8097">
        <v>4</v>
      </c>
      <c r="P8097">
        <v>0</v>
      </c>
      <c r="Q8097">
        <v>0</v>
      </c>
    </row>
    <row r="8098" spans="1:17" x14ac:dyDescent="0.2">
      <c r="A8098" t="s">
        <v>25121</v>
      </c>
      <c r="B8098" t="s">
        <v>87</v>
      </c>
      <c r="C8098" t="s">
        <v>203</v>
      </c>
      <c r="D8098" t="s">
        <v>17029</v>
      </c>
      <c r="E8098" t="s">
        <v>79</v>
      </c>
      <c r="F8098" t="s">
        <v>4873</v>
      </c>
      <c r="G8098">
        <v>0</v>
      </c>
      <c r="H8098">
        <v>0</v>
      </c>
      <c r="I8098">
        <v>0</v>
      </c>
      <c r="J8098">
        <v>0</v>
      </c>
      <c r="K8098">
        <v>0</v>
      </c>
      <c r="L8098">
        <v>0</v>
      </c>
      <c r="M8098">
        <v>0</v>
      </c>
      <c r="N8098">
        <v>3</v>
      </c>
      <c r="O8098">
        <v>3</v>
      </c>
      <c r="P8098">
        <v>0</v>
      </c>
      <c r="Q8098">
        <v>0</v>
      </c>
    </row>
    <row r="8099" spans="1:17" x14ac:dyDescent="0.2">
      <c r="A8099" t="s">
        <v>25122</v>
      </c>
      <c r="B8099" t="s">
        <v>87</v>
      </c>
      <c r="C8099" t="s">
        <v>203</v>
      </c>
      <c r="D8099" t="s">
        <v>17029</v>
      </c>
      <c r="E8099" t="s">
        <v>79</v>
      </c>
      <c r="F8099" t="s">
        <v>17019</v>
      </c>
      <c r="G8099">
        <v>9</v>
      </c>
      <c r="H8099">
        <v>0</v>
      </c>
      <c r="I8099">
        <v>0</v>
      </c>
      <c r="J8099">
        <v>0</v>
      </c>
      <c r="K8099">
        <v>0</v>
      </c>
      <c r="L8099">
        <v>0</v>
      </c>
      <c r="M8099">
        <v>0</v>
      </c>
      <c r="N8099">
        <v>0</v>
      </c>
      <c r="O8099">
        <v>0</v>
      </c>
      <c r="P8099">
        <v>0</v>
      </c>
      <c r="Q8099">
        <v>0</v>
      </c>
    </row>
    <row r="8100" spans="1:17" x14ac:dyDescent="0.2">
      <c r="A8100" t="s">
        <v>25123</v>
      </c>
      <c r="B8100" t="s">
        <v>87</v>
      </c>
      <c r="C8100" t="s">
        <v>203</v>
      </c>
      <c r="D8100" t="s">
        <v>17029</v>
      </c>
      <c r="E8100" t="s">
        <v>81</v>
      </c>
      <c r="F8100" t="s">
        <v>4875</v>
      </c>
      <c r="G8100">
        <v>0</v>
      </c>
      <c r="H8100">
        <v>6</v>
      </c>
      <c r="I8100">
        <v>0</v>
      </c>
      <c r="J8100">
        <v>4</v>
      </c>
      <c r="K8100">
        <v>2</v>
      </c>
      <c r="L8100">
        <v>0</v>
      </c>
      <c r="M8100">
        <v>0</v>
      </c>
      <c r="N8100">
        <v>0</v>
      </c>
      <c r="O8100">
        <v>0</v>
      </c>
      <c r="P8100">
        <v>0</v>
      </c>
      <c r="Q8100">
        <v>0</v>
      </c>
    </row>
    <row r="8101" spans="1:17" x14ac:dyDescent="0.2">
      <c r="A8101" t="s">
        <v>25124</v>
      </c>
      <c r="B8101" t="s">
        <v>87</v>
      </c>
      <c r="C8101" t="s">
        <v>203</v>
      </c>
      <c r="D8101" t="s">
        <v>17029</v>
      </c>
      <c r="E8101" t="s">
        <v>81</v>
      </c>
      <c r="F8101" t="s">
        <v>4877</v>
      </c>
      <c r="G8101">
        <v>0</v>
      </c>
      <c r="H8101">
        <v>6</v>
      </c>
      <c r="I8101">
        <v>0</v>
      </c>
      <c r="J8101">
        <v>4</v>
      </c>
      <c r="K8101">
        <v>2</v>
      </c>
      <c r="L8101">
        <v>0</v>
      </c>
      <c r="M8101">
        <v>0</v>
      </c>
      <c r="N8101">
        <v>0</v>
      </c>
      <c r="O8101">
        <v>0</v>
      </c>
      <c r="P8101">
        <v>0</v>
      </c>
      <c r="Q8101">
        <v>0</v>
      </c>
    </row>
    <row r="8102" spans="1:17" x14ac:dyDescent="0.2">
      <c r="A8102" t="s">
        <v>25125</v>
      </c>
      <c r="B8102" t="s">
        <v>87</v>
      </c>
      <c r="C8102" t="s">
        <v>203</v>
      </c>
      <c r="D8102" t="s">
        <v>17029</v>
      </c>
      <c r="E8102" t="s">
        <v>81</v>
      </c>
      <c r="F8102" t="s">
        <v>4879</v>
      </c>
      <c r="G8102">
        <v>0</v>
      </c>
      <c r="H8102">
        <v>0</v>
      </c>
      <c r="I8102">
        <v>0</v>
      </c>
      <c r="J8102">
        <v>0</v>
      </c>
      <c r="K8102">
        <v>0</v>
      </c>
      <c r="L8102">
        <v>0</v>
      </c>
      <c r="M8102">
        <v>6</v>
      </c>
      <c r="N8102">
        <v>0</v>
      </c>
      <c r="O8102">
        <v>0</v>
      </c>
      <c r="P8102">
        <v>0</v>
      </c>
      <c r="Q8102">
        <v>0</v>
      </c>
    </row>
    <row r="8103" spans="1:17" x14ac:dyDescent="0.2">
      <c r="A8103" t="s">
        <v>25126</v>
      </c>
      <c r="B8103" t="s">
        <v>87</v>
      </c>
      <c r="C8103" t="s">
        <v>203</v>
      </c>
      <c r="D8103" t="s">
        <v>17029</v>
      </c>
      <c r="E8103" t="s">
        <v>81</v>
      </c>
      <c r="F8103" t="s">
        <v>4881</v>
      </c>
      <c r="G8103">
        <v>0</v>
      </c>
      <c r="H8103">
        <v>6</v>
      </c>
      <c r="I8103">
        <v>0</v>
      </c>
      <c r="J8103">
        <v>4</v>
      </c>
      <c r="K8103">
        <v>2</v>
      </c>
      <c r="L8103">
        <v>0</v>
      </c>
      <c r="M8103">
        <v>0</v>
      </c>
      <c r="N8103">
        <v>0</v>
      </c>
      <c r="O8103">
        <v>0</v>
      </c>
      <c r="P8103">
        <v>0</v>
      </c>
      <c r="Q8103">
        <v>0</v>
      </c>
    </row>
    <row r="8104" spans="1:17" x14ac:dyDescent="0.2">
      <c r="A8104" t="s">
        <v>25127</v>
      </c>
      <c r="B8104" t="s">
        <v>87</v>
      </c>
      <c r="C8104" t="s">
        <v>203</v>
      </c>
      <c r="D8104" t="s">
        <v>17029</v>
      </c>
      <c r="E8104" t="s">
        <v>81</v>
      </c>
      <c r="F8104" t="s">
        <v>4883</v>
      </c>
      <c r="G8104">
        <v>0</v>
      </c>
      <c r="H8104">
        <v>6</v>
      </c>
      <c r="I8104">
        <v>0</v>
      </c>
      <c r="J8104">
        <v>4</v>
      </c>
      <c r="K8104">
        <v>2</v>
      </c>
      <c r="L8104">
        <v>0</v>
      </c>
      <c r="M8104">
        <v>0</v>
      </c>
      <c r="N8104">
        <v>0</v>
      </c>
      <c r="O8104">
        <v>0</v>
      </c>
      <c r="P8104">
        <v>0</v>
      </c>
      <c r="Q8104">
        <v>0</v>
      </c>
    </row>
    <row r="8105" spans="1:17" x14ac:dyDescent="0.2">
      <c r="A8105" t="s">
        <v>25128</v>
      </c>
      <c r="B8105" t="s">
        <v>87</v>
      </c>
      <c r="C8105" t="s">
        <v>203</v>
      </c>
      <c r="D8105" t="s">
        <v>17029</v>
      </c>
      <c r="E8105" t="s">
        <v>81</v>
      </c>
      <c r="F8105" t="s">
        <v>4885</v>
      </c>
      <c r="G8105">
        <v>0</v>
      </c>
      <c r="H8105">
        <v>0</v>
      </c>
      <c r="I8105">
        <v>0</v>
      </c>
      <c r="J8105">
        <v>0</v>
      </c>
      <c r="K8105">
        <v>0</v>
      </c>
      <c r="L8105">
        <v>0</v>
      </c>
      <c r="M8105">
        <v>6</v>
      </c>
      <c r="N8105">
        <v>0</v>
      </c>
      <c r="O8105">
        <v>0</v>
      </c>
      <c r="P8105">
        <v>0</v>
      </c>
      <c r="Q8105">
        <v>0</v>
      </c>
    </row>
    <row r="8106" spans="1:17" x14ac:dyDescent="0.2">
      <c r="A8106" t="s">
        <v>25129</v>
      </c>
      <c r="B8106" t="s">
        <v>87</v>
      </c>
      <c r="C8106" t="s">
        <v>203</v>
      </c>
      <c r="D8106" t="s">
        <v>17029</v>
      </c>
      <c r="E8106" t="s">
        <v>81</v>
      </c>
      <c r="F8106" t="s">
        <v>4887</v>
      </c>
      <c r="G8106">
        <v>0</v>
      </c>
      <c r="H8106">
        <v>6</v>
      </c>
      <c r="I8106">
        <v>0</v>
      </c>
      <c r="J8106">
        <v>4</v>
      </c>
      <c r="K8106">
        <v>2</v>
      </c>
      <c r="L8106">
        <v>0</v>
      </c>
      <c r="M8106">
        <v>0</v>
      </c>
      <c r="N8106">
        <v>0</v>
      </c>
      <c r="O8106">
        <v>0</v>
      </c>
      <c r="P8106">
        <v>0</v>
      </c>
      <c r="Q8106">
        <v>0</v>
      </c>
    </row>
    <row r="8107" spans="1:17" x14ac:dyDescent="0.2">
      <c r="A8107" t="s">
        <v>25130</v>
      </c>
      <c r="B8107" t="s">
        <v>87</v>
      </c>
      <c r="C8107" t="s">
        <v>203</v>
      </c>
      <c r="D8107" t="s">
        <v>17029</v>
      </c>
      <c r="E8107" t="s">
        <v>81</v>
      </c>
      <c r="F8107" t="s">
        <v>4889</v>
      </c>
      <c r="G8107">
        <v>0</v>
      </c>
      <c r="H8107">
        <v>0</v>
      </c>
      <c r="I8107">
        <v>0</v>
      </c>
      <c r="J8107">
        <v>0</v>
      </c>
      <c r="K8107">
        <v>0</v>
      </c>
      <c r="L8107">
        <v>0</v>
      </c>
      <c r="M8107">
        <v>6</v>
      </c>
      <c r="N8107">
        <v>0</v>
      </c>
      <c r="O8107">
        <v>0</v>
      </c>
      <c r="P8107">
        <v>0</v>
      </c>
      <c r="Q8107">
        <v>0</v>
      </c>
    </row>
    <row r="8108" spans="1:17" x14ac:dyDescent="0.2">
      <c r="A8108" t="s">
        <v>25131</v>
      </c>
      <c r="B8108" t="s">
        <v>87</v>
      </c>
      <c r="C8108" t="s">
        <v>203</v>
      </c>
      <c r="D8108" t="s">
        <v>17029</v>
      </c>
      <c r="E8108" t="s">
        <v>81</v>
      </c>
      <c r="F8108" t="s">
        <v>4871</v>
      </c>
      <c r="G8108">
        <v>0</v>
      </c>
      <c r="H8108">
        <v>0</v>
      </c>
      <c r="I8108">
        <v>0</v>
      </c>
      <c r="J8108">
        <v>0</v>
      </c>
      <c r="K8108">
        <v>0</v>
      </c>
      <c r="L8108">
        <v>0</v>
      </c>
      <c r="M8108">
        <v>0</v>
      </c>
      <c r="N8108">
        <v>4</v>
      </c>
      <c r="O8108">
        <v>4</v>
      </c>
      <c r="P8108">
        <v>0</v>
      </c>
      <c r="Q8108">
        <v>0</v>
      </c>
    </row>
    <row r="8109" spans="1:17" x14ac:dyDescent="0.2">
      <c r="A8109" t="s">
        <v>25132</v>
      </c>
      <c r="B8109" t="s">
        <v>87</v>
      </c>
      <c r="C8109" t="s">
        <v>203</v>
      </c>
      <c r="D8109" t="s">
        <v>17029</v>
      </c>
      <c r="E8109" t="s">
        <v>81</v>
      </c>
      <c r="F8109" t="s">
        <v>4873</v>
      </c>
      <c r="G8109">
        <v>0</v>
      </c>
      <c r="H8109">
        <v>0</v>
      </c>
      <c r="I8109">
        <v>0</v>
      </c>
      <c r="J8109">
        <v>0</v>
      </c>
      <c r="K8109">
        <v>0</v>
      </c>
      <c r="L8109">
        <v>0</v>
      </c>
      <c r="M8109">
        <v>0</v>
      </c>
      <c r="N8109">
        <v>4</v>
      </c>
      <c r="O8109">
        <v>4</v>
      </c>
      <c r="P8109">
        <v>0</v>
      </c>
      <c r="Q8109">
        <v>0</v>
      </c>
    </row>
    <row r="8110" spans="1:17" x14ac:dyDescent="0.2">
      <c r="A8110" t="s">
        <v>25133</v>
      </c>
      <c r="B8110" t="s">
        <v>87</v>
      </c>
      <c r="C8110" t="s">
        <v>203</v>
      </c>
      <c r="D8110" t="s">
        <v>17029</v>
      </c>
      <c r="E8110" t="s">
        <v>81</v>
      </c>
      <c r="F8110" t="s">
        <v>17019</v>
      </c>
      <c r="G8110">
        <v>6</v>
      </c>
      <c r="H8110">
        <v>0</v>
      </c>
      <c r="I8110">
        <v>0</v>
      </c>
      <c r="J8110">
        <v>0</v>
      </c>
      <c r="K8110">
        <v>0</v>
      </c>
      <c r="L8110">
        <v>0</v>
      </c>
      <c r="M8110">
        <v>0</v>
      </c>
      <c r="N8110">
        <v>0</v>
      </c>
      <c r="O8110">
        <v>0</v>
      </c>
      <c r="P8110">
        <v>0</v>
      </c>
      <c r="Q8110">
        <v>0</v>
      </c>
    </row>
    <row r="8111" spans="1:17" x14ac:dyDescent="0.2">
      <c r="A8111" t="s">
        <v>25134</v>
      </c>
      <c r="B8111" t="s">
        <v>87</v>
      </c>
      <c r="C8111" t="s">
        <v>203</v>
      </c>
      <c r="D8111" t="s">
        <v>17021</v>
      </c>
      <c r="E8111" t="s">
        <v>81</v>
      </c>
      <c r="F8111" t="s">
        <v>17022</v>
      </c>
      <c r="G8111">
        <v>0</v>
      </c>
      <c r="H8111">
        <v>0</v>
      </c>
      <c r="I8111">
        <v>0</v>
      </c>
      <c r="J8111">
        <v>0</v>
      </c>
      <c r="K8111">
        <v>0</v>
      </c>
      <c r="L8111">
        <v>0</v>
      </c>
      <c r="M8111">
        <v>0</v>
      </c>
      <c r="N8111">
        <v>1</v>
      </c>
      <c r="O8111">
        <v>1</v>
      </c>
      <c r="P8111">
        <v>0</v>
      </c>
      <c r="Q8111">
        <v>0</v>
      </c>
    </row>
    <row r="8112" spans="1:17" x14ac:dyDescent="0.2">
      <c r="A8112" t="s">
        <v>25135</v>
      </c>
      <c r="B8112" t="s">
        <v>87</v>
      </c>
      <c r="C8112" t="s">
        <v>203</v>
      </c>
      <c r="D8112" t="s">
        <v>17021</v>
      </c>
      <c r="E8112" t="s">
        <v>81</v>
      </c>
      <c r="F8112" t="s">
        <v>17019</v>
      </c>
      <c r="G8112">
        <v>1</v>
      </c>
      <c r="H8112">
        <v>0</v>
      </c>
      <c r="I8112">
        <v>0</v>
      </c>
      <c r="J8112">
        <v>0</v>
      </c>
      <c r="K8112">
        <v>0</v>
      </c>
      <c r="L8112">
        <v>0</v>
      </c>
      <c r="M8112">
        <v>0</v>
      </c>
      <c r="N8112">
        <v>0</v>
      </c>
      <c r="O8112">
        <v>0</v>
      </c>
      <c r="P8112">
        <v>0</v>
      </c>
      <c r="Q8112">
        <v>0</v>
      </c>
    </row>
    <row r="8113" spans="1:17" x14ac:dyDescent="0.2">
      <c r="A8113" t="s">
        <v>25136</v>
      </c>
      <c r="B8113" t="s">
        <v>87</v>
      </c>
      <c r="C8113" t="s">
        <v>203</v>
      </c>
      <c r="D8113" t="s">
        <v>17025</v>
      </c>
      <c r="E8113" t="s">
        <v>79</v>
      </c>
      <c r="F8113" t="s">
        <v>17019</v>
      </c>
      <c r="G8113">
        <v>6</v>
      </c>
      <c r="H8113">
        <v>0</v>
      </c>
      <c r="I8113">
        <v>0</v>
      </c>
      <c r="J8113">
        <v>0</v>
      </c>
      <c r="K8113">
        <v>0</v>
      </c>
      <c r="L8113">
        <v>0</v>
      </c>
      <c r="M8113">
        <v>0</v>
      </c>
      <c r="N8113">
        <v>0</v>
      </c>
      <c r="O8113">
        <v>0</v>
      </c>
      <c r="P8113">
        <v>0</v>
      </c>
      <c r="Q8113">
        <v>0</v>
      </c>
    </row>
    <row r="8114" spans="1:17" x14ac:dyDescent="0.2">
      <c r="A8114" t="s">
        <v>25137</v>
      </c>
      <c r="B8114" t="s">
        <v>87</v>
      </c>
      <c r="C8114" t="s">
        <v>203</v>
      </c>
      <c r="D8114" t="s">
        <v>17025</v>
      </c>
      <c r="E8114" t="s">
        <v>81</v>
      </c>
      <c r="F8114" t="s">
        <v>17019</v>
      </c>
      <c r="G8114">
        <v>4</v>
      </c>
      <c r="H8114">
        <v>0</v>
      </c>
      <c r="I8114">
        <v>0</v>
      </c>
      <c r="J8114">
        <v>0</v>
      </c>
      <c r="K8114">
        <v>0</v>
      </c>
      <c r="L8114">
        <v>0</v>
      </c>
      <c r="M8114">
        <v>0</v>
      </c>
      <c r="N8114">
        <v>0</v>
      </c>
      <c r="O8114">
        <v>0</v>
      </c>
      <c r="P8114">
        <v>0</v>
      </c>
      <c r="Q8114">
        <v>0</v>
      </c>
    </row>
    <row r="8115" spans="1:17" x14ac:dyDescent="0.2">
      <c r="A8115" t="s">
        <v>25138</v>
      </c>
      <c r="B8115" t="s">
        <v>87</v>
      </c>
      <c r="C8115" t="s">
        <v>204</v>
      </c>
      <c r="D8115" t="s">
        <v>17027</v>
      </c>
      <c r="E8115" t="s">
        <v>79</v>
      </c>
      <c r="F8115" t="s">
        <v>17019</v>
      </c>
      <c r="G8115">
        <v>1</v>
      </c>
      <c r="H8115">
        <v>0</v>
      </c>
      <c r="I8115">
        <v>0</v>
      </c>
      <c r="J8115">
        <v>0</v>
      </c>
      <c r="K8115">
        <v>0</v>
      </c>
      <c r="L8115">
        <v>0</v>
      </c>
      <c r="M8115">
        <v>0</v>
      </c>
      <c r="N8115">
        <v>0</v>
      </c>
      <c r="O8115">
        <v>0</v>
      </c>
      <c r="P8115">
        <v>0</v>
      </c>
      <c r="Q8115">
        <v>0</v>
      </c>
    </row>
    <row r="8116" spans="1:17" x14ac:dyDescent="0.2">
      <c r="A8116" t="s">
        <v>25139</v>
      </c>
      <c r="B8116" t="s">
        <v>87</v>
      </c>
      <c r="C8116" t="s">
        <v>204</v>
      </c>
      <c r="D8116" t="s">
        <v>17027</v>
      </c>
      <c r="E8116" t="s">
        <v>81</v>
      </c>
      <c r="F8116" t="s">
        <v>17019</v>
      </c>
      <c r="G8116">
        <v>1</v>
      </c>
      <c r="H8116">
        <v>0</v>
      </c>
      <c r="I8116">
        <v>0</v>
      </c>
      <c r="J8116">
        <v>0</v>
      </c>
      <c r="K8116">
        <v>0</v>
      </c>
      <c r="L8116">
        <v>0</v>
      </c>
      <c r="M8116">
        <v>0</v>
      </c>
      <c r="N8116">
        <v>0</v>
      </c>
      <c r="O8116">
        <v>0</v>
      </c>
      <c r="P8116">
        <v>0</v>
      </c>
      <c r="Q8116">
        <v>0</v>
      </c>
    </row>
    <row r="8117" spans="1:17" x14ac:dyDescent="0.2">
      <c r="A8117" t="s">
        <v>25140</v>
      </c>
      <c r="B8117" t="s">
        <v>87</v>
      </c>
      <c r="C8117" t="s">
        <v>204</v>
      </c>
      <c r="D8117" t="s">
        <v>17029</v>
      </c>
      <c r="E8117" t="s">
        <v>79</v>
      </c>
      <c r="F8117" t="s">
        <v>4875</v>
      </c>
      <c r="G8117">
        <v>0</v>
      </c>
      <c r="H8117">
        <v>4</v>
      </c>
      <c r="I8117">
        <v>0</v>
      </c>
      <c r="J8117">
        <v>4</v>
      </c>
      <c r="K8117">
        <v>0</v>
      </c>
      <c r="L8117">
        <v>0</v>
      </c>
      <c r="M8117">
        <v>0</v>
      </c>
      <c r="N8117">
        <v>0</v>
      </c>
      <c r="O8117">
        <v>0</v>
      </c>
      <c r="P8117">
        <v>0</v>
      </c>
      <c r="Q8117">
        <v>0</v>
      </c>
    </row>
    <row r="8118" spans="1:17" x14ac:dyDescent="0.2">
      <c r="A8118" t="s">
        <v>25141</v>
      </c>
      <c r="B8118" t="s">
        <v>87</v>
      </c>
      <c r="C8118" t="s">
        <v>204</v>
      </c>
      <c r="D8118" t="s">
        <v>17029</v>
      </c>
      <c r="E8118" t="s">
        <v>79</v>
      </c>
      <c r="F8118" t="s">
        <v>4877</v>
      </c>
      <c r="G8118">
        <v>0</v>
      </c>
      <c r="H8118">
        <v>4</v>
      </c>
      <c r="I8118">
        <v>0</v>
      </c>
      <c r="J8118">
        <v>4</v>
      </c>
      <c r="K8118">
        <v>0</v>
      </c>
      <c r="L8118">
        <v>0</v>
      </c>
      <c r="M8118">
        <v>0</v>
      </c>
      <c r="N8118">
        <v>0</v>
      </c>
      <c r="O8118">
        <v>0</v>
      </c>
      <c r="P8118">
        <v>0</v>
      </c>
      <c r="Q8118">
        <v>0</v>
      </c>
    </row>
    <row r="8119" spans="1:17" x14ac:dyDescent="0.2">
      <c r="A8119" t="s">
        <v>25142</v>
      </c>
      <c r="B8119" t="s">
        <v>87</v>
      </c>
      <c r="C8119" t="s">
        <v>204</v>
      </c>
      <c r="D8119" t="s">
        <v>17029</v>
      </c>
      <c r="E8119" t="s">
        <v>79</v>
      </c>
      <c r="F8119" t="s">
        <v>4879</v>
      </c>
      <c r="G8119">
        <v>0</v>
      </c>
      <c r="H8119">
        <v>0</v>
      </c>
      <c r="I8119">
        <v>0</v>
      </c>
      <c r="J8119">
        <v>0</v>
      </c>
      <c r="K8119">
        <v>0</v>
      </c>
      <c r="L8119">
        <v>0</v>
      </c>
      <c r="M8119">
        <v>4</v>
      </c>
      <c r="N8119">
        <v>0</v>
      </c>
      <c r="O8119">
        <v>0</v>
      </c>
      <c r="P8119">
        <v>0</v>
      </c>
      <c r="Q8119">
        <v>0</v>
      </c>
    </row>
    <row r="8120" spans="1:17" x14ac:dyDescent="0.2">
      <c r="A8120" t="s">
        <v>25143</v>
      </c>
      <c r="B8120" t="s">
        <v>87</v>
      </c>
      <c r="C8120" t="s">
        <v>204</v>
      </c>
      <c r="D8120" t="s">
        <v>17029</v>
      </c>
      <c r="E8120" t="s">
        <v>79</v>
      </c>
      <c r="F8120" t="s">
        <v>4881</v>
      </c>
      <c r="G8120">
        <v>0</v>
      </c>
      <c r="H8120">
        <v>4</v>
      </c>
      <c r="I8120">
        <v>0</v>
      </c>
      <c r="J8120">
        <v>4</v>
      </c>
      <c r="K8120">
        <v>0</v>
      </c>
      <c r="L8120">
        <v>0</v>
      </c>
      <c r="M8120">
        <v>0</v>
      </c>
      <c r="N8120">
        <v>0</v>
      </c>
      <c r="O8120">
        <v>0</v>
      </c>
      <c r="P8120">
        <v>0</v>
      </c>
      <c r="Q8120">
        <v>0</v>
      </c>
    </row>
    <row r="8121" spans="1:17" x14ac:dyDescent="0.2">
      <c r="A8121" t="s">
        <v>25144</v>
      </c>
      <c r="B8121" t="s">
        <v>87</v>
      </c>
      <c r="C8121" t="s">
        <v>204</v>
      </c>
      <c r="D8121" t="s">
        <v>17029</v>
      </c>
      <c r="E8121" t="s">
        <v>79</v>
      </c>
      <c r="F8121" t="s">
        <v>4883</v>
      </c>
      <c r="G8121">
        <v>0</v>
      </c>
      <c r="H8121">
        <v>4</v>
      </c>
      <c r="I8121">
        <v>0</v>
      </c>
      <c r="J8121">
        <v>4</v>
      </c>
      <c r="K8121">
        <v>0</v>
      </c>
      <c r="L8121">
        <v>0</v>
      </c>
      <c r="M8121">
        <v>0</v>
      </c>
      <c r="N8121">
        <v>0</v>
      </c>
      <c r="O8121">
        <v>0</v>
      </c>
      <c r="P8121">
        <v>0</v>
      </c>
      <c r="Q8121">
        <v>0</v>
      </c>
    </row>
    <row r="8122" spans="1:17" x14ac:dyDescent="0.2">
      <c r="A8122" t="s">
        <v>25145</v>
      </c>
      <c r="B8122" t="s">
        <v>87</v>
      </c>
      <c r="C8122" t="s">
        <v>204</v>
      </c>
      <c r="D8122" t="s">
        <v>17029</v>
      </c>
      <c r="E8122" t="s">
        <v>79</v>
      </c>
      <c r="F8122" t="s">
        <v>4885</v>
      </c>
      <c r="G8122">
        <v>0</v>
      </c>
      <c r="H8122">
        <v>0</v>
      </c>
      <c r="I8122">
        <v>0</v>
      </c>
      <c r="J8122">
        <v>0</v>
      </c>
      <c r="K8122">
        <v>0</v>
      </c>
      <c r="L8122">
        <v>0</v>
      </c>
      <c r="M8122">
        <v>4</v>
      </c>
      <c r="N8122">
        <v>0</v>
      </c>
      <c r="O8122">
        <v>0</v>
      </c>
      <c r="P8122">
        <v>0</v>
      </c>
      <c r="Q8122">
        <v>0</v>
      </c>
    </row>
    <row r="8123" spans="1:17" x14ac:dyDescent="0.2">
      <c r="A8123" t="s">
        <v>25146</v>
      </c>
      <c r="B8123" t="s">
        <v>87</v>
      </c>
      <c r="C8123" t="s">
        <v>204</v>
      </c>
      <c r="D8123" t="s">
        <v>17029</v>
      </c>
      <c r="E8123" t="s">
        <v>79</v>
      </c>
      <c r="F8123" t="s">
        <v>4887</v>
      </c>
      <c r="G8123">
        <v>0</v>
      </c>
      <c r="H8123">
        <v>4</v>
      </c>
      <c r="I8123">
        <v>0</v>
      </c>
      <c r="J8123">
        <v>4</v>
      </c>
      <c r="K8123">
        <v>0</v>
      </c>
      <c r="L8123">
        <v>0</v>
      </c>
      <c r="M8123">
        <v>0</v>
      </c>
      <c r="N8123">
        <v>0</v>
      </c>
      <c r="O8123">
        <v>0</v>
      </c>
      <c r="P8123">
        <v>0</v>
      </c>
      <c r="Q8123">
        <v>0</v>
      </c>
    </row>
    <row r="8124" spans="1:17" x14ac:dyDescent="0.2">
      <c r="A8124" t="s">
        <v>25147</v>
      </c>
      <c r="B8124" t="s">
        <v>87</v>
      </c>
      <c r="C8124" t="s">
        <v>204</v>
      </c>
      <c r="D8124" t="s">
        <v>17029</v>
      </c>
      <c r="E8124" t="s">
        <v>79</v>
      </c>
      <c r="F8124" t="s">
        <v>4889</v>
      </c>
      <c r="G8124">
        <v>0</v>
      </c>
      <c r="H8124">
        <v>0</v>
      </c>
      <c r="I8124">
        <v>0</v>
      </c>
      <c r="J8124">
        <v>0</v>
      </c>
      <c r="K8124">
        <v>0</v>
      </c>
      <c r="L8124">
        <v>0</v>
      </c>
      <c r="M8124">
        <v>4</v>
      </c>
      <c r="N8124">
        <v>0</v>
      </c>
      <c r="O8124">
        <v>0</v>
      </c>
      <c r="P8124">
        <v>0</v>
      </c>
      <c r="Q8124">
        <v>0</v>
      </c>
    </row>
    <row r="8125" spans="1:17" x14ac:dyDescent="0.2">
      <c r="A8125" t="s">
        <v>25148</v>
      </c>
      <c r="B8125" t="s">
        <v>87</v>
      </c>
      <c r="C8125" t="s">
        <v>204</v>
      </c>
      <c r="D8125" t="s">
        <v>17029</v>
      </c>
      <c r="E8125" t="s">
        <v>79</v>
      </c>
      <c r="F8125" t="s">
        <v>4871</v>
      </c>
      <c r="G8125">
        <v>0</v>
      </c>
      <c r="H8125">
        <v>0</v>
      </c>
      <c r="I8125">
        <v>0</v>
      </c>
      <c r="J8125">
        <v>0</v>
      </c>
      <c r="K8125">
        <v>0</v>
      </c>
      <c r="L8125">
        <v>0</v>
      </c>
      <c r="M8125">
        <v>0</v>
      </c>
      <c r="N8125">
        <v>4</v>
      </c>
      <c r="O8125">
        <v>4</v>
      </c>
      <c r="P8125">
        <v>0</v>
      </c>
      <c r="Q8125">
        <v>0</v>
      </c>
    </row>
    <row r="8126" spans="1:17" x14ac:dyDescent="0.2">
      <c r="A8126" t="s">
        <v>25149</v>
      </c>
      <c r="B8126" t="s">
        <v>87</v>
      </c>
      <c r="C8126" t="s">
        <v>204</v>
      </c>
      <c r="D8126" t="s">
        <v>17029</v>
      </c>
      <c r="E8126" t="s">
        <v>79</v>
      </c>
      <c r="F8126" t="s">
        <v>4873</v>
      </c>
      <c r="G8126">
        <v>0</v>
      </c>
      <c r="H8126">
        <v>0</v>
      </c>
      <c r="I8126">
        <v>0</v>
      </c>
      <c r="J8126">
        <v>0</v>
      </c>
      <c r="K8126">
        <v>0</v>
      </c>
      <c r="L8126">
        <v>0</v>
      </c>
      <c r="M8126">
        <v>0</v>
      </c>
      <c r="N8126">
        <v>0</v>
      </c>
      <c r="O8126">
        <v>0</v>
      </c>
      <c r="P8126">
        <v>0</v>
      </c>
      <c r="Q8126">
        <v>0</v>
      </c>
    </row>
    <row r="8127" spans="1:17" x14ac:dyDescent="0.2">
      <c r="A8127" t="s">
        <v>25150</v>
      </c>
      <c r="B8127" t="s">
        <v>87</v>
      </c>
      <c r="C8127" t="s">
        <v>204</v>
      </c>
      <c r="D8127" t="s">
        <v>17029</v>
      </c>
      <c r="E8127" t="s">
        <v>79</v>
      </c>
      <c r="F8127" t="s">
        <v>17019</v>
      </c>
      <c r="G8127">
        <v>4</v>
      </c>
      <c r="H8127">
        <v>0</v>
      </c>
      <c r="I8127">
        <v>0</v>
      </c>
      <c r="J8127">
        <v>0</v>
      </c>
      <c r="K8127">
        <v>0</v>
      </c>
      <c r="L8127">
        <v>0</v>
      </c>
      <c r="M8127">
        <v>0</v>
      </c>
      <c r="N8127">
        <v>0</v>
      </c>
      <c r="O8127">
        <v>0</v>
      </c>
      <c r="P8127">
        <v>0</v>
      </c>
      <c r="Q8127">
        <v>0</v>
      </c>
    </row>
    <row r="8128" spans="1:17" x14ac:dyDescent="0.2">
      <c r="A8128" t="s">
        <v>25151</v>
      </c>
      <c r="B8128" t="s">
        <v>87</v>
      </c>
      <c r="C8128" t="s">
        <v>204</v>
      </c>
      <c r="D8128" t="s">
        <v>17029</v>
      </c>
      <c r="E8128" t="s">
        <v>81</v>
      </c>
      <c r="F8128" t="s">
        <v>4875</v>
      </c>
      <c r="G8128">
        <v>0</v>
      </c>
      <c r="H8128">
        <v>21</v>
      </c>
      <c r="I8128">
        <v>0</v>
      </c>
      <c r="J8128">
        <v>18</v>
      </c>
      <c r="K8128">
        <v>2</v>
      </c>
      <c r="L8128">
        <v>1</v>
      </c>
      <c r="M8128">
        <v>0</v>
      </c>
      <c r="N8128">
        <v>0</v>
      </c>
      <c r="O8128">
        <v>0</v>
      </c>
      <c r="P8128">
        <v>0</v>
      </c>
      <c r="Q8128">
        <v>0</v>
      </c>
    </row>
    <row r="8129" spans="1:17" x14ac:dyDescent="0.2">
      <c r="A8129" t="s">
        <v>25152</v>
      </c>
      <c r="B8129" t="s">
        <v>87</v>
      </c>
      <c r="C8129" t="s">
        <v>204</v>
      </c>
      <c r="D8129" t="s">
        <v>17029</v>
      </c>
      <c r="E8129" t="s">
        <v>81</v>
      </c>
      <c r="F8129" t="s">
        <v>4877</v>
      </c>
      <c r="G8129">
        <v>0</v>
      </c>
      <c r="H8129">
        <v>21</v>
      </c>
      <c r="I8129">
        <v>0</v>
      </c>
      <c r="J8129">
        <v>15</v>
      </c>
      <c r="K8129">
        <v>4</v>
      </c>
      <c r="L8129">
        <v>2</v>
      </c>
      <c r="M8129">
        <v>0</v>
      </c>
      <c r="N8129">
        <v>0</v>
      </c>
      <c r="O8129">
        <v>0</v>
      </c>
      <c r="P8129">
        <v>0</v>
      </c>
      <c r="Q8129">
        <v>0</v>
      </c>
    </row>
    <row r="8130" spans="1:17" x14ac:dyDescent="0.2">
      <c r="A8130" t="s">
        <v>25153</v>
      </c>
      <c r="B8130" t="s">
        <v>87</v>
      </c>
      <c r="C8130" t="s">
        <v>204</v>
      </c>
      <c r="D8130" t="s">
        <v>17029</v>
      </c>
      <c r="E8130" t="s">
        <v>81</v>
      </c>
      <c r="F8130" t="s">
        <v>4879</v>
      </c>
      <c r="G8130">
        <v>0</v>
      </c>
      <c r="H8130">
        <v>0</v>
      </c>
      <c r="I8130">
        <v>0</v>
      </c>
      <c r="J8130">
        <v>0</v>
      </c>
      <c r="K8130">
        <v>0</v>
      </c>
      <c r="L8130">
        <v>0</v>
      </c>
      <c r="M8130">
        <v>21</v>
      </c>
      <c r="N8130">
        <v>0</v>
      </c>
      <c r="O8130">
        <v>0</v>
      </c>
      <c r="P8130">
        <v>0</v>
      </c>
      <c r="Q8130">
        <v>0</v>
      </c>
    </row>
    <row r="8131" spans="1:17" x14ac:dyDescent="0.2">
      <c r="A8131" t="s">
        <v>25154</v>
      </c>
      <c r="B8131" t="s">
        <v>87</v>
      </c>
      <c r="C8131" t="s">
        <v>204</v>
      </c>
      <c r="D8131" t="s">
        <v>17029</v>
      </c>
      <c r="E8131" t="s">
        <v>81</v>
      </c>
      <c r="F8131" t="s">
        <v>4881</v>
      </c>
      <c r="G8131">
        <v>0</v>
      </c>
      <c r="H8131">
        <v>21</v>
      </c>
      <c r="I8131">
        <v>0</v>
      </c>
      <c r="J8131">
        <v>14</v>
      </c>
      <c r="K8131">
        <v>5</v>
      </c>
      <c r="L8131">
        <v>2</v>
      </c>
      <c r="M8131">
        <v>0</v>
      </c>
      <c r="N8131">
        <v>0</v>
      </c>
      <c r="O8131">
        <v>0</v>
      </c>
      <c r="P8131">
        <v>0</v>
      </c>
      <c r="Q8131">
        <v>0</v>
      </c>
    </row>
    <row r="8132" spans="1:17" x14ac:dyDescent="0.2">
      <c r="A8132" t="s">
        <v>25155</v>
      </c>
      <c r="B8132" t="s">
        <v>87</v>
      </c>
      <c r="C8132" t="s">
        <v>204</v>
      </c>
      <c r="D8132" t="s">
        <v>17029</v>
      </c>
      <c r="E8132" t="s">
        <v>81</v>
      </c>
      <c r="F8132" t="s">
        <v>4883</v>
      </c>
      <c r="G8132">
        <v>0</v>
      </c>
      <c r="H8132">
        <v>21</v>
      </c>
      <c r="I8132">
        <v>0</v>
      </c>
      <c r="J8132">
        <v>16</v>
      </c>
      <c r="K8132">
        <v>3</v>
      </c>
      <c r="L8132">
        <v>2</v>
      </c>
      <c r="M8132">
        <v>0</v>
      </c>
      <c r="N8132">
        <v>0</v>
      </c>
      <c r="O8132">
        <v>0</v>
      </c>
      <c r="P8132">
        <v>0</v>
      </c>
      <c r="Q8132">
        <v>0</v>
      </c>
    </row>
    <row r="8133" spans="1:17" x14ac:dyDescent="0.2">
      <c r="A8133" t="s">
        <v>25156</v>
      </c>
      <c r="B8133" t="s">
        <v>87</v>
      </c>
      <c r="C8133" t="s">
        <v>204</v>
      </c>
      <c r="D8133" t="s">
        <v>17029</v>
      </c>
      <c r="E8133" t="s">
        <v>81</v>
      </c>
      <c r="F8133" t="s">
        <v>4885</v>
      </c>
      <c r="G8133">
        <v>0</v>
      </c>
      <c r="H8133">
        <v>0</v>
      </c>
      <c r="I8133">
        <v>0</v>
      </c>
      <c r="J8133">
        <v>0</v>
      </c>
      <c r="K8133">
        <v>0</v>
      </c>
      <c r="L8133">
        <v>0</v>
      </c>
      <c r="M8133">
        <v>21</v>
      </c>
      <c r="N8133">
        <v>0</v>
      </c>
      <c r="O8133">
        <v>0</v>
      </c>
      <c r="P8133">
        <v>0</v>
      </c>
      <c r="Q8133">
        <v>0</v>
      </c>
    </row>
    <row r="8134" spans="1:17" x14ac:dyDescent="0.2">
      <c r="A8134" t="s">
        <v>25157</v>
      </c>
      <c r="B8134" t="s">
        <v>87</v>
      </c>
      <c r="C8134" t="s">
        <v>204</v>
      </c>
      <c r="D8134" t="s">
        <v>17029</v>
      </c>
      <c r="E8134" t="s">
        <v>81</v>
      </c>
      <c r="F8134" t="s">
        <v>4887</v>
      </c>
      <c r="G8134">
        <v>0</v>
      </c>
      <c r="H8134">
        <v>21</v>
      </c>
      <c r="I8134">
        <v>0</v>
      </c>
      <c r="J8134">
        <v>16</v>
      </c>
      <c r="K8134">
        <v>4</v>
      </c>
      <c r="L8134">
        <v>1</v>
      </c>
      <c r="M8134">
        <v>0</v>
      </c>
      <c r="N8134">
        <v>0</v>
      </c>
      <c r="O8134">
        <v>0</v>
      </c>
      <c r="P8134">
        <v>0</v>
      </c>
      <c r="Q8134">
        <v>0</v>
      </c>
    </row>
    <row r="8135" spans="1:17" x14ac:dyDescent="0.2">
      <c r="A8135" t="s">
        <v>25158</v>
      </c>
      <c r="B8135" t="s">
        <v>87</v>
      </c>
      <c r="C8135" t="s">
        <v>204</v>
      </c>
      <c r="D8135" t="s">
        <v>17029</v>
      </c>
      <c r="E8135" t="s">
        <v>81</v>
      </c>
      <c r="F8135" t="s">
        <v>4889</v>
      </c>
      <c r="G8135">
        <v>0</v>
      </c>
      <c r="H8135">
        <v>0</v>
      </c>
      <c r="I8135">
        <v>0</v>
      </c>
      <c r="J8135">
        <v>0</v>
      </c>
      <c r="K8135">
        <v>0</v>
      </c>
      <c r="L8135">
        <v>0</v>
      </c>
      <c r="M8135">
        <v>21</v>
      </c>
      <c r="N8135">
        <v>0</v>
      </c>
      <c r="O8135">
        <v>0</v>
      </c>
      <c r="P8135">
        <v>0</v>
      </c>
      <c r="Q8135">
        <v>0</v>
      </c>
    </row>
    <row r="8136" spans="1:17" x14ac:dyDescent="0.2">
      <c r="A8136" t="s">
        <v>25159</v>
      </c>
      <c r="B8136" t="s">
        <v>87</v>
      </c>
      <c r="C8136" t="s">
        <v>204</v>
      </c>
      <c r="D8136" t="s">
        <v>17029</v>
      </c>
      <c r="E8136" t="s">
        <v>81</v>
      </c>
      <c r="F8136" t="s">
        <v>4871</v>
      </c>
      <c r="G8136">
        <v>0</v>
      </c>
      <c r="H8136">
        <v>0</v>
      </c>
      <c r="I8136">
        <v>0</v>
      </c>
      <c r="J8136">
        <v>0</v>
      </c>
      <c r="K8136">
        <v>0</v>
      </c>
      <c r="L8136">
        <v>0</v>
      </c>
      <c r="M8136">
        <v>0</v>
      </c>
      <c r="N8136">
        <v>16</v>
      </c>
      <c r="O8136">
        <v>14</v>
      </c>
      <c r="P8136">
        <v>1</v>
      </c>
      <c r="Q8136">
        <v>1</v>
      </c>
    </row>
    <row r="8137" spans="1:17" x14ac:dyDescent="0.2">
      <c r="A8137" t="s">
        <v>25160</v>
      </c>
      <c r="B8137" t="s">
        <v>87</v>
      </c>
      <c r="C8137" t="s">
        <v>204</v>
      </c>
      <c r="D8137" t="s">
        <v>17029</v>
      </c>
      <c r="E8137" t="s">
        <v>81</v>
      </c>
      <c r="F8137" t="s">
        <v>4873</v>
      </c>
      <c r="G8137">
        <v>0</v>
      </c>
      <c r="H8137">
        <v>0</v>
      </c>
      <c r="I8137">
        <v>0</v>
      </c>
      <c r="J8137">
        <v>0</v>
      </c>
      <c r="K8137">
        <v>0</v>
      </c>
      <c r="L8137">
        <v>0</v>
      </c>
      <c r="M8137">
        <v>0</v>
      </c>
      <c r="N8137">
        <v>10</v>
      </c>
      <c r="O8137">
        <v>8</v>
      </c>
      <c r="P8137">
        <v>1</v>
      </c>
      <c r="Q8137">
        <v>1</v>
      </c>
    </row>
    <row r="8138" spans="1:17" x14ac:dyDescent="0.2">
      <c r="A8138" t="s">
        <v>25161</v>
      </c>
      <c r="B8138" t="s">
        <v>87</v>
      </c>
      <c r="C8138" t="s">
        <v>204</v>
      </c>
      <c r="D8138" t="s">
        <v>17029</v>
      </c>
      <c r="E8138" t="s">
        <v>81</v>
      </c>
      <c r="F8138" t="s">
        <v>17019</v>
      </c>
      <c r="G8138">
        <v>21</v>
      </c>
      <c r="H8138">
        <v>0</v>
      </c>
      <c r="I8138">
        <v>0</v>
      </c>
      <c r="J8138">
        <v>0</v>
      </c>
      <c r="K8138">
        <v>0</v>
      </c>
      <c r="L8138">
        <v>0</v>
      </c>
      <c r="M8138">
        <v>0</v>
      </c>
      <c r="N8138">
        <v>0</v>
      </c>
      <c r="O8138">
        <v>0</v>
      </c>
      <c r="P8138">
        <v>0</v>
      </c>
      <c r="Q8138">
        <v>0</v>
      </c>
    </row>
    <row r="8139" spans="1:17" x14ac:dyDescent="0.2">
      <c r="A8139" t="s">
        <v>25162</v>
      </c>
      <c r="B8139" t="s">
        <v>87</v>
      </c>
      <c r="C8139" t="s">
        <v>204</v>
      </c>
      <c r="D8139" t="s">
        <v>17025</v>
      </c>
      <c r="E8139" t="s">
        <v>79</v>
      </c>
      <c r="F8139" t="s">
        <v>17019</v>
      </c>
      <c r="G8139">
        <v>2</v>
      </c>
      <c r="H8139">
        <v>0</v>
      </c>
      <c r="I8139">
        <v>0</v>
      </c>
      <c r="J8139">
        <v>0</v>
      </c>
      <c r="K8139">
        <v>0</v>
      </c>
      <c r="L8139">
        <v>0</v>
      </c>
      <c r="M8139">
        <v>0</v>
      </c>
      <c r="N8139">
        <v>0</v>
      </c>
      <c r="O8139">
        <v>0</v>
      </c>
      <c r="P8139">
        <v>0</v>
      </c>
      <c r="Q8139">
        <v>0</v>
      </c>
    </row>
    <row r="8140" spans="1:17" x14ac:dyDescent="0.2">
      <c r="A8140" t="s">
        <v>25163</v>
      </c>
      <c r="B8140" t="s">
        <v>87</v>
      </c>
      <c r="C8140" t="s">
        <v>204</v>
      </c>
      <c r="D8140" t="s">
        <v>17025</v>
      </c>
      <c r="E8140" t="s">
        <v>81</v>
      </c>
      <c r="F8140" t="s">
        <v>17019</v>
      </c>
      <c r="G8140">
        <v>2</v>
      </c>
      <c r="H8140">
        <v>0</v>
      </c>
      <c r="I8140">
        <v>0</v>
      </c>
      <c r="J8140">
        <v>0</v>
      </c>
      <c r="K8140">
        <v>0</v>
      </c>
      <c r="L8140">
        <v>0</v>
      </c>
      <c r="M8140">
        <v>0</v>
      </c>
      <c r="N8140">
        <v>0</v>
      </c>
      <c r="O8140">
        <v>0</v>
      </c>
      <c r="P8140">
        <v>0</v>
      </c>
      <c r="Q8140">
        <v>0</v>
      </c>
    </row>
    <row r="8141" spans="1:17" x14ac:dyDescent="0.2">
      <c r="A8141" t="s">
        <v>25164</v>
      </c>
      <c r="B8141" t="s">
        <v>87</v>
      </c>
      <c r="C8141" t="s">
        <v>205</v>
      </c>
      <c r="D8141" t="s">
        <v>17027</v>
      </c>
      <c r="E8141" t="s">
        <v>79</v>
      </c>
      <c r="F8141" t="s">
        <v>17019</v>
      </c>
      <c r="G8141">
        <v>1</v>
      </c>
      <c r="H8141">
        <v>0</v>
      </c>
      <c r="I8141">
        <v>0</v>
      </c>
      <c r="J8141">
        <v>0</v>
      </c>
      <c r="K8141">
        <v>0</v>
      </c>
      <c r="L8141">
        <v>0</v>
      </c>
      <c r="M8141">
        <v>0</v>
      </c>
      <c r="N8141">
        <v>0</v>
      </c>
      <c r="O8141">
        <v>0</v>
      </c>
      <c r="P8141">
        <v>0</v>
      </c>
      <c r="Q8141">
        <v>0</v>
      </c>
    </row>
    <row r="8142" spans="1:17" x14ac:dyDescent="0.2">
      <c r="A8142" t="s">
        <v>25165</v>
      </c>
      <c r="B8142" t="s">
        <v>87</v>
      </c>
      <c r="C8142" t="s">
        <v>205</v>
      </c>
      <c r="D8142" t="s">
        <v>17029</v>
      </c>
      <c r="E8142" t="s">
        <v>79</v>
      </c>
      <c r="F8142" t="s">
        <v>4875</v>
      </c>
      <c r="G8142">
        <v>0</v>
      </c>
      <c r="H8142">
        <v>3</v>
      </c>
      <c r="I8142">
        <v>0</v>
      </c>
      <c r="J8142">
        <v>3</v>
      </c>
      <c r="K8142">
        <v>0</v>
      </c>
      <c r="L8142">
        <v>0</v>
      </c>
      <c r="M8142">
        <v>0</v>
      </c>
      <c r="N8142">
        <v>0</v>
      </c>
      <c r="O8142">
        <v>0</v>
      </c>
      <c r="P8142">
        <v>0</v>
      </c>
      <c r="Q8142">
        <v>0</v>
      </c>
    </row>
    <row r="8143" spans="1:17" x14ac:dyDescent="0.2">
      <c r="A8143" t="s">
        <v>25166</v>
      </c>
      <c r="B8143" t="s">
        <v>87</v>
      </c>
      <c r="C8143" t="s">
        <v>205</v>
      </c>
      <c r="D8143" t="s">
        <v>17029</v>
      </c>
      <c r="E8143" t="s">
        <v>79</v>
      </c>
      <c r="F8143" t="s">
        <v>4877</v>
      </c>
      <c r="G8143">
        <v>0</v>
      </c>
      <c r="H8143">
        <v>3</v>
      </c>
      <c r="I8143">
        <v>0</v>
      </c>
      <c r="J8143">
        <v>3</v>
      </c>
      <c r="K8143">
        <v>0</v>
      </c>
      <c r="L8143">
        <v>0</v>
      </c>
      <c r="M8143">
        <v>0</v>
      </c>
      <c r="N8143">
        <v>0</v>
      </c>
      <c r="O8143">
        <v>0</v>
      </c>
      <c r="P8143">
        <v>0</v>
      </c>
      <c r="Q8143">
        <v>0</v>
      </c>
    </row>
    <row r="8144" spans="1:17" x14ac:dyDescent="0.2">
      <c r="A8144" t="s">
        <v>25167</v>
      </c>
      <c r="B8144" t="s">
        <v>87</v>
      </c>
      <c r="C8144" t="s">
        <v>205</v>
      </c>
      <c r="D8144" t="s">
        <v>17029</v>
      </c>
      <c r="E8144" t="s">
        <v>79</v>
      </c>
      <c r="F8144" t="s">
        <v>4879</v>
      </c>
      <c r="G8144">
        <v>0</v>
      </c>
      <c r="H8144">
        <v>0</v>
      </c>
      <c r="I8144">
        <v>0</v>
      </c>
      <c r="J8144">
        <v>0</v>
      </c>
      <c r="K8144">
        <v>0</v>
      </c>
      <c r="L8144">
        <v>0</v>
      </c>
      <c r="M8144">
        <v>3</v>
      </c>
      <c r="N8144">
        <v>0</v>
      </c>
      <c r="O8144">
        <v>0</v>
      </c>
      <c r="P8144">
        <v>0</v>
      </c>
      <c r="Q8144">
        <v>0</v>
      </c>
    </row>
    <row r="8145" spans="1:17" x14ac:dyDescent="0.2">
      <c r="A8145" t="s">
        <v>25168</v>
      </c>
      <c r="B8145" t="s">
        <v>87</v>
      </c>
      <c r="C8145" t="s">
        <v>205</v>
      </c>
      <c r="D8145" t="s">
        <v>17029</v>
      </c>
      <c r="E8145" t="s">
        <v>79</v>
      </c>
      <c r="F8145" t="s">
        <v>4881</v>
      </c>
      <c r="G8145">
        <v>0</v>
      </c>
      <c r="H8145">
        <v>3</v>
      </c>
      <c r="I8145">
        <v>0</v>
      </c>
      <c r="J8145">
        <v>3</v>
      </c>
      <c r="K8145">
        <v>0</v>
      </c>
      <c r="L8145">
        <v>0</v>
      </c>
      <c r="M8145">
        <v>0</v>
      </c>
      <c r="N8145">
        <v>0</v>
      </c>
      <c r="O8145">
        <v>0</v>
      </c>
      <c r="P8145">
        <v>0</v>
      </c>
      <c r="Q8145">
        <v>0</v>
      </c>
    </row>
    <row r="8146" spans="1:17" x14ac:dyDescent="0.2">
      <c r="A8146" t="s">
        <v>25169</v>
      </c>
      <c r="B8146" t="s">
        <v>87</v>
      </c>
      <c r="C8146" t="s">
        <v>205</v>
      </c>
      <c r="D8146" t="s">
        <v>17029</v>
      </c>
      <c r="E8146" t="s">
        <v>79</v>
      </c>
      <c r="F8146" t="s">
        <v>4883</v>
      </c>
      <c r="G8146">
        <v>0</v>
      </c>
      <c r="H8146">
        <v>3</v>
      </c>
      <c r="I8146">
        <v>0</v>
      </c>
      <c r="J8146">
        <v>3</v>
      </c>
      <c r="K8146">
        <v>0</v>
      </c>
      <c r="L8146">
        <v>0</v>
      </c>
      <c r="M8146">
        <v>0</v>
      </c>
      <c r="N8146">
        <v>0</v>
      </c>
      <c r="O8146">
        <v>0</v>
      </c>
      <c r="P8146">
        <v>0</v>
      </c>
      <c r="Q8146">
        <v>0</v>
      </c>
    </row>
    <row r="8147" spans="1:17" x14ac:dyDescent="0.2">
      <c r="A8147" t="s">
        <v>25170</v>
      </c>
      <c r="B8147" t="s">
        <v>87</v>
      </c>
      <c r="C8147" t="s">
        <v>205</v>
      </c>
      <c r="D8147" t="s">
        <v>17029</v>
      </c>
      <c r="E8147" t="s">
        <v>79</v>
      </c>
      <c r="F8147" t="s">
        <v>4885</v>
      </c>
      <c r="G8147">
        <v>0</v>
      </c>
      <c r="H8147">
        <v>0</v>
      </c>
      <c r="I8147">
        <v>0</v>
      </c>
      <c r="J8147">
        <v>0</v>
      </c>
      <c r="K8147">
        <v>0</v>
      </c>
      <c r="L8147">
        <v>0</v>
      </c>
      <c r="M8147">
        <v>3</v>
      </c>
      <c r="N8147">
        <v>0</v>
      </c>
      <c r="O8147">
        <v>0</v>
      </c>
      <c r="P8147">
        <v>0</v>
      </c>
      <c r="Q8147">
        <v>0</v>
      </c>
    </row>
    <row r="8148" spans="1:17" x14ac:dyDescent="0.2">
      <c r="A8148" t="s">
        <v>25171</v>
      </c>
      <c r="B8148" t="s">
        <v>87</v>
      </c>
      <c r="C8148" t="s">
        <v>205</v>
      </c>
      <c r="D8148" t="s">
        <v>17029</v>
      </c>
      <c r="E8148" t="s">
        <v>79</v>
      </c>
      <c r="F8148" t="s">
        <v>4887</v>
      </c>
      <c r="G8148">
        <v>0</v>
      </c>
      <c r="H8148">
        <v>3</v>
      </c>
      <c r="I8148">
        <v>0</v>
      </c>
      <c r="J8148">
        <v>3</v>
      </c>
      <c r="K8148">
        <v>0</v>
      </c>
      <c r="L8148">
        <v>0</v>
      </c>
      <c r="M8148">
        <v>0</v>
      </c>
      <c r="N8148">
        <v>0</v>
      </c>
      <c r="O8148">
        <v>0</v>
      </c>
      <c r="P8148">
        <v>0</v>
      </c>
      <c r="Q8148">
        <v>0</v>
      </c>
    </row>
    <row r="8149" spans="1:17" x14ac:dyDescent="0.2">
      <c r="A8149" t="s">
        <v>25172</v>
      </c>
      <c r="B8149" t="s">
        <v>87</v>
      </c>
      <c r="C8149" t="s">
        <v>205</v>
      </c>
      <c r="D8149" t="s">
        <v>17029</v>
      </c>
      <c r="E8149" t="s">
        <v>79</v>
      </c>
      <c r="F8149" t="s">
        <v>4889</v>
      </c>
      <c r="G8149">
        <v>0</v>
      </c>
      <c r="H8149">
        <v>0</v>
      </c>
      <c r="I8149">
        <v>0</v>
      </c>
      <c r="J8149">
        <v>0</v>
      </c>
      <c r="K8149">
        <v>0</v>
      </c>
      <c r="L8149">
        <v>0</v>
      </c>
      <c r="M8149">
        <v>3</v>
      </c>
      <c r="N8149">
        <v>0</v>
      </c>
      <c r="O8149">
        <v>0</v>
      </c>
      <c r="P8149">
        <v>0</v>
      </c>
      <c r="Q8149">
        <v>0</v>
      </c>
    </row>
    <row r="8150" spans="1:17" x14ac:dyDescent="0.2">
      <c r="A8150" t="s">
        <v>25173</v>
      </c>
      <c r="B8150" t="s">
        <v>87</v>
      </c>
      <c r="C8150" t="s">
        <v>205</v>
      </c>
      <c r="D8150" t="s">
        <v>17029</v>
      </c>
      <c r="E8150" t="s">
        <v>79</v>
      </c>
      <c r="F8150" t="s">
        <v>4871</v>
      </c>
      <c r="G8150">
        <v>0</v>
      </c>
      <c r="H8150">
        <v>0</v>
      </c>
      <c r="I8150">
        <v>0</v>
      </c>
      <c r="J8150">
        <v>0</v>
      </c>
      <c r="K8150">
        <v>0</v>
      </c>
      <c r="L8150">
        <v>0</v>
      </c>
      <c r="M8150">
        <v>0</v>
      </c>
      <c r="N8150">
        <v>2</v>
      </c>
      <c r="O8150">
        <v>2</v>
      </c>
      <c r="P8150">
        <v>0</v>
      </c>
      <c r="Q8150">
        <v>0</v>
      </c>
    </row>
    <row r="8151" spans="1:17" x14ac:dyDescent="0.2">
      <c r="A8151" t="s">
        <v>25174</v>
      </c>
      <c r="B8151" t="s">
        <v>87</v>
      </c>
      <c r="C8151" t="s">
        <v>205</v>
      </c>
      <c r="D8151" t="s">
        <v>17029</v>
      </c>
      <c r="E8151" t="s">
        <v>79</v>
      </c>
      <c r="F8151" t="s">
        <v>4873</v>
      </c>
      <c r="G8151">
        <v>0</v>
      </c>
      <c r="H8151">
        <v>0</v>
      </c>
      <c r="I8151">
        <v>0</v>
      </c>
      <c r="J8151">
        <v>0</v>
      </c>
      <c r="K8151">
        <v>0</v>
      </c>
      <c r="L8151">
        <v>0</v>
      </c>
      <c r="M8151">
        <v>0</v>
      </c>
      <c r="N8151">
        <v>2</v>
      </c>
      <c r="O8151">
        <v>2</v>
      </c>
      <c r="P8151">
        <v>0</v>
      </c>
      <c r="Q8151">
        <v>0</v>
      </c>
    </row>
    <row r="8152" spans="1:17" x14ac:dyDescent="0.2">
      <c r="A8152" t="s">
        <v>25175</v>
      </c>
      <c r="B8152" t="s">
        <v>87</v>
      </c>
      <c r="C8152" t="s">
        <v>205</v>
      </c>
      <c r="D8152" t="s">
        <v>17029</v>
      </c>
      <c r="E8152" t="s">
        <v>79</v>
      </c>
      <c r="F8152" t="s">
        <v>17019</v>
      </c>
      <c r="G8152">
        <v>3</v>
      </c>
      <c r="H8152">
        <v>0</v>
      </c>
      <c r="I8152">
        <v>0</v>
      </c>
      <c r="J8152">
        <v>0</v>
      </c>
      <c r="K8152">
        <v>0</v>
      </c>
      <c r="L8152">
        <v>0</v>
      </c>
      <c r="M8152">
        <v>0</v>
      </c>
      <c r="N8152">
        <v>0</v>
      </c>
      <c r="O8152">
        <v>0</v>
      </c>
      <c r="P8152">
        <v>0</v>
      </c>
      <c r="Q8152">
        <v>0</v>
      </c>
    </row>
    <row r="8153" spans="1:17" x14ac:dyDescent="0.2">
      <c r="A8153" t="s">
        <v>25176</v>
      </c>
      <c r="B8153" t="s">
        <v>87</v>
      </c>
      <c r="C8153" t="s">
        <v>205</v>
      </c>
      <c r="D8153" t="s">
        <v>17029</v>
      </c>
      <c r="E8153" t="s">
        <v>81</v>
      </c>
      <c r="F8153" t="s">
        <v>4875</v>
      </c>
      <c r="G8153">
        <v>0</v>
      </c>
      <c r="H8153">
        <v>6</v>
      </c>
      <c r="I8153">
        <v>0</v>
      </c>
      <c r="J8153">
        <v>4</v>
      </c>
      <c r="K8153">
        <v>2</v>
      </c>
      <c r="L8153">
        <v>0</v>
      </c>
      <c r="M8153">
        <v>0</v>
      </c>
      <c r="N8153">
        <v>0</v>
      </c>
      <c r="O8153">
        <v>0</v>
      </c>
      <c r="P8153">
        <v>0</v>
      </c>
      <c r="Q8153">
        <v>0</v>
      </c>
    </row>
    <row r="8154" spans="1:17" x14ac:dyDescent="0.2">
      <c r="A8154" t="s">
        <v>25177</v>
      </c>
      <c r="B8154" t="s">
        <v>87</v>
      </c>
      <c r="C8154" t="s">
        <v>205</v>
      </c>
      <c r="D8154" t="s">
        <v>17029</v>
      </c>
      <c r="E8154" t="s">
        <v>81</v>
      </c>
      <c r="F8154" t="s">
        <v>4877</v>
      </c>
      <c r="G8154">
        <v>0</v>
      </c>
      <c r="H8154">
        <v>6</v>
      </c>
      <c r="I8154">
        <v>0</v>
      </c>
      <c r="J8154">
        <v>4</v>
      </c>
      <c r="K8154">
        <v>2</v>
      </c>
      <c r="L8154">
        <v>0</v>
      </c>
      <c r="M8154">
        <v>0</v>
      </c>
      <c r="N8154">
        <v>0</v>
      </c>
      <c r="O8154">
        <v>0</v>
      </c>
      <c r="P8154">
        <v>0</v>
      </c>
      <c r="Q8154">
        <v>0</v>
      </c>
    </row>
    <row r="8155" spans="1:17" x14ac:dyDescent="0.2">
      <c r="A8155" t="s">
        <v>25178</v>
      </c>
      <c r="B8155" t="s">
        <v>87</v>
      </c>
      <c r="C8155" t="s">
        <v>205</v>
      </c>
      <c r="D8155" t="s">
        <v>17029</v>
      </c>
      <c r="E8155" t="s">
        <v>81</v>
      </c>
      <c r="F8155" t="s">
        <v>4879</v>
      </c>
      <c r="G8155">
        <v>0</v>
      </c>
      <c r="H8155">
        <v>0</v>
      </c>
      <c r="I8155">
        <v>0</v>
      </c>
      <c r="J8155">
        <v>0</v>
      </c>
      <c r="K8155">
        <v>0</v>
      </c>
      <c r="L8155">
        <v>0</v>
      </c>
      <c r="M8155">
        <v>6</v>
      </c>
      <c r="N8155">
        <v>0</v>
      </c>
      <c r="O8155">
        <v>0</v>
      </c>
      <c r="P8155">
        <v>0</v>
      </c>
      <c r="Q8155">
        <v>0</v>
      </c>
    </row>
    <row r="8156" spans="1:17" x14ac:dyDescent="0.2">
      <c r="A8156" t="s">
        <v>25179</v>
      </c>
      <c r="B8156" t="s">
        <v>87</v>
      </c>
      <c r="C8156" t="s">
        <v>205</v>
      </c>
      <c r="D8156" t="s">
        <v>17029</v>
      </c>
      <c r="E8156" t="s">
        <v>81</v>
      </c>
      <c r="F8156" t="s">
        <v>4881</v>
      </c>
      <c r="G8156">
        <v>0</v>
      </c>
      <c r="H8156">
        <v>6</v>
      </c>
      <c r="I8156">
        <v>0</v>
      </c>
      <c r="J8156">
        <v>4</v>
      </c>
      <c r="K8156">
        <v>2</v>
      </c>
      <c r="L8156">
        <v>0</v>
      </c>
      <c r="M8156">
        <v>0</v>
      </c>
      <c r="N8156">
        <v>0</v>
      </c>
      <c r="O8156">
        <v>0</v>
      </c>
      <c r="P8156">
        <v>0</v>
      </c>
      <c r="Q8156">
        <v>0</v>
      </c>
    </row>
    <row r="8157" spans="1:17" x14ac:dyDescent="0.2">
      <c r="A8157" t="s">
        <v>25180</v>
      </c>
      <c r="B8157" t="s">
        <v>87</v>
      </c>
      <c r="C8157" t="s">
        <v>205</v>
      </c>
      <c r="D8157" t="s">
        <v>17029</v>
      </c>
      <c r="E8157" t="s">
        <v>81</v>
      </c>
      <c r="F8157" t="s">
        <v>4883</v>
      </c>
      <c r="G8157">
        <v>0</v>
      </c>
      <c r="H8157">
        <v>6</v>
      </c>
      <c r="I8157">
        <v>0</v>
      </c>
      <c r="J8157">
        <v>4</v>
      </c>
      <c r="K8157">
        <v>2</v>
      </c>
      <c r="L8157">
        <v>0</v>
      </c>
      <c r="M8157">
        <v>0</v>
      </c>
      <c r="N8157">
        <v>0</v>
      </c>
      <c r="O8157">
        <v>0</v>
      </c>
      <c r="P8157">
        <v>0</v>
      </c>
      <c r="Q8157">
        <v>0</v>
      </c>
    </row>
    <row r="8158" spans="1:17" x14ac:dyDescent="0.2">
      <c r="A8158" t="s">
        <v>25181</v>
      </c>
      <c r="B8158" t="s">
        <v>87</v>
      </c>
      <c r="C8158" t="s">
        <v>205</v>
      </c>
      <c r="D8158" t="s">
        <v>17029</v>
      </c>
      <c r="E8158" t="s">
        <v>81</v>
      </c>
      <c r="F8158" t="s">
        <v>4885</v>
      </c>
      <c r="G8158">
        <v>0</v>
      </c>
      <c r="H8158">
        <v>0</v>
      </c>
      <c r="I8158">
        <v>0</v>
      </c>
      <c r="J8158">
        <v>0</v>
      </c>
      <c r="K8158">
        <v>0</v>
      </c>
      <c r="L8158">
        <v>0</v>
      </c>
      <c r="M8158">
        <v>6</v>
      </c>
      <c r="N8158">
        <v>0</v>
      </c>
      <c r="O8158">
        <v>0</v>
      </c>
      <c r="P8158">
        <v>0</v>
      </c>
      <c r="Q8158">
        <v>0</v>
      </c>
    </row>
    <row r="8159" spans="1:17" x14ac:dyDescent="0.2">
      <c r="A8159" t="s">
        <v>25182</v>
      </c>
      <c r="B8159" t="s">
        <v>87</v>
      </c>
      <c r="C8159" t="s">
        <v>205</v>
      </c>
      <c r="D8159" t="s">
        <v>17029</v>
      </c>
      <c r="E8159" t="s">
        <v>81</v>
      </c>
      <c r="F8159" t="s">
        <v>4887</v>
      </c>
      <c r="G8159">
        <v>0</v>
      </c>
      <c r="H8159">
        <v>6</v>
      </c>
      <c r="I8159">
        <v>0</v>
      </c>
      <c r="J8159">
        <v>4</v>
      </c>
      <c r="K8159">
        <v>2</v>
      </c>
      <c r="L8159">
        <v>0</v>
      </c>
      <c r="M8159">
        <v>0</v>
      </c>
      <c r="N8159">
        <v>0</v>
      </c>
      <c r="O8159">
        <v>0</v>
      </c>
      <c r="P8159">
        <v>0</v>
      </c>
      <c r="Q8159">
        <v>0</v>
      </c>
    </row>
    <row r="8160" spans="1:17" x14ac:dyDescent="0.2">
      <c r="A8160" t="s">
        <v>25183</v>
      </c>
      <c r="B8160" t="s">
        <v>87</v>
      </c>
      <c r="C8160" t="s">
        <v>205</v>
      </c>
      <c r="D8160" t="s">
        <v>17029</v>
      </c>
      <c r="E8160" t="s">
        <v>81</v>
      </c>
      <c r="F8160" t="s">
        <v>4889</v>
      </c>
      <c r="G8160">
        <v>0</v>
      </c>
      <c r="H8160">
        <v>0</v>
      </c>
      <c r="I8160">
        <v>0</v>
      </c>
      <c r="J8160">
        <v>0</v>
      </c>
      <c r="K8160">
        <v>0</v>
      </c>
      <c r="L8160">
        <v>0</v>
      </c>
      <c r="M8160">
        <v>6</v>
      </c>
      <c r="N8160">
        <v>0</v>
      </c>
      <c r="O8160">
        <v>0</v>
      </c>
      <c r="P8160">
        <v>0</v>
      </c>
      <c r="Q8160">
        <v>0</v>
      </c>
    </row>
    <row r="8161" spans="1:17" x14ac:dyDescent="0.2">
      <c r="A8161" t="s">
        <v>25184</v>
      </c>
      <c r="B8161" t="s">
        <v>87</v>
      </c>
      <c r="C8161" t="s">
        <v>205</v>
      </c>
      <c r="D8161" t="s">
        <v>17029</v>
      </c>
      <c r="E8161" t="s">
        <v>81</v>
      </c>
      <c r="F8161" t="s">
        <v>4871</v>
      </c>
      <c r="G8161">
        <v>0</v>
      </c>
      <c r="H8161">
        <v>0</v>
      </c>
      <c r="I8161">
        <v>0</v>
      </c>
      <c r="J8161">
        <v>0</v>
      </c>
      <c r="K8161">
        <v>0</v>
      </c>
      <c r="L8161">
        <v>0</v>
      </c>
      <c r="M8161">
        <v>0</v>
      </c>
      <c r="N8161">
        <v>5</v>
      </c>
      <c r="O8161">
        <v>4</v>
      </c>
      <c r="P8161">
        <v>1</v>
      </c>
      <c r="Q8161">
        <v>0</v>
      </c>
    </row>
    <row r="8162" spans="1:17" x14ac:dyDescent="0.2">
      <c r="A8162" t="s">
        <v>25185</v>
      </c>
      <c r="B8162" t="s">
        <v>87</v>
      </c>
      <c r="C8162" t="s">
        <v>205</v>
      </c>
      <c r="D8162" t="s">
        <v>17029</v>
      </c>
      <c r="E8162" t="s">
        <v>81</v>
      </c>
      <c r="F8162" t="s">
        <v>4873</v>
      </c>
      <c r="G8162">
        <v>0</v>
      </c>
      <c r="H8162">
        <v>0</v>
      </c>
      <c r="I8162">
        <v>0</v>
      </c>
      <c r="J8162">
        <v>0</v>
      </c>
      <c r="K8162">
        <v>0</v>
      </c>
      <c r="L8162">
        <v>0</v>
      </c>
      <c r="M8162">
        <v>0</v>
      </c>
      <c r="N8162">
        <v>3</v>
      </c>
      <c r="O8162">
        <v>2</v>
      </c>
      <c r="P8162">
        <v>1</v>
      </c>
      <c r="Q8162">
        <v>0</v>
      </c>
    </row>
    <row r="8163" spans="1:17" x14ac:dyDescent="0.2">
      <c r="A8163" t="s">
        <v>25186</v>
      </c>
      <c r="B8163" t="s">
        <v>87</v>
      </c>
      <c r="C8163" t="s">
        <v>205</v>
      </c>
      <c r="D8163" t="s">
        <v>17029</v>
      </c>
      <c r="E8163" t="s">
        <v>81</v>
      </c>
      <c r="F8163" t="s">
        <v>17019</v>
      </c>
      <c r="G8163">
        <v>6</v>
      </c>
      <c r="H8163">
        <v>0</v>
      </c>
      <c r="I8163">
        <v>0</v>
      </c>
      <c r="J8163">
        <v>0</v>
      </c>
      <c r="K8163">
        <v>0</v>
      </c>
      <c r="L8163">
        <v>0</v>
      </c>
      <c r="M8163">
        <v>0</v>
      </c>
      <c r="N8163">
        <v>0</v>
      </c>
      <c r="O8163">
        <v>0</v>
      </c>
      <c r="P8163">
        <v>0</v>
      </c>
      <c r="Q8163">
        <v>0</v>
      </c>
    </row>
    <row r="8164" spans="1:17" x14ac:dyDescent="0.2">
      <c r="A8164" t="s">
        <v>25187</v>
      </c>
      <c r="B8164" t="s">
        <v>87</v>
      </c>
      <c r="C8164" t="s">
        <v>206</v>
      </c>
      <c r="D8164" t="s">
        <v>17027</v>
      </c>
      <c r="E8164" t="s">
        <v>81</v>
      </c>
      <c r="F8164" t="s">
        <v>17019</v>
      </c>
      <c r="G8164">
        <v>1</v>
      </c>
      <c r="H8164">
        <v>0</v>
      </c>
      <c r="I8164">
        <v>0</v>
      </c>
      <c r="J8164">
        <v>0</v>
      </c>
      <c r="K8164">
        <v>0</v>
      </c>
      <c r="L8164">
        <v>0</v>
      </c>
      <c r="M8164">
        <v>0</v>
      </c>
      <c r="N8164">
        <v>0</v>
      </c>
      <c r="O8164">
        <v>0</v>
      </c>
      <c r="P8164">
        <v>0</v>
      </c>
      <c r="Q8164">
        <v>0</v>
      </c>
    </row>
    <row r="8165" spans="1:17" x14ac:dyDescent="0.2">
      <c r="A8165" t="s">
        <v>25188</v>
      </c>
      <c r="B8165" t="s">
        <v>87</v>
      </c>
      <c r="C8165" t="s">
        <v>206</v>
      </c>
      <c r="D8165" t="s">
        <v>17029</v>
      </c>
      <c r="E8165" t="s">
        <v>79</v>
      </c>
      <c r="F8165" t="s">
        <v>4875</v>
      </c>
      <c r="G8165">
        <v>0</v>
      </c>
      <c r="H8165">
        <v>15</v>
      </c>
      <c r="I8165">
        <v>4</v>
      </c>
      <c r="J8165">
        <v>11</v>
      </c>
      <c r="K8165">
        <v>0</v>
      </c>
      <c r="L8165">
        <v>0</v>
      </c>
      <c r="M8165">
        <v>0</v>
      </c>
      <c r="N8165">
        <v>0</v>
      </c>
      <c r="O8165">
        <v>0</v>
      </c>
      <c r="P8165">
        <v>0</v>
      </c>
      <c r="Q8165">
        <v>0</v>
      </c>
    </row>
    <row r="8166" spans="1:17" x14ac:dyDescent="0.2">
      <c r="A8166" t="s">
        <v>25189</v>
      </c>
      <c r="B8166" t="s">
        <v>87</v>
      </c>
      <c r="C8166" t="s">
        <v>206</v>
      </c>
      <c r="D8166" t="s">
        <v>17029</v>
      </c>
      <c r="E8166" t="s">
        <v>79</v>
      </c>
      <c r="F8166" t="s">
        <v>4877</v>
      </c>
      <c r="G8166">
        <v>0</v>
      </c>
      <c r="H8166">
        <v>15</v>
      </c>
      <c r="I8166">
        <v>1</v>
      </c>
      <c r="J8166">
        <v>14</v>
      </c>
      <c r="K8166">
        <v>0</v>
      </c>
      <c r="L8166">
        <v>0</v>
      </c>
      <c r="M8166">
        <v>0</v>
      </c>
      <c r="N8166">
        <v>0</v>
      </c>
      <c r="O8166">
        <v>0</v>
      </c>
      <c r="P8166">
        <v>0</v>
      </c>
      <c r="Q8166">
        <v>0</v>
      </c>
    </row>
    <row r="8167" spans="1:17" x14ac:dyDescent="0.2">
      <c r="A8167" t="s">
        <v>25190</v>
      </c>
      <c r="B8167" t="s">
        <v>87</v>
      </c>
      <c r="C8167" t="s">
        <v>206</v>
      </c>
      <c r="D8167" t="s">
        <v>17029</v>
      </c>
      <c r="E8167" t="s">
        <v>79</v>
      </c>
      <c r="F8167" t="s">
        <v>4879</v>
      </c>
      <c r="G8167">
        <v>0</v>
      </c>
      <c r="H8167">
        <v>0</v>
      </c>
      <c r="I8167">
        <v>0</v>
      </c>
      <c r="J8167">
        <v>0</v>
      </c>
      <c r="K8167">
        <v>0</v>
      </c>
      <c r="L8167">
        <v>0</v>
      </c>
      <c r="M8167">
        <v>15</v>
      </c>
      <c r="N8167">
        <v>0</v>
      </c>
      <c r="O8167">
        <v>0</v>
      </c>
      <c r="P8167">
        <v>0</v>
      </c>
      <c r="Q8167">
        <v>0</v>
      </c>
    </row>
    <row r="8168" spans="1:17" x14ac:dyDescent="0.2">
      <c r="A8168" t="s">
        <v>25191</v>
      </c>
      <c r="B8168" t="s">
        <v>87</v>
      </c>
      <c r="C8168" t="s">
        <v>206</v>
      </c>
      <c r="D8168" t="s">
        <v>17029</v>
      </c>
      <c r="E8168" t="s">
        <v>79</v>
      </c>
      <c r="F8168" t="s">
        <v>4881</v>
      </c>
      <c r="G8168">
        <v>0</v>
      </c>
      <c r="H8168">
        <v>15</v>
      </c>
      <c r="I8168">
        <v>1</v>
      </c>
      <c r="J8168">
        <v>14</v>
      </c>
      <c r="K8168">
        <v>0</v>
      </c>
      <c r="L8168">
        <v>0</v>
      </c>
      <c r="M8168">
        <v>0</v>
      </c>
      <c r="N8168">
        <v>0</v>
      </c>
      <c r="O8168">
        <v>0</v>
      </c>
      <c r="P8168">
        <v>0</v>
      </c>
      <c r="Q8168">
        <v>0</v>
      </c>
    </row>
    <row r="8169" spans="1:17" x14ac:dyDescent="0.2">
      <c r="A8169" t="s">
        <v>25192</v>
      </c>
      <c r="B8169" t="s">
        <v>87</v>
      </c>
      <c r="C8169" t="s">
        <v>206</v>
      </c>
      <c r="D8169" t="s">
        <v>17029</v>
      </c>
      <c r="E8169" t="s">
        <v>79</v>
      </c>
      <c r="F8169" t="s">
        <v>4883</v>
      </c>
      <c r="G8169">
        <v>0</v>
      </c>
      <c r="H8169">
        <v>15</v>
      </c>
      <c r="I8169">
        <v>1</v>
      </c>
      <c r="J8169">
        <v>14</v>
      </c>
      <c r="K8169">
        <v>0</v>
      </c>
      <c r="L8169">
        <v>0</v>
      </c>
      <c r="M8169">
        <v>0</v>
      </c>
      <c r="N8169">
        <v>0</v>
      </c>
      <c r="O8169">
        <v>0</v>
      </c>
      <c r="P8169">
        <v>0</v>
      </c>
      <c r="Q8169">
        <v>0</v>
      </c>
    </row>
    <row r="8170" spans="1:17" x14ac:dyDescent="0.2">
      <c r="A8170" t="s">
        <v>25193</v>
      </c>
      <c r="B8170" t="s">
        <v>87</v>
      </c>
      <c r="C8170" t="s">
        <v>206</v>
      </c>
      <c r="D8170" t="s">
        <v>17029</v>
      </c>
      <c r="E8170" t="s">
        <v>79</v>
      </c>
      <c r="F8170" t="s">
        <v>4885</v>
      </c>
      <c r="G8170">
        <v>0</v>
      </c>
      <c r="H8170">
        <v>0</v>
      </c>
      <c r="I8170">
        <v>0</v>
      </c>
      <c r="J8170">
        <v>0</v>
      </c>
      <c r="K8170">
        <v>0</v>
      </c>
      <c r="L8170">
        <v>0</v>
      </c>
      <c r="M8170">
        <v>15</v>
      </c>
      <c r="N8170">
        <v>0</v>
      </c>
      <c r="O8170">
        <v>0</v>
      </c>
      <c r="P8170">
        <v>0</v>
      </c>
      <c r="Q8170">
        <v>0</v>
      </c>
    </row>
    <row r="8171" spans="1:17" x14ac:dyDescent="0.2">
      <c r="A8171" t="s">
        <v>25194</v>
      </c>
      <c r="B8171" t="s">
        <v>87</v>
      </c>
      <c r="C8171" t="s">
        <v>206</v>
      </c>
      <c r="D8171" t="s">
        <v>17029</v>
      </c>
      <c r="E8171" t="s">
        <v>79</v>
      </c>
      <c r="F8171" t="s">
        <v>4887</v>
      </c>
      <c r="G8171">
        <v>0</v>
      </c>
      <c r="H8171">
        <v>15</v>
      </c>
      <c r="I8171">
        <v>1</v>
      </c>
      <c r="J8171">
        <v>14</v>
      </c>
      <c r="K8171">
        <v>0</v>
      </c>
      <c r="L8171">
        <v>0</v>
      </c>
      <c r="M8171">
        <v>0</v>
      </c>
      <c r="N8171">
        <v>0</v>
      </c>
      <c r="O8171">
        <v>0</v>
      </c>
      <c r="P8171">
        <v>0</v>
      </c>
      <c r="Q8171">
        <v>0</v>
      </c>
    </row>
    <row r="8172" spans="1:17" x14ac:dyDescent="0.2">
      <c r="A8172" t="s">
        <v>25195</v>
      </c>
      <c r="B8172" t="s">
        <v>87</v>
      </c>
      <c r="C8172" t="s">
        <v>206</v>
      </c>
      <c r="D8172" t="s">
        <v>17029</v>
      </c>
      <c r="E8172" t="s">
        <v>79</v>
      </c>
      <c r="F8172" t="s">
        <v>4889</v>
      </c>
      <c r="G8172">
        <v>0</v>
      </c>
      <c r="H8172">
        <v>0</v>
      </c>
      <c r="I8172">
        <v>0</v>
      </c>
      <c r="J8172">
        <v>0</v>
      </c>
      <c r="K8172">
        <v>0</v>
      </c>
      <c r="L8172">
        <v>0</v>
      </c>
      <c r="M8172">
        <v>15</v>
      </c>
      <c r="N8172">
        <v>0</v>
      </c>
      <c r="O8172">
        <v>0</v>
      </c>
      <c r="P8172">
        <v>0</v>
      </c>
      <c r="Q8172">
        <v>0</v>
      </c>
    </row>
    <row r="8173" spans="1:17" x14ac:dyDescent="0.2">
      <c r="A8173" t="s">
        <v>25196</v>
      </c>
      <c r="B8173" t="s">
        <v>87</v>
      </c>
      <c r="C8173" t="s">
        <v>206</v>
      </c>
      <c r="D8173" t="s">
        <v>17029</v>
      </c>
      <c r="E8173" t="s">
        <v>79</v>
      </c>
      <c r="F8173" t="s">
        <v>4871</v>
      </c>
      <c r="G8173">
        <v>0</v>
      </c>
      <c r="H8173">
        <v>0</v>
      </c>
      <c r="I8173">
        <v>0</v>
      </c>
      <c r="J8173">
        <v>0</v>
      </c>
      <c r="K8173">
        <v>0</v>
      </c>
      <c r="L8173">
        <v>0</v>
      </c>
      <c r="M8173">
        <v>0</v>
      </c>
      <c r="N8173">
        <v>10</v>
      </c>
      <c r="O8173">
        <v>10</v>
      </c>
      <c r="P8173">
        <v>0</v>
      </c>
      <c r="Q8173">
        <v>0</v>
      </c>
    </row>
    <row r="8174" spans="1:17" x14ac:dyDescent="0.2">
      <c r="A8174" t="s">
        <v>25197</v>
      </c>
      <c r="B8174" t="s">
        <v>87</v>
      </c>
      <c r="C8174" t="s">
        <v>206</v>
      </c>
      <c r="D8174" t="s">
        <v>17029</v>
      </c>
      <c r="E8174" t="s">
        <v>79</v>
      </c>
      <c r="F8174" t="s">
        <v>4873</v>
      </c>
      <c r="G8174">
        <v>0</v>
      </c>
      <c r="H8174">
        <v>0</v>
      </c>
      <c r="I8174">
        <v>0</v>
      </c>
      <c r="J8174">
        <v>0</v>
      </c>
      <c r="K8174">
        <v>0</v>
      </c>
      <c r="L8174">
        <v>0</v>
      </c>
      <c r="M8174">
        <v>0</v>
      </c>
      <c r="N8174">
        <v>6</v>
      </c>
      <c r="O8174">
        <v>6</v>
      </c>
      <c r="P8174">
        <v>0</v>
      </c>
      <c r="Q8174">
        <v>0</v>
      </c>
    </row>
    <row r="8175" spans="1:17" x14ac:dyDescent="0.2">
      <c r="A8175" t="s">
        <v>25198</v>
      </c>
      <c r="B8175" t="s">
        <v>86</v>
      </c>
      <c r="C8175" t="s">
        <v>108</v>
      </c>
      <c r="D8175" t="s">
        <v>17029</v>
      </c>
      <c r="E8175" t="s">
        <v>79</v>
      </c>
      <c r="F8175" t="s">
        <v>4889</v>
      </c>
      <c r="G8175">
        <v>0</v>
      </c>
      <c r="H8175">
        <v>0</v>
      </c>
      <c r="I8175">
        <v>0</v>
      </c>
      <c r="J8175">
        <v>0</v>
      </c>
      <c r="K8175">
        <v>0</v>
      </c>
      <c r="L8175">
        <v>0</v>
      </c>
      <c r="M8175">
        <v>4</v>
      </c>
      <c r="N8175">
        <v>0</v>
      </c>
      <c r="O8175">
        <v>0</v>
      </c>
      <c r="P8175">
        <v>0</v>
      </c>
      <c r="Q8175">
        <v>0</v>
      </c>
    </row>
    <row r="8176" spans="1:17" x14ac:dyDescent="0.2">
      <c r="A8176" t="s">
        <v>25199</v>
      </c>
      <c r="B8176" t="s">
        <v>86</v>
      </c>
      <c r="C8176" t="s">
        <v>108</v>
      </c>
      <c r="D8176" t="s">
        <v>17029</v>
      </c>
      <c r="E8176" t="s">
        <v>79</v>
      </c>
      <c r="F8176" t="s">
        <v>4871</v>
      </c>
      <c r="G8176">
        <v>0</v>
      </c>
      <c r="H8176">
        <v>0</v>
      </c>
      <c r="I8176">
        <v>0</v>
      </c>
      <c r="J8176">
        <v>0</v>
      </c>
      <c r="K8176">
        <v>0</v>
      </c>
      <c r="L8176">
        <v>0</v>
      </c>
      <c r="M8176">
        <v>0</v>
      </c>
      <c r="N8176">
        <v>4</v>
      </c>
      <c r="O8176">
        <v>4</v>
      </c>
      <c r="P8176">
        <v>0</v>
      </c>
      <c r="Q8176">
        <v>0</v>
      </c>
    </row>
    <row r="8177" spans="1:17" x14ac:dyDescent="0.2">
      <c r="A8177" t="s">
        <v>25200</v>
      </c>
      <c r="B8177" t="s">
        <v>86</v>
      </c>
      <c r="C8177" t="s">
        <v>108</v>
      </c>
      <c r="D8177" t="s">
        <v>17029</v>
      </c>
      <c r="E8177" t="s">
        <v>79</v>
      </c>
      <c r="F8177" t="s">
        <v>4873</v>
      </c>
      <c r="G8177">
        <v>0</v>
      </c>
      <c r="H8177">
        <v>0</v>
      </c>
      <c r="I8177">
        <v>0</v>
      </c>
      <c r="J8177">
        <v>0</v>
      </c>
      <c r="K8177">
        <v>0</v>
      </c>
      <c r="L8177">
        <v>0</v>
      </c>
      <c r="M8177">
        <v>0</v>
      </c>
      <c r="N8177">
        <v>2</v>
      </c>
      <c r="O8177">
        <v>2</v>
      </c>
      <c r="P8177">
        <v>0</v>
      </c>
      <c r="Q8177">
        <v>0</v>
      </c>
    </row>
    <row r="8178" spans="1:17" x14ac:dyDescent="0.2">
      <c r="A8178" t="s">
        <v>25201</v>
      </c>
      <c r="B8178" t="s">
        <v>86</v>
      </c>
      <c r="C8178" t="s">
        <v>108</v>
      </c>
      <c r="D8178" t="s">
        <v>17029</v>
      </c>
      <c r="E8178" t="s">
        <v>79</v>
      </c>
      <c r="F8178" t="s">
        <v>17019</v>
      </c>
      <c r="G8178">
        <v>4</v>
      </c>
      <c r="H8178">
        <v>0</v>
      </c>
      <c r="I8178">
        <v>0</v>
      </c>
      <c r="J8178">
        <v>0</v>
      </c>
      <c r="K8178">
        <v>0</v>
      </c>
      <c r="L8178">
        <v>0</v>
      </c>
      <c r="M8178">
        <v>0</v>
      </c>
      <c r="N8178">
        <v>0</v>
      </c>
      <c r="O8178">
        <v>0</v>
      </c>
      <c r="P8178">
        <v>0</v>
      </c>
      <c r="Q8178">
        <v>0</v>
      </c>
    </row>
    <row r="8179" spans="1:17" x14ac:dyDescent="0.2">
      <c r="A8179" t="s">
        <v>25202</v>
      </c>
      <c r="B8179" t="s">
        <v>86</v>
      </c>
      <c r="C8179" t="s">
        <v>108</v>
      </c>
      <c r="D8179" t="s">
        <v>17029</v>
      </c>
      <c r="E8179" t="s">
        <v>81</v>
      </c>
      <c r="F8179" t="s">
        <v>4875</v>
      </c>
      <c r="G8179">
        <v>0</v>
      </c>
      <c r="H8179">
        <v>8</v>
      </c>
      <c r="I8179">
        <v>1</v>
      </c>
      <c r="J8179">
        <v>6</v>
      </c>
      <c r="K8179">
        <v>1</v>
      </c>
      <c r="L8179">
        <v>0</v>
      </c>
      <c r="M8179">
        <v>0</v>
      </c>
      <c r="N8179">
        <v>0</v>
      </c>
      <c r="O8179">
        <v>0</v>
      </c>
      <c r="P8179">
        <v>0</v>
      </c>
      <c r="Q8179">
        <v>0</v>
      </c>
    </row>
    <row r="8180" spans="1:17" x14ac:dyDescent="0.2">
      <c r="A8180" t="s">
        <v>25203</v>
      </c>
      <c r="B8180" t="s">
        <v>86</v>
      </c>
      <c r="C8180" t="s">
        <v>108</v>
      </c>
      <c r="D8180" t="s">
        <v>17029</v>
      </c>
      <c r="E8180" t="s">
        <v>81</v>
      </c>
      <c r="F8180" t="s">
        <v>4877</v>
      </c>
      <c r="G8180">
        <v>0</v>
      </c>
      <c r="H8180">
        <v>8</v>
      </c>
      <c r="I8180">
        <v>1</v>
      </c>
      <c r="J8180">
        <v>5</v>
      </c>
      <c r="K8180">
        <v>2</v>
      </c>
      <c r="L8180">
        <v>0</v>
      </c>
      <c r="M8180">
        <v>0</v>
      </c>
      <c r="N8180">
        <v>0</v>
      </c>
      <c r="O8180">
        <v>0</v>
      </c>
      <c r="P8180">
        <v>0</v>
      </c>
      <c r="Q8180">
        <v>0</v>
      </c>
    </row>
    <row r="8181" spans="1:17" x14ac:dyDescent="0.2">
      <c r="A8181" t="s">
        <v>25204</v>
      </c>
      <c r="B8181" t="s">
        <v>86</v>
      </c>
      <c r="C8181" t="s">
        <v>108</v>
      </c>
      <c r="D8181" t="s">
        <v>17029</v>
      </c>
      <c r="E8181" t="s">
        <v>81</v>
      </c>
      <c r="F8181" t="s">
        <v>4879</v>
      </c>
      <c r="G8181">
        <v>0</v>
      </c>
      <c r="H8181">
        <v>0</v>
      </c>
      <c r="I8181">
        <v>0</v>
      </c>
      <c r="J8181">
        <v>0</v>
      </c>
      <c r="K8181">
        <v>0</v>
      </c>
      <c r="L8181">
        <v>0</v>
      </c>
      <c r="M8181">
        <v>8</v>
      </c>
      <c r="N8181">
        <v>0</v>
      </c>
      <c r="O8181">
        <v>0</v>
      </c>
      <c r="P8181">
        <v>0</v>
      </c>
      <c r="Q8181">
        <v>0</v>
      </c>
    </row>
    <row r="8182" spans="1:17" x14ac:dyDescent="0.2">
      <c r="A8182" t="s">
        <v>25205</v>
      </c>
      <c r="B8182" t="s">
        <v>86</v>
      </c>
      <c r="C8182" t="s">
        <v>108</v>
      </c>
      <c r="D8182" t="s">
        <v>17029</v>
      </c>
      <c r="E8182" t="s">
        <v>81</v>
      </c>
      <c r="F8182" t="s">
        <v>4881</v>
      </c>
      <c r="G8182">
        <v>0</v>
      </c>
      <c r="H8182">
        <v>8</v>
      </c>
      <c r="I8182">
        <v>1</v>
      </c>
      <c r="J8182">
        <v>5</v>
      </c>
      <c r="K8182">
        <v>2</v>
      </c>
      <c r="L8182">
        <v>0</v>
      </c>
      <c r="M8182">
        <v>0</v>
      </c>
      <c r="N8182">
        <v>0</v>
      </c>
      <c r="O8182">
        <v>0</v>
      </c>
      <c r="P8182">
        <v>0</v>
      </c>
      <c r="Q8182">
        <v>0</v>
      </c>
    </row>
    <row r="8183" spans="1:17" x14ac:dyDescent="0.2">
      <c r="A8183" t="s">
        <v>25206</v>
      </c>
      <c r="B8183" t="s">
        <v>86</v>
      </c>
      <c r="C8183" t="s">
        <v>108</v>
      </c>
      <c r="D8183" t="s">
        <v>17029</v>
      </c>
      <c r="E8183" t="s">
        <v>81</v>
      </c>
      <c r="F8183" t="s">
        <v>4883</v>
      </c>
      <c r="G8183">
        <v>0</v>
      </c>
      <c r="H8183">
        <v>8</v>
      </c>
      <c r="I8183">
        <v>1</v>
      </c>
      <c r="J8183">
        <v>5</v>
      </c>
      <c r="K8183">
        <v>2</v>
      </c>
      <c r="L8183">
        <v>0</v>
      </c>
      <c r="M8183">
        <v>0</v>
      </c>
      <c r="N8183">
        <v>0</v>
      </c>
      <c r="O8183">
        <v>0</v>
      </c>
      <c r="P8183">
        <v>0</v>
      </c>
      <c r="Q8183">
        <v>0</v>
      </c>
    </row>
    <row r="8184" spans="1:17" x14ac:dyDescent="0.2">
      <c r="A8184" t="s">
        <v>25207</v>
      </c>
      <c r="B8184" t="s">
        <v>86</v>
      </c>
      <c r="C8184" t="s">
        <v>108</v>
      </c>
      <c r="D8184" t="s">
        <v>17029</v>
      </c>
      <c r="E8184" t="s">
        <v>81</v>
      </c>
      <c r="F8184" t="s">
        <v>4885</v>
      </c>
      <c r="G8184">
        <v>0</v>
      </c>
      <c r="H8184">
        <v>0</v>
      </c>
      <c r="I8184">
        <v>0</v>
      </c>
      <c r="J8184">
        <v>0</v>
      </c>
      <c r="K8184">
        <v>0</v>
      </c>
      <c r="L8184">
        <v>0</v>
      </c>
      <c r="M8184">
        <v>8</v>
      </c>
      <c r="N8184">
        <v>0</v>
      </c>
      <c r="O8184">
        <v>0</v>
      </c>
      <c r="P8184">
        <v>0</v>
      </c>
      <c r="Q8184">
        <v>0</v>
      </c>
    </row>
    <row r="8185" spans="1:17" x14ac:dyDescent="0.2">
      <c r="A8185" t="s">
        <v>25208</v>
      </c>
      <c r="B8185" t="s">
        <v>86</v>
      </c>
      <c r="C8185" t="s">
        <v>108</v>
      </c>
      <c r="D8185" t="s">
        <v>17029</v>
      </c>
      <c r="E8185" t="s">
        <v>81</v>
      </c>
      <c r="F8185" t="s">
        <v>4887</v>
      </c>
      <c r="G8185">
        <v>0</v>
      </c>
      <c r="H8185">
        <v>8</v>
      </c>
      <c r="I8185">
        <v>1</v>
      </c>
      <c r="J8185">
        <v>5</v>
      </c>
      <c r="K8185">
        <v>2</v>
      </c>
      <c r="L8185">
        <v>0</v>
      </c>
      <c r="M8185">
        <v>0</v>
      </c>
      <c r="N8185">
        <v>0</v>
      </c>
      <c r="O8185">
        <v>0</v>
      </c>
      <c r="P8185">
        <v>0</v>
      </c>
      <c r="Q8185">
        <v>0</v>
      </c>
    </row>
    <row r="8186" spans="1:17" x14ac:dyDescent="0.2">
      <c r="A8186" t="s">
        <v>25209</v>
      </c>
      <c r="B8186" t="s">
        <v>86</v>
      </c>
      <c r="C8186" t="s">
        <v>108</v>
      </c>
      <c r="D8186" t="s">
        <v>17029</v>
      </c>
      <c r="E8186" t="s">
        <v>81</v>
      </c>
      <c r="F8186" t="s">
        <v>4889</v>
      </c>
      <c r="G8186">
        <v>0</v>
      </c>
      <c r="H8186">
        <v>0</v>
      </c>
      <c r="I8186">
        <v>0</v>
      </c>
      <c r="J8186">
        <v>0</v>
      </c>
      <c r="K8186">
        <v>0</v>
      </c>
      <c r="L8186">
        <v>0</v>
      </c>
      <c r="M8186">
        <v>8</v>
      </c>
      <c r="N8186">
        <v>0</v>
      </c>
      <c r="O8186">
        <v>0</v>
      </c>
      <c r="P8186">
        <v>0</v>
      </c>
      <c r="Q8186">
        <v>0</v>
      </c>
    </row>
    <row r="8187" spans="1:17" x14ac:dyDescent="0.2">
      <c r="A8187" t="s">
        <v>25210</v>
      </c>
      <c r="B8187" t="s">
        <v>86</v>
      </c>
      <c r="C8187" t="s">
        <v>108</v>
      </c>
      <c r="D8187" t="s">
        <v>17029</v>
      </c>
      <c r="E8187" t="s">
        <v>81</v>
      </c>
      <c r="F8187" t="s">
        <v>4871</v>
      </c>
      <c r="G8187">
        <v>0</v>
      </c>
      <c r="H8187">
        <v>0</v>
      </c>
      <c r="I8187">
        <v>0</v>
      </c>
      <c r="J8187">
        <v>0</v>
      </c>
      <c r="K8187">
        <v>0</v>
      </c>
      <c r="L8187">
        <v>0</v>
      </c>
      <c r="M8187">
        <v>0</v>
      </c>
      <c r="N8187">
        <v>8</v>
      </c>
      <c r="O8187">
        <v>7</v>
      </c>
      <c r="P8187">
        <v>1</v>
      </c>
      <c r="Q8187">
        <v>0</v>
      </c>
    </row>
    <row r="8188" spans="1:17" x14ac:dyDescent="0.2">
      <c r="A8188" t="s">
        <v>25211</v>
      </c>
      <c r="B8188" t="s">
        <v>86</v>
      </c>
      <c r="C8188" t="s">
        <v>108</v>
      </c>
      <c r="D8188" t="s">
        <v>17029</v>
      </c>
      <c r="E8188" t="s">
        <v>81</v>
      </c>
      <c r="F8188" t="s">
        <v>4873</v>
      </c>
      <c r="G8188">
        <v>0</v>
      </c>
      <c r="H8188">
        <v>0</v>
      </c>
      <c r="I8188">
        <v>0</v>
      </c>
      <c r="J8188">
        <v>0</v>
      </c>
      <c r="K8188">
        <v>0</v>
      </c>
      <c r="L8188">
        <v>0</v>
      </c>
      <c r="M8188">
        <v>0</v>
      </c>
      <c r="N8188">
        <v>6</v>
      </c>
      <c r="O8188">
        <v>5</v>
      </c>
      <c r="P8188">
        <v>1</v>
      </c>
      <c r="Q8188">
        <v>0</v>
      </c>
    </row>
    <row r="8189" spans="1:17" x14ac:dyDescent="0.2">
      <c r="A8189" t="s">
        <v>25212</v>
      </c>
      <c r="B8189" t="s">
        <v>86</v>
      </c>
      <c r="C8189" t="s">
        <v>108</v>
      </c>
      <c r="D8189" t="s">
        <v>17029</v>
      </c>
      <c r="E8189" t="s">
        <v>81</v>
      </c>
      <c r="F8189" t="s">
        <v>17019</v>
      </c>
      <c r="G8189">
        <v>8</v>
      </c>
      <c r="H8189">
        <v>0</v>
      </c>
      <c r="I8189">
        <v>0</v>
      </c>
      <c r="J8189">
        <v>0</v>
      </c>
      <c r="K8189">
        <v>0</v>
      </c>
      <c r="L8189">
        <v>0</v>
      </c>
      <c r="M8189">
        <v>0</v>
      </c>
      <c r="N8189">
        <v>0</v>
      </c>
      <c r="O8189">
        <v>0</v>
      </c>
      <c r="P8189">
        <v>0</v>
      </c>
      <c r="Q8189">
        <v>0</v>
      </c>
    </row>
    <row r="8190" spans="1:17" x14ac:dyDescent="0.2">
      <c r="A8190" t="s">
        <v>25213</v>
      </c>
      <c r="B8190" t="s">
        <v>86</v>
      </c>
      <c r="C8190" t="s">
        <v>108</v>
      </c>
      <c r="D8190" t="s">
        <v>17021</v>
      </c>
      <c r="E8190" t="s">
        <v>81</v>
      </c>
      <c r="F8190" t="s">
        <v>17022</v>
      </c>
      <c r="G8190">
        <v>0</v>
      </c>
      <c r="H8190">
        <v>0</v>
      </c>
      <c r="I8190">
        <v>0</v>
      </c>
      <c r="J8190">
        <v>0</v>
      </c>
      <c r="K8190">
        <v>0</v>
      </c>
      <c r="L8190">
        <v>0</v>
      </c>
      <c r="M8190">
        <v>0</v>
      </c>
      <c r="N8190">
        <v>3</v>
      </c>
      <c r="O8190">
        <v>3</v>
      </c>
      <c r="P8190">
        <v>0</v>
      </c>
      <c r="Q8190">
        <v>0</v>
      </c>
    </row>
    <row r="8191" spans="1:17" x14ac:dyDescent="0.2">
      <c r="A8191" t="s">
        <v>25214</v>
      </c>
      <c r="B8191" t="s">
        <v>86</v>
      </c>
      <c r="C8191" t="s">
        <v>108</v>
      </c>
      <c r="D8191" t="s">
        <v>17021</v>
      </c>
      <c r="E8191" t="s">
        <v>81</v>
      </c>
      <c r="F8191" t="s">
        <v>17019</v>
      </c>
      <c r="G8191">
        <v>3</v>
      </c>
      <c r="H8191">
        <v>0</v>
      </c>
      <c r="I8191">
        <v>0</v>
      </c>
      <c r="J8191">
        <v>0</v>
      </c>
      <c r="K8191">
        <v>0</v>
      </c>
      <c r="L8191">
        <v>0</v>
      </c>
      <c r="M8191">
        <v>0</v>
      </c>
      <c r="N8191">
        <v>0</v>
      </c>
      <c r="O8191">
        <v>0</v>
      </c>
      <c r="P8191">
        <v>0</v>
      </c>
      <c r="Q8191">
        <v>0</v>
      </c>
    </row>
    <row r="8192" spans="1:17" x14ac:dyDescent="0.2">
      <c r="A8192" t="s">
        <v>25215</v>
      </c>
      <c r="B8192" t="s">
        <v>86</v>
      </c>
      <c r="C8192" t="s">
        <v>109</v>
      </c>
      <c r="D8192" t="s">
        <v>17029</v>
      </c>
      <c r="E8192" t="s">
        <v>79</v>
      </c>
      <c r="F8192" t="s">
        <v>4875</v>
      </c>
      <c r="G8192">
        <v>0</v>
      </c>
      <c r="H8192">
        <v>19</v>
      </c>
      <c r="I8192">
        <v>5</v>
      </c>
      <c r="J8192">
        <v>13</v>
      </c>
      <c r="K8192">
        <v>1</v>
      </c>
      <c r="L8192">
        <v>0</v>
      </c>
      <c r="M8192">
        <v>0</v>
      </c>
      <c r="N8192">
        <v>0</v>
      </c>
      <c r="O8192">
        <v>0</v>
      </c>
      <c r="P8192">
        <v>0</v>
      </c>
      <c r="Q8192">
        <v>0</v>
      </c>
    </row>
    <row r="8193" spans="1:17" x14ac:dyDescent="0.2">
      <c r="A8193" t="s">
        <v>25216</v>
      </c>
      <c r="B8193" t="s">
        <v>86</v>
      </c>
      <c r="C8193" t="s">
        <v>109</v>
      </c>
      <c r="D8193" t="s">
        <v>17029</v>
      </c>
      <c r="E8193" t="s">
        <v>79</v>
      </c>
      <c r="F8193" t="s">
        <v>4877</v>
      </c>
      <c r="G8193">
        <v>0</v>
      </c>
      <c r="H8193">
        <v>19</v>
      </c>
      <c r="I8193">
        <v>5</v>
      </c>
      <c r="J8193">
        <v>11</v>
      </c>
      <c r="K8193">
        <v>3</v>
      </c>
      <c r="L8193">
        <v>0</v>
      </c>
      <c r="M8193">
        <v>0</v>
      </c>
      <c r="N8193">
        <v>0</v>
      </c>
      <c r="O8193">
        <v>0</v>
      </c>
      <c r="P8193">
        <v>0</v>
      </c>
      <c r="Q8193">
        <v>0</v>
      </c>
    </row>
    <row r="8194" spans="1:17" x14ac:dyDescent="0.2">
      <c r="A8194" t="s">
        <v>25217</v>
      </c>
      <c r="B8194" t="s">
        <v>86</v>
      </c>
      <c r="C8194" t="s">
        <v>109</v>
      </c>
      <c r="D8194" t="s">
        <v>17029</v>
      </c>
      <c r="E8194" t="s">
        <v>79</v>
      </c>
      <c r="F8194" t="s">
        <v>4879</v>
      </c>
      <c r="G8194">
        <v>0</v>
      </c>
      <c r="H8194">
        <v>0</v>
      </c>
      <c r="I8194">
        <v>0</v>
      </c>
      <c r="J8194">
        <v>0</v>
      </c>
      <c r="K8194">
        <v>0</v>
      </c>
      <c r="L8194">
        <v>0</v>
      </c>
      <c r="M8194">
        <v>19</v>
      </c>
      <c r="N8194">
        <v>0</v>
      </c>
      <c r="O8194">
        <v>0</v>
      </c>
      <c r="P8194">
        <v>0</v>
      </c>
      <c r="Q8194">
        <v>0</v>
      </c>
    </row>
    <row r="8195" spans="1:17" x14ac:dyDescent="0.2">
      <c r="A8195" t="s">
        <v>25218</v>
      </c>
      <c r="B8195" t="s">
        <v>86</v>
      </c>
      <c r="C8195" t="s">
        <v>109</v>
      </c>
      <c r="D8195" t="s">
        <v>17029</v>
      </c>
      <c r="E8195" t="s">
        <v>79</v>
      </c>
      <c r="F8195" t="s">
        <v>4881</v>
      </c>
      <c r="G8195">
        <v>0</v>
      </c>
      <c r="H8195">
        <v>19</v>
      </c>
      <c r="I8195">
        <v>5</v>
      </c>
      <c r="J8195">
        <v>11</v>
      </c>
      <c r="K8195">
        <v>3</v>
      </c>
      <c r="L8195">
        <v>0</v>
      </c>
      <c r="M8195">
        <v>0</v>
      </c>
      <c r="N8195">
        <v>0</v>
      </c>
      <c r="O8195">
        <v>0</v>
      </c>
      <c r="P8195">
        <v>0</v>
      </c>
      <c r="Q8195">
        <v>0</v>
      </c>
    </row>
    <row r="8196" spans="1:17" x14ac:dyDescent="0.2">
      <c r="A8196" t="s">
        <v>25219</v>
      </c>
      <c r="B8196" t="s">
        <v>86</v>
      </c>
      <c r="C8196" t="s">
        <v>109</v>
      </c>
      <c r="D8196" t="s">
        <v>17029</v>
      </c>
      <c r="E8196" t="s">
        <v>79</v>
      </c>
      <c r="F8196" t="s">
        <v>4883</v>
      </c>
      <c r="G8196">
        <v>0</v>
      </c>
      <c r="H8196">
        <v>19</v>
      </c>
      <c r="I8196">
        <v>5</v>
      </c>
      <c r="J8196">
        <v>11</v>
      </c>
      <c r="K8196">
        <v>3</v>
      </c>
      <c r="L8196">
        <v>0</v>
      </c>
      <c r="M8196">
        <v>0</v>
      </c>
      <c r="N8196">
        <v>0</v>
      </c>
      <c r="O8196">
        <v>0</v>
      </c>
      <c r="P8196">
        <v>0</v>
      </c>
      <c r="Q8196">
        <v>0</v>
      </c>
    </row>
    <row r="8197" spans="1:17" x14ac:dyDescent="0.2">
      <c r="A8197" t="s">
        <v>25220</v>
      </c>
      <c r="B8197" t="s">
        <v>86</v>
      </c>
      <c r="C8197" t="s">
        <v>109</v>
      </c>
      <c r="D8197" t="s">
        <v>17029</v>
      </c>
      <c r="E8197" t="s">
        <v>79</v>
      </c>
      <c r="F8197" t="s">
        <v>4885</v>
      </c>
      <c r="G8197">
        <v>0</v>
      </c>
      <c r="H8197">
        <v>0</v>
      </c>
      <c r="I8197">
        <v>0</v>
      </c>
      <c r="J8197">
        <v>0</v>
      </c>
      <c r="K8197">
        <v>0</v>
      </c>
      <c r="L8197">
        <v>0</v>
      </c>
      <c r="M8197">
        <v>19</v>
      </c>
      <c r="N8197">
        <v>0</v>
      </c>
      <c r="O8197">
        <v>0</v>
      </c>
      <c r="P8197">
        <v>0</v>
      </c>
      <c r="Q8197">
        <v>0</v>
      </c>
    </row>
    <row r="8198" spans="1:17" x14ac:dyDescent="0.2">
      <c r="A8198" t="s">
        <v>25221</v>
      </c>
      <c r="B8198" t="s">
        <v>86</v>
      </c>
      <c r="C8198" t="s">
        <v>109</v>
      </c>
      <c r="D8198" t="s">
        <v>17029</v>
      </c>
      <c r="E8198" t="s">
        <v>79</v>
      </c>
      <c r="F8198" t="s">
        <v>4887</v>
      </c>
      <c r="G8198">
        <v>0</v>
      </c>
      <c r="H8198">
        <v>19</v>
      </c>
      <c r="I8198">
        <v>5</v>
      </c>
      <c r="J8198">
        <v>12</v>
      </c>
      <c r="K8198">
        <v>2</v>
      </c>
      <c r="L8198">
        <v>0</v>
      </c>
      <c r="M8198">
        <v>0</v>
      </c>
      <c r="N8198">
        <v>0</v>
      </c>
      <c r="O8198">
        <v>0</v>
      </c>
      <c r="P8198">
        <v>0</v>
      </c>
      <c r="Q8198">
        <v>0</v>
      </c>
    </row>
    <row r="8199" spans="1:17" x14ac:dyDescent="0.2">
      <c r="A8199" t="s">
        <v>25222</v>
      </c>
      <c r="B8199" t="s">
        <v>86</v>
      </c>
      <c r="C8199" t="s">
        <v>109</v>
      </c>
      <c r="D8199" t="s">
        <v>17029</v>
      </c>
      <c r="E8199" t="s">
        <v>79</v>
      </c>
      <c r="F8199" t="s">
        <v>4889</v>
      </c>
      <c r="G8199">
        <v>0</v>
      </c>
      <c r="H8199">
        <v>0</v>
      </c>
      <c r="I8199">
        <v>0</v>
      </c>
      <c r="J8199">
        <v>0</v>
      </c>
      <c r="K8199">
        <v>0</v>
      </c>
      <c r="L8199">
        <v>0</v>
      </c>
      <c r="M8199">
        <v>19</v>
      </c>
      <c r="N8199">
        <v>0</v>
      </c>
      <c r="O8199">
        <v>0</v>
      </c>
      <c r="P8199">
        <v>0</v>
      </c>
      <c r="Q8199">
        <v>0</v>
      </c>
    </row>
    <row r="8200" spans="1:17" x14ac:dyDescent="0.2">
      <c r="A8200" t="s">
        <v>25223</v>
      </c>
      <c r="B8200" t="s">
        <v>86</v>
      </c>
      <c r="C8200" t="s">
        <v>109</v>
      </c>
      <c r="D8200" t="s">
        <v>17029</v>
      </c>
      <c r="E8200" t="s">
        <v>79</v>
      </c>
      <c r="F8200" t="s">
        <v>4871</v>
      </c>
      <c r="G8200">
        <v>0</v>
      </c>
      <c r="H8200">
        <v>0</v>
      </c>
      <c r="I8200">
        <v>0</v>
      </c>
      <c r="J8200">
        <v>0</v>
      </c>
      <c r="K8200">
        <v>0</v>
      </c>
      <c r="L8200">
        <v>0</v>
      </c>
      <c r="M8200">
        <v>0</v>
      </c>
      <c r="N8200">
        <v>19</v>
      </c>
      <c r="O8200">
        <v>17</v>
      </c>
      <c r="P8200">
        <v>2</v>
      </c>
      <c r="Q8200">
        <v>0</v>
      </c>
    </row>
    <row r="8201" spans="1:17" x14ac:dyDescent="0.2">
      <c r="A8201" t="s">
        <v>25224</v>
      </c>
      <c r="B8201" t="s">
        <v>86</v>
      </c>
      <c r="C8201" t="s">
        <v>109</v>
      </c>
      <c r="D8201" t="s">
        <v>17029</v>
      </c>
      <c r="E8201" t="s">
        <v>79</v>
      </c>
      <c r="F8201" t="s">
        <v>4873</v>
      </c>
      <c r="G8201">
        <v>0</v>
      </c>
      <c r="H8201">
        <v>0</v>
      </c>
      <c r="I8201">
        <v>0</v>
      </c>
      <c r="J8201">
        <v>0</v>
      </c>
      <c r="K8201">
        <v>0</v>
      </c>
      <c r="L8201">
        <v>0</v>
      </c>
      <c r="M8201">
        <v>0</v>
      </c>
      <c r="N8201">
        <v>15</v>
      </c>
      <c r="O8201">
        <v>13</v>
      </c>
      <c r="P8201">
        <v>2</v>
      </c>
      <c r="Q8201">
        <v>0</v>
      </c>
    </row>
    <row r="8202" spans="1:17" x14ac:dyDescent="0.2">
      <c r="A8202" t="s">
        <v>25225</v>
      </c>
      <c r="B8202" t="s">
        <v>86</v>
      </c>
      <c r="C8202" t="s">
        <v>109</v>
      </c>
      <c r="D8202" t="s">
        <v>17029</v>
      </c>
      <c r="E8202" t="s">
        <v>79</v>
      </c>
      <c r="F8202" t="s">
        <v>17019</v>
      </c>
      <c r="G8202">
        <v>19</v>
      </c>
      <c r="H8202">
        <v>0</v>
      </c>
      <c r="I8202">
        <v>0</v>
      </c>
      <c r="J8202">
        <v>0</v>
      </c>
      <c r="K8202">
        <v>0</v>
      </c>
      <c r="L8202">
        <v>0</v>
      </c>
      <c r="M8202">
        <v>0</v>
      </c>
      <c r="N8202">
        <v>0</v>
      </c>
      <c r="O8202">
        <v>0</v>
      </c>
      <c r="P8202">
        <v>0</v>
      </c>
      <c r="Q8202">
        <v>0</v>
      </c>
    </row>
    <row r="8203" spans="1:17" x14ac:dyDescent="0.2">
      <c r="A8203" t="s">
        <v>25226</v>
      </c>
      <c r="B8203" t="s">
        <v>86</v>
      </c>
      <c r="C8203" t="s">
        <v>109</v>
      </c>
      <c r="D8203" t="s">
        <v>17029</v>
      </c>
      <c r="E8203" t="s">
        <v>81</v>
      </c>
      <c r="F8203" t="s">
        <v>4875</v>
      </c>
      <c r="G8203">
        <v>0</v>
      </c>
      <c r="H8203">
        <v>7</v>
      </c>
      <c r="I8203">
        <v>3</v>
      </c>
      <c r="J8203">
        <v>3</v>
      </c>
      <c r="K8203">
        <v>1</v>
      </c>
      <c r="L8203">
        <v>0</v>
      </c>
      <c r="M8203">
        <v>0</v>
      </c>
      <c r="N8203">
        <v>0</v>
      </c>
      <c r="O8203">
        <v>0</v>
      </c>
      <c r="P8203">
        <v>0</v>
      </c>
      <c r="Q8203">
        <v>0</v>
      </c>
    </row>
    <row r="8204" spans="1:17" x14ac:dyDescent="0.2">
      <c r="A8204" t="s">
        <v>25227</v>
      </c>
      <c r="B8204" t="s">
        <v>86</v>
      </c>
      <c r="C8204" t="s">
        <v>109</v>
      </c>
      <c r="D8204" t="s">
        <v>17029</v>
      </c>
      <c r="E8204" t="s">
        <v>81</v>
      </c>
      <c r="F8204" t="s">
        <v>4877</v>
      </c>
      <c r="G8204">
        <v>0</v>
      </c>
      <c r="H8204">
        <v>7</v>
      </c>
      <c r="I8204">
        <v>2</v>
      </c>
      <c r="J8204">
        <v>2</v>
      </c>
      <c r="K8204">
        <v>2</v>
      </c>
      <c r="L8204">
        <v>1</v>
      </c>
      <c r="M8204">
        <v>0</v>
      </c>
      <c r="N8204">
        <v>0</v>
      </c>
      <c r="O8204">
        <v>0</v>
      </c>
      <c r="P8204">
        <v>0</v>
      </c>
      <c r="Q8204">
        <v>0</v>
      </c>
    </row>
    <row r="8205" spans="1:17" x14ac:dyDescent="0.2">
      <c r="A8205" t="s">
        <v>25228</v>
      </c>
      <c r="B8205" t="s">
        <v>86</v>
      </c>
      <c r="C8205" t="s">
        <v>109</v>
      </c>
      <c r="D8205" t="s">
        <v>17029</v>
      </c>
      <c r="E8205" t="s">
        <v>81</v>
      </c>
      <c r="F8205" t="s">
        <v>4879</v>
      </c>
      <c r="G8205">
        <v>0</v>
      </c>
      <c r="H8205">
        <v>0</v>
      </c>
      <c r="I8205">
        <v>0</v>
      </c>
      <c r="J8205">
        <v>0</v>
      </c>
      <c r="K8205">
        <v>0</v>
      </c>
      <c r="L8205">
        <v>0</v>
      </c>
      <c r="M8205">
        <v>7</v>
      </c>
      <c r="N8205">
        <v>0</v>
      </c>
      <c r="O8205">
        <v>0</v>
      </c>
      <c r="P8205">
        <v>0</v>
      </c>
      <c r="Q8205">
        <v>0</v>
      </c>
    </row>
    <row r="8206" spans="1:17" x14ac:dyDescent="0.2">
      <c r="A8206" t="s">
        <v>25229</v>
      </c>
      <c r="B8206" t="s">
        <v>86</v>
      </c>
      <c r="C8206" t="s">
        <v>109</v>
      </c>
      <c r="D8206" t="s">
        <v>17029</v>
      </c>
      <c r="E8206" t="s">
        <v>81</v>
      </c>
      <c r="F8206" t="s">
        <v>4881</v>
      </c>
      <c r="G8206">
        <v>0</v>
      </c>
      <c r="H8206">
        <v>7</v>
      </c>
      <c r="I8206">
        <v>2</v>
      </c>
      <c r="J8206">
        <v>2</v>
      </c>
      <c r="K8206">
        <v>2</v>
      </c>
      <c r="L8206">
        <v>1</v>
      </c>
      <c r="M8206">
        <v>0</v>
      </c>
      <c r="N8206">
        <v>0</v>
      </c>
      <c r="O8206">
        <v>0</v>
      </c>
      <c r="P8206">
        <v>0</v>
      </c>
      <c r="Q8206">
        <v>0</v>
      </c>
    </row>
    <row r="8207" spans="1:17" x14ac:dyDescent="0.2">
      <c r="A8207" t="s">
        <v>25230</v>
      </c>
      <c r="B8207" t="s">
        <v>86</v>
      </c>
      <c r="C8207" t="s">
        <v>109</v>
      </c>
      <c r="D8207" t="s">
        <v>17029</v>
      </c>
      <c r="E8207" t="s">
        <v>81</v>
      </c>
      <c r="F8207" t="s">
        <v>4883</v>
      </c>
      <c r="G8207">
        <v>0</v>
      </c>
      <c r="H8207">
        <v>7</v>
      </c>
      <c r="I8207">
        <v>3</v>
      </c>
      <c r="J8207">
        <v>2</v>
      </c>
      <c r="K8207">
        <v>2</v>
      </c>
      <c r="L8207">
        <v>0</v>
      </c>
      <c r="M8207">
        <v>0</v>
      </c>
      <c r="N8207">
        <v>0</v>
      </c>
      <c r="O8207">
        <v>0</v>
      </c>
      <c r="P8207">
        <v>0</v>
      </c>
      <c r="Q8207">
        <v>0</v>
      </c>
    </row>
    <row r="8208" spans="1:17" x14ac:dyDescent="0.2">
      <c r="A8208" t="s">
        <v>25231</v>
      </c>
      <c r="B8208" t="s">
        <v>86</v>
      </c>
      <c r="C8208" t="s">
        <v>109</v>
      </c>
      <c r="D8208" t="s">
        <v>17029</v>
      </c>
      <c r="E8208" t="s">
        <v>81</v>
      </c>
      <c r="F8208" t="s">
        <v>4885</v>
      </c>
      <c r="G8208">
        <v>0</v>
      </c>
      <c r="H8208">
        <v>0</v>
      </c>
      <c r="I8208">
        <v>0</v>
      </c>
      <c r="J8208">
        <v>0</v>
      </c>
      <c r="K8208">
        <v>0</v>
      </c>
      <c r="L8208">
        <v>0</v>
      </c>
      <c r="M8208">
        <v>7</v>
      </c>
      <c r="N8208">
        <v>0</v>
      </c>
      <c r="O8208">
        <v>0</v>
      </c>
      <c r="P8208">
        <v>0</v>
      </c>
      <c r="Q8208">
        <v>0</v>
      </c>
    </row>
    <row r="8209" spans="1:17" x14ac:dyDescent="0.2">
      <c r="A8209" t="s">
        <v>25232</v>
      </c>
      <c r="B8209" t="s">
        <v>86</v>
      </c>
      <c r="C8209" t="s">
        <v>109</v>
      </c>
      <c r="D8209" t="s">
        <v>17029</v>
      </c>
      <c r="E8209" t="s">
        <v>81</v>
      </c>
      <c r="F8209" t="s">
        <v>4887</v>
      </c>
      <c r="G8209">
        <v>0</v>
      </c>
      <c r="H8209">
        <v>7</v>
      </c>
      <c r="I8209">
        <v>3</v>
      </c>
      <c r="J8209">
        <v>3</v>
      </c>
      <c r="K8209">
        <v>1</v>
      </c>
      <c r="L8209">
        <v>0</v>
      </c>
      <c r="M8209">
        <v>0</v>
      </c>
      <c r="N8209">
        <v>0</v>
      </c>
      <c r="O8209">
        <v>0</v>
      </c>
      <c r="P8209">
        <v>0</v>
      </c>
      <c r="Q8209">
        <v>0</v>
      </c>
    </row>
    <row r="8210" spans="1:17" x14ac:dyDescent="0.2">
      <c r="A8210" t="s">
        <v>25233</v>
      </c>
      <c r="B8210" t="s">
        <v>86</v>
      </c>
      <c r="C8210" t="s">
        <v>109</v>
      </c>
      <c r="D8210" t="s">
        <v>17029</v>
      </c>
      <c r="E8210" t="s">
        <v>81</v>
      </c>
      <c r="F8210" t="s">
        <v>4889</v>
      </c>
      <c r="G8210">
        <v>0</v>
      </c>
      <c r="H8210">
        <v>0</v>
      </c>
      <c r="I8210">
        <v>0</v>
      </c>
      <c r="J8210">
        <v>0</v>
      </c>
      <c r="K8210">
        <v>0</v>
      </c>
      <c r="L8210">
        <v>0</v>
      </c>
      <c r="M8210">
        <v>7</v>
      </c>
      <c r="N8210">
        <v>0</v>
      </c>
      <c r="O8210">
        <v>0</v>
      </c>
      <c r="P8210">
        <v>0</v>
      </c>
      <c r="Q8210">
        <v>0</v>
      </c>
    </row>
    <row r="8211" spans="1:17" x14ac:dyDescent="0.2">
      <c r="A8211" t="s">
        <v>25234</v>
      </c>
      <c r="B8211" t="s">
        <v>86</v>
      </c>
      <c r="C8211" t="s">
        <v>109</v>
      </c>
      <c r="D8211" t="s">
        <v>17029</v>
      </c>
      <c r="E8211" t="s">
        <v>81</v>
      </c>
      <c r="F8211" t="s">
        <v>4871</v>
      </c>
      <c r="G8211">
        <v>0</v>
      </c>
      <c r="H8211">
        <v>0</v>
      </c>
      <c r="I8211">
        <v>0</v>
      </c>
      <c r="J8211">
        <v>0</v>
      </c>
      <c r="K8211">
        <v>0</v>
      </c>
      <c r="L8211">
        <v>0</v>
      </c>
      <c r="M8211">
        <v>0</v>
      </c>
      <c r="N8211">
        <v>7</v>
      </c>
      <c r="O8211">
        <v>5</v>
      </c>
      <c r="P8211">
        <v>2</v>
      </c>
      <c r="Q8211">
        <v>0</v>
      </c>
    </row>
    <row r="8212" spans="1:17" x14ac:dyDescent="0.2">
      <c r="A8212" t="s">
        <v>25235</v>
      </c>
      <c r="B8212" t="s">
        <v>86</v>
      </c>
      <c r="C8212" t="s">
        <v>109</v>
      </c>
      <c r="D8212" t="s">
        <v>17029</v>
      </c>
      <c r="E8212" t="s">
        <v>81</v>
      </c>
      <c r="F8212" t="s">
        <v>4873</v>
      </c>
      <c r="G8212">
        <v>0</v>
      </c>
      <c r="H8212">
        <v>0</v>
      </c>
      <c r="I8212">
        <v>0</v>
      </c>
      <c r="J8212">
        <v>0</v>
      </c>
      <c r="K8212">
        <v>0</v>
      </c>
      <c r="L8212">
        <v>0</v>
      </c>
      <c r="M8212">
        <v>0</v>
      </c>
      <c r="N8212">
        <v>7</v>
      </c>
      <c r="O8212">
        <v>5</v>
      </c>
      <c r="P8212">
        <v>2</v>
      </c>
      <c r="Q8212">
        <v>0</v>
      </c>
    </row>
    <row r="8213" spans="1:17" x14ac:dyDescent="0.2">
      <c r="A8213" t="s">
        <v>25236</v>
      </c>
      <c r="B8213" t="s">
        <v>86</v>
      </c>
      <c r="C8213" t="s">
        <v>109</v>
      </c>
      <c r="D8213" t="s">
        <v>17029</v>
      </c>
      <c r="E8213" t="s">
        <v>81</v>
      </c>
      <c r="F8213" t="s">
        <v>17019</v>
      </c>
      <c r="G8213">
        <v>7</v>
      </c>
      <c r="H8213">
        <v>0</v>
      </c>
      <c r="I8213">
        <v>0</v>
      </c>
      <c r="J8213">
        <v>0</v>
      </c>
      <c r="K8213">
        <v>0</v>
      </c>
      <c r="L8213">
        <v>0</v>
      </c>
      <c r="M8213">
        <v>0</v>
      </c>
      <c r="N8213">
        <v>0</v>
      </c>
      <c r="O8213">
        <v>0</v>
      </c>
      <c r="P8213">
        <v>0</v>
      </c>
      <c r="Q8213">
        <v>0</v>
      </c>
    </row>
    <row r="8214" spans="1:17" x14ac:dyDescent="0.2">
      <c r="A8214" t="s">
        <v>25237</v>
      </c>
      <c r="B8214" t="s">
        <v>86</v>
      </c>
      <c r="C8214" t="s">
        <v>109</v>
      </c>
      <c r="D8214" t="s">
        <v>17021</v>
      </c>
      <c r="E8214" t="s">
        <v>79</v>
      </c>
      <c r="F8214" t="s">
        <v>17022</v>
      </c>
      <c r="G8214">
        <v>0</v>
      </c>
      <c r="H8214">
        <v>0</v>
      </c>
      <c r="I8214">
        <v>0</v>
      </c>
      <c r="J8214">
        <v>0</v>
      </c>
      <c r="K8214">
        <v>0</v>
      </c>
      <c r="L8214">
        <v>0</v>
      </c>
      <c r="M8214">
        <v>0</v>
      </c>
      <c r="N8214">
        <v>1</v>
      </c>
      <c r="O8214">
        <v>1</v>
      </c>
      <c r="P8214">
        <v>0</v>
      </c>
      <c r="Q8214">
        <v>0</v>
      </c>
    </row>
    <row r="8215" spans="1:17" x14ac:dyDescent="0.2">
      <c r="A8215" t="s">
        <v>25238</v>
      </c>
      <c r="B8215" t="s">
        <v>86</v>
      </c>
      <c r="C8215" t="s">
        <v>109</v>
      </c>
      <c r="D8215" t="s">
        <v>17021</v>
      </c>
      <c r="E8215" t="s">
        <v>79</v>
      </c>
      <c r="F8215" t="s">
        <v>17019</v>
      </c>
      <c r="G8215">
        <v>1</v>
      </c>
      <c r="H8215">
        <v>0</v>
      </c>
      <c r="I8215">
        <v>0</v>
      </c>
      <c r="J8215">
        <v>0</v>
      </c>
      <c r="K8215">
        <v>0</v>
      </c>
      <c r="L8215">
        <v>0</v>
      </c>
      <c r="M8215">
        <v>0</v>
      </c>
      <c r="N8215">
        <v>0</v>
      </c>
      <c r="O8215">
        <v>0</v>
      </c>
      <c r="P8215">
        <v>0</v>
      </c>
      <c r="Q8215">
        <v>0</v>
      </c>
    </row>
    <row r="8216" spans="1:17" x14ac:dyDescent="0.2">
      <c r="A8216" t="s">
        <v>25239</v>
      </c>
      <c r="B8216" t="s">
        <v>86</v>
      </c>
      <c r="C8216" t="s">
        <v>109</v>
      </c>
      <c r="D8216" t="s">
        <v>17021</v>
      </c>
      <c r="E8216" t="s">
        <v>81</v>
      </c>
      <c r="F8216" t="s">
        <v>17022</v>
      </c>
      <c r="G8216">
        <v>0</v>
      </c>
      <c r="H8216">
        <v>0</v>
      </c>
      <c r="I8216">
        <v>0</v>
      </c>
      <c r="J8216">
        <v>0</v>
      </c>
      <c r="K8216">
        <v>0</v>
      </c>
      <c r="L8216">
        <v>0</v>
      </c>
      <c r="M8216">
        <v>0</v>
      </c>
      <c r="N8216">
        <v>1</v>
      </c>
      <c r="O8216">
        <v>1</v>
      </c>
      <c r="P8216">
        <v>0</v>
      </c>
      <c r="Q8216">
        <v>0</v>
      </c>
    </row>
    <row r="8217" spans="1:17" x14ac:dyDescent="0.2">
      <c r="A8217" t="s">
        <v>25240</v>
      </c>
      <c r="B8217" t="s">
        <v>86</v>
      </c>
      <c r="C8217" t="s">
        <v>109</v>
      </c>
      <c r="D8217" t="s">
        <v>17021</v>
      </c>
      <c r="E8217" t="s">
        <v>81</v>
      </c>
      <c r="F8217" t="s">
        <v>17019</v>
      </c>
      <c r="G8217">
        <v>1</v>
      </c>
      <c r="H8217">
        <v>0</v>
      </c>
      <c r="I8217">
        <v>0</v>
      </c>
      <c r="J8217">
        <v>0</v>
      </c>
      <c r="K8217">
        <v>0</v>
      </c>
      <c r="L8217">
        <v>0</v>
      </c>
      <c r="M8217">
        <v>0</v>
      </c>
      <c r="N8217">
        <v>0</v>
      </c>
      <c r="O8217">
        <v>0</v>
      </c>
      <c r="P8217">
        <v>0</v>
      </c>
      <c r="Q8217">
        <v>0</v>
      </c>
    </row>
    <row r="8218" spans="1:17" x14ac:dyDescent="0.2">
      <c r="A8218" t="s">
        <v>25241</v>
      </c>
      <c r="B8218" t="s">
        <v>86</v>
      </c>
      <c r="C8218" t="s">
        <v>110</v>
      </c>
      <c r="D8218" t="s">
        <v>17027</v>
      </c>
      <c r="E8218" t="s">
        <v>81</v>
      </c>
      <c r="F8218" t="s">
        <v>17019</v>
      </c>
      <c r="G8218">
        <v>2</v>
      </c>
      <c r="H8218">
        <v>0</v>
      </c>
      <c r="I8218">
        <v>0</v>
      </c>
      <c r="J8218">
        <v>0</v>
      </c>
      <c r="K8218">
        <v>0</v>
      </c>
      <c r="L8218">
        <v>0</v>
      </c>
      <c r="M8218">
        <v>0</v>
      </c>
      <c r="N8218">
        <v>0</v>
      </c>
      <c r="O8218">
        <v>0</v>
      </c>
      <c r="P8218">
        <v>0</v>
      </c>
      <c r="Q8218">
        <v>0</v>
      </c>
    </row>
    <row r="8219" spans="1:17" x14ac:dyDescent="0.2">
      <c r="A8219" t="s">
        <v>25242</v>
      </c>
      <c r="B8219" t="s">
        <v>86</v>
      </c>
      <c r="C8219" t="s">
        <v>110</v>
      </c>
      <c r="D8219" t="s">
        <v>17029</v>
      </c>
      <c r="E8219" t="s">
        <v>79</v>
      </c>
      <c r="F8219" t="s">
        <v>4875</v>
      </c>
      <c r="G8219">
        <v>0</v>
      </c>
      <c r="H8219">
        <v>24</v>
      </c>
      <c r="I8219">
        <v>1</v>
      </c>
      <c r="J8219">
        <v>19</v>
      </c>
      <c r="K8219">
        <v>3</v>
      </c>
      <c r="L8219">
        <v>1</v>
      </c>
      <c r="M8219">
        <v>0</v>
      </c>
      <c r="N8219">
        <v>0</v>
      </c>
      <c r="O8219">
        <v>0</v>
      </c>
      <c r="P8219">
        <v>0</v>
      </c>
      <c r="Q8219">
        <v>0</v>
      </c>
    </row>
    <row r="8220" spans="1:17" x14ac:dyDescent="0.2">
      <c r="A8220" t="s">
        <v>25243</v>
      </c>
      <c r="B8220" t="s">
        <v>86</v>
      </c>
      <c r="C8220" t="s">
        <v>110</v>
      </c>
      <c r="D8220" t="s">
        <v>17029</v>
      </c>
      <c r="E8220" t="s">
        <v>79</v>
      </c>
      <c r="F8220" t="s">
        <v>4877</v>
      </c>
      <c r="G8220">
        <v>0</v>
      </c>
      <c r="H8220">
        <v>24</v>
      </c>
      <c r="I8220">
        <v>1</v>
      </c>
      <c r="J8220">
        <v>19</v>
      </c>
      <c r="K8220">
        <v>3</v>
      </c>
      <c r="L8220">
        <v>1</v>
      </c>
      <c r="M8220">
        <v>0</v>
      </c>
      <c r="N8220">
        <v>0</v>
      </c>
      <c r="O8220">
        <v>0</v>
      </c>
      <c r="P8220">
        <v>0</v>
      </c>
      <c r="Q8220">
        <v>0</v>
      </c>
    </row>
    <row r="8221" spans="1:17" x14ac:dyDescent="0.2">
      <c r="A8221" t="s">
        <v>25244</v>
      </c>
      <c r="B8221" t="s">
        <v>86</v>
      </c>
      <c r="C8221" t="s">
        <v>110</v>
      </c>
      <c r="D8221" t="s">
        <v>17029</v>
      </c>
      <c r="E8221" t="s">
        <v>79</v>
      </c>
      <c r="F8221" t="s">
        <v>4879</v>
      </c>
      <c r="G8221">
        <v>0</v>
      </c>
      <c r="H8221">
        <v>0</v>
      </c>
      <c r="I8221">
        <v>0</v>
      </c>
      <c r="J8221">
        <v>0</v>
      </c>
      <c r="K8221">
        <v>0</v>
      </c>
      <c r="L8221">
        <v>0</v>
      </c>
      <c r="M8221">
        <v>24</v>
      </c>
      <c r="N8221">
        <v>0</v>
      </c>
      <c r="O8221">
        <v>0</v>
      </c>
      <c r="P8221">
        <v>0</v>
      </c>
      <c r="Q8221">
        <v>0</v>
      </c>
    </row>
    <row r="8222" spans="1:17" x14ac:dyDescent="0.2">
      <c r="A8222" t="s">
        <v>25245</v>
      </c>
      <c r="B8222" t="s">
        <v>86</v>
      </c>
      <c r="C8222" t="s">
        <v>110</v>
      </c>
      <c r="D8222" t="s">
        <v>17029</v>
      </c>
      <c r="E8222" t="s">
        <v>79</v>
      </c>
      <c r="F8222" t="s">
        <v>4881</v>
      </c>
      <c r="G8222">
        <v>0</v>
      </c>
      <c r="H8222">
        <v>24</v>
      </c>
      <c r="I8222">
        <v>1</v>
      </c>
      <c r="J8222">
        <v>19</v>
      </c>
      <c r="K8222">
        <v>3</v>
      </c>
      <c r="L8222">
        <v>1</v>
      </c>
      <c r="M8222">
        <v>0</v>
      </c>
      <c r="N8222">
        <v>0</v>
      </c>
      <c r="O8222">
        <v>0</v>
      </c>
      <c r="P8222">
        <v>0</v>
      </c>
      <c r="Q8222">
        <v>0</v>
      </c>
    </row>
    <row r="8223" spans="1:17" x14ac:dyDescent="0.2">
      <c r="A8223" t="s">
        <v>25246</v>
      </c>
      <c r="B8223" t="s">
        <v>86</v>
      </c>
      <c r="C8223" t="s">
        <v>110</v>
      </c>
      <c r="D8223" t="s">
        <v>17029</v>
      </c>
      <c r="E8223" t="s">
        <v>79</v>
      </c>
      <c r="F8223" t="s">
        <v>4883</v>
      </c>
      <c r="G8223">
        <v>0</v>
      </c>
      <c r="H8223">
        <v>24</v>
      </c>
      <c r="I8223">
        <v>1</v>
      </c>
      <c r="J8223">
        <v>19</v>
      </c>
      <c r="K8223">
        <v>3</v>
      </c>
      <c r="L8223">
        <v>1</v>
      </c>
      <c r="M8223">
        <v>0</v>
      </c>
      <c r="N8223">
        <v>0</v>
      </c>
      <c r="O8223">
        <v>0</v>
      </c>
      <c r="P8223">
        <v>0</v>
      </c>
      <c r="Q8223">
        <v>0</v>
      </c>
    </row>
    <row r="8224" spans="1:17" x14ac:dyDescent="0.2">
      <c r="A8224" t="s">
        <v>25247</v>
      </c>
      <c r="B8224" t="s">
        <v>86</v>
      </c>
      <c r="C8224" t="s">
        <v>110</v>
      </c>
      <c r="D8224" t="s">
        <v>17029</v>
      </c>
      <c r="E8224" t="s">
        <v>79</v>
      </c>
      <c r="F8224" t="s">
        <v>4885</v>
      </c>
      <c r="G8224">
        <v>0</v>
      </c>
      <c r="H8224">
        <v>0</v>
      </c>
      <c r="I8224">
        <v>0</v>
      </c>
      <c r="J8224">
        <v>0</v>
      </c>
      <c r="K8224">
        <v>0</v>
      </c>
      <c r="L8224">
        <v>0</v>
      </c>
      <c r="M8224">
        <v>24</v>
      </c>
      <c r="N8224">
        <v>0</v>
      </c>
      <c r="O8224">
        <v>0</v>
      </c>
      <c r="P8224">
        <v>0</v>
      </c>
      <c r="Q8224">
        <v>0</v>
      </c>
    </row>
    <row r="8225" spans="1:17" x14ac:dyDescent="0.2">
      <c r="A8225" t="s">
        <v>25248</v>
      </c>
      <c r="B8225" t="s">
        <v>86</v>
      </c>
      <c r="C8225" t="s">
        <v>110</v>
      </c>
      <c r="D8225" t="s">
        <v>17029</v>
      </c>
      <c r="E8225" t="s">
        <v>79</v>
      </c>
      <c r="F8225" t="s">
        <v>4887</v>
      </c>
      <c r="G8225">
        <v>0</v>
      </c>
      <c r="H8225">
        <v>24</v>
      </c>
      <c r="I8225">
        <v>1</v>
      </c>
      <c r="J8225">
        <v>19</v>
      </c>
      <c r="K8225">
        <v>3</v>
      </c>
      <c r="L8225">
        <v>1</v>
      </c>
      <c r="M8225">
        <v>0</v>
      </c>
      <c r="N8225">
        <v>0</v>
      </c>
      <c r="O8225">
        <v>0</v>
      </c>
      <c r="P8225">
        <v>0</v>
      </c>
      <c r="Q8225">
        <v>0</v>
      </c>
    </row>
    <row r="8226" spans="1:17" x14ac:dyDescent="0.2">
      <c r="A8226" t="s">
        <v>25249</v>
      </c>
      <c r="B8226" t="s">
        <v>86</v>
      </c>
      <c r="C8226" t="s">
        <v>110</v>
      </c>
      <c r="D8226" t="s">
        <v>17029</v>
      </c>
      <c r="E8226" t="s">
        <v>79</v>
      </c>
      <c r="F8226" t="s">
        <v>4889</v>
      </c>
      <c r="G8226">
        <v>0</v>
      </c>
      <c r="H8226">
        <v>0</v>
      </c>
      <c r="I8226">
        <v>0</v>
      </c>
      <c r="J8226">
        <v>0</v>
      </c>
      <c r="K8226">
        <v>0</v>
      </c>
      <c r="L8226">
        <v>0</v>
      </c>
      <c r="M8226">
        <v>24</v>
      </c>
      <c r="N8226">
        <v>0</v>
      </c>
      <c r="O8226">
        <v>0</v>
      </c>
      <c r="P8226">
        <v>0</v>
      </c>
      <c r="Q8226">
        <v>0</v>
      </c>
    </row>
    <row r="8227" spans="1:17" x14ac:dyDescent="0.2">
      <c r="A8227" t="s">
        <v>25250</v>
      </c>
      <c r="B8227" t="s">
        <v>86</v>
      </c>
      <c r="C8227" t="s">
        <v>110</v>
      </c>
      <c r="D8227" t="s">
        <v>17029</v>
      </c>
      <c r="E8227" t="s">
        <v>79</v>
      </c>
      <c r="F8227" t="s">
        <v>4871</v>
      </c>
      <c r="G8227">
        <v>0</v>
      </c>
      <c r="H8227">
        <v>0</v>
      </c>
      <c r="I8227">
        <v>0</v>
      </c>
      <c r="J8227">
        <v>0</v>
      </c>
      <c r="K8227">
        <v>0</v>
      </c>
      <c r="L8227">
        <v>0</v>
      </c>
      <c r="M8227">
        <v>0</v>
      </c>
      <c r="N8227">
        <v>24</v>
      </c>
      <c r="O8227">
        <v>22</v>
      </c>
      <c r="P8227">
        <v>1</v>
      </c>
      <c r="Q8227">
        <v>1</v>
      </c>
    </row>
    <row r="8228" spans="1:17" x14ac:dyDescent="0.2">
      <c r="A8228" t="s">
        <v>25251</v>
      </c>
      <c r="B8228" t="s">
        <v>86</v>
      </c>
      <c r="C8228" t="s">
        <v>110</v>
      </c>
      <c r="D8228" t="s">
        <v>17029</v>
      </c>
      <c r="E8228" t="s">
        <v>79</v>
      </c>
      <c r="F8228" t="s">
        <v>4873</v>
      </c>
      <c r="G8228">
        <v>0</v>
      </c>
      <c r="H8228">
        <v>0</v>
      </c>
      <c r="I8228">
        <v>0</v>
      </c>
      <c r="J8228">
        <v>0</v>
      </c>
      <c r="K8228">
        <v>0</v>
      </c>
      <c r="L8228">
        <v>0</v>
      </c>
      <c r="M8228">
        <v>0</v>
      </c>
      <c r="N8228">
        <v>22</v>
      </c>
      <c r="O8228">
        <v>20</v>
      </c>
      <c r="P8228">
        <v>1</v>
      </c>
      <c r="Q8228">
        <v>1</v>
      </c>
    </row>
    <row r="8229" spans="1:17" x14ac:dyDescent="0.2">
      <c r="A8229" t="s">
        <v>25252</v>
      </c>
      <c r="B8229" t="s">
        <v>86</v>
      </c>
      <c r="C8229" t="s">
        <v>110</v>
      </c>
      <c r="D8229" t="s">
        <v>17029</v>
      </c>
      <c r="E8229" t="s">
        <v>79</v>
      </c>
      <c r="F8229" t="s">
        <v>17019</v>
      </c>
      <c r="G8229">
        <v>24</v>
      </c>
      <c r="H8229">
        <v>0</v>
      </c>
      <c r="I8229">
        <v>0</v>
      </c>
      <c r="J8229">
        <v>0</v>
      </c>
      <c r="K8229">
        <v>0</v>
      </c>
      <c r="L8229">
        <v>0</v>
      </c>
      <c r="M8229">
        <v>0</v>
      </c>
      <c r="N8229">
        <v>0</v>
      </c>
      <c r="O8229">
        <v>0</v>
      </c>
      <c r="P8229">
        <v>0</v>
      </c>
      <c r="Q8229">
        <v>0</v>
      </c>
    </row>
    <row r="8230" spans="1:17" x14ac:dyDescent="0.2">
      <c r="A8230" t="s">
        <v>25253</v>
      </c>
      <c r="B8230" t="s">
        <v>86</v>
      </c>
      <c r="C8230" t="s">
        <v>110</v>
      </c>
      <c r="D8230" t="s">
        <v>17029</v>
      </c>
      <c r="E8230" t="s">
        <v>81</v>
      </c>
      <c r="F8230" t="s">
        <v>4875</v>
      </c>
      <c r="G8230">
        <v>0</v>
      </c>
      <c r="H8230">
        <v>24</v>
      </c>
      <c r="I8230">
        <v>4</v>
      </c>
      <c r="J8230">
        <v>18</v>
      </c>
      <c r="K8230">
        <v>1</v>
      </c>
      <c r="L8230">
        <v>1</v>
      </c>
      <c r="M8230">
        <v>0</v>
      </c>
      <c r="N8230">
        <v>0</v>
      </c>
      <c r="O8230">
        <v>0</v>
      </c>
      <c r="P8230">
        <v>0</v>
      </c>
      <c r="Q8230">
        <v>0</v>
      </c>
    </row>
    <row r="8231" spans="1:17" x14ac:dyDescent="0.2">
      <c r="A8231" t="s">
        <v>25254</v>
      </c>
      <c r="B8231" t="s">
        <v>86</v>
      </c>
      <c r="C8231" t="s">
        <v>110</v>
      </c>
      <c r="D8231" t="s">
        <v>17029</v>
      </c>
      <c r="E8231" t="s">
        <v>81</v>
      </c>
      <c r="F8231" t="s">
        <v>4877</v>
      </c>
      <c r="G8231">
        <v>0</v>
      </c>
      <c r="H8231">
        <v>24</v>
      </c>
      <c r="I8231">
        <v>4</v>
      </c>
      <c r="J8231">
        <v>18</v>
      </c>
      <c r="K8231">
        <v>0</v>
      </c>
      <c r="L8231">
        <v>2</v>
      </c>
      <c r="M8231">
        <v>0</v>
      </c>
      <c r="N8231">
        <v>0</v>
      </c>
      <c r="O8231">
        <v>0</v>
      </c>
      <c r="P8231">
        <v>0</v>
      </c>
      <c r="Q8231">
        <v>0</v>
      </c>
    </row>
    <row r="8232" spans="1:17" x14ac:dyDescent="0.2">
      <c r="A8232" t="s">
        <v>25255</v>
      </c>
      <c r="B8232" t="s">
        <v>86</v>
      </c>
      <c r="C8232" t="s">
        <v>110</v>
      </c>
      <c r="D8232" t="s">
        <v>17029</v>
      </c>
      <c r="E8232" t="s">
        <v>81</v>
      </c>
      <c r="F8232" t="s">
        <v>4879</v>
      </c>
      <c r="G8232">
        <v>0</v>
      </c>
      <c r="H8232">
        <v>0</v>
      </c>
      <c r="I8232">
        <v>0</v>
      </c>
      <c r="J8232">
        <v>0</v>
      </c>
      <c r="K8232">
        <v>0</v>
      </c>
      <c r="L8232">
        <v>0</v>
      </c>
      <c r="M8232">
        <v>24</v>
      </c>
      <c r="N8232">
        <v>0</v>
      </c>
      <c r="O8232">
        <v>0</v>
      </c>
      <c r="P8232">
        <v>0</v>
      </c>
      <c r="Q8232">
        <v>0</v>
      </c>
    </row>
    <row r="8233" spans="1:17" x14ac:dyDescent="0.2">
      <c r="A8233" t="s">
        <v>25256</v>
      </c>
      <c r="B8233" t="s">
        <v>86</v>
      </c>
      <c r="C8233" t="s">
        <v>110</v>
      </c>
      <c r="D8233" t="s">
        <v>17029</v>
      </c>
      <c r="E8233" t="s">
        <v>81</v>
      </c>
      <c r="F8233" t="s">
        <v>4881</v>
      </c>
      <c r="G8233">
        <v>0</v>
      </c>
      <c r="H8233">
        <v>24</v>
      </c>
      <c r="I8233">
        <v>4</v>
      </c>
      <c r="J8233">
        <v>18</v>
      </c>
      <c r="K8233">
        <v>0</v>
      </c>
      <c r="L8233">
        <v>2</v>
      </c>
      <c r="M8233">
        <v>0</v>
      </c>
      <c r="N8233">
        <v>0</v>
      </c>
      <c r="O8233">
        <v>0</v>
      </c>
      <c r="P8233">
        <v>0</v>
      </c>
      <c r="Q8233">
        <v>0</v>
      </c>
    </row>
    <row r="8234" spans="1:17" x14ac:dyDescent="0.2">
      <c r="A8234" t="s">
        <v>25257</v>
      </c>
      <c r="B8234" t="s">
        <v>86</v>
      </c>
      <c r="C8234" t="s">
        <v>110</v>
      </c>
      <c r="D8234" t="s">
        <v>17029</v>
      </c>
      <c r="E8234" t="s">
        <v>81</v>
      </c>
      <c r="F8234" t="s">
        <v>4883</v>
      </c>
      <c r="G8234">
        <v>0</v>
      </c>
      <c r="H8234">
        <v>24</v>
      </c>
      <c r="I8234">
        <v>4</v>
      </c>
      <c r="J8234">
        <v>18</v>
      </c>
      <c r="K8234">
        <v>0</v>
      </c>
      <c r="L8234">
        <v>2</v>
      </c>
      <c r="M8234">
        <v>0</v>
      </c>
      <c r="N8234">
        <v>0</v>
      </c>
      <c r="O8234">
        <v>0</v>
      </c>
      <c r="P8234">
        <v>0</v>
      </c>
      <c r="Q8234">
        <v>0</v>
      </c>
    </row>
    <row r="8235" spans="1:17" x14ac:dyDescent="0.2">
      <c r="A8235" t="s">
        <v>25258</v>
      </c>
      <c r="B8235" t="s">
        <v>86</v>
      </c>
      <c r="C8235" t="s">
        <v>110</v>
      </c>
      <c r="D8235" t="s">
        <v>17029</v>
      </c>
      <c r="E8235" t="s">
        <v>81</v>
      </c>
      <c r="F8235" t="s">
        <v>4885</v>
      </c>
      <c r="G8235">
        <v>0</v>
      </c>
      <c r="H8235">
        <v>0</v>
      </c>
      <c r="I8235">
        <v>0</v>
      </c>
      <c r="J8235">
        <v>0</v>
      </c>
      <c r="K8235">
        <v>0</v>
      </c>
      <c r="L8235">
        <v>0</v>
      </c>
      <c r="M8235">
        <v>24</v>
      </c>
      <c r="N8235">
        <v>0</v>
      </c>
      <c r="O8235">
        <v>0</v>
      </c>
      <c r="P8235">
        <v>0</v>
      </c>
      <c r="Q8235">
        <v>0</v>
      </c>
    </row>
    <row r="8236" spans="1:17" x14ac:dyDescent="0.2">
      <c r="A8236" t="s">
        <v>25259</v>
      </c>
      <c r="B8236" t="s">
        <v>86</v>
      </c>
      <c r="C8236" t="s">
        <v>110</v>
      </c>
      <c r="D8236" t="s">
        <v>17029</v>
      </c>
      <c r="E8236" t="s">
        <v>81</v>
      </c>
      <c r="F8236" t="s">
        <v>4887</v>
      </c>
      <c r="G8236">
        <v>0</v>
      </c>
      <c r="H8236">
        <v>24</v>
      </c>
      <c r="I8236">
        <v>4</v>
      </c>
      <c r="J8236">
        <v>18</v>
      </c>
      <c r="K8236">
        <v>0</v>
      </c>
      <c r="L8236">
        <v>2</v>
      </c>
      <c r="M8236">
        <v>0</v>
      </c>
      <c r="N8236">
        <v>0</v>
      </c>
      <c r="O8236">
        <v>0</v>
      </c>
      <c r="P8236">
        <v>0</v>
      </c>
      <c r="Q8236">
        <v>0</v>
      </c>
    </row>
    <row r="8237" spans="1:17" x14ac:dyDescent="0.2">
      <c r="A8237" t="s">
        <v>25260</v>
      </c>
      <c r="B8237" t="s">
        <v>86</v>
      </c>
      <c r="C8237" t="s">
        <v>110</v>
      </c>
      <c r="D8237" t="s">
        <v>17029</v>
      </c>
      <c r="E8237" t="s">
        <v>81</v>
      </c>
      <c r="F8237" t="s">
        <v>4889</v>
      </c>
      <c r="G8237">
        <v>0</v>
      </c>
      <c r="H8237">
        <v>0</v>
      </c>
      <c r="I8237">
        <v>0</v>
      </c>
      <c r="J8237">
        <v>0</v>
      </c>
      <c r="K8237">
        <v>0</v>
      </c>
      <c r="L8237">
        <v>0</v>
      </c>
      <c r="M8237">
        <v>24</v>
      </c>
      <c r="N8237">
        <v>0</v>
      </c>
      <c r="O8237">
        <v>0</v>
      </c>
      <c r="P8237">
        <v>0</v>
      </c>
      <c r="Q8237">
        <v>0</v>
      </c>
    </row>
    <row r="8238" spans="1:17" x14ac:dyDescent="0.2">
      <c r="A8238" t="s">
        <v>25261</v>
      </c>
      <c r="B8238" t="s">
        <v>86</v>
      </c>
      <c r="C8238" t="s">
        <v>110</v>
      </c>
      <c r="D8238" t="s">
        <v>17029</v>
      </c>
      <c r="E8238" t="s">
        <v>81</v>
      </c>
      <c r="F8238" t="s">
        <v>4871</v>
      </c>
      <c r="G8238">
        <v>0</v>
      </c>
      <c r="H8238">
        <v>0</v>
      </c>
      <c r="I8238">
        <v>0</v>
      </c>
      <c r="J8238">
        <v>0</v>
      </c>
      <c r="K8238">
        <v>0</v>
      </c>
      <c r="L8238">
        <v>0</v>
      </c>
      <c r="M8238">
        <v>0</v>
      </c>
      <c r="N8238">
        <v>24</v>
      </c>
      <c r="O8238">
        <v>22</v>
      </c>
      <c r="P8238">
        <v>2</v>
      </c>
      <c r="Q8238">
        <v>0</v>
      </c>
    </row>
    <row r="8239" spans="1:17" x14ac:dyDescent="0.2">
      <c r="A8239" t="s">
        <v>25262</v>
      </c>
      <c r="B8239" t="s">
        <v>86</v>
      </c>
      <c r="C8239" t="s">
        <v>110</v>
      </c>
      <c r="D8239" t="s">
        <v>17029</v>
      </c>
      <c r="E8239" t="s">
        <v>81</v>
      </c>
      <c r="F8239" t="s">
        <v>4873</v>
      </c>
      <c r="G8239">
        <v>0</v>
      </c>
      <c r="H8239">
        <v>0</v>
      </c>
      <c r="I8239">
        <v>0</v>
      </c>
      <c r="J8239">
        <v>0</v>
      </c>
      <c r="K8239">
        <v>0</v>
      </c>
      <c r="L8239">
        <v>0</v>
      </c>
      <c r="M8239">
        <v>0</v>
      </c>
      <c r="N8239">
        <v>23</v>
      </c>
      <c r="O8239">
        <v>21</v>
      </c>
      <c r="P8239">
        <v>2</v>
      </c>
      <c r="Q8239">
        <v>0</v>
      </c>
    </row>
    <row r="8240" spans="1:17" x14ac:dyDescent="0.2">
      <c r="A8240" t="s">
        <v>25263</v>
      </c>
      <c r="B8240" t="s">
        <v>86</v>
      </c>
      <c r="C8240" t="s">
        <v>110</v>
      </c>
      <c r="D8240" t="s">
        <v>17029</v>
      </c>
      <c r="E8240" t="s">
        <v>81</v>
      </c>
      <c r="F8240" t="s">
        <v>17019</v>
      </c>
      <c r="G8240">
        <v>24</v>
      </c>
      <c r="H8240">
        <v>0</v>
      </c>
      <c r="I8240">
        <v>0</v>
      </c>
      <c r="J8240">
        <v>0</v>
      </c>
      <c r="K8240">
        <v>0</v>
      </c>
      <c r="L8240">
        <v>0</v>
      </c>
      <c r="M8240">
        <v>0</v>
      </c>
      <c r="N8240">
        <v>0</v>
      </c>
      <c r="O8240">
        <v>0</v>
      </c>
      <c r="P8240">
        <v>0</v>
      </c>
      <c r="Q8240">
        <v>0</v>
      </c>
    </row>
    <row r="8241" spans="1:17" x14ac:dyDescent="0.2">
      <c r="A8241" t="s">
        <v>25264</v>
      </c>
      <c r="B8241" t="s">
        <v>86</v>
      </c>
      <c r="C8241" t="s">
        <v>110</v>
      </c>
      <c r="D8241" t="s">
        <v>17021</v>
      </c>
      <c r="E8241" t="s">
        <v>79</v>
      </c>
      <c r="F8241" t="s">
        <v>17022</v>
      </c>
      <c r="G8241">
        <v>0</v>
      </c>
      <c r="H8241">
        <v>0</v>
      </c>
      <c r="I8241">
        <v>0</v>
      </c>
      <c r="J8241">
        <v>0</v>
      </c>
      <c r="K8241">
        <v>0</v>
      </c>
      <c r="L8241">
        <v>0</v>
      </c>
      <c r="M8241">
        <v>0</v>
      </c>
      <c r="N8241">
        <v>6</v>
      </c>
      <c r="O8241">
        <v>5</v>
      </c>
      <c r="P8241">
        <v>1</v>
      </c>
      <c r="Q8241">
        <v>0</v>
      </c>
    </row>
    <row r="8242" spans="1:17" x14ac:dyDescent="0.2">
      <c r="A8242" t="s">
        <v>25265</v>
      </c>
      <c r="B8242" t="s">
        <v>86</v>
      </c>
      <c r="C8242" t="s">
        <v>110</v>
      </c>
      <c r="D8242" t="s">
        <v>17021</v>
      </c>
      <c r="E8242" t="s">
        <v>79</v>
      </c>
      <c r="F8242" t="s">
        <v>17019</v>
      </c>
      <c r="G8242">
        <v>6</v>
      </c>
      <c r="H8242">
        <v>0</v>
      </c>
      <c r="I8242">
        <v>0</v>
      </c>
      <c r="J8242">
        <v>0</v>
      </c>
      <c r="K8242">
        <v>0</v>
      </c>
      <c r="L8242">
        <v>0</v>
      </c>
      <c r="M8242">
        <v>0</v>
      </c>
      <c r="N8242">
        <v>0</v>
      </c>
      <c r="O8242">
        <v>0</v>
      </c>
      <c r="P8242">
        <v>0</v>
      </c>
      <c r="Q8242">
        <v>0</v>
      </c>
    </row>
    <row r="8243" spans="1:17" x14ac:dyDescent="0.2">
      <c r="A8243" t="s">
        <v>25266</v>
      </c>
      <c r="B8243" t="s">
        <v>86</v>
      </c>
      <c r="C8243" t="s">
        <v>110</v>
      </c>
      <c r="D8243" t="s">
        <v>17021</v>
      </c>
      <c r="E8243" t="s">
        <v>81</v>
      </c>
      <c r="F8243" t="s">
        <v>17022</v>
      </c>
      <c r="G8243">
        <v>0</v>
      </c>
      <c r="H8243">
        <v>0</v>
      </c>
      <c r="I8243">
        <v>0</v>
      </c>
      <c r="J8243">
        <v>0</v>
      </c>
      <c r="K8243">
        <v>0</v>
      </c>
      <c r="L8243">
        <v>0</v>
      </c>
      <c r="M8243">
        <v>0</v>
      </c>
      <c r="N8243">
        <v>12</v>
      </c>
      <c r="O8243">
        <v>9</v>
      </c>
      <c r="P8243">
        <v>3</v>
      </c>
      <c r="Q8243">
        <v>0</v>
      </c>
    </row>
    <row r="8244" spans="1:17" x14ac:dyDescent="0.2">
      <c r="A8244" t="s">
        <v>25267</v>
      </c>
      <c r="B8244" t="s">
        <v>86</v>
      </c>
      <c r="C8244" t="s">
        <v>110</v>
      </c>
      <c r="D8244" t="s">
        <v>17021</v>
      </c>
      <c r="E8244" t="s">
        <v>81</v>
      </c>
      <c r="F8244" t="s">
        <v>17019</v>
      </c>
      <c r="G8244">
        <v>12</v>
      </c>
      <c r="H8244">
        <v>0</v>
      </c>
      <c r="I8244">
        <v>0</v>
      </c>
      <c r="J8244">
        <v>0</v>
      </c>
      <c r="K8244">
        <v>0</v>
      </c>
      <c r="L8244">
        <v>0</v>
      </c>
      <c r="M8244">
        <v>0</v>
      </c>
      <c r="N8244">
        <v>0</v>
      </c>
      <c r="O8244">
        <v>0</v>
      </c>
      <c r="P8244">
        <v>0</v>
      </c>
      <c r="Q8244">
        <v>0</v>
      </c>
    </row>
    <row r="8245" spans="1:17" x14ac:dyDescent="0.2">
      <c r="A8245" t="s">
        <v>25268</v>
      </c>
      <c r="B8245" t="s">
        <v>86</v>
      </c>
      <c r="C8245" t="s">
        <v>110</v>
      </c>
      <c r="D8245" t="s">
        <v>17025</v>
      </c>
      <c r="E8245" t="s">
        <v>79</v>
      </c>
      <c r="F8245" t="s">
        <v>17019</v>
      </c>
      <c r="G8245">
        <v>1</v>
      </c>
      <c r="H8245">
        <v>0</v>
      </c>
      <c r="I8245">
        <v>0</v>
      </c>
      <c r="J8245">
        <v>0</v>
      </c>
      <c r="K8245">
        <v>0</v>
      </c>
      <c r="L8245">
        <v>0</v>
      </c>
      <c r="M8245">
        <v>0</v>
      </c>
      <c r="N8245">
        <v>0</v>
      </c>
      <c r="O8245">
        <v>0</v>
      </c>
      <c r="P8245">
        <v>0</v>
      </c>
      <c r="Q8245">
        <v>0</v>
      </c>
    </row>
    <row r="8246" spans="1:17" x14ac:dyDescent="0.2">
      <c r="A8246" t="s">
        <v>25269</v>
      </c>
      <c r="B8246" t="s">
        <v>86</v>
      </c>
      <c r="C8246" t="s">
        <v>110</v>
      </c>
      <c r="D8246" t="s">
        <v>17025</v>
      </c>
      <c r="E8246" t="s">
        <v>81</v>
      </c>
      <c r="F8246" t="s">
        <v>17019</v>
      </c>
      <c r="G8246">
        <v>1</v>
      </c>
      <c r="H8246">
        <v>0</v>
      </c>
      <c r="I8246">
        <v>0</v>
      </c>
      <c r="J8246">
        <v>0</v>
      </c>
      <c r="K8246">
        <v>0</v>
      </c>
      <c r="L8246">
        <v>0</v>
      </c>
      <c r="M8246">
        <v>0</v>
      </c>
      <c r="N8246">
        <v>0</v>
      </c>
      <c r="O8246">
        <v>0</v>
      </c>
      <c r="P8246">
        <v>0</v>
      </c>
      <c r="Q8246">
        <v>0</v>
      </c>
    </row>
    <row r="8247" spans="1:17" x14ac:dyDescent="0.2">
      <c r="A8247" t="s">
        <v>25270</v>
      </c>
      <c r="B8247" t="s">
        <v>86</v>
      </c>
      <c r="C8247" t="s">
        <v>111</v>
      </c>
      <c r="D8247" t="s">
        <v>17029</v>
      </c>
      <c r="E8247" t="s">
        <v>79</v>
      </c>
      <c r="F8247" t="s">
        <v>4875</v>
      </c>
      <c r="G8247">
        <v>0</v>
      </c>
      <c r="H8247">
        <v>44</v>
      </c>
      <c r="I8247">
        <v>5</v>
      </c>
      <c r="J8247">
        <v>26</v>
      </c>
      <c r="K8247">
        <v>8</v>
      </c>
      <c r="L8247">
        <v>5</v>
      </c>
      <c r="M8247">
        <v>0</v>
      </c>
      <c r="N8247">
        <v>0</v>
      </c>
      <c r="O8247">
        <v>0</v>
      </c>
      <c r="P8247">
        <v>0</v>
      </c>
      <c r="Q8247">
        <v>0</v>
      </c>
    </row>
    <row r="8248" spans="1:17" x14ac:dyDescent="0.2">
      <c r="A8248" t="s">
        <v>25271</v>
      </c>
      <c r="B8248" t="s">
        <v>86</v>
      </c>
      <c r="C8248" t="s">
        <v>111</v>
      </c>
      <c r="D8248" t="s">
        <v>17029</v>
      </c>
      <c r="E8248" t="s">
        <v>79</v>
      </c>
      <c r="F8248" t="s">
        <v>4877</v>
      </c>
      <c r="G8248">
        <v>0</v>
      </c>
      <c r="H8248">
        <v>44</v>
      </c>
      <c r="I8248">
        <v>5</v>
      </c>
      <c r="J8248">
        <v>25</v>
      </c>
      <c r="K8248">
        <v>5</v>
      </c>
      <c r="L8248">
        <v>9</v>
      </c>
      <c r="M8248">
        <v>0</v>
      </c>
      <c r="N8248">
        <v>0</v>
      </c>
      <c r="O8248">
        <v>0</v>
      </c>
      <c r="P8248">
        <v>0</v>
      </c>
      <c r="Q8248">
        <v>0</v>
      </c>
    </row>
    <row r="8249" spans="1:17" x14ac:dyDescent="0.2">
      <c r="A8249" t="s">
        <v>25272</v>
      </c>
      <c r="B8249" t="s">
        <v>86</v>
      </c>
      <c r="C8249" t="s">
        <v>111</v>
      </c>
      <c r="D8249" t="s">
        <v>17029</v>
      </c>
      <c r="E8249" t="s">
        <v>79</v>
      </c>
      <c r="F8249" t="s">
        <v>4879</v>
      </c>
      <c r="G8249">
        <v>0</v>
      </c>
      <c r="H8249">
        <v>0</v>
      </c>
      <c r="I8249">
        <v>0</v>
      </c>
      <c r="J8249">
        <v>0</v>
      </c>
      <c r="K8249">
        <v>0</v>
      </c>
      <c r="L8249">
        <v>0</v>
      </c>
      <c r="M8249">
        <v>44</v>
      </c>
      <c r="N8249">
        <v>0</v>
      </c>
      <c r="O8249">
        <v>0</v>
      </c>
      <c r="P8249">
        <v>0</v>
      </c>
      <c r="Q8249">
        <v>0</v>
      </c>
    </row>
    <row r="8250" spans="1:17" x14ac:dyDescent="0.2">
      <c r="A8250" t="s">
        <v>25273</v>
      </c>
      <c r="B8250" t="s">
        <v>86</v>
      </c>
      <c r="C8250" t="s">
        <v>111</v>
      </c>
      <c r="D8250" t="s">
        <v>17029</v>
      </c>
      <c r="E8250" t="s">
        <v>79</v>
      </c>
      <c r="F8250" t="s">
        <v>4881</v>
      </c>
      <c r="G8250">
        <v>0</v>
      </c>
      <c r="H8250">
        <v>44</v>
      </c>
      <c r="I8250">
        <v>5</v>
      </c>
      <c r="J8250">
        <v>25</v>
      </c>
      <c r="K8250">
        <v>5</v>
      </c>
      <c r="L8250">
        <v>9</v>
      </c>
      <c r="M8250">
        <v>0</v>
      </c>
      <c r="N8250">
        <v>0</v>
      </c>
      <c r="O8250">
        <v>0</v>
      </c>
      <c r="P8250">
        <v>0</v>
      </c>
      <c r="Q8250">
        <v>0</v>
      </c>
    </row>
    <row r="8251" spans="1:17" x14ac:dyDescent="0.2">
      <c r="A8251" t="s">
        <v>25274</v>
      </c>
      <c r="B8251" t="s">
        <v>86</v>
      </c>
      <c r="C8251" t="s">
        <v>111</v>
      </c>
      <c r="D8251" t="s">
        <v>17029</v>
      </c>
      <c r="E8251" t="s">
        <v>79</v>
      </c>
      <c r="F8251" t="s">
        <v>4883</v>
      </c>
      <c r="G8251">
        <v>0</v>
      </c>
      <c r="H8251">
        <v>44</v>
      </c>
      <c r="I8251">
        <v>5</v>
      </c>
      <c r="J8251">
        <v>25</v>
      </c>
      <c r="K8251">
        <v>5</v>
      </c>
      <c r="L8251">
        <v>9</v>
      </c>
      <c r="M8251">
        <v>0</v>
      </c>
      <c r="N8251">
        <v>0</v>
      </c>
      <c r="O8251">
        <v>0</v>
      </c>
      <c r="P8251">
        <v>0</v>
      </c>
      <c r="Q8251">
        <v>0</v>
      </c>
    </row>
    <row r="8252" spans="1:17" x14ac:dyDescent="0.2">
      <c r="A8252" t="s">
        <v>25275</v>
      </c>
      <c r="B8252" t="s">
        <v>86</v>
      </c>
      <c r="C8252" t="s">
        <v>111</v>
      </c>
      <c r="D8252" t="s">
        <v>17029</v>
      </c>
      <c r="E8252" t="s">
        <v>79</v>
      </c>
      <c r="F8252" t="s">
        <v>4885</v>
      </c>
      <c r="G8252">
        <v>0</v>
      </c>
      <c r="H8252">
        <v>0</v>
      </c>
      <c r="I8252">
        <v>0</v>
      </c>
      <c r="J8252">
        <v>0</v>
      </c>
      <c r="K8252">
        <v>0</v>
      </c>
      <c r="L8252">
        <v>0</v>
      </c>
      <c r="M8252">
        <v>44</v>
      </c>
      <c r="N8252">
        <v>0</v>
      </c>
      <c r="O8252">
        <v>0</v>
      </c>
      <c r="P8252">
        <v>0</v>
      </c>
      <c r="Q8252">
        <v>0</v>
      </c>
    </row>
    <row r="8253" spans="1:17" x14ac:dyDescent="0.2">
      <c r="A8253" t="s">
        <v>25276</v>
      </c>
      <c r="B8253" t="s">
        <v>86</v>
      </c>
      <c r="C8253" t="s">
        <v>111</v>
      </c>
      <c r="D8253" t="s">
        <v>17029</v>
      </c>
      <c r="E8253" t="s">
        <v>79</v>
      </c>
      <c r="F8253" t="s">
        <v>4887</v>
      </c>
      <c r="G8253">
        <v>0</v>
      </c>
      <c r="H8253">
        <v>44</v>
      </c>
      <c r="I8253">
        <v>5</v>
      </c>
      <c r="J8253">
        <v>25</v>
      </c>
      <c r="K8253">
        <v>8</v>
      </c>
      <c r="L8253">
        <v>6</v>
      </c>
      <c r="M8253">
        <v>0</v>
      </c>
      <c r="N8253">
        <v>0</v>
      </c>
      <c r="O8253">
        <v>0</v>
      </c>
      <c r="P8253">
        <v>0</v>
      </c>
      <c r="Q8253">
        <v>0</v>
      </c>
    </row>
    <row r="8254" spans="1:17" x14ac:dyDescent="0.2">
      <c r="A8254" t="s">
        <v>25277</v>
      </c>
      <c r="B8254" t="s">
        <v>86</v>
      </c>
      <c r="C8254" t="s">
        <v>111</v>
      </c>
      <c r="D8254" t="s">
        <v>17029</v>
      </c>
      <c r="E8254" t="s">
        <v>79</v>
      </c>
      <c r="F8254" t="s">
        <v>4889</v>
      </c>
      <c r="G8254">
        <v>0</v>
      </c>
      <c r="H8254">
        <v>0</v>
      </c>
      <c r="I8254">
        <v>0</v>
      </c>
      <c r="J8254">
        <v>0</v>
      </c>
      <c r="K8254">
        <v>0</v>
      </c>
      <c r="L8254">
        <v>0</v>
      </c>
      <c r="M8254">
        <v>44</v>
      </c>
      <c r="N8254">
        <v>0</v>
      </c>
      <c r="O8254">
        <v>0</v>
      </c>
      <c r="P8254">
        <v>0</v>
      </c>
      <c r="Q8254">
        <v>0</v>
      </c>
    </row>
    <row r="8255" spans="1:17" x14ac:dyDescent="0.2">
      <c r="A8255" t="s">
        <v>25278</v>
      </c>
      <c r="B8255" t="s">
        <v>86</v>
      </c>
      <c r="C8255" t="s">
        <v>111</v>
      </c>
      <c r="D8255" t="s">
        <v>17029</v>
      </c>
      <c r="E8255" t="s">
        <v>79</v>
      </c>
      <c r="F8255" t="s">
        <v>4871</v>
      </c>
      <c r="G8255">
        <v>0</v>
      </c>
      <c r="H8255">
        <v>0</v>
      </c>
      <c r="I8255">
        <v>0</v>
      </c>
      <c r="J8255">
        <v>0</v>
      </c>
      <c r="K8255">
        <v>0</v>
      </c>
      <c r="L8255">
        <v>0</v>
      </c>
      <c r="M8255">
        <v>0</v>
      </c>
      <c r="N8255">
        <v>44</v>
      </c>
      <c r="O8255">
        <v>34</v>
      </c>
      <c r="P8255">
        <v>9</v>
      </c>
      <c r="Q8255">
        <v>1</v>
      </c>
    </row>
    <row r="8256" spans="1:17" x14ac:dyDescent="0.2">
      <c r="A8256" t="s">
        <v>25279</v>
      </c>
      <c r="B8256" t="s">
        <v>86</v>
      </c>
      <c r="C8256" t="s">
        <v>111</v>
      </c>
      <c r="D8256" t="s">
        <v>17029</v>
      </c>
      <c r="E8256" t="s">
        <v>79</v>
      </c>
      <c r="F8256" t="s">
        <v>4873</v>
      </c>
      <c r="G8256">
        <v>0</v>
      </c>
      <c r="H8256">
        <v>0</v>
      </c>
      <c r="I8256">
        <v>0</v>
      </c>
      <c r="J8256">
        <v>0</v>
      </c>
      <c r="K8256">
        <v>0</v>
      </c>
      <c r="L8256">
        <v>0</v>
      </c>
      <c r="M8256">
        <v>0</v>
      </c>
      <c r="N8256">
        <v>37</v>
      </c>
      <c r="O8256">
        <v>28</v>
      </c>
      <c r="P8256">
        <v>9</v>
      </c>
      <c r="Q8256">
        <v>0</v>
      </c>
    </row>
    <row r="8257" spans="1:17" x14ac:dyDescent="0.2">
      <c r="A8257" t="s">
        <v>25280</v>
      </c>
      <c r="B8257" t="s">
        <v>86</v>
      </c>
      <c r="C8257" t="s">
        <v>111</v>
      </c>
      <c r="D8257" t="s">
        <v>17029</v>
      </c>
      <c r="E8257" t="s">
        <v>79</v>
      </c>
      <c r="F8257" t="s">
        <v>17019</v>
      </c>
      <c r="G8257">
        <v>44</v>
      </c>
      <c r="H8257">
        <v>0</v>
      </c>
      <c r="I8257">
        <v>0</v>
      </c>
      <c r="J8257">
        <v>0</v>
      </c>
      <c r="K8257">
        <v>0</v>
      </c>
      <c r="L8257">
        <v>0</v>
      </c>
      <c r="M8257">
        <v>0</v>
      </c>
      <c r="N8257">
        <v>0</v>
      </c>
      <c r="O8257">
        <v>0</v>
      </c>
      <c r="P8257">
        <v>0</v>
      </c>
      <c r="Q8257">
        <v>0</v>
      </c>
    </row>
    <row r="8258" spans="1:17" x14ac:dyDescent="0.2">
      <c r="A8258" t="s">
        <v>25281</v>
      </c>
      <c r="B8258" t="s">
        <v>86</v>
      </c>
      <c r="C8258" t="s">
        <v>111</v>
      </c>
      <c r="D8258" t="s">
        <v>17029</v>
      </c>
      <c r="E8258" t="s">
        <v>81</v>
      </c>
      <c r="F8258" t="s">
        <v>4875</v>
      </c>
      <c r="G8258">
        <v>0</v>
      </c>
      <c r="H8258">
        <v>20</v>
      </c>
      <c r="I8258">
        <v>1</v>
      </c>
      <c r="J8258">
        <v>16</v>
      </c>
      <c r="K8258">
        <v>2</v>
      </c>
      <c r="L8258">
        <v>1</v>
      </c>
      <c r="M8258">
        <v>0</v>
      </c>
      <c r="N8258">
        <v>0</v>
      </c>
      <c r="O8258">
        <v>0</v>
      </c>
      <c r="P8258">
        <v>0</v>
      </c>
      <c r="Q8258">
        <v>0</v>
      </c>
    </row>
    <row r="8259" spans="1:17" x14ac:dyDescent="0.2">
      <c r="A8259" t="s">
        <v>25282</v>
      </c>
      <c r="B8259" t="s">
        <v>86</v>
      </c>
      <c r="C8259" t="s">
        <v>111</v>
      </c>
      <c r="D8259" t="s">
        <v>17029</v>
      </c>
      <c r="E8259" t="s">
        <v>81</v>
      </c>
      <c r="F8259" t="s">
        <v>4877</v>
      </c>
      <c r="G8259">
        <v>0</v>
      </c>
      <c r="H8259">
        <v>20</v>
      </c>
      <c r="I8259">
        <v>1</v>
      </c>
      <c r="J8259">
        <v>16</v>
      </c>
      <c r="K8259">
        <v>1</v>
      </c>
      <c r="L8259">
        <v>2</v>
      </c>
      <c r="M8259">
        <v>0</v>
      </c>
      <c r="N8259">
        <v>0</v>
      </c>
      <c r="O8259">
        <v>0</v>
      </c>
      <c r="P8259">
        <v>0</v>
      </c>
      <c r="Q8259">
        <v>0</v>
      </c>
    </row>
    <row r="8260" spans="1:17" x14ac:dyDescent="0.2">
      <c r="A8260" t="s">
        <v>25283</v>
      </c>
      <c r="B8260" t="s">
        <v>86</v>
      </c>
      <c r="C8260" t="s">
        <v>111</v>
      </c>
      <c r="D8260" t="s">
        <v>17029</v>
      </c>
      <c r="E8260" t="s">
        <v>81</v>
      </c>
      <c r="F8260" t="s">
        <v>4879</v>
      </c>
      <c r="G8260">
        <v>0</v>
      </c>
      <c r="H8260">
        <v>0</v>
      </c>
      <c r="I8260">
        <v>0</v>
      </c>
      <c r="J8260">
        <v>0</v>
      </c>
      <c r="K8260">
        <v>0</v>
      </c>
      <c r="L8260">
        <v>0</v>
      </c>
      <c r="M8260">
        <v>20</v>
      </c>
      <c r="N8260">
        <v>0</v>
      </c>
      <c r="O8260">
        <v>0</v>
      </c>
      <c r="P8260">
        <v>0</v>
      </c>
      <c r="Q8260">
        <v>0</v>
      </c>
    </row>
    <row r="8261" spans="1:17" x14ac:dyDescent="0.2">
      <c r="A8261" t="s">
        <v>25284</v>
      </c>
      <c r="B8261" t="s">
        <v>86</v>
      </c>
      <c r="C8261" t="s">
        <v>111</v>
      </c>
      <c r="D8261" t="s">
        <v>17029</v>
      </c>
      <c r="E8261" t="s">
        <v>81</v>
      </c>
      <c r="F8261" t="s">
        <v>4881</v>
      </c>
      <c r="G8261">
        <v>0</v>
      </c>
      <c r="H8261">
        <v>20</v>
      </c>
      <c r="I8261">
        <v>1</v>
      </c>
      <c r="J8261">
        <v>16</v>
      </c>
      <c r="K8261">
        <v>1</v>
      </c>
      <c r="L8261">
        <v>2</v>
      </c>
      <c r="M8261">
        <v>0</v>
      </c>
      <c r="N8261">
        <v>0</v>
      </c>
      <c r="O8261">
        <v>0</v>
      </c>
      <c r="P8261">
        <v>0</v>
      </c>
      <c r="Q8261">
        <v>0</v>
      </c>
    </row>
    <row r="8262" spans="1:17" x14ac:dyDescent="0.2">
      <c r="A8262" t="s">
        <v>25285</v>
      </c>
      <c r="B8262" t="s">
        <v>86</v>
      </c>
      <c r="C8262" t="s">
        <v>111</v>
      </c>
      <c r="D8262" t="s">
        <v>17029</v>
      </c>
      <c r="E8262" t="s">
        <v>81</v>
      </c>
      <c r="F8262" t="s">
        <v>4883</v>
      </c>
      <c r="G8262">
        <v>0</v>
      </c>
      <c r="H8262">
        <v>20</v>
      </c>
      <c r="I8262">
        <v>1</v>
      </c>
      <c r="J8262">
        <v>16</v>
      </c>
      <c r="K8262">
        <v>1</v>
      </c>
      <c r="L8262">
        <v>2</v>
      </c>
      <c r="M8262">
        <v>0</v>
      </c>
      <c r="N8262">
        <v>0</v>
      </c>
      <c r="O8262">
        <v>0</v>
      </c>
      <c r="P8262">
        <v>0</v>
      </c>
      <c r="Q8262">
        <v>0</v>
      </c>
    </row>
    <row r="8263" spans="1:17" x14ac:dyDescent="0.2">
      <c r="A8263" t="s">
        <v>25286</v>
      </c>
      <c r="B8263" t="s">
        <v>86</v>
      </c>
      <c r="C8263" t="s">
        <v>111</v>
      </c>
      <c r="D8263" t="s">
        <v>17029</v>
      </c>
      <c r="E8263" t="s">
        <v>81</v>
      </c>
      <c r="F8263" t="s">
        <v>4885</v>
      </c>
      <c r="G8263">
        <v>0</v>
      </c>
      <c r="H8263">
        <v>0</v>
      </c>
      <c r="I8263">
        <v>0</v>
      </c>
      <c r="J8263">
        <v>0</v>
      </c>
      <c r="K8263">
        <v>0</v>
      </c>
      <c r="L8263">
        <v>0</v>
      </c>
      <c r="M8263">
        <v>20</v>
      </c>
      <c r="N8263">
        <v>0</v>
      </c>
      <c r="O8263">
        <v>0</v>
      </c>
      <c r="P8263">
        <v>0</v>
      </c>
      <c r="Q8263">
        <v>0</v>
      </c>
    </row>
    <row r="8264" spans="1:17" x14ac:dyDescent="0.2">
      <c r="A8264" t="s">
        <v>25287</v>
      </c>
      <c r="B8264" t="s">
        <v>86</v>
      </c>
      <c r="C8264" t="s">
        <v>111</v>
      </c>
      <c r="D8264" t="s">
        <v>17029</v>
      </c>
      <c r="E8264" t="s">
        <v>81</v>
      </c>
      <c r="F8264" t="s">
        <v>4887</v>
      </c>
      <c r="G8264">
        <v>0</v>
      </c>
      <c r="H8264">
        <v>20</v>
      </c>
      <c r="I8264">
        <v>1</v>
      </c>
      <c r="J8264">
        <v>16</v>
      </c>
      <c r="K8264">
        <v>2</v>
      </c>
      <c r="L8264">
        <v>1</v>
      </c>
      <c r="M8264">
        <v>0</v>
      </c>
      <c r="N8264">
        <v>0</v>
      </c>
      <c r="O8264">
        <v>0</v>
      </c>
      <c r="P8264">
        <v>0</v>
      </c>
      <c r="Q8264">
        <v>0</v>
      </c>
    </row>
    <row r="8265" spans="1:17" x14ac:dyDescent="0.2">
      <c r="A8265" t="s">
        <v>25288</v>
      </c>
      <c r="B8265" t="s">
        <v>86</v>
      </c>
      <c r="C8265" t="s">
        <v>111</v>
      </c>
      <c r="D8265" t="s">
        <v>17029</v>
      </c>
      <c r="E8265" t="s">
        <v>81</v>
      </c>
      <c r="F8265" t="s">
        <v>4889</v>
      </c>
      <c r="G8265">
        <v>0</v>
      </c>
      <c r="H8265">
        <v>0</v>
      </c>
      <c r="I8265">
        <v>0</v>
      </c>
      <c r="J8265">
        <v>0</v>
      </c>
      <c r="K8265">
        <v>0</v>
      </c>
      <c r="L8265">
        <v>0</v>
      </c>
      <c r="M8265">
        <v>20</v>
      </c>
      <c r="N8265">
        <v>0</v>
      </c>
      <c r="O8265">
        <v>0</v>
      </c>
      <c r="P8265">
        <v>0</v>
      </c>
      <c r="Q8265">
        <v>0</v>
      </c>
    </row>
    <row r="8266" spans="1:17" x14ac:dyDescent="0.2">
      <c r="A8266" t="s">
        <v>25289</v>
      </c>
      <c r="B8266" t="s">
        <v>86</v>
      </c>
      <c r="C8266" t="s">
        <v>111</v>
      </c>
      <c r="D8266" t="s">
        <v>17029</v>
      </c>
      <c r="E8266" t="s">
        <v>81</v>
      </c>
      <c r="F8266" t="s">
        <v>4871</v>
      </c>
      <c r="G8266">
        <v>0</v>
      </c>
      <c r="H8266">
        <v>0</v>
      </c>
      <c r="I8266">
        <v>0</v>
      </c>
      <c r="J8266">
        <v>0</v>
      </c>
      <c r="K8266">
        <v>0</v>
      </c>
      <c r="L8266">
        <v>0</v>
      </c>
      <c r="M8266">
        <v>0</v>
      </c>
      <c r="N8266">
        <v>20</v>
      </c>
      <c r="O8266">
        <v>18</v>
      </c>
      <c r="P8266">
        <v>1</v>
      </c>
      <c r="Q8266">
        <v>1</v>
      </c>
    </row>
    <row r="8267" spans="1:17" x14ac:dyDescent="0.2">
      <c r="A8267" t="s">
        <v>25290</v>
      </c>
      <c r="B8267" t="s">
        <v>86</v>
      </c>
      <c r="C8267" t="s">
        <v>111</v>
      </c>
      <c r="D8267" t="s">
        <v>17029</v>
      </c>
      <c r="E8267" t="s">
        <v>81</v>
      </c>
      <c r="F8267" t="s">
        <v>4873</v>
      </c>
      <c r="G8267">
        <v>0</v>
      </c>
      <c r="H8267">
        <v>0</v>
      </c>
      <c r="I8267">
        <v>0</v>
      </c>
      <c r="J8267">
        <v>0</v>
      </c>
      <c r="K8267">
        <v>0</v>
      </c>
      <c r="L8267">
        <v>0</v>
      </c>
      <c r="M8267">
        <v>0</v>
      </c>
      <c r="N8267">
        <v>18</v>
      </c>
      <c r="O8267">
        <v>16</v>
      </c>
      <c r="P8267">
        <v>1</v>
      </c>
      <c r="Q8267">
        <v>1</v>
      </c>
    </row>
    <row r="8268" spans="1:17" x14ac:dyDescent="0.2">
      <c r="A8268" t="s">
        <v>25291</v>
      </c>
      <c r="B8268" t="s">
        <v>86</v>
      </c>
      <c r="C8268" t="s">
        <v>111</v>
      </c>
      <c r="D8268" t="s">
        <v>17029</v>
      </c>
      <c r="E8268" t="s">
        <v>81</v>
      </c>
      <c r="F8268" t="s">
        <v>17019</v>
      </c>
      <c r="G8268">
        <v>20</v>
      </c>
      <c r="H8268">
        <v>0</v>
      </c>
      <c r="I8268">
        <v>0</v>
      </c>
      <c r="J8268">
        <v>0</v>
      </c>
      <c r="K8268">
        <v>0</v>
      </c>
      <c r="L8268">
        <v>0</v>
      </c>
      <c r="M8268">
        <v>0</v>
      </c>
      <c r="N8268">
        <v>0</v>
      </c>
      <c r="O8268">
        <v>0</v>
      </c>
      <c r="P8268">
        <v>0</v>
      </c>
      <c r="Q8268">
        <v>0</v>
      </c>
    </row>
    <row r="8269" spans="1:17" x14ac:dyDescent="0.2">
      <c r="A8269" t="s">
        <v>25292</v>
      </c>
      <c r="B8269" t="s">
        <v>86</v>
      </c>
      <c r="C8269" t="s">
        <v>111</v>
      </c>
      <c r="D8269" t="s">
        <v>17021</v>
      </c>
      <c r="E8269" t="s">
        <v>79</v>
      </c>
      <c r="F8269" t="s">
        <v>17022</v>
      </c>
      <c r="G8269">
        <v>0</v>
      </c>
      <c r="H8269">
        <v>0</v>
      </c>
      <c r="I8269">
        <v>0</v>
      </c>
      <c r="J8269">
        <v>0</v>
      </c>
      <c r="K8269">
        <v>0</v>
      </c>
      <c r="L8269">
        <v>0</v>
      </c>
      <c r="M8269">
        <v>0</v>
      </c>
      <c r="N8269">
        <v>15</v>
      </c>
      <c r="O8269">
        <v>10</v>
      </c>
      <c r="P8269">
        <v>3</v>
      </c>
      <c r="Q8269">
        <v>2</v>
      </c>
    </row>
    <row r="8270" spans="1:17" x14ac:dyDescent="0.2">
      <c r="A8270" t="s">
        <v>25293</v>
      </c>
      <c r="B8270" t="s">
        <v>86</v>
      </c>
      <c r="C8270" t="s">
        <v>111</v>
      </c>
      <c r="D8270" t="s">
        <v>17021</v>
      </c>
      <c r="E8270" t="s">
        <v>79</v>
      </c>
      <c r="F8270" t="s">
        <v>17019</v>
      </c>
      <c r="G8270">
        <v>15</v>
      </c>
      <c r="H8270">
        <v>0</v>
      </c>
      <c r="I8270">
        <v>0</v>
      </c>
      <c r="J8270">
        <v>0</v>
      </c>
      <c r="K8270">
        <v>0</v>
      </c>
      <c r="L8270">
        <v>0</v>
      </c>
      <c r="M8270">
        <v>0</v>
      </c>
      <c r="N8270">
        <v>0</v>
      </c>
      <c r="O8270">
        <v>0</v>
      </c>
      <c r="P8270">
        <v>0</v>
      </c>
      <c r="Q8270">
        <v>0</v>
      </c>
    </row>
    <row r="8271" spans="1:17" x14ac:dyDescent="0.2">
      <c r="A8271" t="s">
        <v>25294</v>
      </c>
      <c r="B8271" t="s">
        <v>86</v>
      </c>
      <c r="C8271" t="s">
        <v>111</v>
      </c>
      <c r="D8271" t="s">
        <v>17021</v>
      </c>
      <c r="E8271" t="s">
        <v>81</v>
      </c>
      <c r="F8271" t="s">
        <v>17022</v>
      </c>
      <c r="G8271">
        <v>0</v>
      </c>
      <c r="H8271">
        <v>0</v>
      </c>
      <c r="I8271">
        <v>0</v>
      </c>
      <c r="J8271">
        <v>0</v>
      </c>
      <c r="K8271">
        <v>0</v>
      </c>
      <c r="L8271">
        <v>0</v>
      </c>
      <c r="M8271">
        <v>0</v>
      </c>
      <c r="N8271">
        <v>3</v>
      </c>
      <c r="O8271">
        <v>0</v>
      </c>
      <c r="P8271">
        <v>2</v>
      </c>
      <c r="Q8271">
        <v>1</v>
      </c>
    </row>
    <row r="8272" spans="1:17" x14ac:dyDescent="0.2">
      <c r="A8272" t="s">
        <v>25295</v>
      </c>
      <c r="B8272" t="s">
        <v>86</v>
      </c>
      <c r="C8272" t="s">
        <v>111</v>
      </c>
      <c r="D8272" t="s">
        <v>17021</v>
      </c>
      <c r="E8272" t="s">
        <v>81</v>
      </c>
      <c r="F8272" t="s">
        <v>17019</v>
      </c>
      <c r="G8272">
        <v>3</v>
      </c>
      <c r="H8272">
        <v>0</v>
      </c>
      <c r="I8272">
        <v>0</v>
      </c>
      <c r="J8272">
        <v>0</v>
      </c>
      <c r="K8272">
        <v>0</v>
      </c>
      <c r="L8272">
        <v>0</v>
      </c>
      <c r="M8272">
        <v>0</v>
      </c>
      <c r="N8272">
        <v>0</v>
      </c>
      <c r="O8272">
        <v>0</v>
      </c>
      <c r="P8272">
        <v>0</v>
      </c>
      <c r="Q8272">
        <v>0</v>
      </c>
    </row>
    <row r="8273" spans="1:17" x14ac:dyDescent="0.2">
      <c r="A8273" t="s">
        <v>25296</v>
      </c>
      <c r="B8273" t="s">
        <v>86</v>
      </c>
      <c r="C8273" t="s">
        <v>112</v>
      </c>
      <c r="D8273" t="s">
        <v>17029</v>
      </c>
      <c r="E8273" t="s">
        <v>79</v>
      </c>
      <c r="F8273" t="s">
        <v>4875</v>
      </c>
      <c r="G8273">
        <v>0</v>
      </c>
      <c r="H8273">
        <v>7</v>
      </c>
      <c r="I8273">
        <v>1</v>
      </c>
      <c r="J8273">
        <v>6</v>
      </c>
      <c r="K8273">
        <v>0</v>
      </c>
      <c r="L8273">
        <v>0</v>
      </c>
      <c r="M8273">
        <v>0</v>
      </c>
      <c r="N8273">
        <v>0</v>
      </c>
      <c r="O8273">
        <v>0</v>
      </c>
      <c r="P8273">
        <v>0</v>
      </c>
      <c r="Q8273">
        <v>0</v>
      </c>
    </row>
    <row r="8274" spans="1:17" x14ac:dyDescent="0.2">
      <c r="A8274" t="s">
        <v>25297</v>
      </c>
      <c r="B8274" t="s">
        <v>86</v>
      </c>
      <c r="C8274" t="s">
        <v>112</v>
      </c>
      <c r="D8274" t="s">
        <v>17029</v>
      </c>
      <c r="E8274" t="s">
        <v>79</v>
      </c>
      <c r="F8274" t="s">
        <v>4877</v>
      </c>
      <c r="G8274">
        <v>0</v>
      </c>
      <c r="H8274">
        <v>7</v>
      </c>
      <c r="I8274">
        <v>0</v>
      </c>
      <c r="J8274">
        <v>6</v>
      </c>
      <c r="K8274">
        <v>0</v>
      </c>
      <c r="L8274">
        <v>1</v>
      </c>
      <c r="M8274">
        <v>0</v>
      </c>
      <c r="N8274">
        <v>0</v>
      </c>
      <c r="O8274">
        <v>0</v>
      </c>
      <c r="P8274">
        <v>0</v>
      </c>
      <c r="Q8274">
        <v>0</v>
      </c>
    </row>
    <row r="8275" spans="1:17" x14ac:dyDescent="0.2">
      <c r="A8275" t="s">
        <v>25298</v>
      </c>
      <c r="B8275" t="s">
        <v>86</v>
      </c>
      <c r="C8275" t="s">
        <v>112</v>
      </c>
      <c r="D8275" t="s">
        <v>17029</v>
      </c>
      <c r="E8275" t="s">
        <v>79</v>
      </c>
      <c r="F8275" t="s">
        <v>4879</v>
      </c>
      <c r="G8275">
        <v>0</v>
      </c>
      <c r="H8275">
        <v>0</v>
      </c>
      <c r="I8275">
        <v>0</v>
      </c>
      <c r="J8275">
        <v>0</v>
      </c>
      <c r="K8275">
        <v>0</v>
      </c>
      <c r="L8275">
        <v>0</v>
      </c>
      <c r="M8275">
        <v>7</v>
      </c>
      <c r="N8275">
        <v>0</v>
      </c>
      <c r="O8275">
        <v>0</v>
      </c>
      <c r="P8275">
        <v>0</v>
      </c>
      <c r="Q8275">
        <v>0</v>
      </c>
    </row>
    <row r="8276" spans="1:17" x14ac:dyDescent="0.2">
      <c r="A8276" t="s">
        <v>25299</v>
      </c>
      <c r="B8276" t="s">
        <v>86</v>
      </c>
      <c r="C8276" t="s">
        <v>112</v>
      </c>
      <c r="D8276" t="s">
        <v>17029</v>
      </c>
      <c r="E8276" t="s">
        <v>79</v>
      </c>
      <c r="F8276" t="s">
        <v>4881</v>
      </c>
      <c r="G8276">
        <v>0</v>
      </c>
      <c r="H8276">
        <v>7</v>
      </c>
      <c r="I8276">
        <v>0</v>
      </c>
      <c r="J8276">
        <v>6</v>
      </c>
      <c r="K8276">
        <v>0</v>
      </c>
      <c r="L8276">
        <v>1</v>
      </c>
      <c r="M8276">
        <v>0</v>
      </c>
      <c r="N8276">
        <v>0</v>
      </c>
      <c r="O8276">
        <v>0</v>
      </c>
      <c r="P8276">
        <v>0</v>
      </c>
      <c r="Q8276">
        <v>0</v>
      </c>
    </row>
    <row r="8277" spans="1:17" x14ac:dyDescent="0.2">
      <c r="A8277" t="s">
        <v>25300</v>
      </c>
      <c r="B8277" t="s">
        <v>86</v>
      </c>
      <c r="C8277" t="s">
        <v>112</v>
      </c>
      <c r="D8277" t="s">
        <v>17029</v>
      </c>
      <c r="E8277" t="s">
        <v>79</v>
      </c>
      <c r="F8277" t="s">
        <v>4883</v>
      </c>
      <c r="G8277">
        <v>0</v>
      </c>
      <c r="H8277">
        <v>7</v>
      </c>
      <c r="I8277">
        <v>0</v>
      </c>
      <c r="J8277">
        <v>6</v>
      </c>
      <c r="K8277">
        <v>0</v>
      </c>
      <c r="L8277">
        <v>1</v>
      </c>
      <c r="M8277">
        <v>0</v>
      </c>
      <c r="N8277">
        <v>0</v>
      </c>
      <c r="O8277">
        <v>0</v>
      </c>
      <c r="P8277">
        <v>0</v>
      </c>
      <c r="Q8277">
        <v>0</v>
      </c>
    </row>
    <row r="8278" spans="1:17" x14ac:dyDescent="0.2">
      <c r="A8278" t="s">
        <v>25301</v>
      </c>
      <c r="B8278" t="s">
        <v>86</v>
      </c>
      <c r="C8278" t="s">
        <v>112</v>
      </c>
      <c r="D8278" t="s">
        <v>17029</v>
      </c>
      <c r="E8278" t="s">
        <v>79</v>
      </c>
      <c r="F8278" t="s">
        <v>4885</v>
      </c>
      <c r="G8278">
        <v>0</v>
      </c>
      <c r="H8278">
        <v>0</v>
      </c>
      <c r="I8278">
        <v>0</v>
      </c>
      <c r="J8278">
        <v>0</v>
      </c>
      <c r="K8278">
        <v>0</v>
      </c>
      <c r="L8278">
        <v>0</v>
      </c>
      <c r="M8278">
        <v>7</v>
      </c>
      <c r="N8278">
        <v>0</v>
      </c>
      <c r="O8278">
        <v>0</v>
      </c>
      <c r="P8278">
        <v>0</v>
      </c>
      <c r="Q8278">
        <v>0</v>
      </c>
    </row>
    <row r="8279" spans="1:17" x14ac:dyDescent="0.2">
      <c r="A8279" t="s">
        <v>25302</v>
      </c>
      <c r="B8279" t="s">
        <v>86</v>
      </c>
      <c r="C8279" t="s">
        <v>112</v>
      </c>
      <c r="D8279" t="s">
        <v>17029</v>
      </c>
      <c r="E8279" t="s">
        <v>79</v>
      </c>
      <c r="F8279" t="s">
        <v>4887</v>
      </c>
      <c r="G8279">
        <v>0</v>
      </c>
      <c r="H8279">
        <v>7</v>
      </c>
      <c r="I8279">
        <v>0</v>
      </c>
      <c r="J8279">
        <v>7</v>
      </c>
      <c r="K8279">
        <v>0</v>
      </c>
      <c r="L8279">
        <v>0</v>
      </c>
      <c r="M8279">
        <v>0</v>
      </c>
      <c r="N8279">
        <v>0</v>
      </c>
      <c r="O8279">
        <v>0</v>
      </c>
      <c r="P8279">
        <v>0</v>
      </c>
      <c r="Q8279">
        <v>0</v>
      </c>
    </row>
    <row r="8280" spans="1:17" x14ac:dyDescent="0.2">
      <c r="A8280" t="s">
        <v>25303</v>
      </c>
      <c r="B8280" t="s">
        <v>86</v>
      </c>
      <c r="C8280" t="s">
        <v>112</v>
      </c>
      <c r="D8280" t="s">
        <v>17029</v>
      </c>
      <c r="E8280" t="s">
        <v>79</v>
      </c>
      <c r="F8280" t="s">
        <v>4889</v>
      </c>
      <c r="G8280">
        <v>0</v>
      </c>
      <c r="H8280">
        <v>0</v>
      </c>
      <c r="I8280">
        <v>0</v>
      </c>
      <c r="J8280">
        <v>0</v>
      </c>
      <c r="K8280">
        <v>0</v>
      </c>
      <c r="L8280">
        <v>0</v>
      </c>
      <c r="M8280">
        <v>7</v>
      </c>
      <c r="N8280">
        <v>0</v>
      </c>
      <c r="O8280">
        <v>0</v>
      </c>
      <c r="P8280">
        <v>0</v>
      </c>
      <c r="Q8280">
        <v>0</v>
      </c>
    </row>
    <row r="8281" spans="1:17" x14ac:dyDescent="0.2">
      <c r="A8281" t="s">
        <v>25304</v>
      </c>
      <c r="B8281" t="s">
        <v>86</v>
      </c>
      <c r="C8281" t="s">
        <v>112</v>
      </c>
      <c r="D8281" t="s">
        <v>17029</v>
      </c>
      <c r="E8281" t="s">
        <v>79</v>
      </c>
      <c r="F8281" t="s">
        <v>4871</v>
      </c>
      <c r="G8281">
        <v>0</v>
      </c>
      <c r="H8281">
        <v>0</v>
      </c>
      <c r="I8281">
        <v>0</v>
      </c>
      <c r="J8281">
        <v>0</v>
      </c>
      <c r="K8281">
        <v>0</v>
      </c>
      <c r="L8281">
        <v>0</v>
      </c>
      <c r="M8281">
        <v>0</v>
      </c>
      <c r="N8281">
        <v>7</v>
      </c>
      <c r="O8281">
        <v>7</v>
      </c>
      <c r="P8281">
        <v>0</v>
      </c>
      <c r="Q8281">
        <v>0</v>
      </c>
    </row>
    <row r="8282" spans="1:17" x14ac:dyDescent="0.2">
      <c r="A8282" t="s">
        <v>25305</v>
      </c>
      <c r="B8282" t="s">
        <v>86</v>
      </c>
      <c r="C8282" t="s">
        <v>112</v>
      </c>
      <c r="D8282" t="s">
        <v>17029</v>
      </c>
      <c r="E8282" t="s">
        <v>79</v>
      </c>
      <c r="F8282" t="s">
        <v>4873</v>
      </c>
      <c r="G8282">
        <v>0</v>
      </c>
      <c r="H8282">
        <v>0</v>
      </c>
      <c r="I8282">
        <v>0</v>
      </c>
      <c r="J8282">
        <v>0</v>
      </c>
      <c r="K8282">
        <v>0</v>
      </c>
      <c r="L8282">
        <v>0</v>
      </c>
      <c r="M8282">
        <v>0</v>
      </c>
      <c r="N8282">
        <v>6</v>
      </c>
      <c r="O8282">
        <v>6</v>
      </c>
      <c r="P8282">
        <v>0</v>
      </c>
      <c r="Q8282">
        <v>0</v>
      </c>
    </row>
    <row r="8283" spans="1:17" x14ac:dyDescent="0.2">
      <c r="A8283" t="s">
        <v>25306</v>
      </c>
      <c r="B8283" t="s">
        <v>86</v>
      </c>
      <c r="C8283" t="s">
        <v>112</v>
      </c>
      <c r="D8283" t="s">
        <v>17029</v>
      </c>
      <c r="E8283" t="s">
        <v>79</v>
      </c>
      <c r="F8283" t="s">
        <v>17019</v>
      </c>
      <c r="G8283">
        <v>7</v>
      </c>
      <c r="H8283">
        <v>0</v>
      </c>
      <c r="I8283">
        <v>0</v>
      </c>
      <c r="J8283">
        <v>0</v>
      </c>
      <c r="K8283">
        <v>0</v>
      </c>
      <c r="L8283">
        <v>0</v>
      </c>
      <c r="M8283">
        <v>0</v>
      </c>
      <c r="N8283">
        <v>0</v>
      </c>
      <c r="O8283">
        <v>0</v>
      </c>
      <c r="P8283">
        <v>0</v>
      </c>
      <c r="Q8283">
        <v>0</v>
      </c>
    </row>
    <row r="8284" spans="1:17" x14ac:dyDescent="0.2">
      <c r="A8284" t="s">
        <v>25307</v>
      </c>
      <c r="B8284" t="s">
        <v>86</v>
      </c>
      <c r="C8284" t="s">
        <v>112</v>
      </c>
      <c r="D8284" t="s">
        <v>17029</v>
      </c>
      <c r="E8284" t="s">
        <v>81</v>
      </c>
      <c r="F8284" t="s">
        <v>4875</v>
      </c>
      <c r="G8284">
        <v>0</v>
      </c>
      <c r="H8284">
        <v>7</v>
      </c>
      <c r="I8284">
        <v>1</v>
      </c>
      <c r="J8284">
        <v>4</v>
      </c>
      <c r="K8284">
        <v>0</v>
      </c>
      <c r="L8284">
        <v>2</v>
      </c>
      <c r="M8284">
        <v>0</v>
      </c>
      <c r="N8284">
        <v>0</v>
      </c>
      <c r="O8284">
        <v>0</v>
      </c>
      <c r="P8284">
        <v>0</v>
      </c>
      <c r="Q8284">
        <v>0</v>
      </c>
    </row>
    <row r="8285" spans="1:17" x14ac:dyDescent="0.2">
      <c r="A8285" t="s">
        <v>25308</v>
      </c>
      <c r="B8285" t="s">
        <v>86</v>
      </c>
      <c r="C8285" t="s">
        <v>112</v>
      </c>
      <c r="D8285" t="s">
        <v>17029</v>
      </c>
      <c r="E8285" t="s">
        <v>81</v>
      </c>
      <c r="F8285" t="s">
        <v>4877</v>
      </c>
      <c r="G8285">
        <v>0</v>
      </c>
      <c r="H8285">
        <v>7</v>
      </c>
      <c r="I8285">
        <v>1</v>
      </c>
      <c r="J8285">
        <v>3</v>
      </c>
      <c r="K8285">
        <v>1</v>
      </c>
      <c r="L8285">
        <v>2</v>
      </c>
      <c r="M8285">
        <v>0</v>
      </c>
      <c r="N8285">
        <v>0</v>
      </c>
      <c r="O8285">
        <v>0</v>
      </c>
      <c r="P8285">
        <v>0</v>
      </c>
      <c r="Q8285">
        <v>0</v>
      </c>
    </row>
    <row r="8286" spans="1:17" x14ac:dyDescent="0.2">
      <c r="A8286" t="s">
        <v>25309</v>
      </c>
      <c r="B8286" t="s">
        <v>86</v>
      </c>
      <c r="C8286" t="s">
        <v>112</v>
      </c>
      <c r="D8286" t="s">
        <v>17029</v>
      </c>
      <c r="E8286" t="s">
        <v>81</v>
      </c>
      <c r="F8286" t="s">
        <v>4879</v>
      </c>
      <c r="G8286">
        <v>0</v>
      </c>
      <c r="H8286">
        <v>0</v>
      </c>
      <c r="I8286">
        <v>0</v>
      </c>
      <c r="J8286">
        <v>0</v>
      </c>
      <c r="K8286">
        <v>0</v>
      </c>
      <c r="L8286">
        <v>0</v>
      </c>
      <c r="M8286">
        <v>7</v>
      </c>
      <c r="N8286">
        <v>0</v>
      </c>
      <c r="O8286">
        <v>0</v>
      </c>
      <c r="P8286">
        <v>0</v>
      </c>
      <c r="Q8286">
        <v>0</v>
      </c>
    </row>
    <row r="8287" spans="1:17" x14ac:dyDescent="0.2">
      <c r="A8287" t="s">
        <v>25310</v>
      </c>
      <c r="B8287" t="s">
        <v>86</v>
      </c>
      <c r="C8287" t="s">
        <v>112</v>
      </c>
      <c r="D8287" t="s">
        <v>17029</v>
      </c>
      <c r="E8287" t="s">
        <v>81</v>
      </c>
      <c r="F8287" t="s">
        <v>4881</v>
      </c>
      <c r="G8287">
        <v>0</v>
      </c>
      <c r="H8287">
        <v>7</v>
      </c>
      <c r="I8287">
        <v>1</v>
      </c>
      <c r="J8287">
        <v>3</v>
      </c>
      <c r="K8287">
        <v>1</v>
      </c>
      <c r="L8287">
        <v>2</v>
      </c>
      <c r="M8287">
        <v>0</v>
      </c>
      <c r="N8287">
        <v>0</v>
      </c>
      <c r="O8287">
        <v>0</v>
      </c>
      <c r="P8287">
        <v>0</v>
      </c>
      <c r="Q8287">
        <v>0</v>
      </c>
    </row>
    <row r="8288" spans="1:17" x14ac:dyDescent="0.2">
      <c r="A8288" t="s">
        <v>25311</v>
      </c>
      <c r="B8288" t="s">
        <v>86</v>
      </c>
      <c r="C8288" t="s">
        <v>112</v>
      </c>
      <c r="D8288" t="s">
        <v>17029</v>
      </c>
      <c r="E8288" t="s">
        <v>81</v>
      </c>
      <c r="F8288" t="s">
        <v>4883</v>
      </c>
      <c r="G8288">
        <v>0</v>
      </c>
      <c r="H8288">
        <v>7</v>
      </c>
      <c r="I8288">
        <v>1</v>
      </c>
      <c r="J8288">
        <v>4</v>
      </c>
      <c r="K8288">
        <v>0</v>
      </c>
      <c r="L8288">
        <v>2</v>
      </c>
      <c r="M8288">
        <v>0</v>
      </c>
      <c r="N8288">
        <v>0</v>
      </c>
      <c r="O8288">
        <v>0</v>
      </c>
      <c r="P8288">
        <v>0</v>
      </c>
      <c r="Q8288">
        <v>0</v>
      </c>
    </row>
    <row r="8289" spans="1:17" x14ac:dyDescent="0.2">
      <c r="A8289" t="s">
        <v>25312</v>
      </c>
      <c r="B8289" t="s">
        <v>86</v>
      </c>
      <c r="C8289" t="s">
        <v>112</v>
      </c>
      <c r="D8289" t="s">
        <v>17029</v>
      </c>
      <c r="E8289" t="s">
        <v>81</v>
      </c>
      <c r="F8289" t="s">
        <v>4885</v>
      </c>
      <c r="G8289">
        <v>0</v>
      </c>
      <c r="H8289">
        <v>0</v>
      </c>
      <c r="I8289">
        <v>0</v>
      </c>
      <c r="J8289">
        <v>0</v>
      </c>
      <c r="K8289">
        <v>0</v>
      </c>
      <c r="L8289">
        <v>0</v>
      </c>
      <c r="M8289">
        <v>7</v>
      </c>
      <c r="N8289">
        <v>0</v>
      </c>
      <c r="O8289">
        <v>0</v>
      </c>
      <c r="P8289">
        <v>0</v>
      </c>
      <c r="Q8289">
        <v>0</v>
      </c>
    </row>
    <row r="8290" spans="1:17" x14ac:dyDescent="0.2">
      <c r="A8290" t="s">
        <v>25313</v>
      </c>
      <c r="B8290" t="s">
        <v>86</v>
      </c>
      <c r="C8290" t="s">
        <v>112</v>
      </c>
      <c r="D8290" t="s">
        <v>17029</v>
      </c>
      <c r="E8290" t="s">
        <v>81</v>
      </c>
      <c r="F8290" t="s">
        <v>4887</v>
      </c>
      <c r="G8290">
        <v>0</v>
      </c>
      <c r="H8290">
        <v>7</v>
      </c>
      <c r="I8290">
        <v>1</v>
      </c>
      <c r="J8290">
        <v>4</v>
      </c>
      <c r="K8290">
        <v>0</v>
      </c>
      <c r="L8290">
        <v>2</v>
      </c>
      <c r="M8290">
        <v>0</v>
      </c>
      <c r="N8290">
        <v>0</v>
      </c>
      <c r="O8290">
        <v>0</v>
      </c>
      <c r="P8290">
        <v>0</v>
      </c>
      <c r="Q8290">
        <v>0</v>
      </c>
    </row>
    <row r="8291" spans="1:17" x14ac:dyDescent="0.2">
      <c r="A8291" t="s">
        <v>25314</v>
      </c>
      <c r="B8291" t="s">
        <v>86</v>
      </c>
      <c r="C8291" t="s">
        <v>112</v>
      </c>
      <c r="D8291" t="s">
        <v>17029</v>
      </c>
      <c r="E8291" t="s">
        <v>81</v>
      </c>
      <c r="F8291" t="s">
        <v>4889</v>
      </c>
      <c r="G8291">
        <v>0</v>
      </c>
      <c r="H8291">
        <v>0</v>
      </c>
      <c r="I8291">
        <v>0</v>
      </c>
      <c r="J8291">
        <v>0</v>
      </c>
      <c r="K8291">
        <v>0</v>
      </c>
      <c r="L8291">
        <v>0</v>
      </c>
      <c r="M8291">
        <v>7</v>
      </c>
      <c r="N8291">
        <v>0</v>
      </c>
      <c r="O8291">
        <v>0</v>
      </c>
      <c r="P8291">
        <v>0</v>
      </c>
      <c r="Q8291">
        <v>0</v>
      </c>
    </row>
    <row r="8292" spans="1:17" x14ac:dyDescent="0.2">
      <c r="A8292" t="s">
        <v>25315</v>
      </c>
      <c r="B8292" t="s">
        <v>86</v>
      </c>
      <c r="C8292" t="s">
        <v>112</v>
      </c>
      <c r="D8292" t="s">
        <v>17029</v>
      </c>
      <c r="E8292" t="s">
        <v>81</v>
      </c>
      <c r="F8292" t="s">
        <v>4871</v>
      </c>
      <c r="G8292">
        <v>0</v>
      </c>
      <c r="H8292">
        <v>0</v>
      </c>
      <c r="I8292">
        <v>0</v>
      </c>
      <c r="J8292">
        <v>0</v>
      </c>
      <c r="K8292">
        <v>0</v>
      </c>
      <c r="L8292">
        <v>0</v>
      </c>
      <c r="M8292">
        <v>0</v>
      </c>
      <c r="N8292">
        <v>7</v>
      </c>
      <c r="O8292">
        <v>4</v>
      </c>
      <c r="P8292">
        <v>3</v>
      </c>
      <c r="Q8292">
        <v>0</v>
      </c>
    </row>
    <row r="8293" spans="1:17" x14ac:dyDescent="0.2">
      <c r="A8293" t="s">
        <v>25316</v>
      </c>
      <c r="B8293" t="s">
        <v>86</v>
      </c>
      <c r="C8293" t="s">
        <v>112</v>
      </c>
      <c r="D8293" t="s">
        <v>17029</v>
      </c>
      <c r="E8293" t="s">
        <v>81</v>
      </c>
      <c r="F8293" t="s">
        <v>4873</v>
      </c>
      <c r="G8293">
        <v>0</v>
      </c>
      <c r="H8293">
        <v>0</v>
      </c>
      <c r="I8293">
        <v>0</v>
      </c>
      <c r="J8293">
        <v>0</v>
      </c>
      <c r="K8293">
        <v>0</v>
      </c>
      <c r="L8293">
        <v>0</v>
      </c>
      <c r="M8293">
        <v>0</v>
      </c>
      <c r="N8293">
        <v>6</v>
      </c>
      <c r="O8293">
        <v>4</v>
      </c>
      <c r="P8293">
        <v>2</v>
      </c>
      <c r="Q8293">
        <v>0</v>
      </c>
    </row>
    <row r="8294" spans="1:17" x14ac:dyDescent="0.2">
      <c r="A8294" t="s">
        <v>25317</v>
      </c>
      <c r="B8294" t="s">
        <v>86</v>
      </c>
      <c r="C8294" t="s">
        <v>112</v>
      </c>
      <c r="D8294" t="s">
        <v>17029</v>
      </c>
      <c r="E8294" t="s">
        <v>81</v>
      </c>
      <c r="F8294" t="s">
        <v>17019</v>
      </c>
      <c r="G8294">
        <v>7</v>
      </c>
      <c r="H8294">
        <v>0</v>
      </c>
      <c r="I8294">
        <v>0</v>
      </c>
      <c r="J8294">
        <v>0</v>
      </c>
      <c r="K8294">
        <v>0</v>
      </c>
      <c r="L8294">
        <v>0</v>
      </c>
      <c r="M8294">
        <v>0</v>
      </c>
      <c r="N8294">
        <v>0</v>
      </c>
      <c r="O8294">
        <v>0</v>
      </c>
      <c r="P8294">
        <v>0</v>
      </c>
      <c r="Q8294">
        <v>0</v>
      </c>
    </row>
    <row r="8295" spans="1:17" x14ac:dyDescent="0.2">
      <c r="A8295" t="s">
        <v>25318</v>
      </c>
      <c r="B8295" t="s">
        <v>86</v>
      </c>
      <c r="C8295" t="s">
        <v>113</v>
      </c>
      <c r="D8295" t="s">
        <v>17029</v>
      </c>
      <c r="E8295" t="s">
        <v>79</v>
      </c>
      <c r="F8295" t="s">
        <v>4875</v>
      </c>
      <c r="G8295">
        <v>0</v>
      </c>
      <c r="H8295">
        <v>7</v>
      </c>
      <c r="I8295">
        <v>2</v>
      </c>
      <c r="J8295">
        <v>4</v>
      </c>
      <c r="K8295">
        <v>1</v>
      </c>
      <c r="L8295">
        <v>0</v>
      </c>
      <c r="M8295">
        <v>0</v>
      </c>
      <c r="N8295">
        <v>0</v>
      </c>
      <c r="O8295">
        <v>0</v>
      </c>
      <c r="P8295">
        <v>0</v>
      </c>
      <c r="Q8295">
        <v>0</v>
      </c>
    </row>
    <row r="8296" spans="1:17" x14ac:dyDescent="0.2">
      <c r="A8296" t="s">
        <v>25319</v>
      </c>
      <c r="B8296" t="s">
        <v>86</v>
      </c>
      <c r="C8296" t="s">
        <v>113</v>
      </c>
      <c r="D8296" t="s">
        <v>17029</v>
      </c>
      <c r="E8296" t="s">
        <v>79</v>
      </c>
      <c r="F8296" t="s">
        <v>4877</v>
      </c>
      <c r="G8296">
        <v>0</v>
      </c>
      <c r="H8296">
        <v>7</v>
      </c>
      <c r="I8296">
        <v>1</v>
      </c>
      <c r="J8296">
        <v>5</v>
      </c>
      <c r="K8296">
        <v>1</v>
      </c>
      <c r="L8296">
        <v>0</v>
      </c>
      <c r="M8296">
        <v>0</v>
      </c>
      <c r="N8296">
        <v>0</v>
      </c>
      <c r="O8296">
        <v>0</v>
      </c>
      <c r="P8296">
        <v>0</v>
      </c>
      <c r="Q8296">
        <v>0</v>
      </c>
    </row>
    <row r="8297" spans="1:17" x14ac:dyDescent="0.2">
      <c r="A8297" t="s">
        <v>25320</v>
      </c>
      <c r="B8297" t="s">
        <v>86</v>
      </c>
      <c r="C8297" t="s">
        <v>113</v>
      </c>
      <c r="D8297" t="s">
        <v>17029</v>
      </c>
      <c r="E8297" t="s">
        <v>79</v>
      </c>
      <c r="F8297" t="s">
        <v>4879</v>
      </c>
      <c r="G8297">
        <v>0</v>
      </c>
      <c r="H8297">
        <v>0</v>
      </c>
      <c r="I8297">
        <v>0</v>
      </c>
      <c r="J8297">
        <v>0</v>
      </c>
      <c r="K8297">
        <v>0</v>
      </c>
      <c r="L8297">
        <v>0</v>
      </c>
      <c r="M8297">
        <v>7</v>
      </c>
      <c r="N8297">
        <v>0</v>
      </c>
      <c r="O8297">
        <v>0</v>
      </c>
      <c r="P8297">
        <v>0</v>
      </c>
      <c r="Q8297">
        <v>0</v>
      </c>
    </row>
    <row r="8298" spans="1:17" x14ac:dyDescent="0.2">
      <c r="A8298" t="s">
        <v>25321</v>
      </c>
      <c r="B8298" t="s">
        <v>86</v>
      </c>
      <c r="C8298" t="s">
        <v>113</v>
      </c>
      <c r="D8298" t="s">
        <v>17029</v>
      </c>
      <c r="E8298" t="s">
        <v>79</v>
      </c>
      <c r="F8298" t="s">
        <v>4881</v>
      </c>
      <c r="G8298">
        <v>0</v>
      </c>
      <c r="H8298">
        <v>7</v>
      </c>
      <c r="I8298">
        <v>1</v>
      </c>
      <c r="J8298">
        <v>5</v>
      </c>
      <c r="K8298">
        <v>1</v>
      </c>
      <c r="L8298">
        <v>0</v>
      </c>
      <c r="M8298">
        <v>0</v>
      </c>
      <c r="N8298">
        <v>0</v>
      </c>
      <c r="O8298">
        <v>0</v>
      </c>
      <c r="P8298">
        <v>0</v>
      </c>
      <c r="Q8298">
        <v>0</v>
      </c>
    </row>
    <row r="8299" spans="1:17" x14ac:dyDescent="0.2">
      <c r="A8299" t="s">
        <v>25322</v>
      </c>
      <c r="B8299" t="s">
        <v>86</v>
      </c>
      <c r="C8299" t="s">
        <v>113</v>
      </c>
      <c r="D8299" t="s">
        <v>17029</v>
      </c>
      <c r="E8299" t="s">
        <v>79</v>
      </c>
      <c r="F8299" t="s">
        <v>4883</v>
      </c>
      <c r="G8299">
        <v>0</v>
      </c>
      <c r="H8299">
        <v>7</v>
      </c>
      <c r="I8299">
        <v>2</v>
      </c>
      <c r="J8299">
        <v>4</v>
      </c>
      <c r="K8299">
        <v>1</v>
      </c>
      <c r="L8299">
        <v>0</v>
      </c>
      <c r="M8299">
        <v>0</v>
      </c>
      <c r="N8299">
        <v>0</v>
      </c>
      <c r="O8299">
        <v>0</v>
      </c>
      <c r="P8299">
        <v>0</v>
      </c>
      <c r="Q8299">
        <v>0</v>
      </c>
    </row>
    <row r="8300" spans="1:17" x14ac:dyDescent="0.2">
      <c r="A8300" t="s">
        <v>25323</v>
      </c>
      <c r="B8300" t="s">
        <v>86</v>
      </c>
      <c r="C8300" t="s">
        <v>113</v>
      </c>
      <c r="D8300" t="s">
        <v>17029</v>
      </c>
      <c r="E8300" t="s">
        <v>79</v>
      </c>
      <c r="F8300" t="s">
        <v>4885</v>
      </c>
      <c r="G8300">
        <v>0</v>
      </c>
      <c r="H8300">
        <v>0</v>
      </c>
      <c r="I8300">
        <v>0</v>
      </c>
      <c r="J8300">
        <v>0</v>
      </c>
      <c r="K8300">
        <v>0</v>
      </c>
      <c r="L8300">
        <v>0</v>
      </c>
      <c r="M8300">
        <v>7</v>
      </c>
      <c r="N8300">
        <v>0</v>
      </c>
      <c r="O8300">
        <v>0</v>
      </c>
      <c r="P8300">
        <v>0</v>
      </c>
      <c r="Q8300">
        <v>0</v>
      </c>
    </row>
    <row r="8301" spans="1:17" x14ac:dyDescent="0.2">
      <c r="A8301" t="s">
        <v>25324</v>
      </c>
      <c r="B8301" t="s">
        <v>86</v>
      </c>
      <c r="C8301" t="s">
        <v>113</v>
      </c>
      <c r="D8301" t="s">
        <v>17029</v>
      </c>
      <c r="E8301" t="s">
        <v>79</v>
      </c>
      <c r="F8301" t="s">
        <v>4887</v>
      </c>
      <c r="G8301">
        <v>0</v>
      </c>
      <c r="H8301">
        <v>7</v>
      </c>
      <c r="I8301">
        <v>1</v>
      </c>
      <c r="J8301">
        <v>5</v>
      </c>
      <c r="K8301">
        <v>1</v>
      </c>
      <c r="L8301">
        <v>0</v>
      </c>
      <c r="M8301">
        <v>0</v>
      </c>
      <c r="N8301">
        <v>0</v>
      </c>
      <c r="O8301">
        <v>0</v>
      </c>
      <c r="P8301">
        <v>0</v>
      </c>
      <c r="Q8301">
        <v>0</v>
      </c>
    </row>
    <row r="8302" spans="1:17" x14ac:dyDescent="0.2">
      <c r="A8302" t="s">
        <v>25325</v>
      </c>
      <c r="B8302" t="s">
        <v>86</v>
      </c>
      <c r="C8302" t="s">
        <v>113</v>
      </c>
      <c r="D8302" t="s">
        <v>17029</v>
      </c>
      <c r="E8302" t="s">
        <v>79</v>
      </c>
      <c r="F8302" t="s">
        <v>4889</v>
      </c>
      <c r="G8302">
        <v>0</v>
      </c>
      <c r="H8302">
        <v>0</v>
      </c>
      <c r="I8302">
        <v>0</v>
      </c>
      <c r="J8302">
        <v>0</v>
      </c>
      <c r="K8302">
        <v>0</v>
      </c>
      <c r="L8302">
        <v>0</v>
      </c>
      <c r="M8302">
        <v>7</v>
      </c>
      <c r="N8302">
        <v>0</v>
      </c>
      <c r="O8302">
        <v>0</v>
      </c>
      <c r="P8302">
        <v>0</v>
      </c>
      <c r="Q8302">
        <v>0</v>
      </c>
    </row>
    <row r="8303" spans="1:17" x14ac:dyDescent="0.2">
      <c r="A8303" t="s">
        <v>25326</v>
      </c>
      <c r="B8303" t="s">
        <v>86</v>
      </c>
      <c r="C8303" t="s">
        <v>113</v>
      </c>
      <c r="D8303" t="s">
        <v>17029</v>
      </c>
      <c r="E8303" t="s">
        <v>79</v>
      </c>
      <c r="F8303" t="s">
        <v>4871</v>
      </c>
      <c r="G8303">
        <v>0</v>
      </c>
      <c r="H8303">
        <v>0</v>
      </c>
      <c r="I8303">
        <v>0</v>
      </c>
      <c r="J8303">
        <v>0</v>
      </c>
      <c r="K8303">
        <v>0</v>
      </c>
      <c r="L8303">
        <v>0</v>
      </c>
      <c r="M8303">
        <v>0</v>
      </c>
      <c r="N8303">
        <v>7</v>
      </c>
      <c r="O8303">
        <v>7</v>
      </c>
      <c r="P8303">
        <v>0</v>
      </c>
      <c r="Q8303">
        <v>0</v>
      </c>
    </row>
    <row r="8304" spans="1:17" x14ac:dyDescent="0.2">
      <c r="A8304" t="s">
        <v>25327</v>
      </c>
      <c r="B8304" t="s">
        <v>86</v>
      </c>
      <c r="C8304" t="s">
        <v>113</v>
      </c>
      <c r="D8304" t="s">
        <v>17029</v>
      </c>
      <c r="E8304" t="s">
        <v>79</v>
      </c>
      <c r="F8304" t="s">
        <v>4873</v>
      </c>
      <c r="G8304">
        <v>0</v>
      </c>
      <c r="H8304">
        <v>0</v>
      </c>
      <c r="I8304">
        <v>0</v>
      </c>
      <c r="J8304">
        <v>0</v>
      </c>
      <c r="K8304">
        <v>0</v>
      </c>
      <c r="L8304">
        <v>0</v>
      </c>
      <c r="M8304">
        <v>0</v>
      </c>
      <c r="N8304">
        <v>7</v>
      </c>
      <c r="O8304">
        <v>7</v>
      </c>
      <c r="P8304">
        <v>0</v>
      </c>
      <c r="Q8304">
        <v>0</v>
      </c>
    </row>
    <row r="8305" spans="1:17" x14ac:dyDescent="0.2">
      <c r="A8305" t="s">
        <v>25328</v>
      </c>
      <c r="B8305" t="s">
        <v>86</v>
      </c>
      <c r="C8305" t="s">
        <v>113</v>
      </c>
      <c r="D8305" t="s">
        <v>17029</v>
      </c>
      <c r="E8305" t="s">
        <v>79</v>
      </c>
      <c r="F8305" t="s">
        <v>17019</v>
      </c>
      <c r="G8305">
        <v>7</v>
      </c>
      <c r="H8305">
        <v>0</v>
      </c>
      <c r="I8305">
        <v>0</v>
      </c>
      <c r="J8305">
        <v>0</v>
      </c>
      <c r="K8305">
        <v>0</v>
      </c>
      <c r="L8305">
        <v>0</v>
      </c>
      <c r="M8305">
        <v>0</v>
      </c>
      <c r="N8305">
        <v>0</v>
      </c>
      <c r="O8305">
        <v>0</v>
      </c>
      <c r="P8305">
        <v>0</v>
      </c>
      <c r="Q8305">
        <v>0</v>
      </c>
    </row>
    <row r="8306" spans="1:17" x14ac:dyDescent="0.2">
      <c r="A8306" t="s">
        <v>25329</v>
      </c>
      <c r="B8306" t="s">
        <v>86</v>
      </c>
      <c r="C8306" t="s">
        <v>113</v>
      </c>
      <c r="D8306" t="s">
        <v>17029</v>
      </c>
      <c r="E8306" t="s">
        <v>81</v>
      </c>
      <c r="F8306" t="s">
        <v>4875</v>
      </c>
      <c r="G8306">
        <v>0</v>
      </c>
      <c r="H8306">
        <v>3</v>
      </c>
      <c r="I8306">
        <v>0</v>
      </c>
      <c r="J8306">
        <v>3</v>
      </c>
      <c r="K8306">
        <v>0</v>
      </c>
      <c r="L8306">
        <v>0</v>
      </c>
      <c r="M8306">
        <v>0</v>
      </c>
      <c r="N8306">
        <v>0</v>
      </c>
      <c r="O8306">
        <v>0</v>
      </c>
      <c r="P8306">
        <v>0</v>
      </c>
      <c r="Q8306">
        <v>0</v>
      </c>
    </row>
    <row r="8307" spans="1:17" x14ac:dyDescent="0.2">
      <c r="A8307" t="s">
        <v>25330</v>
      </c>
      <c r="B8307" t="s">
        <v>86</v>
      </c>
      <c r="C8307" t="s">
        <v>113</v>
      </c>
      <c r="D8307" t="s">
        <v>17029</v>
      </c>
      <c r="E8307" t="s">
        <v>81</v>
      </c>
      <c r="F8307" t="s">
        <v>4877</v>
      </c>
      <c r="G8307">
        <v>0</v>
      </c>
      <c r="H8307">
        <v>3</v>
      </c>
      <c r="I8307">
        <v>0</v>
      </c>
      <c r="J8307">
        <v>2</v>
      </c>
      <c r="K8307">
        <v>1</v>
      </c>
      <c r="L8307">
        <v>0</v>
      </c>
      <c r="M8307">
        <v>0</v>
      </c>
      <c r="N8307">
        <v>0</v>
      </c>
      <c r="O8307">
        <v>0</v>
      </c>
      <c r="P8307">
        <v>0</v>
      </c>
      <c r="Q8307">
        <v>0</v>
      </c>
    </row>
    <row r="8308" spans="1:17" x14ac:dyDescent="0.2">
      <c r="A8308" t="s">
        <v>25331</v>
      </c>
      <c r="B8308" t="s">
        <v>86</v>
      </c>
      <c r="C8308" t="s">
        <v>113</v>
      </c>
      <c r="D8308" t="s">
        <v>17029</v>
      </c>
      <c r="E8308" t="s">
        <v>81</v>
      </c>
      <c r="F8308" t="s">
        <v>4879</v>
      </c>
      <c r="G8308">
        <v>0</v>
      </c>
      <c r="H8308">
        <v>0</v>
      </c>
      <c r="I8308">
        <v>0</v>
      </c>
      <c r="J8308">
        <v>0</v>
      </c>
      <c r="K8308">
        <v>0</v>
      </c>
      <c r="L8308">
        <v>0</v>
      </c>
      <c r="M8308">
        <v>3</v>
      </c>
      <c r="N8308">
        <v>0</v>
      </c>
      <c r="O8308">
        <v>0</v>
      </c>
      <c r="P8308">
        <v>0</v>
      </c>
      <c r="Q8308">
        <v>0</v>
      </c>
    </row>
    <row r="8309" spans="1:17" x14ac:dyDescent="0.2">
      <c r="A8309" t="s">
        <v>25332</v>
      </c>
      <c r="B8309" t="s">
        <v>86</v>
      </c>
      <c r="C8309" t="s">
        <v>113</v>
      </c>
      <c r="D8309" t="s">
        <v>17029</v>
      </c>
      <c r="E8309" t="s">
        <v>81</v>
      </c>
      <c r="F8309" t="s">
        <v>4881</v>
      </c>
      <c r="G8309">
        <v>0</v>
      </c>
      <c r="H8309">
        <v>3</v>
      </c>
      <c r="I8309">
        <v>0</v>
      </c>
      <c r="J8309">
        <v>2</v>
      </c>
      <c r="K8309">
        <v>1</v>
      </c>
      <c r="L8309">
        <v>0</v>
      </c>
      <c r="M8309">
        <v>0</v>
      </c>
      <c r="N8309">
        <v>0</v>
      </c>
      <c r="O8309">
        <v>0</v>
      </c>
      <c r="P8309">
        <v>0</v>
      </c>
      <c r="Q8309">
        <v>0</v>
      </c>
    </row>
    <row r="8310" spans="1:17" x14ac:dyDescent="0.2">
      <c r="A8310" t="s">
        <v>25333</v>
      </c>
      <c r="B8310" t="s">
        <v>86</v>
      </c>
      <c r="C8310" t="s">
        <v>113</v>
      </c>
      <c r="D8310" t="s">
        <v>17029</v>
      </c>
      <c r="E8310" t="s">
        <v>81</v>
      </c>
      <c r="F8310" t="s">
        <v>4883</v>
      </c>
      <c r="G8310">
        <v>0</v>
      </c>
      <c r="H8310">
        <v>3</v>
      </c>
      <c r="I8310">
        <v>1</v>
      </c>
      <c r="J8310">
        <v>1</v>
      </c>
      <c r="K8310">
        <v>1</v>
      </c>
      <c r="L8310">
        <v>0</v>
      </c>
      <c r="M8310">
        <v>0</v>
      </c>
      <c r="N8310">
        <v>0</v>
      </c>
      <c r="O8310">
        <v>0</v>
      </c>
      <c r="P8310">
        <v>0</v>
      </c>
      <c r="Q8310">
        <v>0</v>
      </c>
    </row>
    <row r="8311" spans="1:17" x14ac:dyDescent="0.2">
      <c r="A8311" t="s">
        <v>25334</v>
      </c>
      <c r="B8311" t="s">
        <v>86</v>
      </c>
      <c r="C8311" t="s">
        <v>113</v>
      </c>
      <c r="D8311" t="s">
        <v>17029</v>
      </c>
      <c r="E8311" t="s">
        <v>81</v>
      </c>
      <c r="F8311" t="s">
        <v>4885</v>
      </c>
      <c r="G8311">
        <v>0</v>
      </c>
      <c r="H8311">
        <v>0</v>
      </c>
      <c r="I8311">
        <v>0</v>
      </c>
      <c r="J8311">
        <v>0</v>
      </c>
      <c r="K8311">
        <v>0</v>
      </c>
      <c r="L8311">
        <v>0</v>
      </c>
      <c r="M8311">
        <v>3</v>
      </c>
      <c r="N8311">
        <v>0</v>
      </c>
      <c r="O8311">
        <v>0</v>
      </c>
      <c r="P8311">
        <v>0</v>
      </c>
      <c r="Q8311">
        <v>0</v>
      </c>
    </row>
    <row r="8312" spans="1:17" x14ac:dyDescent="0.2">
      <c r="A8312" t="s">
        <v>25335</v>
      </c>
      <c r="B8312" t="s">
        <v>86</v>
      </c>
      <c r="C8312" t="s">
        <v>113</v>
      </c>
      <c r="D8312" t="s">
        <v>17029</v>
      </c>
      <c r="E8312" t="s">
        <v>81</v>
      </c>
      <c r="F8312" t="s">
        <v>4887</v>
      </c>
      <c r="G8312">
        <v>0</v>
      </c>
      <c r="H8312">
        <v>3</v>
      </c>
      <c r="I8312">
        <v>0</v>
      </c>
      <c r="J8312">
        <v>2</v>
      </c>
      <c r="K8312">
        <v>1</v>
      </c>
      <c r="L8312">
        <v>0</v>
      </c>
      <c r="M8312">
        <v>0</v>
      </c>
      <c r="N8312">
        <v>0</v>
      </c>
      <c r="O8312">
        <v>0</v>
      </c>
      <c r="P8312">
        <v>0</v>
      </c>
      <c r="Q8312">
        <v>0</v>
      </c>
    </row>
    <row r="8313" spans="1:17" x14ac:dyDescent="0.2">
      <c r="A8313" t="s">
        <v>25336</v>
      </c>
      <c r="B8313" t="s">
        <v>86</v>
      </c>
      <c r="C8313" t="s">
        <v>113</v>
      </c>
      <c r="D8313" t="s">
        <v>17029</v>
      </c>
      <c r="E8313" t="s">
        <v>81</v>
      </c>
      <c r="F8313" t="s">
        <v>4889</v>
      </c>
      <c r="G8313">
        <v>0</v>
      </c>
      <c r="H8313">
        <v>0</v>
      </c>
      <c r="I8313">
        <v>0</v>
      </c>
      <c r="J8313">
        <v>0</v>
      </c>
      <c r="K8313">
        <v>0</v>
      </c>
      <c r="L8313">
        <v>0</v>
      </c>
      <c r="M8313">
        <v>3</v>
      </c>
      <c r="N8313">
        <v>0</v>
      </c>
      <c r="O8313">
        <v>0</v>
      </c>
      <c r="P8313">
        <v>0</v>
      </c>
      <c r="Q8313">
        <v>0</v>
      </c>
    </row>
    <row r="8314" spans="1:17" x14ac:dyDescent="0.2">
      <c r="A8314" t="s">
        <v>25337</v>
      </c>
      <c r="B8314" t="s">
        <v>86</v>
      </c>
      <c r="C8314" t="s">
        <v>113</v>
      </c>
      <c r="D8314" t="s">
        <v>17029</v>
      </c>
      <c r="E8314" t="s">
        <v>81</v>
      </c>
      <c r="F8314" t="s">
        <v>4871</v>
      </c>
      <c r="G8314">
        <v>0</v>
      </c>
      <c r="H8314">
        <v>0</v>
      </c>
      <c r="I8314">
        <v>0</v>
      </c>
      <c r="J8314">
        <v>0</v>
      </c>
      <c r="K8314">
        <v>0</v>
      </c>
      <c r="L8314">
        <v>0</v>
      </c>
      <c r="M8314">
        <v>0</v>
      </c>
      <c r="N8314">
        <v>3</v>
      </c>
      <c r="O8314">
        <v>2</v>
      </c>
      <c r="P8314">
        <v>1</v>
      </c>
      <c r="Q8314">
        <v>0</v>
      </c>
    </row>
    <row r="8315" spans="1:17" x14ac:dyDescent="0.2">
      <c r="A8315" t="s">
        <v>25338</v>
      </c>
      <c r="B8315" t="s">
        <v>86</v>
      </c>
      <c r="C8315" t="s">
        <v>113</v>
      </c>
      <c r="D8315" t="s">
        <v>17029</v>
      </c>
      <c r="E8315" t="s">
        <v>81</v>
      </c>
      <c r="F8315" t="s">
        <v>4873</v>
      </c>
      <c r="G8315">
        <v>0</v>
      </c>
      <c r="H8315">
        <v>0</v>
      </c>
      <c r="I8315">
        <v>0</v>
      </c>
      <c r="J8315">
        <v>0</v>
      </c>
      <c r="K8315">
        <v>0</v>
      </c>
      <c r="L8315">
        <v>0</v>
      </c>
      <c r="M8315">
        <v>0</v>
      </c>
      <c r="N8315">
        <v>3</v>
      </c>
      <c r="O8315">
        <v>2</v>
      </c>
      <c r="P8315">
        <v>1</v>
      </c>
      <c r="Q8315">
        <v>0</v>
      </c>
    </row>
    <row r="8316" spans="1:17" x14ac:dyDescent="0.2">
      <c r="A8316" t="s">
        <v>25339</v>
      </c>
      <c r="B8316" t="s">
        <v>86</v>
      </c>
      <c r="C8316" t="s">
        <v>113</v>
      </c>
      <c r="D8316" t="s">
        <v>17029</v>
      </c>
      <c r="E8316" t="s">
        <v>81</v>
      </c>
      <c r="F8316" t="s">
        <v>17019</v>
      </c>
      <c r="G8316">
        <v>3</v>
      </c>
      <c r="H8316">
        <v>0</v>
      </c>
      <c r="I8316">
        <v>0</v>
      </c>
      <c r="J8316">
        <v>0</v>
      </c>
      <c r="K8316">
        <v>0</v>
      </c>
      <c r="L8316">
        <v>0</v>
      </c>
      <c r="M8316">
        <v>0</v>
      </c>
      <c r="N8316">
        <v>0</v>
      </c>
      <c r="O8316">
        <v>0</v>
      </c>
      <c r="P8316">
        <v>0</v>
      </c>
      <c r="Q8316">
        <v>0</v>
      </c>
    </row>
    <row r="8317" spans="1:17" x14ac:dyDescent="0.2">
      <c r="A8317" t="s">
        <v>25340</v>
      </c>
      <c r="B8317" t="s">
        <v>86</v>
      </c>
      <c r="C8317" t="s">
        <v>113</v>
      </c>
      <c r="D8317" t="s">
        <v>17021</v>
      </c>
      <c r="E8317" t="s">
        <v>81</v>
      </c>
      <c r="F8317" t="s">
        <v>17022</v>
      </c>
      <c r="G8317">
        <v>0</v>
      </c>
      <c r="H8317">
        <v>0</v>
      </c>
      <c r="I8317">
        <v>0</v>
      </c>
      <c r="J8317">
        <v>0</v>
      </c>
      <c r="K8317">
        <v>0</v>
      </c>
      <c r="L8317">
        <v>0</v>
      </c>
      <c r="M8317">
        <v>0</v>
      </c>
      <c r="N8317">
        <v>1</v>
      </c>
      <c r="O8317">
        <v>1</v>
      </c>
      <c r="P8317">
        <v>0</v>
      </c>
      <c r="Q8317">
        <v>0</v>
      </c>
    </row>
    <row r="8318" spans="1:17" x14ac:dyDescent="0.2">
      <c r="A8318" t="s">
        <v>25341</v>
      </c>
      <c r="B8318" t="s">
        <v>86</v>
      </c>
      <c r="C8318" t="s">
        <v>113</v>
      </c>
      <c r="D8318" t="s">
        <v>17021</v>
      </c>
      <c r="E8318" t="s">
        <v>81</v>
      </c>
      <c r="F8318" t="s">
        <v>17019</v>
      </c>
      <c r="G8318">
        <v>1</v>
      </c>
      <c r="H8318">
        <v>0</v>
      </c>
      <c r="I8318">
        <v>0</v>
      </c>
      <c r="J8318">
        <v>0</v>
      </c>
      <c r="K8318">
        <v>0</v>
      </c>
      <c r="L8318">
        <v>0</v>
      </c>
      <c r="M8318">
        <v>0</v>
      </c>
      <c r="N8318">
        <v>0</v>
      </c>
      <c r="O8318">
        <v>0</v>
      </c>
      <c r="P8318">
        <v>0</v>
      </c>
      <c r="Q8318">
        <v>0</v>
      </c>
    </row>
    <row r="8319" spans="1:17" x14ac:dyDescent="0.2">
      <c r="A8319" t="s">
        <v>25342</v>
      </c>
      <c r="B8319" t="s">
        <v>86</v>
      </c>
      <c r="C8319" t="s">
        <v>114</v>
      </c>
      <c r="D8319" t="s">
        <v>17029</v>
      </c>
      <c r="E8319" t="s">
        <v>79</v>
      </c>
      <c r="F8319" t="s">
        <v>4875</v>
      </c>
      <c r="G8319">
        <v>0</v>
      </c>
      <c r="H8319">
        <v>11</v>
      </c>
      <c r="I8319">
        <v>0</v>
      </c>
      <c r="J8319">
        <v>8</v>
      </c>
      <c r="K8319">
        <v>2</v>
      </c>
      <c r="L8319">
        <v>1</v>
      </c>
      <c r="M8319">
        <v>0</v>
      </c>
      <c r="N8319">
        <v>0</v>
      </c>
      <c r="O8319">
        <v>0</v>
      </c>
      <c r="P8319">
        <v>0</v>
      </c>
      <c r="Q8319">
        <v>0</v>
      </c>
    </row>
    <row r="8320" spans="1:17" x14ac:dyDescent="0.2">
      <c r="A8320" t="s">
        <v>25343</v>
      </c>
      <c r="B8320" t="s">
        <v>86</v>
      </c>
      <c r="C8320" t="s">
        <v>114</v>
      </c>
      <c r="D8320" t="s">
        <v>17029</v>
      </c>
      <c r="E8320" t="s">
        <v>79</v>
      </c>
      <c r="F8320" t="s">
        <v>4877</v>
      </c>
      <c r="G8320">
        <v>0</v>
      </c>
      <c r="H8320">
        <v>11</v>
      </c>
      <c r="I8320">
        <v>0</v>
      </c>
      <c r="J8320">
        <v>8</v>
      </c>
      <c r="K8320">
        <v>2</v>
      </c>
      <c r="L8320">
        <v>1</v>
      </c>
      <c r="M8320">
        <v>0</v>
      </c>
      <c r="N8320">
        <v>0</v>
      </c>
      <c r="O8320">
        <v>0</v>
      </c>
      <c r="P8320">
        <v>0</v>
      </c>
      <c r="Q8320">
        <v>0</v>
      </c>
    </row>
    <row r="8321" spans="1:17" x14ac:dyDescent="0.2">
      <c r="A8321" t="s">
        <v>25344</v>
      </c>
      <c r="B8321" t="s">
        <v>86</v>
      </c>
      <c r="C8321" t="s">
        <v>114</v>
      </c>
      <c r="D8321" t="s">
        <v>17029</v>
      </c>
      <c r="E8321" t="s">
        <v>79</v>
      </c>
      <c r="F8321" t="s">
        <v>4879</v>
      </c>
      <c r="G8321">
        <v>0</v>
      </c>
      <c r="H8321">
        <v>0</v>
      </c>
      <c r="I8321">
        <v>0</v>
      </c>
      <c r="J8321">
        <v>0</v>
      </c>
      <c r="K8321">
        <v>0</v>
      </c>
      <c r="L8321">
        <v>0</v>
      </c>
      <c r="M8321">
        <v>11</v>
      </c>
      <c r="N8321">
        <v>0</v>
      </c>
      <c r="O8321">
        <v>0</v>
      </c>
      <c r="P8321">
        <v>0</v>
      </c>
      <c r="Q8321">
        <v>0</v>
      </c>
    </row>
    <row r="8322" spans="1:17" x14ac:dyDescent="0.2">
      <c r="A8322" t="s">
        <v>25345</v>
      </c>
      <c r="B8322" t="s">
        <v>86</v>
      </c>
      <c r="C8322" t="s">
        <v>114</v>
      </c>
      <c r="D8322" t="s">
        <v>17029</v>
      </c>
      <c r="E8322" t="s">
        <v>79</v>
      </c>
      <c r="F8322" t="s">
        <v>4881</v>
      </c>
      <c r="G8322">
        <v>0</v>
      </c>
      <c r="H8322">
        <v>11</v>
      </c>
      <c r="I8322">
        <v>0</v>
      </c>
      <c r="J8322">
        <v>8</v>
      </c>
      <c r="K8322">
        <v>2</v>
      </c>
      <c r="L8322">
        <v>1</v>
      </c>
      <c r="M8322">
        <v>0</v>
      </c>
      <c r="N8322">
        <v>0</v>
      </c>
      <c r="O8322">
        <v>0</v>
      </c>
      <c r="P8322">
        <v>0</v>
      </c>
      <c r="Q8322">
        <v>0</v>
      </c>
    </row>
    <row r="8323" spans="1:17" x14ac:dyDescent="0.2">
      <c r="A8323" t="s">
        <v>25346</v>
      </c>
      <c r="B8323" t="s">
        <v>86</v>
      </c>
      <c r="C8323" t="s">
        <v>114</v>
      </c>
      <c r="D8323" t="s">
        <v>17029</v>
      </c>
      <c r="E8323" t="s">
        <v>79</v>
      </c>
      <c r="F8323" t="s">
        <v>4883</v>
      </c>
      <c r="G8323">
        <v>0</v>
      </c>
      <c r="H8323">
        <v>11</v>
      </c>
      <c r="I8323">
        <v>0</v>
      </c>
      <c r="J8323">
        <v>8</v>
      </c>
      <c r="K8323">
        <v>2</v>
      </c>
      <c r="L8323">
        <v>1</v>
      </c>
      <c r="M8323">
        <v>0</v>
      </c>
      <c r="N8323">
        <v>0</v>
      </c>
      <c r="O8323">
        <v>0</v>
      </c>
      <c r="P8323">
        <v>0</v>
      </c>
      <c r="Q8323">
        <v>0</v>
      </c>
    </row>
    <row r="8324" spans="1:17" x14ac:dyDescent="0.2">
      <c r="A8324" t="s">
        <v>25347</v>
      </c>
      <c r="B8324" t="s">
        <v>86</v>
      </c>
      <c r="C8324" t="s">
        <v>114</v>
      </c>
      <c r="D8324" t="s">
        <v>17029</v>
      </c>
      <c r="E8324" t="s">
        <v>79</v>
      </c>
      <c r="F8324" t="s">
        <v>4885</v>
      </c>
      <c r="G8324">
        <v>0</v>
      </c>
      <c r="H8324">
        <v>0</v>
      </c>
      <c r="I8324">
        <v>0</v>
      </c>
      <c r="J8324">
        <v>0</v>
      </c>
      <c r="K8324">
        <v>0</v>
      </c>
      <c r="L8324">
        <v>0</v>
      </c>
      <c r="M8324">
        <v>11</v>
      </c>
      <c r="N8324">
        <v>0</v>
      </c>
      <c r="O8324">
        <v>0</v>
      </c>
      <c r="P8324">
        <v>0</v>
      </c>
      <c r="Q8324">
        <v>0</v>
      </c>
    </row>
    <row r="8325" spans="1:17" x14ac:dyDescent="0.2">
      <c r="A8325" t="s">
        <v>25348</v>
      </c>
      <c r="B8325" t="s">
        <v>86</v>
      </c>
      <c r="C8325" t="s">
        <v>114</v>
      </c>
      <c r="D8325" t="s">
        <v>17029</v>
      </c>
      <c r="E8325" t="s">
        <v>79</v>
      </c>
      <c r="F8325" t="s">
        <v>4887</v>
      </c>
      <c r="G8325">
        <v>0</v>
      </c>
      <c r="H8325">
        <v>11</v>
      </c>
      <c r="I8325">
        <v>0</v>
      </c>
      <c r="J8325">
        <v>8</v>
      </c>
      <c r="K8325">
        <v>2</v>
      </c>
      <c r="L8325">
        <v>1</v>
      </c>
      <c r="M8325">
        <v>0</v>
      </c>
      <c r="N8325">
        <v>0</v>
      </c>
      <c r="O8325">
        <v>0</v>
      </c>
      <c r="P8325">
        <v>0</v>
      </c>
      <c r="Q8325">
        <v>0</v>
      </c>
    </row>
    <row r="8326" spans="1:17" x14ac:dyDescent="0.2">
      <c r="A8326" t="s">
        <v>25349</v>
      </c>
      <c r="B8326" t="s">
        <v>86</v>
      </c>
      <c r="C8326" t="s">
        <v>114</v>
      </c>
      <c r="D8326" t="s">
        <v>17029</v>
      </c>
      <c r="E8326" t="s">
        <v>79</v>
      </c>
      <c r="F8326" t="s">
        <v>4889</v>
      </c>
      <c r="G8326">
        <v>0</v>
      </c>
      <c r="H8326">
        <v>0</v>
      </c>
      <c r="I8326">
        <v>0</v>
      </c>
      <c r="J8326">
        <v>0</v>
      </c>
      <c r="K8326">
        <v>0</v>
      </c>
      <c r="L8326">
        <v>0</v>
      </c>
      <c r="M8326">
        <v>11</v>
      </c>
      <c r="N8326">
        <v>0</v>
      </c>
      <c r="O8326">
        <v>0</v>
      </c>
      <c r="P8326">
        <v>0</v>
      </c>
      <c r="Q8326">
        <v>0</v>
      </c>
    </row>
    <row r="8327" spans="1:17" x14ac:dyDescent="0.2">
      <c r="A8327" t="s">
        <v>25350</v>
      </c>
      <c r="B8327" t="s">
        <v>86</v>
      </c>
      <c r="C8327" t="s">
        <v>114</v>
      </c>
      <c r="D8327" t="s">
        <v>17029</v>
      </c>
      <c r="E8327" t="s">
        <v>79</v>
      </c>
      <c r="F8327" t="s">
        <v>4871</v>
      </c>
      <c r="G8327">
        <v>0</v>
      </c>
      <c r="H8327">
        <v>0</v>
      </c>
      <c r="I8327">
        <v>0</v>
      </c>
      <c r="J8327">
        <v>0</v>
      </c>
      <c r="K8327">
        <v>0</v>
      </c>
      <c r="L8327">
        <v>0</v>
      </c>
      <c r="M8327">
        <v>0</v>
      </c>
      <c r="N8327">
        <v>11</v>
      </c>
      <c r="O8327">
        <v>10</v>
      </c>
      <c r="P8327">
        <v>1</v>
      </c>
      <c r="Q8327">
        <v>0</v>
      </c>
    </row>
    <row r="8328" spans="1:17" x14ac:dyDescent="0.2">
      <c r="A8328" t="s">
        <v>25351</v>
      </c>
      <c r="B8328" t="s">
        <v>86</v>
      </c>
      <c r="C8328" t="s">
        <v>114</v>
      </c>
      <c r="D8328" t="s">
        <v>17029</v>
      </c>
      <c r="E8328" t="s">
        <v>79</v>
      </c>
      <c r="F8328" t="s">
        <v>4873</v>
      </c>
      <c r="G8328">
        <v>0</v>
      </c>
      <c r="H8328">
        <v>0</v>
      </c>
      <c r="I8328">
        <v>0</v>
      </c>
      <c r="J8328">
        <v>0</v>
      </c>
      <c r="K8328">
        <v>0</v>
      </c>
      <c r="L8328">
        <v>0</v>
      </c>
      <c r="M8328">
        <v>0</v>
      </c>
      <c r="N8328">
        <v>10</v>
      </c>
      <c r="O8328">
        <v>9</v>
      </c>
      <c r="P8328">
        <v>1</v>
      </c>
      <c r="Q8328">
        <v>0</v>
      </c>
    </row>
    <row r="8329" spans="1:17" x14ac:dyDescent="0.2">
      <c r="A8329" t="s">
        <v>25352</v>
      </c>
      <c r="B8329" t="s">
        <v>86</v>
      </c>
      <c r="C8329" t="s">
        <v>114</v>
      </c>
      <c r="D8329" t="s">
        <v>17029</v>
      </c>
      <c r="E8329" t="s">
        <v>79</v>
      </c>
      <c r="F8329" t="s">
        <v>17019</v>
      </c>
      <c r="G8329">
        <v>11</v>
      </c>
      <c r="H8329">
        <v>0</v>
      </c>
      <c r="I8329">
        <v>0</v>
      </c>
      <c r="J8329">
        <v>0</v>
      </c>
      <c r="K8329">
        <v>0</v>
      </c>
      <c r="L8329">
        <v>0</v>
      </c>
      <c r="M8329">
        <v>0</v>
      </c>
      <c r="N8329">
        <v>0</v>
      </c>
      <c r="O8329">
        <v>0</v>
      </c>
      <c r="P8329">
        <v>0</v>
      </c>
      <c r="Q8329">
        <v>0</v>
      </c>
    </row>
    <row r="8330" spans="1:17" x14ac:dyDescent="0.2">
      <c r="A8330" t="s">
        <v>25353</v>
      </c>
      <c r="B8330" t="s">
        <v>86</v>
      </c>
      <c r="C8330" t="s">
        <v>114</v>
      </c>
      <c r="D8330" t="s">
        <v>17029</v>
      </c>
      <c r="E8330" t="s">
        <v>81</v>
      </c>
      <c r="F8330" t="s">
        <v>4875</v>
      </c>
      <c r="G8330">
        <v>0</v>
      </c>
      <c r="H8330">
        <v>1</v>
      </c>
      <c r="I8330">
        <v>0</v>
      </c>
      <c r="J8330">
        <v>1</v>
      </c>
      <c r="K8330">
        <v>0</v>
      </c>
      <c r="L8330">
        <v>0</v>
      </c>
      <c r="M8330">
        <v>0</v>
      </c>
      <c r="N8330">
        <v>0</v>
      </c>
      <c r="O8330">
        <v>0</v>
      </c>
      <c r="P8330">
        <v>0</v>
      </c>
      <c r="Q8330">
        <v>0</v>
      </c>
    </row>
    <row r="8331" spans="1:17" x14ac:dyDescent="0.2">
      <c r="A8331" t="s">
        <v>25354</v>
      </c>
      <c r="B8331" t="s">
        <v>86</v>
      </c>
      <c r="C8331" t="s">
        <v>114</v>
      </c>
      <c r="D8331" t="s">
        <v>17029</v>
      </c>
      <c r="E8331" t="s">
        <v>81</v>
      </c>
      <c r="F8331" t="s">
        <v>4877</v>
      </c>
      <c r="G8331">
        <v>0</v>
      </c>
      <c r="H8331">
        <v>1</v>
      </c>
      <c r="I8331">
        <v>0</v>
      </c>
      <c r="J8331">
        <v>1</v>
      </c>
      <c r="K8331">
        <v>0</v>
      </c>
      <c r="L8331">
        <v>0</v>
      </c>
      <c r="M8331">
        <v>0</v>
      </c>
      <c r="N8331">
        <v>0</v>
      </c>
      <c r="O8331">
        <v>0</v>
      </c>
      <c r="P8331">
        <v>0</v>
      </c>
      <c r="Q8331">
        <v>0</v>
      </c>
    </row>
    <row r="8332" spans="1:17" x14ac:dyDescent="0.2">
      <c r="A8332" t="s">
        <v>25355</v>
      </c>
      <c r="B8332" t="s">
        <v>86</v>
      </c>
      <c r="C8332" t="s">
        <v>114</v>
      </c>
      <c r="D8332" t="s">
        <v>17029</v>
      </c>
      <c r="E8332" t="s">
        <v>81</v>
      </c>
      <c r="F8332" t="s">
        <v>4879</v>
      </c>
      <c r="G8332">
        <v>0</v>
      </c>
      <c r="H8332">
        <v>0</v>
      </c>
      <c r="I8332">
        <v>0</v>
      </c>
      <c r="J8332">
        <v>0</v>
      </c>
      <c r="K8332">
        <v>0</v>
      </c>
      <c r="L8332">
        <v>0</v>
      </c>
      <c r="M8332">
        <v>1</v>
      </c>
      <c r="N8332">
        <v>0</v>
      </c>
      <c r="O8332">
        <v>0</v>
      </c>
      <c r="P8332">
        <v>0</v>
      </c>
      <c r="Q8332">
        <v>0</v>
      </c>
    </row>
    <row r="8333" spans="1:17" x14ac:dyDescent="0.2">
      <c r="A8333" t="s">
        <v>25356</v>
      </c>
      <c r="B8333" t="s">
        <v>86</v>
      </c>
      <c r="C8333" t="s">
        <v>114</v>
      </c>
      <c r="D8333" t="s">
        <v>17029</v>
      </c>
      <c r="E8333" t="s">
        <v>81</v>
      </c>
      <c r="F8333" t="s">
        <v>4881</v>
      </c>
      <c r="G8333">
        <v>0</v>
      </c>
      <c r="H8333">
        <v>1</v>
      </c>
      <c r="I8333">
        <v>0</v>
      </c>
      <c r="J8333">
        <v>1</v>
      </c>
      <c r="K8333">
        <v>0</v>
      </c>
      <c r="L8333">
        <v>0</v>
      </c>
      <c r="M8333">
        <v>0</v>
      </c>
      <c r="N8333">
        <v>0</v>
      </c>
      <c r="O8333">
        <v>0</v>
      </c>
      <c r="P8333">
        <v>0</v>
      </c>
      <c r="Q8333">
        <v>0</v>
      </c>
    </row>
    <row r="8334" spans="1:17" x14ac:dyDescent="0.2">
      <c r="A8334" t="s">
        <v>25357</v>
      </c>
      <c r="B8334" t="s">
        <v>86</v>
      </c>
      <c r="C8334" t="s">
        <v>114</v>
      </c>
      <c r="D8334" t="s">
        <v>17029</v>
      </c>
      <c r="E8334" t="s">
        <v>81</v>
      </c>
      <c r="F8334" t="s">
        <v>4883</v>
      </c>
      <c r="G8334">
        <v>0</v>
      </c>
      <c r="H8334">
        <v>1</v>
      </c>
      <c r="I8334">
        <v>0</v>
      </c>
      <c r="J8334">
        <v>1</v>
      </c>
      <c r="K8334">
        <v>0</v>
      </c>
      <c r="L8334">
        <v>0</v>
      </c>
      <c r="M8334">
        <v>0</v>
      </c>
      <c r="N8334">
        <v>0</v>
      </c>
      <c r="O8334">
        <v>0</v>
      </c>
      <c r="P8334">
        <v>0</v>
      </c>
      <c r="Q8334">
        <v>0</v>
      </c>
    </row>
    <row r="8335" spans="1:17" x14ac:dyDescent="0.2">
      <c r="A8335" t="s">
        <v>25358</v>
      </c>
      <c r="B8335" t="s">
        <v>86</v>
      </c>
      <c r="C8335" t="s">
        <v>114</v>
      </c>
      <c r="D8335" t="s">
        <v>17029</v>
      </c>
      <c r="E8335" t="s">
        <v>81</v>
      </c>
      <c r="F8335" t="s">
        <v>4885</v>
      </c>
      <c r="G8335">
        <v>0</v>
      </c>
      <c r="H8335">
        <v>0</v>
      </c>
      <c r="I8335">
        <v>0</v>
      </c>
      <c r="J8335">
        <v>0</v>
      </c>
      <c r="K8335">
        <v>0</v>
      </c>
      <c r="L8335">
        <v>0</v>
      </c>
      <c r="M8335">
        <v>1</v>
      </c>
      <c r="N8335">
        <v>0</v>
      </c>
      <c r="O8335">
        <v>0</v>
      </c>
      <c r="P8335">
        <v>0</v>
      </c>
      <c r="Q8335">
        <v>0</v>
      </c>
    </row>
    <row r="8336" spans="1:17" x14ac:dyDescent="0.2">
      <c r="A8336" t="s">
        <v>25359</v>
      </c>
      <c r="B8336" t="s">
        <v>86</v>
      </c>
      <c r="C8336" t="s">
        <v>114</v>
      </c>
      <c r="D8336" t="s">
        <v>17029</v>
      </c>
      <c r="E8336" t="s">
        <v>81</v>
      </c>
      <c r="F8336" t="s">
        <v>4887</v>
      </c>
      <c r="G8336">
        <v>0</v>
      </c>
      <c r="H8336">
        <v>1</v>
      </c>
      <c r="I8336">
        <v>0</v>
      </c>
      <c r="J8336">
        <v>1</v>
      </c>
      <c r="K8336">
        <v>0</v>
      </c>
      <c r="L8336">
        <v>0</v>
      </c>
      <c r="M8336">
        <v>0</v>
      </c>
      <c r="N8336">
        <v>0</v>
      </c>
      <c r="O8336">
        <v>0</v>
      </c>
      <c r="P8336">
        <v>0</v>
      </c>
      <c r="Q8336">
        <v>0</v>
      </c>
    </row>
    <row r="8337" spans="1:17" x14ac:dyDescent="0.2">
      <c r="A8337" t="s">
        <v>25360</v>
      </c>
      <c r="B8337" t="s">
        <v>86</v>
      </c>
      <c r="C8337" t="s">
        <v>114</v>
      </c>
      <c r="D8337" t="s">
        <v>17029</v>
      </c>
      <c r="E8337" t="s">
        <v>81</v>
      </c>
      <c r="F8337" t="s">
        <v>4889</v>
      </c>
      <c r="G8337">
        <v>0</v>
      </c>
      <c r="H8337">
        <v>0</v>
      </c>
      <c r="I8337">
        <v>0</v>
      </c>
      <c r="J8337">
        <v>0</v>
      </c>
      <c r="K8337">
        <v>0</v>
      </c>
      <c r="L8337">
        <v>0</v>
      </c>
      <c r="M8337">
        <v>1</v>
      </c>
      <c r="N8337">
        <v>0</v>
      </c>
      <c r="O8337">
        <v>0</v>
      </c>
      <c r="P8337">
        <v>0</v>
      </c>
      <c r="Q8337">
        <v>0</v>
      </c>
    </row>
    <row r="8338" spans="1:17" x14ac:dyDescent="0.2">
      <c r="A8338" t="s">
        <v>25361</v>
      </c>
      <c r="B8338" t="s">
        <v>86</v>
      </c>
      <c r="C8338" t="s">
        <v>114</v>
      </c>
      <c r="D8338" t="s">
        <v>17029</v>
      </c>
      <c r="E8338" t="s">
        <v>81</v>
      </c>
      <c r="F8338" t="s">
        <v>4871</v>
      </c>
      <c r="G8338">
        <v>0</v>
      </c>
      <c r="H8338">
        <v>0</v>
      </c>
      <c r="I8338">
        <v>0</v>
      </c>
      <c r="J8338">
        <v>0</v>
      </c>
      <c r="K8338">
        <v>0</v>
      </c>
      <c r="L8338">
        <v>0</v>
      </c>
      <c r="M8338">
        <v>0</v>
      </c>
      <c r="N8338">
        <v>1</v>
      </c>
      <c r="O8338">
        <v>1</v>
      </c>
      <c r="P8338">
        <v>0</v>
      </c>
      <c r="Q8338">
        <v>0</v>
      </c>
    </row>
    <row r="8339" spans="1:17" x14ac:dyDescent="0.2">
      <c r="A8339" t="s">
        <v>25362</v>
      </c>
      <c r="B8339" t="s">
        <v>86</v>
      </c>
      <c r="C8339" t="s">
        <v>114</v>
      </c>
      <c r="D8339" t="s">
        <v>17029</v>
      </c>
      <c r="E8339" t="s">
        <v>81</v>
      </c>
      <c r="F8339" t="s">
        <v>4873</v>
      </c>
      <c r="G8339">
        <v>0</v>
      </c>
      <c r="H8339">
        <v>0</v>
      </c>
      <c r="I8339">
        <v>0</v>
      </c>
      <c r="J8339">
        <v>0</v>
      </c>
      <c r="K8339">
        <v>0</v>
      </c>
      <c r="L8339">
        <v>0</v>
      </c>
      <c r="M8339">
        <v>0</v>
      </c>
      <c r="N8339">
        <v>1</v>
      </c>
      <c r="O8339">
        <v>1</v>
      </c>
      <c r="P8339">
        <v>0</v>
      </c>
      <c r="Q8339">
        <v>0</v>
      </c>
    </row>
    <row r="8340" spans="1:17" x14ac:dyDescent="0.2">
      <c r="A8340" t="s">
        <v>25363</v>
      </c>
      <c r="B8340" t="s">
        <v>86</v>
      </c>
      <c r="C8340" t="s">
        <v>114</v>
      </c>
      <c r="D8340" t="s">
        <v>17029</v>
      </c>
      <c r="E8340" t="s">
        <v>81</v>
      </c>
      <c r="F8340" t="s">
        <v>17019</v>
      </c>
      <c r="G8340">
        <v>1</v>
      </c>
      <c r="H8340">
        <v>0</v>
      </c>
      <c r="I8340">
        <v>0</v>
      </c>
      <c r="J8340">
        <v>0</v>
      </c>
      <c r="K8340">
        <v>0</v>
      </c>
      <c r="L8340">
        <v>0</v>
      </c>
      <c r="M8340">
        <v>0</v>
      </c>
      <c r="N8340">
        <v>0</v>
      </c>
      <c r="O8340">
        <v>0</v>
      </c>
      <c r="P8340">
        <v>0</v>
      </c>
      <c r="Q8340">
        <v>0</v>
      </c>
    </row>
    <row r="8341" spans="1:17" x14ac:dyDescent="0.2">
      <c r="A8341" t="s">
        <v>25364</v>
      </c>
      <c r="B8341" t="s">
        <v>86</v>
      </c>
      <c r="C8341" t="s">
        <v>114</v>
      </c>
      <c r="D8341" t="s">
        <v>17021</v>
      </c>
      <c r="E8341" t="s">
        <v>79</v>
      </c>
      <c r="F8341" t="s">
        <v>17022</v>
      </c>
      <c r="G8341">
        <v>0</v>
      </c>
      <c r="H8341">
        <v>0</v>
      </c>
      <c r="I8341">
        <v>0</v>
      </c>
      <c r="J8341">
        <v>0</v>
      </c>
      <c r="K8341">
        <v>0</v>
      </c>
      <c r="L8341">
        <v>0</v>
      </c>
      <c r="M8341">
        <v>0</v>
      </c>
      <c r="N8341">
        <v>5</v>
      </c>
      <c r="O8341">
        <v>5</v>
      </c>
      <c r="P8341">
        <v>0</v>
      </c>
      <c r="Q8341">
        <v>0</v>
      </c>
    </row>
    <row r="8342" spans="1:17" x14ac:dyDescent="0.2">
      <c r="A8342" t="s">
        <v>25365</v>
      </c>
      <c r="B8342" t="s">
        <v>86</v>
      </c>
      <c r="C8342" t="s">
        <v>114</v>
      </c>
      <c r="D8342" t="s">
        <v>17021</v>
      </c>
      <c r="E8342" t="s">
        <v>79</v>
      </c>
      <c r="F8342" t="s">
        <v>17019</v>
      </c>
      <c r="G8342">
        <v>5</v>
      </c>
      <c r="H8342">
        <v>0</v>
      </c>
      <c r="I8342">
        <v>0</v>
      </c>
      <c r="J8342">
        <v>0</v>
      </c>
      <c r="K8342">
        <v>0</v>
      </c>
      <c r="L8342">
        <v>0</v>
      </c>
      <c r="M8342">
        <v>0</v>
      </c>
      <c r="N8342">
        <v>0</v>
      </c>
      <c r="O8342">
        <v>0</v>
      </c>
      <c r="P8342">
        <v>0</v>
      </c>
      <c r="Q8342">
        <v>0</v>
      </c>
    </row>
    <row r="8343" spans="1:17" x14ac:dyDescent="0.2">
      <c r="A8343" t="s">
        <v>25366</v>
      </c>
      <c r="B8343" t="s">
        <v>86</v>
      </c>
      <c r="C8343" t="s">
        <v>114</v>
      </c>
      <c r="D8343" t="s">
        <v>17021</v>
      </c>
      <c r="E8343" t="s">
        <v>81</v>
      </c>
      <c r="F8343" t="s">
        <v>17022</v>
      </c>
      <c r="G8343">
        <v>0</v>
      </c>
      <c r="H8343">
        <v>0</v>
      </c>
      <c r="I8343">
        <v>0</v>
      </c>
      <c r="J8343">
        <v>0</v>
      </c>
      <c r="K8343">
        <v>0</v>
      </c>
      <c r="L8343">
        <v>0</v>
      </c>
      <c r="M8343">
        <v>0</v>
      </c>
      <c r="N8343">
        <v>1</v>
      </c>
      <c r="O8343">
        <v>1</v>
      </c>
      <c r="P8343">
        <v>0</v>
      </c>
      <c r="Q8343">
        <v>0</v>
      </c>
    </row>
    <row r="8344" spans="1:17" x14ac:dyDescent="0.2">
      <c r="A8344" t="s">
        <v>25367</v>
      </c>
      <c r="B8344" t="s">
        <v>86</v>
      </c>
      <c r="C8344" t="s">
        <v>114</v>
      </c>
      <c r="D8344" t="s">
        <v>17021</v>
      </c>
      <c r="E8344" t="s">
        <v>81</v>
      </c>
      <c r="F8344" t="s">
        <v>17019</v>
      </c>
      <c r="G8344">
        <v>1</v>
      </c>
      <c r="H8344">
        <v>0</v>
      </c>
      <c r="I8344">
        <v>0</v>
      </c>
      <c r="J8344">
        <v>0</v>
      </c>
      <c r="K8344">
        <v>0</v>
      </c>
      <c r="L8344">
        <v>0</v>
      </c>
      <c r="M8344">
        <v>0</v>
      </c>
      <c r="N8344">
        <v>0</v>
      </c>
      <c r="O8344">
        <v>0</v>
      </c>
      <c r="P8344">
        <v>0</v>
      </c>
      <c r="Q8344">
        <v>0</v>
      </c>
    </row>
    <row r="8345" spans="1:17" x14ac:dyDescent="0.2">
      <c r="A8345" t="s">
        <v>25368</v>
      </c>
      <c r="B8345" t="s">
        <v>86</v>
      </c>
      <c r="C8345" t="s">
        <v>115</v>
      </c>
      <c r="D8345" t="s">
        <v>17029</v>
      </c>
      <c r="E8345" t="s">
        <v>79</v>
      </c>
      <c r="F8345" t="s">
        <v>4875</v>
      </c>
      <c r="G8345">
        <v>0</v>
      </c>
      <c r="H8345">
        <v>14</v>
      </c>
      <c r="I8345">
        <v>0</v>
      </c>
      <c r="J8345">
        <v>14</v>
      </c>
      <c r="K8345">
        <v>0</v>
      </c>
      <c r="L8345">
        <v>0</v>
      </c>
      <c r="M8345">
        <v>0</v>
      </c>
      <c r="N8345">
        <v>0</v>
      </c>
      <c r="O8345">
        <v>0</v>
      </c>
      <c r="P8345">
        <v>0</v>
      </c>
      <c r="Q8345">
        <v>0</v>
      </c>
    </row>
    <row r="8346" spans="1:17" x14ac:dyDescent="0.2">
      <c r="A8346" t="s">
        <v>25369</v>
      </c>
      <c r="B8346" t="s">
        <v>86</v>
      </c>
      <c r="C8346" t="s">
        <v>115</v>
      </c>
      <c r="D8346" t="s">
        <v>17029</v>
      </c>
      <c r="E8346" t="s">
        <v>79</v>
      </c>
      <c r="F8346" t="s">
        <v>4877</v>
      </c>
      <c r="G8346">
        <v>0</v>
      </c>
      <c r="H8346">
        <v>14</v>
      </c>
      <c r="I8346">
        <v>0</v>
      </c>
      <c r="J8346">
        <v>14</v>
      </c>
      <c r="K8346">
        <v>0</v>
      </c>
      <c r="L8346">
        <v>0</v>
      </c>
      <c r="M8346">
        <v>0</v>
      </c>
      <c r="N8346">
        <v>0</v>
      </c>
      <c r="O8346">
        <v>0</v>
      </c>
      <c r="P8346">
        <v>0</v>
      </c>
      <c r="Q8346">
        <v>0</v>
      </c>
    </row>
    <row r="8347" spans="1:17" x14ac:dyDescent="0.2">
      <c r="A8347" t="s">
        <v>25370</v>
      </c>
      <c r="B8347" t="s">
        <v>86</v>
      </c>
      <c r="C8347" t="s">
        <v>115</v>
      </c>
      <c r="D8347" t="s">
        <v>17029</v>
      </c>
      <c r="E8347" t="s">
        <v>79</v>
      </c>
      <c r="F8347" t="s">
        <v>4879</v>
      </c>
      <c r="G8347">
        <v>0</v>
      </c>
      <c r="H8347">
        <v>0</v>
      </c>
      <c r="I8347">
        <v>0</v>
      </c>
      <c r="J8347">
        <v>0</v>
      </c>
      <c r="K8347">
        <v>0</v>
      </c>
      <c r="L8347">
        <v>0</v>
      </c>
      <c r="M8347">
        <v>14</v>
      </c>
      <c r="N8347">
        <v>0</v>
      </c>
      <c r="O8347">
        <v>0</v>
      </c>
      <c r="P8347">
        <v>0</v>
      </c>
      <c r="Q8347">
        <v>0</v>
      </c>
    </row>
    <row r="8348" spans="1:17" x14ac:dyDescent="0.2">
      <c r="A8348" t="s">
        <v>25371</v>
      </c>
      <c r="B8348" t="s">
        <v>86</v>
      </c>
      <c r="C8348" t="s">
        <v>115</v>
      </c>
      <c r="D8348" t="s">
        <v>17029</v>
      </c>
      <c r="E8348" t="s">
        <v>79</v>
      </c>
      <c r="F8348" t="s">
        <v>4881</v>
      </c>
      <c r="G8348">
        <v>0</v>
      </c>
      <c r="H8348">
        <v>14</v>
      </c>
      <c r="I8348">
        <v>0</v>
      </c>
      <c r="J8348">
        <v>14</v>
      </c>
      <c r="K8348">
        <v>0</v>
      </c>
      <c r="L8348">
        <v>0</v>
      </c>
      <c r="M8348">
        <v>0</v>
      </c>
      <c r="N8348">
        <v>0</v>
      </c>
      <c r="O8348">
        <v>0</v>
      </c>
      <c r="P8348">
        <v>0</v>
      </c>
      <c r="Q8348">
        <v>0</v>
      </c>
    </row>
    <row r="8349" spans="1:17" x14ac:dyDescent="0.2">
      <c r="A8349" t="s">
        <v>25372</v>
      </c>
      <c r="B8349" t="s">
        <v>86</v>
      </c>
      <c r="C8349" t="s">
        <v>115</v>
      </c>
      <c r="D8349" t="s">
        <v>17029</v>
      </c>
      <c r="E8349" t="s">
        <v>79</v>
      </c>
      <c r="F8349" t="s">
        <v>4883</v>
      </c>
      <c r="G8349">
        <v>0</v>
      </c>
      <c r="H8349">
        <v>14</v>
      </c>
      <c r="I8349">
        <v>0</v>
      </c>
      <c r="J8349">
        <v>14</v>
      </c>
      <c r="K8349">
        <v>0</v>
      </c>
      <c r="L8349">
        <v>0</v>
      </c>
      <c r="M8349">
        <v>0</v>
      </c>
      <c r="N8349">
        <v>0</v>
      </c>
      <c r="O8349">
        <v>0</v>
      </c>
      <c r="P8349">
        <v>0</v>
      </c>
      <c r="Q8349">
        <v>0</v>
      </c>
    </row>
    <row r="8350" spans="1:17" x14ac:dyDescent="0.2">
      <c r="A8350" t="s">
        <v>25373</v>
      </c>
      <c r="B8350" t="s">
        <v>86</v>
      </c>
      <c r="C8350" t="s">
        <v>115</v>
      </c>
      <c r="D8350" t="s">
        <v>17029</v>
      </c>
      <c r="E8350" t="s">
        <v>79</v>
      </c>
      <c r="F8350" t="s">
        <v>4885</v>
      </c>
      <c r="G8350">
        <v>0</v>
      </c>
      <c r="H8350">
        <v>0</v>
      </c>
      <c r="I8350">
        <v>0</v>
      </c>
      <c r="J8350">
        <v>0</v>
      </c>
      <c r="K8350">
        <v>0</v>
      </c>
      <c r="L8350">
        <v>0</v>
      </c>
      <c r="M8350">
        <v>14</v>
      </c>
      <c r="N8350">
        <v>0</v>
      </c>
      <c r="O8350">
        <v>0</v>
      </c>
      <c r="P8350">
        <v>0</v>
      </c>
      <c r="Q8350">
        <v>0</v>
      </c>
    </row>
    <row r="8351" spans="1:17" x14ac:dyDescent="0.2">
      <c r="A8351" t="s">
        <v>25374</v>
      </c>
      <c r="B8351" t="s">
        <v>86</v>
      </c>
      <c r="C8351" t="s">
        <v>115</v>
      </c>
      <c r="D8351" t="s">
        <v>17029</v>
      </c>
      <c r="E8351" t="s">
        <v>79</v>
      </c>
      <c r="F8351" t="s">
        <v>4887</v>
      </c>
      <c r="G8351">
        <v>0</v>
      </c>
      <c r="H8351">
        <v>14</v>
      </c>
      <c r="I8351">
        <v>0</v>
      </c>
      <c r="J8351">
        <v>14</v>
      </c>
      <c r="K8351">
        <v>0</v>
      </c>
      <c r="L8351">
        <v>0</v>
      </c>
      <c r="M8351">
        <v>0</v>
      </c>
      <c r="N8351">
        <v>0</v>
      </c>
      <c r="O8351">
        <v>0</v>
      </c>
      <c r="P8351">
        <v>0</v>
      </c>
      <c r="Q8351">
        <v>0</v>
      </c>
    </row>
    <row r="8352" spans="1:17" x14ac:dyDescent="0.2">
      <c r="A8352" t="s">
        <v>25375</v>
      </c>
      <c r="B8352" t="s">
        <v>86</v>
      </c>
      <c r="C8352" t="s">
        <v>115</v>
      </c>
      <c r="D8352" t="s">
        <v>17029</v>
      </c>
      <c r="E8352" t="s">
        <v>79</v>
      </c>
      <c r="F8352" t="s">
        <v>4889</v>
      </c>
      <c r="G8352">
        <v>0</v>
      </c>
      <c r="H8352">
        <v>0</v>
      </c>
      <c r="I8352">
        <v>0</v>
      </c>
      <c r="J8352">
        <v>0</v>
      </c>
      <c r="K8352">
        <v>0</v>
      </c>
      <c r="L8352">
        <v>0</v>
      </c>
      <c r="M8352">
        <v>14</v>
      </c>
      <c r="N8352">
        <v>0</v>
      </c>
      <c r="O8352">
        <v>0</v>
      </c>
      <c r="P8352">
        <v>0</v>
      </c>
      <c r="Q8352">
        <v>0</v>
      </c>
    </row>
    <row r="8353" spans="1:17" x14ac:dyDescent="0.2">
      <c r="A8353" t="s">
        <v>25376</v>
      </c>
      <c r="B8353" t="s">
        <v>86</v>
      </c>
      <c r="C8353" t="s">
        <v>115</v>
      </c>
      <c r="D8353" t="s">
        <v>17029</v>
      </c>
      <c r="E8353" t="s">
        <v>79</v>
      </c>
      <c r="F8353" t="s">
        <v>4871</v>
      </c>
      <c r="G8353">
        <v>0</v>
      </c>
      <c r="H8353">
        <v>0</v>
      </c>
      <c r="I8353">
        <v>0</v>
      </c>
      <c r="J8353">
        <v>0</v>
      </c>
      <c r="K8353">
        <v>0</v>
      </c>
      <c r="L8353">
        <v>0</v>
      </c>
      <c r="M8353">
        <v>0</v>
      </c>
      <c r="N8353">
        <v>12</v>
      </c>
      <c r="O8353">
        <v>12</v>
      </c>
      <c r="P8353">
        <v>0</v>
      </c>
      <c r="Q8353">
        <v>0</v>
      </c>
    </row>
    <row r="8354" spans="1:17" x14ac:dyDescent="0.2">
      <c r="A8354" t="s">
        <v>25377</v>
      </c>
      <c r="B8354" t="s">
        <v>86</v>
      </c>
      <c r="C8354" t="s">
        <v>115</v>
      </c>
      <c r="D8354" t="s">
        <v>17029</v>
      </c>
      <c r="E8354" t="s">
        <v>79</v>
      </c>
      <c r="F8354" t="s">
        <v>4873</v>
      </c>
      <c r="G8354">
        <v>0</v>
      </c>
      <c r="H8354">
        <v>0</v>
      </c>
      <c r="I8354">
        <v>0</v>
      </c>
      <c r="J8354">
        <v>0</v>
      </c>
      <c r="K8354">
        <v>0</v>
      </c>
      <c r="L8354">
        <v>0</v>
      </c>
      <c r="M8354">
        <v>0</v>
      </c>
      <c r="N8354">
        <v>11</v>
      </c>
      <c r="O8354">
        <v>11</v>
      </c>
      <c r="P8354">
        <v>0</v>
      </c>
      <c r="Q8354">
        <v>0</v>
      </c>
    </row>
    <row r="8355" spans="1:17" x14ac:dyDescent="0.2">
      <c r="A8355" t="s">
        <v>25378</v>
      </c>
      <c r="B8355" t="s">
        <v>86</v>
      </c>
      <c r="C8355" t="s">
        <v>115</v>
      </c>
      <c r="D8355" t="s">
        <v>17029</v>
      </c>
      <c r="E8355" t="s">
        <v>79</v>
      </c>
      <c r="F8355" t="s">
        <v>17019</v>
      </c>
      <c r="G8355">
        <v>14</v>
      </c>
      <c r="H8355">
        <v>0</v>
      </c>
      <c r="I8355">
        <v>0</v>
      </c>
      <c r="J8355">
        <v>0</v>
      </c>
      <c r="K8355">
        <v>0</v>
      </c>
      <c r="L8355">
        <v>0</v>
      </c>
      <c r="M8355">
        <v>0</v>
      </c>
      <c r="N8355">
        <v>0</v>
      </c>
      <c r="O8355">
        <v>0</v>
      </c>
      <c r="P8355">
        <v>0</v>
      </c>
      <c r="Q8355">
        <v>0</v>
      </c>
    </row>
    <row r="8356" spans="1:17" x14ac:dyDescent="0.2">
      <c r="A8356" t="s">
        <v>25379</v>
      </c>
      <c r="B8356" t="s">
        <v>86</v>
      </c>
      <c r="C8356" t="s">
        <v>115</v>
      </c>
      <c r="D8356" t="s">
        <v>17029</v>
      </c>
      <c r="E8356" t="s">
        <v>81</v>
      </c>
      <c r="F8356" t="s">
        <v>4875</v>
      </c>
      <c r="G8356">
        <v>0</v>
      </c>
      <c r="H8356">
        <v>19</v>
      </c>
      <c r="I8356">
        <v>4</v>
      </c>
      <c r="J8356">
        <v>14</v>
      </c>
      <c r="K8356">
        <v>0</v>
      </c>
      <c r="L8356">
        <v>1</v>
      </c>
      <c r="M8356">
        <v>0</v>
      </c>
      <c r="N8356">
        <v>0</v>
      </c>
      <c r="O8356">
        <v>0</v>
      </c>
      <c r="P8356">
        <v>0</v>
      </c>
      <c r="Q8356">
        <v>0</v>
      </c>
    </row>
    <row r="8357" spans="1:17" x14ac:dyDescent="0.2">
      <c r="A8357" t="s">
        <v>25380</v>
      </c>
      <c r="B8357" t="s">
        <v>86</v>
      </c>
      <c r="C8357" t="s">
        <v>115</v>
      </c>
      <c r="D8357" t="s">
        <v>17029</v>
      </c>
      <c r="E8357" t="s">
        <v>81</v>
      </c>
      <c r="F8357" t="s">
        <v>4877</v>
      </c>
      <c r="G8357">
        <v>0</v>
      </c>
      <c r="H8357">
        <v>19</v>
      </c>
      <c r="I8357">
        <v>3</v>
      </c>
      <c r="J8357">
        <v>15</v>
      </c>
      <c r="K8357">
        <v>0</v>
      </c>
      <c r="L8357">
        <v>1</v>
      </c>
      <c r="M8357">
        <v>0</v>
      </c>
      <c r="N8357">
        <v>0</v>
      </c>
      <c r="O8357">
        <v>0</v>
      </c>
      <c r="P8357">
        <v>0</v>
      </c>
      <c r="Q8357">
        <v>0</v>
      </c>
    </row>
    <row r="8358" spans="1:17" x14ac:dyDescent="0.2">
      <c r="A8358" t="s">
        <v>25381</v>
      </c>
      <c r="B8358" t="s">
        <v>86</v>
      </c>
      <c r="C8358" t="s">
        <v>115</v>
      </c>
      <c r="D8358" t="s">
        <v>17029</v>
      </c>
      <c r="E8358" t="s">
        <v>81</v>
      </c>
      <c r="F8358" t="s">
        <v>4879</v>
      </c>
      <c r="G8358">
        <v>0</v>
      </c>
      <c r="H8358">
        <v>0</v>
      </c>
      <c r="I8358">
        <v>0</v>
      </c>
      <c r="J8358">
        <v>0</v>
      </c>
      <c r="K8358">
        <v>0</v>
      </c>
      <c r="L8358">
        <v>0</v>
      </c>
      <c r="M8358">
        <v>19</v>
      </c>
      <c r="N8358">
        <v>0</v>
      </c>
      <c r="O8358">
        <v>0</v>
      </c>
      <c r="P8358">
        <v>0</v>
      </c>
      <c r="Q8358">
        <v>0</v>
      </c>
    </row>
    <row r="8359" spans="1:17" x14ac:dyDescent="0.2">
      <c r="A8359" t="s">
        <v>25382</v>
      </c>
      <c r="B8359" t="s">
        <v>86</v>
      </c>
      <c r="C8359" t="s">
        <v>115</v>
      </c>
      <c r="D8359" t="s">
        <v>17029</v>
      </c>
      <c r="E8359" t="s">
        <v>81</v>
      </c>
      <c r="F8359" t="s">
        <v>4881</v>
      </c>
      <c r="G8359">
        <v>0</v>
      </c>
      <c r="H8359">
        <v>19</v>
      </c>
      <c r="I8359">
        <v>3</v>
      </c>
      <c r="J8359">
        <v>15</v>
      </c>
      <c r="K8359">
        <v>0</v>
      </c>
      <c r="L8359">
        <v>1</v>
      </c>
      <c r="M8359">
        <v>0</v>
      </c>
      <c r="N8359">
        <v>0</v>
      </c>
      <c r="O8359">
        <v>0</v>
      </c>
      <c r="P8359">
        <v>0</v>
      </c>
      <c r="Q8359">
        <v>0</v>
      </c>
    </row>
    <row r="8360" spans="1:17" x14ac:dyDescent="0.2">
      <c r="A8360" t="s">
        <v>25383</v>
      </c>
      <c r="B8360" t="s">
        <v>86</v>
      </c>
      <c r="C8360" t="s">
        <v>115</v>
      </c>
      <c r="D8360" t="s">
        <v>17029</v>
      </c>
      <c r="E8360" t="s">
        <v>81</v>
      </c>
      <c r="F8360" t="s">
        <v>4883</v>
      </c>
      <c r="G8360">
        <v>0</v>
      </c>
      <c r="H8360">
        <v>19</v>
      </c>
      <c r="I8360">
        <v>4</v>
      </c>
      <c r="J8360">
        <v>14</v>
      </c>
      <c r="K8360">
        <v>0</v>
      </c>
      <c r="L8360">
        <v>1</v>
      </c>
      <c r="M8360">
        <v>0</v>
      </c>
      <c r="N8360">
        <v>0</v>
      </c>
      <c r="O8360">
        <v>0</v>
      </c>
      <c r="P8360">
        <v>0</v>
      </c>
      <c r="Q8360">
        <v>0</v>
      </c>
    </row>
    <row r="8361" spans="1:17" x14ac:dyDescent="0.2">
      <c r="A8361" t="s">
        <v>25384</v>
      </c>
      <c r="B8361" t="s">
        <v>86</v>
      </c>
      <c r="C8361" t="s">
        <v>115</v>
      </c>
      <c r="D8361" t="s">
        <v>17029</v>
      </c>
      <c r="E8361" t="s">
        <v>81</v>
      </c>
      <c r="F8361" t="s">
        <v>4885</v>
      </c>
      <c r="G8361">
        <v>0</v>
      </c>
      <c r="H8361">
        <v>0</v>
      </c>
      <c r="I8361">
        <v>0</v>
      </c>
      <c r="J8361">
        <v>0</v>
      </c>
      <c r="K8361">
        <v>0</v>
      </c>
      <c r="L8361">
        <v>0</v>
      </c>
      <c r="M8361">
        <v>19</v>
      </c>
      <c r="N8361">
        <v>0</v>
      </c>
      <c r="O8361">
        <v>0</v>
      </c>
      <c r="P8361">
        <v>0</v>
      </c>
      <c r="Q8361">
        <v>0</v>
      </c>
    </row>
    <row r="8362" spans="1:17" x14ac:dyDescent="0.2">
      <c r="A8362" t="s">
        <v>25385</v>
      </c>
      <c r="B8362" t="s">
        <v>86</v>
      </c>
      <c r="C8362" t="s">
        <v>115</v>
      </c>
      <c r="D8362" t="s">
        <v>17029</v>
      </c>
      <c r="E8362" t="s">
        <v>81</v>
      </c>
      <c r="F8362" t="s">
        <v>4887</v>
      </c>
      <c r="G8362">
        <v>0</v>
      </c>
      <c r="H8362">
        <v>19</v>
      </c>
      <c r="I8362">
        <v>3</v>
      </c>
      <c r="J8362">
        <v>15</v>
      </c>
      <c r="K8362">
        <v>0</v>
      </c>
      <c r="L8362">
        <v>1</v>
      </c>
      <c r="M8362">
        <v>0</v>
      </c>
      <c r="N8362">
        <v>0</v>
      </c>
      <c r="O8362">
        <v>0</v>
      </c>
      <c r="P8362">
        <v>0</v>
      </c>
      <c r="Q8362">
        <v>0</v>
      </c>
    </row>
    <row r="8363" spans="1:17" x14ac:dyDescent="0.2">
      <c r="A8363" t="s">
        <v>25386</v>
      </c>
      <c r="B8363" t="s">
        <v>86</v>
      </c>
      <c r="C8363" t="s">
        <v>115</v>
      </c>
      <c r="D8363" t="s">
        <v>17029</v>
      </c>
      <c r="E8363" t="s">
        <v>81</v>
      </c>
      <c r="F8363" t="s">
        <v>4889</v>
      </c>
      <c r="G8363">
        <v>0</v>
      </c>
      <c r="H8363">
        <v>0</v>
      </c>
      <c r="I8363">
        <v>0</v>
      </c>
      <c r="J8363">
        <v>0</v>
      </c>
      <c r="K8363">
        <v>0</v>
      </c>
      <c r="L8363">
        <v>0</v>
      </c>
      <c r="M8363">
        <v>19</v>
      </c>
      <c r="N8363">
        <v>0</v>
      </c>
      <c r="O8363">
        <v>0</v>
      </c>
      <c r="P8363">
        <v>0</v>
      </c>
      <c r="Q8363">
        <v>0</v>
      </c>
    </row>
    <row r="8364" spans="1:17" x14ac:dyDescent="0.2">
      <c r="A8364" t="s">
        <v>25387</v>
      </c>
      <c r="B8364" t="s">
        <v>86</v>
      </c>
      <c r="C8364" t="s">
        <v>115</v>
      </c>
      <c r="D8364" t="s">
        <v>17029</v>
      </c>
      <c r="E8364" t="s">
        <v>81</v>
      </c>
      <c r="F8364" t="s">
        <v>4871</v>
      </c>
      <c r="G8364">
        <v>0</v>
      </c>
      <c r="H8364">
        <v>0</v>
      </c>
      <c r="I8364">
        <v>0</v>
      </c>
      <c r="J8364">
        <v>0</v>
      </c>
      <c r="K8364">
        <v>0</v>
      </c>
      <c r="L8364">
        <v>0</v>
      </c>
      <c r="M8364">
        <v>0</v>
      </c>
      <c r="N8364">
        <v>19</v>
      </c>
      <c r="O8364">
        <v>18</v>
      </c>
      <c r="P8364">
        <v>1</v>
      </c>
      <c r="Q8364">
        <v>0</v>
      </c>
    </row>
    <row r="8365" spans="1:17" x14ac:dyDescent="0.2">
      <c r="A8365" t="s">
        <v>25388</v>
      </c>
      <c r="B8365" t="s">
        <v>86</v>
      </c>
      <c r="C8365" t="s">
        <v>115</v>
      </c>
      <c r="D8365" t="s">
        <v>17029</v>
      </c>
      <c r="E8365" t="s">
        <v>81</v>
      </c>
      <c r="F8365" t="s">
        <v>4873</v>
      </c>
      <c r="G8365">
        <v>0</v>
      </c>
      <c r="H8365">
        <v>0</v>
      </c>
      <c r="I8365">
        <v>0</v>
      </c>
      <c r="J8365">
        <v>0</v>
      </c>
      <c r="K8365">
        <v>0</v>
      </c>
      <c r="L8365">
        <v>0</v>
      </c>
      <c r="M8365">
        <v>0</v>
      </c>
      <c r="N8365">
        <v>19</v>
      </c>
      <c r="O8365">
        <v>18</v>
      </c>
      <c r="P8365">
        <v>1</v>
      </c>
      <c r="Q8365">
        <v>0</v>
      </c>
    </row>
    <row r="8366" spans="1:17" x14ac:dyDescent="0.2">
      <c r="A8366" t="s">
        <v>25389</v>
      </c>
      <c r="B8366" t="s">
        <v>86</v>
      </c>
      <c r="C8366" t="s">
        <v>115</v>
      </c>
      <c r="D8366" t="s">
        <v>17029</v>
      </c>
      <c r="E8366" t="s">
        <v>81</v>
      </c>
      <c r="F8366" t="s">
        <v>17019</v>
      </c>
      <c r="G8366">
        <v>19</v>
      </c>
      <c r="H8366">
        <v>0</v>
      </c>
      <c r="I8366">
        <v>0</v>
      </c>
      <c r="J8366">
        <v>0</v>
      </c>
      <c r="K8366">
        <v>0</v>
      </c>
      <c r="L8366">
        <v>0</v>
      </c>
      <c r="M8366">
        <v>0</v>
      </c>
      <c r="N8366">
        <v>0</v>
      </c>
      <c r="O8366">
        <v>0</v>
      </c>
      <c r="P8366">
        <v>0</v>
      </c>
      <c r="Q8366">
        <v>0</v>
      </c>
    </row>
    <row r="8367" spans="1:17" x14ac:dyDescent="0.2">
      <c r="A8367" t="s">
        <v>25390</v>
      </c>
      <c r="B8367" t="s">
        <v>86</v>
      </c>
      <c r="C8367" t="s">
        <v>115</v>
      </c>
      <c r="D8367" t="s">
        <v>17021</v>
      </c>
      <c r="E8367" t="s">
        <v>79</v>
      </c>
      <c r="F8367" t="s">
        <v>17022</v>
      </c>
      <c r="G8367">
        <v>0</v>
      </c>
      <c r="H8367">
        <v>0</v>
      </c>
      <c r="I8367">
        <v>0</v>
      </c>
      <c r="J8367">
        <v>0</v>
      </c>
      <c r="K8367">
        <v>0</v>
      </c>
      <c r="L8367">
        <v>0</v>
      </c>
      <c r="M8367">
        <v>0</v>
      </c>
      <c r="N8367">
        <v>1</v>
      </c>
      <c r="O8367">
        <v>1</v>
      </c>
      <c r="P8367">
        <v>0</v>
      </c>
      <c r="Q8367">
        <v>0</v>
      </c>
    </row>
    <row r="8368" spans="1:17" x14ac:dyDescent="0.2">
      <c r="A8368" t="s">
        <v>25391</v>
      </c>
      <c r="B8368" t="s">
        <v>86</v>
      </c>
      <c r="C8368" t="s">
        <v>115</v>
      </c>
      <c r="D8368" t="s">
        <v>17021</v>
      </c>
      <c r="E8368" t="s">
        <v>79</v>
      </c>
      <c r="F8368" t="s">
        <v>17019</v>
      </c>
      <c r="G8368">
        <v>1</v>
      </c>
      <c r="H8368">
        <v>0</v>
      </c>
      <c r="I8368">
        <v>0</v>
      </c>
      <c r="J8368">
        <v>0</v>
      </c>
      <c r="K8368">
        <v>0</v>
      </c>
      <c r="L8368">
        <v>0</v>
      </c>
      <c r="M8368">
        <v>0</v>
      </c>
      <c r="N8368">
        <v>0</v>
      </c>
      <c r="O8368">
        <v>0</v>
      </c>
      <c r="P8368">
        <v>0</v>
      </c>
      <c r="Q8368">
        <v>0</v>
      </c>
    </row>
    <row r="8369" spans="1:17" x14ac:dyDescent="0.2">
      <c r="A8369" t="s">
        <v>25392</v>
      </c>
      <c r="B8369" t="s">
        <v>86</v>
      </c>
      <c r="C8369" t="s">
        <v>115</v>
      </c>
      <c r="D8369" t="s">
        <v>17021</v>
      </c>
      <c r="E8369" t="s">
        <v>81</v>
      </c>
      <c r="F8369" t="s">
        <v>17022</v>
      </c>
      <c r="G8369">
        <v>0</v>
      </c>
      <c r="H8369">
        <v>0</v>
      </c>
      <c r="I8369">
        <v>0</v>
      </c>
      <c r="J8369">
        <v>0</v>
      </c>
      <c r="K8369">
        <v>0</v>
      </c>
      <c r="L8369">
        <v>0</v>
      </c>
      <c r="M8369">
        <v>0</v>
      </c>
      <c r="N8369">
        <v>4</v>
      </c>
      <c r="O8369">
        <v>3</v>
      </c>
      <c r="P8369">
        <v>1</v>
      </c>
      <c r="Q8369">
        <v>0</v>
      </c>
    </row>
    <row r="8370" spans="1:17" x14ac:dyDescent="0.2">
      <c r="A8370" t="s">
        <v>25393</v>
      </c>
      <c r="B8370" t="s">
        <v>86</v>
      </c>
      <c r="C8370" t="s">
        <v>115</v>
      </c>
      <c r="D8370" t="s">
        <v>17021</v>
      </c>
      <c r="E8370" t="s">
        <v>81</v>
      </c>
      <c r="F8370" t="s">
        <v>17019</v>
      </c>
      <c r="G8370">
        <v>4</v>
      </c>
      <c r="H8370">
        <v>0</v>
      </c>
      <c r="I8370">
        <v>0</v>
      </c>
      <c r="J8370">
        <v>0</v>
      </c>
      <c r="K8370">
        <v>0</v>
      </c>
      <c r="L8370">
        <v>0</v>
      </c>
      <c r="M8370">
        <v>0</v>
      </c>
      <c r="N8370">
        <v>0</v>
      </c>
      <c r="O8370">
        <v>0</v>
      </c>
      <c r="P8370">
        <v>0</v>
      </c>
      <c r="Q8370">
        <v>0</v>
      </c>
    </row>
    <row r="8371" spans="1:17" x14ac:dyDescent="0.2">
      <c r="A8371" t="s">
        <v>25394</v>
      </c>
      <c r="B8371" t="s">
        <v>86</v>
      </c>
      <c r="C8371" t="s">
        <v>115</v>
      </c>
      <c r="D8371" t="s">
        <v>17025</v>
      </c>
      <c r="E8371" t="s">
        <v>81</v>
      </c>
      <c r="F8371" t="s">
        <v>17019</v>
      </c>
      <c r="G8371">
        <v>1</v>
      </c>
      <c r="H8371">
        <v>0</v>
      </c>
      <c r="I8371">
        <v>0</v>
      </c>
      <c r="J8371">
        <v>0</v>
      </c>
      <c r="K8371">
        <v>0</v>
      </c>
      <c r="L8371">
        <v>0</v>
      </c>
      <c r="M8371">
        <v>0</v>
      </c>
      <c r="N8371">
        <v>0</v>
      </c>
      <c r="O8371">
        <v>0</v>
      </c>
      <c r="P8371">
        <v>0</v>
      </c>
      <c r="Q8371">
        <v>0</v>
      </c>
    </row>
    <row r="8372" spans="1:17" x14ac:dyDescent="0.2">
      <c r="A8372" t="s">
        <v>25395</v>
      </c>
      <c r="B8372" t="s">
        <v>86</v>
      </c>
      <c r="C8372" t="s">
        <v>116</v>
      </c>
      <c r="D8372" t="s">
        <v>17029</v>
      </c>
      <c r="E8372" t="s">
        <v>79</v>
      </c>
      <c r="F8372" t="s">
        <v>4875</v>
      </c>
      <c r="G8372">
        <v>0</v>
      </c>
      <c r="H8372">
        <v>19</v>
      </c>
      <c r="I8372">
        <v>4</v>
      </c>
      <c r="J8372">
        <v>14</v>
      </c>
      <c r="K8372">
        <v>0</v>
      </c>
      <c r="L8372">
        <v>1</v>
      </c>
      <c r="M8372">
        <v>0</v>
      </c>
      <c r="N8372">
        <v>0</v>
      </c>
      <c r="O8372">
        <v>0</v>
      </c>
      <c r="P8372">
        <v>0</v>
      </c>
      <c r="Q8372">
        <v>0</v>
      </c>
    </row>
    <row r="8373" spans="1:17" x14ac:dyDescent="0.2">
      <c r="A8373" t="s">
        <v>25396</v>
      </c>
      <c r="B8373" t="s">
        <v>86</v>
      </c>
      <c r="C8373" t="s">
        <v>116</v>
      </c>
      <c r="D8373" t="s">
        <v>17029</v>
      </c>
      <c r="E8373" t="s">
        <v>79</v>
      </c>
      <c r="F8373" t="s">
        <v>4877</v>
      </c>
      <c r="G8373">
        <v>0</v>
      </c>
      <c r="H8373">
        <v>19</v>
      </c>
      <c r="I8373">
        <v>3</v>
      </c>
      <c r="J8373">
        <v>15</v>
      </c>
      <c r="K8373">
        <v>0</v>
      </c>
      <c r="L8373">
        <v>1</v>
      </c>
      <c r="M8373">
        <v>0</v>
      </c>
      <c r="N8373">
        <v>0</v>
      </c>
      <c r="O8373">
        <v>0</v>
      </c>
      <c r="P8373">
        <v>0</v>
      </c>
      <c r="Q8373">
        <v>0</v>
      </c>
    </row>
    <row r="8374" spans="1:17" x14ac:dyDescent="0.2">
      <c r="A8374" t="s">
        <v>25397</v>
      </c>
      <c r="B8374" t="s">
        <v>86</v>
      </c>
      <c r="C8374" t="s">
        <v>116</v>
      </c>
      <c r="D8374" t="s">
        <v>17029</v>
      </c>
      <c r="E8374" t="s">
        <v>79</v>
      </c>
      <c r="F8374" t="s">
        <v>4879</v>
      </c>
      <c r="G8374">
        <v>0</v>
      </c>
      <c r="H8374">
        <v>0</v>
      </c>
      <c r="I8374">
        <v>0</v>
      </c>
      <c r="J8374">
        <v>0</v>
      </c>
      <c r="K8374">
        <v>0</v>
      </c>
      <c r="L8374">
        <v>0</v>
      </c>
      <c r="M8374">
        <v>19</v>
      </c>
      <c r="N8374">
        <v>0</v>
      </c>
      <c r="O8374">
        <v>0</v>
      </c>
      <c r="P8374">
        <v>0</v>
      </c>
      <c r="Q8374">
        <v>0</v>
      </c>
    </row>
    <row r="8375" spans="1:17" x14ac:dyDescent="0.2">
      <c r="A8375" t="s">
        <v>25398</v>
      </c>
      <c r="B8375" t="s">
        <v>86</v>
      </c>
      <c r="C8375" t="s">
        <v>116</v>
      </c>
      <c r="D8375" t="s">
        <v>17029</v>
      </c>
      <c r="E8375" t="s">
        <v>79</v>
      </c>
      <c r="F8375" t="s">
        <v>4881</v>
      </c>
      <c r="G8375">
        <v>0</v>
      </c>
      <c r="H8375">
        <v>19</v>
      </c>
      <c r="I8375">
        <v>3</v>
      </c>
      <c r="J8375">
        <v>15</v>
      </c>
      <c r="K8375">
        <v>0</v>
      </c>
      <c r="L8375">
        <v>1</v>
      </c>
      <c r="M8375">
        <v>0</v>
      </c>
      <c r="N8375">
        <v>0</v>
      </c>
      <c r="O8375">
        <v>0</v>
      </c>
      <c r="P8375">
        <v>0</v>
      </c>
      <c r="Q8375">
        <v>0</v>
      </c>
    </row>
    <row r="8376" spans="1:17" x14ac:dyDescent="0.2">
      <c r="A8376" t="s">
        <v>25399</v>
      </c>
      <c r="B8376" t="s">
        <v>86</v>
      </c>
      <c r="C8376" t="s">
        <v>116</v>
      </c>
      <c r="D8376" t="s">
        <v>17029</v>
      </c>
      <c r="E8376" t="s">
        <v>79</v>
      </c>
      <c r="F8376" t="s">
        <v>4883</v>
      </c>
      <c r="G8376">
        <v>0</v>
      </c>
      <c r="H8376">
        <v>19</v>
      </c>
      <c r="I8376">
        <v>3</v>
      </c>
      <c r="J8376">
        <v>15</v>
      </c>
      <c r="K8376">
        <v>0</v>
      </c>
      <c r="L8376">
        <v>1</v>
      </c>
      <c r="M8376">
        <v>0</v>
      </c>
      <c r="N8376">
        <v>0</v>
      </c>
      <c r="O8376">
        <v>0</v>
      </c>
      <c r="P8376">
        <v>0</v>
      </c>
      <c r="Q8376">
        <v>0</v>
      </c>
    </row>
    <row r="8377" spans="1:17" x14ac:dyDescent="0.2">
      <c r="A8377" t="s">
        <v>25400</v>
      </c>
      <c r="B8377" t="s">
        <v>86</v>
      </c>
      <c r="C8377" t="s">
        <v>116</v>
      </c>
      <c r="D8377" t="s">
        <v>17029</v>
      </c>
      <c r="E8377" t="s">
        <v>79</v>
      </c>
      <c r="F8377" t="s">
        <v>4885</v>
      </c>
      <c r="G8377">
        <v>0</v>
      </c>
      <c r="H8377">
        <v>0</v>
      </c>
      <c r="I8377">
        <v>0</v>
      </c>
      <c r="J8377">
        <v>0</v>
      </c>
      <c r="K8377">
        <v>0</v>
      </c>
      <c r="L8377">
        <v>0</v>
      </c>
      <c r="M8377">
        <v>19</v>
      </c>
      <c r="N8377">
        <v>0</v>
      </c>
      <c r="O8377">
        <v>0</v>
      </c>
      <c r="P8377">
        <v>0</v>
      </c>
      <c r="Q8377">
        <v>0</v>
      </c>
    </row>
    <row r="8378" spans="1:17" x14ac:dyDescent="0.2">
      <c r="A8378" t="s">
        <v>25401</v>
      </c>
      <c r="B8378" t="s">
        <v>86</v>
      </c>
      <c r="C8378" t="s">
        <v>116</v>
      </c>
      <c r="D8378" t="s">
        <v>17029</v>
      </c>
      <c r="E8378" t="s">
        <v>79</v>
      </c>
      <c r="F8378" t="s">
        <v>4887</v>
      </c>
      <c r="G8378">
        <v>0</v>
      </c>
      <c r="H8378">
        <v>19</v>
      </c>
      <c r="I8378">
        <v>3</v>
      </c>
      <c r="J8378">
        <v>15</v>
      </c>
      <c r="K8378">
        <v>0</v>
      </c>
      <c r="L8378">
        <v>1</v>
      </c>
      <c r="M8378">
        <v>0</v>
      </c>
      <c r="N8378">
        <v>0</v>
      </c>
      <c r="O8378">
        <v>0</v>
      </c>
      <c r="P8378">
        <v>0</v>
      </c>
      <c r="Q8378">
        <v>0</v>
      </c>
    </row>
    <row r="8379" spans="1:17" x14ac:dyDescent="0.2">
      <c r="A8379" t="s">
        <v>25402</v>
      </c>
      <c r="B8379" t="s">
        <v>86</v>
      </c>
      <c r="C8379" t="s">
        <v>116</v>
      </c>
      <c r="D8379" t="s">
        <v>17029</v>
      </c>
      <c r="E8379" t="s">
        <v>79</v>
      </c>
      <c r="F8379" t="s">
        <v>4889</v>
      </c>
      <c r="G8379">
        <v>0</v>
      </c>
      <c r="H8379">
        <v>0</v>
      </c>
      <c r="I8379">
        <v>0</v>
      </c>
      <c r="J8379">
        <v>0</v>
      </c>
      <c r="K8379">
        <v>0</v>
      </c>
      <c r="L8379">
        <v>0</v>
      </c>
      <c r="M8379">
        <v>19</v>
      </c>
      <c r="N8379">
        <v>0</v>
      </c>
      <c r="O8379">
        <v>0</v>
      </c>
      <c r="P8379">
        <v>0</v>
      </c>
      <c r="Q8379">
        <v>0</v>
      </c>
    </row>
    <row r="8380" spans="1:17" x14ac:dyDescent="0.2">
      <c r="A8380" t="s">
        <v>25403</v>
      </c>
      <c r="B8380" t="s">
        <v>86</v>
      </c>
      <c r="C8380" t="s">
        <v>116</v>
      </c>
      <c r="D8380" t="s">
        <v>17029</v>
      </c>
      <c r="E8380" t="s">
        <v>79</v>
      </c>
      <c r="F8380" t="s">
        <v>4871</v>
      </c>
      <c r="G8380">
        <v>0</v>
      </c>
      <c r="H8380">
        <v>0</v>
      </c>
      <c r="I8380">
        <v>0</v>
      </c>
      <c r="J8380">
        <v>0</v>
      </c>
      <c r="K8380">
        <v>0</v>
      </c>
      <c r="L8380">
        <v>0</v>
      </c>
      <c r="M8380">
        <v>0</v>
      </c>
      <c r="N8380">
        <v>19</v>
      </c>
      <c r="O8380">
        <v>18</v>
      </c>
      <c r="P8380">
        <v>1</v>
      </c>
      <c r="Q8380">
        <v>0</v>
      </c>
    </row>
    <row r="8381" spans="1:17" x14ac:dyDescent="0.2">
      <c r="A8381" t="s">
        <v>25404</v>
      </c>
      <c r="B8381" t="s">
        <v>86</v>
      </c>
      <c r="C8381" t="s">
        <v>116</v>
      </c>
      <c r="D8381" t="s">
        <v>17029</v>
      </c>
      <c r="E8381" t="s">
        <v>79</v>
      </c>
      <c r="F8381" t="s">
        <v>4873</v>
      </c>
      <c r="G8381">
        <v>0</v>
      </c>
      <c r="H8381">
        <v>0</v>
      </c>
      <c r="I8381">
        <v>0</v>
      </c>
      <c r="J8381">
        <v>0</v>
      </c>
      <c r="K8381">
        <v>0</v>
      </c>
      <c r="L8381">
        <v>0</v>
      </c>
      <c r="M8381">
        <v>0</v>
      </c>
      <c r="N8381">
        <v>17</v>
      </c>
      <c r="O8381">
        <v>16</v>
      </c>
      <c r="P8381">
        <v>1</v>
      </c>
      <c r="Q8381">
        <v>0</v>
      </c>
    </row>
    <row r="8382" spans="1:17" x14ac:dyDescent="0.2">
      <c r="A8382" t="s">
        <v>25405</v>
      </c>
      <c r="B8382" t="s">
        <v>86</v>
      </c>
      <c r="C8382" t="s">
        <v>116</v>
      </c>
      <c r="D8382" t="s">
        <v>17029</v>
      </c>
      <c r="E8382" t="s">
        <v>79</v>
      </c>
      <c r="F8382" t="s">
        <v>17019</v>
      </c>
      <c r="G8382">
        <v>19</v>
      </c>
      <c r="H8382">
        <v>0</v>
      </c>
      <c r="I8382">
        <v>0</v>
      </c>
      <c r="J8382">
        <v>0</v>
      </c>
      <c r="K8382">
        <v>0</v>
      </c>
      <c r="L8382">
        <v>0</v>
      </c>
      <c r="M8382">
        <v>0</v>
      </c>
      <c r="N8382">
        <v>0</v>
      </c>
      <c r="O8382">
        <v>0</v>
      </c>
      <c r="P8382">
        <v>0</v>
      </c>
      <c r="Q8382">
        <v>0</v>
      </c>
    </row>
    <row r="8383" spans="1:17" x14ac:dyDescent="0.2">
      <c r="A8383" t="s">
        <v>25406</v>
      </c>
      <c r="B8383" t="s">
        <v>86</v>
      </c>
      <c r="C8383" t="s">
        <v>116</v>
      </c>
      <c r="D8383" t="s">
        <v>17029</v>
      </c>
      <c r="E8383" t="s">
        <v>81</v>
      </c>
      <c r="F8383" t="s">
        <v>4875</v>
      </c>
      <c r="G8383">
        <v>0</v>
      </c>
      <c r="H8383">
        <v>7</v>
      </c>
      <c r="I8383">
        <v>2</v>
      </c>
      <c r="J8383">
        <v>5</v>
      </c>
      <c r="K8383">
        <v>0</v>
      </c>
      <c r="L8383">
        <v>0</v>
      </c>
      <c r="M8383">
        <v>0</v>
      </c>
      <c r="N8383">
        <v>0</v>
      </c>
      <c r="O8383">
        <v>0</v>
      </c>
      <c r="P8383">
        <v>0</v>
      </c>
      <c r="Q8383">
        <v>0</v>
      </c>
    </row>
    <row r="8384" spans="1:17" x14ac:dyDescent="0.2">
      <c r="A8384" t="s">
        <v>25407</v>
      </c>
      <c r="B8384" t="s">
        <v>86</v>
      </c>
      <c r="C8384" t="s">
        <v>116</v>
      </c>
      <c r="D8384" t="s">
        <v>17029</v>
      </c>
      <c r="E8384" t="s">
        <v>81</v>
      </c>
      <c r="F8384" t="s">
        <v>4877</v>
      </c>
      <c r="G8384">
        <v>0</v>
      </c>
      <c r="H8384">
        <v>7</v>
      </c>
      <c r="I8384">
        <v>2</v>
      </c>
      <c r="J8384">
        <v>5</v>
      </c>
      <c r="K8384">
        <v>0</v>
      </c>
      <c r="L8384">
        <v>0</v>
      </c>
      <c r="M8384">
        <v>0</v>
      </c>
      <c r="N8384">
        <v>0</v>
      </c>
      <c r="O8384">
        <v>0</v>
      </c>
      <c r="P8384">
        <v>0</v>
      </c>
      <c r="Q8384">
        <v>0</v>
      </c>
    </row>
    <row r="8385" spans="1:17" x14ac:dyDescent="0.2">
      <c r="A8385" t="s">
        <v>25408</v>
      </c>
      <c r="B8385" t="s">
        <v>86</v>
      </c>
      <c r="C8385" t="s">
        <v>116</v>
      </c>
      <c r="D8385" t="s">
        <v>17029</v>
      </c>
      <c r="E8385" t="s">
        <v>81</v>
      </c>
      <c r="F8385" t="s">
        <v>4879</v>
      </c>
      <c r="G8385">
        <v>0</v>
      </c>
      <c r="H8385">
        <v>0</v>
      </c>
      <c r="I8385">
        <v>0</v>
      </c>
      <c r="J8385">
        <v>0</v>
      </c>
      <c r="K8385">
        <v>0</v>
      </c>
      <c r="L8385">
        <v>0</v>
      </c>
      <c r="M8385">
        <v>7</v>
      </c>
      <c r="N8385">
        <v>0</v>
      </c>
      <c r="O8385">
        <v>0</v>
      </c>
      <c r="P8385">
        <v>0</v>
      </c>
      <c r="Q8385">
        <v>0</v>
      </c>
    </row>
    <row r="8386" spans="1:17" x14ac:dyDescent="0.2">
      <c r="A8386" t="s">
        <v>25409</v>
      </c>
      <c r="B8386" t="s">
        <v>86</v>
      </c>
      <c r="C8386" t="s">
        <v>116</v>
      </c>
      <c r="D8386" t="s">
        <v>17029</v>
      </c>
      <c r="E8386" t="s">
        <v>81</v>
      </c>
      <c r="F8386" t="s">
        <v>4881</v>
      </c>
      <c r="G8386">
        <v>0</v>
      </c>
      <c r="H8386">
        <v>7</v>
      </c>
      <c r="I8386">
        <v>2</v>
      </c>
      <c r="J8386">
        <v>5</v>
      </c>
      <c r="K8386">
        <v>0</v>
      </c>
      <c r="L8386">
        <v>0</v>
      </c>
      <c r="M8386">
        <v>0</v>
      </c>
      <c r="N8386">
        <v>0</v>
      </c>
      <c r="O8386">
        <v>0</v>
      </c>
      <c r="P8386">
        <v>0</v>
      </c>
      <c r="Q8386">
        <v>0</v>
      </c>
    </row>
    <row r="8387" spans="1:17" x14ac:dyDescent="0.2">
      <c r="A8387" t="s">
        <v>25410</v>
      </c>
      <c r="B8387" t="s">
        <v>86</v>
      </c>
      <c r="C8387" t="s">
        <v>116</v>
      </c>
      <c r="D8387" t="s">
        <v>17029</v>
      </c>
      <c r="E8387" t="s">
        <v>81</v>
      </c>
      <c r="F8387" t="s">
        <v>4883</v>
      </c>
      <c r="G8387">
        <v>0</v>
      </c>
      <c r="H8387">
        <v>7</v>
      </c>
      <c r="I8387">
        <v>2</v>
      </c>
      <c r="J8387">
        <v>5</v>
      </c>
      <c r="K8387">
        <v>0</v>
      </c>
      <c r="L8387">
        <v>0</v>
      </c>
      <c r="M8387">
        <v>0</v>
      </c>
      <c r="N8387">
        <v>0</v>
      </c>
      <c r="O8387">
        <v>0</v>
      </c>
      <c r="P8387">
        <v>0</v>
      </c>
      <c r="Q8387">
        <v>0</v>
      </c>
    </row>
    <row r="8388" spans="1:17" x14ac:dyDescent="0.2">
      <c r="A8388" t="s">
        <v>25411</v>
      </c>
      <c r="B8388" t="s">
        <v>86</v>
      </c>
      <c r="C8388" t="s">
        <v>116</v>
      </c>
      <c r="D8388" t="s">
        <v>17029</v>
      </c>
      <c r="E8388" t="s">
        <v>81</v>
      </c>
      <c r="F8388" t="s">
        <v>4885</v>
      </c>
      <c r="G8388">
        <v>0</v>
      </c>
      <c r="H8388">
        <v>0</v>
      </c>
      <c r="I8388">
        <v>0</v>
      </c>
      <c r="J8388">
        <v>0</v>
      </c>
      <c r="K8388">
        <v>0</v>
      </c>
      <c r="L8388">
        <v>0</v>
      </c>
      <c r="M8388">
        <v>7</v>
      </c>
      <c r="N8388">
        <v>0</v>
      </c>
      <c r="O8388">
        <v>0</v>
      </c>
      <c r="P8388">
        <v>0</v>
      </c>
      <c r="Q8388">
        <v>0</v>
      </c>
    </row>
    <row r="8389" spans="1:17" x14ac:dyDescent="0.2">
      <c r="A8389" t="s">
        <v>25412</v>
      </c>
      <c r="B8389" t="s">
        <v>86</v>
      </c>
      <c r="C8389" t="s">
        <v>116</v>
      </c>
      <c r="D8389" t="s">
        <v>17029</v>
      </c>
      <c r="E8389" t="s">
        <v>81</v>
      </c>
      <c r="F8389" t="s">
        <v>4887</v>
      </c>
      <c r="G8389">
        <v>0</v>
      </c>
      <c r="H8389">
        <v>7</v>
      </c>
      <c r="I8389">
        <v>2</v>
      </c>
      <c r="J8389">
        <v>5</v>
      </c>
      <c r="K8389">
        <v>0</v>
      </c>
      <c r="L8389">
        <v>0</v>
      </c>
      <c r="M8389">
        <v>0</v>
      </c>
      <c r="N8389">
        <v>0</v>
      </c>
      <c r="O8389">
        <v>0</v>
      </c>
      <c r="P8389">
        <v>0</v>
      </c>
      <c r="Q8389">
        <v>0</v>
      </c>
    </row>
    <row r="8390" spans="1:17" x14ac:dyDescent="0.2">
      <c r="A8390" t="s">
        <v>25413</v>
      </c>
      <c r="B8390" t="s">
        <v>86</v>
      </c>
      <c r="C8390" t="s">
        <v>116</v>
      </c>
      <c r="D8390" t="s">
        <v>17029</v>
      </c>
      <c r="E8390" t="s">
        <v>81</v>
      </c>
      <c r="F8390" t="s">
        <v>4889</v>
      </c>
      <c r="G8390">
        <v>0</v>
      </c>
      <c r="H8390">
        <v>0</v>
      </c>
      <c r="I8390">
        <v>0</v>
      </c>
      <c r="J8390">
        <v>0</v>
      </c>
      <c r="K8390">
        <v>0</v>
      </c>
      <c r="L8390">
        <v>0</v>
      </c>
      <c r="M8390">
        <v>7</v>
      </c>
      <c r="N8390">
        <v>0</v>
      </c>
      <c r="O8390">
        <v>0</v>
      </c>
      <c r="P8390">
        <v>0</v>
      </c>
      <c r="Q8390">
        <v>0</v>
      </c>
    </row>
    <row r="8391" spans="1:17" x14ac:dyDescent="0.2">
      <c r="A8391" t="s">
        <v>25414</v>
      </c>
      <c r="B8391" t="s">
        <v>86</v>
      </c>
      <c r="C8391" t="s">
        <v>116</v>
      </c>
      <c r="D8391" t="s">
        <v>17029</v>
      </c>
      <c r="E8391" t="s">
        <v>81</v>
      </c>
      <c r="F8391" t="s">
        <v>4871</v>
      </c>
      <c r="G8391">
        <v>0</v>
      </c>
      <c r="H8391">
        <v>0</v>
      </c>
      <c r="I8391">
        <v>0</v>
      </c>
      <c r="J8391">
        <v>0</v>
      </c>
      <c r="K8391">
        <v>0</v>
      </c>
      <c r="L8391">
        <v>0</v>
      </c>
      <c r="M8391">
        <v>0</v>
      </c>
      <c r="N8391">
        <v>7</v>
      </c>
      <c r="O8391">
        <v>7</v>
      </c>
      <c r="P8391">
        <v>0</v>
      </c>
      <c r="Q8391">
        <v>0</v>
      </c>
    </row>
    <row r="8392" spans="1:17" x14ac:dyDescent="0.2">
      <c r="A8392" t="s">
        <v>25415</v>
      </c>
      <c r="B8392" t="s">
        <v>86</v>
      </c>
      <c r="C8392" t="s">
        <v>116</v>
      </c>
      <c r="D8392" t="s">
        <v>17029</v>
      </c>
      <c r="E8392" t="s">
        <v>81</v>
      </c>
      <c r="F8392" t="s">
        <v>4873</v>
      </c>
      <c r="G8392">
        <v>0</v>
      </c>
      <c r="H8392">
        <v>0</v>
      </c>
      <c r="I8392">
        <v>0</v>
      </c>
      <c r="J8392">
        <v>0</v>
      </c>
      <c r="K8392">
        <v>0</v>
      </c>
      <c r="L8392">
        <v>0</v>
      </c>
      <c r="M8392">
        <v>0</v>
      </c>
      <c r="N8392">
        <v>7</v>
      </c>
      <c r="O8392">
        <v>7</v>
      </c>
      <c r="P8392">
        <v>0</v>
      </c>
      <c r="Q8392">
        <v>0</v>
      </c>
    </row>
    <row r="8393" spans="1:17" x14ac:dyDescent="0.2">
      <c r="A8393" t="s">
        <v>25416</v>
      </c>
      <c r="B8393" t="s">
        <v>86</v>
      </c>
      <c r="C8393" t="s">
        <v>116</v>
      </c>
      <c r="D8393" t="s">
        <v>17029</v>
      </c>
      <c r="E8393" t="s">
        <v>81</v>
      </c>
      <c r="F8393" t="s">
        <v>17019</v>
      </c>
      <c r="G8393">
        <v>7</v>
      </c>
      <c r="H8393">
        <v>0</v>
      </c>
      <c r="I8393">
        <v>0</v>
      </c>
      <c r="J8393">
        <v>0</v>
      </c>
      <c r="K8393">
        <v>0</v>
      </c>
      <c r="L8393">
        <v>0</v>
      </c>
      <c r="M8393">
        <v>0</v>
      </c>
      <c r="N8393">
        <v>0</v>
      </c>
      <c r="O8393">
        <v>0</v>
      </c>
      <c r="P8393">
        <v>0</v>
      </c>
      <c r="Q8393">
        <v>0</v>
      </c>
    </row>
    <row r="8394" spans="1:17" x14ac:dyDescent="0.2">
      <c r="A8394" t="s">
        <v>25417</v>
      </c>
      <c r="B8394" t="s">
        <v>86</v>
      </c>
      <c r="C8394" t="s">
        <v>116</v>
      </c>
      <c r="D8394" t="s">
        <v>17025</v>
      </c>
      <c r="E8394" t="s">
        <v>81</v>
      </c>
      <c r="F8394" t="s">
        <v>17019</v>
      </c>
      <c r="G8394">
        <v>1</v>
      </c>
      <c r="H8394">
        <v>0</v>
      </c>
      <c r="I8394">
        <v>0</v>
      </c>
      <c r="J8394">
        <v>0</v>
      </c>
      <c r="K8394">
        <v>0</v>
      </c>
      <c r="L8394">
        <v>0</v>
      </c>
      <c r="M8394">
        <v>0</v>
      </c>
      <c r="N8394">
        <v>0</v>
      </c>
      <c r="O8394">
        <v>0</v>
      </c>
      <c r="P8394">
        <v>0</v>
      </c>
      <c r="Q8394">
        <v>0</v>
      </c>
    </row>
    <row r="8395" spans="1:17" x14ac:dyDescent="0.2">
      <c r="A8395" t="s">
        <v>25418</v>
      </c>
      <c r="B8395" t="s">
        <v>86</v>
      </c>
      <c r="C8395" t="s">
        <v>117</v>
      </c>
      <c r="D8395" t="s">
        <v>17027</v>
      </c>
      <c r="E8395" t="s">
        <v>81</v>
      </c>
      <c r="F8395" t="s">
        <v>17019</v>
      </c>
      <c r="G8395">
        <v>1</v>
      </c>
      <c r="H8395">
        <v>0</v>
      </c>
      <c r="I8395">
        <v>0</v>
      </c>
      <c r="J8395">
        <v>0</v>
      </c>
      <c r="K8395">
        <v>0</v>
      </c>
      <c r="L8395">
        <v>0</v>
      </c>
      <c r="M8395">
        <v>0</v>
      </c>
      <c r="N8395">
        <v>0</v>
      </c>
      <c r="O8395">
        <v>0</v>
      </c>
      <c r="P8395">
        <v>0</v>
      </c>
      <c r="Q8395">
        <v>0</v>
      </c>
    </row>
    <row r="8396" spans="1:17" x14ac:dyDescent="0.2">
      <c r="A8396" t="s">
        <v>25419</v>
      </c>
      <c r="B8396" t="s">
        <v>86</v>
      </c>
      <c r="C8396" t="s">
        <v>117</v>
      </c>
      <c r="D8396" t="s">
        <v>17029</v>
      </c>
      <c r="E8396" t="s">
        <v>79</v>
      </c>
      <c r="F8396" t="s">
        <v>4875</v>
      </c>
      <c r="G8396">
        <v>0</v>
      </c>
      <c r="H8396">
        <v>38</v>
      </c>
      <c r="I8396">
        <v>14</v>
      </c>
      <c r="J8396">
        <v>22</v>
      </c>
      <c r="K8396">
        <v>1</v>
      </c>
      <c r="L8396">
        <v>1</v>
      </c>
      <c r="M8396">
        <v>0</v>
      </c>
      <c r="N8396">
        <v>0</v>
      </c>
      <c r="O8396">
        <v>0</v>
      </c>
      <c r="P8396">
        <v>0</v>
      </c>
      <c r="Q8396">
        <v>0</v>
      </c>
    </row>
    <row r="8397" spans="1:17" x14ac:dyDescent="0.2">
      <c r="A8397" t="s">
        <v>25420</v>
      </c>
      <c r="B8397" t="s">
        <v>86</v>
      </c>
      <c r="C8397" t="s">
        <v>117</v>
      </c>
      <c r="D8397" t="s">
        <v>17029</v>
      </c>
      <c r="E8397" t="s">
        <v>79</v>
      </c>
      <c r="F8397" t="s">
        <v>4877</v>
      </c>
      <c r="G8397">
        <v>0</v>
      </c>
      <c r="H8397">
        <v>38</v>
      </c>
      <c r="I8397">
        <v>11</v>
      </c>
      <c r="J8397">
        <v>25</v>
      </c>
      <c r="K8397">
        <v>0</v>
      </c>
      <c r="L8397">
        <v>2</v>
      </c>
      <c r="M8397">
        <v>0</v>
      </c>
      <c r="N8397">
        <v>0</v>
      </c>
      <c r="O8397">
        <v>0</v>
      </c>
      <c r="P8397">
        <v>0</v>
      </c>
      <c r="Q8397">
        <v>0</v>
      </c>
    </row>
    <row r="8398" spans="1:17" x14ac:dyDescent="0.2">
      <c r="A8398" t="s">
        <v>25421</v>
      </c>
      <c r="B8398" t="s">
        <v>86</v>
      </c>
      <c r="C8398" t="s">
        <v>117</v>
      </c>
      <c r="D8398" t="s">
        <v>17029</v>
      </c>
      <c r="E8398" t="s">
        <v>79</v>
      </c>
      <c r="F8398" t="s">
        <v>4879</v>
      </c>
      <c r="G8398">
        <v>0</v>
      </c>
      <c r="H8398">
        <v>0</v>
      </c>
      <c r="I8398">
        <v>0</v>
      </c>
      <c r="J8398">
        <v>0</v>
      </c>
      <c r="K8398">
        <v>0</v>
      </c>
      <c r="L8398">
        <v>0</v>
      </c>
      <c r="M8398">
        <v>38</v>
      </c>
      <c r="N8398">
        <v>0</v>
      </c>
      <c r="O8398">
        <v>0</v>
      </c>
      <c r="P8398">
        <v>0</v>
      </c>
      <c r="Q8398">
        <v>0</v>
      </c>
    </row>
    <row r="8399" spans="1:17" x14ac:dyDescent="0.2">
      <c r="A8399" t="s">
        <v>25422</v>
      </c>
      <c r="B8399" t="s">
        <v>86</v>
      </c>
      <c r="C8399" t="s">
        <v>117</v>
      </c>
      <c r="D8399" t="s">
        <v>17029</v>
      </c>
      <c r="E8399" t="s">
        <v>79</v>
      </c>
      <c r="F8399" t="s">
        <v>4881</v>
      </c>
      <c r="G8399">
        <v>0</v>
      </c>
      <c r="H8399">
        <v>38</v>
      </c>
      <c r="I8399">
        <v>11</v>
      </c>
      <c r="J8399">
        <v>25</v>
      </c>
      <c r="K8399">
        <v>0</v>
      </c>
      <c r="L8399">
        <v>2</v>
      </c>
      <c r="M8399">
        <v>0</v>
      </c>
      <c r="N8399">
        <v>0</v>
      </c>
      <c r="O8399">
        <v>0</v>
      </c>
      <c r="P8399">
        <v>0</v>
      </c>
      <c r="Q8399">
        <v>0</v>
      </c>
    </row>
    <row r="8400" spans="1:17" x14ac:dyDescent="0.2">
      <c r="A8400" t="s">
        <v>25423</v>
      </c>
      <c r="B8400" t="s">
        <v>86</v>
      </c>
      <c r="C8400" t="s">
        <v>117</v>
      </c>
      <c r="D8400" t="s">
        <v>17029</v>
      </c>
      <c r="E8400" t="s">
        <v>79</v>
      </c>
      <c r="F8400" t="s">
        <v>4883</v>
      </c>
      <c r="G8400">
        <v>0</v>
      </c>
      <c r="H8400">
        <v>38</v>
      </c>
      <c r="I8400">
        <v>14</v>
      </c>
      <c r="J8400">
        <v>22</v>
      </c>
      <c r="K8400">
        <v>0</v>
      </c>
      <c r="L8400">
        <v>2</v>
      </c>
      <c r="M8400">
        <v>0</v>
      </c>
      <c r="N8400">
        <v>0</v>
      </c>
      <c r="O8400">
        <v>0</v>
      </c>
      <c r="P8400">
        <v>0</v>
      </c>
      <c r="Q8400">
        <v>0</v>
      </c>
    </row>
    <row r="8401" spans="1:17" x14ac:dyDescent="0.2">
      <c r="A8401" t="s">
        <v>25424</v>
      </c>
      <c r="B8401" t="s">
        <v>86</v>
      </c>
      <c r="C8401" t="s">
        <v>117</v>
      </c>
      <c r="D8401" t="s">
        <v>17029</v>
      </c>
      <c r="E8401" t="s">
        <v>79</v>
      </c>
      <c r="F8401" t="s">
        <v>4885</v>
      </c>
      <c r="G8401">
        <v>0</v>
      </c>
      <c r="H8401">
        <v>0</v>
      </c>
      <c r="I8401">
        <v>0</v>
      </c>
      <c r="J8401">
        <v>0</v>
      </c>
      <c r="K8401">
        <v>0</v>
      </c>
      <c r="L8401">
        <v>0</v>
      </c>
      <c r="M8401">
        <v>38</v>
      </c>
      <c r="N8401">
        <v>0</v>
      </c>
      <c r="O8401">
        <v>0</v>
      </c>
      <c r="P8401">
        <v>0</v>
      </c>
      <c r="Q8401">
        <v>0</v>
      </c>
    </row>
    <row r="8402" spans="1:17" x14ac:dyDescent="0.2">
      <c r="A8402" t="s">
        <v>25425</v>
      </c>
      <c r="B8402" t="s">
        <v>86</v>
      </c>
      <c r="C8402" t="s">
        <v>117</v>
      </c>
      <c r="D8402" t="s">
        <v>17029</v>
      </c>
      <c r="E8402" t="s">
        <v>79</v>
      </c>
      <c r="F8402" t="s">
        <v>4887</v>
      </c>
      <c r="G8402">
        <v>0</v>
      </c>
      <c r="H8402">
        <v>38</v>
      </c>
      <c r="I8402">
        <v>11</v>
      </c>
      <c r="J8402">
        <v>25</v>
      </c>
      <c r="K8402">
        <v>1</v>
      </c>
      <c r="L8402">
        <v>1</v>
      </c>
      <c r="M8402">
        <v>0</v>
      </c>
      <c r="N8402">
        <v>0</v>
      </c>
      <c r="O8402">
        <v>0</v>
      </c>
      <c r="P8402">
        <v>0</v>
      </c>
      <c r="Q8402">
        <v>0</v>
      </c>
    </row>
    <row r="8403" spans="1:17" x14ac:dyDescent="0.2">
      <c r="A8403" t="s">
        <v>25426</v>
      </c>
      <c r="B8403" t="s">
        <v>86</v>
      </c>
      <c r="C8403" t="s">
        <v>117</v>
      </c>
      <c r="D8403" t="s">
        <v>17029</v>
      </c>
      <c r="E8403" t="s">
        <v>79</v>
      </c>
      <c r="F8403" t="s">
        <v>4889</v>
      </c>
      <c r="G8403">
        <v>0</v>
      </c>
      <c r="H8403">
        <v>0</v>
      </c>
      <c r="I8403">
        <v>0</v>
      </c>
      <c r="J8403">
        <v>0</v>
      </c>
      <c r="K8403">
        <v>0</v>
      </c>
      <c r="L8403">
        <v>0</v>
      </c>
      <c r="M8403">
        <v>38</v>
      </c>
      <c r="N8403">
        <v>0</v>
      </c>
      <c r="O8403">
        <v>0</v>
      </c>
      <c r="P8403">
        <v>0</v>
      </c>
      <c r="Q8403">
        <v>0</v>
      </c>
    </row>
    <row r="8404" spans="1:17" x14ac:dyDescent="0.2">
      <c r="A8404" t="s">
        <v>25427</v>
      </c>
      <c r="B8404" t="s">
        <v>86</v>
      </c>
      <c r="C8404" t="s">
        <v>117</v>
      </c>
      <c r="D8404" t="s">
        <v>17029</v>
      </c>
      <c r="E8404" t="s">
        <v>79</v>
      </c>
      <c r="F8404" t="s">
        <v>4871</v>
      </c>
      <c r="G8404">
        <v>0</v>
      </c>
      <c r="H8404">
        <v>0</v>
      </c>
      <c r="I8404">
        <v>0</v>
      </c>
      <c r="J8404">
        <v>0</v>
      </c>
      <c r="K8404">
        <v>0</v>
      </c>
      <c r="L8404">
        <v>0</v>
      </c>
      <c r="M8404">
        <v>0</v>
      </c>
      <c r="N8404">
        <v>38</v>
      </c>
      <c r="O8404">
        <v>36</v>
      </c>
      <c r="P8404">
        <v>1</v>
      </c>
      <c r="Q8404">
        <v>1</v>
      </c>
    </row>
    <row r="8405" spans="1:17" x14ac:dyDescent="0.2">
      <c r="A8405" t="s">
        <v>25428</v>
      </c>
      <c r="B8405" t="s">
        <v>86</v>
      </c>
      <c r="C8405" t="s">
        <v>117</v>
      </c>
      <c r="D8405" t="s">
        <v>17029</v>
      </c>
      <c r="E8405" t="s">
        <v>79</v>
      </c>
      <c r="F8405" t="s">
        <v>4873</v>
      </c>
      <c r="G8405">
        <v>0</v>
      </c>
      <c r="H8405">
        <v>0</v>
      </c>
      <c r="I8405">
        <v>0</v>
      </c>
      <c r="J8405">
        <v>0</v>
      </c>
      <c r="K8405">
        <v>0</v>
      </c>
      <c r="L8405">
        <v>0</v>
      </c>
      <c r="M8405">
        <v>0</v>
      </c>
      <c r="N8405">
        <v>37</v>
      </c>
      <c r="O8405">
        <v>35</v>
      </c>
      <c r="P8405">
        <v>1</v>
      </c>
      <c r="Q8405">
        <v>1</v>
      </c>
    </row>
    <row r="8406" spans="1:17" x14ac:dyDescent="0.2">
      <c r="A8406" t="s">
        <v>25429</v>
      </c>
      <c r="B8406" t="s">
        <v>86</v>
      </c>
      <c r="C8406" t="s">
        <v>117</v>
      </c>
      <c r="D8406" t="s">
        <v>17029</v>
      </c>
      <c r="E8406" t="s">
        <v>79</v>
      </c>
      <c r="F8406" t="s">
        <v>17019</v>
      </c>
      <c r="G8406">
        <v>38</v>
      </c>
      <c r="H8406">
        <v>0</v>
      </c>
      <c r="I8406">
        <v>0</v>
      </c>
      <c r="J8406">
        <v>0</v>
      </c>
      <c r="K8406">
        <v>0</v>
      </c>
      <c r="L8406">
        <v>0</v>
      </c>
      <c r="M8406">
        <v>0</v>
      </c>
      <c r="N8406">
        <v>0</v>
      </c>
      <c r="O8406">
        <v>0</v>
      </c>
      <c r="P8406">
        <v>0</v>
      </c>
      <c r="Q8406">
        <v>0</v>
      </c>
    </row>
    <row r="8407" spans="1:17" x14ac:dyDescent="0.2">
      <c r="A8407" t="s">
        <v>25430</v>
      </c>
      <c r="B8407" t="s">
        <v>86</v>
      </c>
      <c r="C8407" t="s">
        <v>117</v>
      </c>
      <c r="D8407" t="s">
        <v>17029</v>
      </c>
      <c r="E8407" t="s">
        <v>81</v>
      </c>
      <c r="F8407" t="s">
        <v>4875</v>
      </c>
      <c r="G8407">
        <v>0</v>
      </c>
      <c r="H8407">
        <v>13</v>
      </c>
      <c r="I8407">
        <v>3</v>
      </c>
      <c r="J8407">
        <v>7</v>
      </c>
      <c r="K8407">
        <v>3</v>
      </c>
      <c r="L8407">
        <v>0</v>
      </c>
      <c r="M8407">
        <v>0</v>
      </c>
      <c r="N8407">
        <v>0</v>
      </c>
      <c r="O8407">
        <v>0</v>
      </c>
      <c r="P8407">
        <v>0</v>
      </c>
      <c r="Q8407">
        <v>0</v>
      </c>
    </row>
    <row r="8408" spans="1:17" x14ac:dyDescent="0.2">
      <c r="A8408" t="s">
        <v>25431</v>
      </c>
      <c r="B8408" t="s">
        <v>86</v>
      </c>
      <c r="C8408" t="s">
        <v>117</v>
      </c>
      <c r="D8408" t="s">
        <v>17029</v>
      </c>
      <c r="E8408" t="s">
        <v>81</v>
      </c>
      <c r="F8408" t="s">
        <v>4877</v>
      </c>
      <c r="G8408">
        <v>0</v>
      </c>
      <c r="H8408">
        <v>13</v>
      </c>
      <c r="I8408">
        <v>2</v>
      </c>
      <c r="J8408">
        <v>8</v>
      </c>
      <c r="K8408">
        <v>2</v>
      </c>
      <c r="L8408">
        <v>1</v>
      </c>
      <c r="M8408">
        <v>0</v>
      </c>
      <c r="N8408">
        <v>0</v>
      </c>
      <c r="O8408">
        <v>0</v>
      </c>
      <c r="P8408">
        <v>0</v>
      </c>
      <c r="Q8408">
        <v>0</v>
      </c>
    </row>
    <row r="8409" spans="1:17" x14ac:dyDescent="0.2">
      <c r="A8409" t="s">
        <v>25432</v>
      </c>
      <c r="B8409" t="s">
        <v>86</v>
      </c>
      <c r="C8409" t="s">
        <v>117</v>
      </c>
      <c r="D8409" t="s">
        <v>17029</v>
      </c>
      <c r="E8409" t="s">
        <v>81</v>
      </c>
      <c r="F8409" t="s">
        <v>4879</v>
      </c>
      <c r="G8409">
        <v>0</v>
      </c>
      <c r="H8409">
        <v>0</v>
      </c>
      <c r="I8409">
        <v>0</v>
      </c>
      <c r="J8409">
        <v>0</v>
      </c>
      <c r="K8409">
        <v>0</v>
      </c>
      <c r="L8409">
        <v>0</v>
      </c>
      <c r="M8409">
        <v>13</v>
      </c>
      <c r="N8409">
        <v>0</v>
      </c>
      <c r="O8409">
        <v>0</v>
      </c>
      <c r="P8409">
        <v>0</v>
      </c>
      <c r="Q8409">
        <v>0</v>
      </c>
    </row>
    <row r="8410" spans="1:17" x14ac:dyDescent="0.2">
      <c r="A8410" t="s">
        <v>25433</v>
      </c>
      <c r="B8410" t="s">
        <v>86</v>
      </c>
      <c r="C8410" t="s">
        <v>117</v>
      </c>
      <c r="D8410" t="s">
        <v>17029</v>
      </c>
      <c r="E8410" t="s">
        <v>81</v>
      </c>
      <c r="F8410" t="s">
        <v>4881</v>
      </c>
      <c r="G8410">
        <v>0</v>
      </c>
      <c r="H8410">
        <v>13</v>
      </c>
      <c r="I8410">
        <v>2</v>
      </c>
      <c r="J8410">
        <v>8</v>
      </c>
      <c r="K8410">
        <v>2</v>
      </c>
      <c r="L8410">
        <v>1</v>
      </c>
      <c r="M8410">
        <v>0</v>
      </c>
      <c r="N8410">
        <v>0</v>
      </c>
      <c r="O8410">
        <v>0</v>
      </c>
      <c r="P8410">
        <v>0</v>
      </c>
      <c r="Q8410">
        <v>0</v>
      </c>
    </row>
    <row r="8411" spans="1:17" x14ac:dyDescent="0.2">
      <c r="A8411" t="s">
        <v>25434</v>
      </c>
      <c r="B8411" t="s">
        <v>86</v>
      </c>
      <c r="C8411" t="s">
        <v>117</v>
      </c>
      <c r="D8411" t="s">
        <v>17029</v>
      </c>
      <c r="E8411" t="s">
        <v>81</v>
      </c>
      <c r="F8411" t="s">
        <v>4883</v>
      </c>
      <c r="G8411">
        <v>0</v>
      </c>
      <c r="H8411">
        <v>13</v>
      </c>
      <c r="I8411">
        <v>2</v>
      </c>
      <c r="J8411">
        <v>8</v>
      </c>
      <c r="K8411">
        <v>2</v>
      </c>
      <c r="L8411">
        <v>1</v>
      </c>
      <c r="M8411">
        <v>0</v>
      </c>
      <c r="N8411">
        <v>0</v>
      </c>
      <c r="O8411">
        <v>0</v>
      </c>
      <c r="P8411">
        <v>0</v>
      </c>
      <c r="Q8411">
        <v>0</v>
      </c>
    </row>
    <row r="8412" spans="1:17" x14ac:dyDescent="0.2">
      <c r="A8412" t="s">
        <v>25435</v>
      </c>
      <c r="B8412" t="s">
        <v>86</v>
      </c>
      <c r="C8412" t="s">
        <v>176</v>
      </c>
      <c r="D8412" t="s">
        <v>17029</v>
      </c>
      <c r="E8412" t="s">
        <v>79</v>
      </c>
      <c r="F8412" t="s">
        <v>4875</v>
      </c>
      <c r="G8412">
        <v>0</v>
      </c>
      <c r="H8412">
        <v>48</v>
      </c>
      <c r="I8412">
        <v>0</v>
      </c>
      <c r="J8412">
        <v>44</v>
      </c>
      <c r="K8412">
        <v>3</v>
      </c>
      <c r="L8412">
        <v>1</v>
      </c>
      <c r="M8412">
        <v>0</v>
      </c>
      <c r="N8412">
        <v>0</v>
      </c>
      <c r="O8412">
        <v>0</v>
      </c>
      <c r="P8412">
        <v>0</v>
      </c>
      <c r="Q8412">
        <v>0</v>
      </c>
    </row>
    <row r="8413" spans="1:17" x14ac:dyDescent="0.2">
      <c r="A8413" t="s">
        <v>25436</v>
      </c>
      <c r="B8413" t="s">
        <v>86</v>
      </c>
      <c r="C8413" t="s">
        <v>176</v>
      </c>
      <c r="D8413" t="s">
        <v>17029</v>
      </c>
      <c r="E8413" t="s">
        <v>79</v>
      </c>
      <c r="F8413" t="s">
        <v>4877</v>
      </c>
      <c r="G8413">
        <v>0</v>
      </c>
      <c r="H8413">
        <v>48</v>
      </c>
      <c r="I8413">
        <v>0</v>
      </c>
      <c r="J8413">
        <v>43</v>
      </c>
      <c r="K8413">
        <v>1</v>
      </c>
      <c r="L8413">
        <v>4</v>
      </c>
      <c r="M8413">
        <v>0</v>
      </c>
      <c r="N8413">
        <v>0</v>
      </c>
      <c r="O8413">
        <v>0</v>
      </c>
      <c r="P8413">
        <v>0</v>
      </c>
      <c r="Q8413">
        <v>0</v>
      </c>
    </row>
    <row r="8414" spans="1:17" x14ac:dyDescent="0.2">
      <c r="A8414" t="s">
        <v>25437</v>
      </c>
      <c r="B8414" t="s">
        <v>86</v>
      </c>
      <c r="C8414" t="s">
        <v>176</v>
      </c>
      <c r="D8414" t="s">
        <v>17029</v>
      </c>
      <c r="E8414" t="s">
        <v>79</v>
      </c>
      <c r="F8414" t="s">
        <v>4879</v>
      </c>
      <c r="G8414">
        <v>0</v>
      </c>
      <c r="H8414">
        <v>0</v>
      </c>
      <c r="I8414">
        <v>0</v>
      </c>
      <c r="J8414">
        <v>0</v>
      </c>
      <c r="K8414">
        <v>0</v>
      </c>
      <c r="L8414">
        <v>0</v>
      </c>
      <c r="M8414">
        <v>48</v>
      </c>
      <c r="N8414">
        <v>0</v>
      </c>
      <c r="O8414">
        <v>0</v>
      </c>
      <c r="P8414">
        <v>0</v>
      </c>
      <c r="Q8414">
        <v>0</v>
      </c>
    </row>
    <row r="8415" spans="1:17" x14ac:dyDescent="0.2">
      <c r="A8415" t="s">
        <v>25438</v>
      </c>
      <c r="B8415" t="s">
        <v>86</v>
      </c>
      <c r="C8415" t="s">
        <v>176</v>
      </c>
      <c r="D8415" t="s">
        <v>17029</v>
      </c>
      <c r="E8415" t="s">
        <v>79</v>
      </c>
      <c r="F8415" t="s">
        <v>4881</v>
      </c>
      <c r="G8415">
        <v>0</v>
      </c>
      <c r="H8415">
        <v>48</v>
      </c>
      <c r="I8415">
        <v>0</v>
      </c>
      <c r="J8415">
        <v>43</v>
      </c>
      <c r="K8415">
        <v>1</v>
      </c>
      <c r="L8415">
        <v>4</v>
      </c>
      <c r="M8415">
        <v>0</v>
      </c>
      <c r="N8415">
        <v>0</v>
      </c>
      <c r="O8415">
        <v>0</v>
      </c>
      <c r="P8415">
        <v>0</v>
      </c>
      <c r="Q8415">
        <v>0</v>
      </c>
    </row>
    <row r="8416" spans="1:17" x14ac:dyDescent="0.2">
      <c r="A8416" t="s">
        <v>25439</v>
      </c>
      <c r="B8416" t="s">
        <v>86</v>
      </c>
      <c r="C8416" t="s">
        <v>176</v>
      </c>
      <c r="D8416" t="s">
        <v>17029</v>
      </c>
      <c r="E8416" t="s">
        <v>79</v>
      </c>
      <c r="F8416" t="s">
        <v>4883</v>
      </c>
      <c r="G8416">
        <v>0</v>
      </c>
      <c r="H8416">
        <v>48</v>
      </c>
      <c r="I8416">
        <v>0</v>
      </c>
      <c r="J8416">
        <v>43</v>
      </c>
      <c r="K8416">
        <v>1</v>
      </c>
      <c r="L8416">
        <v>4</v>
      </c>
      <c r="M8416">
        <v>0</v>
      </c>
      <c r="N8416">
        <v>0</v>
      </c>
      <c r="O8416">
        <v>0</v>
      </c>
      <c r="P8416">
        <v>0</v>
      </c>
      <c r="Q8416">
        <v>0</v>
      </c>
    </row>
    <row r="8417" spans="1:17" x14ac:dyDescent="0.2">
      <c r="A8417" t="s">
        <v>25440</v>
      </c>
      <c r="B8417" t="s">
        <v>86</v>
      </c>
      <c r="C8417" t="s">
        <v>176</v>
      </c>
      <c r="D8417" t="s">
        <v>17029</v>
      </c>
      <c r="E8417" t="s">
        <v>79</v>
      </c>
      <c r="F8417" t="s">
        <v>4885</v>
      </c>
      <c r="G8417">
        <v>0</v>
      </c>
      <c r="H8417">
        <v>0</v>
      </c>
      <c r="I8417">
        <v>0</v>
      </c>
      <c r="J8417">
        <v>0</v>
      </c>
      <c r="K8417">
        <v>0</v>
      </c>
      <c r="L8417">
        <v>0</v>
      </c>
      <c r="M8417">
        <v>48</v>
      </c>
      <c r="N8417">
        <v>0</v>
      </c>
      <c r="O8417">
        <v>0</v>
      </c>
      <c r="P8417">
        <v>0</v>
      </c>
      <c r="Q8417">
        <v>0</v>
      </c>
    </row>
    <row r="8418" spans="1:17" x14ac:dyDescent="0.2">
      <c r="A8418" t="s">
        <v>25441</v>
      </c>
      <c r="B8418" t="s">
        <v>86</v>
      </c>
      <c r="C8418" t="s">
        <v>176</v>
      </c>
      <c r="D8418" t="s">
        <v>17029</v>
      </c>
      <c r="E8418" t="s">
        <v>79</v>
      </c>
      <c r="F8418" t="s">
        <v>4887</v>
      </c>
      <c r="G8418">
        <v>0</v>
      </c>
      <c r="H8418">
        <v>48</v>
      </c>
      <c r="I8418">
        <v>0</v>
      </c>
      <c r="J8418">
        <v>44</v>
      </c>
      <c r="K8418">
        <v>3</v>
      </c>
      <c r="L8418">
        <v>1</v>
      </c>
      <c r="M8418">
        <v>0</v>
      </c>
      <c r="N8418">
        <v>0</v>
      </c>
      <c r="O8418">
        <v>0</v>
      </c>
      <c r="P8418">
        <v>0</v>
      </c>
      <c r="Q8418">
        <v>0</v>
      </c>
    </row>
    <row r="8419" spans="1:17" x14ac:dyDescent="0.2">
      <c r="A8419" t="s">
        <v>25442</v>
      </c>
      <c r="B8419" t="s">
        <v>86</v>
      </c>
      <c r="C8419" t="s">
        <v>176</v>
      </c>
      <c r="D8419" t="s">
        <v>17029</v>
      </c>
      <c r="E8419" t="s">
        <v>79</v>
      </c>
      <c r="F8419" t="s">
        <v>4889</v>
      </c>
      <c r="G8419">
        <v>0</v>
      </c>
      <c r="H8419">
        <v>0</v>
      </c>
      <c r="I8419">
        <v>0</v>
      </c>
      <c r="J8419">
        <v>0</v>
      </c>
      <c r="K8419">
        <v>0</v>
      </c>
      <c r="L8419">
        <v>0</v>
      </c>
      <c r="M8419">
        <v>48</v>
      </c>
      <c r="N8419">
        <v>0</v>
      </c>
      <c r="O8419">
        <v>0</v>
      </c>
      <c r="P8419">
        <v>0</v>
      </c>
      <c r="Q8419">
        <v>0</v>
      </c>
    </row>
    <row r="8420" spans="1:17" x14ac:dyDescent="0.2">
      <c r="A8420" t="s">
        <v>25443</v>
      </c>
      <c r="B8420" t="s">
        <v>86</v>
      </c>
      <c r="C8420" t="s">
        <v>176</v>
      </c>
      <c r="D8420" t="s">
        <v>17029</v>
      </c>
      <c r="E8420" t="s">
        <v>79</v>
      </c>
      <c r="F8420" t="s">
        <v>4871</v>
      </c>
      <c r="G8420">
        <v>0</v>
      </c>
      <c r="H8420">
        <v>0</v>
      </c>
      <c r="I8420">
        <v>0</v>
      </c>
      <c r="J8420">
        <v>0</v>
      </c>
      <c r="K8420">
        <v>0</v>
      </c>
      <c r="L8420">
        <v>0</v>
      </c>
      <c r="M8420">
        <v>0</v>
      </c>
      <c r="N8420">
        <v>48</v>
      </c>
      <c r="O8420">
        <v>44</v>
      </c>
      <c r="P8420">
        <v>3</v>
      </c>
      <c r="Q8420">
        <v>1</v>
      </c>
    </row>
    <row r="8421" spans="1:17" x14ac:dyDescent="0.2">
      <c r="A8421" t="s">
        <v>25444</v>
      </c>
      <c r="B8421" t="s">
        <v>86</v>
      </c>
      <c r="C8421" t="s">
        <v>176</v>
      </c>
      <c r="D8421" t="s">
        <v>17029</v>
      </c>
      <c r="E8421" t="s">
        <v>79</v>
      </c>
      <c r="F8421" t="s">
        <v>4873</v>
      </c>
      <c r="G8421">
        <v>0</v>
      </c>
      <c r="H8421">
        <v>0</v>
      </c>
      <c r="I8421">
        <v>0</v>
      </c>
      <c r="J8421">
        <v>0</v>
      </c>
      <c r="K8421">
        <v>0</v>
      </c>
      <c r="L8421">
        <v>0</v>
      </c>
      <c r="M8421">
        <v>0</v>
      </c>
      <c r="N8421">
        <v>46</v>
      </c>
      <c r="O8421">
        <v>42</v>
      </c>
      <c r="P8421">
        <v>3</v>
      </c>
      <c r="Q8421">
        <v>1</v>
      </c>
    </row>
    <row r="8422" spans="1:17" x14ac:dyDescent="0.2">
      <c r="A8422" t="s">
        <v>25445</v>
      </c>
      <c r="B8422" t="s">
        <v>86</v>
      </c>
      <c r="C8422" t="s">
        <v>176</v>
      </c>
      <c r="D8422" t="s">
        <v>17029</v>
      </c>
      <c r="E8422" t="s">
        <v>79</v>
      </c>
      <c r="F8422" t="s">
        <v>17019</v>
      </c>
      <c r="G8422">
        <v>48</v>
      </c>
      <c r="H8422">
        <v>0</v>
      </c>
      <c r="I8422">
        <v>0</v>
      </c>
      <c r="J8422">
        <v>0</v>
      </c>
      <c r="K8422">
        <v>0</v>
      </c>
      <c r="L8422">
        <v>0</v>
      </c>
      <c r="M8422">
        <v>0</v>
      </c>
      <c r="N8422">
        <v>0</v>
      </c>
      <c r="O8422">
        <v>0</v>
      </c>
      <c r="P8422">
        <v>0</v>
      </c>
      <c r="Q8422">
        <v>0</v>
      </c>
    </row>
    <row r="8423" spans="1:17" x14ac:dyDescent="0.2">
      <c r="A8423" t="s">
        <v>25446</v>
      </c>
      <c r="B8423" t="s">
        <v>86</v>
      </c>
      <c r="C8423" t="s">
        <v>176</v>
      </c>
      <c r="D8423" t="s">
        <v>17029</v>
      </c>
      <c r="E8423" t="s">
        <v>81</v>
      </c>
      <c r="F8423" t="s">
        <v>4875</v>
      </c>
      <c r="G8423">
        <v>0</v>
      </c>
      <c r="H8423">
        <v>24</v>
      </c>
      <c r="I8423">
        <v>1</v>
      </c>
      <c r="J8423">
        <v>19</v>
      </c>
      <c r="K8423">
        <v>0</v>
      </c>
      <c r="L8423">
        <v>4</v>
      </c>
      <c r="M8423">
        <v>0</v>
      </c>
      <c r="N8423">
        <v>0</v>
      </c>
      <c r="O8423">
        <v>0</v>
      </c>
      <c r="P8423">
        <v>0</v>
      </c>
      <c r="Q8423">
        <v>0</v>
      </c>
    </row>
    <row r="8424" spans="1:17" x14ac:dyDescent="0.2">
      <c r="A8424" t="s">
        <v>25447</v>
      </c>
      <c r="B8424" t="s">
        <v>86</v>
      </c>
      <c r="C8424" t="s">
        <v>176</v>
      </c>
      <c r="D8424" t="s">
        <v>17029</v>
      </c>
      <c r="E8424" t="s">
        <v>81</v>
      </c>
      <c r="F8424" t="s">
        <v>4877</v>
      </c>
      <c r="G8424">
        <v>0</v>
      </c>
      <c r="H8424">
        <v>24</v>
      </c>
      <c r="I8424">
        <v>0</v>
      </c>
      <c r="J8424">
        <v>18</v>
      </c>
      <c r="K8424">
        <v>1</v>
      </c>
      <c r="L8424">
        <v>5</v>
      </c>
      <c r="M8424">
        <v>0</v>
      </c>
      <c r="N8424">
        <v>0</v>
      </c>
      <c r="O8424">
        <v>0</v>
      </c>
      <c r="P8424">
        <v>0</v>
      </c>
      <c r="Q8424">
        <v>0</v>
      </c>
    </row>
    <row r="8425" spans="1:17" x14ac:dyDescent="0.2">
      <c r="A8425" t="s">
        <v>25448</v>
      </c>
      <c r="B8425" t="s">
        <v>86</v>
      </c>
      <c r="C8425" t="s">
        <v>176</v>
      </c>
      <c r="D8425" t="s">
        <v>17029</v>
      </c>
      <c r="E8425" t="s">
        <v>81</v>
      </c>
      <c r="F8425" t="s">
        <v>4879</v>
      </c>
      <c r="G8425">
        <v>0</v>
      </c>
      <c r="H8425">
        <v>0</v>
      </c>
      <c r="I8425">
        <v>0</v>
      </c>
      <c r="J8425">
        <v>0</v>
      </c>
      <c r="K8425">
        <v>0</v>
      </c>
      <c r="L8425">
        <v>0</v>
      </c>
      <c r="M8425">
        <v>24</v>
      </c>
      <c r="N8425">
        <v>0</v>
      </c>
      <c r="O8425">
        <v>0</v>
      </c>
      <c r="P8425">
        <v>0</v>
      </c>
      <c r="Q8425">
        <v>0</v>
      </c>
    </row>
    <row r="8426" spans="1:17" x14ac:dyDescent="0.2">
      <c r="A8426" t="s">
        <v>25449</v>
      </c>
      <c r="B8426" t="s">
        <v>86</v>
      </c>
      <c r="C8426" t="s">
        <v>176</v>
      </c>
      <c r="D8426" t="s">
        <v>17029</v>
      </c>
      <c r="E8426" t="s">
        <v>81</v>
      </c>
      <c r="F8426" t="s">
        <v>4881</v>
      </c>
      <c r="G8426">
        <v>0</v>
      </c>
      <c r="H8426">
        <v>24</v>
      </c>
      <c r="I8426">
        <v>0</v>
      </c>
      <c r="J8426">
        <v>18</v>
      </c>
      <c r="K8426">
        <v>1</v>
      </c>
      <c r="L8426">
        <v>5</v>
      </c>
      <c r="M8426">
        <v>0</v>
      </c>
      <c r="N8426">
        <v>0</v>
      </c>
      <c r="O8426">
        <v>0</v>
      </c>
      <c r="P8426">
        <v>0</v>
      </c>
      <c r="Q8426">
        <v>0</v>
      </c>
    </row>
    <row r="8427" spans="1:17" x14ac:dyDescent="0.2">
      <c r="A8427" t="s">
        <v>25450</v>
      </c>
      <c r="B8427" t="s">
        <v>86</v>
      </c>
      <c r="C8427" t="s">
        <v>176</v>
      </c>
      <c r="D8427" t="s">
        <v>17029</v>
      </c>
      <c r="E8427" t="s">
        <v>81</v>
      </c>
      <c r="F8427" t="s">
        <v>4883</v>
      </c>
      <c r="G8427">
        <v>0</v>
      </c>
      <c r="H8427">
        <v>24</v>
      </c>
      <c r="I8427">
        <v>0</v>
      </c>
      <c r="J8427">
        <v>18</v>
      </c>
      <c r="K8427">
        <v>1</v>
      </c>
      <c r="L8427">
        <v>5</v>
      </c>
      <c r="M8427">
        <v>0</v>
      </c>
      <c r="N8427">
        <v>0</v>
      </c>
      <c r="O8427">
        <v>0</v>
      </c>
      <c r="P8427">
        <v>0</v>
      </c>
      <c r="Q8427">
        <v>0</v>
      </c>
    </row>
    <row r="8428" spans="1:17" x14ac:dyDescent="0.2">
      <c r="A8428" t="s">
        <v>25451</v>
      </c>
      <c r="B8428" t="s">
        <v>86</v>
      </c>
      <c r="C8428" t="s">
        <v>176</v>
      </c>
      <c r="D8428" t="s">
        <v>17029</v>
      </c>
      <c r="E8428" t="s">
        <v>81</v>
      </c>
      <c r="F8428" t="s">
        <v>4885</v>
      </c>
      <c r="G8428">
        <v>0</v>
      </c>
      <c r="H8428">
        <v>0</v>
      </c>
      <c r="I8428">
        <v>0</v>
      </c>
      <c r="J8428">
        <v>0</v>
      </c>
      <c r="K8428">
        <v>0</v>
      </c>
      <c r="L8428">
        <v>0</v>
      </c>
      <c r="M8428">
        <v>24</v>
      </c>
      <c r="N8428">
        <v>0</v>
      </c>
      <c r="O8428">
        <v>0</v>
      </c>
      <c r="P8428">
        <v>0</v>
      </c>
      <c r="Q8428">
        <v>0</v>
      </c>
    </row>
    <row r="8429" spans="1:17" x14ac:dyDescent="0.2">
      <c r="A8429" t="s">
        <v>25452</v>
      </c>
      <c r="B8429" t="s">
        <v>86</v>
      </c>
      <c r="C8429" t="s">
        <v>176</v>
      </c>
      <c r="D8429" t="s">
        <v>17029</v>
      </c>
      <c r="E8429" t="s">
        <v>81</v>
      </c>
      <c r="F8429" t="s">
        <v>4887</v>
      </c>
      <c r="G8429">
        <v>0</v>
      </c>
      <c r="H8429">
        <v>24</v>
      </c>
      <c r="I8429">
        <v>0</v>
      </c>
      <c r="J8429">
        <v>19</v>
      </c>
      <c r="K8429">
        <v>1</v>
      </c>
      <c r="L8429">
        <v>4</v>
      </c>
      <c r="M8429">
        <v>0</v>
      </c>
      <c r="N8429">
        <v>0</v>
      </c>
      <c r="O8429">
        <v>0</v>
      </c>
      <c r="P8429">
        <v>0</v>
      </c>
      <c r="Q8429">
        <v>0</v>
      </c>
    </row>
    <row r="8430" spans="1:17" x14ac:dyDescent="0.2">
      <c r="A8430" t="s">
        <v>25453</v>
      </c>
      <c r="B8430" t="s">
        <v>86</v>
      </c>
      <c r="C8430" t="s">
        <v>176</v>
      </c>
      <c r="D8430" t="s">
        <v>17029</v>
      </c>
      <c r="E8430" t="s">
        <v>81</v>
      </c>
      <c r="F8430" t="s">
        <v>4889</v>
      </c>
      <c r="G8430">
        <v>0</v>
      </c>
      <c r="H8430">
        <v>0</v>
      </c>
      <c r="I8430">
        <v>0</v>
      </c>
      <c r="J8430">
        <v>0</v>
      </c>
      <c r="K8430">
        <v>0</v>
      </c>
      <c r="L8430">
        <v>0</v>
      </c>
      <c r="M8430">
        <v>24</v>
      </c>
      <c r="N8430">
        <v>0</v>
      </c>
      <c r="O8430">
        <v>0</v>
      </c>
      <c r="P8430">
        <v>0</v>
      </c>
      <c r="Q8430">
        <v>0</v>
      </c>
    </row>
    <row r="8431" spans="1:17" x14ac:dyDescent="0.2">
      <c r="A8431" t="s">
        <v>25454</v>
      </c>
      <c r="B8431" t="s">
        <v>86</v>
      </c>
      <c r="C8431" t="s">
        <v>176</v>
      </c>
      <c r="D8431" t="s">
        <v>17029</v>
      </c>
      <c r="E8431" t="s">
        <v>81</v>
      </c>
      <c r="F8431" t="s">
        <v>4871</v>
      </c>
      <c r="G8431">
        <v>0</v>
      </c>
      <c r="H8431">
        <v>0</v>
      </c>
      <c r="I8431">
        <v>0</v>
      </c>
      <c r="J8431">
        <v>0</v>
      </c>
      <c r="K8431">
        <v>0</v>
      </c>
      <c r="L8431">
        <v>0</v>
      </c>
      <c r="M8431">
        <v>0</v>
      </c>
      <c r="N8431">
        <v>24</v>
      </c>
      <c r="O8431">
        <v>20</v>
      </c>
      <c r="P8431">
        <v>3</v>
      </c>
      <c r="Q8431">
        <v>1</v>
      </c>
    </row>
    <row r="8432" spans="1:17" x14ac:dyDescent="0.2">
      <c r="A8432" t="s">
        <v>25455</v>
      </c>
      <c r="B8432" t="s">
        <v>86</v>
      </c>
      <c r="C8432" t="s">
        <v>176</v>
      </c>
      <c r="D8432" t="s">
        <v>17029</v>
      </c>
      <c r="E8432" t="s">
        <v>81</v>
      </c>
      <c r="F8432" t="s">
        <v>4873</v>
      </c>
      <c r="G8432">
        <v>0</v>
      </c>
      <c r="H8432">
        <v>0</v>
      </c>
      <c r="I8432">
        <v>0</v>
      </c>
      <c r="J8432">
        <v>0</v>
      </c>
      <c r="K8432">
        <v>0</v>
      </c>
      <c r="L8432">
        <v>0</v>
      </c>
      <c r="M8432">
        <v>0</v>
      </c>
      <c r="N8432">
        <v>22</v>
      </c>
      <c r="O8432">
        <v>18</v>
      </c>
      <c r="P8432">
        <v>3</v>
      </c>
      <c r="Q8432">
        <v>1</v>
      </c>
    </row>
    <row r="8433" spans="1:17" x14ac:dyDescent="0.2">
      <c r="A8433" t="s">
        <v>25456</v>
      </c>
      <c r="B8433" t="s">
        <v>86</v>
      </c>
      <c r="C8433" t="s">
        <v>176</v>
      </c>
      <c r="D8433" t="s">
        <v>17029</v>
      </c>
      <c r="E8433" t="s">
        <v>81</v>
      </c>
      <c r="F8433" t="s">
        <v>17019</v>
      </c>
      <c r="G8433">
        <v>24</v>
      </c>
      <c r="H8433">
        <v>0</v>
      </c>
      <c r="I8433">
        <v>0</v>
      </c>
      <c r="J8433">
        <v>0</v>
      </c>
      <c r="K8433">
        <v>0</v>
      </c>
      <c r="L8433">
        <v>0</v>
      </c>
      <c r="M8433">
        <v>0</v>
      </c>
      <c r="N8433">
        <v>0</v>
      </c>
      <c r="O8433">
        <v>0</v>
      </c>
      <c r="P8433">
        <v>0</v>
      </c>
      <c r="Q8433">
        <v>0</v>
      </c>
    </row>
    <row r="8434" spans="1:17" x14ac:dyDescent="0.2">
      <c r="A8434" t="s">
        <v>25457</v>
      </c>
      <c r="B8434" t="s">
        <v>86</v>
      </c>
      <c r="C8434" t="s">
        <v>176</v>
      </c>
      <c r="D8434" t="s">
        <v>17021</v>
      </c>
      <c r="E8434" t="s">
        <v>79</v>
      </c>
      <c r="F8434" t="s">
        <v>17022</v>
      </c>
      <c r="G8434">
        <v>0</v>
      </c>
      <c r="H8434">
        <v>0</v>
      </c>
      <c r="I8434">
        <v>0</v>
      </c>
      <c r="J8434">
        <v>0</v>
      </c>
      <c r="K8434">
        <v>0</v>
      </c>
      <c r="L8434">
        <v>0</v>
      </c>
      <c r="M8434">
        <v>0</v>
      </c>
      <c r="N8434">
        <v>9</v>
      </c>
      <c r="O8434">
        <v>8</v>
      </c>
      <c r="P8434">
        <v>1</v>
      </c>
      <c r="Q8434">
        <v>0</v>
      </c>
    </row>
    <row r="8435" spans="1:17" x14ac:dyDescent="0.2">
      <c r="A8435" t="s">
        <v>25458</v>
      </c>
      <c r="B8435" t="s">
        <v>86</v>
      </c>
      <c r="C8435" t="s">
        <v>176</v>
      </c>
      <c r="D8435" t="s">
        <v>17021</v>
      </c>
      <c r="E8435" t="s">
        <v>79</v>
      </c>
      <c r="F8435" t="s">
        <v>17019</v>
      </c>
      <c r="G8435">
        <v>9</v>
      </c>
      <c r="H8435">
        <v>0</v>
      </c>
      <c r="I8435">
        <v>0</v>
      </c>
      <c r="J8435">
        <v>0</v>
      </c>
      <c r="K8435">
        <v>0</v>
      </c>
      <c r="L8435">
        <v>0</v>
      </c>
      <c r="M8435">
        <v>0</v>
      </c>
      <c r="N8435">
        <v>0</v>
      </c>
      <c r="O8435">
        <v>0</v>
      </c>
      <c r="P8435">
        <v>0</v>
      </c>
      <c r="Q8435">
        <v>0</v>
      </c>
    </row>
    <row r="8436" spans="1:17" x14ac:dyDescent="0.2">
      <c r="A8436" t="s">
        <v>25459</v>
      </c>
      <c r="B8436" t="s">
        <v>86</v>
      </c>
      <c r="C8436" t="s">
        <v>176</v>
      </c>
      <c r="D8436" t="s">
        <v>17021</v>
      </c>
      <c r="E8436" t="s">
        <v>81</v>
      </c>
      <c r="F8436" t="s">
        <v>17022</v>
      </c>
      <c r="G8436">
        <v>0</v>
      </c>
      <c r="H8436">
        <v>0</v>
      </c>
      <c r="I8436">
        <v>0</v>
      </c>
      <c r="J8436">
        <v>0</v>
      </c>
      <c r="K8436">
        <v>0</v>
      </c>
      <c r="L8436">
        <v>0</v>
      </c>
      <c r="M8436">
        <v>0</v>
      </c>
      <c r="N8436">
        <v>4</v>
      </c>
      <c r="O8436">
        <v>3</v>
      </c>
      <c r="P8436">
        <v>0</v>
      </c>
      <c r="Q8436">
        <v>1</v>
      </c>
    </row>
    <row r="8437" spans="1:17" x14ac:dyDescent="0.2">
      <c r="A8437" t="s">
        <v>25460</v>
      </c>
      <c r="B8437" t="s">
        <v>86</v>
      </c>
      <c r="C8437" t="s">
        <v>176</v>
      </c>
      <c r="D8437" t="s">
        <v>17021</v>
      </c>
      <c r="E8437" t="s">
        <v>81</v>
      </c>
      <c r="F8437" t="s">
        <v>17019</v>
      </c>
      <c r="G8437">
        <v>4</v>
      </c>
      <c r="H8437">
        <v>0</v>
      </c>
      <c r="I8437">
        <v>0</v>
      </c>
      <c r="J8437">
        <v>0</v>
      </c>
      <c r="K8437">
        <v>0</v>
      </c>
      <c r="L8437">
        <v>0</v>
      </c>
      <c r="M8437">
        <v>0</v>
      </c>
      <c r="N8437">
        <v>0</v>
      </c>
      <c r="O8437">
        <v>0</v>
      </c>
      <c r="P8437">
        <v>0</v>
      </c>
      <c r="Q8437">
        <v>0</v>
      </c>
    </row>
    <row r="8438" spans="1:17" x14ac:dyDescent="0.2">
      <c r="A8438" t="s">
        <v>25461</v>
      </c>
      <c r="B8438" t="s">
        <v>86</v>
      </c>
      <c r="C8438" t="s">
        <v>176</v>
      </c>
      <c r="D8438" t="s">
        <v>17025</v>
      </c>
      <c r="E8438" t="s">
        <v>79</v>
      </c>
      <c r="F8438" t="s">
        <v>17019</v>
      </c>
      <c r="G8438">
        <v>1</v>
      </c>
      <c r="H8438">
        <v>0</v>
      </c>
      <c r="I8438">
        <v>0</v>
      </c>
      <c r="J8438">
        <v>0</v>
      </c>
      <c r="K8438">
        <v>0</v>
      </c>
      <c r="L8438">
        <v>0</v>
      </c>
      <c r="M8438">
        <v>0</v>
      </c>
      <c r="N8438">
        <v>0</v>
      </c>
      <c r="O8438">
        <v>0</v>
      </c>
      <c r="P8438">
        <v>0</v>
      </c>
      <c r="Q8438">
        <v>0</v>
      </c>
    </row>
    <row r="8439" spans="1:17" x14ac:dyDescent="0.2">
      <c r="A8439" t="s">
        <v>25462</v>
      </c>
      <c r="B8439" t="s">
        <v>86</v>
      </c>
      <c r="C8439" t="s">
        <v>176</v>
      </c>
      <c r="D8439" t="s">
        <v>17025</v>
      </c>
      <c r="E8439" t="s">
        <v>81</v>
      </c>
      <c r="F8439" t="s">
        <v>17019</v>
      </c>
      <c r="G8439">
        <v>3</v>
      </c>
      <c r="H8439">
        <v>0</v>
      </c>
      <c r="I8439">
        <v>0</v>
      </c>
      <c r="J8439">
        <v>0</v>
      </c>
      <c r="K8439">
        <v>0</v>
      </c>
      <c r="L8439">
        <v>0</v>
      </c>
      <c r="M8439">
        <v>0</v>
      </c>
      <c r="N8439">
        <v>0</v>
      </c>
      <c r="O8439">
        <v>0</v>
      </c>
      <c r="P8439">
        <v>0</v>
      </c>
      <c r="Q8439">
        <v>0</v>
      </c>
    </row>
    <row r="8440" spans="1:17" x14ac:dyDescent="0.2">
      <c r="A8440" t="s">
        <v>25463</v>
      </c>
      <c r="B8440" t="s">
        <v>86</v>
      </c>
      <c r="C8440" t="s">
        <v>177</v>
      </c>
      <c r="D8440" t="s">
        <v>17029</v>
      </c>
      <c r="E8440" t="s">
        <v>79</v>
      </c>
      <c r="F8440" t="s">
        <v>4875</v>
      </c>
      <c r="G8440">
        <v>0</v>
      </c>
      <c r="H8440">
        <v>25</v>
      </c>
      <c r="I8440">
        <v>2</v>
      </c>
      <c r="J8440">
        <v>21</v>
      </c>
      <c r="K8440">
        <v>1</v>
      </c>
      <c r="L8440">
        <v>1</v>
      </c>
      <c r="M8440">
        <v>0</v>
      </c>
      <c r="N8440">
        <v>0</v>
      </c>
      <c r="O8440">
        <v>0</v>
      </c>
      <c r="P8440">
        <v>0</v>
      </c>
      <c r="Q8440">
        <v>0</v>
      </c>
    </row>
    <row r="8441" spans="1:17" x14ac:dyDescent="0.2">
      <c r="A8441" t="s">
        <v>25464</v>
      </c>
      <c r="B8441" t="s">
        <v>86</v>
      </c>
      <c r="C8441" t="s">
        <v>177</v>
      </c>
      <c r="D8441" t="s">
        <v>17029</v>
      </c>
      <c r="E8441" t="s">
        <v>79</v>
      </c>
      <c r="F8441" t="s">
        <v>4877</v>
      </c>
      <c r="G8441">
        <v>0</v>
      </c>
      <c r="H8441">
        <v>25</v>
      </c>
      <c r="I8441">
        <v>2</v>
      </c>
      <c r="J8441">
        <v>20</v>
      </c>
      <c r="K8441">
        <v>2</v>
      </c>
      <c r="L8441">
        <v>1</v>
      </c>
      <c r="M8441">
        <v>0</v>
      </c>
      <c r="N8441">
        <v>0</v>
      </c>
      <c r="O8441">
        <v>0</v>
      </c>
      <c r="P8441">
        <v>0</v>
      </c>
      <c r="Q8441">
        <v>0</v>
      </c>
    </row>
    <row r="8442" spans="1:17" x14ac:dyDescent="0.2">
      <c r="A8442" t="s">
        <v>25465</v>
      </c>
      <c r="B8442" t="s">
        <v>86</v>
      </c>
      <c r="C8442" t="s">
        <v>177</v>
      </c>
      <c r="D8442" t="s">
        <v>17029</v>
      </c>
      <c r="E8442" t="s">
        <v>79</v>
      </c>
      <c r="F8442" t="s">
        <v>4879</v>
      </c>
      <c r="G8442">
        <v>0</v>
      </c>
      <c r="H8442">
        <v>0</v>
      </c>
      <c r="I8442">
        <v>0</v>
      </c>
      <c r="J8442">
        <v>0</v>
      </c>
      <c r="K8442">
        <v>0</v>
      </c>
      <c r="L8442">
        <v>0</v>
      </c>
      <c r="M8442">
        <v>25</v>
      </c>
      <c r="N8442">
        <v>0</v>
      </c>
      <c r="O8442">
        <v>0</v>
      </c>
      <c r="P8442">
        <v>0</v>
      </c>
      <c r="Q8442">
        <v>0</v>
      </c>
    </row>
    <row r="8443" spans="1:17" x14ac:dyDescent="0.2">
      <c r="A8443" t="s">
        <v>25466</v>
      </c>
      <c r="B8443" t="s">
        <v>86</v>
      </c>
      <c r="C8443" t="s">
        <v>177</v>
      </c>
      <c r="D8443" t="s">
        <v>17029</v>
      </c>
      <c r="E8443" t="s">
        <v>79</v>
      </c>
      <c r="F8443" t="s">
        <v>4881</v>
      </c>
      <c r="G8443">
        <v>0</v>
      </c>
      <c r="H8443">
        <v>25</v>
      </c>
      <c r="I8443">
        <v>2</v>
      </c>
      <c r="J8443">
        <v>20</v>
      </c>
      <c r="K8443">
        <v>2</v>
      </c>
      <c r="L8443">
        <v>1</v>
      </c>
      <c r="M8443">
        <v>0</v>
      </c>
      <c r="N8443">
        <v>0</v>
      </c>
      <c r="O8443">
        <v>0</v>
      </c>
      <c r="P8443">
        <v>0</v>
      </c>
      <c r="Q8443">
        <v>0</v>
      </c>
    </row>
    <row r="8444" spans="1:17" x14ac:dyDescent="0.2">
      <c r="A8444" t="s">
        <v>25467</v>
      </c>
      <c r="B8444" t="s">
        <v>86</v>
      </c>
      <c r="C8444" t="s">
        <v>177</v>
      </c>
      <c r="D8444" t="s">
        <v>17029</v>
      </c>
      <c r="E8444" t="s">
        <v>79</v>
      </c>
      <c r="F8444" t="s">
        <v>4883</v>
      </c>
      <c r="G8444">
        <v>0</v>
      </c>
      <c r="H8444">
        <v>25</v>
      </c>
      <c r="I8444">
        <v>2</v>
      </c>
      <c r="J8444">
        <v>21</v>
      </c>
      <c r="K8444">
        <v>1</v>
      </c>
      <c r="L8444">
        <v>1</v>
      </c>
      <c r="M8444">
        <v>0</v>
      </c>
      <c r="N8444">
        <v>0</v>
      </c>
      <c r="O8444">
        <v>0</v>
      </c>
      <c r="P8444">
        <v>0</v>
      </c>
      <c r="Q8444">
        <v>0</v>
      </c>
    </row>
    <row r="8445" spans="1:17" x14ac:dyDescent="0.2">
      <c r="A8445" t="s">
        <v>25468</v>
      </c>
      <c r="B8445" t="s">
        <v>86</v>
      </c>
      <c r="C8445" t="s">
        <v>177</v>
      </c>
      <c r="D8445" t="s">
        <v>17029</v>
      </c>
      <c r="E8445" t="s">
        <v>79</v>
      </c>
      <c r="F8445" t="s">
        <v>4885</v>
      </c>
      <c r="G8445">
        <v>0</v>
      </c>
      <c r="H8445">
        <v>0</v>
      </c>
      <c r="I8445">
        <v>0</v>
      </c>
      <c r="J8445">
        <v>0</v>
      </c>
      <c r="K8445">
        <v>0</v>
      </c>
      <c r="L8445">
        <v>0</v>
      </c>
      <c r="M8445">
        <v>25</v>
      </c>
      <c r="N8445">
        <v>0</v>
      </c>
      <c r="O8445">
        <v>0</v>
      </c>
      <c r="P8445">
        <v>0</v>
      </c>
      <c r="Q8445">
        <v>0</v>
      </c>
    </row>
    <row r="8446" spans="1:17" x14ac:dyDescent="0.2">
      <c r="A8446" t="s">
        <v>25469</v>
      </c>
      <c r="B8446" t="s">
        <v>86</v>
      </c>
      <c r="C8446" t="s">
        <v>177</v>
      </c>
      <c r="D8446" t="s">
        <v>17029</v>
      </c>
      <c r="E8446" t="s">
        <v>79</v>
      </c>
      <c r="F8446" t="s">
        <v>4887</v>
      </c>
      <c r="G8446">
        <v>0</v>
      </c>
      <c r="H8446">
        <v>25</v>
      </c>
      <c r="I8446">
        <v>2</v>
      </c>
      <c r="J8446">
        <v>21</v>
      </c>
      <c r="K8446">
        <v>1</v>
      </c>
      <c r="L8446">
        <v>1</v>
      </c>
      <c r="M8446">
        <v>0</v>
      </c>
      <c r="N8446">
        <v>0</v>
      </c>
      <c r="O8446">
        <v>0</v>
      </c>
      <c r="P8446">
        <v>0</v>
      </c>
      <c r="Q8446">
        <v>0</v>
      </c>
    </row>
    <row r="8447" spans="1:17" x14ac:dyDescent="0.2">
      <c r="A8447" t="s">
        <v>25470</v>
      </c>
      <c r="B8447" t="s">
        <v>86</v>
      </c>
      <c r="C8447" t="s">
        <v>177</v>
      </c>
      <c r="D8447" t="s">
        <v>17029</v>
      </c>
      <c r="E8447" t="s">
        <v>79</v>
      </c>
      <c r="F8447" t="s">
        <v>4889</v>
      </c>
      <c r="G8447">
        <v>0</v>
      </c>
      <c r="H8447">
        <v>0</v>
      </c>
      <c r="I8447">
        <v>0</v>
      </c>
      <c r="J8447">
        <v>0</v>
      </c>
      <c r="K8447">
        <v>0</v>
      </c>
      <c r="L8447">
        <v>0</v>
      </c>
      <c r="M8447">
        <v>25</v>
      </c>
      <c r="N8447">
        <v>0</v>
      </c>
      <c r="O8447">
        <v>0</v>
      </c>
      <c r="P8447">
        <v>0</v>
      </c>
      <c r="Q8447">
        <v>0</v>
      </c>
    </row>
    <row r="8448" spans="1:17" x14ac:dyDescent="0.2">
      <c r="A8448" t="s">
        <v>25471</v>
      </c>
      <c r="B8448" t="s">
        <v>86</v>
      </c>
      <c r="C8448" t="s">
        <v>177</v>
      </c>
      <c r="D8448" t="s">
        <v>17029</v>
      </c>
      <c r="E8448" t="s">
        <v>79</v>
      </c>
      <c r="F8448" t="s">
        <v>4871</v>
      </c>
      <c r="G8448">
        <v>0</v>
      </c>
      <c r="H8448">
        <v>0</v>
      </c>
      <c r="I8448">
        <v>0</v>
      </c>
      <c r="J8448">
        <v>0</v>
      </c>
      <c r="K8448">
        <v>0</v>
      </c>
      <c r="L8448">
        <v>0</v>
      </c>
      <c r="M8448">
        <v>0</v>
      </c>
      <c r="N8448">
        <v>24</v>
      </c>
      <c r="O8448">
        <v>21</v>
      </c>
      <c r="P8448">
        <v>2</v>
      </c>
      <c r="Q8448">
        <v>1</v>
      </c>
    </row>
    <row r="8449" spans="1:17" x14ac:dyDescent="0.2">
      <c r="A8449" t="s">
        <v>25472</v>
      </c>
      <c r="B8449" t="s">
        <v>86</v>
      </c>
      <c r="C8449" t="s">
        <v>177</v>
      </c>
      <c r="D8449" t="s">
        <v>17029</v>
      </c>
      <c r="E8449" t="s">
        <v>79</v>
      </c>
      <c r="F8449" t="s">
        <v>4873</v>
      </c>
      <c r="G8449">
        <v>0</v>
      </c>
      <c r="H8449">
        <v>0</v>
      </c>
      <c r="I8449">
        <v>0</v>
      </c>
      <c r="J8449">
        <v>0</v>
      </c>
      <c r="K8449">
        <v>0</v>
      </c>
      <c r="L8449">
        <v>0</v>
      </c>
      <c r="M8449">
        <v>0</v>
      </c>
      <c r="N8449">
        <v>21</v>
      </c>
      <c r="O8449">
        <v>18</v>
      </c>
      <c r="P8449">
        <v>2</v>
      </c>
      <c r="Q8449">
        <v>1</v>
      </c>
    </row>
    <row r="8450" spans="1:17" x14ac:dyDescent="0.2">
      <c r="A8450" t="s">
        <v>25473</v>
      </c>
      <c r="B8450" t="s">
        <v>86</v>
      </c>
      <c r="C8450" t="s">
        <v>177</v>
      </c>
      <c r="D8450" t="s">
        <v>17029</v>
      </c>
      <c r="E8450" t="s">
        <v>79</v>
      </c>
      <c r="F8450" t="s">
        <v>17019</v>
      </c>
      <c r="G8450">
        <v>25</v>
      </c>
      <c r="H8450">
        <v>0</v>
      </c>
      <c r="I8450">
        <v>0</v>
      </c>
      <c r="J8450">
        <v>0</v>
      </c>
      <c r="K8450">
        <v>0</v>
      </c>
      <c r="L8450">
        <v>0</v>
      </c>
      <c r="M8450">
        <v>0</v>
      </c>
      <c r="N8450">
        <v>0</v>
      </c>
      <c r="O8450">
        <v>0</v>
      </c>
      <c r="P8450">
        <v>0</v>
      </c>
      <c r="Q8450">
        <v>0</v>
      </c>
    </row>
    <row r="8451" spans="1:17" x14ac:dyDescent="0.2">
      <c r="A8451" t="s">
        <v>25474</v>
      </c>
      <c r="B8451" t="s">
        <v>86</v>
      </c>
      <c r="C8451" t="s">
        <v>177</v>
      </c>
      <c r="D8451" t="s">
        <v>17029</v>
      </c>
      <c r="E8451" t="s">
        <v>81</v>
      </c>
      <c r="F8451" t="s">
        <v>4875</v>
      </c>
      <c r="G8451">
        <v>0</v>
      </c>
      <c r="H8451">
        <v>20</v>
      </c>
      <c r="I8451">
        <v>2</v>
      </c>
      <c r="J8451">
        <v>15</v>
      </c>
      <c r="K8451">
        <v>1</v>
      </c>
      <c r="L8451">
        <v>2</v>
      </c>
      <c r="M8451">
        <v>0</v>
      </c>
      <c r="N8451">
        <v>0</v>
      </c>
      <c r="O8451">
        <v>0</v>
      </c>
      <c r="P8451">
        <v>0</v>
      </c>
      <c r="Q8451">
        <v>0</v>
      </c>
    </row>
    <row r="8452" spans="1:17" x14ac:dyDescent="0.2">
      <c r="A8452" t="s">
        <v>25475</v>
      </c>
      <c r="B8452" t="s">
        <v>86</v>
      </c>
      <c r="C8452" t="s">
        <v>177</v>
      </c>
      <c r="D8452" t="s">
        <v>17029</v>
      </c>
      <c r="E8452" t="s">
        <v>81</v>
      </c>
      <c r="F8452" t="s">
        <v>4877</v>
      </c>
      <c r="G8452">
        <v>0</v>
      </c>
      <c r="H8452">
        <v>20</v>
      </c>
      <c r="I8452">
        <v>1</v>
      </c>
      <c r="J8452">
        <v>15</v>
      </c>
      <c r="K8452">
        <v>1</v>
      </c>
      <c r="L8452">
        <v>3</v>
      </c>
      <c r="M8452">
        <v>0</v>
      </c>
      <c r="N8452">
        <v>0</v>
      </c>
      <c r="O8452">
        <v>0</v>
      </c>
      <c r="P8452">
        <v>0</v>
      </c>
      <c r="Q8452">
        <v>0</v>
      </c>
    </row>
    <row r="8453" spans="1:17" x14ac:dyDescent="0.2">
      <c r="A8453" t="s">
        <v>25476</v>
      </c>
      <c r="B8453" t="s">
        <v>86</v>
      </c>
      <c r="C8453" t="s">
        <v>177</v>
      </c>
      <c r="D8453" t="s">
        <v>17029</v>
      </c>
      <c r="E8453" t="s">
        <v>81</v>
      </c>
      <c r="F8453" t="s">
        <v>4879</v>
      </c>
      <c r="G8453">
        <v>0</v>
      </c>
      <c r="H8453">
        <v>0</v>
      </c>
      <c r="I8453">
        <v>0</v>
      </c>
      <c r="J8453">
        <v>0</v>
      </c>
      <c r="K8453">
        <v>0</v>
      </c>
      <c r="L8453">
        <v>0</v>
      </c>
      <c r="M8453">
        <v>20</v>
      </c>
      <c r="N8453">
        <v>0</v>
      </c>
      <c r="O8453">
        <v>0</v>
      </c>
      <c r="P8453">
        <v>0</v>
      </c>
      <c r="Q8453">
        <v>0</v>
      </c>
    </row>
    <row r="8454" spans="1:17" x14ac:dyDescent="0.2">
      <c r="A8454" t="s">
        <v>25477</v>
      </c>
      <c r="B8454" t="s">
        <v>86</v>
      </c>
      <c r="C8454" t="s">
        <v>177</v>
      </c>
      <c r="D8454" t="s">
        <v>17029</v>
      </c>
      <c r="E8454" t="s">
        <v>81</v>
      </c>
      <c r="F8454" t="s">
        <v>4881</v>
      </c>
      <c r="G8454">
        <v>0</v>
      </c>
      <c r="H8454">
        <v>20</v>
      </c>
      <c r="I8454">
        <v>1</v>
      </c>
      <c r="J8454">
        <v>15</v>
      </c>
      <c r="K8454">
        <v>1</v>
      </c>
      <c r="L8454">
        <v>3</v>
      </c>
      <c r="M8454">
        <v>0</v>
      </c>
      <c r="N8454">
        <v>0</v>
      </c>
      <c r="O8454">
        <v>0</v>
      </c>
      <c r="P8454">
        <v>0</v>
      </c>
      <c r="Q8454">
        <v>0</v>
      </c>
    </row>
    <row r="8455" spans="1:17" x14ac:dyDescent="0.2">
      <c r="A8455" t="s">
        <v>25478</v>
      </c>
      <c r="B8455" t="s">
        <v>86</v>
      </c>
      <c r="C8455" t="s">
        <v>177</v>
      </c>
      <c r="D8455" t="s">
        <v>17029</v>
      </c>
      <c r="E8455" t="s">
        <v>81</v>
      </c>
      <c r="F8455" t="s">
        <v>4883</v>
      </c>
      <c r="G8455">
        <v>0</v>
      </c>
      <c r="H8455">
        <v>20</v>
      </c>
      <c r="I8455">
        <v>2</v>
      </c>
      <c r="J8455">
        <v>14</v>
      </c>
      <c r="K8455">
        <v>2</v>
      </c>
      <c r="L8455">
        <v>2</v>
      </c>
      <c r="M8455">
        <v>0</v>
      </c>
      <c r="N8455">
        <v>0</v>
      </c>
      <c r="O8455">
        <v>0</v>
      </c>
      <c r="P8455">
        <v>0</v>
      </c>
      <c r="Q8455">
        <v>0</v>
      </c>
    </row>
    <row r="8456" spans="1:17" x14ac:dyDescent="0.2">
      <c r="A8456" t="s">
        <v>25479</v>
      </c>
      <c r="B8456" t="s">
        <v>86</v>
      </c>
      <c r="C8456" t="s">
        <v>177</v>
      </c>
      <c r="D8456" t="s">
        <v>17029</v>
      </c>
      <c r="E8456" t="s">
        <v>81</v>
      </c>
      <c r="F8456" t="s">
        <v>4885</v>
      </c>
      <c r="G8456">
        <v>0</v>
      </c>
      <c r="H8456">
        <v>0</v>
      </c>
      <c r="I8456">
        <v>0</v>
      </c>
      <c r="J8456">
        <v>0</v>
      </c>
      <c r="K8456">
        <v>0</v>
      </c>
      <c r="L8456">
        <v>0</v>
      </c>
      <c r="M8456">
        <v>20</v>
      </c>
      <c r="N8456">
        <v>0</v>
      </c>
      <c r="O8456">
        <v>0</v>
      </c>
      <c r="P8456">
        <v>0</v>
      </c>
      <c r="Q8456">
        <v>0</v>
      </c>
    </row>
    <row r="8457" spans="1:17" x14ac:dyDescent="0.2">
      <c r="A8457" t="s">
        <v>25480</v>
      </c>
      <c r="B8457" t="s">
        <v>86</v>
      </c>
      <c r="C8457" t="s">
        <v>177</v>
      </c>
      <c r="D8457" t="s">
        <v>17029</v>
      </c>
      <c r="E8457" t="s">
        <v>81</v>
      </c>
      <c r="F8457" t="s">
        <v>4887</v>
      </c>
      <c r="G8457">
        <v>0</v>
      </c>
      <c r="H8457">
        <v>20</v>
      </c>
      <c r="I8457">
        <v>1</v>
      </c>
      <c r="J8457">
        <v>15</v>
      </c>
      <c r="K8457">
        <v>2</v>
      </c>
      <c r="L8457">
        <v>2</v>
      </c>
      <c r="M8457">
        <v>0</v>
      </c>
      <c r="N8457">
        <v>0</v>
      </c>
      <c r="O8457">
        <v>0</v>
      </c>
      <c r="P8457">
        <v>0</v>
      </c>
      <c r="Q8457">
        <v>0</v>
      </c>
    </row>
    <row r="8458" spans="1:17" x14ac:dyDescent="0.2">
      <c r="A8458" t="s">
        <v>25481</v>
      </c>
      <c r="B8458" t="s">
        <v>86</v>
      </c>
      <c r="C8458" t="s">
        <v>177</v>
      </c>
      <c r="D8458" t="s">
        <v>17029</v>
      </c>
      <c r="E8458" t="s">
        <v>81</v>
      </c>
      <c r="F8458" t="s">
        <v>4889</v>
      </c>
      <c r="G8458">
        <v>0</v>
      </c>
      <c r="H8458">
        <v>0</v>
      </c>
      <c r="I8458">
        <v>0</v>
      </c>
      <c r="J8458">
        <v>0</v>
      </c>
      <c r="K8458">
        <v>0</v>
      </c>
      <c r="L8458">
        <v>0</v>
      </c>
      <c r="M8458">
        <v>20</v>
      </c>
      <c r="N8458">
        <v>0</v>
      </c>
      <c r="O8458">
        <v>0</v>
      </c>
      <c r="P8458">
        <v>0</v>
      </c>
      <c r="Q8458">
        <v>0</v>
      </c>
    </row>
    <row r="8459" spans="1:17" x14ac:dyDescent="0.2">
      <c r="A8459" t="s">
        <v>25482</v>
      </c>
      <c r="B8459" t="s">
        <v>86</v>
      </c>
      <c r="C8459" t="s">
        <v>177</v>
      </c>
      <c r="D8459" t="s">
        <v>17029</v>
      </c>
      <c r="E8459" t="s">
        <v>81</v>
      </c>
      <c r="F8459" t="s">
        <v>4871</v>
      </c>
      <c r="G8459">
        <v>0</v>
      </c>
      <c r="H8459">
        <v>0</v>
      </c>
      <c r="I8459">
        <v>0</v>
      </c>
      <c r="J8459">
        <v>0</v>
      </c>
      <c r="K8459">
        <v>0</v>
      </c>
      <c r="L8459">
        <v>0</v>
      </c>
      <c r="M8459">
        <v>0</v>
      </c>
      <c r="N8459">
        <v>20</v>
      </c>
      <c r="O8459">
        <v>17</v>
      </c>
      <c r="P8459">
        <v>2</v>
      </c>
      <c r="Q8459">
        <v>1</v>
      </c>
    </row>
    <row r="8460" spans="1:17" x14ac:dyDescent="0.2">
      <c r="A8460" t="s">
        <v>25483</v>
      </c>
      <c r="B8460" t="s">
        <v>86</v>
      </c>
      <c r="C8460" t="s">
        <v>177</v>
      </c>
      <c r="D8460" t="s">
        <v>17029</v>
      </c>
      <c r="E8460" t="s">
        <v>81</v>
      </c>
      <c r="F8460" t="s">
        <v>4873</v>
      </c>
      <c r="G8460">
        <v>0</v>
      </c>
      <c r="H8460">
        <v>0</v>
      </c>
      <c r="I8460">
        <v>0</v>
      </c>
      <c r="J8460">
        <v>0</v>
      </c>
      <c r="K8460">
        <v>0</v>
      </c>
      <c r="L8460">
        <v>0</v>
      </c>
      <c r="M8460">
        <v>0</v>
      </c>
      <c r="N8460">
        <v>17</v>
      </c>
      <c r="O8460">
        <v>14</v>
      </c>
      <c r="P8460">
        <v>2</v>
      </c>
      <c r="Q8460">
        <v>1</v>
      </c>
    </row>
    <row r="8461" spans="1:17" x14ac:dyDescent="0.2">
      <c r="A8461" t="s">
        <v>25484</v>
      </c>
      <c r="B8461" t="s">
        <v>86</v>
      </c>
      <c r="C8461" t="s">
        <v>177</v>
      </c>
      <c r="D8461" t="s">
        <v>17029</v>
      </c>
      <c r="E8461" t="s">
        <v>81</v>
      </c>
      <c r="F8461" t="s">
        <v>17019</v>
      </c>
      <c r="G8461">
        <v>20</v>
      </c>
      <c r="H8461">
        <v>0</v>
      </c>
      <c r="I8461">
        <v>0</v>
      </c>
      <c r="J8461">
        <v>0</v>
      </c>
      <c r="K8461">
        <v>0</v>
      </c>
      <c r="L8461">
        <v>0</v>
      </c>
      <c r="M8461">
        <v>0</v>
      </c>
      <c r="N8461">
        <v>0</v>
      </c>
      <c r="O8461">
        <v>0</v>
      </c>
      <c r="P8461">
        <v>0</v>
      </c>
      <c r="Q8461">
        <v>0</v>
      </c>
    </row>
    <row r="8462" spans="1:17" x14ac:dyDescent="0.2">
      <c r="A8462" t="s">
        <v>25485</v>
      </c>
      <c r="B8462" t="s">
        <v>86</v>
      </c>
      <c r="C8462" t="s">
        <v>177</v>
      </c>
      <c r="D8462" t="s">
        <v>17021</v>
      </c>
      <c r="E8462" t="s">
        <v>79</v>
      </c>
      <c r="F8462" t="s">
        <v>17022</v>
      </c>
      <c r="G8462">
        <v>0</v>
      </c>
      <c r="H8462">
        <v>0</v>
      </c>
      <c r="I8462">
        <v>0</v>
      </c>
      <c r="J8462">
        <v>0</v>
      </c>
      <c r="K8462">
        <v>0</v>
      </c>
      <c r="L8462">
        <v>0</v>
      </c>
      <c r="M8462">
        <v>0</v>
      </c>
      <c r="N8462">
        <v>9</v>
      </c>
      <c r="O8462">
        <v>7</v>
      </c>
      <c r="P8462">
        <v>1</v>
      </c>
      <c r="Q8462">
        <v>1</v>
      </c>
    </row>
    <row r="8463" spans="1:17" x14ac:dyDescent="0.2">
      <c r="A8463" t="s">
        <v>25486</v>
      </c>
      <c r="B8463" t="s">
        <v>86</v>
      </c>
      <c r="C8463" t="s">
        <v>177</v>
      </c>
      <c r="D8463" t="s">
        <v>17021</v>
      </c>
      <c r="E8463" t="s">
        <v>79</v>
      </c>
      <c r="F8463" t="s">
        <v>17019</v>
      </c>
      <c r="G8463">
        <v>9</v>
      </c>
      <c r="H8463">
        <v>0</v>
      </c>
      <c r="I8463">
        <v>0</v>
      </c>
      <c r="J8463">
        <v>0</v>
      </c>
      <c r="K8463">
        <v>0</v>
      </c>
      <c r="L8463">
        <v>0</v>
      </c>
      <c r="M8463">
        <v>0</v>
      </c>
      <c r="N8463">
        <v>0</v>
      </c>
      <c r="O8463">
        <v>0</v>
      </c>
      <c r="P8463">
        <v>0</v>
      </c>
      <c r="Q8463">
        <v>0</v>
      </c>
    </row>
    <row r="8464" spans="1:17" x14ac:dyDescent="0.2">
      <c r="A8464" t="s">
        <v>25487</v>
      </c>
      <c r="B8464" t="s">
        <v>86</v>
      </c>
      <c r="C8464" t="s">
        <v>177</v>
      </c>
      <c r="D8464" t="s">
        <v>17021</v>
      </c>
      <c r="E8464" t="s">
        <v>81</v>
      </c>
      <c r="F8464" t="s">
        <v>17022</v>
      </c>
      <c r="G8464">
        <v>0</v>
      </c>
      <c r="H8464">
        <v>0</v>
      </c>
      <c r="I8464">
        <v>0</v>
      </c>
      <c r="J8464">
        <v>0</v>
      </c>
      <c r="K8464">
        <v>0</v>
      </c>
      <c r="L8464">
        <v>0</v>
      </c>
      <c r="M8464">
        <v>0</v>
      </c>
      <c r="N8464">
        <v>8</v>
      </c>
      <c r="O8464">
        <v>4</v>
      </c>
      <c r="P8464">
        <v>3</v>
      </c>
      <c r="Q8464">
        <v>1</v>
      </c>
    </row>
    <row r="8465" spans="1:17" x14ac:dyDescent="0.2">
      <c r="A8465" t="s">
        <v>25488</v>
      </c>
      <c r="B8465" t="s">
        <v>86</v>
      </c>
      <c r="C8465" t="s">
        <v>177</v>
      </c>
      <c r="D8465" t="s">
        <v>17021</v>
      </c>
      <c r="E8465" t="s">
        <v>81</v>
      </c>
      <c r="F8465" t="s">
        <v>17019</v>
      </c>
      <c r="G8465">
        <v>8</v>
      </c>
      <c r="H8465">
        <v>0</v>
      </c>
      <c r="I8465">
        <v>0</v>
      </c>
      <c r="J8465">
        <v>0</v>
      </c>
      <c r="K8465">
        <v>0</v>
      </c>
      <c r="L8465">
        <v>0</v>
      </c>
      <c r="M8465">
        <v>0</v>
      </c>
      <c r="N8465">
        <v>0</v>
      </c>
      <c r="O8465">
        <v>0</v>
      </c>
      <c r="P8465">
        <v>0</v>
      </c>
      <c r="Q8465">
        <v>0</v>
      </c>
    </row>
    <row r="8466" spans="1:17" x14ac:dyDescent="0.2">
      <c r="A8466" t="s">
        <v>25489</v>
      </c>
      <c r="B8466" t="s">
        <v>86</v>
      </c>
      <c r="C8466" t="s">
        <v>177</v>
      </c>
      <c r="D8466" t="s">
        <v>17025</v>
      </c>
      <c r="E8466" t="s">
        <v>79</v>
      </c>
      <c r="F8466" t="s">
        <v>17019</v>
      </c>
      <c r="G8466">
        <v>1</v>
      </c>
      <c r="H8466">
        <v>0</v>
      </c>
      <c r="I8466">
        <v>0</v>
      </c>
      <c r="J8466">
        <v>0</v>
      </c>
      <c r="K8466">
        <v>0</v>
      </c>
      <c r="L8466">
        <v>0</v>
      </c>
      <c r="M8466">
        <v>0</v>
      </c>
      <c r="N8466">
        <v>0</v>
      </c>
      <c r="O8466">
        <v>0</v>
      </c>
      <c r="P8466">
        <v>0</v>
      </c>
      <c r="Q8466">
        <v>0</v>
      </c>
    </row>
    <row r="8467" spans="1:17" x14ac:dyDescent="0.2">
      <c r="A8467" t="s">
        <v>25490</v>
      </c>
      <c r="B8467" t="s">
        <v>86</v>
      </c>
      <c r="C8467" t="s">
        <v>177</v>
      </c>
      <c r="D8467" t="s">
        <v>17025</v>
      </c>
      <c r="E8467" t="s">
        <v>81</v>
      </c>
      <c r="F8467" t="s">
        <v>17019</v>
      </c>
      <c r="G8467">
        <v>1</v>
      </c>
      <c r="H8467">
        <v>0</v>
      </c>
      <c r="I8467">
        <v>0</v>
      </c>
      <c r="J8467">
        <v>0</v>
      </c>
      <c r="K8467">
        <v>0</v>
      </c>
      <c r="L8467">
        <v>0</v>
      </c>
      <c r="M8467">
        <v>0</v>
      </c>
      <c r="N8467">
        <v>0</v>
      </c>
      <c r="O8467">
        <v>0</v>
      </c>
      <c r="P8467">
        <v>0</v>
      </c>
      <c r="Q8467">
        <v>0</v>
      </c>
    </row>
    <row r="8468" spans="1:17" x14ac:dyDescent="0.2">
      <c r="A8468" t="s">
        <v>25491</v>
      </c>
      <c r="B8468" t="s">
        <v>86</v>
      </c>
      <c r="C8468" t="s">
        <v>178</v>
      </c>
      <c r="D8468" t="s">
        <v>17029</v>
      </c>
      <c r="E8468" t="s">
        <v>79</v>
      </c>
      <c r="F8468" t="s">
        <v>4875</v>
      </c>
      <c r="G8468">
        <v>0</v>
      </c>
      <c r="H8468">
        <v>16</v>
      </c>
      <c r="I8468">
        <v>1</v>
      </c>
      <c r="J8468">
        <v>12</v>
      </c>
      <c r="K8468">
        <v>2</v>
      </c>
      <c r="L8468">
        <v>1</v>
      </c>
      <c r="M8468">
        <v>0</v>
      </c>
      <c r="N8468">
        <v>0</v>
      </c>
      <c r="O8468">
        <v>0</v>
      </c>
      <c r="P8468">
        <v>0</v>
      </c>
      <c r="Q8468">
        <v>0</v>
      </c>
    </row>
    <row r="8469" spans="1:17" x14ac:dyDescent="0.2">
      <c r="A8469" t="s">
        <v>25492</v>
      </c>
      <c r="B8469" t="s">
        <v>86</v>
      </c>
      <c r="C8469" t="s">
        <v>178</v>
      </c>
      <c r="D8469" t="s">
        <v>17029</v>
      </c>
      <c r="E8469" t="s">
        <v>79</v>
      </c>
      <c r="F8469" t="s">
        <v>4877</v>
      </c>
      <c r="G8469">
        <v>0</v>
      </c>
      <c r="H8469">
        <v>16</v>
      </c>
      <c r="I8469">
        <v>0</v>
      </c>
      <c r="J8469">
        <v>13</v>
      </c>
      <c r="K8469">
        <v>0</v>
      </c>
      <c r="L8469">
        <v>3</v>
      </c>
      <c r="M8469">
        <v>0</v>
      </c>
      <c r="N8469">
        <v>0</v>
      </c>
      <c r="O8469">
        <v>0</v>
      </c>
      <c r="P8469">
        <v>0</v>
      </c>
      <c r="Q8469">
        <v>0</v>
      </c>
    </row>
    <row r="8470" spans="1:17" x14ac:dyDescent="0.2">
      <c r="A8470" t="s">
        <v>25493</v>
      </c>
      <c r="B8470" t="s">
        <v>86</v>
      </c>
      <c r="C8470" t="s">
        <v>178</v>
      </c>
      <c r="D8470" t="s">
        <v>17029</v>
      </c>
      <c r="E8470" t="s">
        <v>79</v>
      </c>
      <c r="F8470" t="s">
        <v>4879</v>
      </c>
      <c r="G8470">
        <v>0</v>
      </c>
      <c r="H8470">
        <v>0</v>
      </c>
      <c r="I8470">
        <v>0</v>
      </c>
      <c r="J8470">
        <v>0</v>
      </c>
      <c r="K8470">
        <v>0</v>
      </c>
      <c r="L8470">
        <v>0</v>
      </c>
      <c r="M8470">
        <v>16</v>
      </c>
      <c r="N8470">
        <v>0</v>
      </c>
      <c r="O8470">
        <v>0</v>
      </c>
      <c r="P8470">
        <v>0</v>
      </c>
      <c r="Q8470">
        <v>0</v>
      </c>
    </row>
    <row r="8471" spans="1:17" x14ac:dyDescent="0.2">
      <c r="A8471" t="s">
        <v>25494</v>
      </c>
      <c r="B8471" t="s">
        <v>86</v>
      </c>
      <c r="C8471" t="s">
        <v>178</v>
      </c>
      <c r="D8471" t="s">
        <v>17029</v>
      </c>
      <c r="E8471" t="s">
        <v>79</v>
      </c>
      <c r="F8471" t="s">
        <v>4881</v>
      </c>
      <c r="G8471">
        <v>0</v>
      </c>
      <c r="H8471">
        <v>16</v>
      </c>
      <c r="I8471">
        <v>0</v>
      </c>
      <c r="J8471">
        <v>13</v>
      </c>
      <c r="K8471">
        <v>0</v>
      </c>
      <c r="L8471">
        <v>3</v>
      </c>
      <c r="M8471">
        <v>0</v>
      </c>
      <c r="N8471">
        <v>0</v>
      </c>
      <c r="O8471">
        <v>0</v>
      </c>
      <c r="P8471">
        <v>0</v>
      </c>
      <c r="Q8471">
        <v>0</v>
      </c>
    </row>
    <row r="8472" spans="1:17" x14ac:dyDescent="0.2">
      <c r="A8472" t="s">
        <v>25495</v>
      </c>
      <c r="B8472" t="s">
        <v>86</v>
      </c>
      <c r="C8472" t="s">
        <v>178</v>
      </c>
      <c r="D8472" t="s">
        <v>17029</v>
      </c>
      <c r="E8472" t="s">
        <v>79</v>
      </c>
      <c r="F8472" t="s">
        <v>4883</v>
      </c>
      <c r="G8472">
        <v>0</v>
      </c>
      <c r="H8472">
        <v>16</v>
      </c>
      <c r="I8472">
        <v>1</v>
      </c>
      <c r="J8472">
        <v>12</v>
      </c>
      <c r="K8472">
        <v>0</v>
      </c>
      <c r="L8472">
        <v>3</v>
      </c>
      <c r="M8472">
        <v>0</v>
      </c>
      <c r="N8472">
        <v>0</v>
      </c>
      <c r="O8472">
        <v>0</v>
      </c>
      <c r="P8472">
        <v>0</v>
      </c>
      <c r="Q8472">
        <v>0</v>
      </c>
    </row>
    <row r="8473" spans="1:17" x14ac:dyDescent="0.2">
      <c r="A8473" t="s">
        <v>25496</v>
      </c>
      <c r="B8473" t="s">
        <v>86</v>
      </c>
      <c r="C8473" t="s">
        <v>178</v>
      </c>
      <c r="D8473" t="s">
        <v>17029</v>
      </c>
      <c r="E8473" t="s">
        <v>79</v>
      </c>
      <c r="F8473" t="s">
        <v>4885</v>
      </c>
      <c r="G8473">
        <v>0</v>
      </c>
      <c r="H8473">
        <v>0</v>
      </c>
      <c r="I8473">
        <v>0</v>
      </c>
      <c r="J8473">
        <v>0</v>
      </c>
      <c r="K8473">
        <v>0</v>
      </c>
      <c r="L8473">
        <v>0</v>
      </c>
      <c r="M8473">
        <v>16</v>
      </c>
      <c r="N8473">
        <v>0</v>
      </c>
      <c r="O8473">
        <v>0</v>
      </c>
      <c r="P8473">
        <v>0</v>
      </c>
      <c r="Q8473">
        <v>0</v>
      </c>
    </row>
    <row r="8474" spans="1:17" x14ac:dyDescent="0.2">
      <c r="A8474" t="s">
        <v>25497</v>
      </c>
      <c r="B8474" t="s">
        <v>86</v>
      </c>
      <c r="C8474" t="s">
        <v>178</v>
      </c>
      <c r="D8474" t="s">
        <v>17029</v>
      </c>
      <c r="E8474" t="s">
        <v>79</v>
      </c>
      <c r="F8474" t="s">
        <v>4887</v>
      </c>
      <c r="G8474">
        <v>0</v>
      </c>
      <c r="H8474">
        <v>16</v>
      </c>
      <c r="I8474">
        <v>0</v>
      </c>
      <c r="J8474">
        <v>13</v>
      </c>
      <c r="K8474">
        <v>2</v>
      </c>
      <c r="L8474">
        <v>1</v>
      </c>
      <c r="M8474">
        <v>0</v>
      </c>
      <c r="N8474">
        <v>0</v>
      </c>
      <c r="O8474">
        <v>0</v>
      </c>
      <c r="P8474">
        <v>0</v>
      </c>
      <c r="Q8474">
        <v>0</v>
      </c>
    </row>
    <row r="8475" spans="1:17" x14ac:dyDescent="0.2">
      <c r="A8475" t="s">
        <v>25498</v>
      </c>
      <c r="B8475" t="s">
        <v>86</v>
      </c>
      <c r="C8475" t="s">
        <v>178</v>
      </c>
      <c r="D8475" t="s">
        <v>17029</v>
      </c>
      <c r="E8475" t="s">
        <v>79</v>
      </c>
      <c r="F8475" t="s">
        <v>4889</v>
      </c>
      <c r="G8475">
        <v>0</v>
      </c>
      <c r="H8475">
        <v>0</v>
      </c>
      <c r="I8475">
        <v>0</v>
      </c>
      <c r="J8475">
        <v>0</v>
      </c>
      <c r="K8475">
        <v>0</v>
      </c>
      <c r="L8475">
        <v>0</v>
      </c>
      <c r="M8475">
        <v>16</v>
      </c>
      <c r="N8475">
        <v>0</v>
      </c>
      <c r="O8475">
        <v>0</v>
      </c>
      <c r="P8475">
        <v>0</v>
      </c>
      <c r="Q8475">
        <v>0</v>
      </c>
    </row>
    <row r="8476" spans="1:17" x14ac:dyDescent="0.2">
      <c r="A8476" t="s">
        <v>25499</v>
      </c>
      <c r="B8476" t="s">
        <v>86</v>
      </c>
      <c r="C8476" t="s">
        <v>178</v>
      </c>
      <c r="D8476" t="s">
        <v>17029</v>
      </c>
      <c r="E8476" t="s">
        <v>79</v>
      </c>
      <c r="F8476" t="s">
        <v>4871</v>
      </c>
      <c r="G8476">
        <v>0</v>
      </c>
      <c r="H8476">
        <v>0</v>
      </c>
      <c r="I8476">
        <v>0</v>
      </c>
      <c r="J8476">
        <v>0</v>
      </c>
      <c r="K8476">
        <v>0</v>
      </c>
      <c r="L8476">
        <v>0</v>
      </c>
      <c r="M8476">
        <v>0</v>
      </c>
      <c r="N8476">
        <v>16</v>
      </c>
      <c r="O8476">
        <v>13</v>
      </c>
      <c r="P8476">
        <v>2</v>
      </c>
      <c r="Q8476">
        <v>1</v>
      </c>
    </row>
    <row r="8477" spans="1:17" x14ac:dyDescent="0.2">
      <c r="A8477" t="s">
        <v>25500</v>
      </c>
      <c r="B8477" t="s">
        <v>86</v>
      </c>
      <c r="C8477" t="s">
        <v>178</v>
      </c>
      <c r="D8477" t="s">
        <v>17029</v>
      </c>
      <c r="E8477" t="s">
        <v>79</v>
      </c>
      <c r="F8477" t="s">
        <v>4873</v>
      </c>
      <c r="G8477">
        <v>0</v>
      </c>
      <c r="H8477">
        <v>0</v>
      </c>
      <c r="I8477">
        <v>0</v>
      </c>
      <c r="J8477">
        <v>0</v>
      </c>
      <c r="K8477">
        <v>0</v>
      </c>
      <c r="L8477">
        <v>0</v>
      </c>
      <c r="M8477">
        <v>0</v>
      </c>
      <c r="N8477">
        <v>14</v>
      </c>
      <c r="O8477">
        <v>13</v>
      </c>
      <c r="P8477">
        <v>0</v>
      </c>
      <c r="Q8477">
        <v>1</v>
      </c>
    </row>
    <row r="8478" spans="1:17" x14ac:dyDescent="0.2">
      <c r="A8478" t="s">
        <v>25501</v>
      </c>
      <c r="B8478" t="s">
        <v>86</v>
      </c>
      <c r="C8478" t="s">
        <v>178</v>
      </c>
      <c r="D8478" t="s">
        <v>17029</v>
      </c>
      <c r="E8478" t="s">
        <v>79</v>
      </c>
      <c r="F8478" t="s">
        <v>17019</v>
      </c>
      <c r="G8478">
        <v>16</v>
      </c>
      <c r="H8478">
        <v>0</v>
      </c>
      <c r="I8478">
        <v>0</v>
      </c>
      <c r="J8478">
        <v>0</v>
      </c>
      <c r="K8478">
        <v>0</v>
      </c>
      <c r="L8478">
        <v>0</v>
      </c>
      <c r="M8478">
        <v>0</v>
      </c>
      <c r="N8478">
        <v>0</v>
      </c>
      <c r="O8478">
        <v>0</v>
      </c>
      <c r="P8478">
        <v>0</v>
      </c>
      <c r="Q8478">
        <v>0</v>
      </c>
    </row>
    <row r="8479" spans="1:17" x14ac:dyDescent="0.2">
      <c r="A8479" t="s">
        <v>25502</v>
      </c>
      <c r="B8479" t="s">
        <v>86</v>
      </c>
      <c r="C8479" t="s">
        <v>178</v>
      </c>
      <c r="D8479" t="s">
        <v>17029</v>
      </c>
      <c r="E8479" t="s">
        <v>81</v>
      </c>
      <c r="F8479" t="s">
        <v>4875</v>
      </c>
      <c r="G8479">
        <v>0</v>
      </c>
      <c r="H8479">
        <v>23</v>
      </c>
      <c r="I8479">
        <v>1</v>
      </c>
      <c r="J8479">
        <v>21</v>
      </c>
      <c r="K8479">
        <v>0</v>
      </c>
      <c r="L8479">
        <v>1</v>
      </c>
      <c r="M8479">
        <v>0</v>
      </c>
      <c r="N8479">
        <v>0</v>
      </c>
      <c r="O8479">
        <v>0</v>
      </c>
      <c r="P8479">
        <v>0</v>
      </c>
      <c r="Q8479">
        <v>0</v>
      </c>
    </row>
    <row r="8480" spans="1:17" x14ac:dyDescent="0.2">
      <c r="A8480" t="s">
        <v>25503</v>
      </c>
      <c r="B8480" t="s">
        <v>86</v>
      </c>
      <c r="C8480" t="s">
        <v>178</v>
      </c>
      <c r="D8480" t="s">
        <v>17029</v>
      </c>
      <c r="E8480" t="s">
        <v>81</v>
      </c>
      <c r="F8480" t="s">
        <v>4877</v>
      </c>
      <c r="G8480">
        <v>0</v>
      </c>
      <c r="H8480">
        <v>23</v>
      </c>
      <c r="I8480">
        <v>1</v>
      </c>
      <c r="J8480">
        <v>20</v>
      </c>
      <c r="K8480">
        <v>1</v>
      </c>
      <c r="L8480">
        <v>1</v>
      </c>
      <c r="M8480">
        <v>0</v>
      </c>
      <c r="N8480">
        <v>0</v>
      </c>
      <c r="O8480">
        <v>0</v>
      </c>
      <c r="P8480">
        <v>0</v>
      </c>
      <c r="Q8480">
        <v>0</v>
      </c>
    </row>
    <row r="8481" spans="1:17" x14ac:dyDescent="0.2">
      <c r="A8481" t="s">
        <v>25504</v>
      </c>
      <c r="B8481" t="s">
        <v>86</v>
      </c>
      <c r="C8481" t="s">
        <v>178</v>
      </c>
      <c r="D8481" t="s">
        <v>17029</v>
      </c>
      <c r="E8481" t="s">
        <v>81</v>
      </c>
      <c r="F8481" t="s">
        <v>4879</v>
      </c>
      <c r="G8481">
        <v>0</v>
      </c>
      <c r="H8481">
        <v>0</v>
      </c>
      <c r="I8481">
        <v>0</v>
      </c>
      <c r="J8481">
        <v>0</v>
      </c>
      <c r="K8481">
        <v>0</v>
      </c>
      <c r="L8481">
        <v>0</v>
      </c>
      <c r="M8481">
        <v>23</v>
      </c>
      <c r="N8481">
        <v>0</v>
      </c>
      <c r="O8481">
        <v>0</v>
      </c>
      <c r="P8481">
        <v>0</v>
      </c>
      <c r="Q8481">
        <v>0</v>
      </c>
    </row>
    <row r="8482" spans="1:17" x14ac:dyDescent="0.2">
      <c r="A8482" t="s">
        <v>25505</v>
      </c>
      <c r="B8482" t="s">
        <v>86</v>
      </c>
      <c r="C8482" t="s">
        <v>178</v>
      </c>
      <c r="D8482" t="s">
        <v>17029</v>
      </c>
      <c r="E8482" t="s">
        <v>81</v>
      </c>
      <c r="F8482" t="s">
        <v>4881</v>
      </c>
      <c r="G8482">
        <v>0</v>
      </c>
      <c r="H8482">
        <v>23</v>
      </c>
      <c r="I8482">
        <v>1</v>
      </c>
      <c r="J8482">
        <v>20</v>
      </c>
      <c r="K8482">
        <v>1</v>
      </c>
      <c r="L8482">
        <v>1</v>
      </c>
      <c r="M8482">
        <v>0</v>
      </c>
      <c r="N8482">
        <v>0</v>
      </c>
      <c r="O8482">
        <v>0</v>
      </c>
      <c r="P8482">
        <v>0</v>
      </c>
      <c r="Q8482">
        <v>0</v>
      </c>
    </row>
    <row r="8483" spans="1:17" x14ac:dyDescent="0.2">
      <c r="A8483" t="s">
        <v>25506</v>
      </c>
      <c r="B8483" t="s">
        <v>86</v>
      </c>
      <c r="C8483" t="s">
        <v>178</v>
      </c>
      <c r="D8483" t="s">
        <v>17029</v>
      </c>
      <c r="E8483" t="s">
        <v>81</v>
      </c>
      <c r="F8483" t="s">
        <v>4883</v>
      </c>
      <c r="G8483">
        <v>0</v>
      </c>
      <c r="H8483">
        <v>23</v>
      </c>
      <c r="I8483">
        <v>1</v>
      </c>
      <c r="J8483">
        <v>20</v>
      </c>
      <c r="K8483">
        <v>1</v>
      </c>
      <c r="L8483">
        <v>1</v>
      </c>
      <c r="M8483">
        <v>0</v>
      </c>
      <c r="N8483">
        <v>0</v>
      </c>
      <c r="O8483">
        <v>0</v>
      </c>
      <c r="P8483">
        <v>0</v>
      </c>
      <c r="Q8483">
        <v>0</v>
      </c>
    </row>
    <row r="8484" spans="1:17" x14ac:dyDescent="0.2">
      <c r="A8484" t="s">
        <v>25507</v>
      </c>
      <c r="B8484" t="s">
        <v>86</v>
      </c>
      <c r="C8484" t="s">
        <v>178</v>
      </c>
      <c r="D8484" t="s">
        <v>17029</v>
      </c>
      <c r="E8484" t="s">
        <v>81</v>
      </c>
      <c r="F8484" t="s">
        <v>4885</v>
      </c>
      <c r="G8484">
        <v>0</v>
      </c>
      <c r="H8484">
        <v>0</v>
      </c>
      <c r="I8484">
        <v>0</v>
      </c>
      <c r="J8484">
        <v>0</v>
      </c>
      <c r="K8484">
        <v>0</v>
      </c>
      <c r="L8484">
        <v>0</v>
      </c>
      <c r="M8484">
        <v>23</v>
      </c>
      <c r="N8484">
        <v>0</v>
      </c>
      <c r="O8484">
        <v>0</v>
      </c>
      <c r="P8484">
        <v>0</v>
      </c>
      <c r="Q8484">
        <v>0</v>
      </c>
    </row>
    <row r="8485" spans="1:17" x14ac:dyDescent="0.2">
      <c r="A8485" t="s">
        <v>25508</v>
      </c>
      <c r="B8485" t="s">
        <v>86</v>
      </c>
      <c r="C8485" t="s">
        <v>178</v>
      </c>
      <c r="D8485" t="s">
        <v>17029</v>
      </c>
      <c r="E8485" t="s">
        <v>81</v>
      </c>
      <c r="F8485" t="s">
        <v>4887</v>
      </c>
      <c r="G8485">
        <v>0</v>
      </c>
      <c r="H8485">
        <v>23</v>
      </c>
      <c r="I8485">
        <v>1</v>
      </c>
      <c r="J8485">
        <v>20</v>
      </c>
      <c r="K8485">
        <v>1</v>
      </c>
      <c r="L8485">
        <v>1</v>
      </c>
      <c r="M8485">
        <v>0</v>
      </c>
      <c r="N8485">
        <v>0</v>
      </c>
      <c r="O8485">
        <v>0</v>
      </c>
      <c r="P8485">
        <v>0</v>
      </c>
      <c r="Q8485">
        <v>0</v>
      </c>
    </row>
    <row r="8486" spans="1:17" x14ac:dyDescent="0.2">
      <c r="A8486" t="s">
        <v>25509</v>
      </c>
      <c r="B8486" t="s">
        <v>86</v>
      </c>
      <c r="C8486" t="s">
        <v>178</v>
      </c>
      <c r="D8486" t="s">
        <v>17029</v>
      </c>
      <c r="E8486" t="s">
        <v>81</v>
      </c>
      <c r="F8486" t="s">
        <v>4889</v>
      </c>
      <c r="G8486">
        <v>0</v>
      </c>
      <c r="H8486">
        <v>0</v>
      </c>
      <c r="I8486">
        <v>0</v>
      </c>
      <c r="J8486">
        <v>0</v>
      </c>
      <c r="K8486">
        <v>0</v>
      </c>
      <c r="L8486">
        <v>0</v>
      </c>
      <c r="M8486">
        <v>23</v>
      </c>
      <c r="N8486">
        <v>0</v>
      </c>
      <c r="O8486">
        <v>0</v>
      </c>
      <c r="P8486">
        <v>0</v>
      </c>
      <c r="Q8486">
        <v>0</v>
      </c>
    </row>
    <row r="8487" spans="1:17" x14ac:dyDescent="0.2">
      <c r="A8487" t="s">
        <v>25510</v>
      </c>
      <c r="B8487" t="s">
        <v>86</v>
      </c>
      <c r="C8487" t="s">
        <v>178</v>
      </c>
      <c r="D8487" t="s">
        <v>17029</v>
      </c>
      <c r="E8487" t="s">
        <v>81</v>
      </c>
      <c r="F8487" t="s">
        <v>4871</v>
      </c>
      <c r="G8487">
        <v>0</v>
      </c>
      <c r="H8487">
        <v>0</v>
      </c>
      <c r="I8487">
        <v>0</v>
      </c>
      <c r="J8487">
        <v>0</v>
      </c>
      <c r="K8487">
        <v>0</v>
      </c>
      <c r="L8487">
        <v>0</v>
      </c>
      <c r="M8487">
        <v>0</v>
      </c>
      <c r="N8487">
        <v>23</v>
      </c>
      <c r="O8487">
        <v>22</v>
      </c>
      <c r="P8487">
        <v>1</v>
      </c>
      <c r="Q8487">
        <v>0</v>
      </c>
    </row>
    <row r="8488" spans="1:17" x14ac:dyDescent="0.2">
      <c r="A8488" t="s">
        <v>25511</v>
      </c>
      <c r="B8488" t="s">
        <v>86</v>
      </c>
      <c r="C8488" t="s">
        <v>178</v>
      </c>
      <c r="D8488" t="s">
        <v>17029</v>
      </c>
      <c r="E8488" t="s">
        <v>81</v>
      </c>
      <c r="F8488" t="s">
        <v>4873</v>
      </c>
      <c r="G8488">
        <v>0</v>
      </c>
      <c r="H8488">
        <v>0</v>
      </c>
      <c r="I8488">
        <v>0</v>
      </c>
      <c r="J8488">
        <v>0</v>
      </c>
      <c r="K8488">
        <v>0</v>
      </c>
      <c r="L8488">
        <v>0</v>
      </c>
      <c r="M8488">
        <v>0</v>
      </c>
      <c r="N8488">
        <v>21</v>
      </c>
      <c r="O8488">
        <v>20</v>
      </c>
      <c r="P8488">
        <v>1</v>
      </c>
      <c r="Q8488">
        <v>0</v>
      </c>
    </row>
    <row r="8489" spans="1:17" x14ac:dyDescent="0.2">
      <c r="A8489" t="s">
        <v>25512</v>
      </c>
      <c r="B8489" t="s">
        <v>86</v>
      </c>
      <c r="C8489" t="s">
        <v>178</v>
      </c>
      <c r="D8489" t="s">
        <v>17029</v>
      </c>
      <c r="E8489" t="s">
        <v>81</v>
      </c>
      <c r="F8489" t="s">
        <v>17019</v>
      </c>
      <c r="G8489">
        <v>23</v>
      </c>
      <c r="H8489">
        <v>0</v>
      </c>
      <c r="I8489">
        <v>0</v>
      </c>
      <c r="J8489">
        <v>0</v>
      </c>
      <c r="K8489">
        <v>0</v>
      </c>
      <c r="L8489">
        <v>0</v>
      </c>
      <c r="M8489">
        <v>0</v>
      </c>
      <c r="N8489">
        <v>0</v>
      </c>
      <c r="O8489">
        <v>0</v>
      </c>
      <c r="P8489">
        <v>0</v>
      </c>
      <c r="Q8489">
        <v>0</v>
      </c>
    </row>
    <row r="8490" spans="1:17" x14ac:dyDescent="0.2">
      <c r="A8490" t="s">
        <v>25513</v>
      </c>
      <c r="B8490" t="s">
        <v>86</v>
      </c>
      <c r="C8490" t="s">
        <v>178</v>
      </c>
      <c r="D8490" t="s">
        <v>17021</v>
      </c>
      <c r="E8490" t="s">
        <v>81</v>
      </c>
      <c r="F8490" t="s">
        <v>17022</v>
      </c>
      <c r="G8490">
        <v>0</v>
      </c>
      <c r="H8490">
        <v>0</v>
      </c>
      <c r="I8490">
        <v>0</v>
      </c>
      <c r="J8490">
        <v>0</v>
      </c>
      <c r="K8490">
        <v>0</v>
      </c>
      <c r="L8490">
        <v>0</v>
      </c>
      <c r="M8490">
        <v>0</v>
      </c>
      <c r="N8490">
        <v>2</v>
      </c>
      <c r="O8490">
        <v>1</v>
      </c>
      <c r="P8490">
        <v>1</v>
      </c>
      <c r="Q8490">
        <v>0</v>
      </c>
    </row>
    <row r="8491" spans="1:17" x14ac:dyDescent="0.2">
      <c r="A8491" t="s">
        <v>25514</v>
      </c>
      <c r="B8491" t="s">
        <v>86</v>
      </c>
      <c r="C8491" t="s">
        <v>178</v>
      </c>
      <c r="D8491" t="s">
        <v>17021</v>
      </c>
      <c r="E8491" t="s">
        <v>81</v>
      </c>
      <c r="F8491" t="s">
        <v>17019</v>
      </c>
      <c r="G8491">
        <v>2</v>
      </c>
      <c r="H8491">
        <v>0</v>
      </c>
      <c r="I8491">
        <v>0</v>
      </c>
      <c r="J8491">
        <v>0</v>
      </c>
      <c r="K8491">
        <v>0</v>
      </c>
      <c r="L8491">
        <v>0</v>
      </c>
      <c r="M8491">
        <v>0</v>
      </c>
      <c r="N8491">
        <v>0</v>
      </c>
      <c r="O8491">
        <v>0</v>
      </c>
      <c r="P8491">
        <v>0</v>
      </c>
      <c r="Q8491">
        <v>0</v>
      </c>
    </row>
    <row r="8492" spans="1:17" x14ac:dyDescent="0.2">
      <c r="A8492" t="s">
        <v>25515</v>
      </c>
      <c r="B8492" t="s">
        <v>86</v>
      </c>
      <c r="C8492" t="s">
        <v>179</v>
      </c>
      <c r="D8492" t="s">
        <v>17029</v>
      </c>
      <c r="E8492" t="s">
        <v>79</v>
      </c>
      <c r="F8492" t="s">
        <v>4875</v>
      </c>
      <c r="G8492">
        <v>0</v>
      </c>
      <c r="H8492">
        <v>17</v>
      </c>
      <c r="I8492">
        <v>1</v>
      </c>
      <c r="J8492">
        <v>13</v>
      </c>
      <c r="K8492">
        <v>1</v>
      </c>
      <c r="L8492">
        <v>2</v>
      </c>
      <c r="M8492">
        <v>0</v>
      </c>
      <c r="N8492">
        <v>0</v>
      </c>
      <c r="O8492">
        <v>0</v>
      </c>
      <c r="P8492">
        <v>0</v>
      </c>
      <c r="Q8492">
        <v>0</v>
      </c>
    </row>
    <row r="8493" spans="1:17" x14ac:dyDescent="0.2">
      <c r="A8493" t="s">
        <v>25516</v>
      </c>
      <c r="B8493" t="s">
        <v>86</v>
      </c>
      <c r="C8493" t="s">
        <v>179</v>
      </c>
      <c r="D8493" t="s">
        <v>17029</v>
      </c>
      <c r="E8493" t="s">
        <v>79</v>
      </c>
      <c r="F8493" t="s">
        <v>4877</v>
      </c>
      <c r="G8493">
        <v>0</v>
      </c>
      <c r="H8493">
        <v>17</v>
      </c>
      <c r="I8493">
        <v>1</v>
      </c>
      <c r="J8493">
        <v>9</v>
      </c>
      <c r="K8493">
        <v>2</v>
      </c>
      <c r="L8493">
        <v>5</v>
      </c>
      <c r="M8493">
        <v>0</v>
      </c>
      <c r="N8493">
        <v>0</v>
      </c>
      <c r="O8493">
        <v>0</v>
      </c>
      <c r="P8493">
        <v>0</v>
      </c>
      <c r="Q8493">
        <v>0</v>
      </c>
    </row>
    <row r="8494" spans="1:17" x14ac:dyDescent="0.2">
      <c r="A8494" t="s">
        <v>25517</v>
      </c>
      <c r="B8494" t="s">
        <v>86</v>
      </c>
      <c r="C8494" t="s">
        <v>179</v>
      </c>
      <c r="D8494" t="s">
        <v>17029</v>
      </c>
      <c r="E8494" t="s">
        <v>79</v>
      </c>
      <c r="F8494" t="s">
        <v>4879</v>
      </c>
      <c r="G8494">
        <v>0</v>
      </c>
      <c r="H8494">
        <v>0</v>
      </c>
      <c r="I8494">
        <v>0</v>
      </c>
      <c r="J8494">
        <v>0</v>
      </c>
      <c r="K8494">
        <v>0</v>
      </c>
      <c r="L8494">
        <v>0</v>
      </c>
      <c r="M8494">
        <v>17</v>
      </c>
      <c r="N8494">
        <v>0</v>
      </c>
      <c r="O8494">
        <v>0</v>
      </c>
      <c r="P8494">
        <v>0</v>
      </c>
      <c r="Q8494">
        <v>0</v>
      </c>
    </row>
    <row r="8495" spans="1:17" x14ac:dyDescent="0.2">
      <c r="A8495" t="s">
        <v>25518</v>
      </c>
      <c r="B8495" t="s">
        <v>86</v>
      </c>
      <c r="C8495" t="s">
        <v>179</v>
      </c>
      <c r="D8495" t="s">
        <v>17029</v>
      </c>
      <c r="E8495" t="s">
        <v>79</v>
      </c>
      <c r="F8495" t="s">
        <v>4881</v>
      </c>
      <c r="G8495">
        <v>0</v>
      </c>
      <c r="H8495">
        <v>17</v>
      </c>
      <c r="I8495">
        <v>1</v>
      </c>
      <c r="J8495">
        <v>9</v>
      </c>
      <c r="K8495">
        <v>2</v>
      </c>
      <c r="L8495">
        <v>5</v>
      </c>
      <c r="M8495">
        <v>0</v>
      </c>
      <c r="N8495">
        <v>0</v>
      </c>
      <c r="O8495">
        <v>0</v>
      </c>
      <c r="P8495">
        <v>0</v>
      </c>
      <c r="Q8495">
        <v>0</v>
      </c>
    </row>
    <row r="8496" spans="1:17" x14ac:dyDescent="0.2">
      <c r="A8496" t="s">
        <v>25519</v>
      </c>
      <c r="B8496" t="s">
        <v>86</v>
      </c>
      <c r="C8496" t="s">
        <v>179</v>
      </c>
      <c r="D8496" t="s">
        <v>17029</v>
      </c>
      <c r="E8496" t="s">
        <v>79</v>
      </c>
      <c r="F8496" t="s">
        <v>4883</v>
      </c>
      <c r="G8496">
        <v>0</v>
      </c>
      <c r="H8496">
        <v>17</v>
      </c>
      <c r="I8496">
        <v>1</v>
      </c>
      <c r="J8496">
        <v>9</v>
      </c>
      <c r="K8496">
        <v>2</v>
      </c>
      <c r="L8496">
        <v>5</v>
      </c>
      <c r="M8496">
        <v>0</v>
      </c>
      <c r="N8496">
        <v>0</v>
      </c>
      <c r="O8496">
        <v>0</v>
      </c>
      <c r="P8496">
        <v>0</v>
      </c>
      <c r="Q8496">
        <v>0</v>
      </c>
    </row>
    <row r="8497" spans="1:17" x14ac:dyDescent="0.2">
      <c r="A8497" t="s">
        <v>25520</v>
      </c>
      <c r="B8497" t="s">
        <v>86</v>
      </c>
      <c r="C8497" t="s">
        <v>179</v>
      </c>
      <c r="D8497" t="s">
        <v>17029</v>
      </c>
      <c r="E8497" t="s">
        <v>79</v>
      </c>
      <c r="F8497" t="s">
        <v>4885</v>
      </c>
      <c r="G8497">
        <v>0</v>
      </c>
      <c r="H8497">
        <v>0</v>
      </c>
      <c r="I8497">
        <v>0</v>
      </c>
      <c r="J8497">
        <v>0</v>
      </c>
      <c r="K8497">
        <v>0</v>
      </c>
      <c r="L8497">
        <v>0</v>
      </c>
      <c r="M8497">
        <v>17</v>
      </c>
      <c r="N8497">
        <v>0</v>
      </c>
      <c r="O8497">
        <v>0</v>
      </c>
      <c r="P8497">
        <v>0</v>
      </c>
      <c r="Q8497">
        <v>0</v>
      </c>
    </row>
    <row r="8498" spans="1:17" x14ac:dyDescent="0.2">
      <c r="A8498" t="s">
        <v>25521</v>
      </c>
      <c r="B8498" t="s">
        <v>86</v>
      </c>
      <c r="C8498" t="s">
        <v>179</v>
      </c>
      <c r="D8498" t="s">
        <v>17029</v>
      </c>
      <c r="E8498" t="s">
        <v>79</v>
      </c>
      <c r="F8498" t="s">
        <v>4887</v>
      </c>
      <c r="G8498">
        <v>0</v>
      </c>
      <c r="H8498">
        <v>17</v>
      </c>
      <c r="I8498">
        <v>1</v>
      </c>
      <c r="J8498">
        <v>13</v>
      </c>
      <c r="K8498">
        <v>1</v>
      </c>
      <c r="L8498">
        <v>2</v>
      </c>
      <c r="M8498">
        <v>0</v>
      </c>
      <c r="N8498">
        <v>0</v>
      </c>
      <c r="O8498">
        <v>0</v>
      </c>
      <c r="P8498">
        <v>0</v>
      </c>
      <c r="Q8498">
        <v>0</v>
      </c>
    </row>
    <row r="8499" spans="1:17" x14ac:dyDescent="0.2">
      <c r="A8499" t="s">
        <v>25522</v>
      </c>
      <c r="B8499" t="s">
        <v>86</v>
      </c>
      <c r="C8499" t="s">
        <v>179</v>
      </c>
      <c r="D8499" t="s">
        <v>17029</v>
      </c>
      <c r="E8499" t="s">
        <v>79</v>
      </c>
      <c r="F8499" t="s">
        <v>4889</v>
      </c>
      <c r="G8499">
        <v>0</v>
      </c>
      <c r="H8499">
        <v>0</v>
      </c>
      <c r="I8499">
        <v>0</v>
      </c>
      <c r="J8499">
        <v>0</v>
      </c>
      <c r="K8499">
        <v>0</v>
      </c>
      <c r="L8499">
        <v>0</v>
      </c>
      <c r="M8499">
        <v>17</v>
      </c>
      <c r="N8499">
        <v>0</v>
      </c>
      <c r="O8499">
        <v>0</v>
      </c>
      <c r="P8499">
        <v>0</v>
      </c>
      <c r="Q8499">
        <v>0</v>
      </c>
    </row>
    <row r="8500" spans="1:17" x14ac:dyDescent="0.2">
      <c r="A8500" t="s">
        <v>25523</v>
      </c>
      <c r="B8500" t="s">
        <v>86</v>
      </c>
      <c r="C8500" t="s">
        <v>179</v>
      </c>
      <c r="D8500" t="s">
        <v>17029</v>
      </c>
      <c r="E8500" t="s">
        <v>79</v>
      </c>
      <c r="F8500" t="s">
        <v>4871</v>
      </c>
      <c r="G8500">
        <v>0</v>
      </c>
      <c r="H8500">
        <v>0</v>
      </c>
      <c r="I8500">
        <v>0</v>
      </c>
      <c r="J8500">
        <v>0</v>
      </c>
      <c r="K8500">
        <v>0</v>
      </c>
      <c r="L8500">
        <v>0</v>
      </c>
      <c r="M8500">
        <v>0</v>
      </c>
      <c r="N8500">
        <v>17</v>
      </c>
      <c r="O8500">
        <v>12</v>
      </c>
      <c r="P8500">
        <v>5</v>
      </c>
      <c r="Q8500">
        <v>0</v>
      </c>
    </row>
    <row r="8501" spans="1:17" x14ac:dyDescent="0.2">
      <c r="A8501" t="s">
        <v>25524</v>
      </c>
      <c r="B8501" t="s">
        <v>86</v>
      </c>
      <c r="C8501" t="s">
        <v>179</v>
      </c>
      <c r="D8501" t="s">
        <v>17029</v>
      </c>
      <c r="E8501" t="s">
        <v>79</v>
      </c>
      <c r="F8501" t="s">
        <v>4873</v>
      </c>
      <c r="G8501">
        <v>0</v>
      </c>
      <c r="H8501">
        <v>0</v>
      </c>
      <c r="I8501">
        <v>0</v>
      </c>
      <c r="J8501">
        <v>0</v>
      </c>
      <c r="K8501">
        <v>0</v>
      </c>
      <c r="L8501">
        <v>0</v>
      </c>
      <c r="M8501">
        <v>0</v>
      </c>
      <c r="N8501">
        <v>16</v>
      </c>
      <c r="O8501">
        <v>11</v>
      </c>
      <c r="P8501">
        <v>5</v>
      </c>
      <c r="Q8501">
        <v>0</v>
      </c>
    </row>
    <row r="8502" spans="1:17" x14ac:dyDescent="0.2">
      <c r="A8502" t="s">
        <v>25525</v>
      </c>
      <c r="B8502" t="s">
        <v>86</v>
      </c>
      <c r="C8502" t="s">
        <v>179</v>
      </c>
      <c r="D8502" t="s">
        <v>17029</v>
      </c>
      <c r="E8502" t="s">
        <v>79</v>
      </c>
      <c r="F8502" t="s">
        <v>17019</v>
      </c>
      <c r="G8502">
        <v>17</v>
      </c>
      <c r="H8502">
        <v>0</v>
      </c>
      <c r="I8502">
        <v>0</v>
      </c>
      <c r="J8502">
        <v>0</v>
      </c>
      <c r="K8502">
        <v>0</v>
      </c>
      <c r="L8502">
        <v>0</v>
      </c>
      <c r="M8502">
        <v>0</v>
      </c>
      <c r="N8502">
        <v>0</v>
      </c>
      <c r="O8502">
        <v>0</v>
      </c>
      <c r="P8502">
        <v>0</v>
      </c>
      <c r="Q8502">
        <v>0</v>
      </c>
    </row>
    <row r="8503" spans="1:17" x14ac:dyDescent="0.2">
      <c r="A8503" t="s">
        <v>25526</v>
      </c>
      <c r="B8503" t="s">
        <v>86</v>
      </c>
      <c r="C8503" t="s">
        <v>179</v>
      </c>
      <c r="D8503" t="s">
        <v>17029</v>
      </c>
      <c r="E8503" t="s">
        <v>81</v>
      </c>
      <c r="F8503" t="s">
        <v>4875</v>
      </c>
      <c r="G8503">
        <v>0</v>
      </c>
      <c r="H8503">
        <v>10</v>
      </c>
      <c r="I8503">
        <v>1</v>
      </c>
      <c r="J8503">
        <v>8</v>
      </c>
      <c r="K8503">
        <v>1</v>
      </c>
      <c r="L8503">
        <v>0</v>
      </c>
      <c r="M8503">
        <v>0</v>
      </c>
      <c r="N8503">
        <v>0</v>
      </c>
      <c r="O8503">
        <v>0</v>
      </c>
      <c r="P8503">
        <v>0</v>
      </c>
      <c r="Q8503">
        <v>0</v>
      </c>
    </row>
    <row r="8504" spans="1:17" x14ac:dyDescent="0.2">
      <c r="A8504" t="s">
        <v>25527</v>
      </c>
      <c r="B8504" t="s">
        <v>86</v>
      </c>
      <c r="C8504" t="s">
        <v>179</v>
      </c>
      <c r="D8504" t="s">
        <v>17029</v>
      </c>
      <c r="E8504" t="s">
        <v>81</v>
      </c>
      <c r="F8504" t="s">
        <v>4877</v>
      </c>
      <c r="G8504">
        <v>0</v>
      </c>
      <c r="H8504">
        <v>10</v>
      </c>
      <c r="I8504">
        <v>0</v>
      </c>
      <c r="J8504">
        <v>9</v>
      </c>
      <c r="K8504">
        <v>0</v>
      </c>
      <c r="L8504">
        <v>1</v>
      </c>
      <c r="M8504">
        <v>0</v>
      </c>
      <c r="N8504">
        <v>0</v>
      </c>
      <c r="O8504">
        <v>0</v>
      </c>
      <c r="P8504">
        <v>0</v>
      </c>
      <c r="Q8504">
        <v>0</v>
      </c>
    </row>
    <row r="8505" spans="1:17" x14ac:dyDescent="0.2">
      <c r="A8505" t="s">
        <v>25528</v>
      </c>
      <c r="B8505" t="s">
        <v>86</v>
      </c>
      <c r="C8505" t="s">
        <v>179</v>
      </c>
      <c r="D8505" t="s">
        <v>17029</v>
      </c>
      <c r="E8505" t="s">
        <v>81</v>
      </c>
      <c r="F8505" t="s">
        <v>4879</v>
      </c>
      <c r="G8505">
        <v>0</v>
      </c>
      <c r="H8505">
        <v>0</v>
      </c>
      <c r="I8505">
        <v>0</v>
      </c>
      <c r="J8505">
        <v>0</v>
      </c>
      <c r="K8505">
        <v>0</v>
      </c>
      <c r="L8505">
        <v>0</v>
      </c>
      <c r="M8505">
        <v>10</v>
      </c>
      <c r="N8505">
        <v>0</v>
      </c>
      <c r="O8505">
        <v>0</v>
      </c>
      <c r="P8505">
        <v>0</v>
      </c>
      <c r="Q8505">
        <v>0</v>
      </c>
    </row>
    <row r="8506" spans="1:17" x14ac:dyDescent="0.2">
      <c r="A8506" t="s">
        <v>25529</v>
      </c>
      <c r="B8506" t="s">
        <v>86</v>
      </c>
      <c r="C8506" t="s">
        <v>179</v>
      </c>
      <c r="D8506" t="s">
        <v>17029</v>
      </c>
      <c r="E8506" t="s">
        <v>81</v>
      </c>
      <c r="F8506" t="s">
        <v>4881</v>
      </c>
      <c r="G8506">
        <v>0</v>
      </c>
      <c r="H8506">
        <v>10</v>
      </c>
      <c r="I8506">
        <v>0</v>
      </c>
      <c r="J8506">
        <v>9</v>
      </c>
      <c r="K8506">
        <v>0</v>
      </c>
      <c r="L8506">
        <v>1</v>
      </c>
      <c r="M8506">
        <v>0</v>
      </c>
      <c r="N8506">
        <v>0</v>
      </c>
      <c r="O8506">
        <v>0</v>
      </c>
      <c r="P8506">
        <v>0</v>
      </c>
      <c r="Q8506">
        <v>0</v>
      </c>
    </row>
    <row r="8507" spans="1:17" x14ac:dyDescent="0.2">
      <c r="A8507" t="s">
        <v>25530</v>
      </c>
      <c r="B8507" t="s">
        <v>86</v>
      </c>
      <c r="C8507" t="s">
        <v>179</v>
      </c>
      <c r="D8507" t="s">
        <v>17029</v>
      </c>
      <c r="E8507" t="s">
        <v>81</v>
      </c>
      <c r="F8507" t="s">
        <v>4883</v>
      </c>
      <c r="G8507">
        <v>0</v>
      </c>
      <c r="H8507">
        <v>10</v>
      </c>
      <c r="I8507">
        <v>0</v>
      </c>
      <c r="J8507">
        <v>9</v>
      </c>
      <c r="K8507">
        <v>0</v>
      </c>
      <c r="L8507">
        <v>1</v>
      </c>
      <c r="M8507">
        <v>0</v>
      </c>
      <c r="N8507">
        <v>0</v>
      </c>
      <c r="O8507">
        <v>0</v>
      </c>
      <c r="P8507">
        <v>0</v>
      </c>
      <c r="Q8507">
        <v>0</v>
      </c>
    </row>
    <row r="8508" spans="1:17" x14ac:dyDescent="0.2">
      <c r="A8508" t="s">
        <v>25531</v>
      </c>
      <c r="B8508" t="s">
        <v>86</v>
      </c>
      <c r="C8508" t="s">
        <v>179</v>
      </c>
      <c r="D8508" t="s">
        <v>17029</v>
      </c>
      <c r="E8508" t="s">
        <v>81</v>
      </c>
      <c r="F8508" t="s">
        <v>4885</v>
      </c>
      <c r="G8508">
        <v>0</v>
      </c>
      <c r="H8508">
        <v>0</v>
      </c>
      <c r="I8508">
        <v>0</v>
      </c>
      <c r="J8508">
        <v>0</v>
      </c>
      <c r="K8508">
        <v>0</v>
      </c>
      <c r="L8508">
        <v>0</v>
      </c>
      <c r="M8508">
        <v>10</v>
      </c>
      <c r="N8508">
        <v>0</v>
      </c>
      <c r="O8508">
        <v>0</v>
      </c>
      <c r="P8508">
        <v>0</v>
      </c>
      <c r="Q8508">
        <v>0</v>
      </c>
    </row>
    <row r="8509" spans="1:17" x14ac:dyDescent="0.2">
      <c r="A8509" t="s">
        <v>25532</v>
      </c>
      <c r="B8509" t="s">
        <v>86</v>
      </c>
      <c r="C8509" t="s">
        <v>179</v>
      </c>
      <c r="D8509" t="s">
        <v>17029</v>
      </c>
      <c r="E8509" t="s">
        <v>81</v>
      </c>
      <c r="F8509" t="s">
        <v>4887</v>
      </c>
      <c r="G8509">
        <v>0</v>
      </c>
      <c r="H8509">
        <v>10</v>
      </c>
      <c r="I8509">
        <v>0</v>
      </c>
      <c r="J8509">
        <v>9</v>
      </c>
      <c r="K8509">
        <v>1</v>
      </c>
      <c r="L8509">
        <v>0</v>
      </c>
      <c r="M8509">
        <v>0</v>
      </c>
      <c r="N8509">
        <v>0</v>
      </c>
      <c r="O8509">
        <v>0</v>
      </c>
      <c r="P8509">
        <v>0</v>
      </c>
      <c r="Q8509">
        <v>0</v>
      </c>
    </row>
    <row r="8510" spans="1:17" x14ac:dyDescent="0.2">
      <c r="A8510" t="s">
        <v>25533</v>
      </c>
      <c r="B8510" t="s">
        <v>86</v>
      </c>
      <c r="C8510" t="s">
        <v>179</v>
      </c>
      <c r="D8510" t="s">
        <v>17029</v>
      </c>
      <c r="E8510" t="s">
        <v>81</v>
      </c>
      <c r="F8510" t="s">
        <v>4889</v>
      </c>
      <c r="G8510">
        <v>0</v>
      </c>
      <c r="H8510">
        <v>0</v>
      </c>
      <c r="I8510">
        <v>0</v>
      </c>
      <c r="J8510">
        <v>0</v>
      </c>
      <c r="K8510">
        <v>0</v>
      </c>
      <c r="L8510">
        <v>0</v>
      </c>
      <c r="M8510">
        <v>10</v>
      </c>
      <c r="N8510">
        <v>0</v>
      </c>
      <c r="O8510">
        <v>0</v>
      </c>
      <c r="P8510">
        <v>0</v>
      </c>
      <c r="Q8510">
        <v>0</v>
      </c>
    </row>
    <row r="8511" spans="1:17" x14ac:dyDescent="0.2">
      <c r="A8511" t="s">
        <v>25534</v>
      </c>
      <c r="B8511" t="s">
        <v>86</v>
      </c>
      <c r="C8511" t="s">
        <v>179</v>
      </c>
      <c r="D8511" t="s">
        <v>17029</v>
      </c>
      <c r="E8511" t="s">
        <v>81</v>
      </c>
      <c r="F8511" t="s">
        <v>4871</v>
      </c>
      <c r="G8511">
        <v>0</v>
      </c>
      <c r="H8511">
        <v>0</v>
      </c>
      <c r="I8511">
        <v>0</v>
      </c>
      <c r="J8511">
        <v>0</v>
      </c>
      <c r="K8511">
        <v>0</v>
      </c>
      <c r="L8511">
        <v>0</v>
      </c>
      <c r="M8511">
        <v>0</v>
      </c>
      <c r="N8511">
        <v>10</v>
      </c>
      <c r="O8511">
        <v>9</v>
      </c>
      <c r="P8511">
        <v>1</v>
      </c>
      <c r="Q8511">
        <v>0</v>
      </c>
    </row>
    <row r="8512" spans="1:17" x14ac:dyDescent="0.2">
      <c r="A8512" t="s">
        <v>25535</v>
      </c>
      <c r="B8512" t="s">
        <v>86</v>
      </c>
      <c r="C8512" t="s">
        <v>179</v>
      </c>
      <c r="D8512" t="s">
        <v>17029</v>
      </c>
      <c r="E8512" t="s">
        <v>81</v>
      </c>
      <c r="F8512" t="s">
        <v>4873</v>
      </c>
      <c r="G8512">
        <v>0</v>
      </c>
      <c r="H8512">
        <v>0</v>
      </c>
      <c r="I8512">
        <v>0</v>
      </c>
      <c r="J8512">
        <v>0</v>
      </c>
      <c r="K8512">
        <v>0</v>
      </c>
      <c r="L8512">
        <v>0</v>
      </c>
      <c r="M8512">
        <v>0</v>
      </c>
      <c r="N8512">
        <v>10</v>
      </c>
      <c r="O8512">
        <v>9</v>
      </c>
      <c r="P8512">
        <v>1</v>
      </c>
      <c r="Q8512">
        <v>0</v>
      </c>
    </row>
    <row r="8513" spans="1:17" x14ac:dyDescent="0.2">
      <c r="A8513" t="s">
        <v>25536</v>
      </c>
      <c r="B8513" t="s">
        <v>86</v>
      </c>
      <c r="C8513" t="s">
        <v>179</v>
      </c>
      <c r="D8513" t="s">
        <v>17029</v>
      </c>
      <c r="E8513" t="s">
        <v>81</v>
      </c>
      <c r="F8513" t="s">
        <v>17019</v>
      </c>
      <c r="G8513">
        <v>10</v>
      </c>
      <c r="H8513">
        <v>0</v>
      </c>
      <c r="I8513">
        <v>0</v>
      </c>
      <c r="J8513">
        <v>0</v>
      </c>
      <c r="K8513">
        <v>0</v>
      </c>
      <c r="L8513">
        <v>0</v>
      </c>
      <c r="M8513">
        <v>0</v>
      </c>
      <c r="N8513">
        <v>0</v>
      </c>
      <c r="O8513">
        <v>0</v>
      </c>
      <c r="P8513">
        <v>0</v>
      </c>
      <c r="Q8513">
        <v>0</v>
      </c>
    </row>
    <row r="8514" spans="1:17" x14ac:dyDescent="0.2">
      <c r="A8514" t="s">
        <v>25537</v>
      </c>
      <c r="B8514" t="s">
        <v>86</v>
      </c>
      <c r="C8514" t="s">
        <v>179</v>
      </c>
      <c r="D8514" t="s">
        <v>17021</v>
      </c>
      <c r="E8514" t="s">
        <v>79</v>
      </c>
      <c r="F8514" t="s">
        <v>17022</v>
      </c>
      <c r="G8514">
        <v>0</v>
      </c>
      <c r="H8514">
        <v>0</v>
      </c>
      <c r="I8514">
        <v>0</v>
      </c>
      <c r="J8514">
        <v>0</v>
      </c>
      <c r="K8514">
        <v>0</v>
      </c>
      <c r="L8514">
        <v>0</v>
      </c>
      <c r="M8514">
        <v>0</v>
      </c>
      <c r="N8514">
        <v>3</v>
      </c>
      <c r="O8514">
        <v>2</v>
      </c>
      <c r="P8514">
        <v>0</v>
      </c>
      <c r="Q8514">
        <v>1</v>
      </c>
    </row>
    <row r="8515" spans="1:17" x14ac:dyDescent="0.2">
      <c r="A8515" t="s">
        <v>25538</v>
      </c>
      <c r="B8515" t="s">
        <v>86</v>
      </c>
      <c r="C8515" t="s">
        <v>179</v>
      </c>
      <c r="D8515" t="s">
        <v>17021</v>
      </c>
      <c r="E8515" t="s">
        <v>79</v>
      </c>
      <c r="F8515" t="s">
        <v>17019</v>
      </c>
      <c r="G8515">
        <v>3</v>
      </c>
      <c r="H8515">
        <v>0</v>
      </c>
      <c r="I8515">
        <v>0</v>
      </c>
      <c r="J8515">
        <v>0</v>
      </c>
      <c r="K8515">
        <v>0</v>
      </c>
      <c r="L8515">
        <v>0</v>
      </c>
      <c r="M8515">
        <v>0</v>
      </c>
      <c r="N8515">
        <v>0</v>
      </c>
      <c r="O8515">
        <v>0</v>
      </c>
      <c r="P8515">
        <v>0</v>
      </c>
      <c r="Q8515">
        <v>0</v>
      </c>
    </row>
    <row r="8516" spans="1:17" x14ac:dyDescent="0.2">
      <c r="A8516" t="s">
        <v>25539</v>
      </c>
      <c r="B8516" t="s">
        <v>86</v>
      </c>
      <c r="C8516" t="s">
        <v>179</v>
      </c>
      <c r="D8516" t="s">
        <v>17021</v>
      </c>
      <c r="E8516" t="s">
        <v>81</v>
      </c>
      <c r="F8516" t="s">
        <v>17022</v>
      </c>
      <c r="G8516">
        <v>0</v>
      </c>
      <c r="H8516">
        <v>0</v>
      </c>
      <c r="I8516">
        <v>0</v>
      </c>
      <c r="J8516">
        <v>0</v>
      </c>
      <c r="K8516">
        <v>0</v>
      </c>
      <c r="L8516">
        <v>0</v>
      </c>
      <c r="M8516">
        <v>0</v>
      </c>
      <c r="N8516">
        <v>2</v>
      </c>
      <c r="O8516">
        <v>0</v>
      </c>
      <c r="P8516">
        <v>2</v>
      </c>
      <c r="Q8516">
        <v>0</v>
      </c>
    </row>
    <row r="8517" spans="1:17" x14ac:dyDescent="0.2">
      <c r="A8517" t="s">
        <v>25540</v>
      </c>
      <c r="B8517" t="s">
        <v>86</v>
      </c>
      <c r="C8517" t="s">
        <v>179</v>
      </c>
      <c r="D8517" t="s">
        <v>17021</v>
      </c>
      <c r="E8517" t="s">
        <v>81</v>
      </c>
      <c r="F8517" t="s">
        <v>17019</v>
      </c>
      <c r="G8517">
        <v>2</v>
      </c>
      <c r="H8517">
        <v>0</v>
      </c>
      <c r="I8517">
        <v>0</v>
      </c>
      <c r="J8517">
        <v>0</v>
      </c>
      <c r="K8517">
        <v>0</v>
      </c>
      <c r="L8517">
        <v>0</v>
      </c>
      <c r="M8517">
        <v>0</v>
      </c>
      <c r="N8517">
        <v>0</v>
      </c>
      <c r="O8517">
        <v>0</v>
      </c>
      <c r="P8517">
        <v>0</v>
      </c>
      <c r="Q8517">
        <v>0</v>
      </c>
    </row>
    <row r="8518" spans="1:17" x14ac:dyDescent="0.2">
      <c r="A8518" t="s">
        <v>25541</v>
      </c>
      <c r="B8518" t="s">
        <v>86</v>
      </c>
      <c r="C8518" t="s">
        <v>180</v>
      </c>
      <c r="D8518" t="s">
        <v>17029</v>
      </c>
      <c r="E8518" t="s">
        <v>79</v>
      </c>
      <c r="F8518" t="s">
        <v>4875</v>
      </c>
      <c r="G8518">
        <v>0</v>
      </c>
      <c r="H8518">
        <v>10</v>
      </c>
      <c r="I8518">
        <v>0</v>
      </c>
      <c r="J8518">
        <v>8</v>
      </c>
      <c r="K8518">
        <v>1</v>
      </c>
      <c r="L8518">
        <v>1</v>
      </c>
      <c r="M8518">
        <v>0</v>
      </c>
      <c r="N8518">
        <v>0</v>
      </c>
      <c r="O8518">
        <v>0</v>
      </c>
      <c r="P8518">
        <v>0</v>
      </c>
      <c r="Q8518">
        <v>0</v>
      </c>
    </row>
    <row r="8519" spans="1:17" x14ac:dyDescent="0.2">
      <c r="A8519" t="s">
        <v>25542</v>
      </c>
      <c r="B8519" t="s">
        <v>86</v>
      </c>
      <c r="C8519" t="s">
        <v>180</v>
      </c>
      <c r="D8519" t="s">
        <v>17029</v>
      </c>
      <c r="E8519" t="s">
        <v>79</v>
      </c>
      <c r="F8519" t="s">
        <v>4877</v>
      </c>
      <c r="G8519">
        <v>0</v>
      </c>
      <c r="H8519">
        <v>10</v>
      </c>
      <c r="I8519">
        <v>0</v>
      </c>
      <c r="J8519">
        <v>8</v>
      </c>
      <c r="K8519">
        <v>1</v>
      </c>
      <c r="L8519">
        <v>1</v>
      </c>
      <c r="M8519">
        <v>0</v>
      </c>
      <c r="N8519">
        <v>0</v>
      </c>
      <c r="O8519">
        <v>0</v>
      </c>
      <c r="P8519">
        <v>0</v>
      </c>
      <c r="Q8519">
        <v>0</v>
      </c>
    </row>
    <row r="8520" spans="1:17" x14ac:dyDescent="0.2">
      <c r="A8520" t="s">
        <v>25543</v>
      </c>
      <c r="B8520" t="s">
        <v>86</v>
      </c>
      <c r="C8520" t="s">
        <v>180</v>
      </c>
      <c r="D8520" t="s">
        <v>17029</v>
      </c>
      <c r="E8520" t="s">
        <v>79</v>
      </c>
      <c r="F8520" t="s">
        <v>4879</v>
      </c>
      <c r="G8520">
        <v>0</v>
      </c>
      <c r="H8520">
        <v>0</v>
      </c>
      <c r="I8520">
        <v>0</v>
      </c>
      <c r="J8520">
        <v>0</v>
      </c>
      <c r="K8520">
        <v>0</v>
      </c>
      <c r="L8520">
        <v>0</v>
      </c>
      <c r="M8520">
        <v>10</v>
      </c>
      <c r="N8520">
        <v>0</v>
      </c>
      <c r="O8520">
        <v>0</v>
      </c>
      <c r="P8520">
        <v>0</v>
      </c>
      <c r="Q8520">
        <v>0</v>
      </c>
    </row>
    <row r="8521" spans="1:17" x14ac:dyDescent="0.2">
      <c r="A8521" t="s">
        <v>25544</v>
      </c>
      <c r="B8521" t="s">
        <v>86</v>
      </c>
      <c r="C8521" t="s">
        <v>180</v>
      </c>
      <c r="D8521" t="s">
        <v>17029</v>
      </c>
      <c r="E8521" t="s">
        <v>79</v>
      </c>
      <c r="F8521" t="s">
        <v>4881</v>
      </c>
      <c r="G8521">
        <v>0</v>
      </c>
      <c r="H8521">
        <v>10</v>
      </c>
      <c r="I8521">
        <v>0</v>
      </c>
      <c r="J8521">
        <v>8</v>
      </c>
      <c r="K8521">
        <v>1</v>
      </c>
      <c r="L8521">
        <v>1</v>
      </c>
      <c r="M8521">
        <v>0</v>
      </c>
      <c r="N8521">
        <v>0</v>
      </c>
      <c r="O8521">
        <v>0</v>
      </c>
      <c r="P8521">
        <v>0</v>
      </c>
      <c r="Q8521">
        <v>0</v>
      </c>
    </row>
    <row r="8522" spans="1:17" x14ac:dyDescent="0.2">
      <c r="A8522" t="s">
        <v>25545</v>
      </c>
      <c r="B8522" t="s">
        <v>86</v>
      </c>
      <c r="C8522" t="s">
        <v>180</v>
      </c>
      <c r="D8522" t="s">
        <v>17029</v>
      </c>
      <c r="E8522" t="s">
        <v>79</v>
      </c>
      <c r="F8522" t="s">
        <v>4883</v>
      </c>
      <c r="G8522">
        <v>0</v>
      </c>
      <c r="H8522">
        <v>10</v>
      </c>
      <c r="I8522">
        <v>0</v>
      </c>
      <c r="J8522">
        <v>8</v>
      </c>
      <c r="K8522">
        <v>1</v>
      </c>
      <c r="L8522">
        <v>1</v>
      </c>
      <c r="M8522">
        <v>0</v>
      </c>
      <c r="N8522">
        <v>0</v>
      </c>
      <c r="O8522">
        <v>0</v>
      </c>
      <c r="P8522">
        <v>0</v>
      </c>
      <c r="Q8522">
        <v>0</v>
      </c>
    </row>
    <row r="8523" spans="1:17" x14ac:dyDescent="0.2">
      <c r="A8523" t="s">
        <v>25546</v>
      </c>
      <c r="B8523" t="s">
        <v>86</v>
      </c>
      <c r="C8523" t="s">
        <v>180</v>
      </c>
      <c r="D8523" t="s">
        <v>17029</v>
      </c>
      <c r="E8523" t="s">
        <v>79</v>
      </c>
      <c r="F8523" t="s">
        <v>4885</v>
      </c>
      <c r="G8523">
        <v>0</v>
      </c>
      <c r="H8523">
        <v>0</v>
      </c>
      <c r="I8523">
        <v>0</v>
      </c>
      <c r="J8523">
        <v>0</v>
      </c>
      <c r="K8523">
        <v>0</v>
      </c>
      <c r="L8523">
        <v>0</v>
      </c>
      <c r="M8523">
        <v>10</v>
      </c>
      <c r="N8523">
        <v>0</v>
      </c>
      <c r="O8523">
        <v>0</v>
      </c>
      <c r="P8523">
        <v>0</v>
      </c>
      <c r="Q8523">
        <v>0</v>
      </c>
    </row>
    <row r="8524" spans="1:17" x14ac:dyDescent="0.2">
      <c r="A8524" t="s">
        <v>25547</v>
      </c>
      <c r="B8524" t="s">
        <v>86</v>
      </c>
      <c r="C8524" t="s">
        <v>180</v>
      </c>
      <c r="D8524" t="s">
        <v>17029</v>
      </c>
      <c r="E8524" t="s">
        <v>79</v>
      </c>
      <c r="F8524" t="s">
        <v>4887</v>
      </c>
      <c r="G8524">
        <v>0</v>
      </c>
      <c r="H8524">
        <v>10</v>
      </c>
      <c r="I8524">
        <v>0</v>
      </c>
      <c r="J8524">
        <v>8</v>
      </c>
      <c r="K8524">
        <v>1</v>
      </c>
      <c r="L8524">
        <v>1</v>
      </c>
      <c r="M8524">
        <v>0</v>
      </c>
      <c r="N8524">
        <v>0</v>
      </c>
      <c r="O8524">
        <v>0</v>
      </c>
      <c r="P8524">
        <v>0</v>
      </c>
      <c r="Q8524">
        <v>0</v>
      </c>
    </row>
    <row r="8525" spans="1:17" x14ac:dyDescent="0.2">
      <c r="A8525" t="s">
        <v>25548</v>
      </c>
      <c r="B8525" t="s">
        <v>86</v>
      </c>
      <c r="C8525" t="s">
        <v>180</v>
      </c>
      <c r="D8525" t="s">
        <v>17029</v>
      </c>
      <c r="E8525" t="s">
        <v>79</v>
      </c>
      <c r="F8525" t="s">
        <v>4889</v>
      </c>
      <c r="G8525">
        <v>0</v>
      </c>
      <c r="H8525">
        <v>0</v>
      </c>
      <c r="I8525">
        <v>0</v>
      </c>
      <c r="J8525">
        <v>0</v>
      </c>
      <c r="K8525">
        <v>0</v>
      </c>
      <c r="L8525">
        <v>0</v>
      </c>
      <c r="M8525">
        <v>10</v>
      </c>
      <c r="N8525">
        <v>0</v>
      </c>
      <c r="O8525">
        <v>0</v>
      </c>
      <c r="P8525">
        <v>0</v>
      </c>
      <c r="Q8525">
        <v>0</v>
      </c>
    </row>
    <row r="8526" spans="1:17" x14ac:dyDescent="0.2">
      <c r="A8526" t="s">
        <v>25549</v>
      </c>
      <c r="B8526" t="s">
        <v>86</v>
      </c>
      <c r="C8526" t="s">
        <v>180</v>
      </c>
      <c r="D8526" t="s">
        <v>17029</v>
      </c>
      <c r="E8526" t="s">
        <v>79</v>
      </c>
      <c r="F8526" t="s">
        <v>4871</v>
      </c>
      <c r="G8526">
        <v>0</v>
      </c>
      <c r="H8526">
        <v>0</v>
      </c>
      <c r="I8526">
        <v>0</v>
      </c>
      <c r="J8526">
        <v>0</v>
      </c>
      <c r="K8526">
        <v>0</v>
      </c>
      <c r="L8526">
        <v>0</v>
      </c>
      <c r="M8526">
        <v>0</v>
      </c>
      <c r="N8526">
        <v>10</v>
      </c>
      <c r="O8526">
        <v>9</v>
      </c>
      <c r="P8526">
        <v>0</v>
      </c>
      <c r="Q8526">
        <v>1</v>
      </c>
    </row>
    <row r="8527" spans="1:17" x14ac:dyDescent="0.2">
      <c r="A8527" t="s">
        <v>25550</v>
      </c>
      <c r="B8527" t="s">
        <v>86</v>
      </c>
      <c r="C8527" t="s">
        <v>180</v>
      </c>
      <c r="D8527" t="s">
        <v>17029</v>
      </c>
      <c r="E8527" t="s">
        <v>79</v>
      </c>
      <c r="F8527" t="s">
        <v>4873</v>
      </c>
      <c r="G8527">
        <v>0</v>
      </c>
      <c r="H8527">
        <v>0</v>
      </c>
      <c r="I8527">
        <v>0</v>
      </c>
      <c r="J8527">
        <v>0</v>
      </c>
      <c r="K8527">
        <v>0</v>
      </c>
      <c r="L8527">
        <v>0</v>
      </c>
      <c r="M8527">
        <v>0</v>
      </c>
      <c r="N8527">
        <v>8</v>
      </c>
      <c r="O8527">
        <v>7</v>
      </c>
      <c r="P8527">
        <v>0</v>
      </c>
      <c r="Q8527">
        <v>1</v>
      </c>
    </row>
    <row r="8528" spans="1:17" x14ac:dyDescent="0.2">
      <c r="A8528" t="s">
        <v>25551</v>
      </c>
      <c r="B8528" t="s">
        <v>86</v>
      </c>
      <c r="C8528" t="s">
        <v>180</v>
      </c>
      <c r="D8528" t="s">
        <v>17029</v>
      </c>
      <c r="E8528" t="s">
        <v>79</v>
      </c>
      <c r="F8528" t="s">
        <v>17019</v>
      </c>
      <c r="G8528">
        <v>10</v>
      </c>
      <c r="H8528">
        <v>0</v>
      </c>
      <c r="I8528">
        <v>0</v>
      </c>
      <c r="J8528">
        <v>0</v>
      </c>
      <c r="K8528">
        <v>0</v>
      </c>
      <c r="L8528">
        <v>0</v>
      </c>
      <c r="M8528">
        <v>0</v>
      </c>
      <c r="N8528">
        <v>0</v>
      </c>
      <c r="O8528">
        <v>0</v>
      </c>
      <c r="P8528">
        <v>0</v>
      </c>
      <c r="Q8528">
        <v>0</v>
      </c>
    </row>
    <row r="8529" spans="1:17" x14ac:dyDescent="0.2">
      <c r="A8529" t="s">
        <v>25552</v>
      </c>
      <c r="B8529" t="s">
        <v>86</v>
      </c>
      <c r="C8529" t="s">
        <v>180</v>
      </c>
      <c r="D8529" t="s">
        <v>17029</v>
      </c>
      <c r="E8529" t="s">
        <v>81</v>
      </c>
      <c r="F8529" t="s">
        <v>4875</v>
      </c>
      <c r="G8529">
        <v>0</v>
      </c>
      <c r="H8529">
        <v>13</v>
      </c>
      <c r="I8529">
        <v>3</v>
      </c>
      <c r="J8529">
        <v>7</v>
      </c>
      <c r="K8529">
        <v>1</v>
      </c>
      <c r="L8529">
        <v>2</v>
      </c>
      <c r="M8529">
        <v>0</v>
      </c>
      <c r="N8529">
        <v>0</v>
      </c>
      <c r="O8529">
        <v>0</v>
      </c>
      <c r="P8529">
        <v>0</v>
      </c>
      <c r="Q8529">
        <v>0</v>
      </c>
    </row>
    <row r="8530" spans="1:17" x14ac:dyDescent="0.2">
      <c r="A8530" t="s">
        <v>25553</v>
      </c>
      <c r="B8530" t="s">
        <v>86</v>
      </c>
      <c r="C8530" t="s">
        <v>180</v>
      </c>
      <c r="D8530" t="s">
        <v>17029</v>
      </c>
      <c r="E8530" t="s">
        <v>81</v>
      </c>
      <c r="F8530" t="s">
        <v>4877</v>
      </c>
      <c r="G8530">
        <v>0</v>
      </c>
      <c r="H8530">
        <v>13</v>
      </c>
      <c r="I8530">
        <v>3</v>
      </c>
      <c r="J8530">
        <v>6</v>
      </c>
      <c r="K8530">
        <v>0</v>
      </c>
      <c r="L8530">
        <v>4</v>
      </c>
      <c r="M8530">
        <v>0</v>
      </c>
      <c r="N8530">
        <v>0</v>
      </c>
      <c r="O8530">
        <v>0</v>
      </c>
      <c r="P8530">
        <v>0</v>
      </c>
      <c r="Q8530">
        <v>0</v>
      </c>
    </row>
    <row r="8531" spans="1:17" x14ac:dyDescent="0.2">
      <c r="A8531" t="s">
        <v>25554</v>
      </c>
      <c r="B8531" t="s">
        <v>86</v>
      </c>
      <c r="C8531" t="s">
        <v>180</v>
      </c>
      <c r="D8531" t="s">
        <v>17029</v>
      </c>
      <c r="E8531" t="s">
        <v>81</v>
      </c>
      <c r="F8531" t="s">
        <v>4879</v>
      </c>
      <c r="G8531">
        <v>0</v>
      </c>
      <c r="H8531">
        <v>0</v>
      </c>
      <c r="I8531">
        <v>0</v>
      </c>
      <c r="J8531">
        <v>0</v>
      </c>
      <c r="K8531">
        <v>0</v>
      </c>
      <c r="L8531">
        <v>0</v>
      </c>
      <c r="M8531">
        <v>13</v>
      </c>
      <c r="N8531">
        <v>0</v>
      </c>
      <c r="O8531">
        <v>0</v>
      </c>
      <c r="P8531">
        <v>0</v>
      </c>
      <c r="Q8531">
        <v>0</v>
      </c>
    </row>
    <row r="8532" spans="1:17" x14ac:dyDescent="0.2">
      <c r="A8532" t="s">
        <v>25555</v>
      </c>
      <c r="B8532" t="s">
        <v>86</v>
      </c>
      <c r="C8532" t="s">
        <v>180</v>
      </c>
      <c r="D8532" t="s">
        <v>17029</v>
      </c>
      <c r="E8532" t="s">
        <v>81</v>
      </c>
      <c r="F8532" t="s">
        <v>4881</v>
      </c>
      <c r="G8532">
        <v>0</v>
      </c>
      <c r="H8532">
        <v>13</v>
      </c>
      <c r="I8532">
        <v>3</v>
      </c>
      <c r="J8532">
        <v>6</v>
      </c>
      <c r="K8532">
        <v>0</v>
      </c>
      <c r="L8532">
        <v>4</v>
      </c>
      <c r="M8532">
        <v>0</v>
      </c>
      <c r="N8532">
        <v>0</v>
      </c>
      <c r="O8532">
        <v>0</v>
      </c>
      <c r="P8532">
        <v>0</v>
      </c>
      <c r="Q8532">
        <v>0</v>
      </c>
    </row>
    <row r="8533" spans="1:17" x14ac:dyDescent="0.2">
      <c r="A8533" t="s">
        <v>25556</v>
      </c>
      <c r="B8533" t="s">
        <v>86</v>
      </c>
      <c r="C8533" t="s">
        <v>180</v>
      </c>
      <c r="D8533" t="s">
        <v>17029</v>
      </c>
      <c r="E8533" t="s">
        <v>81</v>
      </c>
      <c r="F8533" t="s">
        <v>4883</v>
      </c>
      <c r="G8533">
        <v>0</v>
      </c>
      <c r="H8533">
        <v>13</v>
      </c>
      <c r="I8533">
        <v>3</v>
      </c>
      <c r="J8533">
        <v>6</v>
      </c>
      <c r="K8533">
        <v>0</v>
      </c>
      <c r="L8533">
        <v>4</v>
      </c>
      <c r="M8533">
        <v>0</v>
      </c>
      <c r="N8533">
        <v>0</v>
      </c>
      <c r="O8533">
        <v>0</v>
      </c>
      <c r="P8533">
        <v>0</v>
      </c>
      <c r="Q8533">
        <v>0</v>
      </c>
    </row>
    <row r="8534" spans="1:17" x14ac:dyDescent="0.2">
      <c r="A8534" t="s">
        <v>25557</v>
      </c>
      <c r="B8534" t="s">
        <v>86</v>
      </c>
      <c r="C8534" t="s">
        <v>180</v>
      </c>
      <c r="D8534" t="s">
        <v>17029</v>
      </c>
      <c r="E8534" t="s">
        <v>81</v>
      </c>
      <c r="F8534" t="s">
        <v>4885</v>
      </c>
      <c r="G8534">
        <v>0</v>
      </c>
      <c r="H8534">
        <v>0</v>
      </c>
      <c r="I8534">
        <v>0</v>
      </c>
      <c r="J8534">
        <v>0</v>
      </c>
      <c r="K8534">
        <v>0</v>
      </c>
      <c r="L8534">
        <v>0</v>
      </c>
      <c r="M8534">
        <v>13</v>
      </c>
      <c r="N8534">
        <v>0</v>
      </c>
      <c r="O8534">
        <v>0</v>
      </c>
      <c r="P8534">
        <v>0</v>
      </c>
      <c r="Q8534">
        <v>0</v>
      </c>
    </row>
    <row r="8535" spans="1:17" x14ac:dyDescent="0.2">
      <c r="A8535" t="s">
        <v>25558</v>
      </c>
      <c r="B8535" t="s">
        <v>86</v>
      </c>
      <c r="C8535" t="s">
        <v>180</v>
      </c>
      <c r="D8535" t="s">
        <v>17029</v>
      </c>
      <c r="E8535" t="s">
        <v>81</v>
      </c>
      <c r="F8535" t="s">
        <v>4887</v>
      </c>
      <c r="G8535">
        <v>0</v>
      </c>
      <c r="H8535">
        <v>13</v>
      </c>
      <c r="I8535">
        <v>3</v>
      </c>
      <c r="J8535">
        <v>7</v>
      </c>
      <c r="K8535">
        <v>1</v>
      </c>
      <c r="L8535">
        <v>2</v>
      </c>
      <c r="M8535">
        <v>0</v>
      </c>
      <c r="N8535">
        <v>0</v>
      </c>
      <c r="O8535">
        <v>0</v>
      </c>
      <c r="P8535">
        <v>0</v>
      </c>
      <c r="Q8535">
        <v>0</v>
      </c>
    </row>
    <row r="8536" spans="1:17" x14ac:dyDescent="0.2">
      <c r="A8536" t="s">
        <v>25559</v>
      </c>
      <c r="B8536" t="s">
        <v>86</v>
      </c>
      <c r="C8536" t="s">
        <v>180</v>
      </c>
      <c r="D8536" t="s">
        <v>17029</v>
      </c>
      <c r="E8536" t="s">
        <v>81</v>
      </c>
      <c r="F8536" t="s">
        <v>4889</v>
      </c>
      <c r="G8536">
        <v>0</v>
      </c>
      <c r="H8536">
        <v>0</v>
      </c>
      <c r="I8536">
        <v>0</v>
      </c>
      <c r="J8536">
        <v>0</v>
      </c>
      <c r="K8536">
        <v>0</v>
      </c>
      <c r="L8536">
        <v>0</v>
      </c>
      <c r="M8536">
        <v>13</v>
      </c>
      <c r="N8536">
        <v>0</v>
      </c>
      <c r="O8536">
        <v>0</v>
      </c>
      <c r="P8536">
        <v>0</v>
      </c>
      <c r="Q8536">
        <v>0</v>
      </c>
    </row>
    <row r="8537" spans="1:17" x14ac:dyDescent="0.2">
      <c r="A8537" t="s">
        <v>25560</v>
      </c>
      <c r="B8537" t="s">
        <v>86</v>
      </c>
      <c r="C8537" t="s">
        <v>180</v>
      </c>
      <c r="D8537" t="s">
        <v>17029</v>
      </c>
      <c r="E8537" t="s">
        <v>81</v>
      </c>
      <c r="F8537" t="s">
        <v>4871</v>
      </c>
      <c r="G8537">
        <v>0</v>
      </c>
      <c r="H8537">
        <v>0</v>
      </c>
      <c r="I8537">
        <v>0</v>
      </c>
      <c r="J8537">
        <v>0</v>
      </c>
      <c r="K8537">
        <v>0</v>
      </c>
      <c r="L8537">
        <v>0</v>
      </c>
      <c r="M8537">
        <v>0</v>
      </c>
      <c r="N8537">
        <v>13</v>
      </c>
      <c r="O8537">
        <v>10</v>
      </c>
      <c r="P8537">
        <v>0</v>
      </c>
      <c r="Q8537">
        <v>3</v>
      </c>
    </row>
    <row r="8538" spans="1:17" x14ac:dyDescent="0.2">
      <c r="A8538" t="s">
        <v>25561</v>
      </c>
      <c r="B8538" t="s">
        <v>86</v>
      </c>
      <c r="C8538" t="s">
        <v>180</v>
      </c>
      <c r="D8538" t="s">
        <v>17029</v>
      </c>
      <c r="E8538" t="s">
        <v>81</v>
      </c>
      <c r="F8538" t="s">
        <v>4873</v>
      </c>
      <c r="G8538">
        <v>0</v>
      </c>
      <c r="H8538">
        <v>0</v>
      </c>
      <c r="I8538">
        <v>0</v>
      </c>
      <c r="J8538">
        <v>0</v>
      </c>
      <c r="K8538">
        <v>0</v>
      </c>
      <c r="L8538">
        <v>0</v>
      </c>
      <c r="M8538">
        <v>0</v>
      </c>
      <c r="N8538">
        <v>13</v>
      </c>
      <c r="O8538">
        <v>10</v>
      </c>
      <c r="P8538">
        <v>0</v>
      </c>
      <c r="Q8538">
        <v>3</v>
      </c>
    </row>
    <row r="8539" spans="1:17" x14ac:dyDescent="0.2">
      <c r="A8539" t="s">
        <v>25562</v>
      </c>
      <c r="B8539" t="s">
        <v>86</v>
      </c>
      <c r="C8539" t="s">
        <v>180</v>
      </c>
      <c r="D8539" t="s">
        <v>17029</v>
      </c>
      <c r="E8539" t="s">
        <v>81</v>
      </c>
      <c r="F8539" t="s">
        <v>17019</v>
      </c>
      <c r="G8539">
        <v>13</v>
      </c>
      <c r="H8539">
        <v>0</v>
      </c>
      <c r="I8539">
        <v>0</v>
      </c>
      <c r="J8539">
        <v>0</v>
      </c>
      <c r="K8539">
        <v>0</v>
      </c>
      <c r="L8539">
        <v>0</v>
      </c>
      <c r="M8539">
        <v>0</v>
      </c>
      <c r="N8539">
        <v>0</v>
      </c>
      <c r="O8539">
        <v>0</v>
      </c>
      <c r="P8539">
        <v>0</v>
      </c>
      <c r="Q8539">
        <v>0</v>
      </c>
    </row>
    <row r="8540" spans="1:17" x14ac:dyDescent="0.2">
      <c r="A8540" t="s">
        <v>25563</v>
      </c>
      <c r="B8540" t="s">
        <v>86</v>
      </c>
      <c r="C8540" t="s">
        <v>180</v>
      </c>
      <c r="D8540" t="s">
        <v>17021</v>
      </c>
      <c r="E8540" t="s">
        <v>79</v>
      </c>
      <c r="F8540" t="s">
        <v>17022</v>
      </c>
      <c r="G8540">
        <v>0</v>
      </c>
      <c r="H8540">
        <v>0</v>
      </c>
      <c r="I8540">
        <v>0</v>
      </c>
      <c r="J8540">
        <v>0</v>
      </c>
      <c r="K8540">
        <v>0</v>
      </c>
      <c r="L8540">
        <v>0</v>
      </c>
      <c r="M8540">
        <v>0</v>
      </c>
      <c r="N8540">
        <v>1</v>
      </c>
      <c r="O8540">
        <v>1</v>
      </c>
      <c r="P8540">
        <v>0</v>
      </c>
      <c r="Q8540">
        <v>0</v>
      </c>
    </row>
    <row r="8541" spans="1:17" x14ac:dyDescent="0.2">
      <c r="A8541" t="s">
        <v>25564</v>
      </c>
      <c r="B8541" t="s">
        <v>86</v>
      </c>
      <c r="C8541" t="s">
        <v>180</v>
      </c>
      <c r="D8541" t="s">
        <v>17021</v>
      </c>
      <c r="E8541" t="s">
        <v>79</v>
      </c>
      <c r="F8541" t="s">
        <v>17019</v>
      </c>
      <c r="G8541">
        <v>1</v>
      </c>
      <c r="H8541">
        <v>0</v>
      </c>
      <c r="I8541">
        <v>0</v>
      </c>
      <c r="J8541">
        <v>0</v>
      </c>
      <c r="K8541">
        <v>0</v>
      </c>
      <c r="L8541">
        <v>0</v>
      </c>
      <c r="M8541">
        <v>0</v>
      </c>
      <c r="N8541">
        <v>0</v>
      </c>
      <c r="O8541">
        <v>0</v>
      </c>
      <c r="P8541">
        <v>0</v>
      </c>
      <c r="Q8541">
        <v>0</v>
      </c>
    </row>
    <row r="8542" spans="1:17" x14ac:dyDescent="0.2">
      <c r="A8542" t="s">
        <v>25565</v>
      </c>
      <c r="B8542" t="s">
        <v>86</v>
      </c>
      <c r="C8542" t="s">
        <v>180</v>
      </c>
      <c r="D8542" t="s">
        <v>17021</v>
      </c>
      <c r="E8542" t="s">
        <v>81</v>
      </c>
      <c r="F8542" t="s">
        <v>17022</v>
      </c>
      <c r="G8542">
        <v>0</v>
      </c>
      <c r="H8542">
        <v>0</v>
      </c>
      <c r="I8542">
        <v>0</v>
      </c>
      <c r="J8542">
        <v>0</v>
      </c>
      <c r="K8542">
        <v>0</v>
      </c>
      <c r="L8542">
        <v>0</v>
      </c>
      <c r="M8542">
        <v>0</v>
      </c>
      <c r="N8542">
        <v>2</v>
      </c>
      <c r="O8542">
        <v>2</v>
      </c>
      <c r="P8542">
        <v>0</v>
      </c>
      <c r="Q8542">
        <v>0</v>
      </c>
    </row>
    <row r="8543" spans="1:17" x14ac:dyDescent="0.2">
      <c r="A8543" t="s">
        <v>25566</v>
      </c>
      <c r="B8543" t="s">
        <v>86</v>
      </c>
      <c r="C8543" t="s">
        <v>180</v>
      </c>
      <c r="D8543" t="s">
        <v>17021</v>
      </c>
      <c r="E8543" t="s">
        <v>81</v>
      </c>
      <c r="F8543" t="s">
        <v>17019</v>
      </c>
      <c r="G8543">
        <v>2</v>
      </c>
      <c r="H8543">
        <v>0</v>
      </c>
      <c r="I8543">
        <v>0</v>
      </c>
      <c r="J8543">
        <v>0</v>
      </c>
      <c r="K8543">
        <v>0</v>
      </c>
      <c r="L8543">
        <v>0</v>
      </c>
      <c r="M8543">
        <v>0</v>
      </c>
      <c r="N8543">
        <v>0</v>
      </c>
      <c r="O8543">
        <v>0</v>
      </c>
      <c r="P8543">
        <v>0</v>
      </c>
      <c r="Q8543">
        <v>0</v>
      </c>
    </row>
    <row r="8544" spans="1:17" x14ac:dyDescent="0.2">
      <c r="A8544" t="s">
        <v>25567</v>
      </c>
      <c r="B8544" t="s">
        <v>86</v>
      </c>
      <c r="C8544" t="s">
        <v>181</v>
      </c>
      <c r="D8544" t="s">
        <v>17027</v>
      </c>
      <c r="E8544" t="s">
        <v>81</v>
      </c>
      <c r="F8544" t="s">
        <v>17019</v>
      </c>
      <c r="G8544">
        <v>1</v>
      </c>
      <c r="H8544">
        <v>0</v>
      </c>
      <c r="I8544">
        <v>0</v>
      </c>
      <c r="J8544">
        <v>0</v>
      </c>
      <c r="K8544">
        <v>0</v>
      </c>
      <c r="L8544">
        <v>0</v>
      </c>
      <c r="M8544">
        <v>0</v>
      </c>
      <c r="N8544">
        <v>0</v>
      </c>
      <c r="O8544">
        <v>0</v>
      </c>
      <c r="P8544">
        <v>0</v>
      </c>
      <c r="Q8544">
        <v>0</v>
      </c>
    </row>
    <row r="8545" spans="1:17" x14ac:dyDescent="0.2">
      <c r="A8545" t="s">
        <v>25568</v>
      </c>
      <c r="B8545" t="s">
        <v>86</v>
      </c>
      <c r="C8545" t="s">
        <v>181</v>
      </c>
      <c r="D8545" t="s">
        <v>17029</v>
      </c>
      <c r="E8545" t="s">
        <v>79</v>
      </c>
      <c r="F8545" t="s">
        <v>4875</v>
      </c>
      <c r="G8545">
        <v>0</v>
      </c>
      <c r="H8545">
        <v>34</v>
      </c>
      <c r="I8545">
        <v>2</v>
      </c>
      <c r="J8545">
        <v>29</v>
      </c>
      <c r="K8545">
        <v>3</v>
      </c>
      <c r="L8545">
        <v>0</v>
      </c>
      <c r="M8545">
        <v>0</v>
      </c>
      <c r="N8545">
        <v>0</v>
      </c>
      <c r="O8545">
        <v>0</v>
      </c>
      <c r="P8545">
        <v>0</v>
      </c>
      <c r="Q8545">
        <v>0</v>
      </c>
    </row>
    <row r="8546" spans="1:17" x14ac:dyDescent="0.2">
      <c r="A8546" t="s">
        <v>25569</v>
      </c>
      <c r="B8546" t="s">
        <v>86</v>
      </c>
      <c r="C8546" t="s">
        <v>181</v>
      </c>
      <c r="D8546" t="s">
        <v>17029</v>
      </c>
      <c r="E8546" t="s">
        <v>79</v>
      </c>
      <c r="F8546" t="s">
        <v>4877</v>
      </c>
      <c r="G8546">
        <v>0</v>
      </c>
      <c r="H8546">
        <v>34</v>
      </c>
      <c r="I8546">
        <v>2</v>
      </c>
      <c r="J8546">
        <v>28</v>
      </c>
      <c r="K8546">
        <v>2</v>
      </c>
      <c r="L8546">
        <v>2</v>
      </c>
      <c r="M8546">
        <v>0</v>
      </c>
      <c r="N8546">
        <v>0</v>
      </c>
      <c r="O8546">
        <v>0</v>
      </c>
      <c r="P8546">
        <v>0</v>
      </c>
      <c r="Q8546">
        <v>0</v>
      </c>
    </row>
    <row r="8547" spans="1:17" x14ac:dyDescent="0.2">
      <c r="A8547" t="s">
        <v>25570</v>
      </c>
      <c r="B8547" t="s">
        <v>86</v>
      </c>
      <c r="C8547" t="s">
        <v>181</v>
      </c>
      <c r="D8547" t="s">
        <v>17029</v>
      </c>
      <c r="E8547" t="s">
        <v>79</v>
      </c>
      <c r="F8547" t="s">
        <v>4879</v>
      </c>
      <c r="G8547">
        <v>0</v>
      </c>
      <c r="H8547">
        <v>0</v>
      </c>
      <c r="I8547">
        <v>0</v>
      </c>
      <c r="J8547">
        <v>0</v>
      </c>
      <c r="K8547">
        <v>0</v>
      </c>
      <c r="L8547">
        <v>0</v>
      </c>
      <c r="M8547">
        <v>34</v>
      </c>
      <c r="N8547">
        <v>0</v>
      </c>
      <c r="O8547">
        <v>0</v>
      </c>
      <c r="P8547">
        <v>0</v>
      </c>
      <c r="Q8547">
        <v>0</v>
      </c>
    </row>
    <row r="8548" spans="1:17" x14ac:dyDescent="0.2">
      <c r="A8548" t="s">
        <v>25571</v>
      </c>
      <c r="B8548" t="s">
        <v>86</v>
      </c>
      <c r="C8548" t="s">
        <v>181</v>
      </c>
      <c r="D8548" t="s">
        <v>17029</v>
      </c>
      <c r="E8548" t="s">
        <v>79</v>
      </c>
      <c r="F8548" t="s">
        <v>4881</v>
      </c>
      <c r="G8548">
        <v>0</v>
      </c>
      <c r="H8548">
        <v>34</v>
      </c>
      <c r="I8548">
        <v>2</v>
      </c>
      <c r="J8548">
        <v>28</v>
      </c>
      <c r="K8548">
        <v>2</v>
      </c>
      <c r="L8548">
        <v>2</v>
      </c>
      <c r="M8548">
        <v>0</v>
      </c>
      <c r="N8548">
        <v>0</v>
      </c>
      <c r="O8548">
        <v>0</v>
      </c>
      <c r="P8548">
        <v>0</v>
      </c>
      <c r="Q8548">
        <v>0</v>
      </c>
    </row>
    <row r="8549" spans="1:17" x14ac:dyDescent="0.2">
      <c r="A8549" t="s">
        <v>25572</v>
      </c>
      <c r="B8549" t="s">
        <v>86</v>
      </c>
      <c r="C8549" t="s">
        <v>181</v>
      </c>
      <c r="D8549" t="s">
        <v>17029</v>
      </c>
      <c r="E8549" t="s">
        <v>79</v>
      </c>
      <c r="F8549" t="s">
        <v>4883</v>
      </c>
      <c r="G8549">
        <v>0</v>
      </c>
      <c r="H8549">
        <v>34</v>
      </c>
      <c r="I8549">
        <v>2</v>
      </c>
      <c r="J8549">
        <v>28</v>
      </c>
      <c r="K8549">
        <v>2</v>
      </c>
      <c r="L8549">
        <v>2</v>
      </c>
      <c r="M8549">
        <v>0</v>
      </c>
      <c r="N8549">
        <v>0</v>
      </c>
      <c r="O8549">
        <v>0</v>
      </c>
      <c r="P8549">
        <v>0</v>
      </c>
      <c r="Q8549">
        <v>0</v>
      </c>
    </row>
    <row r="8550" spans="1:17" x14ac:dyDescent="0.2">
      <c r="A8550" t="s">
        <v>25573</v>
      </c>
      <c r="B8550" t="s">
        <v>86</v>
      </c>
      <c r="C8550" t="s">
        <v>181</v>
      </c>
      <c r="D8550" t="s">
        <v>17029</v>
      </c>
      <c r="E8550" t="s">
        <v>79</v>
      </c>
      <c r="F8550" t="s">
        <v>4885</v>
      </c>
      <c r="G8550">
        <v>0</v>
      </c>
      <c r="H8550">
        <v>0</v>
      </c>
      <c r="I8550">
        <v>0</v>
      </c>
      <c r="J8550">
        <v>0</v>
      </c>
      <c r="K8550">
        <v>0</v>
      </c>
      <c r="L8550">
        <v>0</v>
      </c>
      <c r="M8550">
        <v>34</v>
      </c>
      <c r="N8550">
        <v>0</v>
      </c>
      <c r="O8550">
        <v>0</v>
      </c>
      <c r="P8550">
        <v>0</v>
      </c>
      <c r="Q8550">
        <v>0</v>
      </c>
    </row>
    <row r="8551" spans="1:17" x14ac:dyDescent="0.2">
      <c r="A8551" t="s">
        <v>25574</v>
      </c>
      <c r="B8551" t="s">
        <v>86</v>
      </c>
      <c r="C8551" t="s">
        <v>181</v>
      </c>
      <c r="D8551" t="s">
        <v>17029</v>
      </c>
      <c r="E8551" t="s">
        <v>79</v>
      </c>
      <c r="F8551" t="s">
        <v>4887</v>
      </c>
      <c r="G8551">
        <v>0</v>
      </c>
      <c r="H8551">
        <v>34</v>
      </c>
      <c r="I8551">
        <v>2</v>
      </c>
      <c r="J8551">
        <v>29</v>
      </c>
      <c r="K8551">
        <v>3</v>
      </c>
      <c r="L8551">
        <v>0</v>
      </c>
      <c r="M8551">
        <v>0</v>
      </c>
      <c r="N8551">
        <v>0</v>
      </c>
      <c r="O8551">
        <v>0</v>
      </c>
      <c r="P8551">
        <v>0</v>
      </c>
      <c r="Q8551">
        <v>0</v>
      </c>
    </row>
    <row r="8552" spans="1:17" x14ac:dyDescent="0.2">
      <c r="A8552" t="s">
        <v>25575</v>
      </c>
      <c r="B8552" t="s">
        <v>86</v>
      </c>
      <c r="C8552" t="s">
        <v>181</v>
      </c>
      <c r="D8552" t="s">
        <v>17029</v>
      </c>
      <c r="E8552" t="s">
        <v>79</v>
      </c>
      <c r="F8552" t="s">
        <v>4889</v>
      </c>
      <c r="G8552">
        <v>0</v>
      </c>
      <c r="H8552">
        <v>0</v>
      </c>
      <c r="I8552">
        <v>0</v>
      </c>
      <c r="J8552">
        <v>0</v>
      </c>
      <c r="K8552">
        <v>0</v>
      </c>
      <c r="L8552">
        <v>0</v>
      </c>
      <c r="M8552">
        <v>34</v>
      </c>
      <c r="N8552">
        <v>0</v>
      </c>
      <c r="O8552">
        <v>0</v>
      </c>
      <c r="P8552">
        <v>0</v>
      </c>
      <c r="Q8552">
        <v>0</v>
      </c>
    </row>
    <row r="8553" spans="1:17" x14ac:dyDescent="0.2">
      <c r="A8553" t="s">
        <v>25576</v>
      </c>
      <c r="B8553" t="s">
        <v>86</v>
      </c>
      <c r="C8553" t="s">
        <v>181</v>
      </c>
      <c r="D8553" t="s">
        <v>17029</v>
      </c>
      <c r="E8553" t="s">
        <v>79</v>
      </c>
      <c r="F8553" t="s">
        <v>4871</v>
      </c>
      <c r="G8553">
        <v>0</v>
      </c>
      <c r="H8553">
        <v>0</v>
      </c>
      <c r="I8553">
        <v>0</v>
      </c>
      <c r="J8553">
        <v>0</v>
      </c>
      <c r="K8553">
        <v>0</v>
      </c>
      <c r="L8553">
        <v>0</v>
      </c>
      <c r="M8553">
        <v>0</v>
      </c>
      <c r="N8553">
        <v>33</v>
      </c>
      <c r="O8553">
        <v>31</v>
      </c>
      <c r="P8553">
        <v>2</v>
      </c>
      <c r="Q8553">
        <v>0</v>
      </c>
    </row>
    <row r="8554" spans="1:17" x14ac:dyDescent="0.2">
      <c r="A8554" t="s">
        <v>25577</v>
      </c>
      <c r="B8554" t="s">
        <v>86</v>
      </c>
      <c r="C8554" t="s">
        <v>181</v>
      </c>
      <c r="D8554" t="s">
        <v>17029</v>
      </c>
      <c r="E8554" t="s">
        <v>79</v>
      </c>
      <c r="F8554" t="s">
        <v>4873</v>
      </c>
      <c r="G8554">
        <v>0</v>
      </c>
      <c r="H8554">
        <v>0</v>
      </c>
      <c r="I8554">
        <v>0</v>
      </c>
      <c r="J8554">
        <v>0</v>
      </c>
      <c r="K8554">
        <v>0</v>
      </c>
      <c r="L8554">
        <v>0</v>
      </c>
      <c r="M8554">
        <v>0</v>
      </c>
      <c r="N8554">
        <v>26</v>
      </c>
      <c r="O8554">
        <v>25</v>
      </c>
      <c r="P8554">
        <v>1</v>
      </c>
      <c r="Q8554">
        <v>0</v>
      </c>
    </row>
    <row r="8555" spans="1:17" x14ac:dyDescent="0.2">
      <c r="A8555" t="s">
        <v>25578</v>
      </c>
      <c r="B8555" t="s">
        <v>86</v>
      </c>
      <c r="C8555" t="s">
        <v>181</v>
      </c>
      <c r="D8555" t="s">
        <v>17029</v>
      </c>
      <c r="E8555" t="s">
        <v>79</v>
      </c>
      <c r="F8555" t="s">
        <v>17019</v>
      </c>
      <c r="G8555">
        <v>34</v>
      </c>
      <c r="H8555">
        <v>0</v>
      </c>
      <c r="I8555">
        <v>0</v>
      </c>
      <c r="J8555">
        <v>0</v>
      </c>
      <c r="K8555">
        <v>0</v>
      </c>
      <c r="L8555">
        <v>0</v>
      </c>
      <c r="M8555">
        <v>0</v>
      </c>
      <c r="N8555">
        <v>0</v>
      </c>
      <c r="O8555">
        <v>0</v>
      </c>
      <c r="P8555">
        <v>0</v>
      </c>
      <c r="Q8555">
        <v>0</v>
      </c>
    </row>
    <row r="8556" spans="1:17" x14ac:dyDescent="0.2">
      <c r="A8556" t="s">
        <v>25579</v>
      </c>
      <c r="B8556" t="s">
        <v>86</v>
      </c>
      <c r="C8556" t="s">
        <v>181</v>
      </c>
      <c r="D8556" t="s">
        <v>17029</v>
      </c>
      <c r="E8556" t="s">
        <v>81</v>
      </c>
      <c r="F8556" t="s">
        <v>4875</v>
      </c>
      <c r="G8556">
        <v>0</v>
      </c>
      <c r="H8556">
        <v>13</v>
      </c>
      <c r="I8556">
        <v>1</v>
      </c>
      <c r="J8556">
        <v>8</v>
      </c>
      <c r="K8556">
        <v>1</v>
      </c>
      <c r="L8556">
        <v>3</v>
      </c>
      <c r="M8556">
        <v>0</v>
      </c>
      <c r="N8556">
        <v>0</v>
      </c>
      <c r="O8556">
        <v>0</v>
      </c>
      <c r="P8556">
        <v>0</v>
      </c>
      <c r="Q8556">
        <v>0</v>
      </c>
    </row>
    <row r="8557" spans="1:17" x14ac:dyDescent="0.2">
      <c r="A8557" t="s">
        <v>25580</v>
      </c>
      <c r="B8557" t="s">
        <v>86</v>
      </c>
      <c r="C8557" t="s">
        <v>181</v>
      </c>
      <c r="D8557" t="s">
        <v>17029</v>
      </c>
      <c r="E8557" t="s">
        <v>81</v>
      </c>
      <c r="F8557" t="s">
        <v>4877</v>
      </c>
      <c r="G8557">
        <v>0</v>
      </c>
      <c r="H8557">
        <v>13</v>
      </c>
      <c r="I8557">
        <v>1</v>
      </c>
      <c r="J8557">
        <v>8</v>
      </c>
      <c r="K8557">
        <v>0</v>
      </c>
      <c r="L8557">
        <v>4</v>
      </c>
      <c r="M8557">
        <v>0</v>
      </c>
      <c r="N8557">
        <v>0</v>
      </c>
      <c r="O8557">
        <v>0</v>
      </c>
      <c r="P8557">
        <v>0</v>
      </c>
      <c r="Q8557">
        <v>0</v>
      </c>
    </row>
    <row r="8558" spans="1:17" x14ac:dyDescent="0.2">
      <c r="A8558" t="s">
        <v>25581</v>
      </c>
      <c r="B8558" t="s">
        <v>86</v>
      </c>
      <c r="C8558" t="s">
        <v>181</v>
      </c>
      <c r="D8558" t="s">
        <v>17029</v>
      </c>
      <c r="E8558" t="s">
        <v>81</v>
      </c>
      <c r="F8558" t="s">
        <v>4879</v>
      </c>
      <c r="G8558">
        <v>0</v>
      </c>
      <c r="H8558">
        <v>0</v>
      </c>
      <c r="I8558">
        <v>0</v>
      </c>
      <c r="J8558">
        <v>0</v>
      </c>
      <c r="K8558">
        <v>0</v>
      </c>
      <c r="L8558">
        <v>0</v>
      </c>
      <c r="M8558">
        <v>13</v>
      </c>
      <c r="N8558">
        <v>0</v>
      </c>
      <c r="O8558">
        <v>0</v>
      </c>
      <c r="P8558">
        <v>0</v>
      </c>
      <c r="Q8558">
        <v>0</v>
      </c>
    </row>
    <row r="8559" spans="1:17" x14ac:dyDescent="0.2">
      <c r="A8559" t="s">
        <v>25582</v>
      </c>
      <c r="B8559" t="s">
        <v>86</v>
      </c>
      <c r="C8559" t="s">
        <v>181</v>
      </c>
      <c r="D8559" t="s">
        <v>17029</v>
      </c>
      <c r="E8559" t="s">
        <v>81</v>
      </c>
      <c r="F8559" t="s">
        <v>4881</v>
      </c>
      <c r="G8559">
        <v>0</v>
      </c>
      <c r="H8559">
        <v>13</v>
      </c>
      <c r="I8559">
        <v>1</v>
      </c>
      <c r="J8559">
        <v>8</v>
      </c>
      <c r="K8559">
        <v>0</v>
      </c>
      <c r="L8559">
        <v>4</v>
      </c>
      <c r="M8559">
        <v>0</v>
      </c>
      <c r="N8559">
        <v>0</v>
      </c>
      <c r="O8559">
        <v>0</v>
      </c>
      <c r="P8559">
        <v>0</v>
      </c>
      <c r="Q8559">
        <v>0</v>
      </c>
    </row>
    <row r="8560" spans="1:17" x14ac:dyDescent="0.2">
      <c r="A8560" t="s">
        <v>25583</v>
      </c>
      <c r="B8560" t="s">
        <v>86</v>
      </c>
      <c r="C8560" t="s">
        <v>181</v>
      </c>
      <c r="D8560" t="s">
        <v>17029</v>
      </c>
      <c r="E8560" t="s">
        <v>81</v>
      </c>
      <c r="F8560" t="s">
        <v>4883</v>
      </c>
      <c r="G8560">
        <v>0</v>
      </c>
      <c r="H8560">
        <v>13</v>
      </c>
      <c r="I8560">
        <v>1</v>
      </c>
      <c r="J8560">
        <v>8</v>
      </c>
      <c r="K8560">
        <v>0</v>
      </c>
      <c r="L8560">
        <v>4</v>
      </c>
      <c r="M8560">
        <v>0</v>
      </c>
      <c r="N8560">
        <v>0</v>
      </c>
      <c r="O8560">
        <v>0</v>
      </c>
      <c r="P8560">
        <v>0</v>
      </c>
      <c r="Q8560">
        <v>0</v>
      </c>
    </row>
    <row r="8561" spans="1:17" x14ac:dyDescent="0.2">
      <c r="A8561" t="s">
        <v>25584</v>
      </c>
      <c r="B8561" t="s">
        <v>86</v>
      </c>
      <c r="C8561" t="s">
        <v>181</v>
      </c>
      <c r="D8561" t="s">
        <v>17029</v>
      </c>
      <c r="E8561" t="s">
        <v>81</v>
      </c>
      <c r="F8561" t="s">
        <v>4885</v>
      </c>
      <c r="G8561">
        <v>0</v>
      </c>
      <c r="H8561">
        <v>0</v>
      </c>
      <c r="I8561">
        <v>0</v>
      </c>
      <c r="J8561">
        <v>0</v>
      </c>
      <c r="K8561">
        <v>0</v>
      </c>
      <c r="L8561">
        <v>0</v>
      </c>
      <c r="M8561">
        <v>13</v>
      </c>
      <c r="N8561">
        <v>0</v>
      </c>
      <c r="O8561">
        <v>0</v>
      </c>
      <c r="P8561">
        <v>0</v>
      </c>
      <c r="Q8561">
        <v>0</v>
      </c>
    </row>
    <row r="8562" spans="1:17" x14ac:dyDescent="0.2">
      <c r="A8562" t="s">
        <v>25585</v>
      </c>
      <c r="B8562" t="s">
        <v>86</v>
      </c>
      <c r="C8562" t="s">
        <v>181</v>
      </c>
      <c r="D8562" t="s">
        <v>17029</v>
      </c>
      <c r="E8562" t="s">
        <v>81</v>
      </c>
      <c r="F8562" t="s">
        <v>4887</v>
      </c>
      <c r="G8562">
        <v>0</v>
      </c>
      <c r="H8562">
        <v>13</v>
      </c>
      <c r="I8562">
        <v>1</v>
      </c>
      <c r="J8562">
        <v>8</v>
      </c>
      <c r="K8562">
        <v>1</v>
      </c>
      <c r="L8562">
        <v>3</v>
      </c>
      <c r="M8562">
        <v>0</v>
      </c>
      <c r="N8562">
        <v>0</v>
      </c>
      <c r="O8562">
        <v>0</v>
      </c>
      <c r="P8562">
        <v>0</v>
      </c>
      <c r="Q8562">
        <v>0</v>
      </c>
    </row>
    <row r="8563" spans="1:17" x14ac:dyDescent="0.2">
      <c r="A8563" t="s">
        <v>25586</v>
      </c>
      <c r="B8563" t="s">
        <v>86</v>
      </c>
      <c r="C8563" t="s">
        <v>181</v>
      </c>
      <c r="D8563" t="s">
        <v>17029</v>
      </c>
      <c r="E8563" t="s">
        <v>81</v>
      </c>
      <c r="F8563" t="s">
        <v>4889</v>
      </c>
      <c r="G8563">
        <v>0</v>
      </c>
      <c r="H8563">
        <v>0</v>
      </c>
      <c r="I8563">
        <v>0</v>
      </c>
      <c r="J8563">
        <v>0</v>
      </c>
      <c r="K8563">
        <v>0</v>
      </c>
      <c r="L8563">
        <v>0</v>
      </c>
      <c r="M8563">
        <v>13</v>
      </c>
      <c r="N8563">
        <v>0</v>
      </c>
      <c r="O8563">
        <v>0</v>
      </c>
      <c r="P8563">
        <v>0</v>
      </c>
      <c r="Q8563">
        <v>0</v>
      </c>
    </row>
    <row r="8564" spans="1:17" x14ac:dyDescent="0.2">
      <c r="A8564" t="s">
        <v>25587</v>
      </c>
      <c r="B8564" t="s">
        <v>86</v>
      </c>
      <c r="C8564" t="s">
        <v>181</v>
      </c>
      <c r="D8564" t="s">
        <v>17029</v>
      </c>
      <c r="E8564" t="s">
        <v>81</v>
      </c>
      <c r="F8564" t="s">
        <v>4871</v>
      </c>
      <c r="G8564">
        <v>0</v>
      </c>
      <c r="H8564">
        <v>0</v>
      </c>
      <c r="I8564">
        <v>0</v>
      </c>
      <c r="J8564">
        <v>0</v>
      </c>
      <c r="K8564">
        <v>0</v>
      </c>
      <c r="L8564">
        <v>0</v>
      </c>
      <c r="M8564">
        <v>0</v>
      </c>
      <c r="N8564">
        <v>13</v>
      </c>
      <c r="O8564">
        <v>9</v>
      </c>
      <c r="P8564">
        <v>1</v>
      </c>
      <c r="Q8564">
        <v>3</v>
      </c>
    </row>
    <row r="8565" spans="1:17" x14ac:dyDescent="0.2">
      <c r="A8565" t="s">
        <v>25588</v>
      </c>
      <c r="B8565" t="s">
        <v>86</v>
      </c>
      <c r="C8565" t="s">
        <v>181</v>
      </c>
      <c r="D8565" t="s">
        <v>17029</v>
      </c>
      <c r="E8565" t="s">
        <v>81</v>
      </c>
      <c r="F8565" t="s">
        <v>4873</v>
      </c>
      <c r="G8565">
        <v>0</v>
      </c>
      <c r="H8565">
        <v>0</v>
      </c>
      <c r="I8565">
        <v>0</v>
      </c>
      <c r="J8565">
        <v>0</v>
      </c>
      <c r="K8565">
        <v>0</v>
      </c>
      <c r="L8565">
        <v>0</v>
      </c>
      <c r="M8565">
        <v>0</v>
      </c>
      <c r="N8565">
        <v>12</v>
      </c>
      <c r="O8565">
        <v>9</v>
      </c>
      <c r="P8565">
        <v>0</v>
      </c>
      <c r="Q8565">
        <v>3</v>
      </c>
    </row>
    <row r="8566" spans="1:17" x14ac:dyDescent="0.2">
      <c r="A8566" t="s">
        <v>25589</v>
      </c>
      <c r="B8566" t="s">
        <v>86</v>
      </c>
      <c r="C8566" t="s">
        <v>181</v>
      </c>
      <c r="D8566" t="s">
        <v>17029</v>
      </c>
      <c r="E8566" t="s">
        <v>81</v>
      </c>
      <c r="F8566" t="s">
        <v>17019</v>
      </c>
      <c r="G8566">
        <v>13</v>
      </c>
      <c r="H8566">
        <v>0</v>
      </c>
      <c r="I8566">
        <v>0</v>
      </c>
      <c r="J8566">
        <v>0</v>
      </c>
      <c r="K8566">
        <v>0</v>
      </c>
      <c r="L8566">
        <v>0</v>
      </c>
      <c r="M8566">
        <v>0</v>
      </c>
      <c r="N8566">
        <v>0</v>
      </c>
      <c r="O8566">
        <v>0</v>
      </c>
      <c r="P8566">
        <v>0</v>
      </c>
      <c r="Q8566">
        <v>0</v>
      </c>
    </row>
    <row r="8567" spans="1:17" x14ac:dyDescent="0.2">
      <c r="A8567" t="s">
        <v>25590</v>
      </c>
      <c r="B8567" t="s">
        <v>86</v>
      </c>
      <c r="C8567" t="s">
        <v>181</v>
      </c>
      <c r="D8567" t="s">
        <v>17021</v>
      </c>
      <c r="E8567" t="s">
        <v>79</v>
      </c>
      <c r="F8567" t="s">
        <v>17022</v>
      </c>
      <c r="G8567">
        <v>0</v>
      </c>
      <c r="H8567">
        <v>0</v>
      </c>
      <c r="I8567">
        <v>0</v>
      </c>
      <c r="J8567">
        <v>0</v>
      </c>
      <c r="K8567">
        <v>0</v>
      </c>
      <c r="L8567">
        <v>0</v>
      </c>
      <c r="M8567">
        <v>0</v>
      </c>
      <c r="N8567">
        <v>6</v>
      </c>
      <c r="O8567">
        <v>3</v>
      </c>
      <c r="P8567">
        <v>2</v>
      </c>
      <c r="Q8567">
        <v>1</v>
      </c>
    </row>
    <row r="8568" spans="1:17" x14ac:dyDescent="0.2">
      <c r="A8568" t="s">
        <v>25591</v>
      </c>
      <c r="B8568" t="s">
        <v>86</v>
      </c>
      <c r="C8568" t="s">
        <v>181</v>
      </c>
      <c r="D8568" t="s">
        <v>17021</v>
      </c>
      <c r="E8568" t="s">
        <v>79</v>
      </c>
      <c r="F8568" t="s">
        <v>17019</v>
      </c>
      <c r="G8568">
        <v>6</v>
      </c>
      <c r="H8568">
        <v>0</v>
      </c>
      <c r="I8568">
        <v>0</v>
      </c>
      <c r="J8568">
        <v>0</v>
      </c>
      <c r="K8568">
        <v>0</v>
      </c>
      <c r="L8568">
        <v>0</v>
      </c>
      <c r="M8568">
        <v>0</v>
      </c>
      <c r="N8568">
        <v>0</v>
      </c>
      <c r="O8568">
        <v>0</v>
      </c>
      <c r="P8568">
        <v>0</v>
      </c>
      <c r="Q8568">
        <v>0</v>
      </c>
    </row>
    <row r="8569" spans="1:17" x14ac:dyDescent="0.2">
      <c r="A8569" t="s">
        <v>25592</v>
      </c>
      <c r="B8569" t="s">
        <v>86</v>
      </c>
      <c r="C8569" t="s">
        <v>181</v>
      </c>
      <c r="D8569" t="s">
        <v>17021</v>
      </c>
      <c r="E8569" t="s">
        <v>81</v>
      </c>
      <c r="F8569" t="s">
        <v>17022</v>
      </c>
      <c r="G8569">
        <v>0</v>
      </c>
      <c r="H8569">
        <v>0</v>
      </c>
      <c r="I8569">
        <v>0</v>
      </c>
      <c r="J8569">
        <v>0</v>
      </c>
      <c r="K8569">
        <v>0</v>
      </c>
      <c r="L8569">
        <v>0</v>
      </c>
      <c r="M8569">
        <v>0</v>
      </c>
      <c r="N8569">
        <v>5</v>
      </c>
      <c r="O8569">
        <v>4</v>
      </c>
      <c r="P8569">
        <v>0</v>
      </c>
      <c r="Q8569">
        <v>1</v>
      </c>
    </row>
    <row r="8570" spans="1:17" x14ac:dyDescent="0.2">
      <c r="A8570" t="s">
        <v>25593</v>
      </c>
      <c r="B8570" t="s">
        <v>86</v>
      </c>
      <c r="C8570" t="s">
        <v>181</v>
      </c>
      <c r="D8570" t="s">
        <v>17021</v>
      </c>
      <c r="E8570" t="s">
        <v>81</v>
      </c>
      <c r="F8570" t="s">
        <v>17019</v>
      </c>
      <c r="G8570">
        <v>5</v>
      </c>
      <c r="H8570">
        <v>0</v>
      </c>
      <c r="I8570">
        <v>0</v>
      </c>
      <c r="J8570">
        <v>0</v>
      </c>
      <c r="K8570">
        <v>0</v>
      </c>
      <c r="L8570">
        <v>0</v>
      </c>
      <c r="M8570">
        <v>0</v>
      </c>
      <c r="N8570">
        <v>0</v>
      </c>
      <c r="O8570">
        <v>0</v>
      </c>
      <c r="P8570">
        <v>0</v>
      </c>
      <c r="Q8570">
        <v>0</v>
      </c>
    </row>
    <row r="8571" spans="1:17" x14ac:dyDescent="0.2">
      <c r="A8571" t="s">
        <v>25594</v>
      </c>
      <c r="B8571" t="s">
        <v>86</v>
      </c>
      <c r="C8571" t="s">
        <v>181</v>
      </c>
      <c r="D8571" t="s">
        <v>17025</v>
      </c>
      <c r="E8571" t="s">
        <v>81</v>
      </c>
      <c r="F8571" t="s">
        <v>17019</v>
      </c>
      <c r="G8571">
        <v>1</v>
      </c>
      <c r="H8571">
        <v>0</v>
      </c>
      <c r="I8571">
        <v>0</v>
      </c>
      <c r="J8571">
        <v>0</v>
      </c>
      <c r="K8571">
        <v>0</v>
      </c>
      <c r="L8571">
        <v>0</v>
      </c>
      <c r="M8571">
        <v>0</v>
      </c>
      <c r="N8571">
        <v>0</v>
      </c>
      <c r="O8571">
        <v>0</v>
      </c>
      <c r="P8571">
        <v>0</v>
      </c>
      <c r="Q8571">
        <v>0</v>
      </c>
    </row>
    <row r="8572" spans="1:17" x14ac:dyDescent="0.2">
      <c r="A8572" t="s">
        <v>25595</v>
      </c>
      <c r="B8572" t="s">
        <v>86</v>
      </c>
      <c r="C8572" t="s">
        <v>182</v>
      </c>
      <c r="D8572" t="s">
        <v>17027</v>
      </c>
      <c r="E8572" t="s">
        <v>81</v>
      </c>
      <c r="F8572" t="s">
        <v>17019</v>
      </c>
      <c r="G8572">
        <v>1</v>
      </c>
      <c r="H8572">
        <v>0</v>
      </c>
      <c r="I8572">
        <v>0</v>
      </c>
      <c r="J8572">
        <v>0</v>
      </c>
      <c r="K8572">
        <v>0</v>
      </c>
      <c r="L8572">
        <v>0</v>
      </c>
      <c r="M8572">
        <v>0</v>
      </c>
      <c r="N8572">
        <v>0</v>
      </c>
      <c r="O8572">
        <v>0</v>
      </c>
      <c r="P8572">
        <v>0</v>
      </c>
      <c r="Q8572">
        <v>0</v>
      </c>
    </row>
    <row r="8573" spans="1:17" x14ac:dyDescent="0.2">
      <c r="A8573" t="s">
        <v>25596</v>
      </c>
      <c r="B8573" t="s">
        <v>86</v>
      </c>
      <c r="C8573" t="s">
        <v>182</v>
      </c>
      <c r="D8573" t="s">
        <v>17029</v>
      </c>
      <c r="E8573" t="s">
        <v>79</v>
      </c>
      <c r="F8573" t="s">
        <v>4875</v>
      </c>
      <c r="G8573">
        <v>0</v>
      </c>
      <c r="H8573">
        <v>15</v>
      </c>
      <c r="I8573">
        <v>2</v>
      </c>
      <c r="J8573">
        <v>13</v>
      </c>
      <c r="K8573">
        <v>0</v>
      </c>
      <c r="L8573">
        <v>0</v>
      </c>
      <c r="M8573">
        <v>0</v>
      </c>
      <c r="N8573">
        <v>0</v>
      </c>
      <c r="O8573">
        <v>0</v>
      </c>
      <c r="P8573">
        <v>0</v>
      </c>
      <c r="Q8573">
        <v>0</v>
      </c>
    </row>
    <row r="8574" spans="1:17" x14ac:dyDescent="0.2">
      <c r="A8574" t="s">
        <v>25597</v>
      </c>
      <c r="B8574" t="s">
        <v>86</v>
      </c>
      <c r="C8574" t="s">
        <v>182</v>
      </c>
      <c r="D8574" t="s">
        <v>17029</v>
      </c>
      <c r="E8574" t="s">
        <v>79</v>
      </c>
      <c r="F8574" t="s">
        <v>4877</v>
      </c>
      <c r="G8574">
        <v>0</v>
      </c>
      <c r="H8574">
        <v>15</v>
      </c>
      <c r="I8574">
        <v>2</v>
      </c>
      <c r="J8574">
        <v>11</v>
      </c>
      <c r="K8574">
        <v>2</v>
      </c>
      <c r="L8574">
        <v>0</v>
      </c>
      <c r="M8574">
        <v>0</v>
      </c>
      <c r="N8574">
        <v>0</v>
      </c>
      <c r="O8574">
        <v>0</v>
      </c>
      <c r="P8574">
        <v>0</v>
      </c>
      <c r="Q8574">
        <v>0</v>
      </c>
    </row>
    <row r="8575" spans="1:17" x14ac:dyDescent="0.2">
      <c r="A8575" t="s">
        <v>25598</v>
      </c>
      <c r="B8575" t="s">
        <v>86</v>
      </c>
      <c r="C8575" t="s">
        <v>182</v>
      </c>
      <c r="D8575" t="s">
        <v>17029</v>
      </c>
      <c r="E8575" t="s">
        <v>79</v>
      </c>
      <c r="F8575" t="s">
        <v>4879</v>
      </c>
      <c r="G8575">
        <v>0</v>
      </c>
      <c r="H8575">
        <v>0</v>
      </c>
      <c r="I8575">
        <v>0</v>
      </c>
      <c r="J8575">
        <v>0</v>
      </c>
      <c r="K8575">
        <v>0</v>
      </c>
      <c r="L8575">
        <v>0</v>
      </c>
      <c r="M8575">
        <v>15</v>
      </c>
      <c r="N8575">
        <v>0</v>
      </c>
      <c r="O8575">
        <v>0</v>
      </c>
      <c r="P8575">
        <v>0</v>
      </c>
      <c r="Q8575">
        <v>0</v>
      </c>
    </row>
    <row r="8576" spans="1:17" x14ac:dyDescent="0.2">
      <c r="A8576" t="s">
        <v>25599</v>
      </c>
      <c r="B8576" t="s">
        <v>86</v>
      </c>
      <c r="C8576" t="s">
        <v>182</v>
      </c>
      <c r="D8576" t="s">
        <v>17029</v>
      </c>
      <c r="E8576" t="s">
        <v>79</v>
      </c>
      <c r="F8576" t="s">
        <v>4881</v>
      </c>
      <c r="G8576">
        <v>0</v>
      </c>
      <c r="H8576">
        <v>15</v>
      </c>
      <c r="I8576">
        <v>2</v>
      </c>
      <c r="J8576">
        <v>11</v>
      </c>
      <c r="K8576">
        <v>2</v>
      </c>
      <c r="L8576">
        <v>0</v>
      </c>
      <c r="M8576">
        <v>0</v>
      </c>
      <c r="N8576">
        <v>0</v>
      </c>
      <c r="O8576">
        <v>0</v>
      </c>
      <c r="P8576">
        <v>0</v>
      </c>
      <c r="Q8576">
        <v>0</v>
      </c>
    </row>
    <row r="8577" spans="1:17" x14ac:dyDescent="0.2">
      <c r="A8577" t="s">
        <v>25600</v>
      </c>
      <c r="B8577" t="s">
        <v>86</v>
      </c>
      <c r="C8577" t="s">
        <v>182</v>
      </c>
      <c r="D8577" t="s">
        <v>17029</v>
      </c>
      <c r="E8577" t="s">
        <v>79</v>
      </c>
      <c r="F8577" t="s">
        <v>4883</v>
      </c>
      <c r="G8577">
        <v>0</v>
      </c>
      <c r="H8577">
        <v>15</v>
      </c>
      <c r="I8577">
        <v>2</v>
      </c>
      <c r="J8577">
        <v>13</v>
      </c>
      <c r="K8577">
        <v>0</v>
      </c>
      <c r="L8577">
        <v>0</v>
      </c>
      <c r="M8577">
        <v>0</v>
      </c>
      <c r="N8577">
        <v>0</v>
      </c>
      <c r="O8577">
        <v>0</v>
      </c>
      <c r="P8577">
        <v>0</v>
      </c>
      <c r="Q8577">
        <v>0</v>
      </c>
    </row>
    <row r="8578" spans="1:17" x14ac:dyDescent="0.2">
      <c r="A8578" t="s">
        <v>25601</v>
      </c>
      <c r="B8578" t="s">
        <v>86</v>
      </c>
      <c r="C8578" t="s">
        <v>182</v>
      </c>
      <c r="D8578" t="s">
        <v>17029</v>
      </c>
      <c r="E8578" t="s">
        <v>79</v>
      </c>
      <c r="F8578" t="s">
        <v>4885</v>
      </c>
      <c r="G8578">
        <v>0</v>
      </c>
      <c r="H8578">
        <v>0</v>
      </c>
      <c r="I8578">
        <v>0</v>
      </c>
      <c r="J8578">
        <v>0</v>
      </c>
      <c r="K8578">
        <v>0</v>
      </c>
      <c r="L8578">
        <v>0</v>
      </c>
      <c r="M8578">
        <v>15</v>
      </c>
      <c r="N8578">
        <v>0</v>
      </c>
      <c r="O8578">
        <v>0</v>
      </c>
      <c r="P8578">
        <v>0</v>
      </c>
      <c r="Q8578">
        <v>0</v>
      </c>
    </row>
    <row r="8579" spans="1:17" x14ac:dyDescent="0.2">
      <c r="A8579" t="s">
        <v>25602</v>
      </c>
      <c r="B8579" t="s">
        <v>86</v>
      </c>
      <c r="C8579" t="s">
        <v>182</v>
      </c>
      <c r="D8579" t="s">
        <v>17029</v>
      </c>
      <c r="E8579" t="s">
        <v>79</v>
      </c>
      <c r="F8579" t="s">
        <v>4887</v>
      </c>
      <c r="G8579">
        <v>0</v>
      </c>
      <c r="H8579">
        <v>15</v>
      </c>
      <c r="I8579">
        <v>2</v>
      </c>
      <c r="J8579">
        <v>11</v>
      </c>
      <c r="K8579">
        <v>2</v>
      </c>
      <c r="L8579">
        <v>0</v>
      </c>
      <c r="M8579">
        <v>0</v>
      </c>
      <c r="N8579">
        <v>0</v>
      </c>
      <c r="O8579">
        <v>0</v>
      </c>
      <c r="P8579">
        <v>0</v>
      </c>
      <c r="Q8579">
        <v>0</v>
      </c>
    </row>
    <row r="8580" spans="1:17" x14ac:dyDescent="0.2">
      <c r="A8580" t="s">
        <v>25603</v>
      </c>
      <c r="B8580" t="s">
        <v>86</v>
      </c>
      <c r="C8580" t="s">
        <v>182</v>
      </c>
      <c r="D8580" t="s">
        <v>17029</v>
      </c>
      <c r="E8580" t="s">
        <v>79</v>
      </c>
      <c r="F8580" t="s">
        <v>4889</v>
      </c>
      <c r="G8580">
        <v>0</v>
      </c>
      <c r="H8580">
        <v>0</v>
      </c>
      <c r="I8580">
        <v>0</v>
      </c>
      <c r="J8580">
        <v>0</v>
      </c>
      <c r="K8580">
        <v>0</v>
      </c>
      <c r="L8580">
        <v>0</v>
      </c>
      <c r="M8580">
        <v>15</v>
      </c>
      <c r="N8580">
        <v>0</v>
      </c>
      <c r="O8580">
        <v>0</v>
      </c>
      <c r="P8580">
        <v>0</v>
      </c>
      <c r="Q8580">
        <v>0</v>
      </c>
    </row>
    <row r="8581" spans="1:17" x14ac:dyDescent="0.2">
      <c r="A8581" t="s">
        <v>25604</v>
      </c>
      <c r="B8581" t="s">
        <v>86</v>
      </c>
      <c r="C8581" t="s">
        <v>182</v>
      </c>
      <c r="D8581" t="s">
        <v>17029</v>
      </c>
      <c r="E8581" t="s">
        <v>79</v>
      </c>
      <c r="F8581" t="s">
        <v>4871</v>
      </c>
      <c r="G8581">
        <v>0</v>
      </c>
      <c r="H8581">
        <v>0</v>
      </c>
      <c r="I8581">
        <v>0</v>
      </c>
      <c r="J8581">
        <v>0</v>
      </c>
      <c r="K8581">
        <v>0</v>
      </c>
      <c r="L8581">
        <v>0</v>
      </c>
      <c r="M8581">
        <v>0</v>
      </c>
      <c r="N8581">
        <v>15</v>
      </c>
      <c r="O8581">
        <v>15</v>
      </c>
      <c r="P8581">
        <v>0</v>
      </c>
      <c r="Q8581">
        <v>0</v>
      </c>
    </row>
    <row r="8582" spans="1:17" x14ac:dyDescent="0.2">
      <c r="A8582" t="s">
        <v>25605</v>
      </c>
      <c r="B8582" t="s">
        <v>86</v>
      </c>
      <c r="C8582" t="s">
        <v>182</v>
      </c>
      <c r="D8582" t="s">
        <v>17029</v>
      </c>
      <c r="E8582" t="s">
        <v>79</v>
      </c>
      <c r="F8582" t="s">
        <v>4873</v>
      </c>
      <c r="G8582">
        <v>0</v>
      </c>
      <c r="H8582">
        <v>0</v>
      </c>
      <c r="I8582">
        <v>0</v>
      </c>
      <c r="J8582">
        <v>0</v>
      </c>
      <c r="K8582">
        <v>0</v>
      </c>
      <c r="L8582">
        <v>0</v>
      </c>
      <c r="M8582">
        <v>0</v>
      </c>
      <c r="N8582">
        <v>13</v>
      </c>
      <c r="O8582">
        <v>13</v>
      </c>
      <c r="P8582">
        <v>0</v>
      </c>
      <c r="Q8582">
        <v>0</v>
      </c>
    </row>
    <row r="8583" spans="1:17" x14ac:dyDescent="0.2">
      <c r="A8583" t="s">
        <v>25606</v>
      </c>
      <c r="B8583" t="s">
        <v>86</v>
      </c>
      <c r="C8583" t="s">
        <v>182</v>
      </c>
      <c r="D8583" t="s">
        <v>17029</v>
      </c>
      <c r="E8583" t="s">
        <v>79</v>
      </c>
      <c r="F8583" t="s">
        <v>17019</v>
      </c>
      <c r="G8583">
        <v>15</v>
      </c>
      <c r="H8583">
        <v>0</v>
      </c>
      <c r="I8583">
        <v>0</v>
      </c>
      <c r="J8583">
        <v>0</v>
      </c>
      <c r="K8583">
        <v>0</v>
      </c>
      <c r="L8583">
        <v>0</v>
      </c>
      <c r="M8583">
        <v>0</v>
      </c>
      <c r="N8583">
        <v>0</v>
      </c>
      <c r="O8583">
        <v>0</v>
      </c>
      <c r="P8583">
        <v>0</v>
      </c>
      <c r="Q8583">
        <v>0</v>
      </c>
    </row>
    <row r="8584" spans="1:17" x14ac:dyDescent="0.2">
      <c r="A8584" t="s">
        <v>25607</v>
      </c>
      <c r="B8584" t="s">
        <v>86</v>
      </c>
      <c r="C8584" t="s">
        <v>182</v>
      </c>
      <c r="D8584" t="s">
        <v>17029</v>
      </c>
      <c r="E8584" t="s">
        <v>81</v>
      </c>
      <c r="F8584" t="s">
        <v>4875</v>
      </c>
      <c r="G8584">
        <v>0</v>
      </c>
      <c r="H8584">
        <v>20</v>
      </c>
      <c r="I8584">
        <v>2</v>
      </c>
      <c r="J8584">
        <v>15</v>
      </c>
      <c r="K8584">
        <v>2</v>
      </c>
      <c r="L8584">
        <v>1</v>
      </c>
      <c r="M8584">
        <v>0</v>
      </c>
      <c r="N8584">
        <v>0</v>
      </c>
      <c r="O8584">
        <v>0</v>
      </c>
      <c r="P8584">
        <v>0</v>
      </c>
      <c r="Q8584">
        <v>0</v>
      </c>
    </row>
    <row r="8585" spans="1:17" x14ac:dyDescent="0.2">
      <c r="A8585" t="s">
        <v>25608</v>
      </c>
      <c r="B8585" t="s">
        <v>86</v>
      </c>
      <c r="C8585" t="s">
        <v>182</v>
      </c>
      <c r="D8585" t="s">
        <v>17029</v>
      </c>
      <c r="E8585" t="s">
        <v>81</v>
      </c>
      <c r="F8585" t="s">
        <v>4877</v>
      </c>
      <c r="G8585">
        <v>0</v>
      </c>
      <c r="H8585">
        <v>20</v>
      </c>
      <c r="I8585">
        <v>1</v>
      </c>
      <c r="J8585">
        <v>16</v>
      </c>
      <c r="K8585">
        <v>1</v>
      </c>
      <c r="L8585">
        <v>2</v>
      </c>
      <c r="M8585">
        <v>0</v>
      </c>
      <c r="N8585">
        <v>0</v>
      </c>
      <c r="O8585">
        <v>0</v>
      </c>
      <c r="P8585">
        <v>0</v>
      </c>
      <c r="Q8585">
        <v>0</v>
      </c>
    </row>
    <row r="8586" spans="1:17" x14ac:dyDescent="0.2">
      <c r="A8586" t="s">
        <v>25609</v>
      </c>
      <c r="B8586" t="s">
        <v>86</v>
      </c>
      <c r="C8586" t="s">
        <v>182</v>
      </c>
      <c r="D8586" t="s">
        <v>17029</v>
      </c>
      <c r="E8586" t="s">
        <v>81</v>
      </c>
      <c r="F8586" t="s">
        <v>4879</v>
      </c>
      <c r="G8586">
        <v>0</v>
      </c>
      <c r="H8586">
        <v>0</v>
      </c>
      <c r="I8586">
        <v>0</v>
      </c>
      <c r="J8586">
        <v>0</v>
      </c>
      <c r="K8586">
        <v>0</v>
      </c>
      <c r="L8586">
        <v>0</v>
      </c>
      <c r="M8586">
        <v>20</v>
      </c>
      <c r="N8586">
        <v>0</v>
      </c>
      <c r="O8586">
        <v>0</v>
      </c>
      <c r="P8586">
        <v>0</v>
      </c>
      <c r="Q8586">
        <v>0</v>
      </c>
    </row>
    <row r="8587" spans="1:17" x14ac:dyDescent="0.2">
      <c r="A8587" t="s">
        <v>25610</v>
      </c>
      <c r="B8587" t="s">
        <v>86</v>
      </c>
      <c r="C8587" t="s">
        <v>182</v>
      </c>
      <c r="D8587" t="s">
        <v>17029</v>
      </c>
      <c r="E8587" t="s">
        <v>81</v>
      </c>
      <c r="F8587" t="s">
        <v>4881</v>
      </c>
      <c r="G8587">
        <v>0</v>
      </c>
      <c r="H8587">
        <v>20</v>
      </c>
      <c r="I8587">
        <v>1</v>
      </c>
      <c r="J8587">
        <v>16</v>
      </c>
      <c r="K8587">
        <v>1</v>
      </c>
      <c r="L8587">
        <v>2</v>
      </c>
      <c r="M8587">
        <v>0</v>
      </c>
      <c r="N8587">
        <v>0</v>
      </c>
      <c r="O8587">
        <v>0</v>
      </c>
      <c r="P8587">
        <v>0</v>
      </c>
      <c r="Q8587">
        <v>0</v>
      </c>
    </row>
    <row r="8588" spans="1:17" x14ac:dyDescent="0.2">
      <c r="A8588" t="s">
        <v>25611</v>
      </c>
      <c r="B8588" t="s">
        <v>86</v>
      </c>
      <c r="C8588" t="s">
        <v>182</v>
      </c>
      <c r="D8588" t="s">
        <v>17029</v>
      </c>
      <c r="E8588" t="s">
        <v>81</v>
      </c>
      <c r="F8588" t="s">
        <v>4883</v>
      </c>
      <c r="G8588">
        <v>0</v>
      </c>
      <c r="H8588">
        <v>20</v>
      </c>
      <c r="I8588">
        <v>2</v>
      </c>
      <c r="J8588">
        <v>15</v>
      </c>
      <c r="K8588">
        <v>2</v>
      </c>
      <c r="L8588">
        <v>1</v>
      </c>
      <c r="M8588">
        <v>0</v>
      </c>
      <c r="N8588">
        <v>0</v>
      </c>
      <c r="O8588">
        <v>0</v>
      </c>
      <c r="P8588">
        <v>0</v>
      </c>
      <c r="Q8588">
        <v>0</v>
      </c>
    </row>
    <row r="8589" spans="1:17" x14ac:dyDescent="0.2">
      <c r="A8589" t="s">
        <v>25612</v>
      </c>
      <c r="B8589" t="s">
        <v>86</v>
      </c>
      <c r="C8589" t="s">
        <v>182</v>
      </c>
      <c r="D8589" t="s">
        <v>17029</v>
      </c>
      <c r="E8589" t="s">
        <v>81</v>
      </c>
      <c r="F8589" t="s">
        <v>4885</v>
      </c>
      <c r="G8589">
        <v>0</v>
      </c>
      <c r="H8589">
        <v>0</v>
      </c>
      <c r="I8589">
        <v>0</v>
      </c>
      <c r="J8589">
        <v>0</v>
      </c>
      <c r="K8589">
        <v>0</v>
      </c>
      <c r="L8589">
        <v>0</v>
      </c>
      <c r="M8589">
        <v>20</v>
      </c>
      <c r="N8589">
        <v>0</v>
      </c>
      <c r="O8589">
        <v>0</v>
      </c>
      <c r="P8589">
        <v>0</v>
      </c>
      <c r="Q8589">
        <v>0</v>
      </c>
    </row>
    <row r="8590" spans="1:17" x14ac:dyDescent="0.2">
      <c r="A8590" t="s">
        <v>25613</v>
      </c>
      <c r="B8590" t="s">
        <v>86</v>
      </c>
      <c r="C8590" t="s">
        <v>182</v>
      </c>
      <c r="D8590" t="s">
        <v>17029</v>
      </c>
      <c r="E8590" t="s">
        <v>81</v>
      </c>
      <c r="F8590" t="s">
        <v>4887</v>
      </c>
      <c r="G8590">
        <v>0</v>
      </c>
      <c r="H8590">
        <v>20</v>
      </c>
      <c r="I8590">
        <v>1</v>
      </c>
      <c r="J8590">
        <v>16</v>
      </c>
      <c r="K8590">
        <v>2</v>
      </c>
      <c r="L8590">
        <v>1</v>
      </c>
      <c r="M8590">
        <v>0</v>
      </c>
      <c r="N8590">
        <v>0</v>
      </c>
      <c r="O8590">
        <v>0</v>
      </c>
      <c r="P8590">
        <v>0</v>
      </c>
      <c r="Q8590">
        <v>0</v>
      </c>
    </row>
    <row r="8591" spans="1:17" x14ac:dyDescent="0.2">
      <c r="A8591" t="s">
        <v>25614</v>
      </c>
      <c r="B8591" t="s">
        <v>86</v>
      </c>
      <c r="C8591" t="s">
        <v>182</v>
      </c>
      <c r="D8591" t="s">
        <v>17029</v>
      </c>
      <c r="E8591" t="s">
        <v>81</v>
      </c>
      <c r="F8591" t="s">
        <v>4889</v>
      </c>
      <c r="G8591">
        <v>0</v>
      </c>
      <c r="H8591">
        <v>0</v>
      </c>
      <c r="I8591">
        <v>0</v>
      </c>
      <c r="J8591">
        <v>0</v>
      </c>
      <c r="K8591">
        <v>0</v>
      </c>
      <c r="L8591">
        <v>0</v>
      </c>
      <c r="M8591">
        <v>20</v>
      </c>
      <c r="N8591">
        <v>0</v>
      </c>
      <c r="O8591">
        <v>0</v>
      </c>
      <c r="P8591">
        <v>0</v>
      </c>
      <c r="Q8591">
        <v>0</v>
      </c>
    </row>
    <row r="8592" spans="1:17" x14ac:dyDescent="0.2">
      <c r="A8592" t="s">
        <v>25615</v>
      </c>
      <c r="B8592" t="s">
        <v>86</v>
      </c>
      <c r="C8592" t="s">
        <v>182</v>
      </c>
      <c r="D8592" t="s">
        <v>17029</v>
      </c>
      <c r="E8592" t="s">
        <v>81</v>
      </c>
      <c r="F8592" t="s">
        <v>4871</v>
      </c>
      <c r="G8592">
        <v>0</v>
      </c>
      <c r="H8592">
        <v>0</v>
      </c>
      <c r="I8592">
        <v>0</v>
      </c>
      <c r="J8592">
        <v>0</v>
      </c>
      <c r="K8592">
        <v>0</v>
      </c>
      <c r="L8592">
        <v>0</v>
      </c>
      <c r="M8592">
        <v>0</v>
      </c>
      <c r="N8592">
        <v>20</v>
      </c>
      <c r="O8592">
        <v>18</v>
      </c>
      <c r="P8592">
        <v>2</v>
      </c>
      <c r="Q8592">
        <v>0</v>
      </c>
    </row>
    <row r="8593" spans="1:17" x14ac:dyDescent="0.2">
      <c r="A8593" t="s">
        <v>25616</v>
      </c>
      <c r="B8593" t="s">
        <v>86</v>
      </c>
      <c r="C8593" t="s">
        <v>182</v>
      </c>
      <c r="D8593" t="s">
        <v>17029</v>
      </c>
      <c r="E8593" t="s">
        <v>81</v>
      </c>
      <c r="F8593" t="s">
        <v>4873</v>
      </c>
      <c r="G8593">
        <v>0</v>
      </c>
      <c r="H8593">
        <v>0</v>
      </c>
      <c r="I8593">
        <v>0</v>
      </c>
      <c r="J8593">
        <v>0</v>
      </c>
      <c r="K8593">
        <v>0</v>
      </c>
      <c r="L8593">
        <v>0</v>
      </c>
      <c r="M8593">
        <v>0</v>
      </c>
      <c r="N8593">
        <v>17</v>
      </c>
      <c r="O8593">
        <v>15</v>
      </c>
      <c r="P8593">
        <v>2</v>
      </c>
      <c r="Q8593">
        <v>0</v>
      </c>
    </row>
    <row r="8594" spans="1:17" x14ac:dyDescent="0.2">
      <c r="A8594" t="s">
        <v>25617</v>
      </c>
      <c r="B8594" t="s">
        <v>86</v>
      </c>
      <c r="C8594" t="s">
        <v>182</v>
      </c>
      <c r="D8594" t="s">
        <v>17029</v>
      </c>
      <c r="E8594" t="s">
        <v>81</v>
      </c>
      <c r="F8594" t="s">
        <v>17019</v>
      </c>
      <c r="G8594">
        <v>20</v>
      </c>
      <c r="H8594">
        <v>0</v>
      </c>
      <c r="I8594">
        <v>0</v>
      </c>
      <c r="J8594">
        <v>0</v>
      </c>
      <c r="K8594">
        <v>0</v>
      </c>
      <c r="L8594">
        <v>0</v>
      </c>
      <c r="M8594">
        <v>0</v>
      </c>
      <c r="N8594">
        <v>0</v>
      </c>
      <c r="O8594">
        <v>0</v>
      </c>
      <c r="P8594">
        <v>0</v>
      </c>
      <c r="Q8594">
        <v>0</v>
      </c>
    </row>
    <row r="8595" spans="1:17" x14ac:dyDescent="0.2">
      <c r="A8595" t="s">
        <v>25618</v>
      </c>
      <c r="B8595" t="s">
        <v>86</v>
      </c>
      <c r="C8595" t="s">
        <v>182</v>
      </c>
      <c r="D8595" t="s">
        <v>17021</v>
      </c>
      <c r="E8595" t="s">
        <v>79</v>
      </c>
      <c r="F8595" t="s">
        <v>17022</v>
      </c>
      <c r="G8595">
        <v>0</v>
      </c>
      <c r="H8595">
        <v>0</v>
      </c>
      <c r="I8595">
        <v>0</v>
      </c>
      <c r="J8595">
        <v>0</v>
      </c>
      <c r="K8595">
        <v>0</v>
      </c>
      <c r="L8595">
        <v>0</v>
      </c>
      <c r="M8595">
        <v>0</v>
      </c>
      <c r="N8595">
        <v>9</v>
      </c>
      <c r="O8595">
        <v>5</v>
      </c>
      <c r="P8595">
        <v>4</v>
      </c>
      <c r="Q8595">
        <v>0</v>
      </c>
    </row>
    <row r="8596" spans="1:17" x14ac:dyDescent="0.2">
      <c r="A8596" t="s">
        <v>25619</v>
      </c>
      <c r="B8596" t="s">
        <v>86</v>
      </c>
      <c r="C8596" t="s">
        <v>182</v>
      </c>
      <c r="D8596" t="s">
        <v>17021</v>
      </c>
      <c r="E8596" t="s">
        <v>79</v>
      </c>
      <c r="F8596" t="s">
        <v>17019</v>
      </c>
      <c r="G8596">
        <v>9</v>
      </c>
      <c r="H8596">
        <v>0</v>
      </c>
      <c r="I8596">
        <v>0</v>
      </c>
      <c r="J8596">
        <v>0</v>
      </c>
      <c r="K8596">
        <v>0</v>
      </c>
      <c r="L8596">
        <v>0</v>
      </c>
      <c r="M8596">
        <v>0</v>
      </c>
      <c r="N8596">
        <v>0</v>
      </c>
      <c r="O8596">
        <v>0</v>
      </c>
      <c r="P8596">
        <v>0</v>
      </c>
      <c r="Q8596">
        <v>0</v>
      </c>
    </row>
    <row r="8597" spans="1:17" x14ac:dyDescent="0.2">
      <c r="A8597" t="s">
        <v>25620</v>
      </c>
      <c r="B8597" t="s">
        <v>86</v>
      </c>
      <c r="C8597" t="s">
        <v>182</v>
      </c>
      <c r="D8597" t="s">
        <v>17021</v>
      </c>
      <c r="E8597" t="s">
        <v>81</v>
      </c>
      <c r="F8597" t="s">
        <v>17022</v>
      </c>
      <c r="G8597">
        <v>0</v>
      </c>
      <c r="H8597">
        <v>0</v>
      </c>
      <c r="I8597">
        <v>0</v>
      </c>
      <c r="J8597">
        <v>0</v>
      </c>
      <c r="K8597">
        <v>0</v>
      </c>
      <c r="L8597">
        <v>0</v>
      </c>
      <c r="M8597">
        <v>0</v>
      </c>
      <c r="N8597">
        <v>10</v>
      </c>
      <c r="O8597">
        <v>8</v>
      </c>
      <c r="P8597">
        <v>2</v>
      </c>
      <c r="Q8597">
        <v>0</v>
      </c>
    </row>
    <row r="8598" spans="1:17" x14ac:dyDescent="0.2">
      <c r="A8598" t="s">
        <v>25621</v>
      </c>
      <c r="B8598" t="s">
        <v>86</v>
      </c>
      <c r="C8598" t="s">
        <v>182</v>
      </c>
      <c r="D8598" t="s">
        <v>17021</v>
      </c>
      <c r="E8598" t="s">
        <v>81</v>
      </c>
      <c r="F8598" t="s">
        <v>17019</v>
      </c>
      <c r="G8598">
        <v>10</v>
      </c>
      <c r="H8598">
        <v>0</v>
      </c>
      <c r="I8598">
        <v>0</v>
      </c>
      <c r="J8598">
        <v>0</v>
      </c>
      <c r="K8598">
        <v>0</v>
      </c>
      <c r="L8598">
        <v>0</v>
      </c>
      <c r="M8598">
        <v>0</v>
      </c>
      <c r="N8598">
        <v>0</v>
      </c>
      <c r="O8598">
        <v>0</v>
      </c>
      <c r="P8598">
        <v>0</v>
      </c>
      <c r="Q8598">
        <v>0</v>
      </c>
    </row>
    <row r="8599" spans="1:17" x14ac:dyDescent="0.2">
      <c r="A8599" t="s">
        <v>25622</v>
      </c>
      <c r="B8599" t="s">
        <v>86</v>
      </c>
      <c r="C8599" t="s">
        <v>183</v>
      </c>
      <c r="D8599" t="s">
        <v>17029</v>
      </c>
      <c r="E8599" t="s">
        <v>79</v>
      </c>
      <c r="F8599" t="s">
        <v>4875</v>
      </c>
      <c r="G8599">
        <v>0</v>
      </c>
      <c r="H8599">
        <v>13</v>
      </c>
      <c r="I8599">
        <v>3</v>
      </c>
      <c r="J8599">
        <v>9</v>
      </c>
      <c r="K8599">
        <v>1</v>
      </c>
      <c r="L8599">
        <v>0</v>
      </c>
      <c r="M8599">
        <v>0</v>
      </c>
      <c r="N8599">
        <v>0</v>
      </c>
      <c r="O8599">
        <v>0</v>
      </c>
      <c r="P8599">
        <v>0</v>
      </c>
      <c r="Q8599">
        <v>0</v>
      </c>
    </row>
    <row r="8600" spans="1:17" x14ac:dyDescent="0.2">
      <c r="A8600" t="s">
        <v>25623</v>
      </c>
      <c r="B8600" t="s">
        <v>86</v>
      </c>
      <c r="C8600" t="s">
        <v>183</v>
      </c>
      <c r="D8600" t="s">
        <v>17029</v>
      </c>
      <c r="E8600" t="s">
        <v>79</v>
      </c>
      <c r="F8600" t="s">
        <v>4877</v>
      </c>
      <c r="G8600">
        <v>0</v>
      </c>
      <c r="H8600">
        <v>13</v>
      </c>
      <c r="I8600">
        <v>1</v>
      </c>
      <c r="J8600">
        <v>10</v>
      </c>
      <c r="K8600">
        <v>2</v>
      </c>
      <c r="L8600">
        <v>0</v>
      </c>
      <c r="M8600">
        <v>0</v>
      </c>
      <c r="N8600">
        <v>0</v>
      </c>
      <c r="O8600">
        <v>0</v>
      </c>
      <c r="P8600">
        <v>0</v>
      </c>
      <c r="Q8600">
        <v>0</v>
      </c>
    </row>
    <row r="8601" spans="1:17" x14ac:dyDescent="0.2">
      <c r="A8601" t="s">
        <v>25624</v>
      </c>
      <c r="B8601" t="s">
        <v>86</v>
      </c>
      <c r="C8601" t="s">
        <v>183</v>
      </c>
      <c r="D8601" t="s">
        <v>17029</v>
      </c>
      <c r="E8601" t="s">
        <v>79</v>
      </c>
      <c r="F8601" t="s">
        <v>4879</v>
      </c>
      <c r="G8601">
        <v>0</v>
      </c>
      <c r="H8601">
        <v>0</v>
      </c>
      <c r="I8601">
        <v>0</v>
      </c>
      <c r="J8601">
        <v>0</v>
      </c>
      <c r="K8601">
        <v>0</v>
      </c>
      <c r="L8601">
        <v>0</v>
      </c>
      <c r="M8601">
        <v>13</v>
      </c>
      <c r="N8601">
        <v>0</v>
      </c>
      <c r="O8601">
        <v>0</v>
      </c>
      <c r="P8601">
        <v>0</v>
      </c>
      <c r="Q8601">
        <v>0</v>
      </c>
    </row>
    <row r="8602" spans="1:17" x14ac:dyDescent="0.2">
      <c r="A8602" t="s">
        <v>25625</v>
      </c>
      <c r="B8602" t="s">
        <v>86</v>
      </c>
      <c r="C8602" t="s">
        <v>183</v>
      </c>
      <c r="D8602" t="s">
        <v>17029</v>
      </c>
      <c r="E8602" t="s">
        <v>79</v>
      </c>
      <c r="F8602" t="s">
        <v>4881</v>
      </c>
      <c r="G8602">
        <v>0</v>
      </c>
      <c r="H8602">
        <v>13</v>
      </c>
      <c r="I8602">
        <v>1</v>
      </c>
      <c r="J8602">
        <v>10</v>
      </c>
      <c r="K8602">
        <v>2</v>
      </c>
      <c r="L8602">
        <v>0</v>
      </c>
      <c r="M8602">
        <v>0</v>
      </c>
      <c r="N8602">
        <v>0</v>
      </c>
      <c r="O8602">
        <v>0</v>
      </c>
      <c r="P8602">
        <v>0</v>
      </c>
      <c r="Q8602">
        <v>0</v>
      </c>
    </row>
    <row r="8603" spans="1:17" x14ac:dyDescent="0.2">
      <c r="A8603" t="s">
        <v>25626</v>
      </c>
      <c r="B8603" t="s">
        <v>86</v>
      </c>
      <c r="C8603" t="s">
        <v>183</v>
      </c>
      <c r="D8603" t="s">
        <v>17029</v>
      </c>
      <c r="E8603" t="s">
        <v>79</v>
      </c>
      <c r="F8603" t="s">
        <v>4883</v>
      </c>
      <c r="G8603">
        <v>0</v>
      </c>
      <c r="H8603">
        <v>13</v>
      </c>
      <c r="I8603">
        <v>1</v>
      </c>
      <c r="J8603">
        <v>11</v>
      </c>
      <c r="K8603">
        <v>1</v>
      </c>
      <c r="L8603">
        <v>0</v>
      </c>
      <c r="M8603">
        <v>0</v>
      </c>
      <c r="N8603">
        <v>0</v>
      </c>
      <c r="O8603">
        <v>0</v>
      </c>
      <c r="P8603">
        <v>0</v>
      </c>
      <c r="Q8603">
        <v>0</v>
      </c>
    </row>
    <row r="8604" spans="1:17" x14ac:dyDescent="0.2">
      <c r="A8604" t="s">
        <v>25627</v>
      </c>
      <c r="B8604" t="s">
        <v>86</v>
      </c>
      <c r="C8604" t="s">
        <v>183</v>
      </c>
      <c r="D8604" t="s">
        <v>17029</v>
      </c>
      <c r="E8604" t="s">
        <v>79</v>
      </c>
      <c r="F8604" t="s">
        <v>4885</v>
      </c>
      <c r="G8604">
        <v>0</v>
      </c>
      <c r="H8604">
        <v>0</v>
      </c>
      <c r="I8604">
        <v>0</v>
      </c>
      <c r="J8604">
        <v>0</v>
      </c>
      <c r="K8604">
        <v>0</v>
      </c>
      <c r="L8604">
        <v>0</v>
      </c>
      <c r="M8604">
        <v>13</v>
      </c>
      <c r="N8604">
        <v>0</v>
      </c>
      <c r="O8604">
        <v>0</v>
      </c>
      <c r="P8604">
        <v>0</v>
      </c>
      <c r="Q8604">
        <v>0</v>
      </c>
    </row>
    <row r="8605" spans="1:17" x14ac:dyDescent="0.2">
      <c r="A8605" t="s">
        <v>25628</v>
      </c>
      <c r="B8605" t="s">
        <v>86</v>
      </c>
      <c r="C8605" t="s">
        <v>183</v>
      </c>
      <c r="D8605" t="s">
        <v>17029</v>
      </c>
      <c r="E8605" t="s">
        <v>79</v>
      </c>
      <c r="F8605" t="s">
        <v>4887</v>
      </c>
      <c r="G8605">
        <v>0</v>
      </c>
      <c r="H8605">
        <v>13</v>
      </c>
      <c r="I8605">
        <v>1</v>
      </c>
      <c r="J8605">
        <v>10</v>
      </c>
      <c r="K8605">
        <v>2</v>
      </c>
      <c r="L8605">
        <v>0</v>
      </c>
      <c r="M8605">
        <v>0</v>
      </c>
      <c r="N8605">
        <v>0</v>
      </c>
      <c r="O8605">
        <v>0</v>
      </c>
      <c r="P8605">
        <v>0</v>
      </c>
      <c r="Q8605">
        <v>0</v>
      </c>
    </row>
    <row r="8606" spans="1:17" x14ac:dyDescent="0.2">
      <c r="A8606" t="s">
        <v>25629</v>
      </c>
      <c r="B8606" t="s">
        <v>86</v>
      </c>
      <c r="C8606" t="s">
        <v>183</v>
      </c>
      <c r="D8606" t="s">
        <v>17029</v>
      </c>
      <c r="E8606" t="s">
        <v>79</v>
      </c>
      <c r="F8606" t="s">
        <v>4889</v>
      </c>
      <c r="G8606">
        <v>0</v>
      </c>
      <c r="H8606">
        <v>0</v>
      </c>
      <c r="I8606">
        <v>0</v>
      </c>
      <c r="J8606">
        <v>0</v>
      </c>
      <c r="K8606">
        <v>0</v>
      </c>
      <c r="L8606">
        <v>0</v>
      </c>
      <c r="M8606">
        <v>13</v>
      </c>
      <c r="N8606">
        <v>0</v>
      </c>
      <c r="O8606">
        <v>0</v>
      </c>
      <c r="P8606">
        <v>0</v>
      </c>
      <c r="Q8606">
        <v>0</v>
      </c>
    </row>
    <row r="8607" spans="1:17" x14ac:dyDescent="0.2">
      <c r="A8607" t="s">
        <v>25630</v>
      </c>
      <c r="B8607" t="s">
        <v>86</v>
      </c>
      <c r="C8607" t="s">
        <v>183</v>
      </c>
      <c r="D8607" t="s">
        <v>17029</v>
      </c>
      <c r="E8607" t="s">
        <v>79</v>
      </c>
      <c r="F8607" t="s">
        <v>4871</v>
      </c>
      <c r="G8607">
        <v>0</v>
      </c>
      <c r="H8607">
        <v>0</v>
      </c>
      <c r="I8607">
        <v>0</v>
      </c>
      <c r="J8607">
        <v>0</v>
      </c>
      <c r="K8607">
        <v>0</v>
      </c>
      <c r="L8607">
        <v>0</v>
      </c>
      <c r="M8607">
        <v>0</v>
      </c>
      <c r="N8607">
        <v>13</v>
      </c>
      <c r="O8607">
        <v>11</v>
      </c>
      <c r="P8607">
        <v>2</v>
      </c>
      <c r="Q8607">
        <v>0</v>
      </c>
    </row>
    <row r="8608" spans="1:17" x14ac:dyDescent="0.2">
      <c r="A8608" t="s">
        <v>25631</v>
      </c>
      <c r="B8608" t="s">
        <v>86</v>
      </c>
      <c r="C8608" t="s">
        <v>183</v>
      </c>
      <c r="D8608" t="s">
        <v>17029</v>
      </c>
      <c r="E8608" t="s">
        <v>79</v>
      </c>
      <c r="F8608" t="s">
        <v>4873</v>
      </c>
      <c r="G8608">
        <v>0</v>
      </c>
      <c r="H8608">
        <v>0</v>
      </c>
      <c r="I8608">
        <v>0</v>
      </c>
      <c r="J8608">
        <v>0</v>
      </c>
      <c r="K8608">
        <v>0</v>
      </c>
      <c r="L8608">
        <v>0</v>
      </c>
      <c r="M8608">
        <v>0</v>
      </c>
      <c r="N8608">
        <v>13</v>
      </c>
      <c r="O8608">
        <v>11</v>
      </c>
      <c r="P8608">
        <v>2</v>
      </c>
      <c r="Q8608">
        <v>0</v>
      </c>
    </row>
    <row r="8609" spans="1:17" x14ac:dyDescent="0.2">
      <c r="A8609" t="s">
        <v>25632</v>
      </c>
      <c r="B8609" t="s">
        <v>86</v>
      </c>
      <c r="C8609" t="s">
        <v>183</v>
      </c>
      <c r="D8609" t="s">
        <v>17029</v>
      </c>
      <c r="E8609" t="s">
        <v>79</v>
      </c>
      <c r="F8609" t="s">
        <v>17019</v>
      </c>
      <c r="G8609">
        <v>13</v>
      </c>
      <c r="H8609">
        <v>0</v>
      </c>
      <c r="I8609">
        <v>0</v>
      </c>
      <c r="J8609">
        <v>0</v>
      </c>
      <c r="K8609">
        <v>0</v>
      </c>
      <c r="L8609">
        <v>0</v>
      </c>
      <c r="M8609">
        <v>0</v>
      </c>
      <c r="N8609">
        <v>0</v>
      </c>
      <c r="O8609">
        <v>0</v>
      </c>
      <c r="P8609">
        <v>0</v>
      </c>
      <c r="Q8609">
        <v>0</v>
      </c>
    </row>
    <row r="8610" spans="1:17" x14ac:dyDescent="0.2">
      <c r="A8610" t="s">
        <v>25633</v>
      </c>
      <c r="B8610" t="s">
        <v>86</v>
      </c>
      <c r="C8610" t="s">
        <v>183</v>
      </c>
      <c r="D8610" t="s">
        <v>17029</v>
      </c>
      <c r="E8610" t="s">
        <v>81</v>
      </c>
      <c r="F8610" t="s">
        <v>4875</v>
      </c>
      <c r="G8610">
        <v>0</v>
      </c>
      <c r="H8610">
        <v>14</v>
      </c>
      <c r="I8610">
        <v>3</v>
      </c>
      <c r="J8610">
        <v>11</v>
      </c>
      <c r="K8610">
        <v>0</v>
      </c>
      <c r="L8610">
        <v>0</v>
      </c>
      <c r="M8610">
        <v>0</v>
      </c>
      <c r="N8610">
        <v>0</v>
      </c>
      <c r="O8610">
        <v>0</v>
      </c>
      <c r="P8610">
        <v>0</v>
      </c>
      <c r="Q8610">
        <v>0</v>
      </c>
    </row>
    <row r="8611" spans="1:17" x14ac:dyDescent="0.2">
      <c r="A8611" t="s">
        <v>25634</v>
      </c>
      <c r="B8611" t="s">
        <v>86</v>
      </c>
      <c r="C8611" t="s">
        <v>183</v>
      </c>
      <c r="D8611" t="s">
        <v>17029</v>
      </c>
      <c r="E8611" t="s">
        <v>81</v>
      </c>
      <c r="F8611" t="s">
        <v>4877</v>
      </c>
      <c r="G8611">
        <v>0</v>
      </c>
      <c r="H8611">
        <v>14</v>
      </c>
      <c r="I8611">
        <v>0</v>
      </c>
      <c r="J8611">
        <v>13</v>
      </c>
      <c r="K8611">
        <v>1</v>
      </c>
      <c r="L8611">
        <v>0</v>
      </c>
      <c r="M8611">
        <v>0</v>
      </c>
      <c r="N8611">
        <v>0</v>
      </c>
      <c r="O8611">
        <v>0</v>
      </c>
      <c r="P8611">
        <v>0</v>
      </c>
      <c r="Q8611">
        <v>0</v>
      </c>
    </row>
    <row r="8612" spans="1:17" x14ac:dyDescent="0.2">
      <c r="A8612" t="s">
        <v>25635</v>
      </c>
      <c r="B8612" t="s">
        <v>86</v>
      </c>
      <c r="C8612" t="s">
        <v>183</v>
      </c>
      <c r="D8612" t="s">
        <v>17029</v>
      </c>
      <c r="E8612" t="s">
        <v>81</v>
      </c>
      <c r="F8612" t="s">
        <v>4879</v>
      </c>
      <c r="G8612">
        <v>0</v>
      </c>
      <c r="H8612">
        <v>0</v>
      </c>
      <c r="I8612">
        <v>0</v>
      </c>
      <c r="J8612">
        <v>0</v>
      </c>
      <c r="K8612">
        <v>0</v>
      </c>
      <c r="L8612">
        <v>0</v>
      </c>
      <c r="M8612">
        <v>14</v>
      </c>
      <c r="N8612">
        <v>0</v>
      </c>
      <c r="O8612">
        <v>0</v>
      </c>
      <c r="P8612">
        <v>0</v>
      </c>
      <c r="Q8612">
        <v>0</v>
      </c>
    </row>
    <row r="8613" spans="1:17" x14ac:dyDescent="0.2">
      <c r="A8613" t="s">
        <v>25636</v>
      </c>
      <c r="B8613" t="s">
        <v>86</v>
      </c>
      <c r="C8613" t="s">
        <v>183</v>
      </c>
      <c r="D8613" t="s">
        <v>17029</v>
      </c>
      <c r="E8613" t="s">
        <v>81</v>
      </c>
      <c r="F8613" t="s">
        <v>4881</v>
      </c>
      <c r="G8613">
        <v>0</v>
      </c>
      <c r="H8613">
        <v>14</v>
      </c>
      <c r="I8613">
        <v>0</v>
      </c>
      <c r="J8613">
        <v>13</v>
      </c>
      <c r="K8613">
        <v>1</v>
      </c>
      <c r="L8613">
        <v>0</v>
      </c>
      <c r="M8613">
        <v>0</v>
      </c>
      <c r="N8613">
        <v>0</v>
      </c>
      <c r="O8613">
        <v>0</v>
      </c>
      <c r="P8613">
        <v>0</v>
      </c>
      <c r="Q8613">
        <v>0</v>
      </c>
    </row>
    <row r="8614" spans="1:17" x14ac:dyDescent="0.2">
      <c r="A8614" t="s">
        <v>25637</v>
      </c>
      <c r="B8614" t="s">
        <v>86</v>
      </c>
      <c r="C8614" t="s">
        <v>183</v>
      </c>
      <c r="D8614" t="s">
        <v>17029</v>
      </c>
      <c r="E8614" t="s">
        <v>81</v>
      </c>
      <c r="F8614" t="s">
        <v>4883</v>
      </c>
      <c r="G8614">
        <v>0</v>
      </c>
      <c r="H8614">
        <v>14</v>
      </c>
      <c r="I8614">
        <v>1</v>
      </c>
      <c r="J8614">
        <v>12</v>
      </c>
      <c r="K8614">
        <v>1</v>
      </c>
      <c r="L8614">
        <v>0</v>
      </c>
      <c r="M8614">
        <v>0</v>
      </c>
      <c r="N8614">
        <v>0</v>
      </c>
      <c r="O8614">
        <v>0</v>
      </c>
      <c r="P8614">
        <v>0</v>
      </c>
      <c r="Q8614">
        <v>0</v>
      </c>
    </row>
    <row r="8615" spans="1:17" x14ac:dyDescent="0.2">
      <c r="A8615" t="s">
        <v>25638</v>
      </c>
      <c r="B8615" t="s">
        <v>86</v>
      </c>
      <c r="C8615" t="s">
        <v>183</v>
      </c>
      <c r="D8615" t="s">
        <v>17029</v>
      </c>
      <c r="E8615" t="s">
        <v>81</v>
      </c>
      <c r="F8615" t="s">
        <v>4885</v>
      </c>
      <c r="G8615">
        <v>0</v>
      </c>
      <c r="H8615">
        <v>0</v>
      </c>
      <c r="I8615">
        <v>0</v>
      </c>
      <c r="J8615">
        <v>0</v>
      </c>
      <c r="K8615">
        <v>0</v>
      </c>
      <c r="L8615">
        <v>0</v>
      </c>
      <c r="M8615">
        <v>14</v>
      </c>
      <c r="N8615">
        <v>0</v>
      </c>
      <c r="O8615">
        <v>0</v>
      </c>
      <c r="P8615">
        <v>0</v>
      </c>
      <c r="Q8615">
        <v>0</v>
      </c>
    </row>
    <row r="8616" spans="1:17" x14ac:dyDescent="0.2">
      <c r="A8616" t="s">
        <v>25639</v>
      </c>
      <c r="B8616" t="s">
        <v>86</v>
      </c>
      <c r="C8616" t="s">
        <v>183</v>
      </c>
      <c r="D8616" t="s">
        <v>17029</v>
      </c>
      <c r="E8616" t="s">
        <v>81</v>
      </c>
      <c r="F8616" t="s">
        <v>4887</v>
      </c>
      <c r="G8616">
        <v>0</v>
      </c>
      <c r="H8616">
        <v>14</v>
      </c>
      <c r="I8616">
        <v>0</v>
      </c>
      <c r="J8616">
        <v>13</v>
      </c>
      <c r="K8616">
        <v>1</v>
      </c>
      <c r="L8616">
        <v>0</v>
      </c>
      <c r="M8616">
        <v>0</v>
      </c>
      <c r="N8616">
        <v>0</v>
      </c>
      <c r="O8616">
        <v>0</v>
      </c>
      <c r="P8616">
        <v>0</v>
      </c>
      <c r="Q8616">
        <v>0</v>
      </c>
    </row>
    <row r="8617" spans="1:17" x14ac:dyDescent="0.2">
      <c r="A8617" t="s">
        <v>25640</v>
      </c>
      <c r="B8617" t="s">
        <v>86</v>
      </c>
      <c r="C8617" t="s">
        <v>183</v>
      </c>
      <c r="D8617" t="s">
        <v>17029</v>
      </c>
      <c r="E8617" t="s">
        <v>81</v>
      </c>
      <c r="F8617" t="s">
        <v>4889</v>
      </c>
      <c r="G8617">
        <v>0</v>
      </c>
      <c r="H8617">
        <v>0</v>
      </c>
      <c r="I8617">
        <v>0</v>
      </c>
      <c r="J8617">
        <v>0</v>
      </c>
      <c r="K8617">
        <v>0</v>
      </c>
      <c r="L8617">
        <v>0</v>
      </c>
      <c r="M8617">
        <v>14</v>
      </c>
      <c r="N8617">
        <v>0</v>
      </c>
      <c r="O8617">
        <v>0</v>
      </c>
      <c r="P8617">
        <v>0</v>
      </c>
      <c r="Q8617">
        <v>0</v>
      </c>
    </row>
    <row r="8618" spans="1:17" x14ac:dyDescent="0.2">
      <c r="A8618" t="s">
        <v>25641</v>
      </c>
      <c r="B8618" t="s">
        <v>86</v>
      </c>
      <c r="C8618" t="s">
        <v>183</v>
      </c>
      <c r="D8618" t="s">
        <v>17029</v>
      </c>
      <c r="E8618" t="s">
        <v>81</v>
      </c>
      <c r="F8618" t="s">
        <v>4871</v>
      </c>
      <c r="G8618">
        <v>0</v>
      </c>
      <c r="H8618">
        <v>0</v>
      </c>
      <c r="I8618">
        <v>0</v>
      </c>
      <c r="J8618">
        <v>0</v>
      </c>
      <c r="K8618">
        <v>0</v>
      </c>
      <c r="L8618">
        <v>0</v>
      </c>
      <c r="M8618">
        <v>0</v>
      </c>
      <c r="N8618">
        <v>14</v>
      </c>
      <c r="O8618">
        <v>14</v>
      </c>
      <c r="P8618">
        <v>0</v>
      </c>
      <c r="Q8618">
        <v>0</v>
      </c>
    </row>
    <row r="8619" spans="1:17" x14ac:dyDescent="0.2">
      <c r="A8619" t="s">
        <v>25642</v>
      </c>
      <c r="B8619" t="s">
        <v>86</v>
      </c>
      <c r="C8619" t="s">
        <v>183</v>
      </c>
      <c r="D8619" t="s">
        <v>17029</v>
      </c>
      <c r="E8619" t="s">
        <v>81</v>
      </c>
      <c r="F8619" t="s">
        <v>4873</v>
      </c>
      <c r="G8619">
        <v>0</v>
      </c>
      <c r="H8619">
        <v>0</v>
      </c>
      <c r="I8619">
        <v>0</v>
      </c>
      <c r="J8619">
        <v>0</v>
      </c>
      <c r="K8619">
        <v>0</v>
      </c>
      <c r="L8619">
        <v>0</v>
      </c>
      <c r="M8619">
        <v>0</v>
      </c>
      <c r="N8619">
        <v>12</v>
      </c>
      <c r="O8619">
        <v>12</v>
      </c>
      <c r="P8619">
        <v>0</v>
      </c>
      <c r="Q8619">
        <v>0</v>
      </c>
    </row>
    <row r="8620" spans="1:17" x14ac:dyDescent="0.2">
      <c r="A8620" t="s">
        <v>25643</v>
      </c>
      <c r="B8620" t="s">
        <v>86</v>
      </c>
      <c r="C8620" t="s">
        <v>183</v>
      </c>
      <c r="D8620" t="s">
        <v>17029</v>
      </c>
      <c r="E8620" t="s">
        <v>81</v>
      </c>
      <c r="F8620" t="s">
        <v>17019</v>
      </c>
      <c r="G8620">
        <v>14</v>
      </c>
      <c r="H8620">
        <v>0</v>
      </c>
      <c r="I8620">
        <v>0</v>
      </c>
      <c r="J8620">
        <v>0</v>
      </c>
      <c r="K8620">
        <v>0</v>
      </c>
      <c r="L8620">
        <v>0</v>
      </c>
      <c r="M8620">
        <v>0</v>
      </c>
      <c r="N8620">
        <v>0</v>
      </c>
      <c r="O8620">
        <v>0</v>
      </c>
      <c r="P8620">
        <v>0</v>
      </c>
      <c r="Q8620">
        <v>0</v>
      </c>
    </row>
    <row r="8621" spans="1:17" x14ac:dyDescent="0.2">
      <c r="A8621" t="s">
        <v>25644</v>
      </c>
      <c r="B8621" t="s">
        <v>86</v>
      </c>
      <c r="C8621" t="s">
        <v>183</v>
      </c>
      <c r="D8621" t="s">
        <v>17021</v>
      </c>
      <c r="E8621" t="s">
        <v>79</v>
      </c>
      <c r="F8621" t="s">
        <v>17022</v>
      </c>
      <c r="G8621">
        <v>0</v>
      </c>
      <c r="H8621">
        <v>0</v>
      </c>
      <c r="I8621">
        <v>0</v>
      </c>
      <c r="J8621">
        <v>0</v>
      </c>
      <c r="K8621">
        <v>0</v>
      </c>
      <c r="L8621">
        <v>0</v>
      </c>
      <c r="M8621">
        <v>0</v>
      </c>
      <c r="N8621">
        <v>6</v>
      </c>
      <c r="O8621">
        <v>6</v>
      </c>
      <c r="P8621">
        <v>0</v>
      </c>
      <c r="Q8621">
        <v>0</v>
      </c>
    </row>
    <row r="8622" spans="1:17" x14ac:dyDescent="0.2">
      <c r="A8622" t="s">
        <v>25645</v>
      </c>
      <c r="B8622" t="s">
        <v>86</v>
      </c>
      <c r="C8622" t="s">
        <v>183</v>
      </c>
      <c r="D8622" t="s">
        <v>17021</v>
      </c>
      <c r="E8622" t="s">
        <v>79</v>
      </c>
      <c r="F8622" t="s">
        <v>17019</v>
      </c>
      <c r="G8622">
        <v>6</v>
      </c>
      <c r="H8622">
        <v>0</v>
      </c>
      <c r="I8622">
        <v>0</v>
      </c>
      <c r="J8622">
        <v>0</v>
      </c>
      <c r="K8622">
        <v>0</v>
      </c>
      <c r="L8622">
        <v>0</v>
      </c>
      <c r="M8622">
        <v>0</v>
      </c>
      <c r="N8622">
        <v>0</v>
      </c>
      <c r="O8622">
        <v>0</v>
      </c>
      <c r="P8622">
        <v>0</v>
      </c>
      <c r="Q8622">
        <v>0</v>
      </c>
    </row>
    <row r="8623" spans="1:17" x14ac:dyDescent="0.2">
      <c r="A8623" t="s">
        <v>25646</v>
      </c>
      <c r="B8623" t="s">
        <v>86</v>
      </c>
      <c r="C8623" t="s">
        <v>183</v>
      </c>
      <c r="D8623" t="s">
        <v>17021</v>
      </c>
      <c r="E8623" t="s">
        <v>81</v>
      </c>
      <c r="F8623" t="s">
        <v>17022</v>
      </c>
      <c r="G8623">
        <v>0</v>
      </c>
      <c r="H8623">
        <v>0</v>
      </c>
      <c r="I8623">
        <v>0</v>
      </c>
      <c r="J8623">
        <v>0</v>
      </c>
      <c r="K8623">
        <v>0</v>
      </c>
      <c r="L8623">
        <v>0</v>
      </c>
      <c r="M8623">
        <v>0</v>
      </c>
      <c r="N8623">
        <v>6</v>
      </c>
      <c r="O8623">
        <v>3</v>
      </c>
      <c r="P8623">
        <v>3</v>
      </c>
      <c r="Q8623">
        <v>0</v>
      </c>
    </row>
    <row r="8624" spans="1:17" x14ac:dyDescent="0.2">
      <c r="A8624" t="s">
        <v>25647</v>
      </c>
      <c r="B8624" t="s">
        <v>86</v>
      </c>
      <c r="C8624" t="s">
        <v>183</v>
      </c>
      <c r="D8624" t="s">
        <v>17021</v>
      </c>
      <c r="E8624" t="s">
        <v>81</v>
      </c>
      <c r="F8624" t="s">
        <v>17019</v>
      </c>
      <c r="G8624">
        <v>6</v>
      </c>
      <c r="H8624">
        <v>0</v>
      </c>
      <c r="I8624">
        <v>0</v>
      </c>
      <c r="J8624">
        <v>0</v>
      </c>
      <c r="K8624">
        <v>0</v>
      </c>
      <c r="L8624">
        <v>0</v>
      </c>
      <c r="M8624">
        <v>0</v>
      </c>
      <c r="N8624">
        <v>0</v>
      </c>
      <c r="O8624">
        <v>0</v>
      </c>
      <c r="P8624">
        <v>0</v>
      </c>
      <c r="Q8624">
        <v>0</v>
      </c>
    </row>
    <row r="8625" spans="1:17" x14ac:dyDescent="0.2">
      <c r="A8625" t="s">
        <v>25648</v>
      </c>
      <c r="B8625" t="s">
        <v>86</v>
      </c>
      <c r="C8625" t="s">
        <v>183</v>
      </c>
      <c r="D8625" t="s">
        <v>17025</v>
      </c>
      <c r="E8625" t="s">
        <v>81</v>
      </c>
      <c r="F8625" t="s">
        <v>17019</v>
      </c>
      <c r="G8625">
        <v>1</v>
      </c>
      <c r="H8625">
        <v>0</v>
      </c>
      <c r="I8625">
        <v>0</v>
      </c>
      <c r="J8625">
        <v>0</v>
      </c>
      <c r="K8625">
        <v>0</v>
      </c>
      <c r="L8625">
        <v>0</v>
      </c>
      <c r="M8625">
        <v>0</v>
      </c>
      <c r="N8625">
        <v>0</v>
      </c>
      <c r="O8625">
        <v>0</v>
      </c>
      <c r="P8625">
        <v>0</v>
      </c>
      <c r="Q8625">
        <v>0</v>
      </c>
    </row>
    <row r="8626" spans="1:17" x14ac:dyDescent="0.2">
      <c r="A8626" t="s">
        <v>25649</v>
      </c>
      <c r="B8626" t="s">
        <v>86</v>
      </c>
      <c r="C8626" t="s">
        <v>184</v>
      </c>
      <c r="D8626" t="s">
        <v>17029</v>
      </c>
      <c r="E8626" t="s">
        <v>79</v>
      </c>
      <c r="F8626" t="s">
        <v>4875</v>
      </c>
      <c r="G8626">
        <v>0</v>
      </c>
      <c r="H8626">
        <v>1</v>
      </c>
      <c r="I8626">
        <v>0</v>
      </c>
      <c r="J8626">
        <v>0</v>
      </c>
      <c r="K8626">
        <v>1</v>
      </c>
      <c r="L8626">
        <v>0</v>
      </c>
      <c r="M8626">
        <v>0</v>
      </c>
      <c r="N8626">
        <v>0</v>
      </c>
      <c r="O8626">
        <v>0</v>
      </c>
      <c r="P8626">
        <v>0</v>
      </c>
      <c r="Q8626">
        <v>0</v>
      </c>
    </row>
    <row r="8627" spans="1:17" x14ac:dyDescent="0.2">
      <c r="A8627" t="s">
        <v>25650</v>
      </c>
      <c r="B8627" t="s">
        <v>86</v>
      </c>
      <c r="C8627" t="s">
        <v>184</v>
      </c>
      <c r="D8627" t="s">
        <v>17029</v>
      </c>
      <c r="E8627" t="s">
        <v>79</v>
      </c>
      <c r="F8627" t="s">
        <v>4877</v>
      </c>
      <c r="G8627">
        <v>0</v>
      </c>
      <c r="H8627">
        <v>1</v>
      </c>
      <c r="I8627">
        <v>0</v>
      </c>
      <c r="J8627">
        <v>0</v>
      </c>
      <c r="K8627">
        <v>1</v>
      </c>
      <c r="L8627">
        <v>0</v>
      </c>
      <c r="M8627">
        <v>0</v>
      </c>
      <c r="N8627">
        <v>0</v>
      </c>
      <c r="O8627">
        <v>0</v>
      </c>
      <c r="P8627">
        <v>0</v>
      </c>
      <c r="Q8627">
        <v>0</v>
      </c>
    </row>
    <row r="8628" spans="1:17" x14ac:dyDescent="0.2">
      <c r="A8628" t="s">
        <v>25651</v>
      </c>
      <c r="B8628" t="s">
        <v>86</v>
      </c>
      <c r="C8628" t="s">
        <v>184</v>
      </c>
      <c r="D8628" t="s">
        <v>17029</v>
      </c>
      <c r="E8628" t="s">
        <v>79</v>
      </c>
      <c r="F8628" t="s">
        <v>4879</v>
      </c>
      <c r="G8628">
        <v>0</v>
      </c>
      <c r="H8628">
        <v>0</v>
      </c>
      <c r="I8628">
        <v>0</v>
      </c>
      <c r="J8628">
        <v>0</v>
      </c>
      <c r="K8628">
        <v>0</v>
      </c>
      <c r="L8628">
        <v>0</v>
      </c>
      <c r="M8628">
        <v>1</v>
      </c>
      <c r="N8628">
        <v>0</v>
      </c>
      <c r="O8628">
        <v>0</v>
      </c>
      <c r="P8628">
        <v>0</v>
      </c>
      <c r="Q8628">
        <v>0</v>
      </c>
    </row>
    <row r="8629" spans="1:17" x14ac:dyDescent="0.2">
      <c r="A8629" t="s">
        <v>25652</v>
      </c>
      <c r="B8629" t="s">
        <v>86</v>
      </c>
      <c r="C8629" t="s">
        <v>184</v>
      </c>
      <c r="D8629" t="s">
        <v>17029</v>
      </c>
      <c r="E8629" t="s">
        <v>79</v>
      </c>
      <c r="F8629" t="s">
        <v>4881</v>
      </c>
      <c r="G8629">
        <v>0</v>
      </c>
      <c r="H8629">
        <v>1</v>
      </c>
      <c r="I8629">
        <v>0</v>
      </c>
      <c r="J8629">
        <v>0</v>
      </c>
      <c r="K8629">
        <v>1</v>
      </c>
      <c r="L8629">
        <v>0</v>
      </c>
      <c r="M8629">
        <v>0</v>
      </c>
      <c r="N8629">
        <v>0</v>
      </c>
      <c r="O8629">
        <v>0</v>
      </c>
      <c r="P8629">
        <v>0</v>
      </c>
      <c r="Q8629">
        <v>0</v>
      </c>
    </row>
    <row r="8630" spans="1:17" x14ac:dyDescent="0.2">
      <c r="A8630" t="s">
        <v>25653</v>
      </c>
      <c r="B8630" t="s">
        <v>86</v>
      </c>
      <c r="C8630" t="s">
        <v>184</v>
      </c>
      <c r="D8630" t="s">
        <v>17029</v>
      </c>
      <c r="E8630" t="s">
        <v>79</v>
      </c>
      <c r="F8630" t="s">
        <v>4883</v>
      </c>
      <c r="G8630">
        <v>0</v>
      </c>
      <c r="H8630">
        <v>1</v>
      </c>
      <c r="I8630">
        <v>0</v>
      </c>
      <c r="J8630">
        <v>0</v>
      </c>
      <c r="K8630">
        <v>1</v>
      </c>
      <c r="L8630">
        <v>0</v>
      </c>
      <c r="M8630">
        <v>0</v>
      </c>
      <c r="N8630">
        <v>0</v>
      </c>
      <c r="O8630">
        <v>0</v>
      </c>
      <c r="P8630">
        <v>0</v>
      </c>
      <c r="Q8630">
        <v>0</v>
      </c>
    </row>
    <row r="8631" spans="1:17" x14ac:dyDescent="0.2">
      <c r="A8631" t="s">
        <v>25654</v>
      </c>
      <c r="B8631" t="s">
        <v>86</v>
      </c>
      <c r="C8631" t="s">
        <v>184</v>
      </c>
      <c r="D8631" t="s">
        <v>17029</v>
      </c>
      <c r="E8631" t="s">
        <v>79</v>
      </c>
      <c r="F8631" t="s">
        <v>4885</v>
      </c>
      <c r="G8631">
        <v>0</v>
      </c>
      <c r="H8631">
        <v>0</v>
      </c>
      <c r="I8631">
        <v>0</v>
      </c>
      <c r="J8631">
        <v>0</v>
      </c>
      <c r="K8631">
        <v>0</v>
      </c>
      <c r="L8631">
        <v>0</v>
      </c>
      <c r="M8631">
        <v>1</v>
      </c>
      <c r="N8631">
        <v>0</v>
      </c>
      <c r="O8631">
        <v>0</v>
      </c>
      <c r="P8631">
        <v>0</v>
      </c>
      <c r="Q8631">
        <v>0</v>
      </c>
    </row>
    <row r="8632" spans="1:17" x14ac:dyDescent="0.2">
      <c r="A8632" t="s">
        <v>25655</v>
      </c>
      <c r="B8632" t="s">
        <v>86</v>
      </c>
      <c r="C8632" t="s">
        <v>184</v>
      </c>
      <c r="D8632" t="s">
        <v>17029</v>
      </c>
      <c r="E8632" t="s">
        <v>79</v>
      </c>
      <c r="F8632" t="s">
        <v>4887</v>
      </c>
      <c r="G8632">
        <v>0</v>
      </c>
      <c r="H8632">
        <v>1</v>
      </c>
      <c r="I8632">
        <v>0</v>
      </c>
      <c r="J8632">
        <v>0</v>
      </c>
      <c r="K8632">
        <v>1</v>
      </c>
      <c r="L8632">
        <v>0</v>
      </c>
      <c r="M8632">
        <v>0</v>
      </c>
      <c r="N8632">
        <v>0</v>
      </c>
      <c r="O8632">
        <v>0</v>
      </c>
      <c r="P8632">
        <v>0</v>
      </c>
      <c r="Q8632">
        <v>0</v>
      </c>
    </row>
    <row r="8633" spans="1:17" x14ac:dyDescent="0.2">
      <c r="A8633" t="s">
        <v>25656</v>
      </c>
      <c r="B8633" t="s">
        <v>86</v>
      </c>
      <c r="C8633" t="s">
        <v>184</v>
      </c>
      <c r="D8633" t="s">
        <v>17029</v>
      </c>
      <c r="E8633" t="s">
        <v>79</v>
      </c>
      <c r="F8633" t="s">
        <v>4889</v>
      </c>
      <c r="G8633">
        <v>0</v>
      </c>
      <c r="H8633">
        <v>0</v>
      </c>
      <c r="I8633">
        <v>0</v>
      </c>
      <c r="J8633">
        <v>0</v>
      </c>
      <c r="K8633">
        <v>0</v>
      </c>
      <c r="L8633">
        <v>0</v>
      </c>
      <c r="M8633">
        <v>1</v>
      </c>
      <c r="N8633">
        <v>0</v>
      </c>
      <c r="O8633">
        <v>0</v>
      </c>
      <c r="P8633">
        <v>0</v>
      </c>
      <c r="Q8633">
        <v>0</v>
      </c>
    </row>
    <row r="8634" spans="1:17" x14ac:dyDescent="0.2">
      <c r="A8634" t="s">
        <v>25657</v>
      </c>
      <c r="B8634" t="s">
        <v>86</v>
      </c>
      <c r="C8634" t="s">
        <v>184</v>
      </c>
      <c r="D8634" t="s">
        <v>17029</v>
      </c>
      <c r="E8634" t="s">
        <v>79</v>
      </c>
      <c r="F8634" t="s">
        <v>4871</v>
      </c>
      <c r="G8634">
        <v>0</v>
      </c>
      <c r="H8634">
        <v>0</v>
      </c>
      <c r="I8634">
        <v>0</v>
      </c>
      <c r="J8634">
        <v>0</v>
      </c>
      <c r="K8634">
        <v>0</v>
      </c>
      <c r="L8634">
        <v>0</v>
      </c>
      <c r="M8634">
        <v>0</v>
      </c>
      <c r="N8634">
        <v>1</v>
      </c>
      <c r="O8634">
        <v>1</v>
      </c>
      <c r="P8634">
        <v>0</v>
      </c>
      <c r="Q8634">
        <v>0</v>
      </c>
    </row>
    <row r="8635" spans="1:17" x14ac:dyDescent="0.2">
      <c r="A8635" t="s">
        <v>25658</v>
      </c>
      <c r="B8635" t="s">
        <v>86</v>
      </c>
      <c r="C8635" t="s">
        <v>184</v>
      </c>
      <c r="D8635" t="s">
        <v>17029</v>
      </c>
      <c r="E8635" t="s">
        <v>79</v>
      </c>
      <c r="F8635" t="s">
        <v>4873</v>
      </c>
      <c r="G8635">
        <v>0</v>
      </c>
      <c r="H8635">
        <v>0</v>
      </c>
      <c r="I8635">
        <v>0</v>
      </c>
      <c r="J8635">
        <v>0</v>
      </c>
      <c r="K8635">
        <v>0</v>
      </c>
      <c r="L8635">
        <v>0</v>
      </c>
      <c r="M8635">
        <v>0</v>
      </c>
      <c r="N8635">
        <v>1</v>
      </c>
      <c r="O8635">
        <v>1</v>
      </c>
      <c r="P8635">
        <v>0</v>
      </c>
      <c r="Q8635">
        <v>0</v>
      </c>
    </row>
    <row r="8636" spans="1:17" x14ac:dyDescent="0.2">
      <c r="A8636" t="s">
        <v>25659</v>
      </c>
      <c r="B8636" t="s">
        <v>86</v>
      </c>
      <c r="C8636" t="s">
        <v>184</v>
      </c>
      <c r="D8636" t="s">
        <v>17029</v>
      </c>
      <c r="E8636" t="s">
        <v>79</v>
      </c>
      <c r="F8636" t="s">
        <v>17019</v>
      </c>
      <c r="G8636">
        <v>1</v>
      </c>
      <c r="H8636">
        <v>0</v>
      </c>
      <c r="I8636">
        <v>0</v>
      </c>
      <c r="J8636">
        <v>0</v>
      </c>
      <c r="K8636">
        <v>0</v>
      </c>
      <c r="L8636">
        <v>0</v>
      </c>
      <c r="M8636">
        <v>0</v>
      </c>
      <c r="N8636">
        <v>0</v>
      </c>
      <c r="O8636">
        <v>0</v>
      </c>
      <c r="P8636">
        <v>0</v>
      </c>
      <c r="Q8636">
        <v>0</v>
      </c>
    </row>
    <row r="8637" spans="1:17" x14ac:dyDescent="0.2">
      <c r="A8637" t="s">
        <v>25660</v>
      </c>
      <c r="B8637" t="s">
        <v>86</v>
      </c>
      <c r="C8637" t="s">
        <v>184</v>
      </c>
      <c r="D8637" t="s">
        <v>17029</v>
      </c>
      <c r="E8637" t="s">
        <v>81</v>
      </c>
      <c r="F8637" t="s">
        <v>4875</v>
      </c>
      <c r="G8637">
        <v>0</v>
      </c>
      <c r="H8637">
        <v>4</v>
      </c>
      <c r="I8637">
        <v>1</v>
      </c>
      <c r="J8637">
        <v>3</v>
      </c>
      <c r="K8637">
        <v>0</v>
      </c>
      <c r="L8637">
        <v>0</v>
      </c>
      <c r="M8637">
        <v>0</v>
      </c>
      <c r="N8637">
        <v>0</v>
      </c>
      <c r="O8637">
        <v>0</v>
      </c>
      <c r="P8637">
        <v>0</v>
      </c>
      <c r="Q8637">
        <v>0</v>
      </c>
    </row>
    <row r="8638" spans="1:17" x14ac:dyDescent="0.2">
      <c r="A8638" t="s">
        <v>25661</v>
      </c>
      <c r="B8638" t="s">
        <v>86</v>
      </c>
      <c r="C8638" t="s">
        <v>184</v>
      </c>
      <c r="D8638" t="s">
        <v>17029</v>
      </c>
      <c r="E8638" t="s">
        <v>81</v>
      </c>
      <c r="F8638" t="s">
        <v>4877</v>
      </c>
      <c r="G8638">
        <v>0</v>
      </c>
      <c r="H8638">
        <v>4</v>
      </c>
      <c r="I8638">
        <v>1</v>
      </c>
      <c r="J8638">
        <v>3</v>
      </c>
      <c r="K8638">
        <v>0</v>
      </c>
      <c r="L8638">
        <v>0</v>
      </c>
      <c r="M8638">
        <v>0</v>
      </c>
      <c r="N8638">
        <v>0</v>
      </c>
      <c r="O8638">
        <v>0</v>
      </c>
      <c r="P8638">
        <v>0</v>
      </c>
      <c r="Q8638">
        <v>0</v>
      </c>
    </row>
    <row r="8639" spans="1:17" x14ac:dyDescent="0.2">
      <c r="A8639" t="s">
        <v>25662</v>
      </c>
      <c r="B8639" t="s">
        <v>86</v>
      </c>
      <c r="C8639" t="s">
        <v>184</v>
      </c>
      <c r="D8639" t="s">
        <v>17029</v>
      </c>
      <c r="E8639" t="s">
        <v>81</v>
      </c>
      <c r="F8639" t="s">
        <v>4879</v>
      </c>
      <c r="G8639">
        <v>0</v>
      </c>
      <c r="H8639">
        <v>0</v>
      </c>
      <c r="I8639">
        <v>0</v>
      </c>
      <c r="J8639">
        <v>0</v>
      </c>
      <c r="K8639">
        <v>0</v>
      </c>
      <c r="L8639">
        <v>0</v>
      </c>
      <c r="M8639">
        <v>4</v>
      </c>
      <c r="N8639">
        <v>0</v>
      </c>
      <c r="O8639">
        <v>0</v>
      </c>
      <c r="P8639">
        <v>0</v>
      </c>
      <c r="Q8639">
        <v>0</v>
      </c>
    </row>
    <row r="8640" spans="1:17" x14ac:dyDescent="0.2">
      <c r="A8640" t="s">
        <v>25663</v>
      </c>
      <c r="B8640" t="s">
        <v>86</v>
      </c>
      <c r="C8640" t="s">
        <v>184</v>
      </c>
      <c r="D8640" t="s">
        <v>17029</v>
      </c>
      <c r="E8640" t="s">
        <v>81</v>
      </c>
      <c r="F8640" t="s">
        <v>4881</v>
      </c>
      <c r="G8640">
        <v>0</v>
      </c>
      <c r="H8640">
        <v>4</v>
      </c>
      <c r="I8640">
        <v>1</v>
      </c>
      <c r="J8640">
        <v>3</v>
      </c>
      <c r="K8640">
        <v>0</v>
      </c>
      <c r="L8640">
        <v>0</v>
      </c>
      <c r="M8640">
        <v>0</v>
      </c>
      <c r="N8640">
        <v>0</v>
      </c>
      <c r="O8640">
        <v>0</v>
      </c>
      <c r="P8640">
        <v>0</v>
      </c>
      <c r="Q8640">
        <v>0</v>
      </c>
    </row>
    <row r="8641" spans="1:17" x14ac:dyDescent="0.2">
      <c r="A8641" t="s">
        <v>25664</v>
      </c>
      <c r="B8641" t="s">
        <v>86</v>
      </c>
      <c r="C8641" t="s">
        <v>184</v>
      </c>
      <c r="D8641" t="s">
        <v>17029</v>
      </c>
      <c r="E8641" t="s">
        <v>81</v>
      </c>
      <c r="F8641" t="s">
        <v>4883</v>
      </c>
      <c r="G8641">
        <v>0</v>
      </c>
      <c r="H8641">
        <v>4</v>
      </c>
      <c r="I8641">
        <v>1</v>
      </c>
      <c r="J8641">
        <v>3</v>
      </c>
      <c r="K8641">
        <v>0</v>
      </c>
      <c r="L8641">
        <v>0</v>
      </c>
      <c r="M8641">
        <v>0</v>
      </c>
      <c r="N8641">
        <v>0</v>
      </c>
      <c r="O8641">
        <v>0</v>
      </c>
      <c r="P8641">
        <v>0</v>
      </c>
      <c r="Q8641">
        <v>0</v>
      </c>
    </row>
    <row r="8642" spans="1:17" x14ac:dyDescent="0.2">
      <c r="A8642" t="s">
        <v>25665</v>
      </c>
      <c r="B8642" t="s">
        <v>86</v>
      </c>
      <c r="C8642" t="s">
        <v>184</v>
      </c>
      <c r="D8642" t="s">
        <v>17029</v>
      </c>
      <c r="E8642" t="s">
        <v>81</v>
      </c>
      <c r="F8642" t="s">
        <v>4885</v>
      </c>
      <c r="G8642">
        <v>0</v>
      </c>
      <c r="H8642">
        <v>0</v>
      </c>
      <c r="I8642">
        <v>0</v>
      </c>
      <c r="J8642">
        <v>0</v>
      </c>
      <c r="K8642">
        <v>0</v>
      </c>
      <c r="L8642">
        <v>0</v>
      </c>
      <c r="M8642">
        <v>4</v>
      </c>
      <c r="N8642">
        <v>0</v>
      </c>
      <c r="O8642">
        <v>0</v>
      </c>
      <c r="P8642">
        <v>0</v>
      </c>
      <c r="Q8642">
        <v>0</v>
      </c>
    </row>
    <row r="8643" spans="1:17" x14ac:dyDescent="0.2">
      <c r="A8643" t="s">
        <v>25666</v>
      </c>
      <c r="B8643" t="s">
        <v>86</v>
      </c>
      <c r="C8643" t="s">
        <v>184</v>
      </c>
      <c r="D8643" t="s">
        <v>17029</v>
      </c>
      <c r="E8643" t="s">
        <v>81</v>
      </c>
      <c r="F8643" t="s">
        <v>4887</v>
      </c>
      <c r="G8643">
        <v>0</v>
      </c>
      <c r="H8643">
        <v>4</v>
      </c>
      <c r="I8643">
        <v>1</v>
      </c>
      <c r="J8643">
        <v>3</v>
      </c>
      <c r="K8643">
        <v>0</v>
      </c>
      <c r="L8643">
        <v>0</v>
      </c>
      <c r="M8643">
        <v>0</v>
      </c>
      <c r="N8643">
        <v>0</v>
      </c>
      <c r="O8643">
        <v>0</v>
      </c>
      <c r="P8643">
        <v>0</v>
      </c>
      <c r="Q8643">
        <v>0</v>
      </c>
    </row>
    <row r="8644" spans="1:17" x14ac:dyDescent="0.2">
      <c r="A8644" t="s">
        <v>25667</v>
      </c>
      <c r="B8644" t="s">
        <v>86</v>
      </c>
      <c r="C8644" t="s">
        <v>184</v>
      </c>
      <c r="D8644" t="s">
        <v>17029</v>
      </c>
      <c r="E8644" t="s">
        <v>81</v>
      </c>
      <c r="F8644" t="s">
        <v>4889</v>
      </c>
      <c r="G8644">
        <v>0</v>
      </c>
      <c r="H8644">
        <v>0</v>
      </c>
      <c r="I8644">
        <v>0</v>
      </c>
      <c r="J8644">
        <v>0</v>
      </c>
      <c r="K8644">
        <v>0</v>
      </c>
      <c r="L8644">
        <v>0</v>
      </c>
      <c r="M8644">
        <v>4</v>
      </c>
      <c r="N8644">
        <v>0</v>
      </c>
      <c r="O8644">
        <v>0</v>
      </c>
      <c r="P8644">
        <v>0</v>
      </c>
      <c r="Q8644">
        <v>0</v>
      </c>
    </row>
    <row r="8645" spans="1:17" x14ac:dyDescent="0.2">
      <c r="A8645" t="s">
        <v>25668</v>
      </c>
      <c r="B8645" t="s">
        <v>86</v>
      </c>
      <c r="C8645" t="s">
        <v>184</v>
      </c>
      <c r="D8645" t="s">
        <v>17029</v>
      </c>
      <c r="E8645" t="s">
        <v>81</v>
      </c>
      <c r="F8645" t="s">
        <v>4871</v>
      </c>
      <c r="G8645">
        <v>0</v>
      </c>
      <c r="H8645">
        <v>0</v>
      </c>
      <c r="I8645">
        <v>0</v>
      </c>
      <c r="J8645">
        <v>0</v>
      </c>
      <c r="K8645">
        <v>0</v>
      </c>
      <c r="L8645">
        <v>0</v>
      </c>
      <c r="M8645">
        <v>0</v>
      </c>
      <c r="N8645">
        <v>4</v>
      </c>
      <c r="O8645">
        <v>4</v>
      </c>
      <c r="P8645">
        <v>0</v>
      </c>
      <c r="Q8645">
        <v>0</v>
      </c>
    </row>
    <row r="8646" spans="1:17" x14ac:dyDescent="0.2">
      <c r="A8646" t="s">
        <v>25669</v>
      </c>
      <c r="B8646" t="s">
        <v>86</v>
      </c>
      <c r="C8646" t="s">
        <v>184</v>
      </c>
      <c r="D8646" t="s">
        <v>17029</v>
      </c>
      <c r="E8646" t="s">
        <v>81</v>
      </c>
      <c r="F8646" t="s">
        <v>4873</v>
      </c>
      <c r="G8646">
        <v>0</v>
      </c>
      <c r="H8646">
        <v>0</v>
      </c>
      <c r="I8646">
        <v>0</v>
      </c>
      <c r="J8646">
        <v>0</v>
      </c>
      <c r="K8646">
        <v>0</v>
      </c>
      <c r="L8646">
        <v>0</v>
      </c>
      <c r="M8646">
        <v>0</v>
      </c>
      <c r="N8646">
        <v>2</v>
      </c>
      <c r="O8646">
        <v>2</v>
      </c>
      <c r="P8646">
        <v>0</v>
      </c>
      <c r="Q8646">
        <v>0</v>
      </c>
    </row>
    <row r="8647" spans="1:17" x14ac:dyDescent="0.2">
      <c r="A8647" t="s">
        <v>25670</v>
      </c>
      <c r="B8647" t="s">
        <v>86</v>
      </c>
      <c r="C8647" t="s">
        <v>184</v>
      </c>
      <c r="D8647" t="s">
        <v>17029</v>
      </c>
      <c r="E8647" t="s">
        <v>81</v>
      </c>
      <c r="F8647" t="s">
        <v>17019</v>
      </c>
      <c r="G8647">
        <v>4</v>
      </c>
      <c r="H8647">
        <v>0</v>
      </c>
      <c r="I8647">
        <v>0</v>
      </c>
      <c r="J8647">
        <v>0</v>
      </c>
      <c r="K8647">
        <v>0</v>
      </c>
      <c r="L8647">
        <v>0</v>
      </c>
      <c r="M8647">
        <v>0</v>
      </c>
      <c r="N8647">
        <v>0</v>
      </c>
      <c r="O8647">
        <v>0</v>
      </c>
      <c r="P8647">
        <v>0</v>
      </c>
      <c r="Q8647">
        <v>0</v>
      </c>
    </row>
    <row r="8648" spans="1:17" x14ac:dyDescent="0.2">
      <c r="A8648" t="s">
        <v>25671</v>
      </c>
      <c r="B8648" t="s">
        <v>86</v>
      </c>
      <c r="C8648" t="s">
        <v>184</v>
      </c>
      <c r="D8648" t="s">
        <v>17021</v>
      </c>
      <c r="E8648" t="s">
        <v>79</v>
      </c>
      <c r="F8648" t="s">
        <v>17022</v>
      </c>
      <c r="G8648">
        <v>0</v>
      </c>
      <c r="H8648">
        <v>0</v>
      </c>
      <c r="I8648">
        <v>0</v>
      </c>
      <c r="J8648">
        <v>0</v>
      </c>
      <c r="K8648">
        <v>0</v>
      </c>
      <c r="L8648">
        <v>0</v>
      </c>
      <c r="M8648">
        <v>0</v>
      </c>
      <c r="N8648">
        <v>1</v>
      </c>
      <c r="O8648">
        <v>0</v>
      </c>
      <c r="P8648">
        <v>1</v>
      </c>
      <c r="Q8648">
        <v>0</v>
      </c>
    </row>
    <row r="8649" spans="1:17" x14ac:dyDescent="0.2">
      <c r="A8649" t="s">
        <v>25672</v>
      </c>
      <c r="B8649" t="s">
        <v>86</v>
      </c>
      <c r="C8649" t="s">
        <v>184</v>
      </c>
      <c r="D8649" t="s">
        <v>17021</v>
      </c>
      <c r="E8649" t="s">
        <v>79</v>
      </c>
      <c r="F8649" t="s">
        <v>17019</v>
      </c>
      <c r="G8649">
        <v>1</v>
      </c>
      <c r="H8649">
        <v>0</v>
      </c>
      <c r="I8649">
        <v>0</v>
      </c>
      <c r="J8649">
        <v>0</v>
      </c>
      <c r="K8649">
        <v>0</v>
      </c>
      <c r="L8649">
        <v>0</v>
      </c>
      <c r="M8649">
        <v>0</v>
      </c>
      <c r="N8649">
        <v>0</v>
      </c>
      <c r="O8649">
        <v>0</v>
      </c>
      <c r="P8649">
        <v>0</v>
      </c>
      <c r="Q8649">
        <v>0</v>
      </c>
    </row>
    <row r="8650" spans="1:17" x14ac:dyDescent="0.2">
      <c r="A8650" t="s">
        <v>25673</v>
      </c>
      <c r="B8650" t="s">
        <v>86</v>
      </c>
      <c r="C8650" t="s">
        <v>185</v>
      </c>
      <c r="D8650" t="s">
        <v>17029</v>
      </c>
      <c r="E8650" t="s">
        <v>79</v>
      </c>
      <c r="F8650" t="s">
        <v>4875</v>
      </c>
      <c r="G8650">
        <v>0</v>
      </c>
      <c r="H8650">
        <v>11</v>
      </c>
      <c r="I8650">
        <v>1</v>
      </c>
      <c r="J8650">
        <v>7</v>
      </c>
      <c r="K8650">
        <v>2</v>
      </c>
      <c r="L8650">
        <v>1</v>
      </c>
      <c r="M8650">
        <v>0</v>
      </c>
      <c r="N8650">
        <v>0</v>
      </c>
      <c r="O8650">
        <v>0</v>
      </c>
      <c r="P8650">
        <v>0</v>
      </c>
      <c r="Q8650">
        <v>0</v>
      </c>
    </row>
    <row r="8651" spans="1:17" x14ac:dyDescent="0.2">
      <c r="A8651" t="s">
        <v>25674</v>
      </c>
      <c r="B8651" t="s">
        <v>86</v>
      </c>
      <c r="C8651" t="s">
        <v>185</v>
      </c>
      <c r="D8651" t="s">
        <v>17029</v>
      </c>
      <c r="E8651" t="s">
        <v>79</v>
      </c>
      <c r="F8651" t="s">
        <v>4877</v>
      </c>
      <c r="G8651">
        <v>0</v>
      </c>
      <c r="H8651">
        <v>11</v>
      </c>
      <c r="I8651">
        <v>0</v>
      </c>
      <c r="J8651">
        <v>7</v>
      </c>
      <c r="K8651">
        <v>2</v>
      </c>
      <c r="L8651">
        <v>2</v>
      </c>
      <c r="M8651">
        <v>0</v>
      </c>
      <c r="N8651">
        <v>0</v>
      </c>
      <c r="O8651">
        <v>0</v>
      </c>
      <c r="P8651">
        <v>0</v>
      </c>
      <c r="Q8651">
        <v>0</v>
      </c>
    </row>
    <row r="8652" spans="1:17" x14ac:dyDescent="0.2">
      <c r="A8652" t="s">
        <v>25675</v>
      </c>
      <c r="B8652" t="s">
        <v>86</v>
      </c>
      <c r="C8652" t="s">
        <v>185</v>
      </c>
      <c r="D8652" t="s">
        <v>17029</v>
      </c>
      <c r="E8652" t="s">
        <v>79</v>
      </c>
      <c r="F8652" t="s">
        <v>4879</v>
      </c>
      <c r="G8652">
        <v>0</v>
      </c>
      <c r="H8652">
        <v>0</v>
      </c>
      <c r="I8652">
        <v>0</v>
      </c>
      <c r="J8652">
        <v>0</v>
      </c>
      <c r="K8652">
        <v>0</v>
      </c>
      <c r="L8652">
        <v>0</v>
      </c>
      <c r="M8652">
        <v>11</v>
      </c>
      <c r="N8652">
        <v>0</v>
      </c>
      <c r="O8652">
        <v>0</v>
      </c>
      <c r="P8652">
        <v>0</v>
      </c>
      <c r="Q8652">
        <v>0</v>
      </c>
    </row>
    <row r="8653" spans="1:17" x14ac:dyDescent="0.2">
      <c r="A8653" t="s">
        <v>25676</v>
      </c>
      <c r="B8653" t="s">
        <v>86</v>
      </c>
      <c r="C8653" t="s">
        <v>185</v>
      </c>
      <c r="D8653" t="s">
        <v>17029</v>
      </c>
      <c r="E8653" t="s">
        <v>79</v>
      </c>
      <c r="F8653" t="s">
        <v>4881</v>
      </c>
      <c r="G8653">
        <v>0</v>
      </c>
      <c r="H8653">
        <v>11</v>
      </c>
      <c r="I8653">
        <v>0</v>
      </c>
      <c r="J8653">
        <v>7</v>
      </c>
      <c r="K8653">
        <v>2</v>
      </c>
      <c r="L8653">
        <v>2</v>
      </c>
      <c r="M8653">
        <v>0</v>
      </c>
      <c r="N8653">
        <v>0</v>
      </c>
      <c r="O8653">
        <v>0</v>
      </c>
      <c r="P8653">
        <v>0</v>
      </c>
      <c r="Q8653">
        <v>0</v>
      </c>
    </row>
    <row r="8654" spans="1:17" x14ac:dyDescent="0.2">
      <c r="A8654" t="s">
        <v>25677</v>
      </c>
      <c r="B8654" t="s">
        <v>86</v>
      </c>
      <c r="C8654" t="s">
        <v>185</v>
      </c>
      <c r="D8654" t="s">
        <v>17029</v>
      </c>
      <c r="E8654" t="s">
        <v>79</v>
      </c>
      <c r="F8654" t="s">
        <v>4883</v>
      </c>
      <c r="G8654">
        <v>0</v>
      </c>
      <c r="H8654">
        <v>11</v>
      </c>
      <c r="I8654">
        <v>0</v>
      </c>
      <c r="J8654">
        <v>7</v>
      </c>
      <c r="K8654">
        <v>2</v>
      </c>
      <c r="L8654">
        <v>2</v>
      </c>
      <c r="M8654">
        <v>0</v>
      </c>
      <c r="N8654">
        <v>0</v>
      </c>
      <c r="O8654">
        <v>0</v>
      </c>
      <c r="P8654">
        <v>0</v>
      </c>
      <c r="Q8654">
        <v>0</v>
      </c>
    </row>
    <row r="8655" spans="1:17" x14ac:dyDescent="0.2">
      <c r="A8655" t="s">
        <v>25678</v>
      </c>
      <c r="B8655" t="s">
        <v>86</v>
      </c>
      <c r="C8655" t="s">
        <v>185</v>
      </c>
      <c r="D8655" t="s">
        <v>17029</v>
      </c>
      <c r="E8655" t="s">
        <v>79</v>
      </c>
      <c r="F8655" t="s">
        <v>4885</v>
      </c>
      <c r="G8655">
        <v>0</v>
      </c>
      <c r="H8655">
        <v>0</v>
      </c>
      <c r="I8655">
        <v>0</v>
      </c>
      <c r="J8655">
        <v>0</v>
      </c>
      <c r="K8655">
        <v>0</v>
      </c>
      <c r="L8655">
        <v>0</v>
      </c>
      <c r="M8655">
        <v>11</v>
      </c>
      <c r="N8655">
        <v>0</v>
      </c>
      <c r="O8655">
        <v>0</v>
      </c>
      <c r="P8655">
        <v>0</v>
      </c>
      <c r="Q8655">
        <v>0</v>
      </c>
    </row>
    <row r="8656" spans="1:17" x14ac:dyDescent="0.2">
      <c r="A8656" t="s">
        <v>25679</v>
      </c>
      <c r="B8656" t="s">
        <v>86</v>
      </c>
      <c r="C8656" t="s">
        <v>241</v>
      </c>
      <c r="D8656" t="s">
        <v>17029</v>
      </c>
      <c r="E8656" t="s">
        <v>81</v>
      </c>
      <c r="F8656" t="s">
        <v>4873</v>
      </c>
      <c r="G8656">
        <v>0</v>
      </c>
      <c r="H8656">
        <v>0</v>
      </c>
      <c r="I8656">
        <v>0</v>
      </c>
      <c r="J8656">
        <v>0</v>
      </c>
      <c r="K8656">
        <v>0</v>
      </c>
      <c r="L8656">
        <v>0</v>
      </c>
      <c r="M8656">
        <v>0</v>
      </c>
      <c r="N8656">
        <v>9</v>
      </c>
      <c r="O8656">
        <v>9</v>
      </c>
      <c r="P8656">
        <v>0</v>
      </c>
      <c r="Q8656">
        <v>0</v>
      </c>
    </row>
    <row r="8657" spans="1:17" x14ac:dyDescent="0.2">
      <c r="A8657" t="s">
        <v>25680</v>
      </c>
      <c r="B8657" t="s">
        <v>86</v>
      </c>
      <c r="C8657" t="s">
        <v>241</v>
      </c>
      <c r="D8657" t="s">
        <v>17029</v>
      </c>
      <c r="E8657" t="s">
        <v>81</v>
      </c>
      <c r="F8657" t="s">
        <v>17019</v>
      </c>
      <c r="G8657">
        <v>11</v>
      </c>
      <c r="H8657">
        <v>0</v>
      </c>
      <c r="I8657">
        <v>0</v>
      </c>
      <c r="J8657">
        <v>0</v>
      </c>
      <c r="K8657">
        <v>0</v>
      </c>
      <c r="L8657">
        <v>0</v>
      </c>
      <c r="M8657">
        <v>0</v>
      </c>
      <c r="N8657">
        <v>0</v>
      </c>
      <c r="O8657">
        <v>0</v>
      </c>
      <c r="P8657">
        <v>0</v>
      </c>
      <c r="Q8657">
        <v>0</v>
      </c>
    </row>
    <row r="8658" spans="1:17" x14ac:dyDescent="0.2">
      <c r="A8658" t="s">
        <v>25681</v>
      </c>
      <c r="B8658" t="s">
        <v>86</v>
      </c>
      <c r="C8658" t="s">
        <v>241</v>
      </c>
      <c r="D8658" t="s">
        <v>17021</v>
      </c>
      <c r="E8658" t="s">
        <v>79</v>
      </c>
      <c r="F8658" t="s">
        <v>17022</v>
      </c>
      <c r="G8658">
        <v>0</v>
      </c>
      <c r="H8658">
        <v>0</v>
      </c>
      <c r="I8658">
        <v>0</v>
      </c>
      <c r="J8658">
        <v>0</v>
      </c>
      <c r="K8658">
        <v>0</v>
      </c>
      <c r="L8658">
        <v>0</v>
      </c>
      <c r="M8658">
        <v>0</v>
      </c>
      <c r="N8658">
        <v>4</v>
      </c>
      <c r="O8658">
        <v>3</v>
      </c>
      <c r="P8658">
        <v>1</v>
      </c>
      <c r="Q8658">
        <v>0</v>
      </c>
    </row>
    <row r="8659" spans="1:17" x14ac:dyDescent="0.2">
      <c r="A8659" t="s">
        <v>25682</v>
      </c>
      <c r="B8659" t="s">
        <v>86</v>
      </c>
      <c r="C8659" t="s">
        <v>241</v>
      </c>
      <c r="D8659" t="s">
        <v>17021</v>
      </c>
      <c r="E8659" t="s">
        <v>79</v>
      </c>
      <c r="F8659" t="s">
        <v>17019</v>
      </c>
      <c r="G8659">
        <v>4</v>
      </c>
      <c r="H8659">
        <v>0</v>
      </c>
      <c r="I8659">
        <v>0</v>
      </c>
      <c r="J8659">
        <v>0</v>
      </c>
      <c r="K8659">
        <v>0</v>
      </c>
      <c r="L8659">
        <v>0</v>
      </c>
      <c r="M8659">
        <v>0</v>
      </c>
      <c r="N8659">
        <v>0</v>
      </c>
      <c r="O8659">
        <v>0</v>
      </c>
      <c r="P8659">
        <v>0</v>
      </c>
      <c r="Q8659">
        <v>0</v>
      </c>
    </row>
    <row r="8660" spans="1:17" x14ac:dyDescent="0.2">
      <c r="A8660" t="s">
        <v>25683</v>
      </c>
      <c r="B8660" t="s">
        <v>86</v>
      </c>
      <c r="C8660" t="s">
        <v>241</v>
      </c>
      <c r="D8660" t="s">
        <v>17021</v>
      </c>
      <c r="E8660" t="s">
        <v>81</v>
      </c>
      <c r="F8660" t="s">
        <v>17022</v>
      </c>
      <c r="G8660">
        <v>0</v>
      </c>
      <c r="H8660">
        <v>0</v>
      </c>
      <c r="I8660">
        <v>0</v>
      </c>
      <c r="J8660">
        <v>0</v>
      </c>
      <c r="K8660">
        <v>0</v>
      </c>
      <c r="L8660">
        <v>0</v>
      </c>
      <c r="M8660">
        <v>0</v>
      </c>
      <c r="N8660">
        <v>4</v>
      </c>
      <c r="O8660">
        <v>4</v>
      </c>
      <c r="P8660">
        <v>0</v>
      </c>
      <c r="Q8660">
        <v>0</v>
      </c>
    </row>
    <row r="8661" spans="1:17" x14ac:dyDescent="0.2">
      <c r="A8661" t="s">
        <v>25684</v>
      </c>
      <c r="B8661" t="s">
        <v>86</v>
      </c>
      <c r="C8661" t="s">
        <v>241</v>
      </c>
      <c r="D8661" t="s">
        <v>17021</v>
      </c>
      <c r="E8661" t="s">
        <v>81</v>
      </c>
      <c r="F8661" t="s">
        <v>17019</v>
      </c>
      <c r="G8661">
        <v>4</v>
      </c>
      <c r="H8661">
        <v>0</v>
      </c>
      <c r="I8661">
        <v>0</v>
      </c>
      <c r="J8661">
        <v>0</v>
      </c>
      <c r="K8661">
        <v>0</v>
      </c>
      <c r="L8661">
        <v>0</v>
      </c>
      <c r="M8661">
        <v>0</v>
      </c>
      <c r="N8661">
        <v>0</v>
      </c>
      <c r="O8661">
        <v>0</v>
      </c>
      <c r="P8661">
        <v>0</v>
      </c>
      <c r="Q8661">
        <v>0</v>
      </c>
    </row>
    <row r="8662" spans="1:17" x14ac:dyDescent="0.2">
      <c r="A8662" t="s">
        <v>25685</v>
      </c>
      <c r="B8662" t="s">
        <v>86</v>
      </c>
      <c r="C8662" t="s">
        <v>242</v>
      </c>
      <c r="D8662" t="s">
        <v>17027</v>
      </c>
      <c r="E8662" t="s">
        <v>81</v>
      </c>
      <c r="F8662" t="s">
        <v>17019</v>
      </c>
      <c r="G8662">
        <v>2</v>
      </c>
      <c r="H8662">
        <v>0</v>
      </c>
      <c r="I8662">
        <v>0</v>
      </c>
      <c r="J8662">
        <v>0</v>
      </c>
      <c r="K8662">
        <v>0</v>
      </c>
      <c r="L8662">
        <v>0</v>
      </c>
      <c r="M8662">
        <v>0</v>
      </c>
      <c r="N8662">
        <v>0</v>
      </c>
      <c r="O8662">
        <v>0</v>
      </c>
      <c r="P8662">
        <v>0</v>
      </c>
      <c r="Q8662">
        <v>0</v>
      </c>
    </row>
    <row r="8663" spans="1:17" x14ac:dyDescent="0.2">
      <c r="A8663" t="s">
        <v>25686</v>
      </c>
      <c r="B8663" t="s">
        <v>86</v>
      </c>
      <c r="C8663" t="s">
        <v>242</v>
      </c>
      <c r="D8663" t="s">
        <v>17029</v>
      </c>
      <c r="E8663" t="s">
        <v>79</v>
      </c>
      <c r="F8663" t="s">
        <v>4875</v>
      </c>
      <c r="G8663">
        <v>0</v>
      </c>
      <c r="H8663">
        <v>11</v>
      </c>
      <c r="I8663">
        <v>1</v>
      </c>
      <c r="J8663">
        <v>9</v>
      </c>
      <c r="K8663">
        <v>0</v>
      </c>
      <c r="L8663">
        <v>1</v>
      </c>
      <c r="M8663">
        <v>0</v>
      </c>
      <c r="N8663">
        <v>0</v>
      </c>
      <c r="O8663">
        <v>0</v>
      </c>
      <c r="P8663">
        <v>0</v>
      </c>
      <c r="Q8663">
        <v>0</v>
      </c>
    </row>
    <row r="8664" spans="1:17" x14ac:dyDescent="0.2">
      <c r="A8664" t="s">
        <v>25687</v>
      </c>
      <c r="B8664" t="s">
        <v>86</v>
      </c>
      <c r="C8664" t="s">
        <v>242</v>
      </c>
      <c r="D8664" t="s">
        <v>17029</v>
      </c>
      <c r="E8664" t="s">
        <v>79</v>
      </c>
      <c r="F8664" t="s">
        <v>4877</v>
      </c>
      <c r="G8664">
        <v>0</v>
      </c>
      <c r="H8664">
        <v>11</v>
      </c>
      <c r="I8664">
        <v>0</v>
      </c>
      <c r="J8664">
        <v>9</v>
      </c>
      <c r="K8664">
        <v>0</v>
      </c>
      <c r="L8664">
        <v>2</v>
      </c>
      <c r="M8664">
        <v>0</v>
      </c>
      <c r="N8664">
        <v>0</v>
      </c>
      <c r="O8664">
        <v>0</v>
      </c>
      <c r="P8664">
        <v>0</v>
      </c>
      <c r="Q8664">
        <v>0</v>
      </c>
    </row>
    <row r="8665" spans="1:17" x14ac:dyDescent="0.2">
      <c r="A8665" t="s">
        <v>25688</v>
      </c>
      <c r="B8665" t="s">
        <v>86</v>
      </c>
      <c r="C8665" t="s">
        <v>242</v>
      </c>
      <c r="D8665" t="s">
        <v>17029</v>
      </c>
      <c r="E8665" t="s">
        <v>79</v>
      </c>
      <c r="F8665" t="s">
        <v>4879</v>
      </c>
      <c r="G8665">
        <v>0</v>
      </c>
      <c r="H8665">
        <v>0</v>
      </c>
      <c r="I8665">
        <v>0</v>
      </c>
      <c r="J8665">
        <v>0</v>
      </c>
      <c r="K8665">
        <v>0</v>
      </c>
      <c r="L8665">
        <v>0</v>
      </c>
      <c r="M8665">
        <v>11</v>
      </c>
      <c r="N8665">
        <v>0</v>
      </c>
      <c r="O8665">
        <v>0</v>
      </c>
      <c r="P8665">
        <v>0</v>
      </c>
      <c r="Q8665">
        <v>0</v>
      </c>
    </row>
    <row r="8666" spans="1:17" x14ac:dyDescent="0.2">
      <c r="A8666" t="s">
        <v>25689</v>
      </c>
      <c r="B8666" t="s">
        <v>86</v>
      </c>
      <c r="C8666" t="s">
        <v>242</v>
      </c>
      <c r="D8666" t="s">
        <v>17029</v>
      </c>
      <c r="E8666" t="s">
        <v>79</v>
      </c>
      <c r="F8666" t="s">
        <v>4881</v>
      </c>
      <c r="G8666">
        <v>0</v>
      </c>
      <c r="H8666">
        <v>11</v>
      </c>
      <c r="I8666">
        <v>0</v>
      </c>
      <c r="J8666">
        <v>9</v>
      </c>
      <c r="K8666">
        <v>0</v>
      </c>
      <c r="L8666">
        <v>2</v>
      </c>
      <c r="M8666">
        <v>0</v>
      </c>
      <c r="N8666">
        <v>0</v>
      </c>
      <c r="O8666">
        <v>0</v>
      </c>
      <c r="P8666">
        <v>0</v>
      </c>
      <c r="Q8666">
        <v>0</v>
      </c>
    </row>
    <row r="8667" spans="1:17" x14ac:dyDescent="0.2">
      <c r="A8667" t="s">
        <v>25690</v>
      </c>
      <c r="B8667" t="s">
        <v>86</v>
      </c>
      <c r="C8667" t="s">
        <v>242</v>
      </c>
      <c r="D8667" t="s">
        <v>17029</v>
      </c>
      <c r="E8667" t="s">
        <v>79</v>
      </c>
      <c r="F8667" t="s">
        <v>4883</v>
      </c>
      <c r="G8667">
        <v>0</v>
      </c>
      <c r="H8667">
        <v>11</v>
      </c>
      <c r="I8667">
        <v>0</v>
      </c>
      <c r="J8667">
        <v>9</v>
      </c>
      <c r="K8667">
        <v>0</v>
      </c>
      <c r="L8667">
        <v>2</v>
      </c>
      <c r="M8667">
        <v>0</v>
      </c>
      <c r="N8667">
        <v>0</v>
      </c>
      <c r="O8667">
        <v>0</v>
      </c>
      <c r="P8667">
        <v>0</v>
      </c>
      <c r="Q8667">
        <v>0</v>
      </c>
    </row>
    <row r="8668" spans="1:17" x14ac:dyDescent="0.2">
      <c r="A8668" t="s">
        <v>25691</v>
      </c>
      <c r="B8668" t="s">
        <v>86</v>
      </c>
      <c r="C8668" t="s">
        <v>242</v>
      </c>
      <c r="D8668" t="s">
        <v>17029</v>
      </c>
      <c r="E8668" t="s">
        <v>79</v>
      </c>
      <c r="F8668" t="s">
        <v>4885</v>
      </c>
      <c r="G8668">
        <v>0</v>
      </c>
      <c r="H8668">
        <v>0</v>
      </c>
      <c r="I8668">
        <v>0</v>
      </c>
      <c r="J8668">
        <v>0</v>
      </c>
      <c r="K8668">
        <v>0</v>
      </c>
      <c r="L8668">
        <v>0</v>
      </c>
      <c r="M8668">
        <v>11</v>
      </c>
      <c r="N8668">
        <v>0</v>
      </c>
      <c r="O8668">
        <v>0</v>
      </c>
      <c r="P8668">
        <v>0</v>
      </c>
      <c r="Q8668">
        <v>0</v>
      </c>
    </row>
    <row r="8669" spans="1:17" x14ac:dyDescent="0.2">
      <c r="A8669" t="s">
        <v>25692</v>
      </c>
      <c r="B8669" t="s">
        <v>86</v>
      </c>
      <c r="C8669" t="s">
        <v>242</v>
      </c>
      <c r="D8669" t="s">
        <v>17029</v>
      </c>
      <c r="E8669" t="s">
        <v>79</v>
      </c>
      <c r="F8669" t="s">
        <v>4887</v>
      </c>
      <c r="G8669">
        <v>0</v>
      </c>
      <c r="H8669">
        <v>11</v>
      </c>
      <c r="I8669">
        <v>0</v>
      </c>
      <c r="J8669">
        <v>10</v>
      </c>
      <c r="K8669">
        <v>0</v>
      </c>
      <c r="L8669">
        <v>1</v>
      </c>
      <c r="M8669">
        <v>0</v>
      </c>
      <c r="N8669">
        <v>0</v>
      </c>
      <c r="O8669">
        <v>0</v>
      </c>
      <c r="P8669">
        <v>0</v>
      </c>
      <c r="Q8669">
        <v>0</v>
      </c>
    </row>
    <row r="8670" spans="1:17" x14ac:dyDescent="0.2">
      <c r="A8670" t="s">
        <v>25693</v>
      </c>
      <c r="B8670" t="s">
        <v>86</v>
      </c>
      <c r="C8670" t="s">
        <v>242</v>
      </c>
      <c r="D8670" t="s">
        <v>17029</v>
      </c>
      <c r="E8670" t="s">
        <v>79</v>
      </c>
      <c r="F8670" t="s">
        <v>4889</v>
      </c>
      <c r="G8670">
        <v>0</v>
      </c>
      <c r="H8670">
        <v>0</v>
      </c>
      <c r="I8670">
        <v>0</v>
      </c>
      <c r="J8670">
        <v>0</v>
      </c>
      <c r="K8670">
        <v>0</v>
      </c>
      <c r="L8670">
        <v>0</v>
      </c>
      <c r="M8670">
        <v>11</v>
      </c>
      <c r="N8670">
        <v>0</v>
      </c>
      <c r="O8670">
        <v>0</v>
      </c>
      <c r="P8670">
        <v>0</v>
      </c>
      <c r="Q8670">
        <v>0</v>
      </c>
    </row>
    <row r="8671" spans="1:17" x14ac:dyDescent="0.2">
      <c r="A8671" t="s">
        <v>25694</v>
      </c>
      <c r="B8671" t="s">
        <v>86</v>
      </c>
      <c r="C8671" t="s">
        <v>242</v>
      </c>
      <c r="D8671" t="s">
        <v>17029</v>
      </c>
      <c r="E8671" t="s">
        <v>79</v>
      </c>
      <c r="F8671" t="s">
        <v>4871</v>
      </c>
      <c r="G8671">
        <v>0</v>
      </c>
      <c r="H8671">
        <v>0</v>
      </c>
      <c r="I8671">
        <v>0</v>
      </c>
      <c r="J8671">
        <v>0</v>
      </c>
      <c r="K8671">
        <v>0</v>
      </c>
      <c r="L8671">
        <v>0</v>
      </c>
      <c r="M8671">
        <v>0</v>
      </c>
      <c r="N8671">
        <v>10</v>
      </c>
      <c r="O8671">
        <v>8</v>
      </c>
      <c r="P8671">
        <v>2</v>
      </c>
      <c r="Q8671">
        <v>0</v>
      </c>
    </row>
    <row r="8672" spans="1:17" x14ac:dyDescent="0.2">
      <c r="A8672" t="s">
        <v>25695</v>
      </c>
      <c r="B8672" t="s">
        <v>86</v>
      </c>
      <c r="C8672" t="s">
        <v>242</v>
      </c>
      <c r="D8672" t="s">
        <v>17029</v>
      </c>
      <c r="E8672" t="s">
        <v>79</v>
      </c>
      <c r="F8672" t="s">
        <v>4873</v>
      </c>
      <c r="G8672">
        <v>0</v>
      </c>
      <c r="H8672">
        <v>0</v>
      </c>
      <c r="I8672">
        <v>0</v>
      </c>
      <c r="J8672">
        <v>0</v>
      </c>
      <c r="K8672">
        <v>0</v>
      </c>
      <c r="L8672">
        <v>0</v>
      </c>
      <c r="M8672">
        <v>0</v>
      </c>
      <c r="N8672">
        <v>10</v>
      </c>
      <c r="O8672">
        <v>8</v>
      </c>
      <c r="P8672">
        <v>2</v>
      </c>
      <c r="Q8672">
        <v>0</v>
      </c>
    </row>
    <row r="8673" spans="1:17" x14ac:dyDescent="0.2">
      <c r="A8673" t="s">
        <v>25696</v>
      </c>
      <c r="B8673" t="s">
        <v>86</v>
      </c>
      <c r="C8673" t="s">
        <v>242</v>
      </c>
      <c r="D8673" t="s">
        <v>17029</v>
      </c>
      <c r="E8673" t="s">
        <v>79</v>
      </c>
      <c r="F8673" t="s">
        <v>17019</v>
      </c>
      <c r="G8673">
        <v>11</v>
      </c>
      <c r="H8673">
        <v>0</v>
      </c>
      <c r="I8673">
        <v>0</v>
      </c>
      <c r="J8673">
        <v>0</v>
      </c>
      <c r="K8673">
        <v>0</v>
      </c>
      <c r="L8673">
        <v>0</v>
      </c>
      <c r="M8673">
        <v>0</v>
      </c>
      <c r="N8673">
        <v>0</v>
      </c>
      <c r="O8673">
        <v>0</v>
      </c>
      <c r="P8673">
        <v>0</v>
      </c>
      <c r="Q8673">
        <v>0</v>
      </c>
    </row>
    <row r="8674" spans="1:17" x14ac:dyDescent="0.2">
      <c r="A8674" t="s">
        <v>25697</v>
      </c>
      <c r="B8674" t="s">
        <v>86</v>
      </c>
      <c r="C8674" t="s">
        <v>242</v>
      </c>
      <c r="D8674" t="s">
        <v>17029</v>
      </c>
      <c r="E8674" t="s">
        <v>81</v>
      </c>
      <c r="F8674" t="s">
        <v>4875</v>
      </c>
      <c r="G8674">
        <v>0</v>
      </c>
      <c r="H8674">
        <v>8</v>
      </c>
      <c r="I8674">
        <v>0</v>
      </c>
      <c r="J8674">
        <v>5</v>
      </c>
      <c r="K8674">
        <v>1</v>
      </c>
      <c r="L8674">
        <v>2</v>
      </c>
      <c r="M8674">
        <v>0</v>
      </c>
      <c r="N8674">
        <v>0</v>
      </c>
      <c r="O8674">
        <v>0</v>
      </c>
      <c r="P8674">
        <v>0</v>
      </c>
      <c r="Q8674">
        <v>0</v>
      </c>
    </row>
    <row r="8675" spans="1:17" x14ac:dyDescent="0.2">
      <c r="A8675" t="s">
        <v>25698</v>
      </c>
      <c r="B8675" t="s">
        <v>86</v>
      </c>
      <c r="C8675" t="s">
        <v>242</v>
      </c>
      <c r="D8675" t="s">
        <v>17029</v>
      </c>
      <c r="E8675" t="s">
        <v>81</v>
      </c>
      <c r="F8675" t="s">
        <v>4877</v>
      </c>
      <c r="G8675">
        <v>0</v>
      </c>
      <c r="H8675">
        <v>8</v>
      </c>
      <c r="I8675">
        <v>0</v>
      </c>
      <c r="J8675">
        <v>4</v>
      </c>
      <c r="K8675">
        <v>0</v>
      </c>
      <c r="L8675">
        <v>4</v>
      </c>
      <c r="M8675">
        <v>0</v>
      </c>
      <c r="N8675">
        <v>0</v>
      </c>
      <c r="O8675">
        <v>0</v>
      </c>
      <c r="P8675">
        <v>0</v>
      </c>
      <c r="Q8675">
        <v>0</v>
      </c>
    </row>
    <row r="8676" spans="1:17" x14ac:dyDescent="0.2">
      <c r="A8676" t="s">
        <v>25699</v>
      </c>
      <c r="B8676" t="s">
        <v>86</v>
      </c>
      <c r="C8676" t="s">
        <v>242</v>
      </c>
      <c r="D8676" t="s">
        <v>17029</v>
      </c>
      <c r="E8676" t="s">
        <v>81</v>
      </c>
      <c r="F8676" t="s">
        <v>4879</v>
      </c>
      <c r="G8676">
        <v>0</v>
      </c>
      <c r="H8676">
        <v>0</v>
      </c>
      <c r="I8676">
        <v>0</v>
      </c>
      <c r="J8676">
        <v>0</v>
      </c>
      <c r="K8676">
        <v>0</v>
      </c>
      <c r="L8676">
        <v>0</v>
      </c>
      <c r="M8676">
        <v>8</v>
      </c>
      <c r="N8676">
        <v>0</v>
      </c>
      <c r="O8676">
        <v>0</v>
      </c>
      <c r="P8676">
        <v>0</v>
      </c>
      <c r="Q8676">
        <v>0</v>
      </c>
    </row>
    <row r="8677" spans="1:17" x14ac:dyDescent="0.2">
      <c r="A8677" t="s">
        <v>25700</v>
      </c>
      <c r="B8677" t="s">
        <v>86</v>
      </c>
      <c r="C8677" t="s">
        <v>242</v>
      </c>
      <c r="D8677" t="s">
        <v>17029</v>
      </c>
      <c r="E8677" t="s">
        <v>81</v>
      </c>
      <c r="F8677" t="s">
        <v>4881</v>
      </c>
      <c r="G8677">
        <v>0</v>
      </c>
      <c r="H8677">
        <v>8</v>
      </c>
      <c r="I8677">
        <v>0</v>
      </c>
      <c r="J8677">
        <v>4</v>
      </c>
      <c r="K8677">
        <v>0</v>
      </c>
      <c r="L8677">
        <v>4</v>
      </c>
      <c r="M8677">
        <v>0</v>
      </c>
      <c r="N8677">
        <v>0</v>
      </c>
      <c r="O8677">
        <v>0</v>
      </c>
      <c r="P8677">
        <v>0</v>
      </c>
      <c r="Q8677">
        <v>0</v>
      </c>
    </row>
    <row r="8678" spans="1:17" x14ac:dyDescent="0.2">
      <c r="A8678" t="s">
        <v>25701</v>
      </c>
      <c r="B8678" t="s">
        <v>86</v>
      </c>
      <c r="C8678" t="s">
        <v>242</v>
      </c>
      <c r="D8678" t="s">
        <v>17029</v>
      </c>
      <c r="E8678" t="s">
        <v>81</v>
      </c>
      <c r="F8678" t="s">
        <v>4883</v>
      </c>
      <c r="G8678">
        <v>0</v>
      </c>
      <c r="H8678">
        <v>8</v>
      </c>
      <c r="I8678">
        <v>1</v>
      </c>
      <c r="J8678">
        <v>3</v>
      </c>
      <c r="K8678">
        <v>0</v>
      </c>
      <c r="L8678">
        <v>4</v>
      </c>
      <c r="M8678">
        <v>0</v>
      </c>
      <c r="N8678">
        <v>0</v>
      </c>
      <c r="O8678">
        <v>0</v>
      </c>
      <c r="P8678">
        <v>0</v>
      </c>
      <c r="Q8678">
        <v>0</v>
      </c>
    </row>
    <row r="8679" spans="1:17" x14ac:dyDescent="0.2">
      <c r="A8679" t="s">
        <v>25702</v>
      </c>
      <c r="B8679" t="s">
        <v>86</v>
      </c>
      <c r="C8679" t="s">
        <v>242</v>
      </c>
      <c r="D8679" t="s">
        <v>17029</v>
      </c>
      <c r="E8679" t="s">
        <v>81</v>
      </c>
      <c r="F8679" t="s">
        <v>4885</v>
      </c>
      <c r="G8679">
        <v>0</v>
      </c>
      <c r="H8679">
        <v>0</v>
      </c>
      <c r="I8679">
        <v>0</v>
      </c>
      <c r="J8679">
        <v>0</v>
      </c>
      <c r="K8679">
        <v>0</v>
      </c>
      <c r="L8679">
        <v>0</v>
      </c>
      <c r="M8679">
        <v>8</v>
      </c>
      <c r="N8679">
        <v>0</v>
      </c>
      <c r="O8679">
        <v>0</v>
      </c>
      <c r="P8679">
        <v>0</v>
      </c>
      <c r="Q8679">
        <v>0</v>
      </c>
    </row>
    <row r="8680" spans="1:17" x14ac:dyDescent="0.2">
      <c r="A8680" t="s">
        <v>25703</v>
      </c>
      <c r="B8680" t="s">
        <v>86</v>
      </c>
      <c r="C8680" t="s">
        <v>242</v>
      </c>
      <c r="D8680" t="s">
        <v>17029</v>
      </c>
      <c r="E8680" t="s">
        <v>81</v>
      </c>
      <c r="F8680" t="s">
        <v>4887</v>
      </c>
      <c r="G8680">
        <v>0</v>
      </c>
      <c r="H8680">
        <v>8</v>
      </c>
      <c r="I8680">
        <v>0</v>
      </c>
      <c r="J8680">
        <v>5</v>
      </c>
      <c r="K8680">
        <v>1</v>
      </c>
      <c r="L8680">
        <v>2</v>
      </c>
      <c r="M8680">
        <v>0</v>
      </c>
      <c r="N8680">
        <v>0</v>
      </c>
      <c r="O8680">
        <v>0</v>
      </c>
      <c r="P8680">
        <v>0</v>
      </c>
      <c r="Q8680">
        <v>0</v>
      </c>
    </row>
    <row r="8681" spans="1:17" x14ac:dyDescent="0.2">
      <c r="A8681" t="s">
        <v>25704</v>
      </c>
      <c r="B8681" t="s">
        <v>86</v>
      </c>
      <c r="C8681" t="s">
        <v>242</v>
      </c>
      <c r="D8681" t="s">
        <v>17029</v>
      </c>
      <c r="E8681" t="s">
        <v>81</v>
      </c>
      <c r="F8681" t="s">
        <v>4889</v>
      </c>
      <c r="G8681">
        <v>0</v>
      </c>
      <c r="H8681">
        <v>0</v>
      </c>
      <c r="I8681">
        <v>0</v>
      </c>
      <c r="J8681">
        <v>0</v>
      </c>
      <c r="K8681">
        <v>0</v>
      </c>
      <c r="L8681">
        <v>0</v>
      </c>
      <c r="M8681">
        <v>8</v>
      </c>
      <c r="N8681">
        <v>0</v>
      </c>
      <c r="O8681">
        <v>0</v>
      </c>
      <c r="P8681">
        <v>0</v>
      </c>
      <c r="Q8681">
        <v>0</v>
      </c>
    </row>
    <row r="8682" spans="1:17" x14ac:dyDescent="0.2">
      <c r="A8682" t="s">
        <v>25705</v>
      </c>
      <c r="B8682" t="s">
        <v>86</v>
      </c>
      <c r="C8682" t="s">
        <v>242</v>
      </c>
      <c r="D8682" t="s">
        <v>17029</v>
      </c>
      <c r="E8682" t="s">
        <v>81</v>
      </c>
      <c r="F8682" t="s">
        <v>4871</v>
      </c>
      <c r="G8682">
        <v>0</v>
      </c>
      <c r="H8682">
        <v>0</v>
      </c>
      <c r="I8682">
        <v>0</v>
      </c>
      <c r="J8682">
        <v>0</v>
      </c>
      <c r="K8682">
        <v>0</v>
      </c>
      <c r="L8682">
        <v>0</v>
      </c>
      <c r="M8682">
        <v>0</v>
      </c>
      <c r="N8682">
        <v>7</v>
      </c>
      <c r="O8682">
        <v>3</v>
      </c>
      <c r="P8682">
        <v>2</v>
      </c>
      <c r="Q8682">
        <v>2</v>
      </c>
    </row>
    <row r="8683" spans="1:17" x14ac:dyDescent="0.2">
      <c r="A8683" t="s">
        <v>25706</v>
      </c>
      <c r="B8683" t="s">
        <v>86</v>
      </c>
      <c r="C8683" t="s">
        <v>242</v>
      </c>
      <c r="D8683" t="s">
        <v>17029</v>
      </c>
      <c r="E8683" t="s">
        <v>81</v>
      </c>
      <c r="F8683" t="s">
        <v>4873</v>
      </c>
      <c r="G8683">
        <v>0</v>
      </c>
      <c r="H8683">
        <v>0</v>
      </c>
      <c r="I8683">
        <v>0</v>
      </c>
      <c r="J8683">
        <v>0</v>
      </c>
      <c r="K8683">
        <v>0</v>
      </c>
      <c r="L8683">
        <v>0</v>
      </c>
      <c r="M8683">
        <v>0</v>
      </c>
      <c r="N8683">
        <v>6</v>
      </c>
      <c r="O8683">
        <v>2</v>
      </c>
      <c r="P8683">
        <v>2</v>
      </c>
      <c r="Q8683">
        <v>2</v>
      </c>
    </row>
    <row r="8684" spans="1:17" x14ac:dyDescent="0.2">
      <c r="A8684" t="s">
        <v>25707</v>
      </c>
      <c r="B8684" t="s">
        <v>86</v>
      </c>
      <c r="C8684" t="s">
        <v>242</v>
      </c>
      <c r="D8684" t="s">
        <v>17029</v>
      </c>
      <c r="E8684" t="s">
        <v>81</v>
      </c>
      <c r="F8684" t="s">
        <v>17019</v>
      </c>
      <c r="G8684">
        <v>8</v>
      </c>
      <c r="H8684">
        <v>0</v>
      </c>
      <c r="I8684">
        <v>0</v>
      </c>
      <c r="J8684">
        <v>0</v>
      </c>
      <c r="K8684">
        <v>0</v>
      </c>
      <c r="L8684">
        <v>0</v>
      </c>
      <c r="M8684">
        <v>0</v>
      </c>
      <c r="N8684">
        <v>0</v>
      </c>
      <c r="O8684">
        <v>0</v>
      </c>
      <c r="P8684">
        <v>0</v>
      </c>
      <c r="Q8684">
        <v>0</v>
      </c>
    </row>
    <row r="8685" spans="1:17" x14ac:dyDescent="0.2">
      <c r="A8685" t="s">
        <v>25708</v>
      </c>
      <c r="B8685" t="s">
        <v>86</v>
      </c>
      <c r="C8685" t="s">
        <v>242</v>
      </c>
      <c r="D8685" t="s">
        <v>17021</v>
      </c>
      <c r="E8685" t="s">
        <v>79</v>
      </c>
      <c r="F8685" t="s">
        <v>17022</v>
      </c>
      <c r="G8685">
        <v>0</v>
      </c>
      <c r="H8685">
        <v>0</v>
      </c>
      <c r="I8685">
        <v>0</v>
      </c>
      <c r="J8685">
        <v>0</v>
      </c>
      <c r="K8685">
        <v>0</v>
      </c>
      <c r="L8685">
        <v>0</v>
      </c>
      <c r="M8685">
        <v>0</v>
      </c>
      <c r="N8685">
        <v>6</v>
      </c>
      <c r="O8685">
        <v>5</v>
      </c>
      <c r="P8685">
        <v>1</v>
      </c>
      <c r="Q8685">
        <v>0</v>
      </c>
    </row>
    <row r="8686" spans="1:17" x14ac:dyDescent="0.2">
      <c r="A8686" t="s">
        <v>25709</v>
      </c>
      <c r="B8686" t="s">
        <v>86</v>
      </c>
      <c r="C8686" t="s">
        <v>242</v>
      </c>
      <c r="D8686" t="s">
        <v>17021</v>
      </c>
      <c r="E8686" t="s">
        <v>79</v>
      </c>
      <c r="F8686" t="s">
        <v>17019</v>
      </c>
      <c r="G8686">
        <v>6</v>
      </c>
      <c r="H8686">
        <v>0</v>
      </c>
      <c r="I8686">
        <v>0</v>
      </c>
      <c r="J8686">
        <v>0</v>
      </c>
      <c r="K8686">
        <v>0</v>
      </c>
      <c r="L8686">
        <v>0</v>
      </c>
      <c r="M8686">
        <v>0</v>
      </c>
      <c r="N8686">
        <v>0</v>
      </c>
      <c r="O8686">
        <v>0</v>
      </c>
      <c r="P8686">
        <v>0</v>
      </c>
      <c r="Q8686">
        <v>0</v>
      </c>
    </row>
    <row r="8687" spans="1:17" x14ac:dyDescent="0.2">
      <c r="A8687" t="s">
        <v>25710</v>
      </c>
      <c r="B8687" t="s">
        <v>86</v>
      </c>
      <c r="C8687" t="s">
        <v>242</v>
      </c>
      <c r="D8687" t="s">
        <v>17021</v>
      </c>
      <c r="E8687" t="s">
        <v>81</v>
      </c>
      <c r="F8687" t="s">
        <v>17022</v>
      </c>
      <c r="G8687">
        <v>0</v>
      </c>
      <c r="H8687">
        <v>0</v>
      </c>
      <c r="I8687">
        <v>0</v>
      </c>
      <c r="J8687">
        <v>0</v>
      </c>
      <c r="K8687">
        <v>0</v>
      </c>
      <c r="L8687">
        <v>0</v>
      </c>
      <c r="M8687">
        <v>0</v>
      </c>
      <c r="N8687">
        <v>1</v>
      </c>
      <c r="O8687">
        <v>1</v>
      </c>
      <c r="P8687">
        <v>0</v>
      </c>
      <c r="Q8687">
        <v>0</v>
      </c>
    </row>
    <row r="8688" spans="1:17" x14ac:dyDescent="0.2">
      <c r="A8688" t="s">
        <v>25711</v>
      </c>
      <c r="B8688" t="s">
        <v>86</v>
      </c>
      <c r="C8688" t="s">
        <v>242</v>
      </c>
      <c r="D8688" t="s">
        <v>17021</v>
      </c>
      <c r="E8688" t="s">
        <v>81</v>
      </c>
      <c r="F8688" t="s">
        <v>17019</v>
      </c>
      <c r="G8688">
        <v>1</v>
      </c>
      <c r="H8688">
        <v>0</v>
      </c>
      <c r="I8688">
        <v>0</v>
      </c>
      <c r="J8688">
        <v>0</v>
      </c>
      <c r="K8688">
        <v>0</v>
      </c>
      <c r="L8688">
        <v>0</v>
      </c>
      <c r="M8688">
        <v>0</v>
      </c>
      <c r="N8688">
        <v>0</v>
      </c>
      <c r="O8688">
        <v>0</v>
      </c>
      <c r="P8688">
        <v>0</v>
      </c>
      <c r="Q8688">
        <v>0</v>
      </c>
    </row>
    <row r="8689" spans="1:17" x14ac:dyDescent="0.2">
      <c r="A8689" t="s">
        <v>25712</v>
      </c>
      <c r="B8689" t="s">
        <v>86</v>
      </c>
      <c r="C8689" t="s">
        <v>243</v>
      </c>
      <c r="D8689" t="s">
        <v>17029</v>
      </c>
      <c r="E8689" t="s">
        <v>79</v>
      </c>
      <c r="F8689" t="s">
        <v>4875</v>
      </c>
      <c r="G8689">
        <v>0</v>
      </c>
      <c r="H8689">
        <v>15</v>
      </c>
      <c r="I8689">
        <v>2</v>
      </c>
      <c r="J8689">
        <v>13</v>
      </c>
      <c r="K8689">
        <v>0</v>
      </c>
      <c r="L8689">
        <v>0</v>
      </c>
      <c r="M8689">
        <v>0</v>
      </c>
      <c r="N8689">
        <v>0</v>
      </c>
      <c r="O8689">
        <v>0</v>
      </c>
      <c r="P8689">
        <v>0</v>
      </c>
      <c r="Q8689">
        <v>0</v>
      </c>
    </row>
    <row r="8690" spans="1:17" x14ac:dyDescent="0.2">
      <c r="A8690" t="s">
        <v>25713</v>
      </c>
      <c r="B8690" t="s">
        <v>86</v>
      </c>
      <c r="C8690" t="s">
        <v>243</v>
      </c>
      <c r="D8690" t="s">
        <v>17029</v>
      </c>
      <c r="E8690" t="s">
        <v>79</v>
      </c>
      <c r="F8690" t="s">
        <v>4877</v>
      </c>
      <c r="G8690">
        <v>0</v>
      </c>
      <c r="H8690">
        <v>15</v>
      </c>
      <c r="I8690">
        <v>2</v>
      </c>
      <c r="J8690">
        <v>12</v>
      </c>
      <c r="K8690">
        <v>0</v>
      </c>
      <c r="L8690">
        <v>1</v>
      </c>
      <c r="M8690">
        <v>0</v>
      </c>
      <c r="N8690">
        <v>0</v>
      </c>
      <c r="O8690">
        <v>0</v>
      </c>
      <c r="P8690">
        <v>0</v>
      </c>
      <c r="Q8690">
        <v>0</v>
      </c>
    </row>
    <row r="8691" spans="1:17" x14ac:dyDescent="0.2">
      <c r="A8691" t="s">
        <v>25714</v>
      </c>
      <c r="B8691" t="s">
        <v>86</v>
      </c>
      <c r="C8691" t="s">
        <v>243</v>
      </c>
      <c r="D8691" t="s">
        <v>17029</v>
      </c>
      <c r="E8691" t="s">
        <v>79</v>
      </c>
      <c r="F8691" t="s">
        <v>4879</v>
      </c>
      <c r="G8691">
        <v>0</v>
      </c>
      <c r="H8691">
        <v>0</v>
      </c>
      <c r="I8691">
        <v>0</v>
      </c>
      <c r="J8691">
        <v>0</v>
      </c>
      <c r="K8691">
        <v>0</v>
      </c>
      <c r="L8691">
        <v>0</v>
      </c>
      <c r="M8691">
        <v>15</v>
      </c>
      <c r="N8691">
        <v>0</v>
      </c>
      <c r="O8691">
        <v>0</v>
      </c>
      <c r="P8691">
        <v>0</v>
      </c>
      <c r="Q8691">
        <v>0</v>
      </c>
    </row>
    <row r="8692" spans="1:17" x14ac:dyDescent="0.2">
      <c r="A8692" t="s">
        <v>25715</v>
      </c>
      <c r="B8692" t="s">
        <v>86</v>
      </c>
      <c r="C8692" t="s">
        <v>243</v>
      </c>
      <c r="D8692" t="s">
        <v>17029</v>
      </c>
      <c r="E8692" t="s">
        <v>79</v>
      </c>
      <c r="F8692" t="s">
        <v>4881</v>
      </c>
      <c r="G8692">
        <v>0</v>
      </c>
      <c r="H8692">
        <v>15</v>
      </c>
      <c r="I8692">
        <v>2</v>
      </c>
      <c r="J8692">
        <v>12</v>
      </c>
      <c r="K8692">
        <v>0</v>
      </c>
      <c r="L8692">
        <v>1</v>
      </c>
      <c r="M8692">
        <v>0</v>
      </c>
      <c r="N8692">
        <v>0</v>
      </c>
      <c r="O8692">
        <v>0</v>
      </c>
      <c r="P8692">
        <v>0</v>
      </c>
      <c r="Q8692">
        <v>0</v>
      </c>
    </row>
    <row r="8693" spans="1:17" x14ac:dyDescent="0.2">
      <c r="A8693" t="s">
        <v>25716</v>
      </c>
      <c r="B8693" t="s">
        <v>86</v>
      </c>
      <c r="C8693" t="s">
        <v>243</v>
      </c>
      <c r="D8693" t="s">
        <v>17029</v>
      </c>
      <c r="E8693" t="s">
        <v>79</v>
      </c>
      <c r="F8693" t="s">
        <v>4883</v>
      </c>
      <c r="G8693">
        <v>0</v>
      </c>
      <c r="H8693">
        <v>15</v>
      </c>
      <c r="I8693">
        <v>2</v>
      </c>
      <c r="J8693">
        <v>12</v>
      </c>
      <c r="K8693">
        <v>0</v>
      </c>
      <c r="L8693">
        <v>1</v>
      </c>
      <c r="M8693">
        <v>0</v>
      </c>
      <c r="N8693">
        <v>0</v>
      </c>
      <c r="O8693">
        <v>0</v>
      </c>
      <c r="P8693">
        <v>0</v>
      </c>
      <c r="Q8693">
        <v>0</v>
      </c>
    </row>
    <row r="8694" spans="1:17" x14ac:dyDescent="0.2">
      <c r="A8694" t="s">
        <v>25717</v>
      </c>
      <c r="B8694" t="s">
        <v>86</v>
      </c>
      <c r="C8694" t="s">
        <v>243</v>
      </c>
      <c r="D8694" t="s">
        <v>17029</v>
      </c>
      <c r="E8694" t="s">
        <v>79</v>
      </c>
      <c r="F8694" t="s">
        <v>4885</v>
      </c>
      <c r="G8694">
        <v>0</v>
      </c>
      <c r="H8694">
        <v>0</v>
      </c>
      <c r="I8694">
        <v>0</v>
      </c>
      <c r="J8694">
        <v>0</v>
      </c>
      <c r="K8694">
        <v>0</v>
      </c>
      <c r="L8694">
        <v>0</v>
      </c>
      <c r="M8694">
        <v>15</v>
      </c>
      <c r="N8694">
        <v>0</v>
      </c>
      <c r="O8694">
        <v>0</v>
      </c>
      <c r="P8694">
        <v>0</v>
      </c>
      <c r="Q8694">
        <v>0</v>
      </c>
    </row>
    <row r="8695" spans="1:17" x14ac:dyDescent="0.2">
      <c r="A8695" t="s">
        <v>25718</v>
      </c>
      <c r="B8695" t="s">
        <v>86</v>
      </c>
      <c r="C8695" t="s">
        <v>243</v>
      </c>
      <c r="D8695" t="s">
        <v>17029</v>
      </c>
      <c r="E8695" t="s">
        <v>79</v>
      </c>
      <c r="F8695" t="s">
        <v>4887</v>
      </c>
      <c r="G8695">
        <v>0</v>
      </c>
      <c r="H8695">
        <v>15</v>
      </c>
      <c r="I8695">
        <v>2</v>
      </c>
      <c r="J8695">
        <v>13</v>
      </c>
      <c r="K8695">
        <v>0</v>
      </c>
      <c r="L8695">
        <v>0</v>
      </c>
      <c r="M8695">
        <v>0</v>
      </c>
      <c r="N8695">
        <v>0</v>
      </c>
      <c r="O8695">
        <v>0</v>
      </c>
      <c r="P8695">
        <v>0</v>
      </c>
      <c r="Q8695">
        <v>0</v>
      </c>
    </row>
    <row r="8696" spans="1:17" x14ac:dyDescent="0.2">
      <c r="A8696" t="s">
        <v>25719</v>
      </c>
      <c r="B8696" t="s">
        <v>86</v>
      </c>
      <c r="C8696" t="s">
        <v>243</v>
      </c>
      <c r="D8696" t="s">
        <v>17029</v>
      </c>
      <c r="E8696" t="s">
        <v>79</v>
      </c>
      <c r="F8696" t="s">
        <v>4889</v>
      </c>
      <c r="G8696">
        <v>0</v>
      </c>
      <c r="H8696">
        <v>0</v>
      </c>
      <c r="I8696">
        <v>0</v>
      </c>
      <c r="J8696">
        <v>0</v>
      </c>
      <c r="K8696">
        <v>0</v>
      </c>
      <c r="L8696">
        <v>0</v>
      </c>
      <c r="M8696">
        <v>15</v>
      </c>
      <c r="N8696">
        <v>0</v>
      </c>
      <c r="O8696">
        <v>0</v>
      </c>
      <c r="P8696">
        <v>0</v>
      </c>
      <c r="Q8696">
        <v>0</v>
      </c>
    </row>
    <row r="8697" spans="1:17" x14ac:dyDescent="0.2">
      <c r="A8697" t="s">
        <v>25720</v>
      </c>
      <c r="B8697" t="s">
        <v>86</v>
      </c>
      <c r="C8697" t="s">
        <v>243</v>
      </c>
      <c r="D8697" t="s">
        <v>17029</v>
      </c>
      <c r="E8697" t="s">
        <v>79</v>
      </c>
      <c r="F8697" t="s">
        <v>4871</v>
      </c>
      <c r="G8697">
        <v>0</v>
      </c>
      <c r="H8697">
        <v>0</v>
      </c>
      <c r="I8697">
        <v>0</v>
      </c>
      <c r="J8697">
        <v>0</v>
      </c>
      <c r="K8697">
        <v>0</v>
      </c>
      <c r="L8697">
        <v>0</v>
      </c>
      <c r="M8697">
        <v>0</v>
      </c>
      <c r="N8697">
        <v>15</v>
      </c>
      <c r="O8697">
        <v>14</v>
      </c>
      <c r="P8697">
        <v>0</v>
      </c>
      <c r="Q8697">
        <v>1</v>
      </c>
    </row>
    <row r="8698" spans="1:17" x14ac:dyDescent="0.2">
      <c r="A8698" t="s">
        <v>25721</v>
      </c>
      <c r="B8698" t="s">
        <v>86</v>
      </c>
      <c r="C8698" t="s">
        <v>243</v>
      </c>
      <c r="D8698" t="s">
        <v>17029</v>
      </c>
      <c r="E8698" t="s">
        <v>79</v>
      </c>
      <c r="F8698" t="s">
        <v>4873</v>
      </c>
      <c r="G8698">
        <v>0</v>
      </c>
      <c r="H8698">
        <v>0</v>
      </c>
      <c r="I8698">
        <v>0</v>
      </c>
      <c r="J8698">
        <v>0</v>
      </c>
      <c r="K8698">
        <v>0</v>
      </c>
      <c r="L8698">
        <v>0</v>
      </c>
      <c r="M8698">
        <v>0</v>
      </c>
      <c r="N8698">
        <v>14</v>
      </c>
      <c r="O8698">
        <v>13</v>
      </c>
      <c r="P8698">
        <v>0</v>
      </c>
      <c r="Q8698">
        <v>1</v>
      </c>
    </row>
    <row r="8699" spans="1:17" x14ac:dyDescent="0.2">
      <c r="A8699" t="s">
        <v>25722</v>
      </c>
      <c r="B8699" t="s">
        <v>86</v>
      </c>
      <c r="C8699" t="s">
        <v>243</v>
      </c>
      <c r="D8699" t="s">
        <v>17029</v>
      </c>
      <c r="E8699" t="s">
        <v>79</v>
      </c>
      <c r="F8699" t="s">
        <v>17019</v>
      </c>
      <c r="G8699">
        <v>15</v>
      </c>
      <c r="H8699">
        <v>0</v>
      </c>
      <c r="I8699">
        <v>0</v>
      </c>
      <c r="J8699">
        <v>0</v>
      </c>
      <c r="K8699">
        <v>0</v>
      </c>
      <c r="L8699">
        <v>0</v>
      </c>
      <c r="M8699">
        <v>0</v>
      </c>
      <c r="N8699">
        <v>0</v>
      </c>
      <c r="O8699">
        <v>0</v>
      </c>
      <c r="P8699">
        <v>0</v>
      </c>
      <c r="Q8699">
        <v>0</v>
      </c>
    </row>
    <row r="8700" spans="1:17" x14ac:dyDescent="0.2">
      <c r="A8700" t="s">
        <v>25723</v>
      </c>
      <c r="B8700" t="s">
        <v>86</v>
      </c>
      <c r="C8700" t="s">
        <v>243</v>
      </c>
      <c r="D8700" t="s">
        <v>17029</v>
      </c>
      <c r="E8700" t="s">
        <v>81</v>
      </c>
      <c r="F8700" t="s">
        <v>4875</v>
      </c>
      <c r="G8700">
        <v>0</v>
      </c>
      <c r="H8700">
        <v>5</v>
      </c>
      <c r="I8700">
        <v>0</v>
      </c>
      <c r="J8700">
        <v>4</v>
      </c>
      <c r="K8700">
        <v>1</v>
      </c>
      <c r="L8700">
        <v>0</v>
      </c>
      <c r="M8700">
        <v>0</v>
      </c>
      <c r="N8700">
        <v>0</v>
      </c>
      <c r="O8700">
        <v>0</v>
      </c>
      <c r="P8700">
        <v>0</v>
      </c>
      <c r="Q8700">
        <v>0</v>
      </c>
    </row>
    <row r="8701" spans="1:17" x14ac:dyDescent="0.2">
      <c r="A8701" t="s">
        <v>25724</v>
      </c>
      <c r="B8701" t="s">
        <v>86</v>
      </c>
      <c r="C8701" t="s">
        <v>243</v>
      </c>
      <c r="D8701" t="s">
        <v>17029</v>
      </c>
      <c r="E8701" t="s">
        <v>81</v>
      </c>
      <c r="F8701" t="s">
        <v>4877</v>
      </c>
      <c r="G8701">
        <v>0</v>
      </c>
      <c r="H8701">
        <v>5</v>
      </c>
      <c r="I8701">
        <v>0</v>
      </c>
      <c r="J8701">
        <v>3</v>
      </c>
      <c r="K8701">
        <v>2</v>
      </c>
      <c r="L8701">
        <v>0</v>
      </c>
      <c r="M8701">
        <v>0</v>
      </c>
      <c r="N8701">
        <v>0</v>
      </c>
      <c r="O8701">
        <v>0</v>
      </c>
      <c r="P8701">
        <v>0</v>
      </c>
      <c r="Q8701">
        <v>0</v>
      </c>
    </row>
    <row r="8702" spans="1:17" x14ac:dyDescent="0.2">
      <c r="A8702" t="s">
        <v>25725</v>
      </c>
      <c r="B8702" t="s">
        <v>86</v>
      </c>
      <c r="C8702" t="s">
        <v>243</v>
      </c>
      <c r="D8702" t="s">
        <v>17029</v>
      </c>
      <c r="E8702" t="s">
        <v>81</v>
      </c>
      <c r="F8702" t="s">
        <v>4879</v>
      </c>
      <c r="G8702">
        <v>0</v>
      </c>
      <c r="H8702">
        <v>0</v>
      </c>
      <c r="I8702">
        <v>0</v>
      </c>
      <c r="J8702">
        <v>0</v>
      </c>
      <c r="K8702">
        <v>0</v>
      </c>
      <c r="L8702">
        <v>0</v>
      </c>
      <c r="M8702">
        <v>5</v>
      </c>
      <c r="N8702">
        <v>0</v>
      </c>
      <c r="O8702">
        <v>0</v>
      </c>
      <c r="P8702">
        <v>0</v>
      </c>
      <c r="Q8702">
        <v>0</v>
      </c>
    </row>
    <row r="8703" spans="1:17" x14ac:dyDescent="0.2">
      <c r="A8703" t="s">
        <v>25726</v>
      </c>
      <c r="B8703" t="s">
        <v>86</v>
      </c>
      <c r="C8703" t="s">
        <v>243</v>
      </c>
      <c r="D8703" t="s">
        <v>17029</v>
      </c>
      <c r="E8703" t="s">
        <v>81</v>
      </c>
      <c r="F8703" t="s">
        <v>4881</v>
      </c>
      <c r="G8703">
        <v>0</v>
      </c>
      <c r="H8703">
        <v>5</v>
      </c>
      <c r="I8703">
        <v>0</v>
      </c>
      <c r="J8703">
        <v>3</v>
      </c>
      <c r="K8703">
        <v>2</v>
      </c>
      <c r="L8703">
        <v>0</v>
      </c>
      <c r="M8703">
        <v>0</v>
      </c>
      <c r="N8703">
        <v>0</v>
      </c>
      <c r="O8703">
        <v>0</v>
      </c>
      <c r="P8703">
        <v>0</v>
      </c>
      <c r="Q8703">
        <v>0</v>
      </c>
    </row>
    <row r="8704" spans="1:17" x14ac:dyDescent="0.2">
      <c r="A8704" t="s">
        <v>25727</v>
      </c>
      <c r="B8704" t="s">
        <v>86</v>
      </c>
      <c r="C8704" t="s">
        <v>243</v>
      </c>
      <c r="D8704" t="s">
        <v>17029</v>
      </c>
      <c r="E8704" t="s">
        <v>81</v>
      </c>
      <c r="F8704" t="s">
        <v>4883</v>
      </c>
      <c r="G8704">
        <v>0</v>
      </c>
      <c r="H8704">
        <v>5</v>
      </c>
      <c r="I8704">
        <v>0</v>
      </c>
      <c r="J8704">
        <v>4</v>
      </c>
      <c r="K8704">
        <v>1</v>
      </c>
      <c r="L8704">
        <v>0</v>
      </c>
      <c r="M8704">
        <v>0</v>
      </c>
      <c r="N8704">
        <v>0</v>
      </c>
      <c r="O8704">
        <v>0</v>
      </c>
      <c r="P8704">
        <v>0</v>
      </c>
      <c r="Q8704">
        <v>0</v>
      </c>
    </row>
    <row r="8705" spans="1:17" x14ac:dyDescent="0.2">
      <c r="A8705" t="s">
        <v>25728</v>
      </c>
      <c r="B8705" t="s">
        <v>86</v>
      </c>
      <c r="C8705" t="s">
        <v>243</v>
      </c>
      <c r="D8705" t="s">
        <v>17029</v>
      </c>
      <c r="E8705" t="s">
        <v>81</v>
      </c>
      <c r="F8705" t="s">
        <v>4885</v>
      </c>
      <c r="G8705">
        <v>0</v>
      </c>
      <c r="H8705">
        <v>0</v>
      </c>
      <c r="I8705">
        <v>0</v>
      </c>
      <c r="J8705">
        <v>0</v>
      </c>
      <c r="K8705">
        <v>0</v>
      </c>
      <c r="L8705">
        <v>0</v>
      </c>
      <c r="M8705">
        <v>5</v>
      </c>
      <c r="N8705">
        <v>0</v>
      </c>
      <c r="O8705">
        <v>0</v>
      </c>
      <c r="P8705">
        <v>0</v>
      </c>
      <c r="Q8705">
        <v>0</v>
      </c>
    </row>
    <row r="8706" spans="1:17" x14ac:dyDescent="0.2">
      <c r="A8706" t="s">
        <v>25729</v>
      </c>
      <c r="B8706" t="s">
        <v>86</v>
      </c>
      <c r="C8706" t="s">
        <v>243</v>
      </c>
      <c r="D8706" t="s">
        <v>17029</v>
      </c>
      <c r="E8706" t="s">
        <v>81</v>
      </c>
      <c r="F8706" t="s">
        <v>4887</v>
      </c>
      <c r="G8706">
        <v>0</v>
      </c>
      <c r="H8706">
        <v>5</v>
      </c>
      <c r="I8706">
        <v>0</v>
      </c>
      <c r="J8706">
        <v>4</v>
      </c>
      <c r="K8706">
        <v>1</v>
      </c>
      <c r="L8706">
        <v>0</v>
      </c>
      <c r="M8706">
        <v>0</v>
      </c>
      <c r="N8706">
        <v>0</v>
      </c>
      <c r="O8706">
        <v>0</v>
      </c>
      <c r="P8706">
        <v>0</v>
      </c>
      <c r="Q8706">
        <v>0</v>
      </c>
    </row>
    <row r="8707" spans="1:17" x14ac:dyDescent="0.2">
      <c r="A8707" t="s">
        <v>25730</v>
      </c>
      <c r="B8707" t="s">
        <v>86</v>
      </c>
      <c r="C8707" t="s">
        <v>243</v>
      </c>
      <c r="D8707" t="s">
        <v>17029</v>
      </c>
      <c r="E8707" t="s">
        <v>81</v>
      </c>
      <c r="F8707" t="s">
        <v>4889</v>
      </c>
      <c r="G8707">
        <v>0</v>
      </c>
      <c r="H8707">
        <v>0</v>
      </c>
      <c r="I8707">
        <v>0</v>
      </c>
      <c r="J8707">
        <v>0</v>
      </c>
      <c r="K8707">
        <v>0</v>
      </c>
      <c r="L8707">
        <v>0</v>
      </c>
      <c r="M8707">
        <v>5</v>
      </c>
      <c r="N8707">
        <v>0</v>
      </c>
      <c r="O8707">
        <v>0</v>
      </c>
      <c r="P8707">
        <v>0</v>
      </c>
      <c r="Q8707">
        <v>0</v>
      </c>
    </row>
    <row r="8708" spans="1:17" x14ac:dyDescent="0.2">
      <c r="A8708" t="s">
        <v>25731</v>
      </c>
      <c r="B8708" t="s">
        <v>86</v>
      </c>
      <c r="C8708" t="s">
        <v>243</v>
      </c>
      <c r="D8708" t="s">
        <v>17029</v>
      </c>
      <c r="E8708" t="s">
        <v>81</v>
      </c>
      <c r="F8708" t="s">
        <v>4871</v>
      </c>
      <c r="G8708">
        <v>0</v>
      </c>
      <c r="H8708">
        <v>0</v>
      </c>
      <c r="I8708">
        <v>0</v>
      </c>
      <c r="J8708">
        <v>0</v>
      </c>
      <c r="K8708">
        <v>0</v>
      </c>
      <c r="L8708">
        <v>0</v>
      </c>
      <c r="M8708">
        <v>0</v>
      </c>
      <c r="N8708">
        <v>5</v>
      </c>
      <c r="O8708">
        <v>4</v>
      </c>
      <c r="P8708">
        <v>1</v>
      </c>
      <c r="Q8708">
        <v>0</v>
      </c>
    </row>
    <row r="8709" spans="1:17" x14ac:dyDescent="0.2">
      <c r="A8709" t="s">
        <v>25732</v>
      </c>
      <c r="B8709" t="s">
        <v>86</v>
      </c>
      <c r="C8709" t="s">
        <v>243</v>
      </c>
      <c r="D8709" t="s">
        <v>17029</v>
      </c>
      <c r="E8709" t="s">
        <v>81</v>
      </c>
      <c r="F8709" t="s">
        <v>4873</v>
      </c>
      <c r="G8709">
        <v>0</v>
      </c>
      <c r="H8709">
        <v>0</v>
      </c>
      <c r="I8709">
        <v>0</v>
      </c>
      <c r="J8709">
        <v>0</v>
      </c>
      <c r="K8709">
        <v>0</v>
      </c>
      <c r="L8709">
        <v>0</v>
      </c>
      <c r="M8709">
        <v>0</v>
      </c>
      <c r="N8709">
        <v>5</v>
      </c>
      <c r="O8709">
        <v>4</v>
      </c>
      <c r="P8709">
        <v>1</v>
      </c>
      <c r="Q8709">
        <v>0</v>
      </c>
    </row>
    <row r="8710" spans="1:17" x14ac:dyDescent="0.2">
      <c r="A8710" t="s">
        <v>25733</v>
      </c>
      <c r="B8710" t="s">
        <v>86</v>
      </c>
      <c r="C8710" t="s">
        <v>243</v>
      </c>
      <c r="D8710" t="s">
        <v>17029</v>
      </c>
      <c r="E8710" t="s">
        <v>81</v>
      </c>
      <c r="F8710" t="s">
        <v>17019</v>
      </c>
      <c r="G8710">
        <v>5</v>
      </c>
      <c r="H8710">
        <v>0</v>
      </c>
      <c r="I8710">
        <v>0</v>
      </c>
      <c r="J8710">
        <v>0</v>
      </c>
      <c r="K8710">
        <v>0</v>
      </c>
      <c r="L8710">
        <v>0</v>
      </c>
      <c r="M8710">
        <v>0</v>
      </c>
      <c r="N8710">
        <v>0</v>
      </c>
      <c r="O8710">
        <v>0</v>
      </c>
      <c r="P8710">
        <v>0</v>
      </c>
      <c r="Q8710">
        <v>0</v>
      </c>
    </row>
    <row r="8711" spans="1:17" x14ac:dyDescent="0.2">
      <c r="A8711" t="s">
        <v>25734</v>
      </c>
      <c r="B8711" t="s">
        <v>86</v>
      </c>
      <c r="C8711" t="s">
        <v>243</v>
      </c>
      <c r="D8711" t="s">
        <v>17021</v>
      </c>
      <c r="E8711" t="s">
        <v>79</v>
      </c>
      <c r="F8711" t="s">
        <v>17022</v>
      </c>
      <c r="G8711">
        <v>0</v>
      </c>
      <c r="H8711">
        <v>0</v>
      </c>
      <c r="I8711">
        <v>0</v>
      </c>
      <c r="J8711">
        <v>0</v>
      </c>
      <c r="K8711">
        <v>0</v>
      </c>
      <c r="L8711">
        <v>0</v>
      </c>
      <c r="M8711">
        <v>0</v>
      </c>
      <c r="N8711">
        <v>1</v>
      </c>
      <c r="O8711">
        <v>1</v>
      </c>
      <c r="P8711">
        <v>0</v>
      </c>
      <c r="Q8711">
        <v>0</v>
      </c>
    </row>
    <row r="8712" spans="1:17" x14ac:dyDescent="0.2">
      <c r="A8712" t="s">
        <v>25735</v>
      </c>
      <c r="B8712" t="s">
        <v>86</v>
      </c>
      <c r="C8712" t="s">
        <v>243</v>
      </c>
      <c r="D8712" t="s">
        <v>17021</v>
      </c>
      <c r="E8712" t="s">
        <v>79</v>
      </c>
      <c r="F8712" t="s">
        <v>17019</v>
      </c>
      <c r="G8712">
        <v>1</v>
      </c>
      <c r="H8712">
        <v>0</v>
      </c>
      <c r="I8712">
        <v>0</v>
      </c>
      <c r="J8712">
        <v>0</v>
      </c>
      <c r="K8712">
        <v>0</v>
      </c>
      <c r="L8712">
        <v>0</v>
      </c>
      <c r="M8712">
        <v>0</v>
      </c>
      <c r="N8712">
        <v>0</v>
      </c>
      <c r="O8712">
        <v>0</v>
      </c>
      <c r="P8712">
        <v>0</v>
      </c>
      <c r="Q8712">
        <v>0</v>
      </c>
    </row>
    <row r="8713" spans="1:17" x14ac:dyDescent="0.2">
      <c r="A8713" t="s">
        <v>25736</v>
      </c>
      <c r="B8713" t="s">
        <v>86</v>
      </c>
      <c r="C8713" t="s">
        <v>243</v>
      </c>
      <c r="D8713" t="s">
        <v>17025</v>
      </c>
      <c r="E8713" t="s">
        <v>79</v>
      </c>
      <c r="F8713" t="s">
        <v>17019</v>
      </c>
      <c r="G8713">
        <v>1</v>
      </c>
      <c r="H8713">
        <v>0</v>
      </c>
      <c r="I8713">
        <v>0</v>
      </c>
      <c r="J8713">
        <v>0</v>
      </c>
      <c r="K8713">
        <v>0</v>
      </c>
      <c r="L8713">
        <v>0</v>
      </c>
      <c r="M8713">
        <v>0</v>
      </c>
      <c r="N8713">
        <v>0</v>
      </c>
      <c r="O8713">
        <v>0</v>
      </c>
      <c r="P8713">
        <v>0</v>
      </c>
      <c r="Q8713">
        <v>0</v>
      </c>
    </row>
    <row r="8714" spans="1:17" x14ac:dyDescent="0.2">
      <c r="A8714" t="s">
        <v>25737</v>
      </c>
      <c r="B8714" t="s">
        <v>86</v>
      </c>
      <c r="C8714" t="s">
        <v>243</v>
      </c>
      <c r="D8714" t="s">
        <v>17025</v>
      </c>
      <c r="E8714" t="s">
        <v>81</v>
      </c>
      <c r="F8714" t="s">
        <v>17019</v>
      </c>
      <c r="G8714">
        <v>1</v>
      </c>
      <c r="H8714">
        <v>0</v>
      </c>
      <c r="I8714">
        <v>0</v>
      </c>
      <c r="J8714">
        <v>0</v>
      </c>
      <c r="K8714">
        <v>0</v>
      </c>
      <c r="L8714">
        <v>0</v>
      </c>
      <c r="M8714">
        <v>0</v>
      </c>
      <c r="N8714">
        <v>0</v>
      </c>
      <c r="O8714">
        <v>0</v>
      </c>
      <c r="P8714">
        <v>0</v>
      </c>
      <c r="Q8714">
        <v>0</v>
      </c>
    </row>
    <row r="8715" spans="1:17" x14ac:dyDescent="0.2">
      <c r="A8715" t="s">
        <v>25738</v>
      </c>
      <c r="B8715" t="s">
        <v>86</v>
      </c>
      <c r="C8715" t="s">
        <v>244</v>
      </c>
      <c r="D8715" t="s">
        <v>17027</v>
      </c>
      <c r="E8715" t="s">
        <v>81</v>
      </c>
      <c r="F8715" t="s">
        <v>17019</v>
      </c>
      <c r="G8715">
        <v>2</v>
      </c>
      <c r="H8715">
        <v>0</v>
      </c>
      <c r="I8715">
        <v>0</v>
      </c>
      <c r="J8715">
        <v>0</v>
      </c>
      <c r="K8715">
        <v>0</v>
      </c>
      <c r="L8715">
        <v>0</v>
      </c>
      <c r="M8715">
        <v>0</v>
      </c>
      <c r="N8715">
        <v>0</v>
      </c>
      <c r="O8715">
        <v>0</v>
      </c>
      <c r="P8715">
        <v>0</v>
      </c>
      <c r="Q8715">
        <v>0</v>
      </c>
    </row>
    <row r="8716" spans="1:17" x14ac:dyDescent="0.2">
      <c r="A8716" t="s">
        <v>25739</v>
      </c>
      <c r="B8716" t="s">
        <v>86</v>
      </c>
      <c r="C8716" t="s">
        <v>244</v>
      </c>
      <c r="D8716" t="s">
        <v>17029</v>
      </c>
      <c r="E8716" t="s">
        <v>79</v>
      </c>
      <c r="F8716" t="s">
        <v>4875</v>
      </c>
      <c r="G8716">
        <v>0</v>
      </c>
      <c r="H8716">
        <v>38</v>
      </c>
      <c r="I8716">
        <v>10</v>
      </c>
      <c r="J8716">
        <v>24</v>
      </c>
      <c r="K8716">
        <v>3</v>
      </c>
      <c r="L8716">
        <v>1</v>
      </c>
      <c r="M8716">
        <v>0</v>
      </c>
      <c r="N8716">
        <v>0</v>
      </c>
      <c r="O8716">
        <v>0</v>
      </c>
      <c r="P8716">
        <v>0</v>
      </c>
      <c r="Q8716">
        <v>0</v>
      </c>
    </row>
    <row r="8717" spans="1:17" x14ac:dyDescent="0.2">
      <c r="A8717" t="s">
        <v>25740</v>
      </c>
      <c r="B8717" t="s">
        <v>86</v>
      </c>
      <c r="C8717" t="s">
        <v>244</v>
      </c>
      <c r="D8717" t="s">
        <v>17029</v>
      </c>
      <c r="E8717" t="s">
        <v>79</v>
      </c>
      <c r="F8717" t="s">
        <v>4877</v>
      </c>
      <c r="G8717">
        <v>0</v>
      </c>
      <c r="H8717">
        <v>38</v>
      </c>
      <c r="I8717">
        <v>10</v>
      </c>
      <c r="J8717">
        <v>24</v>
      </c>
      <c r="K8717">
        <v>3</v>
      </c>
      <c r="L8717">
        <v>1</v>
      </c>
      <c r="M8717">
        <v>0</v>
      </c>
      <c r="N8717">
        <v>0</v>
      </c>
      <c r="O8717">
        <v>0</v>
      </c>
      <c r="P8717">
        <v>0</v>
      </c>
      <c r="Q8717">
        <v>0</v>
      </c>
    </row>
    <row r="8718" spans="1:17" x14ac:dyDescent="0.2">
      <c r="A8718" t="s">
        <v>25741</v>
      </c>
      <c r="B8718" t="s">
        <v>86</v>
      </c>
      <c r="C8718" t="s">
        <v>244</v>
      </c>
      <c r="D8718" t="s">
        <v>17029</v>
      </c>
      <c r="E8718" t="s">
        <v>79</v>
      </c>
      <c r="F8718" t="s">
        <v>4879</v>
      </c>
      <c r="G8718">
        <v>0</v>
      </c>
      <c r="H8718">
        <v>0</v>
      </c>
      <c r="I8718">
        <v>0</v>
      </c>
      <c r="J8718">
        <v>0</v>
      </c>
      <c r="K8718">
        <v>0</v>
      </c>
      <c r="L8718">
        <v>0</v>
      </c>
      <c r="M8718">
        <v>38</v>
      </c>
      <c r="N8718">
        <v>0</v>
      </c>
      <c r="O8718">
        <v>0</v>
      </c>
      <c r="P8718">
        <v>0</v>
      </c>
      <c r="Q8718">
        <v>0</v>
      </c>
    </row>
    <row r="8719" spans="1:17" x14ac:dyDescent="0.2">
      <c r="A8719" t="s">
        <v>25742</v>
      </c>
      <c r="B8719" t="s">
        <v>86</v>
      </c>
      <c r="C8719" t="s">
        <v>244</v>
      </c>
      <c r="D8719" t="s">
        <v>17029</v>
      </c>
      <c r="E8719" t="s">
        <v>79</v>
      </c>
      <c r="F8719" t="s">
        <v>4881</v>
      </c>
      <c r="G8719">
        <v>0</v>
      </c>
      <c r="H8719">
        <v>38</v>
      </c>
      <c r="I8719">
        <v>10</v>
      </c>
      <c r="J8719">
        <v>24</v>
      </c>
      <c r="K8719">
        <v>3</v>
      </c>
      <c r="L8719">
        <v>1</v>
      </c>
      <c r="M8719">
        <v>0</v>
      </c>
      <c r="N8719">
        <v>0</v>
      </c>
      <c r="O8719">
        <v>0</v>
      </c>
      <c r="P8719">
        <v>0</v>
      </c>
      <c r="Q8719">
        <v>0</v>
      </c>
    </row>
    <row r="8720" spans="1:17" x14ac:dyDescent="0.2">
      <c r="A8720" t="s">
        <v>25743</v>
      </c>
      <c r="B8720" t="s">
        <v>86</v>
      </c>
      <c r="C8720" t="s">
        <v>244</v>
      </c>
      <c r="D8720" t="s">
        <v>17029</v>
      </c>
      <c r="E8720" t="s">
        <v>79</v>
      </c>
      <c r="F8720" t="s">
        <v>4883</v>
      </c>
      <c r="G8720">
        <v>0</v>
      </c>
      <c r="H8720">
        <v>38</v>
      </c>
      <c r="I8720">
        <v>10</v>
      </c>
      <c r="J8720">
        <v>24</v>
      </c>
      <c r="K8720">
        <v>3</v>
      </c>
      <c r="L8720">
        <v>1</v>
      </c>
      <c r="M8720">
        <v>0</v>
      </c>
      <c r="N8720">
        <v>0</v>
      </c>
      <c r="O8720">
        <v>0</v>
      </c>
      <c r="P8720">
        <v>0</v>
      </c>
      <c r="Q8720">
        <v>0</v>
      </c>
    </row>
    <row r="8721" spans="1:17" x14ac:dyDescent="0.2">
      <c r="A8721" t="s">
        <v>25744</v>
      </c>
      <c r="B8721" t="s">
        <v>86</v>
      </c>
      <c r="C8721" t="s">
        <v>244</v>
      </c>
      <c r="D8721" t="s">
        <v>17029</v>
      </c>
      <c r="E8721" t="s">
        <v>79</v>
      </c>
      <c r="F8721" t="s">
        <v>4885</v>
      </c>
      <c r="G8721">
        <v>0</v>
      </c>
      <c r="H8721">
        <v>0</v>
      </c>
      <c r="I8721">
        <v>0</v>
      </c>
      <c r="J8721">
        <v>0</v>
      </c>
      <c r="K8721">
        <v>0</v>
      </c>
      <c r="L8721">
        <v>0</v>
      </c>
      <c r="M8721">
        <v>38</v>
      </c>
      <c r="N8721">
        <v>0</v>
      </c>
      <c r="O8721">
        <v>0</v>
      </c>
      <c r="P8721">
        <v>0</v>
      </c>
      <c r="Q8721">
        <v>0</v>
      </c>
    </row>
    <row r="8722" spans="1:17" x14ac:dyDescent="0.2">
      <c r="A8722" t="s">
        <v>25745</v>
      </c>
      <c r="B8722" t="s">
        <v>86</v>
      </c>
      <c r="C8722" t="s">
        <v>244</v>
      </c>
      <c r="D8722" t="s">
        <v>17029</v>
      </c>
      <c r="E8722" t="s">
        <v>79</v>
      </c>
      <c r="F8722" t="s">
        <v>4887</v>
      </c>
      <c r="G8722">
        <v>0</v>
      </c>
      <c r="H8722">
        <v>38</v>
      </c>
      <c r="I8722">
        <v>10</v>
      </c>
      <c r="J8722">
        <v>24</v>
      </c>
      <c r="K8722">
        <v>3</v>
      </c>
      <c r="L8722">
        <v>1</v>
      </c>
      <c r="M8722">
        <v>0</v>
      </c>
      <c r="N8722">
        <v>0</v>
      </c>
      <c r="O8722">
        <v>0</v>
      </c>
      <c r="P8722">
        <v>0</v>
      </c>
      <c r="Q8722">
        <v>0</v>
      </c>
    </row>
    <row r="8723" spans="1:17" x14ac:dyDescent="0.2">
      <c r="A8723" t="s">
        <v>25746</v>
      </c>
      <c r="B8723" t="s">
        <v>86</v>
      </c>
      <c r="C8723" t="s">
        <v>244</v>
      </c>
      <c r="D8723" t="s">
        <v>17029</v>
      </c>
      <c r="E8723" t="s">
        <v>79</v>
      </c>
      <c r="F8723" t="s">
        <v>4889</v>
      </c>
      <c r="G8723">
        <v>0</v>
      </c>
      <c r="H8723">
        <v>0</v>
      </c>
      <c r="I8723">
        <v>0</v>
      </c>
      <c r="J8723">
        <v>0</v>
      </c>
      <c r="K8723">
        <v>0</v>
      </c>
      <c r="L8723">
        <v>0</v>
      </c>
      <c r="M8723">
        <v>38</v>
      </c>
      <c r="N8723">
        <v>0</v>
      </c>
      <c r="O8723">
        <v>0</v>
      </c>
      <c r="P8723">
        <v>0</v>
      </c>
      <c r="Q8723">
        <v>0</v>
      </c>
    </row>
    <row r="8724" spans="1:17" x14ac:dyDescent="0.2">
      <c r="A8724" t="s">
        <v>25747</v>
      </c>
      <c r="B8724" t="s">
        <v>86</v>
      </c>
      <c r="C8724" t="s">
        <v>244</v>
      </c>
      <c r="D8724" t="s">
        <v>17029</v>
      </c>
      <c r="E8724" t="s">
        <v>79</v>
      </c>
      <c r="F8724" t="s">
        <v>4871</v>
      </c>
      <c r="G8724">
        <v>0</v>
      </c>
      <c r="H8724">
        <v>0</v>
      </c>
      <c r="I8724">
        <v>0</v>
      </c>
      <c r="J8724">
        <v>0</v>
      </c>
      <c r="K8724">
        <v>0</v>
      </c>
      <c r="L8724">
        <v>0</v>
      </c>
      <c r="M8724">
        <v>0</v>
      </c>
      <c r="N8724">
        <v>38</v>
      </c>
      <c r="O8724">
        <v>37</v>
      </c>
      <c r="P8724">
        <v>1</v>
      </c>
      <c r="Q8724">
        <v>0</v>
      </c>
    </row>
    <row r="8725" spans="1:17" x14ac:dyDescent="0.2">
      <c r="A8725" t="s">
        <v>25748</v>
      </c>
      <c r="B8725" t="s">
        <v>86</v>
      </c>
      <c r="C8725" t="s">
        <v>244</v>
      </c>
      <c r="D8725" t="s">
        <v>17029</v>
      </c>
      <c r="E8725" t="s">
        <v>79</v>
      </c>
      <c r="F8725" t="s">
        <v>4873</v>
      </c>
      <c r="G8725">
        <v>0</v>
      </c>
      <c r="H8725">
        <v>0</v>
      </c>
      <c r="I8725">
        <v>0</v>
      </c>
      <c r="J8725">
        <v>0</v>
      </c>
      <c r="K8725">
        <v>0</v>
      </c>
      <c r="L8725">
        <v>0</v>
      </c>
      <c r="M8725">
        <v>0</v>
      </c>
      <c r="N8725">
        <v>30</v>
      </c>
      <c r="O8725">
        <v>29</v>
      </c>
      <c r="P8725">
        <v>1</v>
      </c>
      <c r="Q8725">
        <v>0</v>
      </c>
    </row>
    <row r="8726" spans="1:17" x14ac:dyDescent="0.2">
      <c r="A8726" t="s">
        <v>25749</v>
      </c>
      <c r="B8726" t="s">
        <v>86</v>
      </c>
      <c r="C8726" t="s">
        <v>244</v>
      </c>
      <c r="D8726" t="s">
        <v>17029</v>
      </c>
      <c r="E8726" t="s">
        <v>79</v>
      </c>
      <c r="F8726" t="s">
        <v>17019</v>
      </c>
      <c r="G8726">
        <v>38</v>
      </c>
      <c r="H8726">
        <v>0</v>
      </c>
      <c r="I8726">
        <v>0</v>
      </c>
      <c r="J8726">
        <v>0</v>
      </c>
      <c r="K8726">
        <v>0</v>
      </c>
      <c r="L8726">
        <v>0</v>
      </c>
      <c r="M8726">
        <v>0</v>
      </c>
      <c r="N8726">
        <v>0</v>
      </c>
      <c r="O8726">
        <v>0</v>
      </c>
      <c r="P8726">
        <v>0</v>
      </c>
      <c r="Q8726">
        <v>0</v>
      </c>
    </row>
    <row r="8727" spans="1:17" x14ac:dyDescent="0.2">
      <c r="A8727" t="s">
        <v>25750</v>
      </c>
      <c r="B8727" t="s">
        <v>86</v>
      </c>
      <c r="C8727" t="s">
        <v>244</v>
      </c>
      <c r="D8727" t="s">
        <v>17029</v>
      </c>
      <c r="E8727" t="s">
        <v>81</v>
      </c>
      <c r="F8727" t="s">
        <v>4875</v>
      </c>
      <c r="G8727">
        <v>0</v>
      </c>
      <c r="H8727">
        <v>18</v>
      </c>
      <c r="I8727">
        <v>0</v>
      </c>
      <c r="J8727">
        <v>8</v>
      </c>
      <c r="K8727">
        <v>10</v>
      </c>
      <c r="L8727">
        <v>0</v>
      </c>
      <c r="M8727">
        <v>0</v>
      </c>
      <c r="N8727">
        <v>0</v>
      </c>
      <c r="O8727">
        <v>0</v>
      </c>
      <c r="P8727">
        <v>0</v>
      </c>
      <c r="Q8727">
        <v>0</v>
      </c>
    </row>
    <row r="8728" spans="1:17" x14ac:dyDescent="0.2">
      <c r="A8728" t="s">
        <v>25751</v>
      </c>
      <c r="B8728" t="s">
        <v>86</v>
      </c>
      <c r="C8728" t="s">
        <v>244</v>
      </c>
      <c r="D8728" t="s">
        <v>17029</v>
      </c>
      <c r="E8728" t="s">
        <v>81</v>
      </c>
      <c r="F8728" t="s">
        <v>4877</v>
      </c>
      <c r="G8728">
        <v>0</v>
      </c>
      <c r="H8728">
        <v>18</v>
      </c>
      <c r="I8728">
        <v>0</v>
      </c>
      <c r="J8728">
        <v>8</v>
      </c>
      <c r="K8728">
        <v>9</v>
      </c>
      <c r="L8728">
        <v>1</v>
      </c>
      <c r="M8728">
        <v>0</v>
      </c>
      <c r="N8728">
        <v>0</v>
      </c>
      <c r="O8728">
        <v>0</v>
      </c>
      <c r="P8728">
        <v>0</v>
      </c>
      <c r="Q8728">
        <v>0</v>
      </c>
    </row>
    <row r="8729" spans="1:17" x14ac:dyDescent="0.2">
      <c r="A8729" t="s">
        <v>25752</v>
      </c>
      <c r="B8729" t="s">
        <v>86</v>
      </c>
      <c r="C8729" t="s">
        <v>244</v>
      </c>
      <c r="D8729" t="s">
        <v>17029</v>
      </c>
      <c r="E8729" t="s">
        <v>81</v>
      </c>
      <c r="F8729" t="s">
        <v>4879</v>
      </c>
      <c r="G8729">
        <v>0</v>
      </c>
      <c r="H8729">
        <v>0</v>
      </c>
      <c r="I8729">
        <v>0</v>
      </c>
      <c r="J8729">
        <v>0</v>
      </c>
      <c r="K8729">
        <v>0</v>
      </c>
      <c r="L8729">
        <v>0</v>
      </c>
      <c r="M8729">
        <v>18</v>
      </c>
      <c r="N8729">
        <v>0</v>
      </c>
      <c r="O8729">
        <v>0</v>
      </c>
      <c r="P8729">
        <v>0</v>
      </c>
      <c r="Q8729">
        <v>0</v>
      </c>
    </row>
    <row r="8730" spans="1:17" x14ac:dyDescent="0.2">
      <c r="A8730" t="s">
        <v>25753</v>
      </c>
      <c r="B8730" t="s">
        <v>86</v>
      </c>
      <c r="C8730" t="s">
        <v>244</v>
      </c>
      <c r="D8730" t="s">
        <v>17029</v>
      </c>
      <c r="E8730" t="s">
        <v>81</v>
      </c>
      <c r="F8730" t="s">
        <v>4881</v>
      </c>
      <c r="G8730">
        <v>0</v>
      </c>
      <c r="H8730">
        <v>18</v>
      </c>
      <c r="I8730">
        <v>0</v>
      </c>
      <c r="J8730">
        <v>8</v>
      </c>
      <c r="K8730">
        <v>9</v>
      </c>
      <c r="L8730">
        <v>1</v>
      </c>
      <c r="M8730">
        <v>0</v>
      </c>
      <c r="N8730">
        <v>0</v>
      </c>
      <c r="O8730">
        <v>0</v>
      </c>
      <c r="P8730">
        <v>0</v>
      </c>
      <c r="Q8730">
        <v>0</v>
      </c>
    </row>
    <row r="8731" spans="1:17" x14ac:dyDescent="0.2">
      <c r="A8731" t="s">
        <v>25754</v>
      </c>
      <c r="B8731" t="s">
        <v>86</v>
      </c>
      <c r="C8731" t="s">
        <v>244</v>
      </c>
      <c r="D8731" t="s">
        <v>17029</v>
      </c>
      <c r="E8731" t="s">
        <v>81</v>
      </c>
      <c r="F8731" t="s">
        <v>4883</v>
      </c>
      <c r="G8731">
        <v>0</v>
      </c>
      <c r="H8731">
        <v>18</v>
      </c>
      <c r="I8731">
        <v>0</v>
      </c>
      <c r="J8731">
        <v>8</v>
      </c>
      <c r="K8731">
        <v>9</v>
      </c>
      <c r="L8731">
        <v>1</v>
      </c>
      <c r="M8731">
        <v>0</v>
      </c>
      <c r="N8731">
        <v>0</v>
      </c>
      <c r="O8731">
        <v>0</v>
      </c>
      <c r="P8731">
        <v>0</v>
      </c>
      <c r="Q8731">
        <v>0</v>
      </c>
    </row>
    <row r="8732" spans="1:17" x14ac:dyDescent="0.2">
      <c r="A8732" t="s">
        <v>25755</v>
      </c>
      <c r="B8732" t="s">
        <v>86</v>
      </c>
      <c r="C8732" t="s">
        <v>244</v>
      </c>
      <c r="D8732" t="s">
        <v>17029</v>
      </c>
      <c r="E8732" t="s">
        <v>81</v>
      </c>
      <c r="F8732" t="s">
        <v>4885</v>
      </c>
      <c r="G8732">
        <v>0</v>
      </c>
      <c r="H8732">
        <v>0</v>
      </c>
      <c r="I8732">
        <v>0</v>
      </c>
      <c r="J8732">
        <v>0</v>
      </c>
      <c r="K8732">
        <v>0</v>
      </c>
      <c r="L8732">
        <v>0</v>
      </c>
      <c r="M8732">
        <v>18</v>
      </c>
      <c r="N8732">
        <v>0</v>
      </c>
      <c r="O8732">
        <v>0</v>
      </c>
      <c r="P8732">
        <v>0</v>
      </c>
      <c r="Q8732">
        <v>0</v>
      </c>
    </row>
    <row r="8733" spans="1:17" x14ac:dyDescent="0.2">
      <c r="A8733" t="s">
        <v>25756</v>
      </c>
      <c r="B8733" t="s">
        <v>86</v>
      </c>
      <c r="C8733" t="s">
        <v>244</v>
      </c>
      <c r="D8733" t="s">
        <v>17029</v>
      </c>
      <c r="E8733" t="s">
        <v>81</v>
      </c>
      <c r="F8733" t="s">
        <v>4887</v>
      </c>
      <c r="G8733">
        <v>0</v>
      </c>
      <c r="H8733">
        <v>18</v>
      </c>
      <c r="I8733">
        <v>0</v>
      </c>
      <c r="J8733">
        <v>8</v>
      </c>
      <c r="K8733">
        <v>10</v>
      </c>
      <c r="L8733">
        <v>0</v>
      </c>
      <c r="M8733">
        <v>0</v>
      </c>
      <c r="N8733">
        <v>0</v>
      </c>
      <c r="O8733">
        <v>0</v>
      </c>
      <c r="P8733">
        <v>0</v>
      </c>
      <c r="Q8733">
        <v>0</v>
      </c>
    </row>
    <row r="8734" spans="1:17" x14ac:dyDescent="0.2">
      <c r="A8734" t="s">
        <v>25757</v>
      </c>
      <c r="B8734" t="s">
        <v>86</v>
      </c>
      <c r="C8734" t="s">
        <v>244</v>
      </c>
      <c r="D8734" t="s">
        <v>17029</v>
      </c>
      <c r="E8734" t="s">
        <v>81</v>
      </c>
      <c r="F8734" t="s">
        <v>4889</v>
      </c>
      <c r="G8734">
        <v>0</v>
      </c>
      <c r="H8734">
        <v>0</v>
      </c>
      <c r="I8734">
        <v>0</v>
      </c>
      <c r="J8734">
        <v>0</v>
      </c>
      <c r="K8734">
        <v>0</v>
      </c>
      <c r="L8734">
        <v>0</v>
      </c>
      <c r="M8734">
        <v>18</v>
      </c>
      <c r="N8734">
        <v>0</v>
      </c>
      <c r="O8734">
        <v>0</v>
      </c>
      <c r="P8734">
        <v>0</v>
      </c>
      <c r="Q8734">
        <v>0</v>
      </c>
    </row>
    <row r="8735" spans="1:17" x14ac:dyDescent="0.2">
      <c r="A8735" t="s">
        <v>25758</v>
      </c>
      <c r="B8735" t="s">
        <v>86</v>
      </c>
      <c r="C8735" t="s">
        <v>244</v>
      </c>
      <c r="D8735" t="s">
        <v>17029</v>
      </c>
      <c r="E8735" t="s">
        <v>81</v>
      </c>
      <c r="F8735" t="s">
        <v>4871</v>
      </c>
      <c r="G8735">
        <v>0</v>
      </c>
      <c r="H8735">
        <v>0</v>
      </c>
      <c r="I8735">
        <v>0</v>
      </c>
      <c r="J8735">
        <v>0</v>
      </c>
      <c r="K8735">
        <v>0</v>
      </c>
      <c r="L8735">
        <v>0</v>
      </c>
      <c r="M8735">
        <v>0</v>
      </c>
      <c r="N8735">
        <v>18</v>
      </c>
      <c r="O8735">
        <v>16</v>
      </c>
      <c r="P8735">
        <v>1</v>
      </c>
      <c r="Q8735">
        <v>1</v>
      </c>
    </row>
    <row r="8736" spans="1:17" x14ac:dyDescent="0.2">
      <c r="A8736" t="s">
        <v>25759</v>
      </c>
      <c r="B8736" t="s">
        <v>86</v>
      </c>
      <c r="C8736" t="s">
        <v>244</v>
      </c>
      <c r="D8736" t="s">
        <v>17029</v>
      </c>
      <c r="E8736" t="s">
        <v>81</v>
      </c>
      <c r="F8736" t="s">
        <v>4873</v>
      </c>
      <c r="G8736">
        <v>0</v>
      </c>
      <c r="H8736">
        <v>0</v>
      </c>
      <c r="I8736">
        <v>0</v>
      </c>
      <c r="J8736">
        <v>0</v>
      </c>
      <c r="K8736">
        <v>0</v>
      </c>
      <c r="L8736">
        <v>0</v>
      </c>
      <c r="M8736">
        <v>0</v>
      </c>
      <c r="N8736">
        <v>13</v>
      </c>
      <c r="O8736">
        <v>11</v>
      </c>
      <c r="P8736">
        <v>1</v>
      </c>
      <c r="Q8736">
        <v>1</v>
      </c>
    </row>
    <row r="8737" spans="1:17" x14ac:dyDescent="0.2">
      <c r="A8737" t="s">
        <v>25760</v>
      </c>
      <c r="B8737" t="s">
        <v>86</v>
      </c>
      <c r="C8737" t="s">
        <v>244</v>
      </c>
      <c r="D8737" t="s">
        <v>17029</v>
      </c>
      <c r="E8737" t="s">
        <v>81</v>
      </c>
      <c r="F8737" t="s">
        <v>17019</v>
      </c>
      <c r="G8737">
        <v>18</v>
      </c>
      <c r="H8737">
        <v>0</v>
      </c>
      <c r="I8737">
        <v>0</v>
      </c>
      <c r="J8737">
        <v>0</v>
      </c>
      <c r="K8737">
        <v>0</v>
      </c>
      <c r="L8737">
        <v>0</v>
      </c>
      <c r="M8737">
        <v>0</v>
      </c>
      <c r="N8737">
        <v>0</v>
      </c>
      <c r="O8737">
        <v>0</v>
      </c>
      <c r="P8737">
        <v>0</v>
      </c>
      <c r="Q8737">
        <v>0</v>
      </c>
    </row>
    <row r="8738" spans="1:17" x14ac:dyDescent="0.2">
      <c r="A8738" t="s">
        <v>25761</v>
      </c>
      <c r="B8738" t="s">
        <v>86</v>
      </c>
      <c r="C8738" t="s">
        <v>244</v>
      </c>
      <c r="D8738" t="s">
        <v>17021</v>
      </c>
      <c r="E8738" t="s">
        <v>79</v>
      </c>
      <c r="F8738" t="s">
        <v>17022</v>
      </c>
      <c r="G8738">
        <v>0</v>
      </c>
      <c r="H8738">
        <v>0</v>
      </c>
      <c r="I8738">
        <v>0</v>
      </c>
      <c r="J8738">
        <v>0</v>
      </c>
      <c r="K8738">
        <v>0</v>
      </c>
      <c r="L8738">
        <v>0</v>
      </c>
      <c r="M8738">
        <v>0</v>
      </c>
      <c r="N8738">
        <v>4</v>
      </c>
      <c r="O8738">
        <v>4</v>
      </c>
      <c r="P8738">
        <v>0</v>
      </c>
      <c r="Q8738">
        <v>0</v>
      </c>
    </row>
    <row r="8739" spans="1:17" x14ac:dyDescent="0.2">
      <c r="A8739" t="s">
        <v>25762</v>
      </c>
      <c r="B8739" t="s">
        <v>86</v>
      </c>
      <c r="C8739" t="s">
        <v>244</v>
      </c>
      <c r="D8739" t="s">
        <v>17021</v>
      </c>
      <c r="E8739" t="s">
        <v>79</v>
      </c>
      <c r="F8739" t="s">
        <v>17019</v>
      </c>
      <c r="G8739">
        <v>4</v>
      </c>
      <c r="H8739">
        <v>0</v>
      </c>
      <c r="I8739">
        <v>0</v>
      </c>
      <c r="J8739">
        <v>0</v>
      </c>
      <c r="K8739">
        <v>0</v>
      </c>
      <c r="L8739">
        <v>0</v>
      </c>
      <c r="M8739">
        <v>0</v>
      </c>
      <c r="N8739">
        <v>0</v>
      </c>
      <c r="O8739">
        <v>0</v>
      </c>
      <c r="P8739">
        <v>0</v>
      </c>
      <c r="Q8739">
        <v>0</v>
      </c>
    </row>
    <row r="8740" spans="1:17" x14ac:dyDescent="0.2">
      <c r="A8740" t="s">
        <v>25763</v>
      </c>
      <c r="B8740" t="s">
        <v>86</v>
      </c>
      <c r="C8740" t="s">
        <v>245</v>
      </c>
      <c r="D8740" t="s">
        <v>17027</v>
      </c>
      <c r="E8740" t="s">
        <v>81</v>
      </c>
      <c r="F8740" t="s">
        <v>17019</v>
      </c>
      <c r="G8740">
        <v>1</v>
      </c>
      <c r="H8740">
        <v>0</v>
      </c>
      <c r="I8740">
        <v>0</v>
      </c>
      <c r="J8740">
        <v>0</v>
      </c>
      <c r="K8740">
        <v>0</v>
      </c>
      <c r="L8740">
        <v>0</v>
      </c>
      <c r="M8740">
        <v>0</v>
      </c>
      <c r="N8740">
        <v>0</v>
      </c>
      <c r="O8740">
        <v>0</v>
      </c>
      <c r="P8740">
        <v>0</v>
      </c>
      <c r="Q8740">
        <v>0</v>
      </c>
    </row>
    <row r="8741" spans="1:17" x14ac:dyDescent="0.2">
      <c r="A8741" t="s">
        <v>25764</v>
      </c>
      <c r="B8741" t="s">
        <v>86</v>
      </c>
      <c r="C8741" t="s">
        <v>245</v>
      </c>
      <c r="D8741" t="s">
        <v>17029</v>
      </c>
      <c r="E8741" t="s">
        <v>79</v>
      </c>
      <c r="F8741" t="s">
        <v>4875</v>
      </c>
      <c r="G8741">
        <v>0</v>
      </c>
      <c r="H8741">
        <v>5</v>
      </c>
      <c r="I8741">
        <v>1</v>
      </c>
      <c r="J8741">
        <v>4</v>
      </c>
      <c r="K8741">
        <v>0</v>
      </c>
      <c r="L8741">
        <v>0</v>
      </c>
      <c r="M8741">
        <v>0</v>
      </c>
      <c r="N8741">
        <v>0</v>
      </c>
      <c r="O8741">
        <v>0</v>
      </c>
      <c r="P8741">
        <v>0</v>
      </c>
      <c r="Q8741">
        <v>0</v>
      </c>
    </row>
    <row r="8742" spans="1:17" x14ac:dyDescent="0.2">
      <c r="A8742" t="s">
        <v>25765</v>
      </c>
      <c r="B8742" t="s">
        <v>86</v>
      </c>
      <c r="C8742" t="s">
        <v>245</v>
      </c>
      <c r="D8742" t="s">
        <v>17029</v>
      </c>
      <c r="E8742" t="s">
        <v>79</v>
      </c>
      <c r="F8742" t="s">
        <v>4877</v>
      </c>
      <c r="G8742">
        <v>0</v>
      </c>
      <c r="H8742">
        <v>5</v>
      </c>
      <c r="I8742">
        <v>1</v>
      </c>
      <c r="J8742">
        <v>4</v>
      </c>
      <c r="K8742">
        <v>0</v>
      </c>
      <c r="L8742">
        <v>0</v>
      </c>
      <c r="M8742">
        <v>0</v>
      </c>
      <c r="N8742">
        <v>0</v>
      </c>
      <c r="O8742">
        <v>0</v>
      </c>
      <c r="P8742">
        <v>0</v>
      </c>
      <c r="Q8742">
        <v>0</v>
      </c>
    </row>
    <row r="8743" spans="1:17" x14ac:dyDescent="0.2">
      <c r="A8743" t="s">
        <v>25766</v>
      </c>
      <c r="B8743" t="s">
        <v>86</v>
      </c>
      <c r="C8743" t="s">
        <v>245</v>
      </c>
      <c r="D8743" t="s">
        <v>17029</v>
      </c>
      <c r="E8743" t="s">
        <v>79</v>
      </c>
      <c r="F8743" t="s">
        <v>4879</v>
      </c>
      <c r="G8743">
        <v>0</v>
      </c>
      <c r="H8743">
        <v>0</v>
      </c>
      <c r="I8743">
        <v>0</v>
      </c>
      <c r="J8743">
        <v>0</v>
      </c>
      <c r="K8743">
        <v>0</v>
      </c>
      <c r="L8743">
        <v>0</v>
      </c>
      <c r="M8743">
        <v>5</v>
      </c>
      <c r="N8743">
        <v>0</v>
      </c>
      <c r="O8743">
        <v>0</v>
      </c>
      <c r="P8743">
        <v>0</v>
      </c>
      <c r="Q8743">
        <v>0</v>
      </c>
    </row>
    <row r="8744" spans="1:17" x14ac:dyDescent="0.2">
      <c r="A8744" t="s">
        <v>25767</v>
      </c>
      <c r="B8744" t="s">
        <v>86</v>
      </c>
      <c r="C8744" t="s">
        <v>245</v>
      </c>
      <c r="D8744" t="s">
        <v>17029</v>
      </c>
      <c r="E8744" t="s">
        <v>79</v>
      </c>
      <c r="F8744" t="s">
        <v>4881</v>
      </c>
      <c r="G8744">
        <v>0</v>
      </c>
      <c r="H8744">
        <v>5</v>
      </c>
      <c r="I8744">
        <v>1</v>
      </c>
      <c r="J8744">
        <v>4</v>
      </c>
      <c r="K8744">
        <v>0</v>
      </c>
      <c r="L8744">
        <v>0</v>
      </c>
      <c r="M8744">
        <v>0</v>
      </c>
      <c r="N8744">
        <v>0</v>
      </c>
      <c r="O8744">
        <v>0</v>
      </c>
      <c r="P8744">
        <v>0</v>
      </c>
      <c r="Q8744">
        <v>0</v>
      </c>
    </row>
    <row r="8745" spans="1:17" x14ac:dyDescent="0.2">
      <c r="A8745" t="s">
        <v>25768</v>
      </c>
      <c r="B8745" t="s">
        <v>86</v>
      </c>
      <c r="C8745" t="s">
        <v>245</v>
      </c>
      <c r="D8745" t="s">
        <v>17029</v>
      </c>
      <c r="E8745" t="s">
        <v>79</v>
      </c>
      <c r="F8745" t="s">
        <v>4883</v>
      </c>
      <c r="G8745">
        <v>0</v>
      </c>
      <c r="H8745">
        <v>5</v>
      </c>
      <c r="I8745">
        <v>1</v>
      </c>
      <c r="J8745">
        <v>4</v>
      </c>
      <c r="K8745">
        <v>0</v>
      </c>
      <c r="L8745">
        <v>0</v>
      </c>
      <c r="M8745">
        <v>0</v>
      </c>
      <c r="N8745">
        <v>0</v>
      </c>
      <c r="O8745">
        <v>0</v>
      </c>
      <c r="P8745">
        <v>0</v>
      </c>
      <c r="Q8745">
        <v>0</v>
      </c>
    </row>
    <row r="8746" spans="1:17" x14ac:dyDescent="0.2">
      <c r="A8746" t="s">
        <v>25769</v>
      </c>
      <c r="B8746" t="s">
        <v>86</v>
      </c>
      <c r="C8746" t="s">
        <v>245</v>
      </c>
      <c r="D8746" t="s">
        <v>17029</v>
      </c>
      <c r="E8746" t="s">
        <v>79</v>
      </c>
      <c r="F8746" t="s">
        <v>4885</v>
      </c>
      <c r="G8746">
        <v>0</v>
      </c>
      <c r="H8746">
        <v>0</v>
      </c>
      <c r="I8746">
        <v>0</v>
      </c>
      <c r="J8746">
        <v>0</v>
      </c>
      <c r="K8746">
        <v>0</v>
      </c>
      <c r="L8746">
        <v>0</v>
      </c>
      <c r="M8746">
        <v>5</v>
      </c>
      <c r="N8746">
        <v>0</v>
      </c>
      <c r="O8746">
        <v>0</v>
      </c>
      <c r="P8746">
        <v>0</v>
      </c>
      <c r="Q8746">
        <v>0</v>
      </c>
    </row>
    <row r="8747" spans="1:17" x14ac:dyDescent="0.2">
      <c r="A8747" t="s">
        <v>25770</v>
      </c>
      <c r="B8747" t="s">
        <v>86</v>
      </c>
      <c r="C8747" t="s">
        <v>245</v>
      </c>
      <c r="D8747" t="s">
        <v>17029</v>
      </c>
      <c r="E8747" t="s">
        <v>79</v>
      </c>
      <c r="F8747" t="s">
        <v>4887</v>
      </c>
      <c r="G8747">
        <v>0</v>
      </c>
      <c r="H8747">
        <v>5</v>
      </c>
      <c r="I8747">
        <v>1</v>
      </c>
      <c r="J8747">
        <v>4</v>
      </c>
      <c r="K8747">
        <v>0</v>
      </c>
      <c r="L8747">
        <v>0</v>
      </c>
      <c r="M8747">
        <v>0</v>
      </c>
      <c r="N8747">
        <v>0</v>
      </c>
      <c r="O8747">
        <v>0</v>
      </c>
      <c r="P8747">
        <v>0</v>
      </c>
      <c r="Q8747">
        <v>0</v>
      </c>
    </row>
    <row r="8748" spans="1:17" x14ac:dyDescent="0.2">
      <c r="A8748" t="s">
        <v>25771</v>
      </c>
      <c r="B8748" t="s">
        <v>86</v>
      </c>
      <c r="C8748" t="s">
        <v>245</v>
      </c>
      <c r="D8748" t="s">
        <v>17029</v>
      </c>
      <c r="E8748" t="s">
        <v>79</v>
      </c>
      <c r="F8748" t="s">
        <v>4889</v>
      </c>
      <c r="G8748">
        <v>0</v>
      </c>
      <c r="H8748">
        <v>0</v>
      </c>
      <c r="I8748">
        <v>0</v>
      </c>
      <c r="J8748">
        <v>0</v>
      </c>
      <c r="K8748">
        <v>0</v>
      </c>
      <c r="L8748">
        <v>0</v>
      </c>
      <c r="M8748">
        <v>5</v>
      </c>
      <c r="N8748">
        <v>0</v>
      </c>
      <c r="O8748">
        <v>0</v>
      </c>
      <c r="P8748">
        <v>0</v>
      </c>
      <c r="Q8748">
        <v>0</v>
      </c>
    </row>
    <row r="8749" spans="1:17" x14ac:dyDescent="0.2">
      <c r="A8749" t="s">
        <v>25772</v>
      </c>
      <c r="B8749" t="s">
        <v>86</v>
      </c>
      <c r="C8749" t="s">
        <v>245</v>
      </c>
      <c r="D8749" t="s">
        <v>17029</v>
      </c>
      <c r="E8749" t="s">
        <v>79</v>
      </c>
      <c r="F8749" t="s">
        <v>4871</v>
      </c>
      <c r="G8749">
        <v>0</v>
      </c>
      <c r="H8749">
        <v>0</v>
      </c>
      <c r="I8749">
        <v>0</v>
      </c>
      <c r="J8749">
        <v>0</v>
      </c>
      <c r="K8749">
        <v>0</v>
      </c>
      <c r="L8749">
        <v>0</v>
      </c>
      <c r="M8749">
        <v>0</v>
      </c>
      <c r="N8749">
        <v>5</v>
      </c>
      <c r="O8749">
        <v>5</v>
      </c>
      <c r="P8749">
        <v>0</v>
      </c>
      <c r="Q8749">
        <v>0</v>
      </c>
    </row>
    <row r="8750" spans="1:17" x14ac:dyDescent="0.2">
      <c r="A8750" t="s">
        <v>25773</v>
      </c>
      <c r="B8750" t="s">
        <v>86</v>
      </c>
      <c r="C8750" t="s">
        <v>245</v>
      </c>
      <c r="D8750" t="s">
        <v>17029</v>
      </c>
      <c r="E8750" t="s">
        <v>79</v>
      </c>
      <c r="F8750" t="s">
        <v>4873</v>
      </c>
      <c r="G8750">
        <v>0</v>
      </c>
      <c r="H8750">
        <v>0</v>
      </c>
      <c r="I8750">
        <v>0</v>
      </c>
      <c r="J8750">
        <v>0</v>
      </c>
      <c r="K8750">
        <v>0</v>
      </c>
      <c r="L8750">
        <v>0</v>
      </c>
      <c r="M8750">
        <v>0</v>
      </c>
      <c r="N8750">
        <v>5</v>
      </c>
      <c r="O8750">
        <v>5</v>
      </c>
      <c r="P8750">
        <v>0</v>
      </c>
      <c r="Q8750">
        <v>0</v>
      </c>
    </row>
    <row r="8751" spans="1:17" x14ac:dyDescent="0.2">
      <c r="A8751" t="s">
        <v>25774</v>
      </c>
      <c r="B8751" t="s">
        <v>86</v>
      </c>
      <c r="C8751" t="s">
        <v>245</v>
      </c>
      <c r="D8751" t="s">
        <v>17029</v>
      </c>
      <c r="E8751" t="s">
        <v>79</v>
      </c>
      <c r="F8751" t="s">
        <v>17019</v>
      </c>
      <c r="G8751">
        <v>5</v>
      </c>
      <c r="H8751">
        <v>0</v>
      </c>
      <c r="I8751">
        <v>0</v>
      </c>
      <c r="J8751">
        <v>0</v>
      </c>
      <c r="K8751">
        <v>0</v>
      </c>
      <c r="L8751">
        <v>0</v>
      </c>
      <c r="M8751">
        <v>0</v>
      </c>
      <c r="N8751">
        <v>0</v>
      </c>
      <c r="O8751">
        <v>0</v>
      </c>
      <c r="P8751">
        <v>0</v>
      </c>
      <c r="Q8751">
        <v>0</v>
      </c>
    </row>
    <row r="8752" spans="1:17" x14ac:dyDescent="0.2">
      <c r="A8752" t="s">
        <v>25775</v>
      </c>
      <c r="B8752" t="s">
        <v>86</v>
      </c>
      <c r="C8752" t="s">
        <v>245</v>
      </c>
      <c r="D8752" t="s">
        <v>17029</v>
      </c>
      <c r="E8752" t="s">
        <v>81</v>
      </c>
      <c r="F8752" t="s">
        <v>4875</v>
      </c>
      <c r="G8752">
        <v>0</v>
      </c>
      <c r="H8752">
        <v>7</v>
      </c>
      <c r="I8752">
        <v>0</v>
      </c>
      <c r="J8752">
        <v>7</v>
      </c>
      <c r="K8752">
        <v>0</v>
      </c>
      <c r="L8752">
        <v>0</v>
      </c>
      <c r="M8752">
        <v>0</v>
      </c>
      <c r="N8752">
        <v>0</v>
      </c>
      <c r="O8752">
        <v>0</v>
      </c>
      <c r="P8752">
        <v>0</v>
      </c>
      <c r="Q8752">
        <v>0</v>
      </c>
    </row>
    <row r="8753" spans="1:17" x14ac:dyDescent="0.2">
      <c r="A8753" t="s">
        <v>25776</v>
      </c>
      <c r="B8753" t="s">
        <v>86</v>
      </c>
      <c r="C8753" t="s">
        <v>245</v>
      </c>
      <c r="D8753" t="s">
        <v>17029</v>
      </c>
      <c r="E8753" t="s">
        <v>81</v>
      </c>
      <c r="F8753" t="s">
        <v>4877</v>
      </c>
      <c r="G8753">
        <v>0</v>
      </c>
      <c r="H8753">
        <v>7</v>
      </c>
      <c r="I8753">
        <v>0</v>
      </c>
      <c r="J8753">
        <v>7</v>
      </c>
      <c r="K8753">
        <v>0</v>
      </c>
      <c r="L8753">
        <v>0</v>
      </c>
      <c r="M8753">
        <v>0</v>
      </c>
      <c r="N8753">
        <v>0</v>
      </c>
      <c r="O8753">
        <v>0</v>
      </c>
      <c r="P8753">
        <v>0</v>
      </c>
      <c r="Q8753">
        <v>0</v>
      </c>
    </row>
    <row r="8754" spans="1:17" x14ac:dyDescent="0.2">
      <c r="A8754" t="s">
        <v>25777</v>
      </c>
      <c r="B8754" t="s">
        <v>86</v>
      </c>
      <c r="C8754" t="s">
        <v>245</v>
      </c>
      <c r="D8754" t="s">
        <v>17029</v>
      </c>
      <c r="E8754" t="s">
        <v>81</v>
      </c>
      <c r="F8754" t="s">
        <v>4879</v>
      </c>
      <c r="G8754">
        <v>0</v>
      </c>
      <c r="H8754">
        <v>0</v>
      </c>
      <c r="I8754">
        <v>0</v>
      </c>
      <c r="J8754">
        <v>0</v>
      </c>
      <c r="K8754">
        <v>0</v>
      </c>
      <c r="L8754">
        <v>0</v>
      </c>
      <c r="M8754">
        <v>7</v>
      </c>
      <c r="N8754">
        <v>0</v>
      </c>
      <c r="O8754">
        <v>0</v>
      </c>
      <c r="P8754">
        <v>0</v>
      </c>
      <c r="Q8754">
        <v>0</v>
      </c>
    </row>
    <row r="8755" spans="1:17" x14ac:dyDescent="0.2">
      <c r="A8755" t="s">
        <v>25778</v>
      </c>
      <c r="B8755" t="s">
        <v>86</v>
      </c>
      <c r="C8755" t="s">
        <v>245</v>
      </c>
      <c r="D8755" t="s">
        <v>17029</v>
      </c>
      <c r="E8755" t="s">
        <v>81</v>
      </c>
      <c r="F8755" t="s">
        <v>4881</v>
      </c>
      <c r="G8755">
        <v>0</v>
      </c>
      <c r="H8755">
        <v>7</v>
      </c>
      <c r="I8755">
        <v>0</v>
      </c>
      <c r="J8755">
        <v>7</v>
      </c>
      <c r="K8755">
        <v>0</v>
      </c>
      <c r="L8755">
        <v>0</v>
      </c>
      <c r="M8755">
        <v>0</v>
      </c>
      <c r="N8755">
        <v>0</v>
      </c>
      <c r="O8755">
        <v>0</v>
      </c>
      <c r="P8755">
        <v>0</v>
      </c>
      <c r="Q8755">
        <v>0</v>
      </c>
    </row>
    <row r="8756" spans="1:17" x14ac:dyDescent="0.2">
      <c r="A8756" t="s">
        <v>25779</v>
      </c>
      <c r="B8756" t="s">
        <v>86</v>
      </c>
      <c r="C8756" t="s">
        <v>245</v>
      </c>
      <c r="D8756" t="s">
        <v>17029</v>
      </c>
      <c r="E8756" t="s">
        <v>81</v>
      </c>
      <c r="F8756" t="s">
        <v>4883</v>
      </c>
      <c r="G8756">
        <v>0</v>
      </c>
      <c r="H8756">
        <v>7</v>
      </c>
      <c r="I8756">
        <v>0</v>
      </c>
      <c r="J8756">
        <v>7</v>
      </c>
      <c r="K8756">
        <v>0</v>
      </c>
      <c r="L8756">
        <v>0</v>
      </c>
      <c r="M8756">
        <v>0</v>
      </c>
      <c r="N8756">
        <v>0</v>
      </c>
      <c r="O8756">
        <v>0</v>
      </c>
      <c r="P8756">
        <v>0</v>
      </c>
      <c r="Q8756">
        <v>0</v>
      </c>
    </row>
    <row r="8757" spans="1:17" x14ac:dyDescent="0.2">
      <c r="A8757" t="s">
        <v>25780</v>
      </c>
      <c r="B8757" t="s">
        <v>86</v>
      </c>
      <c r="C8757" t="s">
        <v>245</v>
      </c>
      <c r="D8757" t="s">
        <v>17029</v>
      </c>
      <c r="E8757" t="s">
        <v>81</v>
      </c>
      <c r="F8757" t="s">
        <v>4885</v>
      </c>
      <c r="G8757">
        <v>0</v>
      </c>
      <c r="H8757">
        <v>0</v>
      </c>
      <c r="I8757">
        <v>0</v>
      </c>
      <c r="J8757">
        <v>0</v>
      </c>
      <c r="K8757">
        <v>0</v>
      </c>
      <c r="L8757">
        <v>0</v>
      </c>
      <c r="M8757">
        <v>7</v>
      </c>
      <c r="N8757">
        <v>0</v>
      </c>
      <c r="O8757">
        <v>0</v>
      </c>
      <c r="P8757">
        <v>0</v>
      </c>
      <c r="Q8757">
        <v>0</v>
      </c>
    </row>
    <row r="8758" spans="1:17" x14ac:dyDescent="0.2">
      <c r="A8758" t="s">
        <v>25781</v>
      </c>
      <c r="B8758" t="s">
        <v>86</v>
      </c>
      <c r="C8758" t="s">
        <v>245</v>
      </c>
      <c r="D8758" t="s">
        <v>17029</v>
      </c>
      <c r="E8758" t="s">
        <v>81</v>
      </c>
      <c r="F8758" t="s">
        <v>4887</v>
      </c>
      <c r="G8758">
        <v>0</v>
      </c>
      <c r="H8758">
        <v>7</v>
      </c>
      <c r="I8758">
        <v>0</v>
      </c>
      <c r="J8758">
        <v>7</v>
      </c>
      <c r="K8758">
        <v>0</v>
      </c>
      <c r="L8758">
        <v>0</v>
      </c>
      <c r="M8758">
        <v>0</v>
      </c>
      <c r="N8758">
        <v>0</v>
      </c>
      <c r="O8758">
        <v>0</v>
      </c>
      <c r="P8758">
        <v>0</v>
      </c>
      <c r="Q8758">
        <v>0</v>
      </c>
    </row>
    <row r="8759" spans="1:17" x14ac:dyDescent="0.2">
      <c r="A8759" t="s">
        <v>25782</v>
      </c>
      <c r="B8759" t="s">
        <v>86</v>
      </c>
      <c r="C8759" t="s">
        <v>245</v>
      </c>
      <c r="D8759" t="s">
        <v>17029</v>
      </c>
      <c r="E8759" t="s">
        <v>81</v>
      </c>
      <c r="F8759" t="s">
        <v>4889</v>
      </c>
      <c r="G8759">
        <v>0</v>
      </c>
      <c r="H8759">
        <v>0</v>
      </c>
      <c r="I8759">
        <v>0</v>
      </c>
      <c r="J8759">
        <v>0</v>
      </c>
      <c r="K8759">
        <v>0</v>
      </c>
      <c r="L8759">
        <v>0</v>
      </c>
      <c r="M8759">
        <v>7</v>
      </c>
      <c r="N8759">
        <v>0</v>
      </c>
      <c r="O8759">
        <v>0</v>
      </c>
      <c r="P8759">
        <v>0</v>
      </c>
      <c r="Q8759">
        <v>0</v>
      </c>
    </row>
    <row r="8760" spans="1:17" x14ac:dyDescent="0.2">
      <c r="A8760" t="s">
        <v>25783</v>
      </c>
      <c r="B8760" t="s">
        <v>86</v>
      </c>
      <c r="C8760" t="s">
        <v>245</v>
      </c>
      <c r="D8760" t="s">
        <v>17029</v>
      </c>
      <c r="E8760" t="s">
        <v>81</v>
      </c>
      <c r="F8760" t="s">
        <v>4871</v>
      </c>
      <c r="G8760">
        <v>0</v>
      </c>
      <c r="H8760">
        <v>0</v>
      </c>
      <c r="I8760">
        <v>0</v>
      </c>
      <c r="J8760">
        <v>0</v>
      </c>
      <c r="K8760">
        <v>0</v>
      </c>
      <c r="L8760">
        <v>0</v>
      </c>
      <c r="M8760">
        <v>0</v>
      </c>
      <c r="N8760">
        <v>7</v>
      </c>
      <c r="O8760">
        <v>7</v>
      </c>
      <c r="P8760">
        <v>0</v>
      </c>
      <c r="Q8760">
        <v>0</v>
      </c>
    </row>
    <row r="8761" spans="1:17" x14ac:dyDescent="0.2">
      <c r="A8761" t="s">
        <v>25784</v>
      </c>
      <c r="B8761" t="s">
        <v>86</v>
      </c>
      <c r="C8761" t="s">
        <v>245</v>
      </c>
      <c r="D8761" t="s">
        <v>17029</v>
      </c>
      <c r="E8761" t="s">
        <v>81</v>
      </c>
      <c r="F8761" t="s">
        <v>4873</v>
      </c>
      <c r="G8761">
        <v>0</v>
      </c>
      <c r="H8761">
        <v>0</v>
      </c>
      <c r="I8761">
        <v>0</v>
      </c>
      <c r="J8761">
        <v>0</v>
      </c>
      <c r="K8761">
        <v>0</v>
      </c>
      <c r="L8761">
        <v>0</v>
      </c>
      <c r="M8761">
        <v>0</v>
      </c>
      <c r="N8761">
        <v>6</v>
      </c>
      <c r="O8761">
        <v>6</v>
      </c>
      <c r="P8761">
        <v>0</v>
      </c>
      <c r="Q8761">
        <v>0</v>
      </c>
    </row>
    <row r="8762" spans="1:17" x14ac:dyDescent="0.2">
      <c r="A8762" t="s">
        <v>25785</v>
      </c>
      <c r="B8762" t="s">
        <v>86</v>
      </c>
      <c r="C8762" t="s">
        <v>245</v>
      </c>
      <c r="D8762" t="s">
        <v>17029</v>
      </c>
      <c r="E8762" t="s">
        <v>81</v>
      </c>
      <c r="F8762" t="s">
        <v>17019</v>
      </c>
      <c r="G8762">
        <v>7</v>
      </c>
      <c r="H8762">
        <v>0</v>
      </c>
      <c r="I8762">
        <v>0</v>
      </c>
      <c r="J8762">
        <v>0</v>
      </c>
      <c r="K8762">
        <v>0</v>
      </c>
      <c r="L8762">
        <v>0</v>
      </c>
      <c r="M8762">
        <v>0</v>
      </c>
      <c r="N8762">
        <v>0</v>
      </c>
      <c r="O8762">
        <v>0</v>
      </c>
      <c r="P8762">
        <v>0</v>
      </c>
      <c r="Q8762">
        <v>0</v>
      </c>
    </row>
    <row r="8763" spans="1:17" x14ac:dyDescent="0.2">
      <c r="A8763" t="s">
        <v>25786</v>
      </c>
      <c r="B8763" t="s">
        <v>86</v>
      </c>
      <c r="C8763" t="s">
        <v>245</v>
      </c>
      <c r="D8763" t="s">
        <v>17021</v>
      </c>
      <c r="E8763" t="s">
        <v>81</v>
      </c>
      <c r="F8763" t="s">
        <v>17022</v>
      </c>
      <c r="G8763">
        <v>0</v>
      </c>
      <c r="H8763">
        <v>0</v>
      </c>
      <c r="I8763">
        <v>0</v>
      </c>
      <c r="J8763">
        <v>0</v>
      </c>
      <c r="K8763">
        <v>0</v>
      </c>
      <c r="L8763">
        <v>0</v>
      </c>
      <c r="M8763">
        <v>0</v>
      </c>
      <c r="N8763">
        <v>1</v>
      </c>
      <c r="O8763">
        <v>1</v>
      </c>
      <c r="P8763">
        <v>0</v>
      </c>
      <c r="Q8763">
        <v>0</v>
      </c>
    </row>
    <row r="8764" spans="1:17" x14ac:dyDescent="0.2">
      <c r="A8764" t="s">
        <v>25787</v>
      </c>
      <c r="B8764" t="s">
        <v>86</v>
      </c>
      <c r="C8764" t="s">
        <v>245</v>
      </c>
      <c r="D8764" t="s">
        <v>17021</v>
      </c>
      <c r="E8764" t="s">
        <v>81</v>
      </c>
      <c r="F8764" t="s">
        <v>17019</v>
      </c>
      <c r="G8764">
        <v>1</v>
      </c>
      <c r="H8764">
        <v>0</v>
      </c>
      <c r="I8764">
        <v>0</v>
      </c>
      <c r="J8764">
        <v>0</v>
      </c>
      <c r="K8764">
        <v>0</v>
      </c>
      <c r="L8764">
        <v>0</v>
      </c>
      <c r="M8764">
        <v>0</v>
      </c>
      <c r="N8764">
        <v>0</v>
      </c>
      <c r="O8764">
        <v>0</v>
      </c>
      <c r="P8764">
        <v>0</v>
      </c>
      <c r="Q8764">
        <v>0</v>
      </c>
    </row>
    <row r="8765" spans="1:17" x14ac:dyDescent="0.2">
      <c r="A8765" t="s">
        <v>25788</v>
      </c>
      <c r="B8765" t="s">
        <v>86</v>
      </c>
      <c r="C8765" t="s">
        <v>245</v>
      </c>
      <c r="D8765" t="s">
        <v>17025</v>
      </c>
      <c r="E8765" t="s">
        <v>79</v>
      </c>
      <c r="F8765" t="s">
        <v>17019</v>
      </c>
      <c r="G8765">
        <v>1</v>
      </c>
      <c r="H8765">
        <v>0</v>
      </c>
      <c r="I8765">
        <v>0</v>
      </c>
      <c r="J8765">
        <v>0</v>
      </c>
      <c r="K8765">
        <v>0</v>
      </c>
      <c r="L8765">
        <v>0</v>
      </c>
      <c r="M8765">
        <v>0</v>
      </c>
      <c r="N8765">
        <v>0</v>
      </c>
      <c r="O8765">
        <v>0</v>
      </c>
      <c r="P8765">
        <v>0</v>
      </c>
      <c r="Q8765">
        <v>0</v>
      </c>
    </row>
    <row r="8766" spans="1:17" x14ac:dyDescent="0.2">
      <c r="A8766" t="s">
        <v>25789</v>
      </c>
      <c r="B8766" t="s">
        <v>86</v>
      </c>
      <c r="C8766" t="s">
        <v>245</v>
      </c>
      <c r="D8766" t="s">
        <v>17025</v>
      </c>
      <c r="E8766" t="s">
        <v>81</v>
      </c>
      <c r="F8766" t="s">
        <v>17019</v>
      </c>
      <c r="G8766">
        <v>1</v>
      </c>
      <c r="H8766">
        <v>0</v>
      </c>
      <c r="I8766">
        <v>0</v>
      </c>
      <c r="J8766">
        <v>0</v>
      </c>
      <c r="K8766">
        <v>0</v>
      </c>
      <c r="L8766">
        <v>0</v>
      </c>
      <c r="M8766">
        <v>0</v>
      </c>
      <c r="N8766">
        <v>0</v>
      </c>
      <c r="O8766">
        <v>0</v>
      </c>
      <c r="P8766">
        <v>0</v>
      </c>
      <c r="Q8766">
        <v>0</v>
      </c>
    </row>
    <row r="8767" spans="1:17" x14ac:dyDescent="0.2">
      <c r="A8767" t="s">
        <v>25790</v>
      </c>
      <c r="B8767" t="s">
        <v>86</v>
      </c>
      <c r="C8767" t="s">
        <v>246</v>
      </c>
      <c r="D8767" t="s">
        <v>17029</v>
      </c>
      <c r="E8767" t="s">
        <v>79</v>
      </c>
      <c r="F8767" t="s">
        <v>4875</v>
      </c>
      <c r="G8767">
        <v>0</v>
      </c>
      <c r="H8767">
        <v>37</v>
      </c>
      <c r="I8767">
        <v>8</v>
      </c>
      <c r="J8767">
        <v>29</v>
      </c>
      <c r="K8767">
        <v>0</v>
      </c>
      <c r="L8767">
        <v>0</v>
      </c>
      <c r="M8767">
        <v>0</v>
      </c>
      <c r="N8767">
        <v>0</v>
      </c>
      <c r="O8767">
        <v>0</v>
      </c>
      <c r="P8767">
        <v>0</v>
      </c>
      <c r="Q8767">
        <v>0</v>
      </c>
    </row>
    <row r="8768" spans="1:17" x14ac:dyDescent="0.2">
      <c r="A8768" t="s">
        <v>25791</v>
      </c>
      <c r="B8768" t="s">
        <v>86</v>
      </c>
      <c r="C8768" t="s">
        <v>246</v>
      </c>
      <c r="D8768" t="s">
        <v>17029</v>
      </c>
      <c r="E8768" t="s">
        <v>79</v>
      </c>
      <c r="F8768" t="s">
        <v>4877</v>
      </c>
      <c r="G8768">
        <v>0</v>
      </c>
      <c r="H8768">
        <v>37</v>
      </c>
      <c r="I8768">
        <v>8</v>
      </c>
      <c r="J8768">
        <v>29</v>
      </c>
      <c r="K8768">
        <v>0</v>
      </c>
      <c r="L8768">
        <v>0</v>
      </c>
      <c r="M8768">
        <v>0</v>
      </c>
      <c r="N8768">
        <v>0</v>
      </c>
      <c r="O8768">
        <v>0</v>
      </c>
      <c r="P8768">
        <v>0</v>
      </c>
      <c r="Q8768">
        <v>0</v>
      </c>
    </row>
    <row r="8769" spans="1:17" x14ac:dyDescent="0.2">
      <c r="A8769" t="s">
        <v>25792</v>
      </c>
      <c r="B8769" t="s">
        <v>86</v>
      </c>
      <c r="C8769" t="s">
        <v>246</v>
      </c>
      <c r="D8769" t="s">
        <v>17029</v>
      </c>
      <c r="E8769" t="s">
        <v>79</v>
      </c>
      <c r="F8769" t="s">
        <v>4879</v>
      </c>
      <c r="G8769">
        <v>0</v>
      </c>
      <c r="H8769">
        <v>0</v>
      </c>
      <c r="I8769">
        <v>0</v>
      </c>
      <c r="J8769">
        <v>0</v>
      </c>
      <c r="K8769">
        <v>0</v>
      </c>
      <c r="L8769">
        <v>0</v>
      </c>
      <c r="M8769">
        <v>37</v>
      </c>
      <c r="N8769">
        <v>0</v>
      </c>
      <c r="O8769">
        <v>0</v>
      </c>
      <c r="P8769">
        <v>0</v>
      </c>
      <c r="Q8769">
        <v>0</v>
      </c>
    </row>
    <row r="8770" spans="1:17" x14ac:dyDescent="0.2">
      <c r="A8770" t="s">
        <v>25793</v>
      </c>
      <c r="B8770" t="s">
        <v>86</v>
      </c>
      <c r="C8770" t="s">
        <v>246</v>
      </c>
      <c r="D8770" t="s">
        <v>17029</v>
      </c>
      <c r="E8770" t="s">
        <v>79</v>
      </c>
      <c r="F8770" t="s">
        <v>4881</v>
      </c>
      <c r="G8770">
        <v>0</v>
      </c>
      <c r="H8770">
        <v>37</v>
      </c>
      <c r="I8770">
        <v>8</v>
      </c>
      <c r="J8770">
        <v>29</v>
      </c>
      <c r="K8770">
        <v>0</v>
      </c>
      <c r="L8770">
        <v>0</v>
      </c>
      <c r="M8770">
        <v>0</v>
      </c>
      <c r="N8770">
        <v>0</v>
      </c>
      <c r="O8770">
        <v>0</v>
      </c>
      <c r="P8770">
        <v>0</v>
      </c>
      <c r="Q8770">
        <v>0</v>
      </c>
    </row>
    <row r="8771" spans="1:17" x14ac:dyDescent="0.2">
      <c r="A8771" t="s">
        <v>25794</v>
      </c>
      <c r="B8771" t="s">
        <v>86</v>
      </c>
      <c r="C8771" t="s">
        <v>246</v>
      </c>
      <c r="D8771" t="s">
        <v>17029</v>
      </c>
      <c r="E8771" t="s">
        <v>79</v>
      </c>
      <c r="F8771" t="s">
        <v>4883</v>
      </c>
      <c r="G8771">
        <v>0</v>
      </c>
      <c r="H8771">
        <v>37</v>
      </c>
      <c r="I8771">
        <v>8</v>
      </c>
      <c r="J8771">
        <v>29</v>
      </c>
      <c r="K8771">
        <v>0</v>
      </c>
      <c r="L8771">
        <v>0</v>
      </c>
      <c r="M8771">
        <v>0</v>
      </c>
      <c r="N8771">
        <v>0</v>
      </c>
      <c r="O8771">
        <v>0</v>
      </c>
      <c r="P8771">
        <v>0</v>
      </c>
      <c r="Q8771">
        <v>0</v>
      </c>
    </row>
    <row r="8772" spans="1:17" x14ac:dyDescent="0.2">
      <c r="A8772" t="s">
        <v>25795</v>
      </c>
      <c r="B8772" t="s">
        <v>86</v>
      </c>
      <c r="C8772" t="s">
        <v>246</v>
      </c>
      <c r="D8772" t="s">
        <v>17029</v>
      </c>
      <c r="E8772" t="s">
        <v>79</v>
      </c>
      <c r="F8772" t="s">
        <v>4885</v>
      </c>
      <c r="G8772">
        <v>0</v>
      </c>
      <c r="H8772">
        <v>0</v>
      </c>
      <c r="I8772">
        <v>0</v>
      </c>
      <c r="J8772">
        <v>0</v>
      </c>
      <c r="K8772">
        <v>0</v>
      </c>
      <c r="L8772">
        <v>0</v>
      </c>
      <c r="M8772">
        <v>37</v>
      </c>
      <c r="N8772">
        <v>0</v>
      </c>
      <c r="O8772">
        <v>0</v>
      </c>
      <c r="P8772">
        <v>0</v>
      </c>
      <c r="Q8772">
        <v>0</v>
      </c>
    </row>
    <row r="8773" spans="1:17" x14ac:dyDescent="0.2">
      <c r="A8773" t="s">
        <v>25796</v>
      </c>
      <c r="B8773" t="s">
        <v>86</v>
      </c>
      <c r="C8773" t="s">
        <v>246</v>
      </c>
      <c r="D8773" t="s">
        <v>17029</v>
      </c>
      <c r="E8773" t="s">
        <v>79</v>
      </c>
      <c r="F8773" t="s">
        <v>4887</v>
      </c>
      <c r="G8773">
        <v>0</v>
      </c>
      <c r="H8773">
        <v>37</v>
      </c>
      <c r="I8773">
        <v>8</v>
      </c>
      <c r="J8773">
        <v>29</v>
      </c>
      <c r="K8773">
        <v>0</v>
      </c>
      <c r="L8773">
        <v>0</v>
      </c>
      <c r="M8773">
        <v>0</v>
      </c>
      <c r="N8773">
        <v>0</v>
      </c>
      <c r="O8773">
        <v>0</v>
      </c>
      <c r="P8773">
        <v>0</v>
      </c>
      <c r="Q8773">
        <v>0</v>
      </c>
    </row>
    <row r="8774" spans="1:17" x14ac:dyDescent="0.2">
      <c r="A8774" t="s">
        <v>25797</v>
      </c>
      <c r="B8774" t="s">
        <v>86</v>
      </c>
      <c r="C8774" t="s">
        <v>246</v>
      </c>
      <c r="D8774" t="s">
        <v>17029</v>
      </c>
      <c r="E8774" t="s">
        <v>79</v>
      </c>
      <c r="F8774" t="s">
        <v>4889</v>
      </c>
      <c r="G8774">
        <v>0</v>
      </c>
      <c r="H8774">
        <v>0</v>
      </c>
      <c r="I8774">
        <v>0</v>
      </c>
      <c r="J8774">
        <v>0</v>
      </c>
      <c r="K8774">
        <v>0</v>
      </c>
      <c r="L8774">
        <v>0</v>
      </c>
      <c r="M8774">
        <v>37</v>
      </c>
      <c r="N8774">
        <v>0</v>
      </c>
      <c r="O8774">
        <v>0</v>
      </c>
      <c r="P8774">
        <v>0</v>
      </c>
      <c r="Q8774">
        <v>0</v>
      </c>
    </row>
    <row r="8775" spans="1:17" x14ac:dyDescent="0.2">
      <c r="A8775" t="s">
        <v>25798</v>
      </c>
      <c r="B8775" t="s">
        <v>86</v>
      </c>
      <c r="C8775" t="s">
        <v>246</v>
      </c>
      <c r="D8775" t="s">
        <v>17029</v>
      </c>
      <c r="E8775" t="s">
        <v>79</v>
      </c>
      <c r="F8775" t="s">
        <v>4871</v>
      </c>
      <c r="G8775">
        <v>0</v>
      </c>
      <c r="H8775">
        <v>0</v>
      </c>
      <c r="I8775">
        <v>0</v>
      </c>
      <c r="J8775">
        <v>0</v>
      </c>
      <c r="K8775">
        <v>0</v>
      </c>
      <c r="L8775">
        <v>0</v>
      </c>
      <c r="M8775">
        <v>0</v>
      </c>
      <c r="N8775">
        <v>37</v>
      </c>
      <c r="O8775">
        <v>37</v>
      </c>
      <c r="P8775">
        <v>0</v>
      </c>
      <c r="Q8775">
        <v>0</v>
      </c>
    </row>
    <row r="8776" spans="1:17" x14ac:dyDescent="0.2">
      <c r="A8776" t="s">
        <v>25799</v>
      </c>
      <c r="B8776" t="s">
        <v>86</v>
      </c>
      <c r="C8776" t="s">
        <v>246</v>
      </c>
      <c r="D8776" t="s">
        <v>17029</v>
      </c>
      <c r="E8776" t="s">
        <v>79</v>
      </c>
      <c r="F8776" t="s">
        <v>4873</v>
      </c>
      <c r="G8776">
        <v>0</v>
      </c>
      <c r="H8776">
        <v>0</v>
      </c>
      <c r="I8776">
        <v>0</v>
      </c>
      <c r="J8776">
        <v>0</v>
      </c>
      <c r="K8776">
        <v>0</v>
      </c>
      <c r="L8776">
        <v>0</v>
      </c>
      <c r="M8776">
        <v>0</v>
      </c>
      <c r="N8776">
        <v>33</v>
      </c>
      <c r="O8776">
        <v>33</v>
      </c>
      <c r="P8776">
        <v>0</v>
      </c>
      <c r="Q8776">
        <v>0</v>
      </c>
    </row>
    <row r="8777" spans="1:17" x14ac:dyDescent="0.2">
      <c r="A8777" t="s">
        <v>25800</v>
      </c>
      <c r="B8777" t="s">
        <v>86</v>
      </c>
      <c r="C8777" t="s">
        <v>246</v>
      </c>
      <c r="D8777" t="s">
        <v>17029</v>
      </c>
      <c r="E8777" t="s">
        <v>79</v>
      </c>
      <c r="F8777" t="s">
        <v>17019</v>
      </c>
      <c r="G8777">
        <v>37</v>
      </c>
      <c r="H8777">
        <v>0</v>
      </c>
      <c r="I8777">
        <v>0</v>
      </c>
      <c r="J8777">
        <v>0</v>
      </c>
      <c r="K8777">
        <v>0</v>
      </c>
      <c r="L8777">
        <v>0</v>
      </c>
      <c r="M8777">
        <v>0</v>
      </c>
      <c r="N8777">
        <v>0</v>
      </c>
      <c r="O8777">
        <v>0</v>
      </c>
      <c r="P8777">
        <v>0</v>
      </c>
      <c r="Q8777">
        <v>0</v>
      </c>
    </row>
    <row r="8778" spans="1:17" x14ac:dyDescent="0.2">
      <c r="A8778" t="s">
        <v>25801</v>
      </c>
      <c r="B8778" t="s">
        <v>86</v>
      </c>
      <c r="C8778" t="s">
        <v>246</v>
      </c>
      <c r="D8778" t="s">
        <v>17029</v>
      </c>
      <c r="E8778" t="s">
        <v>81</v>
      </c>
      <c r="F8778" t="s">
        <v>4875</v>
      </c>
      <c r="G8778">
        <v>0</v>
      </c>
      <c r="H8778">
        <v>14</v>
      </c>
      <c r="I8778">
        <v>0</v>
      </c>
      <c r="J8778">
        <v>13</v>
      </c>
      <c r="K8778">
        <v>0</v>
      </c>
      <c r="L8778">
        <v>1</v>
      </c>
      <c r="M8778">
        <v>0</v>
      </c>
      <c r="N8778">
        <v>0</v>
      </c>
      <c r="O8778">
        <v>0</v>
      </c>
      <c r="P8778">
        <v>0</v>
      </c>
      <c r="Q8778">
        <v>0</v>
      </c>
    </row>
    <row r="8779" spans="1:17" x14ac:dyDescent="0.2">
      <c r="A8779" t="s">
        <v>25802</v>
      </c>
      <c r="B8779" t="s">
        <v>86</v>
      </c>
      <c r="C8779" t="s">
        <v>246</v>
      </c>
      <c r="D8779" t="s">
        <v>17029</v>
      </c>
      <c r="E8779" t="s">
        <v>81</v>
      </c>
      <c r="F8779" t="s">
        <v>4877</v>
      </c>
      <c r="G8779">
        <v>0</v>
      </c>
      <c r="H8779">
        <v>14</v>
      </c>
      <c r="I8779">
        <v>0</v>
      </c>
      <c r="J8779">
        <v>13</v>
      </c>
      <c r="K8779">
        <v>0</v>
      </c>
      <c r="L8779">
        <v>1</v>
      </c>
      <c r="M8779">
        <v>0</v>
      </c>
      <c r="N8779">
        <v>0</v>
      </c>
      <c r="O8779">
        <v>0</v>
      </c>
      <c r="P8779">
        <v>0</v>
      </c>
      <c r="Q8779">
        <v>0</v>
      </c>
    </row>
    <row r="8780" spans="1:17" x14ac:dyDescent="0.2">
      <c r="A8780" t="s">
        <v>25803</v>
      </c>
      <c r="B8780" t="s">
        <v>86</v>
      </c>
      <c r="C8780" t="s">
        <v>246</v>
      </c>
      <c r="D8780" t="s">
        <v>17029</v>
      </c>
      <c r="E8780" t="s">
        <v>81</v>
      </c>
      <c r="F8780" t="s">
        <v>4879</v>
      </c>
      <c r="G8780">
        <v>0</v>
      </c>
      <c r="H8780">
        <v>0</v>
      </c>
      <c r="I8780">
        <v>0</v>
      </c>
      <c r="J8780">
        <v>0</v>
      </c>
      <c r="K8780">
        <v>0</v>
      </c>
      <c r="L8780">
        <v>0</v>
      </c>
      <c r="M8780">
        <v>14</v>
      </c>
      <c r="N8780">
        <v>0</v>
      </c>
      <c r="O8780">
        <v>0</v>
      </c>
      <c r="P8780">
        <v>0</v>
      </c>
      <c r="Q8780">
        <v>0</v>
      </c>
    </row>
    <row r="8781" spans="1:17" x14ac:dyDescent="0.2">
      <c r="A8781" t="s">
        <v>25804</v>
      </c>
      <c r="B8781" t="s">
        <v>86</v>
      </c>
      <c r="C8781" t="s">
        <v>246</v>
      </c>
      <c r="D8781" t="s">
        <v>17029</v>
      </c>
      <c r="E8781" t="s">
        <v>81</v>
      </c>
      <c r="F8781" t="s">
        <v>4881</v>
      </c>
      <c r="G8781">
        <v>0</v>
      </c>
      <c r="H8781">
        <v>14</v>
      </c>
      <c r="I8781">
        <v>0</v>
      </c>
      <c r="J8781">
        <v>13</v>
      </c>
      <c r="K8781">
        <v>0</v>
      </c>
      <c r="L8781">
        <v>1</v>
      </c>
      <c r="M8781">
        <v>0</v>
      </c>
      <c r="N8781">
        <v>0</v>
      </c>
      <c r="O8781">
        <v>0</v>
      </c>
      <c r="P8781">
        <v>0</v>
      </c>
      <c r="Q8781">
        <v>0</v>
      </c>
    </row>
    <row r="8782" spans="1:17" x14ac:dyDescent="0.2">
      <c r="A8782" t="s">
        <v>25805</v>
      </c>
      <c r="B8782" t="s">
        <v>86</v>
      </c>
      <c r="C8782" t="s">
        <v>246</v>
      </c>
      <c r="D8782" t="s">
        <v>17029</v>
      </c>
      <c r="E8782" t="s">
        <v>81</v>
      </c>
      <c r="F8782" t="s">
        <v>4883</v>
      </c>
      <c r="G8782">
        <v>0</v>
      </c>
      <c r="H8782">
        <v>14</v>
      </c>
      <c r="I8782">
        <v>0</v>
      </c>
      <c r="J8782">
        <v>13</v>
      </c>
      <c r="K8782">
        <v>0</v>
      </c>
      <c r="L8782">
        <v>1</v>
      </c>
      <c r="M8782">
        <v>0</v>
      </c>
      <c r="N8782">
        <v>0</v>
      </c>
      <c r="O8782">
        <v>0</v>
      </c>
      <c r="P8782">
        <v>0</v>
      </c>
      <c r="Q8782">
        <v>0</v>
      </c>
    </row>
    <row r="8783" spans="1:17" x14ac:dyDescent="0.2">
      <c r="A8783" t="s">
        <v>25806</v>
      </c>
      <c r="B8783" t="s">
        <v>86</v>
      </c>
      <c r="C8783" t="s">
        <v>246</v>
      </c>
      <c r="D8783" t="s">
        <v>17029</v>
      </c>
      <c r="E8783" t="s">
        <v>81</v>
      </c>
      <c r="F8783" t="s">
        <v>4885</v>
      </c>
      <c r="G8783">
        <v>0</v>
      </c>
      <c r="H8783">
        <v>0</v>
      </c>
      <c r="I8783">
        <v>0</v>
      </c>
      <c r="J8783">
        <v>0</v>
      </c>
      <c r="K8783">
        <v>0</v>
      </c>
      <c r="L8783">
        <v>0</v>
      </c>
      <c r="M8783">
        <v>14</v>
      </c>
      <c r="N8783">
        <v>0</v>
      </c>
      <c r="O8783">
        <v>0</v>
      </c>
      <c r="P8783">
        <v>0</v>
      </c>
      <c r="Q8783">
        <v>0</v>
      </c>
    </row>
    <row r="8784" spans="1:17" x14ac:dyDescent="0.2">
      <c r="A8784" t="s">
        <v>25807</v>
      </c>
      <c r="B8784" t="s">
        <v>86</v>
      </c>
      <c r="C8784" t="s">
        <v>246</v>
      </c>
      <c r="D8784" t="s">
        <v>17029</v>
      </c>
      <c r="E8784" t="s">
        <v>81</v>
      </c>
      <c r="F8784" t="s">
        <v>4887</v>
      </c>
      <c r="G8784">
        <v>0</v>
      </c>
      <c r="H8784">
        <v>14</v>
      </c>
      <c r="I8784">
        <v>0</v>
      </c>
      <c r="J8784">
        <v>13</v>
      </c>
      <c r="K8784">
        <v>0</v>
      </c>
      <c r="L8784">
        <v>1</v>
      </c>
      <c r="M8784">
        <v>0</v>
      </c>
      <c r="N8784">
        <v>0</v>
      </c>
      <c r="O8784">
        <v>0</v>
      </c>
      <c r="P8784">
        <v>0</v>
      </c>
      <c r="Q8784">
        <v>0</v>
      </c>
    </row>
    <row r="8785" spans="1:17" x14ac:dyDescent="0.2">
      <c r="A8785" t="s">
        <v>25808</v>
      </c>
      <c r="B8785" t="s">
        <v>86</v>
      </c>
      <c r="C8785" t="s">
        <v>246</v>
      </c>
      <c r="D8785" t="s">
        <v>17029</v>
      </c>
      <c r="E8785" t="s">
        <v>81</v>
      </c>
      <c r="F8785" t="s">
        <v>4889</v>
      </c>
      <c r="G8785">
        <v>0</v>
      </c>
      <c r="H8785">
        <v>0</v>
      </c>
      <c r="I8785">
        <v>0</v>
      </c>
      <c r="J8785">
        <v>0</v>
      </c>
      <c r="K8785">
        <v>0</v>
      </c>
      <c r="L8785">
        <v>0</v>
      </c>
      <c r="M8785">
        <v>14</v>
      </c>
      <c r="N8785">
        <v>0</v>
      </c>
      <c r="O8785">
        <v>0</v>
      </c>
      <c r="P8785">
        <v>0</v>
      </c>
      <c r="Q8785">
        <v>0</v>
      </c>
    </row>
    <row r="8786" spans="1:17" x14ac:dyDescent="0.2">
      <c r="A8786" t="s">
        <v>25809</v>
      </c>
      <c r="B8786" t="s">
        <v>86</v>
      </c>
      <c r="C8786" t="s">
        <v>246</v>
      </c>
      <c r="D8786" t="s">
        <v>17029</v>
      </c>
      <c r="E8786" t="s">
        <v>81</v>
      </c>
      <c r="F8786" t="s">
        <v>4871</v>
      </c>
      <c r="G8786">
        <v>0</v>
      </c>
      <c r="H8786">
        <v>0</v>
      </c>
      <c r="I8786">
        <v>0</v>
      </c>
      <c r="J8786">
        <v>0</v>
      </c>
      <c r="K8786">
        <v>0</v>
      </c>
      <c r="L8786">
        <v>0</v>
      </c>
      <c r="M8786">
        <v>0</v>
      </c>
      <c r="N8786">
        <v>14</v>
      </c>
      <c r="O8786">
        <v>13</v>
      </c>
      <c r="P8786">
        <v>1</v>
      </c>
      <c r="Q8786">
        <v>0</v>
      </c>
    </row>
    <row r="8787" spans="1:17" x14ac:dyDescent="0.2">
      <c r="A8787" t="s">
        <v>25810</v>
      </c>
      <c r="B8787" t="s">
        <v>86</v>
      </c>
      <c r="C8787" t="s">
        <v>246</v>
      </c>
      <c r="D8787" t="s">
        <v>17029</v>
      </c>
      <c r="E8787" t="s">
        <v>81</v>
      </c>
      <c r="F8787" t="s">
        <v>4873</v>
      </c>
      <c r="G8787">
        <v>0</v>
      </c>
      <c r="H8787">
        <v>0</v>
      </c>
      <c r="I8787">
        <v>0</v>
      </c>
      <c r="J8787">
        <v>0</v>
      </c>
      <c r="K8787">
        <v>0</v>
      </c>
      <c r="L8787">
        <v>0</v>
      </c>
      <c r="M8787">
        <v>0</v>
      </c>
      <c r="N8787">
        <v>13</v>
      </c>
      <c r="O8787">
        <v>13</v>
      </c>
      <c r="P8787">
        <v>0</v>
      </c>
      <c r="Q8787">
        <v>0</v>
      </c>
    </row>
    <row r="8788" spans="1:17" x14ac:dyDescent="0.2">
      <c r="A8788" t="s">
        <v>25811</v>
      </c>
      <c r="B8788" t="s">
        <v>86</v>
      </c>
      <c r="C8788" t="s">
        <v>246</v>
      </c>
      <c r="D8788" t="s">
        <v>17029</v>
      </c>
      <c r="E8788" t="s">
        <v>81</v>
      </c>
      <c r="F8788" t="s">
        <v>17019</v>
      </c>
      <c r="G8788">
        <v>14</v>
      </c>
      <c r="H8788">
        <v>0</v>
      </c>
      <c r="I8788">
        <v>0</v>
      </c>
      <c r="J8788">
        <v>0</v>
      </c>
      <c r="K8788">
        <v>0</v>
      </c>
      <c r="L8788">
        <v>0</v>
      </c>
      <c r="M8788">
        <v>0</v>
      </c>
      <c r="N8788">
        <v>0</v>
      </c>
      <c r="O8788">
        <v>0</v>
      </c>
      <c r="P8788">
        <v>0</v>
      </c>
      <c r="Q8788">
        <v>0</v>
      </c>
    </row>
    <row r="8789" spans="1:17" x14ac:dyDescent="0.2">
      <c r="A8789" t="s">
        <v>25812</v>
      </c>
      <c r="B8789" t="s">
        <v>86</v>
      </c>
      <c r="C8789" t="s">
        <v>246</v>
      </c>
      <c r="D8789" t="s">
        <v>17021</v>
      </c>
      <c r="E8789" t="s">
        <v>79</v>
      </c>
      <c r="F8789" t="s">
        <v>17022</v>
      </c>
      <c r="G8789">
        <v>0</v>
      </c>
      <c r="H8789">
        <v>0</v>
      </c>
      <c r="I8789">
        <v>0</v>
      </c>
      <c r="J8789">
        <v>0</v>
      </c>
      <c r="K8789">
        <v>0</v>
      </c>
      <c r="L8789">
        <v>0</v>
      </c>
      <c r="M8789">
        <v>0</v>
      </c>
      <c r="N8789">
        <v>6</v>
      </c>
      <c r="O8789">
        <v>6</v>
      </c>
      <c r="P8789">
        <v>0</v>
      </c>
      <c r="Q8789">
        <v>0</v>
      </c>
    </row>
    <row r="8790" spans="1:17" x14ac:dyDescent="0.2">
      <c r="A8790" t="s">
        <v>25813</v>
      </c>
      <c r="B8790" t="s">
        <v>86</v>
      </c>
      <c r="C8790" t="s">
        <v>246</v>
      </c>
      <c r="D8790" t="s">
        <v>17021</v>
      </c>
      <c r="E8790" t="s">
        <v>79</v>
      </c>
      <c r="F8790" t="s">
        <v>17019</v>
      </c>
      <c r="G8790">
        <v>6</v>
      </c>
      <c r="H8790">
        <v>0</v>
      </c>
      <c r="I8790">
        <v>0</v>
      </c>
      <c r="J8790">
        <v>0</v>
      </c>
      <c r="K8790">
        <v>0</v>
      </c>
      <c r="L8790">
        <v>0</v>
      </c>
      <c r="M8790">
        <v>0</v>
      </c>
      <c r="N8790">
        <v>0</v>
      </c>
      <c r="O8790">
        <v>0</v>
      </c>
      <c r="P8790">
        <v>0</v>
      </c>
      <c r="Q8790">
        <v>0</v>
      </c>
    </row>
    <row r="8791" spans="1:17" x14ac:dyDescent="0.2">
      <c r="A8791" t="s">
        <v>25814</v>
      </c>
      <c r="B8791" t="s">
        <v>86</v>
      </c>
      <c r="C8791" t="s">
        <v>246</v>
      </c>
      <c r="D8791" t="s">
        <v>17021</v>
      </c>
      <c r="E8791" t="s">
        <v>81</v>
      </c>
      <c r="F8791" t="s">
        <v>17022</v>
      </c>
      <c r="G8791">
        <v>0</v>
      </c>
      <c r="H8791">
        <v>0</v>
      </c>
      <c r="I8791">
        <v>0</v>
      </c>
      <c r="J8791">
        <v>0</v>
      </c>
      <c r="K8791">
        <v>0</v>
      </c>
      <c r="L8791">
        <v>0</v>
      </c>
      <c r="M8791">
        <v>0</v>
      </c>
      <c r="N8791">
        <v>4</v>
      </c>
      <c r="O8791">
        <v>3</v>
      </c>
      <c r="P8791">
        <v>0</v>
      </c>
      <c r="Q8791">
        <v>1</v>
      </c>
    </row>
    <row r="8792" spans="1:17" x14ac:dyDescent="0.2">
      <c r="A8792" t="s">
        <v>25815</v>
      </c>
      <c r="B8792" t="s">
        <v>86</v>
      </c>
      <c r="C8792" t="s">
        <v>246</v>
      </c>
      <c r="D8792" t="s">
        <v>17021</v>
      </c>
      <c r="E8792" t="s">
        <v>81</v>
      </c>
      <c r="F8792" t="s">
        <v>17019</v>
      </c>
      <c r="G8792">
        <v>4</v>
      </c>
      <c r="H8792">
        <v>0</v>
      </c>
      <c r="I8792">
        <v>0</v>
      </c>
      <c r="J8792">
        <v>0</v>
      </c>
      <c r="K8792">
        <v>0</v>
      </c>
      <c r="L8792">
        <v>0</v>
      </c>
      <c r="M8792">
        <v>0</v>
      </c>
      <c r="N8792">
        <v>0</v>
      </c>
      <c r="O8792">
        <v>0</v>
      </c>
      <c r="P8792">
        <v>0</v>
      </c>
      <c r="Q8792">
        <v>0</v>
      </c>
    </row>
    <row r="8793" spans="1:17" x14ac:dyDescent="0.2">
      <c r="A8793" t="s">
        <v>25816</v>
      </c>
      <c r="B8793" t="s">
        <v>86</v>
      </c>
      <c r="C8793" t="s">
        <v>246</v>
      </c>
      <c r="D8793" t="s">
        <v>17025</v>
      </c>
      <c r="E8793" t="s">
        <v>79</v>
      </c>
      <c r="F8793" t="s">
        <v>17019</v>
      </c>
      <c r="G8793">
        <v>1</v>
      </c>
      <c r="H8793">
        <v>0</v>
      </c>
      <c r="I8793">
        <v>0</v>
      </c>
      <c r="J8793">
        <v>0</v>
      </c>
      <c r="K8793">
        <v>0</v>
      </c>
      <c r="L8793">
        <v>0</v>
      </c>
      <c r="M8793">
        <v>0</v>
      </c>
      <c r="N8793">
        <v>0</v>
      </c>
      <c r="O8793">
        <v>0</v>
      </c>
      <c r="P8793">
        <v>0</v>
      </c>
      <c r="Q8793">
        <v>0</v>
      </c>
    </row>
    <row r="8794" spans="1:17" x14ac:dyDescent="0.2">
      <c r="A8794" t="s">
        <v>25817</v>
      </c>
      <c r="B8794" t="s">
        <v>86</v>
      </c>
      <c r="C8794" t="s">
        <v>246</v>
      </c>
      <c r="D8794" t="s">
        <v>17025</v>
      </c>
      <c r="E8794" t="s">
        <v>81</v>
      </c>
      <c r="F8794" t="s">
        <v>17019</v>
      </c>
      <c r="G8794">
        <v>2</v>
      </c>
      <c r="H8794">
        <v>0</v>
      </c>
      <c r="I8794">
        <v>0</v>
      </c>
      <c r="J8794">
        <v>0</v>
      </c>
      <c r="K8794">
        <v>0</v>
      </c>
      <c r="L8794">
        <v>0</v>
      </c>
      <c r="M8794">
        <v>0</v>
      </c>
      <c r="N8794">
        <v>0</v>
      </c>
      <c r="O8794">
        <v>0</v>
      </c>
      <c r="P8794">
        <v>0</v>
      </c>
      <c r="Q8794">
        <v>0</v>
      </c>
    </row>
    <row r="8795" spans="1:17" x14ac:dyDescent="0.2">
      <c r="A8795" t="s">
        <v>25818</v>
      </c>
      <c r="B8795" t="s">
        <v>86</v>
      </c>
      <c r="C8795" t="s">
        <v>247</v>
      </c>
      <c r="D8795" t="s">
        <v>17029</v>
      </c>
      <c r="E8795" t="s">
        <v>79</v>
      </c>
      <c r="F8795" t="s">
        <v>4875</v>
      </c>
      <c r="G8795">
        <v>0</v>
      </c>
      <c r="H8795">
        <v>33</v>
      </c>
      <c r="I8795">
        <v>6</v>
      </c>
      <c r="J8795">
        <v>24</v>
      </c>
      <c r="K8795">
        <v>3</v>
      </c>
      <c r="L8795">
        <v>0</v>
      </c>
      <c r="M8795">
        <v>0</v>
      </c>
      <c r="N8795">
        <v>0</v>
      </c>
      <c r="O8795">
        <v>0</v>
      </c>
      <c r="P8795">
        <v>0</v>
      </c>
      <c r="Q8795">
        <v>0</v>
      </c>
    </row>
    <row r="8796" spans="1:17" x14ac:dyDescent="0.2">
      <c r="A8796" t="s">
        <v>25819</v>
      </c>
      <c r="B8796" t="s">
        <v>86</v>
      </c>
      <c r="C8796" t="s">
        <v>247</v>
      </c>
      <c r="D8796" t="s">
        <v>17029</v>
      </c>
      <c r="E8796" t="s">
        <v>79</v>
      </c>
      <c r="F8796" t="s">
        <v>4877</v>
      </c>
      <c r="G8796">
        <v>0</v>
      </c>
      <c r="H8796">
        <v>33</v>
      </c>
      <c r="I8796">
        <v>3</v>
      </c>
      <c r="J8796">
        <v>24</v>
      </c>
      <c r="K8796">
        <v>2</v>
      </c>
      <c r="L8796">
        <v>4</v>
      </c>
      <c r="M8796">
        <v>0</v>
      </c>
      <c r="N8796">
        <v>0</v>
      </c>
      <c r="O8796">
        <v>0</v>
      </c>
      <c r="P8796">
        <v>0</v>
      </c>
      <c r="Q8796">
        <v>0</v>
      </c>
    </row>
    <row r="8797" spans="1:17" x14ac:dyDescent="0.2">
      <c r="A8797" t="s">
        <v>25820</v>
      </c>
      <c r="B8797" t="s">
        <v>86</v>
      </c>
      <c r="C8797" t="s">
        <v>247</v>
      </c>
      <c r="D8797" t="s">
        <v>17029</v>
      </c>
      <c r="E8797" t="s">
        <v>79</v>
      </c>
      <c r="F8797" t="s">
        <v>4879</v>
      </c>
      <c r="G8797">
        <v>0</v>
      </c>
      <c r="H8797">
        <v>0</v>
      </c>
      <c r="I8797">
        <v>0</v>
      </c>
      <c r="J8797">
        <v>0</v>
      </c>
      <c r="K8797">
        <v>0</v>
      </c>
      <c r="L8797">
        <v>0</v>
      </c>
      <c r="M8797">
        <v>33</v>
      </c>
      <c r="N8797">
        <v>0</v>
      </c>
      <c r="O8797">
        <v>0</v>
      </c>
      <c r="P8797">
        <v>0</v>
      </c>
      <c r="Q8797">
        <v>0</v>
      </c>
    </row>
    <row r="8798" spans="1:17" x14ac:dyDescent="0.2">
      <c r="A8798" t="s">
        <v>25821</v>
      </c>
      <c r="B8798" t="s">
        <v>86</v>
      </c>
      <c r="C8798" t="s">
        <v>247</v>
      </c>
      <c r="D8798" t="s">
        <v>17029</v>
      </c>
      <c r="E8798" t="s">
        <v>79</v>
      </c>
      <c r="F8798" t="s">
        <v>4881</v>
      </c>
      <c r="G8798">
        <v>0</v>
      </c>
      <c r="H8798">
        <v>33</v>
      </c>
      <c r="I8798">
        <v>3</v>
      </c>
      <c r="J8798">
        <v>24</v>
      </c>
      <c r="K8798">
        <v>2</v>
      </c>
      <c r="L8798">
        <v>4</v>
      </c>
      <c r="M8798">
        <v>0</v>
      </c>
      <c r="N8798">
        <v>0</v>
      </c>
      <c r="O8798">
        <v>0</v>
      </c>
      <c r="P8798">
        <v>0</v>
      </c>
      <c r="Q8798">
        <v>0</v>
      </c>
    </row>
    <row r="8799" spans="1:17" x14ac:dyDescent="0.2">
      <c r="A8799" t="s">
        <v>25822</v>
      </c>
      <c r="B8799" t="s">
        <v>86</v>
      </c>
      <c r="C8799" t="s">
        <v>247</v>
      </c>
      <c r="D8799" t="s">
        <v>17029</v>
      </c>
      <c r="E8799" t="s">
        <v>79</v>
      </c>
      <c r="F8799" t="s">
        <v>4883</v>
      </c>
      <c r="G8799">
        <v>0</v>
      </c>
      <c r="H8799">
        <v>33</v>
      </c>
      <c r="I8799">
        <v>3</v>
      </c>
      <c r="J8799">
        <v>25</v>
      </c>
      <c r="K8799">
        <v>1</v>
      </c>
      <c r="L8799">
        <v>4</v>
      </c>
      <c r="M8799">
        <v>0</v>
      </c>
      <c r="N8799">
        <v>0</v>
      </c>
      <c r="O8799">
        <v>0</v>
      </c>
      <c r="P8799">
        <v>0</v>
      </c>
      <c r="Q8799">
        <v>0</v>
      </c>
    </row>
    <row r="8800" spans="1:17" x14ac:dyDescent="0.2">
      <c r="A8800" t="s">
        <v>25823</v>
      </c>
      <c r="B8800" t="s">
        <v>86</v>
      </c>
      <c r="C8800" t="s">
        <v>247</v>
      </c>
      <c r="D8800" t="s">
        <v>17029</v>
      </c>
      <c r="E8800" t="s">
        <v>79</v>
      </c>
      <c r="F8800" t="s">
        <v>4885</v>
      </c>
      <c r="G8800">
        <v>0</v>
      </c>
      <c r="H8800">
        <v>0</v>
      </c>
      <c r="I8800">
        <v>0</v>
      </c>
      <c r="J8800">
        <v>0</v>
      </c>
      <c r="K8800">
        <v>0</v>
      </c>
      <c r="L8800">
        <v>0</v>
      </c>
      <c r="M8800">
        <v>33</v>
      </c>
      <c r="N8800">
        <v>0</v>
      </c>
      <c r="O8800">
        <v>0</v>
      </c>
      <c r="P8800">
        <v>0</v>
      </c>
      <c r="Q8800">
        <v>0</v>
      </c>
    </row>
    <row r="8801" spans="1:17" x14ac:dyDescent="0.2">
      <c r="A8801" t="s">
        <v>25824</v>
      </c>
      <c r="B8801" t="s">
        <v>86</v>
      </c>
      <c r="C8801" t="s">
        <v>247</v>
      </c>
      <c r="D8801" t="s">
        <v>17029</v>
      </c>
      <c r="E8801" t="s">
        <v>79</v>
      </c>
      <c r="F8801" t="s">
        <v>4887</v>
      </c>
      <c r="G8801">
        <v>0</v>
      </c>
      <c r="H8801">
        <v>33</v>
      </c>
      <c r="I8801">
        <v>3</v>
      </c>
      <c r="J8801">
        <v>26</v>
      </c>
      <c r="K8801">
        <v>4</v>
      </c>
      <c r="L8801">
        <v>0</v>
      </c>
      <c r="M8801">
        <v>0</v>
      </c>
      <c r="N8801">
        <v>0</v>
      </c>
      <c r="O8801">
        <v>0</v>
      </c>
      <c r="P8801">
        <v>0</v>
      </c>
      <c r="Q8801">
        <v>0</v>
      </c>
    </row>
    <row r="8802" spans="1:17" x14ac:dyDescent="0.2">
      <c r="A8802" t="s">
        <v>25825</v>
      </c>
      <c r="B8802" t="s">
        <v>86</v>
      </c>
      <c r="C8802" t="s">
        <v>247</v>
      </c>
      <c r="D8802" t="s">
        <v>17029</v>
      </c>
      <c r="E8802" t="s">
        <v>79</v>
      </c>
      <c r="F8802" t="s">
        <v>4889</v>
      </c>
      <c r="G8802">
        <v>0</v>
      </c>
      <c r="H8802">
        <v>0</v>
      </c>
      <c r="I8802">
        <v>0</v>
      </c>
      <c r="J8802">
        <v>0</v>
      </c>
      <c r="K8802">
        <v>0</v>
      </c>
      <c r="L8802">
        <v>0</v>
      </c>
      <c r="M8802">
        <v>33</v>
      </c>
      <c r="N8802">
        <v>0</v>
      </c>
      <c r="O8802">
        <v>0</v>
      </c>
      <c r="P8802">
        <v>0</v>
      </c>
      <c r="Q8802">
        <v>0</v>
      </c>
    </row>
    <row r="8803" spans="1:17" x14ac:dyDescent="0.2">
      <c r="A8803" t="s">
        <v>25826</v>
      </c>
      <c r="B8803" t="s">
        <v>86</v>
      </c>
      <c r="C8803" t="s">
        <v>247</v>
      </c>
      <c r="D8803" t="s">
        <v>17029</v>
      </c>
      <c r="E8803" t="s">
        <v>79</v>
      </c>
      <c r="F8803" t="s">
        <v>4871</v>
      </c>
      <c r="G8803">
        <v>0</v>
      </c>
      <c r="H8803">
        <v>0</v>
      </c>
      <c r="I8803">
        <v>0</v>
      </c>
      <c r="J8803">
        <v>0</v>
      </c>
      <c r="K8803">
        <v>0</v>
      </c>
      <c r="L8803">
        <v>0</v>
      </c>
      <c r="M8803">
        <v>0</v>
      </c>
      <c r="N8803">
        <v>33</v>
      </c>
      <c r="O8803">
        <v>29</v>
      </c>
      <c r="P8803">
        <v>4</v>
      </c>
      <c r="Q8803">
        <v>0</v>
      </c>
    </row>
    <row r="8804" spans="1:17" x14ac:dyDescent="0.2">
      <c r="A8804" t="s">
        <v>25827</v>
      </c>
      <c r="B8804" t="s">
        <v>86</v>
      </c>
      <c r="C8804" t="s">
        <v>247</v>
      </c>
      <c r="D8804" t="s">
        <v>17029</v>
      </c>
      <c r="E8804" t="s">
        <v>79</v>
      </c>
      <c r="F8804" t="s">
        <v>4873</v>
      </c>
      <c r="G8804">
        <v>0</v>
      </c>
      <c r="H8804">
        <v>0</v>
      </c>
      <c r="I8804">
        <v>0</v>
      </c>
      <c r="J8804">
        <v>0</v>
      </c>
      <c r="K8804">
        <v>0</v>
      </c>
      <c r="L8804">
        <v>0</v>
      </c>
      <c r="M8804">
        <v>0</v>
      </c>
      <c r="N8804">
        <v>30</v>
      </c>
      <c r="O8804">
        <v>26</v>
      </c>
      <c r="P8804">
        <v>4</v>
      </c>
      <c r="Q8804">
        <v>0</v>
      </c>
    </row>
    <row r="8805" spans="1:17" x14ac:dyDescent="0.2">
      <c r="A8805" t="s">
        <v>25828</v>
      </c>
      <c r="B8805" t="s">
        <v>86</v>
      </c>
      <c r="C8805" t="s">
        <v>247</v>
      </c>
      <c r="D8805" t="s">
        <v>17029</v>
      </c>
      <c r="E8805" t="s">
        <v>79</v>
      </c>
      <c r="F8805" t="s">
        <v>17019</v>
      </c>
      <c r="G8805">
        <v>33</v>
      </c>
      <c r="H8805">
        <v>0</v>
      </c>
      <c r="I8805">
        <v>0</v>
      </c>
      <c r="J8805">
        <v>0</v>
      </c>
      <c r="K8805">
        <v>0</v>
      </c>
      <c r="L8805">
        <v>0</v>
      </c>
      <c r="M8805">
        <v>0</v>
      </c>
      <c r="N8805">
        <v>0</v>
      </c>
      <c r="O8805">
        <v>0</v>
      </c>
      <c r="P8805">
        <v>0</v>
      </c>
      <c r="Q8805">
        <v>0</v>
      </c>
    </row>
    <row r="8806" spans="1:17" x14ac:dyDescent="0.2">
      <c r="A8806" t="s">
        <v>25829</v>
      </c>
      <c r="B8806" t="s">
        <v>86</v>
      </c>
      <c r="C8806" t="s">
        <v>247</v>
      </c>
      <c r="D8806" t="s">
        <v>17029</v>
      </c>
      <c r="E8806" t="s">
        <v>81</v>
      </c>
      <c r="F8806" t="s">
        <v>4875</v>
      </c>
      <c r="G8806">
        <v>0</v>
      </c>
      <c r="H8806">
        <v>21</v>
      </c>
      <c r="I8806">
        <v>5</v>
      </c>
      <c r="J8806">
        <v>16</v>
      </c>
      <c r="K8806">
        <v>0</v>
      </c>
      <c r="L8806">
        <v>0</v>
      </c>
      <c r="M8806">
        <v>0</v>
      </c>
      <c r="N8806">
        <v>0</v>
      </c>
      <c r="O8806">
        <v>0</v>
      </c>
      <c r="P8806">
        <v>0</v>
      </c>
      <c r="Q8806">
        <v>0</v>
      </c>
    </row>
    <row r="8807" spans="1:17" x14ac:dyDescent="0.2">
      <c r="A8807" t="s">
        <v>25830</v>
      </c>
      <c r="B8807" t="s">
        <v>86</v>
      </c>
      <c r="C8807" t="s">
        <v>247</v>
      </c>
      <c r="D8807" t="s">
        <v>17029</v>
      </c>
      <c r="E8807" t="s">
        <v>81</v>
      </c>
      <c r="F8807" t="s">
        <v>4877</v>
      </c>
      <c r="G8807">
        <v>0</v>
      </c>
      <c r="H8807">
        <v>21</v>
      </c>
      <c r="I8807">
        <v>4</v>
      </c>
      <c r="J8807">
        <v>16</v>
      </c>
      <c r="K8807">
        <v>1</v>
      </c>
      <c r="L8807">
        <v>0</v>
      </c>
      <c r="M8807">
        <v>0</v>
      </c>
      <c r="N8807">
        <v>0</v>
      </c>
      <c r="O8807">
        <v>0</v>
      </c>
      <c r="P8807">
        <v>0</v>
      </c>
      <c r="Q8807">
        <v>0</v>
      </c>
    </row>
    <row r="8808" spans="1:17" x14ac:dyDescent="0.2">
      <c r="A8808" t="s">
        <v>25831</v>
      </c>
      <c r="B8808" t="s">
        <v>86</v>
      </c>
      <c r="C8808" t="s">
        <v>247</v>
      </c>
      <c r="D8808" t="s">
        <v>17029</v>
      </c>
      <c r="E8808" t="s">
        <v>81</v>
      </c>
      <c r="F8808" t="s">
        <v>4879</v>
      </c>
      <c r="G8808">
        <v>0</v>
      </c>
      <c r="H8808">
        <v>0</v>
      </c>
      <c r="I8808">
        <v>0</v>
      </c>
      <c r="J8808">
        <v>0</v>
      </c>
      <c r="K8808">
        <v>0</v>
      </c>
      <c r="L8808">
        <v>0</v>
      </c>
      <c r="M8808">
        <v>21</v>
      </c>
      <c r="N8808">
        <v>0</v>
      </c>
      <c r="O8808">
        <v>0</v>
      </c>
      <c r="P8808">
        <v>0</v>
      </c>
      <c r="Q8808">
        <v>0</v>
      </c>
    </row>
    <row r="8809" spans="1:17" x14ac:dyDescent="0.2">
      <c r="A8809" t="s">
        <v>25832</v>
      </c>
      <c r="B8809" t="s">
        <v>86</v>
      </c>
      <c r="C8809" t="s">
        <v>247</v>
      </c>
      <c r="D8809" t="s">
        <v>17029</v>
      </c>
      <c r="E8809" t="s">
        <v>81</v>
      </c>
      <c r="F8809" t="s">
        <v>4881</v>
      </c>
      <c r="G8809">
        <v>0</v>
      </c>
      <c r="H8809">
        <v>21</v>
      </c>
      <c r="I8809">
        <v>4</v>
      </c>
      <c r="J8809">
        <v>16</v>
      </c>
      <c r="K8809">
        <v>1</v>
      </c>
      <c r="L8809">
        <v>0</v>
      </c>
      <c r="M8809">
        <v>0</v>
      </c>
      <c r="N8809">
        <v>0</v>
      </c>
      <c r="O8809">
        <v>0</v>
      </c>
      <c r="P8809">
        <v>0</v>
      </c>
      <c r="Q8809">
        <v>0</v>
      </c>
    </row>
    <row r="8810" spans="1:17" x14ac:dyDescent="0.2">
      <c r="A8810" t="s">
        <v>25833</v>
      </c>
      <c r="B8810" t="s">
        <v>86</v>
      </c>
      <c r="C8810" t="s">
        <v>247</v>
      </c>
      <c r="D8810" t="s">
        <v>17029</v>
      </c>
      <c r="E8810" t="s">
        <v>81</v>
      </c>
      <c r="F8810" t="s">
        <v>4883</v>
      </c>
      <c r="G8810">
        <v>0</v>
      </c>
      <c r="H8810">
        <v>21</v>
      </c>
      <c r="I8810">
        <v>5</v>
      </c>
      <c r="J8810">
        <v>15</v>
      </c>
      <c r="K8810">
        <v>1</v>
      </c>
      <c r="L8810">
        <v>0</v>
      </c>
      <c r="M8810">
        <v>0</v>
      </c>
      <c r="N8810">
        <v>0</v>
      </c>
      <c r="O8810">
        <v>0</v>
      </c>
      <c r="P8810">
        <v>0</v>
      </c>
      <c r="Q8810">
        <v>0</v>
      </c>
    </row>
    <row r="8811" spans="1:17" x14ac:dyDescent="0.2">
      <c r="A8811" t="s">
        <v>25834</v>
      </c>
      <c r="B8811" t="s">
        <v>86</v>
      </c>
      <c r="C8811" t="s">
        <v>247</v>
      </c>
      <c r="D8811" t="s">
        <v>17029</v>
      </c>
      <c r="E8811" t="s">
        <v>81</v>
      </c>
      <c r="F8811" t="s">
        <v>4885</v>
      </c>
      <c r="G8811">
        <v>0</v>
      </c>
      <c r="H8811">
        <v>0</v>
      </c>
      <c r="I8811">
        <v>0</v>
      </c>
      <c r="J8811">
        <v>0</v>
      </c>
      <c r="K8811">
        <v>0</v>
      </c>
      <c r="L8811">
        <v>0</v>
      </c>
      <c r="M8811">
        <v>21</v>
      </c>
      <c r="N8811">
        <v>0</v>
      </c>
      <c r="O8811">
        <v>0</v>
      </c>
      <c r="P8811">
        <v>0</v>
      </c>
      <c r="Q8811">
        <v>0</v>
      </c>
    </row>
    <row r="8812" spans="1:17" x14ac:dyDescent="0.2">
      <c r="A8812" t="s">
        <v>25835</v>
      </c>
      <c r="B8812" t="s">
        <v>86</v>
      </c>
      <c r="C8812" t="s">
        <v>247</v>
      </c>
      <c r="D8812" t="s">
        <v>17029</v>
      </c>
      <c r="E8812" t="s">
        <v>81</v>
      </c>
      <c r="F8812" t="s">
        <v>4887</v>
      </c>
      <c r="G8812">
        <v>0</v>
      </c>
      <c r="H8812">
        <v>21</v>
      </c>
      <c r="I8812">
        <v>4</v>
      </c>
      <c r="J8812">
        <v>17</v>
      </c>
      <c r="K8812">
        <v>0</v>
      </c>
      <c r="L8812">
        <v>0</v>
      </c>
      <c r="M8812">
        <v>0</v>
      </c>
      <c r="N8812">
        <v>0</v>
      </c>
      <c r="O8812">
        <v>0</v>
      </c>
      <c r="P8812">
        <v>0</v>
      </c>
      <c r="Q8812">
        <v>0</v>
      </c>
    </row>
    <row r="8813" spans="1:17" x14ac:dyDescent="0.2">
      <c r="A8813" t="s">
        <v>25836</v>
      </c>
      <c r="B8813" t="s">
        <v>86</v>
      </c>
      <c r="C8813" t="s">
        <v>247</v>
      </c>
      <c r="D8813" t="s">
        <v>17029</v>
      </c>
      <c r="E8813" t="s">
        <v>81</v>
      </c>
      <c r="F8813" t="s">
        <v>4889</v>
      </c>
      <c r="G8813">
        <v>0</v>
      </c>
      <c r="H8813">
        <v>0</v>
      </c>
      <c r="I8813">
        <v>0</v>
      </c>
      <c r="J8813">
        <v>0</v>
      </c>
      <c r="K8813">
        <v>0</v>
      </c>
      <c r="L8813">
        <v>0</v>
      </c>
      <c r="M8813">
        <v>21</v>
      </c>
      <c r="N8813">
        <v>0</v>
      </c>
      <c r="O8813">
        <v>0</v>
      </c>
      <c r="P8813">
        <v>0</v>
      </c>
      <c r="Q8813">
        <v>0</v>
      </c>
    </row>
    <row r="8814" spans="1:17" x14ac:dyDescent="0.2">
      <c r="A8814" t="s">
        <v>25837</v>
      </c>
      <c r="B8814" t="s">
        <v>86</v>
      </c>
      <c r="C8814" t="s">
        <v>247</v>
      </c>
      <c r="D8814" t="s">
        <v>17029</v>
      </c>
      <c r="E8814" t="s">
        <v>81</v>
      </c>
      <c r="F8814" t="s">
        <v>4871</v>
      </c>
      <c r="G8814">
        <v>0</v>
      </c>
      <c r="H8814">
        <v>0</v>
      </c>
      <c r="I8814">
        <v>0</v>
      </c>
      <c r="J8814">
        <v>0</v>
      </c>
      <c r="K8814">
        <v>0</v>
      </c>
      <c r="L8814">
        <v>0</v>
      </c>
      <c r="M8814">
        <v>0</v>
      </c>
      <c r="N8814">
        <v>21</v>
      </c>
      <c r="O8814">
        <v>20</v>
      </c>
      <c r="P8814">
        <v>1</v>
      </c>
      <c r="Q8814">
        <v>0</v>
      </c>
    </row>
    <row r="8815" spans="1:17" x14ac:dyDescent="0.2">
      <c r="A8815" t="s">
        <v>25838</v>
      </c>
      <c r="B8815" t="s">
        <v>86</v>
      </c>
      <c r="C8815" t="s">
        <v>247</v>
      </c>
      <c r="D8815" t="s">
        <v>17029</v>
      </c>
      <c r="E8815" t="s">
        <v>81</v>
      </c>
      <c r="F8815" t="s">
        <v>4873</v>
      </c>
      <c r="G8815">
        <v>0</v>
      </c>
      <c r="H8815">
        <v>0</v>
      </c>
      <c r="I8815">
        <v>0</v>
      </c>
      <c r="J8815">
        <v>0</v>
      </c>
      <c r="K8815">
        <v>0</v>
      </c>
      <c r="L8815">
        <v>0</v>
      </c>
      <c r="M8815">
        <v>0</v>
      </c>
      <c r="N8815">
        <v>20</v>
      </c>
      <c r="O8815">
        <v>19</v>
      </c>
      <c r="P8815">
        <v>1</v>
      </c>
      <c r="Q8815">
        <v>0</v>
      </c>
    </row>
    <row r="8816" spans="1:17" x14ac:dyDescent="0.2">
      <c r="A8816" t="s">
        <v>25839</v>
      </c>
      <c r="B8816" t="s">
        <v>86</v>
      </c>
      <c r="C8816" t="s">
        <v>247</v>
      </c>
      <c r="D8816" t="s">
        <v>17029</v>
      </c>
      <c r="E8816" t="s">
        <v>81</v>
      </c>
      <c r="F8816" t="s">
        <v>17019</v>
      </c>
      <c r="G8816">
        <v>21</v>
      </c>
      <c r="H8816">
        <v>0</v>
      </c>
      <c r="I8816">
        <v>0</v>
      </c>
      <c r="J8816">
        <v>0</v>
      </c>
      <c r="K8816">
        <v>0</v>
      </c>
      <c r="L8816">
        <v>0</v>
      </c>
      <c r="M8816">
        <v>0</v>
      </c>
      <c r="N8816">
        <v>0</v>
      </c>
      <c r="O8816">
        <v>0</v>
      </c>
      <c r="P8816">
        <v>0</v>
      </c>
      <c r="Q8816">
        <v>0</v>
      </c>
    </row>
    <row r="8817" spans="1:17" x14ac:dyDescent="0.2">
      <c r="A8817" t="s">
        <v>25840</v>
      </c>
      <c r="B8817" t="s">
        <v>86</v>
      </c>
      <c r="C8817" t="s">
        <v>247</v>
      </c>
      <c r="D8817" t="s">
        <v>17021</v>
      </c>
      <c r="E8817" t="s">
        <v>79</v>
      </c>
      <c r="F8817" t="s">
        <v>17022</v>
      </c>
      <c r="G8817">
        <v>0</v>
      </c>
      <c r="H8817">
        <v>0</v>
      </c>
      <c r="I8817">
        <v>0</v>
      </c>
      <c r="J8817">
        <v>0</v>
      </c>
      <c r="K8817">
        <v>0</v>
      </c>
      <c r="L8817">
        <v>0</v>
      </c>
      <c r="M8817">
        <v>0</v>
      </c>
      <c r="N8817">
        <v>1</v>
      </c>
      <c r="O8817">
        <v>1</v>
      </c>
      <c r="P8817">
        <v>0</v>
      </c>
      <c r="Q8817">
        <v>0</v>
      </c>
    </row>
    <row r="8818" spans="1:17" x14ac:dyDescent="0.2">
      <c r="A8818" t="s">
        <v>25841</v>
      </c>
      <c r="B8818" t="s">
        <v>86</v>
      </c>
      <c r="C8818" t="s">
        <v>247</v>
      </c>
      <c r="D8818" t="s">
        <v>17021</v>
      </c>
      <c r="E8818" t="s">
        <v>79</v>
      </c>
      <c r="F8818" t="s">
        <v>17019</v>
      </c>
      <c r="G8818">
        <v>1</v>
      </c>
      <c r="H8818">
        <v>0</v>
      </c>
      <c r="I8818">
        <v>0</v>
      </c>
      <c r="J8818">
        <v>0</v>
      </c>
      <c r="K8818">
        <v>0</v>
      </c>
      <c r="L8818">
        <v>0</v>
      </c>
      <c r="M8818">
        <v>0</v>
      </c>
      <c r="N8818">
        <v>0</v>
      </c>
      <c r="O8818">
        <v>0</v>
      </c>
      <c r="P8818">
        <v>0</v>
      </c>
      <c r="Q8818">
        <v>0</v>
      </c>
    </row>
    <row r="8819" spans="1:17" x14ac:dyDescent="0.2">
      <c r="A8819" t="s">
        <v>25842</v>
      </c>
      <c r="B8819" t="s">
        <v>86</v>
      </c>
      <c r="C8819" t="s">
        <v>247</v>
      </c>
      <c r="D8819" t="s">
        <v>17021</v>
      </c>
      <c r="E8819" t="s">
        <v>81</v>
      </c>
      <c r="F8819" t="s">
        <v>17022</v>
      </c>
      <c r="G8819">
        <v>0</v>
      </c>
      <c r="H8819">
        <v>0</v>
      </c>
      <c r="I8819">
        <v>0</v>
      </c>
      <c r="J8819">
        <v>0</v>
      </c>
      <c r="K8819">
        <v>0</v>
      </c>
      <c r="L8819">
        <v>0</v>
      </c>
      <c r="M8819">
        <v>0</v>
      </c>
      <c r="N8819">
        <v>6</v>
      </c>
      <c r="O8819">
        <v>5</v>
      </c>
      <c r="P8819">
        <v>1</v>
      </c>
      <c r="Q8819">
        <v>0</v>
      </c>
    </row>
    <row r="8820" spans="1:17" x14ac:dyDescent="0.2">
      <c r="A8820" t="s">
        <v>25843</v>
      </c>
      <c r="B8820" t="s">
        <v>86</v>
      </c>
      <c r="C8820" t="s">
        <v>247</v>
      </c>
      <c r="D8820" t="s">
        <v>17021</v>
      </c>
      <c r="E8820" t="s">
        <v>81</v>
      </c>
      <c r="F8820" t="s">
        <v>17019</v>
      </c>
      <c r="G8820">
        <v>6</v>
      </c>
      <c r="H8820">
        <v>0</v>
      </c>
      <c r="I8820">
        <v>0</v>
      </c>
      <c r="J8820">
        <v>0</v>
      </c>
      <c r="K8820">
        <v>0</v>
      </c>
      <c r="L8820">
        <v>0</v>
      </c>
      <c r="M8820">
        <v>0</v>
      </c>
      <c r="N8820">
        <v>0</v>
      </c>
      <c r="O8820">
        <v>0</v>
      </c>
      <c r="P8820">
        <v>0</v>
      </c>
      <c r="Q8820">
        <v>0</v>
      </c>
    </row>
    <row r="8821" spans="1:17" x14ac:dyDescent="0.2">
      <c r="A8821" t="s">
        <v>25844</v>
      </c>
      <c r="B8821" t="s">
        <v>86</v>
      </c>
      <c r="C8821" t="s">
        <v>247</v>
      </c>
      <c r="D8821" t="s">
        <v>17025</v>
      </c>
      <c r="E8821" t="s">
        <v>81</v>
      </c>
      <c r="F8821" t="s">
        <v>17019</v>
      </c>
      <c r="G8821">
        <v>3</v>
      </c>
      <c r="H8821">
        <v>0</v>
      </c>
      <c r="I8821">
        <v>0</v>
      </c>
      <c r="J8821">
        <v>0</v>
      </c>
      <c r="K8821">
        <v>0</v>
      </c>
      <c r="L8821">
        <v>0</v>
      </c>
      <c r="M8821">
        <v>0</v>
      </c>
      <c r="N8821">
        <v>0</v>
      </c>
      <c r="O8821">
        <v>0</v>
      </c>
      <c r="P8821">
        <v>0</v>
      </c>
      <c r="Q8821">
        <v>0</v>
      </c>
    </row>
    <row r="8822" spans="1:17" x14ac:dyDescent="0.2">
      <c r="A8822" t="s">
        <v>25845</v>
      </c>
      <c r="B8822" t="s">
        <v>86</v>
      </c>
      <c r="C8822" t="s">
        <v>248</v>
      </c>
      <c r="D8822" t="s">
        <v>17029</v>
      </c>
      <c r="E8822" t="s">
        <v>79</v>
      </c>
      <c r="F8822" t="s">
        <v>4875</v>
      </c>
      <c r="G8822">
        <v>0</v>
      </c>
      <c r="H8822">
        <v>3</v>
      </c>
      <c r="I8822">
        <v>1</v>
      </c>
      <c r="J8822">
        <v>2</v>
      </c>
      <c r="K8822">
        <v>0</v>
      </c>
      <c r="L8822">
        <v>0</v>
      </c>
      <c r="M8822">
        <v>0</v>
      </c>
      <c r="N8822">
        <v>0</v>
      </c>
      <c r="O8822">
        <v>0</v>
      </c>
      <c r="P8822">
        <v>0</v>
      </c>
      <c r="Q8822">
        <v>0</v>
      </c>
    </row>
    <row r="8823" spans="1:17" x14ac:dyDescent="0.2">
      <c r="A8823" t="s">
        <v>25846</v>
      </c>
      <c r="B8823" t="s">
        <v>86</v>
      </c>
      <c r="C8823" t="s">
        <v>248</v>
      </c>
      <c r="D8823" t="s">
        <v>17029</v>
      </c>
      <c r="E8823" t="s">
        <v>79</v>
      </c>
      <c r="F8823" t="s">
        <v>4877</v>
      </c>
      <c r="G8823">
        <v>0</v>
      </c>
      <c r="H8823">
        <v>3</v>
      </c>
      <c r="I8823">
        <v>1</v>
      </c>
      <c r="J8823">
        <v>2</v>
      </c>
      <c r="K8823">
        <v>0</v>
      </c>
      <c r="L8823">
        <v>0</v>
      </c>
      <c r="M8823">
        <v>0</v>
      </c>
      <c r="N8823">
        <v>0</v>
      </c>
      <c r="O8823">
        <v>0</v>
      </c>
      <c r="P8823">
        <v>0</v>
      </c>
      <c r="Q8823">
        <v>0</v>
      </c>
    </row>
    <row r="8824" spans="1:17" x14ac:dyDescent="0.2">
      <c r="A8824" t="s">
        <v>25847</v>
      </c>
      <c r="B8824" t="s">
        <v>86</v>
      </c>
      <c r="C8824" t="s">
        <v>248</v>
      </c>
      <c r="D8824" t="s">
        <v>17029</v>
      </c>
      <c r="E8824" t="s">
        <v>79</v>
      </c>
      <c r="F8824" t="s">
        <v>4879</v>
      </c>
      <c r="G8824">
        <v>0</v>
      </c>
      <c r="H8824">
        <v>0</v>
      </c>
      <c r="I8824">
        <v>0</v>
      </c>
      <c r="J8824">
        <v>0</v>
      </c>
      <c r="K8824">
        <v>0</v>
      </c>
      <c r="L8824">
        <v>0</v>
      </c>
      <c r="M8824">
        <v>3</v>
      </c>
      <c r="N8824">
        <v>0</v>
      </c>
      <c r="O8824">
        <v>0</v>
      </c>
      <c r="P8824">
        <v>0</v>
      </c>
      <c r="Q8824">
        <v>0</v>
      </c>
    </row>
    <row r="8825" spans="1:17" x14ac:dyDescent="0.2">
      <c r="A8825" t="s">
        <v>25848</v>
      </c>
      <c r="B8825" t="s">
        <v>86</v>
      </c>
      <c r="C8825" t="s">
        <v>248</v>
      </c>
      <c r="D8825" t="s">
        <v>17029</v>
      </c>
      <c r="E8825" t="s">
        <v>79</v>
      </c>
      <c r="F8825" t="s">
        <v>4881</v>
      </c>
      <c r="G8825">
        <v>0</v>
      </c>
      <c r="H8825">
        <v>3</v>
      </c>
      <c r="I8825">
        <v>1</v>
      </c>
      <c r="J8825">
        <v>2</v>
      </c>
      <c r="K8825">
        <v>0</v>
      </c>
      <c r="L8825">
        <v>0</v>
      </c>
      <c r="M8825">
        <v>0</v>
      </c>
      <c r="N8825">
        <v>0</v>
      </c>
      <c r="O8825">
        <v>0</v>
      </c>
      <c r="P8825">
        <v>0</v>
      </c>
      <c r="Q8825">
        <v>0</v>
      </c>
    </row>
    <row r="8826" spans="1:17" x14ac:dyDescent="0.2">
      <c r="A8826" t="s">
        <v>25849</v>
      </c>
      <c r="B8826" t="s">
        <v>86</v>
      </c>
      <c r="C8826" t="s">
        <v>248</v>
      </c>
      <c r="D8826" t="s">
        <v>17029</v>
      </c>
      <c r="E8826" t="s">
        <v>79</v>
      </c>
      <c r="F8826" t="s">
        <v>4883</v>
      </c>
      <c r="G8826">
        <v>0</v>
      </c>
      <c r="H8826">
        <v>3</v>
      </c>
      <c r="I8826">
        <v>1</v>
      </c>
      <c r="J8826">
        <v>2</v>
      </c>
      <c r="K8826">
        <v>0</v>
      </c>
      <c r="L8826">
        <v>0</v>
      </c>
      <c r="M8826">
        <v>0</v>
      </c>
      <c r="N8826">
        <v>0</v>
      </c>
      <c r="O8826">
        <v>0</v>
      </c>
      <c r="P8826">
        <v>0</v>
      </c>
      <c r="Q8826">
        <v>0</v>
      </c>
    </row>
    <row r="8827" spans="1:17" x14ac:dyDescent="0.2">
      <c r="A8827" t="s">
        <v>25850</v>
      </c>
      <c r="B8827" t="s">
        <v>86</v>
      </c>
      <c r="C8827" t="s">
        <v>248</v>
      </c>
      <c r="D8827" t="s">
        <v>17029</v>
      </c>
      <c r="E8827" t="s">
        <v>79</v>
      </c>
      <c r="F8827" t="s">
        <v>4885</v>
      </c>
      <c r="G8827">
        <v>0</v>
      </c>
      <c r="H8827">
        <v>0</v>
      </c>
      <c r="I8827">
        <v>0</v>
      </c>
      <c r="J8827">
        <v>0</v>
      </c>
      <c r="K8827">
        <v>0</v>
      </c>
      <c r="L8827">
        <v>0</v>
      </c>
      <c r="M8827">
        <v>3</v>
      </c>
      <c r="N8827">
        <v>0</v>
      </c>
      <c r="O8827">
        <v>0</v>
      </c>
      <c r="P8827">
        <v>0</v>
      </c>
      <c r="Q8827">
        <v>0</v>
      </c>
    </row>
    <row r="8828" spans="1:17" x14ac:dyDescent="0.2">
      <c r="A8828" t="s">
        <v>25851</v>
      </c>
      <c r="B8828" t="s">
        <v>86</v>
      </c>
      <c r="C8828" t="s">
        <v>248</v>
      </c>
      <c r="D8828" t="s">
        <v>17029</v>
      </c>
      <c r="E8828" t="s">
        <v>79</v>
      </c>
      <c r="F8828" t="s">
        <v>4887</v>
      </c>
      <c r="G8828">
        <v>0</v>
      </c>
      <c r="H8828">
        <v>3</v>
      </c>
      <c r="I8828">
        <v>1</v>
      </c>
      <c r="J8828">
        <v>2</v>
      </c>
      <c r="K8828">
        <v>0</v>
      </c>
      <c r="L8828">
        <v>0</v>
      </c>
      <c r="M8828">
        <v>0</v>
      </c>
      <c r="N8828">
        <v>0</v>
      </c>
      <c r="O8828">
        <v>0</v>
      </c>
      <c r="P8828">
        <v>0</v>
      </c>
      <c r="Q8828">
        <v>0</v>
      </c>
    </row>
    <row r="8829" spans="1:17" x14ac:dyDescent="0.2">
      <c r="A8829" t="s">
        <v>25852</v>
      </c>
      <c r="B8829" t="s">
        <v>86</v>
      </c>
      <c r="C8829" t="s">
        <v>248</v>
      </c>
      <c r="D8829" t="s">
        <v>17029</v>
      </c>
      <c r="E8829" t="s">
        <v>79</v>
      </c>
      <c r="F8829" t="s">
        <v>4889</v>
      </c>
      <c r="G8829">
        <v>0</v>
      </c>
      <c r="H8829">
        <v>0</v>
      </c>
      <c r="I8829">
        <v>0</v>
      </c>
      <c r="J8829">
        <v>0</v>
      </c>
      <c r="K8829">
        <v>0</v>
      </c>
      <c r="L8829">
        <v>0</v>
      </c>
      <c r="M8829">
        <v>3</v>
      </c>
      <c r="N8829">
        <v>0</v>
      </c>
      <c r="O8829">
        <v>0</v>
      </c>
      <c r="P8829">
        <v>0</v>
      </c>
      <c r="Q8829">
        <v>0</v>
      </c>
    </row>
    <row r="8830" spans="1:17" x14ac:dyDescent="0.2">
      <c r="A8830" t="s">
        <v>25853</v>
      </c>
      <c r="B8830" t="s">
        <v>86</v>
      </c>
      <c r="C8830" t="s">
        <v>248</v>
      </c>
      <c r="D8830" t="s">
        <v>17029</v>
      </c>
      <c r="E8830" t="s">
        <v>79</v>
      </c>
      <c r="F8830" t="s">
        <v>4871</v>
      </c>
      <c r="G8830">
        <v>0</v>
      </c>
      <c r="H8830">
        <v>0</v>
      </c>
      <c r="I8830">
        <v>0</v>
      </c>
      <c r="J8830">
        <v>0</v>
      </c>
      <c r="K8830">
        <v>0</v>
      </c>
      <c r="L8830">
        <v>0</v>
      </c>
      <c r="M8830">
        <v>0</v>
      </c>
      <c r="N8830">
        <v>3</v>
      </c>
      <c r="O8830">
        <v>3</v>
      </c>
      <c r="P8830">
        <v>0</v>
      </c>
      <c r="Q8830">
        <v>0</v>
      </c>
    </row>
    <row r="8831" spans="1:17" x14ac:dyDescent="0.2">
      <c r="A8831" t="s">
        <v>25854</v>
      </c>
      <c r="B8831" t="s">
        <v>86</v>
      </c>
      <c r="C8831" t="s">
        <v>248</v>
      </c>
      <c r="D8831" t="s">
        <v>17029</v>
      </c>
      <c r="E8831" t="s">
        <v>79</v>
      </c>
      <c r="F8831" t="s">
        <v>4873</v>
      </c>
      <c r="G8831">
        <v>0</v>
      </c>
      <c r="H8831">
        <v>0</v>
      </c>
      <c r="I8831">
        <v>0</v>
      </c>
      <c r="J8831">
        <v>0</v>
      </c>
      <c r="K8831">
        <v>0</v>
      </c>
      <c r="L8831">
        <v>0</v>
      </c>
      <c r="M8831">
        <v>0</v>
      </c>
      <c r="N8831">
        <v>2</v>
      </c>
      <c r="O8831">
        <v>2</v>
      </c>
      <c r="P8831">
        <v>0</v>
      </c>
      <c r="Q8831">
        <v>0</v>
      </c>
    </row>
    <row r="8832" spans="1:17" x14ac:dyDescent="0.2">
      <c r="A8832" t="s">
        <v>25855</v>
      </c>
      <c r="B8832" t="s">
        <v>86</v>
      </c>
      <c r="C8832" t="s">
        <v>248</v>
      </c>
      <c r="D8832" t="s">
        <v>17029</v>
      </c>
      <c r="E8832" t="s">
        <v>79</v>
      </c>
      <c r="F8832" t="s">
        <v>17019</v>
      </c>
      <c r="G8832">
        <v>3</v>
      </c>
      <c r="H8832">
        <v>0</v>
      </c>
      <c r="I8832">
        <v>0</v>
      </c>
      <c r="J8832">
        <v>0</v>
      </c>
      <c r="K8832">
        <v>0</v>
      </c>
      <c r="L8832">
        <v>0</v>
      </c>
      <c r="M8832">
        <v>0</v>
      </c>
      <c r="N8832">
        <v>0</v>
      </c>
      <c r="O8832">
        <v>0</v>
      </c>
      <c r="P8832">
        <v>0</v>
      </c>
      <c r="Q8832">
        <v>0</v>
      </c>
    </row>
    <row r="8833" spans="1:17" x14ac:dyDescent="0.2">
      <c r="A8833" t="s">
        <v>25856</v>
      </c>
      <c r="B8833" t="s">
        <v>86</v>
      </c>
      <c r="C8833" t="s">
        <v>248</v>
      </c>
      <c r="D8833" t="s">
        <v>17029</v>
      </c>
      <c r="E8833" t="s">
        <v>81</v>
      </c>
      <c r="F8833" t="s">
        <v>4875</v>
      </c>
      <c r="G8833">
        <v>0</v>
      </c>
      <c r="H8833">
        <v>2</v>
      </c>
      <c r="I8833">
        <v>1</v>
      </c>
      <c r="J8833">
        <v>1</v>
      </c>
      <c r="K8833">
        <v>0</v>
      </c>
      <c r="L8833">
        <v>0</v>
      </c>
      <c r="M8833">
        <v>0</v>
      </c>
      <c r="N8833">
        <v>0</v>
      </c>
      <c r="O8833">
        <v>0</v>
      </c>
      <c r="P8833">
        <v>0</v>
      </c>
      <c r="Q8833">
        <v>0</v>
      </c>
    </row>
    <row r="8834" spans="1:17" x14ac:dyDescent="0.2">
      <c r="A8834" t="s">
        <v>25857</v>
      </c>
      <c r="B8834" t="s">
        <v>86</v>
      </c>
      <c r="C8834" t="s">
        <v>248</v>
      </c>
      <c r="D8834" t="s">
        <v>17029</v>
      </c>
      <c r="E8834" t="s">
        <v>81</v>
      </c>
      <c r="F8834" t="s">
        <v>4877</v>
      </c>
      <c r="G8834">
        <v>0</v>
      </c>
      <c r="H8834">
        <v>2</v>
      </c>
      <c r="I8834">
        <v>1</v>
      </c>
      <c r="J8834">
        <v>1</v>
      </c>
      <c r="K8834">
        <v>0</v>
      </c>
      <c r="L8834">
        <v>0</v>
      </c>
      <c r="M8834">
        <v>0</v>
      </c>
      <c r="N8834">
        <v>0</v>
      </c>
      <c r="O8834">
        <v>0</v>
      </c>
      <c r="P8834">
        <v>0</v>
      </c>
      <c r="Q8834">
        <v>0</v>
      </c>
    </row>
    <row r="8835" spans="1:17" x14ac:dyDescent="0.2">
      <c r="A8835" t="s">
        <v>25858</v>
      </c>
      <c r="B8835" t="s">
        <v>86</v>
      </c>
      <c r="C8835" t="s">
        <v>248</v>
      </c>
      <c r="D8835" t="s">
        <v>17029</v>
      </c>
      <c r="E8835" t="s">
        <v>81</v>
      </c>
      <c r="F8835" t="s">
        <v>4879</v>
      </c>
      <c r="G8835">
        <v>0</v>
      </c>
      <c r="H8835">
        <v>0</v>
      </c>
      <c r="I8835">
        <v>0</v>
      </c>
      <c r="J8835">
        <v>0</v>
      </c>
      <c r="K8835">
        <v>0</v>
      </c>
      <c r="L8835">
        <v>0</v>
      </c>
      <c r="M8835">
        <v>2</v>
      </c>
      <c r="N8835">
        <v>0</v>
      </c>
      <c r="O8835">
        <v>0</v>
      </c>
      <c r="P8835">
        <v>0</v>
      </c>
      <c r="Q8835">
        <v>0</v>
      </c>
    </row>
    <row r="8836" spans="1:17" x14ac:dyDescent="0.2">
      <c r="A8836" t="s">
        <v>25859</v>
      </c>
      <c r="B8836" t="s">
        <v>86</v>
      </c>
      <c r="C8836" t="s">
        <v>248</v>
      </c>
      <c r="D8836" t="s">
        <v>17029</v>
      </c>
      <c r="E8836" t="s">
        <v>81</v>
      </c>
      <c r="F8836" t="s">
        <v>4881</v>
      </c>
      <c r="G8836">
        <v>0</v>
      </c>
      <c r="H8836">
        <v>2</v>
      </c>
      <c r="I8836">
        <v>1</v>
      </c>
      <c r="J8836">
        <v>1</v>
      </c>
      <c r="K8836">
        <v>0</v>
      </c>
      <c r="L8836">
        <v>0</v>
      </c>
      <c r="M8836">
        <v>0</v>
      </c>
      <c r="N8836">
        <v>0</v>
      </c>
      <c r="O8836">
        <v>0</v>
      </c>
      <c r="P8836">
        <v>0</v>
      </c>
      <c r="Q8836">
        <v>0</v>
      </c>
    </row>
    <row r="8837" spans="1:17" x14ac:dyDescent="0.2">
      <c r="A8837" t="s">
        <v>25860</v>
      </c>
      <c r="B8837" t="s">
        <v>86</v>
      </c>
      <c r="C8837" t="s">
        <v>248</v>
      </c>
      <c r="D8837" t="s">
        <v>17029</v>
      </c>
      <c r="E8837" t="s">
        <v>81</v>
      </c>
      <c r="F8837" t="s">
        <v>4883</v>
      </c>
      <c r="G8837">
        <v>0</v>
      </c>
      <c r="H8837">
        <v>2</v>
      </c>
      <c r="I8837">
        <v>1</v>
      </c>
      <c r="J8837">
        <v>1</v>
      </c>
      <c r="K8837">
        <v>0</v>
      </c>
      <c r="L8837">
        <v>0</v>
      </c>
      <c r="M8837">
        <v>0</v>
      </c>
      <c r="N8837">
        <v>0</v>
      </c>
      <c r="O8837">
        <v>0</v>
      </c>
      <c r="P8837">
        <v>0</v>
      </c>
      <c r="Q8837">
        <v>0</v>
      </c>
    </row>
    <row r="8838" spans="1:17" x14ac:dyDescent="0.2">
      <c r="A8838" t="s">
        <v>25861</v>
      </c>
      <c r="B8838" t="s">
        <v>86</v>
      </c>
      <c r="C8838" t="s">
        <v>248</v>
      </c>
      <c r="D8838" t="s">
        <v>17029</v>
      </c>
      <c r="E8838" t="s">
        <v>81</v>
      </c>
      <c r="F8838" t="s">
        <v>4885</v>
      </c>
      <c r="G8838">
        <v>0</v>
      </c>
      <c r="H8838">
        <v>0</v>
      </c>
      <c r="I8838">
        <v>0</v>
      </c>
      <c r="J8838">
        <v>0</v>
      </c>
      <c r="K8838">
        <v>0</v>
      </c>
      <c r="L8838">
        <v>0</v>
      </c>
      <c r="M8838">
        <v>2</v>
      </c>
      <c r="N8838">
        <v>0</v>
      </c>
      <c r="O8838">
        <v>0</v>
      </c>
      <c r="P8838">
        <v>0</v>
      </c>
      <c r="Q8838">
        <v>0</v>
      </c>
    </row>
    <row r="8839" spans="1:17" x14ac:dyDescent="0.2">
      <c r="A8839" t="s">
        <v>25862</v>
      </c>
      <c r="B8839" t="s">
        <v>86</v>
      </c>
      <c r="C8839" t="s">
        <v>248</v>
      </c>
      <c r="D8839" t="s">
        <v>17029</v>
      </c>
      <c r="E8839" t="s">
        <v>81</v>
      </c>
      <c r="F8839" t="s">
        <v>4887</v>
      </c>
      <c r="G8839">
        <v>0</v>
      </c>
      <c r="H8839">
        <v>2</v>
      </c>
      <c r="I8839">
        <v>1</v>
      </c>
      <c r="J8839">
        <v>1</v>
      </c>
      <c r="K8839">
        <v>0</v>
      </c>
      <c r="L8839">
        <v>0</v>
      </c>
      <c r="M8839">
        <v>0</v>
      </c>
      <c r="N8839">
        <v>0</v>
      </c>
      <c r="O8839">
        <v>0</v>
      </c>
      <c r="P8839">
        <v>0</v>
      </c>
      <c r="Q8839">
        <v>0</v>
      </c>
    </row>
    <row r="8840" spans="1:17" x14ac:dyDescent="0.2">
      <c r="A8840" t="s">
        <v>25863</v>
      </c>
      <c r="B8840" t="s">
        <v>86</v>
      </c>
      <c r="C8840" t="s">
        <v>248</v>
      </c>
      <c r="D8840" t="s">
        <v>17029</v>
      </c>
      <c r="E8840" t="s">
        <v>81</v>
      </c>
      <c r="F8840" t="s">
        <v>4889</v>
      </c>
      <c r="G8840">
        <v>0</v>
      </c>
      <c r="H8840">
        <v>0</v>
      </c>
      <c r="I8840">
        <v>0</v>
      </c>
      <c r="J8840">
        <v>0</v>
      </c>
      <c r="K8840">
        <v>0</v>
      </c>
      <c r="L8840">
        <v>0</v>
      </c>
      <c r="M8840">
        <v>2</v>
      </c>
      <c r="N8840">
        <v>0</v>
      </c>
      <c r="O8840">
        <v>0</v>
      </c>
      <c r="P8840">
        <v>0</v>
      </c>
      <c r="Q8840">
        <v>0</v>
      </c>
    </row>
    <row r="8841" spans="1:17" x14ac:dyDescent="0.2">
      <c r="A8841" t="s">
        <v>25864</v>
      </c>
      <c r="B8841" t="s">
        <v>86</v>
      </c>
      <c r="C8841" t="s">
        <v>248</v>
      </c>
      <c r="D8841" t="s">
        <v>17029</v>
      </c>
      <c r="E8841" t="s">
        <v>81</v>
      </c>
      <c r="F8841" t="s">
        <v>4871</v>
      </c>
      <c r="G8841">
        <v>0</v>
      </c>
      <c r="H8841">
        <v>0</v>
      </c>
      <c r="I8841">
        <v>0</v>
      </c>
      <c r="J8841">
        <v>0</v>
      </c>
      <c r="K8841">
        <v>0</v>
      </c>
      <c r="L8841">
        <v>0</v>
      </c>
      <c r="M8841">
        <v>0</v>
      </c>
      <c r="N8841">
        <v>2</v>
      </c>
      <c r="O8841">
        <v>2</v>
      </c>
      <c r="P8841">
        <v>0</v>
      </c>
      <c r="Q8841">
        <v>0</v>
      </c>
    </row>
    <row r="8842" spans="1:17" x14ac:dyDescent="0.2">
      <c r="A8842" t="s">
        <v>25865</v>
      </c>
      <c r="B8842" t="s">
        <v>86</v>
      </c>
      <c r="C8842" t="s">
        <v>248</v>
      </c>
      <c r="D8842" t="s">
        <v>17029</v>
      </c>
      <c r="E8842" t="s">
        <v>81</v>
      </c>
      <c r="F8842" t="s">
        <v>4873</v>
      </c>
      <c r="G8842">
        <v>0</v>
      </c>
      <c r="H8842">
        <v>0</v>
      </c>
      <c r="I8842">
        <v>0</v>
      </c>
      <c r="J8842">
        <v>0</v>
      </c>
      <c r="K8842">
        <v>0</v>
      </c>
      <c r="L8842">
        <v>0</v>
      </c>
      <c r="M8842">
        <v>0</v>
      </c>
      <c r="N8842">
        <v>2</v>
      </c>
      <c r="O8842">
        <v>2</v>
      </c>
      <c r="P8842">
        <v>0</v>
      </c>
      <c r="Q8842">
        <v>0</v>
      </c>
    </row>
    <row r="8843" spans="1:17" x14ac:dyDescent="0.2">
      <c r="A8843" t="s">
        <v>25866</v>
      </c>
      <c r="B8843" t="s">
        <v>86</v>
      </c>
      <c r="C8843" t="s">
        <v>248</v>
      </c>
      <c r="D8843" t="s">
        <v>17029</v>
      </c>
      <c r="E8843" t="s">
        <v>81</v>
      </c>
      <c r="F8843" t="s">
        <v>17019</v>
      </c>
      <c r="G8843">
        <v>2</v>
      </c>
      <c r="H8843">
        <v>0</v>
      </c>
      <c r="I8843">
        <v>0</v>
      </c>
      <c r="J8843">
        <v>0</v>
      </c>
      <c r="K8843">
        <v>0</v>
      </c>
      <c r="L8843">
        <v>0</v>
      </c>
      <c r="M8843">
        <v>0</v>
      </c>
      <c r="N8843">
        <v>0</v>
      </c>
      <c r="O8843">
        <v>0</v>
      </c>
      <c r="P8843">
        <v>0</v>
      </c>
      <c r="Q8843">
        <v>0</v>
      </c>
    </row>
    <row r="8844" spans="1:17" x14ac:dyDescent="0.2">
      <c r="A8844" t="s">
        <v>25867</v>
      </c>
      <c r="B8844" t="s">
        <v>86</v>
      </c>
      <c r="C8844" t="s">
        <v>248</v>
      </c>
      <c r="D8844" t="s">
        <v>17021</v>
      </c>
      <c r="E8844" t="s">
        <v>81</v>
      </c>
      <c r="F8844" t="s">
        <v>17022</v>
      </c>
      <c r="G8844">
        <v>0</v>
      </c>
      <c r="H8844">
        <v>0</v>
      </c>
      <c r="I8844">
        <v>0</v>
      </c>
      <c r="J8844">
        <v>0</v>
      </c>
      <c r="K8844">
        <v>0</v>
      </c>
      <c r="L8844">
        <v>0</v>
      </c>
      <c r="M8844">
        <v>0</v>
      </c>
      <c r="N8844">
        <v>1</v>
      </c>
      <c r="O8844">
        <v>1</v>
      </c>
      <c r="P8844">
        <v>0</v>
      </c>
      <c r="Q8844">
        <v>0</v>
      </c>
    </row>
    <row r="8845" spans="1:17" x14ac:dyDescent="0.2">
      <c r="A8845" t="s">
        <v>25868</v>
      </c>
      <c r="B8845" t="s">
        <v>86</v>
      </c>
      <c r="C8845" t="s">
        <v>248</v>
      </c>
      <c r="D8845" t="s">
        <v>17021</v>
      </c>
      <c r="E8845" t="s">
        <v>81</v>
      </c>
      <c r="F8845" t="s">
        <v>17019</v>
      </c>
      <c r="G8845">
        <v>1</v>
      </c>
      <c r="H8845">
        <v>0</v>
      </c>
      <c r="I8845">
        <v>0</v>
      </c>
      <c r="J8845">
        <v>0</v>
      </c>
      <c r="K8845">
        <v>0</v>
      </c>
      <c r="L8845">
        <v>0</v>
      </c>
      <c r="M8845">
        <v>0</v>
      </c>
      <c r="N8845">
        <v>0</v>
      </c>
      <c r="O8845">
        <v>0</v>
      </c>
      <c r="P8845">
        <v>0</v>
      </c>
      <c r="Q8845">
        <v>0</v>
      </c>
    </row>
    <row r="8846" spans="1:17" x14ac:dyDescent="0.2">
      <c r="A8846" t="s">
        <v>25869</v>
      </c>
      <c r="B8846" t="s">
        <v>86</v>
      </c>
      <c r="C8846" t="s">
        <v>249</v>
      </c>
      <c r="D8846" t="s">
        <v>17029</v>
      </c>
      <c r="E8846" t="s">
        <v>79</v>
      </c>
      <c r="F8846" t="s">
        <v>4875</v>
      </c>
      <c r="G8846">
        <v>0</v>
      </c>
      <c r="H8846">
        <v>10</v>
      </c>
      <c r="I8846">
        <v>1</v>
      </c>
      <c r="J8846">
        <v>7</v>
      </c>
      <c r="K8846">
        <v>1</v>
      </c>
      <c r="L8846">
        <v>1</v>
      </c>
      <c r="M8846">
        <v>0</v>
      </c>
      <c r="N8846">
        <v>0</v>
      </c>
      <c r="O8846">
        <v>0</v>
      </c>
      <c r="P8846">
        <v>0</v>
      </c>
      <c r="Q8846">
        <v>0</v>
      </c>
    </row>
    <row r="8847" spans="1:17" x14ac:dyDescent="0.2">
      <c r="A8847" t="s">
        <v>25870</v>
      </c>
      <c r="B8847" t="s">
        <v>86</v>
      </c>
      <c r="C8847" t="s">
        <v>249</v>
      </c>
      <c r="D8847" t="s">
        <v>17029</v>
      </c>
      <c r="E8847" t="s">
        <v>79</v>
      </c>
      <c r="F8847" t="s">
        <v>4877</v>
      </c>
      <c r="G8847">
        <v>0</v>
      </c>
      <c r="H8847">
        <v>10</v>
      </c>
      <c r="I8847">
        <v>1</v>
      </c>
      <c r="J8847">
        <v>7</v>
      </c>
      <c r="K8847">
        <v>0</v>
      </c>
      <c r="L8847">
        <v>2</v>
      </c>
      <c r="M8847">
        <v>0</v>
      </c>
      <c r="N8847">
        <v>0</v>
      </c>
      <c r="O8847">
        <v>0</v>
      </c>
      <c r="P8847">
        <v>0</v>
      </c>
      <c r="Q8847">
        <v>0</v>
      </c>
    </row>
    <row r="8848" spans="1:17" x14ac:dyDescent="0.2">
      <c r="A8848" t="s">
        <v>25871</v>
      </c>
      <c r="B8848" t="s">
        <v>86</v>
      </c>
      <c r="C8848" t="s">
        <v>249</v>
      </c>
      <c r="D8848" t="s">
        <v>17029</v>
      </c>
      <c r="E8848" t="s">
        <v>79</v>
      </c>
      <c r="F8848" t="s">
        <v>4879</v>
      </c>
      <c r="G8848">
        <v>0</v>
      </c>
      <c r="H8848">
        <v>0</v>
      </c>
      <c r="I8848">
        <v>0</v>
      </c>
      <c r="J8848">
        <v>0</v>
      </c>
      <c r="K8848">
        <v>0</v>
      </c>
      <c r="L8848">
        <v>0</v>
      </c>
      <c r="M8848">
        <v>10</v>
      </c>
      <c r="N8848">
        <v>0</v>
      </c>
      <c r="O8848">
        <v>0</v>
      </c>
      <c r="P8848">
        <v>0</v>
      </c>
      <c r="Q8848">
        <v>0</v>
      </c>
    </row>
    <row r="8849" spans="1:17" x14ac:dyDescent="0.2">
      <c r="A8849" t="s">
        <v>25872</v>
      </c>
      <c r="B8849" t="s">
        <v>86</v>
      </c>
      <c r="C8849" t="s">
        <v>249</v>
      </c>
      <c r="D8849" t="s">
        <v>17029</v>
      </c>
      <c r="E8849" t="s">
        <v>79</v>
      </c>
      <c r="F8849" t="s">
        <v>4881</v>
      </c>
      <c r="G8849">
        <v>0</v>
      </c>
      <c r="H8849">
        <v>10</v>
      </c>
      <c r="I8849">
        <v>1</v>
      </c>
      <c r="J8849">
        <v>7</v>
      </c>
      <c r="K8849">
        <v>0</v>
      </c>
      <c r="L8849">
        <v>2</v>
      </c>
      <c r="M8849">
        <v>0</v>
      </c>
      <c r="N8849">
        <v>0</v>
      </c>
      <c r="O8849">
        <v>0</v>
      </c>
      <c r="P8849">
        <v>0</v>
      </c>
      <c r="Q8849">
        <v>0</v>
      </c>
    </row>
    <row r="8850" spans="1:17" x14ac:dyDescent="0.2">
      <c r="A8850" t="s">
        <v>25873</v>
      </c>
      <c r="B8850" t="s">
        <v>86</v>
      </c>
      <c r="C8850" t="s">
        <v>249</v>
      </c>
      <c r="D8850" t="s">
        <v>17029</v>
      </c>
      <c r="E8850" t="s">
        <v>79</v>
      </c>
      <c r="F8850" t="s">
        <v>4883</v>
      </c>
      <c r="G8850">
        <v>0</v>
      </c>
      <c r="H8850">
        <v>10</v>
      </c>
      <c r="I8850">
        <v>1</v>
      </c>
      <c r="J8850">
        <v>7</v>
      </c>
      <c r="K8850">
        <v>0</v>
      </c>
      <c r="L8850">
        <v>2</v>
      </c>
      <c r="M8850">
        <v>0</v>
      </c>
      <c r="N8850">
        <v>0</v>
      </c>
      <c r="O8850">
        <v>0</v>
      </c>
      <c r="P8850">
        <v>0</v>
      </c>
      <c r="Q8850">
        <v>0</v>
      </c>
    </row>
    <row r="8851" spans="1:17" x14ac:dyDescent="0.2">
      <c r="A8851" t="s">
        <v>25874</v>
      </c>
      <c r="B8851" t="s">
        <v>86</v>
      </c>
      <c r="C8851" t="s">
        <v>249</v>
      </c>
      <c r="D8851" t="s">
        <v>17029</v>
      </c>
      <c r="E8851" t="s">
        <v>79</v>
      </c>
      <c r="F8851" t="s">
        <v>4885</v>
      </c>
      <c r="G8851">
        <v>0</v>
      </c>
      <c r="H8851">
        <v>0</v>
      </c>
      <c r="I8851">
        <v>0</v>
      </c>
      <c r="J8851">
        <v>0</v>
      </c>
      <c r="K8851">
        <v>0</v>
      </c>
      <c r="L8851">
        <v>0</v>
      </c>
      <c r="M8851">
        <v>10</v>
      </c>
      <c r="N8851">
        <v>0</v>
      </c>
      <c r="O8851">
        <v>0</v>
      </c>
      <c r="P8851">
        <v>0</v>
      </c>
      <c r="Q8851">
        <v>0</v>
      </c>
    </row>
    <row r="8852" spans="1:17" x14ac:dyDescent="0.2">
      <c r="A8852" t="s">
        <v>25875</v>
      </c>
      <c r="B8852" t="s">
        <v>86</v>
      </c>
      <c r="C8852" t="s">
        <v>249</v>
      </c>
      <c r="D8852" t="s">
        <v>17029</v>
      </c>
      <c r="E8852" t="s">
        <v>79</v>
      </c>
      <c r="F8852" t="s">
        <v>4887</v>
      </c>
      <c r="G8852">
        <v>0</v>
      </c>
      <c r="H8852">
        <v>10</v>
      </c>
      <c r="I8852">
        <v>1</v>
      </c>
      <c r="J8852">
        <v>7</v>
      </c>
      <c r="K8852">
        <v>1</v>
      </c>
      <c r="L8852">
        <v>1</v>
      </c>
      <c r="M8852">
        <v>0</v>
      </c>
      <c r="N8852">
        <v>0</v>
      </c>
      <c r="O8852">
        <v>0</v>
      </c>
      <c r="P8852">
        <v>0</v>
      </c>
      <c r="Q8852">
        <v>0</v>
      </c>
    </row>
    <row r="8853" spans="1:17" x14ac:dyDescent="0.2">
      <c r="A8853" t="s">
        <v>25876</v>
      </c>
      <c r="B8853" t="s">
        <v>86</v>
      </c>
      <c r="C8853" t="s">
        <v>249</v>
      </c>
      <c r="D8853" t="s">
        <v>17029</v>
      </c>
      <c r="E8853" t="s">
        <v>79</v>
      </c>
      <c r="F8853" t="s">
        <v>4889</v>
      </c>
      <c r="G8853">
        <v>0</v>
      </c>
      <c r="H8853">
        <v>0</v>
      </c>
      <c r="I8853">
        <v>0</v>
      </c>
      <c r="J8853">
        <v>0</v>
      </c>
      <c r="K8853">
        <v>0</v>
      </c>
      <c r="L8853">
        <v>0</v>
      </c>
      <c r="M8853">
        <v>10</v>
      </c>
      <c r="N8853">
        <v>0</v>
      </c>
      <c r="O8853">
        <v>0</v>
      </c>
      <c r="P8853">
        <v>0</v>
      </c>
      <c r="Q8853">
        <v>0</v>
      </c>
    </row>
    <row r="8854" spans="1:17" x14ac:dyDescent="0.2">
      <c r="A8854" t="s">
        <v>25877</v>
      </c>
      <c r="B8854" t="s">
        <v>86</v>
      </c>
      <c r="C8854" t="s">
        <v>249</v>
      </c>
      <c r="D8854" t="s">
        <v>17029</v>
      </c>
      <c r="E8854" t="s">
        <v>79</v>
      </c>
      <c r="F8854" t="s">
        <v>4871</v>
      </c>
      <c r="G8854">
        <v>0</v>
      </c>
      <c r="H8854">
        <v>0</v>
      </c>
      <c r="I8854">
        <v>0</v>
      </c>
      <c r="J8854">
        <v>0</v>
      </c>
      <c r="K8854">
        <v>0</v>
      </c>
      <c r="L8854">
        <v>0</v>
      </c>
      <c r="M8854">
        <v>0</v>
      </c>
      <c r="N8854">
        <v>9</v>
      </c>
      <c r="O8854">
        <v>9</v>
      </c>
      <c r="P8854">
        <v>0</v>
      </c>
      <c r="Q8854">
        <v>0</v>
      </c>
    </row>
    <row r="8855" spans="1:17" x14ac:dyDescent="0.2">
      <c r="A8855" t="s">
        <v>25878</v>
      </c>
      <c r="B8855" t="s">
        <v>86</v>
      </c>
      <c r="C8855" t="s">
        <v>249</v>
      </c>
      <c r="D8855" t="s">
        <v>17029</v>
      </c>
      <c r="E8855" t="s">
        <v>79</v>
      </c>
      <c r="F8855" t="s">
        <v>4873</v>
      </c>
      <c r="G8855">
        <v>0</v>
      </c>
      <c r="H8855">
        <v>0</v>
      </c>
      <c r="I8855">
        <v>0</v>
      </c>
      <c r="J8855">
        <v>0</v>
      </c>
      <c r="K8855">
        <v>0</v>
      </c>
      <c r="L8855">
        <v>0</v>
      </c>
      <c r="M8855">
        <v>0</v>
      </c>
      <c r="N8855">
        <v>9</v>
      </c>
      <c r="O8855">
        <v>9</v>
      </c>
      <c r="P8855">
        <v>0</v>
      </c>
      <c r="Q8855">
        <v>0</v>
      </c>
    </row>
    <row r="8856" spans="1:17" x14ac:dyDescent="0.2">
      <c r="A8856" t="s">
        <v>25879</v>
      </c>
      <c r="B8856" t="s">
        <v>86</v>
      </c>
      <c r="C8856" t="s">
        <v>249</v>
      </c>
      <c r="D8856" t="s">
        <v>17029</v>
      </c>
      <c r="E8856" t="s">
        <v>79</v>
      </c>
      <c r="F8856" t="s">
        <v>17019</v>
      </c>
      <c r="G8856">
        <v>10</v>
      </c>
      <c r="H8856">
        <v>0</v>
      </c>
      <c r="I8856">
        <v>0</v>
      </c>
      <c r="J8856">
        <v>0</v>
      </c>
      <c r="K8856">
        <v>0</v>
      </c>
      <c r="L8856">
        <v>0</v>
      </c>
      <c r="M8856">
        <v>0</v>
      </c>
      <c r="N8856">
        <v>0</v>
      </c>
      <c r="O8856">
        <v>0</v>
      </c>
      <c r="P8856">
        <v>0</v>
      </c>
      <c r="Q8856">
        <v>0</v>
      </c>
    </row>
    <row r="8857" spans="1:17" x14ac:dyDescent="0.2">
      <c r="A8857" t="s">
        <v>25880</v>
      </c>
      <c r="B8857" t="s">
        <v>86</v>
      </c>
      <c r="C8857" t="s">
        <v>249</v>
      </c>
      <c r="D8857" t="s">
        <v>17029</v>
      </c>
      <c r="E8857" t="s">
        <v>81</v>
      </c>
      <c r="F8857" t="s">
        <v>4875</v>
      </c>
      <c r="G8857">
        <v>0</v>
      </c>
      <c r="H8857">
        <v>23</v>
      </c>
      <c r="I8857">
        <v>2</v>
      </c>
      <c r="J8857">
        <v>20</v>
      </c>
      <c r="K8857">
        <v>1</v>
      </c>
      <c r="L8857">
        <v>0</v>
      </c>
      <c r="M8857">
        <v>0</v>
      </c>
      <c r="N8857">
        <v>0</v>
      </c>
      <c r="O8857">
        <v>0</v>
      </c>
      <c r="P8857">
        <v>0</v>
      </c>
      <c r="Q8857">
        <v>0</v>
      </c>
    </row>
    <row r="8858" spans="1:17" x14ac:dyDescent="0.2">
      <c r="A8858" t="s">
        <v>25881</v>
      </c>
      <c r="B8858" t="s">
        <v>86</v>
      </c>
      <c r="C8858" t="s">
        <v>249</v>
      </c>
      <c r="D8858" t="s">
        <v>17029</v>
      </c>
      <c r="E8858" t="s">
        <v>81</v>
      </c>
      <c r="F8858" t="s">
        <v>4877</v>
      </c>
      <c r="G8858">
        <v>0</v>
      </c>
      <c r="H8858">
        <v>23</v>
      </c>
      <c r="I8858">
        <v>2</v>
      </c>
      <c r="J8858">
        <v>15</v>
      </c>
      <c r="K8858">
        <v>6</v>
      </c>
      <c r="L8858">
        <v>0</v>
      </c>
      <c r="M8858">
        <v>0</v>
      </c>
      <c r="N8858">
        <v>0</v>
      </c>
      <c r="O8858">
        <v>0</v>
      </c>
      <c r="P8858">
        <v>0</v>
      </c>
      <c r="Q8858">
        <v>0</v>
      </c>
    </row>
    <row r="8859" spans="1:17" x14ac:dyDescent="0.2">
      <c r="A8859" t="s">
        <v>25882</v>
      </c>
      <c r="B8859" t="s">
        <v>86</v>
      </c>
      <c r="C8859" t="s">
        <v>249</v>
      </c>
      <c r="D8859" t="s">
        <v>17029</v>
      </c>
      <c r="E8859" t="s">
        <v>81</v>
      </c>
      <c r="F8859" t="s">
        <v>4879</v>
      </c>
      <c r="G8859">
        <v>0</v>
      </c>
      <c r="H8859">
        <v>0</v>
      </c>
      <c r="I8859">
        <v>0</v>
      </c>
      <c r="J8859">
        <v>0</v>
      </c>
      <c r="K8859">
        <v>0</v>
      </c>
      <c r="L8859">
        <v>0</v>
      </c>
      <c r="M8859">
        <v>23</v>
      </c>
      <c r="N8859">
        <v>0</v>
      </c>
      <c r="O8859">
        <v>0</v>
      </c>
      <c r="P8859">
        <v>0</v>
      </c>
      <c r="Q8859">
        <v>0</v>
      </c>
    </row>
    <row r="8860" spans="1:17" x14ac:dyDescent="0.2">
      <c r="A8860" t="s">
        <v>25883</v>
      </c>
      <c r="B8860" t="s">
        <v>86</v>
      </c>
      <c r="C8860" t="s">
        <v>249</v>
      </c>
      <c r="D8860" t="s">
        <v>17029</v>
      </c>
      <c r="E8860" t="s">
        <v>81</v>
      </c>
      <c r="F8860" t="s">
        <v>4881</v>
      </c>
      <c r="G8860">
        <v>0</v>
      </c>
      <c r="H8860">
        <v>23</v>
      </c>
      <c r="I8860">
        <v>2</v>
      </c>
      <c r="J8860">
        <v>15</v>
      </c>
      <c r="K8860">
        <v>6</v>
      </c>
      <c r="L8860">
        <v>0</v>
      </c>
      <c r="M8860">
        <v>0</v>
      </c>
      <c r="N8860">
        <v>0</v>
      </c>
      <c r="O8860">
        <v>0</v>
      </c>
      <c r="P8860">
        <v>0</v>
      </c>
      <c r="Q8860">
        <v>0</v>
      </c>
    </row>
    <row r="8861" spans="1:17" x14ac:dyDescent="0.2">
      <c r="A8861" t="s">
        <v>25884</v>
      </c>
      <c r="B8861" t="s">
        <v>86</v>
      </c>
      <c r="C8861" t="s">
        <v>249</v>
      </c>
      <c r="D8861" t="s">
        <v>17029</v>
      </c>
      <c r="E8861" t="s">
        <v>81</v>
      </c>
      <c r="F8861" t="s">
        <v>4883</v>
      </c>
      <c r="G8861">
        <v>0</v>
      </c>
      <c r="H8861">
        <v>23</v>
      </c>
      <c r="I8861">
        <v>2</v>
      </c>
      <c r="J8861">
        <v>19</v>
      </c>
      <c r="K8861">
        <v>2</v>
      </c>
      <c r="L8861">
        <v>0</v>
      </c>
      <c r="M8861">
        <v>0</v>
      </c>
      <c r="N8861">
        <v>0</v>
      </c>
      <c r="O8861">
        <v>0</v>
      </c>
      <c r="P8861">
        <v>0</v>
      </c>
      <c r="Q8861">
        <v>0</v>
      </c>
    </row>
    <row r="8862" spans="1:17" x14ac:dyDescent="0.2">
      <c r="A8862" t="s">
        <v>25885</v>
      </c>
      <c r="B8862" t="s">
        <v>86</v>
      </c>
      <c r="C8862" t="s">
        <v>249</v>
      </c>
      <c r="D8862" t="s">
        <v>17029</v>
      </c>
      <c r="E8862" t="s">
        <v>81</v>
      </c>
      <c r="F8862" t="s">
        <v>4885</v>
      </c>
      <c r="G8862">
        <v>0</v>
      </c>
      <c r="H8862">
        <v>0</v>
      </c>
      <c r="I8862">
        <v>0</v>
      </c>
      <c r="J8862">
        <v>0</v>
      </c>
      <c r="K8862">
        <v>0</v>
      </c>
      <c r="L8862">
        <v>0</v>
      </c>
      <c r="M8862">
        <v>23</v>
      </c>
      <c r="N8862">
        <v>0</v>
      </c>
      <c r="O8862">
        <v>0</v>
      </c>
      <c r="P8862">
        <v>0</v>
      </c>
      <c r="Q8862">
        <v>0</v>
      </c>
    </row>
    <row r="8863" spans="1:17" x14ac:dyDescent="0.2">
      <c r="A8863" t="s">
        <v>25886</v>
      </c>
      <c r="B8863" t="s">
        <v>86</v>
      </c>
      <c r="C8863" t="s">
        <v>249</v>
      </c>
      <c r="D8863" t="s">
        <v>17029</v>
      </c>
      <c r="E8863" t="s">
        <v>81</v>
      </c>
      <c r="F8863" t="s">
        <v>4887</v>
      </c>
      <c r="G8863">
        <v>0</v>
      </c>
      <c r="H8863">
        <v>23</v>
      </c>
      <c r="I8863">
        <v>2</v>
      </c>
      <c r="J8863">
        <v>17</v>
      </c>
      <c r="K8863">
        <v>4</v>
      </c>
      <c r="L8863">
        <v>0</v>
      </c>
      <c r="M8863">
        <v>0</v>
      </c>
      <c r="N8863">
        <v>0</v>
      </c>
      <c r="O8863">
        <v>0</v>
      </c>
      <c r="P8863">
        <v>0</v>
      </c>
      <c r="Q8863">
        <v>0</v>
      </c>
    </row>
    <row r="8864" spans="1:17" x14ac:dyDescent="0.2">
      <c r="A8864" t="s">
        <v>25887</v>
      </c>
      <c r="B8864" t="s">
        <v>86</v>
      </c>
      <c r="C8864" t="s">
        <v>249</v>
      </c>
      <c r="D8864" t="s">
        <v>17029</v>
      </c>
      <c r="E8864" t="s">
        <v>81</v>
      </c>
      <c r="F8864" t="s">
        <v>4889</v>
      </c>
      <c r="G8864">
        <v>0</v>
      </c>
      <c r="H8864">
        <v>0</v>
      </c>
      <c r="I8864">
        <v>0</v>
      </c>
      <c r="J8864">
        <v>0</v>
      </c>
      <c r="K8864">
        <v>0</v>
      </c>
      <c r="L8864">
        <v>0</v>
      </c>
      <c r="M8864">
        <v>23</v>
      </c>
      <c r="N8864">
        <v>0</v>
      </c>
      <c r="O8864">
        <v>0</v>
      </c>
      <c r="P8864">
        <v>0</v>
      </c>
      <c r="Q8864">
        <v>0</v>
      </c>
    </row>
    <row r="8865" spans="1:17" x14ac:dyDescent="0.2">
      <c r="A8865" t="s">
        <v>25888</v>
      </c>
      <c r="B8865" t="s">
        <v>86</v>
      </c>
      <c r="C8865" t="s">
        <v>249</v>
      </c>
      <c r="D8865" t="s">
        <v>17029</v>
      </c>
      <c r="E8865" t="s">
        <v>81</v>
      </c>
      <c r="F8865" t="s">
        <v>4871</v>
      </c>
      <c r="G8865">
        <v>0</v>
      </c>
      <c r="H8865">
        <v>0</v>
      </c>
      <c r="I8865">
        <v>0</v>
      </c>
      <c r="J8865">
        <v>0</v>
      </c>
      <c r="K8865">
        <v>0</v>
      </c>
      <c r="L8865">
        <v>0</v>
      </c>
      <c r="M8865">
        <v>0</v>
      </c>
      <c r="N8865">
        <v>23</v>
      </c>
      <c r="O8865">
        <v>21</v>
      </c>
      <c r="P8865">
        <v>2</v>
      </c>
      <c r="Q8865">
        <v>0</v>
      </c>
    </row>
    <row r="8866" spans="1:17" x14ac:dyDescent="0.2">
      <c r="A8866" t="s">
        <v>25889</v>
      </c>
      <c r="B8866" t="s">
        <v>86</v>
      </c>
      <c r="C8866" t="s">
        <v>249</v>
      </c>
      <c r="D8866" t="s">
        <v>17029</v>
      </c>
      <c r="E8866" t="s">
        <v>81</v>
      </c>
      <c r="F8866" t="s">
        <v>4873</v>
      </c>
      <c r="G8866">
        <v>0</v>
      </c>
      <c r="H8866">
        <v>0</v>
      </c>
      <c r="I8866">
        <v>0</v>
      </c>
      <c r="J8866">
        <v>0</v>
      </c>
      <c r="K8866">
        <v>0</v>
      </c>
      <c r="L8866">
        <v>0</v>
      </c>
      <c r="M8866">
        <v>0</v>
      </c>
      <c r="N8866">
        <v>23</v>
      </c>
      <c r="O8866">
        <v>21</v>
      </c>
      <c r="P8866">
        <v>2</v>
      </c>
      <c r="Q8866">
        <v>0</v>
      </c>
    </row>
    <row r="8867" spans="1:17" x14ac:dyDescent="0.2">
      <c r="A8867" t="s">
        <v>25890</v>
      </c>
      <c r="B8867" t="s">
        <v>86</v>
      </c>
      <c r="C8867" t="s">
        <v>249</v>
      </c>
      <c r="D8867" t="s">
        <v>17029</v>
      </c>
      <c r="E8867" t="s">
        <v>81</v>
      </c>
      <c r="F8867" t="s">
        <v>17019</v>
      </c>
      <c r="G8867">
        <v>23</v>
      </c>
      <c r="H8867">
        <v>0</v>
      </c>
      <c r="I8867">
        <v>0</v>
      </c>
      <c r="J8867">
        <v>0</v>
      </c>
      <c r="K8867">
        <v>0</v>
      </c>
      <c r="L8867">
        <v>0</v>
      </c>
      <c r="M8867">
        <v>0</v>
      </c>
      <c r="N8867">
        <v>0</v>
      </c>
      <c r="O8867">
        <v>0</v>
      </c>
      <c r="P8867">
        <v>0</v>
      </c>
      <c r="Q8867">
        <v>0</v>
      </c>
    </row>
    <row r="8868" spans="1:17" x14ac:dyDescent="0.2">
      <c r="A8868" t="s">
        <v>25891</v>
      </c>
      <c r="B8868" t="s">
        <v>86</v>
      </c>
      <c r="C8868" t="s">
        <v>249</v>
      </c>
      <c r="D8868" t="s">
        <v>17021</v>
      </c>
      <c r="E8868" t="s">
        <v>79</v>
      </c>
      <c r="F8868" t="s">
        <v>17022</v>
      </c>
      <c r="G8868">
        <v>0</v>
      </c>
      <c r="H8868">
        <v>0</v>
      </c>
      <c r="I8868">
        <v>0</v>
      </c>
      <c r="J8868">
        <v>0</v>
      </c>
      <c r="K8868">
        <v>0</v>
      </c>
      <c r="L8868">
        <v>0</v>
      </c>
      <c r="M8868">
        <v>0</v>
      </c>
      <c r="N8868">
        <v>1</v>
      </c>
      <c r="O8868">
        <v>1</v>
      </c>
      <c r="P8868">
        <v>0</v>
      </c>
      <c r="Q8868">
        <v>0</v>
      </c>
    </row>
    <row r="8869" spans="1:17" x14ac:dyDescent="0.2">
      <c r="A8869" t="s">
        <v>25892</v>
      </c>
      <c r="B8869" t="s">
        <v>86</v>
      </c>
      <c r="C8869" t="s">
        <v>249</v>
      </c>
      <c r="D8869" t="s">
        <v>17021</v>
      </c>
      <c r="E8869" t="s">
        <v>79</v>
      </c>
      <c r="F8869" t="s">
        <v>17019</v>
      </c>
      <c r="G8869">
        <v>1</v>
      </c>
      <c r="H8869">
        <v>0</v>
      </c>
      <c r="I8869">
        <v>0</v>
      </c>
      <c r="J8869">
        <v>0</v>
      </c>
      <c r="K8869">
        <v>0</v>
      </c>
      <c r="L8869">
        <v>0</v>
      </c>
      <c r="M8869">
        <v>0</v>
      </c>
      <c r="N8869">
        <v>0</v>
      </c>
      <c r="O8869">
        <v>0</v>
      </c>
      <c r="P8869">
        <v>0</v>
      </c>
      <c r="Q8869">
        <v>0</v>
      </c>
    </row>
    <row r="8870" spans="1:17" x14ac:dyDescent="0.2">
      <c r="A8870" t="s">
        <v>25893</v>
      </c>
      <c r="B8870" t="s">
        <v>86</v>
      </c>
      <c r="C8870" t="s">
        <v>249</v>
      </c>
      <c r="D8870" t="s">
        <v>17021</v>
      </c>
      <c r="E8870" t="s">
        <v>81</v>
      </c>
      <c r="F8870" t="s">
        <v>17022</v>
      </c>
      <c r="G8870">
        <v>0</v>
      </c>
      <c r="H8870">
        <v>0</v>
      </c>
      <c r="I8870">
        <v>0</v>
      </c>
      <c r="J8870">
        <v>0</v>
      </c>
      <c r="K8870">
        <v>0</v>
      </c>
      <c r="L8870">
        <v>0</v>
      </c>
      <c r="M8870">
        <v>0</v>
      </c>
      <c r="N8870">
        <v>2</v>
      </c>
      <c r="O8870">
        <v>2</v>
      </c>
      <c r="P8870">
        <v>0</v>
      </c>
      <c r="Q8870">
        <v>0</v>
      </c>
    </row>
    <row r="8871" spans="1:17" x14ac:dyDescent="0.2">
      <c r="A8871" t="s">
        <v>25894</v>
      </c>
      <c r="B8871" t="s">
        <v>86</v>
      </c>
      <c r="C8871" t="s">
        <v>249</v>
      </c>
      <c r="D8871" t="s">
        <v>17021</v>
      </c>
      <c r="E8871" t="s">
        <v>81</v>
      </c>
      <c r="F8871" t="s">
        <v>17019</v>
      </c>
      <c r="G8871">
        <v>2</v>
      </c>
      <c r="H8871">
        <v>0</v>
      </c>
      <c r="I8871">
        <v>0</v>
      </c>
      <c r="J8871">
        <v>0</v>
      </c>
      <c r="K8871">
        <v>0</v>
      </c>
      <c r="L8871">
        <v>0</v>
      </c>
      <c r="M8871">
        <v>0</v>
      </c>
      <c r="N8871">
        <v>0</v>
      </c>
      <c r="O8871">
        <v>0</v>
      </c>
      <c r="P8871">
        <v>0</v>
      </c>
      <c r="Q8871">
        <v>0</v>
      </c>
    </row>
    <row r="8872" spans="1:17" x14ac:dyDescent="0.2">
      <c r="A8872" t="s">
        <v>25895</v>
      </c>
      <c r="B8872" t="s">
        <v>86</v>
      </c>
      <c r="C8872" t="s">
        <v>250</v>
      </c>
      <c r="D8872" t="s">
        <v>17029</v>
      </c>
      <c r="E8872" t="s">
        <v>79</v>
      </c>
      <c r="F8872" t="s">
        <v>4875</v>
      </c>
      <c r="G8872">
        <v>0</v>
      </c>
      <c r="H8872">
        <v>30</v>
      </c>
      <c r="I8872">
        <v>4</v>
      </c>
      <c r="J8872">
        <v>23</v>
      </c>
      <c r="K8872">
        <v>2</v>
      </c>
      <c r="L8872">
        <v>1</v>
      </c>
      <c r="M8872">
        <v>0</v>
      </c>
      <c r="N8872">
        <v>0</v>
      </c>
      <c r="O8872">
        <v>0</v>
      </c>
      <c r="P8872">
        <v>0</v>
      </c>
      <c r="Q8872">
        <v>0</v>
      </c>
    </row>
    <row r="8873" spans="1:17" x14ac:dyDescent="0.2">
      <c r="A8873" t="s">
        <v>25896</v>
      </c>
      <c r="B8873" t="s">
        <v>86</v>
      </c>
      <c r="C8873" t="s">
        <v>250</v>
      </c>
      <c r="D8873" t="s">
        <v>17029</v>
      </c>
      <c r="E8873" t="s">
        <v>79</v>
      </c>
      <c r="F8873" t="s">
        <v>4877</v>
      </c>
      <c r="G8873">
        <v>0</v>
      </c>
      <c r="H8873">
        <v>30</v>
      </c>
      <c r="I8873">
        <v>2</v>
      </c>
      <c r="J8873">
        <v>24</v>
      </c>
      <c r="K8873">
        <v>2</v>
      </c>
      <c r="L8873">
        <v>2</v>
      </c>
      <c r="M8873">
        <v>0</v>
      </c>
      <c r="N8873">
        <v>0</v>
      </c>
      <c r="O8873">
        <v>0</v>
      </c>
      <c r="P8873">
        <v>0</v>
      </c>
      <c r="Q8873">
        <v>0</v>
      </c>
    </row>
    <row r="8874" spans="1:17" x14ac:dyDescent="0.2">
      <c r="A8874" t="s">
        <v>25897</v>
      </c>
      <c r="B8874" t="s">
        <v>86</v>
      </c>
      <c r="C8874" t="s">
        <v>250</v>
      </c>
      <c r="D8874" t="s">
        <v>17029</v>
      </c>
      <c r="E8874" t="s">
        <v>79</v>
      </c>
      <c r="F8874" t="s">
        <v>4879</v>
      </c>
      <c r="G8874">
        <v>0</v>
      </c>
      <c r="H8874">
        <v>0</v>
      </c>
      <c r="I8874">
        <v>0</v>
      </c>
      <c r="J8874">
        <v>0</v>
      </c>
      <c r="K8874">
        <v>0</v>
      </c>
      <c r="L8874">
        <v>0</v>
      </c>
      <c r="M8874">
        <v>30</v>
      </c>
      <c r="N8874">
        <v>0</v>
      </c>
      <c r="O8874">
        <v>0</v>
      </c>
      <c r="P8874">
        <v>0</v>
      </c>
      <c r="Q8874">
        <v>0</v>
      </c>
    </row>
    <row r="8875" spans="1:17" x14ac:dyDescent="0.2">
      <c r="A8875" t="s">
        <v>25898</v>
      </c>
      <c r="B8875" t="s">
        <v>86</v>
      </c>
      <c r="C8875" t="s">
        <v>250</v>
      </c>
      <c r="D8875" t="s">
        <v>17029</v>
      </c>
      <c r="E8875" t="s">
        <v>79</v>
      </c>
      <c r="F8875" t="s">
        <v>4881</v>
      </c>
      <c r="G8875">
        <v>0</v>
      </c>
      <c r="H8875">
        <v>30</v>
      </c>
      <c r="I8875">
        <v>2</v>
      </c>
      <c r="J8875">
        <v>24</v>
      </c>
      <c r="K8875">
        <v>2</v>
      </c>
      <c r="L8875">
        <v>2</v>
      </c>
      <c r="M8875">
        <v>0</v>
      </c>
      <c r="N8875">
        <v>0</v>
      </c>
      <c r="O8875">
        <v>0</v>
      </c>
      <c r="P8875">
        <v>0</v>
      </c>
      <c r="Q8875">
        <v>0</v>
      </c>
    </row>
    <row r="8876" spans="1:17" x14ac:dyDescent="0.2">
      <c r="A8876" t="s">
        <v>25899</v>
      </c>
      <c r="B8876" t="s">
        <v>86</v>
      </c>
      <c r="C8876" t="s">
        <v>250</v>
      </c>
      <c r="D8876" t="s">
        <v>17029</v>
      </c>
      <c r="E8876" t="s">
        <v>79</v>
      </c>
      <c r="F8876" t="s">
        <v>4883</v>
      </c>
      <c r="G8876">
        <v>0</v>
      </c>
      <c r="H8876">
        <v>30</v>
      </c>
      <c r="I8876">
        <v>3</v>
      </c>
      <c r="J8876">
        <v>23</v>
      </c>
      <c r="K8876">
        <v>2</v>
      </c>
      <c r="L8876">
        <v>2</v>
      </c>
      <c r="M8876">
        <v>0</v>
      </c>
      <c r="N8876">
        <v>0</v>
      </c>
      <c r="O8876">
        <v>0</v>
      </c>
      <c r="P8876">
        <v>0</v>
      </c>
      <c r="Q8876">
        <v>0</v>
      </c>
    </row>
    <row r="8877" spans="1:17" x14ac:dyDescent="0.2">
      <c r="A8877" t="s">
        <v>25900</v>
      </c>
      <c r="B8877" t="s">
        <v>86</v>
      </c>
      <c r="C8877" t="s">
        <v>250</v>
      </c>
      <c r="D8877" t="s">
        <v>17029</v>
      </c>
      <c r="E8877" t="s">
        <v>79</v>
      </c>
      <c r="F8877" t="s">
        <v>4885</v>
      </c>
      <c r="G8877">
        <v>0</v>
      </c>
      <c r="H8877">
        <v>0</v>
      </c>
      <c r="I8877">
        <v>0</v>
      </c>
      <c r="J8877">
        <v>0</v>
      </c>
      <c r="K8877">
        <v>0</v>
      </c>
      <c r="L8877">
        <v>0</v>
      </c>
      <c r="M8877">
        <v>30</v>
      </c>
      <c r="N8877">
        <v>0</v>
      </c>
      <c r="O8877">
        <v>0</v>
      </c>
      <c r="P8877">
        <v>0</v>
      </c>
      <c r="Q8877">
        <v>0</v>
      </c>
    </row>
    <row r="8878" spans="1:17" x14ac:dyDescent="0.2">
      <c r="A8878" t="s">
        <v>25901</v>
      </c>
      <c r="B8878" t="s">
        <v>86</v>
      </c>
      <c r="C8878" t="s">
        <v>250</v>
      </c>
      <c r="D8878" t="s">
        <v>17029</v>
      </c>
      <c r="E8878" t="s">
        <v>79</v>
      </c>
      <c r="F8878" t="s">
        <v>4887</v>
      </c>
      <c r="G8878">
        <v>0</v>
      </c>
      <c r="H8878">
        <v>30</v>
      </c>
      <c r="I8878">
        <v>2</v>
      </c>
      <c r="J8878">
        <v>24</v>
      </c>
      <c r="K8878">
        <v>3</v>
      </c>
      <c r="L8878">
        <v>1</v>
      </c>
      <c r="M8878">
        <v>0</v>
      </c>
      <c r="N8878">
        <v>0</v>
      </c>
      <c r="O8878">
        <v>0</v>
      </c>
      <c r="P8878">
        <v>0</v>
      </c>
      <c r="Q8878">
        <v>0</v>
      </c>
    </row>
    <row r="8879" spans="1:17" x14ac:dyDescent="0.2">
      <c r="A8879" t="s">
        <v>25902</v>
      </c>
      <c r="B8879" t="s">
        <v>86</v>
      </c>
      <c r="C8879" t="s">
        <v>250</v>
      </c>
      <c r="D8879" t="s">
        <v>17029</v>
      </c>
      <c r="E8879" t="s">
        <v>79</v>
      </c>
      <c r="F8879" t="s">
        <v>4889</v>
      </c>
      <c r="G8879">
        <v>0</v>
      </c>
      <c r="H8879">
        <v>0</v>
      </c>
      <c r="I8879">
        <v>0</v>
      </c>
      <c r="J8879">
        <v>0</v>
      </c>
      <c r="K8879">
        <v>0</v>
      </c>
      <c r="L8879">
        <v>0</v>
      </c>
      <c r="M8879">
        <v>30</v>
      </c>
      <c r="N8879">
        <v>0</v>
      </c>
      <c r="O8879">
        <v>0</v>
      </c>
      <c r="P8879">
        <v>0</v>
      </c>
      <c r="Q8879">
        <v>0</v>
      </c>
    </row>
    <row r="8880" spans="1:17" x14ac:dyDescent="0.2">
      <c r="A8880" t="s">
        <v>25903</v>
      </c>
      <c r="B8880" t="s">
        <v>86</v>
      </c>
      <c r="C8880" t="s">
        <v>250</v>
      </c>
      <c r="D8880" t="s">
        <v>17029</v>
      </c>
      <c r="E8880" t="s">
        <v>79</v>
      </c>
      <c r="F8880" t="s">
        <v>4871</v>
      </c>
      <c r="G8880">
        <v>0</v>
      </c>
      <c r="H8880">
        <v>0</v>
      </c>
      <c r="I8880">
        <v>0</v>
      </c>
      <c r="J8880">
        <v>0</v>
      </c>
      <c r="K8880">
        <v>0</v>
      </c>
      <c r="L8880">
        <v>0</v>
      </c>
      <c r="M8880">
        <v>0</v>
      </c>
      <c r="N8880">
        <v>29</v>
      </c>
      <c r="O8880">
        <v>27</v>
      </c>
      <c r="P8880">
        <v>1</v>
      </c>
      <c r="Q8880">
        <v>1</v>
      </c>
    </row>
    <row r="8881" spans="1:17" x14ac:dyDescent="0.2">
      <c r="A8881" t="s">
        <v>25904</v>
      </c>
      <c r="B8881" t="s">
        <v>86</v>
      </c>
      <c r="C8881" t="s">
        <v>250</v>
      </c>
      <c r="D8881" t="s">
        <v>17029</v>
      </c>
      <c r="E8881" t="s">
        <v>79</v>
      </c>
      <c r="F8881" t="s">
        <v>4873</v>
      </c>
      <c r="G8881">
        <v>0</v>
      </c>
      <c r="H8881">
        <v>0</v>
      </c>
      <c r="I8881">
        <v>0</v>
      </c>
      <c r="J8881">
        <v>0</v>
      </c>
      <c r="K8881">
        <v>0</v>
      </c>
      <c r="L8881">
        <v>0</v>
      </c>
      <c r="M8881">
        <v>0</v>
      </c>
      <c r="N8881">
        <v>24</v>
      </c>
      <c r="O8881">
        <v>22</v>
      </c>
      <c r="P8881">
        <v>1</v>
      </c>
      <c r="Q8881">
        <v>1</v>
      </c>
    </row>
    <row r="8882" spans="1:17" x14ac:dyDescent="0.2">
      <c r="A8882" t="s">
        <v>25905</v>
      </c>
      <c r="B8882" t="s">
        <v>86</v>
      </c>
      <c r="C8882" t="s">
        <v>250</v>
      </c>
      <c r="D8882" t="s">
        <v>17029</v>
      </c>
      <c r="E8882" t="s">
        <v>79</v>
      </c>
      <c r="F8882" t="s">
        <v>17019</v>
      </c>
      <c r="G8882">
        <v>30</v>
      </c>
      <c r="H8882">
        <v>0</v>
      </c>
      <c r="I8882">
        <v>0</v>
      </c>
      <c r="J8882">
        <v>0</v>
      </c>
      <c r="K8882">
        <v>0</v>
      </c>
      <c r="L8882">
        <v>0</v>
      </c>
      <c r="M8882">
        <v>0</v>
      </c>
      <c r="N8882">
        <v>0</v>
      </c>
      <c r="O8882">
        <v>0</v>
      </c>
      <c r="P8882">
        <v>0</v>
      </c>
      <c r="Q8882">
        <v>0</v>
      </c>
    </row>
    <row r="8883" spans="1:17" x14ac:dyDescent="0.2">
      <c r="A8883" t="s">
        <v>25906</v>
      </c>
      <c r="B8883" t="s">
        <v>86</v>
      </c>
      <c r="C8883" t="s">
        <v>250</v>
      </c>
      <c r="D8883" t="s">
        <v>17029</v>
      </c>
      <c r="E8883" t="s">
        <v>81</v>
      </c>
      <c r="F8883" t="s">
        <v>4875</v>
      </c>
      <c r="G8883">
        <v>0</v>
      </c>
      <c r="H8883">
        <v>29</v>
      </c>
      <c r="I8883">
        <v>10</v>
      </c>
      <c r="J8883">
        <v>16</v>
      </c>
      <c r="K8883">
        <v>3</v>
      </c>
      <c r="L8883">
        <v>0</v>
      </c>
      <c r="M8883">
        <v>0</v>
      </c>
      <c r="N8883">
        <v>0</v>
      </c>
      <c r="O8883">
        <v>0</v>
      </c>
      <c r="P8883">
        <v>0</v>
      </c>
      <c r="Q8883">
        <v>0</v>
      </c>
    </row>
    <row r="8884" spans="1:17" x14ac:dyDescent="0.2">
      <c r="A8884" t="s">
        <v>25907</v>
      </c>
      <c r="B8884" t="s">
        <v>86</v>
      </c>
      <c r="C8884" t="s">
        <v>250</v>
      </c>
      <c r="D8884" t="s">
        <v>17029</v>
      </c>
      <c r="E8884" t="s">
        <v>81</v>
      </c>
      <c r="F8884" t="s">
        <v>4877</v>
      </c>
      <c r="G8884">
        <v>0</v>
      </c>
      <c r="H8884">
        <v>29</v>
      </c>
      <c r="I8884">
        <v>8</v>
      </c>
      <c r="J8884">
        <v>18</v>
      </c>
      <c r="K8884">
        <v>2</v>
      </c>
      <c r="L8884">
        <v>1</v>
      </c>
      <c r="M8884">
        <v>0</v>
      </c>
      <c r="N8884">
        <v>0</v>
      </c>
      <c r="O8884">
        <v>0</v>
      </c>
      <c r="P8884">
        <v>0</v>
      </c>
      <c r="Q8884">
        <v>0</v>
      </c>
    </row>
    <row r="8885" spans="1:17" x14ac:dyDescent="0.2">
      <c r="A8885" t="s">
        <v>25908</v>
      </c>
      <c r="B8885" t="s">
        <v>86</v>
      </c>
      <c r="C8885" t="s">
        <v>250</v>
      </c>
      <c r="D8885" t="s">
        <v>17029</v>
      </c>
      <c r="E8885" t="s">
        <v>81</v>
      </c>
      <c r="F8885" t="s">
        <v>4879</v>
      </c>
      <c r="G8885">
        <v>0</v>
      </c>
      <c r="H8885">
        <v>0</v>
      </c>
      <c r="I8885">
        <v>0</v>
      </c>
      <c r="J8885">
        <v>0</v>
      </c>
      <c r="K8885">
        <v>0</v>
      </c>
      <c r="L8885">
        <v>0</v>
      </c>
      <c r="M8885">
        <v>29</v>
      </c>
      <c r="N8885">
        <v>0</v>
      </c>
      <c r="O8885">
        <v>0</v>
      </c>
      <c r="P8885">
        <v>0</v>
      </c>
      <c r="Q8885">
        <v>0</v>
      </c>
    </row>
    <row r="8886" spans="1:17" x14ac:dyDescent="0.2">
      <c r="A8886" t="s">
        <v>25909</v>
      </c>
      <c r="B8886" t="s">
        <v>86</v>
      </c>
      <c r="C8886" t="s">
        <v>250</v>
      </c>
      <c r="D8886" t="s">
        <v>17029</v>
      </c>
      <c r="E8886" t="s">
        <v>81</v>
      </c>
      <c r="F8886" t="s">
        <v>4881</v>
      </c>
      <c r="G8886">
        <v>0</v>
      </c>
      <c r="H8886">
        <v>29</v>
      </c>
      <c r="I8886">
        <v>8</v>
      </c>
      <c r="J8886">
        <v>18</v>
      </c>
      <c r="K8886">
        <v>2</v>
      </c>
      <c r="L8886">
        <v>1</v>
      </c>
      <c r="M8886">
        <v>0</v>
      </c>
      <c r="N8886">
        <v>0</v>
      </c>
      <c r="O8886">
        <v>0</v>
      </c>
      <c r="P8886">
        <v>0</v>
      </c>
      <c r="Q8886">
        <v>0</v>
      </c>
    </row>
    <row r="8887" spans="1:17" x14ac:dyDescent="0.2">
      <c r="A8887" t="s">
        <v>25910</v>
      </c>
      <c r="B8887" t="s">
        <v>86</v>
      </c>
      <c r="C8887" t="s">
        <v>250</v>
      </c>
      <c r="D8887" t="s">
        <v>17029</v>
      </c>
      <c r="E8887" t="s">
        <v>81</v>
      </c>
      <c r="F8887" t="s">
        <v>4883</v>
      </c>
      <c r="G8887">
        <v>0</v>
      </c>
      <c r="H8887">
        <v>29</v>
      </c>
      <c r="I8887">
        <v>9</v>
      </c>
      <c r="J8887">
        <v>17</v>
      </c>
      <c r="K8887">
        <v>2</v>
      </c>
      <c r="L8887">
        <v>1</v>
      </c>
      <c r="M8887">
        <v>0</v>
      </c>
      <c r="N8887">
        <v>0</v>
      </c>
      <c r="O8887">
        <v>0</v>
      </c>
      <c r="P8887">
        <v>0</v>
      </c>
      <c r="Q8887">
        <v>0</v>
      </c>
    </row>
    <row r="8888" spans="1:17" x14ac:dyDescent="0.2">
      <c r="A8888" t="s">
        <v>25911</v>
      </c>
      <c r="B8888" t="s">
        <v>86</v>
      </c>
      <c r="C8888" t="s">
        <v>250</v>
      </c>
      <c r="D8888" t="s">
        <v>17029</v>
      </c>
      <c r="E8888" t="s">
        <v>81</v>
      </c>
      <c r="F8888" t="s">
        <v>4885</v>
      </c>
      <c r="G8888">
        <v>0</v>
      </c>
      <c r="H8888">
        <v>0</v>
      </c>
      <c r="I8888">
        <v>0</v>
      </c>
      <c r="J8888">
        <v>0</v>
      </c>
      <c r="K8888">
        <v>0</v>
      </c>
      <c r="L8888">
        <v>0</v>
      </c>
      <c r="M8888">
        <v>29</v>
      </c>
      <c r="N8888">
        <v>0</v>
      </c>
      <c r="O8888">
        <v>0</v>
      </c>
      <c r="P8888">
        <v>0</v>
      </c>
      <c r="Q8888">
        <v>0</v>
      </c>
    </row>
    <row r="8889" spans="1:17" x14ac:dyDescent="0.2">
      <c r="A8889" t="s">
        <v>25912</v>
      </c>
      <c r="B8889" t="s">
        <v>86</v>
      </c>
      <c r="C8889" t="s">
        <v>250</v>
      </c>
      <c r="D8889" t="s">
        <v>17029</v>
      </c>
      <c r="E8889" t="s">
        <v>81</v>
      </c>
      <c r="F8889" t="s">
        <v>4887</v>
      </c>
      <c r="G8889">
        <v>0</v>
      </c>
      <c r="H8889">
        <v>29</v>
      </c>
      <c r="I8889">
        <v>9</v>
      </c>
      <c r="J8889">
        <v>17</v>
      </c>
      <c r="K8889">
        <v>3</v>
      </c>
      <c r="L8889">
        <v>0</v>
      </c>
      <c r="M8889">
        <v>0</v>
      </c>
      <c r="N8889">
        <v>0</v>
      </c>
      <c r="O8889">
        <v>0</v>
      </c>
      <c r="P8889">
        <v>0</v>
      </c>
      <c r="Q8889">
        <v>0</v>
      </c>
    </row>
    <row r="8890" spans="1:17" x14ac:dyDescent="0.2">
      <c r="A8890" t="s">
        <v>25913</v>
      </c>
      <c r="B8890" t="s">
        <v>86</v>
      </c>
      <c r="C8890" t="s">
        <v>250</v>
      </c>
      <c r="D8890" t="s">
        <v>17029</v>
      </c>
      <c r="E8890" t="s">
        <v>81</v>
      </c>
      <c r="F8890" t="s">
        <v>4889</v>
      </c>
      <c r="G8890">
        <v>0</v>
      </c>
      <c r="H8890">
        <v>0</v>
      </c>
      <c r="I8890">
        <v>0</v>
      </c>
      <c r="J8890">
        <v>0</v>
      </c>
      <c r="K8890">
        <v>0</v>
      </c>
      <c r="L8890">
        <v>0</v>
      </c>
      <c r="M8890">
        <v>29</v>
      </c>
      <c r="N8890">
        <v>0</v>
      </c>
      <c r="O8890">
        <v>0</v>
      </c>
      <c r="P8890">
        <v>0</v>
      </c>
      <c r="Q8890">
        <v>0</v>
      </c>
    </row>
    <row r="8891" spans="1:17" x14ac:dyDescent="0.2">
      <c r="A8891" t="s">
        <v>25914</v>
      </c>
      <c r="B8891" t="s">
        <v>86</v>
      </c>
      <c r="C8891" t="s">
        <v>250</v>
      </c>
      <c r="D8891" t="s">
        <v>17029</v>
      </c>
      <c r="E8891" t="s">
        <v>81</v>
      </c>
      <c r="F8891" t="s">
        <v>4871</v>
      </c>
      <c r="G8891">
        <v>0</v>
      </c>
      <c r="H8891">
        <v>0</v>
      </c>
      <c r="I8891">
        <v>0</v>
      </c>
      <c r="J8891">
        <v>0</v>
      </c>
      <c r="K8891">
        <v>0</v>
      </c>
      <c r="L8891">
        <v>0</v>
      </c>
      <c r="M8891">
        <v>0</v>
      </c>
      <c r="N8891">
        <v>29</v>
      </c>
      <c r="O8891">
        <v>28</v>
      </c>
      <c r="P8891">
        <v>1</v>
      </c>
      <c r="Q8891">
        <v>0</v>
      </c>
    </row>
    <row r="8892" spans="1:17" x14ac:dyDescent="0.2">
      <c r="A8892" t="s">
        <v>25915</v>
      </c>
      <c r="B8892" t="s">
        <v>86</v>
      </c>
      <c r="C8892" t="s">
        <v>250</v>
      </c>
      <c r="D8892" t="s">
        <v>17029</v>
      </c>
      <c r="E8892" t="s">
        <v>81</v>
      </c>
      <c r="F8892" t="s">
        <v>4873</v>
      </c>
      <c r="G8892">
        <v>0</v>
      </c>
      <c r="H8892">
        <v>0</v>
      </c>
      <c r="I8892">
        <v>0</v>
      </c>
      <c r="J8892">
        <v>0</v>
      </c>
      <c r="K8892">
        <v>0</v>
      </c>
      <c r="L8892">
        <v>0</v>
      </c>
      <c r="M8892">
        <v>0</v>
      </c>
      <c r="N8892">
        <v>27</v>
      </c>
      <c r="O8892">
        <v>27</v>
      </c>
      <c r="P8892">
        <v>0</v>
      </c>
      <c r="Q8892">
        <v>0</v>
      </c>
    </row>
    <row r="8893" spans="1:17" x14ac:dyDescent="0.2">
      <c r="A8893" t="s">
        <v>25916</v>
      </c>
      <c r="B8893" t="s">
        <v>86</v>
      </c>
      <c r="C8893" t="s">
        <v>250</v>
      </c>
      <c r="D8893" t="s">
        <v>17029</v>
      </c>
      <c r="E8893" t="s">
        <v>81</v>
      </c>
      <c r="F8893" t="s">
        <v>17019</v>
      </c>
      <c r="G8893">
        <v>29</v>
      </c>
      <c r="H8893">
        <v>0</v>
      </c>
      <c r="I8893">
        <v>0</v>
      </c>
      <c r="J8893">
        <v>0</v>
      </c>
      <c r="K8893">
        <v>0</v>
      </c>
      <c r="L8893">
        <v>0</v>
      </c>
      <c r="M8893">
        <v>0</v>
      </c>
      <c r="N8893">
        <v>0</v>
      </c>
      <c r="O8893">
        <v>0</v>
      </c>
      <c r="P8893">
        <v>0</v>
      </c>
      <c r="Q8893">
        <v>0</v>
      </c>
    </row>
    <row r="8894" spans="1:17" x14ac:dyDescent="0.2">
      <c r="A8894" t="s">
        <v>25917</v>
      </c>
      <c r="B8894" t="s">
        <v>86</v>
      </c>
      <c r="C8894" t="s">
        <v>250</v>
      </c>
      <c r="D8894" t="s">
        <v>17021</v>
      </c>
      <c r="E8894" t="s">
        <v>79</v>
      </c>
      <c r="F8894" t="s">
        <v>17022</v>
      </c>
      <c r="G8894">
        <v>0</v>
      </c>
      <c r="H8894">
        <v>0</v>
      </c>
      <c r="I8894">
        <v>0</v>
      </c>
      <c r="J8894">
        <v>0</v>
      </c>
      <c r="K8894">
        <v>0</v>
      </c>
      <c r="L8894">
        <v>0</v>
      </c>
      <c r="M8894">
        <v>0</v>
      </c>
      <c r="N8894">
        <v>1</v>
      </c>
      <c r="O8894">
        <v>1</v>
      </c>
      <c r="P8894">
        <v>0</v>
      </c>
      <c r="Q8894">
        <v>0</v>
      </c>
    </row>
    <row r="8895" spans="1:17" x14ac:dyDescent="0.2">
      <c r="A8895" t="s">
        <v>25918</v>
      </c>
      <c r="B8895" t="s">
        <v>84</v>
      </c>
      <c r="C8895" t="s">
        <v>129</v>
      </c>
      <c r="D8895" t="s">
        <v>17029</v>
      </c>
      <c r="E8895" t="s">
        <v>81</v>
      </c>
      <c r="F8895" t="s">
        <v>4871</v>
      </c>
      <c r="G8895">
        <v>0</v>
      </c>
      <c r="H8895">
        <v>0</v>
      </c>
      <c r="I8895">
        <v>0</v>
      </c>
      <c r="J8895">
        <v>0</v>
      </c>
      <c r="K8895">
        <v>0</v>
      </c>
      <c r="L8895">
        <v>0</v>
      </c>
      <c r="M8895">
        <v>0</v>
      </c>
      <c r="N8895">
        <v>25</v>
      </c>
      <c r="O8895">
        <v>24</v>
      </c>
      <c r="P8895">
        <v>0</v>
      </c>
      <c r="Q8895">
        <v>1</v>
      </c>
    </row>
    <row r="8896" spans="1:17" x14ac:dyDescent="0.2">
      <c r="A8896" t="s">
        <v>25919</v>
      </c>
      <c r="B8896" t="s">
        <v>84</v>
      </c>
      <c r="C8896" t="s">
        <v>129</v>
      </c>
      <c r="D8896" t="s">
        <v>17029</v>
      </c>
      <c r="E8896" t="s">
        <v>81</v>
      </c>
      <c r="F8896" t="s">
        <v>4873</v>
      </c>
      <c r="G8896">
        <v>0</v>
      </c>
      <c r="H8896">
        <v>0</v>
      </c>
      <c r="I8896">
        <v>0</v>
      </c>
      <c r="J8896">
        <v>0</v>
      </c>
      <c r="K8896">
        <v>0</v>
      </c>
      <c r="L8896">
        <v>0</v>
      </c>
      <c r="M8896">
        <v>0</v>
      </c>
      <c r="N8896">
        <v>24</v>
      </c>
      <c r="O8896">
        <v>23</v>
      </c>
      <c r="P8896">
        <v>0</v>
      </c>
      <c r="Q8896">
        <v>1</v>
      </c>
    </row>
    <row r="8897" spans="1:17" x14ac:dyDescent="0.2">
      <c r="A8897" t="s">
        <v>25920</v>
      </c>
      <c r="B8897" t="s">
        <v>84</v>
      </c>
      <c r="C8897" t="s">
        <v>129</v>
      </c>
      <c r="D8897" t="s">
        <v>17029</v>
      </c>
      <c r="E8897" t="s">
        <v>81</v>
      </c>
      <c r="F8897" t="s">
        <v>17019</v>
      </c>
      <c r="G8897">
        <v>27</v>
      </c>
      <c r="H8897">
        <v>0</v>
      </c>
      <c r="I8897">
        <v>0</v>
      </c>
      <c r="J8897">
        <v>0</v>
      </c>
      <c r="K8897">
        <v>0</v>
      </c>
      <c r="L8897">
        <v>0</v>
      </c>
      <c r="M8897">
        <v>0</v>
      </c>
      <c r="N8897">
        <v>0</v>
      </c>
      <c r="O8897">
        <v>0</v>
      </c>
      <c r="P8897">
        <v>0</v>
      </c>
      <c r="Q8897">
        <v>0</v>
      </c>
    </row>
    <row r="8898" spans="1:17" x14ac:dyDescent="0.2">
      <c r="A8898" t="s">
        <v>25921</v>
      </c>
      <c r="B8898" t="s">
        <v>84</v>
      </c>
      <c r="C8898" t="s">
        <v>129</v>
      </c>
      <c r="D8898" t="s">
        <v>17021</v>
      </c>
      <c r="E8898" t="s">
        <v>79</v>
      </c>
      <c r="F8898" t="s">
        <v>17022</v>
      </c>
      <c r="G8898">
        <v>0</v>
      </c>
      <c r="H8898">
        <v>0</v>
      </c>
      <c r="I8898">
        <v>0</v>
      </c>
      <c r="J8898">
        <v>0</v>
      </c>
      <c r="K8898">
        <v>0</v>
      </c>
      <c r="L8898">
        <v>0</v>
      </c>
      <c r="M8898">
        <v>0</v>
      </c>
      <c r="N8898">
        <v>2</v>
      </c>
      <c r="O8898">
        <v>2</v>
      </c>
      <c r="P8898">
        <v>0</v>
      </c>
      <c r="Q8898">
        <v>0</v>
      </c>
    </row>
    <row r="8899" spans="1:17" x14ac:dyDescent="0.2">
      <c r="A8899" t="s">
        <v>25922</v>
      </c>
      <c r="B8899" t="s">
        <v>84</v>
      </c>
      <c r="C8899" t="s">
        <v>129</v>
      </c>
      <c r="D8899" t="s">
        <v>17021</v>
      </c>
      <c r="E8899" t="s">
        <v>79</v>
      </c>
      <c r="F8899" t="s">
        <v>17019</v>
      </c>
      <c r="G8899">
        <v>2</v>
      </c>
      <c r="H8899">
        <v>0</v>
      </c>
      <c r="I8899">
        <v>0</v>
      </c>
      <c r="J8899">
        <v>0</v>
      </c>
      <c r="K8899">
        <v>0</v>
      </c>
      <c r="L8899">
        <v>0</v>
      </c>
      <c r="M8899">
        <v>0</v>
      </c>
      <c r="N8899">
        <v>0</v>
      </c>
      <c r="O8899">
        <v>0</v>
      </c>
      <c r="P8899">
        <v>0</v>
      </c>
      <c r="Q8899">
        <v>0</v>
      </c>
    </row>
    <row r="8900" spans="1:17" x14ac:dyDescent="0.2">
      <c r="A8900" t="s">
        <v>25923</v>
      </c>
      <c r="B8900" t="s">
        <v>84</v>
      </c>
      <c r="C8900" t="s">
        <v>129</v>
      </c>
      <c r="D8900" t="s">
        <v>17021</v>
      </c>
      <c r="E8900" t="s">
        <v>81</v>
      </c>
      <c r="F8900" t="s">
        <v>17022</v>
      </c>
      <c r="G8900">
        <v>0</v>
      </c>
      <c r="H8900">
        <v>0</v>
      </c>
      <c r="I8900">
        <v>0</v>
      </c>
      <c r="J8900">
        <v>0</v>
      </c>
      <c r="K8900">
        <v>0</v>
      </c>
      <c r="L8900">
        <v>0</v>
      </c>
      <c r="M8900">
        <v>0</v>
      </c>
      <c r="N8900">
        <v>2</v>
      </c>
      <c r="O8900">
        <v>2</v>
      </c>
      <c r="P8900">
        <v>0</v>
      </c>
      <c r="Q8900">
        <v>0</v>
      </c>
    </row>
    <row r="8901" spans="1:17" x14ac:dyDescent="0.2">
      <c r="A8901" t="s">
        <v>25924</v>
      </c>
      <c r="B8901" t="s">
        <v>84</v>
      </c>
      <c r="C8901" t="s">
        <v>129</v>
      </c>
      <c r="D8901" t="s">
        <v>17021</v>
      </c>
      <c r="E8901" t="s">
        <v>81</v>
      </c>
      <c r="F8901" t="s">
        <v>17019</v>
      </c>
      <c r="G8901">
        <v>2</v>
      </c>
      <c r="H8901">
        <v>0</v>
      </c>
      <c r="I8901">
        <v>0</v>
      </c>
      <c r="J8901">
        <v>0</v>
      </c>
      <c r="K8901">
        <v>0</v>
      </c>
      <c r="L8901">
        <v>0</v>
      </c>
      <c r="M8901">
        <v>0</v>
      </c>
      <c r="N8901">
        <v>0</v>
      </c>
      <c r="O8901">
        <v>0</v>
      </c>
      <c r="P8901">
        <v>0</v>
      </c>
      <c r="Q8901">
        <v>0</v>
      </c>
    </row>
    <row r="8902" spans="1:17" x14ac:dyDescent="0.2">
      <c r="A8902" t="s">
        <v>25925</v>
      </c>
      <c r="B8902" t="s">
        <v>84</v>
      </c>
      <c r="C8902" t="s">
        <v>129</v>
      </c>
      <c r="D8902" t="s">
        <v>17025</v>
      </c>
      <c r="E8902" t="s">
        <v>79</v>
      </c>
      <c r="F8902" t="s">
        <v>17019</v>
      </c>
      <c r="G8902">
        <v>1</v>
      </c>
      <c r="H8902">
        <v>0</v>
      </c>
      <c r="I8902">
        <v>0</v>
      </c>
      <c r="J8902">
        <v>0</v>
      </c>
      <c r="K8902">
        <v>0</v>
      </c>
      <c r="L8902">
        <v>0</v>
      </c>
      <c r="M8902">
        <v>0</v>
      </c>
      <c r="N8902">
        <v>0</v>
      </c>
      <c r="O8902">
        <v>0</v>
      </c>
      <c r="P8902">
        <v>0</v>
      </c>
      <c r="Q8902">
        <v>0</v>
      </c>
    </row>
    <row r="8903" spans="1:17" x14ac:dyDescent="0.2">
      <c r="A8903" t="s">
        <v>25926</v>
      </c>
      <c r="B8903" t="s">
        <v>84</v>
      </c>
      <c r="C8903" t="s">
        <v>129</v>
      </c>
      <c r="D8903" t="s">
        <v>17025</v>
      </c>
      <c r="E8903" t="s">
        <v>81</v>
      </c>
      <c r="F8903" t="s">
        <v>17019</v>
      </c>
      <c r="G8903">
        <v>5</v>
      </c>
      <c r="H8903">
        <v>0</v>
      </c>
      <c r="I8903">
        <v>0</v>
      </c>
      <c r="J8903">
        <v>0</v>
      </c>
      <c r="K8903">
        <v>0</v>
      </c>
      <c r="L8903">
        <v>0</v>
      </c>
      <c r="M8903">
        <v>0</v>
      </c>
      <c r="N8903">
        <v>0</v>
      </c>
      <c r="O8903">
        <v>0</v>
      </c>
      <c r="P8903">
        <v>0</v>
      </c>
      <c r="Q8903">
        <v>0</v>
      </c>
    </row>
    <row r="8904" spans="1:17" x14ac:dyDescent="0.2">
      <c r="A8904" t="s">
        <v>25927</v>
      </c>
      <c r="B8904" t="s">
        <v>84</v>
      </c>
      <c r="C8904" t="s">
        <v>130</v>
      </c>
      <c r="D8904" t="s">
        <v>17029</v>
      </c>
      <c r="E8904" t="s">
        <v>79</v>
      </c>
      <c r="F8904" t="s">
        <v>4875</v>
      </c>
      <c r="G8904">
        <v>0</v>
      </c>
      <c r="H8904">
        <v>1</v>
      </c>
      <c r="I8904">
        <v>0</v>
      </c>
      <c r="J8904">
        <v>1</v>
      </c>
      <c r="K8904">
        <v>0</v>
      </c>
      <c r="L8904">
        <v>0</v>
      </c>
      <c r="M8904">
        <v>0</v>
      </c>
      <c r="N8904">
        <v>0</v>
      </c>
      <c r="O8904">
        <v>0</v>
      </c>
      <c r="P8904">
        <v>0</v>
      </c>
      <c r="Q8904">
        <v>0</v>
      </c>
    </row>
    <row r="8905" spans="1:17" x14ac:dyDescent="0.2">
      <c r="A8905" t="s">
        <v>25928</v>
      </c>
      <c r="B8905" t="s">
        <v>84</v>
      </c>
      <c r="C8905" t="s">
        <v>130</v>
      </c>
      <c r="D8905" t="s">
        <v>17029</v>
      </c>
      <c r="E8905" t="s">
        <v>79</v>
      </c>
      <c r="F8905" t="s">
        <v>4877</v>
      </c>
      <c r="G8905">
        <v>0</v>
      </c>
      <c r="H8905">
        <v>1</v>
      </c>
      <c r="I8905">
        <v>0</v>
      </c>
      <c r="J8905">
        <v>1</v>
      </c>
      <c r="K8905">
        <v>0</v>
      </c>
      <c r="L8905">
        <v>0</v>
      </c>
      <c r="M8905">
        <v>0</v>
      </c>
      <c r="N8905">
        <v>0</v>
      </c>
      <c r="O8905">
        <v>0</v>
      </c>
      <c r="P8905">
        <v>0</v>
      </c>
      <c r="Q8905">
        <v>0</v>
      </c>
    </row>
    <row r="8906" spans="1:17" x14ac:dyDescent="0.2">
      <c r="A8906" t="s">
        <v>25929</v>
      </c>
      <c r="B8906" t="s">
        <v>84</v>
      </c>
      <c r="C8906" t="s">
        <v>130</v>
      </c>
      <c r="D8906" t="s">
        <v>17029</v>
      </c>
      <c r="E8906" t="s">
        <v>79</v>
      </c>
      <c r="F8906" t="s">
        <v>4879</v>
      </c>
      <c r="G8906">
        <v>0</v>
      </c>
      <c r="H8906">
        <v>0</v>
      </c>
      <c r="I8906">
        <v>0</v>
      </c>
      <c r="J8906">
        <v>0</v>
      </c>
      <c r="K8906">
        <v>0</v>
      </c>
      <c r="L8906">
        <v>0</v>
      </c>
      <c r="M8906">
        <v>1</v>
      </c>
      <c r="N8906">
        <v>0</v>
      </c>
      <c r="O8906">
        <v>0</v>
      </c>
      <c r="P8906">
        <v>0</v>
      </c>
      <c r="Q8906">
        <v>0</v>
      </c>
    </row>
    <row r="8907" spans="1:17" x14ac:dyDescent="0.2">
      <c r="A8907" t="s">
        <v>25930</v>
      </c>
      <c r="B8907" t="s">
        <v>84</v>
      </c>
      <c r="C8907" t="s">
        <v>130</v>
      </c>
      <c r="D8907" t="s">
        <v>17029</v>
      </c>
      <c r="E8907" t="s">
        <v>79</v>
      </c>
      <c r="F8907" t="s">
        <v>4881</v>
      </c>
      <c r="G8907">
        <v>0</v>
      </c>
      <c r="H8907">
        <v>1</v>
      </c>
      <c r="I8907">
        <v>0</v>
      </c>
      <c r="J8907">
        <v>1</v>
      </c>
      <c r="K8907">
        <v>0</v>
      </c>
      <c r="L8907">
        <v>0</v>
      </c>
      <c r="M8907">
        <v>0</v>
      </c>
      <c r="N8907">
        <v>0</v>
      </c>
      <c r="O8907">
        <v>0</v>
      </c>
      <c r="P8907">
        <v>0</v>
      </c>
      <c r="Q8907">
        <v>0</v>
      </c>
    </row>
    <row r="8908" spans="1:17" x14ac:dyDescent="0.2">
      <c r="A8908" t="s">
        <v>25931</v>
      </c>
      <c r="B8908" t="s">
        <v>84</v>
      </c>
      <c r="C8908" t="s">
        <v>130</v>
      </c>
      <c r="D8908" t="s">
        <v>17029</v>
      </c>
      <c r="E8908" t="s">
        <v>79</v>
      </c>
      <c r="F8908" t="s">
        <v>4883</v>
      </c>
      <c r="G8908">
        <v>0</v>
      </c>
      <c r="H8908">
        <v>1</v>
      </c>
      <c r="I8908">
        <v>0</v>
      </c>
      <c r="J8908">
        <v>1</v>
      </c>
      <c r="K8908">
        <v>0</v>
      </c>
      <c r="L8908">
        <v>0</v>
      </c>
      <c r="M8908">
        <v>0</v>
      </c>
      <c r="N8908">
        <v>0</v>
      </c>
      <c r="O8908">
        <v>0</v>
      </c>
      <c r="P8908">
        <v>0</v>
      </c>
      <c r="Q8908">
        <v>0</v>
      </c>
    </row>
    <row r="8909" spans="1:17" x14ac:dyDescent="0.2">
      <c r="A8909" t="s">
        <v>25932</v>
      </c>
      <c r="B8909" t="s">
        <v>84</v>
      </c>
      <c r="C8909" t="s">
        <v>130</v>
      </c>
      <c r="D8909" t="s">
        <v>17029</v>
      </c>
      <c r="E8909" t="s">
        <v>79</v>
      </c>
      <c r="F8909" t="s">
        <v>4885</v>
      </c>
      <c r="G8909">
        <v>0</v>
      </c>
      <c r="H8909">
        <v>0</v>
      </c>
      <c r="I8909">
        <v>0</v>
      </c>
      <c r="J8909">
        <v>0</v>
      </c>
      <c r="K8909">
        <v>0</v>
      </c>
      <c r="L8909">
        <v>0</v>
      </c>
      <c r="M8909">
        <v>1</v>
      </c>
      <c r="N8909">
        <v>0</v>
      </c>
      <c r="O8909">
        <v>0</v>
      </c>
      <c r="P8909">
        <v>0</v>
      </c>
      <c r="Q8909">
        <v>0</v>
      </c>
    </row>
    <row r="8910" spans="1:17" x14ac:dyDescent="0.2">
      <c r="A8910" t="s">
        <v>25933</v>
      </c>
      <c r="B8910" t="s">
        <v>84</v>
      </c>
      <c r="C8910" t="s">
        <v>130</v>
      </c>
      <c r="D8910" t="s">
        <v>17029</v>
      </c>
      <c r="E8910" t="s">
        <v>79</v>
      </c>
      <c r="F8910" t="s">
        <v>4887</v>
      </c>
      <c r="G8910">
        <v>0</v>
      </c>
      <c r="H8910">
        <v>1</v>
      </c>
      <c r="I8910">
        <v>0</v>
      </c>
      <c r="J8910">
        <v>1</v>
      </c>
      <c r="K8910">
        <v>0</v>
      </c>
      <c r="L8910">
        <v>0</v>
      </c>
      <c r="M8910">
        <v>0</v>
      </c>
      <c r="N8910">
        <v>0</v>
      </c>
      <c r="O8910">
        <v>0</v>
      </c>
      <c r="P8910">
        <v>0</v>
      </c>
      <c r="Q8910">
        <v>0</v>
      </c>
    </row>
    <row r="8911" spans="1:17" x14ac:dyDescent="0.2">
      <c r="A8911" t="s">
        <v>25934</v>
      </c>
      <c r="B8911" t="s">
        <v>84</v>
      </c>
      <c r="C8911" t="s">
        <v>130</v>
      </c>
      <c r="D8911" t="s">
        <v>17029</v>
      </c>
      <c r="E8911" t="s">
        <v>79</v>
      </c>
      <c r="F8911" t="s">
        <v>4889</v>
      </c>
      <c r="G8911">
        <v>0</v>
      </c>
      <c r="H8911">
        <v>0</v>
      </c>
      <c r="I8911">
        <v>0</v>
      </c>
      <c r="J8911">
        <v>0</v>
      </c>
      <c r="K8911">
        <v>0</v>
      </c>
      <c r="L8911">
        <v>0</v>
      </c>
      <c r="M8911">
        <v>1</v>
      </c>
      <c r="N8911">
        <v>0</v>
      </c>
      <c r="O8911">
        <v>0</v>
      </c>
      <c r="P8911">
        <v>0</v>
      </c>
      <c r="Q8911">
        <v>0</v>
      </c>
    </row>
    <row r="8912" spans="1:17" x14ac:dyDescent="0.2">
      <c r="A8912" t="s">
        <v>25935</v>
      </c>
      <c r="B8912" t="s">
        <v>84</v>
      </c>
      <c r="C8912" t="s">
        <v>130</v>
      </c>
      <c r="D8912" t="s">
        <v>17029</v>
      </c>
      <c r="E8912" t="s">
        <v>79</v>
      </c>
      <c r="F8912" t="s">
        <v>4871</v>
      </c>
      <c r="G8912">
        <v>0</v>
      </c>
      <c r="H8912">
        <v>0</v>
      </c>
      <c r="I8912">
        <v>0</v>
      </c>
      <c r="J8912">
        <v>0</v>
      </c>
      <c r="K8912">
        <v>0</v>
      </c>
      <c r="L8912">
        <v>0</v>
      </c>
      <c r="M8912">
        <v>0</v>
      </c>
      <c r="N8912">
        <v>1</v>
      </c>
      <c r="O8912">
        <v>1</v>
      </c>
      <c r="P8912">
        <v>0</v>
      </c>
      <c r="Q8912">
        <v>0</v>
      </c>
    </row>
    <row r="8913" spans="1:17" x14ac:dyDescent="0.2">
      <c r="A8913" t="s">
        <v>25936</v>
      </c>
      <c r="B8913" t="s">
        <v>84</v>
      </c>
      <c r="C8913" t="s">
        <v>130</v>
      </c>
      <c r="D8913" t="s">
        <v>17029</v>
      </c>
      <c r="E8913" t="s">
        <v>79</v>
      </c>
      <c r="F8913" t="s">
        <v>4873</v>
      </c>
      <c r="G8913">
        <v>0</v>
      </c>
      <c r="H8913">
        <v>0</v>
      </c>
      <c r="I8913">
        <v>0</v>
      </c>
      <c r="J8913">
        <v>0</v>
      </c>
      <c r="K8913">
        <v>0</v>
      </c>
      <c r="L8913">
        <v>0</v>
      </c>
      <c r="M8913">
        <v>0</v>
      </c>
      <c r="N8913">
        <v>1</v>
      </c>
      <c r="O8913">
        <v>1</v>
      </c>
      <c r="P8913">
        <v>0</v>
      </c>
      <c r="Q8913">
        <v>0</v>
      </c>
    </row>
    <row r="8914" spans="1:17" x14ac:dyDescent="0.2">
      <c r="A8914" t="s">
        <v>25937</v>
      </c>
      <c r="B8914" t="s">
        <v>84</v>
      </c>
      <c r="C8914" t="s">
        <v>130</v>
      </c>
      <c r="D8914" t="s">
        <v>17029</v>
      </c>
      <c r="E8914" t="s">
        <v>79</v>
      </c>
      <c r="F8914" t="s">
        <v>17019</v>
      </c>
      <c r="G8914">
        <v>1</v>
      </c>
      <c r="H8914">
        <v>0</v>
      </c>
      <c r="I8914">
        <v>0</v>
      </c>
      <c r="J8914">
        <v>0</v>
      </c>
      <c r="K8914">
        <v>0</v>
      </c>
      <c r="L8914">
        <v>0</v>
      </c>
      <c r="M8914">
        <v>0</v>
      </c>
      <c r="N8914">
        <v>0</v>
      </c>
      <c r="O8914">
        <v>0</v>
      </c>
      <c r="P8914">
        <v>0</v>
      </c>
      <c r="Q8914">
        <v>0</v>
      </c>
    </row>
    <row r="8915" spans="1:17" x14ac:dyDescent="0.2">
      <c r="A8915" t="s">
        <v>25938</v>
      </c>
      <c r="B8915" t="s">
        <v>84</v>
      </c>
      <c r="C8915" t="s">
        <v>130</v>
      </c>
      <c r="D8915" t="s">
        <v>17029</v>
      </c>
      <c r="E8915" t="s">
        <v>81</v>
      </c>
      <c r="F8915" t="s">
        <v>4875</v>
      </c>
      <c r="G8915">
        <v>0</v>
      </c>
      <c r="H8915">
        <v>1</v>
      </c>
      <c r="I8915">
        <v>0</v>
      </c>
      <c r="J8915">
        <v>1</v>
      </c>
      <c r="K8915">
        <v>0</v>
      </c>
      <c r="L8915">
        <v>0</v>
      </c>
      <c r="M8915">
        <v>0</v>
      </c>
      <c r="N8915">
        <v>0</v>
      </c>
      <c r="O8915">
        <v>0</v>
      </c>
      <c r="P8915">
        <v>0</v>
      </c>
      <c r="Q8915">
        <v>0</v>
      </c>
    </row>
    <row r="8916" spans="1:17" x14ac:dyDescent="0.2">
      <c r="A8916" t="s">
        <v>25939</v>
      </c>
      <c r="B8916" t="s">
        <v>84</v>
      </c>
      <c r="C8916" t="s">
        <v>130</v>
      </c>
      <c r="D8916" t="s">
        <v>17029</v>
      </c>
      <c r="E8916" t="s">
        <v>81</v>
      </c>
      <c r="F8916" t="s">
        <v>4877</v>
      </c>
      <c r="G8916">
        <v>0</v>
      </c>
      <c r="H8916">
        <v>1</v>
      </c>
      <c r="I8916">
        <v>0</v>
      </c>
      <c r="J8916">
        <v>1</v>
      </c>
      <c r="K8916">
        <v>0</v>
      </c>
      <c r="L8916">
        <v>0</v>
      </c>
      <c r="M8916">
        <v>0</v>
      </c>
      <c r="N8916">
        <v>0</v>
      </c>
      <c r="O8916">
        <v>0</v>
      </c>
      <c r="P8916">
        <v>0</v>
      </c>
      <c r="Q8916">
        <v>0</v>
      </c>
    </row>
    <row r="8917" spans="1:17" x14ac:dyDescent="0.2">
      <c r="A8917" t="s">
        <v>25940</v>
      </c>
      <c r="B8917" t="s">
        <v>84</v>
      </c>
      <c r="C8917" t="s">
        <v>130</v>
      </c>
      <c r="D8917" t="s">
        <v>17029</v>
      </c>
      <c r="E8917" t="s">
        <v>81</v>
      </c>
      <c r="F8917" t="s">
        <v>4879</v>
      </c>
      <c r="G8917">
        <v>0</v>
      </c>
      <c r="H8917">
        <v>0</v>
      </c>
      <c r="I8917">
        <v>0</v>
      </c>
      <c r="J8917">
        <v>0</v>
      </c>
      <c r="K8917">
        <v>0</v>
      </c>
      <c r="L8917">
        <v>0</v>
      </c>
      <c r="M8917">
        <v>1</v>
      </c>
      <c r="N8917">
        <v>0</v>
      </c>
      <c r="O8917">
        <v>0</v>
      </c>
      <c r="P8917">
        <v>0</v>
      </c>
      <c r="Q8917">
        <v>0</v>
      </c>
    </row>
    <row r="8918" spans="1:17" x14ac:dyDescent="0.2">
      <c r="A8918" t="s">
        <v>25941</v>
      </c>
      <c r="B8918" t="s">
        <v>84</v>
      </c>
      <c r="C8918" t="s">
        <v>130</v>
      </c>
      <c r="D8918" t="s">
        <v>17029</v>
      </c>
      <c r="E8918" t="s">
        <v>81</v>
      </c>
      <c r="F8918" t="s">
        <v>4881</v>
      </c>
      <c r="G8918">
        <v>0</v>
      </c>
      <c r="H8918">
        <v>1</v>
      </c>
      <c r="I8918">
        <v>0</v>
      </c>
      <c r="J8918">
        <v>1</v>
      </c>
      <c r="K8918">
        <v>0</v>
      </c>
      <c r="L8918">
        <v>0</v>
      </c>
      <c r="M8918">
        <v>0</v>
      </c>
      <c r="N8918">
        <v>0</v>
      </c>
      <c r="O8918">
        <v>0</v>
      </c>
      <c r="P8918">
        <v>0</v>
      </c>
      <c r="Q8918">
        <v>0</v>
      </c>
    </row>
    <row r="8919" spans="1:17" x14ac:dyDescent="0.2">
      <c r="A8919" t="s">
        <v>25942</v>
      </c>
      <c r="B8919" t="s">
        <v>84</v>
      </c>
      <c r="C8919" t="s">
        <v>130</v>
      </c>
      <c r="D8919" t="s">
        <v>17029</v>
      </c>
      <c r="E8919" t="s">
        <v>81</v>
      </c>
      <c r="F8919" t="s">
        <v>4883</v>
      </c>
      <c r="G8919">
        <v>0</v>
      </c>
      <c r="H8919">
        <v>1</v>
      </c>
      <c r="I8919">
        <v>0</v>
      </c>
      <c r="J8919">
        <v>1</v>
      </c>
      <c r="K8919">
        <v>0</v>
      </c>
      <c r="L8919">
        <v>0</v>
      </c>
      <c r="M8919">
        <v>0</v>
      </c>
      <c r="N8919">
        <v>0</v>
      </c>
      <c r="O8919">
        <v>0</v>
      </c>
      <c r="P8919">
        <v>0</v>
      </c>
      <c r="Q8919">
        <v>0</v>
      </c>
    </row>
    <row r="8920" spans="1:17" x14ac:dyDescent="0.2">
      <c r="A8920" t="s">
        <v>25943</v>
      </c>
      <c r="B8920" t="s">
        <v>84</v>
      </c>
      <c r="C8920" t="s">
        <v>130</v>
      </c>
      <c r="D8920" t="s">
        <v>17029</v>
      </c>
      <c r="E8920" t="s">
        <v>81</v>
      </c>
      <c r="F8920" t="s">
        <v>4885</v>
      </c>
      <c r="G8920">
        <v>0</v>
      </c>
      <c r="H8920">
        <v>0</v>
      </c>
      <c r="I8920">
        <v>0</v>
      </c>
      <c r="J8920">
        <v>0</v>
      </c>
      <c r="K8920">
        <v>0</v>
      </c>
      <c r="L8920">
        <v>0</v>
      </c>
      <c r="M8920">
        <v>1</v>
      </c>
      <c r="N8920">
        <v>0</v>
      </c>
      <c r="O8920">
        <v>0</v>
      </c>
      <c r="P8920">
        <v>0</v>
      </c>
      <c r="Q8920">
        <v>0</v>
      </c>
    </row>
    <row r="8921" spans="1:17" x14ac:dyDescent="0.2">
      <c r="A8921" t="s">
        <v>25944</v>
      </c>
      <c r="B8921" t="s">
        <v>84</v>
      </c>
      <c r="C8921" t="s">
        <v>130</v>
      </c>
      <c r="D8921" t="s">
        <v>17029</v>
      </c>
      <c r="E8921" t="s">
        <v>81</v>
      </c>
      <c r="F8921" t="s">
        <v>4887</v>
      </c>
      <c r="G8921">
        <v>0</v>
      </c>
      <c r="H8921">
        <v>1</v>
      </c>
      <c r="I8921">
        <v>0</v>
      </c>
      <c r="J8921">
        <v>1</v>
      </c>
      <c r="K8921">
        <v>0</v>
      </c>
      <c r="L8921">
        <v>0</v>
      </c>
      <c r="M8921">
        <v>0</v>
      </c>
      <c r="N8921">
        <v>0</v>
      </c>
      <c r="O8921">
        <v>0</v>
      </c>
      <c r="P8921">
        <v>0</v>
      </c>
      <c r="Q8921">
        <v>0</v>
      </c>
    </row>
    <row r="8922" spans="1:17" x14ac:dyDescent="0.2">
      <c r="A8922" t="s">
        <v>25945</v>
      </c>
      <c r="B8922" t="s">
        <v>84</v>
      </c>
      <c r="C8922" t="s">
        <v>130</v>
      </c>
      <c r="D8922" t="s">
        <v>17029</v>
      </c>
      <c r="E8922" t="s">
        <v>81</v>
      </c>
      <c r="F8922" t="s">
        <v>4889</v>
      </c>
      <c r="G8922">
        <v>0</v>
      </c>
      <c r="H8922">
        <v>0</v>
      </c>
      <c r="I8922">
        <v>0</v>
      </c>
      <c r="J8922">
        <v>0</v>
      </c>
      <c r="K8922">
        <v>0</v>
      </c>
      <c r="L8922">
        <v>0</v>
      </c>
      <c r="M8922">
        <v>1</v>
      </c>
      <c r="N8922">
        <v>0</v>
      </c>
      <c r="O8922">
        <v>0</v>
      </c>
      <c r="P8922">
        <v>0</v>
      </c>
      <c r="Q8922">
        <v>0</v>
      </c>
    </row>
    <row r="8923" spans="1:17" x14ac:dyDescent="0.2">
      <c r="A8923" t="s">
        <v>25946</v>
      </c>
      <c r="B8923" t="s">
        <v>84</v>
      </c>
      <c r="C8923" t="s">
        <v>130</v>
      </c>
      <c r="D8923" t="s">
        <v>17029</v>
      </c>
      <c r="E8923" t="s">
        <v>81</v>
      </c>
      <c r="F8923" t="s">
        <v>4871</v>
      </c>
      <c r="G8923">
        <v>0</v>
      </c>
      <c r="H8923">
        <v>0</v>
      </c>
      <c r="I8923">
        <v>0</v>
      </c>
      <c r="J8923">
        <v>0</v>
      </c>
      <c r="K8923">
        <v>0</v>
      </c>
      <c r="L8923">
        <v>0</v>
      </c>
      <c r="M8923">
        <v>0</v>
      </c>
      <c r="N8923">
        <v>1</v>
      </c>
      <c r="O8923">
        <v>1</v>
      </c>
      <c r="P8923">
        <v>0</v>
      </c>
      <c r="Q8923">
        <v>0</v>
      </c>
    </row>
    <row r="8924" spans="1:17" x14ac:dyDescent="0.2">
      <c r="A8924" t="s">
        <v>25947</v>
      </c>
      <c r="B8924" t="s">
        <v>84</v>
      </c>
      <c r="C8924" t="s">
        <v>130</v>
      </c>
      <c r="D8924" t="s">
        <v>17029</v>
      </c>
      <c r="E8924" t="s">
        <v>81</v>
      </c>
      <c r="F8924" t="s">
        <v>4873</v>
      </c>
      <c r="G8924">
        <v>0</v>
      </c>
      <c r="H8924">
        <v>0</v>
      </c>
      <c r="I8924">
        <v>0</v>
      </c>
      <c r="J8924">
        <v>0</v>
      </c>
      <c r="K8924">
        <v>0</v>
      </c>
      <c r="L8924">
        <v>0</v>
      </c>
      <c r="M8924">
        <v>0</v>
      </c>
      <c r="N8924">
        <v>1</v>
      </c>
      <c r="O8924">
        <v>1</v>
      </c>
      <c r="P8924">
        <v>0</v>
      </c>
      <c r="Q8924">
        <v>0</v>
      </c>
    </row>
    <row r="8925" spans="1:17" x14ac:dyDescent="0.2">
      <c r="A8925" t="s">
        <v>25948</v>
      </c>
      <c r="B8925" t="s">
        <v>84</v>
      </c>
      <c r="C8925" t="s">
        <v>130</v>
      </c>
      <c r="D8925" t="s">
        <v>17029</v>
      </c>
      <c r="E8925" t="s">
        <v>81</v>
      </c>
      <c r="F8925" t="s">
        <v>17019</v>
      </c>
      <c r="G8925">
        <v>1</v>
      </c>
      <c r="H8925">
        <v>0</v>
      </c>
      <c r="I8925">
        <v>0</v>
      </c>
      <c r="J8925">
        <v>0</v>
      </c>
      <c r="K8925">
        <v>0</v>
      </c>
      <c r="L8925">
        <v>0</v>
      </c>
      <c r="M8925">
        <v>0</v>
      </c>
      <c r="N8925">
        <v>0</v>
      </c>
      <c r="O8925">
        <v>0</v>
      </c>
      <c r="P8925">
        <v>0</v>
      </c>
      <c r="Q8925">
        <v>0</v>
      </c>
    </row>
    <row r="8926" spans="1:17" x14ac:dyDescent="0.2">
      <c r="A8926" t="s">
        <v>25949</v>
      </c>
      <c r="B8926" t="s">
        <v>84</v>
      </c>
      <c r="C8926" t="s">
        <v>131</v>
      </c>
      <c r="D8926" t="s">
        <v>17027</v>
      </c>
      <c r="E8926" t="s">
        <v>79</v>
      </c>
      <c r="F8926" t="s">
        <v>17019</v>
      </c>
      <c r="G8926">
        <v>1</v>
      </c>
      <c r="H8926">
        <v>0</v>
      </c>
      <c r="I8926">
        <v>0</v>
      </c>
      <c r="J8926">
        <v>0</v>
      </c>
      <c r="K8926">
        <v>0</v>
      </c>
      <c r="L8926">
        <v>0</v>
      </c>
      <c r="M8926">
        <v>0</v>
      </c>
      <c r="N8926">
        <v>0</v>
      </c>
      <c r="O8926">
        <v>0</v>
      </c>
      <c r="P8926">
        <v>0</v>
      </c>
      <c r="Q8926">
        <v>0</v>
      </c>
    </row>
    <row r="8927" spans="1:17" x14ac:dyDescent="0.2">
      <c r="A8927" t="s">
        <v>25950</v>
      </c>
      <c r="B8927" t="s">
        <v>84</v>
      </c>
      <c r="C8927" t="s">
        <v>131</v>
      </c>
      <c r="D8927" t="s">
        <v>17029</v>
      </c>
      <c r="E8927" t="s">
        <v>79</v>
      </c>
      <c r="F8927" t="s">
        <v>4875</v>
      </c>
      <c r="G8927">
        <v>0</v>
      </c>
      <c r="H8927">
        <v>52</v>
      </c>
      <c r="I8927">
        <v>23</v>
      </c>
      <c r="J8927">
        <v>25</v>
      </c>
      <c r="K8927">
        <v>4</v>
      </c>
      <c r="L8927">
        <v>0</v>
      </c>
      <c r="M8927">
        <v>0</v>
      </c>
      <c r="N8927">
        <v>0</v>
      </c>
      <c r="O8927">
        <v>0</v>
      </c>
      <c r="P8927">
        <v>0</v>
      </c>
      <c r="Q8927">
        <v>0</v>
      </c>
    </row>
    <row r="8928" spans="1:17" x14ac:dyDescent="0.2">
      <c r="A8928" t="s">
        <v>25951</v>
      </c>
      <c r="B8928" t="s">
        <v>84</v>
      </c>
      <c r="C8928" t="s">
        <v>131</v>
      </c>
      <c r="D8928" t="s">
        <v>17029</v>
      </c>
      <c r="E8928" t="s">
        <v>79</v>
      </c>
      <c r="F8928" t="s">
        <v>4877</v>
      </c>
      <c r="G8928">
        <v>0</v>
      </c>
      <c r="H8928">
        <v>52</v>
      </c>
      <c r="I8928">
        <v>19</v>
      </c>
      <c r="J8928">
        <v>28</v>
      </c>
      <c r="K8928">
        <v>3</v>
      </c>
      <c r="L8928">
        <v>2</v>
      </c>
      <c r="M8928">
        <v>0</v>
      </c>
      <c r="N8928">
        <v>0</v>
      </c>
      <c r="O8928">
        <v>0</v>
      </c>
      <c r="P8928">
        <v>0</v>
      </c>
      <c r="Q8928">
        <v>0</v>
      </c>
    </row>
    <row r="8929" spans="1:17" x14ac:dyDescent="0.2">
      <c r="A8929" t="s">
        <v>25952</v>
      </c>
      <c r="B8929" t="s">
        <v>84</v>
      </c>
      <c r="C8929" t="s">
        <v>131</v>
      </c>
      <c r="D8929" t="s">
        <v>17029</v>
      </c>
      <c r="E8929" t="s">
        <v>79</v>
      </c>
      <c r="F8929" t="s">
        <v>4879</v>
      </c>
      <c r="G8929">
        <v>0</v>
      </c>
      <c r="H8929">
        <v>0</v>
      </c>
      <c r="I8929">
        <v>0</v>
      </c>
      <c r="J8929">
        <v>0</v>
      </c>
      <c r="K8929">
        <v>0</v>
      </c>
      <c r="L8929">
        <v>0</v>
      </c>
      <c r="M8929">
        <v>52</v>
      </c>
      <c r="N8929">
        <v>0</v>
      </c>
      <c r="O8929">
        <v>0</v>
      </c>
      <c r="P8929">
        <v>0</v>
      </c>
      <c r="Q8929">
        <v>0</v>
      </c>
    </row>
    <row r="8930" spans="1:17" x14ac:dyDescent="0.2">
      <c r="A8930" t="s">
        <v>25953</v>
      </c>
      <c r="B8930" t="s">
        <v>84</v>
      </c>
      <c r="C8930" t="s">
        <v>131</v>
      </c>
      <c r="D8930" t="s">
        <v>17029</v>
      </c>
      <c r="E8930" t="s">
        <v>79</v>
      </c>
      <c r="F8930" t="s">
        <v>4881</v>
      </c>
      <c r="G8930">
        <v>0</v>
      </c>
      <c r="H8930">
        <v>52</v>
      </c>
      <c r="I8930">
        <v>19</v>
      </c>
      <c r="J8930">
        <v>28</v>
      </c>
      <c r="K8930">
        <v>3</v>
      </c>
      <c r="L8930">
        <v>2</v>
      </c>
      <c r="M8930">
        <v>0</v>
      </c>
      <c r="N8930">
        <v>0</v>
      </c>
      <c r="O8930">
        <v>0</v>
      </c>
      <c r="P8930">
        <v>0</v>
      </c>
      <c r="Q8930">
        <v>0</v>
      </c>
    </row>
    <row r="8931" spans="1:17" x14ac:dyDescent="0.2">
      <c r="A8931" t="s">
        <v>25954</v>
      </c>
      <c r="B8931" t="s">
        <v>84</v>
      </c>
      <c r="C8931" t="s">
        <v>131</v>
      </c>
      <c r="D8931" t="s">
        <v>17029</v>
      </c>
      <c r="E8931" t="s">
        <v>79</v>
      </c>
      <c r="F8931" t="s">
        <v>4883</v>
      </c>
      <c r="G8931">
        <v>0</v>
      </c>
      <c r="H8931">
        <v>52</v>
      </c>
      <c r="I8931">
        <v>21</v>
      </c>
      <c r="J8931">
        <v>26</v>
      </c>
      <c r="K8931">
        <v>3</v>
      </c>
      <c r="L8931">
        <v>2</v>
      </c>
      <c r="M8931">
        <v>0</v>
      </c>
      <c r="N8931">
        <v>0</v>
      </c>
      <c r="O8931">
        <v>0</v>
      </c>
      <c r="P8931">
        <v>0</v>
      </c>
      <c r="Q8931">
        <v>0</v>
      </c>
    </row>
    <row r="8932" spans="1:17" x14ac:dyDescent="0.2">
      <c r="A8932" t="s">
        <v>25955</v>
      </c>
      <c r="B8932" t="s">
        <v>84</v>
      </c>
      <c r="C8932" t="s">
        <v>131</v>
      </c>
      <c r="D8932" t="s">
        <v>17029</v>
      </c>
      <c r="E8932" t="s">
        <v>79</v>
      </c>
      <c r="F8932" t="s">
        <v>4885</v>
      </c>
      <c r="G8932">
        <v>0</v>
      </c>
      <c r="H8932">
        <v>0</v>
      </c>
      <c r="I8932">
        <v>0</v>
      </c>
      <c r="J8932">
        <v>0</v>
      </c>
      <c r="K8932">
        <v>0</v>
      </c>
      <c r="L8932">
        <v>0</v>
      </c>
      <c r="M8932">
        <v>52</v>
      </c>
      <c r="N8932">
        <v>0</v>
      </c>
      <c r="O8932">
        <v>0</v>
      </c>
      <c r="P8932">
        <v>0</v>
      </c>
      <c r="Q8932">
        <v>0</v>
      </c>
    </row>
    <row r="8933" spans="1:17" x14ac:dyDescent="0.2">
      <c r="A8933" t="s">
        <v>25956</v>
      </c>
      <c r="B8933" t="s">
        <v>84</v>
      </c>
      <c r="C8933" t="s">
        <v>131</v>
      </c>
      <c r="D8933" t="s">
        <v>17029</v>
      </c>
      <c r="E8933" t="s">
        <v>79</v>
      </c>
      <c r="F8933" t="s">
        <v>4887</v>
      </c>
      <c r="G8933">
        <v>0</v>
      </c>
      <c r="H8933">
        <v>52</v>
      </c>
      <c r="I8933">
        <v>19</v>
      </c>
      <c r="J8933">
        <v>29</v>
      </c>
      <c r="K8933">
        <v>4</v>
      </c>
      <c r="L8933">
        <v>0</v>
      </c>
      <c r="M8933">
        <v>0</v>
      </c>
      <c r="N8933">
        <v>0</v>
      </c>
      <c r="O8933">
        <v>0</v>
      </c>
      <c r="P8933">
        <v>0</v>
      </c>
      <c r="Q8933">
        <v>0</v>
      </c>
    </row>
    <row r="8934" spans="1:17" x14ac:dyDescent="0.2">
      <c r="A8934" t="s">
        <v>25957</v>
      </c>
      <c r="B8934" t="s">
        <v>84</v>
      </c>
      <c r="C8934" t="s">
        <v>131</v>
      </c>
      <c r="D8934" t="s">
        <v>17029</v>
      </c>
      <c r="E8934" t="s">
        <v>79</v>
      </c>
      <c r="F8934" t="s">
        <v>4889</v>
      </c>
      <c r="G8934">
        <v>0</v>
      </c>
      <c r="H8934">
        <v>0</v>
      </c>
      <c r="I8934">
        <v>0</v>
      </c>
      <c r="J8934">
        <v>0</v>
      </c>
      <c r="K8934">
        <v>0</v>
      </c>
      <c r="L8934">
        <v>0</v>
      </c>
      <c r="M8934">
        <v>52</v>
      </c>
      <c r="N8934">
        <v>0</v>
      </c>
      <c r="O8934">
        <v>0</v>
      </c>
      <c r="P8934">
        <v>0</v>
      </c>
      <c r="Q8934">
        <v>0</v>
      </c>
    </row>
    <row r="8935" spans="1:17" x14ac:dyDescent="0.2">
      <c r="A8935" t="s">
        <v>25958</v>
      </c>
      <c r="B8935" t="s">
        <v>84</v>
      </c>
      <c r="C8935" t="s">
        <v>131</v>
      </c>
      <c r="D8935" t="s">
        <v>17029</v>
      </c>
      <c r="E8935" t="s">
        <v>79</v>
      </c>
      <c r="F8935" t="s">
        <v>4871</v>
      </c>
      <c r="G8935">
        <v>0</v>
      </c>
      <c r="H8935">
        <v>0</v>
      </c>
      <c r="I8935">
        <v>0</v>
      </c>
      <c r="J8935">
        <v>0</v>
      </c>
      <c r="K8935">
        <v>0</v>
      </c>
      <c r="L8935">
        <v>0</v>
      </c>
      <c r="M8935">
        <v>0</v>
      </c>
      <c r="N8935">
        <v>48</v>
      </c>
      <c r="O8935">
        <v>46</v>
      </c>
      <c r="P8935">
        <v>2</v>
      </c>
      <c r="Q8935">
        <v>0</v>
      </c>
    </row>
    <row r="8936" spans="1:17" x14ac:dyDescent="0.2">
      <c r="A8936" t="s">
        <v>25959</v>
      </c>
      <c r="B8936" t="s">
        <v>84</v>
      </c>
      <c r="C8936" t="s">
        <v>131</v>
      </c>
      <c r="D8936" t="s">
        <v>17029</v>
      </c>
      <c r="E8936" t="s">
        <v>79</v>
      </c>
      <c r="F8936" t="s">
        <v>4873</v>
      </c>
      <c r="G8936">
        <v>0</v>
      </c>
      <c r="H8936">
        <v>0</v>
      </c>
      <c r="I8936">
        <v>0</v>
      </c>
      <c r="J8936">
        <v>0</v>
      </c>
      <c r="K8936">
        <v>0</v>
      </c>
      <c r="L8936">
        <v>0</v>
      </c>
      <c r="M8936">
        <v>0</v>
      </c>
      <c r="N8936">
        <v>37</v>
      </c>
      <c r="O8936">
        <v>35</v>
      </c>
      <c r="P8936">
        <v>2</v>
      </c>
      <c r="Q8936">
        <v>0</v>
      </c>
    </row>
    <row r="8937" spans="1:17" x14ac:dyDescent="0.2">
      <c r="A8937" t="s">
        <v>25960</v>
      </c>
      <c r="B8937" t="s">
        <v>84</v>
      </c>
      <c r="C8937" t="s">
        <v>131</v>
      </c>
      <c r="D8937" t="s">
        <v>17029</v>
      </c>
      <c r="E8937" t="s">
        <v>79</v>
      </c>
      <c r="F8937" t="s">
        <v>17019</v>
      </c>
      <c r="G8937">
        <v>52</v>
      </c>
      <c r="H8937">
        <v>0</v>
      </c>
      <c r="I8937">
        <v>0</v>
      </c>
      <c r="J8937">
        <v>0</v>
      </c>
      <c r="K8937">
        <v>0</v>
      </c>
      <c r="L8937">
        <v>0</v>
      </c>
      <c r="M8937">
        <v>0</v>
      </c>
      <c r="N8937">
        <v>0</v>
      </c>
      <c r="O8937">
        <v>0</v>
      </c>
      <c r="P8937">
        <v>0</v>
      </c>
      <c r="Q8937">
        <v>0</v>
      </c>
    </row>
    <row r="8938" spans="1:17" x14ac:dyDescent="0.2">
      <c r="A8938" t="s">
        <v>25961</v>
      </c>
      <c r="B8938" t="s">
        <v>84</v>
      </c>
      <c r="C8938" t="s">
        <v>131</v>
      </c>
      <c r="D8938" t="s">
        <v>17029</v>
      </c>
      <c r="E8938" t="s">
        <v>81</v>
      </c>
      <c r="F8938" t="s">
        <v>4875</v>
      </c>
      <c r="G8938">
        <v>0</v>
      </c>
      <c r="H8938">
        <v>68</v>
      </c>
      <c r="I8938">
        <v>21</v>
      </c>
      <c r="J8938">
        <v>41</v>
      </c>
      <c r="K8938">
        <v>4</v>
      </c>
      <c r="L8938">
        <v>2</v>
      </c>
      <c r="M8938">
        <v>0</v>
      </c>
      <c r="N8938">
        <v>0</v>
      </c>
      <c r="O8938">
        <v>0</v>
      </c>
      <c r="P8938">
        <v>0</v>
      </c>
      <c r="Q8938">
        <v>0</v>
      </c>
    </row>
    <row r="8939" spans="1:17" x14ac:dyDescent="0.2">
      <c r="A8939" t="s">
        <v>25962</v>
      </c>
      <c r="B8939" t="s">
        <v>84</v>
      </c>
      <c r="C8939" t="s">
        <v>131</v>
      </c>
      <c r="D8939" t="s">
        <v>17029</v>
      </c>
      <c r="E8939" t="s">
        <v>81</v>
      </c>
      <c r="F8939" t="s">
        <v>4877</v>
      </c>
      <c r="G8939">
        <v>0</v>
      </c>
      <c r="H8939">
        <v>68</v>
      </c>
      <c r="I8939">
        <v>17</v>
      </c>
      <c r="J8939">
        <v>42</v>
      </c>
      <c r="K8939">
        <v>5</v>
      </c>
      <c r="L8939">
        <v>4</v>
      </c>
      <c r="M8939">
        <v>0</v>
      </c>
      <c r="N8939">
        <v>0</v>
      </c>
      <c r="O8939">
        <v>0</v>
      </c>
      <c r="P8939">
        <v>0</v>
      </c>
      <c r="Q8939">
        <v>0</v>
      </c>
    </row>
    <row r="8940" spans="1:17" x14ac:dyDescent="0.2">
      <c r="A8940" t="s">
        <v>25963</v>
      </c>
      <c r="B8940" t="s">
        <v>84</v>
      </c>
      <c r="C8940" t="s">
        <v>131</v>
      </c>
      <c r="D8940" t="s">
        <v>17029</v>
      </c>
      <c r="E8940" t="s">
        <v>81</v>
      </c>
      <c r="F8940" t="s">
        <v>4879</v>
      </c>
      <c r="G8940">
        <v>0</v>
      </c>
      <c r="H8940">
        <v>0</v>
      </c>
      <c r="I8940">
        <v>0</v>
      </c>
      <c r="J8940">
        <v>0</v>
      </c>
      <c r="K8940">
        <v>0</v>
      </c>
      <c r="L8940">
        <v>0</v>
      </c>
      <c r="M8940">
        <v>68</v>
      </c>
      <c r="N8940">
        <v>0</v>
      </c>
      <c r="O8940">
        <v>0</v>
      </c>
      <c r="P8940">
        <v>0</v>
      </c>
      <c r="Q8940">
        <v>0</v>
      </c>
    </row>
    <row r="8941" spans="1:17" x14ac:dyDescent="0.2">
      <c r="A8941" t="s">
        <v>25964</v>
      </c>
      <c r="B8941" t="s">
        <v>84</v>
      </c>
      <c r="C8941" t="s">
        <v>131</v>
      </c>
      <c r="D8941" t="s">
        <v>17029</v>
      </c>
      <c r="E8941" t="s">
        <v>81</v>
      </c>
      <c r="F8941" t="s">
        <v>4881</v>
      </c>
      <c r="G8941">
        <v>0</v>
      </c>
      <c r="H8941">
        <v>68</v>
      </c>
      <c r="I8941">
        <v>17</v>
      </c>
      <c r="J8941">
        <v>42</v>
      </c>
      <c r="K8941">
        <v>5</v>
      </c>
      <c r="L8941">
        <v>4</v>
      </c>
      <c r="M8941">
        <v>0</v>
      </c>
      <c r="N8941">
        <v>0</v>
      </c>
      <c r="O8941">
        <v>0</v>
      </c>
      <c r="P8941">
        <v>0</v>
      </c>
      <c r="Q8941">
        <v>0</v>
      </c>
    </row>
    <row r="8942" spans="1:17" x14ac:dyDescent="0.2">
      <c r="A8942" t="s">
        <v>25965</v>
      </c>
      <c r="B8942" t="s">
        <v>84</v>
      </c>
      <c r="C8942" t="s">
        <v>131</v>
      </c>
      <c r="D8942" t="s">
        <v>17029</v>
      </c>
      <c r="E8942" t="s">
        <v>81</v>
      </c>
      <c r="F8942" t="s">
        <v>4883</v>
      </c>
      <c r="G8942">
        <v>0</v>
      </c>
      <c r="H8942">
        <v>68</v>
      </c>
      <c r="I8942">
        <v>20</v>
      </c>
      <c r="J8942">
        <v>41</v>
      </c>
      <c r="K8942">
        <v>3</v>
      </c>
      <c r="L8942">
        <v>4</v>
      </c>
      <c r="M8942">
        <v>0</v>
      </c>
      <c r="N8942">
        <v>0</v>
      </c>
      <c r="O8942">
        <v>0</v>
      </c>
      <c r="P8942">
        <v>0</v>
      </c>
      <c r="Q8942">
        <v>0</v>
      </c>
    </row>
    <row r="8943" spans="1:17" x14ac:dyDescent="0.2">
      <c r="A8943" t="s">
        <v>25966</v>
      </c>
      <c r="B8943" t="s">
        <v>84</v>
      </c>
      <c r="C8943" t="s">
        <v>131</v>
      </c>
      <c r="D8943" t="s">
        <v>17029</v>
      </c>
      <c r="E8943" t="s">
        <v>81</v>
      </c>
      <c r="F8943" t="s">
        <v>4885</v>
      </c>
      <c r="G8943">
        <v>0</v>
      </c>
      <c r="H8943">
        <v>0</v>
      </c>
      <c r="I8943">
        <v>0</v>
      </c>
      <c r="J8943">
        <v>0</v>
      </c>
      <c r="K8943">
        <v>0</v>
      </c>
      <c r="L8943">
        <v>0</v>
      </c>
      <c r="M8943">
        <v>68</v>
      </c>
      <c r="N8943">
        <v>0</v>
      </c>
      <c r="O8943">
        <v>0</v>
      </c>
      <c r="P8943">
        <v>0</v>
      </c>
      <c r="Q8943">
        <v>0</v>
      </c>
    </row>
    <row r="8944" spans="1:17" x14ac:dyDescent="0.2">
      <c r="A8944" t="s">
        <v>25967</v>
      </c>
      <c r="B8944" t="s">
        <v>84</v>
      </c>
      <c r="C8944" t="s">
        <v>131</v>
      </c>
      <c r="D8944" t="s">
        <v>17029</v>
      </c>
      <c r="E8944" t="s">
        <v>81</v>
      </c>
      <c r="F8944" t="s">
        <v>4887</v>
      </c>
      <c r="G8944">
        <v>0</v>
      </c>
      <c r="H8944">
        <v>68</v>
      </c>
      <c r="I8944">
        <v>17</v>
      </c>
      <c r="J8944">
        <v>43</v>
      </c>
      <c r="K8944">
        <v>6</v>
      </c>
      <c r="L8944">
        <v>2</v>
      </c>
      <c r="M8944">
        <v>0</v>
      </c>
      <c r="N8944">
        <v>0</v>
      </c>
      <c r="O8944">
        <v>0</v>
      </c>
      <c r="P8944">
        <v>0</v>
      </c>
      <c r="Q8944">
        <v>0</v>
      </c>
    </row>
    <row r="8945" spans="1:17" x14ac:dyDescent="0.2">
      <c r="A8945" t="s">
        <v>25968</v>
      </c>
      <c r="B8945" t="s">
        <v>84</v>
      </c>
      <c r="C8945" t="s">
        <v>131</v>
      </c>
      <c r="D8945" t="s">
        <v>17029</v>
      </c>
      <c r="E8945" t="s">
        <v>81</v>
      </c>
      <c r="F8945" t="s">
        <v>4889</v>
      </c>
      <c r="G8945">
        <v>0</v>
      </c>
      <c r="H8945">
        <v>0</v>
      </c>
      <c r="I8945">
        <v>0</v>
      </c>
      <c r="J8945">
        <v>0</v>
      </c>
      <c r="K8945">
        <v>0</v>
      </c>
      <c r="L8945">
        <v>0</v>
      </c>
      <c r="M8945">
        <v>68</v>
      </c>
      <c r="N8945">
        <v>0</v>
      </c>
      <c r="O8945">
        <v>0</v>
      </c>
      <c r="P8945">
        <v>0</v>
      </c>
      <c r="Q8945">
        <v>0</v>
      </c>
    </row>
    <row r="8946" spans="1:17" x14ac:dyDescent="0.2">
      <c r="A8946" t="s">
        <v>25969</v>
      </c>
      <c r="B8946" t="s">
        <v>84</v>
      </c>
      <c r="C8946" t="s">
        <v>131</v>
      </c>
      <c r="D8946" t="s">
        <v>17029</v>
      </c>
      <c r="E8946" t="s">
        <v>81</v>
      </c>
      <c r="F8946" t="s">
        <v>4871</v>
      </c>
      <c r="G8946">
        <v>0</v>
      </c>
      <c r="H8946">
        <v>0</v>
      </c>
      <c r="I8946">
        <v>0</v>
      </c>
      <c r="J8946">
        <v>0</v>
      </c>
      <c r="K8946">
        <v>0</v>
      </c>
      <c r="L8946">
        <v>0</v>
      </c>
      <c r="M8946">
        <v>0</v>
      </c>
      <c r="N8946">
        <v>62</v>
      </c>
      <c r="O8946">
        <v>58</v>
      </c>
      <c r="P8946">
        <v>2</v>
      </c>
      <c r="Q8946">
        <v>2</v>
      </c>
    </row>
    <row r="8947" spans="1:17" x14ac:dyDescent="0.2">
      <c r="A8947" t="s">
        <v>25970</v>
      </c>
      <c r="B8947" t="s">
        <v>84</v>
      </c>
      <c r="C8947" t="s">
        <v>131</v>
      </c>
      <c r="D8947" t="s">
        <v>17029</v>
      </c>
      <c r="E8947" t="s">
        <v>81</v>
      </c>
      <c r="F8947" t="s">
        <v>4873</v>
      </c>
      <c r="G8947">
        <v>0</v>
      </c>
      <c r="H8947">
        <v>0</v>
      </c>
      <c r="I8947">
        <v>0</v>
      </c>
      <c r="J8947">
        <v>0</v>
      </c>
      <c r="K8947">
        <v>0</v>
      </c>
      <c r="L8947">
        <v>0</v>
      </c>
      <c r="M8947">
        <v>0</v>
      </c>
      <c r="N8947">
        <v>58</v>
      </c>
      <c r="O8947">
        <v>54</v>
      </c>
      <c r="P8947">
        <v>2</v>
      </c>
      <c r="Q8947">
        <v>2</v>
      </c>
    </row>
    <row r="8948" spans="1:17" x14ac:dyDescent="0.2">
      <c r="A8948" t="s">
        <v>25971</v>
      </c>
      <c r="B8948" t="s">
        <v>84</v>
      </c>
      <c r="C8948" t="s">
        <v>131</v>
      </c>
      <c r="D8948" t="s">
        <v>17029</v>
      </c>
      <c r="E8948" t="s">
        <v>81</v>
      </c>
      <c r="F8948" t="s">
        <v>17019</v>
      </c>
      <c r="G8948">
        <v>68</v>
      </c>
      <c r="H8948">
        <v>0</v>
      </c>
      <c r="I8948">
        <v>0</v>
      </c>
      <c r="J8948">
        <v>0</v>
      </c>
      <c r="K8948">
        <v>0</v>
      </c>
      <c r="L8948">
        <v>0</v>
      </c>
      <c r="M8948">
        <v>0</v>
      </c>
      <c r="N8948">
        <v>0</v>
      </c>
      <c r="O8948">
        <v>0</v>
      </c>
      <c r="P8948">
        <v>0</v>
      </c>
      <c r="Q8948">
        <v>0</v>
      </c>
    </row>
    <row r="8949" spans="1:17" x14ac:dyDescent="0.2">
      <c r="A8949" t="s">
        <v>25972</v>
      </c>
      <c r="B8949" t="s">
        <v>84</v>
      </c>
      <c r="C8949" t="s">
        <v>131</v>
      </c>
      <c r="D8949" t="s">
        <v>17021</v>
      </c>
      <c r="E8949" t="s">
        <v>79</v>
      </c>
      <c r="F8949" t="s">
        <v>17022</v>
      </c>
      <c r="G8949">
        <v>0</v>
      </c>
      <c r="H8949">
        <v>0</v>
      </c>
      <c r="I8949">
        <v>0</v>
      </c>
      <c r="J8949">
        <v>0</v>
      </c>
      <c r="K8949">
        <v>0</v>
      </c>
      <c r="L8949">
        <v>0</v>
      </c>
      <c r="M8949">
        <v>0</v>
      </c>
      <c r="N8949">
        <v>2</v>
      </c>
      <c r="O8949">
        <v>2</v>
      </c>
      <c r="P8949">
        <v>0</v>
      </c>
      <c r="Q8949">
        <v>0</v>
      </c>
    </row>
    <row r="8950" spans="1:17" x14ac:dyDescent="0.2">
      <c r="A8950" t="s">
        <v>25973</v>
      </c>
      <c r="B8950" t="s">
        <v>84</v>
      </c>
      <c r="C8950" t="s">
        <v>131</v>
      </c>
      <c r="D8950" t="s">
        <v>17021</v>
      </c>
      <c r="E8950" t="s">
        <v>79</v>
      </c>
      <c r="F8950" t="s">
        <v>17019</v>
      </c>
      <c r="G8950">
        <v>2</v>
      </c>
      <c r="H8950">
        <v>0</v>
      </c>
      <c r="I8950">
        <v>0</v>
      </c>
      <c r="J8950">
        <v>0</v>
      </c>
      <c r="K8950">
        <v>0</v>
      </c>
      <c r="L8950">
        <v>0</v>
      </c>
      <c r="M8950">
        <v>0</v>
      </c>
      <c r="N8950">
        <v>0</v>
      </c>
      <c r="O8950">
        <v>0</v>
      </c>
      <c r="P8950">
        <v>0</v>
      </c>
      <c r="Q8950">
        <v>0</v>
      </c>
    </row>
    <row r="8951" spans="1:17" x14ac:dyDescent="0.2">
      <c r="A8951" t="s">
        <v>25974</v>
      </c>
      <c r="B8951" t="s">
        <v>84</v>
      </c>
      <c r="C8951" t="s">
        <v>131</v>
      </c>
      <c r="D8951" t="s">
        <v>17021</v>
      </c>
      <c r="E8951" t="s">
        <v>81</v>
      </c>
      <c r="F8951" t="s">
        <v>17022</v>
      </c>
      <c r="G8951">
        <v>0</v>
      </c>
      <c r="H8951">
        <v>0</v>
      </c>
      <c r="I8951">
        <v>0</v>
      </c>
      <c r="J8951">
        <v>0</v>
      </c>
      <c r="K8951">
        <v>0</v>
      </c>
      <c r="L8951">
        <v>0</v>
      </c>
      <c r="M8951">
        <v>0</v>
      </c>
      <c r="N8951">
        <v>2</v>
      </c>
      <c r="O8951">
        <v>2</v>
      </c>
      <c r="P8951">
        <v>0</v>
      </c>
      <c r="Q8951">
        <v>0</v>
      </c>
    </row>
    <row r="8952" spans="1:17" x14ac:dyDescent="0.2">
      <c r="A8952" t="s">
        <v>25975</v>
      </c>
      <c r="B8952" t="s">
        <v>84</v>
      </c>
      <c r="C8952" t="s">
        <v>131</v>
      </c>
      <c r="D8952" t="s">
        <v>17021</v>
      </c>
      <c r="E8952" t="s">
        <v>81</v>
      </c>
      <c r="F8952" t="s">
        <v>17019</v>
      </c>
      <c r="G8952">
        <v>2</v>
      </c>
      <c r="H8952">
        <v>0</v>
      </c>
      <c r="I8952">
        <v>0</v>
      </c>
      <c r="J8952">
        <v>0</v>
      </c>
      <c r="K8952">
        <v>0</v>
      </c>
      <c r="L8952">
        <v>0</v>
      </c>
      <c r="M8952">
        <v>0</v>
      </c>
      <c r="N8952">
        <v>0</v>
      </c>
      <c r="O8952">
        <v>0</v>
      </c>
      <c r="P8952">
        <v>0</v>
      </c>
      <c r="Q8952">
        <v>0</v>
      </c>
    </row>
    <row r="8953" spans="1:17" x14ac:dyDescent="0.2">
      <c r="A8953" t="s">
        <v>25976</v>
      </c>
      <c r="B8953" t="s">
        <v>84</v>
      </c>
      <c r="C8953" t="s">
        <v>131</v>
      </c>
      <c r="D8953" t="s">
        <v>17025</v>
      </c>
      <c r="E8953" t="s">
        <v>81</v>
      </c>
      <c r="F8953" t="s">
        <v>17019</v>
      </c>
      <c r="G8953">
        <v>1</v>
      </c>
      <c r="H8953">
        <v>0</v>
      </c>
      <c r="I8953">
        <v>0</v>
      </c>
      <c r="J8953">
        <v>0</v>
      </c>
      <c r="K8953">
        <v>0</v>
      </c>
      <c r="L8953">
        <v>0</v>
      </c>
      <c r="M8953">
        <v>0</v>
      </c>
      <c r="N8953">
        <v>0</v>
      </c>
      <c r="O8953">
        <v>0</v>
      </c>
      <c r="P8953">
        <v>0</v>
      </c>
      <c r="Q8953">
        <v>0</v>
      </c>
    </row>
    <row r="8954" spans="1:17" x14ac:dyDescent="0.2">
      <c r="A8954" t="s">
        <v>25977</v>
      </c>
      <c r="B8954" t="s">
        <v>84</v>
      </c>
      <c r="C8954" t="s">
        <v>132</v>
      </c>
      <c r="D8954" t="s">
        <v>17027</v>
      </c>
      <c r="E8954" t="s">
        <v>81</v>
      </c>
      <c r="F8954" t="s">
        <v>17019</v>
      </c>
      <c r="G8954">
        <v>9</v>
      </c>
      <c r="H8954">
        <v>0</v>
      </c>
      <c r="I8954">
        <v>0</v>
      </c>
      <c r="J8954">
        <v>0</v>
      </c>
      <c r="K8954">
        <v>0</v>
      </c>
      <c r="L8954">
        <v>0</v>
      </c>
      <c r="M8954">
        <v>0</v>
      </c>
      <c r="N8954">
        <v>0</v>
      </c>
      <c r="O8954">
        <v>0</v>
      </c>
      <c r="P8954">
        <v>0</v>
      </c>
      <c r="Q8954">
        <v>0</v>
      </c>
    </row>
    <row r="8955" spans="1:17" x14ac:dyDescent="0.2">
      <c r="A8955" t="s">
        <v>25978</v>
      </c>
      <c r="B8955" t="s">
        <v>84</v>
      </c>
      <c r="C8955" t="s">
        <v>132</v>
      </c>
      <c r="D8955" t="s">
        <v>17029</v>
      </c>
      <c r="E8955" t="s">
        <v>79</v>
      </c>
      <c r="F8955" t="s">
        <v>4875</v>
      </c>
      <c r="G8955">
        <v>0</v>
      </c>
      <c r="H8955">
        <v>39</v>
      </c>
      <c r="I8955">
        <v>8</v>
      </c>
      <c r="J8955">
        <v>28</v>
      </c>
      <c r="K8955">
        <v>2</v>
      </c>
      <c r="L8955">
        <v>1</v>
      </c>
      <c r="M8955">
        <v>0</v>
      </c>
      <c r="N8955">
        <v>0</v>
      </c>
      <c r="O8955">
        <v>0</v>
      </c>
      <c r="P8955">
        <v>0</v>
      </c>
      <c r="Q8955">
        <v>0</v>
      </c>
    </row>
    <row r="8956" spans="1:17" x14ac:dyDescent="0.2">
      <c r="A8956" t="s">
        <v>25979</v>
      </c>
      <c r="B8956" t="s">
        <v>84</v>
      </c>
      <c r="C8956" t="s">
        <v>132</v>
      </c>
      <c r="D8956" t="s">
        <v>17029</v>
      </c>
      <c r="E8956" t="s">
        <v>79</v>
      </c>
      <c r="F8956" t="s">
        <v>4877</v>
      </c>
      <c r="G8956">
        <v>0</v>
      </c>
      <c r="H8956">
        <v>39</v>
      </c>
      <c r="I8956">
        <v>8</v>
      </c>
      <c r="J8956">
        <v>28</v>
      </c>
      <c r="K8956">
        <v>1</v>
      </c>
      <c r="L8956">
        <v>2</v>
      </c>
      <c r="M8956">
        <v>0</v>
      </c>
      <c r="N8956">
        <v>0</v>
      </c>
      <c r="O8956">
        <v>0</v>
      </c>
      <c r="P8956">
        <v>0</v>
      </c>
      <c r="Q8956">
        <v>0</v>
      </c>
    </row>
    <row r="8957" spans="1:17" x14ac:dyDescent="0.2">
      <c r="A8957" t="s">
        <v>25980</v>
      </c>
      <c r="B8957" t="s">
        <v>84</v>
      </c>
      <c r="C8957" t="s">
        <v>132</v>
      </c>
      <c r="D8957" t="s">
        <v>17029</v>
      </c>
      <c r="E8957" t="s">
        <v>79</v>
      </c>
      <c r="F8957" t="s">
        <v>4879</v>
      </c>
      <c r="G8957">
        <v>0</v>
      </c>
      <c r="H8957">
        <v>0</v>
      </c>
      <c r="I8957">
        <v>0</v>
      </c>
      <c r="J8957">
        <v>0</v>
      </c>
      <c r="K8957">
        <v>0</v>
      </c>
      <c r="L8957">
        <v>0</v>
      </c>
      <c r="M8957">
        <v>39</v>
      </c>
      <c r="N8957">
        <v>0</v>
      </c>
      <c r="O8957">
        <v>0</v>
      </c>
      <c r="P8957">
        <v>0</v>
      </c>
      <c r="Q8957">
        <v>0</v>
      </c>
    </row>
    <row r="8958" spans="1:17" x14ac:dyDescent="0.2">
      <c r="A8958" t="s">
        <v>25981</v>
      </c>
      <c r="B8958" t="s">
        <v>84</v>
      </c>
      <c r="C8958" t="s">
        <v>132</v>
      </c>
      <c r="D8958" t="s">
        <v>17029</v>
      </c>
      <c r="E8958" t="s">
        <v>79</v>
      </c>
      <c r="F8958" t="s">
        <v>4881</v>
      </c>
      <c r="G8958">
        <v>0</v>
      </c>
      <c r="H8958">
        <v>39</v>
      </c>
      <c r="I8958">
        <v>8</v>
      </c>
      <c r="J8958">
        <v>28</v>
      </c>
      <c r="K8958">
        <v>1</v>
      </c>
      <c r="L8958">
        <v>2</v>
      </c>
      <c r="M8958">
        <v>0</v>
      </c>
      <c r="N8958">
        <v>0</v>
      </c>
      <c r="O8958">
        <v>0</v>
      </c>
      <c r="P8958">
        <v>0</v>
      </c>
      <c r="Q8958">
        <v>0</v>
      </c>
    </row>
    <row r="8959" spans="1:17" x14ac:dyDescent="0.2">
      <c r="A8959" t="s">
        <v>25982</v>
      </c>
      <c r="B8959" t="s">
        <v>84</v>
      </c>
      <c r="C8959" t="s">
        <v>132</v>
      </c>
      <c r="D8959" t="s">
        <v>17029</v>
      </c>
      <c r="E8959" t="s">
        <v>79</v>
      </c>
      <c r="F8959" t="s">
        <v>4883</v>
      </c>
      <c r="G8959">
        <v>0</v>
      </c>
      <c r="H8959">
        <v>39</v>
      </c>
      <c r="I8959">
        <v>8</v>
      </c>
      <c r="J8959">
        <v>28</v>
      </c>
      <c r="K8959">
        <v>1</v>
      </c>
      <c r="L8959">
        <v>2</v>
      </c>
      <c r="M8959">
        <v>0</v>
      </c>
      <c r="N8959">
        <v>0</v>
      </c>
      <c r="O8959">
        <v>0</v>
      </c>
      <c r="P8959">
        <v>0</v>
      </c>
      <c r="Q8959">
        <v>0</v>
      </c>
    </row>
    <row r="8960" spans="1:17" x14ac:dyDescent="0.2">
      <c r="A8960" t="s">
        <v>25983</v>
      </c>
      <c r="B8960" t="s">
        <v>84</v>
      </c>
      <c r="C8960" t="s">
        <v>132</v>
      </c>
      <c r="D8960" t="s">
        <v>17029</v>
      </c>
      <c r="E8960" t="s">
        <v>79</v>
      </c>
      <c r="F8960" t="s">
        <v>4885</v>
      </c>
      <c r="G8960">
        <v>0</v>
      </c>
      <c r="H8960">
        <v>0</v>
      </c>
      <c r="I8960">
        <v>0</v>
      </c>
      <c r="J8960">
        <v>0</v>
      </c>
      <c r="K8960">
        <v>0</v>
      </c>
      <c r="L8960">
        <v>0</v>
      </c>
      <c r="M8960">
        <v>39</v>
      </c>
      <c r="N8960">
        <v>0</v>
      </c>
      <c r="O8960">
        <v>0</v>
      </c>
      <c r="P8960">
        <v>0</v>
      </c>
      <c r="Q8960">
        <v>0</v>
      </c>
    </row>
    <row r="8961" spans="1:17" x14ac:dyDescent="0.2">
      <c r="A8961" t="s">
        <v>25984</v>
      </c>
      <c r="B8961" t="s">
        <v>84</v>
      </c>
      <c r="C8961" t="s">
        <v>132</v>
      </c>
      <c r="D8961" t="s">
        <v>17029</v>
      </c>
      <c r="E8961" t="s">
        <v>79</v>
      </c>
      <c r="F8961" t="s">
        <v>4887</v>
      </c>
      <c r="G8961">
        <v>0</v>
      </c>
      <c r="H8961">
        <v>39</v>
      </c>
      <c r="I8961">
        <v>8</v>
      </c>
      <c r="J8961">
        <v>28</v>
      </c>
      <c r="K8961">
        <v>2</v>
      </c>
      <c r="L8961">
        <v>1</v>
      </c>
      <c r="M8961">
        <v>0</v>
      </c>
      <c r="N8961">
        <v>0</v>
      </c>
      <c r="O8961">
        <v>0</v>
      </c>
      <c r="P8961">
        <v>0</v>
      </c>
      <c r="Q8961">
        <v>0</v>
      </c>
    </row>
    <row r="8962" spans="1:17" x14ac:dyDescent="0.2">
      <c r="A8962" t="s">
        <v>25985</v>
      </c>
      <c r="B8962" t="s">
        <v>84</v>
      </c>
      <c r="C8962" t="s">
        <v>132</v>
      </c>
      <c r="D8962" t="s">
        <v>17029</v>
      </c>
      <c r="E8962" t="s">
        <v>79</v>
      </c>
      <c r="F8962" t="s">
        <v>4889</v>
      </c>
      <c r="G8962">
        <v>0</v>
      </c>
      <c r="H8962">
        <v>0</v>
      </c>
      <c r="I8962">
        <v>0</v>
      </c>
      <c r="J8962">
        <v>0</v>
      </c>
      <c r="K8962">
        <v>0</v>
      </c>
      <c r="L8962">
        <v>0</v>
      </c>
      <c r="M8962">
        <v>39</v>
      </c>
      <c r="N8962">
        <v>0</v>
      </c>
      <c r="O8962">
        <v>0</v>
      </c>
      <c r="P8962">
        <v>0</v>
      </c>
      <c r="Q8962">
        <v>0</v>
      </c>
    </row>
    <row r="8963" spans="1:17" x14ac:dyDescent="0.2">
      <c r="A8963" t="s">
        <v>25986</v>
      </c>
      <c r="B8963" t="s">
        <v>84</v>
      </c>
      <c r="C8963" t="s">
        <v>132</v>
      </c>
      <c r="D8963" t="s">
        <v>17029</v>
      </c>
      <c r="E8963" t="s">
        <v>79</v>
      </c>
      <c r="F8963" t="s">
        <v>4871</v>
      </c>
      <c r="G8963">
        <v>0</v>
      </c>
      <c r="H8963">
        <v>0</v>
      </c>
      <c r="I8963">
        <v>0</v>
      </c>
      <c r="J8963">
        <v>0</v>
      </c>
      <c r="K8963">
        <v>0</v>
      </c>
      <c r="L8963">
        <v>0</v>
      </c>
      <c r="M8963">
        <v>0</v>
      </c>
      <c r="N8963">
        <v>33</v>
      </c>
      <c r="O8963">
        <v>31</v>
      </c>
      <c r="P8963">
        <v>0</v>
      </c>
      <c r="Q8963">
        <v>2</v>
      </c>
    </row>
    <row r="8964" spans="1:17" x14ac:dyDescent="0.2">
      <c r="A8964" t="s">
        <v>25987</v>
      </c>
      <c r="B8964" t="s">
        <v>84</v>
      </c>
      <c r="C8964" t="s">
        <v>132</v>
      </c>
      <c r="D8964" t="s">
        <v>17029</v>
      </c>
      <c r="E8964" t="s">
        <v>79</v>
      </c>
      <c r="F8964" t="s">
        <v>4873</v>
      </c>
      <c r="G8964">
        <v>0</v>
      </c>
      <c r="H8964">
        <v>0</v>
      </c>
      <c r="I8964">
        <v>0</v>
      </c>
      <c r="J8964">
        <v>0</v>
      </c>
      <c r="K8964">
        <v>0</v>
      </c>
      <c r="L8964">
        <v>0</v>
      </c>
      <c r="M8964">
        <v>0</v>
      </c>
      <c r="N8964">
        <v>25</v>
      </c>
      <c r="O8964">
        <v>24</v>
      </c>
      <c r="P8964">
        <v>0</v>
      </c>
      <c r="Q8964">
        <v>1</v>
      </c>
    </row>
    <row r="8965" spans="1:17" x14ac:dyDescent="0.2">
      <c r="A8965" t="s">
        <v>25988</v>
      </c>
      <c r="B8965" t="s">
        <v>84</v>
      </c>
      <c r="C8965" t="s">
        <v>132</v>
      </c>
      <c r="D8965" t="s">
        <v>17029</v>
      </c>
      <c r="E8965" t="s">
        <v>79</v>
      </c>
      <c r="F8965" t="s">
        <v>17019</v>
      </c>
      <c r="G8965">
        <v>39</v>
      </c>
      <c r="H8965">
        <v>0</v>
      </c>
      <c r="I8965">
        <v>0</v>
      </c>
      <c r="J8965">
        <v>0</v>
      </c>
      <c r="K8965">
        <v>0</v>
      </c>
      <c r="L8965">
        <v>0</v>
      </c>
      <c r="M8965">
        <v>0</v>
      </c>
      <c r="N8965">
        <v>0</v>
      </c>
      <c r="O8965">
        <v>0</v>
      </c>
      <c r="P8965">
        <v>0</v>
      </c>
      <c r="Q8965">
        <v>0</v>
      </c>
    </row>
    <row r="8966" spans="1:17" x14ac:dyDescent="0.2">
      <c r="A8966" t="s">
        <v>25989</v>
      </c>
      <c r="B8966" t="s">
        <v>84</v>
      </c>
      <c r="C8966" t="s">
        <v>132</v>
      </c>
      <c r="D8966" t="s">
        <v>17029</v>
      </c>
      <c r="E8966" t="s">
        <v>81</v>
      </c>
      <c r="F8966" t="s">
        <v>4875</v>
      </c>
      <c r="G8966">
        <v>0</v>
      </c>
      <c r="H8966">
        <v>11</v>
      </c>
      <c r="I8966">
        <v>2</v>
      </c>
      <c r="J8966">
        <v>4</v>
      </c>
      <c r="K8966">
        <v>1</v>
      </c>
      <c r="L8966">
        <v>4</v>
      </c>
      <c r="M8966">
        <v>0</v>
      </c>
      <c r="N8966">
        <v>0</v>
      </c>
      <c r="O8966">
        <v>0</v>
      </c>
      <c r="P8966">
        <v>0</v>
      </c>
      <c r="Q8966">
        <v>0</v>
      </c>
    </row>
    <row r="8967" spans="1:17" x14ac:dyDescent="0.2">
      <c r="A8967" t="s">
        <v>25990</v>
      </c>
      <c r="B8967" t="s">
        <v>84</v>
      </c>
      <c r="C8967" t="s">
        <v>132</v>
      </c>
      <c r="D8967" t="s">
        <v>17029</v>
      </c>
      <c r="E8967" t="s">
        <v>81</v>
      </c>
      <c r="F8967" t="s">
        <v>4877</v>
      </c>
      <c r="G8967">
        <v>0</v>
      </c>
      <c r="H8967">
        <v>11</v>
      </c>
      <c r="I8967">
        <v>2</v>
      </c>
      <c r="J8967">
        <v>4</v>
      </c>
      <c r="K8967">
        <v>1</v>
      </c>
      <c r="L8967">
        <v>4</v>
      </c>
      <c r="M8967">
        <v>0</v>
      </c>
      <c r="N8967">
        <v>0</v>
      </c>
      <c r="O8967">
        <v>0</v>
      </c>
      <c r="P8967">
        <v>0</v>
      </c>
      <c r="Q8967">
        <v>0</v>
      </c>
    </row>
    <row r="8968" spans="1:17" x14ac:dyDescent="0.2">
      <c r="A8968" t="s">
        <v>25991</v>
      </c>
      <c r="B8968" t="s">
        <v>84</v>
      </c>
      <c r="C8968" t="s">
        <v>132</v>
      </c>
      <c r="D8968" t="s">
        <v>17029</v>
      </c>
      <c r="E8968" t="s">
        <v>81</v>
      </c>
      <c r="F8968" t="s">
        <v>4879</v>
      </c>
      <c r="G8968">
        <v>0</v>
      </c>
      <c r="H8968">
        <v>0</v>
      </c>
      <c r="I8968">
        <v>0</v>
      </c>
      <c r="J8968">
        <v>0</v>
      </c>
      <c r="K8968">
        <v>0</v>
      </c>
      <c r="L8968">
        <v>0</v>
      </c>
      <c r="M8968">
        <v>11</v>
      </c>
      <c r="N8968">
        <v>0</v>
      </c>
      <c r="O8968">
        <v>0</v>
      </c>
      <c r="P8968">
        <v>0</v>
      </c>
      <c r="Q8968">
        <v>0</v>
      </c>
    </row>
    <row r="8969" spans="1:17" x14ac:dyDescent="0.2">
      <c r="A8969" t="s">
        <v>25992</v>
      </c>
      <c r="B8969" t="s">
        <v>84</v>
      </c>
      <c r="C8969" t="s">
        <v>132</v>
      </c>
      <c r="D8969" t="s">
        <v>17029</v>
      </c>
      <c r="E8969" t="s">
        <v>81</v>
      </c>
      <c r="F8969" t="s">
        <v>4881</v>
      </c>
      <c r="G8969">
        <v>0</v>
      </c>
      <c r="H8969">
        <v>11</v>
      </c>
      <c r="I8969">
        <v>2</v>
      </c>
      <c r="J8969">
        <v>4</v>
      </c>
      <c r="K8969">
        <v>1</v>
      </c>
      <c r="L8969">
        <v>4</v>
      </c>
      <c r="M8969">
        <v>0</v>
      </c>
      <c r="N8969">
        <v>0</v>
      </c>
      <c r="O8969">
        <v>0</v>
      </c>
      <c r="P8969">
        <v>0</v>
      </c>
      <c r="Q8969">
        <v>0</v>
      </c>
    </row>
    <row r="8970" spans="1:17" x14ac:dyDescent="0.2">
      <c r="A8970" t="s">
        <v>25993</v>
      </c>
      <c r="B8970" t="s">
        <v>84</v>
      </c>
      <c r="C8970" t="s">
        <v>132</v>
      </c>
      <c r="D8970" t="s">
        <v>17029</v>
      </c>
      <c r="E8970" t="s">
        <v>81</v>
      </c>
      <c r="F8970" t="s">
        <v>4883</v>
      </c>
      <c r="G8970">
        <v>0</v>
      </c>
      <c r="H8970">
        <v>11</v>
      </c>
      <c r="I8970">
        <v>2</v>
      </c>
      <c r="J8970">
        <v>4</v>
      </c>
      <c r="K8970">
        <v>1</v>
      </c>
      <c r="L8970">
        <v>4</v>
      </c>
      <c r="M8970">
        <v>0</v>
      </c>
      <c r="N8970">
        <v>0</v>
      </c>
      <c r="O8970">
        <v>0</v>
      </c>
      <c r="P8970">
        <v>0</v>
      </c>
      <c r="Q8970">
        <v>0</v>
      </c>
    </row>
    <row r="8971" spans="1:17" x14ac:dyDescent="0.2">
      <c r="A8971" t="s">
        <v>25994</v>
      </c>
      <c r="B8971" t="s">
        <v>84</v>
      </c>
      <c r="C8971" t="s">
        <v>132</v>
      </c>
      <c r="D8971" t="s">
        <v>17029</v>
      </c>
      <c r="E8971" t="s">
        <v>81</v>
      </c>
      <c r="F8971" t="s">
        <v>4885</v>
      </c>
      <c r="G8971">
        <v>0</v>
      </c>
      <c r="H8971">
        <v>0</v>
      </c>
      <c r="I8971">
        <v>0</v>
      </c>
      <c r="J8971">
        <v>0</v>
      </c>
      <c r="K8971">
        <v>0</v>
      </c>
      <c r="L8971">
        <v>0</v>
      </c>
      <c r="M8971">
        <v>11</v>
      </c>
      <c r="N8971">
        <v>0</v>
      </c>
      <c r="O8971">
        <v>0</v>
      </c>
      <c r="P8971">
        <v>0</v>
      </c>
      <c r="Q8971">
        <v>0</v>
      </c>
    </row>
    <row r="8972" spans="1:17" x14ac:dyDescent="0.2">
      <c r="A8972" t="s">
        <v>25995</v>
      </c>
      <c r="B8972" t="s">
        <v>84</v>
      </c>
      <c r="C8972" t="s">
        <v>132</v>
      </c>
      <c r="D8972" t="s">
        <v>17029</v>
      </c>
      <c r="E8972" t="s">
        <v>81</v>
      </c>
      <c r="F8972" t="s">
        <v>4887</v>
      </c>
      <c r="G8972">
        <v>0</v>
      </c>
      <c r="H8972">
        <v>11</v>
      </c>
      <c r="I8972">
        <v>2</v>
      </c>
      <c r="J8972">
        <v>4</v>
      </c>
      <c r="K8972">
        <v>1</v>
      </c>
      <c r="L8972">
        <v>4</v>
      </c>
      <c r="M8972">
        <v>0</v>
      </c>
      <c r="N8972">
        <v>0</v>
      </c>
      <c r="O8972">
        <v>0</v>
      </c>
      <c r="P8972">
        <v>0</v>
      </c>
      <c r="Q8972">
        <v>0</v>
      </c>
    </row>
    <row r="8973" spans="1:17" x14ac:dyDescent="0.2">
      <c r="A8973" t="s">
        <v>25996</v>
      </c>
      <c r="B8973" t="s">
        <v>84</v>
      </c>
      <c r="C8973" t="s">
        <v>132</v>
      </c>
      <c r="D8973" t="s">
        <v>17029</v>
      </c>
      <c r="E8973" t="s">
        <v>81</v>
      </c>
      <c r="F8973" t="s">
        <v>4889</v>
      </c>
      <c r="G8973">
        <v>0</v>
      </c>
      <c r="H8973">
        <v>0</v>
      </c>
      <c r="I8973">
        <v>0</v>
      </c>
      <c r="J8973">
        <v>0</v>
      </c>
      <c r="K8973">
        <v>0</v>
      </c>
      <c r="L8973">
        <v>0</v>
      </c>
      <c r="M8973">
        <v>11</v>
      </c>
      <c r="N8973">
        <v>0</v>
      </c>
      <c r="O8973">
        <v>0</v>
      </c>
      <c r="P8973">
        <v>0</v>
      </c>
      <c r="Q8973">
        <v>0</v>
      </c>
    </row>
    <row r="8974" spans="1:17" x14ac:dyDescent="0.2">
      <c r="A8974" t="s">
        <v>25997</v>
      </c>
      <c r="B8974" t="s">
        <v>84</v>
      </c>
      <c r="C8974" t="s">
        <v>132</v>
      </c>
      <c r="D8974" t="s">
        <v>17029</v>
      </c>
      <c r="E8974" t="s">
        <v>81</v>
      </c>
      <c r="F8974" t="s">
        <v>4871</v>
      </c>
      <c r="G8974">
        <v>0</v>
      </c>
      <c r="H8974">
        <v>0</v>
      </c>
      <c r="I8974">
        <v>0</v>
      </c>
      <c r="J8974">
        <v>0</v>
      </c>
      <c r="K8974">
        <v>0</v>
      </c>
      <c r="L8974">
        <v>0</v>
      </c>
      <c r="M8974">
        <v>0</v>
      </c>
      <c r="N8974">
        <v>9</v>
      </c>
      <c r="O8974">
        <v>6</v>
      </c>
      <c r="P8974">
        <v>3</v>
      </c>
      <c r="Q8974">
        <v>0</v>
      </c>
    </row>
    <row r="8975" spans="1:17" x14ac:dyDescent="0.2">
      <c r="A8975" t="s">
        <v>25998</v>
      </c>
      <c r="B8975" t="s">
        <v>84</v>
      </c>
      <c r="C8975" t="s">
        <v>132</v>
      </c>
      <c r="D8975" t="s">
        <v>17029</v>
      </c>
      <c r="E8975" t="s">
        <v>81</v>
      </c>
      <c r="F8975" t="s">
        <v>4873</v>
      </c>
      <c r="G8975">
        <v>0</v>
      </c>
      <c r="H8975">
        <v>0</v>
      </c>
      <c r="I8975">
        <v>0</v>
      </c>
      <c r="J8975">
        <v>0</v>
      </c>
      <c r="K8975">
        <v>0</v>
      </c>
      <c r="L8975">
        <v>0</v>
      </c>
      <c r="M8975">
        <v>0</v>
      </c>
      <c r="N8975">
        <v>5</v>
      </c>
      <c r="O8975">
        <v>3</v>
      </c>
      <c r="P8975">
        <v>2</v>
      </c>
      <c r="Q8975">
        <v>0</v>
      </c>
    </row>
    <row r="8976" spans="1:17" x14ac:dyDescent="0.2">
      <c r="A8976" t="s">
        <v>25999</v>
      </c>
      <c r="B8976" t="s">
        <v>84</v>
      </c>
      <c r="C8976" t="s">
        <v>132</v>
      </c>
      <c r="D8976" t="s">
        <v>17029</v>
      </c>
      <c r="E8976" t="s">
        <v>81</v>
      </c>
      <c r="F8976" t="s">
        <v>17019</v>
      </c>
      <c r="G8976">
        <v>11</v>
      </c>
      <c r="H8976">
        <v>0</v>
      </c>
      <c r="I8976">
        <v>0</v>
      </c>
      <c r="J8976">
        <v>0</v>
      </c>
      <c r="K8976">
        <v>0</v>
      </c>
      <c r="L8976">
        <v>0</v>
      </c>
      <c r="M8976">
        <v>0</v>
      </c>
      <c r="N8976">
        <v>0</v>
      </c>
      <c r="O8976">
        <v>0</v>
      </c>
      <c r="P8976">
        <v>0</v>
      </c>
      <c r="Q8976">
        <v>0</v>
      </c>
    </row>
    <row r="8977" spans="1:17" x14ac:dyDescent="0.2">
      <c r="A8977" t="s">
        <v>26000</v>
      </c>
      <c r="B8977" t="s">
        <v>84</v>
      </c>
      <c r="C8977" t="s">
        <v>132</v>
      </c>
      <c r="D8977" t="s">
        <v>17021</v>
      </c>
      <c r="E8977" t="s">
        <v>79</v>
      </c>
      <c r="F8977" t="s">
        <v>17022</v>
      </c>
      <c r="G8977">
        <v>0</v>
      </c>
      <c r="H8977">
        <v>0</v>
      </c>
      <c r="I8977">
        <v>0</v>
      </c>
      <c r="J8977">
        <v>0</v>
      </c>
      <c r="K8977">
        <v>0</v>
      </c>
      <c r="L8977">
        <v>0</v>
      </c>
      <c r="M8977">
        <v>0</v>
      </c>
      <c r="N8977">
        <v>2</v>
      </c>
      <c r="O8977">
        <v>1</v>
      </c>
      <c r="P8977">
        <v>0</v>
      </c>
      <c r="Q8977">
        <v>1</v>
      </c>
    </row>
    <row r="8978" spans="1:17" x14ac:dyDescent="0.2">
      <c r="A8978" t="s">
        <v>26001</v>
      </c>
      <c r="B8978" t="s">
        <v>84</v>
      </c>
      <c r="C8978" t="s">
        <v>132</v>
      </c>
      <c r="D8978" t="s">
        <v>17021</v>
      </c>
      <c r="E8978" t="s">
        <v>79</v>
      </c>
      <c r="F8978" t="s">
        <v>17019</v>
      </c>
      <c r="G8978">
        <v>2</v>
      </c>
      <c r="H8978">
        <v>0</v>
      </c>
      <c r="I8978">
        <v>0</v>
      </c>
      <c r="J8978">
        <v>0</v>
      </c>
      <c r="K8978">
        <v>0</v>
      </c>
      <c r="L8978">
        <v>0</v>
      </c>
      <c r="M8978">
        <v>0</v>
      </c>
      <c r="N8978">
        <v>0</v>
      </c>
      <c r="O8978">
        <v>0</v>
      </c>
      <c r="P8978">
        <v>0</v>
      </c>
      <c r="Q8978">
        <v>0</v>
      </c>
    </row>
    <row r="8979" spans="1:17" x14ac:dyDescent="0.2">
      <c r="A8979" t="s">
        <v>26002</v>
      </c>
      <c r="B8979" t="s">
        <v>84</v>
      </c>
      <c r="C8979" t="s">
        <v>132</v>
      </c>
      <c r="D8979" t="s">
        <v>17021</v>
      </c>
      <c r="E8979" t="s">
        <v>81</v>
      </c>
      <c r="F8979" t="s">
        <v>17022</v>
      </c>
      <c r="G8979">
        <v>0</v>
      </c>
      <c r="H8979">
        <v>0</v>
      </c>
      <c r="I8979">
        <v>0</v>
      </c>
      <c r="J8979">
        <v>0</v>
      </c>
      <c r="K8979">
        <v>0</v>
      </c>
      <c r="L8979">
        <v>0</v>
      </c>
      <c r="M8979">
        <v>0</v>
      </c>
      <c r="N8979">
        <v>1</v>
      </c>
      <c r="O8979">
        <v>1</v>
      </c>
      <c r="P8979">
        <v>0</v>
      </c>
      <c r="Q8979">
        <v>0</v>
      </c>
    </row>
    <row r="8980" spans="1:17" x14ac:dyDescent="0.2">
      <c r="A8980" t="s">
        <v>26003</v>
      </c>
      <c r="B8980" t="s">
        <v>84</v>
      </c>
      <c r="C8980" t="s">
        <v>132</v>
      </c>
      <c r="D8980" t="s">
        <v>17021</v>
      </c>
      <c r="E8980" t="s">
        <v>81</v>
      </c>
      <c r="F8980" t="s">
        <v>17019</v>
      </c>
      <c r="G8980">
        <v>1</v>
      </c>
      <c r="H8980">
        <v>0</v>
      </c>
      <c r="I8980">
        <v>0</v>
      </c>
      <c r="J8980">
        <v>0</v>
      </c>
      <c r="K8980">
        <v>0</v>
      </c>
      <c r="L8980">
        <v>0</v>
      </c>
      <c r="M8980">
        <v>0</v>
      </c>
      <c r="N8980">
        <v>0</v>
      </c>
      <c r="O8980">
        <v>0</v>
      </c>
      <c r="P8980">
        <v>0</v>
      </c>
      <c r="Q8980">
        <v>0</v>
      </c>
    </row>
    <row r="8981" spans="1:17" x14ac:dyDescent="0.2">
      <c r="A8981" t="s">
        <v>26004</v>
      </c>
      <c r="B8981" t="s">
        <v>84</v>
      </c>
      <c r="C8981" t="s">
        <v>133</v>
      </c>
      <c r="D8981" t="s">
        <v>17027</v>
      </c>
      <c r="E8981" t="s">
        <v>81</v>
      </c>
      <c r="F8981" t="s">
        <v>17019</v>
      </c>
      <c r="G8981">
        <v>7</v>
      </c>
      <c r="H8981">
        <v>0</v>
      </c>
      <c r="I8981">
        <v>0</v>
      </c>
      <c r="J8981">
        <v>0</v>
      </c>
      <c r="K8981">
        <v>0</v>
      </c>
      <c r="L8981">
        <v>0</v>
      </c>
      <c r="M8981">
        <v>0</v>
      </c>
      <c r="N8981">
        <v>0</v>
      </c>
      <c r="O8981">
        <v>0</v>
      </c>
      <c r="P8981">
        <v>0</v>
      </c>
      <c r="Q8981">
        <v>0</v>
      </c>
    </row>
    <row r="8982" spans="1:17" x14ac:dyDescent="0.2">
      <c r="A8982" t="s">
        <v>26005</v>
      </c>
      <c r="B8982" t="s">
        <v>84</v>
      </c>
      <c r="C8982" t="s">
        <v>133</v>
      </c>
      <c r="D8982" t="s">
        <v>17029</v>
      </c>
      <c r="E8982" t="s">
        <v>79</v>
      </c>
      <c r="F8982" t="s">
        <v>4875</v>
      </c>
      <c r="G8982">
        <v>0</v>
      </c>
      <c r="H8982">
        <v>43</v>
      </c>
      <c r="I8982">
        <v>3</v>
      </c>
      <c r="J8982">
        <v>36</v>
      </c>
      <c r="K8982">
        <v>4</v>
      </c>
      <c r="L8982">
        <v>0</v>
      </c>
      <c r="M8982">
        <v>0</v>
      </c>
      <c r="N8982">
        <v>0</v>
      </c>
      <c r="O8982">
        <v>0</v>
      </c>
      <c r="P8982">
        <v>0</v>
      </c>
      <c r="Q8982">
        <v>0</v>
      </c>
    </row>
    <row r="8983" spans="1:17" x14ac:dyDescent="0.2">
      <c r="A8983" t="s">
        <v>26006</v>
      </c>
      <c r="B8983" t="s">
        <v>84</v>
      </c>
      <c r="C8983" t="s">
        <v>133</v>
      </c>
      <c r="D8983" t="s">
        <v>17029</v>
      </c>
      <c r="E8983" t="s">
        <v>79</v>
      </c>
      <c r="F8983" t="s">
        <v>4877</v>
      </c>
      <c r="G8983">
        <v>0</v>
      </c>
      <c r="H8983">
        <v>43</v>
      </c>
      <c r="I8983">
        <v>2</v>
      </c>
      <c r="J8983">
        <v>37</v>
      </c>
      <c r="K8983">
        <v>4</v>
      </c>
      <c r="L8983">
        <v>0</v>
      </c>
      <c r="M8983">
        <v>0</v>
      </c>
      <c r="N8983">
        <v>0</v>
      </c>
      <c r="O8983">
        <v>0</v>
      </c>
      <c r="P8983">
        <v>0</v>
      </c>
      <c r="Q8983">
        <v>0</v>
      </c>
    </row>
    <row r="8984" spans="1:17" x14ac:dyDescent="0.2">
      <c r="A8984" t="s">
        <v>26007</v>
      </c>
      <c r="B8984" t="s">
        <v>84</v>
      </c>
      <c r="C8984" t="s">
        <v>133</v>
      </c>
      <c r="D8984" t="s">
        <v>17029</v>
      </c>
      <c r="E8984" t="s">
        <v>79</v>
      </c>
      <c r="F8984" t="s">
        <v>4879</v>
      </c>
      <c r="G8984">
        <v>0</v>
      </c>
      <c r="H8984">
        <v>0</v>
      </c>
      <c r="I8984">
        <v>0</v>
      </c>
      <c r="J8984">
        <v>0</v>
      </c>
      <c r="K8984">
        <v>0</v>
      </c>
      <c r="L8984">
        <v>0</v>
      </c>
      <c r="M8984">
        <v>43</v>
      </c>
      <c r="N8984">
        <v>0</v>
      </c>
      <c r="O8984">
        <v>0</v>
      </c>
      <c r="P8984">
        <v>0</v>
      </c>
      <c r="Q8984">
        <v>0</v>
      </c>
    </row>
    <row r="8985" spans="1:17" x14ac:dyDescent="0.2">
      <c r="A8985" t="s">
        <v>26008</v>
      </c>
      <c r="B8985" t="s">
        <v>84</v>
      </c>
      <c r="C8985" t="s">
        <v>133</v>
      </c>
      <c r="D8985" t="s">
        <v>17029</v>
      </c>
      <c r="E8985" t="s">
        <v>79</v>
      </c>
      <c r="F8985" t="s">
        <v>4881</v>
      </c>
      <c r="G8985">
        <v>0</v>
      </c>
      <c r="H8985">
        <v>43</v>
      </c>
      <c r="I8985">
        <v>2</v>
      </c>
      <c r="J8985">
        <v>37</v>
      </c>
      <c r="K8985">
        <v>4</v>
      </c>
      <c r="L8985">
        <v>0</v>
      </c>
      <c r="M8985">
        <v>0</v>
      </c>
      <c r="N8985">
        <v>0</v>
      </c>
      <c r="O8985">
        <v>0</v>
      </c>
      <c r="P8985">
        <v>0</v>
      </c>
      <c r="Q8985">
        <v>0</v>
      </c>
    </row>
    <row r="8986" spans="1:17" x14ac:dyDescent="0.2">
      <c r="A8986" t="s">
        <v>26009</v>
      </c>
      <c r="B8986" t="s">
        <v>84</v>
      </c>
      <c r="C8986" t="s">
        <v>133</v>
      </c>
      <c r="D8986" t="s">
        <v>17029</v>
      </c>
      <c r="E8986" t="s">
        <v>79</v>
      </c>
      <c r="F8986" t="s">
        <v>4883</v>
      </c>
      <c r="G8986">
        <v>0</v>
      </c>
      <c r="H8986">
        <v>43</v>
      </c>
      <c r="I8986">
        <v>3</v>
      </c>
      <c r="J8986">
        <v>36</v>
      </c>
      <c r="K8986">
        <v>4</v>
      </c>
      <c r="L8986">
        <v>0</v>
      </c>
      <c r="M8986">
        <v>0</v>
      </c>
      <c r="N8986">
        <v>0</v>
      </c>
      <c r="O8986">
        <v>0</v>
      </c>
      <c r="P8986">
        <v>0</v>
      </c>
      <c r="Q8986">
        <v>0</v>
      </c>
    </row>
    <row r="8987" spans="1:17" x14ac:dyDescent="0.2">
      <c r="A8987" t="s">
        <v>26010</v>
      </c>
      <c r="B8987" t="s">
        <v>84</v>
      </c>
      <c r="C8987" t="s">
        <v>133</v>
      </c>
      <c r="D8987" t="s">
        <v>17029</v>
      </c>
      <c r="E8987" t="s">
        <v>79</v>
      </c>
      <c r="F8987" t="s">
        <v>4885</v>
      </c>
      <c r="G8987">
        <v>0</v>
      </c>
      <c r="H8987">
        <v>0</v>
      </c>
      <c r="I8987">
        <v>0</v>
      </c>
      <c r="J8987">
        <v>0</v>
      </c>
      <c r="K8987">
        <v>0</v>
      </c>
      <c r="L8987">
        <v>0</v>
      </c>
      <c r="M8987">
        <v>43</v>
      </c>
      <c r="N8987">
        <v>0</v>
      </c>
      <c r="O8987">
        <v>0</v>
      </c>
      <c r="P8987">
        <v>0</v>
      </c>
      <c r="Q8987">
        <v>0</v>
      </c>
    </row>
    <row r="8988" spans="1:17" x14ac:dyDescent="0.2">
      <c r="A8988" t="s">
        <v>26011</v>
      </c>
      <c r="B8988" t="s">
        <v>84</v>
      </c>
      <c r="C8988" t="s">
        <v>133</v>
      </c>
      <c r="D8988" t="s">
        <v>17029</v>
      </c>
      <c r="E8988" t="s">
        <v>79</v>
      </c>
      <c r="F8988" t="s">
        <v>4887</v>
      </c>
      <c r="G8988">
        <v>0</v>
      </c>
      <c r="H8988">
        <v>43</v>
      </c>
      <c r="I8988">
        <v>2</v>
      </c>
      <c r="J8988">
        <v>37</v>
      </c>
      <c r="K8988">
        <v>4</v>
      </c>
      <c r="L8988">
        <v>0</v>
      </c>
      <c r="M8988">
        <v>0</v>
      </c>
      <c r="N8988">
        <v>0</v>
      </c>
      <c r="O8988">
        <v>0</v>
      </c>
      <c r="P8988">
        <v>0</v>
      </c>
      <c r="Q8988">
        <v>0</v>
      </c>
    </row>
    <row r="8989" spans="1:17" x14ac:dyDescent="0.2">
      <c r="A8989" t="s">
        <v>26012</v>
      </c>
      <c r="B8989" t="s">
        <v>84</v>
      </c>
      <c r="C8989" t="s">
        <v>133</v>
      </c>
      <c r="D8989" t="s">
        <v>17029</v>
      </c>
      <c r="E8989" t="s">
        <v>79</v>
      </c>
      <c r="F8989" t="s">
        <v>4889</v>
      </c>
      <c r="G8989">
        <v>0</v>
      </c>
      <c r="H8989">
        <v>0</v>
      </c>
      <c r="I8989">
        <v>0</v>
      </c>
      <c r="J8989">
        <v>0</v>
      </c>
      <c r="K8989">
        <v>0</v>
      </c>
      <c r="L8989">
        <v>0</v>
      </c>
      <c r="M8989">
        <v>43</v>
      </c>
      <c r="N8989">
        <v>0</v>
      </c>
      <c r="O8989">
        <v>0</v>
      </c>
      <c r="P8989">
        <v>0</v>
      </c>
      <c r="Q8989">
        <v>0</v>
      </c>
    </row>
    <row r="8990" spans="1:17" x14ac:dyDescent="0.2">
      <c r="A8990" t="s">
        <v>26013</v>
      </c>
      <c r="B8990" t="s">
        <v>84</v>
      </c>
      <c r="C8990" t="s">
        <v>133</v>
      </c>
      <c r="D8990" t="s">
        <v>17029</v>
      </c>
      <c r="E8990" t="s">
        <v>79</v>
      </c>
      <c r="F8990" t="s">
        <v>4871</v>
      </c>
      <c r="G8990">
        <v>0</v>
      </c>
      <c r="H8990">
        <v>0</v>
      </c>
      <c r="I8990">
        <v>0</v>
      </c>
      <c r="J8990">
        <v>0</v>
      </c>
      <c r="K8990">
        <v>0</v>
      </c>
      <c r="L8990">
        <v>0</v>
      </c>
      <c r="M8990">
        <v>0</v>
      </c>
      <c r="N8990">
        <v>31</v>
      </c>
      <c r="O8990">
        <v>31</v>
      </c>
      <c r="P8990">
        <v>0</v>
      </c>
      <c r="Q8990">
        <v>0</v>
      </c>
    </row>
    <row r="8991" spans="1:17" x14ac:dyDescent="0.2">
      <c r="A8991" t="s">
        <v>26014</v>
      </c>
      <c r="B8991" t="s">
        <v>84</v>
      </c>
      <c r="C8991" t="s">
        <v>133</v>
      </c>
      <c r="D8991" t="s">
        <v>17029</v>
      </c>
      <c r="E8991" t="s">
        <v>79</v>
      </c>
      <c r="F8991" t="s">
        <v>4873</v>
      </c>
      <c r="G8991">
        <v>0</v>
      </c>
      <c r="H8991">
        <v>0</v>
      </c>
      <c r="I8991">
        <v>0</v>
      </c>
      <c r="J8991">
        <v>0</v>
      </c>
      <c r="K8991">
        <v>0</v>
      </c>
      <c r="L8991">
        <v>0</v>
      </c>
      <c r="M8991">
        <v>0</v>
      </c>
      <c r="N8991">
        <v>25</v>
      </c>
      <c r="O8991">
        <v>25</v>
      </c>
      <c r="P8991">
        <v>0</v>
      </c>
      <c r="Q8991">
        <v>0</v>
      </c>
    </row>
    <row r="8992" spans="1:17" x14ac:dyDescent="0.2">
      <c r="A8992" t="s">
        <v>26015</v>
      </c>
      <c r="B8992" t="s">
        <v>84</v>
      </c>
      <c r="C8992" t="s">
        <v>133</v>
      </c>
      <c r="D8992" t="s">
        <v>17029</v>
      </c>
      <c r="E8992" t="s">
        <v>79</v>
      </c>
      <c r="F8992" t="s">
        <v>17019</v>
      </c>
      <c r="G8992">
        <v>43</v>
      </c>
      <c r="H8992">
        <v>0</v>
      </c>
      <c r="I8992">
        <v>0</v>
      </c>
      <c r="J8992">
        <v>0</v>
      </c>
      <c r="K8992">
        <v>0</v>
      </c>
      <c r="L8992">
        <v>0</v>
      </c>
      <c r="M8992">
        <v>0</v>
      </c>
      <c r="N8992">
        <v>0</v>
      </c>
      <c r="O8992">
        <v>0</v>
      </c>
      <c r="P8992">
        <v>0</v>
      </c>
      <c r="Q8992">
        <v>0</v>
      </c>
    </row>
    <row r="8993" spans="1:17" x14ac:dyDescent="0.2">
      <c r="A8993" t="s">
        <v>26016</v>
      </c>
      <c r="B8993" t="s">
        <v>84</v>
      </c>
      <c r="C8993" t="s">
        <v>133</v>
      </c>
      <c r="D8993" t="s">
        <v>17029</v>
      </c>
      <c r="E8993" t="s">
        <v>81</v>
      </c>
      <c r="F8993" t="s">
        <v>4875</v>
      </c>
      <c r="G8993">
        <v>0</v>
      </c>
      <c r="H8993">
        <v>59</v>
      </c>
      <c r="I8993">
        <v>7</v>
      </c>
      <c r="J8993">
        <v>35</v>
      </c>
      <c r="K8993">
        <v>11</v>
      </c>
      <c r="L8993">
        <v>6</v>
      </c>
      <c r="M8993">
        <v>0</v>
      </c>
      <c r="N8993">
        <v>0</v>
      </c>
      <c r="O8993">
        <v>0</v>
      </c>
      <c r="P8993">
        <v>0</v>
      </c>
      <c r="Q8993">
        <v>0</v>
      </c>
    </row>
    <row r="8994" spans="1:17" x14ac:dyDescent="0.2">
      <c r="A8994" t="s">
        <v>26017</v>
      </c>
      <c r="B8994" t="s">
        <v>84</v>
      </c>
      <c r="C8994" t="s">
        <v>133</v>
      </c>
      <c r="D8994" t="s">
        <v>17029</v>
      </c>
      <c r="E8994" t="s">
        <v>81</v>
      </c>
      <c r="F8994" t="s">
        <v>4877</v>
      </c>
      <c r="G8994">
        <v>0</v>
      </c>
      <c r="H8994">
        <v>59</v>
      </c>
      <c r="I8994">
        <v>2</v>
      </c>
      <c r="J8994">
        <v>37</v>
      </c>
      <c r="K8994">
        <v>13</v>
      </c>
      <c r="L8994">
        <v>7</v>
      </c>
      <c r="M8994">
        <v>0</v>
      </c>
      <c r="N8994">
        <v>0</v>
      </c>
      <c r="O8994">
        <v>0</v>
      </c>
      <c r="P8994">
        <v>0</v>
      </c>
      <c r="Q8994">
        <v>0</v>
      </c>
    </row>
    <row r="8995" spans="1:17" x14ac:dyDescent="0.2">
      <c r="A8995" t="s">
        <v>26018</v>
      </c>
      <c r="B8995" t="s">
        <v>84</v>
      </c>
      <c r="C8995" t="s">
        <v>133</v>
      </c>
      <c r="D8995" t="s">
        <v>17029</v>
      </c>
      <c r="E8995" t="s">
        <v>81</v>
      </c>
      <c r="F8995" t="s">
        <v>4879</v>
      </c>
      <c r="G8995">
        <v>0</v>
      </c>
      <c r="H8995">
        <v>0</v>
      </c>
      <c r="I8995">
        <v>0</v>
      </c>
      <c r="J8995">
        <v>0</v>
      </c>
      <c r="K8995">
        <v>0</v>
      </c>
      <c r="L8995">
        <v>0</v>
      </c>
      <c r="M8995">
        <v>59</v>
      </c>
      <c r="N8995">
        <v>0</v>
      </c>
      <c r="O8995">
        <v>0</v>
      </c>
      <c r="P8995">
        <v>0</v>
      </c>
      <c r="Q8995">
        <v>0</v>
      </c>
    </row>
    <row r="8996" spans="1:17" x14ac:dyDescent="0.2">
      <c r="A8996" t="s">
        <v>26019</v>
      </c>
      <c r="B8996" t="s">
        <v>84</v>
      </c>
      <c r="C8996" t="s">
        <v>133</v>
      </c>
      <c r="D8996" t="s">
        <v>17029</v>
      </c>
      <c r="E8996" t="s">
        <v>81</v>
      </c>
      <c r="F8996" t="s">
        <v>4881</v>
      </c>
      <c r="G8996">
        <v>0</v>
      </c>
      <c r="H8996">
        <v>59</v>
      </c>
      <c r="I8996">
        <v>2</v>
      </c>
      <c r="J8996">
        <v>37</v>
      </c>
      <c r="K8996">
        <v>13</v>
      </c>
      <c r="L8996">
        <v>7</v>
      </c>
      <c r="M8996">
        <v>0</v>
      </c>
      <c r="N8996">
        <v>0</v>
      </c>
      <c r="O8996">
        <v>0</v>
      </c>
      <c r="P8996">
        <v>0</v>
      </c>
      <c r="Q8996">
        <v>0</v>
      </c>
    </row>
    <row r="8997" spans="1:17" x14ac:dyDescent="0.2">
      <c r="A8997" t="s">
        <v>26020</v>
      </c>
      <c r="B8997" t="s">
        <v>84</v>
      </c>
      <c r="C8997" t="s">
        <v>133</v>
      </c>
      <c r="D8997" t="s">
        <v>17029</v>
      </c>
      <c r="E8997" t="s">
        <v>81</v>
      </c>
      <c r="F8997" t="s">
        <v>4883</v>
      </c>
      <c r="G8997">
        <v>0</v>
      </c>
      <c r="H8997">
        <v>59</v>
      </c>
      <c r="I8997">
        <v>4</v>
      </c>
      <c r="J8997">
        <v>35</v>
      </c>
      <c r="K8997">
        <v>13</v>
      </c>
      <c r="L8997">
        <v>7</v>
      </c>
      <c r="M8997">
        <v>0</v>
      </c>
      <c r="N8997">
        <v>0</v>
      </c>
      <c r="O8997">
        <v>0</v>
      </c>
      <c r="P8997">
        <v>0</v>
      </c>
      <c r="Q8997">
        <v>0</v>
      </c>
    </row>
    <row r="8998" spans="1:17" x14ac:dyDescent="0.2">
      <c r="A8998" t="s">
        <v>26021</v>
      </c>
      <c r="B8998" t="s">
        <v>84</v>
      </c>
      <c r="C8998" t="s">
        <v>133</v>
      </c>
      <c r="D8998" t="s">
        <v>17029</v>
      </c>
      <c r="E8998" t="s">
        <v>81</v>
      </c>
      <c r="F8998" t="s">
        <v>4885</v>
      </c>
      <c r="G8998">
        <v>0</v>
      </c>
      <c r="H8998">
        <v>0</v>
      </c>
      <c r="I8998">
        <v>0</v>
      </c>
      <c r="J8998">
        <v>0</v>
      </c>
      <c r="K8998">
        <v>0</v>
      </c>
      <c r="L8998">
        <v>0</v>
      </c>
      <c r="M8998">
        <v>59</v>
      </c>
      <c r="N8998">
        <v>0</v>
      </c>
      <c r="O8998">
        <v>0</v>
      </c>
      <c r="P8998">
        <v>0</v>
      </c>
      <c r="Q8998">
        <v>0</v>
      </c>
    </row>
    <row r="8999" spans="1:17" x14ac:dyDescent="0.2">
      <c r="A8999" t="s">
        <v>26022</v>
      </c>
      <c r="B8999" t="s">
        <v>84</v>
      </c>
      <c r="C8999" t="s">
        <v>133</v>
      </c>
      <c r="D8999" t="s">
        <v>17029</v>
      </c>
      <c r="E8999" t="s">
        <v>81</v>
      </c>
      <c r="F8999" t="s">
        <v>4887</v>
      </c>
      <c r="G8999">
        <v>0</v>
      </c>
      <c r="H8999">
        <v>59</v>
      </c>
      <c r="I8999">
        <v>2</v>
      </c>
      <c r="J8999">
        <v>37</v>
      </c>
      <c r="K8999">
        <v>13</v>
      </c>
      <c r="L8999">
        <v>7</v>
      </c>
      <c r="M8999">
        <v>0</v>
      </c>
      <c r="N8999">
        <v>0</v>
      </c>
      <c r="O8999">
        <v>0</v>
      </c>
      <c r="P8999">
        <v>0</v>
      </c>
      <c r="Q8999">
        <v>0</v>
      </c>
    </row>
    <row r="9000" spans="1:17" x14ac:dyDescent="0.2">
      <c r="A9000" t="s">
        <v>26023</v>
      </c>
      <c r="B9000" t="s">
        <v>84</v>
      </c>
      <c r="C9000" t="s">
        <v>133</v>
      </c>
      <c r="D9000" t="s">
        <v>17029</v>
      </c>
      <c r="E9000" t="s">
        <v>81</v>
      </c>
      <c r="F9000" t="s">
        <v>4889</v>
      </c>
      <c r="G9000">
        <v>0</v>
      </c>
      <c r="H9000">
        <v>0</v>
      </c>
      <c r="I9000">
        <v>0</v>
      </c>
      <c r="J9000">
        <v>0</v>
      </c>
      <c r="K9000">
        <v>0</v>
      </c>
      <c r="L9000">
        <v>0</v>
      </c>
      <c r="M9000">
        <v>59</v>
      </c>
      <c r="N9000">
        <v>0</v>
      </c>
      <c r="O9000">
        <v>0</v>
      </c>
      <c r="P9000">
        <v>0</v>
      </c>
      <c r="Q9000">
        <v>0</v>
      </c>
    </row>
    <row r="9001" spans="1:17" x14ac:dyDescent="0.2">
      <c r="A9001" t="s">
        <v>26024</v>
      </c>
      <c r="B9001" t="s">
        <v>84</v>
      </c>
      <c r="C9001" t="s">
        <v>133</v>
      </c>
      <c r="D9001" t="s">
        <v>17029</v>
      </c>
      <c r="E9001" t="s">
        <v>81</v>
      </c>
      <c r="F9001" t="s">
        <v>4871</v>
      </c>
      <c r="G9001">
        <v>0</v>
      </c>
      <c r="H9001">
        <v>0</v>
      </c>
      <c r="I9001">
        <v>0</v>
      </c>
      <c r="J9001">
        <v>0</v>
      </c>
      <c r="K9001">
        <v>0</v>
      </c>
      <c r="L9001">
        <v>0</v>
      </c>
      <c r="M9001">
        <v>0</v>
      </c>
      <c r="N9001">
        <v>39</v>
      </c>
      <c r="O9001">
        <v>35</v>
      </c>
      <c r="P9001">
        <v>2</v>
      </c>
      <c r="Q9001">
        <v>2</v>
      </c>
    </row>
    <row r="9002" spans="1:17" x14ac:dyDescent="0.2">
      <c r="A9002" t="s">
        <v>26025</v>
      </c>
      <c r="B9002" t="s">
        <v>84</v>
      </c>
      <c r="C9002" t="s">
        <v>133</v>
      </c>
      <c r="D9002" t="s">
        <v>17029</v>
      </c>
      <c r="E9002" t="s">
        <v>81</v>
      </c>
      <c r="F9002" t="s">
        <v>4873</v>
      </c>
      <c r="G9002">
        <v>0</v>
      </c>
      <c r="H9002">
        <v>0</v>
      </c>
      <c r="I9002">
        <v>0</v>
      </c>
      <c r="J9002">
        <v>0</v>
      </c>
      <c r="K9002">
        <v>0</v>
      </c>
      <c r="L9002">
        <v>0</v>
      </c>
      <c r="M9002">
        <v>0</v>
      </c>
      <c r="N9002">
        <v>32</v>
      </c>
      <c r="O9002">
        <v>30</v>
      </c>
      <c r="P9002">
        <v>1</v>
      </c>
      <c r="Q9002">
        <v>1</v>
      </c>
    </row>
    <row r="9003" spans="1:17" x14ac:dyDescent="0.2">
      <c r="A9003" t="s">
        <v>26026</v>
      </c>
      <c r="B9003" t="s">
        <v>84</v>
      </c>
      <c r="C9003" t="s">
        <v>133</v>
      </c>
      <c r="D9003" t="s">
        <v>17029</v>
      </c>
      <c r="E9003" t="s">
        <v>81</v>
      </c>
      <c r="F9003" t="s">
        <v>17019</v>
      </c>
      <c r="G9003">
        <v>59</v>
      </c>
      <c r="H9003">
        <v>0</v>
      </c>
      <c r="I9003">
        <v>0</v>
      </c>
      <c r="J9003">
        <v>0</v>
      </c>
      <c r="K9003">
        <v>0</v>
      </c>
      <c r="L9003">
        <v>0</v>
      </c>
      <c r="M9003">
        <v>0</v>
      </c>
      <c r="N9003">
        <v>0</v>
      </c>
      <c r="O9003">
        <v>0</v>
      </c>
      <c r="P9003">
        <v>0</v>
      </c>
      <c r="Q9003">
        <v>0</v>
      </c>
    </row>
    <row r="9004" spans="1:17" x14ac:dyDescent="0.2">
      <c r="A9004" t="s">
        <v>26027</v>
      </c>
      <c r="B9004" t="s">
        <v>84</v>
      </c>
      <c r="C9004" t="s">
        <v>133</v>
      </c>
      <c r="D9004" t="s">
        <v>17021</v>
      </c>
      <c r="E9004" t="s">
        <v>79</v>
      </c>
      <c r="F9004" t="s">
        <v>17022</v>
      </c>
      <c r="G9004">
        <v>0</v>
      </c>
      <c r="H9004">
        <v>0</v>
      </c>
      <c r="I9004">
        <v>0</v>
      </c>
      <c r="J9004">
        <v>0</v>
      </c>
      <c r="K9004">
        <v>0</v>
      </c>
      <c r="L9004">
        <v>0</v>
      </c>
      <c r="M9004">
        <v>0</v>
      </c>
      <c r="N9004">
        <v>10</v>
      </c>
      <c r="O9004">
        <v>7</v>
      </c>
      <c r="P9004">
        <v>3</v>
      </c>
      <c r="Q9004">
        <v>0</v>
      </c>
    </row>
    <row r="9005" spans="1:17" x14ac:dyDescent="0.2">
      <c r="A9005" t="s">
        <v>26028</v>
      </c>
      <c r="B9005" t="s">
        <v>84</v>
      </c>
      <c r="C9005" t="s">
        <v>133</v>
      </c>
      <c r="D9005" t="s">
        <v>17021</v>
      </c>
      <c r="E9005" t="s">
        <v>79</v>
      </c>
      <c r="F9005" t="s">
        <v>17019</v>
      </c>
      <c r="G9005">
        <v>10</v>
      </c>
      <c r="H9005">
        <v>0</v>
      </c>
      <c r="I9005">
        <v>0</v>
      </c>
      <c r="J9005">
        <v>0</v>
      </c>
      <c r="K9005">
        <v>0</v>
      </c>
      <c r="L9005">
        <v>0</v>
      </c>
      <c r="M9005">
        <v>0</v>
      </c>
      <c r="N9005">
        <v>0</v>
      </c>
      <c r="O9005">
        <v>0</v>
      </c>
      <c r="P9005">
        <v>0</v>
      </c>
      <c r="Q9005">
        <v>0</v>
      </c>
    </row>
    <row r="9006" spans="1:17" x14ac:dyDescent="0.2">
      <c r="A9006" t="s">
        <v>26029</v>
      </c>
      <c r="B9006" t="s">
        <v>84</v>
      </c>
      <c r="C9006" t="s">
        <v>133</v>
      </c>
      <c r="D9006" t="s">
        <v>17021</v>
      </c>
      <c r="E9006" t="s">
        <v>81</v>
      </c>
      <c r="F9006" t="s">
        <v>17022</v>
      </c>
      <c r="G9006">
        <v>0</v>
      </c>
      <c r="H9006">
        <v>0</v>
      </c>
      <c r="I9006">
        <v>0</v>
      </c>
      <c r="J9006">
        <v>0</v>
      </c>
      <c r="K9006">
        <v>0</v>
      </c>
      <c r="L9006">
        <v>0</v>
      </c>
      <c r="M9006">
        <v>0</v>
      </c>
      <c r="N9006">
        <v>17</v>
      </c>
      <c r="O9006">
        <v>10</v>
      </c>
      <c r="P9006">
        <v>6</v>
      </c>
      <c r="Q9006">
        <v>1</v>
      </c>
    </row>
    <row r="9007" spans="1:17" x14ac:dyDescent="0.2">
      <c r="A9007" t="s">
        <v>26030</v>
      </c>
      <c r="B9007" t="s">
        <v>84</v>
      </c>
      <c r="C9007" t="s">
        <v>133</v>
      </c>
      <c r="D9007" t="s">
        <v>17021</v>
      </c>
      <c r="E9007" t="s">
        <v>81</v>
      </c>
      <c r="F9007" t="s">
        <v>17019</v>
      </c>
      <c r="G9007">
        <v>17</v>
      </c>
      <c r="H9007">
        <v>0</v>
      </c>
      <c r="I9007">
        <v>0</v>
      </c>
      <c r="J9007">
        <v>0</v>
      </c>
      <c r="K9007">
        <v>0</v>
      </c>
      <c r="L9007">
        <v>0</v>
      </c>
      <c r="M9007">
        <v>0</v>
      </c>
      <c r="N9007">
        <v>0</v>
      </c>
      <c r="O9007">
        <v>0</v>
      </c>
      <c r="P9007">
        <v>0</v>
      </c>
      <c r="Q9007">
        <v>0</v>
      </c>
    </row>
    <row r="9008" spans="1:17" x14ac:dyDescent="0.2">
      <c r="A9008" t="s">
        <v>26031</v>
      </c>
      <c r="B9008" t="s">
        <v>84</v>
      </c>
      <c r="C9008" t="s">
        <v>133</v>
      </c>
      <c r="D9008" t="s">
        <v>17025</v>
      </c>
      <c r="E9008" t="s">
        <v>79</v>
      </c>
      <c r="F9008" t="s">
        <v>17019</v>
      </c>
      <c r="G9008">
        <v>6</v>
      </c>
      <c r="H9008">
        <v>0</v>
      </c>
      <c r="I9008">
        <v>0</v>
      </c>
      <c r="J9008">
        <v>0</v>
      </c>
      <c r="K9008">
        <v>0</v>
      </c>
      <c r="L9008">
        <v>0</v>
      </c>
      <c r="M9008">
        <v>0</v>
      </c>
      <c r="N9008">
        <v>0</v>
      </c>
      <c r="O9008">
        <v>0</v>
      </c>
      <c r="P9008">
        <v>0</v>
      </c>
      <c r="Q9008">
        <v>0</v>
      </c>
    </row>
    <row r="9009" spans="1:17" x14ac:dyDescent="0.2">
      <c r="A9009" t="s">
        <v>26032</v>
      </c>
      <c r="B9009" t="s">
        <v>84</v>
      </c>
      <c r="C9009" t="s">
        <v>133</v>
      </c>
      <c r="D9009" t="s">
        <v>17025</v>
      </c>
      <c r="E9009" t="s">
        <v>81</v>
      </c>
      <c r="F9009" t="s">
        <v>17019</v>
      </c>
      <c r="G9009">
        <v>3</v>
      </c>
      <c r="H9009">
        <v>0</v>
      </c>
      <c r="I9009">
        <v>0</v>
      </c>
      <c r="J9009">
        <v>0</v>
      </c>
      <c r="K9009">
        <v>0</v>
      </c>
      <c r="L9009">
        <v>0</v>
      </c>
      <c r="M9009">
        <v>0</v>
      </c>
      <c r="N9009">
        <v>0</v>
      </c>
      <c r="O9009">
        <v>0</v>
      </c>
      <c r="P9009">
        <v>0</v>
      </c>
      <c r="Q9009">
        <v>0</v>
      </c>
    </row>
    <row r="9010" spans="1:17" x14ac:dyDescent="0.2">
      <c r="A9010" t="s">
        <v>26033</v>
      </c>
      <c r="B9010" t="s">
        <v>84</v>
      </c>
      <c r="C9010" t="s">
        <v>134</v>
      </c>
      <c r="D9010" t="s">
        <v>17029</v>
      </c>
      <c r="E9010" t="s">
        <v>79</v>
      </c>
      <c r="F9010" t="s">
        <v>4875</v>
      </c>
      <c r="G9010">
        <v>0</v>
      </c>
      <c r="H9010">
        <v>21</v>
      </c>
      <c r="I9010">
        <v>2</v>
      </c>
      <c r="J9010">
        <v>18</v>
      </c>
      <c r="K9010">
        <v>1</v>
      </c>
      <c r="L9010">
        <v>0</v>
      </c>
      <c r="M9010">
        <v>0</v>
      </c>
      <c r="N9010">
        <v>0</v>
      </c>
      <c r="O9010">
        <v>0</v>
      </c>
      <c r="P9010">
        <v>0</v>
      </c>
      <c r="Q9010">
        <v>0</v>
      </c>
    </row>
    <row r="9011" spans="1:17" x14ac:dyDescent="0.2">
      <c r="A9011" t="s">
        <v>26034</v>
      </c>
      <c r="B9011" t="s">
        <v>84</v>
      </c>
      <c r="C9011" t="s">
        <v>134</v>
      </c>
      <c r="D9011" t="s">
        <v>17029</v>
      </c>
      <c r="E9011" t="s">
        <v>79</v>
      </c>
      <c r="F9011" t="s">
        <v>4877</v>
      </c>
      <c r="G9011">
        <v>0</v>
      </c>
      <c r="H9011">
        <v>21</v>
      </c>
      <c r="I9011">
        <v>2</v>
      </c>
      <c r="J9011">
        <v>18</v>
      </c>
      <c r="K9011">
        <v>0</v>
      </c>
      <c r="L9011">
        <v>1</v>
      </c>
      <c r="M9011">
        <v>0</v>
      </c>
      <c r="N9011">
        <v>0</v>
      </c>
      <c r="O9011">
        <v>0</v>
      </c>
      <c r="P9011">
        <v>0</v>
      </c>
      <c r="Q9011">
        <v>0</v>
      </c>
    </row>
    <row r="9012" spans="1:17" x14ac:dyDescent="0.2">
      <c r="A9012" t="s">
        <v>26035</v>
      </c>
      <c r="B9012" t="s">
        <v>84</v>
      </c>
      <c r="C9012" t="s">
        <v>134</v>
      </c>
      <c r="D9012" t="s">
        <v>17029</v>
      </c>
      <c r="E9012" t="s">
        <v>79</v>
      </c>
      <c r="F9012" t="s">
        <v>4879</v>
      </c>
      <c r="G9012">
        <v>0</v>
      </c>
      <c r="H9012">
        <v>0</v>
      </c>
      <c r="I9012">
        <v>0</v>
      </c>
      <c r="J9012">
        <v>0</v>
      </c>
      <c r="K9012">
        <v>0</v>
      </c>
      <c r="L9012">
        <v>0</v>
      </c>
      <c r="M9012">
        <v>21</v>
      </c>
      <c r="N9012">
        <v>0</v>
      </c>
      <c r="O9012">
        <v>0</v>
      </c>
      <c r="P9012">
        <v>0</v>
      </c>
      <c r="Q9012">
        <v>0</v>
      </c>
    </row>
    <row r="9013" spans="1:17" x14ac:dyDescent="0.2">
      <c r="A9013" t="s">
        <v>26036</v>
      </c>
      <c r="B9013" t="s">
        <v>84</v>
      </c>
      <c r="C9013" t="s">
        <v>134</v>
      </c>
      <c r="D9013" t="s">
        <v>17029</v>
      </c>
      <c r="E9013" t="s">
        <v>79</v>
      </c>
      <c r="F9013" t="s">
        <v>4881</v>
      </c>
      <c r="G9013">
        <v>0</v>
      </c>
      <c r="H9013">
        <v>21</v>
      </c>
      <c r="I9013">
        <v>2</v>
      </c>
      <c r="J9013">
        <v>18</v>
      </c>
      <c r="K9013">
        <v>0</v>
      </c>
      <c r="L9013">
        <v>1</v>
      </c>
      <c r="M9013">
        <v>0</v>
      </c>
      <c r="N9013">
        <v>0</v>
      </c>
      <c r="O9013">
        <v>0</v>
      </c>
      <c r="P9013">
        <v>0</v>
      </c>
      <c r="Q9013">
        <v>0</v>
      </c>
    </row>
    <row r="9014" spans="1:17" x14ac:dyDescent="0.2">
      <c r="A9014" t="s">
        <v>26037</v>
      </c>
      <c r="B9014" t="s">
        <v>84</v>
      </c>
      <c r="C9014" t="s">
        <v>134</v>
      </c>
      <c r="D9014" t="s">
        <v>17029</v>
      </c>
      <c r="E9014" t="s">
        <v>79</v>
      </c>
      <c r="F9014" t="s">
        <v>4883</v>
      </c>
      <c r="G9014">
        <v>0</v>
      </c>
      <c r="H9014">
        <v>21</v>
      </c>
      <c r="I9014">
        <v>2</v>
      </c>
      <c r="J9014">
        <v>18</v>
      </c>
      <c r="K9014">
        <v>0</v>
      </c>
      <c r="L9014">
        <v>1</v>
      </c>
      <c r="M9014">
        <v>0</v>
      </c>
      <c r="N9014">
        <v>0</v>
      </c>
      <c r="O9014">
        <v>0</v>
      </c>
      <c r="P9014">
        <v>0</v>
      </c>
      <c r="Q9014">
        <v>0</v>
      </c>
    </row>
    <row r="9015" spans="1:17" x14ac:dyDescent="0.2">
      <c r="A9015" t="s">
        <v>26038</v>
      </c>
      <c r="B9015" t="s">
        <v>84</v>
      </c>
      <c r="C9015" t="s">
        <v>134</v>
      </c>
      <c r="D9015" t="s">
        <v>17029</v>
      </c>
      <c r="E9015" t="s">
        <v>79</v>
      </c>
      <c r="F9015" t="s">
        <v>4885</v>
      </c>
      <c r="G9015">
        <v>0</v>
      </c>
      <c r="H9015">
        <v>0</v>
      </c>
      <c r="I9015">
        <v>0</v>
      </c>
      <c r="J9015">
        <v>0</v>
      </c>
      <c r="K9015">
        <v>0</v>
      </c>
      <c r="L9015">
        <v>0</v>
      </c>
      <c r="M9015">
        <v>21</v>
      </c>
      <c r="N9015">
        <v>0</v>
      </c>
      <c r="O9015">
        <v>0</v>
      </c>
      <c r="P9015">
        <v>0</v>
      </c>
      <c r="Q9015">
        <v>0</v>
      </c>
    </row>
    <row r="9016" spans="1:17" x14ac:dyDescent="0.2">
      <c r="A9016" t="s">
        <v>26039</v>
      </c>
      <c r="B9016" t="s">
        <v>84</v>
      </c>
      <c r="C9016" t="s">
        <v>134</v>
      </c>
      <c r="D9016" t="s">
        <v>17029</v>
      </c>
      <c r="E9016" t="s">
        <v>79</v>
      </c>
      <c r="F9016" t="s">
        <v>4887</v>
      </c>
      <c r="G9016">
        <v>0</v>
      </c>
      <c r="H9016">
        <v>21</v>
      </c>
      <c r="I9016">
        <v>2</v>
      </c>
      <c r="J9016">
        <v>18</v>
      </c>
      <c r="K9016">
        <v>1</v>
      </c>
      <c r="L9016">
        <v>0</v>
      </c>
      <c r="M9016">
        <v>0</v>
      </c>
      <c r="N9016">
        <v>0</v>
      </c>
      <c r="O9016">
        <v>0</v>
      </c>
      <c r="P9016">
        <v>0</v>
      </c>
      <c r="Q9016">
        <v>0</v>
      </c>
    </row>
    <row r="9017" spans="1:17" x14ac:dyDescent="0.2">
      <c r="A9017" t="s">
        <v>26040</v>
      </c>
      <c r="B9017" t="s">
        <v>84</v>
      </c>
      <c r="C9017" t="s">
        <v>134</v>
      </c>
      <c r="D9017" t="s">
        <v>17029</v>
      </c>
      <c r="E9017" t="s">
        <v>79</v>
      </c>
      <c r="F9017" t="s">
        <v>4889</v>
      </c>
      <c r="G9017">
        <v>0</v>
      </c>
      <c r="H9017">
        <v>0</v>
      </c>
      <c r="I9017">
        <v>0</v>
      </c>
      <c r="J9017">
        <v>0</v>
      </c>
      <c r="K9017">
        <v>0</v>
      </c>
      <c r="L9017">
        <v>0</v>
      </c>
      <c r="M9017">
        <v>21</v>
      </c>
      <c r="N9017">
        <v>0</v>
      </c>
      <c r="O9017">
        <v>0</v>
      </c>
      <c r="P9017">
        <v>0</v>
      </c>
      <c r="Q9017">
        <v>0</v>
      </c>
    </row>
    <row r="9018" spans="1:17" x14ac:dyDescent="0.2">
      <c r="A9018" t="s">
        <v>26041</v>
      </c>
      <c r="B9018" t="s">
        <v>84</v>
      </c>
      <c r="C9018" t="s">
        <v>134</v>
      </c>
      <c r="D9018" t="s">
        <v>17029</v>
      </c>
      <c r="E9018" t="s">
        <v>79</v>
      </c>
      <c r="F9018" t="s">
        <v>4871</v>
      </c>
      <c r="G9018">
        <v>0</v>
      </c>
      <c r="H9018">
        <v>0</v>
      </c>
      <c r="I9018">
        <v>0</v>
      </c>
      <c r="J9018">
        <v>0</v>
      </c>
      <c r="K9018">
        <v>0</v>
      </c>
      <c r="L9018">
        <v>0</v>
      </c>
      <c r="M9018">
        <v>0</v>
      </c>
      <c r="N9018">
        <v>18</v>
      </c>
      <c r="O9018">
        <v>17</v>
      </c>
      <c r="P9018">
        <v>1</v>
      </c>
      <c r="Q9018">
        <v>0</v>
      </c>
    </row>
    <row r="9019" spans="1:17" x14ac:dyDescent="0.2">
      <c r="A9019" t="s">
        <v>26042</v>
      </c>
      <c r="B9019" t="s">
        <v>84</v>
      </c>
      <c r="C9019" t="s">
        <v>134</v>
      </c>
      <c r="D9019" t="s">
        <v>17029</v>
      </c>
      <c r="E9019" t="s">
        <v>79</v>
      </c>
      <c r="F9019" t="s">
        <v>4873</v>
      </c>
      <c r="G9019">
        <v>0</v>
      </c>
      <c r="H9019">
        <v>0</v>
      </c>
      <c r="I9019">
        <v>0</v>
      </c>
      <c r="J9019">
        <v>0</v>
      </c>
      <c r="K9019">
        <v>0</v>
      </c>
      <c r="L9019">
        <v>0</v>
      </c>
      <c r="M9019">
        <v>0</v>
      </c>
      <c r="N9019">
        <v>16</v>
      </c>
      <c r="O9019">
        <v>15</v>
      </c>
      <c r="P9019">
        <v>1</v>
      </c>
      <c r="Q9019">
        <v>0</v>
      </c>
    </row>
    <row r="9020" spans="1:17" x14ac:dyDescent="0.2">
      <c r="A9020" t="s">
        <v>26043</v>
      </c>
      <c r="B9020" t="s">
        <v>84</v>
      </c>
      <c r="C9020" t="s">
        <v>134</v>
      </c>
      <c r="D9020" t="s">
        <v>17029</v>
      </c>
      <c r="E9020" t="s">
        <v>79</v>
      </c>
      <c r="F9020" t="s">
        <v>17019</v>
      </c>
      <c r="G9020">
        <v>21</v>
      </c>
      <c r="H9020">
        <v>0</v>
      </c>
      <c r="I9020">
        <v>0</v>
      </c>
      <c r="J9020">
        <v>0</v>
      </c>
      <c r="K9020">
        <v>0</v>
      </c>
      <c r="L9020">
        <v>0</v>
      </c>
      <c r="M9020">
        <v>0</v>
      </c>
      <c r="N9020">
        <v>0</v>
      </c>
      <c r="O9020">
        <v>0</v>
      </c>
      <c r="P9020">
        <v>0</v>
      </c>
      <c r="Q9020">
        <v>0</v>
      </c>
    </row>
    <row r="9021" spans="1:17" x14ac:dyDescent="0.2">
      <c r="A9021" t="s">
        <v>26044</v>
      </c>
      <c r="B9021" t="s">
        <v>84</v>
      </c>
      <c r="C9021" t="s">
        <v>134</v>
      </c>
      <c r="D9021" t="s">
        <v>17029</v>
      </c>
      <c r="E9021" t="s">
        <v>81</v>
      </c>
      <c r="F9021" t="s">
        <v>4875</v>
      </c>
      <c r="G9021">
        <v>0</v>
      </c>
      <c r="H9021">
        <v>28</v>
      </c>
      <c r="I9021">
        <v>7</v>
      </c>
      <c r="J9021">
        <v>18</v>
      </c>
      <c r="K9021">
        <v>3</v>
      </c>
      <c r="L9021">
        <v>0</v>
      </c>
      <c r="M9021">
        <v>0</v>
      </c>
      <c r="N9021">
        <v>0</v>
      </c>
      <c r="O9021">
        <v>0</v>
      </c>
      <c r="P9021">
        <v>0</v>
      </c>
      <c r="Q9021">
        <v>0</v>
      </c>
    </row>
    <row r="9022" spans="1:17" x14ac:dyDescent="0.2">
      <c r="A9022" t="s">
        <v>26045</v>
      </c>
      <c r="B9022" t="s">
        <v>84</v>
      </c>
      <c r="C9022" t="s">
        <v>134</v>
      </c>
      <c r="D9022" t="s">
        <v>17029</v>
      </c>
      <c r="E9022" t="s">
        <v>81</v>
      </c>
      <c r="F9022" t="s">
        <v>4877</v>
      </c>
      <c r="G9022">
        <v>0</v>
      </c>
      <c r="H9022">
        <v>28</v>
      </c>
      <c r="I9022">
        <v>6</v>
      </c>
      <c r="J9022">
        <v>16</v>
      </c>
      <c r="K9022">
        <v>4</v>
      </c>
      <c r="L9022">
        <v>2</v>
      </c>
      <c r="M9022">
        <v>0</v>
      </c>
      <c r="N9022">
        <v>0</v>
      </c>
      <c r="O9022">
        <v>0</v>
      </c>
      <c r="P9022">
        <v>0</v>
      </c>
      <c r="Q9022">
        <v>0</v>
      </c>
    </row>
    <row r="9023" spans="1:17" x14ac:dyDescent="0.2">
      <c r="A9023" t="s">
        <v>26046</v>
      </c>
      <c r="B9023" t="s">
        <v>84</v>
      </c>
      <c r="C9023" t="s">
        <v>134</v>
      </c>
      <c r="D9023" t="s">
        <v>17029</v>
      </c>
      <c r="E9023" t="s">
        <v>81</v>
      </c>
      <c r="F9023" t="s">
        <v>4879</v>
      </c>
      <c r="G9023">
        <v>0</v>
      </c>
      <c r="H9023">
        <v>0</v>
      </c>
      <c r="I9023">
        <v>0</v>
      </c>
      <c r="J9023">
        <v>0</v>
      </c>
      <c r="K9023">
        <v>0</v>
      </c>
      <c r="L9023">
        <v>0</v>
      </c>
      <c r="M9023">
        <v>28</v>
      </c>
      <c r="N9023">
        <v>0</v>
      </c>
      <c r="O9023">
        <v>0</v>
      </c>
      <c r="P9023">
        <v>0</v>
      </c>
      <c r="Q9023">
        <v>0</v>
      </c>
    </row>
    <row r="9024" spans="1:17" x14ac:dyDescent="0.2">
      <c r="A9024" t="s">
        <v>26047</v>
      </c>
      <c r="B9024" t="s">
        <v>84</v>
      </c>
      <c r="C9024" t="s">
        <v>134</v>
      </c>
      <c r="D9024" t="s">
        <v>17029</v>
      </c>
      <c r="E9024" t="s">
        <v>81</v>
      </c>
      <c r="F9024" t="s">
        <v>4881</v>
      </c>
      <c r="G9024">
        <v>0</v>
      </c>
      <c r="H9024">
        <v>28</v>
      </c>
      <c r="I9024">
        <v>6</v>
      </c>
      <c r="J9024">
        <v>16</v>
      </c>
      <c r="K9024">
        <v>4</v>
      </c>
      <c r="L9024">
        <v>2</v>
      </c>
      <c r="M9024">
        <v>0</v>
      </c>
      <c r="N9024">
        <v>0</v>
      </c>
      <c r="O9024">
        <v>0</v>
      </c>
      <c r="P9024">
        <v>0</v>
      </c>
      <c r="Q9024">
        <v>0</v>
      </c>
    </row>
    <row r="9025" spans="1:17" x14ac:dyDescent="0.2">
      <c r="A9025" t="s">
        <v>26048</v>
      </c>
      <c r="B9025" t="s">
        <v>84</v>
      </c>
      <c r="C9025" t="s">
        <v>134</v>
      </c>
      <c r="D9025" t="s">
        <v>17029</v>
      </c>
      <c r="E9025" t="s">
        <v>81</v>
      </c>
      <c r="F9025" t="s">
        <v>4883</v>
      </c>
      <c r="G9025">
        <v>0</v>
      </c>
      <c r="H9025">
        <v>28</v>
      </c>
      <c r="I9025">
        <v>7</v>
      </c>
      <c r="J9025">
        <v>17</v>
      </c>
      <c r="K9025">
        <v>3</v>
      </c>
      <c r="L9025">
        <v>1</v>
      </c>
      <c r="M9025">
        <v>0</v>
      </c>
      <c r="N9025">
        <v>0</v>
      </c>
      <c r="O9025">
        <v>0</v>
      </c>
      <c r="P9025">
        <v>0</v>
      </c>
      <c r="Q9025">
        <v>0</v>
      </c>
    </row>
    <row r="9026" spans="1:17" x14ac:dyDescent="0.2">
      <c r="A9026" t="s">
        <v>26049</v>
      </c>
      <c r="B9026" t="s">
        <v>84</v>
      </c>
      <c r="C9026" t="s">
        <v>134</v>
      </c>
      <c r="D9026" t="s">
        <v>17029</v>
      </c>
      <c r="E9026" t="s">
        <v>81</v>
      </c>
      <c r="F9026" t="s">
        <v>4885</v>
      </c>
      <c r="G9026">
        <v>0</v>
      </c>
      <c r="H9026">
        <v>0</v>
      </c>
      <c r="I9026">
        <v>0</v>
      </c>
      <c r="J9026">
        <v>0</v>
      </c>
      <c r="K9026">
        <v>0</v>
      </c>
      <c r="L9026">
        <v>0</v>
      </c>
      <c r="M9026">
        <v>28</v>
      </c>
      <c r="N9026">
        <v>0</v>
      </c>
      <c r="O9026">
        <v>0</v>
      </c>
      <c r="P9026">
        <v>0</v>
      </c>
      <c r="Q9026">
        <v>0</v>
      </c>
    </row>
    <row r="9027" spans="1:17" x14ac:dyDescent="0.2">
      <c r="A9027" t="s">
        <v>26050</v>
      </c>
      <c r="B9027" t="s">
        <v>84</v>
      </c>
      <c r="C9027" t="s">
        <v>134</v>
      </c>
      <c r="D9027" t="s">
        <v>17029</v>
      </c>
      <c r="E9027" t="s">
        <v>81</v>
      </c>
      <c r="F9027" t="s">
        <v>4887</v>
      </c>
      <c r="G9027">
        <v>0</v>
      </c>
      <c r="H9027">
        <v>28</v>
      </c>
      <c r="I9027">
        <v>6</v>
      </c>
      <c r="J9027">
        <v>18</v>
      </c>
      <c r="K9027">
        <v>4</v>
      </c>
      <c r="L9027">
        <v>0</v>
      </c>
      <c r="M9027">
        <v>0</v>
      </c>
      <c r="N9027">
        <v>0</v>
      </c>
      <c r="O9027">
        <v>0</v>
      </c>
      <c r="P9027">
        <v>0</v>
      </c>
      <c r="Q9027">
        <v>0</v>
      </c>
    </row>
    <row r="9028" spans="1:17" x14ac:dyDescent="0.2">
      <c r="A9028" t="s">
        <v>26051</v>
      </c>
      <c r="B9028" t="s">
        <v>84</v>
      </c>
      <c r="C9028" t="s">
        <v>134</v>
      </c>
      <c r="D9028" t="s">
        <v>17029</v>
      </c>
      <c r="E9028" t="s">
        <v>81</v>
      </c>
      <c r="F9028" t="s">
        <v>4889</v>
      </c>
      <c r="G9028">
        <v>0</v>
      </c>
      <c r="H9028">
        <v>0</v>
      </c>
      <c r="I9028">
        <v>0</v>
      </c>
      <c r="J9028">
        <v>0</v>
      </c>
      <c r="K9028">
        <v>0</v>
      </c>
      <c r="L9028">
        <v>0</v>
      </c>
      <c r="M9028">
        <v>28</v>
      </c>
      <c r="N9028">
        <v>0</v>
      </c>
      <c r="O9028">
        <v>0</v>
      </c>
      <c r="P9028">
        <v>0</v>
      </c>
      <c r="Q9028">
        <v>0</v>
      </c>
    </row>
    <row r="9029" spans="1:17" x14ac:dyDescent="0.2">
      <c r="A9029" t="s">
        <v>26052</v>
      </c>
      <c r="B9029" t="s">
        <v>84</v>
      </c>
      <c r="C9029" t="s">
        <v>134</v>
      </c>
      <c r="D9029" t="s">
        <v>17029</v>
      </c>
      <c r="E9029" t="s">
        <v>81</v>
      </c>
      <c r="F9029" t="s">
        <v>4871</v>
      </c>
      <c r="G9029">
        <v>0</v>
      </c>
      <c r="H9029">
        <v>0</v>
      </c>
      <c r="I9029">
        <v>0</v>
      </c>
      <c r="J9029">
        <v>0</v>
      </c>
      <c r="K9029">
        <v>0</v>
      </c>
      <c r="L9029">
        <v>0</v>
      </c>
      <c r="M9029">
        <v>0</v>
      </c>
      <c r="N9029">
        <v>26</v>
      </c>
      <c r="O9029">
        <v>25</v>
      </c>
      <c r="P9029">
        <v>0</v>
      </c>
      <c r="Q9029">
        <v>1</v>
      </c>
    </row>
    <row r="9030" spans="1:17" x14ac:dyDescent="0.2">
      <c r="A9030" t="s">
        <v>26053</v>
      </c>
      <c r="B9030" t="s">
        <v>84</v>
      </c>
      <c r="C9030" t="s">
        <v>134</v>
      </c>
      <c r="D9030" t="s">
        <v>17029</v>
      </c>
      <c r="E9030" t="s">
        <v>81</v>
      </c>
      <c r="F9030" t="s">
        <v>4873</v>
      </c>
      <c r="G9030">
        <v>0</v>
      </c>
      <c r="H9030">
        <v>0</v>
      </c>
      <c r="I9030">
        <v>0</v>
      </c>
      <c r="J9030">
        <v>0</v>
      </c>
      <c r="K9030">
        <v>0</v>
      </c>
      <c r="L9030">
        <v>0</v>
      </c>
      <c r="M9030">
        <v>0</v>
      </c>
      <c r="N9030">
        <v>21</v>
      </c>
      <c r="O9030">
        <v>20</v>
      </c>
      <c r="P9030">
        <v>0</v>
      </c>
      <c r="Q9030">
        <v>1</v>
      </c>
    </row>
    <row r="9031" spans="1:17" x14ac:dyDescent="0.2">
      <c r="A9031" t="s">
        <v>26054</v>
      </c>
      <c r="B9031" t="s">
        <v>84</v>
      </c>
      <c r="C9031" t="s">
        <v>134</v>
      </c>
      <c r="D9031" t="s">
        <v>17029</v>
      </c>
      <c r="E9031" t="s">
        <v>81</v>
      </c>
      <c r="F9031" t="s">
        <v>17019</v>
      </c>
      <c r="G9031">
        <v>28</v>
      </c>
      <c r="H9031">
        <v>0</v>
      </c>
      <c r="I9031">
        <v>0</v>
      </c>
      <c r="J9031">
        <v>0</v>
      </c>
      <c r="K9031">
        <v>0</v>
      </c>
      <c r="L9031">
        <v>0</v>
      </c>
      <c r="M9031">
        <v>0</v>
      </c>
      <c r="N9031">
        <v>0</v>
      </c>
      <c r="O9031">
        <v>0</v>
      </c>
      <c r="P9031">
        <v>0</v>
      </c>
      <c r="Q9031">
        <v>0</v>
      </c>
    </row>
    <row r="9032" spans="1:17" x14ac:dyDescent="0.2">
      <c r="A9032" t="s">
        <v>26055</v>
      </c>
      <c r="B9032" t="s">
        <v>84</v>
      </c>
      <c r="C9032" t="s">
        <v>134</v>
      </c>
      <c r="D9032" t="s">
        <v>17021</v>
      </c>
      <c r="E9032" t="s">
        <v>79</v>
      </c>
      <c r="F9032" t="s">
        <v>17022</v>
      </c>
      <c r="G9032">
        <v>0</v>
      </c>
      <c r="H9032">
        <v>0</v>
      </c>
      <c r="I9032">
        <v>0</v>
      </c>
      <c r="J9032">
        <v>0</v>
      </c>
      <c r="K9032">
        <v>0</v>
      </c>
      <c r="L9032">
        <v>0</v>
      </c>
      <c r="M9032">
        <v>0</v>
      </c>
      <c r="N9032">
        <v>2</v>
      </c>
      <c r="O9032">
        <v>2</v>
      </c>
      <c r="P9032">
        <v>0</v>
      </c>
      <c r="Q9032">
        <v>0</v>
      </c>
    </row>
    <row r="9033" spans="1:17" x14ac:dyDescent="0.2">
      <c r="A9033" t="s">
        <v>26056</v>
      </c>
      <c r="B9033" t="s">
        <v>84</v>
      </c>
      <c r="C9033" t="s">
        <v>134</v>
      </c>
      <c r="D9033" t="s">
        <v>17021</v>
      </c>
      <c r="E9033" t="s">
        <v>79</v>
      </c>
      <c r="F9033" t="s">
        <v>17019</v>
      </c>
      <c r="G9033">
        <v>2</v>
      </c>
      <c r="H9033">
        <v>0</v>
      </c>
      <c r="I9033">
        <v>0</v>
      </c>
      <c r="J9033">
        <v>0</v>
      </c>
      <c r="K9033">
        <v>0</v>
      </c>
      <c r="L9033">
        <v>0</v>
      </c>
      <c r="M9033">
        <v>0</v>
      </c>
      <c r="N9033">
        <v>0</v>
      </c>
      <c r="O9033">
        <v>0</v>
      </c>
      <c r="P9033">
        <v>0</v>
      </c>
      <c r="Q9033">
        <v>0</v>
      </c>
    </row>
    <row r="9034" spans="1:17" x14ac:dyDescent="0.2">
      <c r="A9034" t="s">
        <v>26057</v>
      </c>
      <c r="B9034" t="s">
        <v>84</v>
      </c>
      <c r="C9034" t="s">
        <v>134</v>
      </c>
      <c r="D9034" t="s">
        <v>17021</v>
      </c>
      <c r="E9034" t="s">
        <v>81</v>
      </c>
      <c r="F9034" t="s">
        <v>17022</v>
      </c>
      <c r="G9034">
        <v>0</v>
      </c>
      <c r="H9034">
        <v>0</v>
      </c>
      <c r="I9034">
        <v>0</v>
      </c>
      <c r="J9034">
        <v>0</v>
      </c>
      <c r="K9034">
        <v>0</v>
      </c>
      <c r="L9034">
        <v>0</v>
      </c>
      <c r="M9034">
        <v>0</v>
      </c>
      <c r="N9034">
        <v>1</v>
      </c>
      <c r="O9034">
        <v>1</v>
      </c>
      <c r="P9034">
        <v>0</v>
      </c>
      <c r="Q9034">
        <v>0</v>
      </c>
    </row>
    <row r="9035" spans="1:17" x14ac:dyDescent="0.2">
      <c r="A9035" t="s">
        <v>26058</v>
      </c>
      <c r="B9035" t="s">
        <v>84</v>
      </c>
      <c r="C9035" t="s">
        <v>134</v>
      </c>
      <c r="D9035" t="s">
        <v>17021</v>
      </c>
      <c r="E9035" t="s">
        <v>81</v>
      </c>
      <c r="F9035" t="s">
        <v>17019</v>
      </c>
      <c r="G9035">
        <v>1</v>
      </c>
      <c r="H9035">
        <v>0</v>
      </c>
      <c r="I9035">
        <v>0</v>
      </c>
      <c r="J9035">
        <v>0</v>
      </c>
      <c r="K9035">
        <v>0</v>
      </c>
      <c r="L9035">
        <v>0</v>
      </c>
      <c r="M9035">
        <v>0</v>
      </c>
      <c r="N9035">
        <v>0</v>
      </c>
      <c r="O9035">
        <v>0</v>
      </c>
      <c r="P9035">
        <v>0</v>
      </c>
      <c r="Q9035">
        <v>0</v>
      </c>
    </row>
    <row r="9036" spans="1:17" x14ac:dyDescent="0.2">
      <c r="A9036" t="s">
        <v>26059</v>
      </c>
      <c r="B9036" t="s">
        <v>84</v>
      </c>
      <c r="C9036" t="s">
        <v>134</v>
      </c>
      <c r="D9036" t="s">
        <v>17025</v>
      </c>
      <c r="E9036" t="s">
        <v>79</v>
      </c>
      <c r="F9036" t="s">
        <v>17019</v>
      </c>
      <c r="G9036">
        <v>5</v>
      </c>
      <c r="H9036">
        <v>0</v>
      </c>
      <c r="I9036">
        <v>0</v>
      </c>
      <c r="J9036">
        <v>0</v>
      </c>
      <c r="K9036">
        <v>0</v>
      </c>
      <c r="L9036">
        <v>0</v>
      </c>
      <c r="M9036">
        <v>0</v>
      </c>
      <c r="N9036">
        <v>0</v>
      </c>
      <c r="O9036">
        <v>0</v>
      </c>
      <c r="P9036">
        <v>0</v>
      </c>
      <c r="Q9036">
        <v>0</v>
      </c>
    </row>
    <row r="9037" spans="1:17" x14ac:dyDescent="0.2">
      <c r="A9037" t="s">
        <v>26060</v>
      </c>
      <c r="B9037" t="s">
        <v>84</v>
      </c>
      <c r="C9037" t="s">
        <v>134</v>
      </c>
      <c r="D9037" t="s">
        <v>17025</v>
      </c>
      <c r="E9037" t="s">
        <v>81</v>
      </c>
      <c r="F9037" t="s">
        <v>17019</v>
      </c>
      <c r="G9037">
        <v>1</v>
      </c>
      <c r="H9037">
        <v>0</v>
      </c>
      <c r="I9037">
        <v>0</v>
      </c>
      <c r="J9037">
        <v>0</v>
      </c>
      <c r="K9037">
        <v>0</v>
      </c>
      <c r="L9037">
        <v>0</v>
      </c>
      <c r="M9037">
        <v>0</v>
      </c>
      <c r="N9037">
        <v>0</v>
      </c>
      <c r="O9037">
        <v>0</v>
      </c>
      <c r="P9037">
        <v>0</v>
      </c>
      <c r="Q9037">
        <v>0</v>
      </c>
    </row>
    <row r="9038" spans="1:17" x14ac:dyDescent="0.2">
      <c r="A9038" t="s">
        <v>26061</v>
      </c>
      <c r="B9038" t="s">
        <v>84</v>
      </c>
      <c r="C9038" t="s">
        <v>135</v>
      </c>
      <c r="D9038" t="s">
        <v>17029</v>
      </c>
      <c r="E9038" t="s">
        <v>79</v>
      </c>
      <c r="F9038" t="s">
        <v>4875</v>
      </c>
      <c r="G9038">
        <v>0</v>
      </c>
      <c r="H9038">
        <v>9</v>
      </c>
      <c r="I9038">
        <v>1</v>
      </c>
      <c r="J9038">
        <v>8</v>
      </c>
      <c r="K9038">
        <v>0</v>
      </c>
      <c r="L9038">
        <v>0</v>
      </c>
      <c r="M9038">
        <v>0</v>
      </c>
      <c r="N9038">
        <v>0</v>
      </c>
      <c r="O9038">
        <v>0</v>
      </c>
      <c r="P9038">
        <v>0</v>
      </c>
      <c r="Q9038">
        <v>0</v>
      </c>
    </row>
    <row r="9039" spans="1:17" x14ac:dyDescent="0.2">
      <c r="A9039" t="s">
        <v>26062</v>
      </c>
      <c r="B9039" t="s">
        <v>84</v>
      </c>
      <c r="C9039" t="s">
        <v>135</v>
      </c>
      <c r="D9039" t="s">
        <v>17029</v>
      </c>
      <c r="E9039" t="s">
        <v>79</v>
      </c>
      <c r="F9039" t="s">
        <v>4877</v>
      </c>
      <c r="G9039">
        <v>0</v>
      </c>
      <c r="H9039">
        <v>9</v>
      </c>
      <c r="I9039">
        <v>1</v>
      </c>
      <c r="J9039">
        <v>8</v>
      </c>
      <c r="K9039">
        <v>0</v>
      </c>
      <c r="L9039">
        <v>0</v>
      </c>
      <c r="M9039">
        <v>0</v>
      </c>
      <c r="N9039">
        <v>0</v>
      </c>
      <c r="O9039">
        <v>0</v>
      </c>
      <c r="P9039">
        <v>0</v>
      </c>
      <c r="Q9039">
        <v>0</v>
      </c>
    </row>
    <row r="9040" spans="1:17" x14ac:dyDescent="0.2">
      <c r="A9040" t="s">
        <v>26063</v>
      </c>
      <c r="B9040" t="s">
        <v>84</v>
      </c>
      <c r="C9040" t="s">
        <v>135</v>
      </c>
      <c r="D9040" t="s">
        <v>17029</v>
      </c>
      <c r="E9040" t="s">
        <v>79</v>
      </c>
      <c r="F9040" t="s">
        <v>4879</v>
      </c>
      <c r="G9040">
        <v>0</v>
      </c>
      <c r="H9040">
        <v>0</v>
      </c>
      <c r="I9040">
        <v>0</v>
      </c>
      <c r="J9040">
        <v>0</v>
      </c>
      <c r="K9040">
        <v>0</v>
      </c>
      <c r="L9040">
        <v>0</v>
      </c>
      <c r="M9040">
        <v>9</v>
      </c>
      <c r="N9040">
        <v>0</v>
      </c>
      <c r="O9040">
        <v>0</v>
      </c>
      <c r="P9040">
        <v>0</v>
      </c>
      <c r="Q9040">
        <v>0</v>
      </c>
    </row>
    <row r="9041" spans="1:17" x14ac:dyDescent="0.2">
      <c r="A9041" t="s">
        <v>26064</v>
      </c>
      <c r="B9041" t="s">
        <v>84</v>
      </c>
      <c r="C9041" t="s">
        <v>135</v>
      </c>
      <c r="D9041" t="s">
        <v>17029</v>
      </c>
      <c r="E9041" t="s">
        <v>79</v>
      </c>
      <c r="F9041" t="s">
        <v>4881</v>
      </c>
      <c r="G9041">
        <v>0</v>
      </c>
      <c r="H9041">
        <v>9</v>
      </c>
      <c r="I9041">
        <v>1</v>
      </c>
      <c r="J9041">
        <v>8</v>
      </c>
      <c r="K9041">
        <v>0</v>
      </c>
      <c r="L9041">
        <v>0</v>
      </c>
      <c r="M9041">
        <v>0</v>
      </c>
      <c r="N9041">
        <v>0</v>
      </c>
      <c r="O9041">
        <v>0</v>
      </c>
      <c r="P9041">
        <v>0</v>
      </c>
      <c r="Q9041">
        <v>0</v>
      </c>
    </row>
    <row r="9042" spans="1:17" x14ac:dyDescent="0.2">
      <c r="A9042" t="s">
        <v>26065</v>
      </c>
      <c r="B9042" t="s">
        <v>84</v>
      </c>
      <c r="C9042" t="s">
        <v>135</v>
      </c>
      <c r="D9042" t="s">
        <v>17029</v>
      </c>
      <c r="E9042" t="s">
        <v>79</v>
      </c>
      <c r="F9042" t="s">
        <v>4883</v>
      </c>
      <c r="G9042">
        <v>0</v>
      </c>
      <c r="H9042">
        <v>9</v>
      </c>
      <c r="I9042">
        <v>1</v>
      </c>
      <c r="J9042">
        <v>8</v>
      </c>
      <c r="K9042">
        <v>0</v>
      </c>
      <c r="L9042">
        <v>0</v>
      </c>
      <c r="M9042">
        <v>0</v>
      </c>
      <c r="N9042">
        <v>0</v>
      </c>
      <c r="O9042">
        <v>0</v>
      </c>
      <c r="P9042">
        <v>0</v>
      </c>
      <c r="Q9042">
        <v>0</v>
      </c>
    </row>
    <row r="9043" spans="1:17" x14ac:dyDescent="0.2">
      <c r="A9043" t="s">
        <v>26066</v>
      </c>
      <c r="B9043" t="s">
        <v>84</v>
      </c>
      <c r="C9043" t="s">
        <v>135</v>
      </c>
      <c r="D9043" t="s">
        <v>17029</v>
      </c>
      <c r="E9043" t="s">
        <v>79</v>
      </c>
      <c r="F9043" t="s">
        <v>4885</v>
      </c>
      <c r="G9043">
        <v>0</v>
      </c>
      <c r="H9043">
        <v>0</v>
      </c>
      <c r="I9043">
        <v>0</v>
      </c>
      <c r="J9043">
        <v>0</v>
      </c>
      <c r="K9043">
        <v>0</v>
      </c>
      <c r="L9043">
        <v>0</v>
      </c>
      <c r="M9043">
        <v>9</v>
      </c>
      <c r="N9043">
        <v>0</v>
      </c>
      <c r="O9043">
        <v>0</v>
      </c>
      <c r="P9043">
        <v>0</v>
      </c>
      <c r="Q9043">
        <v>0</v>
      </c>
    </row>
    <row r="9044" spans="1:17" x14ac:dyDescent="0.2">
      <c r="A9044" t="s">
        <v>26067</v>
      </c>
      <c r="B9044" t="s">
        <v>84</v>
      </c>
      <c r="C9044" t="s">
        <v>135</v>
      </c>
      <c r="D9044" t="s">
        <v>17029</v>
      </c>
      <c r="E9044" t="s">
        <v>79</v>
      </c>
      <c r="F9044" t="s">
        <v>4887</v>
      </c>
      <c r="G9044">
        <v>0</v>
      </c>
      <c r="H9044">
        <v>9</v>
      </c>
      <c r="I9044">
        <v>1</v>
      </c>
      <c r="J9044">
        <v>8</v>
      </c>
      <c r="K9044">
        <v>0</v>
      </c>
      <c r="L9044">
        <v>0</v>
      </c>
      <c r="M9044">
        <v>0</v>
      </c>
      <c r="N9044">
        <v>0</v>
      </c>
      <c r="O9044">
        <v>0</v>
      </c>
      <c r="P9044">
        <v>0</v>
      </c>
      <c r="Q9044">
        <v>0</v>
      </c>
    </row>
    <row r="9045" spans="1:17" x14ac:dyDescent="0.2">
      <c r="A9045" t="s">
        <v>26068</v>
      </c>
      <c r="B9045" t="s">
        <v>84</v>
      </c>
      <c r="C9045" t="s">
        <v>135</v>
      </c>
      <c r="D9045" t="s">
        <v>17029</v>
      </c>
      <c r="E9045" t="s">
        <v>79</v>
      </c>
      <c r="F9045" t="s">
        <v>4889</v>
      </c>
      <c r="G9045">
        <v>0</v>
      </c>
      <c r="H9045">
        <v>0</v>
      </c>
      <c r="I9045">
        <v>0</v>
      </c>
      <c r="J9045">
        <v>0</v>
      </c>
      <c r="K9045">
        <v>0</v>
      </c>
      <c r="L9045">
        <v>0</v>
      </c>
      <c r="M9045">
        <v>9</v>
      </c>
      <c r="N9045">
        <v>0</v>
      </c>
      <c r="O9045">
        <v>0</v>
      </c>
      <c r="P9045">
        <v>0</v>
      </c>
      <c r="Q9045">
        <v>0</v>
      </c>
    </row>
    <row r="9046" spans="1:17" x14ac:dyDescent="0.2">
      <c r="A9046" t="s">
        <v>26069</v>
      </c>
      <c r="B9046" t="s">
        <v>84</v>
      </c>
      <c r="C9046" t="s">
        <v>135</v>
      </c>
      <c r="D9046" t="s">
        <v>17029</v>
      </c>
      <c r="E9046" t="s">
        <v>79</v>
      </c>
      <c r="F9046" t="s">
        <v>4871</v>
      </c>
      <c r="G9046">
        <v>0</v>
      </c>
      <c r="H9046">
        <v>0</v>
      </c>
      <c r="I9046">
        <v>0</v>
      </c>
      <c r="J9046">
        <v>0</v>
      </c>
      <c r="K9046">
        <v>0</v>
      </c>
      <c r="L9046">
        <v>0</v>
      </c>
      <c r="M9046">
        <v>0</v>
      </c>
      <c r="N9046">
        <v>8</v>
      </c>
      <c r="O9046">
        <v>8</v>
      </c>
      <c r="P9046">
        <v>0</v>
      </c>
      <c r="Q9046">
        <v>0</v>
      </c>
    </row>
    <row r="9047" spans="1:17" x14ac:dyDescent="0.2">
      <c r="A9047" t="s">
        <v>26070</v>
      </c>
      <c r="B9047" t="s">
        <v>84</v>
      </c>
      <c r="C9047" t="s">
        <v>135</v>
      </c>
      <c r="D9047" t="s">
        <v>17029</v>
      </c>
      <c r="E9047" t="s">
        <v>79</v>
      </c>
      <c r="F9047" t="s">
        <v>4873</v>
      </c>
      <c r="G9047">
        <v>0</v>
      </c>
      <c r="H9047">
        <v>0</v>
      </c>
      <c r="I9047">
        <v>0</v>
      </c>
      <c r="J9047">
        <v>0</v>
      </c>
      <c r="K9047">
        <v>0</v>
      </c>
      <c r="L9047">
        <v>0</v>
      </c>
      <c r="M9047">
        <v>0</v>
      </c>
      <c r="N9047">
        <v>6</v>
      </c>
      <c r="O9047">
        <v>6</v>
      </c>
      <c r="P9047">
        <v>0</v>
      </c>
      <c r="Q9047">
        <v>0</v>
      </c>
    </row>
    <row r="9048" spans="1:17" x14ac:dyDescent="0.2">
      <c r="A9048" t="s">
        <v>26071</v>
      </c>
      <c r="B9048" t="s">
        <v>84</v>
      </c>
      <c r="C9048" t="s">
        <v>135</v>
      </c>
      <c r="D9048" t="s">
        <v>17029</v>
      </c>
      <c r="E9048" t="s">
        <v>79</v>
      </c>
      <c r="F9048" t="s">
        <v>17019</v>
      </c>
      <c r="G9048">
        <v>9</v>
      </c>
      <c r="H9048">
        <v>0</v>
      </c>
      <c r="I9048">
        <v>0</v>
      </c>
      <c r="J9048">
        <v>0</v>
      </c>
      <c r="K9048">
        <v>0</v>
      </c>
      <c r="L9048">
        <v>0</v>
      </c>
      <c r="M9048">
        <v>0</v>
      </c>
      <c r="N9048">
        <v>0</v>
      </c>
      <c r="O9048">
        <v>0</v>
      </c>
      <c r="P9048">
        <v>0</v>
      </c>
      <c r="Q9048">
        <v>0</v>
      </c>
    </row>
    <row r="9049" spans="1:17" x14ac:dyDescent="0.2">
      <c r="A9049" t="s">
        <v>26072</v>
      </c>
      <c r="B9049" t="s">
        <v>84</v>
      </c>
      <c r="C9049" t="s">
        <v>135</v>
      </c>
      <c r="D9049" t="s">
        <v>17029</v>
      </c>
      <c r="E9049" t="s">
        <v>81</v>
      </c>
      <c r="F9049" t="s">
        <v>4875</v>
      </c>
      <c r="G9049">
        <v>0</v>
      </c>
      <c r="H9049">
        <v>12</v>
      </c>
      <c r="I9049">
        <v>2</v>
      </c>
      <c r="J9049">
        <v>9</v>
      </c>
      <c r="K9049">
        <v>1</v>
      </c>
      <c r="L9049">
        <v>0</v>
      </c>
      <c r="M9049">
        <v>0</v>
      </c>
      <c r="N9049">
        <v>0</v>
      </c>
      <c r="O9049">
        <v>0</v>
      </c>
      <c r="P9049">
        <v>0</v>
      </c>
      <c r="Q9049">
        <v>0</v>
      </c>
    </row>
    <row r="9050" spans="1:17" x14ac:dyDescent="0.2">
      <c r="A9050" t="s">
        <v>26073</v>
      </c>
      <c r="B9050" t="s">
        <v>84</v>
      </c>
      <c r="C9050" t="s">
        <v>135</v>
      </c>
      <c r="D9050" t="s">
        <v>17029</v>
      </c>
      <c r="E9050" t="s">
        <v>81</v>
      </c>
      <c r="F9050" t="s">
        <v>4877</v>
      </c>
      <c r="G9050">
        <v>0</v>
      </c>
      <c r="H9050">
        <v>12</v>
      </c>
      <c r="I9050">
        <v>1</v>
      </c>
      <c r="J9050">
        <v>10</v>
      </c>
      <c r="K9050">
        <v>1</v>
      </c>
      <c r="L9050">
        <v>0</v>
      </c>
      <c r="M9050">
        <v>0</v>
      </c>
      <c r="N9050">
        <v>0</v>
      </c>
      <c r="O9050">
        <v>0</v>
      </c>
      <c r="P9050">
        <v>0</v>
      </c>
      <c r="Q9050">
        <v>0</v>
      </c>
    </row>
    <row r="9051" spans="1:17" x14ac:dyDescent="0.2">
      <c r="A9051" t="s">
        <v>26074</v>
      </c>
      <c r="B9051" t="s">
        <v>84</v>
      </c>
      <c r="C9051" t="s">
        <v>135</v>
      </c>
      <c r="D9051" t="s">
        <v>17029</v>
      </c>
      <c r="E9051" t="s">
        <v>81</v>
      </c>
      <c r="F9051" t="s">
        <v>4879</v>
      </c>
      <c r="G9051">
        <v>0</v>
      </c>
      <c r="H9051">
        <v>0</v>
      </c>
      <c r="I9051">
        <v>0</v>
      </c>
      <c r="J9051">
        <v>0</v>
      </c>
      <c r="K9051">
        <v>0</v>
      </c>
      <c r="L9051">
        <v>0</v>
      </c>
      <c r="M9051">
        <v>12</v>
      </c>
      <c r="N9051">
        <v>0</v>
      </c>
      <c r="O9051">
        <v>0</v>
      </c>
      <c r="P9051">
        <v>0</v>
      </c>
      <c r="Q9051">
        <v>0</v>
      </c>
    </row>
    <row r="9052" spans="1:17" x14ac:dyDescent="0.2">
      <c r="A9052" t="s">
        <v>26075</v>
      </c>
      <c r="B9052" t="s">
        <v>84</v>
      </c>
      <c r="C9052" t="s">
        <v>135</v>
      </c>
      <c r="D9052" t="s">
        <v>17029</v>
      </c>
      <c r="E9052" t="s">
        <v>81</v>
      </c>
      <c r="F9052" t="s">
        <v>4881</v>
      </c>
      <c r="G9052">
        <v>0</v>
      </c>
      <c r="H9052">
        <v>12</v>
      </c>
      <c r="I9052">
        <v>1</v>
      </c>
      <c r="J9052">
        <v>10</v>
      </c>
      <c r="K9052">
        <v>1</v>
      </c>
      <c r="L9052">
        <v>0</v>
      </c>
      <c r="M9052">
        <v>0</v>
      </c>
      <c r="N9052">
        <v>0</v>
      </c>
      <c r="O9052">
        <v>0</v>
      </c>
      <c r="P9052">
        <v>0</v>
      </c>
      <c r="Q9052">
        <v>0</v>
      </c>
    </row>
    <row r="9053" spans="1:17" x14ac:dyDescent="0.2">
      <c r="A9053" t="s">
        <v>26076</v>
      </c>
      <c r="B9053" t="s">
        <v>84</v>
      </c>
      <c r="C9053" t="s">
        <v>135</v>
      </c>
      <c r="D9053" t="s">
        <v>17029</v>
      </c>
      <c r="E9053" t="s">
        <v>81</v>
      </c>
      <c r="F9053" t="s">
        <v>4883</v>
      </c>
      <c r="G9053">
        <v>0</v>
      </c>
      <c r="H9053">
        <v>12</v>
      </c>
      <c r="I9053">
        <v>2</v>
      </c>
      <c r="J9053">
        <v>9</v>
      </c>
      <c r="K9053">
        <v>1</v>
      </c>
      <c r="L9053">
        <v>0</v>
      </c>
      <c r="M9053">
        <v>0</v>
      </c>
      <c r="N9053">
        <v>0</v>
      </c>
      <c r="O9053">
        <v>0</v>
      </c>
      <c r="P9053">
        <v>0</v>
      </c>
      <c r="Q9053">
        <v>0</v>
      </c>
    </row>
    <row r="9054" spans="1:17" x14ac:dyDescent="0.2">
      <c r="A9054" t="s">
        <v>26077</v>
      </c>
      <c r="B9054" t="s">
        <v>84</v>
      </c>
      <c r="C9054" t="s">
        <v>135</v>
      </c>
      <c r="D9054" t="s">
        <v>17029</v>
      </c>
      <c r="E9054" t="s">
        <v>81</v>
      </c>
      <c r="F9054" t="s">
        <v>4885</v>
      </c>
      <c r="G9054">
        <v>0</v>
      </c>
      <c r="H9054">
        <v>0</v>
      </c>
      <c r="I9054">
        <v>0</v>
      </c>
      <c r="J9054">
        <v>0</v>
      </c>
      <c r="K9054">
        <v>0</v>
      </c>
      <c r="L9054">
        <v>0</v>
      </c>
      <c r="M9054">
        <v>12</v>
      </c>
      <c r="N9054">
        <v>0</v>
      </c>
      <c r="O9054">
        <v>0</v>
      </c>
      <c r="P9054">
        <v>0</v>
      </c>
      <c r="Q9054">
        <v>0</v>
      </c>
    </row>
    <row r="9055" spans="1:17" x14ac:dyDescent="0.2">
      <c r="A9055" t="s">
        <v>26078</v>
      </c>
      <c r="B9055" t="s">
        <v>84</v>
      </c>
      <c r="C9055" t="s">
        <v>135</v>
      </c>
      <c r="D9055" t="s">
        <v>17029</v>
      </c>
      <c r="E9055" t="s">
        <v>81</v>
      </c>
      <c r="F9055" t="s">
        <v>4887</v>
      </c>
      <c r="G9055">
        <v>0</v>
      </c>
      <c r="H9055">
        <v>12</v>
      </c>
      <c r="I9055">
        <v>1</v>
      </c>
      <c r="J9055">
        <v>10</v>
      </c>
      <c r="K9055">
        <v>1</v>
      </c>
      <c r="L9055">
        <v>0</v>
      </c>
      <c r="M9055">
        <v>0</v>
      </c>
      <c r="N9055">
        <v>0</v>
      </c>
      <c r="O9055">
        <v>0</v>
      </c>
      <c r="P9055">
        <v>0</v>
      </c>
      <c r="Q9055">
        <v>0</v>
      </c>
    </row>
    <row r="9056" spans="1:17" x14ac:dyDescent="0.2">
      <c r="A9056" t="s">
        <v>26079</v>
      </c>
      <c r="B9056" t="s">
        <v>84</v>
      </c>
      <c r="C9056" t="s">
        <v>135</v>
      </c>
      <c r="D9056" t="s">
        <v>17029</v>
      </c>
      <c r="E9056" t="s">
        <v>81</v>
      </c>
      <c r="F9056" t="s">
        <v>4889</v>
      </c>
      <c r="G9056">
        <v>0</v>
      </c>
      <c r="H9056">
        <v>0</v>
      </c>
      <c r="I9056">
        <v>0</v>
      </c>
      <c r="J9056">
        <v>0</v>
      </c>
      <c r="K9056">
        <v>0</v>
      </c>
      <c r="L9056">
        <v>0</v>
      </c>
      <c r="M9056">
        <v>12</v>
      </c>
      <c r="N9056">
        <v>0</v>
      </c>
      <c r="O9056">
        <v>0</v>
      </c>
      <c r="P9056">
        <v>0</v>
      </c>
      <c r="Q9056">
        <v>0</v>
      </c>
    </row>
    <row r="9057" spans="1:17" x14ac:dyDescent="0.2">
      <c r="A9057" t="s">
        <v>26080</v>
      </c>
      <c r="B9057" t="s">
        <v>84</v>
      </c>
      <c r="C9057" t="s">
        <v>135</v>
      </c>
      <c r="D9057" t="s">
        <v>17029</v>
      </c>
      <c r="E9057" t="s">
        <v>81</v>
      </c>
      <c r="F9057" t="s">
        <v>4871</v>
      </c>
      <c r="G9057">
        <v>0</v>
      </c>
      <c r="H9057">
        <v>0</v>
      </c>
      <c r="I9057">
        <v>0</v>
      </c>
      <c r="J9057">
        <v>0</v>
      </c>
      <c r="K9057">
        <v>0</v>
      </c>
      <c r="L9057">
        <v>0</v>
      </c>
      <c r="M9057">
        <v>0</v>
      </c>
      <c r="N9057">
        <v>11</v>
      </c>
      <c r="O9057">
        <v>11</v>
      </c>
      <c r="P9057">
        <v>0</v>
      </c>
      <c r="Q9057">
        <v>0</v>
      </c>
    </row>
    <row r="9058" spans="1:17" x14ac:dyDescent="0.2">
      <c r="A9058" t="s">
        <v>26081</v>
      </c>
      <c r="B9058" t="s">
        <v>84</v>
      </c>
      <c r="C9058" t="s">
        <v>135</v>
      </c>
      <c r="D9058" t="s">
        <v>17029</v>
      </c>
      <c r="E9058" t="s">
        <v>81</v>
      </c>
      <c r="F9058" t="s">
        <v>4873</v>
      </c>
      <c r="G9058">
        <v>0</v>
      </c>
      <c r="H9058">
        <v>0</v>
      </c>
      <c r="I9058">
        <v>0</v>
      </c>
      <c r="J9058">
        <v>0</v>
      </c>
      <c r="K9058">
        <v>0</v>
      </c>
      <c r="L9058">
        <v>0</v>
      </c>
      <c r="M9058">
        <v>0</v>
      </c>
      <c r="N9058">
        <v>9</v>
      </c>
      <c r="O9058">
        <v>9</v>
      </c>
      <c r="P9058">
        <v>0</v>
      </c>
      <c r="Q9058">
        <v>0</v>
      </c>
    </row>
    <row r="9059" spans="1:17" x14ac:dyDescent="0.2">
      <c r="A9059" t="s">
        <v>26082</v>
      </c>
      <c r="B9059" t="s">
        <v>84</v>
      </c>
      <c r="C9059" t="s">
        <v>135</v>
      </c>
      <c r="D9059" t="s">
        <v>17029</v>
      </c>
      <c r="E9059" t="s">
        <v>81</v>
      </c>
      <c r="F9059" t="s">
        <v>17019</v>
      </c>
      <c r="G9059">
        <v>12</v>
      </c>
      <c r="H9059">
        <v>0</v>
      </c>
      <c r="I9059">
        <v>0</v>
      </c>
      <c r="J9059">
        <v>0</v>
      </c>
      <c r="K9059">
        <v>0</v>
      </c>
      <c r="L9059">
        <v>0</v>
      </c>
      <c r="M9059">
        <v>0</v>
      </c>
      <c r="N9059">
        <v>0</v>
      </c>
      <c r="O9059">
        <v>0</v>
      </c>
      <c r="P9059">
        <v>0</v>
      </c>
      <c r="Q9059">
        <v>0</v>
      </c>
    </row>
    <row r="9060" spans="1:17" x14ac:dyDescent="0.2">
      <c r="A9060" t="s">
        <v>26083</v>
      </c>
      <c r="B9060" t="s">
        <v>84</v>
      </c>
      <c r="C9060" t="s">
        <v>135</v>
      </c>
      <c r="D9060" t="s">
        <v>17021</v>
      </c>
      <c r="E9060" t="s">
        <v>79</v>
      </c>
      <c r="F9060" t="s">
        <v>17022</v>
      </c>
      <c r="G9060">
        <v>0</v>
      </c>
      <c r="H9060">
        <v>0</v>
      </c>
      <c r="I9060">
        <v>0</v>
      </c>
      <c r="J9060">
        <v>0</v>
      </c>
      <c r="K9060">
        <v>0</v>
      </c>
      <c r="L9060">
        <v>0</v>
      </c>
      <c r="M9060">
        <v>0</v>
      </c>
      <c r="N9060">
        <v>1</v>
      </c>
      <c r="O9060">
        <v>1</v>
      </c>
      <c r="P9060">
        <v>0</v>
      </c>
      <c r="Q9060">
        <v>0</v>
      </c>
    </row>
    <row r="9061" spans="1:17" x14ac:dyDescent="0.2">
      <c r="A9061" t="s">
        <v>26084</v>
      </c>
      <c r="B9061" t="s">
        <v>84</v>
      </c>
      <c r="C9061" t="s">
        <v>135</v>
      </c>
      <c r="D9061" t="s">
        <v>17021</v>
      </c>
      <c r="E9061" t="s">
        <v>79</v>
      </c>
      <c r="F9061" t="s">
        <v>17019</v>
      </c>
      <c r="G9061">
        <v>1</v>
      </c>
      <c r="H9061">
        <v>0</v>
      </c>
      <c r="I9061">
        <v>0</v>
      </c>
      <c r="J9061">
        <v>0</v>
      </c>
      <c r="K9061">
        <v>0</v>
      </c>
      <c r="L9061">
        <v>0</v>
      </c>
      <c r="M9061">
        <v>0</v>
      </c>
      <c r="N9061">
        <v>0</v>
      </c>
      <c r="O9061">
        <v>0</v>
      </c>
      <c r="P9061">
        <v>0</v>
      </c>
      <c r="Q9061">
        <v>0</v>
      </c>
    </row>
    <row r="9062" spans="1:17" x14ac:dyDescent="0.2">
      <c r="A9062" t="s">
        <v>26085</v>
      </c>
      <c r="B9062" t="s">
        <v>84</v>
      </c>
      <c r="C9062" t="s">
        <v>135</v>
      </c>
      <c r="D9062" t="s">
        <v>17021</v>
      </c>
      <c r="E9062" t="s">
        <v>81</v>
      </c>
      <c r="F9062" t="s">
        <v>17022</v>
      </c>
      <c r="G9062">
        <v>0</v>
      </c>
      <c r="H9062">
        <v>0</v>
      </c>
      <c r="I9062">
        <v>0</v>
      </c>
      <c r="J9062">
        <v>0</v>
      </c>
      <c r="K9062">
        <v>0</v>
      </c>
      <c r="L9062">
        <v>0</v>
      </c>
      <c r="M9062">
        <v>0</v>
      </c>
      <c r="N9062">
        <v>1</v>
      </c>
      <c r="O9062">
        <v>1</v>
      </c>
      <c r="P9062">
        <v>0</v>
      </c>
      <c r="Q9062">
        <v>0</v>
      </c>
    </row>
    <row r="9063" spans="1:17" x14ac:dyDescent="0.2">
      <c r="A9063" t="s">
        <v>26086</v>
      </c>
      <c r="B9063" t="s">
        <v>84</v>
      </c>
      <c r="C9063" t="s">
        <v>135</v>
      </c>
      <c r="D9063" t="s">
        <v>17021</v>
      </c>
      <c r="E9063" t="s">
        <v>81</v>
      </c>
      <c r="F9063" t="s">
        <v>17019</v>
      </c>
      <c r="G9063">
        <v>1</v>
      </c>
      <c r="H9063">
        <v>0</v>
      </c>
      <c r="I9063">
        <v>0</v>
      </c>
      <c r="J9063">
        <v>0</v>
      </c>
      <c r="K9063">
        <v>0</v>
      </c>
      <c r="L9063">
        <v>0</v>
      </c>
      <c r="M9063">
        <v>0</v>
      </c>
      <c r="N9063">
        <v>0</v>
      </c>
      <c r="O9063">
        <v>0</v>
      </c>
      <c r="P9063">
        <v>0</v>
      </c>
      <c r="Q9063">
        <v>0</v>
      </c>
    </row>
    <row r="9064" spans="1:17" x14ac:dyDescent="0.2">
      <c r="A9064" t="s">
        <v>26087</v>
      </c>
      <c r="B9064" t="s">
        <v>84</v>
      </c>
      <c r="C9064" t="s">
        <v>135</v>
      </c>
      <c r="D9064" t="s">
        <v>17025</v>
      </c>
      <c r="E9064" t="s">
        <v>79</v>
      </c>
      <c r="F9064" t="s">
        <v>17019</v>
      </c>
      <c r="G9064">
        <v>1</v>
      </c>
      <c r="H9064">
        <v>0</v>
      </c>
      <c r="I9064">
        <v>0</v>
      </c>
      <c r="J9064">
        <v>0</v>
      </c>
      <c r="K9064">
        <v>0</v>
      </c>
      <c r="L9064">
        <v>0</v>
      </c>
      <c r="M9064">
        <v>0</v>
      </c>
      <c r="N9064">
        <v>0</v>
      </c>
      <c r="O9064">
        <v>0</v>
      </c>
      <c r="P9064">
        <v>0</v>
      </c>
      <c r="Q9064">
        <v>0</v>
      </c>
    </row>
    <row r="9065" spans="1:17" x14ac:dyDescent="0.2">
      <c r="A9065" t="s">
        <v>26088</v>
      </c>
      <c r="B9065" t="s">
        <v>84</v>
      </c>
      <c r="C9065" t="s">
        <v>136</v>
      </c>
      <c r="D9065" t="s">
        <v>17029</v>
      </c>
      <c r="E9065" t="s">
        <v>79</v>
      </c>
      <c r="F9065" t="s">
        <v>4875</v>
      </c>
      <c r="G9065">
        <v>0</v>
      </c>
      <c r="H9065">
        <v>18</v>
      </c>
      <c r="I9065">
        <v>0</v>
      </c>
      <c r="J9065">
        <v>17</v>
      </c>
      <c r="K9065">
        <v>1</v>
      </c>
      <c r="L9065">
        <v>0</v>
      </c>
      <c r="M9065">
        <v>0</v>
      </c>
      <c r="N9065">
        <v>0</v>
      </c>
      <c r="O9065">
        <v>0</v>
      </c>
      <c r="P9065">
        <v>0</v>
      </c>
      <c r="Q9065">
        <v>0</v>
      </c>
    </row>
    <row r="9066" spans="1:17" x14ac:dyDescent="0.2">
      <c r="A9066" t="s">
        <v>26089</v>
      </c>
      <c r="B9066" t="s">
        <v>84</v>
      </c>
      <c r="C9066" t="s">
        <v>136</v>
      </c>
      <c r="D9066" t="s">
        <v>17029</v>
      </c>
      <c r="E9066" t="s">
        <v>79</v>
      </c>
      <c r="F9066" t="s">
        <v>4877</v>
      </c>
      <c r="G9066">
        <v>0</v>
      </c>
      <c r="H9066">
        <v>18</v>
      </c>
      <c r="I9066">
        <v>0</v>
      </c>
      <c r="J9066">
        <v>14</v>
      </c>
      <c r="K9066">
        <v>3</v>
      </c>
      <c r="L9066">
        <v>1</v>
      </c>
      <c r="M9066">
        <v>0</v>
      </c>
      <c r="N9066">
        <v>0</v>
      </c>
      <c r="O9066">
        <v>0</v>
      </c>
      <c r="P9066">
        <v>0</v>
      </c>
      <c r="Q9066">
        <v>0</v>
      </c>
    </row>
    <row r="9067" spans="1:17" x14ac:dyDescent="0.2">
      <c r="A9067" t="s">
        <v>26090</v>
      </c>
      <c r="B9067" t="s">
        <v>84</v>
      </c>
      <c r="C9067" t="s">
        <v>136</v>
      </c>
      <c r="D9067" t="s">
        <v>17029</v>
      </c>
      <c r="E9067" t="s">
        <v>79</v>
      </c>
      <c r="F9067" t="s">
        <v>4879</v>
      </c>
      <c r="G9067">
        <v>0</v>
      </c>
      <c r="H9067">
        <v>0</v>
      </c>
      <c r="I9067">
        <v>0</v>
      </c>
      <c r="J9067">
        <v>0</v>
      </c>
      <c r="K9067">
        <v>0</v>
      </c>
      <c r="L9067">
        <v>0</v>
      </c>
      <c r="M9067">
        <v>18</v>
      </c>
      <c r="N9067">
        <v>0</v>
      </c>
      <c r="O9067">
        <v>0</v>
      </c>
      <c r="P9067">
        <v>0</v>
      </c>
      <c r="Q9067">
        <v>0</v>
      </c>
    </row>
    <row r="9068" spans="1:17" x14ac:dyDescent="0.2">
      <c r="A9068" t="s">
        <v>26091</v>
      </c>
      <c r="B9068" t="s">
        <v>84</v>
      </c>
      <c r="C9068" t="s">
        <v>136</v>
      </c>
      <c r="D9068" t="s">
        <v>17029</v>
      </c>
      <c r="E9068" t="s">
        <v>79</v>
      </c>
      <c r="F9068" t="s">
        <v>4881</v>
      </c>
      <c r="G9068">
        <v>0</v>
      </c>
      <c r="H9068">
        <v>18</v>
      </c>
      <c r="I9068">
        <v>0</v>
      </c>
      <c r="J9068">
        <v>14</v>
      </c>
      <c r="K9068">
        <v>3</v>
      </c>
      <c r="L9068">
        <v>1</v>
      </c>
      <c r="M9068">
        <v>0</v>
      </c>
      <c r="N9068">
        <v>0</v>
      </c>
      <c r="O9068">
        <v>0</v>
      </c>
      <c r="P9068">
        <v>0</v>
      </c>
      <c r="Q9068">
        <v>0</v>
      </c>
    </row>
    <row r="9069" spans="1:17" x14ac:dyDescent="0.2">
      <c r="A9069" t="s">
        <v>26092</v>
      </c>
      <c r="B9069" t="s">
        <v>84</v>
      </c>
      <c r="C9069" t="s">
        <v>136</v>
      </c>
      <c r="D9069" t="s">
        <v>17029</v>
      </c>
      <c r="E9069" t="s">
        <v>79</v>
      </c>
      <c r="F9069" t="s">
        <v>4883</v>
      </c>
      <c r="G9069">
        <v>0</v>
      </c>
      <c r="H9069">
        <v>18</v>
      </c>
      <c r="I9069">
        <v>0</v>
      </c>
      <c r="J9069">
        <v>15</v>
      </c>
      <c r="K9069">
        <v>2</v>
      </c>
      <c r="L9069">
        <v>1</v>
      </c>
      <c r="M9069">
        <v>0</v>
      </c>
      <c r="N9069">
        <v>0</v>
      </c>
      <c r="O9069">
        <v>0</v>
      </c>
      <c r="P9069">
        <v>0</v>
      </c>
      <c r="Q9069">
        <v>0</v>
      </c>
    </row>
    <row r="9070" spans="1:17" x14ac:dyDescent="0.2">
      <c r="A9070" t="s">
        <v>26093</v>
      </c>
      <c r="B9070" t="s">
        <v>84</v>
      </c>
      <c r="C9070" t="s">
        <v>136</v>
      </c>
      <c r="D9070" t="s">
        <v>17029</v>
      </c>
      <c r="E9070" t="s">
        <v>79</v>
      </c>
      <c r="F9070" t="s">
        <v>4885</v>
      </c>
      <c r="G9070">
        <v>0</v>
      </c>
      <c r="H9070">
        <v>0</v>
      </c>
      <c r="I9070">
        <v>0</v>
      </c>
      <c r="J9070">
        <v>0</v>
      </c>
      <c r="K9070">
        <v>0</v>
      </c>
      <c r="L9070">
        <v>0</v>
      </c>
      <c r="M9070">
        <v>18</v>
      </c>
      <c r="N9070">
        <v>0</v>
      </c>
      <c r="O9070">
        <v>0</v>
      </c>
      <c r="P9070">
        <v>0</v>
      </c>
      <c r="Q9070">
        <v>0</v>
      </c>
    </row>
    <row r="9071" spans="1:17" x14ac:dyDescent="0.2">
      <c r="A9071" t="s">
        <v>26094</v>
      </c>
      <c r="B9071" t="s">
        <v>84</v>
      </c>
      <c r="C9071" t="s">
        <v>136</v>
      </c>
      <c r="D9071" t="s">
        <v>17029</v>
      </c>
      <c r="E9071" t="s">
        <v>79</v>
      </c>
      <c r="F9071" t="s">
        <v>4887</v>
      </c>
      <c r="G9071">
        <v>0</v>
      </c>
      <c r="H9071">
        <v>18</v>
      </c>
      <c r="I9071">
        <v>0</v>
      </c>
      <c r="J9071">
        <v>15</v>
      </c>
      <c r="K9071">
        <v>3</v>
      </c>
      <c r="L9071">
        <v>0</v>
      </c>
      <c r="M9071">
        <v>0</v>
      </c>
      <c r="N9071">
        <v>0</v>
      </c>
      <c r="O9071">
        <v>0</v>
      </c>
      <c r="P9071">
        <v>0</v>
      </c>
      <c r="Q9071">
        <v>0</v>
      </c>
    </row>
    <row r="9072" spans="1:17" x14ac:dyDescent="0.2">
      <c r="A9072" t="s">
        <v>26095</v>
      </c>
      <c r="B9072" t="s">
        <v>84</v>
      </c>
      <c r="C9072" t="s">
        <v>136</v>
      </c>
      <c r="D9072" t="s">
        <v>17029</v>
      </c>
      <c r="E9072" t="s">
        <v>79</v>
      </c>
      <c r="F9072" t="s">
        <v>4889</v>
      </c>
      <c r="G9072">
        <v>0</v>
      </c>
      <c r="H9072">
        <v>0</v>
      </c>
      <c r="I9072">
        <v>0</v>
      </c>
      <c r="J9072">
        <v>0</v>
      </c>
      <c r="K9072">
        <v>0</v>
      </c>
      <c r="L9072">
        <v>0</v>
      </c>
      <c r="M9072">
        <v>18</v>
      </c>
      <c r="N9072">
        <v>0</v>
      </c>
      <c r="O9072">
        <v>0</v>
      </c>
      <c r="P9072">
        <v>0</v>
      </c>
      <c r="Q9072">
        <v>0</v>
      </c>
    </row>
    <row r="9073" spans="1:17" x14ac:dyDescent="0.2">
      <c r="A9073" t="s">
        <v>26096</v>
      </c>
      <c r="B9073" t="s">
        <v>84</v>
      </c>
      <c r="C9073" t="s">
        <v>136</v>
      </c>
      <c r="D9073" t="s">
        <v>17029</v>
      </c>
      <c r="E9073" t="s">
        <v>79</v>
      </c>
      <c r="F9073" t="s">
        <v>4871</v>
      </c>
      <c r="G9073">
        <v>0</v>
      </c>
      <c r="H9073">
        <v>0</v>
      </c>
      <c r="I9073">
        <v>0</v>
      </c>
      <c r="J9073">
        <v>0</v>
      </c>
      <c r="K9073">
        <v>0</v>
      </c>
      <c r="L9073">
        <v>0</v>
      </c>
      <c r="M9073">
        <v>0</v>
      </c>
      <c r="N9073">
        <v>15</v>
      </c>
      <c r="O9073">
        <v>14</v>
      </c>
      <c r="P9073">
        <v>1</v>
      </c>
      <c r="Q9073">
        <v>0</v>
      </c>
    </row>
    <row r="9074" spans="1:17" x14ac:dyDescent="0.2">
      <c r="A9074" t="s">
        <v>26097</v>
      </c>
      <c r="B9074" t="s">
        <v>84</v>
      </c>
      <c r="C9074" t="s">
        <v>136</v>
      </c>
      <c r="D9074" t="s">
        <v>17029</v>
      </c>
      <c r="E9074" t="s">
        <v>79</v>
      </c>
      <c r="F9074" t="s">
        <v>4873</v>
      </c>
      <c r="G9074">
        <v>0</v>
      </c>
      <c r="H9074">
        <v>0</v>
      </c>
      <c r="I9074">
        <v>0</v>
      </c>
      <c r="J9074">
        <v>0</v>
      </c>
      <c r="K9074">
        <v>0</v>
      </c>
      <c r="L9074">
        <v>0</v>
      </c>
      <c r="M9074">
        <v>0</v>
      </c>
      <c r="N9074">
        <v>14</v>
      </c>
      <c r="O9074">
        <v>13</v>
      </c>
      <c r="P9074">
        <v>1</v>
      </c>
      <c r="Q9074">
        <v>0</v>
      </c>
    </row>
    <row r="9075" spans="1:17" x14ac:dyDescent="0.2">
      <c r="A9075" t="s">
        <v>26098</v>
      </c>
      <c r="B9075" t="s">
        <v>84</v>
      </c>
      <c r="C9075" t="s">
        <v>136</v>
      </c>
      <c r="D9075" t="s">
        <v>17029</v>
      </c>
      <c r="E9075" t="s">
        <v>79</v>
      </c>
      <c r="F9075" t="s">
        <v>17019</v>
      </c>
      <c r="G9075">
        <v>18</v>
      </c>
      <c r="H9075">
        <v>0</v>
      </c>
      <c r="I9075">
        <v>0</v>
      </c>
      <c r="J9075">
        <v>0</v>
      </c>
      <c r="K9075">
        <v>0</v>
      </c>
      <c r="L9075">
        <v>0</v>
      </c>
      <c r="M9075">
        <v>0</v>
      </c>
      <c r="N9075">
        <v>0</v>
      </c>
      <c r="O9075">
        <v>0</v>
      </c>
      <c r="P9075">
        <v>0</v>
      </c>
      <c r="Q9075">
        <v>0</v>
      </c>
    </row>
    <row r="9076" spans="1:17" x14ac:dyDescent="0.2">
      <c r="A9076" t="s">
        <v>26099</v>
      </c>
      <c r="B9076" t="s">
        <v>84</v>
      </c>
      <c r="C9076" t="s">
        <v>136</v>
      </c>
      <c r="D9076" t="s">
        <v>17029</v>
      </c>
      <c r="E9076" t="s">
        <v>81</v>
      </c>
      <c r="F9076" t="s">
        <v>4875</v>
      </c>
      <c r="G9076">
        <v>0</v>
      </c>
      <c r="H9076">
        <v>12</v>
      </c>
      <c r="I9076">
        <v>0</v>
      </c>
      <c r="J9076">
        <v>10</v>
      </c>
      <c r="K9076">
        <v>1</v>
      </c>
      <c r="L9076">
        <v>1</v>
      </c>
      <c r="M9076">
        <v>0</v>
      </c>
      <c r="N9076">
        <v>0</v>
      </c>
      <c r="O9076">
        <v>0</v>
      </c>
      <c r="P9076">
        <v>0</v>
      </c>
      <c r="Q9076">
        <v>0</v>
      </c>
    </row>
    <row r="9077" spans="1:17" x14ac:dyDescent="0.2">
      <c r="A9077" t="s">
        <v>26100</v>
      </c>
      <c r="B9077" t="s">
        <v>84</v>
      </c>
      <c r="C9077" t="s">
        <v>136</v>
      </c>
      <c r="D9077" t="s">
        <v>17029</v>
      </c>
      <c r="E9077" t="s">
        <v>81</v>
      </c>
      <c r="F9077" t="s">
        <v>4877</v>
      </c>
      <c r="G9077">
        <v>0</v>
      </c>
      <c r="H9077">
        <v>12</v>
      </c>
      <c r="I9077">
        <v>0</v>
      </c>
      <c r="J9077">
        <v>10</v>
      </c>
      <c r="K9077">
        <v>1</v>
      </c>
      <c r="L9077">
        <v>1</v>
      </c>
      <c r="M9077">
        <v>0</v>
      </c>
      <c r="N9077">
        <v>0</v>
      </c>
      <c r="O9077">
        <v>0</v>
      </c>
      <c r="P9077">
        <v>0</v>
      </c>
      <c r="Q9077">
        <v>0</v>
      </c>
    </row>
    <row r="9078" spans="1:17" x14ac:dyDescent="0.2">
      <c r="A9078" t="s">
        <v>26101</v>
      </c>
      <c r="B9078" t="s">
        <v>84</v>
      </c>
      <c r="C9078" t="s">
        <v>136</v>
      </c>
      <c r="D9078" t="s">
        <v>17029</v>
      </c>
      <c r="E9078" t="s">
        <v>81</v>
      </c>
      <c r="F9078" t="s">
        <v>4879</v>
      </c>
      <c r="G9078">
        <v>0</v>
      </c>
      <c r="H9078">
        <v>0</v>
      </c>
      <c r="I9078">
        <v>0</v>
      </c>
      <c r="J9078">
        <v>0</v>
      </c>
      <c r="K9078">
        <v>0</v>
      </c>
      <c r="L9078">
        <v>0</v>
      </c>
      <c r="M9078">
        <v>12</v>
      </c>
      <c r="N9078">
        <v>0</v>
      </c>
      <c r="O9078">
        <v>0</v>
      </c>
      <c r="P9078">
        <v>0</v>
      </c>
      <c r="Q9078">
        <v>0</v>
      </c>
    </row>
    <row r="9079" spans="1:17" x14ac:dyDescent="0.2">
      <c r="A9079" t="s">
        <v>26102</v>
      </c>
      <c r="B9079" t="s">
        <v>84</v>
      </c>
      <c r="C9079" t="s">
        <v>136</v>
      </c>
      <c r="D9079" t="s">
        <v>17029</v>
      </c>
      <c r="E9079" t="s">
        <v>81</v>
      </c>
      <c r="F9079" t="s">
        <v>4881</v>
      </c>
      <c r="G9079">
        <v>0</v>
      </c>
      <c r="H9079">
        <v>12</v>
      </c>
      <c r="I9079">
        <v>0</v>
      </c>
      <c r="J9079">
        <v>10</v>
      </c>
      <c r="K9079">
        <v>1</v>
      </c>
      <c r="L9079">
        <v>1</v>
      </c>
      <c r="M9079">
        <v>0</v>
      </c>
      <c r="N9079">
        <v>0</v>
      </c>
      <c r="O9079">
        <v>0</v>
      </c>
      <c r="P9079">
        <v>0</v>
      </c>
      <c r="Q9079">
        <v>0</v>
      </c>
    </row>
    <row r="9080" spans="1:17" x14ac:dyDescent="0.2">
      <c r="A9080" t="s">
        <v>26103</v>
      </c>
      <c r="B9080" t="s">
        <v>84</v>
      </c>
      <c r="C9080" t="s">
        <v>136</v>
      </c>
      <c r="D9080" t="s">
        <v>17029</v>
      </c>
      <c r="E9080" t="s">
        <v>81</v>
      </c>
      <c r="F9080" t="s">
        <v>4883</v>
      </c>
      <c r="G9080">
        <v>0</v>
      </c>
      <c r="H9080">
        <v>12</v>
      </c>
      <c r="I9080">
        <v>0</v>
      </c>
      <c r="J9080">
        <v>10</v>
      </c>
      <c r="K9080">
        <v>1</v>
      </c>
      <c r="L9080">
        <v>1</v>
      </c>
      <c r="M9080">
        <v>0</v>
      </c>
      <c r="N9080">
        <v>0</v>
      </c>
      <c r="O9080">
        <v>0</v>
      </c>
      <c r="P9080">
        <v>0</v>
      </c>
      <c r="Q9080">
        <v>0</v>
      </c>
    </row>
    <row r="9081" spans="1:17" x14ac:dyDescent="0.2">
      <c r="A9081" t="s">
        <v>26104</v>
      </c>
      <c r="B9081" t="s">
        <v>84</v>
      </c>
      <c r="C9081" t="s">
        <v>136</v>
      </c>
      <c r="D9081" t="s">
        <v>17029</v>
      </c>
      <c r="E9081" t="s">
        <v>81</v>
      </c>
      <c r="F9081" t="s">
        <v>4885</v>
      </c>
      <c r="G9081">
        <v>0</v>
      </c>
      <c r="H9081">
        <v>0</v>
      </c>
      <c r="I9081">
        <v>0</v>
      </c>
      <c r="J9081">
        <v>0</v>
      </c>
      <c r="K9081">
        <v>0</v>
      </c>
      <c r="L9081">
        <v>0</v>
      </c>
      <c r="M9081">
        <v>12</v>
      </c>
      <c r="N9081">
        <v>0</v>
      </c>
      <c r="O9081">
        <v>0</v>
      </c>
      <c r="P9081">
        <v>0</v>
      </c>
      <c r="Q9081">
        <v>0</v>
      </c>
    </row>
    <row r="9082" spans="1:17" x14ac:dyDescent="0.2">
      <c r="A9082" t="s">
        <v>26105</v>
      </c>
      <c r="B9082" t="s">
        <v>84</v>
      </c>
      <c r="C9082" t="s">
        <v>136</v>
      </c>
      <c r="D9082" t="s">
        <v>17029</v>
      </c>
      <c r="E9082" t="s">
        <v>81</v>
      </c>
      <c r="F9082" t="s">
        <v>4887</v>
      </c>
      <c r="G9082">
        <v>0</v>
      </c>
      <c r="H9082">
        <v>12</v>
      </c>
      <c r="I9082">
        <v>0</v>
      </c>
      <c r="J9082">
        <v>10</v>
      </c>
      <c r="K9082">
        <v>1</v>
      </c>
      <c r="L9082">
        <v>1</v>
      </c>
      <c r="M9082">
        <v>0</v>
      </c>
      <c r="N9082">
        <v>0</v>
      </c>
      <c r="O9082">
        <v>0</v>
      </c>
      <c r="P9082">
        <v>0</v>
      </c>
      <c r="Q9082">
        <v>0</v>
      </c>
    </row>
    <row r="9083" spans="1:17" x14ac:dyDescent="0.2">
      <c r="A9083" t="s">
        <v>26106</v>
      </c>
      <c r="B9083" t="s">
        <v>84</v>
      </c>
      <c r="C9083" t="s">
        <v>136</v>
      </c>
      <c r="D9083" t="s">
        <v>17029</v>
      </c>
      <c r="E9083" t="s">
        <v>81</v>
      </c>
      <c r="F9083" t="s">
        <v>4889</v>
      </c>
      <c r="G9083">
        <v>0</v>
      </c>
      <c r="H9083">
        <v>0</v>
      </c>
      <c r="I9083">
        <v>0</v>
      </c>
      <c r="J9083">
        <v>0</v>
      </c>
      <c r="K9083">
        <v>0</v>
      </c>
      <c r="L9083">
        <v>0</v>
      </c>
      <c r="M9083">
        <v>12</v>
      </c>
      <c r="N9083">
        <v>0</v>
      </c>
      <c r="O9083">
        <v>0</v>
      </c>
      <c r="P9083">
        <v>0</v>
      </c>
      <c r="Q9083">
        <v>0</v>
      </c>
    </row>
    <row r="9084" spans="1:17" x14ac:dyDescent="0.2">
      <c r="A9084" t="s">
        <v>26107</v>
      </c>
      <c r="B9084" t="s">
        <v>84</v>
      </c>
      <c r="C9084" t="s">
        <v>136</v>
      </c>
      <c r="D9084" t="s">
        <v>17029</v>
      </c>
      <c r="E9084" t="s">
        <v>81</v>
      </c>
      <c r="F9084" t="s">
        <v>4871</v>
      </c>
      <c r="G9084">
        <v>0</v>
      </c>
      <c r="H9084">
        <v>0</v>
      </c>
      <c r="I9084">
        <v>0</v>
      </c>
      <c r="J9084">
        <v>0</v>
      </c>
      <c r="K9084">
        <v>0</v>
      </c>
      <c r="L9084">
        <v>0</v>
      </c>
      <c r="M9084">
        <v>0</v>
      </c>
      <c r="N9084">
        <v>11</v>
      </c>
      <c r="O9084">
        <v>10</v>
      </c>
      <c r="P9084">
        <v>0</v>
      </c>
      <c r="Q9084">
        <v>1</v>
      </c>
    </row>
    <row r="9085" spans="1:17" x14ac:dyDescent="0.2">
      <c r="A9085" t="s">
        <v>26108</v>
      </c>
      <c r="B9085" t="s">
        <v>84</v>
      </c>
      <c r="C9085" t="s">
        <v>136</v>
      </c>
      <c r="D9085" t="s">
        <v>17029</v>
      </c>
      <c r="E9085" t="s">
        <v>81</v>
      </c>
      <c r="F9085" t="s">
        <v>4873</v>
      </c>
      <c r="G9085">
        <v>0</v>
      </c>
      <c r="H9085">
        <v>0</v>
      </c>
      <c r="I9085">
        <v>0</v>
      </c>
      <c r="J9085">
        <v>0</v>
      </c>
      <c r="K9085">
        <v>0</v>
      </c>
      <c r="L9085">
        <v>0</v>
      </c>
      <c r="M9085">
        <v>0</v>
      </c>
      <c r="N9085">
        <v>8</v>
      </c>
      <c r="O9085">
        <v>7</v>
      </c>
      <c r="P9085">
        <v>0</v>
      </c>
      <c r="Q9085">
        <v>1</v>
      </c>
    </row>
    <row r="9086" spans="1:17" x14ac:dyDescent="0.2">
      <c r="A9086" t="s">
        <v>26109</v>
      </c>
      <c r="B9086" t="s">
        <v>84</v>
      </c>
      <c r="C9086" t="s">
        <v>136</v>
      </c>
      <c r="D9086" t="s">
        <v>17029</v>
      </c>
      <c r="E9086" t="s">
        <v>81</v>
      </c>
      <c r="F9086" t="s">
        <v>17019</v>
      </c>
      <c r="G9086">
        <v>12</v>
      </c>
      <c r="H9086">
        <v>0</v>
      </c>
      <c r="I9086">
        <v>0</v>
      </c>
      <c r="J9086">
        <v>0</v>
      </c>
      <c r="K9086">
        <v>0</v>
      </c>
      <c r="L9086">
        <v>0</v>
      </c>
      <c r="M9086">
        <v>0</v>
      </c>
      <c r="N9086">
        <v>0</v>
      </c>
      <c r="O9086">
        <v>0</v>
      </c>
      <c r="P9086">
        <v>0</v>
      </c>
      <c r="Q9086">
        <v>0</v>
      </c>
    </row>
    <row r="9087" spans="1:17" x14ac:dyDescent="0.2">
      <c r="A9087" t="s">
        <v>26110</v>
      </c>
      <c r="B9087" t="s">
        <v>84</v>
      </c>
      <c r="C9087" t="s">
        <v>137</v>
      </c>
      <c r="D9087" t="s">
        <v>17027</v>
      </c>
      <c r="E9087" t="s">
        <v>81</v>
      </c>
      <c r="F9087" t="s">
        <v>17019</v>
      </c>
      <c r="G9087">
        <v>1</v>
      </c>
      <c r="H9087">
        <v>0</v>
      </c>
      <c r="I9087">
        <v>0</v>
      </c>
      <c r="J9087">
        <v>0</v>
      </c>
      <c r="K9087">
        <v>0</v>
      </c>
      <c r="L9087">
        <v>0</v>
      </c>
      <c r="M9087">
        <v>0</v>
      </c>
      <c r="N9087">
        <v>0</v>
      </c>
      <c r="O9087">
        <v>0</v>
      </c>
      <c r="P9087">
        <v>0</v>
      </c>
      <c r="Q9087">
        <v>0</v>
      </c>
    </row>
    <row r="9088" spans="1:17" x14ac:dyDescent="0.2">
      <c r="A9088" t="s">
        <v>26111</v>
      </c>
      <c r="B9088" t="s">
        <v>84</v>
      </c>
      <c r="C9088" t="s">
        <v>137</v>
      </c>
      <c r="D9088" t="s">
        <v>17029</v>
      </c>
      <c r="E9088" t="s">
        <v>79</v>
      </c>
      <c r="F9088" t="s">
        <v>4875</v>
      </c>
      <c r="G9088">
        <v>0</v>
      </c>
      <c r="H9088">
        <v>50</v>
      </c>
      <c r="I9088">
        <v>2</v>
      </c>
      <c r="J9088">
        <v>45</v>
      </c>
      <c r="K9088">
        <v>1</v>
      </c>
      <c r="L9088">
        <v>2</v>
      </c>
      <c r="M9088">
        <v>0</v>
      </c>
      <c r="N9088">
        <v>0</v>
      </c>
      <c r="O9088">
        <v>0</v>
      </c>
      <c r="P9088">
        <v>0</v>
      </c>
      <c r="Q9088">
        <v>0</v>
      </c>
    </row>
    <row r="9089" spans="1:17" x14ac:dyDescent="0.2">
      <c r="A9089" t="s">
        <v>26112</v>
      </c>
      <c r="B9089" t="s">
        <v>84</v>
      </c>
      <c r="C9089" t="s">
        <v>137</v>
      </c>
      <c r="D9089" t="s">
        <v>17029</v>
      </c>
      <c r="E9089" t="s">
        <v>79</v>
      </c>
      <c r="F9089" t="s">
        <v>4877</v>
      </c>
      <c r="G9089">
        <v>0</v>
      </c>
      <c r="H9089">
        <v>50</v>
      </c>
      <c r="I9089">
        <v>1</v>
      </c>
      <c r="J9089">
        <v>44</v>
      </c>
      <c r="K9089">
        <v>2</v>
      </c>
      <c r="L9089">
        <v>3</v>
      </c>
      <c r="M9089">
        <v>0</v>
      </c>
      <c r="N9089">
        <v>0</v>
      </c>
      <c r="O9089">
        <v>0</v>
      </c>
      <c r="P9089">
        <v>0</v>
      </c>
      <c r="Q9089">
        <v>0</v>
      </c>
    </row>
    <row r="9090" spans="1:17" x14ac:dyDescent="0.2">
      <c r="A9090" t="s">
        <v>26113</v>
      </c>
      <c r="B9090" t="s">
        <v>84</v>
      </c>
      <c r="C9090" t="s">
        <v>137</v>
      </c>
      <c r="D9090" t="s">
        <v>17029</v>
      </c>
      <c r="E9090" t="s">
        <v>79</v>
      </c>
      <c r="F9090" t="s">
        <v>4879</v>
      </c>
      <c r="G9090">
        <v>0</v>
      </c>
      <c r="H9090">
        <v>0</v>
      </c>
      <c r="I9090">
        <v>0</v>
      </c>
      <c r="J9090">
        <v>0</v>
      </c>
      <c r="K9090">
        <v>0</v>
      </c>
      <c r="L9090">
        <v>0</v>
      </c>
      <c r="M9090">
        <v>50</v>
      </c>
      <c r="N9090">
        <v>0</v>
      </c>
      <c r="O9090">
        <v>0</v>
      </c>
      <c r="P9090">
        <v>0</v>
      </c>
      <c r="Q9090">
        <v>0</v>
      </c>
    </row>
    <row r="9091" spans="1:17" x14ac:dyDescent="0.2">
      <c r="A9091" t="s">
        <v>26114</v>
      </c>
      <c r="B9091" t="s">
        <v>84</v>
      </c>
      <c r="C9091" t="s">
        <v>137</v>
      </c>
      <c r="D9091" t="s">
        <v>17029</v>
      </c>
      <c r="E9091" t="s">
        <v>79</v>
      </c>
      <c r="F9091" t="s">
        <v>4881</v>
      </c>
      <c r="G9091">
        <v>0</v>
      </c>
      <c r="H9091">
        <v>50</v>
      </c>
      <c r="I9091">
        <v>1</v>
      </c>
      <c r="J9091">
        <v>44</v>
      </c>
      <c r="K9091">
        <v>2</v>
      </c>
      <c r="L9091">
        <v>3</v>
      </c>
      <c r="M9091">
        <v>0</v>
      </c>
      <c r="N9091">
        <v>0</v>
      </c>
      <c r="O9091">
        <v>0</v>
      </c>
      <c r="P9091">
        <v>0</v>
      </c>
      <c r="Q9091">
        <v>0</v>
      </c>
    </row>
    <row r="9092" spans="1:17" x14ac:dyDescent="0.2">
      <c r="A9092" t="s">
        <v>26115</v>
      </c>
      <c r="B9092" t="s">
        <v>84</v>
      </c>
      <c r="C9092" t="s">
        <v>137</v>
      </c>
      <c r="D9092" t="s">
        <v>17029</v>
      </c>
      <c r="E9092" t="s">
        <v>79</v>
      </c>
      <c r="F9092" t="s">
        <v>4883</v>
      </c>
      <c r="G9092">
        <v>0</v>
      </c>
      <c r="H9092">
        <v>50</v>
      </c>
      <c r="I9092">
        <v>1</v>
      </c>
      <c r="J9092">
        <v>44</v>
      </c>
      <c r="K9092">
        <v>2</v>
      </c>
      <c r="L9092">
        <v>3</v>
      </c>
      <c r="M9092">
        <v>0</v>
      </c>
      <c r="N9092">
        <v>0</v>
      </c>
      <c r="O9092">
        <v>0</v>
      </c>
      <c r="P9092">
        <v>0</v>
      </c>
      <c r="Q9092">
        <v>0</v>
      </c>
    </row>
    <row r="9093" spans="1:17" x14ac:dyDescent="0.2">
      <c r="A9093" t="s">
        <v>26116</v>
      </c>
      <c r="B9093" t="s">
        <v>84</v>
      </c>
      <c r="C9093" t="s">
        <v>137</v>
      </c>
      <c r="D9093" t="s">
        <v>17029</v>
      </c>
      <c r="E9093" t="s">
        <v>79</v>
      </c>
      <c r="F9093" t="s">
        <v>4885</v>
      </c>
      <c r="G9093">
        <v>0</v>
      </c>
      <c r="H9093">
        <v>0</v>
      </c>
      <c r="I9093">
        <v>0</v>
      </c>
      <c r="J9093">
        <v>0</v>
      </c>
      <c r="K9093">
        <v>0</v>
      </c>
      <c r="L9093">
        <v>0</v>
      </c>
      <c r="M9093">
        <v>50</v>
      </c>
      <c r="N9093">
        <v>0</v>
      </c>
      <c r="O9093">
        <v>0</v>
      </c>
      <c r="P9093">
        <v>0</v>
      </c>
      <c r="Q9093">
        <v>0</v>
      </c>
    </row>
    <row r="9094" spans="1:17" x14ac:dyDescent="0.2">
      <c r="A9094" t="s">
        <v>26117</v>
      </c>
      <c r="B9094" t="s">
        <v>84</v>
      </c>
      <c r="C9094" t="s">
        <v>137</v>
      </c>
      <c r="D9094" t="s">
        <v>17029</v>
      </c>
      <c r="E9094" t="s">
        <v>79</v>
      </c>
      <c r="F9094" t="s">
        <v>4887</v>
      </c>
      <c r="G9094">
        <v>0</v>
      </c>
      <c r="H9094">
        <v>50</v>
      </c>
      <c r="I9094">
        <v>1</v>
      </c>
      <c r="J9094">
        <v>45</v>
      </c>
      <c r="K9094">
        <v>2</v>
      </c>
      <c r="L9094">
        <v>2</v>
      </c>
      <c r="M9094">
        <v>0</v>
      </c>
      <c r="N9094">
        <v>0</v>
      </c>
      <c r="O9094">
        <v>0</v>
      </c>
      <c r="P9094">
        <v>0</v>
      </c>
      <c r="Q9094">
        <v>0</v>
      </c>
    </row>
    <row r="9095" spans="1:17" x14ac:dyDescent="0.2">
      <c r="A9095" t="s">
        <v>26118</v>
      </c>
      <c r="B9095" t="s">
        <v>84</v>
      </c>
      <c r="C9095" t="s">
        <v>137</v>
      </c>
      <c r="D9095" t="s">
        <v>17029</v>
      </c>
      <c r="E9095" t="s">
        <v>79</v>
      </c>
      <c r="F9095" t="s">
        <v>4889</v>
      </c>
      <c r="G9095">
        <v>0</v>
      </c>
      <c r="H9095">
        <v>0</v>
      </c>
      <c r="I9095">
        <v>0</v>
      </c>
      <c r="J9095">
        <v>0</v>
      </c>
      <c r="K9095">
        <v>0</v>
      </c>
      <c r="L9095">
        <v>0</v>
      </c>
      <c r="M9095">
        <v>50</v>
      </c>
      <c r="N9095">
        <v>0</v>
      </c>
      <c r="O9095">
        <v>0</v>
      </c>
      <c r="P9095">
        <v>0</v>
      </c>
      <c r="Q9095">
        <v>0</v>
      </c>
    </row>
    <row r="9096" spans="1:17" x14ac:dyDescent="0.2">
      <c r="A9096" t="s">
        <v>26119</v>
      </c>
      <c r="B9096" t="s">
        <v>84</v>
      </c>
      <c r="C9096" t="s">
        <v>137</v>
      </c>
      <c r="D9096" t="s">
        <v>17029</v>
      </c>
      <c r="E9096" t="s">
        <v>79</v>
      </c>
      <c r="F9096" t="s">
        <v>4871</v>
      </c>
      <c r="G9096">
        <v>0</v>
      </c>
      <c r="H9096">
        <v>0</v>
      </c>
      <c r="I9096">
        <v>0</v>
      </c>
      <c r="J9096">
        <v>0</v>
      </c>
      <c r="K9096">
        <v>0</v>
      </c>
      <c r="L9096">
        <v>0</v>
      </c>
      <c r="M9096">
        <v>0</v>
      </c>
      <c r="N9096">
        <v>43</v>
      </c>
      <c r="O9096">
        <v>41</v>
      </c>
      <c r="P9096">
        <v>1</v>
      </c>
      <c r="Q9096">
        <v>1</v>
      </c>
    </row>
    <row r="9097" spans="1:17" x14ac:dyDescent="0.2">
      <c r="A9097" t="s">
        <v>26120</v>
      </c>
      <c r="B9097" t="s">
        <v>84</v>
      </c>
      <c r="C9097" t="s">
        <v>137</v>
      </c>
      <c r="D9097" t="s">
        <v>17029</v>
      </c>
      <c r="E9097" t="s">
        <v>79</v>
      </c>
      <c r="F9097" t="s">
        <v>4873</v>
      </c>
      <c r="G9097">
        <v>0</v>
      </c>
      <c r="H9097">
        <v>0</v>
      </c>
      <c r="I9097">
        <v>0</v>
      </c>
      <c r="J9097">
        <v>0</v>
      </c>
      <c r="K9097">
        <v>0</v>
      </c>
      <c r="L9097">
        <v>0</v>
      </c>
      <c r="M9097">
        <v>0</v>
      </c>
      <c r="N9097">
        <v>37</v>
      </c>
      <c r="O9097">
        <v>35</v>
      </c>
      <c r="P9097">
        <v>1</v>
      </c>
      <c r="Q9097">
        <v>1</v>
      </c>
    </row>
    <row r="9098" spans="1:17" x14ac:dyDescent="0.2">
      <c r="A9098" t="s">
        <v>26121</v>
      </c>
      <c r="B9098" t="s">
        <v>84</v>
      </c>
      <c r="C9098" t="s">
        <v>137</v>
      </c>
      <c r="D9098" t="s">
        <v>17029</v>
      </c>
      <c r="E9098" t="s">
        <v>79</v>
      </c>
      <c r="F9098" t="s">
        <v>17019</v>
      </c>
      <c r="G9098">
        <v>50</v>
      </c>
      <c r="H9098">
        <v>0</v>
      </c>
      <c r="I9098">
        <v>0</v>
      </c>
      <c r="J9098">
        <v>0</v>
      </c>
      <c r="K9098">
        <v>0</v>
      </c>
      <c r="L9098">
        <v>0</v>
      </c>
      <c r="M9098">
        <v>0</v>
      </c>
      <c r="N9098">
        <v>0</v>
      </c>
      <c r="O9098">
        <v>0</v>
      </c>
      <c r="P9098">
        <v>0</v>
      </c>
      <c r="Q9098">
        <v>0</v>
      </c>
    </row>
    <row r="9099" spans="1:17" x14ac:dyDescent="0.2">
      <c r="A9099" t="s">
        <v>26122</v>
      </c>
      <c r="B9099" t="s">
        <v>84</v>
      </c>
      <c r="C9099" t="s">
        <v>137</v>
      </c>
      <c r="D9099" t="s">
        <v>17029</v>
      </c>
      <c r="E9099" t="s">
        <v>81</v>
      </c>
      <c r="F9099" t="s">
        <v>4875</v>
      </c>
      <c r="G9099">
        <v>0</v>
      </c>
      <c r="H9099">
        <v>64</v>
      </c>
      <c r="I9099">
        <v>4</v>
      </c>
      <c r="J9099">
        <v>53</v>
      </c>
      <c r="K9099">
        <v>5</v>
      </c>
      <c r="L9099">
        <v>2</v>
      </c>
      <c r="M9099">
        <v>0</v>
      </c>
      <c r="N9099">
        <v>0</v>
      </c>
      <c r="O9099">
        <v>0</v>
      </c>
      <c r="P9099">
        <v>0</v>
      </c>
      <c r="Q9099">
        <v>0</v>
      </c>
    </row>
    <row r="9100" spans="1:17" x14ac:dyDescent="0.2">
      <c r="A9100" t="s">
        <v>26123</v>
      </c>
      <c r="B9100" t="s">
        <v>84</v>
      </c>
      <c r="C9100" t="s">
        <v>137</v>
      </c>
      <c r="D9100" t="s">
        <v>17029</v>
      </c>
      <c r="E9100" t="s">
        <v>81</v>
      </c>
      <c r="F9100" t="s">
        <v>4877</v>
      </c>
      <c r="G9100">
        <v>0</v>
      </c>
      <c r="H9100">
        <v>64</v>
      </c>
      <c r="I9100">
        <v>2</v>
      </c>
      <c r="J9100">
        <v>54</v>
      </c>
      <c r="K9100">
        <v>5</v>
      </c>
      <c r="L9100">
        <v>3</v>
      </c>
      <c r="M9100">
        <v>0</v>
      </c>
      <c r="N9100">
        <v>0</v>
      </c>
      <c r="O9100">
        <v>0</v>
      </c>
      <c r="P9100">
        <v>0</v>
      </c>
      <c r="Q9100">
        <v>0</v>
      </c>
    </row>
    <row r="9101" spans="1:17" x14ac:dyDescent="0.2">
      <c r="A9101" t="s">
        <v>26124</v>
      </c>
      <c r="B9101" t="s">
        <v>84</v>
      </c>
      <c r="C9101" t="s">
        <v>137</v>
      </c>
      <c r="D9101" t="s">
        <v>17029</v>
      </c>
      <c r="E9101" t="s">
        <v>81</v>
      </c>
      <c r="F9101" t="s">
        <v>4879</v>
      </c>
      <c r="G9101">
        <v>0</v>
      </c>
      <c r="H9101">
        <v>0</v>
      </c>
      <c r="I9101">
        <v>0</v>
      </c>
      <c r="J9101">
        <v>0</v>
      </c>
      <c r="K9101">
        <v>0</v>
      </c>
      <c r="L9101">
        <v>0</v>
      </c>
      <c r="M9101">
        <v>64</v>
      </c>
      <c r="N9101">
        <v>0</v>
      </c>
      <c r="O9101">
        <v>0</v>
      </c>
      <c r="P9101">
        <v>0</v>
      </c>
      <c r="Q9101">
        <v>0</v>
      </c>
    </row>
    <row r="9102" spans="1:17" x14ac:dyDescent="0.2">
      <c r="A9102" t="s">
        <v>26125</v>
      </c>
      <c r="B9102" t="s">
        <v>84</v>
      </c>
      <c r="C9102" t="s">
        <v>137</v>
      </c>
      <c r="D9102" t="s">
        <v>17029</v>
      </c>
      <c r="E9102" t="s">
        <v>81</v>
      </c>
      <c r="F9102" t="s">
        <v>4881</v>
      </c>
      <c r="G9102">
        <v>0</v>
      </c>
      <c r="H9102">
        <v>64</v>
      </c>
      <c r="I9102">
        <v>2</v>
      </c>
      <c r="J9102">
        <v>54</v>
      </c>
      <c r="K9102">
        <v>5</v>
      </c>
      <c r="L9102">
        <v>3</v>
      </c>
      <c r="M9102">
        <v>0</v>
      </c>
      <c r="N9102">
        <v>0</v>
      </c>
      <c r="O9102">
        <v>0</v>
      </c>
      <c r="P9102">
        <v>0</v>
      </c>
      <c r="Q9102">
        <v>0</v>
      </c>
    </row>
    <row r="9103" spans="1:17" x14ac:dyDescent="0.2">
      <c r="A9103" t="s">
        <v>26126</v>
      </c>
      <c r="B9103" t="s">
        <v>84</v>
      </c>
      <c r="C9103" t="s">
        <v>137</v>
      </c>
      <c r="D9103" t="s">
        <v>17029</v>
      </c>
      <c r="E9103" t="s">
        <v>81</v>
      </c>
      <c r="F9103" t="s">
        <v>4883</v>
      </c>
      <c r="G9103">
        <v>0</v>
      </c>
      <c r="H9103">
        <v>64</v>
      </c>
      <c r="I9103">
        <v>2</v>
      </c>
      <c r="J9103">
        <v>55</v>
      </c>
      <c r="K9103">
        <v>4</v>
      </c>
      <c r="L9103">
        <v>3</v>
      </c>
      <c r="M9103">
        <v>0</v>
      </c>
      <c r="N9103">
        <v>0</v>
      </c>
      <c r="O9103">
        <v>0</v>
      </c>
      <c r="P9103">
        <v>0</v>
      </c>
      <c r="Q9103">
        <v>0</v>
      </c>
    </row>
    <row r="9104" spans="1:17" x14ac:dyDescent="0.2">
      <c r="A9104" t="s">
        <v>26127</v>
      </c>
      <c r="B9104" t="s">
        <v>84</v>
      </c>
      <c r="C9104" t="s">
        <v>137</v>
      </c>
      <c r="D9104" t="s">
        <v>17029</v>
      </c>
      <c r="E9104" t="s">
        <v>81</v>
      </c>
      <c r="F9104" t="s">
        <v>4885</v>
      </c>
      <c r="G9104">
        <v>0</v>
      </c>
      <c r="H9104">
        <v>0</v>
      </c>
      <c r="I9104">
        <v>0</v>
      </c>
      <c r="J9104">
        <v>0</v>
      </c>
      <c r="K9104">
        <v>0</v>
      </c>
      <c r="L9104">
        <v>0</v>
      </c>
      <c r="M9104">
        <v>64</v>
      </c>
      <c r="N9104">
        <v>0</v>
      </c>
      <c r="O9104">
        <v>0</v>
      </c>
      <c r="P9104">
        <v>0</v>
      </c>
      <c r="Q9104">
        <v>0</v>
      </c>
    </row>
    <row r="9105" spans="1:17" x14ac:dyDescent="0.2">
      <c r="A9105" t="s">
        <v>26128</v>
      </c>
      <c r="B9105" t="s">
        <v>84</v>
      </c>
      <c r="C9105" t="s">
        <v>137</v>
      </c>
      <c r="D9105" t="s">
        <v>17029</v>
      </c>
      <c r="E9105" t="s">
        <v>81</v>
      </c>
      <c r="F9105" t="s">
        <v>4887</v>
      </c>
      <c r="G9105">
        <v>0</v>
      </c>
      <c r="H9105">
        <v>64</v>
      </c>
      <c r="I9105">
        <v>2</v>
      </c>
      <c r="J9105">
        <v>55</v>
      </c>
      <c r="K9105">
        <v>5</v>
      </c>
      <c r="L9105">
        <v>2</v>
      </c>
      <c r="M9105">
        <v>0</v>
      </c>
      <c r="N9105">
        <v>0</v>
      </c>
      <c r="O9105">
        <v>0</v>
      </c>
      <c r="P9105">
        <v>0</v>
      </c>
      <c r="Q9105">
        <v>0</v>
      </c>
    </row>
    <row r="9106" spans="1:17" x14ac:dyDescent="0.2">
      <c r="A9106" t="s">
        <v>26129</v>
      </c>
      <c r="B9106" t="s">
        <v>84</v>
      </c>
      <c r="C9106" t="s">
        <v>137</v>
      </c>
      <c r="D9106" t="s">
        <v>17029</v>
      </c>
      <c r="E9106" t="s">
        <v>81</v>
      </c>
      <c r="F9106" t="s">
        <v>4889</v>
      </c>
      <c r="G9106">
        <v>0</v>
      </c>
      <c r="H9106">
        <v>0</v>
      </c>
      <c r="I9106">
        <v>0</v>
      </c>
      <c r="J9106">
        <v>0</v>
      </c>
      <c r="K9106">
        <v>0</v>
      </c>
      <c r="L9106">
        <v>0</v>
      </c>
      <c r="M9106">
        <v>64</v>
      </c>
      <c r="N9106">
        <v>0</v>
      </c>
      <c r="O9106">
        <v>0</v>
      </c>
      <c r="P9106">
        <v>0</v>
      </c>
      <c r="Q9106">
        <v>0</v>
      </c>
    </row>
    <row r="9107" spans="1:17" x14ac:dyDescent="0.2">
      <c r="A9107" t="s">
        <v>26130</v>
      </c>
      <c r="B9107" t="s">
        <v>84</v>
      </c>
      <c r="C9107" t="s">
        <v>137</v>
      </c>
      <c r="D9107" t="s">
        <v>17029</v>
      </c>
      <c r="E9107" t="s">
        <v>81</v>
      </c>
      <c r="F9107" t="s">
        <v>4871</v>
      </c>
      <c r="G9107">
        <v>0</v>
      </c>
      <c r="H9107">
        <v>0</v>
      </c>
      <c r="I9107">
        <v>0</v>
      </c>
      <c r="J9107">
        <v>0</v>
      </c>
      <c r="K9107">
        <v>0</v>
      </c>
      <c r="L9107">
        <v>0</v>
      </c>
      <c r="M9107">
        <v>0</v>
      </c>
      <c r="N9107">
        <v>54</v>
      </c>
      <c r="O9107">
        <v>52</v>
      </c>
      <c r="P9107">
        <v>2</v>
      </c>
      <c r="Q9107">
        <v>0</v>
      </c>
    </row>
    <row r="9108" spans="1:17" x14ac:dyDescent="0.2">
      <c r="A9108" t="s">
        <v>26131</v>
      </c>
      <c r="B9108" t="s">
        <v>84</v>
      </c>
      <c r="C9108" t="s">
        <v>137</v>
      </c>
      <c r="D9108" t="s">
        <v>17029</v>
      </c>
      <c r="E9108" t="s">
        <v>81</v>
      </c>
      <c r="F9108" t="s">
        <v>4873</v>
      </c>
      <c r="G9108">
        <v>0</v>
      </c>
      <c r="H9108">
        <v>0</v>
      </c>
      <c r="I9108">
        <v>0</v>
      </c>
      <c r="J9108">
        <v>0</v>
      </c>
      <c r="K9108">
        <v>0</v>
      </c>
      <c r="L9108">
        <v>0</v>
      </c>
      <c r="M9108">
        <v>0</v>
      </c>
      <c r="N9108">
        <v>48</v>
      </c>
      <c r="O9108">
        <v>46</v>
      </c>
      <c r="P9108">
        <v>2</v>
      </c>
      <c r="Q9108">
        <v>0</v>
      </c>
    </row>
    <row r="9109" spans="1:17" x14ac:dyDescent="0.2">
      <c r="A9109" t="s">
        <v>26132</v>
      </c>
      <c r="B9109" t="s">
        <v>84</v>
      </c>
      <c r="C9109" t="s">
        <v>137</v>
      </c>
      <c r="D9109" t="s">
        <v>17029</v>
      </c>
      <c r="E9109" t="s">
        <v>81</v>
      </c>
      <c r="F9109" t="s">
        <v>17019</v>
      </c>
      <c r="G9109">
        <v>64</v>
      </c>
      <c r="H9109">
        <v>0</v>
      </c>
      <c r="I9109">
        <v>0</v>
      </c>
      <c r="J9109">
        <v>0</v>
      </c>
      <c r="K9109">
        <v>0</v>
      </c>
      <c r="L9109">
        <v>0</v>
      </c>
      <c r="M9109">
        <v>0</v>
      </c>
      <c r="N9109">
        <v>0</v>
      </c>
      <c r="O9109">
        <v>0</v>
      </c>
      <c r="P9109">
        <v>0</v>
      </c>
      <c r="Q9109">
        <v>0</v>
      </c>
    </row>
    <row r="9110" spans="1:17" x14ac:dyDescent="0.2">
      <c r="A9110" t="s">
        <v>26133</v>
      </c>
      <c r="B9110" t="s">
        <v>84</v>
      </c>
      <c r="C9110" t="s">
        <v>137</v>
      </c>
      <c r="D9110" t="s">
        <v>17021</v>
      </c>
      <c r="E9110" t="s">
        <v>79</v>
      </c>
      <c r="F9110" t="s">
        <v>17022</v>
      </c>
      <c r="G9110">
        <v>0</v>
      </c>
      <c r="H9110">
        <v>0</v>
      </c>
      <c r="I9110">
        <v>0</v>
      </c>
      <c r="J9110">
        <v>0</v>
      </c>
      <c r="K9110">
        <v>0</v>
      </c>
      <c r="L9110">
        <v>0</v>
      </c>
      <c r="M9110">
        <v>0</v>
      </c>
      <c r="N9110">
        <v>4</v>
      </c>
      <c r="O9110">
        <v>3</v>
      </c>
      <c r="P9110">
        <v>1</v>
      </c>
      <c r="Q9110">
        <v>0</v>
      </c>
    </row>
    <row r="9111" spans="1:17" x14ac:dyDescent="0.2">
      <c r="A9111" t="s">
        <v>26134</v>
      </c>
      <c r="B9111" t="s">
        <v>84</v>
      </c>
      <c r="C9111" t="s">
        <v>137</v>
      </c>
      <c r="D9111" t="s">
        <v>17021</v>
      </c>
      <c r="E9111" t="s">
        <v>79</v>
      </c>
      <c r="F9111" t="s">
        <v>17019</v>
      </c>
      <c r="G9111">
        <v>4</v>
      </c>
      <c r="H9111">
        <v>0</v>
      </c>
      <c r="I9111">
        <v>0</v>
      </c>
      <c r="J9111">
        <v>0</v>
      </c>
      <c r="K9111">
        <v>0</v>
      </c>
      <c r="L9111">
        <v>0</v>
      </c>
      <c r="M9111">
        <v>0</v>
      </c>
      <c r="N9111">
        <v>0</v>
      </c>
      <c r="O9111">
        <v>0</v>
      </c>
      <c r="P9111">
        <v>0</v>
      </c>
      <c r="Q9111">
        <v>0</v>
      </c>
    </row>
    <row r="9112" spans="1:17" x14ac:dyDescent="0.2">
      <c r="A9112" t="s">
        <v>26135</v>
      </c>
      <c r="B9112" t="s">
        <v>84</v>
      </c>
      <c r="C9112" t="s">
        <v>137</v>
      </c>
      <c r="D9112" t="s">
        <v>17021</v>
      </c>
      <c r="E9112" t="s">
        <v>81</v>
      </c>
      <c r="F9112" t="s">
        <v>17022</v>
      </c>
      <c r="G9112">
        <v>0</v>
      </c>
      <c r="H9112">
        <v>0</v>
      </c>
      <c r="I9112">
        <v>0</v>
      </c>
      <c r="J9112">
        <v>0</v>
      </c>
      <c r="K9112">
        <v>0</v>
      </c>
      <c r="L9112">
        <v>0</v>
      </c>
      <c r="M9112">
        <v>0</v>
      </c>
      <c r="N9112">
        <v>2</v>
      </c>
      <c r="O9112">
        <v>2</v>
      </c>
      <c r="P9112">
        <v>0</v>
      </c>
      <c r="Q9112">
        <v>0</v>
      </c>
    </row>
    <row r="9113" spans="1:17" x14ac:dyDescent="0.2">
      <c r="A9113" t="s">
        <v>26136</v>
      </c>
      <c r="B9113" t="s">
        <v>84</v>
      </c>
      <c r="C9113" t="s">
        <v>137</v>
      </c>
      <c r="D9113" t="s">
        <v>17021</v>
      </c>
      <c r="E9113" t="s">
        <v>81</v>
      </c>
      <c r="F9113" t="s">
        <v>17019</v>
      </c>
      <c r="G9113">
        <v>2</v>
      </c>
      <c r="H9113">
        <v>0</v>
      </c>
      <c r="I9113">
        <v>0</v>
      </c>
      <c r="J9113">
        <v>0</v>
      </c>
      <c r="K9113">
        <v>0</v>
      </c>
      <c r="L9113">
        <v>0</v>
      </c>
      <c r="M9113">
        <v>0</v>
      </c>
      <c r="N9113">
        <v>0</v>
      </c>
      <c r="O9113">
        <v>0</v>
      </c>
      <c r="P9113">
        <v>0</v>
      </c>
      <c r="Q9113">
        <v>0</v>
      </c>
    </row>
    <row r="9114" spans="1:17" x14ac:dyDescent="0.2">
      <c r="A9114" t="s">
        <v>26137</v>
      </c>
      <c r="B9114" t="s">
        <v>84</v>
      </c>
      <c r="C9114" t="s">
        <v>137</v>
      </c>
      <c r="D9114" t="s">
        <v>17025</v>
      </c>
      <c r="E9114" t="s">
        <v>79</v>
      </c>
      <c r="F9114" t="s">
        <v>17019</v>
      </c>
      <c r="G9114">
        <v>7</v>
      </c>
      <c r="H9114">
        <v>0</v>
      </c>
      <c r="I9114">
        <v>0</v>
      </c>
      <c r="J9114">
        <v>0</v>
      </c>
      <c r="K9114">
        <v>0</v>
      </c>
      <c r="L9114">
        <v>0</v>
      </c>
      <c r="M9114">
        <v>0</v>
      </c>
      <c r="N9114">
        <v>0</v>
      </c>
      <c r="O9114">
        <v>0</v>
      </c>
      <c r="P9114">
        <v>0</v>
      </c>
      <c r="Q9114">
        <v>0</v>
      </c>
    </row>
    <row r="9115" spans="1:17" x14ac:dyDescent="0.2">
      <c r="A9115" t="s">
        <v>26138</v>
      </c>
      <c r="B9115" t="s">
        <v>84</v>
      </c>
      <c r="C9115" t="s">
        <v>137</v>
      </c>
      <c r="D9115" t="s">
        <v>17025</v>
      </c>
      <c r="E9115" t="s">
        <v>81</v>
      </c>
      <c r="F9115" t="s">
        <v>17019</v>
      </c>
      <c r="G9115">
        <v>6</v>
      </c>
      <c r="H9115">
        <v>0</v>
      </c>
      <c r="I9115">
        <v>0</v>
      </c>
      <c r="J9115">
        <v>0</v>
      </c>
      <c r="K9115">
        <v>0</v>
      </c>
      <c r="L9115">
        <v>0</v>
      </c>
      <c r="M9115">
        <v>0</v>
      </c>
      <c r="N9115">
        <v>0</v>
      </c>
      <c r="O9115">
        <v>0</v>
      </c>
      <c r="P9115">
        <v>0</v>
      </c>
      <c r="Q9115">
        <v>0</v>
      </c>
    </row>
    <row r="9116" spans="1:17" x14ac:dyDescent="0.2">
      <c r="A9116" t="s">
        <v>26139</v>
      </c>
      <c r="B9116" t="s">
        <v>84</v>
      </c>
      <c r="C9116" t="s">
        <v>138</v>
      </c>
      <c r="D9116" t="s">
        <v>17027</v>
      </c>
      <c r="E9116" t="s">
        <v>79</v>
      </c>
      <c r="F9116" t="s">
        <v>17019</v>
      </c>
      <c r="G9116">
        <v>2</v>
      </c>
      <c r="H9116">
        <v>0</v>
      </c>
      <c r="I9116">
        <v>0</v>
      </c>
      <c r="J9116">
        <v>0</v>
      </c>
      <c r="K9116">
        <v>0</v>
      </c>
      <c r="L9116">
        <v>0</v>
      </c>
      <c r="M9116">
        <v>0</v>
      </c>
      <c r="N9116">
        <v>0</v>
      </c>
      <c r="O9116">
        <v>0</v>
      </c>
      <c r="P9116">
        <v>0</v>
      </c>
      <c r="Q9116">
        <v>0</v>
      </c>
    </row>
    <row r="9117" spans="1:17" x14ac:dyDescent="0.2">
      <c r="A9117" t="s">
        <v>26140</v>
      </c>
      <c r="B9117" t="s">
        <v>84</v>
      </c>
      <c r="C9117" t="s">
        <v>138</v>
      </c>
      <c r="D9117" t="s">
        <v>17027</v>
      </c>
      <c r="E9117" t="s">
        <v>81</v>
      </c>
      <c r="F9117" t="s">
        <v>17019</v>
      </c>
      <c r="G9117">
        <v>3</v>
      </c>
      <c r="H9117">
        <v>0</v>
      </c>
      <c r="I9117">
        <v>0</v>
      </c>
      <c r="J9117">
        <v>0</v>
      </c>
      <c r="K9117">
        <v>0</v>
      </c>
      <c r="L9117">
        <v>0</v>
      </c>
      <c r="M9117">
        <v>0</v>
      </c>
      <c r="N9117">
        <v>0</v>
      </c>
      <c r="O9117">
        <v>0</v>
      </c>
      <c r="P9117">
        <v>0</v>
      </c>
      <c r="Q9117">
        <v>0</v>
      </c>
    </row>
    <row r="9118" spans="1:17" x14ac:dyDescent="0.2">
      <c r="A9118" t="s">
        <v>26141</v>
      </c>
      <c r="B9118" t="s">
        <v>84</v>
      </c>
      <c r="C9118" t="s">
        <v>138</v>
      </c>
      <c r="D9118" t="s">
        <v>17029</v>
      </c>
      <c r="E9118" t="s">
        <v>79</v>
      </c>
      <c r="F9118" t="s">
        <v>4875</v>
      </c>
      <c r="G9118">
        <v>0</v>
      </c>
      <c r="H9118">
        <v>72</v>
      </c>
      <c r="I9118">
        <v>26</v>
      </c>
      <c r="J9118">
        <v>38</v>
      </c>
      <c r="K9118">
        <v>7</v>
      </c>
      <c r="L9118">
        <v>1</v>
      </c>
      <c r="M9118">
        <v>0</v>
      </c>
      <c r="N9118">
        <v>0</v>
      </c>
      <c r="O9118">
        <v>0</v>
      </c>
      <c r="P9118">
        <v>0</v>
      </c>
      <c r="Q9118">
        <v>0</v>
      </c>
    </row>
    <row r="9119" spans="1:17" x14ac:dyDescent="0.2">
      <c r="A9119" t="s">
        <v>26142</v>
      </c>
      <c r="B9119" t="s">
        <v>84</v>
      </c>
      <c r="C9119" t="s">
        <v>138</v>
      </c>
      <c r="D9119" t="s">
        <v>17029</v>
      </c>
      <c r="E9119" t="s">
        <v>79</v>
      </c>
      <c r="F9119" t="s">
        <v>4877</v>
      </c>
      <c r="G9119">
        <v>0</v>
      </c>
      <c r="H9119">
        <v>72</v>
      </c>
      <c r="I9119">
        <v>20</v>
      </c>
      <c r="J9119">
        <v>44</v>
      </c>
      <c r="K9119">
        <v>5</v>
      </c>
      <c r="L9119">
        <v>3</v>
      </c>
      <c r="M9119">
        <v>0</v>
      </c>
      <c r="N9119">
        <v>0</v>
      </c>
      <c r="O9119">
        <v>0</v>
      </c>
      <c r="P9119">
        <v>0</v>
      </c>
      <c r="Q9119">
        <v>0</v>
      </c>
    </row>
    <row r="9120" spans="1:17" x14ac:dyDescent="0.2">
      <c r="A9120" t="s">
        <v>26143</v>
      </c>
      <c r="B9120" t="s">
        <v>84</v>
      </c>
      <c r="C9120" t="s">
        <v>138</v>
      </c>
      <c r="D9120" t="s">
        <v>17029</v>
      </c>
      <c r="E9120" t="s">
        <v>79</v>
      </c>
      <c r="F9120" t="s">
        <v>4879</v>
      </c>
      <c r="G9120">
        <v>0</v>
      </c>
      <c r="H9120">
        <v>0</v>
      </c>
      <c r="I9120">
        <v>0</v>
      </c>
      <c r="J9120">
        <v>0</v>
      </c>
      <c r="K9120">
        <v>0</v>
      </c>
      <c r="L9120">
        <v>0</v>
      </c>
      <c r="M9120">
        <v>72</v>
      </c>
      <c r="N9120">
        <v>0</v>
      </c>
      <c r="O9120">
        <v>0</v>
      </c>
      <c r="P9120">
        <v>0</v>
      </c>
      <c r="Q9120">
        <v>0</v>
      </c>
    </row>
    <row r="9121" spans="1:17" x14ac:dyDescent="0.2">
      <c r="A9121" t="s">
        <v>26144</v>
      </c>
      <c r="B9121" t="s">
        <v>84</v>
      </c>
      <c r="C9121" t="s">
        <v>138</v>
      </c>
      <c r="D9121" t="s">
        <v>17029</v>
      </c>
      <c r="E9121" t="s">
        <v>79</v>
      </c>
      <c r="F9121" t="s">
        <v>4881</v>
      </c>
      <c r="G9121">
        <v>0</v>
      </c>
      <c r="H9121">
        <v>72</v>
      </c>
      <c r="I9121">
        <v>20</v>
      </c>
      <c r="J9121">
        <v>44</v>
      </c>
      <c r="K9121">
        <v>5</v>
      </c>
      <c r="L9121">
        <v>3</v>
      </c>
      <c r="M9121">
        <v>0</v>
      </c>
      <c r="N9121">
        <v>0</v>
      </c>
      <c r="O9121">
        <v>0</v>
      </c>
      <c r="P9121">
        <v>0</v>
      </c>
      <c r="Q9121">
        <v>0</v>
      </c>
    </row>
    <row r="9122" spans="1:17" x14ac:dyDescent="0.2">
      <c r="A9122" t="s">
        <v>26145</v>
      </c>
      <c r="B9122" t="s">
        <v>84</v>
      </c>
      <c r="C9122" t="s">
        <v>138</v>
      </c>
      <c r="D9122" t="s">
        <v>17029</v>
      </c>
      <c r="E9122" t="s">
        <v>79</v>
      </c>
      <c r="F9122" t="s">
        <v>4883</v>
      </c>
      <c r="G9122">
        <v>0</v>
      </c>
      <c r="H9122">
        <v>72</v>
      </c>
      <c r="I9122">
        <v>22</v>
      </c>
      <c r="J9122">
        <v>43</v>
      </c>
      <c r="K9122">
        <v>4</v>
      </c>
      <c r="L9122">
        <v>3</v>
      </c>
      <c r="M9122">
        <v>0</v>
      </c>
      <c r="N9122">
        <v>0</v>
      </c>
      <c r="O9122">
        <v>0</v>
      </c>
      <c r="P9122">
        <v>0</v>
      </c>
      <c r="Q9122">
        <v>0</v>
      </c>
    </row>
    <row r="9123" spans="1:17" x14ac:dyDescent="0.2">
      <c r="A9123" t="s">
        <v>26146</v>
      </c>
      <c r="B9123" t="s">
        <v>84</v>
      </c>
      <c r="C9123" t="s">
        <v>138</v>
      </c>
      <c r="D9123" t="s">
        <v>17029</v>
      </c>
      <c r="E9123" t="s">
        <v>79</v>
      </c>
      <c r="F9123" t="s">
        <v>4885</v>
      </c>
      <c r="G9123">
        <v>0</v>
      </c>
      <c r="H9123">
        <v>0</v>
      </c>
      <c r="I9123">
        <v>0</v>
      </c>
      <c r="J9123">
        <v>0</v>
      </c>
      <c r="K9123">
        <v>0</v>
      </c>
      <c r="L9123">
        <v>0</v>
      </c>
      <c r="M9123">
        <v>72</v>
      </c>
      <c r="N9123">
        <v>0</v>
      </c>
      <c r="O9123">
        <v>0</v>
      </c>
      <c r="P9123">
        <v>0</v>
      </c>
      <c r="Q9123">
        <v>0</v>
      </c>
    </row>
    <row r="9124" spans="1:17" x14ac:dyDescent="0.2">
      <c r="A9124" t="s">
        <v>26147</v>
      </c>
      <c r="B9124" t="s">
        <v>84</v>
      </c>
      <c r="C9124" t="s">
        <v>138</v>
      </c>
      <c r="D9124" t="s">
        <v>17029</v>
      </c>
      <c r="E9124" t="s">
        <v>79</v>
      </c>
      <c r="F9124" t="s">
        <v>4887</v>
      </c>
      <c r="G9124">
        <v>0</v>
      </c>
      <c r="H9124">
        <v>72</v>
      </c>
      <c r="I9124">
        <v>20</v>
      </c>
      <c r="J9124">
        <v>45</v>
      </c>
      <c r="K9124">
        <v>6</v>
      </c>
      <c r="L9124">
        <v>1</v>
      </c>
      <c r="M9124">
        <v>0</v>
      </c>
      <c r="N9124">
        <v>0</v>
      </c>
      <c r="O9124">
        <v>0</v>
      </c>
      <c r="P9124">
        <v>0</v>
      </c>
      <c r="Q9124">
        <v>0</v>
      </c>
    </row>
    <row r="9125" spans="1:17" x14ac:dyDescent="0.2">
      <c r="A9125" t="s">
        <v>26148</v>
      </c>
      <c r="B9125" t="s">
        <v>84</v>
      </c>
      <c r="C9125" t="s">
        <v>138</v>
      </c>
      <c r="D9125" t="s">
        <v>17029</v>
      </c>
      <c r="E9125" t="s">
        <v>79</v>
      </c>
      <c r="F9125" t="s">
        <v>4889</v>
      </c>
      <c r="G9125">
        <v>0</v>
      </c>
      <c r="H9125">
        <v>0</v>
      </c>
      <c r="I9125">
        <v>0</v>
      </c>
      <c r="J9125">
        <v>0</v>
      </c>
      <c r="K9125">
        <v>0</v>
      </c>
      <c r="L9125">
        <v>0</v>
      </c>
      <c r="M9125">
        <v>72</v>
      </c>
      <c r="N9125">
        <v>0</v>
      </c>
      <c r="O9125">
        <v>0</v>
      </c>
      <c r="P9125">
        <v>0</v>
      </c>
      <c r="Q9125">
        <v>0</v>
      </c>
    </row>
    <row r="9126" spans="1:17" x14ac:dyDescent="0.2">
      <c r="A9126" t="s">
        <v>26149</v>
      </c>
      <c r="B9126" t="s">
        <v>84</v>
      </c>
      <c r="C9126" t="s">
        <v>138</v>
      </c>
      <c r="D9126" t="s">
        <v>17029</v>
      </c>
      <c r="E9126" t="s">
        <v>79</v>
      </c>
      <c r="F9126" t="s">
        <v>4871</v>
      </c>
      <c r="G9126">
        <v>0</v>
      </c>
      <c r="H9126">
        <v>0</v>
      </c>
      <c r="I9126">
        <v>0</v>
      </c>
      <c r="J9126">
        <v>0</v>
      </c>
      <c r="K9126">
        <v>0</v>
      </c>
      <c r="L9126">
        <v>0</v>
      </c>
      <c r="M9126">
        <v>0</v>
      </c>
      <c r="N9126">
        <v>53</v>
      </c>
      <c r="O9126">
        <v>51</v>
      </c>
      <c r="P9126">
        <v>1</v>
      </c>
      <c r="Q9126">
        <v>1</v>
      </c>
    </row>
    <row r="9127" spans="1:17" x14ac:dyDescent="0.2">
      <c r="A9127" t="s">
        <v>26150</v>
      </c>
      <c r="B9127" t="s">
        <v>84</v>
      </c>
      <c r="C9127" t="s">
        <v>138</v>
      </c>
      <c r="D9127" t="s">
        <v>17029</v>
      </c>
      <c r="E9127" t="s">
        <v>79</v>
      </c>
      <c r="F9127" t="s">
        <v>4873</v>
      </c>
      <c r="G9127">
        <v>0</v>
      </c>
      <c r="H9127">
        <v>0</v>
      </c>
      <c r="I9127">
        <v>0</v>
      </c>
      <c r="J9127">
        <v>0</v>
      </c>
      <c r="K9127">
        <v>0</v>
      </c>
      <c r="L9127">
        <v>0</v>
      </c>
      <c r="M9127">
        <v>0</v>
      </c>
      <c r="N9127">
        <v>43</v>
      </c>
      <c r="O9127">
        <v>41</v>
      </c>
      <c r="P9127">
        <v>1</v>
      </c>
      <c r="Q9127">
        <v>1</v>
      </c>
    </row>
    <row r="9128" spans="1:17" x14ac:dyDescent="0.2">
      <c r="A9128" t="s">
        <v>26151</v>
      </c>
      <c r="B9128" t="s">
        <v>84</v>
      </c>
      <c r="C9128" t="s">
        <v>138</v>
      </c>
      <c r="D9128" t="s">
        <v>17029</v>
      </c>
      <c r="E9128" t="s">
        <v>79</v>
      </c>
      <c r="F9128" t="s">
        <v>17019</v>
      </c>
      <c r="G9128">
        <v>72</v>
      </c>
      <c r="H9128">
        <v>0</v>
      </c>
      <c r="I9128">
        <v>0</v>
      </c>
      <c r="J9128">
        <v>0</v>
      </c>
      <c r="K9128">
        <v>0</v>
      </c>
      <c r="L9128">
        <v>0</v>
      </c>
      <c r="M9128">
        <v>0</v>
      </c>
      <c r="N9128">
        <v>0</v>
      </c>
      <c r="O9128">
        <v>0</v>
      </c>
      <c r="P9128">
        <v>0</v>
      </c>
      <c r="Q9128">
        <v>0</v>
      </c>
    </row>
    <row r="9129" spans="1:17" x14ac:dyDescent="0.2">
      <c r="A9129" t="s">
        <v>26152</v>
      </c>
      <c r="B9129" t="s">
        <v>84</v>
      </c>
      <c r="C9129" t="s">
        <v>138</v>
      </c>
      <c r="D9129" t="s">
        <v>17029</v>
      </c>
      <c r="E9129" t="s">
        <v>81</v>
      </c>
      <c r="F9129" t="s">
        <v>4875</v>
      </c>
      <c r="G9129">
        <v>0</v>
      </c>
      <c r="H9129">
        <v>70</v>
      </c>
      <c r="I9129">
        <v>6</v>
      </c>
      <c r="J9129">
        <v>56</v>
      </c>
      <c r="K9129">
        <v>7</v>
      </c>
      <c r="L9129">
        <v>1</v>
      </c>
      <c r="M9129">
        <v>0</v>
      </c>
      <c r="N9129">
        <v>0</v>
      </c>
      <c r="O9129">
        <v>0</v>
      </c>
      <c r="P9129">
        <v>0</v>
      </c>
      <c r="Q9129">
        <v>0</v>
      </c>
    </row>
    <row r="9130" spans="1:17" x14ac:dyDescent="0.2">
      <c r="A9130" t="s">
        <v>26153</v>
      </c>
      <c r="B9130" t="s">
        <v>84</v>
      </c>
      <c r="C9130" t="s">
        <v>138</v>
      </c>
      <c r="D9130" t="s">
        <v>17029</v>
      </c>
      <c r="E9130" t="s">
        <v>81</v>
      </c>
      <c r="F9130" t="s">
        <v>4877</v>
      </c>
      <c r="G9130">
        <v>0</v>
      </c>
      <c r="H9130">
        <v>70</v>
      </c>
      <c r="I9130">
        <v>4</v>
      </c>
      <c r="J9130">
        <v>54</v>
      </c>
      <c r="K9130">
        <v>4</v>
      </c>
      <c r="L9130">
        <v>8</v>
      </c>
      <c r="M9130">
        <v>0</v>
      </c>
      <c r="N9130">
        <v>0</v>
      </c>
      <c r="O9130">
        <v>0</v>
      </c>
      <c r="P9130">
        <v>0</v>
      </c>
      <c r="Q9130">
        <v>0</v>
      </c>
    </row>
    <row r="9131" spans="1:17" x14ac:dyDescent="0.2">
      <c r="A9131" t="s">
        <v>26154</v>
      </c>
      <c r="B9131" t="s">
        <v>84</v>
      </c>
      <c r="C9131" t="s">
        <v>138</v>
      </c>
      <c r="D9131" t="s">
        <v>17029</v>
      </c>
      <c r="E9131" t="s">
        <v>81</v>
      </c>
      <c r="F9131" t="s">
        <v>4879</v>
      </c>
      <c r="G9131">
        <v>0</v>
      </c>
      <c r="H9131">
        <v>0</v>
      </c>
      <c r="I9131">
        <v>0</v>
      </c>
      <c r="J9131">
        <v>0</v>
      </c>
      <c r="K9131">
        <v>0</v>
      </c>
      <c r="L9131">
        <v>0</v>
      </c>
      <c r="M9131">
        <v>70</v>
      </c>
      <c r="N9131">
        <v>0</v>
      </c>
      <c r="O9131">
        <v>0</v>
      </c>
      <c r="P9131">
        <v>0</v>
      </c>
      <c r="Q9131">
        <v>0</v>
      </c>
    </row>
    <row r="9132" spans="1:17" x14ac:dyDescent="0.2">
      <c r="A9132" t="s">
        <v>26155</v>
      </c>
      <c r="B9132" t="s">
        <v>84</v>
      </c>
      <c r="C9132" t="s">
        <v>138</v>
      </c>
      <c r="D9132" t="s">
        <v>17029</v>
      </c>
      <c r="E9132" t="s">
        <v>81</v>
      </c>
      <c r="F9132" t="s">
        <v>4881</v>
      </c>
      <c r="G9132">
        <v>0</v>
      </c>
      <c r="H9132">
        <v>70</v>
      </c>
      <c r="I9132">
        <v>4</v>
      </c>
      <c r="J9132">
        <v>54</v>
      </c>
      <c r="K9132">
        <v>4</v>
      </c>
      <c r="L9132">
        <v>8</v>
      </c>
      <c r="M9132">
        <v>0</v>
      </c>
      <c r="N9132">
        <v>0</v>
      </c>
      <c r="O9132">
        <v>0</v>
      </c>
      <c r="P9132">
        <v>0</v>
      </c>
      <c r="Q9132">
        <v>0</v>
      </c>
    </row>
    <row r="9133" spans="1:17" x14ac:dyDescent="0.2">
      <c r="A9133" t="s">
        <v>26156</v>
      </c>
      <c r="B9133" t="s">
        <v>84</v>
      </c>
      <c r="C9133" t="s">
        <v>138</v>
      </c>
      <c r="D9133" t="s">
        <v>17029</v>
      </c>
      <c r="E9133" t="s">
        <v>81</v>
      </c>
      <c r="F9133" t="s">
        <v>4883</v>
      </c>
      <c r="G9133">
        <v>0</v>
      </c>
      <c r="H9133">
        <v>70</v>
      </c>
      <c r="I9133">
        <v>5</v>
      </c>
      <c r="J9133">
        <v>55</v>
      </c>
      <c r="K9133">
        <v>2</v>
      </c>
      <c r="L9133">
        <v>8</v>
      </c>
      <c r="M9133">
        <v>0</v>
      </c>
      <c r="N9133">
        <v>0</v>
      </c>
      <c r="O9133">
        <v>0</v>
      </c>
      <c r="P9133">
        <v>0</v>
      </c>
      <c r="Q9133">
        <v>0</v>
      </c>
    </row>
    <row r="9134" spans="1:17" x14ac:dyDescent="0.2">
      <c r="A9134" t="s">
        <v>26157</v>
      </c>
      <c r="B9134" t="s">
        <v>84</v>
      </c>
      <c r="C9134" t="s">
        <v>138</v>
      </c>
      <c r="D9134" t="s">
        <v>17029</v>
      </c>
      <c r="E9134" t="s">
        <v>81</v>
      </c>
      <c r="F9134" t="s">
        <v>4885</v>
      </c>
      <c r="G9134">
        <v>0</v>
      </c>
      <c r="H9134">
        <v>0</v>
      </c>
      <c r="I9134">
        <v>0</v>
      </c>
      <c r="J9134">
        <v>0</v>
      </c>
      <c r="K9134">
        <v>0</v>
      </c>
      <c r="L9134">
        <v>0</v>
      </c>
      <c r="M9134">
        <v>70</v>
      </c>
      <c r="N9134">
        <v>0</v>
      </c>
      <c r="O9134">
        <v>0</v>
      </c>
      <c r="P9134">
        <v>0</v>
      </c>
      <c r="Q9134">
        <v>0</v>
      </c>
    </row>
    <row r="9135" spans="1:17" x14ac:dyDescent="0.2">
      <c r="A9135" t="s">
        <v>26158</v>
      </c>
      <c r="B9135" t="s">
        <v>84</v>
      </c>
      <c r="C9135" t="s">
        <v>138</v>
      </c>
      <c r="D9135" t="s">
        <v>17029</v>
      </c>
      <c r="E9135" t="s">
        <v>81</v>
      </c>
      <c r="F9135" t="s">
        <v>4887</v>
      </c>
      <c r="G9135">
        <v>0</v>
      </c>
      <c r="H9135">
        <v>70</v>
      </c>
      <c r="I9135">
        <v>4</v>
      </c>
      <c r="J9135">
        <v>57</v>
      </c>
      <c r="K9135">
        <v>7</v>
      </c>
      <c r="L9135">
        <v>2</v>
      </c>
      <c r="M9135">
        <v>0</v>
      </c>
      <c r="N9135">
        <v>0</v>
      </c>
      <c r="O9135">
        <v>0</v>
      </c>
      <c r="P9135">
        <v>0</v>
      </c>
      <c r="Q9135">
        <v>0</v>
      </c>
    </row>
    <row r="9136" spans="1:17" x14ac:dyDescent="0.2">
      <c r="A9136" t="s">
        <v>26159</v>
      </c>
      <c r="B9136" t="s">
        <v>84</v>
      </c>
      <c r="C9136" t="s">
        <v>138</v>
      </c>
      <c r="D9136" t="s">
        <v>17029</v>
      </c>
      <c r="E9136" t="s">
        <v>81</v>
      </c>
      <c r="F9136" t="s">
        <v>4889</v>
      </c>
      <c r="G9136">
        <v>0</v>
      </c>
      <c r="H9136">
        <v>0</v>
      </c>
      <c r="I9136">
        <v>0</v>
      </c>
      <c r="J9136">
        <v>0</v>
      </c>
      <c r="K9136">
        <v>0</v>
      </c>
      <c r="L9136">
        <v>0</v>
      </c>
      <c r="M9136">
        <v>70</v>
      </c>
      <c r="N9136">
        <v>0</v>
      </c>
      <c r="O9136">
        <v>0</v>
      </c>
      <c r="P9136">
        <v>0</v>
      </c>
      <c r="Q9136">
        <v>0</v>
      </c>
    </row>
    <row r="9137" spans="1:17" x14ac:dyDescent="0.2">
      <c r="A9137" t="s">
        <v>26160</v>
      </c>
      <c r="B9137" t="s">
        <v>84</v>
      </c>
      <c r="C9137" t="s">
        <v>138</v>
      </c>
      <c r="D9137" t="s">
        <v>17029</v>
      </c>
      <c r="E9137" t="s">
        <v>81</v>
      </c>
      <c r="F9137" t="s">
        <v>4871</v>
      </c>
      <c r="G9137">
        <v>0</v>
      </c>
      <c r="H9137">
        <v>0</v>
      </c>
      <c r="I9137">
        <v>0</v>
      </c>
      <c r="J9137">
        <v>0</v>
      </c>
      <c r="K9137">
        <v>0</v>
      </c>
      <c r="L9137">
        <v>0</v>
      </c>
      <c r="M9137">
        <v>0</v>
      </c>
      <c r="N9137">
        <v>60</v>
      </c>
      <c r="O9137">
        <v>55</v>
      </c>
      <c r="P9137">
        <v>4</v>
      </c>
      <c r="Q9137">
        <v>1</v>
      </c>
    </row>
    <row r="9138" spans="1:17" x14ac:dyDescent="0.2">
      <c r="A9138" t="s">
        <v>26161</v>
      </c>
      <c r="B9138" t="s">
        <v>84</v>
      </c>
      <c r="C9138" t="s">
        <v>138</v>
      </c>
      <c r="D9138" t="s">
        <v>17029</v>
      </c>
      <c r="E9138" t="s">
        <v>81</v>
      </c>
      <c r="F9138" t="s">
        <v>4873</v>
      </c>
      <c r="G9138">
        <v>0</v>
      </c>
      <c r="H9138">
        <v>0</v>
      </c>
      <c r="I9138">
        <v>0</v>
      </c>
      <c r="J9138">
        <v>0</v>
      </c>
      <c r="K9138">
        <v>0</v>
      </c>
      <c r="L9138">
        <v>0</v>
      </c>
      <c r="M9138">
        <v>0</v>
      </c>
      <c r="N9138">
        <v>53</v>
      </c>
      <c r="O9138">
        <v>49</v>
      </c>
      <c r="P9138">
        <v>3</v>
      </c>
      <c r="Q9138">
        <v>1</v>
      </c>
    </row>
    <row r="9139" spans="1:17" x14ac:dyDescent="0.2">
      <c r="A9139" t="s">
        <v>26162</v>
      </c>
      <c r="B9139" t="s">
        <v>84</v>
      </c>
      <c r="C9139" t="s">
        <v>138</v>
      </c>
      <c r="D9139" t="s">
        <v>17029</v>
      </c>
      <c r="E9139" t="s">
        <v>81</v>
      </c>
      <c r="F9139" t="s">
        <v>17019</v>
      </c>
      <c r="G9139">
        <v>70</v>
      </c>
      <c r="H9139">
        <v>0</v>
      </c>
      <c r="I9139">
        <v>0</v>
      </c>
      <c r="J9139">
        <v>0</v>
      </c>
      <c r="K9139">
        <v>0</v>
      </c>
      <c r="L9139">
        <v>0</v>
      </c>
      <c r="M9139">
        <v>0</v>
      </c>
      <c r="N9139">
        <v>0</v>
      </c>
      <c r="O9139">
        <v>0</v>
      </c>
      <c r="P9139">
        <v>0</v>
      </c>
      <c r="Q9139">
        <v>0</v>
      </c>
    </row>
    <row r="9140" spans="1:17" x14ac:dyDescent="0.2">
      <c r="A9140" t="s">
        <v>26163</v>
      </c>
      <c r="B9140" t="s">
        <v>84</v>
      </c>
      <c r="C9140" t="s">
        <v>138</v>
      </c>
      <c r="D9140" t="s">
        <v>17021</v>
      </c>
      <c r="E9140" t="s">
        <v>79</v>
      </c>
      <c r="F9140" t="s">
        <v>17022</v>
      </c>
      <c r="G9140">
        <v>0</v>
      </c>
      <c r="H9140">
        <v>0</v>
      </c>
      <c r="I9140">
        <v>0</v>
      </c>
      <c r="J9140">
        <v>0</v>
      </c>
      <c r="K9140">
        <v>0</v>
      </c>
      <c r="L9140">
        <v>0</v>
      </c>
      <c r="M9140">
        <v>0</v>
      </c>
      <c r="N9140">
        <v>6</v>
      </c>
      <c r="O9140">
        <v>2</v>
      </c>
      <c r="P9140">
        <v>4</v>
      </c>
      <c r="Q9140">
        <v>0</v>
      </c>
    </row>
    <row r="9141" spans="1:17" x14ac:dyDescent="0.2">
      <c r="A9141" t="s">
        <v>26164</v>
      </c>
      <c r="B9141" t="s">
        <v>84</v>
      </c>
      <c r="C9141" t="s">
        <v>138</v>
      </c>
      <c r="D9141" t="s">
        <v>17021</v>
      </c>
      <c r="E9141" t="s">
        <v>79</v>
      </c>
      <c r="F9141" t="s">
        <v>17019</v>
      </c>
      <c r="G9141">
        <v>6</v>
      </c>
      <c r="H9141">
        <v>0</v>
      </c>
      <c r="I9141">
        <v>0</v>
      </c>
      <c r="J9141">
        <v>0</v>
      </c>
      <c r="K9141">
        <v>0</v>
      </c>
      <c r="L9141">
        <v>0</v>
      </c>
      <c r="M9141">
        <v>0</v>
      </c>
      <c r="N9141">
        <v>0</v>
      </c>
      <c r="O9141">
        <v>0</v>
      </c>
      <c r="P9141">
        <v>0</v>
      </c>
      <c r="Q9141">
        <v>0</v>
      </c>
    </row>
    <row r="9142" spans="1:17" x14ac:dyDescent="0.2">
      <c r="A9142" t="s">
        <v>26165</v>
      </c>
      <c r="B9142" t="s">
        <v>84</v>
      </c>
      <c r="C9142" t="s">
        <v>138</v>
      </c>
      <c r="D9142" t="s">
        <v>17021</v>
      </c>
      <c r="E9142" t="s">
        <v>81</v>
      </c>
      <c r="F9142" t="s">
        <v>17022</v>
      </c>
      <c r="G9142">
        <v>0</v>
      </c>
      <c r="H9142">
        <v>0</v>
      </c>
      <c r="I9142">
        <v>0</v>
      </c>
      <c r="J9142">
        <v>0</v>
      </c>
      <c r="K9142">
        <v>0</v>
      </c>
      <c r="L9142">
        <v>0</v>
      </c>
      <c r="M9142">
        <v>0</v>
      </c>
      <c r="N9142">
        <v>7</v>
      </c>
      <c r="O9142">
        <v>5</v>
      </c>
      <c r="P9142">
        <v>2</v>
      </c>
      <c r="Q9142">
        <v>0</v>
      </c>
    </row>
    <row r="9143" spans="1:17" x14ac:dyDescent="0.2">
      <c r="A9143" t="s">
        <v>26166</v>
      </c>
      <c r="B9143" t="s">
        <v>84</v>
      </c>
      <c r="C9143" t="s">
        <v>138</v>
      </c>
      <c r="D9143" t="s">
        <v>17021</v>
      </c>
      <c r="E9143" t="s">
        <v>81</v>
      </c>
      <c r="F9143" t="s">
        <v>17019</v>
      </c>
      <c r="G9143">
        <v>7</v>
      </c>
      <c r="H9143">
        <v>0</v>
      </c>
      <c r="I9143">
        <v>0</v>
      </c>
      <c r="J9143">
        <v>0</v>
      </c>
      <c r="K9143">
        <v>0</v>
      </c>
      <c r="L9143">
        <v>0</v>
      </c>
      <c r="M9143">
        <v>0</v>
      </c>
      <c r="N9143">
        <v>0</v>
      </c>
      <c r="O9143">
        <v>0</v>
      </c>
      <c r="P9143">
        <v>0</v>
      </c>
      <c r="Q9143">
        <v>0</v>
      </c>
    </row>
    <row r="9144" spans="1:17" x14ac:dyDescent="0.2">
      <c r="A9144" t="s">
        <v>26167</v>
      </c>
      <c r="B9144" t="s">
        <v>84</v>
      </c>
      <c r="C9144" t="s">
        <v>138</v>
      </c>
      <c r="D9144" t="s">
        <v>17025</v>
      </c>
      <c r="E9144" t="s">
        <v>79</v>
      </c>
      <c r="F9144" t="s">
        <v>17019</v>
      </c>
      <c r="G9144">
        <v>5</v>
      </c>
      <c r="H9144">
        <v>0</v>
      </c>
      <c r="I9144">
        <v>0</v>
      </c>
      <c r="J9144">
        <v>0</v>
      </c>
      <c r="K9144">
        <v>0</v>
      </c>
      <c r="L9144">
        <v>0</v>
      </c>
      <c r="M9144">
        <v>0</v>
      </c>
      <c r="N9144">
        <v>0</v>
      </c>
      <c r="O9144">
        <v>0</v>
      </c>
      <c r="P9144">
        <v>0</v>
      </c>
      <c r="Q9144">
        <v>0</v>
      </c>
    </row>
    <row r="9145" spans="1:17" x14ac:dyDescent="0.2">
      <c r="A9145" t="s">
        <v>26168</v>
      </c>
      <c r="B9145" t="s">
        <v>84</v>
      </c>
      <c r="C9145" t="s">
        <v>138</v>
      </c>
      <c r="D9145" t="s">
        <v>17025</v>
      </c>
      <c r="E9145" t="s">
        <v>81</v>
      </c>
      <c r="F9145" t="s">
        <v>17019</v>
      </c>
      <c r="G9145">
        <v>5</v>
      </c>
      <c r="H9145">
        <v>0</v>
      </c>
      <c r="I9145">
        <v>0</v>
      </c>
      <c r="J9145">
        <v>0</v>
      </c>
      <c r="K9145">
        <v>0</v>
      </c>
      <c r="L9145">
        <v>0</v>
      </c>
      <c r="M9145">
        <v>0</v>
      </c>
      <c r="N9145">
        <v>0</v>
      </c>
      <c r="O9145">
        <v>0</v>
      </c>
      <c r="P9145">
        <v>0</v>
      </c>
      <c r="Q9145">
        <v>0</v>
      </c>
    </row>
    <row r="9146" spans="1:17" x14ac:dyDescent="0.2">
      <c r="A9146" t="s">
        <v>26169</v>
      </c>
      <c r="B9146" t="s">
        <v>84</v>
      </c>
      <c r="C9146" t="s">
        <v>139</v>
      </c>
      <c r="D9146" t="s">
        <v>17027</v>
      </c>
      <c r="E9146" t="s">
        <v>79</v>
      </c>
      <c r="F9146" t="s">
        <v>17019</v>
      </c>
      <c r="G9146">
        <v>1</v>
      </c>
      <c r="H9146">
        <v>0</v>
      </c>
      <c r="I9146">
        <v>0</v>
      </c>
      <c r="J9146">
        <v>0</v>
      </c>
      <c r="K9146">
        <v>0</v>
      </c>
      <c r="L9146">
        <v>0</v>
      </c>
      <c r="M9146">
        <v>0</v>
      </c>
      <c r="N9146">
        <v>0</v>
      </c>
      <c r="O9146">
        <v>0</v>
      </c>
      <c r="P9146">
        <v>0</v>
      </c>
      <c r="Q9146">
        <v>0</v>
      </c>
    </row>
    <row r="9147" spans="1:17" x14ac:dyDescent="0.2">
      <c r="A9147" t="s">
        <v>26170</v>
      </c>
      <c r="B9147" t="s">
        <v>84</v>
      </c>
      <c r="C9147" t="s">
        <v>139</v>
      </c>
      <c r="D9147" t="s">
        <v>17029</v>
      </c>
      <c r="E9147" t="s">
        <v>79</v>
      </c>
      <c r="F9147" t="s">
        <v>4875</v>
      </c>
      <c r="G9147">
        <v>0</v>
      </c>
      <c r="H9147">
        <v>36</v>
      </c>
      <c r="I9147">
        <v>5</v>
      </c>
      <c r="J9147">
        <v>28</v>
      </c>
      <c r="K9147">
        <v>3</v>
      </c>
      <c r="L9147">
        <v>0</v>
      </c>
      <c r="M9147">
        <v>0</v>
      </c>
      <c r="N9147">
        <v>0</v>
      </c>
      <c r="O9147">
        <v>0</v>
      </c>
      <c r="P9147">
        <v>0</v>
      </c>
      <c r="Q9147">
        <v>0</v>
      </c>
    </row>
    <row r="9148" spans="1:17" x14ac:dyDescent="0.2">
      <c r="A9148" t="s">
        <v>26171</v>
      </c>
      <c r="B9148" t="s">
        <v>84</v>
      </c>
      <c r="C9148" t="s">
        <v>139</v>
      </c>
      <c r="D9148" t="s">
        <v>17029</v>
      </c>
      <c r="E9148" t="s">
        <v>79</v>
      </c>
      <c r="F9148" t="s">
        <v>4877</v>
      </c>
      <c r="G9148">
        <v>0</v>
      </c>
      <c r="H9148">
        <v>36</v>
      </c>
      <c r="I9148">
        <v>5</v>
      </c>
      <c r="J9148">
        <v>27</v>
      </c>
      <c r="K9148">
        <v>3</v>
      </c>
      <c r="L9148">
        <v>1</v>
      </c>
      <c r="M9148">
        <v>0</v>
      </c>
      <c r="N9148">
        <v>0</v>
      </c>
      <c r="O9148">
        <v>0</v>
      </c>
      <c r="P9148">
        <v>0</v>
      </c>
      <c r="Q9148">
        <v>0</v>
      </c>
    </row>
    <row r="9149" spans="1:17" x14ac:dyDescent="0.2">
      <c r="A9149" t="s">
        <v>26172</v>
      </c>
      <c r="B9149" t="s">
        <v>84</v>
      </c>
      <c r="C9149" t="s">
        <v>139</v>
      </c>
      <c r="D9149" t="s">
        <v>17029</v>
      </c>
      <c r="E9149" t="s">
        <v>79</v>
      </c>
      <c r="F9149" t="s">
        <v>4879</v>
      </c>
      <c r="G9149">
        <v>0</v>
      </c>
      <c r="H9149">
        <v>0</v>
      </c>
      <c r="I9149">
        <v>0</v>
      </c>
      <c r="J9149">
        <v>0</v>
      </c>
      <c r="K9149">
        <v>0</v>
      </c>
      <c r="L9149">
        <v>0</v>
      </c>
      <c r="M9149">
        <v>36</v>
      </c>
      <c r="N9149">
        <v>0</v>
      </c>
      <c r="O9149">
        <v>0</v>
      </c>
      <c r="P9149">
        <v>0</v>
      </c>
      <c r="Q9149">
        <v>0</v>
      </c>
    </row>
    <row r="9150" spans="1:17" x14ac:dyDescent="0.2">
      <c r="A9150" t="s">
        <v>26173</v>
      </c>
      <c r="B9150" t="s">
        <v>84</v>
      </c>
      <c r="C9150" t="s">
        <v>139</v>
      </c>
      <c r="D9150" t="s">
        <v>17029</v>
      </c>
      <c r="E9150" t="s">
        <v>79</v>
      </c>
      <c r="F9150" t="s">
        <v>4881</v>
      </c>
      <c r="G9150">
        <v>0</v>
      </c>
      <c r="H9150">
        <v>36</v>
      </c>
      <c r="I9150">
        <v>5</v>
      </c>
      <c r="J9150">
        <v>27</v>
      </c>
      <c r="K9150">
        <v>3</v>
      </c>
      <c r="L9150">
        <v>1</v>
      </c>
      <c r="M9150">
        <v>0</v>
      </c>
      <c r="N9150">
        <v>0</v>
      </c>
      <c r="O9150">
        <v>0</v>
      </c>
      <c r="P9150">
        <v>0</v>
      </c>
      <c r="Q9150">
        <v>0</v>
      </c>
    </row>
    <row r="9151" spans="1:17" x14ac:dyDescent="0.2">
      <c r="A9151" t="s">
        <v>26174</v>
      </c>
      <c r="B9151" t="s">
        <v>84</v>
      </c>
      <c r="C9151" t="s">
        <v>139</v>
      </c>
      <c r="D9151" t="s">
        <v>17029</v>
      </c>
      <c r="E9151" t="s">
        <v>79</v>
      </c>
      <c r="F9151" t="s">
        <v>4883</v>
      </c>
      <c r="G9151">
        <v>0</v>
      </c>
      <c r="H9151">
        <v>36</v>
      </c>
      <c r="I9151">
        <v>5</v>
      </c>
      <c r="J9151">
        <v>27</v>
      </c>
      <c r="K9151">
        <v>3</v>
      </c>
      <c r="L9151">
        <v>1</v>
      </c>
      <c r="M9151">
        <v>0</v>
      </c>
      <c r="N9151">
        <v>0</v>
      </c>
      <c r="O9151">
        <v>0</v>
      </c>
      <c r="P9151">
        <v>0</v>
      </c>
      <c r="Q9151">
        <v>0</v>
      </c>
    </row>
    <row r="9152" spans="1:17" x14ac:dyDescent="0.2">
      <c r="A9152" t="s">
        <v>26175</v>
      </c>
      <c r="B9152" t="s">
        <v>84</v>
      </c>
      <c r="C9152" t="s">
        <v>139</v>
      </c>
      <c r="D9152" t="s">
        <v>17029</v>
      </c>
      <c r="E9152" t="s">
        <v>79</v>
      </c>
      <c r="F9152" t="s">
        <v>4885</v>
      </c>
      <c r="G9152">
        <v>0</v>
      </c>
      <c r="H9152">
        <v>0</v>
      </c>
      <c r="I9152">
        <v>0</v>
      </c>
      <c r="J9152">
        <v>0</v>
      </c>
      <c r="K9152">
        <v>0</v>
      </c>
      <c r="L9152">
        <v>0</v>
      </c>
      <c r="M9152">
        <v>36</v>
      </c>
      <c r="N9152">
        <v>0</v>
      </c>
      <c r="O9152">
        <v>0</v>
      </c>
      <c r="P9152">
        <v>0</v>
      </c>
      <c r="Q9152">
        <v>0</v>
      </c>
    </row>
    <row r="9153" spans="1:17" x14ac:dyDescent="0.2">
      <c r="A9153" t="s">
        <v>26176</v>
      </c>
      <c r="B9153" t="s">
        <v>84</v>
      </c>
      <c r="C9153" t="s">
        <v>139</v>
      </c>
      <c r="D9153" t="s">
        <v>17029</v>
      </c>
      <c r="E9153" t="s">
        <v>79</v>
      </c>
      <c r="F9153" t="s">
        <v>4887</v>
      </c>
      <c r="G9153">
        <v>0</v>
      </c>
      <c r="H9153">
        <v>36</v>
      </c>
      <c r="I9153">
        <v>5</v>
      </c>
      <c r="J9153">
        <v>28</v>
      </c>
      <c r="K9153">
        <v>3</v>
      </c>
      <c r="L9153">
        <v>0</v>
      </c>
      <c r="M9153">
        <v>0</v>
      </c>
      <c r="N9153">
        <v>0</v>
      </c>
      <c r="O9153">
        <v>0</v>
      </c>
      <c r="P9153">
        <v>0</v>
      </c>
      <c r="Q9153">
        <v>0</v>
      </c>
    </row>
    <row r="9154" spans="1:17" x14ac:dyDescent="0.2">
      <c r="A9154" t="s">
        <v>26177</v>
      </c>
      <c r="B9154" t="s">
        <v>84</v>
      </c>
      <c r="C9154" t="s">
        <v>139</v>
      </c>
      <c r="D9154" t="s">
        <v>17029</v>
      </c>
      <c r="E9154" t="s">
        <v>79</v>
      </c>
      <c r="F9154" t="s">
        <v>4889</v>
      </c>
      <c r="G9154">
        <v>0</v>
      </c>
      <c r="H9154">
        <v>0</v>
      </c>
      <c r="I9154">
        <v>0</v>
      </c>
      <c r="J9154">
        <v>0</v>
      </c>
      <c r="K9154">
        <v>0</v>
      </c>
      <c r="L9154">
        <v>0</v>
      </c>
      <c r="M9154">
        <v>36</v>
      </c>
      <c r="N9154">
        <v>0</v>
      </c>
      <c r="O9154">
        <v>0</v>
      </c>
      <c r="P9154">
        <v>0</v>
      </c>
      <c r="Q9154">
        <v>0</v>
      </c>
    </row>
    <row r="9155" spans="1:17" x14ac:dyDescent="0.2">
      <c r="A9155" t="s">
        <v>26178</v>
      </c>
      <c r="B9155" t="s">
        <v>84</v>
      </c>
      <c r="C9155" t="s">
        <v>139</v>
      </c>
      <c r="D9155" t="s">
        <v>17029</v>
      </c>
      <c r="E9155" t="s">
        <v>79</v>
      </c>
      <c r="F9155" t="s">
        <v>4871</v>
      </c>
      <c r="G9155">
        <v>0</v>
      </c>
      <c r="H9155">
        <v>0</v>
      </c>
      <c r="I9155">
        <v>0</v>
      </c>
      <c r="J9155">
        <v>0</v>
      </c>
      <c r="K9155">
        <v>0</v>
      </c>
      <c r="L9155">
        <v>0</v>
      </c>
      <c r="M9155">
        <v>0</v>
      </c>
      <c r="N9155">
        <v>35</v>
      </c>
      <c r="O9155">
        <v>34</v>
      </c>
      <c r="P9155">
        <v>1</v>
      </c>
      <c r="Q9155">
        <v>0</v>
      </c>
    </row>
    <row r="9156" spans="1:17" x14ac:dyDescent="0.2">
      <c r="A9156" t="s">
        <v>26179</v>
      </c>
      <c r="B9156" t="s">
        <v>84</v>
      </c>
      <c r="C9156" t="s">
        <v>139</v>
      </c>
      <c r="D9156" t="s">
        <v>17029</v>
      </c>
      <c r="E9156" t="s">
        <v>79</v>
      </c>
      <c r="F9156" t="s">
        <v>4873</v>
      </c>
      <c r="G9156">
        <v>0</v>
      </c>
      <c r="H9156">
        <v>0</v>
      </c>
      <c r="I9156">
        <v>0</v>
      </c>
      <c r="J9156">
        <v>0</v>
      </c>
      <c r="K9156">
        <v>0</v>
      </c>
      <c r="L9156">
        <v>0</v>
      </c>
      <c r="M9156">
        <v>0</v>
      </c>
      <c r="N9156">
        <v>31</v>
      </c>
      <c r="O9156">
        <v>30</v>
      </c>
      <c r="P9156">
        <v>1</v>
      </c>
      <c r="Q9156">
        <v>0</v>
      </c>
    </row>
    <row r="9157" spans="1:17" x14ac:dyDescent="0.2">
      <c r="A9157" t="s">
        <v>26180</v>
      </c>
      <c r="B9157" t="s">
        <v>84</v>
      </c>
      <c r="C9157" t="s">
        <v>139</v>
      </c>
      <c r="D9157" t="s">
        <v>17029</v>
      </c>
      <c r="E9157" t="s">
        <v>79</v>
      </c>
      <c r="F9157" t="s">
        <v>17019</v>
      </c>
      <c r="G9157">
        <v>36</v>
      </c>
      <c r="H9157">
        <v>0</v>
      </c>
      <c r="I9157">
        <v>0</v>
      </c>
      <c r="J9157">
        <v>0</v>
      </c>
      <c r="K9157">
        <v>0</v>
      </c>
      <c r="L9157">
        <v>0</v>
      </c>
      <c r="M9157">
        <v>0</v>
      </c>
      <c r="N9157">
        <v>0</v>
      </c>
      <c r="O9157">
        <v>0</v>
      </c>
      <c r="P9157">
        <v>0</v>
      </c>
      <c r="Q9157">
        <v>0</v>
      </c>
    </row>
    <row r="9158" spans="1:17" x14ac:dyDescent="0.2">
      <c r="A9158" t="s">
        <v>26181</v>
      </c>
      <c r="B9158" t="s">
        <v>84</v>
      </c>
      <c r="C9158" t="s">
        <v>139</v>
      </c>
      <c r="D9158" t="s">
        <v>17029</v>
      </c>
      <c r="E9158" t="s">
        <v>81</v>
      </c>
      <c r="F9158" t="s">
        <v>4875</v>
      </c>
      <c r="G9158">
        <v>0</v>
      </c>
      <c r="H9158">
        <v>34</v>
      </c>
      <c r="I9158">
        <v>6</v>
      </c>
      <c r="J9158">
        <v>22</v>
      </c>
      <c r="K9158">
        <v>4</v>
      </c>
      <c r="L9158">
        <v>2</v>
      </c>
      <c r="M9158">
        <v>0</v>
      </c>
      <c r="N9158">
        <v>0</v>
      </c>
      <c r="O9158">
        <v>0</v>
      </c>
      <c r="P9158">
        <v>0</v>
      </c>
      <c r="Q9158">
        <v>0</v>
      </c>
    </row>
    <row r="9159" spans="1:17" x14ac:dyDescent="0.2">
      <c r="A9159" t="s">
        <v>26182</v>
      </c>
      <c r="B9159" t="s">
        <v>84</v>
      </c>
      <c r="C9159" t="s">
        <v>139</v>
      </c>
      <c r="D9159" t="s">
        <v>17029</v>
      </c>
      <c r="E9159" t="s">
        <v>81</v>
      </c>
      <c r="F9159" t="s">
        <v>4877</v>
      </c>
      <c r="G9159">
        <v>0</v>
      </c>
      <c r="H9159">
        <v>34</v>
      </c>
      <c r="I9159">
        <v>6</v>
      </c>
      <c r="J9159">
        <v>21</v>
      </c>
      <c r="K9159">
        <v>3</v>
      </c>
      <c r="L9159">
        <v>4</v>
      </c>
      <c r="M9159">
        <v>0</v>
      </c>
      <c r="N9159">
        <v>0</v>
      </c>
      <c r="O9159">
        <v>0</v>
      </c>
      <c r="P9159">
        <v>0</v>
      </c>
      <c r="Q9159">
        <v>0</v>
      </c>
    </row>
    <row r="9160" spans="1:17" x14ac:dyDescent="0.2">
      <c r="A9160" t="s">
        <v>26183</v>
      </c>
      <c r="B9160" t="s">
        <v>84</v>
      </c>
      <c r="C9160" t="s">
        <v>139</v>
      </c>
      <c r="D9160" t="s">
        <v>17029</v>
      </c>
      <c r="E9160" t="s">
        <v>81</v>
      </c>
      <c r="F9160" t="s">
        <v>4879</v>
      </c>
      <c r="G9160">
        <v>0</v>
      </c>
      <c r="H9160">
        <v>0</v>
      </c>
      <c r="I9160">
        <v>0</v>
      </c>
      <c r="J9160">
        <v>0</v>
      </c>
      <c r="K9160">
        <v>0</v>
      </c>
      <c r="L9160">
        <v>0</v>
      </c>
      <c r="M9160">
        <v>34</v>
      </c>
      <c r="N9160">
        <v>0</v>
      </c>
      <c r="O9160">
        <v>0</v>
      </c>
      <c r="P9160">
        <v>0</v>
      </c>
      <c r="Q9160">
        <v>0</v>
      </c>
    </row>
    <row r="9161" spans="1:17" x14ac:dyDescent="0.2">
      <c r="A9161" t="s">
        <v>26184</v>
      </c>
      <c r="B9161" t="s">
        <v>84</v>
      </c>
      <c r="C9161" t="s">
        <v>139</v>
      </c>
      <c r="D9161" t="s">
        <v>17029</v>
      </c>
      <c r="E9161" t="s">
        <v>81</v>
      </c>
      <c r="F9161" t="s">
        <v>4881</v>
      </c>
      <c r="G9161">
        <v>0</v>
      </c>
      <c r="H9161">
        <v>34</v>
      </c>
      <c r="I9161">
        <v>6</v>
      </c>
      <c r="J9161">
        <v>21</v>
      </c>
      <c r="K9161">
        <v>3</v>
      </c>
      <c r="L9161">
        <v>4</v>
      </c>
      <c r="M9161">
        <v>0</v>
      </c>
      <c r="N9161">
        <v>0</v>
      </c>
      <c r="O9161">
        <v>0</v>
      </c>
      <c r="P9161">
        <v>0</v>
      </c>
      <c r="Q9161">
        <v>0</v>
      </c>
    </row>
    <row r="9162" spans="1:17" x14ac:dyDescent="0.2">
      <c r="A9162" t="s">
        <v>26185</v>
      </c>
      <c r="B9162" t="s">
        <v>84</v>
      </c>
      <c r="C9162" t="s">
        <v>139</v>
      </c>
      <c r="D9162" t="s">
        <v>17029</v>
      </c>
      <c r="E9162" t="s">
        <v>81</v>
      </c>
      <c r="F9162" t="s">
        <v>4883</v>
      </c>
      <c r="G9162">
        <v>0</v>
      </c>
      <c r="H9162">
        <v>34</v>
      </c>
      <c r="I9162">
        <v>6</v>
      </c>
      <c r="J9162">
        <v>22</v>
      </c>
      <c r="K9162">
        <v>2</v>
      </c>
      <c r="L9162">
        <v>4</v>
      </c>
      <c r="M9162">
        <v>0</v>
      </c>
      <c r="N9162">
        <v>0</v>
      </c>
      <c r="O9162">
        <v>0</v>
      </c>
      <c r="P9162">
        <v>0</v>
      </c>
      <c r="Q9162">
        <v>0</v>
      </c>
    </row>
    <row r="9163" spans="1:17" x14ac:dyDescent="0.2">
      <c r="A9163" t="s">
        <v>26186</v>
      </c>
      <c r="B9163" t="s">
        <v>84</v>
      </c>
      <c r="C9163" t="s">
        <v>139</v>
      </c>
      <c r="D9163" t="s">
        <v>17029</v>
      </c>
      <c r="E9163" t="s">
        <v>81</v>
      </c>
      <c r="F9163" t="s">
        <v>4885</v>
      </c>
      <c r="G9163">
        <v>0</v>
      </c>
      <c r="H9163">
        <v>0</v>
      </c>
      <c r="I9163">
        <v>0</v>
      </c>
      <c r="J9163">
        <v>0</v>
      </c>
      <c r="K9163">
        <v>0</v>
      </c>
      <c r="L9163">
        <v>0</v>
      </c>
      <c r="M9163">
        <v>34</v>
      </c>
      <c r="N9163">
        <v>0</v>
      </c>
      <c r="O9163">
        <v>0</v>
      </c>
      <c r="P9163">
        <v>0</v>
      </c>
      <c r="Q9163">
        <v>0</v>
      </c>
    </row>
    <row r="9164" spans="1:17" x14ac:dyDescent="0.2">
      <c r="A9164" t="s">
        <v>26187</v>
      </c>
      <c r="B9164" t="s">
        <v>84</v>
      </c>
      <c r="C9164" t="s">
        <v>139</v>
      </c>
      <c r="D9164" t="s">
        <v>17029</v>
      </c>
      <c r="E9164" t="s">
        <v>81</v>
      </c>
      <c r="F9164" t="s">
        <v>4887</v>
      </c>
      <c r="G9164">
        <v>0</v>
      </c>
      <c r="H9164">
        <v>34</v>
      </c>
      <c r="I9164">
        <v>6</v>
      </c>
      <c r="J9164">
        <v>22</v>
      </c>
      <c r="K9164">
        <v>4</v>
      </c>
      <c r="L9164">
        <v>2</v>
      </c>
      <c r="M9164">
        <v>0</v>
      </c>
      <c r="N9164">
        <v>0</v>
      </c>
      <c r="O9164">
        <v>0</v>
      </c>
      <c r="P9164">
        <v>0</v>
      </c>
      <c r="Q9164">
        <v>0</v>
      </c>
    </row>
    <row r="9165" spans="1:17" x14ac:dyDescent="0.2">
      <c r="A9165" t="s">
        <v>26188</v>
      </c>
      <c r="B9165" t="s">
        <v>84</v>
      </c>
      <c r="C9165" t="s">
        <v>139</v>
      </c>
      <c r="D9165" t="s">
        <v>17029</v>
      </c>
      <c r="E9165" t="s">
        <v>81</v>
      </c>
      <c r="F9165" t="s">
        <v>4889</v>
      </c>
      <c r="G9165">
        <v>0</v>
      </c>
      <c r="H9165">
        <v>0</v>
      </c>
      <c r="I9165">
        <v>0</v>
      </c>
      <c r="J9165">
        <v>0</v>
      </c>
      <c r="K9165">
        <v>0</v>
      </c>
      <c r="L9165">
        <v>0</v>
      </c>
      <c r="M9165">
        <v>34</v>
      </c>
      <c r="N9165">
        <v>0</v>
      </c>
      <c r="O9165">
        <v>0</v>
      </c>
      <c r="P9165">
        <v>0</v>
      </c>
      <c r="Q9165">
        <v>0</v>
      </c>
    </row>
    <row r="9166" spans="1:17" x14ac:dyDescent="0.2">
      <c r="A9166" t="s">
        <v>26189</v>
      </c>
      <c r="B9166" t="s">
        <v>84</v>
      </c>
      <c r="C9166" t="s">
        <v>139</v>
      </c>
      <c r="D9166" t="s">
        <v>17029</v>
      </c>
      <c r="E9166" t="s">
        <v>81</v>
      </c>
      <c r="F9166" t="s">
        <v>4871</v>
      </c>
      <c r="G9166">
        <v>0</v>
      </c>
      <c r="H9166">
        <v>0</v>
      </c>
      <c r="I9166">
        <v>0</v>
      </c>
      <c r="J9166">
        <v>0</v>
      </c>
      <c r="K9166">
        <v>0</v>
      </c>
      <c r="L9166">
        <v>0</v>
      </c>
      <c r="M9166">
        <v>0</v>
      </c>
      <c r="N9166">
        <v>33</v>
      </c>
      <c r="O9166">
        <v>29</v>
      </c>
      <c r="P9166">
        <v>4</v>
      </c>
      <c r="Q9166">
        <v>0</v>
      </c>
    </row>
    <row r="9167" spans="1:17" x14ac:dyDescent="0.2">
      <c r="A9167" t="s">
        <v>26190</v>
      </c>
      <c r="B9167" t="s">
        <v>84</v>
      </c>
      <c r="C9167" t="s">
        <v>139</v>
      </c>
      <c r="D9167" t="s">
        <v>17029</v>
      </c>
      <c r="E9167" t="s">
        <v>81</v>
      </c>
      <c r="F9167" t="s">
        <v>4873</v>
      </c>
      <c r="G9167">
        <v>0</v>
      </c>
      <c r="H9167">
        <v>0</v>
      </c>
      <c r="I9167">
        <v>0</v>
      </c>
      <c r="J9167">
        <v>0</v>
      </c>
      <c r="K9167">
        <v>0</v>
      </c>
      <c r="L9167">
        <v>0</v>
      </c>
      <c r="M9167">
        <v>0</v>
      </c>
      <c r="N9167">
        <v>29</v>
      </c>
      <c r="O9167">
        <v>26</v>
      </c>
      <c r="P9167">
        <v>3</v>
      </c>
      <c r="Q9167">
        <v>0</v>
      </c>
    </row>
    <row r="9168" spans="1:17" x14ac:dyDescent="0.2">
      <c r="A9168" t="s">
        <v>26191</v>
      </c>
      <c r="B9168" t="s">
        <v>84</v>
      </c>
      <c r="C9168" t="s">
        <v>139</v>
      </c>
      <c r="D9168" t="s">
        <v>17029</v>
      </c>
      <c r="E9168" t="s">
        <v>81</v>
      </c>
      <c r="F9168" t="s">
        <v>17019</v>
      </c>
      <c r="G9168">
        <v>34</v>
      </c>
      <c r="H9168">
        <v>0</v>
      </c>
      <c r="I9168">
        <v>0</v>
      </c>
      <c r="J9168">
        <v>0</v>
      </c>
      <c r="K9168">
        <v>0</v>
      </c>
      <c r="L9168">
        <v>0</v>
      </c>
      <c r="M9168">
        <v>0</v>
      </c>
      <c r="N9168">
        <v>0</v>
      </c>
      <c r="O9168">
        <v>0</v>
      </c>
      <c r="P9168">
        <v>0</v>
      </c>
      <c r="Q9168">
        <v>0</v>
      </c>
    </row>
    <row r="9169" spans="1:17" x14ac:dyDescent="0.2">
      <c r="A9169" t="s">
        <v>26192</v>
      </c>
      <c r="B9169" t="s">
        <v>84</v>
      </c>
      <c r="C9169" t="s">
        <v>139</v>
      </c>
      <c r="D9169" t="s">
        <v>17021</v>
      </c>
      <c r="E9169" t="s">
        <v>79</v>
      </c>
      <c r="F9169" t="s">
        <v>17022</v>
      </c>
      <c r="G9169">
        <v>0</v>
      </c>
      <c r="H9169">
        <v>0</v>
      </c>
      <c r="I9169">
        <v>0</v>
      </c>
      <c r="J9169">
        <v>0</v>
      </c>
      <c r="K9169">
        <v>0</v>
      </c>
      <c r="L9169">
        <v>0</v>
      </c>
      <c r="M9169">
        <v>0</v>
      </c>
      <c r="N9169">
        <v>4</v>
      </c>
      <c r="O9169">
        <v>4</v>
      </c>
      <c r="P9169">
        <v>0</v>
      </c>
      <c r="Q9169">
        <v>0</v>
      </c>
    </row>
    <row r="9170" spans="1:17" x14ac:dyDescent="0.2">
      <c r="A9170" t="s">
        <v>26193</v>
      </c>
      <c r="B9170" t="s">
        <v>84</v>
      </c>
      <c r="C9170" t="s">
        <v>139</v>
      </c>
      <c r="D9170" t="s">
        <v>17021</v>
      </c>
      <c r="E9170" t="s">
        <v>79</v>
      </c>
      <c r="F9170" t="s">
        <v>17019</v>
      </c>
      <c r="G9170">
        <v>4</v>
      </c>
      <c r="H9170">
        <v>0</v>
      </c>
      <c r="I9170">
        <v>0</v>
      </c>
      <c r="J9170">
        <v>0</v>
      </c>
      <c r="K9170">
        <v>0</v>
      </c>
      <c r="L9170">
        <v>0</v>
      </c>
      <c r="M9170">
        <v>0</v>
      </c>
      <c r="N9170">
        <v>0</v>
      </c>
      <c r="O9170">
        <v>0</v>
      </c>
      <c r="P9170">
        <v>0</v>
      </c>
      <c r="Q9170">
        <v>0</v>
      </c>
    </row>
    <row r="9171" spans="1:17" x14ac:dyDescent="0.2">
      <c r="A9171" t="s">
        <v>26194</v>
      </c>
      <c r="B9171" t="s">
        <v>84</v>
      </c>
      <c r="C9171" t="s">
        <v>139</v>
      </c>
      <c r="D9171" t="s">
        <v>17021</v>
      </c>
      <c r="E9171" t="s">
        <v>81</v>
      </c>
      <c r="F9171" t="s">
        <v>17022</v>
      </c>
      <c r="G9171">
        <v>0</v>
      </c>
      <c r="H9171">
        <v>0</v>
      </c>
      <c r="I9171">
        <v>0</v>
      </c>
      <c r="J9171">
        <v>0</v>
      </c>
      <c r="K9171">
        <v>0</v>
      </c>
      <c r="L9171">
        <v>0</v>
      </c>
      <c r="M9171">
        <v>0</v>
      </c>
      <c r="N9171">
        <v>1</v>
      </c>
      <c r="O9171">
        <v>1</v>
      </c>
      <c r="P9171">
        <v>0</v>
      </c>
      <c r="Q9171">
        <v>0</v>
      </c>
    </row>
    <row r="9172" spans="1:17" x14ac:dyDescent="0.2">
      <c r="A9172" t="s">
        <v>26195</v>
      </c>
      <c r="B9172" t="s">
        <v>84</v>
      </c>
      <c r="C9172" t="s">
        <v>139</v>
      </c>
      <c r="D9172" t="s">
        <v>17021</v>
      </c>
      <c r="E9172" t="s">
        <v>81</v>
      </c>
      <c r="F9172" t="s">
        <v>17019</v>
      </c>
      <c r="G9172">
        <v>1</v>
      </c>
      <c r="H9172">
        <v>0</v>
      </c>
      <c r="I9172">
        <v>0</v>
      </c>
      <c r="J9172">
        <v>0</v>
      </c>
      <c r="K9172">
        <v>0</v>
      </c>
      <c r="L9172">
        <v>0</v>
      </c>
      <c r="M9172">
        <v>0</v>
      </c>
      <c r="N9172">
        <v>0</v>
      </c>
      <c r="O9172">
        <v>0</v>
      </c>
      <c r="P9172">
        <v>0</v>
      </c>
      <c r="Q9172">
        <v>0</v>
      </c>
    </row>
    <row r="9173" spans="1:17" x14ac:dyDescent="0.2">
      <c r="A9173" t="s">
        <v>26196</v>
      </c>
      <c r="B9173" t="s">
        <v>84</v>
      </c>
      <c r="C9173" t="s">
        <v>139</v>
      </c>
      <c r="D9173" t="s">
        <v>17025</v>
      </c>
      <c r="E9173" t="s">
        <v>79</v>
      </c>
      <c r="F9173" t="s">
        <v>17019</v>
      </c>
      <c r="G9173">
        <v>2</v>
      </c>
      <c r="H9173">
        <v>0</v>
      </c>
      <c r="I9173">
        <v>0</v>
      </c>
      <c r="J9173">
        <v>0</v>
      </c>
      <c r="K9173">
        <v>0</v>
      </c>
      <c r="L9173">
        <v>0</v>
      </c>
      <c r="M9173">
        <v>0</v>
      </c>
      <c r="N9173">
        <v>0</v>
      </c>
      <c r="O9173">
        <v>0</v>
      </c>
      <c r="P9173">
        <v>0</v>
      </c>
      <c r="Q9173">
        <v>0</v>
      </c>
    </row>
    <row r="9174" spans="1:17" x14ac:dyDescent="0.2">
      <c r="A9174" t="s">
        <v>26197</v>
      </c>
      <c r="B9174" t="s">
        <v>84</v>
      </c>
      <c r="C9174" t="s">
        <v>140</v>
      </c>
      <c r="D9174" t="s">
        <v>17027</v>
      </c>
      <c r="E9174" t="s">
        <v>81</v>
      </c>
      <c r="F9174" t="s">
        <v>17019</v>
      </c>
      <c r="G9174">
        <v>3</v>
      </c>
      <c r="H9174">
        <v>0</v>
      </c>
      <c r="I9174">
        <v>0</v>
      </c>
      <c r="J9174">
        <v>0</v>
      </c>
      <c r="K9174">
        <v>0</v>
      </c>
      <c r="L9174">
        <v>0</v>
      </c>
      <c r="M9174">
        <v>0</v>
      </c>
      <c r="N9174">
        <v>0</v>
      </c>
      <c r="O9174">
        <v>0</v>
      </c>
      <c r="P9174">
        <v>0</v>
      </c>
      <c r="Q9174">
        <v>0</v>
      </c>
    </row>
    <row r="9175" spans="1:17" x14ac:dyDescent="0.2">
      <c r="A9175" t="s">
        <v>26198</v>
      </c>
      <c r="B9175" t="s">
        <v>84</v>
      </c>
      <c r="C9175" t="s">
        <v>140</v>
      </c>
      <c r="D9175" t="s">
        <v>17029</v>
      </c>
      <c r="E9175" t="s">
        <v>79</v>
      </c>
      <c r="F9175" t="s">
        <v>4875</v>
      </c>
      <c r="G9175">
        <v>0</v>
      </c>
      <c r="H9175">
        <v>29</v>
      </c>
      <c r="I9175">
        <v>10</v>
      </c>
      <c r="J9175">
        <v>17</v>
      </c>
      <c r="K9175">
        <v>2</v>
      </c>
      <c r="L9175">
        <v>0</v>
      </c>
      <c r="M9175">
        <v>0</v>
      </c>
      <c r="N9175">
        <v>0</v>
      </c>
      <c r="O9175">
        <v>0</v>
      </c>
      <c r="P9175">
        <v>0</v>
      </c>
      <c r="Q9175">
        <v>0</v>
      </c>
    </row>
    <row r="9176" spans="1:17" x14ac:dyDescent="0.2">
      <c r="A9176" t="s">
        <v>26199</v>
      </c>
      <c r="B9176" t="s">
        <v>84</v>
      </c>
      <c r="C9176" t="s">
        <v>140</v>
      </c>
      <c r="D9176" t="s">
        <v>17029</v>
      </c>
      <c r="E9176" t="s">
        <v>79</v>
      </c>
      <c r="F9176" t="s">
        <v>4877</v>
      </c>
      <c r="G9176">
        <v>0</v>
      </c>
      <c r="H9176">
        <v>29</v>
      </c>
      <c r="I9176">
        <v>7</v>
      </c>
      <c r="J9176">
        <v>20</v>
      </c>
      <c r="K9176">
        <v>2</v>
      </c>
      <c r="L9176">
        <v>0</v>
      </c>
      <c r="M9176">
        <v>0</v>
      </c>
      <c r="N9176">
        <v>0</v>
      </c>
      <c r="O9176">
        <v>0</v>
      </c>
      <c r="P9176">
        <v>0</v>
      </c>
      <c r="Q9176">
        <v>0</v>
      </c>
    </row>
    <row r="9177" spans="1:17" x14ac:dyDescent="0.2">
      <c r="A9177" t="s">
        <v>26200</v>
      </c>
      <c r="B9177" t="s">
        <v>84</v>
      </c>
      <c r="C9177" t="s">
        <v>140</v>
      </c>
      <c r="D9177" t="s">
        <v>17029</v>
      </c>
      <c r="E9177" t="s">
        <v>79</v>
      </c>
      <c r="F9177" t="s">
        <v>4879</v>
      </c>
      <c r="G9177">
        <v>0</v>
      </c>
      <c r="H9177">
        <v>0</v>
      </c>
      <c r="I9177">
        <v>0</v>
      </c>
      <c r="J9177">
        <v>0</v>
      </c>
      <c r="K9177">
        <v>0</v>
      </c>
      <c r="L9177">
        <v>0</v>
      </c>
      <c r="M9177">
        <v>29</v>
      </c>
      <c r="N9177">
        <v>0</v>
      </c>
      <c r="O9177">
        <v>0</v>
      </c>
      <c r="P9177">
        <v>0</v>
      </c>
      <c r="Q9177">
        <v>0</v>
      </c>
    </row>
    <row r="9178" spans="1:17" x14ac:dyDescent="0.2">
      <c r="A9178" t="s">
        <v>26201</v>
      </c>
      <c r="B9178" t="s">
        <v>84</v>
      </c>
      <c r="C9178" t="s">
        <v>140</v>
      </c>
      <c r="D9178" t="s">
        <v>17029</v>
      </c>
      <c r="E9178" t="s">
        <v>79</v>
      </c>
      <c r="F9178" t="s">
        <v>4881</v>
      </c>
      <c r="G9178">
        <v>0</v>
      </c>
      <c r="H9178">
        <v>29</v>
      </c>
      <c r="I9178">
        <v>7</v>
      </c>
      <c r="J9178">
        <v>20</v>
      </c>
      <c r="K9178">
        <v>2</v>
      </c>
      <c r="L9178">
        <v>0</v>
      </c>
      <c r="M9178">
        <v>0</v>
      </c>
      <c r="N9178">
        <v>0</v>
      </c>
      <c r="O9178">
        <v>0</v>
      </c>
      <c r="P9178">
        <v>0</v>
      </c>
      <c r="Q9178">
        <v>0</v>
      </c>
    </row>
    <row r="9179" spans="1:17" x14ac:dyDescent="0.2">
      <c r="A9179" t="s">
        <v>26202</v>
      </c>
      <c r="B9179" t="s">
        <v>84</v>
      </c>
      <c r="C9179" t="s">
        <v>140</v>
      </c>
      <c r="D9179" t="s">
        <v>17029</v>
      </c>
      <c r="E9179" t="s">
        <v>79</v>
      </c>
      <c r="F9179" t="s">
        <v>4883</v>
      </c>
      <c r="G9179">
        <v>0</v>
      </c>
      <c r="H9179">
        <v>29</v>
      </c>
      <c r="I9179">
        <v>7</v>
      </c>
      <c r="J9179">
        <v>20</v>
      </c>
      <c r="K9179">
        <v>2</v>
      </c>
      <c r="L9179">
        <v>0</v>
      </c>
      <c r="M9179">
        <v>0</v>
      </c>
      <c r="N9179">
        <v>0</v>
      </c>
      <c r="O9179">
        <v>0</v>
      </c>
      <c r="P9179">
        <v>0</v>
      </c>
      <c r="Q9179">
        <v>0</v>
      </c>
    </row>
    <row r="9180" spans="1:17" x14ac:dyDescent="0.2">
      <c r="A9180" t="s">
        <v>26203</v>
      </c>
      <c r="B9180" t="s">
        <v>84</v>
      </c>
      <c r="C9180" t="s">
        <v>140</v>
      </c>
      <c r="D9180" t="s">
        <v>17029</v>
      </c>
      <c r="E9180" t="s">
        <v>79</v>
      </c>
      <c r="F9180" t="s">
        <v>4885</v>
      </c>
      <c r="G9180">
        <v>0</v>
      </c>
      <c r="H9180">
        <v>0</v>
      </c>
      <c r="I9180">
        <v>0</v>
      </c>
      <c r="J9180">
        <v>0</v>
      </c>
      <c r="K9180">
        <v>0</v>
      </c>
      <c r="L9180">
        <v>0</v>
      </c>
      <c r="M9180">
        <v>29</v>
      </c>
      <c r="N9180">
        <v>0</v>
      </c>
      <c r="O9180">
        <v>0</v>
      </c>
      <c r="P9180">
        <v>0</v>
      </c>
      <c r="Q9180">
        <v>0</v>
      </c>
    </row>
    <row r="9181" spans="1:17" x14ac:dyDescent="0.2">
      <c r="A9181" t="s">
        <v>26204</v>
      </c>
      <c r="B9181" t="s">
        <v>84</v>
      </c>
      <c r="C9181" t="s">
        <v>140</v>
      </c>
      <c r="D9181" t="s">
        <v>17029</v>
      </c>
      <c r="E9181" t="s">
        <v>79</v>
      </c>
      <c r="F9181" t="s">
        <v>4887</v>
      </c>
      <c r="G9181">
        <v>0</v>
      </c>
      <c r="H9181">
        <v>29</v>
      </c>
      <c r="I9181">
        <v>7</v>
      </c>
      <c r="J9181">
        <v>20</v>
      </c>
      <c r="K9181">
        <v>2</v>
      </c>
      <c r="L9181">
        <v>0</v>
      </c>
      <c r="M9181">
        <v>0</v>
      </c>
      <c r="N9181">
        <v>0</v>
      </c>
      <c r="O9181">
        <v>0</v>
      </c>
      <c r="P9181">
        <v>0</v>
      </c>
      <c r="Q9181">
        <v>0</v>
      </c>
    </row>
    <row r="9182" spans="1:17" x14ac:dyDescent="0.2">
      <c r="A9182" t="s">
        <v>26205</v>
      </c>
      <c r="B9182" t="s">
        <v>84</v>
      </c>
      <c r="C9182" t="s">
        <v>140</v>
      </c>
      <c r="D9182" t="s">
        <v>17029</v>
      </c>
      <c r="E9182" t="s">
        <v>79</v>
      </c>
      <c r="F9182" t="s">
        <v>4889</v>
      </c>
      <c r="G9182">
        <v>0</v>
      </c>
      <c r="H9182">
        <v>0</v>
      </c>
      <c r="I9182">
        <v>0</v>
      </c>
      <c r="J9182">
        <v>0</v>
      </c>
      <c r="K9182">
        <v>0</v>
      </c>
      <c r="L9182">
        <v>0</v>
      </c>
      <c r="M9182">
        <v>29</v>
      </c>
      <c r="N9182">
        <v>0</v>
      </c>
      <c r="O9182">
        <v>0</v>
      </c>
      <c r="P9182">
        <v>0</v>
      </c>
      <c r="Q9182">
        <v>0</v>
      </c>
    </row>
    <row r="9183" spans="1:17" x14ac:dyDescent="0.2">
      <c r="A9183" t="s">
        <v>26206</v>
      </c>
      <c r="B9183" t="s">
        <v>84</v>
      </c>
      <c r="C9183" t="s">
        <v>140</v>
      </c>
      <c r="D9183" t="s">
        <v>17029</v>
      </c>
      <c r="E9183" t="s">
        <v>79</v>
      </c>
      <c r="F9183" t="s">
        <v>4871</v>
      </c>
      <c r="G9183">
        <v>0</v>
      </c>
      <c r="H9183">
        <v>0</v>
      </c>
      <c r="I9183">
        <v>0</v>
      </c>
      <c r="J9183">
        <v>0</v>
      </c>
      <c r="K9183">
        <v>0</v>
      </c>
      <c r="L9183">
        <v>0</v>
      </c>
      <c r="M9183">
        <v>0</v>
      </c>
      <c r="N9183">
        <v>26</v>
      </c>
      <c r="O9183">
        <v>26</v>
      </c>
      <c r="P9183">
        <v>0</v>
      </c>
      <c r="Q9183">
        <v>0</v>
      </c>
    </row>
    <row r="9184" spans="1:17" x14ac:dyDescent="0.2">
      <c r="A9184" t="s">
        <v>26207</v>
      </c>
      <c r="B9184" t="s">
        <v>84</v>
      </c>
      <c r="C9184" t="s">
        <v>140</v>
      </c>
      <c r="D9184" t="s">
        <v>17029</v>
      </c>
      <c r="E9184" t="s">
        <v>79</v>
      </c>
      <c r="F9184" t="s">
        <v>4873</v>
      </c>
      <c r="G9184">
        <v>0</v>
      </c>
      <c r="H9184">
        <v>0</v>
      </c>
      <c r="I9184">
        <v>0</v>
      </c>
      <c r="J9184">
        <v>0</v>
      </c>
      <c r="K9184">
        <v>0</v>
      </c>
      <c r="L9184">
        <v>0</v>
      </c>
      <c r="M9184">
        <v>0</v>
      </c>
      <c r="N9184">
        <v>22</v>
      </c>
      <c r="O9184">
        <v>22</v>
      </c>
      <c r="P9184">
        <v>0</v>
      </c>
      <c r="Q9184">
        <v>0</v>
      </c>
    </row>
    <row r="9185" spans="1:17" x14ac:dyDescent="0.2">
      <c r="A9185" t="s">
        <v>26208</v>
      </c>
      <c r="B9185" t="s">
        <v>84</v>
      </c>
      <c r="C9185" t="s">
        <v>140</v>
      </c>
      <c r="D9185" t="s">
        <v>17029</v>
      </c>
      <c r="E9185" t="s">
        <v>79</v>
      </c>
      <c r="F9185" t="s">
        <v>17019</v>
      </c>
      <c r="G9185">
        <v>29</v>
      </c>
      <c r="H9185">
        <v>0</v>
      </c>
      <c r="I9185">
        <v>0</v>
      </c>
      <c r="J9185">
        <v>0</v>
      </c>
      <c r="K9185">
        <v>0</v>
      </c>
      <c r="L9185">
        <v>0</v>
      </c>
      <c r="M9185">
        <v>0</v>
      </c>
      <c r="N9185">
        <v>0</v>
      </c>
      <c r="O9185">
        <v>0</v>
      </c>
      <c r="P9185">
        <v>0</v>
      </c>
      <c r="Q9185">
        <v>0</v>
      </c>
    </row>
    <row r="9186" spans="1:17" x14ac:dyDescent="0.2">
      <c r="A9186" t="s">
        <v>26209</v>
      </c>
      <c r="B9186" t="s">
        <v>84</v>
      </c>
      <c r="C9186" t="s">
        <v>140</v>
      </c>
      <c r="D9186" t="s">
        <v>17029</v>
      </c>
      <c r="E9186" t="s">
        <v>81</v>
      </c>
      <c r="F9186" t="s">
        <v>4875</v>
      </c>
      <c r="G9186">
        <v>0</v>
      </c>
      <c r="H9186">
        <v>36</v>
      </c>
      <c r="I9186">
        <v>8</v>
      </c>
      <c r="J9186">
        <v>27</v>
      </c>
      <c r="K9186">
        <v>1</v>
      </c>
      <c r="L9186">
        <v>0</v>
      </c>
      <c r="M9186">
        <v>0</v>
      </c>
      <c r="N9186">
        <v>0</v>
      </c>
      <c r="O9186">
        <v>0</v>
      </c>
      <c r="P9186">
        <v>0</v>
      </c>
      <c r="Q9186">
        <v>0</v>
      </c>
    </row>
    <row r="9187" spans="1:17" x14ac:dyDescent="0.2">
      <c r="A9187" t="s">
        <v>26210</v>
      </c>
      <c r="B9187" t="s">
        <v>84</v>
      </c>
      <c r="C9187" t="s">
        <v>140</v>
      </c>
      <c r="D9187" t="s">
        <v>17029</v>
      </c>
      <c r="E9187" t="s">
        <v>81</v>
      </c>
      <c r="F9187" t="s">
        <v>4877</v>
      </c>
      <c r="G9187">
        <v>0</v>
      </c>
      <c r="H9187">
        <v>36</v>
      </c>
      <c r="I9187">
        <v>4</v>
      </c>
      <c r="J9187">
        <v>30</v>
      </c>
      <c r="K9187">
        <v>2</v>
      </c>
      <c r="L9187">
        <v>0</v>
      </c>
      <c r="M9187">
        <v>0</v>
      </c>
      <c r="N9187">
        <v>0</v>
      </c>
      <c r="O9187">
        <v>0</v>
      </c>
      <c r="P9187">
        <v>0</v>
      </c>
      <c r="Q9187">
        <v>0</v>
      </c>
    </row>
    <row r="9188" spans="1:17" x14ac:dyDescent="0.2">
      <c r="A9188" t="s">
        <v>26211</v>
      </c>
      <c r="B9188" t="s">
        <v>84</v>
      </c>
      <c r="C9188" t="s">
        <v>140</v>
      </c>
      <c r="D9188" t="s">
        <v>17029</v>
      </c>
      <c r="E9188" t="s">
        <v>81</v>
      </c>
      <c r="F9188" t="s">
        <v>4879</v>
      </c>
      <c r="G9188">
        <v>0</v>
      </c>
      <c r="H9188">
        <v>0</v>
      </c>
      <c r="I9188">
        <v>0</v>
      </c>
      <c r="J9188">
        <v>0</v>
      </c>
      <c r="K9188">
        <v>0</v>
      </c>
      <c r="L9188">
        <v>0</v>
      </c>
      <c r="M9188">
        <v>36</v>
      </c>
      <c r="N9188">
        <v>0</v>
      </c>
      <c r="O9188">
        <v>0</v>
      </c>
      <c r="P9188">
        <v>0</v>
      </c>
      <c r="Q9188">
        <v>0</v>
      </c>
    </row>
    <row r="9189" spans="1:17" x14ac:dyDescent="0.2">
      <c r="A9189" t="s">
        <v>26212</v>
      </c>
      <c r="B9189" t="s">
        <v>84</v>
      </c>
      <c r="C9189" t="s">
        <v>140</v>
      </c>
      <c r="D9189" t="s">
        <v>17029</v>
      </c>
      <c r="E9189" t="s">
        <v>81</v>
      </c>
      <c r="F9189" t="s">
        <v>4881</v>
      </c>
      <c r="G9189">
        <v>0</v>
      </c>
      <c r="H9189">
        <v>36</v>
      </c>
      <c r="I9189">
        <v>4</v>
      </c>
      <c r="J9189">
        <v>30</v>
      </c>
      <c r="K9189">
        <v>2</v>
      </c>
      <c r="L9189">
        <v>0</v>
      </c>
      <c r="M9189">
        <v>0</v>
      </c>
      <c r="N9189">
        <v>0</v>
      </c>
      <c r="O9189">
        <v>0</v>
      </c>
      <c r="P9189">
        <v>0</v>
      </c>
      <c r="Q9189">
        <v>0</v>
      </c>
    </row>
    <row r="9190" spans="1:17" x14ac:dyDescent="0.2">
      <c r="A9190" t="s">
        <v>26213</v>
      </c>
      <c r="B9190" t="s">
        <v>84</v>
      </c>
      <c r="C9190" t="s">
        <v>140</v>
      </c>
      <c r="D9190" t="s">
        <v>17029</v>
      </c>
      <c r="E9190" t="s">
        <v>81</v>
      </c>
      <c r="F9190" t="s">
        <v>4883</v>
      </c>
      <c r="G9190">
        <v>0</v>
      </c>
      <c r="H9190">
        <v>36</v>
      </c>
      <c r="I9190">
        <v>4</v>
      </c>
      <c r="J9190">
        <v>30</v>
      </c>
      <c r="K9190">
        <v>2</v>
      </c>
      <c r="L9190">
        <v>0</v>
      </c>
      <c r="M9190">
        <v>0</v>
      </c>
      <c r="N9190">
        <v>0</v>
      </c>
      <c r="O9190">
        <v>0</v>
      </c>
      <c r="P9190">
        <v>0</v>
      </c>
      <c r="Q9190">
        <v>0</v>
      </c>
    </row>
    <row r="9191" spans="1:17" x14ac:dyDescent="0.2">
      <c r="A9191" t="s">
        <v>26214</v>
      </c>
      <c r="B9191" t="s">
        <v>84</v>
      </c>
      <c r="C9191" t="s">
        <v>140</v>
      </c>
      <c r="D9191" t="s">
        <v>17029</v>
      </c>
      <c r="E9191" t="s">
        <v>81</v>
      </c>
      <c r="F9191" t="s">
        <v>4885</v>
      </c>
      <c r="G9191">
        <v>0</v>
      </c>
      <c r="H9191">
        <v>0</v>
      </c>
      <c r="I9191">
        <v>0</v>
      </c>
      <c r="J9191">
        <v>0</v>
      </c>
      <c r="K9191">
        <v>0</v>
      </c>
      <c r="L9191">
        <v>0</v>
      </c>
      <c r="M9191">
        <v>36</v>
      </c>
      <c r="N9191">
        <v>0</v>
      </c>
      <c r="O9191">
        <v>0</v>
      </c>
      <c r="P9191">
        <v>0</v>
      </c>
      <c r="Q9191">
        <v>0</v>
      </c>
    </row>
    <row r="9192" spans="1:17" x14ac:dyDescent="0.2">
      <c r="A9192" t="s">
        <v>26215</v>
      </c>
      <c r="B9192" t="s">
        <v>84</v>
      </c>
      <c r="C9192" t="s">
        <v>140</v>
      </c>
      <c r="D9192" t="s">
        <v>17029</v>
      </c>
      <c r="E9192" t="s">
        <v>81</v>
      </c>
      <c r="F9192" t="s">
        <v>4887</v>
      </c>
      <c r="G9192">
        <v>0</v>
      </c>
      <c r="H9192">
        <v>36</v>
      </c>
      <c r="I9192">
        <v>4</v>
      </c>
      <c r="J9192">
        <v>30</v>
      </c>
      <c r="K9192">
        <v>2</v>
      </c>
      <c r="L9192">
        <v>0</v>
      </c>
      <c r="M9192">
        <v>0</v>
      </c>
      <c r="N9192">
        <v>0</v>
      </c>
      <c r="O9192">
        <v>0</v>
      </c>
      <c r="P9192">
        <v>0</v>
      </c>
      <c r="Q9192">
        <v>0</v>
      </c>
    </row>
    <row r="9193" spans="1:17" x14ac:dyDescent="0.2">
      <c r="A9193" t="s">
        <v>26216</v>
      </c>
      <c r="B9193" t="s">
        <v>84</v>
      </c>
      <c r="C9193" t="s">
        <v>140</v>
      </c>
      <c r="D9193" t="s">
        <v>17029</v>
      </c>
      <c r="E9193" t="s">
        <v>81</v>
      </c>
      <c r="F9193" t="s">
        <v>4889</v>
      </c>
      <c r="G9193">
        <v>0</v>
      </c>
      <c r="H9193">
        <v>0</v>
      </c>
      <c r="I9193">
        <v>0</v>
      </c>
      <c r="J9193">
        <v>0</v>
      </c>
      <c r="K9193">
        <v>0</v>
      </c>
      <c r="L9193">
        <v>0</v>
      </c>
      <c r="M9193">
        <v>36</v>
      </c>
      <c r="N9193">
        <v>0</v>
      </c>
      <c r="O9193">
        <v>0</v>
      </c>
      <c r="P9193">
        <v>0</v>
      </c>
      <c r="Q9193">
        <v>0</v>
      </c>
    </row>
    <row r="9194" spans="1:17" x14ac:dyDescent="0.2">
      <c r="A9194" t="s">
        <v>26217</v>
      </c>
      <c r="B9194" t="s">
        <v>84</v>
      </c>
      <c r="C9194" t="s">
        <v>140</v>
      </c>
      <c r="D9194" t="s">
        <v>17029</v>
      </c>
      <c r="E9194" t="s">
        <v>81</v>
      </c>
      <c r="F9194" t="s">
        <v>4871</v>
      </c>
      <c r="G9194">
        <v>0</v>
      </c>
      <c r="H9194">
        <v>0</v>
      </c>
      <c r="I9194">
        <v>0</v>
      </c>
      <c r="J9194">
        <v>0</v>
      </c>
      <c r="K9194">
        <v>0</v>
      </c>
      <c r="L9194">
        <v>0</v>
      </c>
      <c r="M9194">
        <v>0</v>
      </c>
      <c r="N9194">
        <v>27</v>
      </c>
      <c r="O9194">
        <v>27</v>
      </c>
      <c r="P9194">
        <v>0</v>
      </c>
      <c r="Q9194">
        <v>0</v>
      </c>
    </row>
    <row r="9195" spans="1:17" x14ac:dyDescent="0.2">
      <c r="A9195" t="s">
        <v>26218</v>
      </c>
      <c r="B9195" t="s">
        <v>84</v>
      </c>
      <c r="C9195" t="s">
        <v>140</v>
      </c>
      <c r="D9195" t="s">
        <v>17029</v>
      </c>
      <c r="E9195" t="s">
        <v>81</v>
      </c>
      <c r="F9195" t="s">
        <v>4873</v>
      </c>
      <c r="G9195">
        <v>0</v>
      </c>
      <c r="H9195">
        <v>0</v>
      </c>
      <c r="I9195">
        <v>0</v>
      </c>
      <c r="J9195">
        <v>0</v>
      </c>
      <c r="K9195">
        <v>0</v>
      </c>
      <c r="L9195">
        <v>0</v>
      </c>
      <c r="M9195">
        <v>0</v>
      </c>
      <c r="N9195">
        <v>25</v>
      </c>
      <c r="O9195">
        <v>25</v>
      </c>
      <c r="P9195">
        <v>0</v>
      </c>
      <c r="Q9195">
        <v>0</v>
      </c>
    </row>
    <row r="9196" spans="1:17" x14ac:dyDescent="0.2">
      <c r="A9196" t="s">
        <v>26219</v>
      </c>
      <c r="B9196" t="s">
        <v>84</v>
      </c>
      <c r="C9196" t="s">
        <v>140</v>
      </c>
      <c r="D9196" t="s">
        <v>17029</v>
      </c>
      <c r="E9196" t="s">
        <v>81</v>
      </c>
      <c r="F9196" t="s">
        <v>17019</v>
      </c>
      <c r="G9196">
        <v>36</v>
      </c>
      <c r="H9196">
        <v>0</v>
      </c>
      <c r="I9196">
        <v>0</v>
      </c>
      <c r="J9196">
        <v>0</v>
      </c>
      <c r="K9196">
        <v>0</v>
      </c>
      <c r="L9196">
        <v>0</v>
      </c>
      <c r="M9196">
        <v>0</v>
      </c>
      <c r="N9196">
        <v>0</v>
      </c>
      <c r="O9196">
        <v>0</v>
      </c>
      <c r="P9196">
        <v>0</v>
      </c>
      <c r="Q9196">
        <v>0</v>
      </c>
    </row>
    <row r="9197" spans="1:17" x14ac:dyDescent="0.2">
      <c r="A9197" t="s">
        <v>26220</v>
      </c>
      <c r="B9197" t="s">
        <v>84</v>
      </c>
      <c r="C9197" t="s">
        <v>140</v>
      </c>
      <c r="D9197" t="s">
        <v>17021</v>
      </c>
      <c r="E9197" t="s">
        <v>81</v>
      </c>
      <c r="F9197" t="s">
        <v>17022</v>
      </c>
      <c r="G9197">
        <v>0</v>
      </c>
      <c r="H9197">
        <v>0</v>
      </c>
      <c r="I9197">
        <v>0</v>
      </c>
      <c r="J9197">
        <v>0</v>
      </c>
      <c r="K9197">
        <v>0</v>
      </c>
      <c r="L9197">
        <v>0</v>
      </c>
      <c r="M9197">
        <v>0</v>
      </c>
      <c r="N9197">
        <v>1</v>
      </c>
      <c r="O9197">
        <v>1</v>
      </c>
      <c r="P9197">
        <v>0</v>
      </c>
      <c r="Q9197">
        <v>0</v>
      </c>
    </row>
    <row r="9198" spans="1:17" x14ac:dyDescent="0.2">
      <c r="A9198" t="s">
        <v>26221</v>
      </c>
      <c r="B9198" t="s">
        <v>84</v>
      </c>
      <c r="C9198" t="s">
        <v>140</v>
      </c>
      <c r="D9198" t="s">
        <v>17021</v>
      </c>
      <c r="E9198" t="s">
        <v>81</v>
      </c>
      <c r="F9198" t="s">
        <v>17019</v>
      </c>
      <c r="G9198">
        <v>1</v>
      </c>
      <c r="H9198">
        <v>0</v>
      </c>
      <c r="I9198">
        <v>0</v>
      </c>
      <c r="J9198">
        <v>0</v>
      </c>
      <c r="K9198">
        <v>0</v>
      </c>
      <c r="L9198">
        <v>0</v>
      </c>
      <c r="M9198">
        <v>0</v>
      </c>
      <c r="N9198">
        <v>0</v>
      </c>
      <c r="O9198">
        <v>0</v>
      </c>
      <c r="P9198">
        <v>0</v>
      </c>
      <c r="Q9198">
        <v>0</v>
      </c>
    </row>
    <row r="9199" spans="1:17" x14ac:dyDescent="0.2">
      <c r="A9199" t="s">
        <v>26222</v>
      </c>
      <c r="B9199" t="s">
        <v>84</v>
      </c>
      <c r="C9199" t="s">
        <v>140</v>
      </c>
      <c r="D9199" t="s">
        <v>17025</v>
      </c>
      <c r="E9199" t="s">
        <v>81</v>
      </c>
      <c r="F9199" t="s">
        <v>17019</v>
      </c>
      <c r="G9199">
        <v>2</v>
      </c>
      <c r="H9199">
        <v>0</v>
      </c>
      <c r="I9199">
        <v>0</v>
      </c>
      <c r="J9199">
        <v>0</v>
      </c>
      <c r="K9199">
        <v>0</v>
      </c>
      <c r="L9199">
        <v>0</v>
      </c>
      <c r="M9199">
        <v>0</v>
      </c>
      <c r="N9199">
        <v>0</v>
      </c>
      <c r="O9199">
        <v>0</v>
      </c>
      <c r="P9199">
        <v>0</v>
      </c>
      <c r="Q9199">
        <v>0</v>
      </c>
    </row>
    <row r="9200" spans="1:17" x14ac:dyDescent="0.2">
      <c r="A9200" t="s">
        <v>26223</v>
      </c>
      <c r="B9200" t="s">
        <v>84</v>
      </c>
      <c r="C9200" t="s">
        <v>141</v>
      </c>
      <c r="D9200" t="s">
        <v>17027</v>
      </c>
      <c r="E9200" t="s">
        <v>79</v>
      </c>
      <c r="F9200" t="s">
        <v>17019</v>
      </c>
      <c r="G9200">
        <v>3</v>
      </c>
      <c r="H9200">
        <v>0</v>
      </c>
      <c r="I9200">
        <v>0</v>
      </c>
      <c r="J9200">
        <v>0</v>
      </c>
      <c r="K9200">
        <v>0</v>
      </c>
      <c r="L9200">
        <v>0</v>
      </c>
      <c r="M9200">
        <v>0</v>
      </c>
      <c r="N9200">
        <v>0</v>
      </c>
      <c r="O9200">
        <v>0</v>
      </c>
      <c r="P9200">
        <v>0</v>
      </c>
      <c r="Q9200">
        <v>0</v>
      </c>
    </row>
    <row r="9201" spans="1:17" x14ac:dyDescent="0.2">
      <c r="A9201" t="s">
        <v>26224</v>
      </c>
      <c r="B9201" t="s">
        <v>84</v>
      </c>
      <c r="C9201" t="s">
        <v>141</v>
      </c>
      <c r="D9201" t="s">
        <v>17027</v>
      </c>
      <c r="E9201" t="s">
        <v>81</v>
      </c>
      <c r="F9201" t="s">
        <v>17019</v>
      </c>
      <c r="G9201">
        <v>1</v>
      </c>
      <c r="H9201">
        <v>0</v>
      </c>
      <c r="I9201">
        <v>0</v>
      </c>
      <c r="J9201">
        <v>0</v>
      </c>
      <c r="K9201">
        <v>0</v>
      </c>
      <c r="L9201">
        <v>0</v>
      </c>
      <c r="M9201">
        <v>0</v>
      </c>
      <c r="N9201">
        <v>0</v>
      </c>
      <c r="O9201">
        <v>0</v>
      </c>
      <c r="P9201">
        <v>0</v>
      </c>
      <c r="Q9201">
        <v>0</v>
      </c>
    </row>
    <row r="9202" spans="1:17" x14ac:dyDescent="0.2">
      <c r="A9202" t="s">
        <v>26225</v>
      </c>
      <c r="B9202" t="s">
        <v>84</v>
      </c>
      <c r="C9202" t="s">
        <v>141</v>
      </c>
      <c r="D9202" t="s">
        <v>17029</v>
      </c>
      <c r="E9202" t="s">
        <v>79</v>
      </c>
      <c r="F9202" t="s">
        <v>4875</v>
      </c>
      <c r="G9202">
        <v>0</v>
      </c>
      <c r="H9202">
        <v>20</v>
      </c>
      <c r="I9202">
        <v>5</v>
      </c>
      <c r="J9202">
        <v>12</v>
      </c>
      <c r="K9202">
        <v>1</v>
      </c>
      <c r="L9202">
        <v>2</v>
      </c>
      <c r="M9202">
        <v>0</v>
      </c>
      <c r="N9202">
        <v>0</v>
      </c>
      <c r="O9202">
        <v>0</v>
      </c>
      <c r="P9202">
        <v>0</v>
      </c>
      <c r="Q9202">
        <v>0</v>
      </c>
    </row>
    <row r="9203" spans="1:17" x14ac:dyDescent="0.2">
      <c r="A9203" t="s">
        <v>26226</v>
      </c>
      <c r="B9203" t="s">
        <v>84</v>
      </c>
      <c r="C9203" t="s">
        <v>141</v>
      </c>
      <c r="D9203" t="s">
        <v>17029</v>
      </c>
      <c r="E9203" t="s">
        <v>79</v>
      </c>
      <c r="F9203" t="s">
        <v>4877</v>
      </c>
      <c r="G9203">
        <v>0</v>
      </c>
      <c r="H9203">
        <v>20</v>
      </c>
      <c r="I9203">
        <v>5</v>
      </c>
      <c r="J9203">
        <v>12</v>
      </c>
      <c r="K9203">
        <v>1</v>
      </c>
      <c r="L9203">
        <v>2</v>
      </c>
      <c r="M9203">
        <v>0</v>
      </c>
      <c r="N9203">
        <v>0</v>
      </c>
      <c r="O9203">
        <v>0</v>
      </c>
      <c r="P9203">
        <v>0</v>
      </c>
      <c r="Q9203">
        <v>0</v>
      </c>
    </row>
    <row r="9204" spans="1:17" x14ac:dyDescent="0.2">
      <c r="A9204" t="s">
        <v>26227</v>
      </c>
      <c r="B9204" t="s">
        <v>84</v>
      </c>
      <c r="C9204" t="s">
        <v>141</v>
      </c>
      <c r="D9204" t="s">
        <v>17029</v>
      </c>
      <c r="E9204" t="s">
        <v>79</v>
      </c>
      <c r="F9204" t="s">
        <v>4879</v>
      </c>
      <c r="G9204">
        <v>0</v>
      </c>
      <c r="H9204">
        <v>0</v>
      </c>
      <c r="I9204">
        <v>0</v>
      </c>
      <c r="J9204">
        <v>0</v>
      </c>
      <c r="K9204">
        <v>0</v>
      </c>
      <c r="L9204">
        <v>0</v>
      </c>
      <c r="M9204">
        <v>20</v>
      </c>
      <c r="N9204">
        <v>0</v>
      </c>
      <c r="O9204">
        <v>0</v>
      </c>
      <c r="P9204">
        <v>0</v>
      </c>
      <c r="Q9204">
        <v>0</v>
      </c>
    </row>
    <row r="9205" spans="1:17" x14ac:dyDescent="0.2">
      <c r="A9205" t="s">
        <v>26228</v>
      </c>
      <c r="B9205" t="s">
        <v>84</v>
      </c>
      <c r="C9205" t="s">
        <v>141</v>
      </c>
      <c r="D9205" t="s">
        <v>17029</v>
      </c>
      <c r="E9205" t="s">
        <v>79</v>
      </c>
      <c r="F9205" t="s">
        <v>4881</v>
      </c>
      <c r="G9205">
        <v>0</v>
      </c>
      <c r="H9205">
        <v>20</v>
      </c>
      <c r="I9205">
        <v>5</v>
      </c>
      <c r="J9205">
        <v>12</v>
      </c>
      <c r="K9205">
        <v>1</v>
      </c>
      <c r="L9205">
        <v>2</v>
      </c>
      <c r="M9205">
        <v>0</v>
      </c>
      <c r="N9205">
        <v>0</v>
      </c>
      <c r="O9205">
        <v>0</v>
      </c>
      <c r="P9205">
        <v>0</v>
      </c>
      <c r="Q9205">
        <v>0</v>
      </c>
    </row>
    <row r="9206" spans="1:17" x14ac:dyDescent="0.2">
      <c r="A9206" t="s">
        <v>26229</v>
      </c>
      <c r="B9206" t="s">
        <v>84</v>
      </c>
      <c r="C9206" t="s">
        <v>141</v>
      </c>
      <c r="D9206" t="s">
        <v>17029</v>
      </c>
      <c r="E9206" t="s">
        <v>79</v>
      </c>
      <c r="F9206" t="s">
        <v>4883</v>
      </c>
      <c r="G9206">
        <v>0</v>
      </c>
      <c r="H9206">
        <v>20</v>
      </c>
      <c r="I9206">
        <v>5</v>
      </c>
      <c r="J9206">
        <v>12</v>
      </c>
      <c r="K9206">
        <v>1</v>
      </c>
      <c r="L9206">
        <v>2</v>
      </c>
      <c r="M9206">
        <v>0</v>
      </c>
      <c r="N9206">
        <v>0</v>
      </c>
      <c r="O9206">
        <v>0</v>
      </c>
      <c r="P9206">
        <v>0</v>
      </c>
      <c r="Q9206">
        <v>0</v>
      </c>
    </row>
    <row r="9207" spans="1:17" x14ac:dyDescent="0.2">
      <c r="A9207" t="s">
        <v>26230</v>
      </c>
      <c r="B9207" t="s">
        <v>84</v>
      </c>
      <c r="C9207" t="s">
        <v>141</v>
      </c>
      <c r="D9207" t="s">
        <v>17029</v>
      </c>
      <c r="E9207" t="s">
        <v>79</v>
      </c>
      <c r="F9207" t="s">
        <v>4885</v>
      </c>
      <c r="G9207">
        <v>0</v>
      </c>
      <c r="H9207">
        <v>0</v>
      </c>
      <c r="I9207">
        <v>0</v>
      </c>
      <c r="J9207">
        <v>0</v>
      </c>
      <c r="K9207">
        <v>0</v>
      </c>
      <c r="L9207">
        <v>0</v>
      </c>
      <c r="M9207">
        <v>20</v>
      </c>
      <c r="N9207">
        <v>0</v>
      </c>
      <c r="O9207">
        <v>0</v>
      </c>
      <c r="P9207">
        <v>0</v>
      </c>
      <c r="Q9207">
        <v>0</v>
      </c>
    </row>
    <row r="9208" spans="1:17" x14ac:dyDescent="0.2">
      <c r="A9208" t="s">
        <v>26231</v>
      </c>
      <c r="B9208" t="s">
        <v>84</v>
      </c>
      <c r="C9208" t="s">
        <v>141</v>
      </c>
      <c r="D9208" t="s">
        <v>17029</v>
      </c>
      <c r="E9208" t="s">
        <v>79</v>
      </c>
      <c r="F9208" t="s">
        <v>4887</v>
      </c>
      <c r="G9208">
        <v>0</v>
      </c>
      <c r="H9208">
        <v>20</v>
      </c>
      <c r="I9208">
        <v>5</v>
      </c>
      <c r="J9208">
        <v>12</v>
      </c>
      <c r="K9208">
        <v>1</v>
      </c>
      <c r="L9208">
        <v>2</v>
      </c>
      <c r="M9208">
        <v>0</v>
      </c>
      <c r="N9208">
        <v>0</v>
      </c>
      <c r="O9208">
        <v>0</v>
      </c>
      <c r="P9208">
        <v>0</v>
      </c>
      <c r="Q9208">
        <v>0</v>
      </c>
    </row>
    <row r="9209" spans="1:17" x14ac:dyDescent="0.2">
      <c r="A9209" t="s">
        <v>26232</v>
      </c>
      <c r="B9209" t="s">
        <v>84</v>
      </c>
      <c r="C9209" t="s">
        <v>141</v>
      </c>
      <c r="D9209" t="s">
        <v>17029</v>
      </c>
      <c r="E9209" t="s">
        <v>79</v>
      </c>
      <c r="F9209" t="s">
        <v>4889</v>
      </c>
      <c r="G9209">
        <v>0</v>
      </c>
      <c r="H9209">
        <v>0</v>
      </c>
      <c r="I9209">
        <v>0</v>
      </c>
      <c r="J9209">
        <v>0</v>
      </c>
      <c r="K9209">
        <v>0</v>
      </c>
      <c r="L9209">
        <v>0</v>
      </c>
      <c r="M9209">
        <v>20</v>
      </c>
      <c r="N9209">
        <v>0</v>
      </c>
      <c r="O9209">
        <v>0</v>
      </c>
      <c r="P9209">
        <v>0</v>
      </c>
      <c r="Q9209">
        <v>0</v>
      </c>
    </row>
    <row r="9210" spans="1:17" x14ac:dyDescent="0.2">
      <c r="A9210" t="s">
        <v>26233</v>
      </c>
      <c r="B9210" t="s">
        <v>84</v>
      </c>
      <c r="C9210" t="s">
        <v>141</v>
      </c>
      <c r="D9210" t="s">
        <v>17029</v>
      </c>
      <c r="E9210" t="s">
        <v>79</v>
      </c>
      <c r="F9210" t="s">
        <v>4871</v>
      </c>
      <c r="G9210">
        <v>0</v>
      </c>
      <c r="H9210">
        <v>0</v>
      </c>
      <c r="I9210">
        <v>0</v>
      </c>
      <c r="J9210">
        <v>0</v>
      </c>
      <c r="K9210">
        <v>0</v>
      </c>
      <c r="L9210">
        <v>0</v>
      </c>
      <c r="M9210">
        <v>0</v>
      </c>
      <c r="N9210">
        <v>19</v>
      </c>
      <c r="O9210">
        <v>17</v>
      </c>
      <c r="P9210">
        <v>0</v>
      </c>
      <c r="Q9210">
        <v>2</v>
      </c>
    </row>
    <row r="9211" spans="1:17" x14ac:dyDescent="0.2">
      <c r="A9211" t="s">
        <v>26234</v>
      </c>
      <c r="B9211" t="s">
        <v>84</v>
      </c>
      <c r="C9211" t="s">
        <v>141</v>
      </c>
      <c r="D9211" t="s">
        <v>17029</v>
      </c>
      <c r="E9211" t="s">
        <v>79</v>
      </c>
      <c r="F9211" t="s">
        <v>4873</v>
      </c>
      <c r="G9211">
        <v>0</v>
      </c>
      <c r="H9211">
        <v>0</v>
      </c>
      <c r="I9211">
        <v>0</v>
      </c>
      <c r="J9211">
        <v>0</v>
      </c>
      <c r="K9211">
        <v>0</v>
      </c>
      <c r="L9211">
        <v>0</v>
      </c>
      <c r="M9211">
        <v>0</v>
      </c>
      <c r="N9211">
        <v>16</v>
      </c>
      <c r="O9211">
        <v>15</v>
      </c>
      <c r="P9211">
        <v>0</v>
      </c>
      <c r="Q9211">
        <v>1</v>
      </c>
    </row>
    <row r="9212" spans="1:17" x14ac:dyDescent="0.2">
      <c r="A9212" t="s">
        <v>26235</v>
      </c>
      <c r="B9212" t="s">
        <v>84</v>
      </c>
      <c r="C9212" t="s">
        <v>141</v>
      </c>
      <c r="D9212" t="s">
        <v>17029</v>
      </c>
      <c r="E9212" t="s">
        <v>79</v>
      </c>
      <c r="F9212" t="s">
        <v>17019</v>
      </c>
      <c r="G9212">
        <v>20</v>
      </c>
      <c r="H9212">
        <v>0</v>
      </c>
      <c r="I9212">
        <v>0</v>
      </c>
      <c r="J9212">
        <v>0</v>
      </c>
      <c r="K9212">
        <v>0</v>
      </c>
      <c r="L9212">
        <v>0</v>
      </c>
      <c r="M9212">
        <v>0</v>
      </c>
      <c r="N9212">
        <v>0</v>
      </c>
      <c r="O9212">
        <v>0</v>
      </c>
      <c r="P9212">
        <v>0</v>
      </c>
      <c r="Q9212">
        <v>0</v>
      </c>
    </row>
    <row r="9213" spans="1:17" x14ac:dyDescent="0.2">
      <c r="A9213" t="s">
        <v>26236</v>
      </c>
      <c r="B9213" t="s">
        <v>84</v>
      </c>
      <c r="C9213" t="s">
        <v>141</v>
      </c>
      <c r="D9213" t="s">
        <v>17029</v>
      </c>
      <c r="E9213" t="s">
        <v>81</v>
      </c>
      <c r="F9213" t="s">
        <v>4875</v>
      </c>
      <c r="G9213">
        <v>0</v>
      </c>
      <c r="H9213">
        <v>22</v>
      </c>
      <c r="I9213">
        <v>3</v>
      </c>
      <c r="J9213">
        <v>14</v>
      </c>
      <c r="K9213">
        <v>2</v>
      </c>
      <c r="L9213">
        <v>3</v>
      </c>
      <c r="M9213">
        <v>0</v>
      </c>
      <c r="N9213">
        <v>0</v>
      </c>
      <c r="O9213">
        <v>0</v>
      </c>
      <c r="P9213">
        <v>0</v>
      </c>
      <c r="Q9213">
        <v>0</v>
      </c>
    </row>
    <row r="9214" spans="1:17" x14ac:dyDescent="0.2">
      <c r="A9214" t="s">
        <v>26237</v>
      </c>
      <c r="B9214" t="s">
        <v>84</v>
      </c>
      <c r="C9214" t="s">
        <v>141</v>
      </c>
      <c r="D9214" t="s">
        <v>17029</v>
      </c>
      <c r="E9214" t="s">
        <v>81</v>
      </c>
      <c r="F9214" t="s">
        <v>4877</v>
      </c>
      <c r="G9214">
        <v>0</v>
      </c>
      <c r="H9214">
        <v>22</v>
      </c>
      <c r="I9214">
        <v>3</v>
      </c>
      <c r="J9214">
        <v>14</v>
      </c>
      <c r="K9214">
        <v>2</v>
      </c>
      <c r="L9214">
        <v>3</v>
      </c>
      <c r="M9214">
        <v>0</v>
      </c>
      <c r="N9214">
        <v>0</v>
      </c>
      <c r="O9214">
        <v>0</v>
      </c>
      <c r="P9214">
        <v>0</v>
      </c>
      <c r="Q9214">
        <v>0</v>
      </c>
    </row>
    <row r="9215" spans="1:17" x14ac:dyDescent="0.2">
      <c r="A9215" t="s">
        <v>26238</v>
      </c>
      <c r="B9215" t="s">
        <v>84</v>
      </c>
      <c r="C9215" t="s">
        <v>141</v>
      </c>
      <c r="D9215" t="s">
        <v>17029</v>
      </c>
      <c r="E9215" t="s">
        <v>81</v>
      </c>
      <c r="F9215" t="s">
        <v>4879</v>
      </c>
      <c r="G9215">
        <v>0</v>
      </c>
      <c r="H9215">
        <v>0</v>
      </c>
      <c r="I9215">
        <v>0</v>
      </c>
      <c r="J9215">
        <v>0</v>
      </c>
      <c r="K9215">
        <v>0</v>
      </c>
      <c r="L9215">
        <v>0</v>
      </c>
      <c r="M9215">
        <v>22</v>
      </c>
      <c r="N9215">
        <v>0</v>
      </c>
      <c r="O9215">
        <v>0</v>
      </c>
      <c r="P9215">
        <v>0</v>
      </c>
      <c r="Q9215">
        <v>0</v>
      </c>
    </row>
    <row r="9216" spans="1:17" x14ac:dyDescent="0.2">
      <c r="A9216" t="s">
        <v>26239</v>
      </c>
      <c r="B9216" t="s">
        <v>84</v>
      </c>
      <c r="C9216" t="s">
        <v>141</v>
      </c>
      <c r="D9216" t="s">
        <v>17029</v>
      </c>
      <c r="E9216" t="s">
        <v>81</v>
      </c>
      <c r="F9216" t="s">
        <v>4881</v>
      </c>
      <c r="G9216">
        <v>0</v>
      </c>
      <c r="H9216">
        <v>22</v>
      </c>
      <c r="I9216">
        <v>3</v>
      </c>
      <c r="J9216">
        <v>14</v>
      </c>
      <c r="K9216">
        <v>2</v>
      </c>
      <c r="L9216">
        <v>3</v>
      </c>
      <c r="M9216">
        <v>0</v>
      </c>
      <c r="N9216">
        <v>0</v>
      </c>
      <c r="O9216">
        <v>0</v>
      </c>
      <c r="P9216">
        <v>0</v>
      </c>
      <c r="Q9216">
        <v>0</v>
      </c>
    </row>
    <row r="9217" spans="1:17" x14ac:dyDescent="0.2">
      <c r="A9217" t="s">
        <v>26240</v>
      </c>
      <c r="B9217" t="s">
        <v>84</v>
      </c>
      <c r="C9217" t="s">
        <v>141</v>
      </c>
      <c r="D9217" t="s">
        <v>17029</v>
      </c>
      <c r="E9217" t="s">
        <v>81</v>
      </c>
      <c r="F9217" t="s">
        <v>4883</v>
      </c>
      <c r="G9217">
        <v>0</v>
      </c>
      <c r="H9217">
        <v>22</v>
      </c>
      <c r="I9217">
        <v>3</v>
      </c>
      <c r="J9217">
        <v>14</v>
      </c>
      <c r="K9217">
        <v>2</v>
      </c>
      <c r="L9217">
        <v>3</v>
      </c>
      <c r="M9217">
        <v>0</v>
      </c>
      <c r="N9217">
        <v>0</v>
      </c>
      <c r="O9217">
        <v>0</v>
      </c>
      <c r="P9217">
        <v>0</v>
      </c>
      <c r="Q9217">
        <v>0</v>
      </c>
    </row>
    <row r="9218" spans="1:17" x14ac:dyDescent="0.2">
      <c r="A9218" t="s">
        <v>26241</v>
      </c>
      <c r="B9218" t="s">
        <v>84</v>
      </c>
      <c r="C9218" t="s">
        <v>141</v>
      </c>
      <c r="D9218" t="s">
        <v>17029</v>
      </c>
      <c r="E9218" t="s">
        <v>81</v>
      </c>
      <c r="F9218" t="s">
        <v>4885</v>
      </c>
      <c r="G9218">
        <v>0</v>
      </c>
      <c r="H9218">
        <v>0</v>
      </c>
      <c r="I9218">
        <v>0</v>
      </c>
      <c r="J9218">
        <v>0</v>
      </c>
      <c r="K9218">
        <v>0</v>
      </c>
      <c r="L9218">
        <v>0</v>
      </c>
      <c r="M9218">
        <v>22</v>
      </c>
      <c r="N9218">
        <v>0</v>
      </c>
      <c r="O9218">
        <v>0</v>
      </c>
      <c r="P9218">
        <v>0</v>
      </c>
      <c r="Q9218">
        <v>0</v>
      </c>
    </row>
    <row r="9219" spans="1:17" x14ac:dyDescent="0.2">
      <c r="A9219" t="s">
        <v>26242</v>
      </c>
      <c r="B9219" t="s">
        <v>84</v>
      </c>
      <c r="C9219" t="s">
        <v>141</v>
      </c>
      <c r="D9219" t="s">
        <v>17029</v>
      </c>
      <c r="E9219" t="s">
        <v>81</v>
      </c>
      <c r="F9219" t="s">
        <v>4887</v>
      </c>
      <c r="G9219">
        <v>0</v>
      </c>
      <c r="H9219">
        <v>22</v>
      </c>
      <c r="I9219">
        <v>3</v>
      </c>
      <c r="J9219">
        <v>14</v>
      </c>
      <c r="K9219">
        <v>2</v>
      </c>
      <c r="L9219">
        <v>3</v>
      </c>
      <c r="M9219">
        <v>0</v>
      </c>
      <c r="N9219">
        <v>0</v>
      </c>
      <c r="O9219">
        <v>0</v>
      </c>
      <c r="P9219">
        <v>0</v>
      </c>
      <c r="Q9219">
        <v>0</v>
      </c>
    </row>
    <row r="9220" spans="1:17" x14ac:dyDescent="0.2">
      <c r="A9220" t="s">
        <v>26243</v>
      </c>
      <c r="B9220" t="s">
        <v>84</v>
      </c>
      <c r="C9220" t="s">
        <v>141</v>
      </c>
      <c r="D9220" t="s">
        <v>17029</v>
      </c>
      <c r="E9220" t="s">
        <v>81</v>
      </c>
      <c r="F9220" t="s">
        <v>4889</v>
      </c>
      <c r="G9220">
        <v>0</v>
      </c>
      <c r="H9220">
        <v>0</v>
      </c>
      <c r="I9220">
        <v>0</v>
      </c>
      <c r="J9220">
        <v>0</v>
      </c>
      <c r="K9220">
        <v>0</v>
      </c>
      <c r="L9220">
        <v>0</v>
      </c>
      <c r="M9220">
        <v>22</v>
      </c>
      <c r="N9220">
        <v>0</v>
      </c>
      <c r="O9220">
        <v>0</v>
      </c>
      <c r="P9220">
        <v>0</v>
      </c>
      <c r="Q9220">
        <v>0</v>
      </c>
    </row>
    <row r="9221" spans="1:17" x14ac:dyDescent="0.2">
      <c r="A9221" t="s">
        <v>26244</v>
      </c>
      <c r="B9221" t="s">
        <v>84</v>
      </c>
      <c r="C9221" t="s">
        <v>141</v>
      </c>
      <c r="D9221" t="s">
        <v>17029</v>
      </c>
      <c r="E9221" t="s">
        <v>81</v>
      </c>
      <c r="F9221" t="s">
        <v>4871</v>
      </c>
      <c r="G9221">
        <v>0</v>
      </c>
      <c r="H9221">
        <v>0</v>
      </c>
      <c r="I9221">
        <v>0</v>
      </c>
      <c r="J9221">
        <v>0</v>
      </c>
      <c r="K9221">
        <v>0</v>
      </c>
      <c r="L9221">
        <v>0</v>
      </c>
      <c r="M9221">
        <v>0</v>
      </c>
      <c r="N9221">
        <v>18</v>
      </c>
      <c r="O9221">
        <v>16</v>
      </c>
      <c r="P9221">
        <v>2</v>
      </c>
      <c r="Q9221">
        <v>0</v>
      </c>
    </row>
    <row r="9222" spans="1:17" x14ac:dyDescent="0.2">
      <c r="A9222" t="s">
        <v>26245</v>
      </c>
      <c r="B9222" t="s">
        <v>84</v>
      </c>
      <c r="C9222" t="s">
        <v>141</v>
      </c>
      <c r="D9222" t="s">
        <v>17029</v>
      </c>
      <c r="E9222" t="s">
        <v>81</v>
      </c>
      <c r="F9222" t="s">
        <v>4873</v>
      </c>
      <c r="G9222">
        <v>0</v>
      </c>
      <c r="H9222">
        <v>0</v>
      </c>
      <c r="I9222">
        <v>0</v>
      </c>
      <c r="J9222">
        <v>0</v>
      </c>
      <c r="K9222">
        <v>0</v>
      </c>
      <c r="L9222">
        <v>0</v>
      </c>
      <c r="M9222">
        <v>0</v>
      </c>
      <c r="N9222">
        <v>13</v>
      </c>
      <c r="O9222">
        <v>11</v>
      </c>
      <c r="P9222">
        <v>2</v>
      </c>
      <c r="Q9222">
        <v>0</v>
      </c>
    </row>
    <row r="9223" spans="1:17" x14ac:dyDescent="0.2">
      <c r="A9223" t="s">
        <v>26246</v>
      </c>
      <c r="B9223" t="s">
        <v>84</v>
      </c>
      <c r="C9223" t="s">
        <v>141</v>
      </c>
      <c r="D9223" t="s">
        <v>17029</v>
      </c>
      <c r="E9223" t="s">
        <v>81</v>
      </c>
      <c r="F9223" t="s">
        <v>17019</v>
      </c>
      <c r="G9223">
        <v>22</v>
      </c>
      <c r="H9223">
        <v>0</v>
      </c>
      <c r="I9223">
        <v>0</v>
      </c>
      <c r="J9223">
        <v>0</v>
      </c>
      <c r="K9223">
        <v>0</v>
      </c>
      <c r="L9223">
        <v>0</v>
      </c>
      <c r="M9223">
        <v>0</v>
      </c>
      <c r="N9223">
        <v>0</v>
      </c>
      <c r="O9223">
        <v>0</v>
      </c>
      <c r="P9223">
        <v>0</v>
      </c>
      <c r="Q9223">
        <v>0</v>
      </c>
    </row>
    <row r="9224" spans="1:17" x14ac:dyDescent="0.2">
      <c r="A9224" t="s">
        <v>26247</v>
      </c>
      <c r="B9224" t="s">
        <v>84</v>
      </c>
      <c r="C9224" t="s">
        <v>141</v>
      </c>
      <c r="D9224" t="s">
        <v>17021</v>
      </c>
      <c r="E9224" t="s">
        <v>81</v>
      </c>
      <c r="F9224" t="s">
        <v>17022</v>
      </c>
      <c r="G9224">
        <v>0</v>
      </c>
      <c r="H9224">
        <v>0</v>
      </c>
      <c r="I9224">
        <v>0</v>
      </c>
      <c r="J9224">
        <v>0</v>
      </c>
      <c r="K9224">
        <v>0</v>
      </c>
      <c r="L9224">
        <v>0</v>
      </c>
      <c r="M9224">
        <v>0</v>
      </c>
      <c r="N9224">
        <v>1</v>
      </c>
      <c r="O9224">
        <v>1</v>
      </c>
      <c r="P9224">
        <v>0</v>
      </c>
      <c r="Q9224">
        <v>0</v>
      </c>
    </row>
    <row r="9225" spans="1:17" x14ac:dyDescent="0.2">
      <c r="A9225" t="s">
        <v>26248</v>
      </c>
      <c r="B9225" t="s">
        <v>84</v>
      </c>
      <c r="C9225" t="s">
        <v>141</v>
      </c>
      <c r="D9225" t="s">
        <v>17021</v>
      </c>
      <c r="E9225" t="s">
        <v>81</v>
      </c>
      <c r="F9225" t="s">
        <v>17019</v>
      </c>
      <c r="G9225">
        <v>1</v>
      </c>
      <c r="H9225">
        <v>0</v>
      </c>
      <c r="I9225">
        <v>0</v>
      </c>
      <c r="J9225">
        <v>0</v>
      </c>
      <c r="K9225">
        <v>0</v>
      </c>
      <c r="L9225">
        <v>0</v>
      </c>
      <c r="M9225">
        <v>0</v>
      </c>
      <c r="N9225">
        <v>0</v>
      </c>
      <c r="O9225">
        <v>0</v>
      </c>
      <c r="P9225">
        <v>0</v>
      </c>
      <c r="Q9225">
        <v>0</v>
      </c>
    </row>
    <row r="9226" spans="1:17" x14ac:dyDescent="0.2">
      <c r="A9226" t="s">
        <v>26249</v>
      </c>
      <c r="B9226" t="s">
        <v>84</v>
      </c>
      <c r="C9226" t="s">
        <v>141</v>
      </c>
      <c r="D9226" t="s">
        <v>17025</v>
      </c>
      <c r="E9226" t="s">
        <v>79</v>
      </c>
      <c r="F9226" t="s">
        <v>17019</v>
      </c>
      <c r="G9226">
        <v>1</v>
      </c>
      <c r="H9226">
        <v>0</v>
      </c>
      <c r="I9226">
        <v>0</v>
      </c>
      <c r="J9226">
        <v>0</v>
      </c>
      <c r="K9226">
        <v>0</v>
      </c>
      <c r="L9226">
        <v>0</v>
      </c>
      <c r="M9226">
        <v>0</v>
      </c>
      <c r="N9226">
        <v>0</v>
      </c>
      <c r="O9226">
        <v>0</v>
      </c>
      <c r="P9226">
        <v>0</v>
      </c>
      <c r="Q9226">
        <v>0</v>
      </c>
    </row>
    <row r="9227" spans="1:17" x14ac:dyDescent="0.2">
      <c r="A9227" t="s">
        <v>26250</v>
      </c>
      <c r="B9227" t="s">
        <v>84</v>
      </c>
      <c r="C9227" t="s">
        <v>141</v>
      </c>
      <c r="D9227" t="s">
        <v>17025</v>
      </c>
      <c r="E9227" t="s">
        <v>81</v>
      </c>
      <c r="F9227" t="s">
        <v>17019</v>
      </c>
      <c r="G9227">
        <v>1</v>
      </c>
      <c r="H9227">
        <v>0</v>
      </c>
      <c r="I9227">
        <v>0</v>
      </c>
      <c r="J9227">
        <v>0</v>
      </c>
      <c r="K9227">
        <v>0</v>
      </c>
      <c r="L9227">
        <v>0</v>
      </c>
      <c r="M9227">
        <v>0</v>
      </c>
      <c r="N9227">
        <v>0</v>
      </c>
      <c r="O9227">
        <v>0</v>
      </c>
      <c r="P9227">
        <v>0</v>
      </c>
      <c r="Q9227">
        <v>0</v>
      </c>
    </row>
    <row r="9228" spans="1:17" x14ac:dyDescent="0.2">
      <c r="A9228" t="s">
        <v>26251</v>
      </c>
      <c r="B9228" t="s">
        <v>84</v>
      </c>
      <c r="C9228" t="s">
        <v>142</v>
      </c>
      <c r="D9228" t="s">
        <v>17027</v>
      </c>
      <c r="E9228" t="s">
        <v>81</v>
      </c>
      <c r="F9228" t="s">
        <v>17019</v>
      </c>
      <c r="G9228">
        <v>1</v>
      </c>
      <c r="H9228">
        <v>0</v>
      </c>
      <c r="I9228">
        <v>0</v>
      </c>
      <c r="J9228">
        <v>0</v>
      </c>
      <c r="K9228">
        <v>0</v>
      </c>
      <c r="L9228">
        <v>0</v>
      </c>
      <c r="M9228">
        <v>0</v>
      </c>
      <c r="N9228">
        <v>0</v>
      </c>
      <c r="O9228">
        <v>0</v>
      </c>
      <c r="P9228">
        <v>0</v>
      </c>
      <c r="Q9228">
        <v>0</v>
      </c>
    </row>
    <row r="9229" spans="1:17" x14ac:dyDescent="0.2">
      <c r="A9229" t="s">
        <v>26252</v>
      </c>
      <c r="B9229" t="s">
        <v>84</v>
      </c>
      <c r="C9229" t="s">
        <v>142</v>
      </c>
      <c r="D9229" t="s">
        <v>17029</v>
      </c>
      <c r="E9229" t="s">
        <v>79</v>
      </c>
      <c r="F9229" t="s">
        <v>4875</v>
      </c>
      <c r="G9229">
        <v>0</v>
      </c>
      <c r="H9229">
        <v>30</v>
      </c>
      <c r="I9229">
        <v>7</v>
      </c>
      <c r="J9229">
        <v>17</v>
      </c>
      <c r="K9229">
        <v>4</v>
      </c>
      <c r="L9229">
        <v>2</v>
      </c>
      <c r="M9229">
        <v>0</v>
      </c>
      <c r="N9229">
        <v>0</v>
      </c>
      <c r="O9229">
        <v>0</v>
      </c>
      <c r="P9229">
        <v>0</v>
      </c>
      <c r="Q9229">
        <v>0</v>
      </c>
    </row>
    <row r="9230" spans="1:17" x14ac:dyDescent="0.2">
      <c r="A9230" t="s">
        <v>26253</v>
      </c>
      <c r="B9230" t="s">
        <v>84</v>
      </c>
      <c r="C9230" t="s">
        <v>142</v>
      </c>
      <c r="D9230" t="s">
        <v>17029</v>
      </c>
      <c r="E9230" t="s">
        <v>79</v>
      </c>
      <c r="F9230" t="s">
        <v>4877</v>
      </c>
      <c r="G9230">
        <v>0</v>
      </c>
      <c r="H9230">
        <v>30</v>
      </c>
      <c r="I9230">
        <v>5</v>
      </c>
      <c r="J9230">
        <v>19</v>
      </c>
      <c r="K9230">
        <v>4</v>
      </c>
      <c r="L9230">
        <v>2</v>
      </c>
      <c r="M9230">
        <v>0</v>
      </c>
      <c r="N9230">
        <v>0</v>
      </c>
      <c r="O9230">
        <v>0</v>
      </c>
      <c r="P9230">
        <v>0</v>
      </c>
      <c r="Q9230">
        <v>0</v>
      </c>
    </row>
    <row r="9231" spans="1:17" x14ac:dyDescent="0.2">
      <c r="A9231" t="s">
        <v>26254</v>
      </c>
      <c r="B9231" t="s">
        <v>84</v>
      </c>
      <c r="C9231" t="s">
        <v>142</v>
      </c>
      <c r="D9231" t="s">
        <v>17029</v>
      </c>
      <c r="E9231" t="s">
        <v>79</v>
      </c>
      <c r="F9231" t="s">
        <v>4879</v>
      </c>
      <c r="G9231">
        <v>0</v>
      </c>
      <c r="H9231">
        <v>0</v>
      </c>
      <c r="I9231">
        <v>0</v>
      </c>
      <c r="J9231">
        <v>0</v>
      </c>
      <c r="K9231">
        <v>0</v>
      </c>
      <c r="L9231">
        <v>0</v>
      </c>
      <c r="M9231">
        <v>30</v>
      </c>
      <c r="N9231">
        <v>0</v>
      </c>
      <c r="O9231">
        <v>0</v>
      </c>
      <c r="P9231">
        <v>0</v>
      </c>
      <c r="Q9231">
        <v>0</v>
      </c>
    </row>
    <row r="9232" spans="1:17" x14ac:dyDescent="0.2">
      <c r="A9232" t="s">
        <v>26255</v>
      </c>
      <c r="B9232" t="s">
        <v>84</v>
      </c>
      <c r="C9232" t="s">
        <v>142</v>
      </c>
      <c r="D9232" t="s">
        <v>17029</v>
      </c>
      <c r="E9232" t="s">
        <v>79</v>
      </c>
      <c r="F9232" t="s">
        <v>4881</v>
      </c>
      <c r="G9232">
        <v>0</v>
      </c>
      <c r="H9232">
        <v>30</v>
      </c>
      <c r="I9232">
        <v>5</v>
      </c>
      <c r="J9232">
        <v>19</v>
      </c>
      <c r="K9232">
        <v>4</v>
      </c>
      <c r="L9232">
        <v>2</v>
      </c>
      <c r="M9232">
        <v>0</v>
      </c>
      <c r="N9232">
        <v>0</v>
      </c>
      <c r="O9232">
        <v>0</v>
      </c>
      <c r="P9232">
        <v>0</v>
      </c>
      <c r="Q9232">
        <v>0</v>
      </c>
    </row>
    <row r="9233" spans="1:17" x14ac:dyDescent="0.2">
      <c r="A9233" t="s">
        <v>26256</v>
      </c>
      <c r="B9233" t="s">
        <v>84</v>
      </c>
      <c r="C9233" t="s">
        <v>142</v>
      </c>
      <c r="D9233" t="s">
        <v>17029</v>
      </c>
      <c r="E9233" t="s">
        <v>79</v>
      </c>
      <c r="F9233" t="s">
        <v>4883</v>
      </c>
      <c r="G9233">
        <v>0</v>
      </c>
      <c r="H9233">
        <v>30</v>
      </c>
      <c r="I9233">
        <v>6</v>
      </c>
      <c r="J9233">
        <v>19</v>
      </c>
      <c r="K9233">
        <v>3</v>
      </c>
      <c r="L9233">
        <v>2</v>
      </c>
      <c r="M9233">
        <v>0</v>
      </c>
      <c r="N9233">
        <v>0</v>
      </c>
      <c r="O9233">
        <v>0</v>
      </c>
      <c r="P9233">
        <v>0</v>
      </c>
      <c r="Q9233">
        <v>0</v>
      </c>
    </row>
    <row r="9234" spans="1:17" x14ac:dyDescent="0.2">
      <c r="A9234" t="s">
        <v>26257</v>
      </c>
      <c r="B9234" t="s">
        <v>84</v>
      </c>
      <c r="C9234" t="s">
        <v>142</v>
      </c>
      <c r="D9234" t="s">
        <v>17029</v>
      </c>
      <c r="E9234" t="s">
        <v>79</v>
      </c>
      <c r="F9234" t="s">
        <v>4885</v>
      </c>
      <c r="G9234">
        <v>0</v>
      </c>
      <c r="H9234">
        <v>0</v>
      </c>
      <c r="I9234">
        <v>0</v>
      </c>
      <c r="J9234">
        <v>0</v>
      </c>
      <c r="K9234">
        <v>0</v>
      </c>
      <c r="L9234">
        <v>0</v>
      </c>
      <c r="M9234">
        <v>30</v>
      </c>
      <c r="N9234">
        <v>0</v>
      </c>
      <c r="O9234">
        <v>0</v>
      </c>
      <c r="P9234">
        <v>0</v>
      </c>
      <c r="Q9234">
        <v>0</v>
      </c>
    </row>
    <row r="9235" spans="1:17" x14ac:dyDescent="0.2">
      <c r="A9235" t="s">
        <v>26258</v>
      </c>
      <c r="B9235" t="s">
        <v>84</v>
      </c>
      <c r="C9235" t="s">
        <v>142</v>
      </c>
      <c r="D9235" t="s">
        <v>17029</v>
      </c>
      <c r="E9235" t="s">
        <v>79</v>
      </c>
      <c r="F9235" t="s">
        <v>4887</v>
      </c>
      <c r="G9235">
        <v>0</v>
      </c>
      <c r="H9235">
        <v>30</v>
      </c>
      <c r="I9235">
        <v>5</v>
      </c>
      <c r="J9235">
        <v>19</v>
      </c>
      <c r="K9235">
        <v>4</v>
      </c>
      <c r="L9235">
        <v>2</v>
      </c>
      <c r="M9235">
        <v>0</v>
      </c>
      <c r="N9235">
        <v>0</v>
      </c>
      <c r="O9235">
        <v>0</v>
      </c>
      <c r="P9235">
        <v>0</v>
      </c>
      <c r="Q9235">
        <v>0</v>
      </c>
    </row>
    <row r="9236" spans="1:17" x14ac:dyDescent="0.2">
      <c r="A9236" t="s">
        <v>26259</v>
      </c>
      <c r="B9236" t="s">
        <v>84</v>
      </c>
      <c r="C9236" t="s">
        <v>142</v>
      </c>
      <c r="D9236" t="s">
        <v>17029</v>
      </c>
      <c r="E9236" t="s">
        <v>79</v>
      </c>
      <c r="F9236" t="s">
        <v>4889</v>
      </c>
      <c r="G9236">
        <v>0</v>
      </c>
      <c r="H9236">
        <v>0</v>
      </c>
      <c r="I9236">
        <v>0</v>
      </c>
      <c r="J9236">
        <v>0</v>
      </c>
      <c r="K9236">
        <v>0</v>
      </c>
      <c r="L9236">
        <v>0</v>
      </c>
      <c r="M9236">
        <v>30</v>
      </c>
      <c r="N9236">
        <v>0</v>
      </c>
      <c r="O9236">
        <v>0</v>
      </c>
      <c r="P9236">
        <v>0</v>
      </c>
      <c r="Q9236">
        <v>0</v>
      </c>
    </row>
    <row r="9237" spans="1:17" x14ac:dyDescent="0.2">
      <c r="A9237" t="s">
        <v>26260</v>
      </c>
      <c r="B9237" t="s">
        <v>84</v>
      </c>
      <c r="C9237" t="s">
        <v>142</v>
      </c>
      <c r="D9237" t="s">
        <v>17029</v>
      </c>
      <c r="E9237" t="s">
        <v>79</v>
      </c>
      <c r="F9237" t="s">
        <v>4871</v>
      </c>
      <c r="G9237">
        <v>0</v>
      </c>
      <c r="H9237">
        <v>0</v>
      </c>
      <c r="I9237">
        <v>0</v>
      </c>
      <c r="J9237">
        <v>0</v>
      </c>
      <c r="K9237">
        <v>0</v>
      </c>
      <c r="L9237">
        <v>0</v>
      </c>
      <c r="M9237">
        <v>0</v>
      </c>
      <c r="N9237">
        <v>29</v>
      </c>
      <c r="O9237">
        <v>26</v>
      </c>
      <c r="P9237">
        <v>2</v>
      </c>
      <c r="Q9237">
        <v>1</v>
      </c>
    </row>
    <row r="9238" spans="1:17" x14ac:dyDescent="0.2">
      <c r="A9238" t="s">
        <v>26261</v>
      </c>
      <c r="B9238" t="s">
        <v>84</v>
      </c>
      <c r="C9238" t="s">
        <v>142</v>
      </c>
      <c r="D9238" t="s">
        <v>17029</v>
      </c>
      <c r="E9238" t="s">
        <v>79</v>
      </c>
      <c r="F9238" t="s">
        <v>4873</v>
      </c>
      <c r="G9238">
        <v>0</v>
      </c>
      <c r="H9238">
        <v>0</v>
      </c>
      <c r="I9238">
        <v>0</v>
      </c>
      <c r="J9238">
        <v>0</v>
      </c>
      <c r="K9238">
        <v>0</v>
      </c>
      <c r="L9238">
        <v>0</v>
      </c>
      <c r="M9238">
        <v>0</v>
      </c>
      <c r="N9238">
        <v>22</v>
      </c>
      <c r="O9238">
        <v>22</v>
      </c>
      <c r="P9238">
        <v>0</v>
      </c>
      <c r="Q9238">
        <v>0</v>
      </c>
    </row>
    <row r="9239" spans="1:17" x14ac:dyDescent="0.2">
      <c r="A9239" t="s">
        <v>26262</v>
      </c>
      <c r="B9239" t="s">
        <v>84</v>
      </c>
      <c r="C9239" t="s">
        <v>142</v>
      </c>
      <c r="D9239" t="s">
        <v>17029</v>
      </c>
      <c r="E9239" t="s">
        <v>79</v>
      </c>
      <c r="F9239" t="s">
        <v>17019</v>
      </c>
      <c r="G9239">
        <v>30</v>
      </c>
      <c r="H9239">
        <v>0</v>
      </c>
      <c r="I9239">
        <v>0</v>
      </c>
      <c r="J9239">
        <v>0</v>
      </c>
      <c r="K9239">
        <v>0</v>
      </c>
      <c r="L9239">
        <v>0</v>
      </c>
      <c r="M9239">
        <v>0</v>
      </c>
      <c r="N9239">
        <v>0</v>
      </c>
      <c r="O9239">
        <v>0</v>
      </c>
      <c r="P9239">
        <v>0</v>
      </c>
      <c r="Q9239">
        <v>0</v>
      </c>
    </row>
    <row r="9240" spans="1:17" x14ac:dyDescent="0.2">
      <c r="A9240" t="s">
        <v>26263</v>
      </c>
      <c r="B9240" t="s">
        <v>84</v>
      </c>
      <c r="C9240" t="s">
        <v>142</v>
      </c>
      <c r="D9240" t="s">
        <v>17029</v>
      </c>
      <c r="E9240" t="s">
        <v>81</v>
      </c>
      <c r="F9240" t="s">
        <v>4875</v>
      </c>
      <c r="G9240">
        <v>0</v>
      </c>
      <c r="H9240">
        <v>42</v>
      </c>
      <c r="I9240">
        <v>3</v>
      </c>
      <c r="J9240">
        <v>32</v>
      </c>
      <c r="K9240">
        <v>4</v>
      </c>
      <c r="L9240">
        <v>3</v>
      </c>
      <c r="M9240">
        <v>0</v>
      </c>
      <c r="N9240">
        <v>0</v>
      </c>
      <c r="O9240">
        <v>0</v>
      </c>
      <c r="P9240">
        <v>0</v>
      </c>
      <c r="Q9240">
        <v>0</v>
      </c>
    </row>
    <row r="9241" spans="1:17" x14ac:dyDescent="0.2">
      <c r="A9241" t="s">
        <v>26264</v>
      </c>
      <c r="B9241" t="s">
        <v>84</v>
      </c>
      <c r="C9241" t="s">
        <v>142</v>
      </c>
      <c r="D9241" t="s">
        <v>17029</v>
      </c>
      <c r="E9241" t="s">
        <v>81</v>
      </c>
      <c r="F9241" t="s">
        <v>4877</v>
      </c>
      <c r="G9241">
        <v>0</v>
      </c>
      <c r="H9241">
        <v>42</v>
      </c>
      <c r="I9241">
        <v>2</v>
      </c>
      <c r="J9241">
        <v>28</v>
      </c>
      <c r="K9241">
        <v>6</v>
      </c>
      <c r="L9241">
        <v>6</v>
      </c>
      <c r="M9241">
        <v>0</v>
      </c>
      <c r="N9241">
        <v>0</v>
      </c>
      <c r="O9241">
        <v>0</v>
      </c>
      <c r="P9241">
        <v>0</v>
      </c>
      <c r="Q9241">
        <v>0</v>
      </c>
    </row>
    <row r="9242" spans="1:17" x14ac:dyDescent="0.2">
      <c r="A9242" t="s">
        <v>26265</v>
      </c>
      <c r="B9242" t="s">
        <v>84</v>
      </c>
      <c r="C9242" t="s">
        <v>142</v>
      </c>
      <c r="D9242" t="s">
        <v>17029</v>
      </c>
      <c r="E9242" t="s">
        <v>81</v>
      </c>
      <c r="F9242" t="s">
        <v>4879</v>
      </c>
      <c r="G9242">
        <v>0</v>
      </c>
      <c r="H9242">
        <v>0</v>
      </c>
      <c r="I9242">
        <v>0</v>
      </c>
      <c r="J9242">
        <v>0</v>
      </c>
      <c r="K9242">
        <v>0</v>
      </c>
      <c r="L9242">
        <v>0</v>
      </c>
      <c r="M9242">
        <v>42</v>
      </c>
      <c r="N9242">
        <v>0</v>
      </c>
      <c r="O9242">
        <v>0</v>
      </c>
      <c r="P9242">
        <v>0</v>
      </c>
      <c r="Q9242">
        <v>0</v>
      </c>
    </row>
    <row r="9243" spans="1:17" x14ac:dyDescent="0.2">
      <c r="A9243" t="s">
        <v>26266</v>
      </c>
      <c r="B9243" t="s">
        <v>84</v>
      </c>
      <c r="C9243" t="s">
        <v>142</v>
      </c>
      <c r="D9243" t="s">
        <v>17029</v>
      </c>
      <c r="E9243" t="s">
        <v>81</v>
      </c>
      <c r="F9243" t="s">
        <v>4881</v>
      </c>
      <c r="G9243">
        <v>0</v>
      </c>
      <c r="H9243">
        <v>42</v>
      </c>
      <c r="I9243">
        <v>2</v>
      </c>
      <c r="J9243">
        <v>28</v>
      </c>
      <c r="K9243">
        <v>6</v>
      </c>
      <c r="L9243">
        <v>6</v>
      </c>
      <c r="M9243">
        <v>0</v>
      </c>
      <c r="N9243">
        <v>0</v>
      </c>
      <c r="O9243">
        <v>0</v>
      </c>
      <c r="P9243">
        <v>0</v>
      </c>
      <c r="Q9243">
        <v>0</v>
      </c>
    </row>
    <row r="9244" spans="1:17" x14ac:dyDescent="0.2">
      <c r="A9244" t="s">
        <v>26267</v>
      </c>
      <c r="B9244" t="s">
        <v>84</v>
      </c>
      <c r="C9244" t="s">
        <v>142</v>
      </c>
      <c r="D9244" t="s">
        <v>17029</v>
      </c>
      <c r="E9244" t="s">
        <v>81</v>
      </c>
      <c r="F9244" t="s">
        <v>4883</v>
      </c>
      <c r="G9244">
        <v>0</v>
      </c>
      <c r="H9244">
        <v>42</v>
      </c>
      <c r="I9244">
        <v>3</v>
      </c>
      <c r="J9244">
        <v>30</v>
      </c>
      <c r="K9244">
        <v>4</v>
      </c>
      <c r="L9244">
        <v>5</v>
      </c>
      <c r="M9244">
        <v>0</v>
      </c>
      <c r="N9244">
        <v>0</v>
      </c>
      <c r="O9244">
        <v>0</v>
      </c>
      <c r="P9244">
        <v>0</v>
      </c>
      <c r="Q9244">
        <v>0</v>
      </c>
    </row>
    <row r="9245" spans="1:17" x14ac:dyDescent="0.2">
      <c r="A9245" t="s">
        <v>26268</v>
      </c>
      <c r="B9245" t="s">
        <v>84</v>
      </c>
      <c r="C9245" t="s">
        <v>142</v>
      </c>
      <c r="D9245" t="s">
        <v>17029</v>
      </c>
      <c r="E9245" t="s">
        <v>81</v>
      </c>
      <c r="F9245" t="s">
        <v>4885</v>
      </c>
      <c r="G9245">
        <v>0</v>
      </c>
      <c r="H9245">
        <v>0</v>
      </c>
      <c r="I9245">
        <v>0</v>
      </c>
      <c r="J9245">
        <v>0</v>
      </c>
      <c r="K9245">
        <v>0</v>
      </c>
      <c r="L9245">
        <v>0</v>
      </c>
      <c r="M9245">
        <v>42</v>
      </c>
      <c r="N9245">
        <v>0</v>
      </c>
      <c r="O9245">
        <v>0</v>
      </c>
      <c r="P9245">
        <v>0</v>
      </c>
      <c r="Q9245">
        <v>0</v>
      </c>
    </row>
    <row r="9246" spans="1:17" x14ac:dyDescent="0.2">
      <c r="A9246" t="s">
        <v>26269</v>
      </c>
      <c r="B9246" t="s">
        <v>84</v>
      </c>
      <c r="C9246" t="s">
        <v>142</v>
      </c>
      <c r="D9246" t="s">
        <v>17029</v>
      </c>
      <c r="E9246" t="s">
        <v>81</v>
      </c>
      <c r="F9246" t="s">
        <v>4887</v>
      </c>
      <c r="G9246">
        <v>0</v>
      </c>
      <c r="H9246">
        <v>42</v>
      </c>
      <c r="I9246">
        <v>2</v>
      </c>
      <c r="J9246">
        <v>30</v>
      </c>
      <c r="K9246">
        <v>7</v>
      </c>
      <c r="L9246">
        <v>3</v>
      </c>
      <c r="M9246">
        <v>0</v>
      </c>
      <c r="N9246">
        <v>0</v>
      </c>
      <c r="O9246">
        <v>0</v>
      </c>
      <c r="P9246">
        <v>0</v>
      </c>
      <c r="Q9246">
        <v>0</v>
      </c>
    </row>
    <row r="9247" spans="1:17" x14ac:dyDescent="0.2">
      <c r="A9247" t="s">
        <v>26270</v>
      </c>
      <c r="B9247" t="s">
        <v>84</v>
      </c>
      <c r="C9247" t="s">
        <v>142</v>
      </c>
      <c r="D9247" t="s">
        <v>17029</v>
      </c>
      <c r="E9247" t="s">
        <v>81</v>
      </c>
      <c r="F9247" t="s">
        <v>4889</v>
      </c>
      <c r="G9247">
        <v>0</v>
      </c>
      <c r="H9247">
        <v>0</v>
      </c>
      <c r="I9247">
        <v>0</v>
      </c>
      <c r="J9247">
        <v>0</v>
      </c>
      <c r="K9247">
        <v>0</v>
      </c>
      <c r="L9247">
        <v>0</v>
      </c>
      <c r="M9247">
        <v>42</v>
      </c>
      <c r="N9247">
        <v>0</v>
      </c>
      <c r="O9247">
        <v>0</v>
      </c>
      <c r="P9247">
        <v>0</v>
      </c>
      <c r="Q9247">
        <v>0</v>
      </c>
    </row>
    <row r="9248" spans="1:17" x14ac:dyDescent="0.2">
      <c r="A9248" t="s">
        <v>26271</v>
      </c>
      <c r="B9248" t="s">
        <v>84</v>
      </c>
      <c r="C9248" t="s">
        <v>142</v>
      </c>
      <c r="D9248" t="s">
        <v>17029</v>
      </c>
      <c r="E9248" t="s">
        <v>81</v>
      </c>
      <c r="F9248" t="s">
        <v>4871</v>
      </c>
      <c r="G9248">
        <v>0</v>
      </c>
      <c r="H9248">
        <v>0</v>
      </c>
      <c r="I9248">
        <v>0</v>
      </c>
      <c r="J9248">
        <v>0</v>
      </c>
      <c r="K9248">
        <v>0</v>
      </c>
      <c r="L9248">
        <v>0</v>
      </c>
      <c r="M9248">
        <v>0</v>
      </c>
      <c r="N9248">
        <v>37</v>
      </c>
      <c r="O9248">
        <v>32</v>
      </c>
      <c r="P9248">
        <v>5</v>
      </c>
      <c r="Q9248">
        <v>0</v>
      </c>
    </row>
    <row r="9249" spans="1:17" x14ac:dyDescent="0.2">
      <c r="A9249" t="s">
        <v>26272</v>
      </c>
      <c r="B9249" t="s">
        <v>84</v>
      </c>
      <c r="C9249" t="s">
        <v>142</v>
      </c>
      <c r="D9249" t="s">
        <v>17029</v>
      </c>
      <c r="E9249" t="s">
        <v>81</v>
      </c>
      <c r="F9249" t="s">
        <v>4873</v>
      </c>
      <c r="G9249">
        <v>0</v>
      </c>
      <c r="H9249">
        <v>0</v>
      </c>
      <c r="I9249">
        <v>0</v>
      </c>
      <c r="J9249">
        <v>0</v>
      </c>
      <c r="K9249">
        <v>0</v>
      </c>
      <c r="L9249">
        <v>0</v>
      </c>
      <c r="M9249">
        <v>0</v>
      </c>
      <c r="N9249">
        <v>29</v>
      </c>
      <c r="O9249">
        <v>26</v>
      </c>
      <c r="P9249">
        <v>3</v>
      </c>
      <c r="Q9249">
        <v>0</v>
      </c>
    </row>
    <row r="9250" spans="1:17" x14ac:dyDescent="0.2">
      <c r="A9250" t="s">
        <v>26273</v>
      </c>
      <c r="B9250" t="s">
        <v>84</v>
      </c>
      <c r="C9250" t="s">
        <v>142</v>
      </c>
      <c r="D9250" t="s">
        <v>17029</v>
      </c>
      <c r="E9250" t="s">
        <v>81</v>
      </c>
      <c r="F9250" t="s">
        <v>17019</v>
      </c>
      <c r="G9250">
        <v>42</v>
      </c>
      <c r="H9250">
        <v>0</v>
      </c>
      <c r="I9250">
        <v>0</v>
      </c>
      <c r="J9250">
        <v>0</v>
      </c>
      <c r="K9250">
        <v>0</v>
      </c>
      <c r="L9250">
        <v>0</v>
      </c>
      <c r="M9250">
        <v>0</v>
      </c>
      <c r="N9250">
        <v>0</v>
      </c>
      <c r="O9250">
        <v>0</v>
      </c>
      <c r="P9250">
        <v>0</v>
      </c>
      <c r="Q9250">
        <v>0</v>
      </c>
    </row>
    <row r="9251" spans="1:17" x14ac:dyDescent="0.2">
      <c r="A9251" t="s">
        <v>26274</v>
      </c>
      <c r="B9251" t="s">
        <v>84</v>
      </c>
      <c r="C9251" t="s">
        <v>142</v>
      </c>
      <c r="D9251" t="s">
        <v>17021</v>
      </c>
      <c r="E9251" t="s">
        <v>79</v>
      </c>
      <c r="F9251" t="s">
        <v>17022</v>
      </c>
      <c r="G9251">
        <v>0</v>
      </c>
      <c r="H9251">
        <v>0</v>
      </c>
      <c r="I9251">
        <v>0</v>
      </c>
      <c r="J9251">
        <v>0</v>
      </c>
      <c r="K9251">
        <v>0</v>
      </c>
      <c r="L9251">
        <v>0</v>
      </c>
      <c r="M9251">
        <v>0</v>
      </c>
      <c r="N9251">
        <v>2</v>
      </c>
      <c r="O9251">
        <v>2</v>
      </c>
      <c r="P9251">
        <v>0</v>
      </c>
      <c r="Q9251">
        <v>0</v>
      </c>
    </row>
    <row r="9252" spans="1:17" x14ac:dyDescent="0.2">
      <c r="A9252" t="s">
        <v>26275</v>
      </c>
      <c r="B9252" t="s">
        <v>84</v>
      </c>
      <c r="C9252" t="s">
        <v>142</v>
      </c>
      <c r="D9252" t="s">
        <v>17021</v>
      </c>
      <c r="E9252" t="s">
        <v>79</v>
      </c>
      <c r="F9252" t="s">
        <v>17019</v>
      </c>
      <c r="G9252">
        <v>2</v>
      </c>
      <c r="H9252">
        <v>0</v>
      </c>
      <c r="I9252">
        <v>0</v>
      </c>
      <c r="J9252">
        <v>0</v>
      </c>
      <c r="K9252">
        <v>0</v>
      </c>
      <c r="L9252">
        <v>0</v>
      </c>
      <c r="M9252">
        <v>0</v>
      </c>
      <c r="N9252">
        <v>0</v>
      </c>
      <c r="O9252">
        <v>0</v>
      </c>
      <c r="P9252">
        <v>0</v>
      </c>
      <c r="Q9252">
        <v>0</v>
      </c>
    </row>
    <row r="9253" spans="1:17" x14ac:dyDescent="0.2">
      <c r="A9253" t="s">
        <v>26276</v>
      </c>
      <c r="B9253" t="s">
        <v>84</v>
      </c>
      <c r="C9253" t="s">
        <v>142</v>
      </c>
      <c r="D9253" t="s">
        <v>17021</v>
      </c>
      <c r="E9253" t="s">
        <v>81</v>
      </c>
      <c r="F9253" t="s">
        <v>17022</v>
      </c>
      <c r="G9253">
        <v>0</v>
      </c>
      <c r="H9253">
        <v>0</v>
      </c>
      <c r="I9253">
        <v>0</v>
      </c>
      <c r="J9253">
        <v>0</v>
      </c>
      <c r="K9253">
        <v>0</v>
      </c>
      <c r="L9253">
        <v>0</v>
      </c>
      <c r="M9253">
        <v>0</v>
      </c>
      <c r="N9253">
        <v>4</v>
      </c>
      <c r="O9253">
        <v>2</v>
      </c>
      <c r="P9253">
        <v>1</v>
      </c>
      <c r="Q9253">
        <v>1</v>
      </c>
    </row>
    <row r="9254" spans="1:17" x14ac:dyDescent="0.2">
      <c r="A9254" t="s">
        <v>26277</v>
      </c>
      <c r="B9254" t="s">
        <v>84</v>
      </c>
      <c r="C9254" t="s">
        <v>142</v>
      </c>
      <c r="D9254" t="s">
        <v>17021</v>
      </c>
      <c r="E9254" t="s">
        <v>81</v>
      </c>
      <c r="F9254" t="s">
        <v>17019</v>
      </c>
      <c r="G9254">
        <v>4</v>
      </c>
      <c r="H9254">
        <v>0</v>
      </c>
      <c r="I9254">
        <v>0</v>
      </c>
      <c r="J9254">
        <v>0</v>
      </c>
      <c r="K9254">
        <v>0</v>
      </c>
      <c r="L9254">
        <v>0</v>
      </c>
      <c r="M9254">
        <v>0</v>
      </c>
      <c r="N9254">
        <v>0</v>
      </c>
      <c r="O9254">
        <v>0</v>
      </c>
      <c r="P9254">
        <v>0</v>
      </c>
      <c r="Q9254">
        <v>0</v>
      </c>
    </row>
    <row r="9255" spans="1:17" x14ac:dyDescent="0.2">
      <c r="A9255" t="s">
        <v>26278</v>
      </c>
      <c r="B9255" t="s">
        <v>84</v>
      </c>
      <c r="C9255" t="s">
        <v>142</v>
      </c>
      <c r="D9255" t="s">
        <v>17025</v>
      </c>
      <c r="E9255" t="s">
        <v>79</v>
      </c>
      <c r="F9255" t="s">
        <v>17019</v>
      </c>
      <c r="G9255">
        <v>3</v>
      </c>
      <c r="H9255">
        <v>0</v>
      </c>
      <c r="I9255">
        <v>0</v>
      </c>
      <c r="J9255">
        <v>0</v>
      </c>
      <c r="K9255">
        <v>0</v>
      </c>
      <c r="L9255">
        <v>0</v>
      </c>
      <c r="M9255">
        <v>0</v>
      </c>
      <c r="N9255">
        <v>0</v>
      </c>
      <c r="O9255">
        <v>0</v>
      </c>
      <c r="P9255">
        <v>0</v>
      </c>
      <c r="Q9255">
        <v>0</v>
      </c>
    </row>
    <row r="9256" spans="1:17" x14ac:dyDescent="0.2">
      <c r="A9256" t="s">
        <v>26279</v>
      </c>
      <c r="B9256" t="s">
        <v>84</v>
      </c>
      <c r="C9256" t="s">
        <v>142</v>
      </c>
      <c r="D9256" t="s">
        <v>17025</v>
      </c>
      <c r="E9256" t="s">
        <v>81</v>
      </c>
      <c r="F9256" t="s">
        <v>17019</v>
      </c>
      <c r="G9256">
        <v>2</v>
      </c>
      <c r="H9256">
        <v>0</v>
      </c>
      <c r="I9256">
        <v>0</v>
      </c>
      <c r="J9256">
        <v>0</v>
      </c>
      <c r="K9256">
        <v>0</v>
      </c>
      <c r="L9256">
        <v>0</v>
      </c>
      <c r="M9256">
        <v>0</v>
      </c>
      <c r="N9256">
        <v>0</v>
      </c>
      <c r="O9256">
        <v>0</v>
      </c>
      <c r="P9256">
        <v>0</v>
      </c>
      <c r="Q9256">
        <v>0</v>
      </c>
    </row>
    <row r="9257" spans="1:17" x14ac:dyDescent="0.2">
      <c r="A9257" t="s">
        <v>26280</v>
      </c>
      <c r="B9257" t="s">
        <v>84</v>
      </c>
      <c r="C9257" t="s">
        <v>143</v>
      </c>
      <c r="D9257" t="s">
        <v>17027</v>
      </c>
      <c r="E9257" t="s">
        <v>81</v>
      </c>
      <c r="F9257" t="s">
        <v>17019</v>
      </c>
      <c r="G9257">
        <v>4</v>
      </c>
      <c r="H9257">
        <v>0</v>
      </c>
      <c r="I9257">
        <v>0</v>
      </c>
      <c r="J9257">
        <v>0</v>
      </c>
      <c r="K9257">
        <v>0</v>
      </c>
      <c r="L9257">
        <v>0</v>
      </c>
      <c r="M9257">
        <v>0</v>
      </c>
      <c r="N9257">
        <v>0</v>
      </c>
      <c r="O9257">
        <v>0</v>
      </c>
      <c r="P9257">
        <v>0</v>
      </c>
      <c r="Q9257">
        <v>0</v>
      </c>
    </row>
    <row r="9258" spans="1:17" x14ac:dyDescent="0.2">
      <c r="A9258" t="s">
        <v>26281</v>
      </c>
      <c r="B9258" t="s">
        <v>84</v>
      </c>
      <c r="C9258" t="s">
        <v>143</v>
      </c>
      <c r="D9258" t="s">
        <v>17029</v>
      </c>
      <c r="E9258" t="s">
        <v>79</v>
      </c>
      <c r="F9258" t="s">
        <v>4875</v>
      </c>
      <c r="G9258">
        <v>0</v>
      </c>
      <c r="H9258">
        <v>34</v>
      </c>
      <c r="I9258">
        <v>2</v>
      </c>
      <c r="J9258">
        <v>28</v>
      </c>
      <c r="K9258">
        <v>3</v>
      </c>
      <c r="L9258">
        <v>1</v>
      </c>
      <c r="M9258">
        <v>0</v>
      </c>
      <c r="N9258">
        <v>0</v>
      </c>
      <c r="O9258">
        <v>0</v>
      </c>
      <c r="P9258">
        <v>0</v>
      </c>
      <c r="Q9258">
        <v>0</v>
      </c>
    </row>
    <row r="9259" spans="1:17" x14ac:dyDescent="0.2">
      <c r="A9259" t="s">
        <v>26282</v>
      </c>
      <c r="B9259" t="s">
        <v>84</v>
      </c>
      <c r="C9259" t="s">
        <v>143</v>
      </c>
      <c r="D9259" t="s">
        <v>17029</v>
      </c>
      <c r="E9259" t="s">
        <v>79</v>
      </c>
      <c r="F9259" t="s">
        <v>4877</v>
      </c>
      <c r="G9259">
        <v>0</v>
      </c>
      <c r="H9259">
        <v>34</v>
      </c>
      <c r="I9259">
        <v>1</v>
      </c>
      <c r="J9259">
        <v>26</v>
      </c>
      <c r="K9259">
        <v>4</v>
      </c>
      <c r="L9259">
        <v>3</v>
      </c>
      <c r="M9259">
        <v>0</v>
      </c>
      <c r="N9259">
        <v>0</v>
      </c>
      <c r="O9259">
        <v>0</v>
      </c>
      <c r="P9259">
        <v>0</v>
      </c>
      <c r="Q9259">
        <v>0</v>
      </c>
    </row>
    <row r="9260" spans="1:17" x14ac:dyDescent="0.2">
      <c r="A9260" t="s">
        <v>26283</v>
      </c>
      <c r="B9260" t="s">
        <v>84</v>
      </c>
      <c r="C9260" t="s">
        <v>143</v>
      </c>
      <c r="D9260" t="s">
        <v>17029</v>
      </c>
      <c r="E9260" t="s">
        <v>79</v>
      </c>
      <c r="F9260" t="s">
        <v>4879</v>
      </c>
      <c r="G9260">
        <v>0</v>
      </c>
      <c r="H9260">
        <v>0</v>
      </c>
      <c r="I9260">
        <v>0</v>
      </c>
      <c r="J9260">
        <v>0</v>
      </c>
      <c r="K9260">
        <v>0</v>
      </c>
      <c r="L9260">
        <v>0</v>
      </c>
      <c r="M9260">
        <v>34</v>
      </c>
      <c r="N9260">
        <v>0</v>
      </c>
      <c r="O9260">
        <v>0</v>
      </c>
      <c r="P9260">
        <v>0</v>
      </c>
      <c r="Q9260">
        <v>0</v>
      </c>
    </row>
    <row r="9261" spans="1:17" x14ac:dyDescent="0.2">
      <c r="A9261" t="s">
        <v>26284</v>
      </c>
      <c r="B9261" t="s">
        <v>84</v>
      </c>
      <c r="C9261" t="s">
        <v>143</v>
      </c>
      <c r="D9261" t="s">
        <v>17029</v>
      </c>
      <c r="E9261" t="s">
        <v>79</v>
      </c>
      <c r="F9261" t="s">
        <v>4881</v>
      </c>
      <c r="G9261">
        <v>0</v>
      </c>
      <c r="H9261">
        <v>34</v>
      </c>
      <c r="I9261">
        <v>1</v>
      </c>
      <c r="J9261">
        <v>26</v>
      </c>
      <c r="K9261">
        <v>4</v>
      </c>
      <c r="L9261">
        <v>3</v>
      </c>
      <c r="M9261">
        <v>0</v>
      </c>
      <c r="N9261">
        <v>0</v>
      </c>
      <c r="O9261">
        <v>0</v>
      </c>
      <c r="P9261">
        <v>0</v>
      </c>
      <c r="Q9261">
        <v>0</v>
      </c>
    </row>
    <row r="9262" spans="1:17" x14ac:dyDescent="0.2">
      <c r="A9262" t="s">
        <v>26285</v>
      </c>
      <c r="B9262" t="s">
        <v>84</v>
      </c>
      <c r="C9262" t="s">
        <v>143</v>
      </c>
      <c r="D9262" t="s">
        <v>17029</v>
      </c>
      <c r="E9262" t="s">
        <v>79</v>
      </c>
      <c r="F9262" t="s">
        <v>4883</v>
      </c>
      <c r="G9262">
        <v>0</v>
      </c>
      <c r="H9262">
        <v>34</v>
      </c>
      <c r="I9262">
        <v>1</v>
      </c>
      <c r="J9262">
        <v>28</v>
      </c>
      <c r="K9262">
        <v>2</v>
      </c>
      <c r="L9262">
        <v>3</v>
      </c>
      <c r="M9262">
        <v>0</v>
      </c>
      <c r="N9262">
        <v>0</v>
      </c>
      <c r="O9262">
        <v>0</v>
      </c>
      <c r="P9262">
        <v>0</v>
      </c>
      <c r="Q9262">
        <v>0</v>
      </c>
    </row>
    <row r="9263" spans="1:17" x14ac:dyDescent="0.2">
      <c r="A9263" t="s">
        <v>26286</v>
      </c>
      <c r="B9263" t="s">
        <v>84</v>
      </c>
      <c r="C9263" t="s">
        <v>143</v>
      </c>
      <c r="D9263" t="s">
        <v>17029</v>
      </c>
      <c r="E9263" t="s">
        <v>79</v>
      </c>
      <c r="F9263" t="s">
        <v>4885</v>
      </c>
      <c r="G9263">
        <v>0</v>
      </c>
      <c r="H9263">
        <v>0</v>
      </c>
      <c r="I9263">
        <v>0</v>
      </c>
      <c r="J9263">
        <v>0</v>
      </c>
      <c r="K9263">
        <v>0</v>
      </c>
      <c r="L9263">
        <v>0</v>
      </c>
      <c r="M9263">
        <v>34</v>
      </c>
      <c r="N9263">
        <v>0</v>
      </c>
      <c r="O9263">
        <v>0</v>
      </c>
      <c r="P9263">
        <v>0</v>
      </c>
      <c r="Q9263">
        <v>0</v>
      </c>
    </row>
    <row r="9264" spans="1:17" x14ac:dyDescent="0.2">
      <c r="A9264" t="s">
        <v>26287</v>
      </c>
      <c r="B9264" t="s">
        <v>84</v>
      </c>
      <c r="C9264" t="s">
        <v>143</v>
      </c>
      <c r="D9264" t="s">
        <v>17029</v>
      </c>
      <c r="E9264" t="s">
        <v>79</v>
      </c>
      <c r="F9264" t="s">
        <v>4887</v>
      </c>
      <c r="G9264">
        <v>0</v>
      </c>
      <c r="H9264">
        <v>34</v>
      </c>
      <c r="I9264">
        <v>1</v>
      </c>
      <c r="J9264">
        <v>29</v>
      </c>
      <c r="K9264">
        <v>2</v>
      </c>
      <c r="L9264">
        <v>2</v>
      </c>
      <c r="M9264">
        <v>0</v>
      </c>
      <c r="N9264">
        <v>0</v>
      </c>
      <c r="O9264">
        <v>0</v>
      </c>
      <c r="P9264">
        <v>0</v>
      </c>
      <c r="Q9264">
        <v>0</v>
      </c>
    </row>
    <row r="9265" spans="1:17" x14ac:dyDescent="0.2">
      <c r="A9265" t="s">
        <v>26288</v>
      </c>
      <c r="B9265" t="s">
        <v>84</v>
      </c>
      <c r="C9265" t="s">
        <v>143</v>
      </c>
      <c r="D9265" t="s">
        <v>17029</v>
      </c>
      <c r="E9265" t="s">
        <v>79</v>
      </c>
      <c r="F9265" t="s">
        <v>4889</v>
      </c>
      <c r="G9265">
        <v>0</v>
      </c>
      <c r="H9265">
        <v>0</v>
      </c>
      <c r="I9265">
        <v>0</v>
      </c>
      <c r="J9265">
        <v>0</v>
      </c>
      <c r="K9265">
        <v>0</v>
      </c>
      <c r="L9265">
        <v>0</v>
      </c>
      <c r="M9265">
        <v>34</v>
      </c>
      <c r="N9265">
        <v>0</v>
      </c>
      <c r="O9265">
        <v>0</v>
      </c>
      <c r="P9265">
        <v>0</v>
      </c>
      <c r="Q9265">
        <v>0</v>
      </c>
    </row>
    <row r="9266" spans="1:17" x14ac:dyDescent="0.2">
      <c r="A9266" t="s">
        <v>26289</v>
      </c>
      <c r="B9266" t="s">
        <v>84</v>
      </c>
      <c r="C9266" t="s">
        <v>143</v>
      </c>
      <c r="D9266" t="s">
        <v>17029</v>
      </c>
      <c r="E9266" t="s">
        <v>79</v>
      </c>
      <c r="F9266" t="s">
        <v>4871</v>
      </c>
      <c r="G9266">
        <v>0</v>
      </c>
      <c r="H9266">
        <v>0</v>
      </c>
      <c r="I9266">
        <v>0</v>
      </c>
      <c r="J9266">
        <v>0</v>
      </c>
      <c r="K9266">
        <v>0</v>
      </c>
      <c r="L9266">
        <v>0</v>
      </c>
      <c r="M9266">
        <v>0</v>
      </c>
      <c r="N9266">
        <v>26</v>
      </c>
      <c r="O9266">
        <v>21</v>
      </c>
      <c r="P9266">
        <v>5</v>
      </c>
      <c r="Q9266">
        <v>0</v>
      </c>
    </row>
    <row r="9267" spans="1:17" x14ac:dyDescent="0.2">
      <c r="A9267" t="s">
        <v>26290</v>
      </c>
      <c r="B9267" t="s">
        <v>84</v>
      </c>
      <c r="C9267" t="s">
        <v>143</v>
      </c>
      <c r="D9267" t="s">
        <v>17029</v>
      </c>
      <c r="E9267" t="s">
        <v>79</v>
      </c>
      <c r="F9267" t="s">
        <v>4873</v>
      </c>
      <c r="G9267">
        <v>0</v>
      </c>
      <c r="H9267">
        <v>0</v>
      </c>
      <c r="I9267">
        <v>0</v>
      </c>
      <c r="J9267">
        <v>0</v>
      </c>
      <c r="K9267">
        <v>0</v>
      </c>
      <c r="L9267">
        <v>0</v>
      </c>
      <c r="M9267">
        <v>0</v>
      </c>
      <c r="N9267">
        <v>18</v>
      </c>
      <c r="O9267">
        <v>16</v>
      </c>
      <c r="P9267">
        <v>2</v>
      </c>
      <c r="Q9267">
        <v>0</v>
      </c>
    </row>
    <row r="9268" spans="1:17" x14ac:dyDescent="0.2">
      <c r="A9268" t="s">
        <v>26291</v>
      </c>
      <c r="B9268" t="s">
        <v>84</v>
      </c>
      <c r="C9268" t="s">
        <v>143</v>
      </c>
      <c r="D9268" t="s">
        <v>17029</v>
      </c>
      <c r="E9268" t="s">
        <v>79</v>
      </c>
      <c r="F9268" t="s">
        <v>17019</v>
      </c>
      <c r="G9268">
        <v>34</v>
      </c>
      <c r="H9268">
        <v>0</v>
      </c>
      <c r="I9268">
        <v>0</v>
      </c>
      <c r="J9268">
        <v>0</v>
      </c>
      <c r="K9268">
        <v>0</v>
      </c>
      <c r="L9268">
        <v>0</v>
      </c>
      <c r="M9268">
        <v>0</v>
      </c>
      <c r="N9268">
        <v>0</v>
      </c>
      <c r="O9268">
        <v>0</v>
      </c>
      <c r="P9268">
        <v>0</v>
      </c>
      <c r="Q9268">
        <v>0</v>
      </c>
    </row>
    <row r="9269" spans="1:17" x14ac:dyDescent="0.2">
      <c r="A9269" t="s">
        <v>26292</v>
      </c>
      <c r="B9269" t="s">
        <v>84</v>
      </c>
      <c r="C9269" t="s">
        <v>143</v>
      </c>
      <c r="D9269" t="s">
        <v>17029</v>
      </c>
      <c r="E9269" t="s">
        <v>81</v>
      </c>
      <c r="F9269" t="s">
        <v>4875</v>
      </c>
      <c r="G9269">
        <v>0</v>
      </c>
      <c r="H9269">
        <v>18</v>
      </c>
      <c r="I9269">
        <v>2</v>
      </c>
      <c r="J9269">
        <v>15</v>
      </c>
      <c r="K9269">
        <v>1</v>
      </c>
      <c r="L9269">
        <v>0</v>
      </c>
      <c r="M9269">
        <v>0</v>
      </c>
      <c r="N9269">
        <v>0</v>
      </c>
      <c r="O9269">
        <v>0</v>
      </c>
      <c r="P9269">
        <v>0</v>
      </c>
      <c r="Q9269">
        <v>0</v>
      </c>
    </row>
    <row r="9270" spans="1:17" x14ac:dyDescent="0.2">
      <c r="A9270" t="s">
        <v>26293</v>
      </c>
      <c r="B9270" t="s">
        <v>84</v>
      </c>
      <c r="C9270" t="s">
        <v>143</v>
      </c>
      <c r="D9270" t="s">
        <v>17029</v>
      </c>
      <c r="E9270" t="s">
        <v>81</v>
      </c>
      <c r="F9270" t="s">
        <v>4877</v>
      </c>
      <c r="G9270">
        <v>0</v>
      </c>
      <c r="H9270">
        <v>18</v>
      </c>
      <c r="I9270">
        <v>0</v>
      </c>
      <c r="J9270">
        <v>16</v>
      </c>
      <c r="K9270">
        <v>2</v>
      </c>
      <c r="L9270">
        <v>0</v>
      </c>
      <c r="M9270">
        <v>0</v>
      </c>
      <c r="N9270">
        <v>0</v>
      </c>
      <c r="O9270">
        <v>0</v>
      </c>
      <c r="P9270">
        <v>0</v>
      </c>
      <c r="Q9270">
        <v>0</v>
      </c>
    </row>
    <row r="9271" spans="1:17" x14ac:dyDescent="0.2">
      <c r="A9271" t="s">
        <v>26294</v>
      </c>
      <c r="B9271" t="s">
        <v>84</v>
      </c>
      <c r="C9271" t="s">
        <v>143</v>
      </c>
      <c r="D9271" t="s">
        <v>17029</v>
      </c>
      <c r="E9271" t="s">
        <v>81</v>
      </c>
      <c r="F9271" t="s">
        <v>4879</v>
      </c>
      <c r="G9271">
        <v>0</v>
      </c>
      <c r="H9271">
        <v>0</v>
      </c>
      <c r="I9271">
        <v>0</v>
      </c>
      <c r="J9271">
        <v>0</v>
      </c>
      <c r="K9271">
        <v>0</v>
      </c>
      <c r="L9271">
        <v>0</v>
      </c>
      <c r="M9271">
        <v>18</v>
      </c>
      <c r="N9271">
        <v>0</v>
      </c>
      <c r="O9271">
        <v>0</v>
      </c>
      <c r="P9271">
        <v>0</v>
      </c>
      <c r="Q9271">
        <v>0</v>
      </c>
    </row>
    <row r="9272" spans="1:17" x14ac:dyDescent="0.2">
      <c r="A9272" t="s">
        <v>26295</v>
      </c>
      <c r="B9272" t="s">
        <v>84</v>
      </c>
      <c r="C9272" t="s">
        <v>143</v>
      </c>
      <c r="D9272" t="s">
        <v>17029</v>
      </c>
      <c r="E9272" t="s">
        <v>81</v>
      </c>
      <c r="F9272" t="s">
        <v>4881</v>
      </c>
      <c r="G9272">
        <v>0</v>
      </c>
      <c r="H9272">
        <v>18</v>
      </c>
      <c r="I9272">
        <v>0</v>
      </c>
      <c r="J9272">
        <v>16</v>
      </c>
      <c r="K9272">
        <v>2</v>
      </c>
      <c r="L9272">
        <v>0</v>
      </c>
      <c r="M9272">
        <v>0</v>
      </c>
      <c r="N9272">
        <v>0</v>
      </c>
      <c r="O9272">
        <v>0</v>
      </c>
      <c r="P9272">
        <v>0</v>
      </c>
      <c r="Q9272">
        <v>0</v>
      </c>
    </row>
    <row r="9273" spans="1:17" x14ac:dyDescent="0.2">
      <c r="A9273" t="s">
        <v>26296</v>
      </c>
      <c r="B9273" t="s">
        <v>84</v>
      </c>
      <c r="C9273" t="s">
        <v>143</v>
      </c>
      <c r="D9273" t="s">
        <v>17029</v>
      </c>
      <c r="E9273" t="s">
        <v>81</v>
      </c>
      <c r="F9273" t="s">
        <v>4883</v>
      </c>
      <c r="G9273">
        <v>0</v>
      </c>
      <c r="H9273">
        <v>18</v>
      </c>
      <c r="I9273">
        <v>2</v>
      </c>
      <c r="J9273">
        <v>15</v>
      </c>
      <c r="K9273">
        <v>1</v>
      </c>
      <c r="L9273">
        <v>0</v>
      </c>
      <c r="M9273">
        <v>0</v>
      </c>
      <c r="N9273">
        <v>0</v>
      </c>
      <c r="O9273">
        <v>0</v>
      </c>
      <c r="P9273">
        <v>0</v>
      </c>
      <c r="Q9273">
        <v>0</v>
      </c>
    </row>
    <row r="9274" spans="1:17" x14ac:dyDescent="0.2">
      <c r="A9274" t="s">
        <v>26297</v>
      </c>
      <c r="B9274" t="s">
        <v>84</v>
      </c>
      <c r="C9274" t="s">
        <v>143</v>
      </c>
      <c r="D9274" t="s">
        <v>17029</v>
      </c>
      <c r="E9274" t="s">
        <v>81</v>
      </c>
      <c r="F9274" t="s">
        <v>4885</v>
      </c>
      <c r="G9274">
        <v>0</v>
      </c>
      <c r="H9274">
        <v>0</v>
      </c>
      <c r="I9274">
        <v>0</v>
      </c>
      <c r="J9274">
        <v>0</v>
      </c>
      <c r="K9274">
        <v>0</v>
      </c>
      <c r="L9274">
        <v>0</v>
      </c>
      <c r="M9274">
        <v>18</v>
      </c>
      <c r="N9274">
        <v>0</v>
      </c>
      <c r="O9274">
        <v>0</v>
      </c>
      <c r="P9274">
        <v>0</v>
      </c>
      <c r="Q9274">
        <v>0</v>
      </c>
    </row>
    <row r="9275" spans="1:17" x14ac:dyDescent="0.2">
      <c r="A9275" t="s">
        <v>26298</v>
      </c>
      <c r="B9275" t="s">
        <v>84</v>
      </c>
      <c r="C9275" t="s">
        <v>143</v>
      </c>
      <c r="D9275" t="s">
        <v>17029</v>
      </c>
      <c r="E9275" t="s">
        <v>81</v>
      </c>
      <c r="F9275" t="s">
        <v>4887</v>
      </c>
      <c r="G9275">
        <v>0</v>
      </c>
      <c r="H9275">
        <v>18</v>
      </c>
      <c r="I9275">
        <v>0</v>
      </c>
      <c r="J9275">
        <v>16</v>
      </c>
      <c r="K9275">
        <v>2</v>
      </c>
      <c r="L9275">
        <v>0</v>
      </c>
      <c r="M9275">
        <v>0</v>
      </c>
      <c r="N9275">
        <v>0</v>
      </c>
      <c r="O9275">
        <v>0</v>
      </c>
      <c r="P9275">
        <v>0</v>
      </c>
      <c r="Q9275">
        <v>0</v>
      </c>
    </row>
    <row r="9276" spans="1:17" x14ac:dyDescent="0.2">
      <c r="A9276" t="s">
        <v>26299</v>
      </c>
      <c r="B9276" t="s">
        <v>84</v>
      </c>
      <c r="C9276" t="s">
        <v>143</v>
      </c>
      <c r="D9276" t="s">
        <v>17029</v>
      </c>
      <c r="E9276" t="s">
        <v>81</v>
      </c>
      <c r="F9276" t="s">
        <v>4889</v>
      </c>
      <c r="G9276">
        <v>0</v>
      </c>
      <c r="H9276">
        <v>0</v>
      </c>
      <c r="I9276">
        <v>0</v>
      </c>
      <c r="J9276">
        <v>0</v>
      </c>
      <c r="K9276">
        <v>0</v>
      </c>
      <c r="L9276">
        <v>0</v>
      </c>
      <c r="M9276">
        <v>18</v>
      </c>
      <c r="N9276">
        <v>0</v>
      </c>
      <c r="O9276">
        <v>0</v>
      </c>
      <c r="P9276">
        <v>0</v>
      </c>
      <c r="Q9276">
        <v>0</v>
      </c>
    </row>
    <row r="9277" spans="1:17" x14ac:dyDescent="0.2">
      <c r="A9277" t="s">
        <v>26300</v>
      </c>
      <c r="B9277" t="s">
        <v>84</v>
      </c>
      <c r="C9277" t="s">
        <v>143</v>
      </c>
      <c r="D9277" t="s">
        <v>17029</v>
      </c>
      <c r="E9277" t="s">
        <v>81</v>
      </c>
      <c r="F9277" t="s">
        <v>4871</v>
      </c>
      <c r="G9277">
        <v>0</v>
      </c>
      <c r="H9277">
        <v>0</v>
      </c>
      <c r="I9277">
        <v>0</v>
      </c>
      <c r="J9277">
        <v>0</v>
      </c>
      <c r="K9277">
        <v>0</v>
      </c>
      <c r="L9277">
        <v>0</v>
      </c>
      <c r="M9277">
        <v>0</v>
      </c>
      <c r="N9277">
        <v>15</v>
      </c>
      <c r="O9277">
        <v>15</v>
      </c>
      <c r="P9277">
        <v>0</v>
      </c>
      <c r="Q9277">
        <v>0</v>
      </c>
    </row>
    <row r="9278" spans="1:17" x14ac:dyDescent="0.2">
      <c r="A9278" t="s">
        <v>26301</v>
      </c>
      <c r="B9278" t="s">
        <v>84</v>
      </c>
      <c r="C9278" t="s">
        <v>143</v>
      </c>
      <c r="D9278" t="s">
        <v>17029</v>
      </c>
      <c r="E9278" t="s">
        <v>81</v>
      </c>
      <c r="F9278" t="s">
        <v>4873</v>
      </c>
      <c r="G9278">
        <v>0</v>
      </c>
      <c r="H9278">
        <v>0</v>
      </c>
      <c r="I9278">
        <v>0</v>
      </c>
      <c r="J9278">
        <v>0</v>
      </c>
      <c r="K9278">
        <v>0</v>
      </c>
      <c r="L9278">
        <v>0</v>
      </c>
      <c r="M9278">
        <v>0</v>
      </c>
      <c r="N9278">
        <v>10</v>
      </c>
      <c r="O9278">
        <v>10</v>
      </c>
      <c r="P9278">
        <v>0</v>
      </c>
      <c r="Q9278">
        <v>0</v>
      </c>
    </row>
    <row r="9279" spans="1:17" x14ac:dyDescent="0.2">
      <c r="A9279" t="s">
        <v>26302</v>
      </c>
      <c r="B9279" t="s">
        <v>84</v>
      </c>
      <c r="C9279" t="s">
        <v>143</v>
      </c>
      <c r="D9279" t="s">
        <v>17029</v>
      </c>
      <c r="E9279" t="s">
        <v>81</v>
      </c>
      <c r="F9279" t="s">
        <v>17019</v>
      </c>
      <c r="G9279">
        <v>18</v>
      </c>
      <c r="H9279">
        <v>0</v>
      </c>
      <c r="I9279">
        <v>0</v>
      </c>
      <c r="J9279">
        <v>0</v>
      </c>
      <c r="K9279">
        <v>0</v>
      </c>
      <c r="L9279">
        <v>0</v>
      </c>
      <c r="M9279">
        <v>0</v>
      </c>
      <c r="N9279">
        <v>0</v>
      </c>
      <c r="O9279">
        <v>0</v>
      </c>
      <c r="P9279">
        <v>0</v>
      </c>
      <c r="Q9279">
        <v>0</v>
      </c>
    </row>
    <row r="9280" spans="1:17" x14ac:dyDescent="0.2">
      <c r="A9280" t="s">
        <v>26303</v>
      </c>
      <c r="B9280" t="s">
        <v>84</v>
      </c>
      <c r="C9280" t="s">
        <v>143</v>
      </c>
      <c r="D9280" t="s">
        <v>17021</v>
      </c>
      <c r="E9280" t="s">
        <v>79</v>
      </c>
      <c r="F9280" t="s">
        <v>17022</v>
      </c>
      <c r="G9280">
        <v>0</v>
      </c>
      <c r="H9280">
        <v>0</v>
      </c>
      <c r="I9280">
        <v>0</v>
      </c>
      <c r="J9280">
        <v>0</v>
      </c>
      <c r="K9280">
        <v>0</v>
      </c>
      <c r="L9280">
        <v>0</v>
      </c>
      <c r="M9280">
        <v>0</v>
      </c>
      <c r="N9280">
        <v>6</v>
      </c>
      <c r="O9280">
        <v>5</v>
      </c>
      <c r="P9280">
        <v>1</v>
      </c>
      <c r="Q9280">
        <v>0</v>
      </c>
    </row>
    <row r="9281" spans="1:17" x14ac:dyDescent="0.2">
      <c r="A9281" t="s">
        <v>26304</v>
      </c>
      <c r="B9281" t="s">
        <v>84</v>
      </c>
      <c r="C9281" t="s">
        <v>143</v>
      </c>
      <c r="D9281" t="s">
        <v>17021</v>
      </c>
      <c r="E9281" t="s">
        <v>79</v>
      </c>
      <c r="F9281" t="s">
        <v>17019</v>
      </c>
      <c r="G9281">
        <v>6</v>
      </c>
      <c r="H9281">
        <v>0</v>
      </c>
      <c r="I9281">
        <v>0</v>
      </c>
      <c r="J9281">
        <v>0</v>
      </c>
      <c r="K9281">
        <v>0</v>
      </c>
      <c r="L9281">
        <v>0</v>
      </c>
      <c r="M9281">
        <v>0</v>
      </c>
      <c r="N9281">
        <v>0</v>
      </c>
      <c r="O9281">
        <v>0</v>
      </c>
      <c r="P9281">
        <v>0</v>
      </c>
      <c r="Q9281">
        <v>0</v>
      </c>
    </row>
    <row r="9282" spans="1:17" x14ac:dyDescent="0.2">
      <c r="A9282" t="s">
        <v>26305</v>
      </c>
      <c r="B9282" t="s">
        <v>84</v>
      </c>
      <c r="C9282" t="s">
        <v>143</v>
      </c>
      <c r="D9282" t="s">
        <v>17021</v>
      </c>
      <c r="E9282" t="s">
        <v>81</v>
      </c>
      <c r="F9282" t="s">
        <v>17022</v>
      </c>
      <c r="G9282">
        <v>0</v>
      </c>
      <c r="H9282">
        <v>0</v>
      </c>
      <c r="I9282">
        <v>0</v>
      </c>
      <c r="J9282">
        <v>0</v>
      </c>
      <c r="K9282">
        <v>0</v>
      </c>
      <c r="L9282">
        <v>0</v>
      </c>
      <c r="M9282">
        <v>0</v>
      </c>
      <c r="N9282">
        <v>3</v>
      </c>
      <c r="O9282">
        <v>2</v>
      </c>
      <c r="P9282">
        <v>1</v>
      </c>
      <c r="Q9282">
        <v>0</v>
      </c>
    </row>
    <row r="9283" spans="1:17" x14ac:dyDescent="0.2">
      <c r="A9283" t="s">
        <v>26306</v>
      </c>
      <c r="B9283" t="s">
        <v>84</v>
      </c>
      <c r="C9283" t="s">
        <v>143</v>
      </c>
      <c r="D9283" t="s">
        <v>17021</v>
      </c>
      <c r="E9283" t="s">
        <v>81</v>
      </c>
      <c r="F9283" t="s">
        <v>17019</v>
      </c>
      <c r="G9283">
        <v>3</v>
      </c>
      <c r="H9283">
        <v>0</v>
      </c>
      <c r="I9283">
        <v>0</v>
      </c>
      <c r="J9283">
        <v>0</v>
      </c>
      <c r="K9283">
        <v>0</v>
      </c>
      <c r="L9283">
        <v>0</v>
      </c>
      <c r="M9283">
        <v>0</v>
      </c>
      <c r="N9283">
        <v>0</v>
      </c>
      <c r="O9283">
        <v>0</v>
      </c>
      <c r="P9283">
        <v>0</v>
      </c>
      <c r="Q9283">
        <v>0</v>
      </c>
    </row>
    <row r="9284" spans="1:17" x14ac:dyDescent="0.2">
      <c r="A9284" t="s">
        <v>26307</v>
      </c>
      <c r="B9284" t="s">
        <v>84</v>
      </c>
      <c r="C9284" t="s">
        <v>143</v>
      </c>
      <c r="D9284" t="s">
        <v>17025</v>
      </c>
      <c r="E9284" t="s">
        <v>79</v>
      </c>
      <c r="F9284" t="s">
        <v>17019</v>
      </c>
      <c r="G9284">
        <v>2</v>
      </c>
      <c r="H9284">
        <v>0</v>
      </c>
      <c r="I9284">
        <v>0</v>
      </c>
      <c r="J9284">
        <v>0</v>
      </c>
      <c r="K9284">
        <v>0</v>
      </c>
      <c r="L9284">
        <v>0</v>
      </c>
      <c r="M9284">
        <v>0</v>
      </c>
      <c r="N9284">
        <v>0</v>
      </c>
      <c r="O9284">
        <v>0</v>
      </c>
      <c r="P9284">
        <v>0</v>
      </c>
      <c r="Q9284">
        <v>0</v>
      </c>
    </row>
    <row r="9285" spans="1:17" x14ac:dyDescent="0.2">
      <c r="A9285" t="s">
        <v>26308</v>
      </c>
      <c r="B9285" t="s">
        <v>84</v>
      </c>
      <c r="C9285" t="s">
        <v>143</v>
      </c>
      <c r="D9285" t="s">
        <v>17025</v>
      </c>
      <c r="E9285" t="s">
        <v>81</v>
      </c>
      <c r="F9285" t="s">
        <v>17019</v>
      </c>
      <c r="G9285">
        <v>3</v>
      </c>
      <c r="H9285">
        <v>0</v>
      </c>
      <c r="I9285">
        <v>0</v>
      </c>
      <c r="J9285">
        <v>0</v>
      </c>
      <c r="K9285">
        <v>0</v>
      </c>
      <c r="L9285">
        <v>0</v>
      </c>
      <c r="M9285">
        <v>0</v>
      </c>
      <c r="N9285">
        <v>0</v>
      </c>
      <c r="O9285">
        <v>0</v>
      </c>
      <c r="P9285">
        <v>0</v>
      </c>
      <c r="Q9285">
        <v>0</v>
      </c>
    </row>
    <row r="9286" spans="1:17" x14ac:dyDescent="0.2">
      <c r="A9286" t="s">
        <v>26309</v>
      </c>
      <c r="B9286" t="s">
        <v>84</v>
      </c>
      <c r="C9286" t="s">
        <v>144</v>
      </c>
      <c r="D9286" t="s">
        <v>17029</v>
      </c>
      <c r="E9286" t="s">
        <v>79</v>
      </c>
      <c r="F9286" t="s">
        <v>4875</v>
      </c>
      <c r="G9286">
        <v>0</v>
      </c>
      <c r="H9286">
        <v>32</v>
      </c>
      <c r="I9286">
        <v>7</v>
      </c>
      <c r="J9286">
        <v>24</v>
      </c>
      <c r="K9286">
        <v>0</v>
      </c>
      <c r="L9286">
        <v>1</v>
      </c>
      <c r="M9286">
        <v>0</v>
      </c>
      <c r="N9286">
        <v>0</v>
      </c>
      <c r="O9286">
        <v>0</v>
      </c>
      <c r="P9286">
        <v>0</v>
      </c>
      <c r="Q9286">
        <v>0</v>
      </c>
    </row>
    <row r="9287" spans="1:17" x14ac:dyDescent="0.2">
      <c r="A9287" t="s">
        <v>26310</v>
      </c>
      <c r="B9287" t="s">
        <v>84</v>
      </c>
      <c r="C9287" t="s">
        <v>144</v>
      </c>
      <c r="D9287" t="s">
        <v>17029</v>
      </c>
      <c r="E9287" t="s">
        <v>79</v>
      </c>
      <c r="F9287" t="s">
        <v>4877</v>
      </c>
      <c r="G9287">
        <v>0</v>
      </c>
      <c r="H9287">
        <v>32</v>
      </c>
      <c r="I9287">
        <v>5</v>
      </c>
      <c r="J9287">
        <v>26</v>
      </c>
      <c r="K9287">
        <v>0</v>
      </c>
      <c r="L9287">
        <v>1</v>
      </c>
      <c r="M9287">
        <v>0</v>
      </c>
      <c r="N9287">
        <v>0</v>
      </c>
      <c r="O9287">
        <v>0</v>
      </c>
      <c r="P9287">
        <v>0</v>
      </c>
      <c r="Q9287">
        <v>0</v>
      </c>
    </row>
    <row r="9288" spans="1:17" x14ac:dyDescent="0.2">
      <c r="A9288" t="s">
        <v>26311</v>
      </c>
      <c r="B9288" t="s">
        <v>84</v>
      </c>
      <c r="C9288" t="s">
        <v>144</v>
      </c>
      <c r="D9288" t="s">
        <v>17029</v>
      </c>
      <c r="E9288" t="s">
        <v>79</v>
      </c>
      <c r="F9288" t="s">
        <v>4879</v>
      </c>
      <c r="G9288">
        <v>0</v>
      </c>
      <c r="H9288">
        <v>0</v>
      </c>
      <c r="I9288">
        <v>0</v>
      </c>
      <c r="J9288">
        <v>0</v>
      </c>
      <c r="K9288">
        <v>0</v>
      </c>
      <c r="L9288">
        <v>0</v>
      </c>
      <c r="M9288">
        <v>32</v>
      </c>
      <c r="N9288">
        <v>0</v>
      </c>
      <c r="O9288">
        <v>0</v>
      </c>
      <c r="P9288">
        <v>0</v>
      </c>
      <c r="Q9288">
        <v>0</v>
      </c>
    </row>
    <row r="9289" spans="1:17" x14ac:dyDescent="0.2">
      <c r="A9289" t="s">
        <v>26312</v>
      </c>
      <c r="B9289" t="s">
        <v>84</v>
      </c>
      <c r="C9289" t="s">
        <v>144</v>
      </c>
      <c r="D9289" t="s">
        <v>17029</v>
      </c>
      <c r="E9289" t="s">
        <v>79</v>
      </c>
      <c r="F9289" t="s">
        <v>4881</v>
      </c>
      <c r="G9289">
        <v>0</v>
      </c>
      <c r="H9289">
        <v>32</v>
      </c>
      <c r="I9289">
        <v>5</v>
      </c>
      <c r="J9289">
        <v>26</v>
      </c>
      <c r="K9289">
        <v>0</v>
      </c>
      <c r="L9289">
        <v>1</v>
      </c>
      <c r="M9289">
        <v>0</v>
      </c>
      <c r="N9289">
        <v>0</v>
      </c>
      <c r="O9289">
        <v>0</v>
      </c>
      <c r="P9289">
        <v>0</v>
      </c>
      <c r="Q9289">
        <v>0</v>
      </c>
    </row>
    <row r="9290" spans="1:17" x14ac:dyDescent="0.2">
      <c r="A9290" t="s">
        <v>26313</v>
      </c>
      <c r="B9290" t="s">
        <v>84</v>
      </c>
      <c r="C9290" t="s">
        <v>144</v>
      </c>
      <c r="D9290" t="s">
        <v>17029</v>
      </c>
      <c r="E9290" t="s">
        <v>79</v>
      </c>
      <c r="F9290" t="s">
        <v>4883</v>
      </c>
      <c r="G9290">
        <v>0</v>
      </c>
      <c r="H9290">
        <v>32</v>
      </c>
      <c r="I9290">
        <v>6</v>
      </c>
      <c r="J9290">
        <v>25</v>
      </c>
      <c r="K9290">
        <v>0</v>
      </c>
      <c r="L9290">
        <v>1</v>
      </c>
      <c r="M9290">
        <v>0</v>
      </c>
      <c r="N9290">
        <v>0</v>
      </c>
      <c r="O9290">
        <v>0</v>
      </c>
      <c r="P9290">
        <v>0</v>
      </c>
      <c r="Q9290">
        <v>0</v>
      </c>
    </row>
    <row r="9291" spans="1:17" x14ac:dyDescent="0.2">
      <c r="A9291" t="s">
        <v>26314</v>
      </c>
      <c r="B9291" t="s">
        <v>84</v>
      </c>
      <c r="C9291" t="s">
        <v>144</v>
      </c>
      <c r="D9291" t="s">
        <v>17029</v>
      </c>
      <c r="E9291" t="s">
        <v>79</v>
      </c>
      <c r="F9291" t="s">
        <v>4885</v>
      </c>
      <c r="G9291">
        <v>0</v>
      </c>
      <c r="H9291">
        <v>0</v>
      </c>
      <c r="I9291">
        <v>0</v>
      </c>
      <c r="J9291">
        <v>0</v>
      </c>
      <c r="K9291">
        <v>0</v>
      </c>
      <c r="L9291">
        <v>0</v>
      </c>
      <c r="M9291">
        <v>32</v>
      </c>
      <c r="N9291">
        <v>0</v>
      </c>
      <c r="O9291">
        <v>0</v>
      </c>
      <c r="P9291">
        <v>0</v>
      </c>
      <c r="Q9291">
        <v>0</v>
      </c>
    </row>
    <row r="9292" spans="1:17" x14ac:dyDescent="0.2">
      <c r="A9292" t="s">
        <v>26315</v>
      </c>
      <c r="B9292" t="s">
        <v>84</v>
      </c>
      <c r="C9292" t="s">
        <v>144</v>
      </c>
      <c r="D9292" t="s">
        <v>17029</v>
      </c>
      <c r="E9292" t="s">
        <v>79</v>
      </c>
      <c r="F9292" t="s">
        <v>4887</v>
      </c>
      <c r="G9292">
        <v>0</v>
      </c>
      <c r="H9292">
        <v>32</v>
      </c>
      <c r="I9292">
        <v>5</v>
      </c>
      <c r="J9292">
        <v>26</v>
      </c>
      <c r="K9292">
        <v>0</v>
      </c>
      <c r="L9292">
        <v>1</v>
      </c>
      <c r="M9292">
        <v>0</v>
      </c>
      <c r="N9292">
        <v>0</v>
      </c>
      <c r="O9292">
        <v>0</v>
      </c>
      <c r="P9292">
        <v>0</v>
      </c>
      <c r="Q9292">
        <v>0</v>
      </c>
    </row>
    <row r="9293" spans="1:17" x14ac:dyDescent="0.2">
      <c r="A9293" t="s">
        <v>26316</v>
      </c>
      <c r="B9293" t="s">
        <v>84</v>
      </c>
      <c r="C9293" t="s">
        <v>144</v>
      </c>
      <c r="D9293" t="s">
        <v>17029</v>
      </c>
      <c r="E9293" t="s">
        <v>79</v>
      </c>
      <c r="F9293" t="s">
        <v>4889</v>
      </c>
      <c r="G9293">
        <v>0</v>
      </c>
      <c r="H9293">
        <v>0</v>
      </c>
      <c r="I9293">
        <v>0</v>
      </c>
      <c r="J9293">
        <v>0</v>
      </c>
      <c r="K9293">
        <v>0</v>
      </c>
      <c r="L9293">
        <v>0</v>
      </c>
      <c r="M9293">
        <v>32</v>
      </c>
      <c r="N9293">
        <v>0</v>
      </c>
      <c r="O9293">
        <v>0</v>
      </c>
      <c r="P9293">
        <v>0</v>
      </c>
      <c r="Q9293">
        <v>0</v>
      </c>
    </row>
    <row r="9294" spans="1:17" x14ac:dyDescent="0.2">
      <c r="A9294" t="s">
        <v>26317</v>
      </c>
      <c r="B9294" t="s">
        <v>84</v>
      </c>
      <c r="C9294" t="s">
        <v>144</v>
      </c>
      <c r="D9294" t="s">
        <v>17029</v>
      </c>
      <c r="E9294" t="s">
        <v>79</v>
      </c>
      <c r="F9294" t="s">
        <v>4871</v>
      </c>
      <c r="G9294">
        <v>0</v>
      </c>
      <c r="H9294">
        <v>0</v>
      </c>
      <c r="I9294">
        <v>0</v>
      </c>
      <c r="J9294">
        <v>0</v>
      </c>
      <c r="K9294">
        <v>0</v>
      </c>
      <c r="L9294">
        <v>0</v>
      </c>
      <c r="M9294">
        <v>0</v>
      </c>
      <c r="N9294">
        <v>27</v>
      </c>
      <c r="O9294">
        <v>27</v>
      </c>
      <c r="P9294">
        <v>0</v>
      </c>
      <c r="Q9294">
        <v>0</v>
      </c>
    </row>
    <row r="9295" spans="1:17" x14ac:dyDescent="0.2">
      <c r="A9295" t="s">
        <v>26318</v>
      </c>
      <c r="B9295" t="s">
        <v>84</v>
      </c>
      <c r="C9295" t="s">
        <v>144</v>
      </c>
      <c r="D9295" t="s">
        <v>17029</v>
      </c>
      <c r="E9295" t="s">
        <v>79</v>
      </c>
      <c r="F9295" t="s">
        <v>4873</v>
      </c>
      <c r="G9295">
        <v>0</v>
      </c>
      <c r="H9295">
        <v>0</v>
      </c>
      <c r="I9295">
        <v>0</v>
      </c>
      <c r="J9295">
        <v>0</v>
      </c>
      <c r="K9295">
        <v>0</v>
      </c>
      <c r="L9295">
        <v>0</v>
      </c>
      <c r="M9295">
        <v>0</v>
      </c>
      <c r="N9295">
        <v>18</v>
      </c>
      <c r="O9295">
        <v>18</v>
      </c>
      <c r="P9295">
        <v>0</v>
      </c>
      <c r="Q9295">
        <v>0</v>
      </c>
    </row>
    <row r="9296" spans="1:17" x14ac:dyDescent="0.2">
      <c r="A9296" t="s">
        <v>26319</v>
      </c>
      <c r="B9296" t="s">
        <v>84</v>
      </c>
      <c r="C9296" t="s">
        <v>144</v>
      </c>
      <c r="D9296" t="s">
        <v>17029</v>
      </c>
      <c r="E9296" t="s">
        <v>79</v>
      </c>
      <c r="F9296" t="s">
        <v>17019</v>
      </c>
      <c r="G9296">
        <v>32</v>
      </c>
      <c r="H9296">
        <v>0</v>
      </c>
      <c r="I9296">
        <v>0</v>
      </c>
      <c r="J9296">
        <v>0</v>
      </c>
      <c r="K9296">
        <v>0</v>
      </c>
      <c r="L9296">
        <v>0</v>
      </c>
      <c r="M9296">
        <v>0</v>
      </c>
      <c r="N9296">
        <v>0</v>
      </c>
      <c r="O9296">
        <v>0</v>
      </c>
      <c r="P9296">
        <v>0</v>
      </c>
      <c r="Q9296">
        <v>0</v>
      </c>
    </row>
    <row r="9297" spans="1:17" x14ac:dyDescent="0.2">
      <c r="A9297" t="s">
        <v>26320</v>
      </c>
      <c r="B9297" t="s">
        <v>84</v>
      </c>
      <c r="C9297" t="s">
        <v>144</v>
      </c>
      <c r="D9297" t="s">
        <v>17029</v>
      </c>
      <c r="E9297" t="s">
        <v>81</v>
      </c>
      <c r="F9297" t="s">
        <v>4875</v>
      </c>
      <c r="G9297">
        <v>0</v>
      </c>
      <c r="H9297">
        <v>28</v>
      </c>
      <c r="I9297">
        <v>4</v>
      </c>
      <c r="J9297">
        <v>17</v>
      </c>
      <c r="K9297">
        <v>5</v>
      </c>
      <c r="L9297">
        <v>2</v>
      </c>
      <c r="M9297">
        <v>0</v>
      </c>
      <c r="N9297">
        <v>0</v>
      </c>
      <c r="O9297">
        <v>0</v>
      </c>
      <c r="P9297">
        <v>0</v>
      </c>
      <c r="Q9297">
        <v>0</v>
      </c>
    </row>
    <row r="9298" spans="1:17" x14ac:dyDescent="0.2">
      <c r="A9298" t="s">
        <v>26321</v>
      </c>
      <c r="B9298" t="s">
        <v>84</v>
      </c>
      <c r="C9298" t="s">
        <v>144</v>
      </c>
      <c r="D9298" t="s">
        <v>17029</v>
      </c>
      <c r="E9298" t="s">
        <v>81</v>
      </c>
      <c r="F9298" t="s">
        <v>4877</v>
      </c>
      <c r="G9298">
        <v>0</v>
      </c>
      <c r="H9298">
        <v>28</v>
      </c>
      <c r="I9298">
        <v>4</v>
      </c>
      <c r="J9298">
        <v>16</v>
      </c>
      <c r="K9298">
        <v>5</v>
      </c>
      <c r="L9298">
        <v>3</v>
      </c>
      <c r="M9298">
        <v>0</v>
      </c>
      <c r="N9298">
        <v>0</v>
      </c>
      <c r="O9298">
        <v>0</v>
      </c>
      <c r="P9298">
        <v>0</v>
      </c>
      <c r="Q9298">
        <v>0</v>
      </c>
    </row>
    <row r="9299" spans="1:17" x14ac:dyDescent="0.2">
      <c r="A9299" t="s">
        <v>26322</v>
      </c>
      <c r="B9299" t="s">
        <v>84</v>
      </c>
      <c r="C9299" t="s">
        <v>144</v>
      </c>
      <c r="D9299" t="s">
        <v>17029</v>
      </c>
      <c r="E9299" t="s">
        <v>81</v>
      </c>
      <c r="F9299" t="s">
        <v>4879</v>
      </c>
      <c r="G9299">
        <v>0</v>
      </c>
      <c r="H9299">
        <v>0</v>
      </c>
      <c r="I9299">
        <v>0</v>
      </c>
      <c r="J9299">
        <v>0</v>
      </c>
      <c r="K9299">
        <v>0</v>
      </c>
      <c r="L9299">
        <v>0</v>
      </c>
      <c r="M9299">
        <v>28</v>
      </c>
      <c r="N9299">
        <v>0</v>
      </c>
      <c r="O9299">
        <v>0</v>
      </c>
      <c r="P9299">
        <v>0</v>
      </c>
      <c r="Q9299">
        <v>0</v>
      </c>
    </row>
    <row r="9300" spans="1:17" x14ac:dyDescent="0.2">
      <c r="A9300" t="s">
        <v>26323</v>
      </c>
      <c r="B9300" t="s">
        <v>84</v>
      </c>
      <c r="C9300" t="s">
        <v>144</v>
      </c>
      <c r="D9300" t="s">
        <v>17029</v>
      </c>
      <c r="E9300" t="s">
        <v>81</v>
      </c>
      <c r="F9300" t="s">
        <v>4881</v>
      </c>
      <c r="G9300">
        <v>0</v>
      </c>
      <c r="H9300">
        <v>28</v>
      </c>
      <c r="I9300">
        <v>4</v>
      </c>
      <c r="J9300">
        <v>16</v>
      </c>
      <c r="K9300">
        <v>5</v>
      </c>
      <c r="L9300">
        <v>3</v>
      </c>
      <c r="M9300">
        <v>0</v>
      </c>
      <c r="N9300">
        <v>0</v>
      </c>
      <c r="O9300">
        <v>0</v>
      </c>
      <c r="P9300">
        <v>0</v>
      </c>
      <c r="Q9300">
        <v>0</v>
      </c>
    </row>
    <row r="9301" spans="1:17" x14ac:dyDescent="0.2">
      <c r="A9301" t="s">
        <v>26324</v>
      </c>
      <c r="B9301" t="s">
        <v>84</v>
      </c>
      <c r="C9301" t="s">
        <v>144</v>
      </c>
      <c r="D9301" t="s">
        <v>17029</v>
      </c>
      <c r="E9301" t="s">
        <v>81</v>
      </c>
      <c r="F9301" t="s">
        <v>4883</v>
      </c>
      <c r="G9301">
        <v>0</v>
      </c>
      <c r="H9301">
        <v>28</v>
      </c>
      <c r="I9301">
        <v>4</v>
      </c>
      <c r="J9301">
        <v>17</v>
      </c>
      <c r="K9301">
        <v>4</v>
      </c>
      <c r="L9301">
        <v>3</v>
      </c>
      <c r="M9301">
        <v>0</v>
      </c>
      <c r="N9301">
        <v>0</v>
      </c>
      <c r="O9301">
        <v>0</v>
      </c>
      <c r="P9301">
        <v>0</v>
      </c>
      <c r="Q9301">
        <v>0</v>
      </c>
    </row>
    <row r="9302" spans="1:17" x14ac:dyDescent="0.2">
      <c r="A9302" t="s">
        <v>26325</v>
      </c>
      <c r="B9302" t="s">
        <v>84</v>
      </c>
      <c r="C9302" t="s">
        <v>144</v>
      </c>
      <c r="D9302" t="s">
        <v>17029</v>
      </c>
      <c r="E9302" t="s">
        <v>81</v>
      </c>
      <c r="F9302" t="s">
        <v>4885</v>
      </c>
      <c r="G9302">
        <v>0</v>
      </c>
      <c r="H9302">
        <v>0</v>
      </c>
      <c r="I9302">
        <v>0</v>
      </c>
      <c r="J9302">
        <v>0</v>
      </c>
      <c r="K9302">
        <v>0</v>
      </c>
      <c r="L9302">
        <v>0</v>
      </c>
      <c r="M9302">
        <v>28</v>
      </c>
      <c r="N9302">
        <v>0</v>
      </c>
      <c r="O9302">
        <v>0</v>
      </c>
      <c r="P9302">
        <v>0</v>
      </c>
      <c r="Q9302">
        <v>0</v>
      </c>
    </row>
    <row r="9303" spans="1:17" x14ac:dyDescent="0.2">
      <c r="A9303" t="s">
        <v>26326</v>
      </c>
      <c r="B9303" t="s">
        <v>84</v>
      </c>
      <c r="C9303" t="s">
        <v>144</v>
      </c>
      <c r="D9303" t="s">
        <v>17029</v>
      </c>
      <c r="E9303" t="s">
        <v>81</v>
      </c>
      <c r="F9303" t="s">
        <v>4887</v>
      </c>
      <c r="G9303">
        <v>0</v>
      </c>
      <c r="H9303">
        <v>28</v>
      </c>
      <c r="I9303">
        <v>4</v>
      </c>
      <c r="J9303">
        <v>16</v>
      </c>
      <c r="K9303">
        <v>5</v>
      </c>
      <c r="L9303">
        <v>3</v>
      </c>
      <c r="M9303">
        <v>0</v>
      </c>
      <c r="N9303">
        <v>0</v>
      </c>
      <c r="O9303">
        <v>0</v>
      </c>
      <c r="P9303">
        <v>0</v>
      </c>
      <c r="Q9303">
        <v>0</v>
      </c>
    </row>
    <row r="9304" spans="1:17" x14ac:dyDescent="0.2">
      <c r="A9304" t="s">
        <v>26327</v>
      </c>
      <c r="B9304" t="s">
        <v>84</v>
      </c>
      <c r="C9304" t="s">
        <v>144</v>
      </c>
      <c r="D9304" t="s">
        <v>17029</v>
      </c>
      <c r="E9304" t="s">
        <v>81</v>
      </c>
      <c r="F9304" t="s">
        <v>4889</v>
      </c>
      <c r="G9304">
        <v>0</v>
      </c>
      <c r="H9304">
        <v>0</v>
      </c>
      <c r="I9304">
        <v>0</v>
      </c>
      <c r="J9304">
        <v>0</v>
      </c>
      <c r="K9304">
        <v>0</v>
      </c>
      <c r="L9304">
        <v>0</v>
      </c>
      <c r="M9304">
        <v>28</v>
      </c>
      <c r="N9304">
        <v>0</v>
      </c>
      <c r="O9304">
        <v>0</v>
      </c>
      <c r="P9304">
        <v>0</v>
      </c>
      <c r="Q9304">
        <v>0</v>
      </c>
    </row>
    <row r="9305" spans="1:17" x14ac:dyDescent="0.2">
      <c r="A9305" t="s">
        <v>26328</v>
      </c>
      <c r="B9305" t="s">
        <v>84</v>
      </c>
      <c r="C9305" t="s">
        <v>144</v>
      </c>
      <c r="D9305" t="s">
        <v>17029</v>
      </c>
      <c r="E9305" t="s">
        <v>81</v>
      </c>
      <c r="F9305" t="s">
        <v>4871</v>
      </c>
      <c r="G9305">
        <v>0</v>
      </c>
      <c r="H9305">
        <v>0</v>
      </c>
      <c r="I9305">
        <v>0</v>
      </c>
      <c r="J9305">
        <v>0</v>
      </c>
      <c r="K9305">
        <v>0</v>
      </c>
      <c r="L9305">
        <v>0</v>
      </c>
      <c r="M9305">
        <v>0</v>
      </c>
      <c r="N9305">
        <v>24</v>
      </c>
      <c r="O9305">
        <v>21</v>
      </c>
      <c r="P9305">
        <v>3</v>
      </c>
      <c r="Q9305">
        <v>0</v>
      </c>
    </row>
    <row r="9306" spans="1:17" x14ac:dyDescent="0.2">
      <c r="A9306" t="s">
        <v>26329</v>
      </c>
      <c r="B9306" t="s">
        <v>84</v>
      </c>
      <c r="C9306" t="s">
        <v>144</v>
      </c>
      <c r="D9306" t="s">
        <v>17029</v>
      </c>
      <c r="E9306" t="s">
        <v>81</v>
      </c>
      <c r="F9306" t="s">
        <v>4873</v>
      </c>
      <c r="G9306">
        <v>0</v>
      </c>
      <c r="H9306">
        <v>0</v>
      </c>
      <c r="I9306">
        <v>0</v>
      </c>
      <c r="J9306">
        <v>0</v>
      </c>
      <c r="K9306">
        <v>0</v>
      </c>
      <c r="L9306">
        <v>0</v>
      </c>
      <c r="M9306">
        <v>0</v>
      </c>
      <c r="N9306">
        <v>17</v>
      </c>
      <c r="O9306">
        <v>16</v>
      </c>
      <c r="P9306">
        <v>1</v>
      </c>
      <c r="Q9306">
        <v>0</v>
      </c>
    </row>
    <row r="9307" spans="1:17" x14ac:dyDescent="0.2">
      <c r="A9307" t="s">
        <v>26330</v>
      </c>
      <c r="B9307" t="s">
        <v>84</v>
      </c>
      <c r="C9307" t="s">
        <v>144</v>
      </c>
      <c r="D9307" t="s">
        <v>17029</v>
      </c>
      <c r="E9307" t="s">
        <v>81</v>
      </c>
      <c r="F9307" t="s">
        <v>17019</v>
      </c>
      <c r="G9307">
        <v>28</v>
      </c>
      <c r="H9307">
        <v>0</v>
      </c>
      <c r="I9307">
        <v>0</v>
      </c>
      <c r="J9307">
        <v>0</v>
      </c>
      <c r="K9307">
        <v>0</v>
      </c>
      <c r="L9307">
        <v>0</v>
      </c>
      <c r="M9307">
        <v>0</v>
      </c>
      <c r="N9307">
        <v>0</v>
      </c>
      <c r="O9307">
        <v>0</v>
      </c>
      <c r="P9307">
        <v>0</v>
      </c>
      <c r="Q9307">
        <v>0</v>
      </c>
    </row>
    <row r="9308" spans="1:17" x14ac:dyDescent="0.2">
      <c r="A9308" t="s">
        <v>26331</v>
      </c>
      <c r="B9308" t="s">
        <v>84</v>
      </c>
      <c r="C9308" t="s">
        <v>144</v>
      </c>
      <c r="D9308" t="s">
        <v>17021</v>
      </c>
      <c r="E9308" t="s">
        <v>79</v>
      </c>
      <c r="F9308" t="s">
        <v>17022</v>
      </c>
      <c r="G9308">
        <v>0</v>
      </c>
      <c r="H9308">
        <v>0</v>
      </c>
      <c r="I9308">
        <v>0</v>
      </c>
      <c r="J9308">
        <v>0</v>
      </c>
      <c r="K9308">
        <v>0</v>
      </c>
      <c r="L9308">
        <v>0</v>
      </c>
      <c r="M9308">
        <v>0</v>
      </c>
      <c r="N9308">
        <v>4</v>
      </c>
      <c r="O9308">
        <v>4</v>
      </c>
      <c r="P9308">
        <v>0</v>
      </c>
      <c r="Q9308">
        <v>0</v>
      </c>
    </row>
    <row r="9309" spans="1:17" x14ac:dyDescent="0.2">
      <c r="A9309" t="s">
        <v>26332</v>
      </c>
      <c r="B9309" t="s">
        <v>84</v>
      </c>
      <c r="C9309" t="s">
        <v>144</v>
      </c>
      <c r="D9309" t="s">
        <v>17021</v>
      </c>
      <c r="E9309" t="s">
        <v>79</v>
      </c>
      <c r="F9309" t="s">
        <v>17019</v>
      </c>
      <c r="G9309">
        <v>4</v>
      </c>
      <c r="H9309">
        <v>0</v>
      </c>
      <c r="I9309">
        <v>0</v>
      </c>
      <c r="J9309">
        <v>0</v>
      </c>
      <c r="K9309">
        <v>0</v>
      </c>
      <c r="L9309">
        <v>0</v>
      </c>
      <c r="M9309">
        <v>0</v>
      </c>
      <c r="N9309">
        <v>0</v>
      </c>
      <c r="O9309">
        <v>0</v>
      </c>
      <c r="P9309">
        <v>0</v>
      </c>
      <c r="Q9309">
        <v>0</v>
      </c>
    </row>
    <row r="9310" spans="1:17" x14ac:dyDescent="0.2">
      <c r="A9310" t="s">
        <v>26333</v>
      </c>
      <c r="B9310" t="s">
        <v>84</v>
      </c>
      <c r="C9310" t="s">
        <v>144</v>
      </c>
      <c r="D9310" t="s">
        <v>17025</v>
      </c>
      <c r="E9310" t="s">
        <v>79</v>
      </c>
      <c r="F9310" t="s">
        <v>17019</v>
      </c>
      <c r="G9310">
        <v>1</v>
      </c>
      <c r="H9310">
        <v>0</v>
      </c>
      <c r="I9310">
        <v>0</v>
      </c>
      <c r="J9310">
        <v>0</v>
      </c>
      <c r="K9310">
        <v>0</v>
      </c>
      <c r="L9310">
        <v>0</v>
      </c>
      <c r="M9310">
        <v>0</v>
      </c>
      <c r="N9310">
        <v>0</v>
      </c>
      <c r="O9310">
        <v>0</v>
      </c>
      <c r="P9310">
        <v>0</v>
      </c>
      <c r="Q9310">
        <v>0</v>
      </c>
    </row>
    <row r="9311" spans="1:17" x14ac:dyDescent="0.2">
      <c r="A9311" t="s">
        <v>26334</v>
      </c>
      <c r="B9311" t="s">
        <v>84</v>
      </c>
      <c r="C9311" t="s">
        <v>144</v>
      </c>
      <c r="D9311" t="s">
        <v>17025</v>
      </c>
      <c r="E9311" t="s">
        <v>81</v>
      </c>
      <c r="F9311" t="s">
        <v>17019</v>
      </c>
      <c r="G9311">
        <v>5</v>
      </c>
      <c r="H9311">
        <v>0</v>
      </c>
      <c r="I9311">
        <v>0</v>
      </c>
      <c r="J9311">
        <v>0</v>
      </c>
      <c r="K9311">
        <v>0</v>
      </c>
      <c r="L9311">
        <v>0</v>
      </c>
      <c r="M9311">
        <v>0</v>
      </c>
      <c r="N9311">
        <v>0</v>
      </c>
      <c r="O9311">
        <v>0</v>
      </c>
      <c r="P9311">
        <v>0</v>
      </c>
      <c r="Q9311">
        <v>0</v>
      </c>
    </row>
    <row r="9312" spans="1:17" x14ac:dyDescent="0.2">
      <c r="A9312" t="s">
        <v>26335</v>
      </c>
      <c r="B9312" t="s">
        <v>84</v>
      </c>
      <c r="C9312" t="s">
        <v>145</v>
      </c>
      <c r="D9312" t="s">
        <v>17027</v>
      </c>
      <c r="E9312" t="s">
        <v>81</v>
      </c>
      <c r="F9312" t="s">
        <v>17019</v>
      </c>
      <c r="G9312">
        <v>1</v>
      </c>
      <c r="H9312">
        <v>0</v>
      </c>
      <c r="I9312">
        <v>0</v>
      </c>
      <c r="J9312">
        <v>0</v>
      </c>
      <c r="K9312">
        <v>0</v>
      </c>
      <c r="L9312">
        <v>0</v>
      </c>
      <c r="M9312">
        <v>0</v>
      </c>
      <c r="N9312">
        <v>0</v>
      </c>
      <c r="O9312">
        <v>0</v>
      </c>
      <c r="P9312">
        <v>0</v>
      </c>
      <c r="Q9312">
        <v>0</v>
      </c>
    </row>
    <row r="9313" spans="1:17" x14ac:dyDescent="0.2">
      <c r="A9313" t="s">
        <v>26336</v>
      </c>
      <c r="B9313" t="s">
        <v>84</v>
      </c>
      <c r="C9313" t="s">
        <v>145</v>
      </c>
      <c r="D9313" t="s">
        <v>17029</v>
      </c>
      <c r="E9313" t="s">
        <v>79</v>
      </c>
      <c r="F9313" t="s">
        <v>4875</v>
      </c>
      <c r="G9313">
        <v>0</v>
      </c>
      <c r="H9313">
        <v>28</v>
      </c>
      <c r="I9313">
        <v>8</v>
      </c>
      <c r="J9313">
        <v>18</v>
      </c>
      <c r="K9313">
        <v>2</v>
      </c>
      <c r="L9313">
        <v>0</v>
      </c>
      <c r="M9313">
        <v>0</v>
      </c>
      <c r="N9313">
        <v>0</v>
      </c>
      <c r="O9313">
        <v>0</v>
      </c>
      <c r="P9313">
        <v>0</v>
      </c>
      <c r="Q9313">
        <v>0</v>
      </c>
    </row>
    <row r="9314" spans="1:17" x14ac:dyDescent="0.2">
      <c r="A9314" t="s">
        <v>26337</v>
      </c>
      <c r="B9314" t="s">
        <v>84</v>
      </c>
      <c r="C9314" t="s">
        <v>145</v>
      </c>
      <c r="D9314" t="s">
        <v>17029</v>
      </c>
      <c r="E9314" t="s">
        <v>79</v>
      </c>
      <c r="F9314" t="s">
        <v>4877</v>
      </c>
      <c r="G9314">
        <v>0</v>
      </c>
      <c r="H9314">
        <v>28</v>
      </c>
      <c r="I9314">
        <v>7</v>
      </c>
      <c r="J9314">
        <v>18</v>
      </c>
      <c r="K9314">
        <v>1</v>
      </c>
      <c r="L9314">
        <v>2</v>
      </c>
      <c r="M9314">
        <v>0</v>
      </c>
      <c r="N9314">
        <v>0</v>
      </c>
      <c r="O9314">
        <v>0</v>
      </c>
      <c r="P9314">
        <v>0</v>
      </c>
      <c r="Q9314">
        <v>0</v>
      </c>
    </row>
    <row r="9315" spans="1:17" x14ac:dyDescent="0.2">
      <c r="A9315" t="s">
        <v>26338</v>
      </c>
      <c r="B9315" t="s">
        <v>84</v>
      </c>
      <c r="C9315" t="s">
        <v>145</v>
      </c>
      <c r="D9315" t="s">
        <v>17029</v>
      </c>
      <c r="E9315" t="s">
        <v>79</v>
      </c>
      <c r="F9315" t="s">
        <v>4879</v>
      </c>
      <c r="G9315">
        <v>0</v>
      </c>
      <c r="H9315">
        <v>0</v>
      </c>
      <c r="I9315">
        <v>0</v>
      </c>
      <c r="J9315">
        <v>0</v>
      </c>
      <c r="K9315">
        <v>0</v>
      </c>
      <c r="L9315">
        <v>0</v>
      </c>
      <c r="M9315">
        <v>28</v>
      </c>
      <c r="N9315">
        <v>0</v>
      </c>
      <c r="O9315">
        <v>0</v>
      </c>
      <c r="P9315">
        <v>0</v>
      </c>
      <c r="Q9315">
        <v>0</v>
      </c>
    </row>
    <row r="9316" spans="1:17" x14ac:dyDescent="0.2">
      <c r="A9316" t="s">
        <v>26339</v>
      </c>
      <c r="B9316" t="s">
        <v>84</v>
      </c>
      <c r="C9316" t="s">
        <v>145</v>
      </c>
      <c r="D9316" t="s">
        <v>17029</v>
      </c>
      <c r="E9316" t="s">
        <v>79</v>
      </c>
      <c r="F9316" t="s">
        <v>4881</v>
      </c>
      <c r="G9316">
        <v>0</v>
      </c>
      <c r="H9316">
        <v>28</v>
      </c>
      <c r="I9316">
        <v>7</v>
      </c>
      <c r="J9316">
        <v>18</v>
      </c>
      <c r="K9316">
        <v>1</v>
      </c>
      <c r="L9316">
        <v>2</v>
      </c>
      <c r="M9316">
        <v>0</v>
      </c>
      <c r="N9316">
        <v>0</v>
      </c>
      <c r="O9316">
        <v>0</v>
      </c>
      <c r="P9316">
        <v>0</v>
      </c>
      <c r="Q9316">
        <v>0</v>
      </c>
    </row>
    <row r="9317" spans="1:17" x14ac:dyDescent="0.2">
      <c r="A9317" t="s">
        <v>26340</v>
      </c>
      <c r="B9317" t="s">
        <v>84</v>
      </c>
      <c r="C9317" t="s">
        <v>145</v>
      </c>
      <c r="D9317" t="s">
        <v>17029</v>
      </c>
      <c r="E9317" t="s">
        <v>79</v>
      </c>
      <c r="F9317" t="s">
        <v>4883</v>
      </c>
      <c r="G9317">
        <v>0</v>
      </c>
      <c r="H9317">
        <v>28</v>
      </c>
      <c r="I9317">
        <v>7</v>
      </c>
      <c r="J9317">
        <v>18</v>
      </c>
      <c r="K9317">
        <v>1</v>
      </c>
      <c r="L9317">
        <v>2</v>
      </c>
      <c r="M9317">
        <v>0</v>
      </c>
      <c r="N9317">
        <v>0</v>
      </c>
      <c r="O9317">
        <v>0</v>
      </c>
      <c r="P9317">
        <v>0</v>
      </c>
      <c r="Q9317">
        <v>0</v>
      </c>
    </row>
    <row r="9318" spans="1:17" x14ac:dyDescent="0.2">
      <c r="A9318" t="s">
        <v>26341</v>
      </c>
      <c r="B9318" t="s">
        <v>84</v>
      </c>
      <c r="C9318" t="s">
        <v>145</v>
      </c>
      <c r="D9318" t="s">
        <v>17029</v>
      </c>
      <c r="E9318" t="s">
        <v>79</v>
      </c>
      <c r="F9318" t="s">
        <v>4885</v>
      </c>
      <c r="G9318">
        <v>0</v>
      </c>
      <c r="H9318">
        <v>0</v>
      </c>
      <c r="I9318">
        <v>0</v>
      </c>
      <c r="J9318">
        <v>0</v>
      </c>
      <c r="K9318">
        <v>0</v>
      </c>
      <c r="L9318">
        <v>0</v>
      </c>
      <c r="M9318">
        <v>28</v>
      </c>
      <c r="N9318">
        <v>0</v>
      </c>
      <c r="O9318">
        <v>0</v>
      </c>
      <c r="P9318">
        <v>0</v>
      </c>
      <c r="Q9318">
        <v>0</v>
      </c>
    </row>
    <row r="9319" spans="1:17" x14ac:dyDescent="0.2">
      <c r="A9319" t="s">
        <v>26342</v>
      </c>
      <c r="B9319" t="s">
        <v>84</v>
      </c>
      <c r="C9319" t="s">
        <v>145</v>
      </c>
      <c r="D9319" t="s">
        <v>17029</v>
      </c>
      <c r="E9319" t="s">
        <v>79</v>
      </c>
      <c r="F9319" t="s">
        <v>4887</v>
      </c>
      <c r="G9319">
        <v>0</v>
      </c>
      <c r="H9319">
        <v>28</v>
      </c>
      <c r="I9319">
        <v>7</v>
      </c>
      <c r="J9319">
        <v>19</v>
      </c>
      <c r="K9319">
        <v>2</v>
      </c>
      <c r="L9319">
        <v>0</v>
      </c>
      <c r="M9319">
        <v>0</v>
      </c>
      <c r="N9319">
        <v>0</v>
      </c>
      <c r="O9319">
        <v>0</v>
      </c>
      <c r="P9319">
        <v>0</v>
      </c>
      <c r="Q9319">
        <v>0</v>
      </c>
    </row>
    <row r="9320" spans="1:17" x14ac:dyDescent="0.2">
      <c r="A9320" t="s">
        <v>26343</v>
      </c>
      <c r="B9320" t="s">
        <v>84</v>
      </c>
      <c r="C9320" t="s">
        <v>145</v>
      </c>
      <c r="D9320" t="s">
        <v>17029</v>
      </c>
      <c r="E9320" t="s">
        <v>79</v>
      </c>
      <c r="F9320" t="s">
        <v>4889</v>
      </c>
      <c r="G9320">
        <v>0</v>
      </c>
      <c r="H9320">
        <v>0</v>
      </c>
      <c r="I9320">
        <v>0</v>
      </c>
      <c r="J9320">
        <v>0</v>
      </c>
      <c r="K9320">
        <v>0</v>
      </c>
      <c r="L9320">
        <v>0</v>
      </c>
      <c r="M9320">
        <v>28</v>
      </c>
      <c r="N9320">
        <v>0</v>
      </c>
      <c r="O9320">
        <v>0</v>
      </c>
      <c r="P9320">
        <v>0</v>
      </c>
      <c r="Q9320">
        <v>0</v>
      </c>
    </row>
    <row r="9321" spans="1:17" x14ac:dyDescent="0.2">
      <c r="A9321" t="s">
        <v>26344</v>
      </c>
      <c r="B9321" t="s">
        <v>84</v>
      </c>
      <c r="C9321" t="s">
        <v>145</v>
      </c>
      <c r="D9321" t="s">
        <v>17029</v>
      </c>
      <c r="E9321" t="s">
        <v>79</v>
      </c>
      <c r="F9321" t="s">
        <v>4871</v>
      </c>
      <c r="G9321">
        <v>0</v>
      </c>
      <c r="H9321">
        <v>0</v>
      </c>
      <c r="I9321">
        <v>0</v>
      </c>
      <c r="J9321">
        <v>0</v>
      </c>
      <c r="K9321">
        <v>0</v>
      </c>
      <c r="L9321">
        <v>0</v>
      </c>
      <c r="M9321">
        <v>0</v>
      </c>
      <c r="N9321">
        <v>23</v>
      </c>
      <c r="O9321">
        <v>21</v>
      </c>
      <c r="P9321">
        <v>1</v>
      </c>
      <c r="Q9321">
        <v>1</v>
      </c>
    </row>
    <row r="9322" spans="1:17" x14ac:dyDescent="0.2">
      <c r="A9322" t="s">
        <v>26345</v>
      </c>
      <c r="B9322" t="s">
        <v>84</v>
      </c>
      <c r="C9322" t="s">
        <v>145</v>
      </c>
      <c r="D9322" t="s">
        <v>17029</v>
      </c>
      <c r="E9322" t="s">
        <v>79</v>
      </c>
      <c r="F9322" t="s">
        <v>4873</v>
      </c>
      <c r="G9322">
        <v>0</v>
      </c>
      <c r="H9322">
        <v>0</v>
      </c>
      <c r="I9322">
        <v>0</v>
      </c>
      <c r="J9322">
        <v>0</v>
      </c>
      <c r="K9322">
        <v>0</v>
      </c>
      <c r="L9322">
        <v>0</v>
      </c>
      <c r="M9322">
        <v>0</v>
      </c>
      <c r="N9322">
        <v>21</v>
      </c>
      <c r="O9322">
        <v>20</v>
      </c>
      <c r="P9322">
        <v>0</v>
      </c>
      <c r="Q9322">
        <v>1</v>
      </c>
    </row>
    <row r="9323" spans="1:17" x14ac:dyDescent="0.2">
      <c r="A9323" t="s">
        <v>26346</v>
      </c>
      <c r="B9323" t="s">
        <v>84</v>
      </c>
      <c r="C9323" t="s">
        <v>145</v>
      </c>
      <c r="D9323" t="s">
        <v>17029</v>
      </c>
      <c r="E9323" t="s">
        <v>79</v>
      </c>
      <c r="F9323" t="s">
        <v>17019</v>
      </c>
      <c r="G9323">
        <v>28</v>
      </c>
      <c r="H9323">
        <v>0</v>
      </c>
      <c r="I9323">
        <v>0</v>
      </c>
      <c r="J9323">
        <v>0</v>
      </c>
      <c r="K9323">
        <v>0</v>
      </c>
      <c r="L9323">
        <v>0</v>
      </c>
      <c r="M9323">
        <v>0</v>
      </c>
      <c r="N9323">
        <v>0</v>
      </c>
      <c r="O9323">
        <v>0</v>
      </c>
      <c r="P9323">
        <v>0</v>
      </c>
      <c r="Q9323">
        <v>0</v>
      </c>
    </row>
    <row r="9324" spans="1:17" x14ac:dyDescent="0.2">
      <c r="A9324" t="s">
        <v>26347</v>
      </c>
      <c r="B9324" t="s">
        <v>84</v>
      </c>
      <c r="C9324" t="s">
        <v>145</v>
      </c>
      <c r="D9324" t="s">
        <v>17029</v>
      </c>
      <c r="E9324" t="s">
        <v>81</v>
      </c>
      <c r="F9324" t="s">
        <v>4875</v>
      </c>
      <c r="G9324">
        <v>0</v>
      </c>
      <c r="H9324">
        <v>23</v>
      </c>
      <c r="I9324">
        <v>2</v>
      </c>
      <c r="J9324">
        <v>20</v>
      </c>
      <c r="K9324">
        <v>1</v>
      </c>
      <c r="L9324">
        <v>0</v>
      </c>
      <c r="M9324">
        <v>0</v>
      </c>
      <c r="N9324">
        <v>0</v>
      </c>
      <c r="O9324">
        <v>0</v>
      </c>
      <c r="P9324">
        <v>0</v>
      </c>
      <c r="Q9324">
        <v>0</v>
      </c>
    </row>
    <row r="9325" spans="1:17" x14ac:dyDescent="0.2">
      <c r="A9325" t="s">
        <v>26348</v>
      </c>
      <c r="B9325" t="s">
        <v>84</v>
      </c>
      <c r="C9325" t="s">
        <v>145</v>
      </c>
      <c r="D9325" t="s">
        <v>17029</v>
      </c>
      <c r="E9325" t="s">
        <v>81</v>
      </c>
      <c r="F9325" t="s">
        <v>4877</v>
      </c>
      <c r="G9325">
        <v>0</v>
      </c>
      <c r="H9325">
        <v>23</v>
      </c>
      <c r="I9325">
        <v>1</v>
      </c>
      <c r="J9325">
        <v>20</v>
      </c>
      <c r="K9325">
        <v>2</v>
      </c>
      <c r="L9325">
        <v>0</v>
      </c>
      <c r="M9325">
        <v>0</v>
      </c>
      <c r="N9325">
        <v>0</v>
      </c>
      <c r="O9325">
        <v>0</v>
      </c>
      <c r="P9325">
        <v>0</v>
      </c>
      <c r="Q9325">
        <v>0</v>
      </c>
    </row>
    <row r="9326" spans="1:17" x14ac:dyDescent="0.2">
      <c r="A9326" t="s">
        <v>26349</v>
      </c>
      <c r="B9326" t="s">
        <v>84</v>
      </c>
      <c r="C9326" t="s">
        <v>145</v>
      </c>
      <c r="D9326" t="s">
        <v>17029</v>
      </c>
      <c r="E9326" t="s">
        <v>81</v>
      </c>
      <c r="F9326" t="s">
        <v>4879</v>
      </c>
      <c r="G9326">
        <v>0</v>
      </c>
      <c r="H9326">
        <v>0</v>
      </c>
      <c r="I9326">
        <v>0</v>
      </c>
      <c r="J9326">
        <v>0</v>
      </c>
      <c r="K9326">
        <v>0</v>
      </c>
      <c r="L9326">
        <v>0</v>
      </c>
      <c r="M9326">
        <v>23</v>
      </c>
      <c r="N9326">
        <v>0</v>
      </c>
      <c r="O9326">
        <v>0</v>
      </c>
      <c r="P9326">
        <v>0</v>
      </c>
      <c r="Q9326">
        <v>0</v>
      </c>
    </row>
    <row r="9327" spans="1:17" x14ac:dyDescent="0.2">
      <c r="A9327" t="s">
        <v>26350</v>
      </c>
      <c r="B9327" t="s">
        <v>84</v>
      </c>
      <c r="C9327" t="s">
        <v>145</v>
      </c>
      <c r="D9327" t="s">
        <v>17029</v>
      </c>
      <c r="E9327" t="s">
        <v>81</v>
      </c>
      <c r="F9327" t="s">
        <v>4881</v>
      </c>
      <c r="G9327">
        <v>0</v>
      </c>
      <c r="H9327">
        <v>23</v>
      </c>
      <c r="I9327">
        <v>1</v>
      </c>
      <c r="J9327">
        <v>20</v>
      </c>
      <c r="K9327">
        <v>2</v>
      </c>
      <c r="L9327">
        <v>0</v>
      </c>
      <c r="M9327">
        <v>0</v>
      </c>
      <c r="N9327">
        <v>0</v>
      </c>
      <c r="O9327">
        <v>0</v>
      </c>
      <c r="P9327">
        <v>0</v>
      </c>
      <c r="Q9327">
        <v>0</v>
      </c>
    </row>
    <row r="9328" spans="1:17" x14ac:dyDescent="0.2">
      <c r="A9328" t="s">
        <v>26351</v>
      </c>
      <c r="B9328" t="s">
        <v>84</v>
      </c>
      <c r="C9328" t="s">
        <v>145</v>
      </c>
      <c r="D9328" t="s">
        <v>17029</v>
      </c>
      <c r="E9328" t="s">
        <v>81</v>
      </c>
      <c r="F9328" t="s">
        <v>4883</v>
      </c>
      <c r="G9328">
        <v>0</v>
      </c>
      <c r="H9328">
        <v>23</v>
      </c>
      <c r="I9328">
        <v>1</v>
      </c>
      <c r="J9328">
        <v>20</v>
      </c>
      <c r="K9328">
        <v>2</v>
      </c>
      <c r="L9328">
        <v>0</v>
      </c>
      <c r="M9328">
        <v>0</v>
      </c>
      <c r="N9328">
        <v>0</v>
      </c>
      <c r="O9328">
        <v>0</v>
      </c>
      <c r="P9328">
        <v>0</v>
      </c>
      <c r="Q9328">
        <v>0</v>
      </c>
    </row>
    <row r="9329" spans="1:17" x14ac:dyDescent="0.2">
      <c r="A9329" t="s">
        <v>26352</v>
      </c>
      <c r="B9329" t="s">
        <v>84</v>
      </c>
      <c r="C9329" t="s">
        <v>145</v>
      </c>
      <c r="D9329" t="s">
        <v>17029</v>
      </c>
      <c r="E9329" t="s">
        <v>81</v>
      </c>
      <c r="F9329" t="s">
        <v>4885</v>
      </c>
      <c r="G9329">
        <v>0</v>
      </c>
      <c r="H9329">
        <v>0</v>
      </c>
      <c r="I9329">
        <v>0</v>
      </c>
      <c r="J9329">
        <v>0</v>
      </c>
      <c r="K9329">
        <v>0</v>
      </c>
      <c r="L9329">
        <v>0</v>
      </c>
      <c r="M9329">
        <v>23</v>
      </c>
      <c r="N9329">
        <v>0</v>
      </c>
      <c r="O9329">
        <v>0</v>
      </c>
      <c r="P9329">
        <v>0</v>
      </c>
      <c r="Q9329">
        <v>0</v>
      </c>
    </row>
    <row r="9330" spans="1:17" x14ac:dyDescent="0.2">
      <c r="A9330" t="s">
        <v>26353</v>
      </c>
      <c r="B9330" t="s">
        <v>84</v>
      </c>
      <c r="C9330" t="s">
        <v>145</v>
      </c>
      <c r="D9330" t="s">
        <v>17029</v>
      </c>
      <c r="E9330" t="s">
        <v>81</v>
      </c>
      <c r="F9330" t="s">
        <v>4887</v>
      </c>
      <c r="G9330">
        <v>0</v>
      </c>
      <c r="H9330">
        <v>23</v>
      </c>
      <c r="I9330">
        <v>1</v>
      </c>
      <c r="J9330">
        <v>20</v>
      </c>
      <c r="K9330">
        <v>2</v>
      </c>
      <c r="L9330">
        <v>0</v>
      </c>
      <c r="M9330">
        <v>0</v>
      </c>
      <c r="N9330">
        <v>0</v>
      </c>
      <c r="O9330">
        <v>0</v>
      </c>
      <c r="P9330">
        <v>0</v>
      </c>
      <c r="Q9330">
        <v>0</v>
      </c>
    </row>
    <row r="9331" spans="1:17" x14ac:dyDescent="0.2">
      <c r="A9331" t="s">
        <v>26354</v>
      </c>
      <c r="B9331" t="s">
        <v>84</v>
      </c>
      <c r="C9331" t="s">
        <v>145</v>
      </c>
      <c r="D9331" t="s">
        <v>17029</v>
      </c>
      <c r="E9331" t="s">
        <v>81</v>
      </c>
      <c r="F9331" t="s">
        <v>4889</v>
      </c>
      <c r="G9331">
        <v>0</v>
      </c>
      <c r="H9331">
        <v>0</v>
      </c>
      <c r="I9331">
        <v>0</v>
      </c>
      <c r="J9331">
        <v>0</v>
      </c>
      <c r="K9331">
        <v>0</v>
      </c>
      <c r="L9331">
        <v>0</v>
      </c>
      <c r="M9331">
        <v>23</v>
      </c>
      <c r="N9331">
        <v>0</v>
      </c>
      <c r="O9331">
        <v>0</v>
      </c>
      <c r="P9331">
        <v>0</v>
      </c>
      <c r="Q9331">
        <v>0</v>
      </c>
    </row>
    <row r="9332" spans="1:17" x14ac:dyDescent="0.2">
      <c r="A9332" t="s">
        <v>26355</v>
      </c>
      <c r="B9332" t="s">
        <v>84</v>
      </c>
      <c r="C9332" t="s">
        <v>145</v>
      </c>
      <c r="D9332" t="s">
        <v>17029</v>
      </c>
      <c r="E9332" t="s">
        <v>81</v>
      </c>
      <c r="F9332" t="s">
        <v>4871</v>
      </c>
      <c r="G9332">
        <v>0</v>
      </c>
      <c r="H9332">
        <v>0</v>
      </c>
      <c r="I9332">
        <v>0</v>
      </c>
      <c r="J9332">
        <v>0</v>
      </c>
      <c r="K9332">
        <v>0</v>
      </c>
      <c r="L9332">
        <v>0</v>
      </c>
      <c r="M9332">
        <v>0</v>
      </c>
      <c r="N9332">
        <v>17</v>
      </c>
      <c r="O9332">
        <v>16</v>
      </c>
      <c r="P9332">
        <v>1</v>
      </c>
      <c r="Q9332">
        <v>0</v>
      </c>
    </row>
    <row r="9333" spans="1:17" x14ac:dyDescent="0.2">
      <c r="A9333" t="s">
        <v>26356</v>
      </c>
      <c r="B9333" t="s">
        <v>84</v>
      </c>
      <c r="C9333" t="s">
        <v>145</v>
      </c>
      <c r="D9333" t="s">
        <v>17029</v>
      </c>
      <c r="E9333" t="s">
        <v>81</v>
      </c>
      <c r="F9333" t="s">
        <v>4873</v>
      </c>
      <c r="G9333">
        <v>0</v>
      </c>
      <c r="H9333">
        <v>0</v>
      </c>
      <c r="I9333">
        <v>0</v>
      </c>
      <c r="J9333">
        <v>0</v>
      </c>
      <c r="K9333">
        <v>0</v>
      </c>
      <c r="L9333">
        <v>0</v>
      </c>
      <c r="M9333">
        <v>0</v>
      </c>
      <c r="N9333">
        <v>15</v>
      </c>
      <c r="O9333">
        <v>14</v>
      </c>
      <c r="P9333">
        <v>1</v>
      </c>
      <c r="Q9333">
        <v>0</v>
      </c>
    </row>
    <row r="9334" spans="1:17" x14ac:dyDescent="0.2">
      <c r="A9334" t="s">
        <v>26357</v>
      </c>
      <c r="B9334" t="s">
        <v>84</v>
      </c>
      <c r="C9334" t="s">
        <v>145</v>
      </c>
      <c r="D9334" t="s">
        <v>17029</v>
      </c>
      <c r="E9334" t="s">
        <v>81</v>
      </c>
      <c r="F9334" t="s">
        <v>17019</v>
      </c>
      <c r="G9334">
        <v>23</v>
      </c>
      <c r="H9334">
        <v>0</v>
      </c>
      <c r="I9334">
        <v>0</v>
      </c>
      <c r="J9334">
        <v>0</v>
      </c>
      <c r="K9334">
        <v>0</v>
      </c>
      <c r="L9334">
        <v>0</v>
      </c>
      <c r="M9334">
        <v>0</v>
      </c>
      <c r="N9334">
        <v>0</v>
      </c>
      <c r="O9334">
        <v>0</v>
      </c>
      <c r="P9334">
        <v>0</v>
      </c>
      <c r="Q9334">
        <v>0</v>
      </c>
    </row>
    <row r="9335" spans="1:17" x14ac:dyDescent="0.2">
      <c r="A9335" t="s">
        <v>26358</v>
      </c>
      <c r="B9335" t="s">
        <v>84</v>
      </c>
      <c r="C9335" t="s">
        <v>145</v>
      </c>
      <c r="D9335" t="s">
        <v>17021</v>
      </c>
      <c r="E9335" t="s">
        <v>79</v>
      </c>
      <c r="F9335" t="s">
        <v>17022</v>
      </c>
      <c r="G9335">
        <v>0</v>
      </c>
      <c r="H9335">
        <v>0</v>
      </c>
      <c r="I9335">
        <v>0</v>
      </c>
      <c r="J9335">
        <v>0</v>
      </c>
      <c r="K9335">
        <v>0</v>
      </c>
      <c r="L9335">
        <v>0</v>
      </c>
      <c r="M9335">
        <v>0</v>
      </c>
      <c r="N9335">
        <v>1</v>
      </c>
      <c r="O9335">
        <v>0</v>
      </c>
      <c r="P9335">
        <v>1</v>
      </c>
      <c r="Q9335">
        <v>0</v>
      </c>
    </row>
    <row r="9336" spans="1:17" x14ac:dyDescent="0.2">
      <c r="A9336" t="s">
        <v>26359</v>
      </c>
      <c r="B9336" t="s">
        <v>84</v>
      </c>
      <c r="C9336" t="s">
        <v>145</v>
      </c>
      <c r="D9336" t="s">
        <v>17021</v>
      </c>
      <c r="E9336" t="s">
        <v>79</v>
      </c>
      <c r="F9336" t="s">
        <v>17019</v>
      </c>
      <c r="G9336">
        <v>1</v>
      </c>
      <c r="H9336">
        <v>0</v>
      </c>
      <c r="I9336">
        <v>0</v>
      </c>
      <c r="J9336">
        <v>0</v>
      </c>
      <c r="K9336">
        <v>0</v>
      </c>
      <c r="L9336">
        <v>0</v>
      </c>
      <c r="M9336">
        <v>0</v>
      </c>
      <c r="N9336">
        <v>0</v>
      </c>
      <c r="O9336">
        <v>0</v>
      </c>
      <c r="P9336">
        <v>0</v>
      </c>
      <c r="Q9336">
        <v>0</v>
      </c>
    </row>
    <row r="9337" spans="1:17" x14ac:dyDescent="0.2">
      <c r="A9337" t="s">
        <v>26360</v>
      </c>
      <c r="B9337" t="s">
        <v>84</v>
      </c>
      <c r="C9337" t="s">
        <v>145</v>
      </c>
      <c r="D9337" t="s">
        <v>17021</v>
      </c>
      <c r="E9337" t="s">
        <v>81</v>
      </c>
      <c r="F9337" t="s">
        <v>17022</v>
      </c>
      <c r="G9337">
        <v>0</v>
      </c>
      <c r="H9337">
        <v>0</v>
      </c>
      <c r="I9337">
        <v>0</v>
      </c>
      <c r="J9337">
        <v>0</v>
      </c>
      <c r="K9337">
        <v>0</v>
      </c>
      <c r="L9337">
        <v>0</v>
      </c>
      <c r="M9337">
        <v>0</v>
      </c>
      <c r="N9337">
        <v>3</v>
      </c>
      <c r="O9337">
        <v>2</v>
      </c>
      <c r="P9337">
        <v>0</v>
      </c>
      <c r="Q9337">
        <v>1</v>
      </c>
    </row>
    <row r="9338" spans="1:17" x14ac:dyDescent="0.2">
      <c r="A9338" t="s">
        <v>26361</v>
      </c>
      <c r="B9338" t="s">
        <v>84</v>
      </c>
      <c r="C9338" t="s">
        <v>145</v>
      </c>
      <c r="D9338" t="s">
        <v>17021</v>
      </c>
      <c r="E9338" t="s">
        <v>81</v>
      </c>
      <c r="F9338" t="s">
        <v>17019</v>
      </c>
      <c r="G9338">
        <v>3</v>
      </c>
      <c r="H9338">
        <v>0</v>
      </c>
      <c r="I9338">
        <v>0</v>
      </c>
      <c r="J9338">
        <v>0</v>
      </c>
      <c r="K9338">
        <v>0</v>
      </c>
      <c r="L9338">
        <v>0</v>
      </c>
      <c r="M9338">
        <v>0</v>
      </c>
      <c r="N9338">
        <v>0</v>
      </c>
      <c r="O9338">
        <v>0</v>
      </c>
      <c r="P9338">
        <v>0</v>
      </c>
      <c r="Q9338">
        <v>0</v>
      </c>
    </row>
    <row r="9339" spans="1:17" x14ac:dyDescent="0.2">
      <c r="A9339" t="s">
        <v>26362</v>
      </c>
      <c r="B9339" t="s">
        <v>84</v>
      </c>
      <c r="C9339" t="s">
        <v>145</v>
      </c>
      <c r="D9339" t="s">
        <v>17025</v>
      </c>
      <c r="E9339" t="s">
        <v>79</v>
      </c>
      <c r="F9339" t="s">
        <v>17019</v>
      </c>
      <c r="G9339">
        <v>2</v>
      </c>
      <c r="H9339">
        <v>0</v>
      </c>
      <c r="I9339">
        <v>0</v>
      </c>
      <c r="J9339">
        <v>0</v>
      </c>
      <c r="K9339">
        <v>0</v>
      </c>
      <c r="L9339">
        <v>0</v>
      </c>
      <c r="M9339">
        <v>0</v>
      </c>
      <c r="N9339">
        <v>0</v>
      </c>
      <c r="O9339">
        <v>0</v>
      </c>
      <c r="P9339">
        <v>0</v>
      </c>
      <c r="Q9339">
        <v>0</v>
      </c>
    </row>
    <row r="9340" spans="1:17" x14ac:dyDescent="0.2">
      <c r="A9340" t="s">
        <v>26363</v>
      </c>
      <c r="B9340" t="s">
        <v>84</v>
      </c>
      <c r="C9340" t="s">
        <v>146</v>
      </c>
      <c r="D9340" t="s">
        <v>17027</v>
      </c>
      <c r="E9340" t="s">
        <v>79</v>
      </c>
      <c r="F9340" t="s">
        <v>17019</v>
      </c>
      <c r="G9340">
        <v>4</v>
      </c>
      <c r="H9340">
        <v>0</v>
      </c>
      <c r="I9340">
        <v>0</v>
      </c>
      <c r="J9340">
        <v>0</v>
      </c>
      <c r="K9340">
        <v>0</v>
      </c>
      <c r="L9340">
        <v>0</v>
      </c>
      <c r="M9340">
        <v>0</v>
      </c>
      <c r="N9340">
        <v>0</v>
      </c>
      <c r="O9340">
        <v>0</v>
      </c>
      <c r="P9340">
        <v>0</v>
      </c>
      <c r="Q9340">
        <v>0</v>
      </c>
    </row>
    <row r="9341" spans="1:17" x14ac:dyDescent="0.2">
      <c r="A9341" t="s">
        <v>26364</v>
      </c>
      <c r="B9341" t="s">
        <v>84</v>
      </c>
      <c r="C9341" t="s">
        <v>146</v>
      </c>
      <c r="D9341" t="s">
        <v>17027</v>
      </c>
      <c r="E9341" t="s">
        <v>81</v>
      </c>
      <c r="F9341" t="s">
        <v>17019</v>
      </c>
      <c r="G9341">
        <v>7</v>
      </c>
      <c r="H9341">
        <v>0</v>
      </c>
      <c r="I9341">
        <v>0</v>
      </c>
      <c r="J9341">
        <v>0</v>
      </c>
      <c r="K9341">
        <v>0</v>
      </c>
      <c r="L9341">
        <v>0</v>
      </c>
      <c r="M9341">
        <v>0</v>
      </c>
      <c r="N9341">
        <v>0</v>
      </c>
      <c r="O9341">
        <v>0</v>
      </c>
      <c r="P9341">
        <v>0</v>
      </c>
      <c r="Q9341">
        <v>0</v>
      </c>
    </row>
    <row r="9342" spans="1:17" x14ac:dyDescent="0.2">
      <c r="A9342" t="s">
        <v>26365</v>
      </c>
      <c r="B9342" t="s">
        <v>84</v>
      </c>
      <c r="C9342" t="s">
        <v>146</v>
      </c>
      <c r="D9342" t="s">
        <v>17029</v>
      </c>
      <c r="E9342" t="s">
        <v>79</v>
      </c>
      <c r="F9342" t="s">
        <v>4875</v>
      </c>
      <c r="G9342">
        <v>0</v>
      </c>
      <c r="H9342">
        <v>21</v>
      </c>
      <c r="I9342">
        <v>3</v>
      </c>
      <c r="J9342">
        <v>16</v>
      </c>
      <c r="K9342">
        <v>1</v>
      </c>
      <c r="L9342">
        <v>1</v>
      </c>
      <c r="M9342">
        <v>0</v>
      </c>
      <c r="N9342">
        <v>0</v>
      </c>
      <c r="O9342">
        <v>0</v>
      </c>
      <c r="P9342">
        <v>0</v>
      </c>
      <c r="Q9342">
        <v>0</v>
      </c>
    </row>
    <row r="9343" spans="1:17" x14ac:dyDescent="0.2">
      <c r="A9343" t="s">
        <v>26366</v>
      </c>
      <c r="B9343" t="s">
        <v>84</v>
      </c>
      <c r="C9343" t="s">
        <v>146</v>
      </c>
      <c r="D9343" t="s">
        <v>17029</v>
      </c>
      <c r="E9343" t="s">
        <v>79</v>
      </c>
      <c r="F9343" t="s">
        <v>4877</v>
      </c>
      <c r="G9343">
        <v>0</v>
      </c>
      <c r="H9343">
        <v>21</v>
      </c>
      <c r="I9343">
        <v>2</v>
      </c>
      <c r="J9343">
        <v>17</v>
      </c>
      <c r="K9343">
        <v>0</v>
      </c>
      <c r="L9343">
        <v>2</v>
      </c>
      <c r="M9343">
        <v>0</v>
      </c>
      <c r="N9343">
        <v>0</v>
      </c>
      <c r="O9343">
        <v>0</v>
      </c>
      <c r="P9343">
        <v>0</v>
      </c>
      <c r="Q9343">
        <v>0</v>
      </c>
    </row>
    <row r="9344" spans="1:17" x14ac:dyDescent="0.2">
      <c r="A9344" t="s">
        <v>26367</v>
      </c>
      <c r="B9344" t="s">
        <v>84</v>
      </c>
      <c r="C9344" t="s">
        <v>146</v>
      </c>
      <c r="D9344" t="s">
        <v>17029</v>
      </c>
      <c r="E9344" t="s">
        <v>79</v>
      </c>
      <c r="F9344" t="s">
        <v>4879</v>
      </c>
      <c r="G9344">
        <v>0</v>
      </c>
      <c r="H9344">
        <v>0</v>
      </c>
      <c r="I9344">
        <v>0</v>
      </c>
      <c r="J9344">
        <v>0</v>
      </c>
      <c r="K9344">
        <v>0</v>
      </c>
      <c r="L9344">
        <v>0</v>
      </c>
      <c r="M9344">
        <v>21</v>
      </c>
      <c r="N9344">
        <v>0</v>
      </c>
      <c r="O9344">
        <v>0</v>
      </c>
      <c r="P9344">
        <v>0</v>
      </c>
      <c r="Q9344">
        <v>0</v>
      </c>
    </row>
    <row r="9345" spans="1:17" x14ac:dyDescent="0.2">
      <c r="A9345" t="s">
        <v>26368</v>
      </c>
      <c r="B9345" t="s">
        <v>84</v>
      </c>
      <c r="C9345" t="s">
        <v>146</v>
      </c>
      <c r="D9345" t="s">
        <v>17029</v>
      </c>
      <c r="E9345" t="s">
        <v>79</v>
      </c>
      <c r="F9345" t="s">
        <v>4881</v>
      </c>
      <c r="G9345">
        <v>0</v>
      </c>
      <c r="H9345">
        <v>21</v>
      </c>
      <c r="I9345">
        <v>2</v>
      </c>
      <c r="J9345">
        <v>17</v>
      </c>
      <c r="K9345">
        <v>0</v>
      </c>
      <c r="L9345">
        <v>2</v>
      </c>
      <c r="M9345">
        <v>0</v>
      </c>
      <c r="N9345">
        <v>0</v>
      </c>
      <c r="O9345">
        <v>0</v>
      </c>
      <c r="P9345">
        <v>0</v>
      </c>
      <c r="Q9345">
        <v>0</v>
      </c>
    </row>
    <row r="9346" spans="1:17" x14ac:dyDescent="0.2">
      <c r="A9346" t="s">
        <v>26369</v>
      </c>
      <c r="B9346" t="s">
        <v>84</v>
      </c>
      <c r="C9346" t="s">
        <v>146</v>
      </c>
      <c r="D9346" t="s">
        <v>17029</v>
      </c>
      <c r="E9346" t="s">
        <v>79</v>
      </c>
      <c r="F9346" t="s">
        <v>4883</v>
      </c>
      <c r="G9346">
        <v>0</v>
      </c>
      <c r="H9346">
        <v>21</v>
      </c>
      <c r="I9346">
        <v>2</v>
      </c>
      <c r="J9346">
        <v>17</v>
      </c>
      <c r="K9346">
        <v>0</v>
      </c>
      <c r="L9346">
        <v>2</v>
      </c>
      <c r="M9346">
        <v>0</v>
      </c>
      <c r="N9346">
        <v>0</v>
      </c>
      <c r="O9346">
        <v>0</v>
      </c>
      <c r="P9346">
        <v>0</v>
      </c>
      <c r="Q9346">
        <v>0</v>
      </c>
    </row>
    <row r="9347" spans="1:17" x14ac:dyDescent="0.2">
      <c r="A9347" t="s">
        <v>26370</v>
      </c>
      <c r="B9347" t="s">
        <v>84</v>
      </c>
      <c r="C9347" t="s">
        <v>146</v>
      </c>
      <c r="D9347" t="s">
        <v>17029</v>
      </c>
      <c r="E9347" t="s">
        <v>79</v>
      </c>
      <c r="F9347" t="s">
        <v>4885</v>
      </c>
      <c r="G9347">
        <v>0</v>
      </c>
      <c r="H9347">
        <v>0</v>
      </c>
      <c r="I9347">
        <v>0</v>
      </c>
      <c r="J9347">
        <v>0</v>
      </c>
      <c r="K9347">
        <v>0</v>
      </c>
      <c r="L9347">
        <v>0</v>
      </c>
      <c r="M9347">
        <v>21</v>
      </c>
      <c r="N9347">
        <v>0</v>
      </c>
      <c r="O9347">
        <v>0</v>
      </c>
      <c r="P9347">
        <v>0</v>
      </c>
      <c r="Q9347">
        <v>0</v>
      </c>
    </row>
    <row r="9348" spans="1:17" x14ac:dyDescent="0.2">
      <c r="A9348" t="s">
        <v>26371</v>
      </c>
      <c r="B9348" t="s">
        <v>84</v>
      </c>
      <c r="C9348" t="s">
        <v>146</v>
      </c>
      <c r="D9348" t="s">
        <v>17029</v>
      </c>
      <c r="E9348" t="s">
        <v>79</v>
      </c>
      <c r="F9348" t="s">
        <v>4887</v>
      </c>
      <c r="G9348">
        <v>0</v>
      </c>
      <c r="H9348">
        <v>21</v>
      </c>
      <c r="I9348">
        <v>2</v>
      </c>
      <c r="J9348">
        <v>17</v>
      </c>
      <c r="K9348">
        <v>1</v>
      </c>
      <c r="L9348">
        <v>1</v>
      </c>
      <c r="M9348">
        <v>0</v>
      </c>
      <c r="N9348">
        <v>0</v>
      </c>
      <c r="O9348">
        <v>0</v>
      </c>
      <c r="P9348">
        <v>0</v>
      </c>
      <c r="Q9348">
        <v>0</v>
      </c>
    </row>
    <row r="9349" spans="1:17" x14ac:dyDescent="0.2">
      <c r="A9349" t="s">
        <v>26372</v>
      </c>
      <c r="B9349" t="s">
        <v>84</v>
      </c>
      <c r="C9349" t="s">
        <v>146</v>
      </c>
      <c r="D9349" t="s">
        <v>17029</v>
      </c>
      <c r="E9349" t="s">
        <v>79</v>
      </c>
      <c r="F9349" t="s">
        <v>4889</v>
      </c>
      <c r="G9349">
        <v>0</v>
      </c>
      <c r="H9349">
        <v>0</v>
      </c>
      <c r="I9349">
        <v>0</v>
      </c>
      <c r="J9349">
        <v>0</v>
      </c>
      <c r="K9349">
        <v>0</v>
      </c>
      <c r="L9349">
        <v>0</v>
      </c>
      <c r="M9349">
        <v>21</v>
      </c>
      <c r="N9349">
        <v>0</v>
      </c>
      <c r="O9349">
        <v>0</v>
      </c>
      <c r="P9349">
        <v>0</v>
      </c>
      <c r="Q9349">
        <v>0</v>
      </c>
    </row>
    <row r="9350" spans="1:17" x14ac:dyDescent="0.2">
      <c r="A9350" t="s">
        <v>26373</v>
      </c>
      <c r="B9350" t="s">
        <v>84</v>
      </c>
      <c r="C9350" t="s">
        <v>146</v>
      </c>
      <c r="D9350" t="s">
        <v>17029</v>
      </c>
      <c r="E9350" t="s">
        <v>79</v>
      </c>
      <c r="F9350" t="s">
        <v>4871</v>
      </c>
      <c r="G9350">
        <v>0</v>
      </c>
      <c r="H9350">
        <v>0</v>
      </c>
      <c r="I9350">
        <v>0</v>
      </c>
      <c r="J9350">
        <v>0</v>
      </c>
      <c r="K9350">
        <v>0</v>
      </c>
      <c r="L9350">
        <v>0</v>
      </c>
      <c r="M9350">
        <v>0</v>
      </c>
      <c r="N9350">
        <v>16</v>
      </c>
      <c r="O9350">
        <v>15</v>
      </c>
      <c r="P9350">
        <v>0</v>
      </c>
      <c r="Q9350">
        <v>1</v>
      </c>
    </row>
    <row r="9351" spans="1:17" x14ac:dyDescent="0.2">
      <c r="A9351" t="s">
        <v>26374</v>
      </c>
      <c r="B9351" t="s">
        <v>84</v>
      </c>
      <c r="C9351" t="s">
        <v>146</v>
      </c>
      <c r="D9351" t="s">
        <v>17029</v>
      </c>
      <c r="E9351" t="s">
        <v>79</v>
      </c>
      <c r="F9351" t="s">
        <v>4873</v>
      </c>
      <c r="G9351">
        <v>0</v>
      </c>
      <c r="H9351">
        <v>0</v>
      </c>
      <c r="I9351">
        <v>0</v>
      </c>
      <c r="J9351">
        <v>0</v>
      </c>
      <c r="K9351">
        <v>0</v>
      </c>
      <c r="L9351">
        <v>0</v>
      </c>
      <c r="M9351">
        <v>0</v>
      </c>
      <c r="N9351">
        <v>12</v>
      </c>
      <c r="O9351">
        <v>11</v>
      </c>
      <c r="P9351">
        <v>0</v>
      </c>
      <c r="Q9351">
        <v>1</v>
      </c>
    </row>
    <row r="9352" spans="1:17" x14ac:dyDescent="0.2">
      <c r="A9352" t="s">
        <v>26375</v>
      </c>
      <c r="B9352" t="s">
        <v>84</v>
      </c>
      <c r="C9352" t="s">
        <v>146</v>
      </c>
      <c r="D9352" t="s">
        <v>17029</v>
      </c>
      <c r="E9352" t="s">
        <v>79</v>
      </c>
      <c r="F9352" t="s">
        <v>17019</v>
      </c>
      <c r="G9352">
        <v>21</v>
      </c>
      <c r="H9352">
        <v>0</v>
      </c>
      <c r="I9352">
        <v>0</v>
      </c>
      <c r="J9352">
        <v>0</v>
      </c>
      <c r="K9352">
        <v>0</v>
      </c>
      <c r="L9352">
        <v>0</v>
      </c>
      <c r="M9352">
        <v>0</v>
      </c>
      <c r="N9352">
        <v>0</v>
      </c>
      <c r="O9352">
        <v>0</v>
      </c>
      <c r="P9352">
        <v>0</v>
      </c>
      <c r="Q9352">
        <v>0</v>
      </c>
    </row>
    <row r="9353" spans="1:17" x14ac:dyDescent="0.2">
      <c r="A9353" t="s">
        <v>26376</v>
      </c>
      <c r="B9353" t="s">
        <v>84</v>
      </c>
      <c r="C9353" t="s">
        <v>146</v>
      </c>
      <c r="D9353" t="s">
        <v>17029</v>
      </c>
      <c r="E9353" t="s">
        <v>81</v>
      </c>
      <c r="F9353" t="s">
        <v>4875</v>
      </c>
      <c r="G9353">
        <v>0</v>
      </c>
      <c r="H9353">
        <v>21</v>
      </c>
      <c r="I9353">
        <v>4</v>
      </c>
      <c r="J9353">
        <v>12</v>
      </c>
      <c r="K9353">
        <v>1</v>
      </c>
      <c r="L9353">
        <v>4</v>
      </c>
      <c r="M9353">
        <v>0</v>
      </c>
      <c r="N9353">
        <v>0</v>
      </c>
      <c r="O9353">
        <v>0</v>
      </c>
      <c r="P9353">
        <v>0</v>
      </c>
      <c r="Q9353">
        <v>0</v>
      </c>
    </row>
    <row r="9354" spans="1:17" x14ac:dyDescent="0.2">
      <c r="A9354" t="s">
        <v>26377</v>
      </c>
      <c r="B9354" t="s">
        <v>84</v>
      </c>
      <c r="C9354" t="s">
        <v>146</v>
      </c>
      <c r="D9354" t="s">
        <v>17029</v>
      </c>
      <c r="E9354" t="s">
        <v>81</v>
      </c>
      <c r="F9354" t="s">
        <v>4877</v>
      </c>
      <c r="G9354">
        <v>0</v>
      </c>
      <c r="H9354">
        <v>21</v>
      </c>
      <c r="I9354">
        <v>2</v>
      </c>
      <c r="J9354">
        <v>14</v>
      </c>
      <c r="K9354">
        <v>1</v>
      </c>
      <c r="L9354">
        <v>4</v>
      </c>
      <c r="M9354">
        <v>0</v>
      </c>
      <c r="N9354">
        <v>0</v>
      </c>
      <c r="O9354">
        <v>0</v>
      </c>
      <c r="P9354">
        <v>0</v>
      </c>
      <c r="Q9354">
        <v>0</v>
      </c>
    </row>
    <row r="9355" spans="1:17" x14ac:dyDescent="0.2">
      <c r="A9355" t="s">
        <v>26378</v>
      </c>
      <c r="B9355" t="s">
        <v>84</v>
      </c>
      <c r="C9355" t="s">
        <v>146</v>
      </c>
      <c r="D9355" t="s">
        <v>17029</v>
      </c>
      <c r="E9355" t="s">
        <v>81</v>
      </c>
      <c r="F9355" t="s">
        <v>4879</v>
      </c>
      <c r="G9355">
        <v>0</v>
      </c>
      <c r="H9355">
        <v>0</v>
      </c>
      <c r="I9355">
        <v>0</v>
      </c>
      <c r="J9355">
        <v>0</v>
      </c>
      <c r="K9355">
        <v>0</v>
      </c>
      <c r="L9355">
        <v>0</v>
      </c>
      <c r="M9355">
        <v>21</v>
      </c>
      <c r="N9355">
        <v>0</v>
      </c>
      <c r="O9355">
        <v>0</v>
      </c>
      <c r="P9355">
        <v>0</v>
      </c>
      <c r="Q9355">
        <v>0</v>
      </c>
    </row>
    <row r="9356" spans="1:17" x14ac:dyDescent="0.2">
      <c r="A9356" t="s">
        <v>26379</v>
      </c>
      <c r="B9356" t="s">
        <v>84</v>
      </c>
      <c r="C9356" t="s">
        <v>146</v>
      </c>
      <c r="D9356" t="s">
        <v>17029</v>
      </c>
      <c r="E9356" t="s">
        <v>81</v>
      </c>
      <c r="F9356" t="s">
        <v>4881</v>
      </c>
      <c r="G9356">
        <v>0</v>
      </c>
      <c r="H9356">
        <v>21</v>
      </c>
      <c r="I9356">
        <v>2</v>
      </c>
      <c r="J9356">
        <v>14</v>
      </c>
      <c r="K9356">
        <v>1</v>
      </c>
      <c r="L9356">
        <v>4</v>
      </c>
      <c r="M9356">
        <v>0</v>
      </c>
      <c r="N9356">
        <v>0</v>
      </c>
      <c r="O9356">
        <v>0</v>
      </c>
      <c r="P9356">
        <v>0</v>
      </c>
      <c r="Q9356">
        <v>0</v>
      </c>
    </row>
    <row r="9357" spans="1:17" x14ac:dyDescent="0.2">
      <c r="A9357" t="s">
        <v>26380</v>
      </c>
      <c r="B9357" t="s">
        <v>84</v>
      </c>
      <c r="C9357" t="s">
        <v>146</v>
      </c>
      <c r="D9357" t="s">
        <v>17029</v>
      </c>
      <c r="E9357" t="s">
        <v>81</v>
      </c>
      <c r="F9357" t="s">
        <v>4883</v>
      </c>
      <c r="G9357">
        <v>0</v>
      </c>
      <c r="H9357">
        <v>21</v>
      </c>
      <c r="I9357">
        <v>3</v>
      </c>
      <c r="J9357">
        <v>13</v>
      </c>
      <c r="K9357">
        <v>1</v>
      </c>
      <c r="L9357">
        <v>4</v>
      </c>
      <c r="M9357">
        <v>0</v>
      </c>
      <c r="N9357">
        <v>0</v>
      </c>
      <c r="O9357">
        <v>0</v>
      </c>
      <c r="P9357">
        <v>0</v>
      </c>
      <c r="Q9357">
        <v>0</v>
      </c>
    </row>
    <row r="9358" spans="1:17" x14ac:dyDescent="0.2">
      <c r="A9358" t="s">
        <v>26381</v>
      </c>
      <c r="B9358" t="s">
        <v>84</v>
      </c>
      <c r="C9358" t="s">
        <v>146</v>
      </c>
      <c r="D9358" t="s">
        <v>17029</v>
      </c>
      <c r="E9358" t="s">
        <v>81</v>
      </c>
      <c r="F9358" t="s">
        <v>4885</v>
      </c>
      <c r="G9358">
        <v>0</v>
      </c>
      <c r="H9358">
        <v>0</v>
      </c>
      <c r="I9358">
        <v>0</v>
      </c>
      <c r="J9358">
        <v>0</v>
      </c>
      <c r="K9358">
        <v>0</v>
      </c>
      <c r="L9358">
        <v>0</v>
      </c>
      <c r="M9358">
        <v>21</v>
      </c>
      <c r="N9358">
        <v>0</v>
      </c>
      <c r="O9358">
        <v>0</v>
      </c>
      <c r="P9358">
        <v>0</v>
      </c>
      <c r="Q9358">
        <v>0</v>
      </c>
    </row>
    <row r="9359" spans="1:17" x14ac:dyDescent="0.2">
      <c r="A9359" t="s">
        <v>26382</v>
      </c>
      <c r="B9359" t="s">
        <v>84</v>
      </c>
      <c r="C9359" t="s">
        <v>146</v>
      </c>
      <c r="D9359" t="s">
        <v>17029</v>
      </c>
      <c r="E9359" t="s">
        <v>81</v>
      </c>
      <c r="F9359" t="s">
        <v>4887</v>
      </c>
      <c r="G9359">
        <v>0</v>
      </c>
      <c r="H9359">
        <v>21</v>
      </c>
      <c r="I9359">
        <v>2</v>
      </c>
      <c r="J9359">
        <v>14</v>
      </c>
      <c r="K9359">
        <v>1</v>
      </c>
      <c r="L9359">
        <v>4</v>
      </c>
      <c r="M9359">
        <v>0</v>
      </c>
      <c r="N9359">
        <v>0</v>
      </c>
      <c r="O9359">
        <v>0</v>
      </c>
      <c r="P9359">
        <v>0</v>
      </c>
      <c r="Q9359">
        <v>0</v>
      </c>
    </row>
    <row r="9360" spans="1:17" x14ac:dyDescent="0.2">
      <c r="A9360" t="s">
        <v>26383</v>
      </c>
      <c r="B9360" t="s">
        <v>84</v>
      </c>
      <c r="C9360" t="s">
        <v>146</v>
      </c>
      <c r="D9360" t="s">
        <v>17029</v>
      </c>
      <c r="E9360" t="s">
        <v>81</v>
      </c>
      <c r="F9360" t="s">
        <v>4889</v>
      </c>
      <c r="G9360">
        <v>0</v>
      </c>
      <c r="H9360">
        <v>0</v>
      </c>
      <c r="I9360">
        <v>0</v>
      </c>
      <c r="J9360">
        <v>0</v>
      </c>
      <c r="K9360">
        <v>0</v>
      </c>
      <c r="L9360">
        <v>0</v>
      </c>
      <c r="M9360">
        <v>21</v>
      </c>
      <c r="N9360">
        <v>0</v>
      </c>
      <c r="O9360">
        <v>0</v>
      </c>
      <c r="P9360">
        <v>0</v>
      </c>
      <c r="Q9360">
        <v>0</v>
      </c>
    </row>
    <row r="9361" spans="1:17" x14ac:dyDescent="0.2">
      <c r="A9361" t="s">
        <v>26384</v>
      </c>
      <c r="B9361" t="s">
        <v>84</v>
      </c>
      <c r="C9361" t="s">
        <v>146</v>
      </c>
      <c r="D9361" t="s">
        <v>17029</v>
      </c>
      <c r="E9361" t="s">
        <v>81</v>
      </c>
      <c r="F9361" t="s">
        <v>4871</v>
      </c>
      <c r="G9361">
        <v>0</v>
      </c>
      <c r="H9361">
        <v>0</v>
      </c>
      <c r="I9361">
        <v>0</v>
      </c>
      <c r="J9361">
        <v>0</v>
      </c>
      <c r="K9361">
        <v>0</v>
      </c>
      <c r="L9361">
        <v>0</v>
      </c>
      <c r="M9361">
        <v>0</v>
      </c>
      <c r="N9361">
        <v>19</v>
      </c>
      <c r="O9361">
        <v>15</v>
      </c>
      <c r="P9361">
        <v>2</v>
      </c>
      <c r="Q9361">
        <v>2</v>
      </c>
    </row>
    <row r="9362" spans="1:17" x14ac:dyDescent="0.2">
      <c r="A9362" t="s">
        <v>26385</v>
      </c>
      <c r="B9362" t="s">
        <v>84</v>
      </c>
      <c r="C9362" t="s">
        <v>146</v>
      </c>
      <c r="D9362" t="s">
        <v>17029</v>
      </c>
      <c r="E9362" t="s">
        <v>81</v>
      </c>
      <c r="F9362" t="s">
        <v>4873</v>
      </c>
      <c r="G9362">
        <v>0</v>
      </c>
      <c r="H9362">
        <v>0</v>
      </c>
      <c r="I9362">
        <v>0</v>
      </c>
      <c r="J9362">
        <v>0</v>
      </c>
      <c r="K9362">
        <v>0</v>
      </c>
      <c r="L9362">
        <v>0</v>
      </c>
      <c r="M9362">
        <v>0</v>
      </c>
      <c r="N9362">
        <v>14</v>
      </c>
      <c r="O9362">
        <v>11</v>
      </c>
      <c r="P9362">
        <v>2</v>
      </c>
      <c r="Q9362">
        <v>1</v>
      </c>
    </row>
    <row r="9363" spans="1:17" x14ac:dyDescent="0.2">
      <c r="A9363" t="s">
        <v>26386</v>
      </c>
      <c r="B9363" t="s">
        <v>84</v>
      </c>
      <c r="C9363" t="s">
        <v>146</v>
      </c>
      <c r="D9363" t="s">
        <v>17029</v>
      </c>
      <c r="E9363" t="s">
        <v>81</v>
      </c>
      <c r="F9363" t="s">
        <v>17019</v>
      </c>
      <c r="G9363">
        <v>21</v>
      </c>
      <c r="H9363">
        <v>0</v>
      </c>
      <c r="I9363">
        <v>0</v>
      </c>
      <c r="J9363">
        <v>0</v>
      </c>
      <c r="K9363">
        <v>0</v>
      </c>
      <c r="L9363">
        <v>0</v>
      </c>
      <c r="M9363">
        <v>0</v>
      </c>
      <c r="N9363">
        <v>0</v>
      </c>
      <c r="O9363">
        <v>0</v>
      </c>
      <c r="P9363">
        <v>0</v>
      </c>
      <c r="Q9363">
        <v>0</v>
      </c>
    </row>
    <row r="9364" spans="1:17" x14ac:dyDescent="0.2">
      <c r="A9364" t="s">
        <v>26387</v>
      </c>
      <c r="B9364" t="s">
        <v>84</v>
      </c>
      <c r="C9364" t="s">
        <v>146</v>
      </c>
      <c r="D9364" t="s">
        <v>17021</v>
      </c>
      <c r="E9364" t="s">
        <v>79</v>
      </c>
      <c r="F9364" t="s">
        <v>17022</v>
      </c>
      <c r="G9364">
        <v>0</v>
      </c>
      <c r="H9364">
        <v>0</v>
      </c>
      <c r="I9364">
        <v>0</v>
      </c>
      <c r="J9364">
        <v>0</v>
      </c>
      <c r="K9364">
        <v>0</v>
      </c>
      <c r="L9364">
        <v>0</v>
      </c>
      <c r="M9364">
        <v>0</v>
      </c>
      <c r="N9364">
        <v>6</v>
      </c>
      <c r="O9364">
        <v>6</v>
      </c>
      <c r="P9364">
        <v>0</v>
      </c>
      <c r="Q9364">
        <v>0</v>
      </c>
    </row>
    <row r="9365" spans="1:17" x14ac:dyDescent="0.2">
      <c r="A9365" t="s">
        <v>26388</v>
      </c>
      <c r="B9365" t="s">
        <v>84</v>
      </c>
      <c r="C9365" t="s">
        <v>146</v>
      </c>
      <c r="D9365" t="s">
        <v>17021</v>
      </c>
      <c r="E9365" t="s">
        <v>79</v>
      </c>
      <c r="F9365" t="s">
        <v>17019</v>
      </c>
      <c r="G9365">
        <v>6</v>
      </c>
      <c r="H9365">
        <v>0</v>
      </c>
      <c r="I9365">
        <v>0</v>
      </c>
      <c r="J9365">
        <v>0</v>
      </c>
      <c r="K9365">
        <v>0</v>
      </c>
      <c r="L9365">
        <v>0</v>
      </c>
      <c r="M9365">
        <v>0</v>
      </c>
      <c r="N9365">
        <v>0</v>
      </c>
      <c r="O9365">
        <v>0</v>
      </c>
      <c r="P9365">
        <v>0</v>
      </c>
      <c r="Q9365">
        <v>0</v>
      </c>
    </row>
    <row r="9366" spans="1:17" x14ac:dyDescent="0.2">
      <c r="A9366" t="s">
        <v>26389</v>
      </c>
      <c r="B9366" t="s">
        <v>84</v>
      </c>
      <c r="C9366" t="s">
        <v>146</v>
      </c>
      <c r="D9366" t="s">
        <v>17021</v>
      </c>
      <c r="E9366" t="s">
        <v>81</v>
      </c>
      <c r="F9366" t="s">
        <v>17022</v>
      </c>
      <c r="G9366">
        <v>0</v>
      </c>
      <c r="H9366">
        <v>0</v>
      </c>
      <c r="I9366">
        <v>0</v>
      </c>
      <c r="J9366">
        <v>0</v>
      </c>
      <c r="K9366">
        <v>0</v>
      </c>
      <c r="L9366">
        <v>0</v>
      </c>
      <c r="M9366">
        <v>0</v>
      </c>
      <c r="N9366">
        <v>7</v>
      </c>
      <c r="O9366">
        <v>5</v>
      </c>
      <c r="P9366">
        <v>2</v>
      </c>
      <c r="Q9366">
        <v>0</v>
      </c>
    </row>
    <row r="9367" spans="1:17" x14ac:dyDescent="0.2">
      <c r="A9367" t="s">
        <v>26390</v>
      </c>
      <c r="B9367" t="s">
        <v>84</v>
      </c>
      <c r="C9367" t="s">
        <v>146</v>
      </c>
      <c r="D9367" t="s">
        <v>17021</v>
      </c>
      <c r="E9367" t="s">
        <v>81</v>
      </c>
      <c r="F9367" t="s">
        <v>17019</v>
      </c>
      <c r="G9367">
        <v>7</v>
      </c>
      <c r="H9367">
        <v>0</v>
      </c>
      <c r="I9367">
        <v>0</v>
      </c>
      <c r="J9367">
        <v>0</v>
      </c>
      <c r="K9367">
        <v>0</v>
      </c>
      <c r="L9367">
        <v>0</v>
      </c>
      <c r="M9367">
        <v>0</v>
      </c>
      <c r="N9367">
        <v>0</v>
      </c>
      <c r="O9367">
        <v>0</v>
      </c>
      <c r="P9367">
        <v>0</v>
      </c>
      <c r="Q9367">
        <v>0</v>
      </c>
    </row>
    <row r="9368" spans="1:17" x14ac:dyDescent="0.2">
      <c r="A9368" t="s">
        <v>26391</v>
      </c>
      <c r="B9368" t="s">
        <v>84</v>
      </c>
      <c r="C9368" t="s">
        <v>146</v>
      </c>
      <c r="D9368" t="s">
        <v>17025</v>
      </c>
      <c r="E9368" t="s">
        <v>79</v>
      </c>
      <c r="F9368" t="s">
        <v>17019</v>
      </c>
      <c r="G9368">
        <v>3</v>
      </c>
      <c r="H9368">
        <v>0</v>
      </c>
      <c r="I9368">
        <v>0</v>
      </c>
      <c r="J9368">
        <v>0</v>
      </c>
      <c r="K9368">
        <v>0</v>
      </c>
      <c r="L9368">
        <v>0</v>
      </c>
      <c r="M9368">
        <v>0</v>
      </c>
      <c r="N9368">
        <v>0</v>
      </c>
      <c r="O9368">
        <v>0</v>
      </c>
      <c r="P9368">
        <v>0</v>
      </c>
      <c r="Q9368">
        <v>0</v>
      </c>
    </row>
    <row r="9369" spans="1:17" x14ac:dyDescent="0.2">
      <c r="A9369" t="s">
        <v>26392</v>
      </c>
      <c r="B9369" t="s">
        <v>84</v>
      </c>
      <c r="C9369" t="s">
        <v>146</v>
      </c>
      <c r="D9369" t="s">
        <v>17025</v>
      </c>
      <c r="E9369" t="s">
        <v>81</v>
      </c>
      <c r="F9369" t="s">
        <v>17019</v>
      </c>
      <c r="G9369">
        <v>1</v>
      </c>
      <c r="H9369">
        <v>0</v>
      </c>
      <c r="I9369">
        <v>0</v>
      </c>
      <c r="J9369">
        <v>0</v>
      </c>
      <c r="K9369">
        <v>0</v>
      </c>
      <c r="L9369">
        <v>0</v>
      </c>
      <c r="M9369">
        <v>0</v>
      </c>
      <c r="N9369">
        <v>0</v>
      </c>
      <c r="O9369">
        <v>0</v>
      </c>
      <c r="P9369">
        <v>0</v>
      </c>
      <c r="Q9369">
        <v>0</v>
      </c>
    </row>
    <row r="9370" spans="1:17" x14ac:dyDescent="0.2">
      <c r="A9370" t="s">
        <v>26393</v>
      </c>
      <c r="B9370" t="s">
        <v>84</v>
      </c>
      <c r="C9370" t="s">
        <v>147</v>
      </c>
      <c r="D9370" t="s">
        <v>17027</v>
      </c>
      <c r="E9370" t="s">
        <v>79</v>
      </c>
      <c r="F9370" t="s">
        <v>17019</v>
      </c>
      <c r="G9370">
        <v>2</v>
      </c>
      <c r="H9370">
        <v>0</v>
      </c>
      <c r="I9370">
        <v>0</v>
      </c>
      <c r="J9370">
        <v>0</v>
      </c>
      <c r="K9370">
        <v>0</v>
      </c>
      <c r="L9370">
        <v>0</v>
      </c>
      <c r="M9370">
        <v>0</v>
      </c>
      <c r="N9370">
        <v>0</v>
      </c>
      <c r="O9370">
        <v>0</v>
      </c>
      <c r="P9370">
        <v>0</v>
      </c>
      <c r="Q9370">
        <v>0</v>
      </c>
    </row>
    <row r="9371" spans="1:17" x14ac:dyDescent="0.2">
      <c r="A9371" t="s">
        <v>26394</v>
      </c>
      <c r="B9371" t="s">
        <v>84</v>
      </c>
      <c r="C9371" t="s">
        <v>147</v>
      </c>
      <c r="D9371" t="s">
        <v>17027</v>
      </c>
      <c r="E9371" t="s">
        <v>81</v>
      </c>
      <c r="F9371" t="s">
        <v>17019</v>
      </c>
      <c r="G9371">
        <v>11</v>
      </c>
      <c r="H9371">
        <v>0</v>
      </c>
      <c r="I9371">
        <v>0</v>
      </c>
      <c r="J9371">
        <v>0</v>
      </c>
      <c r="K9371">
        <v>0</v>
      </c>
      <c r="L9371">
        <v>0</v>
      </c>
      <c r="M9371">
        <v>0</v>
      </c>
      <c r="N9371">
        <v>0</v>
      </c>
      <c r="O9371">
        <v>0</v>
      </c>
      <c r="P9371">
        <v>0</v>
      </c>
      <c r="Q9371">
        <v>0</v>
      </c>
    </row>
    <row r="9372" spans="1:17" x14ac:dyDescent="0.2">
      <c r="A9372" t="s">
        <v>26395</v>
      </c>
      <c r="B9372" t="s">
        <v>84</v>
      </c>
      <c r="C9372" t="s">
        <v>147</v>
      </c>
      <c r="D9372" t="s">
        <v>17029</v>
      </c>
      <c r="E9372" t="s">
        <v>79</v>
      </c>
      <c r="F9372" t="s">
        <v>4875</v>
      </c>
      <c r="G9372">
        <v>0</v>
      </c>
      <c r="H9372">
        <v>179</v>
      </c>
      <c r="I9372">
        <v>40</v>
      </c>
      <c r="J9372">
        <v>122</v>
      </c>
      <c r="K9372">
        <v>9</v>
      </c>
      <c r="L9372">
        <v>8</v>
      </c>
      <c r="M9372">
        <v>0</v>
      </c>
      <c r="N9372">
        <v>0</v>
      </c>
      <c r="O9372">
        <v>0</v>
      </c>
      <c r="P9372">
        <v>0</v>
      </c>
      <c r="Q9372">
        <v>0</v>
      </c>
    </row>
    <row r="9373" spans="1:17" x14ac:dyDescent="0.2">
      <c r="A9373" t="s">
        <v>26396</v>
      </c>
      <c r="B9373" t="s">
        <v>84</v>
      </c>
      <c r="C9373" t="s">
        <v>147</v>
      </c>
      <c r="D9373" t="s">
        <v>17029</v>
      </c>
      <c r="E9373" t="s">
        <v>79</v>
      </c>
      <c r="F9373" t="s">
        <v>4877</v>
      </c>
      <c r="G9373">
        <v>0</v>
      </c>
      <c r="H9373">
        <v>179</v>
      </c>
      <c r="I9373">
        <v>39</v>
      </c>
      <c r="J9373">
        <v>118</v>
      </c>
      <c r="K9373">
        <v>10</v>
      </c>
      <c r="L9373">
        <v>12</v>
      </c>
      <c r="M9373">
        <v>0</v>
      </c>
      <c r="N9373">
        <v>0</v>
      </c>
      <c r="O9373">
        <v>0</v>
      </c>
      <c r="P9373">
        <v>0</v>
      </c>
      <c r="Q9373">
        <v>0</v>
      </c>
    </row>
    <row r="9374" spans="1:17" x14ac:dyDescent="0.2">
      <c r="A9374" t="s">
        <v>26397</v>
      </c>
      <c r="B9374" t="s">
        <v>84</v>
      </c>
      <c r="C9374" t="s">
        <v>147</v>
      </c>
      <c r="D9374" t="s">
        <v>17029</v>
      </c>
      <c r="E9374" t="s">
        <v>79</v>
      </c>
      <c r="F9374" t="s">
        <v>4879</v>
      </c>
      <c r="G9374">
        <v>0</v>
      </c>
      <c r="H9374">
        <v>0</v>
      </c>
      <c r="I9374">
        <v>0</v>
      </c>
      <c r="J9374">
        <v>0</v>
      </c>
      <c r="K9374">
        <v>0</v>
      </c>
      <c r="L9374">
        <v>0</v>
      </c>
      <c r="M9374">
        <v>179</v>
      </c>
      <c r="N9374">
        <v>0</v>
      </c>
      <c r="O9374">
        <v>0</v>
      </c>
      <c r="P9374">
        <v>0</v>
      </c>
      <c r="Q9374">
        <v>0</v>
      </c>
    </row>
    <row r="9375" spans="1:17" x14ac:dyDescent="0.2">
      <c r="A9375" t="s">
        <v>26398</v>
      </c>
      <c r="B9375" t="s">
        <v>84</v>
      </c>
      <c r="C9375" t="s">
        <v>147</v>
      </c>
      <c r="D9375" t="s">
        <v>17029</v>
      </c>
      <c r="E9375" t="s">
        <v>79</v>
      </c>
      <c r="F9375" t="s">
        <v>4881</v>
      </c>
      <c r="G9375">
        <v>0</v>
      </c>
      <c r="H9375">
        <v>179</v>
      </c>
      <c r="I9375">
        <v>39</v>
      </c>
      <c r="J9375">
        <v>118</v>
      </c>
      <c r="K9375">
        <v>10</v>
      </c>
      <c r="L9375">
        <v>12</v>
      </c>
      <c r="M9375">
        <v>0</v>
      </c>
      <c r="N9375">
        <v>0</v>
      </c>
      <c r="O9375">
        <v>0</v>
      </c>
      <c r="P9375">
        <v>0</v>
      </c>
      <c r="Q9375">
        <v>0</v>
      </c>
    </row>
    <row r="9376" spans="1:17" x14ac:dyDescent="0.2">
      <c r="A9376" t="s">
        <v>26399</v>
      </c>
      <c r="B9376" t="s">
        <v>84</v>
      </c>
      <c r="C9376" t="s">
        <v>147</v>
      </c>
      <c r="D9376" t="s">
        <v>17029</v>
      </c>
      <c r="E9376" t="s">
        <v>79</v>
      </c>
      <c r="F9376" t="s">
        <v>4883</v>
      </c>
      <c r="G9376">
        <v>0</v>
      </c>
      <c r="H9376">
        <v>179</v>
      </c>
      <c r="I9376">
        <v>39</v>
      </c>
      <c r="J9376">
        <v>121</v>
      </c>
      <c r="K9376">
        <v>7</v>
      </c>
      <c r="L9376">
        <v>12</v>
      </c>
      <c r="M9376">
        <v>0</v>
      </c>
      <c r="N9376">
        <v>0</v>
      </c>
      <c r="O9376">
        <v>0</v>
      </c>
      <c r="P9376">
        <v>0</v>
      </c>
      <c r="Q9376">
        <v>0</v>
      </c>
    </row>
    <row r="9377" spans="1:17" x14ac:dyDescent="0.2">
      <c r="A9377" t="s">
        <v>26400</v>
      </c>
      <c r="B9377" t="s">
        <v>84</v>
      </c>
      <c r="C9377" t="s">
        <v>147</v>
      </c>
      <c r="D9377" t="s">
        <v>17029</v>
      </c>
      <c r="E9377" t="s">
        <v>79</v>
      </c>
      <c r="F9377" t="s">
        <v>4885</v>
      </c>
      <c r="G9377">
        <v>0</v>
      </c>
      <c r="H9377">
        <v>0</v>
      </c>
      <c r="I9377">
        <v>0</v>
      </c>
      <c r="J9377">
        <v>0</v>
      </c>
      <c r="K9377">
        <v>0</v>
      </c>
      <c r="L9377">
        <v>0</v>
      </c>
      <c r="M9377">
        <v>179</v>
      </c>
      <c r="N9377">
        <v>0</v>
      </c>
      <c r="O9377">
        <v>0</v>
      </c>
      <c r="P9377">
        <v>0</v>
      </c>
      <c r="Q9377">
        <v>0</v>
      </c>
    </row>
    <row r="9378" spans="1:17" x14ac:dyDescent="0.2">
      <c r="A9378" t="s">
        <v>26401</v>
      </c>
      <c r="B9378" t="s">
        <v>84</v>
      </c>
      <c r="C9378" t="s">
        <v>147</v>
      </c>
      <c r="D9378" t="s">
        <v>17029</v>
      </c>
      <c r="E9378" t="s">
        <v>79</v>
      </c>
      <c r="F9378" t="s">
        <v>4887</v>
      </c>
      <c r="G9378">
        <v>0</v>
      </c>
      <c r="H9378">
        <v>179</v>
      </c>
      <c r="I9378">
        <v>39</v>
      </c>
      <c r="J9378">
        <v>122</v>
      </c>
      <c r="K9378">
        <v>10</v>
      </c>
      <c r="L9378">
        <v>8</v>
      </c>
      <c r="M9378">
        <v>0</v>
      </c>
      <c r="N9378">
        <v>0</v>
      </c>
      <c r="O9378">
        <v>0</v>
      </c>
      <c r="P9378">
        <v>0</v>
      </c>
      <c r="Q9378">
        <v>0</v>
      </c>
    </row>
    <row r="9379" spans="1:17" x14ac:dyDescent="0.2">
      <c r="A9379" t="s">
        <v>26402</v>
      </c>
      <c r="B9379" t="s">
        <v>84</v>
      </c>
      <c r="C9379" t="s">
        <v>147</v>
      </c>
      <c r="D9379" t="s">
        <v>17029</v>
      </c>
      <c r="E9379" t="s">
        <v>79</v>
      </c>
      <c r="F9379" t="s">
        <v>4889</v>
      </c>
      <c r="G9379">
        <v>0</v>
      </c>
      <c r="H9379">
        <v>0</v>
      </c>
      <c r="I9379">
        <v>0</v>
      </c>
      <c r="J9379">
        <v>0</v>
      </c>
      <c r="K9379">
        <v>0</v>
      </c>
      <c r="L9379">
        <v>0</v>
      </c>
      <c r="M9379">
        <v>179</v>
      </c>
      <c r="N9379">
        <v>0</v>
      </c>
      <c r="O9379">
        <v>0</v>
      </c>
      <c r="P9379">
        <v>0</v>
      </c>
      <c r="Q9379">
        <v>0</v>
      </c>
    </row>
    <row r="9380" spans="1:17" x14ac:dyDescent="0.2">
      <c r="A9380" t="s">
        <v>26403</v>
      </c>
      <c r="B9380" t="s">
        <v>84</v>
      </c>
      <c r="C9380" t="s">
        <v>147</v>
      </c>
      <c r="D9380" t="s">
        <v>17029</v>
      </c>
      <c r="E9380" t="s">
        <v>79</v>
      </c>
      <c r="F9380" t="s">
        <v>4871</v>
      </c>
      <c r="G9380">
        <v>0</v>
      </c>
      <c r="H9380">
        <v>0</v>
      </c>
      <c r="I9380">
        <v>0</v>
      </c>
      <c r="J9380">
        <v>0</v>
      </c>
      <c r="K9380">
        <v>0</v>
      </c>
      <c r="L9380">
        <v>0</v>
      </c>
      <c r="M9380">
        <v>0</v>
      </c>
      <c r="N9380">
        <v>143</v>
      </c>
      <c r="O9380">
        <v>132</v>
      </c>
      <c r="P9380">
        <v>10</v>
      </c>
      <c r="Q9380">
        <v>1</v>
      </c>
    </row>
    <row r="9381" spans="1:17" x14ac:dyDescent="0.2">
      <c r="A9381" t="s">
        <v>26404</v>
      </c>
      <c r="B9381" t="s">
        <v>84</v>
      </c>
      <c r="C9381" t="s">
        <v>199</v>
      </c>
      <c r="D9381" t="s">
        <v>17027</v>
      </c>
      <c r="E9381" t="s">
        <v>79</v>
      </c>
      <c r="F9381" t="s">
        <v>17019</v>
      </c>
      <c r="G9381">
        <v>3</v>
      </c>
      <c r="H9381">
        <v>0</v>
      </c>
      <c r="I9381">
        <v>0</v>
      </c>
      <c r="J9381">
        <v>0</v>
      </c>
      <c r="K9381">
        <v>0</v>
      </c>
      <c r="L9381">
        <v>0</v>
      </c>
      <c r="M9381">
        <v>0</v>
      </c>
      <c r="N9381">
        <v>0</v>
      </c>
      <c r="O9381">
        <v>0</v>
      </c>
      <c r="P9381">
        <v>0</v>
      </c>
      <c r="Q9381">
        <v>0</v>
      </c>
    </row>
    <row r="9382" spans="1:17" x14ac:dyDescent="0.2">
      <c r="A9382" t="s">
        <v>26405</v>
      </c>
      <c r="B9382" t="s">
        <v>84</v>
      </c>
      <c r="C9382" t="s">
        <v>199</v>
      </c>
      <c r="D9382" t="s">
        <v>17027</v>
      </c>
      <c r="E9382" t="s">
        <v>81</v>
      </c>
      <c r="F9382" t="s">
        <v>17019</v>
      </c>
      <c r="G9382">
        <v>3</v>
      </c>
      <c r="H9382">
        <v>0</v>
      </c>
      <c r="I9382">
        <v>0</v>
      </c>
      <c r="J9382">
        <v>0</v>
      </c>
      <c r="K9382">
        <v>0</v>
      </c>
      <c r="L9382">
        <v>0</v>
      </c>
      <c r="M9382">
        <v>0</v>
      </c>
      <c r="N9382">
        <v>0</v>
      </c>
      <c r="O9382">
        <v>0</v>
      </c>
      <c r="P9382">
        <v>0</v>
      </c>
      <c r="Q9382">
        <v>0</v>
      </c>
    </row>
    <row r="9383" spans="1:17" x14ac:dyDescent="0.2">
      <c r="A9383" t="s">
        <v>26406</v>
      </c>
      <c r="B9383" t="s">
        <v>84</v>
      </c>
      <c r="C9383" t="s">
        <v>199</v>
      </c>
      <c r="D9383" t="s">
        <v>17029</v>
      </c>
      <c r="E9383" t="s">
        <v>79</v>
      </c>
      <c r="F9383" t="s">
        <v>4875</v>
      </c>
      <c r="G9383">
        <v>0</v>
      </c>
      <c r="H9383">
        <v>63</v>
      </c>
      <c r="I9383">
        <v>6</v>
      </c>
      <c r="J9383">
        <v>47</v>
      </c>
      <c r="K9383">
        <v>7</v>
      </c>
      <c r="L9383">
        <v>3</v>
      </c>
      <c r="M9383">
        <v>0</v>
      </c>
      <c r="N9383">
        <v>0</v>
      </c>
      <c r="O9383">
        <v>0</v>
      </c>
      <c r="P9383">
        <v>0</v>
      </c>
      <c r="Q9383">
        <v>0</v>
      </c>
    </row>
    <row r="9384" spans="1:17" x14ac:dyDescent="0.2">
      <c r="A9384" t="s">
        <v>26407</v>
      </c>
      <c r="B9384" t="s">
        <v>84</v>
      </c>
      <c r="C9384" t="s">
        <v>199</v>
      </c>
      <c r="D9384" t="s">
        <v>17029</v>
      </c>
      <c r="E9384" t="s">
        <v>79</v>
      </c>
      <c r="F9384" t="s">
        <v>4877</v>
      </c>
      <c r="G9384">
        <v>0</v>
      </c>
      <c r="H9384">
        <v>63</v>
      </c>
      <c r="I9384">
        <v>5</v>
      </c>
      <c r="J9384">
        <v>47</v>
      </c>
      <c r="K9384">
        <v>7</v>
      </c>
      <c r="L9384">
        <v>4</v>
      </c>
      <c r="M9384">
        <v>0</v>
      </c>
      <c r="N9384">
        <v>0</v>
      </c>
      <c r="O9384">
        <v>0</v>
      </c>
      <c r="P9384">
        <v>0</v>
      </c>
      <c r="Q9384">
        <v>0</v>
      </c>
    </row>
    <row r="9385" spans="1:17" x14ac:dyDescent="0.2">
      <c r="A9385" t="s">
        <v>26408</v>
      </c>
      <c r="B9385" t="s">
        <v>84</v>
      </c>
      <c r="C9385" t="s">
        <v>199</v>
      </c>
      <c r="D9385" t="s">
        <v>17029</v>
      </c>
      <c r="E9385" t="s">
        <v>79</v>
      </c>
      <c r="F9385" t="s">
        <v>4879</v>
      </c>
      <c r="G9385">
        <v>0</v>
      </c>
      <c r="H9385">
        <v>0</v>
      </c>
      <c r="I9385">
        <v>0</v>
      </c>
      <c r="J9385">
        <v>0</v>
      </c>
      <c r="K9385">
        <v>0</v>
      </c>
      <c r="L9385">
        <v>0</v>
      </c>
      <c r="M9385">
        <v>63</v>
      </c>
      <c r="N9385">
        <v>0</v>
      </c>
      <c r="O9385">
        <v>0</v>
      </c>
      <c r="P9385">
        <v>0</v>
      </c>
      <c r="Q9385">
        <v>0</v>
      </c>
    </row>
    <row r="9386" spans="1:17" x14ac:dyDescent="0.2">
      <c r="A9386" t="s">
        <v>26409</v>
      </c>
      <c r="B9386" t="s">
        <v>84</v>
      </c>
      <c r="C9386" t="s">
        <v>199</v>
      </c>
      <c r="D9386" t="s">
        <v>17029</v>
      </c>
      <c r="E9386" t="s">
        <v>79</v>
      </c>
      <c r="F9386" t="s">
        <v>4881</v>
      </c>
      <c r="G9386">
        <v>0</v>
      </c>
      <c r="H9386">
        <v>63</v>
      </c>
      <c r="I9386">
        <v>5</v>
      </c>
      <c r="J9386">
        <v>47</v>
      </c>
      <c r="K9386">
        <v>7</v>
      </c>
      <c r="L9386">
        <v>4</v>
      </c>
      <c r="M9386">
        <v>0</v>
      </c>
      <c r="N9386">
        <v>0</v>
      </c>
      <c r="O9386">
        <v>0</v>
      </c>
      <c r="P9386">
        <v>0</v>
      </c>
      <c r="Q9386">
        <v>0</v>
      </c>
    </row>
    <row r="9387" spans="1:17" x14ac:dyDescent="0.2">
      <c r="A9387" t="s">
        <v>26410</v>
      </c>
      <c r="B9387" t="s">
        <v>84</v>
      </c>
      <c r="C9387" t="s">
        <v>199</v>
      </c>
      <c r="D9387" t="s">
        <v>17029</v>
      </c>
      <c r="E9387" t="s">
        <v>79</v>
      </c>
      <c r="F9387" t="s">
        <v>4883</v>
      </c>
      <c r="G9387">
        <v>0</v>
      </c>
      <c r="H9387">
        <v>63</v>
      </c>
      <c r="I9387">
        <v>6</v>
      </c>
      <c r="J9387">
        <v>47</v>
      </c>
      <c r="K9387">
        <v>7</v>
      </c>
      <c r="L9387">
        <v>3</v>
      </c>
      <c r="M9387">
        <v>0</v>
      </c>
      <c r="N9387">
        <v>0</v>
      </c>
      <c r="O9387">
        <v>0</v>
      </c>
      <c r="P9387">
        <v>0</v>
      </c>
      <c r="Q9387">
        <v>0</v>
      </c>
    </row>
    <row r="9388" spans="1:17" x14ac:dyDescent="0.2">
      <c r="A9388" t="s">
        <v>26411</v>
      </c>
      <c r="B9388" t="s">
        <v>84</v>
      </c>
      <c r="C9388" t="s">
        <v>199</v>
      </c>
      <c r="D9388" t="s">
        <v>17029</v>
      </c>
      <c r="E9388" t="s">
        <v>79</v>
      </c>
      <c r="F9388" t="s">
        <v>4885</v>
      </c>
      <c r="G9388">
        <v>0</v>
      </c>
      <c r="H9388">
        <v>0</v>
      </c>
      <c r="I9388">
        <v>0</v>
      </c>
      <c r="J9388">
        <v>0</v>
      </c>
      <c r="K9388">
        <v>0</v>
      </c>
      <c r="L9388">
        <v>0</v>
      </c>
      <c r="M9388">
        <v>63</v>
      </c>
      <c r="N9388">
        <v>0</v>
      </c>
      <c r="O9388">
        <v>0</v>
      </c>
      <c r="P9388">
        <v>0</v>
      </c>
      <c r="Q9388">
        <v>0</v>
      </c>
    </row>
    <row r="9389" spans="1:17" x14ac:dyDescent="0.2">
      <c r="A9389" t="s">
        <v>26412</v>
      </c>
      <c r="B9389" t="s">
        <v>84</v>
      </c>
      <c r="C9389" t="s">
        <v>199</v>
      </c>
      <c r="D9389" t="s">
        <v>17029</v>
      </c>
      <c r="E9389" t="s">
        <v>79</v>
      </c>
      <c r="F9389" t="s">
        <v>4887</v>
      </c>
      <c r="G9389">
        <v>0</v>
      </c>
      <c r="H9389">
        <v>63</v>
      </c>
      <c r="I9389">
        <v>5</v>
      </c>
      <c r="J9389">
        <v>47</v>
      </c>
      <c r="K9389">
        <v>8</v>
      </c>
      <c r="L9389">
        <v>3</v>
      </c>
      <c r="M9389">
        <v>0</v>
      </c>
      <c r="N9389">
        <v>0</v>
      </c>
      <c r="O9389">
        <v>0</v>
      </c>
      <c r="P9389">
        <v>0</v>
      </c>
      <c r="Q9389">
        <v>0</v>
      </c>
    </row>
    <row r="9390" spans="1:17" x14ac:dyDescent="0.2">
      <c r="A9390" t="s">
        <v>26413</v>
      </c>
      <c r="B9390" t="s">
        <v>84</v>
      </c>
      <c r="C9390" t="s">
        <v>199</v>
      </c>
      <c r="D9390" t="s">
        <v>17029</v>
      </c>
      <c r="E9390" t="s">
        <v>79</v>
      </c>
      <c r="F9390" t="s">
        <v>4889</v>
      </c>
      <c r="G9390">
        <v>0</v>
      </c>
      <c r="H9390">
        <v>0</v>
      </c>
      <c r="I9390">
        <v>0</v>
      </c>
      <c r="J9390">
        <v>0</v>
      </c>
      <c r="K9390">
        <v>0</v>
      </c>
      <c r="L9390">
        <v>0</v>
      </c>
      <c r="M9390">
        <v>63</v>
      </c>
      <c r="N9390">
        <v>0</v>
      </c>
      <c r="O9390">
        <v>0</v>
      </c>
      <c r="P9390">
        <v>0</v>
      </c>
      <c r="Q9390">
        <v>0</v>
      </c>
    </row>
    <row r="9391" spans="1:17" x14ac:dyDescent="0.2">
      <c r="A9391" t="s">
        <v>26414</v>
      </c>
      <c r="B9391" t="s">
        <v>84</v>
      </c>
      <c r="C9391" t="s">
        <v>199</v>
      </c>
      <c r="D9391" t="s">
        <v>17029</v>
      </c>
      <c r="E9391" t="s">
        <v>79</v>
      </c>
      <c r="F9391" t="s">
        <v>4871</v>
      </c>
      <c r="G9391">
        <v>0</v>
      </c>
      <c r="H9391">
        <v>0</v>
      </c>
      <c r="I9391">
        <v>0</v>
      </c>
      <c r="J9391">
        <v>0</v>
      </c>
      <c r="K9391">
        <v>0</v>
      </c>
      <c r="L9391">
        <v>0</v>
      </c>
      <c r="M9391">
        <v>0</v>
      </c>
      <c r="N9391">
        <v>54</v>
      </c>
      <c r="O9391">
        <v>49</v>
      </c>
      <c r="P9391">
        <v>5</v>
      </c>
      <c r="Q9391">
        <v>0</v>
      </c>
    </row>
    <row r="9392" spans="1:17" x14ac:dyDescent="0.2">
      <c r="A9392" t="s">
        <v>26415</v>
      </c>
      <c r="B9392" t="s">
        <v>84</v>
      </c>
      <c r="C9392" t="s">
        <v>199</v>
      </c>
      <c r="D9392" t="s">
        <v>17029</v>
      </c>
      <c r="E9392" t="s">
        <v>79</v>
      </c>
      <c r="F9392" t="s">
        <v>4873</v>
      </c>
      <c r="G9392">
        <v>0</v>
      </c>
      <c r="H9392">
        <v>0</v>
      </c>
      <c r="I9392">
        <v>0</v>
      </c>
      <c r="J9392">
        <v>0</v>
      </c>
      <c r="K9392">
        <v>0</v>
      </c>
      <c r="L9392">
        <v>0</v>
      </c>
      <c r="M9392">
        <v>0</v>
      </c>
      <c r="N9392">
        <v>48</v>
      </c>
      <c r="O9392">
        <v>43</v>
      </c>
      <c r="P9392">
        <v>5</v>
      </c>
      <c r="Q9392">
        <v>0</v>
      </c>
    </row>
    <row r="9393" spans="1:17" x14ac:dyDescent="0.2">
      <c r="A9393" t="s">
        <v>26416</v>
      </c>
      <c r="B9393" t="s">
        <v>84</v>
      </c>
      <c r="C9393" t="s">
        <v>199</v>
      </c>
      <c r="D9393" t="s">
        <v>17029</v>
      </c>
      <c r="E9393" t="s">
        <v>79</v>
      </c>
      <c r="F9393" t="s">
        <v>17019</v>
      </c>
      <c r="G9393">
        <v>63</v>
      </c>
      <c r="H9393">
        <v>0</v>
      </c>
      <c r="I9393">
        <v>0</v>
      </c>
      <c r="J9393">
        <v>0</v>
      </c>
      <c r="K9393">
        <v>0</v>
      </c>
      <c r="L9393">
        <v>0</v>
      </c>
      <c r="M9393">
        <v>0</v>
      </c>
      <c r="N9393">
        <v>0</v>
      </c>
      <c r="O9393">
        <v>0</v>
      </c>
      <c r="P9393">
        <v>0</v>
      </c>
      <c r="Q9393">
        <v>0</v>
      </c>
    </row>
    <row r="9394" spans="1:17" x14ac:dyDescent="0.2">
      <c r="A9394" t="s">
        <v>26417</v>
      </c>
      <c r="B9394" t="s">
        <v>84</v>
      </c>
      <c r="C9394" t="s">
        <v>199</v>
      </c>
      <c r="D9394" t="s">
        <v>17029</v>
      </c>
      <c r="E9394" t="s">
        <v>81</v>
      </c>
      <c r="F9394" t="s">
        <v>4875</v>
      </c>
      <c r="G9394">
        <v>0</v>
      </c>
      <c r="H9394">
        <v>67</v>
      </c>
      <c r="I9394">
        <v>8</v>
      </c>
      <c r="J9394">
        <v>37</v>
      </c>
      <c r="K9394">
        <v>21</v>
      </c>
      <c r="L9394">
        <v>1</v>
      </c>
      <c r="M9394">
        <v>0</v>
      </c>
      <c r="N9394">
        <v>0</v>
      </c>
      <c r="O9394">
        <v>0</v>
      </c>
      <c r="P9394">
        <v>0</v>
      </c>
      <c r="Q9394">
        <v>0</v>
      </c>
    </row>
    <row r="9395" spans="1:17" x14ac:dyDescent="0.2">
      <c r="A9395" t="s">
        <v>26418</v>
      </c>
      <c r="B9395" t="s">
        <v>84</v>
      </c>
      <c r="C9395" t="s">
        <v>199</v>
      </c>
      <c r="D9395" t="s">
        <v>17029</v>
      </c>
      <c r="E9395" t="s">
        <v>81</v>
      </c>
      <c r="F9395" t="s">
        <v>4877</v>
      </c>
      <c r="G9395">
        <v>0</v>
      </c>
      <c r="H9395">
        <v>67</v>
      </c>
      <c r="I9395">
        <v>5</v>
      </c>
      <c r="J9395">
        <v>38</v>
      </c>
      <c r="K9395">
        <v>12</v>
      </c>
      <c r="L9395">
        <v>12</v>
      </c>
      <c r="M9395">
        <v>0</v>
      </c>
      <c r="N9395">
        <v>0</v>
      </c>
      <c r="O9395">
        <v>0</v>
      </c>
      <c r="P9395">
        <v>0</v>
      </c>
      <c r="Q9395">
        <v>0</v>
      </c>
    </row>
    <row r="9396" spans="1:17" x14ac:dyDescent="0.2">
      <c r="A9396" t="s">
        <v>26419</v>
      </c>
      <c r="B9396" t="s">
        <v>84</v>
      </c>
      <c r="C9396" t="s">
        <v>199</v>
      </c>
      <c r="D9396" t="s">
        <v>17029</v>
      </c>
      <c r="E9396" t="s">
        <v>81</v>
      </c>
      <c r="F9396" t="s">
        <v>4879</v>
      </c>
      <c r="G9396">
        <v>0</v>
      </c>
      <c r="H9396">
        <v>0</v>
      </c>
      <c r="I9396">
        <v>0</v>
      </c>
      <c r="J9396">
        <v>0</v>
      </c>
      <c r="K9396">
        <v>0</v>
      </c>
      <c r="L9396">
        <v>0</v>
      </c>
      <c r="M9396">
        <v>67</v>
      </c>
      <c r="N9396">
        <v>0</v>
      </c>
      <c r="O9396">
        <v>0</v>
      </c>
      <c r="P9396">
        <v>0</v>
      </c>
      <c r="Q9396">
        <v>0</v>
      </c>
    </row>
    <row r="9397" spans="1:17" x14ac:dyDescent="0.2">
      <c r="A9397" t="s">
        <v>26420</v>
      </c>
      <c r="B9397" t="s">
        <v>84</v>
      </c>
      <c r="C9397" t="s">
        <v>199</v>
      </c>
      <c r="D9397" t="s">
        <v>17029</v>
      </c>
      <c r="E9397" t="s">
        <v>81</v>
      </c>
      <c r="F9397" t="s">
        <v>4881</v>
      </c>
      <c r="G9397">
        <v>0</v>
      </c>
      <c r="H9397">
        <v>67</v>
      </c>
      <c r="I9397">
        <v>4</v>
      </c>
      <c r="J9397">
        <v>39</v>
      </c>
      <c r="K9397">
        <v>12</v>
      </c>
      <c r="L9397">
        <v>12</v>
      </c>
      <c r="M9397">
        <v>0</v>
      </c>
      <c r="N9397">
        <v>0</v>
      </c>
      <c r="O9397">
        <v>0</v>
      </c>
      <c r="P9397">
        <v>0</v>
      </c>
      <c r="Q9397">
        <v>0</v>
      </c>
    </row>
    <row r="9398" spans="1:17" x14ac:dyDescent="0.2">
      <c r="A9398" t="s">
        <v>26421</v>
      </c>
      <c r="B9398" t="s">
        <v>84</v>
      </c>
      <c r="C9398" t="s">
        <v>199</v>
      </c>
      <c r="D9398" t="s">
        <v>17029</v>
      </c>
      <c r="E9398" t="s">
        <v>81</v>
      </c>
      <c r="F9398" t="s">
        <v>4883</v>
      </c>
      <c r="G9398">
        <v>0</v>
      </c>
      <c r="H9398">
        <v>67</v>
      </c>
      <c r="I9398">
        <v>6</v>
      </c>
      <c r="J9398">
        <v>41</v>
      </c>
      <c r="K9398">
        <v>10</v>
      </c>
      <c r="L9398">
        <v>10</v>
      </c>
      <c r="M9398">
        <v>0</v>
      </c>
      <c r="N9398">
        <v>0</v>
      </c>
      <c r="O9398">
        <v>0</v>
      </c>
      <c r="P9398">
        <v>0</v>
      </c>
      <c r="Q9398">
        <v>0</v>
      </c>
    </row>
    <row r="9399" spans="1:17" x14ac:dyDescent="0.2">
      <c r="A9399" t="s">
        <v>26422</v>
      </c>
      <c r="B9399" t="s">
        <v>84</v>
      </c>
      <c r="C9399" t="s">
        <v>199</v>
      </c>
      <c r="D9399" t="s">
        <v>17029</v>
      </c>
      <c r="E9399" t="s">
        <v>81</v>
      </c>
      <c r="F9399" t="s">
        <v>4885</v>
      </c>
      <c r="G9399">
        <v>0</v>
      </c>
      <c r="H9399">
        <v>0</v>
      </c>
      <c r="I9399">
        <v>0</v>
      </c>
      <c r="J9399">
        <v>0</v>
      </c>
      <c r="K9399">
        <v>0</v>
      </c>
      <c r="L9399">
        <v>0</v>
      </c>
      <c r="M9399">
        <v>67</v>
      </c>
      <c r="N9399">
        <v>0</v>
      </c>
      <c r="O9399">
        <v>0</v>
      </c>
      <c r="P9399">
        <v>0</v>
      </c>
      <c r="Q9399">
        <v>0</v>
      </c>
    </row>
    <row r="9400" spans="1:17" x14ac:dyDescent="0.2">
      <c r="A9400" t="s">
        <v>26423</v>
      </c>
      <c r="B9400" t="s">
        <v>84</v>
      </c>
      <c r="C9400" t="s">
        <v>199</v>
      </c>
      <c r="D9400" t="s">
        <v>17029</v>
      </c>
      <c r="E9400" t="s">
        <v>81</v>
      </c>
      <c r="F9400" t="s">
        <v>4887</v>
      </c>
      <c r="G9400">
        <v>0</v>
      </c>
      <c r="H9400">
        <v>67</v>
      </c>
      <c r="I9400">
        <v>4</v>
      </c>
      <c r="J9400">
        <v>41</v>
      </c>
      <c r="K9400">
        <v>20</v>
      </c>
      <c r="L9400">
        <v>2</v>
      </c>
      <c r="M9400">
        <v>0</v>
      </c>
      <c r="N9400">
        <v>0</v>
      </c>
      <c r="O9400">
        <v>0</v>
      </c>
      <c r="P9400">
        <v>0</v>
      </c>
      <c r="Q9400">
        <v>0</v>
      </c>
    </row>
    <row r="9401" spans="1:17" x14ac:dyDescent="0.2">
      <c r="A9401" t="s">
        <v>26424</v>
      </c>
      <c r="B9401" t="s">
        <v>84</v>
      </c>
      <c r="C9401" t="s">
        <v>199</v>
      </c>
      <c r="D9401" t="s">
        <v>17029</v>
      </c>
      <c r="E9401" t="s">
        <v>81</v>
      </c>
      <c r="F9401" t="s">
        <v>4889</v>
      </c>
      <c r="G9401">
        <v>0</v>
      </c>
      <c r="H9401">
        <v>0</v>
      </c>
      <c r="I9401">
        <v>0</v>
      </c>
      <c r="J9401">
        <v>0</v>
      </c>
      <c r="K9401">
        <v>0</v>
      </c>
      <c r="L9401">
        <v>0</v>
      </c>
      <c r="M9401">
        <v>67</v>
      </c>
      <c r="N9401">
        <v>0</v>
      </c>
      <c r="O9401">
        <v>0</v>
      </c>
      <c r="P9401">
        <v>0</v>
      </c>
      <c r="Q9401">
        <v>0</v>
      </c>
    </row>
    <row r="9402" spans="1:17" x14ac:dyDescent="0.2">
      <c r="A9402" t="s">
        <v>26425</v>
      </c>
      <c r="B9402" t="s">
        <v>84</v>
      </c>
      <c r="C9402" t="s">
        <v>199</v>
      </c>
      <c r="D9402" t="s">
        <v>17029</v>
      </c>
      <c r="E9402" t="s">
        <v>81</v>
      </c>
      <c r="F9402" t="s">
        <v>4871</v>
      </c>
      <c r="G9402">
        <v>0</v>
      </c>
      <c r="H9402">
        <v>0</v>
      </c>
      <c r="I9402">
        <v>0</v>
      </c>
      <c r="J9402">
        <v>0</v>
      </c>
      <c r="K9402">
        <v>0</v>
      </c>
      <c r="L9402">
        <v>0</v>
      </c>
      <c r="M9402">
        <v>0</v>
      </c>
      <c r="N9402">
        <v>59</v>
      </c>
      <c r="O9402">
        <v>49</v>
      </c>
      <c r="P9402">
        <v>9</v>
      </c>
      <c r="Q9402">
        <v>1</v>
      </c>
    </row>
    <row r="9403" spans="1:17" x14ac:dyDescent="0.2">
      <c r="A9403" t="s">
        <v>26426</v>
      </c>
      <c r="B9403" t="s">
        <v>84</v>
      </c>
      <c r="C9403" t="s">
        <v>199</v>
      </c>
      <c r="D9403" t="s">
        <v>17029</v>
      </c>
      <c r="E9403" t="s">
        <v>81</v>
      </c>
      <c r="F9403" t="s">
        <v>4873</v>
      </c>
      <c r="G9403">
        <v>0</v>
      </c>
      <c r="H9403">
        <v>0</v>
      </c>
      <c r="I9403">
        <v>0</v>
      </c>
      <c r="J9403">
        <v>0</v>
      </c>
      <c r="K9403">
        <v>0</v>
      </c>
      <c r="L9403">
        <v>0</v>
      </c>
      <c r="M9403">
        <v>0</v>
      </c>
      <c r="N9403">
        <v>55</v>
      </c>
      <c r="O9403">
        <v>46</v>
      </c>
      <c r="P9403">
        <v>8</v>
      </c>
      <c r="Q9403">
        <v>1</v>
      </c>
    </row>
    <row r="9404" spans="1:17" x14ac:dyDescent="0.2">
      <c r="A9404" t="s">
        <v>26427</v>
      </c>
      <c r="B9404" t="s">
        <v>84</v>
      </c>
      <c r="C9404" t="s">
        <v>199</v>
      </c>
      <c r="D9404" t="s">
        <v>17029</v>
      </c>
      <c r="E9404" t="s">
        <v>81</v>
      </c>
      <c r="F9404" t="s">
        <v>17019</v>
      </c>
      <c r="G9404">
        <v>67</v>
      </c>
      <c r="H9404">
        <v>0</v>
      </c>
      <c r="I9404">
        <v>0</v>
      </c>
      <c r="J9404">
        <v>0</v>
      </c>
      <c r="K9404">
        <v>0</v>
      </c>
      <c r="L9404">
        <v>0</v>
      </c>
      <c r="M9404">
        <v>0</v>
      </c>
      <c r="N9404">
        <v>0</v>
      </c>
      <c r="O9404">
        <v>0</v>
      </c>
      <c r="P9404">
        <v>0</v>
      </c>
      <c r="Q9404">
        <v>0</v>
      </c>
    </row>
    <row r="9405" spans="1:17" x14ac:dyDescent="0.2">
      <c r="A9405" t="s">
        <v>26428</v>
      </c>
      <c r="B9405" t="s">
        <v>84</v>
      </c>
      <c r="C9405" t="s">
        <v>199</v>
      </c>
      <c r="D9405" t="s">
        <v>17021</v>
      </c>
      <c r="E9405" t="s">
        <v>79</v>
      </c>
      <c r="F9405" t="s">
        <v>17022</v>
      </c>
      <c r="G9405">
        <v>0</v>
      </c>
      <c r="H9405">
        <v>0</v>
      </c>
      <c r="I9405">
        <v>0</v>
      </c>
      <c r="J9405">
        <v>0</v>
      </c>
      <c r="K9405">
        <v>0</v>
      </c>
      <c r="L9405">
        <v>0</v>
      </c>
      <c r="M9405">
        <v>0</v>
      </c>
      <c r="N9405">
        <v>4</v>
      </c>
      <c r="O9405">
        <v>4</v>
      </c>
      <c r="P9405">
        <v>0</v>
      </c>
      <c r="Q9405">
        <v>0</v>
      </c>
    </row>
    <row r="9406" spans="1:17" x14ac:dyDescent="0.2">
      <c r="A9406" t="s">
        <v>26429</v>
      </c>
      <c r="B9406" t="s">
        <v>84</v>
      </c>
      <c r="C9406" t="s">
        <v>199</v>
      </c>
      <c r="D9406" t="s">
        <v>17021</v>
      </c>
      <c r="E9406" t="s">
        <v>79</v>
      </c>
      <c r="F9406" t="s">
        <v>17019</v>
      </c>
      <c r="G9406">
        <v>4</v>
      </c>
      <c r="H9406">
        <v>0</v>
      </c>
      <c r="I9406">
        <v>0</v>
      </c>
      <c r="J9406">
        <v>0</v>
      </c>
      <c r="K9406">
        <v>0</v>
      </c>
      <c r="L9406">
        <v>0</v>
      </c>
      <c r="M9406">
        <v>0</v>
      </c>
      <c r="N9406">
        <v>0</v>
      </c>
      <c r="O9406">
        <v>0</v>
      </c>
      <c r="P9406">
        <v>0</v>
      </c>
      <c r="Q9406">
        <v>0</v>
      </c>
    </row>
    <row r="9407" spans="1:17" x14ac:dyDescent="0.2">
      <c r="A9407" t="s">
        <v>26430</v>
      </c>
      <c r="B9407" t="s">
        <v>84</v>
      </c>
      <c r="C9407" t="s">
        <v>199</v>
      </c>
      <c r="D9407" t="s">
        <v>17021</v>
      </c>
      <c r="E9407" t="s">
        <v>81</v>
      </c>
      <c r="F9407" t="s">
        <v>17022</v>
      </c>
      <c r="G9407">
        <v>0</v>
      </c>
      <c r="H9407">
        <v>0</v>
      </c>
      <c r="I9407">
        <v>0</v>
      </c>
      <c r="J9407">
        <v>0</v>
      </c>
      <c r="K9407">
        <v>0</v>
      </c>
      <c r="L9407">
        <v>0</v>
      </c>
      <c r="M9407">
        <v>0</v>
      </c>
      <c r="N9407">
        <v>2</v>
      </c>
      <c r="O9407">
        <v>2</v>
      </c>
      <c r="P9407">
        <v>0</v>
      </c>
      <c r="Q9407">
        <v>0</v>
      </c>
    </row>
    <row r="9408" spans="1:17" x14ac:dyDescent="0.2">
      <c r="A9408" t="s">
        <v>26431</v>
      </c>
      <c r="B9408" t="s">
        <v>84</v>
      </c>
      <c r="C9408" t="s">
        <v>199</v>
      </c>
      <c r="D9408" t="s">
        <v>17021</v>
      </c>
      <c r="E9408" t="s">
        <v>81</v>
      </c>
      <c r="F9408" t="s">
        <v>17019</v>
      </c>
      <c r="G9408">
        <v>2</v>
      </c>
      <c r="H9408">
        <v>0</v>
      </c>
      <c r="I9408">
        <v>0</v>
      </c>
      <c r="J9408">
        <v>0</v>
      </c>
      <c r="K9408">
        <v>0</v>
      </c>
      <c r="L9408">
        <v>0</v>
      </c>
      <c r="M9408">
        <v>0</v>
      </c>
      <c r="N9408">
        <v>0</v>
      </c>
      <c r="O9408">
        <v>0</v>
      </c>
      <c r="P9408">
        <v>0</v>
      </c>
      <c r="Q9408">
        <v>0</v>
      </c>
    </row>
    <row r="9409" spans="1:17" x14ac:dyDescent="0.2">
      <c r="A9409" t="s">
        <v>26432</v>
      </c>
      <c r="B9409" t="s">
        <v>84</v>
      </c>
      <c r="C9409" t="s">
        <v>199</v>
      </c>
      <c r="D9409" t="s">
        <v>17025</v>
      </c>
      <c r="E9409" t="s">
        <v>79</v>
      </c>
      <c r="F9409" t="s">
        <v>17019</v>
      </c>
      <c r="G9409">
        <v>6</v>
      </c>
      <c r="H9409">
        <v>0</v>
      </c>
      <c r="I9409">
        <v>0</v>
      </c>
      <c r="J9409">
        <v>0</v>
      </c>
      <c r="K9409">
        <v>0</v>
      </c>
      <c r="L9409">
        <v>0</v>
      </c>
      <c r="M9409">
        <v>0</v>
      </c>
      <c r="N9409">
        <v>0</v>
      </c>
      <c r="O9409">
        <v>0</v>
      </c>
      <c r="P9409">
        <v>0</v>
      </c>
      <c r="Q9409">
        <v>0</v>
      </c>
    </row>
    <row r="9410" spans="1:17" x14ac:dyDescent="0.2">
      <c r="A9410" t="s">
        <v>26433</v>
      </c>
      <c r="B9410" t="s">
        <v>84</v>
      </c>
      <c r="C9410" t="s">
        <v>199</v>
      </c>
      <c r="D9410" t="s">
        <v>17025</v>
      </c>
      <c r="E9410" t="s">
        <v>81</v>
      </c>
      <c r="F9410" t="s">
        <v>17019</v>
      </c>
      <c r="G9410">
        <v>7</v>
      </c>
      <c r="H9410">
        <v>0</v>
      </c>
      <c r="I9410">
        <v>0</v>
      </c>
      <c r="J9410">
        <v>0</v>
      </c>
      <c r="K9410">
        <v>0</v>
      </c>
      <c r="L9410">
        <v>0</v>
      </c>
      <c r="M9410">
        <v>0</v>
      </c>
      <c r="N9410">
        <v>0</v>
      </c>
      <c r="O9410">
        <v>0</v>
      </c>
      <c r="P9410">
        <v>0</v>
      </c>
      <c r="Q9410">
        <v>0</v>
      </c>
    </row>
    <row r="9411" spans="1:17" x14ac:dyDescent="0.2">
      <c r="A9411" t="s">
        <v>26434</v>
      </c>
      <c r="B9411" t="s">
        <v>84</v>
      </c>
      <c r="C9411" t="s">
        <v>200</v>
      </c>
      <c r="D9411" t="s">
        <v>17027</v>
      </c>
      <c r="E9411" t="s">
        <v>81</v>
      </c>
      <c r="F9411" t="s">
        <v>17019</v>
      </c>
      <c r="G9411">
        <v>1</v>
      </c>
      <c r="H9411">
        <v>0</v>
      </c>
      <c r="I9411">
        <v>0</v>
      </c>
      <c r="J9411">
        <v>0</v>
      </c>
      <c r="K9411">
        <v>0</v>
      </c>
      <c r="L9411">
        <v>0</v>
      </c>
      <c r="M9411">
        <v>0</v>
      </c>
      <c r="N9411">
        <v>0</v>
      </c>
      <c r="O9411">
        <v>0</v>
      </c>
      <c r="P9411">
        <v>0</v>
      </c>
      <c r="Q9411">
        <v>0</v>
      </c>
    </row>
    <row r="9412" spans="1:17" x14ac:dyDescent="0.2">
      <c r="A9412" t="s">
        <v>26435</v>
      </c>
      <c r="B9412" t="s">
        <v>84</v>
      </c>
      <c r="C9412" t="s">
        <v>200</v>
      </c>
      <c r="D9412" t="s">
        <v>17029</v>
      </c>
      <c r="E9412" t="s">
        <v>79</v>
      </c>
      <c r="F9412" t="s">
        <v>4875</v>
      </c>
      <c r="G9412">
        <v>0</v>
      </c>
      <c r="H9412">
        <v>29</v>
      </c>
      <c r="I9412">
        <v>8</v>
      </c>
      <c r="J9412">
        <v>19</v>
      </c>
      <c r="K9412">
        <v>0</v>
      </c>
      <c r="L9412">
        <v>2</v>
      </c>
      <c r="M9412">
        <v>0</v>
      </c>
      <c r="N9412">
        <v>0</v>
      </c>
      <c r="O9412">
        <v>0</v>
      </c>
      <c r="P9412">
        <v>0</v>
      </c>
      <c r="Q9412">
        <v>0</v>
      </c>
    </row>
    <row r="9413" spans="1:17" x14ac:dyDescent="0.2">
      <c r="A9413" t="s">
        <v>26436</v>
      </c>
      <c r="B9413" t="s">
        <v>84</v>
      </c>
      <c r="C9413" t="s">
        <v>200</v>
      </c>
      <c r="D9413" t="s">
        <v>17029</v>
      </c>
      <c r="E9413" t="s">
        <v>79</v>
      </c>
      <c r="F9413" t="s">
        <v>4877</v>
      </c>
      <c r="G9413">
        <v>0</v>
      </c>
      <c r="H9413">
        <v>29</v>
      </c>
      <c r="I9413">
        <v>8</v>
      </c>
      <c r="J9413">
        <v>19</v>
      </c>
      <c r="K9413">
        <v>0</v>
      </c>
      <c r="L9413">
        <v>2</v>
      </c>
      <c r="M9413">
        <v>0</v>
      </c>
      <c r="N9413">
        <v>0</v>
      </c>
      <c r="O9413">
        <v>0</v>
      </c>
      <c r="P9413">
        <v>0</v>
      </c>
      <c r="Q9413">
        <v>0</v>
      </c>
    </row>
    <row r="9414" spans="1:17" x14ac:dyDescent="0.2">
      <c r="A9414" t="s">
        <v>26437</v>
      </c>
      <c r="B9414" t="s">
        <v>84</v>
      </c>
      <c r="C9414" t="s">
        <v>200</v>
      </c>
      <c r="D9414" t="s">
        <v>17029</v>
      </c>
      <c r="E9414" t="s">
        <v>79</v>
      </c>
      <c r="F9414" t="s">
        <v>4879</v>
      </c>
      <c r="G9414">
        <v>0</v>
      </c>
      <c r="H9414">
        <v>0</v>
      </c>
      <c r="I9414">
        <v>0</v>
      </c>
      <c r="J9414">
        <v>0</v>
      </c>
      <c r="K9414">
        <v>0</v>
      </c>
      <c r="L9414">
        <v>0</v>
      </c>
      <c r="M9414">
        <v>29</v>
      </c>
      <c r="N9414">
        <v>0</v>
      </c>
      <c r="O9414">
        <v>0</v>
      </c>
      <c r="P9414">
        <v>0</v>
      </c>
      <c r="Q9414">
        <v>0</v>
      </c>
    </row>
    <row r="9415" spans="1:17" x14ac:dyDescent="0.2">
      <c r="A9415" t="s">
        <v>26438</v>
      </c>
      <c r="B9415" t="s">
        <v>84</v>
      </c>
      <c r="C9415" t="s">
        <v>200</v>
      </c>
      <c r="D9415" t="s">
        <v>17029</v>
      </c>
      <c r="E9415" t="s">
        <v>79</v>
      </c>
      <c r="F9415" t="s">
        <v>4881</v>
      </c>
      <c r="G9415">
        <v>0</v>
      </c>
      <c r="H9415">
        <v>29</v>
      </c>
      <c r="I9415">
        <v>8</v>
      </c>
      <c r="J9415">
        <v>19</v>
      </c>
      <c r="K9415">
        <v>0</v>
      </c>
      <c r="L9415">
        <v>2</v>
      </c>
      <c r="M9415">
        <v>0</v>
      </c>
      <c r="N9415">
        <v>0</v>
      </c>
      <c r="O9415">
        <v>0</v>
      </c>
      <c r="P9415">
        <v>0</v>
      </c>
      <c r="Q9415">
        <v>0</v>
      </c>
    </row>
    <row r="9416" spans="1:17" x14ac:dyDescent="0.2">
      <c r="A9416" t="s">
        <v>26439</v>
      </c>
      <c r="B9416" t="s">
        <v>84</v>
      </c>
      <c r="C9416" t="s">
        <v>200</v>
      </c>
      <c r="D9416" t="s">
        <v>17029</v>
      </c>
      <c r="E9416" t="s">
        <v>79</v>
      </c>
      <c r="F9416" t="s">
        <v>4883</v>
      </c>
      <c r="G9416">
        <v>0</v>
      </c>
      <c r="H9416">
        <v>29</v>
      </c>
      <c r="I9416">
        <v>8</v>
      </c>
      <c r="J9416">
        <v>19</v>
      </c>
      <c r="K9416">
        <v>0</v>
      </c>
      <c r="L9416">
        <v>2</v>
      </c>
      <c r="M9416">
        <v>0</v>
      </c>
      <c r="N9416">
        <v>0</v>
      </c>
      <c r="O9416">
        <v>0</v>
      </c>
      <c r="P9416">
        <v>0</v>
      </c>
      <c r="Q9416">
        <v>0</v>
      </c>
    </row>
    <row r="9417" spans="1:17" x14ac:dyDescent="0.2">
      <c r="A9417" t="s">
        <v>26440</v>
      </c>
      <c r="B9417" t="s">
        <v>84</v>
      </c>
      <c r="C9417" t="s">
        <v>200</v>
      </c>
      <c r="D9417" t="s">
        <v>17029</v>
      </c>
      <c r="E9417" t="s">
        <v>79</v>
      </c>
      <c r="F9417" t="s">
        <v>4885</v>
      </c>
      <c r="G9417">
        <v>0</v>
      </c>
      <c r="H9417">
        <v>0</v>
      </c>
      <c r="I9417">
        <v>0</v>
      </c>
      <c r="J9417">
        <v>0</v>
      </c>
      <c r="K9417">
        <v>0</v>
      </c>
      <c r="L9417">
        <v>0</v>
      </c>
      <c r="M9417">
        <v>29</v>
      </c>
      <c r="N9417">
        <v>0</v>
      </c>
      <c r="O9417">
        <v>0</v>
      </c>
      <c r="P9417">
        <v>0</v>
      </c>
      <c r="Q9417">
        <v>0</v>
      </c>
    </row>
    <row r="9418" spans="1:17" x14ac:dyDescent="0.2">
      <c r="A9418" t="s">
        <v>26441</v>
      </c>
      <c r="B9418" t="s">
        <v>84</v>
      </c>
      <c r="C9418" t="s">
        <v>200</v>
      </c>
      <c r="D9418" t="s">
        <v>17029</v>
      </c>
      <c r="E9418" t="s">
        <v>79</v>
      </c>
      <c r="F9418" t="s">
        <v>4887</v>
      </c>
      <c r="G9418">
        <v>0</v>
      </c>
      <c r="H9418">
        <v>29</v>
      </c>
      <c r="I9418">
        <v>8</v>
      </c>
      <c r="J9418">
        <v>19</v>
      </c>
      <c r="K9418">
        <v>0</v>
      </c>
      <c r="L9418">
        <v>2</v>
      </c>
      <c r="M9418">
        <v>0</v>
      </c>
      <c r="N9418">
        <v>0</v>
      </c>
      <c r="O9418">
        <v>0</v>
      </c>
      <c r="P9418">
        <v>0</v>
      </c>
      <c r="Q9418">
        <v>0</v>
      </c>
    </row>
    <row r="9419" spans="1:17" x14ac:dyDescent="0.2">
      <c r="A9419" t="s">
        <v>26442</v>
      </c>
      <c r="B9419" t="s">
        <v>84</v>
      </c>
      <c r="C9419" t="s">
        <v>200</v>
      </c>
      <c r="D9419" t="s">
        <v>17029</v>
      </c>
      <c r="E9419" t="s">
        <v>79</v>
      </c>
      <c r="F9419" t="s">
        <v>4889</v>
      </c>
      <c r="G9419">
        <v>0</v>
      </c>
      <c r="H9419">
        <v>0</v>
      </c>
      <c r="I9419">
        <v>0</v>
      </c>
      <c r="J9419">
        <v>0</v>
      </c>
      <c r="K9419">
        <v>0</v>
      </c>
      <c r="L9419">
        <v>0</v>
      </c>
      <c r="M9419">
        <v>29</v>
      </c>
      <c r="N9419">
        <v>0</v>
      </c>
      <c r="O9419">
        <v>0</v>
      </c>
      <c r="P9419">
        <v>0</v>
      </c>
      <c r="Q9419">
        <v>0</v>
      </c>
    </row>
    <row r="9420" spans="1:17" x14ac:dyDescent="0.2">
      <c r="A9420" t="s">
        <v>26443</v>
      </c>
      <c r="B9420" t="s">
        <v>84</v>
      </c>
      <c r="C9420" t="s">
        <v>200</v>
      </c>
      <c r="D9420" t="s">
        <v>17029</v>
      </c>
      <c r="E9420" t="s">
        <v>79</v>
      </c>
      <c r="F9420" t="s">
        <v>4871</v>
      </c>
      <c r="G9420">
        <v>0</v>
      </c>
      <c r="H9420">
        <v>0</v>
      </c>
      <c r="I9420">
        <v>0</v>
      </c>
      <c r="J9420">
        <v>0</v>
      </c>
      <c r="K9420">
        <v>0</v>
      </c>
      <c r="L9420">
        <v>0</v>
      </c>
      <c r="M9420">
        <v>0</v>
      </c>
      <c r="N9420">
        <v>28</v>
      </c>
      <c r="O9420">
        <v>27</v>
      </c>
      <c r="P9420">
        <v>1</v>
      </c>
      <c r="Q9420">
        <v>0</v>
      </c>
    </row>
    <row r="9421" spans="1:17" x14ac:dyDescent="0.2">
      <c r="A9421" t="s">
        <v>26444</v>
      </c>
      <c r="B9421" t="s">
        <v>84</v>
      </c>
      <c r="C9421" t="s">
        <v>200</v>
      </c>
      <c r="D9421" t="s">
        <v>17029</v>
      </c>
      <c r="E9421" t="s">
        <v>79</v>
      </c>
      <c r="F9421" t="s">
        <v>4873</v>
      </c>
      <c r="G9421">
        <v>0</v>
      </c>
      <c r="H9421">
        <v>0</v>
      </c>
      <c r="I9421">
        <v>0</v>
      </c>
      <c r="J9421">
        <v>0</v>
      </c>
      <c r="K9421">
        <v>0</v>
      </c>
      <c r="L9421">
        <v>0</v>
      </c>
      <c r="M9421">
        <v>0</v>
      </c>
      <c r="N9421">
        <v>23</v>
      </c>
      <c r="O9421">
        <v>22</v>
      </c>
      <c r="P9421">
        <v>1</v>
      </c>
      <c r="Q9421">
        <v>0</v>
      </c>
    </row>
    <row r="9422" spans="1:17" x14ac:dyDescent="0.2">
      <c r="A9422" t="s">
        <v>26445</v>
      </c>
      <c r="B9422" t="s">
        <v>84</v>
      </c>
      <c r="C9422" t="s">
        <v>200</v>
      </c>
      <c r="D9422" t="s">
        <v>17029</v>
      </c>
      <c r="E9422" t="s">
        <v>79</v>
      </c>
      <c r="F9422" t="s">
        <v>17019</v>
      </c>
      <c r="G9422">
        <v>29</v>
      </c>
      <c r="H9422">
        <v>0</v>
      </c>
      <c r="I9422">
        <v>0</v>
      </c>
      <c r="J9422">
        <v>0</v>
      </c>
      <c r="K9422">
        <v>0</v>
      </c>
      <c r="L9422">
        <v>0</v>
      </c>
      <c r="M9422">
        <v>0</v>
      </c>
      <c r="N9422">
        <v>0</v>
      </c>
      <c r="O9422">
        <v>0</v>
      </c>
      <c r="P9422">
        <v>0</v>
      </c>
      <c r="Q9422">
        <v>0</v>
      </c>
    </row>
    <row r="9423" spans="1:17" x14ac:dyDescent="0.2">
      <c r="A9423" t="s">
        <v>26446</v>
      </c>
      <c r="B9423" t="s">
        <v>84</v>
      </c>
      <c r="C9423" t="s">
        <v>200</v>
      </c>
      <c r="D9423" t="s">
        <v>17029</v>
      </c>
      <c r="E9423" t="s">
        <v>81</v>
      </c>
      <c r="F9423" t="s">
        <v>4875</v>
      </c>
      <c r="G9423">
        <v>0</v>
      </c>
      <c r="H9423">
        <v>32</v>
      </c>
      <c r="I9423">
        <v>8</v>
      </c>
      <c r="J9423">
        <v>20</v>
      </c>
      <c r="K9423">
        <v>1</v>
      </c>
      <c r="L9423">
        <v>3</v>
      </c>
      <c r="M9423">
        <v>0</v>
      </c>
      <c r="N9423">
        <v>0</v>
      </c>
      <c r="O9423">
        <v>0</v>
      </c>
      <c r="P9423">
        <v>0</v>
      </c>
      <c r="Q9423">
        <v>0</v>
      </c>
    </row>
    <row r="9424" spans="1:17" x14ac:dyDescent="0.2">
      <c r="A9424" t="s">
        <v>26447</v>
      </c>
      <c r="B9424" t="s">
        <v>84</v>
      </c>
      <c r="C9424" t="s">
        <v>200</v>
      </c>
      <c r="D9424" t="s">
        <v>17029</v>
      </c>
      <c r="E9424" t="s">
        <v>81</v>
      </c>
      <c r="F9424" t="s">
        <v>4877</v>
      </c>
      <c r="G9424">
        <v>0</v>
      </c>
      <c r="H9424">
        <v>32</v>
      </c>
      <c r="I9424">
        <v>8</v>
      </c>
      <c r="J9424">
        <v>18</v>
      </c>
      <c r="K9424">
        <v>2</v>
      </c>
      <c r="L9424">
        <v>4</v>
      </c>
      <c r="M9424">
        <v>0</v>
      </c>
      <c r="N9424">
        <v>0</v>
      </c>
      <c r="O9424">
        <v>0</v>
      </c>
      <c r="P9424">
        <v>0</v>
      </c>
      <c r="Q9424">
        <v>0</v>
      </c>
    </row>
    <row r="9425" spans="1:17" x14ac:dyDescent="0.2">
      <c r="A9425" t="s">
        <v>26448</v>
      </c>
      <c r="B9425" t="s">
        <v>84</v>
      </c>
      <c r="C9425" t="s">
        <v>200</v>
      </c>
      <c r="D9425" t="s">
        <v>17029</v>
      </c>
      <c r="E9425" t="s">
        <v>81</v>
      </c>
      <c r="F9425" t="s">
        <v>4879</v>
      </c>
      <c r="G9425">
        <v>0</v>
      </c>
      <c r="H9425">
        <v>0</v>
      </c>
      <c r="I9425">
        <v>0</v>
      </c>
      <c r="J9425">
        <v>0</v>
      </c>
      <c r="K9425">
        <v>0</v>
      </c>
      <c r="L9425">
        <v>0</v>
      </c>
      <c r="M9425">
        <v>32</v>
      </c>
      <c r="N9425">
        <v>0</v>
      </c>
      <c r="O9425">
        <v>0</v>
      </c>
      <c r="P9425">
        <v>0</v>
      </c>
      <c r="Q9425">
        <v>0</v>
      </c>
    </row>
    <row r="9426" spans="1:17" x14ac:dyDescent="0.2">
      <c r="A9426" t="s">
        <v>26449</v>
      </c>
      <c r="B9426" t="s">
        <v>84</v>
      </c>
      <c r="C9426" t="s">
        <v>200</v>
      </c>
      <c r="D9426" t="s">
        <v>17029</v>
      </c>
      <c r="E9426" t="s">
        <v>81</v>
      </c>
      <c r="F9426" t="s">
        <v>4881</v>
      </c>
      <c r="G9426">
        <v>0</v>
      </c>
      <c r="H9426">
        <v>32</v>
      </c>
      <c r="I9426">
        <v>8</v>
      </c>
      <c r="J9426">
        <v>18</v>
      </c>
      <c r="K9426">
        <v>2</v>
      </c>
      <c r="L9426">
        <v>4</v>
      </c>
      <c r="M9426">
        <v>0</v>
      </c>
      <c r="N9426">
        <v>0</v>
      </c>
      <c r="O9426">
        <v>0</v>
      </c>
      <c r="P9426">
        <v>0</v>
      </c>
      <c r="Q9426">
        <v>0</v>
      </c>
    </row>
    <row r="9427" spans="1:17" x14ac:dyDescent="0.2">
      <c r="A9427" t="s">
        <v>26450</v>
      </c>
      <c r="B9427" t="s">
        <v>84</v>
      </c>
      <c r="C9427" t="s">
        <v>200</v>
      </c>
      <c r="D9427" t="s">
        <v>17029</v>
      </c>
      <c r="E9427" t="s">
        <v>81</v>
      </c>
      <c r="F9427" t="s">
        <v>4883</v>
      </c>
      <c r="G9427">
        <v>0</v>
      </c>
      <c r="H9427">
        <v>32</v>
      </c>
      <c r="I9427">
        <v>8</v>
      </c>
      <c r="J9427">
        <v>18</v>
      </c>
      <c r="K9427">
        <v>2</v>
      </c>
      <c r="L9427">
        <v>4</v>
      </c>
      <c r="M9427">
        <v>0</v>
      </c>
      <c r="N9427">
        <v>0</v>
      </c>
      <c r="O9427">
        <v>0</v>
      </c>
      <c r="P9427">
        <v>0</v>
      </c>
      <c r="Q9427">
        <v>0</v>
      </c>
    </row>
    <row r="9428" spans="1:17" x14ac:dyDescent="0.2">
      <c r="A9428" t="s">
        <v>26451</v>
      </c>
      <c r="B9428" t="s">
        <v>84</v>
      </c>
      <c r="C9428" t="s">
        <v>200</v>
      </c>
      <c r="D9428" t="s">
        <v>17029</v>
      </c>
      <c r="E9428" t="s">
        <v>81</v>
      </c>
      <c r="F9428" t="s">
        <v>4885</v>
      </c>
      <c r="G9428">
        <v>0</v>
      </c>
      <c r="H9428">
        <v>0</v>
      </c>
      <c r="I9428">
        <v>0</v>
      </c>
      <c r="J9428">
        <v>0</v>
      </c>
      <c r="K9428">
        <v>0</v>
      </c>
      <c r="L9428">
        <v>0</v>
      </c>
      <c r="M9428">
        <v>32</v>
      </c>
      <c r="N9428">
        <v>0</v>
      </c>
      <c r="O9428">
        <v>0</v>
      </c>
      <c r="P9428">
        <v>0</v>
      </c>
      <c r="Q9428">
        <v>0</v>
      </c>
    </row>
    <row r="9429" spans="1:17" x14ac:dyDescent="0.2">
      <c r="A9429" t="s">
        <v>26452</v>
      </c>
      <c r="B9429" t="s">
        <v>84</v>
      </c>
      <c r="C9429" t="s">
        <v>200</v>
      </c>
      <c r="D9429" t="s">
        <v>17029</v>
      </c>
      <c r="E9429" t="s">
        <v>81</v>
      </c>
      <c r="F9429" t="s">
        <v>4887</v>
      </c>
      <c r="G9429">
        <v>0</v>
      </c>
      <c r="H9429">
        <v>32</v>
      </c>
      <c r="I9429">
        <v>8</v>
      </c>
      <c r="J9429">
        <v>20</v>
      </c>
      <c r="K9429">
        <v>1</v>
      </c>
      <c r="L9429">
        <v>3</v>
      </c>
      <c r="M9429">
        <v>0</v>
      </c>
      <c r="N9429">
        <v>0</v>
      </c>
      <c r="O9429">
        <v>0</v>
      </c>
      <c r="P9429">
        <v>0</v>
      </c>
      <c r="Q9429">
        <v>0</v>
      </c>
    </row>
    <row r="9430" spans="1:17" x14ac:dyDescent="0.2">
      <c r="A9430" t="s">
        <v>26453</v>
      </c>
      <c r="B9430" t="s">
        <v>84</v>
      </c>
      <c r="C9430" t="s">
        <v>200</v>
      </c>
      <c r="D9430" t="s">
        <v>17029</v>
      </c>
      <c r="E9430" t="s">
        <v>81</v>
      </c>
      <c r="F9430" t="s">
        <v>4889</v>
      </c>
      <c r="G9430">
        <v>0</v>
      </c>
      <c r="H9430">
        <v>0</v>
      </c>
      <c r="I9430">
        <v>0</v>
      </c>
      <c r="J9430">
        <v>0</v>
      </c>
      <c r="K9430">
        <v>0</v>
      </c>
      <c r="L9430">
        <v>0</v>
      </c>
      <c r="M9430">
        <v>32</v>
      </c>
      <c r="N9430">
        <v>0</v>
      </c>
      <c r="O9430">
        <v>0</v>
      </c>
      <c r="P9430">
        <v>0</v>
      </c>
      <c r="Q9430">
        <v>0</v>
      </c>
    </row>
    <row r="9431" spans="1:17" x14ac:dyDescent="0.2">
      <c r="A9431" t="s">
        <v>26454</v>
      </c>
      <c r="B9431" t="s">
        <v>84</v>
      </c>
      <c r="C9431" t="s">
        <v>200</v>
      </c>
      <c r="D9431" t="s">
        <v>17029</v>
      </c>
      <c r="E9431" t="s">
        <v>81</v>
      </c>
      <c r="F9431" t="s">
        <v>4871</v>
      </c>
      <c r="G9431">
        <v>0</v>
      </c>
      <c r="H9431">
        <v>0</v>
      </c>
      <c r="I9431">
        <v>0</v>
      </c>
      <c r="J9431">
        <v>0</v>
      </c>
      <c r="K9431">
        <v>0</v>
      </c>
      <c r="L9431">
        <v>0</v>
      </c>
      <c r="M9431">
        <v>0</v>
      </c>
      <c r="N9431">
        <v>29</v>
      </c>
      <c r="O9431">
        <v>25</v>
      </c>
      <c r="P9431">
        <v>3</v>
      </c>
      <c r="Q9431">
        <v>1</v>
      </c>
    </row>
    <row r="9432" spans="1:17" x14ac:dyDescent="0.2">
      <c r="A9432" t="s">
        <v>26455</v>
      </c>
      <c r="B9432" t="s">
        <v>84</v>
      </c>
      <c r="C9432" t="s">
        <v>200</v>
      </c>
      <c r="D9432" t="s">
        <v>17029</v>
      </c>
      <c r="E9432" t="s">
        <v>81</v>
      </c>
      <c r="F9432" t="s">
        <v>4873</v>
      </c>
      <c r="G9432">
        <v>0</v>
      </c>
      <c r="H9432">
        <v>0</v>
      </c>
      <c r="I9432">
        <v>0</v>
      </c>
      <c r="J9432">
        <v>0</v>
      </c>
      <c r="K9432">
        <v>0</v>
      </c>
      <c r="L9432">
        <v>0</v>
      </c>
      <c r="M9432">
        <v>0</v>
      </c>
      <c r="N9432">
        <v>27</v>
      </c>
      <c r="O9432">
        <v>26</v>
      </c>
      <c r="P9432">
        <v>1</v>
      </c>
      <c r="Q9432">
        <v>0</v>
      </c>
    </row>
    <row r="9433" spans="1:17" x14ac:dyDescent="0.2">
      <c r="A9433" t="s">
        <v>26456</v>
      </c>
      <c r="B9433" t="s">
        <v>84</v>
      </c>
      <c r="C9433" t="s">
        <v>200</v>
      </c>
      <c r="D9433" t="s">
        <v>17029</v>
      </c>
      <c r="E9433" t="s">
        <v>81</v>
      </c>
      <c r="F9433" t="s">
        <v>17019</v>
      </c>
      <c r="G9433">
        <v>32</v>
      </c>
      <c r="H9433">
        <v>0</v>
      </c>
      <c r="I9433">
        <v>0</v>
      </c>
      <c r="J9433">
        <v>0</v>
      </c>
      <c r="K9433">
        <v>0</v>
      </c>
      <c r="L9433">
        <v>0</v>
      </c>
      <c r="M9433">
        <v>0</v>
      </c>
      <c r="N9433">
        <v>0</v>
      </c>
      <c r="O9433">
        <v>0</v>
      </c>
      <c r="P9433">
        <v>0</v>
      </c>
      <c r="Q9433">
        <v>0</v>
      </c>
    </row>
    <row r="9434" spans="1:17" x14ac:dyDescent="0.2">
      <c r="A9434" t="s">
        <v>26457</v>
      </c>
      <c r="B9434" t="s">
        <v>84</v>
      </c>
      <c r="C9434" t="s">
        <v>200</v>
      </c>
      <c r="D9434" t="s">
        <v>17021</v>
      </c>
      <c r="E9434" t="s">
        <v>81</v>
      </c>
      <c r="F9434" t="s">
        <v>17022</v>
      </c>
      <c r="G9434">
        <v>0</v>
      </c>
      <c r="H9434">
        <v>0</v>
      </c>
      <c r="I9434">
        <v>0</v>
      </c>
      <c r="J9434">
        <v>0</v>
      </c>
      <c r="K9434">
        <v>0</v>
      </c>
      <c r="L9434">
        <v>0</v>
      </c>
      <c r="M9434">
        <v>0</v>
      </c>
      <c r="N9434">
        <v>1</v>
      </c>
      <c r="O9434">
        <v>0</v>
      </c>
      <c r="P9434">
        <v>1</v>
      </c>
      <c r="Q9434">
        <v>0</v>
      </c>
    </row>
    <row r="9435" spans="1:17" x14ac:dyDescent="0.2">
      <c r="A9435" t="s">
        <v>26458</v>
      </c>
      <c r="B9435" t="s">
        <v>84</v>
      </c>
      <c r="C9435" t="s">
        <v>200</v>
      </c>
      <c r="D9435" t="s">
        <v>17021</v>
      </c>
      <c r="E9435" t="s">
        <v>81</v>
      </c>
      <c r="F9435" t="s">
        <v>17019</v>
      </c>
      <c r="G9435">
        <v>1</v>
      </c>
      <c r="H9435">
        <v>0</v>
      </c>
      <c r="I9435">
        <v>0</v>
      </c>
      <c r="J9435">
        <v>0</v>
      </c>
      <c r="K9435">
        <v>0</v>
      </c>
      <c r="L9435">
        <v>0</v>
      </c>
      <c r="M9435">
        <v>0</v>
      </c>
      <c r="N9435">
        <v>0</v>
      </c>
      <c r="O9435">
        <v>0</v>
      </c>
      <c r="P9435">
        <v>0</v>
      </c>
      <c r="Q9435">
        <v>0</v>
      </c>
    </row>
    <row r="9436" spans="1:17" x14ac:dyDescent="0.2">
      <c r="A9436" t="s">
        <v>26459</v>
      </c>
      <c r="B9436" t="s">
        <v>84</v>
      </c>
      <c r="C9436" t="s">
        <v>200</v>
      </c>
      <c r="D9436" t="s">
        <v>17025</v>
      </c>
      <c r="E9436" t="s">
        <v>79</v>
      </c>
      <c r="F9436" t="s">
        <v>17019</v>
      </c>
      <c r="G9436">
        <v>1</v>
      </c>
      <c r="H9436">
        <v>0</v>
      </c>
      <c r="I9436">
        <v>0</v>
      </c>
      <c r="J9436">
        <v>0</v>
      </c>
      <c r="K9436">
        <v>0</v>
      </c>
      <c r="L9436">
        <v>0</v>
      </c>
      <c r="M9436">
        <v>0</v>
      </c>
      <c r="N9436">
        <v>0</v>
      </c>
      <c r="O9436">
        <v>0</v>
      </c>
      <c r="P9436">
        <v>0</v>
      </c>
      <c r="Q9436">
        <v>0</v>
      </c>
    </row>
    <row r="9437" spans="1:17" x14ac:dyDescent="0.2">
      <c r="A9437" t="s">
        <v>26460</v>
      </c>
      <c r="B9437" t="s">
        <v>84</v>
      </c>
      <c r="C9437" t="s">
        <v>200</v>
      </c>
      <c r="D9437" t="s">
        <v>17025</v>
      </c>
      <c r="E9437" t="s">
        <v>81</v>
      </c>
      <c r="F9437" t="s">
        <v>17019</v>
      </c>
      <c r="G9437">
        <v>2</v>
      </c>
      <c r="H9437">
        <v>0</v>
      </c>
      <c r="I9437">
        <v>0</v>
      </c>
      <c r="J9437">
        <v>0</v>
      </c>
      <c r="K9437">
        <v>0</v>
      </c>
      <c r="L9437">
        <v>0</v>
      </c>
      <c r="M9437">
        <v>0</v>
      </c>
      <c r="N9437">
        <v>0</v>
      </c>
      <c r="O9437">
        <v>0</v>
      </c>
      <c r="P9437">
        <v>0</v>
      </c>
      <c r="Q9437">
        <v>0</v>
      </c>
    </row>
    <row r="9438" spans="1:17" x14ac:dyDescent="0.2">
      <c r="A9438" t="s">
        <v>26461</v>
      </c>
      <c r="B9438" t="s">
        <v>84</v>
      </c>
      <c r="C9438" t="s">
        <v>201</v>
      </c>
      <c r="D9438" t="s">
        <v>17027</v>
      </c>
      <c r="E9438" t="s">
        <v>81</v>
      </c>
      <c r="F9438" t="s">
        <v>17019</v>
      </c>
      <c r="G9438">
        <v>2</v>
      </c>
      <c r="H9438">
        <v>0</v>
      </c>
      <c r="I9438">
        <v>0</v>
      </c>
      <c r="J9438">
        <v>0</v>
      </c>
      <c r="K9438">
        <v>0</v>
      </c>
      <c r="L9438">
        <v>0</v>
      </c>
      <c r="M9438">
        <v>0</v>
      </c>
      <c r="N9438">
        <v>0</v>
      </c>
      <c r="O9438">
        <v>0</v>
      </c>
      <c r="P9438">
        <v>0</v>
      </c>
      <c r="Q9438">
        <v>0</v>
      </c>
    </row>
    <row r="9439" spans="1:17" x14ac:dyDescent="0.2">
      <c r="A9439" t="s">
        <v>26462</v>
      </c>
      <c r="B9439" t="s">
        <v>84</v>
      </c>
      <c r="C9439" t="s">
        <v>201</v>
      </c>
      <c r="D9439" t="s">
        <v>17029</v>
      </c>
      <c r="E9439" t="s">
        <v>79</v>
      </c>
      <c r="F9439" t="s">
        <v>4875</v>
      </c>
      <c r="G9439">
        <v>0</v>
      </c>
      <c r="H9439">
        <v>20</v>
      </c>
      <c r="I9439">
        <v>7</v>
      </c>
      <c r="J9439">
        <v>12</v>
      </c>
      <c r="K9439">
        <v>0</v>
      </c>
      <c r="L9439">
        <v>1</v>
      </c>
      <c r="M9439">
        <v>0</v>
      </c>
      <c r="N9439">
        <v>0</v>
      </c>
      <c r="O9439">
        <v>0</v>
      </c>
      <c r="P9439">
        <v>0</v>
      </c>
      <c r="Q9439">
        <v>0</v>
      </c>
    </row>
    <row r="9440" spans="1:17" x14ac:dyDescent="0.2">
      <c r="A9440" t="s">
        <v>26463</v>
      </c>
      <c r="B9440" t="s">
        <v>84</v>
      </c>
      <c r="C9440" t="s">
        <v>201</v>
      </c>
      <c r="D9440" t="s">
        <v>17029</v>
      </c>
      <c r="E9440" t="s">
        <v>79</v>
      </c>
      <c r="F9440" t="s">
        <v>4877</v>
      </c>
      <c r="G9440">
        <v>0</v>
      </c>
      <c r="H9440">
        <v>20</v>
      </c>
      <c r="I9440">
        <v>5</v>
      </c>
      <c r="J9440">
        <v>13</v>
      </c>
      <c r="K9440">
        <v>0</v>
      </c>
      <c r="L9440">
        <v>2</v>
      </c>
      <c r="M9440">
        <v>0</v>
      </c>
      <c r="N9440">
        <v>0</v>
      </c>
      <c r="O9440">
        <v>0</v>
      </c>
      <c r="P9440">
        <v>0</v>
      </c>
      <c r="Q9440">
        <v>0</v>
      </c>
    </row>
    <row r="9441" spans="1:17" x14ac:dyDescent="0.2">
      <c r="A9441" t="s">
        <v>26464</v>
      </c>
      <c r="B9441" t="s">
        <v>84</v>
      </c>
      <c r="C9441" t="s">
        <v>201</v>
      </c>
      <c r="D9441" t="s">
        <v>17029</v>
      </c>
      <c r="E9441" t="s">
        <v>79</v>
      </c>
      <c r="F9441" t="s">
        <v>4879</v>
      </c>
      <c r="G9441">
        <v>0</v>
      </c>
      <c r="H9441">
        <v>0</v>
      </c>
      <c r="I9441">
        <v>0</v>
      </c>
      <c r="J9441">
        <v>0</v>
      </c>
      <c r="K9441">
        <v>0</v>
      </c>
      <c r="L9441">
        <v>0</v>
      </c>
      <c r="M9441">
        <v>20</v>
      </c>
      <c r="N9441">
        <v>0</v>
      </c>
      <c r="O9441">
        <v>0</v>
      </c>
      <c r="P9441">
        <v>0</v>
      </c>
      <c r="Q9441">
        <v>0</v>
      </c>
    </row>
    <row r="9442" spans="1:17" x14ac:dyDescent="0.2">
      <c r="A9442" t="s">
        <v>26465</v>
      </c>
      <c r="B9442" t="s">
        <v>84</v>
      </c>
      <c r="C9442" t="s">
        <v>201</v>
      </c>
      <c r="D9442" t="s">
        <v>17029</v>
      </c>
      <c r="E9442" t="s">
        <v>79</v>
      </c>
      <c r="F9442" t="s">
        <v>4881</v>
      </c>
      <c r="G9442">
        <v>0</v>
      </c>
      <c r="H9442">
        <v>20</v>
      </c>
      <c r="I9442">
        <v>5</v>
      </c>
      <c r="J9442">
        <v>13</v>
      </c>
      <c r="K9442">
        <v>0</v>
      </c>
      <c r="L9442">
        <v>2</v>
      </c>
      <c r="M9442">
        <v>0</v>
      </c>
      <c r="N9442">
        <v>0</v>
      </c>
      <c r="O9442">
        <v>0</v>
      </c>
      <c r="P9442">
        <v>0</v>
      </c>
      <c r="Q9442">
        <v>0</v>
      </c>
    </row>
    <row r="9443" spans="1:17" x14ac:dyDescent="0.2">
      <c r="A9443" t="s">
        <v>26466</v>
      </c>
      <c r="B9443" t="s">
        <v>84</v>
      </c>
      <c r="C9443" t="s">
        <v>201</v>
      </c>
      <c r="D9443" t="s">
        <v>17029</v>
      </c>
      <c r="E9443" t="s">
        <v>79</v>
      </c>
      <c r="F9443" t="s">
        <v>4883</v>
      </c>
      <c r="G9443">
        <v>0</v>
      </c>
      <c r="H9443">
        <v>20</v>
      </c>
      <c r="I9443">
        <v>7</v>
      </c>
      <c r="J9443">
        <v>11</v>
      </c>
      <c r="K9443">
        <v>0</v>
      </c>
      <c r="L9443">
        <v>2</v>
      </c>
      <c r="M9443">
        <v>0</v>
      </c>
      <c r="N9443">
        <v>0</v>
      </c>
      <c r="O9443">
        <v>0</v>
      </c>
      <c r="P9443">
        <v>0</v>
      </c>
      <c r="Q9443">
        <v>0</v>
      </c>
    </row>
    <row r="9444" spans="1:17" x14ac:dyDescent="0.2">
      <c r="A9444" t="s">
        <v>26467</v>
      </c>
      <c r="B9444" t="s">
        <v>84</v>
      </c>
      <c r="C9444" t="s">
        <v>201</v>
      </c>
      <c r="D9444" t="s">
        <v>17029</v>
      </c>
      <c r="E9444" t="s">
        <v>79</v>
      </c>
      <c r="F9444" t="s">
        <v>4885</v>
      </c>
      <c r="G9444">
        <v>0</v>
      </c>
      <c r="H9444">
        <v>0</v>
      </c>
      <c r="I9444">
        <v>0</v>
      </c>
      <c r="J9444">
        <v>0</v>
      </c>
      <c r="K9444">
        <v>0</v>
      </c>
      <c r="L9444">
        <v>0</v>
      </c>
      <c r="M9444">
        <v>20</v>
      </c>
      <c r="N9444">
        <v>0</v>
      </c>
      <c r="O9444">
        <v>0</v>
      </c>
      <c r="P9444">
        <v>0</v>
      </c>
      <c r="Q9444">
        <v>0</v>
      </c>
    </row>
    <row r="9445" spans="1:17" x14ac:dyDescent="0.2">
      <c r="A9445" t="s">
        <v>26468</v>
      </c>
      <c r="B9445" t="s">
        <v>84</v>
      </c>
      <c r="C9445" t="s">
        <v>201</v>
      </c>
      <c r="D9445" t="s">
        <v>17029</v>
      </c>
      <c r="E9445" t="s">
        <v>79</v>
      </c>
      <c r="F9445" t="s">
        <v>4887</v>
      </c>
      <c r="G9445">
        <v>0</v>
      </c>
      <c r="H9445">
        <v>20</v>
      </c>
      <c r="I9445">
        <v>5</v>
      </c>
      <c r="J9445">
        <v>14</v>
      </c>
      <c r="K9445">
        <v>0</v>
      </c>
      <c r="L9445">
        <v>1</v>
      </c>
      <c r="M9445">
        <v>0</v>
      </c>
      <c r="N9445">
        <v>0</v>
      </c>
      <c r="O9445">
        <v>0</v>
      </c>
      <c r="P9445">
        <v>0</v>
      </c>
      <c r="Q9445">
        <v>0</v>
      </c>
    </row>
    <row r="9446" spans="1:17" x14ac:dyDescent="0.2">
      <c r="A9446" t="s">
        <v>26469</v>
      </c>
      <c r="B9446" t="s">
        <v>84</v>
      </c>
      <c r="C9446" t="s">
        <v>201</v>
      </c>
      <c r="D9446" t="s">
        <v>17029</v>
      </c>
      <c r="E9446" t="s">
        <v>79</v>
      </c>
      <c r="F9446" t="s">
        <v>4889</v>
      </c>
      <c r="G9446">
        <v>0</v>
      </c>
      <c r="H9446">
        <v>0</v>
      </c>
      <c r="I9446">
        <v>0</v>
      </c>
      <c r="J9446">
        <v>0</v>
      </c>
      <c r="K9446">
        <v>0</v>
      </c>
      <c r="L9446">
        <v>0</v>
      </c>
      <c r="M9446">
        <v>20</v>
      </c>
      <c r="N9446">
        <v>0</v>
      </c>
      <c r="O9446">
        <v>0</v>
      </c>
      <c r="P9446">
        <v>0</v>
      </c>
      <c r="Q9446">
        <v>0</v>
      </c>
    </row>
    <row r="9447" spans="1:17" x14ac:dyDescent="0.2">
      <c r="A9447" t="s">
        <v>26470</v>
      </c>
      <c r="B9447" t="s">
        <v>84</v>
      </c>
      <c r="C9447" t="s">
        <v>201</v>
      </c>
      <c r="D9447" t="s">
        <v>17029</v>
      </c>
      <c r="E9447" t="s">
        <v>79</v>
      </c>
      <c r="F9447" t="s">
        <v>4871</v>
      </c>
      <c r="G9447">
        <v>0</v>
      </c>
      <c r="H9447">
        <v>0</v>
      </c>
      <c r="I9447">
        <v>0</v>
      </c>
      <c r="J9447">
        <v>0</v>
      </c>
      <c r="K9447">
        <v>0</v>
      </c>
      <c r="L9447">
        <v>0</v>
      </c>
      <c r="M9447">
        <v>0</v>
      </c>
      <c r="N9447">
        <v>19</v>
      </c>
      <c r="O9447">
        <v>18</v>
      </c>
      <c r="P9447">
        <v>0</v>
      </c>
      <c r="Q9447">
        <v>1</v>
      </c>
    </row>
    <row r="9448" spans="1:17" x14ac:dyDescent="0.2">
      <c r="A9448" t="s">
        <v>26471</v>
      </c>
      <c r="B9448" t="s">
        <v>84</v>
      </c>
      <c r="C9448" t="s">
        <v>201</v>
      </c>
      <c r="D9448" t="s">
        <v>17029</v>
      </c>
      <c r="E9448" t="s">
        <v>79</v>
      </c>
      <c r="F9448" t="s">
        <v>4873</v>
      </c>
      <c r="G9448">
        <v>0</v>
      </c>
      <c r="H9448">
        <v>0</v>
      </c>
      <c r="I9448">
        <v>0</v>
      </c>
      <c r="J9448">
        <v>0</v>
      </c>
      <c r="K9448">
        <v>0</v>
      </c>
      <c r="L9448">
        <v>0</v>
      </c>
      <c r="M9448">
        <v>0</v>
      </c>
      <c r="N9448">
        <v>15</v>
      </c>
      <c r="O9448">
        <v>14</v>
      </c>
      <c r="P9448">
        <v>0</v>
      </c>
      <c r="Q9448">
        <v>1</v>
      </c>
    </row>
    <row r="9449" spans="1:17" x14ac:dyDescent="0.2">
      <c r="A9449" t="s">
        <v>26472</v>
      </c>
      <c r="B9449" t="s">
        <v>84</v>
      </c>
      <c r="C9449" t="s">
        <v>201</v>
      </c>
      <c r="D9449" t="s">
        <v>17029</v>
      </c>
      <c r="E9449" t="s">
        <v>79</v>
      </c>
      <c r="F9449" t="s">
        <v>17019</v>
      </c>
      <c r="G9449">
        <v>20</v>
      </c>
      <c r="H9449">
        <v>0</v>
      </c>
      <c r="I9449">
        <v>0</v>
      </c>
      <c r="J9449">
        <v>0</v>
      </c>
      <c r="K9449">
        <v>0</v>
      </c>
      <c r="L9449">
        <v>0</v>
      </c>
      <c r="M9449">
        <v>0</v>
      </c>
      <c r="N9449">
        <v>0</v>
      </c>
      <c r="O9449">
        <v>0</v>
      </c>
      <c r="P9449">
        <v>0</v>
      </c>
      <c r="Q9449">
        <v>0</v>
      </c>
    </row>
    <row r="9450" spans="1:17" x14ac:dyDescent="0.2">
      <c r="A9450" t="s">
        <v>26473</v>
      </c>
      <c r="B9450" t="s">
        <v>84</v>
      </c>
      <c r="C9450" t="s">
        <v>201</v>
      </c>
      <c r="D9450" t="s">
        <v>17029</v>
      </c>
      <c r="E9450" t="s">
        <v>81</v>
      </c>
      <c r="F9450" t="s">
        <v>4875</v>
      </c>
      <c r="G9450">
        <v>0</v>
      </c>
      <c r="H9450">
        <v>17</v>
      </c>
      <c r="I9450">
        <v>3</v>
      </c>
      <c r="J9450">
        <v>11</v>
      </c>
      <c r="K9450">
        <v>3</v>
      </c>
      <c r="L9450">
        <v>0</v>
      </c>
      <c r="M9450">
        <v>0</v>
      </c>
      <c r="N9450">
        <v>0</v>
      </c>
      <c r="O9450">
        <v>0</v>
      </c>
      <c r="P9450">
        <v>0</v>
      </c>
      <c r="Q9450">
        <v>0</v>
      </c>
    </row>
    <row r="9451" spans="1:17" x14ac:dyDescent="0.2">
      <c r="A9451" t="s">
        <v>26474</v>
      </c>
      <c r="B9451" t="s">
        <v>84</v>
      </c>
      <c r="C9451" t="s">
        <v>201</v>
      </c>
      <c r="D9451" t="s">
        <v>17029</v>
      </c>
      <c r="E9451" t="s">
        <v>81</v>
      </c>
      <c r="F9451" t="s">
        <v>4877</v>
      </c>
      <c r="G9451">
        <v>0</v>
      </c>
      <c r="H9451">
        <v>17</v>
      </c>
      <c r="I9451">
        <v>2</v>
      </c>
      <c r="J9451">
        <v>12</v>
      </c>
      <c r="K9451">
        <v>3</v>
      </c>
      <c r="L9451">
        <v>0</v>
      </c>
      <c r="M9451">
        <v>0</v>
      </c>
      <c r="N9451">
        <v>0</v>
      </c>
      <c r="O9451">
        <v>0</v>
      </c>
      <c r="P9451">
        <v>0</v>
      </c>
      <c r="Q9451">
        <v>0</v>
      </c>
    </row>
    <row r="9452" spans="1:17" x14ac:dyDescent="0.2">
      <c r="A9452" t="s">
        <v>26475</v>
      </c>
      <c r="B9452" t="s">
        <v>84</v>
      </c>
      <c r="C9452" t="s">
        <v>201</v>
      </c>
      <c r="D9452" t="s">
        <v>17029</v>
      </c>
      <c r="E9452" t="s">
        <v>81</v>
      </c>
      <c r="F9452" t="s">
        <v>4879</v>
      </c>
      <c r="G9452">
        <v>0</v>
      </c>
      <c r="H9452">
        <v>0</v>
      </c>
      <c r="I9452">
        <v>0</v>
      </c>
      <c r="J9452">
        <v>0</v>
      </c>
      <c r="K9452">
        <v>0</v>
      </c>
      <c r="L9452">
        <v>0</v>
      </c>
      <c r="M9452">
        <v>17</v>
      </c>
      <c r="N9452">
        <v>0</v>
      </c>
      <c r="O9452">
        <v>0</v>
      </c>
      <c r="P9452">
        <v>0</v>
      </c>
      <c r="Q9452">
        <v>0</v>
      </c>
    </row>
    <row r="9453" spans="1:17" x14ac:dyDescent="0.2">
      <c r="A9453" t="s">
        <v>26476</v>
      </c>
      <c r="B9453" t="s">
        <v>84</v>
      </c>
      <c r="C9453" t="s">
        <v>201</v>
      </c>
      <c r="D9453" t="s">
        <v>17029</v>
      </c>
      <c r="E9453" t="s">
        <v>81</v>
      </c>
      <c r="F9453" t="s">
        <v>4881</v>
      </c>
      <c r="G9453">
        <v>0</v>
      </c>
      <c r="H9453">
        <v>17</v>
      </c>
      <c r="I9453">
        <v>2</v>
      </c>
      <c r="J9453">
        <v>12</v>
      </c>
      <c r="K9453">
        <v>3</v>
      </c>
      <c r="L9453">
        <v>0</v>
      </c>
      <c r="M9453">
        <v>0</v>
      </c>
      <c r="N9453">
        <v>0</v>
      </c>
      <c r="O9453">
        <v>0</v>
      </c>
      <c r="P9453">
        <v>0</v>
      </c>
      <c r="Q9453">
        <v>0</v>
      </c>
    </row>
    <row r="9454" spans="1:17" x14ac:dyDescent="0.2">
      <c r="A9454" t="s">
        <v>26477</v>
      </c>
      <c r="B9454" t="s">
        <v>84</v>
      </c>
      <c r="C9454" t="s">
        <v>201</v>
      </c>
      <c r="D9454" t="s">
        <v>17029</v>
      </c>
      <c r="E9454" t="s">
        <v>81</v>
      </c>
      <c r="F9454" t="s">
        <v>4883</v>
      </c>
      <c r="G9454">
        <v>0</v>
      </c>
      <c r="H9454">
        <v>17</v>
      </c>
      <c r="I9454">
        <v>3</v>
      </c>
      <c r="J9454">
        <v>11</v>
      </c>
      <c r="K9454">
        <v>3</v>
      </c>
      <c r="L9454">
        <v>0</v>
      </c>
      <c r="M9454">
        <v>0</v>
      </c>
      <c r="N9454">
        <v>0</v>
      </c>
      <c r="O9454">
        <v>0</v>
      </c>
      <c r="P9454">
        <v>0</v>
      </c>
      <c r="Q9454">
        <v>0</v>
      </c>
    </row>
    <row r="9455" spans="1:17" x14ac:dyDescent="0.2">
      <c r="A9455" t="s">
        <v>26478</v>
      </c>
      <c r="B9455" t="s">
        <v>84</v>
      </c>
      <c r="C9455" t="s">
        <v>201</v>
      </c>
      <c r="D9455" t="s">
        <v>17029</v>
      </c>
      <c r="E9455" t="s">
        <v>81</v>
      </c>
      <c r="F9455" t="s">
        <v>4885</v>
      </c>
      <c r="G9455">
        <v>0</v>
      </c>
      <c r="H9455">
        <v>0</v>
      </c>
      <c r="I9455">
        <v>0</v>
      </c>
      <c r="J9455">
        <v>0</v>
      </c>
      <c r="K9455">
        <v>0</v>
      </c>
      <c r="L9455">
        <v>0</v>
      </c>
      <c r="M9455">
        <v>17</v>
      </c>
      <c r="N9455">
        <v>0</v>
      </c>
      <c r="O9455">
        <v>0</v>
      </c>
      <c r="P9455">
        <v>0</v>
      </c>
      <c r="Q9455">
        <v>0</v>
      </c>
    </row>
    <row r="9456" spans="1:17" x14ac:dyDescent="0.2">
      <c r="A9456" t="s">
        <v>26479</v>
      </c>
      <c r="B9456" t="s">
        <v>84</v>
      </c>
      <c r="C9456" t="s">
        <v>201</v>
      </c>
      <c r="D9456" t="s">
        <v>17029</v>
      </c>
      <c r="E9456" t="s">
        <v>81</v>
      </c>
      <c r="F9456" t="s">
        <v>4887</v>
      </c>
      <c r="G9456">
        <v>0</v>
      </c>
      <c r="H9456">
        <v>17</v>
      </c>
      <c r="I9456">
        <v>2</v>
      </c>
      <c r="J9456">
        <v>12</v>
      </c>
      <c r="K9456">
        <v>3</v>
      </c>
      <c r="L9456">
        <v>0</v>
      </c>
      <c r="M9456">
        <v>0</v>
      </c>
      <c r="N9456">
        <v>0</v>
      </c>
      <c r="O9456">
        <v>0</v>
      </c>
      <c r="P9456">
        <v>0</v>
      </c>
      <c r="Q9456">
        <v>0</v>
      </c>
    </row>
    <row r="9457" spans="1:17" x14ac:dyDescent="0.2">
      <c r="A9457" t="s">
        <v>26480</v>
      </c>
      <c r="B9457" t="s">
        <v>84</v>
      </c>
      <c r="C9457" t="s">
        <v>201</v>
      </c>
      <c r="D9457" t="s">
        <v>17029</v>
      </c>
      <c r="E9457" t="s">
        <v>81</v>
      </c>
      <c r="F9457" t="s">
        <v>4889</v>
      </c>
      <c r="G9457">
        <v>0</v>
      </c>
      <c r="H9457">
        <v>0</v>
      </c>
      <c r="I9457">
        <v>0</v>
      </c>
      <c r="J9457">
        <v>0</v>
      </c>
      <c r="K9457">
        <v>0</v>
      </c>
      <c r="L9457">
        <v>0</v>
      </c>
      <c r="M9457">
        <v>17</v>
      </c>
      <c r="N9457">
        <v>0</v>
      </c>
      <c r="O9457">
        <v>0</v>
      </c>
      <c r="P9457">
        <v>0</v>
      </c>
      <c r="Q9457">
        <v>0</v>
      </c>
    </row>
    <row r="9458" spans="1:17" x14ac:dyDescent="0.2">
      <c r="A9458" t="s">
        <v>26481</v>
      </c>
      <c r="B9458" t="s">
        <v>84</v>
      </c>
      <c r="C9458" t="s">
        <v>201</v>
      </c>
      <c r="D9458" t="s">
        <v>17029</v>
      </c>
      <c r="E9458" t="s">
        <v>81</v>
      </c>
      <c r="F9458" t="s">
        <v>4871</v>
      </c>
      <c r="G9458">
        <v>0</v>
      </c>
      <c r="H9458">
        <v>0</v>
      </c>
      <c r="I9458">
        <v>0</v>
      </c>
      <c r="J9458">
        <v>0</v>
      </c>
      <c r="K9458">
        <v>0</v>
      </c>
      <c r="L9458">
        <v>0</v>
      </c>
      <c r="M9458">
        <v>0</v>
      </c>
      <c r="N9458">
        <v>16</v>
      </c>
      <c r="O9458">
        <v>15</v>
      </c>
      <c r="P9458">
        <v>1</v>
      </c>
      <c r="Q9458">
        <v>0</v>
      </c>
    </row>
    <row r="9459" spans="1:17" x14ac:dyDescent="0.2">
      <c r="A9459" t="s">
        <v>26482</v>
      </c>
      <c r="B9459" t="s">
        <v>84</v>
      </c>
      <c r="C9459" t="s">
        <v>201</v>
      </c>
      <c r="D9459" t="s">
        <v>17029</v>
      </c>
      <c r="E9459" t="s">
        <v>81</v>
      </c>
      <c r="F9459" t="s">
        <v>4873</v>
      </c>
      <c r="G9459">
        <v>0</v>
      </c>
      <c r="H9459">
        <v>0</v>
      </c>
      <c r="I9459">
        <v>0</v>
      </c>
      <c r="J9459">
        <v>0</v>
      </c>
      <c r="K9459">
        <v>0</v>
      </c>
      <c r="L9459">
        <v>0</v>
      </c>
      <c r="M9459">
        <v>0</v>
      </c>
      <c r="N9459">
        <v>15</v>
      </c>
      <c r="O9459">
        <v>14</v>
      </c>
      <c r="P9459">
        <v>1</v>
      </c>
      <c r="Q9459">
        <v>0</v>
      </c>
    </row>
    <row r="9460" spans="1:17" x14ac:dyDescent="0.2">
      <c r="A9460" t="s">
        <v>26483</v>
      </c>
      <c r="B9460" t="s">
        <v>84</v>
      </c>
      <c r="C9460" t="s">
        <v>201</v>
      </c>
      <c r="D9460" t="s">
        <v>17029</v>
      </c>
      <c r="E9460" t="s">
        <v>81</v>
      </c>
      <c r="F9460" t="s">
        <v>17019</v>
      </c>
      <c r="G9460">
        <v>17</v>
      </c>
      <c r="H9460">
        <v>0</v>
      </c>
      <c r="I9460">
        <v>0</v>
      </c>
      <c r="J9460">
        <v>0</v>
      </c>
      <c r="K9460">
        <v>0</v>
      </c>
      <c r="L9460">
        <v>0</v>
      </c>
      <c r="M9460">
        <v>0</v>
      </c>
      <c r="N9460">
        <v>0</v>
      </c>
      <c r="O9460">
        <v>0</v>
      </c>
      <c r="P9460">
        <v>0</v>
      </c>
      <c r="Q9460">
        <v>0</v>
      </c>
    </row>
    <row r="9461" spans="1:17" x14ac:dyDescent="0.2">
      <c r="A9461" t="s">
        <v>26484</v>
      </c>
      <c r="B9461" t="s">
        <v>84</v>
      </c>
      <c r="C9461" t="s">
        <v>201</v>
      </c>
      <c r="D9461" t="s">
        <v>17021</v>
      </c>
      <c r="E9461" t="s">
        <v>79</v>
      </c>
      <c r="F9461" t="s">
        <v>17022</v>
      </c>
      <c r="G9461">
        <v>0</v>
      </c>
      <c r="H9461">
        <v>0</v>
      </c>
      <c r="I9461">
        <v>0</v>
      </c>
      <c r="J9461">
        <v>0</v>
      </c>
      <c r="K9461">
        <v>0</v>
      </c>
      <c r="L9461">
        <v>0</v>
      </c>
      <c r="M9461">
        <v>0</v>
      </c>
      <c r="N9461">
        <v>1</v>
      </c>
      <c r="O9461">
        <v>1</v>
      </c>
      <c r="P9461">
        <v>0</v>
      </c>
      <c r="Q9461">
        <v>0</v>
      </c>
    </row>
    <row r="9462" spans="1:17" x14ac:dyDescent="0.2">
      <c r="A9462" t="s">
        <v>26485</v>
      </c>
      <c r="B9462" t="s">
        <v>84</v>
      </c>
      <c r="C9462" t="s">
        <v>201</v>
      </c>
      <c r="D9462" t="s">
        <v>17021</v>
      </c>
      <c r="E9462" t="s">
        <v>79</v>
      </c>
      <c r="F9462" t="s">
        <v>17019</v>
      </c>
      <c r="G9462">
        <v>1</v>
      </c>
      <c r="H9462">
        <v>0</v>
      </c>
      <c r="I9462">
        <v>0</v>
      </c>
      <c r="J9462">
        <v>0</v>
      </c>
      <c r="K9462">
        <v>0</v>
      </c>
      <c r="L9462">
        <v>0</v>
      </c>
      <c r="M9462">
        <v>0</v>
      </c>
      <c r="N9462">
        <v>0</v>
      </c>
      <c r="O9462">
        <v>0</v>
      </c>
      <c r="P9462">
        <v>0</v>
      </c>
      <c r="Q9462">
        <v>0</v>
      </c>
    </row>
    <row r="9463" spans="1:17" x14ac:dyDescent="0.2">
      <c r="A9463" t="s">
        <v>26486</v>
      </c>
      <c r="B9463" t="s">
        <v>84</v>
      </c>
      <c r="C9463" t="s">
        <v>201</v>
      </c>
      <c r="D9463" t="s">
        <v>17025</v>
      </c>
      <c r="E9463" t="s">
        <v>81</v>
      </c>
      <c r="F9463" t="s">
        <v>17019</v>
      </c>
      <c r="G9463">
        <v>1</v>
      </c>
      <c r="H9463">
        <v>0</v>
      </c>
      <c r="I9463">
        <v>0</v>
      </c>
      <c r="J9463">
        <v>0</v>
      </c>
      <c r="K9463">
        <v>0</v>
      </c>
      <c r="L9463">
        <v>0</v>
      </c>
      <c r="M9463">
        <v>0</v>
      </c>
      <c r="N9463">
        <v>0</v>
      </c>
      <c r="O9463">
        <v>0</v>
      </c>
      <c r="P9463">
        <v>0</v>
      </c>
      <c r="Q9463">
        <v>0</v>
      </c>
    </row>
    <row r="9464" spans="1:17" x14ac:dyDescent="0.2">
      <c r="A9464" t="s">
        <v>26487</v>
      </c>
      <c r="B9464" t="s">
        <v>84</v>
      </c>
      <c r="C9464" t="s">
        <v>202</v>
      </c>
      <c r="D9464" t="s">
        <v>17029</v>
      </c>
      <c r="E9464" t="s">
        <v>79</v>
      </c>
      <c r="F9464" t="s">
        <v>4875</v>
      </c>
      <c r="G9464">
        <v>0</v>
      </c>
      <c r="H9464">
        <v>9</v>
      </c>
      <c r="I9464">
        <v>5</v>
      </c>
      <c r="J9464">
        <v>4</v>
      </c>
      <c r="K9464">
        <v>0</v>
      </c>
      <c r="L9464">
        <v>0</v>
      </c>
      <c r="M9464">
        <v>0</v>
      </c>
      <c r="N9464">
        <v>0</v>
      </c>
      <c r="O9464">
        <v>0</v>
      </c>
      <c r="P9464">
        <v>0</v>
      </c>
      <c r="Q9464">
        <v>0</v>
      </c>
    </row>
    <row r="9465" spans="1:17" x14ac:dyDescent="0.2">
      <c r="A9465" t="s">
        <v>26488</v>
      </c>
      <c r="B9465" t="s">
        <v>84</v>
      </c>
      <c r="C9465" t="s">
        <v>202</v>
      </c>
      <c r="D9465" t="s">
        <v>17029</v>
      </c>
      <c r="E9465" t="s">
        <v>79</v>
      </c>
      <c r="F9465" t="s">
        <v>4877</v>
      </c>
      <c r="G9465">
        <v>0</v>
      </c>
      <c r="H9465">
        <v>9</v>
      </c>
      <c r="I9465">
        <v>4</v>
      </c>
      <c r="J9465">
        <v>5</v>
      </c>
      <c r="K9465">
        <v>0</v>
      </c>
      <c r="L9465">
        <v>0</v>
      </c>
      <c r="M9465">
        <v>0</v>
      </c>
      <c r="N9465">
        <v>0</v>
      </c>
      <c r="O9465">
        <v>0</v>
      </c>
      <c r="P9465">
        <v>0</v>
      </c>
      <c r="Q9465">
        <v>0</v>
      </c>
    </row>
    <row r="9466" spans="1:17" x14ac:dyDescent="0.2">
      <c r="A9466" t="s">
        <v>26489</v>
      </c>
      <c r="B9466" t="s">
        <v>84</v>
      </c>
      <c r="C9466" t="s">
        <v>202</v>
      </c>
      <c r="D9466" t="s">
        <v>17029</v>
      </c>
      <c r="E9466" t="s">
        <v>79</v>
      </c>
      <c r="F9466" t="s">
        <v>4879</v>
      </c>
      <c r="G9466">
        <v>0</v>
      </c>
      <c r="H9466">
        <v>0</v>
      </c>
      <c r="I9466">
        <v>0</v>
      </c>
      <c r="J9466">
        <v>0</v>
      </c>
      <c r="K9466">
        <v>0</v>
      </c>
      <c r="L9466">
        <v>0</v>
      </c>
      <c r="M9466">
        <v>9</v>
      </c>
      <c r="N9466">
        <v>0</v>
      </c>
      <c r="O9466">
        <v>0</v>
      </c>
      <c r="P9466">
        <v>0</v>
      </c>
      <c r="Q9466">
        <v>0</v>
      </c>
    </row>
    <row r="9467" spans="1:17" x14ac:dyDescent="0.2">
      <c r="A9467" t="s">
        <v>26490</v>
      </c>
      <c r="B9467" t="s">
        <v>84</v>
      </c>
      <c r="C9467" t="s">
        <v>202</v>
      </c>
      <c r="D9467" t="s">
        <v>17029</v>
      </c>
      <c r="E9467" t="s">
        <v>79</v>
      </c>
      <c r="F9467" t="s">
        <v>4881</v>
      </c>
      <c r="G9467">
        <v>0</v>
      </c>
      <c r="H9467">
        <v>9</v>
      </c>
      <c r="I9467">
        <v>4</v>
      </c>
      <c r="J9467">
        <v>5</v>
      </c>
      <c r="K9467">
        <v>0</v>
      </c>
      <c r="L9467">
        <v>0</v>
      </c>
      <c r="M9467">
        <v>0</v>
      </c>
      <c r="N9467">
        <v>0</v>
      </c>
      <c r="O9467">
        <v>0</v>
      </c>
      <c r="P9467">
        <v>0</v>
      </c>
      <c r="Q9467">
        <v>0</v>
      </c>
    </row>
    <row r="9468" spans="1:17" x14ac:dyDescent="0.2">
      <c r="A9468" t="s">
        <v>26491</v>
      </c>
      <c r="B9468" t="s">
        <v>84</v>
      </c>
      <c r="C9468" t="s">
        <v>202</v>
      </c>
      <c r="D9468" t="s">
        <v>17029</v>
      </c>
      <c r="E9468" t="s">
        <v>79</v>
      </c>
      <c r="F9468" t="s">
        <v>4883</v>
      </c>
      <c r="G9468">
        <v>0</v>
      </c>
      <c r="H9468">
        <v>9</v>
      </c>
      <c r="I9468">
        <v>5</v>
      </c>
      <c r="J9468">
        <v>4</v>
      </c>
      <c r="K9468">
        <v>0</v>
      </c>
      <c r="L9468">
        <v>0</v>
      </c>
      <c r="M9468">
        <v>0</v>
      </c>
      <c r="N9468">
        <v>0</v>
      </c>
      <c r="O9468">
        <v>0</v>
      </c>
      <c r="P9468">
        <v>0</v>
      </c>
      <c r="Q9468">
        <v>0</v>
      </c>
    </row>
    <row r="9469" spans="1:17" x14ac:dyDescent="0.2">
      <c r="A9469" t="s">
        <v>26492</v>
      </c>
      <c r="B9469" t="s">
        <v>84</v>
      </c>
      <c r="C9469" t="s">
        <v>202</v>
      </c>
      <c r="D9469" t="s">
        <v>17029</v>
      </c>
      <c r="E9469" t="s">
        <v>79</v>
      </c>
      <c r="F9469" t="s">
        <v>4885</v>
      </c>
      <c r="G9469">
        <v>0</v>
      </c>
      <c r="H9469">
        <v>0</v>
      </c>
      <c r="I9469">
        <v>0</v>
      </c>
      <c r="J9469">
        <v>0</v>
      </c>
      <c r="K9469">
        <v>0</v>
      </c>
      <c r="L9469">
        <v>0</v>
      </c>
      <c r="M9469">
        <v>9</v>
      </c>
      <c r="N9469">
        <v>0</v>
      </c>
      <c r="O9469">
        <v>0</v>
      </c>
      <c r="P9469">
        <v>0</v>
      </c>
      <c r="Q9469">
        <v>0</v>
      </c>
    </row>
    <row r="9470" spans="1:17" x14ac:dyDescent="0.2">
      <c r="A9470" t="s">
        <v>26493</v>
      </c>
      <c r="B9470" t="s">
        <v>84</v>
      </c>
      <c r="C9470" t="s">
        <v>202</v>
      </c>
      <c r="D9470" t="s">
        <v>17029</v>
      </c>
      <c r="E9470" t="s">
        <v>79</v>
      </c>
      <c r="F9470" t="s">
        <v>4887</v>
      </c>
      <c r="G9470">
        <v>0</v>
      </c>
      <c r="H9470">
        <v>9</v>
      </c>
      <c r="I9470">
        <v>4</v>
      </c>
      <c r="J9470">
        <v>5</v>
      </c>
      <c r="K9470">
        <v>0</v>
      </c>
      <c r="L9470">
        <v>0</v>
      </c>
      <c r="M9470">
        <v>0</v>
      </c>
      <c r="N9470">
        <v>0</v>
      </c>
      <c r="O9470">
        <v>0</v>
      </c>
      <c r="P9470">
        <v>0</v>
      </c>
      <c r="Q9470">
        <v>0</v>
      </c>
    </row>
    <row r="9471" spans="1:17" x14ac:dyDescent="0.2">
      <c r="A9471" t="s">
        <v>26494</v>
      </c>
      <c r="B9471" t="s">
        <v>84</v>
      </c>
      <c r="C9471" t="s">
        <v>202</v>
      </c>
      <c r="D9471" t="s">
        <v>17029</v>
      </c>
      <c r="E9471" t="s">
        <v>79</v>
      </c>
      <c r="F9471" t="s">
        <v>4889</v>
      </c>
      <c r="G9471">
        <v>0</v>
      </c>
      <c r="H9471">
        <v>0</v>
      </c>
      <c r="I9471">
        <v>0</v>
      </c>
      <c r="J9471">
        <v>0</v>
      </c>
      <c r="K9471">
        <v>0</v>
      </c>
      <c r="L9471">
        <v>0</v>
      </c>
      <c r="M9471">
        <v>9</v>
      </c>
      <c r="N9471">
        <v>0</v>
      </c>
      <c r="O9471">
        <v>0</v>
      </c>
      <c r="P9471">
        <v>0</v>
      </c>
      <c r="Q9471">
        <v>0</v>
      </c>
    </row>
    <row r="9472" spans="1:17" x14ac:dyDescent="0.2">
      <c r="A9472" t="s">
        <v>26495</v>
      </c>
      <c r="B9472" t="s">
        <v>84</v>
      </c>
      <c r="C9472" t="s">
        <v>202</v>
      </c>
      <c r="D9472" t="s">
        <v>17029</v>
      </c>
      <c r="E9472" t="s">
        <v>79</v>
      </c>
      <c r="F9472" t="s">
        <v>4871</v>
      </c>
      <c r="G9472">
        <v>0</v>
      </c>
      <c r="H9472">
        <v>0</v>
      </c>
      <c r="I9472">
        <v>0</v>
      </c>
      <c r="J9472">
        <v>0</v>
      </c>
      <c r="K9472">
        <v>0</v>
      </c>
      <c r="L9472">
        <v>0</v>
      </c>
      <c r="M9472">
        <v>0</v>
      </c>
      <c r="N9472">
        <v>7</v>
      </c>
      <c r="O9472">
        <v>7</v>
      </c>
      <c r="P9472">
        <v>0</v>
      </c>
      <c r="Q9472">
        <v>0</v>
      </c>
    </row>
    <row r="9473" spans="1:17" x14ac:dyDescent="0.2">
      <c r="A9473" t="s">
        <v>26496</v>
      </c>
      <c r="B9473" t="s">
        <v>84</v>
      </c>
      <c r="C9473" t="s">
        <v>202</v>
      </c>
      <c r="D9473" t="s">
        <v>17029</v>
      </c>
      <c r="E9473" t="s">
        <v>79</v>
      </c>
      <c r="F9473" t="s">
        <v>4873</v>
      </c>
      <c r="G9473">
        <v>0</v>
      </c>
      <c r="H9473">
        <v>0</v>
      </c>
      <c r="I9473">
        <v>0</v>
      </c>
      <c r="J9473">
        <v>0</v>
      </c>
      <c r="K9473">
        <v>0</v>
      </c>
      <c r="L9473">
        <v>0</v>
      </c>
      <c r="M9473">
        <v>0</v>
      </c>
      <c r="N9473">
        <v>6</v>
      </c>
      <c r="O9473">
        <v>6</v>
      </c>
      <c r="P9473">
        <v>0</v>
      </c>
      <c r="Q9473">
        <v>0</v>
      </c>
    </row>
    <row r="9474" spans="1:17" x14ac:dyDescent="0.2">
      <c r="A9474" t="s">
        <v>26497</v>
      </c>
      <c r="B9474" t="s">
        <v>84</v>
      </c>
      <c r="C9474" t="s">
        <v>202</v>
      </c>
      <c r="D9474" t="s">
        <v>17029</v>
      </c>
      <c r="E9474" t="s">
        <v>79</v>
      </c>
      <c r="F9474" t="s">
        <v>17019</v>
      </c>
      <c r="G9474">
        <v>9</v>
      </c>
      <c r="H9474">
        <v>0</v>
      </c>
      <c r="I9474">
        <v>0</v>
      </c>
      <c r="J9474">
        <v>0</v>
      </c>
      <c r="K9474">
        <v>0</v>
      </c>
      <c r="L9474">
        <v>0</v>
      </c>
      <c r="M9474">
        <v>0</v>
      </c>
      <c r="N9474">
        <v>0</v>
      </c>
      <c r="O9474">
        <v>0</v>
      </c>
      <c r="P9474">
        <v>0</v>
      </c>
      <c r="Q9474">
        <v>0</v>
      </c>
    </row>
    <row r="9475" spans="1:17" x14ac:dyDescent="0.2">
      <c r="A9475" t="s">
        <v>26498</v>
      </c>
      <c r="B9475" t="s">
        <v>84</v>
      </c>
      <c r="C9475" t="s">
        <v>202</v>
      </c>
      <c r="D9475" t="s">
        <v>17029</v>
      </c>
      <c r="E9475" t="s">
        <v>81</v>
      </c>
      <c r="F9475" t="s">
        <v>4875</v>
      </c>
      <c r="G9475">
        <v>0</v>
      </c>
      <c r="H9475">
        <v>15</v>
      </c>
      <c r="I9475">
        <v>3</v>
      </c>
      <c r="J9475">
        <v>10</v>
      </c>
      <c r="K9475">
        <v>2</v>
      </c>
      <c r="L9475">
        <v>0</v>
      </c>
      <c r="M9475">
        <v>0</v>
      </c>
      <c r="N9475">
        <v>0</v>
      </c>
      <c r="O9475">
        <v>0</v>
      </c>
      <c r="P9475">
        <v>0</v>
      </c>
      <c r="Q9475">
        <v>0</v>
      </c>
    </row>
    <row r="9476" spans="1:17" x14ac:dyDescent="0.2">
      <c r="A9476" t="s">
        <v>26499</v>
      </c>
      <c r="B9476" t="s">
        <v>84</v>
      </c>
      <c r="C9476" t="s">
        <v>202</v>
      </c>
      <c r="D9476" t="s">
        <v>17029</v>
      </c>
      <c r="E9476" t="s">
        <v>81</v>
      </c>
      <c r="F9476" t="s">
        <v>4877</v>
      </c>
      <c r="G9476">
        <v>0</v>
      </c>
      <c r="H9476">
        <v>15</v>
      </c>
      <c r="I9476">
        <v>2</v>
      </c>
      <c r="J9476">
        <v>9</v>
      </c>
      <c r="K9476">
        <v>3</v>
      </c>
      <c r="L9476">
        <v>1</v>
      </c>
      <c r="M9476">
        <v>0</v>
      </c>
      <c r="N9476">
        <v>0</v>
      </c>
      <c r="O9476">
        <v>0</v>
      </c>
      <c r="P9476">
        <v>0</v>
      </c>
      <c r="Q9476">
        <v>0</v>
      </c>
    </row>
    <row r="9477" spans="1:17" x14ac:dyDescent="0.2">
      <c r="A9477" t="s">
        <v>26500</v>
      </c>
      <c r="B9477" t="s">
        <v>84</v>
      </c>
      <c r="C9477" t="s">
        <v>202</v>
      </c>
      <c r="D9477" t="s">
        <v>17029</v>
      </c>
      <c r="E9477" t="s">
        <v>81</v>
      </c>
      <c r="F9477" t="s">
        <v>4879</v>
      </c>
      <c r="G9477">
        <v>0</v>
      </c>
      <c r="H9477">
        <v>0</v>
      </c>
      <c r="I9477">
        <v>0</v>
      </c>
      <c r="J9477">
        <v>0</v>
      </c>
      <c r="K9477">
        <v>0</v>
      </c>
      <c r="L9477">
        <v>0</v>
      </c>
      <c r="M9477">
        <v>15</v>
      </c>
      <c r="N9477">
        <v>0</v>
      </c>
      <c r="O9477">
        <v>0</v>
      </c>
      <c r="P9477">
        <v>0</v>
      </c>
      <c r="Q9477">
        <v>0</v>
      </c>
    </row>
    <row r="9478" spans="1:17" x14ac:dyDescent="0.2">
      <c r="A9478" t="s">
        <v>26501</v>
      </c>
      <c r="B9478" t="s">
        <v>84</v>
      </c>
      <c r="C9478" t="s">
        <v>202</v>
      </c>
      <c r="D9478" t="s">
        <v>17029</v>
      </c>
      <c r="E9478" t="s">
        <v>81</v>
      </c>
      <c r="F9478" t="s">
        <v>4881</v>
      </c>
      <c r="G9478">
        <v>0</v>
      </c>
      <c r="H9478">
        <v>15</v>
      </c>
      <c r="I9478">
        <v>2</v>
      </c>
      <c r="J9478">
        <v>9</v>
      </c>
      <c r="K9478">
        <v>3</v>
      </c>
      <c r="L9478">
        <v>1</v>
      </c>
      <c r="M9478">
        <v>0</v>
      </c>
      <c r="N9478">
        <v>0</v>
      </c>
      <c r="O9478">
        <v>0</v>
      </c>
      <c r="P9478">
        <v>0</v>
      </c>
      <c r="Q9478">
        <v>0</v>
      </c>
    </row>
    <row r="9479" spans="1:17" x14ac:dyDescent="0.2">
      <c r="A9479" t="s">
        <v>26502</v>
      </c>
      <c r="B9479" t="s">
        <v>84</v>
      </c>
      <c r="C9479" t="s">
        <v>202</v>
      </c>
      <c r="D9479" t="s">
        <v>17029</v>
      </c>
      <c r="E9479" t="s">
        <v>81</v>
      </c>
      <c r="F9479" t="s">
        <v>4883</v>
      </c>
      <c r="G9479">
        <v>0</v>
      </c>
      <c r="H9479">
        <v>15</v>
      </c>
      <c r="I9479">
        <v>2</v>
      </c>
      <c r="J9479">
        <v>10</v>
      </c>
      <c r="K9479">
        <v>2</v>
      </c>
      <c r="L9479">
        <v>1</v>
      </c>
      <c r="M9479">
        <v>0</v>
      </c>
      <c r="N9479">
        <v>0</v>
      </c>
      <c r="O9479">
        <v>0</v>
      </c>
      <c r="P9479">
        <v>0</v>
      </c>
      <c r="Q9479">
        <v>0</v>
      </c>
    </row>
    <row r="9480" spans="1:17" x14ac:dyDescent="0.2">
      <c r="A9480" t="s">
        <v>26503</v>
      </c>
      <c r="B9480" t="s">
        <v>84</v>
      </c>
      <c r="C9480" t="s">
        <v>202</v>
      </c>
      <c r="D9480" t="s">
        <v>17029</v>
      </c>
      <c r="E9480" t="s">
        <v>81</v>
      </c>
      <c r="F9480" t="s">
        <v>4885</v>
      </c>
      <c r="G9480">
        <v>0</v>
      </c>
      <c r="H9480">
        <v>0</v>
      </c>
      <c r="I9480">
        <v>0</v>
      </c>
      <c r="J9480">
        <v>0</v>
      </c>
      <c r="K9480">
        <v>0</v>
      </c>
      <c r="L9480">
        <v>0</v>
      </c>
      <c r="M9480">
        <v>15</v>
      </c>
      <c r="N9480">
        <v>0</v>
      </c>
      <c r="O9480">
        <v>0</v>
      </c>
      <c r="P9480">
        <v>0</v>
      </c>
      <c r="Q9480">
        <v>0</v>
      </c>
    </row>
    <row r="9481" spans="1:17" x14ac:dyDescent="0.2">
      <c r="A9481" t="s">
        <v>26504</v>
      </c>
      <c r="B9481" t="s">
        <v>84</v>
      </c>
      <c r="C9481" t="s">
        <v>202</v>
      </c>
      <c r="D9481" t="s">
        <v>17029</v>
      </c>
      <c r="E9481" t="s">
        <v>81</v>
      </c>
      <c r="F9481" t="s">
        <v>4887</v>
      </c>
      <c r="G9481">
        <v>0</v>
      </c>
      <c r="H9481">
        <v>15</v>
      </c>
      <c r="I9481">
        <v>2</v>
      </c>
      <c r="J9481">
        <v>10</v>
      </c>
      <c r="K9481">
        <v>3</v>
      </c>
      <c r="L9481">
        <v>0</v>
      </c>
      <c r="M9481">
        <v>0</v>
      </c>
      <c r="N9481">
        <v>0</v>
      </c>
      <c r="O9481">
        <v>0</v>
      </c>
      <c r="P9481">
        <v>0</v>
      </c>
      <c r="Q9481">
        <v>0</v>
      </c>
    </row>
    <row r="9482" spans="1:17" x14ac:dyDescent="0.2">
      <c r="A9482" t="s">
        <v>26505</v>
      </c>
      <c r="B9482" t="s">
        <v>84</v>
      </c>
      <c r="C9482" t="s">
        <v>202</v>
      </c>
      <c r="D9482" t="s">
        <v>17029</v>
      </c>
      <c r="E9482" t="s">
        <v>81</v>
      </c>
      <c r="F9482" t="s">
        <v>4889</v>
      </c>
      <c r="G9482">
        <v>0</v>
      </c>
      <c r="H9482">
        <v>0</v>
      </c>
      <c r="I9482">
        <v>0</v>
      </c>
      <c r="J9482">
        <v>0</v>
      </c>
      <c r="K9482">
        <v>0</v>
      </c>
      <c r="L9482">
        <v>0</v>
      </c>
      <c r="M9482">
        <v>15</v>
      </c>
      <c r="N9482">
        <v>0</v>
      </c>
      <c r="O9482">
        <v>0</v>
      </c>
      <c r="P9482">
        <v>0</v>
      </c>
      <c r="Q9482">
        <v>0</v>
      </c>
    </row>
    <row r="9483" spans="1:17" x14ac:dyDescent="0.2">
      <c r="A9483" t="s">
        <v>26506</v>
      </c>
      <c r="B9483" t="s">
        <v>84</v>
      </c>
      <c r="C9483" t="s">
        <v>202</v>
      </c>
      <c r="D9483" t="s">
        <v>17029</v>
      </c>
      <c r="E9483" t="s">
        <v>81</v>
      </c>
      <c r="F9483" t="s">
        <v>4871</v>
      </c>
      <c r="G9483">
        <v>0</v>
      </c>
      <c r="H9483">
        <v>0</v>
      </c>
      <c r="I9483">
        <v>0</v>
      </c>
      <c r="J9483">
        <v>0</v>
      </c>
      <c r="K9483">
        <v>0</v>
      </c>
      <c r="L9483">
        <v>0</v>
      </c>
      <c r="M9483">
        <v>0</v>
      </c>
      <c r="N9483">
        <v>11</v>
      </c>
      <c r="O9483">
        <v>9</v>
      </c>
      <c r="P9483">
        <v>2</v>
      </c>
      <c r="Q9483">
        <v>0</v>
      </c>
    </row>
    <row r="9484" spans="1:17" x14ac:dyDescent="0.2">
      <c r="A9484" t="s">
        <v>26507</v>
      </c>
      <c r="B9484" t="s">
        <v>84</v>
      </c>
      <c r="C9484" t="s">
        <v>202</v>
      </c>
      <c r="D9484" t="s">
        <v>17029</v>
      </c>
      <c r="E9484" t="s">
        <v>81</v>
      </c>
      <c r="F9484" t="s">
        <v>4873</v>
      </c>
      <c r="G9484">
        <v>0</v>
      </c>
      <c r="H9484">
        <v>0</v>
      </c>
      <c r="I9484">
        <v>0</v>
      </c>
      <c r="J9484">
        <v>0</v>
      </c>
      <c r="K9484">
        <v>0</v>
      </c>
      <c r="L9484">
        <v>0</v>
      </c>
      <c r="M9484">
        <v>0</v>
      </c>
      <c r="N9484">
        <v>9</v>
      </c>
      <c r="O9484">
        <v>7</v>
      </c>
      <c r="P9484">
        <v>2</v>
      </c>
      <c r="Q9484">
        <v>0</v>
      </c>
    </row>
    <row r="9485" spans="1:17" x14ac:dyDescent="0.2">
      <c r="A9485" t="s">
        <v>26508</v>
      </c>
      <c r="B9485" t="s">
        <v>84</v>
      </c>
      <c r="C9485" t="s">
        <v>202</v>
      </c>
      <c r="D9485" t="s">
        <v>17029</v>
      </c>
      <c r="E9485" t="s">
        <v>81</v>
      </c>
      <c r="F9485" t="s">
        <v>17019</v>
      </c>
      <c r="G9485">
        <v>15</v>
      </c>
      <c r="H9485">
        <v>0</v>
      </c>
      <c r="I9485">
        <v>0</v>
      </c>
      <c r="J9485">
        <v>0</v>
      </c>
      <c r="K9485">
        <v>0</v>
      </c>
      <c r="L9485">
        <v>0</v>
      </c>
      <c r="M9485">
        <v>0</v>
      </c>
      <c r="N9485">
        <v>0</v>
      </c>
      <c r="O9485">
        <v>0</v>
      </c>
      <c r="P9485">
        <v>0</v>
      </c>
      <c r="Q9485">
        <v>0</v>
      </c>
    </row>
    <row r="9486" spans="1:17" x14ac:dyDescent="0.2">
      <c r="A9486" t="s">
        <v>26509</v>
      </c>
      <c r="B9486" t="s">
        <v>84</v>
      </c>
      <c r="C9486" t="s">
        <v>202</v>
      </c>
      <c r="D9486" t="s">
        <v>17021</v>
      </c>
      <c r="E9486" t="s">
        <v>81</v>
      </c>
      <c r="F9486" t="s">
        <v>17022</v>
      </c>
      <c r="G9486">
        <v>0</v>
      </c>
      <c r="H9486">
        <v>0</v>
      </c>
      <c r="I9486">
        <v>0</v>
      </c>
      <c r="J9486">
        <v>0</v>
      </c>
      <c r="K9486">
        <v>0</v>
      </c>
      <c r="L9486">
        <v>0</v>
      </c>
      <c r="M9486">
        <v>0</v>
      </c>
      <c r="N9486">
        <v>1</v>
      </c>
      <c r="O9486">
        <v>1</v>
      </c>
      <c r="P9486">
        <v>0</v>
      </c>
      <c r="Q9486">
        <v>0</v>
      </c>
    </row>
    <row r="9487" spans="1:17" x14ac:dyDescent="0.2">
      <c r="A9487" t="s">
        <v>26510</v>
      </c>
      <c r="B9487" t="s">
        <v>84</v>
      </c>
      <c r="C9487" t="s">
        <v>202</v>
      </c>
      <c r="D9487" t="s">
        <v>17021</v>
      </c>
      <c r="E9487" t="s">
        <v>81</v>
      </c>
      <c r="F9487" t="s">
        <v>17019</v>
      </c>
      <c r="G9487">
        <v>1</v>
      </c>
      <c r="H9487">
        <v>0</v>
      </c>
      <c r="I9487">
        <v>0</v>
      </c>
      <c r="J9487">
        <v>0</v>
      </c>
      <c r="K9487">
        <v>0</v>
      </c>
      <c r="L9487">
        <v>0</v>
      </c>
      <c r="M9487">
        <v>0</v>
      </c>
      <c r="N9487">
        <v>0</v>
      </c>
      <c r="O9487">
        <v>0</v>
      </c>
      <c r="P9487">
        <v>0</v>
      </c>
      <c r="Q9487">
        <v>0</v>
      </c>
    </row>
    <row r="9488" spans="1:17" x14ac:dyDescent="0.2">
      <c r="A9488" t="s">
        <v>26511</v>
      </c>
      <c r="B9488" t="s">
        <v>84</v>
      </c>
      <c r="C9488" t="s">
        <v>203</v>
      </c>
      <c r="D9488" t="s">
        <v>17027</v>
      </c>
      <c r="E9488" t="s">
        <v>81</v>
      </c>
      <c r="F9488" t="s">
        <v>17019</v>
      </c>
      <c r="G9488">
        <v>1</v>
      </c>
      <c r="H9488">
        <v>0</v>
      </c>
      <c r="I9488">
        <v>0</v>
      </c>
      <c r="J9488">
        <v>0</v>
      </c>
      <c r="K9488">
        <v>0</v>
      </c>
      <c r="L9488">
        <v>0</v>
      </c>
      <c r="M9488">
        <v>0</v>
      </c>
      <c r="N9488">
        <v>0</v>
      </c>
      <c r="O9488">
        <v>0</v>
      </c>
      <c r="P9488">
        <v>0</v>
      </c>
      <c r="Q9488">
        <v>0</v>
      </c>
    </row>
    <row r="9489" spans="1:17" x14ac:dyDescent="0.2">
      <c r="A9489" t="s">
        <v>26512</v>
      </c>
      <c r="B9489" t="s">
        <v>84</v>
      </c>
      <c r="C9489" t="s">
        <v>203</v>
      </c>
      <c r="D9489" t="s">
        <v>17029</v>
      </c>
      <c r="E9489" t="s">
        <v>79</v>
      </c>
      <c r="F9489" t="s">
        <v>4875</v>
      </c>
      <c r="G9489">
        <v>0</v>
      </c>
      <c r="H9489">
        <v>18</v>
      </c>
      <c r="I9489">
        <v>3</v>
      </c>
      <c r="J9489">
        <v>11</v>
      </c>
      <c r="K9489">
        <v>2</v>
      </c>
      <c r="L9489">
        <v>2</v>
      </c>
      <c r="M9489">
        <v>0</v>
      </c>
      <c r="N9489">
        <v>0</v>
      </c>
      <c r="O9489">
        <v>0</v>
      </c>
      <c r="P9489">
        <v>0</v>
      </c>
      <c r="Q9489">
        <v>0</v>
      </c>
    </row>
    <row r="9490" spans="1:17" x14ac:dyDescent="0.2">
      <c r="A9490" t="s">
        <v>26513</v>
      </c>
      <c r="B9490" t="s">
        <v>84</v>
      </c>
      <c r="C9490" t="s">
        <v>203</v>
      </c>
      <c r="D9490" t="s">
        <v>17029</v>
      </c>
      <c r="E9490" t="s">
        <v>79</v>
      </c>
      <c r="F9490" t="s">
        <v>4877</v>
      </c>
      <c r="G9490">
        <v>0</v>
      </c>
      <c r="H9490">
        <v>18</v>
      </c>
      <c r="I9490">
        <v>2</v>
      </c>
      <c r="J9490">
        <v>12</v>
      </c>
      <c r="K9490">
        <v>2</v>
      </c>
      <c r="L9490">
        <v>2</v>
      </c>
      <c r="M9490">
        <v>0</v>
      </c>
      <c r="N9490">
        <v>0</v>
      </c>
      <c r="O9490">
        <v>0</v>
      </c>
      <c r="P9490">
        <v>0</v>
      </c>
      <c r="Q9490">
        <v>0</v>
      </c>
    </row>
    <row r="9491" spans="1:17" x14ac:dyDescent="0.2">
      <c r="A9491" t="s">
        <v>26514</v>
      </c>
      <c r="B9491" t="s">
        <v>84</v>
      </c>
      <c r="C9491" t="s">
        <v>203</v>
      </c>
      <c r="D9491" t="s">
        <v>17029</v>
      </c>
      <c r="E9491" t="s">
        <v>79</v>
      </c>
      <c r="F9491" t="s">
        <v>4879</v>
      </c>
      <c r="G9491">
        <v>0</v>
      </c>
      <c r="H9491">
        <v>0</v>
      </c>
      <c r="I9491">
        <v>0</v>
      </c>
      <c r="J9491">
        <v>0</v>
      </c>
      <c r="K9491">
        <v>0</v>
      </c>
      <c r="L9491">
        <v>0</v>
      </c>
      <c r="M9491">
        <v>18</v>
      </c>
      <c r="N9491">
        <v>0</v>
      </c>
      <c r="O9491">
        <v>0</v>
      </c>
      <c r="P9491">
        <v>0</v>
      </c>
      <c r="Q9491">
        <v>0</v>
      </c>
    </row>
    <row r="9492" spans="1:17" x14ac:dyDescent="0.2">
      <c r="A9492" t="s">
        <v>26515</v>
      </c>
      <c r="B9492" t="s">
        <v>84</v>
      </c>
      <c r="C9492" t="s">
        <v>203</v>
      </c>
      <c r="D9492" t="s">
        <v>17029</v>
      </c>
      <c r="E9492" t="s">
        <v>79</v>
      </c>
      <c r="F9492" t="s">
        <v>4881</v>
      </c>
      <c r="G9492">
        <v>0</v>
      </c>
      <c r="H9492">
        <v>18</v>
      </c>
      <c r="I9492">
        <v>2</v>
      </c>
      <c r="J9492">
        <v>12</v>
      </c>
      <c r="K9492">
        <v>2</v>
      </c>
      <c r="L9492">
        <v>2</v>
      </c>
      <c r="M9492">
        <v>0</v>
      </c>
      <c r="N9492">
        <v>0</v>
      </c>
      <c r="O9492">
        <v>0</v>
      </c>
      <c r="P9492">
        <v>0</v>
      </c>
      <c r="Q9492">
        <v>0</v>
      </c>
    </row>
    <row r="9493" spans="1:17" x14ac:dyDescent="0.2">
      <c r="A9493" t="s">
        <v>26516</v>
      </c>
      <c r="B9493" t="s">
        <v>84</v>
      </c>
      <c r="C9493" t="s">
        <v>203</v>
      </c>
      <c r="D9493" t="s">
        <v>17029</v>
      </c>
      <c r="E9493" t="s">
        <v>79</v>
      </c>
      <c r="F9493" t="s">
        <v>4883</v>
      </c>
      <c r="G9493">
        <v>0</v>
      </c>
      <c r="H9493">
        <v>18</v>
      </c>
      <c r="I9493">
        <v>2</v>
      </c>
      <c r="J9493">
        <v>12</v>
      </c>
      <c r="K9493">
        <v>2</v>
      </c>
      <c r="L9493">
        <v>2</v>
      </c>
      <c r="M9493">
        <v>0</v>
      </c>
      <c r="N9493">
        <v>0</v>
      </c>
      <c r="O9493">
        <v>0</v>
      </c>
      <c r="P9493">
        <v>0</v>
      </c>
      <c r="Q9493">
        <v>0</v>
      </c>
    </row>
    <row r="9494" spans="1:17" x14ac:dyDescent="0.2">
      <c r="A9494" t="s">
        <v>26517</v>
      </c>
      <c r="B9494" t="s">
        <v>84</v>
      </c>
      <c r="C9494" t="s">
        <v>203</v>
      </c>
      <c r="D9494" t="s">
        <v>17029</v>
      </c>
      <c r="E9494" t="s">
        <v>79</v>
      </c>
      <c r="F9494" t="s">
        <v>4885</v>
      </c>
      <c r="G9494">
        <v>0</v>
      </c>
      <c r="H9494">
        <v>0</v>
      </c>
      <c r="I9494">
        <v>0</v>
      </c>
      <c r="J9494">
        <v>0</v>
      </c>
      <c r="K9494">
        <v>0</v>
      </c>
      <c r="L9494">
        <v>0</v>
      </c>
      <c r="M9494">
        <v>18</v>
      </c>
      <c r="N9494">
        <v>0</v>
      </c>
      <c r="O9494">
        <v>0</v>
      </c>
      <c r="P9494">
        <v>0</v>
      </c>
      <c r="Q9494">
        <v>0</v>
      </c>
    </row>
    <row r="9495" spans="1:17" x14ac:dyDescent="0.2">
      <c r="A9495" t="s">
        <v>26518</v>
      </c>
      <c r="B9495" t="s">
        <v>84</v>
      </c>
      <c r="C9495" t="s">
        <v>203</v>
      </c>
      <c r="D9495" t="s">
        <v>17029</v>
      </c>
      <c r="E9495" t="s">
        <v>79</v>
      </c>
      <c r="F9495" t="s">
        <v>4887</v>
      </c>
      <c r="G9495">
        <v>0</v>
      </c>
      <c r="H9495">
        <v>18</v>
      </c>
      <c r="I9495">
        <v>2</v>
      </c>
      <c r="J9495">
        <v>12</v>
      </c>
      <c r="K9495">
        <v>2</v>
      </c>
      <c r="L9495">
        <v>2</v>
      </c>
      <c r="M9495">
        <v>0</v>
      </c>
      <c r="N9495">
        <v>0</v>
      </c>
      <c r="O9495">
        <v>0</v>
      </c>
      <c r="P9495">
        <v>0</v>
      </c>
      <c r="Q9495">
        <v>0</v>
      </c>
    </row>
    <row r="9496" spans="1:17" x14ac:dyDescent="0.2">
      <c r="A9496" t="s">
        <v>26519</v>
      </c>
      <c r="B9496" t="s">
        <v>84</v>
      </c>
      <c r="C9496" t="s">
        <v>203</v>
      </c>
      <c r="D9496" t="s">
        <v>17029</v>
      </c>
      <c r="E9496" t="s">
        <v>79</v>
      </c>
      <c r="F9496" t="s">
        <v>4889</v>
      </c>
      <c r="G9496">
        <v>0</v>
      </c>
      <c r="H9496">
        <v>0</v>
      </c>
      <c r="I9496">
        <v>0</v>
      </c>
      <c r="J9496">
        <v>0</v>
      </c>
      <c r="K9496">
        <v>0</v>
      </c>
      <c r="L9496">
        <v>0</v>
      </c>
      <c r="M9496">
        <v>18</v>
      </c>
      <c r="N9496">
        <v>0</v>
      </c>
      <c r="O9496">
        <v>0</v>
      </c>
      <c r="P9496">
        <v>0</v>
      </c>
      <c r="Q9496">
        <v>0</v>
      </c>
    </row>
    <row r="9497" spans="1:17" x14ac:dyDescent="0.2">
      <c r="A9497" t="s">
        <v>26520</v>
      </c>
      <c r="B9497" t="s">
        <v>84</v>
      </c>
      <c r="C9497" t="s">
        <v>203</v>
      </c>
      <c r="D9497" t="s">
        <v>17029</v>
      </c>
      <c r="E9497" t="s">
        <v>79</v>
      </c>
      <c r="F9497" t="s">
        <v>4871</v>
      </c>
      <c r="G9497">
        <v>0</v>
      </c>
      <c r="H9497">
        <v>0</v>
      </c>
      <c r="I9497">
        <v>0</v>
      </c>
      <c r="J9497">
        <v>0</v>
      </c>
      <c r="K9497">
        <v>0</v>
      </c>
      <c r="L9497">
        <v>0</v>
      </c>
      <c r="M9497">
        <v>0</v>
      </c>
      <c r="N9497">
        <v>13</v>
      </c>
      <c r="O9497">
        <v>12</v>
      </c>
      <c r="P9497">
        <v>1</v>
      </c>
      <c r="Q9497">
        <v>0</v>
      </c>
    </row>
    <row r="9498" spans="1:17" x14ac:dyDescent="0.2">
      <c r="A9498" t="s">
        <v>26521</v>
      </c>
      <c r="B9498" t="s">
        <v>84</v>
      </c>
      <c r="C9498" t="s">
        <v>203</v>
      </c>
      <c r="D9498" t="s">
        <v>17029</v>
      </c>
      <c r="E9498" t="s">
        <v>79</v>
      </c>
      <c r="F9498" t="s">
        <v>4873</v>
      </c>
      <c r="G9498">
        <v>0</v>
      </c>
      <c r="H9498">
        <v>0</v>
      </c>
      <c r="I9498">
        <v>0</v>
      </c>
      <c r="J9498">
        <v>0</v>
      </c>
      <c r="K9498">
        <v>0</v>
      </c>
      <c r="L9498">
        <v>0</v>
      </c>
      <c r="M9498">
        <v>0</v>
      </c>
      <c r="N9498">
        <v>11</v>
      </c>
      <c r="O9498">
        <v>10</v>
      </c>
      <c r="P9498">
        <v>1</v>
      </c>
      <c r="Q9498">
        <v>0</v>
      </c>
    </row>
    <row r="9499" spans="1:17" x14ac:dyDescent="0.2">
      <c r="A9499" t="s">
        <v>26522</v>
      </c>
      <c r="B9499" t="s">
        <v>84</v>
      </c>
      <c r="C9499" t="s">
        <v>203</v>
      </c>
      <c r="D9499" t="s">
        <v>17029</v>
      </c>
      <c r="E9499" t="s">
        <v>79</v>
      </c>
      <c r="F9499" t="s">
        <v>17019</v>
      </c>
      <c r="G9499">
        <v>18</v>
      </c>
      <c r="H9499">
        <v>0</v>
      </c>
      <c r="I9499">
        <v>0</v>
      </c>
      <c r="J9499">
        <v>0</v>
      </c>
      <c r="K9499">
        <v>0</v>
      </c>
      <c r="L9499">
        <v>0</v>
      </c>
      <c r="M9499">
        <v>0</v>
      </c>
      <c r="N9499">
        <v>0</v>
      </c>
      <c r="O9499">
        <v>0</v>
      </c>
      <c r="P9499">
        <v>0</v>
      </c>
      <c r="Q9499">
        <v>0</v>
      </c>
    </row>
    <row r="9500" spans="1:17" x14ac:dyDescent="0.2">
      <c r="A9500" t="s">
        <v>26523</v>
      </c>
      <c r="B9500" t="s">
        <v>84</v>
      </c>
      <c r="C9500" t="s">
        <v>203</v>
      </c>
      <c r="D9500" t="s">
        <v>17029</v>
      </c>
      <c r="E9500" t="s">
        <v>81</v>
      </c>
      <c r="F9500" t="s">
        <v>4875</v>
      </c>
      <c r="G9500">
        <v>0</v>
      </c>
      <c r="H9500">
        <v>16</v>
      </c>
      <c r="I9500">
        <v>2</v>
      </c>
      <c r="J9500">
        <v>12</v>
      </c>
      <c r="K9500">
        <v>2</v>
      </c>
      <c r="L9500">
        <v>0</v>
      </c>
      <c r="M9500">
        <v>0</v>
      </c>
      <c r="N9500">
        <v>0</v>
      </c>
      <c r="O9500">
        <v>0</v>
      </c>
      <c r="P9500">
        <v>0</v>
      </c>
      <c r="Q9500">
        <v>0</v>
      </c>
    </row>
    <row r="9501" spans="1:17" x14ac:dyDescent="0.2">
      <c r="A9501" t="s">
        <v>26524</v>
      </c>
      <c r="B9501" t="s">
        <v>84</v>
      </c>
      <c r="C9501" t="s">
        <v>203</v>
      </c>
      <c r="D9501" t="s">
        <v>17029</v>
      </c>
      <c r="E9501" t="s">
        <v>81</v>
      </c>
      <c r="F9501" t="s">
        <v>4877</v>
      </c>
      <c r="G9501">
        <v>0</v>
      </c>
      <c r="H9501">
        <v>16</v>
      </c>
      <c r="I9501">
        <v>1</v>
      </c>
      <c r="J9501">
        <v>12</v>
      </c>
      <c r="K9501">
        <v>2</v>
      </c>
      <c r="L9501">
        <v>1</v>
      </c>
      <c r="M9501">
        <v>0</v>
      </c>
      <c r="N9501">
        <v>0</v>
      </c>
      <c r="O9501">
        <v>0</v>
      </c>
      <c r="P9501">
        <v>0</v>
      </c>
      <c r="Q9501">
        <v>0</v>
      </c>
    </row>
    <row r="9502" spans="1:17" x14ac:dyDescent="0.2">
      <c r="A9502" t="s">
        <v>26525</v>
      </c>
      <c r="B9502" t="s">
        <v>84</v>
      </c>
      <c r="C9502" t="s">
        <v>203</v>
      </c>
      <c r="D9502" t="s">
        <v>17029</v>
      </c>
      <c r="E9502" t="s">
        <v>81</v>
      </c>
      <c r="F9502" t="s">
        <v>4879</v>
      </c>
      <c r="G9502">
        <v>0</v>
      </c>
      <c r="H9502">
        <v>0</v>
      </c>
      <c r="I9502">
        <v>0</v>
      </c>
      <c r="J9502">
        <v>0</v>
      </c>
      <c r="K9502">
        <v>0</v>
      </c>
      <c r="L9502">
        <v>0</v>
      </c>
      <c r="M9502">
        <v>16</v>
      </c>
      <c r="N9502">
        <v>0</v>
      </c>
      <c r="O9502">
        <v>0</v>
      </c>
      <c r="P9502">
        <v>0</v>
      </c>
      <c r="Q9502">
        <v>0</v>
      </c>
    </row>
    <row r="9503" spans="1:17" x14ac:dyDescent="0.2">
      <c r="A9503" t="s">
        <v>26526</v>
      </c>
      <c r="B9503" t="s">
        <v>84</v>
      </c>
      <c r="C9503" t="s">
        <v>203</v>
      </c>
      <c r="D9503" t="s">
        <v>17029</v>
      </c>
      <c r="E9503" t="s">
        <v>81</v>
      </c>
      <c r="F9503" t="s">
        <v>4881</v>
      </c>
      <c r="G9503">
        <v>0</v>
      </c>
      <c r="H9503">
        <v>16</v>
      </c>
      <c r="I9503">
        <v>1</v>
      </c>
      <c r="J9503">
        <v>12</v>
      </c>
      <c r="K9503">
        <v>2</v>
      </c>
      <c r="L9503">
        <v>1</v>
      </c>
      <c r="M9503">
        <v>0</v>
      </c>
      <c r="N9503">
        <v>0</v>
      </c>
      <c r="O9503">
        <v>0</v>
      </c>
      <c r="P9503">
        <v>0</v>
      </c>
      <c r="Q9503">
        <v>0</v>
      </c>
    </row>
    <row r="9504" spans="1:17" x14ac:dyDescent="0.2">
      <c r="A9504" t="s">
        <v>26527</v>
      </c>
      <c r="B9504" t="s">
        <v>84</v>
      </c>
      <c r="C9504" t="s">
        <v>203</v>
      </c>
      <c r="D9504" t="s">
        <v>17029</v>
      </c>
      <c r="E9504" t="s">
        <v>81</v>
      </c>
      <c r="F9504" t="s">
        <v>4883</v>
      </c>
      <c r="G9504">
        <v>0</v>
      </c>
      <c r="H9504">
        <v>16</v>
      </c>
      <c r="I9504">
        <v>2</v>
      </c>
      <c r="J9504">
        <v>11</v>
      </c>
      <c r="K9504">
        <v>2</v>
      </c>
      <c r="L9504">
        <v>1</v>
      </c>
      <c r="M9504">
        <v>0</v>
      </c>
      <c r="N9504">
        <v>0</v>
      </c>
      <c r="O9504">
        <v>0</v>
      </c>
      <c r="P9504">
        <v>0</v>
      </c>
      <c r="Q9504">
        <v>0</v>
      </c>
    </row>
    <row r="9505" spans="1:17" x14ac:dyDescent="0.2">
      <c r="A9505" t="s">
        <v>26528</v>
      </c>
      <c r="B9505" t="s">
        <v>84</v>
      </c>
      <c r="C9505" t="s">
        <v>203</v>
      </c>
      <c r="D9505" t="s">
        <v>17029</v>
      </c>
      <c r="E9505" t="s">
        <v>81</v>
      </c>
      <c r="F9505" t="s">
        <v>4885</v>
      </c>
      <c r="G9505">
        <v>0</v>
      </c>
      <c r="H9505">
        <v>0</v>
      </c>
      <c r="I9505">
        <v>0</v>
      </c>
      <c r="J9505">
        <v>0</v>
      </c>
      <c r="K9505">
        <v>0</v>
      </c>
      <c r="L9505">
        <v>0</v>
      </c>
      <c r="M9505">
        <v>16</v>
      </c>
      <c r="N9505">
        <v>0</v>
      </c>
      <c r="O9505">
        <v>0</v>
      </c>
      <c r="P9505">
        <v>0</v>
      </c>
      <c r="Q9505">
        <v>0</v>
      </c>
    </row>
    <row r="9506" spans="1:17" x14ac:dyDescent="0.2">
      <c r="A9506" t="s">
        <v>26529</v>
      </c>
      <c r="B9506" t="s">
        <v>84</v>
      </c>
      <c r="C9506" t="s">
        <v>203</v>
      </c>
      <c r="D9506" t="s">
        <v>17029</v>
      </c>
      <c r="E9506" t="s">
        <v>81</v>
      </c>
      <c r="F9506" t="s">
        <v>4887</v>
      </c>
      <c r="G9506">
        <v>0</v>
      </c>
      <c r="H9506">
        <v>16</v>
      </c>
      <c r="I9506">
        <v>1</v>
      </c>
      <c r="J9506">
        <v>13</v>
      </c>
      <c r="K9506">
        <v>2</v>
      </c>
      <c r="L9506">
        <v>0</v>
      </c>
      <c r="M9506">
        <v>0</v>
      </c>
      <c r="N9506">
        <v>0</v>
      </c>
      <c r="O9506">
        <v>0</v>
      </c>
      <c r="P9506">
        <v>0</v>
      </c>
      <c r="Q9506">
        <v>0</v>
      </c>
    </row>
    <row r="9507" spans="1:17" x14ac:dyDescent="0.2">
      <c r="A9507" t="s">
        <v>26530</v>
      </c>
      <c r="B9507" t="s">
        <v>84</v>
      </c>
      <c r="C9507" t="s">
        <v>203</v>
      </c>
      <c r="D9507" t="s">
        <v>17029</v>
      </c>
      <c r="E9507" t="s">
        <v>81</v>
      </c>
      <c r="F9507" t="s">
        <v>4889</v>
      </c>
      <c r="G9507">
        <v>0</v>
      </c>
      <c r="H9507">
        <v>0</v>
      </c>
      <c r="I9507">
        <v>0</v>
      </c>
      <c r="J9507">
        <v>0</v>
      </c>
      <c r="K9507">
        <v>0</v>
      </c>
      <c r="L9507">
        <v>0</v>
      </c>
      <c r="M9507">
        <v>16</v>
      </c>
      <c r="N9507">
        <v>0</v>
      </c>
      <c r="O9507">
        <v>0</v>
      </c>
      <c r="P9507">
        <v>0</v>
      </c>
      <c r="Q9507">
        <v>0</v>
      </c>
    </row>
    <row r="9508" spans="1:17" x14ac:dyDescent="0.2">
      <c r="A9508" t="s">
        <v>26531</v>
      </c>
      <c r="B9508" t="s">
        <v>84</v>
      </c>
      <c r="C9508" t="s">
        <v>203</v>
      </c>
      <c r="D9508" t="s">
        <v>17029</v>
      </c>
      <c r="E9508" t="s">
        <v>81</v>
      </c>
      <c r="F9508" t="s">
        <v>4871</v>
      </c>
      <c r="G9508">
        <v>0</v>
      </c>
      <c r="H9508">
        <v>0</v>
      </c>
      <c r="I9508">
        <v>0</v>
      </c>
      <c r="J9508">
        <v>0</v>
      </c>
      <c r="K9508">
        <v>0</v>
      </c>
      <c r="L9508">
        <v>0</v>
      </c>
      <c r="M9508">
        <v>0</v>
      </c>
      <c r="N9508">
        <v>14</v>
      </c>
      <c r="O9508">
        <v>13</v>
      </c>
      <c r="P9508">
        <v>1</v>
      </c>
      <c r="Q9508">
        <v>0</v>
      </c>
    </row>
    <row r="9509" spans="1:17" x14ac:dyDescent="0.2">
      <c r="A9509" t="s">
        <v>26532</v>
      </c>
      <c r="B9509" t="s">
        <v>84</v>
      </c>
      <c r="C9509" t="s">
        <v>203</v>
      </c>
      <c r="D9509" t="s">
        <v>17029</v>
      </c>
      <c r="E9509" t="s">
        <v>81</v>
      </c>
      <c r="F9509" t="s">
        <v>4873</v>
      </c>
      <c r="G9509">
        <v>0</v>
      </c>
      <c r="H9509">
        <v>0</v>
      </c>
      <c r="I9509">
        <v>0</v>
      </c>
      <c r="J9509">
        <v>0</v>
      </c>
      <c r="K9509">
        <v>0</v>
      </c>
      <c r="L9509">
        <v>0</v>
      </c>
      <c r="M9509">
        <v>0</v>
      </c>
      <c r="N9509">
        <v>11</v>
      </c>
      <c r="O9509">
        <v>11</v>
      </c>
      <c r="P9509">
        <v>0</v>
      </c>
      <c r="Q9509">
        <v>0</v>
      </c>
    </row>
    <row r="9510" spans="1:17" x14ac:dyDescent="0.2">
      <c r="A9510" t="s">
        <v>26533</v>
      </c>
      <c r="B9510" t="s">
        <v>84</v>
      </c>
      <c r="C9510" t="s">
        <v>203</v>
      </c>
      <c r="D9510" t="s">
        <v>17029</v>
      </c>
      <c r="E9510" t="s">
        <v>81</v>
      </c>
      <c r="F9510" t="s">
        <v>17019</v>
      </c>
      <c r="G9510">
        <v>16</v>
      </c>
      <c r="H9510">
        <v>0</v>
      </c>
      <c r="I9510">
        <v>0</v>
      </c>
      <c r="J9510">
        <v>0</v>
      </c>
      <c r="K9510">
        <v>0</v>
      </c>
      <c r="L9510">
        <v>0</v>
      </c>
      <c r="M9510">
        <v>0</v>
      </c>
      <c r="N9510">
        <v>0</v>
      </c>
      <c r="O9510">
        <v>0</v>
      </c>
      <c r="P9510">
        <v>0</v>
      </c>
      <c r="Q9510">
        <v>0</v>
      </c>
    </row>
    <row r="9511" spans="1:17" x14ac:dyDescent="0.2">
      <c r="A9511" t="s">
        <v>26534</v>
      </c>
      <c r="B9511" t="s">
        <v>84</v>
      </c>
      <c r="C9511" t="s">
        <v>203</v>
      </c>
      <c r="D9511" t="s">
        <v>17021</v>
      </c>
      <c r="E9511" t="s">
        <v>79</v>
      </c>
      <c r="F9511" t="s">
        <v>17022</v>
      </c>
      <c r="G9511">
        <v>0</v>
      </c>
      <c r="H9511">
        <v>0</v>
      </c>
      <c r="I9511">
        <v>0</v>
      </c>
      <c r="J9511">
        <v>0</v>
      </c>
      <c r="K9511">
        <v>0</v>
      </c>
      <c r="L9511">
        <v>0</v>
      </c>
      <c r="M9511">
        <v>0</v>
      </c>
      <c r="N9511">
        <v>2</v>
      </c>
      <c r="O9511">
        <v>0</v>
      </c>
      <c r="P9511">
        <v>2</v>
      </c>
      <c r="Q9511">
        <v>0</v>
      </c>
    </row>
    <row r="9512" spans="1:17" x14ac:dyDescent="0.2">
      <c r="A9512" t="s">
        <v>26535</v>
      </c>
      <c r="B9512" t="s">
        <v>84</v>
      </c>
      <c r="C9512" t="s">
        <v>203</v>
      </c>
      <c r="D9512" t="s">
        <v>17021</v>
      </c>
      <c r="E9512" t="s">
        <v>79</v>
      </c>
      <c r="F9512" t="s">
        <v>17019</v>
      </c>
      <c r="G9512">
        <v>2</v>
      </c>
      <c r="H9512">
        <v>0</v>
      </c>
      <c r="I9512">
        <v>0</v>
      </c>
      <c r="J9512">
        <v>0</v>
      </c>
      <c r="K9512">
        <v>0</v>
      </c>
      <c r="L9512">
        <v>0</v>
      </c>
      <c r="M9512">
        <v>0</v>
      </c>
      <c r="N9512">
        <v>0</v>
      </c>
      <c r="O9512">
        <v>0</v>
      </c>
      <c r="P9512">
        <v>0</v>
      </c>
      <c r="Q9512">
        <v>0</v>
      </c>
    </row>
    <row r="9513" spans="1:17" x14ac:dyDescent="0.2">
      <c r="A9513" t="s">
        <v>26536</v>
      </c>
      <c r="B9513" t="s">
        <v>84</v>
      </c>
      <c r="C9513" t="s">
        <v>203</v>
      </c>
      <c r="D9513" t="s">
        <v>17021</v>
      </c>
      <c r="E9513" t="s">
        <v>81</v>
      </c>
      <c r="F9513" t="s">
        <v>17022</v>
      </c>
      <c r="G9513">
        <v>0</v>
      </c>
      <c r="H9513">
        <v>0</v>
      </c>
      <c r="I9513">
        <v>0</v>
      </c>
      <c r="J9513">
        <v>0</v>
      </c>
      <c r="K9513">
        <v>0</v>
      </c>
      <c r="L9513">
        <v>0</v>
      </c>
      <c r="M9513">
        <v>0</v>
      </c>
      <c r="N9513">
        <v>1</v>
      </c>
      <c r="O9513">
        <v>1</v>
      </c>
      <c r="P9513">
        <v>0</v>
      </c>
      <c r="Q9513">
        <v>0</v>
      </c>
    </row>
    <row r="9514" spans="1:17" x14ac:dyDescent="0.2">
      <c r="A9514" t="s">
        <v>26537</v>
      </c>
      <c r="B9514" t="s">
        <v>84</v>
      </c>
      <c r="C9514" t="s">
        <v>203</v>
      </c>
      <c r="D9514" t="s">
        <v>17021</v>
      </c>
      <c r="E9514" t="s">
        <v>81</v>
      </c>
      <c r="F9514" t="s">
        <v>17019</v>
      </c>
      <c r="G9514">
        <v>1</v>
      </c>
      <c r="H9514">
        <v>0</v>
      </c>
      <c r="I9514">
        <v>0</v>
      </c>
      <c r="J9514">
        <v>0</v>
      </c>
      <c r="K9514">
        <v>0</v>
      </c>
      <c r="L9514">
        <v>0</v>
      </c>
      <c r="M9514">
        <v>0</v>
      </c>
      <c r="N9514">
        <v>0</v>
      </c>
      <c r="O9514">
        <v>0</v>
      </c>
      <c r="P9514">
        <v>0</v>
      </c>
      <c r="Q9514">
        <v>0</v>
      </c>
    </row>
    <row r="9515" spans="1:17" x14ac:dyDescent="0.2">
      <c r="A9515" t="s">
        <v>26538</v>
      </c>
      <c r="B9515" t="s">
        <v>84</v>
      </c>
      <c r="C9515" t="s">
        <v>203</v>
      </c>
      <c r="D9515" t="s">
        <v>17025</v>
      </c>
      <c r="E9515" t="s">
        <v>79</v>
      </c>
      <c r="F9515" t="s">
        <v>17019</v>
      </c>
      <c r="G9515">
        <v>6</v>
      </c>
      <c r="H9515">
        <v>0</v>
      </c>
      <c r="I9515">
        <v>0</v>
      </c>
      <c r="J9515">
        <v>0</v>
      </c>
      <c r="K9515">
        <v>0</v>
      </c>
      <c r="L9515">
        <v>0</v>
      </c>
      <c r="M9515">
        <v>0</v>
      </c>
      <c r="N9515">
        <v>0</v>
      </c>
      <c r="O9515">
        <v>0</v>
      </c>
      <c r="P9515">
        <v>0</v>
      </c>
      <c r="Q9515">
        <v>0</v>
      </c>
    </row>
    <row r="9516" spans="1:17" x14ac:dyDescent="0.2">
      <c r="A9516" t="s">
        <v>26539</v>
      </c>
      <c r="B9516" t="s">
        <v>84</v>
      </c>
      <c r="C9516" t="s">
        <v>203</v>
      </c>
      <c r="D9516" t="s">
        <v>17025</v>
      </c>
      <c r="E9516" t="s">
        <v>81</v>
      </c>
      <c r="F9516" t="s">
        <v>17019</v>
      </c>
      <c r="G9516">
        <v>4</v>
      </c>
      <c r="H9516">
        <v>0</v>
      </c>
      <c r="I9516">
        <v>0</v>
      </c>
      <c r="J9516">
        <v>0</v>
      </c>
      <c r="K9516">
        <v>0</v>
      </c>
      <c r="L9516">
        <v>0</v>
      </c>
      <c r="M9516">
        <v>0</v>
      </c>
      <c r="N9516">
        <v>0</v>
      </c>
      <c r="O9516">
        <v>0</v>
      </c>
      <c r="P9516">
        <v>0</v>
      </c>
      <c r="Q9516">
        <v>0</v>
      </c>
    </row>
    <row r="9517" spans="1:17" x14ac:dyDescent="0.2">
      <c r="A9517" t="s">
        <v>26540</v>
      </c>
      <c r="B9517" t="s">
        <v>84</v>
      </c>
      <c r="C9517" t="s">
        <v>204</v>
      </c>
      <c r="D9517" t="s">
        <v>17027</v>
      </c>
      <c r="E9517" t="s">
        <v>79</v>
      </c>
      <c r="F9517" t="s">
        <v>17019</v>
      </c>
      <c r="G9517">
        <v>1</v>
      </c>
      <c r="H9517">
        <v>0</v>
      </c>
      <c r="I9517">
        <v>0</v>
      </c>
      <c r="J9517">
        <v>0</v>
      </c>
      <c r="K9517">
        <v>0</v>
      </c>
      <c r="L9517">
        <v>0</v>
      </c>
      <c r="M9517">
        <v>0</v>
      </c>
      <c r="N9517">
        <v>0</v>
      </c>
      <c r="O9517">
        <v>0</v>
      </c>
      <c r="P9517">
        <v>0</v>
      </c>
      <c r="Q9517">
        <v>0</v>
      </c>
    </row>
    <row r="9518" spans="1:17" x14ac:dyDescent="0.2">
      <c r="A9518" t="s">
        <v>26541</v>
      </c>
      <c r="B9518" t="s">
        <v>84</v>
      </c>
      <c r="C9518" t="s">
        <v>204</v>
      </c>
      <c r="D9518" t="s">
        <v>17027</v>
      </c>
      <c r="E9518" t="s">
        <v>81</v>
      </c>
      <c r="F9518" t="s">
        <v>17019</v>
      </c>
      <c r="G9518">
        <v>5</v>
      </c>
      <c r="H9518">
        <v>0</v>
      </c>
      <c r="I9518">
        <v>0</v>
      </c>
      <c r="J9518">
        <v>0</v>
      </c>
      <c r="K9518">
        <v>0</v>
      </c>
      <c r="L9518">
        <v>0</v>
      </c>
      <c r="M9518">
        <v>0</v>
      </c>
      <c r="N9518">
        <v>0</v>
      </c>
      <c r="O9518">
        <v>0</v>
      </c>
      <c r="P9518">
        <v>0</v>
      </c>
      <c r="Q9518">
        <v>0</v>
      </c>
    </row>
    <row r="9519" spans="1:17" x14ac:dyDescent="0.2">
      <c r="A9519" t="s">
        <v>26542</v>
      </c>
      <c r="B9519" t="s">
        <v>84</v>
      </c>
      <c r="C9519" t="s">
        <v>204</v>
      </c>
      <c r="D9519" t="s">
        <v>17029</v>
      </c>
      <c r="E9519" t="s">
        <v>79</v>
      </c>
      <c r="F9519" t="s">
        <v>4875</v>
      </c>
      <c r="G9519">
        <v>0</v>
      </c>
      <c r="H9519">
        <v>13</v>
      </c>
      <c r="I9519">
        <v>1</v>
      </c>
      <c r="J9519">
        <v>12</v>
      </c>
      <c r="K9519">
        <v>0</v>
      </c>
      <c r="L9519">
        <v>0</v>
      </c>
      <c r="M9519">
        <v>0</v>
      </c>
      <c r="N9519">
        <v>0</v>
      </c>
      <c r="O9519">
        <v>0</v>
      </c>
      <c r="P9519">
        <v>0</v>
      </c>
      <c r="Q9519">
        <v>0</v>
      </c>
    </row>
    <row r="9520" spans="1:17" x14ac:dyDescent="0.2">
      <c r="A9520" t="s">
        <v>26543</v>
      </c>
      <c r="B9520" t="s">
        <v>84</v>
      </c>
      <c r="C9520" t="s">
        <v>204</v>
      </c>
      <c r="D9520" t="s">
        <v>17029</v>
      </c>
      <c r="E9520" t="s">
        <v>79</v>
      </c>
      <c r="F9520" t="s">
        <v>4877</v>
      </c>
      <c r="G9520">
        <v>0</v>
      </c>
      <c r="H9520">
        <v>13</v>
      </c>
      <c r="I9520">
        <v>1</v>
      </c>
      <c r="J9520">
        <v>12</v>
      </c>
      <c r="K9520">
        <v>0</v>
      </c>
      <c r="L9520">
        <v>0</v>
      </c>
      <c r="M9520">
        <v>0</v>
      </c>
      <c r="N9520">
        <v>0</v>
      </c>
      <c r="O9520">
        <v>0</v>
      </c>
      <c r="P9520">
        <v>0</v>
      </c>
      <c r="Q9520">
        <v>0</v>
      </c>
    </row>
    <row r="9521" spans="1:17" x14ac:dyDescent="0.2">
      <c r="A9521" t="s">
        <v>26544</v>
      </c>
      <c r="B9521" t="s">
        <v>84</v>
      </c>
      <c r="C9521" t="s">
        <v>204</v>
      </c>
      <c r="D9521" t="s">
        <v>17029</v>
      </c>
      <c r="E9521" t="s">
        <v>79</v>
      </c>
      <c r="F9521" t="s">
        <v>4879</v>
      </c>
      <c r="G9521">
        <v>0</v>
      </c>
      <c r="H9521">
        <v>0</v>
      </c>
      <c r="I9521">
        <v>0</v>
      </c>
      <c r="J9521">
        <v>0</v>
      </c>
      <c r="K9521">
        <v>0</v>
      </c>
      <c r="L9521">
        <v>0</v>
      </c>
      <c r="M9521">
        <v>13</v>
      </c>
      <c r="N9521">
        <v>0</v>
      </c>
      <c r="O9521">
        <v>0</v>
      </c>
      <c r="P9521">
        <v>0</v>
      </c>
      <c r="Q9521">
        <v>0</v>
      </c>
    </row>
    <row r="9522" spans="1:17" x14ac:dyDescent="0.2">
      <c r="A9522" t="s">
        <v>26545</v>
      </c>
      <c r="B9522" t="s">
        <v>84</v>
      </c>
      <c r="C9522" t="s">
        <v>204</v>
      </c>
      <c r="D9522" t="s">
        <v>17029</v>
      </c>
      <c r="E9522" t="s">
        <v>79</v>
      </c>
      <c r="F9522" t="s">
        <v>4881</v>
      </c>
      <c r="G9522">
        <v>0</v>
      </c>
      <c r="H9522">
        <v>13</v>
      </c>
      <c r="I9522">
        <v>1</v>
      </c>
      <c r="J9522">
        <v>12</v>
      </c>
      <c r="K9522">
        <v>0</v>
      </c>
      <c r="L9522">
        <v>0</v>
      </c>
      <c r="M9522">
        <v>0</v>
      </c>
      <c r="N9522">
        <v>0</v>
      </c>
      <c r="O9522">
        <v>0</v>
      </c>
      <c r="P9522">
        <v>0</v>
      </c>
      <c r="Q9522">
        <v>0</v>
      </c>
    </row>
    <row r="9523" spans="1:17" x14ac:dyDescent="0.2">
      <c r="A9523" t="s">
        <v>26546</v>
      </c>
      <c r="B9523" t="s">
        <v>84</v>
      </c>
      <c r="C9523" t="s">
        <v>204</v>
      </c>
      <c r="D9523" t="s">
        <v>17029</v>
      </c>
      <c r="E9523" t="s">
        <v>79</v>
      </c>
      <c r="F9523" t="s">
        <v>4883</v>
      </c>
      <c r="G9523">
        <v>0</v>
      </c>
      <c r="H9523">
        <v>13</v>
      </c>
      <c r="I9523">
        <v>1</v>
      </c>
      <c r="J9523">
        <v>12</v>
      </c>
      <c r="K9523">
        <v>0</v>
      </c>
      <c r="L9523">
        <v>0</v>
      </c>
      <c r="M9523">
        <v>0</v>
      </c>
      <c r="N9523">
        <v>0</v>
      </c>
      <c r="O9523">
        <v>0</v>
      </c>
      <c r="P9523">
        <v>0</v>
      </c>
      <c r="Q9523">
        <v>0</v>
      </c>
    </row>
    <row r="9524" spans="1:17" x14ac:dyDescent="0.2">
      <c r="A9524" t="s">
        <v>26547</v>
      </c>
      <c r="B9524" t="s">
        <v>84</v>
      </c>
      <c r="C9524" t="s">
        <v>204</v>
      </c>
      <c r="D9524" t="s">
        <v>17029</v>
      </c>
      <c r="E9524" t="s">
        <v>79</v>
      </c>
      <c r="F9524" t="s">
        <v>4885</v>
      </c>
      <c r="G9524">
        <v>0</v>
      </c>
      <c r="H9524">
        <v>0</v>
      </c>
      <c r="I9524">
        <v>0</v>
      </c>
      <c r="J9524">
        <v>0</v>
      </c>
      <c r="K9524">
        <v>0</v>
      </c>
      <c r="L9524">
        <v>0</v>
      </c>
      <c r="M9524">
        <v>13</v>
      </c>
      <c r="N9524">
        <v>0</v>
      </c>
      <c r="O9524">
        <v>0</v>
      </c>
      <c r="P9524">
        <v>0</v>
      </c>
      <c r="Q9524">
        <v>0</v>
      </c>
    </row>
    <row r="9525" spans="1:17" x14ac:dyDescent="0.2">
      <c r="A9525" t="s">
        <v>26548</v>
      </c>
      <c r="B9525" t="s">
        <v>84</v>
      </c>
      <c r="C9525" t="s">
        <v>204</v>
      </c>
      <c r="D9525" t="s">
        <v>17029</v>
      </c>
      <c r="E9525" t="s">
        <v>79</v>
      </c>
      <c r="F9525" t="s">
        <v>4887</v>
      </c>
      <c r="G9525">
        <v>0</v>
      </c>
      <c r="H9525">
        <v>13</v>
      </c>
      <c r="I9525">
        <v>1</v>
      </c>
      <c r="J9525">
        <v>12</v>
      </c>
      <c r="K9525">
        <v>0</v>
      </c>
      <c r="L9525">
        <v>0</v>
      </c>
      <c r="M9525">
        <v>0</v>
      </c>
      <c r="N9525">
        <v>0</v>
      </c>
      <c r="O9525">
        <v>0</v>
      </c>
      <c r="P9525">
        <v>0</v>
      </c>
      <c r="Q9525">
        <v>0</v>
      </c>
    </row>
    <row r="9526" spans="1:17" x14ac:dyDescent="0.2">
      <c r="A9526" t="s">
        <v>26549</v>
      </c>
      <c r="B9526" t="s">
        <v>84</v>
      </c>
      <c r="C9526" t="s">
        <v>204</v>
      </c>
      <c r="D9526" t="s">
        <v>17029</v>
      </c>
      <c r="E9526" t="s">
        <v>79</v>
      </c>
      <c r="F9526" t="s">
        <v>4889</v>
      </c>
      <c r="G9526">
        <v>0</v>
      </c>
      <c r="H9526">
        <v>0</v>
      </c>
      <c r="I9526">
        <v>0</v>
      </c>
      <c r="J9526">
        <v>0</v>
      </c>
      <c r="K9526">
        <v>0</v>
      </c>
      <c r="L9526">
        <v>0</v>
      </c>
      <c r="M9526">
        <v>13</v>
      </c>
      <c r="N9526">
        <v>0</v>
      </c>
      <c r="O9526">
        <v>0</v>
      </c>
      <c r="P9526">
        <v>0</v>
      </c>
      <c r="Q9526">
        <v>0</v>
      </c>
    </row>
    <row r="9527" spans="1:17" x14ac:dyDescent="0.2">
      <c r="A9527" t="s">
        <v>26550</v>
      </c>
      <c r="B9527" t="s">
        <v>84</v>
      </c>
      <c r="C9527" t="s">
        <v>204</v>
      </c>
      <c r="D9527" t="s">
        <v>17029</v>
      </c>
      <c r="E9527" t="s">
        <v>79</v>
      </c>
      <c r="F9527" t="s">
        <v>4871</v>
      </c>
      <c r="G9527">
        <v>0</v>
      </c>
      <c r="H9527">
        <v>0</v>
      </c>
      <c r="I9527">
        <v>0</v>
      </c>
      <c r="J9527">
        <v>0</v>
      </c>
      <c r="K9527">
        <v>0</v>
      </c>
      <c r="L9527">
        <v>0</v>
      </c>
      <c r="M9527">
        <v>0</v>
      </c>
      <c r="N9527">
        <v>11</v>
      </c>
      <c r="O9527">
        <v>11</v>
      </c>
      <c r="P9527">
        <v>0</v>
      </c>
      <c r="Q9527">
        <v>0</v>
      </c>
    </row>
    <row r="9528" spans="1:17" x14ac:dyDescent="0.2">
      <c r="A9528" t="s">
        <v>26551</v>
      </c>
      <c r="B9528" t="s">
        <v>84</v>
      </c>
      <c r="C9528" t="s">
        <v>204</v>
      </c>
      <c r="D9528" t="s">
        <v>17029</v>
      </c>
      <c r="E9528" t="s">
        <v>79</v>
      </c>
      <c r="F9528" t="s">
        <v>4873</v>
      </c>
      <c r="G9528">
        <v>0</v>
      </c>
      <c r="H9528">
        <v>0</v>
      </c>
      <c r="I9528">
        <v>0</v>
      </c>
      <c r="J9528">
        <v>0</v>
      </c>
      <c r="K9528">
        <v>0</v>
      </c>
      <c r="L9528">
        <v>0</v>
      </c>
      <c r="M9528">
        <v>0</v>
      </c>
      <c r="N9528">
        <v>6</v>
      </c>
      <c r="O9528">
        <v>6</v>
      </c>
      <c r="P9528">
        <v>0</v>
      </c>
      <c r="Q9528">
        <v>0</v>
      </c>
    </row>
    <row r="9529" spans="1:17" x14ac:dyDescent="0.2">
      <c r="A9529" t="s">
        <v>26552</v>
      </c>
      <c r="B9529" t="s">
        <v>84</v>
      </c>
      <c r="C9529" t="s">
        <v>204</v>
      </c>
      <c r="D9529" t="s">
        <v>17029</v>
      </c>
      <c r="E9529" t="s">
        <v>79</v>
      </c>
      <c r="F9529" t="s">
        <v>17019</v>
      </c>
      <c r="G9529">
        <v>13</v>
      </c>
      <c r="H9529">
        <v>0</v>
      </c>
      <c r="I9529">
        <v>0</v>
      </c>
      <c r="J9529">
        <v>0</v>
      </c>
      <c r="K9529">
        <v>0</v>
      </c>
      <c r="L9529">
        <v>0</v>
      </c>
      <c r="M9529">
        <v>0</v>
      </c>
      <c r="N9529">
        <v>0</v>
      </c>
      <c r="O9529">
        <v>0</v>
      </c>
      <c r="P9529">
        <v>0</v>
      </c>
      <c r="Q9529">
        <v>0</v>
      </c>
    </row>
    <row r="9530" spans="1:17" x14ac:dyDescent="0.2">
      <c r="A9530" t="s">
        <v>26553</v>
      </c>
      <c r="B9530" t="s">
        <v>84</v>
      </c>
      <c r="C9530" t="s">
        <v>204</v>
      </c>
      <c r="D9530" t="s">
        <v>17029</v>
      </c>
      <c r="E9530" t="s">
        <v>81</v>
      </c>
      <c r="F9530" t="s">
        <v>4875</v>
      </c>
      <c r="G9530">
        <v>0</v>
      </c>
      <c r="H9530">
        <v>24</v>
      </c>
      <c r="I9530">
        <v>0</v>
      </c>
      <c r="J9530">
        <v>21</v>
      </c>
      <c r="K9530">
        <v>2</v>
      </c>
      <c r="L9530">
        <v>1</v>
      </c>
      <c r="M9530">
        <v>0</v>
      </c>
      <c r="N9530">
        <v>0</v>
      </c>
      <c r="O9530">
        <v>0</v>
      </c>
      <c r="P9530">
        <v>0</v>
      </c>
      <c r="Q9530">
        <v>0</v>
      </c>
    </row>
    <row r="9531" spans="1:17" x14ac:dyDescent="0.2">
      <c r="A9531" t="s">
        <v>26554</v>
      </c>
      <c r="B9531" t="s">
        <v>84</v>
      </c>
      <c r="C9531" t="s">
        <v>204</v>
      </c>
      <c r="D9531" t="s">
        <v>17029</v>
      </c>
      <c r="E9531" t="s">
        <v>81</v>
      </c>
      <c r="F9531" t="s">
        <v>4877</v>
      </c>
      <c r="G9531">
        <v>0</v>
      </c>
      <c r="H9531">
        <v>24</v>
      </c>
      <c r="I9531">
        <v>0</v>
      </c>
      <c r="J9531">
        <v>18</v>
      </c>
      <c r="K9531">
        <v>4</v>
      </c>
      <c r="L9531">
        <v>2</v>
      </c>
      <c r="M9531">
        <v>0</v>
      </c>
      <c r="N9531">
        <v>0</v>
      </c>
      <c r="O9531">
        <v>0</v>
      </c>
      <c r="P9531">
        <v>0</v>
      </c>
      <c r="Q9531">
        <v>0</v>
      </c>
    </row>
    <row r="9532" spans="1:17" x14ac:dyDescent="0.2">
      <c r="A9532" t="s">
        <v>26555</v>
      </c>
      <c r="B9532" t="s">
        <v>84</v>
      </c>
      <c r="C9532" t="s">
        <v>204</v>
      </c>
      <c r="D9532" t="s">
        <v>17029</v>
      </c>
      <c r="E9532" t="s">
        <v>81</v>
      </c>
      <c r="F9532" t="s">
        <v>4879</v>
      </c>
      <c r="G9532">
        <v>0</v>
      </c>
      <c r="H9532">
        <v>0</v>
      </c>
      <c r="I9532">
        <v>0</v>
      </c>
      <c r="J9532">
        <v>0</v>
      </c>
      <c r="K9532">
        <v>0</v>
      </c>
      <c r="L9532">
        <v>0</v>
      </c>
      <c r="M9532">
        <v>24</v>
      </c>
      <c r="N9532">
        <v>0</v>
      </c>
      <c r="O9532">
        <v>0</v>
      </c>
      <c r="P9532">
        <v>0</v>
      </c>
      <c r="Q9532">
        <v>0</v>
      </c>
    </row>
    <row r="9533" spans="1:17" x14ac:dyDescent="0.2">
      <c r="A9533" t="s">
        <v>26556</v>
      </c>
      <c r="B9533" t="s">
        <v>84</v>
      </c>
      <c r="C9533" t="s">
        <v>204</v>
      </c>
      <c r="D9533" t="s">
        <v>17029</v>
      </c>
      <c r="E9533" t="s">
        <v>81</v>
      </c>
      <c r="F9533" t="s">
        <v>4881</v>
      </c>
      <c r="G9533">
        <v>0</v>
      </c>
      <c r="H9533">
        <v>24</v>
      </c>
      <c r="I9533">
        <v>0</v>
      </c>
      <c r="J9533">
        <v>17</v>
      </c>
      <c r="K9533">
        <v>5</v>
      </c>
      <c r="L9533">
        <v>2</v>
      </c>
      <c r="M9533">
        <v>0</v>
      </c>
      <c r="N9533">
        <v>0</v>
      </c>
      <c r="O9533">
        <v>0</v>
      </c>
      <c r="P9533">
        <v>0</v>
      </c>
      <c r="Q9533">
        <v>0</v>
      </c>
    </row>
    <row r="9534" spans="1:17" x14ac:dyDescent="0.2">
      <c r="A9534" t="s">
        <v>26557</v>
      </c>
      <c r="B9534" t="s">
        <v>84</v>
      </c>
      <c r="C9534" t="s">
        <v>204</v>
      </c>
      <c r="D9534" t="s">
        <v>17029</v>
      </c>
      <c r="E9534" t="s">
        <v>81</v>
      </c>
      <c r="F9534" t="s">
        <v>4883</v>
      </c>
      <c r="G9534">
        <v>0</v>
      </c>
      <c r="H9534">
        <v>24</v>
      </c>
      <c r="I9534">
        <v>0</v>
      </c>
      <c r="J9534">
        <v>19</v>
      </c>
      <c r="K9534">
        <v>3</v>
      </c>
      <c r="L9534">
        <v>2</v>
      </c>
      <c r="M9534">
        <v>0</v>
      </c>
      <c r="N9534">
        <v>0</v>
      </c>
      <c r="O9534">
        <v>0</v>
      </c>
      <c r="P9534">
        <v>0</v>
      </c>
      <c r="Q9534">
        <v>0</v>
      </c>
    </row>
    <row r="9535" spans="1:17" x14ac:dyDescent="0.2">
      <c r="A9535" t="s">
        <v>26558</v>
      </c>
      <c r="B9535" t="s">
        <v>84</v>
      </c>
      <c r="C9535" t="s">
        <v>204</v>
      </c>
      <c r="D9535" t="s">
        <v>17029</v>
      </c>
      <c r="E9535" t="s">
        <v>81</v>
      </c>
      <c r="F9535" t="s">
        <v>4885</v>
      </c>
      <c r="G9535">
        <v>0</v>
      </c>
      <c r="H9535">
        <v>0</v>
      </c>
      <c r="I9535">
        <v>0</v>
      </c>
      <c r="J9535">
        <v>0</v>
      </c>
      <c r="K9535">
        <v>0</v>
      </c>
      <c r="L9535">
        <v>0</v>
      </c>
      <c r="M9535">
        <v>24</v>
      </c>
      <c r="N9535">
        <v>0</v>
      </c>
      <c r="O9535">
        <v>0</v>
      </c>
      <c r="P9535">
        <v>0</v>
      </c>
      <c r="Q9535">
        <v>0</v>
      </c>
    </row>
    <row r="9536" spans="1:17" x14ac:dyDescent="0.2">
      <c r="A9536" t="s">
        <v>26559</v>
      </c>
      <c r="B9536" t="s">
        <v>84</v>
      </c>
      <c r="C9536" t="s">
        <v>204</v>
      </c>
      <c r="D9536" t="s">
        <v>17029</v>
      </c>
      <c r="E9536" t="s">
        <v>81</v>
      </c>
      <c r="F9536" t="s">
        <v>4887</v>
      </c>
      <c r="G9536">
        <v>0</v>
      </c>
      <c r="H9536">
        <v>24</v>
      </c>
      <c r="I9536">
        <v>0</v>
      </c>
      <c r="J9536">
        <v>19</v>
      </c>
      <c r="K9536">
        <v>4</v>
      </c>
      <c r="L9536">
        <v>1</v>
      </c>
      <c r="M9536">
        <v>0</v>
      </c>
      <c r="N9536">
        <v>0</v>
      </c>
      <c r="O9536">
        <v>0</v>
      </c>
      <c r="P9536">
        <v>0</v>
      </c>
      <c r="Q9536">
        <v>0</v>
      </c>
    </row>
    <row r="9537" spans="1:17" x14ac:dyDescent="0.2">
      <c r="A9537" t="s">
        <v>26560</v>
      </c>
      <c r="B9537" t="s">
        <v>84</v>
      </c>
      <c r="C9537" t="s">
        <v>204</v>
      </c>
      <c r="D9537" t="s">
        <v>17029</v>
      </c>
      <c r="E9537" t="s">
        <v>81</v>
      </c>
      <c r="F9537" t="s">
        <v>4889</v>
      </c>
      <c r="G9537">
        <v>0</v>
      </c>
      <c r="H9537">
        <v>0</v>
      </c>
      <c r="I9537">
        <v>0</v>
      </c>
      <c r="J9537">
        <v>0</v>
      </c>
      <c r="K9537">
        <v>0</v>
      </c>
      <c r="L9537">
        <v>0</v>
      </c>
      <c r="M9537">
        <v>24</v>
      </c>
      <c r="N9537">
        <v>0</v>
      </c>
      <c r="O9537">
        <v>0</v>
      </c>
      <c r="P9537">
        <v>0</v>
      </c>
      <c r="Q9537">
        <v>0</v>
      </c>
    </row>
    <row r="9538" spans="1:17" x14ac:dyDescent="0.2">
      <c r="A9538" t="s">
        <v>26561</v>
      </c>
      <c r="B9538" t="s">
        <v>84</v>
      </c>
      <c r="C9538" t="s">
        <v>204</v>
      </c>
      <c r="D9538" t="s">
        <v>17029</v>
      </c>
      <c r="E9538" t="s">
        <v>81</v>
      </c>
      <c r="F9538" t="s">
        <v>4871</v>
      </c>
      <c r="G9538">
        <v>0</v>
      </c>
      <c r="H9538">
        <v>0</v>
      </c>
      <c r="I9538">
        <v>0</v>
      </c>
      <c r="J9538">
        <v>0</v>
      </c>
      <c r="K9538">
        <v>0</v>
      </c>
      <c r="L9538">
        <v>0</v>
      </c>
      <c r="M9538">
        <v>0</v>
      </c>
      <c r="N9538">
        <v>19</v>
      </c>
      <c r="O9538">
        <v>17</v>
      </c>
      <c r="P9538">
        <v>1</v>
      </c>
      <c r="Q9538">
        <v>1</v>
      </c>
    </row>
    <row r="9539" spans="1:17" x14ac:dyDescent="0.2">
      <c r="A9539" t="s">
        <v>26562</v>
      </c>
      <c r="B9539" t="s">
        <v>84</v>
      </c>
      <c r="C9539" t="s">
        <v>204</v>
      </c>
      <c r="D9539" t="s">
        <v>17029</v>
      </c>
      <c r="E9539" t="s">
        <v>81</v>
      </c>
      <c r="F9539" t="s">
        <v>4873</v>
      </c>
      <c r="G9539">
        <v>0</v>
      </c>
      <c r="H9539">
        <v>0</v>
      </c>
      <c r="I9539">
        <v>0</v>
      </c>
      <c r="J9539">
        <v>0</v>
      </c>
      <c r="K9539">
        <v>0</v>
      </c>
      <c r="L9539">
        <v>0</v>
      </c>
      <c r="M9539">
        <v>0</v>
      </c>
      <c r="N9539">
        <v>13</v>
      </c>
      <c r="O9539">
        <v>11</v>
      </c>
      <c r="P9539">
        <v>1</v>
      </c>
      <c r="Q9539">
        <v>1</v>
      </c>
    </row>
    <row r="9540" spans="1:17" x14ac:dyDescent="0.2">
      <c r="A9540" t="s">
        <v>26563</v>
      </c>
      <c r="B9540" t="s">
        <v>84</v>
      </c>
      <c r="C9540" t="s">
        <v>204</v>
      </c>
      <c r="D9540" t="s">
        <v>17029</v>
      </c>
      <c r="E9540" t="s">
        <v>81</v>
      </c>
      <c r="F9540" t="s">
        <v>17019</v>
      </c>
      <c r="G9540">
        <v>24</v>
      </c>
      <c r="H9540">
        <v>0</v>
      </c>
      <c r="I9540">
        <v>0</v>
      </c>
      <c r="J9540">
        <v>0</v>
      </c>
      <c r="K9540">
        <v>0</v>
      </c>
      <c r="L9540">
        <v>0</v>
      </c>
      <c r="M9540">
        <v>0</v>
      </c>
      <c r="N9540">
        <v>0</v>
      </c>
      <c r="O9540">
        <v>0</v>
      </c>
      <c r="P9540">
        <v>0</v>
      </c>
      <c r="Q9540">
        <v>0</v>
      </c>
    </row>
    <row r="9541" spans="1:17" x14ac:dyDescent="0.2">
      <c r="A9541" t="s">
        <v>26564</v>
      </c>
      <c r="B9541" t="s">
        <v>84</v>
      </c>
      <c r="C9541" t="s">
        <v>204</v>
      </c>
      <c r="D9541" t="s">
        <v>17021</v>
      </c>
      <c r="E9541" t="s">
        <v>79</v>
      </c>
      <c r="F9541" t="s">
        <v>17022</v>
      </c>
      <c r="G9541">
        <v>0</v>
      </c>
      <c r="H9541">
        <v>0</v>
      </c>
      <c r="I9541">
        <v>0</v>
      </c>
      <c r="J9541">
        <v>0</v>
      </c>
      <c r="K9541">
        <v>0</v>
      </c>
      <c r="L9541">
        <v>0</v>
      </c>
      <c r="M9541">
        <v>0</v>
      </c>
      <c r="N9541">
        <v>2</v>
      </c>
      <c r="O9541">
        <v>2</v>
      </c>
      <c r="P9541">
        <v>0</v>
      </c>
      <c r="Q9541">
        <v>0</v>
      </c>
    </row>
    <row r="9542" spans="1:17" x14ac:dyDescent="0.2">
      <c r="A9542" t="s">
        <v>26565</v>
      </c>
      <c r="B9542" t="s">
        <v>84</v>
      </c>
      <c r="C9542" t="s">
        <v>204</v>
      </c>
      <c r="D9542" t="s">
        <v>17021</v>
      </c>
      <c r="E9542" t="s">
        <v>79</v>
      </c>
      <c r="F9542" t="s">
        <v>17019</v>
      </c>
      <c r="G9542">
        <v>2</v>
      </c>
      <c r="H9542">
        <v>0</v>
      </c>
      <c r="I9542">
        <v>0</v>
      </c>
      <c r="J9542">
        <v>0</v>
      </c>
      <c r="K9542">
        <v>0</v>
      </c>
      <c r="L9542">
        <v>0</v>
      </c>
      <c r="M9542">
        <v>0</v>
      </c>
      <c r="N9542">
        <v>0</v>
      </c>
      <c r="O9542">
        <v>0</v>
      </c>
      <c r="P9542">
        <v>0</v>
      </c>
      <c r="Q9542">
        <v>0</v>
      </c>
    </row>
    <row r="9543" spans="1:17" x14ac:dyDescent="0.2">
      <c r="A9543" t="s">
        <v>26566</v>
      </c>
      <c r="B9543" t="s">
        <v>84</v>
      </c>
      <c r="C9543" t="s">
        <v>204</v>
      </c>
      <c r="D9543" t="s">
        <v>17021</v>
      </c>
      <c r="E9543" t="s">
        <v>81</v>
      </c>
      <c r="F9543" t="s">
        <v>17022</v>
      </c>
      <c r="G9543">
        <v>0</v>
      </c>
      <c r="H9543">
        <v>0</v>
      </c>
      <c r="I9543">
        <v>0</v>
      </c>
      <c r="J9543">
        <v>0</v>
      </c>
      <c r="K9543">
        <v>0</v>
      </c>
      <c r="L9543">
        <v>0</v>
      </c>
      <c r="M9543">
        <v>0</v>
      </c>
      <c r="N9543">
        <v>6</v>
      </c>
      <c r="O9543">
        <v>5</v>
      </c>
      <c r="P9543">
        <v>1</v>
      </c>
      <c r="Q9543">
        <v>0</v>
      </c>
    </row>
    <row r="9544" spans="1:17" x14ac:dyDescent="0.2">
      <c r="A9544" t="s">
        <v>26567</v>
      </c>
      <c r="B9544" t="s">
        <v>84</v>
      </c>
      <c r="C9544" t="s">
        <v>204</v>
      </c>
      <c r="D9544" t="s">
        <v>17021</v>
      </c>
      <c r="E9544" t="s">
        <v>81</v>
      </c>
      <c r="F9544" t="s">
        <v>17019</v>
      </c>
      <c r="G9544">
        <v>6</v>
      </c>
      <c r="H9544">
        <v>0</v>
      </c>
      <c r="I9544">
        <v>0</v>
      </c>
      <c r="J9544">
        <v>0</v>
      </c>
      <c r="K9544">
        <v>0</v>
      </c>
      <c r="L9544">
        <v>0</v>
      </c>
      <c r="M9544">
        <v>0</v>
      </c>
      <c r="N9544">
        <v>0</v>
      </c>
      <c r="O9544">
        <v>0</v>
      </c>
      <c r="P9544">
        <v>0</v>
      </c>
      <c r="Q9544">
        <v>0</v>
      </c>
    </row>
    <row r="9545" spans="1:17" x14ac:dyDescent="0.2">
      <c r="A9545" t="s">
        <v>26568</v>
      </c>
      <c r="B9545" t="s">
        <v>84</v>
      </c>
      <c r="C9545" t="s">
        <v>204</v>
      </c>
      <c r="D9545" t="s">
        <v>17025</v>
      </c>
      <c r="E9545" t="s">
        <v>79</v>
      </c>
      <c r="F9545" t="s">
        <v>17019</v>
      </c>
      <c r="G9545">
        <v>2</v>
      </c>
      <c r="H9545">
        <v>0</v>
      </c>
      <c r="I9545">
        <v>0</v>
      </c>
      <c r="J9545">
        <v>0</v>
      </c>
      <c r="K9545">
        <v>0</v>
      </c>
      <c r="L9545">
        <v>0</v>
      </c>
      <c r="M9545">
        <v>0</v>
      </c>
      <c r="N9545">
        <v>0</v>
      </c>
      <c r="O9545">
        <v>0</v>
      </c>
      <c r="P9545">
        <v>0</v>
      </c>
      <c r="Q9545">
        <v>0</v>
      </c>
    </row>
    <row r="9546" spans="1:17" x14ac:dyDescent="0.2">
      <c r="A9546" t="s">
        <v>26569</v>
      </c>
      <c r="B9546" t="s">
        <v>84</v>
      </c>
      <c r="C9546" t="s">
        <v>204</v>
      </c>
      <c r="D9546" t="s">
        <v>17025</v>
      </c>
      <c r="E9546" t="s">
        <v>81</v>
      </c>
      <c r="F9546" t="s">
        <v>17019</v>
      </c>
      <c r="G9546">
        <v>2</v>
      </c>
      <c r="H9546">
        <v>0</v>
      </c>
      <c r="I9546">
        <v>0</v>
      </c>
      <c r="J9546">
        <v>0</v>
      </c>
      <c r="K9546">
        <v>0</v>
      </c>
      <c r="L9546">
        <v>0</v>
      </c>
      <c r="M9546">
        <v>0</v>
      </c>
      <c r="N9546">
        <v>0</v>
      </c>
      <c r="O9546">
        <v>0</v>
      </c>
      <c r="P9546">
        <v>0</v>
      </c>
      <c r="Q9546">
        <v>0</v>
      </c>
    </row>
    <row r="9547" spans="1:17" x14ac:dyDescent="0.2">
      <c r="A9547" t="s">
        <v>26570</v>
      </c>
      <c r="B9547" t="s">
        <v>84</v>
      </c>
      <c r="C9547" t="s">
        <v>205</v>
      </c>
      <c r="D9547" t="s">
        <v>17027</v>
      </c>
      <c r="E9547" t="s">
        <v>79</v>
      </c>
      <c r="F9547" t="s">
        <v>17019</v>
      </c>
      <c r="G9547">
        <v>1</v>
      </c>
      <c r="H9547">
        <v>0</v>
      </c>
      <c r="I9547">
        <v>0</v>
      </c>
      <c r="J9547">
        <v>0</v>
      </c>
      <c r="K9547">
        <v>0</v>
      </c>
      <c r="L9547">
        <v>0</v>
      </c>
      <c r="M9547">
        <v>0</v>
      </c>
      <c r="N9547">
        <v>0</v>
      </c>
      <c r="O9547">
        <v>0</v>
      </c>
      <c r="P9547">
        <v>0</v>
      </c>
      <c r="Q9547">
        <v>0</v>
      </c>
    </row>
    <row r="9548" spans="1:17" x14ac:dyDescent="0.2">
      <c r="A9548" t="s">
        <v>26571</v>
      </c>
      <c r="B9548" t="s">
        <v>84</v>
      </c>
      <c r="C9548" t="s">
        <v>205</v>
      </c>
      <c r="D9548" t="s">
        <v>17027</v>
      </c>
      <c r="E9548" t="s">
        <v>81</v>
      </c>
      <c r="F9548" t="s">
        <v>17019</v>
      </c>
      <c r="G9548">
        <v>1</v>
      </c>
      <c r="H9548">
        <v>0</v>
      </c>
      <c r="I9548">
        <v>0</v>
      </c>
      <c r="J9548">
        <v>0</v>
      </c>
      <c r="K9548">
        <v>0</v>
      </c>
      <c r="L9548">
        <v>0</v>
      </c>
      <c r="M9548">
        <v>0</v>
      </c>
      <c r="N9548">
        <v>0</v>
      </c>
      <c r="O9548">
        <v>0</v>
      </c>
      <c r="P9548">
        <v>0</v>
      </c>
      <c r="Q9548">
        <v>0</v>
      </c>
    </row>
    <row r="9549" spans="1:17" x14ac:dyDescent="0.2">
      <c r="A9549" t="s">
        <v>26572</v>
      </c>
      <c r="B9549" t="s">
        <v>84</v>
      </c>
      <c r="C9549" t="s">
        <v>205</v>
      </c>
      <c r="D9549" t="s">
        <v>17029</v>
      </c>
      <c r="E9549" t="s">
        <v>79</v>
      </c>
      <c r="F9549" t="s">
        <v>4875</v>
      </c>
      <c r="G9549">
        <v>0</v>
      </c>
      <c r="H9549">
        <v>4</v>
      </c>
      <c r="I9549">
        <v>0</v>
      </c>
      <c r="J9549">
        <v>4</v>
      </c>
      <c r="K9549">
        <v>0</v>
      </c>
      <c r="L9549">
        <v>0</v>
      </c>
      <c r="M9549">
        <v>0</v>
      </c>
      <c r="N9549">
        <v>0</v>
      </c>
      <c r="O9549">
        <v>0</v>
      </c>
      <c r="P9549">
        <v>0</v>
      </c>
      <c r="Q9549">
        <v>0</v>
      </c>
    </row>
    <row r="9550" spans="1:17" x14ac:dyDescent="0.2">
      <c r="A9550" t="s">
        <v>26573</v>
      </c>
      <c r="B9550" t="s">
        <v>84</v>
      </c>
      <c r="C9550" t="s">
        <v>205</v>
      </c>
      <c r="D9550" t="s">
        <v>17029</v>
      </c>
      <c r="E9550" t="s">
        <v>79</v>
      </c>
      <c r="F9550" t="s">
        <v>4877</v>
      </c>
      <c r="G9550">
        <v>0</v>
      </c>
      <c r="H9550">
        <v>4</v>
      </c>
      <c r="I9550">
        <v>0</v>
      </c>
      <c r="J9550">
        <v>4</v>
      </c>
      <c r="K9550">
        <v>0</v>
      </c>
      <c r="L9550">
        <v>0</v>
      </c>
      <c r="M9550">
        <v>0</v>
      </c>
      <c r="N9550">
        <v>0</v>
      </c>
      <c r="O9550">
        <v>0</v>
      </c>
      <c r="P9550">
        <v>0</v>
      </c>
      <c r="Q9550">
        <v>0</v>
      </c>
    </row>
    <row r="9551" spans="1:17" x14ac:dyDescent="0.2">
      <c r="A9551" t="s">
        <v>26574</v>
      </c>
      <c r="B9551" t="s">
        <v>84</v>
      </c>
      <c r="C9551" t="s">
        <v>205</v>
      </c>
      <c r="D9551" t="s">
        <v>17029</v>
      </c>
      <c r="E9551" t="s">
        <v>79</v>
      </c>
      <c r="F9551" t="s">
        <v>4879</v>
      </c>
      <c r="G9551">
        <v>0</v>
      </c>
      <c r="H9551">
        <v>0</v>
      </c>
      <c r="I9551">
        <v>0</v>
      </c>
      <c r="J9551">
        <v>0</v>
      </c>
      <c r="K9551">
        <v>0</v>
      </c>
      <c r="L9551">
        <v>0</v>
      </c>
      <c r="M9551">
        <v>4</v>
      </c>
      <c r="N9551">
        <v>0</v>
      </c>
      <c r="O9551">
        <v>0</v>
      </c>
      <c r="P9551">
        <v>0</v>
      </c>
      <c r="Q9551">
        <v>0</v>
      </c>
    </row>
    <row r="9552" spans="1:17" x14ac:dyDescent="0.2">
      <c r="A9552" t="s">
        <v>26575</v>
      </c>
      <c r="B9552" t="s">
        <v>84</v>
      </c>
      <c r="C9552" t="s">
        <v>205</v>
      </c>
      <c r="D9552" t="s">
        <v>17029</v>
      </c>
      <c r="E9552" t="s">
        <v>79</v>
      </c>
      <c r="F9552" t="s">
        <v>4881</v>
      </c>
      <c r="G9552">
        <v>0</v>
      </c>
      <c r="H9552">
        <v>4</v>
      </c>
      <c r="I9552">
        <v>0</v>
      </c>
      <c r="J9552">
        <v>4</v>
      </c>
      <c r="K9552">
        <v>0</v>
      </c>
      <c r="L9552">
        <v>0</v>
      </c>
      <c r="M9552">
        <v>0</v>
      </c>
      <c r="N9552">
        <v>0</v>
      </c>
      <c r="O9552">
        <v>0</v>
      </c>
      <c r="P9552">
        <v>0</v>
      </c>
      <c r="Q9552">
        <v>0</v>
      </c>
    </row>
    <row r="9553" spans="1:17" x14ac:dyDescent="0.2">
      <c r="A9553" t="s">
        <v>26576</v>
      </c>
      <c r="B9553" t="s">
        <v>84</v>
      </c>
      <c r="C9553" t="s">
        <v>205</v>
      </c>
      <c r="D9553" t="s">
        <v>17029</v>
      </c>
      <c r="E9553" t="s">
        <v>79</v>
      </c>
      <c r="F9553" t="s">
        <v>4883</v>
      </c>
      <c r="G9553">
        <v>0</v>
      </c>
      <c r="H9553">
        <v>4</v>
      </c>
      <c r="I9553">
        <v>0</v>
      </c>
      <c r="J9553">
        <v>4</v>
      </c>
      <c r="K9553">
        <v>0</v>
      </c>
      <c r="L9553">
        <v>0</v>
      </c>
      <c r="M9553">
        <v>0</v>
      </c>
      <c r="N9553">
        <v>0</v>
      </c>
      <c r="O9553">
        <v>0</v>
      </c>
      <c r="P9553">
        <v>0</v>
      </c>
      <c r="Q9553">
        <v>0</v>
      </c>
    </row>
    <row r="9554" spans="1:17" x14ac:dyDescent="0.2">
      <c r="A9554" t="s">
        <v>26577</v>
      </c>
      <c r="B9554" t="s">
        <v>84</v>
      </c>
      <c r="C9554" t="s">
        <v>205</v>
      </c>
      <c r="D9554" t="s">
        <v>17029</v>
      </c>
      <c r="E9554" t="s">
        <v>79</v>
      </c>
      <c r="F9554" t="s">
        <v>4885</v>
      </c>
      <c r="G9554">
        <v>0</v>
      </c>
      <c r="H9554">
        <v>0</v>
      </c>
      <c r="I9554">
        <v>0</v>
      </c>
      <c r="J9554">
        <v>0</v>
      </c>
      <c r="K9554">
        <v>0</v>
      </c>
      <c r="L9554">
        <v>0</v>
      </c>
      <c r="M9554">
        <v>4</v>
      </c>
      <c r="N9554">
        <v>0</v>
      </c>
      <c r="O9554">
        <v>0</v>
      </c>
      <c r="P9554">
        <v>0</v>
      </c>
      <c r="Q9554">
        <v>0</v>
      </c>
    </row>
    <row r="9555" spans="1:17" x14ac:dyDescent="0.2">
      <c r="A9555" t="s">
        <v>26578</v>
      </c>
      <c r="B9555" t="s">
        <v>84</v>
      </c>
      <c r="C9555" t="s">
        <v>205</v>
      </c>
      <c r="D9555" t="s">
        <v>17029</v>
      </c>
      <c r="E9555" t="s">
        <v>79</v>
      </c>
      <c r="F9555" t="s">
        <v>4887</v>
      </c>
      <c r="G9555">
        <v>0</v>
      </c>
      <c r="H9555">
        <v>4</v>
      </c>
      <c r="I9555">
        <v>0</v>
      </c>
      <c r="J9555">
        <v>4</v>
      </c>
      <c r="K9555">
        <v>0</v>
      </c>
      <c r="L9555">
        <v>0</v>
      </c>
      <c r="M9555">
        <v>0</v>
      </c>
      <c r="N9555">
        <v>0</v>
      </c>
      <c r="O9555">
        <v>0</v>
      </c>
      <c r="P9555">
        <v>0</v>
      </c>
      <c r="Q9555">
        <v>0</v>
      </c>
    </row>
    <row r="9556" spans="1:17" x14ac:dyDescent="0.2">
      <c r="A9556" t="s">
        <v>26579</v>
      </c>
      <c r="B9556" t="s">
        <v>84</v>
      </c>
      <c r="C9556" t="s">
        <v>205</v>
      </c>
      <c r="D9556" t="s">
        <v>17029</v>
      </c>
      <c r="E9556" t="s">
        <v>79</v>
      </c>
      <c r="F9556" t="s">
        <v>4889</v>
      </c>
      <c r="G9556">
        <v>0</v>
      </c>
      <c r="H9556">
        <v>0</v>
      </c>
      <c r="I9556">
        <v>0</v>
      </c>
      <c r="J9556">
        <v>0</v>
      </c>
      <c r="K9556">
        <v>0</v>
      </c>
      <c r="L9556">
        <v>0</v>
      </c>
      <c r="M9556">
        <v>4</v>
      </c>
      <c r="N9556">
        <v>0</v>
      </c>
      <c r="O9556">
        <v>0</v>
      </c>
      <c r="P9556">
        <v>0</v>
      </c>
      <c r="Q9556">
        <v>0</v>
      </c>
    </row>
    <row r="9557" spans="1:17" x14ac:dyDescent="0.2">
      <c r="A9557" t="s">
        <v>26580</v>
      </c>
      <c r="B9557" t="s">
        <v>84</v>
      </c>
      <c r="C9557" t="s">
        <v>205</v>
      </c>
      <c r="D9557" t="s">
        <v>17029</v>
      </c>
      <c r="E9557" t="s">
        <v>79</v>
      </c>
      <c r="F9557" t="s">
        <v>4871</v>
      </c>
      <c r="G9557">
        <v>0</v>
      </c>
      <c r="H9557">
        <v>0</v>
      </c>
      <c r="I9557">
        <v>0</v>
      </c>
      <c r="J9557">
        <v>0</v>
      </c>
      <c r="K9557">
        <v>0</v>
      </c>
      <c r="L9557">
        <v>0</v>
      </c>
      <c r="M9557">
        <v>0</v>
      </c>
      <c r="N9557">
        <v>3</v>
      </c>
      <c r="O9557">
        <v>3</v>
      </c>
      <c r="P9557">
        <v>0</v>
      </c>
      <c r="Q9557">
        <v>0</v>
      </c>
    </row>
    <row r="9558" spans="1:17" x14ac:dyDescent="0.2">
      <c r="A9558" t="s">
        <v>26581</v>
      </c>
      <c r="B9558" t="s">
        <v>84</v>
      </c>
      <c r="C9558" t="s">
        <v>205</v>
      </c>
      <c r="D9558" t="s">
        <v>17029</v>
      </c>
      <c r="E9558" t="s">
        <v>79</v>
      </c>
      <c r="F9558" t="s">
        <v>4873</v>
      </c>
      <c r="G9558">
        <v>0</v>
      </c>
      <c r="H9558">
        <v>0</v>
      </c>
      <c r="I9558">
        <v>0</v>
      </c>
      <c r="J9558">
        <v>0</v>
      </c>
      <c r="K9558">
        <v>0</v>
      </c>
      <c r="L9558">
        <v>0</v>
      </c>
      <c r="M9558">
        <v>0</v>
      </c>
      <c r="N9558">
        <v>2</v>
      </c>
      <c r="O9558">
        <v>2</v>
      </c>
      <c r="P9558">
        <v>0</v>
      </c>
      <c r="Q9558">
        <v>0</v>
      </c>
    </row>
    <row r="9559" spans="1:17" x14ac:dyDescent="0.2">
      <c r="A9559" t="s">
        <v>26582</v>
      </c>
      <c r="B9559" t="s">
        <v>84</v>
      </c>
      <c r="C9559" t="s">
        <v>205</v>
      </c>
      <c r="D9559" t="s">
        <v>17029</v>
      </c>
      <c r="E9559" t="s">
        <v>79</v>
      </c>
      <c r="F9559" t="s">
        <v>17019</v>
      </c>
      <c r="G9559">
        <v>4</v>
      </c>
      <c r="H9559">
        <v>0</v>
      </c>
      <c r="I9559">
        <v>0</v>
      </c>
      <c r="J9559">
        <v>0</v>
      </c>
      <c r="K9559">
        <v>0</v>
      </c>
      <c r="L9559">
        <v>0</v>
      </c>
      <c r="M9559">
        <v>0</v>
      </c>
      <c r="N9559">
        <v>0</v>
      </c>
      <c r="O9559">
        <v>0</v>
      </c>
      <c r="P9559">
        <v>0</v>
      </c>
      <c r="Q9559">
        <v>0</v>
      </c>
    </row>
    <row r="9560" spans="1:17" x14ac:dyDescent="0.2">
      <c r="A9560" t="s">
        <v>26583</v>
      </c>
      <c r="B9560" t="s">
        <v>84</v>
      </c>
      <c r="C9560" t="s">
        <v>205</v>
      </c>
      <c r="D9560" t="s">
        <v>17029</v>
      </c>
      <c r="E9560" t="s">
        <v>81</v>
      </c>
      <c r="F9560" t="s">
        <v>4875</v>
      </c>
      <c r="G9560">
        <v>0</v>
      </c>
      <c r="H9560">
        <v>13</v>
      </c>
      <c r="I9560">
        <v>1</v>
      </c>
      <c r="J9560">
        <v>10</v>
      </c>
      <c r="K9560">
        <v>2</v>
      </c>
      <c r="L9560">
        <v>0</v>
      </c>
      <c r="M9560">
        <v>0</v>
      </c>
      <c r="N9560">
        <v>0</v>
      </c>
      <c r="O9560">
        <v>0</v>
      </c>
      <c r="P9560">
        <v>0</v>
      </c>
      <c r="Q9560">
        <v>0</v>
      </c>
    </row>
    <row r="9561" spans="1:17" x14ac:dyDescent="0.2">
      <c r="A9561" t="s">
        <v>26584</v>
      </c>
      <c r="B9561" t="s">
        <v>84</v>
      </c>
      <c r="C9561" t="s">
        <v>205</v>
      </c>
      <c r="D9561" t="s">
        <v>17029</v>
      </c>
      <c r="E9561" t="s">
        <v>81</v>
      </c>
      <c r="F9561" t="s">
        <v>4877</v>
      </c>
      <c r="G9561">
        <v>0</v>
      </c>
      <c r="H9561">
        <v>13</v>
      </c>
      <c r="I9561">
        <v>1</v>
      </c>
      <c r="J9561">
        <v>10</v>
      </c>
      <c r="K9561">
        <v>2</v>
      </c>
      <c r="L9561">
        <v>0</v>
      </c>
      <c r="M9561">
        <v>0</v>
      </c>
      <c r="N9561">
        <v>0</v>
      </c>
      <c r="O9561">
        <v>0</v>
      </c>
      <c r="P9561">
        <v>0</v>
      </c>
      <c r="Q9561">
        <v>0</v>
      </c>
    </row>
    <row r="9562" spans="1:17" x14ac:dyDescent="0.2">
      <c r="A9562" t="s">
        <v>26585</v>
      </c>
      <c r="B9562" t="s">
        <v>84</v>
      </c>
      <c r="C9562" t="s">
        <v>205</v>
      </c>
      <c r="D9562" t="s">
        <v>17029</v>
      </c>
      <c r="E9562" t="s">
        <v>81</v>
      </c>
      <c r="F9562" t="s">
        <v>4879</v>
      </c>
      <c r="G9562">
        <v>0</v>
      </c>
      <c r="H9562">
        <v>0</v>
      </c>
      <c r="I9562">
        <v>0</v>
      </c>
      <c r="J9562">
        <v>0</v>
      </c>
      <c r="K9562">
        <v>0</v>
      </c>
      <c r="L9562">
        <v>0</v>
      </c>
      <c r="M9562">
        <v>13</v>
      </c>
      <c r="N9562">
        <v>0</v>
      </c>
      <c r="O9562">
        <v>0</v>
      </c>
      <c r="P9562">
        <v>0</v>
      </c>
      <c r="Q9562">
        <v>0</v>
      </c>
    </row>
    <row r="9563" spans="1:17" x14ac:dyDescent="0.2">
      <c r="A9563" t="s">
        <v>26586</v>
      </c>
      <c r="B9563" t="s">
        <v>84</v>
      </c>
      <c r="C9563" t="s">
        <v>205</v>
      </c>
      <c r="D9563" t="s">
        <v>17029</v>
      </c>
      <c r="E9563" t="s">
        <v>81</v>
      </c>
      <c r="F9563" t="s">
        <v>4881</v>
      </c>
      <c r="G9563">
        <v>0</v>
      </c>
      <c r="H9563">
        <v>13</v>
      </c>
      <c r="I9563">
        <v>1</v>
      </c>
      <c r="J9563">
        <v>10</v>
      </c>
      <c r="K9563">
        <v>2</v>
      </c>
      <c r="L9563">
        <v>0</v>
      </c>
      <c r="M9563">
        <v>0</v>
      </c>
      <c r="N9563">
        <v>0</v>
      </c>
      <c r="O9563">
        <v>0</v>
      </c>
      <c r="P9563">
        <v>0</v>
      </c>
      <c r="Q9563">
        <v>0</v>
      </c>
    </row>
    <row r="9564" spans="1:17" x14ac:dyDescent="0.2">
      <c r="A9564" t="s">
        <v>26587</v>
      </c>
      <c r="B9564" t="s">
        <v>84</v>
      </c>
      <c r="C9564" t="s">
        <v>205</v>
      </c>
      <c r="D9564" t="s">
        <v>17029</v>
      </c>
      <c r="E9564" t="s">
        <v>81</v>
      </c>
      <c r="F9564" t="s">
        <v>4883</v>
      </c>
      <c r="G9564">
        <v>0</v>
      </c>
      <c r="H9564">
        <v>13</v>
      </c>
      <c r="I9564">
        <v>1</v>
      </c>
      <c r="J9564">
        <v>10</v>
      </c>
      <c r="K9564">
        <v>2</v>
      </c>
      <c r="L9564">
        <v>0</v>
      </c>
      <c r="M9564">
        <v>0</v>
      </c>
      <c r="N9564">
        <v>0</v>
      </c>
      <c r="O9564">
        <v>0</v>
      </c>
      <c r="P9564">
        <v>0</v>
      </c>
      <c r="Q9564">
        <v>0</v>
      </c>
    </row>
    <row r="9565" spans="1:17" x14ac:dyDescent="0.2">
      <c r="A9565" t="s">
        <v>26588</v>
      </c>
      <c r="B9565" t="s">
        <v>84</v>
      </c>
      <c r="C9565" t="s">
        <v>205</v>
      </c>
      <c r="D9565" t="s">
        <v>17029</v>
      </c>
      <c r="E9565" t="s">
        <v>81</v>
      </c>
      <c r="F9565" t="s">
        <v>4885</v>
      </c>
      <c r="G9565">
        <v>0</v>
      </c>
      <c r="H9565">
        <v>0</v>
      </c>
      <c r="I9565">
        <v>0</v>
      </c>
      <c r="J9565">
        <v>0</v>
      </c>
      <c r="K9565">
        <v>0</v>
      </c>
      <c r="L9565">
        <v>0</v>
      </c>
      <c r="M9565">
        <v>13</v>
      </c>
      <c r="N9565">
        <v>0</v>
      </c>
      <c r="O9565">
        <v>0</v>
      </c>
      <c r="P9565">
        <v>0</v>
      </c>
      <c r="Q9565">
        <v>0</v>
      </c>
    </row>
    <row r="9566" spans="1:17" x14ac:dyDescent="0.2">
      <c r="A9566" t="s">
        <v>26589</v>
      </c>
      <c r="B9566" t="s">
        <v>84</v>
      </c>
      <c r="C9566" t="s">
        <v>205</v>
      </c>
      <c r="D9566" t="s">
        <v>17029</v>
      </c>
      <c r="E9566" t="s">
        <v>81</v>
      </c>
      <c r="F9566" t="s">
        <v>4887</v>
      </c>
      <c r="G9566">
        <v>0</v>
      </c>
      <c r="H9566">
        <v>13</v>
      </c>
      <c r="I9566">
        <v>1</v>
      </c>
      <c r="J9566">
        <v>10</v>
      </c>
      <c r="K9566">
        <v>2</v>
      </c>
      <c r="L9566">
        <v>0</v>
      </c>
      <c r="M9566">
        <v>0</v>
      </c>
      <c r="N9566">
        <v>0</v>
      </c>
      <c r="O9566">
        <v>0</v>
      </c>
      <c r="P9566">
        <v>0</v>
      </c>
      <c r="Q9566">
        <v>0</v>
      </c>
    </row>
    <row r="9567" spans="1:17" x14ac:dyDescent="0.2">
      <c r="A9567" t="s">
        <v>26590</v>
      </c>
      <c r="B9567" t="s">
        <v>84</v>
      </c>
      <c r="C9567" t="s">
        <v>205</v>
      </c>
      <c r="D9567" t="s">
        <v>17029</v>
      </c>
      <c r="E9567" t="s">
        <v>81</v>
      </c>
      <c r="F9567" t="s">
        <v>4889</v>
      </c>
      <c r="G9567">
        <v>0</v>
      </c>
      <c r="H9567">
        <v>0</v>
      </c>
      <c r="I9567">
        <v>0</v>
      </c>
      <c r="J9567">
        <v>0</v>
      </c>
      <c r="K9567">
        <v>0</v>
      </c>
      <c r="L9567">
        <v>0</v>
      </c>
      <c r="M9567">
        <v>13</v>
      </c>
      <c r="N9567">
        <v>0</v>
      </c>
      <c r="O9567">
        <v>0</v>
      </c>
      <c r="P9567">
        <v>0</v>
      </c>
      <c r="Q9567">
        <v>0</v>
      </c>
    </row>
    <row r="9568" spans="1:17" x14ac:dyDescent="0.2">
      <c r="A9568" t="s">
        <v>26591</v>
      </c>
      <c r="B9568" t="s">
        <v>84</v>
      </c>
      <c r="C9568" t="s">
        <v>205</v>
      </c>
      <c r="D9568" t="s">
        <v>17029</v>
      </c>
      <c r="E9568" t="s">
        <v>81</v>
      </c>
      <c r="F9568" t="s">
        <v>4871</v>
      </c>
      <c r="G9568">
        <v>0</v>
      </c>
      <c r="H9568">
        <v>0</v>
      </c>
      <c r="I9568">
        <v>0</v>
      </c>
      <c r="J9568">
        <v>0</v>
      </c>
      <c r="K9568">
        <v>0</v>
      </c>
      <c r="L9568">
        <v>0</v>
      </c>
      <c r="M9568">
        <v>0</v>
      </c>
      <c r="N9568">
        <v>12</v>
      </c>
      <c r="O9568">
        <v>11</v>
      </c>
      <c r="P9568">
        <v>1</v>
      </c>
      <c r="Q9568">
        <v>0</v>
      </c>
    </row>
    <row r="9569" spans="1:17" x14ac:dyDescent="0.2">
      <c r="A9569" t="s">
        <v>26592</v>
      </c>
      <c r="B9569" t="s">
        <v>84</v>
      </c>
      <c r="C9569" t="s">
        <v>205</v>
      </c>
      <c r="D9569" t="s">
        <v>17029</v>
      </c>
      <c r="E9569" t="s">
        <v>81</v>
      </c>
      <c r="F9569" t="s">
        <v>4873</v>
      </c>
      <c r="G9569">
        <v>0</v>
      </c>
      <c r="H9569">
        <v>0</v>
      </c>
      <c r="I9569">
        <v>0</v>
      </c>
      <c r="J9569">
        <v>0</v>
      </c>
      <c r="K9569">
        <v>0</v>
      </c>
      <c r="L9569">
        <v>0</v>
      </c>
      <c r="M9569">
        <v>0</v>
      </c>
      <c r="N9569">
        <v>9</v>
      </c>
      <c r="O9569">
        <v>8</v>
      </c>
      <c r="P9569">
        <v>1</v>
      </c>
      <c r="Q9569">
        <v>0</v>
      </c>
    </row>
    <row r="9570" spans="1:17" x14ac:dyDescent="0.2">
      <c r="A9570" t="s">
        <v>26593</v>
      </c>
      <c r="B9570" t="s">
        <v>84</v>
      </c>
      <c r="C9570" t="s">
        <v>205</v>
      </c>
      <c r="D9570" t="s">
        <v>17029</v>
      </c>
      <c r="E9570" t="s">
        <v>81</v>
      </c>
      <c r="F9570" t="s">
        <v>17019</v>
      </c>
      <c r="G9570">
        <v>13</v>
      </c>
      <c r="H9570">
        <v>0</v>
      </c>
      <c r="I9570">
        <v>0</v>
      </c>
      <c r="J9570">
        <v>0</v>
      </c>
      <c r="K9570">
        <v>0</v>
      </c>
      <c r="L9570">
        <v>0</v>
      </c>
      <c r="M9570">
        <v>0</v>
      </c>
      <c r="N9570">
        <v>0</v>
      </c>
      <c r="O9570">
        <v>0</v>
      </c>
      <c r="P9570">
        <v>0</v>
      </c>
      <c r="Q9570">
        <v>0</v>
      </c>
    </row>
    <row r="9571" spans="1:17" x14ac:dyDescent="0.2">
      <c r="A9571" t="s">
        <v>26594</v>
      </c>
      <c r="B9571" t="s">
        <v>84</v>
      </c>
      <c r="C9571" t="s">
        <v>205</v>
      </c>
      <c r="D9571" t="s">
        <v>17021</v>
      </c>
      <c r="E9571" t="s">
        <v>81</v>
      </c>
      <c r="F9571" t="s">
        <v>17022</v>
      </c>
      <c r="G9571">
        <v>0</v>
      </c>
      <c r="H9571">
        <v>0</v>
      </c>
      <c r="I9571">
        <v>0</v>
      </c>
      <c r="J9571">
        <v>0</v>
      </c>
      <c r="K9571">
        <v>0</v>
      </c>
      <c r="L9571">
        <v>0</v>
      </c>
      <c r="M9571">
        <v>0</v>
      </c>
      <c r="N9571">
        <v>1</v>
      </c>
      <c r="O9571">
        <v>1</v>
      </c>
      <c r="P9571">
        <v>0</v>
      </c>
      <c r="Q9571">
        <v>0</v>
      </c>
    </row>
    <row r="9572" spans="1:17" x14ac:dyDescent="0.2">
      <c r="A9572" t="s">
        <v>26595</v>
      </c>
      <c r="B9572" t="s">
        <v>84</v>
      </c>
      <c r="C9572" t="s">
        <v>205</v>
      </c>
      <c r="D9572" t="s">
        <v>17021</v>
      </c>
      <c r="E9572" t="s">
        <v>81</v>
      </c>
      <c r="F9572" t="s">
        <v>17019</v>
      </c>
      <c r="G9572">
        <v>1</v>
      </c>
      <c r="H9572">
        <v>0</v>
      </c>
      <c r="I9572">
        <v>0</v>
      </c>
      <c r="J9572">
        <v>0</v>
      </c>
      <c r="K9572">
        <v>0</v>
      </c>
      <c r="L9572">
        <v>0</v>
      </c>
      <c r="M9572">
        <v>0</v>
      </c>
      <c r="N9572">
        <v>0</v>
      </c>
      <c r="O9572">
        <v>0</v>
      </c>
      <c r="P9572">
        <v>0</v>
      </c>
      <c r="Q9572">
        <v>0</v>
      </c>
    </row>
    <row r="9573" spans="1:17" x14ac:dyDescent="0.2">
      <c r="A9573" t="s">
        <v>26596</v>
      </c>
      <c r="B9573" t="s">
        <v>84</v>
      </c>
      <c r="C9573" t="s">
        <v>206</v>
      </c>
      <c r="D9573" t="s">
        <v>17027</v>
      </c>
      <c r="E9573" t="s">
        <v>81</v>
      </c>
      <c r="F9573" t="s">
        <v>17019</v>
      </c>
      <c r="G9573">
        <v>4</v>
      </c>
      <c r="H9573">
        <v>0</v>
      </c>
      <c r="I9573">
        <v>0</v>
      </c>
      <c r="J9573">
        <v>0</v>
      </c>
      <c r="K9573">
        <v>0</v>
      </c>
      <c r="L9573">
        <v>0</v>
      </c>
      <c r="M9573">
        <v>0</v>
      </c>
      <c r="N9573">
        <v>0</v>
      </c>
      <c r="O9573">
        <v>0</v>
      </c>
      <c r="P9573">
        <v>0</v>
      </c>
      <c r="Q9573">
        <v>0</v>
      </c>
    </row>
    <row r="9574" spans="1:17" x14ac:dyDescent="0.2">
      <c r="A9574" t="s">
        <v>26597</v>
      </c>
      <c r="B9574" t="s">
        <v>84</v>
      </c>
      <c r="C9574" t="s">
        <v>206</v>
      </c>
      <c r="D9574" t="s">
        <v>17029</v>
      </c>
      <c r="E9574" t="s">
        <v>79</v>
      </c>
      <c r="F9574" t="s">
        <v>4875</v>
      </c>
      <c r="G9574">
        <v>0</v>
      </c>
      <c r="H9574">
        <v>30</v>
      </c>
      <c r="I9574">
        <v>8</v>
      </c>
      <c r="J9574">
        <v>22</v>
      </c>
      <c r="K9574">
        <v>0</v>
      </c>
      <c r="L9574">
        <v>0</v>
      </c>
      <c r="M9574">
        <v>0</v>
      </c>
      <c r="N9574">
        <v>0</v>
      </c>
      <c r="O9574">
        <v>0</v>
      </c>
      <c r="P9574">
        <v>0</v>
      </c>
      <c r="Q9574">
        <v>0</v>
      </c>
    </row>
    <row r="9575" spans="1:17" x14ac:dyDescent="0.2">
      <c r="A9575" t="s">
        <v>26598</v>
      </c>
      <c r="B9575" t="s">
        <v>84</v>
      </c>
      <c r="C9575" t="s">
        <v>206</v>
      </c>
      <c r="D9575" t="s">
        <v>17029</v>
      </c>
      <c r="E9575" t="s">
        <v>79</v>
      </c>
      <c r="F9575" t="s">
        <v>4877</v>
      </c>
      <c r="G9575">
        <v>0</v>
      </c>
      <c r="H9575">
        <v>30</v>
      </c>
      <c r="I9575">
        <v>5</v>
      </c>
      <c r="J9575">
        <v>25</v>
      </c>
      <c r="K9575">
        <v>0</v>
      </c>
      <c r="L9575">
        <v>0</v>
      </c>
      <c r="M9575">
        <v>0</v>
      </c>
      <c r="N9575">
        <v>0</v>
      </c>
      <c r="O9575">
        <v>0</v>
      </c>
      <c r="P9575">
        <v>0</v>
      </c>
      <c r="Q9575">
        <v>0</v>
      </c>
    </row>
    <row r="9576" spans="1:17" x14ac:dyDescent="0.2">
      <c r="A9576" t="s">
        <v>26599</v>
      </c>
      <c r="B9576" t="s">
        <v>84</v>
      </c>
      <c r="C9576" t="s">
        <v>206</v>
      </c>
      <c r="D9576" t="s">
        <v>17029</v>
      </c>
      <c r="E9576" t="s">
        <v>79</v>
      </c>
      <c r="F9576" t="s">
        <v>4879</v>
      </c>
      <c r="G9576">
        <v>0</v>
      </c>
      <c r="H9576">
        <v>0</v>
      </c>
      <c r="I9576">
        <v>0</v>
      </c>
      <c r="J9576">
        <v>0</v>
      </c>
      <c r="K9576">
        <v>0</v>
      </c>
      <c r="L9576">
        <v>0</v>
      </c>
      <c r="M9576">
        <v>30</v>
      </c>
      <c r="N9576">
        <v>0</v>
      </c>
      <c r="O9576">
        <v>0</v>
      </c>
      <c r="P9576">
        <v>0</v>
      </c>
      <c r="Q9576">
        <v>0</v>
      </c>
    </row>
    <row r="9577" spans="1:17" x14ac:dyDescent="0.2">
      <c r="A9577" t="s">
        <v>26600</v>
      </c>
      <c r="B9577" t="s">
        <v>84</v>
      </c>
      <c r="C9577" t="s">
        <v>206</v>
      </c>
      <c r="D9577" t="s">
        <v>17029</v>
      </c>
      <c r="E9577" t="s">
        <v>79</v>
      </c>
      <c r="F9577" t="s">
        <v>4881</v>
      </c>
      <c r="G9577">
        <v>0</v>
      </c>
      <c r="H9577">
        <v>30</v>
      </c>
      <c r="I9577">
        <v>5</v>
      </c>
      <c r="J9577">
        <v>25</v>
      </c>
      <c r="K9577">
        <v>0</v>
      </c>
      <c r="L9577">
        <v>0</v>
      </c>
      <c r="M9577">
        <v>0</v>
      </c>
      <c r="N9577">
        <v>0</v>
      </c>
      <c r="O9577">
        <v>0</v>
      </c>
      <c r="P9577">
        <v>0</v>
      </c>
      <c r="Q9577">
        <v>0</v>
      </c>
    </row>
    <row r="9578" spans="1:17" x14ac:dyDescent="0.2">
      <c r="A9578" t="s">
        <v>26601</v>
      </c>
      <c r="B9578" t="s">
        <v>84</v>
      </c>
      <c r="C9578" t="s">
        <v>206</v>
      </c>
      <c r="D9578" t="s">
        <v>17029</v>
      </c>
      <c r="E9578" t="s">
        <v>79</v>
      </c>
      <c r="F9578" t="s">
        <v>4883</v>
      </c>
      <c r="G9578">
        <v>0</v>
      </c>
      <c r="H9578">
        <v>30</v>
      </c>
      <c r="I9578">
        <v>5</v>
      </c>
      <c r="J9578">
        <v>25</v>
      </c>
      <c r="K9578">
        <v>0</v>
      </c>
      <c r="L9578">
        <v>0</v>
      </c>
      <c r="M9578">
        <v>0</v>
      </c>
      <c r="N9578">
        <v>0</v>
      </c>
      <c r="O9578">
        <v>0</v>
      </c>
      <c r="P9578">
        <v>0</v>
      </c>
      <c r="Q9578">
        <v>0</v>
      </c>
    </row>
    <row r="9579" spans="1:17" x14ac:dyDescent="0.2">
      <c r="A9579" t="s">
        <v>26602</v>
      </c>
      <c r="B9579" t="s">
        <v>84</v>
      </c>
      <c r="C9579" t="s">
        <v>206</v>
      </c>
      <c r="D9579" t="s">
        <v>17029</v>
      </c>
      <c r="E9579" t="s">
        <v>79</v>
      </c>
      <c r="F9579" t="s">
        <v>4885</v>
      </c>
      <c r="G9579">
        <v>0</v>
      </c>
      <c r="H9579">
        <v>0</v>
      </c>
      <c r="I9579">
        <v>0</v>
      </c>
      <c r="J9579">
        <v>0</v>
      </c>
      <c r="K9579">
        <v>0</v>
      </c>
      <c r="L9579">
        <v>0</v>
      </c>
      <c r="M9579">
        <v>30</v>
      </c>
      <c r="N9579">
        <v>0</v>
      </c>
      <c r="O9579">
        <v>0</v>
      </c>
      <c r="P9579">
        <v>0</v>
      </c>
      <c r="Q9579">
        <v>0</v>
      </c>
    </row>
    <row r="9580" spans="1:17" x14ac:dyDescent="0.2">
      <c r="A9580" t="s">
        <v>26603</v>
      </c>
      <c r="B9580" t="s">
        <v>84</v>
      </c>
      <c r="C9580" t="s">
        <v>206</v>
      </c>
      <c r="D9580" t="s">
        <v>17029</v>
      </c>
      <c r="E9580" t="s">
        <v>79</v>
      </c>
      <c r="F9580" t="s">
        <v>4887</v>
      </c>
      <c r="G9580">
        <v>0</v>
      </c>
      <c r="H9580">
        <v>30</v>
      </c>
      <c r="I9580">
        <v>5</v>
      </c>
      <c r="J9580">
        <v>25</v>
      </c>
      <c r="K9580">
        <v>0</v>
      </c>
      <c r="L9580">
        <v>0</v>
      </c>
      <c r="M9580">
        <v>0</v>
      </c>
      <c r="N9580">
        <v>0</v>
      </c>
      <c r="O9580">
        <v>0</v>
      </c>
      <c r="P9580">
        <v>0</v>
      </c>
      <c r="Q9580">
        <v>0</v>
      </c>
    </row>
    <row r="9581" spans="1:17" x14ac:dyDescent="0.2">
      <c r="A9581" t="s">
        <v>26604</v>
      </c>
      <c r="B9581" t="s">
        <v>84</v>
      </c>
      <c r="C9581" t="s">
        <v>206</v>
      </c>
      <c r="D9581" t="s">
        <v>17029</v>
      </c>
      <c r="E9581" t="s">
        <v>79</v>
      </c>
      <c r="F9581" t="s">
        <v>4889</v>
      </c>
      <c r="G9581">
        <v>0</v>
      </c>
      <c r="H9581">
        <v>0</v>
      </c>
      <c r="I9581">
        <v>0</v>
      </c>
      <c r="J9581">
        <v>0</v>
      </c>
      <c r="K9581">
        <v>0</v>
      </c>
      <c r="L9581">
        <v>0</v>
      </c>
      <c r="M9581">
        <v>30</v>
      </c>
      <c r="N9581">
        <v>0</v>
      </c>
      <c r="O9581">
        <v>0</v>
      </c>
      <c r="P9581">
        <v>0</v>
      </c>
      <c r="Q9581">
        <v>0</v>
      </c>
    </row>
    <row r="9582" spans="1:17" x14ac:dyDescent="0.2">
      <c r="A9582" t="s">
        <v>26605</v>
      </c>
      <c r="B9582" t="s">
        <v>84</v>
      </c>
      <c r="C9582" t="s">
        <v>206</v>
      </c>
      <c r="D9582" t="s">
        <v>17029</v>
      </c>
      <c r="E9582" t="s">
        <v>79</v>
      </c>
      <c r="F9582" t="s">
        <v>4871</v>
      </c>
      <c r="G9582">
        <v>0</v>
      </c>
      <c r="H9582">
        <v>0</v>
      </c>
      <c r="I9582">
        <v>0</v>
      </c>
      <c r="J9582">
        <v>0</v>
      </c>
      <c r="K9582">
        <v>0</v>
      </c>
      <c r="L9582">
        <v>0</v>
      </c>
      <c r="M9582">
        <v>0</v>
      </c>
      <c r="N9582">
        <v>25</v>
      </c>
      <c r="O9582">
        <v>25</v>
      </c>
      <c r="P9582">
        <v>0</v>
      </c>
      <c r="Q9582">
        <v>0</v>
      </c>
    </row>
    <row r="9583" spans="1:17" x14ac:dyDescent="0.2">
      <c r="A9583" t="s">
        <v>26606</v>
      </c>
      <c r="B9583" t="s">
        <v>84</v>
      </c>
      <c r="C9583" t="s">
        <v>206</v>
      </c>
      <c r="D9583" t="s">
        <v>17029</v>
      </c>
      <c r="E9583" t="s">
        <v>79</v>
      </c>
      <c r="F9583" t="s">
        <v>4873</v>
      </c>
      <c r="G9583">
        <v>0</v>
      </c>
      <c r="H9583">
        <v>0</v>
      </c>
      <c r="I9583">
        <v>0</v>
      </c>
      <c r="J9583">
        <v>0</v>
      </c>
      <c r="K9583">
        <v>0</v>
      </c>
      <c r="L9583">
        <v>0</v>
      </c>
      <c r="M9583">
        <v>0</v>
      </c>
      <c r="N9583">
        <v>20</v>
      </c>
      <c r="O9583">
        <v>20</v>
      </c>
      <c r="P9583">
        <v>0</v>
      </c>
      <c r="Q9583">
        <v>0</v>
      </c>
    </row>
    <row r="9584" spans="1:17" x14ac:dyDescent="0.2">
      <c r="A9584" t="s">
        <v>26607</v>
      </c>
      <c r="B9584" t="s">
        <v>84</v>
      </c>
      <c r="C9584" t="s">
        <v>206</v>
      </c>
      <c r="D9584" t="s">
        <v>17029</v>
      </c>
      <c r="E9584" t="s">
        <v>79</v>
      </c>
      <c r="F9584" t="s">
        <v>17019</v>
      </c>
      <c r="G9584">
        <v>30</v>
      </c>
      <c r="H9584">
        <v>0</v>
      </c>
      <c r="I9584">
        <v>0</v>
      </c>
      <c r="J9584">
        <v>0</v>
      </c>
      <c r="K9584">
        <v>0</v>
      </c>
      <c r="L9584">
        <v>0</v>
      </c>
      <c r="M9584">
        <v>0</v>
      </c>
      <c r="N9584">
        <v>0</v>
      </c>
      <c r="O9584">
        <v>0</v>
      </c>
      <c r="P9584">
        <v>0</v>
      </c>
      <c r="Q9584">
        <v>0</v>
      </c>
    </row>
    <row r="9585" spans="1:17" x14ac:dyDescent="0.2">
      <c r="A9585" t="s">
        <v>26608</v>
      </c>
      <c r="B9585" t="s">
        <v>84</v>
      </c>
      <c r="C9585" t="s">
        <v>206</v>
      </c>
      <c r="D9585" t="s">
        <v>17029</v>
      </c>
      <c r="E9585" t="s">
        <v>81</v>
      </c>
      <c r="F9585" t="s">
        <v>4875</v>
      </c>
      <c r="G9585">
        <v>0</v>
      </c>
      <c r="H9585">
        <v>21</v>
      </c>
      <c r="I9585">
        <v>0</v>
      </c>
      <c r="J9585">
        <v>16</v>
      </c>
      <c r="K9585">
        <v>3</v>
      </c>
      <c r="L9585">
        <v>2</v>
      </c>
      <c r="M9585">
        <v>0</v>
      </c>
      <c r="N9585">
        <v>0</v>
      </c>
      <c r="O9585">
        <v>0</v>
      </c>
      <c r="P9585">
        <v>0</v>
      </c>
      <c r="Q9585">
        <v>0</v>
      </c>
    </row>
    <row r="9586" spans="1:17" x14ac:dyDescent="0.2">
      <c r="A9586" t="s">
        <v>26609</v>
      </c>
      <c r="B9586" t="s">
        <v>84</v>
      </c>
      <c r="C9586" t="s">
        <v>206</v>
      </c>
      <c r="D9586" t="s">
        <v>17029</v>
      </c>
      <c r="E9586" t="s">
        <v>81</v>
      </c>
      <c r="F9586" t="s">
        <v>4877</v>
      </c>
      <c r="G9586">
        <v>0</v>
      </c>
      <c r="H9586">
        <v>21</v>
      </c>
      <c r="I9586">
        <v>0</v>
      </c>
      <c r="J9586">
        <v>14</v>
      </c>
      <c r="K9586">
        <v>2</v>
      </c>
      <c r="L9586">
        <v>5</v>
      </c>
      <c r="M9586">
        <v>0</v>
      </c>
      <c r="N9586">
        <v>0</v>
      </c>
      <c r="O9586">
        <v>0</v>
      </c>
      <c r="P9586">
        <v>0</v>
      </c>
      <c r="Q9586">
        <v>0</v>
      </c>
    </row>
    <row r="9587" spans="1:17" x14ac:dyDescent="0.2">
      <c r="A9587" t="s">
        <v>26610</v>
      </c>
      <c r="B9587" t="s">
        <v>84</v>
      </c>
      <c r="C9587" t="s">
        <v>206</v>
      </c>
      <c r="D9587" t="s">
        <v>17029</v>
      </c>
      <c r="E9587" t="s">
        <v>81</v>
      </c>
      <c r="F9587" t="s">
        <v>4879</v>
      </c>
      <c r="G9587">
        <v>0</v>
      </c>
      <c r="H9587">
        <v>0</v>
      </c>
      <c r="I9587">
        <v>0</v>
      </c>
      <c r="J9587">
        <v>0</v>
      </c>
      <c r="K9587">
        <v>0</v>
      </c>
      <c r="L9587">
        <v>0</v>
      </c>
      <c r="M9587">
        <v>21</v>
      </c>
      <c r="N9587">
        <v>0</v>
      </c>
      <c r="O9587">
        <v>0</v>
      </c>
      <c r="P9587">
        <v>0</v>
      </c>
      <c r="Q9587">
        <v>0</v>
      </c>
    </row>
    <row r="9588" spans="1:17" x14ac:dyDescent="0.2">
      <c r="A9588" t="s">
        <v>26611</v>
      </c>
      <c r="B9588" t="s">
        <v>84</v>
      </c>
      <c r="C9588" t="s">
        <v>206</v>
      </c>
      <c r="D9588" t="s">
        <v>17029</v>
      </c>
      <c r="E9588" t="s">
        <v>81</v>
      </c>
      <c r="F9588" t="s">
        <v>4881</v>
      </c>
      <c r="G9588">
        <v>0</v>
      </c>
      <c r="H9588">
        <v>21</v>
      </c>
      <c r="I9588">
        <v>0</v>
      </c>
      <c r="J9588">
        <v>14</v>
      </c>
      <c r="K9588">
        <v>2</v>
      </c>
      <c r="L9588">
        <v>5</v>
      </c>
      <c r="M9588">
        <v>0</v>
      </c>
      <c r="N9588">
        <v>0</v>
      </c>
      <c r="O9588">
        <v>0</v>
      </c>
      <c r="P9588">
        <v>0</v>
      </c>
      <c r="Q9588">
        <v>0</v>
      </c>
    </row>
    <row r="9589" spans="1:17" x14ac:dyDescent="0.2">
      <c r="A9589" t="s">
        <v>26612</v>
      </c>
      <c r="B9589" t="s">
        <v>84</v>
      </c>
      <c r="C9589" t="s">
        <v>206</v>
      </c>
      <c r="D9589" t="s">
        <v>17029</v>
      </c>
      <c r="E9589" t="s">
        <v>81</v>
      </c>
      <c r="F9589" t="s">
        <v>4883</v>
      </c>
      <c r="G9589">
        <v>0</v>
      </c>
      <c r="H9589">
        <v>21</v>
      </c>
      <c r="I9589">
        <v>0</v>
      </c>
      <c r="J9589">
        <v>14</v>
      </c>
      <c r="K9589">
        <v>2</v>
      </c>
      <c r="L9589">
        <v>5</v>
      </c>
      <c r="M9589">
        <v>0</v>
      </c>
      <c r="N9589">
        <v>0</v>
      </c>
      <c r="O9589">
        <v>0</v>
      </c>
      <c r="P9589">
        <v>0</v>
      </c>
      <c r="Q9589">
        <v>0</v>
      </c>
    </row>
    <row r="9590" spans="1:17" x14ac:dyDescent="0.2">
      <c r="A9590" t="s">
        <v>26613</v>
      </c>
      <c r="B9590" t="s">
        <v>84</v>
      </c>
      <c r="C9590" t="s">
        <v>206</v>
      </c>
      <c r="D9590" t="s">
        <v>17029</v>
      </c>
      <c r="E9590" t="s">
        <v>81</v>
      </c>
      <c r="F9590" t="s">
        <v>4885</v>
      </c>
      <c r="G9590">
        <v>0</v>
      </c>
      <c r="H9590">
        <v>0</v>
      </c>
      <c r="I9590">
        <v>0</v>
      </c>
      <c r="J9590">
        <v>0</v>
      </c>
      <c r="K9590">
        <v>0</v>
      </c>
      <c r="L9590">
        <v>0</v>
      </c>
      <c r="M9590">
        <v>21</v>
      </c>
      <c r="N9590">
        <v>0</v>
      </c>
      <c r="O9590">
        <v>0</v>
      </c>
      <c r="P9590">
        <v>0</v>
      </c>
      <c r="Q9590">
        <v>0</v>
      </c>
    </row>
    <row r="9591" spans="1:17" x14ac:dyDescent="0.2">
      <c r="A9591" t="s">
        <v>26614</v>
      </c>
      <c r="B9591" t="s">
        <v>84</v>
      </c>
      <c r="C9591" t="s">
        <v>206</v>
      </c>
      <c r="D9591" t="s">
        <v>17029</v>
      </c>
      <c r="E9591" t="s">
        <v>81</v>
      </c>
      <c r="F9591" t="s">
        <v>4887</v>
      </c>
      <c r="G9591">
        <v>0</v>
      </c>
      <c r="H9591">
        <v>21</v>
      </c>
      <c r="I9591">
        <v>0</v>
      </c>
      <c r="J9591">
        <v>16</v>
      </c>
      <c r="K9591">
        <v>3</v>
      </c>
      <c r="L9591">
        <v>2</v>
      </c>
      <c r="M9591">
        <v>0</v>
      </c>
      <c r="N9591">
        <v>0</v>
      </c>
      <c r="O9591">
        <v>0</v>
      </c>
      <c r="P9591">
        <v>0</v>
      </c>
      <c r="Q9591">
        <v>0</v>
      </c>
    </row>
    <row r="9592" spans="1:17" x14ac:dyDescent="0.2">
      <c r="A9592" t="s">
        <v>26615</v>
      </c>
      <c r="B9592" t="s">
        <v>84</v>
      </c>
      <c r="C9592" t="s">
        <v>206</v>
      </c>
      <c r="D9592" t="s">
        <v>17029</v>
      </c>
      <c r="E9592" t="s">
        <v>81</v>
      </c>
      <c r="F9592" t="s">
        <v>4889</v>
      </c>
      <c r="G9592">
        <v>0</v>
      </c>
      <c r="H9592">
        <v>0</v>
      </c>
      <c r="I9592">
        <v>0</v>
      </c>
      <c r="J9592">
        <v>0</v>
      </c>
      <c r="K9592">
        <v>0</v>
      </c>
      <c r="L9592">
        <v>0</v>
      </c>
      <c r="M9592">
        <v>21</v>
      </c>
      <c r="N9592">
        <v>0</v>
      </c>
      <c r="O9592">
        <v>0</v>
      </c>
      <c r="P9592">
        <v>0</v>
      </c>
      <c r="Q9592">
        <v>0</v>
      </c>
    </row>
    <row r="9593" spans="1:17" x14ac:dyDescent="0.2">
      <c r="A9593" t="s">
        <v>26616</v>
      </c>
      <c r="B9593" t="s">
        <v>84</v>
      </c>
      <c r="C9593" t="s">
        <v>206</v>
      </c>
      <c r="D9593" t="s">
        <v>17029</v>
      </c>
      <c r="E9593" t="s">
        <v>81</v>
      </c>
      <c r="F9593" t="s">
        <v>4871</v>
      </c>
      <c r="G9593">
        <v>0</v>
      </c>
      <c r="H9593">
        <v>0</v>
      </c>
      <c r="I9593">
        <v>0</v>
      </c>
      <c r="J9593">
        <v>0</v>
      </c>
      <c r="K9593">
        <v>0</v>
      </c>
      <c r="L9593">
        <v>0</v>
      </c>
      <c r="M9593">
        <v>0</v>
      </c>
      <c r="N9593">
        <v>17</v>
      </c>
      <c r="O9593">
        <v>14</v>
      </c>
      <c r="P9593">
        <v>1</v>
      </c>
      <c r="Q9593">
        <v>2</v>
      </c>
    </row>
    <row r="9594" spans="1:17" x14ac:dyDescent="0.2">
      <c r="A9594" t="s">
        <v>26617</v>
      </c>
      <c r="B9594" t="s">
        <v>84</v>
      </c>
      <c r="C9594" t="s">
        <v>206</v>
      </c>
      <c r="D9594" t="s">
        <v>17029</v>
      </c>
      <c r="E9594" t="s">
        <v>81</v>
      </c>
      <c r="F9594" t="s">
        <v>4873</v>
      </c>
      <c r="G9594">
        <v>0</v>
      </c>
      <c r="H9594">
        <v>0</v>
      </c>
      <c r="I9594">
        <v>0</v>
      </c>
      <c r="J9594">
        <v>0</v>
      </c>
      <c r="K9594">
        <v>0</v>
      </c>
      <c r="L9594">
        <v>0</v>
      </c>
      <c r="M9594">
        <v>0</v>
      </c>
      <c r="N9594">
        <v>14</v>
      </c>
      <c r="O9594">
        <v>12</v>
      </c>
      <c r="P9594">
        <v>0</v>
      </c>
      <c r="Q9594">
        <v>2</v>
      </c>
    </row>
    <row r="9595" spans="1:17" x14ac:dyDescent="0.2">
      <c r="A9595" t="s">
        <v>26618</v>
      </c>
      <c r="B9595" t="s">
        <v>84</v>
      </c>
      <c r="C9595" t="s">
        <v>206</v>
      </c>
      <c r="D9595" t="s">
        <v>17029</v>
      </c>
      <c r="E9595" t="s">
        <v>81</v>
      </c>
      <c r="F9595" t="s">
        <v>17019</v>
      </c>
      <c r="G9595">
        <v>21</v>
      </c>
      <c r="H9595">
        <v>0</v>
      </c>
      <c r="I9595">
        <v>0</v>
      </c>
      <c r="J9595">
        <v>0</v>
      </c>
      <c r="K9595">
        <v>0</v>
      </c>
      <c r="L9595">
        <v>0</v>
      </c>
      <c r="M9595">
        <v>0</v>
      </c>
      <c r="N9595">
        <v>0</v>
      </c>
      <c r="O9595">
        <v>0</v>
      </c>
      <c r="P9595">
        <v>0</v>
      </c>
      <c r="Q9595">
        <v>0</v>
      </c>
    </row>
    <row r="9596" spans="1:17" x14ac:dyDescent="0.2">
      <c r="A9596" t="s">
        <v>26619</v>
      </c>
      <c r="B9596" t="s">
        <v>84</v>
      </c>
      <c r="C9596" t="s">
        <v>206</v>
      </c>
      <c r="D9596" t="s">
        <v>17021</v>
      </c>
      <c r="E9596" t="s">
        <v>79</v>
      </c>
      <c r="F9596" t="s">
        <v>17022</v>
      </c>
      <c r="G9596">
        <v>0</v>
      </c>
      <c r="H9596">
        <v>0</v>
      </c>
      <c r="I9596">
        <v>0</v>
      </c>
      <c r="J9596">
        <v>0</v>
      </c>
      <c r="K9596">
        <v>0</v>
      </c>
      <c r="L9596">
        <v>0</v>
      </c>
      <c r="M9596">
        <v>0</v>
      </c>
      <c r="N9596">
        <v>3</v>
      </c>
      <c r="O9596">
        <v>3</v>
      </c>
      <c r="P9596">
        <v>0</v>
      </c>
      <c r="Q9596">
        <v>0</v>
      </c>
    </row>
    <row r="9597" spans="1:17" x14ac:dyDescent="0.2">
      <c r="A9597" t="s">
        <v>26620</v>
      </c>
      <c r="B9597" t="s">
        <v>84</v>
      </c>
      <c r="C9597" t="s">
        <v>206</v>
      </c>
      <c r="D9597" t="s">
        <v>17021</v>
      </c>
      <c r="E9597" t="s">
        <v>79</v>
      </c>
      <c r="F9597" t="s">
        <v>17019</v>
      </c>
      <c r="G9597">
        <v>3</v>
      </c>
      <c r="H9597">
        <v>0</v>
      </c>
      <c r="I9597">
        <v>0</v>
      </c>
      <c r="J9597">
        <v>0</v>
      </c>
      <c r="K9597">
        <v>0</v>
      </c>
      <c r="L9597">
        <v>0</v>
      </c>
      <c r="M9597">
        <v>0</v>
      </c>
      <c r="N9597">
        <v>0</v>
      </c>
      <c r="O9597">
        <v>0</v>
      </c>
      <c r="P9597">
        <v>0</v>
      </c>
      <c r="Q9597">
        <v>0</v>
      </c>
    </row>
    <row r="9598" spans="1:17" x14ac:dyDescent="0.2">
      <c r="A9598" t="s">
        <v>26621</v>
      </c>
      <c r="B9598" t="s">
        <v>84</v>
      </c>
      <c r="C9598" t="s">
        <v>206</v>
      </c>
      <c r="D9598" t="s">
        <v>17025</v>
      </c>
      <c r="E9598" t="s">
        <v>79</v>
      </c>
      <c r="F9598" t="s">
        <v>17019</v>
      </c>
      <c r="G9598">
        <v>5</v>
      </c>
      <c r="H9598">
        <v>0</v>
      </c>
      <c r="I9598">
        <v>0</v>
      </c>
      <c r="J9598">
        <v>0</v>
      </c>
      <c r="K9598">
        <v>0</v>
      </c>
      <c r="L9598">
        <v>0</v>
      </c>
      <c r="M9598">
        <v>0</v>
      </c>
      <c r="N9598">
        <v>0</v>
      </c>
      <c r="O9598">
        <v>0</v>
      </c>
      <c r="P9598">
        <v>0</v>
      </c>
      <c r="Q9598">
        <v>0</v>
      </c>
    </row>
    <row r="9599" spans="1:17" x14ac:dyDescent="0.2">
      <c r="A9599" t="s">
        <v>26622</v>
      </c>
      <c r="B9599" t="s">
        <v>84</v>
      </c>
      <c r="C9599" t="s">
        <v>206</v>
      </c>
      <c r="D9599" t="s">
        <v>17025</v>
      </c>
      <c r="E9599" t="s">
        <v>81</v>
      </c>
      <c r="F9599" t="s">
        <v>17019</v>
      </c>
      <c r="G9599">
        <v>2</v>
      </c>
      <c r="H9599">
        <v>0</v>
      </c>
      <c r="I9599">
        <v>0</v>
      </c>
      <c r="J9599">
        <v>0</v>
      </c>
      <c r="K9599">
        <v>0</v>
      </c>
      <c r="L9599">
        <v>0</v>
      </c>
      <c r="M9599">
        <v>0</v>
      </c>
      <c r="N9599">
        <v>0</v>
      </c>
      <c r="O9599">
        <v>0</v>
      </c>
      <c r="P9599">
        <v>0</v>
      </c>
      <c r="Q9599">
        <v>0</v>
      </c>
    </row>
    <row r="9600" spans="1:17" x14ac:dyDescent="0.2">
      <c r="A9600" t="s">
        <v>26623</v>
      </c>
      <c r="B9600" t="s">
        <v>84</v>
      </c>
      <c r="C9600" t="s">
        <v>207</v>
      </c>
      <c r="D9600" t="s">
        <v>17027</v>
      </c>
      <c r="E9600" t="s">
        <v>79</v>
      </c>
      <c r="F9600" t="s">
        <v>17019</v>
      </c>
      <c r="G9600">
        <v>1</v>
      </c>
      <c r="H9600">
        <v>0</v>
      </c>
      <c r="I9600">
        <v>0</v>
      </c>
      <c r="J9600">
        <v>0</v>
      </c>
      <c r="K9600">
        <v>0</v>
      </c>
      <c r="L9600">
        <v>0</v>
      </c>
      <c r="M9600">
        <v>0</v>
      </c>
      <c r="N9600">
        <v>0</v>
      </c>
      <c r="O9600">
        <v>0</v>
      </c>
      <c r="P9600">
        <v>0</v>
      </c>
      <c r="Q9600">
        <v>0</v>
      </c>
    </row>
    <row r="9601" spans="1:17" x14ac:dyDescent="0.2">
      <c r="A9601" t="s">
        <v>26624</v>
      </c>
      <c r="B9601" t="s">
        <v>84</v>
      </c>
      <c r="C9601" t="s">
        <v>207</v>
      </c>
      <c r="D9601" t="s">
        <v>17027</v>
      </c>
      <c r="E9601" t="s">
        <v>81</v>
      </c>
      <c r="F9601" t="s">
        <v>17019</v>
      </c>
      <c r="G9601">
        <v>1</v>
      </c>
      <c r="H9601">
        <v>0</v>
      </c>
      <c r="I9601">
        <v>0</v>
      </c>
      <c r="J9601">
        <v>0</v>
      </c>
      <c r="K9601">
        <v>0</v>
      </c>
      <c r="L9601">
        <v>0</v>
      </c>
      <c r="M9601">
        <v>0</v>
      </c>
      <c r="N9601">
        <v>0</v>
      </c>
      <c r="O9601">
        <v>0</v>
      </c>
      <c r="P9601">
        <v>0</v>
      </c>
      <c r="Q9601">
        <v>0</v>
      </c>
    </row>
    <row r="9602" spans="1:17" x14ac:dyDescent="0.2">
      <c r="A9602" t="s">
        <v>26625</v>
      </c>
      <c r="B9602" t="s">
        <v>84</v>
      </c>
      <c r="C9602" t="s">
        <v>207</v>
      </c>
      <c r="D9602" t="s">
        <v>17029</v>
      </c>
      <c r="E9602" t="s">
        <v>79</v>
      </c>
      <c r="F9602" t="s">
        <v>4875</v>
      </c>
      <c r="G9602">
        <v>0</v>
      </c>
      <c r="H9602">
        <v>19</v>
      </c>
      <c r="I9602">
        <v>1</v>
      </c>
      <c r="J9602">
        <v>18</v>
      </c>
      <c r="K9602">
        <v>0</v>
      </c>
      <c r="L9602">
        <v>0</v>
      </c>
      <c r="M9602">
        <v>0</v>
      </c>
      <c r="N9602">
        <v>0</v>
      </c>
      <c r="O9602">
        <v>0</v>
      </c>
      <c r="P9602">
        <v>0</v>
      </c>
      <c r="Q9602">
        <v>0</v>
      </c>
    </row>
    <row r="9603" spans="1:17" x14ac:dyDescent="0.2">
      <c r="A9603" t="s">
        <v>26626</v>
      </c>
      <c r="B9603" t="s">
        <v>84</v>
      </c>
      <c r="C9603" t="s">
        <v>207</v>
      </c>
      <c r="D9603" t="s">
        <v>17029</v>
      </c>
      <c r="E9603" t="s">
        <v>79</v>
      </c>
      <c r="F9603" t="s">
        <v>4877</v>
      </c>
      <c r="G9603">
        <v>0</v>
      </c>
      <c r="H9603">
        <v>19</v>
      </c>
      <c r="I9603">
        <v>1</v>
      </c>
      <c r="J9603">
        <v>18</v>
      </c>
      <c r="K9603">
        <v>0</v>
      </c>
      <c r="L9603">
        <v>0</v>
      </c>
      <c r="M9603">
        <v>0</v>
      </c>
      <c r="N9603">
        <v>0</v>
      </c>
      <c r="O9603">
        <v>0</v>
      </c>
      <c r="P9603">
        <v>0</v>
      </c>
      <c r="Q9603">
        <v>0</v>
      </c>
    </row>
    <row r="9604" spans="1:17" x14ac:dyDescent="0.2">
      <c r="A9604" t="s">
        <v>26627</v>
      </c>
      <c r="B9604" t="s">
        <v>84</v>
      </c>
      <c r="C9604" t="s">
        <v>207</v>
      </c>
      <c r="D9604" t="s">
        <v>17029</v>
      </c>
      <c r="E9604" t="s">
        <v>79</v>
      </c>
      <c r="F9604" t="s">
        <v>4879</v>
      </c>
      <c r="G9604">
        <v>0</v>
      </c>
      <c r="H9604">
        <v>0</v>
      </c>
      <c r="I9604">
        <v>0</v>
      </c>
      <c r="J9604">
        <v>0</v>
      </c>
      <c r="K9604">
        <v>0</v>
      </c>
      <c r="L9604">
        <v>0</v>
      </c>
      <c r="M9604">
        <v>19</v>
      </c>
      <c r="N9604">
        <v>0</v>
      </c>
      <c r="O9604">
        <v>0</v>
      </c>
      <c r="P9604">
        <v>0</v>
      </c>
      <c r="Q9604">
        <v>0</v>
      </c>
    </row>
    <row r="9605" spans="1:17" x14ac:dyDescent="0.2">
      <c r="A9605" t="s">
        <v>26628</v>
      </c>
      <c r="B9605" t="s">
        <v>84</v>
      </c>
      <c r="C9605" t="s">
        <v>207</v>
      </c>
      <c r="D9605" t="s">
        <v>17029</v>
      </c>
      <c r="E9605" t="s">
        <v>79</v>
      </c>
      <c r="F9605" t="s">
        <v>4881</v>
      </c>
      <c r="G9605">
        <v>0</v>
      </c>
      <c r="H9605">
        <v>19</v>
      </c>
      <c r="I9605">
        <v>1</v>
      </c>
      <c r="J9605">
        <v>18</v>
      </c>
      <c r="K9605">
        <v>0</v>
      </c>
      <c r="L9605">
        <v>0</v>
      </c>
      <c r="M9605">
        <v>0</v>
      </c>
      <c r="N9605">
        <v>0</v>
      </c>
      <c r="O9605">
        <v>0</v>
      </c>
      <c r="P9605">
        <v>0</v>
      </c>
      <c r="Q9605">
        <v>0</v>
      </c>
    </row>
    <row r="9606" spans="1:17" x14ac:dyDescent="0.2">
      <c r="A9606" t="s">
        <v>26629</v>
      </c>
      <c r="B9606" t="s">
        <v>84</v>
      </c>
      <c r="C9606" t="s">
        <v>207</v>
      </c>
      <c r="D9606" t="s">
        <v>17029</v>
      </c>
      <c r="E9606" t="s">
        <v>79</v>
      </c>
      <c r="F9606" t="s">
        <v>4883</v>
      </c>
      <c r="G9606">
        <v>0</v>
      </c>
      <c r="H9606">
        <v>19</v>
      </c>
      <c r="I9606">
        <v>1</v>
      </c>
      <c r="J9606">
        <v>18</v>
      </c>
      <c r="K9606">
        <v>0</v>
      </c>
      <c r="L9606">
        <v>0</v>
      </c>
      <c r="M9606">
        <v>0</v>
      </c>
      <c r="N9606">
        <v>0</v>
      </c>
      <c r="O9606">
        <v>0</v>
      </c>
      <c r="P9606">
        <v>0</v>
      </c>
      <c r="Q9606">
        <v>0</v>
      </c>
    </row>
    <row r="9607" spans="1:17" x14ac:dyDescent="0.2">
      <c r="A9607" t="s">
        <v>26630</v>
      </c>
      <c r="B9607" t="s">
        <v>84</v>
      </c>
      <c r="C9607" t="s">
        <v>207</v>
      </c>
      <c r="D9607" t="s">
        <v>17029</v>
      </c>
      <c r="E9607" t="s">
        <v>79</v>
      </c>
      <c r="F9607" t="s">
        <v>4885</v>
      </c>
      <c r="G9607">
        <v>0</v>
      </c>
      <c r="H9607">
        <v>0</v>
      </c>
      <c r="I9607">
        <v>0</v>
      </c>
      <c r="J9607">
        <v>0</v>
      </c>
      <c r="K9607">
        <v>0</v>
      </c>
      <c r="L9607">
        <v>0</v>
      </c>
      <c r="M9607">
        <v>19</v>
      </c>
      <c r="N9607">
        <v>0</v>
      </c>
      <c r="O9607">
        <v>0</v>
      </c>
      <c r="P9607">
        <v>0</v>
      </c>
      <c r="Q9607">
        <v>0</v>
      </c>
    </row>
    <row r="9608" spans="1:17" x14ac:dyDescent="0.2">
      <c r="A9608" t="s">
        <v>26631</v>
      </c>
      <c r="B9608" t="s">
        <v>84</v>
      </c>
      <c r="C9608" t="s">
        <v>207</v>
      </c>
      <c r="D9608" t="s">
        <v>17029</v>
      </c>
      <c r="E9608" t="s">
        <v>79</v>
      </c>
      <c r="F9608" t="s">
        <v>4887</v>
      </c>
      <c r="G9608">
        <v>0</v>
      </c>
      <c r="H9608">
        <v>19</v>
      </c>
      <c r="I9608">
        <v>1</v>
      </c>
      <c r="J9608">
        <v>18</v>
      </c>
      <c r="K9608">
        <v>0</v>
      </c>
      <c r="L9608">
        <v>0</v>
      </c>
      <c r="M9608">
        <v>0</v>
      </c>
      <c r="N9608">
        <v>0</v>
      </c>
      <c r="O9608">
        <v>0</v>
      </c>
      <c r="P9608">
        <v>0</v>
      </c>
      <c r="Q9608">
        <v>0</v>
      </c>
    </row>
    <row r="9609" spans="1:17" x14ac:dyDescent="0.2">
      <c r="A9609" t="s">
        <v>26632</v>
      </c>
      <c r="B9609" t="s">
        <v>84</v>
      </c>
      <c r="C9609" t="s">
        <v>207</v>
      </c>
      <c r="D9609" t="s">
        <v>17029</v>
      </c>
      <c r="E9609" t="s">
        <v>79</v>
      </c>
      <c r="F9609" t="s">
        <v>4889</v>
      </c>
      <c r="G9609">
        <v>0</v>
      </c>
      <c r="H9609">
        <v>0</v>
      </c>
      <c r="I9609">
        <v>0</v>
      </c>
      <c r="J9609">
        <v>0</v>
      </c>
      <c r="K9609">
        <v>0</v>
      </c>
      <c r="L9609">
        <v>0</v>
      </c>
      <c r="M9609">
        <v>19</v>
      </c>
      <c r="N9609">
        <v>0</v>
      </c>
      <c r="O9609">
        <v>0</v>
      </c>
      <c r="P9609">
        <v>0</v>
      </c>
      <c r="Q9609">
        <v>0</v>
      </c>
    </row>
    <row r="9610" spans="1:17" x14ac:dyDescent="0.2">
      <c r="A9610" t="s">
        <v>26633</v>
      </c>
      <c r="B9610" t="s">
        <v>84</v>
      </c>
      <c r="C9610" t="s">
        <v>207</v>
      </c>
      <c r="D9610" t="s">
        <v>17029</v>
      </c>
      <c r="E9610" t="s">
        <v>79</v>
      </c>
      <c r="F9610" t="s">
        <v>4871</v>
      </c>
      <c r="G9610">
        <v>0</v>
      </c>
      <c r="H9610">
        <v>0</v>
      </c>
      <c r="I9610">
        <v>0</v>
      </c>
      <c r="J9610">
        <v>0</v>
      </c>
      <c r="K9610">
        <v>0</v>
      </c>
      <c r="L9610">
        <v>0</v>
      </c>
      <c r="M9610">
        <v>0</v>
      </c>
      <c r="N9610">
        <v>18</v>
      </c>
      <c r="O9610">
        <v>18</v>
      </c>
      <c r="P9610">
        <v>0</v>
      </c>
      <c r="Q9610">
        <v>0</v>
      </c>
    </row>
    <row r="9611" spans="1:17" x14ac:dyDescent="0.2">
      <c r="A9611" t="s">
        <v>26634</v>
      </c>
      <c r="B9611" t="s">
        <v>84</v>
      </c>
      <c r="C9611" t="s">
        <v>207</v>
      </c>
      <c r="D9611" t="s">
        <v>17029</v>
      </c>
      <c r="E9611" t="s">
        <v>79</v>
      </c>
      <c r="F9611" t="s">
        <v>4873</v>
      </c>
      <c r="G9611">
        <v>0</v>
      </c>
      <c r="H9611">
        <v>0</v>
      </c>
      <c r="I9611">
        <v>0</v>
      </c>
      <c r="J9611">
        <v>0</v>
      </c>
      <c r="K9611">
        <v>0</v>
      </c>
      <c r="L9611">
        <v>0</v>
      </c>
      <c r="M9611">
        <v>0</v>
      </c>
      <c r="N9611">
        <v>15</v>
      </c>
      <c r="O9611">
        <v>15</v>
      </c>
      <c r="P9611">
        <v>0</v>
      </c>
      <c r="Q9611">
        <v>0</v>
      </c>
    </row>
    <row r="9612" spans="1:17" x14ac:dyDescent="0.2">
      <c r="A9612" t="s">
        <v>26635</v>
      </c>
      <c r="B9612" t="s">
        <v>84</v>
      </c>
      <c r="C9612" t="s">
        <v>207</v>
      </c>
      <c r="D9612" t="s">
        <v>17029</v>
      </c>
      <c r="E9612" t="s">
        <v>79</v>
      </c>
      <c r="F9612" t="s">
        <v>17019</v>
      </c>
      <c r="G9612">
        <v>19</v>
      </c>
      <c r="H9612">
        <v>0</v>
      </c>
      <c r="I9612">
        <v>0</v>
      </c>
      <c r="J9612">
        <v>0</v>
      </c>
      <c r="K9612">
        <v>0</v>
      </c>
      <c r="L9612">
        <v>0</v>
      </c>
      <c r="M9612">
        <v>0</v>
      </c>
      <c r="N9612">
        <v>0</v>
      </c>
      <c r="O9612">
        <v>0</v>
      </c>
      <c r="P9612">
        <v>0</v>
      </c>
      <c r="Q9612">
        <v>0</v>
      </c>
    </row>
    <row r="9613" spans="1:17" x14ac:dyDescent="0.2">
      <c r="A9613" t="s">
        <v>26636</v>
      </c>
      <c r="B9613" t="s">
        <v>84</v>
      </c>
      <c r="C9613" t="s">
        <v>207</v>
      </c>
      <c r="D9613" t="s">
        <v>17029</v>
      </c>
      <c r="E9613" t="s">
        <v>81</v>
      </c>
      <c r="F9613" t="s">
        <v>4875</v>
      </c>
      <c r="G9613">
        <v>0</v>
      </c>
      <c r="H9613">
        <v>25</v>
      </c>
      <c r="I9613">
        <v>0</v>
      </c>
      <c r="J9613">
        <v>20</v>
      </c>
      <c r="K9613">
        <v>4</v>
      </c>
      <c r="L9613">
        <v>1</v>
      </c>
      <c r="M9613">
        <v>0</v>
      </c>
      <c r="N9613">
        <v>0</v>
      </c>
      <c r="O9613">
        <v>0</v>
      </c>
      <c r="P9613">
        <v>0</v>
      </c>
      <c r="Q9613">
        <v>0</v>
      </c>
    </row>
    <row r="9614" spans="1:17" x14ac:dyDescent="0.2">
      <c r="A9614" t="s">
        <v>26637</v>
      </c>
      <c r="B9614" t="s">
        <v>84</v>
      </c>
      <c r="C9614" t="s">
        <v>207</v>
      </c>
      <c r="D9614" t="s">
        <v>17029</v>
      </c>
      <c r="E9614" t="s">
        <v>81</v>
      </c>
      <c r="F9614" t="s">
        <v>4877</v>
      </c>
      <c r="G9614">
        <v>0</v>
      </c>
      <c r="H9614">
        <v>25</v>
      </c>
      <c r="I9614">
        <v>0</v>
      </c>
      <c r="J9614">
        <v>18</v>
      </c>
      <c r="K9614">
        <v>3</v>
      </c>
      <c r="L9614">
        <v>4</v>
      </c>
      <c r="M9614">
        <v>0</v>
      </c>
      <c r="N9614">
        <v>0</v>
      </c>
      <c r="O9614">
        <v>0</v>
      </c>
      <c r="P9614">
        <v>0</v>
      </c>
      <c r="Q9614">
        <v>0</v>
      </c>
    </row>
    <row r="9615" spans="1:17" x14ac:dyDescent="0.2">
      <c r="A9615" t="s">
        <v>26638</v>
      </c>
      <c r="B9615" t="s">
        <v>84</v>
      </c>
      <c r="C9615" t="s">
        <v>207</v>
      </c>
      <c r="D9615" t="s">
        <v>17029</v>
      </c>
      <c r="E9615" t="s">
        <v>81</v>
      </c>
      <c r="F9615" t="s">
        <v>4879</v>
      </c>
      <c r="G9615">
        <v>0</v>
      </c>
      <c r="H9615">
        <v>0</v>
      </c>
      <c r="I9615">
        <v>0</v>
      </c>
      <c r="J9615">
        <v>0</v>
      </c>
      <c r="K9615">
        <v>0</v>
      </c>
      <c r="L9615">
        <v>0</v>
      </c>
      <c r="M9615">
        <v>25</v>
      </c>
      <c r="N9615">
        <v>0</v>
      </c>
      <c r="O9615">
        <v>0</v>
      </c>
      <c r="P9615">
        <v>0</v>
      </c>
      <c r="Q9615">
        <v>0</v>
      </c>
    </row>
    <row r="9616" spans="1:17" x14ac:dyDescent="0.2">
      <c r="A9616" t="s">
        <v>26639</v>
      </c>
      <c r="B9616" t="s">
        <v>84</v>
      </c>
      <c r="C9616" t="s">
        <v>207</v>
      </c>
      <c r="D9616" t="s">
        <v>17029</v>
      </c>
      <c r="E9616" t="s">
        <v>81</v>
      </c>
      <c r="F9616" t="s">
        <v>4881</v>
      </c>
      <c r="G9616">
        <v>0</v>
      </c>
      <c r="H9616">
        <v>25</v>
      </c>
      <c r="I9616">
        <v>0</v>
      </c>
      <c r="J9616">
        <v>18</v>
      </c>
      <c r="K9616">
        <v>3</v>
      </c>
      <c r="L9616">
        <v>4</v>
      </c>
      <c r="M9616">
        <v>0</v>
      </c>
      <c r="N9616">
        <v>0</v>
      </c>
      <c r="O9616">
        <v>0</v>
      </c>
      <c r="P9616">
        <v>0</v>
      </c>
      <c r="Q9616">
        <v>0</v>
      </c>
    </row>
    <row r="9617" spans="1:17" x14ac:dyDescent="0.2">
      <c r="A9617" t="s">
        <v>26640</v>
      </c>
      <c r="B9617" t="s">
        <v>84</v>
      </c>
      <c r="C9617" t="s">
        <v>207</v>
      </c>
      <c r="D9617" t="s">
        <v>17029</v>
      </c>
      <c r="E9617" t="s">
        <v>81</v>
      </c>
      <c r="F9617" t="s">
        <v>4883</v>
      </c>
      <c r="G9617">
        <v>0</v>
      </c>
      <c r="H9617">
        <v>25</v>
      </c>
      <c r="I9617">
        <v>0</v>
      </c>
      <c r="J9617">
        <v>18</v>
      </c>
      <c r="K9617">
        <v>3</v>
      </c>
      <c r="L9617">
        <v>4</v>
      </c>
      <c r="M9617">
        <v>0</v>
      </c>
      <c r="N9617">
        <v>0</v>
      </c>
      <c r="O9617">
        <v>0</v>
      </c>
      <c r="P9617">
        <v>0</v>
      </c>
      <c r="Q9617">
        <v>0</v>
      </c>
    </row>
    <row r="9618" spans="1:17" x14ac:dyDescent="0.2">
      <c r="A9618" t="s">
        <v>26641</v>
      </c>
      <c r="B9618" t="s">
        <v>84</v>
      </c>
      <c r="C9618" t="s">
        <v>207</v>
      </c>
      <c r="D9618" t="s">
        <v>17029</v>
      </c>
      <c r="E9618" t="s">
        <v>81</v>
      </c>
      <c r="F9618" t="s">
        <v>4885</v>
      </c>
      <c r="G9618">
        <v>0</v>
      </c>
      <c r="H9618">
        <v>0</v>
      </c>
      <c r="I9618">
        <v>0</v>
      </c>
      <c r="J9618">
        <v>0</v>
      </c>
      <c r="K9618">
        <v>0</v>
      </c>
      <c r="L9618">
        <v>0</v>
      </c>
      <c r="M9618">
        <v>25</v>
      </c>
      <c r="N9618">
        <v>0</v>
      </c>
      <c r="O9618">
        <v>0</v>
      </c>
      <c r="P9618">
        <v>0</v>
      </c>
      <c r="Q9618">
        <v>0</v>
      </c>
    </row>
    <row r="9619" spans="1:17" x14ac:dyDescent="0.2">
      <c r="A9619" t="s">
        <v>26642</v>
      </c>
      <c r="B9619" t="s">
        <v>84</v>
      </c>
      <c r="C9619" t="s">
        <v>207</v>
      </c>
      <c r="D9619" t="s">
        <v>17029</v>
      </c>
      <c r="E9619" t="s">
        <v>81</v>
      </c>
      <c r="F9619" t="s">
        <v>4887</v>
      </c>
      <c r="G9619">
        <v>0</v>
      </c>
      <c r="H9619">
        <v>25</v>
      </c>
      <c r="I9619">
        <v>0</v>
      </c>
      <c r="J9619">
        <v>20</v>
      </c>
      <c r="K9619">
        <v>4</v>
      </c>
      <c r="L9619">
        <v>1</v>
      </c>
      <c r="M9619">
        <v>0</v>
      </c>
      <c r="N9619">
        <v>0</v>
      </c>
      <c r="O9619">
        <v>0</v>
      </c>
      <c r="P9619">
        <v>0</v>
      </c>
      <c r="Q9619">
        <v>0</v>
      </c>
    </row>
    <row r="9620" spans="1:17" x14ac:dyDescent="0.2">
      <c r="A9620" t="s">
        <v>26643</v>
      </c>
      <c r="B9620" t="s">
        <v>84</v>
      </c>
      <c r="C9620" t="s">
        <v>207</v>
      </c>
      <c r="D9620" t="s">
        <v>17029</v>
      </c>
      <c r="E9620" t="s">
        <v>81</v>
      </c>
      <c r="F9620" t="s">
        <v>4889</v>
      </c>
      <c r="G9620">
        <v>0</v>
      </c>
      <c r="H9620">
        <v>0</v>
      </c>
      <c r="I9620">
        <v>0</v>
      </c>
      <c r="J9620">
        <v>0</v>
      </c>
      <c r="K9620">
        <v>0</v>
      </c>
      <c r="L9620">
        <v>0</v>
      </c>
      <c r="M9620">
        <v>25</v>
      </c>
      <c r="N9620">
        <v>0</v>
      </c>
      <c r="O9620">
        <v>0</v>
      </c>
      <c r="P9620">
        <v>0</v>
      </c>
      <c r="Q9620">
        <v>0</v>
      </c>
    </row>
    <row r="9621" spans="1:17" x14ac:dyDescent="0.2">
      <c r="A9621" t="s">
        <v>26644</v>
      </c>
      <c r="B9621" t="s">
        <v>84</v>
      </c>
      <c r="C9621" t="s">
        <v>207</v>
      </c>
      <c r="D9621" t="s">
        <v>17029</v>
      </c>
      <c r="E9621" t="s">
        <v>81</v>
      </c>
      <c r="F9621" t="s">
        <v>4871</v>
      </c>
      <c r="G9621">
        <v>0</v>
      </c>
      <c r="H9621">
        <v>0</v>
      </c>
      <c r="I9621">
        <v>0</v>
      </c>
      <c r="J9621">
        <v>0</v>
      </c>
      <c r="K9621">
        <v>0</v>
      </c>
      <c r="L9621">
        <v>0</v>
      </c>
      <c r="M9621">
        <v>0</v>
      </c>
      <c r="N9621">
        <v>22</v>
      </c>
      <c r="O9621">
        <v>18</v>
      </c>
      <c r="P9621">
        <v>3</v>
      </c>
      <c r="Q9621">
        <v>1</v>
      </c>
    </row>
    <row r="9622" spans="1:17" x14ac:dyDescent="0.2">
      <c r="A9622" t="s">
        <v>26645</v>
      </c>
      <c r="B9622" t="s">
        <v>89</v>
      </c>
      <c r="C9622" t="s">
        <v>115</v>
      </c>
      <c r="D9622" t="s">
        <v>17029</v>
      </c>
      <c r="E9622" t="s">
        <v>81</v>
      </c>
      <c r="F9622" t="s">
        <v>4883</v>
      </c>
      <c r="G9622">
        <v>0</v>
      </c>
      <c r="H9622">
        <v>1</v>
      </c>
      <c r="I9622">
        <v>0</v>
      </c>
      <c r="J9622">
        <v>0</v>
      </c>
      <c r="K9622">
        <v>1</v>
      </c>
      <c r="L9622">
        <v>0</v>
      </c>
      <c r="M9622">
        <v>0</v>
      </c>
      <c r="N9622">
        <v>0</v>
      </c>
      <c r="O9622">
        <v>0</v>
      </c>
      <c r="P9622">
        <v>0</v>
      </c>
      <c r="Q9622">
        <v>0</v>
      </c>
    </row>
    <row r="9623" spans="1:17" x14ac:dyDescent="0.2">
      <c r="A9623" t="s">
        <v>26646</v>
      </c>
      <c r="B9623" t="s">
        <v>89</v>
      </c>
      <c r="C9623" t="s">
        <v>115</v>
      </c>
      <c r="D9623" t="s">
        <v>17029</v>
      </c>
      <c r="E9623" t="s">
        <v>81</v>
      </c>
      <c r="F9623" t="s">
        <v>4885</v>
      </c>
      <c r="G9623">
        <v>0</v>
      </c>
      <c r="H9623">
        <v>0</v>
      </c>
      <c r="I9623">
        <v>0</v>
      </c>
      <c r="J9623">
        <v>0</v>
      </c>
      <c r="K9623">
        <v>0</v>
      </c>
      <c r="L9623">
        <v>0</v>
      </c>
      <c r="M9623">
        <v>1</v>
      </c>
      <c r="N9623">
        <v>0</v>
      </c>
      <c r="O9623">
        <v>0</v>
      </c>
      <c r="P9623">
        <v>0</v>
      </c>
      <c r="Q9623">
        <v>0</v>
      </c>
    </row>
    <row r="9624" spans="1:17" x14ac:dyDescent="0.2">
      <c r="A9624" t="s">
        <v>26647</v>
      </c>
      <c r="B9624" t="s">
        <v>89</v>
      </c>
      <c r="C9624" t="s">
        <v>115</v>
      </c>
      <c r="D9624" t="s">
        <v>17029</v>
      </c>
      <c r="E9624" t="s">
        <v>81</v>
      </c>
      <c r="F9624" t="s">
        <v>4887</v>
      </c>
      <c r="G9624">
        <v>0</v>
      </c>
      <c r="H9624">
        <v>1</v>
      </c>
      <c r="I9624">
        <v>0</v>
      </c>
      <c r="J9624">
        <v>0</v>
      </c>
      <c r="K9624">
        <v>1</v>
      </c>
      <c r="L9624">
        <v>0</v>
      </c>
      <c r="M9624">
        <v>0</v>
      </c>
      <c r="N9624">
        <v>0</v>
      </c>
      <c r="O9624">
        <v>0</v>
      </c>
      <c r="P9624">
        <v>0</v>
      </c>
      <c r="Q9624">
        <v>0</v>
      </c>
    </row>
    <row r="9625" spans="1:17" x14ac:dyDescent="0.2">
      <c r="A9625" t="s">
        <v>26648</v>
      </c>
      <c r="B9625" t="s">
        <v>89</v>
      </c>
      <c r="C9625" t="s">
        <v>115</v>
      </c>
      <c r="D9625" t="s">
        <v>17029</v>
      </c>
      <c r="E9625" t="s">
        <v>81</v>
      </c>
      <c r="F9625" t="s">
        <v>4889</v>
      </c>
      <c r="G9625">
        <v>0</v>
      </c>
      <c r="H9625">
        <v>0</v>
      </c>
      <c r="I9625">
        <v>0</v>
      </c>
      <c r="J9625">
        <v>0</v>
      </c>
      <c r="K9625">
        <v>0</v>
      </c>
      <c r="L9625">
        <v>0</v>
      </c>
      <c r="M9625">
        <v>1</v>
      </c>
      <c r="N9625">
        <v>0</v>
      </c>
      <c r="O9625">
        <v>0</v>
      </c>
      <c r="P9625">
        <v>0</v>
      </c>
      <c r="Q9625">
        <v>0</v>
      </c>
    </row>
    <row r="9626" spans="1:17" x14ac:dyDescent="0.2">
      <c r="A9626" t="s">
        <v>26649</v>
      </c>
      <c r="B9626" t="s">
        <v>89</v>
      </c>
      <c r="C9626" t="s">
        <v>115</v>
      </c>
      <c r="D9626" t="s">
        <v>17029</v>
      </c>
      <c r="E9626" t="s">
        <v>81</v>
      </c>
      <c r="F9626" t="s">
        <v>4871</v>
      </c>
      <c r="G9626">
        <v>0</v>
      </c>
      <c r="H9626">
        <v>0</v>
      </c>
      <c r="I9626">
        <v>0</v>
      </c>
      <c r="J9626">
        <v>0</v>
      </c>
      <c r="K9626">
        <v>0</v>
      </c>
      <c r="L9626">
        <v>0</v>
      </c>
      <c r="M9626">
        <v>0</v>
      </c>
      <c r="N9626">
        <v>1</v>
      </c>
      <c r="O9626">
        <v>1</v>
      </c>
      <c r="P9626">
        <v>0</v>
      </c>
      <c r="Q9626">
        <v>0</v>
      </c>
    </row>
    <row r="9627" spans="1:17" x14ac:dyDescent="0.2">
      <c r="A9627" t="s">
        <v>26650</v>
      </c>
      <c r="B9627" t="s">
        <v>89</v>
      </c>
      <c r="C9627" t="s">
        <v>115</v>
      </c>
      <c r="D9627" t="s">
        <v>17029</v>
      </c>
      <c r="E9627" t="s">
        <v>81</v>
      </c>
      <c r="F9627" t="s">
        <v>4873</v>
      </c>
      <c r="G9627">
        <v>0</v>
      </c>
      <c r="H9627">
        <v>0</v>
      </c>
      <c r="I9627">
        <v>0</v>
      </c>
      <c r="J9627">
        <v>0</v>
      </c>
      <c r="K9627">
        <v>0</v>
      </c>
      <c r="L9627">
        <v>0</v>
      </c>
      <c r="M9627">
        <v>0</v>
      </c>
      <c r="N9627">
        <v>0</v>
      </c>
      <c r="O9627">
        <v>0</v>
      </c>
      <c r="P9627">
        <v>0</v>
      </c>
      <c r="Q9627">
        <v>0</v>
      </c>
    </row>
    <row r="9628" spans="1:17" x14ac:dyDescent="0.2">
      <c r="A9628" t="s">
        <v>26651</v>
      </c>
      <c r="B9628" t="s">
        <v>89</v>
      </c>
      <c r="C9628" t="s">
        <v>115</v>
      </c>
      <c r="D9628" t="s">
        <v>17029</v>
      </c>
      <c r="E9628" t="s">
        <v>81</v>
      </c>
      <c r="F9628" t="s">
        <v>17019</v>
      </c>
      <c r="G9628">
        <v>1</v>
      </c>
      <c r="H9628">
        <v>0</v>
      </c>
      <c r="I9628">
        <v>0</v>
      </c>
      <c r="J9628">
        <v>0</v>
      </c>
      <c r="K9628">
        <v>0</v>
      </c>
      <c r="L9628">
        <v>0</v>
      </c>
      <c r="M9628">
        <v>0</v>
      </c>
      <c r="N9628">
        <v>0</v>
      </c>
      <c r="O9628">
        <v>0</v>
      </c>
      <c r="P9628">
        <v>0</v>
      </c>
      <c r="Q9628">
        <v>0</v>
      </c>
    </row>
    <row r="9629" spans="1:17" x14ac:dyDescent="0.2">
      <c r="A9629" t="s">
        <v>26652</v>
      </c>
      <c r="B9629" t="s">
        <v>89</v>
      </c>
      <c r="C9629" t="s">
        <v>117</v>
      </c>
      <c r="D9629" t="s">
        <v>17029</v>
      </c>
      <c r="E9629" t="s">
        <v>79</v>
      </c>
      <c r="F9629" t="s">
        <v>4875</v>
      </c>
      <c r="G9629">
        <v>0</v>
      </c>
      <c r="H9629">
        <v>1</v>
      </c>
      <c r="I9629">
        <v>1</v>
      </c>
      <c r="J9629">
        <v>0</v>
      </c>
      <c r="K9629">
        <v>0</v>
      </c>
      <c r="L9629">
        <v>0</v>
      </c>
      <c r="M9629">
        <v>0</v>
      </c>
      <c r="N9629">
        <v>0</v>
      </c>
      <c r="O9629">
        <v>0</v>
      </c>
      <c r="P9629">
        <v>0</v>
      </c>
      <c r="Q9629">
        <v>0</v>
      </c>
    </row>
    <row r="9630" spans="1:17" x14ac:dyDescent="0.2">
      <c r="A9630" t="s">
        <v>26653</v>
      </c>
      <c r="B9630" t="s">
        <v>89</v>
      </c>
      <c r="C9630" t="s">
        <v>117</v>
      </c>
      <c r="D9630" t="s">
        <v>17029</v>
      </c>
      <c r="E9630" t="s">
        <v>79</v>
      </c>
      <c r="F9630" t="s">
        <v>4877</v>
      </c>
      <c r="G9630">
        <v>0</v>
      </c>
      <c r="H9630">
        <v>1</v>
      </c>
      <c r="I9630">
        <v>0</v>
      </c>
      <c r="J9630">
        <v>1</v>
      </c>
      <c r="K9630">
        <v>0</v>
      </c>
      <c r="L9630">
        <v>0</v>
      </c>
      <c r="M9630">
        <v>0</v>
      </c>
      <c r="N9630">
        <v>0</v>
      </c>
      <c r="O9630">
        <v>0</v>
      </c>
      <c r="P9630">
        <v>0</v>
      </c>
      <c r="Q9630">
        <v>0</v>
      </c>
    </row>
    <row r="9631" spans="1:17" x14ac:dyDescent="0.2">
      <c r="A9631" t="s">
        <v>26654</v>
      </c>
      <c r="B9631" t="s">
        <v>89</v>
      </c>
      <c r="C9631" t="s">
        <v>117</v>
      </c>
      <c r="D9631" t="s">
        <v>17029</v>
      </c>
      <c r="E9631" t="s">
        <v>79</v>
      </c>
      <c r="F9631" t="s">
        <v>4879</v>
      </c>
      <c r="G9631">
        <v>0</v>
      </c>
      <c r="H9631">
        <v>0</v>
      </c>
      <c r="I9631">
        <v>0</v>
      </c>
      <c r="J9631">
        <v>0</v>
      </c>
      <c r="K9631">
        <v>0</v>
      </c>
      <c r="L9631">
        <v>0</v>
      </c>
      <c r="M9631">
        <v>1</v>
      </c>
      <c r="N9631">
        <v>0</v>
      </c>
      <c r="O9631">
        <v>0</v>
      </c>
      <c r="P9631">
        <v>0</v>
      </c>
      <c r="Q9631">
        <v>0</v>
      </c>
    </row>
    <row r="9632" spans="1:17" x14ac:dyDescent="0.2">
      <c r="A9632" t="s">
        <v>26655</v>
      </c>
      <c r="B9632" t="s">
        <v>89</v>
      </c>
      <c r="C9632" t="s">
        <v>117</v>
      </c>
      <c r="D9632" t="s">
        <v>17029</v>
      </c>
      <c r="E9632" t="s">
        <v>79</v>
      </c>
      <c r="F9632" t="s">
        <v>4881</v>
      </c>
      <c r="G9632">
        <v>0</v>
      </c>
      <c r="H9632">
        <v>1</v>
      </c>
      <c r="I9632">
        <v>0</v>
      </c>
      <c r="J9632">
        <v>1</v>
      </c>
      <c r="K9632">
        <v>0</v>
      </c>
      <c r="L9632">
        <v>0</v>
      </c>
      <c r="M9632">
        <v>0</v>
      </c>
      <c r="N9632">
        <v>0</v>
      </c>
      <c r="O9632">
        <v>0</v>
      </c>
      <c r="P9632">
        <v>0</v>
      </c>
      <c r="Q9632">
        <v>0</v>
      </c>
    </row>
    <row r="9633" spans="1:17" x14ac:dyDescent="0.2">
      <c r="A9633" t="s">
        <v>26656</v>
      </c>
      <c r="B9633" t="s">
        <v>89</v>
      </c>
      <c r="C9633" t="s">
        <v>117</v>
      </c>
      <c r="D9633" t="s">
        <v>17029</v>
      </c>
      <c r="E9633" t="s">
        <v>79</v>
      </c>
      <c r="F9633" t="s">
        <v>4883</v>
      </c>
      <c r="G9633">
        <v>0</v>
      </c>
      <c r="H9633">
        <v>1</v>
      </c>
      <c r="I9633">
        <v>0</v>
      </c>
      <c r="J9633">
        <v>1</v>
      </c>
      <c r="K9633">
        <v>0</v>
      </c>
      <c r="L9633">
        <v>0</v>
      </c>
      <c r="M9633">
        <v>0</v>
      </c>
      <c r="N9633">
        <v>0</v>
      </c>
      <c r="O9633">
        <v>0</v>
      </c>
      <c r="P9633">
        <v>0</v>
      </c>
      <c r="Q9633">
        <v>0</v>
      </c>
    </row>
    <row r="9634" spans="1:17" x14ac:dyDescent="0.2">
      <c r="A9634" t="s">
        <v>26657</v>
      </c>
      <c r="B9634" t="s">
        <v>89</v>
      </c>
      <c r="C9634" t="s">
        <v>117</v>
      </c>
      <c r="D9634" t="s">
        <v>17029</v>
      </c>
      <c r="E9634" t="s">
        <v>79</v>
      </c>
      <c r="F9634" t="s">
        <v>4885</v>
      </c>
      <c r="G9634">
        <v>0</v>
      </c>
      <c r="H9634">
        <v>0</v>
      </c>
      <c r="I9634">
        <v>0</v>
      </c>
      <c r="J9634">
        <v>0</v>
      </c>
      <c r="K9634">
        <v>0</v>
      </c>
      <c r="L9634">
        <v>0</v>
      </c>
      <c r="M9634">
        <v>1</v>
      </c>
      <c r="N9634">
        <v>0</v>
      </c>
      <c r="O9634">
        <v>0</v>
      </c>
      <c r="P9634">
        <v>0</v>
      </c>
      <c r="Q9634">
        <v>0</v>
      </c>
    </row>
    <row r="9635" spans="1:17" x14ac:dyDescent="0.2">
      <c r="A9635" t="s">
        <v>26658</v>
      </c>
      <c r="B9635" t="s">
        <v>89</v>
      </c>
      <c r="C9635" t="s">
        <v>117</v>
      </c>
      <c r="D9635" t="s">
        <v>17029</v>
      </c>
      <c r="E9635" t="s">
        <v>79</v>
      </c>
      <c r="F9635" t="s">
        <v>4887</v>
      </c>
      <c r="G9635">
        <v>0</v>
      </c>
      <c r="H9635">
        <v>1</v>
      </c>
      <c r="I9635">
        <v>0</v>
      </c>
      <c r="J9635">
        <v>1</v>
      </c>
      <c r="K9635">
        <v>0</v>
      </c>
      <c r="L9635">
        <v>0</v>
      </c>
      <c r="M9635">
        <v>0</v>
      </c>
      <c r="N9635">
        <v>0</v>
      </c>
      <c r="O9635">
        <v>0</v>
      </c>
      <c r="P9635">
        <v>0</v>
      </c>
      <c r="Q9635">
        <v>0</v>
      </c>
    </row>
    <row r="9636" spans="1:17" x14ac:dyDescent="0.2">
      <c r="A9636" t="s">
        <v>26659</v>
      </c>
      <c r="B9636" t="s">
        <v>89</v>
      </c>
      <c r="C9636" t="s">
        <v>117</v>
      </c>
      <c r="D9636" t="s">
        <v>17029</v>
      </c>
      <c r="E9636" t="s">
        <v>79</v>
      </c>
      <c r="F9636" t="s">
        <v>4889</v>
      </c>
      <c r="G9636">
        <v>0</v>
      </c>
      <c r="H9636">
        <v>0</v>
      </c>
      <c r="I9636">
        <v>0</v>
      </c>
      <c r="J9636">
        <v>0</v>
      </c>
      <c r="K9636">
        <v>0</v>
      </c>
      <c r="L9636">
        <v>0</v>
      </c>
      <c r="M9636">
        <v>1</v>
      </c>
      <c r="N9636">
        <v>0</v>
      </c>
      <c r="O9636">
        <v>0</v>
      </c>
      <c r="P9636">
        <v>0</v>
      </c>
      <c r="Q9636">
        <v>0</v>
      </c>
    </row>
    <row r="9637" spans="1:17" x14ac:dyDescent="0.2">
      <c r="A9637" t="s">
        <v>26660</v>
      </c>
      <c r="B9637" t="s">
        <v>89</v>
      </c>
      <c r="C9637" t="s">
        <v>117</v>
      </c>
      <c r="D9637" t="s">
        <v>17029</v>
      </c>
      <c r="E9637" t="s">
        <v>79</v>
      </c>
      <c r="F9637" t="s">
        <v>4871</v>
      </c>
      <c r="G9637">
        <v>0</v>
      </c>
      <c r="H9637">
        <v>0</v>
      </c>
      <c r="I9637">
        <v>0</v>
      </c>
      <c r="J9637">
        <v>0</v>
      </c>
      <c r="K9637">
        <v>0</v>
      </c>
      <c r="L9637">
        <v>0</v>
      </c>
      <c r="M9637">
        <v>0</v>
      </c>
      <c r="N9637">
        <v>1</v>
      </c>
      <c r="O9637">
        <v>1</v>
      </c>
      <c r="P9637">
        <v>0</v>
      </c>
      <c r="Q9637">
        <v>0</v>
      </c>
    </row>
    <row r="9638" spans="1:17" x14ac:dyDescent="0.2">
      <c r="A9638" t="s">
        <v>26661</v>
      </c>
      <c r="B9638" t="s">
        <v>89</v>
      </c>
      <c r="C9638" t="s">
        <v>117</v>
      </c>
      <c r="D9638" t="s">
        <v>17029</v>
      </c>
      <c r="E9638" t="s">
        <v>79</v>
      </c>
      <c r="F9638" t="s">
        <v>4873</v>
      </c>
      <c r="G9638">
        <v>0</v>
      </c>
      <c r="H9638">
        <v>0</v>
      </c>
      <c r="I9638">
        <v>0</v>
      </c>
      <c r="J9638">
        <v>0</v>
      </c>
      <c r="K9638">
        <v>0</v>
      </c>
      <c r="L9638">
        <v>0</v>
      </c>
      <c r="M9638">
        <v>0</v>
      </c>
      <c r="N9638">
        <v>1</v>
      </c>
      <c r="O9638">
        <v>1</v>
      </c>
      <c r="P9638">
        <v>0</v>
      </c>
      <c r="Q9638">
        <v>0</v>
      </c>
    </row>
    <row r="9639" spans="1:17" x14ac:dyDescent="0.2">
      <c r="A9639" t="s">
        <v>26662</v>
      </c>
      <c r="B9639" t="s">
        <v>89</v>
      </c>
      <c r="C9639" t="s">
        <v>117</v>
      </c>
      <c r="D9639" t="s">
        <v>17029</v>
      </c>
      <c r="E9639" t="s">
        <v>79</v>
      </c>
      <c r="F9639" t="s">
        <v>17019</v>
      </c>
      <c r="G9639">
        <v>1</v>
      </c>
      <c r="H9639">
        <v>0</v>
      </c>
      <c r="I9639">
        <v>0</v>
      </c>
      <c r="J9639">
        <v>0</v>
      </c>
      <c r="K9639">
        <v>0</v>
      </c>
      <c r="L9639">
        <v>0</v>
      </c>
      <c r="M9639">
        <v>0</v>
      </c>
      <c r="N9639">
        <v>0</v>
      </c>
      <c r="O9639">
        <v>0</v>
      </c>
      <c r="P9639">
        <v>0</v>
      </c>
      <c r="Q9639">
        <v>0</v>
      </c>
    </row>
    <row r="9640" spans="1:17" x14ac:dyDescent="0.2">
      <c r="A9640" t="s">
        <v>26663</v>
      </c>
      <c r="B9640" t="s">
        <v>89</v>
      </c>
      <c r="C9640" t="s">
        <v>117</v>
      </c>
      <c r="D9640" t="s">
        <v>17029</v>
      </c>
      <c r="E9640" t="s">
        <v>81</v>
      </c>
      <c r="F9640" t="s">
        <v>4875</v>
      </c>
      <c r="G9640">
        <v>0</v>
      </c>
      <c r="H9640">
        <v>1</v>
      </c>
      <c r="I9640">
        <v>0</v>
      </c>
      <c r="J9640">
        <v>0</v>
      </c>
      <c r="K9640">
        <v>0</v>
      </c>
      <c r="L9640">
        <v>1</v>
      </c>
      <c r="M9640">
        <v>0</v>
      </c>
      <c r="N9640">
        <v>0</v>
      </c>
      <c r="O9640">
        <v>0</v>
      </c>
      <c r="P9640">
        <v>0</v>
      </c>
      <c r="Q9640">
        <v>0</v>
      </c>
    </row>
    <row r="9641" spans="1:17" x14ac:dyDescent="0.2">
      <c r="A9641" t="s">
        <v>26664</v>
      </c>
      <c r="B9641" t="s">
        <v>89</v>
      </c>
      <c r="C9641" t="s">
        <v>117</v>
      </c>
      <c r="D9641" t="s">
        <v>17029</v>
      </c>
      <c r="E9641" t="s">
        <v>81</v>
      </c>
      <c r="F9641" t="s">
        <v>4877</v>
      </c>
      <c r="G9641">
        <v>0</v>
      </c>
      <c r="H9641">
        <v>1</v>
      </c>
      <c r="I9641">
        <v>0</v>
      </c>
      <c r="J9641">
        <v>0</v>
      </c>
      <c r="K9641">
        <v>0</v>
      </c>
      <c r="L9641">
        <v>1</v>
      </c>
      <c r="M9641">
        <v>0</v>
      </c>
      <c r="N9641">
        <v>0</v>
      </c>
      <c r="O9641">
        <v>0</v>
      </c>
      <c r="P9641">
        <v>0</v>
      </c>
      <c r="Q9641">
        <v>0</v>
      </c>
    </row>
    <row r="9642" spans="1:17" x14ac:dyDescent="0.2">
      <c r="A9642" t="s">
        <v>26665</v>
      </c>
      <c r="B9642" t="s">
        <v>89</v>
      </c>
      <c r="C9642" t="s">
        <v>117</v>
      </c>
      <c r="D9642" t="s">
        <v>17029</v>
      </c>
      <c r="E9642" t="s">
        <v>81</v>
      </c>
      <c r="F9642" t="s">
        <v>4879</v>
      </c>
      <c r="G9642">
        <v>0</v>
      </c>
      <c r="H9642">
        <v>0</v>
      </c>
      <c r="I9642">
        <v>0</v>
      </c>
      <c r="J9642">
        <v>0</v>
      </c>
      <c r="K9642">
        <v>0</v>
      </c>
      <c r="L9642">
        <v>0</v>
      </c>
      <c r="M9642">
        <v>1</v>
      </c>
      <c r="N9642">
        <v>0</v>
      </c>
      <c r="O9642">
        <v>0</v>
      </c>
      <c r="P9642">
        <v>0</v>
      </c>
      <c r="Q9642">
        <v>0</v>
      </c>
    </row>
    <row r="9643" spans="1:17" x14ac:dyDescent="0.2">
      <c r="A9643" t="s">
        <v>26666</v>
      </c>
      <c r="B9643" t="s">
        <v>89</v>
      </c>
      <c r="C9643" t="s">
        <v>117</v>
      </c>
      <c r="D9643" t="s">
        <v>17029</v>
      </c>
      <c r="E9643" t="s">
        <v>81</v>
      </c>
      <c r="F9643" t="s">
        <v>4881</v>
      </c>
      <c r="G9643">
        <v>0</v>
      </c>
      <c r="H9643">
        <v>1</v>
      </c>
      <c r="I9643">
        <v>0</v>
      </c>
      <c r="J9643">
        <v>0</v>
      </c>
      <c r="K9643">
        <v>0</v>
      </c>
      <c r="L9643">
        <v>1</v>
      </c>
      <c r="M9643">
        <v>0</v>
      </c>
      <c r="N9643">
        <v>0</v>
      </c>
      <c r="O9643">
        <v>0</v>
      </c>
      <c r="P9643">
        <v>0</v>
      </c>
      <c r="Q9643">
        <v>0</v>
      </c>
    </row>
    <row r="9644" spans="1:17" x14ac:dyDescent="0.2">
      <c r="A9644" t="s">
        <v>26667</v>
      </c>
      <c r="B9644" t="s">
        <v>89</v>
      </c>
      <c r="C9644" t="s">
        <v>117</v>
      </c>
      <c r="D9644" t="s">
        <v>17029</v>
      </c>
      <c r="E9644" t="s">
        <v>81</v>
      </c>
      <c r="F9644" t="s">
        <v>4883</v>
      </c>
      <c r="G9644">
        <v>0</v>
      </c>
      <c r="H9644">
        <v>1</v>
      </c>
      <c r="I9644">
        <v>0</v>
      </c>
      <c r="J9644">
        <v>0</v>
      </c>
      <c r="K9644">
        <v>0</v>
      </c>
      <c r="L9644">
        <v>1</v>
      </c>
      <c r="M9644">
        <v>0</v>
      </c>
      <c r="N9644">
        <v>0</v>
      </c>
      <c r="O9644">
        <v>0</v>
      </c>
      <c r="P9644">
        <v>0</v>
      </c>
      <c r="Q9644">
        <v>0</v>
      </c>
    </row>
    <row r="9645" spans="1:17" x14ac:dyDescent="0.2">
      <c r="A9645" t="s">
        <v>26668</v>
      </c>
      <c r="B9645" t="s">
        <v>89</v>
      </c>
      <c r="C9645" t="s">
        <v>117</v>
      </c>
      <c r="D9645" t="s">
        <v>17029</v>
      </c>
      <c r="E9645" t="s">
        <v>81</v>
      </c>
      <c r="F9645" t="s">
        <v>4885</v>
      </c>
      <c r="G9645">
        <v>0</v>
      </c>
      <c r="H9645">
        <v>0</v>
      </c>
      <c r="I9645">
        <v>0</v>
      </c>
      <c r="J9645">
        <v>0</v>
      </c>
      <c r="K9645">
        <v>0</v>
      </c>
      <c r="L9645">
        <v>0</v>
      </c>
      <c r="M9645">
        <v>1</v>
      </c>
      <c r="N9645">
        <v>0</v>
      </c>
      <c r="O9645">
        <v>0</v>
      </c>
      <c r="P9645">
        <v>0</v>
      </c>
      <c r="Q9645">
        <v>0</v>
      </c>
    </row>
    <row r="9646" spans="1:17" x14ac:dyDescent="0.2">
      <c r="A9646" t="s">
        <v>26669</v>
      </c>
      <c r="B9646" t="s">
        <v>89</v>
      </c>
      <c r="C9646" t="s">
        <v>117</v>
      </c>
      <c r="D9646" t="s">
        <v>17029</v>
      </c>
      <c r="E9646" t="s">
        <v>81</v>
      </c>
      <c r="F9646" t="s">
        <v>4887</v>
      </c>
      <c r="G9646">
        <v>0</v>
      </c>
      <c r="H9646">
        <v>1</v>
      </c>
      <c r="I9646">
        <v>0</v>
      </c>
      <c r="J9646">
        <v>0</v>
      </c>
      <c r="K9646">
        <v>0</v>
      </c>
      <c r="L9646">
        <v>1</v>
      </c>
      <c r="M9646">
        <v>0</v>
      </c>
      <c r="N9646">
        <v>0</v>
      </c>
      <c r="O9646">
        <v>0</v>
      </c>
      <c r="P9646">
        <v>0</v>
      </c>
      <c r="Q9646">
        <v>0</v>
      </c>
    </row>
    <row r="9647" spans="1:17" x14ac:dyDescent="0.2">
      <c r="A9647" t="s">
        <v>26670</v>
      </c>
      <c r="B9647" t="s">
        <v>89</v>
      </c>
      <c r="C9647" t="s">
        <v>117</v>
      </c>
      <c r="D9647" t="s">
        <v>17029</v>
      </c>
      <c r="E9647" t="s">
        <v>81</v>
      </c>
      <c r="F9647" t="s">
        <v>4889</v>
      </c>
      <c r="G9647">
        <v>0</v>
      </c>
      <c r="H9647">
        <v>0</v>
      </c>
      <c r="I9647">
        <v>0</v>
      </c>
      <c r="J9647">
        <v>0</v>
      </c>
      <c r="K9647">
        <v>0</v>
      </c>
      <c r="L9647">
        <v>0</v>
      </c>
      <c r="M9647">
        <v>1</v>
      </c>
      <c r="N9647">
        <v>0</v>
      </c>
      <c r="O9647">
        <v>0</v>
      </c>
      <c r="P9647">
        <v>0</v>
      </c>
      <c r="Q9647">
        <v>0</v>
      </c>
    </row>
    <row r="9648" spans="1:17" x14ac:dyDescent="0.2">
      <c r="A9648" t="s">
        <v>26671</v>
      </c>
      <c r="B9648" t="s">
        <v>89</v>
      </c>
      <c r="C9648" t="s">
        <v>117</v>
      </c>
      <c r="D9648" t="s">
        <v>17029</v>
      </c>
      <c r="E9648" t="s">
        <v>81</v>
      </c>
      <c r="F9648" t="s">
        <v>4871</v>
      </c>
      <c r="G9648">
        <v>0</v>
      </c>
      <c r="H9648">
        <v>0</v>
      </c>
      <c r="I9648">
        <v>0</v>
      </c>
      <c r="J9648">
        <v>0</v>
      </c>
      <c r="K9648">
        <v>0</v>
      </c>
      <c r="L9648">
        <v>0</v>
      </c>
      <c r="M9648">
        <v>0</v>
      </c>
      <c r="N9648">
        <v>1</v>
      </c>
      <c r="O9648">
        <v>0</v>
      </c>
      <c r="P9648">
        <v>0</v>
      </c>
      <c r="Q9648">
        <v>1</v>
      </c>
    </row>
    <row r="9649" spans="1:17" x14ac:dyDescent="0.2">
      <c r="A9649" t="s">
        <v>26672</v>
      </c>
      <c r="B9649" t="s">
        <v>89</v>
      </c>
      <c r="C9649" t="s">
        <v>117</v>
      </c>
      <c r="D9649" t="s">
        <v>17029</v>
      </c>
      <c r="E9649" t="s">
        <v>81</v>
      </c>
      <c r="F9649" t="s">
        <v>4873</v>
      </c>
      <c r="G9649">
        <v>0</v>
      </c>
      <c r="H9649">
        <v>0</v>
      </c>
      <c r="I9649">
        <v>0</v>
      </c>
      <c r="J9649">
        <v>0</v>
      </c>
      <c r="K9649">
        <v>0</v>
      </c>
      <c r="L9649">
        <v>0</v>
      </c>
      <c r="M9649">
        <v>0</v>
      </c>
      <c r="N9649">
        <v>1</v>
      </c>
      <c r="O9649">
        <v>0</v>
      </c>
      <c r="P9649">
        <v>0</v>
      </c>
      <c r="Q9649">
        <v>1</v>
      </c>
    </row>
    <row r="9650" spans="1:17" x14ac:dyDescent="0.2">
      <c r="A9650" t="s">
        <v>26673</v>
      </c>
      <c r="B9650" t="s">
        <v>89</v>
      </c>
      <c r="C9650" t="s">
        <v>117</v>
      </c>
      <c r="D9650" t="s">
        <v>17029</v>
      </c>
      <c r="E9650" t="s">
        <v>81</v>
      </c>
      <c r="F9650" t="s">
        <v>17019</v>
      </c>
      <c r="G9650">
        <v>1</v>
      </c>
      <c r="H9650">
        <v>0</v>
      </c>
      <c r="I9650">
        <v>0</v>
      </c>
      <c r="J9650">
        <v>0</v>
      </c>
      <c r="K9650">
        <v>0</v>
      </c>
      <c r="L9650">
        <v>0</v>
      </c>
      <c r="M9650">
        <v>0</v>
      </c>
      <c r="N9650">
        <v>0</v>
      </c>
      <c r="O9650">
        <v>0</v>
      </c>
      <c r="P9650">
        <v>0</v>
      </c>
      <c r="Q9650">
        <v>0</v>
      </c>
    </row>
    <row r="9651" spans="1:17" x14ac:dyDescent="0.2">
      <c r="A9651" t="s">
        <v>26674</v>
      </c>
      <c r="B9651" t="s">
        <v>89</v>
      </c>
      <c r="C9651" t="s">
        <v>118</v>
      </c>
      <c r="D9651" t="s">
        <v>17029</v>
      </c>
      <c r="E9651" t="s">
        <v>79</v>
      </c>
      <c r="F9651" t="s">
        <v>4875</v>
      </c>
      <c r="G9651">
        <v>0</v>
      </c>
      <c r="H9651">
        <v>1</v>
      </c>
      <c r="I9651">
        <v>0</v>
      </c>
      <c r="J9651">
        <v>1</v>
      </c>
      <c r="K9651">
        <v>0</v>
      </c>
      <c r="L9651">
        <v>0</v>
      </c>
      <c r="M9651">
        <v>0</v>
      </c>
      <c r="N9651">
        <v>0</v>
      </c>
      <c r="O9651">
        <v>0</v>
      </c>
      <c r="P9651">
        <v>0</v>
      </c>
      <c r="Q9651">
        <v>0</v>
      </c>
    </row>
    <row r="9652" spans="1:17" x14ac:dyDescent="0.2">
      <c r="A9652" t="s">
        <v>26675</v>
      </c>
      <c r="B9652" t="s">
        <v>89</v>
      </c>
      <c r="C9652" t="s">
        <v>118</v>
      </c>
      <c r="D9652" t="s">
        <v>17029</v>
      </c>
      <c r="E9652" t="s">
        <v>79</v>
      </c>
      <c r="F9652" t="s">
        <v>4877</v>
      </c>
      <c r="G9652">
        <v>0</v>
      </c>
      <c r="H9652">
        <v>1</v>
      </c>
      <c r="I9652">
        <v>0</v>
      </c>
      <c r="J9652">
        <v>1</v>
      </c>
      <c r="K9652">
        <v>0</v>
      </c>
      <c r="L9652">
        <v>0</v>
      </c>
      <c r="M9652">
        <v>0</v>
      </c>
      <c r="N9652">
        <v>0</v>
      </c>
      <c r="O9652">
        <v>0</v>
      </c>
      <c r="P9652">
        <v>0</v>
      </c>
      <c r="Q9652">
        <v>0</v>
      </c>
    </row>
    <row r="9653" spans="1:17" x14ac:dyDescent="0.2">
      <c r="A9653" t="s">
        <v>26676</v>
      </c>
      <c r="B9653" t="s">
        <v>89</v>
      </c>
      <c r="C9653" t="s">
        <v>118</v>
      </c>
      <c r="D9653" t="s">
        <v>17029</v>
      </c>
      <c r="E9653" t="s">
        <v>79</v>
      </c>
      <c r="F9653" t="s">
        <v>4879</v>
      </c>
      <c r="G9653">
        <v>0</v>
      </c>
      <c r="H9653">
        <v>0</v>
      </c>
      <c r="I9653">
        <v>0</v>
      </c>
      <c r="J9653">
        <v>0</v>
      </c>
      <c r="K9653">
        <v>0</v>
      </c>
      <c r="L9653">
        <v>0</v>
      </c>
      <c r="M9653">
        <v>1</v>
      </c>
      <c r="N9653">
        <v>0</v>
      </c>
      <c r="O9653">
        <v>0</v>
      </c>
      <c r="P9653">
        <v>0</v>
      </c>
      <c r="Q9653">
        <v>0</v>
      </c>
    </row>
    <row r="9654" spans="1:17" x14ac:dyDescent="0.2">
      <c r="A9654" t="s">
        <v>26677</v>
      </c>
      <c r="B9654" t="s">
        <v>89</v>
      </c>
      <c r="C9654" t="s">
        <v>118</v>
      </c>
      <c r="D9654" t="s">
        <v>17029</v>
      </c>
      <c r="E9654" t="s">
        <v>79</v>
      </c>
      <c r="F9654" t="s">
        <v>4881</v>
      </c>
      <c r="G9654">
        <v>0</v>
      </c>
      <c r="H9654">
        <v>1</v>
      </c>
      <c r="I9654">
        <v>0</v>
      </c>
      <c r="J9654">
        <v>1</v>
      </c>
      <c r="K9654">
        <v>0</v>
      </c>
      <c r="L9654">
        <v>0</v>
      </c>
      <c r="M9654">
        <v>0</v>
      </c>
      <c r="N9654">
        <v>0</v>
      </c>
      <c r="O9654">
        <v>0</v>
      </c>
      <c r="P9654">
        <v>0</v>
      </c>
      <c r="Q9654">
        <v>0</v>
      </c>
    </row>
    <row r="9655" spans="1:17" x14ac:dyDescent="0.2">
      <c r="A9655" t="s">
        <v>26678</v>
      </c>
      <c r="B9655" t="s">
        <v>89</v>
      </c>
      <c r="C9655" t="s">
        <v>118</v>
      </c>
      <c r="D9655" t="s">
        <v>17029</v>
      </c>
      <c r="E9655" t="s">
        <v>79</v>
      </c>
      <c r="F9655" t="s">
        <v>4883</v>
      </c>
      <c r="G9655">
        <v>0</v>
      </c>
      <c r="H9655">
        <v>1</v>
      </c>
      <c r="I9655">
        <v>0</v>
      </c>
      <c r="J9655">
        <v>1</v>
      </c>
      <c r="K9655">
        <v>0</v>
      </c>
      <c r="L9655">
        <v>0</v>
      </c>
      <c r="M9655">
        <v>0</v>
      </c>
      <c r="N9655">
        <v>0</v>
      </c>
      <c r="O9655">
        <v>0</v>
      </c>
      <c r="P9655">
        <v>0</v>
      </c>
      <c r="Q9655">
        <v>0</v>
      </c>
    </row>
    <row r="9656" spans="1:17" x14ac:dyDescent="0.2">
      <c r="A9656" t="s">
        <v>26679</v>
      </c>
      <c r="B9656" t="s">
        <v>89</v>
      </c>
      <c r="C9656" t="s">
        <v>118</v>
      </c>
      <c r="D9656" t="s">
        <v>17029</v>
      </c>
      <c r="E9656" t="s">
        <v>79</v>
      </c>
      <c r="F9656" t="s">
        <v>4885</v>
      </c>
      <c r="G9656">
        <v>0</v>
      </c>
      <c r="H9656">
        <v>0</v>
      </c>
      <c r="I9656">
        <v>0</v>
      </c>
      <c r="J9656">
        <v>0</v>
      </c>
      <c r="K9656">
        <v>0</v>
      </c>
      <c r="L9656">
        <v>0</v>
      </c>
      <c r="M9656">
        <v>1</v>
      </c>
      <c r="N9656">
        <v>0</v>
      </c>
      <c r="O9656">
        <v>0</v>
      </c>
      <c r="P9656">
        <v>0</v>
      </c>
      <c r="Q9656">
        <v>0</v>
      </c>
    </row>
    <row r="9657" spans="1:17" x14ac:dyDescent="0.2">
      <c r="A9657" t="s">
        <v>26680</v>
      </c>
      <c r="B9657" t="s">
        <v>89</v>
      </c>
      <c r="C9657" t="s">
        <v>118</v>
      </c>
      <c r="D9657" t="s">
        <v>17029</v>
      </c>
      <c r="E9657" t="s">
        <v>79</v>
      </c>
      <c r="F9657" t="s">
        <v>4887</v>
      </c>
      <c r="G9657">
        <v>0</v>
      </c>
      <c r="H9657">
        <v>1</v>
      </c>
      <c r="I9657">
        <v>0</v>
      </c>
      <c r="J9657">
        <v>1</v>
      </c>
      <c r="K9657">
        <v>0</v>
      </c>
      <c r="L9657">
        <v>0</v>
      </c>
      <c r="M9657">
        <v>0</v>
      </c>
      <c r="N9657">
        <v>0</v>
      </c>
      <c r="O9657">
        <v>0</v>
      </c>
      <c r="P9657">
        <v>0</v>
      </c>
      <c r="Q9657">
        <v>0</v>
      </c>
    </row>
    <row r="9658" spans="1:17" x14ac:dyDescent="0.2">
      <c r="A9658" t="s">
        <v>26681</v>
      </c>
      <c r="B9658" t="s">
        <v>89</v>
      </c>
      <c r="C9658" t="s">
        <v>118</v>
      </c>
      <c r="D9658" t="s">
        <v>17029</v>
      </c>
      <c r="E9658" t="s">
        <v>79</v>
      </c>
      <c r="F9658" t="s">
        <v>4889</v>
      </c>
      <c r="G9658">
        <v>0</v>
      </c>
      <c r="H9658">
        <v>0</v>
      </c>
      <c r="I9658">
        <v>0</v>
      </c>
      <c r="J9658">
        <v>0</v>
      </c>
      <c r="K9658">
        <v>0</v>
      </c>
      <c r="L9658">
        <v>0</v>
      </c>
      <c r="M9658">
        <v>1</v>
      </c>
      <c r="N9658">
        <v>0</v>
      </c>
      <c r="O9658">
        <v>0</v>
      </c>
      <c r="P9658">
        <v>0</v>
      </c>
      <c r="Q9658">
        <v>0</v>
      </c>
    </row>
    <row r="9659" spans="1:17" x14ac:dyDescent="0.2">
      <c r="A9659" t="s">
        <v>26682</v>
      </c>
      <c r="B9659" t="s">
        <v>89</v>
      </c>
      <c r="C9659" t="s">
        <v>118</v>
      </c>
      <c r="D9659" t="s">
        <v>17029</v>
      </c>
      <c r="E9659" t="s">
        <v>79</v>
      </c>
      <c r="F9659" t="s">
        <v>4871</v>
      </c>
      <c r="G9659">
        <v>0</v>
      </c>
      <c r="H9659">
        <v>0</v>
      </c>
      <c r="I9659">
        <v>0</v>
      </c>
      <c r="J9659">
        <v>0</v>
      </c>
      <c r="K9659">
        <v>0</v>
      </c>
      <c r="L9659">
        <v>0</v>
      </c>
      <c r="M9659">
        <v>0</v>
      </c>
      <c r="N9659">
        <v>1</v>
      </c>
      <c r="O9659">
        <v>1</v>
      </c>
      <c r="P9659">
        <v>0</v>
      </c>
      <c r="Q9659">
        <v>0</v>
      </c>
    </row>
    <row r="9660" spans="1:17" x14ac:dyDescent="0.2">
      <c r="A9660" t="s">
        <v>26683</v>
      </c>
      <c r="B9660" t="s">
        <v>89</v>
      </c>
      <c r="C9660" t="s">
        <v>118</v>
      </c>
      <c r="D9660" t="s">
        <v>17029</v>
      </c>
      <c r="E9660" t="s">
        <v>79</v>
      </c>
      <c r="F9660" t="s">
        <v>4873</v>
      </c>
      <c r="G9660">
        <v>0</v>
      </c>
      <c r="H9660">
        <v>0</v>
      </c>
      <c r="I9660">
        <v>0</v>
      </c>
      <c r="J9660">
        <v>0</v>
      </c>
      <c r="K9660">
        <v>0</v>
      </c>
      <c r="L9660">
        <v>0</v>
      </c>
      <c r="M9660">
        <v>0</v>
      </c>
      <c r="N9660">
        <v>1</v>
      </c>
      <c r="O9660">
        <v>1</v>
      </c>
      <c r="P9660">
        <v>0</v>
      </c>
      <c r="Q9660">
        <v>0</v>
      </c>
    </row>
    <row r="9661" spans="1:17" x14ac:dyDescent="0.2">
      <c r="A9661" t="s">
        <v>26684</v>
      </c>
      <c r="B9661" t="s">
        <v>89</v>
      </c>
      <c r="C9661" t="s">
        <v>118</v>
      </c>
      <c r="D9661" t="s">
        <v>17029</v>
      </c>
      <c r="E9661" t="s">
        <v>79</v>
      </c>
      <c r="F9661" t="s">
        <v>17019</v>
      </c>
      <c r="G9661">
        <v>1</v>
      </c>
      <c r="H9661">
        <v>0</v>
      </c>
      <c r="I9661">
        <v>0</v>
      </c>
      <c r="J9661">
        <v>0</v>
      </c>
      <c r="K9661">
        <v>0</v>
      </c>
      <c r="L9661">
        <v>0</v>
      </c>
      <c r="M9661">
        <v>0</v>
      </c>
      <c r="N9661">
        <v>0</v>
      </c>
      <c r="O9661">
        <v>0</v>
      </c>
      <c r="P9661">
        <v>0</v>
      </c>
      <c r="Q9661">
        <v>0</v>
      </c>
    </row>
    <row r="9662" spans="1:17" x14ac:dyDescent="0.2">
      <c r="A9662" t="s">
        <v>26685</v>
      </c>
      <c r="B9662" t="s">
        <v>89</v>
      </c>
      <c r="C9662" t="s">
        <v>118</v>
      </c>
      <c r="D9662" t="s">
        <v>17029</v>
      </c>
      <c r="E9662" t="s">
        <v>81</v>
      </c>
      <c r="F9662" t="s">
        <v>4875</v>
      </c>
      <c r="G9662">
        <v>0</v>
      </c>
      <c r="H9662">
        <v>1</v>
      </c>
      <c r="I9662">
        <v>0</v>
      </c>
      <c r="J9662">
        <v>1</v>
      </c>
      <c r="K9662">
        <v>0</v>
      </c>
      <c r="L9662">
        <v>0</v>
      </c>
      <c r="M9662">
        <v>0</v>
      </c>
      <c r="N9662">
        <v>0</v>
      </c>
      <c r="O9662">
        <v>0</v>
      </c>
      <c r="P9662">
        <v>0</v>
      </c>
      <c r="Q9662">
        <v>0</v>
      </c>
    </row>
    <row r="9663" spans="1:17" x14ac:dyDescent="0.2">
      <c r="A9663" t="s">
        <v>26686</v>
      </c>
      <c r="B9663" t="s">
        <v>89</v>
      </c>
      <c r="C9663" t="s">
        <v>118</v>
      </c>
      <c r="D9663" t="s">
        <v>17029</v>
      </c>
      <c r="E9663" t="s">
        <v>81</v>
      </c>
      <c r="F9663" t="s">
        <v>4877</v>
      </c>
      <c r="G9663">
        <v>0</v>
      </c>
      <c r="H9663">
        <v>1</v>
      </c>
      <c r="I9663">
        <v>0</v>
      </c>
      <c r="J9663">
        <v>1</v>
      </c>
      <c r="K9663">
        <v>0</v>
      </c>
      <c r="L9663">
        <v>0</v>
      </c>
      <c r="M9663">
        <v>0</v>
      </c>
      <c r="N9663">
        <v>0</v>
      </c>
      <c r="O9663">
        <v>0</v>
      </c>
      <c r="P9663">
        <v>0</v>
      </c>
      <c r="Q9663">
        <v>0</v>
      </c>
    </row>
    <row r="9664" spans="1:17" x14ac:dyDescent="0.2">
      <c r="A9664" t="s">
        <v>26687</v>
      </c>
      <c r="B9664" t="s">
        <v>89</v>
      </c>
      <c r="C9664" t="s">
        <v>118</v>
      </c>
      <c r="D9664" t="s">
        <v>17029</v>
      </c>
      <c r="E9664" t="s">
        <v>81</v>
      </c>
      <c r="F9664" t="s">
        <v>4879</v>
      </c>
      <c r="G9664">
        <v>0</v>
      </c>
      <c r="H9664">
        <v>0</v>
      </c>
      <c r="I9664">
        <v>0</v>
      </c>
      <c r="J9664">
        <v>0</v>
      </c>
      <c r="K9664">
        <v>0</v>
      </c>
      <c r="L9664">
        <v>0</v>
      </c>
      <c r="M9664">
        <v>1</v>
      </c>
      <c r="N9664">
        <v>0</v>
      </c>
      <c r="O9664">
        <v>0</v>
      </c>
      <c r="P9664">
        <v>0</v>
      </c>
      <c r="Q9664">
        <v>0</v>
      </c>
    </row>
    <row r="9665" spans="1:17" x14ac:dyDescent="0.2">
      <c r="A9665" t="s">
        <v>26688</v>
      </c>
      <c r="B9665" t="s">
        <v>89</v>
      </c>
      <c r="C9665" t="s">
        <v>118</v>
      </c>
      <c r="D9665" t="s">
        <v>17029</v>
      </c>
      <c r="E9665" t="s">
        <v>81</v>
      </c>
      <c r="F9665" t="s">
        <v>4881</v>
      </c>
      <c r="G9665">
        <v>0</v>
      </c>
      <c r="H9665">
        <v>1</v>
      </c>
      <c r="I9665">
        <v>0</v>
      </c>
      <c r="J9665">
        <v>1</v>
      </c>
      <c r="K9665">
        <v>0</v>
      </c>
      <c r="L9665">
        <v>0</v>
      </c>
      <c r="M9665">
        <v>0</v>
      </c>
      <c r="N9665">
        <v>0</v>
      </c>
      <c r="O9665">
        <v>0</v>
      </c>
      <c r="P9665">
        <v>0</v>
      </c>
      <c r="Q9665">
        <v>0</v>
      </c>
    </row>
    <row r="9666" spans="1:17" x14ac:dyDescent="0.2">
      <c r="A9666" t="s">
        <v>26689</v>
      </c>
      <c r="B9666" t="s">
        <v>89</v>
      </c>
      <c r="C9666" t="s">
        <v>118</v>
      </c>
      <c r="D9666" t="s">
        <v>17029</v>
      </c>
      <c r="E9666" t="s">
        <v>81</v>
      </c>
      <c r="F9666" t="s">
        <v>4883</v>
      </c>
      <c r="G9666">
        <v>0</v>
      </c>
      <c r="H9666">
        <v>1</v>
      </c>
      <c r="I9666">
        <v>0</v>
      </c>
      <c r="J9666">
        <v>1</v>
      </c>
      <c r="K9666">
        <v>0</v>
      </c>
      <c r="L9666">
        <v>0</v>
      </c>
      <c r="M9666">
        <v>0</v>
      </c>
      <c r="N9666">
        <v>0</v>
      </c>
      <c r="O9666">
        <v>0</v>
      </c>
      <c r="P9666">
        <v>0</v>
      </c>
      <c r="Q9666">
        <v>0</v>
      </c>
    </row>
    <row r="9667" spans="1:17" x14ac:dyDescent="0.2">
      <c r="A9667" t="s">
        <v>26690</v>
      </c>
      <c r="B9667" t="s">
        <v>89</v>
      </c>
      <c r="C9667" t="s">
        <v>118</v>
      </c>
      <c r="D9667" t="s">
        <v>17029</v>
      </c>
      <c r="E9667" t="s">
        <v>81</v>
      </c>
      <c r="F9667" t="s">
        <v>4885</v>
      </c>
      <c r="G9667">
        <v>0</v>
      </c>
      <c r="H9667">
        <v>0</v>
      </c>
      <c r="I9667">
        <v>0</v>
      </c>
      <c r="J9667">
        <v>0</v>
      </c>
      <c r="K9667">
        <v>0</v>
      </c>
      <c r="L9667">
        <v>0</v>
      </c>
      <c r="M9667">
        <v>1</v>
      </c>
      <c r="N9667">
        <v>0</v>
      </c>
      <c r="O9667">
        <v>0</v>
      </c>
      <c r="P9667">
        <v>0</v>
      </c>
      <c r="Q9667">
        <v>0</v>
      </c>
    </row>
    <row r="9668" spans="1:17" x14ac:dyDescent="0.2">
      <c r="A9668" t="s">
        <v>26691</v>
      </c>
      <c r="B9668" t="s">
        <v>89</v>
      </c>
      <c r="C9668" t="s">
        <v>118</v>
      </c>
      <c r="D9668" t="s">
        <v>17029</v>
      </c>
      <c r="E9668" t="s">
        <v>81</v>
      </c>
      <c r="F9668" t="s">
        <v>4887</v>
      </c>
      <c r="G9668">
        <v>0</v>
      </c>
      <c r="H9668">
        <v>1</v>
      </c>
      <c r="I9668">
        <v>0</v>
      </c>
      <c r="J9668">
        <v>1</v>
      </c>
      <c r="K9668">
        <v>0</v>
      </c>
      <c r="L9668">
        <v>0</v>
      </c>
      <c r="M9668">
        <v>0</v>
      </c>
      <c r="N9668">
        <v>0</v>
      </c>
      <c r="O9668">
        <v>0</v>
      </c>
      <c r="P9668">
        <v>0</v>
      </c>
      <c r="Q9668">
        <v>0</v>
      </c>
    </row>
    <row r="9669" spans="1:17" x14ac:dyDescent="0.2">
      <c r="A9669" t="s">
        <v>26692</v>
      </c>
      <c r="B9669" t="s">
        <v>89</v>
      </c>
      <c r="C9669" t="s">
        <v>118</v>
      </c>
      <c r="D9669" t="s">
        <v>17029</v>
      </c>
      <c r="E9669" t="s">
        <v>81</v>
      </c>
      <c r="F9669" t="s">
        <v>4889</v>
      </c>
      <c r="G9669">
        <v>0</v>
      </c>
      <c r="H9669">
        <v>0</v>
      </c>
      <c r="I9669">
        <v>0</v>
      </c>
      <c r="J9669">
        <v>0</v>
      </c>
      <c r="K9669">
        <v>0</v>
      </c>
      <c r="L9669">
        <v>0</v>
      </c>
      <c r="M9669">
        <v>1</v>
      </c>
      <c r="N9669">
        <v>0</v>
      </c>
      <c r="O9669">
        <v>0</v>
      </c>
      <c r="P9669">
        <v>0</v>
      </c>
      <c r="Q9669">
        <v>0</v>
      </c>
    </row>
    <row r="9670" spans="1:17" x14ac:dyDescent="0.2">
      <c r="A9670" t="s">
        <v>26693</v>
      </c>
      <c r="B9670" t="s">
        <v>89</v>
      </c>
      <c r="C9670" t="s">
        <v>118</v>
      </c>
      <c r="D9670" t="s">
        <v>17029</v>
      </c>
      <c r="E9670" t="s">
        <v>81</v>
      </c>
      <c r="F9670" t="s">
        <v>4871</v>
      </c>
      <c r="G9670">
        <v>0</v>
      </c>
      <c r="H9670">
        <v>0</v>
      </c>
      <c r="I9670">
        <v>0</v>
      </c>
      <c r="J9670">
        <v>0</v>
      </c>
      <c r="K9670">
        <v>0</v>
      </c>
      <c r="L9670">
        <v>0</v>
      </c>
      <c r="M9670">
        <v>0</v>
      </c>
      <c r="N9670">
        <v>1</v>
      </c>
      <c r="O9670">
        <v>1</v>
      </c>
      <c r="P9670">
        <v>0</v>
      </c>
      <c r="Q9670">
        <v>0</v>
      </c>
    </row>
    <row r="9671" spans="1:17" x14ac:dyDescent="0.2">
      <c r="A9671" t="s">
        <v>26694</v>
      </c>
      <c r="B9671" t="s">
        <v>89</v>
      </c>
      <c r="C9671" t="s">
        <v>118</v>
      </c>
      <c r="D9671" t="s">
        <v>17029</v>
      </c>
      <c r="E9671" t="s">
        <v>81</v>
      </c>
      <c r="F9671" t="s">
        <v>4873</v>
      </c>
      <c r="G9671">
        <v>0</v>
      </c>
      <c r="H9671">
        <v>0</v>
      </c>
      <c r="I9671">
        <v>0</v>
      </c>
      <c r="J9671">
        <v>0</v>
      </c>
      <c r="K9671">
        <v>0</v>
      </c>
      <c r="L9671">
        <v>0</v>
      </c>
      <c r="M9671">
        <v>0</v>
      </c>
      <c r="N9671">
        <v>0</v>
      </c>
      <c r="O9671">
        <v>0</v>
      </c>
      <c r="P9671">
        <v>0</v>
      </c>
      <c r="Q9671">
        <v>0</v>
      </c>
    </row>
    <row r="9672" spans="1:17" x14ac:dyDescent="0.2">
      <c r="A9672" t="s">
        <v>26695</v>
      </c>
      <c r="B9672" t="s">
        <v>89</v>
      </c>
      <c r="C9672" t="s">
        <v>118</v>
      </c>
      <c r="D9672" t="s">
        <v>17029</v>
      </c>
      <c r="E9672" t="s">
        <v>81</v>
      </c>
      <c r="F9672" t="s">
        <v>17019</v>
      </c>
      <c r="G9672">
        <v>1</v>
      </c>
      <c r="H9672">
        <v>0</v>
      </c>
      <c r="I9672">
        <v>0</v>
      </c>
      <c r="J9672">
        <v>0</v>
      </c>
      <c r="K9672">
        <v>0</v>
      </c>
      <c r="L9672">
        <v>0</v>
      </c>
      <c r="M9672">
        <v>0</v>
      </c>
      <c r="N9672">
        <v>0</v>
      </c>
      <c r="O9672">
        <v>0</v>
      </c>
      <c r="P9672">
        <v>0</v>
      </c>
      <c r="Q9672">
        <v>0</v>
      </c>
    </row>
    <row r="9673" spans="1:17" x14ac:dyDescent="0.2">
      <c r="A9673" t="s">
        <v>26696</v>
      </c>
      <c r="B9673" t="s">
        <v>89</v>
      </c>
      <c r="C9673" t="s">
        <v>119</v>
      </c>
      <c r="D9673" t="s">
        <v>17029</v>
      </c>
      <c r="E9673" t="s">
        <v>79</v>
      </c>
      <c r="F9673" t="s">
        <v>4875</v>
      </c>
      <c r="G9673">
        <v>0</v>
      </c>
      <c r="H9673">
        <v>1</v>
      </c>
      <c r="I9673">
        <v>0</v>
      </c>
      <c r="J9673">
        <v>1</v>
      </c>
      <c r="K9673">
        <v>0</v>
      </c>
      <c r="L9673">
        <v>0</v>
      </c>
      <c r="M9673">
        <v>0</v>
      </c>
      <c r="N9673">
        <v>0</v>
      </c>
      <c r="O9673">
        <v>0</v>
      </c>
      <c r="P9673">
        <v>0</v>
      </c>
      <c r="Q9673">
        <v>0</v>
      </c>
    </row>
    <row r="9674" spans="1:17" x14ac:dyDescent="0.2">
      <c r="A9674" t="s">
        <v>26697</v>
      </c>
      <c r="B9674" t="s">
        <v>89</v>
      </c>
      <c r="C9674" t="s">
        <v>119</v>
      </c>
      <c r="D9674" t="s">
        <v>17029</v>
      </c>
      <c r="E9674" t="s">
        <v>79</v>
      </c>
      <c r="F9674" t="s">
        <v>4877</v>
      </c>
      <c r="G9674">
        <v>0</v>
      </c>
      <c r="H9674">
        <v>1</v>
      </c>
      <c r="I9674">
        <v>0</v>
      </c>
      <c r="J9674">
        <v>1</v>
      </c>
      <c r="K9674">
        <v>0</v>
      </c>
      <c r="L9674">
        <v>0</v>
      </c>
      <c r="M9674">
        <v>0</v>
      </c>
      <c r="N9674">
        <v>0</v>
      </c>
      <c r="O9674">
        <v>0</v>
      </c>
      <c r="P9674">
        <v>0</v>
      </c>
      <c r="Q9674">
        <v>0</v>
      </c>
    </row>
    <row r="9675" spans="1:17" x14ac:dyDescent="0.2">
      <c r="A9675" t="s">
        <v>26698</v>
      </c>
      <c r="B9675" t="s">
        <v>89</v>
      </c>
      <c r="C9675" t="s">
        <v>119</v>
      </c>
      <c r="D9675" t="s">
        <v>17029</v>
      </c>
      <c r="E9675" t="s">
        <v>79</v>
      </c>
      <c r="F9675" t="s">
        <v>4879</v>
      </c>
      <c r="G9675">
        <v>0</v>
      </c>
      <c r="H9675">
        <v>0</v>
      </c>
      <c r="I9675">
        <v>0</v>
      </c>
      <c r="J9675">
        <v>0</v>
      </c>
      <c r="K9675">
        <v>0</v>
      </c>
      <c r="L9675">
        <v>0</v>
      </c>
      <c r="M9675">
        <v>1</v>
      </c>
      <c r="N9675">
        <v>0</v>
      </c>
      <c r="O9675">
        <v>0</v>
      </c>
      <c r="P9675">
        <v>0</v>
      </c>
      <c r="Q9675">
        <v>0</v>
      </c>
    </row>
    <row r="9676" spans="1:17" x14ac:dyDescent="0.2">
      <c r="A9676" t="s">
        <v>26699</v>
      </c>
      <c r="B9676" t="s">
        <v>89</v>
      </c>
      <c r="C9676" t="s">
        <v>119</v>
      </c>
      <c r="D9676" t="s">
        <v>17029</v>
      </c>
      <c r="E9676" t="s">
        <v>79</v>
      </c>
      <c r="F9676" t="s">
        <v>4881</v>
      </c>
      <c r="G9676">
        <v>0</v>
      </c>
      <c r="H9676">
        <v>1</v>
      </c>
      <c r="I9676">
        <v>0</v>
      </c>
      <c r="J9676">
        <v>1</v>
      </c>
      <c r="K9676">
        <v>0</v>
      </c>
      <c r="L9676">
        <v>0</v>
      </c>
      <c r="M9676">
        <v>0</v>
      </c>
      <c r="N9676">
        <v>0</v>
      </c>
      <c r="O9676">
        <v>0</v>
      </c>
      <c r="P9676">
        <v>0</v>
      </c>
      <c r="Q9676">
        <v>0</v>
      </c>
    </row>
    <row r="9677" spans="1:17" x14ac:dyDescent="0.2">
      <c r="A9677" t="s">
        <v>26700</v>
      </c>
      <c r="B9677" t="s">
        <v>89</v>
      </c>
      <c r="C9677" t="s">
        <v>119</v>
      </c>
      <c r="D9677" t="s">
        <v>17029</v>
      </c>
      <c r="E9677" t="s">
        <v>79</v>
      </c>
      <c r="F9677" t="s">
        <v>4883</v>
      </c>
      <c r="G9677">
        <v>0</v>
      </c>
      <c r="H9677">
        <v>1</v>
      </c>
      <c r="I9677">
        <v>0</v>
      </c>
      <c r="J9677">
        <v>1</v>
      </c>
      <c r="K9677">
        <v>0</v>
      </c>
      <c r="L9677">
        <v>0</v>
      </c>
      <c r="M9677">
        <v>0</v>
      </c>
      <c r="N9677">
        <v>0</v>
      </c>
      <c r="O9677">
        <v>0</v>
      </c>
      <c r="P9677">
        <v>0</v>
      </c>
      <c r="Q9677">
        <v>0</v>
      </c>
    </row>
    <row r="9678" spans="1:17" x14ac:dyDescent="0.2">
      <c r="A9678" t="s">
        <v>26701</v>
      </c>
      <c r="B9678" t="s">
        <v>89</v>
      </c>
      <c r="C9678" t="s">
        <v>119</v>
      </c>
      <c r="D9678" t="s">
        <v>17029</v>
      </c>
      <c r="E9678" t="s">
        <v>79</v>
      </c>
      <c r="F9678" t="s">
        <v>4885</v>
      </c>
      <c r="G9678">
        <v>0</v>
      </c>
      <c r="H9678">
        <v>0</v>
      </c>
      <c r="I9678">
        <v>0</v>
      </c>
      <c r="J9678">
        <v>0</v>
      </c>
      <c r="K9678">
        <v>0</v>
      </c>
      <c r="L9678">
        <v>0</v>
      </c>
      <c r="M9678">
        <v>1</v>
      </c>
      <c r="N9678">
        <v>0</v>
      </c>
      <c r="O9678">
        <v>0</v>
      </c>
      <c r="P9678">
        <v>0</v>
      </c>
      <c r="Q9678">
        <v>0</v>
      </c>
    </row>
    <row r="9679" spans="1:17" x14ac:dyDescent="0.2">
      <c r="A9679" t="s">
        <v>26702</v>
      </c>
      <c r="B9679" t="s">
        <v>89</v>
      </c>
      <c r="C9679" t="s">
        <v>119</v>
      </c>
      <c r="D9679" t="s">
        <v>17029</v>
      </c>
      <c r="E9679" t="s">
        <v>79</v>
      </c>
      <c r="F9679" t="s">
        <v>4887</v>
      </c>
      <c r="G9679">
        <v>0</v>
      </c>
      <c r="H9679">
        <v>1</v>
      </c>
      <c r="I9679">
        <v>0</v>
      </c>
      <c r="J9679">
        <v>1</v>
      </c>
      <c r="K9679">
        <v>0</v>
      </c>
      <c r="L9679">
        <v>0</v>
      </c>
      <c r="M9679">
        <v>0</v>
      </c>
      <c r="N9679">
        <v>0</v>
      </c>
      <c r="O9679">
        <v>0</v>
      </c>
      <c r="P9679">
        <v>0</v>
      </c>
      <c r="Q9679">
        <v>0</v>
      </c>
    </row>
    <row r="9680" spans="1:17" x14ac:dyDescent="0.2">
      <c r="A9680" t="s">
        <v>26703</v>
      </c>
      <c r="B9680" t="s">
        <v>89</v>
      </c>
      <c r="C9680" t="s">
        <v>119</v>
      </c>
      <c r="D9680" t="s">
        <v>17029</v>
      </c>
      <c r="E9680" t="s">
        <v>79</v>
      </c>
      <c r="F9680" t="s">
        <v>4889</v>
      </c>
      <c r="G9680">
        <v>0</v>
      </c>
      <c r="H9680">
        <v>0</v>
      </c>
      <c r="I9680">
        <v>0</v>
      </c>
      <c r="J9680">
        <v>0</v>
      </c>
      <c r="K9680">
        <v>0</v>
      </c>
      <c r="L9680">
        <v>0</v>
      </c>
      <c r="M9680">
        <v>1</v>
      </c>
      <c r="N9680">
        <v>0</v>
      </c>
      <c r="O9680">
        <v>0</v>
      </c>
      <c r="P9680">
        <v>0</v>
      </c>
      <c r="Q9680">
        <v>0</v>
      </c>
    </row>
    <row r="9681" spans="1:17" x14ac:dyDescent="0.2">
      <c r="A9681" t="s">
        <v>26704</v>
      </c>
      <c r="B9681" t="s">
        <v>89</v>
      </c>
      <c r="C9681" t="s">
        <v>119</v>
      </c>
      <c r="D9681" t="s">
        <v>17029</v>
      </c>
      <c r="E9681" t="s">
        <v>79</v>
      </c>
      <c r="F9681" t="s">
        <v>4871</v>
      </c>
      <c r="G9681">
        <v>0</v>
      </c>
      <c r="H9681">
        <v>0</v>
      </c>
      <c r="I9681">
        <v>0</v>
      </c>
      <c r="J9681">
        <v>0</v>
      </c>
      <c r="K9681">
        <v>0</v>
      </c>
      <c r="L9681">
        <v>0</v>
      </c>
      <c r="M9681">
        <v>0</v>
      </c>
      <c r="N9681">
        <v>1</v>
      </c>
      <c r="O9681">
        <v>1</v>
      </c>
      <c r="P9681">
        <v>0</v>
      </c>
      <c r="Q9681">
        <v>0</v>
      </c>
    </row>
    <row r="9682" spans="1:17" x14ac:dyDescent="0.2">
      <c r="A9682" t="s">
        <v>26705</v>
      </c>
      <c r="B9682" t="s">
        <v>89</v>
      </c>
      <c r="C9682" t="s">
        <v>119</v>
      </c>
      <c r="D9682" t="s">
        <v>17029</v>
      </c>
      <c r="E9682" t="s">
        <v>79</v>
      </c>
      <c r="F9682" t="s">
        <v>4873</v>
      </c>
      <c r="G9682">
        <v>0</v>
      </c>
      <c r="H9682">
        <v>0</v>
      </c>
      <c r="I9682">
        <v>0</v>
      </c>
      <c r="J9682">
        <v>0</v>
      </c>
      <c r="K9682">
        <v>0</v>
      </c>
      <c r="L9682">
        <v>0</v>
      </c>
      <c r="M9682">
        <v>0</v>
      </c>
      <c r="N9682">
        <v>1</v>
      </c>
      <c r="O9682">
        <v>1</v>
      </c>
      <c r="P9682">
        <v>0</v>
      </c>
      <c r="Q9682">
        <v>0</v>
      </c>
    </row>
    <row r="9683" spans="1:17" x14ac:dyDescent="0.2">
      <c r="A9683" t="s">
        <v>26706</v>
      </c>
      <c r="B9683" t="s">
        <v>89</v>
      </c>
      <c r="C9683" t="s">
        <v>119</v>
      </c>
      <c r="D9683" t="s">
        <v>17029</v>
      </c>
      <c r="E9683" t="s">
        <v>79</v>
      </c>
      <c r="F9683" t="s">
        <v>17019</v>
      </c>
      <c r="G9683">
        <v>1</v>
      </c>
      <c r="H9683">
        <v>0</v>
      </c>
      <c r="I9683">
        <v>0</v>
      </c>
      <c r="J9683">
        <v>0</v>
      </c>
      <c r="K9683">
        <v>0</v>
      </c>
      <c r="L9683">
        <v>0</v>
      </c>
      <c r="M9683">
        <v>0</v>
      </c>
      <c r="N9683">
        <v>0</v>
      </c>
      <c r="O9683">
        <v>0</v>
      </c>
      <c r="P9683">
        <v>0</v>
      </c>
      <c r="Q9683">
        <v>0</v>
      </c>
    </row>
    <row r="9684" spans="1:17" x14ac:dyDescent="0.2">
      <c r="A9684" t="s">
        <v>26707</v>
      </c>
      <c r="B9684" t="s">
        <v>89</v>
      </c>
      <c r="C9684" t="s">
        <v>119</v>
      </c>
      <c r="D9684" t="s">
        <v>17029</v>
      </c>
      <c r="E9684" t="s">
        <v>81</v>
      </c>
      <c r="F9684" t="s">
        <v>4875</v>
      </c>
      <c r="G9684">
        <v>0</v>
      </c>
      <c r="H9684">
        <v>1</v>
      </c>
      <c r="I9684">
        <v>1</v>
      </c>
      <c r="J9684">
        <v>0</v>
      </c>
      <c r="K9684">
        <v>0</v>
      </c>
      <c r="L9684">
        <v>0</v>
      </c>
      <c r="M9684">
        <v>0</v>
      </c>
      <c r="N9684">
        <v>0</v>
      </c>
      <c r="O9684">
        <v>0</v>
      </c>
      <c r="P9684">
        <v>0</v>
      </c>
      <c r="Q9684">
        <v>0</v>
      </c>
    </row>
    <row r="9685" spans="1:17" x14ac:dyDescent="0.2">
      <c r="A9685" t="s">
        <v>26708</v>
      </c>
      <c r="B9685" t="s">
        <v>89</v>
      </c>
      <c r="C9685" t="s">
        <v>119</v>
      </c>
      <c r="D9685" t="s">
        <v>17029</v>
      </c>
      <c r="E9685" t="s">
        <v>81</v>
      </c>
      <c r="F9685" t="s">
        <v>4877</v>
      </c>
      <c r="G9685">
        <v>0</v>
      </c>
      <c r="H9685">
        <v>1</v>
      </c>
      <c r="I9685">
        <v>0</v>
      </c>
      <c r="J9685">
        <v>1</v>
      </c>
      <c r="K9685">
        <v>0</v>
      </c>
      <c r="L9685">
        <v>0</v>
      </c>
      <c r="M9685">
        <v>0</v>
      </c>
      <c r="N9685">
        <v>0</v>
      </c>
      <c r="O9685">
        <v>0</v>
      </c>
      <c r="P9685">
        <v>0</v>
      </c>
      <c r="Q9685">
        <v>0</v>
      </c>
    </row>
    <row r="9686" spans="1:17" x14ac:dyDescent="0.2">
      <c r="A9686" t="s">
        <v>26709</v>
      </c>
      <c r="B9686" t="s">
        <v>89</v>
      </c>
      <c r="C9686" t="s">
        <v>119</v>
      </c>
      <c r="D9686" t="s">
        <v>17029</v>
      </c>
      <c r="E9686" t="s">
        <v>81</v>
      </c>
      <c r="F9686" t="s">
        <v>4879</v>
      </c>
      <c r="G9686">
        <v>0</v>
      </c>
      <c r="H9686">
        <v>0</v>
      </c>
      <c r="I9686">
        <v>0</v>
      </c>
      <c r="J9686">
        <v>0</v>
      </c>
      <c r="K9686">
        <v>0</v>
      </c>
      <c r="L9686">
        <v>0</v>
      </c>
      <c r="M9686">
        <v>1</v>
      </c>
      <c r="N9686">
        <v>0</v>
      </c>
      <c r="O9686">
        <v>0</v>
      </c>
      <c r="P9686">
        <v>0</v>
      </c>
      <c r="Q9686">
        <v>0</v>
      </c>
    </row>
    <row r="9687" spans="1:17" x14ac:dyDescent="0.2">
      <c r="A9687" t="s">
        <v>26710</v>
      </c>
      <c r="B9687" t="s">
        <v>89</v>
      </c>
      <c r="C9687" t="s">
        <v>119</v>
      </c>
      <c r="D9687" t="s">
        <v>17029</v>
      </c>
      <c r="E9687" t="s">
        <v>81</v>
      </c>
      <c r="F9687" t="s">
        <v>4881</v>
      </c>
      <c r="G9687">
        <v>0</v>
      </c>
      <c r="H9687">
        <v>1</v>
      </c>
      <c r="I9687">
        <v>0</v>
      </c>
      <c r="J9687">
        <v>1</v>
      </c>
      <c r="K9687">
        <v>0</v>
      </c>
      <c r="L9687">
        <v>0</v>
      </c>
      <c r="M9687">
        <v>0</v>
      </c>
      <c r="N9687">
        <v>0</v>
      </c>
      <c r="O9687">
        <v>0</v>
      </c>
      <c r="P9687">
        <v>0</v>
      </c>
      <c r="Q9687">
        <v>0</v>
      </c>
    </row>
    <row r="9688" spans="1:17" x14ac:dyDescent="0.2">
      <c r="A9688" t="s">
        <v>26711</v>
      </c>
      <c r="B9688" t="s">
        <v>89</v>
      </c>
      <c r="C9688" t="s">
        <v>119</v>
      </c>
      <c r="D9688" t="s">
        <v>17029</v>
      </c>
      <c r="E9688" t="s">
        <v>81</v>
      </c>
      <c r="F9688" t="s">
        <v>4883</v>
      </c>
      <c r="G9688">
        <v>0</v>
      </c>
      <c r="H9688">
        <v>1</v>
      </c>
      <c r="I9688">
        <v>1</v>
      </c>
      <c r="J9688">
        <v>0</v>
      </c>
      <c r="K9688">
        <v>0</v>
      </c>
      <c r="L9688">
        <v>0</v>
      </c>
      <c r="M9688">
        <v>0</v>
      </c>
      <c r="N9688">
        <v>0</v>
      </c>
      <c r="O9688">
        <v>0</v>
      </c>
      <c r="P9688">
        <v>0</v>
      </c>
      <c r="Q9688">
        <v>0</v>
      </c>
    </row>
    <row r="9689" spans="1:17" x14ac:dyDescent="0.2">
      <c r="A9689" t="s">
        <v>26712</v>
      </c>
      <c r="B9689" t="s">
        <v>89</v>
      </c>
      <c r="C9689" t="s">
        <v>119</v>
      </c>
      <c r="D9689" t="s">
        <v>17029</v>
      </c>
      <c r="E9689" t="s">
        <v>81</v>
      </c>
      <c r="F9689" t="s">
        <v>4885</v>
      </c>
      <c r="G9689">
        <v>0</v>
      </c>
      <c r="H9689">
        <v>0</v>
      </c>
      <c r="I9689">
        <v>0</v>
      </c>
      <c r="J9689">
        <v>0</v>
      </c>
      <c r="K9689">
        <v>0</v>
      </c>
      <c r="L9689">
        <v>0</v>
      </c>
      <c r="M9689">
        <v>1</v>
      </c>
      <c r="N9689">
        <v>0</v>
      </c>
      <c r="O9689">
        <v>0</v>
      </c>
      <c r="P9689">
        <v>0</v>
      </c>
      <c r="Q9689">
        <v>0</v>
      </c>
    </row>
    <row r="9690" spans="1:17" x14ac:dyDescent="0.2">
      <c r="A9690" t="s">
        <v>26713</v>
      </c>
      <c r="B9690" t="s">
        <v>89</v>
      </c>
      <c r="C9690" t="s">
        <v>119</v>
      </c>
      <c r="D9690" t="s">
        <v>17029</v>
      </c>
      <c r="E9690" t="s">
        <v>81</v>
      </c>
      <c r="F9690" t="s">
        <v>4887</v>
      </c>
      <c r="G9690">
        <v>0</v>
      </c>
      <c r="H9690">
        <v>1</v>
      </c>
      <c r="I9690">
        <v>0</v>
      </c>
      <c r="J9690">
        <v>1</v>
      </c>
      <c r="K9690">
        <v>0</v>
      </c>
      <c r="L9690">
        <v>0</v>
      </c>
      <c r="M9690">
        <v>0</v>
      </c>
      <c r="N9690">
        <v>0</v>
      </c>
      <c r="O9690">
        <v>0</v>
      </c>
      <c r="P9690">
        <v>0</v>
      </c>
      <c r="Q9690">
        <v>0</v>
      </c>
    </row>
    <row r="9691" spans="1:17" x14ac:dyDescent="0.2">
      <c r="A9691" t="s">
        <v>26714</v>
      </c>
      <c r="B9691" t="s">
        <v>89</v>
      </c>
      <c r="C9691" t="s">
        <v>119</v>
      </c>
      <c r="D9691" t="s">
        <v>17029</v>
      </c>
      <c r="E9691" t="s">
        <v>81</v>
      </c>
      <c r="F9691" t="s">
        <v>4889</v>
      </c>
      <c r="G9691">
        <v>0</v>
      </c>
      <c r="H9691">
        <v>0</v>
      </c>
      <c r="I9691">
        <v>0</v>
      </c>
      <c r="J9691">
        <v>0</v>
      </c>
      <c r="K9691">
        <v>0</v>
      </c>
      <c r="L9691">
        <v>0</v>
      </c>
      <c r="M9691">
        <v>1</v>
      </c>
      <c r="N9691">
        <v>0</v>
      </c>
      <c r="O9691">
        <v>0</v>
      </c>
      <c r="P9691">
        <v>0</v>
      </c>
      <c r="Q9691">
        <v>0</v>
      </c>
    </row>
    <row r="9692" spans="1:17" x14ac:dyDescent="0.2">
      <c r="A9692" t="s">
        <v>26715</v>
      </c>
      <c r="B9692" t="s">
        <v>89</v>
      </c>
      <c r="C9692" t="s">
        <v>119</v>
      </c>
      <c r="D9692" t="s">
        <v>17029</v>
      </c>
      <c r="E9692" t="s">
        <v>81</v>
      </c>
      <c r="F9692" t="s">
        <v>4871</v>
      </c>
      <c r="G9692">
        <v>0</v>
      </c>
      <c r="H9692">
        <v>0</v>
      </c>
      <c r="I9692">
        <v>0</v>
      </c>
      <c r="J9692">
        <v>0</v>
      </c>
      <c r="K9692">
        <v>0</v>
      </c>
      <c r="L9692">
        <v>0</v>
      </c>
      <c r="M9692">
        <v>0</v>
      </c>
      <c r="N9692">
        <v>1</v>
      </c>
      <c r="O9692">
        <v>1</v>
      </c>
      <c r="P9692">
        <v>0</v>
      </c>
      <c r="Q9692">
        <v>0</v>
      </c>
    </row>
    <row r="9693" spans="1:17" x14ac:dyDescent="0.2">
      <c r="A9693" t="s">
        <v>26716</v>
      </c>
      <c r="B9693" t="s">
        <v>89</v>
      </c>
      <c r="C9693" t="s">
        <v>119</v>
      </c>
      <c r="D9693" t="s">
        <v>17029</v>
      </c>
      <c r="E9693" t="s">
        <v>81</v>
      </c>
      <c r="F9693" t="s">
        <v>4873</v>
      </c>
      <c r="G9693">
        <v>0</v>
      </c>
      <c r="H9693">
        <v>0</v>
      </c>
      <c r="I9693">
        <v>0</v>
      </c>
      <c r="J9693">
        <v>0</v>
      </c>
      <c r="K9693">
        <v>0</v>
      </c>
      <c r="L9693">
        <v>0</v>
      </c>
      <c r="M9693">
        <v>0</v>
      </c>
      <c r="N9693">
        <v>0</v>
      </c>
      <c r="O9693">
        <v>0</v>
      </c>
      <c r="P9693">
        <v>0</v>
      </c>
      <c r="Q9693">
        <v>0</v>
      </c>
    </row>
    <row r="9694" spans="1:17" x14ac:dyDescent="0.2">
      <c r="A9694" t="s">
        <v>26717</v>
      </c>
      <c r="B9694" t="s">
        <v>89</v>
      </c>
      <c r="C9694" t="s">
        <v>119</v>
      </c>
      <c r="D9694" t="s">
        <v>17029</v>
      </c>
      <c r="E9694" t="s">
        <v>81</v>
      </c>
      <c r="F9694" t="s">
        <v>17019</v>
      </c>
      <c r="G9694">
        <v>1</v>
      </c>
      <c r="H9694">
        <v>0</v>
      </c>
      <c r="I9694">
        <v>0</v>
      </c>
      <c r="J9694">
        <v>0</v>
      </c>
      <c r="K9694">
        <v>0</v>
      </c>
      <c r="L9694">
        <v>0</v>
      </c>
      <c r="M9694">
        <v>0</v>
      </c>
      <c r="N9694">
        <v>0</v>
      </c>
      <c r="O9694">
        <v>0</v>
      </c>
      <c r="P9694">
        <v>0</v>
      </c>
      <c r="Q9694">
        <v>0</v>
      </c>
    </row>
    <row r="9695" spans="1:17" x14ac:dyDescent="0.2">
      <c r="A9695" t="s">
        <v>26718</v>
      </c>
      <c r="B9695" t="s">
        <v>89</v>
      </c>
      <c r="C9695" t="s">
        <v>120</v>
      </c>
      <c r="D9695" t="s">
        <v>17029</v>
      </c>
      <c r="E9695" t="s">
        <v>79</v>
      </c>
      <c r="F9695" t="s">
        <v>4875</v>
      </c>
      <c r="G9695">
        <v>0</v>
      </c>
      <c r="H9695">
        <v>1</v>
      </c>
      <c r="I9695">
        <v>0</v>
      </c>
      <c r="J9695">
        <v>0</v>
      </c>
      <c r="K9695">
        <v>1</v>
      </c>
      <c r="L9695">
        <v>0</v>
      </c>
      <c r="M9695">
        <v>0</v>
      </c>
      <c r="N9695">
        <v>0</v>
      </c>
      <c r="O9695">
        <v>0</v>
      </c>
      <c r="P9695">
        <v>0</v>
      </c>
      <c r="Q9695">
        <v>0</v>
      </c>
    </row>
    <row r="9696" spans="1:17" x14ac:dyDescent="0.2">
      <c r="A9696" t="s">
        <v>26719</v>
      </c>
      <c r="B9696" t="s">
        <v>89</v>
      </c>
      <c r="C9696" t="s">
        <v>120</v>
      </c>
      <c r="D9696" t="s">
        <v>17029</v>
      </c>
      <c r="E9696" t="s">
        <v>79</v>
      </c>
      <c r="F9696" t="s">
        <v>4877</v>
      </c>
      <c r="G9696">
        <v>0</v>
      </c>
      <c r="H9696">
        <v>1</v>
      </c>
      <c r="I9696">
        <v>0</v>
      </c>
      <c r="J9696">
        <v>0</v>
      </c>
      <c r="K9696">
        <v>1</v>
      </c>
      <c r="L9696">
        <v>0</v>
      </c>
      <c r="M9696">
        <v>0</v>
      </c>
      <c r="N9696">
        <v>0</v>
      </c>
      <c r="O9696">
        <v>0</v>
      </c>
      <c r="P9696">
        <v>0</v>
      </c>
      <c r="Q9696">
        <v>0</v>
      </c>
    </row>
    <row r="9697" spans="1:17" x14ac:dyDescent="0.2">
      <c r="A9697" t="s">
        <v>26720</v>
      </c>
      <c r="B9697" t="s">
        <v>89</v>
      </c>
      <c r="C9697" t="s">
        <v>120</v>
      </c>
      <c r="D9697" t="s">
        <v>17029</v>
      </c>
      <c r="E9697" t="s">
        <v>79</v>
      </c>
      <c r="F9697" t="s">
        <v>4879</v>
      </c>
      <c r="G9697">
        <v>0</v>
      </c>
      <c r="H9697">
        <v>0</v>
      </c>
      <c r="I9697">
        <v>0</v>
      </c>
      <c r="J9697">
        <v>0</v>
      </c>
      <c r="K9697">
        <v>0</v>
      </c>
      <c r="L9697">
        <v>0</v>
      </c>
      <c r="M9697">
        <v>1</v>
      </c>
      <c r="N9697">
        <v>0</v>
      </c>
      <c r="O9697">
        <v>0</v>
      </c>
      <c r="P9697">
        <v>0</v>
      </c>
      <c r="Q9697">
        <v>0</v>
      </c>
    </row>
    <row r="9698" spans="1:17" x14ac:dyDescent="0.2">
      <c r="A9698" t="s">
        <v>26721</v>
      </c>
      <c r="B9698" t="s">
        <v>89</v>
      </c>
      <c r="C9698" t="s">
        <v>120</v>
      </c>
      <c r="D9698" t="s">
        <v>17029</v>
      </c>
      <c r="E9698" t="s">
        <v>79</v>
      </c>
      <c r="F9698" t="s">
        <v>4881</v>
      </c>
      <c r="G9698">
        <v>0</v>
      </c>
      <c r="H9698">
        <v>1</v>
      </c>
      <c r="I9698">
        <v>0</v>
      </c>
      <c r="J9698">
        <v>0</v>
      </c>
      <c r="K9698">
        <v>1</v>
      </c>
      <c r="L9698">
        <v>0</v>
      </c>
      <c r="M9698">
        <v>0</v>
      </c>
      <c r="N9698">
        <v>0</v>
      </c>
      <c r="O9698">
        <v>0</v>
      </c>
      <c r="P9698">
        <v>0</v>
      </c>
      <c r="Q9698">
        <v>0</v>
      </c>
    </row>
    <row r="9699" spans="1:17" x14ac:dyDescent="0.2">
      <c r="A9699" t="s">
        <v>26722</v>
      </c>
      <c r="B9699" t="s">
        <v>89</v>
      </c>
      <c r="C9699" t="s">
        <v>120</v>
      </c>
      <c r="D9699" t="s">
        <v>17029</v>
      </c>
      <c r="E9699" t="s">
        <v>79</v>
      </c>
      <c r="F9699" t="s">
        <v>4883</v>
      </c>
      <c r="G9699">
        <v>0</v>
      </c>
      <c r="H9699">
        <v>1</v>
      </c>
      <c r="I9699">
        <v>0</v>
      </c>
      <c r="J9699">
        <v>0</v>
      </c>
      <c r="K9699">
        <v>1</v>
      </c>
      <c r="L9699">
        <v>0</v>
      </c>
      <c r="M9699">
        <v>0</v>
      </c>
      <c r="N9699">
        <v>0</v>
      </c>
      <c r="O9699">
        <v>0</v>
      </c>
      <c r="P9699">
        <v>0</v>
      </c>
      <c r="Q9699">
        <v>0</v>
      </c>
    </row>
    <row r="9700" spans="1:17" x14ac:dyDescent="0.2">
      <c r="A9700" t="s">
        <v>26723</v>
      </c>
      <c r="B9700" t="s">
        <v>89</v>
      </c>
      <c r="C9700" t="s">
        <v>120</v>
      </c>
      <c r="D9700" t="s">
        <v>17029</v>
      </c>
      <c r="E9700" t="s">
        <v>79</v>
      </c>
      <c r="F9700" t="s">
        <v>4885</v>
      </c>
      <c r="G9700">
        <v>0</v>
      </c>
      <c r="H9700">
        <v>0</v>
      </c>
      <c r="I9700">
        <v>0</v>
      </c>
      <c r="J9700">
        <v>0</v>
      </c>
      <c r="K9700">
        <v>0</v>
      </c>
      <c r="L9700">
        <v>0</v>
      </c>
      <c r="M9700">
        <v>1</v>
      </c>
      <c r="N9700">
        <v>0</v>
      </c>
      <c r="O9700">
        <v>0</v>
      </c>
      <c r="P9700">
        <v>0</v>
      </c>
      <c r="Q9700">
        <v>0</v>
      </c>
    </row>
    <row r="9701" spans="1:17" x14ac:dyDescent="0.2">
      <c r="A9701" t="s">
        <v>26724</v>
      </c>
      <c r="B9701" t="s">
        <v>89</v>
      </c>
      <c r="C9701" t="s">
        <v>120</v>
      </c>
      <c r="D9701" t="s">
        <v>17029</v>
      </c>
      <c r="E9701" t="s">
        <v>79</v>
      </c>
      <c r="F9701" t="s">
        <v>4887</v>
      </c>
      <c r="G9701">
        <v>0</v>
      </c>
      <c r="H9701">
        <v>1</v>
      </c>
      <c r="I9701">
        <v>0</v>
      </c>
      <c r="J9701">
        <v>0</v>
      </c>
      <c r="K9701">
        <v>1</v>
      </c>
      <c r="L9701">
        <v>0</v>
      </c>
      <c r="M9701">
        <v>0</v>
      </c>
      <c r="N9701">
        <v>0</v>
      </c>
      <c r="O9701">
        <v>0</v>
      </c>
      <c r="P9701">
        <v>0</v>
      </c>
      <c r="Q9701">
        <v>0</v>
      </c>
    </row>
    <row r="9702" spans="1:17" x14ac:dyDescent="0.2">
      <c r="A9702" t="s">
        <v>26725</v>
      </c>
      <c r="B9702" t="s">
        <v>89</v>
      </c>
      <c r="C9702" t="s">
        <v>120</v>
      </c>
      <c r="D9702" t="s">
        <v>17029</v>
      </c>
      <c r="E9702" t="s">
        <v>79</v>
      </c>
      <c r="F9702" t="s">
        <v>4889</v>
      </c>
      <c r="G9702">
        <v>0</v>
      </c>
      <c r="H9702">
        <v>0</v>
      </c>
      <c r="I9702">
        <v>0</v>
      </c>
      <c r="J9702">
        <v>0</v>
      </c>
      <c r="K9702">
        <v>0</v>
      </c>
      <c r="L9702">
        <v>0</v>
      </c>
      <c r="M9702">
        <v>1</v>
      </c>
      <c r="N9702">
        <v>0</v>
      </c>
      <c r="O9702">
        <v>0</v>
      </c>
      <c r="P9702">
        <v>0</v>
      </c>
      <c r="Q9702">
        <v>0</v>
      </c>
    </row>
    <row r="9703" spans="1:17" x14ac:dyDescent="0.2">
      <c r="A9703" t="s">
        <v>26726</v>
      </c>
      <c r="B9703" t="s">
        <v>89</v>
      </c>
      <c r="C9703" t="s">
        <v>120</v>
      </c>
      <c r="D9703" t="s">
        <v>17029</v>
      </c>
      <c r="E9703" t="s">
        <v>79</v>
      </c>
      <c r="F9703" t="s">
        <v>4871</v>
      </c>
      <c r="G9703">
        <v>0</v>
      </c>
      <c r="H9703">
        <v>0</v>
      </c>
      <c r="I9703">
        <v>0</v>
      </c>
      <c r="J9703">
        <v>0</v>
      </c>
      <c r="K9703">
        <v>0</v>
      </c>
      <c r="L9703">
        <v>0</v>
      </c>
      <c r="M9703">
        <v>0</v>
      </c>
      <c r="N9703">
        <v>1</v>
      </c>
      <c r="O9703">
        <v>0</v>
      </c>
      <c r="P9703">
        <v>1</v>
      </c>
      <c r="Q9703">
        <v>0</v>
      </c>
    </row>
    <row r="9704" spans="1:17" x14ac:dyDescent="0.2">
      <c r="A9704" t="s">
        <v>26727</v>
      </c>
      <c r="B9704" t="s">
        <v>89</v>
      </c>
      <c r="C9704" t="s">
        <v>120</v>
      </c>
      <c r="D9704" t="s">
        <v>17029</v>
      </c>
      <c r="E9704" t="s">
        <v>79</v>
      </c>
      <c r="F9704" t="s">
        <v>4873</v>
      </c>
      <c r="G9704">
        <v>0</v>
      </c>
      <c r="H9704">
        <v>0</v>
      </c>
      <c r="I9704">
        <v>0</v>
      </c>
      <c r="J9704">
        <v>0</v>
      </c>
      <c r="K9704">
        <v>0</v>
      </c>
      <c r="L9704">
        <v>0</v>
      </c>
      <c r="M9704">
        <v>0</v>
      </c>
      <c r="N9704">
        <v>1</v>
      </c>
      <c r="O9704">
        <v>0</v>
      </c>
      <c r="P9704">
        <v>1</v>
      </c>
      <c r="Q9704">
        <v>0</v>
      </c>
    </row>
    <row r="9705" spans="1:17" x14ac:dyDescent="0.2">
      <c r="A9705" t="s">
        <v>26728</v>
      </c>
      <c r="B9705" t="s">
        <v>89</v>
      </c>
      <c r="C9705" t="s">
        <v>120</v>
      </c>
      <c r="D9705" t="s">
        <v>17029</v>
      </c>
      <c r="E9705" t="s">
        <v>79</v>
      </c>
      <c r="F9705" t="s">
        <v>17019</v>
      </c>
      <c r="G9705">
        <v>1</v>
      </c>
      <c r="H9705">
        <v>0</v>
      </c>
      <c r="I9705">
        <v>0</v>
      </c>
      <c r="J9705">
        <v>0</v>
      </c>
      <c r="K9705">
        <v>0</v>
      </c>
      <c r="L9705">
        <v>0</v>
      </c>
      <c r="M9705">
        <v>0</v>
      </c>
      <c r="N9705">
        <v>0</v>
      </c>
      <c r="O9705">
        <v>0</v>
      </c>
      <c r="P9705">
        <v>0</v>
      </c>
      <c r="Q9705">
        <v>0</v>
      </c>
    </row>
    <row r="9706" spans="1:17" x14ac:dyDescent="0.2">
      <c r="A9706" t="s">
        <v>26729</v>
      </c>
      <c r="B9706" t="s">
        <v>89</v>
      </c>
      <c r="C9706" t="s">
        <v>121</v>
      </c>
      <c r="D9706" t="s">
        <v>17029</v>
      </c>
      <c r="E9706" t="s">
        <v>79</v>
      </c>
      <c r="F9706" t="s">
        <v>4875</v>
      </c>
      <c r="G9706">
        <v>0</v>
      </c>
      <c r="H9706">
        <v>1</v>
      </c>
      <c r="I9706">
        <v>1</v>
      </c>
      <c r="J9706">
        <v>0</v>
      </c>
      <c r="K9706">
        <v>0</v>
      </c>
      <c r="L9706">
        <v>0</v>
      </c>
      <c r="M9706">
        <v>0</v>
      </c>
      <c r="N9706">
        <v>0</v>
      </c>
      <c r="O9706">
        <v>0</v>
      </c>
      <c r="P9706">
        <v>0</v>
      </c>
      <c r="Q9706">
        <v>0</v>
      </c>
    </row>
    <row r="9707" spans="1:17" x14ac:dyDescent="0.2">
      <c r="A9707" t="s">
        <v>26730</v>
      </c>
      <c r="B9707" t="s">
        <v>89</v>
      </c>
      <c r="C9707" t="s">
        <v>121</v>
      </c>
      <c r="D9707" t="s">
        <v>17029</v>
      </c>
      <c r="E9707" t="s">
        <v>79</v>
      </c>
      <c r="F9707" t="s">
        <v>4877</v>
      </c>
      <c r="G9707">
        <v>0</v>
      </c>
      <c r="H9707">
        <v>1</v>
      </c>
      <c r="I9707">
        <v>1</v>
      </c>
      <c r="J9707">
        <v>0</v>
      </c>
      <c r="K9707">
        <v>0</v>
      </c>
      <c r="L9707">
        <v>0</v>
      </c>
      <c r="M9707">
        <v>0</v>
      </c>
      <c r="N9707">
        <v>0</v>
      </c>
      <c r="O9707">
        <v>0</v>
      </c>
      <c r="P9707">
        <v>0</v>
      </c>
      <c r="Q9707">
        <v>0</v>
      </c>
    </row>
    <row r="9708" spans="1:17" x14ac:dyDescent="0.2">
      <c r="A9708" t="s">
        <v>26731</v>
      </c>
      <c r="B9708" t="s">
        <v>89</v>
      </c>
      <c r="C9708" t="s">
        <v>121</v>
      </c>
      <c r="D9708" t="s">
        <v>17029</v>
      </c>
      <c r="E9708" t="s">
        <v>79</v>
      </c>
      <c r="F9708" t="s">
        <v>4879</v>
      </c>
      <c r="G9708">
        <v>0</v>
      </c>
      <c r="H9708">
        <v>0</v>
      </c>
      <c r="I9708">
        <v>0</v>
      </c>
      <c r="J9708">
        <v>0</v>
      </c>
      <c r="K9708">
        <v>0</v>
      </c>
      <c r="L9708">
        <v>0</v>
      </c>
      <c r="M9708">
        <v>1</v>
      </c>
      <c r="N9708">
        <v>0</v>
      </c>
      <c r="O9708">
        <v>0</v>
      </c>
      <c r="P9708">
        <v>0</v>
      </c>
      <c r="Q9708">
        <v>0</v>
      </c>
    </row>
    <row r="9709" spans="1:17" x14ac:dyDescent="0.2">
      <c r="A9709" t="s">
        <v>26732</v>
      </c>
      <c r="B9709" t="s">
        <v>89</v>
      </c>
      <c r="C9709" t="s">
        <v>121</v>
      </c>
      <c r="D9709" t="s">
        <v>17029</v>
      </c>
      <c r="E9709" t="s">
        <v>79</v>
      </c>
      <c r="F9709" t="s">
        <v>4881</v>
      </c>
      <c r="G9709">
        <v>0</v>
      </c>
      <c r="H9709">
        <v>1</v>
      </c>
      <c r="I9709">
        <v>1</v>
      </c>
      <c r="J9709">
        <v>0</v>
      </c>
      <c r="K9709">
        <v>0</v>
      </c>
      <c r="L9709">
        <v>0</v>
      </c>
      <c r="M9709">
        <v>0</v>
      </c>
      <c r="N9709">
        <v>0</v>
      </c>
      <c r="O9709">
        <v>0</v>
      </c>
      <c r="P9709">
        <v>0</v>
      </c>
      <c r="Q9709">
        <v>0</v>
      </c>
    </row>
    <row r="9710" spans="1:17" x14ac:dyDescent="0.2">
      <c r="A9710" t="s">
        <v>26733</v>
      </c>
      <c r="B9710" t="s">
        <v>89</v>
      </c>
      <c r="C9710" t="s">
        <v>121</v>
      </c>
      <c r="D9710" t="s">
        <v>17029</v>
      </c>
      <c r="E9710" t="s">
        <v>79</v>
      </c>
      <c r="F9710" t="s">
        <v>4883</v>
      </c>
      <c r="G9710">
        <v>0</v>
      </c>
      <c r="H9710">
        <v>1</v>
      </c>
      <c r="I9710">
        <v>1</v>
      </c>
      <c r="J9710">
        <v>0</v>
      </c>
      <c r="K9710">
        <v>0</v>
      </c>
      <c r="L9710">
        <v>0</v>
      </c>
      <c r="M9710">
        <v>0</v>
      </c>
      <c r="N9710">
        <v>0</v>
      </c>
      <c r="O9710">
        <v>0</v>
      </c>
      <c r="P9710">
        <v>0</v>
      </c>
      <c r="Q9710">
        <v>0</v>
      </c>
    </row>
    <row r="9711" spans="1:17" x14ac:dyDescent="0.2">
      <c r="A9711" t="s">
        <v>26734</v>
      </c>
      <c r="B9711" t="s">
        <v>89</v>
      </c>
      <c r="C9711" t="s">
        <v>121</v>
      </c>
      <c r="D9711" t="s">
        <v>17029</v>
      </c>
      <c r="E9711" t="s">
        <v>79</v>
      </c>
      <c r="F9711" t="s">
        <v>4885</v>
      </c>
      <c r="G9711">
        <v>0</v>
      </c>
      <c r="H9711">
        <v>0</v>
      </c>
      <c r="I9711">
        <v>0</v>
      </c>
      <c r="J9711">
        <v>0</v>
      </c>
      <c r="K9711">
        <v>0</v>
      </c>
      <c r="L9711">
        <v>0</v>
      </c>
      <c r="M9711">
        <v>1</v>
      </c>
      <c r="N9711">
        <v>0</v>
      </c>
      <c r="O9711">
        <v>0</v>
      </c>
      <c r="P9711">
        <v>0</v>
      </c>
      <c r="Q9711">
        <v>0</v>
      </c>
    </row>
    <row r="9712" spans="1:17" x14ac:dyDescent="0.2">
      <c r="A9712" t="s">
        <v>26735</v>
      </c>
      <c r="B9712" t="s">
        <v>89</v>
      </c>
      <c r="C9712" t="s">
        <v>121</v>
      </c>
      <c r="D9712" t="s">
        <v>17029</v>
      </c>
      <c r="E9712" t="s">
        <v>79</v>
      </c>
      <c r="F9712" t="s">
        <v>4887</v>
      </c>
      <c r="G9712">
        <v>0</v>
      </c>
      <c r="H9712">
        <v>1</v>
      </c>
      <c r="I9712">
        <v>1</v>
      </c>
      <c r="J9712">
        <v>0</v>
      </c>
      <c r="K9712">
        <v>0</v>
      </c>
      <c r="L9712">
        <v>0</v>
      </c>
      <c r="M9712">
        <v>0</v>
      </c>
      <c r="N9712">
        <v>0</v>
      </c>
      <c r="O9712">
        <v>0</v>
      </c>
      <c r="P9712">
        <v>0</v>
      </c>
      <c r="Q9712">
        <v>0</v>
      </c>
    </row>
    <row r="9713" spans="1:17" x14ac:dyDescent="0.2">
      <c r="A9713" t="s">
        <v>26736</v>
      </c>
      <c r="B9713" t="s">
        <v>89</v>
      </c>
      <c r="C9713" t="s">
        <v>121</v>
      </c>
      <c r="D9713" t="s">
        <v>17029</v>
      </c>
      <c r="E9713" t="s">
        <v>79</v>
      </c>
      <c r="F9713" t="s">
        <v>4889</v>
      </c>
      <c r="G9713">
        <v>0</v>
      </c>
      <c r="H9713">
        <v>0</v>
      </c>
      <c r="I9713">
        <v>0</v>
      </c>
      <c r="J9713">
        <v>0</v>
      </c>
      <c r="K9713">
        <v>0</v>
      </c>
      <c r="L9713">
        <v>0</v>
      </c>
      <c r="M9713">
        <v>1</v>
      </c>
      <c r="N9713">
        <v>0</v>
      </c>
      <c r="O9713">
        <v>0</v>
      </c>
      <c r="P9713">
        <v>0</v>
      </c>
      <c r="Q9713">
        <v>0</v>
      </c>
    </row>
    <row r="9714" spans="1:17" x14ac:dyDescent="0.2">
      <c r="A9714" t="s">
        <v>26737</v>
      </c>
      <c r="B9714" t="s">
        <v>89</v>
      </c>
      <c r="C9714" t="s">
        <v>121</v>
      </c>
      <c r="D9714" t="s">
        <v>17029</v>
      </c>
      <c r="E9714" t="s">
        <v>79</v>
      </c>
      <c r="F9714" t="s">
        <v>4871</v>
      </c>
      <c r="G9714">
        <v>0</v>
      </c>
      <c r="H9714">
        <v>0</v>
      </c>
      <c r="I9714">
        <v>0</v>
      </c>
      <c r="J9714">
        <v>0</v>
      </c>
      <c r="K9714">
        <v>0</v>
      </c>
      <c r="L9714">
        <v>0</v>
      </c>
      <c r="M9714">
        <v>0</v>
      </c>
      <c r="N9714">
        <v>1</v>
      </c>
      <c r="O9714">
        <v>1</v>
      </c>
      <c r="P9714">
        <v>0</v>
      </c>
      <c r="Q9714">
        <v>0</v>
      </c>
    </row>
    <row r="9715" spans="1:17" x14ac:dyDescent="0.2">
      <c r="A9715" t="s">
        <v>26738</v>
      </c>
      <c r="B9715" t="s">
        <v>89</v>
      </c>
      <c r="C9715" t="s">
        <v>121</v>
      </c>
      <c r="D9715" t="s">
        <v>17029</v>
      </c>
      <c r="E9715" t="s">
        <v>79</v>
      </c>
      <c r="F9715" t="s">
        <v>4873</v>
      </c>
      <c r="G9715">
        <v>0</v>
      </c>
      <c r="H9715">
        <v>0</v>
      </c>
      <c r="I9715">
        <v>0</v>
      </c>
      <c r="J9715">
        <v>0</v>
      </c>
      <c r="K9715">
        <v>0</v>
      </c>
      <c r="L9715">
        <v>0</v>
      </c>
      <c r="M9715">
        <v>0</v>
      </c>
      <c r="N9715">
        <v>0</v>
      </c>
      <c r="O9715">
        <v>0</v>
      </c>
      <c r="P9715">
        <v>0</v>
      </c>
      <c r="Q9715">
        <v>0</v>
      </c>
    </row>
    <row r="9716" spans="1:17" x14ac:dyDescent="0.2">
      <c r="A9716" t="s">
        <v>26739</v>
      </c>
      <c r="B9716" t="s">
        <v>89</v>
      </c>
      <c r="C9716" t="s">
        <v>121</v>
      </c>
      <c r="D9716" t="s">
        <v>17029</v>
      </c>
      <c r="E9716" t="s">
        <v>79</v>
      </c>
      <c r="F9716" t="s">
        <v>17019</v>
      </c>
      <c r="G9716">
        <v>1</v>
      </c>
      <c r="H9716">
        <v>0</v>
      </c>
      <c r="I9716">
        <v>0</v>
      </c>
      <c r="J9716">
        <v>0</v>
      </c>
      <c r="K9716">
        <v>0</v>
      </c>
      <c r="L9716">
        <v>0</v>
      </c>
      <c r="M9716">
        <v>0</v>
      </c>
      <c r="N9716">
        <v>0</v>
      </c>
      <c r="O9716">
        <v>0</v>
      </c>
      <c r="P9716">
        <v>0</v>
      </c>
      <c r="Q9716">
        <v>0</v>
      </c>
    </row>
    <row r="9717" spans="1:17" x14ac:dyDescent="0.2">
      <c r="A9717" t="s">
        <v>26740</v>
      </c>
      <c r="B9717" t="s">
        <v>89</v>
      </c>
      <c r="C9717" t="s">
        <v>125</v>
      </c>
      <c r="D9717" t="s">
        <v>17029</v>
      </c>
      <c r="E9717" t="s">
        <v>79</v>
      </c>
      <c r="F9717" t="s">
        <v>4875</v>
      </c>
      <c r="G9717">
        <v>0</v>
      </c>
      <c r="H9717">
        <v>1</v>
      </c>
      <c r="I9717">
        <v>0</v>
      </c>
      <c r="J9717">
        <v>1</v>
      </c>
      <c r="K9717">
        <v>0</v>
      </c>
      <c r="L9717">
        <v>0</v>
      </c>
      <c r="M9717">
        <v>0</v>
      </c>
      <c r="N9717">
        <v>0</v>
      </c>
      <c r="O9717">
        <v>0</v>
      </c>
      <c r="P9717">
        <v>0</v>
      </c>
      <c r="Q9717">
        <v>0</v>
      </c>
    </row>
    <row r="9718" spans="1:17" x14ac:dyDescent="0.2">
      <c r="A9718" t="s">
        <v>26741</v>
      </c>
      <c r="B9718" t="s">
        <v>89</v>
      </c>
      <c r="C9718" t="s">
        <v>125</v>
      </c>
      <c r="D9718" t="s">
        <v>17029</v>
      </c>
      <c r="E9718" t="s">
        <v>79</v>
      </c>
      <c r="F9718" t="s">
        <v>4877</v>
      </c>
      <c r="G9718">
        <v>0</v>
      </c>
      <c r="H9718">
        <v>1</v>
      </c>
      <c r="I9718">
        <v>0</v>
      </c>
      <c r="J9718">
        <v>1</v>
      </c>
      <c r="K9718">
        <v>0</v>
      </c>
      <c r="L9718">
        <v>0</v>
      </c>
      <c r="M9718">
        <v>0</v>
      </c>
      <c r="N9718">
        <v>0</v>
      </c>
      <c r="O9718">
        <v>0</v>
      </c>
      <c r="P9718">
        <v>0</v>
      </c>
      <c r="Q9718">
        <v>0</v>
      </c>
    </row>
    <row r="9719" spans="1:17" x14ac:dyDescent="0.2">
      <c r="A9719" t="s">
        <v>26742</v>
      </c>
      <c r="B9719" t="s">
        <v>89</v>
      </c>
      <c r="C9719" t="s">
        <v>125</v>
      </c>
      <c r="D9719" t="s">
        <v>17029</v>
      </c>
      <c r="E9719" t="s">
        <v>79</v>
      </c>
      <c r="F9719" t="s">
        <v>4879</v>
      </c>
      <c r="G9719">
        <v>0</v>
      </c>
      <c r="H9719">
        <v>0</v>
      </c>
      <c r="I9719">
        <v>0</v>
      </c>
      <c r="J9719">
        <v>0</v>
      </c>
      <c r="K9719">
        <v>0</v>
      </c>
      <c r="L9719">
        <v>0</v>
      </c>
      <c r="M9719">
        <v>1</v>
      </c>
      <c r="N9719">
        <v>0</v>
      </c>
      <c r="O9719">
        <v>0</v>
      </c>
      <c r="P9719">
        <v>0</v>
      </c>
      <c r="Q9719">
        <v>0</v>
      </c>
    </row>
    <row r="9720" spans="1:17" x14ac:dyDescent="0.2">
      <c r="A9720" t="s">
        <v>26743</v>
      </c>
      <c r="B9720" t="s">
        <v>89</v>
      </c>
      <c r="C9720" t="s">
        <v>125</v>
      </c>
      <c r="D9720" t="s">
        <v>17029</v>
      </c>
      <c r="E9720" t="s">
        <v>79</v>
      </c>
      <c r="F9720" t="s">
        <v>4881</v>
      </c>
      <c r="G9720">
        <v>0</v>
      </c>
      <c r="H9720">
        <v>1</v>
      </c>
      <c r="I9720">
        <v>0</v>
      </c>
      <c r="J9720">
        <v>1</v>
      </c>
      <c r="K9720">
        <v>0</v>
      </c>
      <c r="L9720">
        <v>0</v>
      </c>
      <c r="M9720">
        <v>0</v>
      </c>
      <c r="N9720">
        <v>0</v>
      </c>
      <c r="O9720">
        <v>0</v>
      </c>
      <c r="P9720">
        <v>0</v>
      </c>
      <c r="Q9720">
        <v>0</v>
      </c>
    </row>
    <row r="9721" spans="1:17" x14ac:dyDescent="0.2">
      <c r="A9721" t="s">
        <v>26744</v>
      </c>
      <c r="B9721" t="s">
        <v>89</v>
      </c>
      <c r="C9721" t="s">
        <v>125</v>
      </c>
      <c r="D9721" t="s">
        <v>17029</v>
      </c>
      <c r="E9721" t="s">
        <v>79</v>
      </c>
      <c r="F9721" t="s">
        <v>4883</v>
      </c>
      <c r="G9721">
        <v>0</v>
      </c>
      <c r="H9721">
        <v>1</v>
      </c>
      <c r="I9721">
        <v>0</v>
      </c>
      <c r="J9721">
        <v>1</v>
      </c>
      <c r="K9721">
        <v>0</v>
      </c>
      <c r="L9721">
        <v>0</v>
      </c>
      <c r="M9721">
        <v>0</v>
      </c>
      <c r="N9721">
        <v>0</v>
      </c>
      <c r="O9721">
        <v>0</v>
      </c>
      <c r="P9721">
        <v>0</v>
      </c>
      <c r="Q9721">
        <v>0</v>
      </c>
    </row>
    <row r="9722" spans="1:17" x14ac:dyDescent="0.2">
      <c r="A9722" t="s">
        <v>26745</v>
      </c>
      <c r="B9722" t="s">
        <v>89</v>
      </c>
      <c r="C9722" t="s">
        <v>125</v>
      </c>
      <c r="D9722" t="s">
        <v>17029</v>
      </c>
      <c r="E9722" t="s">
        <v>79</v>
      </c>
      <c r="F9722" t="s">
        <v>4885</v>
      </c>
      <c r="G9722">
        <v>0</v>
      </c>
      <c r="H9722">
        <v>0</v>
      </c>
      <c r="I9722">
        <v>0</v>
      </c>
      <c r="J9722">
        <v>0</v>
      </c>
      <c r="K9722">
        <v>0</v>
      </c>
      <c r="L9722">
        <v>0</v>
      </c>
      <c r="M9722">
        <v>1</v>
      </c>
      <c r="N9722">
        <v>0</v>
      </c>
      <c r="O9722">
        <v>0</v>
      </c>
      <c r="P9722">
        <v>0</v>
      </c>
      <c r="Q9722">
        <v>0</v>
      </c>
    </row>
    <row r="9723" spans="1:17" x14ac:dyDescent="0.2">
      <c r="A9723" t="s">
        <v>26746</v>
      </c>
      <c r="B9723" t="s">
        <v>89</v>
      </c>
      <c r="C9723" t="s">
        <v>125</v>
      </c>
      <c r="D9723" t="s">
        <v>17029</v>
      </c>
      <c r="E9723" t="s">
        <v>79</v>
      </c>
      <c r="F9723" t="s">
        <v>4887</v>
      </c>
      <c r="G9723">
        <v>0</v>
      </c>
      <c r="H9723">
        <v>1</v>
      </c>
      <c r="I9723">
        <v>0</v>
      </c>
      <c r="J9723">
        <v>1</v>
      </c>
      <c r="K9723">
        <v>0</v>
      </c>
      <c r="L9723">
        <v>0</v>
      </c>
      <c r="M9723">
        <v>0</v>
      </c>
      <c r="N9723">
        <v>0</v>
      </c>
      <c r="O9723">
        <v>0</v>
      </c>
      <c r="P9723">
        <v>0</v>
      </c>
      <c r="Q9723">
        <v>0</v>
      </c>
    </row>
    <row r="9724" spans="1:17" x14ac:dyDescent="0.2">
      <c r="A9724" t="s">
        <v>26747</v>
      </c>
      <c r="B9724" t="s">
        <v>89</v>
      </c>
      <c r="C9724" t="s">
        <v>125</v>
      </c>
      <c r="D9724" t="s">
        <v>17029</v>
      </c>
      <c r="E9724" t="s">
        <v>79</v>
      </c>
      <c r="F9724" t="s">
        <v>4889</v>
      </c>
      <c r="G9724">
        <v>0</v>
      </c>
      <c r="H9724">
        <v>0</v>
      </c>
      <c r="I9724">
        <v>0</v>
      </c>
      <c r="J9724">
        <v>0</v>
      </c>
      <c r="K9724">
        <v>0</v>
      </c>
      <c r="L9724">
        <v>0</v>
      </c>
      <c r="M9724">
        <v>1</v>
      </c>
      <c r="N9724">
        <v>0</v>
      </c>
      <c r="O9724">
        <v>0</v>
      </c>
      <c r="P9724">
        <v>0</v>
      </c>
      <c r="Q9724">
        <v>0</v>
      </c>
    </row>
    <row r="9725" spans="1:17" x14ac:dyDescent="0.2">
      <c r="A9725" t="s">
        <v>26748</v>
      </c>
      <c r="B9725" t="s">
        <v>89</v>
      </c>
      <c r="C9725" t="s">
        <v>125</v>
      </c>
      <c r="D9725" t="s">
        <v>17029</v>
      </c>
      <c r="E9725" t="s">
        <v>79</v>
      </c>
      <c r="F9725" t="s">
        <v>4871</v>
      </c>
      <c r="G9725">
        <v>0</v>
      </c>
      <c r="H9725">
        <v>0</v>
      </c>
      <c r="I9725">
        <v>0</v>
      </c>
      <c r="J9725">
        <v>0</v>
      </c>
      <c r="K9725">
        <v>0</v>
      </c>
      <c r="L9725">
        <v>0</v>
      </c>
      <c r="M9725">
        <v>0</v>
      </c>
      <c r="N9725">
        <v>1</v>
      </c>
      <c r="O9725">
        <v>1</v>
      </c>
      <c r="P9725">
        <v>0</v>
      </c>
      <c r="Q9725">
        <v>0</v>
      </c>
    </row>
    <row r="9726" spans="1:17" x14ac:dyDescent="0.2">
      <c r="A9726" t="s">
        <v>26749</v>
      </c>
      <c r="B9726" t="s">
        <v>89</v>
      </c>
      <c r="C9726" t="s">
        <v>125</v>
      </c>
      <c r="D9726" t="s">
        <v>17029</v>
      </c>
      <c r="E9726" t="s">
        <v>79</v>
      </c>
      <c r="F9726" t="s">
        <v>4873</v>
      </c>
      <c r="G9726">
        <v>0</v>
      </c>
      <c r="H9726">
        <v>0</v>
      </c>
      <c r="I9726">
        <v>0</v>
      </c>
      <c r="J9726">
        <v>0</v>
      </c>
      <c r="K9726">
        <v>0</v>
      </c>
      <c r="L9726">
        <v>0</v>
      </c>
      <c r="M9726">
        <v>0</v>
      </c>
      <c r="N9726">
        <v>1</v>
      </c>
      <c r="O9726">
        <v>1</v>
      </c>
      <c r="P9726">
        <v>0</v>
      </c>
      <c r="Q9726">
        <v>0</v>
      </c>
    </row>
    <row r="9727" spans="1:17" x14ac:dyDescent="0.2">
      <c r="A9727" t="s">
        <v>26750</v>
      </c>
      <c r="B9727" t="s">
        <v>89</v>
      </c>
      <c r="C9727" t="s">
        <v>125</v>
      </c>
      <c r="D9727" t="s">
        <v>17029</v>
      </c>
      <c r="E9727" t="s">
        <v>79</v>
      </c>
      <c r="F9727" t="s">
        <v>17019</v>
      </c>
      <c r="G9727">
        <v>1</v>
      </c>
      <c r="H9727">
        <v>0</v>
      </c>
      <c r="I9727">
        <v>0</v>
      </c>
      <c r="J9727">
        <v>0</v>
      </c>
      <c r="K9727">
        <v>0</v>
      </c>
      <c r="L9727">
        <v>0</v>
      </c>
      <c r="M9727">
        <v>0</v>
      </c>
      <c r="N9727">
        <v>0</v>
      </c>
      <c r="O9727">
        <v>0</v>
      </c>
      <c r="P9727">
        <v>0</v>
      </c>
      <c r="Q9727">
        <v>0</v>
      </c>
    </row>
    <row r="9728" spans="1:17" x14ac:dyDescent="0.2">
      <c r="A9728" t="s">
        <v>26751</v>
      </c>
      <c r="B9728" t="s">
        <v>89</v>
      </c>
      <c r="C9728" t="s">
        <v>125</v>
      </c>
      <c r="D9728" t="s">
        <v>17029</v>
      </c>
      <c r="E9728" t="s">
        <v>81</v>
      </c>
      <c r="F9728" t="s">
        <v>4875</v>
      </c>
      <c r="G9728">
        <v>0</v>
      </c>
      <c r="H9728">
        <v>1</v>
      </c>
      <c r="I9728">
        <v>0</v>
      </c>
      <c r="J9728">
        <v>1</v>
      </c>
      <c r="K9728">
        <v>0</v>
      </c>
      <c r="L9728">
        <v>0</v>
      </c>
      <c r="M9728">
        <v>0</v>
      </c>
      <c r="N9728">
        <v>0</v>
      </c>
      <c r="O9728">
        <v>0</v>
      </c>
      <c r="P9728">
        <v>0</v>
      </c>
      <c r="Q9728">
        <v>0</v>
      </c>
    </row>
    <row r="9729" spans="1:17" x14ac:dyDescent="0.2">
      <c r="A9729" t="s">
        <v>26752</v>
      </c>
      <c r="B9729" t="s">
        <v>89</v>
      </c>
      <c r="C9729" t="s">
        <v>125</v>
      </c>
      <c r="D9729" t="s">
        <v>17029</v>
      </c>
      <c r="E9729" t="s">
        <v>81</v>
      </c>
      <c r="F9729" t="s">
        <v>4877</v>
      </c>
      <c r="G9729">
        <v>0</v>
      </c>
      <c r="H9729">
        <v>1</v>
      </c>
      <c r="I9729">
        <v>0</v>
      </c>
      <c r="J9729">
        <v>1</v>
      </c>
      <c r="K9729">
        <v>0</v>
      </c>
      <c r="L9729">
        <v>0</v>
      </c>
      <c r="M9729">
        <v>0</v>
      </c>
      <c r="N9729">
        <v>0</v>
      </c>
      <c r="O9729">
        <v>0</v>
      </c>
      <c r="P9729">
        <v>0</v>
      </c>
      <c r="Q9729">
        <v>0</v>
      </c>
    </row>
    <row r="9730" spans="1:17" x14ac:dyDescent="0.2">
      <c r="A9730" t="s">
        <v>26753</v>
      </c>
      <c r="B9730" t="s">
        <v>89</v>
      </c>
      <c r="C9730" t="s">
        <v>125</v>
      </c>
      <c r="D9730" t="s">
        <v>17029</v>
      </c>
      <c r="E9730" t="s">
        <v>81</v>
      </c>
      <c r="F9730" t="s">
        <v>4879</v>
      </c>
      <c r="G9730">
        <v>0</v>
      </c>
      <c r="H9730">
        <v>0</v>
      </c>
      <c r="I9730">
        <v>0</v>
      </c>
      <c r="J9730">
        <v>0</v>
      </c>
      <c r="K9730">
        <v>0</v>
      </c>
      <c r="L9730">
        <v>0</v>
      </c>
      <c r="M9730">
        <v>1</v>
      </c>
      <c r="N9730">
        <v>0</v>
      </c>
      <c r="O9730">
        <v>0</v>
      </c>
      <c r="P9730">
        <v>0</v>
      </c>
      <c r="Q9730">
        <v>0</v>
      </c>
    </row>
    <row r="9731" spans="1:17" x14ac:dyDescent="0.2">
      <c r="A9731" t="s">
        <v>26754</v>
      </c>
      <c r="B9731" t="s">
        <v>89</v>
      </c>
      <c r="C9731" t="s">
        <v>125</v>
      </c>
      <c r="D9731" t="s">
        <v>17029</v>
      </c>
      <c r="E9731" t="s">
        <v>81</v>
      </c>
      <c r="F9731" t="s">
        <v>4881</v>
      </c>
      <c r="G9731">
        <v>0</v>
      </c>
      <c r="H9731">
        <v>1</v>
      </c>
      <c r="I9731">
        <v>0</v>
      </c>
      <c r="J9731">
        <v>1</v>
      </c>
      <c r="K9731">
        <v>0</v>
      </c>
      <c r="L9731">
        <v>0</v>
      </c>
      <c r="M9731">
        <v>0</v>
      </c>
      <c r="N9731">
        <v>0</v>
      </c>
      <c r="O9731">
        <v>0</v>
      </c>
      <c r="P9731">
        <v>0</v>
      </c>
      <c r="Q9731">
        <v>0</v>
      </c>
    </row>
    <row r="9732" spans="1:17" x14ac:dyDescent="0.2">
      <c r="A9732" t="s">
        <v>26755</v>
      </c>
      <c r="B9732" t="s">
        <v>89</v>
      </c>
      <c r="C9732" t="s">
        <v>125</v>
      </c>
      <c r="D9732" t="s">
        <v>17029</v>
      </c>
      <c r="E9732" t="s">
        <v>81</v>
      </c>
      <c r="F9732" t="s">
        <v>4883</v>
      </c>
      <c r="G9732">
        <v>0</v>
      </c>
      <c r="H9732">
        <v>1</v>
      </c>
      <c r="I9732">
        <v>0</v>
      </c>
      <c r="J9732">
        <v>1</v>
      </c>
      <c r="K9732">
        <v>0</v>
      </c>
      <c r="L9732">
        <v>0</v>
      </c>
      <c r="M9732">
        <v>0</v>
      </c>
      <c r="N9732">
        <v>0</v>
      </c>
      <c r="O9732">
        <v>0</v>
      </c>
      <c r="P9732">
        <v>0</v>
      </c>
      <c r="Q9732">
        <v>0</v>
      </c>
    </row>
    <row r="9733" spans="1:17" x14ac:dyDescent="0.2">
      <c r="A9733" t="s">
        <v>26756</v>
      </c>
      <c r="B9733" t="s">
        <v>89</v>
      </c>
      <c r="C9733" t="s">
        <v>125</v>
      </c>
      <c r="D9733" t="s">
        <v>17029</v>
      </c>
      <c r="E9733" t="s">
        <v>81</v>
      </c>
      <c r="F9733" t="s">
        <v>4885</v>
      </c>
      <c r="G9733">
        <v>0</v>
      </c>
      <c r="H9733">
        <v>0</v>
      </c>
      <c r="I9733">
        <v>0</v>
      </c>
      <c r="J9733">
        <v>0</v>
      </c>
      <c r="K9733">
        <v>0</v>
      </c>
      <c r="L9733">
        <v>0</v>
      </c>
      <c r="M9733">
        <v>1</v>
      </c>
      <c r="N9733">
        <v>0</v>
      </c>
      <c r="O9733">
        <v>0</v>
      </c>
      <c r="P9733">
        <v>0</v>
      </c>
      <c r="Q9733">
        <v>0</v>
      </c>
    </row>
    <row r="9734" spans="1:17" x14ac:dyDescent="0.2">
      <c r="A9734" t="s">
        <v>26757</v>
      </c>
      <c r="B9734" t="s">
        <v>89</v>
      </c>
      <c r="C9734" t="s">
        <v>125</v>
      </c>
      <c r="D9734" t="s">
        <v>17029</v>
      </c>
      <c r="E9734" t="s">
        <v>81</v>
      </c>
      <c r="F9734" t="s">
        <v>4887</v>
      </c>
      <c r="G9734">
        <v>0</v>
      </c>
      <c r="H9734">
        <v>1</v>
      </c>
      <c r="I9734">
        <v>0</v>
      </c>
      <c r="J9734">
        <v>1</v>
      </c>
      <c r="K9734">
        <v>0</v>
      </c>
      <c r="L9734">
        <v>0</v>
      </c>
      <c r="M9734">
        <v>0</v>
      </c>
      <c r="N9734">
        <v>0</v>
      </c>
      <c r="O9734">
        <v>0</v>
      </c>
      <c r="P9734">
        <v>0</v>
      </c>
      <c r="Q9734">
        <v>0</v>
      </c>
    </row>
    <row r="9735" spans="1:17" x14ac:dyDescent="0.2">
      <c r="A9735" t="s">
        <v>26758</v>
      </c>
      <c r="B9735" t="s">
        <v>89</v>
      </c>
      <c r="C9735" t="s">
        <v>125</v>
      </c>
      <c r="D9735" t="s">
        <v>17029</v>
      </c>
      <c r="E9735" t="s">
        <v>81</v>
      </c>
      <c r="F9735" t="s">
        <v>4889</v>
      </c>
      <c r="G9735">
        <v>0</v>
      </c>
      <c r="H9735">
        <v>0</v>
      </c>
      <c r="I9735">
        <v>0</v>
      </c>
      <c r="J9735">
        <v>0</v>
      </c>
      <c r="K9735">
        <v>0</v>
      </c>
      <c r="L9735">
        <v>0</v>
      </c>
      <c r="M9735">
        <v>1</v>
      </c>
      <c r="N9735">
        <v>0</v>
      </c>
      <c r="O9735">
        <v>0</v>
      </c>
      <c r="P9735">
        <v>0</v>
      </c>
      <c r="Q9735">
        <v>0</v>
      </c>
    </row>
    <row r="9736" spans="1:17" x14ac:dyDescent="0.2">
      <c r="A9736" t="s">
        <v>26759</v>
      </c>
      <c r="B9736" t="s">
        <v>89</v>
      </c>
      <c r="C9736" t="s">
        <v>125</v>
      </c>
      <c r="D9736" t="s">
        <v>17029</v>
      </c>
      <c r="E9736" t="s">
        <v>81</v>
      </c>
      <c r="F9736" t="s">
        <v>4871</v>
      </c>
      <c r="G9736">
        <v>0</v>
      </c>
      <c r="H9736">
        <v>0</v>
      </c>
      <c r="I9736">
        <v>0</v>
      </c>
      <c r="J9736">
        <v>0</v>
      </c>
      <c r="K9736">
        <v>0</v>
      </c>
      <c r="L9736">
        <v>0</v>
      </c>
      <c r="M9736">
        <v>0</v>
      </c>
      <c r="N9736">
        <v>0</v>
      </c>
      <c r="O9736">
        <v>0</v>
      </c>
      <c r="P9736">
        <v>0</v>
      </c>
      <c r="Q9736">
        <v>0</v>
      </c>
    </row>
    <row r="9737" spans="1:17" x14ac:dyDescent="0.2">
      <c r="A9737" t="s">
        <v>26760</v>
      </c>
      <c r="B9737" t="s">
        <v>89</v>
      </c>
      <c r="C9737" t="s">
        <v>125</v>
      </c>
      <c r="D9737" t="s">
        <v>17029</v>
      </c>
      <c r="E9737" t="s">
        <v>81</v>
      </c>
      <c r="F9737" t="s">
        <v>4873</v>
      </c>
      <c r="G9737">
        <v>0</v>
      </c>
      <c r="H9737">
        <v>0</v>
      </c>
      <c r="I9737">
        <v>0</v>
      </c>
      <c r="J9737">
        <v>0</v>
      </c>
      <c r="K9737">
        <v>0</v>
      </c>
      <c r="L9737">
        <v>0</v>
      </c>
      <c r="M9737">
        <v>0</v>
      </c>
      <c r="N9737">
        <v>0</v>
      </c>
      <c r="O9737">
        <v>0</v>
      </c>
      <c r="P9737">
        <v>0</v>
      </c>
      <c r="Q9737">
        <v>0</v>
      </c>
    </row>
    <row r="9738" spans="1:17" x14ac:dyDescent="0.2">
      <c r="A9738" t="s">
        <v>26761</v>
      </c>
      <c r="B9738" t="s">
        <v>89</v>
      </c>
      <c r="C9738" t="s">
        <v>125</v>
      </c>
      <c r="D9738" t="s">
        <v>17029</v>
      </c>
      <c r="E9738" t="s">
        <v>81</v>
      </c>
      <c r="F9738" t="s">
        <v>17019</v>
      </c>
      <c r="G9738">
        <v>1</v>
      </c>
      <c r="H9738">
        <v>0</v>
      </c>
      <c r="I9738">
        <v>0</v>
      </c>
      <c r="J9738">
        <v>0</v>
      </c>
      <c r="K9738">
        <v>0</v>
      </c>
      <c r="L9738">
        <v>0</v>
      </c>
      <c r="M9738">
        <v>0</v>
      </c>
      <c r="N9738">
        <v>0</v>
      </c>
      <c r="O9738">
        <v>0</v>
      </c>
      <c r="P9738">
        <v>0</v>
      </c>
      <c r="Q9738">
        <v>0</v>
      </c>
    </row>
    <row r="9739" spans="1:17" x14ac:dyDescent="0.2">
      <c r="A9739" t="s">
        <v>26762</v>
      </c>
      <c r="B9739" t="s">
        <v>89</v>
      </c>
      <c r="C9739" t="s">
        <v>126</v>
      </c>
      <c r="D9739" t="s">
        <v>17029</v>
      </c>
      <c r="E9739" t="s">
        <v>79</v>
      </c>
      <c r="F9739" t="s">
        <v>4875</v>
      </c>
      <c r="G9739">
        <v>0</v>
      </c>
      <c r="H9739">
        <v>1</v>
      </c>
      <c r="I9739">
        <v>0</v>
      </c>
      <c r="J9739">
        <v>1</v>
      </c>
      <c r="K9739">
        <v>0</v>
      </c>
      <c r="L9739">
        <v>0</v>
      </c>
      <c r="M9739">
        <v>0</v>
      </c>
      <c r="N9739">
        <v>0</v>
      </c>
      <c r="O9739">
        <v>0</v>
      </c>
      <c r="P9739">
        <v>0</v>
      </c>
      <c r="Q9739">
        <v>0</v>
      </c>
    </row>
    <row r="9740" spans="1:17" x14ac:dyDescent="0.2">
      <c r="A9740" t="s">
        <v>26763</v>
      </c>
      <c r="B9740" t="s">
        <v>89</v>
      </c>
      <c r="C9740" t="s">
        <v>126</v>
      </c>
      <c r="D9740" t="s">
        <v>17029</v>
      </c>
      <c r="E9740" t="s">
        <v>79</v>
      </c>
      <c r="F9740" t="s">
        <v>4877</v>
      </c>
      <c r="G9740">
        <v>0</v>
      </c>
      <c r="H9740">
        <v>1</v>
      </c>
      <c r="I9740">
        <v>0</v>
      </c>
      <c r="J9740">
        <v>1</v>
      </c>
      <c r="K9740">
        <v>0</v>
      </c>
      <c r="L9740">
        <v>0</v>
      </c>
      <c r="M9740">
        <v>0</v>
      </c>
      <c r="N9740">
        <v>0</v>
      </c>
      <c r="O9740">
        <v>0</v>
      </c>
      <c r="P9740">
        <v>0</v>
      </c>
      <c r="Q9740">
        <v>0</v>
      </c>
    </row>
    <row r="9741" spans="1:17" x14ac:dyDescent="0.2">
      <c r="A9741" t="s">
        <v>26764</v>
      </c>
      <c r="B9741" t="s">
        <v>89</v>
      </c>
      <c r="C9741" t="s">
        <v>126</v>
      </c>
      <c r="D9741" t="s">
        <v>17029</v>
      </c>
      <c r="E9741" t="s">
        <v>79</v>
      </c>
      <c r="F9741" t="s">
        <v>4879</v>
      </c>
      <c r="G9741">
        <v>0</v>
      </c>
      <c r="H9741">
        <v>0</v>
      </c>
      <c r="I9741">
        <v>0</v>
      </c>
      <c r="J9741">
        <v>0</v>
      </c>
      <c r="K9741">
        <v>0</v>
      </c>
      <c r="L9741">
        <v>0</v>
      </c>
      <c r="M9741">
        <v>1</v>
      </c>
      <c r="N9741">
        <v>0</v>
      </c>
      <c r="O9741">
        <v>0</v>
      </c>
      <c r="P9741">
        <v>0</v>
      </c>
      <c r="Q9741">
        <v>0</v>
      </c>
    </row>
    <row r="9742" spans="1:17" x14ac:dyDescent="0.2">
      <c r="A9742" t="s">
        <v>26765</v>
      </c>
      <c r="B9742" t="s">
        <v>89</v>
      </c>
      <c r="C9742" t="s">
        <v>126</v>
      </c>
      <c r="D9742" t="s">
        <v>17029</v>
      </c>
      <c r="E9742" t="s">
        <v>79</v>
      </c>
      <c r="F9742" t="s">
        <v>4881</v>
      </c>
      <c r="G9742">
        <v>0</v>
      </c>
      <c r="H9742">
        <v>1</v>
      </c>
      <c r="I9742">
        <v>0</v>
      </c>
      <c r="J9742">
        <v>1</v>
      </c>
      <c r="K9742">
        <v>0</v>
      </c>
      <c r="L9742">
        <v>0</v>
      </c>
      <c r="M9742">
        <v>0</v>
      </c>
      <c r="N9742">
        <v>0</v>
      </c>
      <c r="O9742">
        <v>0</v>
      </c>
      <c r="P9742">
        <v>0</v>
      </c>
      <c r="Q9742">
        <v>0</v>
      </c>
    </row>
    <row r="9743" spans="1:17" x14ac:dyDescent="0.2">
      <c r="A9743" t="s">
        <v>26766</v>
      </c>
      <c r="B9743" t="s">
        <v>89</v>
      </c>
      <c r="C9743" t="s">
        <v>126</v>
      </c>
      <c r="D9743" t="s">
        <v>17029</v>
      </c>
      <c r="E9743" t="s">
        <v>79</v>
      </c>
      <c r="F9743" t="s">
        <v>4883</v>
      </c>
      <c r="G9743">
        <v>0</v>
      </c>
      <c r="H9743">
        <v>1</v>
      </c>
      <c r="I9743">
        <v>0</v>
      </c>
      <c r="J9743">
        <v>1</v>
      </c>
      <c r="K9743">
        <v>0</v>
      </c>
      <c r="L9743">
        <v>0</v>
      </c>
      <c r="M9743">
        <v>0</v>
      </c>
      <c r="N9743">
        <v>0</v>
      </c>
      <c r="O9743">
        <v>0</v>
      </c>
      <c r="P9743">
        <v>0</v>
      </c>
      <c r="Q9743">
        <v>0</v>
      </c>
    </row>
    <row r="9744" spans="1:17" x14ac:dyDescent="0.2">
      <c r="A9744" t="s">
        <v>26767</v>
      </c>
      <c r="B9744" t="s">
        <v>89</v>
      </c>
      <c r="C9744" t="s">
        <v>126</v>
      </c>
      <c r="D9744" t="s">
        <v>17029</v>
      </c>
      <c r="E9744" t="s">
        <v>79</v>
      </c>
      <c r="F9744" t="s">
        <v>4885</v>
      </c>
      <c r="G9744">
        <v>0</v>
      </c>
      <c r="H9744">
        <v>0</v>
      </c>
      <c r="I9744">
        <v>0</v>
      </c>
      <c r="J9744">
        <v>0</v>
      </c>
      <c r="K9744">
        <v>0</v>
      </c>
      <c r="L9744">
        <v>0</v>
      </c>
      <c r="M9744">
        <v>1</v>
      </c>
      <c r="N9744">
        <v>0</v>
      </c>
      <c r="O9744">
        <v>0</v>
      </c>
      <c r="P9744">
        <v>0</v>
      </c>
      <c r="Q9744">
        <v>0</v>
      </c>
    </row>
    <row r="9745" spans="1:17" x14ac:dyDescent="0.2">
      <c r="A9745" t="s">
        <v>26768</v>
      </c>
      <c r="B9745" t="s">
        <v>89</v>
      </c>
      <c r="C9745" t="s">
        <v>126</v>
      </c>
      <c r="D9745" t="s">
        <v>17029</v>
      </c>
      <c r="E9745" t="s">
        <v>79</v>
      </c>
      <c r="F9745" t="s">
        <v>4887</v>
      </c>
      <c r="G9745">
        <v>0</v>
      </c>
      <c r="H9745">
        <v>1</v>
      </c>
      <c r="I9745">
        <v>0</v>
      </c>
      <c r="J9745">
        <v>1</v>
      </c>
      <c r="K9745">
        <v>0</v>
      </c>
      <c r="L9745">
        <v>0</v>
      </c>
      <c r="M9745">
        <v>0</v>
      </c>
      <c r="N9745">
        <v>0</v>
      </c>
      <c r="O9745">
        <v>0</v>
      </c>
      <c r="P9745">
        <v>0</v>
      </c>
      <c r="Q9745">
        <v>0</v>
      </c>
    </row>
    <row r="9746" spans="1:17" x14ac:dyDescent="0.2">
      <c r="A9746" t="s">
        <v>26769</v>
      </c>
      <c r="B9746" t="s">
        <v>89</v>
      </c>
      <c r="C9746" t="s">
        <v>126</v>
      </c>
      <c r="D9746" t="s">
        <v>17029</v>
      </c>
      <c r="E9746" t="s">
        <v>79</v>
      </c>
      <c r="F9746" t="s">
        <v>4889</v>
      </c>
      <c r="G9746">
        <v>0</v>
      </c>
      <c r="H9746">
        <v>0</v>
      </c>
      <c r="I9746">
        <v>0</v>
      </c>
      <c r="J9746">
        <v>0</v>
      </c>
      <c r="K9746">
        <v>0</v>
      </c>
      <c r="L9746">
        <v>0</v>
      </c>
      <c r="M9746">
        <v>1</v>
      </c>
      <c r="N9746">
        <v>0</v>
      </c>
      <c r="O9746">
        <v>0</v>
      </c>
      <c r="P9746">
        <v>0</v>
      </c>
      <c r="Q9746">
        <v>0</v>
      </c>
    </row>
    <row r="9747" spans="1:17" x14ac:dyDescent="0.2">
      <c r="A9747" t="s">
        <v>26770</v>
      </c>
      <c r="B9747" t="s">
        <v>89</v>
      </c>
      <c r="C9747" t="s">
        <v>126</v>
      </c>
      <c r="D9747" t="s">
        <v>17029</v>
      </c>
      <c r="E9747" t="s">
        <v>79</v>
      </c>
      <c r="F9747" t="s">
        <v>4871</v>
      </c>
      <c r="G9747">
        <v>0</v>
      </c>
      <c r="H9747">
        <v>0</v>
      </c>
      <c r="I9747">
        <v>0</v>
      </c>
      <c r="J9747">
        <v>0</v>
      </c>
      <c r="K9747">
        <v>0</v>
      </c>
      <c r="L9747">
        <v>0</v>
      </c>
      <c r="M9747">
        <v>0</v>
      </c>
      <c r="N9747">
        <v>1</v>
      </c>
      <c r="O9747">
        <v>1</v>
      </c>
      <c r="P9747">
        <v>0</v>
      </c>
      <c r="Q9747">
        <v>0</v>
      </c>
    </row>
    <row r="9748" spans="1:17" x14ac:dyDescent="0.2">
      <c r="A9748" t="s">
        <v>26771</v>
      </c>
      <c r="B9748" t="s">
        <v>89</v>
      </c>
      <c r="C9748" t="s">
        <v>126</v>
      </c>
      <c r="D9748" t="s">
        <v>17029</v>
      </c>
      <c r="E9748" t="s">
        <v>79</v>
      </c>
      <c r="F9748" t="s">
        <v>4873</v>
      </c>
      <c r="G9748">
        <v>0</v>
      </c>
      <c r="H9748">
        <v>0</v>
      </c>
      <c r="I9748">
        <v>0</v>
      </c>
      <c r="J9748">
        <v>0</v>
      </c>
      <c r="K9748">
        <v>0</v>
      </c>
      <c r="L9748">
        <v>0</v>
      </c>
      <c r="M9748">
        <v>0</v>
      </c>
      <c r="N9748">
        <v>1</v>
      </c>
      <c r="O9748">
        <v>1</v>
      </c>
      <c r="P9748">
        <v>0</v>
      </c>
      <c r="Q9748">
        <v>0</v>
      </c>
    </row>
    <row r="9749" spans="1:17" x14ac:dyDescent="0.2">
      <c r="A9749" t="s">
        <v>26772</v>
      </c>
      <c r="B9749" t="s">
        <v>89</v>
      </c>
      <c r="C9749" t="s">
        <v>126</v>
      </c>
      <c r="D9749" t="s">
        <v>17029</v>
      </c>
      <c r="E9749" t="s">
        <v>79</v>
      </c>
      <c r="F9749" t="s">
        <v>17019</v>
      </c>
      <c r="G9749">
        <v>1</v>
      </c>
      <c r="H9749">
        <v>0</v>
      </c>
      <c r="I9749">
        <v>0</v>
      </c>
      <c r="J9749">
        <v>0</v>
      </c>
      <c r="K9749">
        <v>0</v>
      </c>
      <c r="L9749">
        <v>0</v>
      </c>
      <c r="M9749">
        <v>0</v>
      </c>
      <c r="N9749">
        <v>0</v>
      </c>
      <c r="O9749">
        <v>0</v>
      </c>
      <c r="P9749">
        <v>0</v>
      </c>
      <c r="Q9749">
        <v>0</v>
      </c>
    </row>
    <row r="9750" spans="1:17" x14ac:dyDescent="0.2">
      <c r="A9750" t="s">
        <v>26773</v>
      </c>
      <c r="B9750" t="s">
        <v>89</v>
      </c>
      <c r="C9750" t="s">
        <v>131</v>
      </c>
      <c r="D9750" t="s">
        <v>17029</v>
      </c>
      <c r="E9750" t="s">
        <v>79</v>
      </c>
      <c r="F9750" t="s">
        <v>4875</v>
      </c>
      <c r="G9750">
        <v>0</v>
      </c>
      <c r="H9750">
        <v>1</v>
      </c>
      <c r="I9750">
        <v>1</v>
      </c>
      <c r="J9750">
        <v>0</v>
      </c>
      <c r="K9750">
        <v>0</v>
      </c>
      <c r="L9750">
        <v>0</v>
      </c>
      <c r="M9750">
        <v>0</v>
      </c>
      <c r="N9750">
        <v>0</v>
      </c>
      <c r="O9750">
        <v>0</v>
      </c>
      <c r="P9750">
        <v>0</v>
      </c>
      <c r="Q9750">
        <v>0</v>
      </c>
    </row>
    <row r="9751" spans="1:17" x14ac:dyDescent="0.2">
      <c r="A9751" t="s">
        <v>26774</v>
      </c>
      <c r="B9751" t="s">
        <v>89</v>
      </c>
      <c r="C9751" t="s">
        <v>131</v>
      </c>
      <c r="D9751" t="s">
        <v>17029</v>
      </c>
      <c r="E9751" t="s">
        <v>79</v>
      </c>
      <c r="F9751" t="s">
        <v>4877</v>
      </c>
      <c r="G9751">
        <v>0</v>
      </c>
      <c r="H9751">
        <v>1</v>
      </c>
      <c r="I9751">
        <v>1</v>
      </c>
      <c r="J9751">
        <v>0</v>
      </c>
      <c r="K9751">
        <v>0</v>
      </c>
      <c r="L9751">
        <v>0</v>
      </c>
      <c r="M9751">
        <v>0</v>
      </c>
      <c r="N9751">
        <v>0</v>
      </c>
      <c r="O9751">
        <v>0</v>
      </c>
      <c r="P9751">
        <v>0</v>
      </c>
      <c r="Q9751">
        <v>0</v>
      </c>
    </row>
    <row r="9752" spans="1:17" x14ac:dyDescent="0.2">
      <c r="A9752" t="s">
        <v>26775</v>
      </c>
      <c r="B9752" t="s">
        <v>89</v>
      </c>
      <c r="C9752" t="s">
        <v>131</v>
      </c>
      <c r="D9752" t="s">
        <v>17029</v>
      </c>
      <c r="E9752" t="s">
        <v>79</v>
      </c>
      <c r="F9752" t="s">
        <v>4879</v>
      </c>
      <c r="G9752">
        <v>0</v>
      </c>
      <c r="H9752">
        <v>0</v>
      </c>
      <c r="I9752">
        <v>0</v>
      </c>
      <c r="J9752">
        <v>0</v>
      </c>
      <c r="K9752">
        <v>0</v>
      </c>
      <c r="L9752">
        <v>0</v>
      </c>
      <c r="M9752">
        <v>1</v>
      </c>
      <c r="N9752">
        <v>0</v>
      </c>
      <c r="O9752">
        <v>0</v>
      </c>
      <c r="P9752">
        <v>0</v>
      </c>
      <c r="Q9752">
        <v>0</v>
      </c>
    </row>
    <row r="9753" spans="1:17" x14ac:dyDescent="0.2">
      <c r="A9753" t="s">
        <v>26776</v>
      </c>
      <c r="B9753" t="s">
        <v>89</v>
      </c>
      <c r="C9753" t="s">
        <v>131</v>
      </c>
      <c r="D9753" t="s">
        <v>17029</v>
      </c>
      <c r="E9753" t="s">
        <v>79</v>
      </c>
      <c r="F9753" t="s">
        <v>4881</v>
      </c>
      <c r="G9753">
        <v>0</v>
      </c>
      <c r="H9753">
        <v>1</v>
      </c>
      <c r="I9753">
        <v>1</v>
      </c>
      <c r="J9753">
        <v>0</v>
      </c>
      <c r="K9753">
        <v>0</v>
      </c>
      <c r="L9753">
        <v>0</v>
      </c>
      <c r="M9753">
        <v>0</v>
      </c>
      <c r="N9753">
        <v>0</v>
      </c>
      <c r="O9753">
        <v>0</v>
      </c>
      <c r="P9753">
        <v>0</v>
      </c>
      <c r="Q9753">
        <v>0</v>
      </c>
    </row>
    <row r="9754" spans="1:17" x14ac:dyDescent="0.2">
      <c r="A9754" t="s">
        <v>26777</v>
      </c>
      <c r="B9754" t="s">
        <v>89</v>
      </c>
      <c r="C9754" t="s">
        <v>131</v>
      </c>
      <c r="D9754" t="s">
        <v>17029</v>
      </c>
      <c r="E9754" t="s">
        <v>79</v>
      </c>
      <c r="F9754" t="s">
        <v>4883</v>
      </c>
      <c r="G9754">
        <v>0</v>
      </c>
      <c r="H9754">
        <v>1</v>
      </c>
      <c r="I9754">
        <v>1</v>
      </c>
      <c r="J9754">
        <v>0</v>
      </c>
      <c r="K9754">
        <v>0</v>
      </c>
      <c r="L9754">
        <v>0</v>
      </c>
      <c r="M9754">
        <v>0</v>
      </c>
      <c r="N9754">
        <v>0</v>
      </c>
      <c r="O9754">
        <v>0</v>
      </c>
      <c r="P9754">
        <v>0</v>
      </c>
      <c r="Q9754">
        <v>0</v>
      </c>
    </row>
    <row r="9755" spans="1:17" x14ac:dyDescent="0.2">
      <c r="A9755" t="s">
        <v>26778</v>
      </c>
      <c r="B9755" t="s">
        <v>89</v>
      </c>
      <c r="C9755" t="s">
        <v>131</v>
      </c>
      <c r="D9755" t="s">
        <v>17029</v>
      </c>
      <c r="E9755" t="s">
        <v>79</v>
      </c>
      <c r="F9755" t="s">
        <v>4885</v>
      </c>
      <c r="G9755">
        <v>0</v>
      </c>
      <c r="H9755">
        <v>0</v>
      </c>
      <c r="I9755">
        <v>0</v>
      </c>
      <c r="J9755">
        <v>0</v>
      </c>
      <c r="K9755">
        <v>0</v>
      </c>
      <c r="L9755">
        <v>0</v>
      </c>
      <c r="M9755">
        <v>1</v>
      </c>
      <c r="N9755">
        <v>0</v>
      </c>
      <c r="O9755">
        <v>0</v>
      </c>
      <c r="P9755">
        <v>0</v>
      </c>
      <c r="Q9755">
        <v>0</v>
      </c>
    </row>
    <row r="9756" spans="1:17" x14ac:dyDescent="0.2">
      <c r="A9756" t="s">
        <v>26779</v>
      </c>
      <c r="B9756" t="s">
        <v>89</v>
      </c>
      <c r="C9756" t="s">
        <v>131</v>
      </c>
      <c r="D9756" t="s">
        <v>17029</v>
      </c>
      <c r="E9756" t="s">
        <v>79</v>
      </c>
      <c r="F9756" t="s">
        <v>4887</v>
      </c>
      <c r="G9756">
        <v>0</v>
      </c>
      <c r="H9756">
        <v>1</v>
      </c>
      <c r="I9756">
        <v>1</v>
      </c>
      <c r="J9756">
        <v>0</v>
      </c>
      <c r="K9756">
        <v>0</v>
      </c>
      <c r="L9756">
        <v>0</v>
      </c>
      <c r="M9756">
        <v>0</v>
      </c>
      <c r="N9756">
        <v>0</v>
      </c>
      <c r="O9756">
        <v>0</v>
      </c>
      <c r="P9756">
        <v>0</v>
      </c>
      <c r="Q9756">
        <v>0</v>
      </c>
    </row>
    <row r="9757" spans="1:17" x14ac:dyDescent="0.2">
      <c r="A9757" t="s">
        <v>26780</v>
      </c>
      <c r="B9757" t="s">
        <v>89</v>
      </c>
      <c r="C9757" t="s">
        <v>131</v>
      </c>
      <c r="D9757" t="s">
        <v>17029</v>
      </c>
      <c r="E9757" t="s">
        <v>79</v>
      </c>
      <c r="F9757" t="s">
        <v>4889</v>
      </c>
      <c r="G9757">
        <v>0</v>
      </c>
      <c r="H9757">
        <v>0</v>
      </c>
      <c r="I9757">
        <v>0</v>
      </c>
      <c r="J9757">
        <v>0</v>
      </c>
      <c r="K9757">
        <v>0</v>
      </c>
      <c r="L9757">
        <v>0</v>
      </c>
      <c r="M9757">
        <v>1</v>
      </c>
      <c r="N9757">
        <v>0</v>
      </c>
      <c r="O9757">
        <v>0</v>
      </c>
      <c r="P9757">
        <v>0</v>
      </c>
      <c r="Q9757">
        <v>0</v>
      </c>
    </row>
    <row r="9758" spans="1:17" x14ac:dyDescent="0.2">
      <c r="A9758" t="s">
        <v>26781</v>
      </c>
      <c r="B9758" t="s">
        <v>89</v>
      </c>
      <c r="C9758" t="s">
        <v>131</v>
      </c>
      <c r="D9758" t="s">
        <v>17029</v>
      </c>
      <c r="E9758" t="s">
        <v>79</v>
      </c>
      <c r="F9758" t="s">
        <v>4871</v>
      </c>
      <c r="G9758">
        <v>0</v>
      </c>
      <c r="H9758">
        <v>0</v>
      </c>
      <c r="I9758">
        <v>0</v>
      </c>
      <c r="J9758">
        <v>0</v>
      </c>
      <c r="K9758">
        <v>0</v>
      </c>
      <c r="L9758">
        <v>0</v>
      </c>
      <c r="M9758">
        <v>0</v>
      </c>
      <c r="N9758">
        <v>1</v>
      </c>
      <c r="O9758">
        <v>1</v>
      </c>
      <c r="P9758">
        <v>0</v>
      </c>
      <c r="Q9758">
        <v>0</v>
      </c>
    </row>
    <row r="9759" spans="1:17" x14ac:dyDescent="0.2">
      <c r="A9759" t="s">
        <v>26782</v>
      </c>
      <c r="B9759" t="s">
        <v>89</v>
      </c>
      <c r="C9759" t="s">
        <v>131</v>
      </c>
      <c r="D9759" t="s">
        <v>17029</v>
      </c>
      <c r="E9759" t="s">
        <v>79</v>
      </c>
      <c r="F9759" t="s">
        <v>4873</v>
      </c>
      <c r="G9759">
        <v>0</v>
      </c>
      <c r="H9759">
        <v>0</v>
      </c>
      <c r="I9759">
        <v>0</v>
      </c>
      <c r="J9759">
        <v>0</v>
      </c>
      <c r="K9759">
        <v>0</v>
      </c>
      <c r="L9759">
        <v>0</v>
      </c>
      <c r="M9759">
        <v>0</v>
      </c>
      <c r="N9759">
        <v>1</v>
      </c>
      <c r="O9759">
        <v>1</v>
      </c>
      <c r="P9759">
        <v>0</v>
      </c>
      <c r="Q9759">
        <v>0</v>
      </c>
    </row>
    <row r="9760" spans="1:17" x14ac:dyDescent="0.2">
      <c r="A9760" t="s">
        <v>26783</v>
      </c>
      <c r="B9760" t="s">
        <v>89</v>
      </c>
      <c r="C9760" t="s">
        <v>131</v>
      </c>
      <c r="D9760" t="s">
        <v>17029</v>
      </c>
      <c r="E9760" t="s">
        <v>79</v>
      </c>
      <c r="F9760" t="s">
        <v>17019</v>
      </c>
      <c r="G9760">
        <v>1</v>
      </c>
      <c r="H9760">
        <v>0</v>
      </c>
      <c r="I9760">
        <v>0</v>
      </c>
      <c r="J9760">
        <v>0</v>
      </c>
      <c r="K9760">
        <v>0</v>
      </c>
      <c r="L9760">
        <v>0</v>
      </c>
      <c r="M9760">
        <v>0</v>
      </c>
      <c r="N9760">
        <v>0</v>
      </c>
      <c r="O9760">
        <v>0</v>
      </c>
      <c r="P9760">
        <v>0</v>
      </c>
      <c r="Q9760">
        <v>0</v>
      </c>
    </row>
    <row r="9761" spans="1:17" x14ac:dyDescent="0.2">
      <c r="A9761" t="s">
        <v>26784</v>
      </c>
      <c r="B9761" t="s">
        <v>89</v>
      </c>
      <c r="C9761" t="s">
        <v>133</v>
      </c>
      <c r="D9761" t="s">
        <v>17029</v>
      </c>
      <c r="E9761" t="s">
        <v>79</v>
      </c>
      <c r="F9761" t="s">
        <v>4875</v>
      </c>
      <c r="G9761">
        <v>0</v>
      </c>
      <c r="H9761">
        <v>1</v>
      </c>
      <c r="I9761">
        <v>0</v>
      </c>
      <c r="J9761">
        <v>1</v>
      </c>
      <c r="K9761">
        <v>0</v>
      </c>
      <c r="L9761">
        <v>0</v>
      </c>
      <c r="M9761">
        <v>0</v>
      </c>
      <c r="N9761">
        <v>0</v>
      </c>
      <c r="O9761">
        <v>0</v>
      </c>
      <c r="P9761">
        <v>0</v>
      </c>
      <c r="Q9761">
        <v>0</v>
      </c>
    </row>
    <row r="9762" spans="1:17" x14ac:dyDescent="0.2">
      <c r="A9762" t="s">
        <v>26785</v>
      </c>
      <c r="B9762" t="s">
        <v>89</v>
      </c>
      <c r="C9762" t="s">
        <v>133</v>
      </c>
      <c r="D9762" t="s">
        <v>17029</v>
      </c>
      <c r="E9762" t="s">
        <v>79</v>
      </c>
      <c r="F9762" t="s">
        <v>4877</v>
      </c>
      <c r="G9762">
        <v>0</v>
      </c>
      <c r="H9762">
        <v>1</v>
      </c>
      <c r="I9762">
        <v>0</v>
      </c>
      <c r="J9762">
        <v>1</v>
      </c>
      <c r="K9762">
        <v>0</v>
      </c>
      <c r="L9762">
        <v>0</v>
      </c>
      <c r="M9762">
        <v>0</v>
      </c>
      <c r="N9762">
        <v>0</v>
      </c>
      <c r="O9762">
        <v>0</v>
      </c>
      <c r="P9762">
        <v>0</v>
      </c>
      <c r="Q9762">
        <v>0</v>
      </c>
    </row>
    <row r="9763" spans="1:17" x14ac:dyDescent="0.2">
      <c r="A9763" t="s">
        <v>26786</v>
      </c>
      <c r="B9763" t="s">
        <v>89</v>
      </c>
      <c r="C9763" t="s">
        <v>133</v>
      </c>
      <c r="D9763" t="s">
        <v>17029</v>
      </c>
      <c r="E9763" t="s">
        <v>79</v>
      </c>
      <c r="F9763" t="s">
        <v>4879</v>
      </c>
      <c r="G9763">
        <v>0</v>
      </c>
      <c r="H9763">
        <v>0</v>
      </c>
      <c r="I9763">
        <v>0</v>
      </c>
      <c r="J9763">
        <v>0</v>
      </c>
      <c r="K9763">
        <v>0</v>
      </c>
      <c r="L9763">
        <v>0</v>
      </c>
      <c r="M9763">
        <v>1</v>
      </c>
      <c r="N9763">
        <v>0</v>
      </c>
      <c r="O9763">
        <v>0</v>
      </c>
      <c r="P9763">
        <v>0</v>
      </c>
      <c r="Q9763">
        <v>0</v>
      </c>
    </row>
    <row r="9764" spans="1:17" x14ac:dyDescent="0.2">
      <c r="A9764" t="s">
        <v>26787</v>
      </c>
      <c r="B9764" t="s">
        <v>89</v>
      </c>
      <c r="C9764" t="s">
        <v>133</v>
      </c>
      <c r="D9764" t="s">
        <v>17029</v>
      </c>
      <c r="E9764" t="s">
        <v>79</v>
      </c>
      <c r="F9764" t="s">
        <v>4881</v>
      </c>
      <c r="G9764">
        <v>0</v>
      </c>
      <c r="H9764">
        <v>1</v>
      </c>
      <c r="I9764">
        <v>0</v>
      </c>
      <c r="J9764">
        <v>1</v>
      </c>
      <c r="K9764">
        <v>0</v>
      </c>
      <c r="L9764">
        <v>0</v>
      </c>
      <c r="M9764">
        <v>0</v>
      </c>
      <c r="N9764">
        <v>0</v>
      </c>
      <c r="O9764">
        <v>0</v>
      </c>
      <c r="P9764">
        <v>0</v>
      </c>
      <c r="Q9764">
        <v>0</v>
      </c>
    </row>
    <row r="9765" spans="1:17" x14ac:dyDescent="0.2">
      <c r="A9765" t="s">
        <v>26788</v>
      </c>
      <c r="B9765" t="s">
        <v>89</v>
      </c>
      <c r="C9765" t="s">
        <v>133</v>
      </c>
      <c r="D9765" t="s">
        <v>17029</v>
      </c>
      <c r="E9765" t="s">
        <v>79</v>
      </c>
      <c r="F9765" t="s">
        <v>4883</v>
      </c>
      <c r="G9765">
        <v>0</v>
      </c>
      <c r="H9765">
        <v>1</v>
      </c>
      <c r="I9765">
        <v>0</v>
      </c>
      <c r="J9765">
        <v>1</v>
      </c>
      <c r="K9765">
        <v>0</v>
      </c>
      <c r="L9765">
        <v>0</v>
      </c>
      <c r="M9765">
        <v>0</v>
      </c>
      <c r="N9765">
        <v>0</v>
      </c>
      <c r="O9765">
        <v>0</v>
      </c>
      <c r="P9765">
        <v>0</v>
      </c>
      <c r="Q9765">
        <v>0</v>
      </c>
    </row>
    <row r="9766" spans="1:17" x14ac:dyDescent="0.2">
      <c r="A9766" t="s">
        <v>26789</v>
      </c>
      <c r="B9766" t="s">
        <v>89</v>
      </c>
      <c r="C9766" t="s">
        <v>133</v>
      </c>
      <c r="D9766" t="s">
        <v>17029</v>
      </c>
      <c r="E9766" t="s">
        <v>79</v>
      </c>
      <c r="F9766" t="s">
        <v>4885</v>
      </c>
      <c r="G9766">
        <v>0</v>
      </c>
      <c r="H9766">
        <v>0</v>
      </c>
      <c r="I9766">
        <v>0</v>
      </c>
      <c r="J9766">
        <v>0</v>
      </c>
      <c r="K9766">
        <v>0</v>
      </c>
      <c r="L9766">
        <v>0</v>
      </c>
      <c r="M9766">
        <v>1</v>
      </c>
      <c r="N9766">
        <v>0</v>
      </c>
      <c r="O9766">
        <v>0</v>
      </c>
      <c r="P9766">
        <v>0</v>
      </c>
      <c r="Q9766">
        <v>0</v>
      </c>
    </row>
    <row r="9767" spans="1:17" x14ac:dyDescent="0.2">
      <c r="A9767" t="s">
        <v>26790</v>
      </c>
      <c r="B9767" t="s">
        <v>89</v>
      </c>
      <c r="C9767" t="s">
        <v>133</v>
      </c>
      <c r="D9767" t="s">
        <v>17029</v>
      </c>
      <c r="E9767" t="s">
        <v>79</v>
      </c>
      <c r="F9767" t="s">
        <v>4887</v>
      </c>
      <c r="G9767">
        <v>0</v>
      </c>
      <c r="H9767">
        <v>1</v>
      </c>
      <c r="I9767">
        <v>0</v>
      </c>
      <c r="J9767">
        <v>1</v>
      </c>
      <c r="K9767">
        <v>0</v>
      </c>
      <c r="L9767">
        <v>0</v>
      </c>
      <c r="M9767">
        <v>0</v>
      </c>
      <c r="N9767">
        <v>0</v>
      </c>
      <c r="O9767">
        <v>0</v>
      </c>
      <c r="P9767">
        <v>0</v>
      </c>
      <c r="Q9767">
        <v>0</v>
      </c>
    </row>
    <row r="9768" spans="1:17" x14ac:dyDescent="0.2">
      <c r="A9768" t="s">
        <v>26791</v>
      </c>
      <c r="B9768" t="s">
        <v>89</v>
      </c>
      <c r="C9768" t="s">
        <v>133</v>
      </c>
      <c r="D9768" t="s">
        <v>17029</v>
      </c>
      <c r="E9768" t="s">
        <v>79</v>
      </c>
      <c r="F9768" t="s">
        <v>4889</v>
      </c>
      <c r="G9768">
        <v>0</v>
      </c>
      <c r="H9768">
        <v>0</v>
      </c>
      <c r="I9768">
        <v>0</v>
      </c>
      <c r="J9768">
        <v>0</v>
      </c>
      <c r="K9768">
        <v>0</v>
      </c>
      <c r="L9768">
        <v>0</v>
      </c>
      <c r="M9768">
        <v>1</v>
      </c>
      <c r="N9768">
        <v>0</v>
      </c>
      <c r="O9768">
        <v>0</v>
      </c>
      <c r="P9768">
        <v>0</v>
      </c>
      <c r="Q9768">
        <v>0</v>
      </c>
    </row>
    <row r="9769" spans="1:17" x14ac:dyDescent="0.2">
      <c r="A9769" t="s">
        <v>26792</v>
      </c>
      <c r="B9769" t="s">
        <v>89</v>
      </c>
      <c r="C9769" t="s">
        <v>133</v>
      </c>
      <c r="D9769" t="s">
        <v>17029</v>
      </c>
      <c r="E9769" t="s">
        <v>79</v>
      </c>
      <c r="F9769" t="s">
        <v>4871</v>
      </c>
      <c r="G9769">
        <v>0</v>
      </c>
      <c r="H9769">
        <v>0</v>
      </c>
      <c r="I9769">
        <v>0</v>
      </c>
      <c r="J9769">
        <v>0</v>
      </c>
      <c r="K9769">
        <v>0</v>
      </c>
      <c r="L9769">
        <v>0</v>
      </c>
      <c r="M9769">
        <v>0</v>
      </c>
      <c r="N9769">
        <v>1</v>
      </c>
      <c r="O9769">
        <v>1</v>
      </c>
      <c r="P9769">
        <v>0</v>
      </c>
      <c r="Q9769">
        <v>0</v>
      </c>
    </row>
    <row r="9770" spans="1:17" x14ac:dyDescent="0.2">
      <c r="A9770" t="s">
        <v>26793</v>
      </c>
      <c r="B9770" t="s">
        <v>89</v>
      </c>
      <c r="C9770" t="s">
        <v>133</v>
      </c>
      <c r="D9770" t="s">
        <v>17029</v>
      </c>
      <c r="E9770" t="s">
        <v>79</v>
      </c>
      <c r="F9770" t="s">
        <v>4873</v>
      </c>
      <c r="G9770">
        <v>0</v>
      </c>
      <c r="H9770">
        <v>0</v>
      </c>
      <c r="I9770">
        <v>0</v>
      </c>
      <c r="J9770">
        <v>0</v>
      </c>
      <c r="K9770">
        <v>0</v>
      </c>
      <c r="L9770">
        <v>0</v>
      </c>
      <c r="M9770">
        <v>0</v>
      </c>
      <c r="N9770">
        <v>0</v>
      </c>
      <c r="O9770">
        <v>0</v>
      </c>
      <c r="P9770">
        <v>0</v>
      </c>
      <c r="Q9770">
        <v>0</v>
      </c>
    </row>
    <row r="9771" spans="1:17" x14ac:dyDescent="0.2">
      <c r="A9771" t="s">
        <v>26794</v>
      </c>
      <c r="B9771" t="s">
        <v>89</v>
      </c>
      <c r="C9771" t="s">
        <v>133</v>
      </c>
      <c r="D9771" t="s">
        <v>17029</v>
      </c>
      <c r="E9771" t="s">
        <v>79</v>
      </c>
      <c r="F9771" t="s">
        <v>17019</v>
      </c>
      <c r="G9771">
        <v>1</v>
      </c>
      <c r="H9771">
        <v>0</v>
      </c>
      <c r="I9771">
        <v>0</v>
      </c>
      <c r="J9771">
        <v>0</v>
      </c>
      <c r="K9771">
        <v>0</v>
      </c>
      <c r="L9771">
        <v>0</v>
      </c>
      <c r="M9771">
        <v>0</v>
      </c>
      <c r="N9771">
        <v>0</v>
      </c>
      <c r="O9771">
        <v>0</v>
      </c>
      <c r="P9771">
        <v>0</v>
      </c>
      <c r="Q9771">
        <v>0</v>
      </c>
    </row>
    <row r="9772" spans="1:17" x14ac:dyDescent="0.2">
      <c r="A9772" t="s">
        <v>26795</v>
      </c>
      <c r="B9772" t="s">
        <v>89</v>
      </c>
      <c r="C9772" t="s">
        <v>134</v>
      </c>
      <c r="D9772" t="s">
        <v>17029</v>
      </c>
      <c r="E9772" t="s">
        <v>81</v>
      </c>
      <c r="F9772" t="s">
        <v>4875</v>
      </c>
      <c r="G9772">
        <v>0</v>
      </c>
      <c r="H9772">
        <v>1</v>
      </c>
      <c r="I9772">
        <v>0</v>
      </c>
      <c r="J9772">
        <v>1</v>
      </c>
      <c r="K9772">
        <v>0</v>
      </c>
      <c r="L9772">
        <v>0</v>
      </c>
      <c r="M9772">
        <v>0</v>
      </c>
      <c r="N9772">
        <v>0</v>
      </c>
      <c r="O9772">
        <v>0</v>
      </c>
      <c r="P9772">
        <v>0</v>
      </c>
      <c r="Q9772">
        <v>0</v>
      </c>
    </row>
    <row r="9773" spans="1:17" x14ac:dyDescent="0.2">
      <c r="A9773" t="s">
        <v>26796</v>
      </c>
      <c r="B9773" t="s">
        <v>89</v>
      </c>
      <c r="C9773" t="s">
        <v>134</v>
      </c>
      <c r="D9773" t="s">
        <v>17029</v>
      </c>
      <c r="E9773" t="s">
        <v>81</v>
      </c>
      <c r="F9773" t="s">
        <v>4877</v>
      </c>
      <c r="G9773">
        <v>0</v>
      </c>
      <c r="H9773">
        <v>1</v>
      </c>
      <c r="I9773">
        <v>0</v>
      </c>
      <c r="J9773">
        <v>0</v>
      </c>
      <c r="K9773">
        <v>1</v>
      </c>
      <c r="L9773">
        <v>0</v>
      </c>
      <c r="M9773">
        <v>0</v>
      </c>
      <c r="N9773">
        <v>0</v>
      </c>
      <c r="O9773">
        <v>0</v>
      </c>
      <c r="P9773">
        <v>0</v>
      </c>
      <c r="Q9773">
        <v>0</v>
      </c>
    </row>
    <row r="9774" spans="1:17" x14ac:dyDescent="0.2">
      <c r="A9774" t="s">
        <v>26797</v>
      </c>
      <c r="B9774" t="s">
        <v>89</v>
      </c>
      <c r="C9774" t="s">
        <v>134</v>
      </c>
      <c r="D9774" t="s">
        <v>17029</v>
      </c>
      <c r="E9774" t="s">
        <v>81</v>
      </c>
      <c r="F9774" t="s">
        <v>4879</v>
      </c>
      <c r="G9774">
        <v>0</v>
      </c>
      <c r="H9774">
        <v>0</v>
      </c>
      <c r="I9774">
        <v>0</v>
      </c>
      <c r="J9774">
        <v>0</v>
      </c>
      <c r="K9774">
        <v>0</v>
      </c>
      <c r="L9774">
        <v>0</v>
      </c>
      <c r="M9774">
        <v>1</v>
      </c>
      <c r="N9774">
        <v>0</v>
      </c>
      <c r="O9774">
        <v>0</v>
      </c>
      <c r="P9774">
        <v>0</v>
      </c>
      <c r="Q9774">
        <v>0</v>
      </c>
    </row>
    <row r="9775" spans="1:17" x14ac:dyDescent="0.2">
      <c r="A9775" t="s">
        <v>26798</v>
      </c>
      <c r="B9775" t="s">
        <v>89</v>
      </c>
      <c r="C9775" t="s">
        <v>134</v>
      </c>
      <c r="D9775" t="s">
        <v>17029</v>
      </c>
      <c r="E9775" t="s">
        <v>81</v>
      </c>
      <c r="F9775" t="s">
        <v>4881</v>
      </c>
      <c r="G9775">
        <v>0</v>
      </c>
      <c r="H9775">
        <v>1</v>
      </c>
      <c r="I9775">
        <v>0</v>
      </c>
      <c r="J9775">
        <v>0</v>
      </c>
      <c r="K9775">
        <v>1</v>
      </c>
      <c r="L9775">
        <v>0</v>
      </c>
      <c r="M9775">
        <v>0</v>
      </c>
      <c r="N9775">
        <v>0</v>
      </c>
      <c r="O9775">
        <v>0</v>
      </c>
      <c r="P9775">
        <v>0</v>
      </c>
      <c r="Q9775">
        <v>0</v>
      </c>
    </row>
    <row r="9776" spans="1:17" x14ac:dyDescent="0.2">
      <c r="A9776" t="s">
        <v>26799</v>
      </c>
      <c r="B9776" t="s">
        <v>89</v>
      </c>
      <c r="C9776" t="s">
        <v>134</v>
      </c>
      <c r="D9776" t="s">
        <v>17029</v>
      </c>
      <c r="E9776" t="s">
        <v>81</v>
      </c>
      <c r="F9776" t="s">
        <v>4883</v>
      </c>
      <c r="G9776">
        <v>0</v>
      </c>
      <c r="H9776">
        <v>1</v>
      </c>
      <c r="I9776">
        <v>0</v>
      </c>
      <c r="J9776">
        <v>0</v>
      </c>
      <c r="K9776">
        <v>1</v>
      </c>
      <c r="L9776">
        <v>0</v>
      </c>
      <c r="M9776">
        <v>0</v>
      </c>
      <c r="N9776">
        <v>0</v>
      </c>
      <c r="O9776">
        <v>0</v>
      </c>
      <c r="P9776">
        <v>0</v>
      </c>
      <c r="Q9776">
        <v>0</v>
      </c>
    </row>
    <row r="9777" spans="1:17" x14ac:dyDescent="0.2">
      <c r="A9777" t="s">
        <v>26800</v>
      </c>
      <c r="B9777" t="s">
        <v>89</v>
      </c>
      <c r="C9777" t="s">
        <v>134</v>
      </c>
      <c r="D9777" t="s">
        <v>17029</v>
      </c>
      <c r="E9777" t="s">
        <v>81</v>
      </c>
      <c r="F9777" t="s">
        <v>4885</v>
      </c>
      <c r="G9777">
        <v>0</v>
      </c>
      <c r="H9777">
        <v>0</v>
      </c>
      <c r="I9777">
        <v>0</v>
      </c>
      <c r="J9777">
        <v>0</v>
      </c>
      <c r="K9777">
        <v>0</v>
      </c>
      <c r="L9777">
        <v>0</v>
      </c>
      <c r="M9777">
        <v>1</v>
      </c>
      <c r="N9777">
        <v>0</v>
      </c>
      <c r="O9777">
        <v>0</v>
      </c>
      <c r="P9777">
        <v>0</v>
      </c>
      <c r="Q9777">
        <v>0</v>
      </c>
    </row>
    <row r="9778" spans="1:17" x14ac:dyDescent="0.2">
      <c r="A9778" t="s">
        <v>26801</v>
      </c>
      <c r="B9778" t="s">
        <v>89</v>
      </c>
      <c r="C9778" t="s">
        <v>134</v>
      </c>
      <c r="D9778" t="s">
        <v>17029</v>
      </c>
      <c r="E9778" t="s">
        <v>81</v>
      </c>
      <c r="F9778" t="s">
        <v>4887</v>
      </c>
      <c r="G9778">
        <v>0</v>
      </c>
      <c r="H9778">
        <v>1</v>
      </c>
      <c r="I9778">
        <v>0</v>
      </c>
      <c r="J9778">
        <v>1</v>
      </c>
      <c r="K9778">
        <v>0</v>
      </c>
      <c r="L9778">
        <v>0</v>
      </c>
      <c r="M9778">
        <v>0</v>
      </c>
      <c r="N9778">
        <v>0</v>
      </c>
      <c r="O9778">
        <v>0</v>
      </c>
      <c r="P9778">
        <v>0</v>
      </c>
      <c r="Q9778">
        <v>0</v>
      </c>
    </row>
    <row r="9779" spans="1:17" x14ac:dyDescent="0.2">
      <c r="A9779" t="s">
        <v>26802</v>
      </c>
      <c r="B9779" t="s">
        <v>89</v>
      </c>
      <c r="C9779" t="s">
        <v>134</v>
      </c>
      <c r="D9779" t="s">
        <v>17029</v>
      </c>
      <c r="E9779" t="s">
        <v>81</v>
      </c>
      <c r="F9779" t="s">
        <v>4889</v>
      </c>
      <c r="G9779">
        <v>0</v>
      </c>
      <c r="H9779">
        <v>0</v>
      </c>
      <c r="I9779">
        <v>0</v>
      </c>
      <c r="J9779">
        <v>0</v>
      </c>
      <c r="K9779">
        <v>0</v>
      </c>
      <c r="L9779">
        <v>0</v>
      </c>
      <c r="M9779">
        <v>1</v>
      </c>
      <c r="N9779">
        <v>0</v>
      </c>
      <c r="O9779">
        <v>0</v>
      </c>
      <c r="P9779">
        <v>0</v>
      </c>
      <c r="Q9779">
        <v>0</v>
      </c>
    </row>
    <row r="9780" spans="1:17" x14ac:dyDescent="0.2">
      <c r="A9780" t="s">
        <v>26803</v>
      </c>
      <c r="B9780" t="s">
        <v>89</v>
      </c>
      <c r="C9780" t="s">
        <v>134</v>
      </c>
      <c r="D9780" t="s">
        <v>17029</v>
      </c>
      <c r="E9780" t="s">
        <v>81</v>
      </c>
      <c r="F9780" t="s">
        <v>4871</v>
      </c>
      <c r="G9780">
        <v>0</v>
      </c>
      <c r="H9780">
        <v>0</v>
      </c>
      <c r="I9780">
        <v>0</v>
      </c>
      <c r="J9780">
        <v>0</v>
      </c>
      <c r="K9780">
        <v>0</v>
      </c>
      <c r="L9780">
        <v>0</v>
      </c>
      <c r="M9780">
        <v>0</v>
      </c>
      <c r="N9780">
        <v>1</v>
      </c>
      <c r="O9780">
        <v>1</v>
      </c>
      <c r="P9780">
        <v>0</v>
      </c>
      <c r="Q9780">
        <v>0</v>
      </c>
    </row>
    <row r="9781" spans="1:17" x14ac:dyDescent="0.2">
      <c r="A9781" t="s">
        <v>26804</v>
      </c>
      <c r="B9781" t="s">
        <v>89</v>
      </c>
      <c r="C9781" t="s">
        <v>134</v>
      </c>
      <c r="D9781" t="s">
        <v>17029</v>
      </c>
      <c r="E9781" t="s">
        <v>81</v>
      </c>
      <c r="F9781" t="s">
        <v>4873</v>
      </c>
      <c r="G9781">
        <v>0</v>
      </c>
      <c r="H9781">
        <v>0</v>
      </c>
      <c r="I9781">
        <v>0</v>
      </c>
      <c r="J9781">
        <v>0</v>
      </c>
      <c r="K9781">
        <v>0</v>
      </c>
      <c r="L9781">
        <v>0</v>
      </c>
      <c r="M9781">
        <v>0</v>
      </c>
      <c r="N9781">
        <v>0</v>
      </c>
      <c r="O9781">
        <v>0</v>
      </c>
      <c r="P9781">
        <v>0</v>
      </c>
      <c r="Q9781">
        <v>0</v>
      </c>
    </row>
    <row r="9782" spans="1:17" x14ac:dyDescent="0.2">
      <c r="A9782" t="s">
        <v>26805</v>
      </c>
      <c r="B9782" t="s">
        <v>89</v>
      </c>
      <c r="C9782" t="s">
        <v>134</v>
      </c>
      <c r="D9782" t="s">
        <v>17029</v>
      </c>
      <c r="E9782" t="s">
        <v>81</v>
      </c>
      <c r="F9782" t="s">
        <v>17019</v>
      </c>
      <c r="G9782">
        <v>1</v>
      </c>
      <c r="H9782">
        <v>0</v>
      </c>
      <c r="I9782">
        <v>0</v>
      </c>
      <c r="J9782">
        <v>0</v>
      </c>
      <c r="K9782">
        <v>0</v>
      </c>
      <c r="L9782">
        <v>0</v>
      </c>
      <c r="M9782">
        <v>0</v>
      </c>
      <c r="N9782">
        <v>0</v>
      </c>
      <c r="O9782">
        <v>0</v>
      </c>
      <c r="P9782">
        <v>0</v>
      </c>
      <c r="Q9782">
        <v>0</v>
      </c>
    </row>
    <row r="9783" spans="1:17" x14ac:dyDescent="0.2">
      <c r="A9783" t="s">
        <v>26806</v>
      </c>
      <c r="B9783" t="s">
        <v>89</v>
      </c>
      <c r="C9783" t="s">
        <v>136</v>
      </c>
      <c r="D9783" t="s">
        <v>17029</v>
      </c>
      <c r="E9783" t="s">
        <v>79</v>
      </c>
      <c r="F9783" t="s">
        <v>4875</v>
      </c>
      <c r="G9783">
        <v>0</v>
      </c>
      <c r="H9783">
        <v>1</v>
      </c>
      <c r="I9783">
        <v>0</v>
      </c>
      <c r="J9783">
        <v>1</v>
      </c>
      <c r="K9783">
        <v>0</v>
      </c>
      <c r="L9783">
        <v>0</v>
      </c>
      <c r="M9783">
        <v>0</v>
      </c>
      <c r="N9783">
        <v>0</v>
      </c>
      <c r="O9783">
        <v>0</v>
      </c>
      <c r="P9783">
        <v>0</v>
      </c>
      <c r="Q9783">
        <v>0</v>
      </c>
    </row>
    <row r="9784" spans="1:17" x14ac:dyDescent="0.2">
      <c r="A9784" t="s">
        <v>26807</v>
      </c>
      <c r="B9784" t="s">
        <v>89</v>
      </c>
      <c r="C9784" t="s">
        <v>136</v>
      </c>
      <c r="D9784" t="s">
        <v>17029</v>
      </c>
      <c r="E9784" t="s">
        <v>79</v>
      </c>
      <c r="F9784" t="s">
        <v>4877</v>
      </c>
      <c r="G9784">
        <v>0</v>
      </c>
      <c r="H9784">
        <v>1</v>
      </c>
      <c r="I9784">
        <v>0</v>
      </c>
      <c r="J9784">
        <v>0</v>
      </c>
      <c r="K9784">
        <v>1</v>
      </c>
      <c r="L9784">
        <v>0</v>
      </c>
      <c r="M9784">
        <v>0</v>
      </c>
      <c r="N9784">
        <v>0</v>
      </c>
      <c r="O9784">
        <v>0</v>
      </c>
      <c r="P9784">
        <v>0</v>
      </c>
      <c r="Q9784">
        <v>0</v>
      </c>
    </row>
    <row r="9785" spans="1:17" x14ac:dyDescent="0.2">
      <c r="A9785" t="s">
        <v>26808</v>
      </c>
      <c r="B9785" t="s">
        <v>89</v>
      </c>
      <c r="C9785" t="s">
        <v>136</v>
      </c>
      <c r="D9785" t="s">
        <v>17029</v>
      </c>
      <c r="E9785" t="s">
        <v>79</v>
      </c>
      <c r="F9785" t="s">
        <v>4879</v>
      </c>
      <c r="G9785">
        <v>0</v>
      </c>
      <c r="H9785">
        <v>0</v>
      </c>
      <c r="I9785">
        <v>0</v>
      </c>
      <c r="J9785">
        <v>0</v>
      </c>
      <c r="K9785">
        <v>0</v>
      </c>
      <c r="L9785">
        <v>0</v>
      </c>
      <c r="M9785">
        <v>1</v>
      </c>
      <c r="N9785">
        <v>0</v>
      </c>
      <c r="O9785">
        <v>0</v>
      </c>
      <c r="P9785">
        <v>0</v>
      </c>
      <c r="Q9785">
        <v>0</v>
      </c>
    </row>
    <row r="9786" spans="1:17" x14ac:dyDescent="0.2">
      <c r="A9786" t="s">
        <v>26809</v>
      </c>
      <c r="B9786" t="s">
        <v>89</v>
      </c>
      <c r="C9786" t="s">
        <v>136</v>
      </c>
      <c r="D9786" t="s">
        <v>17029</v>
      </c>
      <c r="E9786" t="s">
        <v>79</v>
      </c>
      <c r="F9786" t="s">
        <v>4881</v>
      </c>
      <c r="G9786">
        <v>0</v>
      </c>
      <c r="H9786">
        <v>1</v>
      </c>
      <c r="I9786">
        <v>0</v>
      </c>
      <c r="J9786">
        <v>0</v>
      </c>
      <c r="K9786">
        <v>1</v>
      </c>
      <c r="L9786">
        <v>0</v>
      </c>
      <c r="M9786">
        <v>0</v>
      </c>
      <c r="N9786">
        <v>0</v>
      </c>
      <c r="O9786">
        <v>0</v>
      </c>
      <c r="P9786">
        <v>0</v>
      </c>
      <c r="Q9786">
        <v>0</v>
      </c>
    </row>
    <row r="9787" spans="1:17" x14ac:dyDescent="0.2">
      <c r="A9787" t="s">
        <v>26810</v>
      </c>
      <c r="B9787" t="s">
        <v>89</v>
      </c>
      <c r="C9787" t="s">
        <v>136</v>
      </c>
      <c r="D9787" t="s">
        <v>17029</v>
      </c>
      <c r="E9787" t="s">
        <v>79</v>
      </c>
      <c r="F9787" t="s">
        <v>4883</v>
      </c>
      <c r="G9787">
        <v>0</v>
      </c>
      <c r="H9787">
        <v>1</v>
      </c>
      <c r="I9787">
        <v>0</v>
      </c>
      <c r="J9787">
        <v>0</v>
      </c>
      <c r="K9787">
        <v>1</v>
      </c>
      <c r="L9787">
        <v>0</v>
      </c>
      <c r="M9787">
        <v>0</v>
      </c>
      <c r="N9787">
        <v>0</v>
      </c>
      <c r="O9787">
        <v>0</v>
      </c>
      <c r="P9787">
        <v>0</v>
      </c>
      <c r="Q9787">
        <v>0</v>
      </c>
    </row>
    <row r="9788" spans="1:17" x14ac:dyDescent="0.2">
      <c r="A9788" t="s">
        <v>26811</v>
      </c>
      <c r="B9788" t="s">
        <v>89</v>
      </c>
      <c r="C9788" t="s">
        <v>136</v>
      </c>
      <c r="D9788" t="s">
        <v>17029</v>
      </c>
      <c r="E9788" t="s">
        <v>79</v>
      </c>
      <c r="F9788" t="s">
        <v>4885</v>
      </c>
      <c r="G9788">
        <v>0</v>
      </c>
      <c r="H9788">
        <v>0</v>
      </c>
      <c r="I9788">
        <v>0</v>
      </c>
      <c r="J9788">
        <v>0</v>
      </c>
      <c r="K9788">
        <v>0</v>
      </c>
      <c r="L9788">
        <v>0</v>
      </c>
      <c r="M9788">
        <v>1</v>
      </c>
      <c r="N9788">
        <v>0</v>
      </c>
      <c r="O9788">
        <v>0</v>
      </c>
      <c r="P9788">
        <v>0</v>
      </c>
      <c r="Q9788">
        <v>0</v>
      </c>
    </row>
    <row r="9789" spans="1:17" x14ac:dyDescent="0.2">
      <c r="A9789" t="s">
        <v>26812</v>
      </c>
      <c r="B9789" t="s">
        <v>89</v>
      </c>
      <c r="C9789" t="s">
        <v>136</v>
      </c>
      <c r="D9789" t="s">
        <v>17029</v>
      </c>
      <c r="E9789" t="s">
        <v>79</v>
      </c>
      <c r="F9789" t="s">
        <v>4887</v>
      </c>
      <c r="G9789">
        <v>0</v>
      </c>
      <c r="H9789">
        <v>1</v>
      </c>
      <c r="I9789">
        <v>0</v>
      </c>
      <c r="J9789">
        <v>0</v>
      </c>
      <c r="K9789">
        <v>1</v>
      </c>
      <c r="L9789">
        <v>0</v>
      </c>
      <c r="M9789">
        <v>0</v>
      </c>
      <c r="N9789">
        <v>0</v>
      </c>
      <c r="O9789">
        <v>0</v>
      </c>
      <c r="P9789">
        <v>0</v>
      </c>
      <c r="Q9789">
        <v>0</v>
      </c>
    </row>
    <row r="9790" spans="1:17" x14ac:dyDescent="0.2">
      <c r="A9790" t="s">
        <v>26813</v>
      </c>
      <c r="B9790" t="s">
        <v>89</v>
      </c>
      <c r="C9790" t="s">
        <v>136</v>
      </c>
      <c r="D9790" t="s">
        <v>17029</v>
      </c>
      <c r="E9790" t="s">
        <v>79</v>
      </c>
      <c r="F9790" t="s">
        <v>4889</v>
      </c>
      <c r="G9790">
        <v>0</v>
      </c>
      <c r="H9790">
        <v>0</v>
      </c>
      <c r="I9790">
        <v>0</v>
      </c>
      <c r="J9790">
        <v>0</v>
      </c>
      <c r="K9790">
        <v>0</v>
      </c>
      <c r="L9790">
        <v>0</v>
      </c>
      <c r="M9790">
        <v>1</v>
      </c>
      <c r="N9790">
        <v>0</v>
      </c>
      <c r="O9790">
        <v>0</v>
      </c>
      <c r="P9790">
        <v>0</v>
      </c>
      <c r="Q9790">
        <v>0</v>
      </c>
    </row>
    <row r="9791" spans="1:17" x14ac:dyDescent="0.2">
      <c r="A9791" t="s">
        <v>26814</v>
      </c>
      <c r="B9791" t="s">
        <v>89</v>
      </c>
      <c r="C9791" t="s">
        <v>136</v>
      </c>
      <c r="D9791" t="s">
        <v>17029</v>
      </c>
      <c r="E9791" t="s">
        <v>79</v>
      </c>
      <c r="F9791" t="s">
        <v>4871</v>
      </c>
      <c r="G9791">
        <v>0</v>
      </c>
      <c r="H9791">
        <v>0</v>
      </c>
      <c r="I9791">
        <v>0</v>
      </c>
      <c r="J9791">
        <v>0</v>
      </c>
      <c r="K9791">
        <v>0</v>
      </c>
      <c r="L9791">
        <v>0</v>
      </c>
      <c r="M9791">
        <v>0</v>
      </c>
      <c r="N9791">
        <v>1</v>
      </c>
      <c r="O9791">
        <v>1</v>
      </c>
      <c r="P9791">
        <v>0</v>
      </c>
      <c r="Q9791">
        <v>0</v>
      </c>
    </row>
    <row r="9792" spans="1:17" x14ac:dyDescent="0.2">
      <c r="A9792" t="s">
        <v>26815</v>
      </c>
      <c r="B9792" t="s">
        <v>89</v>
      </c>
      <c r="C9792" t="s">
        <v>136</v>
      </c>
      <c r="D9792" t="s">
        <v>17029</v>
      </c>
      <c r="E9792" t="s">
        <v>79</v>
      </c>
      <c r="F9792" t="s">
        <v>4873</v>
      </c>
      <c r="G9792">
        <v>0</v>
      </c>
      <c r="H9792">
        <v>0</v>
      </c>
      <c r="I9792">
        <v>0</v>
      </c>
      <c r="J9792">
        <v>0</v>
      </c>
      <c r="K9792">
        <v>0</v>
      </c>
      <c r="L9792">
        <v>0</v>
      </c>
      <c r="M9792">
        <v>0</v>
      </c>
      <c r="N9792">
        <v>1</v>
      </c>
      <c r="O9792">
        <v>1</v>
      </c>
      <c r="P9792">
        <v>0</v>
      </c>
      <c r="Q9792">
        <v>0</v>
      </c>
    </row>
    <row r="9793" spans="1:17" x14ac:dyDescent="0.2">
      <c r="A9793" t="s">
        <v>26816</v>
      </c>
      <c r="B9793" t="s">
        <v>89</v>
      </c>
      <c r="C9793" t="s">
        <v>136</v>
      </c>
      <c r="D9793" t="s">
        <v>17029</v>
      </c>
      <c r="E9793" t="s">
        <v>79</v>
      </c>
      <c r="F9793" t="s">
        <v>17019</v>
      </c>
      <c r="G9793">
        <v>1</v>
      </c>
      <c r="H9793">
        <v>0</v>
      </c>
      <c r="I9793">
        <v>0</v>
      </c>
      <c r="J9793">
        <v>0</v>
      </c>
      <c r="K9793">
        <v>0</v>
      </c>
      <c r="L9793">
        <v>0</v>
      </c>
      <c r="M9793">
        <v>0</v>
      </c>
      <c r="N9793">
        <v>0</v>
      </c>
      <c r="O9793">
        <v>0</v>
      </c>
      <c r="P9793">
        <v>0</v>
      </c>
      <c r="Q9793">
        <v>0</v>
      </c>
    </row>
    <row r="9794" spans="1:17" x14ac:dyDescent="0.2">
      <c r="A9794" t="s">
        <v>26817</v>
      </c>
      <c r="B9794" t="s">
        <v>89</v>
      </c>
      <c r="C9794" t="s">
        <v>136</v>
      </c>
      <c r="D9794" t="s">
        <v>17029</v>
      </c>
      <c r="E9794" t="s">
        <v>81</v>
      </c>
      <c r="F9794" t="s">
        <v>4875</v>
      </c>
      <c r="G9794">
        <v>0</v>
      </c>
      <c r="H9794">
        <v>2</v>
      </c>
      <c r="I9794">
        <v>0</v>
      </c>
      <c r="J9794">
        <v>1</v>
      </c>
      <c r="K9794">
        <v>0</v>
      </c>
      <c r="L9794">
        <v>1</v>
      </c>
      <c r="M9794">
        <v>0</v>
      </c>
      <c r="N9794">
        <v>0</v>
      </c>
      <c r="O9794">
        <v>0</v>
      </c>
      <c r="P9794">
        <v>0</v>
      </c>
      <c r="Q9794">
        <v>0</v>
      </c>
    </row>
    <row r="9795" spans="1:17" x14ac:dyDescent="0.2">
      <c r="A9795" t="s">
        <v>26818</v>
      </c>
      <c r="B9795" t="s">
        <v>89</v>
      </c>
      <c r="C9795" t="s">
        <v>136</v>
      </c>
      <c r="D9795" t="s">
        <v>17029</v>
      </c>
      <c r="E9795" t="s">
        <v>81</v>
      </c>
      <c r="F9795" t="s">
        <v>4877</v>
      </c>
      <c r="G9795">
        <v>0</v>
      </c>
      <c r="H9795">
        <v>2</v>
      </c>
      <c r="I9795">
        <v>0</v>
      </c>
      <c r="J9795">
        <v>1</v>
      </c>
      <c r="K9795">
        <v>0</v>
      </c>
      <c r="L9795">
        <v>1</v>
      </c>
      <c r="M9795">
        <v>0</v>
      </c>
      <c r="N9795">
        <v>0</v>
      </c>
      <c r="O9795">
        <v>0</v>
      </c>
      <c r="P9795">
        <v>0</v>
      </c>
      <c r="Q9795">
        <v>0</v>
      </c>
    </row>
    <row r="9796" spans="1:17" x14ac:dyDescent="0.2">
      <c r="A9796" t="s">
        <v>26819</v>
      </c>
      <c r="B9796" t="s">
        <v>89</v>
      </c>
      <c r="C9796" t="s">
        <v>136</v>
      </c>
      <c r="D9796" t="s">
        <v>17029</v>
      </c>
      <c r="E9796" t="s">
        <v>81</v>
      </c>
      <c r="F9796" t="s">
        <v>4879</v>
      </c>
      <c r="G9796">
        <v>0</v>
      </c>
      <c r="H9796">
        <v>0</v>
      </c>
      <c r="I9796">
        <v>0</v>
      </c>
      <c r="J9796">
        <v>0</v>
      </c>
      <c r="K9796">
        <v>0</v>
      </c>
      <c r="L9796">
        <v>0</v>
      </c>
      <c r="M9796">
        <v>2</v>
      </c>
      <c r="N9796">
        <v>0</v>
      </c>
      <c r="O9796">
        <v>0</v>
      </c>
      <c r="P9796">
        <v>0</v>
      </c>
      <c r="Q9796">
        <v>0</v>
      </c>
    </row>
    <row r="9797" spans="1:17" x14ac:dyDescent="0.2">
      <c r="A9797" t="s">
        <v>26820</v>
      </c>
      <c r="B9797" t="s">
        <v>89</v>
      </c>
      <c r="C9797" t="s">
        <v>136</v>
      </c>
      <c r="D9797" t="s">
        <v>17029</v>
      </c>
      <c r="E9797" t="s">
        <v>81</v>
      </c>
      <c r="F9797" t="s">
        <v>4881</v>
      </c>
      <c r="G9797">
        <v>0</v>
      </c>
      <c r="H9797">
        <v>2</v>
      </c>
      <c r="I9797">
        <v>0</v>
      </c>
      <c r="J9797">
        <v>1</v>
      </c>
      <c r="K9797">
        <v>0</v>
      </c>
      <c r="L9797">
        <v>1</v>
      </c>
      <c r="M9797">
        <v>0</v>
      </c>
      <c r="N9797">
        <v>0</v>
      </c>
      <c r="O9797">
        <v>0</v>
      </c>
      <c r="P9797">
        <v>0</v>
      </c>
      <c r="Q9797">
        <v>0</v>
      </c>
    </row>
    <row r="9798" spans="1:17" x14ac:dyDescent="0.2">
      <c r="A9798" t="s">
        <v>26821</v>
      </c>
      <c r="B9798" t="s">
        <v>89</v>
      </c>
      <c r="C9798" t="s">
        <v>136</v>
      </c>
      <c r="D9798" t="s">
        <v>17029</v>
      </c>
      <c r="E9798" t="s">
        <v>81</v>
      </c>
      <c r="F9798" t="s">
        <v>4883</v>
      </c>
      <c r="G9798">
        <v>0</v>
      </c>
      <c r="H9798">
        <v>2</v>
      </c>
      <c r="I9798">
        <v>0</v>
      </c>
      <c r="J9798">
        <v>1</v>
      </c>
      <c r="K9798">
        <v>0</v>
      </c>
      <c r="L9798">
        <v>1</v>
      </c>
      <c r="M9798">
        <v>0</v>
      </c>
      <c r="N9798">
        <v>0</v>
      </c>
      <c r="O9798">
        <v>0</v>
      </c>
      <c r="P9798">
        <v>0</v>
      </c>
      <c r="Q9798">
        <v>0</v>
      </c>
    </row>
    <row r="9799" spans="1:17" x14ac:dyDescent="0.2">
      <c r="A9799" t="s">
        <v>26822</v>
      </c>
      <c r="B9799" t="s">
        <v>89</v>
      </c>
      <c r="C9799" t="s">
        <v>136</v>
      </c>
      <c r="D9799" t="s">
        <v>17029</v>
      </c>
      <c r="E9799" t="s">
        <v>81</v>
      </c>
      <c r="F9799" t="s">
        <v>4885</v>
      </c>
      <c r="G9799">
        <v>0</v>
      </c>
      <c r="H9799">
        <v>0</v>
      </c>
      <c r="I9799">
        <v>0</v>
      </c>
      <c r="J9799">
        <v>0</v>
      </c>
      <c r="K9799">
        <v>0</v>
      </c>
      <c r="L9799">
        <v>0</v>
      </c>
      <c r="M9799">
        <v>2</v>
      </c>
      <c r="N9799">
        <v>0</v>
      </c>
      <c r="O9799">
        <v>0</v>
      </c>
      <c r="P9799">
        <v>0</v>
      </c>
      <c r="Q9799">
        <v>0</v>
      </c>
    </row>
    <row r="9800" spans="1:17" x14ac:dyDescent="0.2">
      <c r="A9800" t="s">
        <v>26823</v>
      </c>
      <c r="B9800" t="s">
        <v>89</v>
      </c>
      <c r="C9800" t="s">
        <v>136</v>
      </c>
      <c r="D9800" t="s">
        <v>17029</v>
      </c>
      <c r="E9800" t="s">
        <v>81</v>
      </c>
      <c r="F9800" t="s">
        <v>4887</v>
      </c>
      <c r="G9800">
        <v>0</v>
      </c>
      <c r="H9800">
        <v>2</v>
      </c>
      <c r="I9800">
        <v>0</v>
      </c>
      <c r="J9800">
        <v>1</v>
      </c>
      <c r="K9800">
        <v>0</v>
      </c>
      <c r="L9800">
        <v>1</v>
      </c>
      <c r="M9800">
        <v>0</v>
      </c>
      <c r="N9800">
        <v>0</v>
      </c>
      <c r="O9800">
        <v>0</v>
      </c>
      <c r="P9800">
        <v>0</v>
      </c>
      <c r="Q9800">
        <v>0</v>
      </c>
    </row>
    <row r="9801" spans="1:17" x14ac:dyDescent="0.2">
      <c r="A9801" t="s">
        <v>26824</v>
      </c>
      <c r="B9801" t="s">
        <v>89</v>
      </c>
      <c r="C9801" t="s">
        <v>136</v>
      </c>
      <c r="D9801" t="s">
        <v>17029</v>
      </c>
      <c r="E9801" t="s">
        <v>81</v>
      </c>
      <c r="F9801" t="s">
        <v>4889</v>
      </c>
      <c r="G9801">
        <v>0</v>
      </c>
      <c r="H9801">
        <v>0</v>
      </c>
      <c r="I9801">
        <v>0</v>
      </c>
      <c r="J9801">
        <v>0</v>
      </c>
      <c r="K9801">
        <v>0</v>
      </c>
      <c r="L9801">
        <v>0</v>
      </c>
      <c r="M9801">
        <v>2</v>
      </c>
      <c r="N9801">
        <v>0</v>
      </c>
      <c r="O9801">
        <v>0</v>
      </c>
      <c r="P9801">
        <v>0</v>
      </c>
      <c r="Q9801">
        <v>0</v>
      </c>
    </row>
    <row r="9802" spans="1:17" x14ac:dyDescent="0.2">
      <c r="A9802" t="s">
        <v>26825</v>
      </c>
      <c r="B9802" t="s">
        <v>89</v>
      </c>
      <c r="C9802" t="s">
        <v>136</v>
      </c>
      <c r="D9802" t="s">
        <v>17029</v>
      </c>
      <c r="E9802" t="s">
        <v>81</v>
      </c>
      <c r="F9802" t="s">
        <v>4871</v>
      </c>
      <c r="G9802">
        <v>0</v>
      </c>
      <c r="H9802">
        <v>0</v>
      </c>
      <c r="I9802">
        <v>0</v>
      </c>
      <c r="J9802">
        <v>0</v>
      </c>
      <c r="K9802">
        <v>0</v>
      </c>
      <c r="L9802">
        <v>0</v>
      </c>
      <c r="M9802">
        <v>0</v>
      </c>
      <c r="N9802">
        <v>2</v>
      </c>
      <c r="O9802">
        <v>1</v>
      </c>
      <c r="P9802">
        <v>0</v>
      </c>
      <c r="Q9802">
        <v>1</v>
      </c>
    </row>
    <row r="9803" spans="1:17" x14ac:dyDescent="0.2">
      <c r="A9803" t="s">
        <v>26826</v>
      </c>
      <c r="B9803" t="s">
        <v>89</v>
      </c>
      <c r="C9803" t="s">
        <v>136</v>
      </c>
      <c r="D9803" t="s">
        <v>17029</v>
      </c>
      <c r="E9803" t="s">
        <v>81</v>
      </c>
      <c r="F9803" t="s">
        <v>4873</v>
      </c>
      <c r="G9803">
        <v>0</v>
      </c>
      <c r="H9803">
        <v>0</v>
      </c>
      <c r="I9803">
        <v>0</v>
      </c>
      <c r="J9803">
        <v>0</v>
      </c>
      <c r="K9803">
        <v>0</v>
      </c>
      <c r="L9803">
        <v>0</v>
      </c>
      <c r="M9803">
        <v>0</v>
      </c>
      <c r="N9803">
        <v>1</v>
      </c>
      <c r="O9803">
        <v>0</v>
      </c>
      <c r="P9803">
        <v>0</v>
      </c>
      <c r="Q9803">
        <v>1</v>
      </c>
    </row>
    <row r="9804" spans="1:17" x14ac:dyDescent="0.2">
      <c r="A9804" t="s">
        <v>26827</v>
      </c>
      <c r="B9804" t="s">
        <v>89</v>
      </c>
      <c r="C9804" t="s">
        <v>136</v>
      </c>
      <c r="D9804" t="s">
        <v>17029</v>
      </c>
      <c r="E9804" t="s">
        <v>81</v>
      </c>
      <c r="F9804" t="s">
        <v>17019</v>
      </c>
      <c r="G9804">
        <v>2</v>
      </c>
      <c r="H9804">
        <v>0</v>
      </c>
      <c r="I9804">
        <v>0</v>
      </c>
      <c r="J9804">
        <v>0</v>
      </c>
      <c r="K9804">
        <v>0</v>
      </c>
      <c r="L9804">
        <v>0</v>
      </c>
      <c r="M9804">
        <v>0</v>
      </c>
      <c r="N9804">
        <v>0</v>
      </c>
      <c r="O9804">
        <v>0</v>
      </c>
      <c r="P9804">
        <v>0</v>
      </c>
      <c r="Q9804">
        <v>0</v>
      </c>
    </row>
    <row r="9805" spans="1:17" x14ac:dyDescent="0.2">
      <c r="A9805" t="s">
        <v>26828</v>
      </c>
      <c r="B9805" t="s">
        <v>89</v>
      </c>
      <c r="C9805" t="s">
        <v>138</v>
      </c>
      <c r="D9805" t="s">
        <v>17029</v>
      </c>
      <c r="E9805" t="s">
        <v>79</v>
      </c>
      <c r="F9805" t="s">
        <v>4875</v>
      </c>
      <c r="G9805">
        <v>0</v>
      </c>
      <c r="H9805">
        <v>1</v>
      </c>
      <c r="I9805">
        <v>1</v>
      </c>
      <c r="J9805">
        <v>0</v>
      </c>
      <c r="K9805">
        <v>0</v>
      </c>
      <c r="L9805">
        <v>0</v>
      </c>
      <c r="M9805">
        <v>0</v>
      </c>
      <c r="N9805">
        <v>0</v>
      </c>
      <c r="O9805">
        <v>0</v>
      </c>
      <c r="P9805">
        <v>0</v>
      </c>
      <c r="Q9805">
        <v>0</v>
      </c>
    </row>
    <row r="9806" spans="1:17" x14ac:dyDescent="0.2">
      <c r="A9806" t="s">
        <v>26829</v>
      </c>
      <c r="B9806" t="s">
        <v>89</v>
      </c>
      <c r="C9806" t="s">
        <v>138</v>
      </c>
      <c r="D9806" t="s">
        <v>17029</v>
      </c>
      <c r="E9806" t="s">
        <v>79</v>
      </c>
      <c r="F9806" t="s">
        <v>4877</v>
      </c>
      <c r="G9806">
        <v>0</v>
      </c>
      <c r="H9806">
        <v>1</v>
      </c>
      <c r="I9806">
        <v>0</v>
      </c>
      <c r="J9806">
        <v>1</v>
      </c>
      <c r="K9806">
        <v>0</v>
      </c>
      <c r="L9806">
        <v>0</v>
      </c>
      <c r="M9806">
        <v>0</v>
      </c>
      <c r="N9806">
        <v>0</v>
      </c>
      <c r="O9806">
        <v>0</v>
      </c>
      <c r="P9806">
        <v>0</v>
      </c>
      <c r="Q9806">
        <v>0</v>
      </c>
    </row>
    <row r="9807" spans="1:17" x14ac:dyDescent="0.2">
      <c r="A9807" t="s">
        <v>26830</v>
      </c>
      <c r="B9807" t="s">
        <v>89</v>
      </c>
      <c r="C9807" t="s">
        <v>138</v>
      </c>
      <c r="D9807" t="s">
        <v>17029</v>
      </c>
      <c r="E9807" t="s">
        <v>79</v>
      </c>
      <c r="F9807" t="s">
        <v>4879</v>
      </c>
      <c r="G9807">
        <v>0</v>
      </c>
      <c r="H9807">
        <v>0</v>
      </c>
      <c r="I9807">
        <v>0</v>
      </c>
      <c r="J9807">
        <v>0</v>
      </c>
      <c r="K9807">
        <v>0</v>
      </c>
      <c r="L9807">
        <v>0</v>
      </c>
      <c r="M9807">
        <v>1</v>
      </c>
      <c r="N9807">
        <v>0</v>
      </c>
      <c r="O9807">
        <v>0</v>
      </c>
      <c r="P9807">
        <v>0</v>
      </c>
      <c r="Q9807">
        <v>0</v>
      </c>
    </row>
    <row r="9808" spans="1:17" x14ac:dyDescent="0.2">
      <c r="A9808" t="s">
        <v>26831</v>
      </c>
      <c r="B9808" t="s">
        <v>89</v>
      </c>
      <c r="C9808" t="s">
        <v>138</v>
      </c>
      <c r="D9808" t="s">
        <v>17029</v>
      </c>
      <c r="E9808" t="s">
        <v>79</v>
      </c>
      <c r="F9808" t="s">
        <v>4881</v>
      </c>
      <c r="G9808">
        <v>0</v>
      </c>
      <c r="H9808">
        <v>1</v>
      </c>
      <c r="I9808">
        <v>0</v>
      </c>
      <c r="J9808">
        <v>1</v>
      </c>
      <c r="K9808">
        <v>0</v>
      </c>
      <c r="L9808">
        <v>0</v>
      </c>
      <c r="M9808">
        <v>0</v>
      </c>
      <c r="N9808">
        <v>0</v>
      </c>
      <c r="O9808">
        <v>0</v>
      </c>
      <c r="P9808">
        <v>0</v>
      </c>
      <c r="Q9808">
        <v>0</v>
      </c>
    </row>
    <row r="9809" spans="1:17" x14ac:dyDescent="0.2">
      <c r="A9809" t="s">
        <v>26832</v>
      </c>
      <c r="B9809" t="s">
        <v>89</v>
      </c>
      <c r="C9809" t="s">
        <v>138</v>
      </c>
      <c r="D9809" t="s">
        <v>17029</v>
      </c>
      <c r="E9809" t="s">
        <v>79</v>
      </c>
      <c r="F9809" t="s">
        <v>4883</v>
      </c>
      <c r="G9809">
        <v>0</v>
      </c>
      <c r="H9809">
        <v>1</v>
      </c>
      <c r="I9809">
        <v>0</v>
      </c>
      <c r="J9809">
        <v>1</v>
      </c>
      <c r="K9809">
        <v>0</v>
      </c>
      <c r="L9809">
        <v>0</v>
      </c>
      <c r="M9809">
        <v>0</v>
      </c>
      <c r="N9809">
        <v>0</v>
      </c>
      <c r="O9809">
        <v>0</v>
      </c>
      <c r="P9809">
        <v>0</v>
      </c>
      <c r="Q9809">
        <v>0</v>
      </c>
    </row>
    <row r="9810" spans="1:17" x14ac:dyDescent="0.2">
      <c r="A9810" t="s">
        <v>26833</v>
      </c>
      <c r="B9810" t="s">
        <v>89</v>
      </c>
      <c r="C9810" t="s">
        <v>138</v>
      </c>
      <c r="D9810" t="s">
        <v>17029</v>
      </c>
      <c r="E9810" t="s">
        <v>79</v>
      </c>
      <c r="F9810" t="s">
        <v>4885</v>
      </c>
      <c r="G9810">
        <v>0</v>
      </c>
      <c r="H9810">
        <v>0</v>
      </c>
      <c r="I9810">
        <v>0</v>
      </c>
      <c r="J9810">
        <v>0</v>
      </c>
      <c r="K9810">
        <v>0</v>
      </c>
      <c r="L9810">
        <v>0</v>
      </c>
      <c r="M9810">
        <v>1</v>
      </c>
      <c r="N9810">
        <v>0</v>
      </c>
      <c r="O9810">
        <v>0</v>
      </c>
      <c r="P9810">
        <v>0</v>
      </c>
      <c r="Q9810">
        <v>0</v>
      </c>
    </row>
    <row r="9811" spans="1:17" x14ac:dyDescent="0.2">
      <c r="A9811" t="s">
        <v>26834</v>
      </c>
      <c r="B9811" t="s">
        <v>89</v>
      </c>
      <c r="C9811" t="s">
        <v>138</v>
      </c>
      <c r="D9811" t="s">
        <v>17029</v>
      </c>
      <c r="E9811" t="s">
        <v>79</v>
      </c>
      <c r="F9811" t="s">
        <v>4887</v>
      </c>
      <c r="G9811">
        <v>0</v>
      </c>
      <c r="H9811">
        <v>1</v>
      </c>
      <c r="I9811">
        <v>0</v>
      </c>
      <c r="J9811">
        <v>1</v>
      </c>
      <c r="K9811">
        <v>0</v>
      </c>
      <c r="L9811">
        <v>0</v>
      </c>
      <c r="M9811">
        <v>0</v>
      </c>
      <c r="N9811">
        <v>0</v>
      </c>
      <c r="O9811">
        <v>0</v>
      </c>
      <c r="P9811">
        <v>0</v>
      </c>
      <c r="Q9811">
        <v>0</v>
      </c>
    </row>
    <row r="9812" spans="1:17" x14ac:dyDescent="0.2">
      <c r="A9812" t="s">
        <v>26835</v>
      </c>
      <c r="B9812" t="s">
        <v>89</v>
      </c>
      <c r="C9812" t="s">
        <v>138</v>
      </c>
      <c r="D9812" t="s">
        <v>17029</v>
      </c>
      <c r="E9812" t="s">
        <v>79</v>
      </c>
      <c r="F9812" t="s">
        <v>4889</v>
      </c>
      <c r="G9812">
        <v>0</v>
      </c>
      <c r="H9812">
        <v>0</v>
      </c>
      <c r="I9812">
        <v>0</v>
      </c>
      <c r="J9812">
        <v>0</v>
      </c>
      <c r="K9812">
        <v>0</v>
      </c>
      <c r="L9812">
        <v>0</v>
      </c>
      <c r="M9812">
        <v>1</v>
      </c>
      <c r="N9812">
        <v>0</v>
      </c>
      <c r="O9812">
        <v>0</v>
      </c>
      <c r="P9812">
        <v>0</v>
      </c>
      <c r="Q9812">
        <v>0</v>
      </c>
    </row>
    <row r="9813" spans="1:17" x14ac:dyDescent="0.2">
      <c r="A9813" t="s">
        <v>26836</v>
      </c>
      <c r="B9813" t="s">
        <v>89</v>
      </c>
      <c r="C9813" t="s">
        <v>138</v>
      </c>
      <c r="D9813" t="s">
        <v>17029</v>
      </c>
      <c r="E9813" t="s">
        <v>79</v>
      </c>
      <c r="F9813" t="s">
        <v>4871</v>
      </c>
      <c r="G9813">
        <v>0</v>
      </c>
      <c r="H9813">
        <v>0</v>
      </c>
      <c r="I9813">
        <v>0</v>
      </c>
      <c r="J9813">
        <v>0</v>
      </c>
      <c r="K9813">
        <v>0</v>
      </c>
      <c r="L9813">
        <v>0</v>
      </c>
      <c r="M9813">
        <v>0</v>
      </c>
      <c r="N9813">
        <v>1</v>
      </c>
      <c r="O9813">
        <v>1</v>
      </c>
      <c r="P9813">
        <v>0</v>
      </c>
      <c r="Q9813">
        <v>0</v>
      </c>
    </row>
    <row r="9814" spans="1:17" x14ac:dyDescent="0.2">
      <c r="A9814" t="s">
        <v>26837</v>
      </c>
      <c r="B9814" t="s">
        <v>89</v>
      </c>
      <c r="C9814" t="s">
        <v>138</v>
      </c>
      <c r="D9814" t="s">
        <v>17029</v>
      </c>
      <c r="E9814" t="s">
        <v>79</v>
      </c>
      <c r="F9814" t="s">
        <v>4873</v>
      </c>
      <c r="G9814">
        <v>0</v>
      </c>
      <c r="H9814">
        <v>0</v>
      </c>
      <c r="I9814">
        <v>0</v>
      </c>
      <c r="J9814">
        <v>0</v>
      </c>
      <c r="K9814">
        <v>0</v>
      </c>
      <c r="L9814">
        <v>0</v>
      </c>
      <c r="M9814">
        <v>0</v>
      </c>
      <c r="N9814">
        <v>0</v>
      </c>
      <c r="O9814">
        <v>0</v>
      </c>
      <c r="P9814">
        <v>0</v>
      </c>
      <c r="Q9814">
        <v>0</v>
      </c>
    </row>
    <row r="9815" spans="1:17" x14ac:dyDescent="0.2">
      <c r="A9815" t="s">
        <v>26838</v>
      </c>
      <c r="B9815" t="s">
        <v>89</v>
      </c>
      <c r="C9815" t="s">
        <v>138</v>
      </c>
      <c r="D9815" t="s">
        <v>17029</v>
      </c>
      <c r="E9815" t="s">
        <v>79</v>
      </c>
      <c r="F9815" t="s">
        <v>17019</v>
      </c>
      <c r="G9815">
        <v>1</v>
      </c>
      <c r="H9815">
        <v>0</v>
      </c>
      <c r="I9815">
        <v>0</v>
      </c>
      <c r="J9815">
        <v>0</v>
      </c>
      <c r="K9815">
        <v>0</v>
      </c>
      <c r="L9815">
        <v>0</v>
      </c>
      <c r="M9815">
        <v>0</v>
      </c>
      <c r="N9815">
        <v>0</v>
      </c>
      <c r="O9815">
        <v>0</v>
      </c>
      <c r="P9815">
        <v>0</v>
      </c>
      <c r="Q9815">
        <v>0</v>
      </c>
    </row>
    <row r="9816" spans="1:17" x14ac:dyDescent="0.2">
      <c r="A9816" t="s">
        <v>26839</v>
      </c>
      <c r="B9816" t="s">
        <v>89</v>
      </c>
      <c r="C9816" t="s">
        <v>140</v>
      </c>
      <c r="D9816" t="s">
        <v>17021</v>
      </c>
      <c r="E9816" t="s">
        <v>81</v>
      </c>
      <c r="F9816" t="s">
        <v>17022</v>
      </c>
      <c r="G9816">
        <v>0</v>
      </c>
      <c r="H9816">
        <v>0</v>
      </c>
      <c r="I9816">
        <v>0</v>
      </c>
      <c r="J9816">
        <v>0</v>
      </c>
      <c r="K9816">
        <v>0</v>
      </c>
      <c r="L9816">
        <v>0</v>
      </c>
      <c r="M9816">
        <v>0</v>
      </c>
      <c r="N9816">
        <v>1</v>
      </c>
      <c r="O9816">
        <v>1</v>
      </c>
      <c r="P9816">
        <v>0</v>
      </c>
      <c r="Q9816">
        <v>0</v>
      </c>
    </row>
    <row r="9817" spans="1:17" x14ac:dyDescent="0.2">
      <c r="A9817" t="s">
        <v>26840</v>
      </c>
      <c r="B9817" t="s">
        <v>89</v>
      </c>
      <c r="C9817" t="s">
        <v>140</v>
      </c>
      <c r="D9817" t="s">
        <v>17021</v>
      </c>
      <c r="E9817" t="s">
        <v>81</v>
      </c>
      <c r="F9817" t="s">
        <v>17019</v>
      </c>
      <c r="G9817">
        <v>1</v>
      </c>
      <c r="H9817">
        <v>0</v>
      </c>
      <c r="I9817">
        <v>0</v>
      </c>
      <c r="J9817">
        <v>0</v>
      </c>
      <c r="K9817">
        <v>0</v>
      </c>
      <c r="L9817">
        <v>0</v>
      </c>
      <c r="M9817">
        <v>0</v>
      </c>
      <c r="N9817">
        <v>0</v>
      </c>
      <c r="O9817">
        <v>0</v>
      </c>
      <c r="P9817">
        <v>0</v>
      </c>
      <c r="Q9817">
        <v>0</v>
      </c>
    </row>
    <row r="9818" spans="1:17" x14ac:dyDescent="0.2">
      <c r="A9818" t="s">
        <v>26841</v>
      </c>
      <c r="B9818" t="s">
        <v>89</v>
      </c>
      <c r="C9818" t="s">
        <v>143</v>
      </c>
      <c r="D9818" t="s">
        <v>17029</v>
      </c>
      <c r="E9818" t="s">
        <v>79</v>
      </c>
      <c r="F9818" t="s">
        <v>4875</v>
      </c>
      <c r="G9818">
        <v>0</v>
      </c>
      <c r="H9818">
        <v>1</v>
      </c>
      <c r="I9818">
        <v>0</v>
      </c>
      <c r="J9818">
        <v>1</v>
      </c>
      <c r="K9818">
        <v>0</v>
      </c>
      <c r="L9818">
        <v>0</v>
      </c>
      <c r="M9818">
        <v>0</v>
      </c>
      <c r="N9818">
        <v>0</v>
      </c>
      <c r="O9818">
        <v>0</v>
      </c>
      <c r="P9818">
        <v>0</v>
      </c>
      <c r="Q9818">
        <v>0</v>
      </c>
    </row>
    <row r="9819" spans="1:17" x14ac:dyDescent="0.2">
      <c r="A9819" t="s">
        <v>26842</v>
      </c>
      <c r="B9819" t="s">
        <v>89</v>
      </c>
      <c r="C9819" t="s">
        <v>143</v>
      </c>
      <c r="D9819" t="s">
        <v>17029</v>
      </c>
      <c r="E9819" t="s">
        <v>79</v>
      </c>
      <c r="F9819" t="s">
        <v>4877</v>
      </c>
      <c r="G9819">
        <v>0</v>
      </c>
      <c r="H9819">
        <v>1</v>
      </c>
      <c r="I9819">
        <v>0</v>
      </c>
      <c r="J9819">
        <v>1</v>
      </c>
      <c r="K9819">
        <v>0</v>
      </c>
      <c r="L9819">
        <v>0</v>
      </c>
      <c r="M9819">
        <v>0</v>
      </c>
      <c r="N9819">
        <v>0</v>
      </c>
      <c r="O9819">
        <v>0</v>
      </c>
      <c r="P9819">
        <v>0</v>
      </c>
      <c r="Q9819">
        <v>0</v>
      </c>
    </row>
    <row r="9820" spans="1:17" x14ac:dyDescent="0.2">
      <c r="A9820" t="s">
        <v>26843</v>
      </c>
      <c r="B9820" t="s">
        <v>89</v>
      </c>
      <c r="C9820" t="s">
        <v>143</v>
      </c>
      <c r="D9820" t="s">
        <v>17029</v>
      </c>
      <c r="E9820" t="s">
        <v>79</v>
      </c>
      <c r="F9820" t="s">
        <v>4879</v>
      </c>
      <c r="G9820">
        <v>0</v>
      </c>
      <c r="H9820">
        <v>0</v>
      </c>
      <c r="I9820">
        <v>0</v>
      </c>
      <c r="J9820">
        <v>0</v>
      </c>
      <c r="K9820">
        <v>0</v>
      </c>
      <c r="L9820">
        <v>0</v>
      </c>
      <c r="M9820">
        <v>1</v>
      </c>
      <c r="N9820">
        <v>0</v>
      </c>
      <c r="O9820">
        <v>0</v>
      </c>
      <c r="P9820">
        <v>0</v>
      </c>
      <c r="Q9820">
        <v>0</v>
      </c>
    </row>
    <row r="9821" spans="1:17" x14ac:dyDescent="0.2">
      <c r="A9821" t="s">
        <v>26844</v>
      </c>
      <c r="B9821" t="s">
        <v>89</v>
      </c>
      <c r="C9821" t="s">
        <v>143</v>
      </c>
      <c r="D9821" t="s">
        <v>17029</v>
      </c>
      <c r="E9821" t="s">
        <v>79</v>
      </c>
      <c r="F9821" t="s">
        <v>4881</v>
      </c>
      <c r="G9821">
        <v>0</v>
      </c>
      <c r="H9821">
        <v>1</v>
      </c>
      <c r="I9821">
        <v>0</v>
      </c>
      <c r="J9821">
        <v>1</v>
      </c>
      <c r="K9821">
        <v>0</v>
      </c>
      <c r="L9821">
        <v>0</v>
      </c>
      <c r="M9821">
        <v>0</v>
      </c>
      <c r="N9821">
        <v>0</v>
      </c>
      <c r="O9821">
        <v>0</v>
      </c>
      <c r="P9821">
        <v>0</v>
      </c>
      <c r="Q9821">
        <v>0</v>
      </c>
    </row>
    <row r="9822" spans="1:17" x14ac:dyDescent="0.2">
      <c r="A9822" t="s">
        <v>26845</v>
      </c>
      <c r="B9822" t="s">
        <v>89</v>
      </c>
      <c r="C9822" t="s">
        <v>143</v>
      </c>
      <c r="D9822" t="s">
        <v>17029</v>
      </c>
      <c r="E9822" t="s">
        <v>79</v>
      </c>
      <c r="F9822" t="s">
        <v>4883</v>
      </c>
      <c r="G9822">
        <v>0</v>
      </c>
      <c r="H9822">
        <v>1</v>
      </c>
      <c r="I9822">
        <v>0</v>
      </c>
      <c r="J9822">
        <v>1</v>
      </c>
      <c r="K9822">
        <v>0</v>
      </c>
      <c r="L9822">
        <v>0</v>
      </c>
      <c r="M9822">
        <v>0</v>
      </c>
      <c r="N9822">
        <v>0</v>
      </c>
      <c r="O9822">
        <v>0</v>
      </c>
      <c r="P9822">
        <v>0</v>
      </c>
      <c r="Q9822">
        <v>0</v>
      </c>
    </row>
    <row r="9823" spans="1:17" x14ac:dyDescent="0.2">
      <c r="A9823" t="s">
        <v>26846</v>
      </c>
      <c r="B9823" t="s">
        <v>89</v>
      </c>
      <c r="C9823" t="s">
        <v>143</v>
      </c>
      <c r="D9823" t="s">
        <v>17029</v>
      </c>
      <c r="E9823" t="s">
        <v>79</v>
      </c>
      <c r="F9823" t="s">
        <v>4885</v>
      </c>
      <c r="G9823">
        <v>0</v>
      </c>
      <c r="H9823">
        <v>0</v>
      </c>
      <c r="I9823">
        <v>0</v>
      </c>
      <c r="J9823">
        <v>0</v>
      </c>
      <c r="K9823">
        <v>0</v>
      </c>
      <c r="L9823">
        <v>0</v>
      </c>
      <c r="M9823">
        <v>1</v>
      </c>
      <c r="N9823">
        <v>0</v>
      </c>
      <c r="O9823">
        <v>0</v>
      </c>
      <c r="P9823">
        <v>0</v>
      </c>
      <c r="Q9823">
        <v>0</v>
      </c>
    </row>
    <row r="9824" spans="1:17" x14ac:dyDescent="0.2">
      <c r="A9824" t="s">
        <v>26847</v>
      </c>
      <c r="B9824" t="s">
        <v>89</v>
      </c>
      <c r="C9824" t="s">
        <v>143</v>
      </c>
      <c r="D9824" t="s">
        <v>17029</v>
      </c>
      <c r="E9824" t="s">
        <v>79</v>
      </c>
      <c r="F9824" t="s">
        <v>4887</v>
      </c>
      <c r="G9824">
        <v>0</v>
      </c>
      <c r="H9824">
        <v>1</v>
      </c>
      <c r="I9824">
        <v>0</v>
      </c>
      <c r="J9824">
        <v>1</v>
      </c>
      <c r="K9824">
        <v>0</v>
      </c>
      <c r="L9824">
        <v>0</v>
      </c>
      <c r="M9824">
        <v>0</v>
      </c>
      <c r="N9824">
        <v>0</v>
      </c>
      <c r="O9824">
        <v>0</v>
      </c>
      <c r="P9824">
        <v>0</v>
      </c>
      <c r="Q9824">
        <v>0</v>
      </c>
    </row>
    <row r="9825" spans="1:17" x14ac:dyDescent="0.2">
      <c r="A9825" t="s">
        <v>26848</v>
      </c>
      <c r="B9825" t="s">
        <v>89</v>
      </c>
      <c r="C9825" t="s">
        <v>143</v>
      </c>
      <c r="D9825" t="s">
        <v>17029</v>
      </c>
      <c r="E9825" t="s">
        <v>79</v>
      </c>
      <c r="F9825" t="s">
        <v>4889</v>
      </c>
      <c r="G9825">
        <v>0</v>
      </c>
      <c r="H9825">
        <v>0</v>
      </c>
      <c r="I9825">
        <v>0</v>
      </c>
      <c r="J9825">
        <v>0</v>
      </c>
      <c r="K9825">
        <v>0</v>
      </c>
      <c r="L9825">
        <v>0</v>
      </c>
      <c r="M9825">
        <v>1</v>
      </c>
      <c r="N9825">
        <v>0</v>
      </c>
      <c r="O9825">
        <v>0</v>
      </c>
      <c r="P9825">
        <v>0</v>
      </c>
      <c r="Q9825">
        <v>0</v>
      </c>
    </row>
    <row r="9826" spans="1:17" x14ac:dyDescent="0.2">
      <c r="A9826" t="s">
        <v>26849</v>
      </c>
      <c r="B9826" t="s">
        <v>89</v>
      </c>
      <c r="C9826" t="s">
        <v>143</v>
      </c>
      <c r="D9826" t="s">
        <v>17029</v>
      </c>
      <c r="E9826" t="s">
        <v>79</v>
      </c>
      <c r="F9826" t="s">
        <v>4871</v>
      </c>
      <c r="G9826">
        <v>0</v>
      </c>
      <c r="H9826">
        <v>0</v>
      </c>
      <c r="I9826">
        <v>0</v>
      </c>
      <c r="J9826">
        <v>0</v>
      </c>
      <c r="K9826">
        <v>0</v>
      </c>
      <c r="L9826">
        <v>0</v>
      </c>
      <c r="M9826">
        <v>0</v>
      </c>
      <c r="N9826">
        <v>0</v>
      </c>
      <c r="O9826">
        <v>0</v>
      </c>
      <c r="P9826">
        <v>0</v>
      </c>
      <c r="Q9826">
        <v>0</v>
      </c>
    </row>
    <row r="9827" spans="1:17" x14ac:dyDescent="0.2">
      <c r="A9827" t="s">
        <v>26850</v>
      </c>
      <c r="B9827" t="s">
        <v>89</v>
      </c>
      <c r="C9827" t="s">
        <v>143</v>
      </c>
      <c r="D9827" t="s">
        <v>17029</v>
      </c>
      <c r="E9827" t="s">
        <v>79</v>
      </c>
      <c r="F9827" t="s">
        <v>4873</v>
      </c>
      <c r="G9827">
        <v>0</v>
      </c>
      <c r="H9827">
        <v>0</v>
      </c>
      <c r="I9827">
        <v>0</v>
      </c>
      <c r="J9827">
        <v>0</v>
      </c>
      <c r="K9827">
        <v>0</v>
      </c>
      <c r="L9827">
        <v>0</v>
      </c>
      <c r="M9827">
        <v>0</v>
      </c>
      <c r="N9827">
        <v>0</v>
      </c>
      <c r="O9827">
        <v>0</v>
      </c>
      <c r="P9827">
        <v>0</v>
      </c>
      <c r="Q9827">
        <v>0</v>
      </c>
    </row>
    <row r="9828" spans="1:17" x14ac:dyDescent="0.2">
      <c r="A9828" t="s">
        <v>26851</v>
      </c>
      <c r="B9828" t="s">
        <v>89</v>
      </c>
      <c r="C9828" t="s">
        <v>143</v>
      </c>
      <c r="D9828" t="s">
        <v>17029</v>
      </c>
      <c r="E9828" t="s">
        <v>79</v>
      </c>
      <c r="F9828" t="s">
        <v>17019</v>
      </c>
      <c r="G9828">
        <v>1</v>
      </c>
      <c r="H9828">
        <v>0</v>
      </c>
      <c r="I9828">
        <v>0</v>
      </c>
      <c r="J9828">
        <v>0</v>
      </c>
      <c r="K9828">
        <v>0</v>
      </c>
      <c r="L9828">
        <v>0</v>
      </c>
      <c r="M9828">
        <v>0</v>
      </c>
      <c r="N9828">
        <v>0</v>
      </c>
      <c r="O9828">
        <v>0</v>
      </c>
      <c r="P9828">
        <v>0</v>
      </c>
      <c r="Q9828">
        <v>0</v>
      </c>
    </row>
    <row r="9829" spans="1:17" x14ac:dyDescent="0.2">
      <c r="A9829" t="s">
        <v>26852</v>
      </c>
      <c r="B9829" t="s">
        <v>89</v>
      </c>
      <c r="C9829" t="s">
        <v>147</v>
      </c>
      <c r="D9829" t="s">
        <v>17029</v>
      </c>
      <c r="E9829" t="s">
        <v>79</v>
      </c>
      <c r="F9829" t="s">
        <v>4875</v>
      </c>
      <c r="G9829">
        <v>0</v>
      </c>
      <c r="H9829">
        <v>2</v>
      </c>
      <c r="I9829">
        <v>0</v>
      </c>
      <c r="J9829">
        <v>2</v>
      </c>
      <c r="K9829">
        <v>0</v>
      </c>
      <c r="L9829">
        <v>0</v>
      </c>
      <c r="M9829">
        <v>0</v>
      </c>
      <c r="N9829">
        <v>0</v>
      </c>
      <c r="O9829">
        <v>0</v>
      </c>
      <c r="P9829">
        <v>0</v>
      </c>
      <c r="Q9829">
        <v>0</v>
      </c>
    </row>
    <row r="9830" spans="1:17" x14ac:dyDescent="0.2">
      <c r="A9830" t="s">
        <v>26853</v>
      </c>
      <c r="B9830" t="s">
        <v>89</v>
      </c>
      <c r="C9830" t="s">
        <v>147</v>
      </c>
      <c r="D9830" t="s">
        <v>17029</v>
      </c>
      <c r="E9830" t="s">
        <v>79</v>
      </c>
      <c r="F9830" t="s">
        <v>4877</v>
      </c>
      <c r="G9830">
        <v>0</v>
      </c>
      <c r="H9830">
        <v>2</v>
      </c>
      <c r="I9830">
        <v>0</v>
      </c>
      <c r="J9830">
        <v>2</v>
      </c>
      <c r="K9830">
        <v>0</v>
      </c>
      <c r="L9830">
        <v>0</v>
      </c>
      <c r="M9830">
        <v>0</v>
      </c>
      <c r="N9830">
        <v>0</v>
      </c>
      <c r="O9830">
        <v>0</v>
      </c>
      <c r="P9830">
        <v>0</v>
      </c>
      <c r="Q9830">
        <v>0</v>
      </c>
    </row>
    <row r="9831" spans="1:17" x14ac:dyDescent="0.2">
      <c r="A9831" t="s">
        <v>26854</v>
      </c>
      <c r="B9831" t="s">
        <v>89</v>
      </c>
      <c r="C9831" t="s">
        <v>147</v>
      </c>
      <c r="D9831" t="s">
        <v>17029</v>
      </c>
      <c r="E9831" t="s">
        <v>79</v>
      </c>
      <c r="F9831" t="s">
        <v>4879</v>
      </c>
      <c r="G9831">
        <v>0</v>
      </c>
      <c r="H9831">
        <v>0</v>
      </c>
      <c r="I9831">
        <v>0</v>
      </c>
      <c r="J9831">
        <v>0</v>
      </c>
      <c r="K9831">
        <v>0</v>
      </c>
      <c r="L9831">
        <v>0</v>
      </c>
      <c r="M9831">
        <v>2</v>
      </c>
      <c r="N9831">
        <v>0</v>
      </c>
      <c r="O9831">
        <v>0</v>
      </c>
      <c r="P9831">
        <v>0</v>
      </c>
      <c r="Q9831">
        <v>0</v>
      </c>
    </row>
    <row r="9832" spans="1:17" x14ac:dyDescent="0.2">
      <c r="A9832" t="s">
        <v>26855</v>
      </c>
      <c r="B9832" t="s">
        <v>89</v>
      </c>
      <c r="C9832" t="s">
        <v>147</v>
      </c>
      <c r="D9832" t="s">
        <v>17029</v>
      </c>
      <c r="E9832" t="s">
        <v>79</v>
      </c>
      <c r="F9832" t="s">
        <v>4881</v>
      </c>
      <c r="G9832">
        <v>0</v>
      </c>
      <c r="H9832">
        <v>2</v>
      </c>
      <c r="I9832">
        <v>0</v>
      </c>
      <c r="J9832">
        <v>2</v>
      </c>
      <c r="K9832">
        <v>0</v>
      </c>
      <c r="L9832">
        <v>0</v>
      </c>
      <c r="M9832">
        <v>0</v>
      </c>
      <c r="N9832">
        <v>0</v>
      </c>
      <c r="O9832">
        <v>0</v>
      </c>
      <c r="P9832">
        <v>0</v>
      </c>
      <c r="Q9832">
        <v>0</v>
      </c>
    </row>
    <row r="9833" spans="1:17" x14ac:dyDescent="0.2">
      <c r="A9833" t="s">
        <v>26856</v>
      </c>
      <c r="B9833" t="s">
        <v>89</v>
      </c>
      <c r="C9833" t="s">
        <v>147</v>
      </c>
      <c r="D9833" t="s">
        <v>17029</v>
      </c>
      <c r="E9833" t="s">
        <v>79</v>
      </c>
      <c r="F9833" t="s">
        <v>4883</v>
      </c>
      <c r="G9833">
        <v>0</v>
      </c>
      <c r="H9833">
        <v>2</v>
      </c>
      <c r="I9833">
        <v>0</v>
      </c>
      <c r="J9833">
        <v>2</v>
      </c>
      <c r="K9833">
        <v>0</v>
      </c>
      <c r="L9833">
        <v>0</v>
      </c>
      <c r="M9833">
        <v>0</v>
      </c>
      <c r="N9833">
        <v>0</v>
      </c>
      <c r="O9833">
        <v>0</v>
      </c>
      <c r="P9833">
        <v>0</v>
      </c>
      <c r="Q9833">
        <v>0</v>
      </c>
    </row>
    <row r="9834" spans="1:17" x14ac:dyDescent="0.2">
      <c r="A9834" t="s">
        <v>26857</v>
      </c>
      <c r="B9834" t="s">
        <v>89</v>
      </c>
      <c r="C9834" t="s">
        <v>147</v>
      </c>
      <c r="D9834" t="s">
        <v>17029</v>
      </c>
      <c r="E9834" t="s">
        <v>79</v>
      </c>
      <c r="F9834" t="s">
        <v>4885</v>
      </c>
      <c r="G9834">
        <v>0</v>
      </c>
      <c r="H9834">
        <v>0</v>
      </c>
      <c r="I9834">
        <v>0</v>
      </c>
      <c r="J9834">
        <v>0</v>
      </c>
      <c r="K9834">
        <v>0</v>
      </c>
      <c r="L9834">
        <v>0</v>
      </c>
      <c r="M9834">
        <v>2</v>
      </c>
      <c r="N9834">
        <v>0</v>
      </c>
      <c r="O9834">
        <v>0</v>
      </c>
      <c r="P9834">
        <v>0</v>
      </c>
      <c r="Q9834">
        <v>0</v>
      </c>
    </row>
    <row r="9835" spans="1:17" x14ac:dyDescent="0.2">
      <c r="A9835" t="s">
        <v>26858</v>
      </c>
      <c r="B9835" t="s">
        <v>89</v>
      </c>
      <c r="C9835" t="s">
        <v>147</v>
      </c>
      <c r="D9835" t="s">
        <v>17029</v>
      </c>
      <c r="E9835" t="s">
        <v>79</v>
      </c>
      <c r="F9835" t="s">
        <v>4887</v>
      </c>
      <c r="G9835">
        <v>0</v>
      </c>
      <c r="H9835">
        <v>2</v>
      </c>
      <c r="I9835">
        <v>0</v>
      </c>
      <c r="J9835">
        <v>2</v>
      </c>
      <c r="K9835">
        <v>0</v>
      </c>
      <c r="L9835">
        <v>0</v>
      </c>
      <c r="M9835">
        <v>0</v>
      </c>
      <c r="N9835">
        <v>0</v>
      </c>
      <c r="O9835">
        <v>0</v>
      </c>
      <c r="P9835">
        <v>0</v>
      </c>
      <c r="Q9835">
        <v>0</v>
      </c>
    </row>
    <row r="9836" spans="1:17" x14ac:dyDescent="0.2">
      <c r="A9836" t="s">
        <v>26859</v>
      </c>
      <c r="B9836" t="s">
        <v>89</v>
      </c>
      <c r="C9836" t="s">
        <v>147</v>
      </c>
      <c r="D9836" t="s">
        <v>17029</v>
      </c>
      <c r="E9836" t="s">
        <v>79</v>
      </c>
      <c r="F9836" t="s">
        <v>4889</v>
      </c>
      <c r="G9836">
        <v>0</v>
      </c>
      <c r="H9836">
        <v>0</v>
      </c>
      <c r="I9836">
        <v>0</v>
      </c>
      <c r="J9836">
        <v>0</v>
      </c>
      <c r="K9836">
        <v>0</v>
      </c>
      <c r="L9836">
        <v>0</v>
      </c>
      <c r="M9836">
        <v>2</v>
      </c>
      <c r="N9836">
        <v>0</v>
      </c>
      <c r="O9836">
        <v>0</v>
      </c>
      <c r="P9836">
        <v>0</v>
      </c>
      <c r="Q9836">
        <v>0</v>
      </c>
    </row>
    <row r="9837" spans="1:17" x14ac:dyDescent="0.2">
      <c r="A9837" t="s">
        <v>26860</v>
      </c>
      <c r="B9837" t="s">
        <v>89</v>
      </c>
      <c r="C9837" t="s">
        <v>147</v>
      </c>
      <c r="D9837" t="s">
        <v>17029</v>
      </c>
      <c r="E9837" t="s">
        <v>79</v>
      </c>
      <c r="F9837" t="s">
        <v>4871</v>
      </c>
      <c r="G9837">
        <v>0</v>
      </c>
      <c r="H9837">
        <v>0</v>
      </c>
      <c r="I9837">
        <v>0</v>
      </c>
      <c r="J9837">
        <v>0</v>
      </c>
      <c r="K9837">
        <v>0</v>
      </c>
      <c r="L9837">
        <v>0</v>
      </c>
      <c r="M9837">
        <v>0</v>
      </c>
      <c r="N9837">
        <v>2</v>
      </c>
      <c r="O9837">
        <v>2</v>
      </c>
      <c r="P9837">
        <v>0</v>
      </c>
      <c r="Q9837">
        <v>0</v>
      </c>
    </row>
    <row r="9838" spans="1:17" x14ac:dyDescent="0.2">
      <c r="A9838" t="s">
        <v>26861</v>
      </c>
      <c r="B9838" t="s">
        <v>89</v>
      </c>
      <c r="C9838" t="s">
        <v>147</v>
      </c>
      <c r="D9838" t="s">
        <v>17029</v>
      </c>
      <c r="E9838" t="s">
        <v>79</v>
      </c>
      <c r="F9838" t="s">
        <v>4873</v>
      </c>
      <c r="G9838">
        <v>0</v>
      </c>
      <c r="H9838">
        <v>0</v>
      </c>
      <c r="I9838">
        <v>0</v>
      </c>
      <c r="J9838">
        <v>0</v>
      </c>
      <c r="K9838">
        <v>0</v>
      </c>
      <c r="L9838">
        <v>0</v>
      </c>
      <c r="M9838">
        <v>0</v>
      </c>
      <c r="N9838">
        <v>1</v>
      </c>
      <c r="O9838">
        <v>1</v>
      </c>
      <c r="P9838">
        <v>0</v>
      </c>
      <c r="Q9838">
        <v>0</v>
      </c>
    </row>
    <row r="9839" spans="1:17" x14ac:dyDescent="0.2">
      <c r="A9839" t="s">
        <v>26862</v>
      </c>
      <c r="B9839" t="s">
        <v>89</v>
      </c>
      <c r="C9839" t="s">
        <v>147</v>
      </c>
      <c r="D9839" t="s">
        <v>17029</v>
      </c>
      <c r="E9839" t="s">
        <v>79</v>
      </c>
      <c r="F9839" t="s">
        <v>17019</v>
      </c>
      <c r="G9839">
        <v>2</v>
      </c>
      <c r="H9839">
        <v>0</v>
      </c>
      <c r="I9839">
        <v>0</v>
      </c>
      <c r="J9839">
        <v>0</v>
      </c>
      <c r="K9839">
        <v>0</v>
      </c>
      <c r="L9839">
        <v>0</v>
      </c>
      <c r="M9839">
        <v>0</v>
      </c>
      <c r="N9839">
        <v>0</v>
      </c>
      <c r="O9839">
        <v>0</v>
      </c>
      <c r="P9839">
        <v>0</v>
      </c>
      <c r="Q9839">
        <v>0</v>
      </c>
    </row>
    <row r="9840" spans="1:17" x14ac:dyDescent="0.2">
      <c r="A9840" t="s">
        <v>26863</v>
      </c>
      <c r="B9840" t="s">
        <v>89</v>
      </c>
      <c r="C9840" t="s">
        <v>147</v>
      </c>
      <c r="D9840" t="s">
        <v>17029</v>
      </c>
      <c r="E9840" t="s">
        <v>81</v>
      </c>
      <c r="F9840" t="s">
        <v>4875</v>
      </c>
      <c r="G9840">
        <v>0</v>
      </c>
      <c r="H9840">
        <v>1</v>
      </c>
      <c r="I9840">
        <v>0</v>
      </c>
      <c r="J9840">
        <v>1</v>
      </c>
      <c r="K9840">
        <v>0</v>
      </c>
      <c r="L9840">
        <v>0</v>
      </c>
      <c r="M9840">
        <v>0</v>
      </c>
      <c r="N9840">
        <v>0</v>
      </c>
      <c r="O9840">
        <v>0</v>
      </c>
      <c r="P9840">
        <v>0</v>
      </c>
      <c r="Q9840">
        <v>0</v>
      </c>
    </row>
    <row r="9841" spans="1:17" x14ac:dyDescent="0.2">
      <c r="A9841" t="s">
        <v>26864</v>
      </c>
      <c r="B9841" t="s">
        <v>89</v>
      </c>
      <c r="C9841" t="s">
        <v>147</v>
      </c>
      <c r="D9841" t="s">
        <v>17029</v>
      </c>
      <c r="E9841" t="s">
        <v>81</v>
      </c>
      <c r="F9841" t="s">
        <v>4877</v>
      </c>
      <c r="G9841">
        <v>0</v>
      </c>
      <c r="H9841">
        <v>1</v>
      </c>
      <c r="I9841">
        <v>0</v>
      </c>
      <c r="J9841">
        <v>0</v>
      </c>
      <c r="K9841">
        <v>0</v>
      </c>
      <c r="L9841">
        <v>1</v>
      </c>
      <c r="M9841">
        <v>0</v>
      </c>
      <c r="N9841">
        <v>0</v>
      </c>
      <c r="O9841">
        <v>0</v>
      </c>
      <c r="P9841">
        <v>0</v>
      </c>
      <c r="Q9841">
        <v>0</v>
      </c>
    </row>
    <row r="9842" spans="1:17" x14ac:dyDescent="0.2">
      <c r="A9842" t="s">
        <v>26865</v>
      </c>
      <c r="B9842" t="s">
        <v>89</v>
      </c>
      <c r="C9842" t="s">
        <v>147</v>
      </c>
      <c r="D9842" t="s">
        <v>17029</v>
      </c>
      <c r="E9842" t="s">
        <v>81</v>
      </c>
      <c r="F9842" t="s">
        <v>4879</v>
      </c>
      <c r="G9842">
        <v>0</v>
      </c>
      <c r="H9842">
        <v>0</v>
      </c>
      <c r="I9842">
        <v>0</v>
      </c>
      <c r="J9842">
        <v>0</v>
      </c>
      <c r="K9842">
        <v>0</v>
      </c>
      <c r="L9842">
        <v>0</v>
      </c>
      <c r="M9842">
        <v>1</v>
      </c>
      <c r="N9842">
        <v>0</v>
      </c>
      <c r="O9842">
        <v>0</v>
      </c>
      <c r="P9842">
        <v>0</v>
      </c>
      <c r="Q9842">
        <v>0</v>
      </c>
    </row>
    <row r="9843" spans="1:17" x14ac:dyDescent="0.2">
      <c r="A9843" t="s">
        <v>26866</v>
      </c>
      <c r="B9843" t="s">
        <v>89</v>
      </c>
      <c r="C9843" t="s">
        <v>147</v>
      </c>
      <c r="D9843" t="s">
        <v>17029</v>
      </c>
      <c r="E9843" t="s">
        <v>81</v>
      </c>
      <c r="F9843" t="s">
        <v>4881</v>
      </c>
      <c r="G9843">
        <v>0</v>
      </c>
      <c r="H9843">
        <v>1</v>
      </c>
      <c r="I9843">
        <v>0</v>
      </c>
      <c r="J9843">
        <v>0</v>
      </c>
      <c r="K9843">
        <v>0</v>
      </c>
      <c r="L9843">
        <v>1</v>
      </c>
      <c r="M9843">
        <v>0</v>
      </c>
      <c r="N9843">
        <v>0</v>
      </c>
      <c r="O9843">
        <v>0</v>
      </c>
      <c r="P9843">
        <v>0</v>
      </c>
      <c r="Q9843">
        <v>0</v>
      </c>
    </row>
    <row r="9844" spans="1:17" x14ac:dyDescent="0.2">
      <c r="A9844" t="s">
        <v>26867</v>
      </c>
      <c r="B9844" t="s">
        <v>89</v>
      </c>
      <c r="C9844" t="s">
        <v>147</v>
      </c>
      <c r="D9844" t="s">
        <v>17029</v>
      </c>
      <c r="E9844" t="s">
        <v>81</v>
      </c>
      <c r="F9844" t="s">
        <v>4883</v>
      </c>
      <c r="G9844">
        <v>0</v>
      </c>
      <c r="H9844">
        <v>1</v>
      </c>
      <c r="I9844">
        <v>0</v>
      </c>
      <c r="J9844">
        <v>0</v>
      </c>
      <c r="K9844">
        <v>0</v>
      </c>
      <c r="L9844">
        <v>1</v>
      </c>
      <c r="M9844">
        <v>0</v>
      </c>
      <c r="N9844">
        <v>0</v>
      </c>
      <c r="O9844">
        <v>0</v>
      </c>
      <c r="P9844">
        <v>0</v>
      </c>
      <c r="Q9844">
        <v>0</v>
      </c>
    </row>
    <row r="9845" spans="1:17" x14ac:dyDescent="0.2">
      <c r="A9845" t="s">
        <v>26868</v>
      </c>
      <c r="B9845" t="s">
        <v>89</v>
      </c>
      <c r="C9845" t="s">
        <v>147</v>
      </c>
      <c r="D9845" t="s">
        <v>17029</v>
      </c>
      <c r="E9845" t="s">
        <v>81</v>
      </c>
      <c r="F9845" t="s">
        <v>4885</v>
      </c>
      <c r="G9845">
        <v>0</v>
      </c>
      <c r="H9845">
        <v>0</v>
      </c>
      <c r="I9845">
        <v>0</v>
      </c>
      <c r="J9845">
        <v>0</v>
      </c>
      <c r="K9845">
        <v>0</v>
      </c>
      <c r="L9845">
        <v>0</v>
      </c>
      <c r="M9845">
        <v>1</v>
      </c>
      <c r="N9845">
        <v>0</v>
      </c>
      <c r="O9845">
        <v>0</v>
      </c>
      <c r="P9845">
        <v>0</v>
      </c>
      <c r="Q9845">
        <v>0</v>
      </c>
    </row>
    <row r="9846" spans="1:17" x14ac:dyDescent="0.2">
      <c r="A9846" t="s">
        <v>26869</v>
      </c>
      <c r="B9846" t="s">
        <v>89</v>
      </c>
      <c r="C9846" t="s">
        <v>147</v>
      </c>
      <c r="D9846" t="s">
        <v>17029</v>
      </c>
      <c r="E9846" t="s">
        <v>81</v>
      </c>
      <c r="F9846" t="s">
        <v>4887</v>
      </c>
      <c r="G9846">
        <v>0</v>
      </c>
      <c r="H9846">
        <v>1</v>
      </c>
      <c r="I9846">
        <v>0</v>
      </c>
      <c r="J9846">
        <v>1</v>
      </c>
      <c r="K9846">
        <v>0</v>
      </c>
      <c r="L9846">
        <v>0</v>
      </c>
      <c r="M9846">
        <v>0</v>
      </c>
      <c r="N9846">
        <v>0</v>
      </c>
      <c r="O9846">
        <v>0</v>
      </c>
      <c r="P9846">
        <v>0</v>
      </c>
      <c r="Q9846">
        <v>0</v>
      </c>
    </row>
    <row r="9847" spans="1:17" x14ac:dyDescent="0.2">
      <c r="A9847" t="s">
        <v>26870</v>
      </c>
      <c r="B9847" t="s">
        <v>89</v>
      </c>
      <c r="C9847" t="s">
        <v>147</v>
      </c>
      <c r="D9847" t="s">
        <v>17029</v>
      </c>
      <c r="E9847" t="s">
        <v>81</v>
      </c>
      <c r="F9847" t="s">
        <v>4889</v>
      </c>
      <c r="G9847">
        <v>0</v>
      </c>
      <c r="H9847">
        <v>0</v>
      </c>
      <c r="I9847">
        <v>0</v>
      </c>
      <c r="J9847">
        <v>0</v>
      </c>
      <c r="K9847">
        <v>0</v>
      </c>
      <c r="L9847">
        <v>0</v>
      </c>
      <c r="M9847">
        <v>1</v>
      </c>
      <c r="N9847">
        <v>0</v>
      </c>
      <c r="O9847">
        <v>0</v>
      </c>
      <c r="P9847">
        <v>0</v>
      </c>
      <c r="Q9847">
        <v>0</v>
      </c>
    </row>
    <row r="9848" spans="1:17" x14ac:dyDescent="0.2">
      <c r="A9848" t="s">
        <v>26871</v>
      </c>
      <c r="B9848" t="s">
        <v>89</v>
      </c>
      <c r="C9848" t="s">
        <v>147</v>
      </c>
      <c r="D9848" t="s">
        <v>17029</v>
      </c>
      <c r="E9848" t="s">
        <v>81</v>
      </c>
      <c r="F9848" t="s">
        <v>4871</v>
      </c>
      <c r="G9848">
        <v>0</v>
      </c>
      <c r="H9848">
        <v>0</v>
      </c>
      <c r="I9848">
        <v>0</v>
      </c>
      <c r="J9848">
        <v>0</v>
      </c>
      <c r="K9848">
        <v>0</v>
      </c>
      <c r="L9848">
        <v>0</v>
      </c>
      <c r="M9848">
        <v>0</v>
      </c>
      <c r="N9848">
        <v>1</v>
      </c>
      <c r="O9848">
        <v>0</v>
      </c>
      <c r="P9848">
        <v>1</v>
      </c>
      <c r="Q9848">
        <v>0</v>
      </c>
    </row>
    <row r="9849" spans="1:17" x14ac:dyDescent="0.2">
      <c r="A9849" t="s">
        <v>26872</v>
      </c>
      <c r="B9849" t="s">
        <v>87</v>
      </c>
      <c r="C9849" t="s">
        <v>142</v>
      </c>
      <c r="D9849" t="s">
        <v>17029</v>
      </c>
      <c r="E9849" t="s">
        <v>81</v>
      </c>
      <c r="F9849" t="s">
        <v>4885</v>
      </c>
      <c r="G9849">
        <v>0</v>
      </c>
      <c r="H9849">
        <v>0</v>
      </c>
      <c r="I9849">
        <v>0</v>
      </c>
      <c r="J9849">
        <v>0</v>
      </c>
      <c r="K9849">
        <v>0</v>
      </c>
      <c r="L9849">
        <v>0</v>
      </c>
      <c r="M9849">
        <v>22</v>
      </c>
      <c r="N9849">
        <v>0</v>
      </c>
      <c r="O9849">
        <v>0</v>
      </c>
      <c r="P9849">
        <v>0</v>
      </c>
      <c r="Q9849">
        <v>0</v>
      </c>
    </row>
    <row r="9850" spans="1:17" x14ac:dyDescent="0.2">
      <c r="A9850" t="s">
        <v>26873</v>
      </c>
      <c r="B9850" t="s">
        <v>87</v>
      </c>
      <c r="C9850" t="s">
        <v>142</v>
      </c>
      <c r="D9850" t="s">
        <v>17029</v>
      </c>
      <c r="E9850" t="s">
        <v>81</v>
      </c>
      <c r="F9850" t="s">
        <v>4887</v>
      </c>
      <c r="G9850">
        <v>0</v>
      </c>
      <c r="H9850">
        <v>22</v>
      </c>
      <c r="I9850">
        <v>2</v>
      </c>
      <c r="J9850">
        <v>13</v>
      </c>
      <c r="K9850">
        <v>5</v>
      </c>
      <c r="L9850">
        <v>2</v>
      </c>
      <c r="M9850">
        <v>0</v>
      </c>
      <c r="N9850">
        <v>0</v>
      </c>
      <c r="O9850">
        <v>0</v>
      </c>
      <c r="P9850">
        <v>0</v>
      </c>
      <c r="Q9850">
        <v>0</v>
      </c>
    </row>
    <row r="9851" spans="1:17" x14ac:dyDescent="0.2">
      <c r="A9851" t="s">
        <v>26874</v>
      </c>
      <c r="B9851" t="s">
        <v>87</v>
      </c>
      <c r="C9851" t="s">
        <v>142</v>
      </c>
      <c r="D9851" t="s">
        <v>17029</v>
      </c>
      <c r="E9851" t="s">
        <v>81</v>
      </c>
      <c r="F9851" t="s">
        <v>4889</v>
      </c>
      <c r="G9851">
        <v>0</v>
      </c>
      <c r="H9851">
        <v>0</v>
      </c>
      <c r="I9851">
        <v>0</v>
      </c>
      <c r="J9851">
        <v>0</v>
      </c>
      <c r="K9851">
        <v>0</v>
      </c>
      <c r="L9851">
        <v>0</v>
      </c>
      <c r="M9851">
        <v>22</v>
      </c>
      <c r="N9851">
        <v>0</v>
      </c>
      <c r="O9851">
        <v>0</v>
      </c>
      <c r="P9851">
        <v>0</v>
      </c>
      <c r="Q9851">
        <v>0</v>
      </c>
    </row>
    <row r="9852" spans="1:17" x14ac:dyDescent="0.2">
      <c r="A9852" t="s">
        <v>26875</v>
      </c>
      <c r="B9852" t="s">
        <v>87</v>
      </c>
      <c r="C9852" t="s">
        <v>142</v>
      </c>
      <c r="D9852" t="s">
        <v>17029</v>
      </c>
      <c r="E9852" t="s">
        <v>81</v>
      </c>
      <c r="F9852" t="s">
        <v>4871</v>
      </c>
      <c r="G9852">
        <v>0</v>
      </c>
      <c r="H9852">
        <v>0</v>
      </c>
      <c r="I9852">
        <v>0</v>
      </c>
      <c r="J9852">
        <v>0</v>
      </c>
      <c r="K9852">
        <v>0</v>
      </c>
      <c r="L9852">
        <v>0</v>
      </c>
      <c r="M9852">
        <v>0</v>
      </c>
      <c r="N9852">
        <v>17</v>
      </c>
      <c r="O9852">
        <v>15</v>
      </c>
      <c r="P9852">
        <v>2</v>
      </c>
      <c r="Q9852">
        <v>0</v>
      </c>
    </row>
    <row r="9853" spans="1:17" x14ac:dyDescent="0.2">
      <c r="A9853" t="s">
        <v>26876</v>
      </c>
      <c r="B9853" t="s">
        <v>87</v>
      </c>
      <c r="C9853" t="s">
        <v>142</v>
      </c>
      <c r="D9853" t="s">
        <v>17029</v>
      </c>
      <c r="E9853" t="s">
        <v>81</v>
      </c>
      <c r="F9853" t="s">
        <v>4873</v>
      </c>
      <c r="G9853">
        <v>0</v>
      </c>
      <c r="H9853">
        <v>0</v>
      </c>
      <c r="I9853">
        <v>0</v>
      </c>
      <c r="J9853">
        <v>0</v>
      </c>
      <c r="K9853">
        <v>0</v>
      </c>
      <c r="L9853">
        <v>0</v>
      </c>
      <c r="M9853">
        <v>0</v>
      </c>
      <c r="N9853">
        <v>11</v>
      </c>
      <c r="O9853">
        <v>11</v>
      </c>
      <c r="P9853">
        <v>0</v>
      </c>
      <c r="Q9853">
        <v>0</v>
      </c>
    </row>
    <row r="9854" spans="1:17" x14ac:dyDescent="0.2">
      <c r="A9854" t="s">
        <v>26877</v>
      </c>
      <c r="B9854" t="s">
        <v>87</v>
      </c>
      <c r="C9854" t="s">
        <v>142</v>
      </c>
      <c r="D9854" t="s">
        <v>17029</v>
      </c>
      <c r="E9854" t="s">
        <v>81</v>
      </c>
      <c r="F9854" t="s">
        <v>17019</v>
      </c>
      <c r="G9854">
        <v>22</v>
      </c>
      <c r="H9854">
        <v>0</v>
      </c>
      <c r="I9854">
        <v>0</v>
      </c>
      <c r="J9854">
        <v>0</v>
      </c>
      <c r="K9854">
        <v>0</v>
      </c>
      <c r="L9854">
        <v>0</v>
      </c>
      <c r="M9854">
        <v>0</v>
      </c>
      <c r="N9854">
        <v>0</v>
      </c>
      <c r="O9854">
        <v>0</v>
      </c>
      <c r="P9854">
        <v>0</v>
      </c>
      <c r="Q9854">
        <v>0</v>
      </c>
    </row>
    <row r="9855" spans="1:17" x14ac:dyDescent="0.2">
      <c r="A9855" t="s">
        <v>26878</v>
      </c>
      <c r="B9855" t="s">
        <v>87</v>
      </c>
      <c r="C9855" t="s">
        <v>142</v>
      </c>
      <c r="D9855" t="s">
        <v>17025</v>
      </c>
      <c r="E9855" t="s">
        <v>79</v>
      </c>
      <c r="F9855" t="s">
        <v>17019</v>
      </c>
      <c r="G9855">
        <v>3</v>
      </c>
      <c r="H9855">
        <v>0</v>
      </c>
      <c r="I9855">
        <v>0</v>
      </c>
      <c r="J9855">
        <v>0</v>
      </c>
      <c r="K9855">
        <v>0</v>
      </c>
      <c r="L9855">
        <v>0</v>
      </c>
      <c r="M9855">
        <v>0</v>
      </c>
      <c r="N9855">
        <v>0</v>
      </c>
      <c r="O9855">
        <v>0</v>
      </c>
      <c r="P9855">
        <v>0</v>
      </c>
      <c r="Q9855">
        <v>0</v>
      </c>
    </row>
    <row r="9856" spans="1:17" x14ac:dyDescent="0.2">
      <c r="A9856" t="s">
        <v>26879</v>
      </c>
      <c r="B9856" t="s">
        <v>87</v>
      </c>
      <c r="C9856" t="s">
        <v>142</v>
      </c>
      <c r="D9856" t="s">
        <v>17025</v>
      </c>
      <c r="E9856" t="s">
        <v>81</v>
      </c>
      <c r="F9856" t="s">
        <v>17019</v>
      </c>
      <c r="G9856">
        <v>1</v>
      </c>
      <c r="H9856">
        <v>0</v>
      </c>
      <c r="I9856">
        <v>0</v>
      </c>
      <c r="J9856">
        <v>0</v>
      </c>
      <c r="K9856">
        <v>0</v>
      </c>
      <c r="L9856">
        <v>0</v>
      </c>
      <c r="M9856">
        <v>0</v>
      </c>
      <c r="N9856">
        <v>0</v>
      </c>
      <c r="O9856">
        <v>0</v>
      </c>
      <c r="P9856">
        <v>0</v>
      </c>
      <c r="Q9856">
        <v>0</v>
      </c>
    </row>
    <row r="9857" spans="1:17" x14ac:dyDescent="0.2">
      <c r="A9857" t="s">
        <v>26880</v>
      </c>
      <c r="B9857" t="s">
        <v>87</v>
      </c>
      <c r="C9857" t="s">
        <v>143</v>
      </c>
      <c r="D9857" t="s">
        <v>17029</v>
      </c>
      <c r="E9857" t="s">
        <v>79</v>
      </c>
      <c r="F9857" t="s">
        <v>4875</v>
      </c>
      <c r="G9857">
        <v>0</v>
      </c>
      <c r="H9857">
        <v>14</v>
      </c>
      <c r="I9857">
        <v>1</v>
      </c>
      <c r="J9857">
        <v>11</v>
      </c>
      <c r="K9857">
        <v>2</v>
      </c>
      <c r="L9857">
        <v>0</v>
      </c>
      <c r="M9857">
        <v>0</v>
      </c>
      <c r="N9857">
        <v>0</v>
      </c>
      <c r="O9857">
        <v>0</v>
      </c>
      <c r="P9857">
        <v>0</v>
      </c>
      <c r="Q9857">
        <v>0</v>
      </c>
    </row>
    <row r="9858" spans="1:17" x14ac:dyDescent="0.2">
      <c r="A9858" t="s">
        <v>26881</v>
      </c>
      <c r="B9858" t="s">
        <v>87</v>
      </c>
      <c r="C9858" t="s">
        <v>143</v>
      </c>
      <c r="D9858" t="s">
        <v>17029</v>
      </c>
      <c r="E9858" t="s">
        <v>79</v>
      </c>
      <c r="F9858" t="s">
        <v>4877</v>
      </c>
      <c r="G9858">
        <v>0</v>
      </c>
      <c r="H9858">
        <v>14</v>
      </c>
      <c r="I9858">
        <v>0</v>
      </c>
      <c r="J9858">
        <v>11</v>
      </c>
      <c r="K9858">
        <v>1</v>
      </c>
      <c r="L9858">
        <v>2</v>
      </c>
      <c r="M9858">
        <v>0</v>
      </c>
      <c r="N9858">
        <v>0</v>
      </c>
      <c r="O9858">
        <v>0</v>
      </c>
      <c r="P9858">
        <v>0</v>
      </c>
      <c r="Q9858">
        <v>0</v>
      </c>
    </row>
    <row r="9859" spans="1:17" x14ac:dyDescent="0.2">
      <c r="A9859" t="s">
        <v>26882</v>
      </c>
      <c r="B9859" t="s">
        <v>87</v>
      </c>
      <c r="C9859" t="s">
        <v>143</v>
      </c>
      <c r="D9859" t="s">
        <v>17029</v>
      </c>
      <c r="E9859" t="s">
        <v>79</v>
      </c>
      <c r="F9859" t="s">
        <v>4879</v>
      </c>
      <c r="G9859">
        <v>0</v>
      </c>
      <c r="H9859">
        <v>0</v>
      </c>
      <c r="I9859">
        <v>0</v>
      </c>
      <c r="J9859">
        <v>0</v>
      </c>
      <c r="K9859">
        <v>0</v>
      </c>
      <c r="L9859">
        <v>0</v>
      </c>
      <c r="M9859">
        <v>14</v>
      </c>
      <c r="N9859">
        <v>0</v>
      </c>
      <c r="O9859">
        <v>0</v>
      </c>
      <c r="P9859">
        <v>0</v>
      </c>
      <c r="Q9859">
        <v>0</v>
      </c>
    </row>
    <row r="9860" spans="1:17" x14ac:dyDescent="0.2">
      <c r="A9860" t="s">
        <v>26883</v>
      </c>
      <c r="B9860" t="s">
        <v>87</v>
      </c>
      <c r="C9860" t="s">
        <v>143</v>
      </c>
      <c r="D9860" t="s">
        <v>17029</v>
      </c>
      <c r="E9860" t="s">
        <v>79</v>
      </c>
      <c r="F9860" t="s">
        <v>4881</v>
      </c>
      <c r="G9860">
        <v>0</v>
      </c>
      <c r="H9860">
        <v>14</v>
      </c>
      <c r="I9860">
        <v>0</v>
      </c>
      <c r="J9860">
        <v>11</v>
      </c>
      <c r="K9860">
        <v>1</v>
      </c>
      <c r="L9860">
        <v>2</v>
      </c>
      <c r="M9860">
        <v>0</v>
      </c>
      <c r="N9860">
        <v>0</v>
      </c>
      <c r="O9860">
        <v>0</v>
      </c>
      <c r="P9860">
        <v>0</v>
      </c>
      <c r="Q9860">
        <v>0</v>
      </c>
    </row>
    <row r="9861" spans="1:17" x14ac:dyDescent="0.2">
      <c r="A9861" t="s">
        <v>26884</v>
      </c>
      <c r="B9861" t="s">
        <v>87</v>
      </c>
      <c r="C9861" t="s">
        <v>143</v>
      </c>
      <c r="D9861" t="s">
        <v>17029</v>
      </c>
      <c r="E9861" t="s">
        <v>79</v>
      </c>
      <c r="F9861" t="s">
        <v>4883</v>
      </c>
      <c r="G9861">
        <v>0</v>
      </c>
      <c r="H9861">
        <v>14</v>
      </c>
      <c r="I9861">
        <v>0</v>
      </c>
      <c r="J9861">
        <v>11</v>
      </c>
      <c r="K9861">
        <v>1</v>
      </c>
      <c r="L9861">
        <v>2</v>
      </c>
      <c r="M9861">
        <v>0</v>
      </c>
      <c r="N9861">
        <v>0</v>
      </c>
      <c r="O9861">
        <v>0</v>
      </c>
      <c r="P9861">
        <v>0</v>
      </c>
      <c r="Q9861">
        <v>0</v>
      </c>
    </row>
    <row r="9862" spans="1:17" x14ac:dyDescent="0.2">
      <c r="A9862" t="s">
        <v>26885</v>
      </c>
      <c r="B9862" t="s">
        <v>87</v>
      </c>
      <c r="C9862" t="s">
        <v>143</v>
      </c>
      <c r="D9862" t="s">
        <v>17029</v>
      </c>
      <c r="E9862" t="s">
        <v>79</v>
      </c>
      <c r="F9862" t="s">
        <v>4885</v>
      </c>
      <c r="G9862">
        <v>0</v>
      </c>
      <c r="H9862">
        <v>0</v>
      </c>
      <c r="I9862">
        <v>0</v>
      </c>
      <c r="J9862">
        <v>0</v>
      </c>
      <c r="K9862">
        <v>0</v>
      </c>
      <c r="L9862">
        <v>0</v>
      </c>
      <c r="M9862">
        <v>14</v>
      </c>
      <c r="N9862">
        <v>0</v>
      </c>
      <c r="O9862">
        <v>0</v>
      </c>
      <c r="P9862">
        <v>0</v>
      </c>
      <c r="Q9862">
        <v>0</v>
      </c>
    </row>
    <row r="9863" spans="1:17" x14ac:dyDescent="0.2">
      <c r="A9863" t="s">
        <v>26886</v>
      </c>
      <c r="B9863" t="s">
        <v>87</v>
      </c>
      <c r="C9863" t="s">
        <v>143</v>
      </c>
      <c r="D9863" t="s">
        <v>17029</v>
      </c>
      <c r="E9863" t="s">
        <v>79</v>
      </c>
      <c r="F9863" t="s">
        <v>4887</v>
      </c>
      <c r="G9863">
        <v>0</v>
      </c>
      <c r="H9863">
        <v>14</v>
      </c>
      <c r="I9863">
        <v>0</v>
      </c>
      <c r="J9863">
        <v>12</v>
      </c>
      <c r="K9863">
        <v>1</v>
      </c>
      <c r="L9863">
        <v>1</v>
      </c>
      <c r="M9863">
        <v>0</v>
      </c>
      <c r="N9863">
        <v>0</v>
      </c>
      <c r="O9863">
        <v>0</v>
      </c>
      <c r="P9863">
        <v>0</v>
      </c>
      <c r="Q9863">
        <v>0</v>
      </c>
    </row>
    <row r="9864" spans="1:17" x14ac:dyDescent="0.2">
      <c r="A9864" t="s">
        <v>26887</v>
      </c>
      <c r="B9864" t="s">
        <v>87</v>
      </c>
      <c r="C9864" t="s">
        <v>143</v>
      </c>
      <c r="D9864" t="s">
        <v>17029</v>
      </c>
      <c r="E9864" t="s">
        <v>79</v>
      </c>
      <c r="F9864" t="s">
        <v>4889</v>
      </c>
      <c r="G9864">
        <v>0</v>
      </c>
      <c r="H9864">
        <v>0</v>
      </c>
      <c r="I9864">
        <v>0</v>
      </c>
      <c r="J9864">
        <v>0</v>
      </c>
      <c r="K9864">
        <v>0</v>
      </c>
      <c r="L9864">
        <v>0</v>
      </c>
      <c r="M9864">
        <v>14</v>
      </c>
      <c r="N9864">
        <v>0</v>
      </c>
      <c r="O9864">
        <v>0</v>
      </c>
      <c r="P9864">
        <v>0</v>
      </c>
      <c r="Q9864">
        <v>0</v>
      </c>
    </row>
    <row r="9865" spans="1:17" x14ac:dyDescent="0.2">
      <c r="A9865" t="s">
        <v>26888</v>
      </c>
      <c r="B9865" t="s">
        <v>87</v>
      </c>
      <c r="C9865" t="s">
        <v>143</v>
      </c>
      <c r="D9865" t="s">
        <v>17029</v>
      </c>
      <c r="E9865" t="s">
        <v>79</v>
      </c>
      <c r="F9865" t="s">
        <v>4871</v>
      </c>
      <c r="G9865">
        <v>0</v>
      </c>
      <c r="H9865">
        <v>0</v>
      </c>
      <c r="I9865">
        <v>0</v>
      </c>
      <c r="J9865">
        <v>0</v>
      </c>
      <c r="K9865">
        <v>0</v>
      </c>
      <c r="L9865">
        <v>0</v>
      </c>
      <c r="M9865">
        <v>0</v>
      </c>
      <c r="N9865">
        <v>7</v>
      </c>
      <c r="O9865">
        <v>5</v>
      </c>
      <c r="P9865">
        <v>2</v>
      </c>
      <c r="Q9865">
        <v>0</v>
      </c>
    </row>
    <row r="9866" spans="1:17" x14ac:dyDescent="0.2">
      <c r="A9866" t="s">
        <v>26889</v>
      </c>
      <c r="B9866" t="s">
        <v>87</v>
      </c>
      <c r="C9866" t="s">
        <v>143</v>
      </c>
      <c r="D9866" t="s">
        <v>17029</v>
      </c>
      <c r="E9866" t="s">
        <v>79</v>
      </c>
      <c r="F9866" t="s">
        <v>4873</v>
      </c>
      <c r="G9866">
        <v>0</v>
      </c>
      <c r="H9866">
        <v>0</v>
      </c>
      <c r="I9866">
        <v>0</v>
      </c>
      <c r="J9866">
        <v>0</v>
      </c>
      <c r="K9866">
        <v>0</v>
      </c>
      <c r="L9866">
        <v>0</v>
      </c>
      <c r="M9866">
        <v>0</v>
      </c>
      <c r="N9866">
        <v>4</v>
      </c>
      <c r="O9866">
        <v>3</v>
      </c>
      <c r="P9866">
        <v>1</v>
      </c>
      <c r="Q9866">
        <v>0</v>
      </c>
    </row>
    <row r="9867" spans="1:17" x14ac:dyDescent="0.2">
      <c r="A9867" t="s">
        <v>26890</v>
      </c>
      <c r="B9867" t="s">
        <v>87</v>
      </c>
      <c r="C9867" t="s">
        <v>143</v>
      </c>
      <c r="D9867" t="s">
        <v>17029</v>
      </c>
      <c r="E9867" t="s">
        <v>79</v>
      </c>
      <c r="F9867" t="s">
        <v>17019</v>
      </c>
      <c r="G9867">
        <v>14</v>
      </c>
      <c r="H9867">
        <v>0</v>
      </c>
      <c r="I9867">
        <v>0</v>
      </c>
      <c r="J9867">
        <v>0</v>
      </c>
      <c r="K9867">
        <v>0</v>
      </c>
      <c r="L9867">
        <v>0</v>
      </c>
      <c r="M9867">
        <v>0</v>
      </c>
      <c r="N9867">
        <v>0</v>
      </c>
      <c r="O9867">
        <v>0</v>
      </c>
      <c r="P9867">
        <v>0</v>
      </c>
      <c r="Q9867">
        <v>0</v>
      </c>
    </row>
    <row r="9868" spans="1:17" x14ac:dyDescent="0.2">
      <c r="A9868" t="s">
        <v>26891</v>
      </c>
      <c r="B9868" t="s">
        <v>87</v>
      </c>
      <c r="C9868" t="s">
        <v>143</v>
      </c>
      <c r="D9868" t="s">
        <v>17029</v>
      </c>
      <c r="E9868" t="s">
        <v>81</v>
      </c>
      <c r="F9868" t="s">
        <v>4875</v>
      </c>
      <c r="G9868">
        <v>0</v>
      </c>
      <c r="H9868">
        <v>11</v>
      </c>
      <c r="I9868">
        <v>2</v>
      </c>
      <c r="J9868">
        <v>9</v>
      </c>
      <c r="K9868">
        <v>0</v>
      </c>
      <c r="L9868">
        <v>0</v>
      </c>
      <c r="M9868">
        <v>0</v>
      </c>
      <c r="N9868">
        <v>0</v>
      </c>
      <c r="O9868">
        <v>0</v>
      </c>
      <c r="P9868">
        <v>0</v>
      </c>
      <c r="Q9868">
        <v>0</v>
      </c>
    </row>
    <row r="9869" spans="1:17" x14ac:dyDescent="0.2">
      <c r="A9869" t="s">
        <v>26892</v>
      </c>
      <c r="B9869" t="s">
        <v>87</v>
      </c>
      <c r="C9869" t="s">
        <v>143</v>
      </c>
      <c r="D9869" t="s">
        <v>17029</v>
      </c>
      <c r="E9869" t="s">
        <v>81</v>
      </c>
      <c r="F9869" t="s">
        <v>4877</v>
      </c>
      <c r="G9869">
        <v>0</v>
      </c>
      <c r="H9869">
        <v>11</v>
      </c>
      <c r="I9869">
        <v>0</v>
      </c>
      <c r="J9869">
        <v>11</v>
      </c>
      <c r="K9869">
        <v>0</v>
      </c>
      <c r="L9869">
        <v>0</v>
      </c>
      <c r="M9869">
        <v>0</v>
      </c>
      <c r="N9869">
        <v>0</v>
      </c>
      <c r="O9869">
        <v>0</v>
      </c>
      <c r="P9869">
        <v>0</v>
      </c>
      <c r="Q9869">
        <v>0</v>
      </c>
    </row>
    <row r="9870" spans="1:17" x14ac:dyDescent="0.2">
      <c r="A9870" t="s">
        <v>26893</v>
      </c>
      <c r="B9870" t="s">
        <v>87</v>
      </c>
      <c r="C9870" t="s">
        <v>143</v>
      </c>
      <c r="D9870" t="s">
        <v>17029</v>
      </c>
      <c r="E9870" t="s">
        <v>81</v>
      </c>
      <c r="F9870" t="s">
        <v>4879</v>
      </c>
      <c r="G9870">
        <v>0</v>
      </c>
      <c r="H9870">
        <v>0</v>
      </c>
      <c r="I9870">
        <v>0</v>
      </c>
      <c r="J9870">
        <v>0</v>
      </c>
      <c r="K9870">
        <v>0</v>
      </c>
      <c r="L9870">
        <v>0</v>
      </c>
      <c r="M9870">
        <v>11</v>
      </c>
      <c r="N9870">
        <v>0</v>
      </c>
      <c r="O9870">
        <v>0</v>
      </c>
      <c r="P9870">
        <v>0</v>
      </c>
      <c r="Q9870">
        <v>0</v>
      </c>
    </row>
    <row r="9871" spans="1:17" x14ac:dyDescent="0.2">
      <c r="A9871" t="s">
        <v>26894</v>
      </c>
      <c r="B9871" t="s">
        <v>87</v>
      </c>
      <c r="C9871" t="s">
        <v>143</v>
      </c>
      <c r="D9871" t="s">
        <v>17029</v>
      </c>
      <c r="E9871" t="s">
        <v>81</v>
      </c>
      <c r="F9871" t="s">
        <v>4881</v>
      </c>
      <c r="G9871">
        <v>0</v>
      </c>
      <c r="H9871">
        <v>11</v>
      </c>
      <c r="I9871">
        <v>0</v>
      </c>
      <c r="J9871">
        <v>11</v>
      </c>
      <c r="K9871">
        <v>0</v>
      </c>
      <c r="L9871">
        <v>0</v>
      </c>
      <c r="M9871">
        <v>0</v>
      </c>
      <c r="N9871">
        <v>0</v>
      </c>
      <c r="O9871">
        <v>0</v>
      </c>
      <c r="P9871">
        <v>0</v>
      </c>
      <c r="Q9871">
        <v>0</v>
      </c>
    </row>
    <row r="9872" spans="1:17" x14ac:dyDescent="0.2">
      <c r="A9872" t="s">
        <v>26895</v>
      </c>
      <c r="B9872" t="s">
        <v>87</v>
      </c>
      <c r="C9872" t="s">
        <v>143</v>
      </c>
      <c r="D9872" t="s">
        <v>17029</v>
      </c>
      <c r="E9872" t="s">
        <v>81</v>
      </c>
      <c r="F9872" t="s">
        <v>4883</v>
      </c>
      <c r="G9872">
        <v>0</v>
      </c>
      <c r="H9872">
        <v>11</v>
      </c>
      <c r="I9872">
        <v>2</v>
      </c>
      <c r="J9872">
        <v>9</v>
      </c>
      <c r="K9872">
        <v>0</v>
      </c>
      <c r="L9872">
        <v>0</v>
      </c>
      <c r="M9872">
        <v>0</v>
      </c>
      <c r="N9872">
        <v>0</v>
      </c>
      <c r="O9872">
        <v>0</v>
      </c>
      <c r="P9872">
        <v>0</v>
      </c>
      <c r="Q9872">
        <v>0</v>
      </c>
    </row>
    <row r="9873" spans="1:17" x14ac:dyDescent="0.2">
      <c r="A9873" t="s">
        <v>26896</v>
      </c>
      <c r="B9873" t="s">
        <v>87</v>
      </c>
      <c r="C9873" t="s">
        <v>143</v>
      </c>
      <c r="D9873" t="s">
        <v>17029</v>
      </c>
      <c r="E9873" t="s">
        <v>81</v>
      </c>
      <c r="F9873" t="s">
        <v>4885</v>
      </c>
      <c r="G9873">
        <v>0</v>
      </c>
      <c r="H9873">
        <v>0</v>
      </c>
      <c r="I9873">
        <v>0</v>
      </c>
      <c r="J9873">
        <v>0</v>
      </c>
      <c r="K9873">
        <v>0</v>
      </c>
      <c r="L9873">
        <v>0</v>
      </c>
      <c r="M9873">
        <v>11</v>
      </c>
      <c r="N9873">
        <v>0</v>
      </c>
      <c r="O9873">
        <v>0</v>
      </c>
      <c r="P9873">
        <v>0</v>
      </c>
      <c r="Q9873">
        <v>0</v>
      </c>
    </row>
    <row r="9874" spans="1:17" x14ac:dyDescent="0.2">
      <c r="A9874" t="s">
        <v>26897</v>
      </c>
      <c r="B9874" t="s">
        <v>87</v>
      </c>
      <c r="C9874" t="s">
        <v>143</v>
      </c>
      <c r="D9874" t="s">
        <v>17029</v>
      </c>
      <c r="E9874" t="s">
        <v>81</v>
      </c>
      <c r="F9874" t="s">
        <v>4887</v>
      </c>
      <c r="G9874">
        <v>0</v>
      </c>
      <c r="H9874">
        <v>11</v>
      </c>
      <c r="I9874">
        <v>0</v>
      </c>
      <c r="J9874">
        <v>11</v>
      </c>
      <c r="K9874">
        <v>0</v>
      </c>
      <c r="L9874">
        <v>0</v>
      </c>
      <c r="M9874">
        <v>0</v>
      </c>
      <c r="N9874">
        <v>0</v>
      </c>
      <c r="O9874">
        <v>0</v>
      </c>
      <c r="P9874">
        <v>0</v>
      </c>
      <c r="Q9874">
        <v>0</v>
      </c>
    </row>
    <row r="9875" spans="1:17" x14ac:dyDescent="0.2">
      <c r="A9875" t="s">
        <v>26898</v>
      </c>
      <c r="B9875" t="s">
        <v>87</v>
      </c>
      <c r="C9875" t="s">
        <v>143</v>
      </c>
      <c r="D9875" t="s">
        <v>17029</v>
      </c>
      <c r="E9875" t="s">
        <v>81</v>
      </c>
      <c r="F9875" t="s">
        <v>4889</v>
      </c>
      <c r="G9875">
        <v>0</v>
      </c>
      <c r="H9875">
        <v>0</v>
      </c>
      <c r="I9875">
        <v>0</v>
      </c>
      <c r="J9875">
        <v>0</v>
      </c>
      <c r="K9875">
        <v>0</v>
      </c>
      <c r="L9875">
        <v>0</v>
      </c>
      <c r="M9875">
        <v>11</v>
      </c>
      <c r="N9875">
        <v>0</v>
      </c>
      <c r="O9875">
        <v>0</v>
      </c>
      <c r="P9875">
        <v>0</v>
      </c>
      <c r="Q9875">
        <v>0</v>
      </c>
    </row>
    <row r="9876" spans="1:17" x14ac:dyDescent="0.2">
      <c r="A9876" t="s">
        <v>26899</v>
      </c>
      <c r="B9876" t="s">
        <v>87</v>
      </c>
      <c r="C9876" t="s">
        <v>143</v>
      </c>
      <c r="D9876" t="s">
        <v>17029</v>
      </c>
      <c r="E9876" t="s">
        <v>81</v>
      </c>
      <c r="F9876" t="s">
        <v>4871</v>
      </c>
      <c r="G9876">
        <v>0</v>
      </c>
      <c r="H9876">
        <v>0</v>
      </c>
      <c r="I9876">
        <v>0</v>
      </c>
      <c r="J9876">
        <v>0</v>
      </c>
      <c r="K9876">
        <v>0</v>
      </c>
      <c r="L9876">
        <v>0</v>
      </c>
      <c r="M9876">
        <v>0</v>
      </c>
      <c r="N9876">
        <v>8</v>
      </c>
      <c r="O9876">
        <v>8</v>
      </c>
      <c r="P9876">
        <v>0</v>
      </c>
      <c r="Q9876">
        <v>0</v>
      </c>
    </row>
    <row r="9877" spans="1:17" x14ac:dyDescent="0.2">
      <c r="A9877" t="s">
        <v>26900</v>
      </c>
      <c r="B9877" t="s">
        <v>87</v>
      </c>
      <c r="C9877" t="s">
        <v>143</v>
      </c>
      <c r="D9877" t="s">
        <v>17029</v>
      </c>
      <c r="E9877" t="s">
        <v>81</v>
      </c>
      <c r="F9877" t="s">
        <v>4873</v>
      </c>
      <c r="G9877">
        <v>0</v>
      </c>
      <c r="H9877">
        <v>0</v>
      </c>
      <c r="I9877">
        <v>0</v>
      </c>
      <c r="J9877">
        <v>0</v>
      </c>
      <c r="K9877">
        <v>0</v>
      </c>
      <c r="L9877">
        <v>0</v>
      </c>
      <c r="M9877">
        <v>0</v>
      </c>
      <c r="N9877">
        <v>4</v>
      </c>
      <c r="O9877">
        <v>4</v>
      </c>
      <c r="P9877">
        <v>0</v>
      </c>
      <c r="Q9877">
        <v>0</v>
      </c>
    </row>
    <row r="9878" spans="1:17" x14ac:dyDescent="0.2">
      <c r="A9878" t="s">
        <v>26901</v>
      </c>
      <c r="B9878" t="s">
        <v>87</v>
      </c>
      <c r="C9878" t="s">
        <v>143</v>
      </c>
      <c r="D9878" t="s">
        <v>17029</v>
      </c>
      <c r="E9878" t="s">
        <v>81</v>
      </c>
      <c r="F9878" t="s">
        <v>17019</v>
      </c>
      <c r="G9878">
        <v>11</v>
      </c>
      <c r="H9878">
        <v>0</v>
      </c>
      <c r="I9878">
        <v>0</v>
      </c>
      <c r="J9878">
        <v>0</v>
      </c>
      <c r="K9878">
        <v>0</v>
      </c>
      <c r="L9878">
        <v>0</v>
      </c>
      <c r="M9878">
        <v>0</v>
      </c>
      <c r="N9878">
        <v>0</v>
      </c>
      <c r="O9878">
        <v>0</v>
      </c>
      <c r="P9878">
        <v>0</v>
      </c>
      <c r="Q9878">
        <v>0</v>
      </c>
    </row>
    <row r="9879" spans="1:17" x14ac:dyDescent="0.2">
      <c r="A9879" t="s">
        <v>26902</v>
      </c>
      <c r="B9879" t="s">
        <v>87</v>
      </c>
      <c r="C9879" t="s">
        <v>143</v>
      </c>
      <c r="D9879" t="s">
        <v>17025</v>
      </c>
      <c r="E9879" t="s">
        <v>79</v>
      </c>
      <c r="F9879" t="s">
        <v>17019</v>
      </c>
      <c r="G9879">
        <v>2</v>
      </c>
      <c r="H9879">
        <v>0</v>
      </c>
      <c r="I9879">
        <v>0</v>
      </c>
      <c r="J9879">
        <v>0</v>
      </c>
      <c r="K9879">
        <v>0</v>
      </c>
      <c r="L9879">
        <v>0</v>
      </c>
      <c r="M9879">
        <v>0</v>
      </c>
      <c r="N9879">
        <v>0</v>
      </c>
      <c r="O9879">
        <v>0</v>
      </c>
      <c r="P9879">
        <v>0</v>
      </c>
      <c r="Q9879">
        <v>0</v>
      </c>
    </row>
    <row r="9880" spans="1:17" x14ac:dyDescent="0.2">
      <c r="A9880" t="s">
        <v>26903</v>
      </c>
      <c r="B9880" t="s">
        <v>87</v>
      </c>
      <c r="C9880" t="s">
        <v>143</v>
      </c>
      <c r="D9880" t="s">
        <v>17025</v>
      </c>
      <c r="E9880" t="s">
        <v>81</v>
      </c>
      <c r="F9880" t="s">
        <v>17019</v>
      </c>
      <c r="G9880">
        <v>3</v>
      </c>
      <c r="H9880">
        <v>0</v>
      </c>
      <c r="I9880">
        <v>0</v>
      </c>
      <c r="J9880">
        <v>0</v>
      </c>
      <c r="K9880">
        <v>0</v>
      </c>
      <c r="L9880">
        <v>0</v>
      </c>
      <c r="M9880">
        <v>0</v>
      </c>
      <c r="N9880">
        <v>0</v>
      </c>
      <c r="O9880">
        <v>0</v>
      </c>
      <c r="P9880">
        <v>0</v>
      </c>
      <c r="Q9880">
        <v>0</v>
      </c>
    </row>
    <row r="9881" spans="1:17" x14ac:dyDescent="0.2">
      <c r="A9881" t="s">
        <v>26904</v>
      </c>
      <c r="B9881" t="s">
        <v>87</v>
      </c>
      <c r="C9881" t="s">
        <v>144</v>
      </c>
      <c r="D9881" t="s">
        <v>17029</v>
      </c>
      <c r="E9881" t="s">
        <v>79</v>
      </c>
      <c r="F9881" t="s">
        <v>4875</v>
      </c>
      <c r="G9881">
        <v>0</v>
      </c>
      <c r="H9881">
        <v>15</v>
      </c>
      <c r="I9881">
        <v>2</v>
      </c>
      <c r="J9881">
        <v>12</v>
      </c>
      <c r="K9881">
        <v>0</v>
      </c>
      <c r="L9881">
        <v>1</v>
      </c>
      <c r="M9881">
        <v>0</v>
      </c>
      <c r="N9881">
        <v>0</v>
      </c>
      <c r="O9881">
        <v>0</v>
      </c>
      <c r="P9881">
        <v>0</v>
      </c>
      <c r="Q9881">
        <v>0</v>
      </c>
    </row>
    <row r="9882" spans="1:17" x14ac:dyDescent="0.2">
      <c r="A9882" t="s">
        <v>26905</v>
      </c>
      <c r="B9882" t="s">
        <v>87</v>
      </c>
      <c r="C9882" t="s">
        <v>144</v>
      </c>
      <c r="D9882" t="s">
        <v>17029</v>
      </c>
      <c r="E9882" t="s">
        <v>79</v>
      </c>
      <c r="F9882" t="s">
        <v>4877</v>
      </c>
      <c r="G9882">
        <v>0</v>
      </c>
      <c r="H9882">
        <v>15</v>
      </c>
      <c r="I9882">
        <v>1</v>
      </c>
      <c r="J9882">
        <v>13</v>
      </c>
      <c r="K9882">
        <v>0</v>
      </c>
      <c r="L9882">
        <v>1</v>
      </c>
      <c r="M9882">
        <v>0</v>
      </c>
      <c r="N9882">
        <v>0</v>
      </c>
      <c r="O9882">
        <v>0</v>
      </c>
      <c r="P9882">
        <v>0</v>
      </c>
      <c r="Q9882">
        <v>0</v>
      </c>
    </row>
    <row r="9883" spans="1:17" x14ac:dyDescent="0.2">
      <c r="A9883" t="s">
        <v>26906</v>
      </c>
      <c r="B9883" t="s">
        <v>87</v>
      </c>
      <c r="C9883" t="s">
        <v>144</v>
      </c>
      <c r="D9883" t="s">
        <v>17029</v>
      </c>
      <c r="E9883" t="s">
        <v>79</v>
      </c>
      <c r="F9883" t="s">
        <v>4879</v>
      </c>
      <c r="G9883">
        <v>0</v>
      </c>
      <c r="H9883">
        <v>0</v>
      </c>
      <c r="I9883">
        <v>0</v>
      </c>
      <c r="J9883">
        <v>0</v>
      </c>
      <c r="K9883">
        <v>0</v>
      </c>
      <c r="L9883">
        <v>0</v>
      </c>
      <c r="M9883">
        <v>15</v>
      </c>
      <c r="N9883">
        <v>0</v>
      </c>
      <c r="O9883">
        <v>0</v>
      </c>
      <c r="P9883">
        <v>0</v>
      </c>
      <c r="Q9883">
        <v>0</v>
      </c>
    </row>
    <row r="9884" spans="1:17" x14ac:dyDescent="0.2">
      <c r="A9884" t="s">
        <v>26907</v>
      </c>
      <c r="B9884" t="s">
        <v>87</v>
      </c>
      <c r="C9884" t="s">
        <v>144</v>
      </c>
      <c r="D9884" t="s">
        <v>17029</v>
      </c>
      <c r="E9884" t="s">
        <v>79</v>
      </c>
      <c r="F9884" t="s">
        <v>4881</v>
      </c>
      <c r="G9884">
        <v>0</v>
      </c>
      <c r="H9884">
        <v>15</v>
      </c>
      <c r="I9884">
        <v>1</v>
      </c>
      <c r="J9884">
        <v>13</v>
      </c>
      <c r="K9884">
        <v>0</v>
      </c>
      <c r="L9884">
        <v>1</v>
      </c>
      <c r="M9884">
        <v>0</v>
      </c>
      <c r="N9884">
        <v>0</v>
      </c>
      <c r="O9884">
        <v>0</v>
      </c>
      <c r="P9884">
        <v>0</v>
      </c>
      <c r="Q9884">
        <v>0</v>
      </c>
    </row>
    <row r="9885" spans="1:17" x14ac:dyDescent="0.2">
      <c r="A9885" t="s">
        <v>26908</v>
      </c>
      <c r="B9885" t="s">
        <v>87</v>
      </c>
      <c r="C9885" t="s">
        <v>144</v>
      </c>
      <c r="D9885" t="s">
        <v>17029</v>
      </c>
      <c r="E9885" t="s">
        <v>79</v>
      </c>
      <c r="F9885" t="s">
        <v>4883</v>
      </c>
      <c r="G9885">
        <v>0</v>
      </c>
      <c r="H9885">
        <v>15</v>
      </c>
      <c r="I9885">
        <v>2</v>
      </c>
      <c r="J9885">
        <v>12</v>
      </c>
      <c r="K9885">
        <v>0</v>
      </c>
      <c r="L9885">
        <v>1</v>
      </c>
      <c r="M9885">
        <v>0</v>
      </c>
      <c r="N9885">
        <v>0</v>
      </c>
      <c r="O9885">
        <v>0</v>
      </c>
      <c r="P9885">
        <v>0</v>
      </c>
      <c r="Q9885">
        <v>0</v>
      </c>
    </row>
    <row r="9886" spans="1:17" x14ac:dyDescent="0.2">
      <c r="A9886" t="s">
        <v>26909</v>
      </c>
      <c r="B9886" t="s">
        <v>87</v>
      </c>
      <c r="C9886" t="s">
        <v>144</v>
      </c>
      <c r="D9886" t="s">
        <v>17029</v>
      </c>
      <c r="E9886" t="s">
        <v>79</v>
      </c>
      <c r="F9886" t="s">
        <v>4885</v>
      </c>
      <c r="G9886">
        <v>0</v>
      </c>
      <c r="H9886">
        <v>0</v>
      </c>
      <c r="I9886">
        <v>0</v>
      </c>
      <c r="J9886">
        <v>0</v>
      </c>
      <c r="K9886">
        <v>0</v>
      </c>
      <c r="L9886">
        <v>0</v>
      </c>
      <c r="M9886">
        <v>15</v>
      </c>
      <c r="N9886">
        <v>0</v>
      </c>
      <c r="O9886">
        <v>0</v>
      </c>
      <c r="P9886">
        <v>0</v>
      </c>
      <c r="Q9886">
        <v>0</v>
      </c>
    </row>
    <row r="9887" spans="1:17" x14ac:dyDescent="0.2">
      <c r="A9887" t="s">
        <v>26910</v>
      </c>
      <c r="B9887" t="s">
        <v>87</v>
      </c>
      <c r="C9887" t="s">
        <v>144</v>
      </c>
      <c r="D9887" t="s">
        <v>17029</v>
      </c>
      <c r="E9887" t="s">
        <v>79</v>
      </c>
      <c r="F9887" t="s">
        <v>4887</v>
      </c>
      <c r="G9887">
        <v>0</v>
      </c>
      <c r="H9887">
        <v>15</v>
      </c>
      <c r="I9887">
        <v>1</v>
      </c>
      <c r="J9887">
        <v>13</v>
      </c>
      <c r="K9887">
        <v>0</v>
      </c>
      <c r="L9887">
        <v>1</v>
      </c>
      <c r="M9887">
        <v>0</v>
      </c>
      <c r="N9887">
        <v>0</v>
      </c>
      <c r="O9887">
        <v>0</v>
      </c>
      <c r="P9887">
        <v>0</v>
      </c>
      <c r="Q9887">
        <v>0</v>
      </c>
    </row>
    <row r="9888" spans="1:17" x14ac:dyDescent="0.2">
      <c r="A9888" t="s">
        <v>26911</v>
      </c>
      <c r="B9888" t="s">
        <v>87</v>
      </c>
      <c r="C9888" t="s">
        <v>144</v>
      </c>
      <c r="D9888" t="s">
        <v>17029</v>
      </c>
      <c r="E9888" t="s">
        <v>79</v>
      </c>
      <c r="F9888" t="s">
        <v>4889</v>
      </c>
      <c r="G9888">
        <v>0</v>
      </c>
      <c r="H9888">
        <v>0</v>
      </c>
      <c r="I9888">
        <v>0</v>
      </c>
      <c r="J9888">
        <v>0</v>
      </c>
      <c r="K9888">
        <v>0</v>
      </c>
      <c r="L9888">
        <v>0</v>
      </c>
      <c r="M9888">
        <v>15</v>
      </c>
      <c r="N9888">
        <v>0</v>
      </c>
      <c r="O9888">
        <v>0</v>
      </c>
      <c r="P9888">
        <v>0</v>
      </c>
      <c r="Q9888">
        <v>0</v>
      </c>
    </row>
    <row r="9889" spans="1:17" x14ac:dyDescent="0.2">
      <c r="A9889" t="s">
        <v>26912</v>
      </c>
      <c r="B9889" t="s">
        <v>87</v>
      </c>
      <c r="C9889" t="s">
        <v>144</v>
      </c>
      <c r="D9889" t="s">
        <v>17029</v>
      </c>
      <c r="E9889" t="s">
        <v>79</v>
      </c>
      <c r="F9889" t="s">
        <v>4871</v>
      </c>
      <c r="G9889">
        <v>0</v>
      </c>
      <c r="H9889">
        <v>0</v>
      </c>
      <c r="I9889">
        <v>0</v>
      </c>
      <c r="J9889">
        <v>0</v>
      </c>
      <c r="K9889">
        <v>0</v>
      </c>
      <c r="L9889">
        <v>0</v>
      </c>
      <c r="M9889">
        <v>0</v>
      </c>
      <c r="N9889">
        <v>10</v>
      </c>
      <c r="O9889">
        <v>10</v>
      </c>
      <c r="P9889">
        <v>0</v>
      </c>
      <c r="Q9889">
        <v>0</v>
      </c>
    </row>
    <row r="9890" spans="1:17" x14ac:dyDescent="0.2">
      <c r="A9890" t="s">
        <v>26913</v>
      </c>
      <c r="B9890" t="s">
        <v>87</v>
      </c>
      <c r="C9890" t="s">
        <v>144</v>
      </c>
      <c r="D9890" t="s">
        <v>17029</v>
      </c>
      <c r="E9890" t="s">
        <v>79</v>
      </c>
      <c r="F9890" t="s">
        <v>4873</v>
      </c>
      <c r="G9890">
        <v>0</v>
      </c>
      <c r="H9890">
        <v>0</v>
      </c>
      <c r="I9890">
        <v>0</v>
      </c>
      <c r="J9890">
        <v>0</v>
      </c>
      <c r="K9890">
        <v>0</v>
      </c>
      <c r="L9890">
        <v>0</v>
      </c>
      <c r="M9890">
        <v>0</v>
      </c>
      <c r="N9890">
        <v>7</v>
      </c>
      <c r="O9890">
        <v>7</v>
      </c>
      <c r="P9890">
        <v>0</v>
      </c>
      <c r="Q9890">
        <v>0</v>
      </c>
    </row>
    <row r="9891" spans="1:17" x14ac:dyDescent="0.2">
      <c r="A9891" t="s">
        <v>26914</v>
      </c>
      <c r="B9891" t="s">
        <v>87</v>
      </c>
      <c r="C9891" t="s">
        <v>144</v>
      </c>
      <c r="D9891" t="s">
        <v>17029</v>
      </c>
      <c r="E9891" t="s">
        <v>79</v>
      </c>
      <c r="F9891" t="s">
        <v>17019</v>
      </c>
      <c r="G9891">
        <v>15</v>
      </c>
      <c r="H9891">
        <v>0</v>
      </c>
      <c r="I9891">
        <v>0</v>
      </c>
      <c r="J9891">
        <v>0</v>
      </c>
      <c r="K9891">
        <v>0</v>
      </c>
      <c r="L9891">
        <v>0</v>
      </c>
      <c r="M9891">
        <v>0</v>
      </c>
      <c r="N9891">
        <v>0</v>
      </c>
      <c r="O9891">
        <v>0</v>
      </c>
      <c r="P9891">
        <v>0</v>
      </c>
      <c r="Q9891">
        <v>0</v>
      </c>
    </row>
    <row r="9892" spans="1:17" x14ac:dyDescent="0.2">
      <c r="A9892" t="s">
        <v>26915</v>
      </c>
      <c r="B9892" t="s">
        <v>87</v>
      </c>
      <c r="C9892" t="s">
        <v>144</v>
      </c>
      <c r="D9892" t="s">
        <v>17029</v>
      </c>
      <c r="E9892" t="s">
        <v>81</v>
      </c>
      <c r="F9892" t="s">
        <v>4875</v>
      </c>
      <c r="G9892">
        <v>0</v>
      </c>
      <c r="H9892">
        <v>16</v>
      </c>
      <c r="I9892">
        <v>4</v>
      </c>
      <c r="J9892">
        <v>7</v>
      </c>
      <c r="K9892">
        <v>5</v>
      </c>
      <c r="L9892">
        <v>0</v>
      </c>
      <c r="M9892">
        <v>0</v>
      </c>
      <c r="N9892">
        <v>0</v>
      </c>
      <c r="O9892">
        <v>0</v>
      </c>
      <c r="P9892">
        <v>0</v>
      </c>
      <c r="Q9892">
        <v>0</v>
      </c>
    </row>
    <row r="9893" spans="1:17" x14ac:dyDescent="0.2">
      <c r="A9893" t="s">
        <v>26916</v>
      </c>
      <c r="B9893" t="s">
        <v>87</v>
      </c>
      <c r="C9893" t="s">
        <v>144</v>
      </c>
      <c r="D9893" t="s">
        <v>17029</v>
      </c>
      <c r="E9893" t="s">
        <v>81</v>
      </c>
      <c r="F9893" t="s">
        <v>4877</v>
      </c>
      <c r="G9893">
        <v>0</v>
      </c>
      <c r="H9893">
        <v>16</v>
      </c>
      <c r="I9893">
        <v>4</v>
      </c>
      <c r="J9893">
        <v>7</v>
      </c>
      <c r="K9893">
        <v>5</v>
      </c>
      <c r="L9893">
        <v>0</v>
      </c>
      <c r="M9893">
        <v>0</v>
      </c>
      <c r="N9893">
        <v>0</v>
      </c>
      <c r="O9893">
        <v>0</v>
      </c>
      <c r="P9893">
        <v>0</v>
      </c>
      <c r="Q9893">
        <v>0</v>
      </c>
    </row>
    <row r="9894" spans="1:17" x14ac:dyDescent="0.2">
      <c r="A9894" t="s">
        <v>26917</v>
      </c>
      <c r="B9894" t="s">
        <v>87</v>
      </c>
      <c r="C9894" t="s">
        <v>144</v>
      </c>
      <c r="D9894" t="s">
        <v>17029</v>
      </c>
      <c r="E9894" t="s">
        <v>81</v>
      </c>
      <c r="F9894" t="s">
        <v>4879</v>
      </c>
      <c r="G9894">
        <v>0</v>
      </c>
      <c r="H9894">
        <v>0</v>
      </c>
      <c r="I9894">
        <v>0</v>
      </c>
      <c r="J9894">
        <v>0</v>
      </c>
      <c r="K9894">
        <v>0</v>
      </c>
      <c r="L9894">
        <v>0</v>
      </c>
      <c r="M9894">
        <v>16</v>
      </c>
      <c r="N9894">
        <v>0</v>
      </c>
      <c r="O9894">
        <v>0</v>
      </c>
      <c r="P9894">
        <v>0</v>
      </c>
      <c r="Q9894">
        <v>0</v>
      </c>
    </row>
    <row r="9895" spans="1:17" x14ac:dyDescent="0.2">
      <c r="A9895" t="s">
        <v>26918</v>
      </c>
      <c r="B9895" t="s">
        <v>87</v>
      </c>
      <c r="C9895" t="s">
        <v>144</v>
      </c>
      <c r="D9895" t="s">
        <v>17029</v>
      </c>
      <c r="E9895" t="s">
        <v>81</v>
      </c>
      <c r="F9895" t="s">
        <v>4881</v>
      </c>
      <c r="G9895">
        <v>0</v>
      </c>
      <c r="H9895">
        <v>16</v>
      </c>
      <c r="I9895">
        <v>4</v>
      </c>
      <c r="J9895">
        <v>7</v>
      </c>
      <c r="K9895">
        <v>5</v>
      </c>
      <c r="L9895">
        <v>0</v>
      </c>
      <c r="M9895">
        <v>0</v>
      </c>
      <c r="N9895">
        <v>0</v>
      </c>
      <c r="O9895">
        <v>0</v>
      </c>
      <c r="P9895">
        <v>0</v>
      </c>
      <c r="Q9895">
        <v>0</v>
      </c>
    </row>
    <row r="9896" spans="1:17" x14ac:dyDescent="0.2">
      <c r="A9896" t="s">
        <v>26919</v>
      </c>
      <c r="B9896" t="s">
        <v>87</v>
      </c>
      <c r="C9896" t="s">
        <v>144</v>
      </c>
      <c r="D9896" t="s">
        <v>17029</v>
      </c>
      <c r="E9896" t="s">
        <v>81</v>
      </c>
      <c r="F9896" t="s">
        <v>4883</v>
      </c>
      <c r="G9896">
        <v>0</v>
      </c>
      <c r="H9896">
        <v>16</v>
      </c>
      <c r="I9896">
        <v>4</v>
      </c>
      <c r="J9896">
        <v>8</v>
      </c>
      <c r="K9896">
        <v>4</v>
      </c>
      <c r="L9896">
        <v>0</v>
      </c>
      <c r="M9896">
        <v>0</v>
      </c>
      <c r="N9896">
        <v>0</v>
      </c>
      <c r="O9896">
        <v>0</v>
      </c>
      <c r="P9896">
        <v>0</v>
      </c>
      <c r="Q9896">
        <v>0</v>
      </c>
    </row>
    <row r="9897" spans="1:17" x14ac:dyDescent="0.2">
      <c r="A9897" t="s">
        <v>26920</v>
      </c>
      <c r="B9897" t="s">
        <v>87</v>
      </c>
      <c r="C9897" t="s">
        <v>144</v>
      </c>
      <c r="D9897" t="s">
        <v>17029</v>
      </c>
      <c r="E9897" t="s">
        <v>81</v>
      </c>
      <c r="F9897" t="s">
        <v>4885</v>
      </c>
      <c r="G9897">
        <v>0</v>
      </c>
      <c r="H9897">
        <v>0</v>
      </c>
      <c r="I9897">
        <v>0</v>
      </c>
      <c r="J9897">
        <v>0</v>
      </c>
      <c r="K9897">
        <v>0</v>
      </c>
      <c r="L9897">
        <v>0</v>
      </c>
      <c r="M9897">
        <v>16</v>
      </c>
      <c r="N9897">
        <v>0</v>
      </c>
      <c r="O9897">
        <v>0</v>
      </c>
      <c r="P9897">
        <v>0</v>
      </c>
      <c r="Q9897">
        <v>0</v>
      </c>
    </row>
    <row r="9898" spans="1:17" x14ac:dyDescent="0.2">
      <c r="A9898" t="s">
        <v>26921</v>
      </c>
      <c r="B9898" t="s">
        <v>87</v>
      </c>
      <c r="C9898" t="s">
        <v>144</v>
      </c>
      <c r="D9898" t="s">
        <v>17029</v>
      </c>
      <c r="E9898" t="s">
        <v>81</v>
      </c>
      <c r="F9898" t="s">
        <v>4887</v>
      </c>
      <c r="G9898">
        <v>0</v>
      </c>
      <c r="H9898">
        <v>16</v>
      </c>
      <c r="I9898">
        <v>4</v>
      </c>
      <c r="J9898">
        <v>7</v>
      </c>
      <c r="K9898">
        <v>5</v>
      </c>
      <c r="L9898">
        <v>0</v>
      </c>
      <c r="M9898">
        <v>0</v>
      </c>
      <c r="N9898">
        <v>0</v>
      </c>
      <c r="O9898">
        <v>0</v>
      </c>
      <c r="P9898">
        <v>0</v>
      </c>
      <c r="Q9898">
        <v>0</v>
      </c>
    </row>
    <row r="9899" spans="1:17" x14ac:dyDescent="0.2">
      <c r="A9899" t="s">
        <v>26922</v>
      </c>
      <c r="B9899" t="s">
        <v>87</v>
      </c>
      <c r="C9899" t="s">
        <v>144</v>
      </c>
      <c r="D9899" t="s">
        <v>17029</v>
      </c>
      <c r="E9899" t="s">
        <v>81</v>
      </c>
      <c r="F9899" t="s">
        <v>4889</v>
      </c>
      <c r="G9899">
        <v>0</v>
      </c>
      <c r="H9899">
        <v>0</v>
      </c>
      <c r="I9899">
        <v>0</v>
      </c>
      <c r="J9899">
        <v>0</v>
      </c>
      <c r="K9899">
        <v>0</v>
      </c>
      <c r="L9899">
        <v>0</v>
      </c>
      <c r="M9899">
        <v>16</v>
      </c>
      <c r="N9899">
        <v>0</v>
      </c>
      <c r="O9899">
        <v>0</v>
      </c>
      <c r="P9899">
        <v>0</v>
      </c>
      <c r="Q9899">
        <v>0</v>
      </c>
    </row>
    <row r="9900" spans="1:17" x14ac:dyDescent="0.2">
      <c r="A9900" t="s">
        <v>26923</v>
      </c>
      <c r="B9900" t="s">
        <v>87</v>
      </c>
      <c r="C9900" t="s">
        <v>144</v>
      </c>
      <c r="D9900" t="s">
        <v>17029</v>
      </c>
      <c r="E9900" t="s">
        <v>81</v>
      </c>
      <c r="F9900" t="s">
        <v>4871</v>
      </c>
      <c r="G9900">
        <v>0</v>
      </c>
      <c r="H9900">
        <v>0</v>
      </c>
      <c r="I9900">
        <v>0</v>
      </c>
      <c r="J9900">
        <v>0</v>
      </c>
      <c r="K9900">
        <v>0</v>
      </c>
      <c r="L9900">
        <v>0</v>
      </c>
      <c r="M9900">
        <v>0</v>
      </c>
      <c r="N9900">
        <v>12</v>
      </c>
      <c r="O9900">
        <v>12</v>
      </c>
      <c r="P9900">
        <v>0</v>
      </c>
      <c r="Q9900">
        <v>0</v>
      </c>
    </row>
    <row r="9901" spans="1:17" x14ac:dyDescent="0.2">
      <c r="A9901" t="s">
        <v>26924</v>
      </c>
      <c r="B9901" t="s">
        <v>87</v>
      </c>
      <c r="C9901" t="s">
        <v>144</v>
      </c>
      <c r="D9901" t="s">
        <v>17029</v>
      </c>
      <c r="E9901" t="s">
        <v>81</v>
      </c>
      <c r="F9901" t="s">
        <v>4873</v>
      </c>
      <c r="G9901">
        <v>0</v>
      </c>
      <c r="H9901">
        <v>0</v>
      </c>
      <c r="I9901">
        <v>0</v>
      </c>
      <c r="J9901">
        <v>0</v>
      </c>
      <c r="K9901">
        <v>0</v>
      </c>
      <c r="L9901">
        <v>0</v>
      </c>
      <c r="M9901">
        <v>0</v>
      </c>
      <c r="N9901">
        <v>8</v>
      </c>
      <c r="O9901">
        <v>8</v>
      </c>
      <c r="P9901">
        <v>0</v>
      </c>
      <c r="Q9901">
        <v>0</v>
      </c>
    </row>
    <row r="9902" spans="1:17" x14ac:dyDescent="0.2">
      <c r="A9902" t="s">
        <v>26925</v>
      </c>
      <c r="B9902" t="s">
        <v>87</v>
      </c>
      <c r="C9902" t="s">
        <v>144</v>
      </c>
      <c r="D9902" t="s">
        <v>17029</v>
      </c>
      <c r="E9902" t="s">
        <v>81</v>
      </c>
      <c r="F9902" t="s">
        <v>17019</v>
      </c>
      <c r="G9902">
        <v>16</v>
      </c>
      <c r="H9902">
        <v>0</v>
      </c>
      <c r="I9902">
        <v>0</v>
      </c>
      <c r="J9902">
        <v>0</v>
      </c>
      <c r="K9902">
        <v>0</v>
      </c>
      <c r="L9902">
        <v>0</v>
      </c>
      <c r="M9902">
        <v>0</v>
      </c>
      <c r="N9902">
        <v>0</v>
      </c>
      <c r="O9902">
        <v>0</v>
      </c>
      <c r="P9902">
        <v>0</v>
      </c>
      <c r="Q9902">
        <v>0</v>
      </c>
    </row>
    <row r="9903" spans="1:17" x14ac:dyDescent="0.2">
      <c r="A9903" t="s">
        <v>26926</v>
      </c>
      <c r="B9903" t="s">
        <v>87</v>
      </c>
      <c r="C9903" t="s">
        <v>144</v>
      </c>
      <c r="D9903" t="s">
        <v>17025</v>
      </c>
      <c r="E9903" t="s">
        <v>79</v>
      </c>
      <c r="F9903" t="s">
        <v>17019</v>
      </c>
      <c r="G9903">
        <v>1</v>
      </c>
      <c r="H9903">
        <v>0</v>
      </c>
      <c r="I9903">
        <v>0</v>
      </c>
      <c r="J9903">
        <v>0</v>
      </c>
      <c r="K9903">
        <v>0</v>
      </c>
      <c r="L9903">
        <v>0</v>
      </c>
      <c r="M9903">
        <v>0</v>
      </c>
      <c r="N9903">
        <v>0</v>
      </c>
      <c r="O9903">
        <v>0</v>
      </c>
      <c r="P9903">
        <v>0</v>
      </c>
      <c r="Q9903">
        <v>0</v>
      </c>
    </row>
    <row r="9904" spans="1:17" x14ac:dyDescent="0.2">
      <c r="A9904" t="s">
        <v>26927</v>
      </c>
      <c r="B9904" t="s">
        <v>87</v>
      </c>
      <c r="C9904" t="s">
        <v>144</v>
      </c>
      <c r="D9904" t="s">
        <v>17025</v>
      </c>
      <c r="E9904" t="s">
        <v>81</v>
      </c>
      <c r="F9904" t="s">
        <v>17019</v>
      </c>
      <c r="G9904">
        <v>5</v>
      </c>
      <c r="H9904">
        <v>0</v>
      </c>
      <c r="I9904">
        <v>0</v>
      </c>
      <c r="J9904">
        <v>0</v>
      </c>
      <c r="K9904">
        <v>0</v>
      </c>
      <c r="L9904">
        <v>0</v>
      </c>
      <c r="M9904">
        <v>0</v>
      </c>
      <c r="N9904">
        <v>0</v>
      </c>
      <c r="O9904">
        <v>0</v>
      </c>
      <c r="P9904">
        <v>0</v>
      </c>
      <c r="Q9904">
        <v>0</v>
      </c>
    </row>
    <row r="9905" spans="1:17" x14ac:dyDescent="0.2">
      <c r="A9905" t="s">
        <v>26928</v>
      </c>
      <c r="B9905" t="s">
        <v>87</v>
      </c>
      <c r="C9905" t="s">
        <v>145</v>
      </c>
      <c r="D9905" t="s">
        <v>17027</v>
      </c>
      <c r="E9905" t="s">
        <v>81</v>
      </c>
      <c r="F9905" t="s">
        <v>17019</v>
      </c>
      <c r="G9905">
        <v>1</v>
      </c>
      <c r="H9905">
        <v>0</v>
      </c>
      <c r="I9905">
        <v>0</v>
      </c>
      <c r="J9905">
        <v>0</v>
      </c>
      <c r="K9905">
        <v>0</v>
      </c>
      <c r="L9905">
        <v>0</v>
      </c>
      <c r="M9905">
        <v>0</v>
      </c>
      <c r="N9905">
        <v>0</v>
      </c>
      <c r="O9905">
        <v>0</v>
      </c>
      <c r="P9905">
        <v>0</v>
      </c>
      <c r="Q9905">
        <v>0</v>
      </c>
    </row>
    <row r="9906" spans="1:17" x14ac:dyDescent="0.2">
      <c r="A9906" t="s">
        <v>26929</v>
      </c>
      <c r="B9906" t="s">
        <v>87</v>
      </c>
      <c r="C9906" t="s">
        <v>145</v>
      </c>
      <c r="D9906" t="s">
        <v>17029</v>
      </c>
      <c r="E9906" t="s">
        <v>79</v>
      </c>
      <c r="F9906" t="s">
        <v>4875</v>
      </c>
      <c r="G9906">
        <v>0</v>
      </c>
      <c r="H9906">
        <v>17</v>
      </c>
      <c r="I9906">
        <v>5</v>
      </c>
      <c r="J9906">
        <v>11</v>
      </c>
      <c r="K9906">
        <v>1</v>
      </c>
      <c r="L9906">
        <v>0</v>
      </c>
      <c r="M9906">
        <v>0</v>
      </c>
      <c r="N9906">
        <v>0</v>
      </c>
      <c r="O9906">
        <v>0</v>
      </c>
      <c r="P9906">
        <v>0</v>
      </c>
      <c r="Q9906">
        <v>0</v>
      </c>
    </row>
    <row r="9907" spans="1:17" x14ac:dyDescent="0.2">
      <c r="A9907" t="s">
        <v>26930</v>
      </c>
      <c r="B9907" t="s">
        <v>87</v>
      </c>
      <c r="C9907" t="s">
        <v>145</v>
      </c>
      <c r="D9907" t="s">
        <v>17029</v>
      </c>
      <c r="E9907" t="s">
        <v>79</v>
      </c>
      <c r="F9907" t="s">
        <v>4877</v>
      </c>
      <c r="G9907">
        <v>0</v>
      </c>
      <c r="H9907">
        <v>17</v>
      </c>
      <c r="I9907">
        <v>4</v>
      </c>
      <c r="J9907">
        <v>11</v>
      </c>
      <c r="K9907">
        <v>0</v>
      </c>
      <c r="L9907">
        <v>2</v>
      </c>
      <c r="M9907">
        <v>0</v>
      </c>
      <c r="N9907">
        <v>0</v>
      </c>
      <c r="O9907">
        <v>0</v>
      </c>
      <c r="P9907">
        <v>0</v>
      </c>
      <c r="Q9907">
        <v>0</v>
      </c>
    </row>
    <row r="9908" spans="1:17" x14ac:dyDescent="0.2">
      <c r="A9908" t="s">
        <v>26931</v>
      </c>
      <c r="B9908" t="s">
        <v>87</v>
      </c>
      <c r="C9908" t="s">
        <v>145</v>
      </c>
      <c r="D9908" t="s">
        <v>17029</v>
      </c>
      <c r="E9908" t="s">
        <v>79</v>
      </c>
      <c r="F9908" t="s">
        <v>4879</v>
      </c>
      <c r="G9908">
        <v>0</v>
      </c>
      <c r="H9908">
        <v>0</v>
      </c>
      <c r="I9908">
        <v>0</v>
      </c>
      <c r="J9908">
        <v>0</v>
      </c>
      <c r="K9908">
        <v>0</v>
      </c>
      <c r="L9908">
        <v>0</v>
      </c>
      <c r="M9908">
        <v>17</v>
      </c>
      <c r="N9908">
        <v>0</v>
      </c>
      <c r="O9908">
        <v>0</v>
      </c>
      <c r="P9908">
        <v>0</v>
      </c>
      <c r="Q9908">
        <v>0</v>
      </c>
    </row>
    <row r="9909" spans="1:17" x14ac:dyDescent="0.2">
      <c r="A9909" t="s">
        <v>26932</v>
      </c>
      <c r="B9909" t="s">
        <v>87</v>
      </c>
      <c r="C9909" t="s">
        <v>145</v>
      </c>
      <c r="D9909" t="s">
        <v>17029</v>
      </c>
      <c r="E9909" t="s">
        <v>79</v>
      </c>
      <c r="F9909" t="s">
        <v>4881</v>
      </c>
      <c r="G9909">
        <v>0</v>
      </c>
      <c r="H9909">
        <v>17</v>
      </c>
      <c r="I9909">
        <v>4</v>
      </c>
      <c r="J9909">
        <v>11</v>
      </c>
      <c r="K9909">
        <v>0</v>
      </c>
      <c r="L9909">
        <v>2</v>
      </c>
      <c r="M9909">
        <v>0</v>
      </c>
      <c r="N9909">
        <v>0</v>
      </c>
      <c r="O9909">
        <v>0</v>
      </c>
      <c r="P9909">
        <v>0</v>
      </c>
      <c r="Q9909">
        <v>0</v>
      </c>
    </row>
    <row r="9910" spans="1:17" x14ac:dyDescent="0.2">
      <c r="A9910" t="s">
        <v>26933</v>
      </c>
      <c r="B9910" t="s">
        <v>87</v>
      </c>
      <c r="C9910" t="s">
        <v>145</v>
      </c>
      <c r="D9910" t="s">
        <v>17029</v>
      </c>
      <c r="E9910" t="s">
        <v>79</v>
      </c>
      <c r="F9910" t="s">
        <v>4883</v>
      </c>
      <c r="G9910">
        <v>0</v>
      </c>
      <c r="H9910">
        <v>17</v>
      </c>
      <c r="I9910">
        <v>4</v>
      </c>
      <c r="J9910">
        <v>11</v>
      </c>
      <c r="K9910">
        <v>0</v>
      </c>
      <c r="L9910">
        <v>2</v>
      </c>
      <c r="M9910">
        <v>0</v>
      </c>
      <c r="N9910">
        <v>0</v>
      </c>
      <c r="O9910">
        <v>0</v>
      </c>
      <c r="P9910">
        <v>0</v>
      </c>
      <c r="Q9910">
        <v>0</v>
      </c>
    </row>
    <row r="9911" spans="1:17" x14ac:dyDescent="0.2">
      <c r="A9911" t="s">
        <v>26934</v>
      </c>
      <c r="B9911" t="s">
        <v>87</v>
      </c>
      <c r="C9911" t="s">
        <v>145</v>
      </c>
      <c r="D9911" t="s">
        <v>17029</v>
      </c>
      <c r="E9911" t="s">
        <v>79</v>
      </c>
      <c r="F9911" t="s">
        <v>4885</v>
      </c>
      <c r="G9911">
        <v>0</v>
      </c>
      <c r="H9911">
        <v>0</v>
      </c>
      <c r="I9911">
        <v>0</v>
      </c>
      <c r="J9911">
        <v>0</v>
      </c>
      <c r="K9911">
        <v>0</v>
      </c>
      <c r="L9911">
        <v>0</v>
      </c>
      <c r="M9911">
        <v>17</v>
      </c>
      <c r="N9911">
        <v>0</v>
      </c>
      <c r="O9911">
        <v>0</v>
      </c>
      <c r="P9911">
        <v>0</v>
      </c>
      <c r="Q9911">
        <v>0</v>
      </c>
    </row>
    <row r="9912" spans="1:17" x14ac:dyDescent="0.2">
      <c r="A9912" t="s">
        <v>26935</v>
      </c>
      <c r="B9912" t="s">
        <v>87</v>
      </c>
      <c r="C9912" t="s">
        <v>145</v>
      </c>
      <c r="D9912" t="s">
        <v>17029</v>
      </c>
      <c r="E9912" t="s">
        <v>79</v>
      </c>
      <c r="F9912" t="s">
        <v>4887</v>
      </c>
      <c r="G9912">
        <v>0</v>
      </c>
      <c r="H9912">
        <v>17</v>
      </c>
      <c r="I9912">
        <v>4</v>
      </c>
      <c r="J9912">
        <v>12</v>
      </c>
      <c r="K9912">
        <v>1</v>
      </c>
      <c r="L9912">
        <v>0</v>
      </c>
      <c r="M9912">
        <v>0</v>
      </c>
      <c r="N9912">
        <v>0</v>
      </c>
      <c r="O9912">
        <v>0</v>
      </c>
      <c r="P9912">
        <v>0</v>
      </c>
      <c r="Q9912">
        <v>0</v>
      </c>
    </row>
    <row r="9913" spans="1:17" x14ac:dyDescent="0.2">
      <c r="A9913" t="s">
        <v>26936</v>
      </c>
      <c r="B9913" t="s">
        <v>87</v>
      </c>
      <c r="C9913" t="s">
        <v>145</v>
      </c>
      <c r="D9913" t="s">
        <v>17029</v>
      </c>
      <c r="E9913" t="s">
        <v>79</v>
      </c>
      <c r="F9913" t="s">
        <v>4889</v>
      </c>
      <c r="G9913">
        <v>0</v>
      </c>
      <c r="H9913">
        <v>0</v>
      </c>
      <c r="I9913">
        <v>0</v>
      </c>
      <c r="J9913">
        <v>0</v>
      </c>
      <c r="K9913">
        <v>0</v>
      </c>
      <c r="L9913">
        <v>0</v>
      </c>
      <c r="M9913">
        <v>17</v>
      </c>
      <c r="N9913">
        <v>0</v>
      </c>
      <c r="O9913">
        <v>0</v>
      </c>
      <c r="P9913">
        <v>0</v>
      </c>
      <c r="Q9913">
        <v>0</v>
      </c>
    </row>
    <row r="9914" spans="1:17" x14ac:dyDescent="0.2">
      <c r="A9914" t="s">
        <v>26937</v>
      </c>
      <c r="B9914" t="s">
        <v>87</v>
      </c>
      <c r="C9914" t="s">
        <v>145</v>
      </c>
      <c r="D9914" t="s">
        <v>17029</v>
      </c>
      <c r="E9914" t="s">
        <v>79</v>
      </c>
      <c r="F9914" t="s">
        <v>4871</v>
      </c>
      <c r="G9914">
        <v>0</v>
      </c>
      <c r="H9914">
        <v>0</v>
      </c>
      <c r="I9914">
        <v>0</v>
      </c>
      <c r="J9914">
        <v>0</v>
      </c>
      <c r="K9914">
        <v>0</v>
      </c>
      <c r="L9914">
        <v>0</v>
      </c>
      <c r="M9914">
        <v>0</v>
      </c>
      <c r="N9914">
        <v>12</v>
      </c>
      <c r="O9914">
        <v>11</v>
      </c>
      <c r="P9914">
        <v>0</v>
      </c>
      <c r="Q9914">
        <v>1</v>
      </c>
    </row>
    <row r="9915" spans="1:17" x14ac:dyDescent="0.2">
      <c r="A9915" t="s">
        <v>26938</v>
      </c>
      <c r="B9915" t="s">
        <v>87</v>
      </c>
      <c r="C9915" t="s">
        <v>145</v>
      </c>
      <c r="D9915" t="s">
        <v>17029</v>
      </c>
      <c r="E9915" t="s">
        <v>79</v>
      </c>
      <c r="F9915" t="s">
        <v>4873</v>
      </c>
      <c r="G9915">
        <v>0</v>
      </c>
      <c r="H9915">
        <v>0</v>
      </c>
      <c r="I9915">
        <v>0</v>
      </c>
      <c r="J9915">
        <v>0</v>
      </c>
      <c r="K9915">
        <v>0</v>
      </c>
      <c r="L9915">
        <v>0</v>
      </c>
      <c r="M9915">
        <v>0</v>
      </c>
      <c r="N9915">
        <v>11</v>
      </c>
      <c r="O9915">
        <v>10</v>
      </c>
      <c r="P9915">
        <v>0</v>
      </c>
      <c r="Q9915">
        <v>1</v>
      </c>
    </row>
    <row r="9916" spans="1:17" x14ac:dyDescent="0.2">
      <c r="A9916" t="s">
        <v>26939</v>
      </c>
      <c r="B9916" t="s">
        <v>87</v>
      </c>
      <c r="C9916" t="s">
        <v>145</v>
      </c>
      <c r="D9916" t="s">
        <v>17029</v>
      </c>
      <c r="E9916" t="s">
        <v>79</v>
      </c>
      <c r="F9916" t="s">
        <v>17019</v>
      </c>
      <c r="G9916">
        <v>17</v>
      </c>
      <c r="H9916">
        <v>0</v>
      </c>
      <c r="I9916">
        <v>0</v>
      </c>
      <c r="J9916">
        <v>0</v>
      </c>
      <c r="K9916">
        <v>0</v>
      </c>
      <c r="L9916">
        <v>0</v>
      </c>
      <c r="M9916">
        <v>0</v>
      </c>
      <c r="N9916">
        <v>0</v>
      </c>
      <c r="O9916">
        <v>0</v>
      </c>
      <c r="P9916">
        <v>0</v>
      </c>
      <c r="Q9916">
        <v>0</v>
      </c>
    </row>
    <row r="9917" spans="1:17" x14ac:dyDescent="0.2">
      <c r="A9917" t="s">
        <v>26940</v>
      </c>
      <c r="B9917" t="s">
        <v>87</v>
      </c>
      <c r="C9917" t="s">
        <v>145</v>
      </c>
      <c r="D9917" t="s">
        <v>17029</v>
      </c>
      <c r="E9917" t="s">
        <v>81</v>
      </c>
      <c r="F9917" t="s">
        <v>4875</v>
      </c>
      <c r="G9917">
        <v>0</v>
      </c>
      <c r="H9917">
        <v>14</v>
      </c>
      <c r="I9917">
        <v>1</v>
      </c>
      <c r="J9917">
        <v>12</v>
      </c>
      <c r="K9917">
        <v>1</v>
      </c>
      <c r="L9917">
        <v>0</v>
      </c>
      <c r="M9917">
        <v>0</v>
      </c>
      <c r="N9917">
        <v>0</v>
      </c>
      <c r="O9917">
        <v>0</v>
      </c>
      <c r="P9917">
        <v>0</v>
      </c>
      <c r="Q9917">
        <v>0</v>
      </c>
    </row>
    <row r="9918" spans="1:17" x14ac:dyDescent="0.2">
      <c r="A9918" t="s">
        <v>26941</v>
      </c>
      <c r="B9918" t="s">
        <v>87</v>
      </c>
      <c r="C9918" t="s">
        <v>145</v>
      </c>
      <c r="D9918" t="s">
        <v>17029</v>
      </c>
      <c r="E9918" t="s">
        <v>81</v>
      </c>
      <c r="F9918" t="s">
        <v>4877</v>
      </c>
      <c r="G9918">
        <v>0</v>
      </c>
      <c r="H9918">
        <v>14</v>
      </c>
      <c r="I9918">
        <v>1</v>
      </c>
      <c r="J9918">
        <v>12</v>
      </c>
      <c r="K9918">
        <v>1</v>
      </c>
      <c r="L9918">
        <v>0</v>
      </c>
      <c r="M9918">
        <v>0</v>
      </c>
      <c r="N9918">
        <v>0</v>
      </c>
      <c r="O9918">
        <v>0</v>
      </c>
      <c r="P9918">
        <v>0</v>
      </c>
      <c r="Q9918">
        <v>0</v>
      </c>
    </row>
    <row r="9919" spans="1:17" x14ac:dyDescent="0.2">
      <c r="A9919" t="s">
        <v>26942</v>
      </c>
      <c r="B9919" t="s">
        <v>87</v>
      </c>
      <c r="C9919" t="s">
        <v>145</v>
      </c>
      <c r="D9919" t="s">
        <v>17029</v>
      </c>
      <c r="E9919" t="s">
        <v>81</v>
      </c>
      <c r="F9919" t="s">
        <v>4879</v>
      </c>
      <c r="G9919">
        <v>0</v>
      </c>
      <c r="H9919">
        <v>0</v>
      </c>
      <c r="I9919">
        <v>0</v>
      </c>
      <c r="J9919">
        <v>0</v>
      </c>
      <c r="K9919">
        <v>0</v>
      </c>
      <c r="L9919">
        <v>0</v>
      </c>
      <c r="M9919">
        <v>14</v>
      </c>
      <c r="N9919">
        <v>0</v>
      </c>
      <c r="O9919">
        <v>0</v>
      </c>
      <c r="P9919">
        <v>0</v>
      </c>
      <c r="Q9919">
        <v>0</v>
      </c>
    </row>
    <row r="9920" spans="1:17" x14ac:dyDescent="0.2">
      <c r="A9920" t="s">
        <v>26943</v>
      </c>
      <c r="B9920" t="s">
        <v>87</v>
      </c>
      <c r="C9920" t="s">
        <v>145</v>
      </c>
      <c r="D9920" t="s">
        <v>17029</v>
      </c>
      <c r="E9920" t="s">
        <v>81</v>
      </c>
      <c r="F9920" t="s">
        <v>4881</v>
      </c>
      <c r="G9920">
        <v>0</v>
      </c>
      <c r="H9920">
        <v>14</v>
      </c>
      <c r="I9920">
        <v>1</v>
      </c>
      <c r="J9920">
        <v>12</v>
      </c>
      <c r="K9920">
        <v>1</v>
      </c>
      <c r="L9920">
        <v>0</v>
      </c>
      <c r="M9920">
        <v>0</v>
      </c>
      <c r="N9920">
        <v>0</v>
      </c>
      <c r="O9920">
        <v>0</v>
      </c>
      <c r="P9920">
        <v>0</v>
      </c>
      <c r="Q9920">
        <v>0</v>
      </c>
    </row>
    <row r="9921" spans="1:17" x14ac:dyDescent="0.2">
      <c r="A9921" t="s">
        <v>26944</v>
      </c>
      <c r="B9921" t="s">
        <v>87</v>
      </c>
      <c r="C9921" t="s">
        <v>145</v>
      </c>
      <c r="D9921" t="s">
        <v>17029</v>
      </c>
      <c r="E9921" t="s">
        <v>81</v>
      </c>
      <c r="F9921" t="s">
        <v>4883</v>
      </c>
      <c r="G9921">
        <v>0</v>
      </c>
      <c r="H9921">
        <v>14</v>
      </c>
      <c r="I9921">
        <v>1</v>
      </c>
      <c r="J9921">
        <v>12</v>
      </c>
      <c r="K9921">
        <v>1</v>
      </c>
      <c r="L9921">
        <v>0</v>
      </c>
      <c r="M9921">
        <v>0</v>
      </c>
      <c r="N9921">
        <v>0</v>
      </c>
      <c r="O9921">
        <v>0</v>
      </c>
      <c r="P9921">
        <v>0</v>
      </c>
      <c r="Q9921">
        <v>0</v>
      </c>
    </row>
    <row r="9922" spans="1:17" x14ac:dyDescent="0.2">
      <c r="A9922" t="s">
        <v>26945</v>
      </c>
      <c r="B9922" t="s">
        <v>87</v>
      </c>
      <c r="C9922" t="s">
        <v>145</v>
      </c>
      <c r="D9922" t="s">
        <v>17029</v>
      </c>
      <c r="E9922" t="s">
        <v>81</v>
      </c>
      <c r="F9922" t="s">
        <v>4885</v>
      </c>
      <c r="G9922">
        <v>0</v>
      </c>
      <c r="H9922">
        <v>0</v>
      </c>
      <c r="I9922">
        <v>0</v>
      </c>
      <c r="J9922">
        <v>0</v>
      </c>
      <c r="K9922">
        <v>0</v>
      </c>
      <c r="L9922">
        <v>0</v>
      </c>
      <c r="M9922">
        <v>14</v>
      </c>
      <c r="N9922">
        <v>0</v>
      </c>
      <c r="O9922">
        <v>0</v>
      </c>
      <c r="P9922">
        <v>0</v>
      </c>
      <c r="Q9922">
        <v>0</v>
      </c>
    </row>
    <row r="9923" spans="1:17" x14ac:dyDescent="0.2">
      <c r="A9923" t="s">
        <v>26946</v>
      </c>
      <c r="B9923" t="s">
        <v>87</v>
      </c>
      <c r="C9923" t="s">
        <v>145</v>
      </c>
      <c r="D9923" t="s">
        <v>17029</v>
      </c>
      <c r="E9923" t="s">
        <v>81</v>
      </c>
      <c r="F9923" t="s">
        <v>4887</v>
      </c>
      <c r="G9923">
        <v>0</v>
      </c>
      <c r="H9923">
        <v>14</v>
      </c>
      <c r="I9923">
        <v>1</v>
      </c>
      <c r="J9923">
        <v>12</v>
      </c>
      <c r="K9923">
        <v>1</v>
      </c>
      <c r="L9923">
        <v>0</v>
      </c>
      <c r="M9923">
        <v>0</v>
      </c>
      <c r="N9923">
        <v>0</v>
      </c>
      <c r="O9923">
        <v>0</v>
      </c>
      <c r="P9923">
        <v>0</v>
      </c>
      <c r="Q9923">
        <v>0</v>
      </c>
    </row>
    <row r="9924" spans="1:17" x14ac:dyDescent="0.2">
      <c r="A9924" t="s">
        <v>26947</v>
      </c>
      <c r="B9924" t="s">
        <v>87</v>
      </c>
      <c r="C9924" t="s">
        <v>145</v>
      </c>
      <c r="D9924" t="s">
        <v>17029</v>
      </c>
      <c r="E9924" t="s">
        <v>81</v>
      </c>
      <c r="F9924" t="s">
        <v>4889</v>
      </c>
      <c r="G9924">
        <v>0</v>
      </c>
      <c r="H9924">
        <v>0</v>
      </c>
      <c r="I9924">
        <v>0</v>
      </c>
      <c r="J9924">
        <v>0</v>
      </c>
      <c r="K9924">
        <v>0</v>
      </c>
      <c r="L9924">
        <v>0</v>
      </c>
      <c r="M9924">
        <v>14</v>
      </c>
      <c r="N9924">
        <v>0</v>
      </c>
      <c r="O9924">
        <v>0</v>
      </c>
      <c r="P9924">
        <v>0</v>
      </c>
      <c r="Q9924">
        <v>0</v>
      </c>
    </row>
    <row r="9925" spans="1:17" x14ac:dyDescent="0.2">
      <c r="A9925" t="s">
        <v>26948</v>
      </c>
      <c r="B9925" t="s">
        <v>87</v>
      </c>
      <c r="C9925" t="s">
        <v>145</v>
      </c>
      <c r="D9925" t="s">
        <v>17029</v>
      </c>
      <c r="E9925" t="s">
        <v>81</v>
      </c>
      <c r="F9925" t="s">
        <v>4871</v>
      </c>
      <c r="G9925">
        <v>0</v>
      </c>
      <c r="H9925">
        <v>0</v>
      </c>
      <c r="I9925">
        <v>0</v>
      </c>
      <c r="J9925">
        <v>0</v>
      </c>
      <c r="K9925">
        <v>0</v>
      </c>
      <c r="L9925">
        <v>0</v>
      </c>
      <c r="M9925">
        <v>0</v>
      </c>
      <c r="N9925">
        <v>8</v>
      </c>
      <c r="O9925">
        <v>8</v>
      </c>
      <c r="P9925">
        <v>0</v>
      </c>
      <c r="Q9925">
        <v>0</v>
      </c>
    </row>
    <row r="9926" spans="1:17" x14ac:dyDescent="0.2">
      <c r="A9926" t="s">
        <v>26949</v>
      </c>
      <c r="B9926" t="s">
        <v>87</v>
      </c>
      <c r="C9926" t="s">
        <v>145</v>
      </c>
      <c r="D9926" t="s">
        <v>17029</v>
      </c>
      <c r="E9926" t="s">
        <v>81</v>
      </c>
      <c r="F9926" t="s">
        <v>4873</v>
      </c>
      <c r="G9926">
        <v>0</v>
      </c>
      <c r="H9926">
        <v>0</v>
      </c>
      <c r="I9926">
        <v>0</v>
      </c>
      <c r="J9926">
        <v>0</v>
      </c>
      <c r="K9926">
        <v>0</v>
      </c>
      <c r="L9926">
        <v>0</v>
      </c>
      <c r="M9926">
        <v>0</v>
      </c>
      <c r="N9926">
        <v>7</v>
      </c>
      <c r="O9926">
        <v>7</v>
      </c>
      <c r="P9926">
        <v>0</v>
      </c>
      <c r="Q9926">
        <v>0</v>
      </c>
    </row>
    <row r="9927" spans="1:17" x14ac:dyDescent="0.2">
      <c r="A9927" t="s">
        <v>26950</v>
      </c>
      <c r="B9927" t="s">
        <v>87</v>
      </c>
      <c r="C9927" t="s">
        <v>145</v>
      </c>
      <c r="D9927" t="s">
        <v>17029</v>
      </c>
      <c r="E9927" t="s">
        <v>81</v>
      </c>
      <c r="F9927" t="s">
        <v>17019</v>
      </c>
      <c r="G9927">
        <v>14</v>
      </c>
      <c r="H9927">
        <v>0</v>
      </c>
      <c r="I9927">
        <v>0</v>
      </c>
      <c r="J9927">
        <v>0</v>
      </c>
      <c r="K9927">
        <v>0</v>
      </c>
      <c r="L9927">
        <v>0</v>
      </c>
      <c r="M9927">
        <v>0</v>
      </c>
      <c r="N9927">
        <v>0</v>
      </c>
      <c r="O9927">
        <v>0</v>
      </c>
      <c r="P9927">
        <v>0</v>
      </c>
      <c r="Q9927">
        <v>0</v>
      </c>
    </row>
    <row r="9928" spans="1:17" x14ac:dyDescent="0.2">
      <c r="A9928" t="s">
        <v>26951</v>
      </c>
      <c r="B9928" t="s">
        <v>87</v>
      </c>
      <c r="C9928" t="s">
        <v>145</v>
      </c>
      <c r="D9928" t="s">
        <v>17021</v>
      </c>
      <c r="E9928" t="s">
        <v>79</v>
      </c>
      <c r="F9928" t="s">
        <v>17022</v>
      </c>
      <c r="G9928">
        <v>0</v>
      </c>
      <c r="H9928">
        <v>0</v>
      </c>
      <c r="I9928">
        <v>0</v>
      </c>
      <c r="J9928">
        <v>0</v>
      </c>
      <c r="K9928">
        <v>0</v>
      </c>
      <c r="L9928">
        <v>0</v>
      </c>
      <c r="M9928">
        <v>0</v>
      </c>
      <c r="N9928">
        <v>1</v>
      </c>
      <c r="O9928">
        <v>0</v>
      </c>
      <c r="P9928">
        <v>1</v>
      </c>
      <c r="Q9928">
        <v>0</v>
      </c>
    </row>
    <row r="9929" spans="1:17" x14ac:dyDescent="0.2">
      <c r="A9929" t="s">
        <v>26952</v>
      </c>
      <c r="B9929" t="s">
        <v>87</v>
      </c>
      <c r="C9929" t="s">
        <v>145</v>
      </c>
      <c r="D9929" t="s">
        <v>17021</v>
      </c>
      <c r="E9929" t="s">
        <v>79</v>
      </c>
      <c r="F9929" t="s">
        <v>17019</v>
      </c>
      <c r="G9929">
        <v>1</v>
      </c>
      <c r="H9929">
        <v>0</v>
      </c>
      <c r="I9929">
        <v>0</v>
      </c>
      <c r="J9929">
        <v>0</v>
      </c>
      <c r="K9929">
        <v>0</v>
      </c>
      <c r="L9929">
        <v>0</v>
      </c>
      <c r="M9929">
        <v>0</v>
      </c>
      <c r="N9929">
        <v>0</v>
      </c>
      <c r="O9929">
        <v>0</v>
      </c>
      <c r="P9929">
        <v>0</v>
      </c>
      <c r="Q9929">
        <v>0</v>
      </c>
    </row>
    <row r="9930" spans="1:17" x14ac:dyDescent="0.2">
      <c r="A9930" t="s">
        <v>26953</v>
      </c>
      <c r="B9930" t="s">
        <v>87</v>
      </c>
      <c r="C9930" t="s">
        <v>145</v>
      </c>
      <c r="D9930" t="s">
        <v>17025</v>
      </c>
      <c r="E9930" t="s">
        <v>79</v>
      </c>
      <c r="F9930" t="s">
        <v>17019</v>
      </c>
      <c r="G9930">
        <v>2</v>
      </c>
      <c r="H9930">
        <v>0</v>
      </c>
      <c r="I9930">
        <v>0</v>
      </c>
      <c r="J9930">
        <v>0</v>
      </c>
      <c r="K9930">
        <v>0</v>
      </c>
      <c r="L9930">
        <v>0</v>
      </c>
      <c r="M9930">
        <v>0</v>
      </c>
      <c r="N9930">
        <v>0</v>
      </c>
      <c r="O9930">
        <v>0</v>
      </c>
      <c r="P9930">
        <v>0</v>
      </c>
      <c r="Q9930">
        <v>0</v>
      </c>
    </row>
    <row r="9931" spans="1:17" x14ac:dyDescent="0.2">
      <c r="A9931" t="s">
        <v>26954</v>
      </c>
      <c r="B9931" t="s">
        <v>87</v>
      </c>
      <c r="C9931" t="s">
        <v>146</v>
      </c>
      <c r="D9931" t="s">
        <v>17027</v>
      </c>
      <c r="E9931" t="s">
        <v>79</v>
      </c>
      <c r="F9931" t="s">
        <v>17019</v>
      </c>
      <c r="G9931">
        <v>1</v>
      </c>
      <c r="H9931">
        <v>0</v>
      </c>
      <c r="I9931">
        <v>0</v>
      </c>
      <c r="J9931">
        <v>0</v>
      </c>
      <c r="K9931">
        <v>0</v>
      </c>
      <c r="L9931">
        <v>0</v>
      </c>
      <c r="M9931">
        <v>0</v>
      </c>
      <c r="N9931">
        <v>0</v>
      </c>
      <c r="O9931">
        <v>0</v>
      </c>
      <c r="P9931">
        <v>0</v>
      </c>
      <c r="Q9931">
        <v>0</v>
      </c>
    </row>
    <row r="9932" spans="1:17" x14ac:dyDescent="0.2">
      <c r="A9932" t="s">
        <v>26955</v>
      </c>
      <c r="B9932" t="s">
        <v>87</v>
      </c>
      <c r="C9932" t="s">
        <v>146</v>
      </c>
      <c r="D9932" t="s">
        <v>17029</v>
      </c>
      <c r="E9932" t="s">
        <v>79</v>
      </c>
      <c r="F9932" t="s">
        <v>4875</v>
      </c>
      <c r="G9932">
        <v>0</v>
      </c>
      <c r="H9932">
        <v>10</v>
      </c>
      <c r="I9932">
        <v>0</v>
      </c>
      <c r="J9932">
        <v>9</v>
      </c>
      <c r="K9932">
        <v>1</v>
      </c>
      <c r="L9932">
        <v>0</v>
      </c>
      <c r="M9932">
        <v>0</v>
      </c>
      <c r="N9932">
        <v>0</v>
      </c>
      <c r="O9932">
        <v>0</v>
      </c>
      <c r="P9932">
        <v>0</v>
      </c>
      <c r="Q9932">
        <v>0</v>
      </c>
    </row>
    <row r="9933" spans="1:17" x14ac:dyDescent="0.2">
      <c r="A9933" t="s">
        <v>26956</v>
      </c>
      <c r="B9933" t="s">
        <v>87</v>
      </c>
      <c r="C9933" t="s">
        <v>146</v>
      </c>
      <c r="D9933" t="s">
        <v>17029</v>
      </c>
      <c r="E9933" t="s">
        <v>79</v>
      </c>
      <c r="F9933" t="s">
        <v>4877</v>
      </c>
      <c r="G9933">
        <v>0</v>
      </c>
      <c r="H9933">
        <v>10</v>
      </c>
      <c r="I9933">
        <v>0</v>
      </c>
      <c r="J9933">
        <v>9</v>
      </c>
      <c r="K9933">
        <v>0</v>
      </c>
      <c r="L9933">
        <v>1</v>
      </c>
      <c r="M9933">
        <v>0</v>
      </c>
      <c r="N9933">
        <v>0</v>
      </c>
      <c r="O9933">
        <v>0</v>
      </c>
      <c r="P9933">
        <v>0</v>
      </c>
      <c r="Q9933">
        <v>0</v>
      </c>
    </row>
    <row r="9934" spans="1:17" x14ac:dyDescent="0.2">
      <c r="A9934" t="s">
        <v>26957</v>
      </c>
      <c r="B9934" t="s">
        <v>87</v>
      </c>
      <c r="C9934" t="s">
        <v>146</v>
      </c>
      <c r="D9934" t="s">
        <v>17029</v>
      </c>
      <c r="E9934" t="s">
        <v>79</v>
      </c>
      <c r="F9934" t="s">
        <v>4879</v>
      </c>
      <c r="G9934">
        <v>0</v>
      </c>
      <c r="H9934">
        <v>0</v>
      </c>
      <c r="I9934">
        <v>0</v>
      </c>
      <c r="J9934">
        <v>0</v>
      </c>
      <c r="K9934">
        <v>0</v>
      </c>
      <c r="L9934">
        <v>0</v>
      </c>
      <c r="M9934">
        <v>10</v>
      </c>
      <c r="N9934">
        <v>0</v>
      </c>
      <c r="O9934">
        <v>0</v>
      </c>
      <c r="P9934">
        <v>0</v>
      </c>
      <c r="Q9934">
        <v>0</v>
      </c>
    </row>
    <row r="9935" spans="1:17" x14ac:dyDescent="0.2">
      <c r="A9935" t="s">
        <v>26958</v>
      </c>
      <c r="B9935" t="s">
        <v>87</v>
      </c>
      <c r="C9935" t="s">
        <v>146</v>
      </c>
      <c r="D9935" t="s">
        <v>17029</v>
      </c>
      <c r="E9935" t="s">
        <v>79</v>
      </c>
      <c r="F9935" t="s">
        <v>4881</v>
      </c>
      <c r="G9935">
        <v>0</v>
      </c>
      <c r="H9935">
        <v>10</v>
      </c>
      <c r="I9935">
        <v>0</v>
      </c>
      <c r="J9935">
        <v>9</v>
      </c>
      <c r="K9935">
        <v>0</v>
      </c>
      <c r="L9935">
        <v>1</v>
      </c>
      <c r="M9935">
        <v>0</v>
      </c>
      <c r="N9935">
        <v>0</v>
      </c>
      <c r="O9935">
        <v>0</v>
      </c>
      <c r="P9935">
        <v>0</v>
      </c>
      <c r="Q9935">
        <v>0</v>
      </c>
    </row>
    <row r="9936" spans="1:17" x14ac:dyDescent="0.2">
      <c r="A9936" t="s">
        <v>26959</v>
      </c>
      <c r="B9936" t="s">
        <v>87</v>
      </c>
      <c r="C9936" t="s">
        <v>146</v>
      </c>
      <c r="D9936" t="s">
        <v>17029</v>
      </c>
      <c r="E9936" t="s">
        <v>79</v>
      </c>
      <c r="F9936" t="s">
        <v>4883</v>
      </c>
      <c r="G9936">
        <v>0</v>
      </c>
      <c r="H9936">
        <v>10</v>
      </c>
      <c r="I9936">
        <v>0</v>
      </c>
      <c r="J9936">
        <v>9</v>
      </c>
      <c r="K9936">
        <v>0</v>
      </c>
      <c r="L9936">
        <v>1</v>
      </c>
      <c r="M9936">
        <v>0</v>
      </c>
      <c r="N9936">
        <v>0</v>
      </c>
      <c r="O9936">
        <v>0</v>
      </c>
      <c r="P9936">
        <v>0</v>
      </c>
      <c r="Q9936">
        <v>0</v>
      </c>
    </row>
    <row r="9937" spans="1:17" x14ac:dyDescent="0.2">
      <c r="A9937" t="s">
        <v>26960</v>
      </c>
      <c r="B9937" t="s">
        <v>87</v>
      </c>
      <c r="C9937" t="s">
        <v>146</v>
      </c>
      <c r="D9937" t="s">
        <v>17029</v>
      </c>
      <c r="E9937" t="s">
        <v>79</v>
      </c>
      <c r="F9937" t="s">
        <v>4885</v>
      </c>
      <c r="G9937">
        <v>0</v>
      </c>
      <c r="H9937">
        <v>0</v>
      </c>
      <c r="I9937">
        <v>0</v>
      </c>
      <c r="J9937">
        <v>0</v>
      </c>
      <c r="K9937">
        <v>0</v>
      </c>
      <c r="L9937">
        <v>0</v>
      </c>
      <c r="M9937">
        <v>10</v>
      </c>
      <c r="N9937">
        <v>0</v>
      </c>
      <c r="O9937">
        <v>0</v>
      </c>
      <c r="P9937">
        <v>0</v>
      </c>
      <c r="Q9937">
        <v>0</v>
      </c>
    </row>
    <row r="9938" spans="1:17" x14ac:dyDescent="0.2">
      <c r="A9938" t="s">
        <v>26961</v>
      </c>
      <c r="B9938" t="s">
        <v>87</v>
      </c>
      <c r="C9938" t="s">
        <v>146</v>
      </c>
      <c r="D9938" t="s">
        <v>17029</v>
      </c>
      <c r="E9938" t="s">
        <v>79</v>
      </c>
      <c r="F9938" t="s">
        <v>4887</v>
      </c>
      <c r="G9938">
        <v>0</v>
      </c>
      <c r="H9938">
        <v>10</v>
      </c>
      <c r="I9938">
        <v>0</v>
      </c>
      <c r="J9938">
        <v>9</v>
      </c>
      <c r="K9938">
        <v>1</v>
      </c>
      <c r="L9938">
        <v>0</v>
      </c>
      <c r="M9938">
        <v>0</v>
      </c>
      <c r="N9938">
        <v>0</v>
      </c>
      <c r="O9938">
        <v>0</v>
      </c>
      <c r="P9938">
        <v>0</v>
      </c>
      <c r="Q9938">
        <v>0</v>
      </c>
    </row>
    <row r="9939" spans="1:17" x14ac:dyDescent="0.2">
      <c r="A9939" t="s">
        <v>26962</v>
      </c>
      <c r="B9939" t="s">
        <v>87</v>
      </c>
      <c r="C9939" t="s">
        <v>146</v>
      </c>
      <c r="D9939" t="s">
        <v>17029</v>
      </c>
      <c r="E9939" t="s">
        <v>79</v>
      </c>
      <c r="F9939" t="s">
        <v>4889</v>
      </c>
      <c r="G9939">
        <v>0</v>
      </c>
      <c r="H9939">
        <v>0</v>
      </c>
      <c r="I9939">
        <v>0</v>
      </c>
      <c r="J9939">
        <v>0</v>
      </c>
      <c r="K9939">
        <v>0</v>
      </c>
      <c r="L9939">
        <v>0</v>
      </c>
      <c r="M9939">
        <v>10</v>
      </c>
      <c r="N9939">
        <v>0</v>
      </c>
      <c r="O9939">
        <v>0</v>
      </c>
      <c r="P9939">
        <v>0</v>
      </c>
      <c r="Q9939">
        <v>0</v>
      </c>
    </row>
    <row r="9940" spans="1:17" x14ac:dyDescent="0.2">
      <c r="A9940" t="s">
        <v>26963</v>
      </c>
      <c r="B9940" t="s">
        <v>87</v>
      </c>
      <c r="C9940" t="s">
        <v>146</v>
      </c>
      <c r="D9940" t="s">
        <v>17029</v>
      </c>
      <c r="E9940" t="s">
        <v>79</v>
      </c>
      <c r="F9940" t="s">
        <v>4871</v>
      </c>
      <c r="G9940">
        <v>0</v>
      </c>
      <c r="H9940">
        <v>0</v>
      </c>
      <c r="I9940">
        <v>0</v>
      </c>
      <c r="J9940">
        <v>0</v>
      </c>
      <c r="K9940">
        <v>0</v>
      </c>
      <c r="L9940">
        <v>0</v>
      </c>
      <c r="M9940">
        <v>0</v>
      </c>
      <c r="N9940">
        <v>7</v>
      </c>
      <c r="O9940">
        <v>7</v>
      </c>
      <c r="P9940">
        <v>0</v>
      </c>
      <c r="Q9940">
        <v>0</v>
      </c>
    </row>
    <row r="9941" spans="1:17" x14ac:dyDescent="0.2">
      <c r="A9941" t="s">
        <v>26964</v>
      </c>
      <c r="B9941" t="s">
        <v>87</v>
      </c>
      <c r="C9941" t="s">
        <v>146</v>
      </c>
      <c r="D9941" t="s">
        <v>17029</v>
      </c>
      <c r="E9941" t="s">
        <v>79</v>
      </c>
      <c r="F9941" t="s">
        <v>4873</v>
      </c>
      <c r="G9941">
        <v>0</v>
      </c>
      <c r="H9941">
        <v>0</v>
      </c>
      <c r="I9941">
        <v>0</v>
      </c>
      <c r="J9941">
        <v>0</v>
      </c>
      <c r="K9941">
        <v>0</v>
      </c>
      <c r="L9941">
        <v>0</v>
      </c>
      <c r="M9941">
        <v>0</v>
      </c>
      <c r="N9941">
        <v>4</v>
      </c>
      <c r="O9941">
        <v>4</v>
      </c>
      <c r="P9941">
        <v>0</v>
      </c>
      <c r="Q9941">
        <v>0</v>
      </c>
    </row>
    <row r="9942" spans="1:17" x14ac:dyDescent="0.2">
      <c r="A9942" t="s">
        <v>26965</v>
      </c>
      <c r="B9942" t="s">
        <v>87</v>
      </c>
      <c r="C9942" t="s">
        <v>146</v>
      </c>
      <c r="D9942" t="s">
        <v>17029</v>
      </c>
      <c r="E9942" t="s">
        <v>79</v>
      </c>
      <c r="F9942" t="s">
        <v>17019</v>
      </c>
      <c r="G9942">
        <v>10</v>
      </c>
      <c r="H9942">
        <v>0</v>
      </c>
      <c r="I9942">
        <v>0</v>
      </c>
      <c r="J9942">
        <v>0</v>
      </c>
      <c r="K9942">
        <v>0</v>
      </c>
      <c r="L9942">
        <v>0</v>
      </c>
      <c r="M9942">
        <v>0</v>
      </c>
      <c r="N9942">
        <v>0</v>
      </c>
      <c r="O9942">
        <v>0</v>
      </c>
      <c r="P9942">
        <v>0</v>
      </c>
      <c r="Q9942">
        <v>0</v>
      </c>
    </row>
    <row r="9943" spans="1:17" x14ac:dyDescent="0.2">
      <c r="A9943" t="s">
        <v>26966</v>
      </c>
      <c r="B9943" t="s">
        <v>87</v>
      </c>
      <c r="C9943" t="s">
        <v>146</v>
      </c>
      <c r="D9943" t="s">
        <v>17029</v>
      </c>
      <c r="E9943" t="s">
        <v>81</v>
      </c>
      <c r="F9943" t="s">
        <v>4875</v>
      </c>
      <c r="G9943">
        <v>0</v>
      </c>
      <c r="H9943">
        <v>10</v>
      </c>
      <c r="I9943">
        <v>1</v>
      </c>
      <c r="J9943">
        <v>6</v>
      </c>
      <c r="K9943">
        <v>1</v>
      </c>
      <c r="L9943">
        <v>2</v>
      </c>
      <c r="M9943">
        <v>0</v>
      </c>
      <c r="N9943">
        <v>0</v>
      </c>
      <c r="O9943">
        <v>0</v>
      </c>
      <c r="P9943">
        <v>0</v>
      </c>
      <c r="Q9943">
        <v>0</v>
      </c>
    </row>
    <row r="9944" spans="1:17" x14ac:dyDescent="0.2">
      <c r="A9944" t="s">
        <v>26967</v>
      </c>
      <c r="B9944" t="s">
        <v>87</v>
      </c>
      <c r="C9944" t="s">
        <v>146</v>
      </c>
      <c r="D9944" t="s">
        <v>17029</v>
      </c>
      <c r="E9944" t="s">
        <v>81</v>
      </c>
      <c r="F9944" t="s">
        <v>4877</v>
      </c>
      <c r="G9944">
        <v>0</v>
      </c>
      <c r="H9944">
        <v>10</v>
      </c>
      <c r="I9944">
        <v>0</v>
      </c>
      <c r="J9944">
        <v>7</v>
      </c>
      <c r="K9944">
        <v>1</v>
      </c>
      <c r="L9944">
        <v>2</v>
      </c>
      <c r="M9944">
        <v>0</v>
      </c>
      <c r="N9944">
        <v>0</v>
      </c>
      <c r="O9944">
        <v>0</v>
      </c>
      <c r="P9944">
        <v>0</v>
      </c>
      <c r="Q9944">
        <v>0</v>
      </c>
    </row>
    <row r="9945" spans="1:17" x14ac:dyDescent="0.2">
      <c r="A9945" t="s">
        <v>26968</v>
      </c>
      <c r="B9945" t="s">
        <v>87</v>
      </c>
      <c r="C9945" t="s">
        <v>146</v>
      </c>
      <c r="D9945" t="s">
        <v>17029</v>
      </c>
      <c r="E9945" t="s">
        <v>81</v>
      </c>
      <c r="F9945" t="s">
        <v>4879</v>
      </c>
      <c r="G9945">
        <v>0</v>
      </c>
      <c r="H9945">
        <v>0</v>
      </c>
      <c r="I9945">
        <v>0</v>
      </c>
      <c r="J9945">
        <v>0</v>
      </c>
      <c r="K9945">
        <v>0</v>
      </c>
      <c r="L9945">
        <v>0</v>
      </c>
      <c r="M9945">
        <v>10</v>
      </c>
      <c r="N9945">
        <v>0</v>
      </c>
      <c r="O9945">
        <v>0</v>
      </c>
      <c r="P9945">
        <v>0</v>
      </c>
      <c r="Q9945">
        <v>0</v>
      </c>
    </row>
    <row r="9946" spans="1:17" x14ac:dyDescent="0.2">
      <c r="A9946" t="s">
        <v>26969</v>
      </c>
      <c r="B9946" t="s">
        <v>87</v>
      </c>
      <c r="C9946" t="s">
        <v>146</v>
      </c>
      <c r="D9946" t="s">
        <v>17029</v>
      </c>
      <c r="E9946" t="s">
        <v>81</v>
      </c>
      <c r="F9946" t="s">
        <v>4881</v>
      </c>
      <c r="G9946">
        <v>0</v>
      </c>
      <c r="H9946">
        <v>10</v>
      </c>
      <c r="I9946">
        <v>0</v>
      </c>
      <c r="J9946">
        <v>7</v>
      </c>
      <c r="K9946">
        <v>1</v>
      </c>
      <c r="L9946">
        <v>2</v>
      </c>
      <c r="M9946">
        <v>0</v>
      </c>
      <c r="N9946">
        <v>0</v>
      </c>
      <c r="O9946">
        <v>0</v>
      </c>
      <c r="P9946">
        <v>0</v>
      </c>
      <c r="Q9946">
        <v>0</v>
      </c>
    </row>
    <row r="9947" spans="1:17" x14ac:dyDescent="0.2">
      <c r="A9947" t="s">
        <v>26970</v>
      </c>
      <c r="B9947" t="s">
        <v>87</v>
      </c>
      <c r="C9947" t="s">
        <v>146</v>
      </c>
      <c r="D9947" t="s">
        <v>17029</v>
      </c>
      <c r="E9947" t="s">
        <v>81</v>
      </c>
      <c r="F9947" t="s">
        <v>4883</v>
      </c>
      <c r="G9947">
        <v>0</v>
      </c>
      <c r="H9947">
        <v>10</v>
      </c>
      <c r="I9947">
        <v>0</v>
      </c>
      <c r="J9947">
        <v>7</v>
      </c>
      <c r="K9947">
        <v>1</v>
      </c>
      <c r="L9947">
        <v>2</v>
      </c>
      <c r="M9947">
        <v>0</v>
      </c>
      <c r="N9947">
        <v>0</v>
      </c>
      <c r="O9947">
        <v>0</v>
      </c>
      <c r="P9947">
        <v>0</v>
      </c>
      <c r="Q9947">
        <v>0</v>
      </c>
    </row>
    <row r="9948" spans="1:17" x14ac:dyDescent="0.2">
      <c r="A9948" t="s">
        <v>26971</v>
      </c>
      <c r="B9948" t="s">
        <v>87</v>
      </c>
      <c r="C9948" t="s">
        <v>146</v>
      </c>
      <c r="D9948" t="s">
        <v>17029</v>
      </c>
      <c r="E9948" t="s">
        <v>81</v>
      </c>
      <c r="F9948" t="s">
        <v>4885</v>
      </c>
      <c r="G9948">
        <v>0</v>
      </c>
      <c r="H9948">
        <v>0</v>
      </c>
      <c r="I9948">
        <v>0</v>
      </c>
      <c r="J9948">
        <v>0</v>
      </c>
      <c r="K9948">
        <v>0</v>
      </c>
      <c r="L9948">
        <v>0</v>
      </c>
      <c r="M9948">
        <v>10</v>
      </c>
      <c r="N9948">
        <v>0</v>
      </c>
      <c r="O9948">
        <v>0</v>
      </c>
      <c r="P9948">
        <v>0</v>
      </c>
      <c r="Q9948">
        <v>0</v>
      </c>
    </row>
    <row r="9949" spans="1:17" x14ac:dyDescent="0.2">
      <c r="A9949" t="s">
        <v>26972</v>
      </c>
      <c r="B9949" t="s">
        <v>87</v>
      </c>
      <c r="C9949" t="s">
        <v>146</v>
      </c>
      <c r="D9949" t="s">
        <v>17029</v>
      </c>
      <c r="E9949" t="s">
        <v>81</v>
      </c>
      <c r="F9949" t="s">
        <v>4887</v>
      </c>
      <c r="G9949">
        <v>0</v>
      </c>
      <c r="H9949">
        <v>10</v>
      </c>
      <c r="I9949">
        <v>0</v>
      </c>
      <c r="J9949">
        <v>7</v>
      </c>
      <c r="K9949">
        <v>1</v>
      </c>
      <c r="L9949">
        <v>2</v>
      </c>
      <c r="M9949">
        <v>0</v>
      </c>
      <c r="N9949">
        <v>0</v>
      </c>
      <c r="O9949">
        <v>0</v>
      </c>
      <c r="P9949">
        <v>0</v>
      </c>
      <c r="Q9949">
        <v>0</v>
      </c>
    </row>
    <row r="9950" spans="1:17" x14ac:dyDescent="0.2">
      <c r="A9950" t="s">
        <v>26973</v>
      </c>
      <c r="B9950" t="s">
        <v>87</v>
      </c>
      <c r="C9950" t="s">
        <v>146</v>
      </c>
      <c r="D9950" t="s">
        <v>17029</v>
      </c>
      <c r="E9950" t="s">
        <v>81</v>
      </c>
      <c r="F9950" t="s">
        <v>4889</v>
      </c>
      <c r="G9950">
        <v>0</v>
      </c>
      <c r="H9950">
        <v>0</v>
      </c>
      <c r="I9950">
        <v>0</v>
      </c>
      <c r="J9950">
        <v>0</v>
      </c>
      <c r="K9950">
        <v>0</v>
      </c>
      <c r="L9950">
        <v>0</v>
      </c>
      <c r="M9950">
        <v>10</v>
      </c>
      <c r="N9950">
        <v>0</v>
      </c>
      <c r="O9950">
        <v>0</v>
      </c>
      <c r="P9950">
        <v>0</v>
      </c>
      <c r="Q9950">
        <v>0</v>
      </c>
    </row>
    <row r="9951" spans="1:17" x14ac:dyDescent="0.2">
      <c r="A9951" t="s">
        <v>26974</v>
      </c>
      <c r="B9951" t="s">
        <v>87</v>
      </c>
      <c r="C9951" t="s">
        <v>146</v>
      </c>
      <c r="D9951" t="s">
        <v>17029</v>
      </c>
      <c r="E9951" t="s">
        <v>81</v>
      </c>
      <c r="F9951" t="s">
        <v>4871</v>
      </c>
      <c r="G9951">
        <v>0</v>
      </c>
      <c r="H9951">
        <v>0</v>
      </c>
      <c r="I9951">
        <v>0</v>
      </c>
      <c r="J9951">
        <v>0</v>
      </c>
      <c r="K9951">
        <v>0</v>
      </c>
      <c r="L9951">
        <v>0</v>
      </c>
      <c r="M9951">
        <v>0</v>
      </c>
      <c r="N9951">
        <v>8</v>
      </c>
      <c r="O9951">
        <v>6</v>
      </c>
      <c r="P9951">
        <v>1</v>
      </c>
      <c r="Q9951">
        <v>1</v>
      </c>
    </row>
    <row r="9952" spans="1:17" x14ac:dyDescent="0.2">
      <c r="A9952" t="s">
        <v>26975</v>
      </c>
      <c r="B9952" t="s">
        <v>87</v>
      </c>
      <c r="C9952" t="s">
        <v>146</v>
      </c>
      <c r="D9952" t="s">
        <v>17029</v>
      </c>
      <c r="E9952" t="s">
        <v>81</v>
      </c>
      <c r="F9952" t="s">
        <v>4873</v>
      </c>
      <c r="G9952">
        <v>0</v>
      </c>
      <c r="H9952">
        <v>0</v>
      </c>
      <c r="I9952">
        <v>0</v>
      </c>
      <c r="J9952">
        <v>0</v>
      </c>
      <c r="K9952">
        <v>0</v>
      </c>
      <c r="L9952">
        <v>0</v>
      </c>
      <c r="M9952">
        <v>0</v>
      </c>
      <c r="N9952">
        <v>5</v>
      </c>
      <c r="O9952">
        <v>4</v>
      </c>
      <c r="P9952">
        <v>1</v>
      </c>
      <c r="Q9952">
        <v>0</v>
      </c>
    </row>
    <row r="9953" spans="1:17" x14ac:dyDescent="0.2">
      <c r="A9953" t="s">
        <v>26976</v>
      </c>
      <c r="B9953" t="s">
        <v>87</v>
      </c>
      <c r="C9953" t="s">
        <v>146</v>
      </c>
      <c r="D9953" t="s">
        <v>17029</v>
      </c>
      <c r="E9953" t="s">
        <v>81</v>
      </c>
      <c r="F9953" t="s">
        <v>17019</v>
      </c>
      <c r="G9953">
        <v>10</v>
      </c>
      <c r="H9953">
        <v>0</v>
      </c>
      <c r="I9953">
        <v>0</v>
      </c>
      <c r="J9953">
        <v>0</v>
      </c>
      <c r="K9953">
        <v>0</v>
      </c>
      <c r="L9953">
        <v>0</v>
      </c>
      <c r="M9953">
        <v>0</v>
      </c>
      <c r="N9953">
        <v>0</v>
      </c>
      <c r="O9953">
        <v>0</v>
      </c>
      <c r="P9953">
        <v>0</v>
      </c>
      <c r="Q9953">
        <v>0</v>
      </c>
    </row>
    <row r="9954" spans="1:17" x14ac:dyDescent="0.2">
      <c r="A9954" t="s">
        <v>26977</v>
      </c>
      <c r="B9954" t="s">
        <v>87</v>
      </c>
      <c r="C9954" t="s">
        <v>146</v>
      </c>
      <c r="D9954" t="s">
        <v>17025</v>
      </c>
      <c r="E9954" t="s">
        <v>79</v>
      </c>
      <c r="F9954" t="s">
        <v>17019</v>
      </c>
      <c r="G9954">
        <v>3</v>
      </c>
      <c r="H9954">
        <v>0</v>
      </c>
      <c r="I9954">
        <v>0</v>
      </c>
      <c r="J9954">
        <v>0</v>
      </c>
      <c r="K9954">
        <v>0</v>
      </c>
      <c r="L9954">
        <v>0</v>
      </c>
      <c r="M9954">
        <v>0</v>
      </c>
      <c r="N9954">
        <v>0</v>
      </c>
      <c r="O9954">
        <v>0</v>
      </c>
      <c r="P9954">
        <v>0</v>
      </c>
      <c r="Q9954">
        <v>0</v>
      </c>
    </row>
    <row r="9955" spans="1:17" x14ac:dyDescent="0.2">
      <c r="A9955" t="s">
        <v>26978</v>
      </c>
      <c r="B9955" t="s">
        <v>87</v>
      </c>
      <c r="C9955" t="s">
        <v>146</v>
      </c>
      <c r="D9955" t="s">
        <v>17025</v>
      </c>
      <c r="E9955" t="s">
        <v>81</v>
      </c>
      <c r="F9955" t="s">
        <v>17019</v>
      </c>
      <c r="G9955">
        <v>1</v>
      </c>
      <c r="H9955">
        <v>0</v>
      </c>
      <c r="I9955">
        <v>0</v>
      </c>
      <c r="J9955">
        <v>0</v>
      </c>
      <c r="K9955">
        <v>0</v>
      </c>
      <c r="L9955">
        <v>0</v>
      </c>
      <c r="M9955">
        <v>0</v>
      </c>
      <c r="N9955">
        <v>0</v>
      </c>
      <c r="O9955">
        <v>0</v>
      </c>
      <c r="P9955">
        <v>0</v>
      </c>
      <c r="Q9955">
        <v>0</v>
      </c>
    </row>
    <row r="9956" spans="1:17" x14ac:dyDescent="0.2">
      <c r="A9956" t="s">
        <v>26979</v>
      </c>
      <c r="B9956" t="s">
        <v>87</v>
      </c>
      <c r="C9956" t="s">
        <v>147</v>
      </c>
      <c r="D9956" t="s">
        <v>17027</v>
      </c>
      <c r="E9956" t="s">
        <v>79</v>
      </c>
      <c r="F9956" t="s">
        <v>17019</v>
      </c>
      <c r="G9956">
        <v>1</v>
      </c>
      <c r="H9956">
        <v>0</v>
      </c>
      <c r="I9956">
        <v>0</v>
      </c>
      <c r="J9956">
        <v>0</v>
      </c>
      <c r="K9956">
        <v>0</v>
      </c>
      <c r="L9956">
        <v>0</v>
      </c>
      <c r="M9956">
        <v>0</v>
      </c>
      <c r="N9956">
        <v>0</v>
      </c>
      <c r="O9956">
        <v>0</v>
      </c>
      <c r="P9956">
        <v>0</v>
      </c>
      <c r="Q9956">
        <v>0</v>
      </c>
    </row>
    <row r="9957" spans="1:17" x14ac:dyDescent="0.2">
      <c r="A9957" t="s">
        <v>26980</v>
      </c>
      <c r="B9957" t="s">
        <v>87</v>
      </c>
      <c r="C9957" t="s">
        <v>147</v>
      </c>
      <c r="D9957" t="s">
        <v>17027</v>
      </c>
      <c r="E9957" t="s">
        <v>81</v>
      </c>
      <c r="F9957" t="s">
        <v>17019</v>
      </c>
      <c r="G9957">
        <v>3</v>
      </c>
      <c r="H9957">
        <v>0</v>
      </c>
      <c r="I9957">
        <v>0</v>
      </c>
      <c r="J9957">
        <v>0</v>
      </c>
      <c r="K9957">
        <v>0</v>
      </c>
      <c r="L9957">
        <v>0</v>
      </c>
      <c r="M9957">
        <v>0</v>
      </c>
      <c r="N9957">
        <v>0</v>
      </c>
      <c r="O9957">
        <v>0</v>
      </c>
      <c r="P9957">
        <v>0</v>
      </c>
      <c r="Q9957">
        <v>0</v>
      </c>
    </row>
    <row r="9958" spans="1:17" x14ac:dyDescent="0.2">
      <c r="A9958" t="s">
        <v>26981</v>
      </c>
      <c r="B9958" t="s">
        <v>87</v>
      </c>
      <c r="C9958" t="s">
        <v>147</v>
      </c>
      <c r="D9958" t="s">
        <v>17029</v>
      </c>
      <c r="E9958" t="s">
        <v>79</v>
      </c>
      <c r="F9958" t="s">
        <v>4875</v>
      </c>
      <c r="G9958">
        <v>0</v>
      </c>
      <c r="H9958">
        <v>95</v>
      </c>
      <c r="I9958">
        <v>25</v>
      </c>
      <c r="J9958">
        <v>59</v>
      </c>
      <c r="K9958">
        <v>7</v>
      </c>
      <c r="L9958">
        <v>4</v>
      </c>
      <c r="M9958">
        <v>0</v>
      </c>
      <c r="N9958">
        <v>0</v>
      </c>
      <c r="O9958">
        <v>0</v>
      </c>
      <c r="P9958">
        <v>0</v>
      </c>
      <c r="Q9958">
        <v>0</v>
      </c>
    </row>
    <row r="9959" spans="1:17" x14ac:dyDescent="0.2">
      <c r="A9959" t="s">
        <v>26982</v>
      </c>
      <c r="B9959" t="s">
        <v>87</v>
      </c>
      <c r="C9959" t="s">
        <v>147</v>
      </c>
      <c r="D9959" t="s">
        <v>17029</v>
      </c>
      <c r="E9959" t="s">
        <v>79</v>
      </c>
      <c r="F9959" t="s">
        <v>4877</v>
      </c>
      <c r="G9959">
        <v>0</v>
      </c>
      <c r="H9959">
        <v>95</v>
      </c>
      <c r="I9959">
        <v>25</v>
      </c>
      <c r="J9959">
        <v>56</v>
      </c>
      <c r="K9959">
        <v>7</v>
      </c>
      <c r="L9959">
        <v>7</v>
      </c>
      <c r="M9959">
        <v>0</v>
      </c>
      <c r="N9959">
        <v>0</v>
      </c>
      <c r="O9959">
        <v>0</v>
      </c>
      <c r="P9959">
        <v>0</v>
      </c>
      <c r="Q9959">
        <v>0</v>
      </c>
    </row>
    <row r="9960" spans="1:17" x14ac:dyDescent="0.2">
      <c r="A9960" t="s">
        <v>26983</v>
      </c>
      <c r="B9960" t="s">
        <v>87</v>
      </c>
      <c r="C9960" t="s">
        <v>147</v>
      </c>
      <c r="D9960" t="s">
        <v>17029</v>
      </c>
      <c r="E9960" t="s">
        <v>79</v>
      </c>
      <c r="F9960" t="s">
        <v>4879</v>
      </c>
      <c r="G9960">
        <v>0</v>
      </c>
      <c r="H9960">
        <v>0</v>
      </c>
      <c r="I9960">
        <v>0</v>
      </c>
      <c r="J9960">
        <v>0</v>
      </c>
      <c r="K9960">
        <v>0</v>
      </c>
      <c r="L9960">
        <v>0</v>
      </c>
      <c r="M9960">
        <v>95</v>
      </c>
      <c r="N9960">
        <v>0</v>
      </c>
      <c r="O9960">
        <v>0</v>
      </c>
      <c r="P9960">
        <v>0</v>
      </c>
      <c r="Q9960">
        <v>0</v>
      </c>
    </row>
    <row r="9961" spans="1:17" x14ac:dyDescent="0.2">
      <c r="A9961" t="s">
        <v>26984</v>
      </c>
      <c r="B9961" t="s">
        <v>87</v>
      </c>
      <c r="C9961" t="s">
        <v>147</v>
      </c>
      <c r="D9961" t="s">
        <v>17029</v>
      </c>
      <c r="E9961" t="s">
        <v>79</v>
      </c>
      <c r="F9961" t="s">
        <v>4881</v>
      </c>
      <c r="G9961">
        <v>0</v>
      </c>
      <c r="H9961">
        <v>95</v>
      </c>
      <c r="I9961">
        <v>25</v>
      </c>
      <c r="J9961">
        <v>56</v>
      </c>
      <c r="K9961">
        <v>7</v>
      </c>
      <c r="L9961">
        <v>7</v>
      </c>
      <c r="M9961">
        <v>0</v>
      </c>
      <c r="N9961">
        <v>0</v>
      </c>
      <c r="O9961">
        <v>0</v>
      </c>
      <c r="P9961">
        <v>0</v>
      </c>
      <c r="Q9961">
        <v>0</v>
      </c>
    </row>
    <row r="9962" spans="1:17" x14ac:dyDescent="0.2">
      <c r="A9962" t="s">
        <v>26985</v>
      </c>
      <c r="B9962" t="s">
        <v>87</v>
      </c>
      <c r="C9962" t="s">
        <v>147</v>
      </c>
      <c r="D9962" t="s">
        <v>17029</v>
      </c>
      <c r="E9962" t="s">
        <v>79</v>
      </c>
      <c r="F9962" t="s">
        <v>4883</v>
      </c>
      <c r="G9962">
        <v>0</v>
      </c>
      <c r="H9962">
        <v>95</v>
      </c>
      <c r="I9962">
        <v>25</v>
      </c>
      <c r="J9962">
        <v>58</v>
      </c>
      <c r="K9962">
        <v>5</v>
      </c>
      <c r="L9962">
        <v>7</v>
      </c>
      <c r="M9962">
        <v>0</v>
      </c>
      <c r="N9962">
        <v>0</v>
      </c>
      <c r="O9962">
        <v>0</v>
      </c>
      <c r="P9962">
        <v>0</v>
      </c>
      <c r="Q9962">
        <v>0</v>
      </c>
    </row>
    <row r="9963" spans="1:17" x14ac:dyDescent="0.2">
      <c r="A9963" t="s">
        <v>26986</v>
      </c>
      <c r="B9963" t="s">
        <v>87</v>
      </c>
      <c r="C9963" t="s">
        <v>147</v>
      </c>
      <c r="D9963" t="s">
        <v>17029</v>
      </c>
      <c r="E9963" t="s">
        <v>79</v>
      </c>
      <c r="F9963" t="s">
        <v>4885</v>
      </c>
      <c r="G9963">
        <v>0</v>
      </c>
      <c r="H9963">
        <v>0</v>
      </c>
      <c r="I9963">
        <v>0</v>
      </c>
      <c r="J9963">
        <v>0</v>
      </c>
      <c r="K9963">
        <v>0</v>
      </c>
      <c r="L9963">
        <v>0</v>
      </c>
      <c r="M9963">
        <v>95</v>
      </c>
      <c r="N9963">
        <v>0</v>
      </c>
      <c r="O9963">
        <v>0</v>
      </c>
      <c r="P9963">
        <v>0</v>
      </c>
      <c r="Q9963">
        <v>0</v>
      </c>
    </row>
    <row r="9964" spans="1:17" x14ac:dyDescent="0.2">
      <c r="A9964" t="s">
        <v>26987</v>
      </c>
      <c r="B9964" t="s">
        <v>87</v>
      </c>
      <c r="C9964" t="s">
        <v>147</v>
      </c>
      <c r="D9964" t="s">
        <v>17029</v>
      </c>
      <c r="E9964" t="s">
        <v>79</v>
      </c>
      <c r="F9964" t="s">
        <v>4887</v>
      </c>
      <c r="G9964">
        <v>0</v>
      </c>
      <c r="H9964">
        <v>95</v>
      </c>
      <c r="I9964">
        <v>25</v>
      </c>
      <c r="J9964">
        <v>59</v>
      </c>
      <c r="K9964">
        <v>7</v>
      </c>
      <c r="L9964">
        <v>4</v>
      </c>
      <c r="M9964">
        <v>0</v>
      </c>
      <c r="N9964">
        <v>0</v>
      </c>
      <c r="O9964">
        <v>0</v>
      </c>
      <c r="P9964">
        <v>0</v>
      </c>
      <c r="Q9964">
        <v>0</v>
      </c>
    </row>
    <row r="9965" spans="1:17" x14ac:dyDescent="0.2">
      <c r="A9965" t="s">
        <v>26988</v>
      </c>
      <c r="B9965" t="s">
        <v>87</v>
      </c>
      <c r="C9965" t="s">
        <v>147</v>
      </c>
      <c r="D9965" t="s">
        <v>17029</v>
      </c>
      <c r="E9965" t="s">
        <v>79</v>
      </c>
      <c r="F9965" t="s">
        <v>4889</v>
      </c>
      <c r="G9965">
        <v>0</v>
      </c>
      <c r="H9965">
        <v>0</v>
      </c>
      <c r="I9965">
        <v>0</v>
      </c>
      <c r="J9965">
        <v>0</v>
      </c>
      <c r="K9965">
        <v>0</v>
      </c>
      <c r="L9965">
        <v>0</v>
      </c>
      <c r="M9965">
        <v>95</v>
      </c>
      <c r="N9965">
        <v>0</v>
      </c>
      <c r="O9965">
        <v>0</v>
      </c>
      <c r="P9965">
        <v>0</v>
      </c>
      <c r="Q9965">
        <v>0</v>
      </c>
    </row>
    <row r="9966" spans="1:17" x14ac:dyDescent="0.2">
      <c r="A9966" t="s">
        <v>26989</v>
      </c>
      <c r="B9966" t="s">
        <v>87</v>
      </c>
      <c r="C9966" t="s">
        <v>147</v>
      </c>
      <c r="D9966" t="s">
        <v>17029</v>
      </c>
      <c r="E9966" t="s">
        <v>79</v>
      </c>
      <c r="F9966" t="s">
        <v>4871</v>
      </c>
      <c r="G9966">
        <v>0</v>
      </c>
      <c r="H9966">
        <v>0</v>
      </c>
      <c r="I9966">
        <v>0</v>
      </c>
      <c r="J9966">
        <v>0</v>
      </c>
      <c r="K9966">
        <v>0</v>
      </c>
      <c r="L9966">
        <v>0</v>
      </c>
      <c r="M9966">
        <v>0</v>
      </c>
      <c r="N9966">
        <v>60</v>
      </c>
      <c r="O9966">
        <v>54</v>
      </c>
      <c r="P9966">
        <v>6</v>
      </c>
      <c r="Q9966">
        <v>0</v>
      </c>
    </row>
    <row r="9967" spans="1:17" x14ac:dyDescent="0.2">
      <c r="A9967" t="s">
        <v>26990</v>
      </c>
      <c r="B9967" t="s">
        <v>87</v>
      </c>
      <c r="C9967" t="s">
        <v>147</v>
      </c>
      <c r="D9967" t="s">
        <v>17029</v>
      </c>
      <c r="E9967" t="s">
        <v>79</v>
      </c>
      <c r="F9967" t="s">
        <v>4873</v>
      </c>
      <c r="G9967">
        <v>0</v>
      </c>
      <c r="H9967">
        <v>0</v>
      </c>
      <c r="I9967">
        <v>0</v>
      </c>
      <c r="J9967">
        <v>0</v>
      </c>
      <c r="K9967">
        <v>0</v>
      </c>
      <c r="L9967">
        <v>0</v>
      </c>
      <c r="M9967">
        <v>0</v>
      </c>
      <c r="N9967">
        <v>45</v>
      </c>
      <c r="O9967">
        <v>41</v>
      </c>
      <c r="P9967">
        <v>4</v>
      </c>
      <c r="Q9967">
        <v>0</v>
      </c>
    </row>
    <row r="9968" spans="1:17" x14ac:dyDescent="0.2">
      <c r="A9968" t="s">
        <v>26991</v>
      </c>
      <c r="B9968" t="s">
        <v>87</v>
      </c>
      <c r="C9968" t="s">
        <v>147</v>
      </c>
      <c r="D9968" t="s">
        <v>17029</v>
      </c>
      <c r="E9968" t="s">
        <v>79</v>
      </c>
      <c r="F9968" t="s">
        <v>17019</v>
      </c>
      <c r="G9968">
        <v>95</v>
      </c>
      <c r="H9968">
        <v>0</v>
      </c>
      <c r="I9968">
        <v>0</v>
      </c>
      <c r="J9968">
        <v>0</v>
      </c>
      <c r="K9968">
        <v>0</v>
      </c>
      <c r="L9968">
        <v>0</v>
      </c>
      <c r="M9968">
        <v>0</v>
      </c>
      <c r="N9968">
        <v>0</v>
      </c>
      <c r="O9968">
        <v>0</v>
      </c>
      <c r="P9968">
        <v>0</v>
      </c>
      <c r="Q9968">
        <v>0</v>
      </c>
    </row>
    <row r="9969" spans="1:17" x14ac:dyDescent="0.2">
      <c r="A9969" t="s">
        <v>26992</v>
      </c>
      <c r="B9969" t="s">
        <v>87</v>
      </c>
      <c r="C9969" t="s">
        <v>147</v>
      </c>
      <c r="D9969" t="s">
        <v>17029</v>
      </c>
      <c r="E9969" t="s">
        <v>81</v>
      </c>
      <c r="F9969" t="s">
        <v>4875</v>
      </c>
      <c r="G9969">
        <v>0</v>
      </c>
      <c r="H9969">
        <v>78</v>
      </c>
      <c r="I9969">
        <v>9</v>
      </c>
      <c r="J9969">
        <v>49</v>
      </c>
      <c r="K9969">
        <v>8</v>
      </c>
      <c r="L9969">
        <v>12</v>
      </c>
      <c r="M9969">
        <v>0</v>
      </c>
      <c r="N9969">
        <v>0</v>
      </c>
      <c r="O9969">
        <v>0</v>
      </c>
      <c r="P9969">
        <v>0</v>
      </c>
      <c r="Q9969">
        <v>0</v>
      </c>
    </row>
    <row r="9970" spans="1:17" x14ac:dyDescent="0.2">
      <c r="A9970" t="s">
        <v>26993</v>
      </c>
      <c r="B9970" t="s">
        <v>87</v>
      </c>
      <c r="C9970" t="s">
        <v>147</v>
      </c>
      <c r="D9970" t="s">
        <v>17029</v>
      </c>
      <c r="E9970" t="s">
        <v>81</v>
      </c>
      <c r="F9970" t="s">
        <v>4877</v>
      </c>
      <c r="G9970">
        <v>0</v>
      </c>
      <c r="H9970">
        <v>78</v>
      </c>
      <c r="I9970">
        <v>8</v>
      </c>
      <c r="J9970">
        <v>44</v>
      </c>
      <c r="K9970">
        <v>8</v>
      </c>
      <c r="L9970">
        <v>18</v>
      </c>
      <c r="M9970">
        <v>0</v>
      </c>
      <c r="N9970">
        <v>0</v>
      </c>
      <c r="O9970">
        <v>0</v>
      </c>
      <c r="P9970">
        <v>0</v>
      </c>
      <c r="Q9970">
        <v>0</v>
      </c>
    </row>
    <row r="9971" spans="1:17" x14ac:dyDescent="0.2">
      <c r="A9971" t="s">
        <v>26994</v>
      </c>
      <c r="B9971" t="s">
        <v>87</v>
      </c>
      <c r="C9971" t="s">
        <v>147</v>
      </c>
      <c r="D9971" t="s">
        <v>17029</v>
      </c>
      <c r="E9971" t="s">
        <v>81</v>
      </c>
      <c r="F9971" t="s">
        <v>4879</v>
      </c>
      <c r="G9971">
        <v>0</v>
      </c>
      <c r="H9971">
        <v>0</v>
      </c>
      <c r="I9971">
        <v>0</v>
      </c>
      <c r="J9971">
        <v>0</v>
      </c>
      <c r="K9971">
        <v>0</v>
      </c>
      <c r="L9971">
        <v>0</v>
      </c>
      <c r="M9971">
        <v>78</v>
      </c>
      <c r="N9971">
        <v>0</v>
      </c>
      <c r="O9971">
        <v>0</v>
      </c>
      <c r="P9971">
        <v>0</v>
      </c>
      <c r="Q9971">
        <v>0</v>
      </c>
    </row>
    <row r="9972" spans="1:17" x14ac:dyDescent="0.2">
      <c r="A9972" t="s">
        <v>26995</v>
      </c>
      <c r="B9972" t="s">
        <v>87</v>
      </c>
      <c r="C9972" t="s">
        <v>147</v>
      </c>
      <c r="D9972" t="s">
        <v>17029</v>
      </c>
      <c r="E9972" t="s">
        <v>81</v>
      </c>
      <c r="F9972" t="s">
        <v>4881</v>
      </c>
      <c r="G9972">
        <v>0</v>
      </c>
      <c r="H9972">
        <v>78</v>
      </c>
      <c r="I9972">
        <v>8</v>
      </c>
      <c r="J9972">
        <v>44</v>
      </c>
      <c r="K9972">
        <v>8</v>
      </c>
      <c r="L9972">
        <v>18</v>
      </c>
      <c r="M9972">
        <v>0</v>
      </c>
      <c r="N9972">
        <v>0</v>
      </c>
      <c r="O9972">
        <v>0</v>
      </c>
      <c r="P9972">
        <v>0</v>
      </c>
      <c r="Q9972">
        <v>0</v>
      </c>
    </row>
    <row r="9973" spans="1:17" x14ac:dyDescent="0.2">
      <c r="A9973" t="s">
        <v>26996</v>
      </c>
      <c r="B9973" t="s">
        <v>87</v>
      </c>
      <c r="C9973" t="s">
        <v>147</v>
      </c>
      <c r="D9973" t="s">
        <v>17029</v>
      </c>
      <c r="E9973" t="s">
        <v>81</v>
      </c>
      <c r="F9973" t="s">
        <v>4883</v>
      </c>
      <c r="G9973">
        <v>0</v>
      </c>
      <c r="H9973">
        <v>78</v>
      </c>
      <c r="I9973">
        <v>9</v>
      </c>
      <c r="J9973">
        <v>43</v>
      </c>
      <c r="K9973">
        <v>9</v>
      </c>
      <c r="L9973">
        <v>17</v>
      </c>
      <c r="M9973">
        <v>0</v>
      </c>
      <c r="N9973">
        <v>0</v>
      </c>
      <c r="O9973">
        <v>0</v>
      </c>
      <c r="P9973">
        <v>0</v>
      </c>
      <c r="Q9973">
        <v>0</v>
      </c>
    </row>
    <row r="9974" spans="1:17" x14ac:dyDescent="0.2">
      <c r="A9974" t="s">
        <v>26997</v>
      </c>
      <c r="B9974" t="s">
        <v>87</v>
      </c>
      <c r="C9974" t="s">
        <v>147</v>
      </c>
      <c r="D9974" t="s">
        <v>17029</v>
      </c>
      <c r="E9974" t="s">
        <v>81</v>
      </c>
      <c r="F9974" t="s">
        <v>4885</v>
      </c>
      <c r="G9974">
        <v>0</v>
      </c>
      <c r="H9974">
        <v>0</v>
      </c>
      <c r="I9974">
        <v>0</v>
      </c>
      <c r="J9974">
        <v>0</v>
      </c>
      <c r="K9974">
        <v>0</v>
      </c>
      <c r="L9974">
        <v>0</v>
      </c>
      <c r="M9974">
        <v>78</v>
      </c>
      <c r="N9974">
        <v>0</v>
      </c>
      <c r="O9974">
        <v>0</v>
      </c>
      <c r="P9974">
        <v>0</v>
      </c>
      <c r="Q9974">
        <v>0</v>
      </c>
    </row>
    <row r="9975" spans="1:17" x14ac:dyDescent="0.2">
      <c r="A9975" t="s">
        <v>26998</v>
      </c>
      <c r="B9975" t="s">
        <v>87</v>
      </c>
      <c r="C9975" t="s">
        <v>147</v>
      </c>
      <c r="D9975" t="s">
        <v>17029</v>
      </c>
      <c r="E9975" t="s">
        <v>81</v>
      </c>
      <c r="F9975" t="s">
        <v>4887</v>
      </c>
      <c r="G9975">
        <v>0</v>
      </c>
      <c r="H9975">
        <v>78</v>
      </c>
      <c r="I9975">
        <v>8</v>
      </c>
      <c r="J9975">
        <v>49</v>
      </c>
      <c r="K9975">
        <v>11</v>
      </c>
      <c r="L9975">
        <v>10</v>
      </c>
      <c r="M9975">
        <v>0</v>
      </c>
      <c r="N9975">
        <v>0</v>
      </c>
      <c r="O9975">
        <v>0</v>
      </c>
      <c r="P9975">
        <v>0</v>
      </c>
      <c r="Q9975">
        <v>0</v>
      </c>
    </row>
    <row r="9976" spans="1:17" x14ac:dyDescent="0.2">
      <c r="A9976" t="s">
        <v>26999</v>
      </c>
      <c r="B9976" t="s">
        <v>87</v>
      </c>
      <c r="C9976" t="s">
        <v>147</v>
      </c>
      <c r="D9976" t="s">
        <v>17029</v>
      </c>
      <c r="E9976" t="s">
        <v>81</v>
      </c>
      <c r="F9976" t="s">
        <v>4889</v>
      </c>
      <c r="G9976">
        <v>0</v>
      </c>
      <c r="H9976">
        <v>0</v>
      </c>
      <c r="I9976">
        <v>0</v>
      </c>
      <c r="J9976">
        <v>0</v>
      </c>
      <c r="K9976">
        <v>0</v>
      </c>
      <c r="L9976">
        <v>0</v>
      </c>
      <c r="M9976">
        <v>78</v>
      </c>
      <c r="N9976">
        <v>0</v>
      </c>
      <c r="O9976">
        <v>0</v>
      </c>
      <c r="P9976">
        <v>0</v>
      </c>
      <c r="Q9976">
        <v>0</v>
      </c>
    </row>
    <row r="9977" spans="1:17" x14ac:dyDescent="0.2">
      <c r="A9977" t="s">
        <v>27000</v>
      </c>
      <c r="B9977" t="s">
        <v>87</v>
      </c>
      <c r="C9977" t="s">
        <v>147</v>
      </c>
      <c r="D9977" t="s">
        <v>17029</v>
      </c>
      <c r="E9977" t="s">
        <v>81</v>
      </c>
      <c r="F9977" t="s">
        <v>4871</v>
      </c>
      <c r="G9977">
        <v>0</v>
      </c>
      <c r="H9977">
        <v>0</v>
      </c>
      <c r="I9977">
        <v>0</v>
      </c>
      <c r="J9977">
        <v>0</v>
      </c>
      <c r="K9977">
        <v>0</v>
      </c>
      <c r="L9977">
        <v>0</v>
      </c>
      <c r="M9977">
        <v>0</v>
      </c>
      <c r="N9977">
        <v>43</v>
      </c>
      <c r="O9977">
        <v>32</v>
      </c>
      <c r="P9977">
        <v>6</v>
      </c>
      <c r="Q9977">
        <v>5</v>
      </c>
    </row>
    <row r="9978" spans="1:17" x14ac:dyDescent="0.2">
      <c r="A9978" t="s">
        <v>27001</v>
      </c>
      <c r="B9978" t="s">
        <v>87</v>
      </c>
      <c r="C9978" t="s">
        <v>147</v>
      </c>
      <c r="D9978" t="s">
        <v>17029</v>
      </c>
      <c r="E9978" t="s">
        <v>81</v>
      </c>
      <c r="F9978" t="s">
        <v>4873</v>
      </c>
      <c r="G9978">
        <v>0</v>
      </c>
      <c r="H9978">
        <v>0</v>
      </c>
      <c r="I9978">
        <v>0</v>
      </c>
      <c r="J9978">
        <v>0</v>
      </c>
      <c r="K9978">
        <v>0</v>
      </c>
      <c r="L9978">
        <v>0</v>
      </c>
      <c r="M9978">
        <v>0</v>
      </c>
      <c r="N9978">
        <v>32</v>
      </c>
      <c r="O9978">
        <v>23</v>
      </c>
      <c r="P9978">
        <v>4</v>
      </c>
      <c r="Q9978">
        <v>5</v>
      </c>
    </row>
    <row r="9979" spans="1:17" x14ac:dyDescent="0.2">
      <c r="A9979" t="s">
        <v>27002</v>
      </c>
      <c r="B9979" t="s">
        <v>87</v>
      </c>
      <c r="C9979" t="s">
        <v>147</v>
      </c>
      <c r="D9979" t="s">
        <v>17029</v>
      </c>
      <c r="E9979" t="s">
        <v>81</v>
      </c>
      <c r="F9979" t="s">
        <v>17019</v>
      </c>
      <c r="G9979">
        <v>78</v>
      </c>
      <c r="H9979">
        <v>0</v>
      </c>
      <c r="I9979">
        <v>0</v>
      </c>
      <c r="J9979">
        <v>0</v>
      </c>
      <c r="K9979">
        <v>0</v>
      </c>
      <c r="L9979">
        <v>0</v>
      </c>
      <c r="M9979">
        <v>0</v>
      </c>
      <c r="N9979">
        <v>0</v>
      </c>
      <c r="O9979">
        <v>0</v>
      </c>
      <c r="P9979">
        <v>0</v>
      </c>
      <c r="Q9979">
        <v>0</v>
      </c>
    </row>
    <row r="9980" spans="1:17" x14ac:dyDescent="0.2">
      <c r="A9980" t="s">
        <v>27003</v>
      </c>
      <c r="B9980" t="s">
        <v>87</v>
      </c>
      <c r="C9980" t="s">
        <v>147</v>
      </c>
      <c r="D9980" t="s">
        <v>17025</v>
      </c>
      <c r="E9980" t="s">
        <v>79</v>
      </c>
      <c r="F9980" t="s">
        <v>17019</v>
      </c>
      <c r="G9980">
        <v>16</v>
      </c>
      <c r="H9980">
        <v>0</v>
      </c>
      <c r="I9980">
        <v>0</v>
      </c>
      <c r="J9980">
        <v>0</v>
      </c>
      <c r="K9980">
        <v>0</v>
      </c>
      <c r="L9980">
        <v>0</v>
      </c>
      <c r="M9980">
        <v>0</v>
      </c>
      <c r="N9980">
        <v>0</v>
      </c>
      <c r="O9980">
        <v>0</v>
      </c>
      <c r="P9980">
        <v>0</v>
      </c>
      <c r="Q9980">
        <v>0</v>
      </c>
    </row>
    <row r="9981" spans="1:17" x14ac:dyDescent="0.2">
      <c r="A9981" t="s">
        <v>27004</v>
      </c>
      <c r="B9981" t="s">
        <v>87</v>
      </c>
      <c r="C9981" t="s">
        <v>147</v>
      </c>
      <c r="D9981" t="s">
        <v>17025</v>
      </c>
      <c r="E9981" t="s">
        <v>81</v>
      </c>
      <c r="F9981" t="s">
        <v>17019</v>
      </c>
      <c r="G9981">
        <v>6</v>
      </c>
      <c r="H9981">
        <v>0</v>
      </c>
      <c r="I9981">
        <v>0</v>
      </c>
      <c r="J9981">
        <v>0</v>
      </c>
      <c r="K9981">
        <v>0</v>
      </c>
      <c r="L9981">
        <v>0</v>
      </c>
      <c r="M9981">
        <v>0</v>
      </c>
      <c r="N9981">
        <v>0</v>
      </c>
      <c r="O9981">
        <v>0</v>
      </c>
      <c r="P9981">
        <v>0</v>
      </c>
      <c r="Q9981">
        <v>0</v>
      </c>
    </row>
    <row r="9982" spans="1:17" x14ac:dyDescent="0.2">
      <c r="A9982" t="s">
        <v>27005</v>
      </c>
      <c r="B9982" t="s">
        <v>87</v>
      </c>
      <c r="C9982" t="s">
        <v>148</v>
      </c>
      <c r="D9982" t="s">
        <v>17029</v>
      </c>
      <c r="E9982" t="s">
        <v>79</v>
      </c>
      <c r="F9982" t="s">
        <v>4875</v>
      </c>
      <c r="G9982">
        <v>0</v>
      </c>
      <c r="H9982">
        <v>5</v>
      </c>
      <c r="I9982">
        <v>1</v>
      </c>
      <c r="J9982">
        <v>2</v>
      </c>
      <c r="K9982">
        <v>2</v>
      </c>
      <c r="L9982">
        <v>0</v>
      </c>
      <c r="M9982">
        <v>0</v>
      </c>
      <c r="N9982">
        <v>0</v>
      </c>
      <c r="O9982">
        <v>0</v>
      </c>
      <c r="P9982">
        <v>0</v>
      </c>
      <c r="Q9982">
        <v>0</v>
      </c>
    </row>
    <row r="9983" spans="1:17" x14ac:dyDescent="0.2">
      <c r="A9983" t="s">
        <v>27006</v>
      </c>
      <c r="B9983" t="s">
        <v>87</v>
      </c>
      <c r="C9983" t="s">
        <v>148</v>
      </c>
      <c r="D9983" t="s">
        <v>17029</v>
      </c>
      <c r="E9983" t="s">
        <v>79</v>
      </c>
      <c r="F9983" t="s">
        <v>4877</v>
      </c>
      <c r="G9983">
        <v>0</v>
      </c>
      <c r="H9983">
        <v>5</v>
      </c>
      <c r="I9983">
        <v>1</v>
      </c>
      <c r="J9983">
        <v>2</v>
      </c>
      <c r="K9983">
        <v>2</v>
      </c>
      <c r="L9983">
        <v>0</v>
      </c>
      <c r="M9983">
        <v>0</v>
      </c>
      <c r="N9983">
        <v>0</v>
      </c>
      <c r="O9983">
        <v>0</v>
      </c>
      <c r="P9983">
        <v>0</v>
      </c>
      <c r="Q9983">
        <v>0</v>
      </c>
    </row>
    <row r="9984" spans="1:17" x14ac:dyDescent="0.2">
      <c r="A9984" t="s">
        <v>27007</v>
      </c>
      <c r="B9984" t="s">
        <v>87</v>
      </c>
      <c r="C9984" t="s">
        <v>148</v>
      </c>
      <c r="D9984" t="s">
        <v>17029</v>
      </c>
      <c r="E9984" t="s">
        <v>79</v>
      </c>
      <c r="F9984" t="s">
        <v>4879</v>
      </c>
      <c r="G9984">
        <v>0</v>
      </c>
      <c r="H9984">
        <v>0</v>
      </c>
      <c r="I9984">
        <v>0</v>
      </c>
      <c r="J9984">
        <v>0</v>
      </c>
      <c r="K9984">
        <v>0</v>
      </c>
      <c r="L9984">
        <v>0</v>
      </c>
      <c r="M9984">
        <v>5</v>
      </c>
      <c r="N9984">
        <v>0</v>
      </c>
      <c r="O9984">
        <v>0</v>
      </c>
      <c r="P9984">
        <v>0</v>
      </c>
      <c r="Q9984">
        <v>0</v>
      </c>
    </row>
    <row r="9985" spans="1:17" x14ac:dyDescent="0.2">
      <c r="A9985" t="s">
        <v>27008</v>
      </c>
      <c r="B9985" t="s">
        <v>87</v>
      </c>
      <c r="C9985" t="s">
        <v>148</v>
      </c>
      <c r="D9985" t="s">
        <v>17029</v>
      </c>
      <c r="E9985" t="s">
        <v>79</v>
      </c>
      <c r="F9985" t="s">
        <v>4881</v>
      </c>
      <c r="G9985">
        <v>0</v>
      </c>
      <c r="H9985">
        <v>5</v>
      </c>
      <c r="I9985">
        <v>1</v>
      </c>
      <c r="J9985">
        <v>2</v>
      </c>
      <c r="K9985">
        <v>2</v>
      </c>
      <c r="L9985">
        <v>0</v>
      </c>
      <c r="M9985">
        <v>0</v>
      </c>
      <c r="N9985">
        <v>0</v>
      </c>
      <c r="O9985">
        <v>0</v>
      </c>
      <c r="P9985">
        <v>0</v>
      </c>
      <c r="Q9985">
        <v>0</v>
      </c>
    </row>
    <row r="9986" spans="1:17" x14ac:dyDescent="0.2">
      <c r="A9986" t="s">
        <v>27009</v>
      </c>
      <c r="B9986" t="s">
        <v>87</v>
      </c>
      <c r="C9986" t="s">
        <v>148</v>
      </c>
      <c r="D9986" t="s">
        <v>17029</v>
      </c>
      <c r="E9986" t="s">
        <v>79</v>
      </c>
      <c r="F9986" t="s">
        <v>4883</v>
      </c>
      <c r="G9986">
        <v>0</v>
      </c>
      <c r="H9986">
        <v>5</v>
      </c>
      <c r="I9986">
        <v>1</v>
      </c>
      <c r="J9986">
        <v>2</v>
      </c>
      <c r="K9986">
        <v>2</v>
      </c>
      <c r="L9986">
        <v>0</v>
      </c>
      <c r="M9986">
        <v>0</v>
      </c>
      <c r="N9986">
        <v>0</v>
      </c>
      <c r="O9986">
        <v>0</v>
      </c>
      <c r="P9986">
        <v>0</v>
      </c>
      <c r="Q9986">
        <v>0</v>
      </c>
    </row>
    <row r="9987" spans="1:17" x14ac:dyDescent="0.2">
      <c r="A9987" t="s">
        <v>27010</v>
      </c>
      <c r="B9987" t="s">
        <v>87</v>
      </c>
      <c r="C9987" t="s">
        <v>148</v>
      </c>
      <c r="D9987" t="s">
        <v>17029</v>
      </c>
      <c r="E9987" t="s">
        <v>79</v>
      </c>
      <c r="F9987" t="s">
        <v>4885</v>
      </c>
      <c r="G9987">
        <v>0</v>
      </c>
      <c r="H9987">
        <v>0</v>
      </c>
      <c r="I9987">
        <v>0</v>
      </c>
      <c r="J9987">
        <v>0</v>
      </c>
      <c r="K9987">
        <v>0</v>
      </c>
      <c r="L9987">
        <v>0</v>
      </c>
      <c r="M9987">
        <v>5</v>
      </c>
      <c r="N9987">
        <v>0</v>
      </c>
      <c r="O9987">
        <v>0</v>
      </c>
      <c r="P9987">
        <v>0</v>
      </c>
      <c r="Q9987">
        <v>0</v>
      </c>
    </row>
    <row r="9988" spans="1:17" x14ac:dyDescent="0.2">
      <c r="A9988" t="s">
        <v>27011</v>
      </c>
      <c r="B9988" t="s">
        <v>87</v>
      </c>
      <c r="C9988" t="s">
        <v>148</v>
      </c>
      <c r="D9988" t="s">
        <v>17029</v>
      </c>
      <c r="E9988" t="s">
        <v>79</v>
      </c>
      <c r="F9988" t="s">
        <v>4887</v>
      </c>
      <c r="G9988">
        <v>0</v>
      </c>
      <c r="H9988">
        <v>5</v>
      </c>
      <c r="I9988">
        <v>1</v>
      </c>
      <c r="J9988">
        <v>2</v>
      </c>
      <c r="K9988">
        <v>2</v>
      </c>
      <c r="L9988">
        <v>0</v>
      </c>
      <c r="M9988">
        <v>0</v>
      </c>
      <c r="N9988">
        <v>0</v>
      </c>
      <c r="O9988">
        <v>0</v>
      </c>
      <c r="P9988">
        <v>0</v>
      </c>
      <c r="Q9988">
        <v>0</v>
      </c>
    </row>
    <row r="9989" spans="1:17" x14ac:dyDescent="0.2">
      <c r="A9989" t="s">
        <v>27012</v>
      </c>
      <c r="B9989" t="s">
        <v>87</v>
      </c>
      <c r="C9989" t="s">
        <v>148</v>
      </c>
      <c r="D9989" t="s">
        <v>17029</v>
      </c>
      <c r="E9989" t="s">
        <v>79</v>
      </c>
      <c r="F9989" t="s">
        <v>4889</v>
      </c>
      <c r="G9989">
        <v>0</v>
      </c>
      <c r="H9989">
        <v>0</v>
      </c>
      <c r="I9989">
        <v>0</v>
      </c>
      <c r="J9989">
        <v>0</v>
      </c>
      <c r="K9989">
        <v>0</v>
      </c>
      <c r="L9989">
        <v>0</v>
      </c>
      <c r="M9989">
        <v>5</v>
      </c>
      <c r="N9989">
        <v>0</v>
      </c>
      <c r="O9989">
        <v>0</v>
      </c>
      <c r="P9989">
        <v>0</v>
      </c>
      <c r="Q9989">
        <v>0</v>
      </c>
    </row>
    <row r="9990" spans="1:17" x14ac:dyDescent="0.2">
      <c r="A9990" t="s">
        <v>27013</v>
      </c>
      <c r="B9990" t="s">
        <v>87</v>
      </c>
      <c r="C9990" t="s">
        <v>148</v>
      </c>
      <c r="D9990" t="s">
        <v>17029</v>
      </c>
      <c r="E9990" t="s">
        <v>79</v>
      </c>
      <c r="F9990" t="s">
        <v>4871</v>
      </c>
      <c r="G9990">
        <v>0</v>
      </c>
      <c r="H9990">
        <v>0</v>
      </c>
      <c r="I9990">
        <v>0</v>
      </c>
      <c r="J9990">
        <v>0</v>
      </c>
      <c r="K9990">
        <v>0</v>
      </c>
      <c r="L9990">
        <v>0</v>
      </c>
      <c r="M9990">
        <v>0</v>
      </c>
      <c r="N9990">
        <v>3</v>
      </c>
      <c r="O9990">
        <v>3</v>
      </c>
      <c r="P9990">
        <v>0</v>
      </c>
      <c r="Q9990">
        <v>0</v>
      </c>
    </row>
    <row r="9991" spans="1:17" x14ac:dyDescent="0.2">
      <c r="A9991" t="s">
        <v>27014</v>
      </c>
      <c r="B9991" t="s">
        <v>87</v>
      </c>
      <c r="C9991" t="s">
        <v>148</v>
      </c>
      <c r="D9991" t="s">
        <v>17029</v>
      </c>
      <c r="E9991" t="s">
        <v>79</v>
      </c>
      <c r="F9991" t="s">
        <v>4873</v>
      </c>
      <c r="G9991">
        <v>0</v>
      </c>
      <c r="H9991">
        <v>0</v>
      </c>
      <c r="I9991">
        <v>0</v>
      </c>
      <c r="J9991">
        <v>0</v>
      </c>
      <c r="K9991">
        <v>0</v>
      </c>
      <c r="L9991">
        <v>0</v>
      </c>
      <c r="M9991">
        <v>0</v>
      </c>
      <c r="N9991">
        <v>3</v>
      </c>
      <c r="O9991">
        <v>3</v>
      </c>
      <c r="P9991">
        <v>0</v>
      </c>
      <c r="Q9991">
        <v>0</v>
      </c>
    </row>
    <row r="9992" spans="1:17" x14ac:dyDescent="0.2">
      <c r="A9992" t="s">
        <v>27015</v>
      </c>
      <c r="B9992" t="s">
        <v>87</v>
      </c>
      <c r="C9992" t="s">
        <v>148</v>
      </c>
      <c r="D9992" t="s">
        <v>17029</v>
      </c>
      <c r="E9992" t="s">
        <v>79</v>
      </c>
      <c r="F9992" t="s">
        <v>17019</v>
      </c>
      <c r="G9992">
        <v>5</v>
      </c>
      <c r="H9992">
        <v>0</v>
      </c>
      <c r="I9992">
        <v>0</v>
      </c>
      <c r="J9992">
        <v>0</v>
      </c>
      <c r="K9992">
        <v>0</v>
      </c>
      <c r="L9992">
        <v>0</v>
      </c>
      <c r="M9992">
        <v>0</v>
      </c>
      <c r="N9992">
        <v>0</v>
      </c>
      <c r="O9992">
        <v>0</v>
      </c>
      <c r="P9992">
        <v>0</v>
      </c>
      <c r="Q9992">
        <v>0</v>
      </c>
    </row>
    <row r="9993" spans="1:17" x14ac:dyDescent="0.2">
      <c r="A9993" t="s">
        <v>27016</v>
      </c>
      <c r="B9993" t="s">
        <v>87</v>
      </c>
      <c r="C9993" t="s">
        <v>148</v>
      </c>
      <c r="D9993" t="s">
        <v>17029</v>
      </c>
      <c r="E9993" t="s">
        <v>81</v>
      </c>
      <c r="F9993" t="s">
        <v>4875</v>
      </c>
      <c r="G9993">
        <v>0</v>
      </c>
      <c r="H9993">
        <v>7</v>
      </c>
      <c r="I9993">
        <v>0</v>
      </c>
      <c r="J9993">
        <v>5</v>
      </c>
      <c r="K9993">
        <v>1</v>
      </c>
      <c r="L9993">
        <v>1</v>
      </c>
      <c r="M9993">
        <v>0</v>
      </c>
      <c r="N9993">
        <v>0</v>
      </c>
      <c r="O9993">
        <v>0</v>
      </c>
      <c r="P9993">
        <v>0</v>
      </c>
      <c r="Q9993">
        <v>0</v>
      </c>
    </row>
    <row r="9994" spans="1:17" x14ac:dyDescent="0.2">
      <c r="A9994" t="s">
        <v>27017</v>
      </c>
      <c r="B9994" t="s">
        <v>87</v>
      </c>
      <c r="C9994" t="s">
        <v>148</v>
      </c>
      <c r="D9994" t="s">
        <v>17029</v>
      </c>
      <c r="E9994" t="s">
        <v>81</v>
      </c>
      <c r="F9994" t="s">
        <v>4877</v>
      </c>
      <c r="G9994">
        <v>0</v>
      </c>
      <c r="H9994">
        <v>7</v>
      </c>
      <c r="I9994">
        <v>0</v>
      </c>
      <c r="J9994">
        <v>4</v>
      </c>
      <c r="K9994">
        <v>1</v>
      </c>
      <c r="L9994">
        <v>2</v>
      </c>
      <c r="M9994">
        <v>0</v>
      </c>
      <c r="N9994">
        <v>0</v>
      </c>
      <c r="O9994">
        <v>0</v>
      </c>
      <c r="P9994">
        <v>0</v>
      </c>
      <c r="Q9994">
        <v>0</v>
      </c>
    </row>
    <row r="9995" spans="1:17" x14ac:dyDescent="0.2">
      <c r="A9995" t="s">
        <v>27018</v>
      </c>
      <c r="B9995" t="s">
        <v>87</v>
      </c>
      <c r="C9995" t="s">
        <v>148</v>
      </c>
      <c r="D9995" t="s">
        <v>17029</v>
      </c>
      <c r="E9995" t="s">
        <v>81</v>
      </c>
      <c r="F9995" t="s">
        <v>4879</v>
      </c>
      <c r="G9995">
        <v>0</v>
      </c>
      <c r="H9995">
        <v>0</v>
      </c>
      <c r="I9995">
        <v>0</v>
      </c>
      <c r="J9995">
        <v>0</v>
      </c>
      <c r="K9995">
        <v>0</v>
      </c>
      <c r="L9995">
        <v>0</v>
      </c>
      <c r="M9995">
        <v>7</v>
      </c>
      <c r="N9995">
        <v>0</v>
      </c>
      <c r="O9995">
        <v>0</v>
      </c>
      <c r="P9995">
        <v>0</v>
      </c>
      <c r="Q9995">
        <v>0</v>
      </c>
    </row>
    <row r="9996" spans="1:17" x14ac:dyDescent="0.2">
      <c r="A9996" t="s">
        <v>27019</v>
      </c>
      <c r="B9996" t="s">
        <v>87</v>
      </c>
      <c r="C9996" t="s">
        <v>148</v>
      </c>
      <c r="D9996" t="s">
        <v>17029</v>
      </c>
      <c r="E9996" t="s">
        <v>81</v>
      </c>
      <c r="F9996" t="s">
        <v>4881</v>
      </c>
      <c r="G9996">
        <v>0</v>
      </c>
      <c r="H9996">
        <v>7</v>
      </c>
      <c r="I9996">
        <v>0</v>
      </c>
      <c r="J9996">
        <v>4</v>
      </c>
      <c r="K9996">
        <v>1</v>
      </c>
      <c r="L9996">
        <v>2</v>
      </c>
      <c r="M9996">
        <v>0</v>
      </c>
      <c r="N9996">
        <v>0</v>
      </c>
      <c r="O9996">
        <v>0</v>
      </c>
      <c r="P9996">
        <v>0</v>
      </c>
      <c r="Q9996">
        <v>0</v>
      </c>
    </row>
    <row r="9997" spans="1:17" x14ac:dyDescent="0.2">
      <c r="A9997" t="s">
        <v>27020</v>
      </c>
      <c r="B9997" t="s">
        <v>87</v>
      </c>
      <c r="C9997" t="s">
        <v>148</v>
      </c>
      <c r="D9997" t="s">
        <v>17029</v>
      </c>
      <c r="E9997" t="s">
        <v>81</v>
      </c>
      <c r="F9997" t="s">
        <v>4883</v>
      </c>
      <c r="G9997">
        <v>0</v>
      </c>
      <c r="H9997">
        <v>7</v>
      </c>
      <c r="I9997">
        <v>0</v>
      </c>
      <c r="J9997">
        <v>4</v>
      </c>
      <c r="K9997">
        <v>1</v>
      </c>
      <c r="L9997">
        <v>2</v>
      </c>
      <c r="M9997">
        <v>0</v>
      </c>
      <c r="N9997">
        <v>0</v>
      </c>
      <c r="O9997">
        <v>0</v>
      </c>
      <c r="P9997">
        <v>0</v>
      </c>
      <c r="Q9997">
        <v>0</v>
      </c>
    </row>
    <row r="9998" spans="1:17" x14ac:dyDescent="0.2">
      <c r="A9998" t="s">
        <v>27021</v>
      </c>
      <c r="B9998" t="s">
        <v>87</v>
      </c>
      <c r="C9998" t="s">
        <v>148</v>
      </c>
      <c r="D9998" t="s">
        <v>17029</v>
      </c>
      <c r="E9998" t="s">
        <v>81</v>
      </c>
      <c r="F9998" t="s">
        <v>4885</v>
      </c>
      <c r="G9998">
        <v>0</v>
      </c>
      <c r="H9998">
        <v>0</v>
      </c>
      <c r="I9998">
        <v>0</v>
      </c>
      <c r="J9998">
        <v>0</v>
      </c>
      <c r="K9998">
        <v>0</v>
      </c>
      <c r="L9998">
        <v>0</v>
      </c>
      <c r="M9998">
        <v>7</v>
      </c>
      <c r="N9998">
        <v>0</v>
      </c>
      <c r="O9998">
        <v>0</v>
      </c>
      <c r="P9998">
        <v>0</v>
      </c>
      <c r="Q9998">
        <v>0</v>
      </c>
    </row>
    <row r="9999" spans="1:17" x14ac:dyDescent="0.2">
      <c r="A9999" t="s">
        <v>27022</v>
      </c>
      <c r="B9999" t="s">
        <v>87</v>
      </c>
      <c r="C9999" t="s">
        <v>148</v>
      </c>
      <c r="D9999" t="s">
        <v>17029</v>
      </c>
      <c r="E9999" t="s">
        <v>81</v>
      </c>
      <c r="F9999" t="s">
        <v>4887</v>
      </c>
      <c r="G9999">
        <v>0</v>
      </c>
      <c r="H9999">
        <v>7</v>
      </c>
      <c r="I9999">
        <v>0</v>
      </c>
      <c r="J9999">
        <v>4</v>
      </c>
      <c r="K9999">
        <v>1</v>
      </c>
      <c r="L9999">
        <v>2</v>
      </c>
      <c r="M9999">
        <v>0</v>
      </c>
      <c r="N9999">
        <v>0</v>
      </c>
      <c r="O9999">
        <v>0</v>
      </c>
      <c r="P9999">
        <v>0</v>
      </c>
      <c r="Q9999">
        <v>0</v>
      </c>
    </row>
    <row r="10000" spans="1:17" x14ac:dyDescent="0.2">
      <c r="A10000" t="s">
        <v>27023</v>
      </c>
      <c r="B10000" t="s">
        <v>87</v>
      </c>
      <c r="C10000" t="s">
        <v>148</v>
      </c>
      <c r="D10000" t="s">
        <v>17029</v>
      </c>
      <c r="E10000" t="s">
        <v>81</v>
      </c>
      <c r="F10000" t="s">
        <v>4889</v>
      </c>
      <c r="G10000">
        <v>0</v>
      </c>
      <c r="H10000">
        <v>0</v>
      </c>
      <c r="I10000">
        <v>0</v>
      </c>
      <c r="J10000">
        <v>0</v>
      </c>
      <c r="K10000">
        <v>0</v>
      </c>
      <c r="L10000">
        <v>0</v>
      </c>
      <c r="M10000">
        <v>7</v>
      </c>
      <c r="N10000">
        <v>0</v>
      </c>
      <c r="O10000">
        <v>0</v>
      </c>
      <c r="P10000">
        <v>0</v>
      </c>
      <c r="Q10000">
        <v>0</v>
      </c>
    </row>
    <row r="10001" spans="1:17" x14ac:dyDescent="0.2">
      <c r="A10001" t="s">
        <v>27024</v>
      </c>
      <c r="B10001" t="s">
        <v>87</v>
      </c>
      <c r="C10001" t="s">
        <v>148</v>
      </c>
      <c r="D10001" t="s">
        <v>17029</v>
      </c>
      <c r="E10001" t="s">
        <v>81</v>
      </c>
      <c r="F10001" t="s">
        <v>4871</v>
      </c>
      <c r="G10001">
        <v>0</v>
      </c>
      <c r="H10001">
        <v>0</v>
      </c>
      <c r="I10001">
        <v>0</v>
      </c>
      <c r="J10001">
        <v>0</v>
      </c>
      <c r="K10001">
        <v>0</v>
      </c>
      <c r="L10001">
        <v>0</v>
      </c>
      <c r="M10001">
        <v>0</v>
      </c>
      <c r="N10001">
        <v>5</v>
      </c>
      <c r="O10001">
        <v>3</v>
      </c>
      <c r="P10001">
        <v>2</v>
      </c>
      <c r="Q10001">
        <v>0</v>
      </c>
    </row>
    <row r="10002" spans="1:17" x14ac:dyDescent="0.2">
      <c r="A10002" t="s">
        <v>27025</v>
      </c>
      <c r="B10002" t="s">
        <v>87</v>
      </c>
      <c r="C10002" t="s">
        <v>148</v>
      </c>
      <c r="D10002" t="s">
        <v>17029</v>
      </c>
      <c r="E10002" t="s">
        <v>81</v>
      </c>
      <c r="F10002" t="s">
        <v>4873</v>
      </c>
      <c r="G10002">
        <v>0</v>
      </c>
      <c r="H10002">
        <v>0</v>
      </c>
      <c r="I10002">
        <v>0</v>
      </c>
      <c r="J10002">
        <v>0</v>
      </c>
      <c r="K10002">
        <v>0</v>
      </c>
      <c r="L10002">
        <v>0</v>
      </c>
      <c r="M10002">
        <v>0</v>
      </c>
      <c r="N10002">
        <v>5</v>
      </c>
      <c r="O10002">
        <v>3</v>
      </c>
      <c r="P10002">
        <v>2</v>
      </c>
      <c r="Q10002">
        <v>0</v>
      </c>
    </row>
    <row r="10003" spans="1:17" x14ac:dyDescent="0.2">
      <c r="A10003" t="s">
        <v>27026</v>
      </c>
      <c r="B10003" t="s">
        <v>87</v>
      </c>
      <c r="C10003" t="s">
        <v>148</v>
      </c>
      <c r="D10003" t="s">
        <v>17029</v>
      </c>
      <c r="E10003" t="s">
        <v>81</v>
      </c>
      <c r="F10003" t="s">
        <v>17019</v>
      </c>
      <c r="G10003">
        <v>7</v>
      </c>
      <c r="H10003">
        <v>0</v>
      </c>
      <c r="I10003">
        <v>0</v>
      </c>
      <c r="J10003">
        <v>0</v>
      </c>
      <c r="K10003">
        <v>0</v>
      </c>
      <c r="L10003">
        <v>0</v>
      </c>
      <c r="M10003">
        <v>0</v>
      </c>
      <c r="N10003">
        <v>0</v>
      </c>
      <c r="O10003">
        <v>0</v>
      </c>
      <c r="P10003">
        <v>0</v>
      </c>
      <c r="Q10003">
        <v>0</v>
      </c>
    </row>
    <row r="10004" spans="1:17" x14ac:dyDescent="0.2">
      <c r="A10004" t="s">
        <v>27027</v>
      </c>
      <c r="B10004" t="s">
        <v>87</v>
      </c>
      <c r="C10004" t="s">
        <v>148</v>
      </c>
      <c r="D10004" t="s">
        <v>17025</v>
      </c>
      <c r="E10004" t="s">
        <v>79</v>
      </c>
      <c r="F10004" t="s">
        <v>17019</v>
      </c>
      <c r="G10004">
        <v>2</v>
      </c>
      <c r="H10004">
        <v>0</v>
      </c>
      <c r="I10004">
        <v>0</v>
      </c>
      <c r="J10004">
        <v>0</v>
      </c>
      <c r="K10004">
        <v>0</v>
      </c>
      <c r="L10004">
        <v>0</v>
      </c>
      <c r="M10004">
        <v>0</v>
      </c>
      <c r="N10004">
        <v>0</v>
      </c>
      <c r="O10004">
        <v>0</v>
      </c>
      <c r="P10004">
        <v>0</v>
      </c>
      <c r="Q10004">
        <v>0</v>
      </c>
    </row>
    <row r="10005" spans="1:17" x14ac:dyDescent="0.2">
      <c r="A10005" t="s">
        <v>27028</v>
      </c>
      <c r="B10005" t="s">
        <v>87</v>
      </c>
      <c r="C10005" t="s">
        <v>148</v>
      </c>
      <c r="D10005" t="s">
        <v>17025</v>
      </c>
      <c r="E10005" t="s">
        <v>81</v>
      </c>
      <c r="F10005" t="s">
        <v>17019</v>
      </c>
      <c r="G10005">
        <v>3</v>
      </c>
      <c r="H10005">
        <v>0</v>
      </c>
      <c r="I10005">
        <v>0</v>
      </c>
      <c r="J10005">
        <v>0</v>
      </c>
      <c r="K10005">
        <v>0</v>
      </c>
      <c r="L10005">
        <v>0</v>
      </c>
      <c r="M10005">
        <v>0</v>
      </c>
      <c r="N10005">
        <v>0</v>
      </c>
      <c r="O10005">
        <v>0</v>
      </c>
      <c r="P10005">
        <v>0</v>
      </c>
      <c r="Q10005">
        <v>0</v>
      </c>
    </row>
    <row r="10006" spans="1:17" x14ac:dyDescent="0.2">
      <c r="A10006" t="s">
        <v>27029</v>
      </c>
      <c r="B10006" t="s">
        <v>87</v>
      </c>
      <c r="C10006" t="s">
        <v>149</v>
      </c>
      <c r="D10006" t="s">
        <v>17027</v>
      </c>
      <c r="E10006" t="s">
        <v>81</v>
      </c>
      <c r="F10006" t="s">
        <v>17019</v>
      </c>
      <c r="G10006">
        <v>1</v>
      </c>
      <c r="H10006">
        <v>0</v>
      </c>
      <c r="I10006">
        <v>0</v>
      </c>
      <c r="J10006">
        <v>0</v>
      </c>
      <c r="K10006">
        <v>0</v>
      </c>
      <c r="L10006">
        <v>0</v>
      </c>
      <c r="M10006">
        <v>0</v>
      </c>
      <c r="N10006">
        <v>0</v>
      </c>
      <c r="O10006">
        <v>0</v>
      </c>
      <c r="P10006">
        <v>0</v>
      </c>
      <c r="Q10006">
        <v>0</v>
      </c>
    </row>
    <row r="10007" spans="1:17" x14ac:dyDescent="0.2">
      <c r="A10007" t="s">
        <v>27030</v>
      </c>
      <c r="B10007" t="s">
        <v>87</v>
      </c>
      <c r="C10007" t="s">
        <v>149</v>
      </c>
      <c r="D10007" t="s">
        <v>17029</v>
      </c>
      <c r="E10007" t="s">
        <v>79</v>
      </c>
      <c r="F10007" t="s">
        <v>4875</v>
      </c>
      <c r="G10007">
        <v>0</v>
      </c>
      <c r="H10007">
        <v>35</v>
      </c>
      <c r="I10007">
        <v>5</v>
      </c>
      <c r="J10007">
        <v>23</v>
      </c>
      <c r="K10007">
        <v>5</v>
      </c>
      <c r="L10007">
        <v>2</v>
      </c>
      <c r="M10007">
        <v>0</v>
      </c>
      <c r="N10007">
        <v>0</v>
      </c>
      <c r="O10007">
        <v>0</v>
      </c>
      <c r="P10007">
        <v>0</v>
      </c>
      <c r="Q10007">
        <v>0</v>
      </c>
    </row>
    <row r="10008" spans="1:17" x14ac:dyDescent="0.2">
      <c r="A10008" t="s">
        <v>27031</v>
      </c>
      <c r="B10008" t="s">
        <v>87</v>
      </c>
      <c r="C10008" t="s">
        <v>149</v>
      </c>
      <c r="D10008" t="s">
        <v>17029</v>
      </c>
      <c r="E10008" t="s">
        <v>79</v>
      </c>
      <c r="F10008" t="s">
        <v>4877</v>
      </c>
      <c r="G10008">
        <v>0</v>
      </c>
      <c r="H10008">
        <v>35</v>
      </c>
      <c r="I10008">
        <v>2</v>
      </c>
      <c r="J10008">
        <v>22</v>
      </c>
      <c r="K10008">
        <v>3</v>
      </c>
      <c r="L10008">
        <v>8</v>
      </c>
      <c r="M10008">
        <v>0</v>
      </c>
      <c r="N10008">
        <v>0</v>
      </c>
      <c r="O10008">
        <v>0</v>
      </c>
      <c r="P10008">
        <v>0</v>
      </c>
      <c r="Q10008">
        <v>0</v>
      </c>
    </row>
    <row r="10009" spans="1:17" x14ac:dyDescent="0.2">
      <c r="A10009" t="s">
        <v>27032</v>
      </c>
      <c r="B10009" t="s">
        <v>87</v>
      </c>
      <c r="C10009" t="s">
        <v>149</v>
      </c>
      <c r="D10009" t="s">
        <v>17029</v>
      </c>
      <c r="E10009" t="s">
        <v>79</v>
      </c>
      <c r="F10009" t="s">
        <v>4879</v>
      </c>
      <c r="G10009">
        <v>0</v>
      </c>
      <c r="H10009">
        <v>0</v>
      </c>
      <c r="I10009">
        <v>0</v>
      </c>
      <c r="J10009">
        <v>0</v>
      </c>
      <c r="K10009">
        <v>0</v>
      </c>
      <c r="L10009">
        <v>0</v>
      </c>
      <c r="M10009">
        <v>35</v>
      </c>
      <c r="N10009">
        <v>0</v>
      </c>
      <c r="O10009">
        <v>0</v>
      </c>
      <c r="P10009">
        <v>0</v>
      </c>
      <c r="Q10009">
        <v>0</v>
      </c>
    </row>
    <row r="10010" spans="1:17" x14ac:dyDescent="0.2">
      <c r="A10010" t="s">
        <v>27033</v>
      </c>
      <c r="B10010" t="s">
        <v>87</v>
      </c>
      <c r="C10010" t="s">
        <v>149</v>
      </c>
      <c r="D10010" t="s">
        <v>17029</v>
      </c>
      <c r="E10010" t="s">
        <v>79</v>
      </c>
      <c r="F10010" t="s">
        <v>4881</v>
      </c>
      <c r="G10010">
        <v>0</v>
      </c>
      <c r="H10010">
        <v>35</v>
      </c>
      <c r="I10010">
        <v>2</v>
      </c>
      <c r="J10010">
        <v>22</v>
      </c>
      <c r="K10010">
        <v>3</v>
      </c>
      <c r="L10010">
        <v>8</v>
      </c>
      <c r="M10010">
        <v>0</v>
      </c>
      <c r="N10010">
        <v>0</v>
      </c>
      <c r="O10010">
        <v>0</v>
      </c>
      <c r="P10010">
        <v>0</v>
      </c>
      <c r="Q10010">
        <v>0</v>
      </c>
    </row>
    <row r="10011" spans="1:17" x14ac:dyDescent="0.2">
      <c r="A10011" t="s">
        <v>27034</v>
      </c>
      <c r="B10011" t="s">
        <v>87</v>
      </c>
      <c r="C10011" t="s">
        <v>149</v>
      </c>
      <c r="D10011" t="s">
        <v>17029</v>
      </c>
      <c r="E10011" t="s">
        <v>79</v>
      </c>
      <c r="F10011" t="s">
        <v>4883</v>
      </c>
      <c r="G10011">
        <v>0</v>
      </c>
      <c r="H10011">
        <v>35</v>
      </c>
      <c r="I10011">
        <v>6</v>
      </c>
      <c r="J10011">
        <v>18</v>
      </c>
      <c r="K10011">
        <v>3</v>
      </c>
      <c r="L10011">
        <v>8</v>
      </c>
      <c r="M10011">
        <v>0</v>
      </c>
      <c r="N10011">
        <v>0</v>
      </c>
      <c r="O10011">
        <v>0</v>
      </c>
      <c r="P10011">
        <v>0</v>
      </c>
      <c r="Q10011">
        <v>0</v>
      </c>
    </row>
    <row r="10012" spans="1:17" x14ac:dyDescent="0.2">
      <c r="A10012" t="s">
        <v>27035</v>
      </c>
      <c r="B10012" t="s">
        <v>87</v>
      </c>
      <c r="C10012" t="s">
        <v>149</v>
      </c>
      <c r="D10012" t="s">
        <v>17029</v>
      </c>
      <c r="E10012" t="s">
        <v>79</v>
      </c>
      <c r="F10012" t="s">
        <v>4885</v>
      </c>
      <c r="G10012">
        <v>0</v>
      </c>
      <c r="H10012">
        <v>0</v>
      </c>
      <c r="I10012">
        <v>0</v>
      </c>
      <c r="J10012">
        <v>0</v>
      </c>
      <c r="K10012">
        <v>0</v>
      </c>
      <c r="L10012">
        <v>0</v>
      </c>
      <c r="M10012">
        <v>35</v>
      </c>
      <c r="N10012">
        <v>0</v>
      </c>
      <c r="O10012">
        <v>0</v>
      </c>
      <c r="P10012">
        <v>0</v>
      </c>
      <c r="Q10012">
        <v>0</v>
      </c>
    </row>
    <row r="10013" spans="1:17" x14ac:dyDescent="0.2">
      <c r="A10013" t="s">
        <v>27036</v>
      </c>
      <c r="B10013" t="s">
        <v>87</v>
      </c>
      <c r="C10013" t="s">
        <v>149</v>
      </c>
      <c r="D10013" t="s">
        <v>17029</v>
      </c>
      <c r="E10013" t="s">
        <v>79</v>
      </c>
      <c r="F10013" t="s">
        <v>4887</v>
      </c>
      <c r="G10013">
        <v>0</v>
      </c>
      <c r="H10013">
        <v>35</v>
      </c>
      <c r="I10013">
        <v>2</v>
      </c>
      <c r="J10013">
        <v>26</v>
      </c>
      <c r="K10013">
        <v>6</v>
      </c>
      <c r="L10013">
        <v>1</v>
      </c>
      <c r="M10013">
        <v>0</v>
      </c>
      <c r="N10013">
        <v>0</v>
      </c>
      <c r="O10013">
        <v>0</v>
      </c>
      <c r="P10013">
        <v>0</v>
      </c>
      <c r="Q10013">
        <v>0</v>
      </c>
    </row>
    <row r="10014" spans="1:17" x14ac:dyDescent="0.2">
      <c r="A10014" t="s">
        <v>27037</v>
      </c>
      <c r="B10014" t="s">
        <v>87</v>
      </c>
      <c r="C10014" t="s">
        <v>149</v>
      </c>
      <c r="D10014" t="s">
        <v>17029</v>
      </c>
      <c r="E10014" t="s">
        <v>79</v>
      </c>
      <c r="F10014" t="s">
        <v>4889</v>
      </c>
      <c r="G10014">
        <v>0</v>
      </c>
      <c r="H10014">
        <v>0</v>
      </c>
      <c r="I10014">
        <v>0</v>
      </c>
      <c r="J10014">
        <v>0</v>
      </c>
      <c r="K10014">
        <v>0</v>
      </c>
      <c r="L10014">
        <v>0</v>
      </c>
      <c r="M10014">
        <v>35</v>
      </c>
      <c r="N10014">
        <v>0</v>
      </c>
      <c r="O10014">
        <v>0</v>
      </c>
      <c r="P10014">
        <v>0</v>
      </c>
      <c r="Q10014">
        <v>0</v>
      </c>
    </row>
    <row r="10015" spans="1:17" x14ac:dyDescent="0.2">
      <c r="A10015" t="s">
        <v>27038</v>
      </c>
      <c r="B10015" t="s">
        <v>87</v>
      </c>
      <c r="C10015" t="s">
        <v>149</v>
      </c>
      <c r="D10015" t="s">
        <v>17029</v>
      </c>
      <c r="E10015" t="s">
        <v>79</v>
      </c>
      <c r="F10015" t="s">
        <v>4871</v>
      </c>
      <c r="G10015">
        <v>0</v>
      </c>
      <c r="H10015">
        <v>0</v>
      </c>
      <c r="I10015">
        <v>0</v>
      </c>
      <c r="J10015">
        <v>0</v>
      </c>
      <c r="K10015">
        <v>0</v>
      </c>
      <c r="L10015">
        <v>0</v>
      </c>
      <c r="M10015">
        <v>0</v>
      </c>
      <c r="N10015">
        <v>21</v>
      </c>
      <c r="O10015">
        <v>16</v>
      </c>
      <c r="P10015">
        <v>2</v>
      </c>
      <c r="Q10015">
        <v>3</v>
      </c>
    </row>
    <row r="10016" spans="1:17" x14ac:dyDescent="0.2">
      <c r="A10016" t="s">
        <v>27039</v>
      </c>
      <c r="B10016" t="s">
        <v>87</v>
      </c>
      <c r="C10016" t="s">
        <v>149</v>
      </c>
      <c r="D10016" t="s">
        <v>17029</v>
      </c>
      <c r="E10016" t="s">
        <v>79</v>
      </c>
      <c r="F10016" t="s">
        <v>4873</v>
      </c>
      <c r="G10016">
        <v>0</v>
      </c>
      <c r="H10016">
        <v>0</v>
      </c>
      <c r="I10016">
        <v>0</v>
      </c>
      <c r="J10016">
        <v>0</v>
      </c>
      <c r="K10016">
        <v>0</v>
      </c>
      <c r="L10016">
        <v>0</v>
      </c>
      <c r="M10016">
        <v>0</v>
      </c>
      <c r="N10016">
        <v>13</v>
      </c>
      <c r="O10016">
        <v>10</v>
      </c>
      <c r="P10016">
        <v>1</v>
      </c>
      <c r="Q10016">
        <v>2</v>
      </c>
    </row>
    <row r="10017" spans="1:17" x14ac:dyDescent="0.2">
      <c r="A10017" t="s">
        <v>27040</v>
      </c>
      <c r="B10017" t="s">
        <v>87</v>
      </c>
      <c r="C10017" t="s">
        <v>149</v>
      </c>
      <c r="D10017" t="s">
        <v>17029</v>
      </c>
      <c r="E10017" t="s">
        <v>79</v>
      </c>
      <c r="F10017" t="s">
        <v>17019</v>
      </c>
      <c r="G10017">
        <v>35</v>
      </c>
      <c r="H10017">
        <v>0</v>
      </c>
      <c r="I10017">
        <v>0</v>
      </c>
      <c r="J10017">
        <v>0</v>
      </c>
      <c r="K10017">
        <v>0</v>
      </c>
      <c r="L10017">
        <v>0</v>
      </c>
      <c r="M10017">
        <v>0</v>
      </c>
      <c r="N10017">
        <v>0</v>
      </c>
      <c r="O10017">
        <v>0</v>
      </c>
      <c r="P10017">
        <v>0</v>
      </c>
      <c r="Q10017">
        <v>0</v>
      </c>
    </row>
    <row r="10018" spans="1:17" x14ac:dyDescent="0.2">
      <c r="A10018" t="s">
        <v>27041</v>
      </c>
      <c r="B10018" t="s">
        <v>87</v>
      </c>
      <c r="C10018" t="s">
        <v>149</v>
      </c>
      <c r="D10018" t="s">
        <v>17029</v>
      </c>
      <c r="E10018" t="s">
        <v>81</v>
      </c>
      <c r="F10018" t="s">
        <v>4875</v>
      </c>
      <c r="G10018">
        <v>0</v>
      </c>
      <c r="H10018">
        <v>30</v>
      </c>
      <c r="I10018">
        <v>2</v>
      </c>
      <c r="J10018">
        <v>25</v>
      </c>
      <c r="K10018">
        <v>2</v>
      </c>
      <c r="L10018">
        <v>1</v>
      </c>
      <c r="M10018">
        <v>0</v>
      </c>
      <c r="N10018">
        <v>0</v>
      </c>
      <c r="O10018">
        <v>0</v>
      </c>
      <c r="P10018">
        <v>0</v>
      </c>
      <c r="Q10018">
        <v>0</v>
      </c>
    </row>
    <row r="10019" spans="1:17" x14ac:dyDescent="0.2">
      <c r="A10019" t="s">
        <v>27042</v>
      </c>
      <c r="B10019" t="s">
        <v>87</v>
      </c>
      <c r="C10019" t="s">
        <v>149</v>
      </c>
      <c r="D10019" t="s">
        <v>17029</v>
      </c>
      <c r="E10019" t="s">
        <v>81</v>
      </c>
      <c r="F10019" t="s">
        <v>4877</v>
      </c>
      <c r="G10019">
        <v>0</v>
      </c>
      <c r="H10019">
        <v>30</v>
      </c>
      <c r="I10019">
        <v>1</v>
      </c>
      <c r="J10019">
        <v>23</v>
      </c>
      <c r="K10019">
        <v>3</v>
      </c>
      <c r="L10019">
        <v>3</v>
      </c>
      <c r="M10019">
        <v>0</v>
      </c>
      <c r="N10019">
        <v>0</v>
      </c>
      <c r="O10019">
        <v>0</v>
      </c>
      <c r="P10019">
        <v>0</v>
      </c>
      <c r="Q10019">
        <v>0</v>
      </c>
    </row>
    <row r="10020" spans="1:17" x14ac:dyDescent="0.2">
      <c r="A10020" t="s">
        <v>27043</v>
      </c>
      <c r="B10020" t="s">
        <v>87</v>
      </c>
      <c r="C10020" t="s">
        <v>149</v>
      </c>
      <c r="D10020" t="s">
        <v>17029</v>
      </c>
      <c r="E10020" t="s">
        <v>81</v>
      </c>
      <c r="F10020" t="s">
        <v>4879</v>
      </c>
      <c r="G10020">
        <v>0</v>
      </c>
      <c r="H10020">
        <v>0</v>
      </c>
      <c r="I10020">
        <v>0</v>
      </c>
      <c r="J10020">
        <v>0</v>
      </c>
      <c r="K10020">
        <v>0</v>
      </c>
      <c r="L10020">
        <v>0</v>
      </c>
      <c r="M10020">
        <v>30</v>
      </c>
      <c r="N10020">
        <v>0</v>
      </c>
      <c r="O10020">
        <v>0</v>
      </c>
      <c r="P10020">
        <v>0</v>
      </c>
      <c r="Q10020">
        <v>0</v>
      </c>
    </row>
    <row r="10021" spans="1:17" x14ac:dyDescent="0.2">
      <c r="A10021" t="s">
        <v>27044</v>
      </c>
      <c r="B10021" t="s">
        <v>87</v>
      </c>
      <c r="C10021" t="s">
        <v>149</v>
      </c>
      <c r="D10021" t="s">
        <v>17029</v>
      </c>
      <c r="E10021" t="s">
        <v>81</v>
      </c>
      <c r="F10021" t="s">
        <v>4881</v>
      </c>
      <c r="G10021">
        <v>0</v>
      </c>
      <c r="H10021">
        <v>30</v>
      </c>
      <c r="I10021">
        <v>1</v>
      </c>
      <c r="J10021">
        <v>23</v>
      </c>
      <c r="K10021">
        <v>3</v>
      </c>
      <c r="L10021">
        <v>3</v>
      </c>
      <c r="M10021">
        <v>0</v>
      </c>
      <c r="N10021">
        <v>0</v>
      </c>
      <c r="O10021">
        <v>0</v>
      </c>
      <c r="P10021">
        <v>0</v>
      </c>
      <c r="Q10021">
        <v>0</v>
      </c>
    </row>
    <row r="10022" spans="1:17" x14ac:dyDescent="0.2">
      <c r="A10022" t="s">
        <v>27045</v>
      </c>
      <c r="B10022" t="s">
        <v>87</v>
      </c>
      <c r="C10022" t="s">
        <v>149</v>
      </c>
      <c r="D10022" t="s">
        <v>17029</v>
      </c>
      <c r="E10022" t="s">
        <v>81</v>
      </c>
      <c r="F10022" t="s">
        <v>4883</v>
      </c>
      <c r="G10022">
        <v>0</v>
      </c>
      <c r="H10022">
        <v>30</v>
      </c>
      <c r="I10022">
        <v>1</v>
      </c>
      <c r="J10022">
        <v>24</v>
      </c>
      <c r="K10022">
        <v>2</v>
      </c>
      <c r="L10022">
        <v>3</v>
      </c>
      <c r="M10022">
        <v>0</v>
      </c>
      <c r="N10022">
        <v>0</v>
      </c>
      <c r="O10022">
        <v>0</v>
      </c>
      <c r="P10022">
        <v>0</v>
      </c>
      <c r="Q10022">
        <v>0</v>
      </c>
    </row>
    <row r="10023" spans="1:17" x14ac:dyDescent="0.2">
      <c r="A10023" t="s">
        <v>27046</v>
      </c>
      <c r="B10023" t="s">
        <v>87</v>
      </c>
      <c r="C10023" t="s">
        <v>149</v>
      </c>
      <c r="D10023" t="s">
        <v>17029</v>
      </c>
      <c r="E10023" t="s">
        <v>81</v>
      </c>
      <c r="F10023" t="s">
        <v>4885</v>
      </c>
      <c r="G10023">
        <v>0</v>
      </c>
      <c r="H10023">
        <v>0</v>
      </c>
      <c r="I10023">
        <v>0</v>
      </c>
      <c r="J10023">
        <v>0</v>
      </c>
      <c r="K10023">
        <v>0</v>
      </c>
      <c r="L10023">
        <v>0</v>
      </c>
      <c r="M10023">
        <v>30</v>
      </c>
      <c r="N10023">
        <v>0</v>
      </c>
      <c r="O10023">
        <v>0</v>
      </c>
      <c r="P10023">
        <v>0</v>
      </c>
      <c r="Q10023">
        <v>0</v>
      </c>
    </row>
    <row r="10024" spans="1:17" x14ac:dyDescent="0.2">
      <c r="A10024" t="s">
        <v>27047</v>
      </c>
      <c r="B10024" t="s">
        <v>87</v>
      </c>
      <c r="C10024" t="s">
        <v>149</v>
      </c>
      <c r="D10024" t="s">
        <v>17029</v>
      </c>
      <c r="E10024" t="s">
        <v>81</v>
      </c>
      <c r="F10024" t="s">
        <v>4887</v>
      </c>
      <c r="G10024">
        <v>0</v>
      </c>
      <c r="H10024">
        <v>30</v>
      </c>
      <c r="I10024">
        <v>1</v>
      </c>
      <c r="J10024">
        <v>26</v>
      </c>
      <c r="K10024">
        <v>2</v>
      </c>
      <c r="L10024">
        <v>1</v>
      </c>
      <c r="M10024">
        <v>0</v>
      </c>
      <c r="N10024">
        <v>0</v>
      </c>
      <c r="O10024">
        <v>0</v>
      </c>
      <c r="P10024">
        <v>0</v>
      </c>
      <c r="Q10024">
        <v>0</v>
      </c>
    </row>
    <row r="10025" spans="1:17" x14ac:dyDescent="0.2">
      <c r="A10025" t="s">
        <v>27048</v>
      </c>
      <c r="B10025" t="s">
        <v>87</v>
      </c>
      <c r="C10025" t="s">
        <v>149</v>
      </c>
      <c r="D10025" t="s">
        <v>17029</v>
      </c>
      <c r="E10025" t="s">
        <v>81</v>
      </c>
      <c r="F10025" t="s">
        <v>4889</v>
      </c>
      <c r="G10025">
        <v>0</v>
      </c>
      <c r="H10025">
        <v>0</v>
      </c>
      <c r="I10025">
        <v>0</v>
      </c>
      <c r="J10025">
        <v>0</v>
      </c>
      <c r="K10025">
        <v>0</v>
      </c>
      <c r="L10025">
        <v>0</v>
      </c>
      <c r="M10025">
        <v>30</v>
      </c>
      <c r="N10025">
        <v>0</v>
      </c>
      <c r="O10025">
        <v>0</v>
      </c>
      <c r="P10025">
        <v>0</v>
      </c>
      <c r="Q10025">
        <v>0</v>
      </c>
    </row>
    <row r="10026" spans="1:17" x14ac:dyDescent="0.2">
      <c r="A10026" t="s">
        <v>27049</v>
      </c>
      <c r="B10026" t="s">
        <v>87</v>
      </c>
      <c r="C10026" t="s">
        <v>149</v>
      </c>
      <c r="D10026" t="s">
        <v>17029</v>
      </c>
      <c r="E10026" t="s">
        <v>81</v>
      </c>
      <c r="F10026" t="s">
        <v>4871</v>
      </c>
      <c r="G10026">
        <v>0</v>
      </c>
      <c r="H10026">
        <v>0</v>
      </c>
      <c r="I10026">
        <v>0</v>
      </c>
      <c r="J10026">
        <v>0</v>
      </c>
      <c r="K10026">
        <v>0</v>
      </c>
      <c r="L10026">
        <v>0</v>
      </c>
      <c r="M10026">
        <v>0</v>
      </c>
      <c r="N10026">
        <v>17</v>
      </c>
      <c r="O10026">
        <v>15</v>
      </c>
      <c r="P10026">
        <v>1</v>
      </c>
      <c r="Q10026">
        <v>1</v>
      </c>
    </row>
    <row r="10027" spans="1:17" x14ac:dyDescent="0.2">
      <c r="A10027" t="s">
        <v>27050</v>
      </c>
      <c r="B10027" t="s">
        <v>87</v>
      </c>
      <c r="C10027" t="s">
        <v>149</v>
      </c>
      <c r="D10027" t="s">
        <v>17029</v>
      </c>
      <c r="E10027" t="s">
        <v>81</v>
      </c>
      <c r="F10027" t="s">
        <v>4873</v>
      </c>
      <c r="G10027">
        <v>0</v>
      </c>
      <c r="H10027">
        <v>0</v>
      </c>
      <c r="I10027">
        <v>0</v>
      </c>
      <c r="J10027">
        <v>0</v>
      </c>
      <c r="K10027">
        <v>0</v>
      </c>
      <c r="L10027">
        <v>0</v>
      </c>
      <c r="M10027">
        <v>0</v>
      </c>
      <c r="N10027">
        <v>14</v>
      </c>
      <c r="O10027">
        <v>12</v>
      </c>
      <c r="P10027">
        <v>1</v>
      </c>
      <c r="Q10027">
        <v>1</v>
      </c>
    </row>
    <row r="10028" spans="1:17" x14ac:dyDescent="0.2">
      <c r="A10028" t="s">
        <v>27051</v>
      </c>
      <c r="B10028" t="s">
        <v>87</v>
      </c>
      <c r="C10028" t="s">
        <v>149</v>
      </c>
      <c r="D10028" t="s">
        <v>17029</v>
      </c>
      <c r="E10028" t="s">
        <v>81</v>
      </c>
      <c r="F10028" t="s">
        <v>17019</v>
      </c>
      <c r="G10028">
        <v>30</v>
      </c>
      <c r="H10028">
        <v>0</v>
      </c>
      <c r="I10028">
        <v>0</v>
      </c>
      <c r="J10028">
        <v>0</v>
      </c>
      <c r="K10028">
        <v>0</v>
      </c>
      <c r="L10028">
        <v>0</v>
      </c>
      <c r="M10028">
        <v>0</v>
      </c>
      <c r="N10028">
        <v>0</v>
      </c>
      <c r="O10028">
        <v>0</v>
      </c>
      <c r="P10028">
        <v>0</v>
      </c>
      <c r="Q10028">
        <v>0</v>
      </c>
    </row>
    <row r="10029" spans="1:17" x14ac:dyDescent="0.2">
      <c r="A10029" t="s">
        <v>27052</v>
      </c>
      <c r="B10029" t="s">
        <v>87</v>
      </c>
      <c r="C10029" t="s">
        <v>149</v>
      </c>
      <c r="D10029" t="s">
        <v>17025</v>
      </c>
      <c r="E10029" t="s">
        <v>79</v>
      </c>
      <c r="F10029" t="s">
        <v>17019</v>
      </c>
      <c r="G10029">
        <v>9</v>
      </c>
      <c r="H10029">
        <v>0</v>
      </c>
      <c r="I10029">
        <v>0</v>
      </c>
      <c r="J10029">
        <v>0</v>
      </c>
      <c r="K10029">
        <v>0</v>
      </c>
      <c r="L10029">
        <v>0</v>
      </c>
      <c r="M10029">
        <v>0</v>
      </c>
      <c r="N10029">
        <v>0</v>
      </c>
      <c r="O10029">
        <v>0</v>
      </c>
      <c r="P10029">
        <v>0</v>
      </c>
      <c r="Q10029">
        <v>0</v>
      </c>
    </row>
    <row r="10030" spans="1:17" x14ac:dyDescent="0.2">
      <c r="A10030" t="s">
        <v>27053</v>
      </c>
      <c r="B10030" t="s">
        <v>87</v>
      </c>
      <c r="C10030" t="s">
        <v>149</v>
      </c>
      <c r="D10030" t="s">
        <v>17025</v>
      </c>
      <c r="E10030" t="s">
        <v>81</v>
      </c>
      <c r="F10030" t="s">
        <v>17019</v>
      </c>
      <c r="G10030">
        <v>1</v>
      </c>
      <c r="H10030">
        <v>0</v>
      </c>
      <c r="I10030">
        <v>0</v>
      </c>
      <c r="J10030">
        <v>0</v>
      </c>
      <c r="K10030">
        <v>0</v>
      </c>
      <c r="L10030">
        <v>0</v>
      </c>
      <c r="M10030">
        <v>0</v>
      </c>
      <c r="N10030">
        <v>0</v>
      </c>
      <c r="O10030">
        <v>0</v>
      </c>
      <c r="P10030">
        <v>0</v>
      </c>
      <c r="Q10030">
        <v>0</v>
      </c>
    </row>
    <row r="10031" spans="1:17" x14ac:dyDescent="0.2">
      <c r="A10031" t="s">
        <v>27054</v>
      </c>
      <c r="B10031" t="s">
        <v>87</v>
      </c>
      <c r="C10031" t="s">
        <v>150</v>
      </c>
      <c r="D10031" t="s">
        <v>17029</v>
      </c>
      <c r="E10031" t="s">
        <v>79</v>
      </c>
      <c r="F10031" t="s">
        <v>4875</v>
      </c>
      <c r="G10031">
        <v>0</v>
      </c>
      <c r="H10031">
        <v>13</v>
      </c>
      <c r="I10031">
        <v>1</v>
      </c>
      <c r="J10031">
        <v>11</v>
      </c>
      <c r="K10031">
        <v>1</v>
      </c>
      <c r="L10031">
        <v>0</v>
      </c>
      <c r="M10031">
        <v>0</v>
      </c>
      <c r="N10031">
        <v>0</v>
      </c>
      <c r="O10031">
        <v>0</v>
      </c>
      <c r="P10031">
        <v>0</v>
      </c>
      <c r="Q10031">
        <v>0</v>
      </c>
    </row>
    <row r="10032" spans="1:17" x14ac:dyDescent="0.2">
      <c r="A10032" t="s">
        <v>27055</v>
      </c>
      <c r="B10032" t="s">
        <v>87</v>
      </c>
      <c r="C10032" t="s">
        <v>150</v>
      </c>
      <c r="D10032" t="s">
        <v>17029</v>
      </c>
      <c r="E10032" t="s">
        <v>79</v>
      </c>
      <c r="F10032" t="s">
        <v>4877</v>
      </c>
      <c r="G10032">
        <v>0</v>
      </c>
      <c r="H10032">
        <v>13</v>
      </c>
      <c r="I10032">
        <v>1</v>
      </c>
      <c r="J10032">
        <v>10</v>
      </c>
      <c r="K10032">
        <v>1</v>
      </c>
      <c r="L10032">
        <v>1</v>
      </c>
      <c r="M10032">
        <v>0</v>
      </c>
      <c r="N10032">
        <v>0</v>
      </c>
      <c r="O10032">
        <v>0</v>
      </c>
      <c r="P10032">
        <v>0</v>
      </c>
      <c r="Q10032">
        <v>0</v>
      </c>
    </row>
    <row r="10033" spans="1:17" x14ac:dyDescent="0.2">
      <c r="A10033" t="s">
        <v>27056</v>
      </c>
      <c r="B10033" t="s">
        <v>87</v>
      </c>
      <c r="C10033" t="s">
        <v>150</v>
      </c>
      <c r="D10033" t="s">
        <v>17029</v>
      </c>
      <c r="E10033" t="s">
        <v>79</v>
      </c>
      <c r="F10033" t="s">
        <v>4879</v>
      </c>
      <c r="G10033">
        <v>0</v>
      </c>
      <c r="H10033">
        <v>0</v>
      </c>
      <c r="I10033">
        <v>0</v>
      </c>
      <c r="J10033">
        <v>0</v>
      </c>
      <c r="K10033">
        <v>0</v>
      </c>
      <c r="L10033">
        <v>0</v>
      </c>
      <c r="M10033">
        <v>13</v>
      </c>
      <c r="N10033">
        <v>0</v>
      </c>
      <c r="O10033">
        <v>0</v>
      </c>
      <c r="P10033">
        <v>0</v>
      </c>
      <c r="Q10033">
        <v>0</v>
      </c>
    </row>
    <row r="10034" spans="1:17" x14ac:dyDescent="0.2">
      <c r="A10034" t="s">
        <v>27057</v>
      </c>
      <c r="B10034" t="s">
        <v>87</v>
      </c>
      <c r="C10034" t="s">
        <v>150</v>
      </c>
      <c r="D10034" t="s">
        <v>17029</v>
      </c>
      <c r="E10034" t="s">
        <v>79</v>
      </c>
      <c r="F10034" t="s">
        <v>4881</v>
      </c>
      <c r="G10034">
        <v>0</v>
      </c>
      <c r="H10034">
        <v>13</v>
      </c>
      <c r="I10034">
        <v>1</v>
      </c>
      <c r="J10034">
        <v>10</v>
      </c>
      <c r="K10034">
        <v>1</v>
      </c>
      <c r="L10034">
        <v>1</v>
      </c>
      <c r="M10034">
        <v>0</v>
      </c>
      <c r="N10034">
        <v>0</v>
      </c>
      <c r="O10034">
        <v>0</v>
      </c>
      <c r="P10034">
        <v>0</v>
      </c>
      <c r="Q10034">
        <v>0</v>
      </c>
    </row>
    <row r="10035" spans="1:17" x14ac:dyDescent="0.2">
      <c r="A10035" t="s">
        <v>27058</v>
      </c>
      <c r="B10035" t="s">
        <v>87</v>
      </c>
      <c r="C10035" t="s">
        <v>150</v>
      </c>
      <c r="D10035" t="s">
        <v>17029</v>
      </c>
      <c r="E10035" t="s">
        <v>79</v>
      </c>
      <c r="F10035" t="s">
        <v>4883</v>
      </c>
      <c r="G10035">
        <v>0</v>
      </c>
      <c r="H10035">
        <v>13</v>
      </c>
      <c r="I10035">
        <v>1</v>
      </c>
      <c r="J10035">
        <v>11</v>
      </c>
      <c r="K10035">
        <v>0</v>
      </c>
      <c r="L10035">
        <v>1</v>
      </c>
      <c r="M10035">
        <v>0</v>
      </c>
      <c r="N10035">
        <v>0</v>
      </c>
      <c r="O10035">
        <v>0</v>
      </c>
      <c r="P10035">
        <v>0</v>
      </c>
      <c r="Q10035">
        <v>0</v>
      </c>
    </row>
    <row r="10036" spans="1:17" x14ac:dyDescent="0.2">
      <c r="A10036" t="s">
        <v>27059</v>
      </c>
      <c r="B10036" t="s">
        <v>87</v>
      </c>
      <c r="C10036" t="s">
        <v>150</v>
      </c>
      <c r="D10036" t="s">
        <v>17029</v>
      </c>
      <c r="E10036" t="s">
        <v>79</v>
      </c>
      <c r="F10036" t="s">
        <v>4885</v>
      </c>
      <c r="G10036">
        <v>0</v>
      </c>
      <c r="H10036">
        <v>0</v>
      </c>
      <c r="I10036">
        <v>0</v>
      </c>
      <c r="J10036">
        <v>0</v>
      </c>
      <c r="K10036">
        <v>0</v>
      </c>
      <c r="L10036">
        <v>0</v>
      </c>
      <c r="M10036">
        <v>13</v>
      </c>
      <c r="N10036">
        <v>0</v>
      </c>
      <c r="O10036">
        <v>0</v>
      </c>
      <c r="P10036">
        <v>0</v>
      </c>
      <c r="Q10036">
        <v>0</v>
      </c>
    </row>
    <row r="10037" spans="1:17" x14ac:dyDescent="0.2">
      <c r="A10037" t="s">
        <v>27060</v>
      </c>
      <c r="B10037" t="s">
        <v>87</v>
      </c>
      <c r="C10037" t="s">
        <v>150</v>
      </c>
      <c r="D10037" t="s">
        <v>17029</v>
      </c>
      <c r="E10037" t="s">
        <v>79</v>
      </c>
      <c r="F10037" t="s">
        <v>4887</v>
      </c>
      <c r="G10037">
        <v>0</v>
      </c>
      <c r="H10037">
        <v>13</v>
      </c>
      <c r="I10037">
        <v>1</v>
      </c>
      <c r="J10037">
        <v>10</v>
      </c>
      <c r="K10037">
        <v>2</v>
      </c>
      <c r="L10037">
        <v>0</v>
      </c>
      <c r="M10037">
        <v>0</v>
      </c>
      <c r="N10037">
        <v>0</v>
      </c>
      <c r="O10037">
        <v>0</v>
      </c>
      <c r="P10037">
        <v>0</v>
      </c>
      <c r="Q10037">
        <v>0</v>
      </c>
    </row>
    <row r="10038" spans="1:17" x14ac:dyDescent="0.2">
      <c r="A10038" t="s">
        <v>27061</v>
      </c>
      <c r="B10038" t="s">
        <v>87</v>
      </c>
      <c r="C10038" t="s">
        <v>150</v>
      </c>
      <c r="D10038" t="s">
        <v>17029</v>
      </c>
      <c r="E10038" t="s">
        <v>79</v>
      </c>
      <c r="F10038" t="s">
        <v>4889</v>
      </c>
      <c r="G10038">
        <v>0</v>
      </c>
      <c r="H10038">
        <v>0</v>
      </c>
      <c r="I10038">
        <v>0</v>
      </c>
      <c r="J10038">
        <v>0</v>
      </c>
      <c r="K10038">
        <v>0</v>
      </c>
      <c r="L10038">
        <v>0</v>
      </c>
      <c r="M10038">
        <v>13</v>
      </c>
      <c r="N10038">
        <v>0</v>
      </c>
      <c r="O10038">
        <v>0</v>
      </c>
      <c r="P10038">
        <v>0</v>
      </c>
      <c r="Q10038">
        <v>0</v>
      </c>
    </row>
    <row r="10039" spans="1:17" x14ac:dyDescent="0.2">
      <c r="A10039" t="s">
        <v>27062</v>
      </c>
      <c r="B10039" t="s">
        <v>87</v>
      </c>
      <c r="C10039" t="s">
        <v>150</v>
      </c>
      <c r="D10039" t="s">
        <v>17029</v>
      </c>
      <c r="E10039" t="s">
        <v>79</v>
      </c>
      <c r="F10039" t="s">
        <v>4871</v>
      </c>
      <c r="G10039">
        <v>0</v>
      </c>
      <c r="H10039">
        <v>0</v>
      </c>
      <c r="I10039">
        <v>0</v>
      </c>
      <c r="J10039">
        <v>0</v>
      </c>
      <c r="K10039">
        <v>0</v>
      </c>
      <c r="L10039">
        <v>0</v>
      </c>
      <c r="M10039">
        <v>0</v>
      </c>
      <c r="N10039">
        <v>6</v>
      </c>
      <c r="O10039">
        <v>6</v>
      </c>
      <c r="P10039">
        <v>0</v>
      </c>
      <c r="Q10039">
        <v>0</v>
      </c>
    </row>
    <row r="10040" spans="1:17" x14ac:dyDescent="0.2">
      <c r="A10040" t="s">
        <v>27063</v>
      </c>
      <c r="B10040" t="s">
        <v>87</v>
      </c>
      <c r="C10040" t="s">
        <v>150</v>
      </c>
      <c r="D10040" t="s">
        <v>17029</v>
      </c>
      <c r="E10040" t="s">
        <v>79</v>
      </c>
      <c r="F10040" t="s">
        <v>4873</v>
      </c>
      <c r="G10040">
        <v>0</v>
      </c>
      <c r="H10040">
        <v>0</v>
      </c>
      <c r="I10040">
        <v>0</v>
      </c>
      <c r="J10040">
        <v>0</v>
      </c>
      <c r="K10040">
        <v>0</v>
      </c>
      <c r="L10040">
        <v>0</v>
      </c>
      <c r="M10040">
        <v>0</v>
      </c>
      <c r="N10040">
        <v>6</v>
      </c>
      <c r="O10040">
        <v>6</v>
      </c>
      <c r="P10040">
        <v>0</v>
      </c>
      <c r="Q10040">
        <v>0</v>
      </c>
    </row>
    <row r="10041" spans="1:17" x14ac:dyDescent="0.2">
      <c r="A10041" t="s">
        <v>27064</v>
      </c>
      <c r="B10041" t="s">
        <v>87</v>
      </c>
      <c r="C10041" t="s">
        <v>150</v>
      </c>
      <c r="D10041" t="s">
        <v>17029</v>
      </c>
      <c r="E10041" t="s">
        <v>79</v>
      </c>
      <c r="F10041" t="s">
        <v>17019</v>
      </c>
      <c r="G10041">
        <v>13</v>
      </c>
      <c r="H10041">
        <v>0</v>
      </c>
      <c r="I10041">
        <v>0</v>
      </c>
      <c r="J10041">
        <v>0</v>
      </c>
      <c r="K10041">
        <v>0</v>
      </c>
      <c r="L10041">
        <v>0</v>
      </c>
      <c r="M10041">
        <v>0</v>
      </c>
      <c r="N10041">
        <v>0</v>
      </c>
      <c r="O10041">
        <v>0</v>
      </c>
      <c r="P10041">
        <v>0</v>
      </c>
      <c r="Q10041">
        <v>0</v>
      </c>
    </row>
    <row r="10042" spans="1:17" x14ac:dyDescent="0.2">
      <c r="A10042" t="s">
        <v>27065</v>
      </c>
      <c r="B10042" t="s">
        <v>87</v>
      </c>
      <c r="C10042" t="s">
        <v>150</v>
      </c>
      <c r="D10042" t="s">
        <v>17029</v>
      </c>
      <c r="E10042" t="s">
        <v>81</v>
      </c>
      <c r="F10042" t="s">
        <v>4875</v>
      </c>
      <c r="G10042">
        <v>0</v>
      </c>
      <c r="H10042">
        <v>14</v>
      </c>
      <c r="I10042">
        <v>3</v>
      </c>
      <c r="J10042">
        <v>7</v>
      </c>
      <c r="K10042">
        <v>3</v>
      </c>
      <c r="L10042">
        <v>1</v>
      </c>
      <c r="M10042">
        <v>0</v>
      </c>
      <c r="N10042">
        <v>0</v>
      </c>
      <c r="O10042">
        <v>0</v>
      </c>
      <c r="P10042">
        <v>0</v>
      </c>
      <c r="Q10042">
        <v>0</v>
      </c>
    </row>
    <row r="10043" spans="1:17" x14ac:dyDescent="0.2">
      <c r="A10043" t="s">
        <v>27066</v>
      </c>
      <c r="B10043" t="s">
        <v>87</v>
      </c>
      <c r="C10043" t="s">
        <v>150</v>
      </c>
      <c r="D10043" t="s">
        <v>17029</v>
      </c>
      <c r="E10043" t="s">
        <v>81</v>
      </c>
      <c r="F10043" t="s">
        <v>4877</v>
      </c>
      <c r="G10043">
        <v>0</v>
      </c>
      <c r="H10043">
        <v>14</v>
      </c>
      <c r="I10043">
        <v>3</v>
      </c>
      <c r="J10043">
        <v>6</v>
      </c>
      <c r="K10043">
        <v>3</v>
      </c>
      <c r="L10043">
        <v>2</v>
      </c>
      <c r="M10043">
        <v>0</v>
      </c>
      <c r="N10043">
        <v>0</v>
      </c>
      <c r="O10043">
        <v>0</v>
      </c>
      <c r="P10043">
        <v>0</v>
      </c>
      <c r="Q10043">
        <v>0</v>
      </c>
    </row>
    <row r="10044" spans="1:17" x14ac:dyDescent="0.2">
      <c r="A10044" t="s">
        <v>27067</v>
      </c>
      <c r="B10044" t="s">
        <v>87</v>
      </c>
      <c r="C10044" t="s">
        <v>150</v>
      </c>
      <c r="D10044" t="s">
        <v>17029</v>
      </c>
      <c r="E10044" t="s">
        <v>81</v>
      </c>
      <c r="F10044" t="s">
        <v>4879</v>
      </c>
      <c r="G10044">
        <v>0</v>
      </c>
      <c r="H10044">
        <v>0</v>
      </c>
      <c r="I10044">
        <v>0</v>
      </c>
      <c r="J10044">
        <v>0</v>
      </c>
      <c r="K10044">
        <v>0</v>
      </c>
      <c r="L10044">
        <v>0</v>
      </c>
      <c r="M10044">
        <v>14</v>
      </c>
      <c r="N10044">
        <v>0</v>
      </c>
      <c r="O10044">
        <v>0</v>
      </c>
      <c r="P10044">
        <v>0</v>
      </c>
      <c r="Q10044">
        <v>0</v>
      </c>
    </row>
    <row r="10045" spans="1:17" x14ac:dyDescent="0.2">
      <c r="A10045" t="s">
        <v>27068</v>
      </c>
      <c r="B10045" t="s">
        <v>87</v>
      </c>
      <c r="C10045" t="s">
        <v>150</v>
      </c>
      <c r="D10045" t="s">
        <v>17029</v>
      </c>
      <c r="E10045" t="s">
        <v>81</v>
      </c>
      <c r="F10045" t="s">
        <v>4881</v>
      </c>
      <c r="G10045">
        <v>0</v>
      </c>
      <c r="H10045">
        <v>14</v>
      </c>
      <c r="I10045">
        <v>3</v>
      </c>
      <c r="J10045">
        <v>6</v>
      </c>
      <c r="K10045">
        <v>3</v>
      </c>
      <c r="L10045">
        <v>2</v>
      </c>
      <c r="M10045">
        <v>0</v>
      </c>
      <c r="N10045">
        <v>0</v>
      </c>
      <c r="O10045">
        <v>0</v>
      </c>
      <c r="P10045">
        <v>0</v>
      </c>
      <c r="Q10045">
        <v>0</v>
      </c>
    </row>
    <row r="10046" spans="1:17" x14ac:dyDescent="0.2">
      <c r="A10046" t="s">
        <v>27069</v>
      </c>
      <c r="B10046" t="s">
        <v>87</v>
      </c>
      <c r="C10046" t="s">
        <v>150</v>
      </c>
      <c r="D10046" t="s">
        <v>17029</v>
      </c>
      <c r="E10046" t="s">
        <v>81</v>
      </c>
      <c r="F10046" t="s">
        <v>4883</v>
      </c>
      <c r="G10046">
        <v>0</v>
      </c>
      <c r="H10046">
        <v>14</v>
      </c>
      <c r="I10046">
        <v>3</v>
      </c>
      <c r="J10046">
        <v>7</v>
      </c>
      <c r="K10046">
        <v>2</v>
      </c>
      <c r="L10046">
        <v>2</v>
      </c>
      <c r="M10046">
        <v>0</v>
      </c>
      <c r="N10046">
        <v>0</v>
      </c>
      <c r="O10046">
        <v>0</v>
      </c>
      <c r="P10046">
        <v>0</v>
      </c>
      <c r="Q10046">
        <v>0</v>
      </c>
    </row>
    <row r="10047" spans="1:17" x14ac:dyDescent="0.2">
      <c r="A10047" t="s">
        <v>27070</v>
      </c>
      <c r="B10047" t="s">
        <v>87</v>
      </c>
      <c r="C10047" t="s">
        <v>150</v>
      </c>
      <c r="D10047" t="s">
        <v>17029</v>
      </c>
      <c r="E10047" t="s">
        <v>81</v>
      </c>
      <c r="F10047" t="s">
        <v>4885</v>
      </c>
      <c r="G10047">
        <v>0</v>
      </c>
      <c r="H10047">
        <v>0</v>
      </c>
      <c r="I10047">
        <v>0</v>
      </c>
      <c r="J10047">
        <v>0</v>
      </c>
      <c r="K10047">
        <v>0</v>
      </c>
      <c r="L10047">
        <v>0</v>
      </c>
      <c r="M10047">
        <v>14</v>
      </c>
      <c r="N10047">
        <v>0</v>
      </c>
      <c r="O10047">
        <v>0</v>
      </c>
      <c r="P10047">
        <v>0</v>
      </c>
      <c r="Q10047">
        <v>0</v>
      </c>
    </row>
    <row r="10048" spans="1:17" x14ac:dyDescent="0.2">
      <c r="A10048" t="s">
        <v>27071</v>
      </c>
      <c r="B10048" t="s">
        <v>87</v>
      </c>
      <c r="C10048" t="s">
        <v>150</v>
      </c>
      <c r="D10048" t="s">
        <v>17029</v>
      </c>
      <c r="E10048" t="s">
        <v>81</v>
      </c>
      <c r="F10048" t="s">
        <v>4887</v>
      </c>
      <c r="G10048">
        <v>0</v>
      </c>
      <c r="H10048">
        <v>14</v>
      </c>
      <c r="I10048">
        <v>3</v>
      </c>
      <c r="J10048">
        <v>6</v>
      </c>
      <c r="K10048">
        <v>3</v>
      </c>
      <c r="L10048">
        <v>2</v>
      </c>
      <c r="M10048">
        <v>0</v>
      </c>
      <c r="N10048">
        <v>0</v>
      </c>
      <c r="O10048">
        <v>0</v>
      </c>
      <c r="P10048">
        <v>0</v>
      </c>
      <c r="Q10048">
        <v>0</v>
      </c>
    </row>
    <row r="10049" spans="1:17" x14ac:dyDescent="0.2">
      <c r="A10049" t="s">
        <v>27072</v>
      </c>
      <c r="B10049" t="s">
        <v>87</v>
      </c>
      <c r="C10049" t="s">
        <v>150</v>
      </c>
      <c r="D10049" t="s">
        <v>17029</v>
      </c>
      <c r="E10049" t="s">
        <v>81</v>
      </c>
      <c r="F10049" t="s">
        <v>4889</v>
      </c>
      <c r="G10049">
        <v>0</v>
      </c>
      <c r="H10049">
        <v>0</v>
      </c>
      <c r="I10049">
        <v>0</v>
      </c>
      <c r="J10049">
        <v>0</v>
      </c>
      <c r="K10049">
        <v>0</v>
      </c>
      <c r="L10049">
        <v>0</v>
      </c>
      <c r="M10049">
        <v>14</v>
      </c>
      <c r="N10049">
        <v>0</v>
      </c>
      <c r="O10049">
        <v>0</v>
      </c>
      <c r="P10049">
        <v>0</v>
      </c>
      <c r="Q10049">
        <v>0</v>
      </c>
    </row>
    <row r="10050" spans="1:17" x14ac:dyDescent="0.2">
      <c r="A10050" t="s">
        <v>27073</v>
      </c>
      <c r="B10050" t="s">
        <v>87</v>
      </c>
      <c r="C10050" t="s">
        <v>150</v>
      </c>
      <c r="D10050" t="s">
        <v>17029</v>
      </c>
      <c r="E10050" t="s">
        <v>81</v>
      </c>
      <c r="F10050" t="s">
        <v>4871</v>
      </c>
      <c r="G10050">
        <v>0</v>
      </c>
      <c r="H10050">
        <v>0</v>
      </c>
      <c r="I10050">
        <v>0</v>
      </c>
      <c r="J10050">
        <v>0</v>
      </c>
      <c r="K10050">
        <v>0</v>
      </c>
      <c r="L10050">
        <v>0</v>
      </c>
      <c r="M10050">
        <v>0</v>
      </c>
      <c r="N10050">
        <v>8</v>
      </c>
      <c r="O10050">
        <v>7</v>
      </c>
      <c r="P10050">
        <v>0</v>
      </c>
      <c r="Q10050">
        <v>1</v>
      </c>
    </row>
    <row r="10051" spans="1:17" x14ac:dyDescent="0.2">
      <c r="A10051" t="s">
        <v>27074</v>
      </c>
      <c r="B10051" t="s">
        <v>87</v>
      </c>
      <c r="C10051" t="s">
        <v>150</v>
      </c>
      <c r="D10051" t="s">
        <v>17029</v>
      </c>
      <c r="E10051" t="s">
        <v>81</v>
      </c>
      <c r="F10051" t="s">
        <v>4873</v>
      </c>
      <c r="G10051">
        <v>0</v>
      </c>
      <c r="H10051">
        <v>0</v>
      </c>
      <c r="I10051">
        <v>0</v>
      </c>
      <c r="J10051">
        <v>0</v>
      </c>
      <c r="K10051">
        <v>0</v>
      </c>
      <c r="L10051">
        <v>0</v>
      </c>
      <c r="M10051">
        <v>0</v>
      </c>
      <c r="N10051">
        <v>6</v>
      </c>
      <c r="O10051">
        <v>5</v>
      </c>
      <c r="P10051">
        <v>0</v>
      </c>
      <c r="Q10051">
        <v>1</v>
      </c>
    </row>
    <row r="10052" spans="1:17" x14ac:dyDescent="0.2">
      <c r="A10052" t="s">
        <v>27075</v>
      </c>
      <c r="B10052" t="s">
        <v>87</v>
      </c>
      <c r="C10052" t="s">
        <v>150</v>
      </c>
      <c r="D10052" t="s">
        <v>17029</v>
      </c>
      <c r="E10052" t="s">
        <v>81</v>
      </c>
      <c r="F10052" t="s">
        <v>17019</v>
      </c>
      <c r="G10052">
        <v>14</v>
      </c>
      <c r="H10052">
        <v>0</v>
      </c>
      <c r="I10052">
        <v>0</v>
      </c>
      <c r="J10052">
        <v>0</v>
      </c>
      <c r="K10052">
        <v>0</v>
      </c>
      <c r="L10052">
        <v>0</v>
      </c>
      <c r="M10052">
        <v>0</v>
      </c>
      <c r="N10052">
        <v>0</v>
      </c>
      <c r="O10052">
        <v>0</v>
      </c>
      <c r="P10052">
        <v>0</v>
      </c>
      <c r="Q10052">
        <v>0</v>
      </c>
    </row>
    <row r="10053" spans="1:17" x14ac:dyDescent="0.2">
      <c r="A10053" t="s">
        <v>27076</v>
      </c>
      <c r="B10053" t="s">
        <v>87</v>
      </c>
      <c r="C10053" t="s">
        <v>150</v>
      </c>
      <c r="D10053" t="s">
        <v>17025</v>
      </c>
      <c r="E10053" t="s">
        <v>79</v>
      </c>
      <c r="F10053" t="s">
        <v>17019</v>
      </c>
      <c r="G10053">
        <v>14</v>
      </c>
      <c r="H10053">
        <v>0</v>
      </c>
      <c r="I10053">
        <v>0</v>
      </c>
      <c r="J10053">
        <v>0</v>
      </c>
      <c r="K10053">
        <v>0</v>
      </c>
      <c r="L10053">
        <v>0</v>
      </c>
      <c r="M10053">
        <v>0</v>
      </c>
      <c r="N10053">
        <v>0</v>
      </c>
      <c r="O10053">
        <v>0</v>
      </c>
      <c r="P10053">
        <v>0</v>
      </c>
      <c r="Q10053">
        <v>0</v>
      </c>
    </row>
    <row r="10054" spans="1:17" x14ac:dyDescent="0.2">
      <c r="A10054" t="s">
        <v>27077</v>
      </c>
      <c r="B10054" t="s">
        <v>87</v>
      </c>
      <c r="C10054" t="s">
        <v>150</v>
      </c>
      <c r="D10054" t="s">
        <v>17025</v>
      </c>
      <c r="E10054" t="s">
        <v>81</v>
      </c>
      <c r="F10054" t="s">
        <v>17019</v>
      </c>
      <c r="G10054">
        <v>2</v>
      </c>
      <c r="H10054">
        <v>0</v>
      </c>
      <c r="I10054">
        <v>0</v>
      </c>
      <c r="J10054">
        <v>0</v>
      </c>
      <c r="K10054">
        <v>0</v>
      </c>
      <c r="L10054">
        <v>0</v>
      </c>
      <c r="M10054">
        <v>0</v>
      </c>
      <c r="N10054">
        <v>0</v>
      </c>
      <c r="O10054">
        <v>0</v>
      </c>
      <c r="P10054">
        <v>0</v>
      </c>
      <c r="Q10054">
        <v>0</v>
      </c>
    </row>
    <row r="10055" spans="1:17" x14ac:dyDescent="0.2">
      <c r="A10055" t="s">
        <v>27078</v>
      </c>
      <c r="B10055" t="s">
        <v>87</v>
      </c>
      <c r="C10055" t="s">
        <v>151</v>
      </c>
      <c r="D10055" t="s">
        <v>17027</v>
      </c>
      <c r="E10055" t="s">
        <v>79</v>
      </c>
      <c r="F10055" t="s">
        <v>17019</v>
      </c>
      <c r="G10055">
        <v>1</v>
      </c>
      <c r="H10055">
        <v>0</v>
      </c>
      <c r="I10055">
        <v>0</v>
      </c>
      <c r="J10055">
        <v>0</v>
      </c>
      <c r="K10055">
        <v>0</v>
      </c>
      <c r="L10055">
        <v>0</v>
      </c>
      <c r="M10055">
        <v>0</v>
      </c>
      <c r="N10055">
        <v>0</v>
      </c>
      <c r="O10055">
        <v>0</v>
      </c>
      <c r="P10055">
        <v>0</v>
      </c>
      <c r="Q10055">
        <v>0</v>
      </c>
    </row>
    <row r="10056" spans="1:17" x14ac:dyDescent="0.2">
      <c r="A10056" t="s">
        <v>27079</v>
      </c>
      <c r="B10056" t="s">
        <v>87</v>
      </c>
      <c r="C10056" t="s">
        <v>151</v>
      </c>
      <c r="D10056" t="s">
        <v>17029</v>
      </c>
      <c r="E10056" t="s">
        <v>79</v>
      </c>
      <c r="F10056" t="s">
        <v>4875</v>
      </c>
      <c r="G10056">
        <v>0</v>
      </c>
      <c r="H10056">
        <v>14</v>
      </c>
      <c r="I10056">
        <v>1</v>
      </c>
      <c r="J10056">
        <v>12</v>
      </c>
      <c r="K10056">
        <v>1</v>
      </c>
      <c r="L10056">
        <v>0</v>
      </c>
      <c r="M10056">
        <v>0</v>
      </c>
      <c r="N10056">
        <v>0</v>
      </c>
      <c r="O10056">
        <v>0</v>
      </c>
      <c r="P10056">
        <v>0</v>
      </c>
      <c r="Q10056">
        <v>0</v>
      </c>
    </row>
    <row r="10057" spans="1:17" x14ac:dyDescent="0.2">
      <c r="A10057" t="s">
        <v>27080</v>
      </c>
      <c r="B10057" t="s">
        <v>87</v>
      </c>
      <c r="C10057" t="s">
        <v>151</v>
      </c>
      <c r="D10057" t="s">
        <v>17029</v>
      </c>
      <c r="E10057" t="s">
        <v>79</v>
      </c>
      <c r="F10057" t="s">
        <v>4877</v>
      </c>
      <c r="G10057">
        <v>0</v>
      </c>
      <c r="H10057">
        <v>14</v>
      </c>
      <c r="I10057">
        <v>1</v>
      </c>
      <c r="J10057">
        <v>12</v>
      </c>
      <c r="K10057">
        <v>1</v>
      </c>
      <c r="L10057">
        <v>0</v>
      </c>
      <c r="M10057">
        <v>0</v>
      </c>
      <c r="N10057">
        <v>0</v>
      </c>
      <c r="O10057">
        <v>0</v>
      </c>
      <c r="P10057">
        <v>0</v>
      </c>
      <c r="Q10057">
        <v>0</v>
      </c>
    </row>
    <row r="10058" spans="1:17" x14ac:dyDescent="0.2">
      <c r="A10058" t="s">
        <v>27081</v>
      </c>
      <c r="B10058" t="s">
        <v>87</v>
      </c>
      <c r="C10058" t="s">
        <v>151</v>
      </c>
      <c r="D10058" t="s">
        <v>17029</v>
      </c>
      <c r="E10058" t="s">
        <v>79</v>
      </c>
      <c r="F10058" t="s">
        <v>4879</v>
      </c>
      <c r="G10058">
        <v>0</v>
      </c>
      <c r="H10058">
        <v>0</v>
      </c>
      <c r="I10058">
        <v>0</v>
      </c>
      <c r="J10058">
        <v>0</v>
      </c>
      <c r="K10058">
        <v>0</v>
      </c>
      <c r="L10058">
        <v>0</v>
      </c>
      <c r="M10058">
        <v>14</v>
      </c>
      <c r="N10058">
        <v>0</v>
      </c>
      <c r="O10058">
        <v>0</v>
      </c>
      <c r="P10058">
        <v>0</v>
      </c>
      <c r="Q10058">
        <v>0</v>
      </c>
    </row>
    <row r="10059" spans="1:17" x14ac:dyDescent="0.2">
      <c r="A10059" t="s">
        <v>27082</v>
      </c>
      <c r="B10059" t="s">
        <v>87</v>
      </c>
      <c r="C10059" t="s">
        <v>151</v>
      </c>
      <c r="D10059" t="s">
        <v>17029</v>
      </c>
      <c r="E10059" t="s">
        <v>79</v>
      </c>
      <c r="F10059" t="s">
        <v>4881</v>
      </c>
      <c r="G10059">
        <v>0</v>
      </c>
      <c r="H10059">
        <v>14</v>
      </c>
      <c r="I10059">
        <v>1</v>
      </c>
      <c r="J10059">
        <v>12</v>
      </c>
      <c r="K10059">
        <v>1</v>
      </c>
      <c r="L10059">
        <v>0</v>
      </c>
      <c r="M10059">
        <v>0</v>
      </c>
      <c r="N10059">
        <v>0</v>
      </c>
      <c r="O10059">
        <v>0</v>
      </c>
      <c r="P10059">
        <v>0</v>
      </c>
      <c r="Q10059">
        <v>0</v>
      </c>
    </row>
    <row r="10060" spans="1:17" x14ac:dyDescent="0.2">
      <c r="A10060" t="s">
        <v>27083</v>
      </c>
      <c r="B10060" t="s">
        <v>87</v>
      </c>
      <c r="C10060" t="s">
        <v>151</v>
      </c>
      <c r="D10060" t="s">
        <v>17029</v>
      </c>
      <c r="E10060" t="s">
        <v>79</v>
      </c>
      <c r="F10060" t="s">
        <v>4883</v>
      </c>
      <c r="G10060">
        <v>0</v>
      </c>
      <c r="H10060">
        <v>14</v>
      </c>
      <c r="I10060">
        <v>1</v>
      </c>
      <c r="J10060">
        <v>12</v>
      </c>
      <c r="K10060">
        <v>1</v>
      </c>
      <c r="L10060">
        <v>0</v>
      </c>
      <c r="M10060">
        <v>0</v>
      </c>
      <c r="N10060">
        <v>0</v>
      </c>
      <c r="O10060">
        <v>0</v>
      </c>
      <c r="P10060">
        <v>0</v>
      </c>
      <c r="Q10060">
        <v>0</v>
      </c>
    </row>
    <row r="10061" spans="1:17" x14ac:dyDescent="0.2">
      <c r="A10061" t="s">
        <v>27084</v>
      </c>
      <c r="B10061" t="s">
        <v>87</v>
      </c>
      <c r="C10061" t="s">
        <v>151</v>
      </c>
      <c r="D10061" t="s">
        <v>17029</v>
      </c>
      <c r="E10061" t="s">
        <v>79</v>
      </c>
      <c r="F10061" t="s">
        <v>4885</v>
      </c>
      <c r="G10061">
        <v>0</v>
      </c>
      <c r="H10061">
        <v>0</v>
      </c>
      <c r="I10061">
        <v>0</v>
      </c>
      <c r="J10061">
        <v>0</v>
      </c>
      <c r="K10061">
        <v>0</v>
      </c>
      <c r="L10061">
        <v>0</v>
      </c>
      <c r="M10061">
        <v>14</v>
      </c>
      <c r="N10061">
        <v>0</v>
      </c>
      <c r="O10061">
        <v>0</v>
      </c>
      <c r="P10061">
        <v>0</v>
      </c>
      <c r="Q10061">
        <v>0</v>
      </c>
    </row>
    <row r="10062" spans="1:17" x14ac:dyDescent="0.2">
      <c r="A10062" t="s">
        <v>27085</v>
      </c>
      <c r="B10062" t="s">
        <v>87</v>
      </c>
      <c r="C10062" t="s">
        <v>151</v>
      </c>
      <c r="D10062" t="s">
        <v>17029</v>
      </c>
      <c r="E10062" t="s">
        <v>79</v>
      </c>
      <c r="F10062" t="s">
        <v>4887</v>
      </c>
      <c r="G10062">
        <v>0</v>
      </c>
      <c r="H10062">
        <v>14</v>
      </c>
      <c r="I10062">
        <v>1</v>
      </c>
      <c r="J10062">
        <v>12</v>
      </c>
      <c r="K10062">
        <v>1</v>
      </c>
      <c r="L10062">
        <v>0</v>
      </c>
      <c r="M10062">
        <v>0</v>
      </c>
      <c r="N10062">
        <v>0</v>
      </c>
      <c r="O10062">
        <v>0</v>
      </c>
      <c r="P10062">
        <v>0</v>
      </c>
      <c r="Q10062">
        <v>0</v>
      </c>
    </row>
    <row r="10063" spans="1:17" x14ac:dyDescent="0.2">
      <c r="A10063" t="s">
        <v>27086</v>
      </c>
      <c r="B10063" t="s">
        <v>87</v>
      </c>
      <c r="C10063" t="s">
        <v>151</v>
      </c>
      <c r="D10063" t="s">
        <v>17029</v>
      </c>
      <c r="E10063" t="s">
        <v>79</v>
      </c>
      <c r="F10063" t="s">
        <v>4889</v>
      </c>
      <c r="G10063">
        <v>0</v>
      </c>
      <c r="H10063">
        <v>0</v>
      </c>
      <c r="I10063">
        <v>0</v>
      </c>
      <c r="J10063">
        <v>0</v>
      </c>
      <c r="K10063">
        <v>0</v>
      </c>
      <c r="L10063">
        <v>0</v>
      </c>
      <c r="M10063">
        <v>14</v>
      </c>
      <c r="N10063">
        <v>0</v>
      </c>
      <c r="O10063">
        <v>0</v>
      </c>
      <c r="P10063">
        <v>0</v>
      </c>
      <c r="Q10063">
        <v>0</v>
      </c>
    </row>
    <row r="10064" spans="1:17" x14ac:dyDescent="0.2">
      <c r="A10064" t="s">
        <v>27087</v>
      </c>
      <c r="B10064" t="s">
        <v>87</v>
      </c>
      <c r="C10064" t="s">
        <v>151</v>
      </c>
      <c r="D10064" t="s">
        <v>17029</v>
      </c>
      <c r="E10064" t="s">
        <v>79</v>
      </c>
      <c r="F10064" t="s">
        <v>4871</v>
      </c>
      <c r="G10064">
        <v>0</v>
      </c>
      <c r="H10064">
        <v>0</v>
      </c>
      <c r="I10064">
        <v>0</v>
      </c>
      <c r="J10064">
        <v>0</v>
      </c>
      <c r="K10064">
        <v>0</v>
      </c>
      <c r="L10064">
        <v>0</v>
      </c>
      <c r="M10064">
        <v>0</v>
      </c>
      <c r="N10064">
        <v>11</v>
      </c>
      <c r="O10064">
        <v>11</v>
      </c>
      <c r="P10064">
        <v>0</v>
      </c>
      <c r="Q10064">
        <v>0</v>
      </c>
    </row>
    <row r="10065" spans="1:17" x14ac:dyDescent="0.2">
      <c r="A10065" t="s">
        <v>27088</v>
      </c>
      <c r="B10065" t="s">
        <v>87</v>
      </c>
      <c r="C10065" t="s">
        <v>151</v>
      </c>
      <c r="D10065" t="s">
        <v>17029</v>
      </c>
      <c r="E10065" t="s">
        <v>79</v>
      </c>
      <c r="F10065" t="s">
        <v>4873</v>
      </c>
      <c r="G10065">
        <v>0</v>
      </c>
      <c r="H10065">
        <v>0</v>
      </c>
      <c r="I10065">
        <v>0</v>
      </c>
      <c r="J10065">
        <v>0</v>
      </c>
      <c r="K10065">
        <v>0</v>
      </c>
      <c r="L10065">
        <v>0</v>
      </c>
      <c r="M10065">
        <v>0</v>
      </c>
      <c r="N10065">
        <v>6</v>
      </c>
      <c r="O10065">
        <v>6</v>
      </c>
      <c r="P10065">
        <v>0</v>
      </c>
      <c r="Q10065">
        <v>0</v>
      </c>
    </row>
    <row r="10066" spans="1:17" x14ac:dyDescent="0.2">
      <c r="A10066" t="s">
        <v>27089</v>
      </c>
      <c r="B10066" t="s">
        <v>87</v>
      </c>
      <c r="C10066" t="s">
        <v>151</v>
      </c>
      <c r="D10066" t="s">
        <v>17029</v>
      </c>
      <c r="E10066" t="s">
        <v>79</v>
      </c>
      <c r="F10066" t="s">
        <v>17019</v>
      </c>
      <c r="G10066">
        <v>14</v>
      </c>
      <c r="H10066">
        <v>0</v>
      </c>
      <c r="I10066">
        <v>0</v>
      </c>
      <c r="J10066">
        <v>0</v>
      </c>
      <c r="K10066">
        <v>0</v>
      </c>
      <c r="L10066">
        <v>0</v>
      </c>
      <c r="M10066">
        <v>0</v>
      </c>
      <c r="N10066">
        <v>0</v>
      </c>
      <c r="O10066">
        <v>0</v>
      </c>
      <c r="P10066">
        <v>0</v>
      </c>
      <c r="Q10066">
        <v>0</v>
      </c>
    </row>
    <row r="10067" spans="1:17" x14ac:dyDescent="0.2">
      <c r="A10067" t="s">
        <v>27090</v>
      </c>
      <c r="B10067" t="s">
        <v>87</v>
      </c>
      <c r="C10067" t="s">
        <v>151</v>
      </c>
      <c r="D10067" t="s">
        <v>17029</v>
      </c>
      <c r="E10067" t="s">
        <v>81</v>
      </c>
      <c r="F10067" t="s">
        <v>4875</v>
      </c>
      <c r="G10067">
        <v>0</v>
      </c>
      <c r="H10067">
        <v>10</v>
      </c>
      <c r="I10067">
        <v>2</v>
      </c>
      <c r="J10067">
        <v>5</v>
      </c>
      <c r="K10067">
        <v>2</v>
      </c>
      <c r="L10067">
        <v>1</v>
      </c>
      <c r="M10067">
        <v>0</v>
      </c>
      <c r="N10067">
        <v>0</v>
      </c>
      <c r="O10067">
        <v>0</v>
      </c>
      <c r="P10067">
        <v>0</v>
      </c>
      <c r="Q10067">
        <v>0</v>
      </c>
    </row>
    <row r="10068" spans="1:17" x14ac:dyDescent="0.2">
      <c r="A10068" t="s">
        <v>27091</v>
      </c>
      <c r="B10068" t="s">
        <v>87</v>
      </c>
      <c r="C10068" t="s">
        <v>151</v>
      </c>
      <c r="D10068" t="s">
        <v>17029</v>
      </c>
      <c r="E10068" t="s">
        <v>81</v>
      </c>
      <c r="F10068" t="s">
        <v>4877</v>
      </c>
      <c r="G10068">
        <v>0</v>
      </c>
      <c r="H10068">
        <v>10</v>
      </c>
      <c r="I10068">
        <v>2</v>
      </c>
      <c r="J10068">
        <v>5</v>
      </c>
      <c r="K10068">
        <v>2</v>
      </c>
      <c r="L10068">
        <v>1</v>
      </c>
      <c r="M10068">
        <v>0</v>
      </c>
      <c r="N10068">
        <v>0</v>
      </c>
      <c r="O10068">
        <v>0</v>
      </c>
      <c r="P10068">
        <v>0</v>
      </c>
      <c r="Q10068">
        <v>0</v>
      </c>
    </row>
    <row r="10069" spans="1:17" x14ac:dyDescent="0.2">
      <c r="A10069" t="s">
        <v>27092</v>
      </c>
      <c r="B10069" t="s">
        <v>87</v>
      </c>
      <c r="C10069" t="s">
        <v>151</v>
      </c>
      <c r="D10069" t="s">
        <v>17029</v>
      </c>
      <c r="E10069" t="s">
        <v>81</v>
      </c>
      <c r="F10069" t="s">
        <v>4879</v>
      </c>
      <c r="G10069">
        <v>0</v>
      </c>
      <c r="H10069">
        <v>0</v>
      </c>
      <c r="I10069">
        <v>0</v>
      </c>
      <c r="J10069">
        <v>0</v>
      </c>
      <c r="K10069">
        <v>0</v>
      </c>
      <c r="L10069">
        <v>0</v>
      </c>
      <c r="M10069">
        <v>10</v>
      </c>
      <c r="N10069">
        <v>0</v>
      </c>
      <c r="O10069">
        <v>0</v>
      </c>
      <c r="P10069">
        <v>0</v>
      </c>
      <c r="Q10069">
        <v>0</v>
      </c>
    </row>
    <row r="10070" spans="1:17" x14ac:dyDescent="0.2">
      <c r="A10070" t="s">
        <v>27093</v>
      </c>
      <c r="B10070" t="s">
        <v>87</v>
      </c>
      <c r="C10070" t="s">
        <v>151</v>
      </c>
      <c r="D10070" t="s">
        <v>17029</v>
      </c>
      <c r="E10070" t="s">
        <v>81</v>
      </c>
      <c r="F10070" t="s">
        <v>4881</v>
      </c>
      <c r="G10070">
        <v>0</v>
      </c>
      <c r="H10070">
        <v>10</v>
      </c>
      <c r="I10070">
        <v>2</v>
      </c>
      <c r="J10070">
        <v>5</v>
      </c>
      <c r="K10070">
        <v>2</v>
      </c>
      <c r="L10070">
        <v>1</v>
      </c>
      <c r="M10070">
        <v>0</v>
      </c>
      <c r="N10070">
        <v>0</v>
      </c>
      <c r="O10070">
        <v>0</v>
      </c>
      <c r="P10070">
        <v>0</v>
      </c>
      <c r="Q10070">
        <v>0</v>
      </c>
    </row>
    <row r="10071" spans="1:17" x14ac:dyDescent="0.2">
      <c r="A10071" t="s">
        <v>27094</v>
      </c>
      <c r="B10071" t="s">
        <v>87</v>
      </c>
      <c r="C10071" t="s">
        <v>151</v>
      </c>
      <c r="D10071" t="s">
        <v>17029</v>
      </c>
      <c r="E10071" t="s">
        <v>81</v>
      </c>
      <c r="F10071" t="s">
        <v>4883</v>
      </c>
      <c r="G10071">
        <v>0</v>
      </c>
      <c r="H10071">
        <v>10</v>
      </c>
      <c r="I10071">
        <v>2</v>
      </c>
      <c r="J10071">
        <v>5</v>
      </c>
      <c r="K10071">
        <v>2</v>
      </c>
      <c r="L10071">
        <v>1</v>
      </c>
      <c r="M10071">
        <v>0</v>
      </c>
      <c r="N10071">
        <v>0</v>
      </c>
      <c r="O10071">
        <v>0</v>
      </c>
      <c r="P10071">
        <v>0</v>
      </c>
      <c r="Q10071">
        <v>0</v>
      </c>
    </row>
    <row r="10072" spans="1:17" x14ac:dyDescent="0.2">
      <c r="A10072" t="s">
        <v>27095</v>
      </c>
      <c r="B10072" t="s">
        <v>87</v>
      </c>
      <c r="C10072" t="s">
        <v>151</v>
      </c>
      <c r="D10072" t="s">
        <v>17029</v>
      </c>
      <c r="E10072" t="s">
        <v>81</v>
      </c>
      <c r="F10072" t="s">
        <v>4885</v>
      </c>
      <c r="G10072">
        <v>0</v>
      </c>
      <c r="H10072">
        <v>0</v>
      </c>
      <c r="I10072">
        <v>0</v>
      </c>
      <c r="J10072">
        <v>0</v>
      </c>
      <c r="K10072">
        <v>0</v>
      </c>
      <c r="L10072">
        <v>0</v>
      </c>
      <c r="M10072">
        <v>10</v>
      </c>
      <c r="N10072">
        <v>0</v>
      </c>
      <c r="O10072">
        <v>0</v>
      </c>
      <c r="P10072">
        <v>0</v>
      </c>
      <c r="Q10072">
        <v>0</v>
      </c>
    </row>
    <row r="10073" spans="1:17" x14ac:dyDescent="0.2">
      <c r="A10073" t="s">
        <v>27096</v>
      </c>
      <c r="B10073" t="s">
        <v>87</v>
      </c>
      <c r="C10073" t="s">
        <v>206</v>
      </c>
      <c r="D10073" t="s">
        <v>17029</v>
      </c>
      <c r="E10073" t="s">
        <v>79</v>
      </c>
      <c r="F10073" t="s">
        <v>17019</v>
      </c>
      <c r="G10073">
        <v>15</v>
      </c>
      <c r="H10073">
        <v>0</v>
      </c>
      <c r="I10073">
        <v>0</v>
      </c>
      <c r="J10073">
        <v>0</v>
      </c>
      <c r="K10073">
        <v>0</v>
      </c>
      <c r="L10073">
        <v>0</v>
      </c>
      <c r="M10073">
        <v>0</v>
      </c>
      <c r="N10073">
        <v>0</v>
      </c>
      <c r="O10073">
        <v>0</v>
      </c>
      <c r="P10073">
        <v>0</v>
      </c>
      <c r="Q10073">
        <v>0</v>
      </c>
    </row>
    <row r="10074" spans="1:17" x14ac:dyDescent="0.2">
      <c r="A10074" t="s">
        <v>27097</v>
      </c>
      <c r="B10074" t="s">
        <v>87</v>
      </c>
      <c r="C10074" t="s">
        <v>206</v>
      </c>
      <c r="D10074" t="s">
        <v>17029</v>
      </c>
      <c r="E10074" t="s">
        <v>81</v>
      </c>
      <c r="F10074" t="s">
        <v>4875</v>
      </c>
      <c r="G10074">
        <v>0</v>
      </c>
      <c r="H10074">
        <v>15</v>
      </c>
      <c r="I10074">
        <v>0</v>
      </c>
      <c r="J10074">
        <v>11</v>
      </c>
      <c r="K10074">
        <v>3</v>
      </c>
      <c r="L10074">
        <v>1</v>
      </c>
      <c r="M10074">
        <v>0</v>
      </c>
      <c r="N10074">
        <v>0</v>
      </c>
      <c r="O10074">
        <v>0</v>
      </c>
      <c r="P10074">
        <v>0</v>
      </c>
      <c r="Q10074">
        <v>0</v>
      </c>
    </row>
    <row r="10075" spans="1:17" x14ac:dyDescent="0.2">
      <c r="A10075" t="s">
        <v>27098</v>
      </c>
      <c r="B10075" t="s">
        <v>87</v>
      </c>
      <c r="C10075" t="s">
        <v>206</v>
      </c>
      <c r="D10075" t="s">
        <v>17029</v>
      </c>
      <c r="E10075" t="s">
        <v>81</v>
      </c>
      <c r="F10075" t="s">
        <v>4877</v>
      </c>
      <c r="G10075">
        <v>0</v>
      </c>
      <c r="H10075">
        <v>15</v>
      </c>
      <c r="I10075">
        <v>0</v>
      </c>
      <c r="J10075">
        <v>9</v>
      </c>
      <c r="K10075">
        <v>2</v>
      </c>
      <c r="L10075">
        <v>4</v>
      </c>
      <c r="M10075">
        <v>0</v>
      </c>
      <c r="N10075">
        <v>0</v>
      </c>
      <c r="O10075">
        <v>0</v>
      </c>
      <c r="P10075">
        <v>0</v>
      </c>
      <c r="Q10075">
        <v>0</v>
      </c>
    </row>
    <row r="10076" spans="1:17" x14ac:dyDescent="0.2">
      <c r="A10076" t="s">
        <v>27099</v>
      </c>
      <c r="B10076" t="s">
        <v>87</v>
      </c>
      <c r="C10076" t="s">
        <v>206</v>
      </c>
      <c r="D10076" t="s">
        <v>17029</v>
      </c>
      <c r="E10076" t="s">
        <v>81</v>
      </c>
      <c r="F10076" t="s">
        <v>4879</v>
      </c>
      <c r="G10076">
        <v>0</v>
      </c>
      <c r="H10076">
        <v>0</v>
      </c>
      <c r="I10076">
        <v>0</v>
      </c>
      <c r="J10076">
        <v>0</v>
      </c>
      <c r="K10076">
        <v>0</v>
      </c>
      <c r="L10076">
        <v>0</v>
      </c>
      <c r="M10076">
        <v>15</v>
      </c>
      <c r="N10076">
        <v>0</v>
      </c>
      <c r="O10076">
        <v>0</v>
      </c>
      <c r="P10076">
        <v>0</v>
      </c>
      <c r="Q10076">
        <v>0</v>
      </c>
    </row>
    <row r="10077" spans="1:17" x14ac:dyDescent="0.2">
      <c r="A10077" t="s">
        <v>27100</v>
      </c>
      <c r="B10077" t="s">
        <v>87</v>
      </c>
      <c r="C10077" t="s">
        <v>206</v>
      </c>
      <c r="D10077" t="s">
        <v>17029</v>
      </c>
      <c r="E10077" t="s">
        <v>81</v>
      </c>
      <c r="F10077" t="s">
        <v>4881</v>
      </c>
      <c r="G10077">
        <v>0</v>
      </c>
      <c r="H10077">
        <v>15</v>
      </c>
      <c r="I10077">
        <v>0</v>
      </c>
      <c r="J10077">
        <v>9</v>
      </c>
      <c r="K10077">
        <v>2</v>
      </c>
      <c r="L10077">
        <v>4</v>
      </c>
      <c r="M10077">
        <v>0</v>
      </c>
      <c r="N10077">
        <v>0</v>
      </c>
      <c r="O10077">
        <v>0</v>
      </c>
      <c r="P10077">
        <v>0</v>
      </c>
      <c r="Q10077">
        <v>0</v>
      </c>
    </row>
    <row r="10078" spans="1:17" x14ac:dyDescent="0.2">
      <c r="A10078" t="s">
        <v>27101</v>
      </c>
      <c r="B10078" t="s">
        <v>87</v>
      </c>
      <c r="C10078" t="s">
        <v>206</v>
      </c>
      <c r="D10078" t="s">
        <v>17029</v>
      </c>
      <c r="E10078" t="s">
        <v>81</v>
      </c>
      <c r="F10078" t="s">
        <v>4883</v>
      </c>
      <c r="G10078">
        <v>0</v>
      </c>
      <c r="H10078">
        <v>15</v>
      </c>
      <c r="I10078">
        <v>0</v>
      </c>
      <c r="J10078">
        <v>9</v>
      </c>
      <c r="K10078">
        <v>2</v>
      </c>
      <c r="L10078">
        <v>4</v>
      </c>
      <c r="M10078">
        <v>0</v>
      </c>
      <c r="N10078">
        <v>0</v>
      </c>
      <c r="O10078">
        <v>0</v>
      </c>
      <c r="P10078">
        <v>0</v>
      </c>
      <c r="Q10078">
        <v>0</v>
      </c>
    </row>
    <row r="10079" spans="1:17" x14ac:dyDescent="0.2">
      <c r="A10079" t="s">
        <v>27102</v>
      </c>
      <c r="B10079" t="s">
        <v>87</v>
      </c>
      <c r="C10079" t="s">
        <v>206</v>
      </c>
      <c r="D10079" t="s">
        <v>17029</v>
      </c>
      <c r="E10079" t="s">
        <v>81</v>
      </c>
      <c r="F10079" t="s">
        <v>4885</v>
      </c>
      <c r="G10079">
        <v>0</v>
      </c>
      <c r="H10079">
        <v>0</v>
      </c>
      <c r="I10079">
        <v>0</v>
      </c>
      <c r="J10079">
        <v>0</v>
      </c>
      <c r="K10079">
        <v>0</v>
      </c>
      <c r="L10079">
        <v>0</v>
      </c>
      <c r="M10079">
        <v>15</v>
      </c>
      <c r="N10079">
        <v>0</v>
      </c>
      <c r="O10079">
        <v>0</v>
      </c>
      <c r="P10079">
        <v>0</v>
      </c>
      <c r="Q10079">
        <v>0</v>
      </c>
    </row>
    <row r="10080" spans="1:17" x14ac:dyDescent="0.2">
      <c r="A10080" t="s">
        <v>27103</v>
      </c>
      <c r="B10080" t="s">
        <v>87</v>
      </c>
      <c r="C10080" t="s">
        <v>206</v>
      </c>
      <c r="D10080" t="s">
        <v>17029</v>
      </c>
      <c r="E10080" t="s">
        <v>81</v>
      </c>
      <c r="F10080" t="s">
        <v>4887</v>
      </c>
      <c r="G10080">
        <v>0</v>
      </c>
      <c r="H10080">
        <v>15</v>
      </c>
      <c r="I10080">
        <v>0</v>
      </c>
      <c r="J10080">
        <v>11</v>
      </c>
      <c r="K10080">
        <v>3</v>
      </c>
      <c r="L10080">
        <v>1</v>
      </c>
      <c r="M10080">
        <v>0</v>
      </c>
      <c r="N10080">
        <v>0</v>
      </c>
      <c r="O10080">
        <v>0</v>
      </c>
      <c r="P10080">
        <v>0</v>
      </c>
      <c r="Q10080">
        <v>0</v>
      </c>
    </row>
    <row r="10081" spans="1:17" x14ac:dyDescent="0.2">
      <c r="A10081" t="s">
        <v>27104</v>
      </c>
      <c r="B10081" t="s">
        <v>87</v>
      </c>
      <c r="C10081" t="s">
        <v>206</v>
      </c>
      <c r="D10081" t="s">
        <v>17029</v>
      </c>
      <c r="E10081" t="s">
        <v>81</v>
      </c>
      <c r="F10081" t="s">
        <v>4889</v>
      </c>
      <c r="G10081">
        <v>0</v>
      </c>
      <c r="H10081">
        <v>0</v>
      </c>
      <c r="I10081">
        <v>0</v>
      </c>
      <c r="J10081">
        <v>0</v>
      </c>
      <c r="K10081">
        <v>0</v>
      </c>
      <c r="L10081">
        <v>0</v>
      </c>
      <c r="M10081">
        <v>15</v>
      </c>
      <c r="N10081">
        <v>0</v>
      </c>
      <c r="O10081">
        <v>0</v>
      </c>
      <c r="P10081">
        <v>0</v>
      </c>
      <c r="Q10081">
        <v>0</v>
      </c>
    </row>
    <row r="10082" spans="1:17" x14ac:dyDescent="0.2">
      <c r="A10082" t="s">
        <v>27105</v>
      </c>
      <c r="B10082" t="s">
        <v>87</v>
      </c>
      <c r="C10082" t="s">
        <v>206</v>
      </c>
      <c r="D10082" t="s">
        <v>17029</v>
      </c>
      <c r="E10082" t="s">
        <v>81</v>
      </c>
      <c r="F10082" t="s">
        <v>4871</v>
      </c>
      <c r="G10082">
        <v>0</v>
      </c>
      <c r="H10082">
        <v>0</v>
      </c>
      <c r="I10082">
        <v>0</v>
      </c>
      <c r="J10082">
        <v>0</v>
      </c>
      <c r="K10082">
        <v>0</v>
      </c>
      <c r="L10082">
        <v>0</v>
      </c>
      <c r="M10082">
        <v>0</v>
      </c>
      <c r="N10082">
        <v>11</v>
      </c>
      <c r="O10082">
        <v>9</v>
      </c>
      <c r="P10082">
        <v>1</v>
      </c>
      <c r="Q10082">
        <v>1</v>
      </c>
    </row>
    <row r="10083" spans="1:17" x14ac:dyDescent="0.2">
      <c r="A10083" t="s">
        <v>27106</v>
      </c>
      <c r="B10083" t="s">
        <v>87</v>
      </c>
      <c r="C10083" t="s">
        <v>206</v>
      </c>
      <c r="D10083" t="s">
        <v>17029</v>
      </c>
      <c r="E10083" t="s">
        <v>81</v>
      </c>
      <c r="F10083" t="s">
        <v>4873</v>
      </c>
      <c r="G10083">
        <v>0</v>
      </c>
      <c r="H10083">
        <v>0</v>
      </c>
      <c r="I10083">
        <v>0</v>
      </c>
      <c r="J10083">
        <v>0</v>
      </c>
      <c r="K10083">
        <v>0</v>
      </c>
      <c r="L10083">
        <v>0</v>
      </c>
      <c r="M10083">
        <v>0</v>
      </c>
      <c r="N10083">
        <v>8</v>
      </c>
      <c r="O10083">
        <v>7</v>
      </c>
      <c r="P10083">
        <v>0</v>
      </c>
      <c r="Q10083">
        <v>1</v>
      </c>
    </row>
    <row r="10084" spans="1:17" x14ac:dyDescent="0.2">
      <c r="A10084" t="s">
        <v>27107</v>
      </c>
      <c r="B10084" t="s">
        <v>87</v>
      </c>
      <c r="C10084" t="s">
        <v>206</v>
      </c>
      <c r="D10084" t="s">
        <v>17029</v>
      </c>
      <c r="E10084" t="s">
        <v>81</v>
      </c>
      <c r="F10084" t="s">
        <v>17019</v>
      </c>
      <c r="G10084">
        <v>15</v>
      </c>
      <c r="H10084">
        <v>0</v>
      </c>
      <c r="I10084">
        <v>0</v>
      </c>
      <c r="J10084">
        <v>0</v>
      </c>
      <c r="K10084">
        <v>0</v>
      </c>
      <c r="L10084">
        <v>0</v>
      </c>
      <c r="M10084">
        <v>0</v>
      </c>
      <c r="N10084">
        <v>0</v>
      </c>
      <c r="O10084">
        <v>0</v>
      </c>
      <c r="P10084">
        <v>0</v>
      </c>
      <c r="Q10084">
        <v>0</v>
      </c>
    </row>
    <row r="10085" spans="1:17" x14ac:dyDescent="0.2">
      <c r="A10085" t="s">
        <v>27108</v>
      </c>
      <c r="B10085" t="s">
        <v>87</v>
      </c>
      <c r="C10085" t="s">
        <v>206</v>
      </c>
      <c r="D10085" t="s">
        <v>17025</v>
      </c>
      <c r="E10085" t="s">
        <v>79</v>
      </c>
      <c r="F10085" t="s">
        <v>17019</v>
      </c>
      <c r="G10085">
        <v>5</v>
      </c>
      <c r="H10085">
        <v>0</v>
      </c>
      <c r="I10085">
        <v>0</v>
      </c>
      <c r="J10085">
        <v>0</v>
      </c>
      <c r="K10085">
        <v>0</v>
      </c>
      <c r="L10085">
        <v>0</v>
      </c>
      <c r="M10085">
        <v>0</v>
      </c>
      <c r="N10085">
        <v>0</v>
      </c>
      <c r="O10085">
        <v>0</v>
      </c>
      <c r="P10085">
        <v>0</v>
      </c>
      <c r="Q10085">
        <v>0</v>
      </c>
    </row>
    <row r="10086" spans="1:17" x14ac:dyDescent="0.2">
      <c r="A10086" t="s">
        <v>27109</v>
      </c>
      <c r="B10086" t="s">
        <v>87</v>
      </c>
      <c r="C10086" t="s">
        <v>206</v>
      </c>
      <c r="D10086" t="s">
        <v>17025</v>
      </c>
      <c r="E10086" t="s">
        <v>81</v>
      </c>
      <c r="F10086" t="s">
        <v>17019</v>
      </c>
      <c r="G10086">
        <v>2</v>
      </c>
      <c r="H10086">
        <v>0</v>
      </c>
      <c r="I10086">
        <v>0</v>
      </c>
      <c r="J10086">
        <v>0</v>
      </c>
      <c r="K10086">
        <v>0</v>
      </c>
      <c r="L10086">
        <v>0</v>
      </c>
      <c r="M10086">
        <v>0</v>
      </c>
      <c r="N10086">
        <v>0</v>
      </c>
      <c r="O10086">
        <v>0</v>
      </c>
      <c r="P10086">
        <v>0</v>
      </c>
      <c r="Q10086">
        <v>0</v>
      </c>
    </row>
    <row r="10087" spans="1:17" x14ac:dyDescent="0.2">
      <c r="A10087" t="s">
        <v>27110</v>
      </c>
      <c r="B10087" t="s">
        <v>87</v>
      </c>
      <c r="C10087" t="s">
        <v>207</v>
      </c>
      <c r="D10087" t="s">
        <v>17027</v>
      </c>
      <c r="E10087" t="s">
        <v>79</v>
      </c>
      <c r="F10087" t="s">
        <v>17019</v>
      </c>
      <c r="G10087">
        <v>1</v>
      </c>
      <c r="H10087">
        <v>0</v>
      </c>
      <c r="I10087">
        <v>0</v>
      </c>
      <c r="J10087">
        <v>0</v>
      </c>
      <c r="K10087">
        <v>0</v>
      </c>
      <c r="L10087">
        <v>0</v>
      </c>
      <c r="M10087">
        <v>0</v>
      </c>
      <c r="N10087">
        <v>0</v>
      </c>
      <c r="O10087">
        <v>0</v>
      </c>
      <c r="P10087">
        <v>0</v>
      </c>
      <c r="Q10087">
        <v>0</v>
      </c>
    </row>
    <row r="10088" spans="1:17" x14ac:dyDescent="0.2">
      <c r="A10088" t="s">
        <v>27111</v>
      </c>
      <c r="B10088" t="s">
        <v>87</v>
      </c>
      <c r="C10088" t="s">
        <v>207</v>
      </c>
      <c r="D10088" t="s">
        <v>17029</v>
      </c>
      <c r="E10088" t="s">
        <v>79</v>
      </c>
      <c r="F10088" t="s">
        <v>4875</v>
      </c>
      <c r="G10088">
        <v>0</v>
      </c>
      <c r="H10088">
        <v>5</v>
      </c>
      <c r="I10088">
        <v>0</v>
      </c>
      <c r="J10088">
        <v>5</v>
      </c>
      <c r="K10088">
        <v>0</v>
      </c>
      <c r="L10088">
        <v>0</v>
      </c>
      <c r="M10088">
        <v>0</v>
      </c>
      <c r="N10088">
        <v>0</v>
      </c>
      <c r="O10088">
        <v>0</v>
      </c>
      <c r="P10088">
        <v>0</v>
      </c>
      <c r="Q10088">
        <v>0</v>
      </c>
    </row>
    <row r="10089" spans="1:17" x14ac:dyDescent="0.2">
      <c r="A10089" t="s">
        <v>27112</v>
      </c>
      <c r="B10089" t="s">
        <v>87</v>
      </c>
      <c r="C10089" t="s">
        <v>207</v>
      </c>
      <c r="D10089" t="s">
        <v>17029</v>
      </c>
      <c r="E10089" t="s">
        <v>79</v>
      </c>
      <c r="F10089" t="s">
        <v>4877</v>
      </c>
      <c r="G10089">
        <v>0</v>
      </c>
      <c r="H10089">
        <v>5</v>
      </c>
      <c r="I10089">
        <v>0</v>
      </c>
      <c r="J10089">
        <v>5</v>
      </c>
      <c r="K10089">
        <v>0</v>
      </c>
      <c r="L10089">
        <v>0</v>
      </c>
      <c r="M10089">
        <v>0</v>
      </c>
      <c r="N10089">
        <v>0</v>
      </c>
      <c r="O10089">
        <v>0</v>
      </c>
      <c r="P10089">
        <v>0</v>
      </c>
      <c r="Q10089">
        <v>0</v>
      </c>
    </row>
    <row r="10090" spans="1:17" x14ac:dyDescent="0.2">
      <c r="A10090" t="s">
        <v>27113</v>
      </c>
      <c r="B10090" t="s">
        <v>87</v>
      </c>
      <c r="C10090" t="s">
        <v>207</v>
      </c>
      <c r="D10090" t="s">
        <v>17029</v>
      </c>
      <c r="E10090" t="s">
        <v>79</v>
      </c>
      <c r="F10090" t="s">
        <v>4879</v>
      </c>
      <c r="G10090">
        <v>0</v>
      </c>
      <c r="H10090">
        <v>0</v>
      </c>
      <c r="I10090">
        <v>0</v>
      </c>
      <c r="J10090">
        <v>0</v>
      </c>
      <c r="K10090">
        <v>0</v>
      </c>
      <c r="L10090">
        <v>0</v>
      </c>
      <c r="M10090">
        <v>5</v>
      </c>
      <c r="N10090">
        <v>0</v>
      </c>
      <c r="O10090">
        <v>0</v>
      </c>
      <c r="P10090">
        <v>0</v>
      </c>
      <c r="Q10090">
        <v>0</v>
      </c>
    </row>
    <row r="10091" spans="1:17" x14ac:dyDescent="0.2">
      <c r="A10091" t="s">
        <v>27114</v>
      </c>
      <c r="B10091" t="s">
        <v>87</v>
      </c>
      <c r="C10091" t="s">
        <v>207</v>
      </c>
      <c r="D10091" t="s">
        <v>17029</v>
      </c>
      <c r="E10091" t="s">
        <v>79</v>
      </c>
      <c r="F10091" t="s">
        <v>4881</v>
      </c>
      <c r="G10091">
        <v>0</v>
      </c>
      <c r="H10091">
        <v>5</v>
      </c>
      <c r="I10091">
        <v>0</v>
      </c>
      <c r="J10091">
        <v>5</v>
      </c>
      <c r="K10091">
        <v>0</v>
      </c>
      <c r="L10091">
        <v>0</v>
      </c>
      <c r="M10091">
        <v>0</v>
      </c>
      <c r="N10091">
        <v>0</v>
      </c>
      <c r="O10091">
        <v>0</v>
      </c>
      <c r="P10091">
        <v>0</v>
      </c>
      <c r="Q10091">
        <v>0</v>
      </c>
    </row>
    <row r="10092" spans="1:17" x14ac:dyDescent="0.2">
      <c r="A10092" t="s">
        <v>27115</v>
      </c>
      <c r="B10092" t="s">
        <v>87</v>
      </c>
      <c r="C10092" t="s">
        <v>207</v>
      </c>
      <c r="D10092" t="s">
        <v>17029</v>
      </c>
      <c r="E10092" t="s">
        <v>79</v>
      </c>
      <c r="F10092" t="s">
        <v>4883</v>
      </c>
      <c r="G10092">
        <v>0</v>
      </c>
      <c r="H10092">
        <v>5</v>
      </c>
      <c r="I10092">
        <v>0</v>
      </c>
      <c r="J10092">
        <v>5</v>
      </c>
      <c r="K10092">
        <v>0</v>
      </c>
      <c r="L10092">
        <v>0</v>
      </c>
      <c r="M10092">
        <v>0</v>
      </c>
      <c r="N10092">
        <v>0</v>
      </c>
      <c r="O10092">
        <v>0</v>
      </c>
      <c r="P10092">
        <v>0</v>
      </c>
      <c r="Q10092">
        <v>0</v>
      </c>
    </row>
    <row r="10093" spans="1:17" x14ac:dyDescent="0.2">
      <c r="A10093" t="s">
        <v>27116</v>
      </c>
      <c r="B10093" t="s">
        <v>87</v>
      </c>
      <c r="C10093" t="s">
        <v>207</v>
      </c>
      <c r="D10093" t="s">
        <v>17029</v>
      </c>
      <c r="E10093" t="s">
        <v>79</v>
      </c>
      <c r="F10093" t="s">
        <v>4885</v>
      </c>
      <c r="G10093">
        <v>0</v>
      </c>
      <c r="H10093">
        <v>0</v>
      </c>
      <c r="I10093">
        <v>0</v>
      </c>
      <c r="J10093">
        <v>0</v>
      </c>
      <c r="K10093">
        <v>0</v>
      </c>
      <c r="L10093">
        <v>0</v>
      </c>
      <c r="M10093">
        <v>5</v>
      </c>
      <c r="N10093">
        <v>0</v>
      </c>
      <c r="O10093">
        <v>0</v>
      </c>
      <c r="P10093">
        <v>0</v>
      </c>
      <c r="Q10093">
        <v>0</v>
      </c>
    </row>
    <row r="10094" spans="1:17" x14ac:dyDescent="0.2">
      <c r="A10094" t="s">
        <v>27117</v>
      </c>
      <c r="B10094" t="s">
        <v>87</v>
      </c>
      <c r="C10094" t="s">
        <v>207</v>
      </c>
      <c r="D10094" t="s">
        <v>17029</v>
      </c>
      <c r="E10094" t="s">
        <v>79</v>
      </c>
      <c r="F10094" t="s">
        <v>4887</v>
      </c>
      <c r="G10094">
        <v>0</v>
      </c>
      <c r="H10094">
        <v>5</v>
      </c>
      <c r="I10094">
        <v>0</v>
      </c>
      <c r="J10094">
        <v>5</v>
      </c>
      <c r="K10094">
        <v>0</v>
      </c>
      <c r="L10094">
        <v>0</v>
      </c>
      <c r="M10094">
        <v>0</v>
      </c>
      <c r="N10094">
        <v>0</v>
      </c>
      <c r="O10094">
        <v>0</v>
      </c>
      <c r="P10094">
        <v>0</v>
      </c>
      <c r="Q10094">
        <v>0</v>
      </c>
    </row>
    <row r="10095" spans="1:17" x14ac:dyDescent="0.2">
      <c r="A10095" t="s">
        <v>27118</v>
      </c>
      <c r="B10095" t="s">
        <v>87</v>
      </c>
      <c r="C10095" t="s">
        <v>207</v>
      </c>
      <c r="D10095" t="s">
        <v>17029</v>
      </c>
      <c r="E10095" t="s">
        <v>79</v>
      </c>
      <c r="F10095" t="s">
        <v>4889</v>
      </c>
      <c r="G10095">
        <v>0</v>
      </c>
      <c r="H10095">
        <v>0</v>
      </c>
      <c r="I10095">
        <v>0</v>
      </c>
      <c r="J10095">
        <v>0</v>
      </c>
      <c r="K10095">
        <v>0</v>
      </c>
      <c r="L10095">
        <v>0</v>
      </c>
      <c r="M10095">
        <v>5</v>
      </c>
      <c r="N10095">
        <v>0</v>
      </c>
      <c r="O10095">
        <v>0</v>
      </c>
      <c r="P10095">
        <v>0</v>
      </c>
      <c r="Q10095">
        <v>0</v>
      </c>
    </row>
    <row r="10096" spans="1:17" x14ac:dyDescent="0.2">
      <c r="A10096" t="s">
        <v>27119</v>
      </c>
      <c r="B10096" t="s">
        <v>87</v>
      </c>
      <c r="C10096" t="s">
        <v>207</v>
      </c>
      <c r="D10096" t="s">
        <v>17029</v>
      </c>
      <c r="E10096" t="s">
        <v>79</v>
      </c>
      <c r="F10096" t="s">
        <v>4871</v>
      </c>
      <c r="G10096">
        <v>0</v>
      </c>
      <c r="H10096">
        <v>0</v>
      </c>
      <c r="I10096">
        <v>0</v>
      </c>
      <c r="J10096">
        <v>0</v>
      </c>
      <c r="K10096">
        <v>0</v>
      </c>
      <c r="L10096">
        <v>0</v>
      </c>
      <c r="M10096">
        <v>0</v>
      </c>
      <c r="N10096">
        <v>4</v>
      </c>
      <c r="O10096">
        <v>4</v>
      </c>
      <c r="P10096">
        <v>0</v>
      </c>
      <c r="Q10096">
        <v>0</v>
      </c>
    </row>
    <row r="10097" spans="1:17" x14ac:dyDescent="0.2">
      <c r="A10097" t="s">
        <v>27120</v>
      </c>
      <c r="B10097" t="s">
        <v>87</v>
      </c>
      <c r="C10097" t="s">
        <v>207</v>
      </c>
      <c r="D10097" t="s">
        <v>17029</v>
      </c>
      <c r="E10097" t="s">
        <v>79</v>
      </c>
      <c r="F10097" t="s">
        <v>4873</v>
      </c>
      <c r="G10097">
        <v>0</v>
      </c>
      <c r="H10097">
        <v>0</v>
      </c>
      <c r="I10097">
        <v>0</v>
      </c>
      <c r="J10097">
        <v>0</v>
      </c>
      <c r="K10097">
        <v>0</v>
      </c>
      <c r="L10097">
        <v>0</v>
      </c>
      <c r="M10097">
        <v>0</v>
      </c>
      <c r="N10097">
        <v>2</v>
      </c>
      <c r="O10097">
        <v>2</v>
      </c>
      <c r="P10097">
        <v>0</v>
      </c>
      <c r="Q10097">
        <v>0</v>
      </c>
    </row>
    <row r="10098" spans="1:17" x14ac:dyDescent="0.2">
      <c r="A10098" t="s">
        <v>27121</v>
      </c>
      <c r="B10098" t="s">
        <v>87</v>
      </c>
      <c r="C10098" t="s">
        <v>207</v>
      </c>
      <c r="D10098" t="s">
        <v>17029</v>
      </c>
      <c r="E10098" t="s">
        <v>79</v>
      </c>
      <c r="F10098" t="s">
        <v>17019</v>
      </c>
      <c r="G10098">
        <v>5</v>
      </c>
      <c r="H10098">
        <v>0</v>
      </c>
      <c r="I10098">
        <v>0</v>
      </c>
      <c r="J10098">
        <v>0</v>
      </c>
      <c r="K10098">
        <v>0</v>
      </c>
      <c r="L10098">
        <v>0</v>
      </c>
      <c r="M10098">
        <v>0</v>
      </c>
      <c r="N10098">
        <v>0</v>
      </c>
      <c r="O10098">
        <v>0</v>
      </c>
      <c r="P10098">
        <v>0</v>
      </c>
      <c r="Q10098">
        <v>0</v>
      </c>
    </row>
    <row r="10099" spans="1:17" x14ac:dyDescent="0.2">
      <c r="A10099" t="s">
        <v>27122</v>
      </c>
      <c r="B10099" t="s">
        <v>87</v>
      </c>
      <c r="C10099" t="s">
        <v>207</v>
      </c>
      <c r="D10099" t="s">
        <v>17029</v>
      </c>
      <c r="E10099" t="s">
        <v>81</v>
      </c>
      <c r="F10099" t="s">
        <v>4875</v>
      </c>
      <c r="G10099">
        <v>0</v>
      </c>
      <c r="H10099">
        <v>16</v>
      </c>
      <c r="I10099">
        <v>0</v>
      </c>
      <c r="J10099">
        <v>12</v>
      </c>
      <c r="K10099">
        <v>3</v>
      </c>
      <c r="L10099">
        <v>1</v>
      </c>
      <c r="M10099">
        <v>0</v>
      </c>
      <c r="N10099">
        <v>0</v>
      </c>
      <c r="O10099">
        <v>0</v>
      </c>
      <c r="P10099">
        <v>0</v>
      </c>
      <c r="Q10099">
        <v>0</v>
      </c>
    </row>
    <row r="10100" spans="1:17" x14ac:dyDescent="0.2">
      <c r="A10100" t="s">
        <v>27123</v>
      </c>
      <c r="B10100" t="s">
        <v>87</v>
      </c>
      <c r="C10100" t="s">
        <v>207</v>
      </c>
      <c r="D10100" t="s">
        <v>17029</v>
      </c>
      <c r="E10100" t="s">
        <v>81</v>
      </c>
      <c r="F10100" t="s">
        <v>4877</v>
      </c>
      <c r="G10100">
        <v>0</v>
      </c>
      <c r="H10100">
        <v>16</v>
      </c>
      <c r="I10100">
        <v>0</v>
      </c>
      <c r="J10100">
        <v>11</v>
      </c>
      <c r="K10100">
        <v>2</v>
      </c>
      <c r="L10100">
        <v>3</v>
      </c>
      <c r="M10100">
        <v>0</v>
      </c>
      <c r="N10100">
        <v>0</v>
      </c>
      <c r="O10100">
        <v>0</v>
      </c>
      <c r="P10100">
        <v>0</v>
      </c>
      <c r="Q10100">
        <v>0</v>
      </c>
    </row>
    <row r="10101" spans="1:17" x14ac:dyDescent="0.2">
      <c r="A10101" t="s">
        <v>27124</v>
      </c>
      <c r="B10101" t="s">
        <v>87</v>
      </c>
      <c r="C10101" t="s">
        <v>207</v>
      </c>
      <c r="D10101" t="s">
        <v>17029</v>
      </c>
      <c r="E10101" t="s">
        <v>81</v>
      </c>
      <c r="F10101" t="s">
        <v>4879</v>
      </c>
      <c r="G10101">
        <v>0</v>
      </c>
      <c r="H10101">
        <v>0</v>
      </c>
      <c r="I10101">
        <v>0</v>
      </c>
      <c r="J10101">
        <v>0</v>
      </c>
      <c r="K10101">
        <v>0</v>
      </c>
      <c r="L10101">
        <v>0</v>
      </c>
      <c r="M10101">
        <v>16</v>
      </c>
      <c r="N10101">
        <v>0</v>
      </c>
      <c r="O10101">
        <v>0</v>
      </c>
      <c r="P10101">
        <v>0</v>
      </c>
      <c r="Q10101">
        <v>0</v>
      </c>
    </row>
    <row r="10102" spans="1:17" x14ac:dyDescent="0.2">
      <c r="A10102" t="s">
        <v>27125</v>
      </c>
      <c r="B10102" t="s">
        <v>87</v>
      </c>
      <c r="C10102" t="s">
        <v>207</v>
      </c>
      <c r="D10102" t="s">
        <v>17029</v>
      </c>
      <c r="E10102" t="s">
        <v>81</v>
      </c>
      <c r="F10102" t="s">
        <v>4881</v>
      </c>
      <c r="G10102">
        <v>0</v>
      </c>
      <c r="H10102">
        <v>16</v>
      </c>
      <c r="I10102">
        <v>0</v>
      </c>
      <c r="J10102">
        <v>11</v>
      </c>
      <c r="K10102">
        <v>2</v>
      </c>
      <c r="L10102">
        <v>3</v>
      </c>
      <c r="M10102">
        <v>0</v>
      </c>
      <c r="N10102">
        <v>0</v>
      </c>
      <c r="O10102">
        <v>0</v>
      </c>
      <c r="P10102">
        <v>0</v>
      </c>
      <c r="Q10102">
        <v>0</v>
      </c>
    </row>
    <row r="10103" spans="1:17" x14ac:dyDescent="0.2">
      <c r="A10103" t="s">
        <v>27126</v>
      </c>
      <c r="B10103" t="s">
        <v>87</v>
      </c>
      <c r="C10103" t="s">
        <v>207</v>
      </c>
      <c r="D10103" t="s">
        <v>17029</v>
      </c>
      <c r="E10103" t="s">
        <v>81</v>
      </c>
      <c r="F10103" t="s">
        <v>4883</v>
      </c>
      <c r="G10103">
        <v>0</v>
      </c>
      <c r="H10103">
        <v>16</v>
      </c>
      <c r="I10103">
        <v>0</v>
      </c>
      <c r="J10103">
        <v>11</v>
      </c>
      <c r="K10103">
        <v>2</v>
      </c>
      <c r="L10103">
        <v>3</v>
      </c>
      <c r="M10103">
        <v>0</v>
      </c>
      <c r="N10103">
        <v>0</v>
      </c>
      <c r="O10103">
        <v>0</v>
      </c>
      <c r="P10103">
        <v>0</v>
      </c>
      <c r="Q10103">
        <v>0</v>
      </c>
    </row>
    <row r="10104" spans="1:17" x14ac:dyDescent="0.2">
      <c r="A10104" t="s">
        <v>27127</v>
      </c>
      <c r="B10104" t="s">
        <v>87</v>
      </c>
      <c r="C10104" t="s">
        <v>207</v>
      </c>
      <c r="D10104" t="s">
        <v>17029</v>
      </c>
      <c r="E10104" t="s">
        <v>81</v>
      </c>
      <c r="F10104" t="s">
        <v>4885</v>
      </c>
      <c r="G10104">
        <v>0</v>
      </c>
      <c r="H10104">
        <v>0</v>
      </c>
      <c r="I10104">
        <v>0</v>
      </c>
      <c r="J10104">
        <v>0</v>
      </c>
      <c r="K10104">
        <v>0</v>
      </c>
      <c r="L10104">
        <v>0</v>
      </c>
      <c r="M10104">
        <v>16</v>
      </c>
      <c r="N10104">
        <v>0</v>
      </c>
      <c r="O10104">
        <v>0</v>
      </c>
      <c r="P10104">
        <v>0</v>
      </c>
      <c r="Q10104">
        <v>0</v>
      </c>
    </row>
    <row r="10105" spans="1:17" x14ac:dyDescent="0.2">
      <c r="A10105" t="s">
        <v>27128</v>
      </c>
      <c r="B10105" t="s">
        <v>87</v>
      </c>
      <c r="C10105" t="s">
        <v>207</v>
      </c>
      <c r="D10105" t="s">
        <v>17029</v>
      </c>
      <c r="E10105" t="s">
        <v>81</v>
      </c>
      <c r="F10105" t="s">
        <v>4887</v>
      </c>
      <c r="G10105">
        <v>0</v>
      </c>
      <c r="H10105">
        <v>16</v>
      </c>
      <c r="I10105">
        <v>0</v>
      </c>
      <c r="J10105">
        <v>12</v>
      </c>
      <c r="K10105">
        <v>3</v>
      </c>
      <c r="L10105">
        <v>1</v>
      </c>
      <c r="M10105">
        <v>0</v>
      </c>
      <c r="N10105">
        <v>0</v>
      </c>
      <c r="O10105">
        <v>0</v>
      </c>
      <c r="P10105">
        <v>0</v>
      </c>
      <c r="Q10105">
        <v>0</v>
      </c>
    </row>
    <row r="10106" spans="1:17" x14ac:dyDescent="0.2">
      <c r="A10106" t="s">
        <v>27129</v>
      </c>
      <c r="B10106" t="s">
        <v>87</v>
      </c>
      <c r="C10106" t="s">
        <v>207</v>
      </c>
      <c r="D10106" t="s">
        <v>17029</v>
      </c>
      <c r="E10106" t="s">
        <v>81</v>
      </c>
      <c r="F10106" t="s">
        <v>4889</v>
      </c>
      <c r="G10106">
        <v>0</v>
      </c>
      <c r="H10106">
        <v>0</v>
      </c>
      <c r="I10106">
        <v>0</v>
      </c>
      <c r="J10106">
        <v>0</v>
      </c>
      <c r="K10106">
        <v>0</v>
      </c>
      <c r="L10106">
        <v>0</v>
      </c>
      <c r="M10106">
        <v>16</v>
      </c>
      <c r="N10106">
        <v>0</v>
      </c>
      <c r="O10106">
        <v>0</v>
      </c>
      <c r="P10106">
        <v>0</v>
      </c>
      <c r="Q10106">
        <v>0</v>
      </c>
    </row>
    <row r="10107" spans="1:17" x14ac:dyDescent="0.2">
      <c r="A10107" t="s">
        <v>27130</v>
      </c>
      <c r="B10107" t="s">
        <v>87</v>
      </c>
      <c r="C10107" t="s">
        <v>207</v>
      </c>
      <c r="D10107" t="s">
        <v>17029</v>
      </c>
      <c r="E10107" t="s">
        <v>81</v>
      </c>
      <c r="F10107" t="s">
        <v>4871</v>
      </c>
      <c r="G10107">
        <v>0</v>
      </c>
      <c r="H10107">
        <v>0</v>
      </c>
      <c r="I10107">
        <v>0</v>
      </c>
      <c r="J10107">
        <v>0</v>
      </c>
      <c r="K10107">
        <v>0</v>
      </c>
      <c r="L10107">
        <v>0</v>
      </c>
      <c r="M10107">
        <v>0</v>
      </c>
      <c r="N10107">
        <v>13</v>
      </c>
      <c r="O10107">
        <v>10</v>
      </c>
      <c r="P10107">
        <v>2</v>
      </c>
      <c r="Q10107">
        <v>1</v>
      </c>
    </row>
    <row r="10108" spans="1:17" x14ac:dyDescent="0.2">
      <c r="A10108" t="s">
        <v>27131</v>
      </c>
      <c r="B10108" t="s">
        <v>87</v>
      </c>
      <c r="C10108" t="s">
        <v>207</v>
      </c>
      <c r="D10108" t="s">
        <v>17029</v>
      </c>
      <c r="E10108" t="s">
        <v>81</v>
      </c>
      <c r="F10108" t="s">
        <v>4873</v>
      </c>
      <c r="G10108">
        <v>0</v>
      </c>
      <c r="H10108">
        <v>0</v>
      </c>
      <c r="I10108">
        <v>0</v>
      </c>
      <c r="J10108">
        <v>0</v>
      </c>
      <c r="K10108">
        <v>0</v>
      </c>
      <c r="L10108">
        <v>0</v>
      </c>
      <c r="M10108">
        <v>0</v>
      </c>
      <c r="N10108">
        <v>9</v>
      </c>
      <c r="O10108">
        <v>7</v>
      </c>
      <c r="P10108">
        <v>2</v>
      </c>
      <c r="Q10108">
        <v>0</v>
      </c>
    </row>
    <row r="10109" spans="1:17" x14ac:dyDescent="0.2">
      <c r="A10109" t="s">
        <v>27132</v>
      </c>
      <c r="B10109" t="s">
        <v>87</v>
      </c>
      <c r="C10109" t="s">
        <v>207</v>
      </c>
      <c r="D10109" t="s">
        <v>17029</v>
      </c>
      <c r="E10109" t="s">
        <v>81</v>
      </c>
      <c r="F10109" t="s">
        <v>17019</v>
      </c>
      <c r="G10109">
        <v>16</v>
      </c>
      <c r="H10109">
        <v>0</v>
      </c>
      <c r="I10109">
        <v>0</v>
      </c>
      <c r="J10109">
        <v>0</v>
      </c>
      <c r="K10109">
        <v>0</v>
      </c>
      <c r="L10109">
        <v>0</v>
      </c>
      <c r="M10109">
        <v>0</v>
      </c>
      <c r="N10109">
        <v>0</v>
      </c>
      <c r="O10109">
        <v>0</v>
      </c>
      <c r="P10109">
        <v>0</v>
      </c>
      <c r="Q10109">
        <v>0</v>
      </c>
    </row>
    <row r="10110" spans="1:17" x14ac:dyDescent="0.2">
      <c r="A10110" t="s">
        <v>27133</v>
      </c>
      <c r="B10110" t="s">
        <v>87</v>
      </c>
      <c r="C10110" t="s">
        <v>207</v>
      </c>
      <c r="D10110" t="s">
        <v>17025</v>
      </c>
      <c r="E10110" t="s">
        <v>79</v>
      </c>
      <c r="F10110" t="s">
        <v>17019</v>
      </c>
      <c r="G10110">
        <v>2</v>
      </c>
      <c r="H10110">
        <v>0</v>
      </c>
      <c r="I10110">
        <v>0</v>
      </c>
      <c r="J10110">
        <v>0</v>
      </c>
      <c r="K10110">
        <v>0</v>
      </c>
      <c r="L10110">
        <v>0</v>
      </c>
      <c r="M10110">
        <v>0</v>
      </c>
      <c r="N10110">
        <v>0</v>
      </c>
      <c r="O10110">
        <v>0</v>
      </c>
      <c r="P10110">
        <v>0</v>
      </c>
      <c r="Q10110">
        <v>0</v>
      </c>
    </row>
    <row r="10111" spans="1:17" x14ac:dyDescent="0.2">
      <c r="A10111" t="s">
        <v>27134</v>
      </c>
      <c r="B10111" t="s">
        <v>87</v>
      </c>
      <c r="C10111" t="s">
        <v>207</v>
      </c>
      <c r="D10111" t="s">
        <v>17025</v>
      </c>
      <c r="E10111" t="s">
        <v>81</v>
      </c>
      <c r="F10111" t="s">
        <v>17019</v>
      </c>
      <c r="G10111">
        <v>1</v>
      </c>
      <c r="H10111">
        <v>0</v>
      </c>
      <c r="I10111">
        <v>0</v>
      </c>
      <c r="J10111">
        <v>0</v>
      </c>
      <c r="K10111">
        <v>0</v>
      </c>
      <c r="L10111">
        <v>0</v>
      </c>
      <c r="M10111">
        <v>0</v>
      </c>
      <c r="N10111">
        <v>0</v>
      </c>
      <c r="O10111">
        <v>0</v>
      </c>
      <c r="P10111">
        <v>0</v>
      </c>
      <c r="Q10111">
        <v>0</v>
      </c>
    </row>
    <row r="10112" spans="1:17" x14ac:dyDescent="0.2">
      <c r="A10112" t="s">
        <v>27135</v>
      </c>
      <c r="B10112" t="s">
        <v>87</v>
      </c>
      <c r="C10112" t="s">
        <v>208</v>
      </c>
      <c r="D10112" t="s">
        <v>17029</v>
      </c>
      <c r="E10112" t="s">
        <v>79</v>
      </c>
      <c r="F10112" t="s">
        <v>4875</v>
      </c>
      <c r="G10112">
        <v>0</v>
      </c>
      <c r="H10112">
        <v>7</v>
      </c>
      <c r="I10112">
        <v>2</v>
      </c>
      <c r="J10112">
        <v>4</v>
      </c>
      <c r="K10112">
        <v>0</v>
      </c>
      <c r="L10112">
        <v>1</v>
      </c>
      <c r="M10112">
        <v>0</v>
      </c>
      <c r="N10112">
        <v>0</v>
      </c>
      <c r="O10112">
        <v>0</v>
      </c>
      <c r="P10112">
        <v>0</v>
      </c>
      <c r="Q10112">
        <v>0</v>
      </c>
    </row>
    <row r="10113" spans="1:17" x14ac:dyDescent="0.2">
      <c r="A10113" t="s">
        <v>27136</v>
      </c>
      <c r="B10113" t="s">
        <v>87</v>
      </c>
      <c r="C10113" t="s">
        <v>208</v>
      </c>
      <c r="D10113" t="s">
        <v>17029</v>
      </c>
      <c r="E10113" t="s">
        <v>79</v>
      </c>
      <c r="F10113" t="s">
        <v>4877</v>
      </c>
      <c r="G10113">
        <v>0</v>
      </c>
      <c r="H10113">
        <v>7</v>
      </c>
      <c r="I10113">
        <v>2</v>
      </c>
      <c r="J10113">
        <v>4</v>
      </c>
      <c r="K10113">
        <v>0</v>
      </c>
      <c r="L10113">
        <v>1</v>
      </c>
      <c r="M10113">
        <v>0</v>
      </c>
      <c r="N10113">
        <v>0</v>
      </c>
      <c r="O10113">
        <v>0</v>
      </c>
      <c r="P10113">
        <v>0</v>
      </c>
      <c r="Q10113">
        <v>0</v>
      </c>
    </row>
    <row r="10114" spans="1:17" x14ac:dyDescent="0.2">
      <c r="A10114" t="s">
        <v>27137</v>
      </c>
      <c r="B10114" t="s">
        <v>87</v>
      </c>
      <c r="C10114" t="s">
        <v>208</v>
      </c>
      <c r="D10114" t="s">
        <v>17029</v>
      </c>
      <c r="E10114" t="s">
        <v>79</v>
      </c>
      <c r="F10114" t="s">
        <v>4879</v>
      </c>
      <c r="G10114">
        <v>0</v>
      </c>
      <c r="H10114">
        <v>0</v>
      </c>
      <c r="I10114">
        <v>0</v>
      </c>
      <c r="J10114">
        <v>0</v>
      </c>
      <c r="K10114">
        <v>0</v>
      </c>
      <c r="L10114">
        <v>0</v>
      </c>
      <c r="M10114">
        <v>7</v>
      </c>
      <c r="N10114">
        <v>0</v>
      </c>
      <c r="O10114">
        <v>0</v>
      </c>
      <c r="P10114">
        <v>0</v>
      </c>
      <c r="Q10114">
        <v>0</v>
      </c>
    </row>
    <row r="10115" spans="1:17" x14ac:dyDescent="0.2">
      <c r="A10115" t="s">
        <v>27138</v>
      </c>
      <c r="B10115" t="s">
        <v>87</v>
      </c>
      <c r="C10115" t="s">
        <v>208</v>
      </c>
      <c r="D10115" t="s">
        <v>17029</v>
      </c>
      <c r="E10115" t="s">
        <v>79</v>
      </c>
      <c r="F10115" t="s">
        <v>4881</v>
      </c>
      <c r="G10115">
        <v>0</v>
      </c>
      <c r="H10115">
        <v>7</v>
      </c>
      <c r="I10115">
        <v>2</v>
      </c>
      <c r="J10115">
        <v>4</v>
      </c>
      <c r="K10115">
        <v>0</v>
      </c>
      <c r="L10115">
        <v>1</v>
      </c>
      <c r="M10115">
        <v>0</v>
      </c>
      <c r="N10115">
        <v>0</v>
      </c>
      <c r="O10115">
        <v>0</v>
      </c>
      <c r="P10115">
        <v>0</v>
      </c>
      <c r="Q10115">
        <v>0</v>
      </c>
    </row>
    <row r="10116" spans="1:17" x14ac:dyDescent="0.2">
      <c r="A10116" t="s">
        <v>27139</v>
      </c>
      <c r="B10116" t="s">
        <v>87</v>
      </c>
      <c r="C10116" t="s">
        <v>208</v>
      </c>
      <c r="D10116" t="s">
        <v>17029</v>
      </c>
      <c r="E10116" t="s">
        <v>79</v>
      </c>
      <c r="F10116" t="s">
        <v>4883</v>
      </c>
      <c r="G10116">
        <v>0</v>
      </c>
      <c r="H10116">
        <v>7</v>
      </c>
      <c r="I10116">
        <v>2</v>
      </c>
      <c r="J10116">
        <v>4</v>
      </c>
      <c r="K10116">
        <v>0</v>
      </c>
      <c r="L10116">
        <v>1</v>
      </c>
      <c r="M10116">
        <v>0</v>
      </c>
      <c r="N10116">
        <v>0</v>
      </c>
      <c r="O10116">
        <v>0</v>
      </c>
      <c r="P10116">
        <v>0</v>
      </c>
      <c r="Q10116">
        <v>0</v>
      </c>
    </row>
    <row r="10117" spans="1:17" x14ac:dyDescent="0.2">
      <c r="A10117" t="s">
        <v>27140</v>
      </c>
      <c r="B10117" t="s">
        <v>87</v>
      </c>
      <c r="C10117" t="s">
        <v>208</v>
      </c>
      <c r="D10117" t="s">
        <v>17029</v>
      </c>
      <c r="E10117" t="s">
        <v>79</v>
      </c>
      <c r="F10117" t="s">
        <v>4885</v>
      </c>
      <c r="G10117">
        <v>0</v>
      </c>
      <c r="H10117">
        <v>0</v>
      </c>
      <c r="I10117">
        <v>0</v>
      </c>
      <c r="J10117">
        <v>0</v>
      </c>
      <c r="K10117">
        <v>0</v>
      </c>
      <c r="L10117">
        <v>0</v>
      </c>
      <c r="M10117">
        <v>7</v>
      </c>
      <c r="N10117">
        <v>0</v>
      </c>
      <c r="O10117">
        <v>0</v>
      </c>
      <c r="P10117">
        <v>0</v>
      </c>
      <c r="Q10117">
        <v>0</v>
      </c>
    </row>
    <row r="10118" spans="1:17" x14ac:dyDescent="0.2">
      <c r="A10118" t="s">
        <v>27141</v>
      </c>
      <c r="B10118" t="s">
        <v>87</v>
      </c>
      <c r="C10118" t="s">
        <v>208</v>
      </c>
      <c r="D10118" t="s">
        <v>17029</v>
      </c>
      <c r="E10118" t="s">
        <v>79</v>
      </c>
      <c r="F10118" t="s">
        <v>4887</v>
      </c>
      <c r="G10118">
        <v>0</v>
      </c>
      <c r="H10118">
        <v>7</v>
      </c>
      <c r="I10118">
        <v>2</v>
      </c>
      <c r="J10118">
        <v>4</v>
      </c>
      <c r="K10118">
        <v>0</v>
      </c>
      <c r="L10118">
        <v>1</v>
      </c>
      <c r="M10118">
        <v>0</v>
      </c>
      <c r="N10118">
        <v>0</v>
      </c>
      <c r="O10118">
        <v>0</v>
      </c>
      <c r="P10118">
        <v>0</v>
      </c>
      <c r="Q10118">
        <v>0</v>
      </c>
    </row>
    <row r="10119" spans="1:17" x14ac:dyDescent="0.2">
      <c r="A10119" t="s">
        <v>27142</v>
      </c>
      <c r="B10119" t="s">
        <v>87</v>
      </c>
      <c r="C10119" t="s">
        <v>208</v>
      </c>
      <c r="D10119" t="s">
        <v>17029</v>
      </c>
      <c r="E10119" t="s">
        <v>79</v>
      </c>
      <c r="F10119" t="s">
        <v>4889</v>
      </c>
      <c r="G10119">
        <v>0</v>
      </c>
      <c r="H10119">
        <v>0</v>
      </c>
      <c r="I10119">
        <v>0</v>
      </c>
      <c r="J10119">
        <v>0</v>
      </c>
      <c r="K10119">
        <v>0</v>
      </c>
      <c r="L10119">
        <v>0</v>
      </c>
      <c r="M10119">
        <v>7</v>
      </c>
      <c r="N10119">
        <v>0</v>
      </c>
      <c r="O10119">
        <v>0</v>
      </c>
      <c r="P10119">
        <v>0</v>
      </c>
      <c r="Q10119">
        <v>0</v>
      </c>
    </row>
    <row r="10120" spans="1:17" x14ac:dyDescent="0.2">
      <c r="A10120" t="s">
        <v>27143</v>
      </c>
      <c r="B10120" t="s">
        <v>87</v>
      </c>
      <c r="C10120" t="s">
        <v>208</v>
      </c>
      <c r="D10120" t="s">
        <v>17029</v>
      </c>
      <c r="E10120" t="s">
        <v>79</v>
      </c>
      <c r="F10120" t="s">
        <v>4871</v>
      </c>
      <c r="G10120">
        <v>0</v>
      </c>
      <c r="H10120">
        <v>0</v>
      </c>
      <c r="I10120">
        <v>0</v>
      </c>
      <c r="J10120">
        <v>0</v>
      </c>
      <c r="K10120">
        <v>0</v>
      </c>
      <c r="L10120">
        <v>0</v>
      </c>
      <c r="M10120">
        <v>0</v>
      </c>
      <c r="N10120">
        <v>6</v>
      </c>
      <c r="O10120">
        <v>5</v>
      </c>
      <c r="P10120">
        <v>0</v>
      </c>
      <c r="Q10120">
        <v>1</v>
      </c>
    </row>
    <row r="10121" spans="1:17" x14ac:dyDescent="0.2">
      <c r="A10121" t="s">
        <v>27144</v>
      </c>
      <c r="B10121" t="s">
        <v>87</v>
      </c>
      <c r="C10121" t="s">
        <v>208</v>
      </c>
      <c r="D10121" t="s">
        <v>17029</v>
      </c>
      <c r="E10121" t="s">
        <v>79</v>
      </c>
      <c r="F10121" t="s">
        <v>4873</v>
      </c>
      <c r="G10121">
        <v>0</v>
      </c>
      <c r="H10121">
        <v>0</v>
      </c>
      <c r="I10121">
        <v>0</v>
      </c>
      <c r="J10121">
        <v>0</v>
      </c>
      <c r="K10121">
        <v>0</v>
      </c>
      <c r="L10121">
        <v>0</v>
      </c>
      <c r="M10121">
        <v>0</v>
      </c>
      <c r="N10121">
        <v>5</v>
      </c>
      <c r="O10121">
        <v>4</v>
      </c>
      <c r="P10121">
        <v>0</v>
      </c>
      <c r="Q10121">
        <v>1</v>
      </c>
    </row>
    <row r="10122" spans="1:17" x14ac:dyDescent="0.2">
      <c r="A10122" t="s">
        <v>27145</v>
      </c>
      <c r="B10122" t="s">
        <v>87</v>
      </c>
      <c r="C10122" t="s">
        <v>208</v>
      </c>
      <c r="D10122" t="s">
        <v>17029</v>
      </c>
      <c r="E10122" t="s">
        <v>79</v>
      </c>
      <c r="F10122" t="s">
        <v>17019</v>
      </c>
      <c r="G10122">
        <v>7</v>
      </c>
      <c r="H10122">
        <v>0</v>
      </c>
      <c r="I10122">
        <v>0</v>
      </c>
      <c r="J10122">
        <v>0</v>
      </c>
      <c r="K10122">
        <v>0</v>
      </c>
      <c r="L10122">
        <v>0</v>
      </c>
      <c r="M10122">
        <v>0</v>
      </c>
      <c r="N10122">
        <v>0</v>
      </c>
      <c r="O10122">
        <v>0</v>
      </c>
      <c r="P10122">
        <v>0</v>
      </c>
      <c r="Q10122">
        <v>0</v>
      </c>
    </row>
    <row r="10123" spans="1:17" x14ac:dyDescent="0.2">
      <c r="A10123" t="s">
        <v>27146</v>
      </c>
      <c r="B10123" t="s">
        <v>87</v>
      </c>
      <c r="C10123" t="s">
        <v>208</v>
      </c>
      <c r="D10123" t="s">
        <v>17029</v>
      </c>
      <c r="E10123" t="s">
        <v>81</v>
      </c>
      <c r="F10123" t="s">
        <v>4875</v>
      </c>
      <c r="G10123">
        <v>0</v>
      </c>
      <c r="H10123">
        <v>8</v>
      </c>
      <c r="I10123">
        <v>0</v>
      </c>
      <c r="J10123">
        <v>6</v>
      </c>
      <c r="K10123">
        <v>0</v>
      </c>
      <c r="L10123">
        <v>2</v>
      </c>
      <c r="M10123">
        <v>0</v>
      </c>
      <c r="N10123">
        <v>0</v>
      </c>
      <c r="O10123">
        <v>0</v>
      </c>
      <c r="P10123">
        <v>0</v>
      </c>
      <c r="Q10123">
        <v>0</v>
      </c>
    </row>
    <row r="10124" spans="1:17" x14ac:dyDescent="0.2">
      <c r="A10124" t="s">
        <v>27147</v>
      </c>
      <c r="B10124" t="s">
        <v>87</v>
      </c>
      <c r="C10124" t="s">
        <v>208</v>
      </c>
      <c r="D10124" t="s">
        <v>17029</v>
      </c>
      <c r="E10124" t="s">
        <v>81</v>
      </c>
      <c r="F10124" t="s">
        <v>4877</v>
      </c>
      <c r="G10124">
        <v>0</v>
      </c>
      <c r="H10124">
        <v>8</v>
      </c>
      <c r="I10124">
        <v>0</v>
      </c>
      <c r="J10124">
        <v>5</v>
      </c>
      <c r="K10124">
        <v>1</v>
      </c>
      <c r="L10124">
        <v>2</v>
      </c>
      <c r="M10124">
        <v>0</v>
      </c>
      <c r="N10124">
        <v>0</v>
      </c>
      <c r="O10124">
        <v>0</v>
      </c>
      <c r="P10124">
        <v>0</v>
      </c>
      <c r="Q10124">
        <v>0</v>
      </c>
    </row>
    <row r="10125" spans="1:17" x14ac:dyDescent="0.2">
      <c r="A10125" t="s">
        <v>27148</v>
      </c>
      <c r="B10125" t="s">
        <v>87</v>
      </c>
      <c r="C10125" t="s">
        <v>208</v>
      </c>
      <c r="D10125" t="s">
        <v>17029</v>
      </c>
      <c r="E10125" t="s">
        <v>81</v>
      </c>
      <c r="F10125" t="s">
        <v>4879</v>
      </c>
      <c r="G10125">
        <v>0</v>
      </c>
      <c r="H10125">
        <v>0</v>
      </c>
      <c r="I10125">
        <v>0</v>
      </c>
      <c r="J10125">
        <v>0</v>
      </c>
      <c r="K10125">
        <v>0</v>
      </c>
      <c r="L10125">
        <v>0</v>
      </c>
      <c r="M10125">
        <v>8</v>
      </c>
      <c r="N10125">
        <v>0</v>
      </c>
      <c r="O10125">
        <v>0</v>
      </c>
      <c r="P10125">
        <v>0</v>
      </c>
      <c r="Q10125">
        <v>0</v>
      </c>
    </row>
    <row r="10126" spans="1:17" x14ac:dyDescent="0.2">
      <c r="A10126" t="s">
        <v>27149</v>
      </c>
      <c r="B10126" t="s">
        <v>87</v>
      </c>
      <c r="C10126" t="s">
        <v>208</v>
      </c>
      <c r="D10126" t="s">
        <v>17029</v>
      </c>
      <c r="E10126" t="s">
        <v>81</v>
      </c>
      <c r="F10126" t="s">
        <v>4881</v>
      </c>
      <c r="G10126">
        <v>0</v>
      </c>
      <c r="H10126">
        <v>8</v>
      </c>
      <c r="I10126">
        <v>0</v>
      </c>
      <c r="J10126">
        <v>5</v>
      </c>
      <c r="K10126">
        <v>1</v>
      </c>
      <c r="L10126">
        <v>2</v>
      </c>
      <c r="M10126">
        <v>0</v>
      </c>
      <c r="N10126">
        <v>0</v>
      </c>
      <c r="O10126">
        <v>0</v>
      </c>
      <c r="P10126">
        <v>0</v>
      </c>
      <c r="Q10126">
        <v>0</v>
      </c>
    </row>
    <row r="10127" spans="1:17" x14ac:dyDescent="0.2">
      <c r="A10127" t="s">
        <v>27150</v>
      </c>
      <c r="B10127" t="s">
        <v>87</v>
      </c>
      <c r="C10127" t="s">
        <v>208</v>
      </c>
      <c r="D10127" t="s">
        <v>17029</v>
      </c>
      <c r="E10127" t="s">
        <v>81</v>
      </c>
      <c r="F10127" t="s">
        <v>4883</v>
      </c>
      <c r="G10127">
        <v>0</v>
      </c>
      <c r="H10127">
        <v>8</v>
      </c>
      <c r="I10127">
        <v>0</v>
      </c>
      <c r="J10127">
        <v>6</v>
      </c>
      <c r="K10127">
        <v>0</v>
      </c>
      <c r="L10127">
        <v>2</v>
      </c>
      <c r="M10127">
        <v>0</v>
      </c>
      <c r="N10127">
        <v>0</v>
      </c>
      <c r="O10127">
        <v>0</v>
      </c>
      <c r="P10127">
        <v>0</v>
      </c>
      <c r="Q10127">
        <v>0</v>
      </c>
    </row>
    <row r="10128" spans="1:17" x14ac:dyDescent="0.2">
      <c r="A10128" t="s">
        <v>27151</v>
      </c>
      <c r="B10128" t="s">
        <v>87</v>
      </c>
      <c r="C10128" t="s">
        <v>208</v>
      </c>
      <c r="D10128" t="s">
        <v>17029</v>
      </c>
      <c r="E10128" t="s">
        <v>81</v>
      </c>
      <c r="F10128" t="s">
        <v>4885</v>
      </c>
      <c r="G10128">
        <v>0</v>
      </c>
      <c r="H10128">
        <v>0</v>
      </c>
      <c r="I10128">
        <v>0</v>
      </c>
      <c r="J10128">
        <v>0</v>
      </c>
      <c r="K10128">
        <v>0</v>
      </c>
      <c r="L10128">
        <v>0</v>
      </c>
      <c r="M10128">
        <v>8</v>
      </c>
      <c r="N10128">
        <v>0</v>
      </c>
      <c r="O10128">
        <v>0</v>
      </c>
      <c r="P10128">
        <v>0</v>
      </c>
      <c r="Q10128">
        <v>0</v>
      </c>
    </row>
    <row r="10129" spans="1:17" x14ac:dyDescent="0.2">
      <c r="A10129" t="s">
        <v>27152</v>
      </c>
      <c r="B10129" t="s">
        <v>87</v>
      </c>
      <c r="C10129" t="s">
        <v>208</v>
      </c>
      <c r="D10129" t="s">
        <v>17029</v>
      </c>
      <c r="E10129" t="s">
        <v>81</v>
      </c>
      <c r="F10129" t="s">
        <v>4887</v>
      </c>
      <c r="G10129">
        <v>0</v>
      </c>
      <c r="H10129">
        <v>8</v>
      </c>
      <c r="I10129">
        <v>0</v>
      </c>
      <c r="J10129">
        <v>5</v>
      </c>
      <c r="K10129">
        <v>1</v>
      </c>
      <c r="L10129">
        <v>2</v>
      </c>
      <c r="M10129">
        <v>0</v>
      </c>
      <c r="N10129">
        <v>0</v>
      </c>
      <c r="O10129">
        <v>0</v>
      </c>
      <c r="P10129">
        <v>0</v>
      </c>
      <c r="Q10129">
        <v>0</v>
      </c>
    </row>
    <row r="10130" spans="1:17" x14ac:dyDescent="0.2">
      <c r="A10130" t="s">
        <v>27153</v>
      </c>
      <c r="B10130" t="s">
        <v>87</v>
      </c>
      <c r="C10130" t="s">
        <v>208</v>
      </c>
      <c r="D10130" t="s">
        <v>17029</v>
      </c>
      <c r="E10130" t="s">
        <v>81</v>
      </c>
      <c r="F10130" t="s">
        <v>4889</v>
      </c>
      <c r="G10130">
        <v>0</v>
      </c>
      <c r="H10130">
        <v>0</v>
      </c>
      <c r="I10130">
        <v>0</v>
      </c>
      <c r="J10130">
        <v>0</v>
      </c>
      <c r="K10130">
        <v>0</v>
      </c>
      <c r="L10130">
        <v>0</v>
      </c>
      <c r="M10130">
        <v>8</v>
      </c>
      <c r="N10130">
        <v>0</v>
      </c>
      <c r="O10130">
        <v>0</v>
      </c>
      <c r="P10130">
        <v>0</v>
      </c>
      <c r="Q10130">
        <v>0</v>
      </c>
    </row>
    <row r="10131" spans="1:17" x14ac:dyDescent="0.2">
      <c r="A10131" t="s">
        <v>27154</v>
      </c>
      <c r="B10131" t="s">
        <v>87</v>
      </c>
      <c r="C10131" t="s">
        <v>208</v>
      </c>
      <c r="D10131" t="s">
        <v>17029</v>
      </c>
      <c r="E10131" t="s">
        <v>81</v>
      </c>
      <c r="F10131" t="s">
        <v>4871</v>
      </c>
      <c r="G10131">
        <v>0</v>
      </c>
      <c r="H10131">
        <v>0</v>
      </c>
      <c r="I10131">
        <v>0</v>
      </c>
      <c r="J10131">
        <v>0</v>
      </c>
      <c r="K10131">
        <v>0</v>
      </c>
      <c r="L10131">
        <v>0</v>
      </c>
      <c r="M10131">
        <v>0</v>
      </c>
      <c r="N10131">
        <v>6</v>
      </c>
      <c r="O10131">
        <v>4</v>
      </c>
      <c r="P10131">
        <v>1</v>
      </c>
      <c r="Q10131">
        <v>1</v>
      </c>
    </row>
    <row r="10132" spans="1:17" x14ac:dyDescent="0.2">
      <c r="A10132" t="s">
        <v>27155</v>
      </c>
      <c r="B10132" t="s">
        <v>87</v>
      </c>
      <c r="C10132" t="s">
        <v>208</v>
      </c>
      <c r="D10132" t="s">
        <v>17029</v>
      </c>
      <c r="E10132" t="s">
        <v>81</v>
      </c>
      <c r="F10132" t="s">
        <v>4873</v>
      </c>
      <c r="G10132">
        <v>0</v>
      </c>
      <c r="H10132">
        <v>0</v>
      </c>
      <c r="I10132">
        <v>0</v>
      </c>
      <c r="J10132">
        <v>0</v>
      </c>
      <c r="K10132">
        <v>0</v>
      </c>
      <c r="L10132">
        <v>0</v>
      </c>
      <c r="M10132">
        <v>0</v>
      </c>
      <c r="N10132">
        <v>4</v>
      </c>
      <c r="O10132">
        <v>2</v>
      </c>
      <c r="P10132">
        <v>1</v>
      </c>
      <c r="Q10132">
        <v>1</v>
      </c>
    </row>
    <row r="10133" spans="1:17" x14ac:dyDescent="0.2">
      <c r="A10133" t="s">
        <v>27156</v>
      </c>
      <c r="B10133" t="s">
        <v>87</v>
      </c>
      <c r="C10133" t="s">
        <v>208</v>
      </c>
      <c r="D10133" t="s">
        <v>17029</v>
      </c>
      <c r="E10133" t="s">
        <v>81</v>
      </c>
      <c r="F10133" t="s">
        <v>17019</v>
      </c>
      <c r="G10133">
        <v>8</v>
      </c>
      <c r="H10133">
        <v>0</v>
      </c>
      <c r="I10133">
        <v>0</v>
      </c>
      <c r="J10133">
        <v>0</v>
      </c>
      <c r="K10133">
        <v>0</v>
      </c>
      <c r="L10133">
        <v>0</v>
      </c>
      <c r="M10133">
        <v>0</v>
      </c>
      <c r="N10133">
        <v>0</v>
      </c>
      <c r="O10133">
        <v>0</v>
      </c>
      <c r="P10133">
        <v>0</v>
      </c>
      <c r="Q10133">
        <v>0</v>
      </c>
    </row>
    <row r="10134" spans="1:17" x14ac:dyDescent="0.2">
      <c r="A10134" t="s">
        <v>27157</v>
      </c>
      <c r="B10134" t="s">
        <v>87</v>
      </c>
      <c r="C10134" t="s">
        <v>208</v>
      </c>
      <c r="D10134" t="s">
        <v>17025</v>
      </c>
      <c r="E10134" t="s">
        <v>79</v>
      </c>
      <c r="F10134" t="s">
        <v>17019</v>
      </c>
      <c r="G10134">
        <v>1</v>
      </c>
      <c r="H10134">
        <v>0</v>
      </c>
      <c r="I10134">
        <v>0</v>
      </c>
      <c r="J10134">
        <v>0</v>
      </c>
      <c r="K10134">
        <v>0</v>
      </c>
      <c r="L10134">
        <v>0</v>
      </c>
      <c r="M10134">
        <v>0</v>
      </c>
      <c r="N10134">
        <v>0</v>
      </c>
      <c r="O10134">
        <v>0</v>
      </c>
      <c r="P10134">
        <v>0</v>
      </c>
      <c r="Q10134">
        <v>0</v>
      </c>
    </row>
    <row r="10135" spans="1:17" x14ac:dyDescent="0.2">
      <c r="A10135" t="s">
        <v>27158</v>
      </c>
      <c r="B10135" t="s">
        <v>87</v>
      </c>
      <c r="C10135" t="s">
        <v>209</v>
      </c>
      <c r="D10135" t="s">
        <v>17029</v>
      </c>
      <c r="E10135" t="s">
        <v>81</v>
      </c>
      <c r="F10135" t="s">
        <v>4875</v>
      </c>
      <c r="G10135">
        <v>0</v>
      </c>
      <c r="H10135">
        <v>5</v>
      </c>
      <c r="I10135">
        <v>0</v>
      </c>
      <c r="J10135">
        <v>5</v>
      </c>
      <c r="K10135">
        <v>0</v>
      </c>
      <c r="L10135">
        <v>0</v>
      </c>
      <c r="M10135">
        <v>0</v>
      </c>
      <c r="N10135">
        <v>0</v>
      </c>
      <c r="O10135">
        <v>0</v>
      </c>
      <c r="P10135">
        <v>0</v>
      </c>
      <c r="Q10135">
        <v>0</v>
      </c>
    </row>
    <row r="10136" spans="1:17" x14ac:dyDescent="0.2">
      <c r="A10136" t="s">
        <v>27159</v>
      </c>
      <c r="B10136" t="s">
        <v>87</v>
      </c>
      <c r="C10136" t="s">
        <v>209</v>
      </c>
      <c r="D10136" t="s">
        <v>17029</v>
      </c>
      <c r="E10136" t="s">
        <v>81</v>
      </c>
      <c r="F10136" t="s">
        <v>4877</v>
      </c>
      <c r="G10136">
        <v>0</v>
      </c>
      <c r="H10136">
        <v>5</v>
      </c>
      <c r="I10136">
        <v>0</v>
      </c>
      <c r="J10136">
        <v>5</v>
      </c>
      <c r="K10136">
        <v>0</v>
      </c>
      <c r="L10136">
        <v>0</v>
      </c>
      <c r="M10136">
        <v>0</v>
      </c>
      <c r="N10136">
        <v>0</v>
      </c>
      <c r="O10136">
        <v>0</v>
      </c>
      <c r="P10136">
        <v>0</v>
      </c>
      <c r="Q10136">
        <v>0</v>
      </c>
    </row>
    <row r="10137" spans="1:17" x14ac:dyDescent="0.2">
      <c r="A10137" t="s">
        <v>27160</v>
      </c>
      <c r="B10137" t="s">
        <v>87</v>
      </c>
      <c r="C10137" t="s">
        <v>209</v>
      </c>
      <c r="D10137" t="s">
        <v>17029</v>
      </c>
      <c r="E10137" t="s">
        <v>81</v>
      </c>
      <c r="F10137" t="s">
        <v>4879</v>
      </c>
      <c r="G10137">
        <v>0</v>
      </c>
      <c r="H10137">
        <v>0</v>
      </c>
      <c r="I10137">
        <v>0</v>
      </c>
      <c r="J10137">
        <v>0</v>
      </c>
      <c r="K10137">
        <v>0</v>
      </c>
      <c r="L10137">
        <v>0</v>
      </c>
      <c r="M10137">
        <v>5</v>
      </c>
      <c r="N10137">
        <v>0</v>
      </c>
      <c r="O10137">
        <v>0</v>
      </c>
      <c r="P10137">
        <v>0</v>
      </c>
      <c r="Q10137">
        <v>0</v>
      </c>
    </row>
    <row r="10138" spans="1:17" x14ac:dyDescent="0.2">
      <c r="A10138" t="s">
        <v>27161</v>
      </c>
      <c r="B10138" t="s">
        <v>87</v>
      </c>
      <c r="C10138" t="s">
        <v>209</v>
      </c>
      <c r="D10138" t="s">
        <v>17029</v>
      </c>
      <c r="E10138" t="s">
        <v>81</v>
      </c>
      <c r="F10138" t="s">
        <v>4881</v>
      </c>
      <c r="G10138">
        <v>0</v>
      </c>
      <c r="H10138">
        <v>5</v>
      </c>
      <c r="I10138">
        <v>0</v>
      </c>
      <c r="J10138">
        <v>5</v>
      </c>
      <c r="K10138">
        <v>0</v>
      </c>
      <c r="L10138">
        <v>0</v>
      </c>
      <c r="M10138">
        <v>0</v>
      </c>
      <c r="N10138">
        <v>0</v>
      </c>
      <c r="O10138">
        <v>0</v>
      </c>
      <c r="P10138">
        <v>0</v>
      </c>
      <c r="Q10138">
        <v>0</v>
      </c>
    </row>
    <row r="10139" spans="1:17" x14ac:dyDescent="0.2">
      <c r="A10139" t="s">
        <v>27162</v>
      </c>
      <c r="B10139" t="s">
        <v>87</v>
      </c>
      <c r="C10139" t="s">
        <v>209</v>
      </c>
      <c r="D10139" t="s">
        <v>17029</v>
      </c>
      <c r="E10139" t="s">
        <v>81</v>
      </c>
      <c r="F10139" t="s">
        <v>4883</v>
      </c>
      <c r="G10139">
        <v>0</v>
      </c>
      <c r="H10139">
        <v>5</v>
      </c>
      <c r="I10139">
        <v>0</v>
      </c>
      <c r="J10139">
        <v>5</v>
      </c>
      <c r="K10139">
        <v>0</v>
      </c>
      <c r="L10139">
        <v>0</v>
      </c>
      <c r="M10139">
        <v>0</v>
      </c>
      <c r="N10139">
        <v>0</v>
      </c>
      <c r="O10139">
        <v>0</v>
      </c>
      <c r="P10139">
        <v>0</v>
      </c>
      <c r="Q10139">
        <v>0</v>
      </c>
    </row>
    <row r="10140" spans="1:17" x14ac:dyDescent="0.2">
      <c r="A10140" t="s">
        <v>27163</v>
      </c>
      <c r="B10140" t="s">
        <v>87</v>
      </c>
      <c r="C10140" t="s">
        <v>209</v>
      </c>
      <c r="D10140" t="s">
        <v>17029</v>
      </c>
      <c r="E10140" t="s">
        <v>81</v>
      </c>
      <c r="F10140" t="s">
        <v>4885</v>
      </c>
      <c r="G10140">
        <v>0</v>
      </c>
      <c r="H10140">
        <v>0</v>
      </c>
      <c r="I10140">
        <v>0</v>
      </c>
      <c r="J10140">
        <v>0</v>
      </c>
      <c r="K10140">
        <v>0</v>
      </c>
      <c r="L10140">
        <v>0</v>
      </c>
      <c r="M10140">
        <v>5</v>
      </c>
      <c r="N10140">
        <v>0</v>
      </c>
      <c r="O10140">
        <v>0</v>
      </c>
      <c r="P10140">
        <v>0</v>
      </c>
      <c r="Q10140">
        <v>0</v>
      </c>
    </row>
    <row r="10141" spans="1:17" x14ac:dyDescent="0.2">
      <c r="A10141" t="s">
        <v>27164</v>
      </c>
      <c r="B10141" t="s">
        <v>87</v>
      </c>
      <c r="C10141" t="s">
        <v>209</v>
      </c>
      <c r="D10141" t="s">
        <v>17029</v>
      </c>
      <c r="E10141" t="s">
        <v>81</v>
      </c>
      <c r="F10141" t="s">
        <v>4887</v>
      </c>
      <c r="G10141">
        <v>0</v>
      </c>
      <c r="H10141">
        <v>5</v>
      </c>
      <c r="I10141">
        <v>0</v>
      </c>
      <c r="J10141">
        <v>5</v>
      </c>
      <c r="K10141">
        <v>0</v>
      </c>
      <c r="L10141">
        <v>0</v>
      </c>
      <c r="M10141">
        <v>0</v>
      </c>
      <c r="N10141">
        <v>0</v>
      </c>
      <c r="O10141">
        <v>0</v>
      </c>
      <c r="P10141">
        <v>0</v>
      </c>
      <c r="Q10141">
        <v>0</v>
      </c>
    </row>
    <row r="10142" spans="1:17" x14ac:dyDescent="0.2">
      <c r="A10142" t="s">
        <v>27165</v>
      </c>
      <c r="B10142" t="s">
        <v>87</v>
      </c>
      <c r="C10142" t="s">
        <v>209</v>
      </c>
      <c r="D10142" t="s">
        <v>17029</v>
      </c>
      <c r="E10142" t="s">
        <v>81</v>
      </c>
      <c r="F10142" t="s">
        <v>4889</v>
      </c>
      <c r="G10142">
        <v>0</v>
      </c>
      <c r="H10142">
        <v>0</v>
      </c>
      <c r="I10142">
        <v>0</v>
      </c>
      <c r="J10142">
        <v>0</v>
      </c>
      <c r="K10142">
        <v>0</v>
      </c>
      <c r="L10142">
        <v>0</v>
      </c>
      <c r="M10142">
        <v>5</v>
      </c>
      <c r="N10142">
        <v>0</v>
      </c>
      <c r="O10142">
        <v>0</v>
      </c>
      <c r="P10142">
        <v>0</v>
      </c>
      <c r="Q10142">
        <v>0</v>
      </c>
    </row>
    <row r="10143" spans="1:17" x14ac:dyDescent="0.2">
      <c r="A10143" t="s">
        <v>27166</v>
      </c>
      <c r="B10143" t="s">
        <v>87</v>
      </c>
      <c r="C10143" t="s">
        <v>209</v>
      </c>
      <c r="D10143" t="s">
        <v>17029</v>
      </c>
      <c r="E10143" t="s">
        <v>81</v>
      </c>
      <c r="F10143" t="s">
        <v>4871</v>
      </c>
      <c r="G10143">
        <v>0</v>
      </c>
      <c r="H10143">
        <v>0</v>
      </c>
      <c r="I10143">
        <v>0</v>
      </c>
      <c r="J10143">
        <v>0</v>
      </c>
      <c r="K10143">
        <v>0</v>
      </c>
      <c r="L10143">
        <v>0</v>
      </c>
      <c r="M10143">
        <v>0</v>
      </c>
      <c r="N10143">
        <v>5</v>
      </c>
      <c r="O10143">
        <v>5</v>
      </c>
      <c r="P10143">
        <v>0</v>
      </c>
      <c r="Q10143">
        <v>0</v>
      </c>
    </row>
    <row r="10144" spans="1:17" x14ac:dyDescent="0.2">
      <c r="A10144" t="s">
        <v>27167</v>
      </c>
      <c r="B10144" t="s">
        <v>87</v>
      </c>
      <c r="C10144" t="s">
        <v>209</v>
      </c>
      <c r="D10144" t="s">
        <v>17029</v>
      </c>
      <c r="E10144" t="s">
        <v>81</v>
      </c>
      <c r="F10144" t="s">
        <v>4873</v>
      </c>
      <c r="G10144">
        <v>0</v>
      </c>
      <c r="H10144">
        <v>0</v>
      </c>
      <c r="I10144">
        <v>0</v>
      </c>
      <c r="J10144">
        <v>0</v>
      </c>
      <c r="K10144">
        <v>0</v>
      </c>
      <c r="L10144">
        <v>0</v>
      </c>
      <c r="M10144">
        <v>0</v>
      </c>
      <c r="N10144">
        <v>5</v>
      </c>
      <c r="O10144">
        <v>5</v>
      </c>
      <c r="P10144">
        <v>0</v>
      </c>
      <c r="Q10144">
        <v>0</v>
      </c>
    </row>
    <row r="10145" spans="1:17" x14ac:dyDescent="0.2">
      <c r="A10145" t="s">
        <v>27168</v>
      </c>
      <c r="B10145" t="s">
        <v>87</v>
      </c>
      <c r="C10145" t="s">
        <v>209</v>
      </c>
      <c r="D10145" t="s">
        <v>17029</v>
      </c>
      <c r="E10145" t="s">
        <v>81</v>
      </c>
      <c r="F10145" t="s">
        <v>17019</v>
      </c>
      <c r="G10145">
        <v>5</v>
      </c>
      <c r="H10145">
        <v>0</v>
      </c>
      <c r="I10145">
        <v>0</v>
      </c>
      <c r="J10145">
        <v>0</v>
      </c>
      <c r="K10145">
        <v>0</v>
      </c>
      <c r="L10145">
        <v>0</v>
      </c>
      <c r="M10145">
        <v>0</v>
      </c>
      <c r="N10145">
        <v>0</v>
      </c>
      <c r="O10145">
        <v>0</v>
      </c>
      <c r="P10145">
        <v>0</v>
      </c>
      <c r="Q10145">
        <v>0</v>
      </c>
    </row>
    <row r="10146" spans="1:17" x14ac:dyDescent="0.2">
      <c r="A10146" t="s">
        <v>27169</v>
      </c>
      <c r="B10146" t="s">
        <v>87</v>
      </c>
      <c r="C10146" t="s">
        <v>210</v>
      </c>
      <c r="D10146" t="s">
        <v>17027</v>
      </c>
      <c r="E10146" t="s">
        <v>79</v>
      </c>
      <c r="F10146" t="s">
        <v>17019</v>
      </c>
      <c r="G10146">
        <v>3</v>
      </c>
      <c r="H10146">
        <v>0</v>
      </c>
      <c r="I10146">
        <v>0</v>
      </c>
      <c r="J10146">
        <v>0</v>
      </c>
      <c r="K10146">
        <v>0</v>
      </c>
      <c r="L10146">
        <v>0</v>
      </c>
      <c r="M10146">
        <v>0</v>
      </c>
      <c r="N10146">
        <v>0</v>
      </c>
      <c r="O10146">
        <v>0</v>
      </c>
      <c r="P10146">
        <v>0</v>
      </c>
      <c r="Q10146">
        <v>0</v>
      </c>
    </row>
    <row r="10147" spans="1:17" x14ac:dyDescent="0.2">
      <c r="A10147" t="s">
        <v>27170</v>
      </c>
      <c r="B10147" t="s">
        <v>87</v>
      </c>
      <c r="C10147" t="s">
        <v>210</v>
      </c>
      <c r="D10147" t="s">
        <v>17029</v>
      </c>
      <c r="E10147" t="s">
        <v>79</v>
      </c>
      <c r="F10147" t="s">
        <v>4875</v>
      </c>
      <c r="G10147">
        <v>0</v>
      </c>
      <c r="H10147">
        <v>12</v>
      </c>
      <c r="I10147">
        <v>1</v>
      </c>
      <c r="J10147">
        <v>7</v>
      </c>
      <c r="K10147">
        <v>1</v>
      </c>
      <c r="L10147">
        <v>3</v>
      </c>
      <c r="M10147">
        <v>0</v>
      </c>
      <c r="N10147">
        <v>0</v>
      </c>
      <c r="O10147">
        <v>0</v>
      </c>
      <c r="P10147">
        <v>0</v>
      </c>
      <c r="Q10147">
        <v>0</v>
      </c>
    </row>
    <row r="10148" spans="1:17" x14ac:dyDescent="0.2">
      <c r="A10148" t="s">
        <v>27171</v>
      </c>
      <c r="B10148" t="s">
        <v>87</v>
      </c>
      <c r="C10148" t="s">
        <v>210</v>
      </c>
      <c r="D10148" t="s">
        <v>17029</v>
      </c>
      <c r="E10148" t="s">
        <v>79</v>
      </c>
      <c r="F10148" t="s">
        <v>4877</v>
      </c>
      <c r="G10148">
        <v>0</v>
      </c>
      <c r="H10148">
        <v>12</v>
      </c>
      <c r="I10148">
        <v>1</v>
      </c>
      <c r="J10148">
        <v>7</v>
      </c>
      <c r="K10148">
        <v>1</v>
      </c>
      <c r="L10148">
        <v>3</v>
      </c>
      <c r="M10148">
        <v>0</v>
      </c>
      <c r="N10148">
        <v>0</v>
      </c>
      <c r="O10148">
        <v>0</v>
      </c>
      <c r="P10148">
        <v>0</v>
      </c>
      <c r="Q10148">
        <v>0</v>
      </c>
    </row>
    <row r="10149" spans="1:17" x14ac:dyDescent="0.2">
      <c r="A10149" t="s">
        <v>27172</v>
      </c>
      <c r="B10149" t="s">
        <v>87</v>
      </c>
      <c r="C10149" t="s">
        <v>210</v>
      </c>
      <c r="D10149" t="s">
        <v>17029</v>
      </c>
      <c r="E10149" t="s">
        <v>79</v>
      </c>
      <c r="F10149" t="s">
        <v>4879</v>
      </c>
      <c r="G10149">
        <v>0</v>
      </c>
      <c r="H10149">
        <v>0</v>
      </c>
      <c r="I10149">
        <v>0</v>
      </c>
      <c r="J10149">
        <v>0</v>
      </c>
      <c r="K10149">
        <v>0</v>
      </c>
      <c r="L10149">
        <v>0</v>
      </c>
      <c r="M10149">
        <v>12</v>
      </c>
      <c r="N10149">
        <v>0</v>
      </c>
      <c r="O10149">
        <v>0</v>
      </c>
      <c r="P10149">
        <v>0</v>
      </c>
      <c r="Q10149">
        <v>0</v>
      </c>
    </row>
    <row r="10150" spans="1:17" x14ac:dyDescent="0.2">
      <c r="A10150" t="s">
        <v>27173</v>
      </c>
      <c r="B10150" t="s">
        <v>87</v>
      </c>
      <c r="C10150" t="s">
        <v>210</v>
      </c>
      <c r="D10150" t="s">
        <v>17029</v>
      </c>
      <c r="E10150" t="s">
        <v>79</v>
      </c>
      <c r="F10150" t="s">
        <v>4881</v>
      </c>
      <c r="G10150">
        <v>0</v>
      </c>
      <c r="H10150">
        <v>12</v>
      </c>
      <c r="I10150">
        <v>1</v>
      </c>
      <c r="J10150">
        <v>7</v>
      </c>
      <c r="K10150">
        <v>1</v>
      </c>
      <c r="L10150">
        <v>3</v>
      </c>
      <c r="M10150">
        <v>0</v>
      </c>
      <c r="N10150">
        <v>0</v>
      </c>
      <c r="O10150">
        <v>0</v>
      </c>
      <c r="P10150">
        <v>0</v>
      </c>
      <c r="Q10150">
        <v>0</v>
      </c>
    </row>
    <row r="10151" spans="1:17" x14ac:dyDescent="0.2">
      <c r="A10151" t="s">
        <v>27174</v>
      </c>
      <c r="B10151" t="s">
        <v>87</v>
      </c>
      <c r="C10151" t="s">
        <v>210</v>
      </c>
      <c r="D10151" t="s">
        <v>17029</v>
      </c>
      <c r="E10151" t="s">
        <v>79</v>
      </c>
      <c r="F10151" t="s">
        <v>4883</v>
      </c>
      <c r="G10151">
        <v>0</v>
      </c>
      <c r="H10151">
        <v>12</v>
      </c>
      <c r="I10151">
        <v>1</v>
      </c>
      <c r="J10151">
        <v>7</v>
      </c>
      <c r="K10151">
        <v>1</v>
      </c>
      <c r="L10151">
        <v>3</v>
      </c>
      <c r="M10151">
        <v>0</v>
      </c>
      <c r="N10151">
        <v>0</v>
      </c>
      <c r="O10151">
        <v>0</v>
      </c>
      <c r="P10151">
        <v>0</v>
      </c>
      <c r="Q10151">
        <v>0</v>
      </c>
    </row>
    <row r="10152" spans="1:17" x14ac:dyDescent="0.2">
      <c r="A10152" t="s">
        <v>27175</v>
      </c>
      <c r="B10152" t="s">
        <v>87</v>
      </c>
      <c r="C10152" t="s">
        <v>210</v>
      </c>
      <c r="D10152" t="s">
        <v>17029</v>
      </c>
      <c r="E10152" t="s">
        <v>79</v>
      </c>
      <c r="F10152" t="s">
        <v>4885</v>
      </c>
      <c r="G10152">
        <v>0</v>
      </c>
      <c r="H10152">
        <v>0</v>
      </c>
      <c r="I10152">
        <v>0</v>
      </c>
      <c r="J10152">
        <v>0</v>
      </c>
      <c r="K10152">
        <v>0</v>
      </c>
      <c r="L10152">
        <v>0</v>
      </c>
      <c r="M10152">
        <v>12</v>
      </c>
      <c r="N10152">
        <v>0</v>
      </c>
      <c r="O10152">
        <v>0</v>
      </c>
      <c r="P10152">
        <v>0</v>
      </c>
      <c r="Q10152">
        <v>0</v>
      </c>
    </row>
    <row r="10153" spans="1:17" x14ac:dyDescent="0.2">
      <c r="A10153" t="s">
        <v>27176</v>
      </c>
      <c r="B10153" t="s">
        <v>87</v>
      </c>
      <c r="C10153" t="s">
        <v>210</v>
      </c>
      <c r="D10153" t="s">
        <v>17029</v>
      </c>
      <c r="E10153" t="s">
        <v>79</v>
      </c>
      <c r="F10153" t="s">
        <v>4887</v>
      </c>
      <c r="G10153">
        <v>0</v>
      </c>
      <c r="H10153">
        <v>12</v>
      </c>
      <c r="I10153">
        <v>1</v>
      </c>
      <c r="J10153">
        <v>7</v>
      </c>
      <c r="K10153">
        <v>1</v>
      </c>
      <c r="L10153">
        <v>3</v>
      </c>
      <c r="M10153">
        <v>0</v>
      </c>
      <c r="N10153">
        <v>0</v>
      </c>
      <c r="O10153">
        <v>0</v>
      </c>
      <c r="P10153">
        <v>0</v>
      </c>
      <c r="Q10153">
        <v>0</v>
      </c>
    </row>
    <row r="10154" spans="1:17" x14ac:dyDescent="0.2">
      <c r="A10154" t="s">
        <v>27177</v>
      </c>
      <c r="B10154" t="s">
        <v>87</v>
      </c>
      <c r="C10154" t="s">
        <v>210</v>
      </c>
      <c r="D10154" t="s">
        <v>17029</v>
      </c>
      <c r="E10154" t="s">
        <v>79</v>
      </c>
      <c r="F10154" t="s">
        <v>4889</v>
      </c>
      <c r="G10154">
        <v>0</v>
      </c>
      <c r="H10154">
        <v>0</v>
      </c>
      <c r="I10154">
        <v>0</v>
      </c>
      <c r="J10154">
        <v>0</v>
      </c>
      <c r="K10154">
        <v>0</v>
      </c>
      <c r="L10154">
        <v>0</v>
      </c>
      <c r="M10154">
        <v>12</v>
      </c>
      <c r="N10154">
        <v>0</v>
      </c>
      <c r="O10154">
        <v>0</v>
      </c>
      <c r="P10154">
        <v>0</v>
      </c>
      <c r="Q10154">
        <v>0</v>
      </c>
    </row>
    <row r="10155" spans="1:17" x14ac:dyDescent="0.2">
      <c r="A10155" t="s">
        <v>27178</v>
      </c>
      <c r="B10155" t="s">
        <v>87</v>
      </c>
      <c r="C10155" t="s">
        <v>210</v>
      </c>
      <c r="D10155" t="s">
        <v>17029</v>
      </c>
      <c r="E10155" t="s">
        <v>79</v>
      </c>
      <c r="F10155" t="s">
        <v>4871</v>
      </c>
      <c r="G10155">
        <v>0</v>
      </c>
      <c r="H10155">
        <v>0</v>
      </c>
      <c r="I10155">
        <v>0</v>
      </c>
      <c r="J10155">
        <v>0</v>
      </c>
      <c r="K10155">
        <v>0</v>
      </c>
      <c r="L10155">
        <v>0</v>
      </c>
      <c r="M10155">
        <v>0</v>
      </c>
      <c r="N10155">
        <v>8</v>
      </c>
      <c r="O10155">
        <v>4</v>
      </c>
      <c r="P10155">
        <v>2</v>
      </c>
      <c r="Q10155">
        <v>2</v>
      </c>
    </row>
    <row r="10156" spans="1:17" x14ac:dyDescent="0.2">
      <c r="A10156" t="s">
        <v>27179</v>
      </c>
      <c r="B10156" t="s">
        <v>87</v>
      </c>
      <c r="C10156" t="s">
        <v>210</v>
      </c>
      <c r="D10156" t="s">
        <v>17029</v>
      </c>
      <c r="E10156" t="s">
        <v>79</v>
      </c>
      <c r="F10156" t="s">
        <v>4873</v>
      </c>
      <c r="G10156">
        <v>0</v>
      </c>
      <c r="H10156">
        <v>0</v>
      </c>
      <c r="I10156">
        <v>0</v>
      </c>
      <c r="J10156">
        <v>0</v>
      </c>
      <c r="K10156">
        <v>0</v>
      </c>
      <c r="L10156">
        <v>0</v>
      </c>
      <c r="M10156">
        <v>0</v>
      </c>
      <c r="N10156">
        <v>9</v>
      </c>
      <c r="O10156">
        <v>5</v>
      </c>
      <c r="P10156">
        <v>2</v>
      </c>
      <c r="Q10156">
        <v>2</v>
      </c>
    </row>
    <row r="10157" spans="1:17" x14ac:dyDescent="0.2">
      <c r="A10157" t="s">
        <v>27180</v>
      </c>
      <c r="B10157" t="s">
        <v>87</v>
      </c>
      <c r="C10157" t="s">
        <v>210</v>
      </c>
      <c r="D10157" t="s">
        <v>17029</v>
      </c>
      <c r="E10157" t="s">
        <v>79</v>
      </c>
      <c r="F10157" t="s">
        <v>17019</v>
      </c>
      <c r="G10157">
        <v>12</v>
      </c>
      <c r="H10157">
        <v>0</v>
      </c>
      <c r="I10157">
        <v>0</v>
      </c>
      <c r="J10157">
        <v>0</v>
      </c>
      <c r="K10157">
        <v>0</v>
      </c>
      <c r="L10157">
        <v>0</v>
      </c>
      <c r="M10157">
        <v>0</v>
      </c>
      <c r="N10157">
        <v>0</v>
      </c>
      <c r="O10157">
        <v>0</v>
      </c>
      <c r="P10157">
        <v>0</v>
      </c>
      <c r="Q10157">
        <v>0</v>
      </c>
    </row>
    <row r="10158" spans="1:17" x14ac:dyDescent="0.2">
      <c r="A10158" t="s">
        <v>27181</v>
      </c>
      <c r="B10158" t="s">
        <v>87</v>
      </c>
      <c r="C10158" t="s">
        <v>210</v>
      </c>
      <c r="D10158" t="s">
        <v>17029</v>
      </c>
      <c r="E10158" t="s">
        <v>81</v>
      </c>
      <c r="F10158" t="s">
        <v>4875</v>
      </c>
      <c r="G10158">
        <v>0</v>
      </c>
      <c r="H10158">
        <v>12</v>
      </c>
      <c r="I10158">
        <v>1</v>
      </c>
      <c r="J10158">
        <v>8</v>
      </c>
      <c r="K10158">
        <v>2</v>
      </c>
      <c r="L10158">
        <v>1</v>
      </c>
      <c r="M10158">
        <v>0</v>
      </c>
      <c r="N10158">
        <v>0</v>
      </c>
      <c r="O10158">
        <v>0</v>
      </c>
      <c r="P10158">
        <v>0</v>
      </c>
      <c r="Q10158">
        <v>0</v>
      </c>
    </row>
    <row r="10159" spans="1:17" x14ac:dyDescent="0.2">
      <c r="A10159" t="s">
        <v>27182</v>
      </c>
      <c r="B10159" t="s">
        <v>87</v>
      </c>
      <c r="C10159" t="s">
        <v>210</v>
      </c>
      <c r="D10159" t="s">
        <v>17029</v>
      </c>
      <c r="E10159" t="s">
        <v>81</v>
      </c>
      <c r="F10159" t="s">
        <v>4877</v>
      </c>
      <c r="G10159">
        <v>0</v>
      </c>
      <c r="H10159">
        <v>12</v>
      </c>
      <c r="I10159">
        <v>0</v>
      </c>
      <c r="J10159">
        <v>8</v>
      </c>
      <c r="K10159">
        <v>2</v>
      </c>
      <c r="L10159">
        <v>2</v>
      </c>
      <c r="M10159">
        <v>0</v>
      </c>
      <c r="N10159">
        <v>0</v>
      </c>
      <c r="O10159">
        <v>0</v>
      </c>
      <c r="P10159">
        <v>0</v>
      </c>
      <c r="Q10159">
        <v>0</v>
      </c>
    </row>
    <row r="10160" spans="1:17" x14ac:dyDescent="0.2">
      <c r="A10160" t="s">
        <v>27183</v>
      </c>
      <c r="B10160" t="s">
        <v>87</v>
      </c>
      <c r="C10160" t="s">
        <v>210</v>
      </c>
      <c r="D10160" t="s">
        <v>17029</v>
      </c>
      <c r="E10160" t="s">
        <v>81</v>
      </c>
      <c r="F10160" t="s">
        <v>4879</v>
      </c>
      <c r="G10160">
        <v>0</v>
      </c>
      <c r="H10160">
        <v>0</v>
      </c>
      <c r="I10160">
        <v>0</v>
      </c>
      <c r="J10160">
        <v>0</v>
      </c>
      <c r="K10160">
        <v>0</v>
      </c>
      <c r="L10160">
        <v>0</v>
      </c>
      <c r="M10160">
        <v>12</v>
      </c>
      <c r="N10160">
        <v>0</v>
      </c>
      <c r="O10160">
        <v>0</v>
      </c>
      <c r="P10160">
        <v>0</v>
      </c>
      <c r="Q10160">
        <v>0</v>
      </c>
    </row>
    <row r="10161" spans="1:17" x14ac:dyDescent="0.2">
      <c r="A10161" t="s">
        <v>27184</v>
      </c>
      <c r="B10161" t="s">
        <v>87</v>
      </c>
      <c r="C10161" t="s">
        <v>210</v>
      </c>
      <c r="D10161" t="s">
        <v>17029</v>
      </c>
      <c r="E10161" t="s">
        <v>81</v>
      </c>
      <c r="F10161" t="s">
        <v>4881</v>
      </c>
      <c r="G10161">
        <v>0</v>
      </c>
      <c r="H10161">
        <v>12</v>
      </c>
      <c r="I10161">
        <v>0</v>
      </c>
      <c r="J10161">
        <v>8</v>
      </c>
      <c r="K10161">
        <v>2</v>
      </c>
      <c r="L10161">
        <v>2</v>
      </c>
      <c r="M10161">
        <v>0</v>
      </c>
      <c r="N10161">
        <v>0</v>
      </c>
      <c r="O10161">
        <v>0</v>
      </c>
      <c r="P10161">
        <v>0</v>
      </c>
      <c r="Q10161">
        <v>0</v>
      </c>
    </row>
    <row r="10162" spans="1:17" x14ac:dyDescent="0.2">
      <c r="A10162" t="s">
        <v>27185</v>
      </c>
      <c r="B10162" t="s">
        <v>87</v>
      </c>
      <c r="C10162" t="s">
        <v>210</v>
      </c>
      <c r="D10162" t="s">
        <v>17029</v>
      </c>
      <c r="E10162" t="s">
        <v>81</v>
      </c>
      <c r="F10162" t="s">
        <v>4883</v>
      </c>
      <c r="G10162">
        <v>0</v>
      </c>
      <c r="H10162">
        <v>12</v>
      </c>
      <c r="I10162">
        <v>0</v>
      </c>
      <c r="J10162">
        <v>8</v>
      </c>
      <c r="K10162">
        <v>2</v>
      </c>
      <c r="L10162">
        <v>2</v>
      </c>
      <c r="M10162">
        <v>0</v>
      </c>
      <c r="N10162">
        <v>0</v>
      </c>
      <c r="O10162">
        <v>0</v>
      </c>
      <c r="P10162">
        <v>0</v>
      </c>
      <c r="Q10162">
        <v>0</v>
      </c>
    </row>
    <row r="10163" spans="1:17" x14ac:dyDescent="0.2">
      <c r="A10163" t="s">
        <v>27186</v>
      </c>
      <c r="B10163" t="s">
        <v>87</v>
      </c>
      <c r="C10163" t="s">
        <v>210</v>
      </c>
      <c r="D10163" t="s">
        <v>17029</v>
      </c>
      <c r="E10163" t="s">
        <v>81</v>
      </c>
      <c r="F10163" t="s">
        <v>4885</v>
      </c>
      <c r="G10163">
        <v>0</v>
      </c>
      <c r="H10163">
        <v>0</v>
      </c>
      <c r="I10163">
        <v>0</v>
      </c>
      <c r="J10163">
        <v>0</v>
      </c>
      <c r="K10163">
        <v>0</v>
      </c>
      <c r="L10163">
        <v>0</v>
      </c>
      <c r="M10163">
        <v>12</v>
      </c>
      <c r="N10163">
        <v>0</v>
      </c>
      <c r="O10163">
        <v>0</v>
      </c>
      <c r="P10163">
        <v>0</v>
      </c>
      <c r="Q10163">
        <v>0</v>
      </c>
    </row>
    <row r="10164" spans="1:17" x14ac:dyDescent="0.2">
      <c r="A10164" t="s">
        <v>27187</v>
      </c>
      <c r="B10164" t="s">
        <v>87</v>
      </c>
      <c r="C10164" t="s">
        <v>210</v>
      </c>
      <c r="D10164" t="s">
        <v>17029</v>
      </c>
      <c r="E10164" t="s">
        <v>81</v>
      </c>
      <c r="F10164" t="s">
        <v>4887</v>
      </c>
      <c r="G10164">
        <v>0</v>
      </c>
      <c r="H10164">
        <v>12</v>
      </c>
      <c r="I10164">
        <v>0</v>
      </c>
      <c r="J10164">
        <v>9</v>
      </c>
      <c r="K10164">
        <v>2</v>
      </c>
      <c r="L10164">
        <v>1</v>
      </c>
      <c r="M10164">
        <v>0</v>
      </c>
      <c r="N10164">
        <v>0</v>
      </c>
      <c r="O10164">
        <v>0</v>
      </c>
      <c r="P10164">
        <v>0</v>
      </c>
      <c r="Q10164">
        <v>0</v>
      </c>
    </row>
    <row r="10165" spans="1:17" x14ac:dyDescent="0.2">
      <c r="A10165" t="s">
        <v>27188</v>
      </c>
      <c r="B10165" t="s">
        <v>87</v>
      </c>
      <c r="C10165" t="s">
        <v>210</v>
      </c>
      <c r="D10165" t="s">
        <v>17029</v>
      </c>
      <c r="E10165" t="s">
        <v>81</v>
      </c>
      <c r="F10165" t="s">
        <v>4889</v>
      </c>
      <c r="G10165">
        <v>0</v>
      </c>
      <c r="H10165">
        <v>0</v>
      </c>
      <c r="I10165">
        <v>0</v>
      </c>
      <c r="J10165">
        <v>0</v>
      </c>
      <c r="K10165">
        <v>0</v>
      </c>
      <c r="L10165">
        <v>0</v>
      </c>
      <c r="M10165">
        <v>12</v>
      </c>
      <c r="N10165">
        <v>0</v>
      </c>
      <c r="O10165">
        <v>0</v>
      </c>
      <c r="P10165">
        <v>0</v>
      </c>
      <c r="Q10165">
        <v>0</v>
      </c>
    </row>
    <row r="10166" spans="1:17" x14ac:dyDescent="0.2">
      <c r="A10166" t="s">
        <v>27189</v>
      </c>
      <c r="B10166" t="s">
        <v>87</v>
      </c>
      <c r="C10166" t="s">
        <v>210</v>
      </c>
      <c r="D10166" t="s">
        <v>17029</v>
      </c>
      <c r="E10166" t="s">
        <v>81</v>
      </c>
      <c r="F10166" t="s">
        <v>4871</v>
      </c>
      <c r="G10166">
        <v>0</v>
      </c>
      <c r="H10166">
        <v>0</v>
      </c>
      <c r="I10166">
        <v>0</v>
      </c>
      <c r="J10166">
        <v>0</v>
      </c>
      <c r="K10166">
        <v>0</v>
      </c>
      <c r="L10166">
        <v>0</v>
      </c>
      <c r="M10166">
        <v>0</v>
      </c>
      <c r="N10166">
        <v>11</v>
      </c>
      <c r="O10166">
        <v>10</v>
      </c>
      <c r="P10166">
        <v>1</v>
      </c>
      <c r="Q10166">
        <v>0</v>
      </c>
    </row>
    <row r="10167" spans="1:17" x14ac:dyDescent="0.2">
      <c r="A10167" t="s">
        <v>27190</v>
      </c>
      <c r="B10167" t="s">
        <v>87</v>
      </c>
      <c r="C10167" t="s">
        <v>210</v>
      </c>
      <c r="D10167" t="s">
        <v>17029</v>
      </c>
      <c r="E10167" t="s">
        <v>81</v>
      </c>
      <c r="F10167" t="s">
        <v>4873</v>
      </c>
      <c r="G10167">
        <v>0</v>
      </c>
      <c r="H10167">
        <v>0</v>
      </c>
      <c r="I10167">
        <v>0</v>
      </c>
      <c r="J10167">
        <v>0</v>
      </c>
      <c r="K10167">
        <v>0</v>
      </c>
      <c r="L10167">
        <v>0</v>
      </c>
      <c r="M10167">
        <v>0</v>
      </c>
      <c r="N10167">
        <v>9</v>
      </c>
      <c r="O10167">
        <v>8</v>
      </c>
      <c r="P10167">
        <v>1</v>
      </c>
      <c r="Q10167">
        <v>0</v>
      </c>
    </row>
    <row r="10168" spans="1:17" x14ac:dyDescent="0.2">
      <c r="A10168" t="s">
        <v>27191</v>
      </c>
      <c r="B10168" t="s">
        <v>87</v>
      </c>
      <c r="C10168" t="s">
        <v>210</v>
      </c>
      <c r="D10168" t="s">
        <v>17029</v>
      </c>
      <c r="E10168" t="s">
        <v>81</v>
      </c>
      <c r="F10168" t="s">
        <v>17019</v>
      </c>
      <c r="G10168">
        <v>12</v>
      </c>
      <c r="H10168">
        <v>0</v>
      </c>
      <c r="I10168">
        <v>0</v>
      </c>
      <c r="J10168">
        <v>0</v>
      </c>
      <c r="K10168">
        <v>0</v>
      </c>
      <c r="L10168">
        <v>0</v>
      </c>
      <c r="M10168">
        <v>0</v>
      </c>
      <c r="N10168">
        <v>0</v>
      </c>
      <c r="O10168">
        <v>0</v>
      </c>
      <c r="P10168">
        <v>0</v>
      </c>
      <c r="Q10168">
        <v>0</v>
      </c>
    </row>
    <row r="10169" spans="1:17" x14ac:dyDescent="0.2">
      <c r="A10169" t="s">
        <v>27192</v>
      </c>
      <c r="B10169" t="s">
        <v>87</v>
      </c>
      <c r="C10169" t="s">
        <v>210</v>
      </c>
      <c r="D10169" t="s">
        <v>17025</v>
      </c>
      <c r="E10169" t="s">
        <v>79</v>
      </c>
      <c r="F10169" t="s">
        <v>17019</v>
      </c>
      <c r="G10169">
        <v>2</v>
      </c>
      <c r="H10169">
        <v>0</v>
      </c>
      <c r="I10169">
        <v>0</v>
      </c>
      <c r="J10169">
        <v>0</v>
      </c>
      <c r="K10169">
        <v>0</v>
      </c>
      <c r="L10169">
        <v>0</v>
      </c>
      <c r="M10169">
        <v>0</v>
      </c>
      <c r="N10169">
        <v>0</v>
      </c>
      <c r="O10169">
        <v>0</v>
      </c>
      <c r="P10169">
        <v>0</v>
      </c>
      <c r="Q10169">
        <v>0</v>
      </c>
    </row>
    <row r="10170" spans="1:17" x14ac:dyDescent="0.2">
      <c r="A10170" t="s">
        <v>27193</v>
      </c>
      <c r="B10170" t="s">
        <v>87</v>
      </c>
      <c r="C10170" t="s">
        <v>210</v>
      </c>
      <c r="D10170" t="s">
        <v>17025</v>
      </c>
      <c r="E10170" t="s">
        <v>81</v>
      </c>
      <c r="F10170" t="s">
        <v>17019</v>
      </c>
      <c r="G10170">
        <v>1</v>
      </c>
      <c r="H10170">
        <v>0</v>
      </c>
      <c r="I10170">
        <v>0</v>
      </c>
      <c r="J10170">
        <v>0</v>
      </c>
      <c r="K10170">
        <v>0</v>
      </c>
      <c r="L10170">
        <v>0</v>
      </c>
      <c r="M10170">
        <v>0</v>
      </c>
      <c r="N10170">
        <v>0</v>
      </c>
      <c r="O10170">
        <v>0</v>
      </c>
      <c r="P10170">
        <v>0</v>
      </c>
      <c r="Q10170">
        <v>0</v>
      </c>
    </row>
    <row r="10171" spans="1:17" x14ac:dyDescent="0.2">
      <c r="A10171" t="s">
        <v>27194</v>
      </c>
      <c r="B10171" t="s">
        <v>87</v>
      </c>
      <c r="C10171" t="s">
        <v>211</v>
      </c>
      <c r="D10171" t="s">
        <v>17027</v>
      </c>
      <c r="E10171" t="s">
        <v>79</v>
      </c>
      <c r="F10171" t="s">
        <v>17019</v>
      </c>
      <c r="G10171">
        <v>1</v>
      </c>
      <c r="H10171">
        <v>0</v>
      </c>
      <c r="I10171">
        <v>0</v>
      </c>
      <c r="J10171">
        <v>0</v>
      </c>
      <c r="K10171">
        <v>0</v>
      </c>
      <c r="L10171">
        <v>0</v>
      </c>
      <c r="M10171">
        <v>0</v>
      </c>
      <c r="N10171">
        <v>0</v>
      </c>
      <c r="O10171">
        <v>0</v>
      </c>
      <c r="P10171">
        <v>0</v>
      </c>
      <c r="Q10171">
        <v>0</v>
      </c>
    </row>
    <row r="10172" spans="1:17" x14ac:dyDescent="0.2">
      <c r="A10172" t="s">
        <v>27195</v>
      </c>
      <c r="B10172" t="s">
        <v>87</v>
      </c>
      <c r="C10172" t="s">
        <v>211</v>
      </c>
      <c r="D10172" t="s">
        <v>17029</v>
      </c>
      <c r="E10172" t="s">
        <v>79</v>
      </c>
      <c r="F10172" t="s">
        <v>4875</v>
      </c>
      <c r="G10172">
        <v>0</v>
      </c>
      <c r="H10172">
        <v>21</v>
      </c>
      <c r="I10172">
        <v>1</v>
      </c>
      <c r="J10172">
        <v>15</v>
      </c>
      <c r="K10172">
        <v>2</v>
      </c>
      <c r="L10172">
        <v>3</v>
      </c>
      <c r="M10172">
        <v>0</v>
      </c>
      <c r="N10172">
        <v>0</v>
      </c>
      <c r="O10172">
        <v>0</v>
      </c>
      <c r="P10172">
        <v>0</v>
      </c>
      <c r="Q10172">
        <v>0</v>
      </c>
    </row>
    <row r="10173" spans="1:17" x14ac:dyDescent="0.2">
      <c r="A10173" t="s">
        <v>27196</v>
      </c>
      <c r="B10173" t="s">
        <v>87</v>
      </c>
      <c r="C10173" t="s">
        <v>211</v>
      </c>
      <c r="D10173" t="s">
        <v>17029</v>
      </c>
      <c r="E10173" t="s">
        <v>79</v>
      </c>
      <c r="F10173" t="s">
        <v>4877</v>
      </c>
      <c r="G10173">
        <v>0</v>
      </c>
      <c r="H10173">
        <v>21</v>
      </c>
      <c r="I10173">
        <v>0</v>
      </c>
      <c r="J10173">
        <v>16</v>
      </c>
      <c r="K10173">
        <v>2</v>
      </c>
      <c r="L10173">
        <v>3</v>
      </c>
      <c r="M10173">
        <v>0</v>
      </c>
      <c r="N10173">
        <v>0</v>
      </c>
      <c r="O10173">
        <v>0</v>
      </c>
      <c r="P10173">
        <v>0</v>
      </c>
      <c r="Q10173">
        <v>0</v>
      </c>
    </row>
    <row r="10174" spans="1:17" x14ac:dyDescent="0.2">
      <c r="A10174" t="s">
        <v>27197</v>
      </c>
      <c r="B10174" t="s">
        <v>87</v>
      </c>
      <c r="C10174" t="s">
        <v>211</v>
      </c>
      <c r="D10174" t="s">
        <v>17029</v>
      </c>
      <c r="E10174" t="s">
        <v>79</v>
      </c>
      <c r="F10174" t="s">
        <v>4879</v>
      </c>
      <c r="G10174">
        <v>0</v>
      </c>
      <c r="H10174">
        <v>0</v>
      </c>
      <c r="I10174">
        <v>0</v>
      </c>
      <c r="J10174">
        <v>0</v>
      </c>
      <c r="K10174">
        <v>0</v>
      </c>
      <c r="L10174">
        <v>0</v>
      </c>
      <c r="M10174">
        <v>21</v>
      </c>
      <c r="N10174">
        <v>0</v>
      </c>
      <c r="O10174">
        <v>0</v>
      </c>
      <c r="P10174">
        <v>0</v>
      </c>
      <c r="Q10174">
        <v>0</v>
      </c>
    </row>
    <row r="10175" spans="1:17" x14ac:dyDescent="0.2">
      <c r="A10175" t="s">
        <v>27198</v>
      </c>
      <c r="B10175" t="s">
        <v>87</v>
      </c>
      <c r="C10175" t="s">
        <v>211</v>
      </c>
      <c r="D10175" t="s">
        <v>17029</v>
      </c>
      <c r="E10175" t="s">
        <v>79</v>
      </c>
      <c r="F10175" t="s">
        <v>4881</v>
      </c>
      <c r="G10175">
        <v>0</v>
      </c>
      <c r="H10175">
        <v>21</v>
      </c>
      <c r="I10175">
        <v>0</v>
      </c>
      <c r="J10175">
        <v>16</v>
      </c>
      <c r="K10175">
        <v>2</v>
      </c>
      <c r="L10175">
        <v>3</v>
      </c>
      <c r="M10175">
        <v>0</v>
      </c>
      <c r="N10175">
        <v>0</v>
      </c>
      <c r="O10175">
        <v>0</v>
      </c>
      <c r="P10175">
        <v>0</v>
      </c>
      <c r="Q10175">
        <v>0</v>
      </c>
    </row>
    <row r="10176" spans="1:17" x14ac:dyDescent="0.2">
      <c r="A10176" t="s">
        <v>27199</v>
      </c>
      <c r="B10176" t="s">
        <v>87</v>
      </c>
      <c r="C10176" t="s">
        <v>211</v>
      </c>
      <c r="D10176" t="s">
        <v>17029</v>
      </c>
      <c r="E10176" t="s">
        <v>79</v>
      </c>
      <c r="F10176" t="s">
        <v>4883</v>
      </c>
      <c r="G10176">
        <v>0</v>
      </c>
      <c r="H10176">
        <v>21</v>
      </c>
      <c r="I10176">
        <v>0</v>
      </c>
      <c r="J10176">
        <v>16</v>
      </c>
      <c r="K10176">
        <v>2</v>
      </c>
      <c r="L10176">
        <v>3</v>
      </c>
      <c r="M10176">
        <v>0</v>
      </c>
      <c r="N10176">
        <v>0</v>
      </c>
      <c r="O10176">
        <v>0</v>
      </c>
      <c r="P10176">
        <v>0</v>
      </c>
      <c r="Q10176">
        <v>0</v>
      </c>
    </row>
    <row r="10177" spans="1:17" x14ac:dyDescent="0.2">
      <c r="A10177" t="s">
        <v>27200</v>
      </c>
      <c r="B10177" t="s">
        <v>87</v>
      </c>
      <c r="C10177" t="s">
        <v>211</v>
      </c>
      <c r="D10177" t="s">
        <v>17029</v>
      </c>
      <c r="E10177" t="s">
        <v>79</v>
      </c>
      <c r="F10177" t="s">
        <v>4885</v>
      </c>
      <c r="G10177">
        <v>0</v>
      </c>
      <c r="H10177">
        <v>0</v>
      </c>
      <c r="I10177">
        <v>0</v>
      </c>
      <c r="J10177">
        <v>0</v>
      </c>
      <c r="K10177">
        <v>0</v>
      </c>
      <c r="L10177">
        <v>0</v>
      </c>
      <c r="M10177">
        <v>21</v>
      </c>
      <c r="N10177">
        <v>0</v>
      </c>
      <c r="O10177">
        <v>0</v>
      </c>
      <c r="P10177">
        <v>0</v>
      </c>
      <c r="Q10177">
        <v>0</v>
      </c>
    </row>
    <row r="10178" spans="1:17" x14ac:dyDescent="0.2">
      <c r="A10178" t="s">
        <v>27201</v>
      </c>
      <c r="B10178" t="s">
        <v>87</v>
      </c>
      <c r="C10178" t="s">
        <v>211</v>
      </c>
      <c r="D10178" t="s">
        <v>17029</v>
      </c>
      <c r="E10178" t="s">
        <v>79</v>
      </c>
      <c r="F10178" t="s">
        <v>4887</v>
      </c>
      <c r="G10178">
        <v>0</v>
      </c>
      <c r="H10178">
        <v>21</v>
      </c>
      <c r="I10178">
        <v>0</v>
      </c>
      <c r="J10178">
        <v>16</v>
      </c>
      <c r="K10178">
        <v>2</v>
      </c>
      <c r="L10178">
        <v>3</v>
      </c>
      <c r="M10178">
        <v>0</v>
      </c>
      <c r="N10178">
        <v>0</v>
      </c>
      <c r="O10178">
        <v>0</v>
      </c>
      <c r="P10178">
        <v>0</v>
      </c>
      <c r="Q10178">
        <v>0</v>
      </c>
    </row>
    <row r="10179" spans="1:17" x14ac:dyDescent="0.2">
      <c r="A10179" t="s">
        <v>27202</v>
      </c>
      <c r="B10179" t="s">
        <v>87</v>
      </c>
      <c r="C10179" t="s">
        <v>211</v>
      </c>
      <c r="D10179" t="s">
        <v>17029</v>
      </c>
      <c r="E10179" t="s">
        <v>79</v>
      </c>
      <c r="F10179" t="s">
        <v>4889</v>
      </c>
      <c r="G10179">
        <v>0</v>
      </c>
      <c r="H10179">
        <v>0</v>
      </c>
      <c r="I10179">
        <v>0</v>
      </c>
      <c r="J10179">
        <v>0</v>
      </c>
      <c r="K10179">
        <v>0</v>
      </c>
      <c r="L10179">
        <v>0</v>
      </c>
      <c r="M10179">
        <v>21</v>
      </c>
      <c r="N10179">
        <v>0</v>
      </c>
      <c r="O10179">
        <v>0</v>
      </c>
      <c r="P10179">
        <v>0</v>
      </c>
      <c r="Q10179">
        <v>0</v>
      </c>
    </row>
    <row r="10180" spans="1:17" x14ac:dyDescent="0.2">
      <c r="A10180" t="s">
        <v>27203</v>
      </c>
      <c r="B10180" t="s">
        <v>87</v>
      </c>
      <c r="C10180" t="s">
        <v>211</v>
      </c>
      <c r="D10180" t="s">
        <v>17029</v>
      </c>
      <c r="E10180" t="s">
        <v>79</v>
      </c>
      <c r="F10180" t="s">
        <v>4871</v>
      </c>
      <c r="G10180">
        <v>0</v>
      </c>
      <c r="H10180">
        <v>0</v>
      </c>
      <c r="I10180">
        <v>0</v>
      </c>
      <c r="J10180">
        <v>0</v>
      </c>
      <c r="K10180">
        <v>0</v>
      </c>
      <c r="L10180">
        <v>0</v>
      </c>
      <c r="M10180">
        <v>0</v>
      </c>
      <c r="N10180">
        <v>16</v>
      </c>
      <c r="O10180">
        <v>13</v>
      </c>
      <c r="P10180">
        <v>2</v>
      </c>
      <c r="Q10180">
        <v>1</v>
      </c>
    </row>
    <row r="10181" spans="1:17" x14ac:dyDescent="0.2">
      <c r="A10181" t="s">
        <v>27204</v>
      </c>
      <c r="B10181" t="s">
        <v>87</v>
      </c>
      <c r="C10181" t="s">
        <v>211</v>
      </c>
      <c r="D10181" t="s">
        <v>17029</v>
      </c>
      <c r="E10181" t="s">
        <v>79</v>
      </c>
      <c r="F10181" t="s">
        <v>4873</v>
      </c>
      <c r="G10181">
        <v>0</v>
      </c>
      <c r="H10181">
        <v>0</v>
      </c>
      <c r="I10181">
        <v>0</v>
      </c>
      <c r="J10181">
        <v>0</v>
      </c>
      <c r="K10181">
        <v>0</v>
      </c>
      <c r="L10181">
        <v>0</v>
      </c>
      <c r="M10181">
        <v>0</v>
      </c>
      <c r="N10181">
        <v>12</v>
      </c>
      <c r="O10181">
        <v>11</v>
      </c>
      <c r="P10181">
        <v>1</v>
      </c>
      <c r="Q10181">
        <v>0</v>
      </c>
    </row>
    <row r="10182" spans="1:17" x14ac:dyDescent="0.2">
      <c r="A10182" t="s">
        <v>27205</v>
      </c>
      <c r="B10182" t="s">
        <v>87</v>
      </c>
      <c r="C10182" t="s">
        <v>211</v>
      </c>
      <c r="D10182" t="s">
        <v>17029</v>
      </c>
      <c r="E10182" t="s">
        <v>79</v>
      </c>
      <c r="F10182" t="s">
        <v>17019</v>
      </c>
      <c r="G10182">
        <v>21</v>
      </c>
      <c r="H10182">
        <v>0</v>
      </c>
      <c r="I10182">
        <v>0</v>
      </c>
      <c r="J10182">
        <v>0</v>
      </c>
      <c r="K10182">
        <v>0</v>
      </c>
      <c r="L10182">
        <v>0</v>
      </c>
      <c r="M10182">
        <v>0</v>
      </c>
      <c r="N10182">
        <v>0</v>
      </c>
      <c r="O10182">
        <v>0</v>
      </c>
      <c r="P10182">
        <v>0</v>
      </c>
      <c r="Q10182">
        <v>0</v>
      </c>
    </row>
    <row r="10183" spans="1:17" x14ac:dyDescent="0.2">
      <c r="A10183" t="s">
        <v>27206</v>
      </c>
      <c r="B10183" t="s">
        <v>87</v>
      </c>
      <c r="C10183" t="s">
        <v>211</v>
      </c>
      <c r="D10183" t="s">
        <v>17029</v>
      </c>
      <c r="E10183" t="s">
        <v>81</v>
      </c>
      <c r="F10183" t="s">
        <v>4875</v>
      </c>
      <c r="G10183">
        <v>0</v>
      </c>
      <c r="H10183">
        <v>16</v>
      </c>
      <c r="I10183">
        <v>1</v>
      </c>
      <c r="J10183">
        <v>8</v>
      </c>
      <c r="K10183">
        <v>2</v>
      </c>
      <c r="L10183">
        <v>5</v>
      </c>
      <c r="M10183">
        <v>0</v>
      </c>
      <c r="N10183">
        <v>0</v>
      </c>
      <c r="O10183">
        <v>0</v>
      </c>
      <c r="P10183">
        <v>0</v>
      </c>
      <c r="Q10183">
        <v>0</v>
      </c>
    </row>
    <row r="10184" spans="1:17" x14ac:dyDescent="0.2">
      <c r="A10184" t="s">
        <v>27207</v>
      </c>
      <c r="B10184" t="s">
        <v>87</v>
      </c>
      <c r="C10184" t="s">
        <v>211</v>
      </c>
      <c r="D10184" t="s">
        <v>17029</v>
      </c>
      <c r="E10184" t="s">
        <v>81</v>
      </c>
      <c r="F10184" t="s">
        <v>4877</v>
      </c>
      <c r="G10184">
        <v>0</v>
      </c>
      <c r="H10184">
        <v>16</v>
      </c>
      <c r="I10184">
        <v>0</v>
      </c>
      <c r="J10184">
        <v>9</v>
      </c>
      <c r="K10184">
        <v>2</v>
      </c>
      <c r="L10184">
        <v>5</v>
      </c>
      <c r="M10184">
        <v>0</v>
      </c>
      <c r="N10184">
        <v>0</v>
      </c>
      <c r="O10184">
        <v>0</v>
      </c>
      <c r="P10184">
        <v>0</v>
      </c>
      <c r="Q10184">
        <v>0</v>
      </c>
    </row>
    <row r="10185" spans="1:17" x14ac:dyDescent="0.2">
      <c r="A10185" t="s">
        <v>27208</v>
      </c>
      <c r="B10185" t="s">
        <v>87</v>
      </c>
      <c r="C10185" t="s">
        <v>211</v>
      </c>
      <c r="D10185" t="s">
        <v>17029</v>
      </c>
      <c r="E10185" t="s">
        <v>81</v>
      </c>
      <c r="F10185" t="s">
        <v>4879</v>
      </c>
      <c r="G10185">
        <v>0</v>
      </c>
      <c r="H10185">
        <v>0</v>
      </c>
      <c r="I10185">
        <v>0</v>
      </c>
      <c r="J10185">
        <v>0</v>
      </c>
      <c r="K10185">
        <v>0</v>
      </c>
      <c r="L10185">
        <v>0</v>
      </c>
      <c r="M10185">
        <v>16</v>
      </c>
      <c r="N10185">
        <v>0</v>
      </c>
      <c r="O10185">
        <v>0</v>
      </c>
      <c r="P10185">
        <v>0</v>
      </c>
      <c r="Q10185">
        <v>0</v>
      </c>
    </row>
    <row r="10186" spans="1:17" x14ac:dyDescent="0.2">
      <c r="A10186" t="s">
        <v>27209</v>
      </c>
      <c r="B10186" t="s">
        <v>87</v>
      </c>
      <c r="C10186" t="s">
        <v>211</v>
      </c>
      <c r="D10186" t="s">
        <v>17029</v>
      </c>
      <c r="E10186" t="s">
        <v>81</v>
      </c>
      <c r="F10186" t="s">
        <v>4881</v>
      </c>
      <c r="G10186">
        <v>0</v>
      </c>
      <c r="H10186">
        <v>16</v>
      </c>
      <c r="I10186">
        <v>0</v>
      </c>
      <c r="J10186">
        <v>9</v>
      </c>
      <c r="K10186">
        <v>2</v>
      </c>
      <c r="L10186">
        <v>5</v>
      </c>
      <c r="M10186">
        <v>0</v>
      </c>
      <c r="N10186">
        <v>0</v>
      </c>
      <c r="O10186">
        <v>0</v>
      </c>
      <c r="P10186">
        <v>0</v>
      </c>
      <c r="Q10186">
        <v>0</v>
      </c>
    </row>
    <row r="10187" spans="1:17" x14ac:dyDescent="0.2">
      <c r="A10187" t="s">
        <v>27210</v>
      </c>
      <c r="B10187" t="s">
        <v>87</v>
      </c>
      <c r="C10187" t="s">
        <v>211</v>
      </c>
      <c r="D10187" t="s">
        <v>17029</v>
      </c>
      <c r="E10187" t="s">
        <v>81</v>
      </c>
      <c r="F10187" t="s">
        <v>4883</v>
      </c>
      <c r="G10187">
        <v>0</v>
      </c>
      <c r="H10187">
        <v>16</v>
      </c>
      <c r="I10187">
        <v>1</v>
      </c>
      <c r="J10187">
        <v>8</v>
      </c>
      <c r="K10187">
        <v>2</v>
      </c>
      <c r="L10187">
        <v>5</v>
      </c>
      <c r="M10187">
        <v>0</v>
      </c>
      <c r="N10187">
        <v>0</v>
      </c>
      <c r="O10187">
        <v>0</v>
      </c>
      <c r="P10187">
        <v>0</v>
      </c>
      <c r="Q10187">
        <v>0</v>
      </c>
    </row>
    <row r="10188" spans="1:17" x14ac:dyDescent="0.2">
      <c r="A10188" t="s">
        <v>27211</v>
      </c>
      <c r="B10188" t="s">
        <v>87</v>
      </c>
      <c r="C10188" t="s">
        <v>211</v>
      </c>
      <c r="D10188" t="s">
        <v>17029</v>
      </c>
      <c r="E10188" t="s">
        <v>81</v>
      </c>
      <c r="F10188" t="s">
        <v>4885</v>
      </c>
      <c r="G10188">
        <v>0</v>
      </c>
      <c r="H10188">
        <v>0</v>
      </c>
      <c r="I10188">
        <v>0</v>
      </c>
      <c r="J10188">
        <v>0</v>
      </c>
      <c r="K10188">
        <v>0</v>
      </c>
      <c r="L10188">
        <v>0</v>
      </c>
      <c r="M10188">
        <v>16</v>
      </c>
      <c r="N10188">
        <v>0</v>
      </c>
      <c r="O10188">
        <v>0</v>
      </c>
      <c r="P10188">
        <v>0</v>
      </c>
      <c r="Q10188">
        <v>0</v>
      </c>
    </row>
    <row r="10189" spans="1:17" x14ac:dyDescent="0.2">
      <c r="A10189" t="s">
        <v>27212</v>
      </c>
      <c r="B10189" t="s">
        <v>87</v>
      </c>
      <c r="C10189" t="s">
        <v>211</v>
      </c>
      <c r="D10189" t="s">
        <v>17029</v>
      </c>
      <c r="E10189" t="s">
        <v>81</v>
      </c>
      <c r="F10189" t="s">
        <v>4887</v>
      </c>
      <c r="G10189">
        <v>0</v>
      </c>
      <c r="H10189">
        <v>16</v>
      </c>
      <c r="I10189">
        <v>0</v>
      </c>
      <c r="J10189">
        <v>9</v>
      </c>
      <c r="K10189">
        <v>2</v>
      </c>
      <c r="L10189">
        <v>5</v>
      </c>
      <c r="M10189">
        <v>0</v>
      </c>
      <c r="N10189">
        <v>0</v>
      </c>
      <c r="O10189">
        <v>0</v>
      </c>
      <c r="P10189">
        <v>0</v>
      </c>
      <c r="Q10189">
        <v>0</v>
      </c>
    </row>
    <row r="10190" spans="1:17" x14ac:dyDescent="0.2">
      <c r="A10190" t="s">
        <v>27213</v>
      </c>
      <c r="B10190" t="s">
        <v>87</v>
      </c>
      <c r="C10190" t="s">
        <v>211</v>
      </c>
      <c r="D10190" t="s">
        <v>17029</v>
      </c>
      <c r="E10190" t="s">
        <v>81</v>
      </c>
      <c r="F10190" t="s">
        <v>4889</v>
      </c>
      <c r="G10190">
        <v>0</v>
      </c>
      <c r="H10190">
        <v>0</v>
      </c>
      <c r="I10190">
        <v>0</v>
      </c>
      <c r="J10190">
        <v>0</v>
      </c>
      <c r="K10190">
        <v>0</v>
      </c>
      <c r="L10190">
        <v>0</v>
      </c>
      <c r="M10190">
        <v>16</v>
      </c>
      <c r="N10190">
        <v>0</v>
      </c>
      <c r="O10190">
        <v>0</v>
      </c>
      <c r="P10190">
        <v>0</v>
      </c>
      <c r="Q10190">
        <v>0</v>
      </c>
    </row>
    <row r="10191" spans="1:17" x14ac:dyDescent="0.2">
      <c r="A10191" t="s">
        <v>27214</v>
      </c>
      <c r="B10191" t="s">
        <v>87</v>
      </c>
      <c r="C10191" t="s">
        <v>211</v>
      </c>
      <c r="D10191" t="s">
        <v>17029</v>
      </c>
      <c r="E10191" t="s">
        <v>81</v>
      </c>
      <c r="F10191" t="s">
        <v>4871</v>
      </c>
      <c r="G10191">
        <v>0</v>
      </c>
      <c r="H10191">
        <v>0</v>
      </c>
      <c r="I10191">
        <v>0</v>
      </c>
      <c r="J10191">
        <v>0</v>
      </c>
      <c r="K10191">
        <v>0</v>
      </c>
      <c r="L10191">
        <v>0</v>
      </c>
      <c r="M10191">
        <v>0</v>
      </c>
      <c r="N10191">
        <v>16</v>
      </c>
      <c r="O10191">
        <v>10</v>
      </c>
      <c r="P10191">
        <v>4</v>
      </c>
      <c r="Q10191">
        <v>2</v>
      </c>
    </row>
    <row r="10192" spans="1:17" x14ac:dyDescent="0.2">
      <c r="A10192" t="s">
        <v>27215</v>
      </c>
      <c r="B10192" t="s">
        <v>87</v>
      </c>
      <c r="C10192" t="s">
        <v>211</v>
      </c>
      <c r="D10192" t="s">
        <v>17029</v>
      </c>
      <c r="E10192" t="s">
        <v>81</v>
      </c>
      <c r="F10192" t="s">
        <v>4873</v>
      </c>
      <c r="G10192">
        <v>0</v>
      </c>
      <c r="H10192">
        <v>0</v>
      </c>
      <c r="I10192">
        <v>0</v>
      </c>
      <c r="J10192">
        <v>0</v>
      </c>
      <c r="K10192">
        <v>0</v>
      </c>
      <c r="L10192">
        <v>0</v>
      </c>
      <c r="M10192">
        <v>0</v>
      </c>
      <c r="N10192">
        <v>14</v>
      </c>
      <c r="O10192">
        <v>8</v>
      </c>
      <c r="P10192">
        <v>4</v>
      </c>
      <c r="Q10192">
        <v>2</v>
      </c>
    </row>
    <row r="10193" spans="1:17" x14ac:dyDescent="0.2">
      <c r="A10193" t="s">
        <v>27216</v>
      </c>
      <c r="B10193" t="s">
        <v>87</v>
      </c>
      <c r="C10193" t="s">
        <v>211</v>
      </c>
      <c r="D10193" t="s">
        <v>17029</v>
      </c>
      <c r="E10193" t="s">
        <v>81</v>
      </c>
      <c r="F10193" t="s">
        <v>17019</v>
      </c>
      <c r="G10193">
        <v>16</v>
      </c>
      <c r="H10193">
        <v>0</v>
      </c>
      <c r="I10193">
        <v>0</v>
      </c>
      <c r="J10193">
        <v>0</v>
      </c>
      <c r="K10193">
        <v>0</v>
      </c>
      <c r="L10193">
        <v>0</v>
      </c>
      <c r="M10193">
        <v>0</v>
      </c>
      <c r="N10193">
        <v>0</v>
      </c>
      <c r="O10193">
        <v>0</v>
      </c>
      <c r="P10193">
        <v>0</v>
      </c>
      <c r="Q10193">
        <v>0</v>
      </c>
    </row>
    <row r="10194" spans="1:17" x14ac:dyDescent="0.2">
      <c r="A10194" t="s">
        <v>27217</v>
      </c>
      <c r="B10194" t="s">
        <v>87</v>
      </c>
      <c r="C10194" t="s">
        <v>211</v>
      </c>
      <c r="D10194" t="s">
        <v>17021</v>
      </c>
      <c r="E10194" t="s">
        <v>79</v>
      </c>
      <c r="F10194" t="s">
        <v>17022</v>
      </c>
      <c r="G10194">
        <v>0</v>
      </c>
      <c r="H10194">
        <v>0</v>
      </c>
      <c r="I10194">
        <v>0</v>
      </c>
      <c r="J10194">
        <v>0</v>
      </c>
      <c r="K10194">
        <v>0</v>
      </c>
      <c r="L10194">
        <v>0</v>
      </c>
      <c r="M10194">
        <v>0</v>
      </c>
      <c r="N10194">
        <v>1</v>
      </c>
      <c r="O10194">
        <v>1</v>
      </c>
      <c r="P10194">
        <v>0</v>
      </c>
      <c r="Q10194">
        <v>0</v>
      </c>
    </row>
    <row r="10195" spans="1:17" x14ac:dyDescent="0.2">
      <c r="A10195" t="s">
        <v>27218</v>
      </c>
      <c r="B10195" t="s">
        <v>87</v>
      </c>
      <c r="C10195" t="s">
        <v>211</v>
      </c>
      <c r="D10195" t="s">
        <v>17021</v>
      </c>
      <c r="E10195" t="s">
        <v>79</v>
      </c>
      <c r="F10195" t="s">
        <v>17019</v>
      </c>
      <c r="G10195">
        <v>1</v>
      </c>
      <c r="H10195">
        <v>0</v>
      </c>
      <c r="I10195">
        <v>0</v>
      </c>
      <c r="J10195">
        <v>0</v>
      </c>
      <c r="K10195">
        <v>0</v>
      </c>
      <c r="L10195">
        <v>0</v>
      </c>
      <c r="M10195">
        <v>0</v>
      </c>
      <c r="N10195">
        <v>0</v>
      </c>
      <c r="O10195">
        <v>0</v>
      </c>
      <c r="P10195">
        <v>0</v>
      </c>
      <c r="Q10195">
        <v>0</v>
      </c>
    </row>
    <row r="10196" spans="1:17" x14ac:dyDescent="0.2">
      <c r="A10196" t="s">
        <v>27219</v>
      </c>
      <c r="B10196" t="s">
        <v>87</v>
      </c>
      <c r="C10196" t="s">
        <v>211</v>
      </c>
      <c r="D10196" t="s">
        <v>17025</v>
      </c>
      <c r="E10196" t="s">
        <v>79</v>
      </c>
      <c r="F10196" t="s">
        <v>17019</v>
      </c>
      <c r="G10196">
        <v>4</v>
      </c>
      <c r="H10196">
        <v>0</v>
      </c>
      <c r="I10196">
        <v>0</v>
      </c>
      <c r="J10196">
        <v>0</v>
      </c>
      <c r="K10196">
        <v>0</v>
      </c>
      <c r="L10196">
        <v>0</v>
      </c>
      <c r="M10196">
        <v>0</v>
      </c>
      <c r="N10196">
        <v>0</v>
      </c>
      <c r="O10196">
        <v>0</v>
      </c>
      <c r="P10196">
        <v>0</v>
      </c>
      <c r="Q10196">
        <v>0</v>
      </c>
    </row>
    <row r="10197" spans="1:17" x14ac:dyDescent="0.2">
      <c r="A10197" t="s">
        <v>27220</v>
      </c>
      <c r="B10197" t="s">
        <v>87</v>
      </c>
      <c r="C10197" t="s">
        <v>211</v>
      </c>
      <c r="D10197" t="s">
        <v>17025</v>
      </c>
      <c r="E10197" t="s">
        <v>81</v>
      </c>
      <c r="F10197" t="s">
        <v>17019</v>
      </c>
      <c r="G10197">
        <v>1</v>
      </c>
      <c r="H10197">
        <v>0</v>
      </c>
      <c r="I10197">
        <v>0</v>
      </c>
      <c r="J10197">
        <v>0</v>
      </c>
      <c r="K10197">
        <v>0</v>
      </c>
      <c r="L10197">
        <v>0</v>
      </c>
      <c r="M10197">
        <v>0</v>
      </c>
      <c r="N10197">
        <v>0</v>
      </c>
      <c r="O10197">
        <v>0</v>
      </c>
      <c r="P10197">
        <v>0</v>
      </c>
      <c r="Q10197">
        <v>0</v>
      </c>
    </row>
    <row r="10198" spans="1:17" x14ac:dyDescent="0.2">
      <c r="A10198" t="s">
        <v>27221</v>
      </c>
      <c r="B10198" t="s">
        <v>87</v>
      </c>
      <c r="C10198" t="s">
        <v>212</v>
      </c>
      <c r="D10198" t="s">
        <v>17029</v>
      </c>
      <c r="E10198" t="s">
        <v>79</v>
      </c>
      <c r="F10198" t="s">
        <v>4875</v>
      </c>
      <c r="G10198">
        <v>0</v>
      </c>
      <c r="H10198">
        <v>11</v>
      </c>
      <c r="I10198">
        <v>2</v>
      </c>
      <c r="J10198">
        <v>8</v>
      </c>
      <c r="K10198">
        <v>1</v>
      </c>
      <c r="L10198">
        <v>0</v>
      </c>
      <c r="M10198">
        <v>0</v>
      </c>
      <c r="N10198">
        <v>0</v>
      </c>
      <c r="O10198">
        <v>0</v>
      </c>
      <c r="P10198">
        <v>0</v>
      </c>
      <c r="Q10198">
        <v>0</v>
      </c>
    </row>
    <row r="10199" spans="1:17" x14ac:dyDescent="0.2">
      <c r="A10199" t="s">
        <v>27222</v>
      </c>
      <c r="B10199" t="s">
        <v>87</v>
      </c>
      <c r="C10199" t="s">
        <v>212</v>
      </c>
      <c r="D10199" t="s">
        <v>17029</v>
      </c>
      <c r="E10199" t="s">
        <v>79</v>
      </c>
      <c r="F10199" t="s">
        <v>4877</v>
      </c>
      <c r="G10199">
        <v>0</v>
      </c>
      <c r="H10199">
        <v>11</v>
      </c>
      <c r="I10199">
        <v>1</v>
      </c>
      <c r="J10199">
        <v>9</v>
      </c>
      <c r="K10199">
        <v>1</v>
      </c>
      <c r="L10199">
        <v>0</v>
      </c>
      <c r="M10199">
        <v>0</v>
      </c>
      <c r="N10199">
        <v>0</v>
      </c>
      <c r="O10199">
        <v>0</v>
      </c>
      <c r="P10199">
        <v>0</v>
      </c>
      <c r="Q10199">
        <v>0</v>
      </c>
    </row>
    <row r="10200" spans="1:17" x14ac:dyDescent="0.2">
      <c r="A10200" t="s">
        <v>27223</v>
      </c>
      <c r="B10200" t="s">
        <v>87</v>
      </c>
      <c r="C10200" t="s">
        <v>212</v>
      </c>
      <c r="D10200" t="s">
        <v>17029</v>
      </c>
      <c r="E10200" t="s">
        <v>79</v>
      </c>
      <c r="F10200" t="s">
        <v>4879</v>
      </c>
      <c r="G10200">
        <v>0</v>
      </c>
      <c r="H10200">
        <v>0</v>
      </c>
      <c r="I10200">
        <v>0</v>
      </c>
      <c r="J10200">
        <v>0</v>
      </c>
      <c r="K10200">
        <v>0</v>
      </c>
      <c r="L10200">
        <v>0</v>
      </c>
      <c r="M10200">
        <v>11</v>
      </c>
      <c r="N10200">
        <v>0</v>
      </c>
      <c r="O10200">
        <v>0</v>
      </c>
      <c r="P10200">
        <v>0</v>
      </c>
      <c r="Q10200">
        <v>0</v>
      </c>
    </row>
    <row r="10201" spans="1:17" x14ac:dyDescent="0.2">
      <c r="A10201" t="s">
        <v>27224</v>
      </c>
      <c r="B10201" t="s">
        <v>87</v>
      </c>
      <c r="C10201" t="s">
        <v>212</v>
      </c>
      <c r="D10201" t="s">
        <v>17029</v>
      </c>
      <c r="E10201" t="s">
        <v>79</v>
      </c>
      <c r="F10201" t="s">
        <v>4881</v>
      </c>
      <c r="G10201">
        <v>0</v>
      </c>
      <c r="H10201">
        <v>11</v>
      </c>
      <c r="I10201">
        <v>1</v>
      </c>
      <c r="J10201">
        <v>9</v>
      </c>
      <c r="K10201">
        <v>1</v>
      </c>
      <c r="L10201">
        <v>0</v>
      </c>
      <c r="M10201">
        <v>0</v>
      </c>
      <c r="N10201">
        <v>0</v>
      </c>
      <c r="O10201">
        <v>0</v>
      </c>
      <c r="P10201">
        <v>0</v>
      </c>
      <c r="Q10201">
        <v>0</v>
      </c>
    </row>
    <row r="10202" spans="1:17" x14ac:dyDescent="0.2">
      <c r="A10202" t="s">
        <v>27225</v>
      </c>
      <c r="B10202" t="s">
        <v>87</v>
      </c>
      <c r="C10202" t="s">
        <v>212</v>
      </c>
      <c r="D10202" t="s">
        <v>17029</v>
      </c>
      <c r="E10202" t="s">
        <v>79</v>
      </c>
      <c r="F10202" t="s">
        <v>4883</v>
      </c>
      <c r="G10202">
        <v>0</v>
      </c>
      <c r="H10202">
        <v>11</v>
      </c>
      <c r="I10202">
        <v>1</v>
      </c>
      <c r="J10202">
        <v>9</v>
      </c>
      <c r="K10202">
        <v>1</v>
      </c>
      <c r="L10202">
        <v>0</v>
      </c>
      <c r="M10202">
        <v>0</v>
      </c>
      <c r="N10202">
        <v>0</v>
      </c>
      <c r="O10202">
        <v>0</v>
      </c>
      <c r="P10202">
        <v>0</v>
      </c>
      <c r="Q10202">
        <v>0</v>
      </c>
    </row>
    <row r="10203" spans="1:17" x14ac:dyDescent="0.2">
      <c r="A10203" t="s">
        <v>27226</v>
      </c>
      <c r="B10203" t="s">
        <v>87</v>
      </c>
      <c r="C10203" t="s">
        <v>212</v>
      </c>
      <c r="D10203" t="s">
        <v>17029</v>
      </c>
      <c r="E10203" t="s">
        <v>79</v>
      </c>
      <c r="F10203" t="s">
        <v>4885</v>
      </c>
      <c r="G10203">
        <v>0</v>
      </c>
      <c r="H10203">
        <v>0</v>
      </c>
      <c r="I10203">
        <v>0</v>
      </c>
      <c r="J10203">
        <v>0</v>
      </c>
      <c r="K10203">
        <v>0</v>
      </c>
      <c r="L10203">
        <v>0</v>
      </c>
      <c r="M10203">
        <v>11</v>
      </c>
      <c r="N10203">
        <v>0</v>
      </c>
      <c r="O10203">
        <v>0</v>
      </c>
      <c r="P10203">
        <v>0</v>
      </c>
      <c r="Q10203">
        <v>0</v>
      </c>
    </row>
    <row r="10204" spans="1:17" x14ac:dyDescent="0.2">
      <c r="A10204" t="s">
        <v>27227</v>
      </c>
      <c r="B10204" t="s">
        <v>87</v>
      </c>
      <c r="C10204" t="s">
        <v>212</v>
      </c>
      <c r="D10204" t="s">
        <v>17029</v>
      </c>
      <c r="E10204" t="s">
        <v>79</v>
      </c>
      <c r="F10204" t="s">
        <v>4887</v>
      </c>
      <c r="G10204">
        <v>0</v>
      </c>
      <c r="H10204">
        <v>11</v>
      </c>
      <c r="I10204">
        <v>1</v>
      </c>
      <c r="J10204">
        <v>9</v>
      </c>
      <c r="K10204">
        <v>1</v>
      </c>
      <c r="L10204">
        <v>0</v>
      </c>
      <c r="M10204">
        <v>0</v>
      </c>
      <c r="N10204">
        <v>0</v>
      </c>
      <c r="O10204">
        <v>0</v>
      </c>
      <c r="P10204">
        <v>0</v>
      </c>
      <c r="Q10204">
        <v>0</v>
      </c>
    </row>
    <row r="10205" spans="1:17" x14ac:dyDescent="0.2">
      <c r="A10205" t="s">
        <v>27228</v>
      </c>
      <c r="B10205" t="s">
        <v>87</v>
      </c>
      <c r="C10205" t="s">
        <v>212</v>
      </c>
      <c r="D10205" t="s">
        <v>17029</v>
      </c>
      <c r="E10205" t="s">
        <v>79</v>
      </c>
      <c r="F10205" t="s">
        <v>4889</v>
      </c>
      <c r="G10205">
        <v>0</v>
      </c>
      <c r="H10205">
        <v>0</v>
      </c>
      <c r="I10205">
        <v>0</v>
      </c>
      <c r="J10205">
        <v>0</v>
      </c>
      <c r="K10205">
        <v>0</v>
      </c>
      <c r="L10205">
        <v>0</v>
      </c>
      <c r="M10205">
        <v>11</v>
      </c>
      <c r="N10205">
        <v>0</v>
      </c>
      <c r="O10205">
        <v>0</v>
      </c>
      <c r="P10205">
        <v>0</v>
      </c>
      <c r="Q10205">
        <v>0</v>
      </c>
    </row>
    <row r="10206" spans="1:17" x14ac:dyDescent="0.2">
      <c r="A10206" t="s">
        <v>27229</v>
      </c>
      <c r="B10206" t="s">
        <v>87</v>
      </c>
      <c r="C10206" t="s">
        <v>212</v>
      </c>
      <c r="D10206" t="s">
        <v>17029</v>
      </c>
      <c r="E10206" t="s">
        <v>79</v>
      </c>
      <c r="F10206" t="s">
        <v>4871</v>
      </c>
      <c r="G10206">
        <v>0</v>
      </c>
      <c r="H10206">
        <v>0</v>
      </c>
      <c r="I10206">
        <v>0</v>
      </c>
      <c r="J10206">
        <v>0</v>
      </c>
      <c r="K10206">
        <v>0</v>
      </c>
      <c r="L10206">
        <v>0</v>
      </c>
      <c r="M10206">
        <v>0</v>
      </c>
      <c r="N10206">
        <v>7</v>
      </c>
      <c r="O10206">
        <v>7</v>
      </c>
      <c r="P10206">
        <v>0</v>
      </c>
      <c r="Q10206">
        <v>0</v>
      </c>
    </row>
    <row r="10207" spans="1:17" x14ac:dyDescent="0.2">
      <c r="A10207" t="s">
        <v>27230</v>
      </c>
      <c r="B10207" t="s">
        <v>87</v>
      </c>
      <c r="C10207" t="s">
        <v>212</v>
      </c>
      <c r="D10207" t="s">
        <v>17029</v>
      </c>
      <c r="E10207" t="s">
        <v>79</v>
      </c>
      <c r="F10207" t="s">
        <v>4873</v>
      </c>
      <c r="G10207">
        <v>0</v>
      </c>
      <c r="H10207">
        <v>0</v>
      </c>
      <c r="I10207">
        <v>0</v>
      </c>
      <c r="J10207">
        <v>0</v>
      </c>
      <c r="K10207">
        <v>0</v>
      </c>
      <c r="L10207">
        <v>0</v>
      </c>
      <c r="M10207">
        <v>0</v>
      </c>
      <c r="N10207">
        <v>4</v>
      </c>
      <c r="O10207">
        <v>4</v>
      </c>
      <c r="P10207">
        <v>0</v>
      </c>
      <c r="Q10207">
        <v>0</v>
      </c>
    </row>
    <row r="10208" spans="1:17" x14ac:dyDescent="0.2">
      <c r="A10208" t="s">
        <v>27231</v>
      </c>
      <c r="B10208" t="s">
        <v>87</v>
      </c>
      <c r="C10208" t="s">
        <v>212</v>
      </c>
      <c r="D10208" t="s">
        <v>17029</v>
      </c>
      <c r="E10208" t="s">
        <v>79</v>
      </c>
      <c r="F10208" t="s">
        <v>17019</v>
      </c>
      <c r="G10208">
        <v>11</v>
      </c>
      <c r="H10208">
        <v>0</v>
      </c>
      <c r="I10208">
        <v>0</v>
      </c>
      <c r="J10208">
        <v>0</v>
      </c>
      <c r="K10208">
        <v>0</v>
      </c>
      <c r="L10208">
        <v>0</v>
      </c>
      <c r="M10208">
        <v>0</v>
      </c>
      <c r="N10208">
        <v>0</v>
      </c>
      <c r="O10208">
        <v>0</v>
      </c>
      <c r="P10208">
        <v>0</v>
      </c>
      <c r="Q10208">
        <v>0</v>
      </c>
    </row>
    <row r="10209" spans="1:17" x14ac:dyDescent="0.2">
      <c r="A10209" t="s">
        <v>27232</v>
      </c>
      <c r="B10209" t="s">
        <v>87</v>
      </c>
      <c r="C10209" t="s">
        <v>212</v>
      </c>
      <c r="D10209" t="s">
        <v>17029</v>
      </c>
      <c r="E10209" t="s">
        <v>81</v>
      </c>
      <c r="F10209" t="s">
        <v>4875</v>
      </c>
      <c r="G10209">
        <v>0</v>
      </c>
      <c r="H10209">
        <v>12</v>
      </c>
      <c r="I10209">
        <v>1</v>
      </c>
      <c r="J10209">
        <v>7</v>
      </c>
      <c r="K10209">
        <v>2</v>
      </c>
      <c r="L10209">
        <v>2</v>
      </c>
      <c r="M10209">
        <v>0</v>
      </c>
      <c r="N10209">
        <v>0</v>
      </c>
      <c r="O10209">
        <v>0</v>
      </c>
      <c r="P10209">
        <v>0</v>
      </c>
      <c r="Q10209">
        <v>0</v>
      </c>
    </row>
    <row r="10210" spans="1:17" x14ac:dyDescent="0.2">
      <c r="A10210" t="s">
        <v>27233</v>
      </c>
      <c r="B10210" t="s">
        <v>87</v>
      </c>
      <c r="C10210" t="s">
        <v>212</v>
      </c>
      <c r="D10210" t="s">
        <v>17029</v>
      </c>
      <c r="E10210" t="s">
        <v>81</v>
      </c>
      <c r="F10210" t="s">
        <v>4877</v>
      </c>
      <c r="G10210">
        <v>0</v>
      </c>
      <c r="H10210">
        <v>12</v>
      </c>
      <c r="I10210">
        <v>0</v>
      </c>
      <c r="J10210">
        <v>8</v>
      </c>
      <c r="K10210">
        <v>1</v>
      </c>
      <c r="L10210">
        <v>3</v>
      </c>
      <c r="M10210">
        <v>0</v>
      </c>
      <c r="N10210">
        <v>0</v>
      </c>
      <c r="O10210">
        <v>0</v>
      </c>
      <c r="P10210">
        <v>0</v>
      </c>
      <c r="Q10210">
        <v>0</v>
      </c>
    </row>
    <row r="10211" spans="1:17" x14ac:dyDescent="0.2">
      <c r="A10211" t="s">
        <v>27234</v>
      </c>
      <c r="B10211" t="s">
        <v>87</v>
      </c>
      <c r="C10211" t="s">
        <v>212</v>
      </c>
      <c r="D10211" t="s">
        <v>17029</v>
      </c>
      <c r="E10211" t="s">
        <v>81</v>
      </c>
      <c r="F10211" t="s">
        <v>4879</v>
      </c>
      <c r="G10211">
        <v>0</v>
      </c>
      <c r="H10211">
        <v>0</v>
      </c>
      <c r="I10211">
        <v>0</v>
      </c>
      <c r="J10211">
        <v>0</v>
      </c>
      <c r="K10211">
        <v>0</v>
      </c>
      <c r="L10211">
        <v>0</v>
      </c>
      <c r="M10211">
        <v>12</v>
      </c>
      <c r="N10211">
        <v>0</v>
      </c>
      <c r="O10211">
        <v>0</v>
      </c>
      <c r="P10211">
        <v>0</v>
      </c>
      <c r="Q10211">
        <v>0</v>
      </c>
    </row>
    <row r="10212" spans="1:17" x14ac:dyDescent="0.2">
      <c r="A10212" t="s">
        <v>27235</v>
      </c>
      <c r="B10212" t="s">
        <v>87</v>
      </c>
      <c r="C10212" t="s">
        <v>212</v>
      </c>
      <c r="D10212" t="s">
        <v>17029</v>
      </c>
      <c r="E10212" t="s">
        <v>81</v>
      </c>
      <c r="F10212" t="s">
        <v>4881</v>
      </c>
      <c r="G10212">
        <v>0</v>
      </c>
      <c r="H10212">
        <v>12</v>
      </c>
      <c r="I10212">
        <v>0</v>
      </c>
      <c r="J10212">
        <v>8</v>
      </c>
      <c r="K10212">
        <v>1</v>
      </c>
      <c r="L10212">
        <v>3</v>
      </c>
      <c r="M10212">
        <v>0</v>
      </c>
      <c r="N10212">
        <v>0</v>
      </c>
      <c r="O10212">
        <v>0</v>
      </c>
      <c r="P10212">
        <v>0</v>
      </c>
      <c r="Q10212">
        <v>0</v>
      </c>
    </row>
    <row r="10213" spans="1:17" x14ac:dyDescent="0.2">
      <c r="A10213" t="s">
        <v>27236</v>
      </c>
      <c r="B10213" t="s">
        <v>87</v>
      </c>
      <c r="C10213" t="s">
        <v>212</v>
      </c>
      <c r="D10213" t="s">
        <v>17029</v>
      </c>
      <c r="E10213" t="s">
        <v>81</v>
      </c>
      <c r="F10213" t="s">
        <v>4883</v>
      </c>
      <c r="G10213">
        <v>0</v>
      </c>
      <c r="H10213">
        <v>12</v>
      </c>
      <c r="I10213">
        <v>1</v>
      </c>
      <c r="J10213">
        <v>7</v>
      </c>
      <c r="K10213">
        <v>1</v>
      </c>
      <c r="L10213">
        <v>3</v>
      </c>
      <c r="M10213">
        <v>0</v>
      </c>
      <c r="N10213">
        <v>0</v>
      </c>
      <c r="O10213">
        <v>0</v>
      </c>
      <c r="P10213">
        <v>0</v>
      </c>
      <c r="Q10213">
        <v>0</v>
      </c>
    </row>
    <row r="10214" spans="1:17" x14ac:dyDescent="0.2">
      <c r="A10214" t="s">
        <v>27237</v>
      </c>
      <c r="B10214" t="s">
        <v>87</v>
      </c>
      <c r="C10214" t="s">
        <v>212</v>
      </c>
      <c r="D10214" t="s">
        <v>17029</v>
      </c>
      <c r="E10214" t="s">
        <v>81</v>
      </c>
      <c r="F10214" t="s">
        <v>4885</v>
      </c>
      <c r="G10214">
        <v>0</v>
      </c>
      <c r="H10214">
        <v>0</v>
      </c>
      <c r="I10214">
        <v>0</v>
      </c>
      <c r="J10214">
        <v>0</v>
      </c>
      <c r="K10214">
        <v>0</v>
      </c>
      <c r="L10214">
        <v>0</v>
      </c>
      <c r="M10214">
        <v>12</v>
      </c>
      <c r="N10214">
        <v>0</v>
      </c>
      <c r="O10214">
        <v>0</v>
      </c>
      <c r="P10214">
        <v>0</v>
      </c>
      <c r="Q10214">
        <v>0</v>
      </c>
    </row>
    <row r="10215" spans="1:17" x14ac:dyDescent="0.2">
      <c r="A10215" t="s">
        <v>27238</v>
      </c>
      <c r="B10215" t="s">
        <v>87</v>
      </c>
      <c r="C10215" t="s">
        <v>212</v>
      </c>
      <c r="D10215" t="s">
        <v>17029</v>
      </c>
      <c r="E10215" t="s">
        <v>81</v>
      </c>
      <c r="F10215" t="s">
        <v>4887</v>
      </c>
      <c r="G10215">
        <v>0</v>
      </c>
      <c r="H10215">
        <v>12</v>
      </c>
      <c r="I10215">
        <v>0</v>
      </c>
      <c r="J10215">
        <v>8</v>
      </c>
      <c r="K10215">
        <v>1</v>
      </c>
      <c r="L10215">
        <v>3</v>
      </c>
      <c r="M10215">
        <v>0</v>
      </c>
      <c r="N10215">
        <v>0</v>
      </c>
      <c r="O10215">
        <v>0</v>
      </c>
      <c r="P10215">
        <v>0</v>
      </c>
      <c r="Q10215">
        <v>0</v>
      </c>
    </row>
    <row r="10216" spans="1:17" x14ac:dyDescent="0.2">
      <c r="A10216" t="s">
        <v>27239</v>
      </c>
      <c r="B10216" t="s">
        <v>87</v>
      </c>
      <c r="C10216" t="s">
        <v>212</v>
      </c>
      <c r="D10216" t="s">
        <v>17029</v>
      </c>
      <c r="E10216" t="s">
        <v>81</v>
      </c>
      <c r="F10216" t="s">
        <v>4889</v>
      </c>
      <c r="G10216">
        <v>0</v>
      </c>
      <c r="H10216">
        <v>0</v>
      </c>
      <c r="I10216">
        <v>0</v>
      </c>
      <c r="J10216">
        <v>0</v>
      </c>
      <c r="K10216">
        <v>0</v>
      </c>
      <c r="L10216">
        <v>0</v>
      </c>
      <c r="M10216">
        <v>12</v>
      </c>
      <c r="N10216">
        <v>0</v>
      </c>
      <c r="O10216">
        <v>0</v>
      </c>
      <c r="P10216">
        <v>0</v>
      </c>
      <c r="Q10216">
        <v>0</v>
      </c>
    </row>
    <row r="10217" spans="1:17" x14ac:dyDescent="0.2">
      <c r="A10217" t="s">
        <v>27240</v>
      </c>
      <c r="B10217" t="s">
        <v>87</v>
      </c>
      <c r="C10217" t="s">
        <v>212</v>
      </c>
      <c r="D10217" t="s">
        <v>17029</v>
      </c>
      <c r="E10217" t="s">
        <v>81</v>
      </c>
      <c r="F10217" t="s">
        <v>4871</v>
      </c>
      <c r="G10217">
        <v>0</v>
      </c>
      <c r="H10217">
        <v>0</v>
      </c>
      <c r="I10217">
        <v>0</v>
      </c>
      <c r="J10217">
        <v>0</v>
      </c>
      <c r="K10217">
        <v>0</v>
      </c>
      <c r="L10217">
        <v>0</v>
      </c>
      <c r="M10217">
        <v>0</v>
      </c>
      <c r="N10217">
        <v>8</v>
      </c>
      <c r="O10217">
        <v>8</v>
      </c>
      <c r="P10217">
        <v>0</v>
      </c>
      <c r="Q10217">
        <v>0</v>
      </c>
    </row>
    <row r="10218" spans="1:17" x14ac:dyDescent="0.2">
      <c r="A10218" t="s">
        <v>27241</v>
      </c>
      <c r="B10218" t="s">
        <v>87</v>
      </c>
      <c r="C10218" t="s">
        <v>212</v>
      </c>
      <c r="D10218" t="s">
        <v>17029</v>
      </c>
      <c r="E10218" t="s">
        <v>81</v>
      </c>
      <c r="F10218" t="s">
        <v>4873</v>
      </c>
      <c r="G10218">
        <v>0</v>
      </c>
      <c r="H10218">
        <v>0</v>
      </c>
      <c r="I10218">
        <v>0</v>
      </c>
      <c r="J10218">
        <v>0</v>
      </c>
      <c r="K10218">
        <v>0</v>
      </c>
      <c r="L10218">
        <v>0</v>
      </c>
      <c r="M10218">
        <v>0</v>
      </c>
      <c r="N10218">
        <v>6</v>
      </c>
      <c r="O10218">
        <v>6</v>
      </c>
      <c r="P10218">
        <v>0</v>
      </c>
      <c r="Q10218">
        <v>0</v>
      </c>
    </row>
    <row r="10219" spans="1:17" x14ac:dyDescent="0.2">
      <c r="A10219" t="s">
        <v>27242</v>
      </c>
      <c r="B10219" t="s">
        <v>87</v>
      </c>
      <c r="C10219" t="s">
        <v>212</v>
      </c>
      <c r="D10219" t="s">
        <v>17029</v>
      </c>
      <c r="E10219" t="s">
        <v>81</v>
      </c>
      <c r="F10219" t="s">
        <v>17019</v>
      </c>
      <c r="G10219">
        <v>12</v>
      </c>
      <c r="H10219">
        <v>0</v>
      </c>
      <c r="I10219">
        <v>0</v>
      </c>
      <c r="J10219">
        <v>0</v>
      </c>
      <c r="K10219">
        <v>0</v>
      </c>
      <c r="L10219">
        <v>0</v>
      </c>
      <c r="M10219">
        <v>0</v>
      </c>
      <c r="N10219">
        <v>0</v>
      </c>
      <c r="O10219">
        <v>0</v>
      </c>
      <c r="P10219">
        <v>0</v>
      </c>
      <c r="Q10219">
        <v>0</v>
      </c>
    </row>
    <row r="10220" spans="1:17" x14ac:dyDescent="0.2">
      <c r="A10220" t="s">
        <v>27243</v>
      </c>
      <c r="B10220" t="s">
        <v>87</v>
      </c>
      <c r="C10220" t="s">
        <v>212</v>
      </c>
      <c r="D10220" t="s">
        <v>17025</v>
      </c>
      <c r="E10220" t="s">
        <v>79</v>
      </c>
      <c r="F10220" t="s">
        <v>17019</v>
      </c>
      <c r="G10220">
        <v>5</v>
      </c>
      <c r="H10220">
        <v>0</v>
      </c>
      <c r="I10220">
        <v>0</v>
      </c>
      <c r="J10220">
        <v>0</v>
      </c>
      <c r="K10220">
        <v>0</v>
      </c>
      <c r="L10220">
        <v>0</v>
      </c>
      <c r="M10220">
        <v>0</v>
      </c>
      <c r="N10220">
        <v>0</v>
      </c>
      <c r="O10220">
        <v>0</v>
      </c>
      <c r="P10220">
        <v>0</v>
      </c>
      <c r="Q10220">
        <v>0</v>
      </c>
    </row>
    <row r="10221" spans="1:17" x14ac:dyDescent="0.2">
      <c r="A10221" t="s">
        <v>27244</v>
      </c>
      <c r="B10221" t="s">
        <v>87</v>
      </c>
      <c r="C10221" t="s">
        <v>212</v>
      </c>
      <c r="D10221" t="s">
        <v>17025</v>
      </c>
      <c r="E10221" t="s">
        <v>81</v>
      </c>
      <c r="F10221" t="s">
        <v>17019</v>
      </c>
      <c r="G10221">
        <v>1</v>
      </c>
      <c r="H10221">
        <v>0</v>
      </c>
      <c r="I10221">
        <v>0</v>
      </c>
      <c r="J10221">
        <v>0</v>
      </c>
      <c r="K10221">
        <v>0</v>
      </c>
      <c r="L10221">
        <v>0</v>
      </c>
      <c r="M10221">
        <v>0</v>
      </c>
      <c r="N10221">
        <v>0</v>
      </c>
      <c r="O10221">
        <v>0</v>
      </c>
      <c r="P10221">
        <v>0</v>
      </c>
      <c r="Q10221">
        <v>0</v>
      </c>
    </row>
    <row r="10222" spans="1:17" x14ac:dyDescent="0.2">
      <c r="A10222" t="s">
        <v>27245</v>
      </c>
      <c r="B10222" t="s">
        <v>87</v>
      </c>
      <c r="C10222" t="s">
        <v>213</v>
      </c>
      <c r="D10222" t="s">
        <v>17027</v>
      </c>
      <c r="E10222" t="s">
        <v>79</v>
      </c>
      <c r="F10222" t="s">
        <v>17019</v>
      </c>
      <c r="G10222">
        <v>1</v>
      </c>
      <c r="H10222">
        <v>0</v>
      </c>
      <c r="I10222">
        <v>0</v>
      </c>
      <c r="J10222">
        <v>0</v>
      </c>
      <c r="K10222">
        <v>0</v>
      </c>
      <c r="L10222">
        <v>0</v>
      </c>
      <c r="M10222">
        <v>0</v>
      </c>
      <c r="N10222">
        <v>0</v>
      </c>
      <c r="O10222">
        <v>0</v>
      </c>
      <c r="P10222">
        <v>0</v>
      </c>
      <c r="Q10222">
        <v>0</v>
      </c>
    </row>
    <row r="10223" spans="1:17" x14ac:dyDescent="0.2">
      <c r="A10223" t="s">
        <v>27246</v>
      </c>
      <c r="B10223" t="s">
        <v>87</v>
      </c>
      <c r="C10223" t="s">
        <v>213</v>
      </c>
      <c r="D10223" t="s">
        <v>17029</v>
      </c>
      <c r="E10223" t="s">
        <v>79</v>
      </c>
      <c r="F10223" t="s">
        <v>4875</v>
      </c>
      <c r="G10223">
        <v>0</v>
      </c>
      <c r="H10223">
        <v>17</v>
      </c>
      <c r="I10223">
        <v>5</v>
      </c>
      <c r="J10223">
        <v>10</v>
      </c>
      <c r="K10223">
        <v>0</v>
      </c>
      <c r="L10223">
        <v>2</v>
      </c>
      <c r="M10223">
        <v>0</v>
      </c>
      <c r="N10223">
        <v>0</v>
      </c>
      <c r="O10223">
        <v>0</v>
      </c>
      <c r="P10223">
        <v>0</v>
      </c>
      <c r="Q10223">
        <v>0</v>
      </c>
    </row>
    <row r="10224" spans="1:17" x14ac:dyDescent="0.2">
      <c r="A10224" t="s">
        <v>27247</v>
      </c>
      <c r="B10224" t="s">
        <v>87</v>
      </c>
      <c r="C10224" t="s">
        <v>213</v>
      </c>
      <c r="D10224" t="s">
        <v>17029</v>
      </c>
      <c r="E10224" t="s">
        <v>79</v>
      </c>
      <c r="F10224" t="s">
        <v>4877</v>
      </c>
      <c r="G10224">
        <v>0</v>
      </c>
      <c r="H10224">
        <v>17</v>
      </c>
      <c r="I10224">
        <v>4</v>
      </c>
      <c r="J10224">
        <v>11</v>
      </c>
      <c r="K10224">
        <v>0</v>
      </c>
      <c r="L10224">
        <v>2</v>
      </c>
      <c r="M10224">
        <v>0</v>
      </c>
      <c r="N10224">
        <v>0</v>
      </c>
      <c r="O10224">
        <v>0</v>
      </c>
      <c r="P10224">
        <v>0</v>
      </c>
      <c r="Q10224">
        <v>0</v>
      </c>
    </row>
    <row r="10225" spans="1:17" x14ac:dyDescent="0.2">
      <c r="A10225" t="s">
        <v>27248</v>
      </c>
      <c r="B10225" t="s">
        <v>87</v>
      </c>
      <c r="C10225" t="s">
        <v>213</v>
      </c>
      <c r="D10225" t="s">
        <v>17029</v>
      </c>
      <c r="E10225" t="s">
        <v>79</v>
      </c>
      <c r="F10225" t="s">
        <v>4879</v>
      </c>
      <c r="G10225">
        <v>0</v>
      </c>
      <c r="H10225">
        <v>0</v>
      </c>
      <c r="I10225">
        <v>0</v>
      </c>
      <c r="J10225">
        <v>0</v>
      </c>
      <c r="K10225">
        <v>0</v>
      </c>
      <c r="L10225">
        <v>0</v>
      </c>
      <c r="M10225">
        <v>17</v>
      </c>
      <c r="N10225">
        <v>0</v>
      </c>
      <c r="O10225">
        <v>0</v>
      </c>
      <c r="P10225">
        <v>0</v>
      </c>
      <c r="Q10225">
        <v>0</v>
      </c>
    </row>
    <row r="10226" spans="1:17" x14ac:dyDescent="0.2">
      <c r="A10226" t="s">
        <v>27249</v>
      </c>
      <c r="B10226" t="s">
        <v>87</v>
      </c>
      <c r="C10226" t="s">
        <v>213</v>
      </c>
      <c r="D10226" t="s">
        <v>17029</v>
      </c>
      <c r="E10226" t="s">
        <v>79</v>
      </c>
      <c r="F10226" t="s">
        <v>4881</v>
      </c>
      <c r="G10226">
        <v>0</v>
      </c>
      <c r="H10226">
        <v>17</v>
      </c>
      <c r="I10226">
        <v>4</v>
      </c>
      <c r="J10226">
        <v>11</v>
      </c>
      <c r="K10226">
        <v>0</v>
      </c>
      <c r="L10226">
        <v>2</v>
      </c>
      <c r="M10226">
        <v>0</v>
      </c>
      <c r="N10226">
        <v>0</v>
      </c>
      <c r="O10226">
        <v>0</v>
      </c>
      <c r="P10226">
        <v>0</v>
      </c>
      <c r="Q10226">
        <v>0</v>
      </c>
    </row>
    <row r="10227" spans="1:17" x14ac:dyDescent="0.2">
      <c r="A10227" t="s">
        <v>27250</v>
      </c>
      <c r="B10227" t="s">
        <v>87</v>
      </c>
      <c r="C10227" t="s">
        <v>213</v>
      </c>
      <c r="D10227" t="s">
        <v>17029</v>
      </c>
      <c r="E10227" t="s">
        <v>79</v>
      </c>
      <c r="F10227" t="s">
        <v>4883</v>
      </c>
      <c r="G10227">
        <v>0</v>
      </c>
      <c r="H10227">
        <v>17</v>
      </c>
      <c r="I10227">
        <v>4</v>
      </c>
      <c r="J10227">
        <v>11</v>
      </c>
      <c r="K10227">
        <v>1</v>
      </c>
      <c r="L10227">
        <v>1</v>
      </c>
      <c r="M10227">
        <v>0</v>
      </c>
      <c r="N10227">
        <v>0</v>
      </c>
      <c r="O10227">
        <v>0</v>
      </c>
      <c r="P10227">
        <v>0</v>
      </c>
      <c r="Q10227">
        <v>0</v>
      </c>
    </row>
    <row r="10228" spans="1:17" x14ac:dyDescent="0.2">
      <c r="A10228" t="s">
        <v>27251</v>
      </c>
      <c r="B10228" t="s">
        <v>87</v>
      </c>
      <c r="C10228" t="s">
        <v>213</v>
      </c>
      <c r="D10228" t="s">
        <v>17029</v>
      </c>
      <c r="E10228" t="s">
        <v>79</v>
      </c>
      <c r="F10228" t="s">
        <v>4885</v>
      </c>
      <c r="G10228">
        <v>0</v>
      </c>
      <c r="H10228">
        <v>0</v>
      </c>
      <c r="I10228">
        <v>0</v>
      </c>
      <c r="J10228">
        <v>0</v>
      </c>
      <c r="K10228">
        <v>0</v>
      </c>
      <c r="L10228">
        <v>0</v>
      </c>
      <c r="M10228">
        <v>17</v>
      </c>
      <c r="N10228">
        <v>0</v>
      </c>
      <c r="O10228">
        <v>0</v>
      </c>
      <c r="P10228">
        <v>0</v>
      </c>
      <c r="Q10228">
        <v>0</v>
      </c>
    </row>
    <row r="10229" spans="1:17" x14ac:dyDescent="0.2">
      <c r="A10229" t="s">
        <v>27252</v>
      </c>
      <c r="B10229" t="s">
        <v>87</v>
      </c>
      <c r="C10229" t="s">
        <v>213</v>
      </c>
      <c r="D10229" t="s">
        <v>17029</v>
      </c>
      <c r="E10229" t="s">
        <v>79</v>
      </c>
      <c r="F10229" t="s">
        <v>4887</v>
      </c>
      <c r="G10229">
        <v>0</v>
      </c>
      <c r="H10229">
        <v>17</v>
      </c>
      <c r="I10229">
        <v>4</v>
      </c>
      <c r="J10229">
        <v>11</v>
      </c>
      <c r="K10229">
        <v>0</v>
      </c>
      <c r="L10229">
        <v>2</v>
      </c>
      <c r="M10229">
        <v>0</v>
      </c>
      <c r="N10229">
        <v>0</v>
      </c>
      <c r="O10229">
        <v>0</v>
      </c>
      <c r="P10229">
        <v>0</v>
      </c>
      <c r="Q10229">
        <v>0</v>
      </c>
    </row>
    <row r="10230" spans="1:17" x14ac:dyDescent="0.2">
      <c r="A10230" t="s">
        <v>27253</v>
      </c>
      <c r="B10230" t="s">
        <v>87</v>
      </c>
      <c r="C10230" t="s">
        <v>213</v>
      </c>
      <c r="D10230" t="s">
        <v>17029</v>
      </c>
      <c r="E10230" t="s">
        <v>79</v>
      </c>
      <c r="F10230" t="s">
        <v>4889</v>
      </c>
      <c r="G10230">
        <v>0</v>
      </c>
      <c r="H10230">
        <v>0</v>
      </c>
      <c r="I10230">
        <v>0</v>
      </c>
      <c r="J10230">
        <v>0</v>
      </c>
      <c r="K10230">
        <v>0</v>
      </c>
      <c r="L10230">
        <v>0</v>
      </c>
      <c r="M10230">
        <v>17</v>
      </c>
      <c r="N10230">
        <v>0</v>
      </c>
      <c r="O10230">
        <v>0</v>
      </c>
      <c r="P10230">
        <v>0</v>
      </c>
      <c r="Q10230">
        <v>0</v>
      </c>
    </row>
    <row r="10231" spans="1:17" x14ac:dyDescent="0.2">
      <c r="A10231" t="s">
        <v>27254</v>
      </c>
      <c r="B10231" t="s">
        <v>87</v>
      </c>
      <c r="C10231" t="s">
        <v>213</v>
      </c>
      <c r="D10231" t="s">
        <v>17029</v>
      </c>
      <c r="E10231" t="s">
        <v>79</v>
      </c>
      <c r="F10231" t="s">
        <v>4871</v>
      </c>
      <c r="G10231">
        <v>0</v>
      </c>
      <c r="H10231">
        <v>0</v>
      </c>
      <c r="I10231">
        <v>0</v>
      </c>
      <c r="J10231">
        <v>0</v>
      </c>
      <c r="K10231">
        <v>0</v>
      </c>
      <c r="L10231">
        <v>0</v>
      </c>
      <c r="M10231">
        <v>0</v>
      </c>
      <c r="N10231">
        <v>14</v>
      </c>
      <c r="O10231">
        <v>13</v>
      </c>
      <c r="P10231">
        <v>0</v>
      </c>
      <c r="Q10231">
        <v>1</v>
      </c>
    </row>
    <row r="10232" spans="1:17" x14ac:dyDescent="0.2">
      <c r="A10232" t="s">
        <v>27255</v>
      </c>
      <c r="B10232" t="s">
        <v>87</v>
      </c>
      <c r="C10232" t="s">
        <v>213</v>
      </c>
      <c r="D10232" t="s">
        <v>17029</v>
      </c>
      <c r="E10232" t="s">
        <v>79</v>
      </c>
      <c r="F10232" t="s">
        <v>4873</v>
      </c>
      <c r="G10232">
        <v>0</v>
      </c>
      <c r="H10232">
        <v>0</v>
      </c>
      <c r="I10232">
        <v>0</v>
      </c>
      <c r="J10232">
        <v>0</v>
      </c>
      <c r="K10232">
        <v>0</v>
      </c>
      <c r="L10232">
        <v>0</v>
      </c>
      <c r="M10232">
        <v>0</v>
      </c>
      <c r="N10232">
        <v>8</v>
      </c>
      <c r="O10232">
        <v>7</v>
      </c>
      <c r="P10232">
        <v>0</v>
      </c>
      <c r="Q10232">
        <v>1</v>
      </c>
    </row>
    <row r="10233" spans="1:17" x14ac:dyDescent="0.2">
      <c r="A10233" t="s">
        <v>27256</v>
      </c>
      <c r="B10233" t="s">
        <v>87</v>
      </c>
      <c r="C10233" t="s">
        <v>213</v>
      </c>
      <c r="D10233" t="s">
        <v>17029</v>
      </c>
      <c r="E10233" t="s">
        <v>79</v>
      </c>
      <c r="F10233" t="s">
        <v>17019</v>
      </c>
      <c r="G10233">
        <v>17</v>
      </c>
      <c r="H10233">
        <v>0</v>
      </c>
      <c r="I10233">
        <v>0</v>
      </c>
      <c r="J10233">
        <v>0</v>
      </c>
      <c r="K10233">
        <v>0</v>
      </c>
      <c r="L10233">
        <v>0</v>
      </c>
      <c r="M10233">
        <v>0</v>
      </c>
      <c r="N10233">
        <v>0</v>
      </c>
      <c r="O10233">
        <v>0</v>
      </c>
      <c r="P10233">
        <v>0</v>
      </c>
      <c r="Q10233">
        <v>0</v>
      </c>
    </row>
    <row r="10234" spans="1:17" x14ac:dyDescent="0.2">
      <c r="A10234" t="s">
        <v>27257</v>
      </c>
      <c r="B10234" t="s">
        <v>87</v>
      </c>
      <c r="C10234" t="s">
        <v>213</v>
      </c>
      <c r="D10234" t="s">
        <v>17029</v>
      </c>
      <c r="E10234" t="s">
        <v>81</v>
      </c>
      <c r="F10234" t="s">
        <v>4875</v>
      </c>
      <c r="G10234">
        <v>0</v>
      </c>
      <c r="H10234">
        <v>11</v>
      </c>
      <c r="I10234">
        <v>0</v>
      </c>
      <c r="J10234">
        <v>6</v>
      </c>
      <c r="K10234">
        <v>3</v>
      </c>
      <c r="L10234">
        <v>2</v>
      </c>
      <c r="M10234">
        <v>0</v>
      </c>
      <c r="N10234">
        <v>0</v>
      </c>
      <c r="O10234">
        <v>0</v>
      </c>
      <c r="P10234">
        <v>0</v>
      </c>
      <c r="Q10234">
        <v>0</v>
      </c>
    </row>
    <row r="10235" spans="1:17" x14ac:dyDescent="0.2">
      <c r="A10235" t="s">
        <v>27258</v>
      </c>
      <c r="B10235" t="s">
        <v>87</v>
      </c>
      <c r="C10235" t="s">
        <v>213</v>
      </c>
      <c r="D10235" t="s">
        <v>17029</v>
      </c>
      <c r="E10235" t="s">
        <v>81</v>
      </c>
      <c r="F10235" t="s">
        <v>4877</v>
      </c>
      <c r="G10235">
        <v>0</v>
      </c>
      <c r="H10235">
        <v>11</v>
      </c>
      <c r="I10235">
        <v>0</v>
      </c>
      <c r="J10235">
        <v>6</v>
      </c>
      <c r="K10235">
        <v>3</v>
      </c>
      <c r="L10235">
        <v>2</v>
      </c>
      <c r="M10235">
        <v>0</v>
      </c>
      <c r="N10235">
        <v>0</v>
      </c>
      <c r="O10235">
        <v>0</v>
      </c>
      <c r="P10235">
        <v>0</v>
      </c>
      <c r="Q10235">
        <v>0</v>
      </c>
    </row>
    <row r="10236" spans="1:17" x14ac:dyDescent="0.2">
      <c r="A10236" t="s">
        <v>27259</v>
      </c>
      <c r="B10236" t="s">
        <v>87</v>
      </c>
      <c r="C10236" t="s">
        <v>213</v>
      </c>
      <c r="D10236" t="s">
        <v>17029</v>
      </c>
      <c r="E10236" t="s">
        <v>81</v>
      </c>
      <c r="F10236" t="s">
        <v>4879</v>
      </c>
      <c r="G10236">
        <v>0</v>
      </c>
      <c r="H10236">
        <v>0</v>
      </c>
      <c r="I10236">
        <v>0</v>
      </c>
      <c r="J10236">
        <v>0</v>
      </c>
      <c r="K10236">
        <v>0</v>
      </c>
      <c r="L10236">
        <v>0</v>
      </c>
      <c r="M10236">
        <v>11</v>
      </c>
      <c r="N10236">
        <v>0</v>
      </c>
      <c r="O10236">
        <v>0</v>
      </c>
      <c r="P10236">
        <v>0</v>
      </c>
      <c r="Q10236">
        <v>0</v>
      </c>
    </row>
    <row r="10237" spans="1:17" x14ac:dyDescent="0.2">
      <c r="A10237" t="s">
        <v>27260</v>
      </c>
      <c r="B10237" t="s">
        <v>87</v>
      </c>
      <c r="C10237" t="s">
        <v>213</v>
      </c>
      <c r="D10237" t="s">
        <v>17029</v>
      </c>
      <c r="E10237" t="s">
        <v>81</v>
      </c>
      <c r="F10237" t="s">
        <v>4881</v>
      </c>
      <c r="G10237">
        <v>0</v>
      </c>
      <c r="H10237">
        <v>11</v>
      </c>
      <c r="I10237">
        <v>0</v>
      </c>
      <c r="J10237">
        <v>6</v>
      </c>
      <c r="K10237">
        <v>3</v>
      </c>
      <c r="L10237">
        <v>2</v>
      </c>
      <c r="M10237">
        <v>0</v>
      </c>
      <c r="N10237">
        <v>0</v>
      </c>
      <c r="O10237">
        <v>0</v>
      </c>
      <c r="P10237">
        <v>0</v>
      </c>
      <c r="Q10237">
        <v>0</v>
      </c>
    </row>
    <row r="10238" spans="1:17" x14ac:dyDescent="0.2">
      <c r="A10238" t="s">
        <v>27261</v>
      </c>
      <c r="B10238" t="s">
        <v>87</v>
      </c>
      <c r="C10238" t="s">
        <v>213</v>
      </c>
      <c r="D10238" t="s">
        <v>17029</v>
      </c>
      <c r="E10238" t="s">
        <v>81</v>
      </c>
      <c r="F10238" t="s">
        <v>4883</v>
      </c>
      <c r="G10238">
        <v>0</v>
      </c>
      <c r="H10238">
        <v>11</v>
      </c>
      <c r="I10238">
        <v>0</v>
      </c>
      <c r="J10238">
        <v>6</v>
      </c>
      <c r="K10238">
        <v>3</v>
      </c>
      <c r="L10238">
        <v>2</v>
      </c>
      <c r="M10238">
        <v>0</v>
      </c>
      <c r="N10238">
        <v>0</v>
      </c>
      <c r="O10238">
        <v>0</v>
      </c>
      <c r="P10238">
        <v>0</v>
      </c>
      <c r="Q10238">
        <v>0</v>
      </c>
    </row>
    <row r="10239" spans="1:17" x14ac:dyDescent="0.2">
      <c r="A10239" t="s">
        <v>27262</v>
      </c>
      <c r="B10239" t="s">
        <v>87</v>
      </c>
      <c r="C10239" t="s">
        <v>213</v>
      </c>
      <c r="D10239" t="s">
        <v>17029</v>
      </c>
      <c r="E10239" t="s">
        <v>81</v>
      </c>
      <c r="F10239" t="s">
        <v>4885</v>
      </c>
      <c r="G10239">
        <v>0</v>
      </c>
      <c r="H10239">
        <v>0</v>
      </c>
      <c r="I10239">
        <v>0</v>
      </c>
      <c r="J10239">
        <v>0</v>
      </c>
      <c r="K10239">
        <v>0</v>
      </c>
      <c r="L10239">
        <v>0</v>
      </c>
      <c r="M10239">
        <v>11</v>
      </c>
      <c r="N10239">
        <v>0</v>
      </c>
      <c r="O10239">
        <v>0</v>
      </c>
      <c r="P10239">
        <v>0</v>
      </c>
      <c r="Q10239">
        <v>0</v>
      </c>
    </row>
    <row r="10240" spans="1:17" x14ac:dyDescent="0.2">
      <c r="A10240" t="s">
        <v>27263</v>
      </c>
      <c r="B10240" t="s">
        <v>87</v>
      </c>
      <c r="C10240" t="s">
        <v>213</v>
      </c>
      <c r="D10240" t="s">
        <v>17029</v>
      </c>
      <c r="E10240" t="s">
        <v>81</v>
      </c>
      <c r="F10240" t="s">
        <v>4887</v>
      </c>
      <c r="G10240">
        <v>0</v>
      </c>
      <c r="H10240">
        <v>11</v>
      </c>
      <c r="I10240">
        <v>0</v>
      </c>
      <c r="J10240">
        <v>6</v>
      </c>
      <c r="K10240">
        <v>3</v>
      </c>
      <c r="L10240">
        <v>2</v>
      </c>
      <c r="M10240">
        <v>0</v>
      </c>
      <c r="N10240">
        <v>0</v>
      </c>
      <c r="O10240">
        <v>0</v>
      </c>
      <c r="P10240">
        <v>0</v>
      </c>
      <c r="Q10240">
        <v>0</v>
      </c>
    </row>
    <row r="10241" spans="1:17" x14ac:dyDescent="0.2">
      <c r="A10241" t="s">
        <v>27264</v>
      </c>
      <c r="B10241" t="s">
        <v>87</v>
      </c>
      <c r="C10241" t="s">
        <v>213</v>
      </c>
      <c r="D10241" t="s">
        <v>17029</v>
      </c>
      <c r="E10241" t="s">
        <v>81</v>
      </c>
      <c r="F10241" t="s">
        <v>4889</v>
      </c>
      <c r="G10241">
        <v>0</v>
      </c>
      <c r="H10241">
        <v>0</v>
      </c>
      <c r="I10241">
        <v>0</v>
      </c>
      <c r="J10241">
        <v>0</v>
      </c>
      <c r="K10241">
        <v>0</v>
      </c>
      <c r="L10241">
        <v>0</v>
      </c>
      <c r="M10241">
        <v>11</v>
      </c>
      <c r="N10241">
        <v>0</v>
      </c>
      <c r="O10241">
        <v>0</v>
      </c>
      <c r="P10241">
        <v>0</v>
      </c>
      <c r="Q10241">
        <v>0</v>
      </c>
    </row>
    <row r="10242" spans="1:17" x14ac:dyDescent="0.2">
      <c r="A10242" t="s">
        <v>27265</v>
      </c>
      <c r="B10242" t="s">
        <v>87</v>
      </c>
      <c r="C10242" t="s">
        <v>213</v>
      </c>
      <c r="D10242" t="s">
        <v>17029</v>
      </c>
      <c r="E10242" t="s">
        <v>81</v>
      </c>
      <c r="F10242" t="s">
        <v>4871</v>
      </c>
      <c r="G10242">
        <v>0</v>
      </c>
      <c r="H10242">
        <v>0</v>
      </c>
      <c r="I10242">
        <v>0</v>
      </c>
      <c r="J10242">
        <v>0</v>
      </c>
      <c r="K10242">
        <v>0</v>
      </c>
      <c r="L10242">
        <v>0</v>
      </c>
      <c r="M10242">
        <v>0</v>
      </c>
      <c r="N10242">
        <v>6</v>
      </c>
      <c r="O10242">
        <v>5</v>
      </c>
      <c r="P10242">
        <v>1</v>
      </c>
      <c r="Q10242">
        <v>0</v>
      </c>
    </row>
    <row r="10243" spans="1:17" x14ac:dyDescent="0.2">
      <c r="A10243" t="s">
        <v>27266</v>
      </c>
      <c r="B10243" t="s">
        <v>87</v>
      </c>
      <c r="C10243" t="s">
        <v>213</v>
      </c>
      <c r="D10243" t="s">
        <v>17029</v>
      </c>
      <c r="E10243" t="s">
        <v>81</v>
      </c>
      <c r="F10243" t="s">
        <v>4873</v>
      </c>
      <c r="G10243">
        <v>0</v>
      </c>
      <c r="H10243">
        <v>0</v>
      </c>
      <c r="I10243">
        <v>0</v>
      </c>
      <c r="J10243">
        <v>0</v>
      </c>
      <c r="K10243">
        <v>0</v>
      </c>
      <c r="L10243">
        <v>0</v>
      </c>
      <c r="M10243">
        <v>0</v>
      </c>
      <c r="N10243">
        <v>5</v>
      </c>
      <c r="O10243">
        <v>4</v>
      </c>
      <c r="P10243">
        <v>1</v>
      </c>
      <c r="Q10243">
        <v>0</v>
      </c>
    </row>
    <row r="10244" spans="1:17" x14ac:dyDescent="0.2">
      <c r="A10244" t="s">
        <v>27267</v>
      </c>
      <c r="B10244" t="s">
        <v>87</v>
      </c>
      <c r="C10244" t="s">
        <v>213</v>
      </c>
      <c r="D10244" t="s">
        <v>17029</v>
      </c>
      <c r="E10244" t="s">
        <v>81</v>
      </c>
      <c r="F10244" t="s">
        <v>17019</v>
      </c>
      <c r="G10244">
        <v>11</v>
      </c>
      <c r="H10244">
        <v>0</v>
      </c>
      <c r="I10244">
        <v>0</v>
      </c>
      <c r="J10244">
        <v>0</v>
      </c>
      <c r="K10244">
        <v>0</v>
      </c>
      <c r="L10244">
        <v>0</v>
      </c>
      <c r="M10244">
        <v>0</v>
      </c>
      <c r="N10244">
        <v>0</v>
      </c>
      <c r="O10244">
        <v>0</v>
      </c>
      <c r="P10244">
        <v>0</v>
      </c>
      <c r="Q10244">
        <v>0</v>
      </c>
    </row>
    <row r="10245" spans="1:17" x14ac:dyDescent="0.2">
      <c r="A10245" t="s">
        <v>27268</v>
      </c>
      <c r="B10245" t="s">
        <v>87</v>
      </c>
      <c r="C10245" t="s">
        <v>213</v>
      </c>
      <c r="D10245" t="s">
        <v>17025</v>
      </c>
      <c r="E10245" t="s">
        <v>79</v>
      </c>
      <c r="F10245" t="s">
        <v>17019</v>
      </c>
      <c r="G10245">
        <v>4</v>
      </c>
      <c r="H10245">
        <v>0</v>
      </c>
      <c r="I10245">
        <v>0</v>
      </c>
      <c r="J10245">
        <v>0</v>
      </c>
      <c r="K10245">
        <v>0</v>
      </c>
      <c r="L10245">
        <v>0</v>
      </c>
      <c r="M10245">
        <v>0</v>
      </c>
      <c r="N10245">
        <v>0</v>
      </c>
      <c r="O10245">
        <v>0</v>
      </c>
      <c r="P10245">
        <v>0</v>
      </c>
      <c r="Q10245">
        <v>0</v>
      </c>
    </row>
    <row r="10246" spans="1:17" x14ac:dyDescent="0.2">
      <c r="A10246" t="s">
        <v>27269</v>
      </c>
      <c r="B10246" t="s">
        <v>87</v>
      </c>
      <c r="C10246" t="s">
        <v>213</v>
      </c>
      <c r="D10246" t="s">
        <v>17025</v>
      </c>
      <c r="E10246" t="s">
        <v>81</v>
      </c>
      <c r="F10246" t="s">
        <v>17019</v>
      </c>
      <c r="G10246">
        <v>2</v>
      </c>
      <c r="H10246">
        <v>0</v>
      </c>
      <c r="I10246">
        <v>0</v>
      </c>
      <c r="J10246">
        <v>0</v>
      </c>
      <c r="K10246">
        <v>0</v>
      </c>
      <c r="L10246">
        <v>0</v>
      </c>
      <c r="M10246">
        <v>0</v>
      </c>
      <c r="N10246">
        <v>0</v>
      </c>
      <c r="O10246">
        <v>0</v>
      </c>
      <c r="P10246">
        <v>0</v>
      </c>
      <c r="Q10246">
        <v>0</v>
      </c>
    </row>
    <row r="10247" spans="1:17" x14ac:dyDescent="0.2">
      <c r="A10247" t="s">
        <v>27270</v>
      </c>
      <c r="B10247" t="s">
        <v>87</v>
      </c>
      <c r="C10247" t="s">
        <v>214</v>
      </c>
      <c r="D10247" t="s">
        <v>17027</v>
      </c>
      <c r="E10247" t="s">
        <v>79</v>
      </c>
      <c r="F10247" t="s">
        <v>17019</v>
      </c>
      <c r="G10247">
        <v>2</v>
      </c>
      <c r="H10247">
        <v>0</v>
      </c>
      <c r="I10247">
        <v>0</v>
      </c>
      <c r="J10247">
        <v>0</v>
      </c>
      <c r="K10247">
        <v>0</v>
      </c>
      <c r="L10247">
        <v>0</v>
      </c>
      <c r="M10247">
        <v>0</v>
      </c>
      <c r="N10247">
        <v>0</v>
      </c>
      <c r="O10247">
        <v>0</v>
      </c>
      <c r="P10247">
        <v>0</v>
      </c>
      <c r="Q10247">
        <v>0</v>
      </c>
    </row>
    <row r="10248" spans="1:17" x14ac:dyDescent="0.2">
      <c r="A10248" t="s">
        <v>27271</v>
      </c>
      <c r="B10248" t="s">
        <v>87</v>
      </c>
      <c r="C10248" t="s">
        <v>214</v>
      </c>
      <c r="D10248" t="s">
        <v>17027</v>
      </c>
      <c r="E10248" t="s">
        <v>81</v>
      </c>
      <c r="F10248" t="s">
        <v>17019</v>
      </c>
      <c r="G10248">
        <v>1</v>
      </c>
      <c r="H10248">
        <v>0</v>
      </c>
      <c r="I10248">
        <v>0</v>
      </c>
      <c r="J10248">
        <v>0</v>
      </c>
      <c r="K10248">
        <v>0</v>
      </c>
      <c r="L10248">
        <v>0</v>
      </c>
      <c r="M10248">
        <v>0</v>
      </c>
      <c r="N10248">
        <v>0</v>
      </c>
      <c r="O10248">
        <v>0</v>
      </c>
      <c r="P10248">
        <v>0</v>
      </c>
      <c r="Q10248">
        <v>0</v>
      </c>
    </row>
    <row r="10249" spans="1:17" x14ac:dyDescent="0.2">
      <c r="A10249" t="s">
        <v>27272</v>
      </c>
      <c r="B10249" t="s">
        <v>87</v>
      </c>
      <c r="C10249" t="s">
        <v>214</v>
      </c>
      <c r="D10249" t="s">
        <v>17029</v>
      </c>
      <c r="E10249" t="s">
        <v>79</v>
      </c>
      <c r="F10249" t="s">
        <v>4875</v>
      </c>
      <c r="G10249">
        <v>0</v>
      </c>
      <c r="H10249">
        <v>11</v>
      </c>
      <c r="I10249">
        <v>3</v>
      </c>
      <c r="J10249">
        <v>7</v>
      </c>
      <c r="K10249">
        <v>1</v>
      </c>
      <c r="L10249">
        <v>0</v>
      </c>
      <c r="M10249">
        <v>0</v>
      </c>
      <c r="N10249">
        <v>0</v>
      </c>
      <c r="O10249">
        <v>0</v>
      </c>
      <c r="P10249">
        <v>0</v>
      </c>
      <c r="Q10249">
        <v>0</v>
      </c>
    </row>
    <row r="10250" spans="1:17" x14ac:dyDescent="0.2">
      <c r="A10250" t="s">
        <v>27273</v>
      </c>
      <c r="B10250" t="s">
        <v>87</v>
      </c>
      <c r="C10250" t="s">
        <v>214</v>
      </c>
      <c r="D10250" t="s">
        <v>17029</v>
      </c>
      <c r="E10250" t="s">
        <v>79</v>
      </c>
      <c r="F10250" t="s">
        <v>4877</v>
      </c>
      <c r="G10250">
        <v>0</v>
      </c>
      <c r="H10250">
        <v>11</v>
      </c>
      <c r="I10250">
        <v>3</v>
      </c>
      <c r="J10250">
        <v>7</v>
      </c>
      <c r="K10250">
        <v>0</v>
      </c>
      <c r="L10250">
        <v>1</v>
      </c>
      <c r="M10250">
        <v>0</v>
      </c>
      <c r="N10250">
        <v>0</v>
      </c>
      <c r="O10250">
        <v>0</v>
      </c>
      <c r="P10250">
        <v>0</v>
      </c>
      <c r="Q10250">
        <v>0</v>
      </c>
    </row>
    <row r="10251" spans="1:17" x14ac:dyDescent="0.2">
      <c r="A10251" t="s">
        <v>27274</v>
      </c>
      <c r="B10251" t="s">
        <v>87</v>
      </c>
      <c r="C10251" t="s">
        <v>214</v>
      </c>
      <c r="D10251" t="s">
        <v>17029</v>
      </c>
      <c r="E10251" t="s">
        <v>79</v>
      </c>
      <c r="F10251" t="s">
        <v>4879</v>
      </c>
      <c r="G10251">
        <v>0</v>
      </c>
      <c r="H10251">
        <v>0</v>
      </c>
      <c r="I10251">
        <v>0</v>
      </c>
      <c r="J10251">
        <v>0</v>
      </c>
      <c r="K10251">
        <v>0</v>
      </c>
      <c r="L10251">
        <v>0</v>
      </c>
      <c r="M10251">
        <v>11</v>
      </c>
      <c r="N10251">
        <v>0</v>
      </c>
      <c r="O10251">
        <v>0</v>
      </c>
      <c r="P10251">
        <v>0</v>
      </c>
      <c r="Q10251">
        <v>0</v>
      </c>
    </row>
    <row r="10252" spans="1:17" x14ac:dyDescent="0.2">
      <c r="A10252" t="s">
        <v>27275</v>
      </c>
      <c r="B10252" t="s">
        <v>87</v>
      </c>
      <c r="C10252" t="s">
        <v>214</v>
      </c>
      <c r="D10252" t="s">
        <v>17029</v>
      </c>
      <c r="E10252" t="s">
        <v>79</v>
      </c>
      <c r="F10252" t="s">
        <v>4881</v>
      </c>
      <c r="G10252">
        <v>0</v>
      </c>
      <c r="H10252">
        <v>11</v>
      </c>
      <c r="I10252">
        <v>3</v>
      </c>
      <c r="J10252">
        <v>7</v>
      </c>
      <c r="K10252">
        <v>0</v>
      </c>
      <c r="L10252">
        <v>1</v>
      </c>
      <c r="M10252">
        <v>0</v>
      </c>
      <c r="N10252">
        <v>0</v>
      </c>
      <c r="O10252">
        <v>0</v>
      </c>
      <c r="P10252">
        <v>0</v>
      </c>
      <c r="Q10252">
        <v>0</v>
      </c>
    </row>
    <row r="10253" spans="1:17" x14ac:dyDescent="0.2">
      <c r="A10253" t="s">
        <v>27276</v>
      </c>
      <c r="B10253" t="s">
        <v>87</v>
      </c>
      <c r="C10253" t="s">
        <v>214</v>
      </c>
      <c r="D10253" t="s">
        <v>17029</v>
      </c>
      <c r="E10253" t="s">
        <v>79</v>
      </c>
      <c r="F10253" t="s">
        <v>4883</v>
      </c>
      <c r="G10253">
        <v>0</v>
      </c>
      <c r="H10253">
        <v>11</v>
      </c>
      <c r="I10253">
        <v>3</v>
      </c>
      <c r="J10253">
        <v>7</v>
      </c>
      <c r="K10253">
        <v>0</v>
      </c>
      <c r="L10253">
        <v>1</v>
      </c>
      <c r="M10253">
        <v>0</v>
      </c>
      <c r="N10253">
        <v>0</v>
      </c>
      <c r="O10253">
        <v>0</v>
      </c>
      <c r="P10253">
        <v>0</v>
      </c>
      <c r="Q10253">
        <v>0</v>
      </c>
    </row>
    <row r="10254" spans="1:17" x14ac:dyDescent="0.2">
      <c r="A10254" t="s">
        <v>27277</v>
      </c>
      <c r="B10254" t="s">
        <v>87</v>
      </c>
      <c r="C10254" t="s">
        <v>214</v>
      </c>
      <c r="D10254" t="s">
        <v>17029</v>
      </c>
      <c r="E10254" t="s">
        <v>79</v>
      </c>
      <c r="F10254" t="s">
        <v>4885</v>
      </c>
      <c r="G10254">
        <v>0</v>
      </c>
      <c r="H10254">
        <v>0</v>
      </c>
      <c r="I10254">
        <v>0</v>
      </c>
      <c r="J10254">
        <v>0</v>
      </c>
      <c r="K10254">
        <v>0</v>
      </c>
      <c r="L10254">
        <v>0</v>
      </c>
      <c r="M10254">
        <v>11</v>
      </c>
      <c r="N10254">
        <v>0</v>
      </c>
      <c r="O10254">
        <v>0</v>
      </c>
      <c r="P10254">
        <v>0</v>
      </c>
      <c r="Q10254">
        <v>0</v>
      </c>
    </row>
    <row r="10255" spans="1:17" x14ac:dyDescent="0.2">
      <c r="A10255" t="s">
        <v>27278</v>
      </c>
      <c r="B10255" t="s">
        <v>87</v>
      </c>
      <c r="C10255" t="s">
        <v>214</v>
      </c>
      <c r="D10255" t="s">
        <v>17029</v>
      </c>
      <c r="E10255" t="s">
        <v>79</v>
      </c>
      <c r="F10255" t="s">
        <v>4887</v>
      </c>
      <c r="G10255">
        <v>0</v>
      </c>
      <c r="H10255">
        <v>11</v>
      </c>
      <c r="I10255">
        <v>3</v>
      </c>
      <c r="J10255">
        <v>7</v>
      </c>
      <c r="K10255">
        <v>1</v>
      </c>
      <c r="L10255">
        <v>0</v>
      </c>
      <c r="M10255">
        <v>0</v>
      </c>
      <c r="N10255">
        <v>0</v>
      </c>
      <c r="O10255">
        <v>0</v>
      </c>
      <c r="P10255">
        <v>0</v>
      </c>
      <c r="Q10255">
        <v>0</v>
      </c>
    </row>
    <row r="10256" spans="1:17" x14ac:dyDescent="0.2">
      <c r="A10256" t="s">
        <v>27279</v>
      </c>
      <c r="B10256" t="s">
        <v>87</v>
      </c>
      <c r="C10256" t="s">
        <v>214</v>
      </c>
      <c r="D10256" t="s">
        <v>17029</v>
      </c>
      <c r="E10256" t="s">
        <v>79</v>
      </c>
      <c r="F10256" t="s">
        <v>4889</v>
      </c>
      <c r="G10256">
        <v>0</v>
      </c>
      <c r="H10256">
        <v>0</v>
      </c>
      <c r="I10256">
        <v>0</v>
      </c>
      <c r="J10256">
        <v>0</v>
      </c>
      <c r="K10256">
        <v>0</v>
      </c>
      <c r="L10256">
        <v>0</v>
      </c>
      <c r="M10256">
        <v>11</v>
      </c>
      <c r="N10256">
        <v>0</v>
      </c>
      <c r="O10256">
        <v>0</v>
      </c>
      <c r="P10256">
        <v>0</v>
      </c>
      <c r="Q10256">
        <v>0</v>
      </c>
    </row>
    <row r="10257" spans="1:17" x14ac:dyDescent="0.2">
      <c r="A10257" t="s">
        <v>27280</v>
      </c>
      <c r="B10257" t="s">
        <v>87</v>
      </c>
      <c r="C10257" t="s">
        <v>214</v>
      </c>
      <c r="D10257" t="s">
        <v>17029</v>
      </c>
      <c r="E10257" t="s">
        <v>79</v>
      </c>
      <c r="F10257" t="s">
        <v>4871</v>
      </c>
      <c r="G10257">
        <v>0</v>
      </c>
      <c r="H10257">
        <v>0</v>
      </c>
      <c r="I10257">
        <v>0</v>
      </c>
      <c r="J10257">
        <v>0</v>
      </c>
      <c r="K10257">
        <v>0</v>
      </c>
      <c r="L10257">
        <v>0</v>
      </c>
      <c r="M10257">
        <v>0</v>
      </c>
      <c r="N10257">
        <v>10</v>
      </c>
      <c r="O10257">
        <v>9</v>
      </c>
      <c r="P10257">
        <v>1</v>
      </c>
      <c r="Q10257">
        <v>0</v>
      </c>
    </row>
    <row r="10258" spans="1:17" x14ac:dyDescent="0.2">
      <c r="A10258" t="s">
        <v>27281</v>
      </c>
      <c r="B10258" t="s">
        <v>87</v>
      </c>
      <c r="C10258" t="s">
        <v>214</v>
      </c>
      <c r="D10258" t="s">
        <v>17029</v>
      </c>
      <c r="E10258" t="s">
        <v>79</v>
      </c>
      <c r="F10258" t="s">
        <v>4873</v>
      </c>
      <c r="G10258">
        <v>0</v>
      </c>
      <c r="H10258">
        <v>0</v>
      </c>
      <c r="I10258">
        <v>0</v>
      </c>
      <c r="J10258">
        <v>0</v>
      </c>
      <c r="K10258">
        <v>0</v>
      </c>
      <c r="L10258">
        <v>0</v>
      </c>
      <c r="M10258">
        <v>0</v>
      </c>
      <c r="N10258">
        <v>7</v>
      </c>
      <c r="O10258">
        <v>6</v>
      </c>
      <c r="P10258">
        <v>1</v>
      </c>
      <c r="Q10258">
        <v>0</v>
      </c>
    </row>
    <row r="10259" spans="1:17" x14ac:dyDescent="0.2">
      <c r="A10259" t="s">
        <v>27282</v>
      </c>
      <c r="B10259" t="s">
        <v>87</v>
      </c>
      <c r="C10259" t="s">
        <v>214</v>
      </c>
      <c r="D10259" t="s">
        <v>17029</v>
      </c>
      <c r="E10259" t="s">
        <v>79</v>
      </c>
      <c r="F10259" t="s">
        <v>17019</v>
      </c>
      <c r="G10259">
        <v>11</v>
      </c>
      <c r="H10259">
        <v>0</v>
      </c>
      <c r="I10259">
        <v>0</v>
      </c>
      <c r="J10259">
        <v>0</v>
      </c>
      <c r="K10259">
        <v>0</v>
      </c>
      <c r="L10259">
        <v>0</v>
      </c>
      <c r="M10259">
        <v>0</v>
      </c>
      <c r="N10259">
        <v>0</v>
      </c>
      <c r="O10259">
        <v>0</v>
      </c>
      <c r="P10259">
        <v>0</v>
      </c>
      <c r="Q10259">
        <v>0</v>
      </c>
    </row>
    <row r="10260" spans="1:17" x14ac:dyDescent="0.2">
      <c r="A10260" t="s">
        <v>27283</v>
      </c>
      <c r="B10260" t="s">
        <v>87</v>
      </c>
      <c r="C10260" t="s">
        <v>214</v>
      </c>
      <c r="D10260" t="s">
        <v>17029</v>
      </c>
      <c r="E10260" t="s">
        <v>81</v>
      </c>
      <c r="F10260" t="s">
        <v>4875</v>
      </c>
      <c r="G10260">
        <v>0</v>
      </c>
      <c r="H10260">
        <v>13</v>
      </c>
      <c r="I10260">
        <v>2</v>
      </c>
      <c r="J10260">
        <v>9</v>
      </c>
      <c r="K10260">
        <v>2</v>
      </c>
      <c r="L10260">
        <v>0</v>
      </c>
      <c r="M10260">
        <v>0</v>
      </c>
      <c r="N10260">
        <v>0</v>
      </c>
      <c r="O10260">
        <v>0</v>
      </c>
      <c r="P10260">
        <v>0</v>
      </c>
      <c r="Q10260">
        <v>0</v>
      </c>
    </row>
    <row r="10261" spans="1:17" x14ac:dyDescent="0.2">
      <c r="A10261" t="s">
        <v>27284</v>
      </c>
      <c r="B10261" t="s">
        <v>87</v>
      </c>
      <c r="C10261" t="s">
        <v>214</v>
      </c>
      <c r="D10261" t="s">
        <v>17029</v>
      </c>
      <c r="E10261" t="s">
        <v>81</v>
      </c>
      <c r="F10261" t="s">
        <v>4877</v>
      </c>
      <c r="G10261">
        <v>0</v>
      </c>
      <c r="H10261">
        <v>13</v>
      </c>
      <c r="I10261">
        <v>1</v>
      </c>
      <c r="J10261">
        <v>7</v>
      </c>
      <c r="K10261">
        <v>2</v>
      </c>
      <c r="L10261">
        <v>3</v>
      </c>
      <c r="M10261">
        <v>0</v>
      </c>
      <c r="N10261">
        <v>0</v>
      </c>
      <c r="O10261">
        <v>0</v>
      </c>
      <c r="P10261">
        <v>0</v>
      </c>
      <c r="Q10261">
        <v>0</v>
      </c>
    </row>
    <row r="10262" spans="1:17" x14ac:dyDescent="0.2">
      <c r="A10262" t="s">
        <v>27285</v>
      </c>
      <c r="B10262" t="s">
        <v>87</v>
      </c>
      <c r="C10262" t="s">
        <v>214</v>
      </c>
      <c r="D10262" t="s">
        <v>17029</v>
      </c>
      <c r="E10262" t="s">
        <v>81</v>
      </c>
      <c r="F10262" t="s">
        <v>4879</v>
      </c>
      <c r="G10262">
        <v>0</v>
      </c>
      <c r="H10262">
        <v>0</v>
      </c>
      <c r="I10262">
        <v>0</v>
      </c>
      <c r="J10262">
        <v>0</v>
      </c>
      <c r="K10262">
        <v>0</v>
      </c>
      <c r="L10262">
        <v>0</v>
      </c>
      <c r="M10262">
        <v>13</v>
      </c>
      <c r="N10262">
        <v>0</v>
      </c>
      <c r="O10262">
        <v>0</v>
      </c>
      <c r="P10262">
        <v>0</v>
      </c>
      <c r="Q10262">
        <v>0</v>
      </c>
    </row>
    <row r="10263" spans="1:17" x14ac:dyDescent="0.2">
      <c r="A10263" t="s">
        <v>27286</v>
      </c>
      <c r="B10263" t="s">
        <v>87</v>
      </c>
      <c r="C10263" t="s">
        <v>214</v>
      </c>
      <c r="D10263" t="s">
        <v>17029</v>
      </c>
      <c r="E10263" t="s">
        <v>81</v>
      </c>
      <c r="F10263" t="s">
        <v>4881</v>
      </c>
      <c r="G10263">
        <v>0</v>
      </c>
      <c r="H10263">
        <v>13</v>
      </c>
      <c r="I10263">
        <v>1</v>
      </c>
      <c r="J10263">
        <v>7</v>
      </c>
      <c r="K10263">
        <v>2</v>
      </c>
      <c r="L10263">
        <v>3</v>
      </c>
      <c r="M10263">
        <v>0</v>
      </c>
      <c r="N10263">
        <v>0</v>
      </c>
      <c r="O10263">
        <v>0</v>
      </c>
      <c r="P10263">
        <v>0</v>
      </c>
      <c r="Q10263">
        <v>0</v>
      </c>
    </row>
    <row r="10264" spans="1:17" x14ac:dyDescent="0.2">
      <c r="A10264" t="s">
        <v>27287</v>
      </c>
      <c r="B10264" t="s">
        <v>87</v>
      </c>
      <c r="C10264" t="s">
        <v>214</v>
      </c>
      <c r="D10264" t="s">
        <v>17029</v>
      </c>
      <c r="E10264" t="s">
        <v>81</v>
      </c>
      <c r="F10264" t="s">
        <v>4883</v>
      </c>
      <c r="G10264">
        <v>0</v>
      </c>
      <c r="H10264">
        <v>13</v>
      </c>
      <c r="I10264">
        <v>1</v>
      </c>
      <c r="J10264">
        <v>8</v>
      </c>
      <c r="K10264">
        <v>3</v>
      </c>
      <c r="L10264">
        <v>1</v>
      </c>
      <c r="M10264">
        <v>0</v>
      </c>
      <c r="N10264">
        <v>0</v>
      </c>
      <c r="O10264">
        <v>0</v>
      </c>
      <c r="P10264">
        <v>0</v>
      </c>
      <c r="Q10264">
        <v>0</v>
      </c>
    </row>
    <row r="10265" spans="1:17" x14ac:dyDescent="0.2">
      <c r="A10265" t="s">
        <v>27288</v>
      </c>
      <c r="B10265" t="s">
        <v>87</v>
      </c>
      <c r="C10265" t="s">
        <v>214</v>
      </c>
      <c r="D10265" t="s">
        <v>17029</v>
      </c>
      <c r="E10265" t="s">
        <v>81</v>
      </c>
      <c r="F10265" t="s">
        <v>4885</v>
      </c>
      <c r="G10265">
        <v>0</v>
      </c>
      <c r="H10265">
        <v>0</v>
      </c>
      <c r="I10265">
        <v>0</v>
      </c>
      <c r="J10265">
        <v>0</v>
      </c>
      <c r="K10265">
        <v>0</v>
      </c>
      <c r="L10265">
        <v>0</v>
      </c>
      <c r="M10265">
        <v>13</v>
      </c>
      <c r="N10265">
        <v>0</v>
      </c>
      <c r="O10265">
        <v>0</v>
      </c>
      <c r="P10265">
        <v>0</v>
      </c>
      <c r="Q10265">
        <v>0</v>
      </c>
    </row>
    <row r="10266" spans="1:17" x14ac:dyDescent="0.2">
      <c r="A10266" t="s">
        <v>27289</v>
      </c>
      <c r="B10266" t="s">
        <v>87</v>
      </c>
      <c r="C10266" t="s">
        <v>214</v>
      </c>
      <c r="D10266" t="s">
        <v>17029</v>
      </c>
      <c r="E10266" t="s">
        <v>81</v>
      </c>
      <c r="F10266" t="s">
        <v>4887</v>
      </c>
      <c r="G10266">
        <v>0</v>
      </c>
      <c r="H10266">
        <v>13</v>
      </c>
      <c r="I10266">
        <v>1</v>
      </c>
      <c r="J10266">
        <v>10</v>
      </c>
      <c r="K10266">
        <v>2</v>
      </c>
      <c r="L10266">
        <v>0</v>
      </c>
      <c r="M10266">
        <v>0</v>
      </c>
      <c r="N10266">
        <v>0</v>
      </c>
      <c r="O10266">
        <v>0</v>
      </c>
      <c r="P10266">
        <v>0</v>
      </c>
      <c r="Q10266">
        <v>0</v>
      </c>
    </row>
    <row r="10267" spans="1:17" x14ac:dyDescent="0.2">
      <c r="A10267" t="s">
        <v>27290</v>
      </c>
      <c r="B10267" t="s">
        <v>87</v>
      </c>
      <c r="C10267" t="s">
        <v>214</v>
      </c>
      <c r="D10267" t="s">
        <v>17029</v>
      </c>
      <c r="E10267" t="s">
        <v>81</v>
      </c>
      <c r="F10267" t="s">
        <v>4889</v>
      </c>
      <c r="G10267">
        <v>0</v>
      </c>
      <c r="H10267">
        <v>0</v>
      </c>
      <c r="I10267">
        <v>0</v>
      </c>
      <c r="J10267">
        <v>0</v>
      </c>
      <c r="K10267">
        <v>0</v>
      </c>
      <c r="L10267">
        <v>0</v>
      </c>
      <c r="M10267">
        <v>13</v>
      </c>
      <c r="N10267">
        <v>0</v>
      </c>
      <c r="O10267">
        <v>0</v>
      </c>
      <c r="P10267">
        <v>0</v>
      </c>
      <c r="Q10267">
        <v>0</v>
      </c>
    </row>
    <row r="10268" spans="1:17" x14ac:dyDescent="0.2">
      <c r="A10268" t="s">
        <v>27291</v>
      </c>
      <c r="B10268" t="s">
        <v>87</v>
      </c>
      <c r="C10268" t="s">
        <v>214</v>
      </c>
      <c r="D10268" t="s">
        <v>17029</v>
      </c>
      <c r="E10268" t="s">
        <v>81</v>
      </c>
      <c r="F10268" t="s">
        <v>4871</v>
      </c>
      <c r="G10268">
        <v>0</v>
      </c>
      <c r="H10268">
        <v>0</v>
      </c>
      <c r="I10268">
        <v>0</v>
      </c>
      <c r="J10268">
        <v>0</v>
      </c>
      <c r="K10268">
        <v>0</v>
      </c>
      <c r="L10268">
        <v>0</v>
      </c>
      <c r="M10268">
        <v>0</v>
      </c>
      <c r="N10268">
        <v>9</v>
      </c>
      <c r="O10268">
        <v>8</v>
      </c>
      <c r="P10268">
        <v>1</v>
      </c>
      <c r="Q10268">
        <v>0</v>
      </c>
    </row>
    <row r="10269" spans="1:17" x14ac:dyDescent="0.2">
      <c r="A10269" t="s">
        <v>27292</v>
      </c>
      <c r="B10269" t="s">
        <v>87</v>
      </c>
      <c r="C10269" t="s">
        <v>214</v>
      </c>
      <c r="D10269" t="s">
        <v>17029</v>
      </c>
      <c r="E10269" t="s">
        <v>81</v>
      </c>
      <c r="F10269" t="s">
        <v>4873</v>
      </c>
      <c r="G10269">
        <v>0</v>
      </c>
      <c r="H10269">
        <v>0</v>
      </c>
      <c r="I10269">
        <v>0</v>
      </c>
      <c r="J10269">
        <v>0</v>
      </c>
      <c r="K10269">
        <v>0</v>
      </c>
      <c r="L10269">
        <v>0</v>
      </c>
      <c r="M10269">
        <v>0</v>
      </c>
      <c r="N10269">
        <v>7</v>
      </c>
      <c r="O10269">
        <v>7</v>
      </c>
      <c r="P10269">
        <v>0</v>
      </c>
      <c r="Q10269">
        <v>0</v>
      </c>
    </row>
    <row r="10270" spans="1:17" x14ac:dyDescent="0.2">
      <c r="A10270" t="s">
        <v>27293</v>
      </c>
      <c r="B10270" t="s">
        <v>87</v>
      </c>
      <c r="C10270" t="s">
        <v>214</v>
      </c>
      <c r="D10270" t="s">
        <v>17029</v>
      </c>
      <c r="E10270" t="s">
        <v>81</v>
      </c>
      <c r="F10270" t="s">
        <v>17019</v>
      </c>
      <c r="G10270">
        <v>13</v>
      </c>
      <c r="H10270">
        <v>0</v>
      </c>
      <c r="I10270">
        <v>0</v>
      </c>
      <c r="J10270">
        <v>0</v>
      </c>
      <c r="K10270">
        <v>0</v>
      </c>
      <c r="L10270">
        <v>0</v>
      </c>
      <c r="M10270">
        <v>0</v>
      </c>
      <c r="N10270">
        <v>0</v>
      </c>
      <c r="O10270">
        <v>0</v>
      </c>
      <c r="P10270">
        <v>0</v>
      </c>
      <c r="Q10270">
        <v>0</v>
      </c>
    </row>
    <row r="10271" spans="1:17" x14ac:dyDescent="0.2">
      <c r="A10271" t="s">
        <v>27294</v>
      </c>
      <c r="B10271" t="s">
        <v>87</v>
      </c>
      <c r="C10271" t="s">
        <v>214</v>
      </c>
      <c r="D10271" t="s">
        <v>17025</v>
      </c>
      <c r="E10271" t="s">
        <v>79</v>
      </c>
      <c r="F10271" t="s">
        <v>17019</v>
      </c>
      <c r="G10271">
        <v>3</v>
      </c>
      <c r="H10271">
        <v>0</v>
      </c>
      <c r="I10271">
        <v>0</v>
      </c>
      <c r="J10271">
        <v>0</v>
      </c>
      <c r="K10271">
        <v>0</v>
      </c>
      <c r="L10271">
        <v>0</v>
      </c>
      <c r="M10271">
        <v>0</v>
      </c>
      <c r="N10271">
        <v>0</v>
      </c>
      <c r="O10271">
        <v>0</v>
      </c>
      <c r="P10271">
        <v>0</v>
      </c>
      <c r="Q10271">
        <v>0</v>
      </c>
    </row>
    <row r="10272" spans="1:17" x14ac:dyDescent="0.2">
      <c r="A10272" t="s">
        <v>27295</v>
      </c>
      <c r="B10272" t="s">
        <v>87</v>
      </c>
      <c r="C10272" t="s">
        <v>215</v>
      </c>
      <c r="D10272" t="s">
        <v>17027</v>
      </c>
      <c r="E10272" t="s">
        <v>81</v>
      </c>
      <c r="F10272" t="s">
        <v>17019</v>
      </c>
      <c r="G10272">
        <v>1</v>
      </c>
      <c r="H10272">
        <v>0</v>
      </c>
      <c r="I10272">
        <v>0</v>
      </c>
      <c r="J10272">
        <v>0</v>
      </c>
      <c r="K10272">
        <v>0</v>
      </c>
      <c r="L10272">
        <v>0</v>
      </c>
      <c r="M10272">
        <v>0</v>
      </c>
      <c r="N10272">
        <v>0</v>
      </c>
      <c r="O10272">
        <v>0</v>
      </c>
      <c r="P10272">
        <v>0</v>
      </c>
      <c r="Q10272">
        <v>0</v>
      </c>
    </row>
    <row r="10273" spans="1:17" x14ac:dyDescent="0.2">
      <c r="A10273" t="s">
        <v>27296</v>
      </c>
      <c r="B10273" t="s">
        <v>87</v>
      </c>
      <c r="C10273" t="s">
        <v>215</v>
      </c>
      <c r="D10273" t="s">
        <v>17029</v>
      </c>
      <c r="E10273" t="s">
        <v>79</v>
      </c>
      <c r="F10273" t="s">
        <v>4875</v>
      </c>
      <c r="G10273">
        <v>0</v>
      </c>
      <c r="H10273">
        <v>4</v>
      </c>
      <c r="I10273">
        <v>0</v>
      </c>
      <c r="J10273">
        <v>4</v>
      </c>
      <c r="K10273">
        <v>0</v>
      </c>
      <c r="L10273">
        <v>0</v>
      </c>
      <c r="M10273">
        <v>0</v>
      </c>
      <c r="N10273">
        <v>0</v>
      </c>
      <c r="O10273">
        <v>0</v>
      </c>
      <c r="P10273">
        <v>0</v>
      </c>
      <c r="Q10273">
        <v>0</v>
      </c>
    </row>
    <row r="10274" spans="1:17" x14ac:dyDescent="0.2">
      <c r="A10274" t="s">
        <v>27297</v>
      </c>
      <c r="B10274" t="s">
        <v>87</v>
      </c>
      <c r="C10274" t="s">
        <v>215</v>
      </c>
      <c r="D10274" t="s">
        <v>17029</v>
      </c>
      <c r="E10274" t="s">
        <v>79</v>
      </c>
      <c r="F10274" t="s">
        <v>4877</v>
      </c>
      <c r="G10274">
        <v>0</v>
      </c>
      <c r="H10274">
        <v>4</v>
      </c>
      <c r="I10274">
        <v>0</v>
      </c>
      <c r="J10274">
        <v>4</v>
      </c>
      <c r="K10274">
        <v>0</v>
      </c>
      <c r="L10274">
        <v>0</v>
      </c>
      <c r="M10274">
        <v>0</v>
      </c>
      <c r="N10274">
        <v>0</v>
      </c>
      <c r="O10274">
        <v>0</v>
      </c>
      <c r="P10274">
        <v>0</v>
      </c>
      <c r="Q10274">
        <v>0</v>
      </c>
    </row>
    <row r="10275" spans="1:17" x14ac:dyDescent="0.2">
      <c r="A10275" t="s">
        <v>27298</v>
      </c>
      <c r="B10275" t="s">
        <v>87</v>
      </c>
      <c r="C10275" t="s">
        <v>215</v>
      </c>
      <c r="D10275" t="s">
        <v>17029</v>
      </c>
      <c r="E10275" t="s">
        <v>79</v>
      </c>
      <c r="F10275" t="s">
        <v>4879</v>
      </c>
      <c r="G10275">
        <v>0</v>
      </c>
      <c r="H10275">
        <v>0</v>
      </c>
      <c r="I10275">
        <v>0</v>
      </c>
      <c r="J10275">
        <v>0</v>
      </c>
      <c r="K10275">
        <v>0</v>
      </c>
      <c r="L10275">
        <v>0</v>
      </c>
      <c r="M10275">
        <v>4</v>
      </c>
      <c r="N10275">
        <v>0</v>
      </c>
      <c r="O10275">
        <v>0</v>
      </c>
      <c r="P10275">
        <v>0</v>
      </c>
      <c r="Q10275">
        <v>0</v>
      </c>
    </row>
    <row r="10276" spans="1:17" x14ac:dyDescent="0.2">
      <c r="A10276" t="s">
        <v>27299</v>
      </c>
      <c r="B10276" t="s">
        <v>87</v>
      </c>
      <c r="C10276" t="s">
        <v>215</v>
      </c>
      <c r="D10276" t="s">
        <v>17029</v>
      </c>
      <c r="E10276" t="s">
        <v>79</v>
      </c>
      <c r="F10276" t="s">
        <v>4881</v>
      </c>
      <c r="G10276">
        <v>0</v>
      </c>
      <c r="H10276">
        <v>4</v>
      </c>
      <c r="I10276">
        <v>0</v>
      </c>
      <c r="J10276">
        <v>4</v>
      </c>
      <c r="K10276">
        <v>0</v>
      </c>
      <c r="L10276">
        <v>0</v>
      </c>
      <c r="M10276">
        <v>0</v>
      </c>
      <c r="N10276">
        <v>0</v>
      </c>
      <c r="O10276">
        <v>0</v>
      </c>
      <c r="P10276">
        <v>0</v>
      </c>
      <c r="Q10276">
        <v>0</v>
      </c>
    </row>
    <row r="10277" spans="1:17" x14ac:dyDescent="0.2">
      <c r="A10277" t="s">
        <v>27300</v>
      </c>
      <c r="B10277" t="s">
        <v>87</v>
      </c>
      <c r="C10277" t="s">
        <v>215</v>
      </c>
      <c r="D10277" t="s">
        <v>17029</v>
      </c>
      <c r="E10277" t="s">
        <v>79</v>
      </c>
      <c r="F10277" t="s">
        <v>4883</v>
      </c>
      <c r="G10277">
        <v>0</v>
      </c>
      <c r="H10277">
        <v>4</v>
      </c>
      <c r="I10277">
        <v>0</v>
      </c>
      <c r="J10277">
        <v>4</v>
      </c>
      <c r="K10277">
        <v>0</v>
      </c>
      <c r="L10277">
        <v>0</v>
      </c>
      <c r="M10277">
        <v>0</v>
      </c>
      <c r="N10277">
        <v>0</v>
      </c>
      <c r="O10277">
        <v>0</v>
      </c>
      <c r="P10277">
        <v>0</v>
      </c>
      <c r="Q10277">
        <v>0</v>
      </c>
    </row>
    <row r="10278" spans="1:17" x14ac:dyDescent="0.2">
      <c r="A10278" t="s">
        <v>27301</v>
      </c>
      <c r="B10278" t="s">
        <v>87</v>
      </c>
      <c r="C10278" t="s">
        <v>215</v>
      </c>
      <c r="D10278" t="s">
        <v>17029</v>
      </c>
      <c r="E10278" t="s">
        <v>79</v>
      </c>
      <c r="F10278" t="s">
        <v>4885</v>
      </c>
      <c r="G10278">
        <v>0</v>
      </c>
      <c r="H10278">
        <v>0</v>
      </c>
      <c r="I10278">
        <v>0</v>
      </c>
      <c r="J10278">
        <v>0</v>
      </c>
      <c r="K10278">
        <v>0</v>
      </c>
      <c r="L10278">
        <v>0</v>
      </c>
      <c r="M10278">
        <v>4</v>
      </c>
      <c r="N10278">
        <v>0</v>
      </c>
      <c r="O10278">
        <v>0</v>
      </c>
      <c r="P10278">
        <v>0</v>
      </c>
      <c r="Q10278">
        <v>0</v>
      </c>
    </row>
    <row r="10279" spans="1:17" x14ac:dyDescent="0.2">
      <c r="A10279" t="s">
        <v>27302</v>
      </c>
      <c r="B10279" t="s">
        <v>87</v>
      </c>
      <c r="C10279" t="s">
        <v>215</v>
      </c>
      <c r="D10279" t="s">
        <v>17029</v>
      </c>
      <c r="E10279" t="s">
        <v>79</v>
      </c>
      <c r="F10279" t="s">
        <v>4887</v>
      </c>
      <c r="G10279">
        <v>0</v>
      </c>
      <c r="H10279">
        <v>4</v>
      </c>
      <c r="I10279">
        <v>0</v>
      </c>
      <c r="J10279">
        <v>4</v>
      </c>
      <c r="K10279">
        <v>0</v>
      </c>
      <c r="L10279">
        <v>0</v>
      </c>
      <c r="M10279">
        <v>0</v>
      </c>
      <c r="N10279">
        <v>0</v>
      </c>
      <c r="O10279">
        <v>0</v>
      </c>
      <c r="P10279">
        <v>0</v>
      </c>
      <c r="Q10279">
        <v>0</v>
      </c>
    </row>
    <row r="10280" spans="1:17" x14ac:dyDescent="0.2">
      <c r="A10280" t="s">
        <v>27303</v>
      </c>
      <c r="B10280" t="s">
        <v>87</v>
      </c>
      <c r="C10280" t="s">
        <v>215</v>
      </c>
      <c r="D10280" t="s">
        <v>17029</v>
      </c>
      <c r="E10280" t="s">
        <v>79</v>
      </c>
      <c r="F10280" t="s">
        <v>4889</v>
      </c>
      <c r="G10280">
        <v>0</v>
      </c>
      <c r="H10280">
        <v>0</v>
      </c>
      <c r="I10280">
        <v>0</v>
      </c>
      <c r="J10280">
        <v>0</v>
      </c>
      <c r="K10280">
        <v>0</v>
      </c>
      <c r="L10280">
        <v>0</v>
      </c>
      <c r="M10280">
        <v>4</v>
      </c>
      <c r="N10280">
        <v>0</v>
      </c>
      <c r="O10280">
        <v>0</v>
      </c>
      <c r="P10280">
        <v>0</v>
      </c>
      <c r="Q10280">
        <v>0</v>
      </c>
    </row>
    <row r="10281" spans="1:17" x14ac:dyDescent="0.2">
      <c r="A10281" t="s">
        <v>27304</v>
      </c>
      <c r="B10281" t="s">
        <v>87</v>
      </c>
      <c r="C10281" t="s">
        <v>215</v>
      </c>
      <c r="D10281" t="s">
        <v>17029</v>
      </c>
      <c r="E10281" t="s">
        <v>79</v>
      </c>
      <c r="F10281" t="s">
        <v>4871</v>
      </c>
      <c r="G10281">
        <v>0</v>
      </c>
      <c r="H10281">
        <v>0</v>
      </c>
      <c r="I10281">
        <v>0</v>
      </c>
      <c r="J10281">
        <v>0</v>
      </c>
      <c r="K10281">
        <v>0</v>
      </c>
      <c r="L10281">
        <v>0</v>
      </c>
      <c r="M10281">
        <v>0</v>
      </c>
      <c r="N10281">
        <v>4</v>
      </c>
      <c r="O10281">
        <v>4</v>
      </c>
      <c r="P10281">
        <v>0</v>
      </c>
      <c r="Q10281">
        <v>0</v>
      </c>
    </row>
    <row r="10282" spans="1:17" x14ac:dyDescent="0.2">
      <c r="A10282" t="s">
        <v>27305</v>
      </c>
      <c r="B10282" t="s">
        <v>87</v>
      </c>
      <c r="C10282" t="s">
        <v>215</v>
      </c>
      <c r="D10282" t="s">
        <v>17029</v>
      </c>
      <c r="E10282" t="s">
        <v>79</v>
      </c>
      <c r="F10282" t="s">
        <v>4873</v>
      </c>
      <c r="G10282">
        <v>0</v>
      </c>
      <c r="H10282">
        <v>0</v>
      </c>
      <c r="I10282">
        <v>0</v>
      </c>
      <c r="J10282">
        <v>0</v>
      </c>
      <c r="K10282">
        <v>0</v>
      </c>
      <c r="L10282">
        <v>0</v>
      </c>
      <c r="M10282">
        <v>0</v>
      </c>
      <c r="N10282">
        <v>4</v>
      </c>
      <c r="O10282">
        <v>4</v>
      </c>
      <c r="P10282">
        <v>0</v>
      </c>
      <c r="Q10282">
        <v>0</v>
      </c>
    </row>
    <row r="10283" spans="1:17" x14ac:dyDescent="0.2">
      <c r="A10283" t="s">
        <v>27306</v>
      </c>
      <c r="B10283" t="s">
        <v>87</v>
      </c>
      <c r="C10283" t="s">
        <v>215</v>
      </c>
      <c r="D10283" t="s">
        <v>17029</v>
      </c>
      <c r="E10283" t="s">
        <v>79</v>
      </c>
      <c r="F10283" t="s">
        <v>17019</v>
      </c>
      <c r="G10283">
        <v>4</v>
      </c>
      <c r="H10283">
        <v>0</v>
      </c>
      <c r="I10283">
        <v>0</v>
      </c>
      <c r="J10283">
        <v>0</v>
      </c>
      <c r="K10283">
        <v>0</v>
      </c>
      <c r="L10283">
        <v>0</v>
      </c>
      <c r="M10283">
        <v>0</v>
      </c>
      <c r="N10283">
        <v>0</v>
      </c>
      <c r="O10283">
        <v>0</v>
      </c>
      <c r="P10283">
        <v>0</v>
      </c>
      <c r="Q10283">
        <v>0</v>
      </c>
    </row>
    <row r="10284" spans="1:17" x14ac:dyDescent="0.2">
      <c r="A10284" t="s">
        <v>27307</v>
      </c>
      <c r="B10284" t="s">
        <v>87</v>
      </c>
      <c r="C10284" t="s">
        <v>215</v>
      </c>
      <c r="D10284" t="s">
        <v>17029</v>
      </c>
      <c r="E10284" t="s">
        <v>81</v>
      </c>
      <c r="F10284" t="s">
        <v>4875</v>
      </c>
      <c r="G10284">
        <v>0</v>
      </c>
      <c r="H10284">
        <v>6</v>
      </c>
      <c r="I10284">
        <v>1</v>
      </c>
      <c r="J10284">
        <v>2</v>
      </c>
      <c r="K10284">
        <v>3</v>
      </c>
      <c r="L10284">
        <v>0</v>
      </c>
      <c r="M10284">
        <v>0</v>
      </c>
      <c r="N10284">
        <v>0</v>
      </c>
      <c r="O10284">
        <v>0</v>
      </c>
      <c r="P10284">
        <v>0</v>
      </c>
      <c r="Q10284">
        <v>0</v>
      </c>
    </row>
    <row r="10285" spans="1:17" x14ac:dyDescent="0.2">
      <c r="A10285" t="s">
        <v>27308</v>
      </c>
      <c r="B10285" t="s">
        <v>87</v>
      </c>
      <c r="C10285" t="s">
        <v>215</v>
      </c>
      <c r="D10285" t="s">
        <v>17029</v>
      </c>
      <c r="E10285" t="s">
        <v>81</v>
      </c>
      <c r="F10285" t="s">
        <v>4877</v>
      </c>
      <c r="G10285">
        <v>0</v>
      </c>
      <c r="H10285">
        <v>6</v>
      </c>
      <c r="I10285">
        <v>1</v>
      </c>
      <c r="J10285">
        <v>2</v>
      </c>
      <c r="K10285">
        <v>1</v>
      </c>
      <c r="L10285">
        <v>2</v>
      </c>
      <c r="M10285">
        <v>0</v>
      </c>
      <c r="N10285">
        <v>0</v>
      </c>
      <c r="O10285">
        <v>0</v>
      </c>
      <c r="P10285">
        <v>0</v>
      </c>
      <c r="Q10285">
        <v>0</v>
      </c>
    </row>
    <row r="10286" spans="1:17" x14ac:dyDescent="0.2">
      <c r="A10286" t="s">
        <v>27309</v>
      </c>
      <c r="B10286" t="s">
        <v>87</v>
      </c>
      <c r="C10286" t="s">
        <v>215</v>
      </c>
      <c r="D10286" t="s">
        <v>17029</v>
      </c>
      <c r="E10286" t="s">
        <v>81</v>
      </c>
      <c r="F10286" t="s">
        <v>4879</v>
      </c>
      <c r="G10286">
        <v>0</v>
      </c>
      <c r="H10286">
        <v>0</v>
      </c>
      <c r="I10286">
        <v>0</v>
      </c>
      <c r="J10286">
        <v>0</v>
      </c>
      <c r="K10286">
        <v>0</v>
      </c>
      <c r="L10286">
        <v>0</v>
      </c>
      <c r="M10286">
        <v>6</v>
      </c>
      <c r="N10286">
        <v>0</v>
      </c>
      <c r="O10286">
        <v>0</v>
      </c>
      <c r="P10286">
        <v>0</v>
      </c>
      <c r="Q10286">
        <v>0</v>
      </c>
    </row>
    <row r="10287" spans="1:17" x14ac:dyDescent="0.2">
      <c r="A10287" t="s">
        <v>27310</v>
      </c>
      <c r="B10287" t="s">
        <v>87</v>
      </c>
      <c r="C10287" t="s">
        <v>215</v>
      </c>
      <c r="D10287" t="s">
        <v>17029</v>
      </c>
      <c r="E10287" t="s">
        <v>81</v>
      </c>
      <c r="F10287" t="s">
        <v>4881</v>
      </c>
      <c r="G10287">
        <v>0</v>
      </c>
      <c r="H10287">
        <v>6</v>
      </c>
      <c r="I10287">
        <v>1</v>
      </c>
      <c r="J10287">
        <v>2</v>
      </c>
      <c r="K10287">
        <v>1</v>
      </c>
      <c r="L10287">
        <v>2</v>
      </c>
      <c r="M10287">
        <v>0</v>
      </c>
      <c r="N10287">
        <v>0</v>
      </c>
      <c r="O10287">
        <v>0</v>
      </c>
      <c r="P10287">
        <v>0</v>
      </c>
      <c r="Q10287">
        <v>0</v>
      </c>
    </row>
    <row r="10288" spans="1:17" x14ac:dyDescent="0.2">
      <c r="A10288" t="s">
        <v>27311</v>
      </c>
      <c r="B10288" t="s">
        <v>87</v>
      </c>
      <c r="C10288" t="s">
        <v>215</v>
      </c>
      <c r="D10288" t="s">
        <v>17029</v>
      </c>
      <c r="E10288" t="s">
        <v>81</v>
      </c>
      <c r="F10288" t="s">
        <v>4883</v>
      </c>
      <c r="G10288">
        <v>0</v>
      </c>
      <c r="H10288">
        <v>6</v>
      </c>
      <c r="I10288">
        <v>1</v>
      </c>
      <c r="J10288">
        <v>2</v>
      </c>
      <c r="K10288">
        <v>1</v>
      </c>
      <c r="L10288">
        <v>2</v>
      </c>
      <c r="M10288">
        <v>0</v>
      </c>
      <c r="N10288">
        <v>0</v>
      </c>
      <c r="O10288">
        <v>0</v>
      </c>
      <c r="P10288">
        <v>0</v>
      </c>
      <c r="Q10288">
        <v>0</v>
      </c>
    </row>
    <row r="10289" spans="1:17" x14ac:dyDescent="0.2">
      <c r="A10289" t="s">
        <v>27312</v>
      </c>
      <c r="B10289" t="s">
        <v>87</v>
      </c>
      <c r="C10289" t="s">
        <v>215</v>
      </c>
      <c r="D10289" t="s">
        <v>17029</v>
      </c>
      <c r="E10289" t="s">
        <v>81</v>
      </c>
      <c r="F10289" t="s">
        <v>4885</v>
      </c>
      <c r="G10289">
        <v>0</v>
      </c>
      <c r="H10289">
        <v>0</v>
      </c>
      <c r="I10289">
        <v>0</v>
      </c>
      <c r="J10289">
        <v>0</v>
      </c>
      <c r="K10289">
        <v>0</v>
      </c>
      <c r="L10289">
        <v>0</v>
      </c>
      <c r="M10289">
        <v>6</v>
      </c>
      <c r="N10289">
        <v>0</v>
      </c>
      <c r="O10289">
        <v>0</v>
      </c>
      <c r="P10289">
        <v>0</v>
      </c>
      <c r="Q10289">
        <v>0</v>
      </c>
    </row>
    <row r="10290" spans="1:17" x14ac:dyDescent="0.2">
      <c r="A10290" t="s">
        <v>27313</v>
      </c>
      <c r="B10290" t="s">
        <v>87</v>
      </c>
      <c r="C10290" t="s">
        <v>215</v>
      </c>
      <c r="D10290" t="s">
        <v>17029</v>
      </c>
      <c r="E10290" t="s">
        <v>81</v>
      </c>
      <c r="F10290" t="s">
        <v>4887</v>
      </c>
      <c r="G10290">
        <v>0</v>
      </c>
      <c r="H10290">
        <v>6</v>
      </c>
      <c r="I10290">
        <v>1</v>
      </c>
      <c r="J10290">
        <v>2</v>
      </c>
      <c r="K10290">
        <v>3</v>
      </c>
      <c r="L10290">
        <v>0</v>
      </c>
      <c r="M10290">
        <v>0</v>
      </c>
      <c r="N10290">
        <v>0</v>
      </c>
      <c r="O10290">
        <v>0</v>
      </c>
      <c r="P10290">
        <v>0</v>
      </c>
      <c r="Q10290">
        <v>0</v>
      </c>
    </row>
    <row r="10291" spans="1:17" x14ac:dyDescent="0.2">
      <c r="A10291" t="s">
        <v>27314</v>
      </c>
      <c r="B10291" t="s">
        <v>87</v>
      </c>
      <c r="C10291" t="s">
        <v>215</v>
      </c>
      <c r="D10291" t="s">
        <v>17029</v>
      </c>
      <c r="E10291" t="s">
        <v>81</v>
      </c>
      <c r="F10291" t="s">
        <v>4889</v>
      </c>
      <c r="G10291">
        <v>0</v>
      </c>
      <c r="H10291">
        <v>0</v>
      </c>
      <c r="I10291">
        <v>0</v>
      </c>
      <c r="J10291">
        <v>0</v>
      </c>
      <c r="K10291">
        <v>0</v>
      </c>
      <c r="L10291">
        <v>0</v>
      </c>
      <c r="M10291">
        <v>6</v>
      </c>
      <c r="N10291">
        <v>0</v>
      </c>
      <c r="O10291">
        <v>0</v>
      </c>
      <c r="P10291">
        <v>0</v>
      </c>
      <c r="Q10291">
        <v>0</v>
      </c>
    </row>
    <row r="10292" spans="1:17" x14ac:dyDescent="0.2">
      <c r="A10292" t="s">
        <v>27315</v>
      </c>
      <c r="B10292" t="s">
        <v>87</v>
      </c>
      <c r="C10292" t="s">
        <v>215</v>
      </c>
      <c r="D10292" t="s">
        <v>17029</v>
      </c>
      <c r="E10292" t="s">
        <v>81</v>
      </c>
      <c r="F10292" t="s">
        <v>4871</v>
      </c>
      <c r="G10292">
        <v>0</v>
      </c>
      <c r="H10292">
        <v>0</v>
      </c>
      <c r="I10292">
        <v>0</v>
      </c>
      <c r="J10292">
        <v>0</v>
      </c>
      <c r="K10292">
        <v>0</v>
      </c>
      <c r="L10292">
        <v>0</v>
      </c>
      <c r="M10292">
        <v>0</v>
      </c>
      <c r="N10292">
        <v>5</v>
      </c>
      <c r="O10292">
        <v>3</v>
      </c>
      <c r="P10292">
        <v>2</v>
      </c>
      <c r="Q10292">
        <v>0</v>
      </c>
    </row>
    <row r="10293" spans="1:17" x14ac:dyDescent="0.2">
      <c r="A10293" t="s">
        <v>27316</v>
      </c>
      <c r="B10293" t="s">
        <v>87</v>
      </c>
      <c r="C10293" t="s">
        <v>215</v>
      </c>
      <c r="D10293" t="s">
        <v>17029</v>
      </c>
      <c r="E10293" t="s">
        <v>81</v>
      </c>
      <c r="F10293" t="s">
        <v>4873</v>
      </c>
      <c r="G10293">
        <v>0</v>
      </c>
      <c r="H10293">
        <v>0</v>
      </c>
      <c r="I10293">
        <v>0</v>
      </c>
      <c r="J10293">
        <v>0</v>
      </c>
      <c r="K10293">
        <v>0</v>
      </c>
      <c r="L10293">
        <v>0</v>
      </c>
      <c r="M10293">
        <v>0</v>
      </c>
      <c r="N10293">
        <v>4</v>
      </c>
      <c r="O10293">
        <v>2</v>
      </c>
      <c r="P10293">
        <v>2</v>
      </c>
      <c r="Q10293">
        <v>0</v>
      </c>
    </row>
    <row r="10294" spans="1:17" x14ac:dyDescent="0.2">
      <c r="A10294" t="s">
        <v>27317</v>
      </c>
      <c r="B10294" t="s">
        <v>87</v>
      </c>
      <c r="C10294" t="s">
        <v>215</v>
      </c>
      <c r="D10294" t="s">
        <v>17029</v>
      </c>
      <c r="E10294" t="s">
        <v>81</v>
      </c>
      <c r="F10294" t="s">
        <v>17019</v>
      </c>
      <c r="G10294">
        <v>6</v>
      </c>
      <c r="H10294">
        <v>0</v>
      </c>
      <c r="I10294">
        <v>0</v>
      </c>
      <c r="J10294">
        <v>0</v>
      </c>
      <c r="K10294">
        <v>0</v>
      </c>
      <c r="L10294">
        <v>0</v>
      </c>
      <c r="M10294">
        <v>0</v>
      </c>
      <c r="N10294">
        <v>0</v>
      </c>
      <c r="O10294">
        <v>0</v>
      </c>
      <c r="P10294">
        <v>0</v>
      </c>
      <c r="Q10294">
        <v>0</v>
      </c>
    </row>
    <row r="10295" spans="1:17" x14ac:dyDescent="0.2">
      <c r="A10295" t="s">
        <v>27318</v>
      </c>
      <c r="B10295" t="s">
        <v>87</v>
      </c>
      <c r="C10295" t="s">
        <v>215</v>
      </c>
      <c r="D10295" t="s">
        <v>17025</v>
      </c>
      <c r="E10295" t="s">
        <v>79</v>
      </c>
      <c r="F10295" t="s">
        <v>17019</v>
      </c>
      <c r="G10295">
        <v>1</v>
      </c>
      <c r="H10295">
        <v>0</v>
      </c>
      <c r="I10295">
        <v>0</v>
      </c>
      <c r="J10295">
        <v>0</v>
      </c>
      <c r="K10295">
        <v>0</v>
      </c>
      <c r="L10295">
        <v>0</v>
      </c>
      <c r="M10295">
        <v>0</v>
      </c>
      <c r="N10295">
        <v>0</v>
      </c>
      <c r="O10295">
        <v>0</v>
      </c>
      <c r="P10295">
        <v>0</v>
      </c>
      <c r="Q10295">
        <v>0</v>
      </c>
    </row>
    <row r="10296" spans="1:17" x14ac:dyDescent="0.2">
      <c r="A10296" t="s">
        <v>27319</v>
      </c>
      <c r="B10296" t="s">
        <v>87</v>
      </c>
      <c r="C10296" t="s">
        <v>216</v>
      </c>
      <c r="D10296" t="s">
        <v>17027</v>
      </c>
      <c r="E10296" t="s">
        <v>81</v>
      </c>
      <c r="F10296" t="s">
        <v>17019</v>
      </c>
      <c r="G10296">
        <v>2</v>
      </c>
      <c r="H10296">
        <v>0</v>
      </c>
      <c r="I10296">
        <v>0</v>
      </c>
      <c r="J10296">
        <v>0</v>
      </c>
      <c r="K10296">
        <v>0</v>
      </c>
      <c r="L10296">
        <v>0</v>
      </c>
      <c r="M10296">
        <v>0</v>
      </c>
      <c r="N10296">
        <v>0</v>
      </c>
      <c r="O10296">
        <v>0</v>
      </c>
      <c r="P10296">
        <v>0</v>
      </c>
      <c r="Q10296">
        <v>0</v>
      </c>
    </row>
    <row r="10297" spans="1:17" x14ac:dyDescent="0.2">
      <c r="A10297" t="s">
        <v>27320</v>
      </c>
      <c r="B10297" t="s">
        <v>86</v>
      </c>
      <c r="C10297" t="s">
        <v>117</v>
      </c>
      <c r="D10297" t="s">
        <v>17029</v>
      </c>
      <c r="E10297" t="s">
        <v>81</v>
      </c>
      <c r="F10297" t="s">
        <v>4885</v>
      </c>
      <c r="G10297">
        <v>0</v>
      </c>
      <c r="H10297">
        <v>0</v>
      </c>
      <c r="I10297">
        <v>0</v>
      </c>
      <c r="J10297">
        <v>0</v>
      </c>
      <c r="K10297">
        <v>0</v>
      </c>
      <c r="L10297">
        <v>0</v>
      </c>
      <c r="M10297">
        <v>13</v>
      </c>
      <c r="N10297">
        <v>0</v>
      </c>
      <c r="O10297">
        <v>0</v>
      </c>
      <c r="P10297">
        <v>0</v>
      </c>
      <c r="Q10297">
        <v>0</v>
      </c>
    </row>
    <row r="10298" spans="1:17" x14ac:dyDescent="0.2">
      <c r="A10298" t="s">
        <v>27321</v>
      </c>
      <c r="B10298" t="s">
        <v>86</v>
      </c>
      <c r="C10298" t="s">
        <v>117</v>
      </c>
      <c r="D10298" t="s">
        <v>17029</v>
      </c>
      <c r="E10298" t="s">
        <v>81</v>
      </c>
      <c r="F10298" t="s">
        <v>4887</v>
      </c>
      <c r="G10298">
        <v>0</v>
      </c>
      <c r="H10298">
        <v>13</v>
      </c>
      <c r="I10298">
        <v>2</v>
      </c>
      <c r="J10298">
        <v>8</v>
      </c>
      <c r="K10298">
        <v>2</v>
      </c>
      <c r="L10298">
        <v>1</v>
      </c>
      <c r="M10298">
        <v>0</v>
      </c>
      <c r="N10298">
        <v>0</v>
      </c>
      <c r="O10298">
        <v>0</v>
      </c>
      <c r="P10298">
        <v>0</v>
      </c>
      <c r="Q10298">
        <v>0</v>
      </c>
    </row>
    <row r="10299" spans="1:17" x14ac:dyDescent="0.2">
      <c r="A10299" t="s">
        <v>27322</v>
      </c>
      <c r="B10299" t="s">
        <v>86</v>
      </c>
      <c r="C10299" t="s">
        <v>117</v>
      </c>
      <c r="D10299" t="s">
        <v>17029</v>
      </c>
      <c r="E10299" t="s">
        <v>81</v>
      </c>
      <c r="F10299" t="s">
        <v>4889</v>
      </c>
      <c r="G10299">
        <v>0</v>
      </c>
      <c r="H10299">
        <v>0</v>
      </c>
      <c r="I10299">
        <v>0</v>
      </c>
      <c r="J10299">
        <v>0</v>
      </c>
      <c r="K10299">
        <v>0</v>
      </c>
      <c r="L10299">
        <v>0</v>
      </c>
      <c r="M10299">
        <v>13</v>
      </c>
      <c r="N10299">
        <v>0</v>
      </c>
      <c r="O10299">
        <v>0</v>
      </c>
      <c r="P10299">
        <v>0</v>
      </c>
      <c r="Q10299">
        <v>0</v>
      </c>
    </row>
    <row r="10300" spans="1:17" x14ac:dyDescent="0.2">
      <c r="A10300" t="s">
        <v>27323</v>
      </c>
      <c r="B10300" t="s">
        <v>86</v>
      </c>
      <c r="C10300" t="s">
        <v>117</v>
      </c>
      <c r="D10300" t="s">
        <v>17029</v>
      </c>
      <c r="E10300" t="s">
        <v>81</v>
      </c>
      <c r="F10300" t="s">
        <v>4871</v>
      </c>
      <c r="G10300">
        <v>0</v>
      </c>
      <c r="H10300">
        <v>0</v>
      </c>
      <c r="I10300">
        <v>0</v>
      </c>
      <c r="J10300">
        <v>0</v>
      </c>
      <c r="K10300">
        <v>0</v>
      </c>
      <c r="L10300">
        <v>0</v>
      </c>
      <c r="M10300">
        <v>0</v>
      </c>
      <c r="N10300">
        <v>13</v>
      </c>
      <c r="O10300">
        <v>12</v>
      </c>
      <c r="P10300">
        <v>1</v>
      </c>
      <c r="Q10300">
        <v>0</v>
      </c>
    </row>
    <row r="10301" spans="1:17" x14ac:dyDescent="0.2">
      <c r="A10301" t="s">
        <v>27324</v>
      </c>
      <c r="B10301" t="s">
        <v>86</v>
      </c>
      <c r="C10301" t="s">
        <v>117</v>
      </c>
      <c r="D10301" t="s">
        <v>17029</v>
      </c>
      <c r="E10301" t="s">
        <v>81</v>
      </c>
      <c r="F10301" t="s">
        <v>4873</v>
      </c>
      <c r="G10301">
        <v>0</v>
      </c>
      <c r="H10301">
        <v>0</v>
      </c>
      <c r="I10301">
        <v>0</v>
      </c>
      <c r="J10301">
        <v>0</v>
      </c>
      <c r="K10301">
        <v>0</v>
      </c>
      <c r="L10301">
        <v>0</v>
      </c>
      <c r="M10301">
        <v>0</v>
      </c>
      <c r="N10301">
        <v>12</v>
      </c>
      <c r="O10301">
        <v>12</v>
      </c>
      <c r="P10301">
        <v>0</v>
      </c>
      <c r="Q10301">
        <v>0</v>
      </c>
    </row>
    <row r="10302" spans="1:17" x14ac:dyDescent="0.2">
      <c r="A10302" t="s">
        <v>27325</v>
      </c>
      <c r="B10302" t="s">
        <v>86</v>
      </c>
      <c r="C10302" t="s">
        <v>117</v>
      </c>
      <c r="D10302" t="s">
        <v>17029</v>
      </c>
      <c r="E10302" t="s">
        <v>81</v>
      </c>
      <c r="F10302" t="s">
        <v>17019</v>
      </c>
      <c r="G10302">
        <v>13</v>
      </c>
      <c r="H10302">
        <v>0</v>
      </c>
      <c r="I10302">
        <v>0</v>
      </c>
      <c r="J10302">
        <v>0</v>
      </c>
      <c r="K10302">
        <v>0</v>
      </c>
      <c r="L10302">
        <v>0</v>
      </c>
      <c r="M10302">
        <v>0</v>
      </c>
      <c r="N10302">
        <v>0</v>
      </c>
      <c r="O10302">
        <v>0</v>
      </c>
      <c r="P10302">
        <v>0</v>
      </c>
      <c r="Q10302">
        <v>0</v>
      </c>
    </row>
    <row r="10303" spans="1:17" x14ac:dyDescent="0.2">
      <c r="A10303" t="s">
        <v>27326</v>
      </c>
      <c r="B10303" t="s">
        <v>86</v>
      </c>
      <c r="C10303" t="s">
        <v>117</v>
      </c>
      <c r="D10303" t="s">
        <v>17021</v>
      </c>
      <c r="E10303" t="s">
        <v>79</v>
      </c>
      <c r="F10303" t="s">
        <v>17022</v>
      </c>
      <c r="G10303">
        <v>0</v>
      </c>
      <c r="H10303">
        <v>0</v>
      </c>
      <c r="I10303">
        <v>0</v>
      </c>
      <c r="J10303">
        <v>0</v>
      </c>
      <c r="K10303">
        <v>0</v>
      </c>
      <c r="L10303">
        <v>0</v>
      </c>
      <c r="M10303">
        <v>0</v>
      </c>
      <c r="N10303">
        <v>3</v>
      </c>
      <c r="O10303">
        <v>2</v>
      </c>
      <c r="P10303">
        <v>1</v>
      </c>
      <c r="Q10303">
        <v>0</v>
      </c>
    </row>
    <row r="10304" spans="1:17" x14ac:dyDescent="0.2">
      <c r="A10304" t="s">
        <v>27327</v>
      </c>
      <c r="B10304" t="s">
        <v>86</v>
      </c>
      <c r="C10304" t="s">
        <v>117</v>
      </c>
      <c r="D10304" t="s">
        <v>17021</v>
      </c>
      <c r="E10304" t="s">
        <v>79</v>
      </c>
      <c r="F10304" t="s">
        <v>17019</v>
      </c>
      <c r="G10304">
        <v>3</v>
      </c>
      <c r="H10304">
        <v>0</v>
      </c>
      <c r="I10304">
        <v>0</v>
      </c>
      <c r="J10304">
        <v>0</v>
      </c>
      <c r="K10304">
        <v>0</v>
      </c>
      <c r="L10304">
        <v>0</v>
      </c>
      <c r="M10304">
        <v>0</v>
      </c>
      <c r="N10304">
        <v>0</v>
      </c>
      <c r="O10304">
        <v>0</v>
      </c>
      <c r="P10304">
        <v>0</v>
      </c>
      <c r="Q10304">
        <v>0</v>
      </c>
    </row>
    <row r="10305" spans="1:17" x14ac:dyDescent="0.2">
      <c r="A10305" t="s">
        <v>27328</v>
      </c>
      <c r="B10305" t="s">
        <v>86</v>
      </c>
      <c r="C10305" t="s">
        <v>117</v>
      </c>
      <c r="D10305" t="s">
        <v>17021</v>
      </c>
      <c r="E10305" t="s">
        <v>81</v>
      </c>
      <c r="F10305" t="s">
        <v>17022</v>
      </c>
      <c r="G10305">
        <v>0</v>
      </c>
      <c r="H10305">
        <v>0</v>
      </c>
      <c r="I10305">
        <v>0</v>
      </c>
      <c r="J10305">
        <v>0</v>
      </c>
      <c r="K10305">
        <v>0</v>
      </c>
      <c r="L10305">
        <v>0</v>
      </c>
      <c r="M10305">
        <v>0</v>
      </c>
      <c r="N10305">
        <v>2</v>
      </c>
      <c r="O10305">
        <v>1</v>
      </c>
      <c r="P10305">
        <v>1</v>
      </c>
      <c r="Q10305">
        <v>0</v>
      </c>
    </row>
    <row r="10306" spans="1:17" x14ac:dyDescent="0.2">
      <c r="A10306" t="s">
        <v>27329</v>
      </c>
      <c r="B10306" t="s">
        <v>86</v>
      </c>
      <c r="C10306" t="s">
        <v>117</v>
      </c>
      <c r="D10306" t="s">
        <v>17021</v>
      </c>
      <c r="E10306" t="s">
        <v>81</v>
      </c>
      <c r="F10306" t="s">
        <v>17019</v>
      </c>
      <c r="G10306">
        <v>2</v>
      </c>
      <c r="H10306">
        <v>0</v>
      </c>
      <c r="I10306">
        <v>0</v>
      </c>
      <c r="J10306">
        <v>0</v>
      </c>
      <c r="K10306">
        <v>0</v>
      </c>
      <c r="L10306">
        <v>0</v>
      </c>
      <c r="M10306">
        <v>0</v>
      </c>
      <c r="N10306">
        <v>0</v>
      </c>
      <c r="O10306">
        <v>0</v>
      </c>
      <c r="P10306">
        <v>0</v>
      </c>
      <c r="Q10306">
        <v>0</v>
      </c>
    </row>
    <row r="10307" spans="1:17" x14ac:dyDescent="0.2">
      <c r="A10307" t="s">
        <v>27330</v>
      </c>
      <c r="B10307" t="s">
        <v>86</v>
      </c>
      <c r="C10307" t="s">
        <v>118</v>
      </c>
      <c r="D10307" t="s">
        <v>17029</v>
      </c>
      <c r="E10307" t="s">
        <v>79</v>
      </c>
      <c r="F10307" t="s">
        <v>4875</v>
      </c>
      <c r="G10307">
        <v>0</v>
      </c>
      <c r="H10307">
        <v>10</v>
      </c>
      <c r="I10307">
        <v>2</v>
      </c>
      <c r="J10307">
        <v>7</v>
      </c>
      <c r="K10307">
        <v>0</v>
      </c>
      <c r="L10307">
        <v>1</v>
      </c>
      <c r="M10307">
        <v>0</v>
      </c>
      <c r="N10307">
        <v>0</v>
      </c>
      <c r="O10307">
        <v>0</v>
      </c>
      <c r="P10307">
        <v>0</v>
      </c>
      <c r="Q10307">
        <v>0</v>
      </c>
    </row>
    <row r="10308" spans="1:17" x14ac:dyDescent="0.2">
      <c r="A10308" t="s">
        <v>27331</v>
      </c>
      <c r="B10308" t="s">
        <v>86</v>
      </c>
      <c r="C10308" t="s">
        <v>118</v>
      </c>
      <c r="D10308" t="s">
        <v>17029</v>
      </c>
      <c r="E10308" t="s">
        <v>79</v>
      </c>
      <c r="F10308" t="s">
        <v>4877</v>
      </c>
      <c r="G10308">
        <v>0</v>
      </c>
      <c r="H10308">
        <v>10</v>
      </c>
      <c r="I10308">
        <v>2</v>
      </c>
      <c r="J10308">
        <v>7</v>
      </c>
      <c r="K10308">
        <v>0</v>
      </c>
      <c r="L10308">
        <v>1</v>
      </c>
      <c r="M10308">
        <v>0</v>
      </c>
      <c r="N10308">
        <v>0</v>
      </c>
      <c r="O10308">
        <v>0</v>
      </c>
      <c r="P10308">
        <v>0</v>
      </c>
      <c r="Q10308">
        <v>0</v>
      </c>
    </row>
    <row r="10309" spans="1:17" x14ac:dyDescent="0.2">
      <c r="A10309" t="s">
        <v>27332</v>
      </c>
      <c r="B10309" t="s">
        <v>86</v>
      </c>
      <c r="C10309" t="s">
        <v>118</v>
      </c>
      <c r="D10309" t="s">
        <v>17029</v>
      </c>
      <c r="E10309" t="s">
        <v>79</v>
      </c>
      <c r="F10309" t="s">
        <v>4879</v>
      </c>
      <c r="G10309">
        <v>0</v>
      </c>
      <c r="H10309">
        <v>0</v>
      </c>
      <c r="I10309">
        <v>0</v>
      </c>
      <c r="J10309">
        <v>0</v>
      </c>
      <c r="K10309">
        <v>0</v>
      </c>
      <c r="L10309">
        <v>0</v>
      </c>
      <c r="M10309">
        <v>10</v>
      </c>
      <c r="N10309">
        <v>0</v>
      </c>
      <c r="O10309">
        <v>0</v>
      </c>
      <c r="P10309">
        <v>0</v>
      </c>
      <c r="Q10309">
        <v>0</v>
      </c>
    </row>
    <row r="10310" spans="1:17" x14ac:dyDescent="0.2">
      <c r="A10310" t="s">
        <v>27333</v>
      </c>
      <c r="B10310" t="s">
        <v>86</v>
      </c>
      <c r="C10310" t="s">
        <v>118</v>
      </c>
      <c r="D10310" t="s">
        <v>17029</v>
      </c>
      <c r="E10310" t="s">
        <v>79</v>
      </c>
      <c r="F10310" t="s">
        <v>4881</v>
      </c>
      <c r="G10310">
        <v>0</v>
      </c>
      <c r="H10310">
        <v>10</v>
      </c>
      <c r="I10310">
        <v>2</v>
      </c>
      <c r="J10310">
        <v>7</v>
      </c>
      <c r="K10310">
        <v>0</v>
      </c>
      <c r="L10310">
        <v>1</v>
      </c>
      <c r="M10310">
        <v>0</v>
      </c>
      <c r="N10310">
        <v>0</v>
      </c>
      <c r="O10310">
        <v>0</v>
      </c>
      <c r="P10310">
        <v>0</v>
      </c>
      <c r="Q10310">
        <v>0</v>
      </c>
    </row>
    <row r="10311" spans="1:17" x14ac:dyDescent="0.2">
      <c r="A10311" t="s">
        <v>27334</v>
      </c>
      <c r="B10311" t="s">
        <v>86</v>
      </c>
      <c r="C10311" t="s">
        <v>118</v>
      </c>
      <c r="D10311" t="s">
        <v>17029</v>
      </c>
      <c r="E10311" t="s">
        <v>79</v>
      </c>
      <c r="F10311" t="s">
        <v>4883</v>
      </c>
      <c r="G10311">
        <v>0</v>
      </c>
      <c r="H10311">
        <v>10</v>
      </c>
      <c r="I10311">
        <v>2</v>
      </c>
      <c r="J10311">
        <v>7</v>
      </c>
      <c r="K10311">
        <v>0</v>
      </c>
      <c r="L10311">
        <v>1</v>
      </c>
      <c r="M10311">
        <v>0</v>
      </c>
      <c r="N10311">
        <v>0</v>
      </c>
      <c r="O10311">
        <v>0</v>
      </c>
      <c r="P10311">
        <v>0</v>
      </c>
      <c r="Q10311">
        <v>0</v>
      </c>
    </row>
    <row r="10312" spans="1:17" x14ac:dyDescent="0.2">
      <c r="A10312" t="s">
        <v>27335</v>
      </c>
      <c r="B10312" t="s">
        <v>86</v>
      </c>
      <c r="C10312" t="s">
        <v>118</v>
      </c>
      <c r="D10312" t="s">
        <v>17029</v>
      </c>
      <c r="E10312" t="s">
        <v>79</v>
      </c>
      <c r="F10312" t="s">
        <v>4885</v>
      </c>
      <c r="G10312">
        <v>0</v>
      </c>
      <c r="H10312">
        <v>0</v>
      </c>
      <c r="I10312">
        <v>0</v>
      </c>
      <c r="J10312">
        <v>0</v>
      </c>
      <c r="K10312">
        <v>0</v>
      </c>
      <c r="L10312">
        <v>0</v>
      </c>
      <c r="M10312">
        <v>10</v>
      </c>
      <c r="N10312">
        <v>0</v>
      </c>
      <c r="O10312">
        <v>0</v>
      </c>
      <c r="P10312">
        <v>0</v>
      </c>
      <c r="Q10312">
        <v>0</v>
      </c>
    </row>
    <row r="10313" spans="1:17" x14ac:dyDescent="0.2">
      <c r="A10313" t="s">
        <v>27336</v>
      </c>
      <c r="B10313" t="s">
        <v>86</v>
      </c>
      <c r="C10313" t="s">
        <v>118</v>
      </c>
      <c r="D10313" t="s">
        <v>17029</v>
      </c>
      <c r="E10313" t="s">
        <v>79</v>
      </c>
      <c r="F10313" t="s">
        <v>4887</v>
      </c>
      <c r="G10313">
        <v>0</v>
      </c>
      <c r="H10313">
        <v>10</v>
      </c>
      <c r="I10313">
        <v>2</v>
      </c>
      <c r="J10313">
        <v>7</v>
      </c>
      <c r="K10313">
        <v>0</v>
      </c>
      <c r="L10313">
        <v>1</v>
      </c>
      <c r="M10313">
        <v>0</v>
      </c>
      <c r="N10313">
        <v>0</v>
      </c>
      <c r="O10313">
        <v>0</v>
      </c>
      <c r="P10313">
        <v>0</v>
      </c>
      <c r="Q10313">
        <v>0</v>
      </c>
    </row>
    <row r="10314" spans="1:17" x14ac:dyDescent="0.2">
      <c r="A10314" t="s">
        <v>27337</v>
      </c>
      <c r="B10314" t="s">
        <v>86</v>
      </c>
      <c r="C10314" t="s">
        <v>118</v>
      </c>
      <c r="D10314" t="s">
        <v>17029</v>
      </c>
      <c r="E10314" t="s">
        <v>79</v>
      </c>
      <c r="F10314" t="s">
        <v>4889</v>
      </c>
      <c r="G10314">
        <v>0</v>
      </c>
      <c r="H10314">
        <v>0</v>
      </c>
      <c r="I10314">
        <v>0</v>
      </c>
      <c r="J10314">
        <v>0</v>
      </c>
      <c r="K10314">
        <v>0</v>
      </c>
      <c r="L10314">
        <v>0</v>
      </c>
      <c r="M10314">
        <v>10</v>
      </c>
      <c r="N10314">
        <v>0</v>
      </c>
      <c r="O10314">
        <v>0</v>
      </c>
      <c r="P10314">
        <v>0</v>
      </c>
      <c r="Q10314">
        <v>0</v>
      </c>
    </row>
    <row r="10315" spans="1:17" x14ac:dyDescent="0.2">
      <c r="A10315" t="s">
        <v>27338</v>
      </c>
      <c r="B10315" t="s">
        <v>86</v>
      </c>
      <c r="C10315" t="s">
        <v>118</v>
      </c>
      <c r="D10315" t="s">
        <v>17029</v>
      </c>
      <c r="E10315" t="s">
        <v>79</v>
      </c>
      <c r="F10315" t="s">
        <v>4871</v>
      </c>
      <c r="G10315">
        <v>0</v>
      </c>
      <c r="H10315">
        <v>0</v>
      </c>
      <c r="I10315">
        <v>0</v>
      </c>
      <c r="J10315">
        <v>0</v>
      </c>
      <c r="K10315">
        <v>0</v>
      </c>
      <c r="L10315">
        <v>0</v>
      </c>
      <c r="M10315">
        <v>0</v>
      </c>
      <c r="N10315">
        <v>10</v>
      </c>
      <c r="O10315">
        <v>9</v>
      </c>
      <c r="P10315">
        <v>1</v>
      </c>
      <c r="Q10315">
        <v>0</v>
      </c>
    </row>
    <row r="10316" spans="1:17" x14ac:dyDescent="0.2">
      <c r="A10316" t="s">
        <v>27339</v>
      </c>
      <c r="B10316" t="s">
        <v>86</v>
      </c>
      <c r="C10316" t="s">
        <v>118</v>
      </c>
      <c r="D10316" t="s">
        <v>17029</v>
      </c>
      <c r="E10316" t="s">
        <v>79</v>
      </c>
      <c r="F10316" t="s">
        <v>4873</v>
      </c>
      <c r="G10316">
        <v>0</v>
      </c>
      <c r="H10316">
        <v>0</v>
      </c>
      <c r="I10316">
        <v>0</v>
      </c>
      <c r="J10316">
        <v>0</v>
      </c>
      <c r="K10316">
        <v>0</v>
      </c>
      <c r="L10316">
        <v>0</v>
      </c>
      <c r="M10316">
        <v>0</v>
      </c>
      <c r="N10316">
        <v>8</v>
      </c>
      <c r="O10316">
        <v>8</v>
      </c>
      <c r="P10316">
        <v>0</v>
      </c>
      <c r="Q10316">
        <v>0</v>
      </c>
    </row>
    <row r="10317" spans="1:17" x14ac:dyDescent="0.2">
      <c r="A10317" t="s">
        <v>27340</v>
      </c>
      <c r="B10317" t="s">
        <v>86</v>
      </c>
      <c r="C10317" t="s">
        <v>118</v>
      </c>
      <c r="D10317" t="s">
        <v>17029</v>
      </c>
      <c r="E10317" t="s">
        <v>79</v>
      </c>
      <c r="F10317" t="s">
        <v>17019</v>
      </c>
      <c r="G10317">
        <v>10</v>
      </c>
      <c r="H10317">
        <v>0</v>
      </c>
      <c r="I10317">
        <v>0</v>
      </c>
      <c r="J10317">
        <v>0</v>
      </c>
      <c r="K10317">
        <v>0</v>
      </c>
      <c r="L10317">
        <v>0</v>
      </c>
      <c r="M10317">
        <v>0</v>
      </c>
      <c r="N10317">
        <v>0</v>
      </c>
      <c r="O10317">
        <v>0</v>
      </c>
      <c r="P10317">
        <v>0</v>
      </c>
      <c r="Q10317">
        <v>0</v>
      </c>
    </row>
    <row r="10318" spans="1:17" x14ac:dyDescent="0.2">
      <c r="A10318" t="s">
        <v>27341</v>
      </c>
      <c r="B10318" t="s">
        <v>86</v>
      </c>
      <c r="C10318" t="s">
        <v>118</v>
      </c>
      <c r="D10318" t="s">
        <v>17029</v>
      </c>
      <c r="E10318" t="s">
        <v>81</v>
      </c>
      <c r="F10318" t="s">
        <v>4875</v>
      </c>
      <c r="G10318">
        <v>0</v>
      </c>
      <c r="H10318">
        <v>4</v>
      </c>
      <c r="I10318">
        <v>0</v>
      </c>
      <c r="J10318">
        <v>3</v>
      </c>
      <c r="K10318">
        <v>0</v>
      </c>
      <c r="L10318">
        <v>1</v>
      </c>
      <c r="M10318">
        <v>0</v>
      </c>
      <c r="N10318">
        <v>0</v>
      </c>
      <c r="O10318">
        <v>0</v>
      </c>
      <c r="P10318">
        <v>0</v>
      </c>
      <c r="Q10318">
        <v>0</v>
      </c>
    </row>
    <row r="10319" spans="1:17" x14ac:dyDescent="0.2">
      <c r="A10319" t="s">
        <v>27342</v>
      </c>
      <c r="B10319" t="s">
        <v>86</v>
      </c>
      <c r="C10319" t="s">
        <v>118</v>
      </c>
      <c r="D10319" t="s">
        <v>17029</v>
      </c>
      <c r="E10319" t="s">
        <v>81</v>
      </c>
      <c r="F10319" t="s">
        <v>4877</v>
      </c>
      <c r="G10319">
        <v>0</v>
      </c>
      <c r="H10319">
        <v>4</v>
      </c>
      <c r="I10319">
        <v>0</v>
      </c>
      <c r="J10319">
        <v>3</v>
      </c>
      <c r="K10319">
        <v>0</v>
      </c>
      <c r="L10319">
        <v>1</v>
      </c>
      <c r="M10319">
        <v>0</v>
      </c>
      <c r="N10319">
        <v>0</v>
      </c>
      <c r="O10319">
        <v>0</v>
      </c>
      <c r="P10319">
        <v>0</v>
      </c>
      <c r="Q10319">
        <v>0</v>
      </c>
    </row>
    <row r="10320" spans="1:17" x14ac:dyDescent="0.2">
      <c r="A10320" t="s">
        <v>27343</v>
      </c>
      <c r="B10320" t="s">
        <v>86</v>
      </c>
      <c r="C10320" t="s">
        <v>118</v>
      </c>
      <c r="D10320" t="s">
        <v>17029</v>
      </c>
      <c r="E10320" t="s">
        <v>81</v>
      </c>
      <c r="F10320" t="s">
        <v>4879</v>
      </c>
      <c r="G10320">
        <v>0</v>
      </c>
      <c r="H10320">
        <v>0</v>
      </c>
      <c r="I10320">
        <v>0</v>
      </c>
      <c r="J10320">
        <v>0</v>
      </c>
      <c r="K10320">
        <v>0</v>
      </c>
      <c r="L10320">
        <v>0</v>
      </c>
      <c r="M10320">
        <v>4</v>
      </c>
      <c r="N10320">
        <v>0</v>
      </c>
      <c r="O10320">
        <v>0</v>
      </c>
      <c r="P10320">
        <v>0</v>
      </c>
      <c r="Q10320">
        <v>0</v>
      </c>
    </row>
    <row r="10321" spans="1:17" x14ac:dyDescent="0.2">
      <c r="A10321" t="s">
        <v>27344</v>
      </c>
      <c r="B10321" t="s">
        <v>86</v>
      </c>
      <c r="C10321" t="s">
        <v>118</v>
      </c>
      <c r="D10321" t="s">
        <v>17029</v>
      </c>
      <c r="E10321" t="s">
        <v>81</v>
      </c>
      <c r="F10321" t="s">
        <v>4881</v>
      </c>
      <c r="G10321">
        <v>0</v>
      </c>
      <c r="H10321">
        <v>4</v>
      </c>
      <c r="I10321">
        <v>0</v>
      </c>
      <c r="J10321">
        <v>3</v>
      </c>
      <c r="K10321">
        <v>0</v>
      </c>
      <c r="L10321">
        <v>1</v>
      </c>
      <c r="M10321">
        <v>0</v>
      </c>
      <c r="N10321">
        <v>0</v>
      </c>
      <c r="O10321">
        <v>0</v>
      </c>
      <c r="P10321">
        <v>0</v>
      </c>
      <c r="Q10321">
        <v>0</v>
      </c>
    </row>
    <row r="10322" spans="1:17" x14ac:dyDescent="0.2">
      <c r="A10322" t="s">
        <v>27345</v>
      </c>
      <c r="B10322" t="s">
        <v>86</v>
      </c>
      <c r="C10322" t="s">
        <v>118</v>
      </c>
      <c r="D10322" t="s">
        <v>17029</v>
      </c>
      <c r="E10322" t="s">
        <v>81</v>
      </c>
      <c r="F10322" t="s">
        <v>4883</v>
      </c>
      <c r="G10322">
        <v>0</v>
      </c>
      <c r="H10322">
        <v>4</v>
      </c>
      <c r="I10322">
        <v>0</v>
      </c>
      <c r="J10322">
        <v>3</v>
      </c>
      <c r="K10322">
        <v>0</v>
      </c>
      <c r="L10322">
        <v>1</v>
      </c>
      <c r="M10322">
        <v>0</v>
      </c>
      <c r="N10322">
        <v>0</v>
      </c>
      <c r="O10322">
        <v>0</v>
      </c>
      <c r="P10322">
        <v>0</v>
      </c>
      <c r="Q10322">
        <v>0</v>
      </c>
    </row>
    <row r="10323" spans="1:17" x14ac:dyDescent="0.2">
      <c r="A10323" t="s">
        <v>27346</v>
      </c>
      <c r="B10323" t="s">
        <v>86</v>
      </c>
      <c r="C10323" t="s">
        <v>118</v>
      </c>
      <c r="D10323" t="s">
        <v>17029</v>
      </c>
      <c r="E10323" t="s">
        <v>81</v>
      </c>
      <c r="F10323" t="s">
        <v>4885</v>
      </c>
      <c r="G10323">
        <v>0</v>
      </c>
      <c r="H10323">
        <v>0</v>
      </c>
      <c r="I10323">
        <v>0</v>
      </c>
      <c r="J10323">
        <v>0</v>
      </c>
      <c r="K10323">
        <v>0</v>
      </c>
      <c r="L10323">
        <v>0</v>
      </c>
      <c r="M10323">
        <v>4</v>
      </c>
      <c r="N10323">
        <v>0</v>
      </c>
      <c r="O10323">
        <v>0</v>
      </c>
      <c r="P10323">
        <v>0</v>
      </c>
      <c r="Q10323">
        <v>0</v>
      </c>
    </row>
    <row r="10324" spans="1:17" x14ac:dyDescent="0.2">
      <c r="A10324" t="s">
        <v>27347</v>
      </c>
      <c r="B10324" t="s">
        <v>86</v>
      </c>
      <c r="C10324" t="s">
        <v>118</v>
      </c>
      <c r="D10324" t="s">
        <v>17029</v>
      </c>
      <c r="E10324" t="s">
        <v>81</v>
      </c>
      <c r="F10324" t="s">
        <v>4887</v>
      </c>
      <c r="G10324">
        <v>0</v>
      </c>
      <c r="H10324">
        <v>4</v>
      </c>
      <c r="I10324">
        <v>0</v>
      </c>
      <c r="J10324">
        <v>3</v>
      </c>
      <c r="K10324">
        <v>0</v>
      </c>
      <c r="L10324">
        <v>1</v>
      </c>
      <c r="M10324">
        <v>0</v>
      </c>
      <c r="N10324">
        <v>0</v>
      </c>
      <c r="O10324">
        <v>0</v>
      </c>
      <c r="P10324">
        <v>0</v>
      </c>
      <c r="Q10324">
        <v>0</v>
      </c>
    </row>
    <row r="10325" spans="1:17" x14ac:dyDescent="0.2">
      <c r="A10325" t="s">
        <v>27348</v>
      </c>
      <c r="B10325" t="s">
        <v>86</v>
      </c>
      <c r="C10325" t="s">
        <v>118</v>
      </c>
      <c r="D10325" t="s">
        <v>17029</v>
      </c>
      <c r="E10325" t="s">
        <v>81</v>
      </c>
      <c r="F10325" t="s">
        <v>4889</v>
      </c>
      <c r="G10325">
        <v>0</v>
      </c>
      <c r="H10325">
        <v>0</v>
      </c>
      <c r="I10325">
        <v>0</v>
      </c>
      <c r="J10325">
        <v>0</v>
      </c>
      <c r="K10325">
        <v>0</v>
      </c>
      <c r="L10325">
        <v>0</v>
      </c>
      <c r="M10325">
        <v>4</v>
      </c>
      <c r="N10325">
        <v>0</v>
      </c>
      <c r="O10325">
        <v>0</v>
      </c>
      <c r="P10325">
        <v>0</v>
      </c>
      <c r="Q10325">
        <v>0</v>
      </c>
    </row>
    <row r="10326" spans="1:17" x14ac:dyDescent="0.2">
      <c r="A10326" t="s">
        <v>27349</v>
      </c>
      <c r="B10326" t="s">
        <v>86</v>
      </c>
      <c r="C10326" t="s">
        <v>118</v>
      </c>
      <c r="D10326" t="s">
        <v>17029</v>
      </c>
      <c r="E10326" t="s">
        <v>81</v>
      </c>
      <c r="F10326" t="s">
        <v>4871</v>
      </c>
      <c r="G10326">
        <v>0</v>
      </c>
      <c r="H10326">
        <v>0</v>
      </c>
      <c r="I10326">
        <v>0</v>
      </c>
      <c r="J10326">
        <v>0</v>
      </c>
      <c r="K10326">
        <v>0</v>
      </c>
      <c r="L10326">
        <v>0</v>
      </c>
      <c r="M10326">
        <v>0</v>
      </c>
      <c r="N10326">
        <v>4</v>
      </c>
      <c r="O10326">
        <v>3</v>
      </c>
      <c r="P10326">
        <v>1</v>
      </c>
      <c r="Q10326">
        <v>0</v>
      </c>
    </row>
    <row r="10327" spans="1:17" x14ac:dyDescent="0.2">
      <c r="A10327" t="s">
        <v>27350</v>
      </c>
      <c r="B10327" t="s">
        <v>86</v>
      </c>
      <c r="C10327" t="s">
        <v>118</v>
      </c>
      <c r="D10327" t="s">
        <v>17029</v>
      </c>
      <c r="E10327" t="s">
        <v>81</v>
      </c>
      <c r="F10327" t="s">
        <v>4873</v>
      </c>
      <c r="G10327">
        <v>0</v>
      </c>
      <c r="H10327">
        <v>0</v>
      </c>
      <c r="I10327">
        <v>0</v>
      </c>
      <c r="J10327">
        <v>0</v>
      </c>
      <c r="K10327">
        <v>0</v>
      </c>
      <c r="L10327">
        <v>0</v>
      </c>
      <c r="M10327">
        <v>0</v>
      </c>
      <c r="N10327">
        <v>3</v>
      </c>
      <c r="O10327">
        <v>2</v>
      </c>
      <c r="P10327">
        <v>1</v>
      </c>
      <c r="Q10327">
        <v>0</v>
      </c>
    </row>
    <row r="10328" spans="1:17" x14ac:dyDescent="0.2">
      <c r="A10328" t="s">
        <v>27351</v>
      </c>
      <c r="B10328" t="s">
        <v>86</v>
      </c>
      <c r="C10328" t="s">
        <v>118</v>
      </c>
      <c r="D10328" t="s">
        <v>17029</v>
      </c>
      <c r="E10328" t="s">
        <v>81</v>
      </c>
      <c r="F10328" t="s">
        <v>17019</v>
      </c>
      <c r="G10328">
        <v>4</v>
      </c>
      <c r="H10328">
        <v>0</v>
      </c>
      <c r="I10328">
        <v>0</v>
      </c>
      <c r="J10328">
        <v>0</v>
      </c>
      <c r="K10328">
        <v>0</v>
      </c>
      <c r="L10328">
        <v>0</v>
      </c>
      <c r="M10328">
        <v>0</v>
      </c>
      <c r="N10328">
        <v>0</v>
      </c>
      <c r="O10328">
        <v>0</v>
      </c>
      <c r="P10328">
        <v>0</v>
      </c>
      <c r="Q10328">
        <v>0</v>
      </c>
    </row>
    <row r="10329" spans="1:17" x14ac:dyDescent="0.2">
      <c r="A10329" t="s">
        <v>27352</v>
      </c>
      <c r="B10329" t="s">
        <v>86</v>
      </c>
      <c r="C10329" t="s">
        <v>118</v>
      </c>
      <c r="D10329" t="s">
        <v>17021</v>
      </c>
      <c r="E10329" t="s">
        <v>79</v>
      </c>
      <c r="F10329" t="s">
        <v>17022</v>
      </c>
      <c r="G10329">
        <v>0</v>
      </c>
      <c r="H10329">
        <v>0</v>
      </c>
      <c r="I10329">
        <v>0</v>
      </c>
      <c r="J10329">
        <v>0</v>
      </c>
      <c r="K10329">
        <v>0</v>
      </c>
      <c r="L10329">
        <v>0</v>
      </c>
      <c r="M10329">
        <v>0</v>
      </c>
      <c r="N10329">
        <v>6</v>
      </c>
      <c r="O10329">
        <v>6</v>
      </c>
      <c r="P10329">
        <v>0</v>
      </c>
      <c r="Q10329">
        <v>0</v>
      </c>
    </row>
    <row r="10330" spans="1:17" x14ac:dyDescent="0.2">
      <c r="A10330" t="s">
        <v>27353</v>
      </c>
      <c r="B10330" t="s">
        <v>86</v>
      </c>
      <c r="C10330" t="s">
        <v>118</v>
      </c>
      <c r="D10330" t="s">
        <v>17021</v>
      </c>
      <c r="E10330" t="s">
        <v>79</v>
      </c>
      <c r="F10330" t="s">
        <v>17019</v>
      </c>
      <c r="G10330">
        <v>6</v>
      </c>
      <c r="H10330">
        <v>0</v>
      </c>
      <c r="I10330">
        <v>0</v>
      </c>
      <c r="J10330">
        <v>0</v>
      </c>
      <c r="K10330">
        <v>0</v>
      </c>
      <c r="L10330">
        <v>0</v>
      </c>
      <c r="M10330">
        <v>0</v>
      </c>
      <c r="N10330">
        <v>0</v>
      </c>
      <c r="O10330">
        <v>0</v>
      </c>
      <c r="P10330">
        <v>0</v>
      </c>
      <c r="Q10330">
        <v>0</v>
      </c>
    </row>
    <row r="10331" spans="1:17" x14ac:dyDescent="0.2">
      <c r="A10331" t="s">
        <v>27354</v>
      </c>
      <c r="B10331" t="s">
        <v>86</v>
      </c>
      <c r="C10331" t="s">
        <v>118</v>
      </c>
      <c r="D10331" t="s">
        <v>17021</v>
      </c>
      <c r="E10331" t="s">
        <v>81</v>
      </c>
      <c r="F10331" t="s">
        <v>17022</v>
      </c>
      <c r="G10331">
        <v>0</v>
      </c>
      <c r="H10331">
        <v>0</v>
      </c>
      <c r="I10331">
        <v>0</v>
      </c>
      <c r="J10331">
        <v>0</v>
      </c>
      <c r="K10331">
        <v>0</v>
      </c>
      <c r="L10331">
        <v>0</v>
      </c>
      <c r="M10331">
        <v>0</v>
      </c>
      <c r="N10331">
        <v>4</v>
      </c>
      <c r="O10331">
        <v>2</v>
      </c>
      <c r="P10331">
        <v>2</v>
      </c>
      <c r="Q10331">
        <v>0</v>
      </c>
    </row>
    <row r="10332" spans="1:17" x14ac:dyDescent="0.2">
      <c r="A10332" t="s">
        <v>27355</v>
      </c>
      <c r="B10332" t="s">
        <v>86</v>
      </c>
      <c r="C10332" t="s">
        <v>118</v>
      </c>
      <c r="D10332" t="s">
        <v>17021</v>
      </c>
      <c r="E10332" t="s">
        <v>81</v>
      </c>
      <c r="F10332" t="s">
        <v>17019</v>
      </c>
      <c r="G10332">
        <v>4</v>
      </c>
      <c r="H10332">
        <v>0</v>
      </c>
      <c r="I10332">
        <v>0</v>
      </c>
      <c r="J10332">
        <v>0</v>
      </c>
      <c r="K10332">
        <v>0</v>
      </c>
      <c r="L10332">
        <v>0</v>
      </c>
      <c r="M10332">
        <v>0</v>
      </c>
      <c r="N10332">
        <v>0</v>
      </c>
      <c r="O10332">
        <v>0</v>
      </c>
      <c r="P10332">
        <v>0</v>
      </c>
      <c r="Q10332">
        <v>0</v>
      </c>
    </row>
    <row r="10333" spans="1:17" x14ac:dyDescent="0.2">
      <c r="A10333" t="s">
        <v>27356</v>
      </c>
      <c r="B10333" t="s">
        <v>86</v>
      </c>
      <c r="C10333" t="s">
        <v>119</v>
      </c>
      <c r="D10333" t="s">
        <v>17029</v>
      </c>
      <c r="E10333" t="s">
        <v>79</v>
      </c>
      <c r="F10333" t="s">
        <v>4875</v>
      </c>
      <c r="G10333">
        <v>0</v>
      </c>
      <c r="H10333">
        <v>4</v>
      </c>
      <c r="I10333">
        <v>2</v>
      </c>
      <c r="J10333">
        <v>2</v>
      </c>
      <c r="K10333">
        <v>0</v>
      </c>
      <c r="L10333">
        <v>0</v>
      </c>
      <c r="M10333">
        <v>0</v>
      </c>
      <c r="N10333">
        <v>0</v>
      </c>
      <c r="O10333">
        <v>0</v>
      </c>
      <c r="P10333">
        <v>0</v>
      </c>
      <c r="Q10333">
        <v>0</v>
      </c>
    </row>
    <row r="10334" spans="1:17" x14ac:dyDescent="0.2">
      <c r="A10334" t="s">
        <v>27357</v>
      </c>
      <c r="B10334" t="s">
        <v>86</v>
      </c>
      <c r="C10334" t="s">
        <v>119</v>
      </c>
      <c r="D10334" t="s">
        <v>17029</v>
      </c>
      <c r="E10334" t="s">
        <v>79</v>
      </c>
      <c r="F10334" t="s">
        <v>4877</v>
      </c>
      <c r="G10334">
        <v>0</v>
      </c>
      <c r="H10334">
        <v>4</v>
      </c>
      <c r="I10334">
        <v>2</v>
      </c>
      <c r="J10334">
        <v>2</v>
      </c>
      <c r="K10334">
        <v>0</v>
      </c>
      <c r="L10334">
        <v>0</v>
      </c>
      <c r="M10334">
        <v>0</v>
      </c>
      <c r="N10334">
        <v>0</v>
      </c>
      <c r="O10334">
        <v>0</v>
      </c>
      <c r="P10334">
        <v>0</v>
      </c>
      <c r="Q10334">
        <v>0</v>
      </c>
    </row>
    <row r="10335" spans="1:17" x14ac:dyDescent="0.2">
      <c r="A10335" t="s">
        <v>27358</v>
      </c>
      <c r="B10335" t="s">
        <v>86</v>
      </c>
      <c r="C10335" t="s">
        <v>119</v>
      </c>
      <c r="D10335" t="s">
        <v>17029</v>
      </c>
      <c r="E10335" t="s">
        <v>79</v>
      </c>
      <c r="F10335" t="s">
        <v>4879</v>
      </c>
      <c r="G10335">
        <v>0</v>
      </c>
      <c r="H10335">
        <v>0</v>
      </c>
      <c r="I10335">
        <v>0</v>
      </c>
      <c r="J10335">
        <v>0</v>
      </c>
      <c r="K10335">
        <v>0</v>
      </c>
      <c r="L10335">
        <v>0</v>
      </c>
      <c r="M10335">
        <v>4</v>
      </c>
      <c r="N10335">
        <v>0</v>
      </c>
      <c r="O10335">
        <v>0</v>
      </c>
      <c r="P10335">
        <v>0</v>
      </c>
      <c r="Q10335">
        <v>0</v>
      </c>
    </row>
    <row r="10336" spans="1:17" x14ac:dyDescent="0.2">
      <c r="A10336" t="s">
        <v>27359</v>
      </c>
      <c r="B10336" t="s">
        <v>86</v>
      </c>
      <c r="C10336" t="s">
        <v>119</v>
      </c>
      <c r="D10336" t="s">
        <v>17029</v>
      </c>
      <c r="E10336" t="s">
        <v>79</v>
      </c>
      <c r="F10336" t="s">
        <v>4881</v>
      </c>
      <c r="G10336">
        <v>0</v>
      </c>
      <c r="H10336">
        <v>4</v>
      </c>
      <c r="I10336">
        <v>2</v>
      </c>
      <c r="J10336">
        <v>2</v>
      </c>
      <c r="K10336">
        <v>0</v>
      </c>
      <c r="L10336">
        <v>0</v>
      </c>
      <c r="M10336">
        <v>0</v>
      </c>
      <c r="N10336">
        <v>0</v>
      </c>
      <c r="O10336">
        <v>0</v>
      </c>
      <c r="P10336">
        <v>0</v>
      </c>
      <c r="Q10336">
        <v>0</v>
      </c>
    </row>
    <row r="10337" spans="1:17" x14ac:dyDescent="0.2">
      <c r="A10337" t="s">
        <v>27360</v>
      </c>
      <c r="B10337" t="s">
        <v>86</v>
      </c>
      <c r="C10337" t="s">
        <v>119</v>
      </c>
      <c r="D10337" t="s">
        <v>17029</v>
      </c>
      <c r="E10337" t="s">
        <v>79</v>
      </c>
      <c r="F10337" t="s">
        <v>4883</v>
      </c>
      <c r="G10337">
        <v>0</v>
      </c>
      <c r="H10337">
        <v>4</v>
      </c>
      <c r="I10337">
        <v>2</v>
      </c>
      <c r="J10337">
        <v>2</v>
      </c>
      <c r="K10337">
        <v>0</v>
      </c>
      <c r="L10337">
        <v>0</v>
      </c>
      <c r="M10337">
        <v>0</v>
      </c>
      <c r="N10337">
        <v>0</v>
      </c>
      <c r="O10337">
        <v>0</v>
      </c>
      <c r="P10337">
        <v>0</v>
      </c>
      <c r="Q10337">
        <v>0</v>
      </c>
    </row>
    <row r="10338" spans="1:17" x14ac:dyDescent="0.2">
      <c r="A10338" t="s">
        <v>27361</v>
      </c>
      <c r="B10338" t="s">
        <v>86</v>
      </c>
      <c r="C10338" t="s">
        <v>119</v>
      </c>
      <c r="D10338" t="s">
        <v>17029</v>
      </c>
      <c r="E10338" t="s">
        <v>79</v>
      </c>
      <c r="F10338" t="s">
        <v>4885</v>
      </c>
      <c r="G10338">
        <v>0</v>
      </c>
      <c r="H10338">
        <v>0</v>
      </c>
      <c r="I10338">
        <v>0</v>
      </c>
      <c r="J10338">
        <v>0</v>
      </c>
      <c r="K10338">
        <v>0</v>
      </c>
      <c r="L10338">
        <v>0</v>
      </c>
      <c r="M10338">
        <v>4</v>
      </c>
      <c r="N10338">
        <v>0</v>
      </c>
      <c r="O10338">
        <v>0</v>
      </c>
      <c r="P10338">
        <v>0</v>
      </c>
      <c r="Q10338">
        <v>0</v>
      </c>
    </row>
    <row r="10339" spans="1:17" x14ac:dyDescent="0.2">
      <c r="A10339" t="s">
        <v>27362</v>
      </c>
      <c r="B10339" t="s">
        <v>86</v>
      </c>
      <c r="C10339" t="s">
        <v>119</v>
      </c>
      <c r="D10339" t="s">
        <v>17029</v>
      </c>
      <c r="E10339" t="s">
        <v>79</v>
      </c>
      <c r="F10339" t="s">
        <v>4887</v>
      </c>
      <c r="G10339">
        <v>0</v>
      </c>
      <c r="H10339">
        <v>4</v>
      </c>
      <c r="I10339">
        <v>2</v>
      </c>
      <c r="J10339">
        <v>2</v>
      </c>
      <c r="K10339">
        <v>0</v>
      </c>
      <c r="L10339">
        <v>0</v>
      </c>
      <c r="M10339">
        <v>0</v>
      </c>
      <c r="N10339">
        <v>0</v>
      </c>
      <c r="O10339">
        <v>0</v>
      </c>
      <c r="P10339">
        <v>0</v>
      </c>
      <c r="Q10339">
        <v>0</v>
      </c>
    </row>
    <row r="10340" spans="1:17" x14ac:dyDescent="0.2">
      <c r="A10340" t="s">
        <v>27363</v>
      </c>
      <c r="B10340" t="s">
        <v>86</v>
      </c>
      <c r="C10340" t="s">
        <v>119</v>
      </c>
      <c r="D10340" t="s">
        <v>17029</v>
      </c>
      <c r="E10340" t="s">
        <v>79</v>
      </c>
      <c r="F10340" t="s">
        <v>4889</v>
      </c>
      <c r="G10340">
        <v>0</v>
      </c>
      <c r="H10340">
        <v>0</v>
      </c>
      <c r="I10340">
        <v>0</v>
      </c>
      <c r="J10340">
        <v>0</v>
      </c>
      <c r="K10340">
        <v>0</v>
      </c>
      <c r="L10340">
        <v>0</v>
      </c>
      <c r="M10340">
        <v>4</v>
      </c>
      <c r="N10340">
        <v>0</v>
      </c>
      <c r="O10340">
        <v>0</v>
      </c>
      <c r="P10340">
        <v>0</v>
      </c>
      <c r="Q10340">
        <v>0</v>
      </c>
    </row>
    <row r="10341" spans="1:17" x14ac:dyDescent="0.2">
      <c r="A10341" t="s">
        <v>27364</v>
      </c>
      <c r="B10341" t="s">
        <v>86</v>
      </c>
      <c r="C10341" t="s">
        <v>119</v>
      </c>
      <c r="D10341" t="s">
        <v>17029</v>
      </c>
      <c r="E10341" t="s">
        <v>79</v>
      </c>
      <c r="F10341" t="s">
        <v>4871</v>
      </c>
      <c r="G10341">
        <v>0</v>
      </c>
      <c r="H10341">
        <v>0</v>
      </c>
      <c r="I10341">
        <v>0</v>
      </c>
      <c r="J10341">
        <v>0</v>
      </c>
      <c r="K10341">
        <v>0</v>
      </c>
      <c r="L10341">
        <v>0</v>
      </c>
      <c r="M10341">
        <v>0</v>
      </c>
      <c r="N10341">
        <v>4</v>
      </c>
      <c r="O10341">
        <v>4</v>
      </c>
      <c r="P10341">
        <v>0</v>
      </c>
      <c r="Q10341">
        <v>0</v>
      </c>
    </row>
    <row r="10342" spans="1:17" x14ac:dyDescent="0.2">
      <c r="A10342" t="s">
        <v>27365</v>
      </c>
      <c r="B10342" t="s">
        <v>86</v>
      </c>
      <c r="C10342" t="s">
        <v>119</v>
      </c>
      <c r="D10342" t="s">
        <v>17029</v>
      </c>
      <c r="E10342" t="s">
        <v>79</v>
      </c>
      <c r="F10342" t="s">
        <v>4873</v>
      </c>
      <c r="G10342">
        <v>0</v>
      </c>
      <c r="H10342">
        <v>0</v>
      </c>
      <c r="I10342">
        <v>0</v>
      </c>
      <c r="J10342">
        <v>0</v>
      </c>
      <c r="K10342">
        <v>0</v>
      </c>
      <c r="L10342">
        <v>0</v>
      </c>
      <c r="M10342">
        <v>0</v>
      </c>
      <c r="N10342">
        <v>3</v>
      </c>
      <c r="O10342">
        <v>3</v>
      </c>
      <c r="P10342">
        <v>0</v>
      </c>
      <c r="Q10342">
        <v>0</v>
      </c>
    </row>
    <row r="10343" spans="1:17" x14ac:dyDescent="0.2">
      <c r="A10343" t="s">
        <v>27366</v>
      </c>
      <c r="B10343" t="s">
        <v>86</v>
      </c>
      <c r="C10343" t="s">
        <v>119</v>
      </c>
      <c r="D10343" t="s">
        <v>17029</v>
      </c>
      <c r="E10343" t="s">
        <v>79</v>
      </c>
      <c r="F10343" t="s">
        <v>17019</v>
      </c>
      <c r="G10343">
        <v>4</v>
      </c>
      <c r="H10343">
        <v>0</v>
      </c>
      <c r="I10343">
        <v>0</v>
      </c>
      <c r="J10343">
        <v>0</v>
      </c>
      <c r="K10343">
        <v>0</v>
      </c>
      <c r="L10343">
        <v>0</v>
      </c>
      <c r="M10343">
        <v>0</v>
      </c>
      <c r="N10343">
        <v>0</v>
      </c>
      <c r="O10343">
        <v>0</v>
      </c>
      <c r="P10343">
        <v>0</v>
      </c>
      <c r="Q10343">
        <v>0</v>
      </c>
    </row>
    <row r="10344" spans="1:17" x14ac:dyDescent="0.2">
      <c r="A10344" t="s">
        <v>27367</v>
      </c>
      <c r="B10344" t="s">
        <v>86</v>
      </c>
      <c r="C10344" t="s">
        <v>119</v>
      </c>
      <c r="D10344" t="s">
        <v>17029</v>
      </c>
      <c r="E10344" t="s">
        <v>81</v>
      </c>
      <c r="F10344" t="s">
        <v>4875</v>
      </c>
      <c r="G10344">
        <v>0</v>
      </c>
      <c r="H10344">
        <v>5</v>
      </c>
      <c r="I10344">
        <v>0</v>
      </c>
      <c r="J10344">
        <v>4</v>
      </c>
      <c r="K10344">
        <v>1</v>
      </c>
      <c r="L10344">
        <v>0</v>
      </c>
      <c r="M10344">
        <v>0</v>
      </c>
      <c r="N10344">
        <v>0</v>
      </c>
      <c r="O10344">
        <v>0</v>
      </c>
      <c r="P10344">
        <v>0</v>
      </c>
      <c r="Q10344">
        <v>0</v>
      </c>
    </row>
    <row r="10345" spans="1:17" x14ac:dyDescent="0.2">
      <c r="A10345" t="s">
        <v>27368</v>
      </c>
      <c r="B10345" t="s">
        <v>86</v>
      </c>
      <c r="C10345" t="s">
        <v>119</v>
      </c>
      <c r="D10345" t="s">
        <v>17029</v>
      </c>
      <c r="E10345" t="s">
        <v>81</v>
      </c>
      <c r="F10345" t="s">
        <v>4877</v>
      </c>
      <c r="G10345">
        <v>0</v>
      </c>
      <c r="H10345">
        <v>5</v>
      </c>
      <c r="I10345">
        <v>0</v>
      </c>
      <c r="J10345">
        <v>4</v>
      </c>
      <c r="K10345">
        <v>1</v>
      </c>
      <c r="L10345">
        <v>0</v>
      </c>
      <c r="M10345">
        <v>0</v>
      </c>
      <c r="N10345">
        <v>0</v>
      </c>
      <c r="O10345">
        <v>0</v>
      </c>
      <c r="P10345">
        <v>0</v>
      </c>
      <c r="Q10345">
        <v>0</v>
      </c>
    </row>
    <row r="10346" spans="1:17" x14ac:dyDescent="0.2">
      <c r="A10346" t="s">
        <v>27369</v>
      </c>
      <c r="B10346" t="s">
        <v>86</v>
      </c>
      <c r="C10346" t="s">
        <v>119</v>
      </c>
      <c r="D10346" t="s">
        <v>17029</v>
      </c>
      <c r="E10346" t="s">
        <v>81</v>
      </c>
      <c r="F10346" t="s">
        <v>4879</v>
      </c>
      <c r="G10346">
        <v>0</v>
      </c>
      <c r="H10346">
        <v>0</v>
      </c>
      <c r="I10346">
        <v>0</v>
      </c>
      <c r="J10346">
        <v>0</v>
      </c>
      <c r="K10346">
        <v>0</v>
      </c>
      <c r="L10346">
        <v>0</v>
      </c>
      <c r="M10346">
        <v>5</v>
      </c>
      <c r="N10346">
        <v>0</v>
      </c>
      <c r="O10346">
        <v>0</v>
      </c>
      <c r="P10346">
        <v>0</v>
      </c>
      <c r="Q10346">
        <v>0</v>
      </c>
    </row>
    <row r="10347" spans="1:17" x14ac:dyDescent="0.2">
      <c r="A10347" t="s">
        <v>27370</v>
      </c>
      <c r="B10347" t="s">
        <v>86</v>
      </c>
      <c r="C10347" t="s">
        <v>119</v>
      </c>
      <c r="D10347" t="s">
        <v>17029</v>
      </c>
      <c r="E10347" t="s">
        <v>81</v>
      </c>
      <c r="F10347" t="s">
        <v>4881</v>
      </c>
      <c r="G10347">
        <v>0</v>
      </c>
      <c r="H10347">
        <v>5</v>
      </c>
      <c r="I10347">
        <v>0</v>
      </c>
      <c r="J10347">
        <v>4</v>
      </c>
      <c r="K10347">
        <v>1</v>
      </c>
      <c r="L10347">
        <v>0</v>
      </c>
      <c r="M10347">
        <v>0</v>
      </c>
      <c r="N10347">
        <v>0</v>
      </c>
      <c r="O10347">
        <v>0</v>
      </c>
      <c r="P10347">
        <v>0</v>
      </c>
      <c r="Q10347">
        <v>0</v>
      </c>
    </row>
    <row r="10348" spans="1:17" x14ac:dyDescent="0.2">
      <c r="A10348" t="s">
        <v>27371</v>
      </c>
      <c r="B10348" t="s">
        <v>86</v>
      </c>
      <c r="C10348" t="s">
        <v>119</v>
      </c>
      <c r="D10348" t="s">
        <v>17029</v>
      </c>
      <c r="E10348" t="s">
        <v>81</v>
      </c>
      <c r="F10348" t="s">
        <v>4883</v>
      </c>
      <c r="G10348">
        <v>0</v>
      </c>
      <c r="H10348">
        <v>5</v>
      </c>
      <c r="I10348">
        <v>0</v>
      </c>
      <c r="J10348">
        <v>4</v>
      </c>
      <c r="K10348">
        <v>1</v>
      </c>
      <c r="L10348">
        <v>0</v>
      </c>
      <c r="M10348">
        <v>0</v>
      </c>
      <c r="N10348">
        <v>0</v>
      </c>
      <c r="O10348">
        <v>0</v>
      </c>
      <c r="P10348">
        <v>0</v>
      </c>
      <c r="Q10348">
        <v>0</v>
      </c>
    </row>
    <row r="10349" spans="1:17" x14ac:dyDescent="0.2">
      <c r="A10349" t="s">
        <v>27372</v>
      </c>
      <c r="B10349" t="s">
        <v>86</v>
      </c>
      <c r="C10349" t="s">
        <v>119</v>
      </c>
      <c r="D10349" t="s">
        <v>17029</v>
      </c>
      <c r="E10349" t="s">
        <v>81</v>
      </c>
      <c r="F10349" t="s">
        <v>4885</v>
      </c>
      <c r="G10349">
        <v>0</v>
      </c>
      <c r="H10349">
        <v>0</v>
      </c>
      <c r="I10349">
        <v>0</v>
      </c>
      <c r="J10349">
        <v>0</v>
      </c>
      <c r="K10349">
        <v>0</v>
      </c>
      <c r="L10349">
        <v>0</v>
      </c>
      <c r="M10349">
        <v>5</v>
      </c>
      <c r="N10349">
        <v>0</v>
      </c>
      <c r="O10349">
        <v>0</v>
      </c>
      <c r="P10349">
        <v>0</v>
      </c>
      <c r="Q10349">
        <v>0</v>
      </c>
    </row>
    <row r="10350" spans="1:17" x14ac:dyDescent="0.2">
      <c r="A10350" t="s">
        <v>27373</v>
      </c>
      <c r="B10350" t="s">
        <v>86</v>
      </c>
      <c r="C10350" t="s">
        <v>119</v>
      </c>
      <c r="D10350" t="s">
        <v>17029</v>
      </c>
      <c r="E10350" t="s">
        <v>81</v>
      </c>
      <c r="F10350" t="s">
        <v>4887</v>
      </c>
      <c r="G10350">
        <v>0</v>
      </c>
      <c r="H10350">
        <v>5</v>
      </c>
      <c r="I10350">
        <v>0</v>
      </c>
      <c r="J10350">
        <v>4</v>
      </c>
      <c r="K10350">
        <v>1</v>
      </c>
      <c r="L10350">
        <v>0</v>
      </c>
      <c r="M10350">
        <v>0</v>
      </c>
      <c r="N10350">
        <v>0</v>
      </c>
      <c r="O10350">
        <v>0</v>
      </c>
      <c r="P10350">
        <v>0</v>
      </c>
      <c r="Q10350">
        <v>0</v>
      </c>
    </row>
    <row r="10351" spans="1:17" x14ac:dyDescent="0.2">
      <c r="A10351" t="s">
        <v>27374</v>
      </c>
      <c r="B10351" t="s">
        <v>86</v>
      </c>
      <c r="C10351" t="s">
        <v>119</v>
      </c>
      <c r="D10351" t="s">
        <v>17029</v>
      </c>
      <c r="E10351" t="s">
        <v>81</v>
      </c>
      <c r="F10351" t="s">
        <v>4889</v>
      </c>
      <c r="G10351">
        <v>0</v>
      </c>
      <c r="H10351">
        <v>0</v>
      </c>
      <c r="I10351">
        <v>0</v>
      </c>
      <c r="J10351">
        <v>0</v>
      </c>
      <c r="K10351">
        <v>0</v>
      </c>
      <c r="L10351">
        <v>0</v>
      </c>
      <c r="M10351">
        <v>5</v>
      </c>
      <c r="N10351">
        <v>0</v>
      </c>
      <c r="O10351">
        <v>0</v>
      </c>
      <c r="P10351">
        <v>0</v>
      </c>
      <c r="Q10351">
        <v>0</v>
      </c>
    </row>
    <row r="10352" spans="1:17" x14ac:dyDescent="0.2">
      <c r="A10352" t="s">
        <v>27375</v>
      </c>
      <c r="B10352" t="s">
        <v>86</v>
      </c>
      <c r="C10352" t="s">
        <v>119</v>
      </c>
      <c r="D10352" t="s">
        <v>17029</v>
      </c>
      <c r="E10352" t="s">
        <v>81</v>
      </c>
      <c r="F10352" t="s">
        <v>4871</v>
      </c>
      <c r="G10352">
        <v>0</v>
      </c>
      <c r="H10352">
        <v>0</v>
      </c>
      <c r="I10352">
        <v>0</v>
      </c>
      <c r="J10352">
        <v>0</v>
      </c>
      <c r="K10352">
        <v>0</v>
      </c>
      <c r="L10352">
        <v>0</v>
      </c>
      <c r="M10352">
        <v>0</v>
      </c>
      <c r="N10352">
        <v>5</v>
      </c>
      <c r="O10352">
        <v>5</v>
      </c>
      <c r="P10352">
        <v>0</v>
      </c>
      <c r="Q10352">
        <v>0</v>
      </c>
    </row>
    <row r="10353" spans="1:17" x14ac:dyDescent="0.2">
      <c r="A10353" t="s">
        <v>27376</v>
      </c>
      <c r="B10353" t="s">
        <v>86</v>
      </c>
      <c r="C10353" t="s">
        <v>119</v>
      </c>
      <c r="D10353" t="s">
        <v>17029</v>
      </c>
      <c r="E10353" t="s">
        <v>81</v>
      </c>
      <c r="F10353" t="s">
        <v>4873</v>
      </c>
      <c r="G10353">
        <v>0</v>
      </c>
      <c r="H10353">
        <v>0</v>
      </c>
      <c r="I10353">
        <v>0</v>
      </c>
      <c r="J10353">
        <v>0</v>
      </c>
      <c r="K10353">
        <v>0</v>
      </c>
      <c r="L10353">
        <v>0</v>
      </c>
      <c r="M10353">
        <v>0</v>
      </c>
      <c r="N10353">
        <v>4</v>
      </c>
      <c r="O10353">
        <v>4</v>
      </c>
      <c r="P10353">
        <v>0</v>
      </c>
      <c r="Q10353">
        <v>0</v>
      </c>
    </row>
    <row r="10354" spans="1:17" x14ac:dyDescent="0.2">
      <c r="A10354" t="s">
        <v>27377</v>
      </c>
      <c r="B10354" t="s">
        <v>86</v>
      </c>
      <c r="C10354" t="s">
        <v>119</v>
      </c>
      <c r="D10354" t="s">
        <v>17029</v>
      </c>
      <c r="E10354" t="s">
        <v>81</v>
      </c>
      <c r="F10354" t="s">
        <v>17019</v>
      </c>
      <c r="G10354">
        <v>5</v>
      </c>
      <c r="H10354">
        <v>0</v>
      </c>
      <c r="I10354">
        <v>0</v>
      </c>
      <c r="J10354">
        <v>0</v>
      </c>
      <c r="K10354">
        <v>0</v>
      </c>
      <c r="L10354">
        <v>0</v>
      </c>
      <c r="M10354">
        <v>0</v>
      </c>
      <c r="N10354">
        <v>0</v>
      </c>
      <c r="O10354">
        <v>0</v>
      </c>
      <c r="P10354">
        <v>0</v>
      </c>
      <c r="Q10354">
        <v>0</v>
      </c>
    </row>
    <row r="10355" spans="1:17" x14ac:dyDescent="0.2">
      <c r="A10355" t="s">
        <v>27378</v>
      </c>
      <c r="B10355" t="s">
        <v>86</v>
      </c>
      <c r="C10355" t="s">
        <v>119</v>
      </c>
      <c r="D10355" t="s">
        <v>17021</v>
      </c>
      <c r="E10355" t="s">
        <v>79</v>
      </c>
      <c r="F10355" t="s">
        <v>17022</v>
      </c>
      <c r="G10355">
        <v>0</v>
      </c>
      <c r="H10355">
        <v>0</v>
      </c>
      <c r="I10355">
        <v>0</v>
      </c>
      <c r="J10355">
        <v>0</v>
      </c>
      <c r="K10355">
        <v>0</v>
      </c>
      <c r="L10355">
        <v>0</v>
      </c>
      <c r="M10355">
        <v>0</v>
      </c>
      <c r="N10355">
        <v>2</v>
      </c>
      <c r="O10355">
        <v>1</v>
      </c>
      <c r="P10355">
        <v>1</v>
      </c>
      <c r="Q10355">
        <v>0</v>
      </c>
    </row>
    <row r="10356" spans="1:17" x14ac:dyDescent="0.2">
      <c r="A10356" t="s">
        <v>27379</v>
      </c>
      <c r="B10356" t="s">
        <v>86</v>
      </c>
      <c r="C10356" t="s">
        <v>119</v>
      </c>
      <c r="D10356" t="s">
        <v>17021</v>
      </c>
      <c r="E10356" t="s">
        <v>79</v>
      </c>
      <c r="F10356" t="s">
        <v>17019</v>
      </c>
      <c r="G10356">
        <v>2</v>
      </c>
      <c r="H10356">
        <v>0</v>
      </c>
      <c r="I10356">
        <v>0</v>
      </c>
      <c r="J10356">
        <v>0</v>
      </c>
      <c r="K10356">
        <v>0</v>
      </c>
      <c r="L10356">
        <v>0</v>
      </c>
      <c r="M10356">
        <v>0</v>
      </c>
      <c r="N10356">
        <v>0</v>
      </c>
      <c r="O10356">
        <v>0</v>
      </c>
      <c r="P10356">
        <v>0</v>
      </c>
      <c r="Q10356">
        <v>0</v>
      </c>
    </row>
    <row r="10357" spans="1:17" x14ac:dyDescent="0.2">
      <c r="A10357" t="s">
        <v>27380</v>
      </c>
      <c r="B10357" t="s">
        <v>86</v>
      </c>
      <c r="C10357" t="s">
        <v>119</v>
      </c>
      <c r="D10357" t="s">
        <v>17021</v>
      </c>
      <c r="E10357" t="s">
        <v>81</v>
      </c>
      <c r="F10357" t="s">
        <v>17022</v>
      </c>
      <c r="G10357">
        <v>0</v>
      </c>
      <c r="H10357">
        <v>0</v>
      </c>
      <c r="I10357">
        <v>0</v>
      </c>
      <c r="J10357">
        <v>0</v>
      </c>
      <c r="K10357">
        <v>0</v>
      </c>
      <c r="L10357">
        <v>0</v>
      </c>
      <c r="M10357">
        <v>0</v>
      </c>
      <c r="N10357">
        <v>1</v>
      </c>
      <c r="O10357">
        <v>1</v>
      </c>
      <c r="P10357">
        <v>0</v>
      </c>
      <c r="Q10357">
        <v>0</v>
      </c>
    </row>
    <row r="10358" spans="1:17" x14ac:dyDescent="0.2">
      <c r="A10358" t="s">
        <v>27381</v>
      </c>
      <c r="B10358" t="s">
        <v>86</v>
      </c>
      <c r="C10358" t="s">
        <v>119</v>
      </c>
      <c r="D10358" t="s">
        <v>17021</v>
      </c>
      <c r="E10358" t="s">
        <v>81</v>
      </c>
      <c r="F10358" t="s">
        <v>17019</v>
      </c>
      <c r="G10358">
        <v>1</v>
      </c>
      <c r="H10358">
        <v>0</v>
      </c>
      <c r="I10358">
        <v>0</v>
      </c>
      <c r="J10358">
        <v>0</v>
      </c>
      <c r="K10358">
        <v>0</v>
      </c>
      <c r="L10358">
        <v>0</v>
      </c>
      <c r="M10358">
        <v>0</v>
      </c>
      <c r="N10358">
        <v>0</v>
      </c>
      <c r="O10358">
        <v>0</v>
      </c>
      <c r="P10358">
        <v>0</v>
      </c>
      <c r="Q10358">
        <v>0</v>
      </c>
    </row>
    <row r="10359" spans="1:17" x14ac:dyDescent="0.2">
      <c r="A10359" t="s">
        <v>27382</v>
      </c>
      <c r="B10359" t="s">
        <v>86</v>
      </c>
      <c r="C10359" t="s">
        <v>120</v>
      </c>
      <c r="D10359" t="s">
        <v>17029</v>
      </c>
      <c r="E10359" t="s">
        <v>79</v>
      </c>
      <c r="F10359" t="s">
        <v>4875</v>
      </c>
      <c r="G10359">
        <v>0</v>
      </c>
      <c r="H10359">
        <v>17</v>
      </c>
      <c r="I10359">
        <v>3</v>
      </c>
      <c r="J10359">
        <v>12</v>
      </c>
      <c r="K10359">
        <v>2</v>
      </c>
      <c r="L10359">
        <v>0</v>
      </c>
      <c r="M10359">
        <v>0</v>
      </c>
      <c r="N10359">
        <v>0</v>
      </c>
      <c r="O10359">
        <v>0</v>
      </c>
      <c r="P10359">
        <v>0</v>
      </c>
      <c r="Q10359">
        <v>0</v>
      </c>
    </row>
    <row r="10360" spans="1:17" x14ac:dyDescent="0.2">
      <c r="A10360" t="s">
        <v>27383</v>
      </c>
      <c r="B10360" t="s">
        <v>86</v>
      </c>
      <c r="C10360" t="s">
        <v>120</v>
      </c>
      <c r="D10360" t="s">
        <v>17029</v>
      </c>
      <c r="E10360" t="s">
        <v>79</v>
      </c>
      <c r="F10360" t="s">
        <v>4877</v>
      </c>
      <c r="G10360">
        <v>0</v>
      </c>
      <c r="H10360">
        <v>17</v>
      </c>
      <c r="I10360">
        <v>2</v>
      </c>
      <c r="J10360">
        <v>11</v>
      </c>
      <c r="K10360">
        <v>4</v>
      </c>
      <c r="L10360">
        <v>0</v>
      </c>
      <c r="M10360">
        <v>0</v>
      </c>
      <c r="N10360">
        <v>0</v>
      </c>
      <c r="O10360">
        <v>0</v>
      </c>
      <c r="P10360">
        <v>0</v>
      </c>
      <c r="Q10360">
        <v>0</v>
      </c>
    </row>
    <row r="10361" spans="1:17" x14ac:dyDescent="0.2">
      <c r="A10361" t="s">
        <v>27384</v>
      </c>
      <c r="B10361" t="s">
        <v>86</v>
      </c>
      <c r="C10361" t="s">
        <v>120</v>
      </c>
      <c r="D10361" t="s">
        <v>17029</v>
      </c>
      <c r="E10361" t="s">
        <v>79</v>
      </c>
      <c r="F10361" t="s">
        <v>4879</v>
      </c>
      <c r="G10361">
        <v>0</v>
      </c>
      <c r="H10361">
        <v>0</v>
      </c>
      <c r="I10361">
        <v>0</v>
      </c>
      <c r="J10361">
        <v>0</v>
      </c>
      <c r="K10361">
        <v>0</v>
      </c>
      <c r="L10361">
        <v>0</v>
      </c>
      <c r="M10361">
        <v>17</v>
      </c>
      <c r="N10361">
        <v>0</v>
      </c>
      <c r="O10361">
        <v>0</v>
      </c>
      <c r="P10361">
        <v>0</v>
      </c>
      <c r="Q10361">
        <v>0</v>
      </c>
    </row>
    <row r="10362" spans="1:17" x14ac:dyDescent="0.2">
      <c r="A10362" t="s">
        <v>27385</v>
      </c>
      <c r="B10362" t="s">
        <v>86</v>
      </c>
      <c r="C10362" t="s">
        <v>120</v>
      </c>
      <c r="D10362" t="s">
        <v>17029</v>
      </c>
      <c r="E10362" t="s">
        <v>79</v>
      </c>
      <c r="F10362" t="s">
        <v>4881</v>
      </c>
      <c r="G10362">
        <v>0</v>
      </c>
      <c r="H10362">
        <v>17</v>
      </c>
      <c r="I10362">
        <v>2</v>
      </c>
      <c r="J10362">
        <v>11</v>
      </c>
      <c r="K10362">
        <v>4</v>
      </c>
      <c r="L10362">
        <v>0</v>
      </c>
      <c r="M10362">
        <v>0</v>
      </c>
      <c r="N10362">
        <v>0</v>
      </c>
      <c r="O10362">
        <v>0</v>
      </c>
      <c r="P10362">
        <v>0</v>
      </c>
      <c r="Q10362">
        <v>0</v>
      </c>
    </row>
    <row r="10363" spans="1:17" x14ac:dyDescent="0.2">
      <c r="A10363" t="s">
        <v>27386</v>
      </c>
      <c r="B10363" t="s">
        <v>86</v>
      </c>
      <c r="C10363" t="s">
        <v>120</v>
      </c>
      <c r="D10363" t="s">
        <v>17029</v>
      </c>
      <c r="E10363" t="s">
        <v>79</v>
      </c>
      <c r="F10363" t="s">
        <v>4883</v>
      </c>
      <c r="G10363">
        <v>0</v>
      </c>
      <c r="H10363">
        <v>17</v>
      </c>
      <c r="I10363">
        <v>3</v>
      </c>
      <c r="J10363">
        <v>10</v>
      </c>
      <c r="K10363">
        <v>4</v>
      </c>
      <c r="L10363">
        <v>0</v>
      </c>
      <c r="M10363">
        <v>0</v>
      </c>
      <c r="N10363">
        <v>0</v>
      </c>
      <c r="O10363">
        <v>0</v>
      </c>
      <c r="P10363">
        <v>0</v>
      </c>
      <c r="Q10363">
        <v>0</v>
      </c>
    </row>
    <row r="10364" spans="1:17" x14ac:dyDescent="0.2">
      <c r="A10364" t="s">
        <v>27387</v>
      </c>
      <c r="B10364" t="s">
        <v>86</v>
      </c>
      <c r="C10364" t="s">
        <v>120</v>
      </c>
      <c r="D10364" t="s">
        <v>17029</v>
      </c>
      <c r="E10364" t="s">
        <v>79</v>
      </c>
      <c r="F10364" t="s">
        <v>4885</v>
      </c>
      <c r="G10364">
        <v>0</v>
      </c>
      <c r="H10364">
        <v>0</v>
      </c>
      <c r="I10364">
        <v>0</v>
      </c>
      <c r="J10364">
        <v>0</v>
      </c>
      <c r="K10364">
        <v>0</v>
      </c>
      <c r="L10364">
        <v>0</v>
      </c>
      <c r="M10364">
        <v>17</v>
      </c>
      <c r="N10364">
        <v>0</v>
      </c>
      <c r="O10364">
        <v>0</v>
      </c>
      <c r="P10364">
        <v>0</v>
      </c>
      <c r="Q10364">
        <v>0</v>
      </c>
    </row>
    <row r="10365" spans="1:17" x14ac:dyDescent="0.2">
      <c r="A10365" t="s">
        <v>27388</v>
      </c>
      <c r="B10365" t="s">
        <v>86</v>
      </c>
      <c r="C10365" t="s">
        <v>120</v>
      </c>
      <c r="D10365" t="s">
        <v>17029</v>
      </c>
      <c r="E10365" t="s">
        <v>79</v>
      </c>
      <c r="F10365" t="s">
        <v>4887</v>
      </c>
      <c r="G10365">
        <v>0</v>
      </c>
      <c r="H10365">
        <v>17</v>
      </c>
      <c r="I10365">
        <v>2</v>
      </c>
      <c r="J10365">
        <v>13</v>
      </c>
      <c r="K10365">
        <v>2</v>
      </c>
      <c r="L10365">
        <v>0</v>
      </c>
      <c r="M10365">
        <v>0</v>
      </c>
      <c r="N10365">
        <v>0</v>
      </c>
      <c r="O10365">
        <v>0</v>
      </c>
      <c r="P10365">
        <v>0</v>
      </c>
      <c r="Q10365">
        <v>0</v>
      </c>
    </row>
    <row r="10366" spans="1:17" x14ac:dyDescent="0.2">
      <c r="A10366" t="s">
        <v>27389</v>
      </c>
      <c r="B10366" t="s">
        <v>86</v>
      </c>
      <c r="C10366" t="s">
        <v>120</v>
      </c>
      <c r="D10366" t="s">
        <v>17029</v>
      </c>
      <c r="E10366" t="s">
        <v>79</v>
      </c>
      <c r="F10366" t="s">
        <v>4889</v>
      </c>
      <c r="G10366">
        <v>0</v>
      </c>
      <c r="H10366">
        <v>0</v>
      </c>
      <c r="I10366">
        <v>0</v>
      </c>
      <c r="J10366">
        <v>0</v>
      </c>
      <c r="K10366">
        <v>0</v>
      </c>
      <c r="L10366">
        <v>0</v>
      </c>
      <c r="M10366">
        <v>17</v>
      </c>
      <c r="N10366">
        <v>0</v>
      </c>
      <c r="O10366">
        <v>0</v>
      </c>
      <c r="P10366">
        <v>0</v>
      </c>
      <c r="Q10366">
        <v>0</v>
      </c>
    </row>
    <row r="10367" spans="1:17" x14ac:dyDescent="0.2">
      <c r="A10367" t="s">
        <v>27390</v>
      </c>
      <c r="B10367" t="s">
        <v>86</v>
      </c>
      <c r="C10367" t="s">
        <v>120</v>
      </c>
      <c r="D10367" t="s">
        <v>17029</v>
      </c>
      <c r="E10367" t="s">
        <v>79</v>
      </c>
      <c r="F10367" t="s">
        <v>4871</v>
      </c>
      <c r="G10367">
        <v>0</v>
      </c>
      <c r="H10367">
        <v>0</v>
      </c>
      <c r="I10367">
        <v>0</v>
      </c>
      <c r="J10367">
        <v>0</v>
      </c>
      <c r="K10367">
        <v>0</v>
      </c>
      <c r="L10367">
        <v>0</v>
      </c>
      <c r="M10367">
        <v>0</v>
      </c>
      <c r="N10367">
        <v>17</v>
      </c>
      <c r="O10367">
        <v>14</v>
      </c>
      <c r="P10367">
        <v>3</v>
      </c>
      <c r="Q10367">
        <v>0</v>
      </c>
    </row>
    <row r="10368" spans="1:17" x14ac:dyDescent="0.2">
      <c r="A10368" t="s">
        <v>27391</v>
      </c>
      <c r="B10368" t="s">
        <v>86</v>
      </c>
      <c r="C10368" t="s">
        <v>120</v>
      </c>
      <c r="D10368" t="s">
        <v>17029</v>
      </c>
      <c r="E10368" t="s">
        <v>79</v>
      </c>
      <c r="F10368" t="s">
        <v>4873</v>
      </c>
      <c r="G10368">
        <v>0</v>
      </c>
      <c r="H10368">
        <v>0</v>
      </c>
      <c r="I10368">
        <v>0</v>
      </c>
      <c r="J10368">
        <v>0</v>
      </c>
      <c r="K10368">
        <v>0</v>
      </c>
      <c r="L10368">
        <v>0</v>
      </c>
      <c r="M10368">
        <v>0</v>
      </c>
      <c r="N10368">
        <v>16</v>
      </c>
      <c r="O10368">
        <v>13</v>
      </c>
      <c r="P10368">
        <v>3</v>
      </c>
      <c r="Q10368">
        <v>0</v>
      </c>
    </row>
    <row r="10369" spans="1:17" x14ac:dyDescent="0.2">
      <c r="A10369" t="s">
        <v>27392</v>
      </c>
      <c r="B10369" t="s">
        <v>86</v>
      </c>
      <c r="C10369" t="s">
        <v>120</v>
      </c>
      <c r="D10369" t="s">
        <v>17029</v>
      </c>
      <c r="E10369" t="s">
        <v>79</v>
      </c>
      <c r="F10369" t="s">
        <v>17019</v>
      </c>
      <c r="G10369">
        <v>17</v>
      </c>
      <c r="H10369">
        <v>0</v>
      </c>
      <c r="I10369">
        <v>0</v>
      </c>
      <c r="J10369">
        <v>0</v>
      </c>
      <c r="K10369">
        <v>0</v>
      </c>
      <c r="L10369">
        <v>0</v>
      </c>
      <c r="M10369">
        <v>0</v>
      </c>
      <c r="N10369">
        <v>0</v>
      </c>
      <c r="O10369">
        <v>0</v>
      </c>
      <c r="P10369">
        <v>0</v>
      </c>
      <c r="Q10369">
        <v>0</v>
      </c>
    </row>
    <row r="10370" spans="1:17" x14ac:dyDescent="0.2">
      <c r="A10370" t="s">
        <v>27393</v>
      </c>
      <c r="B10370" t="s">
        <v>86</v>
      </c>
      <c r="C10370" t="s">
        <v>120</v>
      </c>
      <c r="D10370" t="s">
        <v>17029</v>
      </c>
      <c r="E10370" t="s">
        <v>81</v>
      </c>
      <c r="F10370" t="s">
        <v>4875</v>
      </c>
      <c r="G10370">
        <v>0</v>
      </c>
      <c r="H10370">
        <v>27</v>
      </c>
      <c r="I10370">
        <v>4</v>
      </c>
      <c r="J10370">
        <v>21</v>
      </c>
      <c r="K10370">
        <v>1</v>
      </c>
      <c r="L10370">
        <v>1</v>
      </c>
      <c r="M10370">
        <v>0</v>
      </c>
      <c r="N10370">
        <v>0</v>
      </c>
      <c r="O10370">
        <v>0</v>
      </c>
      <c r="P10370">
        <v>0</v>
      </c>
      <c r="Q10370">
        <v>0</v>
      </c>
    </row>
    <row r="10371" spans="1:17" x14ac:dyDescent="0.2">
      <c r="A10371" t="s">
        <v>27394</v>
      </c>
      <c r="B10371" t="s">
        <v>86</v>
      </c>
      <c r="C10371" t="s">
        <v>120</v>
      </c>
      <c r="D10371" t="s">
        <v>17029</v>
      </c>
      <c r="E10371" t="s">
        <v>81</v>
      </c>
      <c r="F10371" t="s">
        <v>4877</v>
      </c>
      <c r="G10371">
        <v>0</v>
      </c>
      <c r="H10371">
        <v>27</v>
      </c>
      <c r="I10371">
        <v>0</v>
      </c>
      <c r="J10371">
        <v>24</v>
      </c>
      <c r="K10371">
        <v>2</v>
      </c>
      <c r="L10371">
        <v>1</v>
      </c>
      <c r="M10371">
        <v>0</v>
      </c>
      <c r="N10371">
        <v>0</v>
      </c>
      <c r="O10371">
        <v>0</v>
      </c>
      <c r="P10371">
        <v>0</v>
      </c>
      <c r="Q10371">
        <v>0</v>
      </c>
    </row>
    <row r="10372" spans="1:17" x14ac:dyDescent="0.2">
      <c r="A10372" t="s">
        <v>27395</v>
      </c>
      <c r="B10372" t="s">
        <v>86</v>
      </c>
      <c r="C10372" t="s">
        <v>120</v>
      </c>
      <c r="D10372" t="s">
        <v>17029</v>
      </c>
      <c r="E10372" t="s">
        <v>81</v>
      </c>
      <c r="F10372" t="s">
        <v>4879</v>
      </c>
      <c r="G10372">
        <v>0</v>
      </c>
      <c r="H10372">
        <v>0</v>
      </c>
      <c r="I10372">
        <v>0</v>
      </c>
      <c r="J10372">
        <v>0</v>
      </c>
      <c r="K10372">
        <v>0</v>
      </c>
      <c r="L10372">
        <v>0</v>
      </c>
      <c r="M10372">
        <v>27</v>
      </c>
      <c r="N10372">
        <v>0</v>
      </c>
      <c r="O10372">
        <v>0</v>
      </c>
      <c r="P10372">
        <v>0</v>
      </c>
      <c r="Q10372">
        <v>0</v>
      </c>
    </row>
    <row r="10373" spans="1:17" x14ac:dyDescent="0.2">
      <c r="A10373" t="s">
        <v>27396</v>
      </c>
      <c r="B10373" t="s">
        <v>86</v>
      </c>
      <c r="C10373" t="s">
        <v>120</v>
      </c>
      <c r="D10373" t="s">
        <v>17029</v>
      </c>
      <c r="E10373" t="s">
        <v>81</v>
      </c>
      <c r="F10373" t="s">
        <v>4881</v>
      </c>
      <c r="G10373">
        <v>0</v>
      </c>
      <c r="H10373">
        <v>27</v>
      </c>
      <c r="I10373">
        <v>0</v>
      </c>
      <c r="J10373">
        <v>24</v>
      </c>
      <c r="K10373">
        <v>2</v>
      </c>
      <c r="L10373">
        <v>1</v>
      </c>
      <c r="M10373">
        <v>0</v>
      </c>
      <c r="N10373">
        <v>0</v>
      </c>
      <c r="O10373">
        <v>0</v>
      </c>
      <c r="P10373">
        <v>0</v>
      </c>
      <c r="Q10373">
        <v>0</v>
      </c>
    </row>
    <row r="10374" spans="1:17" x14ac:dyDescent="0.2">
      <c r="A10374" t="s">
        <v>27397</v>
      </c>
      <c r="B10374" t="s">
        <v>86</v>
      </c>
      <c r="C10374" t="s">
        <v>120</v>
      </c>
      <c r="D10374" t="s">
        <v>17029</v>
      </c>
      <c r="E10374" t="s">
        <v>81</v>
      </c>
      <c r="F10374" t="s">
        <v>4883</v>
      </c>
      <c r="G10374">
        <v>0</v>
      </c>
      <c r="H10374">
        <v>27</v>
      </c>
      <c r="I10374">
        <v>2</v>
      </c>
      <c r="J10374">
        <v>22</v>
      </c>
      <c r="K10374">
        <v>2</v>
      </c>
      <c r="L10374">
        <v>1</v>
      </c>
      <c r="M10374">
        <v>0</v>
      </c>
      <c r="N10374">
        <v>0</v>
      </c>
      <c r="O10374">
        <v>0</v>
      </c>
      <c r="P10374">
        <v>0</v>
      </c>
      <c r="Q10374">
        <v>0</v>
      </c>
    </row>
    <row r="10375" spans="1:17" x14ac:dyDescent="0.2">
      <c r="A10375" t="s">
        <v>27398</v>
      </c>
      <c r="B10375" t="s">
        <v>86</v>
      </c>
      <c r="C10375" t="s">
        <v>120</v>
      </c>
      <c r="D10375" t="s">
        <v>17029</v>
      </c>
      <c r="E10375" t="s">
        <v>81</v>
      </c>
      <c r="F10375" t="s">
        <v>4885</v>
      </c>
      <c r="G10375">
        <v>0</v>
      </c>
      <c r="H10375">
        <v>0</v>
      </c>
      <c r="I10375">
        <v>0</v>
      </c>
      <c r="J10375">
        <v>0</v>
      </c>
      <c r="K10375">
        <v>0</v>
      </c>
      <c r="L10375">
        <v>0</v>
      </c>
      <c r="M10375">
        <v>27</v>
      </c>
      <c r="N10375">
        <v>0</v>
      </c>
      <c r="O10375">
        <v>0</v>
      </c>
      <c r="P10375">
        <v>0</v>
      </c>
      <c r="Q10375">
        <v>0</v>
      </c>
    </row>
    <row r="10376" spans="1:17" x14ac:dyDescent="0.2">
      <c r="A10376" t="s">
        <v>27399</v>
      </c>
      <c r="B10376" t="s">
        <v>86</v>
      </c>
      <c r="C10376" t="s">
        <v>120</v>
      </c>
      <c r="D10376" t="s">
        <v>17029</v>
      </c>
      <c r="E10376" t="s">
        <v>81</v>
      </c>
      <c r="F10376" t="s">
        <v>4887</v>
      </c>
      <c r="G10376">
        <v>0</v>
      </c>
      <c r="H10376">
        <v>27</v>
      </c>
      <c r="I10376">
        <v>1</v>
      </c>
      <c r="J10376">
        <v>24</v>
      </c>
      <c r="K10376">
        <v>1</v>
      </c>
      <c r="L10376">
        <v>1</v>
      </c>
      <c r="M10376">
        <v>0</v>
      </c>
      <c r="N10376">
        <v>0</v>
      </c>
      <c r="O10376">
        <v>0</v>
      </c>
      <c r="P10376">
        <v>0</v>
      </c>
      <c r="Q10376">
        <v>0</v>
      </c>
    </row>
    <row r="10377" spans="1:17" x14ac:dyDescent="0.2">
      <c r="A10377" t="s">
        <v>27400</v>
      </c>
      <c r="B10377" t="s">
        <v>86</v>
      </c>
      <c r="C10377" t="s">
        <v>120</v>
      </c>
      <c r="D10377" t="s">
        <v>17029</v>
      </c>
      <c r="E10377" t="s">
        <v>81</v>
      </c>
      <c r="F10377" t="s">
        <v>4889</v>
      </c>
      <c r="G10377">
        <v>0</v>
      </c>
      <c r="H10377">
        <v>0</v>
      </c>
      <c r="I10377">
        <v>0</v>
      </c>
      <c r="J10377">
        <v>0</v>
      </c>
      <c r="K10377">
        <v>0</v>
      </c>
      <c r="L10377">
        <v>0</v>
      </c>
      <c r="M10377">
        <v>27</v>
      </c>
      <c r="N10377">
        <v>0</v>
      </c>
      <c r="O10377">
        <v>0</v>
      </c>
      <c r="P10377">
        <v>0</v>
      </c>
      <c r="Q10377">
        <v>0</v>
      </c>
    </row>
    <row r="10378" spans="1:17" x14ac:dyDescent="0.2">
      <c r="A10378" t="s">
        <v>27401</v>
      </c>
      <c r="B10378" t="s">
        <v>86</v>
      </c>
      <c r="C10378" t="s">
        <v>120</v>
      </c>
      <c r="D10378" t="s">
        <v>17029</v>
      </c>
      <c r="E10378" t="s">
        <v>81</v>
      </c>
      <c r="F10378" t="s">
        <v>4871</v>
      </c>
      <c r="G10378">
        <v>0</v>
      </c>
      <c r="H10378">
        <v>0</v>
      </c>
      <c r="I10378">
        <v>0</v>
      </c>
      <c r="J10378">
        <v>0</v>
      </c>
      <c r="K10378">
        <v>0</v>
      </c>
      <c r="L10378">
        <v>0</v>
      </c>
      <c r="M10378">
        <v>0</v>
      </c>
      <c r="N10378">
        <v>27</v>
      </c>
      <c r="O10378">
        <v>26</v>
      </c>
      <c r="P10378">
        <v>0</v>
      </c>
      <c r="Q10378">
        <v>1</v>
      </c>
    </row>
    <row r="10379" spans="1:17" x14ac:dyDescent="0.2">
      <c r="A10379" t="s">
        <v>27402</v>
      </c>
      <c r="B10379" t="s">
        <v>86</v>
      </c>
      <c r="C10379" t="s">
        <v>120</v>
      </c>
      <c r="D10379" t="s">
        <v>17029</v>
      </c>
      <c r="E10379" t="s">
        <v>81</v>
      </c>
      <c r="F10379" t="s">
        <v>4873</v>
      </c>
      <c r="G10379">
        <v>0</v>
      </c>
      <c r="H10379">
        <v>0</v>
      </c>
      <c r="I10379">
        <v>0</v>
      </c>
      <c r="J10379">
        <v>0</v>
      </c>
      <c r="K10379">
        <v>0</v>
      </c>
      <c r="L10379">
        <v>0</v>
      </c>
      <c r="M10379">
        <v>0</v>
      </c>
      <c r="N10379">
        <v>25</v>
      </c>
      <c r="O10379">
        <v>24</v>
      </c>
      <c r="P10379">
        <v>0</v>
      </c>
      <c r="Q10379">
        <v>1</v>
      </c>
    </row>
    <row r="10380" spans="1:17" x14ac:dyDescent="0.2">
      <c r="A10380" t="s">
        <v>27403</v>
      </c>
      <c r="B10380" t="s">
        <v>86</v>
      </c>
      <c r="C10380" t="s">
        <v>120</v>
      </c>
      <c r="D10380" t="s">
        <v>17029</v>
      </c>
      <c r="E10380" t="s">
        <v>81</v>
      </c>
      <c r="F10380" t="s">
        <v>17019</v>
      </c>
      <c r="G10380">
        <v>27</v>
      </c>
      <c r="H10380">
        <v>0</v>
      </c>
      <c r="I10380">
        <v>0</v>
      </c>
      <c r="J10380">
        <v>0</v>
      </c>
      <c r="K10380">
        <v>0</v>
      </c>
      <c r="L10380">
        <v>0</v>
      </c>
      <c r="M10380">
        <v>0</v>
      </c>
      <c r="N10380">
        <v>0</v>
      </c>
      <c r="O10380">
        <v>0</v>
      </c>
      <c r="P10380">
        <v>0</v>
      </c>
      <c r="Q10380">
        <v>0</v>
      </c>
    </row>
    <row r="10381" spans="1:17" x14ac:dyDescent="0.2">
      <c r="A10381" t="s">
        <v>27404</v>
      </c>
      <c r="B10381" t="s">
        <v>86</v>
      </c>
      <c r="C10381" t="s">
        <v>120</v>
      </c>
      <c r="D10381" t="s">
        <v>17021</v>
      </c>
      <c r="E10381" t="s">
        <v>79</v>
      </c>
      <c r="F10381" t="s">
        <v>17022</v>
      </c>
      <c r="G10381">
        <v>0</v>
      </c>
      <c r="H10381">
        <v>0</v>
      </c>
      <c r="I10381">
        <v>0</v>
      </c>
      <c r="J10381">
        <v>0</v>
      </c>
      <c r="K10381">
        <v>0</v>
      </c>
      <c r="L10381">
        <v>0</v>
      </c>
      <c r="M10381">
        <v>0</v>
      </c>
      <c r="N10381">
        <v>5</v>
      </c>
      <c r="O10381">
        <v>2</v>
      </c>
      <c r="P10381">
        <v>2</v>
      </c>
      <c r="Q10381">
        <v>1</v>
      </c>
    </row>
    <row r="10382" spans="1:17" x14ac:dyDescent="0.2">
      <c r="A10382" t="s">
        <v>27405</v>
      </c>
      <c r="B10382" t="s">
        <v>86</v>
      </c>
      <c r="C10382" t="s">
        <v>120</v>
      </c>
      <c r="D10382" t="s">
        <v>17021</v>
      </c>
      <c r="E10382" t="s">
        <v>79</v>
      </c>
      <c r="F10382" t="s">
        <v>17019</v>
      </c>
      <c r="G10382">
        <v>5</v>
      </c>
      <c r="H10382">
        <v>0</v>
      </c>
      <c r="I10382">
        <v>0</v>
      </c>
      <c r="J10382">
        <v>0</v>
      </c>
      <c r="K10382">
        <v>0</v>
      </c>
      <c r="L10382">
        <v>0</v>
      </c>
      <c r="M10382">
        <v>0</v>
      </c>
      <c r="N10382">
        <v>0</v>
      </c>
      <c r="O10382">
        <v>0</v>
      </c>
      <c r="P10382">
        <v>0</v>
      </c>
      <c r="Q10382">
        <v>0</v>
      </c>
    </row>
    <row r="10383" spans="1:17" x14ac:dyDescent="0.2">
      <c r="A10383" t="s">
        <v>27406</v>
      </c>
      <c r="B10383" t="s">
        <v>86</v>
      </c>
      <c r="C10383" t="s">
        <v>120</v>
      </c>
      <c r="D10383" t="s">
        <v>17021</v>
      </c>
      <c r="E10383" t="s">
        <v>81</v>
      </c>
      <c r="F10383" t="s">
        <v>17022</v>
      </c>
      <c r="G10383">
        <v>0</v>
      </c>
      <c r="H10383">
        <v>0</v>
      </c>
      <c r="I10383">
        <v>0</v>
      </c>
      <c r="J10383">
        <v>0</v>
      </c>
      <c r="K10383">
        <v>0</v>
      </c>
      <c r="L10383">
        <v>0</v>
      </c>
      <c r="M10383">
        <v>0</v>
      </c>
      <c r="N10383">
        <v>5</v>
      </c>
      <c r="O10383">
        <v>3</v>
      </c>
      <c r="P10383">
        <v>1</v>
      </c>
      <c r="Q10383">
        <v>1</v>
      </c>
    </row>
    <row r="10384" spans="1:17" x14ac:dyDescent="0.2">
      <c r="A10384" t="s">
        <v>27407</v>
      </c>
      <c r="B10384" t="s">
        <v>86</v>
      </c>
      <c r="C10384" t="s">
        <v>120</v>
      </c>
      <c r="D10384" t="s">
        <v>17021</v>
      </c>
      <c r="E10384" t="s">
        <v>81</v>
      </c>
      <c r="F10384" t="s">
        <v>17019</v>
      </c>
      <c r="G10384">
        <v>5</v>
      </c>
      <c r="H10384">
        <v>0</v>
      </c>
      <c r="I10384">
        <v>0</v>
      </c>
      <c r="J10384">
        <v>0</v>
      </c>
      <c r="K10384">
        <v>0</v>
      </c>
      <c r="L10384">
        <v>0</v>
      </c>
      <c r="M10384">
        <v>0</v>
      </c>
      <c r="N10384">
        <v>0</v>
      </c>
      <c r="O10384">
        <v>0</v>
      </c>
      <c r="P10384">
        <v>0</v>
      </c>
      <c r="Q10384">
        <v>0</v>
      </c>
    </row>
    <row r="10385" spans="1:17" x14ac:dyDescent="0.2">
      <c r="A10385" t="s">
        <v>27408</v>
      </c>
      <c r="B10385" t="s">
        <v>86</v>
      </c>
      <c r="C10385" t="s">
        <v>121</v>
      </c>
      <c r="D10385" t="s">
        <v>17027</v>
      </c>
      <c r="E10385" t="s">
        <v>79</v>
      </c>
      <c r="F10385" t="s">
        <v>17019</v>
      </c>
      <c r="G10385">
        <v>1</v>
      </c>
      <c r="H10385">
        <v>0</v>
      </c>
      <c r="I10385">
        <v>0</v>
      </c>
      <c r="J10385">
        <v>0</v>
      </c>
      <c r="K10385">
        <v>0</v>
      </c>
      <c r="L10385">
        <v>0</v>
      </c>
      <c r="M10385">
        <v>0</v>
      </c>
      <c r="N10385">
        <v>0</v>
      </c>
      <c r="O10385">
        <v>0</v>
      </c>
      <c r="P10385">
        <v>0</v>
      </c>
      <c r="Q10385">
        <v>0</v>
      </c>
    </row>
    <row r="10386" spans="1:17" x14ac:dyDescent="0.2">
      <c r="A10386" t="s">
        <v>27409</v>
      </c>
      <c r="B10386" t="s">
        <v>86</v>
      </c>
      <c r="C10386" t="s">
        <v>121</v>
      </c>
      <c r="D10386" t="s">
        <v>17027</v>
      </c>
      <c r="E10386" t="s">
        <v>81</v>
      </c>
      <c r="F10386" t="s">
        <v>17019</v>
      </c>
      <c r="G10386">
        <v>1</v>
      </c>
      <c r="H10386">
        <v>0</v>
      </c>
      <c r="I10386">
        <v>0</v>
      </c>
      <c r="J10386">
        <v>0</v>
      </c>
      <c r="K10386">
        <v>0</v>
      </c>
      <c r="L10386">
        <v>0</v>
      </c>
      <c r="M10386">
        <v>0</v>
      </c>
      <c r="N10386">
        <v>0</v>
      </c>
      <c r="O10386">
        <v>0</v>
      </c>
      <c r="P10386">
        <v>0</v>
      </c>
      <c r="Q10386">
        <v>0</v>
      </c>
    </row>
    <row r="10387" spans="1:17" x14ac:dyDescent="0.2">
      <c r="A10387" t="s">
        <v>27410</v>
      </c>
      <c r="B10387" t="s">
        <v>86</v>
      </c>
      <c r="C10387" t="s">
        <v>121</v>
      </c>
      <c r="D10387" t="s">
        <v>17029</v>
      </c>
      <c r="E10387" t="s">
        <v>79</v>
      </c>
      <c r="F10387" t="s">
        <v>4875</v>
      </c>
      <c r="G10387">
        <v>0</v>
      </c>
      <c r="H10387">
        <v>26</v>
      </c>
      <c r="I10387">
        <v>1</v>
      </c>
      <c r="J10387">
        <v>22</v>
      </c>
      <c r="K10387">
        <v>3</v>
      </c>
      <c r="L10387">
        <v>0</v>
      </c>
      <c r="M10387">
        <v>0</v>
      </c>
      <c r="N10387">
        <v>0</v>
      </c>
      <c r="O10387">
        <v>0</v>
      </c>
      <c r="P10387">
        <v>0</v>
      </c>
      <c r="Q10387">
        <v>0</v>
      </c>
    </row>
    <row r="10388" spans="1:17" x14ac:dyDescent="0.2">
      <c r="A10388" t="s">
        <v>27411</v>
      </c>
      <c r="B10388" t="s">
        <v>86</v>
      </c>
      <c r="C10388" t="s">
        <v>121</v>
      </c>
      <c r="D10388" t="s">
        <v>17029</v>
      </c>
      <c r="E10388" t="s">
        <v>79</v>
      </c>
      <c r="F10388" t="s">
        <v>4877</v>
      </c>
      <c r="G10388">
        <v>0</v>
      </c>
      <c r="H10388">
        <v>26</v>
      </c>
      <c r="I10388">
        <v>1</v>
      </c>
      <c r="J10388">
        <v>22</v>
      </c>
      <c r="K10388">
        <v>3</v>
      </c>
      <c r="L10388">
        <v>0</v>
      </c>
      <c r="M10388">
        <v>0</v>
      </c>
      <c r="N10388">
        <v>0</v>
      </c>
      <c r="O10388">
        <v>0</v>
      </c>
      <c r="P10388">
        <v>0</v>
      </c>
      <c r="Q10388">
        <v>0</v>
      </c>
    </row>
    <row r="10389" spans="1:17" x14ac:dyDescent="0.2">
      <c r="A10389" t="s">
        <v>27412</v>
      </c>
      <c r="B10389" t="s">
        <v>86</v>
      </c>
      <c r="C10389" t="s">
        <v>121</v>
      </c>
      <c r="D10389" t="s">
        <v>17029</v>
      </c>
      <c r="E10389" t="s">
        <v>79</v>
      </c>
      <c r="F10389" t="s">
        <v>4879</v>
      </c>
      <c r="G10389">
        <v>0</v>
      </c>
      <c r="H10389">
        <v>0</v>
      </c>
      <c r="I10389">
        <v>0</v>
      </c>
      <c r="J10389">
        <v>0</v>
      </c>
      <c r="K10389">
        <v>0</v>
      </c>
      <c r="L10389">
        <v>0</v>
      </c>
      <c r="M10389">
        <v>26</v>
      </c>
      <c r="N10389">
        <v>0</v>
      </c>
      <c r="O10389">
        <v>0</v>
      </c>
      <c r="P10389">
        <v>0</v>
      </c>
      <c r="Q10389">
        <v>0</v>
      </c>
    </row>
    <row r="10390" spans="1:17" x14ac:dyDescent="0.2">
      <c r="A10390" t="s">
        <v>27413</v>
      </c>
      <c r="B10390" t="s">
        <v>86</v>
      </c>
      <c r="C10390" t="s">
        <v>121</v>
      </c>
      <c r="D10390" t="s">
        <v>17029</v>
      </c>
      <c r="E10390" t="s">
        <v>79</v>
      </c>
      <c r="F10390" t="s">
        <v>4881</v>
      </c>
      <c r="G10390">
        <v>0</v>
      </c>
      <c r="H10390">
        <v>26</v>
      </c>
      <c r="I10390">
        <v>1</v>
      </c>
      <c r="J10390">
        <v>22</v>
      </c>
      <c r="K10390">
        <v>3</v>
      </c>
      <c r="L10390">
        <v>0</v>
      </c>
      <c r="M10390">
        <v>0</v>
      </c>
      <c r="N10390">
        <v>0</v>
      </c>
      <c r="O10390">
        <v>0</v>
      </c>
      <c r="P10390">
        <v>0</v>
      </c>
      <c r="Q10390">
        <v>0</v>
      </c>
    </row>
    <row r="10391" spans="1:17" x14ac:dyDescent="0.2">
      <c r="A10391" t="s">
        <v>27414</v>
      </c>
      <c r="B10391" t="s">
        <v>86</v>
      </c>
      <c r="C10391" t="s">
        <v>121</v>
      </c>
      <c r="D10391" t="s">
        <v>17029</v>
      </c>
      <c r="E10391" t="s">
        <v>79</v>
      </c>
      <c r="F10391" t="s">
        <v>4883</v>
      </c>
      <c r="G10391">
        <v>0</v>
      </c>
      <c r="H10391">
        <v>26</v>
      </c>
      <c r="I10391">
        <v>1</v>
      </c>
      <c r="J10391">
        <v>22</v>
      </c>
      <c r="K10391">
        <v>3</v>
      </c>
      <c r="L10391">
        <v>0</v>
      </c>
      <c r="M10391">
        <v>0</v>
      </c>
      <c r="N10391">
        <v>0</v>
      </c>
      <c r="O10391">
        <v>0</v>
      </c>
      <c r="P10391">
        <v>0</v>
      </c>
      <c r="Q10391">
        <v>0</v>
      </c>
    </row>
    <row r="10392" spans="1:17" x14ac:dyDescent="0.2">
      <c r="A10392" t="s">
        <v>27415</v>
      </c>
      <c r="B10392" t="s">
        <v>86</v>
      </c>
      <c r="C10392" t="s">
        <v>121</v>
      </c>
      <c r="D10392" t="s">
        <v>17029</v>
      </c>
      <c r="E10392" t="s">
        <v>79</v>
      </c>
      <c r="F10392" t="s">
        <v>4885</v>
      </c>
      <c r="G10392">
        <v>0</v>
      </c>
      <c r="H10392">
        <v>0</v>
      </c>
      <c r="I10392">
        <v>0</v>
      </c>
      <c r="J10392">
        <v>0</v>
      </c>
      <c r="K10392">
        <v>0</v>
      </c>
      <c r="L10392">
        <v>0</v>
      </c>
      <c r="M10392">
        <v>26</v>
      </c>
      <c r="N10392">
        <v>0</v>
      </c>
      <c r="O10392">
        <v>0</v>
      </c>
      <c r="P10392">
        <v>0</v>
      </c>
      <c r="Q10392">
        <v>0</v>
      </c>
    </row>
    <row r="10393" spans="1:17" x14ac:dyDescent="0.2">
      <c r="A10393" t="s">
        <v>27416</v>
      </c>
      <c r="B10393" t="s">
        <v>86</v>
      </c>
      <c r="C10393" t="s">
        <v>121</v>
      </c>
      <c r="D10393" t="s">
        <v>17029</v>
      </c>
      <c r="E10393" t="s">
        <v>79</v>
      </c>
      <c r="F10393" t="s">
        <v>4887</v>
      </c>
      <c r="G10393">
        <v>0</v>
      </c>
      <c r="H10393">
        <v>26</v>
      </c>
      <c r="I10393">
        <v>1</v>
      </c>
      <c r="J10393">
        <v>22</v>
      </c>
      <c r="K10393">
        <v>3</v>
      </c>
      <c r="L10393">
        <v>0</v>
      </c>
      <c r="M10393">
        <v>0</v>
      </c>
      <c r="N10393">
        <v>0</v>
      </c>
      <c r="O10393">
        <v>0</v>
      </c>
      <c r="P10393">
        <v>0</v>
      </c>
      <c r="Q10393">
        <v>0</v>
      </c>
    </row>
    <row r="10394" spans="1:17" x14ac:dyDescent="0.2">
      <c r="A10394" t="s">
        <v>27417</v>
      </c>
      <c r="B10394" t="s">
        <v>86</v>
      </c>
      <c r="C10394" t="s">
        <v>121</v>
      </c>
      <c r="D10394" t="s">
        <v>17029</v>
      </c>
      <c r="E10394" t="s">
        <v>79</v>
      </c>
      <c r="F10394" t="s">
        <v>4889</v>
      </c>
      <c r="G10394">
        <v>0</v>
      </c>
      <c r="H10394">
        <v>0</v>
      </c>
      <c r="I10394">
        <v>0</v>
      </c>
      <c r="J10394">
        <v>0</v>
      </c>
      <c r="K10394">
        <v>0</v>
      </c>
      <c r="L10394">
        <v>0</v>
      </c>
      <c r="M10394">
        <v>26</v>
      </c>
      <c r="N10394">
        <v>0</v>
      </c>
      <c r="O10394">
        <v>0</v>
      </c>
      <c r="P10394">
        <v>0</v>
      </c>
      <c r="Q10394">
        <v>0</v>
      </c>
    </row>
    <row r="10395" spans="1:17" x14ac:dyDescent="0.2">
      <c r="A10395" t="s">
        <v>27418</v>
      </c>
      <c r="B10395" t="s">
        <v>86</v>
      </c>
      <c r="C10395" t="s">
        <v>121</v>
      </c>
      <c r="D10395" t="s">
        <v>17029</v>
      </c>
      <c r="E10395" t="s">
        <v>79</v>
      </c>
      <c r="F10395" t="s">
        <v>4871</v>
      </c>
      <c r="G10395">
        <v>0</v>
      </c>
      <c r="H10395">
        <v>0</v>
      </c>
      <c r="I10395">
        <v>0</v>
      </c>
      <c r="J10395">
        <v>0</v>
      </c>
      <c r="K10395">
        <v>0</v>
      </c>
      <c r="L10395">
        <v>0</v>
      </c>
      <c r="M10395">
        <v>0</v>
      </c>
      <c r="N10395">
        <v>26</v>
      </c>
      <c r="O10395">
        <v>24</v>
      </c>
      <c r="P10395">
        <v>2</v>
      </c>
      <c r="Q10395">
        <v>0</v>
      </c>
    </row>
    <row r="10396" spans="1:17" x14ac:dyDescent="0.2">
      <c r="A10396" t="s">
        <v>27419</v>
      </c>
      <c r="B10396" t="s">
        <v>86</v>
      </c>
      <c r="C10396" t="s">
        <v>121</v>
      </c>
      <c r="D10396" t="s">
        <v>17029</v>
      </c>
      <c r="E10396" t="s">
        <v>79</v>
      </c>
      <c r="F10396" t="s">
        <v>4873</v>
      </c>
      <c r="G10396">
        <v>0</v>
      </c>
      <c r="H10396">
        <v>0</v>
      </c>
      <c r="I10396">
        <v>0</v>
      </c>
      <c r="J10396">
        <v>0</v>
      </c>
      <c r="K10396">
        <v>0</v>
      </c>
      <c r="L10396">
        <v>0</v>
      </c>
      <c r="M10396">
        <v>0</v>
      </c>
      <c r="N10396">
        <v>18</v>
      </c>
      <c r="O10396">
        <v>17</v>
      </c>
      <c r="P10396">
        <v>1</v>
      </c>
      <c r="Q10396">
        <v>0</v>
      </c>
    </row>
    <row r="10397" spans="1:17" x14ac:dyDescent="0.2">
      <c r="A10397" t="s">
        <v>27420</v>
      </c>
      <c r="B10397" t="s">
        <v>86</v>
      </c>
      <c r="C10397" t="s">
        <v>121</v>
      </c>
      <c r="D10397" t="s">
        <v>17029</v>
      </c>
      <c r="E10397" t="s">
        <v>79</v>
      </c>
      <c r="F10397" t="s">
        <v>17019</v>
      </c>
      <c r="G10397">
        <v>26</v>
      </c>
      <c r="H10397">
        <v>0</v>
      </c>
      <c r="I10397">
        <v>0</v>
      </c>
      <c r="J10397">
        <v>0</v>
      </c>
      <c r="K10397">
        <v>0</v>
      </c>
      <c r="L10397">
        <v>0</v>
      </c>
      <c r="M10397">
        <v>0</v>
      </c>
      <c r="N10397">
        <v>0</v>
      </c>
      <c r="O10397">
        <v>0</v>
      </c>
      <c r="P10397">
        <v>0</v>
      </c>
      <c r="Q10397">
        <v>0</v>
      </c>
    </row>
    <row r="10398" spans="1:17" x14ac:dyDescent="0.2">
      <c r="A10398" t="s">
        <v>27421</v>
      </c>
      <c r="B10398" t="s">
        <v>86</v>
      </c>
      <c r="C10398" t="s">
        <v>121</v>
      </c>
      <c r="D10398" t="s">
        <v>17029</v>
      </c>
      <c r="E10398" t="s">
        <v>81</v>
      </c>
      <c r="F10398" t="s">
        <v>4875</v>
      </c>
      <c r="G10398">
        <v>0</v>
      </c>
      <c r="H10398">
        <v>23</v>
      </c>
      <c r="I10398">
        <v>8</v>
      </c>
      <c r="J10398">
        <v>15</v>
      </c>
      <c r="K10398">
        <v>0</v>
      </c>
      <c r="L10398">
        <v>0</v>
      </c>
      <c r="M10398">
        <v>0</v>
      </c>
      <c r="N10398">
        <v>0</v>
      </c>
      <c r="O10398">
        <v>0</v>
      </c>
      <c r="P10398">
        <v>0</v>
      </c>
      <c r="Q10398">
        <v>0</v>
      </c>
    </row>
    <row r="10399" spans="1:17" x14ac:dyDescent="0.2">
      <c r="A10399" t="s">
        <v>27422</v>
      </c>
      <c r="B10399" t="s">
        <v>86</v>
      </c>
      <c r="C10399" t="s">
        <v>121</v>
      </c>
      <c r="D10399" t="s">
        <v>17029</v>
      </c>
      <c r="E10399" t="s">
        <v>81</v>
      </c>
      <c r="F10399" t="s">
        <v>4877</v>
      </c>
      <c r="G10399">
        <v>0</v>
      </c>
      <c r="H10399">
        <v>23</v>
      </c>
      <c r="I10399">
        <v>5</v>
      </c>
      <c r="J10399">
        <v>17</v>
      </c>
      <c r="K10399">
        <v>1</v>
      </c>
      <c r="L10399">
        <v>0</v>
      </c>
      <c r="M10399">
        <v>0</v>
      </c>
      <c r="N10399">
        <v>0</v>
      </c>
      <c r="O10399">
        <v>0</v>
      </c>
      <c r="P10399">
        <v>0</v>
      </c>
      <c r="Q10399">
        <v>0</v>
      </c>
    </row>
    <row r="10400" spans="1:17" x14ac:dyDescent="0.2">
      <c r="A10400" t="s">
        <v>27423</v>
      </c>
      <c r="B10400" t="s">
        <v>86</v>
      </c>
      <c r="C10400" t="s">
        <v>121</v>
      </c>
      <c r="D10400" t="s">
        <v>17029</v>
      </c>
      <c r="E10400" t="s">
        <v>81</v>
      </c>
      <c r="F10400" t="s">
        <v>4879</v>
      </c>
      <c r="G10400">
        <v>0</v>
      </c>
      <c r="H10400">
        <v>0</v>
      </c>
      <c r="I10400">
        <v>0</v>
      </c>
      <c r="J10400">
        <v>0</v>
      </c>
      <c r="K10400">
        <v>0</v>
      </c>
      <c r="L10400">
        <v>0</v>
      </c>
      <c r="M10400">
        <v>23</v>
      </c>
      <c r="N10400">
        <v>0</v>
      </c>
      <c r="O10400">
        <v>0</v>
      </c>
      <c r="P10400">
        <v>0</v>
      </c>
      <c r="Q10400">
        <v>0</v>
      </c>
    </row>
    <row r="10401" spans="1:17" x14ac:dyDescent="0.2">
      <c r="A10401" t="s">
        <v>27424</v>
      </c>
      <c r="B10401" t="s">
        <v>86</v>
      </c>
      <c r="C10401" t="s">
        <v>121</v>
      </c>
      <c r="D10401" t="s">
        <v>17029</v>
      </c>
      <c r="E10401" t="s">
        <v>81</v>
      </c>
      <c r="F10401" t="s">
        <v>4881</v>
      </c>
      <c r="G10401">
        <v>0</v>
      </c>
      <c r="H10401">
        <v>23</v>
      </c>
      <c r="I10401">
        <v>5</v>
      </c>
      <c r="J10401">
        <v>17</v>
      </c>
      <c r="K10401">
        <v>1</v>
      </c>
      <c r="L10401">
        <v>0</v>
      </c>
      <c r="M10401">
        <v>0</v>
      </c>
      <c r="N10401">
        <v>0</v>
      </c>
      <c r="O10401">
        <v>0</v>
      </c>
      <c r="P10401">
        <v>0</v>
      </c>
      <c r="Q10401">
        <v>0</v>
      </c>
    </row>
    <row r="10402" spans="1:17" x14ac:dyDescent="0.2">
      <c r="A10402" t="s">
        <v>27425</v>
      </c>
      <c r="B10402" t="s">
        <v>86</v>
      </c>
      <c r="C10402" t="s">
        <v>121</v>
      </c>
      <c r="D10402" t="s">
        <v>17029</v>
      </c>
      <c r="E10402" t="s">
        <v>81</v>
      </c>
      <c r="F10402" t="s">
        <v>4883</v>
      </c>
      <c r="G10402">
        <v>0</v>
      </c>
      <c r="H10402">
        <v>23</v>
      </c>
      <c r="I10402">
        <v>5</v>
      </c>
      <c r="J10402">
        <v>18</v>
      </c>
      <c r="K10402">
        <v>0</v>
      </c>
      <c r="L10402">
        <v>0</v>
      </c>
      <c r="M10402">
        <v>0</v>
      </c>
      <c r="N10402">
        <v>0</v>
      </c>
      <c r="O10402">
        <v>0</v>
      </c>
      <c r="P10402">
        <v>0</v>
      </c>
      <c r="Q10402">
        <v>0</v>
      </c>
    </row>
    <row r="10403" spans="1:17" x14ac:dyDescent="0.2">
      <c r="A10403" t="s">
        <v>27426</v>
      </c>
      <c r="B10403" t="s">
        <v>86</v>
      </c>
      <c r="C10403" t="s">
        <v>121</v>
      </c>
      <c r="D10403" t="s">
        <v>17029</v>
      </c>
      <c r="E10403" t="s">
        <v>81</v>
      </c>
      <c r="F10403" t="s">
        <v>4885</v>
      </c>
      <c r="G10403">
        <v>0</v>
      </c>
      <c r="H10403">
        <v>0</v>
      </c>
      <c r="I10403">
        <v>0</v>
      </c>
      <c r="J10403">
        <v>0</v>
      </c>
      <c r="K10403">
        <v>0</v>
      </c>
      <c r="L10403">
        <v>0</v>
      </c>
      <c r="M10403">
        <v>23</v>
      </c>
      <c r="N10403">
        <v>0</v>
      </c>
      <c r="O10403">
        <v>0</v>
      </c>
      <c r="P10403">
        <v>0</v>
      </c>
      <c r="Q10403">
        <v>0</v>
      </c>
    </row>
    <row r="10404" spans="1:17" x14ac:dyDescent="0.2">
      <c r="A10404" t="s">
        <v>27427</v>
      </c>
      <c r="B10404" t="s">
        <v>86</v>
      </c>
      <c r="C10404" t="s">
        <v>121</v>
      </c>
      <c r="D10404" t="s">
        <v>17029</v>
      </c>
      <c r="E10404" t="s">
        <v>81</v>
      </c>
      <c r="F10404" t="s">
        <v>4887</v>
      </c>
      <c r="G10404">
        <v>0</v>
      </c>
      <c r="H10404">
        <v>23</v>
      </c>
      <c r="I10404">
        <v>5</v>
      </c>
      <c r="J10404">
        <v>17</v>
      </c>
      <c r="K10404">
        <v>1</v>
      </c>
      <c r="L10404">
        <v>0</v>
      </c>
      <c r="M10404">
        <v>0</v>
      </c>
      <c r="N10404">
        <v>0</v>
      </c>
      <c r="O10404">
        <v>0</v>
      </c>
      <c r="P10404">
        <v>0</v>
      </c>
      <c r="Q10404">
        <v>0</v>
      </c>
    </row>
    <row r="10405" spans="1:17" x14ac:dyDescent="0.2">
      <c r="A10405" t="s">
        <v>27428</v>
      </c>
      <c r="B10405" t="s">
        <v>86</v>
      </c>
      <c r="C10405" t="s">
        <v>121</v>
      </c>
      <c r="D10405" t="s">
        <v>17029</v>
      </c>
      <c r="E10405" t="s">
        <v>81</v>
      </c>
      <c r="F10405" t="s">
        <v>4889</v>
      </c>
      <c r="G10405">
        <v>0</v>
      </c>
      <c r="H10405">
        <v>0</v>
      </c>
      <c r="I10405">
        <v>0</v>
      </c>
      <c r="J10405">
        <v>0</v>
      </c>
      <c r="K10405">
        <v>0</v>
      </c>
      <c r="L10405">
        <v>0</v>
      </c>
      <c r="M10405">
        <v>23</v>
      </c>
      <c r="N10405">
        <v>0</v>
      </c>
      <c r="O10405">
        <v>0</v>
      </c>
      <c r="P10405">
        <v>0</v>
      </c>
      <c r="Q10405">
        <v>0</v>
      </c>
    </row>
    <row r="10406" spans="1:17" x14ac:dyDescent="0.2">
      <c r="A10406" t="s">
        <v>27429</v>
      </c>
      <c r="B10406" t="s">
        <v>86</v>
      </c>
      <c r="C10406" t="s">
        <v>121</v>
      </c>
      <c r="D10406" t="s">
        <v>17029</v>
      </c>
      <c r="E10406" t="s">
        <v>81</v>
      </c>
      <c r="F10406" t="s">
        <v>4871</v>
      </c>
      <c r="G10406">
        <v>0</v>
      </c>
      <c r="H10406">
        <v>0</v>
      </c>
      <c r="I10406">
        <v>0</v>
      </c>
      <c r="J10406">
        <v>0</v>
      </c>
      <c r="K10406">
        <v>0</v>
      </c>
      <c r="L10406">
        <v>0</v>
      </c>
      <c r="M10406">
        <v>0</v>
      </c>
      <c r="N10406">
        <v>23</v>
      </c>
      <c r="O10406">
        <v>23</v>
      </c>
      <c r="P10406">
        <v>0</v>
      </c>
      <c r="Q10406">
        <v>0</v>
      </c>
    </row>
    <row r="10407" spans="1:17" x14ac:dyDescent="0.2">
      <c r="A10407" t="s">
        <v>27430</v>
      </c>
      <c r="B10407" t="s">
        <v>86</v>
      </c>
      <c r="C10407" t="s">
        <v>121</v>
      </c>
      <c r="D10407" t="s">
        <v>17029</v>
      </c>
      <c r="E10407" t="s">
        <v>81</v>
      </c>
      <c r="F10407" t="s">
        <v>4873</v>
      </c>
      <c r="G10407">
        <v>0</v>
      </c>
      <c r="H10407">
        <v>0</v>
      </c>
      <c r="I10407">
        <v>0</v>
      </c>
      <c r="J10407">
        <v>0</v>
      </c>
      <c r="K10407">
        <v>0</v>
      </c>
      <c r="L10407">
        <v>0</v>
      </c>
      <c r="M10407">
        <v>0</v>
      </c>
      <c r="N10407">
        <v>20</v>
      </c>
      <c r="O10407">
        <v>20</v>
      </c>
      <c r="P10407">
        <v>0</v>
      </c>
      <c r="Q10407">
        <v>0</v>
      </c>
    </row>
    <row r="10408" spans="1:17" x14ac:dyDescent="0.2">
      <c r="A10408" t="s">
        <v>27431</v>
      </c>
      <c r="B10408" t="s">
        <v>86</v>
      </c>
      <c r="C10408" t="s">
        <v>121</v>
      </c>
      <c r="D10408" t="s">
        <v>17029</v>
      </c>
      <c r="E10408" t="s">
        <v>81</v>
      </c>
      <c r="F10408" t="s">
        <v>17019</v>
      </c>
      <c r="G10408">
        <v>23</v>
      </c>
      <c r="H10408">
        <v>0</v>
      </c>
      <c r="I10408">
        <v>0</v>
      </c>
      <c r="J10408">
        <v>0</v>
      </c>
      <c r="K10408">
        <v>0</v>
      </c>
      <c r="L10408">
        <v>0</v>
      </c>
      <c r="M10408">
        <v>0</v>
      </c>
      <c r="N10408">
        <v>0</v>
      </c>
      <c r="O10408">
        <v>0</v>
      </c>
      <c r="P10408">
        <v>0</v>
      </c>
      <c r="Q10408">
        <v>0</v>
      </c>
    </row>
    <row r="10409" spans="1:17" x14ac:dyDescent="0.2">
      <c r="A10409" t="s">
        <v>27432</v>
      </c>
      <c r="B10409" t="s">
        <v>86</v>
      </c>
      <c r="C10409" t="s">
        <v>121</v>
      </c>
      <c r="D10409" t="s">
        <v>17021</v>
      </c>
      <c r="E10409" t="s">
        <v>79</v>
      </c>
      <c r="F10409" t="s">
        <v>17022</v>
      </c>
      <c r="G10409">
        <v>0</v>
      </c>
      <c r="H10409">
        <v>0</v>
      </c>
      <c r="I10409">
        <v>0</v>
      </c>
      <c r="J10409">
        <v>0</v>
      </c>
      <c r="K10409">
        <v>0</v>
      </c>
      <c r="L10409">
        <v>0</v>
      </c>
      <c r="M10409">
        <v>0</v>
      </c>
      <c r="N10409">
        <v>12</v>
      </c>
      <c r="O10409">
        <v>8</v>
      </c>
      <c r="P10409">
        <v>4</v>
      </c>
      <c r="Q10409">
        <v>0</v>
      </c>
    </row>
    <row r="10410" spans="1:17" x14ac:dyDescent="0.2">
      <c r="A10410" t="s">
        <v>27433</v>
      </c>
      <c r="B10410" t="s">
        <v>86</v>
      </c>
      <c r="C10410" t="s">
        <v>121</v>
      </c>
      <c r="D10410" t="s">
        <v>17021</v>
      </c>
      <c r="E10410" t="s">
        <v>79</v>
      </c>
      <c r="F10410" t="s">
        <v>17019</v>
      </c>
      <c r="G10410">
        <v>12</v>
      </c>
      <c r="H10410">
        <v>0</v>
      </c>
      <c r="I10410">
        <v>0</v>
      </c>
      <c r="J10410">
        <v>0</v>
      </c>
      <c r="K10410">
        <v>0</v>
      </c>
      <c r="L10410">
        <v>0</v>
      </c>
      <c r="M10410">
        <v>0</v>
      </c>
      <c r="N10410">
        <v>0</v>
      </c>
      <c r="O10410">
        <v>0</v>
      </c>
      <c r="P10410">
        <v>0</v>
      </c>
      <c r="Q10410">
        <v>0</v>
      </c>
    </row>
    <row r="10411" spans="1:17" x14ac:dyDescent="0.2">
      <c r="A10411" t="s">
        <v>27434</v>
      </c>
      <c r="B10411" t="s">
        <v>86</v>
      </c>
      <c r="C10411" t="s">
        <v>121</v>
      </c>
      <c r="D10411" t="s">
        <v>17021</v>
      </c>
      <c r="E10411" t="s">
        <v>81</v>
      </c>
      <c r="F10411" t="s">
        <v>17022</v>
      </c>
      <c r="G10411">
        <v>0</v>
      </c>
      <c r="H10411">
        <v>0</v>
      </c>
      <c r="I10411">
        <v>0</v>
      </c>
      <c r="J10411">
        <v>0</v>
      </c>
      <c r="K10411">
        <v>0</v>
      </c>
      <c r="L10411">
        <v>0</v>
      </c>
      <c r="M10411">
        <v>0</v>
      </c>
      <c r="N10411">
        <v>6</v>
      </c>
      <c r="O10411">
        <v>4</v>
      </c>
      <c r="P10411">
        <v>2</v>
      </c>
      <c r="Q10411">
        <v>0</v>
      </c>
    </row>
    <row r="10412" spans="1:17" x14ac:dyDescent="0.2">
      <c r="A10412" t="s">
        <v>27435</v>
      </c>
      <c r="B10412" t="s">
        <v>86</v>
      </c>
      <c r="C10412" t="s">
        <v>121</v>
      </c>
      <c r="D10412" t="s">
        <v>17021</v>
      </c>
      <c r="E10412" t="s">
        <v>81</v>
      </c>
      <c r="F10412" t="s">
        <v>17019</v>
      </c>
      <c r="G10412">
        <v>6</v>
      </c>
      <c r="H10412">
        <v>0</v>
      </c>
      <c r="I10412">
        <v>0</v>
      </c>
      <c r="J10412">
        <v>0</v>
      </c>
      <c r="K10412">
        <v>0</v>
      </c>
      <c r="L10412">
        <v>0</v>
      </c>
      <c r="M10412">
        <v>0</v>
      </c>
      <c r="N10412">
        <v>0</v>
      </c>
      <c r="O10412">
        <v>0</v>
      </c>
      <c r="P10412">
        <v>0</v>
      </c>
      <c r="Q10412">
        <v>0</v>
      </c>
    </row>
    <row r="10413" spans="1:17" x14ac:dyDescent="0.2">
      <c r="A10413" t="s">
        <v>27436</v>
      </c>
      <c r="B10413" t="s">
        <v>86</v>
      </c>
      <c r="C10413" t="s">
        <v>121</v>
      </c>
      <c r="D10413" t="s">
        <v>17025</v>
      </c>
      <c r="E10413" t="s">
        <v>81</v>
      </c>
      <c r="F10413" t="s">
        <v>17019</v>
      </c>
      <c r="G10413">
        <v>2</v>
      </c>
      <c r="H10413">
        <v>0</v>
      </c>
      <c r="I10413">
        <v>0</v>
      </c>
      <c r="J10413">
        <v>0</v>
      </c>
      <c r="K10413">
        <v>0</v>
      </c>
      <c r="L10413">
        <v>0</v>
      </c>
      <c r="M10413">
        <v>0</v>
      </c>
      <c r="N10413">
        <v>0</v>
      </c>
      <c r="O10413">
        <v>0</v>
      </c>
      <c r="P10413">
        <v>0</v>
      </c>
      <c r="Q10413">
        <v>0</v>
      </c>
    </row>
    <row r="10414" spans="1:17" x14ac:dyDescent="0.2">
      <c r="A10414" t="s">
        <v>27437</v>
      </c>
      <c r="B10414" t="s">
        <v>86</v>
      </c>
      <c r="C10414" t="s">
        <v>122</v>
      </c>
      <c r="D10414" t="s">
        <v>17029</v>
      </c>
      <c r="E10414" t="s">
        <v>79</v>
      </c>
      <c r="F10414" t="s">
        <v>4875</v>
      </c>
      <c r="G10414">
        <v>0</v>
      </c>
      <c r="H10414">
        <v>27</v>
      </c>
      <c r="I10414">
        <v>6</v>
      </c>
      <c r="J10414">
        <v>21</v>
      </c>
      <c r="K10414">
        <v>0</v>
      </c>
      <c r="L10414">
        <v>0</v>
      </c>
      <c r="M10414">
        <v>0</v>
      </c>
      <c r="N10414">
        <v>0</v>
      </c>
      <c r="O10414">
        <v>0</v>
      </c>
      <c r="P10414">
        <v>0</v>
      </c>
      <c r="Q10414">
        <v>0</v>
      </c>
    </row>
    <row r="10415" spans="1:17" x14ac:dyDescent="0.2">
      <c r="A10415" t="s">
        <v>27438</v>
      </c>
      <c r="B10415" t="s">
        <v>86</v>
      </c>
      <c r="C10415" t="s">
        <v>122</v>
      </c>
      <c r="D10415" t="s">
        <v>17029</v>
      </c>
      <c r="E10415" t="s">
        <v>79</v>
      </c>
      <c r="F10415" t="s">
        <v>4877</v>
      </c>
      <c r="G10415">
        <v>0</v>
      </c>
      <c r="H10415">
        <v>27</v>
      </c>
      <c r="I10415">
        <v>6</v>
      </c>
      <c r="J10415">
        <v>21</v>
      </c>
      <c r="K10415">
        <v>0</v>
      </c>
      <c r="L10415">
        <v>0</v>
      </c>
      <c r="M10415">
        <v>0</v>
      </c>
      <c r="N10415">
        <v>0</v>
      </c>
      <c r="O10415">
        <v>0</v>
      </c>
      <c r="P10415">
        <v>0</v>
      </c>
      <c r="Q10415">
        <v>0</v>
      </c>
    </row>
    <row r="10416" spans="1:17" x14ac:dyDescent="0.2">
      <c r="A10416" t="s">
        <v>27439</v>
      </c>
      <c r="B10416" t="s">
        <v>86</v>
      </c>
      <c r="C10416" t="s">
        <v>122</v>
      </c>
      <c r="D10416" t="s">
        <v>17029</v>
      </c>
      <c r="E10416" t="s">
        <v>79</v>
      </c>
      <c r="F10416" t="s">
        <v>4879</v>
      </c>
      <c r="G10416">
        <v>0</v>
      </c>
      <c r="H10416">
        <v>0</v>
      </c>
      <c r="I10416">
        <v>0</v>
      </c>
      <c r="J10416">
        <v>0</v>
      </c>
      <c r="K10416">
        <v>0</v>
      </c>
      <c r="L10416">
        <v>0</v>
      </c>
      <c r="M10416">
        <v>27</v>
      </c>
      <c r="N10416">
        <v>0</v>
      </c>
      <c r="O10416">
        <v>0</v>
      </c>
      <c r="P10416">
        <v>0</v>
      </c>
      <c r="Q10416">
        <v>0</v>
      </c>
    </row>
    <row r="10417" spans="1:17" x14ac:dyDescent="0.2">
      <c r="A10417" t="s">
        <v>27440</v>
      </c>
      <c r="B10417" t="s">
        <v>86</v>
      </c>
      <c r="C10417" t="s">
        <v>122</v>
      </c>
      <c r="D10417" t="s">
        <v>17029</v>
      </c>
      <c r="E10417" t="s">
        <v>79</v>
      </c>
      <c r="F10417" t="s">
        <v>4881</v>
      </c>
      <c r="G10417">
        <v>0</v>
      </c>
      <c r="H10417">
        <v>27</v>
      </c>
      <c r="I10417">
        <v>6</v>
      </c>
      <c r="J10417">
        <v>21</v>
      </c>
      <c r="K10417">
        <v>0</v>
      </c>
      <c r="L10417">
        <v>0</v>
      </c>
      <c r="M10417">
        <v>0</v>
      </c>
      <c r="N10417">
        <v>0</v>
      </c>
      <c r="O10417">
        <v>0</v>
      </c>
      <c r="P10417">
        <v>0</v>
      </c>
      <c r="Q10417">
        <v>0</v>
      </c>
    </row>
    <row r="10418" spans="1:17" x14ac:dyDescent="0.2">
      <c r="A10418" t="s">
        <v>27441</v>
      </c>
      <c r="B10418" t="s">
        <v>86</v>
      </c>
      <c r="C10418" t="s">
        <v>122</v>
      </c>
      <c r="D10418" t="s">
        <v>17029</v>
      </c>
      <c r="E10418" t="s">
        <v>79</v>
      </c>
      <c r="F10418" t="s">
        <v>4883</v>
      </c>
      <c r="G10418">
        <v>0</v>
      </c>
      <c r="H10418">
        <v>27</v>
      </c>
      <c r="I10418">
        <v>6</v>
      </c>
      <c r="J10418">
        <v>21</v>
      </c>
      <c r="K10418">
        <v>0</v>
      </c>
      <c r="L10418">
        <v>0</v>
      </c>
      <c r="M10418">
        <v>0</v>
      </c>
      <c r="N10418">
        <v>0</v>
      </c>
      <c r="O10418">
        <v>0</v>
      </c>
      <c r="P10418">
        <v>0</v>
      </c>
      <c r="Q10418">
        <v>0</v>
      </c>
    </row>
    <row r="10419" spans="1:17" x14ac:dyDescent="0.2">
      <c r="A10419" t="s">
        <v>27442</v>
      </c>
      <c r="B10419" t="s">
        <v>86</v>
      </c>
      <c r="C10419" t="s">
        <v>122</v>
      </c>
      <c r="D10419" t="s">
        <v>17029</v>
      </c>
      <c r="E10419" t="s">
        <v>79</v>
      </c>
      <c r="F10419" t="s">
        <v>4885</v>
      </c>
      <c r="G10419">
        <v>0</v>
      </c>
      <c r="H10419">
        <v>0</v>
      </c>
      <c r="I10419">
        <v>0</v>
      </c>
      <c r="J10419">
        <v>0</v>
      </c>
      <c r="K10419">
        <v>0</v>
      </c>
      <c r="L10419">
        <v>0</v>
      </c>
      <c r="M10419">
        <v>27</v>
      </c>
      <c r="N10419">
        <v>0</v>
      </c>
      <c r="O10419">
        <v>0</v>
      </c>
      <c r="P10419">
        <v>0</v>
      </c>
      <c r="Q10419">
        <v>0</v>
      </c>
    </row>
    <row r="10420" spans="1:17" x14ac:dyDescent="0.2">
      <c r="A10420" t="s">
        <v>27443</v>
      </c>
      <c r="B10420" t="s">
        <v>86</v>
      </c>
      <c r="C10420" t="s">
        <v>122</v>
      </c>
      <c r="D10420" t="s">
        <v>17029</v>
      </c>
      <c r="E10420" t="s">
        <v>79</v>
      </c>
      <c r="F10420" t="s">
        <v>4887</v>
      </c>
      <c r="G10420">
        <v>0</v>
      </c>
      <c r="H10420">
        <v>27</v>
      </c>
      <c r="I10420">
        <v>6</v>
      </c>
      <c r="J10420">
        <v>21</v>
      </c>
      <c r="K10420">
        <v>0</v>
      </c>
      <c r="L10420">
        <v>0</v>
      </c>
      <c r="M10420">
        <v>0</v>
      </c>
      <c r="N10420">
        <v>0</v>
      </c>
      <c r="O10420">
        <v>0</v>
      </c>
      <c r="P10420">
        <v>0</v>
      </c>
      <c r="Q10420">
        <v>0</v>
      </c>
    </row>
    <row r="10421" spans="1:17" x14ac:dyDescent="0.2">
      <c r="A10421" t="s">
        <v>27444</v>
      </c>
      <c r="B10421" t="s">
        <v>86</v>
      </c>
      <c r="C10421" t="s">
        <v>122</v>
      </c>
      <c r="D10421" t="s">
        <v>17029</v>
      </c>
      <c r="E10421" t="s">
        <v>79</v>
      </c>
      <c r="F10421" t="s">
        <v>4889</v>
      </c>
      <c r="G10421">
        <v>0</v>
      </c>
      <c r="H10421">
        <v>0</v>
      </c>
      <c r="I10421">
        <v>0</v>
      </c>
      <c r="J10421">
        <v>0</v>
      </c>
      <c r="K10421">
        <v>0</v>
      </c>
      <c r="L10421">
        <v>0</v>
      </c>
      <c r="M10421">
        <v>27</v>
      </c>
      <c r="N10421">
        <v>0</v>
      </c>
      <c r="O10421">
        <v>0</v>
      </c>
      <c r="P10421">
        <v>0</v>
      </c>
      <c r="Q10421">
        <v>0</v>
      </c>
    </row>
    <row r="10422" spans="1:17" x14ac:dyDescent="0.2">
      <c r="A10422" t="s">
        <v>27445</v>
      </c>
      <c r="B10422" t="s">
        <v>86</v>
      </c>
      <c r="C10422" t="s">
        <v>122</v>
      </c>
      <c r="D10422" t="s">
        <v>17029</v>
      </c>
      <c r="E10422" t="s">
        <v>79</v>
      </c>
      <c r="F10422" t="s">
        <v>4871</v>
      </c>
      <c r="G10422">
        <v>0</v>
      </c>
      <c r="H10422">
        <v>0</v>
      </c>
      <c r="I10422">
        <v>0</v>
      </c>
      <c r="J10422">
        <v>0</v>
      </c>
      <c r="K10422">
        <v>0</v>
      </c>
      <c r="L10422">
        <v>0</v>
      </c>
      <c r="M10422">
        <v>0</v>
      </c>
      <c r="N10422">
        <v>26</v>
      </c>
      <c r="O10422">
        <v>26</v>
      </c>
      <c r="P10422">
        <v>0</v>
      </c>
      <c r="Q10422">
        <v>0</v>
      </c>
    </row>
    <row r="10423" spans="1:17" x14ac:dyDescent="0.2">
      <c r="A10423" t="s">
        <v>27446</v>
      </c>
      <c r="B10423" t="s">
        <v>86</v>
      </c>
      <c r="C10423" t="s">
        <v>122</v>
      </c>
      <c r="D10423" t="s">
        <v>17029</v>
      </c>
      <c r="E10423" t="s">
        <v>79</v>
      </c>
      <c r="F10423" t="s">
        <v>4873</v>
      </c>
      <c r="G10423">
        <v>0</v>
      </c>
      <c r="H10423">
        <v>0</v>
      </c>
      <c r="I10423">
        <v>0</v>
      </c>
      <c r="J10423">
        <v>0</v>
      </c>
      <c r="K10423">
        <v>0</v>
      </c>
      <c r="L10423">
        <v>0</v>
      </c>
      <c r="M10423">
        <v>0</v>
      </c>
      <c r="N10423">
        <v>24</v>
      </c>
      <c r="O10423">
        <v>24</v>
      </c>
      <c r="P10423">
        <v>0</v>
      </c>
      <c r="Q10423">
        <v>0</v>
      </c>
    </row>
    <row r="10424" spans="1:17" x14ac:dyDescent="0.2">
      <c r="A10424" t="s">
        <v>27447</v>
      </c>
      <c r="B10424" t="s">
        <v>86</v>
      </c>
      <c r="C10424" t="s">
        <v>122</v>
      </c>
      <c r="D10424" t="s">
        <v>17029</v>
      </c>
      <c r="E10424" t="s">
        <v>79</v>
      </c>
      <c r="F10424" t="s">
        <v>17019</v>
      </c>
      <c r="G10424">
        <v>27</v>
      </c>
      <c r="H10424">
        <v>0</v>
      </c>
      <c r="I10424">
        <v>0</v>
      </c>
      <c r="J10424">
        <v>0</v>
      </c>
      <c r="K10424">
        <v>0</v>
      </c>
      <c r="L10424">
        <v>0</v>
      </c>
      <c r="M10424">
        <v>0</v>
      </c>
      <c r="N10424">
        <v>0</v>
      </c>
      <c r="O10424">
        <v>0</v>
      </c>
      <c r="P10424">
        <v>0</v>
      </c>
      <c r="Q10424">
        <v>0</v>
      </c>
    </row>
    <row r="10425" spans="1:17" x14ac:dyDescent="0.2">
      <c r="A10425" t="s">
        <v>27448</v>
      </c>
      <c r="B10425" t="s">
        <v>86</v>
      </c>
      <c r="C10425" t="s">
        <v>122</v>
      </c>
      <c r="D10425" t="s">
        <v>17029</v>
      </c>
      <c r="E10425" t="s">
        <v>81</v>
      </c>
      <c r="F10425" t="s">
        <v>4875</v>
      </c>
      <c r="G10425">
        <v>0</v>
      </c>
      <c r="H10425">
        <v>29</v>
      </c>
      <c r="I10425">
        <v>5</v>
      </c>
      <c r="J10425">
        <v>23</v>
      </c>
      <c r="K10425">
        <v>1</v>
      </c>
      <c r="L10425">
        <v>0</v>
      </c>
      <c r="M10425">
        <v>0</v>
      </c>
      <c r="N10425">
        <v>0</v>
      </c>
      <c r="O10425">
        <v>0</v>
      </c>
      <c r="P10425">
        <v>0</v>
      </c>
      <c r="Q10425">
        <v>0</v>
      </c>
    </row>
    <row r="10426" spans="1:17" x14ac:dyDescent="0.2">
      <c r="A10426" t="s">
        <v>27449</v>
      </c>
      <c r="B10426" t="s">
        <v>86</v>
      </c>
      <c r="C10426" t="s">
        <v>122</v>
      </c>
      <c r="D10426" t="s">
        <v>17029</v>
      </c>
      <c r="E10426" t="s">
        <v>81</v>
      </c>
      <c r="F10426" t="s">
        <v>4877</v>
      </c>
      <c r="G10426">
        <v>0</v>
      </c>
      <c r="H10426">
        <v>29</v>
      </c>
      <c r="I10426">
        <v>3</v>
      </c>
      <c r="J10426">
        <v>23</v>
      </c>
      <c r="K10426">
        <v>2</v>
      </c>
      <c r="L10426">
        <v>1</v>
      </c>
      <c r="M10426">
        <v>0</v>
      </c>
      <c r="N10426">
        <v>0</v>
      </c>
      <c r="O10426">
        <v>0</v>
      </c>
      <c r="P10426">
        <v>0</v>
      </c>
      <c r="Q10426">
        <v>0</v>
      </c>
    </row>
    <row r="10427" spans="1:17" x14ac:dyDescent="0.2">
      <c r="A10427" t="s">
        <v>27450</v>
      </c>
      <c r="B10427" t="s">
        <v>86</v>
      </c>
      <c r="C10427" t="s">
        <v>122</v>
      </c>
      <c r="D10427" t="s">
        <v>17029</v>
      </c>
      <c r="E10427" t="s">
        <v>81</v>
      </c>
      <c r="F10427" t="s">
        <v>4879</v>
      </c>
      <c r="G10427">
        <v>0</v>
      </c>
      <c r="H10427">
        <v>0</v>
      </c>
      <c r="I10427">
        <v>0</v>
      </c>
      <c r="J10427">
        <v>0</v>
      </c>
      <c r="K10427">
        <v>0</v>
      </c>
      <c r="L10427">
        <v>0</v>
      </c>
      <c r="M10427">
        <v>29</v>
      </c>
      <c r="N10427">
        <v>0</v>
      </c>
      <c r="O10427">
        <v>0</v>
      </c>
      <c r="P10427">
        <v>0</v>
      </c>
      <c r="Q10427">
        <v>0</v>
      </c>
    </row>
    <row r="10428" spans="1:17" x14ac:dyDescent="0.2">
      <c r="A10428" t="s">
        <v>27451</v>
      </c>
      <c r="B10428" t="s">
        <v>86</v>
      </c>
      <c r="C10428" t="s">
        <v>122</v>
      </c>
      <c r="D10428" t="s">
        <v>17029</v>
      </c>
      <c r="E10428" t="s">
        <v>81</v>
      </c>
      <c r="F10428" t="s">
        <v>4881</v>
      </c>
      <c r="G10428">
        <v>0</v>
      </c>
      <c r="H10428">
        <v>29</v>
      </c>
      <c r="I10428">
        <v>3</v>
      </c>
      <c r="J10428">
        <v>23</v>
      </c>
      <c r="K10428">
        <v>2</v>
      </c>
      <c r="L10428">
        <v>1</v>
      </c>
      <c r="M10428">
        <v>0</v>
      </c>
      <c r="N10428">
        <v>0</v>
      </c>
      <c r="O10428">
        <v>0</v>
      </c>
      <c r="P10428">
        <v>0</v>
      </c>
      <c r="Q10428">
        <v>0</v>
      </c>
    </row>
    <row r="10429" spans="1:17" x14ac:dyDescent="0.2">
      <c r="A10429" t="s">
        <v>27452</v>
      </c>
      <c r="B10429" t="s">
        <v>86</v>
      </c>
      <c r="C10429" t="s">
        <v>122</v>
      </c>
      <c r="D10429" t="s">
        <v>17029</v>
      </c>
      <c r="E10429" t="s">
        <v>81</v>
      </c>
      <c r="F10429" t="s">
        <v>4883</v>
      </c>
      <c r="G10429">
        <v>0</v>
      </c>
      <c r="H10429">
        <v>29</v>
      </c>
      <c r="I10429">
        <v>6</v>
      </c>
      <c r="J10429">
        <v>20</v>
      </c>
      <c r="K10429">
        <v>2</v>
      </c>
      <c r="L10429">
        <v>1</v>
      </c>
      <c r="M10429">
        <v>0</v>
      </c>
      <c r="N10429">
        <v>0</v>
      </c>
      <c r="O10429">
        <v>0</v>
      </c>
      <c r="P10429">
        <v>0</v>
      </c>
      <c r="Q10429">
        <v>0</v>
      </c>
    </row>
    <row r="10430" spans="1:17" x14ac:dyDescent="0.2">
      <c r="A10430" t="s">
        <v>27453</v>
      </c>
      <c r="B10430" t="s">
        <v>86</v>
      </c>
      <c r="C10430" t="s">
        <v>122</v>
      </c>
      <c r="D10430" t="s">
        <v>17029</v>
      </c>
      <c r="E10430" t="s">
        <v>81</v>
      </c>
      <c r="F10430" t="s">
        <v>4885</v>
      </c>
      <c r="G10430">
        <v>0</v>
      </c>
      <c r="H10430">
        <v>0</v>
      </c>
      <c r="I10430">
        <v>0</v>
      </c>
      <c r="J10430">
        <v>0</v>
      </c>
      <c r="K10430">
        <v>0</v>
      </c>
      <c r="L10430">
        <v>0</v>
      </c>
      <c r="M10430">
        <v>29</v>
      </c>
      <c r="N10430">
        <v>0</v>
      </c>
      <c r="O10430">
        <v>0</v>
      </c>
      <c r="P10430">
        <v>0</v>
      </c>
      <c r="Q10430">
        <v>0</v>
      </c>
    </row>
    <row r="10431" spans="1:17" x14ac:dyDescent="0.2">
      <c r="A10431" t="s">
        <v>27454</v>
      </c>
      <c r="B10431" t="s">
        <v>86</v>
      </c>
      <c r="C10431" t="s">
        <v>122</v>
      </c>
      <c r="D10431" t="s">
        <v>17029</v>
      </c>
      <c r="E10431" t="s">
        <v>81</v>
      </c>
      <c r="F10431" t="s">
        <v>4887</v>
      </c>
      <c r="G10431">
        <v>0</v>
      </c>
      <c r="H10431">
        <v>29</v>
      </c>
      <c r="I10431">
        <v>3</v>
      </c>
      <c r="J10431">
        <v>25</v>
      </c>
      <c r="K10431">
        <v>1</v>
      </c>
      <c r="L10431">
        <v>0</v>
      </c>
      <c r="M10431">
        <v>0</v>
      </c>
      <c r="N10431">
        <v>0</v>
      </c>
      <c r="O10431">
        <v>0</v>
      </c>
      <c r="P10431">
        <v>0</v>
      </c>
      <c r="Q10431">
        <v>0</v>
      </c>
    </row>
    <row r="10432" spans="1:17" x14ac:dyDescent="0.2">
      <c r="A10432" t="s">
        <v>27455</v>
      </c>
      <c r="B10432" t="s">
        <v>86</v>
      </c>
      <c r="C10432" t="s">
        <v>122</v>
      </c>
      <c r="D10432" t="s">
        <v>17029</v>
      </c>
      <c r="E10432" t="s">
        <v>81</v>
      </c>
      <c r="F10432" t="s">
        <v>4889</v>
      </c>
      <c r="G10432">
        <v>0</v>
      </c>
      <c r="H10432">
        <v>0</v>
      </c>
      <c r="I10432">
        <v>0</v>
      </c>
      <c r="J10432">
        <v>0</v>
      </c>
      <c r="K10432">
        <v>0</v>
      </c>
      <c r="L10432">
        <v>0</v>
      </c>
      <c r="M10432">
        <v>29</v>
      </c>
      <c r="N10432">
        <v>0</v>
      </c>
      <c r="O10432">
        <v>0</v>
      </c>
      <c r="P10432">
        <v>0</v>
      </c>
      <c r="Q10432">
        <v>0</v>
      </c>
    </row>
    <row r="10433" spans="1:17" x14ac:dyDescent="0.2">
      <c r="A10433" t="s">
        <v>27456</v>
      </c>
      <c r="B10433" t="s">
        <v>86</v>
      </c>
      <c r="C10433" t="s">
        <v>122</v>
      </c>
      <c r="D10433" t="s">
        <v>17029</v>
      </c>
      <c r="E10433" t="s">
        <v>81</v>
      </c>
      <c r="F10433" t="s">
        <v>4871</v>
      </c>
      <c r="G10433">
        <v>0</v>
      </c>
      <c r="H10433">
        <v>0</v>
      </c>
      <c r="I10433">
        <v>0</v>
      </c>
      <c r="J10433">
        <v>0</v>
      </c>
      <c r="K10433">
        <v>0</v>
      </c>
      <c r="L10433">
        <v>0</v>
      </c>
      <c r="M10433">
        <v>0</v>
      </c>
      <c r="N10433">
        <v>29</v>
      </c>
      <c r="O10433">
        <v>27</v>
      </c>
      <c r="P10433">
        <v>1</v>
      </c>
      <c r="Q10433">
        <v>1</v>
      </c>
    </row>
    <row r="10434" spans="1:17" x14ac:dyDescent="0.2">
      <c r="A10434" t="s">
        <v>27457</v>
      </c>
      <c r="B10434" t="s">
        <v>86</v>
      </c>
      <c r="C10434" t="s">
        <v>122</v>
      </c>
      <c r="D10434" t="s">
        <v>17029</v>
      </c>
      <c r="E10434" t="s">
        <v>81</v>
      </c>
      <c r="F10434" t="s">
        <v>4873</v>
      </c>
      <c r="G10434">
        <v>0</v>
      </c>
      <c r="H10434">
        <v>0</v>
      </c>
      <c r="I10434">
        <v>0</v>
      </c>
      <c r="J10434">
        <v>0</v>
      </c>
      <c r="K10434">
        <v>0</v>
      </c>
      <c r="L10434">
        <v>0</v>
      </c>
      <c r="M10434">
        <v>0</v>
      </c>
      <c r="N10434">
        <v>25</v>
      </c>
      <c r="O10434">
        <v>23</v>
      </c>
      <c r="P10434">
        <v>1</v>
      </c>
      <c r="Q10434">
        <v>1</v>
      </c>
    </row>
    <row r="10435" spans="1:17" x14ac:dyDescent="0.2">
      <c r="A10435" t="s">
        <v>27458</v>
      </c>
      <c r="B10435" t="s">
        <v>86</v>
      </c>
      <c r="C10435" t="s">
        <v>122</v>
      </c>
      <c r="D10435" t="s">
        <v>17029</v>
      </c>
      <c r="E10435" t="s">
        <v>81</v>
      </c>
      <c r="F10435" t="s">
        <v>17019</v>
      </c>
      <c r="G10435">
        <v>29</v>
      </c>
      <c r="H10435">
        <v>0</v>
      </c>
      <c r="I10435">
        <v>0</v>
      </c>
      <c r="J10435">
        <v>0</v>
      </c>
      <c r="K10435">
        <v>0</v>
      </c>
      <c r="L10435">
        <v>0</v>
      </c>
      <c r="M10435">
        <v>0</v>
      </c>
      <c r="N10435">
        <v>0</v>
      </c>
      <c r="O10435">
        <v>0</v>
      </c>
      <c r="P10435">
        <v>0</v>
      </c>
      <c r="Q10435">
        <v>0</v>
      </c>
    </row>
    <row r="10436" spans="1:17" x14ac:dyDescent="0.2">
      <c r="A10436" t="s">
        <v>27459</v>
      </c>
      <c r="B10436" t="s">
        <v>86</v>
      </c>
      <c r="C10436" t="s">
        <v>122</v>
      </c>
      <c r="D10436" t="s">
        <v>17021</v>
      </c>
      <c r="E10436" t="s">
        <v>79</v>
      </c>
      <c r="F10436" t="s">
        <v>17022</v>
      </c>
      <c r="G10436">
        <v>0</v>
      </c>
      <c r="H10436">
        <v>0</v>
      </c>
      <c r="I10436">
        <v>0</v>
      </c>
      <c r="J10436">
        <v>0</v>
      </c>
      <c r="K10436">
        <v>0</v>
      </c>
      <c r="L10436">
        <v>0</v>
      </c>
      <c r="M10436">
        <v>0</v>
      </c>
      <c r="N10436">
        <v>5</v>
      </c>
      <c r="O10436">
        <v>5</v>
      </c>
      <c r="P10436">
        <v>0</v>
      </c>
      <c r="Q10436">
        <v>0</v>
      </c>
    </row>
    <row r="10437" spans="1:17" x14ac:dyDescent="0.2">
      <c r="A10437" t="s">
        <v>27460</v>
      </c>
      <c r="B10437" t="s">
        <v>86</v>
      </c>
      <c r="C10437" t="s">
        <v>122</v>
      </c>
      <c r="D10437" t="s">
        <v>17021</v>
      </c>
      <c r="E10437" t="s">
        <v>79</v>
      </c>
      <c r="F10437" t="s">
        <v>17019</v>
      </c>
      <c r="G10437">
        <v>5</v>
      </c>
      <c r="H10437">
        <v>0</v>
      </c>
      <c r="I10437">
        <v>0</v>
      </c>
      <c r="J10437">
        <v>0</v>
      </c>
      <c r="K10437">
        <v>0</v>
      </c>
      <c r="L10437">
        <v>0</v>
      </c>
      <c r="M10437">
        <v>0</v>
      </c>
      <c r="N10437">
        <v>0</v>
      </c>
      <c r="O10437">
        <v>0</v>
      </c>
      <c r="P10437">
        <v>0</v>
      </c>
      <c r="Q10437">
        <v>0</v>
      </c>
    </row>
    <row r="10438" spans="1:17" x14ac:dyDescent="0.2">
      <c r="A10438" t="s">
        <v>27461</v>
      </c>
      <c r="B10438" t="s">
        <v>86</v>
      </c>
      <c r="C10438" t="s">
        <v>122</v>
      </c>
      <c r="D10438" t="s">
        <v>17021</v>
      </c>
      <c r="E10438" t="s">
        <v>81</v>
      </c>
      <c r="F10438" t="s">
        <v>17022</v>
      </c>
      <c r="G10438">
        <v>0</v>
      </c>
      <c r="H10438">
        <v>0</v>
      </c>
      <c r="I10438">
        <v>0</v>
      </c>
      <c r="J10438">
        <v>0</v>
      </c>
      <c r="K10438">
        <v>0</v>
      </c>
      <c r="L10438">
        <v>0</v>
      </c>
      <c r="M10438">
        <v>0</v>
      </c>
      <c r="N10438">
        <v>6</v>
      </c>
      <c r="O10438">
        <v>4</v>
      </c>
      <c r="P10438">
        <v>2</v>
      </c>
      <c r="Q10438">
        <v>0</v>
      </c>
    </row>
    <row r="10439" spans="1:17" x14ac:dyDescent="0.2">
      <c r="A10439" t="s">
        <v>27462</v>
      </c>
      <c r="B10439" t="s">
        <v>86</v>
      </c>
      <c r="C10439" t="s">
        <v>122</v>
      </c>
      <c r="D10439" t="s">
        <v>17021</v>
      </c>
      <c r="E10439" t="s">
        <v>81</v>
      </c>
      <c r="F10439" t="s">
        <v>17019</v>
      </c>
      <c r="G10439">
        <v>6</v>
      </c>
      <c r="H10439">
        <v>0</v>
      </c>
      <c r="I10439">
        <v>0</v>
      </c>
      <c r="J10439">
        <v>0</v>
      </c>
      <c r="K10439">
        <v>0</v>
      </c>
      <c r="L10439">
        <v>0</v>
      </c>
      <c r="M10439">
        <v>0</v>
      </c>
      <c r="N10439">
        <v>0</v>
      </c>
      <c r="O10439">
        <v>0</v>
      </c>
      <c r="P10439">
        <v>0</v>
      </c>
      <c r="Q10439">
        <v>0</v>
      </c>
    </row>
    <row r="10440" spans="1:17" x14ac:dyDescent="0.2">
      <c r="A10440" t="s">
        <v>27463</v>
      </c>
      <c r="B10440" t="s">
        <v>86</v>
      </c>
      <c r="C10440" t="s">
        <v>122</v>
      </c>
      <c r="D10440" t="s">
        <v>17025</v>
      </c>
      <c r="E10440" t="s">
        <v>79</v>
      </c>
      <c r="F10440" t="s">
        <v>17019</v>
      </c>
      <c r="G10440">
        <v>3</v>
      </c>
      <c r="H10440">
        <v>0</v>
      </c>
      <c r="I10440">
        <v>0</v>
      </c>
      <c r="J10440">
        <v>0</v>
      </c>
      <c r="K10440">
        <v>0</v>
      </c>
      <c r="L10440">
        <v>0</v>
      </c>
      <c r="M10440">
        <v>0</v>
      </c>
      <c r="N10440">
        <v>0</v>
      </c>
      <c r="O10440">
        <v>0</v>
      </c>
      <c r="P10440">
        <v>0</v>
      </c>
      <c r="Q10440">
        <v>0</v>
      </c>
    </row>
    <row r="10441" spans="1:17" x14ac:dyDescent="0.2">
      <c r="A10441" t="s">
        <v>27464</v>
      </c>
      <c r="B10441" t="s">
        <v>86</v>
      </c>
      <c r="C10441" t="s">
        <v>122</v>
      </c>
      <c r="D10441" t="s">
        <v>17025</v>
      </c>
      <c r="E10441" t="s">
        <v>81</v>
      </c>
      <c r="F10441" t="s">
        <v>17019</v>
      </c>
      <c r="G10441">
        <v>4</v>
      </c>
      <c r="H10441">
        <v>0</v>
      </c>
      <c r="I10441">
        <v>0</v>
      </c>
      <c r="J10441">
        <v>0</v>
      </c>
      <c r="K10441">
        <v>0</v>
      </c>
      <c r="L10441">
        <v>0</v>
      </c>
      <c r="M10441">
        <v>0</v>
      </c>
      <c r="N10441">
        <v>0</v>
      </c>
      <c r="O10441">
        <v>0</v>
      </c>
      <c r="P10441">
        <v>0</v>
      </c>
      <c r="Q10441">
        <v>0</v>
      </c>
    </row>
    <row r="10442" spans="1:17" x14ac:dyDescent="0.2">
      <c r="A10442" t="s">
        <v>27465</v>
      </c>
      <c r="B10442" t="s">
        <v>86</v>
      </c>
      <c r="C10442" t="s">
        <v>123</v>
      </c>
      <c r="D10442" t="s">
        <v>17029</v>
      </c>
      <c r="E10442" t="s">
        <v>79</v>
      </c>
      <c r="F10442" t="s">
        <v>4875</v>
      </c>
      <c r="G10442">
        <v>0</v>
      </c>
      <c r="H10442">
        <v>9</v>
      </c>
      <c r="I10442">
        <v>0</v>
      </c>
      <c r="J10442">
        <v>9</v>
      </c>
      <c r="K10442">
        <v>0</v>
      </c>
      <c r="L10442">
        <v>0</v>
      </c>
      <c r="M10442">
        <v>0</v>
      </c>
      <c r="N10442">
        <v>0</v>
      </c>
      <c r="O10442">
        <v>0</v>
      </c>
      <c r="P10442">
        <v>0</v>
      </c>
      <c r="Q10442">
        <v>0</v>
      </c>
    </row>
    <row r="10443" spans="1:17" x14ac:dyDescent="0.2">
      <c r="A10443" t="s">
        <v>27466</v>
      </c>
      <c r="B10443" t="s">
        <v>86</v>
      </c>
      <c r="C10443" t="s">
        <v>123</v>
      </c>
      <c r="D10443" t="s">
        <v>17029</v>
      </c>
      <c r="E10443" t="s">
        <v>79</v>
      </c>
      <c r="F10443" t="s">
        <v>4877</v>
      </c>
      <c r="G10443">
        <v>0</v>
      </c>
      <c r="H10443">
        <v>9</v>
      </c>
      <c r="I10443">
        <v>0</v>
      </c>
      <c r="J10443">
        <v>9</v>
      </c>
      <c r="K10443">
        <v>0</v>
      </c>
      <c r="L10443">
        <v>0</v>
      </c>
      <c r="M10443">
        <v>0</v>
      </c>
      <c r="N10443">
        <v>0</v>
      </c>
      <c r="O10443">
        <v>0</v>
      </c>
      <c r="P10443">
        <v>0</v>
      </c>
      <c r="Q10443">
        <v>0</v>
      </c>
    </row>
    <row r="10444" spans="1:17" x14ac:dyDescent="0.2">
      <c r="A10444" t="s">
        <v>27467</v>
      </c>
      <c r="B10444" t="s">
        <v>86</v>
      </c>
      <c r="C10444" t="s">
        <v>123</v>
      </c>
      <c r="D10444" t="s">
        <v>17029</v>
      </c>
      <c r="E10444" t="s">
        <v>79</v>
      </c>
      <c r="F10444" t="s">
        <v>4879</v>
      </c>
      <c r="G10444">
        <v>0</v>
      </c>
      <c r="H10444">
        <v>0</v>
      </c>
      <c r="I10444">
        <v>0</v>
      </c>
      <c r="J10444">
        <v>0</v>
      </c>
      <c r="K10444">
        <v>0</v>
      </c>
      <c r="L10444">
        <v>0</v>
      </c>
      <c r="M10444">
        <v>9</v>
      </c>
      <c r="N10444">
        <v>0</v>
      </c>
      <c r="O10444">
        <v>0</v>
      </c>
      <c r="P10444">
        <v>0</v>
      </c>
      <c r="Q10444">
        <v>0</v>
      </c>
    </row>
    <row r="10445" spans="1:17" x14ac:dyDescent="0.2">
      <c r="A10445" t="s">
        <v>27468</v>
      </c>
      <c r="B10445" t="s">
        <v>86</v>
      </c>
      <c r="C10445" t="s">
        <v>123</v>
      </c>
      <c r="D10445" t="s">
        <v>17029</v>
      </c>
      <c r="E10445" t="s">
        <v>79</v>
      </c>
      <c r="F10445" t="s">
        <v>4881</v>
      </c>
      <c r="G10445">
        <v>0</v>
      </c>
      <c r="H10445">
        <v>9</v>
      </c>
      <c r="I10445">
        <v>0</v>
      </c>
      <c r="J10445">
        <v>9</v>
      </c>
      <c r="K10445">
        <v>0</v>
      </c>
      <c r="L10445">
        <v>0</v>
      </c>
      <c r="M10445">
        <v>0</v>
      </c>
      <c r="N10445">
        <v>0</v>
      </c>
      <c r="O10445">
        <v>0</v>
      </c>
      <c r="P10445">
        <v>0</v>
      </c>
      <c r="Q10445">
        <v>0</v>
      </c>
    </row>
    <row r="10446" spans="1:17" x14ac:dyDescent="0.2">
      <c r="A10446" t="s">
        <v>27469</v>
      </c>
      <c r="B10446" t="s">
        <v>86</v>
      </c>
      <c r="C10446" t="s">
        <v>123</v>
      </c>
      <c r="D10446" t="s">
        <v>17029</v>
      </c>
      <c r="E10446" t="s">
        <v>79</v>
      </c>
      <c r="F10446" t="s">
        <v>4883</v>
      </c>
      <c r="G10446">
        <v>0</v>
      </c>
      <c r="H10446">
        <v>9</v>
      </c>
      <c r="I10446">
        <v>0</v>
      </c>
      <c r="J10446">
        <v>9</v>
      </c>
      <c r="K10446">
        <v>0</v>
      </c>
      <c r="L10446">
        <v>0</v>
      </c>
      <c r="M10446">
        <v>0</v>
      </c>
      <c r="N10446">
        <v>0</v>
      </c>
      <c r="O10446">
        <v>0</v>
      </c>
      <c r="P10446">
        <v>0</v>
      </c>
      <c r="Q10446">
        <v>0</v>
      </c>
    </row>
    <row r="10447" spans="1:17" x14ac:dyDescent="0.2">
      <c r="A10447" t="s">
        <v>27470</v>
      </c>
      <c r="B10447" t="s">
        <v>86</v>
      </c>
      <c r="C10447" t="s">
        <v>123</v>
      </c>
      <c r="D10447" t="s">
        <v>17029</v>
      </c>
      <c r="E10447" t="s">
        <v>79</v>
      </c>
      <c r="F10447" t="s">
        <v>4885</v>
      </c>
      <c r="G10447">
        <v>0</v>
      </c>
      <c r="H10447">
        <v>0</v>
      </c>
      <c r="I10447">
        <v>0</v>
      </c>
      <c r="J10447">
        <v>0</v>
      </c>
      <c r="K10447">
        <v>0</v>
      </c>
      <c r="L10447">
        <v>0</v>
      </c>
      <c r="M10447">
        <v>9</v>
      </c>
      <c r="N10447">
        <v>0</v>
      </c>
      <c r="O10447">
        <v>0</v>
      </c>
      <c r="P10447">
        <v>0</v>
      </c>
      <c r="Q10447">
        <v>0</v>
      </c>
    </row>
    <row r="10448" spans="1:17" x14ac:dyDescent="0.2">
      <c r="A10448" t="s">
        <v>27471</v>
      </c>
      <c r="B10448" t="s">
        <v>86</v>
      </c>
      <c r="C10448" t="s">
        <v>123</v>
      </c>
      <c r="D10448" t="s">
        <v>17029</v>
      </c>
      <c r="E10448" t="s">
        <v>79</v>
      </c>
      <c r="F10448" t="s">
        <v>4887</v>
      </c>
      <c r="G10448">
        <v>0</v>
      </c>
      <c r="H10448">
        <v>9</v>
      </c>
      <c r="I10448">
        <v>0</v>
      </c>
      <c r="J10448">
        <v>9</v>
      </c>
      <c r="K10448">
        <v>0</v>
      </c>
      <c r="L10448">
        <v>0</v>
      </c>
      <c r="M10448">
        <v>0</v>
      </c>
      <c r="N10448">
        <v>0</v>
      </c>
      <c r="O10448">
        <v>0</v>
      </c>
      <c r="P10448">
        <v>0</v>
      </c>
      <c r="Q10448">
        <v>0</v>
      </c>
    </row>
    <row r="10449" spans="1:17" x14ac:dyDescent="0.2">
      <c r="A10449" t="s">
        <v>27472</v>
      </c>
      <c r="B10449" t="s">
        <v>86</v>
      </c>
      <c r="C10449" t="s">
        <v>123</v>
      </c>
      <c r="D10449" t="s">
        <v>17029</v>
      </c>
      <c r="E10449" t="s">
        <v>79</v>
      </c>
      <c r="F10449" t="s">
        <v>4889</v>
      </c>
      <c r="G10449">
        <v>0</v>
      </c>
      <c r="H10449">
        <v>0</v>
      </c>
      <c r="I10449">
        <v>0</v>
      </c>
      <c r="J10449">
        <v>0</v>
      </c>
      <c r="K10449">
        <v>0</v>
      </c>
      <c r="L10449">
        <v>0</v>
      </c>
      <c r="M10449">
        <v>9</v>
      </c>
      <c r="N10449">
        <v>0</v>
      </c>
      <c r="O10449">
        <v>0</v>
      </c>
      <c r="P10449">
        <v>0</v>
      </c>
      <c r="Q10449">
        <v>0</v>
      </c>
    </row>
    <row r="10450" spans="1:17" x14ac:dyDescent="0.2">
      <c r="A10450" t="s">
        <v>27473</v>
      </c>
      <c r="B10450" t="s">
        <v>86</v>
      </c>
      <c r="C10450" t="s">
        <v>123</v>
      </c>
      <c r="D10450" t="s">
        <v>17029</v>
      </c>
      <c r="E10450" t="s">
        <v>79</v>
      </c>
      <c r="F10450" t="s">
        <v>4871</v>
      </c>
      <c r="G10450">
        <v>0</v>
      </c>
      <c r="H10450">
        <v>0</v>
      </c>
      <c r="I10450">
        <v>0</v>
      </c>
      <c r="J10450">
        <v>0</v>
      </c>
      <c r="K10450">
        <v>0</v>
      </c>
      <c r="L10450">
        <v>0</v>
      </c>
      <c r="M10450">
        <v>0</v>
      </c>
      <c r="N10450">
        <v>8</v>
      </c>
      <c r="O10450">
        <v>8</v>
      </c>
      <c r="P10450">
        <v>0</v>
      </c>
      <c r="Q10450">
        <v>0</v>
      </c>
    </row>
    <row r="10451" spans="1:17" x14ac:dyDescent="0.2">
      <c r="A10451" t="s">
        <v>27474</v>
      </c>
      <c r="B10451" t="s">
        <v>86</v>
      </c>
      <c r="C10451" t="s">
        <v>123</v>
      </c>
      <c r="D10451" t="s">
        <v>17029</v>
      </c>
      <c r="E10451" t="s">
        <v>79</v>
      </c>
      <c r="F10451" t="s">
        <v>4873</v>
      </c>
      <c r="G10451">
        <v>0</v>
      </c>
      <c r="H10451">
        <v>0</v>
      </c>
      <c r="I10451">
        <v>0</v>
      </c>
      <c r="J10451">
        <v>0</v>
      </c>
      <c r="K10451">
        <v>0</v>
      </c>
      <c r="L10451">
        <v>0</v>
      </c>
      <c r="M10451">
        <v>0</v>
      </c>
      <c r="N10451">
        <v>7</v>
      </c>
      <c r="O10451">
        <v>7</v>
      </c>
      <c r="P10451">
        <v>0</v>
      </c>
      <c r="Q10451">
        <v>0</v>
      </c>
    </row>
    <row r="10452" spans="1:17" x14ac:dyDescent="0.2">
      <c r="A10452" t="s">
        <v>27475</v>
      </c>
      <c r="B10452" t="s">
        <v>86</v>
      </c>
      <c r="C10452" t="s">
        <v>123</v>
      </c>
      <c r="D10452" t="s">
        <v>17029</v>
      </c>
      <c r="E10452" t="s">
        <v>79</v>
      </c>
      <c r="F10452" t="s">
        <v>17019</v>
      </c>
      <c r="G10452">
        <v>9</v>
      </c>
      <c r="H10452">
        <v>0</v>
      </c>
      <c r="I10452">
        <v>0</v>
      </c>
      <c r="J10452">
        <v>0</v>
      </c>
      <c r="K10452">
        <v>0</v>
      </c>
      <c r="L10452">
        <v>0</v>
      </c>
      <c r="M10452">
        <v>0</v>
      </c>
      <c r="N10452">
        <v>0</v>
      </c>
      <c r="O10452">
        <v>0</v>
      </c>
      <c r="P10452">
        <v>0</v>
      </c>
      <c r="Q10452">
        <v>0</v>
      </c>
    </row>
    <row r="10453" spans="1:17" x14ac:dyDescent="0.2">
      <c r="A10453" t="s">
        <v>27476</v>
      </c>
      <c r="B10453" t="s">
        <v>86</v>
      </c>
      <c r="C10453" t="s">
        <v>123</v>
      </c>
      <c r="D10453" t="s">
        <v>17029</v>
      </c>
      <c r="E10453" t="s">
        <v>81</v>
      </c>
      <c r="F10453" t="s">
        <v>4875</v>
      </c>
      <c r="G10453">
        <v>0</v>
      </c>
      <c r="H10453">
        <v>8</v>
      </c>
      <c r="I10453">
        <v>1</v>
      </c>
      <c r="J10453">
        <v>6</v>
      </c>
      <c r="K10453">
        <v>0</v>
      </c>
      <c r="L10453">
        <v>1</v>
      </c>
      <c r="M10453">
        <v>0</v>
      </c>
      <c r="N10453">
        <v>0</v>
      </c>
      <c r="O10453">
        <v>0</v>
      </c>
      <c r="P10453">
        <v>0</v>
      </c>
      <c r="Q10453">
        <v>0</v>
      </c>
    </row>
    <row r="10454" spans="1:17" x14ac:dyDescent="0.2">
      <c r="A10454" t="s">
        <v>27477</v>
      </c>
      <c r="B10454" t="s">
        <v>86</v>
      </c>
      <c r="C10454" t="s">
        <v>123</v>
      </c>
      <c r="D10454" t="s">
        <v>17029</v>
      </c>
      <c r="E10454" t="s">
        <v>81</v>
      </c>
      <c r="F10454" t="s">
        <v>4877</v>
      </c>
      <c r="G10454">
        <v>0</v>
      </c>
      <c r="H10454">
        <v>8</v>
      </c>
      <c r="I10454">
        <v>1</v>
      </c>
      <c r="J10454">
        <v>5</v>
      </c>
      <c r="K10454">
        <v>1</v>
      </c>
      <c r="L10454">
        <v>1</v>
      </c>
      <c r="M10454">
        <v>0</v>
      </c>
      <c r="N10454">
        <v>0</v>
      </c>
      <c r="O10454">
        <v>0</v>
      </c>
      <c r="P10454">
        <v>0</v>
      </c>
      <c r="Q10454">
        <v>0</v>
      </c>
    </row>
    <row r="10455" spans="1:17" x14ac:dyDescent="0.2">
      <c r="A10455" t="s">
        <v>27478</v>
      </c>
      <c r="B10455" t="s">
        <v>86</v>
      </c>
      <c r="C10455" t="s">
        <v>123</v>
      </c>
      <c r="D10455" t="s">
        <v>17029</v>
      </c>
      <c r="E10455" t="s">
        <v>81</v>
      </c>
      <c r="F10455" t="s">
        <v>4879</v>
      </c>
      <c r="G10455">
        <v>0</v>
      </c>
      <c r="H10455">
        <v>0</v>
      </c>
      <c r="I10455">
        <v>0</v>
      </c>
      <c r="J10455">
        <v>0</v>
      </c>
      <c r="K10455">
        <v>0</v>
      </c>
      <c r="L10455">
        <v>0</v>
      </c>
      <c r="M10455">
        <v>8</v>
      </c>
      <c r="N10455">
        <v>0</v>
      </c>
      <c r="O10455">
        <v>0</v>
      </c>
      <c r="P10455">
        <v>0</v>
      </c>
      <c r="Q10455">
        <v>0</v>
      </c>
    </row>
    <row r="10456" spans="1:17" x14ac:dyDescent="0.2">
      <c r="A10456" t="s">
        <v>27479</v>
      </c>
      <c r="B10456" t="s">
        <v>86</v>
      </c>
      <c r="C10456" t="s">
        <v>123</v>
      </c>
      <c r="D10456" t="s">
        <v>17029</v>
      </c>
      <c r="E10456" t="s">
        <v>81</v>
      </c>
      <c r="F10456" t="s">
        <v>4881</v>
      </c>
      <c r="G10456">
        <v>0</v>
      </c>
      <c r="H10456">
        <v>8</v>
      </c>
      <c r="I10456">
        <v>1</v>
      </c>
      <c r="J10456">
        <v>5</v>
      </c>
      <c r="K10456">
        <v>1</v>
      </c>
      <c r="L10456">
        <v>1</v>
      </c>
      <c r="M10456">
        <v>0</v>
      </c>
      <c r="N10456">
        <v>0</v>
      </c>
      <c r="O10456">
        <v>0</v>
      </c>
      <c r="P10456">
        <v>0</v>
      </c>
      <c r="Q10456">
        <v>0</v>
      </c>
    </row>
    <row r="10457" spans="1:17" x14ac:dyDescent="0.2">
      <c r="A10457" t="s">
        <v>27480</v>
      </c>
      <c r="B10457" t="s">
        <v>86</v>
      </c>
      <c r="C10457" t="s">
        <v>123</v>
      </c>
      <c r="D10457" t="s">
        <v>17029</v>
      </c>
      <c r="E10457" t="s">
        <v>81</v>
      </c>
      <c r="F10457" t="s">
        <v>4883</v>
      </c>
      <c r="G10457">
        <v>0</v>
      </c>
      <c r="H10457">
        <v>8</v>
      </c>
      <c r="I10457">
        <v>1</v>
      </c>
      <c r="J10457">
        <v>4</v>
      </c>
      <c r="K10457">
        <v>2</v>
      </c>
      <c r="L10457">
        <v>1</v>
      </c>
      <c r="M10457">
        <v>0</v>
      </c>
      <c r="N10457">
        <v>0</v>
      </c>
      <c r="O10457">
        <v>0</v>
      </c>
      <c r="P10457">
        <v>0</v>
      </c>
      <c r="Q10457">
        <v>0</v>
      </c>
    </row>
    <row r="10458" spans="1:17" x14ac:dyDescent="0.2">
      <c r="A10458" t="s">
        <v>27481</v>
      </c>
      <c r="B10458" t="s">
        <v>86</v>
      </c>
      <c r="C10458" t="s">
        <v>123</v>
      </c>
      <c r="D10458" t="s">
        <v>17029</v>
      </c>
      <c r="E10458" t="s">
        <v>81</v>
      </c>
      <c r="F10458" t="s">
        <v>4885</v>
      </c>
      <c r="G10458">
        <v>0</v>
      </c>
      <c r="H10458">
        <v>0</v>
      </c>
      <c r="I10458">
        <v>0</v>
      </c>
      <c r="J10458">
        <v>0</v>
      </c>
      <c r="K10458">
        <v>0</v>
      </c>
      <c r="L10458">
        <v>0</v>
      </c>
      <c r="M10458">
        <v>8</v>
      </c>
      <c r="N10458">
        <v>0</v>
      </c>
      <c r="O10458">
        <v>0</v>
      </c>
      <c r="P10458">
        <v>0</v>
      </c>
      <c r="Q10458">
        <v>0</v>
      </c>
    </row>
    <row r="10459" spans="1:17" x14ac:dyDescent="0.2">
      <c r="A10459" t="s">
        <v>27482</v>
      </c>
      <c r="B10459" t="s">
        <v>86</v>
      </c>
      <c r="C10459" t="s">
        <v>123</v>
      </c>
      <c r="D10459" t="s">
        <v>17029</v>
      </c>
      <c r="E10459" t="s">
        <v>81</v>
      </c>
      <c r="F10459" t="s">
        <v>4887</v>
      </c>
      <c r="G10459">
        <v>0</v>
      </c>
      <c r="H10459">
        <v>8</v>
      </c>
      <c r="I10459">
        <v>1</v>
      </c>
      <c r="J10459">
        <v>5</v>
      </c>
      <c r="K10459">
        <v>1</v>
      </c>
      <c r="L10459">
        <v>1</v>
      </c>
      <c r="M10459">
        <v>0</v>
      </c>
      <c r="N10459">
        <v>0</v>
      </c>
      <c r="O10459">
        <v>0</v>
      </c>
      <c r="P10459">
        <v>0</v>
      </c>
      <c r="Q10459">
        <v>0</v>
      </c>
    </row>
    <row r="10460" spans="1:17" x14ac:dyDescent="0.2">
      <c r="A10460" t="s">
        <v>27483</v>
      </c>
      <c r="B10460" t="s">
        <v>86</v>
      </c>
      <c r="C10460" t="s">
        <v>123</v>
      </c>
      <c r="D10460" t="s">
        <v>17029</v>
      </c>
      <c r="E10460" t="s">
        <v>81</v>
      </c>
      <c r="F10460" t="s">
        <v>4889</v>
      </c>
      <c r="G10460">
        <v>0</v>
      </c>
      <c r="H10460">
        <v>0</v>
      </c>
      <c r="I10460">
        <v>0</v>
      </c>
      <c r="J10460">
        <v>0</v>
      </c>
      <c r="K10460">
        <v>0</v>
      </c>
      <c r="L10460">
        <v>0</v>
      </c>
      <c r="M10460">
        <v>8</v>
      </c>
      <c r="N10460">
        <v>0</v>
      </c>
      <c r="O10460">
        <v>0</v>
      </c>
      <c r="P10460">
        <v>0</v>
      </c>
      <c r="Q10460">
        <v>0</v>
      </c>
    </row>
    <row r="10461" spans="1:17" x14ac:dyDescent="0.2">
      <c r="A10461" t="s">
        <v>27484</v>
      </c>
      <c r="B10461" t="s">
        <v>86</v>
      </c>
      <c r="C10461" t="s">
        <v>123</v>
      </c>
      <c r="D10461" t="s">
        <v>17029</v>
      </c>
      <c r="E10461" t="s">
        <v>81</v>
      </c>
      <c r="F10461" t="s">
        <v>4871</v>
      </c>
      <c r="G10461">
        <v>0</v>
      </c>
      <c r="H10461">
        <v>0</v>
      </c>
      <c r="I10461">
        <v>0</v>
      </c>
      <c r="J10461">
        <v>0</v>
      </c>
      <c r="K10461">
        <v>0</v>
      </c>
      <c r="L10461">
        <v>0</v>
      </c>
      <c r="M10461">
        <v>0</v>
      </c>
      <c r="N10461">
        <v>8</v>
      </c>
      <c r="O10461">
        <v>7</v>
      </c>
      <c r="P10461">
        <v>1</v>
      </c>
      <c r="Q10461">
        <v>0</v>
      </c>
    </row>
    <row r="10462" spans="1:17" x14ac:dyDescent="0.2">
      <c r="A10462" t="s">
        <v>27485</v>
      </c>
      <c r="B10462" t="s">
        <v>86</v>
      </c>
      <c r="C10462" t="s">
        <v>123</v>
      </c>
      <c r="D10462" t="s">
        <v>17029</v>
      </c>
      <c r="E10462" t="s">
        <v>81</v>
      </c>
      <c r="F10462" t="s">
        <v>4873</v>
      </c>
      <c r="G10462">
        <v>0</v>
      </c>
      <c r="H10462">
        <v>0</v>
      </c>
      <c r="I10462">
        <v>0</v>
      </c>
      <c r="J10462">
        <v>0</v>
      </c>
      <c r="K10462">
        <v>0</v>
      </c>
      <c r="L10462">
        <v>0</v>
      </c>
      <c r="M10462">
        <v>0</v>
      </c>
      <c r="N10462">
        <v>7</v>
      </c>
      <c r="O10462">
        <v>7</v>
      </c>
      <c r="P10462">
        <v>0</v>
      </c>
      <c r="Q10462">
        <v>0</v>
      </c>
    </row>
    <row r="10463" spans="1:17" x14ac:dyDescent="0.2">
      <c r="A10463" t="s">
        <v>27486</v>
      </c>
      <c r="B10463" t="s">
        <v>86</v>
      </c>
      <c r="C10463" t="s">
        <v>123</v>
      </c>
      <c r="D10463" t="s">
        <v>17029</v>
      </c>
      <c r="E10463" t="s">
        <v>81</v>
      </c>
      <c r="F10463" t="s">
        <v>17019</v>
      </c>
      <c r="G10463">
        <v>8</v>
      </c>
      <c r="H10463">
        <v>0</v>
      </c>
      <c r="I10463">
        <v>0</v>
      </c>
      <c r="J10463">
        <v>0</v>
      </c>
      <c r="K10463">
        <v>0</v>
      </c>
      <c r="L10463">
        <v>0</v>
      </c>
      <c r="M10463">
        <v>0</v>
      </c>
      <c r="N10463">
        <v>0</v>
      </c>
      <c r="O10463">
        <v>0</v>
      </c>
      <c r="P10463">
        <v>0</v>
      </c>
      <c r="Q10463">
        <v>0</v>
      </c>
    </row>
    <row r="10464" spans="1:17" x14ac:dyDescent="0.2">
      <c r="A10464" t="s">
        <v>27487</v>
      </c>
      <c r="B10464" t="s">
        <v>86</v>
      </c>
      <c r="C10464" t="s">
        <v>124</v>
      </c>
      <c r="D10464" t="s">
        <v>17029</v>
      </c>
      <c r="E10464" t="s">
        <v>79</v>
      </c>
      <c r="F10464" t="s">
        <v>4875</v>
      </c>
      <c r="G10464">
        <v>0</v>
      </c>
      <c r="H10464">
        <v>9</v>
      </c>
      <c r="I10464">
        <v>2</v>
      </c>
      <c r="J10464">
        <v>7</v>
      </c>
      <c r="K10464">
        <v>0</v>
      </c>
      <c r="L10464">
        <v>0</v>
      </c>
      <c r="M10464">
        <v>0</v>
      </c>
      <c r="N10464">
        <v>0</v>
      </c>
      <c r="O10464">
        <v>0</v>
      </c>
      <c r="P10464">
        <v>0</v>
      </c>
      <c r="Q10464">
        <v>0</v>
      </c>
    </row>
    <row r="10465" spans="1:17" x14ac:dyDescent="0.2">
      <c r="A10465" t="s">
        <v>27488</v>
      </c>
      <c r="B10465" t="s">
        <v>86</v>
      </c>
      <c r="C10465" t="s">
        <v>124</v>
      </c>
      <c r="D10465" t="s">
        <v>17029</v>
      </c>
      <c r="E10465" t="s">
        <v>79</v>
      </c>
      <c r="F10465" t="s">
        <v>4877</v>
      </c>
      <c r="G10465">
        <v>0</v>
      </c>
      <c r="H10465">
        <v>9</v>
      </c>
      <c r="I10465">
        <v>2</v>
      </c>
      <c r="J10465">
        <v>7</v>
      </c>
      <c r="K10465">
        <v>0</v>
      </c>
      <c r="L10465">
        <v>0</v>
      </c>
      <c r="M10465">
        <v>0</v>
      </c>
      <c r="N10465">
        <v>0</v>
      </c>
      <c r="O10465">
        <v>0</v>
      </c>
      <c r="P10465">
        <v>0</v>
      </c>
      <c r="Q10465">
        <v>0</v>
      </c>
    </row>
    <row r="10466" spans="1:17" x14ac:dyDescent="0.2">
      <c r="A10466" t="s">
        <v>27489</v>
      </c>
      <c r="B10466" t="s">
        <v>86</v>
      </c>
      <c r="C10466" t="s">
        <v>124</v>
      </c>
      <c r="D10466" t="s">
        <v>17029</v>
      </c>
      <c r="E10466" t="s">
        <v>79</v>
      </c>
      <c r="F10466" t="s">
        <v>4879</v>
      </c>
      <c r="G10466">
        <v>0</v>
      </c>
      <c r="H10466">
        <v>0</v>
      </c>
      <c r="I10466">
        <v>0</v>
      </c>
      <c r="J10466">
        <v>0</v>
      </c>
      <c r="K10466">
        <v>0</v>
      </c>
      <c r="L10466">
        <v>0</v>
      </c>
      <c r="M10466">
        <v>9</v>
      </c>
      <c r="N10466">
        <v>0</v>
      </c>
      <c r="O10466">
        <v>0</v>
      </c>
      <c r="P10466">
        <v>0</v>
      </c>
      <c r="Q10466">
        <v>0</v>
      </c>
    </row>
    <row r="10467" spans="1:17" x14ac:dyDescent="0.2">
      <c r="A10467" t="s">
        <v>27490</v>
      </c>
      <c r="B10467" t="s">
        <v>86</v>
      </c>
      <c r="C10467" t="s">
        <v>124</v>
      </c>
      <c r="D10467" t="s">
        <v>17029</v>
      </c>
      <c r="E10467" t="s">
        <v>79</v>
      </c>
      <c r="F10467" t="s">
        <v>4881</v>
      </c>
      <c r="G10467">
        <v>0</v>
      </c>
      <c r="H10467">
        <v>9</v>
      </c>
      <c r="I10467">
        <v>2</v>
      </c>
      <c r="J10467">
        <v>7</v>
      </c>
      <c r="K10467">
        <v>0</v>
      </c>
      <c r="L10467">
        <v>0</v>
      </c>
      <c r="M10467">
        <v>0</v>
      </c>
      <c r="N10467">
        <v>0</v>
      </c>
      <c r="O10467">
        <v>0</v>
      </c>
      <c r="P10467">
        <v>0</v>
      </c>
      <c r="Q10467">
        <v>0</v>
      </c>
    </row>
    <row r="10468" spans="1:17" x14ac:dyDescent="0.2">
      <c r="A10468" t="s">
        <v>27491</v>
      </c>
      <c r="B10468" t="s">
        <v>86</v>
      </c>
      <c r="C10468" t="s">
        <v>124</v>
      </c>
      <c r="D10468" t="s">
        <v>17029</v>
      </c>
      <c r="E10468" t="s">
        <v>79</v>
      </c>
      <c r="F10468" t="s">
        <v>4883</v>
      </c>
      <c r="G10468">
        <v>0</v>
      </c>
      <c r="H10468">
        <v>9</v>
      </c>
      <c r="I10468">
        <v>2</v>
      </c>
      <c r="J10468">
        <v>7</v>
      </c>
      <c r="K10468">
        <v>0</v>
      </c>
      <c r="L10468">
        <v>0</v>
      </c>
      <c r="M10468">
        <v>0</v>
      </c>
      <c r="N10468">
        <v>0</v>
      </c>
      <c r="O10468">
        <v>0</v>
      </c>
      <c r="P10468">
        <v>0</v>
      </c>
      <c r="Q10468">
        <v>0</v>
      </c>
    </row>
    <row r="10469" spans="1:17" x14ac:dyDescent="0.2">
      <c r="A10469" t="s">
        <v>27492</v>
      </c>
      <c r="B10469" t="s">
        <v>86</v>
      </c>
      <c r="C10469" t="s">
        <v>124</v>
      </c>
      <c r="D10469" t="s">
        <v>17029</v>
      </c>
      <c r="E10469" t="s">
        <v>79</v>
      </c>
      <c r="F10469" t="s">
        <v>4885</v>
      </c>
      <c r="G10469">
        <v>0</v>
      </c>
      <c r="H10469">
        <v>0</v>
      </c>
      <c r="I10469">
        <v>0</v>
      </c>
      <c r="J10469">
        <v>0</v>
      </c>
      <c r="K10469">
        <v>0</v>
      </c>
      <c r="L10469">
        <v>0</v>
      </c>
      <c r="M10469">
        <v>9</v>
      </c>
      <c r="N10469">
        <v>0</v>
      </c>
      <c r="O10469">
        <v>0</v>
      </c>
      <c r="P10469">
        <v>0</v>
      </c>
      <c r="Q10469">
        <v>0</v>
      </c>
    </row>
    <row r="10470" spans="1:17" x14ac:dyDescent="0.2">
      <c r="A10470" t="s">
        <v>27493</v>
      </c>
      <c r="B10470" t="s">
        <v>86</v>
      </c>
      <c r="C10470" t="s">
        <v>124</v>
      </c>
      <c r="D10470" t="s">
        <v>17029</v>
      </c>
      <c r="E10470" t="s">
        <v>79</v>
      </c>
      <c r="F10470" t="s">
        <v>4887</v>
      </c>
      <c r="G10470">
        <v>0</v>
      </c>
      <c r="H10470">
        <v>9</v>
      </c>
      <c r="I10470">
        <v>2</v>
      </c>
      <c r="J10470">
        <v>7</v>
      </c>
      <c r="K10470">
        <v>0</v>
      </c>
      <c r="L10470">
        <v>0</v>
      </c>
      <c r="M10470">
        <v>0</v>
      </c>
      <c r="N10470">
        <v>0</v>
      </c>
      <c r="O10470">
        <v>0</v>
      </c>
      <c r="P10470">
        <v>0</v>
      </c>
      <c r="Q10470">
        <v>0</v>
      </c>
    </row>
    <row r="10471" spans="1:17" x14ac:dyDescent="0.2">
      <c r="A10471" t="s">
        <v>27494</v>
      </c>
      <c r="B10471" t="s">
        <v>86</v>
      </c>
      <c r="C10471" t="s">
        <v>124</v>
      </c>
      <c r="D10471" t="s">
        <v>17029</v>
      </c>
      <c r="E10471" t="s">
        <v>79</v>
      </c>
      <c r="F10471" t="s">
        <v>4889</v>
      </c>
      <c r="G10471">
        <v>0</v>
      </c>
      <c r="H10471">
        <v>0</v>
      </c>
      <c r="I10471">
        <v>0</v>
      </c>
      <c r="J10471">
        <v>0</v>
      </c>
      <c r="K10471">
        <v>0</v>
      </c>
      <c r="L10471">
        <v>0</v>
      </c>
      <c r="M10471">
        <v>9</v>
      </c>
      <c r="N10471">
        <v>0</v>
      </c>
      <c r="O10471">
        <v>0</v>
      </c>
      <c r="P10471">
        <v>0</v>
      </c>
      <c r="Q10471">
        <v>0</v>
      </c>
    </row>
    <row r="10472" spans="1:17" x14ac:dyDescent="0.2">
      <c r="A10472" t="s">
        <v>27495</v>
      </c>
      <c r="B10472" t="s">
        <v>86</v>
      </c>
      <c r="C10472" t="s">
        <v>124</v>
      </c>
      <c r="D10472" t="s">
        <v>17029</v>
      </c>
      <c r="E10472" t="s">
        <v>79</v>
      </c>
      <c r="F10472" t="s">
        <v>4871</v>
      </c>
      <c r="G10472">
        <v>0</v>
      </c>
      <c r="H10472">
        <v>0</v>
      </c>
      <c r="I10472">
        <v>0</v>
      </c>
      <c r="J10472">
        <v>0</v>
      </c>
      <c r="K10472">
        <v>0</v>
      </c>
      <c r="L10472">
        <v>0</v>
      </c>
      <c r="M10472">
        <v>0</v>
      </c>
      <c r="N10472">
        <v>9</v>
      </c>
      <c r="O10472">
        <v>9</v>
      </c>
      <c r="P10472">
        <v>0</v>
      </c>
      <c r="Q10472">
        <v>0</v>
      </c>
    </row>
    <row r="10473" spans="1:17" x14ac:dyDescent="0.2">
      <c r="A10473" t="s">
        <v>27496</v>
      </c>
      <c r="B10473" t="s">
        <v>86</v>
      </c>
      <c r="C10473" t="s">
        <v>124</v>
      </c>
      <c r="D10473" t="s">
        <v>17029</v>
      </c>
      <c r="E10473" t="s">
        <v>79</v>
      </c>
      <c r="F10473" t="s">
        <v>4873</v>
      </c>
      <c r="G10473">
        <v>0</v>
      </c>
      <c r="H10473">
        <v>0</v>
      </c>
      <c r="I10473">
        <v>0</v>
      </c>
      <c r="J10473">
        <v>0</v>
      </c>
      <c r="K10473">
        <v>0</v>
      </c>
      <c r="L10473">
        <v>0</v>
      </c>
      <c r="M10473">
        <v>0</v>
      </c>
      <c r="N10473">
        <v>8</v>
      </c>
      <c r="O10473">
        <v>8</v>
      </c>
      <c r="P10473">
        <v>0</v>
      </c>
      <c r="Q10473">
        <v>0</v>
      </c>
    </row>
    <row r="10474" spans="1:17" x14ac:dyDescent="0.2">
      <c r="A10474" t="s">
        <v>27497</v>
      </c>
      <c r="B10474" t="s">
        <v>86</v>
      </c>
      <c r="C10474" t="s">
        <v>124</v>
      </c>
      <c r="D10474" t="s">
        <v>17029</v>
      </c>
      <c r="E10474" t="s">
        <v>79</v>
      </c>
      <c r="F10474" t="s">
        <v>17019</v>
      </c>
      <c r="G10474">
        <v>9</v>
      </c>
      <c r="H10474">
        <v>0</v>
      </c>
      <c r="I10474">
        <v>0</v>
      </c>
      <c r="J10474">
        <v>0</v>
      </c>
      <c r="K10474">
        <v>0</v>
      </c>
      <c r="L10474">
        <v>0</v>
      </c>
      <c r="M10474">
        <v>0</v>
      </c>
      <c r="N10474">
        <v>0</v>
      </c>
      <c r="O10474">
        <v>0</v>
      </c>
      <c r="P10474">
        <v>0</v>
      </c>
      <c r="Q10474">
        <v>0</v>
      </c>
    </row>
    <row r="10475" spans="1:17" x14ac:dyDescent="0.2">
      <c r="A10475" t="s">
        <v>27498</v>
      </c>
      <c r="B10475" t="s">
        <v>86</v>
      </c>
      <c r="C10475" t="s">
        <v>124</v>
      </c>
      <c r="D10475" t="s">
        <v>17029</v>
      </c>
      <c r="E10475" t="s">
        <v>81</v>
      </c>
      <c r="F10475" t="s">
        <v>4875</v>
      </c>
      <c r="G10475">
        <v>0</v>
      </c>
      <c r="H10475">
        <v>6</v>
      </c>
      <c r="I10475">
        <v>2</v>
      </c>
      <c r="J10475">
        <v>4</v>
      </c>
      <c r="K10475">
        <v>0</v>
      </c>
      <c r="L10475">
        <v>0</v>
      </c>
      <c r="M10475">
        <v>0</v>
      </c>
      <c r="N10475">
        <v>0</v>
      </c>
      <c r="O10475">
        <v>0</v>
      </c>
      <c r="P10475">
        <v>0</v>
      </c>
      <c r="Q10475">
        <v>0</v>
      </c>
    </row>
    <row r="10476" spans="1:17" x14ac:dyDescent="0.2">
      <c r="A10476" t="s">
        <v>27499</v>
      </c>
      <c r="B10476" t="s">
        <v>86</v>
      </c>
      <c r="C10476" t="s">
        <v>124</v>
      </c>
      <c r="D10476" t="s">
        <v>17029</v>
      </c>
      <c r="E10476" t="s">
        <v>81</v>
      </c>
      <c r="F10476" t="s">
        <v>4877</v>
      </c>
      <c r="G10476">
        <v>0</v>
      </c>
      <c r="H10476">
        <v>6</v>
      </c>
      <c r="I10476">
        <v>2</v>
      </c>
      <c r="J10476">
        <v>4</v>
      </c>
      <c r="K10476">
        <v>0</v>
      </c>
      <c r="L10476">
        <v>0</v>
      </c>
      <c r="M10476">
        <v>0</v>
      </c>
      <c r="N10476">
        <v>0</v>
      </c>
      <c r="O10476">
        <v>0</v>
      </c>
      <c r="P10476">
        <v>0</v>
      </c>
      <c r="Q10476">
        <v>0</v>
      </c>
    </row>
    <row r="10477" spans="1:17" x14ac:dyDescent="0.2">
      <c r="A10477" t="s">
        <v>27500</v>
      </c>
      <c r="B10477" t="s">
        <v>86</v>
      </c>
      <c r="C10477" t="s">
        <v>124</v>
      </c>
      <c r="D10477" t="s">
        <v>17029</v>
      </c>
      <c r="E10477" t="s">
        <v>81</v>
      </c>
      <c r="F10477" t="s">
        <v>4879</v>
      </c>
      <c r="G10477">
        <v>0</v>
      </c>
      <c r="H10477">
        <v>0</v>
      </c>
      <c r="I10477">
        <v>0</v>
      </c>
      <c r="J10477">
        <v>0</v>
      </c>
      <c r="K10477">
        <v>0</v>
      </c>
      <c r="L10477">
        <v>0</v>
      </c>
      <c r="M10477">
        <v>6</v>
      </c>
      <c r="N10477">
        <v>0</v>
      </c>
      <c r="O10477">
        <v>0</v>
      </c>
      <c r="P10477">
        <v>0</v>
      </c>
      <c r="Q10477">
        <v>0</v>
      </c>
    </row>
    <row r="10478" spans="1:17" x14ac:dyDescent="0.2">
      <c r="A10478" t="s">
        <v>27501</v>
      </c>
      <c r="B10478" t="s">
        <v>86</v>
      </c>
      <c r="C10478" t="s">
        <v>124</v>
      </c>
      <c r="D10478" t="s">
        <v>17029</v>
      </c>
      <c r="E10478" t="s">
        <v>81</v>
      </c>
      <c r="F10478" t="s">
        <v>4881</v>
      </c>
      <c r="G10478">
        <v>0</v>
      </c>
      <c r="H10478">
        <v>6</v>
      </c>
      <c r="I10478">
        <v>2</v>
      </c>
      <c r="J10478">
        <v>4</v>
      </c>
      <c r="K10478">
        <v>0</v>
      </c>
      <c r="L10478">
        <v>0</v>
      </c>
      <c r="M10478">
        <v>0</v>
      </c>
      <c r="N10478">
        <v>0</v>
      </c>
      <c r="O10478">
        <v>0</v>
      </c>
      <c r="P10478">
        <v>0</v>
      </c>
      <c r="Q10478">
        <v>0</v>
      </c>
    </row>
    <row r="10479" spans="1:17" x14ac:dyDescent="0.2">
      <c r="A10479" t="s">
        <v>27502</v>
      </c>
      <c r="B10479" t="s">
        <v>86</v>
      </c>
      <c r="C10479" t="s">
        <v>124</v>
      </c>
      <c r="D10479" t="s">
        <v>17029</v>
      </c>
      <c r="E10479" t="s">
        <v>81</v>
      </c>
      <c r="F10479" t="s">
        <v>4883</v>
      </c>
      <c r="G10479">
        <v>0</v>
      </c>
      <c r="H10479">
        <v>6</v>
      </c>
      <c r="I10479">
        <v>2</v>
      </c>
      <c r="J10479">
        <v>4</v>
      </c>
      <c r="K10479">
        <v>0</v>
      </c>
      <c r="L10479">
        <v>0</v>
      </c>
      <c r="M10479">
        <v>0</v>
      </c>
      <c r="N10479">
        <v>0</v>
      </c>
      <c r="O10479">
        <v>0</v>
      </c>
      <c r="P10479">
        <v>0</v>
      </c>
      <c r="Q10479">
        <v>0</v>
      </c>
    </row>
    <row r="10480" spans="1:17" x14ac:dyDescent="0.2">
      <c r="A10480" t="s">
        <v>27503</v>
      </c>
      <c r="B10480" t="s">
        <v>86</v>
      </c>
      <c r="C10480" t="s">
        <v>124</v>
      </c>
      <c r="D10480" t="s">
        <v>17029</v>
      </c>
      <c r="E10480" t="s">
        <v>81</v>
      </c>
      <c r="F10480" t="s">
        <v>4885</v>
      </c>
      <c r="G10480">
        <v>0</v>
      </c>
      <c r="H10480">
        <v>0</v>
      </c>
      <c r="I10480">
        <v>0</v>
      </c>
      <c r="J10480">
        <v>0</v>
      </c>
      <c r="K10480">
        <v>0</v>
      </c>
      <c r="L10480">
        <v>0</v>
      </c>
      <c r="M10480">
        <v>6</v>
      </c>
      <c r="N10480">
        <v>0</v>
      </c>
      <c r="O10480">
        <v>0</v>
      </c>
      <c r="P10480">
        <v>0</v>
      </c>
      <c r="Q10480">
        <v>0</v>
      </c>
    </row>
    <row r="10481" spans="1:17" x14ac:dyDescent="0.2">
      <c r="A10481" t="s">
        <v>27504</v>
      </c>
      <c r="B10481" t="s">
        <v>86</v>
      </c>
      <c r="C10481" t="s">
        <v>124</v>
      </c>
      <c r="D10481" t="s">
        <v>17029</v>
      </c>
      <c r="E10481" t="s">
        <v>81</v>
      </c>
      <c r="F10481" t="s">
        <v>4887</v>
      </c>
      <c r="G10481">
        <v>0</v>
      </c>
      <c r="H10481">
        <v>6</v>
      </c>
      <c r="I10481">
        <v>2</v>
      </c>
      <c r="J10481">
        <v>4</v>
      </c>
      <c r="K10481">
        <v>0</v>
      </c>
      <c r="L10481">
        <v>0</v>
      </c>
      <c r="M10481">
        <v>0</v>
      </c>
      <c r="N10481">
        <v>0</v>
      </c>
      <c r="O10481">
        <v>0</v>
      </c>
      <c r="P10481">
        <v>0</v>
      </c>
      <c r="Q10481">
        <v>0</v>
      </c>
    </row>
    <row r="10482" spans="1:17" x14ac:dyDescent="0.2">
      <c r="A10482" t="s">
        <v>27505</v>
      </c>
      <c r="B10482" t="s">
        <v>86</v>
      </c>
      <c r="C10482" t="s">
        <v>124</v>
      </c>
      <c r="D10482" t="s">
        <v>17029</v>
      </c>
      <c r="E10482" t="s">
        <v>81</v>
      </c>
      <c r="F10482" t="s">
        <v>4889</v>
      </c>
      <c r="G10482">
        <v>0</v>
      </c>
      <c r="H10482">
        <v>0</v>
      </c>
      <c r="I10482">
        <v>0</v>
      </c>
      <c r="J10482">
        <v>0</v>
      </c>
      <c r="K10482">
        <v>0</v>
      </c>
      <c r="L10482">
        <v>0</v>
      </c>
      <c r="M10482">
        <v>6</v>
      </c>
      <c r="N10482">
        <v>0</v>
      </c>
      <c r="O10482">
        <v>0</v>
      </c>
      <c r="P10482">
        <v>0</v>
      </c>
      <c r="Q10482">
        <v>0</v>
      </c>
    </row>
    <row r="10483" spans="1:17" x14ac:dyDescent="0.2">
      <c r="A10483" t="s">
        <v>27506</v>
      </c>
      <c r="B10483" t="s">
        <v>86</v>
      </c>
      <c r="C10483" t="s">
        <v>124</v>
      </c>
      <c r="D10483" t="s">
        <v>17029</v>
      </c>
      <c r="E10483" t="s">
        <v>81</v>
      </c>
      <c r="F10483" t="s">
        <v>4871</v>
      </c>
      <c r="G10483">
        <v>0</v>
      </c>
      <c r="H10483">
        <v>0</v>
      </c>
      <c r="I10483">
        <v>0</v>
      </c>
      <c r="J10483">
        <v>0</v>
      </c>
      <c r="K10483">
        <v>0</v>
      </c>
      <c r="L10483">
        <v>0</v>
      </c>
      <c r="M10483">
        <v>0</v>
      </c>
      <c r="N10483">
        <v>6</v>
      </c>
      <c r="O10483">
        <v>6</v>
      </c>
      <c r="P10483">
        <v>0</v>
      </c>
      <c r="Q10483">
        <v>0</v>
      </c>
    </row>
    <row r="10484" spans="1:17" x14ac:dyDescent="0.2">
      <c r="A10484" t="s">
        <v>27507</v>
      </c>
      <c r="B10484" t="s">
        <v>86</v>
      </c>
      <c r="C10484" t="s">
        <v>124</v>
      </c>
      <c r="D10484" t="s">
        <v>17029</v>
      </c>
      <c r="E10484" t="s">
        <v>81</v>
      </c>
      <c r="F10484" t="s">
        <v>4873</v>
      </c>
      <c r="G10484">
        <v>0</v>
      </c>
      <c r="H10484">
        <v>0</v>
      </c>
      <c r="I10484">
        <v>0</v>
      </c>
      <c r="J10484">
        <v>0</v>
      </c>
      <c r="K10484">
        <v>0</v>
      </c>
      <c r="L10484">
        <v>0</v>
      </c>
      <c r="M10484">
        <v>0</v>
      </c>
      <c r="N10484">
        <v>5</v>
      </c>
      <c r="O10484">
        <v>5</v>
      </c>
      <c r="P10484">
        <v>0</v>
      </c>
      <c r="Q10484">
        <v>0</v>
      </c>
    </row>
    <row r="10485" spans="1:17" x14ac:dyDescent="0.2">
      <c r="A10485" t="s">
        <v>27508</v>
      </c>
      <c r="B10485" t="s">
        <v>86</v>
      </c>
      <c r="C10485" t="s">
        <v>124</v>
      </c>
      <c r="D10485" t="s">
        <v>17029</v>
      </c>
      <c r="E10485" t="s">
        <v>81</v>
      </c>
      <c r="F10485" t="s">
        <v>17019</v>
      </c>
      <c r="G10485">
        <v>6</v>
      </c>
      <c r="H10485">
        <v>0</v>
      </c>
      <c r="I10485">
        <v>0</v>
      </c>
      <c r="J10485">
        <v>0</v>
      </c>
      <c r="K10485">
        <v>0</v>
      </c>
      <c r="L10485">
        <v>0</v>
      </c>
      <c r="M10485">
        <v>0</v>
      </c>
      <c r="N10485">
        <v>0</v>
      </c>
      <c r="O10485">
        <v>0</v>
      </c>
      <c r="P10485">
        <v>0</v>
      </c>
      <c r="Q10485">
        <v>0</v>
      </c>
    </row>
    <row r="10486" spans="1:17" x14ac:dyDescent="0.2">
      <c r="A10486" t="s">
        <v>27509</v>
      </c>
      <c r="B10486" t="s">
        <v>86</v>
      </c>
      <c r="C10486" t="s">
        <v>125</v>
      </c>
      <c r="D10486" t="s">
        <v>17029</v>
      </c>
      <c r="E10486" t="s">
        <v>79</v>
      </c>
      <c r="F10486" t="s">
        <v>4875</v>
      </c>
      <c r="G10486">
        <v>0</v>
      </c>
      <c r="H10486">
        <v>36</v>
      </c>
      <c r="I10486">
        <v>7</v>
      </c>
      <c r="J10486">
        <v>28</v>
      </c>
      <c r="K10486">
        <v>0</v>
      </c>
      <c r="L10486">
        <v>1</v>
      </c>
      <c r="M10486">
        <v>0</v>
      </c>
      <c r="N10486">
        <v>0</v>
      </c>
      <c r="O10486">
        <v>0</v>
      </c>
      <c r="P10486">
        <v>0</v>
      </c>
      <c r="Q10486">
        <v>0</v>
      </c>
    </row>
    <row r="10487" spans="1:17" x14ac:dyDescent="0.2">
      <c r="A10487" t="s">
        <v>27510</v>
      </c>
      <c r="B10487" t="s">
        <v>86</v>
      </c>
      <c r="C10487" t="s">
        <v>125</v>
      </c>
      <c r="D10487" t="s">
        <v>17029</v>
      </c>
      <c r="E10487" t="s">
        <v>79</v>
      </c>
      <c r="F10487" t="s">
        <v>4877</v>
      </c>
      <c r="G10487">
        <v>0</v>
      </c>
      <c r="H10487">
        <v>36</v>
      </c>
      <c r="I10487">
        <v>6</v>
      </c>
      <c r="J10487">
        <v>26</v>
      </c>
      <c r="K10487">
        <v>1</v>
      </c>
      <c r="L10487">
        <v>3</v>
      </c>
      <c r="M10487">
        <v>0</v>
      </c>
      <c r="N10487">
        <v>0</v>
      </c>
      <c r="O10487">
        <v>0</v>
      </c>
      <c r="P10487">
        <v>0</v>
      </c>
      <c r="Q10487">
        <v>0</v>
      </c>
    </row>
    <row r="10488" spans="1:17" x14ac:dyDescent="0.2">
      <c r="A10488" t="s">
        <v>27511</v>
      </c>
      <c r="B10488" t="s">
        <v>86</v>
      </c>
      <c r="C10488" t="s">
        <v>125</v>
      </c>
      <c r="D10488" t="s">
        <v>17029</v>
      </c>
      <c r="E10488" t="s">
        <v>79</v>
      </c>
      <c r="F10488" t="s">
        <v>4879</v>
      </c>
      <c r="G10488">
        <v>0</v>
      </c>
      <c r="H10488">
        <v>0</v>
      </c>
      <c r="I10488">
        <v>0</v>
      </c>
      <c r="J10488">
        <v>0</v>
      </c>
      <c r="K10488">
        <v>0</v>
      </c>
      <c r="L10488">
        <v>0</v>
      </c>
      <c r="M10488">
        <v>36</v>
      </c>
      <c r="N10488">
        <v>0</v>
      </c>
      <c r="O10488">
        <v>0</v>
      </c>
      <c r="P10488">
        <v>0</v>
      </c>
      <c r="Q10488">
        <v>0</v>
      </c>
    </row>
    <row r="10489" spans="1:17" x14ac:dyDescent="0.2">
      <c r="A10489" t="s">
        <v>27512</v>
      </c>
      <c r="B10489" t="s">
        <v>86</v>
      </c>
      <c r="C10489" t="s">
        <v>125</v>
      </c>
      <c r="D10489" t="s">
        <v>17029</v>
      </c>
      <c r="E10489" t="s">
        <v>79</v>
      </c>
      <c r="F10489" t="s">
        <v>4881</v>
      </c>
      <c r="G10489">
        <v>0</v>
      </c>
      <c r="H10489">
        <v>36</v>
      </c>
      <c r="I10489">
        <v>6</v>
      </c>
      <c r="J10489">
        <v>26</v>
      </c>
      <c r="K10489">
        <v>1</v>
      </c>
      <c r="L10489">
        <v>3</v>
      </c>
      <c r="M10489">
        <v>0</v>
      </c>
      <c r="N10489">
        <v>0</v>
      </c>
      <c r="O10489">
        <v>0</v>
      </c>
      <c r="P10489">
        <v>0</v>
      </c>
      <c r="Q10489">
        <v>0</v>
      </c>
    </row>
    <row r="10490" spans="1:17" x14ac:dyDescent="0.2">
      <c r="A10490" t="s">
        <v>27513</v>
      </c>
      <c r="B10490" t="s">
        <v>86</v>
      </c>
      <c r="C10490" t="s">
        <v>125</v>
      </c>
      <c r="D10490" t="s">
        <v>17029</v>
      </c>
      <c r="E10490" t="s">
        <v>79</v>
      </c>
      <c r="F10490" t="s">
        <v>4883</v>
      </c>
      <c r="G10490">
        <v>0</v>
      </c>
      <c r="H10490">
        <v>36</v>
      </c>
      <c r="I10490">
        <v>6</v>
      </c>
      <c r="J10490">
        <v>27</v>
      </c>
      <c r="K10490">
        <v>0</v>
      </c>
      <c r="L10490">
        <v>3</v>
      </c>
      <c r="M10490">
        <v>0</v>
      </c>
      <c r="N10490">
        <v>0</v>
      </c>
      <c r="O10490">
        <v>0</v>
      </c>
      <c r="P10490">
        <v>0</v>
      </c>
      <c r="Q10490">
        <v>0</v>
      </c>
    </row>
    <row r="10491" spans="1:17" x14ac:dyDescent="0.2">
      <c r="A10491" t="s">
        <v>27514</v>
      </c>
      <c r="B10491" t="s">
        <v>86</v>
      </c>
      <c r="C10491" t="s">
        <v>125</v>
      </c>
      <c r="D10491" t="s">
        <v>17029</v>
      </c>
      <c r="E10491" t="s">
        <v>79</v>
      </c>
      <c r="F10491" t="s">
        <v>4885</v>
      </c>
      <c r="G10491">
        <v>0</v>
      </c>
      <c r="H10491">
        <v>0</v>
      </c>
      <c r="I10491">
        <v>0</v>
      </c>
      <c r="J10491">
        <v>0</v>
      </c>
      <c r="K10491">
        <v>0</v>
      </c>
      <c r="L10491">
        <v>0</v>
      </c>
      <c r="M10491">
        <v>36</v>
      </c>
      <c r="N10491">
        <v>0</v>
      </c>
      <c r="O10491">
        <v>0</v>
      </c>
      <c r="P10491">
        <v>0</v>
      </c>
      <c r="Q10491">
        <v>0</v>
      </c>
    </row>
    <row r="10492" spans="1:17" x14ac:dyDescent="0.2">
      <c r="A10492" t="s">
        <v>27515</v>
      </c>
      <c r="B10492" t="s">
        <v>86</v>
      </c>
      <c r="C10492" t="s">
        <v>125</v>
      </c>
      <c r="D10492" t="s">
        <v>17029</v>
      </c>
      <c r="E10492" t="s">
        <v>79</v>
      </c>
      <c r="F10492" t="s">
        <v>4887</v>
      </c>
      <c r="G10492">
        <v>0</v>
      </c>
      <c r="H10492">
        <v>36</v>
      </c>
      <c r="I10492">
        <v>6</v>
      </c>
      <c r="J10492">
        <v>29</v>
      </c>
      <c r="K10492">
        <v>0</v>
      </c>
      <c r="L10492">
        <v>1</v>
      </c>
      <c r="M10492">
        <v>0</v>
      </c>
      <c r="N10492">
        <v>0</v>
      </c>
      <c r="O10492">
        <v>0</v>
      </c>
      <c r="P10492">
        <v>0</v>
      </c>
      <c r="Q10492">
        <v>0</v>
      </c>
    </row>
    <row r="10493" spans="1:17" x14ac:dyDescent="0.2">
      <c r="A10493" t="s">
        <v>27516</v>
      </c>
      <c r="B10493" t="s">
        <v>86</v>
      </c>
      <c r="C10493" t="s">
        <v>125</v>
      </c>
      <c r="D10493" t="s">
        <v>17029</v>
      </c>
      <c r="E10493" t="s">
        <v>79</v>
      </c>
      <c r="F10493" t="s">
        <v>4889</v>
      </c>
      <c r="G10493">
        <v>0</v>
      </c>
      <c r="H10493">
        <v>0</v>
      </c>
      <c r="I10493">
        <v>0</v>
      </c>
      <c r="J10493">
        <v>0</v>
      </c>
      <c r="K10493">
        <v>0</v>
      </c>
      <c r="L10493">
        <v>0</v>
      </c>
      <c r="M10493">
        <v>36</v>
      </c>
      <c r="N10493">
        <v>0</v>
      </c>
      <c r="O10493">
        <v>0</v>
      </c>
      <c r="P10493">
        <v>0</v>
      </c>
      <c r="Q10493">
        <v>0</v>
      </c>
    </row>
    <row r="10494" spans="1:17" x14ac:dyDescent="0.2">
      <c r="A10494" t="s">
        <v>27517</v>
      </c>
      <c r="B10494" t="s">
        <v>86</v>
      </c>
      <c r="C10494" t="s">
        <v>125</v>
      </c>
      <c r="D10494" t="s">
        <v>17029</v>
      </c>
      <c r="E10494" t="s">
        <v>79</v>
      </c>
      <c r="F10494" t="s">
        <v>4871</v>
      </c>
      <c r="G10494">
        <v>0</v>
      </c>
      <c r="H10494">
        <v>0</v>
      </c>
      <c r="I10494">
        <v>0</v>
      </c>
      <c r="J10494">
        <v>0</v>
      </c>
      <c r="K10494">
        <v>0</v>
      </c>
      <c r="L10494">
        <v>0</v>
      </c>
      <c r="M10494">
        <v>0</v>
      </c>
      <c r="N10494">
        <v>36</v>
      </c>
      <c r="O10494">
        <v>32</v>
      </c>
      <c r="P10494">
        <v>3</v>
      </c>
      <c r="Q10494">
        <v>1</v>
      </c>
    </row>
    <row r="10495" spans="1:17" x14ac:dyDescent="0.2">
      <c r="A10495" t="s">
        <v>27518</v>
      </c>
      <c r="B10495" t="s">
        <v>86</v>
      </c>
      <c r="C10495" t="s">
        <v>125</v>
      </c>
      <c r="D10495" t="s">
        <v>17029</v>
      </c>
      <c r="E10495" t="s">
        <v>79</v>
      </c>
      <c r="F10495" t="s">
        <v>4873</v>
      </c>
      <c r="G10495">
        <v>0</v>
      </c>
      <c r="H10495">
        <v>0</v>
      </c>
      <c r="I10495">
        <v>0</v>
      </c>
      <c r="J10495">
        <v>0</v>
      </c>
      <c r="K10495">
        <v>0</v>
      </c>
      <c r="L10495">
        <v>0</v>
      </c>
      <c r="M10495">
        <v>0</v>
      </c>
      <c r="N10495">
        <v>28</v>
      </c>
      <c r="O10495">
        <v>24</v>
      </c>
      <c r="P10495">
        <v>3</v>
      </c>
      <c r="Q10495">
        <v>1</v>
      </c>
    </row>
    <row r="10496" spans="1:17" x14ac:dyDescent="0.2">
      <c r="A10496" t="s">
        <v>27519</v>
      </c>
      <c r="B10496" t="s">
        <v>86</v>
      </c>
      <c r="C10496" t="s">
        <v>125</v>
      </c>
      <c r="D10496" t="s">
        <v>17029</v>
      </c>
      <c r="E10496" t="s">
        <v>79</v>
      </c>
      <c r="F10496" t="s">
        <v>17019</v>
      </c>
      <c r="G10496">
        <v>36</v>
      </c>
      <c r="H10496">
        <v>0</v>
      </c>
      <c r="I10496">
        <v>0</v>
      </c>
      <c r="J10496">
        <v>0</v>
      </c>
      <c r="K10496">
        <v>0</v>
      </c>
      <c r="L10496">
        <v>0</v>
      </c>
      <c r="M10496">
        <v>0</v>
      </c>
      <c r="N10496">
        <v>0</v>
      </c>
      <c r="O10496">
        <v>0</v>
      </c>
      <c r="P10496">
        <v>0</v>
      </c>
      <c r="Q10496">
        <v>0</v>
      </c>
    </row>
    <row r="10497" spans="1:17" x14ac:dyDescent="0.2">
      <c r="A10497" t="s">
        <v>27520</v>
      </c>
      <c r="B10497" t="s">
        <v>86</v>
      </c>
      <c r="C10497" t="s">
        <v>125</v>
      </c>
      <c r="D10497" t="s">
        <v>17029</v>
      </c>
      <c r="E10497" t="s">
        <v>81</v>
      </c>
      <c r="F10497" t="s">
        <v>4875</v>
      </c>
      <c r="G10497">
        <v>0</v>
      </c>
      <c r="H10497">
        <v>34</v>
      </c>
      <c r="I10497">
        <v>8</v>
      </c>
      <c r="J10497">
        <v>22</v>
      </c>
      <c r="K10497">
        <v>2</v>
      </c>
      <c r="L10497">
        <v>2</v>
      </c>
      <c r="M10497">
        <v>0</v>
      </c>
      <c r="N10497">
        <v>0</v>
      </c>
      <c r="O10497">
        <v>0</v>
      </c>
      <c r="P10497">
        <v>0</v>
      </c>
      <c r="Q10497">
        <v>0</v>
      </c>
    </row>
    <row r="10498" spans="1:17" x14ac:dyDescent="0.2">
      <c r="A10498" t="s">
        <v>27521</v>
      </c>
      <c r="B10498" t="s">
        <v>86</v>
      </c>
      <c r="C10498" t="s">
        <v>125</v>
      </c>
      <c r="D10498" t="s">
        <v>17029</v>
      </c>
      <c r="E10498" t="s">
        <v>81</v>
      </c>
      <c r="F10498" t="s">
        <v>4877</v>
      </c>
      <c r="G10498">
        <v>0</v>
      </c>
      <c r="H10498">
        <v>34</v>
      </c>
      <c r="I10498">
        <v>8</v>
      </c>
      <c r="J10498">
        <v>22</v>
      </c>
      <c r="K10498">
        <v>2</v>
      </c>
      <c r="L10498">
        <v>2</v>
      </c>
      <c r="M10498">
        <v>0</v>
      </c>
      <c r="N10498">
        <v>0</v>
      </c>
      <c r="O10498">
        <v>0</v>
      </c>
      <c r="P10498">
        <v>0</v>
      </c>
      <c r="Q10498">
        <v>0</v>
      </c>
    </row>
    <row r="10499" spans="1:17" x14ac:dyDescent="0.2">
      <c r="A10499" t="s">
        <v>27522</v>
      </c>
      <c r="B10499" t="s">
        <v>86</v>
      </c>
      <c r="C10499" t="s">
        <v>125</v>
      </c>
      <c r="D10499" t="s">
        <v>17029</v>
      </c>
      <c r="E10499" t="s">
        <v>81</v>
      </c>
      <c r="F10499" t="s">
        <v>4879</v>
      </c>
      <c r="G10499">
        <v>0</v>
      </c>
      <c r="H10499">
        <v>0</v>
      </c>
      <c r="I10499">
        <v>0</v>
      </c>
      <c r="J10499">
        <v>0</v>
      </c>
      <c r="K10499">
        <v>0</v>
      </c>
      <c r="L10499">
        <v>0</v>
      </c>
      <c r="M10499">
        <v>34</v>
      </c>
      <c r="N10499">
        <v>0</v>
      </c>
      <c r="O10499">
        <v>0</v>
      </c>
      <c r="P10499">
        <v>0</v>
      </c>
      <c r="Q10499">
        <v>0</v>
      </c>
    </row>
    <row r="10500" spans="1:17" x14ac:dyDescent="0.2">
      <c r="A10500" t="s">
        <v>27523</v>
      </c>
      <c r="B10500" t="s">
        <v>86</v>
      </c>
      <c r="C10500" t="s">
        <v>125</v>
      </c>
      <c r="D10500" t="s">
        <v>17029</v>
      </c>
      <c r="E10500" t="s">
        <v>81</v>
      </c>
      <c r="F10500" t="s">
        <v>4881</v>
      </c>
      <c r="G10500">
        <v>0</v>
      </c>
      <c r="H10500">
        <v>34</v>
      </c>
      <c r="I10500">
        <v>8</v>
      </c>
      <c r="J10500">
        <v>22</v>
      </c>
      <c r="K10500">
        <v>2</v>
      </c>
      <c r="L10500">
        <v>2</v>
      </c>
      <c r="M10500">
        <v>0</v>
      </c>
      <c r="N10500">
        <v>0</v>
      </c>
      <c r="O10500">
        <v>0</v>
      </c>
      <c r="P10500">
        <v>0</v>
      </c>
      <c r="Q10500">
        <v>0</v>
      </c>
    </row>
    <row r="10501" spans="1:17" x14ac:dyDescent="0.2">
      <c r="A10501" t="s">
        <v>27524</v>
      </c>
      <c r="B10501" t="s">
        <v>86</v>
      </c>
      <c r="C10501" t="s">
        <v>125</v>
      </c>
      <c r="D10501" t="s">
        <v>17029</v>
      </c>
      <c r="E10501" t="s">
        <v>81</v>
      </c>
      <c r="F10501" t="s">
        <v>4883</v>
      </c>
      <c r="G10501">
        <v>0</v>
      </c>
      <c r="H10501">
        <v>34</v>
      </c>
      <c r="I10501">
        <v>8</v>
      </c>
      <c r="J10501">
        <v>22</v>
      </c>
      <c r="K10501">
        <v>2</v>
      </c>
      <c r="L10501">
        <v>2</v>
      </c>
      <c r="M10501">
        <v>0</v>
      </c>
      <c r="N10501">
        <v>0</v>
      </c>
      <c r="O10501">
        <v>0</v>
      </c>
      <c r="P10501">
        <v>0</v>
      </c>
      <c r="Q10501">
        <v>0</v>
      </c>
    </row>
    <row r="10502" spans="1:17" x14ac:dyDescent="0.2">
      <c r="A10502" t="s">
        <v>27525</v>
      </c>
      <c r="B10502" t="s">
        <v>86</v>
      </c>
      <c r="C10502" t="s">
        <v>125</v>
      </c>
      <c r="D10502" t="s">
        <v>17029</v>
      </c>
      <c r="E10502" t="s">
        <v>81</v>
      </c>
      <c r="F10502" t="s">
        <v>4885</v>
      </c>
      <c r="G10502">
        <v>0</v>
      </c>
      <c r="H10502">
        <v>0</v>
      </c>
      <c r="I10502">
        <v>0</v>
      </c>
      <c r="J10502">
        <v>0</v>
      </c>
      <c r="K10502">
        <v>0</v>
      </c>
      <c r="L10502">
        <v>0</v>
      </c>
      <c r="M10502">
        <v>34</v>
      </c>
      <c r="N10502">
        <v>0</v>
      </c>
      <c r="O10502">
        <v>0</v>
      </c>
      <c r="P10502">
        <v>0</v>
      </c>
      <c r="Q10502">
        <v>0</v>
      </c>
    </row>
    <row r="10503" spans="1:17" x14ac:dyDescent="0.2">
      <c r="A10503" t="s">
        <v>27526</v>
      </c>
      <c r="B10503" t="s">
        <v>86</v>
      </c>
      <c r="C10503" t="s">
        <v>125</v>
      </c>
      <c r="D10503" t="s">
        <v>17029</v>
      </c>
      <c r="E10503" t="s">
        <v>81</v>
      </c>
      <c r="F10503" t="s">
        <v>4887</v>
      </c>
      <c r="G10503">
        <v>0</v>
      </c>
      <c r="H10503">
        <v>34</v>
      </c>
      <c r="I10503">
        <v>8</v>
      </c>
      <c r="J10503">
        <v>22</v>
      </c>
      <c r="K10503">
        <v>2</v>
      </c>
      <c r="L10503">
        <v>2</v>
      </c>
      <c r="M10503">
        <v>0</v>
      </c>
      <c r="N10503">
        <v>0</v>
      </c>
      <c r="O10503">
        <v>0</v>
      </c>
      <c r="P10503">
        <v>0</v>
      </c>
      <c r="Q10503">
        <v>0</v>
      </c>
    </row>
    <row r="10504" spans="1:17" x14ac:dyDescent="0.2">
      <c r="A10504" t="s">
        <v>27527</v>
      </c>
      <c r="B10504" t="s">
        <v>86</v>
      </c>
      <c r="C10504" t="s">
        <v>125</v>
      </c>
      <c r="D10504" t="s">
        <v>17029</v>
      </c>
      <c r="E10504" t="s">
        <v>81</v>
      </c>
      <c r="F10504" t="s">
        <v>4889</v>
      </c>
      <c r="G10504">
        <v>0</v>
      </c>
      <c r="H10504">
        <v>0</v>
      </c>
      <c r="I10504">
        <v>0</v>
      </c>
      <c r="J10504">
        <v>0</v>
      </c>
      <c r="K10504">
        <v>0</v>
      </c>
      <c r="L10504">
        <v>0</v>
      </c>
      <c r="M10504">
        <v>34</v>
      </c>
      <c r="N10504">
        <v>0</v>
      </c>
      <c r="O10504">
        <v>0</v>
      </c>
      <c r="P10504">
        <v>0</v>
      </c>
      <c r="Q10504">
        <v>0</v>
      </c>
    </row>
    <row r="10505" spans="1:17" x14ac:dyDescent="0.2">
      <c r="A10505" t="s">
        <v>27528</v>
      </c>
      <c r="B10505" t="s">
        <v>86</v>
      </c>
      <c r="C10505" t="s">
        <v>125</v>
      </c>
      <c r="D10505" t="s">
        <v>17029</v>
      </c>
      <c r="E10505" t="s">
        <v>81</v>
      </c>
      <c r="F10505" t="s">
        <v>4871</v>
      </c>
      <c r="G10505">
        <v>0</v>
      </c>
      <c r="H10505">
        <v>0</v>
      </c>
      <c r="I10505">
        <v>0</v>
      </c>
      <c r="J10505">
        <v>0</v>
      </c>
      <c r="K10505">
        <v>0</v>
      </c>
      <c r="L10505">
        <v>0</v>
      </c>
      <c r="M10505">
        <v>0</v>
      </c>
      <c r="N10505">
        <v>34</v>
      </c>
      <c r="O10505">
        <v>32</v>
      </c>
      <c r="P10505">
        <v>1</v>
      </c>
      <c r="Q10505">
        <v>1</v>
      </c>
    </row>
    <row r="10506" spans="1:17" x14ac:dyDescent="0.2">
      <c r="A10506" t="s">
        <v>27529</v>
      </c>
      <c r="B10506" t="s">
        <v>86</v>
      </c>
      <c r="C10506" t="s">
        <v>125</v>
      </c>
      <c r="D10506" t="s">
        <v>17029</v>
      </c>
      <c r="E10506" t="s">
        <v>81</v>
      </c>
      <c r="F10506" t="s">
        <v>4873</v>
      </c>
      <c r="G10506">
        <v>0</v>
      </c>
      <c r="H10506">
        <v>0</v>
      </c>
      <c r="I10506">
        <v>0</v>
      </c>
      <c r="J10506">
        <v>0</v>
      </c>
      <c r="K10506">
        <v>0</v>
      </c>
      <c r="L10506">
        <v>0</v>
      </c>
      <c r="M10506">
        <v>0</v>
      </c>
      <c r="N10506">
        <v>33</v>
      </c>
      <c r="O10506">
        <v>31</v>
      </c>
      <c r="P10506">
        <v>1</v>
      </c>
      <c r="Q10506">
        <v>1</v>
      </c>
    </row>
    <row r="10507" spans="1:17" x14ac:dyDescent="0.2">
      <c r="A10507" t="s">
        <v>27530</v>
      </c>
      <c r="B10507" t="s">
        <v>86</v>
      </c>
      <c r="C10507" t="s">
        <v>125</v>
      </c>
      <c r="D10507" t="s">
        <v>17029</v>
      </c>
      <c r="E10507" t="s">
        <v>81</v>
      </c>
      <c r="F10507" t="s">
        <v>17019</v>
      </c>
      <c r="G10507">
        <v>34</v>
      </c>
      <c r="H10507">
        <v>0</v>
      </c>
      <c r="I10507">
        <v>0</v>
      </c>
      <c r="J10507">
        <v>0</v>
      </c>
      <c r="K10507">
        <v>0</v>
      </c>
      <c r="L10507">
        <v>0</v>
      </c>
      <c r="M10507">
        <v>0</v>
      </c>
      <c r="N10507">
        <v>0</v>
      </c>
      <c r="O10507">
        <v>0</v>
      </c>
      <c r="P10507">
        <v>0</v>
      </c>
      <c r="Q10507">
        <v>0</v>
      </c>
    </row>
    <row r="10508" spans="1:17" x14ac:dyDescent="0.2">
      <c r="A10508" t="s">
        <v>27531</v>
      </c>
      <c r="B10508" t="s">
        <v>86</v>
      </c>
      <c r="C10508" t="s">
        <v>125</v>
      </c>
      <c r="D10508" t="s">
        <v>17021</v>
      </c>
      <c r="E10508" t="s">
        <v>79</v>
      </c>
      <c r="F10508" t="s">
        <v>17022</v>
      </c>
      <c r="G10508">
        <v>0</v>
      </c>
      <c r="H10508">
        <v>0</v>
      </c>
      <c r="I10508">
        <v>0</v>
      </c>
      <c r="J10508">
        <v>0</v>
      </c>
      <c r="K10508">
        <v>0</v>
      </c>
      <c r="L10508">
        <v>0</v>
      </c>
      <c r="M10508">
        <v>0</v>
      </c>
      <c r="N10508">
        <v>4</v>
      </c>
      <c r="O10508">
        <v>3</v>
      </c>
      <c r="P10508">
        <v>1</v>
      </c>
      <c r="Q10508">
        <v>0</v>
      </c>
    </row>
    <row r="10509" spans="1:17" x14ac:dyDescent="0.2">
      <c r="A10509" t="s">
        <v>27532</v>
      </c>
      <c r="B10509" t="s">
        <v>86</v>
      </c>
      <c r="C10509" t="s">
        <v>125</v>
      </c>
      <c r="D10509" t="s">
        <v>17021</v>
      </c>
      <c r="E10509" t="s">
        <v>79</v>
      </c>
      <c r="F10509" t="s">
        <v>17019</v>
      </c>
      <c r="G10509">
        <v>4</v>
      </c>
      <c r="H10509">
        <v>0</v>
      </c>
      <c r="I10509">
        <v>0</v>
      </c>
      <c r="J10509">
        <v>0</v>
      </c>
      <c r="K10509">
        <v>0</v>
      </c>
      <c r="L10509">
        <v>0</v>
      </c>
      <c r="M10509">
        <v>0</v>
      </c>
      <c r="N10509">
        <v>0</v>
      </c>
      <c r="O10509">
        <v>0</v>
      </c>
      <c r="P10509">
        <v>0</v>
      </c>
      <c r="Q10509">
        <v>0</v>
      </c>
    </row>
    <row r="10510" spans="1:17" x14ac:dyDescent="0.2">
      <c r="A10510" t="s">
        <v>27533</v>
      </c>
      <c r="B10510" t="s">
        <v>86</v>
      </c>
      <c r="C10510" t="s">
        <v>125</v>
      </c>
      <c r="D10510" t="s">
        <v>17021</v>
      </c>
      <c r="E10510" t="s">
        <v>81</v>
      </c>
      <c r="F10510" t="s">
        <v>17022</v>
      </c>
      <c r="G10510">
        <v>0</v>
      </c>
      <c r="H10510">
        <v>0</v>
      </c>
      <c r="I10510">
        <v>0</v>
      </c>
      <c r="J10510">
        <v>0</v>
      </c>
      <c r="K10510">
        <v>0</v>
      </c>
      <c r="L10510">
        <v>0</v>
      </c>
      <c r="M10510">
        <v>0</v>
      </c>
      <c r="N10510">
        <v>2</v>
      </c>
      <c r="O10510">
        <v>1</v>
      </c>
      <c r="P10510">
        <v>0</v>
      </c>
      <c r="Q10510">
        <v>1</v>
      </c>
    </row>
    <row r="10511" spans="1:17" x14ac:dyDescent="0.2">
      <c r="A10511" t="s">
        <v>27534</v>
      </c>
      <c r="B10511" t="s">
        <v>86</v>
      </c>
      <c r="C10511" t="s">
        <v>125</v>
      </c>
      <c r="D10511" t="s">
        <v>17021</v>
      </c>
      <c r="E10511" t="s">
        <v>81</v>
      </c>
      <c r="F10511" t="s">
        <v>17019</v>
      </c>
      <c r="G10511">
        <v>2</v>
      </c>
      <c r="H10511">
        <v>0</v>
      </c>
      <c r="I10511">
        <v>0</v>
      </c>
      <c r="J10511">
        <v>0</v>
      </c>
      <c r="K10511">
        <v>0</v>
      </c>
      <c r="L10511">
        <v>0</v>
      </c>
      <c r="M10511">
        <v>0</v>
      </c>
      <c r="N10511">
        <v>0</v>
      </c>
      <c r="O10511">
        <v>0</v>
      </c>
      <c r="P10511">
        <v>0</v>
      </c>
      <c r="Q10511">
        <v>0</v>
      </c>
    </row>
    <row r="10512" spans="1:17" x14ac:dyDescent="0.2">
      <c r="A10512" t="s">
        <v>27535</v>
      </c>
      <c r="B10512" t="s">
        <v>86</v>
      </c>
      <c r="C10512" t="s">
        <v>125</v>
      </c>
      <c r="D10512" t="s">
        <v>17025</v>
      </c>
      <c r="E10512" t="s">
        <v>81</v>
      </c>
      <c r="F10512" t="s">
        <v>17019</v>
      </c>
      <c r="G10512">
        <v>1</v>
      </c>
      <c r="H10512">
        <v>0</v>
      </c>
      <c r="I10512">
        <v>0</v>
      </c>
      <c r="J10512">
        <v>0</v>
      </c>
      <c r="K10512">
        <v>0</v>
      </c>
      <c r="L10512">
        <v>0</v>
      </c>
      <c r="M10512">
        <v>0</v>
      </c>
      <c r="N10512">
        <v>0</v>
      </c>
      <c r="O10512">
        <v>0</v>
      </c>
      <c r="P10512">
        <v>0</v>
      </c>
      <c r="Q10512">
        <v>0</v>
      </c>
    </row>
    <row r="10513" spans="1:17" x14ac:dyDescent="0.2">
      <c r="A10513" t="s">
        <v>27536</v>
      </c>
      <c r="B10513" t="s">
        <v>86</v>
      </c>
      <c r="C10513" t="s">
        <v>126</v>
      </c>
      <c r="D10513" t="s">
        <v>17029</v>
      </c>
      <c r="E10513" t="s">
        <v>79</v>
      </c>
      <c r="F10513" t="s">
        <v>4875</v>
      </c>
      <c r="G10513">
        <v>0</v>
      </c>
      <c r="H10513">
        <v>9</v>
      </c>
      <c r="I10513">
        <v>3</v>
      </c>
      <c r="J10513">
        <v>6</v>
      </c>
      <c r="K10513">
        <v>0</v>
      </c>
      <c r="L10513">
        <v>0</v>
      </c>
      <c r="M10513">
        <v>0</v>
      </c>
      <c r="N10513">
        <v>0</v>
      </c>
      <c r="O10513">
        <v>0</v>
      </c>
      <c r="P10513">
        <v>0</v>
      </c>
      <c r="Q10513">
        <v>0</v>
      </c>
    </row>
    <row r="10514" spans="1:17" x14ac:dyDescent="0.2">
      <c r="A10514" t="s">
        <v>27537</v>
      </c>
      <c r="B10514" t="s">
        <v>86</v>
      </c>
      <c r="C10514" t="s">
        <v>126</v>
      </c>
      <c r="D10514" t="s">
        <v>17029</v>
      </c>
      <c r="E10514" t="s">
        <v>79</v>
      </c>
      <c r="F10514" t="s">
        <v>4877</v>
      </c>
      <c r="G10514">
        <v>0</v>
      </c>
      <c r="H10514">
        <v>9</v>
      </c>
      <c r="I10514">
        <v>3</v>
      </c>
      <c r="J10514">
        <v>6</v>
      </c>
      <c r="K10514">
        <v>0</v>
      </c>
      <c r="L10514">
        <v>0</v>
      </c>
      <c r="M10514">
        <v>0</v>
      </c>
      <c r="N10514">
        <v>0</v>
      </c>
      <c r="O10514">
        <v>0</v>
      </c>
      <c r="P10514">
        <v>0</v>
      </c>
      <c r="Q10514">
        <v>0</v>
      </c>
    </row>
    <row r="10515" spans="1:17" x14ac:dyDescent="0.2">
      <c r="A10515" t="s">
        <v>27538</v>
      </c>
      <c r="B10515" t="s">
        <v>86</v>
      </c>
      <c r="C10515" t="s">
        <v>126</v>
      </c>
      <c r="D10515" t="s">
        <v>17029</v>
      </c>
      <c r="E10515" t="s">
        <v>79</v>
      </c>
      <c r="F10515" t="s">
        <v>4879</v>
      </c>
      <c r="G10515">
        <v>0</v>
      </c>
      <c r="H10515">
        <v>0</v>
      </c>
      <c r="I10515">
        <v>0</v>
      </c>
      <c r="J10515">
        <v>0</v>
      </c>
      <c r="K10515">
        <v>0</v>
      </c>
      <c r="L10515">
        <v>0</v>
      </c>
      <c r="M10515">
        <v>9</v>
      </c>
      <c r="N10515">
        <v>0</v>
      </c>
      <c r="O10515">
        <v>0</v>
      </c>
      <c r="P10515">
        <v>0</v>
      </c>
      <c r="Q10515">
        <v>0</v>
      </c>
    </row>
    <row r="10516" spans="1:17" x14ac:dyDescent="0.2">
      <c r="A10516" t="s">
        <v>27539</v>
      </c>
      <c r="B10516" t="s">
        <v>86</v>
      </c>
      <c r="C10516" t="s">
        <v>126</v>
      </c>
      <c r="D10516" t="s">
        <v>17029</v>
      </c>
      <c r="E10516" t="s">
        <v>79</v>
      </c>
      <c r="F10516" t="s">
        <v>4881</v>
      </c>
      <c r="G10516">
        <v>0</v>
      </c>
      <c r="H10516">
        <v>9</v>
      </c>
      <c r="I10516">
        <v>3</v>
      </c>
      <c r="J10516">
        <v>6</v>
      </c>
      <c r="K10516">
        <v>0</v>
      </c>
      <c r="L10516">
        <v>0</v>
      </c>
      <c r="M10516">
        <v>0</v>
      </c>
      <c r="N10516">
        <v>0</v>
      </c>
      <c r="O10516">
        <v>0</v>
      </c>
      <c r="P10516">
        <v>0</v>
      </c>
      <c r="Q10516">
        <v>0</v>
      </c>
    </row>
    <row r="10517" spans="1:17" x14ac:dyDescent="0.2">
      <c r="A10517" t="s">
        <v>27540</v>
      </c>
      <c r="B10517" t="s">
        <v>86</v>
      </c>
      <c r="C10517" t="s">
        <v>126</v>
      </c>
      <c r="D10517" t="s">
        <v>17029</v>
      </c>
      <c r="E10517" t="s">
        <v>79</v>
      </c>
      <c r="F10517" t="s">
        <v>4883</v>
      </c>
      <c r="G10517">
        <v>0</v>
      </c>
      <c r="H10517">
        <v>9</v>
      </c>
      <c r="I10517">
        <v>3</v>
      </c>
      <c r="J10517">
        <v>6</v>
      </c>
      <c r="K10517">
        <v>0</v>
      </c>
      <c r="L10517">
        <v>0</v>
      </c>
      <c r="M10517">
        <v>0</v>
      </c>
      <c r="N10517">
        <v>0</v>
      </c>
      <c r="O10517">
        <v>0</v>
      </c>
      <c r="P10517">
        <v>0</v>
      </c>
      <c r="Q10517">
        <v>0</v>
      </c>
    </row>
    <row r="10518" spans="1:17" x14ac:dyDescent="0.2">
      <c r="A10518" t="s">
        <v>27541</v>
      </c>
      <c r="B10518" t="s">
        <v>86</v>
      </c>
      <c r="C10518" t="s">
        <v>126</v>
      </c>
      <c r="D10518" t="s">
        <v>17029</v>
      </c>
      <c r="E10518" t="s">
        <v>79</v>
      </c>
      <c r="F10518" t="s">
        <v>4885</v>
      </c>
      <c r="G10518">
        <v>0</v>
      </c>
      <c r="H10518">
        <v>0</v>
      </c>
      <c r="I10518">
        <v>0</v>
      </c>
      <c r="J10518">
        <v>0</v>
      </c>
      <c r="K10518">
        <v>0</v>
      </c>
      <c r="L10518">
        <v>0</v>
      </c>
      <c r="M10518">
        <v>9</v>
      </c>
      <c r="N10518">
        <v>0</v>
      </c>
      <c r="O10518">
        <v>0</v>
      </c>
      <c r="P10518">
        <v>0</v>
      </c>
      <c r="Q10518">
        <v>0</v>
      </c>
    </row>
    <row r="10519" spans="1:17" x14ac:dyDescent="0.2">
      <c r="A10519" t="s">
        <v>27542</v>
      </c>
      <c r="B10519" t="s">
        <v>86</v>
      </c>
      <c r="C10519" t="s">
        <v>126</v>
      </c>
      <c r="D10519" t="s">
        <v>17029</v>
      </c>
      <c r="E10519" t="s">
        <v>79</v>
      </c>
      <c r="F10519" t="s">
        <v>4887</v>
      </c>
      <c r="G10519">
        <v>0</v>
      </c>
      <c r="H10519">
        <v>9</v>
      </c>
      <c r="I10519">
        <v>3</v>
      </c>
      <c r="J10519">
        <v>6</v>
      </c>
      <c r="K10519">
        <v>0</v>
      </c>
      <c r="L10519">
        <v>0</v>
      </c>
      <c r="M10519">
        <v>0</v>
      </c>
      <c r="N10519">
        <v>0</v>
      </c>
      <c r="O10519">
        <v>0</v>
      </c>
      <c r="P10519">
        <v>0</v>
      </c>
      <c r="Q10519">
        <v>0</v>
      </c>
    </row>
    <row r="10520" spans="1:17" x14ac:dyDescent="0.2">
      <c r="A10520" t="s">
        <v>27543</v>
      </c>
      <c r="B10520" t="s">
        <v>86</v>
      </c>
      <c r="C10520" t="s">
        <v>126</v>
      </c>
      <c r="D10520" t="s">
        <v>17029</v>
      </c>
      <c r="E10520" t="s">
        <v>79</v>
      </c>
      <c r="F10520" t="s">
        <v>4889</v>
      </c>
      <c r="G10520">
        <v>0</v>
      </c>
      <c r="H10520">
        <v>0</v>
      </c>
      <c r="I10520">
        <v>0</v>
      </c>
      <c r="J10520">
        <v>0</v>
      </c>
      <c r="K10520">
        <v>0</v>
      </c>
      <c r="L10520">
        <v>0</v>
      </c>
      <c r="M10520">
        <v>9</v>
      </c>
      <c r="N10520">
        <v>0</v>
      </c>
      <c r="O10520">
        <v>0</v>
      </c>
      <c r="P10520">
        <v>0</v>
      </c>
      <c r="Q10520">
        <v>0</v>
      </c>
    </row>
    <row r="10521" spans="1:17" x14ac:dyDescent="0.2">
      <c r="A10521" t="s">
        <v>27544</v>
      </c>
      <c r="B10521" t="s">
        <v>86</v>
      </c>
      <c r="C10521" t="s">
        <v>126</v>
      </c>
      <c r="D10521" t="s">
        <v>17029</v>
      </c>
      <c r="E10521" t="s">
        <v>79</v>
      </c>
      <c r="F10521" t="s">
        <v>4871</v>
      </c>
      <c r="G10521">
        <v>0</v>
      </c>
      <c r="H10521">
        <v>0</v>
      </c>
      <c r="I10521">
        <v>0</v>
      </c>
      <c r="J10521">
        <v>0</v>
      </c>
      <c r="K10521">
        <v>0</v>
      </c>
      <c r="L10521">
        <v>0</v>
      </c>
      <c r="M10521">
        <v>0</v>
      </c>
      <c r="N10521">
        <v>9</v>
      </c>
      <c r="O10521">
        <v>9</v>
      </c>
      <c r="P10521">
        <v>0</v>
      </c>
      <c r="Q10521">
        <v>0</v>
      </c>
    </row>
    <row r="10522" spans="1:17" x14ac:dyDescent="0.2">
      <c r="A10522" t="s">
        <v>27545</v>
      </c>
      <c r="B10522" t="s">
        <v>86</v>
      </c>
      <c r="C10522" t="s">
        <v>126</v>
      </c>
      <c r="D10522" t="s">
        <v>17029</v>
      </c>
      <c r="E10522" t="s">
        <v>79</v>
      </c>
      <c r="F10522" t="s">
        <v>4873</v>
      </c>
      <c r="G10522">
        <v>0</v>
      </c>
      <c r="H10522">
        <v>0</v>
      </c>
      <c r="I10522">
        <v>0</v>
      </c>
      <c r="J10522">
        <v>0</v>
      </c>
      <c r="K10522">
        <v>0</v>
      </c>
      <c r="L10522">
        <v>0</v>
      </c>
      <c r="M10522">
        <v>0</v>
      </c>
      <c r="N10522">
        <v>7</v>
      </c>
      <c r="O10522">
        <v>7</v>
      </c>
      <c r="P10522">
        <v>0</v>
      </c>
      <c r="Q10522">
        <v>0</v>
      </c>
    </row>
    <row r="10523" spans="1:17" x14ac:dyDescent="0.2">
      <c r="A10523" t="s">
        <v>27546</v>
      </c>
      <c r="B10523" t="s">
        <v>86</v>
      </c>
      <c r="C10523" t="s">
        <v>126</v>
      </c>
      <c r="D10523" t="s">
        <v>17029</v>
      </c>
      <c r="E10523" t="s">
        <v>79</v>
      </c>
      <c r="F10523" t="s">
        <v>17019</v>
      </c>
      <c r="G10523">
        <v>9</v>
      </c>
      <c r="H10523">
        <v>0</v>
      </c>
      <c r="I10523">
        <v>0</v>
      </c>
      <c r="J10523">
        <v>0</v>
      </c>
      <c r="K10523">
        <v>0</v>
      </c>
      <c r="L10523">
        <v>0</v>
      </c>
      <c r="M10523">
        <v>0</v>
      </c>
      <c r="N10523">
        <v>0</v>
      </c>
      <c r="O10523">
        <v>0</v>
      </c>
      <c r="P10523">
        <v>0</v>
      </c>
      <c r="Q10523">
        <v>0</v>
      </c>
    </row>
    <row r="10524" spans="1:17" x14ac:dyDescent="0.2">
      <c r="A10524" t="s">
        <v>27547</v>
      </c>
      <c r="B10524" t="s">
        <v>86</v>
      </c>
      <c r="C10524" t="s">
        <v>126</v>
      </c>
      <c r="D10524" t="s">
        <v>17029</v>
      </c>
      <c r="E10524" t="s">
        <v>81</v>
      </c>
      <c r="F10524" t="s">
        <v>4875</v>
      </c>
      <c r="G10524">
        <v>0</v>
      </c>
      <c r="H10524">
        <v>1</v>
      </c>
      <c r="I10524">
        <v>0</v>
      </c>
      <c r="J10524">
        <v>1</v>
      </c>
      <c r="K10524">
        <v>0</v>
      </c>
      <c r="L10524">
        <v>0</v>
      </c>
      <c r="M10524">
        <v>0</v>
      </c>
      <c r="N10524">
        <v>0</v>
      </c>
      <c r="O10524">
        <v>0</v>
      </c>
      <c r="P10524">
        <v>0</v>
      </c>
      <c r="Q10524">
        <v>0</v>
      </c>
    </row>
    <row r="10525" spans="1:17" x14ac:dyDescent="0.2">
      <c r="A10525" t="s">
        <v>27548</v>
      </c>
      <c r="B10525" t="s">
        <v>86</v>
      </c>
      <c r="C10525" t="s">
        <v>126</v>
      </c>
      <c r="D10525" t="s">
        <v>17029</v>
      </c>
      <c r="E10525" t="s">
        <v>81</v>
      </c>
      <c r="F10525" t="s">
        <v>4877</v>
      </c>
      <c r="G10525">
        <v>0</v>
      </c>
      <c r="H10525">
        <v>1</v>
      </c>
      <c r="I10525">
        <v>0</v>
      </c>
      <c r="J10525">
        <v>1</v>
      </c>
      <c r="K10525">
        <v>0</v>
      </c>
      <c r="L10525">
        <v>0</v>
      </c>
      <c r="M10525">
        <v>0</v>
      </c>
      <c r="N10525">
        <v>0</v>
      </c>
      <c r="O10525">
        <v>0</v>
      </c>
      <c r="P10525">
        <v>0</v>
      </c>
      <c r="Q10525">
        <v>0</v>
      </c>
    </row>
    <row r="10526" spans="1:17" x14ac:dyDescent="0.2">
      <c r="A10526" t="s">
        <v>27549</v>
      </c>
      <c r="B10526" t="s">
        <v>86</v>
      </c>
      <c r="C10526" t="s">
        <v>126</v>
      </c>
      <c r="D10526" t="s">
        <v>17029</v>
      </c>
      <c r="E10526" t="s">
        <v>81</v>
      </c>
      <c r="F10526" t="s">
        <v>4879</v>
      </c>
      <c r="G10526">
        <v>0</v>
      </c>
      <c r="H10526">
        <v>0</v>
      </c>
      <c r="I10526">
        <v>0</v>
      </c>
      <c r="J10526">
        <v>0</v>
      </c>
      <c r="K10526">
        <v>0</v>
      </c>
      <c r="L10526">
        <v>0</v>
      </c>
      <c r="M10526">
        <v>1</v>
      </c>
      <c r="N10526">
        <v>0</v>
      </c>
      <c r="O10526">
        <v>0</v>
      </c>
      <c r="P10526">
        <v>0</v>
      </c>
      <c r="Q10526">
        <v>0</v>
      </c>
    </row>
    <row r="10527" spans="1:17" x14ac:dyDescent="0.2">
      <c r="A10527" t="s">
        <v>27550</v>
      </c>
      <c r="B10527" t="s">
        <v>86</v>
      </c>
      <c r="C10527" t="s">
        <v>126</v>
      </c>
      <c r="D10527" t="s">
        <v>17029</v>
      </c>
      <c r="E10527" t="s">
        <v>81</v>
      </c>
      <c r="F10527" t="s">
        <v>4881</v>
      </c>
      <c r="G10527">
        <v>0</v>
      </c>
      <c r="H10527">
        <v>1</v>
      </c>
      <c r="I10527">
        <v>0</v>
      </c>
      <c r="J10527">
        <v>1</v>
      </c>
      <c r="K10527">
        <v>0</v>
      </c>
      <c r="L10527">
        <v>0</v>
      </c>
      <c r="M10527">
        <v>0</v>
      </c>
      <c r="N10527">
        <v>0</v>
      </c>
      <c r="O10527">
        <v>0</v>
      </c>
      <c r="P10527">
        <v>0</v>
      </c>
      <c r="Q10527">
        <v>0</v>
      </c>
    </row>
    <row r="10528" spans="1:17" x14ac:dyDescent="0.2">
      <c r="A10528" t="s">
        <v>27551</v>
      </c>
      <c r="B10528" t="s">
        <v>86</v>
      </c>
      <c r="C10528" t="s">
        <v>126</v>
      </c>
      <c r="D10528" t="s">
        <v>17029</v>
      </c>
      <c r="E10528" t="s">
        <v>81</v>
      </c>
      <c r="F10528" t="s">
        <v>4883</v>
      </c>
      <c r="G10528">
        <v>0</v>
      </c>
      <c r="H10528">
        <v>1</v>
      </c>
      <c r="I10528">
        <v>0</v>
      </c>
      <c r="J10528">
        <v>1</v>
      </c>
      <c r="K10528">
        <v>0</v>
      </c>
      <c r="L10528">
        <v>0</v>
      </c>
      <c r="M10528">
        <v>0</v>
      </c>
      <c r="N10528">
        <v>0</v>
      </c>
      <c r="O10528">
        <v>0</v>
      </c>
      <c r="P10528">
        <v>0</v>
      </c>
      <c r="Q10528">
        <v>0</v>
      </c>
    </row>
    <row r="10529" spans="1:17" x14ac:dyDescent="0.2">
      <c r="A10529" t="s">
        <v>27552</v>
      </c>
      <c r="B10529" t="s">
        <v>86</v>
      </c>
      <c r="C10529" t="s">
        <v>126</v>
      </c>
      <c r="D10529" t="s">
        <v>17029</v>
      </c>
      <c r="E10529" t="s">
        <v>81</v>
      </c>
      <c r="F10529" t="s">
        <v>4885</v>
      </c>
      <c r="G10529">
        <v>0</v>
      </c>
      <c r="H10529">
        <v>0</v>
      </c>
      <c r="I10529">
        <v>0</v>
      </c>
      <c r="J10529">
        <v>0</v>
      </c>
      <c r="K10529">
        <v>0</v>
      </c>
      <c r="L10529">
        <v>0</v>
      </c>
      <c r="M10529">
        <v>1</v>
      </c>
      <c r="N10529">
        <v>0</v>
      </c>
      <c r="O10529">
        <v>0</v>
      </c>
      <c r="P10529">
        <v>0</v>
      </c>
      <c r="Q10529">
        <v>0</v>
      </c>
    </row>
    <row r="10530" spans="1:17" x14ac:dyDescent="0.2">
      <c r="A10530" t="s">
        <v>27553</v>
      </c>
      <c r="B10530" t="s">
        <v>86</v>
      </c>
      <c r="C10530" t="s">
        <v>126</v>
      </c>
      <c r="D10530" t="s">
        <v>17029</v>
      </c>
      <c r="E10530" t="s">
        <v>81</v>
      </c>
      <c r="F10530" t="s">
        <v>4887</v>
      </c>
      <c r="G10530">
        <v>0</v>
      </c>
      <c r="H10530">
        <v>1</v>
      </c>
      <c r="I10530">
        <v>0</v>
      </c>
      <c r="J10530">
        <v>1</v>
      </c>
      <c r="K10530">
        <v>0</v>
      </c>
      <c r="L10530">
        <v>0</v>
      </c>
      <c r="M10530">
        <v>0</v>
      </c>
      <c r="N10530">
        <v>0</v>
      </c>
      <c r="O10530">
        <v>0</v>
      </c>
      <c r="P10530">
        <v>0</v>
      </c>
      <c r="Q10530">
        <v>0</v>
      </c>
    </row>
    <row r="10531" spans="1:17" x14ac:dyDescent="0.2">
      <c r="A10531" t="s">
        <v>27554</v>
      </c>
      <c r="B10531" t="s">
        <v>86</v>
      </c>
      <c r="C10531" t="s">
        <v>126</v>
      </c>
      <c r="D10531" t="s">
        <v>17029</v>
      </c>
      <c r="E10531" t="s">
        <v>81</v>
      </c>
      <c r="F10531" t="s">
        <v>4889</v>
      </c>
      <c r="G10531">
        <v>0</v>
      </c>
      <c r="H10531">
        <v>0</v>
      </c>
      <c r="I10531">
        <v>0</v>
      </c>
      <c r="J10531">
        <v>0</v>
      </c>
      <c r="K10531">
        <v>0</v>
      </c>
      <c r="L10531">
        <v>0</v>
      </c>
      <c r="M10531">
        <v>1</v>
      </c>
      <c r="N10531">
        <v>0</v>
      </c>
      <c r="O10531">
        <v>0</v>
      </c>
      <c r="P10531">
        <v>0</v>
      </c>
      <c r="Q10531">
        <v>0</v>
      </c>
    </row>
    <row r="10532" spans="1:17" x14ac:dyDescent="0.2">
      <c r="A10532" t="s">
        <v>27555</v>
      </c>
      <c r="B10532" t="s">
        <v>86</v>
      </c>
      <c r="C10532" t="s">
        <v>126</v>
      </c>
      <c r="D10532" t="s">
        <v>17029</v>
      </c>
      <c r="E10532" t="s">
        <v>81</v>
      </c>
      <c r="F10532" t="s">
        <v>4871</v>
      </c>
      <c r="G10532">
        <v>0</v>
      </c>
      <c r="H10532">
        <v>0</v>
      </c>
      <c r="I10532">
        <v>0</v>
      </c>
      <c r="J10532">
        <v>0</v>
      </c>
      <c r="K10532">
        <v>0</v>
      </c>
      <c r="L10532">
        <v>0</v>
      </c>
      <c r="M10532">
        <v>0</v>
      </c>
      <c r="N10532">
        <v>1</v>
      </c>
      <c r="O10532">
        <v>1</v>
      </c>
      <c r="P10532">
        <v>0</v>
      </c>
      <c r="Q10532">
        <v>0</v>
      </c>
    </row>
    <row r="10533" spans="1:17" x14ac:dyDescent="0.2">
      <c r="A10533" t="s">
        <v>27556</v>
      </c>
      <c r="B10533" t="s">
        <v>86</v>
      </c>
      <c r="C10533" t="s">
        <v>126</v>
      </c>
      <c r="D10533" t="s">
        <v>17029</v>
      </c>
      <c r="E10533" t="s">
        <v>81</v>
      </c>
      <c r="F10533" t="s">
        <v>4873</v>
      </c>
      <c r="G10533">
        <v>0</v>
      </c>
      <c r="H10533">
        <v>0</v>
      </c>
      <c r="I10533">
        <v>0</v>
      </c>
      <c r="J10533">
        <v>0</v>
      </c>
      <c r="K10533">
        <v>0</v>
      </c>
      <c r="L10533">
        <v>0</v>
      </c>
      <c r="M10533">
        <v>0</v>
      </c>
      <c r="N10533">
        <v>1</v>
      </c>
      <c r="O10533">
        <v>1</v>
      </c>
      <c r="P10533">
        <v>0</v>
      </c>
      <c r="Q10533">
        <v>0</v>
      </c>
    </row>
    <row r="10534" spans="1:17" x14ac:dyDescent="0.2">
      <c r="A10534" t="s">
        <v>27557</v>
      </c>
      <c r="B10534" t="s">
        <v>86</v>
      </c>
      <c r="C10534" t="s">
        <v>126</v>
      </c>
      <c r="D10534" t="s">
        <v>17029</v>
      </c>
      <c r="E10534" t="s">
        <v>81</v>
      </c>
      <c r="F10534" t="s">
        <v>17019</v>
      </c>
      <c r="G10534">
        <v>1</v>
      </c>
      <c r="H10534">
        <v>0</v>
      </c>
      <c r="I10534">
        <v>0</v>
      </c>
      <c r="J10534">
        <v>0</v>
      </c>
      <c r="K10534">
        <v>0</v>
      </c>
      <c r="L10534">
        <v>0</v>
      </c>
      <c r="M10534">
        <v>0</v>
      </c>
      <c r="N10534">
        <v>0</v>
      </c>
      <c r="O10534">
        <v>0</v>
      </c>
      <c r="P10534">
        <v>0</v>
      </c>
      <c r="Q10534">
        <v>0</v>
      </c>
    </row>
    <row r="10535" spans="1:17" x14ac:dyDescent="0.2">
      <c r="A10535" t="s">
        <v>27558</v>
      </c>
      <c r="B10535" t="s">
        <v>86</v>
      </c>
      <c r="C10535" t="s">
        <v>126</v>
      </c>
      <c r="D10535" t="s">
        <v>17021</v>
      </c>
      <c r="E10535" t="s">
        <v>79</v>
      </c>
      <c r="F10535" t="s">
        <v>17022</v>
      </c>
      <c r="G10535">
        <v>0</v>
      </c>
      <c r="H10535">
        <v>0</v>
      </c>
      <c r="I10535">
        <v>0</v>
      </c>
      <c r="J10535">
        <v>0</v>
      </c>
      <c r="K10535">
        <v>0</v>
      </c>
      <c r="L10535">
        <v>0</v>
      </c>
      <c r="M10535">
        <v>0</v>
      </c>
      <c r="N10535">
        <v>4</v>
      </c>
      <c r="O10535">
        <v>3</v>
      </c>
      <c r="P10535">
        <v>1</v>
      </c>
      <c r="Q10535">
        <v>0</v>
      </c>
    </row>
    <row r="10536" spans="1:17" x14ac:dyDescent="0.2">
      <c r="A10536" t="s">
        <v>27559</v>
      </c>
      <c r="B10536" t="s">
        <v>86</v>
      </c>
      <c r="C10536" t="s">
        <v>126</v>
      </c>
      <c r="D10536" t="s">
        <v>17021</v>
      </c>
      <c r="E10536" t="s">
        <v>79</v>
      </c>
      <c r="F10536" t="s">
        <v>17019</v>
      </c>
      <c r="G10536">
        <v>4</v>
      </c>
      <c r="H10536">
        <v>0</v>
      </c>
      <c r="I10536">
        <v>0</v>
      </c>
      <c r="J10536">
        <v>0</v>
      </c>
      <c r="K10536">
        <v>0</v>
      </c>
      <c r="L10536">
        <v>0</v>
      </c>
      <c r="M10536">
        <v>0</v>
      </c>
      <c r="N10536">
        <v>0</v>
      </c>
      <c r="O10536">
        <v>0</v>
      </c>
      <c r="P10536">
        <v>0</v>
      </c>
      <c r="Q10536">
        <v>0</v>
      </c>
    </row>
    <row r="10537" spans="1:17" x14ac:dyDescent="0.2">
      <c r="A10537" t="s">
        <v>27560</v>
      </c>
      <c r="B10537" t="s">
        <v>86</v>
      </c>
      <c r="C10537" t="s">
        <v>126</v>
      </c>
      <c r="D10537" t="s">
        <v>17021</v>
      </c>
      <c r="E10537" t="s">
        <v>81</v>
      </c>
      <c r="F10537" t="s">
        <v>17022</v>
      </c>
      <c r="G10537">
        <v>0</v>
      </c>
      <c r="H10537">
        <v>0</v>
      </c>
      <c r="I10537">
        <v>0</v>
      </c>
      <c r="J10537">
        <v>0</v>
      </c>
      <c r="K10537">
        <v>0</v>
      </c>
      <c r="L10537">
        <v>0</v>
      </c>
      <c r="M10537">
        <v>0</v>
      </c>
      <c r="N10537">
        <v>1</v>
      </c>
      <c r="O10537">
        <v>1</v>
      </c>
      <c r="P10537">
        <v>0</v>
      </c>
      <c r="Q10537">
        <v>0</v>
      </c>
    </row>
    <row r="10538" spans="1:17" x14ac:dyDescent="0.2">
      <c r="A10538" t="s">
        <v>27561</v>
      </c>
      <c r="B10538" t="s">
        <v>86</v>
      </c>
      <c r="C10538" t="s">
        <v>126</v>
      </c>
      <c r="D10538" t="s">
        <v>17021</v>
      </c>
      <c r="E10538" t="s">
        <v>81</v>
      </c>
      <c r="F10538" t="s">
        <v>17019</v>
      </c>
      <c r="G10538">
        <v>1</v>
      </c>
      <c r="H10538">
        <v>0</v>
      </c>
      <c r="I10538">
        <v>0</v>
      </c>
      <c r="J10538">
        <v>0</v>
      </c>
      <c r="K10538">
        <v>0</v>
      </c>
      <c r="L10538">
        <v>0</v>
      </c>
      <c r="M10538">
        <v>0</v>
      </c>
      <c r="N10538">
        <v>0</v>
      </c>
      <c r="O10538">
        <v>0</v>
      </c>
      <c r="P10538">
        <v>0</v>
      </c>
      <c r="Q10538">
        <v>0</v>
      </c>
    </row>
    <row r="10539" spans="1:17" x14ac:dyDescent="0.2">
      <c r="A10539" t="s">
        <v>27562</v>
      </c>
      <c r="B10539" t="s">
        <v>86</v>
      </c>
      <c r="C10539" t="s">
        <v>127</v>
      </c>
      <c r="D10539" t="s">
        <v>17027</v>
      </c>
      <c r="E10539" t="s">
        <v>79</v>
      </c>
      <c r="F10539" t="s">
        <v>17019</v>
      </c>
      <c r="G10539">
        <v>1</v>
      </c>
      <c r="H10539">
        <v>0</v>
      </c>
      <c r="I10539">
        <v>0</v>
      </c>
      <c r="J10539">
        <v>0</v>
      </c>
      <c r="K10539">
        <v>0</v>
      </c>
      <c r="L10539">
        <v>0</v>
      </c>
      <c r="M10539">
        <v>0</v>
      </c>
      <c r="N10539">
        <v>0</v>
      </c>
      <c r="O10539">
        <v>0</v>
      </c>
      <c r="P10539">
        <v>0</v>
      </c>
      <c r="Q10539">
        <v>0</v>
      </c>
    </row>
    <row r="10540" spans="1:17" x14ac:dyDescent="0.2">
      <c r="A10540" t="s">
        <v>27563</v>
      </c>
      <c r="B10540" t="s">
        <v>86</v>
      </c>
      <c r="C10540" t="s">
        <v>185</v>
      </c>
      <c r="D10540" t="s">
        <v>17029</v>
      </c>
      <c r="E10540" t="s">
        <v>79</v>
      </c>
      <c r="F10540" t="s">
        <v>4887</v>
      </c>
      <c r="G10540">
        <v>0</v>
      </c>
      <c r="H10540">
        <v>11</v>
      </c>
      <c r="I10540">
        <v>1</v>
      </c>
      <c r="J10540">
        <v>6</v>
      </c>
      <c r="K10540">
        <v>3</v>
      </c>
      <c r="L10540">
        <v>1</v>
      </c>
      <c r="M10540">
        <v>0</v>
      </c>
      <c r="N10540">
        <v>0</v>
      </c>
      <c r="O10540">
        <v>0</v>
      </c>
      <c r="P10540">
        <v>0</v>
      </c>
      <c r="Q10540">
        <v>0</v>
      </c>
    </row>
    <row r="10541" spans="1:17" x14ac:dyDescent="0.2">
      <c r="A10541" t="s">
        <v>27564</v>
      </c>
      <c r="B10541" t="s">
        <v>86</v>
      </c>
      <c r="C10541" t="s">
        <v>185</v>
      </c>
      <c r="D10541" t="s">
        <v>17029</v>
      </c>
      <c r="E10541" t="s">
        <v>79</v>
      </c>
      <c r="F10541" t="s">
        <v>4889</v>
      </c>
      <c r="G10541">
        <v>0</v>
      </c>
      <c r="H10541">
        <v>0</v>
      </c>
      <c r="I10541">
        <v>0</v>
      </c>
      <c r="J10541">
        <v>0</v>
      </c>
      <c r="K10541">
        <v>0</v>
      </c>
      <c r="L10541">
        <v>0</v>
      </c>
      <c r="M10541">
        <v>11</v>
      </c>
      <c r="N10541">
        <v>0</v>
      </c>
      <c r="O10541">
        <v>0</v>
      </c>
      <c r="P10541">
        <v>0</v>
      </c>
      <c r="Q10541">
        <v>0</v>
      </c>
    </row>
    <row r="10542" spans="1:17" x14ac:dyDescent="0.2">
      <c r="A10542" t="s">
        <v>27565</v>
      </c>
      <c r="B10542" t="s">
        <v>86</v>
      </c>
      <c r="C10542" t="s">
        <v>185</v>
      </c>
      <c r="D10542" t="s">
        <v>17029</v>
      </c>
      <c r="E10542" t="s">
        <v>79</v>
      </c>
      <c r="F10542" t="s">
        <v>4871</v>
      </c>
      <c r="G10542">
        <v>0</v>
      </c>
      <c r="H10542">
        <v>0</v>
      </c>
      <c r="I10542">
        <v>0</v>
      </c>
      <c r="J10542">
        <v>0</v>
      </c>
      <c r="K10542">
        <v>0</v>
      </c>
      <c r="L10542">
        <v>0</v>
      </c>
      <c r="M10542">
        <v>0</v>
      </c>
      <c r="N10542">
        <v>11</v>
      </c>
      <c r="O10542">
        <v>8</v>
      </c>
      <c r="P10542">
        <v>3</v>
      </c>
      <c r="Q10542">
        <v>0</v>
      </c>
    </row>
    <row r="10543" spans="1:17" x14ac:dyDescent="0.2">
      <c r="A10543" t="s">
        <v>27566</v>
      </c>
      <c r="B10543" t="s">
        <v>86</v>
      </c>
      <c r="C10543" t="s">
        <v>185</v>
      </c>
      <c r="D10543" t="s">
        <v>17029</v>
      </c>
      <c r="E10543" t="s">
        <v>79</v>
      </c>
      <c r="F10543" t="s">
        <v>4873</v>
      </c>
      <c r="G10543">
        <v>0</v>
      </c>
      <c r="H10543">
        <v>0</v>
      </c>
      <c r="I10543">
        <v>0</v>
      </c>
      <c r="J10543">
        <v>0</v>
      </c>
      <c r="K10543">
        <v>0</v>
      </c>
      <c r="L10543">
        <v>0</v>
      </c>
      <c r="M10543">
        <v>0</v>
      </c>
      <c r="N10543">
        <v>10</v>
      </c>
      <c r="O10543">
        <v>7</v>
      </c>
      <c r="P10543">
        <v>3</v>
      </c>
      <c r="Q10543">
        <v>0</v>
      </c>
    </row>
    <row r="10544" spans="1:17" x14ac:dyDescent="0.2">
      <c r="A10544" t="s">
        <v>27567</v>
      </c>
      <c r="B10544" t="s">
        <v>86</v>
      </c>
      <c r="C10544" t="s">
        <v>185</v>
      </c>
      <c r="D10544" t="s">
        <v>17029</v>
      </c>
      <c r="E10544" t="s">
        <v>79</v>
      </c>
      <c r="F10544" t="s">
        <v>17019</v>
      </c>
      <c r="G10544">
        <v>11</v>
      </c>
      <c r="H10544">
        <v>0</v>
      </c>
      <c r="I10544">
        <v>0</v>
      </c>
      <c r="J10544">
        <v>0</v>
      </c>
      <c r="K10544">
        <v>0</v>
      </c>
      <c r="L10544">
        <v>0</v>
      </c>
      <c r="M10544">
        <v>0</v>
      </c>
      <c r="N10544">
        <v>0</v>
      </c>
      <c r="O10544">
        <v>0</v>
      </c>
      <c r="P10544">
        <v>0</v>
      </c>
      <c r="Q10544">
        <v>0</v>
      </c>
    </row>
    <row r="10545" spans="1:17" x14ac:dyDescent="0.2">
      <c r="A10545" t="s">
        <v>27568</v>
      </c>
      <c r="B10545" t="s">
        <v>86</v>
      </c>
      <c r="C10545" t="s">
        <v>185</v>
      </c>
      <c r="D10545" t="s">
        <v>17029</v>
      </c>
      <c r="E10545" t="s">
        <v>81</v>
      </c>
      <c r="F10545" t="s">
        <v>4875</v>
      </c>
      <c r="G10545">
        <v>0</v>
      </c>
      <c r="H10545">
        <v>14</v>
      </c>
      <c r="I10545">
        <v>2</v>
      </c>
      <c r="J10545">
        <v>9</v>
      </c>
      <c r="K10545">
        <v>2</v>
      </c>
      <c r="L10545">
        <v>1</v>
      </c>
      <c r="M10545">
        <v>0</v>
      </c>
      <c r="N10545">
        <v>0</v>
      </c>
      <c r="O10545">
        <v>0</v>
      </c>
      <c r="P10545">
        <v>0</v>
      </c>
      <c r="Q10545">
        <v>0</v>
      </c>
    </row>
    <row r="10546" spans="1:17" x14ac:dyDescent="0.2">
      <c r="A10546" t="s">
        <v>27569</v>
      </c>
      <c r="B10546" t="s">
        <v>86</v>
      </c>
      <c r="C10546" t="s">
        <v>185</v>
      </c>
      <c r="D10546" t="s">
        <v>17029</v>
      </c>
      <c r="E10546" t="s">
        <v>81</v>
      </c>
      <c r="F10546" t="s">
        <v>4877</v>
      </c>
      <c r="G10546">
        <v>0</v>
      </c>
      <c r="H10546">
        <v>14</v>
      </c>
      <c r="I10546">
        <v>2</v>
      </c>
      <c r="J10546">
        <v>8</v>
      </c>
      <c r="K10546">
        <v>2</v>
      </c>
      <c r="L10546">
        <v>2</v>
      </c>
      <c r="M10546">
        <v>0</v>
      </c>
      <c r="N10546">
        <v>0</v>
      </c>
      <c r="O10546">
        <v>0</v>
      </c>
      <c r="P10546">
        <v>0</v>
      </c>
      <c r="Q10546">
        <v>0</v>
      </c>
    </row>
    <row r="10547" spans="1:17" x14ac:dyDescent="0.2">
      <c r="A10547" t="s">
        <v>27570</v>
      </c>
      <c r="B10547" t="s">
        <v>86</v>
      </c>
      <c r="C10547" t="s">
        <v>185</v>
      </c>
      <c r="D10547" t="s">
        <v>17029</v>
      </c>
      <c r="E10547" t="s">
        <v>81</v>
      </c>
      <c r="F10547" t="s">
        <v>4879</v>
      </c>
      <c r="G10547">
        <v>0</v>
      </c>
      <c r="H10547">
        <v>0</v>
      </c>
      <c r="I10547">
        <v>0</v>
      </c>
      <c r="J10547">
        <v>0</v>
      </c>
      <c r="K10547">
        <v>0</v>
      </c>
      <c r="L10547">
        <v>0</v>
      </c>
      <c r="M10547">
        <v>14</v>
      </c>
      <c r="N10547">
        <v>0</v>
      </c>
      <c r="O10547">
        <v>0</v>
      </c>
      <c r="P10547">
        <v>0</v>
      </c>
      <c r="Q10547">
        <v>0</v>
      </c>
    </row>
    <row r="10548" spans="1:17" x14ac:dyDescent="0.2">
      <c r="A10548" t="s">
        <v>27571</v>
      </c>
      <c r="B10548" t="s">
        <v>86</v>
      </c>
      <c r="C10548" t="s">
        <v>185</v>
      </c>
      <c r="D10548" t="s">
        <v>17029</v>
      </c>
      <c r="E10548" t="s">
        <v>81</v>
      </c>
      <c r="F10548" t="s">
        <v>4881</v>
      </c>
      <c r="G10548">
        <v>0</v>
      </c>
      <c r="H10548">
        <v>14</v>
      </c>
      <c r="I10548">
        <v>2</v>
      </c>
      <c r="J10548">
        <v>8</v>
      </c>
      <c r="K10548">
        <v>2</v>
      </c>
      <c r="L10548">
        <v>2</v>
      </c>
      <c r="M10548">
        <v>0</v>
      </c>
      <c r="N10548">
        <v>0</v>
      </c>
      <c r="O10548">
        <v>0</v>
      </c>
      <c r="P10548">
        <v>0</v>
      </c>
      <c r="Q10548">
        <v>0</v>
      </c>
    </row>
    <row r="10549" spans="1:17" x14ac:dyDescent="0.2">
      <c r="A10549" t="s">
        <v>27572</v>
      </c>
      <c r="B10549" t="s">
        <v>86</v>
      </c>
      <c r="C10549" t="s">
        <v>185</v>
      </c>
      <c r="D10549" t="s">
        <v>17029</v>
      </c>
      <c r="E10549" t="s">
        <v>81</v>
      </c>
      <c r="F10549" t="s">
        <v>4883</v>
      </c>
      <c r="G10549">
        <v>0</v>
      </c>
      <c r="H10549">
        <v>14</v>
      </c>
      <c r="I10549">
        <v>2</v>
      </c>
      <c r="J10549">
        <v>9</v>
      </c>
      <c r="K10549">
        <v>1</v>
      </c>
      <c r="L10549">
        <v>2</v>
      </c>
      <c r="M10549">
        <v>0</v>
      </c>
      <c r="N10549">
        <v>0</v>
      </c>
      <c r="O10549">
        <v>0</v>
      </c>
      <c r="P10549">
        <v>0</v>
      </c>
      <c r="Q10549">
        <v>0</v>
      </c>
    </row>
    <row r="10550" spans="1:17" x14ac:dyDescent="0.2">
      <c r="A10550" t="s">
        <v>27573</v>
      </c>
      <c r="B10550" t="s">
        <v>86</v>
      </c>
      <c r="C10550" t="s">
        <v>185</v>
      </c>
      <c r="D10550" t="s">
        <v>17029</v>
      </c>
      <c r="E10550" t="s">
        <v>81</v>
      </c>
      <c r="F10550" t="s">
        <v>4885</v>
      </c>
      <c r="G10550">
        <v>0</v>
      </c>
      <c r="H10550">
        <v>0</v>
      </c>
      <c r="I10550">
        <v>0</v>
      </c>
      <c r="J10550">
        <v>0</v>
      </c>
      <c r="K10550">
        <v>0</v>
      </c>
      <c r="L10550">
        <v>0</v>
      </c>
      <c r="M10550">
        <v>14</v>
      </c>
      <c r="N10550">
        <v>0</v>
      </c>
      <c r="O10550">
        <v>0</v>
      </c>
      <c r="P10550">
        <v>0</v>
      </c>
      <c r="Q10550">
        <v>0</v>
      </c>
    </row>
    <row r="10551" spans="1:17" x14ac:dyDescent="0.2">
      <c r="A10551" t="s">
        <v>27574</v>
      </c>
      <c r="B10551" t="s">
        <v>86</v>
      </c>
      <c r="C10551" t="s">
        <v>185</v>
      </c>
      <c r="D10551" t="s">
        <v>17029</v>
      </c>
      <c r="E10551" t="s">
        <v>81</v>
      </c>
      <c r="F10551" t="s">
        <v>4887</v>
      </c>
      <c r="G10551">
        <v>0</v>
      </c>
      <c r="H10551">
        <v>14</v>
      </c>
      <c r="I10551">
        <v>2</v>
      </c>
      <c r="J10551">
        <v>8</v>
      </c>
      <c r="K10551">
        <v>3</v>
      </c>
      <c r="L10551">
        <v>1</v>
      </c>
      <c r="M10551">
        <v>0</v>
      </c>
      <c r="N10551">
        <v>0</v>
      </c>
      <c r="O10551">
        <v>0</v>
      </c>
      <c r="P10551">
        <v>0</v>
      </c>
      <c r="Q10551">
        <v>0</v>
      </c>
    </row>
    <row r="10552" spans="1:17" x14ac:dyDescent="0.2">
      <c r="A10552" t="s">
        <v>27575</v>
      </c>
      <c r="B10552" t="s">
        <v>86</v>
      </c>
      <c r="C10552" t="s">
        <v>185</v>
      </c>
      <c r="D10552" t="s">
        <v>17029</v>
      </c>
      <c r="E10552" t="s">
        <v>81</v>
      </c>
      <c r="F10552" t="s">
        <v>4889</v>
      </c>
      <c r="G10552">
        <v>0</v>
      </c>
      <c r="H10552">
        <v>0</v>
      </c>
      <c r="I10552">
        <v>0</v>
      </c>
      <c r="J10552">
        <v>0</v>
      </c>
      <c r="K10552">
        <v>0</v>
      </c>
      <c r="L10552">
        <v>0</v>
      </c>
      <c r="M10552">
        <v>14</v>
      </c>
      <c r="N10552">
        <v>0</v>
      </c>
      <c r="O10552">
        <v>0</v>
      </c>
      <c r="P10552">
        <v>0</v>
      </c>
      <c r="Q10552">
        <v>0</v>
      </c>
    </row>
    <row r="10553" spans="1:17" x14ac:dyDescent="0.2">
      <c r="A10553" t="s">
        <v>27576</v>
      </c>
      <c r="B10553" t="s">
        <v>86</v>
      </c>
      <c r="C10553" t="s">
        <v>185</v>
      </c>
      <c r="D10553" t="s">
        <v>17029</v>
      </c>
      <c r="E10553" t="s">
        <v>81</v>
      </c>
      <c r="F10553" t="s">
        <v>4871</v>
      </c>
      <c r="G10553">
        <v>0</v>
      </c>
      <c r="H10553">
        <v>0</v>
      </c>
      <c r="I10553">
        <v>0</v>
      </c>
      <c r="J10553">
        <v>0</v>
      </c>
      <c r="K10553">
        <v>0</v>
      </c>
      <c r="L10553">
        <v>0</v>
      </c>
      <c r="M10553">
        <v>0</v>
      </c>
      <c r="N10553">
        <v>14</v>
      </c>
      <c r="O10553">
        <v>12</v>
      </c>
      <c r="P10553">
        <v>2</v>
      </c>
      <c r="Q10553">
        <v>0</v>
      </c>
    </row>
    <row r="10554" spans="1:17" x14ac:dyDescent="0.2">
      <c r="A10554" t="s">
        <v>27577</v>
      </c>
      <c r="B10554" t="s">
        <v>86</v>
      </c>
      <c r="C10554" t="s">
        <v>185</v>
      </c>
      <c r="D10554" t="s">
        <v>17029</v>
      </c>
      <c r="E10554" t="s">
        <v>81</v>
      </c>
      <c r="F10554" t="s">
        <v>4873</v>
      </c>
      <c r="G10554">
        <v>0</v>
      </c>
      <c r="H10554">
        <v>0</v>
      </c>
      <c r="I10554">
        <v>0</v>
      </c>
      <c r="J10554">
        <v>0</v>
      </c>
      <c r="K10554">
        <v>0</v>
      </c>
      <c r="L10554">
        <v>0</v>
      </c>
      <c r="M10554">
        <v>0</v>
      </c>
      <c r="N10554">
        <v>11</v>
      </c>
      <c r="O10554">
        <v>9</v>
      </c>
      <c r="P10554">
        <v>2</v>
      </c>
      <c r="Q10554">
        <v>0</v>
      </c>
    </row>
    <row r="10555" spans="1:17" x14ac:dyDescent="0.2">
      <c r="A10555" t="s">
        <v>27578</v>
      </c>
      <c r="B10555" t="s">
        <v>86</v>
      </c>
      <c r="C10555" t="s">
        <v>185</v>
      </c>
      <c r="D10555" t="s">
        <v>17029</v>
      </c>
      <c r="E10555" t="s">
        <v>81</v>
      </c>
      <c r="F10555" t="s">
        <v>17019</v>
      </c>
      <c r="G10555">
        <v>14</v>
      </c>
      <c r="H10555">
        <v>0</v>
      </c>
      <c r="I10555">
        <v>0</v>
      </c>
      <c r="J10555">
        <v>0</v>
      </c>
      <c r="K10555">
        <v>0</v>
      </c>
      <c r="L10555">
        <v>0</v>
      </c>
      <c r="M10555">
        <v>0</v>
      </c>
      <c r="N10555">
        <v>0</v>
      </c>
      <c r="O10555">
        <v>0</v>
      </c>
      <c r="P10555">
        <v>0</v>
      </c>
      <c r="Q10555">
        <v>0</v>
      </c>
    </row>
    <row r="10556" spans="1:17" x14ac:dyDescent="0.2">
      <c r="A10556" t="s">
        <v>27579</v>
      </c>
      <c r="B10556" t="s">
        <v>86</v>
      </c>
      <c r="C10556" t="s">
        <v>185</v>
      </c>
      <c r="D10556" t="s">
        <v>17021</v>
      </c>
      <c r="E10556" t="s">
        <v>79</v>
      </c>
      <c r="F10556" t="s">
        <v>17022</v>
      </c>
      <c r="G10556">
        <v>0</v>
      </c>
      <c r="H10556">
        <v>0</v>
      </c>
      <c r="I10556">
        <v>0</v>
      </c>
      <c r="J10556">
        <v>0</v>
      </c>
      <c r="K10556">
        <v>0</v>
      </c>
      <c r="L10556">
        <v>0</v>
      </c>
      <c r="M10556">
        <v>0</v>
      </c>
      <c r="N10556">
        <v>4</v>
      </c>
      <c r="O10556">
        <v>2</v>
      </c>
      <c r="P10556">
        <v>1</v>
      </c>
      <c r="Q10556">
        <v>1</v>
      </c>
    </row>
    <row r="10557" spans="1:17" x14ac:dyDescent="0.2">
      <c r="A10557" t="s">
        <v>27580</v>
      </c>
      <c r="B10557" t="s">
        <v>86</v>
      </c>
      <c r="C10557" t="s">
        <v>185</v>
      </c>
      <c r="D10557" t="s">
        <v>17021</v>
      </c>
      <c r="E10557" t="s">
        <v>79</v>
      </c>
      <c r="F10557" t="s">
        <v>17019</v>
      </c>
      <c r="G10557">
        <v>4</v>
      </c>
      <c r="H10557">
        <v>0</v>
      </c>
      <c r="I10557">
        <v>0</v>
      </c>
      <c r="J10557">
        <v>0</v>
      </c>
      <c r="K10557">
        <v>0</v>
      </c>
      <c r="L10557">
        <v>0</v>
      </c>
      <c r="M10557">
        <v>0</v>
      </c>
      <c r="N10557">
        <v>0</v>
      </c>
      <c r="O10557">
        <v>0</v>
      </c>
      <c r="P10557">
        <v>0</v>
      </c>
      <c r="Q10557">
        <v>0</v>
      </c>
    </row>
    <row r="10558" spans="1:17" x14ac:dyDescent="0.2">
      <c r="A10558" t="s">
        <v>27581</v>
      </c>
      <c r="B10558" t="s">
        <v>86</v>
      </c>
      <c r="C10558" t="s">
        <v>185</v>
      </c>
      <c r="D10558" t="s">
        <v>17021</v>
      </c>
      <c r="E10558" t="s">
        <v>81</v>
      </c>
      <c r="F10558" t="s">
        <v>17022</v>
      </c>
      <c r="G10558">
        <v>0</v>
      </c>
      <c r="H10558">
        <v>0</v>
      </c>
      <c r="I10558">
        <v>0</v>
      </c>
      <c r="J10558">
        <v>0</v>
      </c>
      <c r="K10558">
        <v>0</v>
      </c>
      <c r="L10558">
        <v>0</v>
      </c>
      <c r="M10558">
        <v>0</v>
      </c>
      <c r="N10558">
        <v>3</v>
      </c>
      <c r="O10558">
        <v>1</v>
      </c>
      <c r="P10558">
        <v>1</v>
      </c>
      <c r="Q10558">
        <v>1</v>
      </c>
    </row>
    <row r="10559" spans="1:17" x14ac:dyDescent="0.2">
      <c r="A10559" t="s">
        <v>27582</v>
      </c>
      <c r="B10559" t="s">
        <v>86</v>
      </c>
      <c r="C10559" t="s">
        <v>185</v>
      </c>
      <c r="D10559" t="s">
        <v>17021</v>
      </c>
      <c r="E10559" t="s">
        <v>81</v>
      </c>
      <c r="F10559" t="s">
        <v>17019</v>
      </c>
      <c r="G10559">
        <v>3</v>
      </c>
      <c r="H10559">
        <v>0</v>
      </c>
      <c r="I10559">
        <v>0</v>
      </c>
      <c r="J10559">
        <v>0</v>
      </c>
      <c r="K10559">
        <v>0</v>
      </c>
      <c r="L10559">
        <v>0</v>
      </c>
      <c r="M10559">
        <v>0</v>
      </c>
      <c r="N10559">
        <v>0</v>
      </c>
      <c r="O10559">
        <v>0</v>
      </c>
      <c r="P10559">
        <v>0</v>
      </c>
      <c r="Q10559">
        <v>0</v>
      </c>
    </row>
    <row r="10560" spans="1:17" x14ac:dyDescent="0.2">
      <c r="A10560" t="s">
        <v>27583</v>
      </c>
      <c r="B10560" t="s">
        <v>86</v>
      </c>
      <c r="C10560" t="s">
        <v>185</v>
      </c>
      <c r="D10560" t="s">
        <v>17025</v>
      </c>
      <c r="E10560" t="s">
        <v>79</v>
      </c>
      <c r="F10560" t="s">
        <v>17019</v>
      </c>
      <c r="G10560">
        <v>1</v>
      </c>
      <c r="H10560">
        <v>0</v>
      </c>
      <c r="I10560">
        <v>0</v>
      </c>
      <c r="J10560">
        <v>0</v>
      </c>
      <c r="K10560">
        <v>0</v>
      </c>
      <c r="L10560">
        <v>0</v>
      </c>
      <c r="M10560">
        <v>0</v>
      </c>
      <c r="N10560">
        <v>0</v>
      </c>
      <c r="O10560">
        <v>0</v>
      </c>
      <c r="P10560">
        <v>0</v>
      </c>
      <c r="Q10560">
        <v>0</v>
      </c>
    </row>
    <row r="10561" spans="1:17" x14ac:dyDescent="0.2">
      <c r="A10561" t="s">
        <v>27584</v>
      </c>
      <c r="B10561" t="s">
        <v>86</v>
      </c>
      <c r="C10561" t="s">
        <v>185</v>
      </c>
      <c r="D10561" t="s">
        <v>17025</v>
      </c>
      <c r="E10561" t="s">
        <v>81</v>
      </c>
      <c r="F10561" t="s">
        <v>17019</v>
      </c>
      <c r="G10561">
        <v>1</v>
      </c>
      <c r="H10561">
        <v>0</v>
      </c>
      <c r="I10561">
        <v>0</v>
      </c>
      <c r="J10561">
        <v>0</v>
      </c>
      <c r="K10561">
        <v>0</v>
      </c>
      <c r="L10561">
        <v>0</v>
      </c>
      <c r="M10561">
        <v>0</v>
      </c>
      <c r="N10561">
        <v>0</v>
      </c>
      <c r="O10561">
        <v>0</v>
      </c>
      <c r="P10561">
        <v>0</v>
      </c>
      <c r="Q10561">
        <v>0</v>
      </c>
    </row>
    <row r="10562" spans="1:17" x14ac:dyDescent="0.2">
      <c r="A10562" t="s">
        <v>27585</v>
      </c>
      <c r="B10562" t="s">
        <v>86</v>
      </c>
      <c r="C10562" t="s">
        <v>186</v>
      </c>
      <c r="D10562" t="s">
        <v>17029</v>
      </c>
      <c r="E10562" t="s">
        <v>79</v>
      </c>
      <c r="F10562" t="s">
        <v>4875</v>
      </c>
      <c r="G10562">
        <v>0</v>
      </c>
      <c r="H10562">
        <v>6</v>
      </c>
      <c r="I10562">
        <v>0</v>
      </c>
      <c r="J10562">
        <v>4</v>
      </c>
      <c r="K10562">
        <v>1</v>
      </c>
      <c r="L10562">
        <v>1</v>
      </c>
      <c r="M10562">
        <v>0</v>
      </c>
      <c r="N10562">
        <v>0</v>
      </c>
      <c r="O10562">
        <v>0</v>
      </c>
      <c r="P10562">
        <v>0</v>
      </c>
      <c r="Q10562">
        <v>0</v>
      </c>
    </row>
    <row r="10563" spans="1:17" x14ac:dyDescent="0.2">
      <c r="A10563" t="s">
        <v>27586</v>
      </c>
      <c r="B10563" t="s">
        <v>86</v>
      </c>
      <c r="C10563" t="s">
        <v>186</v>
      </c>
      <c r="D10563" t="s">
        <v>17029</v>
      </c>
      <c r="E10563" t="s">
        <v>79</v>
      </c>
      <c r="F10563" t="s">
        <v>4877</v>
      </c>
      <c r="G10563">
        <v>0</v>
      </c>
      <c r="H10563">
        <v>6</v>
      </c>
      <c r="I10563">
        <v>0</v>
      </c>
      <c r="J10563">
        <v>4</v>
      </c>
      <c r="K10563">
        <v>0</v>
      </c>
      <c r="L10563">
        <v>2</v>
      </c>
      <c r="M10563">
        <v>0</v>
      </c>
      <c r="N10563">
        <v>0</v>
      </c>
      <c r="O10563">
        <v>0</v>
      </c>
      <c r="P10563">
        <v>0</v>
      </c>
      <c r="Q10563">
        <v>0</v>
      </c>
    </row>
    <row r="10564" spans="1:17" x14ac:dyDescent="0.2">
      <c r="A10564" t="s">
        <v>27587</v>
      </c>
      <c r="B10564" t="s">
        <v>86</v>
      </c>
      <c r="C10564" t="s">
        <v>186</v>
      </c>
      <c r="D10564" t="s">
        <v>17029</v>
      </c>
      <c r="E10564" t="s">
        <v>79</v>
      </c>
      <c r="F10564" t="s">
        <v>4879</v>
      </c>
      <c r="G10564">
        <v>0</v>
      </c>
      <c r="H10564">
        <v>0</v>
      </c>
      <c r="I10564">
        <v>0</v>
      </c>
      <c r="J10564">
        <v>0</v>
      </c>
      <c r="K10564">
        <v>0</v>
      </c>
      <c r="L10564">
        <v>0</v>
      </c>
      <c r="M10564">
        <v>6</v>
      </c>
      <c r="N10564">
        <v>0</v>
      </c>
      <c r="O10564">
        <v>0</v>
      </c>
      <c r="P10564">
        <v>0</v>
      </c>
      <c r="Q10564">
        <v>0</v>
      </c>
    </row>
    <row r="10565" spans="1:17" x14ac:dyDescent="0.2">
      <c r="A10565" t="s">
        <v>27588</v>
      </c>
      <c r="B10565" t="s">
        <v>86</v>
      </c>
      <c r="C10565" t="s">
        <v>186</v>
      </c>
      <c r="D10565" t="s">
        <v>17029</v>
      </c>
      <c r="E10565" t="s">
        <v>79</v>
      </c>
      <c r="F10565" t="s">
        <v>4881</v>
      </c>
      <c r="G10565">
        <v>0</v>
      </c>
      <c r="H10565">
        <v>6</v>
      </c>
      <c r="I10565">
        <v>0</v>
      </c>
      <c r="J10565">
        <v>4</v>
      </c>
      <c r="K10565">
        <v>0</v>
      </c>
      <c r="L10565">
        <v>2</v>
      </c>
      <c r="M10565">
        <v>0</v>
      </c>
      <c r="N10565">
        <v>0</v>
      </c>
      <c r="O10565">
        <v>0</v>
      </c>
      <c r="P10565">
        <v>0</v>
      </c>
      <c r="Q10565">
        <v>0</v>
      </c>
    </row>
    <row r="10566" spans="1:17" x14ac:dyDescent="0.2">
      <c r="A10566" t="s">
        <v>27589</v>
      </c>
      <c r="B10566" t="s">
        <v>86</v>
      </c>
      <c r="C10566" t="s">
        <v>186</v>
      </c>
      <c r="D10566" t="s">
        <v>17029</v>
      </c>
      <c r="E10566" t="s">
        <v>79</v>
      </c>
      <c r="F10566" t="s">
        <v>4883</v>
      </c>
      <c r="G10566">
        <v>0</v>
      </c>
      <c r="H10566">
        <v>6</v>
      </c>
      <c r="I10566">
        <v>0</v>
      </c>
      <c r="J10566">
        <v>4</v>
      </c>
      <c r="K10566">
        <v>0</v>
      </c>
      <c r="L10566">
        <v>2</v>
      </c>
      <c r="M10566">
        <v>0</v>
      </c>
      <c r="N10566">
        <v>0</v>
      </c>
      <c r="O10566">
        <v>0</v>
      </c>
      <c r="P10566">
        <v>0</v>
      </c>
      <c r="Q10566">
        <v>0</v>
      </c>
    </row>
    <row r="10567" spans="1:17" x14ac:dyDescent="0.2">
      <c r="A10567" t="s">
        <v>27590</v>
      </c>
      <c r="B10567" t="s">
        <v>86</v>
      </c>
      <c r="C10567" t="s">
        <v>186</v>
      </c>
      <c r="D10567" t="s">
        <v>17029</v>
      </c>
      <c r="E10567" t="s">
        <v>79</v>
      </c>
      <c r="F10567" t="s">
        <v>4885</v>
      </c>
      <c r="G10567">
        <v>0</v>
      </c>
      <c r="H10567">
        <v>0</v>
      </c>
      <c r="I10567">
        <v>0</v>
      </c>
      <c r="J10567">
        <v>0</v>
      </c>
      <c r="K10567">
        <v>0</v>
      </c>
      <c r="L10567">
        <v>0</v>
      </c>
      <c r="M10567">
        <v>6</v>
      </c>
      <c r="N10567">
        <v>0</v>
      </c>
      <c r="O10567">
        <v>0</v>
      </c>
      <c r="P10567">
        <v>0</v>
      </c>
      <c r="Q10567">
        <v>0</v>
      </c>
    </row>
    <row r="10568" spans="1:17" x14ac:dyDescent="0.2">
      <c r="A10568" t="s">
        <v>27591</v>
      </c>
      <c r="B10568" t="s">
        <v>86</v>
      </c>
      <c r="C10568" t="s">
        <v>186</v>
      </c>
      <c r="D10568" t="s">
        <v>17029</v>
      </c>
      <c r="E10568" t="s">
        <v>79</v>
      </c>
      <c r="F10568" t="s">
        <v>4887</v>
      </c>
      <c r="G10568">
        <v>0</v>
      </c>
      <c r="H10568">
        <v>6</v>
      </c>
      <c r="I10568">
        <v>0</v>
      </c>
      <c r="J10568">
        <v>4</v>
      </c>
      <c r="K10568">
        <v>0</v>
      </c>
      <c r="L10568">
        <v>2</v>
      </c>
      <c r="M10568">
        <v>0</v>
      </c>
      <c r="N10568">
        <v>0</v>
      </c>
      <c r="O10568">
        <v>0</v>
      </c>
      <c r="P10568">
        <v>0</v>
      </c>
      <c r="Q10568">
        <v>0</v>
      </c>
    </row>
    <row r="10569" spans="1:17" x14ac:dyDescent="0.2">
      <c r="A10569" t="s">
        <v>27592</v>
      </c>
      <c r="B10569" t="s">
        <v>86</v>
      </c>
      <c r="C10569" t="s">
        <v>186</v>
      </c>
      <c r="D10569" t="s">
        <v>17029</v>
      </c>
      <c r="E10569" t="s">
        <v>79</v>
      </c>
      <c r="F10569" t="s">
        <v>4889</v>
      </c>
      <c r="G10569">
        <v>0</v>
      </c>
      <c r="H10569">
        <v>0</v>
      </c>
      <c r="I10569">
        <v>0</v>
      </c>
      <c r="J10569">
        <v>0</v>
      </c>
      <c r="K10569">
        <v>0</v>
      </c>
      <c r="L10569">
        <v>0</v>
      </c>
      <c r="M10569">
        <v>6</v>
      </c>
      <c r="N10569">
        <v>0</v>
      </c>
      <c r="O10569">
        <v>0</v>
      </c>
      <c r="P10569">
        <v>0</v>
      </c>
      <c r="Q10569">
        <v>0</v>
      </c>
    </row>
    <row r="10570" spans="1:17" x14ac:dyDescent="0.2">
      <c r="A10570" t="s">
        <v>27593</v>
      </c>
      <c r="B10570" t="s">
        <v>86</v>
      </c>
      <c r="C10570" t="s">
        <v>186</v>
      </c>
      <c r="D10570" t="s">
        <v>17029</v>
      </c>
      <c r="E10570" t="s">
        <v>79</v>
      </c>
      <c r="F10570" t="s">
        <v>4871</v>
      </c>
      <c r="G10570">
        <v>0</v>
      </c>
      <c r="H10570">
        <v>0</v>
      </c>
      <c r="I10570">
        <v>0</v>
      </c>
      <c r="J10570">
        <v>0</v>
      </c>
      <c r="K10570">
        <v>0</v>
      </c>
      <c r="L10570">
        <v>0</v>
      </c>
      <c r="M10570">
        <v>0</v>
      </c>
      <c r="N10570">
        <v>6</v>
      </c>
      <c r="O10570">
        <v>4</v>
      </c>
      <c r="P10570">
        <v>1</v>
      </c>
      <c r="Q10570">
        <v>1</v>
      </c>
    </row>
    <row r="10571" spans="1:17" x14ac:dyDescent="0.2">
      <c r="A10571" t="s">
        <v>27594</v>
      </c>
      <c r="B10571" t="s">
        <v>86</v>
      </c>
      <c r="C10571" t="s">
        <v>186</v>
      </c>
      <c r="D10571" t="s">
        <v>17029</v>
      </c>
      <c r="E10571" t="s">
        <v>79</v>
      </c>
      <c r="F10571" t="s">
        <v>4873</v>
      </c>
      <c r="G10571">
        <v>0</v>
      </c>
      <c r="H10571">
        <v>0</v>
      </c>
      <c r="I10571">
        <v>0</v>
      </c>
      <c r="J10571">
        <v>0</v>
      </c>
      <c r="K10571">
        <v>0</v>
      </c>
      <c r="L10571">
        <v>0</v>
      </c>
      <c r="M10571">
        <v>0</v>
      </c>
      <c r="N10571">
        <v>5</v>
      </c>
      <c r="O10571">
        <v>3</v>
      </c>
      <c r="P10571">
        <v>1</v>
      </c>
      <c r="Q10571">
        <v>1</v>
      </c>
    </row>
    <row r="10572" spans="1:17" x14ac:dyDescent="0.2">
      <c r="A10572" t="s">
        <v>27595</v>
      </c>
      <c r="B10572" t="s">
        <v>86</v>
      </c>
      <c r="C10572" t="s">
        <v>186</v>
      </c>
      <c r="D10572" t="s">
        <v>17029</v>
      </c>
      <c r="E10572" t="s">
        <v>79</v>
      </c>
      <c r="F10572" t="s">
        <v>17019</v>
      </c>
      <c r="G10572">
        <v>6</v>
      </c>
      <c r="H10572">
        <v>0</v>
      </c>
      <c r="I10572">
        <v>0</v>
      </c>
      <c r="J10572">
        <v>0</v>
      </c>
      <c r="K10572">
        <v>0</v>
      </c>
      <c r="L10572">
        <v>0</v>
      </c>
      <c r="M10572">
        <v>0</v>
      </c>
      <c r="N10572">
        <v>0</v>
      </c>
      <c r="O10572">
        <v>0</v>
      </c>
      <c r="P10572">
        <v>0</v>
      </c>
      <c r="Q10572">
        <v>0</v>
      </c>
    </row>
    <row r="10573" spans="1:17" x14ac:dyDescent="0.2">
      <c r="A10573" t="s">
        <v>27596</v>
      </c>
      <c r="B10573" t="s">
        <v>86</v>
      </c>
      <c r="C10573" t="s">
        <v>186</v>
      </c>
      <c r="D10573" t="s">
        <v>17029</v>
      </c>
      <c r="E10573" t="s">
        <v>81</v>
      </c>
      <c r="F10573" t="s">
        <v>4875</v>
      </c>
      <c r="G10573">
        <v>0</v>
      </c>
      <c r="H10573">
        <v>3</v>
      </c>
      <c r="I10573">
        <v>0</v>
      </c>
      <c r="J10573">
        <v>2</v>
      </c>
      <c r="K10573">
        <v>1</v>
      </c>
      <c r="L10573">
        <v>0</v>
      </c>
      <c r="M10573">
        <v>0</v>
      </c>
      <c r="N10573">
        <v>0</v>
      </c>
      <c r="O10573">
        <v>0</v>
      </c>
      <c r="P10573">
        <v>0</v>
      </c>
      <c r="Q10573">
        <v>0</v>
      </c>
    </row>
    <row r="10574" spans="1:17" x14ac:dyDescent="0.2">
      <c r="A10574" t="s">
        <v>27597</v>
      </c>
      <c r="B10574" t="s">
        <v>86</v>
      </c>
      <c r="C10574" t="s">
        <v>186</v>
      </c>
      <c r="D10574" t="s">
        <v>17029</v>
      </c>
      <c r="E10574" t="s">
        <v>81</v>
      </c>
      <c r="F10574" t="s">
        <v>4877</v>
      </c>
      <c r="G10574">
        <v>0</v>
      </c>
      <c r="H10574">
        <v>3</v>
      </c>
      <c r="I10574">
        <v>0</v>
      </c>
      <c r="J10574">
        <v>2</v>
      </c>
      <c r="K10574">
        <v>1</v>
      </c>
      <c r="L10574">
        <v>0</v>
      </c>
      <c r="M10574">
        <v>0</v>
      </c>
      <c r="N10574">
        <v>0</v>
      </c>
      <c r="O10574">
        <v>0</v>
      </c>
      <c r="P10574">
        <v>0</v>
      </c>
      <c r="Q10574">
        <v>0</v>
      </c>
    </row>
    <row r="10575" spans="1:17" x14ac:dyDescent="0.2">
      <c r="A10575" t="s">
        <v>27598</v>
      </c>
      <c r="B10575" t="s">
        <v>86</v>
      </c>
      <c r="C10575" t="s">
        <v>186</v>
      </c>
      <c r="D10575" t="s">
        <v>17029</v>
      </c>
      <c r="E10575" t="s">
        <v>81</v>
      </c>
      <c r="F10575" t="s">
        <v>4879</v>
      </c>
      <c r="G10575">
        <v>0</v>
      </c>
      <c r="H10575">
        <v>0</v>
      </c>
      <c r="I10575">
        <v>0</v>
      </c>
      <c r="J10575">
        <v>0</v>
      </c>
      <c r="K10575">
        <v>0</v>
      </c>
      <c r="L10575">
        <v>0</v>
      </c>
      <c r="M10575">
        <v>3</v>
      </c>
      <c r="N10575">
        <v>0</v>
      </c>
      <c r="O10575">
        <v>0</v>
      </c>
      <c r="P10575">
        <v>0</v>
      </c>
      <c r="Q10575">
        <v>0</v>
      </c>
    </row>
    <row r="10576" spans="1:17" x14ac:dyDescent="0.2">
      <c r="A10576" t="s">
        <v>27599</v>
      </c>
      <c r="B10576" t="s">
        <v>86</v>
      </c>
      <c r="C10576" t="s">
        <v>186</v>
      </c>
      <c r="D10576" t="s">
        <v>17029</v>
      </c>
      <c r="E10576" t="s">
        <v>81</v>
      </c>
      <c r="F10576" t="s">
        <v>4881</v>
      </c>
      <c r="G10576">
        <v>0</v>
      </c>
      <c r="H10576">
        <v>3</v>
      </c>
      <c r="I10576">
        <v>0</v>
      </c>
      <c r="J10576">
        <v>2</v>
      </c>
      <c r="K10576">
        <v>1</v>
      </c>
      <c r="L10576">
        <v>0</v>
      </c>
      <c r="M10576">
        <v>0</v>
      </c>
      <c r="N10576">
        <v>0</v>
      </c>
      <c r="O10576">
        <v>0</v>
      </c>
      <c r="P10576">
        <v>0</v>
      </c>
      <c r="Q10576">
        <v>0</v>
      </c>
    </row>
    <row r="10577" spans="1:17" x14ac:dyDescent="0.2">
      <c r="A10577" t="s">
        <v>27600</v>
      </c>
      <c r="B10577" t="s">
        <v>86</v>
      </c>
      <c r="C10577" t="s">
        <v>186</v>
      </c>
      <c r="D10577" t="s">
        <v>17029</v>
      </c>
      <c r="E10577" t="s">
        <v>81</v>
      </c>
      <c r="F10577" t="s">
        <v>4883</v>
      </c>
      <c r="G10577">
        <v>0</v>
      </c>
      <c r="H10577">
        <v>3</v>
      </c>
      <c r="I10577">
        <v>0</v>
      </c>
      <c r="J10577">
        <v>2</v>
      </c>
      <c r="K10577">
        <v>1</v>
      </c>
      <c r="L10577">
        <v>0</v>
      </c>
      <c r="M10577">
        <v>0</v>
      </c>
      <c r="N10577">
        <v>0</v>
      </c>
      <c r="O10577">
        <v>0</v>
      </c>
      <c r="P10577">
        <v>0</v>
      </c>
      <c r="Q10577">
        <v>0</v>
      </c>
    </row>
    <row r="10578" spans="1:17" x14ac:dyDescent="0.2">
      <c r="A10578" t="s">
        <v>27601</v>
      </c>
      <c r="B10578" t="s">
        <v>86</v>
      </c>
      <c r="C10578" t="s">
        <v>186</v>
      </c>
      <c r="D10578" t="s">
        <v>17029</v>
      </c>
      <c r="E10578" t="s">
        <v>81</v>
      </c>
      <c r="F10578" t="s">
        <v>4885</v>
      </c>
      <c r="G10578">
        <v>0</v>
      </c>
      <c r="H10578">
        <v>0</v>
      </c>
      <c r="I10578">
        <v>0</v>
      </c>
      <c r="J10578">
        <v>0</v>
      </c>
      <c r="K10578">
        <v>0</v>
      </c>
      <c r="L10578">
        <v>0</v>
      </c>
      <c r="M10578">
        <v>3</v>
      </c>
      <c r="N10578">
        <v>0</v>
      </c>
      <c r="O10578">
        <v>0</v>
      </c>
      <c r="P10578">
        <v>0</v>
      </c>
      <c r="Q10578">
        <v>0</v>
      </c>
    </row>
    <row r="10579" spans="1:17" x14ac:dyDescent="0.2">
      <c r="A10579" t="s">
        <v>27602</v>
      </c>
      <c r="B10579" t="s">
        <v>86</v>
      </c>
      <c r="C10579" t="s">
        <v>186</v>
      </c>
      <c r="D10579" t="s">
        <v>17029</v>
      </c>
      <c r="E10579" t="s">
        <v>81</v>
      </c>
      <c r="F10579" t="s">
        <v>4887</v>
      </c>
      <c r="G10579">
        <v>0</v>
      </c>
      <c r="H10579">
        <v>3</v>
      </c>
      <c r="I10579">
        <v>0</v>
      </c>
      <c r="J10579">
        <v>2</v>
      </c>
      <c r="K10579">
        <v>1</v>
      </c>
      <c r="L10579">
        <v>0</v>
      </c>
      <c r="M10579">
        <v>0</v>
      </c>
      <c r="N10579">
        <v>0</v>
      </c>
      <c r="O10579">
        <v>0</v>
      </c>
      <c r="P10579">
        <v>0</v>
      </c>
      <c r="Q10579">
        <v>0</v>
      </c>
    </row>
    <row r="10580" spans="1:17" x14ac:dyDescent="0.2">
      <c r="A10580" t="s">
        <v>27603</v>
      </c>
      <c r="B10580" t="s">
        <v>86</v>
      </c>
      <c r="C10580" t="s">
        <v>186</v>
      </c>
      <c r="D10580" t="s">
        <v>17029</v>
      </c>
      <c r="E10580" t="s">
        <v>81</v>
      </c>
      <c r="F10580" t="s">
        <v>4889</v>
      </c>
      <c r="G10580">
        <v>0</v>
      </c>
      <c r="H10580">
        <v>0</v>
      </c>
      <c r="I10580">
        <v>0</v>
      </c>
      <c r="J10580">
        <v>0</v>
      </c>
      <c r="K10580">
        <v>0</v>
      </c>
      <c r="L10580">
        <v>0</v>
      </c>
      <c r="M10580">
        <v>3</v>
      </c>
      <c r="N10580">
        <v>0</v>
      </c>
      <c r="O10580">
        <v>0</v>
      </c>
      <c r="P10580">
        <v>0</v>
      </c>
      <c r="Q10580">
        <v>0</v>
      </c>
    </row>
    <row r="10581" spans="1:17" x14ac:dyDescent="0.2">
      <c r="A10581" t="s">
        <v>27604</v>
      </c>
      <c r="B10581" t="s">
        <v>86</v>
      </c>
      <c r="C10581" t="s">
        <v>186</v>
      </c>
      <c r="D10581" t="s">
        <v>17029</v>
      </c>
      <c r="E10581" t="s">
        <v>81</v>
      </c>
      <c r="F10581" t="s">
        <v>4871</v>
      </c>
      <c r="G10581">
        <v>0</v>
      </c>
      <c r="H10581">
        <v>0</v>
      </c>
      <c r="I10581">
        <v>0</v>
      </c>
      <c r="J10581">
        <v>0</v>
      </c>
      <c r="K10581">
        <v>0</v>
      </c>
      <c r="L10581">
        <v>0</v>
      </c>
      <c r="M10581">
        <v>0</v>
      </c>
      <c r="N10581">
        <v>3</v>
      </c>
      <c r="O10581">
        <v>3</v>
      </c>
      <c r="P10581">
        <v>0</v>
      </c>
      <c r="Q10581">
        <v>0</v>
      </c>
    </row>
    <row r="10582" spans="1:17" x14ac:dyDescent="0.2">
      <c r="A10582" t="s">
        <v>27605</v>
      </c>
      <c r="B10582" t="s">
        <v>86</v>
      </c>
      <c r="C10582" t="s">
        <v>186</v>
      </c>
      <c r="D10582" t="s">
        <v>17029</v>
      </c>
      <c r="E10582" t="s">
        <v>81</v>
      </c>
      <c r="F10582" t="s">
        <v>4873</v>
      </c>
      <c r="G10582">
        <v>0</v>
      </c>
      <c r="H10582">
        <v>0</v>
      </c>
      <c r="I10582">
        <v>0</v>
      </c>
      <c r="J10582">
        <v>0</v>
      </c>
      <c r="K10582">
        <v>0</v>
      </c>
      <c r="L10582">
        <v>0</v>
      </c>
      <c r="M10582">
        <v>0</v>
      </c>
      <c r="N10582">
        <v>3</v>
      </c>
      <c r="O10582">
        <v>3</v>
      </c>
      <c r="P10582">
        <v>0</v>
      </c>
      <c r="Q10582">
        <v>0</v>
      </c>
    </row>
    <row r="10583" spans="1:17" x14ac:dyDescent="0.2">
      <c r="A10583" t="s">
        <v>27606</v>
      </c>
      <c r="B10583" t="s">
        <v>86</v>
      </c>
      <c r="C10583" t="s">
        <v>186</v>
      </c>
      <c r="D10583" t="s">
        <v>17029</v>
      </c>
      <c r="E10583" t="s">
        <v>81</v>
      </c>
      <c r="F10583" t="s">
        <v>17019</v>
      </c>
      <c r="G10583">
        <v>3</v>
      </c>
      <c r="H10583">
        <v>0</v>
      </c>
      <c r="I10583">
        <v>0</v>
      </c>
      <c r="J10583">
        <v>0</v>
      </c>
      <c r="K10583">
        <v>0</v>
      </c>
      <c r="L10583">
        <v>0</v>
      </c>
      <c r="M10583">
        <v>0</v>
      </c>
      <c r="N10583">
        <v>0</v>
      </c>
      <c r="O10583">
        <v>0</v>
      </c>
      <c r="P10583">
        <v>0</v>
      </c>
      <c r="Q10583">
        <v>0</v>
      </c>
    </row>
    <row r="10584" spans="1:17" x14ac:dyDescent="0.2">
      <c r="A10584" t="s">
        <v>27607</v>
      </c>
      <c r="B10584" t="s">
        <v>86</v>
      </c>
      <c r="C10584" t="s">
        <v>186</v>
      </c>
      <c r="D10584" t="s">
        <v>17021</v>
      </c>
      <c r="E10584" t="s">
        <v>79</v>
      </c>
      <c r="F10584" t="s">
        <v>17022</v>
      </c>
      <c r="G10584">
        <v>0</v>
      </c>
      <c r="H10584">
        <v>0</v>
      </c>
      <c r="I10584">
        <v>0</v>
      </c>
      <c r="J10584">
        <v>0</v>
      </c>
      <c r="K10584">
        <v>0</v>
      </c>
      <c r="L10584">
        <v>0</v>
      </c>
      <c r="M10584">
        <v>0</v>
      </c>
      <c r="N10584">
        <v>3</v>
      </c>
      <c r="O10584">
        <v>2</v>
      </c>
      <c r="P10584">
        <v>1</v>
      </c>
      <c r="Q10584">
        <v>0</v>
      </c>
    </row>
    <row r="10585" spans="1:17" x14ac:dyDescent="0.2">
      <c r="A10585" t="s">
        <v>27608</v>
      </c>
      <c r="B10585" t="s">
        <v>86</v>
      </c>
      <c r="C10585" t="s">
        <v>186</v>
      </c>
      <c r="D10585" t="s">
        <v>17021</v>
      </c>
      <c r="E10585" t="s">
        <v>79</v>
      </c>
      <c r="F10585" t="s">
        <v>17019</v>
      </c>
      <c r="G10585">
        <v>3</v>
      </c>
      <c r="H10585">
        <v>0</v>
      </c>
      <c r="I10585">
        <v>0</v>
      </c>
      <c r="J10585">
        <v>0</v>
      </c>
      <c r="K10585">
        <v>0</v>
      </c>
      <c r="L10585">
        <v>0</v>
      </c>
      <c r="M10585">
        <v>0</v>
      </c>
      <c r="N10585">
        <v>0</v>
      </c>
      <c r="O10585">
        <v>0</v>
      </c>
      <c r="P10585">
        <v>0</v>
      </c>
      <c r="Q10585">
        <v>0</v>
      </c>
    </row>
    <row r="10586" spans="1:17" x14ac:dyDescent="0.2">
      <c r="A10586" t="s">
        <v>27609</v>
      </c>
      <c r="B10586" t="s">
        <v>86</v>
      </c>
      <c r="C10586" t="s">
        <v>186</v>
      </c>
      <c r="D10586" t="s">
        <v>17021</v>
      </c>
      <c r="E10586" t="s">
        <v>81</v>
      </c>
      <c r="F10586" t="s">
        <v>17022</v>
      </c>
      <c r="G10586">
        <v>0</v>
      </c>
      <c r="H10586">
        <v>0</v>
      </c>
      <c r="I10586">
        <v>0</v>
      </c>
      <c r="J10586">
        <v>0</v>
      </c>
      <c r="K10586">
        <v>0</v>
      </c>
      <c r="L10586">
        <v>0</v>
      </c>
      <c r="M10586">
        <v>0</v>
      </c>
      <c r="N10586">
        <v>6</v>
      </c>
      <c r="O10586">
        <v>4</v>
      </c>
      <c r="P10586">
        <v>1</v>
      </c>
      <c r="Q10586">
        <v>1</v>
      </c>
    </row>
    <row r="10587" spans="1:17" x14ac:dyDescent="0.2">
      <c r="A10587" t="s">
        <v>27610</v>
      </c>
      <c r="B10587" t="s">
        <v>86</v>
      </c>
      <c r="C10587" t="s">
        <v>186</v>
      </c>
      <c r="D10587" t="s">
        <v>17021</v>
      </c>
      <c r="E10587" t="s">
        <v>81</v>
      </c>
      <c r="F10587" t="s">
        <v>17019</v>
      </c>
      <c r="G10587">
        <v>6</v>
      </c>
      <c r="H10587">
        <v>0</v>
      </c>
      <c r="I10587">
        <v>0</v>
      </c>
      <c r="J10587">
        <v>0</v>
      </c>
      <c r="K10587">
        <v>0</v>
      </c>
      <c r="L10587">
        <v>0</v>
      </c>
      <c r="M10587">
        <v>0</v>
      </c>
      <c r="N10587">
        <v>0</v>
      </c>
      <c r="O10587">
        <v>0</v>
      </c>
      <c r="P10587">
        <v>0</v>
      </c>
      <c r="Q10587">
        <v>0</v>
      </c>
    </row>
    <row r="10588" spans="1:17" x14ac:dyDescent="0.2">
      <c r="A10588" t="s">
        <v>27611</v>
      </c>
      <c r="B10588" t="s">
        <v>86</v>
      </c>
      <c r="C10588" t="s">
        <v>187</v>
      </c>
      <c r="D10588" t="s">
        <v>17027</v>
      </c>
      <c r="E10588" t="s">
        <v>81</v>
      </c>
      <c r="F10588" t="s">
        <v>17019</v>
      </c>
      <c r="G10588">
        <v>2</v>
      </c>
      <c r="H10588">
        <v>0</v>
      </c>
      <c r="I10588">
        <v>0</v>
      </c>
      <c r="J10588">
        <v>0</v>
      </c>
      <c r="K10588">
        <v>0</v>
      </c>
      <c r="L10588">
        <v>0</v>
      </c>
      <c r="M10588">
        <v>0</v>
      </c>
      <c r="N10588">
        <v>0</v>
      </c>
      <c r="O10588">
        <v>0</v>
      </c>
      <c r="P10588">
        <v>0</v>
      </c>
      <c r="Q10588">
        <v>0</v>
      </c>
    </row>
    <row r="10589" spans="1:17" x14ac:dyDescent="0.2">
      <c r="A10589" t="s">
        <v>27612</v>
      </c>
      <c r="B10589" t="s">
        <v>86</v>
      </c>
      <c r="C10589" t="s">
        <v>187</v>
      </c>
      <c r="D10589" t="s">
        <v>17029</v>
      </c>
      <c r="E10589" t="s">
        <v>79</v>
      </c>
      <c r="F10589" t="s">
        <v>4875</v>
      </c>
      <c r="G10589">
        <v>0</v>
      </c>
      <c r="H10589">
        <v>5</v>
      </c>
      <c r="I10589">
        <v>0</v>
      </c>
      <c r="J10589">
        <v>4</v>
      </c>
      <c r="K10589">
        <v>0</v>
      </c>
      <c r="L10589">
        <v>1</v>
      </c>
      <c r="M10589">
        <v>0</v>
      </c>
      <c r="N10589">
        <v>0</v>
      </c>
      <c r="O10589">
        <v>0</v>
      </c>
      <c r="P10589">
        <v>0</v>
      </c>
      <c r="Q10589">
        <v>0</v>
      </c>
    </row>
    <row r="10590" spans="1:17" x14ac:dyDescent="0.2">
      <c r="A10590" t="s">
        <v>27613</v>
      </c>
      <c r="B10590" t="s">
        <v>86</v>
      </c>
      <c r="C10590" t="s">
        <v>187</v>
      </c>
      <c r="D10590" t="s">
        <v>17029</v>
      </c>
      <c r="E10590" t="s">
        <v>79</v>
      </c>
      <c r="F10590" t="s">
        <v>4877</v>
      </c>
      <c r="G10590">
        <v>0</v>
      </c>
      <c r="H10590">
        <v>5</v>
      </c>
      <c r="I10590">
        <v>0</v>
      </c>
      <c r="J10590">
        <v>4</v>
      </c>
      <c r="K10590">
        <v>0</v>
      </c>
      <c r="L10590">
        <v>1</v>
      </c>
      <c r="M10590">
        <v>0</v>
      </c>
      <c r="N10590">
        <v>0</v>
      </c>
      <c r="O10590">
        <v>0</v>
      </c>
      <c r="P10590">
        <v>0</v>
      </c>
      <c r="Q10590">
        <v>0</v>
      </c>
    </row>
    <row r="10591" spans="1:17" x14ac:dyDescent="0.2">
      <c r="A10591" t="s">
        <v>27614</v>
      </c>
      <c r="B10591" t="s">
        <v>86</v>
      </c>
      <c r="C10591" t="s">
        <v>187</v>
      </c>
      <c r="D10591" t="s">
        <v>17029</v>
      </c>
      <c r="E10591" t="s">
        <v>79</v>
      </c>
      <c r="F10591" t="s">
        <v>4879</v>
      </c>
      <c r="G10591">
        <v>0</v>
      </c>
      <c r="H10591">
        <v>0</v>
      </c>
      <c r="I10591">
        <v>0</v>
      </c>
      <c r="J10591">
        <v>0</v>
      </c>
      <c r="K10591">
        <v>0</v>
      </c>
      <c r="L10591">
        <v>0</v>
      </c>
      <c r="M10591">
        <v>5</v>
      </c>
      <c r="N10591">
        <v>0</v>
      </c>
      <c r="O10591">
        <v>0</v>
      </c>
      <c r="P10591">
        <v>0</v>
      </c>
      <c r="Q10591">
        <v>0</v>
      </c>
    </row>
    <row r="10592" spans="1:17" x14ac:dyDescent="0.2">
      <c r="A10592" t="s">
        <v>27615</v>
      </c>
      <c r="B10592" t="s">
        <v>86</v>
      </c>
      <c r="C10592" t="s">
        <v>187</v>
      </c>
      <c r="D10592" t="s">
        <v>17029</v>
      </c>
      <c r="E10592" t="s">
        <v>79</v>
      </c>
      <c r="F10592" t="s">
        <v>4881</v>
      </c>
      <c r="G10592">
        <v>0</v>
      </c>
      <c r="H10592">
        <v>5</v>
      </c>
      <c r="I10592">
        <v>0</v>
      </c>
      <c r="J10592">
        <v>4</v>
      </c>
      <c r="K10592">
        <v>0</v>
      </c>
      <c r="L10592">
        <v>1</v>
      </c>
      <c r="M10592">
        <v>0</v>
      </c>
      <c r="N10592">
        <v>0</v>
      </c>
      <c r="O10592">
        <v>0</v>
      </c>
      <c r="P10592">
        <v>0</v>
      </c>
      <c r="Q10592">
        <v>0</v>
      </c>
    </row>
    <row r="10593" spans="1:17" x14ac:dyDescent="0.2">
      <c r="A10593" t="s">
        <v>27616</v>
      </c>
      <c r="B10593" t="s">
        <v>86</v>
      </c>
      <c r="C10593" t="s">
        <v>187</v>
      </c>
      <c r="D10593" t="s">
        <v>17029</v>
      </c>
      <c r="E10593" t="s">
        <v>79</v>
      </c>
      <c r="F10593" t="s">
        <v>4883</v>
      </c>
      <c r="G10593">
        <v>0</v>
      </c>
      <c r="H10593">
        <v>5</v>
      </c>
      <c r="I10593">
        <v>0</v>
      </c>
      <c r="J10593">
        <v>4</v>
      </c>
      <c r="K10593">
        <v>0</v>
      </c>
      <c r="L10593">
        <v>1</v>
      </c>
      <c r="M10593">
        <v>0</v>
      </c>
      <c r="N10593">
        <v>0</v>
      </c>
      <c r="O10593">
        <v>0</v>
      </c>
      <c r="P10593">
        <v>0</v>
      </c>
      <c r="Q10593">
        <v>0</v>
      </c>
    </row>
    <row r="10594" spans="1:17" x14ac:dyDescent="0.2">
      <c r="A10594" t="s">
        <v>27617</v>
      </c>
      <c r="B10594" t="s">
        <v>86</v>
      </c>
      <c r="C10594" t="s">
        <v>187</v>
      </c>
      <c r="D10594" t="s">
        <v>17029</v>
      </c>
      <c r="E10594" t="s">
        <v>79</v>
      </c>
      <c r="F10594" t="s">
        <v>4885</v>
      </c>
      <c r="G10594">
        <v>0</v>
      </c>
      <c r="H10594">
        <v>0</v>
      </c>
      <c r="I10594">
        <v>0</v>
      </c>
      <c r="J10594">
        <v>0</v>
      </c>
      <c r="K10594">
        <v>0</v>
      </c>
      <c r="L10594">
        <v>0</v>
      </c>
      <c r="M10594">
        <v>5</v>
      </c>
      <c r="N10594">
        <v>0</v>
      </c>
      <c r="O10594">
        <v>0</v>
      </c>
      <c r="P10594">
        <v>0</v>
      </c>
      <c r="Q10594">
        <v>0</v>
      </c>
    </row>
    <row r="10595" spans="1:17" x14ac:dyDescent="0.2">
      <c r="A10595" t="s">
        <v>27618</v>
      </c>
      <c r="B10595" t="s">
        <v>86</v>
      </c>
      <c r="C10595" t="s">
        <v>187</v>
      </c>
      <c r="D10595" t="s">
        <v>17029</v>
      </c>
      <c r="E10595" t="s">
        <v>79</v>
      </c>
      <c r="F10595" t="s">
        <v>4887</v>
      </c>
      <c r="G10595">
        <v>0</v>
      </c>
      <c r="H10595">
        <v>5</v>
      </c>
      <c r="I10595">
        <v>0</v>
      </c>
      <c r="J10595">
        <v>4</v>
      </c>
      <c r="K10595">
        <v>0</v>
      </c>
      <c r="L10595">
        <v>1</v>
      </c>
      <c r="M10595">
        <v>0</v>
      </c>
      <c r="N10595">
        <v>0</v>
      </c>
      <c r="O10595">
        <v>0</v>
      </c>
      <c r="P10595">
        <v>0</v>
      </c>
      <c r="Q10595">
        <v>0</v>
      </c>
    </row>
    <row r="10596" spans="1:17" x14ac:dyDescent="0.2">
      <c r="A10596" t="s">
        <v>27619</v>
      </c>
      <c r="B10596" t="s">
        <v>86</v>
      </c>
      <c r="C10596" t="s">
        <v>187</v>
      </c>
      <c r="D10596" t="s">
        <v>17029</v>
      </c>
      <c r="E10596" t="s">
        <v>79</v>
      </c>
      <c r="F10596" t="s">
        <v>4889</v>
      </c>
      <c r="G10596">
        <v>0</v>
      </c>
      <c r="H10596">
        <v>0</v>
      </c>
      <c r="I10596">
        <v>0</v>
      </c>
      <c r="J10596">
        <v>0</v>
      </c>
      <c r="K10596">
        <v>0</v>
      </c>
      <c r="L10596">
        <v>0</v>
      </c>
      <c r="M10596">
        <v>5</v>
      </c>
      <c r="N10596">
        <v>0</v>
      </c>
      <c r="O10596">
        <v>0</v>
      </c>
      <c r="P10596">
        <v>0</v>
      </c>
      <c r="Q10596">
        <v>0</v>
      </c>
    </row>
    <row r="10597" spans="1:17" x14ac:dyDescent="0.2">
      <c r="A10597" t="s">
        <v>27620</v>
      </c>
      <c r="B10597" t="s">
        <v>86</v>
      </c>
      <c r="C10597" t="s">
        <v>187</v>
      </c>
      <c r="D10597" t="s">
        <v>17029</v>
      </c>
      <c r="E10597" t="s">
        <v>79</v>
      </c>
      <c r="F10597" t="s">
        <v>4871</v>
      </c>
      <c r="G10597">
        <v>0</v>
      </c>
      <c r="H10597">
        <v>0</v>
      </c>
      <c r="I10597">
        <v>0</v>
      </c>
      <c r="J10597">
        <v>0</v>
      </c>
      <c r="K10597">
        <v>0</v>
      </c>
      <c r="L10597">
        <v>0</v>
      </c>
      <c r="M10597">
        <v>0</v>
      </c>
      <c r="N10597">
        <v>5</v>
      </c>
      <c r="O10597">
        <v>4</v>
      </c>
      <c r="P10597">
        <v>1</v>
      </c>
      <c r="Q10597">
        <v>0</v>
      </c>
    </row>
    <row r="10598" spans="1:17" x14ac:dyDescent="0.2">
      <c r="A10598" t="s">
        <v>27621</v>
      </c>
      <c r="B10598" t="s">
        <v>86</v>
      </c>
      <c r="C10598" t="s">
        <v>187</v>
      </c>
      <c r="D10598" t="s">
        <v>17029</v>
      </c>
      <c r="E10598" t="s">
        <v>79</v>
      </c>
      <c r="F10598" t="s">
        <v>4873</v>
      </c>
      <c r="G10598">
        <v>0</v>
      </c>
      <c r="H10598">
        <v>0</v>
      </c>
      <c r="I10598">
        <v>0</v>
      </c>
      <c r="J10598">
        <v>0</v>
      </c>
      <c r="K10598">
        <v>0</v>
      </c>
      <c r="L10598">
        <v>0</v>
      </c>
      <c r="M10598">
        <v>0</v>
      </c>
      <c r="N10598">
        <v>4</v>
      </c>
      <c r="O10598">
        <v>4</v>
      </c>
      <c r="P10598">
        <v>0</v>
      </c>
      <c r="Q10598">
        <v>0</v>
      </c>
    </row>
    <row r="10599" spans="1:17" x14ac:dyDescent="0.2">
      <c r="A10599" t="s">
        <v>27622</v>
      </c>
      <c r="B10599" t="s">
        <v>86</v>
      </c>
      <c r="C10599" t="s">
        <v>187</v>
      </c>
      <c r="D10599" t="s">
        <v>17029</v>
      </c>
      <c r="E10599" t="s">
        <v>79</v>
      </c>
      <c r="F10599" t="s">
        <v>17019</v>
      </c>
      <c r="G10599">
        <v>5</v>
      </c>
      <c r="H10599">
        <v>0</v>
      </c>
      <c r="I10599">
        <v>0</v>
      </c>
      <c r="J10599">
        <v>0</v>
      </c>
      <c r="K10599">
        <v>0</v>
      </c>
      <c r="L10599">
        <v>0</v>
      </c>
      <c r="M10599">
        <v>0</v>
      </c>
      <c r="N10599">
        <v>0</v>
      </c>
      <c r="O10599">
        <v>0</v>
      </c>
      <c r="P10599">
        <v>0</v>
      </c>
      <c r="Q10599">
        <v>0</v>
      </c>
    </row>
    <row r="10600" spans="1:17" x14ac:dyDescent="0.2">
      <c r="A10600" t="s">
        <v>27623</v>
      </c>
      <c r="B10600" t="s">
        <v>86</v>
      </c>
      <c r="C10600" t="s">
        <v>187</v>
      </c>
      <c r="D10600" t="s">
        <v>17029</v>
      </c>
      <c r="E10600" t="s">
        <v>81</v>
      </c>
      <c r="F10600" t="s">
        <v>4875</v>
      </c>
      <c r="G10600">
        <v>0</v>
      </c>
      <c r="H10600">
        <v>12</v>
      </c>
      <c r="I10600">
        <v>0</v>
      </c>
      <c r="J10600">
        <v>12</v>
      </c>
      <c r="K10600">
        <v>0</v>
      </c>
      <c r="L10600">
        <v>0</v>
      </c>
      <c r="M10600">
        <v>0</v>
      </c>
      <c r="N10600">
        <v>0</v>
      </c>
      <c r="O10600">
        <v>0</v>
      </c>
      <c r="P10600">
        <v>0</v>
      </c>
      <c r="Q10600">
        <v>0</v>
      </c>
    </row>
    <row r="10601" spans="1:17" x14ac:dyDescent="0.2">
      <c r="A10601" t="s">
        <v>27624</v>
      </c>
      <c r="B10601" t="s">
        <v>86</v>
      </c>
      <c r="C10601" t="s">
        <v>187</v>
      </c>
      <c r="D10601" t="s">
        <v>17029</v>
      </c>
      <c r="E10601" t="s">
        <v>81</v>
      </c>
      <c r="F10601" t="s">
        <v>4877</v>
      </c>
      <c r="G10601">
        <v>0</v>
      </c>
      <c r="H10601">
        <v>12</v>
      </c>
      <c r="I10601">
        <v>1</v>
      </c>
      <c r="J10601">
        <v>11</v>
      </c>
      <c r="K10601">
        <v>0</v>
      </c>
      <c r="L10601">
        <v>0</v>
      </c>
      <c r="M10601">
        <v>0</v>
      </c>
      <c r="N10601">
        <v>0</v>
      </c>
      <c r="O10601">
        <v>0</v>
      </c>
      <c r="P10601">
        <v>0</v>
      </c>
      <c r="Q10601">
        <v>0</v>
      </c>
    </row>
    <row r="10602" spans="1:17" x14ac:dyDescent="0.2">
      <c r="A10602" t="s">
        <v>27625</v>
      </c>
      <c r="B10602" t="s">
        <v>86</v>
      </c>
      <c r="C10602" t="s">
        <v>187</v>
      </c>
      <c r="D10602" t="s">
        <v>17029</v>
      </c>
      <c r="E10602" t="s">
        <v>81</v>
      </c>
      <c r="F10602" t="s">
        <v>4879</v>
      </c>
      <c r="G10602">
        <v>0</v>
      </c>
      <c r="H10602">
        <v>0</v>
      </c>
      <c r="I10602">
        <v>0</v>
      </c>
      <c r="J10602">
        <v>0</v>
      </c>
      <c r="K10602">
        <v>0</v>
      </c>
      <c r="L10602">
        <v>0</v>
      </c>
      <c r="M10602">
        <v>12</v>
      </c>
      <c r="N10602">
        <v>0</v>
      </c>
      <c r="O10602">
        <v>0</v>
      </c>
      <c r="P10602">
        <v>0</v>
      </c>
      <c r="Q10602">
        <v>0</v>
      </c>
    </row>
    <row r="10603" spans="1:17" x14ac:dyDescent="0.2">
      <c r="A10603" t="s">
        <v>27626</v>
      </c>
      <c r="B10603" t="s">
        <v>86</v>
      </c>
      <c r="C10603" t="s">
        <v>187</v>
      </c>
      <c r="D10603" t="s">
        <v>17029</v>
      </c>
      <c r="E10603" t="s">
        <v>81</v>
      </c>
      <c r="F10603" t="s">
        <v>4881</v>
      </c>
      <c r="G10603">
        <v>0</v>
      </c>
      <c r="H10603">
        <v>12</v>
      </c>
      <c r="I10603">
        <v>0</v>
      </c>
      <c r="J10603">
        <v>12</v>
      </c>
      <c r="K10603">
        <v>0</v>
      </c>
      <c r="L10603">
        <v>0</v>
      </c>
      <c r="M10603">
        <v>0</v>
      </c>
      <c r="N10603">
        <v>0</v>
      </c>
      <c r="O10603">
        <v>0</v>
      </c>
      <c r="P10603">
        <v>0</v>
      </c>
      <c r="Q10603">
        <v>0</v>
      </c>
    </row>
    <row r="10604" spans="1:17" x14ac:dyDescent="0.2">
      <c r="A10604" t="s">
        <v>27627</v>
      </c>
      <c r="B10604" t="s">
        <v>86</v>
      </c>
      <c r="C10604" t="s">
        <v>187</v>
      </c>
      <c r="D10604" t="s">
        <v>17029</v>
      </c>
      <c r="E10604" t="s">
        <v>81</v>
      </c>
      <c r="F10604" t="s">
        <v>4883</v>
      </c>
      <c r="G10604">
        <v>0</v>
      </c>
      <c r="H10604">
        <v>12</v>
      </c>
      <c r="I10604">
        <v>1</v>
      </c>
      <c r="J10604">
        <v>11</v>
      </c>
      <c r="K10604">
        <v>0</v>
      </c>
      <c r="L10604">
        <v>0</v>
      </c>
      <c r="M10604">
        <v>0</v>
      </c>
      <c r="N10604">
        <v>0</v>
      </c>
      <c r="O10604">
        <v>0</v>
      </c>
      <c r="P10604">
        <v>0</v>
      </c>
      <c r="Q10604">
        <v>0</v>
      </c>
    </row>
    <row r="10605" spans="1:17" x14ac:dyDescent="0.2">
      <c r="A10605" t="s">
        <v>27628</v>
      </c>
      <c r="B10605" t="s">
        <v>86</v>
      </c>
      <c r="C10605" t="s">
        <v>187</v>
      </c>
      <c r="D10605" t="s">
        <v>17029</v>
      </c>
      <c r="E10605" t="s">
        <v>81</v>
      </c>
      <c r="F10605" t="s">
        <v>4885</v>
      </c>
      <c r="G10605">
        <v>0</v>
      </c>
      <c r="H10605">
        <v>0</v>
      </c>
      <c r="I10605">
        <v>0</v>
      </c>
      <c r="J10605">
        <v>0</v>
      </c>
      <c r="K10605">
        <v>0</v>
      </c>
      <c r="L10605">
        <v>0</v>
      </c>
      <c r="M10605">
        <v>12</v>
      </c>
      <c r="N10605">
        <v>0</v>
      </c>
      <c r="O10605">
        <v>0</v>
      </c>
      <c r="P10605">
        <v>0</v>
      </c>
      <c r="Q10605">
        <v>0</v>
      </c>
    </row>
    <row r="10606" spans="1:17" x14ac:dyDescent="0.2">
      <c r="A10606" t="s">
        <v>27629</v>
      </c>
      <c r="B10606" t="s">
        <v>86</v>
      </c>
      <c r="C10606" t="s">
        <v>187</v>
      </c>
      <c r="D10606" t="s">
        <v>17029</v>
      </c>
      <c r="E10606" t="s">
        <v>81</v>
      </c>
      <c r="F10606" t="s">
        <v>4887</v>
      </c>
      <c r="G10606">
        <v>0</v>
      </c>
      <c r="H10606">
        <v>12</v>
      </c>
      <c r="I10606">
        <v>1</v>
      </c>
      <c r="J10606">
        <v>11</v>
      </c>
      <c r="K10606">
        <v>0</v>
      </c>
      <c r="L10606">
        <v>0</v>
      </c>
      <c r="M10606">
        <v>0</v>
      </c>
      <c r="N10606">
        <v>0</v>
      </c>
      <c r="O10606">
        <v>0</v>
      </c>
      <c r="P10606">
        <v>0</v>
      </c>
      <c r="Q10606">
        <v>0</v>
      </c>
    </row>
    <row r="10607" spans="1:17" x14ac:dyDescent="0.2">
      <c r="A10607" t="s">
        <v>27630</v>
      </c>
      <c r="B10607" t="s">
        <v>86</v>
      </c>
      <c r="C10607" t="s">
        <v>187</v>
      </c>
      <c r="D10607" t="s">
        <v>17029</v>
      </c>
      <c r="E10607" t="s">
        <v>81</v>
      </c>
      <c r="F10607" t="s">
        <v>4889</v>
      </c>
      <c r="G10607">
        <v>0</v>
      </c>
      <c r="H10607">
        <v>0</v>
      </c>
      <c r="I10607">
        <v>0</v>
      </c>
      <c r="J10607">
        <v>0</v>
      </c>
      <c r="K10607">
        <v>0</v>
      </c>
      <c r="L10607">
        <v>0</v>
      </c>
      <c r="M10607">
        <v>12</v>
      </c>
      <c r="N10607">
        <v>0</v>
      </c>
      <c r="O10607">
        <v>0</v>
      </c>
      <c r="P10607">
        <v>0</v>
      </c>
      <c r="Q10607">
        <v>0</v>
      </c>
    </row>
    <row r="10608" spans="1:17" x14ac:dyDescent="0.2">
      <c r="A10608" t="s">
        <v>27631</v>
      </c>
      <c r="B10608" t="s">
        <v>86</v>
      </c>
      <c r="C10608" t="s">
        <v>187</v>
      </c>
      <c r="D10608" t="s">
        <v>17029</v>
      </c>
      <c r="E10608" t="s">
        <v>81</v>
      </c>
      <c r="F10608" t="s">
        <v>4871</v>
      </c>
      <c r="G10608">
        <v>0</v>
      </c>
      <c r="H10608">
        <v>0</v>
      </c>
      <c r="I10608">
        <v>0</v>
      </c>
      <c r="J10608">
        <v>0</v>
      </c>
      <c r="K10608">
        <v>0</v>
      </c>
      <c r="L10608">
        <v>0</v>
      </c>
      <c r="M10608">
        <v>0</v>
      </c>
      <c r="N10608">
        <v>11</v>
      </c>
      <c r="O10608">
        <v>11</v>
      </c>
      <c r="P10608">
        <v>0</v>
      </c>
      <c r="Q10608">
        <v>0</v>
      </c>
    </row>
    <row r="10609" spans="1:17" x14ac:dyDescent="0.2">
      <c r="A10609" t="s">
        <v>27632</v>
      </c>
      <c r="B10609" t="s">
        <v>86</v>
      </c>
      <c r="C10609" t="s">
        <v>187</v>
      </c>
      <c r="D10609" t="s">
        <v>17029</v>
      </c>
      <c r="E10609" t="s">
        <v>81</v>
      </c>
      <c r="F10609" t="s">
        <v>4873</v>
      </c>
      <c r="G10609">
        <v>0</v>
      </c>
      <c r="H10609">
        <v>0</v>
      </c>
      <c r="I10609">
        <v>0</v>
      </c>
      <c r="J10609">
        <v>0</v>
      </c>
      <c r="K10609">
        <v>0</v>
      </c>
      <c r="L10609">
        <v>0</v>
      </c>
      <c r="M10609">
        <v>0</v>
      </c>
      <c r="N10609">
        <v>7</v>
      </c>
      <c r="O10609">
        <v>7</v>
      </c>
      <c r="P10609">
        <v>0</v>
      </c>
      <c r="Q10609">
        <v>0</v>
      </c>
    </row>
    <row r="10610" spans="1:17" x14ac:dyDescent="0.2">
      <c r="A10610" t="s">
        <v>27633</v>
      </c>
      <c r="B10610" t="s">
        <v>86</v>
      </c>
      <c r="C10610" t="s">
        <v>187</v>
      </c>
      <c r="D10610" t="s">
        <v>17029</v>
      </c>
      <c r="E10610" t="s">
        <v>81</v>
      </c>
      <c r="F10610" t="s">
        <v>17019</v>
      </c>
      <c r="G10610">
        <v>12</v>
      </c>
      <c r="H10610">
        <v>0</v>
      </c>
      <c r="I10610">
        <v>0</v>
      </c>
      <c r="J10610">
        <v>0</v>
      </c>
      <c r="K10610">
        <v>0</v>
      </c>
      <c r="L10610">
        <v>0</v>
      </c>
      <c r="M10610">
        <v>0</v>
      </c>
      <c r="N10610">
        <v>0</v>
      </c>
      <c r="O10610">
        <v>0</v>
      </c>
      <c r="P10610">
        <v>0</v>
      </c>
      <c r="Q10610">
        <v>0</v>
      </c>
    </row>
    <row r="10611" spans="1:17" x14ac:dyDescent="0.2">
      <c r="A10611" t="s">
        <v>27634</v>
      </c>
      <c r="B10611" t="s">
        <v>86</v>
      </c>
      <c r="C10611" t="s">
        <v>187</v>
      </c>
      <c r="D10611" t="s">
        <v>17021</v>
      </c>
      <c r="E10611" t="s">
        <v>79</v>
      </c>
      <c r="F10611" t="s">
        <v>17022</v>
      </c>
      <c r="G10611">
        <v>0</v>
      </c>
      <c r="H10611">
        <v>0</v>
      </c>
      <c r="I10611">
        <v>0</v>
      </c>
      <c r="J10611">
        <v>0</v>
      </c>
      <c r="K10611">
        <v>0</v>
      </c>
      <c r="L10611">
        <v>0</v>
      </c>
      <c r="M10611">
        <v>0</v>
      </c>
      <c r="N10611">
        <v>4</v>
      </c>
      <c r="O10611">
        <v>4</v>
      </c>
      <c r="P10611">
        <v>0</v>
      </c>
      <c r="Q10611">
        <v>0</v>
      </c>
    </row>
    <row r="10612" spans="1:17" x14ac:dyDescent="0.2">
      <c r="A10612" t="s">
        <v>27635</v>
      </c>
      <c r="B10612" t="s">
        <v>86</v>
      </c>
      <c r="C10612" t="s">
        <v>187</v>
      </c>
      <c r="D10612" t="s">
        <v>17021</v>
      </c>
      <c r="E10612" t="s">
        <v>79</v>
      </c>
      <c r="F10612" t="s">
        <v>17019</v>
      </c>
      <c r="G10612">
        <v>4</v>
      </c>
      <c r="H10612">
        <v>0</v>
      </c>
      <c r="I10612">
        <v>0</v>
      </c>
      <c r="J10612">
        <v>0</v>
      </c>
      <c r="K10612">
        <v>0</v>
      </c>
      <c r="L10612">
        <v>0</v>
      </c>
      <c r="M10612">
        <v>0</v>
      </c>
      <c r="N10612">
        <v>0</v>
      </c>
      <c r="O10612">
        <v>0</v>
      </c>
      <c r="P10612">
        <v>0</v>
      </c>
      <c r="Q10612">
        <v>0</v>
      </c>
    </row>
    <row r="10613" spans="1:17" x14ac:dyDescent="0.2">
      <c r="A10613" t="s">
        <v>27636</v>
      </c>
      <c r="B10613" t="s">
        <v>86</v>
      </c>
      <c r="C10613" t="s">
        <v>187</v>
      </c>
      <c r="D10613" t="s">
        <v>17021</v>
      </c>
      <c r="E10613" t="s">
        <v>81</v>
      </c>
      <c r="F10613" t="s">
        <v>17022</v>
      </c>
      <c r="G10613">
        <v>0</v>
      </c>
      <c r="H10613">
        <v>0</v>
      </c>
      <c r="I10613">
        <v>0</v>
      </c>
      <c r="J10613">
        <v>0</v>
      </c>
      <c r="K10613">
        <v>0</v>
      </c>
      <c r="L10613">
        <v>0</v>
      </c>
      <c r="M10613">
        <v>0</v>
      </c>
      <c r="N10613">
        <v>8</v>
      </c>
      <c r="O10613">
        <v>5</v>
      </c>
      <c r="P10613">
        <v>1</v>
      </c>
      <c r="Q10613">
        <v>2</v>
      </c>
    </row>
    <row r="10614" spans="1:17" x14ac:dyDescent="0.2">
      <c r="A10614" t="s">
        <v>27637</v>
      </c>
      <c r="B10614" t="s">
        <v>86</v>
      </c>
      <c r="C10614" t="s">
        <v>187</v>
      </c>
      <c r="D10614" t="s">
        <v>17021</v>
      </c>
      <c r="E10614" t="s">
        <v>81</v>
      </c>
      <c r="F10614" t="s">
        <v>17019</v>
      </c>
      <c r="G10614">
        <v>8</v>
      </c>
      <c r="H10614">
        <v>0</v>
      </c>
      <c r="I10614">
        <v>0</v>
      </c>
      <c r="J10614">
        <v>0</v>
      </c>
      <c r="K10614">
        <v>0</v>
      </c>
      <c r="L10614">
        <v>0</v>
      </c>
      <c r="M10614">
        <v>0</v>
      </c>
      <c r="N10614">
        <v>0</v>
      </c>
      <c r="O10614">
        <v>0</v>
      </c>
      <c r="P10614">
        <v>0</v>
      </c>
      <c r="Q10614">
        <v>0</v>
      </c>
    </row>
    <row r="10615" spans="1:17" x14ac:dyDescent="0.2">
      <c r="A10615" t="s">
        <v>27638</v>
      </c>
      <c r="B10615" t="s">
        <v>86</v>
      </c>
      <c r="C10615" t="s">
        <v>188</v>
      </c>
      <c r="D10615" t="s">
        <v>17029</v>
      </c>
      <c r="E10615" t="s">
        <v>79</v>
      </c>
      <c r="F10615" t="s">
        <v>4875</v>
      </c>
      <c r="G10615">
        <v>0</v>
      </c>
      <c r="H10615">
        <v>29</v>
      </c>
      <c r="I10615">
        <v>5</v>
      </c>
      <c r="J10615">
        <v>21</v>
      </c>
      <c r="K10615">
        <v>2</v>
      </c>
      <c r="L10615">
        <v>1</v>
      </c>
      <c r="M10615">
        <v>0</v>
      </c>
      <c r="N10615">
        <v>0</v>
      </c>
      <c r="O10615">
        <v>0</v>
      </c>
      <c r="P10615">
        <v>0</v>
      </c>
      <c r="Q10615">
        <v>0</v>
      </c>
    </row>
    <row r="10616" spans="1:17" x14ac:dyDescent="0.2">
      <c r="A10616" t="s">
        <v>27639</v>
      </c>
      <c r="B10616" t="s">
        <v>86</v>
      </c>
      <c r="C10616" t="s">
        <v>188</v>
      </c>
      <c r="D10616" t="s">
        <v>17029</v>
      </c>
      <c r="E10616" t="s">
        <v>79</v>
      </c>
      <c r="F10616" t="s">
        <v>4877</v>
      </c>
      <c r="G10616">
        <v>0</v>
      </c>
      <c r="H10616">
        <v>29</v>
      </c>
      <c r="I10616">
        <v>5</v>
      </c>
      <c r="J10616">
        <v>20</v>
      </c>
      <c r="K10616">
        <v>2</v>
      </c>
      <c r="L10616">
        <v>2</v>
      </c>
      <c r="M10616">
        <v>0</v>
      </c>
      <c r="N10616">
        <v>0</v>
      </c>
      <c r="O10616">
        <v>0</v>
      </c>
      <c r="P10616">
        <v>0</v>
      </c>
      <c r="Q10616">
        <v>0</v>
      </c>
    </row>
    <row r="10617" spans="1:17" x14ac:dyDescent="0.2">
      <c r="A10617" t="s">
        <v>27640</v>
      </c>
      <c r="B10617" t="s">
        <v>86</v>
      </c>
      <c r="C10617" t="s">
        <v>188</v>
      </c>
      <c r="D10617" t="s">
        <v>17029</v>
      </c>
      <c r="E10617" t="s">
        <v>79</v>
      </c>
      <c r="F10617" t="s">
        <v>4879</v>
      </c>
      <c r="G10617">
        <v>0</v>
      </c>
      <c r="H10617">
        <v>0</v>
      </c>
      <c r="I10617">
        <v>0</v>
      </c>
      <c r="J10617">
        <v>0</v>
      </c>
      <c r="K10617">
        <v>0</v>
      </c>
      <c r="L10617">
        <v>0</v>
      </c>
      <c r="M10617">
        <v>29</v>
      </c>
      <c r="N10617">
        <v>0</v>
      </c>
      <c r="O10617">
        <v>0</v>
      </c>
      <c r="P10617">
        <v>0</v>
      </c>
      <c r="Q10617">
        <v>0</v>
      </c>
    </row>
    <row r="10618" spans="1:17" x14ac:dyDescent="0.2">
      <c r="A10618" t="s">
        <v>27641</v>
      </c>
      <c r="B10618" t="s">
        <v>86</v>
      </c>
      <c r="C10618" t="s">
        <v>188</v>
      </c>
      <c r="D10618" t="s">
        <v>17029</v>
      </c>
      <c r="E10618" t="s">
        <v>79</v>
      </c>
      <c r="F10618" t="s">
        <v>4881</v>
      </c>
      <c r="G10618">
        <v>0</v>
      </c>
      <c r="H10618">
        <v>29</v>
      </c>
      <c r="I10618">
        <v>5</v>
      </c>
      <c r="J10618">
        <v>20</v>
      </c>
      <c r="K10618">
        <v>2</v>
      </c>
      <c r="L10618">
        <v>2</v>
      </c>
      <c r="M10618">
        <v>0</v>
      </c>
      <c r="N10618">
        <v>0</v>
      </c>
      <c r="O10618">
        <v>0</v>
      </c>
      <c r="P10618">
        <v>0</v>
      </c>
      <c r="Q10618">
        <v>0</v>
      </c>
    </row>
    <row r="10619" spans="1:17" x14ac:dyDescent="0.2">
      <c r="A10619" t="s">
        <v>27642</v>
      </c>
      <c r="B10619" t="s">
        <v>86</v>
      </c>
      <c r="C10619" t="s">
        <v>188</v>
      </c>
      <c r="D10619" t="s">
        <v>17029</v>
      </c>
      <c r="E10619" t="s">
        <v>79</v>
      </c>
      <c r="F10619" t="s">
        <v>4883</v>
      </c>
      <c r="G10619">
        <v>0</v>
      </c>
      <c r="H10619">
        <v>29</v>
      </c>
      <c r="I10619">
        <v>5</v>
      </c>
      <c r="J10619">
        <v>20</v>
      </c>
      <c r="K10619">
        <v>2</v>
      </c>
      <c r="L10619">
        <v>2</v>
      </c>
      <c r="M10619">
        <v>0</v>
      </c>
      <c r="N10619">
        <v>0</v>
      </c>
      <c r="O10619">
        <v>0</v>
      </c>
      <c r="P10619">
        <v>0</v>
      </c>
      <c r="Q10619">
        <v>0</v>
      </c>
    </row>
    <row r="10620" spans="1:17" x14ac:dyDescent="0.2">
      <c r="A10620" t="s">
        <v>27643</v>
      </c>
      <c r="B10620" t="s">
        <v>86</v>
      </c>
      <c r="C10620" t="s">
        <v>188</v>
      </c>
      <c r="D10620" t="s">
        <v>17029</v>
      </c>
      <c r="E10620" t="s">
        <v>79</v>
      </c>
      <c r="F10620" t="s">
        <v>4885</v>
      </c>
      <c r="G10620">
        <v>0</v>
      </c>
      <c r="H10620">
        <v>0</v>
      </c>
      <c r="I10620">
        <v>0</v>
      </c>
      <c r="J10620">
        <v>0</v>
      </c>
      <c r="K10620">
        <v>0</v>
      </c>
      <c r="L10620">
        <v>0</v>
      </c>
      <c r="M10620">
        <v>29</v>
      </c>
      <c r="N10620">
        <v>0</v>
      </c>
      <c r="O10620">
        <v>0</v>
      </c>
      <c r="P10620">
        <v>0</v>
      </c>
      <c r="Q10620">
        <v>0</v>
      </c>
    </row>
    <row r="10621" spans="1:17" x14ac:dyDescent="0.2">
      <c r="A10621" t="s">
        <v>27644</v>
      </c>
      <c r="B10621" t="s">
        <v>86</v>
      </c>
      <c r="C10621" t="s">
        <v>188</v>
      </c>
      <c r="D10621" t="s">
        <v>17029</v>
      </c>
      <c r="E10621" t="s">
        <v>79</v>
      </c>
      <c r="F10621" t="s">
        <v>4887</v>
      </c>
      <c r="G10621">
        <v>0</v>
      </c>
      <c r="H10621">
        <v>29</v>
      </c>
      <c r="I10621">
        <v>5</v>
      </c>
      <c r="J10621">
        <v>21</v>
      </c>
      <c r="K10621">
        <v>2</v>
      </c>
      <c r="L10621">
        <v>1</v>
      </c>
      <c r="M10621">
        <v>0</v>
      </c>
      <c r="N10621">
        <v>0</v>
      </c>
      <c r="O10621">
        <v>0</v>
      </c>
      <c r="P10621">
        <v>0</v>
      </c>
      <c r="Q10621">
        <v>0</v>
      </c>
    </row>
    <row r="10622" spans="1:17" x14ac:dyDescent="0.2">
      <c r="A10622" t="s">
        <v>27645</v>
      </c>
      <c r="B10622" t="s">
        <v>86</v>
      </c>
      <c r="C10622" t="s">
        <v>188</v>
      </c>
      <c r="D10622" t="s">
        <v>17029</v>
      </c>
      <c r="E10622" t="s">
        <v>79</v>
      </c>
      <c r="F10622" t="s">
        <v>4889</v>
      </c>
      <c r="G10622">
        <v>0</v>
      </c>
      <c r="H10622">
        <v>0</v>
      </c>
      <c r="I10622">
        <v>0</v>
      </c>
      <c r="J10622">
        <v>0</v>
      </c>
      <c r="K10622">
        <v>0</v>
      </c>
      <c r="L10622">
        <v>0</v>
      </c>
      <c r="M10622">
        <v>29</v>
      </c>
      <c r="N10622">
        <v>0</v>
      </c>
      <c r="O10622">
        <v>0</v>
      </c>
      <c r="P10622">
        <v>0</v>
      </c>
      <c r="Q10622">
        <v>0</v>
      </c>
    </row>
    <row r="10623" spans="1:17" x14ac:dyDescent="0.2">
      <c r="A10623" t="s">
        <v>27646</v>
      </c>
      <c r="B10623" t="s">
        <v>86</v>
      </c>
      <c r="C10623" t="s">
        <v>188</v>
      </c>
      <c r="D10623" t="s">
        <v>17029</v>
      </c>
      <c r="E10623" t="s">
        <v>79</v>
      </c>
      <c r="F10623" t="s">
        <v>4871</v>
      </c>
      <c r="G10623">
        <v>0</v>
      </c>
      <c r="H10623">
        <v>0</v>
      </c>
      <c r="I10623">
        <v>0</v>
      </c>
      <c r="J10623">
        <v>0</v>
      </c>
      <c r="K10623">
        <v>0</v>
      </c>
      <c r="L10623">
        <v>0</v>
      </c>
      <c r="M10623">
        <v>0</v>
      </c>
      <c r="N10623">
        <v>29</v>
      </c>
      <c r="O10623">
        <v>26</v>
      </c>
      <c r="P10623">
        <v>3</v>
      </c>
      <c r="Q10623">
        <v>0</v>
      </c>
    </row>
    <row r="10624" spans="1:17" x14ac:dyDescent="0.2">
      <c r="A10624" t="s">
        <v>27647</v>
      </c>
      <c r="B10624" t="s">
        <v>86</v>
      </c>
      <c r="C10624" t="s">
        <v>188</v>
      </c>
      <c r="D10624" t="s">
        <v>17029</v>
      </c>
      <c r="E10624" t="s">
        <v>79</v>
      </c>
      <c r="F10624" t="s">
        <v>4873</v>
      </c>
      <c r="G10624">
        <v>0</v>
      </c>
      <c r="H10624">
        <v>0</v>
      </c>
      <c r="I10624">
        <v>0</v>
      </c>
      <c r="J10624">
        <v>0</v>
      </c>
      <c r="K10624">
        <v>0</v>
      </c>
      <c r="L10624">
        <v>0</v>
      </c>
      <c r="M10624">
        <v>0</v>
      </c>
      <c r="N10624">
        <v>27</v>
      </c>
      <c r="O10624">
        <v>25</v>
      </c>
      <c r="P10624">
        <v>2</v>
      </c>
      <c r="Q10624">
        <v>0</v>
      </c>
    </row>
    <row r="10625" spans="1:17" x14ac:dyDescent="0.2">
      <c r="A10625" t="s">
        <v>27648</v>
      </c>
      <c r="B10625" t="s">
        <v>86</v>
      </c>
      <c r="C10625" t="s">
        <v>188</v>
      </c>
      <c r="D10625" t="s">
        <v>17029</v>
      </c>
      <c r="E10625" t="s">
        <v>79</v>
      </c>
      <c r="F10625" t="s">
        <v>17019</v>
      </c>
      <c r="G10625">
        <v>29</v>
      </c>
      <c r="H10625">
        <v>0</v>
      </c>
      <c r="I10625">
        <v>0</v>
      </c>
      <c r="J10625">
        <v>0</v>
      </c>
      <c r="K10625">
        <v>0</v>
      </c>
      <c r="L10625">
        <v>0</v>
      </c>
      <c r="M10625">
        <v>0</v>
      </c>
      <c r="N10625">
        <v>0</v>
      </c>
      <c r="O10625">
        <v>0</v>
      </c>
      <c r="P10625">
        <v>0</v>
      </c>
      <c r="Q10625">
        <v>0</v>
      </c>
    </row>
    <row r="10626" spans="1:17" x14ac:dyDescent="0.2">
      <c r="A10626" t="s">
        <v>27649</v>
      </c>
      <c r="B10626" t="s">
        <v>86</v>
      </c>
      <c r="C10626" t="s">
        <v>188</v>
      </c>
      <c r="D10626" t="s">
        <v>17029</v>
      </c>
      <c r="E10626" t="s">
        <v>81</v>
      </c>
      <c r="F10626" t="s">
        <v>4875</v>
      </c>
      <c r="G10626">
        <v>0</v>
      </c>
      <c r="H10626">
        <v>30</v>
      </c>
      <c r="I10626">
        <v>5</v>
      </c>
      <c r="J10626">
        <v>20</v>
      </c>
      <c r="K10626">
        <v>4</v>
      </c>
      <c r="L10626">
        <v>1</v>
      </c>
      <c r="M10626">
        <v>0</v>
      </c>
      <c r="N10626">
        <v>0</v>
      </c>
      <c r="O10626">
        <v>0</v>
      </c>
      <c r="P10626">
        <v>0</v>
      </c>
      <c r="Q10626">
        <v>0</v>
      </c>
    </row>
    <row r="10627" spans="1:17" x14ac:dyDescent="0.2">
      <c r="A10627" t="s">
        <v>27650</v>
      </c>
      <c r="B10627" t="s">
        <v>86</v>
      </c>
      <c r="C10627" t="s">
        <v>188</v>
      </c>
      <c r="D10627" t="s">
        <v>17029</v>
      </c>
      <c r="E10627" t="s">
        <v>81</v>
      </c>
      <c r="F10627" t="s">
        <v>4877</v>
      </c>
      <c r="G10627">
        <v>0</v>
      </c>
      <c r="H10627">
        <v>30</v>
      </c>
      <c r="I10627">
        <v>5</v>
      </c>
      <c r="J10627">
        <v>20</v>
      </c>
      <c r="K10627">
        <v>4</v>
      </c>
      <c r="L10627">
        <v>1</v>
      </c>
      <c r="M10627">
        <v>0</v>
      </c>
      <c r="N10627">
        <v>0</v>
      </c>
      <c r="O10627">
        <v>0</v>
      </c>
      <c r="P10627">
        <v>0</v>
      </c>
      <c r="Q10627">
        <v>0</v>
      </c>
    </row>
    <row r="10628" spans="1:17" x14ac:dyDescent="0.2">
      <c r="A10628" t="s">
        <v>27651</v>
      </c>
      <c r="B10628" t="s">
        <v>86</v>
      </c>
      <c r="C10628" t="s">
        <v>188</v>
      </c>
      <c r="D10628" t="s">
        <v>17029</v>
      </c>
      <c r="E10628" t="s">
        <v>81</v>
      </c>
      <c r="F10628" t="s">
        <v>4879</v>
      </c>
      <c r="G10628">
        <v>0</v>
      </c>
      <c r="H10628">
        <v>0</v>
      </c>
      <c r="I10628">
        <v>0</v>
      </c>
      <c r="J10628">
        <v>0</v>
      </c>
      <c r="K10628">
        <v>0</v>
      </c>
      <c r="L10628">
        <v>0</v>
      </c>
      <c r="M10628">
        <v>30</v>
      </c>
      <c r="N10628">
        <v>0</v>
      </c>
      <c r="O10628">
        <v>0</v>
      </c>
      <c r="P10628">
        <v>0</v>
      </c>
      <c r="Q10628">
        <v>0</v>
      </c>
    </row>
    <row r="10629" spans="1:17" x14ac:dyDescent="0.2">
      <c r="A10629" t="s">
        <v>27652</v>
      </c>
      <c r="B10629" t="s">
        <v>86</v>
      </c>
      <c r="C10629" t="s">
        <v>188</v>
      </c>
      <c r="D10629" t="s">
        <v>17029</v>
      </c>
      <c r="E10629" t="s">
        <v>81</v>
      </c>
      <c r="F10629" t="s">
        <v>4881</v>
      </c>
      <c r="G10629">
        <v>0</v>
      </c>
      <c r="H10629">
        <v>30</v>
      </c>
      <c r="I10629">
        <v>5</v>
      </c>
      <c r="J10629">
        <v>20</v>
      </c>
      <c r="K10629">
        <v>4</v>
      </c>
      <c r="L10629">
        <v>1</v>
      </c>
      <c r="M10629">
        <v>0</v>
      </c>
      <c r="N10629">
        <v>0</v>
      </c>
      <c r="O10629">
        <v>0</v>
      </c>
      <c r="P10629">
        <v>0</v>
      </c>
      <c r="Q10629">
        <v>0</v>
      </c>
    </row>
    <row r="10630" spans="1:17" x14ac:dyDescent="0.2">
      <c r="A10630" t="s">
        <v>27653</v>
      </c>
      <c r="B10630" t="s">
        <v>86</v>
      </c>
      <c r="C10630" t="s">
        <v>188</v>
      </c>
      <c r="D10630" t="s">
        <v>17029</v>
      </c>
      <c r="E10630" t="s">
        <v>81</v>
      </c>
      <c r="F10630" t="s">
        <v>4883</v>
      </c>
      <c r="G10630">
        <v>0</v>
      </c>
      <c r="H10630">
        <v>30</v>
      </c>
      <c r="I10630">
        <v>5</v>
      </c>
      <c r="J10630">
        <v>20</v>
      </c>
      <c r="K10630">
        <v>4</v>
      </c>
      <c r="L10630">
        <v>1</v>
      </c>
      <c r="M10630">
        <v>0</v>
      </c>
      <c r="N10630">
        <v>0</v>
      </c>
      <c r="O10630">
        <v>0</v>
      </c>
      <c r="P10630">
        <v>0</v>
      </c>
      <c r="Q10630">
        <v>0</v>
      </c>
    </row>
    <row r="10631" spans="1:17" x14ac:dyDescent="0.2">
      <c r="A10631" t="s">
        <v>27654</v>
      </c>
      <c r="B10631" t="s">
        <v>86</v>
      </c>
      <c r="C10631" t="s">
        <v>188</v>
      </c>
      <c r="D10631" t="s">
        <v>17029</v>
      </c>
      <c r="E10631" t="s">
        <v>81</v>
      </c>
      <c r="F10631" t="s">
        <v>4885</v>
      </c>
      <c r="G10631">
        <v>0</v>
      </c>
      <c r="H10631">
        <v>0</v>
      </c>
      <c r="I10631">
        <v>0</v>
      </c>
      <c r="J10631">
        <v>0</v>
      </c>
      <c r="K10631">
        <v>0</v>
      </c>
      <c r="L10631">
        <v>0</v>
      </c>
      <c r="M10631">
        <v>30</v>
      </c>
      <c r="N10631">
        <v>0</v>
      </c>
      <c r="O10631">
        <v>0</v>
      </c>
      <c r="P10631">
        <v>0</v>
      </c>
      <c r="Q10631">
        <v>0</v>
      </c>
    </row>
    <row r="10632" spans="1:17" x14ac:dyDescent="0.2">
      <c r="A10632" t="s">
        <v>27655</v>
      </c>
      <c r="B10632" t="s">
        <v>86</v>
      </c>
      <c r="C10632" t="s">
        <v>188</v>
      </c>
      <c r="D10632" t="s">
        <v>17029</v>
      </c>
      <c r="E10632" t="s">
        <v>81</v>
      </c>
      <c r="F10632" t="s">
        <v>4887</v>
      </c>
      <c r="G10632">
        <v>0</v>
      </c>
      <c r="H10632">
        <v>30</v>
      </c>
      <c r="I10632">
        <v>5</v>
      </c>
      <c r="J10632">
        <v>20</v>
      </c>
      <c r="K10632">
        <v>4</v>
      </c>
      <c r="L10632">
        <v>1</v>
      </c>
      <c r="M10632">
        <v>0</v>
      </c>
      <c r="N10632">
        <v>0</v>
      </c>
      <c r="O10632">
        <v>0</v>
      </c>
      <c r="P10632">
        <v>0</v>
      </c>
      <c r="Q10632">
        <v>0</v>
      </c>
    </row>
    <row r="10633" spans="1:17" x14ac:dyDescent="0.2">
      <c r="A10633" t="s">
        <v>27656</v>
      </c>
      <c r="B10633" t="s">
        <v>86</v>
      </c>
      <c r="C10633" t="s">
        <v>188</v>
      </c>
      <c r="D10633" t="s">
        <v>17029</v>
      </c>
      <c r="E10633" t="s">
        <v>81</v>
      </c>
      <c r="F10633" t="s">
        <v>4889</v>
      </c>
      <c r="G10633">
        <v>0</v>
      </c>
      <c r="H10633">
        <v>0</v>
      </c>
      <c r="I10633">
        <v>0</v>
      </c>
      <c r="J10633">
        <v>0</v>
      </c>
      <c r="K10633">
        <v>0</v>
      </c>
      <c r="L10633">
        <v>0</v>
      </c>
      <c r="M10633">
        <v>30</v>
      </c>
      <c r="N10633">
        <v>0</v>
      </c>
      <c r="O10633">
        <v>0</v>
      </c>
      <c r="P10633">
        <v>0</v>
      </c>
      <c r="Q10633">
        <v>0</v>
      </c>
    </row>
    <row r="10634" spans="1:17" x14ac:dyDescent="0.2">
      <c r="A10634" t="s">
        <v>27657</v>
      </c>
      <c r="B10634" t="s">
        <v>86</v>
      </c>
      <c r="C10634" t="s">
        <v>188</v>
      </c>
      <c r="D10634" t="s">
        <v>17029</v>
      </c>
      <c r="E10634" t="s">
        <v>81</v>
      </c>
      <c r="F10634" t="s">
        <v>4871</v>
      </c>
      <c r="G10634">
        <v>0</v>
      </c>
      <c r="H10634">
        <v>0</v>
      </c>
      <c r="I10634">
        <v>0</v>
      </c>
      <c r="J10634">
        <v>0</v>
      </c>
      <c r="K10634">
        <v>0</v>
      </c>
      <c r="L10634">
        <v>0</v>
      </c>
      <c r="M10634">
        <v>0</v>
      </c>
      <c r="N10634">
        <v>30</v>
      </c>
      <c r="O10634">
        <v>28</v>
      </c>
      <c r="P10634">
        <v>1</v>
      </c>
      <c r="Q10634">
        <v>1</v>
      </c>
    </row>
    <row r="10635" spans="1:17" x14ac:dyDescent="0.2">
      <c r="A10635" t="s">
        <v>27658</v>
      </c>
      <c r="B10635" t="s">
        <v>86</v>
      </c>
      <c r="C10635" t="s">
        <v>188</v>
      </c>
      <c r="D10635" t="s">
        <v>17029</v>
      </c>
      <c r="E10635" t="s">
        <v>81</v>
      </c>
      <c r="F10635" t="s">
        <v>4873</v>
      </c>
      <c r="G10635">
        <v>0</v>
      </c>
      <c r="H10635">
        <v>0</v>
      </c>
      <c r="I10635">
        <v>0</v>
      </c>
      <c r="J10635">
        <v>0</v>
      </c>
      <c r="K10635">
        <v>0</v>
      </c>
      <c r="L10635">
        <v>0</v>
      </c>
      <c r="M10635">
        <v>0</v>
      </c>
      <c r="N10635">
        <v>25</v>
      </c>
      <c r="O10635">
        <v>24</v>
      </c>
      <c r="P10635">
        <v>0</v>
      </c>
      <c r="Q10635">
        <v>1</v>
      </c>
    </row>
    <row r="10636" spans="1:17" x14ac:dyDescent="0.2">
      <c r="A10636" t="s">
        <v>27659</v>
      </c>
      <c r="B10636" t="s">
        <v>86</v>
      </c>
      <c r="C10636" t="s">
        <v>188</v>
      </c>
      <c r="D10636" t="s">
        <v>17029</v>
      </c>
      <c r="E10636" t="s">
        <v>81</v>
      </c>
      <c r="F10636" t="s">
        <v>17019</v>
      </c>
      <c r="G10636">
        <v>30</v>
      </c>
      <c r="H10636">
        <v>0</v>
      </c>
      <c r="I10636">
        <v>0</v>
      </c>
      <c r="J10636">
        <v>0</v>
      </c>
      <c r="K10636">
        <v>0</v>
      </c>
      <c r="L10636">
        <v>0</v>
      </c>
      <c r="M10636">
        <v>0</v>
      </c>
      <c r="N10636">
        <v>0</v>
      </c>
      <c r="O10636">
        <v>0</v>
      </c>
      <c r="P10636">
        <v>0</v>
      </c>
      <c r="Q10636">
        <v>0</v>
      </c>
    </row>
    <row r="10637" spans="1:17" x14ac:dyDescent="0.2">
      <c r="A10637" t="s">
        <v>27660</v>
      </c>
      <c r="B10637" t="s">
        <v>86</v>
      </c>
      <c r="C10637" t="s">
        <v>188</v>
      </c>
      <c r="D10637" t="s">
        <v>17021</v>
      </c>
      <c r="E10637" t="s">
        <v>79</v>
      </c>
      <c r="F10637" t="s">
        <v>17022</v>
      </c>
      <c r="G10637">
        <v>0</v>
      </c>
      <c r="H10637">
        <v>0</v>
      </c>
      <c r="I10637">
        <v>0</v>
      </c>
      <c r="J10637">
        <v>0</v>
      </c>
      <c r="K10637">
        <v>0</v>
      </c>
      <c r="L10637">
        <v>0</v>
      </c>
      <c r="M10637">
        <v>0</v>
      </c>
      <c r="N10637">
        <v>4</v>
      </c>
      <c r="O10637">
        <v>4</v>
      </c>
      <c r="P10637">
        <v>0</v>
      </c>
      <c r="Q10637">
        <v>0</v>
      </c>
    </row>
    <row r="10638" spans="1:17" x14ac:dyDescent="0.2">
      <c r="A10638" t="s">
        <v>27661</v>
      </c>
      <c r="B10638" t="s">
        <v>86</v>
      </c>
      <c r="C10638" t="s">
        <v>188</v>
      </c>
      <c r="D10638" t="s">
        <v>17021</v>
      </c>
      <c r="E10638" t="s">
        <v>79</v>
      </c>
      <c r="F10638" t="s">
        <v>17019</v>
      </c>
      <c r="G10638">
        <v>4</v>
      </c>
      <c r="H10638">
        <v>0</v>
      </c>
      <c r="I10638">
        <v>0</v>
      </c>
      <c r="J10638">
        <v>0</v>
      </c>
      <c r="K10638">
        <v>0</v>
      </c>
      <c r="L10638">
        <v>0</v>
      </c>
      <c r="M10638">
        <v>0</v>
      </c>
      <c r="N10638">
        <v>0</v>
      </c>
      <c r="O10638">
        <v>0</v>
      </c>
      <c r="P10638">
        <v>0</v>
      </c>
      <c r="Q10638">
        <v>0</v>
      </c>
    </row>
    <row r="10639" spans="1:17" x14ac:dyDescent="0.2">
      <c r="A10639" t="s">
        <v>27662</v>
      </c>
      <c r="B10639" t="s">
        <v>86</v>
      </c>
      <c r="C10639" t="s">
        <v>188</v>
      </c>
      <c r="D10639" t="s">
        <v>17021</v>
      </c>
      <c r="E10639" t="s">
        <v>81</v>
      </c>
      <c r="F10639" t="s">
        <v>17022</v>
      </c>
      <c r="G10639">
        <v>0</v>
      </c>
      <c r="H10639">
        <v>0</v>
      </c>
      <c r="I10639">
        <v>0</v>
      </c>
      <c r="J10639">
        <v>0</v>
      </c>
      <c r="K10639">
        <v>0</v>
      </c>
      <c r="L10639">
        <v>0</v>
      </c>
      <c r="M10639">
        <v>0</v>
      </c>
      <c r="N10639">
        <v>3</v>
      </c>
      <c r="O10639">
        <v>3</v>
      </c>
      <c r="P10639">
        <v>0</v>
      </c>
      <c r="Q10639">
        <v>0</v>
      </c>
    </row>
    <row r="10640" spans="1:17" x14ac:dyDescent="0.2">
      <c r="A10640" t="s">
        <v>27663</v>
      </c>
      <c r="B10640" t="s">
        <v>86</v>
      </c>
      <c r="C10640" t="s">
        <v>188</v>
      </c>
      <c r="D10640" t="s">
        <v>17021</v>
      </c>
      <c r="E10640" t="s">
        <v>81</v>
      </c>
      <c r="F10640" t="s">
        <v>17019</v>
      </c>
      <c r="G10640">
        <v>3</v>
      </c>
      <c r="H10640">
        <v>0</v>
      </c>
      <c r="I10640">
        <v>0</v>
      </c>
      <c r="J10640">
        <v>0</v>
      </c>
      <c r="K10640">
        <v>0</v>
      </c>
      <c r="L10640">
        <v>0</v>
      </c>
      <c r="M10640">
        <v>0</v>
      </c>
      <c r="N10640">
        <v>0</v>
      </c>
      <c r="O10640">
        <v>0</v>
      </c>
      <c r="P10640">
        <v>0</v>
      </c>
      <c r="Q10640">
        <v>0</v>
      </c>
    </row>
    <row r="10641" spans="1:17" x14ac:dyDescent="0.2">
      <c r="A10641" t="s">
        <v>27664</v>
      </c>
      <c r="B10641" t="s">
        <v>86</v>
      </c>
      <c r="C10641" t="s">
        <v>188</v>
      </c>
      <c r="D10641" t="s">
        <v>17025</v>
      </c>
      <c r="E10641" t="s">
        <v>81</v>
      </c>
      <c r="F10641" t="s">
        <v>17019</v>
      </c>
      <c r="G10641">
        <v>1</v>
      </c>
      <c r="H10641">
        <v>0</v>
      </c>
      <c r="I10641">
        <v>0</v>
      </c>
      <c r="J10641">
        <v>0</v>
      </c>
      <c r="K10641">
        <v>0</v>
      </c>
      <c r="L10641">
        <v>0</v>
      </c>
      <c r="M10641">
        <v>0</v>
      </c>
      <c r="N10641">
        <v>0</v>
      </c>
      <c r="O10641">
        <v>0</v>
      </c>
      <c r="P10641">
        <v>0</v>
      </c>
      <c r="Q10641">
        <v>0</v>
      </c>
    </row>
    <row r="10642" spans="1:17" x14ac:dyDescent="0.2">
      <c r="A10642" t="s">
        <v>27665</v>
      </c>
      <c r="B10642" t="s">
        <v>86</v>
      </c>
      <c r="C10642" t="s">
        <v>189</v>
      </c>
      <c r="D10642" t="s">
        <v>17029</v>
      </c>
      <c r="E10642" t="s">
        <v>79</v>
      </c>
      <c r="F10642" t="s">
        <v>4875</v>
      </c>
      <c r="G10642">
        <v>0</v>
      </c>
      <c r="H10642">
        <v>8</v>
      </c>
      <c r="I10642">
        <v>2</v>
      </c>
      <c r="J10642">
        <v>4</v>
      </c>
      <c r="K10642">
        <v>0</v>
      </c>
      <c r="L10642">
        <v>2</v>
      </c>
      <c r="M10642">
        <v>0</v>
      </c>
      <c r="N10642">
        <v>0</v>
      </c>
      <c r="O10642">
        <v>0</v>
      </c>
      <c r="P10642">
        <v>0</v>
      </c>
      <c r="Q10642">
        <v>0</v>
      </c>
    </row>
    <row r="10643" spans="1:17" x14ac:dyDescent="0.2">
      <c r="A10643" t="s">
        <v>27666</v>
      </c>
      <c r="B10643" t="s">
        <v>86</v>
      </c>
      <c r="C10643" t="s">
        <v>189</v>
      </c>
      <c r="D10643" t="s">
        <v>17029</v>
      </c>
      <c r="E10643" t="s">
        <v>79</v>
      </c>
      <c r="F10643" t="s">
        <v>4877</v>
      </c>
      <c r="G10643">
        <v>0</v>
      </c>
      <c r="H10643">
        <v>8</v>
      </c>
      <c r="I10643">
        <v>2</v>
      </c>
      <c r="J10643">
        <v>4</v>
      </c>
      <c r="K10643">
        <v>0</v>
      </c>
      <c r="L10643">
        <v>2</v>
      </c>
      <c r="M10643">
        <v>0</v>
      </c>
      <c r="N10643">
        <v>0</v>
      </c>
      <c r="O10643">
        <v>0</v>
      </c>
      <c r="P10643">
        <v>0</v>
      </c>
      <c r="Q10643">
        <v>0</v>
      </c>
    </row>
    <row r="10644" spans="1:17" x14ac:dyDescent="0.2">
      <c r="A10644" t="s">
        <v>27667</v>
      </c>
      <c r="B10644" t="s">
        <v>86</v>
      </c>
      <c r="C10644" t="s">
        <v>189</v>
      </c>
      <c r="D10644" t="s">
        <v>17029</v>
      </c>
      <c r="E10644" t="s">
        <v>79</v>
      </c>
      <c r="F10644" t="s">
        <v>4879</v>
      </c>
      <c r="G10644">
        <v>0</v>
      </c>
      <c r="H10644">
        <v>0</v>
      </c>
      <c r="I10644">
        <v>0</v>
      </c>
      <c r="J10644">
        <v>0</v>
      </c>
      <c r="K10644">
        <v>0</v>
      </c>
      <c r="L10644">
        <v>0</v>
      </c>
      <c r="M10644">
        <v>8</v>
      </c>
      <c r="N10644">
        <v>0</v>
      </c>
      <c r="O10644">
        <v>0</v>
      </c>
      <c r="P10644">
        <v>0</v>
      </c>
      <c r="Q10644">
        <v>0</v>
      </c>
    </row>
    <row r="10645" spans="1:17" x14ac:dyDescent="0.2">
      <c r="A10645" t="s">
        <v>27668</v>
      </c>
      <c r="B10645" t="s">
        <v>86</v>
      </c>
      <c r="C10645" t="s">
        <v>189</v>
      </c>
      <c r="D10645" t="s">
        <v>17029</v>
      </c>
      <c r="E10645" t="s">
        <v>79</v>
      </c>
      <c r="F10645" t="s">
        <v>4881</v>
      </c>
      <c r="G10645">
        <v>0</v>
      </c>
      <c r="H10645">
        <v>8</v>
      </c>
      <c r="I10645">
        <v>2</v>
      </c>
      <c r="J10645">
        <v>4</v>
      </c>
      <c r="K10645">
        <v>0</v>
      </c>
      <c r="L10645">
        <v>2</v>
      </c>
      <c r="M10645">
        <v>0</v>
      </c>
      <c r="N10645">
        <v>0</v>
      </c>
      <c r="O10645">
        <v>0</v>
      </c>
      <c r="P10645">
        <v>0</v>
      </c>
      <c r="Q10645">
        <v>0</v>
      </c>
    </row>
    <row r="10646" spans="1:17" x14ac:dyDescent="0.2">
      <c r="A10646" t="s">
        <v>27669</v>
      </c>
      <c r="B10646" t="s">
        <v>86</v>
      </c>
      <c r="C10646" t="s">
        <v>189</v>
      </c>
      <c r="D10646" t="s">
        <v>17029</v>
      </c>
      <c r="E10646" t="s">
        <v>79</v>
      </c>
      <c r="F10646" t="s">
        <v>4883</v>
      </c>
      <c r="G10646">
        <v>0</v>
      </c>
      <c r="H10646">
        <v>8</v>
      </c>
      <c r="I10646">
        <v>2</v>
      </c>
      <c r="J10646">
        <v>4</v>
      </c>
      <c r="K10646">
        <v>0</v>
      </c>
      <c r="L10646">
        <v>2</v>
      </c>
      <c r="M10646">
        <v>0</v>
      </c>
      <c r="N10646">
        <v>0</v>
      </c>
      <c r="O10646">
        <v>0</v>
      </c>
      <c r="P10646">
        <v>0</v>
      </c>
      <c r="Q10646">
        <v>0</v>
      </c>
    </row>
    <row r="10647" spans="1:17" x14ac:dyDescent="0.2">
      <c r="A10647" t="s">
        <v>27670</v>
      </c>
      <c r="B10647" t="s">
        <v>86</v>
      </c>
      <c r="C10647" t="s">
        <v>189</v>
      </c>
      <c r="D10647" t="s">
        <v>17029</v>
      </c>
      <c r="E10647" t="s">
        <v>79</v>
      </c>
      <c r="F10647" t="s">
        <v>4885</v>
      </c>
      <c r="G10647">
        <v>0</v>
      </c>
      <c r="H10647">
        <v>0</v>
      </c>
      <c r="I10647">
        <v>0</v>
      </c>
      <c r="J10647">
        <v>0</v>
      </c>
      <c r="K10647">
        <v>0</v>
      </c>
      <c r="L10647">
        <v>0</v>
      </c>
      <c r="M10647">
        <v>8</v>
      </c>
      <c r="N10647">
        <v>0</v>
      </c>
      <c r="O10647">
        <v>0</v>
      </c>
      <c r="P10647">
        <v>0</v>
      </c>
      <c r="Q10647">
        <v>0</v>
      </c>
    </row>
    <row r="10648" spans="1:17" x14ac:dyDescent="0.2">
      <c r="A10648" t="s">
        <v>27671</v>
      </c>
      <c r="B10648" t="s">
        <v>86</v>
      </c>
      <c r="C10648" t="s">
        <v>189</v>
      </c>
      <c r="D10648" t="s">
        <v>17029</v>
      </c>
      <c r="E10648" t="s">
        <v>79</v>
      </c>
      <c r="F10648" t="s">
        <v>4887</v>
      </c>
      <c r="G10648">
        <v>0</v>
      </c>
      <c r="H10648">
        <v>8</v>
      </c>
      <c r="I10648">
        <v>2</v>
      </c>
      <c r="J10648">
        <v>4</v>
      </c>
      <c r="K10648">
        <v>0</v>
      </c>
      <c r="L10648">
        <v>2</v>
      </c>
      <c r="M10648">
        <v>0</v>
      </c>
      <c r="N10648">
        <v>0</v>
      </c>
      <c r="O10648">
        <v>0</v>
      </c>
      <c r="P10648">
        <v>0</v>
      </c>
      <c r="Q10648">
        <v>0</v>
      </c>
    </row>
    <row r="10649" spans="1:17" x14ac:dyDescent="0.2">
      <c r="A10649" t="s">
        <v>27672</v>
      </c>
      <c r="B10649" t="s">
        <v>86</v>
      </c>
      <c r="C10649" t="s">
        <v>189</v>
      </c>
      <c r="D10649" t="s">
        <v>17029</v>
      </c>
      <c r="E10649" t="s">
        <v>79</v>
      </c>
      <c r="F10649" t="s">
        <v>4889</v>
      </c>
      <c r="G10649">
        <v>0</v>
      </c>
      <c r="H10649">
        <v>0</v>
      </c>
      <c r="I10649">
        <v>0</v>
      </c>
      <c r="J10649">
        <v>0</v>
      </c>
      <c r="K10649">
        <v>0</v>
      </c>
      <c r="L10649">
        <v>0</v>
      </c>
      <c r="M10649">
        <v>8</v>
      </c>
      <c r="N10649">
        <v>0</v>
      </c>
      <c r="O10649">
        <v>0</v>
      </c>
      <c r="P10649">
        <v>0</v>
      </c>
      <c r="Q10649">
        <v>0</v>
      </c>
    </row>
    <row r="10650" spans="1:17" x14ac:dyDescent="0.2">
      <c r="A10650" t="s">
        <v>27673</v>
      </c>
      <c r="B10650" t="s">
        <v>86</v>
      </c>
      <c r="C10650" t="s">
        <v>189</v>
      </c>
      <c r="D10650" t="s">
        <v>17029</v>
      </c>
      <c r="E10650" t="s">
        <v>79</v>
      </c>
      <c r="F10650" t="s">
        <v>4871</v>
      </c>
      <c r="G10650">
        <v>0</v>
      </c>
      <c r="H10650">
        <v>0</v>
      </c>
      <c r="I10650">
        <v>0</v>
      </c>
      <c r="J10650">
        <v>0</v>
      </c>
      <c r="K10650">
        <v>0</v>
      </c>
      <c r="L10650">
        <v>0</v>
      </c>
      <c r="M10650">
        <v>0</v>
      </c>
      <c r="N10650">
        <v>7</v>
      </c>
      <c r="O10650">
        <v>5</v>
      </c>
      <c r="P10650">
        <v>2</v>
      </c>
      <c r="Q10650">
        <v>0</v>
      </c>
    </row>
    <row r="10651" spans="1:17" x14ac:dyDescent="0.2">
      <c r="A10651" t="s">
        <v>27674</v>
      </c>
      <c r="B10651" t="s">
        <v>86</v>
      </c>
      <c r="C10651" t="s">
        <v>189</v>
      </c>
      <c r="D10651" t="s">
        <v>17029</v>
      </c>
      <c r="E10651" t="s">
        <v>79</v>
      </c>
      <c r="F10651" t="s">
        <v>4873</v>
      </c>
      <c r="G10651">
        <v>0</v>
      </c>
      <c r="H10651">
        <v>0</v>
      </c>
      <c r="I10651">
        <v>0</v>
      </c>
      <c r="J10651">
        <v>0</v>
      </c>
      <c r="K10651">
        <v>0</v>
      </c>
      <c r="L10651">
        <v>0</v>
      </c>
      <c r="M10651">
        <v>0</v>
      </c>
      <c r="N10651">
        <v>6</v>
      </c>
      <c r="O10651">
        <v>4</v>
      </c>
      <c r="P10651">
        <v>2</v>
      </c>
      <c r="Q10651">
        <v>0</v>
      </c>
    </row>
    <row r="10652" spans="1:17" x14ac:dyDescent="0.2">
      <c r="A10652" t="s">
        <v>27675</v>
      </c>
      <c r="B10652" t="s">
        <v>86</v>
      </c>
      <c r="C10652" t="s">
        <v>189</v>
      </c>
      <c r="D10652" t="s">
        <v>17029</v>
      </c>
      <c r="E10652" t="s">
        <v>79</v>
      </c>
      <c r="F10652" t="s">
        <v>17019</v>
      </c>
      <c r="G10652">
        <v>8</v>
      </c>
      <c r="H10652">
        <v>0</v>
      </c>
      <c r="I10652">
        <v>0</v>
      </c>
      <c r="J10652">
        <v>0</v>
      </c>
      <c r="K10652">
        <v>0</v>
      </c>
      <c r="L10652">
        <v>0</v>
      </c>
      <c r="M10652">
        <v>0</v>
      </c>
      <c r="N10652">
        <v>0</v>
      </c>
      <c r="O10652">
        <v>0</v>
      </c>
      <c r="P10652">
        <v>0</v>
      </c>
      <c r="Q10652">
        <v>0</v>
      </c>
    </row>
    <row r="10653" spans="1:17" x14ac:dyDescent="0.2">
      <c r="A10653" t="s">
        <v>27676</v>
      </c>
      <c r="B10653" t="s">
        <v>86</v>
      </c>
      <c r="C10653" t="s">
        <v>189</v>
      </c>
      <c r="D10653" t="s">
        <v>17029</v>
      </c>
      <c r="E10653" t="s">
        <v>81</v>
      </c>
      <c r="F10653" t="s">
        <v>4875</v>
      </c>
      <c r="G10653">
        <v>0</v>
      </c>
      <c r="H10653">
        <v>4</v>
      </c>
      <c r="I10653">
        <v>1</v>
      </c>
      <c r="J10653">
        <v>2</v>
      </c>
      <c r="K10653">
        <v>1</v>
      </c>
      <c r="L10653">
        <v>0</v>
      </c>
      <c r="M10653">
        <v>0</v>
      </c>
      <c r="N10653">
        <v>0</v>
      </c>
      <c r="O10653">
        <v>0</v>
      </c>
      <c r="P10653">
        <v>0</v>
      </c>
      <c r="Q10653">
        <v>0</v>
      </c>
    </row>
    <row r="10654" spans="1:17" x14ac:dyDescent="0.2">
      <c r="A10654" t="s">
        <v>27677</v>
      </c>
      <c r="B10654" t="s">
        <v>86</v>
      </c>
      <c r="C10654" t="s">
        <v>189</v>
      </c>
      <c r="D10654" t="s">
        <v>17029</v>
      </c>
      <c r="E10654" t="s">
        <v>81</v>
      </c>
      <c r="F10654" t="s">
        <v>4877</v>
      </c>
      <c r="G10654">
        <v>0</v>
      </c>
      <c r="H10654">
        <v>4</v>
      </c>
      <c r="I10654">
        <v>0</v>
      </c>
      <c r="J10654">
        <v>3</v>
      </c>
      <c r="K10654">
        <v>1</v>
      </c>
      <c r="L10654">
        <v>0</v>
      </c>
      <c r="M10654">
        <v>0</v>
      </c>
      <c r="N10654">
        <v>0</v>
      </c>
      <c r="O10654">
        <v>0</v>
      </c>
      <c r="P10654">
        <v>0</v>
      </c>
      <c r="Q10654">
        <v>0</v>
      </c>
    </row>
    <row r="10655" spans="1:17" x14ac:dyDescent="0.2">
      <c r="A10655" t="s">
        <v>27678</v>
      </c>
      <c r="B10655" t="s">
        <v>86</v>
      </c>
      <c r="C10655" t="s">
        <v>189</v>
      </c>
      <c r="D10655" t="s">
        <v>17029</v>
      </c>
      <c r="E10655" t="s">
        <v>81</v>
      </c>
      <c r="F10655" t="s">
        <v>4879</v>
      </c>
      <c r="G10655">
        <v>0</v>
      </c>
      <c r="H10655">
        <v>0</v>
      </c>
      <c r="I10655">
        <v>0</v>
      </c>
      <c r="J10655">
        <v>0</v>
      </c>
      <c r="K10655">
        <v>0</v>
      </c>
      <c r="L10655">
        <v>0</v>
      </c>
      <c r="M10655">
        <v>4</v>
      </c>
      <c r="N10655">
        <v>0</v>
      </c>
      <c r="O10655">
        <v>0</v>
      </c>
      <c r="P10655">
        <v>0</v>
      </c>
      <c r="Q10655">
        <v>0</v>
      </c>
    </row>
    <row r="10656" spans="1:17" x14ac:dyDescent="0.2">
      <c r="A10656" t="s">
        <v>27679</v>
      </c>
      <c r="B10656" t="s">
        <v>86</v>
      </c>
      <c r="C10656" t="s">
        <v>189</v>
      </c>
      <c r="D10656" t="s">
        <v>17029</v>
      </c>
      <c r="E10656" t="s">
        <v>81</v>
      </c>
      <c r="F10656" t="s">
        <v>4881</v>
      </c>
      <c r="G10656">
        <v>0</v>
      </c>
      <c r="H10656">
        <v>4</v>
      </c>
      <c r="I10656">
        <v>0</v>
      </c>
      <c r="J10656">
        <v>3</v>
      </c>
      <c r="K10656">
        <v>1</v>
      </c>
      <c r="L10656">
        <v>0</v>
      </c>
      <c r="M10656">
        <v>0</v>
      </c>
      <c r="N10656">
        <v>0</v>
      </c>
      <c r="O10656">
        <v>0</v>
      </c>
      <c r="P10656">
        <v>0</v>
      </c>
      <c r="Q10656">
        <v>0</v>
      </c>
    </row>
    <row r="10657" spans="1:17" x14ac:dyDescent="0.2">
      <c r="A10657" t="s">
        <v>27680</v>
      </c>
      <c r="B10657" t="s">
        <v>86</v>
      </c>
      <c r="C10657" t="s">
        <v>189</v>
      </c>
      <c r="D10657" t="s">
        <v>17029</v>
      </c>
      <c r="E10657" t="s">
        <v>81</v>
      </c>
      <c r="F10657" t="s">
        <v>4883</v>
      </c>
      <c r="G10657">
        <v>0</v>
      </c>
      <c r="H10657">
        <v>4</v>
      </c>
      <c r="I10657">
        <v>1</v>
      </c>
      <c r="J10657">
        <v>2</v>
      </c>
      <c r="K10657">
        <v>1</v>
      </c>
      <c r="L10657">
        <v>0</v>
      </c>
      <c r="M10657">
        <v>0</v>
      </c>
      <c r="N10657">
        <v>0</v>
      </c>
      <c r="O10657">
        <v>0</v>
      </c>
      <c r="P10657">
        <v>0</v>
      </c>
      <c r="Q10657">
        <v>0</v>
      </c>
    </row>
    <row r="10658" spans="1:17" x14ac:dyDescent="0.2">
      <c r="A10658" t="s">
        <v>27681</v>
      </c>
      <c r="B10658" t="s">
        <v>86</v>
      </c>
      <c r="C10658" t="s">
        <v>189</v>
      </c>
      <c r="D10658" t="s">
        <v>17029</v>
      </c>
      <c r="E10658" t="s">
        <v>81</v>
      </c>
      <c r="F10658" t="s">
        <v>4885</v>
      </c>
      <c r="G10658">
        <v>0</v>
      </c>
      <c r="H10658">
        <v>0</v>
      </c>
      <c r="I10658">
        <v>0</v>
      </c>
      <c r="J10658">
        <v>0</v>
      </c>
      <c r="K10658">
        <v>0</v>
      </c>
      <c r="L10658">
        <v>0</v>
      </c>
      <c r="M10658">
        <v>4</v>
      </c>
      <c r="N10658">
        <v>0</v>
      </c>
      <c r="O10658">
        <v>0</v>
      </c>
      <c r="P10658">
        <v>0</v>
      </c>
      <c r="Q10658">
        <v>0</v>
      </c>
    </row>
    <row r="10659" spans="1:17" x14ac:dyDescent="0.2">
      <c r="A10659" t="s">
        <v>27682</v>
      </c>
      <c r="B10659" t="s">
        <v>86</v>
      </c>
      <c r="C10659" t="s">
        <v>189</v>
      </c>
      <c r="D10659" t="s">
        <v>17029</v>
      </c>
      <c r="E10659" t="s">
        <v>81</v>
      </c>
      <c r="F10659" t="s">
        <v>4887</v>
      </c>
      <c r="G10659">
        <v>0</v>
      </c>
      <c r="H10659">
        <v>4</v>
      </c>
      <c r="I10659">
        <v>0</v>
      </c>
      <c r="J10659">
        <v>3</v>
      </c>
      <c r="K10659">
        <v>1</v>
      </c>
      <c r="L10659">
        <v>0</v>
      </c>
      <c r="M10659">
        <v>0</v>
      </c>
      <c r="N10659">
        <v>0</v>
      </c>
      <c r="O10659">
        <v>0</v>
      </c>
      <c r="P10659">
        <v>0</v>
      </c>
      <c r="Q10659">
        <v>0</v>
      </c>
    </row>
    <row r="10660" spans="1:17" x14ac:dyDescent="0.2">
      <c r="A10660" t="s">
        <v>27683</v>
      </c>
      <c r="B10660" t="s">
        <v>86</v>
      </c>
      <c r="C10660" t="s">
        <v>189</v>
      </c>
      <c r="D10660" t="s">
        <v>17029</v>
      </c>
      <c r="E10660" t="s">
        <v>81</v>
      </c>
      <c r="F10660" t="s">
        <v>4889</v>
      </c>
      <c r="G10660">
        <v>0</v>
      </c>
      <c r="H10660">
        <v>0</v>
      </c>
      <c r="I10660">
        <v>0</v>
      </c>
      <c r="J10660">
        <v>0</v>
      </c>
      <c r="K10660">
        <v>0</v>
      </c>
      <c r="L10660">
        <v>0</v>
      </c>
      <c r="M10660">
        <v>4</v>
      </c>
      <c r="N10660">
        <v>0</v>
      </c>
      <c r="O10660">
        <v>0</v>
      </c>
      <c r="P10660">
        <v>0</v>
      </c>
      <c r="Q10660">
        <v>0</v>
      </c>
    </row>
    <row r="10661" spans="1:17" x14ac:dyDescent="0.2">
      <c r="A10661" t="s">
        <v>27684</v>
      </c>
      <c r="B10661" t="s">
        <v>86</v>
      </c>
      <c r="C10661" t="s">
        <v>189</v>
      </c>
      <c r="D10661" t="s">
        <v>17029</v>
      </c>
      <c r="E10661" t="s">
        <v>81</v>
      </c>
      <c r="F10661" t="s">
        <v>4871</v>
      </c>
      <c r="G10661">
        <v>0</v>
      </c>
      <c r="H10661">
        <v>0</v>
      </c>
      <c r="I10661">
        <v>0</v>
      </c>
      <c r="J10661">
        <v>0</v>
      </c>
      <c r="K10661">
        <v>0</v>
      </c>
      <c r="L10661">
        <v>0</v>
      </c>
      <c r="M10661">
        <v>0</v>
      </c>
      <c r="N10661">
        <v>4</v>
      </c>
      <c r="O10661">
        <v>3</v>
      </c>
      <c r="P10661">
        <v>1</v>
      </c>
      <c r="Q10661">
        <v>0</v>
      </c>
    </row>
    <row r="10662" spans="1:17" x14ac:dyDescent="0.2">
      <c r="A10662" t="s">
        <v>27685</v>
      </c>
      <c r="B10662" t="s">
        <v>86</v>
      </c>
      <c r="C10662" t="s">
        <v>189</v>
      </c>
      <c r="D10662" t="s">
        <v>17029</v>
      </c>
      <c r="E10662" t="s">
        <v>81</v>
      </c>
      <c r="F10662" t="s">
        <v>4873</v>
      </c>
      <c r="G10662">
        <v>0</v>
      </c>
      <c r="H10662">
        <v>0</v>
      </c>
      <c r="I10662">
        <v>0</v>
      </c>
      <c r="J10662">
        <v>0</v>
      </c>
      <c r="K10662">
        <v>0</v>
      </c>
      <c r="L10662">
        <v>0</v>
      </c>
      <c r="M10662">
        <v>0</v>
      </c>
      <c r="N10662">
        <v>3</v>
      </c>
      <c r="O10662">
        <v>2</v>
      </c>
      <c r="P10662">
        <v>1</v>
      </c>
      <c r="Q10662">
        <v>0</v>
      </c>
    </row>
    <row r="10663" spans="1:17" x14ac:dyDescent="0.2">
      <c r="A10663" t="s">
        <v>27686</v>
      </c>
      <c r="B10663" t="s">
        <v>86</v>
      </c>
      <c r="C10663" t="s">
        <v>189</v>
      </c>
      <c r="D10663" t="s">
        <v>17029</v>
      </c>
      <c r="E10663" t="s">
        <v>81</v>
      </c>
      <c r="F10663" t="s">
        <v>17019</v>
      </c>
      <c r="G10663">
        <v>4</v>
      </c>
      <c r="H10663">
        <v>0</v>
      </c>
      <c r="I10663">
        <v>0</v>
      </c>
      <c r="J10663">
        <v>0</v>
      </c>
      <c r="K10663">
        <v>0</v>
      </c>
      <c r="L10663">
        <v>0</v>
      </c>
      <c r="M10663">
        <v>0</v>
      </c>
      <c r="N10663">
        <v>0</v>
      </c>
      <c r="O10663">
        <v>0</v>
      </c>
      <c r="P10663">
        <v>0</v>
      </c>
      <c r="Q10663">
        <v>0</v>
      </c>
    </row>
    <row r="10664" spans="1:17" x14ac:dyDescent="0.2">
      <c r="A10664" t="s">
        <v>27687</v>
      </c>
      <c r="B10664" t="s">
        <v>86</v>
      </c>
      <c r="C10664" t="s">
        <v>189</v>
      </c>
      <c r="D10664" t="s">
        <v>17021</v>
      </c>
      <c r="E10664" t="s">
        <v>79</v>
      </c>
      <c r="F10664" t="s">
        <v>17022</v>
      </c>
      <c r="G10664">
        <v>0</v>
      </c>
      <c r="H10664">
        <v>0</v>
      </c>
      <c r="I10664">
        <v>0</v>
      </c>
      <c r="J10664">
        <v>0</v>
      </c>
      <c r="K10664">
        <v>0</v>
      </c>
      <c r="L10664">
        <v>0</v>
      </c>
      <c r="M10664">
        <v>0</v>
      </c>
      <c r="N10664">
        <v>1</v>
      </c>
      <c r="O10664">
        <v>1</v>
      </c>
      <c r="P10664">
        <v>0</v>
      </c>
      <c r="Q10664">
        <v>0</v>
      </c>
    </row>
    <row r="10665" spans="1:17" x14ac:dyDescent="0.2">
      <c r="A10665" t="s">
        <v>27688</v>
      </c>
      <c r="B10665" t="s">
        <v>86</v>
      </c>
      <c r="C10665" t="s">
        <v>189</v>
      </c>
      <c r="D10665" t="s">
        <v>17021</v>
      </c>
      <c r="E10665" t="s">
        <v>79</v>
      </c>
      <c r="F10665" t="s">
        <v>17019</v>
      </c>
      <c r="G10665">
        <v>1</v>
      </c>
      <c r="H10665">
        <v>0</v>
      </c>
      <c r="I10665">
        <v>0</v>
      </c>
      <c r="J10665">
        <v>0</v>
      </c>
      <c r="K10665">
        <v>0</v>
      </c>
      <c r="L10665">
        <v>0</v>
      </c>
      <c r="M10665">
        <v>0</v>
      </c>
      <c r="N10665">
        <v>0</v>
      </c>
      <c r="O10665">
        <v>0</v>
      </c>
      <c r="P10665">
        <v>0</v>
      </c>
      <c r="Q10665">
        <v>0</v>
      </c>
    </row>
    <row r="10666" spans="1:17" x14ac:dyDescent="0.2">
      <c r="A10666" t="s">
        <v>27689</v>
      </c>
      <c r="B10666" t="s">
        <v>86</v>
      </c>
      <c r="C10666" t="s">
        <v>190</v>
      </c>
      <c r="D10666" t="s">
        <v>17029</v>
      </c>
      <c r="E10666" t="s">
        <v>79</v>
      </c>
      <c r="F10666" t="s">
        <v>4875</v>
      </c>
      <c r="G10666">
        <v>0</v>
      </c>
      <c r="H10666">
        <v>13</v>
      </c>
      <c r="I10666">
        <v>3</v>
      </c>
      <c r="J10666">
        <v>8</v>
      </c>
      <c r="K10666">
        <v>1</v>
      </c>
      <c r="L10666">
        <v>1</v>
      </c>
      <c r="M10666">
        <v>0</v>
      </c>
      <c r="N10666">
        <v>0</v>
      </c>
      <c r="O10666">
        <v>0</v>
      </c>
      <c r="P10666">
        <v>0</v>
      </c>
      <c r="Q10666">
        <v>0</v>
      </c>
    </row>
    <row r="10667" spans="1:17" x14ac:dyDescent="0.2">
      <c r="A10667" t="s">
        <v>27690</v>
      </c>
      <c r="B10667" t="s">
        <v>86</v>
      </c>
      <c r="C10667" t="s">
        <v>190</v>
      </c>
      <c r="D10667" t="s">
        <v>17029</v>
      </c>
      <c r="E10667" t="s">
        <v>79</v>
      </c>
      <c r="F10667" t="s">
        <v>4877</v>
      </c>
      <c r="G10667">
        <v>0</v>
      </c>
      <c r="H10667">
        <v>13</v>
      </c>
      <c r="I10667">
        <v>3</v>
      </c>
      <c r="J10667">
        <v>8</v>
      </c>
      <c r="K10667">
        <v>1</v>
      </c>
      <c r="L10667">
        <v>1</v>
      </c>
      <c r="M10667">
        <v>0</v>
      </c>
      <c r="N10667">
        <v>0</v>
      </c>
      <c r="O10667">
        <v>0</v>
      </c>
      <c r="P10667">
        <v>0</v>
      </c>
      <c r="Q10667">
        <v>0</v>
      </c>
    </row>
    <row r="10668" spans="1:17" x14ac:dyDescent="0.2">
      <c r="A10668" t="s">
        <v>27691</v>
      </c>
      <c r="B10668" t="s">
        <v>86</v>
      </c>
      <c r="C10668" t="s">
        <v>190</v>
      </c>
      <c r="D10668" t="s">
        <v>17029</v>
      </c>
      <c r="E10668" t="s">
        <v>79</v>
      </c>
      <c r="F10668" t="s">
        <v>4879</v>
      </c>
      <c r="G10668">
        <v>0</v>
      </c>
      <c r="H10668">
        <v>0</v>
      </c>
      <c r="I10668">
        <v>0</v>
      </c>
      <c r="J10668">
        <v>0</v>
      </c>
      <c r="K10668">
        <v>0</v>
      </c>
      <c r="L10668">
        <v>0</v>
      </c>
      <c r="M10668">
        <v>13</v>
      </c>
      <c r="N10668">
        <v>0</v>
      </c>
      <c r="O10668">
        <v>0</v>
      </c>
      <c r="P10668">
        <v>0</v>
      </c>
      <c r="Q10668">
        <v>0</v>
      </c>
    </row>
    <row r="10669" spans="1:17" x14ac:dyDescent="0.2">
      <c r="A10669" t="s">
        <v>27692</v>
      </c>
      <c r="B10669" t="s">
        <v>86</v>
      </c>
      <c r="C10669" t="s">
        <v>190</v>
      </c>
      <c r="D10669" t="s">
        <v>17029</v>
      </c>
      <c r="E10669" t="s">
        <v>79</v>
      </c>
      <c r="F10669" t="s">
        <v>4881</v>
      </c>
      <c r="G10669">
        <v>0</v>
      </c>
      <c r="H10669">
        <v>13</v>
      </c>
      <c r="I10669">
        <v>3</v>
      </c>
      <c r="J10669">
        <v>8</v>
      </c>
      <c r="K10669">
        <v>1</v>
      </c>
      <c r="L10669">
        <v>1</v>
      </c>
      <c r="M10669">
        <v>0</v>
      </c>
      <c r="N10669">
        <v>0</v>
      </c>
      <c r="O10669">
        <v>0</v>
      </c>
      <c r="P10669">
        <v>0</v>
      </c>
      <c r="Q10669">
        <v>0</v>
      </c>
    </row>
    <row r="10670" spans="1:17" x14ac:dyDescent="0.2">
      <c r="A10670" t="s">
        <v>27693</v>
      </c>
      <c r="B10670" t="s">
        <v>86</v>
      </c>
      <c r="C10670" t="s">
        <v>190</v>
      </c>
      <c r="D10670" t="s">
        <v>17029</v>
      </c>
      <c r="E10670" t="s">
        <v>79</v>
      </c>
      <c r="F10670" t="s">
        <v>4883</v>
      </c>
      <c r="G10670">
        <v>0</v>
      </c>
      <c r="H10670">
        <v>13</v>
      </c>
      <c r="I10670">
        <v>3</v>
      </c>
      <c r="J10670">
        <v>8</v>
      </c>
      <c r="K10670">
        <v>1</v>
      </c>
      <c r="L10670">
        <v>1</v>
      </c>
      <c r="M10670">
        <v>0</v>
      </c>
      <c r="N10670">
        <v>0</v>
      </c>
      <c r="O10670">
        <v>0</v>
      </c>
      <c r="P10670">
        <v>0</v>
      </c>
      <c r="Q10670">
        <v>0</v>
      </c>
    </row>
    <row r="10671" spans="1:17" x14ac:dyDescent="0.2">
      <c r="A10671" t="s">
        <v>27694</v>
      </c>
      <c r="B10671" t="s">
        <v>86</v>
      </c>
      <c r="C10671" t="s">
        <v>190</v>
      </c>
      <c r="D10671" t="s">
        <v>17029</v>
      </c>
      <c r="E10671" t="s">
        <v>79</v>
      </c>
      <c r="F10671" t="s">
        <v>4885</v>
      </c>
      <c r="G10671">
        <v>0</v>
      </c>
      <c r="H10671">
        <v>0</v>
      </c>
      <c r="I10671">
        <v>0</v>
      </c>
      <c r="J10671">
        <v>0</v>
      </c>
      <c r="K10671">
        <v>0</v>
      </c>
      <c r="L10671">
        <v>0</v>
      </c>
      <c r="M10671">
        <v>13</v>
      </c>
      <c r="N10671">
        <v>0</v>
      </c>
      <c r="O10671">
        <v>0</v>
      </c>
      <c r="P10671">
        <v>0</v>
      </c>
      <c r="Q10671">
        <v>0</v>
      </c>
    </row>
    <row r="10672" spans="1:17" x14ac:dyDescent="0.2">
      <c r="A10672" t="s">
        <v>27695</v>
      </c>
      <c r="B10672" t="s">
        <v>86</v>
      </c>
      <c r="C10672" t="s">
        <v>190</v>
      </c>
      <c r="D10672" t="s">
        <v>17029</v>
      </c>
      <c r="E10672" t="s">
        <v>79</v>
      </c>
      <c r="F10672" t="s">
        <v>4887</v>
      </c>
      <c r="G10672">
        <v>0</v>
      </c>
      <c r="H10672">
        <v>13</v>
      </c>
      <c r="I10672">
        <v>3</v>
      </c>
      <c r="J10672">
        <v>8</v>
      </c>
      <c r="K10672">
        <v>1</v>
      </c>
      <c r="L10672">
        <v>1</v>
      </c>
      <c r="M10672">
        <v>0</v>
      </c>
      <c r="N10672">
        <v>0</v>
      </c>
      <c r="O10672">
        <v>0</v>
      </c>
      <c r="P10672">
        <v>0</v>
      </c>
      <c r="Q10672">
        <v>0</v>
      </c>
    </row>
    <row r="10673" spans="1:17" x14ac:dyDescent="0.2">
      <c r="A10673" t="s">
        <v>27696</v>
      </c>
      <c r="B10673" t="s">
        <v>86</v>
      </c>
      <c r="C10673" t="s">
        <v>190</v>
      </c>
      <c r="D10673" t="s">
        <v>17029</v>
      </c>
      <c r="E10673" t="s">
        <v>79</v>
      </c>
      <c r="F10673" t="s">
        <v>4889</v>
      </c>
      <c r="G10673">
        <v>0</v>
      </c>
      <c r="H10673">
        <v>0</v>
      </c>
      <c r="I10673">
        <v>0</v>
      </c>
      <c r="J10673">
        <v>0</v>
      </c>
      <c r="K10673">
        <v>0</v>
      </c>
      <c r="L10673">
        <v>0</v>
      </c>
      <c r="M10673">
        <v>13</v>
      </c>
      <c r="N10673">
        <v>0</v>
      </c>
      <c r="O10673">
        <v>0</v>
      </c>
      <c r="P10673">
        <v>0</v>
      </c>
      <c r="Q10673">
        <v>0</v>
      </c>
    </row>
    <row r="10674" spans="1:17" x14ac:dyDescent="0.2">
      <c r="A10674" t="s">
        <v>27697</v>
      </c>
      <c r="B10674" t="s">
        <v>86</v>
      </c>
      <c r="C10674" t="s">
        <v>190</v>
      </c>
      <c r="D10674" t="s">
        <v>17029</v>
      </c>
      <c r="E10674" t="s">
        <v>79</v>
      </c>
      <c r="F10674" t="s">
        <v>4871</v>
      </c>
      <c r="G10674">
        <v>0</v>
      </c>
      <c r="H10674">
        <v>0</v>
      </c>
      <c r="I10674">
        <v>0</v>
      </c>
      <c r="J10674">
        <v>0</v>
      </c>
      <c r="K10674">
        <v>0</v>
      </c>
      <c r="L10674">
        <v>0</v>
      </c>
      <c r="M10674">
        <v>0</v>
      </c>
      <c r="N10674">
        <v>13</v>
      </c>
      <c r="O10674">
        <v>11</v>
      </c>
      <c r="P10674">
        <v>2</v>
      </c>
      <c r="Q10674">
        <v>0</v>
      </c>
    </row>
    <row r="10675" spans="1:17" x14ac:dyDescent="0.2">
      <c r="A10675" t="s">
        <v>27698</v>
      </c>
      <c r="B10675" t="s">
        <v>86</v>
      </c>
      <c r="C10675" t="s">
        <v>190</v>
      </c>
      <c r="D10675" t="s">
        <v>17029</v>
      </c>
      <c r="E10675" t="s">
        <v>79</v>
      </c>
      <c r="F10675" t="s">
        <v>4873</v>
      </c>
      <c r="G10675">
        <v>0</v>
      </c>
      <c r="H10675">
        <v>0</v>
      </c>
      <c r="I10675">
        <v>0</v>
      </c>
      <c r="J10675">
        <v>0</v>
      </c>
      <c r="K10675">
        <v>0</v>
      </c>
      <c r="L10675">
        <v>0</v>
      </c>
      <c r="M10675">
        <v>0</v>
      </c>
      <c r="N10675">
        <v>9</v>
      </c>
      <c r="O10675">
        <v>7</v>
      </c>
      <c r="P10675">
        <v>2</v>
      </c>
      <c r="Q10675">
        <v>0</v>
      </c>
    </row>
    <row r="10676" spans="1:17" x14ac:dyDescent="0.2">
      <c r="A10676" t="s">
        <v>27699</v>
      </c>
      <c r="B10676" t="s">
        <v>86</v>
      </c>
      <c r="C10676" t="s">
        <v>190</v>
      </c>
      <c r="D10676" t="s">
        <v>17029</v>
      </c>
      <c r="E10676" t="s">
        <v>79</v>
      </c>
      <c r="F10676" t="s">
        <v>17019</v>
      </c>
      <c r="G10676">
        <v>13</v>
      </c>
      <c r="H10676">
        <v>0</v>
      </c>
      <c r="I10676">
        <v>0</v>
      </c>
      <c r="J10676">
        <v>0</v>
      </c>
      <c r="K10676">
        <v>0</v>
      </c>
      <c r="L10676">
        <v>0</v>
      </c>
      <c r="M10676">
        <v>0</v>
      </c>
      <c r="N10676">
        <v>0</v>
      </c>
      <c r="O10676">
        <v>0</v>
      </c>
      <c r="P10676">
        <v>0</v>
      </c>
      <c r="Q10676">
        <v>0</v>
      </c>
    </row>
    <row r="10677" spans="1:17" x14ac:dyDescent="0.2">
      <c r="A10677" t="s">
        <v>27700</v>
      </c>
      <c r="B10677" t="s">
        <v>86</v>
      </c>
      <c r="C10677" t="s">
        <v>190</v>
      </c>
      <c r="D10677" t="s">
        <v>17029</v>
      </c>
      <c r="E10677" t="s">
        <v>81</v>
      </c>
      <c r="F10677" t="s">
        <v>4875</v>
      </c>
      <c r="G10677">
        <v>0</v>
      </c>
      <c r="H10677">
        <v>3</v>
      </c>
      <c r="I10677">
        <v>0</v>
      </c>
      <c r="J10677">
        <v>2</v>
      </c>
      <c r="K10677">
        <v>1</v>
      </c>
      <c r="L10677">
        <v>0</v>
      </c>
      <c r="M10677">
        <v>0</v>
      </c>
      <c r="N10677">
        <v>0</v>
      </c>
      <c r="O10677">
        <v>0</v>
      </c>
      <c r="P10677">
        <v>0</v>
      </c>
      <c r="Q10677">
        <v>0</v>
      </c>
    </row>
    <row r="10678" spans="1:17" x14ac:dyDescent="0.2">
      <c r="A10678" t="s">
        <v>27701</v>
      </c>
      <c r="B10678" t="s">
        <v>86</v>
      </c>
      <c r="C10678" t="s">
        <v>190</v>
      </c>
      <c r="D10678" t="s">
        <v>17029</v>
      </c>
      <c r="E10678" t="s">
        <v>81</v>
      </c>
      <c r="F10678" t="s">
        <v>4877</v>
      </c>
      <c r="G10678">
        <v>0</v>
      </c>
      <c r="H10678">
        <v>3</v>
      </c>
      <c r="I10678">
        <v>0</v>
      </c>
      <c r="J10678">
        <v>2</v>
      </c>
      <c r="K10678">
        <v>1</v>
      </c>
      <c r="L10678">
        <v>0</v>
      </c>
      <c r="M10678">
        <v>0</v>
      </c>
      <c r="N10678">
        <v>0</v>
      </c>
      <c r="O10678">
        <v>0</v>
      </c>
      <c r="P10678">
        <v>0</v>
      </c>
      <c r="Q10678">
        <v>0</v>
      </c>
    </row>
    <row r="10679" spans="1:17" x14ac:dyDescent="0.2">
      <c r="A10679" t="s">
        <v>27702</v>
      </c>
      <c r="B10679" t="s">
        <v>86</v>
      </c>
      <c r="C10679" t="s">
        <v>190</v>
      </c>
      <c r="D10679" t="s">
        <v>17029</v>
      </c>
      <c r="E10679" t="s">
        <v>81</v>
      </c>
      <c r="F10679" t="s">
        <v>4879</v>
      </c>
      <c r="G10679">
        <v>0</v>
      </c>
      <c r="H10679">
        <v>0</v>
      </c>
      <c r="I10679">
        <v>0</v>
      </c>
      <c r="J10679">
        <v>0</v>
      </c>
      <c r="K10679">
        <v>0</v>
      </c>
      <c r="L10679">
        <v>0</v>
      </c>
      <c r="M10679">
        <v>3</v>
      </c>
      <c r="N10679">
        <v>0</v>
      </c>
      <c r="O10679">
        <v>0</v>
      </c>
      <c r="P10679">
        <v>0</v>
      </c>
      <c r="Q10679">
        <v>0</v>
      </c>
    </row>
    <row r="10680" spans="1:17" x14ac:dyDescent="0.2">
      <c r="A10680" t="s">
        <v>27703</v>
      </c>
      <c r="B10680" t="s">
        <v>86</v>
      </c>
      <c r="C10680" t="s">
        <v>190</v>
      </c>
      <c r="D10680" t="s">
        <v>17029</v>
      </c>
      <c r="E10680" t="s">
        <v>81</v>
      </c>
      <c r="F10680" t="s">
        <v>4881</v>
      </c>
      <c r="G10680">
        <v>0</v>
      </c>
      <c r="H10680">
        <v>3</v>
      </c>
      <c r="I10680">
        <v>0</v>
      </c>
      <c r="J10680">
        <v>2</v>
      </c>
      <c r="K10680">
        <v>1</v>
      </c>
      <c r="L10680">
        <v>0</v>
      </c>
      <c r="M10680">
        <v>0</v>
      </c>
      <c r="N10680">
        <v>0</v>
      </c>
      <c r="O10680">
        <v>0</v>
      </c>
      <c r="P10680">
        <v>0</v>
      </c>
      <c r="Q10680">
        <v>0</v>
      </c>
    </row>
    <row r="10681" spans="1:17" x14ac:dyDescent="0.2">
      <c r="A10681" t="s">
        <v>27704</v>
      </c>
      <c r="B10681" t="s">
        <v>86</v>
      </c>
      <c r="C10681" t="s">
        <v>190</v>
      </c>
      <c r="D10681" t="s">
        <v>17029</v>
      </c>
      <c r="E10681" t="s">
        <v>81</v>
      </c>
      <c r="F10681" t="s">
        <v>4883</v>
      </c>
      <c r="G10681">
        <v>0</v>
      </c>
      <c r="H10681">
        <v>3</v>
      </c>
      <c r="I10681">
        <v>0</v>
      </c>
      <c r="J10681">
        <v>2</v>
      </c>
      <c r="K10681">
        <v>1</v>
      </c>
      <c r="L10681">
        <v>0</v>
      </c>
      <c r="M10681">
        <v>0</v>
      </c>
      <c r="N10681">
        <v>0</v>
      </c>
      <c r="O10681">
        <v>0</v>
      </c>
      <c r="P10681">
        <v>0</v>
      </c>
      <c r="Q10681">
        <v>0</v>
      </c>
    </row>
    <row r="10682" spans="1:17" x14ac:dyDescent="0.2">
      <c r="A10682" t="s">
        <v>27705</v>
      </c>
      <c r="B10682" t="s">
        <v>86</v>
      </c>
      <c r="C10682" t="s">
        <v>190</v>
      </c>
      <c r="D10682" t="s">
        <v>17029</v>
      </c>
      <c r="E10682" t="s">
        <v>81</v>
      </c>
      <c r="F10682" t="s">
        <v>4885</v>
      </c>
      <c r="G10682">
        <v>0</v>
      </c>
      <c r="H10682">
        <v>0</v>
      </c>
      <c r="I10682">
        <v>0</v>
      </c>
      <c r="J10682">
        <v>0</v>
      </c>
      <c r="K10682">
        <v>0</v>
      </c>
      <c r="L10682">
        <v>0</v>
      </c>
      <c r="M10682">
        <v>3</v>
      </c>
      <c r="N10682">
        <v>0</v>
      </c>
      <c r="O10682">
        <v>0</v>
      </c>
      <c r="P10682">
        <v>0</v>
      </c>
      <c r="Q10682">
        <v>0</v>
      </c>
    </row>
    <row r="10683" spans="1:17" x14ac:dyDescent="0.2">
      <c r="A10683" t="s">
        <v>27706</v>
      </c>
      <c r="B10683" t="s">
        <v>86</v>
      </c>
      <c r="C10683" t="s">
        <v>190</v>
      </c>
      <c r="D10683" t="s">
        <v>17029</v>
      </c>
      <c r="E10683" t="s">
        <v>81</v>
      </c>
      <c r="F10683" t="s">
        <v>4887</v>
      </c>
      <c r="G10683">
        <v>0</v>
      </c>
      <c r="H10683">
        <v>3</v>
      </c>
      <c r="I10683">
        <v>0</v>
      </c>
      <c r="J10683">
        <v>2</v>
      </c>
      <c r="K10683">
        <v>1</v>
      </c>
      <c r="L10683">
        <v>0</v>
      </c>
      <c r="M10683">
        <v>0</v>
      </c>
      <c r="N10683">
        <v>0</v>
      </c>
      <c r="O10683">
        <v>0</v>
      </c>
      <c r="P10683">
        <v>0</v>
      </c>
      <c r="Q10683">
        <v>0</v>
      </c>
    </row>
    <row r="10684" spans="1:17" x14ac:dyDescent="0.2">
      <c r="A10684" t="s">
        <v>27707</v>
      </c>
      <c r="B10684" t="s">
        <v>86</v>
      </c>
      <c r="C10684" t="s">
        <v>190</v>
      </c>
      <c r="D10684" t="s">
        <v>17029</v>
      </c>
      <c r="E10684" t="s">
        <v>81</v>
      </c>
      <c r="F10684" t="s">
        <v>4889</v>
      </c>
      <c r="G10684">
        <v>0</v>
      </c>
      <c r="H10684">
        <v>0</v>
      </c>
      <c r="I10684">
        <v>0</v>
      </c>
      <c r="J10684">
        <v>0</v>
      </c>
      <c r="K10684">
        <v>0</v>
      </c>
      <c r="L10684">
        <v>0</v>
      </c>
      <c r="M10684">
        <v>3</v>
      </c>
      <c r="N10684">
        <v>0</v>
      </c>
      <c r="O10684">
        <v>0</v>
      </c>
      <c r="P10684">
        <v>0</v>
      </c>
      <c r="Q10684">
        <v>0</v>
      </c>
    </row>
    <row r="10685" spans="1:17" x14ac:dyDescent="0.2">
      <c r="A10685" t="s">
        <v>27708</v>
      </c>
      <c r="B10685" t="s">
        <v>86</v>
      </c>
      <c r="C10685" t="s">
        <v>190</v>
      </c>
      <c r="D10685" t="s">
        <v>17029</v>
      </c>
      <c r="E10685" t="s">
        <v>81</v>
      </c>
      <c r="F10685" t="s">
        <v>4871</v>
      </c>
      <c r="G10685">
        <v>0</v>
      </c>
      <c r="H10685">
        <v>0</v>
      </c>
      <c r="I10685">
        <v>0</v>
      </c>
      <c r="J10685">
        <v>0</v>
      </c>
      <c r="K10685">
        <v>0</v>
      </c>
      <c r="L10685">
        <v>0</v>
      </c>
      <c r="M10685">
        <v>0</v>
      </c>
      <c r="N10685">
        <v>3</v>
      </c>
      <c r="O10685">
        <v>2</v>
      </c>
      <c r="P10685">
        <v>1</v>
      </c>
      <c r="Q10685">
        <v>0</v>
      </c>
    </row>
    <row r="10686" spans="1:17" x14ac:dyDescent="0.2">
      <c r="A10686" t="s">
        <v>27709</v>
      </c>
      <c r="B10686" t="s">
        <v>86</v>
      </c>
      <c r="C10686" t="s">
        <v>190</v>
      </c>
      <c r="D10686" t="s">
        <v>17029</v>
      </c>
      <c r="E10686" t="s">
        <v>81</v>
      </c>
      <c r="F10686" t="s">
        <v>4873</v>
      </c>
      <c r="G10686">
        <v>0</v>
      </c>
      <c r="H10686">
        <v>0</v>
      </c>
      <c r="I10686">
        <v>0</v>
      </c>
      <c r="J10686">
        <v>0</v>
      </c>
      <c r="K10686">
        <v>0</v>
      </c>
      <c r="L10686">
        <v>0</v>
      </c>
      <c r="M10686">
        <v>0</v>
      </c>
      <c r="N10686">
        <v>3</v>
      </c>
      <c r="O10686">
        <v>2</v>
      </c>
      <c r="P10686">
        <v>1</v>
      </c>
      <c r="Q10686">
        <v>0</v>
      </c>
    </row>
    <row r="10687" spans="1:17" x14ac:dyDescent="0.2">
      <c r="A10687" t="s">
        <v>27710</v>
      </c>
      <c r="B10687" t="s">
        <v>86</v>
      </c>
      <c r="C10687" t="s">
        <v>190</v>
      </c>
      <c r="D10687" t="s">
        <v>17029</v>
      </c>
      <c r="E10687" t="s">
        <v>81</v>
      </c>
      <c r="F10687" t="s">
        <v>17019</v>
      </c>
      <c r="G10687">
        <v>3</v>
      </c>
      <c r="H10687">
        <v>0</v>
      </c>
      <c r="I10687">
        <v>0</v>
      </c>
      <c r="J10687">
        <v>0</v>
      </c>
      <c r="K10687">
        <v>0</v>
      </c>
      <c r="L10687">
        <v>0</v>
      </c>
      <c r="M10687">
        <v>0</v>
      </c>
      <c r="N10687">
        <v>0</v>
      </c>
      <c r="O10687">
        <v>0</v>
      </c>
      <c r="P10687">
        <v>0</v>
      </c>
      <c r="Q10687">
        <v>0</v>
      </c>
    </row>
    <row r="10688" spans="1:17" x14ac:dyDescent="0.2">
      <c r="A10688" t="s">
        <v>27711</v>
      </c>
      <c r="B10688" t="s">
        <v>86</v>
      </c>
      <c r="C10688" t="s">
        <v>190</v>
      </c>
      <c r="D10688" t="s">
        <v>17021</v>
      </c>
      <c r="E10688" t="s">
        <v>79</v>
      </c>
      <c r="F10688" t="s">
        <v>17022</v>
      </c>
      <c r="G10688">
        <v>0</v>
      </c>
      <c r="H10688">
        <v>0</v>
      </c>
      <c r="I10688">
        <v>0</v>
      </c>
      <c r="J10688">
        <v>0</v>
      </c>
      <c r="K10688">
        <v>0</v>
      </c>
      <c r="L10688">
        <v>0</v>
      </c>
      <c r="M10688">
        <v>0</v>
      </c>
      <c r="N10688">
        <v>1</v>
      </c>
      <c r="O10688">
        <v>0</v>
      </c>
      <c r="P10688">
        <v>0</v>
      </c>
      <c r="Q10688">
        <v>1</v>
      </c>
    </row>
    <row r="10689" spans="1:17" x14ac:dyDescent="0.2">
      <c r="A10689" t="s">
        <v>27712</v>
      </c>
      <c r="B10689" t="s">
        <v>86</v>
      </c>
      <c r="C10689" t="s">
        <v>190</v>
      </c>
      <c r="D10689" t="s">
        <v>17021</v>
      </c>
      <c r="E10689" t="s">
        <v>79</v>
      </c>
      <c r="F10689" t="s">
        <v>17019</v>
      </c>
      <c r="G10689">
        <v>1</v>
      </c>
      <c r="H10689">
        <v>0</v>
      </c>
      <c r="I10689">
        <v>0</v>
      </c>
      <c r="J10689">
        <v>0</v>
      </c>
      <c r="K10689">
        <v>0</v>
      </c>
      <c r="L10689">
        <v>0</v>
      </c>
      <c r="M10689">
        <v>0</v>
      </c>
      <c r="N10689">
        <v>0</v>
      </c>
      <c r="O10689">
        <v>0</v>
      </c>
      <c r="P10689">
        <v>0</v>
      </c>
      <c r="Q10689">
        <v>0</v>
      </c>
    </row>
    <row r="10690" spans="1:17" x14ac:dyDescent="0.2">
      <c r="A10690" t="s">
        <v>27713</v>
      </c>
      <c r="B10690" t="s">
        <v>86</v>
      </c>
      <c r="C10690" t="s">
        <v>191</v>
      </c>
      <c r="D10690" t="s">
        <v>17027</v>
      </c>
      <c r="E10690" t="s">
        <v>81</v>
      </c>
      <c r="F10690" t="s">
        <v>17019</v>
      </c>
      <c r="G10690">
        <v>2</v>
      </c>
      <c r="H10690">
        <v>0</v>
      </c>
      <c r="I10690">
        <v>0</v>
      </c>
      <c r="J10690">
        <v>0</v>
      </c>
      <c r="K10690">
        <v>0</v>
      </c>
      <c r="L10690">
        <v>0</v>
      </c>
      <c r="M10690">
        <v>0</v>
      </c>
      <c r="N10690">
        <v>0</v>
      </c>
      <c r="O10690">
        <v>0</v>
      </c>
      <c r="P10690">
        <v>0</v>
      </c>
      <c r="Q10690">
        <v>0</v>
      </c>
    </row>
    <row r="10691" spans="1:17" x14ac:dyDescent="0.2">
      <c r="A10691" t="s">
        <v>27714</v>
      </c>
      <c r="B10691" t="s">
        <v>86</v>
      </c>
      <c r="C10691" t="s">
        <v>191</v>
      </c>
      <c r="D10691" t="s">
        <v>17029</v>
      </c>
      <c r="E10691" t="s">
        <v>79</v>
      </c>
      <c r="F10691" t="s">
        <v>4875</v>
      </c>
      <c r="G10691">
        <v>0</v>
      </c>
      <c r="H10691">
        <v>29</v>
      </c>
      <c r="I10691">
        <v>4</v>
      </c>
      <c r="J10691">
        <v>23</v>
      </c>
      <c r="K10691">
        <v>1</v>
      </c>
      <c r="L10691">
        <v>1</v>
      </c>
      <c r="M10691">
        <v>0</v>
      </c>
      <c r="N10691">
        <v>0</v>
      </c>
      <c r="O10691">
        <v>0</v>
      </c>
      <c r="P10691">
        <v>0</v>
      </c>
      <c r="Q10691">
        <v>0</v>
      </c>
    </row>
    <row r="10692" spans="1:17" x14ac:dyDescent="0.2">
      <c r="A10692" t="s">
        <v>27715</v>
      </c>
      <c r="B10692" t="s">
        <v>86</v>
      </c>
      <c r="C10692" t="s">
        <v>191</v>
      </c>
      <c r="D10692" t="s">
        <v>17029</v>
      </c>
      <c r="E10692" t="s">
        <v>79</v>
      </c>
      <c r="F10692" t="s">
        <v>4877</v>
      </c>
      <c r="G10692">
        <v>0</v>
      </c>
      <c r="H10692">
        <v>29</v>
      </c>
      <c r="I10692">
        <v>4</v>
      </c>
      <c r="J10692">
        <v>23</v>
      </c>
      <c r="K10692">
        <v>1</v>
      </c>
      <c r="L10692">
        <v>1</v>
      </c>
      <c r="M10692">
        <v>0</v>
      </c>
      <c r="N10692">
        <v>0</v>
      </c>
      <c r="O10692">
        <v>0</v>
      </c>
      <c r="P10692">
        <v>0</v>
      </c>
      <c r="Q10692">
        <v>0</v>
      </c>
    </row>
    <row r="10693" spans="1:17" x14ac:dyDescent="0.2">
      <c r="A10693" t="s">
        <v>27716</v>
      </c>
      <c r="B10693" t="s">
        <v>86</v>
      </c>
      <c r="C10693" t="s">
        <v>191</v>
      </c>
      <c r="D10693" t="s">
        <v>17029</v>
      </c>
      <c r="E10693" t="s">
        <v>79</v>
      </c>
      <c r="F10693" t="s">
        <v>4879</v>
      </c>
      <c r="G10693">
        <v>0</v>
      </c>
      <c r="H10693">
        <v>0</v>
      </c>
      <c r="I10693">
        <v>0</v>
      </c>
      <c r="J10693">
        <v>0</v>
      </c>
      <c r="K10693">
        <v>0</v>
      </c>
      <c r="L10693">
        <v>0</v>
      </c>
      <c r="M10693">
        <v>29</v>
      </c>
      <c r="N10693">
        <v>0</v>
      </c>
      <c r="O10693">
        <v>0</v>
      </c>
      <c r="P10693">
        <v>0</v>
      </c>
      <c r="Q10693">
        <v>0</v>
      </c>
    </row>
    <row r="10694" spans="1:17" x14ac:dyDescent="0.2">
      <c r="A10694" t="s">
        <v>27717</v>
      </c>
      <c r="B10694" t="s">
        <v>86</v>
      </c>
      <c r="C10694" t="s">
        <v>191</v>
      </c>
      <c r="D10694" t="s">
        <v>17029</v>
      </c>
      <c r="E10694" t="s">
        <v>79</v>
      </c>
      <c r="F10694" t="s">
        <v>4881</v>
      </c>
      <c r="G10694">
        <v>0</v>
      </c>
      <c r="H10694">
        <v>29</v>
      </c>
      <c r="I10694">
        <v>4</v>
      </c>
      <c r="J10694">
        <v>23</v>
      </c>
      <c r="K10694">
        <v>1</v>
      </c>
      <c r="L10694">
        <v>1</v>
      </c>
      <c r="M10694">
        <v>0</v>
      </c>
      <c r="N10694">
        <v>0</v>
      </c>
      <c r="O10694">
        <v>0</v>
      </c>
      <c r="P10694">
        <v>0</v>
      </c>
      <c r="Q10694">
        <v>0</v>
      </c>
    </row>
    <row r="10695" spans="1:17" x14ac:dyDescent="0.2">
      <c r="A10695" t="s">
        <v>27718</v>
      </c>
      <c r="B10695" t="s">
        <v>86</v>
      </c>
      <c r="C10695" t="s">
        <v>191</v>
      </c>
      <c r="D10695" t="s">
        <v>17029</v>
      </c>
      <c r="E10695" t="s">
        <v>79</v>
      </c>
      <c r="F10695" t="s">
        <v>4883</v>
      </c>
      <c r="G10695">
        <v>0</v>
      </c>
      <c r="H10695">
        <v>29</v>
      </c>
      <c r="I10695">
        <v>4</v>
      </c>
      <c r="J10695">
        <v>23</v>
      </c>
      <c r="K10695">
        <v>1</v>
      </c>
      <c r="L10695">
        <v>1</v>
      </c>
      <c r="M10695">
        <v>0</v>
      </c>
      <c r="N10695">
        <v>0</v>
      </c>
      <c r="O10695">
        <v>0</v>
      </c>
      <c r="P10695">
        <v>0</v>
      </c>
      <c r="Q10695">
        <v>0</v>
      </c>
    </row>
    <row r="10696" spans="1:17" x14ac:dyDescent="0.2">
      <c r="A10696" t="s">
        <v>27719</v>
      </c>
      <c r="B10696" t="s">
        <v>86</v>
      </c>
      <c r="C10696" t="s">
        <v>191</v>
      </c>
      <c r="D10696" t="s">
        <v>17029</v>
      </c>
      <c r="E10696" t="s">
        <v>79</v>
      </c>
      <c r="F10696" t="s">
        <v>4885</v>
      </c>
      <c r="G10696">
        <v>0</v>
      </c>
      <c r="H10696">
        <v>0</v>
      </c>
      <c r="I10696">
        <v>0</v>
      </c>
      <c r="J10696">
        <v>0</v>
      </c>
      <c r="K10696">
        <v>0</v>
      </c>
      <c r="L10696">
        <v>0</v>
      </c>
      <c r="M10696">
        <v>29</v>
      </c>
      <c r="N10696">
        <v>0</v>
      </c>
      <c r="O10696">
        <v>0</v>
      </c>
      <c r="P10696">
        <v>0</v>
      </c>
      <c r="Q10696">
        <v>0</v>
      </c>
    </row>
    <row r="10697" spans="1:17" x14ac:dyDescent="0.2">
      <c r="A10697" t="s">
        <v>27720</v>
      </c>
      <c r="B10697" t="s">
        <v>86</v>
      </c>
      <c r="C10697" t="s">
        <v>191</v>
      </c>
      <c r="D10697" t="s">
        <v>17029</v>
      </c>
      <c r="E10697" t="s">
        <v>79</v>
      </c>
      <c r="F10697" t="s">
        <v>4887</v>
      </c>
      <c r="G10697">
        <v>0</v>
      </c>
      <c r="H10697">
        <v>29</v>
      </c>
      <c r="I10697">
        <v>4</v>
      </c>
      <c r="J10697">
        <v>23</v>
      </c>
      <c r="K10697">
        <v>1</v>
      </c>
      <c r="L10697">
        <v>1</v>
      </c>
      <c r="M10697">
        <v>0</v>
      </c>
      <c r="N10697">
        <v>0</v>
      </c>
      <c r="O10697">
        <v>0</v>
      </c>
      <c r="P10697">
        <v>0</v>
      </c>
      <c r="Q10697">
        <v>0</v>
      </c>
    </row>
    <row r="10698" spans="1:17" x14ac:dyDescent="0.2">
      <c r="A10698" t="s">
        <v>27721</v>
      </c>
      <c r="B10698" t="s">
        <v>86</v>
      </c>
      <c r="C10698" t="s">
        <v>191</v>
      </c>
      <c r="D10698" t="s">
        <v>17029</v>
      </c>
      <c r="E10698" t="s">
        <v>79</v>
      </c>
      <c r="F10698" t="s">
        <v>4889</v>
      </c>
      <c r="G10698">
        <v>0</v>
      </c>
      <c r="H10698">
        <v>0</v>
      </c>
      <c r="I10698">
        <v>0</v>
      </c>
      <c r="J10698">
        <v>0</v>
      </c>
      <c r="K10698">
        <v>0</v>
      </c>
      <c r="L10698">
        <v>0</v>
      </c>
      <c r="M10698">
        <v>29</v>
      </c>
      <c r="N10698">
        <v>0</v>
      </c>
      <c r="O10698">
        <v>0</v>
      </c>
      <c r="P10698">
        <v>0</v>
      </c>
      <c r="Q10698">
        <v>0</v>
      </c>
    </row>
    <row r="10699" spans="1:17" x14ac:dyDescent="0.2">
      <c r="A10699" t="s">
        <v>27722</v>
      </c>
      <c r="B10699" t="s">
        <v>86</v>
      </c>
      <c r="C10699" t="s">
        <v>191</v>
      </c>
      <c r="D10699" t="s">
        <v>17029</v>
      </c>
      <c r="E10699" t="s">
        <v>79</v>
      </c>
      <c r="F10699" t="s">
        <v>4871</v>
      </c>
      <c r="G10699">
        <v>0</v>
      </c>
      <c r="H10699">
        <v>0</v>
      </c>
      <c r="I10699">
        <v>0</v>
      </c>
      <c r="J10699">
        <v>0</v>
      </c>
      <c r="K10699">
        <v>0</v>
      </c>
      <c r="L10699">
        <v>0</v>
      </c>
      <c r="M10699">
        <v>0</v>
      </c>
      <c r="N10699">
        <v>29</v>
      </c>
      <c r="O10699">
        <v>28</v>
      </c>
      <c r="P10699">
        <v>1</v>
      </c>
      <c r="Q10699">
        <v>0</v>
      </c>
    </row>
    <row r="10700" spans="1:17" x14ac:dyDescent="0.2">
      <c r="A10700" t="s">
        <v>27723</v>
      </c>
      <c r="B10700" t="s">
        <v>86</v>
      </c>
      <c r="C10700" t="s">
        <v>191</v>
      </c>
      <c r="D10700" t="s">
        <v>17029</v>
      </c>
      <c r="E10700" t="s">
        <v>79</v>
      </c>
      <c r="F10700" t="s">
        <v>4873</v>
      </c>
      <c r="G10700">
        <v>0</v>
      </c>
      <c r="H10700">
        <v>0</v>
      </c>
      <c r="I10700">
        <v>0</v>
      </c>
      <c r="J10700">
        <v>0</v>
      </c>
      <c r="K10700">
        <v>0</v>
      </c>
      <c r="L10700">
        <v>0</v>
      </c>
      <c r="M10700">
        <v>0</v>
      </c>
      <c r="N10700">
        <v>25</v>
      </c>
      <c r="O10700">
        <v>25</v>
      </c>
      <c r="P10700">
        <v>0</v>
      </c>
      <c r="Q10700">
        <v>0</v>
      </c>
    </row>
    <row r="10701" spans="1:17" x14ac:dyDescent="0.2">
      <c r="A10701" t="s">
        <v>27724</v>
      </c>
      <c r="B10701" t="s">
        <v>86</v>
      </c>
      <c r="C10701" t="s">
        <v>191</v>
      </c>
      <c r="D10701" t="s">
        <v>17029</v>
      </c>
      <c r="E10701" t="s">
        <v>79</v>
      </c>
      <c r="F10701" t="s">
        <v>17019</v>
      </c>
      <c r="G10701">
        <v>29</v>
      </c>
      <c r="H10701">
        <v>0</v>
      </c>
      <c r="I10701">
        <v>0</v>
      </c>
      <c r="J10701">
        <v>0</v>
      </c>
      <c r="K10701">
        <v>0</v>
      </c>
      <c r="L10701">
        <v>0</v>
      </c>
      <c r="M10701">
        <v>0</v>
      </c>
      <c r="N10701">
        <v>0</v>
      </c>
      <c r="O10701">
        <v>0</v>
      </c>
      <c r="P10701">
        <v>0</v>
      </c>
      <c r="Q10701">
        <v>0</v>
      </c>
    </row>
    <row r="10702" spans="1:17" x14ac:dyDescent="0.2">
      <c r="A10702" t="s">
        <v>27725</v>
      </c>
      <c r="B10702" t="s">
        <v>86</v>
      </c>
      <c r="C10702" t="s">
        <v>191</v>
      </c>
      <c r="D10702" t="s">
        <v>17029</v>
      </c>
      <c r="E10702" t="s">
        <v>81</v>
      </c>
      <c r="F10702" t="s">
        <v>4875</v>
      </c>
      <c r="G10702">
        <v>0</v>
      </c>
      <c r="H10702">
        <v>29</v>
      </c>
      <c r="I10702">
        <v>2</v>
      </c>
      <c r="J10702">
        <v>25</v>
      </c>
      <c r="K10702">
        <v>2</v>
      </c>
      <c r="L10702">
        <v>0</v>
      </c>
      <c r="M10702">
        <v>0</v>
      </c>
      <c r="N10702">
        <v>0</v>
      </c>
      <c r="O10702">
        <v>0</v>
      </c>
      <c r="P10702">
        <v>0</v>
      </c>
      <c r="Q10702">
        <v>0</v>
      </c>
    </row>
    <row r="10703" spans="1:17" x14ac:dyDescent="0.2">
      <c r="A10703" t="s">
        <v>27726</v>
      </c>
      <c r="B10703" t="s">
        <v>86</v>
      </c>
      <c r="C10703" t="s">
        <v>191</v>
      </c>
      <c r="D10703" t="s">
        <v>17029</v>
      </c>
      <c r="E10703" t="s">
        <v>81</v>
      </c>
      <c r="F10703" t="s">
        <v>4877</v>
      </c>
      <c r="G10703">
        <v>0</v>
      </c>
      <c r="H10703">
        <v>29</v>
      </c>
      <c r="I10703">
        <v>1</v>
      </c>
      <c r="J10703">
        <v>22</v>
      </c>
      <c r="K10703">
        <v>0</v>
      </c>
      <c r="L10703">
        <v>6</v>
      </c>
      <c r="M10703">
        <v>0</v>
      </c>
      <c r="N10703">
        <v>0</v>
      </c>
      <c r="O10703">
        <v>0</v>
      </c>
      <c r="P10703">
        <v>0</v>
      </c>
      <c r="Q10703">
        <v>0</v>
      </c>
    </row>
    <row r="10704" spans="1:17" x14ac:dyDescent="0.2">
      <c r="A10704" t="s">
        <v>27727</v>
      </c>
      <c r="B10704" t="s">
        <v>86</v>
      </c>
      <c r="C10704" t="s">
        <v>191</v>
      </c>
      <c r="D10704" t="s">
        <v>17029</v>
      </c>
      <c r="E10704" t="s">
        <v>81</v>
      </c>
      <c r="F10704" t="s">
        <v>4879</v>
      </c>
      <c r="G10704">
        <v>0</v>
      </c>
      <c r="H10704">
        <v>0</v>
      </c>
      <c r="I10704">
        <v>0</v>
      </c>
      <c r="J10704">
        <v>0</v>
      </c>
      <c r="K10704">
        <v>0</v>
      </c>
      <c r="L10704">
        <v>0</v>
      </c>
      <c r="M10704">
        <v>29</v>
      </c>
      <c r="N10704">
        <v>0</v>
      </c>
      <c r="O10704">
        <v>0</v>
      </c>
      <c r="P10704">
        <v>0</v>
      </c>
      <c r="Q10704">
        <v>0</v>
      </c>
    </row>
    <row r="10705" spans="1:17" x14ac:dyDescent="0.2">
      <c r="A10705" t="s">
        <v>27728</v>
      </c>
      <c r="B10705" t="s">
        <v>86</v>
      </c>
      <c r="C10705" t="s">
        <v>191</v>
      </c>
      <c r="D10705" t="s">
        <v>17029</v>
      </c>
      <c r="E10705" t="s">
        <v>81</v>
      </c>
      <c r="F10705" t="s">
        <v>4881</v>
      </c>
      <c r="G10705">
        <v>0</v>
      </c>
      <c r="H10705">
        <v>29</v>
      </c>
      <c r="I10705">
        <v>1</v>
      </c>
      <c r="J10705">
        <v>22</v>
      </c>
      <c r="K10705">
        <v>0</v>
      </c>
      <c r="L10705">
        <v>6</v>
      </c>
      <c r="M10705">
        <v>0</v>
      </c>
      <c r="N10705">
        <v>0</v>
      </c>
      <c r="O10705">
        <v>0</v>
      </c>
      <c r="P10705">
        <v>0</v>
      </c>
      <c r="Q10705">
        <v>0</v>
      </c>
    </row>
    <row r="10706" spans="1:17" x14ac:dyDescent="0.2">
      <c r="A10706" t="s">
        <v>27729</v>
      </c>
      <c r="B10706" t="s">
        <v>86</v>
      </c>
      <c r="C10706" t="s">
        <v>191</v>
      </c>
      <c r="D10706" t="s">
        <v>17029</v>
      </c>
      <c r="E10706" t="s">
        <v>81</v>
      </c>
      <c r="F10706" t="s">
        <v>4883</v>
      </c>
      <c r="G10706">
        <v>0</v>
      </c>
      <c r="H10706">
        <v>29</v>
      </c>
      <c r="I10706">
        <v>2</v>
      </c>
      <c r="J10706">
        <v>22</v>
      </c>
      <c r="K10706">
        <v>0</v>
      </c>
      <c r="L10706">
        <v>5</v>
      </c>
      <c r="M10706">
        <v>0</v>
      </c>
      <c r="N10706">
        <v>0</v>
      </c>
      <c r="O10706">
        <v>0</v>
      </c>
      <c r="P10706">
        <v>0</v>
      </c>
      <c r="Q10706">
        <v>0</v>
      </c>
    </row>
    <row r="10707" spans="1:17" x14ac:dyDescent="0.2">
      <c r="A10707" t="s">
        <v>27730</v>
      </c>
      <c r="B10707" t="s">
        <v>86</v>
      </c>
      <c r="C10707" t="s">
        <v>191</v>
      </c>
      <c r="D10707" t="s">
        <v>17029</v>
      </c>
      <c r="E10707" t="s">
        <v>81</v>
      </c>
      <c r="F10707" t="s">
        <v>4885</v>
      </c>
      <c r="G10707">
        <v>0</v>
      </c>
      <c r="H10707">
        <v>0</v>
      </c>
      <c r="I10707">
        <v>0</v>
      </c>
      <c r="J10707">
        <v>0</v>
      </c>
      <c r="K10707">
        <v>0</v>
      </c>
      <c r="L10707">
        <v>0</v>
      </c>
      <c r="M10707">
        <v>29</v>
      </c>
      <c r="N10707">
        <v>0</v>
      </c>
      <c r="O10707">
        <v>0</v>
      </c>
      <c r="P10707">
        <v>0</v>
      </c>
      <c r="Q10707">
        <v>0</v>
      </c>
    </row>
    <row r="10708" spans="1:17" x14ac:dyDescent="0.2">
      <c r="A10708" t="s">
        <v>27731</v>
      </c>
      <c r="B10708" t="s">
        <v>86</v>
      </c>
      <c r="C10708" t="s">
        <v>191</v>
      </c>
      <c r="D10708" t="s">
        <v>17029</v>
      </c>
      <c r="E10708" t="s">
        <v>81</v>
      </c>
      <c r="F10708" t="s">
        <v>4887</v>
      </c>
      <c r="G10708">
        <v>0</v>
      </c>
      <c r="H10708">
        <v>29</v>
      </c>
      <c r="I10708">
        <v>1</v>
      </c>
      <c r="J10708">
        <v>26</v>
      </c>
      <c r="K10708">
        <v>2</v>
      </c>
      <c r="L10708">
        <v>0</v>
      </c>
      <c r="M10708">
        <v>0</v>
      </c>
      <c r="N10708">
        <v>0</v>
      </c>
      <c r="O10708">
        <v>0</v>
      </c>
      <c r="P10708">
        <v>0</v>
      </c>
      <c r="Q10708">
        <v>0</v>
      </c>
    </row>
    <row r="10709" spans="1:17" x14ac:dyDescent="0.2">
      <c r="A10709" t="s">
        <v>27732</v>
      </c>
      <c r="B10709" t="s">
        <v>86</v>
      </c>
      <c r="C10709" t="s">
        <v>191</v>
      </c>
      <c r="D10709" t="s">
        <v>17029</v>
      </c>
      <c r="E10709" t="s">
        <v>81</v>
      </c>
      <c r="F10709" t="s">
        <v>4889</v>
      </c>
      <c r="G10709">
        <v>0</v>
      </c>
      <c r="H10709">
        <v>0</v>
      </c>
      <c r="I10709">
        <v>0</v>
      </c>
      <c r="J10709">
        <v>0</v>
      </c>
      <c r="K10709">
        <v>0</v>
      </c>
      <c r="L10709">
        <v>0</v>
      </c>
      <c r="M10709">
        <v>29</v>
      </c>
      <c r="N10709">
        <v>0</v>
      </c>
      <c r="O10709">
        <v>0</v>
      </c>
      <c r="P10709">
        <v>0</v>
      </c>
      <c r="Q10709">
        <v>0</v>
      </c>
    </row>
    <row r="10710" spans="1:17" x14ac:dyDescent="0.2">
      <c r="A10710" t="s">
        <v>27733</v>
      </c>
      <c r="B10710" t="s">
        <v>86</v>
      </c>
      <c r="C10710" t="s">
        <v>191</v>
      </c>
      <c r="D10710" t="s">
        <v>17029</v>
      </c>
      <c r="E10710" t="s">
        <v>81</v>
      </c>
      <c r="F10710" t="s">
        <v>4871</v>
      </c>
      <c r="G10710">
        <v>0</v>
      </c>
      <c r="H10710">
        <v>0</v>
      </c>
      <c r="I10710">
        <v>0</v>
      </c>
      <c r="J10710">
        <v>0</v>
      </c>
      <c r="K10710">
        <v>0</v>
      </c>
      <c r="L10710">
        <v>0</v>
      </c>
      <c r="M10710">
        <v>0</v>
      </c>
      <c r="N10710">
        <v>29</v>
      </c>
      <c r="O10710">
        <v>23</v>
      </c>
      <c r="P10710">
        <v>6</v>
      </c>
      <c r="Q10710">
        <v>0</v>
      </c>
    </row>
    <row r="10711" spans="1:17" x14ac:dyDescent="0.2">
      <c r="A10711" t="s">
        <v>27734</v>
      </c>
      <c r="B10711" t="s">
        <v>86</v>
      </c>
      <c r="C10711" t="s">
        <v>191</v>
      </c>
      <c r="D10711" t="s">
        <v>17029</v>
      </c>
      <c r="E10711" t="s">
        <v>81</v>
      </c>
      <c r="F10711" t="s">
        <v>4873</v>
      </c>
      <c r="G10711">
        <v>0</v>
      </c>
      <c r="H10711">
        <v>0</v>
      </c>
      <c r="I10711">
        <v>0</v>
      </c>
      <c r="J10711">
        <v>0</v>
      </c>
      <c r="K10711">
        <v>0</v>
      </c>
      <c r="L10711">
        <v>0</v>
      </c>
      <c r="M10711">
        <v>0</v>
      </c>
      <c r="N10711">
        <v>24</v>
      </c>
      <c r="O10711">
        <v>20</v>
      </c>
      <c r="P10711">
        <v>4</v>
      </c>
      <c r="Q10711">
        <v>0</v>
      </c>
    </row>
    <row r="10712" spans="1:17" x14ac:dyDescent="0.2">
      <c r="A10712" t="s">
        <v>27735</v>
      </c>
      <c r="B10712" t="s">
        <v>86</v>
      </c>
      <c r="C10712" t="s">
        <v>191</v>
      </c>
      <c r="D10712" t="s">
        <v>17029</v>
      </c>
      <c r="E10712" t="s">
        <v>81</v>
      </c>
      <c r="F10712" t="s">
        <v>17019</v>
      </c>
      <c r="G10712">
        <v>29</v>
      </c>
      <c r="H10712">
        <v>0</v>
      </c>
      <c r="I10712">
        <v>0</v>
      </c>
      <c r="J10712">
        <v>0</v>
      </c>
      <c r="K10712">
        <v>0</v>
      </c>
      <c r="L10712">
        <v>0</v>
      </c>
      <c r="M10712">
        <v>0</v>
      </c>
      <c r="N10712">
        <v>0</v>
      </c>
      <c r="O10712">
        <v>0</v>
      </c>
      <c r="P10712">
        <v>0</v>
      </c>
      <c r="Q10712">
        <v>0</v>
      </c>
    </row>
    <row r="10713" spans="1:17" x14ac:dyDescent="0.2">
      <c r="A10713" t="s">
        <v>27736</v>
      </c>
      <c r="B10713" t="s">
        <v>86</v>
      </c>
      <c r="C10713" t="s">
        <v>191</v>
      </c>
      <c r="D10713" t="s">
        <v>17021</v>
      </c>
      <c r="E10713" t="s">
        <v>79</v>
      </c>
      <c r="F10713" t="s">
        <v>17022</v>
      </c>
      <c r="G10713">
        <v>0</v>
      </c>
      <c r="H10713">
        <v>0</v>
      </c>
      <c r="I10713">
        <v>0</v>
      </c>
      <c r="J10713">
        <v>0</v>
      </c>
      <c r="K10713">
        <v>0</v>
      </c>
      <c r="L10713">
        <v>0</v>
      </c>
      <c r="M10713">
        <v>0</v>
      </c>
      <c r="N10713">
        <v>5</v>
      </c>
      <c r="O10713">
        <v>5</v>
      </c>
      <c r="P10713">
        <v>0</v>
      </c>
      <c r="Q10713">
        <v>0</v>
      </c>
    </row>
    <row r="10714" spans="1:17" x14ac:dyDescent="0.2">
      <c r="A10714" t="s">
        <v>27737</v>
      </c>
      <c r="B10714" t="s">
        <v>86</v>
      </c>
      <c r="C10714" t="s">
        <v>191</v>
      </c>
      <c r="D10714" t="s">
        <v>17021</v>
      </c>
      <c r="E10714" t="s">
        <v>79</v>
      </c>
      <c r="F10714" t="s">
        <v>17019</v>
      </c>
      <c r="G10714">
        <v>5</v>
      </c>
      <c r="H10714">
        <v>0</v>
      </c>
      <c r="I10714">
        <v>0</v>
      </c>
      <c r="J10714">
        <v>0</v>
      </c>
      <c r="K10714">
        <v>0</v>
      </c>
      <c r="L10714">
        <v>0</v>
      </c>
      <c r="M10714">
        <v>0</v>
      </c>
      <c r="N10714">
        <v>0</v>
      </c>
      <c r="O10714">
        <v>0</v>
      </c>
      <c r="P10714">
        <v>0</v>
      </c>
      <c r="Q10714">
        <v>0</v>
      </c>
    </row>
    <row r="10715" spans="1:17" x14ac:dyDescent="0.2">
      <c r="A10715" t="s">
        <v>27738</v>
      </c>
      <c r="B10715" t="s">
        <v>86</v>
      </c>
      <c r="C10715" t="s">
        <v>191</v>
      </c>
      <c r="D10715" t="s">
        <v>17021</v>
      </c>
      <c r="E10715" t="s">
        <v>81</v>
      </c>
      <c r="F10715" t="s">
        <v>17022</v>
      </c>
      <c r="G10715">
        <v>0</v>
      </c>
      <c r="H10715">
        <v>0</v>
      </c>
      <c r="I10715">
        <v>0</v>
      </c>
      <c r="J10715">
        <v>0</v>
      </c>
      <c r="K10715">
        <v>0</v>
      </c>
      <c r="L10715">
        <v>0</v>
      </c>
      <c r="M10715">
        <v>0</v>
      </c>
      <c r="N10715">
        <v>3</v>
      </c>
      <c r="O10715">
        <v>3</v>
      </c>
      <c r="P10715">
        <v>0</v>
      </c>
      <c r="Q10715">
        <v>0</v>
      </c>
    </row>
    <row r="10716" spans="1:17" x14ac:dyDescent="0.2">
      <c r="A10716" t="s">
        <v>27739</v>
      </c>
      <c r="B10716" t="s">
        <v>86</v>
      </c>
      <c r="C10716" t="s">
        <v>191</v>
      </c>
      <c r="D10716" t="s">
        <v>17021</v>
      </c>
      <c r="E10716" t="s">
        <v>81</v>
      </c>
      <c r="F10716" t="s">
        <v>17019</v>
      </c>
      <c r="G10716">
        <v>3</v>
      </c>
      <c r="H10716">
        <v>0</v>
      </c>
      <c r="I10716">
        <v>0</v>
      </c>
      <c r="J10716">
        <v>0</v>
      </c>
      <c r="K10716">
        <v>0</v>
      </c>
      <c r="L10716">
        <v>0</v>
      </c>
      <c r="M10716">
        <v>0</v>
      </c>
      <c r="N10716">
        <v>0</v>
      </c>
      <c r="O10716">
        <v>0</v>
      </c>
      <c r="P10716">
        <v>0</v>
      </c>
      <c r="Q10716">
        <v>0</v>
      </c>
    </row>
    <row r="10717" spans="1:17" x14ac:dyDescent="0.2">
      <c r="A10717" t="s">
        <v>27740</v>
      </c>
      <c r="B10717" t="s">
        <v>86</v>
      </c>
      <c r="C10717" t="s">
        <v>191</v>
      </c>
      <c r="D10717" t="s">
        <v>17025</v>
      </c>
      <c r="E10717" t="s">
        <v>79</v>
      </c>
      <c r="F10717" t="s">
        <v>17019</v>
      </c>
      <c r="G10717">
        <v>1</v>
      </c>
      <c r="H10717">
        <v>0</v>
      </c>
      <c r="I10717">
        <v>0</v>
      </c>
      <c r="J10717">
        <v>0</v>
      </c>
      <c r="K10717">
        <v>0</v>
      </c>
      <c r="L10717">
        <v>0</v>
      </c>
      <c r="M10717">
        <v>0</v>
      </c>
      <c r="N10717">
        <v>0</v>
      </c>
      <c r="O10717">
        <v>0</v>
      </c>
      <c r="P10717">
        <v>0</v>
      </c>
      <c r="Q10717">
        <v>0</v>
      </c>
    </row>
    <row r="10718" spans="1:17" x14ac:dyDescent="0.2">
      <c r="A10718" t="s">
        <v>27741</v>
      </c>
      <c r="B10718" t="s">
        <v>86</v>
      </c>
      <c r="C10718" t="s">
        <v>191</v>
      </c>
      <c r="D10718" t="s">
        <v>17025</v>
      </c>
      <c r="E10718" t="s">
        <v>81</v>
      </c>
      <c r="F10718" t="s">
        <v>17019</v>
      </c>
      <c r="G10718">
        <v>2</v>
      </c>
      <c r="H10718">
        <v>0</v>
      </c>
      <c r="I10718">
        <v>0</v>
      </c>
      <c r="J10718">
        <v>0</v>
      </c>
      <c r="K10718">
        <v>0</v>
      </c>
      <c r="L10718">
        <v>0</v>
      </c>
      <c r="M10718">
        <v>0</v>
      </c>
      <c r="N10718">
        <v>0</v>
      </c>
      <c r="O10718">
        <v>0</v>
      </c>
      <c r="P10718">
        <v>0</v>
      </c>
      <c r="Q10718">
        <v>0</v>
      </c>
    </row>
    <row r="10719" spans="1:17" x14ac:dyDescent="0.2">
      <c r="A10719" t="s">
        <v>27742</v>
      </c>
      <c r="B10719" t="s">
        <v>86</v>
      </c>
      <c r="C10719" t="s">
        <v>192</v>
      </c>
      <c r="D10719" t="s">
        <v>17029</v>
      </c>
      <c r="E10719" t="s">
        <v>79</v>
      </c>
      <c r="F10719" t="s">
        <v>4875</v>
      </c>
      <c r="G10719">
        <v>0</v>
      </c>
      <c r="H10719">
        <v>7</v>
      </c>
      <c r="I10719">
        <v>4</v>
      </c>
      <c r="J10719">
        <v>3</v>
      </c>
      <c r="K10719">
        <v>0</v>
      </c>
      <c r="L10719">
        <v>0</v>
      </c>
      <c r="M10719">
        <v>0</v>
      </c>
      <c r="N10719">
        <v>0</v>
      </c>
      <c r="O10719">
        <v>0</v>
      </c>
      <c r="P10719">
        <v>0</v>
      </c>
      <c r="Q10719">
        <v>0</v>
      </c>
    </row>
    <row r="10720" spans="1:17" x14ac:dyDescent="0.2">
      <c r="A10720" t="s">
        <v>27743</v>
      </c>
      <c r="B10720" t="s">
        <v>86</v>
      </c>
      <c r="C10720" t="s">
        <v>192</v>
      </c>
      <c r="D10720" t="s">
        <v>17029</v>
      </c>
      <c r="E10720" t="s">
        <v>79</v>
      </c>
      <c r="F10720" t="s">
        <v>4877</v>
      </c>
      <c r="G10720">
        <v>0</v>
      </c>
      <c r="H10720">
        <v>7</v>
      </c>
      <c r="I10720">
        <v>2</v>
      </c>
      <c r="J10720">
        <v>5</v>
      </c>
      <c r="K10720">
        <v>0</v>
      </c>
      <c r="L10720">
        <v>0</v>
      </c>
      <c r="M10720">
        <v>0</v>
      </c>
      <c r="N10720">
        <v>0</v>
      </c>
      <c r="O10720">
        <v>0</v>
      </c>
      <c r="P10720">
        <v>0</v>
      </c>
      <c r="Q10720">
        <v>0</v>
      </c>
    </row>
    <row r="10721" spans="1:17" x14ac:dyDescent="0.2">
      <c r="A10721" t="s">
        <v>27744</v>
      </c>
      <c r="B10721" t="s">
        <v>86</v>
      </c>
      <c r="C10721" t="s">
        <v>192</v>
      </c>
      <c r="D10721" t="s">
        <v>17029</v>
      </c>
      <c r="E10721" t="s">
        <v>79</v>
      </c>
      <c r="F10721" t="s">
        <v>4879</v>
      </c>
      <c r="G10721">
        <v>0</v>
      </c>
      <c r="H10721">
        <v>0</v>
      </c>
      <c r="I10721">
        <v>0</v>
      </c>
      <c r="J10721">
        <v>0</v>
      </c>
      <c r="K10721">
        <v>0</v>
      </c>
      <c r="L10721">
        <v>0</v>
      </c>
      <c r="M10721">
        <v>7</v>
      </c>
      <c r="N10721">
        <v>0</v>
      </c>
      <c r="O10721">
        <v>0</v>
      </c>
      <c r="P10721">
        <v>0</v>
      </c>
      <c r="Q10721">
        <v>0</v>
      </c>
    </row>
    <row r="10722" spans="1:17" x14ac:dyDescent="0.2">
      <c r="A10722" t="s">
        <v>27745</v>
      </c>
      <c r="B10722" t="s">
        <v>86</v>
      </c>
      <c r="C10722" t="s">
        <v>192</v>
      </c>
      <c r="D10722" t="s">
        <v>17029</v>
      </c>
      <c r="E10722" t="s">
        <v>79</v>
      </c>
      <c r="F10722" t="s">
        <v>4881</v>
      </c>
      <c r="G10722">
        <v>0</v>
      </c>
      <c r="H10722">
        <v>7</v>
      </c>
      <c r="I10722">
        <v>2</v>
      </c>
      <c r="J10722">
        <v>5</v>
      </c>
      <c r="K10722">
        <v>0</v>
      </c>
      <c r="L10722">
        <v>0</v>
      </c>
      <c r="M10722">
        <v>0</v>
      </c>
      <c r="N10722">
        <v>0</v>
      </c>
      <c r="O10722">
        <v>0</v>
      </c>
      <c r="P10722">
        <v>0</v>
      </c>
      <c r="Q10722">
        <v>0</v>
      </c>
    </row>
    <row r="10723" spans="1:17" x14ac:dyDescent="0.2">
      <c r="A10723" t="s">
        <v>27746</v>
      </c>
      <c r="B10723" t="s">
        <v>86</v>
      </c>
      <c r="C10723" t="s">
        <v>192</v>
      </c>
      <c r="D10723" t="s">
        <v>17029</v>
      </c>
      <c r="E10723" t="s">
        <v>79</v>
      </c>
      <c r="F10723" t="s">
        <v>4883</v>
      </c>
      <c r="G10723">
        <v>0</v>
      </c>
      <c r="H10723">
        <v>7</v>
      </c>
      <c r="I10723">
        <v>3</v>
      </c>
      <c r="J10723">
        <v>4</v>
      </c>
      <c r="K10723">
        <v>0</v>
      </c>
      <c r="L10723">
        <v>0</v>
      </c>
      <c r="M10723">
        <v>0</v>
      </c>
      <c r="N10723">
        <v>0</v>
      </c>
      <c r="O10723">
        <v>0</v>
      </c>
      <c r="P10723">
        <v>0</v>
      </c>
      <c r="Q10723">
        <v>0</v>
      </c>
    </row>
    <row r="10724" spans="1:17" x14ac:dyDescent="0.2">
      <c r="A10724" t="s">
        <v>27747</v>
      </c>
      <c r="B10724" t="s">
        <v>86</v>
      </c>
      <c r="C10724" t="s">
        <v>192</v>
      </c>
      <c r="D10724" t="s">
        <v>17029</v>
      </c>
      <c r="E10724" t="s">
        <v>79</v>
      </c>
      <c r="F10724" t="s">
        <v>4885</v>
      </c>
      <c r="G10724">
        <v>0</v>
      </c>
      <c r="H10724">
        <v>0</v>
      </c>
      <c r="I10724">
        <v>0</v>
      </c>
      <c r="J10724">
        <v>0</v>
      </c>
      <c r="K10724">
        <v>0</v>
      </c>
      <c r="L10724">
        <v>0</v>
      </c>
      <c r="M10724">
        <v>7</v>
      </c>
      <c r="N10724">
        <v>0</v>
      </c>
      <c r="O10724">
        <v>0</v>
      </c>
      <c r="P10724">
        <v>0</v>
      </c>
      <c r="Q10724">
        <v>0</v>
      </c>
    </row>
    <row r="10725" spans="1:17" x14ac:dyDescent="0.2">
      <c r="A10725" t="s">
        <v>27748</v>
      </c>
      <c r="B10725" t="s">
        <v>86</v>
      </c>
      <c r="C10725" t="s">
        <v>192</v>
      </c>
      <c r="D10725" t="s">
        <v>17029</v>
      </c>
      <c r="E10725" t="s">
        <v>79</v>
      </c>
      <c r="F10725" t="s">
        <v>4887</v>
      </c>
      <c r="G10725">
        <v>0</v>
      </c>
      <c r="H10725">
        <v>7</v>
      </c>
      <c r="I10725">
        <v>2</v>
      </c>
      <c r="J10725">
        <v>5</v>
      </c>
      <c r="K10725">
        <v>0</v>
      </c>
      <c r="L10725">
        <v>0</v>
      </c>
      <c r="M10725">
        <v>0</v>
      </c>
      <c r="N10725">
        <v>0</v>
      </c>
      <c r="O10725">
        <v>0</v>
      </c>
      <c r="P10725">
        <v>0</v>
      </c>
      <c r="Q10725">
        <v>0</v>
      </c>
    </row>
    <row r="10726" spans="1:17" x14ac:dyDescent="0.2">
      <c r="A10726" t="s">
        <v>27749</v>
      </c>
      <c r="B10726" t="s">
        <v>86</v>
      </c>
      <c r="C10726" t="s">
        <v>192</v>
      </c>
      <c r="D10726" t="s">
        <v>17029</v>
      </c>
      <c r="E10726" t="s">
        <v>79</v>
      </c>
      <c r="F10726" t="s">
        <v>4889</v>
      </c>
      <c r="G10726">
        <v>0</v>
      </c>
      <c r="H10726">
        <v>0</v>
      </c>
      <c r="I10726">
        <v>0</v>
      </c>
      <c r="J10726">
        <v>0</v>
      </c>
      <c r="K10726">
        <v>0</v>
      </c>
      <c r="L10726">
        <v>0</v>
      </c>
      <c r="M10726">
        <v>7</v>
      </c>
      <c r="N10726">
        <v>0</v>
      </c>
      <c r="O10726">
        <v>0</v>
      </c>
      <c r="P10726">
        <v>0</v>
      </c>
      <c r="Q10726">
        <v>0</v>
      </c>
    </row>
    <row r="10727" spans="1:17" x14ac:dyDescent="0.2">
      <c r="A10727" t="s">
        <v>27750</v>
      </c>
      <c r="B10727" t="s">
        <v>86</v>
      </c>
      <c r="C10727" t="s">
        <v>192</v>
      </c>
      <c r="D10727" t="s">
        <v>17029</v>
      </c>
      <c r="E10727" t="s">
        <v>79</v>
      </c>
      <c r="F10727" t="s">
        <v>4871</v>
      </c>
      <c r="G10727">
        <v>0</v>
      </c>
      <c r="H10727">
        <v>0</v>
      </c>
      <c r="I10727">
        <v>0</v>
      </c>
      <c r="J10727">
        <v>0</v>
      </c>
      <c r="K10727">
        <v>0</v>
      </c>
      <c r="L10727">
        <v>0</v>
      </c>
      <c r="M10727">
        <v>0</v>
      </c>
      <c r="N10727">
        <v>7</v>
      </c>
      <c r="O10727">
        <v>7</v>
      </c>
      <c r="P10727">
        <v>0</v>
      </c>
      <c r="Q10727">
        <v>0</v>
      </c>
    </row>
    <row r="10728" spans="1:17" x14ac:dyDescent="0.2">
      <c r="A10728" t="s">
        <v>27751</v>
      </c>
      <c r="B10728" t="s">
        <v>86</v>
      </c>
      <c r="C10728" t="s">
        <v>192</v>
      </c>
      <c r="D10728" t="s">
        <v>17029</v>
      </c>
      <c r="E10728" t="s">
        <v>79</v>
      </c>
      <c r="F10728" t="s">
        <v>4873</v>
      </c>
      <c r="G10728">
        <v>0</v>
      </c>
      <c r="H10728">
        <v>0</v>
      </c>
      <c r="I10728">
        <v>0</v>
      </c>
      <c r="J10728">
        <v>0</v>
      </c>
      <c r="K10728">
        <v>0</v>
      </c>
      <c r="L10728">
        <v>0</v>
      </c>
      <c r="M10728">
        <v>0</v>
      </c>
      <c r="N10728">
        <v>6</v>
      </c>
      <c r="O10728">
        <v>6</v>
      </c>
      <c r="P10728">
        <v>0</v>
      </c>
      <c r="Q10728">
        <v>0</v>
      </c>
    </row>
    <row r="10729" spans="1:17" x14ac:dyDescent="0.2">
      <c r="A10729" t="s">
        <v>27752</v>
      </c>
      <c r="B10729" t="s">
        <v>86</v>
      </c>
      <c r="C10729" t="s">
        <v>192</v>
      </c>
      <c r="D10729" t="s">
        <v>17029</v>
      </c>
      <c r="E10729" t="s">
        <v>79</v>
      </c>
      <c r="F10729" t="s">
        <v>17019</v>
      </c>
      <c r="G10729">
        <v>7</v>
      </c>
      <c r="H10729">
        <v>0</v>
      </c>
      <c r="I10729">
        <v>0</v>
      </c>
      <c r="J10729">
        <v>0</v>
      </c>
      <c r="K10729">
        <v>0</v>
      </c>
      <c r="L10729">
        <v>0</v>
      </c>
      <c r="M10729">
        <v>0</v>
      </c>
      <c r="N10729">
        <v>0</v>
      </c>
      <c r="O10729">
        <v>0</v>
      </c>
      <c r="P10729">
        <v>0</v>
      </c>
      <c r="Q10729">
        <v>0</v>
      </c>
    </row>
    <row r="10730" spans="1:17" x14ac:dyDescent="0.2">
      <c r="A10730" t="s">
        <v>27753</v>
      </c>
      <c r="B10730" t="s">
        <v>86</v>
      </c>
      <c r="C10730" t="s">
        <v>192</v>
      </c>
      <c r="D10730" t="s">
        <v>17029</v>
      </c>
      <c r="E10730" t="s">
        <v>81</v>
      </c>
      <c r="F10730" t="s">
        <v>4875</v>
      </c>
      <c r="G10730">
        <v>0</v>
      </c>
      <c r="H10730">
        <v>11</v>
      </c>
      <c r="I10730">
        <v>2</v>
      </c>
      <c r="J10730">
        <v>9</v>
      </c>
      <c r="K10730">
        <v>0</v>
      </c>
      <c r="L10730">
        <v>0</v>
      </c>
      <c r="M10730">
        <v>0</v>
      </c>
      <c r="N10730">
        <v>0</v>
      </c>
      <c r="O10730">
        <v>0</v>
      </c>
      <c r="P10730">
        <v>0</v>
      </c>
      <c r="Q10730">
        <v>0</v>
      </c>
    </row>
    <row r="10731" spans="1:17" x14ac:dyDescent="0.2">
      <c r="A10731" t="s">
        <v>27754</v>
      </c>
      <c r="B10731" t="s">
        <v>86</v>
      </c>
      <c r="C10731" t="s">
        <v>192</v>
      </c>
      <c r="D10731" t="s">
        <v>17029</v>
      </c>
      <c r="E10731" t="s">
        <v>81</v>
      </c>
      <c r="F10731" t="s">
        <v>4877</v>
      </c>
      <c r="G10731">
        <v>0</v>
      </c>
      <c r="H10731">
        <v>11</v>
      </c>
      <c r="I10731">
        <v>1</v>
      </c>
      <c r="J10731">
        <v>10</v>
      </c>
      <c r="K10731">
        <v>0</v>
      </c>
      <c r="L10731">
        <v>0</v>
      </c>
      <c r="M10731">
        <v>0</v>
      </c>
      <c r="N10731">
        <v>0</v>
      </c>
      <c r="O10731">
        <v>0</v>
      </c>
      <c r="P10731">
        <v>0</v>
      </c>
      <c r="Q10731">
        <v>0</v>
      </c>
    </row>
    <row r="10732" spans="1:17" x14ac:dyDescent="0.2">
      <c r="A10732" t="s">
        <v>27755</v>
      </c>
      <c r="B10732" t="s">
        <v>86</v>
      </c>
      <c r="C10732" t="s">
        <v>192</v>
      </c>
      <c r="D10732" t="s">
        <v>17029</v>
      </c>
      <c r="E10732" t="s">
        <v>81</v>
      </c>
      <c r="F10732" t="s">
        <v>4879</v>
      </c>
      <c r="G10732">
        <v>0</v>
      </c>
      <c r="H10732">
        <v>0</v>
      </c>
      <c r="I10732">
        <v>0</v>
      </c>
      <c r="J10732">
        <v>0</v>
      </c>
      <c r="K10732">
        <v>0</v>
      </c>
      <c r="L10732">
        <v>0</v>
      </c>
      <c r="M10732">
        <v>11</v>
      </c>
      <c r="N10732">
        <v>0</v>
      </c>
      <c r="O10732">
        <v>0</v>
      </c>
      <c r="P10732">
        <v>0</v>
      </c>
      <c r="Q10732">
        <v>0</v>
      </c>
    </row>
    <row r="10733" spans="1:17" x14ac:dyDescent="0.2">
      <c r="A10733" t="s">
        <v>27756</v>
      </c>
      <c r="B10733" t="s">
        <v>86</v>
      </c>
      <c r="C10733" t="s">
        <v>192</v>
      </c>
      <c r="D10733" t="s">
        <v>17029</v>
      </c>
      <c r="E10733" t="s">
        <v>81</v>
      </c>
      <c r="F10733" t="s">
        <v>4881</v>
      </c>
      <c r="G10733">
        <v>0</v>
      </c>
      <c r="H10733">
        <v>11</v>
      </c>
      <c r="I10733">
        <v>1</v>
      </c>
      <c r="J10733">
        <v>10</v>
      </c>
      <c r="K10733">
        <v>0</v>
      </c>
      <c r="L10733">
        <v>0</v>
      </c>
      <c r="M10733">
        <v>0</v>
      </c>
      <c r="N10733">
        <v>0</v>
      </c>
      <c r="O10733">
        <v>0</v>
      </c>
      <c r="P10733">
        <v>0</v>
      </c>
      <c r="Q10733">
        <v>0</v>
      </c>
    </row>
    <row r="10734" spans="1:17" x14ac:dyDescent="0.2">
      <c r="A10734" t="s">
        <v>27757</v>
      </c>
      <c r="B10734" t="s">
        <v>86</v>
      </c>
      <c r="C10734" t="s">
        <v>192</v>
      </c>
      <c r="D10734" t="s">
        <v>17029</v>
      </c>
      <c r="E10734" t="s">
        <v>81</v>
      </c>
      <c r="F10734" t="s">
        <v>4883</v>
      </c>
      <c r="G10734">
        <v>0</v>
      </c>
      <c r="H10734">
        <v>11</v>
      </c>
      <c r="I10734">
        <v>1</v>
      </c>
      <c r="J10734">
        <v>10</v>
      </c>
      <c r="K10734">
        <v>0</v>
      </c>
      <c r="L10734">
        <v>0</v>
      </c>
      <c r="M10734">
        <v>0</v>
      </c>
      <c r="N10734">
        <v>0</v>
      </c>
      <c r="O10734">
        <v>0</v>
      </c>
      <c r="P10734">
        <v>0</v>
      </c>
      <c r="Q10734">
        <v>0</v>
      </c>
    </row>
    <row r="10735" spans="1:17" x14ac:dyDescent="0.2">
      <c r="A10735" t="s">
        <v>27758</v>
      </c>
      <c r="B10735" t="s">
        <v>86</v>
      </c>
      <c r="C10735" t="s">
        <v>192</v>
      </c>
      <c r="D10735" t="s">
        <v>17029</v>
      </c>
      <c r="E10735" t="s">
        <v>81</v>
      </c>
      <c r="F10735" t="s">
        <v>4885</v>
      </c>
      <c r="G10735">
        <v>0</v>
      </c>
      <c r="H10735">
        <v>0</v>
      </c>
      <c r="I10735">
        <v>0</v>
      </c>
      <c r="J10735">
        <v>0</v>
      </c>
      <c r="K10735">
        <v>0</v>
      </c>
      <c r="L10735">
        <v>0</v>
      </c>
      <c r="M10735">
        <v>11</v>
      </c>
      <c r="N10735">
        <v>0</v>
      </c>
      <c r="O10735">
        <v>0</v>
      </c>
      <c r="P10735">
        <v>0</v>
      </c>
      <c r="Q10735">
        <v>0</v>
      </c>
    </row>
    <row r="10736" spans="1:17" x14ac:dyDescent="0.2">
      <c r="A10736" t="s">
        <v>27759</v>
      </c>
      <c r="B10736" t="s">
        <v>86</v>
      </c>
      <c r="C10736" t="s">
        <v>192</v>
      </c>
      <c r="D10736" t="s">
        <v>17029</v>
      </c>
      <c r="E10736" t="s">
        <v>81</v>
      </c>
      <c r="F10736" t="s">
        <v>4887</v>
      </c>
      <c r="G10736">
        <v>0</v>
      </c>
      <c r="H10736">
        <v>11</v>
      </c>
      <c r="I10736">
        <v>1</v>
      </c>
      <c r="J10736">
        <v>10</v>
      </c>
      <c r="K10736">
        <v>0</v>
      </c>
      <c r="L10736">
        <v>0</v>
      </c>
      <c r="M10736">
        <v>0</v>
      </c>
      <c r="N10736">
        <v>0</v>
      </c>
      <c r="O10736">
        <v>0</v>
      </c>
      <c r="P10736">
        <v>0</v>
      </c>
      <c r="Q10736">
        <v>0</v>
      </c>
    </row>
    <row r="10737" spans="1:17" x14ac:dyDescent="0.2">
      <c r="A10737" t="s">
        <v>27760</v>
      </c>
      <c r="B10737" t="s">
        <v>86</v>
      </c>
      <c r="C10737" t="s">
        <v>192</v>
      </c>
      <c r="D10737" t="s">
        <v>17029</v>
      </c>
      <c r="E10737" t="s">
        <v>81</v>
      </c>
      <c r="F10737" t="s">
        <v>4889</v>
      </c>
      <c r="G10737">
        <v>0</v>
      </c>
      <c r="H10737">
        <v>0</v>
      </c>
      <c r="I10737">
        <v>0</v>
      </c>
      <c r="J10737">
        <v>0</v>
      </c>
      <c r="K10737">
        <v>0</v>
      </c>
      <c r="L10737">
        <v>0</v>
      </c>
      <c r="M10737">
        <v>11</v>
      </c>
      <c r="N10737">
        <v>0</v>
      </c>
      <c r="O10737">
        <v>0</v>
      </c>
      <c r="P10737">
        <v>0</v>
      </c>
      <c r="Q10737">
        <v>0</v>
      </c>
    </row>
    <row r="10738" spans="1:17" x14ac:dyDescent="0.2">
      <c r="A10738" t="s">
        <v>27761</v>
      </c>
      <c r="B10738" t="s">
        <v>86</v>
      </c>
      <c r="C10738" t="s">
        <v>192</v>
      </c>
      <c r="D10738" t="s">
        <v>17029</v>
      </c>
      <c r="E10738" t="s">
        <v>81</v>
      </c>
      <c r="F10738" t="s">
        <v>4871</v>
      </c>
      <c r="G10738">
        <v>0</v>
      </c>
      <c r="H10738">
        <v>0</v>
      </c>
      <c r="I10738">
        <v>0</v>
      </c>
      <c r="J10738">
        <v>0</v>
      </c>
      <c r="K10738">
        <v>0</v>
      </c>
      <c r="L10738">
        <v>0</v>
      </c>
      <c r="M10738">
        <v>0</v>
      </c>
      <c r="N10738">
        <v>11</v>
      </c>
      <c r="O10738">
        <v>11</v>
      </c>
      <c r="P10738">
        <v>0</v>
      </c>
      <c r="Q10738">
        <v>0</v>
      </c>
    </row>
    <row r="10739" spans="1:17" x14ac:dyDescent="0.2">
      <c r="A10739" t="s">
        <v>27762</v>
      </c>
      <c r="B10739" t="s">
        <v>86</v>
      </c>
      <c r="C10739" t="s">
        <v>192</v>
      </c>
      <c r="D10739" t="s">
        <v>17029</v>
      </c>
      <c r="E10739" t="s">
        <v>81</v>
      </c>
      <c r="F10739" t="s">
        <v>4873</v>
      </c>
      <c r="G10739">
        <v>0</v>
      </c>
      <c r="H10739">
        <v>0</v>
      </c>
      <c r="I10739">
        <v>0</v>
      </c>
      <c r="J10739">
        <v>0</v>
      </c>
      <c r="K10739">
        <v>0</v>
      </c>
      <c r="L10739">
        <v>0</v>
      </c>
      <c r="M10739">
        <v>0</v>
      </c>
      <c r="N10739">
        <v>10</v>
      </c>
      <c r="O10739">
        <v>10</v>
      </c>
      <c r="P10739">
        <v>0</v>
      </c>
      <c r="Q10739">
        <v>0</v>
      </c>
    </row>
    <row r="10740" spans="1:17" x14ac:dyDescent="0.2">
      <c r="A10740" t="s">
        <v>27763</v>
      </c>
      <c r="B10740" t="s">
        <v>86</v>
      </c>
      <c r="C10740" t="s">
        <v>192</v>
      </c>
      <c r="D10740" t="s">
        <v>17029</v>
      </c>
      <c r="E10740" t="s">
        <v>81</v>
      </c>
      <c r="F10740" t="s">
        <v>17019</v>
      </c>
      <c r="G10740">
        <v>11</v>
      </c>
      <c r="H10740">
        <v>0</v>
      </c>
      <c r="I10740">
        <v>0</v>
      </c>
      <c r="J10740">
        <v>0</v>
      </c>
      <c r="K10740">
        <v>0</v>
      </c>
      <c r="L10740">
        <v>0</v>
      </c>
      <c r="M10740">
        <v>0</v>
      </c>
      <c r="N10740">
        <v>0</v>
      </c>
      <c r="O10740">
        <v>0</v>
      </c>
      <c r="P10740">
        <v>0</v>
      </c>
      <c r="Q10740">
        <v>0</v>
      </c>
    </row>
    <row r="10741" spans="1:17" x14ac:dyDescent="0.2">
      <c r="A10741" t="s">
        <v>27764</v>
      </c>
      <c r="B10741" t="s">
        <v>86</v>
      </c>
      <c r="C10741" t="s">
        <v>192</v>
      </c>
      <c r="D10741" t="s">
        <v>17021</v>
      </c>
      <c r="E10741" t="s">
        <v>81</v>
      </c>
      <c r="F10741" t="s">
        <v>17022</v>
      </c>
      <c r="G10741">
        <v>0</v>
      </c>
      <c r="H10741">
        <v>0</v>
      </c>
      <c r="I10741">
        <v>0</v>
      </c>
      <c r="J10741">
        <v>0</v>
      </c>
      <c r="K10741">
        <v>0</v>
      </c>
      <c r="L10741">
        <v>0</v>
      </c>
      <c r="M10741">
        <v>0</v>
      </c>
      <c r="N10741">
        <v>1</v>
      </c>
      <c r="O10741">
        <v>1</v>
      </c>
      <c r="P10741">
        <v>0</v>
      </c>
      <c r="Q10741">
        <v>0</v>
      </c>
    </row>
    <row r="10742" spans="1:17" x14ac:dyDescent="0.2">
      <c r="A10742" t="s">
        <v>27765</v>
      </c>
      <c r="B10742" t="s">
        <v>86</v>
      </c>
      <c r="C10742" t="s">
        <v>192</v>
      </c>
      <c r="D10742" t="s">
        <v>17021</v>
      </c>
      <c r="E10742" t="s">
        <v>81</v>
      </c>
      <c r="F10742" t="s">
        <v>17019</v>
      </c>
      <c r="G10742">
        <v>1</v>
      </c>
      <c r="H10742">
        <v>0</v>
      </c>
      <c r="I10742">
        <v>0</v>
      </c>
      <c r="J10742">
        <v>0</v>
      </c>
      <c r="K10742">
        <v>0</v>
      </c>
      <c r="L10742">
        <v>0</v>
      </c>
      <c r="M10742">
        <v>0</v>
      </c>
      <c r="N10742">
        <v>0</v>
      </c>
      <c r="O10742">
        <v>0</v>
      </c>
      <c r="P10742">
        <v>0</v>
      </c>
      <c r="Q10742">
        <v>0</v>
      </c>
    </row>
    <row r="10743" spans="1:17" x14ac:dyDescent="0.2">
      <c r="A10743" t="s">
        <v>27766</v>
      </c>
      <c r="B10743" t="s">
        <v>86</v>
      </c>
      <c r="C10743" t="s">
        <v>193</v>
      </c>
      <c r="D10743" t="s">
        <v>17029</v>
      </c>
      <c r="E10743" t="s">
        <v>79</v>
      </c>
      <c r="F10743" t="s">
        <v>4875</v>
      </c>
      <c r="G10743">
        <v>0</v>
      </c>
      <c r="H10743">
        <v>4</v>
      </c>
      <c r="I10743">
        <v>0</v>
      </c>
      <c r="J10743">
        <v>4</v>
      </c>
      <c r="K10743">
        <v>0</v>
      </c>
      <c r="L10743">
        <v>0</v>
      </c>
      <c r="M10743">
        <v>0</v>
      </c>
      <c r="N10743">
        <v>0</v>
      </c>
      <c r="O10743">
        <v>0</v>
      </c>
      <c r="P10743">
        <v>0</v>
      </c>
      <c r="Q10743">
        <v>0</v>
      </c>
    </row>
    <row r="10744" spans="1:17" x14ac:dyDescent="0.2">
      <c r="A10744" t="s">
        <v>27767</v>
      </c>
      <c r="B10744" t="s">
        <v>86</v>
      </c>
      <c r="C10744" t="s">
        <v>193</v>
      </c>
      <c r="D10744" t="s">
        <v>17029</v>
      </c>
      <c r="E10744" t="s">
        <v>79</v>
      </c>
      <c r="F10744" t="s">
        <v>4877</v>
      </c>
      <c r="G10744">
        <v>0</v>
      </c>
      <c r="H10744">
        <v>4</v>
      </c>
      <c r="I10744">
        <v>0</v>
      </c>
      <c r="J10744">
        <v>4</v>
      </c>
      <c r="K10744">
        <v>0</v>
      </c>
      <c r="L10744">
        <v>0</v>
      </c>
      <c r="M10744">
        <v>0</v>
      </c>
      <c r="N10744">
        <v>0</v>
      </c>
      <c r="O10744">
        <v>0</v>
      </c>
      <c r="P10744">
        <v>0</v>
      </c>
      <c r="Q10744">
        <v>0</v>
      </c>
    </row>
    <row r="10745" spans="1:17" x14ac:dyDescent="0.2">
      <c r="A10745" t="s">
        <v>27768</v>
      </c>
      <c r="B10745" t="s">
        <v>86</v>
      </c>
      <c r="C10745" t="s">
        <v>193</v>
      </c>
      <c r="D10745" t="s">
        <v>17029</v>
      </c>
      <c r="E10745" t="s">
        <v>79</v>
      </c>
      <c r="F10745" t="s">
        <v>4879</v>
      </c>
      <c r="G10745">
        <v>0</v>
      </c>
      <c r="H10745">
        <v>0</v>
      </c>
      <c r="I10745">
        <v>0</v>
      </c>
      <c r="J10745">
        <v>0</v>
      </c>
      <c r="K10745">
        <v>0</v>
      </c>
      <c r="L10745">
        <v>0</v>
      </c>
      <c r="M10745">
        <v>4</v>
      </c>
      <c r="N10745">
        <v>0</v>
      </c>
      <c r="O10745">
        <v>0</v>
      </c>
      <c r="P10745">
        <v>0</v>
      </c>
      <c r="Q10745">
        <v>0</v>
      </c>
    </row>
    <row r="10746" spans="1:17" x14ac:dyDescent="0.2">
      <c r="A10746" t="s">
        <v>27769</v>
      </c>
      <c r="B10746" t="s">
        <v>86</v>
      </c>
      <c r="C10746" t="s">
        <v>193</v>
      </c>
      <c r="D10746" t="s">
        <v>17029</v>
      </c>
      <c r="E10746" t="s">
        <v>79</v>
      </c>
      <c r="F10746" t="s">
        <v>4881</v>
      </c>
      <c r="G10746">
        <v>0</v>
      </c>
      <c r="H10746">
        <v>4</v>
      </c>
      <c r="I10746">
        <v>0</v>
      </c>
      <c r="J10746">
        <v>4</v>
      </c>
      <c r="K10746">
        <v>0</v>
      </c>
      <c r="L10746">
        <v>0</v>
      </c>
      <c r="M10746">
        <v>0</v>
      </c>
      <c r="N10746">
        <v>0</v>
      </c>
      <c r="O10746">
        <v>0</v>
      </c>
      <c r="P10746">
        <v>0</v>
      </c>
      <c r="Q10746">
        <v>0</v>
      </c>
    </row>
    <row r="10747" spans="1:17" x14ac:dyDescent="0.2">
      <c r="A10747" t="s">
        <v>27770</v>
      </c>
      <c r="B10747" t="s">
        <v>86</v>
      </c>
      <c r="C10747" t="s">
        <v>193</v>
      </c>
      <c r="D10747" t="s">
        <v>17029</v>
      </c>
      <c r="E10747" t="s">
        <v>79</v>
      </c>
      <c r="F10747" t="s">
        <v>4883</v>
      </c>
      <c r="G10747">
        <v>0</v>
      </c>
      <c r="H10747">
        <v>4</v>
      </c>
      <c r="I10747">
        <v>0</v>
      </c>
      <c r="J10747">
        <v>4</v>
      </c>
      <c r="K10747">
        <v>0</v>
      </c>
      <c r="L10747">
        <v>0</v>
      </c>
      <c r="M10747">
        <v>0</v>
      </c>
      <c r="N10747">
        <v>0</v>
      </c>
      <c r="O10747">
        <v>0</v>
      </c>
      <c r="P10747">
        <v>0</v>
      </c>
      <c r="Q10747">
        <v>0</v>
      </c>
    </row>
    <row r="10748" spans="1:17" x14ac:dyDescent="0.2">
      <c r="A10748" t="s">
        <v>27771</v>
      </c>
      <c r="B10748" t="s">
        <v>86</v>
      </c>
      <c r="C10748" t="s">
        <v>193</v>
      </c>
      <c r="D10748" t="s">
        <v>17029</v>
      </c>
      <c r="E10748" t="s">
        <v>79</v>
      </c>
      <c r="F10748" t="s">
        <v>4885</v>
      </c>
      <c r="G10748">
        <v>0</v>
      </c>
      <c r="H10748">
        <v>0</v>
      </c>
      <c r="I10748">
        <v>0</v>
      </c>
      <c r="J10748">
        <v>0</v>
      </c>
      <c r="K10748">
        <v>0</v>
      </c>
      <c r="L10748">
        <v>0</v>
      </c>
      <c r="M10748">
        <v>4</v>
      </c>
      <c r="N10748">
        <v>0</v>
      </c>
      <c r="O10748">
        <v>0</v>
      </c>
      <c r="P10748">
        <v>0</v>
      </c>
      <c r="Q10748">
        <v>0</v>
      </c>
    </row>
    <row r="10749" spans="1:17" x14ac:dyDescent="0.2">
      <c r="A10749" t="s">
        <v>27772</v>
      </c>
      <c r="B10749" t="s">
        <v>86</v>
      </c>
      <c r="C10749" t="s">
        <v>193</v>
      </c>
      <c r="D10749" t="s">
        <v>17029</v>
      </c>
      <c r="E10749" t="s">
        <v>79</v>
      </c>
      <c r="F10749" t="s">
        <v>4887</v>
      </c>
      <c r="G10749">
        <v>0</v>
      </c>
      <c r="H10749">
        <v>4</v>
      </c>
      <c r="I10749">
        <v>0</v>
      </c>
      <c r="J10749">
        <v>4</v>
      </c>
      <c r="K10749">
        <v>0</v>
      </c>
      <c r="L10749">
        <v>0</v>
      </c>
      <c r="M10749">
        <v>0</v>
      </c>
      <c r="N10749">
        <v>0</v>
      </c>
      <c r="O10749">
        <v>0</v>
      </c>
      <c r="P10749">
        <v>0</v>
      </c>
      <c r="Q10749">
        <v>0</v>
      </c>
    </row>
    <row r="10750" spans="1:17" x14ac:dyDescent="0.2">
      <c r="A10750" t="s">
        <v>27773</v>
      </c>
      <c r="B10750" t="s">
        <v>86</v>
      </c>
      <c r="C10750" t="s">
        <v>193</v>
      </c>
      <c r="D10750" t="s">
        <v>17029</v>
      </c>
      <c r="E10750" t="s">
        <v>79</v>
      </c>
      <c r="F10750" t="s">
        <v>4889</v>
      </c>
      <c r="G10750">
        <v>0</v>
      </c>
      <c r="H10750">
        <v>0</v>
      </c>
      <c r="I10750">
        <v>0</v>
      </c>
      <c r="J10750">
        <v>0</v>
      </c>
      <c r="K10750">
        <v>0</v>
      </c>
      <c r="L10750">
        <v>0</v>
      </c>
      <c r="M10750">
        <v>4</v>
      </c>
      <c r="N10750">
        <v>0</v>
      </c>
      <c r="O10750">
        <v>0</v>
      </c>
      <c r="P10750">
        <v>0</v>
      </c>
      <c r="Q10750">
        <v>0</v>
      </c>
    </row>
    <row r="10751" spans="1:17" x14ac:dyDescent="0.2">
      <c r="A10751" t="s">
        <v>27774</v>
      </c>
      <c r="B10751" t="s">
        <v>86</v>
      </c>
      <c r="C10751" t="s">
        <v>193</v>
      </c>
      <c r="D10751" t="s">
        <v>17029</v>
      </c>
      <c r="E10751" t="s">
        <v>79</v>
      </c>
      <c r="F10751" t="s">
        <v>4871</v>
      </c>
      <c r="G10751">
        <v>0</v>
      </c>
      <c r="H10751">
        <v>0</v>
      </c>
      <c r="I10751">
        <v>0</v>
      </c>
      <c r="J10751">
        <v>0</v>
      </c>
      <c r="K10751">
        <v>0</v>
      </c>
      <c r="L10751">
        <v>0</v>
      </c>
      <c r="M10751">
        <v>0</v>
      </c>
      <c r="N10751">
        <v>4</v>
      </c>
      <c r="O10751">
        <v>4</v>
      </c>
      <c r="P10751">
        <v>0</v>
      </c>
      <c r="Q10751">
        <v>0</v>
      </c>
    </row>
    <row r="10752" spans="1:17" x14ac:dyDescent="0.2">
      <c r="A10752" t="s">
        <v>27775</v>
      </c>
      <c r="B10752" t="s">
        <v>86</v>
      </c>
      <c r="C10752" t="s">
        <v>193</v>
      </c>
      <c r="D10752" t="s">
        <v>17029</v>
      </c>
      <c r="E10752" t="s">
        <v>79</v>
      </c>
      <c r="F10752" t="s">
        <v>4873</v>
      </c>
      <c r="G10752">
        <v>0</v>
      </c>
      <c r="H10752">
        <v>0</v>
      </c>
      <c r="I10752">
        <v>0</v>
      </c>
      <c r="J10752">
        <v>0</v>
      </c>
      <c r="K10752">
        <v>0</v>
      </c>
      <c r="L10752">
        <v>0</v>
      </c>
      <c r="M10752">
        <v>0</v>
      </c>
      <c r="N10752">
        <v>4</v>
      </c>
      <c r="O10752">
        <v>4</v>
      </c>
      <c r="P10752">
        <v>0</v>
      </c>
      <c r="Q10752">
        <v>0</v>
      </c>
    </row>
    <row r="10753" spans="1:17" x14ac:dyDescent="0.2">
      <c r="A10753" t="s">
        <v>27776</v>
      </c>
      <c r="B10753" t="s">
        <v>86</v>
      </c>
      <c r="C10753" t="s">
        <v>193</v>
      </c>
      <c r="D10753" t="s">
        <v>17029</v>
      </c>
      <c r="E10753" t="s">
        <v>79</v>
      </c>
      <c r="F10753" t="s">
        <v>17019</v>
      </c>
      <c r="G10753">
        <v>4</v>
      </c>
      <c r="H10753">
        <v>0</v>
      </c>
      <c r="I10753">
        <v>0</v>
      </c>
      <c r="J10753">
        <v>0</v>
      </c>
      <c r="K10753">
        <v>0</v>
      </c>
      <c r="L10753">
        <v>0</v>
      </c>
      <c r="M10753">
        <v>0</v>
      </c>
      <c r="N10753">
        <v>0</v>
      </c>
      <c r="O10753">
        <v>0</v>
      </c>
      <c r="P10753">
        <v>0</v>
      </c>
      <c r="Q10753">
        <v>0</v>
      </c>
    </row>
    <row r="10754" spans="1:17" x14ac:dyDescent="0.2">
      <c r="A10754" t="s">
        <v>27777</v>
      </c>
      <c r="B10754" t="s">
        <v>86</v>
      </c>
      <c r="C10754" t="s">
        <v>193</v>
      </c>
      <c r="D10754" t="s">
        <v>17029</v>
      </c>
      <c r="E10754" t="s">
        <v>81</v>
      </c>
      <c r="F10754" t="s">
        <v>4875</v>
      </c>
      <c r="G10754">
        <v>0</v>
      </c>
      <c r="H10754">
        <v>8</v>
      </c>
      <c r="I10754">
        <v>0</v>
      </c>
      <c r="J10754">
        <v>8</v>
      </c>
      <c r="K10754">
        <v>0</v>
      </c>
      <c r="L10754">
        <v>0</v>
      </c>
      <c r="M10754">
        <v>0</v>
      </c>
      <c r="N10754">
        <v>0</v>
      </c>
      <c r="O10754">
        <v>0</v>
      </c>
      <c r="P10754">
        <v>0</v>
      </c>
      <c r="Q10754">
        <v>0</v>
      </c>
    </row>
    <row r="10755" spans="1:17" x14ac:dyDescent="0.2">
      <c r="A10755" t="s">
        <v>27778</v>
      </c>
      <c r="B10755" t="s">
        <v>86</v>
      </c>
      <c r="C10755" t="s">
        <v>193</v>
      </c>
      <c r="D10755" t="s">
        <v>17029</v>
      </c>
      <c r="E10755" t="s">
        <v>81</v>
      </c>
      <c r="F10755" t="s">
        <v>4877</v>
      </c>
      <c r="G10755">
        <v>0</v>
      </c>
      <c r="H10755">
        <v>8</v>
      </c>
      <c r="I10755">
        <v>0</v>
      </c>
      <c r="J10755">
        <v>8</v>
      </c>
      <c r="K10755">
        <v>0</v>
      </c>
      <c r="L10755">
        <v>0</v>
      </c>
      <c r="M10755">
        <v>0</v>
      </c>
      <c r="N10755">
        <v>0</v>
      </c>
      <c r="O10755">
        <v>0</v>
      </c>
      <c r="P10755">
        <v>0</v>
      </c>
      <c r="Q10755">
        <v>0</v>
      </c>
    </row>
    <row r="10756" spans="1:17" x14ac:dyDescent="0.2">
      <c r="A10756" t="s">
        <v>27779</v>
      </c>
      <c r="B10756" t="s">
        <v>86</v>
      </c>
      <c r="C10756" t="s">
        <v>193</v>
      </c>
      <c r="D10756" t="s">
        <v>17029</v>
      </c>
      <c r="E10756" t="s">
        <v>81</v>
      </c>
      <c r="F10756" t="s">
        <v>4879</v>
      </c>
      <c r="G10756">
        <v>0</v>
      </c>
      <c r="H10756">
        <v>0</v>
      </c>
      <c r="I10756">
        <v>0</v>
      </c>
      <c r="J10756">
        <v>0</v>
      </c>
      <c r="K10756">
        <v>0</v>
      </c>
      <c r="L10756">
        <v>0</v>
      </c>
      <c r="M10756">
        <v>8</v>
      </c>
      <c r="N10756">
        <v>0</v>
      </c>
      <c r="O10756">
        <v>0</v>
      </c>
      <c r="P10756">
        <v>0</v>
      </c>
      <c r="Q10756">
        <v>0</v>
      </c>
    </row>
    <row r="10757" spans="1:17" x14ac:dyDescent="0.2">
      <c r="A10757" t="s">
        <v>27780</v>
      </c>
      <c r="B10757" t="s">
        <v>86</v>
      </c>
      <c r="C10757" t="s">
        <v>193</v>
      </c>
      <c r="D10757" t="s">
        <v>17029</v>
      </c>
      <c r="E10757" t="s">
        <v>81</v>
      </c>
      <c r="F10757" t="s">
        <v>4881</v>
      </c>
      <c r="G10757">
        <v>0</v>
      </c>
      <c r="H10757">
        <v>8</v>
      </c>
      <c r="I10757">
        <v>0</v>
      </c>
      <c r="J10757">
        <v>8</v>
      </c>
      <c r="K10757">
        <v>0</v>
      </c>
      <c r="L10757">
        <v>0</v>
      </c>
      <c r="M10757">
        <v>0</v>
      </c>
      <c r="N10757">
        <v>0</v>
      </c>
      <c r="O10757">
        <v>0</v>
      </c>
      <c r="P10757">
        <v>0</v>
      </c>
      <c r="Q10757">
        <v>0</v>
      </c>
    </row>
    <row r="10758" spans="1:17" x14ac:dyDescent="0.2">
      <c r="A10758" t="s">
        <v>27781</v>
      </c>
      <c r="B10758" t="s">
        <v>86</v>
      </c>
      <c r="C10758" t="s">
        <v>193</v>
      </c>
      <c r="D10758" t="s">
        <v>17029</v>
      </c>
      <c r="E10758" t="s">
        <v>81</v>
      </c>
      <c r="F10758" t="s">
        <v>4883</v>
      </c>
      <c r="G10758">
        <v>0</v>
      </c>
      <c r="H10758">
        <v>8</v>
      </c>
      <c r="I10758">
        <v>0</v>
      </c>
      <c r="J10758">
        <v>8</v>
      </c>
      <c r="K10758">
        <v>0</v>
      </c>
      <c r="L10758">
        <v>0</v>
      </c>
      <c r="M10758">
        <v>0</v>
      </c>
      <c r="N10758">
        <v>0</v>
      </c>
      <c r="O10758">
        <v>0</v>
      </c>
      <c r="P10758">
        <v>0</v>
      </c>
      <c r="Q10758">
        <v>0</v>
      </c>
    </row>
    <row r="10759" spans="1:17" x14ac:dyDescent="0.2">
      <c r="A10759" t="s">
        <v>27782</v>
      </c>
      <c r="B10759" t="s">
        <v>86</v>
      </c>
      <c r="C10759" t="s">
        <v>193</v>
      </c>
      <c r="D10759" t="s">
        <v>17029</v>
      </c>
      <c r="E10759" t="s">
        <v>81</v>
      </c>
      <c r="F10759" t="s">
        <v>4885</v>
      </c>
      <c r="G10759">
        <v>0</v>
      </c>
      <c r="H10759">
        <v>0</v>
      </c>
      <c r="I10759">
        <v>0</v>
      </c>
      <c r="J10759">
        <v>0</v>
      </c>
      <c r="K10759">
        <v>0</v>
      </c>
      <c r="L10759">
        <v>0</v>
      </c>
      <c r="M10759">
        <v>8</v>
      </c>
      <c r="N10759">
        <v>0</v>
      </c>
      <c r="O10759">
        <v>0</v>
      </c>
      <c r="P10759">
        <v>0</v>
      </c>
      <c r="Q10759">
        <v>0</v>
      </c>
    </row>
    <row r="10760" spans="1:17" x14ac:dyDescent="0.2">
      <c r="A10760" t="s">
        <v>27783</v>
      </c>
      <c r="B10760" t="s">
        <v>86</v>
      </c>
      <c r="C10760" t="s">
        <v>193</v>
      </c>
      <c r="D10760" t="s">
        <v>17029</v>
      </c>
      <c r="E10760" t="s">
        <v>81</v>
      </c>
      <c r="F10760" t="s">
        <v>4887</v>
      </c>
      <c r="G10760">
        <v>0</v>
      </c>
      <c r="H10760">
        <v>8</v>
      </c>
      <c r="I10760">
        <v>0</v>
      </c>
      <c r="J10760">
        <v>8</v>
      </c>
      <c r="K10760">
        <v>0</v>
      </c>
      <c r="L10760">
        <v>0</v>
      </c>
      <c r="M10760">
        <v>0</v>
      </c>
      <c r="N10760">
        <v>0</v>
      </c>
      <c r="O10760">
        <v>0</v>
      </c>
      <c r="P10760">
        <v>0</v>
      </c>
      <c r="Q10760">
        <v>0</v>
      </c>
    </row>
    <row r="10761" spans="1:17" x14ac:dyDescent="0.2">
      <c r="A10761" t="s">
        <v>27784</v>
      </c>
      <c r="B10761" t="s">
        <v>86</v>
      </c>
      <c r="C10761" t="s">
        <v>193</v>
      </c>
      <c r="D10761" t="s">
        <v>17029</v>
      </c>
      <c r="E10761" t="s">
        <v>81</v>
      </c>
      <c r="F10761" t="s">
        <v>4889</v>
      </c>
      <c r="G10761">
        <v>0</v>
      </c>
      <c r="H10761">
        <v>0</v>
      </c>
      <c r="I10761">
        <v>0</v>
      </c>
      <c r="J10761">
        <v>0</v>
      </c>
      <c r="K10761">
        <v>0</v>
      </c>
      <c r="L10761">
        <v>0</v>
      </c>
      <c r="M10761">
        <v>8</v>
      </c>
      <c r="N10761">
        <v>0</v>
      </c>
      <c r="O10761">
        <v>0</v>
      </c>
      <c r="P10761">
        <v>0</v>
      </c>
      <c r="Q10761">
        <v>0</v>
      </c>
    </row>
    <row r="10762" spans="1:17" x14ac:dyDescent="0.2">
      <c r="A10762" t="s">
        <v>27785</v>
      </c>
      <c r="B10762" t="s">
        <v>86</v>
      </c>
      <c r="C10762" t="s">
        <v>193</v>
      </c>
      <c r="D10762" t="s">
        <v>17029</v>
      </c>
      <c r="E10762" t="s">
        <v>81</v>
      </c>
      <c r="F10762" t="s">
        <v>4871</v>
      </c>
      <c r="G10762">
        <v>0</v>
      </c>
      <c r="H10762">
        <v>0</v>
      </c>
      <c r="I10762">
        <v>0</v>
      </c>
      <c r="J10762">
        <v>0</v>
      </c>
      <c r="K10762">
        <v>0</v>
      </c>
      <c r="L10762">
        <v>0</v>
      </c>
      <c r="M10762">
        <v>0</v>
      </c>
      <c r="N10762">
        <v>8</v>
      </c>
      <c r="O10762">
        <v>8</v>
      </c>
      <c r="P10762">
        <v>0</v>
      </c>
      <c r="Q10762">
        <v>0</v>
      </c>
    </row>
    <row r="10763" spans="1:17" x14ac:dyDescent="0.2">
      <c r="A10763" t="s">
        <v>27786</v>
      </c>
      <c r="B10763" t="s">
        <v>86</v>
      </c>
      <c r="C10763" t="s">
        <v>193</v>
      </c>
      <c r="D10763" t="s">
        <v>17029</v>
      </c>
      <c r="E10763" t="s">
        <v>81</v>
      </c>
      <c r="F10763" t="s">
        <v>4873</v>
      </c>
      <c r="G10763">
        <v>0</v>
      </c>
      <c r="H10763">
        <v>0</v>
      </c>
      <c r="I10763">
        <v>0</v>
      </c>
      <c r="J10763">
        <v>0</v>
      </c>
      <c r="K10763">
        <v>0</v>
      </c>
      <c r="L10763">
        <v>0</v>
      </c>
      <c r="M10763">
        <v>0</v>
      </c>
      <c r="N10763">
        <v>7</v>
      </c>
      <c r="O10763">
        <v>7</v>
      </c>
      <c r="P10763">
        <v>0</v>
      </c>
      <c r="Q10763">
        <v>0</v>
      </c>
    </row>
    <row r="10764" spans="1:17" x14ac:dyDescent="0.2">
      <c r="A10764" t="s">
        <v>27787</v>
      </c>
      <c r="B10764" t="s">
        <v>86</v>
      </c>
      <c r="C10764" t="s">
        <v>193</v>
      </c>
      <c r="D10764" t="s">
        <v>17029</v>
      </c>
      <c r="E10764" t="s">
        <v>81</v>
      </c>
      <c r="F10764" t="s">
        <v>17019</v>
      </c>
      <c r="G10764">
        <v>8</v>
      </c>
      <c r="H10764">
        <v>0</v>
      </c>
      <c r="I10764">
        <v>0</v>
      </c>
      <c r="J10764">
        <v>0</v>
      </c>
      <c r="K10764">
        <v>0</v>
      </c>
      <c r="L10764">
        <v>0</v>
      </c>
      <c r="M10764">
        <v>0</v>
      </c>
      <c r="N10764">
        <v>0</v>
      </c>
      <c r="O10764">
        <v>0</v>
      </c>
      <c r="P10764">
        <v>0</v>
      </c>
      <c r="Q10764">
        <v>0</v>
      </c>
    </row>
    <row r="10765" spans="1:17" x14ac:dyDescent="0.2">
      <c r="A10765" t="s">
        <v>27788</v>
      </c>
      <c r="B10765" t="s">
        <v>86</v>
      </c>
      <c r="C10765" t="s">
        <v>193</v>
      </c>
      <c r="D10765" t="s">
        <v>17021</v>
      </c>
      <c r="E10765" t="s">
        <v>81</v>
      </c>
      <c r="F10765" t="s">
        <v>17022</v>
      </c>
      <c r="G10765">
        <v>0</v>
      </c>
      <c r="H10765">
        <v>0</v>
      </c>
      <c r="I10765">
        <v>0</v>
      </c>
      <c r="J10765">
        <v>0</v>
      </c>
      <c r="K10765">
        <v>0</v>
      </c>
      <c r="L10765">
        <v>0</v>
      </c>
      <c r="M10765">
        <v>0</v>
      </c>
      <c r="N10765">
        <v>1</v>
      </c>
      <c r="O10765">
        <v>1</v>
      </c>
      <c r="P10765">
        <v>0</v>
      </c>
      <c r="Q10765">
        <v>0</v>
      </c>
    </row>
    <row r="10766" spans="1:17" x14ac:dyDescent="0.2">
      <c r="A10766" t="s">
        <v>27789</v>
      </c>
      <c r="B10766" t="s">
        <v>86</v>
      </c>
      <c r="C10766" t="s">
        <v>193</v>
      </c>
      <c r="D10766" t="s">
        <v>17021</v>
      </c>
      <c r="E10766" t="s">
        <v>81</v>
      </c>
      <c r="F10766" t="s">
        <v>17019</v>
      </c>
      <c r="G10766">
        <v>1</v>
      </c>
      <c r="H10766">
        <v>0</v>
      </c>
      <c r="I10766">
        <v>0</v>
      </c>
      <c r="J10766">
        <v>0</v>
      </c>
      <c r="K10766">
        <v>0</v>
      </c>
      <c r="L10766">
        <v>0</v>
      </c>
      <c r="M10766">
        <v>0</v>
      </c>
      <c r="N10766">
        <v>0</v>
      </c>
      <c r="O10766">
        <v>0</v>
      </c>
      <c r="P10766">
        <v>0</v>
      </c>
      <c r="Q10766">
        <v>0</v>
      </c>
    </row>
    <row r="10767" spans="1:17" x14ac:dyDescent="0.2">
      <c r="A10767" t="s">
        <v>27790</v>
      </c>
      <c r="B10767" t="s">
        <v>86</v>
      </c>
      <c r="C10767" t="s">
        <v>194</v>
      </c>
      <c r="D10767" t="s">
        <v>17027</v>
      </c>
      <c r="E10767" t="s">
        <v>81</v>
      </c>
      <c r="F10767" t="s">
        <v>17019</v>
      </c>
      <c r="G10767">
        <v>1</v>
      </c>
      <c r="H10767">
        <v>0</v>
      </c>
      <c r="I10767">
        <v>0</v>
      </c>
      <c r="J10767">
        <v>0</v>
      </c>
      <c r="K10767">
        <v>0</v>
      </c>
      <c r="L10767">
        <v>0</v>
      </c>
      <c r="M10767">
        <v>0</v>
      </c>
      <c r="N10767">
        <v>0</v>
      </c>
      <c r="O10767">
        <v>0</v>
      </c>
      <c r="P10767">
        <v>0</v>
      </c>
      <c r="Q10767">
        <v>0</v>
      </c>
    </row>
    <row r="10768" spans="1:17" x14ac:dyDescent="0.2">
      <c r="A10768" t="s">
        <v>27791</v>
      </c>
      <c r="B10768" t="s">
        <v>86</v>
      </c>
      <c r="C10768" t="s">
        <v>194</v>
      </c>
      <c r="D10768" t="s">
        <v>17029</v>
      </c>
      <c r="E10768" t="s">
        <v>79</v>
      </c>
      <c r="F10768" t="s">
        <v>4875</v>
      </c>
      <c r="G10768">
        <v>0</v>
      </c>
      <c r="H10768">
        <v>18</v>
      </c>
      <c r="I10768">
        <v>3</v>
      </c>
      <c r="J10768">
        <v>12</v>
      </c>
      <c r="K10768">
        <v>1</v>
      </c>
      <c r="L10768">
        <v>2</v>
      </c>
      <c r="M10768">
        <v>0</v>
      </c>
      <c r="N10768">
        <v>0</v>
      </c>
      <c r="O10768">
        <v>0</v>
      </c>
      <c r="P10768">
        <v>0</v>
      </c>
      <c r="Q10768">
        <v>0</v>
      </c>
    </row>
    <row r="10769" spans="1:17" x14ac:dyDescent="0.2">
      <c r="A10769" t="s">
        <v>27792</v>
      </c>
      <c r="B10769" t="s">
        <v>86</v>
      </c>
      <c r="C10769" t="s">
        <v>194</v>
      </c>
      <c r="D10769" t="s">
        <v>17029</v>
      </c>
      <c r="E10769" t="s">
        <v>79</v>
      </c>
      <c r="F10769" t="s">
        <v>4877</v>
      </c>
      <c r="G10769">
        <v>0</v>
      </c>
      <c r="H10769">
        <v>18</v>
      </c>
      <c r="I10769">
        <v>3</v>
      </c>
      <c r="J10769">
        <v>11</v>
      </c>
      <c r="K10769">
        <v>1</v>
      </c>
      <c r="L10769">
        <v>3</v>
      </c>
      <c r="M10769">
        <v>0</v>
      </c>
      <c r="N10769">
        <v>0</v>
      </c>
      <c r="O10769">
        <v>0</v>
      </c>
      <c r="P10769">
        <v>0</v>
      </c>
      <c r="Q10769">
        <v>0</v>
      </c>
    </row>
    <row r="10770" spans="1:17" x14ac:dyDescent="0.2">
      <c r="A10770" t="s">
        <v>27793</v>
      </c>
      <c r="B10770" t="s">
        <v>86</v>
      </c>
      <c r="C10770" t="s">
        <v>194</v>
      </c>
      <c r="D10770" t="s">
        <v>17029</v>
      </c>
      <c r="E10770" t="s">
        <v>79</v>
      </c>
      <c r="F10770" t="s">
        <v>4879</v>
      </c>
      <c r="G10770">
        <v>0</v>
      </c>
      <c r="H10770">
        <v>0</v>
      </c>
      <c r="I10770">
        <v>0</v>
      </c>
      <c r="J10770">
        <v>0</v>
      </c>
      <c r="K10770">
        <v>0</v>
      </c>
      <c r="L10770">
        <v>0</v>
      </c>
      <c r="M10770">
        <v>18</v>
      </c>
      <c r="N10770">
        <v>0</v>
      </c>
      <c r="O10770">
        <v>0</v>
      </c>
      <c r="P10770">
        <v>0</v>
      </c>
      <c r="Q10770">
        <v>0</v>
      </c>
    </row>
    <row r="10771" spans="1:17" x14ac:dyDescent="0.2">
      <c r="A10771" t="s">
        <v>27794</v>
      </c>
      <c r="B10771" t="s">
        <v>86</v>
      </c>
      <c r="C10771" t="s">
        <v>194</v>
      </c>
      <c r="D10771" t="s">
        <v>17029</v>
      </c>
      <c r="E10771" t="s">
        <v>79</v>
      </c>
      <c r="F10771" t="s">
        <v>4881</v>
      </c>
      <c r="G10771">
        <v>0</v>
      </c>
      <c r="H10771">
        <v>18</v>
      </c>
      <c r="I10771">
        <v>3</v>
      </c>
      <c r="J10771">
        <v>11</v>
      </c>
      <c r="K10771">
        <v>1</v>
      </c>
      <c r="L10771">
        <v>3</v>
      </c>
      <c r="M10771">
        <v>0</v>
      </c>
      <c r="N10771">
        <v>0</v>
      </c>
      <c r="O10771">
        <v>0</v>
      </c>
      <c r="P10771">
        <v>0</v>
      </c>
      <c r="Q10771">
        <v>0</v>
      </c>
    </row>
    <row r="10772" spans="1:17" x14ac:dyDescent="0.2">
      <c r="A10772" t="s">
        <v>27795</v>
      </c>
      <c r="B10772" t="s">
        <v>86</v>
      </c>
      <c r="C10772" t="s">
        <v>194</v>
      </c>
      <c r="D10772" t="s">
        <v>17029</v>
      </c>
      <c r="E10772" t="s">
        <v>79</v>
      </c>
      <c r="F10772" t="s">
        <v>4883</v>
      </c>
      <c r="G10772">
        <v>0</v>
      </c>
      <c r="H10772">
        <v>18</v>
      </c>
      <c r="I10772">
        <v>3</v>
      </c>
      <c r="J10772">
        <v>12</v>
      </c>
      <c r="K10772">
        <v>0</v>
      </c>
      <c r="L10772">
        <v>3</v>
      </c>
      <c r="M10772">
        <v>0</v>
      </c>
      <c r="N10772">
        <v>0</v>
      </c>
      <c r="O10772">
        <v>0</v>
      </c>
      <c r="P10772">
        <v>0</v>
      </c>
      <c r="Q10772">
        <v>0</v>
      </c>
    </row>
    <row r="10773" spans="1:17" x14ac:dyDescent="0.2">
      <c r="A10773" t="s">
        <v>27796</v>
      </c>
      <c r="B10773" t="s">
        <v>86</v>
      </c>
      <c r="C10773" t="s">
        <v>194</v>
      </c>
      <c r="D10773" t="s">
        <v>17029</v>
      </c>
      <c r="E10773" t="s">
        <v>79</v>
      </c>
      <c r="F10773" t="s">
        <v>4885</v>
      </c>
      <c r="G10773">
        <v>0</v>
      </c>
      <c r="H10773">
        <v>0</v>
      </c>
      <c r="I10773">
        <v>0</v>
      </c>
      <c r="J10773">
        <v>0</v>
      </c>
      <c r="K10773">
        <v>0</v>
      </c>
      <c r="L10773">
        <v>0</v>
      </c>
      <c r="M10773">
        <v>18</v>
      </c>
      <c r="N10773">
        <v>0</v>
      </c>
      <c r="O10773">
        <v>0</v>
      </c>
      <c r="P10773">
        <v>0</v>
      </c>
      <c r="Q10773">
        <v>0</v>
      </c>
    </row>
    <row r="10774" spans="1:17" x14ac:dyDescent="0.2">
      <c r="A10774" t="s">
        <v>27797</v>
      </c>
      <c r="B10774" t="s">
        <v>86</v>
      </c>
      <c r="C10774" t="s">
        <v>194</v>
      </c>
      <c r="D10774" t="s">
        <v>17029</v>
      </c>
      <c r="E10774" t="s">
        <v>79</v>
      </c>
      <c r="F10774" t="s">
        <v>4887</v>
      </c>
      <c r="G10774">
        <v>0</v>
      </c>
      <c r="H10774">
        <v>18</v>
      </c>
      <c r="I10774">
        <v>3</v>
      </c>
      <c r="J10774">
        <v>12</v>
      </c>
      <c r="K10774">
        <v>1</v>
      </c>
      <c r="L10774">
        <v>2</v>
      </c>
      <c r="M10774">
        <v>0</v>
      </c>
      <c r="N10774">
        <v>0</v>
      </c>
      <c r="O10774">
        <v>0</v>
      </c>
      <c r="P10774">
        <v>0</v>
      </c>
      <c r="Q10774">
        <v>0</v>
      </c>
    </row>
    <row r="10775" spans="1:17" x14ac:dyDescent="0.2">
      <c r="A10775" t="s">
        <v>27798</v>
      </c>
      <c r="B10775" t="s">
        <v>86</v>
      </c>
      <c r="C10775" t="s">
        <v>194</v>
      </c>
      <c r="D10775" t="s">
        <v>17029</v>
      </c>
      <c r="E10775" t="s">
        <v>79</v>
      </c>
      <c r="F10775" t="s">
        <v>4889</v>
      </c>
      <c r="G10775">
        <v>0</v>
      </c>
      <c r="H10775">
        <v>0</v>
      </c>
      <c r="I10775">
        <v>0</v>
      </c>
      <c r="J10775">
        <v>0</v>
      </c>
      <c r="K10775">
        <v>0</v>
      </c>
      <c r="L10775">
        <v>0</v>
      </c>
      <c r="M10775">
        <v>18</v>
      </c>
      <c r="N10775">
        <v>0</v>
      </c>
      <c r="O10775">
        <v>0</v>
      </c>
      <c r="P10775">
        <v>0</v>
      </c>
      <c r="Q10775">
        <v>0</v>
      </c>
    </row>
    <row r="10776" spans="1:17" x14ac:dyDescent="0.2">
      <c r="A10776" t="s">
        <v>27799</v>
      </c>
      <c r="B10776" t="s">
        <v>86</v>
      </c>
      <c r="C10776" t="s">
        <v>194</v>
      </c>
      <c r="D10776" t="s">
        <v>17029</v>
      </c>
      <c r="E10776" t="s">
        <v>79</v>
      </c>
      <c r="F10776" t="s">
        <v>4871</v>
      </c>
      <c r="G10776">
        <v>0</v>
      </c>
      <c r="H10776">
        <v>0</v>
      </c>
      <c r="I10776">
        <v>0</v>
      </c>
      <c r="J10776">
        <v>0</v>
      </c>
      <c r="K10776">
        <v>0</v>
      </c>
      <c r="L10776">
        <v>0</v>
      </c>
      <c r="M10776">
        <v>0</v>
      </c>
      <c r="N10776">
        <v>18</v>
      </c>
      <c r="O10776">
        <v>14</v>
      </c>
      <c r="P10776">
        <v>3</v>
      </c>
      <c r="Q10776">
        <v>1</v>
      </c>
    </row>
    <row r="10777" spans="1:17" x14ac:dyDescent="0.2">
      <c r="A10777" t="s">
        <v>27800</v>
      </c>
      <c r="B10777" t="s">
        <v>86</v>
      </c>
      <c r="C10777" t="s">
        <v>194</v>
      </c>
      <c r="D10777" t="s">
        <v>17029</v>
      </c>
      <c r="E10777" t="s">
        <v>79</v>
      </c>
      <c r="F10777" t="s">
        <v>4873</v>
      </c>
      <c r="G10777">
        <v>0</v>
      </c>
      <c r="H10777">
        <v>0</v>
      </c>
      <c r="I10777">
        <v>0</v>
      </c>
      <c r="J10777">
        <v>0</v>
      </c>
      <c r="K10777">
        <v>0</v>
      </c>
      <c r="L10777">
        <v>0</v>
      </c>
      <c r="M10777">
        <v>0</v>
      </c>
      <c r="N10777">
        <v>17</v>
      </c>
      <c r="O10777">
        <v>14</v>
      </c>
      <c r="P10777">
        <v>2</v>
      </c>
      <c r="Q10777">
        <v>1</v>
      </c>
    </row>
    <row r="10778" spans="1:17" x14ac:dyDescent="0.2">
      <c r="A10778" t="s">
        <v>27801</v>
      </c>
      <c r="B10778" t="s">
        <v>86</v>
      </c>
      <c r="C10778" t="s">
        <v>250</v>
      </c>
      <c r="D10778" t="s">
        <v>17021</v>
      </c>
      <c r="E10778" t="s">
        <v>79</v>
      </c>
      <c r="F10778" t="s">
        <v>17019</v>
      </c>
      <c r="G10778">
        <v>1</v>
      </c>
      <c r="H10778">
        <v>0</v>
      </c>
      <c r="I10778">
        <v>0</v>
      </c>
      <c r="J10778">
        <v>0</v>
      </c>
      <c r="K10778">
        <v>0</v>
      </c>
      <c r="L10778">
        <v>0</v>
      </c>
      <c r="M10778">
        <v>0</v>
      </c>
      <c r="N10778">
        <v>0</v>
      </c>
      <c r="O10778">
        <v>0</v>
      </c>
      <c r="P10778">
        <v>0</v>
      </c>
      <c r="Q10778">
        <v>0</v>
      </c>
    </row>
    <row r="10779" spans="1:17" x14ac:dyDescent="0.2">
      <c r="A10779" t="s">
        <v>27802</v>
      </c>
      <c r="B10779" t="s">
        <v>86</v>
      </c>
      <c r="C10779" t="s">
        <v>250</v>
      </c>
      <c r="D10779" t="s">
        <v>17021</v>
      </c>
      <c r="E10779" t="s">
        <v>81</v>
      </c>
      <c r="F10779" t="s">
        <v>17022</v>
      </c>
      <c r="G10779">
        <v>0</v>
      </c>
      <c r="H10779">
        <v>0</v>
      </c>
      <c r="I10779">
        <v>0</v>
      </c>
      <c r="J10779">
        <v>0</v>
      </c>
      <c r="K10779">
        <v>0</v>
      </c>
      <c r="L10779">
        <v>0</v>
      </c>
      <c r="M10779">
        <v>0</v>
      </c>
      <c r="N10779">
        <v>2</v>
      </c>
      <c r="O10779">
        <v>2</v>
      </c>
      <c r="P10779">
        <v>0</v>
      </c>
      <c r="Q10779">
        <v>0</v>
      </c>
    </row>
    <row r="10780" spans="1:17" x14ac:dyDescent="0.2">
      <c r="A10780" t="s">
        <v>27803</v>
      </c>
      <c r="B10780" t="s">
        <v>86</v>
      </c>
      <c r="C10780" t="s">
        <v>250</v>
      </c>
      <c r="D10780" t="s">
        <v>17021</v>
      </c>
      <c r="E10780" t="s">
        <v>81</v>
      </c>
      <c r="F10780" t="s">
        <v>17019</v>
      </c>
      <c r="G10780">
        <v>2</v>
      </c>
      <c r="H10780">
        <v>0</v>
      </c>
      <c r="I10780">
        <v>0</v>
      </c>
      <c r="J10780">
        <v>0</v>
      </c>
      <c r="K10780">
        <v>0</v>
      </c>
      <c r="L10780">
        <v>0</v>
      </c>
      <c r="M10780">
        <v>0</v>
      </c>
      <c r="N10780">
        <v>0</v>
      </c>
      <c r="O10780">
        <v>0</v>
      </c>
      <c r="P10780">
        <v>0</v>
      </c>
      <c r="Q10780">
        <v>0</v>
      </c>
    </row>
    <row r="10781" spans="1:17" x14ac:dyDescent="0.2">
      <c r="A10781" t="s">
        <v>27804</v>
      </c>
      <c r="B10781" t="s">
        <v>86</v>
      </c>
      <c r="C10781" t="s">
        <v>251</v>
      </c>
      <c r="D10781" t="s">
        <v>17029</v>
      </c>
      <c r="E10781" t="s">
        <v>79</v>
      </c>
      <c r="F10781" t="s">
        <v>4875</v>
      </c>
      <c r="G10781">
        <v>0</v>
      </c>
      <c r="H10781">
        <v>8</v>
      </c>
      <c r="I10781">
        <v>0</v>
      </c>
      <c r="J10781">
        <v>6</v>
      </c>
      <c r="K10781">
        <v>2</v>
      </c>
      <c r="L10781">
        <v>0</v>
      </c>
      <c r="M10781">
        <v>0</v>
      </c>
      <c r="N10781">
        <v>0</v>
      </c>
      <c r="O10781">
        <v>0</v>
      </c>
      <c r="P10781">
        <v>0</v>
      </c>
      <c r="Q10781">
        <v>0</v>
      </c>
    </row>
    <row r="10782" spans="1:17" x14ac:dyDescent="0.2">
      <c r="A10782" t="s">
        <v>27805</v>
      </c>
      <c r="B10782" t="s">
        <v>86</v>
      </c>
      <c r="C10782" t="s">
        <v>251</v>
      </c>
      <c r="D10782" t="s">
        <v>17029</v>
      </c>
      <c r="E10782" t="s">
        <v>79</v>
      </c>
      <c r="F10782" t="s">
        <v>4877</v>
      </c>
      <c r="G10782">
        <v>0</v>
      </c>
      <c r="H10782">
        <v>8</v>
      </c>
      <c r="I10782">
        <v>0</v>
      </c>
      <c r="J10782">
        <v>6</v>
      </c>
      <c r="K10782">
        <v>0</v>
      </c>
      <c r="L10782">
        <v>2</v>
      </c>
      <c r="M10782">
        <v>0</v>
      </c>
      <c r="N10782">
        <v>0</v>
      </c>
      <c r="O10782">
        <v>0</v>
      </c>
      <c r="P10782">
        <v>0</v>
      </c>
      <c r="Q10782">
        <v>0</v>
      </c>
    </row>
    <row r="10783" spans="1:17" x14ac:dyDescent="0.2">
      <c r="A10783" t="s">
        <v>27806</v>
      </c>
      <c r="B10783" t="s">
        <v>86</v>
      </c>
      <c r="C10783" t="s">
        <v>251</v>
      </c>
      <c r="D10783" t="s">
        <v>17029</v>
      </c>
      <c r="E10783" t="s">
        <v>79</v>
      </c>
      <c r="F10783" t="s">
        <v>4879</v>
      </c>
      <c r="G10783">
        <v>0</v>
      </c>
      <c r="H10783">
        <v>0</v>
      </c>
      <c r="I10783">
        <v>0</v>
      </c>
      <c r="J10783">
        <v>0</v>
      </c>
      <c r="K10783">
        <v>0</v>
      </c>
      <c r="L10783">
        <v>0</v>
      </c>
      <c r="M10783">
        <v>8</v>
      </c>
      <c r="N10783">
        <v>0</v>
      </c>
      <c r="O10783">
        <v>0</v>
      </c>
      <c r="P10783">
        <v>0</v>
      </c>
      <c r="Q10783">
        <v>0</v>
      </c>
    </row>
    <row r="10784" spans="1:17" x14ac:dyDescent="0.2">
      <c r="A10784" t="s">
        <v>27807</v>
      </c>
      <c r="B10784" t="s">
        <v>86</v>
      </c>
      <c r="C10784" t="s">
        <v>251</v>
      </c>
      <c r="D10784" t="s">
        <v>17029</v>
      </c>
      <c r="E10784" t="s">
        <v>79</v>
      </c>
      <c r="F10784" t="s">
        <v>4881</v>
      </c>
      <c r="G10784">
        <v>0</v>
      </c>
      <c r="H10784">
        <v>8</v>
      </c>
      <c r="I10784">
        <v>0</v>
      </c>
      <c r="J10784">
        <v>6</v>
      </c>
      <c r="K10784">
        <v>0</v>
      </c>
      <c r="L10784">
        <v>2</v>
      </c>
      <c r="M10784">
        <v>0</v>
      </c>
      <c r="N10784">
        <v>0</v>
      </c>
      <c r="O10784">
        <v>0</v>
      </c>
      <c r="P10784">
        <v>0</v>
      </c>
      <c r="Q10784">
        <v>0</v>
      </c>
    </row>
    <row r="10785" spans="1:17" x14ac:dyDescent="0.2">
      <c r="A10785" t="s">
        <v>27808</v>
      </c>
      <c r="B10785" t="s">
        <v>86</v>
      </c>
      <c r="C10785" t="s">
        <v>251</v>
      </c>
      <c r="D10785" t="s">
        <v>17029</v>
      </c>
      <c r="E10785" t="s">
        <v>79</v>
      </c>
      <c r="F10785" t="s">
        <v>4883</v>
      </c>
      <c r="G10785">
        <v>0</v>
      </c>
      <c r="H10785">
        <v>8</v>
      </c>
      <c r="I10785">
        <v>0</v>
      </c>
      <c r="J10785">
        <v>6</v>
      </c>
      <c r="K10785">
        <v>0</v>
      </c>
      <c r="L10785">
        <v>2</v>
      </c>
      <c r="M10785">
        <v>0</v>
      </c>
      <c r="N10785">
        <v>0</v>
      </c>
      <c r="O10785">
        <v>0</v>
      </c>
      <c r="P10785">
        <v>0</v>
      </c>
      <c r="Q10785">
        <v>0</v>
      </c>
    </row>
    <row r="10786" spans="1:17" x14ac:dyDescent="0.2">
      <c r="A10786" t="s">
        <v>27809</v>
      </c>
      <c r="B10786" t="s">
        <v>86</v>
      </c>
      <c r="C10786" t="s">
        <v>251</v>
      </c>
      <c r="D10786" t="s">
        <v>17029</v>
      </c>
      <c r="E10786" t="s">
        <v>79</v>
      </c>
      <c r="F10786" t="s">
        <v>4885</v>
      </c>
      <c r="G10786">
        <v>0</v>
      </c>
      <c r="H10786">
        <v>0</v>
      </c>
      <c r="I10786">
        <v>0</v>
      </c>
      <c r="J10786">
        <v>0</v>
      </c>
      <c r="K10786">
        <v>0</v>
      </c>
      <c r="L10786">
        <v>0</v>
      </c>
      <c r="M10786">
        <v>8</v>
      </c>
      <c r="N10786">
        <v>0</v>
      </c>
      <c r="O10786">
        <v>0</v>
      </c>
      <c r="P10786">
        <v>0</v>
      </c>
      <c r="Q10786">
        <v>0</v>
      </c>
    </row>
    <row r="10787" spans="1:17" x14ac:dyDescent="0.2">
      <c r="A10787" t="s">
        <v>27810</v>
      </c>
      <c r="B10787" t="s">
        <v>86</v>
      </c>
      <c r="C10787" t="s">
        <v>251</v>
      </c>
      <c r="D10787" t="s">
        <v>17029</v>
      </c>
      <c r="E10787" t="s">
        <v>79</v>
      </c>
      <c r="F10787" t="s">
        <v>4887</v>
      </c>
      <c r="G10787">
        <v>0</v>
      </c>
      <c r="H10787">
        <v>8</v>
      </c>
      <c r="I10787">
        <v>0</v>
      </c>
      <c r="J10787">
        <v>6</v>
      </c>
      <c r="K10787">
        <v>2</v>
      </c>
      <c r="L10787">
        <v>0</v>
      </c>
      <c r="M10787">
        <v>0</v>
      </c>
      <c r="N10787">
        <v>0</v>
      </c>
      <c r="O10787">
        <v>0</v>
      </c>
      <c r="P10787">
        <v>0</v>
      </c>
      <c r="Q10787">
        <v>0</v>
      </c>
    </row>
    <row r="10788" spans="1:17" x14ac:dyDescent="0.2">
      <c r="A10788" t="s">
        <v>27811</v>
      </c>
      <c r="B10788" t="s">
        <v>86</v>
      </c>
      <c r="C10788" t="s">
        <v>251</v>
      </c>
      <c r="D10788" t="s">
        <v>17029</v>
      </c>
      <c r="E10788" t="s">
        <v>79</v>
      </c>
      <c r="F10788" t="s">
        <v>4889</v>
      </c>
      <c r="G10788">
        <v>0</v>
      </c>
      <c r="H10788">
        <v>0</v>
      </c>
      <c r="I10788">
        <v>0</v>
      </c>
      <c r="J10788">
        <v>0</v>
      </c>
      <c r="K10788">
        <v>0</v>
      </c>
      <c r="L10788">
        <v>0</v>
      </c>
      <c r="M10788">
        <v>8</v>
      </c>
      <c r="N10788">
        <v>0</v>
      </c>
      <c r="O10788">
        <v>0</v>
      </c>
      <c r="P10788">
        <v>0</v>
      </c>
      <c r="Q10788">
        <v>0</v>
      </c>
    </row>
    <row r="10789" spans="1:17" x14ac:dyDescent="0.2">
      <c r="A10789" t="s">
        <v>27812</v>
      </c>
      <c r="B10789" t="s">
        <v>86</v>
      </c>
      <c r="C10789" t="s">
        <v>251</v>
      </c>
      <c r="D10789" t="s">
        <v>17029</v>
      </c>
      <c r="E10789" t="s">
        <v>79</v>
      </c>
      <c r="F10789" t="s">
        <v>4871</v>
      </c>
      <c r="G10789">
        <v>0</v>
      </c>
      <c r="H10789">
        <v>0</v>
      </c>
      <c r="I10789">
        <v>0</v>
      </c>
      <c r="J10789">
        <v>0</v>
      </c>
      <c r="K10789">
        <v>0</v>
      </c>
      <c r="L10789">
        <v>0</v>
      </c>
      <c r="M10789">
        <v>0</v>
      </c>
      <c r="N10789">
        <v>8</v>
      </c>
      <c r="O10789">
        <v>6</v>
      </c>
      <c r="P10789">
        <v>0</v>
      </c>
      <c r="Q10789">
        <v>2</v>
      </c>
    </row>
    <row r="10790" spans="1:17" x14ac:dyDescent="0.2">
      <c r="A10790" t="s">
        <v>27813</v>
      </c>
      <c r="B10790" t="s">
        <v>86</v>
      </c>
      <c r="C10790" t="s">
        <v>251</v>
      </c>
      <c r="D10790" t="s">
        <v>17029</v>
      </c>
      <c r="E10790" t="s">
        <v>79</v>
      </c>
      <c r="F10790" t="s">
        <v>4873</v>
      </c>
      <c r="G10790">
        <v>0</v>
      </c>
      <c r="H10790">
        <v>0</v>
      </c>
      <c r="I10790">
        <v>0</v>
      </c>
      <c r="J10790">
        <v>0</v>
      </c>
      <c r="K10790">
        <v>0</v>
      </c>
      <c r="L10790">
        <v>0</v>
      </c>
      <c r="M10790">
        <v>0</v>
      </c>
      <c r="N10790">
        <v>7</v>
      </c>
      <c r="O10790">
        <v>5</v>
      </c>
      <c r="P10790">
        <v>0</v>
      </c>
      <c r="Q10790">
        <v>2</v>
      </c>
    </row>
    <row r="10791" spans="1:17" x14ac:dyDescent="0.2">
      <c r="A10791" t="s">
        <v>27814</v>
      </c>
      <c r="B10791" t="s">
        <v>86</v>
      </c>
      <c r="C10791" t="s">
        <v>251</v>
      </c>
      <c r="D10791" t="s">
        <v>17029</v>
      </c>
      <c r="E10791" t="s">
        <v>79</v>
      </c>
      <c r="F10791" t="s">
        <v>17019</v>
      </c>
      <c r="G10791">
        <v>8</v>
      </c>
      <c r="H10791">
        <v>0</v>
      </c>
      <c r="I10791">
        <v>0</v>
      </c>
      <c r="J10791">
        <v>0</v>
      </c>
      <c r="K10791">
        <v>0</v>
      </c>
      <c r="L10791">
        <v>0</v>
      </c>
      <c r="M10791">
        <v>0</v>
      </c>
      <c r="N10791">
        <v>0</v>
      </c>
      <c r="O10791">
        <v>0</v>
      </c>
      <c r="P10791">
        <v>0</v>
      </c>
      <c r="Q10791">
        <v>0</v>
      </c>
    </row>
    <row r="10792" spans="1:17" x14ac:dyDescent="0.2">
      <c r="A10792" t="s">
        <v>27815</v>
      </c>
      <c r="B10792" t="s">
        <v>86</v>
      </c>
      <c r="C10792" t="s">
        <v>251</v>
      </c>
      <c r="D10792" t="s">
        <v>17029</v>
      </c>
      <c r="E10792" t="s">
        <v>81</v>
      </c>
      <c r="F10792" t="s">
        <v>4875</v>
      </c>
      <c r="G10792">
        <v>0</v>
      </c>
      <c r="H10792">
        <v>7</v>
      </c>
      <c r="I10792">
        <v>4</v>
      </c>
      <c r="J10792">
        <v>3</v>
      </c>
      <c r="K10792">
        <v>0</v>
      </c>
      <c r="L10792">
        <v>0</v>
      </c>
      <c r="M10792">
        <v>0</v>
      </c>
      <c r="N10792">
        <v>0</v>
      </c>
      <c r="O10792">
        <v>0</v>
      </c>
      <c r="P10792">
        <v>0</v>
      </c>
      <c r="Q10792">
        <v>0</v>
      </c>
    </row>
    <row r="10793" spans="1:17" x14ac:dyDescent="0.2">
      <c r="A10793" t="s">
        <v>27816</v>
      </c>
      <c r="B10793" t="s">
        <v>86</v>
      </c>
      <c r="C10793" t="s">
        <v>251</v>
      </c>
      <c r="D10793" t="s">
        <v>17029</v>
      </c>
      <c r="E10793" t="s">
        <v>81</v>
      </c>
      <c r="F10793" t="s">
        <v>4877</v>
      </c>
      <c r="G10793">
        <v>0</v>
      </c>
      <c r="H10793">
        <v>7</v>
      </c>
      <c r="I10793">
        <v>4</v>
      </c>
      <c r="J10793">
        <v>3</v>
      </c>
      <c r="K10793">
        <v>0</v>
      </c>
      <c r="L10793">
        <v>0</v>
      </c>
      <c r="M10793">
        <v>0</v>
      </c>
      <c r="N10793">
        <v>0</v>
      </c>
      <c r="O10793">
        <v>0</v>
      </c>
      <c r="P10793">
        <v>0</v>
      </c>
      <c r="Q10793">
        <v>0</v>
      </c>
    </row>
    <row r="10794" spans="1:17" x14ac:dyDescent="0.2">
      <c r="A10794" t="s">
        <v>27817</v>
      </c>
      <c r="B10794" t="s">
        <v>86</v>
      </c>
      <c r="C10794" t="s">
        <v>251</v>
      </c>
      <c r="D10794" t="s">
        <v>17029</v>
      </c>
      <c r="E10794" t="s">
        <v>81</v>
      </c>
      <c r="F10794" t="s">
        <v>4879</v>
      </c>
      <c r="G10794">
        <v>0</v>
      </c>
      <c r="H10794">
        <v>0</v>
      </c>
      <c r="I10794">
        <v>0</v>
      </c>
      <c r="J10794">
        <v>0</v>
      </c>
      <c r="K10794">
        <v>0</v>
      </c>
      <c r="L10794">
        <v>0</v>
      </c>
      <c r="M10794">
        <v>7</v>
      </c>
      <c r="N10794">
        <v>0</v>
      </c>
      <c r="O10794">
        <v>0</v>
      </c>
      <c r="P10794">
        <v>0</v>
      </c>
      <c r="Q10794">
        <v>0</v>
      </c>
    </row>
    <row r="10795" spans="1:17" x14ac:dyDescent="0.2">
      <c r="A10795" t="s">
        <v>27818</v>
      </c>
      <c r="B10795" t="s">
        <v>86</v>
      </c>
      <c r="C10795" t="s">
        <v>251</v>
      </c>
      <c r="D10795" t="s">
        <v>17029</v>
      </c>
      <c r="E10795" t="s">
        <v>81</v>
      </c>
      <c r="F10795" t="s">
        <v>4881</v>
      </c>
      <c r="G10795">
        <v>0</v>
      </c>
      <c r="H10795">
        <v>7</v>
      </c>
      <c r="I10795">
        <v>4</v>
      </c>
      <c r="J10795">
        <v>3</v>
      </c>
      <c r="K10795">
        <v>0</v>
      </c>
      <c r="L10795">
        <v>0</v>
      </c>
      <c r="M10795">
        <v>0</v>
      </c>
      <c r="N10795">
        <v>0</v>
      </c>
      <c r="O10795">
        <v>0</v>
      </c>
      <c r="P10795">
        <v>0</v>
      </c>
      <c r="Q10795">
        <v>0</v>
      </c>
    </row>
    <row r="10796" spans="1:17" x14ac:dyDescent="0.2">
      <c r="A10796" t="s">
        <v>27819</v>
      </c>
      <c r="B10796" t="s">
        <v>86</v>
      </c>
      <c r="C10796" t="s">
        <v>251</v>
      </c>
      <c r="D10796" t="s">
        <v>17029</v>
      </c>
      <c r="E10796" t="s">
        <v>81</v>
      </c>
      <c r="F10796" t="s">
        <v>4883</v>
      </c>
      <c r="G10796">
        <v>0</v>
      </c>
      <c r="H10796">
        <v>7</v>
      </c>
      <c r="I10796">
        <v>4</v>
      </c>
      <c r="J10796">
        <v>3</v>
      </c>
      <c r="K10796">
        <v>0</v>
      </c>
      <c r="L10796">
        <v>0</v>
      </c>
      <c r="M10796">
        <v>0</v>
      </c>
      <c r="N10796">
        <v>0</v>
      </c>
      <c r="O10796">
        <v>0</v>
      </c>
      <c r="P10796">
        <v>0</v>
      </c>
      <c r="Q10796">
        <v>0</v>
      </c>
    </row>
    <row r="10797" spans="1:17" x14ac:dyDescent="0.2">
      <c r="A10797" t="s">
        <v>27820</v>
      </c>
      <c r="B10797" t="s">
        <v>86</v>
      </c>
      <c r="C10797" t="s">
        <v>251</v>
      </c>
      <c r="D10797" t="s">
        <v>17029</v>
      </c>
      <c r="E10797" t="s">
        <v>81</v>
      </c>
      <c r="F10797" t="s">
        <v>4885</v>
      </c>
      <c r="G10797">
        <v>0</v>
      </c>
      <c r="H10797">
        <v>0</v>
      </c>
      <c r="I10797">
        <v>0</v>
      </c>
      <c r="J10797">
        <v>0</v>
      </c>
      <c r="K10797">
        <v>0</v>
      </c>
      <c r="L10797">
        <v>0</v>
      </c>
      <c r="M10797">
        <v>7</v>
      </c>
      <c r="N10797">
        <v>0</v>
      </c>
      <c r="O10797">
        <v>0</v>
      </c>
      <c r="P10797">
        <v>0</v>
      </c>
      <c r="Q10797">
        <v>0</v>
      </c>
    </row>
    <row r="10798" spans="1:17" x14ac:dyDescent="0.2">
      <c r="A10798" t="s">
        <v>27821</v>
      </c>
      <c r="B10798" t="s">
        <v>86</v>
      </c>
      <c r="C10798" t="s">
        <v>251</v>
      </c>
      <c r="D10798" t="s">
        <v>17029</v>
      </c>
      <c r="E10798" t="s">
        <v>81</v>
      </c>
      <c r="F10798" t="s">
        <v>4887</v>
      </c>
      <c r="G10798">
        <v>0</v>
      </c>
      <c r="H10798">
        <v>7</v>
      </c>
      <c r="I10798">
        <v>4</v>
      </c>
      <c r="J10798">
        <v>3</v>
      </c>
      <c r="K10798">
        <v>0</v>
      </c>
      <c r="L10798">
        <v>0</v>
      </c>
      <c r="M10798">
        <v>0</v>
      </c>
      <c r="N10798">
        <v>0</v>
      </c>
      <c r="O10798">
        <v>0</v>
      </c>
      <c r="P10798">
        <v>0</v>
      </c>
      <c r="Q10798">
        <v>0</v>
      </c>
    </row>
    <row r="10799" spans="1:17" x14ac:dyDescent="0.2">
      <c r="A10799" t="s">
        <v>27822</v>
      </c>
      <c r="B10799" t="s">
        <v>86</v>
      </c>
      <c r="C10799" t="s">
        <v>251</v>
      </c>
      <c r="D10799" t="s">
        <v>17029</v>
      </c>
      <c r="E10799" t="s">
        <v>81</v>
      </c>
      <c r="F10799" t="s">
        <v>4889</v>
      </c>
      <c r="G10799">
        <v>0</v>
      </c>
      <c r="H10799">
        <v>0</v>
      </c>
      <c r="I10799">
        <v>0</v>
      </c>
      <c r="J10799">
        <v>0</v>
      </c>
      <c r="K10799">
        <v>0</v>
      </c>
      <c r="L10799">
        <v>0</v>
      </c>
      <c r="M10799">
        <v>7</v>
      </c>
      <c r="N10799">
        <v>0</v>
      </c>
      <c r="O10799">
        <v>0</v>
      </c>
      <c r="P10799">
        <v>0</v>
      </c>
      <c r="Q10799">
        <v>0</v>
      </c>
    </row>
    <row r="10800" spans="1:17" x14ac:dyDescent="0.2">
      <c r="A10800" t="s">
        <v>27823</v>
      </c>
      <c r="B10800" t="s">
        <v>86</v>
      </c>
      <c r="C10800" t="s">
        <v>251</v>
      </c>
      <c r="D10800" t="s">
        <v>17029</v>
      </c>
      <c r="E10800" t="s">
        <v>81</v>
      </c>
      <c r="F10800" t="s">
        <v>4871</v>
      </c>
      <c r="G10800">
        <v>0</v>
      </c>
      <c r="H10800">
        <v>0</v>
      </c>
      <c r="I10800">
        <v>0</v>
      </c>
      <c r="J10800">
        <v>0</v>
      </c>
      <c r="K10800">
        <v>0</v>
      </c>
      <c r="L10800">
        <v>0</v>
      </c>
      <c r="M10800">
        <v>0</v>
      </c>
      <c r="N10800">
        <v>7</v>
      </c>
      <c r="O10800">
        <v>7</v>
      </c>
      <c r="P10800">
        <v>0</v>
      </c>
      <c r="Q10800">
        <v>0</v>
      </c>
    </row>
    <row r="10801" spans="1:17" x14ac:dyDescent="0.2">
      <c r="A10801" t="s">
        <v>27824</v>
      </c>
      <c r="B10801" t="s">
        <v>86</v>
      </c>
      <c r="C10801" t="s">
        <v>251</v>
      </c>
      <c r="D10801" t="s">
        <v>17029</v>
      </c>
      <c r="E10801" t="s">
        <v>81</v>
      </c>
      <c r="F10801" t="s">
        <v>4873</v>
      </c>
      <c r="G10801">
        <v>0</v>
      </c>
      <c r="H10801">
        <v>0</v>
      </c>
      <c r="I10801">
        <v>0</v>
      </c>
      <c r="J10801">
        <v>0</v>
      </c>
      <c r="K10801">
        <v>0</v>
      </c>
      <c r="L10801">
        <v>0</v>
      </c>
      <c r="M10801">
        <v>0</v>
      </c>
      <c r="N10801">
        <v>6</v>
      </c>
      <c r="O10801">
        <v>6</v>
      </c>
      <c r="P10801">
        <v>0</v>
      </c>
      <c r="Q10801">
        <v>0</v>
      </c>
    </row>
    <row r="10802" spans="1:17" x14ac:dyDescent="0.2">
      <c r="A10802" t="s">
        <v>27825</v>
      </c>
      <c r="B10802" t="s">
        <v>86</v>
      </c>
      <c r="C10802" t="s">
        <v>251</v>
      </c>
      <c r="D10802" t="s">
        <v>17029</v>
      </c>
      <c r="E10802" t="s">
        <v>81</v>
      </c>
      <c r="F10802" t="s">
        <v>17019</v>
      </c>
      <c r="G10802">
        <v>7</v>
      </c>
      <c r="H10802">
        <v>0</v>
      </c>
      <c r="I10802">
        <v>0</v>
      </c>
      <c r="J10802">
        <v>0</v>
      </c>
      <c r="K10802">
        <v>0</v>
      </c>
      <c r="L10802">
        <v>0</v>
      </c>
      <c r="M10802">
        <v>0</v>
      </c>
      <c r="N10802">
        <v>0</v>
      </c>
      <c r="O10802">
        <v>0</v>
      </c>
      <c r="P10802">
        <v>0</v>
      </c>
      <c r="Q10802">
        <v>0</v>
      </c>
    </row>
    <row r="10803" spans="1:17" x14ac:dyDescent="0.2">
      <c r="A10803" t="s">
        <v>27826</v>
      </c>
      <c r="B10803" t="s">
        <v>86</v>
      </c>
      <c r="C10803" t="s">
        <v>251</v>
      </c>
      <c r="D10803" t="s">
        <v>17021</v>
      </c>
      <c r="E10803" t="s">
        <v>79</v>
      </c>
      <c r="F10803" t="s">
        <v>17022</v>
      </c>
      <c r="G10803">
        <v>0</v>
      </c>
      <c r="H10803">
        <v>0</v>
      </c>
      <c r="I10803">
        <v>0</v>
      </c>
      <c r="J10803">
        <v>0</v>
      </c>
      <c r="K10803">
        <v>0</v>
      </c>
      <c r="L10803">
        <v>0</v>
      </c>
      <c r="M10803">
        <v>0</v>
      </c>
      <c r="N10803">
        <v>2</v>
      </c>
      <c r="O10803">
        <v>1</v>
      </c>
      <c r="P10803">
        <v>1</v>
      </c>
      <c r="Q10803">
        <v>0</v>
      </c>
    </row>
    <row r="10804" spans="1:17" x14ac:dyDescent="0.2">
      <c r="A10804" t="s">
        <v>27827</v>
      </c>
      <c r="B10804" t="s">
        <v>86</v>
      </c>
      <c r="C10804" t="s">
        <v>251</v>
      </c>
      <c r="D10804" t="s">
        <v>17021</v>
      </c>
      <c r="E10804" t="s">
        <v>79</v>
      </c>
      <c r="F10804" t="s">
        <v>17019</v>
      </c>
      <c r="G10804">
        <v>2</v>
      </c>
      <c r="H10804">
        <v>0</v>
      </c>
      <c r="I10804">
        <v>0</v>
      </c>
      <c r="J10804">
        <v>0</v>
      </c>
      <c r="K10804">
        <v>0</v>
      </c>
      <c r="L10804">
        <v>0</v>
      </c>
      <c r="M10804">
        <v>0</v>
      </c>
      <c r="N10804">
        <v>0</v>
      </c>
      <c r="O10804">
        <v>0</v>
      </c>
      <c r="P10804">
        <v>0</v>
      </c>
      <c r="Q10804">
        <v>0</v>
      </c>
    </row>
    <row r="10805" spans="1:17" x14ac:dyDescent="0.2">
      <c r="A10805" t="s">
        <v>27828</v>
      </c>
      <c r="B10805" t="s">
        <v>86</v>
      </c>
      <c r="C10805" t="s">
        <v>251</v>
      </c>
      <c r="D10805" t="s">
        <v>17021</v>
      </c>
      <c r="E10805" t="s">
        <v>81</v>
      </c>
      <c r="F10805" t="s">
        <v>17022</v>
      </c>
      <c r="G10805">
        <v>0</v>
      </c>
      <c r="H10805">
        <v>0</v>
      </c>
      <c r="I10805">
        <v>0</v>
      </c>
      <c r="J10805">
        <v>0</v>
      </c>
      <c r="K10805">
        <v>0</v>
      </c>
      <c r="L10805">
        <v>0</v>
      </c>
      <c r="M10805">
        <v>0</v>
      </c>
      <c r="N10805">
        <v>1</v>
      </c>
      <c r="O10805">
        <v>1</v>
      </c>
      <c r="P10805">
        <v>0</v>
      </c>
      <c r="Q10805">
        <v>0</v>
      </c>
    </row>
    <row r="10806" spans="1:17" x14ac:dyDescent="0.2">
      <c r="A10806" t="s">
        <v>27829</v>
      </c>
      <c r="B10806" t="s">
        <v>86</v>
      </c>
      <c r="C10806" t="s">
        <v>251</v>
      </c>
      <c r="D10806" t="s">
        <v>17021</v>
      </c>
      <c r="E10806" t="s">
        <v>81</v>
      </c>
      <c r="F10806" t="s">
        <v>17019</v>
      </c>
      <c r="G10806">
        <v>1</v>
      </c>
      <c r="H10806">
        <v>0</v>
      </c>
      <c r="I10806">
        <v>0</v>
      </c>
      <c r="J10806">
        <v>0</v>
      </c>
      <c r="K10806">
        <v>0</v>
      </c>
      <c r="L10806">
        <v>0</v>
      </c>
      <c r="M10806">
        <v>0</v>
      </c>
      <c r="N10806">
        <v>0</v>
      </c>
      <c r="O10806">
        <v>0</v>
      </c>
      <c r="P10806">
        <v>0</v>
      </c>
      <c r="Q10806">
        <v>0</v>
      </c>
    </row>
    <row r="10807" spans="1:17" x14ac:dyDescent="0.2">
      <c r="A10807" t="s">
        <v>27830</v>
      </c>
      <c r="B10807" t="s">
        <v>86</v>
      </c>
      <c r="C10807" t="s">
        <v>252</v>
      </c>
      <c r="D10807" t="s">
        <v>17029</v>
      </c>
      <c r="E10807" t="s">
        <v>79</v>
      </c>
      <c r="F10807" t="s">
        <v>4875</v>
      </c>
      <c r="G10807">
        <v>0</v>
      </c>
      <c r="H10807">
        <v>8</v>
      </c>
      <c r="I10807">
        <v>2</v>
      </c>
      <c r="J10807">
        <v>6</v>
      </c>
      <c r="K10807">
        <v>0</v>
      </c>
      <c r="L10807">
        <v>0</v>
      </c>
      <c r="M10807">
        <v>0</v>
      </c>
      <c r="N10807">
        <v>0</v>
      </c>
      <c r="O10807">
        <v>0</v>
      </c>
      <c r="P10807">
        <v>0</v>
      </c>
      <c r="Q10807">
        <v>0</v>
      </c>
    </row>
    <row r="10808" spans="1:17" x14ac:dyDescent="0.2">
      <c r="A10808" t="s">
        <v>27831</v>
      </c>
      <c r="B10808" t="s">
        <v>86</v>
      </c>
      <c r="C10808" t="s">
        <v>252</v>
      </c>
      <c r="D10808" t="s">
        <v>17029</v>
      </c>
      <c r="E10808" t="s">
        <v>79</v>
      </c>
      <c r="F10808" t="s">
        <v>4877</v>
      </c>
      <c r="G10808">
        <v>0</v>
      </c>
      <c r="H10808">
        <v>8</v>
      </c>
      <c r="I10808">
        <v>2</v>
      </c>
      <c r="J10808">
        <v>6</v>
      </c>
      <c r="K10808">
        <v>0</v>
      </c>
      <c r="L10808">
        <v>0</v>
      </c>
      <c r="M10808">
        <v>0</v>
      </c>
      <c r="N10808">
        <v>0</v>
      </c>
      <c r="O10808">
        <v>0</v>
      </c>
      <c r="P10808">
        <v>0</v>
      </c>
      <c r="Q10808">
        <v>0</v>
      </c>
    </row>
    <row r="10809" spans="1:17" x14ac:dyDescent="0.2">
      <c r="A10809" t="s">
        <v>27832</v>
      </c>
      <c r="B10809" t="s">
        <v>86</v>
      </c>
      <c r="C10809" t="s">
        <v>252</v>
      </c>
      <c r="D10809" t="s">
        <v>17029</v>
      </c>
      <c r="E10809" t="s">
        <v>79</v>
      </c>
      <c r="F10809" t="s">
        <v>4879</v>
      </c>
      <c r="G10809">
        <v>0</v>
      </c>
      <c r="H10809">
        <v>0</v>
      </c>
      <c r="I10809">
        <v>0</v>
      </c>
      <c r="J10809">
        <v>0</v>
      </c>
      <c r="K10809">
        <v>0</v>
      </c>
      <c r="L10809">
        <v>0</v>
      </c>
      <c r="M10809">
        <v>8</v>
      </c>
      <c r="N10809">
        <v>0</v>
      </c>
      <c r="O10809">
        <v>0</v>
      </c>
      <c r="P10809">
        <v>0</v>
      </c>
      <c r="Q10809">
        <v>0</v>
      </c>
    </row>
    <row r="10810" spans="1:17" x14ac:dyDescent="0.2">
      <c r="A10810" t="s">
        <v>27833</v>
      </c>
      <c r="B10810" t="s">
        <v>86</v>
      </c>
      <c r="C10810" t="s">
        <v>252</v>
      </c>
      <c r="D10810" t="s">
        <v>17029</v>
      </c>
      <c r="E10810" t="s">
        <v>79</v>
      </c>
      <c r="F10810" t="s">
        <v>4881</v>
      </c>
      <c r="G10810">
        <v>0</v>
      </c>
      <c r="H10810">
        <v>8</v>
      </c>
      <c r="I10810">
        <v>2</v>
      </c>
      <c r="J10810">
        <v>6</v>
      </c>
      <c r="K10810">
        <v>0</v>
      </c>
      <c r="L10810">
        <v>0</v>
      </c>
      <c r="M10810">
        <v>0</v>
      </c>
      <c r="N10810">
        <v>0</v>
      </c>
      <c r="O10810">
        <v>0</v>
      </c>
      <c r="P10810">
        <v>0</v>
      </c>
      <c r="Q10810">
        <v>0</v>
      </c>
    </row>
    <row r="10811" spans="1:17" x14ac:dyDescent="0.2">
      <c r="A10811" t="s">
        <v>27834</v>
      </c>
      <c r="B10811" t="s">
        <v>86</v>
      </c>
      <c r="C10811" t="s">
        <v>252</v>
      </c>
      <c r="D10811" t="s">
        <v>17029</v>
      </c>
      <c r="E10811" t="s">
        <v>79</v>
      </c>
      <c r="F10811" t="s">
        <v>4883</v>
      </c>
      <c r="G10811">
        <v>0</v>
      </c>
      <c r="H10811">
        <v>8</v>
      </c>
      <c r="I10811">
        <v>2</v>
      </c>
      <c r="J10811">
        <v>6</v>
      </c>
      <c r="K10811">
        <v>0</v>
      </c>
      <c r="L10811">
        <v>0</v>
      </c>
      <c r="M10811">
        <v>0</v>
      </c>
      <c r="N10811">
        <v>0</v>
      </c>
      <c r="O10811">
        <v>0</v>
      </c>
      <c r="P10811">
        <v>0</v>
      </c>
      <c r="Q10811">
        <v>0</v>
      </c>
    </row>
    <row r="10812" spans="1:17" x14ac:dyDescent="0.2">
      <c r="A10812" t="s">
        <v>27835</v>
      </c>
      <c r="B10812" t="s">
        <v>86</v>
      </c>
      <c r="C10812" t="s">
        <v>252</v>
      </c>
      <c r="D10812" t="s">
        <v>17029</v>
      </c>
      <c r="E10812" t="s">
        <v>79</v>
      </c>
      <c r="F10812" t="s">
        <v>4885</v>
      </c>
      <c r="G10812">
        <v>0</v>
      </c>
      <c r="H10812">
        <v>0</v>
      </c>
      <c r="I10812">
        <v>0</v>
      </c>
      <c r="J10812">
        <v>0</v>
      </c>
      <c r="K10812">
        <v>0</v>
      </c>
      <c r="L10812">
        <v>0</v>
      </c>
      <c r="M10812">
        <v>8</v>
      </c>
      <c r="N10812">
        <v>0</v>
      </c>
      <c r="O10812">
        <v>0</v>
      </c>
      <c r="P10812">
        <v>0</v>
      </c>
      <c r="Q10812">
        <v>0</v>
      </c>
    </row>
    <row r="10813" spans="1:17" x14ac:dyDescent="0.2">
      <c r="A10813" t="s">
        <v>27836</v>
      </c>
      <c r="B10813" t="s">
        <v>86</v>
      </c>
      <c r="C10813" t="s">
        <v>252</v>
      </c>
      <c r="D10813" t="s">
        <v>17029</v>
      </c>
      <c r="E10813" t="s">
        <v>79</v>
      </c>
      <c r="F10813" t="s">
        <v>4887</v>
      </c>
      <c r="G10813">
        <v>0</v>
      </c>
      <c r="H10813">
        <v>8</v>
      </c>
      <c r="I10813">
        <v>2</v>
      </c>
      <c r="J10813">
        <v>6</v>
      </c>
      <c r="K10813">
        <v>0</v>
      </c>
      <c r="L10813">
        <v>0</v>
      </c>
      <c r="M10813">
        <v>0</v>
      </c>
      <c r="N10813">
        <v>0</v>
      </c>
      <c r="O10813">
        <v>0</v>
      </c>
      <c r="P10813">
        <v>0</v>
      </c>
      <c r="Q10813">
        <v>0</v>
      </c>
    </row>
    <row r="10814" spans="1:17" x14ac:dyDescent="0.2">
      <c r="A10814" t="s">
        <v>27837</v>
      </c>
      <c r="B10814" t="s">
        <v>86</v>
      </c>
      <c r="C10814" t="s">
        <v>252</v>
      </c>
      <c r="D10814" t="s">
        <v>17029</v>
      </c>
      <c r="E10814" t="s">
        <v>79</v>
      </c>
      <c r="F10814" t="s">
        <v>4889</v>
      </c>
      <c r="G10814">
        <v>0</v>
      </c>
      <c r="H10814">
        <v>0</v>
      </c>
      <c r="I10814">
        <v>0</v>
      </c>
      <c r="J10814">
        <v>0</v>
      </c>
      <c r="K10814">
        <v>0</v>
      </c>
      <c r="L10814">
        <v>0</v>
      </c>
      <c r="M10814">
        <v>8</v>
      </c>
      <c r="N10814">
        <v>0</v>
      </c>
      <c r="O10814">
        <v>0</v>
      </c>
      <c r="P10814">
        <v>0</v>
      </c>
      <c r="Q10814">
        <v>0</v>
      </c>
    </row>
    <row r="10815" spans="1:17" x14ac:dyDescent="0.2">
      <c r="A10815" t="s">
        <v>27838</v>
      </c>
      <c r="B10815" t="s">
        <v>86</v>
      </c>
      <c r="C10815" t="s">
        <v>252</v>
      </c>
      <c r="D10815" t="s">
        <v>17029</v>
      </c>
      <c r="E10815" t="s">
        <v>79</v>
      </c>
      <c r="F10815" t="s">
        <v>4871</v>
      </c>
      <c r="G10815">
        <v>0</v>
      </c>
      <c r="H10815">
        <v>0</v>
      </c>
      <c r="I10815">
        <v>0</v>
      </c>
      <c r="J10815">
        <v>0</v>
      </c>
      <c r="K10815">
        <v>0</v>
      </c>
      <c r="L10815">
        <v>0</v>
      </c>
      <c r="M10815">
        <v>0</v>
      </c>
      <c r="N10815">
        <v>8</v>
      </c>
      <c r="O10815">
        <v>8</v>
      </c>
      <c r="P10815">
        <v>0</v>
      </c>
      <c r="Q10815">
        <v>0</v>
      </c>
    </row>
    <row r="10816" spans="1:17" x14ac:dyDescent="0.2">
      <c r="A10816" t="s">
        <v>27839</v>
      </c>
      <c r="B10816" t="s">
        <v>86</v>
      </c>
      <c r="C10816" t="s">
        <v>252</v>
      </c>
      <c r="D10816" t="s">
        <v>17029</v>
      </c>
      <c r="E10816" t="s">
        <v>79</v>
      </c>
      <c r="F10816" t="s">
        <v>4873</v>
      </c>
      <c r="G10816">
        <v>0</v>
      </c>
      <c r="H10816">
        <v>0</v>
      </c>
      <c r="I10816">
        <v>0</v>
      </c>
      <c r="J10816">
        <v>0</v>
      </c>
      <c r="K10816">
        <v>0</v>
      </c>
      <c r="L10816">
        <v>0</v>
      </c>
      <c r="M10816">
        <v>0</v>
      </c>
      <c r="N10816">
        <v>6</v>
      </c>
      <c r="O10816">
        <v>6</v>
      </c>
      <c r="P10816">
        <v>0</v>
      </c>
      <c r="Q10816">
        <v>0</v>
      </c>
    </row>
    <row r="10817" spans="1:17" x14ac:dyDescent="0.2">
      <c r="A10817" t="s">
        <v>27840</v>
      </c>
      <c r="B10817" t="s">
        <v>86</v>
      </c>
      <c r="C10817" t="s">
        <v>252</v>
      </c>
      <c r="D10817" t="s">
        <v>17029</v>
      </c>
      <c r="E10817" t="s">
        <v>79</v>
      </c>
      <c r="F10817" t="s">
        <v>17019</v>
      </c>
      <c r="G10817">
        <v>8</v>
      </c>
      <c r="H10817">
        <v>0</v>
      </c>
      <c r="I10817">
        <v>0</v>
      </c>
      <c r="J10817">
        <v>0</v>
      </c>
      <c r="K10817">
        <v>0</v>
      </c>
      <c r="L10817">
        <v>0</v>
      </c>
      <c r="M10817">
        <v>0</v>
      </c>
      <c r="N10817">
        <v>0</v>
      </c>
      <c r="O10817">
        <v>0</v>
      </c>
      <c r="P10817">
        <v>0</v>
      </c>
      <c r="Q10817">
        <v>0</v>
      </c>
    </row>
    <row r="10818" spans="1:17" x14ac:dyDescent="0.2">
      <c r="A10818" t="s">
        <v>27841</v>
      </c>
      <c r="B10818" t="s">
        <v>86</v>
      </c>
      <c r="C10818" t="s">
        <v>252</v>
      </c>
      <c r="D10818" t="s">
        <v>17029</v>
      </c>
      <c r="E10818" t="s">
        <v>81</v>
      </c>
      <c r="F10818" t="s">
        <v>4875</v>
      </c>
      <c r="G10818">
        <v>0</v>
      </c>
      <c r="H10818">
        <v>9</v>
      </c>
      <c r="I10818">
        <v>2</v>
      </c>
      <c r="J10818">
        <v>4</v>
      </c>
      <c r="K10818">
        <v>2</v>
      </c>
      <c r="L10818">
        <v>1</v>
      </c>
      <c r="M10818">
        <v>0</v>
      </c>
      <c r="N10818">
        <v>0</v>
      </c>
      <c r="O10818">
        <v>0</v>
      </c>
      <c r="P10818">
        <v>0</v>
      </c>
      <c r="Q10818">
        <v>0</v>
      </c>
    </row>
    <row r="10819" spans="1:17" x14ac:dyDescent="0.2">
      <c r="A10819" t="s">
        <v>27842</v>
      </c>
      <c r="B10819" t="s">
        <v>86</v>
      </c>
      <c r="C10819" t="s">
        <v>252</v>
      </c>
      <c r="D10819" t="s">
        <v>17029</v>
      </c>
      <c r="E10819" t="s">
        <v>81</v>
      </c>
      <c r="F10819" t="s">
        <v>4877</v>
      </c>
      <c r="G10819">
        <v>0</v>
      </c>
      <c r="H10819">
        <v>9</v>
      </c>
      <c r="I10819">
        <v>1</v>
      </c>
      <c r="J10819">
        <v>4</v>
      </c>
      <c r="K10819">
        <v>1</v>
      </c>
      <c r="L10819">
        <v>3</v>
      </c>
      <c r="M10819">
        <v>0</v>
      </c>
      <c r="N10819">
        <v>0</v>
      </c>
      <c r="O10819">
        <v>0</v>
      </c>
      <c r="P10819">
        <v>0</v>
      </c>
      <c r="Q10819">
        <v>0</v>
      </c>
    </row>
    <row r="10820" spans="1:17" x14ac:dyDescent="0.2">
      <c r="A10820" t="s">
        <v>27843</v>
      </c>
      <c r="B10820" t="s">
        <v>86</v>
      </c>
      <c r="C10820" t="s">
        <v>252</v>
      </c>
      <c r="D10820" t="s">
        <v>17029</v>
      </c>
      <c r="E10820" t="s">
        <v>81</v>
      </c>
      <c r="F10820" t="s">
        <v>4879</v>
      </c>
      <c r="G10820">
        <v>0</v>
      </c>
      <c r="H10820">
        <v>0</v>
      </c>
      <c r="I10820">
        <v>0</v>
      </c>
      <c r="J10820">
        <v>0</v>
      </c>
      <c r="K10820">
        <v>0</v>
      </c>
      <c r="L10820">
        <v>0</v>
      </c>
      <c r="M10820">
        <v>9</v>
      </c>
      <c r="N10820">
        <v>0</v>
      </c>
      <c r="O10820">
        <v>0</v>
      </c>
      <c r="P10820">
        <v>0</v>
      </c>
      <c r="Q10820">
        <v>0</v>
      </c>
    </row>
    <row r="10821" spans="1:17" x14ac:dyDescent="0.2">
      <c r="A10821" t="s">
        <v>27844</v>
      </c>
      <c r="B10821" t="s">
        <v>86</v>
      </c>
      <c r="C10821" t="s">
        <v>252</v>
      </c>
      <c r="D10821" t="s">
        <v>17029</v>
      </c>
      <c r="E10821" t="s">
        <v>81</v>
      </c>
      <c r="F10821" t="s">
        <v>4881</v>
      </c>
      <c r="G10821">
        <v>0</v>
      </c>
      <c r="H10821">
        <v>9</v>
      </c>
      <c r="I10821">
        <v>1</v>
      </c>
      <c r="J10821">
        <v>4</v>
      </c>
      <c r="K10821">
        <v>1</v>
      </c>
      <c r="L10821">
        <v>3</v>
      </c>
      <c r="M10821">
        <v>0</v>
      </c>
      <c r="N10821">
        <v>0</v>
      </c>
      <c r="O10821">
        <v>0</v>
      </c>
      <c r="P10821">
        <v>0</v>
      </c>
      <c r="Q10821">
        <v>0</v>
      </c>
    </row>
    <row r="10822" spans="1:17" x14ac:dyDescent="0.2">
      <c r="A10822" t="s">
        <v>27845</v>
      </c>
      <c r="B10822" t="s">
        <v>86</v>
      </c>
      <c r="C10822" t="s">
        <v>252</v>
      </c>
      <c r="D10822" t="s">
        <v>17029</v>
      </c>
      <c r="E10822" t="s">
        <v>81</v>
      </c>
      <c r="F10822" t="s">
        <v>4883</v>
      </c>
      <c r="G10822">
        <v>0</v>
      </c>
      <c r="H10822">
        <v>9</v>
      </c>
      <c r="I10822">
        <v>1</v>
      </c>
      <c r="J10822">
        <v>4</v>
      </c>
      <c r="K10822">
        <v>3</v>
      </c>
      <c r="L10822">
        <v>1</v>
      </c>
      <c r="M10822">
        <v>0</v>
      </c>
      <c r="N10822">
        <v>0</v>
      </c>
      <c r="O10822">
        <v>0</v>
      </c>
      <c r="P10822">
        <v>0</v>
      </c>
      <c r="Q10822">
        <v>0</v>
      </c>
    </row>
    <row r="10823" spans="1:17" x14ac:dyDescent="0.2">
      <c r="A10823" t="s">
        <v>27846</v>
      </c>
      <c r="B10823" t="s">
        <v>86</v>
      </c>
      <c r="C10823" t="s">
        <v>252</v>
      </c>
      <c r="D10823" t="s">
        <v>17029</v>
      </c>
      <c r="E10823" t="s">
        <v>81</v>
      </c>
      <c r="F10823" t="s">
        <v>4885</v>
      </c>
      <c r="G10823">
        <v>0</v>
      </c>
      <c r="H10823">
        <v>0</v>
      </c>
      <c r="I10823">
        <v>0</v>
      </c>
      <c r="J10823">
        <v>0</v>
      </c>
      <c r="K10823">
        <v>0</v>
      </c>
      <c r="L10823">
        <v>0</v>
      </c>
      <c r="M10823">
        <v>9</v>
      </c>
      <c r="N10823">
        <v>0</v>
      </c>
      <c r="O10823">
        <v>0</v>
      </c>
      <c r="P10823">
        <v>0</v>
      </c>
      <c r="Q10823">
        <v>0</v>
      </c>
    </row>
    <row r="10824" spans="1:17" x14ac:dyDescent="0.2">
      <c r="A10824" t="s">
        <v>27847</v>
      </c>
      <c r="B10824" t="s">
        <v>86</v>
      </c>
      <c r="C10824" t="s">
        <v>252</v>
      </c>
      <c r="D10824" t="s">
        <v>17029</v>
      </c>
      <c r="E10824" t="s">
        <v>81</v>
      </c>
      <c r="F10824" t="s">
        <v>4887</v>
      </c>
      <c r="G10824">
        <v>0</v>
      </c>
      <c r="H10824">
        <v>9</v>
      </c>
      <c r="I10824">
        <v>1</v>
      </c>
      <c r="J10824">
        <v>4</v>
      </c>
      <c r="K10824">
        <v>3</v>
      </c>
      <c r="L10824">
        <v>1</v>
      </c>
      <c r="M10824">
        <v>0</v>
      </c>
      <c r="N10824">
        <v>0</v>
      </c>
      <c r="O10824">
        <v>0</v>
      </c>
      <c r="P10824">
        <v>0</v>
      </c>
      <c r="Q10824">
        <v>0</v>
      </c>
    </row>
    <row r="10825" spans="1:17" x14ac:dyDescent="0.2">
      <c r="A10825" t="s">
        <v>27848</v>
      </c>
      <c r="B10825" t="s">
        <v>86</v>
      </c>
      <c r="C10825" t="s">
        <v>252</v>
      </c>
      <c r="D10825" t="s">
        <v>17029</v>
      </c>
      <c r="E10825" t="s">
        <v>81</v>
      </c>
      <c r="F10825" t="s">
        <v>4889</v>
      </c>
      <c r="G10825">
        <v>0</v>
      </c>
      <c r="H10825">
        <v>0</v>
      </c>
      <c r="I10825">
        <v>0</v>
      </c>
      <c r="J10825">
        <v>0</v>
      </c>
      <c r="K10825">
        <v>0</v>
      </c>
      <c r="L10825">
        <v>0</v>
      </c>
      <c r="M10825">
        <v>9</v>
      </c>
      <c r="N10825">
        <v>0</v>
      </c>
      <c r="O10825">
        <v>0</v>
      </c>
      <c r="P10825">
        <v>0</v>
      </c>
      <c r="Q10825">
        <v>0</v>
      </c>
    </row>
    <row r="10826" spans="1:17" x14ac:dyDescent="0.2">
      <c r="A10826" t="s">
        <v>27849</v>
      </c>
      <c r="B10826" t="s">
        <v>86</v>
      </c>
      <c r="C10826" t="s">
        <v>252</v>
      </c>
      <c r="D10826" t="s">
        <v>17029</v>
      </c>
      <c r="E10826" t="s">
        <v>81</v>
      </c>
      <c r="F10826" t="s">
        <v>4871</v>
      </c>
      <c r="G10826">
        <v>0</v>
      </c>
      <c r="H10826">
        <v>0</v>
      </c>
      <c r="I10826">
        <v>0</v>
      </c>
      <c r="J10826">
        <v>0</v>
      </c>
      <c r="K10826">
        <v>0</v>
      </c>
      <c r="L10826">
        <v>0</v>
      </c>
      <c r="M10826">
        <v>0</v>
      </c>
      <c r="N10826">
        <v>9</v>
      </c>
      <c r="O10826">
        <v>6</v>
      </c>
      <c r="P10826">
        <v>2</v>
      </c>
      <c r="Q10826">
        <v>1</v>
      </c>
    </row>
    <row r="10827" spans="1:17" x14ac:dyDescent="0.2">
      <c r="A10827" t="s">
        <v>27850</v>
      </c>
      <c r="B10827" t="s">
        <v>86</v>
      </c>
      <c r="C10827" t="s">
        <v>252</v>
      </c>
      <c r="D10827" t="s">
        <v>17029</v>
      </c>
      <c r="E10827" t="s">
        <v>81</v>
      </c>
      <c r="F10827" t="s">
        <v>4873</v>
      </c>
      <c r="G10827">
        <v>0</v>
      </c>
      <c r="H10827">
        <v>0</v>
      </c>
      <c r="I10827">
        <v>0</v>
      </c>
      <c r="J10827">
        <v>0</v>
      </c>
      <c r="K10827">
        <v>0</v>
      </c>
      <c r="L10827">
        <v>0</v>
      </c>
      <c r="M10827">
        <v>0</v>
      </c>
      <c r="N10827">
        <v>8</v>
      </c>
      <c r="O10827">
        <v>5</v>
      </c>
      <c r="P10827">
        <v>2</v>
      </c>
      <c r="Q10827">
        <v>1</v>
      </c>
    </row>
    <row r="10828" spans="1:17" x14ac:dyDescent="0.2">
      <c r="A10828" t="s">
        <v>27851</v>
      </c>
      <c r="B10828" t="s">
        <v>86</v>
      </c>
      <c r="C10828" t="s">
        <v>252</v>
      </c>
      <c r="D10828" t="s">
        <v>17029</v>
      </c>
      <c r="E10828" t="s">
        <v>81</v>
      </c>
      <c r="F10828" t="s">
        <v>17019</v>
      </c>
      <c r="G10828">
        <v>9</v>
      </c>
      <c r="H10828">
        <v>0</v>
      </c>
      <c r="I10828">
        <v>0</v>
      </c>
      <c r="J10828">
        <v>0</v>
      </c>
      <c r="K10828">
        <v>0</v>
      </c>
      <c r="L10828">
        <v>0</v>
      </c>
      <c r="M10828">
        <v>0</v>
      </c>
      <c r="N10828">
        <v>0</v>
      </c>
      <c r="O10828">
        <v>0</v>
      </c>
      <c r="P10828">
        <v>0</v>
      </c>
      <c r="Q10828">
        <v>0</v>
      </c>
    </row>
    <row r="10829" spans="1:17" x14ac:dyDescent="0.2">
      <c r="A10829" t="s">
        <v>27852</v>
      </c>
      <c r="B10829" t="s">
        <v>86</v>
      </c>
      <c r="C10829" t="s">
        <v>252</v>
      </c>
      <c r="D10829" t="s">
        <v>17021</v>
      </c>
      <c r="E10829" t="s">
        <v>79</v>
      </c>
      <c r="F10829" t="s">
        <v>17022</v>
      </c>
      <c r="G10829">
        <v>0</v>
      </c>
      <c r="H10829">
        <v>0</v>
      </c>
      <c r="I10829">
        <v>0</v>
      </c>
      <c r="J10829">
        <v>0</v>
      </c>
      <c r="K10829">
        <v>0</v>
      </c>
      <c r="L10829">
        <v>0</v>
      </c>
      <c r="M10829">
        <v>0</v>
      </c>
      <c r="N10829">
        <v>1</v>
      </c>
      <c r="O10829">
        <v>1</v>
      </c>
      <c r="P10829">
        <v>0</v>
      </c>
      <c r="Q10829">
        <v>0</v>
      </c>
    </row>
    <row r="10830" spans="1:17" x14ac:dyDescent="0.2">
      <c r="A10830" t="s">
        <v>27853</v>
      </c>
      <c r="B10830" t="s">
        <v>86</v>
      </c>
      <c r="C10830" t="s">
        <v>252</v>
      </c>
      <c r="D10830" t="s">
        <v>17021</v>
      </c>
      <c r="E10830" t="s">
        <v>79</v>
      </c>
      <c r="F10830" t="s">
        <v>17019</v>
      </c>
      <c r="G10830">
        <v>1</v>
      </c>
      <c r="H10830">
        <v>0</v>
      </c>
      <c r="I10830">
        <v>0</v>
      </c>
      <c r="J10830">
        <v>0</v>
      </c>
      <c r="K10830">
        <v>0</v>
      </c>
      <c r="L10830">
        <v>0</v>
      </c>
      <c r="M10830">
        <v>0</v>
      </c>
      <c r="N10830">
        <v>0</v>
      </c>
      <c r="O10830">
        <v>0</v>
      </c>
      <c r="P10830">
        <v>0</v>
      </c>
      <c r="Q10830">
        <v>0</v>
      </c>
    </row>
    <row r="10831" spans="1:17" x14ac:dyDescent="0.2">
      <c r="A10831" t="s">
        <v>27854</v>
      </c>
      <c r="B10831" t="s">
        <v>86</v>
      </c>
      <c r="C10831" t="s">
        <v>252</v>
      </c>
      <c r="D10831" t="s">
        <v>17025</v>
      </c>
      <c r="E10831" t="s">
        <v>81</v>
      </c>
      <c r="F10831" t="s">
        <v>17019</v>
      </c>
      <c r="G10831">
        <v>1</v>
      </c>
      <c r="H10831">
        <v>0</v>
      </c>
      <c r="I10831">
        <v>0</v>
      </c>
      <c r="J10831">
        <v>0</v>
      </c>
      <c r="K10831">
        <v>0</v>
      </c>
      <c r="L10831">
        <v>0</v>
      </c>
      <c r="M10831">
        <v>0</v>
      </c>
      <c r="N10831">
        <v>0</v>
      </c>
      <c r="O10831">
        <v>0</v>
      </c>
      <c r="P10831">
        <v>0</v>
      </c>
      <c r="Q10831">
        <v>0</v>
      </c>
    </row>
    <row r="10832" spans="1:17" x14ac:dyDescent="0.2">
      <c r="A10832" t="s">
        <v>27855</v>
      </c>
      <c r="B10832" t="s">
        <v>86</v>
      </c>
      <c r="C10832" t="s">
        <v>253</v>
      </c>
      <c r="D10832" t="s">
        <v>17029</v>
      </c>
      <c r="E10832" t="s">
        <v>79</v>
      </c>
      <c r="F10832" t="s">
        <v>4875</v>
      </c>
      <c r="G10832">
        <v>0</v>
      </c>
      <c r="H10832">
        <v>4</v>
      </c>
      <c r="I10832">
        <v>2</v>
      </c>
      <c r="J10832">
        <v>2</v>
      </c>
      <c r="K10832">
        <v>0</v>
      </c>
      <c r="L10832">
        <v>0</v>
      </c>
      <c r="M10832">
        <v>0</v>
      </c>
      <c r="N10832">
        <v>0</v>
      </c>
      <c r="O10832">
        <v>0</v>
      </c>
      <c r="P10832">
        <v>0</v>
      </c>
      <c r="Q10832">
        <v>0</v>
      </c>
    </row>
    <row r="10833" spans="1:17" x14ac:dyDescent="0.2">
      <c r="A10833" t="s">
        <v>27856</v>
      </c>
      <c r="B10833" t="s">
        <v>86</v>
      </c>
      <c r="C10833" t="s">
        <v>253</v>
      </c>
      <c r="D10833" t="s">
        <v>17029</v>
      </c>
      <c r="E10833" t="s">
        <v>79</v>
      </c>
      <c r="F10833" t="s">
        <v>4877</v>
      </c>
      <c r="G10833">
        <v>0</v>
      </c>
      <c r="H10833">
        <v>4</v>
      </c>
      <c r="I10833">
        <v>2</v>
      </c>
      <c r="J10833">
        <v>2</v>
      </c>
      <c r="K10833">
        <v>0</v>
      </c>
      <c r="L10833">
        <v>0</v>
      </c>
      <c r="M10833">
        <v>0</v>
      </c>
      <c r="N10833">
        <v>0</v>
      </c>
      <c r="O10833">
        <v>0</v>
      </c>
      <c r="P10833">
        <v>0</v>
      </c>
      <c r="Q10833">
        <v>0</v>
      </c>
    </row>
    <row r="10834" spans="1:17" x14ac:dyDescent="0.2">
      <c r="A10834" t="s">
        <v>27857</v>
      </c>
      <c r="B10834" t="s">
        <v>86</v>
      </c>
      <c r="C10834" t="s">
        <v>253</v>
      </c>
      <c r="D10834" t="s">
        <v>17029</v>
      </c>
      <c r="E10834" t="s">
        <v>79</v>
      </c>
      <c r="F10834" t="s">
        <v>4879</v>
      </c>
      <c r="G10834">
        <v>0</v>
      </c>
      <c r="H10834">
        <v>0</v>
      </c>
      <c r="I10834">
        <v>0</v>
      </c>
      <c r="J10834">
        <v>0</v>
      </c>
      <c r="K10834">
        <v>0</v>
      </c>
      <c r="L10834">
        <v>0</v>
      </c>
      <c r="M10834">
        <v>4</v>
      </c>
      <c r="N10834">
        <v>0</v>
      </c>
      <c r="O10834">
        <v>0</v>
      </c>
      <c r="P10834">
        <v>0</v>
      </c>
      <c r="Q10834">
        <v>0</v>
      </c>
    </row>
    <row r="10835" spans="1:17" x14ac:dyDescent="0.2">
      <c r="A10835" t="s">
        <v>27858</v>
      </c>
      <c r="B10835" t="s">
        <v>86</v>
      </c>
      <c r="C10835" t="s">
        <v>253</v>
      </c>
      <c r="D10835" t="s">
        <v>17029</v>
      </c>
      <c r="E10835" t="s">
        <v>79</v>
      </c>
      <c r="F10835" t="s">
        <v>4881</v>
      </c>
      <c r="G10835">
        <v>0</v>
      </c>
      <c r="H10835">
        <v>4</v>
      </c>
      <c r="I10835">
        <v>2</v>
      </c>
      <c r="J10835">
        <v>2</v>
      </c>
      <c r="K10835">
        <v>0</v>
      </c>
      <c r="L10835">
        <v>0</v>
      </c>
      <c r="M10835">
        <v>0</v>
      </c>
      <c r="N10835">
        <v>0</v>
      </c>
      <c r="O10835">
        <v>0</v>
      </c>
      <c r="P10835">
        <v>0</v>
      </c>
      <c r="Q10835">
        <v>0</v>
      </c>
    </row>
    <row r="10836" spans="1:17" x14ac:dyDescent="0.2">
      <c r="A10836" t="s">
        <v>27859</v>
      </c>
      <c r="B10836" t="s">
        <v>86</v>
      </c>
      <c r="C10836" t="s">
        <v>253</v>
      </c>
      <c r="D10836" t="s">
        <v>17029</v>
      </c>
      <c r="E10836" t="s">
        <v>79</v>
      </c>
      <c r="F10836" t="s">
        <v>4883</v>
      </c>
      <c r="G10836">
        <v>0</v>
      </c>
      <c r="H10836">
        <v>4</v>
      </c>
      <c r="I10836">
        <v>2</v>
      </c>
      <c r="J10836">
        <v>2</v>
      </c>
      <c r="K10836">
        <v>0</v>
      </c>
      <c r="L10836">
        <v>0</v>
      </c>
      <c r="M10836">
        <v>0</v>
      </c>
      <c r="N10836">
        <v>0</v>
      </c>
      <c r="O10836">
        <v>0</v>
      </c>
      <c r="P10836">
        <v>0</v>
      </c>
      <c r="Q10836">
        <v>0</v>
      </c>
    </row>
    <row r="10837" spans="1:17" x14ac:dyDescent="0.2">
      <c r="A10837" t="s">
        <v>27860</v>
      </c>
      <c r="B10837" t="s">
        <v>86</v>
      </c>
      <c r="C10837" t="s">
        <v>253</v>
      </c>
      <c r="D10837" t="s">
        <v>17029</v>
      </c>
      <c r="E10837" t="s">
        <v>79</v>
      </c>
      <c r="F10837" t="s">
        <v>4885</v>
      </c>
      <c r="G10837">
        <v>0</v>
      </c>
      <c r="H10837">
        <v>0</v>
      </c>
      <c r="I10837">
        <v>0</v>
      </c>
      <c r="J10837">
        <v>0</v>
      </c>
      <c r="K10837">
        <v>0</v>
      </c>
      <c r="L10837">
        <v>0</v>
      </c>
      <c r="M10837">
        <v>4</v>
      </c>
      <c r="N10837">
        <v>0</v>
      </c>
      <c r="O10837">
        <v>0</v>
      </c>
      <c r="P10837">
        <v>0</v>
      </c>
      <c r="Q10837">
        <v>0</v>
      </c>
    </row>
    <row r="10838" spans="1:17" x14ac:dyDescent="0.2">
      <c r="A10838" t="s">
        <v>27861</v>
      </c>
      <c r="B10838" t="s">
        <v>86</v>
      </c>
      <c r="C10838" t="s">
        <v>253</v>
      </c>
      <c r="D10838" t="s">
        <v>17029</v>
      </c>
      <c r="E10838" t="s">
        <v>79</v>
      </c>
      <c r="F10838" t="s">
        <v>4887</v>
      </c>
      <c r="G10838">
        <v>0</v>
      </c>
      <c r="H10838">
        <v>4</v>
      </c>
      <c r="I10838">
        <v>2</v>
      </c>
      <c r="J10838">
        <v>2</v>
      </c>
      <c r="K10838">
        <v>0</v>
      </c>
      <c r="L10838">
        <v>0</v>
      </c>
      <c r="M10838">
        <v>0</v>
      </c>
      <c r="N10838">
        <v>0</v>
      </c>
      <c r="O10838">
        <v>0</v>
      </c>
      <c r="P10838">
        <v>0</v>
      </c>
      <c r="Q10838">
        <v>0</v>
      </c>
    </row>
    <row r="10839" spans="1:17" x14ac:dyDescent="0.2">
      <c r="A10839" t="s">
        <v>27862</v>
      </c>
      <c r="B10839" t="s">
        <v>86</v>
      </c>
      <c r="C10839" t="s">
        <v>253</v>
      </c>
      <c r="D10839" t="s">
        <v>17029</v>
      </c>
      <c r="E10839" t="s">
        <v>79</v>
      </c>
      <c r="F10839" t="s">
        <v>4889</v>
      </c>
      <c r="G10839">
        <v>0</v>
      </c>
      <c r="H10839">
        <v>0</v>
      </c>
      <c r="I10839">
        <v>0</v>
      </c>
      <c r="J10839">
        <v>0</v>
      </c>
      <c r="K10839">
        <v>0</v>
      </c>
      <c r="L10839">
        <v>0</v>
      </c>
      <c r="M10839">
        <v>4</v>
      </c>
      <c r="N10839">
        <v>0</v>
      </c>
      <c r="O10839">
        <v>0</v>
      </c>
      <c r="P10839">
        <v>0</v>
      </c>
      <c r="Q10839">
        <v>0</v>
      </c>
    </row>
    <row r="10840" spans="1:17" x14ac:dyDescent="0.2">
      <c r="A10840" t="s">
        <v>27863</v>
      </c>
      <c r="B10840" t="s">
        <v>86</v>
      </c>
      <c r="C10840" t="s">
        <v>253</v>
      </c>
      <c r="D10840" t="s">
        <v>17029</v>
      </c>
      <c r="E10840" t="s">
        <v>79</v>
      </c>
      <c r="F10840" t="s">
        <v>4871</v>
      </c>
      <c r="G10840">
        <v>0</v>
      </c>
      <c r="H10840">
        <v>0</v>
      </c>
      <c r="I10840">
        <v>0</v>
      </c>
      <c r="J10840">
        <v>0</v>
      </c>
      <c r="K10840">
        <v>0</v>
      </c>
      <c r="L10840">
        <v>0</v>
      </c>
      <c r="M10840">
        <v>0</v>
      </c>
      <c r="N10840">
        <v>4</v>
      </c>
      <c r="O10840">
        <v>4</v>
      </c>
      <c r="P10840">
        <v>0</v>
      </c>
      <c r="Q10840">
        <v>0</v>
      </c>
    </row>
    <row r="10841" spans="1:17" x14ac:dyDescent="0.2">
      <c r="A10841" t="s">
        <v>27864</v>
      </c>
      <c r="B10841" t="s">
        <v>86</v>
      </c>
      <c r="C10841" t="s">
        <v>253</v>
      </c>
      <c r="D10841" t="s">
        <v>17029</v>
      </c>
      <c r="E10841" t="s">
        <v>79</v>
      </c>
      <c r="F10841" t="s">
        <v>4873</v>
      </c>
      <c r="G10841">
        <v>0</v>
      </c>
      <c r="H10841">
        <v>0</v>
      </c>
      <c r="I10841">
        <v>0</v>
      </c>
      <c r="J10841">
        <v>0</v>
      </c>
      <c r="K10841">
        <v>0</v>
      </c>
      <c r="L10841">
        <v>0</v>
      </c>
      <c r="M10841">
        <v>0</v>
      </c>
      <c r="N10841">
        <v>3</v>
      </c>
      <c r="O10841">
        <v>3</v>
      </c>
      <c r="P10841">
        <v>0</v>
      </c>
      <c r="Q10841">
        <v>0</v>
      </c>
    </row>
    <row r="10842" spans="1:17" x14ac:dyDescent="0.2">
      <c r="A10842" t="s">
        <v>27865</v>
      </c>
      <c r="B10842" t="s">
        <v>86</v>
      </c>
      <c r="C10842" t="s">
        <v>253</v>
      </c>
      <c r="D10842" t="s">
        <v>17029</v>
      </c>
      <c r="E10842" t="s">
        <v>79</v>
      </c>
      <c r="F10842" t="s">
        <v>17019</v>
      </c>
      <c r="G10842">
        <v>4</v>
      </c>
      <c r="H10842">
        <v>0</v>
      </c>
      <c r="I10842">
        <v>0</v>
      </c>
      <c r="J10842">
        <v>0</v>
      </c>
      <c r="K10842">
        <v>0</v>
      </c>
      <c r="L10842">
        <v>0</v>
      </c>
      <c r="M10842">
        <v>0</v>
      </c>
      <c r="N10842">
        <v>0</v>
      </c>
      <c r="O10842">
        <v>0</v>
      </c>
      <c r="P10842">
        <v>0</v>
      </c>
      <c r="Q10842">
        <v>0</v>
      </c>
    </row>
    <row r="10843" spans="1:17" x14ac:dyDescent="0.2">
      <c r="A10843" t="s">
        <v>27866</v>
      </c>
      <c r="B10843" t="s">
        <v>86</v>
      </c>
      <c r="C10843" t="s">
        <v>253</v>
      </c>
      <c r="D10843" t="s">
        <v>17029</v>
      </c>
      <c r="E10843" t="s">
        <v>81</v>
      </c>
      <c r="F10843" t="s">
        <v>4875</v>
      </c>
      <c r="G10843">
        <v>0</v>
      </c>
      <c r="H10843">
        <v>17</v>
      </c>
      <c r="I10843">
        <v>4</v>
      </c>
      <c r="J10843">
        <v>12</v>
      </c>
      <c r="K10843">
        <v>1</v>
      </c>
      <c r="L10843">
        <v>0</v>
      </c>
      <c r="M10843">
        <v>0</v>
      </c>
      <c r="N10843">
        <v>0</v>
      </c>
      <c r="O10843">
        <v>0</v>
      </c>
      <c r="P10843">
        <v>0</v>
      </c>
      <c r="Q10843">
        <v>0</v>
      </c>
    </row>
    <row r="10844" spans="1:17" x14ac:dyDescent="0.2">
      <c r="A10844" t="s">
        <v>27867</v>
      </c>
      <c r="B10844" t="s">
        <v>86</v>
      </c>
      <c r="C10844" t="s">
        <v>253</v>
      </c>
      <c r="D10844" t="s">
        <v>17029</v>
      </c>
      <c r="E10844" t="s">
        <v>81</v>
      </c>
      <c r="F10844" t="s">
        <v>4877</v>
      </c>
      <c r="G10844">
        <v>0</v>
      </c>
      <c r="H10844">
        <v>17</v>
      </c>
      <c r="I10844">
        <v>4</v>
      </c>
      <c r="J10844">
        <v>12</v>
      </c>
      <c r="K10844">
        <v>1</v>
      </c>
      <c r="L10844">
        <v>0</v>
      </c>
      <c r="M10844">
        <v>0</v>
      </c>
      <c r="N10844">
        <v>0</v>
      </c>
      <c r="O10844">
        <v>0</v>
      </c>
      <c r="P10844">
        <v>0</v>
      </c>
      <c r="Q10844">
        <v>0</v>
      </c>
    </row>
    <row r="10845" spans="1:17" x14ac:dyDescent="0.2">
      <c r="A10845" t="s">
        <v>27868</v>
      </c>
      <c r="B10845" t="s">
        <v>86</v>
      </c>
      <c r="C10845" t="s">
        <v>253</v>
      </c>
      <c r="D10845" t="s">
        <v>17029</v>
      </c>
      <c r="E10845" t="s">
        <v>81</v>
      </c>
      <c r="F10845" t="s">
        <v>4879</v>
      </c>
      <c r="G10845">
        <v>0</v>
      </c>
      <c r="H10845">
        <v>0</v>
      </c>
      <c r="I10845">
        <v>0</v>
      </c>
      <c r="J10845">
        <v>0</v>
      </c>
      <c r="K10845">
        <v>0</v>
      </c>
      <c r="L10845">
        <v>0</v>
      </c>
      <c r="M10845">
        <v>17</v>
      </c>
      <c r="N10845">
        <v>0</v>
      </c>
      <c r="O10845">
        <v>0</v>
      </c>
      <c r="P10845">
        <v>0</v>
      </c>
      <c r="Q10845">
        <v>0</v>
      </c>
    </row>
    <row r="10846" spans="1:17" x14ac:dyDescent="0.2">
      <c r="A10846" t="s">
        <v>27869</v>
      </c>
      <c r="B10846" t="s">
        <v>86</v>
      </c>
      <c r="C10846" t="s">
        <v>253</v>
      </c>
      <c r="D10846" t="s">
        <v>17029</v>
      </c>
      <c r="E10846" t="s">
        <v>81</v>
      </c>
      <c r="F10846" t="s">
        <v>4881</v>
      </c>
      <c r="G10846">
        <v>0</v>
      </c>
      <c r="H10846">
        <v>17</v>
      </c>
      <c r="I10846">
        <v>4</v>
      </c>
      <c r="J10846">
        <v>12</v>
      </c>
      <c r="K10846">
        <v>1</v>
      </c>
      <c r="L10846">
        <v>0</v>
      </c>
      <c r="M10846">
        <v>0</v>
      </c>
      <c r="N10846">
        <v>0</v>
      </c>
      <c r="O10846">
        <v>0</v>
      </c>
      <c r="P10846">
        <v>0</v>
      </c>
      <c r="Q10846">
        <v>0</v>
      </c>
    </row>
    <row r="10847" spans="1:17" x14ac:dyDescent="0.2">
      <c r="A10847" t="s">
        <v>27870</v>
      </c>
      <c r="B10847" t="s">
        <v>86</v>
      </c>
      <c r="C10847" t="s">
        <v>253</v>
      </c>
      <c r="D10847" t="s">
        <v>17029</v>
      </c>
      <c r="E10847" t="s">
        <v>81</v>
      </c>
      <c r="F10847" t="s">
        <v>4883</v>
      </c>
      <c r="G10847">
        <v>0</v>
      </c>
      <c r="H10847">
        <v>17</v>
      </c>
      <c r="I10847">
        <v>4</v>
      </c>
      <c r="J10847">
        <v>12</v>
      </c>
      <c r="K10847">
        <v>1</v>
      </c>
      <c r="L10847">
        <v>0</v>
      </c>
      <c r="M10847">
        <v>0</v>
      </c>
      <c r="N10847">
        <v>0</v>
      </c>
      <c r="O10847">
        <v>0</v>
      </c>
      <c r="P10847">
        <v>0</v>
      </c>
      <c r="Q10847">
        <v>0</v>
      </c>
    </row>
    <row r="10848" spans="1:17" x14ac:dyDescent="0.2">
      <c r="A10848" t="s">
        <v>27871</v>
      </c>
      <c r="B10848" t="s">
        <v>86</v>
      </c>
      <c r="C10848" t="s">
        <v>253</v>
      </c>
      <c r="D10848" t="s">
        <v>17029</v>
      </c>
      <c r="E10848" t="s">
        <v>81</v>
      </c>
      <c r="F10848" t="s">
        <v>4885</v>
      </c>
      <c r="G10848">
        <v>0</v>
      </c>
      <c r="H10848">
        <v>0</v>
      </c>
      <c r="I10848">
        <v>0</v>
      </c>
      <c r="J10848">
        <v>0</v>
      </c>
      <c r="K10848">
        <v>0</v>
      </c>
      <c r="L10848">
        <v>0</v>
      </c>
      <c r="M10848">
        <v>17</v>
      </c>
      <c r="N10848">
        <v>0</v>
      </c>
      <c r="O10848">
        <v>0</v>
      </c>
      <c r="P10848">
        <v>0</v>
      </c>
      <c r="Q10848">
        <v>0</v>
      </c>
    </row>
    <row r="10849" spans="1:17" x14ac:dyDescent="0.2">
      <c r="A10849" t="s">
        <v>27872</v>
      </c>
      <c r="B10849" t="s">
        <v>86</v>
      </c>
      <c r="C10849" t="s">
        <v>253</v>
      </c>
      <c r="D10849" t="s">
        <v>17029</v>
      </c>
      <c r="E10849" t="s">
        <v>81</v>
      </c>
      <c r="F10849" t="s">
        <v>4887</v>
      </c>
      <c r="G10849">
        <v>0</v>
      </c>
      <c r="H10849">
        <v>17</v>
      </c>
      <c r="I10849">
        <v>4</v>
      </c>
      <c r="J10849">
        <v>12</v>
      </c>
      <c r="K10849">
        <v>1</v>
      </c>
      <c r="L10849">
        <v>0</v>
      </c>
      <c r="M10849">
        <v>0</v>
      </c>
      <c r="N10849">
        <v>0</v>
      </c>
      <c r="O10849">
        <v>0</v>
      </c>
      <c r="P10849">
        <v>0</v>
      </c>
      <c r="Q10849">
        <v>0</v>
      </c>
    </row>
    <row r="10850" spans="1:17" x14ac:dyDescent="0.2">
      <c r="A10850" t="s">
        <v>27873</v>
      </c>
      <c r="B10850" t="s">
        <v>86</v>
      </c>
      <c r="C10850" t="s">
        <v>253</v>
      </c>
      <c r="D10850" t="s">
        <v>17029</v>
      </c>
      <c r="E10850" t="s">
        <v>81</v>
      </c>
      <c r="F10850" t="s">
        <v>4889</v>
      </c>
      <c r="G10850">
        <v>0</v>
      </c>
      <c r="H10850">
        <v>0</v>
      </c>
      <c r="I10850">
        <v>0</v>
      </c>
      <c r="J10850">
        <v>0</v>
      </c>
      <c r="K10850">
        <v>0</v>
      </c>
      <c r="L10850">
        <v>0</v>
      </c>
      <c r="M10850">
        <v>17</v>
      </c>
      <c r="N10850">
        <v>0</v>
      </c>
      <c r="O10850">
        <v>0</v>
      </c>
      <c r="P10850">
        <v>0</v>
      </c>
      <c r="Q10850">
        <v>0</v>
      </c>
    </row>
    <row r="10851" spans="1:17" x14ac:dyDescent="0.2">
      <c r="A10851" t="s">
        <v>27874</v>
      </c>
      <c r="B10851" t="s">
        <v>86</v>
      </c>
      <c r="C10851" t="s">
        <v>253</v>
      </c>
      <c r="D10851" t="s">
        <v>17029</v>
      </c>
      <c r="E10851" t="s">
        <v>81</v>
      </c>
      <c r="F10851" t="s">
        <v>4871</v>
      </c>
      <c r="G10851">
        <v>0</v>
      </c>
      <c r="H10851">
        <v>0</v>
      </c>
      <c r="I10851">
        <v>0</v>
      </c>
      <c r="J10851">
        <v>0</v>
      </c>
      <c r="K10851">
        <v>0</v>
      </c>
      <c r="L10851">
        <v>0</v>
      </c>
      <c r="M10851">
        <v>0</v>
      </c>
      <c r="N10851">
        <v>17</v>
      </c>
      <c r="O10851">
        <v>17</v>
      </c>
      <c r="P10851">
        <v>0</v>
      </c>
      <c r="Q10851">
        <v>0</v>
      </c>
    </row>
    <row r="10852" spans="1:17" x14ac:dyDescent="0.2">
      <c r="A10852" t="s">
        <v>27875</v>
      </c>
      <c r="B10852" t="s">
        <v>86</v>
      </c>
      <c r="C10852" t="s">
        <v>253</v>
      </c>
      <c r="D10852" t="s">
        <v>17029</v>
      </c>
      <c r="E10852" t="s">
        <v>81</v>
      </c>
      <c r="F10852" t="s">
        <v>4873</v>
      </c>
      <c r="G10852">
        <v>0</v>
      </c>
      <c r="H10852">
        <v>0</v>
      </c>
      <c r="I10852">
        <v>0</v>
      </c>
      <c r="J10852">
        <v>0</v>
      </c>
      <c r="K10852">
        <v>0</v>
      </c>
      <c r="L10852">
        <v>0</v>
      </c>
      <c r="M10852">
        <v>0</v>
      </c>
      <c r="N10852">
        <v>16</v>
      </c>
      <c r="O10852">
        <v>16</v>
      </c>
      <c r="P10852">
        <v>0</v>
      </c>
      <c r="Q10852">
        <v>0</v>
      </c>
    </row>
    <row r="10853" spans="1:17" x14ac:dyDescent="0.2">
      <c r="A10853" t="s">
        <v>27876</v>
      </c>
      <c r="B10853" t="s">
        <v>86</v>
      </c>
      <c r="C10853" t="s">
        <v>253</v>
      </c>
      <c r="D10853" t="s">
        <v>17029</v>
      </c>
      <c r="E10853" t="s">
        <v>81</v>
      </c>
      <c r="F10853" t="s">
        <v>17019</v>
      </c>
      <c r="G10853">
        <v>17</v>
      </c>
      <c r="H10853">
        <v>0</v>
      </c>
      <c r="I10853">
        <v>0</v>
      </c>
      <c r="J10853">
        <v>0</v>
      </c>
      <c r="K10853">
        <v>0</v>
      </c>
      <c r="L10853">
        <v>0</v>
      </c>
      <c r="M10853">
        <v>0</v>
      </c>
      <c r="N10853">
        <v>0</v>
      </c>
      <c r="O10853">
        <v>0</v>
      </c>
      <c r="P10853">
        <v>0</v>
      </c>
      <c r="Q10853">
        <v>0</v>
      </c>
    </row>
    <row r="10854" spans="1:17" x14ac:dyDescent="0.2">
      <c r="A10854" t="s">
        <v>27877</v>
      </c>
      <c r="B10854" t="s">
        <v>86</v>
      </c>
      <c r="C10854" t="s">
        <v>253</v>
      </c>
      <c r="D10854" t="s">
        <v>17021</v>
      </c>
      <c r="E10854" t="s">
        <v>79</v>
      </c>
      <c r="F10854" t="s">
        <v>17022</v>
      </c>
      <c r="G10854">
        <v>0</v>
      </c>
      <c r="H10854">
        <v>0</v>
      </c>
      <c r="I10854">
        <v>0</v>
      </c>
      <c r="J10854">
        <v>0</v>
      </c>
      <c r="K10854">
        <v>0</v>
      </c>
      <c r="L10854">
        <v>0</v>
      </c>
      <c r="M10854">
        <v>0</v>
      </c>
      <c r="N10854">
        <v>1</v>
      </c>
      <c r="O10854">
        <v>1</v>
      </c>
      <c r="P10854">
        <v>0</v>
      </c>
      <c r="Q10854">
        <v>0</v>
      </c>
    </row>
    <row r="10855" spans="1:17" x14ac:dyDescent="0.2">
      <c r="A10855" t="s">
        <v>27878</v>
      </c>
      <c r="B10855" t="s">
        <v>86</v>
      </c>
      <c r="C10855" t="s">
        <v>253</v>
      </c>
      <c r="D10855" t="s">
        <v>17021</v>
      </c>
      <c r="E10855" t="s">
        <v>79</v>
      </c>
      <c r="F10855" t="s">
        <v>17019</v>
      </c>
      <c r="G10855">
        <v>1</v>
      </c>
      <c r="H10855">
        <v>0</v>
      </c>
      <c r="I10855">
        <v>0</v>
      </c>
      <c r="J10855">
        <v>0</v>
      </c>
      <c r="K10855">
        <v>0</v>
      </c>
      <c r="L10855">
        <v>0</v>
      </c>
      <c r="M10855">
        <v>0</v>
      </c>
      <c r="N10855">
        <v>0</v>
      </c>
      <c r="O10855">
        <v>0</v>
      </c>
      <c r="P10855">
        <v>0</v>
      </c>
      <c r="Q10855">
        <v>0</v>
      </c>
    </row>
    <row r="10856" spans="1:17" x14ac:dyDescent="0.2">
      <c r="A10856" t="s">
        <v>27879</v>
      </c>
      <c r="B10856" t="s">
        <v>86</v>
      </c>
      <c r="C10856" t="s">
        <v>253</v>
      </c>
      <c r="D10856" t="s">
        <v>17021</v>
      </c>
      <c r="E10856" t="s">
        <v>81</v>
      </c>
      <c r="F10856" t="s">
        <v>17022</v>
      </c>
      <c r="G10856">
        <v>0</v>
      </c>
      <c r="H10856">
        <v>0</v>
      </c>
      <c r="I10856">
        <v>0</v>
      </c>
      <c r="J10856">
        <v>0</v>
      </c>
      <c r="K10856">
        <v>0</v>
      </c>
      <c r="L10856">
        <v>0</v>
      </c>
      <c r="M10856">
        <v>0</v>
      </c>
      <c r="N10856">
        <v>2</v>
      </c>
      <c r="O10856">
        <v>1</v>
      </c>
      <c r="P10856">
        <v>1</v>
      </c>
      <c r="Q10856">
        <v>0</v>
      </c>
    </row>
    <row r="10857" spans="1:17" x14ac:dyDescent="0.2">
      <c r="A10857" t="s">
        <v>27880</v>
      </c>
      <c r="B10857" t="s">
        <v>86</v>
      </c>
      <c r="C10857" t="s">
        <v>253</v>
      </c>
      <c r="D10857" t="s">
        <v>17021</v>
      </c>
      <c r="E10857" t="s">
        <v>81</v>
      </c>
      <c r="F10857" t="s">
        <v>17019</v>
      </c>
      <c r="G10857">
        <v>2</v>
      </c>
      <c r="H10857">
        <v>0</v>
      </c>
      <c r="I10857">
        <v>0</v>
      </c>
      <c r="J10857">
        <v>0</v>
      </c>
      <c r="K10857">
        <v>0</v>
      </c>
      <c r="L10857">
        <v>0</v>
      </c>
      <c r="M10857">
        <v>0</v>
      </c>
      <c r="N10857">
        <v>0</v>
      </c>
      <c r="O10857">
        <v>0</v>
      </c>
      <c r="P10857">
        <v>0</v>
      </c>
      <c r="Q10857">
        <v>0</v>
      </c>
    </row>
    <row r="10858" spans="1:17" x14ac:dyDescent="0.2">
      <c r="A10858" t="s">
        <v>27881</v>
      </c>
      <c r="B10858" t="s">
        <v>86</v>
      </c>
      <c r="C10858" t="s">
        <v>254</v>
      </c>
      <c r="D10858" t="s">
        <v>17029</v>
      </c>
      <c r="E10858" t="s">
        <v>79</v>
      </c>
      <c r="F10858" t="s">
        <v>4875</v>
      </c>
      <c r="G10858">
        <v>0</v>
      </c>
      <c r="H10858">
        <v>8</v>
      </c>
      <c r="I10858">
        <v>0</v>
      </c>
      <c r="J10858">
        <v>6</v>
      </c>
      <c r="K10858">
        <v>2</v>
      </c>
      <c r="L10858">
        <v>0</v>
      </c>
      <c r="M10858">
        <v>0</v>
      </c>
      <c r="N10858">
        <v>0</v>
      </c>
      <c r="O10858">
        <v>0</v>
      </c>
      <c r="P10858">
        <v>0</v>
      </c>
      <c r="Q10858">
        <v>0</v>
      </c>
    </row>
    <row r="10859" spans="1:17" x14ac:dyDescent="0.2">
      <c r="A10859" t="s">
        <v>27882</v>
      </c>
      <c r="B10859" t="s">
        <v>86</v>
      </c>
      <c r="C10859" t="s">
        <v>254</v>
      </c>
      <c r="D10859" t="s">
        <v>17029</v>
      </c>
      <c r="E10859" t="s">
        <v>79</v>
      </c>
      <c r="F10859" t="s">
        <v>4877</v>
      </c>
      <c r="G10859">
        <v>0</v>
      </c>
      <c r="H10859">
        <v>8</v>
      </c>
      <c r="I10859">
        <v>0</v>
      </c>
      <c r="J10859">
        <v>6</v>
      </c>
      <c r="K10859">
        <v>2</v>
      </c>
      <c r="L10859">
        <v>0</v>
      </c>
      <c r="M10859">
        <v>0</v>
      </c>
      <c r="N10859">
        <v>0</v>
      </c>
      <c r="O10859">
        <v>0</v>
      </c>
      <c r="P10859">
        <v>0</v>
      </c>
      <c r="Q10859">
        <v>0</v>
      </c>
    </row>
    <row r="10860" spans="1:17" x14ac:dyDescent="0.2">
      <c r="A10860" t="s">
        <v>27883</v>
      </c>
      <c r="B10860" t="s">
        <v>86</v>
      </c>
      <c r="C10860" t="s">
        <v>254</v>
      </c>
      <c r="D10860" t="s">
        <v>17029</v>
      </c>
      <c r="E10860" t="s">
        <v>79</v>
      </c>
      <c r="F10860" t="s">
        <v>4879</v>
      </c>
      <c r="G10860">
        <v>0</v>
      </c>
      <c r="H10860">
        <v>0</v>
      </c>
      <c r="I10860">
        <v>0</v>
      </c>
      <c r="J10860">
        <v>0</v>
      </c>
      <c r="K10860">
        <v>0</v>
      </c>
      <c r="L10860">
        <v>0</v>
      </c>
      <c r="M10860">
        <v>8</v>
      </c>
      <c r="N10860">
        <v>0</v>
      </c>
      <c r="O10860">
        <v>0</v>
      </c>
      <c r="P10860">
        <v>0</v>
      </c>
      <c r="Q10860">
        <v>0</v>
      </c>
    </row>
    <row r="10861" spans="1:17" x14ac:dyDescent="0.2">
      <c r="A10861" t="s">
        <v>27884</v>
      </c>
      <c r="B10861" t="s">
        <v>86</v>
      </c>
      <c r="C10861" t="s">
        <v>254</v>
      </c>
      <c r="D10861" t="s">
        <v>17029</v>
      </c>
      <c r="E10861" t="s">
        <v>79</v>
      </c>
      <c r="F10861" t="s">
        <v>4881</v>
      </c>
      <c r="G10861">
        <v>0</v>
      </c>
      <c r="H10861">
        <v>8</v>
      </c>
      <c r="I10861">
        <v>0</v>
      </c>
      <c r="J10861">
        <v>6</v>
      </c>
      <c r="K10861">
        <v>2</v>
      </c>
      <c r="L10861">
        <v>0</v>
      </c>
      <c r="M10861">
        <v>0</v>
      </c>
      <c r="N10861">
        <v>0</v>
      </c>
      <c r="O10861">
        <v>0</v>
      </c>
      <c r="P10861">
        <v>0</v>
      </c>
      <c r="Q10861">
        <v>0</v>
      </c>
    </row>
    <row r="10862" spans="1:17" x14ac:dyDescent="0.2">
      <c r="A10862" t="s">
        <v>27885</v>
      </c>
      <c r="B10862" t="s">
        <v>86</v>
      </c>
      <c r="C10862" t="s">
        <v>254</v>
      </c>
      <c r="D10862" t="s">
        <v>17029</v>
      </c>
      <c r="E10862" t="s">
        <v>79</v>
      </c>
      <c r="F10862" t="s">
        <v>4883</v>
      </c>
      <c r="G10862">
        <v>0</v>
      </c>
      <c r="H10862">
        <v>8</v>
      </c>
      <c r="I10862">
        <v>0</v>
      </c>
      <c r="J10862">
        <v>6</v>
      </c>
      <c r="K10862">
        <v>2</v>
      </c>
      <c r="L10862">
        <v>0</v>
      </c>
      <c r="M10862">
        <v>0</v>
      </c>
      <c r="N10862">
        <v>0</v>
      </c>
      <c r="O10862">
        <v>0</v>
      </c>
      <c r="P10862">
        <v>0</v>
      </c>
      <c r="Q10862">
        <v>0</v>
      </c>
    </row>
    <row r="10863" spans="1:17" x14ac:dyDescent="0.2">
      <c r="A10863" t="s">
        <v>27886</v>
      </c>
      <c r="B10863" t="s">
        <v>86</v>
      </c>
      <c r="C10863" t="s">
        <v>254</v>
      </c>
      <c r="D10863" t="s">
        <v>17029</v>
      </c>
      <c r="E10863" t="s">
        <v>79</v>
      </c>
      <c r="F10863" t="s">
        <v>4885</v>
      </c>
      <c r="G10863">
        <v>0</v>
      </c>
      <c r="H10863">
        <v>0</v>
      </c>
      <c r="I10863">
        <v>0</v>
      </c>
      <c r="J10863">
        <v>0</v>
      </c>
      <c r="K10863">
        <v>0</v>
      </c>
      <c r="L10863">
        <v>0</v>
      </c>
      <c r="M10863">
        <v>8</v>
      </c>
      <c r="N10863">
        <v>0</v>
      </c>
      <c r="O10863">
        <v>0</v>
      </c>
      <c r="P10863">
        <v>0</v>
      </c>
      <c r="Q10863">
        <v>0</v>
      </c>
    </row>
    <row r="10864" spans="1:17" x14ac:dyDescent="0.2">
      <c r="A10864" t="s">
        <v>27887</v>
      </c>
      <c r="B10864" t="s">
        <v>86</v>
      </c>
      <c r="C10864" t="s">
        <v>254</v>
      </c>
      <c r="D10864" t="s">
        <v>17029</v>
      </c>
      <c r="E10864" t="s">
        <v>79</v>
      </c>
      <c r="F10864" t="s">
        <v>4887</v>
      </c>
      <c r="G10864">
        <v>0</v>
      </c>
      <c r="H10864">
        <v>8</v>
      </c>
      <c r="I10864">
        <v>0</v>
      </c>
      <c r="J10864">
        <v>6</v>
      </c>
      <c r="K10864">
        <v>2</v>
      </c>
      <c r="L10864">
        <v>0</v>
      </c>
      <c r="M10864">
        <v>0</v>
      </c>
      <c r="N10864">
        <v>0</v>
      </c>
      <c r="O10864">
        <v>0</v>
      </c>
      <c r="P10864">
        <v>0</v>
      </c>
      <c r="Q10864">
        <v>0</v>
      </c>
    </row>
    <row r="10865" spans="1:17" x14ac:dyDescent="0.2">
      <c r="A10865" t="s">
        <v>27888</v>
      </c>
      <c r="B10865" t="s">
        <v>86</v>
      </c>
      <c r="C10865" t="s">
        <v>254</v>
      </c>
      <c r="D10865" t="s">
        <v>17029</v>
      </c>
      <c r="E10865" t="s">
        <v>79</v>
      </c>
      <c r="F10865" t="s">
        <v>4889</v>
      </c>
      <c r="G10865">
        <v>0</v>
      </c>
      <c r="H10865">
        <v>0</v>
      </c>
      <c r="I10865">
        <v>0</v>
      </c>
      <c r="J10865">
        <v>0</v>
      </c>
      <c r="K10865">
        <v>0</v>
      </c>
      <c r="L10865">
        <v>0</v>
      </c>
      <c r="M10865">
        <v>8</v>
      </c>
      <c r="N10865">
        <v>0</v>
      </c>
      <c r="O10865">
        <v>0</v>
      </c>
      <c r="P10865">
        <v>0</v>
      </c>
      <c r="Q10865">
        <v>0</v>
      </c>
    </row>
    <row r="10866" spans="1:17" x14ac:dyDescent="0.2">
      <c r="A10866" t="s">
        <v>27889</v>
      </c>
      <c r="B10866" t="s">
        <v>86</v>
      </c>
      <c r="C10866" t="s">
        <v>254</v>
      </c>
      <c r="D10866" t="s">
        <v>17029</v>
      </c>
      <c r="E10866" t="s">
        <v>79</v>
      </c>
      <c r="F10866" t="s">
        <v>4871</v>
      </c>
      <c r="G10866">
        <v>0</v>
      </c>
      <c r="H10866">
        <v>0</v>
      </c>
      <c r="I10866">
        <v>0</v>
      </c>
      <c r="J10866">
        <v>0</v>
      </c>
      <c r="K10866">
        <v>0</v>
      </c>
      <c r="L10866">
        <v>0</v>
      </c>
      <c r="M10866">
        <v>0</v>
      </c>
      <c r="N10866">
        <v>8</v>
      </c>
      <c r="O10866">
        <v>8</v>
      </c>
      <c r="P10866">
        <v>0</v>
      </c>
      <c r="Q10866">
        <v>0</v>
      </c>
    </row>
    <row r="10867" spans="1:17" x14ac:dyDescent="0.2">
      <c r="A10867" t="s">
        <v>27890</v>
      </c>
      <c r="B10867" t="s">
        <v>86</v>
      </c>
      <c r="C10867" t="s">
        <v>254</v>
      </c>
      <c r="D10867" t="s">
        <v>17029</v>
      </c>
      <c r="E10867" t="s">
        <v>79</v>
      </c>
      <c r="F10867" t="s">
        <v>4873</v>
      </c>
      <c r="G10867">
        <v>0</v>
      </c>
      <c r="H10867">
        <v>0</v>
      </c>
      <c r="I10867">
        <v>0</v>
      </c>
      <c r="J10867">
        <v>0</v>
      </c>
      <c r="K10867">
        <v>0</v>
      </c>
      <c r="L10867">
        <v>0</v>
      </c>
      <c r="M10867">
        <v>0</v>
      </c>
      <c r="N10867">
        <v>7</v>
      </c>
      <c r="O10867">
        <v>7</v>
      </c>
      <c r="P10867">
        <v>0</v>
      </c>
      <c r="Q10867">
        <v>0</v>
      </c>
    </row>
    <row r="10868" spans="1:17" x14ac:dyDescent="0.2">
      <c r="A10868" t="s">
        <v>27891</v>
      </c>
      <c r="B10868" t="s">
        <v>86</v>
      </c>
      <c r="C10868" t="s">
        <v>254</v>
      </c>
      <c r="D10868" t="s">
        <v>17029</v>
      </c>
      <c r="E10868" t="s">
        <v>79</v>
      </c>
      <c r="F10868" t="s">
        <v>17019</v>
      </c>
      <c r="G10868">
        <v>8</v>
      </c>
      <c r="H10868">
        <v>0</v>
      </c>
      <c r="I10868">
        <v>0</v>
      </c>
      <c r="J10868">
        <v>0</v>
      </c>
      <c r="K10868">
        <v>0</v>
      </c>
      <c r="L10868">
        <v>0</v>
      </c>
      <c r="M10868">
        <v>0</v>
      </c>
      <c r="N10868">
        <v>0</v>
      </c>
      <c r="O10868">
        <v>0</v>
      </c>
      <c r="P10868">
        <v>0</v>
      </c>
      <c r="Q10868">
        <v>0</v>
      </c>
    </row>
    <row r="10869" spans="1:17" x14ac:dyDescent="0.2">
      <c r="A10869" t="s">
        <v>27892</v>
      </c>
      <c r="B10869" t="s">
        <v>86</v>
      </c>
      <c r="C10869" t="s">
        <v>254</v>
      </c>
      <c r="D10869" t="s">
        <v>17029</v>
      </c>
      <c r="E10869" t="s">
        <v>81</v>
      </c>
      <c r="F10869" t="s">
        <v>4875</v>
      </c>
      <c r="G10869">
        <v>0</v>
      </c>
      <c r="H10869">
        <v>3</v>
      </c>
      <c r="I10869">
        <v>0</v>
      </c>
      <c r="J10869">
        <v>2</v>
      </c>
      <c r="K10869">
        <v>0</v>
      </c>
      <c r="L10869">
        <v>1</v>
      </c>
      <c r="M10869">
        <v>0</v>
      </c>
      <c r="N10869">
        <v>0</v>
      </c>
      <c r="O10869">
        <v>0</v>
      </c>
      <c r="P10869">
        <v>0</v>
      </c>
      <c r="Q10869">
        <v>0</v>
      </c>
    </row>
    <row r="10870" spans="1:17" x14ac:dyDescent="0.2">
      <c r="A10870" t="s">
        <v>27893</v>
      </c>
      <c r="B10870" t="s">
        <v>86</v>
      </c>
      <c r="C10870" t="s">
        <v>254</v>
      </c>
      <c r="D10870" t="s">
        <v>17029</v>
      </c>
      <c r="E10870" t="s">
        <v>81</v>
      </c>
      <c r="F10870" t="s">
        <v>4877</v>
      </c>
      <c r="G10870">
        <v>0</v>
      </c>
      <c r="H10870">
        <v>3</v>
      </c>
      <c r="I10870">
        <v>0</v>
      </c>
      <c r="J10870">
        <v>2</v>
      </c>
      <c r="K10870">
        <v>0</v>
      </c>
      <c r="L10870">
        <v>1</v>
      </c>
      <c r="M10870">
        <v>0</v>
      </c>
      <c r="N10870">
        <v>0</v>
      </c>
      <c r="O10870">
        <v>0</v>
      </c>
      <c r="P10870">
        <v>0</v>
      </c>
      <c r="Q10870">
        <v>0</v>
      </c>
    </row>
    <row r="10871" spans="1:17" x14ac:dyDescent="0.2">
      <c r="A10871" t="s">
        <v>27894</v>
      </c>
      <c r="B10871" t="s">
        <v>86</v>
      </c>
      <c r="C10871" t="s">
        <v>254</v>
      </c>
      <c r="D10871" t="s">
        <v>17029</v>
      </c>
      <c r="E10871" t="s">
        <v>81</v>
      </c>
      <c r="F10871" t="s">
        <v>4879</v>
      </c>
      <c r="G10871">
        <v>0</v>
      </c>
      <c r="H10871">
        <v>0</v>
      </c>
      <c r="I10871">
        <v>0</v>
      </c>
      <c r="J10871">
        <v>0</v>
      </c>
      <c r="K10871">
        <v>0</v>
      </c>
      <c r="L10871">
        <v>0</v>
      </c>
      <c r="M10871">
        <v>3</v>
      </c>
      <c r="N10871">
        <v>0</v>
      </c>
      <c r="O10871">
        <v>0</v>
      </c>
      <c r="P10871">
        <v>0</v>
      </c>
      <c r="Q10871">
        <v>0</v>
      </c>
    </row>
    <row r="10872" spans="1:17" x14ac:dyDescent="0.2">
      <c r="A10872" t="s">
        <v>27895</v>
      </c>
      <c r="B10872" t="s">
        <v>86</v>
      </c>
      <c r="C10872" t="s">
        <v>254</v>
      </c>
      <c r="D10872" t="s">
        <v>17029</v>
      </c>
      <c r="E10872" t="s">
        <v>81</v>
      </c>
      <c r="F10872" t="s">
        <v>4881</v>
      </c>
      <c r="G10872">
        <v>0</v>
      </c>
      <c r="H10872">
        <v>3</v>
      </c>
      <c r="I10872">
        <v>0</v>
      </c>
      <c r="J10872">
        <v>2</v>
      </c>
      <c r="K10872">
        <v>0</v>
      </c>
      <c r="L10872">
        <v>1</v>
      </c>
      <c r="M10872">
        <v>0</v>
      </c>
      <c r="N10872">
        <v>0</v>
      </c>
      <c r="O10872">
        <v>0</v>
      </c>
      <c r="P10872">
        <v>0</v>
      </c>
      <c r="Q10872">
        <v>0</v>
      </c>
    </row>
    <row r="10873" spans="1:17" x14ac:dyDescent="0.2">
      <c r="A10873" t="s">
        <v>27896</v>
      </c>
      <c r="B10873" t="s">
        <v>86</v>
      </c>
      <c r="C10873" t="s">
        <v>254</v>
      </c>
      <c r="D10873" t="s">
        <v>17029</v>
      </c>
      <c r="E10873" t="s">
        <v>81</v>
      </c>
      <c r="F10873" t="s">
        <v>4883</v>
      </c>
      <c r="G10873">
        <v>0</v>
      </c>
      <c r="H10873">
        <v>3</v>
      </c>
      <c r="I10873">
        <v>0</v>
      </c>
      <c r="J10873">
        <v>2</v>
      </c>
      <c r="K10873">
        <v>0</v>
      </c>
      <c r="L10873">
        <v>1</v>
      </c>
      <c r="M10873">
        <v>0</v>
      </c>
      <c r="N10873">
        <v>0</v>
      </c>
      <c r="O10873">
        <v>0</v>
      </c>
      <c r="P10873">
        <v>0</v>
      </c>
      <c r="Q10873">
        <v>0</v>
      </c>
    </row>
    <row r="10874" spans="1:17" x14ac:dyDescent="0.2">
      <c r="A10874" t="s">
        <v>27897</v>
      </c>
      <c r="B10874" t="s">
        <v>86</v>
      </c>
      <c r="C10874" t="s">
        <v>254</v>
      </c>
      <c r="D10874" t="s">
        <v>17029</v>
      </c>
      <c r="E10874" t="s">
        <v>81</v>
      </c>
      <c r="F10874" t="s">
        <v>4885</v>
      </c>
      <c r="G10874">
        <v>0</v>
      </c>
      <c r="H10874">
        <v>0</v>
      </c>
      <c r="I10874">
        <v>0</v>
      </c>
      <c r="J10874">
        <v>0</v>
      </c>
      <c r="K10874">
        <v>0</v>
      </c>
      <c r="L10874">
        <v>0</v>
      </c>
      <c r="M10874">
        <v>3</v>
      </c>
      <c r="N10874">
        <v>0</v>
      </c>
      <c r="O10874">
        <v>0</v>
      </c>
      <c r="P10874">
        <v>0</v>
      </c>
      <c r="Q10874">
        <v>0</v>
      </c>
    </row>
    <row r="10875" spans="1:17" x14ac:dyDescent="0.2">
      <c r="A10875" t="s">
        <v>27898</v>
      </c>
      <c r="B10875" t="s">
        <v>86</v>
      </c>
      <c r="C10875" t="s">
        <v>254</v>
      </c>
      <c r="D10875" t="s">
        <v>17029</v>
      </c>
      <c r="E10875" t="s">
        <v>81</v>
      </c>
      <c r="F10875" t="s">
        <v>4887</v>
      </c>
      <c r="G10875">
        <v>0</v>
      </c>
      <c r="H10875">
        <v>3</v>
      </c>
      <c r="I10875">
        <v>0</v>
      </c>
      <c r="J10875">
        <v>2</v>
      </c>
      <c r="K10875">
        <v>1</v>
      </c>
      <c r="L10875">
        <v>0</v>
      </c>
      <c r="M10875">
        <v>0</v>
      </c>
      <c r="N10875">
        <v>0</v>
      </c>
      <c r="O10875">
        <v>0</v>
      </c>
      <c r="P10875">
        <v>0</v>
      </c>
      <c r="Q10875">
        <v>0</v>
      </c>
    </row>
    <row r="10876" spans="1:17" x14ac:dyDescent="0.2">
      <c r="A10876" t="s">
        <v>27899</v>
      </c>
      <c r="B10876" t="s">
        <v>86</v>
      </c>
      <c r="C10876" t="s">
        <v>254</v>
      </c>
      <c r="D10876" t="s">
        <v>17029</v>
      </c>
      <c r="E10876" t="s">
        <v>81</v>
      </c>
      <c r="F10876" t="s">
        <v>4889</v>
      </c>
      <c r="G10876">
        <v>0</v>
      </c>
      <c r="H10876">
        <v>0</v>
      </c>
      <c r="I10876">
        <v>0</v>
      </c>
      <c r="J10876">
        <v>0</v>
      </c>
      <c r="K10876">
        <v>0</v>
      </c>
      <c r="L10876">
        <v>0</v>
      </c>
      <c r="M10876">
        <v>3</v>
      </c>
      <c r="N10876">
        <v>0</v>
      </c>
      <c r="O10876">
        <v>0</v>
      </c>
      <c r="P10876">
        <v>0</v>
      </c>
      <c r="Q10876">
        <v>0</v>
      </c>
    </row>
    <row r="10877" spans="1:17" x14ac:dyDescent="0.2">
      <c r="A10877" t="s">
        <v>27900</v>
      </c>
      <c r="B10877" t="s">
        <v>86</v>
      </c>
      <c r="C10877" t="s">
        <v>254</v>
      </c>
      <c r="D10877" t="s">
        <v>17029</v>
      </c>
      <c r="E10877" t="s">
        <v>81</v>
      </c>
      <c r="F10877" t="s">
        <v>4871</v>
      </c>
      <c r="G10877">
        <v>0</v>
      </c>
      <c r="H10877">
        <v>0</v>
      </c>
      <c r="I10877">
        <v>0</v>
      </c>
      <c r="J10877">
        <v>0</v>
      </c>
      <c r="K10877">
        <v>0</v>
      </c>
      <c r="L10877">
        <v>0</v>
      </c>
      <c r="M10877">
        <v>0</v>
      </c>
      <c r="N10877">
        <v>3</v>
      </c>
      <c r="O10877">
        <v>2</v>
      </c>
      <c r="P10877">
        <v>0</v>
      </c>
      <c r="Q10877">
        <v>1</v>
      </c>
    </row>
    <row r="10878" spans="1:17" x14ac:dyDescent="0.2">
      <c r="A10878" t="s">
        <v>27901</v>
      </c>
      <c r="B10878" t="s">
        <v>86</v>
      </c>
      <c r="C10878" t="s">
        <v>254</v>
      </c>
      <c r="D10878" t="s">
        <v>17029</v>
      </c>
      <c r="E10878" t="s">
        <v>81</v>
      </c>
      <c r="F10878" t="s">
        <v>4873</v>
      </c>
      <c r="G10878">
        <v>0</v>
      </c>
      <c r="H10878">
        <v>0</v>
      </c>
      <c r="I10878">
        <v>0</v>
      </c>
      <c r="J10878">
        <v>0</v>
      </c>
      <c r="K10878">
        <v>0</v>
      </c>
      <c r="L10878">
        <v>0</v>
      </c>
      <c r="M10878">
        <v>0</v>
      </c>
      <c r="N10878">
        <v>1</v>
      </c>
      <c r="O10878">
        <v>1</v>
      </c>
      <c r="P10878">
        <v>0</v>
      </c>
      <c r="Q10878">
        <v>0</v>
      </c>
    </row>
    <row r="10879" spans="1:17" x14ac:dyDescent="0.2">
      <c r="A10879" t="s">
        <v>27902</v>
      </c>
      <c r="B10879" t="s">
        <v>86</v>
      </c>
      <c r="C10879" t="s">
        <v>254</v>
      </c>
      <c r="D10879" t="s">
        <v>17029</v>
      </c>
      <c r="E10879" t="s">
        <v>81</v>
      </c>
      <c r="F10879" t="s">
        <v>17019</v>
      </c>
      <c r="G10879">
        <v>3</v>
      </c>
      <c r="H10879">
        <v>0</v>
      </c>
      <c r="I10879">
        <v>0</v>
      </c>
      <c r="J10879">
        <v>0</v>
      </c>
      <c r="K10879">
        <v>0</v>
      </c>
      <c r="L10879">
        <v>0</v>
      </c>
      <c r="M10879">
        <v>0</v>
      </c>
      <c r="N10879">
        <v>0</v>
      </c>
      <c r="O10879">
        <v>0</v>
      </c>
      <c r="P10879">
        <v>0</v>
      </c>
      <c r="Q10879">
        <v>0</v>
      </c>
    </row>
    <row r="10880" spans="1:17" x14ac:dyDescent="0.2">
      <c r="A10880" t="s">
        <v>27903</v>
      </c>
      <c r="B10880" t="s">
        <v>86</v>
      </c>
      <c r="C10880" t="s">
        <v>254</v>
      </c>
      <c r="D10880" t="s">
        <v>17021</v>
      </c>
      <c r="E10880" t="s">
        <v>81</v>
      </c>
      <c r="F10880" t="s">
        <v>17022</v>
      </c>
      <c r="G10880">
        <v>0</v>
      </c>
      <c r="H10880">
        <v>0</v>
      </c>
      <c r="I10880">
        <v>0</v>
      </c>
      <c r="J10880">
        <v>0</v>
      </c>
      <c r="K10880">
        <v>0</v>
      </c>
      <c r="L10880">
        <v>0</v>
      </c>
      <c r="M10880">
        <v>0</v>
      </c>
      <c r="N10880">
        <v>1</v>
      </c>
      <c r="O10880">
        <v>1</v>
      </c>
      <c r="P10880">
        <v>0</v>
      </c>
      <c r="Q10880">
        <v>0</v>
      </c>
    </row>
    <row r="10881" spans="1:17" x14ac:dyDescent="0.2">
      <c r="A10881" t="s">
        <v>27904</v>
      </c>
      <c r="B10881" t="s">
        <v>86</v>
      </c>
      <c r="C10881" t="s">
        <v>254</v>
      </c>
      <c r="D10881" t="s">
        <v>17021</v>
      </c>
      <c r="E10881" t="s">
        <v>81</v>
      </c>
      <c r="F10881" t="s">
        <v>17019</v>
      </c>
      <c r="G10881">
        <v>1</v>
      </c>
      <c r="H10881">
        <v>0</v>
      </c>
      <c r="I10881">
        <v>0</v>
      </c>
      <c r="J10881">
        <v>0</v>
      </c>
      <c r="K10881">
        <v>0</v>
      </c>
      <c r="L10881">
        <v>0</v>
      </c>
      <c r="M10881">
        <v>0</v>
      </c>
      <c r="N10881">
        <v>0</v>
      </c>
      <c r="O10881">
        <v>0</v>
      </c>
      <c r="P10881">
        <v>0</v>
      </c>
      <c r="Q10881">
        <v>0</v>
      </c>
    </row>
    <row r="10882" spans="1:17" x14ac:dyDescent="0.2">
      <c r="A10882" t="s">
        <v>27905</v>
      </c>
      <c r="B10882" t="s">
        <v>86</v>
      </c>
      <c r="C10882" t="s">
        <v>255</v>
      </c>
      <c r="D10882" t="s">
        <v>17029</v>
      </c>
      <c r="E10882" t="s">
        <v>79</v>
      </c>
      <c r="F10882" t="s">
        <v>4875</v>
      </c>
      <c r="G10882">
        <v>0</v>
      </c>
      <c r="H10882">
        <v>34</v>
      </c>
      <c r="I10882">
        <v>10</v>
      </c>
      <c r="J10882">
        <v>22</v>
      </c>
      <c r="K10882">
        <v>2</v>
      </c>
      <c r="L10882">
        <v>0</v>
      </c>
      <c r="M10882">
        <v>0</v>
      </c>
      <c r="N10882">
        <v>0</v>
      </c>
      <c r="O10882">
        <v>0</v>
      </c>
      <c r="P10882">
        <v>0</v>
      </c>
      <c r="Q10882">
        <v>0</v>
      </c>
    </row>
    <row r="10883" spans="1:17" x14ac:dyDescent="0.2">
      <c r="A10883" t="s">
        <v>27906</v>
      </c>
      <c r="B10883" t="s">
        <v>86</v>
      </c>
      <c r="C10883" t="s">
        <v>255</v>
      </c>
      <c r="D10883" t="s">
        <v>17029</v>
      </c>
      <c r="E10883" t="s">
        <v>79</v>
      </c>
      <c r="F10883" t="s">
        <v>4877</v>
      </c>
      <c r="G10883">
        <v>0</v>
      </c>
      <c r="H10883">
        <v>34</v>
      </c>
      <c r="I10883">
        <v>9</v>
      </c>
      <c r="J10883">
        <v>23</v>
      </c>
      <c r="K10883">
        <v>2</v>
      </c>
      <c r="L10883">
        <v>0</v>
      </c>
      <c r="M10883">
        <v>0</v>
      </c>
      <c r="N10883">
        <v>0</v>
      </c>
      <c r="O10883">
        <v>0</v>
      </c>
      <c r="P10883">
        <v>0</v>
      </c>
      <c r="Q10883">
        <v>0</v>
      </c>
    </row>
    <row r="10884" spans="1:17" x14ac:dyDescent="0.2">
      <c r="A10884" t="s">
        <v>27907</v>
      </c>
      <c r="B10884" t="s">
        <v>86</v>
      </c>
      <c r="C10884" t="s">
        <v>255</v>
      </c>
      <c r="D10884" t="s">
        <v>17029</v>
      </c>
      <c r="E10884" t="s">
        <v>79</v>
      </c>
      <c r="F10884" t="s">
        <v>4879</v>
      </c>
      <c r="G10884">
        <v>0</v>
      </c>
      <c r="H10884">
        <v>0</v>
      </c>
      <c r="I10884">
        <v>0</v>
      </c>
      <c r="J10884">
        <v>0</v>
      </c>
      <c r="K10884">
        <v>0</v>
      </c>
      <c r="L10884">
        <v>0</v>
      </c>
      <c r="M10884">
        <v>34</v>
      </c>
      <c r="N10884">
        <v>0</v>
      </c>
      <c r="O10884">
        <v>0</v>
      </c>
      <c r="P10884">
        <v>0</v>
      </c>
      <c r="Q10884">
        <v>0</v>
      </c>
    </row>
    <row r="10885" spans="1:17" x14ac:dyDescent="0.2">
      <c r="A10885" t="s">
        <v>27908</v>
      </c>
      <c r="B10885" t="s">
        <v>86</v>
      </c>
      <c r="C10885" t="s">
        <v>255</v>
      </c>
      <c r="D10885" t="s">
        <v>17029</v>
      </c>
      <c r="E10885" t="s">
        <v>79</v>
      </c>
      <c r="F10885" t="s">
        <v>4881</v>
      </c>
      <c r="G10885">
        <v>0</v>
      </c>
      <c r="H10885">
        <v>34</v>
      </c>
      <c r="I10885">
        <v>9</v>
      </c>
      <c r="J10885">
        <v>23</v>
      </c>
      <c r="K10885">
        <v>2</v>
      </c>
      <c r="L10885">
        <v>0</v>
      </c>
      <c r="M10885">
        <v>0</v>
      </c>
      <c r="N10885">
        <v>0</v>
      </c>
      <c r="O10885">
        <v>0</v>
      </c>
      <c r="P10885">
        <v>0</v>
      </c>
      <c r="Q10885">
        <v>0</v>
      </c>
    </row>
    <row r="10886" spans="1:17" x14ac:dyDescent="0.2">
      <c r="A10886" t="s">
        <v>27909</v>
      </c>
      <c r="B10886" t="s">
        <v>86</v>
      </c>
      <c r="C10886" t="s">
        <v>255</v>
      </c>
      <c r="D10886" t="s">
        <v>17029</v>
      </c>
      <c r="E10886" t="s">
        <v>79</v>
      </c>
      <c r="F10886" t="s">
        <v>4883</v>
      </c>
      <c r="G10886">
        <v>0</v>
      </c>
      <c r="H10886">
        <v>34</v>
      </c>
      <c r="I10886">
        <v>9</v>
      </c>
      <c r="J10886">
        <v>23</v>
      </c>
      <c r="K10886">
        <v>2</v>
      </c>
      <c r="L10886">
        <v>0</v>
      </c>
      <c r="M10886">
        <v>0</v>
      </c>
      <c r="N10886">
        <v>0</v>
      </c>
      <c r="O10886">
        <v>0</v>
      </c>
      <c r="P10886">
        <v>0</v>
      </c>
      <c r="Q10886">
        <v>0</v>
      </c>
    </row>
    <row r="10887" spans="1:17" x14ac:dyDescent="0.2">
      <c r="A10887" t="s">
        <v>27910</v>
      </c>
      <c r="B10887" t="s">
        <v>86</v>
      </c>
      <c r="C10887" t="s">
        <v>255</v>
      </c>
      <c r="D10887" t="s">
        <v>17029</v>
      </c>
      <c r="E10887" t="s">
        <v>79</v>
      </c>
      <c r="F10887" t="s">
        <v>4885</v>
      </c>
      <c r="G10887">
        <v>0</v>
      </c>
      <c r="H10887">
        <v>0</v>
      </c>
      <c r="I10887">
        <v>0</v>
      </c>
      <c r="J10887">
        <v>0</v>
      </c>
      <c r="K10887">
        <v>0</v>
      </c>
      <c r="L10887">
        <v>0</v>
      </c>
      <c r="M10887">
        <v>34</v>
      </c>
      <c r="N10887">
        <v>0</v>
      </c>
      <c r="O10887">
        <v>0</v>
      </c>
      <c r="P10887">
        <v>0</v>
      </c>
      <c r="Q10887">
        <v>0</v>
      </c>
    </row>
    <row r="10888" spans="1:17" x14ac:dyDescent="0.2">
      <c r="A10888" t="s">
        <v>27911</v>
      </c>
      <c r="B10888" t="s">
        <v>86</v>
      </c>
      <c r="C10888" t="s">
        <v>255</v>
      </c>
      <c r="D10888" t="s">
        <v>17029</v>
      </c>
      <c r="E10888" t="s">
        <v>79</v>
      </c>
      <c r="F10888" t="s">
        <v>4887</v>
      </c>
      <c r="G10888">
        <v>0</v>
      </c>
      <c r="H10888">
        <v>34</v>
      </c>
      <c r="I10888">
        <v>9</v>
      </c>
      <c r="J10888">
        <v>23</v>
      </c>
      <c r="K10888">
        <v>2</v>
      </c>
      <c r="L10888">
        <v>0</v>
      </c>
      <c r="M10888">
        <v>0</v>
      </c>
      <c r="N10888">
        <v>0</v>
      </c>
      <c r="O10888">
        <v>0</v>
      </c>
      <c r="P10888">
        <v>0</v>
      </c>
      <c r="Q10888">
        <v>0</v>
      </c>
    </row>
    <row r="10889" spans="1:17" x14ac:dyDescent="0.2">
      <c r="A10889" t="s">
        <v>27912</v>
      </c>
      <c r="B10889" t="s">
        <v>86</v>
      </c>
      <c r="C10889" t="s">
        <v>255</v>
      </c>
      <c r="D10889" t="s">
        <v>17029</v>
      </c>
      <c r="E10889" t="s">
        <v>79</v>
      </c>
      <c r="F10889" t="s">
        <v>4889</v>
      </c>
      <c r="G10889">
        <v>0</v>
      </c>
      <c r="H10889">
        <v>0</v>
      </c>
      <c r="I10889">
        <v>0</v>
      </c>
      <c r="J10889">
        <v>0</v>
      </c>
      <c r="K10889">
        <v>0</v>
      </c>
      <c r="L10889">
        <v>0</v>
      </c>
      <c r="M10889">
        <v>34</v>
      </c>
      <c r="N10889">
        <v>0</v>
      </c>
      <c r="O10889">
        <v>0</v>
      </c>
      <c r="P10889">
        <v>0</v>
      </c>
      <c r="Q10889">
        <v>0</v>
      </c>
    </row>
    <row r="10890" spans="1:17" x14ac:dyDescent="0.2">
      <c r="A10890" t="s">
        <v>27913</v>
      </c>
      <c r="B10890" t="s">
        <v>86</v>
      </c>
      <c r="C10890" t="s">
        <v>255</v>
      </c>
      <c r="D10890" t="s">
        <v>17029</v>
      </c>
      <c r="E10890" t="s">
        <v>79</v>
      </c>
      <c r="F10890" t="s">
        <v>4871</v>
      </c>
      <c r="G10890">
        <v>0</v>
      </c>
      <c r="H10890">
        <v>0</v>
      </c>
      <c r="I10890">
        <v>0</v>
      </c>
      <c r="J10890">
        <v>0</v>
      </c>
      <c r="K10890">
        <v>0</v>
      </c>
      <c r="L10890">
        <v>0</v>
      </c>
      <c r="M10890">
        <v>0</v>
      </c>
      <c r="N10890">
        <v>34</v>
      </c>
      <c r="O10890">
        <v>33</v>
      </c>
      <c r="P10890">
        <v>1</v>
      </c>
      <c r="Q10890">
        <v>0</v>
      </c>
    </row>
    <row r="10891" spans="1:17" x14ac:dyDescent="0.2">
      <c r="A10891" t="s">
        <v>27914</v>
      </c>
      <c r="B10891" t="s">
        <v>86</v>
      </c>
      <c r="C10891" t="s">
        <v>255</v>
      </c>
      <c r="D10891" t="s">
        <v>17029</v>
      </c>
      <c r="E10891" t="s">
        <v>79</v>
      </c>
      <c r="F10891" t="s">
        <v>4873</v>
      </c>
      <c r="G10891">
        <v>0</v>
      </c>
      <c r="H10891">
        <v>0</v>
      </c>
      <c r="I10891">
        <v>0</v>
      </c>
      <c r="J10891">
        <v>0</v>
      </c>
      <c r="K10891">
        <v>0</v>
      </c>
      <c r="L10891">
        <v>0</v>
      </c>
      <c r="M10891">
        <v>0</v>
      </c>
      <c r="N10891">
        <v>31</v>
      </c>
      <c r="O10891">
        <v>30</v>
      </c>
      <c r="P10891">
        <v>1</v>
      </c>
      <c r="Q10891">
        <v>0</v>
      </c>
    </row>
    <row r="10892" spans="1:17" x14ac:dyDescent="0.2">
      <c r="A10892" t="s">
        <v>27915</v>
      </c>
      <c r="B10892" t="s">
        <v>86</v>
      </c>
      <c r="C10892" t="s">
        <v>255</v>
      </c>
      <c r="D10892" t="s">
        <v>17029</v>
      </c>
      <c r="E10892" t="s">
        <v>79</v>
      </c>
      <c r="F10892" t="s">
        <v>17019</v>
      </c>
      <c r="G10892">
        <v>34</v>
      </c>
      <c r="H10892">
        <v>0</v>
      </c>
      <c r="I10892">
        <v>0</v>
      </c>
      <c r="J10892">
        <v>0</v>
      </c>
      <c r="K10892">
        <v>0</v>
      </c>
      <c r="L10892">
        <v>0</v>
      </c>
      <c r="M10892">
        <v>0</v>
      </c>
      <c r="N10892">
        <v>0</v>
      </c>
      <c r="O10892">
        <v>0</v>
      </c>
      <c r="P10892">
        <v>0</v>
      </c>
      <c r="Q10892">
        <v>0</v>
      </c>
    </row>
    <row r="10893" spans="1:17" x14ac:dyDescent="0.2">
      <c r="A10893" t="s">
        <v>27916</v>
      </c>
      <c r="B10893" t="s">
        <v>86</v>
      </c>
      <c r="C10893" t="s">
        <v>255</v>
      </c>
      <c r="D10893" t="s">
        <v>17029</v>
      </c>
      <c r="E10893" t="s">
        <v>81</v>
      </c>
      <c r="F10893" t="s">
        <v>4875</v>
      </c>
      <c r="G10893">
        <v>0</v>
      </c>
      <c r="H10893">
        <v>19</v>
      </c>
      <c r="I10893">
        <v>3</v>
      </c>
      <c r="J10893">
        <v>15</v>
      </c>
      <c r="K10893">
        <v>0</v>
      </c>
      <c r="L10893">
        <v>1</v>
      </c>
      <c r="M10893">
        <v>0</v>
      </c>
      <c r="N10893">
        <v>0</v>
      </c>
      <c r="O10893">
        <v>0</v>
      </c>
      <c r="P10893">
        <v>0</v>
      </c>
      <c r="Q10893">
        <v>0</v>
      </c>
    </row>
    <row r="10894" spans="1:17" x14ac:dyDescent="0.2">
      <c r="A10894" t="s">
        <v>27917</v>
      </c>
      <c r="B10894" t="s">
        <v>86</v>
      </c>
      <c r="C10894" t="s">
        <v>255</v>
      </c>
      <c r="D10894" t="s">
        <v>17029</v>
      </c>
      <c r="E10894" t="s">
        <v>81</v>
      </c>
      <c r="F10894" t="s">
        <v>4877</v>
      </c>
      <c r="G10894">
        <v>0</v>
      </c>
      <c r="H10894">
        <v>19</v>
      </c>
      <c r="I10894">
        <v>3</v>
      </c>
      <c r="J10894">
        <v>15</v>
      </c>
      <c r="K10894">
        <v>0</v>
      </c>
      <c r="L10894">
        <v>1</v>
      </c>
      <c r="M10894">
        <v>0</v>
      </c>
      <c r="N10894">
        <v>0</v>
      </c>
      <c r="O10894">
        <v>0</v>
      </c>
      <c r="P10894">
        <v>0</v>
      </c>
      <c r="Q10894">
        <v>0</v>
      </c>
    </row>
    <row r="10895" spans="1:17" x14ac:dyDescent="0.2">
      <c r="A10895" t="s">
        <v>27918</v>
      </c>
      <c r="B10895" t="s">
        <v>86</v>
      </c>
      <c r="C10895" t="s">
        <v>255</v>
      </c>
      <c r="D10895" t="s">
        <v>17029</v>
      </c>
      <c r="E10895" t="s">
        <v>81</v>
      </c>
      <c r="F10895" t="s">
        <v>4879</v>
      </c>
      <c r="G10895">
        <v>0</v>
      </c>
      <c r="H10895">
        <v>0</v>
      </c>
      <c r="I10895">
        <v>0</v>
      </c>
      <c r="J10895">
        <v>0</v>
      </c>
      <c r="K10895">
        <v>0</v>
      </c>
      <c r="L10895">
        <v>0</v>
      </c>
      <c r="M10895">
        <v>19</v>
      </c>
      <c r="N10895">
        <v>0</v>
      </c>
      <c r="O10895">
        <v>0</v>
      </c>
      <c r="P10895">
        <v>0</v>
      </c>
      <c r="Q10895">
        <v>0</v>
      </c>
    </row>
    <row r="10896" spans="1:17" x14ac:dyDescent="0.2">
      <c r="A10896" t="s">
        <v>27919</v>
      </c>
      <c r="B10896" t="s">
        <v>86</v>
      </c>
      <c r="C10896" t="s">
        <v>255</v>
      </c>
      <c r="D10896" t="s">
        <v>17029</v>
      </c>
      <c r="E10896" t="s">
        <v>81</v>
      </c>
      <c r="F10896" t="s">
        <v>4881</v>
      </c>
      <c r="G10896">
        <v>0</v>
      </c>
      <c r="H10896">
        <v>19</v>
      </c>
      <c r="I10896">
        <v>3</v>
      </c>
      <c r="J10896">
        <v>15</v>
      </c>
      <c r="K10896">
        <v>0</v>
      </c>
      <c r="L10896">
        <v>1</v>
      </c>
      <c r="M10896">
        <v>0</v>
      </c>
      <c r="N10896">
        <v>0</v>
      </c>
      <c r="O10896">
        <v>0</v>
      </c>
      <c r="P10896">
        <v>0</v>
      </c>
      <c r="Q10896">
        <v>0</v>
      </c>
    </row>
    <row r="10897" spans="1:17" x14ac:dyDescent="0.2">
      <c r="A10897" t="s">
        <v>27920</v>
      </c>
      <c r="B10897" t="s">
        <v>86</v>
      </c>
      <c r="C10897" t="s">
        <v>255</v>
      </c>
      <c r="D10897" t="s">
        <v>17029</v>
      </c>
      <c r="E10897" t="s">
        <v>81</v>
      </c>
      <c r="F10897" t="s">
        <v>4883</v>
      </c>
      <c r="G10897">
        <v>0</v>
      </c>
      <c r="H10897">
        <v>19</v>
      </c>
      <c r="I10897">
        <v>3</v>
      </c>
      <c r="J10897">
        <v>15</v>
      </c>
      <c r="K10897">
        <v>0</v>
      </c>
      <c r="L10897">
        <v>1</v>
      </c>
      <c r="M10897">
        <v>0</v>
      </c>
      <c r="N10897">
        <v>0</v>
      </c>
      <c r="O10897">
        <v>0</v>
      </c>
      <c r="P10897">
        <v>0</v>
      </c>
      <c r="Q10897">
        <v>0</v>
      </c>
    </row>
    <row r="10898" spans="1:17" x14ac:dyDescent="0.2">
      <c r="A10898" t="s">
        <v>27921</v>
      </c>
      <c r="B10898" t="s">
        <v>86</v>
      </c>
      <c r="C10898" t="s">
        <v>255</v>
      </c>
      <c r="D10898" t="s">
        <v>17029</v>
      </c>
      <c r="E10898" t="s">
        <v>81</v>
      </c>
      <c r="F10898" t="s">
        <v>4885</v>
      </c>
      <c r="G10898">
        <v>0</v>
      </c>
      <c r="H10898">
        <v>0</v>
      </c>
      <c r="I10898">
        <v>0</v>
      </c>
      <c r="J10898">
        <v>0</v>
      </c>
      <c r="K10898">
        <v>0</v>
      </c>
      <c r="L10898">
        <v>0</v>
      </c>
      <c r="M10898">
        <v>19</v>
      </c>
      <c r="N10898">
        <v>0</v>
      </c>
      <c r="O10898">
        <v>0</v>
      </c>
      <c r="P10898">
        <v>0</v>
      </c>
      <c r="Q10898">
        <v>0</v>
      </c>
    </row>
    <row r="10899" spans="1:17" x14ac:dyDescent="0.2">
      <c r="A10899" t="s">
        <v>27922</v>
      </c>
      <c r="B10899" t="s">
        <v>86</v>
      </c>
      <c r="C10899" t="s">
        <v>255</v>
      </c>
      <c r="D10899" t="s">
        <v>17029</v>
      </c>
      <c r="E10899" t="s">
        <v>81</v>
      </c>
      <c r="F10899" t="s">
        <v>4887</v>
      </c>
      <c r="G10899">
        <v>0</v>
      </c>
      <c r="H10899">
        <v>19</v>
      </c>
      <c r="I10899">
        <v>3</v>
      </c>
      <c r="J10899">
        <v>15</v>
      </c>
      <c r="K10899">
        <v>0</v>
      </c>
      <c r="L10899">
        <v>1</v>
      </c>
      <c r="M10899">
        <v>0</v>
      </c>
      <c r="N10899">
        <v>0</v>
      </c>
      <c r="O10899">
        <v>0</v>
      </c>
      <c r="P10899">
        <v>0</v>
      </c>
      <c r="Q10899">
        <v>0</v>
      </c>
    </row>
    <row r="10900" spans="1:17" x14ac:dyDescent="0.2">
      <c r="A10900" t="s">
        <v>27923</v>
      </c>
      <c r="B10900" t="s">
        <v>86</v>
      </c>
      <c r="C10900" t="s">
        <v>255</v>
      </c>
      <c r="D10900" t="s">
        <v>17029</v>
      </c>
      <c r="E10900" t="s">
        <v>81</v>
      </c>
      <c r="F10900" t="s">
        <v>4889</v>
      </c>
      <c r="G10900">
        <v>0</v>
      </c>
      <c r="H10900">
        <v>0</v>
      </c>
      <c r="I10900">
        <v>0</v>
      </c>
      <c r="J10900">
        <v>0</v>
      </c>
      <c r="K10900">
        <v>0</v>
      </c>
      <c r="L10900">
        <v>0</v>
      </c>
      <c r="M10900">
        <v>19</v>
      </c>
      <c r="N10900">
        <v>0</v>
      </c>
      <c r="O10900">
        <v>0</v>
      </c>
      <c r="P10900">
        <v>0</v>
      </c>
      <c r="Q10900">
        <v>0</v>
      </c>
    </row>
    <row r="10901" spans="1:17" x14ac:dyDescent="0.2">
      <c r="A10901" t="s">
        <v>27924</v>
      </c>
      <c r="B10901" t="s">
        <v>86</v>
      </c>
      <c r="C10901" t="s">
        <v>255</v>
      </c>
      <c r="D10901" t="s">
        <v>17029</v>
      </c>
      <c r="E10901" t="s">
        <v>81</v>
      </c>
      <c r="F10901" t="s">
        <v>4871</v>
      </c>
      <c r="G10901">
        <v>0</v>
      </c>
      <c r="H10901">
        <v>0</v>
      </c>
      <c r="I10901">
        <v>0</v>
      </c>
      <c r="J10901">
        <v>0</v>
      </c>
      <c r="K10901">
        <v>0</v>
      </c>
      <c r="L10901">
        <v>0</v>
      </c>
      <c r="M10901">
        <v>0</v>
      </c>
      <c r="N10901">
        <v>19</v>
      </c>
      <c r="O10901">
        <v>18</v>
      </c>
      <c r="P10901">
        <v>1</v>
      </c>
      <c r="Q10901">
        <v>0</v>
      </c>
    </row>
    <row r="10902" spans="1:17" x14ac:dyDescent="0.2">
      <c r="A10902" t="s">
        <v>27925</v>
      </c>
      <c r="B10902" t="s">
        <v>86</v>
      </c>
      <c r="C10902" t="s">
        <v>255</v>
      </c>
      <c r="D10902" t="s">
        <v>17029</v>
      </c>
      <c r="E10902" t="s">
        <v>81</v>
      </c>
      <c r="F10902" t="s">
        <v>4873</v>
      </c>
      <c r="G10902">
        <v>0</v>
      </c>
      <c r="H10902">
        <v>0</v>
      </c>
      <c r="I10902">
        <v>0</v>
      </c>
      <c r="J10902">
        <v>0</v>
      </c>
      <c r="K10902">
        <v>0</v>
      </c>
      <c r="L10902">
        <v>0</v>
      </c>
      <c r="M10902">
        <v>0</v>
      </c>
      <c r="N10902">
        <v>17</v>
      </c>
      <c r="O10902">
        <v>16</v>
      </c>
      <c r="P10902">
        <v>1</v>
      </c>
      <c r="Q10902">
        <v>0</v>
      </c>
    </row>
    <row r="10903" spans="1:17" x14ac:dyDescent="0.2">
      <c r="A10903" t="s">
        <v>27926</v>
      </c>
      <c r="B10903" t="s">
        <v>86</v>
      </c>
      <c r="C10903" t="s">
        <v>255</v>
      </c>
      <c r="D10903" t="s">
        <v>17029</v>
      </c>
      <c r="E10903" t="s">
        <v>81</v>
      </c>
      <c r="F10903" t="s">
        <v>17019</v>
      </c>
      <c r="G10903">
        <v>19</v>
      </c>
      <c r="H10903">
        <v>0</v>
      </c>
      <c r="I10903">
        <v>0</v>
      </c>
      <c r="J10903">
        <v>0</v>
      </c>
      <c r="K10903">
        <v>0</v>
      </c>
      <c r="L10903">
        <v>0</v>
      </c>
      <c r="M10903">
        <v>0</v>
      </c>
      <c r="N10903">
        <v>0</v>
      </c>
      <c r="O10903">
        <v>0</v>
      </c>
      <c r="P10903">
        <v>0</v>
      </c>
      <c r="Q10903">
        <v>0</v>
      </c>
    </row>
    <row r="10904" spans="1:17" x14ac:dyDescent="0.2">
      <c r="A10904" t="s">
        <v>27927</v>
      </c>
      <c r="B10904" t="s">
        <v>86</v>
      </c>
      <c r="C10904" t="s">
        <v>255</v>
      </c>
      <c r="D10904" t="s">
        <v>17021</v>
      </c>
      <c r="E10904" t="s">
        <v>79</v>
      </c>
      <c r="F10904" t="s">
        <v>17022</v>
      </c>
      <c r="G10904">
        <v>0</v>
      </c>
      <c r="H10904">
        <v>0</v>
      </c>
      <c r="I10904">
        <v>0</v>
      </c>
      <c r="J10904">
        <v>0</v>
      </c>
      <c r="K10904">
        <v>0</v>
      </c>
      <c r="L10904">
        <v>0</v>
      </c>
      <c r="M10904">
        <v>0</v>
      </c>
      <c r="N10904">
        <v>3</v>
      </c>
      <c r="O10904">
        <v>2</v>
      </c>
      <c r="P10904">
        <v>0</v>
      </c>
      <c r="Q10904">
        <v>1</v>
      </c>
    </row>
    <row r="10905" spans="1:17" x14ac:dyDescent="0.2">
      <c r="A10905" t="s">
        <v>27928</v>
      </c>
      <c r="B10905" t="s">
        <v>86</v>
      </c>
      <c r="C10905" t="s">
        <v>255</v>
      </c>
      <c r="D10905" t="s">
        <v>17021</v>
      </c>
      <c r="E10905" t="s">
        <v>79</v>
      </c>
      <c r="F10905" t="s">
        <v>17019</v>
      </c>
      <c r="G10905">
        <v>3</v>
      </c>
      <c r="H10905">
        <v>0</v>
      </c>
      <c r="I10905">
        <v>0</v>
      </c>
      <c r="J10905">
        <v>0</v>
      </c>
      <c r="K10905">
        <v>0</v>
      </c>
      <c r="L10905">
        <v>0</v>
      </c>
      <c r="M10905">
        <v>0</v>
      </c>
      <c r="N10905">
        <v>0</v>
      </c>
      <c r="O10905">
        <v>0</v>
      </c>
      <c r="P10905">
        <v>0</v>
      </c>
      <c r="Q10905">
        <v>0</v>
      </c>
    </row>
    <row r="10906" spans="1:17" x14ac:dyDescent="0.2">
      <c r="A10906" t="s">
        <v>27929</v>
      </c>
      <c r="B10906" t="s">
        <v>86</v>
      </c>
      <c r="C10906" t="s">
        <v>255</v>
      </c>
      <c r="D10906" t="s">
        <v>17021</v>
      </c>
      <c r="E10906" t="s">
        <v>81</v>
      </c>
      <c r="F10906" t="s">
        <v>17022</v>
      </c>
      <c r="G10906">
        <v>0</v>
      </c>
      <c r="H10906">
        <v>0</v>
      </c>
      <c r="I10906">
        <v>0</v>
      </c>
      <c r="J10906">
        <v>0</v>
      </c>
      <c r="K10906">
        <v>0</v>
      </c>
      <c r="L10906">
        <v>0</v>
      </c>
      <c r="M10906">
        <v>0</v>
      </c>
      <c r="N10906">
        <v>1</v>
      </c>
      <c r="O10906">
        <v>1</v>
      </c>
      <c r="P10906">
        <v>0</v>
      </c>
      <c r="Q10906">
        <v>0</v>
      </c>
    </row>
    <row r="10907" spans="1:17" x14ac:dyDescent="0.2">
      <c r="A10907" t="s">
        <v>27930</v>
      </c>
      <c r="B10907" t="s">
        <v>86</v>
      </c>
      <c r="C10907" t="s">
        <v>255</v>
      </c>
      <c r="D10907" t="s">
        <v>17021</v>
      </c>
      <c r="E10907" t="s">
        <v>81</v>
      </c>
      <c r="F10907" t="s">
        <v>17019</v>
      </c>
      <c r="G10907">
        <v>1</v>
      </c>
      <c r="H10907">
        <v>0</v>
      </c>
      <c r="I10907">
        <v>0</v>
      </c>
      <c r="J10907">
        <v>0</v>
      </c>
      <c r="K10907">
        <v>0</v>
      </c>
      <c r="L10907">
        <v>0</v>
      </c>
      <c r="M10907">
        <v>0</v>
      </c>
      <c r="N10907">
        <v>0</v>
      </c>
      <c r="O10907">
        <v>0</v>
      </c>
      <c r="P10907">
        <v>0</v>
      </c>
      <c r="Q10907">
        <v>0</v>
      </c>
    </row>
    <row r="10908" spans="1:17" x14ac:dyDescent="0.2">
      <c r="A10908" t="s">
        <v>27931</v>
      </c>
      <c r="B10908" t="s">
        <v>86</v>
      </c>
      <c r="C10908" t="s">
        <v>256</v>
      </c>
      <c r="D10908" t="s">
        <v>17029</v>
      </c>
      <c r="E10908" t="s">
        <v>79</v>
      </c>
      <c r="F10908" t="s">
        <v>4875</v>
      </c>
      <c r="G10908">
        <v>0</v>
      </c>
      <c r="H10908">
        <v>12</v>
      </c>
      <c r="I10908">
        <v>2</v>
      </c>
      <c r="J10908">
        <v>10</v>
      </c>
      <c r="K10908">
        <v>0</v>
      </c>
      <c r="L10908">
        <v>0</v>
      </c>
      <c r="M10908">
        <v>0</v>
      </c>
      <c r="N10908">
        <v>0</v>
      </c>
      <c r="O10908">
        <v>0</v>
      </c>
      <c r="P10908">
        <v>0</v>
      </c>
      <c r="Q10908">
        <v>0</v>
      </c>
    </row>
    <row r="10909" spans="1:17" x14ac:dyDescent="0.2">
      <c r="A10909" t="s">
        <v>27932</v>
      </c>
      <c r="B10909" t="s">
        <v>86</v>
      </c>
      <c r="C10909" t="s">
        <v>256</v>
      </c>
      <c r="D10909" t="s">
        <v>17029</v>
      </c>
      <c r="E10909" t="s">
        <v>79</v>
      </c>
      <c r="F10909" t="s">
        <v>4877</v>
      </c>
      <c r="G10909">
        <v>0</v>
      </c>
      <c r="H10909">
        <v>12</v>
      </c>
      <c r="I10909">
        <v>2</v>
      </c>
      <c r="J10909">
        <v>10</v>
      </c>
      <c r="K10909">
        <v>0</v>
      </c>
      <c r="L10909">
        <v>0</v>
      </c>
      <c r="M10909">
        <v>0</v>
      </c>
      <c r="N10909">
        <v>0</v>
      </c>
      <c r="O10909">
        <v>0</v>
      </c>
      <c r="P10909">
        <v>0</v>
      </c>
      <c r="Q10909">
        <v>0</v>
      </c>
    </row>
    <row r="10910" spans="1:17" x14ac:dyDescent="0.2">
      <c r="A10910" t="s">
        <v>27933</v>
      </c>
      <c r="B10910" t="s">
        <v>86</v>
      </c>
      <c r="C10910" t="s">
        <v>256</v>
      </c>
      <c r="D10910" t="s">
        <v>17029</v>
      </c>
      <c r="E10910" t="s">
        <v>79</v>
      </c>
      <c r="F10910" t="s">
        <v>4879</v>
      </c>
      <c r="G10910">
        <v>0</v>
      </c>
      <c r="H10910">
        <v>0</v>
      </c>
      <c r="I10910">
        <v>0</v>
      </c>
      <c r="J10910">
        <v>0</v>
      </c>
      <c r="K10910">
        <v>0</v>
      </c>
      <c r="L10910">
        <v>0</v>
      </c>
      <c r="M10910">
        <v>12</v>
      </c>
      <c r="N10910">
        <v>0</v>
      </c>
      <c r="O10910">
        <v>0</v>
      </c>
      <c r="P10910">
        <v>0</v>
      </c>
      <c r="Q10910">
        <v>0</v>
      </c>
    </row>
    <row r="10911" spans="1:17" x14ac:dyDescent="0.2">
      <c r="A10911" t="s">
        <v>27934</v>
      </c>
      <c r="B10911" t="s">
        <v>86</v>
      </c>
      <c r="C10911" t="s">
        <v>256</v>
      </c>
      <c r="D10911" t="s">
        <v>17029</v>
      </c>
      <c r="E10911" t="s">
        <v>79</v>
      </c>
      <c r="F10911" t="s">
        <v>4881</v>
      </c>
      <c r="G10911">
        <v>0</v>
      </c>
      <c r="H10911">
        <v>12</v>
      </c>
      <c r="I10911">
        <v>2</v>
      </c>
      <c r="J10911">
        <v>10</v>
      </c>
      <c r="K10911">
        <v>0</v>
      </c>
      <c r="L10911">
        <v>0</v>
      </c>
      <c r="M10911">
        <v>0</v>
      </c>
      <c r="N10911">
        <v>0</v>
      </c>
      <c r="O10911">
        <v>0</v>
      </c>
      <c r="P10911">
        <v>0</v>
      </c>
      <c r="Q10911">
        <v>0</v>
      </c>
    </row>
    <row r="10912" spans="1:17" x14ac:dyDescent="0.2">
      <c r="A10912" t="s">
        <v>27935</v>
      </c>
      <c r="B10912" t="s">
        <v>86</v>
      </c>
      <c r="C10912" t="s">
        <v>256</v>
      </c>
      <c r="D10912" t="s">
        <v>17029</v>
      </c>
      <c r="E10912" t="s">
        <v>79</v>
      </c>
      <c r="F10912" t="s">
        <v>4883</v>
      </c>
      <c r="G10912">
        <v>0</v>
      </c>
      <c r="H10912">
        <v>12</v>
      </c>
      <c r="I10912">
        <v>2</v>
      </c>
      <c r="J10912">
        <v>10</v>
      </c>
      <c r="K10912">
        <v>0</v>
      </c>
      <c r="L10912">
        <v>0</v>
      </c>
      <c r="M10912">
        <v>0</v>
      </c>
      <c r="N10912">
        <v>0</v>
      </c>
      <c r="O10912">
        <v>0</v>
      </c>
      <c r="P10912">
        <v>0</v>
      </c>
      <c r="Q10912">
        <v>0</v>
      </c>
    </row>
    <row r="10913" spans="1:17" x14ac:dyDescent="0.2">
      <c r="A10913" t="s">
        <v>27936</v>
      </c>
      <c r="B10913" t="s">
        <v>86</v>
      </c>
      <c r="C10913" t="s">
        <v>256</v>
      </c>
      <c r="D10913" t="s">
        <v>17029</v>
      </c>
      <c r="E10913" t="s">
        <v>79</v>
      </c>
      <c r="F10913" t="s">
        <v>4885</v>
      </c>
      <c r="G10913">
        <v>0</v>
      </c>
      <c r="H10913">
        <v>0</v>
      </c>
      <c r="I10913">
        <v>0</v>
      </c>
      <c r="J10913">
        <v>0</v>
      </c>
      <c r="K10913">
        <v>0</v>
      </c>
      <c r="L10913">
        <v>0</v>
      </c>
      <c r="M10913">
        <v>12</v>
      </c>
      <c r="N10913">
        <v>0</v>
      </c>
      <c r="O10913">
        <v>0</v>
      </c>
      <c r="P10913">
        <v>0</v>
      </c>
      <c r="Q10913">
        <v>0</v>
      </c>
    </row>
    <row r="10914" spans="1:17" x14ac:dyDescent="0.2">
      <c r="A10914" t="s">
        <v>27937</v>
      </c>
      <c r="B10914" t="s">
        <v>86</v>
      </c>
      <c r="C10914" t="s">
        <v>256</v>
      </c>
      <c r="D10914" t="s">
        <v>17029</v>
      </c>
      <c r="E10914" t="s">
        <v>79</v>
      </c>
      <c r="F10914" t="s">
        <v>4887</v>
      </c>
      <c r="G10914">
        <v>0</v>
      </c>
      <c r="H10914">
        <v>12</v>
      </c>
      <c r="I10914">
        <v>2</v>
      </c>
      <c r="J10914">
        <v>10</v>
      </c>
      <c r="K10914">
        <v>0</v>
      </c>
      <c r="L10914">
        <v>0</v>
      </c>
      <c r="M10914">
        <v>0</v>
      </c>
      <c r="N10914">
        <v>0</v>
      </c>
      <c r="O10914">
        <v>0</v>
      </c>
      <c r="P10914">
        <v>0</v>
      </c>
      <c r="Q10914">
        <v>0</v>
      </c>
    </row>
    <row r="10915" spans="1:17" x14ac:dyDescent="0.2">
      <c r="A10915" t="s">
        <v>27938</v>
      </c>
      <c r="B10915" t="s">
        <v>86</v>
      </c>
      <c r="C10915" t="s">
        <v>256</v>
      </c>
      <c r="D10915" t="s">
        <v>17029</v>
      </c>
      <c r="E10915" t="s">
        <v>79</v>
      </c>
      <c r="F10915" t="s">
        <v>4889</v>
      </c>
      <c r="G10915">
        <v>0</v>
      </c>
      <c r="H10915">
        <v>0</v>
      </c>
      <c r="I10915">
        <v>0</v>
      </c>
      <c r="J10915">
        <v>0</v>
      </c>
      <c r="K10915">
        <v>0</v>
      </c>
      <c r="L10915">
        <v>0</v>
      </c>
      <c r="M10915">
        <v>12</v>
      </c>
      <c r="N10915">
        <v>0</v>
      </c>
      <c r="O10915">
        <v>0</v>
      </c>
      <c r="P10915">
        <v>0</v>
      </c>
      <c r="Q10915">
        <v>0</v>
      </c>
    </row>
    <row r="10916" spans="1:17" x14ac:dyDescent="0.2">
      <c r="A10916" t="s">
        <v>27939</v>
      </c>
      <c r="B10916" t="s">
        <v>86</v>
      </c>
      <c r="C10916" t="s">
        <v>256</v>
      </c>
      <c r="D10916" t="s">
        <v>17029</v>
      </c>
      <c r="E10916" t="s">
        <v>79</v>
      </c>
      <c r="F10916" t="s">
        <v>4871</v>
      </c>
      <c r="G10916">
        <v>0</v>
      </c>
      <c r="H10916">
        <v>0</v>
      </c>
      <c r="I10916">
        <v>0</v>
      </c>
      <c r="J10916">
        <v>0</v>
      </c>
      <c r="K10916">
        <v>0</v>
      </c>
      <c r="L10916">
        <v>0</v>
      </c>
      <c r="M10916">
        <v>0</v>
      </c>
      <c r="N10916">
        <v>12</v>
      </c>
      <c r="O10916">
        <v>12</v>
      </c>
      <c r="P10916">
        <v>0</v>
      </c>
      <c r="Q10916">
        <v>0</v>
      </c>
    </row>
    <row r="10917" spans="1:17" x14ac:dyDescent="0.2">
      <c r="A10917" t="s">
        <v>27940</v>
      </c>
      <c r="B10917" t="s">
        <v>86</v>
      </c>
      <c r="C10917" t="s">
        <v>256</v>
      </c>
      <c r="D10917" t="s">
        <v>17029</v>
      </c>
      <c r="E10917" t="s">
        <v>79</v>
      </c>
      <c r="F10917" t="s">
        <v>4873</v>
      </c>
      <c r="G10917">
        <v>0</v>
      </c>
      <c r="H10917">
        <v>0</v>
      </c>
      <c r="I10917">
        <v>0</v>
      </c>
      <c r="J10917">
        <v>0</v>
      </c>
      <c r="K10917">
        <v>0</v>
      </c>
      <c r="L10917">
        <v>0</v>
      </c>
      <c r="M10917">
        <v>0</v>
      </c>
      <c r="N10917">
        <v>12</v>
      </c>
      <c r="O10917">
        <v>12</v>
      </c>
      <c r="P10917">
        <v>0</v>
      </c>
      <c r="Q10917">
        <v>0</v>
      </c>
    </row>
    <row r="10918" spans="1:17" x14ac:dyDescent="0.2">
      <c r="A10918" t="s">
        <v>27941</v>
      </c>
      <c r="B10918" t="s">
        <v>86</v>
      </c>
      <c r="C10918" t="s">
        <v>256</v>
      </c>
      <c r="D10918" t="s">
        <v>17029</v>
      </c>
      <c r="E10918" t="s">
        <v>79</v>
      </c>
      <c r="F10918" t="s">
        <v>17019</v>
      </c>
      <c r="G10918">
        <v>12</v>
      </c>
      <c r="H10918">
        <v>0</v>
      </c>
      <c r="I10918">
        <v>0</v>
      </c>
      <c r="J10918">
        <v>0</v>
      </c>
      <c r="K10918">
        <v>0</v>
      </c>
      <c r="L10918">
        <v>0</v>
      </c>
      <c r="M10918">
        <v>0</v>
      </c>
      <c r="N10918">
        <v>0</v>
      </c>
      <c r="O10918">
        <v>0</v>
      </c>
      <c r="P10918">
        <v>0</v>
      </c>
      <c r="Q10918">
        <v>0</v>
      </c>
    </row>
    <row r="10919" spans="1:17" x14ac:dyDescent="0.2">
      <c r="A10919" t="s">
        <v>27942</v>
      </c>
      <c r="B10919" t="s">
        <v>86</v>
      </c>
      <c r="C10919" t="s">
        <v>256</v>
      </c>
      <c r="D10919" t="s">
        <v>17029</v>
      </c>
      <c r="E10919" t="s">
        <v>81</v>
      </c>
      <c r="F10919" t="s">
        <v>4875</v>
      </c>
      <c r="G10919">
        <v>0</v>
      </c>
      <c r="H10919">
        <v>15</v>
      </c>
      <c r="I10919">
        <v>2</v>
      </c>
      <c r="J10919">
        <v>13</v>
      </c>
      <c r="K10919">
        <v>0</v>
      </c>
      <c r="L10919">
        <v>0</v>
      </c>
      <c r="M10919">
        <v>0</v>
      </c>
      <c r="N10919">
        <v>0</v>
      </c>
      <c r="O10919">
        <v>0</v>
      </c>
      <c r="P10919">
        <v>0</v>
      </c>
      <c r="Q10919">
        <v>0</v>
      </c>
    </row>
    <row r="10920" spans="1:17" x14ac:dyDescent="0.2">
      <c r="A10920" t="s">
        <v>27943</v>
      </c>
      <c r="B10920" t="s">
        <v>86</v>
      </c>
      <c r="C10920" t="s">
        <v>256</v>
      </c>
      <c r="D10920" t="s">
        <v>17029</v>
      </c>
      <c r="E10920" t="s">
        <v>81</v>
      </c>
      <c r="F10920" t="s">
        <v>4877</v>
      </c>
      <c r="G10920">
        <v>0</v>
      </c>
      <c r="H10920">
        <v>15</v>
      </c>
      <c r="I10920">
        <v>2</v>
      </c>
      <c r="J10920">
        <v>13</v>
      </c>
      <c r="K10920">
        <v>0</v>
      </c>
      <c r="L10920">
        <v>0</v>
      </c>
      <c r="M10920">
        <v>0</v>
      </c>
      <c r="N10920">
        <v>0</v>
      </c>
      <c r="O10920">
        <v>0</v>
      </c>
      <c r="P10920">
        <v>0</v>
      </c>
      <c r="Q10920">
        <v>0</v>
      </c>
    </row>
    <row r="10921" spans="1:17" x14ac:dyDescent="0.2">
      <c r="A10921" t="s">
        <v>27944</v>
      </c>
      <c r="B10921" t="s">
        <v>86</v>
      </c>
      <c r="C10921" t="s">
        <v>256</v>
      </c>
      <c r="D10921" t="s">
        <v>17029</v>
      </c>
      <c r="E10921" t="s">
        <v>81</v>
      </c>
      <c r="F10921" t="s">
        <v>4879</v>
      </c>
      <c r="G10921">
        <v>0</v>
      </c>
      <c r="H10921">
        <v>0</v>
      </c>
      <c r="I10921">
        <v>0</v>
      </c>
      <c r="J10921">
        <v>0</v>
      </c>
      <c r="K10921">
        <v>0</v>
      </c>
      <c r="L10921">
        <v>0</v>
      </c>
      <c r="M10921">
        <v>15</v>
      </c>
      <c r="N10921">
        <v>0</v>
      </c>
      <c r="O10921">
        <v>0</v>
      </c>
      <c r="P10921">
        <v>0</v>
      </c>
      <c r="Q10921">
        <v>0</v>
      </c>
    </row>
    <row r="10922" spans="1:17" x14ac:dyDescent="0.2">
      <c r="A10922" t="s">
        <v>27945</v>
      </c>
      <c r="B10922" t="s">
        <v>86</v>
      </c>
      <c r="C10922" t="s">
        <v>256</v>
      </c>
      <c r="D10922" t="s">
        <v>17029</v>
      </c>
      <c r="E10922" t="s">
        <v>81</v>
      </c>
      <c r="F10922" t="s">
        <v>4881</v>
      </c>
      <c r="G10922">
        <v>0</v>
      </c>
      <c r="H10922">
        <v>15</v>
      </c>
      <c r="I10922">
        <v>2</v>
      </c>
      <c r="J10922">
        <v>13</v>
      </c>
      <c r="K10922">
        <v>0</v>
      </c>
      <c r="L10922">
        <v>0</v>
      </c>
      <c r="M10922">
        <v>0</v>
      </c>
      <c r="N10922">
        <v>0</v>
      </c>
      <c r="O10922">
        <v>0</v>
      </c>
      <c r="P10922">
        <v>0</v>
      </c>
      <c r="Q10922">
        <v>0</v>
      </c>
    </row>
    <row r="10923" spans="1:17" x14ac:dyDescent="0.2">
      <c r="A10923" t="s">
        <v>27946</v>
      </c>
      <c r="B10923" t="s">
        <v>86</v>
      </c>
      <c r="C10923" t="s">
        <v>256</v>
      </c>
      <c r="D10923" t="s">
        <v>17029</v>
      </c>
      <c r="E10923" t="s">
        <v>81</v>
      </c>
      <c r="F10923" t="s">
        <v>4883</v>
      </c>
      <c r="G10923">
        <v>0</v>
      </c>
      <c r="H10923">
        <v>15</v>
      </c>
      <c r="I10923">
        <v>2</v>
      </c>
      <c r="J10923">
        <v>13</v>
      </c>
      <c r="K10923">
        <v>0</v>
      </c>
      <c r="L10923">
        <v>0</v>
      </c>
      <c r="M10923">
        <v>0</v>
      </c>
      <c r="N10923">
        <v>0</v>
      </c>
      <c r="O10923">
        <v>0</v>
      </c>
      <c r="P10923">
        <v>0</v>
      </c>
      <c r="Q10923">
        <v>0</v>
      </c>
    </row>
    <row r="10924" spans="1:17" x14ac:dyDescent="0.2">
      <c r="A10924" t="s">
        <v>27947</v>
      </c>
      <c r="B10924" t="s">
        <v>86</v>
      </c>
      <c r="C10924" t="s">
        <v>256</v>
      </c>
      <c r="D10924" t="s">
        <v>17029</v>
      </c>
      <c r="E10924" t="s">
        <v>81</v>
      </c>
      <c r="F10924" t="s">
        <v>4885</v>
      </c>
      <c r="G10924">
        <v>0</v>
      </c>
      <c r="H10924">
        <v>0</v>
      </c>
      <c r="I10924">
        <v>0</v>
      </c>
      <c r="J10924">
        <v>0</v>
      </c>
      <c r="K10924">
        <v>0</v>
      </c>
      <c r="L10924">
        <v>0</v>
      </c>
      <c r="M10924">
        <v>15</v>
      </c>
      <c r="N10924">
        <v>0</v>
      </c>
      <c r="O10924">
        <v>0</v>
      </c>
      <c r="P10924">
        <v>0</v>
      </c>
      <c r="Q10924">
        <v>0</v>
      </c>
    </row>
    <row r="10925" spans="1:17" x14ac:dyDescent="0.2">
      <c r="A10925" t="s">
        <v>27948</v>
      </c>
      <c r="B10925" t="s">
        <v>86</v>
      </c>
      <c r="C10925" t="s">
        <v>256</v>
      </c>
      <c r="D10925" t="s">
        <v>17029</v>
      </c>
      <c r="E10925" t="s">
        <v>81</v>
      </c>
      <c r="F10925" t="s">
        <v>4887</v>
      </c>
      <c r="G10925">
        <v>0</v>
      </c>
      <c r="H10925">
        <v>15</v>
      </c>
      <c r="I10925">
        <v>2</v>
      </c>
      <c r="J10925">
        <v>13</v>
      </c>
      <c r="K10925">
        <v>0</v>
      </c>
      <c r="L10925">
        <v>0</v>
      </c>
      <c r="M10925">
        <v>0</v>
      </c>
      <c r="N10925">
        <v>0</v>
      </c>
      <c r="O10925">
        <v>0</v>
      </c>
      <c r="P10925">
        <v>0</v>
      </c>
      <c r="Q10925">
        <v>0</v>
      </c>
    </row>
    <row r="10926" spans="1:17" x14ac:dyDescent="0.2">
      <c r="A10926" t="s">
        <v>27949</v>
      </c>
      <c r="B10926" t="s">
        <v>86</v>
      </c>
      <c r="C10926" t="s">
        <v>256</v>
      </c>
      <c r="D10926" t="s">
        <v>17029</v>
      </c>
      <c r="E10926" t="s">
        <v>81</v>
      </c>
      <c r="F10926" t="s">
        <v>4889</v>
      </c>
      <c r="G10926">
        <v>0</v>
      </c>
      <c r="H10926">
        <v>0</v>
      </c>
      <c r="I10926">
        <v>0</v>
      </c>
      <c r="J10926">
        <v>0</v>
      </c>
      <c r="K10926">
        <v>0</v>
      </c>
      <c r="L10926">
        <v>0</v>
      </c>
      <c r="M10926">
        <v>15</v>
      </c>
      <c r="N10926">
        <v>0</v>
      </c>
      <c r="O10926">
        <v>0</v>
      </c>
      <c r="P10926">
        <v>0</v>
      </c>
      <c r="Q10926">
        <v>0</v>
      </c>
    </row>
    <row r="10927" spans="1:17" x14ac:dyDescent="0.2">
      <c r="A10927" t="s">
        <v>27950</v>
      </c>
      <c r="B10927" t="s">
        <v>86</v>
      </c>
      <c r="C10927" t="s">
        <v>256</v>
      </c>
      <c r="D10927" t="s">
        <v>17029</v>
      </c>
      <c r="E10927" t="s">
        <v>81</v>
      </c>
      <c r="F10927" t="s">
        <v>4871</v>
      </c>
      <c r="G10927">
        <v>0</v>
      </c>
      <c r="H10927">
        <v>0</v>
      </c>
      <c r="I10927">
        <v>0</v>
      </c>
      <c r="J10927">
        <v>0</v>
      </c>
      <c r="K10927">
        <v>0</v>
      </c>
      <c r="L10927">
        <v>0</v>
      </c>
      <c r="M10927">
        <v>0</v>
      </c>
      <c r="N10927">
        <v>15</v>
      </c>
      <c r="O10927">
        <v>15</v>
      </c>
      <c r="P10927">
        <v>0</v>
      </c>
      <c r="Q10927">
        <v>0</v>
      </c>
    </row>
    <row r="10928" spans="1:17" x14ac:dyDescent="0.2">
      <c r="A10928" t="s">
        <v>27951</v>
      </c>
      <c r="B10928" t="s">
        <v>86</v>
      </c>
      <c r="C10928" t="s">
        <v>256</v>
      </c>
      <c r="D10928" t="s">
        <v>17029</v>
      </c>
      <c r="E10928" t="s">
        <v>81</v>
      </c>
      <c r="F10928" t="s">
        <v>4873</v>
      </c>
      <c r="G10928">
        <v>0</v>
      </c>
      <c r="H10928">
        <v>0</v>
      </c>
      <c r="I10928">
        <v>0</v>
      </c>
      <c r="J10928">
        <v>0</v>
      </c>
      <c r="K10928">
        <v>0</v>
      </c>
      <c r="L10928">
        <v>0</v>
      </c>
      <c r="M10928">
        <v>0</v>
      </c>
      <c r="N10928">
        <v>15</v>
      </c>
      <c r="O10928">
        <v>15</v>
      </c>
      <c r="P10928">
        <v>0</v>
      </c>
      <c r="Q10928">
        <v>0</v>
      </c>
    </row>
    <row r="10929" spans="1:17" x14ac:dyDescent="0.2">
      <c r="A10929" t="s">
        <v>27952</v>
      </c>
      <c r="B10929" t="s">
        <v>86</v>
      </c>
      <c r="C10929" t="s">
        <v>256</v>
      </c>
      <c r="D10929" t="s">
        <v>17029</v>
      </c>
      <c r="E10929" t="s">
        <v>81</v>
      </c>
      <c r="F10929" t="s">
        <v>17019</v>
      </c>
      <c r="G10929">
        <v>15</v>
      </c>
      <c r="H10929">
        <v>0</v>
      </c>
      <c r="I10929">
        <v>0</v>
      </c>
      <c r="J10929">
        <v>0</v>
      </c>
      <c r="K10929">
        <v>0</v>
      </c>
      <c r="L10929">
        <v>0</v>
      </c>
      <c r="M10929">
        <v>0</v>
      </c>
      <c r="N10929">
        <v>0</v>
      </c>
      <c r="O10929">
        <v>0</v>
      </c>
      <c r="P10929">
        <v>0</v>
      </c>
      <c r="Q10929">
        <v>0</v>
      </c>
    </row>
    <row r="10930" spans="1:17" x14ac:dyDescent="0.2">
      <c r="A10930" t="s">
        <v>27953</v>
      </c>
      <c r="B10930" t="s">
        <v>86</v>
      </c>
      <c r="C10930" t="s">
        <v>256</v>
      </c>
      <c r="D10930" t="s">
        <v>17021</v>
      </c>
      <c r="E10930" t="s">
        <v>79</v>
      </c>
      <c r="F10930" t="s">
        <v>17022</v>
      </c>
      <c r="G10930">
        <v>0</v>
      </c>
      <c r="H10930">
        <v>0</v>
      </c>
      <c r="I10930">
        <v>0</v>
      </c>
      <c r="J10930">
        <v>0</v>
      </c>
      <c r="K10930">
        <v>0</v>
      </c>
      <c r="L10930">
        <v>0</v>
      </c>
      <c r="M10930">
        <v>0</v>
      </c>
      <c r="N10930">
        <v>2</v>
      </c>
      <c r="O10930">
        <v>2</v>
      </c>
      <c r="P10930">
        <v>0</v>
      </c>
      <c r="Q10930">
        <v>0</v>
      </c>
    </row>
    <row r="10931" spans="1:17" x14ac:dyDescent="0.2">
      <c r="A10931" t="s">
        <v>27954</v>
      </c>
      <c r="B10931" t="s">
        <v>86</v>
      </c>
      <c r="C10931" t="s">
        <v>256</v>
      </c>
      <c r="D10931" t="s">
        <v>17021</v>
      </c>
      <c r="E10931" t="s">
        <v>79</v>
      </c>
      <c r="F10931" t="s">
        <v>17019</v>
      </c>
      <c r="G10931">
        <v>2</v>
      </c>
      <c r="H10931">
        <v>0</v>
      </c>
      <c r="I10931">
        <v>0</v>
      </c>
      <c r="J10931">
        <v>0</v>
      </c>
      <c r="K10931">
        <v>0</v>
      </c>
      <c r="L10931">
        <v>0</v>
      </c>
      <c r="M10931">
        <v>0</v>
      </c>
      <c r="N10931">
        <v>0</v>
      </c>
      <c r="O10931">
        <v>0</v>
      </c>
      <c r="P10931">
        <v>0</v>
      </c>
      <c r="Q10931">
        <v>0</v>
      </c>
    </row>
    <row r="10932" spans="1:17" x14ac:dyDescent="0.2">
      <c r="A10932" t="s">
        <v>27955</v>
      </c>
      <c r="B10932" t="s">
        <v>86</v>
      </c>
      <c r="C10932" t="s">
        <v>256</v>
      </c>
      <c r="D10932" t="s">
        <v>17021</v>
      </c>
      <c r="E10932" t="s">
        <v>81</v>
      </c>
      <c r="F10932" t="s">
        <v>17022</v>
      </c>
      <c r="G10932">
        <v>0</v>
      </c>
      <c r="H10932">
        <v>0</v>
      </c>
      <c r="I10932">
        <v>0</v>
      </c>
      <c r="J10932">
        <v>0</v>
      </c>
      <c r="K10932">
        <v>0</v>
      </c>
      <c r="L10932">
        <v>0</v>
      </c>
      <c r="M10932">
        <v>0</v>
      </c>
      <c r="N10932">
        <v>2</v>
      </c>
      <c r="O10932">
        <v>2</v>
      </c>
      <c r="P10932">
        <v>0</v>
      </c>
      <c r="Q10932">
        <v>0</v>
      </c>
    </row>
    <row r="10933" spans="1:17" x14ac:dyDescent="0.2">
      <c r="A10933" t="s">
        <v>27956</v>
      </c>
      <c r="B10933" t="s">
        <v>86</v>
      </c>
      <c r="C10933" t="s">
        <v>256</v>
      </c>
      <c r="D10933" t="s">
        <v>17021</v>
      </c>
      <c r="E10933" t="s">
        <v>81</v>
      </c>
      <c r="F10933" t="s">
        <v>17019</v>
      </c>
      <c r="G10933">
        <v>2</v>
      </c>
      <c r="H10933">
        <v>0</v>
      </c>
      <c r="I10933">
        <v>0</v>
      </c>
      <c r="J10933">
        <v>0</v>
      </c>
      <c r="K10933">
        <v>0</v>
      </c>
      <c r="L10933">
        <v>0</v>
      </c>
      <c r="M10933">
        <v>0</v>
      </c>
      <c r="N10933">
        <v>0</v>
      </c>
      <c r="O10933">
        <v>0</v>
      </c>
      <c r="P10933">
        <v>0</v>
      </c>
      <c r="Q10933">
        <v>0</v>
      </c>
    </row>
    <row r="10934" spans="1:17" x14ac:dyDescent="0.2">
      <c r="A10934" t="s">
        <v>27957</v>
      </c>
      <c r="B10934" t="s">
        <v>91</v>
      </c>
      <c r="C10934" t="s">
        <v>104</v>
      </c>
      <c r="D10934" t="s">
        <v>17027</v>
      </c>
      <c r="E10934" t="s">
        <v>79</v>
      </c>
      <c r="F10934" t="s">
        <v>17019</v>
      </c>
      <c r="G10934">
        <v>15</v>
      </c>
      <c r="H10934">
        <v>0</v>
      </c>
      <c r="I10934">
        <v>0</v>
      </c>
      <c r="J10934">
        <v>0</v>
      </c>
      <c r="K10934">
        <v>0</v>
      </c>
      <c r="L10934">
        <v>0</v>
      </c>
      <c r="M10934">
        <v>0</v>
      </c>
      <c r="N10934">
        <v>0</v>
      </c>
      <c r="O10934">
        <v>0</v>
      </c>
      <c r="P10934">
        <v>0</v>
      </c>
      <c r="Q10934">
        <v>0</v>
      </c>
    </row>
    <row r="10935" spans="1:17" x14ac:dyDescent="0.2">
      <c r="A10935" t="s">
        <v>27958</v>
      </c>
      <c r="B10935" t="s">
        <v>91</v>
      </c>
      <c r="C10935" t="s">
        <v>104</v>
      </c>
      <c r="D10935" t="s">
        <v>17027</v>
      </c>
      <c r="E10935" t="s">
        <v>81</v>
      </c>
      <c r="F10935" t="s">
        <v>17019</v>
      </c>
      <c r="G10935">
        <v>151</v>
      </c>
      <c r="H10935">
        <v>0</v>
      </c>
      <c r="I10935">
        <v>0</v>
      </c>
      <c r="J10935">
        <v>0</v>
      </c>
      <c r="K10935">
        <v>0</v>
      </c>
      <c r="L10935">
        <v>0</v>
      </c>
      <c r="M10935">
        <v>0</v>
      </c>
      <c r="N10935">
        <v>0</v>
      </c>
      <c r="O10935">
        <v>0</v>
      </c>
      <c r="P10935">
        <v>0</v>
      </c>
      <c r="Q10935">
        <v>0</v>
      </c>
    </row>
    <row r="10936" spans="1:17" x14ac:dyDescent="0.2">
      <c r="A10936" t="s">
        <v>27959</v>
      </c>
      <c r="B10936" t="s">
        <v>91</v>
      </c>
      <c r="C10936" t="s">
        <v>104</v>
      </c>
      <c r="D10936" t="s">
        <v>17029</v>
      </c>
      <c r="E10936" t="s">
        <v>79</v>
      </c>
      <c r="F10936" t="s">
        <v>4875</v>
      </c>
      <c r="G10936">
        <v>0</v>
      </c>
      <c r="H10936">
        <v>1</v>
      </c>
      <c r="I10936">
        <v>0</v>
      </c>
      <c r="J10936">
        <v>0</v>
      </c>
      <c r="K10936">
        <v>0</v>
      </c>
      <c r="L10936">
        <v>1</v>
      </c>
      <c r="M10936">
        <v>0</v>
      </c>
      <c r="N10936">
        <v>0</v>
      </c>
      <c r="O10936">
        <v>0</v>
      </c>
      <c r="P10936">
        <v>0</v>
      </c>
      <c r="Q10936">
        <v>0</v>
      </c>
    </row>
    <row r="10937" spans="1:17" x14ac:dyDescent="0.2">
      <c r="A10937" t="s">
        <v>27960</v>
      </c>
      <c r="B10937" t="s">
        <v>91</v>
      </c>
      <c r="C10937" t="s">
        <v>104</v>
      </c>
      <c r="D10937" t="s">
        <v>17029</v>
      </c>
      <c r="E10937" t="s">
        <v>79</v>
      </c>
      <c r="F10937" t="s">
        <v>4877</v>
      </c>
      <c r="G10937">
        <v>0</v>
      </c>
      <c r="H10937">
        <v>1</v>
      </c>
      <c r="I10937">
        <v>0</v>
      </c>
      <c r="J10937">
        <v>0</v>
      </c>
      <c r="K10937">
        <v>0</v>
      </c>
      <c r="L10937">
        <v>1</v>
      </c>
      <c r="M10937">
        <v>0</v>
      </c>
      <c r="N10937">
        <v>0</v>
      </c>
      <c r="O10937">
        <v>0</v>
      </c>
      <c r="P10937">
        <v>0</v>
      </c>
      <c r="Q10937">
        <v>0</v>
      </c>
    </row>
    <row r="10938" spans="1:17" x14ac:dyDescent="0.2">
      <c r="A10938" t="s">
        <v>27961</v>
      </c>
      <c r="B10938" t="s">
        <v>91</v>
      </c>
      <c r="C10938" t="s">
        <v>104</v>
      </c>
      <c r="D10938" t="s">
        <v>17029</v>
      </c>
      <c r="E10938" t="s">
        <v>79</v>
      </c>
      <c r="F10938" t="s">
        <v>4879</v>
      </c>
      <c r="G10938">
        <v>0</v>
      </c>
      <c r="H10938">
        <v>0</v>
      </c>
      <c r="I10938">
        <v>0</v>
      </c>
      <c r="J10938">
        <v>0</v>
      </c>
      <c r="K10938">
        <v>0</v>
      </c>
      <c r="L10938">
        <v>0</v>
      </c>
      <c r="M10938">
        <v>1</v>
      </c>
      <c r="N10938">
        <v>0</v>
      </c>
      <c r="O10938">
        <v>0</v>
      </c>
      <c r="P10938">
        <v>0</v>
      </c>
      <c r="Q10938">
        <v>0</v>
      </c>
    </row>
    <row r="10939" spans="1:17" x14ac:dyDescent="0.2">
      <c r="A10939" t="s">
        <v>27962</v>
      </c>
      <c r="B10939" t="s">
        <v>91</v>
      </c>
      <c r="C10939" t="s">
        <v>104</v>
      </c>
      <c r="D10939" t="s">
        <v>17029</v>
      </c>
      <c r="E10939" t="s">
        <v>79</v>
      </c>
      <c r="F10939" t="s">
        <v>4881</v>
      </c>
      <c r="G10939">
        <v>0</v>
      </c>
      <c r="H10939">
        <v>1</v>
      </c>
      <c r="I10939">
        <v>0</v>
      </c>
      <c r="J10939">
        <v>0</v>
      </c>
      <c r="K10939">
        <v>0</v>
      </c>
      <c r="L10939">
        <v>1</v>
      </c>
      <c r="M10939">
        <v>0</v>
      </c>
      <c r="N10939">
        <v>0</v>
      </c>
      <c r="O10939">
        <v>0</v>
      </c>
      <c r="P10939">
        <v>0</v>
      </c>
      <c r="Q10939">
        <v>0</v>
      </c>
    </row>
    <row r="10940" spans="1:17" x14ac:dyDescent="0.2">
      <c r="A10940" t="s">
        <v>27963</v>
      </c>
      <c r="B10940" t="s">
        <v>91</v>
      </c>
      <c r="C10940" t="s">
        <v>104</v>
      </c>
      <c r="D10940" t="s">
        <v>17029</v>
      </c>
      <c r="E10940" t="s">
        <v>79</v>
      </c>
      <c r="F10940" t="s">
        <v>4883</v>
      </c>
      <c r="G10940">
        <v>0</v>
      </c>
      <c r="H10940">
        <v>1</v>
      </c>
      <c r="I10940">
        <v>0</v>
      </c>
      <c r="J10940">
        <v>0</v>
      </c>
      <c r="K10940">
        <v>0</v>
      </c>
      <c r="L10940">
        <v>1</v>
      </c>
      <c r="M10940">
        <v>0</v>
      </c>
      <c r="N10940">
        <v>0</v>
      </c>
      <c r="O10940">
        <v>0</v>
      </c>
      <c r="P10940">
        <v>0</v>
      </c>
      <c r="Q10940">
        <v>0</v>
      </c>
    </row>
    <row r="10941" spans="1:17" x14ac:dyDescent="0.2">
      <c r="A10941" t="s">
        <v>27964</v>
      </c>
      <c r="B10941" t="s">
        <v>91</v>
      </c>
      <c r="C10941" t="s">
        <v>104</v>
      </c>
      <c r="D10941" t="s">
        <v>17029</v>
      </c>
      <c r="E10941" t="s">
        <v>79</v>
      </c>
      <c r="F10941" t="s">
        <v>4885</v>
      </c>
      <c r="G10941">
        <v>0</v>
      </c>
      <c r="H10941">
        <v>0</v>
      </c>
      <c r="I10941">
        <v>0</v>
      </c>
      <c r="J10941">
        <v>0</v>
      </c>
      <c r="K10941">
        <v>0</v>
      </c>
      <c r="L10941">
        <v>0</v>
      </c>
      <c r="M10941">
        <v>1</v>
      </c>
      <c r="N10941">
        <v>0</v>
      </c>
      <c r="O10941">
        <v>0</v>
      </c>
      <c r="P10941">
        <v>0</v>
      </c>
      <c r="Q10941">
        <v>0</v>
      </c>
    </row>
    <row r="10942" spans="1:17" x14ac:dyDescent="0.2">
      <c r="A10942" t="s">
        <v>27965</v>
      </c>
      <c r="B10942" t="s">
        <v>91</v>
      </c>
      <c r="C10942" t="s">
        <v>104</v>
      </c>
      <c r="D10942" t="s">
        <v>17029</v>
      </c>
      <c r="E10942" t="s">
        <v>79</v>
      </c>
      <c r="F10942" t="s">
        <v>4887</v>
      </c>
      <c r="G10942">
        <v>0</v>
      </c>
      <c r="H10942">
        <v>1</v>
      </c>
      <c r="I10942">
        <v>0</v>
      </c>
      <c r="J10942">
        <v>0</v>
      </c>
      <c r="K10942">
        <v>0</v>
      </c>
      <c r="L10942">
        <v>1</v>
      </c>
      <c r="M10942">
        <v>0</v>
      </c>
      <c r="N10942">
        <v>0</v>
      </c>
      <c r="O10942">
        <v>0</v>
      </c>
      <c r="P10942">
        <v>0</v>
      </c>
      <c r="Q10942">
        <v>0</v>
      </c>
    </row>
    <row r="10943" spans="1:17" x14ac:dyDescent="0.2">
      <c r="A10943" t="s">
        <v>27966</v>
      </c>
      <c r="B10943" t="s">
        <v>91</v>
      </c>
      <c r="C10943" t="s">
        <v>104</v>
      </c>
      <c r="D10943" t="s">
        <v>17029</v>
      </c>
      <c r="E10943" t="s">
        <v>79</v>
      </c>
      <c r="F10943" t="s">
        <v>4889</v>
      </c>
      <c r="G10943">
        <v>0</v>
      </c>
      <c r="H10943">
        <v>0</v>
      </c>
      <c r="I10943">
        <v>0</v>
      </c>
      <c r="J10943">
        <v>0</v>
      </c>
      <c r="K10943">
        <v>0</v>
      </c>
      <c r="L10943">
        <v>0</v>
      </c>
      <c r="M10943">
        <v>1</v>
      </c>
      <c r="N10943">
        <v>0</v>
      </c>
      <c r="O10943">
        <v>0</v>
      </c>
      <c r="P10943">
        <v>0</v>
      </c>
      <c r="Q10943">
        <v>0</v>
      </c>
    </row>
    <row r="10944" spans="1:17" x14ac:dyDescent="0.2">
      <c r="A10944" t="s">
        <v>27967</v>
      </c>
      <c r="B10944" t="s">
        <v>91</v>
      </c>
      <c r="C10944" t="s">
        <v>104</v>
      </c>
      <c r="D10944" t="s">
        <v>17029</v>
      </c>
      <c r="E10944" t="s">
        <v>79</v>
      </c>
      <c r="F10944" t="s">
        <v>4871</v>
      </c>
      <c r="G10944">
        <v>0</v>
      </c>
      <c r="H10944">
        <v>0</v>
      </c>
      <c r="I10944">
        <v>0</v>
      </c>
      <c r="J10944">
        <v>0</v>
      </c>
      <c r="K10944">
        <v>0</v>
      </c>
      <c r="L10944">
        <v>0</v>
      </c>
      <c r="M10944">
        <v>0</v>
      </c>
      <c r="N10944">
        <v>1</v>
      </c>
      <c r="O10944">
        <v>0</v>
      </c>
      <c r="P10944">
        <v>0</v>
      </c>
      <c r="Q10944">
        <v>1</v>
      </c>
    </row>
    <row r="10945" spans="1:17" x14ac:dyDescent="0.2">
      <c r="A10945" t="s">
        <v>27968</v>
      </c>
      <c r="B10945" t="s">
        <v>91</v>
      </c>
      <c r="C10945" t="s">
        <v>104</v>
      </c>
      <c r="D10945" t="s">
        <v>17029</v>
      </c>
      <c r="E10945" t="s">
        <v>79</v>
      </c>
      <c r="F10945" t="s">
        <v>4873</v>
      </c>
      <c r="G10945">
        <v>0</v>
      </c>
      <c r="H10945">
        <v>0</v>
      </c>
      <c r="I10945">
        <v>0</v>
      </c>
      <c r="J10945">
        <v>0</v>
      </c>
      <c r="K10945">
        <v>0</v>
      </c>
      <c r="L10945">
        <v>0</v>
      </c>
      <c r="M10945">
        <v>0</v>
      </c>
      <c r="N10945">
        <v>1</v>
      </c>
      <c r="O10945">
        <v>0</v>
      </c>
      <c r="P10945">
        <v>0</v>
      </c>
      <c r="Q10945">
        <v>1</v>
      </c>
    </row>
    <row r="10946" spans="1:17" x14ac:dyDescent="0.2">
      <c r="A10946" t="s">
        <v>27969</v>
      </c>
      <c r="B10946" t="s">
        <v>91</v>
      </c>
      <c r="C10946" t="s">
        <v>104</v>
      </c>
      <c r="D10946" t="s">
        <v>17029</v>
      </c>
      <c r="E10946" t="s">
        <v>79</v>
      </c>
      <c r="F10946" t="s">
        <v>17019</v>
      </c>
      <c r="G10946">
        <v>1</v>
      </c>
      <c r="H10946">
        <v>0</v>
      </c>
      <c r="I10946">
        <v>0</v>
      </c>
      <c r="J10946">
        <v>0</v>
      </c>
      <c r="K10946">
        <v>0</v>
      </c>
      <c r="L10946">
        <v>0</v>
      </c>
      <c r="M10946">
        <v>0</v>
      </c>
      <c r="N10946">
        <v>0</v>
      </c>
      <c r="O10946">
        <v>0</v>
      </c>
      <c r="P10946">
        <v>0</v>
      </c>
      <c r="Q10946">
        <v>0</v>
      </c>
    </row>
    <row r="10947" spans="1:17" x14ac:dyDescent="0.2">
      <c r="A10947" t="s">
        <v>27970</v>
      </c>
      <c r="B10947" t="s">
        <v>91</v>
      </c>
      <c r="C10947" t="s">
        <v>104</v>
      </c>
      <c r="D10947" t="s">
        <v>17021</v>
      </c>
      <c r="E10947" t="s">
        <v>79</v>
      </c>
      <c r="F10947" t="s">
        <v>17022</v>
      </c>
      <c r="G10947">
        <v>0</v>
      </c>
      <c r="H10947">
        <v>0</v>
      </c>
      <c r="I10947">
        <v>0</v>
      </c>
      <c r="J10947">
        <v>0</v>
      </c>
      <c r="K10947">
        <v>0</v>
      </c>
      <c r="L10947">
        <v>0</v>
      </c>
      <c r="M10947">
        <v>0</v>
      </c>
      <c r="N10947">
        <v>3</v>
      </c>
      <c r="O10947">
        <v>0</v>
      </c>
      <c r="P10947">
        <v>3</v>
      </c>
      <c r="Q10947">
        <v>0</v>
      </c>
    </row>
    <row r="10948" spans="1:17" x14ac:dyDescent="0.2">
      <c r="A10948" t="s">
        <v>27971</v>
      </c>
      <c r="B10948" t="s">
        <v>91</v>
      </c>
      <c r="C10948" t="s">
        <v>104</v>
      </c>
      <c r="D10948" t="s">
        <v>17021</v>
      </c>
      <c r="E10948" t="s">
        <v>79</v>
      </c>
      <c r="F10948" t="s">
        <v>17019</v>
      </c>
      <c r="G10948">
        <v>3</v>
      </c>
      <c r="H10948">
        <v>0</v>
      </c>
      <c r="I10948">
        <v>0</v>
      </c>
      <c r="J10948">
        <v>0</v>
      </c>
      <c r="K10948">
        <v>0</v>
      </c>
      <c r="L10948">
        <v>0</v>
      </c>
      <c r="M10948">
        <v>0</v>
      </c>
      <c r="N10948">
        <v>0</v>
      </c>
      <c r="O10948">
        <v>0</v>
      </c>
      <c r="P10948">
        <v>0</v>
      </c>
      <c r="Q10948">
        <v>0</v>
      </c>
    </row>
    <row r="10949" spans="1:17" x14ac:dyDescent="0.2">
      <c r="A10949" t="s">
        <v>27972</v>
      </c>
      <c r="B10949" t="s">
        <v>91</v>
      </c>
      <c r="C10949" t="s">
        <v>104</v>
      </c>
      <c r="D10949" t="s">
        <v>17021</v>
      </c>
      <c r="E10949" t="s">
        <v>81</v>
      </c>
      <c r="F10949" t="s">
        <v>17022</v>
      </c>
      <c r="G10949">
        <v>0</v>
      </c>
      <c r="H10949">
        <v>0</v>
      </c>
      <c r="I10949">
        <v>0</v>
      </c>
      <c r="J10949">
        <v>0</v>
      </c>
      <c r="K10949">
        <v>0</v>
      </c>
      <c r="L10949">
        <v>0</v>
      </c>
      <c r="M10949">
        <v>0</v>
      </c>
      <c r="N10949">
        <v>1</v>
      </c>
      <c r="O10949">
        <v>1</v>
      </c>
      <c r="P10949">
        <v>0</v>
      </c>
      <c r="Q10949">
        <v>0</v>
      </c>
    </row>
    <row r="10950" spans="1:17" x14ac:dyDescent="0.2">
      <c r="A10950" t="s">
        <v>27973</v>
      </c>
      <c r="B10950" t="s">
        <v>91</v>
      </c>
      <c r="C10950" t="s">
        <v>104</v>
      </c>
      <c r="D10950" t="s">
        <v>17021</v>
      </c>
      <c r="E10950" t="s">
        <v>81</v>
      </c>
      <c r="F10950" t="s">
        <v>17019</v>
      </c>
      <c r="G10950">
        <v>1</v>
      </c>
      <c r="H10950">
        <v>0</v>
      </c>
      <c r="I10950">
        <v>0</v>
      </c>
      <c r="J10950">
        <v>0</v>
      </c>
      <c r="K10950">
        <v>0</v>
      </c>
      <c r="L10950">
        <v>0</v>
      </c>
      <c r="M10950">
        <v>0</v>
      </c>
      <c r="N10950">
        <v>0</v>
      </c>
      <c r="O10950">
        <v>0</v>
      </c>
      <c r="P10950">
        <v>0</v>
      </c>
      <c r="Q10950">
        <v>0</v>
      </c>
    </row>
    <row r="10951" spans="1:17" x14ac:dyDescent="0.2">
      <c r="A10951" t="s">
        <v>27974</v>
      </c>
      <c r="B10951" t="s">
        <v>91</v>
      </c>
      <c r="C10951" t="s">
        <v>105</v>
      </c>
      <c r="D10951" t="s">
        <v>17027</v>
      </c>
      <c r="E10951" t="s">
        <v>81</v>
      </c>
      <c r="F10951" t="s">
        <v>17019</v>
      </c>
      <c r="G10951">
        <v>1</v>
      </c>
      <c r="H10951">
        <v>0</v>
      </c>
      <c r="I10951">
        <v>0</v>
      </c>
      <c r="J10951">
        <v>0</v>
      </c>
      <c r="K10951">
        <v>0</v>
      </c>
      <c r="L10951">
        <v>0</v>
      </c>
      <c r="M10951">
        <v>0</v>
      </c>
      <c r="N10951">
        <v>0</v>
      </c>
      <c r="O10951">
        <v>0</v>
      </c>
      <c r="P10951">
        <v>0</v>
      </c>
      <c r="Q10951">
        <v>0</v>
      </c>
    </row>
    <row r="10952" spans="1:17" x14ac:dyDescent="0.2">
      <c r="A10952" t="s">
        <v>27975</v>
      </c>
      <c r="B10952" t="s">
        <v>91</v>
      </c>
      <c r="C10952" t="s">
        <v>106</v>
      </c>
      <c r="D10952" t="s">
        <v>17027</v>
      </c>
      <c r="E10952" t="s">
        <v>81</v>
      </c>
      <c r="F10952" t="s">
        <v>17019</v>
      </c>
      <c r="G10952">
        <v>1</v>
      </c>
      <c r="H10952">
        <v>0</v>
      </c>
      <c r="I10952">
        <v>0</v>
      </c>
      <c r="J10952">
        <v>0</v>
      </c>
      <c r="K10952">
        <v>0</v>
      </c>
      <c r="L10952">
        <v>0</v>
      </c>
      <c r="M10952">
        <v>0</v>
      </c>
      <c r="N10952">
        <v>0</v>
      </c>
      <c r="O10952">
        <v>0</v>
      </c>
      <c r="P10952">
        <v>0</v>
      </c>
      <c r="Q10952">
        <v>0</v>
      </c>
    </row>
    <row r="10953" spans="1:17" x14ac:dyDescent="0.2">
      <c r="A10953" t="s">
        <v>27976</v>
      </c>
      <c r="B10953" t="s">
        <v>91</v>
      </c>
      <c r="C10953" t="s">
        <v>108</v>
      </c>
      <c r="D10953" t="s">
        <v>17027</v>
      </c>
      <c r="E10953" t="s">
        <v>81</v>
      </c>
      <c r="F10953" t="s">
        <v>17019</v>
      </c>
      <c r="G10953">
        <v>2</v>
      </c>
      <c r="H10953">
        <v>0</v>
      </c>
      <c r="I10953">
        <v>0</v>
      </c>
      <c r="J10953">
        <v>0</v>
      </c>
      <c r="K10953">
        <v>0</v>
      </c>
      <c r="L10953">
        <v>0</v>
      </c>
      <c r="M10953">
        <v>0</v>
      </c>
      <c r="N10953">
        <v>0</v>
      </c>
      <c r="O10953">
        <v>0</v>
      </c>
      <c r="P10953">
        <v>0</v>
      </c>
      <c r="Q10953">
        <v>0</v>
      </c>
    </row>
    <row r="10954" spans="1:17" x14ac:dyDescent="0.2">
      <c r="A10954" t="s">
        <v>27977</v>
      </c>
      <c r="B10954" t="s">
        <v>91</v>
      </c>
      <c r="C10954" t="s">
        <v>115</v>
      </c>
      <c r="D10954" t="s">
        <v>17027</v>
      </c>
      <c r="E10954" t="s">
        <v>81</v>
      </c>
      <c r="F10954" t="s">
        <v>17019</v>
      </c>
      <c r="G10954">
        <v>1</v>
      </c>
      <c r="H10954">
        <v>0</v>
      </c>
      <c r="I10954">
        <v>0</v>
      </c>
      <c r="J10954">
        <v>0</v>
      </c>
      <c r="K10954">
        <v>0</v>
      </c>
      <c r="L10954">
        <v>0</v>
      </c>
      <c r="M10954">
        <v>0</v>
      </c>
      <c r="N10954">
        <v>0</v>
      </c>
      <c r="O10954">
        <v>0</v>
      </c>
      <c r="P10954">
        <v>0</v>
      </c>
      <c r="Q10954">
        <v>0</v>
      </c>
    </row>
    <row r="10955" spans="1:17" x14ac:dyDescent="0.2">
      <c r="A10955" t="s">
        <v>27978</v>
      </c>
      <c r="B10955" t="s">
        <v>91</v>
      </c>
      <c r="C10955" t="s">
        <v>116</v>
      </c>
      <c r="D10955" t="s">
        <v>17027</v>
      </c>
      <c r="E10955" t="s">
        <v>81</v>
      </c>
      <c r="F10955" t="s">
        <v>17019</v>
      </c>
      <c r="G10955">
        <v>1</v>
      </c>
      <c r="H10955">
        <v>0</v>
      </c>
      <c r="I10955">
        <v>0</v>
      </c>
      <c r="J10955">
        <v>0</v>
      </c>
      <c r="K10955">
        <v>0</v>
      </c>
      <c r="L10955">
        <v>0</v>
      </c>
      <c r="M10955">
        <v>0</v>
      </c>
      <c r="N10955">
        <v>0</v>
      </c>
      <c r="O10955">
        <v>0</v>
      </c>
      <c r="P10955">
        <v>0</v>
      </c>
      <c r="Q10955">
        <v>0</v>
      </c>
    </row>
    <row r="10956" spans="1:17" x14ac:dyDescent="0.2">
      <c r="A10956" t="s">
        <v>27979</v>
      </c>
      <c r="B10956" t="s">
        <v>91</v>
      </c>
      <c r="C10956" t="s">
        <v>117</v>
      </c>
      <c r="D10956" t="s">
        <v>17027</v>
      </c>
      <c r="E10956" t="s">
        <v>81</v>
      </c>
      <c r="F10956" t="s">
        <v>17019</v>
      </c>
      <c r="G10956">
        <v>1</v>
      </c>
      <c r="H10956">
        <v>0</v>
      </c>
      <c r="I10956">
        <v>0</v>
      </c>
      <c r="J10956">
        <v>0</v>
      </c>
      <c r="K10956">
        <v>0</v>
      </c>
      <c r="L10956">
        <v>0</v>
      </c>
      <c r="M10956">
        <v>0</v>
      </c>
      <c r="N10956">
        <v>0</v>
      </c>
      <c r="O10956">
        <v>0</v>
      </c>
      <c r="P10956">
        <v>0</v>
      </c>
      <c r="Q10956">
        <v>0</v>
      </c>
    </row>
    <row r="10957" spans="1:17" x14ac:dyDescent="0.2">
      <c r="A10957" t="s">
        <v>27980</v>
      </c>
      <c r="B10957" t="s">
        <v>91</v>
      </c>
      <c r="C10957" t="s">
        <v>118</v>
      </c>
      <c r="D10957" t="s">
        <v>17027</v>
      </c>
      <c r="E10957" t="s">
        <v>79</v>
      </c>
      <c r="F10957" t="s">
        <v>17019</v>
      </c>
      <c r="G10957">
        <v>1</v>
      </c>
      <c r="H10957">
        <v>0</v>
      </c>
      <c r="I10957">
        <v>0</v>
      </c>
      <c r="J10957">
        <v>0</v>
      </c>
      <c r="K10957">
        <v>0</v>
      </c>
      <c r="L10957">
        <v>0</v>
      </c>
      <c r="M10957">
        <v>0</v>
      </c>
      <c r="N10957">
        <v>0</v>
      </c>
      <c r="O10957">
        <v>0</v>
      </c>
      <c r="P10957">
        <v>0</v>
      </c>
      <c r="Q10957">
        <v>0</v>
      </c>
    </row>
    <row r="10958" spans="1:17" x14ac:dyDescent="0.2">
      <c r="A10958" t="s">
        <v>27981</v>
      </c>
      <c r="B10958" t="s">
        <v>91</v>
      </c>
      <c r="C10958" t="s">
        <v>118</v>
      </c>
      <c r="D10958" t="s">
        <v>17027</v>
      </c>
      <c r="E10958" t="s">
        <v>81</v>
      </c>
      <c r="F10958" t="s">
        <v>17019</v>
      </c>
      <c r="G10958">
        <v>3</v>
      </c>
      <c r="H10958">
        <v>0</v>
      </c>
      <c r="I10958">
        <v>0</v>
      </c>
      <c r="J10958">
        <v>0</v>
      </c>
      <c r="K10958">
        <v>0</v>
      </c>
      <c r="L10958">
        <v>0</v>
      </c>
      <c r="M10958">
        <v>0</v>
      </c>
      <c r="N10958">
        <v>0</v>
      </c>
      <c r="O10958">
        <v>0</v>
      </c>
      <c r="P10958">
        <v>0</v>
      </c>
      <c r="Q10958">
        <v>0</v>
      </c>
    </row>
    <row r="10959" spans="1:17" x14ac:dyDescent="0.2">
      <c r="A10959" t="s">
        <v>27982</v>
      </c>
      <c r="B10959" t="s">
        <v>91</v>
      </c>
      <c r="C10959" t="s">
        <v>119</v>
      </c>
      <c r="D10959" t="s">
        <v>17027</v>
      </c>
      <c r="E10959" t="s">
        <v>81</v>
      </c>
      <c r="F10959" t="s">
        <v>17019</v>
      </c>
      <c r="G10959">
        <v>1</v>
      </c>
      <c r="H10959">
        <v>0</v>
      </c>
      <c r="I10959">
        <v>0</v>
      </c>
      <c r="J10959">
        <v>0</v>
      </c>
      <c r="K10959">
        <v>0</v>
      </c>
      <c r="L10959">
        <v>0</v>
      </c>
      <c r="M10959">
        <v>0</v>
      </c>
      <c r="N10959">
        <v>0</v>
      </c>
      <c r="O10959">
        <v>0</v>
      </c>
      <c r="P10959">
        <v>0</v>
      </c>
      <c r="Q10959">
        <v>0</v>
      </c>
    </row>
    <row r="10960" spans="1:17" x14ac:dyDescent="0.2">
      <c r="A10960" t="s">
        <v>27983</v>
      </c>
      <c r="B10960" t="s">
        <v>91</v>
      </c>
      <c r="C10960" t="s">
        <v>121</v>
      </c>
      <c r="D10960" t="s">
        <v>17027</v>
      </c>
      <c r="E10960" t="s">
        <v>81</v>
      </c>
      <c r="F10960" t="s">
        <v>17019</v>
      </c>
      <c r="G10960">
        <v>1</v>
      </c>
      <c r="H10960">
        <v>0</v>
      </c>
      <c r="I10960">
        <v>0</v>
      </c>
      <c r="J10960">
        <v>0</v>
      </c>
      <c r="K10960">
        <v>0</v>
      </c>
      <c r="L10960">
        <v>0</v>
      </c>
      <c r="M10960">
        <v>0</v>
      </c>
      <c r="N10960">
        <v>0</v>
      </c>
      <c r="O10960">
        <v>0</v>
      </c>
      <c r="P10960">
        <v>0</v>
      </c>
      <c r="Q10960">
        <v>0</v>
      </c>
    </row>
    <row r="10961" spans="1:17" x14ac:dyDescent="0.2">
      <c r="A10961" t="s">
        <v>27984</v>
      </c>
      <c r="B10961" t="s">
        <v>91</v>
      </c>
      <c r="C10961" t="s">
        <v>121</v>
      </c>
      <c r="D10961" t="s">
        <v>17021</v>
      </c>
      <c r="E10961" t="s">
        <v>79</v>
      </c>
      <c r="F10961" t="s">
        <v>17022</v>
      </c>
      <c r="G10961">
        <v>0</v>
      </c>
      <c r="H10961">
        <v>0</v>
      </c>
      <c r="I10961">
        <v>0</v>
      </c>
      <c r="J10961">
        <v>0</v>
      </c>
      <c r="K10961">
        <v>0</v>
      </c>
      <c r="L10961">
        <v>0</v>
      </c>
      <c r="M10961">
        <v>0</v>
      </c>
      <c r="N10961">
        <v>1</v>
      </c>
      <c r="O10961">
        <v>0</v>
      </c>
      <c r="P10961">
        <v>1</v>
      </c>
      <c r="Q10961">
        <v>0</v>
      </c>
    </row>
    <row r="10962" spans="1:17" x14ac:dyDescent="0.2">
      <c r="A10962" t="s">
        <v>27985</v>
      </c>
      <c r="B10962" t="s">
        <v>91</v>
      </c>
      <c r="C10962" t="s">
        <v>121</v>
      </c>
      <c r="D10962" t="s">
        <v>17021</v>
      </c>
      <c r="E10962" t="s">
        <v>79</v>
      </c>
      <c r="F10962" t="s">
        <v>17019</v>
      </c>
      <c r="G10962">
        <v>1</v>
      </c>
      <c r="H10962">
        <v>0</v>
      </c>
      <c r="I10962">
        <v>0</v>
      </c>
      <c r="J10962">
        <v>0</v>
      </c>
      <c r="K10962">
        <v>0</v>
      </c>
      <c r="L10962">
        <v>0</v>
      </c>
      <c r="M10962">
        <v>0</v>
      </c>
      <c r="N10962">
        <v>0</v>
      </c>
      <c r="O10962">
        <v>0</v>
      </c>
      <c r="P10962">
        <v>0</v>
      </c>
      <c r="Q10962">
        <v>0</v>
      </c>
    </row>
    <row r="10963" spans="1:17" x14ac:dyDescent="0.2">
      <c r="A10963" t="s">
        <v>27986</v>
      </c>
      <c r="B10963" t="s">
        <v>91</v>
      </c>
      <c r="C10963" t="s">
        <v>122</v>
      </c>
      <c r="D10963" t="s">
        <v>17027</v>
      </c>
      <c r="E10963" t="s">
        <v>81</v>
      </c>
      <c r="F10963" t="s">
        <v>17019</v>
      </c>
      <c r="G10963">
        <v>5</v>
      </c>
      <c r="H10963">
        <v>0</v>
      </c>
      <c r="I10963">
        <v>0</v>
      </c>
      <c r="J10963">
        <v>0</v>
      </c>
      <c r="K10963">
        <v>0</v>
      </c>
      <c r="L10963">
        <v>0</v>
      </c>
      <c r="M10963">
        <v>0</v>
      </c>
      <c r="N10963">
        <v>0</v>
      </c>
      <c r="O10963">
        <v>0</v>
      </c>
      <c r="P10963">
        <v>0</v>
      </c>
      <c r="Q10963">
        <v>0</v>
      </c>
    </row>
    <row r="10964" spans="1:17" x14ac:dyDescent="0.2">
      <c r="A10964" t="s">
        <v>27987</v>
      </c>
      <c r="B10964" t="s">
        <v>91</v>
      </c>
      <c r="C10964" t="s">
        <v>122</v>
      </c>
      <c r="D10964" t="s">
        <v>17029</v>
      </c>
      <c r="E10964" t="s">
        <v>79</v>
      </c>
      <c r="F10964" t="s">
        <v>4875</v>
      </c>
      <c r="G10964">
        <v>0</v>
      </c>
      <c r="H10964">
        <v>1</v>
      </c>
      <c r="I10964">
        <v>0</v>
      </c>
      <c r="J10964">
        <v>0</v>
      </c>
      <c r="K10964">
        <v>0</v>
      </c>
      <c r="L10964">
        <v>1</v>
      </c>
      <c r="M10964">
        <v>0</v>
      </c>
      <c r="N10964">
        <v>0</v>
      </c>
      <c r="O10964">
        <v>0</v>
      </c>
      <c r="P10964">
        <v>0</v>
      </c>
      <c r="Q10964">
        <v>0</v>
      </c>
    </row>
    <row r="10965" spans="1:17" x14ac:dyDescent="0.2">
      <c r="A10965" t="s">
        <v>27988</v>
      </c>
      <c r="B10965" t="s">
        <v>91</v>
      </c>
      <c r="C10965" t="s">
        <v>122</v>
      </c>
      <c r="D10965" t="s">
        <v>17029</v>
      </c>
      <c r="E10965" t="s">
        <v>79</v>
      </c>
      <c r="F10965" t="s">
        <v>4877</v>
      </c>
      <c r="G10965">
        <v>0</v>
      </c>
      <c r="H10965">
        <v>1</v>
      </c>
      <c r="I10965">
        <v>0</v>
      </c>
      <c r="J10965">
        <v>0</v>
      </c>
      <c r="K10965">
        <v>0</v>
      </c>
      <c r="L10965">
        <v>1</v>
      </c>
      <c r="M10965">
        <v>0</v>
      </c>
      <c r="N10965">
        <v>0</v>
      </c>
      <c r="O10965">
        <v>0</v>
      </c>
      <c r="P10965">
        <v>0</v>
      </c>
      <c r="Q10965">
        <v>0</v>
      </c>
    </row>
    <row r="10966" spans="1:17" x14ac:dyDescent="0.2">
      <c r="A10966" t="s">
        <v>27989</v>
      </c>
      <c r="B10966" t="s">
        <v>91</v>
      </c>
      <c r="C10966" t="s">
        <v>122</v>
      </c>
      <c r="D10966" t="s">
        <v>17029</v>
      </c>
      <c r="E10966" t="s">
        <v>79</v>
      </c>
      <c r="F10966" t="s">
        <v>4879</v>
      </c>
      <c r="G10966">
        <v>0</v>
      </c>
      <c r="H10966">
        <v>0</v>
      </c>
      <c r="I10966">
        <v>0</v>
      </c>
      <c r="J10966">
        <v>0</v>
      </c>
      <c r="K10966">
        <v>0</v>
      </c>
      <c r="L10966">
        <v>0</v>
      </c>
      <c r="M10966">
        <v>1</v>
      </c>
      <c r="N10966">
        <v>0</v>
      </c>
      <c r="O10966">
        <v>0</v>
      </c>
      <c r="P10966">
        <v>0</v>
      </c>
      <c r="Q10966">
        <v>0</v>
      </c>
    </row>
    <row r="10967" spans="1:17" x14ac:dyDescent="0.2">
      <c r="A10967" t="s">
        <v>27990</v>
      </c>
      <c r="B10967" t="s">
        <v>91</v>
      </c>
      <c r="C10967" t="s">
        <v>122</v>
      </c>
      <c r="D10967" t="s">
        <v>17029</v>
      </c>
      <c r="E10967" t="s">
        <v>79</v>
      </c>
      <c r="F10967" t="s">
        <v>4881</v>
      </c>
      <c r="G10967">
        <v>0</v>
      </c>
      <c r="H10967">
        <v>1</v>
      </c>
      <c r="I10967">
        <v>0</v>
      </c>
      <c r="J10967">
        <v>0</v>
      </c>
      <c r="K10967">
        <v>0</v>
      </c>
      <c r="L10967">
        <v>1</v>
      </c>
      <c r="M10967">
        <v>0</v>
      </c>
      <c r="N10967">
        <v>0</v>
      </c>
      <c r="O10967">
        <v>0</v>
      </c>
      <c r="P10967">
        <v>0</v>
      </c>
      <c r="Q10967">
        <v>0</v>
      </c>
    </row>
    <row r="10968" spans="1:17" x14ac:dyDescent="0.2">
      <c r="A10968" t="s">
        <v>27991</v>
      </c>
      <c r="B10968" t="s">
        <v>91</v>
      </c>
      <c r="C10968" t="s">
        <v>122</v>
      </c>
      <c r="D10968" t="s">
        <v>17029</v>
      </c>
      <c r="E10968" t="s">
        <v>79</v>
      </c>
      <c r="F10968" t="s">
        <v>4883</v>
      </c>
      <c r="G10968">
        <v>0</v>
      </c>
      <c r="H10968">
        <v>1</v>
      </c>
      <c r="I10968">
        <v>0</v>
      </c>
      <c r="J10968">
        <v>0</v>
      </c>
      <c r="K10968">
        <v>0</v>
      </c>
      <c r="L10968">
        <v>1</v>
      </c>
      <c r="M10968">
        <v>0</v>
      </c>
      <c r="N10968">
        <v>0</v>
      </c>
      <c r="O10968">
        <v>0</v>
      </c>
      <c r="P10968">
        <v>0</v>
      </c>
      <c r="Q10968">
        <v>0</v>
      </c>
    </row>
    <row r="10969" spans="1:17" x14ac:dyDescent="0.2">
      <c r="A10969" t="s">
        <v>27992</v>
      </c>
      <c r="B10969" t="s">
        <v>91</v>
      </c>
      <c r="C10969" t="s">
        <v>122</v>
      </c>
      <c r="D10969" t="s">
        <v>17029</v>
      </c>
      <c r="E10969" t="s">
        <v>79</v>
      </c>
      <c r="F10969" t="s">
        <v>4885</v>
      </c>
      <c r="G10969">
        <v>0</v>
      </c>
      <c r="H10969">
        <v>0</v>
      </c>
      <c r="I10969">
        <v>0</v>
      </c>
      <c r="J10969">
        <v>0</v>
      </c>
      <c r="K10969">
        <v>0</v>
      </c>
      <c r="L10969">
        <v>0</v>
      </c>
      <c r="M10969">
        <v>1</v>
      </c>
      <c r="N10969">
        <v>0</v>
      </c>
      <c r="O10969">
        <v>0</v>
      </c>
      <c r="P10969">
        <v>0</v>
      </c>
      <c r="Q10969">
        <v>0</v>
      </c>
    </row>
    <row r="10970" spans="1:17" x14ac:dyDescent="0.2">
      <c r="A10970" t="s">
        <v>27993</v>
      </c>
      <c r="B10970" t="s">
        <v>91</v>
      </c>
      <c r="C10970" t="s">
        <v>122</v>
      </c>
      <c r="D10970" t="s">
        <v>17029</v>
      </c>
      <c r="E10970" t="s">
        <v>79</v>
      </c>
      <c r="F10970" t="s">
        <v>4887</v>
      </c>
      <c r="G10970">
        <v>0</v>
      </c>
      <c r="H10970">
        <v>1</v>
      </c>
      <c r="I10970">
        <v>0</v>
      </c>
      <c r="J10970">
        <v>0</v>
      </c>
      <c r="K10970">
        <v>0</v>
      </c>
      <c r="L10970">
        <v>1</v>
      </c>
      <c r="M10970">
        <v>0</v>
      </c>
      <c r="N10970">
        <v>0</v>
      </c>
      <c r="O10970">
        <v>0</v>
      </c>
      <c r="P10970">
        <v>0</v>
      </c>
      <c r="Q10970">
        <v>0</v>
      </c>
    </row>
    <row r="10971" spans="1:17" x14ac:dyDescent="0.2">
      <c r="A10971" t="s">
        <v>27994</v>
      </c>
      <c r="B10971" t="s">
        <v>91</v>
      </c>
      <c r="C10971" t="s">
        <v>122</v>
      </c>
      <c r="D10971" t="s">
        <v>17029</v>
      </c>
      <c r="E10971" t="s">
        <v>79</v>
      </c>
      <c r="F10971" t="s">
        <v>4889</v>
      </c>
      <c r="G10971">
        <v>0</v>
      </c>
      <c r="H10971">
        <v>0</v>
      </c>
      <c r="I10971">
        <v>0</v>
      </c>
      <c r="J10971">
        <v>0</v>
      </c>
      <c r="K10971">
        <v>0</v>
      </c>
      <c r="L10971">
        <v>0</v>
      </c>
      <c r="M10971">
        <v>1</v>
      </c>
      <c r="N10971">
        <v>0</v>
      </c>
      <c r="O10971">
        <v>0</v>
      </c>
      <c r="P10971">
        <v>0</v>
      </c>
      <c r="Q10971">
        <v>0</v>
      </c>
    </row>
    <row r="10972" spans="1:17" x14ac:dyDescent="0.2">
      <c r="A10972" t="s">
        <v>27995</v>
      </c>
      <c r="B10972" t="s">
        <v>91</v>
      </c>
      <c r="C10972" t="s">
        <v>122</v>
      </c>
      <c r="D10972" t="s">
        <v>17029</v>
      </c>
      <c r="E10972" t="s">
        <v>79</v>
      </c>
      <c r="F10972" t="s">
        <v>4871</v>
      </c>
      <c r="G10972">
        <v>0</v>
      </c>
      <c r="H10972">
        <v>0</v>
      </c>
      <c r="I10972">
        <v>0</v>
      </c>
      <c r="J10972">
        <v>0</v>
      </c>
      <c r="K10972">
        <v>0</v>
      </c>
      <c r="L10972">
        <v>0</v>
      </c>
      <c r="M10972">
        <v>0</v>
      </c>
      <c r="N10972">
        <v>1</v>
      </c>
      <c r="O10972">
        <v>0</v>
      </c>
      <c r="P10972">
        <v>0</v>
      </c>
      <c r="Q10972">
        <v>1</v>
      </c>
    </row>
    <row r="10973" spans="1:17" x14ac:dyDescent="0.2">
      <c r="A10973" t="s">
        <v>27996</v>
      </c>
      <c r="B10973" t="s">
        <v>91</v>
      </c>
      <c r="C10973" t="s">
        <v>122</v>
      </c>
      <c r="D10973" t="s">
        <v>17029</v>
      </c>
      <c r="E10973" t="s">
        <v>79</v>
      </c>
      <c r="F10973" t="s">
        <v>4873</v>
      </c>
      <c r="G10973">
        <v>0</v>
      </c>
      <c r="H10973">
        <v>0</v>
      </c>
      <c r="I10973">
        <v>0</v>
      </c>
      <c r="J10973">
        <v>0</v>
      </c>
      <c r="K10973">
        <v>0</v>
      </c>
      <c r="L10973">
        <v>0</v>
      </c>
      <c r="M10973">
        <v>0</v>
      </c>
      <c r="N10973">
        <v>1</v>
      </c>
      <c r="O10973">
        <v>0</v>
      </c>
      <c r="P10973">
        <v>0</v>
      </c>
      <c r="Q10973">
        <v>1</v>
      </c>
    </row>
    <row r="10974" spans="1:17" x14ac:dyDescent="0.2">
      <c r="A10974" t="s">
        <v>27997</v>
      </c>
      <c r="B10974" t="s">
        <v>91</v>
      </c>
      <c r="C10974" t="s">
        <v>122</v>
      </c>
      <c r="D10974" t="s">
        <v>17029</v>
      </c>
      <c r="E10974" t="s">
        <v>79</v>
      </c>
      <c r="F10974" t="s">
        <v>17019</v>
      </c>
      <c r="G10974">
        <v>1</v>
      </c>
      <c r="H10974">
        <v>0</v>
      </c>
      <c r="I10974">
        <v>0</v>
      </c>
      <c r="J10974">
        <v>0</v>
      </c>
      <c r="K10974">
        <v>0</v>
      </c>
      <c r="L10974">
        <v>0</v>
      </c>
      <c r="M10974">
        <v>0</v>
      </c>
      <c r="N10974">
        <v>0</v>
      </c>
      <c r="O10974">
        <v>0</v>
      </c>
      <c r="P10974">
        <v>0</v>
      </c>
      <c r="Q10974">
        <v>0</v>
      </c>
    </row>
    <row r="10975" spans="1:17" x14ac:dyDescent="0.2">
      <c r="A10975" t="s">
        <v>27998</v>
      </c>
      <c r="B10975" t="s">
        <v>91</v>
      </c>
      <c r="C10975" t="s">
        <v>128</v>
      </c>
      <c r="D10975" t="s">
        <v>17021</v>
      </c>
      <c r="E10975" t="s">
        <v>79</v>
      </c>
      <c r="F10975" t="s">
        <v>17022</v>
      </c>
      <c r="G10975">
        <v>0</v>
      </c>
      <c r="H10975">
        <v>0</v>
      </c>
      <c r="I10975">
        <v>0</v>
      </c>
      <c r="J10975">
        <v>0</v>
      </c>
      <c r="K10975">
        <v>0</v>
      </c>
      <c r="L10975">
        <v>0</v>
      </c>
      <c r="M10975">
        <v>0</v>
      </c>
      <c r="N10975">
        <v>1</v>
      </c>
      <c r="O10975">
        <v>0</v>
      </c>
      <c r="P10975">
        <v>1</v>
      </c>
      <c r="Q10975">
        <v>0</v>
      </c>
    </row>
    <row r="10976" spans="1:17" x14ac:dyDescent="0.2">
      <c r="A10976" t="s">
        <v>27999</v>
      </c>
      <c r="B10976" t="s">
        <v>91</v>
      </c>
      <c r="C10976" t="s">
        <v>128</v>
      </c>
      <c r="D10976" t="s">
        <v>17021</v>
      </c>
      <c r="E10976" t="s">
        <v>79</v>
      </c>
      <c r="F10976" t="s">
        <v>17019</v>
      </c>
      <c r="G10976">
        <v>1</v>
      </c>
      <c r="H10976">
        <v>0</v>
      </c>
      <c r="I10976">
        <v>0</v>
      </c>
      <c r="J10976">
        <v>0</v>
      </c>
      <c r="K10976">
        <v>0</v>
      </c>
      <c r="L10976">
        <v>0</v>
      </c>
      <c r="M10976">
        <v>0</v>
      </c>
      <c r="N10976">
        <v>0</v>
      </c>
      <c r="O10976">
        <v>0</v>
      </c>
      <c r="P10976">
        <v>0</v>
      </c>
      <c r="Q10976">
        <v>0</v>
      </c>
    </row>
    <row r="10977" spans="1:17" x14ac:dyDescent="0.2">
      <c r="A10977" t="s">
        <v>28000</v>
      </c>
      <c r="B10977" t="s">
        <v>91</v>
      </c>
      <c r="C10977" t="s">
        <v>132</v>
      </c>
      <c r="D10977" t="s">
        <v>17027</v>
      </c>
      <c r="E10977" t="s">
        <v>81</v>
      </c>
      <c r="F10977" t="s">
        <v>17019</v>
      </c>
      <c r="G10977">
        <v>1</v>
      </c>
      <c r="H10977">
        <v>0</v>
      </c>
      <c r="I10977">
        <v>0</v>
      </c>
      <c r="J10977">
        <v>0</v>
      </c>
      <c r="K10977">
        <v>0</v>
      </c>
      <c r="L10977">
        <v>0</v>
      </c>
      <c r="M10977">
        <v>0</v>
      </c>
      <c r="N10977">
        <v>0</v>
      </c>
      <c r="O10977">
        <v>0</v>
      </c>
      <c r="P10977">
        <v>0</v>
      </c>
      <c r="Q10977">
        <v>0</v>
      </c>
    </row>
    <row r="10978" spans="1:17" x14ac:dyDescent="0.2">
      <c r="A10978" t="s">
        <v>28001</v>
      </c>
      <c r="B10978" t="s">
        <v>91</v>
      </c>
      <c r="C10978" t="s">
        <v>133</v>
      </c>
      <c r="D10978" t="s">
        <v>17027</v>
      </c>
      <c r="E10978" t="s">
        <v>81</v>
      </c>
      <c r="F10978" t="s">
        <v>17019</v>
      </c>
      <c r="G10978">
        <v>6</v>
      </c>
      <c r="H10978">
        <v>0</v>
      </c>
      <c r="I10978">
        <v>0</v>
      </c>
      <c r="J10978">
        <v>0</v>
      </c>
      <c r="K10978">
        <v>0</v>
      </c>
      <c r="L10978">
        <v>0</v>
      </c>
      <c r="M10978">
        <v>0</v>
      </c>
      <c r="N10978">
        <v>0</v>
      </c>
      <c r="O10978">
        <v>0</v>
      </c>
      <c r="P10978">
        <v>0</v>
      </c>
      <c r="Q10978">
        <v>0</v>
      </c>
    </row>
    <row r="10979" spans="1:17" x14ac:dyDescent="0.2">
      <c r="A10979" t="s">
        <v>28002</v>
      </c>
      <c r="B10979" t="s">
        <v>91</v>
      </c>
      <c r="C10979" t="s">
        <v>137</v>
      </c>
      <c r="D10979" t="s">
        <v>17027</v>
      </c>
      <c r="E10979" t="s">
        <v>81</v>
      </c>
      <c r="F10979" t="s">
        <v>17019</v>
      </c>
      <c r="G10979">
        <v>1</v>
      </c>
      <c r="H10979">
        <v>0</v>
      </c>
      <c r="I10979">
        <v>0</v>
      </c>
      <c r="J10979">
        <v>0</v>
      </c>
      <c r="K10979">
        <v>0</v>
      </c>
      <c r="L10979">
        <v>0</v>
      </c>
      <c r="M10979">
        <v>0</v>
      </c>
      <c r="N10979">
        <v>0</v>
      </c>
      <c r="O10979">
        <v>0</v>
      </c>
      <c r="P10979">
        <v>0</v>
      </c>
      <c r="Q10979">
        <v>0</v>
      </c>
    </row>
    <row r="10980" spans="1:17" x14ac:dyDescent="0.2">
      <c r="A10980" t="s">
        <v>28003</v>
      </c>
      <c r="B10980" t="s">
        <v>91</v>
      </c>
      <c r="C10980" t="s">
        <v>138</v>
      </c>
      <c r="D10980" t="s">
        <v>17027</v>
      </c>
      <c r="E10980" t="s">
        <v>81</v>
      </c>
      <c r="F10980" t="s">
        <v>17019</v>
      </c>
      <c r="G10980">
        <v>2</v>
      </c>
      <c r="H10980">
        <v>0</v>
      </c>
      <c r="I10980">
        <v>0</v>
      </c>
      <c r="J10980">
        <v>0</v>
      </c>
      <c r="K10980">
        <v>0</v>
      </c>
      <c r="L10980">
        <v>0</v>
      </c>
      <c r="M10980">
        <v>0</v>
      </c>
      <c r="N10980">
        <v>0</v>
      </c>
      <c r="O10980">
        <v>0</v>
      </c>
      <c r="P10980">
        <v>0</v>
      </c>
      <c r="Q10980">
        <v>0</v>
      </c>
    </row>
    <row r="10981" spans="1:17" x14ac:dyDescent="0.2">
      <c r="A10981" t="s">
        <v>28004</v>
      </c>
      <c r="B10981" t="s">
        <v>91</v>
      </c>
      <c r="C10981" t="s">
        <v>140</v>
      </c>
      <c r="D10981" t="s">
        <v>17027</v>
      </c>
      <c r="E10981" t="s">
        <v>81</v>
      </c>
      <c r="F10981" t="s">
        <v>17019</v>
      </c>
      <c r="G10981">
        <v>2</v>
      </c>
      <c r="H10981">
        <v>0</v>
      </c>
      <c r="I10981">
        <v>0</v>
      </c>
      <c r="J10981">
        <v>0</v>
      </c>
      <c r="K10981">
        <v>0</v>
      </c>
      <c r="L10981">
        <v>0</v>
      </c>
      <c r="M10981">
        <v>0</v>
      </c>
      <c r="N10981">
        <v>0</v>
      </c>
      <c r="O10981">
        <v>0</v>
      </c>
      <c r="P10981">
        <v>0</v>
      </c>
      <c r="Q10981">
        <v>0</v>
      </c>
    </row>
    <row r="10982" spans="1:17" x14ac:dyDescent="0.2">
      <c r="A10982" t="s">
        <v>28005</v>
      </c>
      <c r="B10982" t="s">
        <v>91</v>
      </c>
      <c r="C10982" t="s">
        <v>142</v>
      </c>
      <c r="D10982" t="s">
        <v>17027</v>
      </c>
      <c r="E10982" t="s">
        <v>81</v>
      </c>
      <c r="F10982" t="s">
        <v>17019</v>
      </c>
      <c r="G10982">
        <v>1</v>
      </c>
      <c r="H10982">
        <v>0</v>
      </c>
      <c r="I10982">
        <v>0</v>
      </c>
      <c r="J10982">
        <v>0</v>
      </c>
      <c r="K10982">
        <v>0</v>
      </c>
      <c r="L10982">
        <v>0</v>
      </c>
      <c r="M10982">
        <v>0</v>
      </c>
      <c r="N10982">
        <v>0</v>
      </c>
      <c r="O10982">
        <v>0</v>
      </c>
      <c r="P10982">
        <v>0</v>
      </c>
      <c r="Q10982">
        <v>0</v>
      </c>
    </row>
    <row r="10983" spans="1:17" x14ac:dyDescent="0.2">
      <c r="A10983" t="s">
        <v>28006</v>
      </c>
      <c r="B10983" t="s">
        <v>91</v>
      </c>
      <c r="C10983" t="s">
        <v>143</v>
      </c>
      <c r="D10983" t="s">
        <v>17027</v>
      </c>
      <c r="E10983" t="s">
        <v>81</v>
      </c>
      <c r="F10983" t="s">
        <v>17019</v>
      </c>
      <c r="G10983">
        <v>3</v>
      </c>
      <c r="H10983">
        <v>0</v>
      </c>
      <c r="I10983">
        <v>0</v>
      </c>
      <c r="J10983">
        <v>0</v>
      </c>
      <c r="K10983">
        <v>0</v>
      </c>
      <c r="L10983">
        <v>0</v>
      </c>
      <c r="M10983">
        <v>0</v>
      </c>
      <c r="N10983">
        <v>0</v>
      </c>
      <c r="O10983">
        <v>0</v>
      </c>
      <c r="P10983">
        <v>0</v>
      </c>
      <c r="Q10983">
        <v>0</v>
      </c>
    </row>
    <row r="10984" spans="1:17" x14ac:dyDescent="0.2">
      <c r="A10984" t="s">
        <v>28007</v>
      </c>
      <c r="B10984" t="s">
        <v>91</v>
      </c>
      <c r="C10984" t="s">
        <v>143</v>
      </c>
      <c r="D10984" t="s">
        <v>17021</v>
      </c>
      <c r="E10984" t="s">
        <v>81</v>
      </c>
      <c r="F10984" t="s">
        <v>17022</v>
      </c>
      <c r="G10984">
        <v>0</v>
      </c>
      <c r="H10984">
        <v>0</v>
      </c>
      <c r="I10984">
        <v>0</v>
      </c>
      <c r="J10984">
        <v>0</v>
      </c>
      <c r="K10984">
        <v>0</v>
      </c>
      <c r="L10984">
        <v>0</v>
      </c>
      <c r="M10984">
        <v>0</v>
      </c>
      <c r="N10984">
        <v>1</v>
      </c>
      <c r="O10984">
        <v>1</v>
      </c>
      <c r="P10984">
        <v>0</v>
      </c>
      <c r="Q10984">
        <v>0</v>
      </c>
    </row>
    <row r="10985" spans="1:17" x14ac:dyDescent="0.2">
      <c r="A10985" t="s">
        <v>28008</v>
      </c>
      <c r="B10985" t="s">
        <v>91</v>
      </c>
      <c r="C10985" t="s">
        <v>143</v>
      </c>
      <c r="D10985" t="s">
        <v>17021</v>
      </c>
      <c r="E10985" t="s">
        <v>81</v>
      </c>
      <c r="F10985" t="s">
        <v>17019</v>
      </c>
      <c r="G10985">
        <v>1</v>
      </c>
      <c r="H10985">
        <v>0</v>
      </c>
      <c r="I10985">
        <v>0</v>
      </c>
      <c r="J10985">
        <v>0</v>
      </c>
      <c r="K10985">
        <v>0</v>
      </c>
      <c r="L10985">
        <v>0</v>
      </c>
      <c r="M10985">
        <v>0</v>
      </c>
      <c r="N10985">
        <v>0</v>
      </c>
      <c r="O10985">
        <v>0</v>
      </c>
      <c r="P10985">
        <v>0</v>
      </c>
      <c r="Q10985">
        <v>0</v>
      </c>
    </row>
    <row r="10986" spans="1:17" x14ac:dyDescent="0.2">
      <c r="A10986" t="s">
        <v>28009</v>
      </c>
      <c r="B10986" t="s">
        <v>91</v>
      </c>
      <c r="C10986" t="s">
        <v>146</v>
      </c>
      <c r="D10986" t="s">
        <v>17027</v>
      </c>
      <c r="E10986" t="s">
        <v>79</v>
      </c>
      <c r="F10986" t="s">
        <v>17019</v>
      </c>
      <c r="G10986">
        <v>3</v>
      </c>
      <c r="H10986">
        <v>0</v>
      </c>
      <c r="I10986">
        <v>0</v>
      </c>
      <c r="J10986">
        <v>0</v>
      </c>
      <c r="K10986">
        <v>0</v>
      </c>
      <c r="L10986">
        <v>0</v>
      </c>
      <c r="M10986">
        <v>0</v>
      </c>
      <c r="N10986">
        <v>0</v>
      </c>
      <c r="O10986">
        <v>0</v>
      </c>
      <c r="P10986">
        <v>0</v>
      </c>
      <c r="Q10986">
        <v>0</v>
      </c>
    </row>
    <row r="10987" spans="1:17" x14ac:dyDescent="0.2">
      <c r="A10987" t="s">
        <v>28010</v>
      </c>
      <c r="B10987" t="s">
        <v>91</v>
      </c>
      <c r="C10987" t="s">
        <v>146</v>
      </c>
      <c r="D10987" t="s">
        <v>17027</v>
      </c>
      <c r="E10987" t="s">
        <v>81</v>
      </c>
      <c r="F10987" t="s">
        <v>17019</v>
      </c>
      <c r="G10987">
        <v>6</v>
      </c>
      <c r="H10987">
        <v>0</v>
      </c>
      <c r="I10987">
        <v>0</v>
      </c>
      <c r="J10987">
        <v>0</v>
      </c>
      <c r="K10987">
        <v>0</v>
      </c>
      <c r="L10987">
        <v>0</v>
      </c>
      <c r="M10987">
        <v>0</v>
      </c>
      <c r="N10987">
        <v>0</v>
      </c>
      <c r="O10987">
        <v>0</v>
      </c>
      <c r="P10987">
        <v>0</v>
      </c>
      <c r="Q10987">
        <v>0</v>
      </c>
    </row>
    <row r="10988" spans="1:17" x14ac:dyDescent="0.2">
      <c r="A10988" t="s">
        <v>28011</v>
      </c>
      <c r="B10988" t="s">
        <v>91</v>
      </c>
      <c r="C10988" t="s">
        <v>147</v>
      </c>
      <c r="D10988" t="s">
        <v>17027</v>
      </c>
      <c r="E10988" t="s">
        <v>81</v>
      </c>
      <c r="F10988" t="s">
        <v>17019</v>
      </c>
      <c r="G10988">
        <v>8</v>
      </c>
      <c r="H10988">
        <v>0</v>
      </c>
      <c r="I10988">
        <v>0</v>
      </c>
      <c r="J10988">
        <v>0</v>
      </c>
      <c r="K10988">
        <v>0</v>
      </c>
      <c r="L10988">
        <v>0</v>
      </c>
      <c r="M10988">
        <v>0</v>
      </c>
      <c r="N10988">
        <v>0</v>
      </c>
      <c r="O10988">
        <v>0</v>
      </c>
      <c r="P10988">
        <v>0</v>
      </c>
      <c r="Q10988">
        <v>0</v>
      </c>
    </row>
    <row r="10989" spans="1:17" x14ac:dyDescent="0.2">
      <c r="A10989" t="s">
        <v>28012</v>
      </c>
      <c r="B10989" t="s">
        <v>91</v>
      </c>
      <c r="C10989" t="s">
        <v>149</v>
      </c>
      <c r="D10989" t="s">
        <v>17027</v>
      </c>
      <c r="E10989" t="s">
        <v>81</v>
      </c>
      <c r="F10989" t="s">
        <v>17019</v>
      </c>
      <c r="G10989">
        <v>1</v>
      </c>
      <c r="H10989">
        <v>0</v>
      </c>
      <c r="I10989">
        <v>0</v>
      </c>
      <c r="J10989">
        <v>0</v>
      </c>
      <c r="K10989">
        <v>0</v>
      </c>
      <c r="L10989">
        <v>0</v>
      </c>
      <c r="M10989">
        <v>0</v>
      </c>
      <c r="N10989">
        <v>0</v>
      </c>
      <c r="O10989">
        <v>0</v>
      </c>
      <c r="P10989">
        <v>0</v>
      </c>
      <c r="Q10989">
        <v>0</v>
      </c>
    </row>
    <row r="10990" spans="1:17" x14ac:dyDescent="0.2">
      <c r="A10990" t="s">
        <v>28013</v>
      </c>
      <c r="B10990" t="s">
        <v>91</v>
      </c>
      <c r="C10990" t="s">
        <v>150</v>
      </c>
      <c r="D10990" t="s">
        <v>17027</v>
      </c>
      <c r="E10990" t="s">
        <v>81</v>
      </c>
      <c r="F10990" t="s">
        <v>17019</v>
      </c>
      <c r="G10990">
        <v>2</v>
      </c>
      <c r="H10990">
        <v>0</v>
      </c>
      <c r="I10990">
        <v>0</v>
      </c>
      <c r="J10990">
        <v>0</v>
      </c>
      <c r="K10990">
        <v>0</v>
      </c>
      <c r="L10990">
        <v>0</v>
      </c>
      <c r="M10990">
        <v>0</v>
      </c>
      <c r="N10990">
        <v>0</v>
      </c>
      <c r="O10990">
        <v>0</v>
      </c>
      <c r="P10990">
        <v>0</v>
      </c>
      <c r="Q10990">
        <v>0</v>
      </c>
    </row>
    <row r="10991" spans="1:17" x14ac:dyDescent="0.2">
      <c r="A10991" t="s">
        <v>28014</v>
      </c>
      <c r="B10991" t="s">
        <v>91</v>
      </c>
      <c r="C10991" t="s">
        <v>151</v>
      </c>
      <c r="D10991" t="s">
        <v>17027</v>
      </c>
      <c r="E10991" t="s">
        <v>79</v>
      </c>
      <c r="F10991" t="s">
        <v>17019</v>
      </c>
      <c r="G10991">
        <v>1</v>
      </c>
      <c r="H10991">
        <v>0</v>
      </c>
      <c r="I10991">
        <v>0</v>
      </c>
      <c r="J10991">
        <v>0</v>
      </c>
      <c r="K10991">
        <v>0</v>
      </c>
      <c r="L10991">
        <v>0</v>
      </c>
      <c r="M10991">
        <v>0</v>
      </c>
      <c r="N10991">
        <v>0</v>
      </c>
      <c r="O10991">
        <v>0</v>
      </c>
      <c r="P10991">
        <v>0</v>
      </c>
      <c r="Q10991">
        <v>0</v>
      </c>
    </row>
    <row r="10992" spans="1:17" x14ac:dyDescent="0.2">
      <c r="A10992" t="s">
        <v>28015</v>
      </c>
      <c r="B10992" t="s">
        <v>91</v>
      </c>
      <c r="C10992" t="s">
        <v>151</v>
      </c>
      <c r="D10992" t="s">
        <v>17027</v>
      </c>
      <c r="E10992" t="s">
        <v>81</v>
      </c>
      <c r="F10992" t="s">
        <v>17019</v>
      </c>
      <c r="G10992">
        <v>1</v>
      </c>
      <c r="H10992">
        <v>0</v>
      </c>
      <c r="I10992">
        <v>0</v>
      </c>
      <c r="J10992">
        <v>0</v>
      </c>
      <c r="K10992">
        <v>0</v>
      </c>
      <c r="L10992">
        <v>0</v>
      </c>
      <c r="M10992">
        <v>0</v>
      </c>
      <c r="N10992">
        <v>0</v>
      </c>
      <c r="O10992">
        <v>0</v>
      </c>
      <c r="P10992">
        <v>0</v>
      </c>
      <c r="Q10992">
        <v>0</v>
      </c>
    </row>
    <row r="10993" spans="1:17" x14ac:dyDescent="0.2">
      <c r="A10993" t="s">
        <v>28016</v>
      </c>
      <c r="B10993" t="s">
        <v>91</v>
      </c>
      <c r="C10993" t="s">
        <v>153</v>
      </c>
      <c r="D10993" t="s">
        <v>17027</v>
      </c>
      <c r="E10993" t="s">
        <v>81</v>
      </c>
      <c r="F10993" t="s">
        <v>17019</v>
      </c>
      <c r="G10993">
        <v>1</v>
      </c>
      <c r="H10993">
        <v>0</v>
      </c>
      <c r="I10993">
        <v>0</v>
      </c>
      <c r="J10993">
        <v>0</v>
      </c>
      <c r="K10993">
        <v>0</v>
      </c>
      <c r="L10993">
        <v>0</v>
      </c>
      <c r="M10993">
        <v>0</v>
      </c>
      <c r="N10993">
        <v>0</v>
      </c>
      <c r="O10993">
        <v>0</v>
      </c>
      <c r="P10993">
        <v>0</v>
      </c>
      <c r="Q10993">
        <v>0</v>
      </c>
    </row>
    <row r="10994" spans="1:17" x14ac:dyDescent="0.2">
      <c r="A10994" t="s">
        <v>28017</v>
      </c>
      <c r="B10994" t="s">
        <v>91</v>
      </c>
      <c r="C10994" t="s">
        <v>154</v>
      </c>
      <c r="D10994" t="s">
        <v>17027</v>
      </c>
      <c r="E10994" t="s">
        <v>81</v>
      </c>
      <c r="F10994" t="s">
        <v>17019</v>
      </c>
      <c r="G10994">
        <v>3</v>
      </c>
      <c r="H10994">
        <v>0</v>
      </c>
      <c r="I10994">
        <v>0</v>
      </c>
      <c r="J10994">
        <v>0</v>
      </c>
      <c r="K10994">
        <v>0</v>
      </c>
      <c r="L10994">
        <v>0</v>
      </c>
      <c r="M10994">
        <v>0</v>
      </c>
      <c r="N10994">
        <v>0</v>
      </c>
      <c r="O10994">
        <v>0</v>
      </c>
      <c r="P10994">
        <v>0</v>
      </c>
      <c r="Q10994">
        <v>0</v>
      </c>
    </row>
    <row r="10995" spans="1:17" x14ac:dyDescent="0.2">
      <c r="A10995" t="s">
        <v>28018</v>
      </c>
      <c r="B10995" t="s">
        <v>91</v>
      </c>
      <c r="C10995" t="s">
        <v>155</v>
      </c>
      <c r="D10995" t="s">
        <v>17027</v>
      </c>
      <c r="E10995" t="s">
        <v>81</v>
      </c>
      <c r="F10995" t="s">
        <v>17019</v>
      </c>
      <c r="G10995">
        <v>3</v>
      </c>
      <c r="H10995">
        <v>0</v>
      </c>
      <c r="I10995">
        <v>0</v>
      </c>
      <c r="J10995">
        <v>0</v>
      </c>
      <c r="K10995">
        <v>0</v>
      </c>
      <c r="L10995">
        <v>0</v>
      </c>
      <c r="M10995">
        <v>0</v>
      </c>
      <c r="N10995">
        <v>0</v>
      </c>
      <c r="O10995">
        <v>0</v>
      </c>
      <c r="P10995">
        <v>0</v>
      </c>
      <c r="Q10995">
        <v>0</v>
      </c>
    </row>
    <row r="10996" spans="1:17" x14ac:dyDescent="0.2">
      <c r="A10996" t="s">
        <v>28019</v>
      </c>
      <c r="B10996" t="s">
        <v>91</v>
      </c>
      <c r="C10996" t="s">
        <v>156</v>
      </c>
      <c r="D10996" t="s">
        <v>17027</v>
      </c>
      <c r="E10996" t="s">
        <v>81</v>
      </c>
      <c r="F10996" t="s">
        <v>17019</v>
      </c>
      <c r="G10996">
        <v>1</v>
      </c>
      <c r="H10996">
        <v>0</v>
      </c>
      <c r="I10996">
        <v>0</v>
      </c>
      <c r="J10996">
        <v>0</v>
      </c>
      <c r="K10996">
        <v>0</v>
      </c>
      <c r="L10996">
        <v>0</v>
      </c>
      <c r="M10996">
        <v>0</v>
      </c>
      <c r="N10996">
        <v>0</v>
      </c>
      <c r="O10996">
        <v>0</v>
      </c>
      <c r="P10996">
        <v>0</v>
      </c>
      <c r="Q10996">
        <v>0</v>
      </c>
    </row>
    <row r="10997" spans="1:17" x14ac:dyDescent="0.2">
      <c r="A10997" t="s">
        <v>28020</v>
      </c>
      <c r="B10997" t="s">
        <v>91</v>
      </c>
      <c r="C10997" t="s">
        <v>158</v>
      </c>
      <c r="D10997" t="s">
        <v>17027</v>
      </c>
      <c r="E10997" t="s">
        <v>81</v>
      </c>
      <c r="F10997" t="s">
        <v>17019</v>
      </c>
      <c r="G10997">
        <v>2</v>
      </c>
      <c r="H10997">
        <v>0</v>
      </c>
      <c r="I10997">
        <v>0</v>
      </c>
      <c r="J10997">
        <v>0</v>
      </c>
      <c r="K10997">
        <v>0</v>
      </c>
      <c r="L10997">
        <v>0</v>
      </c>
      <c r="M10997">
        <v>0</v>
      </c>
      <c r="N10997">
        <v>0</v>
      </c>
      <c r="O10997">
        <v>0</v>
      </c>
      <c r="P10997">
        <v>0</v>
      </c>
      <c r="Q10997">
        <v>0</v>
      </c>
    </row>
    <row r="10998" spans="1:17" x14ac:dyDescent="0.2">
      <c r="A10998" t="s">
        <v>28021</v>
      </c>
      <c r="B10998" t="s">
        <v>91</v>
      </c>
      <c r="C10998" t="s">
        <v>160</v>
      </c>
      <c r="D10998" t="s">
        <v>17027</v>
      </c>
      <c r="E10998" t="s">
        <v>79</v>
      </c>
      <c r="F10998" t="s">
        <v>17019</v>
      </c>
      <c r="G10998">
        <v>1</v>
      </c>
      <c r="H10998">
        <v>0</v>
      </c>
      <c r="I10998">
        <v>0</v>
      </c>
      <c r="J10998">
        <v>0</v>
      </c>
      <c r="K10998">
        <v>0</v>
      </c>
      <c r="L10998">
        <v>0</v>
      </c>
      <c r="M10998">
        <v>0</v>
      </c>
      <c r="N10998">
        <v>0</v>
      </c>
      <c r="O10998">
        <v>0</v>
      </c>
      <c r="P10998">
        <v>0</v>
      </c>
      <c r="Q10998">
        <v>0</v>
      </c>
    </row>
    <row r="10999" spans="1:17" x14ac:dyDescent="0.2">
      <c r="A10999" t="s">
        <v>28022</v>
      </c>
      <c r="B10999" t="s">
        <v>91</v>
      </c>
      <c r="C10999" t="s">
        <v>160</v>
      </c>
      <c r="D10999" t="s">
        <v>17027</v>
      </c>
      <c r="E10999" t="s">
        <v>81</v>
      </c>
      <c r="F10999" t="s">
        <v>17019</v>
      </c>
      <c r="G10999">
        <v>1</v>
      </c>
      <c r="H10999">
        <v>0</v>
      </c>
      <c r="I10999">
        <v>0</v>
      </c>
      <c r="J10999">
        <v>0</v>
      </c>
      <c r="K10999">
        <v>0</v>
      </c>
      <c r="L10999">
        <v>0</v>
      </c>
      <c r="M10999">
        <v>0</v>
      </c>
      <c r="N10999">
        <v>0</v>
      </c>
      <c r="O10999">
        <v>0</v>
      </c>
      <c r="P10999">
        <v>0</v>
      </c>
      <c r="Q10999">
        <v>0</v>
      </c>
    </row>
    <row r="11000" spans="1:17" x14ac:dyDescent="0.2">
      <c r="A11000" t="s">
        <v>28023</v>
      </c>
      <c r="B11000" t="s">
        <v>91</v>
      </c>
      <c r="C11000" t="s">
        <v>162</v>
      </c>
      <c r="D11000" t="s">
        <v>17027</v>
      </c>
      <c r="E11000" t="s">
        <v>81</v>
      </c>
      <c r="F11000" t="s">
        <v>17019</v>
      </c>
      <c r="G11000">
        <v>1</v>
      </c>
      <c r="H11000">
        <v>0</v>
      </c>
      <c r="I11000">
        <v>0</v>
      </c>
      <c r="J11000">
        <v>0</v>
      </c>
      <c r="K11000">
        <v>0</v>
      </c>
      <c r="L11000">
        <v>0</v>
      </c>
      <c r="M11000">
        <v>0</v>
      </c>
      <c r="N11000">
        <v>0</v>
      </c>
      <c r="O11000">
        <v>0</v>
      </c>
      <c r="P11000">
        <v>0</v>
      </c>
      <c r="Q11000">
        <v>0</v>
      </c>
    </row>
    <row r="11001" spans="1:17" x14ac:dyDescent="0.2">
      <c r="A11001" t="s">
        <v>28024</v>
      </c>
      <c r="B11001" t="s">
        <v>91</v>
      </c>
      <c r="C11001" t="s">
        <v>165</v>
      </c>
      <c r="D11001" t="s">
        <v>17027</v>
      </c>
      <c r="E11001" t="s">
        <v>81</v>
      </c>
      <c r="F11001" t="s">
        <v>17019</v>
      </c>
      <c r="G11001">
        <v>3</v>
      </c>
      <c r="H11001">
        <v>0</v>
      </c>
      <c r="I11001">
        <v>0</v>
      </c>
      <c r="J11001">
        <v>0</v>
      </c>
      <c r="K11001">
        <v>0</v>
      </c>
      <c r="L11001">
        <v>0</v>
      </c>
      <c r="M11001">
        <v>0</v>
      </c>
      <c r="N11001">
        <v>0</v>
      </c>
      <c r="O11001">
        <v>0</v>
      </c>
      <c r="P11001">
        <v>0</v>
      </c>
      <c r="Q11001">
        <v>0</v>
      </c>
    </row>
    <row r="11002" spans="1:17" x14ac:dyDescent="0.2">
      <c r="A11002" t="s">
        <v>28025</v>
      </c>
      <c r="B11002" t="s">
        <v>91</v>
      </c>
      <c r="C11002" t="s">
        <v>166</v>
      </c>
      <c r="D11002" t="s">
        <v>17027</v>
      </c>
      <c r="E11002" t="s">
        <v>81</v>
      </c>
      <c r="F11002" t="s">
        <v>17019</v>
      </c>
      <c r="G11002">
        <v>1</v>
      </c>
      <c r="H11002">
        <v>0</v>
      </c>
      <c r="I11002">
        <v>0</v>
      </c>
      <c r="J11002">
        <v>0</v>
      </c>
      <c r="K11002">
        <v>0</v>
      </c>
      <c r="L11002">
        <v>0</v>
      </c>
      <c r="M11002">
        <v>0</v>
      </c>
      <c r="N11002">
        <v>0</v>
      </c>
      <c r="O11002">
        <v>0</v>
      </c>
      <c r="P11002">
        <v>0</v>
      </c>
      <c r="Q11002">
        <v>0</v>
      </c>
    </row>
    <row r="11003" spans="1:17" x14ac:dyDescent="0.2">
      <c r="A11003" t="s">
        <v>28026</v>
      </c>
      <c r="B11003" t="s">
        <v>91</v>
      </c>
      <c r="C11003" t="s">
        <v>167</v>
      </c>
      <c r="D11003" t="s">
        <v>17027</v>
      </c>
      <c r="E11003" t="s">
        <v>79</v>
      </c>
      <c r="F11003" t="s">
        <v>17019</v>
      </c>
      <c r="G11003">
        <v>1</v>
      </c>
      <c r="H11003">
        <v>0</v>
      </c>
      <c r="I11003">
        <v>0</v>
      </c>
      <c r="J11003">
        <v>0</v>
      </c>
      <c r="K11003">
        <v>0</v>
      </c>
      <c r="L11003">
        <v>0</v>
      </c>
      <c r="M11003">
        <v>0</v>
      </c>
      <c r="N11003">
        <v>0</v>
      </c>
      <c r="O11003">
        <v>0</v>
      </c>
      <c r="P11003">
        <v>0</v>
      </c>
      <c r="Q11003">
        <v>0</v>
      </c>
    </row>
    <row r="11004" spans="1:17" x14ac:dyDescent="0.2">
      <c r="A11004" t="s">
        <v>28027</v>
      </c>
      <c r="B11004" t="s">
        <v>91</v>
      </c>
      <c r="C11004" t="s">
        <v>167</v>
      </c>
      <c r="D11004" t="s">
        <v>17027</v>
      </c>
      <c r="E11004" t="s">
        <v>81</v>
      </c>
      <c r="F11004" t="s">
        <v>17019</v>
      </c>
      <c r="G11004">
        <v>8</v>
      </c>
      <c r="H11004">
        <v>0</v>
      </c>
      <c r="I11004">
        <v>0</v>
      </c>
      <c r="J11004">
        <v>0</v>
      </c>
      <c r="K11004">
        <v>0</v>
      </c>
      <c r="L11004">
        <v>0</v>
      </c>
      <c r="M11004">
        <v>0</v>
      </c>
      <c r="N11004">
        <v>0</v>
      </c>
      <c r="O11004">
        <v>0</v>
      </c>
      <c r="P11004">
        <v>0</v>
      </c>
      <c r="Q11004">
        <v>0</v>
      </c>
    </row>
    <row r="11005" spans="1:17" x14ac:dyDescent="0.2">
      <c r="A11005" t="s">
        <v>28028</v>
      </c>
      <c r="B11005" t="s">
        <v>91</v>
      </c>
      <c r="C11005" t="s">
        <v>169</v>
      </c>
      <c r="D11005" t="s">
        <v>17027</v>
      </c>
      <c r="E11005" t="s">
        <v>81</v>
      </c>
      <c r="F11005" t="s">
        <v>17019</v>
      </c>
      <c r="G11005">
        <v>3</v>
      </c>
      <c r="H11005">
        <v>0</v>
      </c>
      <c r="I11005">
        <v>0</v>
      </c>
      <c r="J11005">
        <v>0</v>
      </c>
      <c r="K11005">
        <v>0</v>
      </c>
      <c r="L11005">
        <v>0</v>
      </c>
      <c r="M11005">
        <v>0</v>
      </c>
      <c r="N11005">
        <v>0</v>
      </c>
      <c r="O11005">
        <v>0</v>
      </c>
      <c r="P11005">
        <v>0</v>
      </c>
      <c r="Q11005">
        <v>0</v>
      </c>
    </row>
    <row r="11006" spans="1:17" x14ac:dyDescent="0.2">
      <c r="A11006" t="s">
        <v>28029</v>
      </c>
      <c r="B11006" t="s">
        <v>91</v>
      </c>
      <c r="C11006" t="s">
        <v>172</v>
      </c>
      <c r="D11006" t="s">
        <v>17027</v>
      </c>
      <c r="E11006" t="s">
        <v>81</v>
      </c>
      <c r="F11006" t="s">
        <v>17019</v>
      </c>
      <c r="G11006">
        <v>2</v>
      </c>
      <c r="H11006">
        <v>0</v>
      </c>
      <c r="I11006">
        <v>0</v>
      </c>
      <c r="J11006">
        <v>0</v>
      </c>
      <c r="K11006">
        <v>0</v>
      </c>
      <c r="L11006">
        <v>0</v>
      </c>
      <c r="M11006">
        <v>0</v>
      </c>
      <c r="N11006">
        <v>0</v>
      </c>
      <c r="O11006">
        <v>0</v>
      </c>
      <c r="P11006">
        <v>0</v>
      </c>
      <c r="Q11006">
        <v>0</v>
      </c>
    </row>
    <row r="11007" spans="1:17" x14ac:dyDescent="0.2">
      <c r="A11007" t="s">
        <v>28030</v>
      </c>
      <c r="B11007" t="s">
        <v>91</v>
      </c>
      <c r="C11007" t="s">
        <v>173</v>
      </c>
      <c r="D11007" t="s">
        <v>17027</v>
      </c>
      <c r="E11007" t="s">
        <v>79</v>
      </c>
      <c r="F11007" t="s">
        <v>17019</v>
      </c>
      <c r="G11007">
        <v>1</v>
      </c>
      <c r="H11007">
        <v>0</v>
      </c>
      <c r="I11007">
        <v>0</v>
      </c>
      <c r="J11007">
        <v>0</v>
      </c>
      <c r="K11007">
        <v>0</v>
      </c>
      <c r="L11007">
        <v>0</v>
      </c>
      <c r="M11007">
        <v>0</v>
      </c>
      <c r="N11007">
        <v>0</v>
      </c>
      <c r="O11007">
        <v>0</v>
      </c>
      <c r="P11007">
        <v>0</v>
      </c>
      <c r="Q11007">
        <v>0</v>
      </c>
    </row>
    <row r="11008" spans="1:17" x14ac:dyDescent="0.2">
      <c r="A11008" t="s">
        <v>28031</v>
      </c>
      <c r="B11008" t="s">
        <v>91</v>
      </c>
      <c r="C11008" t="s">
        <v>174</v>
      </c>
      <c r="D11008" t="s">
        <v>17027</v>
      </c>
      <c r="E11008" t="s">
        <v>81</v>
      </c>
      <c r="F11008" t="s">
        <v>17019</v>
      </c>
      <c r="G11008">
        <v>1</v>
      </c>
      <c r="H11008">
        <v>0</v>
      </c>
      <c r="I11008">
        <v>0</v>
      </c>
      <c r="J11008">
        <v>0</v>
      </c>
      <c r="K11008">
        <v>0</v>
      </c>
      <c r="L11008">
        <v>0</v>
      </c>
      <c r="M11008">
        <v>0</v>
      </c>
      <c r="N11008">
        <v>0</v>
      </c>
      <c r="O11008">
        <v>0</v>
      </c>
      <c r="P11008">
        <v>0</v>
      </c>
      <c r="Q11008">
        <v>0</v>
      </c>
    </row>
    <row r="11009" spans="1:17" x14ac:dyDescent="0.2">
      <c r="A11009" t="s">
        <v>28032</v>
      </c>
      <c r="B11009" t="s">
        <v>91</v>
      </c>
      <c r="C11009" t="s">
        <v>177</v>
      </c>
      <c r="D11009" t="s">
        <v>17027</v>
      </c>
      <c r="E11009" t="s">
        <v>81</v>
      </c>
      <c r="F11009" t="s">
        <v>17019</v>
      </c>
      <c r="G11009">
        <v>7</v>
      </c>
      <c r="H11009">
        <v>0</v>
      </c>
      <c r="I11009">
        <v>0</v>
      </c>
      <c r="J11009">
        <v>0</v>
      </c>
      <c r="K11009">
        <v>0</v>
      </c>
      <c r="L11009">
        <v>0</v>
      </c>
      <c r="M11009">
        <v>0</v>
      </c>
      <c r="N11009">
        <v>0</v>
      </c>
      <c r="O11009">
        <v>0</v>
      </c>
      <c r="P11009">
        <v>0</v>
      </c>
      <c r="Q11009">
        <v>0</v>
      </c>
    </row>
    <row r="11010" spans="1:17" x14ac:dyDescent="0.2">
      <c r="A11010" t="s">
        <v>28033</v>
      </c>
      <c r="B11010" t="s">
        <v>91</v>
      </c>
      <c r="C11010" t="s">
        <v>178</v>
      </c>
      <c r="D11010" t="s">
        <v>17027</v>
      </c>
      <c r="E11010" t="s">
        <v>81</v>
      </c>
      <c r="F11010" t="s">
        <v>17019</v>
      </c>
      <c r="G11010">
        <v>3</v>
      </c>
      <c r="H11010">
        <v>0</v>
      </c>
      <c r="I11010">
        <v>0</v>
      </c>
      <c r="J11010">
        <v>0</v>
      </c>
      <c r="K11010">
        <v>0</v>
      </c>
      <c r="L11010">
        <v>0</v>
      </c>
      <c r="M11010">
        <v>0</v>
      </c>
      <c r="N11010">
        <v>0</v>
      </c>
      <c r="O11010">
        <v>0</v>
      </c>
      <c r="P11010">
        <v>0</v>
      </c>
      <c r="Q11010">
        <v>0</v>
      </c>
    </row>
    <row r="11011" spans="1:17" x14ac:dyDescent="0.2">
      <c r="A11011" t="s">
        <v>28034</v>
      </c>
      <c r="B11011" t="s">
        <v>91</v>
      </c>
      <c r="C11011" t="s">
        <v>179</v>
      </c>
      <c r="D11011" t="s">
        <v>17027</v>
      </c>
      <c r="E11011" t="s">
        <v>81</v>
      </c>
      <c r="F11011" t="s">
        <v>17019</v>
      </c>
      <c r="G11011">
        <v>1</v>
      </c>
      <c r="H11011">
        <v>0</v>
      </c>
      <c r="I11011">
        <v>0</v>
      </c>
      <c r="J11011">
        <v>0</v>
      </c>
      <c r="K11011">
        <v>0</v>
      </c>
      <c r="L11011">
        <v>0</v>
      </c>
      <c r="M11011">
        <v>0</v>
      </c>
      <c r="N11011">
        <v>0</v>
      </c>
      <c r="O11011">
        <v>0</v>
      </c>
      <c r="P11011">
        <v>0</v>
      </c>
      <c r="Q11011">
        <v>0</v>
      </c>
    </row>
    <row r="11012" spans="1:17" x14ac:dyDescent="0.2">
      <c r="A11012" t="s">
        <v>28035</v>
      </c>
      <c r="B11012" t="s">
        <v>91</v>
      </c>
      <c r="C11012" t="s">
        <v>181</v>
      </c>
      <c r="D11012" t="s">
        <v>17027</v>
      </c>
      <c r="E11012" t="s">
        <v>79</v>
      </c>
      <c r="F11012" t="s">
        <v>17019</v>
      </c>
      <c r="G11012">
        <v>2</v>
      </c>
      <c r="H11012">
        <v>0</v>
      </c>
      <c r="I11012">
        <v>0</v>
      </c>
      <c r="J11012">
        <v>0</v>
      </c>
      <c r="K11012">
        <v>0</v>
      </c>
      <c r="L11012">
        <v>0</v>
      </c>
      <c r="M11012">
        <v>0</v>
      </c>
      <c r="N11012">
        <v>0</v>
      </c>
      <c r="O11012">
        <v>0</v>
      </c>
      <c r="P11012">
        <v>0</v>
      </c>
      <c r="Q11012">
        <v>0</v>
      </c>
    </row>
    <row r="11013" spans="1:17" x14ac:dyDescent="0.2">
      <c r="A11013" t="s">
        <v>28036</v>
      </c>
      <c r="B11013" t="s">
        <v>91</v>
      </c>
      <c r="C11013" t="s">
        <v>181</v>
      </c>
      <c r="D11013" t="s">
        <v>17027</v>
      </c>
      <c r="E11013" t="s">
        <v>81</v>
      </c>
      <c r="F11013" t="s">
        <v>17019</v>
      </c>
      <c r="G11013">
        <v>2</v>
      </c>
      <c r="H11013">
        <v>0</v>
      </c>
      <c r="I11013">
        <v>0</v>
      </c>
      <c r="J11013">
        <v>0</v>
      </c>
      <c r="K11013">
        <v>0</v>
      </c>
      <c r="L11013">
        <v>0</v>
      </c>
      <c r="M11013">
        <v>0</v>
      </c>
      <c r="N11013">
        <v>0</v>
      </c>
      <c r="O11013">
        <v>0</v>
      </c>
      <c r="P11013">
        <v>0</v>
      </c>
      <c r="Q11013">
        <v>0</v>
      </c>
    </row>
    <row r="11014" spans="1:17" x14ac:dyDescent="0.2">
      <c r="A11014" t="s">
        <v>28037</v>
      </c>
      <c r="B11014" t="s">
        <v>91</v>
      </c>
      <c r="C11014" t="s">
        <v>182</v>
      </c>
      <c r="D11014" t="s">
        <v>17027</v>
      </c>
      <c r="E11014" t="s">
        <v>81</v>
      </c>
      <c r="F11014" t="s">
        <v>17019</v>
      </c>
      <c r="G11014">
        <v>1</v>
      </c>
      <c r="H11014">
        <v>0</v>
      </c>
      <c r="I11014">
        <v>0</v>
      </c>
      <c r="J11014">
        <v>0</v>
      </c>
      <c r="K11014">
        <v>0</v>
      </c>
      <c r="L11014">
        <v>0</v>
      </c>
      <c r="M11014">
        <v>0</v>
      </c>
      <c r="N11014">
        <v>0</v>
      </c>
      <c r="O11014">
        <v>0</v>
      </c>
      <c r="P11014">
        <v>0</v>
      </c>
      <c r="Q11014">
        <v>0</v>
      </c>
    </row>
    <row r="11015" spans="1:17" x14ac:dyDescent="0.2">
      <c r="A11015" t="s">
        <v>28038</v>
      </c>
      <c r="B11015" t="s">
        <v>91</v>
      </c>
      <c r="C11015" t="s">
        <v>183</v>
      </c>
      <c r="D11015" t="s">
        <v>17027</v>
      </c>
      <c r="E11015" t="s">
        <v>81</v>
      </c>
      <c r="F11015" t="s">
        <v>17019</v>
      </c>
      <c r="G11015">
        <v>2</v>
      </c>
      <c r="H11015">
        <v>0</v>
      </c>
      <c r="I11015">
        <v>0</v>
      </c>
      <c r="J11015">
        <v>0</v>
      </c>
      <c r="K11015">
        <v>0</v>
      </c>
      <c r="L11015">
        <v>0</v>
      </c>
      <c r="M11015">
        <v>0</v>
      </c>
      <c r="N11015">
        <v>0</v>
      </c>
      <c r="O11015">
        <v>0</v>
      </c>
      <c r="P11015">
        <v>0</v>
      </c>
      <c r="Q11015">
        <v>0</v>
      </c>
    </row>
    <row r="11016" spans="1:17" x14ac:dyDescent="0.2">
      <c r="A11016" t="s">
        <v>28039</v>
      </c>
      <c r="B11016" t="s">
        <v>91</v>
      </c>
      <c r="C11016" t="s">
        <v>188</v>
      </c>
      <c r="D11016" t="s">
        <v>17027</v>
      </c>
      <c r="E11016" t="s">
        <v>81</v>
      </c>
      <c r="F11016" t="s">
        <v>17019</v>
      </c>
      <c r="G11016">
        <v>2</v>
      </c>
      <c r="H11016">
        <v>0</v>
      </c>
      <c r="I11016">
        <v>0</v>
      </c>
      <c r="J11016">
        <v>0</v>
      </c>
      <c r="K11016">
        <v>0</v>
      </c>
      <c r="L11016">
        <v>0</v>
      </c>
      <c r="M11016">
        <v>0</v>
      </c>
      <c r="N11016">
        <v>0</v>
      </c>
      <c r="O11016">
        <v>0</v>
      </c>
      <c r="P11016">
        <v>0</v>
      </c>
      <c r="Q11016">
        <v>0</v>
      </c>
    </row>
    <row r="11017" spans="1:17" x14ac:dyDescent="0.2">
      <c r="A11017" t="s">
        <v>28040</v>
      </c>
      <c r="B11017" t="s">
        <v>91</v>
      </c>
      <c r="C11017" t="s">
        <v>191</v>
      </c>
      <c r="D11017" t="s">
        <v>17027</v>
      </c>
      <c r="E11017" t="s">
        <v>81</v>
      </c>
      <c r="F11017" t="s">
        <v>17019</v>
      </c>
      <c r="G11017">
        <v>2</v>
      </c>
      <c r="H11017">
        <v>0</v>
      </c>
      <c r="I11017">
        <v>0</v>
      </c>
      <c r="J11017">
        <v>0</v>
      </c>
      <c r="K11017">
        <v>0</v>
      </c>
      <c r="L11017">
        <v>0</v>
      </c>
      <c r="M11017">
        <v>0</v>
      </c>
      <c r="N11017">
        <v>0</v>
      </c>
      <c r="O11017">
        <v>0</v>
      </c>
      <c r="P11017">
        <v>0</v>
      </c>
      <c r="Q11017">
        <v>0</v>
      </c>
    </row>
    <row r="11018" spans="1:17" x14ac:dyDescent="0.2">
      <c r="A11018" t="s">
        <v>28041</v>
      </c>
      <c r="B11018" t="s">
        <v>91</v>
      </c>
      <c r="C11018" t="s">
        <v>194</v>
      </c>
      <c r="D11018" t="s">
        <v>17027</v>
      </c>
      <c r="E11018" t="s">
        <v>81</v>
      </c>
      <c r="F11018" t="s">
        <v>17019</v>
      </c>
      <c r="G11018">
        <v>1</v>
      </c>
      <c r="H11018">
        <v>0</v>
      </c>
      <c r="I11018">
        <v>0</v>
      </c>
      <c r="J11018">
        <v>0</v>
      </c>
      <c r="K11018">
        <v>0</v>
      </c>
      <c r="L11018">
        <v>0</v>
      </c>
      <c r="M11018">
        <v>0</v>
      </c>
      <c r="N11018">
        <v>0</v>
      </c>
      <c r="O11018">
        <v>0</v>
      </c>
      <c r="P11018">
        <v>0</v>
      </c>
      <c r="Q11018">
        <v>0</v>
      </c>
    </row>
    <row r="11019" spans="1:17" x14ac:dyDescent="0.2">
      <c r="A11019" t="s">
        <v>28042</v>
      </c>
      <c r="B11019" t="s">
        <v>91</v>
      </c>
      <c r="C11019" t="s">
        <v>196</v>
      </c>
      <c r="D11019" t="s">
        <v>17027</v>
      </c>
      <c r="E11019" t="s">
        <v>81</v>
      </c>
      <c r="F11019" t="s">
        <v>17019</v>
      </c>
      <c r="G11019">
        <v>1</v>
      </c>
      <c r="H11019">
        <v>0</v>
      </c>
      <c r="I11019">
        <v>0</v>
      </c>
      <c r="J11019">
        <v>0</v>
      </c>
      <c r="K11019">
        <v>0</v>
      </c>
      <c r="L11019">
        <v>0</v>
      </c>
      <c r="M11019">
        <v>0</v>
      </c>
      <c r="N11019">
        <v>0</v>
      </c>
      <c r="O11019">
        <v>0</v>
      </c>
      <c r="P11019">
        <v>0</v>
      </c>
      <c r="Q11019">
        <v>0</v>
      </c>
    </row>
    <row r="11020" spans="1:17" x14ac:dyDescent="0.2">
      <c r="A11020" t="s">
        <v>28043</v>
      </c>
      <c r="B11020" t="s">
        <v>91</v>
      </c>
      <c r="C11020" t="s">
        <v>197</v>
      </c>
      <c r="D11020" t="s">
        <v>17027</v>
      </c>
      <c r="E11020" t="s">
        <v>81</v>
      </c>
      <c r="F11020" t="s">
        <v>17019</v>
      </c>
      <c r="G11020">
        <v>1</v>
      </c>
      <c r="H11020">
        <v>0</v>
      </c>
      <c r="I11020">
        <v>0</v>
      </c>
      <c r="J11020">
        <v>0</v>
      </c>
      <c r="K11020">
        <v>0</v>
      </c>
      <c r="L11020">
        <v>0</v>
      </c>
      <c r="M11020">
        <v>0</v>
      </c>
      <c r="N11020">
        <v>0</v>
      </c>
      <c r="O11020">
        <v>0</v>
      </c>
      <c r="P11020">
        <v>0</v>
      </c>
      <c r="Q11020">
        <v>0</v>
      </c>
    </row>
    <row r="11021" spans="1:17" x14ac:dyDescent="0.2">
      <c r="A11021" t="s">
        <v>28044</v>
      </c>
      <c r="B11021" t="s">
        <v>91</v>
      </c>
      <c r="C11021" t="s">
        <v>199</v>
      </c>
      <c r="D11021" t="s">
        <v>17027</v>
      </c>
      <c r="E11021" t="s">
        <v>79</v>
      </c>
      <c r="F11021" t="s">
        <v>17019</v>
      </c>
      <c r="G11021">
        <v>1</v>
      </c>
      <c r="H11021">
        <v>0</v>
      </c>
      <c r="I11021">
        <v>0</v>
      </c>
      <c r="J11021">
        <v>0</v>
      </c>
      <c r="K11021">
        <v>0</v>
      </c>
      <c r="L11021">
        <v>0</v>
      </c>
      <c r="M11021">
        <v>0</v>
      </c>
      <c r="N11021">
        <v>0</v>
      </c>
      <c r="O11021">
        <v>0</v>
      </c>
      <c r="P11021">
        <v>0</v>
      </c>
      <c r="Q11021">
        <v>0</v>
      </c>
    </row>
    <row r="11022" spans="1:17" x14ac:dyDescent="0.2">
      <c r="A11022" t="s">
        <v>28045</v>
      </c>
      <c r="B11022" t="s">
        <v>91</v>
      </c>
      <c r="C11022" t="s">
        <v>201</v>
      </c>
      <c r="D11022" t="s">
        <v>17027</v>
      </c>
      <c r="E11022" t="s">
        <v>81</v>
      </c>
      <c r="F11022" t="s">
        <v>17019</v>
      </c>
      <c r="G11022">
        <v>1</v>
      </c>
      <c r="H11022">
        <v>0</v>
      </c>
      <c r="I11022">
        <v>0</v>
      </c>
      <c r="J11022">
        <v>0</v>
      </c>
      <c r="K11022">
        <v>0</v>
      </c>
      <c r="L11022">
        <v>0</v>
      </c>
      <c r="M11022">
        <v>0</v>
      </c>
      <c r="N11022">
        <v>0</v>
      </c>
      <c r="O11022">
        <v>0</v>
      </c>
      <c r="P11022">
        <v>0</v>
      </c>
      <c r="Q11022">
        <v>0</v>
      </c>
    </row>
    <row r="11023" spans="1:17" x14ac:dyDescent="0.2">
      <c r="A11023" t="s">
        <v>28046</v>
      </c>
      <c r="B11023" t="s">
        <v>91</v>
      </c>
      <c r="C11023" t="s">
        <v>204</v>
      </c>
      <c r="D11023" t="s">
        <v>17027</v>
      </c>
      <c r="E11023" t="s">
        <v>81</v>
      </c>
      <c r="F11023" t="s">
        <v>17019</v>
      </c>
      <c r="G11023">
        <v>2</v>
      </c>
      <c r="H11023">
        <v>0</v>
      </c>
      <c r="I11023">
        <v>0</v>
      </c>
      <c r="J11023">
        <v>0</v>
      </c>
      <c r="K11023">
        <v>0</v>
      </c>
      <c r="L11023">
        <v>0</v>
      </c>
      <c r="M11023">
        <v>0</v>
      </c>
      <c r="N11023">
        <v>0</v>
      </c>
      <c r="O11023">
        <v>0</v>
      </c>
      <c r="P11023">
        <v>0</v>
      </c>
      <c r="Q11023">
        <v>0</v>
      </c>
    </row>
    <row r="11024" spans="1:17" x14ac:dyDescent="0.2">
      <c r="A11024" t="s">
        <v>28047</v>
      </c>
      <c r="B11024" t="s">
        <v>91</v>
      </c>
      <c r="C11024" t="s">
        <v>206</v>
      </c>
      <c r="D11024" t="s">
        <v>17027</v>
      </c>
      <c r="E11024" t="s">
        <v>81</v>
      </c>
      <c r="F11024" t="s">
        <v>17019</v>
      </c>
      <c r="G11024">
        <v>3</v>
      </c>
      <c r="H11024">
        <v>0</v>
      </c>
      <c r="I11024">
        <v>0</v>
      </c>
      <c r="J11024">
        <v>0</v>
      </c>
      <c r="K11024">
        <v>0</v>
      </c>
      <c r="L11024">
        <v>0</v>
      </c>
      <c r="M11024">
        <v>0</v>
      </c>
      <c r="N11024">
        <v>0</v>
      </c>
      <c r="O11024">
        <v>0</v>
      </c>
      <c r="P11024">
        <v>0</v>
      </c>
      <c r="Q11024">
        <v>0</v>
      </c>
    </row>
    <row r="11025" spans="1:17" x14ac:dyDescent="0.2">
      <c r="A11025" t="s">
        <v>28048</v>
      </c>
      <c r="B11025" t="s">
        <v>91</v>
      </c>
      <c r="C11025" t="s">
        <v>213</v>
      </c>
      <c r="D11025" t="s">
        <v>17027</v>
      </c>
      <c r="E11025" t="s">
        <v>79</v>
      </c>
      <c r="F11025" t="s">
        <v>17019</v>
      </c>
      <c r="G11025">
        <v>1</v>
      </c>
      <c r="H11025">
        <v>0</v>
      </c>
      <c r="I11025">
        <v>0</v>
      </c>
      <c r="J11025">
        <v>0</v>
      </c>
      <c r="K11025">
        <v>0</v>
      </c>
      <c r="L11025">
        <v>0</v>
      </c>
      <c r="M11025">
        <v>0</v>
      </c>
      <c r="N11025">
        <v>0</v>
      </c>
      <c r="O11025">
        <v>0</v>
      </c>
      <c r="P11025">
        <v>0</v>
      </c>
      <c r="Q11025">
        <v>0</v>
      </c>
    </row>
    <row r="11026" spans="1:17" x14ac:dyDescent="0.2">
      <c r="A11026" t="s">
        <v>28049</v>
      </c>
      <c r="B11026" t="s">
        <v>91</v>
      </c>
      <c r="C11026" t="s">
        <v>217</v>
      </c>
      <c r="D11026" t="s">
        <v>17027</v>
      </c>
      <c r="E11026" t="s">
        <v>81</v>
      </c>
      <c r="F11026" t="s">
        <v>17019</v>
      </c>
      <c r="G11026">
        <v>2</v>
      </c>
      <c r="H11026">
        <v>0</v>
      </c>
      <c r="I11026">
        <v>0</v>
      </c>
      <c r="J11026">
        <v>0</v>
      </c>
      <c r="K11026">
        <v>0</v>
      </c>
      <c r="L11026">
        <v>0</v>
      </c>
      <c r="M11026">
        <v>0</v>
      </c>
      <c r="N11026">
        <v>0</v>
      </c>
      <c r="O11026">
        <v>0</v>
      </c>
      <c r="P11026">
        <v>0</v>
      </c>
      <c r="Q11026">
        <v>0</v>
      </c>
    </row>
    <row r="11027" spans="1:17" x14ac:dyDescent="0.2">
      <c r="A11027" t="s">
        <v>28050</v>
      </c>
      <c r="B11027" t="s">
        <v>91</v>
      </c>
      <c r="C11027" t="s">
        <v>218</v>
      </c>
      <c r="D11027" t="s">
        <v>17027</v>
      </c>
      <c r="E11027" t="s">
        <v>81</v>
      </c>
      <c r="F11027" t="s">
        <v>17019</v>
      </c>
      <c r="G11027">
        <v>1</v>
      </c>
      <c r="H11027">
        <v>0</v>
      </c>
      <c r="I11027">
        <v>0</v>
      </c>
      <c r="J11027">
        <v>0</v>
      </c>
      <c r="K11027">
        <v>0</v>
      </c>
      <c r="L11027">
        <v>0</v>
      </c>
      <c r="M11027">
        <v>0</v>
      </c>
      <c r="N11027">
        <v>0</v>
      </c>
      <c r="O11027">
        <v>0</v>
      </c>
      <c r="P11027">
        <v>0</v>
      </c>
      <c r="Q11027">
        <v>0</v>
      </c>
    </row>
    <row r="11028" spans="1:17" x14ac:dyDescent="0.2">
      <c r="A11028" t="s">
        <v>28051</v>
      </c>
      <c r="B11028" t="s">
        <v>91</v>
      </c>
      <c r="C11028" t="s">
        <v>220</v>
      </c>
      <c r="D11028" t="s">
        <v>17021</v>
      </c>
      <c r="E11028" t="s">
        <v>79</v>
      </c>
      <c r="F11028" t="s">
        <v>17022</v>
      </c>
      <c r="G11028">
        <v>0</v>
      </c>
      <c r="H11028">
        <v>0</v>
      </c>
      <c r="I11028">
        <v>0</v>
      </c>
      <c r="J11028">
        <v>0</v>
      </c>
      <c r="K11028">
        <v>0</v>
      </c>
      <c r="L11028">
        <v>0</v>
      </c>
      <c r="M11028">
        <v>0</v>
      </c>
      <c r="N11028">
        <v>1</v>
      </c>
      <c r="O11028">
        <v>0</v>
      </c>
      <c r="P11028">
        <v>1</v>
      </c>
      <c r="Q11028">
        <v>0</v>
      </c>
    </row>
    <row r="11029" spans="1:17" x14ac:dyDescent="0.2">
      <c r="A11029" t="s">
        <v>28052</v>
      </c>
      <c r="B11029" t="s">
        <v>91</v>
      </c>
      <c r="C11029" t="s">
        <v>220</v>
      </c>
      <c r="D11029" t="s">
        <v>17021</v>
      </c>
      <c r="E11029" t="s">
        <v>79</v>
      </c>
      <c r="F11029" t="s">
        <v>17019</v>
      </c>
      <c r="G11029">
        <v>1</v>
      </c>
      <c r="H11029">
        <v>0</v>
      </c>
      <c r="I11029">
        <v>0</v>
      </c>
      <c r="J11029">
        <v>0</v>
      </c>
      <c r="K11029">
        <v>0</v>
      </c>
      <c r="L11029">
        <v>0</v>
      </c>
      <c r="M11029">
        <v>0</v>
      </c>
      <c r="N11029">
        <v>0</v>
      </c>
      <c r="O11029">
        <v>0</v>
      </c>
      <c r="P11029">
        <v>0</v>
      </c>
      <c r="Q11029">
        <v>0</v>
      </c>
    </row>
    <row r="11030" spans="1:17" x14ac:dyDescent="0.2">
      <c r="A11030" t="s">
        <v>28053</v>
      </c>
      <c r="B11030" t="s">
        <v>84</v>
      </c>
      <c r="C11030" t="s">
        <v>147</v>
      </c>
      <c r="D11030" t="s">
        <v>17029</v>
      </c>
      <c r="E11030" t="s">
        <v>79</v>
      </c>
      <c r="F11030" t="s">
        <v>4873</v>
      </c>
      <c r="G11030">
        <v>0</v>
      </c>
      <c r="H11030">
        <v>0</v>
      </c>
      <c r="I11030">
        <v>0</v>
      </c>
      <c r="J11030">
        <v>0</v>
      </c>
      <c r="K11030">
        <v>0</v>
      </c>
      <c r="L11030">
        <v>0</v>
      </c>
      <c r="M11030">
        <v>0</v>
      </c>
      <c r="N11030">
        <v>118</v>
      </c>
      <c r="O11030">
        <v>109</v>
      </c>
      <c r="P11030">
        <v>8</v>
      </c>
      <c r="Q11030">
        <v>1</v>
      </c>
    </row>
    <row r="11031" spans="1:17" x14ac:dyDescent="0.2">
      <c r="A11031" t="s">
        <v>28054</v>
      </c>
      <c r="B11031" t="s">
        <v>84</v>
      </c>
      <c r="C11031" t="s">
        <v>147</v>
      </c>
      <c r="D11031" t="s">
        <v>17029</v>
      </c>
      <c r="E11031" t="s">
        <v>79</v>
      </c>
      <c r="F11031" t="s">
        <v>17019</v>
      </c>
      <c r="G11031">
        <v>179</v>
      </c>
      <c r="H11031">
        <v>0</v>
      </c>
      <c r="I11031">
        <v>0</v>
      </c>
      <c r="J11031">
        <v>0</v>
      </c>
      <c r="K11031">
        <v>0</v>
      </c>
      <c r="L11031">
        <v>0</v>
      </c>
      <c r="M11031">
        <v>0</v>
      </c>
      <c r="N11031">
        <v>0</v>
      </c>
      <c r="O11031">
        <v>0</v>
      </c>
      <c r="P11031">
        <v>0</v>
      </c>
      <c r="Q11031">
        <v>0</v>
      </c>
    </row>
    <row r="11032" spans="1:17" x14ac:dyDescent="0.2">
      <c r="A11032" t="s">
        <v>28055</v>
      </c>
      <c r="B11032" t="s">
        <v>84</v>
      </c>
      <c r="C11032" t="s">
        <v>147</v>
      </c>
      <c r="D11032" t="s">
        <v>17029</v>
      </c>
      <c r="E11032" t="s">
        <v>81</v>
      </c>
      <c r="F11032" t="s">
        <v>4875</v>
      </c>
      <c r="G11032">
        <v>0</v>
      </c>
      <c r="H11032">
        <v>127</v>
      </c>
      <c r="I11032">
        <v>16</v>
      </c>
      <c r="J11032">
        <v>82</v>
      </c>
      <c r="K11032">
        <v>13</v>
      </c>
      <c r="L11032">
        <v>16</v>
      </c>
      <c r="M11032">
        <v>0</v>
      </c>
      <c r="N11032">
        <v>0</v>
      </c>
      <c r="O11032">
        <v>0</v>
      </c>
      <c r="P11032">
        <v>0</v>
      </c>
      <c r="Q11032">
        <v>0</v>
      </c>
    </row>
    <row r="11033" spans="1:17" x14ac:dyDescent="0.2">
      <c r="A11033" t="s">
        <v>28056</v>
      </c>
      <c r="B11033" t="s">
        <v>84</v>
      </c>
      <c r="C11033" t="s">
        <v>147</v>
      </c>
      <c r="D11033" t="s">
        <v>17029</v>
      </c>
      <c r="E11033" t="s">
        <v>81</v>
      </c>
      <c r="F11033" t="s">
        <v>4877</v>
      </c>
      <c r="G11033">
        <v>0</v>
      </c>
      <c r="H11033">
        <v>127</v>
      </c>
      <c r="I11033">
        <v>15</v>
      </c>
      <c r="J11033">
        <v>76</v>
      </c>
      <c r="K11033">
        <v>11</v>
      </c>
      <c r="L11033">
        <v>25</v>
      </c>
      <c r="M11033">
        <v>0</v>
      </c>
      <c r="N11033">
        <v>0</v>
      </c>
      <c r="O11033">
        <v>0</v>
      </c>
      <c r="P11033">
        <v>0</v>
      </c>
      <c r="Q11033">
        <v>0</v>
      </c>
    </row>
    <row r="11034" spans="1:17" x14ac:dyDescent="0.2">
      <c r="A11034" t="s">
        <v>28057</v>
      </c>
      <c r="B11034" t="s">
        <v>84</v>
      </c>
      <c r="C11034" t="s">
        <v>147</v>
      </c>
      <c r="D11034" t="s">
        <v>17029</v>
      </c>
      <c r="E11034" t="s">
        <v>81</v>
      </c>
      <c r="F11034" t="s">
        <v>4879</v>
      </c>
      <c r="G11034">
        <v>0</v>
      </c>
      <c r="H11034">
        <v>0</v>
      </c>
      <c r="I11034">
        <v>0</v>
      </c>
      <c r="J11034">
        <v>0</v>
      </c>
      <c r="K11034">
        <v>0</v>
      </c>
      <c r="L11034">
        <v>0</v>
      </c>
      <c r="M11034">
        <v>127</v>
      </c>
      <c r="N11034">
        <v>0</v>
      </c>
      <c r="O11034">
        <v>0</v>
      </c>
      <c r="P11034">
        <v>0</v>
      </c>
      <c r="Q11034">
        <v>0</v>
      </c>
    </row>
    <row r="11035" spans="1:17" x14ac:dyDescent="0.2">
      <c r="A11035" t="s">
        <v>28058</v>
      </c>
      <c r="B11035" t="s">
        <v>84</v>
      </c>
      <c r="C11035" t="s">
        <v>147</v>
      </c>
      <c r="D11035" t="s">
        <v>17029</v>
      </c>
      <c r="E11035" t="s">
        <v>81</v>
      </c>
      <c r="F11035" t="s">
        <v>4881</v>
      </c>
      <c r="G11035">
        <v>0</v>
      </c>
      <c r="H11035">
        <v>127</v>
      </c>
      <c r="I11035">
        <v>15</v>
      </c>
      <c r="J11035">
        <v>76</v>
      </c>
      <c r="K11035">
        <v>11</v>
      </c>
      <c r="L11035">
        <v>25</v>
      </c>
      <c r="M11035">
        <v>0</v>
      </c>
      <c r="N11035">
        <v>0</v>
      </c>
      <c r="O11035">
        <v>0</v>
      </c>
      <c r="P11035">
        <v>0</v>
      </c>
      <c r="Q11035">
        <v>0</v>
      </c>
    </row>
    <row r="11036" spans="1:17" x14ac:dyDescent="0.2">
      <c r="A11036" t="s">
        <v>28059</v>
      </c>
      <c r="B11036" t="s">
        <v>84</v>
      </c>
      <c r="C11036" t="s">
        <v>147</v>
      </c>
      <c r="D11036" t="s">
        <v>17029</v>
      </c>
      <c r="E11036" t="s">
        <v>81</v>
      </c>
      <c r="F11036" t="s">
        <v>4883</v>
      </c>
      <c r="G11036">
        <v>0</v>
      </c>
      <c r="H11036">
        <v>127</v>
      </c>
      <c r="I11036">
        <v>16</v>
      </c>
      <c r="J11036">
        <v>75</v>
      </c>
      <c r="K11036">
        <v>12</v>
      </c>
      <c r="L11036">
        <v>24</v>
      </c>
      <c r="M11036">
        <v>0</v>
      </c>
      <c r="N11036">
        <v>0</v>
      </c>
      <c r="O11036">
        <v>0</v>
      </c>
      <c r="P11036">
        <v>0</v>
      </c>
      <c r="Q11036">
        <v>0</v>
      </c>
    </row>
    <row r="11037" spans="1:17" x14ac:dyDescent="0.2">
      <c r="A11037" t="s">
        <v>28060</v>
      </c>
      <c r="B11037" t="s">
        <v>84</v>
      </c>
      <c r="C11037" t="s">
        <v>147</v>
      </c>
      <c r="D11037" t="s">
        <v>17029</v>
      </c>
      <c r="E11037" t="s">
        <v>81</v>
      </c>
      <c r="F11037" t="s">
        <v>4885</v>
      </c>
      <c r="G11037">
        <v>0</v>
      </c>
      <c r="H11037">
        <v>0</v>
      </c>
      <c r="I11037">
        <v>0</v>
      </c>
      <c r="J11037">
        <v>0</v>
      </c>
      <c r="K11037">
        <v>0</v>
      </c>
      <c r="L11037">
        <v>0</v>
      </c>
      <c r="M11037">
        <v>127</v>
      </c>
      <c r="N11037">
        <v>0</v>
      </c>
      <c r="O11037">
        <v>0</v>
      </c>
      <c r="P11037">
        <v>0</v>
      </c>
      <c r="Q11037">
        <v>0</v>
      </c>
    </row>
    <row r="11038" spans="1:17" x14ac:dyDescent="0.2">
      <c r="A11038" t="s">
        <v>28061</v>
      </c>
      <c r="B11038" t="s">
        <v>84</v>
      </c>
      <c r="C11038" t="s">
        <v>147</v>
      </c>
      <c r="D11038" t="s">
        <v>17029</v>
      </c>
      <c r="E11038" t="s">
        <v>81</v>
      </c>
      <c r="F11038" t="s">
        <v>4887</v>
      </c>
      <c r="G11038">
        <v>0</v>
      </c>
      <c r="H11038">
        <v>127</v>
      </c>
      <c r="I11038">
        <v>15</v>
      </c>
      <c r="J11038">
        <v>82</v>
      </c>
      <c r="K11038">
        <v>15</v>
      </c>
      <c r="L11038">
        <v>15</v>
      </c>
      <c r="M11038">
        <v>0</v>
      </c>
      <c r="N11038">
        <v>0</v>
      </c>
      <c r="O11038">
        <v>0</v>
      </c>
      <c r="P11038">
        <v>0</v>
      </c>
      <c r="Q11038">
        <v>0</v>
      </c>
    </row>
    <row r="11039" spans="1:17" x14ac:dyDescent="0.2">
      <c r="A11039" t="s">
        <v>28062</v>
      </c>
      <c r="B11039" t="s">
        <v>84</v>
      </c>
      <c r="C11039" t="s">
        <v>147</v>
      </c>
      <c r="D11039" t="s">
        <v>17029</v>
      </c>
      <c r="E11039" t="s">
        <v>81</v>
      </c>
      <c r="F11039" t="s">
        <v>4889</v>
      </c>
      <c r="G11039">
        <v>0</v>
      </c>
      <c r="H11039">
        <v>0</v>
      </c>
      <c r="I11039">
        <v>0</v>
      </c>
      <c r="J11039">
        <v>0</v>
      </c>
      <c r="K11039">
        <v>0</v>
      </c>
      <c r="L11039">
        <v>0</v>
      </c>
      <c r="M11039">
        <v>127</v>
      </c>
      <c r="N11039">
        <v>0</v>
      </c>
      <c r="O11039">
        <v>0</v>
      </c>
      <c r="P11039">
        <v>0</v>
      </c>
      <c r="Q11039">
        <v>0</v>
      </c>
    </row>
    <row r="11040" spans="1:17" x14ac:dyDescent="0.2">
      <c r="A11040" t="s">
        <v>28063</v>
      </c>
      <c r="B11040" t="s">
        <v>84</v>
      </c>
      <c r="C11040" t="s">
        <v>147</v>
      </c>
      <c r="D11040" t="s">
        <v>17029</v>
      </c>
      <c r="E11040" t="s">
        <v>81</v>
      </c>
      <c r="F11040" t="s">
        <v>4871</v>
      </c>
      <c r="G11040">
        <v>0</v>
      </c>
      <c r="H11040">
        <v>0</v>
      </c>
      <c r="I11040">
        <v>0</v>
      </c>
      <c r="J11040">
        <v>0</v>
      </c>
      <c r="K11040">
        <v>0</v>
      </c>
      <c r="L11040">
        <v>0</v>
      </c>
      <c r="M11040">
        <v>0</v>
      </c>
      <c r="N11040">
        <v>92</v>
      </c>
      <c r="O11040">
        <v>73</v>
      </c>
      <c r="P11040">
        <v>14</v>
      </c>
      <c r="Q11040">
        <v>5</v>
      </c>
    </row>
    <row r="11041" spans="1:17" x14ac:dyDescent="0.2">
      <c r="A11041" t="s">
        <v>28064</v>
      </c>
      <c r="B11041" t="s">
        <v>84</v>
      </c>
      <c r="C11041" t="s">
        <v>147</v>
      </c>
      <c r="D11041" t="s">
        <v>17029</v>
      </c>
      <c r="E11041" t="s">
        <v>81</v>
      </c>
      <c r="F11041" t="s">
        <v>4873</v>
      </c>
      <c r="G11041">
        <v>0</v>
      </c>
      <c r="H11041">
        <v>0</v>
      </c>
      <c r="I11041">
        <v>0</v>
      </c>
      <c r="J11041">
        <v>0</v>
      </c>
      <c r="K11041">
        <v>0</v>
      </c>
      <c r="L11041">
        <v>0</v>
      </c>
      <c r="M11041">
        <v>0</v>
      </c>
      <c r="N11041">
        <v>77</v>
      </c>
      <c r="O11041">
        <v>60</v>
      </c>
      <c r="P11041">
        <v>12</v>
      </c>
      <c r="Q11041">
        <v>5</v>
      </c>
    </row>
    <row r="11042" spans="1:17" x14ac:dyDescent="0.2">
      <c r="A11042" t="s">
        <v>28065</v>
      </c>
      <c r="B11042" t="s">
        <v>84</v>
      </c>
      <c r="C11042" t="s">
        <v>147</v>
      </c>
      <c r="D11042" t="s">
        <v>17029</v>
      </c>
      <c r="E11042" t="s">
        <v>81</v>
      </c>
      <c r="F11042" t="s">
        <v>17019</v>
      </c>
      <c r="G11042">
        <v>127</v>
      </c>
      <c r="H11042">
        <v>0</v>
      </c>
      <c r="I11042">
        <v>0</v>
      </c>
      <c r="J11042">
        <v>0</v>
      </c>
      <c r="K11042">
        <v>0</v>
      </c>
      <c r="L11042">
        <v>0</v>
      </c>
      <c r="M11042">
        <v>0</v>
      </c>
      <c r="N11042">
        <v>0</v>
      </c>
      <c r="O11042">
        <v>0</v>
      </c>
      <c r="P11042">
        <v>0</v>
      </c>
      <c r="Q11042">
        <v>0</v>
      </c>
    </row>
    <row r="11043" spans="1:17" x14ac:dyDescent="0.2">
      <c r="A11043" t="s">
        <v>28066</v>
      </c>
      <c r="B11043" t="s">
        <v>84</v>
      </c>
      <c r="C11043" t="s">
        <v>147</v>
      </c>
      <c r="D11043" t="s">
        <v>17021</v>
      </c>
      <c r="E11043" t="s">
        <v>79</v>
      </c>
      <c r="F11043" t="s">
        <v>17022</v>
      </c>
      <c r="G11043">
        <v>0</v>
      </c>
      <c r="H11043">
        <v>0</v>
      </c>
      <c r="I11043">
        <v>0</v>
      </c>
      <c r="J11043">
        <v>0</v>
      </c>
      <c r="K11043">
        <v>0</v>
      </c>
      <c r="L11043">
        <v>0</v>
      </c>
      <c r="M11043">
        <v>0</v>
      </c>
      <c r="N11043">
        <v>10</v>
      </c>
      <c r="O11043">
        <v>7</v>
      </c>
      <c r="P11043">
        <v>3</v>
      </c>
      <c r="Q11043">
        <v>0</v>
      </c>
    </row>
    <row r="11044" spans="1:17" x14ac:dyDescent="0.2">
      <c r="A11044" t="s">
        <v>28067</v>
      </c>
      <c r="B11044" t="s">
        <v>84</v>
      </c>
      <c r="C11044" t="s">
        <v>147</v>
      </c>
      <c r="D11044" t="s">
        <v>17021</v>
      </c>
      <c r="E11044" t="s">
        <v>79</v>
      </c>
      <c r="F11044" t="s">
        <v>17019</v>
      </c>
      <c r="G11044">
        <v>10</v>
      </c>
      <c r="H11044">
        <v>0</v>
      </c>
      <c r="I11044">
        <v>0</v>
      </c>
      <c r="J11044">
        <v>0</v>
      </c>
      <c r="K11044">
        <v>0</v>
      </c>
      <c r="L11044">
        <v>0</v>
      </c>
      <c r="M11044">
        <v>0</v>
      </c>
      <c r="N11044">
        <v>0</v>
      </c>
      <c r="O11044">
        <v>0</v>
      </c>
      <c r="P11044">
        <v>0</v>
      </c>
      <c r="Q11044">
        <v>0</v>
      </c>
    </row>
    <row r="11045" spans="1:17" x14ac:dyDescent="0.2">
      <c r="A11045" t="s">
        <v>28068</v>
      </c>
      <c r="B11045" t="s">
        <v>84</v>
      </c>
      <c r="C11045" t="s">
        <v>147</v>
      </c>
      <c r="D11045" t="s">
        <v>17021</v>
      </c>
      <c r="E11045" t="s">
        <v>81</v>
      </c>
      <c r="F11045" t="s">
        <v>17022</v>
      </c>
      <c r="G11045">
        <v>0</v>
      </c>
      <c r="H11045">
        <v>0</v>
      </c>
      <c r="I11045">
        <v>0</v>
      </c>
      <c r="J11045">
        <v>0</v>
      </c>
      <c r="K11045">
        <v>0</v>
      </c>
      <c r="L11045">
        <v>0</v>
      </c>
      <c r="M11045">
        <v>0</v>
      </c>
      <c r="N11045">
        <v>11</v>
      </c>
      <c r="O11045">
        <v>8</v>
      </c>
      <c r="P11045">
        <v>0</v>
      </c>
      <c r="Q11045">
        <v>3</v>
      </c>
    </row>
    <row r="11046" spans="1:17" x14ac:dyDescent="0.2">
      <c r="A11046" t="s">
        <v>28069</v>
      </c>
      <c r="B11046" t="s">
        <v>84</v>
      </c>
      <c r="C11046" t="s">
        <v>147</v>
      </c>
      <c r="D11046" t="s">
        <v>17021</v>
      </c>
      <c r="E11046" t="s">
        <v>81</v>
      </c>
      <c r="F11046" t="s">
        <v>17019</v>
      </c>
      <c r="G11046">
        <v>11</v>
      </c>
      <c r="H11046">
        <v>0</v>
      </c>
      <c r="I11046">
        <v>0</v>
      </c>
      <c r="J11046">
        <v>0</v>
      </c>
      <c r="K11046">
        <v>0</v>
      </c>
      <c r="L11046">
        <v>0</v>
      </c>
      <c r="M11046">
        <v>0</v>
      </c>
      <c r="N11046">
        <v>0</v>
      </c>
      <c r="O11046">
        <v>0</v>
      </c>
      <c r="P11046">
        <v>0</v>
      </c>
      <c r="Q11046">
        <v>0</v>
      </c>
    </row>
    <row r="11047" spans="1:17" x14ac:dyDescent="0.2">
      <c r="A11047" t="s">
        <v>28070</v>
      </c>
      <c r="B11047" t="s">
        <v>84</v>
      </c>
      <c r="C11047" t="s">
        <v>147</v>
      </c>
      <c r="D11047" t="s">
        <v>17025</v>
      </c>
      <c r="E11047" t="s">
        <v>79</v>
      </c>
      <c r="F11047" t="s">
        <v>17019</v>
      </c>
      <c r="G11047">
        <v>18</v>
      </c>
      <c r="H11047">
        <v>0</v>
      </c>
      <c r="I11047">
        <v>0</v>
      </c>
      <c r="J11047">
        <v>0</v>
      </c>
      <c r="K11047">
        <v>0</v>
      </c>
      <c r="L11047">
        <v>0</v>
      </c>
      <c r="M11047">
        <v>0</v>
      </c>
      <c r="N11047">
        <v>0</v>
      </c>
      <c r="O11047">
        <v>0</v>
      </c>
      <c r="P11047">
        <v>0</v>
      </c>
      <c r="Q11047">
        <v>0</v>
      </c>
    </row>
    <row r="11048" spans="1:17" x14ac:dyDescent="0.2">
      <c r="A11048" t="s">
        <v>28071</v>
      </c>
      <c r="B11048" t="s">
        <v>84</v>
      </c>
      <c r="C11048" t="s">
        <v>147</v>
      </c>
      <c r="D11048" t="s">
        <v>17025</v>
      </c>
      <c r="E11048" t="s">
        <v>81</v>
      </c>
      <c r="F11048" t="s">
        <v>17019</v>
      </c>
      <c r="G11048">
        <v>7</v>
      </c>
      <c r="H11048">
        <v>0</v>
      </c>
      <c r="I11048">
        <v>0</v>
      </c>
      <c r="J11048">
        <v>0</v>
      </c>
      <c r="K11048">
        <v>0</v>
      </c>
      <c r="L11048">
        <v>0</v>
      </c>
      <c r="M11048">
        <v>0</v>
      </c>
      <c r="N11048">
        <v>0</v>
      </c>
      <c r="O11048">
        <v>0</v>
      </c>
      <c r="P11048">
        <v>0</v>
      </c>
      <c r="Q11048">
        <v>0</v>
      </c>
    </row>
    <row r="11049" spans="1:17" x14ac:dyDescent="0.2">
      <c r="A11049" t="s">
        <v>28072</v>
      </c>
      <c r="B11049" t="s">
        <v>84</v>
      </c>
      <c r="C11049" t="s">
        <v>148</v>
      </c>
      <c r="D11049" t="s">
        <v>17029</v>
      </c>
      <c r="E11049" t="s">
        <v>79</v>
      </c>
      <c r="F11049" t="s">
        <v>4875</v>
      </c>
      <c r="G11049">
        <v>0</v>
      </c>
      <c r="H11049">
        <v>13</v>
      </c>
      <c r="I11049">
        <v>1</v>
      </c>
      <c r="J11049">
        <v>7</v>
      </c>
      <c r="K11049">
        <v>4</v>
      </c>
      <c r="L11049">
        <v>1</v>
      </c>
      <c r="M11049">
        <v>0</v>
      </c>
      <c r="N11049">
        <v>0</v>
      </c>
      <c r="O11049">
        <v>0</v>
      </c>
      <c r="P11049">
        <v>0</v>
      </c>
      <c r="Q11049">
        <v>0</v>
      </c>
    </row>
    <row r="11050" spans="1:17" x14ac:dyDescent="0.2">
      <c r="A11050" t="s">
        <v>28073</v>
      </c>
      <c r="B11050" t="s">
        <v>84</v>
      </c>
      <c r="C11050" t="s">
        <v>148</v>
      </c>
      <c r="D11050" t="s">
        <v>17029</v>
      </c>
      <c r="E11050" t="s">
        <v>79</v>
      </c>
      <c r="F11050" t="s">
        <v>4877</v>
      </c>
      <c r="G11050">
        <v>0</v>
      </c>
      <c r="H11050">
        <v>13</v>
      </c>
      <c r="I11050">
        <v>1</v>
      </c>
      <c r="J11050">
        <v>7</v>
      </c>
      <c r="K11050">
        <v>4</v>
      </c>
      <c r="L11050">
        <v>1</v>
      </c>
      <c r="M11050">
        <v>0</v>
      </c>
      <c r="N11050">
        <v>0</v>
      </c>
      <c r="O11050">
        <v>0</v>
      </c>
      <c r="P11050">
        <v>0</v>
      </c>
      <c r="Q11050">
        <v>0</v>
      </c>
    </row>
    <row r="11051" spans="1:17" x14ac:dyDescent="0.2">
      <c r="A11051" t="s">
        <v>28074</v>
      </c>
      <c r="B11051" t="s">
        <v>84</v>
      </c>
      <c r="C11051" t="s">
        <v>148</v>
      </c>
      <c r="D11051" t="s">
        <v>17029</v>
      </c>
      <c r="E11051" t="s">
        <v>79</v>
      </c>
      <c r="F11051" t="s">
        <v>4879</v>
      </c>
      <c r="G11051">
        <v>0</v>
      </c>
      <c r="H11051">
        <v>0</v>
      </c>
      <c r="I11051">
        <v>0</v>
      </c>
      <c r="J11051">
        <v>0</v>
      </c>
      <c r="K11051">
        <v>0</v>
      </c>
      <c r="L11051">
        <v>0</v>
      </c>
      <c r="M11051">
        <v>13</v>
      </c>
      <c r="N11051">
        <v>0</v>
      </c>
      <c r="O11051">
        <v>0</v>
      </c>
      <c r="P11051">
        <v>0</v>
      </c>
      <c r="Q11051">
        <v>0</v>
      </c>
    </row>
    <row r="11052" spans="1:17" x14ac:dyDescent="0.2">
      <c r="A11052" t="s">
        <v>28075</v>
      </c>
      <c r="B11052" t="s">
        <v>84</v>
      </c>
      <c r="C11052" t="s">
        <v>148</v>
      </c>
      <c r="D11052" t="s">
        <v>17029</v>
      </c>
      <c r="E11052" t="s">
        <v>79</v>
      </c>
      <c r="F11052" t="s">
        <v>4881</v>
      </c>
      <c r="G11052">
        <v>0</v>
      </c>
      <c r="H11052">
        <v>13</v>
      </c>
      <c r="I11052">
        <v>1</v>
      </c>
      <c r="J11052">
        <v>7</v>
      </c>
      <c r="K11052">
        <v>4</v>
      </c>
      <c r="L11052">
        <v>1</v>
      </c>
      <c r="M11052">
        <v>0</v>
      </c>
      <c r="N11052">
        <v>0</v>
      </c>
      <c r="O11052">
        <v>0</v>
      </c>
      <c r="P11052">
        <v>0</v>
      </c>
      <c r="Q11052">
        <v>0</v>
      </c>
    </row>
    <row r="11053" spans="1:17" x14ac:dyDescent="0.2">
      <c r="A11053" t="s">
        <v>28076</v>
      </c>
      <c r="B11053" t="s">
        <v>84</v>
      </c>
      <c r="C11053" t="s">
        <v>148</v>
      </c>
      <c r="D11053" t="s">
        <v>17029</v>
      </c>
      <c r="E11053" t="s">
        <v>79</v>
      </c>
      <c r="F11053" t="s">
        <v>4883</v>
      </c>
      <c r="G11053">
        <v>0</v>
      </c>
      <c r="H11053">
        <v>13</v>
      </c>
      <c r="I11053">
        <v>1</v>
      </c>
      <c r="J11053">
        <v>7</v>
      </c>
      <c r="K11053">
        <v>4</v>
      </c>
      <c r="L11053">
        <v>1</v>
      </c>
      <c r="M11053">
        <v>0</v>
      </c>
      <c r="N11053">
        <v>0</v>
      </c>
      <c r="O11053">
        <v>0</v>
      </c>
      <c r="P11053">
        <v>0</v>
      </c>
      <c r="Q11053">
        <v>0</v>
      </c>
    </row>
    <row r="11054" spans="1:17" x14ac:dyDescent="0.2">
      <c r="A11054" t="s">
        <v>28077</v>
      </c>
      <c r="B11054" t="s">
        <v>84</v>
      </c>
      <c r="C11054" t="s">
        <v>148</v>
      </c>
      <c r="D11054" t="s">
        <v>17029</v>
      </c>
      <c r="E11054" t="s">
        <v>79</v>
      </c>
      <c r="F11054" t="s">
        <v>4885</v>
      </c>
      <c r="G11054">
        <v>0</v>
      </c>
      <c r="H11054">
        <v>0</v>
      </c>
      <c r="I11054">
        <v>0</v>
      </c>
      <c r="J11054">
        <v>0</v>
      </c>
      <c r="K11054">
        <v>0</v>
      </c>
      <c r="L11054">
        <v>0</v>
      </c>
      <c r="M11054">
        <v>13</v>
      </c>
      <c r="N11054">
        <v>0</v>
      </c>
      <c r="O11054">
        <v>0</v>
      </c>
      <c r="P11054">
        <v>0</v>
      </c>
      <c r="Q11054">
        <v>0</v>
      </c>
    </row>
    <row r="11055" spans="1:17" x14ac:dyDescent="0.2">
      <c r="A11055" t="s">
        <v>28078</v>
      </c>
      <c r="B11055" t="s">
        <v>84</v>
      </c>
      <c r="C11055" t="s">
        <v>148</v>
      </c>
      <c r="D11055" t="s">
        <v>17029</v>
      </c>
      <c r="E11055" t="s">
        <v>79</v>
      </c>
      <c r="F11055" t="s">
        <v>4887</v>
      </c>
      <c r="G11055">
        <v>0</v>
      </c>
      <c r="H11055">
        <v>13</v>
      </c>
      <c r="I11055">
        <v>1</v>
      </c>
      <c r="J11055">
        <v>7</v>
      </c>
      <c r="K11055">
        <v>4</v>
      </c>
      <c r="L11055">
        <v>1</v>
      </c>
      <c r="M11055">
        <v>0</v>
      </c>
      <c r="N11055">
        <v>0</v>
      </c>
      <c r="O11055">
        <v>0</v>
      </c>
      <c r="P11055">
        <v>0</v>
      </c>
      <c r="Q11055">
        <v>0</v>
      </c>
    </row>
    <row r="11056" spans="1:17" x14ac:dyDescent="0.2">
      <c r="A11056" t="s">
        <v>28079</v>
      </c>
      <c r="B11056" t="s">
        <v>84</v>
      </c>
      <c r="C11056" t="s">
        <v>148</v>
      </c>
      <c r="D11056" t="s">
        <v>17029</v>
      </c>
      <c r="E11056" t="s">
        <v>79</v>
      </c>
      <c r="F11056" t="s">
        <v>4889</v>
      </c>
      <c r="G11056">
        <v>0</v>
      </c>
      <c r="H11056">
        <v>0</v>
      </c>
      <c r="I11056">
        <v>0</v>
      </c>
      <c r="J11056">
        <v>0</v>
      </c>
      <c r="K11056">
        <v>0</v>
      </c>
      <c r="L11056">
        <v>0</v>
      </c>
      <c r="M11056">
        <v>13</v>
      </c>
      <c r="N11056">
        <v>0</v>
      </c>
      <c r="O11056">
        <v>0</v>
      </c>
      <c r="P11056">
        <v>0</v>
      </c>
      <c r="Q11056">
        <v>0</v>
      </c>
    </row>
    <row r="11057" spans="1:17" x14ac:dyDescent="0.2">
      <c r="A11057" t="s">
        <v>28080</v>
      </c>
      <c r="B11057" t="s">
        <v>84</v>
      </c>
      <c r="C11057" t="s">
        <v>148</v>
      </c>
      <c r="D11057" t="s">
        <v>17029</v>
      </c>
      <c r="E11057" t="s">
        <v>79</v>
      </c>
      <c r="F11057" t="s">
        <v>4871</v>
      </c>
      <c r="G11057">
        <v>0</v>
      </c>
      <c r="H11057">
        <v>0</v>
      </c>
      <c r="I11057">
        <v>0</v>
      </c>
      <c r="J11057">
        <v>0</v>
      </c>
      <c r="K11057">
        <v>0</v>
      </c>
      <c r="L11057">
        <v>0</v>
      </c>
      <c r="M11057">
        <v>0</v>
      </c>
      <c r="N11057">
        <v>10</v>
      </c>
      <c r="O11057">
        <v>10</v>
      </c>
      <c r="P11057">
        <v>0</v>
      </c>
      <c r="Q11057">
        <v>0</v>
      </c>
    </row>
    <row r="11058" spans="1:17" x14ac:dyDescent="0.2">
      <c r="A11058" t="s">
        <v>28081</v>
      </c>
      <c r="B11058" t="s">
        <v>84</v>
      </c>
      <c r="C11058" t="s">
        <v>148</v>
      </c>
      <c r="D11058" t="s">
        <v>17029</v>
      </c>
      <c r="E11058" t="s">
        <v>79</v>
      </c>
      <c r="F11058" t="s">
        <v>4873</v>
      </c>
      <c r="G11058">
        <v>0</v>
      </c>
      <c r="H11058">
        <v>0</v>
      </c>
      <c r="I11058">
        <v>0</v>
      </c>
      <c r="J11058">
        <v>0</v>
      </c>
      <c r="K11058">
        <v>0</v>
      </c>
      <c r="L11058">
        <v>0</v>
      </c>
      <c r="M11058">
        <v>0</v>
      </c>
      <c r="N11058">
        <v>8</v>
      </c>
      <c r="O11058">
        <v>8</v>
      </c>
      <c r="P11058">
        <v>0</v>
      </c>
      <c r="Q11058">
        <v>0</v>
      </c>
    </row>
    <row r="11059" spans="1:17" x14ac:dyDescent="0.2">
      <c r="A11059" t="s">
        <v>28082</v>
      </c>
      <c r="B11059" t="s">
        <v>84</v>
      </c>
      <c r="C11059" t="s">
        <v>148</v>
      </c>
      <c r="D11059" t="s">
        <v>17029</v>
      </c>
      <c r="E11059" t="s">
        <v>79</v>
      </c>
      <c r="F11059" t="s">
        <v>17019</v>
      </c>
      <c r="G11059">
        <v>13</v>
      </c>
      <c r="H11059">
        <v>0</v>
      </c>
      <c r="I11059">
        <v>0</v>
      </c>
      <c r="J11059">
        <v>0</v>
      </c>
      <c r="K11059">
        <v>0</v>
      </c>
      <c r="L11059">
        <v>0</v>
      </c>
      <c r="M11059">
        <v>0</v>
      </c>
      <c r="N11059">
        <v>0</v>
      </c>
      <c r="O11059">
        <v>0</v>
      </c>
      <c r="P11059">
        <v>0</v>
      </c>
      <c r="Q11059">
        <v>0</v>
      </c>
    </row>
    <row r="11060" spans="1:17" x14ac:dyDescent="0.2">
      <c r="A11060" t="s">
        <v>28083</v>
      </c>
      <c r="B11060" t="s">
        <v>84</v>
      </c>
      <c r="C11060" t="s">
        <v>148</v>
      </c>
      <c r="D11060" t="s">
        <v>17029</v>
      </c>
      <c r="E11060" t="s">
        <v>81</v>
      </c>
      <c r="F11060" t="s">
        <v>4875</v>
      </c>
      <c r="G11060">
        <v>0</v>
      </c>
      <c r="H11060">
        <v>13</v>
      </c>
      <c r="I11060">
        <v>0</v>
      </c>
      <c r="J11060">
        <v>11</v>
      </c>
      <c r="K11060">
        <v>1</v>
      </c>
      <c r="L11060">
        <v>1</v>
      </c>
      <c r="M11060">
        <v>0</v>
      </c>
      <c r="N11060">
        <v>0</v>
      </c>
      <c r="O11060">
        <v>0</v>
      </c>
      <c r="P11060">
        <v>0</v>
      </c>
      <c r="Q11060">
        <v>0</v>
      </c>
    </row>
    <row r="11061" spans="1:17" x14ac:dyDescent="0.2">
      <c r="A11061" t="s">
        <v>28084</v>
      </c>
      <c r="B11061" t="s">
        <v>84</v>
      </c>
      <c r="C11061" t="s">
        <v>148</v>
      </c>
      <c r="D11061" t="s">
        <v>17029</v>
      </c>
      <c r="E11061" t="s">
        <v>81</v>
      </c>
      <c r="F11061" t="s">
        <v>4877</v>
      </c>
      <c r="G11061">
        <v>0</v>
      </c>
      <c r="H11061">
        <v>13</v>
      </c>
      <c r="I11061">
        <v>0</v>
      </c>
      <c r="J11061">
        <v>10</v>
      </c>
      <c r="K11061">
        <v>1</v>
      </c>
      <c r="L11061">
        <v>2</v>
      </c>
      <c r="M11061">
        <v>0</v>
      </c>
      <c r="N11061">
        <v>0</v>
      </c>
      <c r="O11061">
        <v>0</v>
      </c>
      <c r="P11061">
        <v>0</v>
      </c>
      <c r="Q11061">
        <v>0</v>
      </c>
    </row>
    <row r="11062" spans="1:17" x14ac:dyDescent="0.2">
      <c r="A11062" t="s">
        <v>28085</v>
      </c>
      <c r="B11062" t="s">
        <v>84</v>
      </c>
      <c r="C11062" t="s">
        <v>148</v>
      </c>
      <c r="D11062" t="s">
        <v>17029</v>
      </c>
      <c r="E11062" t="s">
        <v>81</v>
      </c>
      <c r="F11062" t="s">
        <v>4879</v>
      </c>
      <c r="G11062">
        <v>0</v>
      </c>
      <c r="H11062">
        <v>0</v>
      </c>
      <c r="I11062">
        <v>0</v>
      </c>
      <c r="J11062">
        <v>0</v>
      </c>
      <c r="K11062">
        <v>0</v>
      </c>
      <c r="L11062">
        <v>0</v>
      </c>
      <c r="M11062">
        <v>13</v>
      </c>
      <c r="N11062">
        <v>0</v>
      </c>
      <c r="O11062">
        <v>0</v>
      </c>
      <c r="P11062">
        <v>0</v>
      </c>
      <c r="Q11062">
        <v>0</v>
      </c>
    </row>
    <row r="11063" spans="1:17" x14ac:dyDescent="0.2">
      <c r="A11063" t="s">
        <v>28086</v>
      </c>
      <c r="B11063" t="s">
        <v>84</v>
      </c>
      <c r="C11063" t="s">
        <v>148</v>
      </c>
      <c r="D11063" t="s">
        <v>17029</v>
      </c>
      <c r="E11063" t="s">
        <v>81</v>
      </c>
      <c r="F11063" t="s">
        <v>4881</v>
      </c>
      <c r="G11063">
        <v>0</v>
      </c>
      <c r="H11063">
        <v>13</v>
      </c>
      <c r="I11063">
        <v>0</v>
      </c>
      <c r="J11063">
        <v>10</v>
      </c>
      <c r="K11063">
        <v>1</v>
      </c>
      <c r="L11063">
        <v>2</v>
      </c>
      <c r="M11063">
        <v>0</v>
      </c>
      <c r="N11063">
        <v>0</v>
      </c>
      <c r="O11063">
        <v>0</v>
      </c>
      <c r="P11063">
        <v>0</v>
      </c>
      <c r="Q11063">
        <v>0</v>
      </c>
    </row>
    <row r="11064" spans="1:17" x14ac:dyDescent="0.2">
      <c r="A11064" t="s">
        <v>28087</v>
      </c>
      <c r="B11064" t="s">
        <v>84</v>
      </c>
      <c r="C11064" t="s">
        <v>148</v>
      </c>
      <c r="D11064" t="s">
        <v>17029</v>
      </c>
      <c r="E11064" t="s">
        <v>81</v>
      </c>
      <c r="F11064" t="s">
        <v>4883</v>
      </c>
      <c r="G11064">
        <v>0</v>
      </c>
      <c r="H11064">
        <v>13</v>
      </c>
      <c r="I11064">
        <v>0</v>
      </c>
      <c r="J11064">
        <v>10</v>
      </c>
      <c r="K11064">
        <v>1</v>
      </c>
      <c r="L11064">
        <v>2</v>
      </c>
      <c r="M11064">
        <v>0</v>
      </c>
      <c r="N11064">
        <v>0</v>
      </c>
      <c r="O11064">
        <v>0</v>
      </c>
      <c r="P11064">
        <v>0</v>
      </c>
      <c r="Q11064">
        <v>0</v>
      </c>
    </row>
    <row r="11065" spans="1:17" x14ac:dyDescent="0.2">
      <c r="A11065" t="s">
        <v>28088</v>
      </c>
      <c r="B11065" t="s">
        <v>84</v>
      </c>
      <c r="C11065" t="s">
        <v>148</v>
      </c>
      <c r="D11065" t="s">
        <v>17029</v>
      </c>
      <c r="E11065" t="s">
        <v>81</v>
      </c>
      <c r="F11065" t="s">
        <v>4885</v>
      </c>
      <c r="G11065">
        <v>0</v>
      </c>
      <c r="H11065">
        <v>0</v>
      </c>
      <c r="I11065">
        <v>0</v>
      </c>
      <c r="J11065">
        <v>0</v>
      </c>
      <c r="K11065">
        <v>0</v>
      </c>
      <c r="L11065">
        <v>0</v>
      </c>
      <c r="M11065">
        <v>13</v>
      </c>
      <c r="N11065">
        <v>0</v>
      </c>
      <c r="O11065">
        <v>0</v>
      </c>
      <c r="P11065">
        <v>0</v>
      </c>
      <c r="Q11065">
        <v>0</v>
      </c>
    </row>
    <row r="11066" spans="1:17" x14ac:dyDescent="0.2">
      <c r="A11066" t="s">
        <v>28089</v>
      </c>
      <c r="B11066" t="s">
        <v>84</v>
      </c>
      <c r="C11066" t="s">
        <v>148</v>
      </c>
      <c r="D11066" t="s">
        <v>17029</v>
      </c>
      <c r="E11066" t="s">
        <v>81</v>
      </c>
      <c r="F11066" t="s">
        <v>4887</v>
      </c>
      <c r="G11066">
        <v>0</v>
      </c>
      <c r="H11066">
        <v>13</v>
      </c>
      <c r="I11066">
        <v>0</v>
      </c>
      <c r="J11066">
        <v>10</v>
      </c>
      <c r="K11066">
        <v>1</v>
      </c>
      <c r="L11066">
        <v>2</v>
      </c>
      <c r="M11066">
        <v>0</v>
      </c>
      <c r="N11066">
        <v>0</v>
      </c>
      <c r="O11066">
        <v>0</v>
      </c>
      <c r="P11066">
        <v>0</v>
      </c>
      <c r="Q11066">
        <v>0</v>
      </c>
    </row>
    <row r="11067" spans="1:17" x14ac:dyDescent="0.2">
      <c r="A11067" t="s">
        <v>28090</v>
      </c>
      <c r="B11067" t="s">
        <v>84</v>
      </c>
      <c r="C11067" t="s">
        <v>148</v>
      </c>
      <c r="D11067" t="s">
        <v>17029</v>
      </c>
      <c r="E11067" t="s">
        <v>81</v>
      </c>
      <c r="F11067" t="s">
        <v>4889</v>
      </c>
      <c r="G11067">
        <v>0</v>
      </c>
      <c r="H11067">
        <v>0</v>
      </c>
      <c r="I11067">
        <v>0</v>
      </c>
      <c r="J11067">
        <v>0</v>
      </c>
      <c r="K11067">
        <v>0</v>
      </c>
      <c r="L11067">
        <v>0</v>
      </c>
      <c r="M11067">
        <v>13</v>
      </c>
      <c r="N11067">
        <v>0</v>
      </c>
      <c r="O11067">
        <v>0</v>
      </c>
      <c r="P11067">
        <v>0</v>
      </c>
      <c r="Q11067">
        <v>0</v>
      </c>
    </row>
    <row r="11068" spans="1:17" x14ac:dyDescent="0.2">
      <c r="A11068" t="s">
        <v>28091</v>
      </c>
      <c r="B11068" t="s">
        <v>84</v>
      </c>
      <c r="C11068" t="s">
        <v>148</v>
      </c>
      <c r="D11068" t="s">
        <v>17029</v>
      </c>
      <c r="E11068" t="s">
        <v>81</v>
      </c>
      <c r="F11068" t="s">
        <v>4871</v>
      </c>
      <c r="G11068">
        <v>0</v>
      </c>
      <c r="H11068">
        <v>0</v>
      </c>
      <c r="I11068">
        <v>0</v>
      </c>
      <c r="J11068">
        <v>0</v>
      </c>
      <c r="K11068">
        <v>0</v>
      </c>
      <c r="L11068">
        <v>0</v>
      </c>
      <c r="M11068">
        <v>0</v>
      </c>
      <c r="N11068">
        <v>11</v>
      </c>
      <c r="O11068">
        <v>9</v>
      </c>
      <c r="P11068">
        <v>2</v>
      </c>
      <c r="Q11068">
        <v>0</v>
      </c>
    </row>
    <row r="11069" spans="1:17" x14ac:dyDescent="0.2">
      <c r="A11069" t="s">
        <v>28092</v>
      </c>
      <c r="B11069" t="s">
        <v>84</v>
      </c>
      <c r="C11069" t="s">
        <v>148</v>
      </c>
      <c r="D11069" t="s">
        <v>17029</v>
      </c>
      <c r="E11069" t="s">
        <v>81</v>
      </c>
      <c r="F11069" t="s">
        <v>4873</v>
      </c>
      <c r="G11069">
        <v>0</v>
      </c>
      <c r="H11069">
        <v>0</v>
      </c>
      <c r="I11069">
        <v>0</v>
      </c>
      <c r="J11069">
        <v>0</v>
      </c>
      <c r="K11069">
        <v>0</v>
      </c>
      <c r="L11069">
        <v>0</v>
      </c>
      <c r="M11069">
        <v>0</v>
      </c>
      <c r="N11069">
        <v>10</v>
      </c>
      <c r="O11069">
        <v>8</v>
      </c>
      <c r="P11069">
        <v>2</v>
      </c>
      <c r="Q11069">
        <v>0</v>
      </c>
    </row>
    <row r="11070" spans="1:17" x14ac:dyDescent="0.2">
      <c r="A11070" t="s">
        <v>28093</v>
      </c>
      <c r="B11070" t="s">
        <v>84</v>
      </c>
      <c r="C11070" t="s">
        <v>148</v>
      </c>
      <c r="D11070" t="s">
        <v>17029</v>
      </c>
      <c r="E11070" t="s">
        <v>81</v>
      </c>
      <c r="F11070" t="s">
        <v>17019</v>
      </c>
      <c r="G11070">
        <v>13</v>
      </c>
      <c r="H11070">
        <v>0</v>
      </c>
      <c r="I11070">
        <v>0</v>
      </c>
      <c r="J11070">
        <v>0</v>
      </c>
      <c r="K11070">
        <v>0</v>
      </c>
      <c r="L11070">
        <v>0</v>
      </c>
      <c r="M11070">
        <v>0</v>
      </c>
      <c r="N11070">
        <v>0</v>
      </c>
      <c r="O11070">
        <v>0</v>
      </c>
      <c r="P11070">
        <v>0</v>
      </c>
      <c r="Q11070">
        <v>0</v>
      </c>
    </row>
    <row r="11071" spans="1:17" x14ac:dyDescent="0.2">
      <c r="A11071" t="s">
        <v>28094</v>
      </c>
      <c r="B11071" t="s">
        <v>84</v>
      </c>
      <c r="C11071" t="s">
        <v>148</v>
      </c>
      <c r="D11071" t="s">
        <v>17021</v>
      </c>
      <c r="E11071" t="s">
        <v>81</v>
      </c>
      <c r="F11071" t="s">
        <v>17022</v>
      </c>
      <c r="G11071">
        <v>0</v>
      </c>
      <c r="H11071">
        <v>0</v>
      </c>
      <c r="I11071">
        <v>0</v>
      </c>
      <c r="J11071">
        <v>0</v>
      </c>
      <c r="K11071">
        <v>0</v>
      </c>
      <c r="L11071">
        <v>0</v>
      </c>
      <c r="M11071">
        <v>0</v>
      </c>
      <c r="N11071">
        <v>2</v>
      </c>
      <c r="O11071">
        <v>2</v>
      </c>
      <c r="P11071">
        <v>0</v>
      </c>
      <c r="Q11071">
        <v>0</v>
      </c>
    </row>
    <row r="11072" spans="1:17" x14ac:dyDescent="0.2">
      <c r="A11072" t="s">
        <v>28095</v>
      </c>
      <c r="B11072" t="s">
        <v>84</v>
      </c>
      <c r="C11072" t="s">
        <v>148</v>
      </c>
      <c r="D11072" t="s">
        <v>17021</v>
      </c>
      <c r="E11072" t="s">
        <v>81</v>
      </c>
      <c r="F11072" t="s">
        <v>17019</v>
      </c>
      <c r="G11072">
        <v>2</v>
      </c>
      <c r="H11072">
        <v>0</v>
      </c>
      <c r="I11072">
        <v>0</v>
      </c>
      <c r="J11072">
        <v>0</v>
      </c>
      <c r="K11072">
        <v>0</v>
      </c>
      <c r="L11072">
        <v>0</v>
      </c>
      <c r="M11072">
        <v>0</v>
      </c>
      <c r="N11072">
        <v>0</v>
      </c>
      <c r="O11072">
        <v>0</v>
      </c>
      <c r="P11072">
        <v>0</v>
      </c>
      <c r="Q11072">
        <v>0</v>
      </c>
    </row>
    <row r="11073" spans="1:17" x14ac:dyDescent="0.2">
      <c r="A11073" t="s">
        <v>28096</v>
      </c>
      <c r="B11073" t="s">
        <v>84</v>
      </c>
      <c r="C11073" t="s">
        <v>148</v>
      </c>
      <c r="D11073" t="s">
        <v>17025</v>
      </c>
      <c r="E11073" t="s">
        <v>79</v>
      </c>
      <c r="F11073" t="s">
        <v>17019</v>
      </c>
      <c r="G11073">
        <v>3</v>
      </c>
      <c r="H11073">
        <v>0</v>
      </c>
      <c r="I11073">
        <v>0</v>
      </c>
      <c r="J11073">
        <v>0</v>
      </c>
      <c r="K11073">
        <v>0</v>
      </c>
      <c r="L11073">
        <v>0</v>
      </c>
      <c r="M11073">
        <v>0</v>
      </c>
      <c r="N11073">
        <v>0</v>
      </c>
      <c r="O11073">
        <v>0</v>
      </c>
      <c r="P11073">
        <v>0</v>
      </c>
      <c r="Q11073">
        <v>0</v>
      </c>
    </row>
    <row r="11074" spans="1:17" x14ac:dyDescent="0.2">
      <c r="A11074" t="s">
        <v>28097</v>
      </c>
      <c r="B11074" t="s">
        <v>84</v>
      </c>
      <c r="C11074" t="s">
        <v>148</v>
      </c>
      <c r="D11074" t="s">
        <v>17025</v>
      </c>
      <c r="E11074" t="s">
        <v>81</v>
      </c>
      <c r="F11074" t="s">
        <v>17019</v>
      </c>
      <c r="G11074">
        <v>3</v>
      </c>
      <c r="H11074">
        <v>0</v>
      </c>
      <c r="I11074">
        <v>0</v>
      </c>
      <c r="J11074">
        <v>0</v>
      </c>
      <c r="K11074">
        <v>0</v>
      </c>
      <c r="L11074">
        <v>0</v>
      </c>
      <c r="M11074">
        <v>0</v>
      </c>
      <c r="N11074">
        <v>0</v>
      </c>
      <c r="O11074">
        <v>0</v>
      </c>
      <c r="P11074">
        <v>0</v>
      </c>
      <c r="Q11074">
        <v>0</v>
      </c>
    </row>
    <row r="11075" spans="1:17" x14ac:dyDescent="0.2">
      <c r="A11075" t="s">
        <v>28098</v>
      </c>
      <c r="B11075" t="s">
        <v>84</v>
      </c>
      <c r="C11075" t="s">
        <v>149</v>
      </c>
      <c r="D11075" t="s">
        <v>17027</v>
      </c>
      <c r="E11075" t="s">
        <v>81</v>
      </c>
      <c r="F11075" t="s">
        <v>17019</v>
      </c>
      <c r="G11075">
        <v>2</v>
      </c>
      <c r="H11075">
        <v>0</v>
      </c>
      <c r="I11075">
        <v>0</v>
      </c>
      <c r="J11075">
        <v>0</v>
      </c>
      <c r="K11075">
        <v>0</v>
      </c>
      <c r="L11075">
        <v>0</v>
      </c>
      <c r="M11075">
        <v>0</v>
      </c>
      <c r="N11075">
        <v>0</v>
      </c>
      <c r="O11075">
        <v>0</v>
      </c>
      <c r="P11075">
        <v>0</v>
      </c>
      <c r="Q11075">
        <v>0</v>
      </c>
    </row>
    <row r="11076" spans="1:17" x14ac:dyDescent="0.2">
      <c r="A11076" t="s">
        <v>28099</v>
      </c>
      <c r="B11076" t="s">
        <v>84</v>
      </c>
      <c r="C11076" t="s">
        <v>149</v>
      </c>
      <c r="D11076" t="s">
        <v>17029</v>
      </c>
      <c r="E11076" t="s">
        <v>79</v>
      </c>
      <c r="F11076" t="s">
        <v>4875</v>
      </c>
      <c r="G11076">
        <v>0</v>
      </c>
      <c r="H11076">
        <v>46</v>
      </c>
      <c r="I11076">
        <v>7</v>
      </c>
      <c r="J11076">
        <v>29</v>
      </c>
      <c r="K11076">
        <v>7</v>
      </c>
      <c r="L11076">
        <v>3</v>
      </c>
      <c r="M11076">
        <v>0</v>
      </c>
      <c r="N11076">
        <v>0</v>
      </c>
      <c r="O11076">
        <v>0</v>
      </c>
      <c r="P11076">
        <v>0</v>
      </c>
      <c r="Q11076">
        <v>0</v>
      </c>
    </row>
    <row r="11077" spans="1:17" x14ac:dyDescent="0.2">
      <c r="A11077" t="s">
        <v>28100</v>
      </c>
      <c r="B11077" t="s">
        <v>84</v>
      </c>
      <c r="C11077" t="s">
        <v>149</v>
      </c>
      <c r="D11077" t="s">
        <v>17029</v>
      </c>
      <c r="E11077" t="s">
        <v>79</v>
      </c>
      <c r="F11077" t="s">
        <v>4877</v>
      </c>
      <c r="G11077">
        <v>0</v>
      </c>
      <c r="H11077">
        <v>46</v>
      </c>
      <c r="I11077">
        <v>3</v>
      </c>
      <c r="J11077">
        <v>29</v>
      </c>
      <c r="K11077">
        <v>3</v>
      </c>
      <c r="L11077">
        <v>11</v>
      </c>
      <c r="M11077">
        <v>0</v>
      </c>
      <c r="N11077">
        <v>0</v>
      </c>
      <c r="O11077">
        <v>0</v>
      </c>
      <c r="P11077">
        <v>0</v>
      </c>
      <c r="Q11077">
        <v>0</v>
      </c>
    </row>
    <row r="11078" spans="1:17" x14ac:dyDescent="0.2">
      <c r="A11078" t="s">
        <v>28101</v>
      </c>
      <c r="B11078" t="s">
        <v>84</v>
      </c>
      <c r="C11078" t="s">
        <v>149</v>
      </c>
      <c r="D11078" t="s">
        <v>17029</v>
      </c>
      <c r="E11078" t="s">
        <v>79</v>
      </c>
      <c r="F11078" t="s">
        <v>4879</v>
      </c>
      <c r="G11078">
        <v>0</v>
      </c>
      <c r="H11078">
        <v>0</v>
      </c>
      <c r="I11078">
        <v>0</v>
      </c>
      <c r="J11078">
        <v>0</v>
      </c>
      <c r="K11078">
        <v>0</v>
      </c>
      <c r="L11078">
        <v>0</v>
      </c>
      <c r="M11078">
        <v>46</v>
      </c>
      <c r="N11078">
        <v>0</v>
      </c>
      <c r="O11078">
        <v>0</v>
      </c>
      <c r="P11078">
        <v>0</v>
      </c>
      <c r="Q11078">
        <v>0</v>
      </c>
    </row>
    <row r="11079" spans="1:17" x14ac:dyDescent="0.2">
      <c r="A11079" t="s">
        <v>28102</v>
      </c>
      <c r="B11079" t="s">
        <v>84</v>
      </c>
      <c r="C11079" t="s">
        <v>149</v>
      </c>
      <c r="D11079" t="s">
        <v>17029</v>
      </c>
      <c r="E11079" t="s">
        <v>79</v>
      </c>
      <c r="F11079" t="s">
        <v>4881</v>
      </c>
      <c r="G11079">
        <v>0</v>
      </c>
      <c r="H11079">
        <v>46</v>
      </c>
      <c r="I11079">
        <v>3</v>
      </c>
      <c r="J11079">
        <v>29</v>
      </c>
      <c r="K11079">
        <v>3</v>
      </c>
      <c r="L11079">
        <v>11</v>
      </c>
      <c r="M11079">
        <v>0</v>
      </c>
      <c r="N11079">
        <v>0</v>
      </c>
      <c r="O11079">
        <v>0</v>
      </c>
      <c r="P11079">
        <v>0</v>
      </c>
      <c r="Q11079">
        <v>0</v>
      </c>
    </row>
    <row r="11080" spans="1:17" x14ac:dyDescent="0.2">
      <c r="A11080" t="s">
        <v>28103</v>
      </c>
      <c r="B11080" t="s">
        <v>84</v>
      </c>
      <c r="C11080" t="s">
        <v>149</v>
      </c>
      <c r="D11080" t="s">
        <v>17029</v>
      </c>
      <c r="E11080" t="s">
        <v>79</v>
      </c>
      <c r="F11080" t="s">
        <v>4883</v>
      </c>
      <c r="G11080">
        <v>0</v>
      </c>
      <c r="H11080">
        <v>46</v>
      </c>
      <c r="I11080">
        <v>7</v>
      </c>
      <c r="J11080">
        <v>25</v>
      </c>
      <c r="K11080">
        <v>3</v>
      </c>
      <c r="L11080">
        <v>11</v>
      </c>
      <c r="M11080">
        <v>0</v>
      </c>
      <c r="N11080">
        <v>0</v>
      </c>
      <c r="O11080">
        <v>0</v>
      </c>
      <c r="P11080">
        <v>0</v>
      </c>
      <c r="Q11080">
        <v>0</v>
      </c>
    </row>
    <row r="11081" spans="1:17" x14ac:dyDescent="0.2">
      <c r="A11081" t="s">
        <v>28104</v>
      </c>
      <c r="B11081" t="s">
        <v>84</v>
      </c>
      <c r="C11081" t="s">
        <v>149</v>
      </c>
      <c r="D11081" t="s">
        <v>17029</v>
      </c>
      <c r="E11081" t="s">
        <v>79</v>
      </c>
      <c r="F11081" t="s">
        <v>4885</v>
      </c>
      <c r="G11081">
        <v>0</v>
      </c>
      <c r="H11081">
        <v>0</v>
      </c>
      <c r="I11081">
        <v>0</v>
      </c>
      <c r="J11081">
        <v>0</v>
      </c>
      <c r="K11081">
        <v>0</v>
      </c>
      <c r="L11081">
        <v>0</v>
      </c>
      <c r="M11081">
        <v>46</v>
      </c>
      <c r="N11081">
        <v>0</v>
      </c>
      <c r="O11081">
        <v>0</v>
      </c>
      <c r="P11081">
        <v>0</v>
      </c>
      <c r="Q11081">
        <v>0</v>
      </c>
    </row>
    <row r="11082" spans="1:17" x14ac:dyDescent="0.2">
      <c r="A11082" t="s">
        <v>28105</v>
      </c>
      <c r="B11082" t="s">
        <v>84</v>
      </c>
      <c r="C11082" t="s">
        <v>149</v>
      </c>
      <c r="D11082" t="s">
        <v>17029</v>
      </c>
      <c r="E11082" t="s">
        <v>79</v>
      </c>
      <c r="F11082" t="s">
        <v>4887</v>
      </c>
      <c r="G11082">
        <v>0</v>
      </c>
      <c r="H11082">
        <v>46</v>
      </c>
      <c r="I11082">
        <v>3</v>
      </c>
      <c r="J11082">
        <v>33</v>
      </c>
      <c r="K11082">
        <v>8</v>
      </c>
      <c r="L11082">
        <v>2</v>
      </c>
      <c r="M11082">
        <v>0</v>
      </c>
      <c r="N11082">
        <v>0</v>
      </c>
      <c r="O11082">
        <v>0</v>
      </c>
      <c r="P11082">
        <v>0</v>
      </c>
      <c r="Q11082">
        <v>0</v>
      </c>
    </row>
    <row r="11083" spans="1:17" x14ac:dyDescent="0.2">
      <c r="A11083" t="s">
        <v>28106</v>
      </c>
      <c r="B11083" t="s">
        <v>84</v>
      </c>
      <c r="C11083" t="s">
        <v>149</v>
      </c>
      <c r="D11083" t="s">
        <v>17029</v>
      </c>
      <c r="E11083" t="s">
        <v>79</v>
      </c>
      <c r="F11083" t="s">
        <v>4889</v>
      </c>
      <c r="G11083">
        <v>0</v>
      </c>
      <c r="H11083">
        <v>0</v>
      </c>
      <c r="I11083">
        <v>0</v>
      </c>
      <c r="J11083">
        <v>0</v>
      </c>
      <c r="K11083">
        <v>0</v>
      </c>
      <c r="L11083">
        <v>0</v>
      </c>
      <c r="M11083">
        <v>46</v>
      </c>
      <c r="N11083">
        <v>0</v>
      </c>
      <c r="O11083">
        <v>0</v>
      </c>
      <c r="P11083">
        <v>0</v>
      </c>
      <c r="Q11083">
        <v>0</v>
      </c>
    </row>
    <row r="11084" spans="1:17" x14ac:dyDescent="0.2">
      <c r="A11084" t="s">
        <v>28107</v>
      </c>
      <c r="B11084" t="s">
        <v>84</v>
      </c>
      <c r="C11084" t="s">
        <v>149</v>
      </c>
      <c r="D11084" t="s">
        <v>17029</v>
      </c>
      <c r="E11084" t="s">
        <v>79</v>
      </c>
      <c r="F11084" t="s">
        <v>4871</v>
      </c>
      <c r="G11084">
        <v>0</v>
      </c>
      <c r="H11084">
        <v>0</v>
      </c>
      <c r="I11084">
        <v>0</v>
      </c>
      <c r="J11084">
        <v>0</v>
      </c>
      <c r="K11084">
        <v>0</v>
      </c>
      <c r="L11084">
        <v>0</v>
      </c>
      <c r="M11084">
        <v>0</v>
      </c>
      <c r="N11084">
        <v>32</v>
      </c>
      <c r="O11084">
        <v>24</v>
      </c>
      <c r="P11084">
        <v>4</v>
      </c>
      <c r="Q11084">
        <v>4</v>
      </c>
    </row>
    <row r="11085" spans="1:17" x14ac:dyDescent="0.2">
      <c r="A11085" t="s">
        <v>28108</v>
      </c>
      <c r="B11085" t="s">
        <v>84</v>
      </c>
      <c r="C11085" t="s">
        <v>149</v>
      </c>
      <c r="D11085" t="s">
        <v>17029</v>
      </c>
      <c r="E11085" t="s">
        <v>79</v>
      </c>
      <c r="F11085" t="s">
        <v>4873</v>
      </c>
      <c r="G11085">
        <v>0</v>
      </c>
      <c r="H11085">
        <v>0</v>
      </c>
      <c r="I11085">
        <v>0</v>
      </c>
      <c r="J11085">
        <v>0</v>
      </c>
      <c r="K11085">
        <v>0</v>
      </c>
      <c r="L11085">
        <v>0</v>
      </c>
      <c r="M11085">
        <v>0</v>
      </c>
      <c r="N11085">
        <v>22</v>
      </c>
      <c r="O11085">
        <v>16</v>
      </c>
      <c r="P11085">
        <v>3</v>
      </c>
      <c r="Q11085">
        <v>3</v>
      </c>
    </row>
    <row r="11086" spans="1:17" x14ac:dyDescent="0.2">
      <c r="A11086" t="s">
        <v>28109</v>
      </c>
      <c r="B11086" t="s">
        <v>84</v>
      </c>
      <c r="C11086" t="s">
        <v>149</v>
      </c>
      <c r="D11086" t="s">
        <v>17029</v>
      </c>
      <c r="E11086" t="s">
        <v>79</v>
      </c>
      <c r="F11086" t="s">
        <v>17019</v>
      </c>
      <c r="G11086">
        <v>46</v>
      </c>
      <c r="H11086">
        <v>0</v>
      </c>
      <c r="I11086">
        <v>0</v>
      </c>
      <c r="J11086">
        <v>0</v>
      </c>
      <c r="K11086">
        <v>0</v>
      </c>
      <c r="L11086">
        <v>0</v>
      </c>
      <c r="M11086">
        <v>0</v>
      </c>
      <c r="N11086">
        <v>0</v>
      </c>
      <c r="O11086">
        <v>0</v>
      </c>
      <c r="P11086">
        <v>0</v>
      </c>
      <c r="Q11086">
        <v>0</v>
      </c>
    </row>
    <row r="11087" spans="1:17" x14ac:dyDescent="0.2">
      <c r="A11087" t="s">
        <v>28110</v>
      </c>
      <c r="B11087" t="s">
        <v>84</v>
      </c>
      <c r="C11087" t="s">
        <v>149</v>
      </c>
      <c r="D11087" t="s">
        <v>17029</v>
      </c>
      <c r="E11087" t="s">
        <v>81</v>
      </c>
      <c r="F11087" t="s">
        <v>4875</v>
      </c>
      <c r="G11087">
        <v>0</v>
      </c>
      <c r="H11087">
        <v>47</v>
      </c>
      <c r="I11087">
        <v>3</v>
      </c>
      <c r="J11087">
        <v>41</v>
      </c>
      <c r="K11087">
        <v>2</v>
      </c>
      <c r="L11087">
        <v>1</v>
      </c>
      <c r="M11087">
        <v>0</v>
      </c>
      <c r="N11087">
        <v>0</v>
      </c>
      <c r="O11087">
        <v>0</v>
      </c>
      <c r="P11087">
        <v>0</v>
      </c>
      <c r="Q11087">
        <v>0</v>
      </c>
    </row>
    <row r="11088" spans="1:17" x14ac:dyDescent="0.2">
      <c r="A11088" t="s">
        <v>28111</v>
      </c>
      <c r="B11088" t="s">
        <v>84</v>
      </c>
      <c r="C11088" t="s">
        <v>149</v>
      </c>
      <c r="D11088" t="s">
        <v>17029</v>
      </c>
      <c r="E11088" t="s">
        <v>81</v>
      </c>
      <c r="F11088" t="s">
        <v>4877</v>
      </c>
      <c r="G11088">
        <v>0</v>
      </c>
      <c r="H11088">
        <v>47</v>
      </c>
      <c r="I11088">
        <v>1</v>
      </c>
      <c r="J11088">
        <v>39</v>
      </c>
      <c r="K11088">
        <v>4</v>
      </c>
      <c r="L11088">
        <v>3</v>
      </c>
      <c r="M11088">
        <v>0</v>
      </c>
      <c r="N11088">
        <v>0</v>
      </c>
      <c r="O11088">
        <v>0</v>
      </c>
      <c r="P11088">
        <v>0</v>
      </c>
      <c r="Q11088">
        <v>0</v>
      </c>
    </row>
    <row r="11089" spans="1:17" x14ac:dyDescent="0.2">
      <c r="A11089" t="s">
        <v>28112</v>
      </c>
      <c r="B11089" t="s">
        <v>84</v>
      </c>
      <c r="C11089" t="s">
        <v>149</v>
      </c>
      <c r="D11089" t="s">
        <v>17029</v>
      </c>
      <c r="E11089" t="s">
        <v>81</v>
      </c>
      <c r="F11089" t="s">
        <v>4879</v>
      </c>
      <c r="G11089">
        <v>0</v>
      </c>
      <c r="H11089">
        <v>0</v>
      </c>
      <c r="I11089">
        <v>0</v>
      </c>
      <c r="J11089">
        <v>0</v>
      </c>
      <c r="K11089">
        <v>0</v>
      </c>
      <c r="L11089">
        <v>0</v>
      </c>
      <c r="M11089">
        <v>47</v>
      </c>
      <c r="N11089">
        <v>0</v>
      </c>
      <c r="O11089">
        <v>0</v>
      </c>
      <c r="P11089">
        <v>0</v>
      </c>
      <c r="Q11089">
        <v>0</v>
      </c>
    </row>
    <row r="11090" spans="1:17" x14ac:dyDescent="0.2">
      <c r="A11090" t="s">
        <v>28113</v>
      </c>
      <c r="B11090" t="s">
        <v>84</v>
      </c>
      <c r="C11090" t="s">
        <v>149</v>
      </c>
      <c r="D11090" t="s">
        <v>17029</v>
      </c>
      <c r="E11090" t="s">
        <v>81</v>
      </c>
      <c r="F11090" t="s">
        <v>4881</v>
      </c>
      <c r="G11090">
        <v>0</v>
      </c>
      <c r="H11090">
        <v>47</v>
      </c>
      <c r="I11090">
        <v>1</v>
      </c>
      <c r="J11090">
        <v>39</v>
      </c>
      <c r="K11090">
        <v>4</v>
      </c>
      <c r="L11090">
        <v>3</v>
      </c>
      <c r="M11090">
        <v>0</v>
      </c>
      <c r="N11090">
        <v>0</v>
      </c>
      <c r="O11090">
        <v>0</v>
      </c>
      <c r="P11090">
        <v>0</v>
      </c>
      <c r="Q11090">
        <v>0</v>
      </c>
    </row>
    <row r="11091" spans="1:17" x14ac:dyDescent="0.2">
      <c r="A11091" t="s">
        <v>28114</v>
      </c>
      <c r="B11091" t="s">
        <v>84</v>
      </c>
      <c r="C11091" t="s">
        <v>149</v>
      </c>
      <c r="D11091" t="s">
        <v>17029</v>
      </c>
      <c r="E11091" t="s">
        <v>81</v>
      </c>
      <c r="F11091" t="s">
        <v>4883</v>
      </c>
      <c r="G11091">
        <v>0</v>
      </c>
      <c r="H11091">
        <v>47</v>
      </c>
      <c r="I11091">
        <v>1</v>
      </c>
      <c r="J11091">
        <v>41</v>
      </c>
      <c r="K11091">
        <v>2</v>
      </c>
      <c r="L11091">
        <v>3</v>
      </c>
      <c r="M11091">
        <v>0</v>
      </c>
      <c r="N11091">
        <v>0</v>
      </c>
      <c r="O11091">
        <v>0</v>
      </c>
      <c r="P11091">
        <v>0</v>
      </c>
      <c r="Q11091">
        <v>0</v>
      </c>
    </row>
    <row r="11092" spans="1:17" x14ac:dyDescent="0.2">
      <c r="A11092" t="s">
        <v>28115</v>
      </c>
      <c r="B11092" t="s">
        <v>84</v>
      </c>
      <c r="C11092" t="s">
        <v>149</v>
      </c>
      <c r="D11092" t="s">
        <v>17029</v>
      </c>
      <c r="E11092" t="s">
        <v>81</v>
      </c>
      <c r="F11092" t="s">
        <v>4885</v>
      </c>
      <c r="G11092">
        <v>0</v>
      </c>
      <c r="H11092">
        <v>0</v>
      </c>
      <c r="I11092">
        <v>0</v>
      </c>
      <c r="J11092">
        <v>0</v>
      </c>
      <c r="K11092">
        <v>0</v>
      </c>
      <c r="L11092">
        <v>0</v>
      </c>
      <c r="M11092">
        <v>47</v>
      </c>
      <c r="N11092">
        <v>0</v>
      </c>
      <c r="O11092">
        <v>0</v>
      </c>
      <c r="P11092">
        <v>0</v>
      </c>
      <c r="Q11092">
        <v>0</v>
      </c>
    </row>
    <row r="11093" spans="1:17" x14ac:dyDescent="0.2">
      <c r="A11093" t="s">
        <v>28116</v>
      </c>
      <c r="B11093" t="s">
        <v>84</v>
      </c>
      <c r="C11093" t="s">
        <v>149</v>
      </c>
      <c r="D11093" t="s">
        <v>17029</v>
      </c>
      <c r="E11093" t="s">
        <v>81</v>
      </c>
      <c r="F11093" t="s">
        <v>4887</v>
      </c>
      <c r="G11093">
        <v>0</v>
      </c>
      <c r="H11093">
        <v>47</v>
      </c>
      <c r="I11093">
        <v>1</v>
      </c>
      <c r="J11093">
        <v>42</v>
      </c>
      <c r="K11093">
        <v>3</v>
      </c>
      <c r="L11093">
        <v>1</v>
      </c>
      <c r="M11093">
        <v>0</v>
      </c>
      <c r="N11093">
        <v>0</v>
      </c>
      <c r="O11093">
        <v>0</v>
      </c>
      <c r="P11093">
        <v>0</v>
      </c>
      <c r="Q11093">
        <v>0</v>
      </c>
    </row>
    <row r="11094" spans="1:17" x14ac:dyDescent="0.2">
      <c r="A11094" t="s">
        <v>28117</v>
      </c>
      <c r="B11094" t="s">
        <v>84</v>
      </c>
      <c r="C11094" t="s">
        <v>149</v>
      </c>
      <c r="D11094" t="s">
        <v>17029</v>
      </c>
      <c r="E11094" t="s">
        <v>81</v>
      </c>
      <c r="F11094" t="s">
        <v>4889</v>
      </c>
      <c r="G11094">
        <v>0</v>
      </c>
      <c r="H11094">
        <v>0</v>
      </c>
      <c r="I11094">
        <v>0</v>
      </c>
      <c r="J11094">
        <v>0</v>
      </c>
      <c r="K11094">
        <v>0</v>
      </c>
      <c r="L11094">
        <v>0</v>
      </c>
      <c r="M11094">
        <v>47</v>
      </c>
      <c r="N11094">
        <v>0</v>
      </c>
      <c r="O11094">
        <v>0</v>
      </c>
      <c r="P11094">
        <v>0</v>
      </c>
      <c r="Q11094">
        <v>0</v>
      </c>
    </row>
    <row r="11095" spans="1:17" x14ac:dyDescent="0.2">
      <c r="A11095" t="s">
        <v>28118</v>
      </c>
      <c r="B11095" t="s">
        <v>84</v>
      </c>
      <c r="C11095" t="s">
        <v>149</v>
      </c>
      <c r="D11095" t="s">
        <v>17029</v>
      </c>
      <c r="E11095" t="s">
        <v>81</v>
      </c>
      <c r="F11095" t="s">
        <v>4871</v>
      </c>
      <c r="G11095">
        <v>0</v>
      </c>
      <c r="H11095">
        <v>0</v>
      </c>
      <c r="I11095">
        <v>0</v>
      </c>
      <c r="J11095">
        <v>0</v>
      </c>
      <c r="K11095">
        <v>0</v>
      </c>
      <c r="L11095">
        <v>0</v>
      </c>
      <c r="M11095">
        <v>0</v>
      </c>
      <c r="N11095">
        <v>34</v>
      </c>
      <c r="O11095">
        <v>31</v>
      </c>
      <c r="P11095">
        <v>2</v>
      </c>
      <c r="Q11095">
        <v>1</v>
      </c>
    </row>
    <row r="11096" spans="1:17" x14ac:dyDescent="0.2">
      <c r="A11096" t="s">
        <v>28119</v>
      </c>
      <c r="B11096" t="s">
        <v>84</v>
      </c>
      <c r="C11096" t="s">
        <v>149</v>
      </c>
      <c r="D11096" t="s">
        <v>17029</v>
      </c>
      <c r="E11096" t="s">
        <v>81</v>
      </c>
      <c r="F11096" t="s">
        <v>4873</v>
      </c>
      <c r="G11096">
        <v>0</v>
      </c>
      <c r="H11096">
        <v>0</v>
      </c>
      <c r="I11096">
        <v>0</v>
      </c>
      <c r="J11096">
        <v>0</v>
      </c>
      <c r="K11096">
        <v>0</v>
      </c>
      <c r="L11096">
        <v>0</v>
      </c>
      <c r="M11096">
        <v>0</v>
      </c>
      <c r="N11096">
        <v>29</v>
      </c>
      <c r="O11096">
        <v>26</v>
      </c>
      <c r="P11096">
        <v>2</v>
      </c>
      <c r="Q11096">
        <v>1</v>
      </c>
    </row>
    <row r="11097" spans="1:17" x14ac:dyDescent="0.2">
      <c r="A11097" t="s">
        <v>28120</v>
      </c>
      <c r="B11097" t="s">
        <v>84</v>
      </c>
      <c r="C11097" t="s">
        <v>149</v>
      </c>
      <c r="D11097" t="s">
        <v>17029</v>
      </c>
      <c r="E11097" t="s">
        <v>81</v>
      </c>
      <c r="F11097" t="s">
        <v>17019</v>
      </c>
      <c r="G11097">
        <v>47</v>
      </c>
      <c r="H11097">
        <v>0</v>
      </c>
      <c r="I11097">
        <v>0</v>
      </c>
      <c r="J11097">
        <v>0</v>
      </c>
      <c r="K11097">
        <v>0</v>
      </c>
      <c r="L11097">
        <v>0</v>
      </c>
      <c r="M11097">
        <v>0</v>
      </c>
      <c r="N11097">
        <v>0</v>
      </c>
      <c r="O11097">
        <v>0</v>
      </c>
      <c r="P11097">
        <v>0</v>
      </c>
      <c r="Q11097">
        <v>0</v>
      </c>
    </row>
    <row r="11098" spans="1:17" x14ac:dyDescent="0.2">
      <c r="A11098" t="s">
        <v>28121</v>
      </c>
      <c r="B11098" t="s">
        <v>84</v>
      </c>
      <c r="C11098" t="s">
        <v>149</v>
      </c>
      <c r="D11098" t="s">
        <v>17021</v>
      </c>
      <c r="E11098" t="s">
        <v>79</v>
      </c>
      <c r="F11098" t="s">
        <v>17022</v>
      </c>
      <c r="G11098">
        <v>0</v>
      </c>
      <c r="H11098">
        <v>0</v>
      </c>
      <c r="I11098">
        <v>0</v>
      </c>
      <c r="J11098">
        <v>0</v>
      </c>
      <c r="K11098">
        <v>0</v>
      </c>
      <c r="L11098">
        <v>0</v>
      </c>
      <c r="M11098">
        <v>0</v>
      </c>
      <c r="N11098">
        <v>1</v>
      </c>
      <c r="O11098">
        <v>0</v>
      </c>
      <c r="P11098">
        <v>1</v>
      </c>
      <c r="Q11098">
        <v>0</v>
      </c>
    </row>
    <row r="11099" spans="1:17" x14ac:dyDescent="0.2">
      <c r="A11099" t="s">
        <v>28122</v>
      </c>
      <c r="B11099" t="s">
        <v>84</v>
      </c>
      <c r="C11099" t="s">
        <v>149</v>
      </c>
      <c r="D11099" t="s">
        <v>17021</v>
      </c>
      <c r="E11099" t="s">
        <v>79</v>
      </c>
      <c r="F11099" t="s">
        <v>17019</v>
      </c>
      <c r="G11099">
        <v>1</v>
      </c>
      <c r="H11099">
        <v>0</v>
      </c>
      <c r="I11099">
        <v>0</v>
      </c>
      <c r="J11099">
        <v>0</v>
      </c>
      <c r="K11099">
        <v>0</v>
      </c>
      <c r="L11099">
        <v>0</v>
      </c>
      <c r="M11099">
        <v>0</v>
      </c>
      <c r="N11099">
        <v>0</v>
      </c>
      <c r="O11099">
        <v>0</v>
      </c>
      <c r="P11099">
        <v>0</v>
      </c>
      <c r="Q11099">
        <v>0</v>
      </c>
    </row>
    <row r="11100" spans="1:17" x14ac:dyDescent="0.2">
      <c r="A11100" t="s">
        <v>28123</v>
      </c>
      <c r="B11100" t="s">
        <v>84</v>
      </c>
      <c r="C11100" t="s">
        <v>149</v>
      </c>
      <c r="D11100" t="s">
        <v>17021</v>
      </c>
      <c r="E11100" t="s">
        <v>81</v>
      </c>
      <c r="F11100" t="s">
        <v>17022</v>
      </c>
      <c r="G11100">
        <v>0</v>
      </c>
      <c r="H11100">
        <v>0</v>
      </c>
      <c r="I11100">
        <v>0</v>
      </c>
      <c r="J11100">
        <v>0</v>
      </c>
      <c r="K11100">
        <v>0</v>
      </c>
      <c r="L11100">
        <v>0</v>
      </c>
      <c r="M11100">
        <v>0</v>
      </c>
      <c r="N11100">
        <v>3</v>
      </c>
      <c r="O11100">
        <v>2</v>
      </c>
      <c r="P11100">
        <v>0</v>
      </c>
      <c r="Q11100">
        <v>1</v>
      </c>
    </row>
    <row r="11101" spans="1:17" x14ac:dyDescent="0.2">
      <c r="A11101" t="s">
        <v>28124</v>
      </c>
      <c r="B11101" t="s">
        <v>84</v>
      </c>
      <c r="C11101" t="s">
        <v>149</v>
      </c>
      <c r="D11101" t="s">
        <v>17021</v>
      </c>
      <c r="E11101" t="s">
        <v>81</v>
      </c>
      <c r="F11101" t="s">
        <v>17019</v>
      </c>
      <c r="G11101">
        <v>3</v>
      </c>
      <c r="H11101">
        <v>0</v>
      </c>
      <c r="I11101">
        <v>0</v>
      </c>
      <c r="J11101">
        <v>0</v>
      </c>
      <c r="K11101">
        <v>0</v>
      </c>
      <c r="L11101">
        <v>0</v>
      </c>
      <c r="M11101">
        <v>0</v>
      </c>
      <c r="N11101">
        <v>0</v>
      </c>
      <c r="O11101">
        <v>0</v>
      </c>
      <c r="P11101">
        <v>0</v>
      </c>
      <c r="Q11101">
        <v>0</v>
      </c>
    </row>
    <row r="11102" spans="1:17" x14ac:dyDescent="0.2">
      <c r="A11102" t="s">
        <v>28125</v>
      </c>
      <c r="B11102" t="s">
        <v>84</v>
      </c>
      <c r="C11102" t="s">
        <v>149</v>
      </c>
      <c r="D11102" t="s">
        <v>17025</v>
      </c>
      <c r="E11102" t="s">
        <v>79</v>
      </c>
      <c r="F11102" t="s">
        <v>17019</v>
      </c>
      <c r="G11102">
        <v>10</v>
      </c>
      <c r="H11102">
        <v>0</v>
      </c>
      <c r="I11102">
        <v>0</v>
      </c>
      <c r="J11102">
        <v>0</v>
      </c>
      <c r="K11102">
        <v>0</v>
      </c>
      <c r="L11102">
        <v>0</v>
      </c>
      <c r="M11102">
        <v>0</v>
      </c>
      <c r="N11102">
        <v>0</v>
      </c>
      <c r="O11102">
        <v>0</v>
      </c>
      <c r="P11102">
        <v>0</v>
      </c>
      <c r="Q11102">
        <v>0</v>
      </c>
    </row>
    <row r="11103" spans="1:17" x14ac:dyDescent="0.2">
      <c r="A11103" t="s">
        <v>28126</v>
      </c>
      <c r="B11103" t="s">
        <v>84</v>
      </c>
      <c r="C11103" t="s">
        <v>149</v>
      </c>
      <c r="D11103" t="s">
        <v>17025</v>
      </c>
      <c r="E11103" t="s">
        <v>81</v>
      </c>
      <c r="F11103" t="s">
        <v>17019</v>
      </c>
      <c r="G11103">
        <v>2</v>
      </c>
      <c r="H11103">
        <v>0</v>
      </c>
      <c r="I11103">
        <v>0</v>
      </c>
      <c r="J11103">
        <v>0</v>
      </c>
      <c r="K11103">
        <v>0</v>
      </c>
      <c r="L11103">
        <v>0</v>
      </c>
      <c r="M11103">
        <v>0</v>
      </c>
      <c r="N11103">
        <v>0</v>
      </c>
      <c r="O11103">
        <v>0</v>
      </c>
      <c r="P11103">
        <v>0</v>
      </c>
      <c r="Q11103">
        <v>0</v>
      </c>
    </row>
    <row r="11104" spans="1:17" x14ac:dyDescent="0.2">
      <c r="A11104" t="s">
        <v>28127</v>
      </c>
      <c r="B11104" t="s">
        <v>84</v>
      </c>
      <c r="C11104" t="s">
        <v>150</v>
      </c>
      <c r="D11104" t="s">
        <v>17027</v>
      </c>
      <c r="E11104" t="s">
        <v>79</v>
      </c>
      <c r="F11104" t="s">
        <v>17019</v>
      </c>
      <c r="G11104">
        <v>2</v>
      </c>
      <c r="H11104">
        <v>0</v>
      </c>
      <c r="I11104">
        <v>0</v>
      </c>
      <c r="J11104">
        <v>0</v>
      </c>
      <c r="K11104">
        <v>0</v>
      </c>
      <c r="L11104">
        <v>0</v>
      </c>
      <c r="M11104">
        <v>0</v>
      </c>
      <c r="N11104">
        <v>0</v>
      </c>
      <c r="O11104">
        <v>0</v>
      </c>
      <c r="P11104">
        <v>0</v>
      </c>
      <c r="Q11104">
        <v>0</v>
      </c>
    </row>
    <row r="11105" spans="1:17" x14ac:dyDescent="0.2">
      <c r="A11105" t="s">
        <v>28128</v>
      </c>
      <c r="B11105" t="s">
        <v>84</v>
      </c>
      <c r="C11105" t="s">
        <v>150</v>
      </c>
      <c r="D11105" t="s">
        <v>17027</v>
      </c>
      <c r="E11105" t="s">
        <v>81</v>
      </c>
      <c r="F11105" t="s">
        <v>17019</v>
      </c>
      <c r="G11105">
        <v>8</v>
      </c>
      <c r="H11105">
        <v>0</v>
      </c>
      <c r="I11105">
        <v>0</v>
      </c>
      <c r="J11105">
        <v>0</v>
      </c>
      <c r="K11105">
        <v>0</v>
      </c>
      <c r="L11105">
        <v>0</v>
      </c>
      <c r="M11105">
        <v>0</v>
      </c>
      <c r="N11105">
        <v>0</v>
      </c>
      <c r="O11105">
        <v>0</v>
      </c>
      <c r="P11105">
        <v>0</v>
      </c>
      <c r="Q11105">
        <v>0</v>
      </c>
    </row>
    <row r="11106" spans="1:17" x14ac:dyDescent="0.2">
      <c r="A11106" t="s">
        <v>28129</v>
      </c>
      <c r="B11106" t="s">
        <v>84</v>
      </c>
      <c r="C11106" t="s">
        <v>150</v>
      </c>
      <c r="D11106" t="s">
        <v>17029</v>
      </c>
      <c r="E11106" t="s">
        <v>79</v>
      </c>
      <c r="F11106" t="s">
        <v>4875</v>
      </c>
      <c r="G11106">
        <v>0</v>
      </c>
      <c r="H11106">
        <v>36</v>
      </c>
      <c r="I11106">
        <v>7</v>
      </c>
      <c r="J11106">
        <v>27</v>
      </c>
      <c r="K11106">
        <v>2</v>
      </c>
      <c r="L11106">
        <v>0</v>
      </c>
      <c r="M11106">
        <v>0</v>
      </c>
      <c r="N11106">
        <v>0</v>
      </c>
      <c r="O11106">
        <v>0</v>
      </c>
      <c r="P11106">
        <v>0</v>
      </c>
      <c r="Q11106">
        <v>0</v>
      </c>
    </row>
    <row r="11107" spans="1:17" x14ac:dyDescent="0.2">
      <c r="A11107" t="s">
        <v>28130</v>
      </c>
      <c r="B11107" t="s">
        <v>84</v>
      </c>
      <c r="C11107" t="s">
        <v>150</v>
      </c>
      <c r="D11107" t="s">
        <v>17029</v>
      </c>
      <c r="E11107" t="s">
        <v>79</v>
      </c>
      <c r="F11107" t="s">
        <v>4877</v>
      </c>
      <c r="G11107">
        <v>0</v>
      </c>
      <c r="H11107">
        <v>36</v>
      </c>
      <c r="I11107">
        <v>7</v>
      </c>
      <c r="J11107">
        <v>26</v>
      </c>
      <c r="K11107">
        <v>2</v>
      </c>
      <c r="L11107">
        <v>1</v>
      </c>
      <c r="M11107">
        <v>0</v>
      </c>
      <c r="N11107">
        <v>0</v>
      </c>
      <c r="O11107">
        <v>0</v>
      </c>
      <c r="P11107">
        <v>0</v>
      </c>
      <c r="Q11107">
        <v>0</v>
      </c>
    </row>
    <row r="11108" spans="1:17" x14ac:dyDescent="0.2">
      <c r="A11108" t="s">
        <v>28131</v>
      </c>
      <c r="B11108" t="s">
        <v>84</v>
      </c>
      <c r="C11108" t="s">
        <v>150</v>
      </c>
      <c r="D11108" t="s">
        <v>17029</v>
      </c>
      <c r="E11108" t="s">
        <v>79</v>
      </c>
      <c r="F11108" t="s">
        <v>4879</v>
      </c>
      <c r="G11108">
        <v>0</v>
      </c>
      <c r="H11108">
        <v>0</v>
      </c>
      <c r="I11108">
        <v>0</v>
      </c>
      <c r="J11108">
        <v>0</v>
      </c>
      <c r="K11108">
        <v>0</v>
      </c>
      <c r="L11108">
        <v>0</v>
      </c>
      <c r="M11108">
        <v>36</v>
      </c>
      <c r="N11108">
        <v>0</v>
      </c>
      <c r="O11108">
        <v>0</v>
      </c>
      <c r="P11108">
        <v>0</v>
      </c>
      <c r="Q11108">
        <v>0</v>
      </c>
    </row>
    <row r="11109" spans="1:17" x14ac:dyDescent="0.2">
      <c r="A11109" t="s">
        <v>28132</v>
      </c>
      <c r="B11109" t="s">
        <v>84</v>
      </c>
      <c r="C11109" t="s">
        <v>150</v>
      </c>
      <c r="D11109" t="s">
        <v>17029</v>
      </c>
      <c r="E11109" t="s">
        <v>79</v>
      </c>
      <c r="F11109" t="s">
        <v>4881</v>
      </c>
      <c r="G11109">
        <v>0</v>
      </c>
      <c r="H11109">
        <v>36</v>
      </c>
      <c r="I11109">
        <v>7</v>
      </c>
      <c r="J11109">
        <v>26</v>
      </c>
      <c r="K11109">
        <v>2</v>
      </c>
      <c r="L11109">
        <v>1</v>
      </c>
      <c r="M11109">
        <v>0</v>
      </c>
      <c r="N11109">
        <v>0</v>
      </c>
      <c r="O11109">
        <v>0</v>
      </c>
      <c r="P11109">
        <v>0</v>
      </c>
      <c r="Q11109">
        <v>0</v>
      </c>
    </row>
    <row r="11110" spans="1:17" x14ac:dyDescent="0.2">
      <c r="A11110" t="s">
        <v>28133</v>
      </c>
      <c r="B11110" t="s">
        <v>84</v>
      </c>
      <c r="C11110" t="s">
        <v>150</v>
      </c>
      <c r="D11110" t="s">
        <v>17029</v>
      </c>
      <c r="E11110" t="s">
        <v>79</v>
      </c>
      <c r="F11110" t="s">
        <v>4883</v>
      </c>
      <c r="G11110">
        <v>0</v>
      </c>
      <c r="H11110">
        <v>36</v>
      </c>
      <c r="I11110">
        <v>7</v>
      </c>
      <c r="J11110">
        <v>27</v>
      </c>
      <c r="K11110">
        <v>1</v>
      </c>
      <c r="L11110">
        <v>1</v>
      </c>
      <c r="M11110">
        <v>0</v>
      </c>
      <c r="N11110">
        <v>0</v>
      </c>
      <c r="O11110">
        <v>0</v>
      </c>
      <c r="P11110">
        <v>0</v>
      </c>
      <c r="Q11110">
        <v>0</v>
      </c>
    </row>
    <row r="11111" spans="1:17" x14ac:dyDescent="0.2">
      <c r="A11111" t="s">
        <v>28134</v>
      </c>
      <c r="B11111" t="s">
        <v>84</v>
      </c>
      <c r="C11111" t="s">
        <v>150</v>
      </c>
      <c r="D11111" t="s">
        <v>17029</v>
      </c>
      <c r="E11111" t="s">
        <v>79</v>
      </c>
      <c r="F11111" t="s">
        <v>4885</v>
      </c>
      <c r="G11111">
        <v>0</v>
      </c>
      <c r="H11111">
        <v>0</v>
      </c>
      <c r="I11111">
        <v>0</v>
      </c>
      <c r="J11111">
        <v>0</v>
      </c>
      <c r="K11111">
        <v>0</v>
      </c>
      <c r="L11111">
        <v>0</v>
      </c>
      <c r="M11111">
        <v>36</v>
      </c>
      <c r="N11111">
        <v>0</v>
      </c>
      <c r="O11111">
        <v>0</v>
      </c>
      <c r="P11111">
        <v>0</v>
      </c>
      <c r="Q11111">
        <v>0</v>
      </c>
    </row>
    <row r="11112" spans="1:17" x14ac:dyDescent="0.2">
      <c r="A11112" t="s">
        <v>28135</v>
      </c>
      <c r="B11112" t="s">
        <v>84</v>
      </c>
      <c r="C11112" t="s">
        <v>150</v>
      </c>
      <c r="D11112" t="s">
        <v>17029</v>
      </c>
      <c r="E11112" t="s">
        <v>79</v>
      </c>
      <c r="F11112" t="s">
        <v>4887</v>
      </c>
      <c r="G11112">
        <v>0</v>
      </c>
      <c r="H11112">
        <v>36</v>
      </c>
      <c r="I11112">
        <v>7</v>
      </c>
      <c r="J11112">
        <v>26</v>
      </c>
      <c r="K11112">
        <v>3</v>
      </c>
      <c r="L11112">
        <v>0</v>
      </c>
      <c r="M11112">
        <v>0</v>
      </c>
      <c r="N11112">
        <v>0</v>
      </c>
      <c r="O11112">
        <v>0</v>
      </c>
      <c r="P11112">
        <v>0</v>
      </c>
      <c r="Q11112">
        <v>0</v>
      </c>
    </row>
    <row r="11113" spans="1:17" x14ac:dyDescent="0.2">
      <c r="A11113" t="s">
        <v>28136</v>
      </c>
      <c r="B11113" t="s">
        <v>84</v>
      </c>
      <c r="C11113" t="s">
        <v>150</v>
      </c>
      <c r="D11113" t="s">
        <v>17029</v>
      </c>
      <c r="E11113" t="s">
        <v>79</v>
      </c>
      <c r="F11113" t="s">
        <v>4889</v>
      </c>
      <c r="G11113">
        <v>0</v>
      </c>
      <c r="H11113">
        <v>0</v>
      </c>
      <c r="I11113">
        <v>0</v>
      </c>
      <c r="J11113">
        <v>0</v>
      </c>
      <c r="K11113">
        <v>0</v>
      </c>
      <c r="L11113">
        <v>0</v>
      </c>
      <c r="M11113">
        <v>36</v>
      </c>
      <c r="N11113">
        <v>0</v>
      </c>
      <c r="O11113">
        <v>0</v>
      </c>
      <c r="P11113">
        <v>0</v>
      </c>
      <c r="Q11113">
        <v>0</v>
      </c>
    </row>
    <row r="11114" spans="1:17" x14ac:dyDescent="0.2">
      <c r="A11114" t="s">
        <v>28137</v>
      </c>
      <c r="B11114" t="s">
        <v>84</v>
      </c>
      <c r="C11114" t="s">
        <v>150</v>
      </c>
      <c r="D11114" t="s">
        <v>17029</v>
      </c>
      <c r="E11114" t="s">
        <v>79</v>
      </c>
      <c r="F11114" t="s">
        <v>4871</v>
      </c>
      <c r="G11114">
        <v>0</v>
      </c>
      <c r="H11114">
        <v>0</v>
      </c>
      <c r="I11114">
        <v>0</v>
      </c>
      <c r="J11114">
        <v>0</v>
      </c>
      <c r="K11114">
        <v>0</v>
      </c>
      <c r="L11114">
        <v>0</v>
      </c>
      <c r="M11114">
        <v>0</v>
      </c>
      <c r="N11114">
        <v>29</v>
      </c>
      <c r="O11114">
        <v>29</v>
      </c>
      <c r="P11114">
        <v>0</v>
      </c>
      <c r="Q11114">
        <v>0</v>
      </c>
    </row>
    <row r="11115" spans="1:17" x14ac:dyDescent="0.2">
      <c r="A11115" t="s">
        <v>28138</v>
      </c>
      <c r="B11115" t="s">
        <v>84</v>
      </c>
      <c r="C11115" t="s">
        <v>150</v>
      </c>
      <c r="D11115" t="s">
        <v>17029</v>
      </c>
      <c r="E11115" t="s">
        <v>79</v>
      </c>
      <c r="F11115" t="s">
        <v>4873</v>
      </c>
      <c r="G11115">
        <v>0</v>
      </c>
      <c r="H11115">
        <v>0</v>
      </c>
      <c r="I11115">
        <v>0</v>
      </c>
      <c r="J11115">
        <v>0</v>
      </c>
      <c r="K11115">
        <v>0</v>
      </c>
      <c r="L11115">
        <v>0</v>
      </c>
      <c r="M11115">
        <v>0</v>
      </c>
      <c r="N11115">
        <v>27</v>
      </c>
      <c r="O11115">
        <v>27</v>
      </c>
      <c r="P11115">
        <v>0</v>
      </c>
      <c r="Q11115">
        <v>0</v>
      </c>
    </row>
    <row r="11116" spans="1:17" x14ac:dyDescent="0.2">
      <c r="A11116" t="s">
        <v>28139</v>
      </c>
      <c r="B11116" t="s">
        <v>84</v>
      </c>
      <c r="C11116" t="s">
        <v>150</v>
      </c>
      <c r="D11116" t="s">
        <v>17029</v>
      </c>
      <c r="E11116" t="s">
        <v>79</v>
      </c>
      <c r="F11116" t="s">
        <v>17019</v>
      </c>
      <c r="G11116">
        <v>36</v>
      </c>
      <c r="H11116">
        <v>0</v>
      </c>
      <c r="I11116">
        <v>0</v>
      </c>
      <c r="J11116">
        <v>0</v>
      </c>
      <c r="K11116">
        <v>0</v>
      </c>
      <c r="L11116">
        <v>0</v>
      </c>
      <c r="M11116">
        <v>0</v>
      </c>
      <c r="N11116">
        <v>0</v>
      </c>
      <c r="O11116">
        <v>0</v>
      </c>
      <c r="P11116">
        <v>0</v>
      </c>
      <c r="Q11116">
        <v>0</v>
      </c>
    </row>
    <row r="11117" spans="1:17" x14ac:dyDescent="0.2">
      <c r="A11117" t="s">
        <v>28140</v>
      </c>
      <c r="B11117" t="s">
        <v>84</v>
      </c>
      <c r="C11117" t="s">
        <v>150</v>
      </c>
      <c r="D11117" t="s">
        <v>17029</v>
      </c>
      <c r="E11117" t="s">
        <v>81</v>
      </c>
      <c r="F11117" t="s">
        <v>4875</v>
      </c>
      <c r="G11117">
        <v>0</v>
      </c>
      <c r="H11117">
        <v>39</v>
      </c>
      <c r="I11117">
        <v>5</v>
      </c>
      <c r="J11117">
        <v>30</v>
      </c>
      <c r="K11117">
        <v>3</v>
      </c>
      <c r="L11117">
        <v>1</v>
      </c>
      <c r="M11117">
        <v>0</v>
      </c>
      <c r="N11117">
        <v>0</v>
      </c>
      <c r="O11117">
        <v>0</v>
      </c>
      <c r="P11117">
        <v>0</v>
      </c>
      <c r="Q11117">
        <v>0</v>
      </c>
    </row>
    <row r="11118" spans="1:17" x14ac:dyDescent="0.2">
      <c r="A11118" t="s">
        <v>28141</v>
      </c>
      <c r="B11118" t="s">
        <v>84</v>
      </c>
      <c r="C11118" t="s">
        <v>150</v>
      </c>
      <c r="D11118" t="s">
        <v>17029</v>
      </c>
      <c r="E11118" t="s">
        <v>81</v>
      </c>
      <c r="F11118" t="s">
        <v>4877</v>
      </c>
      <c r="G11118">
        <v>0</v>
      </c>
      <c r="H11118">
        <v>39</v>
      </c>
      <c r="I11118">
        <v>5</v>
      </c>
      <c r="J11118">
        <v>28</v>
      </c>
      <c r="K11118">
        <v>4</v>
      </c>
      <c r="L11118">
        <v>2</v>
      </c>
      <c r="M11118">
        <v>0</v>
      </c>
      <c r="N11118">
        <v>0</v>
      </c>
      <c r="O11118">
        <v>0</v>
      </c>
      <c r="P11118">
        <v>0</v>
      </c>
      <c r="Q11118">
        <v>0</v>
      </c>
    </row>
    <row r="11119" spans="1:17" x14ac:dyDescent="0.2">
      <c r="A11119" t="s">
        <v>28142</v>
      </c>
      <c r="B11119" t="s">
        <v>84</v>
      </c>
      <c r="C11119" t="s">
        <v>150</v>
      </c>
      <c r="D11119" t="s">
        <v>17029</v>
      </c>
      <c r="E11119" t="s">
        <v>81</v>
      </c>
      <c r="F11119" t="s">
        <v>4879</v>
      </c>
      <c r="G11119">
        <v>0</v>
      </c>
      <c r="H11119">
        <v>0</v>
      </c>
      <c r="I11119">
        <v>0</v>
      </c>
      <c r="J11119">
        <v>0</v>
      </c>
      <c r="K11119">
        <v>0</v>
      </c>
      <c r="L11119">
        <v>0</v>
      </c>
      <c r="M11119">
        <v>39</v>
      </c>
      <c r="N11119">
        <v>0</v>
      </c>
      <c r="O11119">
        <v>0</v>
      </c>
      <c r="P11119">
        <v>0</v>
      </c>
      <c r="Q11119">
        <v>0</v>
      </c>
    </row>
    <row r="11120" spans="1:17" x14ac:dyDescent="0.2">
      <c r="A11120" t="s">
        <v>28143</v>
      </c>
      <c r="B11120" t="s">
        <v>84</v>
      </c>
      <c r="C11120" t="s">
        <v>150</v>
      </c>
      <c r="D11120" t="s">
        <v>17029</v>
      </c>
      <c r="E11120" t="s">
        <v>81</v>
      </c>
      <c r="F11120" t="s">
        <v>4881</v>
      </c>
      <c r="G11120">
        <v>0</v>
      </c>
      <c r="H11120">
        <v>39</v>
      </c>
      <c r="I11120">
        <v>5</v>
      </c>
      <c r="J11120">
        <v>28</v>
      </c>
      <c r="K11120">
        <v>4</v>
      </c>
      <c r="L11120">
        <v>2</v>
      </c>
      <c r="M11120">
        <v>0</v>
      </c>
      <c r="N11120">
        <v>0</v>
      </c>
      <c r="O11120">
        <v>0</v>
      </c>
      <c r="P11120">
        <v>0</v>
      </c>
      <c r="Q11120">
        <v>0</v>
      </c>
    </row>
    <row r="11121" spans="1:17" x14ac:dyDescent="0.2">
      <c r="A11121" t="s">
        <v>28144</v>
      </c>
      <c r="B11121" t="s">
        <v>84</v>
      </c>
      <c r="C11121" t="s">
        <v>150</v>
      </c>
      <c r="D11121" t="s">
        <v>17029</v>
      </c>
      <c r="E11121" t="s">
        <v>81</v>
      </c>
      <c r="F11121" t="s">
        <v>4883</v>
      </c>
      <c r="G11121">
        <v>0</v>
      </c>
      <c r="H11121">
        <v>39</v>
      </c>
      <c r="I11121">
        <v>5</v>
      </c>
      <c r="J11121">
        <v>30</v>
      </c>
      <c r="K11121">
        <v>2</v>
      </c>
      <c r="L11121">
        <v>2</v>
      </c>
      <c r="M11121">
        <v>0</v>
      </c>
      <c r="N11121">
        <v>0</v>
      </c>
      <c r="O11121">
        <v>0</v>
      </c>
      <c r="P11121">
        <v>0</v>
      </c>
      <c r="Q11121">
        <v>0</v>
      </c>
    </row>
    <row r="11122" spans="1:17" x14ac:dyDescent="0.2">
      <c r="A11122" t="s">
        <v>28145</v>
      </c>
      <c r="B11122" t="s">
        <v>84</v>
      </c>
      <c r="C11122" t="s">
        <v>150</v>
      </c>
      <c r="D11122" t="s">
        <v>17029</v>
      </c>
      <c r="E11122" t="s">
        <v>81</v>
      </c>
      <c r="F11122" t="s">
        <v>4885</v>
      </c>
      <c r="G11122">
        <v>0</v>
      </c>
      <c r="H11122">
        <v>0</v>
      </c>
      <c r="I11122">
        <v>0</v>
      </c>
      <c r="J11122">
        <v>0</v>
      </c>
      <c r="K11122">
        <v>0</v>
      </c>
      <c r="L11122">
        <v>0</v>
      </c>
      <c r="M11122">
        <v>39</v>
      </c>
      <c r="N11122">
        <v>0</v>
      </c>
      <c r="O11122">
        <v>0</v>
      </c>
      <c r="P11122">
        <v>0</v>
      </c>
      <c r="Q11122">
        <v>0</v>
      </c>
    </row>
    <row r="11123" spans="1:17" x14ac:dyDescent="0.2">
      <c r="A11123" t="s">
        <v>28146</v>
      </c>
      <c r="B11123" t="s">
        <v>84</v>
      </c>
      <c r="C11123" t="s">
        <v>150</v>
      </c>
      <c r="D11123" t="s">
        <v>17029</v>
      </c>
      <c r="E11123" t="s">
        <v>81</v>
      </c>
      <c r="F11123" t="s">
        <v>4887</v>
      </c>
      <c r="G11123">
        <v>0</v>
      </c>
      <c r="H11123">
        <v>39</v>
      </c>
      <c r="I11123">
        <v>5</v>
      </c>
      <c r="J11123">
        <v>28</v>
      </c>
      <c r="K11123">
        <v>4</v>
      </c>
      <c r="L11123">
        <v>2</v>
      </c>
      <c r="M11123">
        <v>0</v>
      </c>
      <c r="N11123">
        <v>0</v>
      </c>
      <c r="O11123">
        <v>0</v>
      </c>
      <c r="P11123">
        <v>0</v>
      </c>
      <c r="Q11123">
        <v>0</v>
      </c>
    </row>
    <row r="11124" spans="1:17" x14ac:dyDescent="0.2">
      <c r="A11124" t="s">
        <v>28147</v>
      </c>
      <c r="B11124" t="s">
        <v>84</v>
      </c>
      <c r="C11124" t="s">
        <v>150</v>
      </c>
      <c r="D11124" t="s">
        <v>17029</v>
      </c>
      <c r="E11124" t="s">
        <v>81</v>
      </c>
      <c r="F11124" t="s">
        <v>4889</v>
      </c>
      <c r="G11124">
        <v>0</v>
      </c>
      <c r="H11124">
        <v>0</v>
      </c>
      <c r="I11124">
        <v>0</v>
      </c>
      <c r="J11124">
        <v>0</v>
      </c>
      <c r="K11124">
        <v>0</v>
      </c>
      <c r="L11124">
        <v>0</v>
      </c>
      <c r="M11124">
        <v>39</v>
      </c>
      <c r="N11124">
        <v>0</v>
      </c>
      <c r="O11124">
        <v>0</v>
      </c>
      <c r="P11124">
        <v>0</v>
      </c>
      <c r="Q11124">
        <v>0</v>
      </c>
    </row>
    <row r="11125" spans="1:17" x14ac:dyDescent="0.2">
      <c r="A11125" t="s">
        <v>28148</v>
      </c>
      <c r="B11125" t="s">
        <v>84</v>
      </c>
      <c r="C11125" t="s">
        <v>150</v>
      </c>
      <c r="D11125" t="s">
        <v>17029</v>
      </c>
      <c r="E11125" t="s">
        <v>81</v>
      </c>
      <c r="F11125" t="s">
        <v>4871</v>
      </c>
      <c r="G11125">
        <v>0</v>
      </c>
      <c r="H11125">
        <v>0</v>
      </c>
      <c r="I11125">
        <v>0</v>
      </c>
      <c r="J11125">
        <v>0</v>
      </c>
      <c r="K11125">
        <v>0</v>
      </c>
      <c r="L11125">
        <v>0</v>
      </c>
      <c r="M11125">
        <v>0</v>
      </c>
      <c r="N11125">
        <v>33</v>
      </c>
      <c r="O11125">
        <v>32</v>
      </c>
      <c r="P11125">
        <v>0</v>
      </c>
      <c r="Q11125">
        <v>1</v>
      </c>
    </row>
    <row r="11126" spans="1:17" x14ac:dyDescent="0.2">
      <c r="A11126" t="s">
        <v>28149</v>
      </c>
      <c r="B11126" t="s">
        <v>84</v>
      </c>
      <c r="C11126" t="s">
        <v>150</v>
      </c>
      <c r="D11126" t="s">
        <v>17029</v>
      </c>
      <c r="E11126" t="s">
        <v>81</v>
      </c>
      <c r="F11126" t="s">
        <v>4873</v>
      </c>
      <c r="G11126">
        <v>0</v>
      </c>
      <c r="H11126">
        <v>0</v>
      </c>
      <c r="I11126">
        <v>0</v>
      </c>
      <c r="J11126">
        <v>0</v>
      </c>
      <c r="K11126">
        <v>0</v>
      </c>
      <c r="L11126">
        <v>0</v>
      </c>
      <c r="M11126">
        <v>0</v>
      </c>
      <c r="N11126">
        <v>29</v>
      </c>
      <c r="O11126">
        <v>28</v>
      </c>
      <c r="P11126">
        <v>0</v>
      </c>
      <c r="Q11126">
        <v>1</v>
      </c>
    </row>
    <row r="11127" spans="1:17" x14ac:dyDescent="0.2">
      <c r="A11127" t="s">
        <v>28150</v>
      </c>
      <c r="B11127" t="s">
        <v>84</v>
      </c>
      <c r="C11127" t="s">
        <v>150</v>
      </c>
      <c r="D11127" t="s">
        <v>17029</v>
      </c>
      <c r="E11127" t="s">
        <v>81</v>
      </c>
      <c r="F11127" t="s">
        <v>17019</v>
      </c>
      <c r="G11127">
        <v>39</v>
      </c>
      <c r="H11127">
        <v>0</v>
      </c>
      <c r="I11127">
        <v>0</v>
      </c>
      <c r="J11127">
        <v>0</v>
      </c>
      <c r="K11127">
        <v>0</v>
      </c>
      <c r="L11127">
        <v>0</v>
      </c>
      <c r="M11127">
        <v>0</v>
      </c>
      <c r="N11127">
        <v>0</v>
      </c>
      <c r="O11127">
        <v>0</v>
      </c>
      <c r="P11127">
        <v>0</v>
      </c>
      <c r="Q11127">
        <v>0</v>
      </c>
    </row>
    <row r="11128" spans="1:17" x14ac:dyDescent="0.2">
      <c r="A11128" t="s">
        <v>28151</v>
      </c>
      <c r="B11128" t="s">
        <v>84</v>
      </c>
      <c r="C11128" t="s">
        <v>150</v>
      </c>
      <c r="D11128" t="s">
        <v>17021</v>
      </c>
      <c r="E11128" t="s">
        <v>79</v>
      </c>
      <c r="F11128" t="s">
        <v>17022</v>
      </c>
      <c r="G11128">
        <v>0</v>
      </c>
      <c r="H11128">
        <v>0</v>
      </c>
      <c r="I11128">
        <v>0</v>
      </c>
      <c r="J11128">
        <v>0</v>
      </c>
      <c r="K11128">
        <v>0</v>
      </c>
      <c r="L11128">
        <v>0</v>
      </c>
      <c r="M11128">
        <v>0</v>
      </c>
      <c r="N11128">
        <v>12</v>
      </c>
      <c r="O11128">
        <v>10</v>
      </c>
      <c r="P11128">
        <v>2</v>
      </c>
      <c r="Q11128">
        <v>0</v>
      </c>
    </row>
    <row r="11129" spans="1:17" x14ac:dyDescent="0.2">
      <c r="A11129" t="s">
        <v>28152</v>
      </c>
      <c r="B11129" t="s">
        <v>84</v>
      </c>
      <c r="C11129" t="s">
        <v>150</v>
      </c>
      <c r="D11129" t="s">
        <v>17021</v>
      </c>
      <c r="E11129" t="s">
        <v>79</v>
      </c>
      <c r="F11129" t="s">
        <v>17019</v>
      </c>
      <c r="G11129">
        <v>12</v>
      </c>
      <c r="H11129">
        <v>0</v>
      </c>
      <c r="I11129">
        <v>0</v>
      </c>
      <c r="J11129">
        <v>0</v>
      </c>
      <c r="K11129">
        <v>0</v>
      </c>
      <c r="L11129">
        <v>0</v>
      </c>
      <c r="M11129">
        <v>0</v>
      </c>
      <c r="N11129">
        <v>0</v>
      </c>
      <c r="O11129">
        <v>0</v>
      </c>
      <c r="P11129">
        <v>0</v>
      </c>
      <c r="Q11129">
        <v>0</v>
      </c>
    </row>
    <row r="11130" spans="1:17" x14ac:dyDescent="0.2">
      <c r="A11130" t="s">
        <v>28153</v>
      </c>
      <c r="B11130" t="s">
        <v>84</v>
      </c>
      <c r="C11130" t="s">
        <v>150</v>
      </c>
      <c r="D11130" t="s">
        <v>17021</v>
      </c>
      <c r="E11130" t="s">
        <v>81</v>
      </c>
      <c r="F11130" t="s">
        <v>17022</v>
      </c>
      <c r="G11130">
        <v>0</v>
      </c>
      <c r="H11130">
        <v>0</v>
      </c>
      <c r="I11130">
        <v>0</v>
      </c>
      <c r="J11130">
        <v>0</v>
      </c>
      <c r="K11130">
        <v>0</v>
      </c>
      <c r="L11130">
        <v>0</v>
      </c>
      <c r="M11130">
        <v>0</v>
      </c>
      <c r="N11130">
        <v>14</v>
      </c>
      <c r="O11130">
        <v>10</v>
      </c>
      <c r="P11130">
        <v>4</v>
      </c>
      <c r="Q11130">
        <v>0</v>
      </c>
    </row>
    <row r="11131" spans="1:17" x14ac:dyDescent="0.2">
      <c r="A11131" t="s">
        <v>28154</v>
      </c>
      <c r="B11131" t="s">
        <v>84</v>
      </c>
      <c r="C11131" t="s">
        <v>150</v>
      </c>
      <c r="D11131" t="s">
        <v>17021</v>
      </c>
      <c r="E11131" t="s">
        <v>81</v>
      </c>
      <c r="F11131" t="s">
        <v>17019</v>
      </c>
      <c r="G11131">
        <v>14</v>
      </c>
      <c r="H11131">
        <v>0</v>
      </c>
      <c r="I11131">
        <v>0</v>
      </c>
      <c r="J11131">
        <v>0</v>
      </c>
      <c r="K11131">
        <v>0</v>
      </c>
      <c r="L11131">
        <v>0</v>
      </c>
      <c r="M11131">
        <v>0</v>
      </c>
      <c r="N11131">
        <v>0</v>
      </c>
      <c r="O11131">
        <v>0</v>
      </c>
      <c r="P11131">
        <v>0</v>
      </c>
      <c r="Q11131">
        <v>0</v>
      </c>
    </row>
    <row r="11132" spans="1:17" x14ac:dyDescent="0.2">
      <c r="A11132" t="s">
        <v>28155</v>
      </c>
      <c r="B11132" t="s">
        <v>84</v>
      </c>
      <c r="C11132" t="s">
        <v>150</v>
      </c>
      <c r="D11132" t="s">
        <v>17025</v>
      </c>
      <c r="E11132" t="s">
        <v>79</v>
      </c>
      <c r="F11132" t="s">
        <v>17019</v>
      </c>
      <c r="G11132">
        <v>15</v>
      </c>
      <c r="H11132">
        <v>0</v>
      </c>
      <c r="I11132">
        <v>0</v>
      </c>
      <c r="J11132">
        <v>0</v>
      </c>
      <c r="K11132">
        <v>0</v>
      </c>
      <c r="L11132">
        <v>0</v>
      </c>
      <c r="M11132">
        <v>0</v>
      </c>
      <c r="N11132">
        <v>0</v>
      </c>
      <c r="O11132">
        <v>0</v>
      </c>
      <c r="P11132">
        <v>0</v>
      </c>
      <c r="Q11132">
        <v>0</v>
      </c>
    </row>
    <row r="11133" spans="1:17" x14ac:dyDescent="0.2">
      <c r="A11133" t="s">
        <v>28156</v>
      </c>
      <c r="B11133" t="s">
        <v>84</v>
      </c>
      <c r="C11133" t="s">
        <v>150</v>
      </c>
      <c r="D11133" t="s">
        <v>17025</v>
      </c>
      <c r="E11133" t="s">
        <v>81</v>
      </c>
      <c r="F11133" t="s">
        <v>17019</v>
      </c>
      <c r="G11133">
        <v>2</v>
      </c>
      <c r="H11133">
        <v>0</v>
      </c>
      <c r="I11133">
        <v>0</v>
      </c>
      <c r="J11133">
        <v>0</v>
      </c>
      <c r="K11133">
        <v>0</v>
      </c>
      <c r="L11133">
        <v>0</v>
      </c>
      <c r="M11133">
        <v>0</v>
      </c>
      <c r="N11133">
        <v>0</v>
      </c>
      <c r="O11133">
        <v>0</v>
      </c>
      <c r="P11133">
        <v>0</v>
      </c>
      <c r="Q11133">
        <v>0</v>
      </c>
    </row>
    <row r="11134" spans="1:17" x14ac:dyDescent="0.2">
      <c r="A11134" t="s">
        <v>28157</v>
      </c>
      <c r="B11134" t="s">
        <v>84</v>
      </c>
      <c r="C11134" t="s">
        <v>151</v>
      </c>
      <c r="D11134" t="s">
        <v>17027</v>
      </c>
      <c r="E11134" t="s">
        <v>79</v>
      </c>
      <c r="F11134" t="s">
        <v>17019</v>
      </c>
      <c r="G11134">
        <v>2</v>
      </c>
      <c r="H11134">
        <v>0</v>
      </c>
      <c r="I11134">
        <v>0</v>
      </c>
      <c r="J11134">
        <v>0</v>
      </c>
      <c r="K11134">
        <v>0</v>
      </c>
      <c r="L11134">
        <v>0</v>
      </c>
      <c r="M11134">
        <v>0</v>
      </c>
      <c r="N11134">
        <v>0</v>
      </c>
      <c r="O11134">
        <v>0</v>
      </c>
      <c r="P11134">
        <v>0</v>
      </c>
      <c r="Q11134">
        <v>0</v>
      </c>
    </row>
    <row r="11135" spans="1:17" x14ac:dyDescent="0.2">
      <c r="A11135" t="s">
        <v>28158</v>
      </c>
      <c r="B11135" t="s">
        <v>84</v>
      </c>
      <c r="C11135" t="s">
        <v>151</v>
      </c>
      <c r="D11135" t="s">
        <v>17027</v>
      </c>
      <c r="E11135" t="s">
        <v>81</v>
      </c>
      <c r="F11135" t="s">
        <v>17019</v>
      </c>
      <c r="G11135">
        <v>2</v>
      </c>
      <c r="H11135">
        <v>0</v>
      </c>
      <c r="I11135">
        <v>0</v>
      </c>
      <c r="J11135">
        <v>0</v>
      </c>
      <c r="K11135">
        <v>0</v>
      </c>
      <c r="L11135">
        <v>0</v>
      </c>
      <c r="M11135">
        <v>0</v>
      </c>
      <c r="N11135">
        <v>0</v>
      </c>
      <c r="O11135">
        <v>0</v>
      </c>
      <c r="P11135">
        <v>0</v>
      </c>
      <c r="Q11135">
        <v>0</v>
      </c>
    </row>
    <row r="11136" spans="1:17" x14ac:dyDescent="0.2">
      <c r="A11136" t="s">
        <v>28159</v>
      </c>
      <c r="B11136" t="s">
        <v>84</v>
      </c>
      <c r="C11136" t="s">
        <v>151</v>
      </c>
      <c r="D11136" t="s">
        <v>17029</v>
      </c>
      <c r="E11136" t="s">
        <v>79</v>
      </c>
      <c r="F11136" t="s">
        <v>4875</v>
      </c>
      <c r="G11136">
        <v>0</v>
      </c>
      <c r="H11136">
        <v>25</v>
      </c>
      <c r="I11136">
        <v>1</v>
      </c>
      <c r="J11136">
        <v>23</v>
      </c>
      <c r="K11136">
        <v>1</v>
      </c>
      <c r="L11136">
        <v>0</v>
      </c>
      <c r="M11136">
        <v>0</v>
      </c>
      <c r="N11136">
        <v>0</v>
      </c>
      <c r="O11136">
        <v>0</v>
      </c>
      <c r="P11136">
        <v>0</v>
      </c>
      <c r="Q11136">
        <v>0</v>
      </c>
    </row>
    <row r="11137" spans="1:17" x14ac:dyDescent="0.2">
      <c r="A11137" t="s">
        <v>28160</v>
      </c>
      <c r="B11137" t="s">
        <v>84</v>
      </c>
      <c r="C11137" t="s">
        <v>151</v>
      </c>
      <c r="D11137" t="s">
        <v>17029</v>
      </c>
      <c r="E11137" t="s">
        <v>79</v>
      </c>
      <c r="F11137" t="s">
        <v>4877</v>
      </c>
      <c r="G11137">
        <v>0</v>
      </c>
      <c r="H11137">
        <v>25</v>
      </c>
      <c r="I11137">
        <v>1</v>
      </c>
      <c r="J11137">
        <v>22</v>
      </c>
      <c r="K11137">
        <v>2</v>
      </c>
      <c r="L11137">
        <v>0</v>
      </c>
      <c r="M11137">
        <v>0</v>
      </c>
      <c r="N11137">
        <v>0</v>
      </c>
      <c r="O11137">
        <v>0</v>
      </c>
      <c r="P11137">
        <v>0</v>
      </c>
      <c r="Q11137">
        <v>0</v>
      </c>
    </row>
    <row r="11138" spans="1:17" x14ac:dyDescent="0.2">
      <c r="A11138" t="s">
        <v>28161</v>
      </c>
      <c r="B11138" t="s">
        <v>84</v>
      </c>
      <c r="C11138" t="s">
        <v>151</v>
      </c>
      <c r="D11138" t="s">
        <v>17029</v>
      </c>
      <c r="E11138" t="s">
        <v>79</v>
      </c>
      <c r="F11138" t="s">
        <v>4879</v>
      </c>
      <c r="G11138">
        <v>0</v>
      </c>
      <c r="H11138">
        <v>0</v>
      </c>
      <c r="I11138">
        <v>0</v>
      </c>
      <c r="J11138">
        <v>0</v>
      </c>
      <c r="K11138">
        <v>0</v>
      </c>
      <c r="L11138">
        <v>0</v>
      </c>
      <c r="M11138">
        <v>25</v>
      </c>
      <c r="N11138">
        <v>0</v>
      </c>
      <c r="O11138">
        <v>0</v>
      </c>
      <c r="P11138">
        <v>0</v>
      </c>
      <c r="Q11138">
        <v>0</v>
      </c>
    </row>
    <row r="11139" spans="1:17" x14ac:dyDescent="0.2">
      <c r="A11139" t="s">
        <v>28162</v>
      </c>
      <c r="B11139" t="s">
        <v>84</v>
      </c>
      <c r="C11139" t="s">
        <v>151</v>
      </c>
      <c r="D11139" t="s">
        <v>17029</v>
      </c>
      <c r="E11139" t="s">
        <v>79</v>
      </c>
      <c r="F11139" t="s">
        <v>4881</v>
      </c>
      <c r="G11139">
        <v>0</v>
      </c>
      <c r="H11139">
        <v>25</v>
      </c>
      <c r="I11139">
        <v>1</v>
      </c>
      <c r="J11139">
        <v>22</v>
      </c>
      <c r="K11139">
        <v>2</v>
      </c>
      <c r="L11139">
        <v>0</v>
      </c>
      <c r="M11139">
        <v>0</v>
      </c>
      <c r="N11139">
        <v>0</v>
      </c>
      <c r="O11139">
        <v>0</v>
      </c>
      <c r="P11139">
        <v>0</v>
      </c>
      <c r="Q11139">
        <v>0</v>
      </c>
    </row>
    <row r="11140" spans="1:17" x14ac:dyDescent="0.2">
      <c r="A11140" t="s">
        <v>28163</v>
      </c>
      <c r="B11140" t="s">
        <v>84</v>
      </c>
      <c r="C11140" t="s">
        <v>151</v>
      </c>
      <c r="D11140" t="s">
        <v>17029</v>
      </c>
      <c r="E11140" t="s">
        <v>79</v>
      </c>
      <c r="F11140" t="s">
        <v>4883</v>
      </c>
      <c r="G11140">
        <v>0</v>
      </c>
      <c r="H11140">
        <v>25</v>
      </c>
      <c r="I11140">
        <v>1</v>
      </c>
      <c r="J11140">
        <v>23</v>
      </c>
      <c r="K11140">
        <v>1</v>
      </c>
      <c r="L11140">
        <v>0</v>
      </c>
      <c r="M11140">
        <v>0</v>
      </c>
      <c r="N11140">
        <v>0</v>
      </c>
      <c r="O11140">
        <v>0</v>
      </c>
      <c r="P11140">
        <v>0</v>
      </c>
      <c r="Q11140">
        <v>0</v>
      </c>
    </row>
    <row r="11141" spans="1:17" x14ac:dyDescent="0.2">
      <c r="A11141" t="s">
        <v>28164</v>
      </c>
      <c r="B11141" t="s">
        <v>84</v>
      </c>
      <c r="C11141" t="s">
        <v>151</v>
      </c>
      <c r="D11141" t="s">
        <v>17029</v>
      </c>
      <c r="E11141" t="s">
        <v>79</v>
      </c>
      <c r="F11141" t="s">
        <v>4885</v>
      </c>
      <c r="G11141">
        <v>0</v>
      </c>
      <c r="H11141">
        <v>0</v>
      </c>
      <c r="I11141">
        <v>0</v>
      </c>
      <c r="J11141">
        <v>0</v>
      </c>
      <c r="K11141">
        <v>0</v>
      </c>
      <c r="L11141">
        <v>0</v>
      </c>
      <c r="M11141">
        <v>25</v>
      </c>
      <c r="N11141">
        <v>0</v>
      </c>
      <c r="O11141">
        <v>0</v>
      </c>
      <c r="P11141">
        <v>0</v>
      </c>
      <c r="Q11141">
        <v>0</v>
      </c>
    </row>
    <row r="11142" spans="1:17" x14ac:dyDescent="0.2">
      <c r="A11142" t="s">
        <v>28165</v>
      </c>
      <c r="B11142" t="s">
        <v>84</v>
      </c>
      <c r="C11142" t="s">
        <v>151</v>
      </c>
      <c r="D11142" t="s">
        <v>17029</v>
      </c>
      <c r="E11142" t="s">
        <v>79</v>
      </c>
      <c r="F11142" t="s">
        <v>4887</v>
      </c>
      <c r="G11142">
        <v>0</v>
      </c>
      <c r="H11142">
        <v>25</v>
      </c>
      <c r="I11142">
        <v>1</v>
      </c>
      <c r="J11142">
        <v>23</v>
      </c>
      <c r="K11142">
        <v>1</v>
      </c>
      <c r="L11142">
        <v>0</v>
      </c>
      <c r="M11142">
        <v>0</v>
      </c>
      <c r="N11142">
        <v>0</v>
      </c>
      <c r="O11142">
        <v>0</v>
      </c>
      <c r="P11142">
        <v>0</v>
      </c>
      <c r="Q11142">
        <v>0</v>
      </c>
    </row>
    <row r="11143" spans="1:17" x14ac:dyDescent="0.2">
      <c r="A11143" t="s">
        <v>28166</v>
      </c>
      <c r="B11143" t="s">
        <v>84</v>
      </c>
      <c r="C11143" t="s">
        <v>151</v>
      </c>
      <c r="D11143" t="s">
        <v>17029</v>
      </c>
      <c r="E11143" t="s">
        <v>79</v>
      </c>
      <c r="F11143" t="s">
        <v>4889</v>
      </c>
      <c r="G11143">
        <v>0</v>
      </c>
      <c r="H11143">
        <v>0</v>
      </c>
      <c r="I11143">
        <v>0</v>
      </c>
      <c r="J11143">
        <v>0</v>
      </c>
      <c r="K11143">
        <v>0</v>
      </c>
      <c r="L11143">
        <v>0</v>
      </c>
      <c r="M11143">
        <v>25</v>
      </c>
      <c r="N11143">
        <v>0</v>
      </c>
      <c r="O11143">
        <v>0</v>
      </c>
      <c r="P11143">
        <v>0</v>
      </c>
      <c r="Q11143">
        <v>0</v>
      </c>
    </row>
    <row r="11144" spans="1:17" x14ac:dyDescent="0.2">
      <c r="A11144" t="s">
        <v>28167</v>
      </c>
      <c r="B11144" t="s">
        <v>84</v>
      </c>
      <c r="C11144" t="s">
        <v>151</v>
      </c>
      <c r="D11144" t="s">
        <v>17029</v>
      </c>
      <c r="E11144" t="s">
        <v>79</v>
      </c>
      <c r="F11144" t="s">
        <v>4871</v>
      </c>
      <c r="G11144">
        <v>0</v>
      </c>
      <c r="H11144">
        <v>0</v>
      </c>
      <c r="I11144">
        <v>0</v>
      </c>
      <c r="J11144">
        <v>0</v>
      </c>
      <c r="K11144">
        <v>0</v>
      </c>
      <c r="L11144">
        <v>0</v>
      </c>
      <c r="M11144">
        <v>0</v>
      </c>
      <c r="N11144">
        <v>22</v>
      </c>
      <c r="O11144">
        <v>22</v>
      </c>
      <c r="P11144">
        <v>0</v>
      </c>
      <c r="Q11144">
        <v>0</v>
      </c>
    </row>
    <row r="11145" spans="1:17" x14ac:dyDescent="0.2">
      <c r="A11145" t="s">
        <v>28168</v>
      </c>
      <c r="B11145" t="s">
        <v>84</v>
      </c>
      <c r="C11145" t="s">
        <v>151</v>
      </c>
      <c r="D11145" t="s">
        <v>17029</v>
      </c>
      <c r="E11145" t="s">
        <v>79</v>
      </c>
      <c r="F11145" t="s">
        <v>4873</v>
      </c>
      <c r="G11145">
        <v>0</v>
      </c>
      <c r="H11145">
        <v>0</v>
      </c>
      <c r="I11145">
        <v>0</v>
      </c>
      <c r="J11145">
        <v>0</v>
      </c>
      <c r="K11145">
        <v>0</v>
      </c>
      <c r="L11145">
        <v>0</v>
      </c>
      <c r="M11145">
        <v>0</v>
      </c>
      <c r="N11145">
        <v>16</v>
      </c>
      <c r="O11145">
        <v>16</v>
      </c>
      <c r="P11145">
        <v>0</v>
      </c>
      <c r="Q11145">
        <v>0</v>
      </c>
    </row>
    <row r="11146" spans="1:17" x14ac:dyDescent="0.2">
      <c r="A11146" t="s">
        <v>28169</v>
      </c>
      <c r="B11146" t="s">
        <v>84</v>
      </c>
      <c r="C11146" t="s">
        <v>151</v>
      </c>
      <c r="D11146" t="s">
        <v>17029</v>
      </c>
      <c r="E11146" t="s">
        <v>79</v>
      </c>
      <c r="F11146" t="s">
        <v>17019</v>
      </c>
      <c r="G11146">
        <v>25</v>
      </c>
      <c r="H11146">
        <v>0</v>
      </c>
      <c r="I11146">
        <v>0</v>
      </c>
      <c r="J11146">
        <v>0</v>
      </c>
      <c r="K11146">
        <v>0</v>
      </c>
      <c r="L11146">
        <v>0</v>
      </c>
      <c r="M11146">
        <v>0</v>
      </c>
      <c r="N11146">
        <v>0</v>
      </c>
      <c r="O11146">
        <v>0</v>
      </c>
      <c r="P11146">
        <v>0</v>
      </c>
      <c r="Q11146">
        <v>0</v>
      </c>
    </row>
    <row r="11147" spans="1:17" x14ac:dyDescent="0.2">
      <c r="A11147" t="s">
        <v>28170</v>
      </c>
      <c r="B11147" t="s">
        <v>84</v>
      </c>
      <c r="C11147" t="s">
        <v>151</v>
      </c>
      <c r="D11147" t="s">
        <v>17029</v>
      </c>
      <c r="E11147" t="s">
        <v>81</v>
      </c>
      <c r="F11147" t="s">
        <v>4875</v>
      </c>
      <c r="G11147">
        <v>0</v>
      </c>
      <c r="H11147">
        <v>18</v>
      </c>
      <c r="I11147">
        <v>2</v>
      </c>
      <c r="J11147">
        <v>11</v>
      </c>
      <c r="K11147">
        <v>4</v>
      </c>
      <c r="L11147">
        <v>1</v>
      </c>
      <c r="M11147">
        <v>0</v>
      </c>
      <c r="N11147">
        <v>0</v>
      </c>
      <c r="O11147">
        <v>0</v>
      </c>
      <c r="P11147">
        <v>0</v>
      </c>
      <c r="Q11147">
        <v>0</v>
      </c>
    </row>
    <row r="11148" spans="1:17" x14ac:dyDescent="0.2">
      <c r="A11148" t="s">
        <v>28171</v>
      </c>
      <c r="B11148" t="s">
        <v>84</v>
      </c>
      <c r="C11148" t="s">
        <v>151</v>
      </c>
      <c r="D11148" t="s">
        <v>17029</v>
      </c>
      <c r="E11148" t="s">
        <v>81</v>
      </c>
      <c r="F11148" t="s">
        <v>4877</v>
      </c>
      <c r="G11148">
        <v>0</v>
      </c>
      <c r="H11148">
        <v>18</v>
      </c>
      <c r="I11148">
        <v>2</v>
      </c>
      <c r="J11148">
        <v>11</v>
      </c>
      <c r="K11148">
        <v>4</v>
      </c>
      <c r="L11148">
        <v>1</v>
      </c>
      <c r="M11148">
        <v>0</v>
      </c>
      <c r="N11148">
        <v>0</v>
      </c>
      <c r="O11148">
        <v>0</v>
      </c>
      <c r="P11148">
        <v>0</v>
      </c>
      <c r="Q11148">
        <v>0</v>
      </c>
    </row>
    <row r="11149" spans="1:17" x14ac:dyDescent="0.2">
      <c r="A11149" t="s">
        <v>28172</v>
      </c>
      <c r="B11149" t="s">
        <v>84</v>
      </c>
      <c r="C11149" t="s">
        <v>151</v>
      </c>
      <c r="D11149" t="s">
        <v>17029</v>
      </c>
      <c r="E11149" t="s">
        <v>81</v>
      </c>
      <c r="F11149" t="s">
        <v>4879</v>
      </c>
      <c r="G11149">
        <v>0</v>
      </c>
      <c r="H11149">
        <v>0</v>
      </c>
      <c r="I11149">
        <v>0</v>
      </c>
      <c r="J11149">
        <v>0</v>
      </c>
      <c r="K11149">
        <v>0</v>
      </c>
      <c r="L11149">
        <v>0</v>
      </c>
      <c r="M11149">
        <v>18</v>
      </c>
      <c r="N11149">
        <v>0</v>
      </c>
      <c r="O11149">
        <v>0</v>
      </c>
      <c r="P11149">
        <v>0</v>
      </c>
      <c r="Q11149">
        <v>0</v>
      </c>
    </row>
    <row r="11150" spans="1:17" x14ac:dyDescent="0.2">
      <c r="A11150" t="s">
        <v>28173</v>
      </c>
      <c r="B11150" t="s">
        <v>84</v>
      </c>
      <c r="C11150" t="s">
        <v>151</v>
      </c>
      <c r="D11150" t="s">
        <v>17029</v>
      </c>
      <c r="E11150" t="s">
        <v>81</v>
      </c>
      <c r="F11150" t="s">
        <v>4881</v>
      </c>
      <c r="G11150">
        <v>0</v>
      </c>
      <c r="H11150">
        <v>18</v>
      </c>
      <c r="I11150">
        <v>2</v>
      </c>
      <c r="J11150">
        <v>11</v>
      </c>
      <c r="K11150">
        <v>4</v>
      </c>
      <c r="L11150">
        <v>1</v>
      </c>
      <c r="M11150">
        <v>0</v>
      </c>
      <c r="N11150">
        <v>0</v>
      </c>
      <c r="O11150">
        <v>0</v>
      </c>
      <c r="P11150">
        <v>0</v>
      </c>
      <c r="Q11150">
        <v>0</v>
      </c>
    </row>
    <row r="11151" spans="1:17" x14ac:dyDescent="0.2">
      <c r="A11151" t="s">
        <v>28174</v>
      </c>
      <c r="B11151" t="s">
        <v>84</v>
      </c>
      <c r="C11151" t="s">
        <v>151</v>
      </c>
      <c r="D11151" t="s">
        <v>17029</v>
      </c>
      <c r="E11151" t="s">
        <v>81</v>
      </c>
      <c r="F11151" t="s">
        <v>4883</v>
      </c>
      <c r="G11151">
        <v>0</v>
      </c>
      <c r="H11151">
        <v>18</v>
      </c>
      <c r="I11151">
        <v>2</v>
      </c>
      <c r="J11151">
        <v>11</v>
      </c>
      <c r="K11151">
        <v>4</v>
      </c>
      <c r="L11151">
        <v>1</v>
      </c>
      <c r="M11151">
        <v>0</v>
      </c>
      <c r="N11151">
        <v>0</v>
      </c>
      <c r="O11151">
        <v>0</v>
      </c>
      <c r="P11151">
        <v>0</v>
      </c>
      <c r="Q11151">
        <v>0</v>
      </c>
    </row>
    <row r="11152" spans="1:17" x14ac:dyDescent="0.2">
      <c r="A11152" t="s">
        <v>28175</v>
      </c>
      <c r="B11152" t="s">
        <v>84</v>
      </c>
      <c r="C11152" t="s">
        <v>151</v>
      </c>
      <c r="D11152" t="s">
        <v>17029</v>
      </c>
      <c r="E11152" t="s">
        <v>81</v>
      </c>
      <c r="F11152" t="s">
        <v>4885</v>
      </c>
      <c r="G11152">
        <v>0</v>
      </c>
      <c r="H11152">
        <v>0</v>
      </c>
      <c r="I11152">
        <v>0</v>
      </c>
      <c r="J11152">
        <v>0</v>
      </c>
      <c r="K11152">
        <v>0</v>
      </c>
      <c r="L11152">
        <v>0</v>
      </c>
      <c r="M11152">
        <v>18</v>
      </c>
      <c r="N11152">
        <v>0</v>
      </c>
      <c r="O11152">
        <v>0</v>
      </c>
      <c r="P11152">
        <v>0</v>
      </c>
      <c r="Q11152">
        <v>0</v>
      </c>
    </row>
    <row r="11153" spans="1:17" x14ac:dyDescent="0.2">
      <c r="A11153" t="s">
        <v>28176</v>
      </c>
      <c r="B11153" t="s">
        <v>84</v>
      </c>
      <c r="C11153" t="s">
        <v>151</v>
      </c>
      <c r="D11153" t="s">
        <v>17029</v>
      </c>
      <c r="E11153" t="s">
        <v>81</v>
      </c>
      <c r="F11153" t="s">
        <v>4887</v>
      </c>
      <c r="G11153">
        <v>0</v>
      </c>
      <c r="H11153">
        <v>18</v>
      </c>
      <c r="I11153">
        <v>2</v>
      </c>
      <c r="J11153">
        <v>11</v>
      </c>
      <c r="K11153">
        <v>4</v>
      </c>
      <c r="L11153">
        <v>1</v>
      </c>
      <c r="M11153">
        <v>0</v>
      </c>
      <c r="N11153">
        <v>0</v>
      </c>
      <c r="O11153">
        <v>0</v>
      </c>
      <c r="P11153">
        <v>0</v>
      </c>
      <c r="Q11153">
        <v>0</v>
      </c>
    </row>
    <row r="11154" spans="1:17" x14ac:dyDescent="0.2">
      <c r="A11154" t="s">
        <v>28177</v>
      </c>
      <c r="B11154" t="s">
        <v>84</v>
      </c>
      <c r="C11154" t="s">
        <v>151</v>
      </c>
      <c r="D11154" t="s">
        <v>17029</v>
      </c>
      <c r="E11154" t="s">
        <v>81</v>
      </c>
      <c r="F11154" t="s">
        <v>4889</v>
      </c>
      <c r="G11154">
        <v>0</v>
      </c>
      <c r="H11154">
        <v>0</v>
      </c>
      <c r="I11154">
        <v>0</v>
      </c>
      <c r="J11154">
        <v>0</v>
      </c>
      <c r="K11154">
        <v>0</v>
      </c>
      <c r="L11154">
        <v>0</v>
      </c>
      <c r="M11154">
        <v>18</v>
      </c>
      <c r="N11154">
        <v>0</v>
      </c>
      <c r="O11154">
        <v>0</v>
      </c>
      <c r="P11154">
        <v>0</v>
      </c>
      <c r="Q11154">
        <v>0</v>
      </c>
    </row>
    <row r="11155" spans="1:17" x14ac:dyDescent="0.2">
      <c r="A11155" t="s">
        <v>28178</v>
      </c>
      <c r="B11155" t="s">
        <v>84</v>
      </c>
      <c r="C11155" t="s">
        <v>151</v>
      </c>
      <c r="D11155" t="s">
        <v>17029</v>
      </c>
      <c r="E11155" t="s">
        <v>81</v>
      </c>
      <c r="F11155" t="s">
        <v>4871</v>
      </c>
      <c r="G11155">
        <v>0</v>
      </c>
      <c r="H11155">
        <v>0</v>
      </c>
      <c r="I11155">
        <v>0</v>
      </c>
      <c r="J11155">
        <v>0</v>
      </c>
      <c r="K11155">
        <v>0</v>
      </c>
      <c r="L11155">
        <v>0</v>
      </c>
      <c r="M11155">
        <v>0</v>
      </c>
      <c r="N11155">
        <v>16</v>
      </c>
      <c r="O11155">
        <v>15</v>
      </c>
      <c r="P11155">
        <v>1</v>
      </c>
      <c r="Q11155">
        <v>0</v>
      </c>
    </row>
    <row r="11156" spans="1:17" x14ac:dyDescent="0.2">
      <c r="A11156" t="s">
        <v>28179</v>
      </c>
      <c r="B11156" t="s">
        <v>84</v>
      </c>
      <c r="C11156" t="s">
        <v>151</v>
      </c>
      <c r="D11156" t="s">
        <v>17029</v>
      </c>
      <c r="E11156" t="s">
        <v>81</v>
      </c>
      <c r="F11156" t="s">
        <v>4873</v>
      </c>
      <c r="G11156">
        <v>0</v>
      </c>
      <c r="H11156">
        <v>0</v>
      </c>
      <c r="I11156">
        <v>0</v>
      </c>
      <c r="J11156">
        <v>0</v>
      </c>
      <c r="K11156">
        <v>0</v>
      </c>
      <c r="L11156">
        <v>0</v>
      </c>
      <c r="M11156">
        <v>0</v>
      </c>
      <c r="N11156">
        <v>10</v>
      </c>
      <c r="O11156">
        <v>10</v>
      </c>
      <c r="P11156">
        <v>0</v>
      </c>
      <c r="Q11156">
        <v>0</v>
      </c>
    </row>
    <row r="11157" spans="1:17" x14ac:dyDescent="0.2">
      <c r="A11157" t="s">
        <v>28180</v>
      </c>
      <c r="B11157" t="s">
        <v>84</v>
      </c>
      <c r="C11157" t="s">
        <v>151</v>
      </c>
      <c r="D11157" t="s">
        <v>17029</v>
      </c>
      <c r="E11157" t="s">
        <v>81</v>
      </c>
      <c r="F11157" t="s">
        <v>17019</v>
      </c>
      <c r="G11157">
        <v>18</v>
      </c>
      <c r="H11157">
        <v>0</v>
      </c>
      <c r="I11157">
        <v>0</v>
      </c>
      <c r="J11157">
        <v>0</v>
      </c>
      <c r="K11157">
        <v>0</v>
      </c>
      <c r="L11157">
        <v>0</v>
      </c>
      <c r="M11157">
        <v>0</v>
      </c>
      <c r="N11157">
        <v>0</v>
      </c>
      <c r="O11157">
        <v>0</v>
      </c>
      <c r="P11157">
        <v>0</v>
      </c>
      <c r="Q11157">
        <v>0</v>
      </c>
    </row>
    <row r="11158" spans="1:17" x14ac:dyDescent="0.2">
      <c r="A11158" t="s">
        <v>28181</v>
      </c>
      <c r="B11158" t="s">
        <v>84</v>
      </c>
      <c r="C11158" t="s">
        <v>151</v>
      </c>
      <c r="D11158" t="s">
        <v>17021</v>
      </c>
      <c r="E11158" t="s">
        <v>79</v>
      </c>
      <c r="F11158" t="s">
        <v>17022</v>
      </c>
      <c r="G11158">
        <v>0</v>
      </c>
      <c r="H11158">
        <v>0</v>
      </c>
      <c r="I11158">
        <v>0</v>
      </c>
      <c r="J11158">
        <v>0</v>
      </c>
      <c r="K11158">
        <v>0</v>
      </c>
      <c r="L11158">
        <v>0</v>
      </c>
      <c r="M11158">
        <v>0</v>
      </c>
      <c r="N11158">
        <v>5</v>
      </c>
      <c r="O11158">
        <v>3</v>
      </c>
      <c r="P11158">
        <v>2</v>
      </c>
      <c r="Q11158">
        <v>0</v>
      </c>
    </row>
    <row r="11159" spans="1:17" x14ac:dyDescent="0.2">
      <c r="A11159" t="s">
        <v>28182</v>
      </c>
      <c r="B11159" t="s">
        <v>84</v>
      </c>
      <c r="C11159" t="s">
        <v>151</v>
      </c>
      <c r="D11159" t="s">
        <v>17021</v>
      </c>
      <c r="E11159" t="s">
        <v>79</v>
      </c>
      <c r="F11159" t="s">
        <v>17019</v>
      </c>
      <c r="G11159">
        <v>5</v>
      </c>
      <c r="H11159">
        <v>0</v>
      </c>
      <c r="I11159">
        <v>0</v>
      </c>
      <c r="J11159">
        <v>0</v>
      </c>
      <c r="K11159">
        <v>0</v>
      </c>
      <c r="L11159">
        <v>0</v>
      </c>
      <c r="M11159">
        <v>0</v>
      </c>
      <c r="N11159">
        <v>0</v>
      </c>
      <c r="O11159">
        <v>0</v>
      </c>
      <c r="P11159">
        <v>0</v>
      </c>
      <c r="Q11159">
        <v>0</v>
      </c>
    </row>
    <row r="11160" spans="1:17" x14ac:dyDescent="0.2">
      <c r="A11160" t="s">
        <v>28183</v>
      </c>
      <c r="B11160" t="s">
        <v>84</v>
      </c>
      <c r="C11160" t="s">
        <v>151</v>
      </c>
      <c r="D11160" t="s">
        <v>17021</v>
      </c>
      <c r="E11160" t="s">
        <v>81</v>
      </c>
      <c r="F11160" t="s">
        <v>17022</v>
      </c>
      <c r="G11160">
        <v>0</v>
      </c>
      <c r="H11160">
        <v>0</v>
      </c>
      <c r="I11160">
        <v>0</v>
      </c>
      <c r="J11160">
        <v>0</v>
      </c>
      <c r="K11160">
        <v>0</v>
      </c>
      <c r="L11160">
        <v>0</v>
      </c>
      <c r="M11160">
        <v>0</v>
      </c>
      <c r="N11160">
        <v>3</v>
      </c>
      <c r="O11160">
        <v>2</v>
      </c>
      <c r="P11160">
        <v>1</v>
      </c>
      <c r="Q11160">
        <v>0</v>
      </c>
    </row>
    <row r="11161" spans="1:17" x14ac:dyDescent="0.2">
      <c r="A11161" t="s">
        <v>28184</v>
      </c>
      <c r="B11161" t="s">
        <v>84</v>
      </c>
      <c r="C11161" t="s">
        <v>151</v>
      </c>
      <c r="D11161" t="s">
        <v>17021</v>
      </c>
      <c r="E11161" t="s">
        <v>81</v>
      </c>
      <c r="F11161" t="s">
        <v>17019</v>
      </c>
      <c r="G11161">
        <v>3</v>
      </c>
      <c r="H11161">
        <v>0</v>
      </c>
      <c r="I11161">
        <v>0</v>
      </c>
      <c r="J11161">
        <v>0</v>
      </c>
      <c r="K11161">
        <v>0</v>
      </c>
      <c r="L11161">
        <v>0</v>
      </c>
      <c r="M11161">
        <v>0</v>
      </c>
      <c r="N11161">
        <v>0</v>
      </c>
      <c r="O11161">
        <v>0</v>
      </c>
      <c r="P11161">
        <v>0</v>
      </c>
      <c r="Q11161">
        <v>0</v>
      </c>
    </row>
    <row r="11162" spans="1:17" x14ac:dyDescent="0.2">
      <c r="A11162" t="s">
        <v>28185</v>
      </c>
      <c r="B11162" t="s">
        <v>84</v>
      </c>
      <c r="C11162" t="s">
        <v>151</v>
      </c>
      <c r="D11162" t="s">
        <v>17025</v>
      </c>
      <c r="E11162" t="s">
        <v>79</v>
      </c>
      <c r="F11162" t="s">
        <v>17019</v>
      </c>
      <c r="G11162">
        <v>3</v>
      </c>
      <c r="H11162">
        <v>0</v>
      </c>
      <c r="I11162">
        <v>0</v>
      </c>
      <c r="J11162">
        <v>0</v>
      </c>
      <c r="K11162">
        <v>0</v>
      </c>
      <c r="L11162">
        <v>0</v>
      </c>
      <c r="M11162">
        <v>0</v>
      </c>
      <c r="N11162">
        <v>0</v>
      </c>
      <c r="O11162">
        <v>0</v>
      </c>
      <c r="P11162">
        <v>0</v>
      </c>
      <c r="Q11162">
        <v>0</v>
      </c>
    </row>
    <row r="11163" spans="1:17" x14ac:dyDescent="0.2">
      <c r="A11163" t="s">
        <v>28186</v>
      </c>
      <c r="B11163" t="s">
        <v>84</v>
      </c>
      <c r="C11163" t="s">
        <v>152</v>
      </c>
      <c r="D11163" t="s">
        <v>17029</v>
      </c>
      <c r="E11163" t="s">
        <v>79</v>
      </c>
      <c r="F11163" t="s">
        <v>4875</v>
      </c>
      <c r="G11163">
        <v>0</v>
      </c>
      <c r="H11163">
        <v>13</v>
      </c>
      <c r="I11163">
        <v>3</v>
      </c>
      <c r="J11163">
        <v>9</v>
      </c>
      <c r="K11163">
        <v>1</v>
      </c>
      <c r="L11163">
        <v>0</v>
      </c>
      <c r="M11163">
        <v>0</v>
      </c>
      <c r="N11163">
        <v>0</v>
      </c>
      <c r="O11163">
        <v>0</v>
      </c>
      <c r="P11163">
        <v>0</v>
      </c>
      <c r="Q11163">
        <v>0</v>
      </c>
    </row>
    <row r="11164" spans="1:17" x14ac:dyDescent="0.2">
      <c r="A11164" t="s">
        <v>28187</v>
      </c>
      <c r="B11164" t="s">
        <v>84</v>
      </c>
      <c r="C11164" t="s">
        <v>152</v>
      </c>
      <c r="D11164" t="s">
        <v>17029</v>
      </c>
      <c r="E11164" t="s">
        <v>79</v>
      </c>
      <c r="F11164" t="s">
        <v>4877</v>
      </c>
      <c r="G11164">
        <v>0</v>
      </c>
      <c r="H11164">
        <v>13</v>
      </c>
      <c r="I11164">
        <v>3</v>
      </c>
      <c r="J11164">
        <v>6</v>
      </c>
      <c r="K11164">
        <v>2</v>
      </c>
      <c r="L11164">
        <v>2</v>
      </c>
      <c r="M11164">
        <v>0</v>
      </c>
      <c r="N11164">
        <v>0</v>
      </c>
      <c r="O11164">
        <v>0</v>
      </c>
      <c r="P11164">
        <v>0</v>
      </c>
      <c r="Q11164">
        <v>0</v>
      </c>
    </row>
    <row r="11165" spans="1:17" x14ac:dyDescent="0.2">
      <c r="A11165" t="s">
        <v>28188</v>
      </c>
      <c r="B11165" t="s">
        <v>84</v>
      </c>
      <c r="C11165" t="s">
        <v>152</v>
      </c>
      <c r="D11165" t="s">
        <v>17029</v>
      </c>
      <c r="E11165" t="s">
        <v>79</v>
      </c>
      <c r="F11165" t="s">
        <v>4879</v>
      </c>
      <c r="G11165">
        <v>0</v>
      </c>
      <c r="H11165">
        <v>0</v>
      </c>
      <c r="I11165">
        <v>0</v>
      </c>
      <c r="J11165">
        <v>0</v>
      </c>
      <c r="K11165">
        <v>0</v>
      </c>
      <c r="L11165">
        <v>0</v>
      </c>
      <c r="M11165">
        <v>13</v>
      </c>
      <c r="N11165">
        <v>0</v>
      </c>
      <c r="O11165">
        <v>0</v>
      </c>
      <c r="P11165">
        <v>0</v>
      </c>
      <c r="Q11165">
        <v>0</v>
      </c>
    </row>
    <row r="11166" spans="1:17" x14ac:dyDescent="0.2">
      <c r="A11166" t="s">
        <v>28189</v>
      </c>
      <c r="B11166" t="s">
        <v>84</v>
      </c>
      <c r="C11166" t="s">
        <v>152</v>
      </c>
      <c r="D11166" t="s">
        <v>17029</v>
      </c>
      <c r="E11166" t="s">
        <v>79</v>
      </c>
      <c r="F11166" t="s">
        <v>4881</v>
      </c>
      <c r="G11166">
        <v>0</v>
      </c>
      <c r="H11166">
        <v>13</v>
      </c>
      <c r="I11166">
        <v>3</v>
      </c>
      <c r="J11166">
        <v>6</v>
      </c>
      <c r="K11166">
        <v>2</v>
      </c>
      <c r="L11166">
        <v>2</v>
      </c>
      <c r="M11166">
        <v>0</v>
      </c>
      <c r="N11166">
        <v>0</v>
      </c>
      <c r="O11166">
        <v>0</v>
      </c>
      <c r="P11166">
        <v>0</v>
      </c>
      <c r="Q11166">
        <v>0</v>
      </c>
    </row>
    <row r="11167" spans="1:17" x14ac:dyDescent="0.2">
      <c r="A11167" t="s">
        <v>28190</v>
      </c>
      <c r="B11167" t="s">
        <v>84</v>
      </c>
      <c r="C11167" t="s">
        <v>152</v>
      </c>
      <c r="D11167" t="s">
        <v>17029</v>
      </c>
      <c r="E11167" t="s">
        <v>79</v>
      </c>
      <c r="F11167" t="s">
        <v>4883</v>
      </c>
      <c r="G11167">
        <v>0</v>
      </c>
      <c r="H11167">
        <v>13</v>
      </c>
      <c r="I11167">
        <v>3</v>
      </c>
      <c r="J11167">
        <v>8</v>
      </c>
      <c r="K11167">
        <v>1</v>
      </c>
      <c r="L11167">
        <v>1</v>
      </c>
      <c r="M11167">
        <v>0</v>
      </c>
      <c r="N11167">
        <v>0</v>
      </c>
      <c r="O11167">
        <v>0</v>
      </c>
      <c r="P11167">
        <v>0</v>
      </c>
      <c r="Q11167">
        <v>0</v>
      </c>
    </row>
    <row r="11168" spans="1:17" x14ac:dyDescent="0.2">
      <c r="A11168" t="s">
        <v>28191</v>
      </c>
      <c r="B11168" t="s">
        <v>84</v>
      </c>
      <c r="C11168" t="s">
        <v>152</v>
      </c>
      <c r="D11168" t="s">
        <v>17029</v>
      </c>
      <c r="E11168" t="s">
        <v>79</v>
      </c>
      <c r="F11168" t="s">
        <v>4885</v>
      </c>
      <c r="G11168">
        <v>0</v>
      </c>
      <c r="H11168">
        <v>0</v>
      </c>
      <c r="I11168">
        <v>0</v>
      </c>
      <c r="J11168">
        <v>0</v>
      </c>
      <c r="K11168">
        <v>0</v>
      </c>
      <c r="L11168">
        <v>0</v>
      </c>
      <c r="M11168">
        <v>13</v>
      </c>
      <c r="N11168">
        <v>0</v>
      </c>
      <c r="O11168">
        <v>0</v>
      </c>
      <c r="P11168">
        <v>0</v>
      </c>
      <c r="Q11168">
        <v>0</v>
      </c>
    </row>
    <row r="11169" spans="1:17" x14ac:dyDescent="0.2">
      <c r="A11169" t="s">
        <v>28192</v>
      </c>
      <c r="B11169" t="s">
        <v>84</v>
      </c>
      <c r="C11169" t="s">
        <v>152</v>
      </c>
      <c r="D11169" t="s">
        <v>17029</v>
      </c>
      <c r="E11169" t="s">
        <v>79</v>
      </c>
      <c r="F11169" t="s">
        <v>4887</v>
      </c>
      <c r="G11169">
        <v>0</v>
      </c>
      <c r="H11169">
        <v>13</v>
      </c>
      <c r="I11169">
        <v>3</v>
      </c>
      <c r="J11169">
        <v>9</v>
      </c>
      <c r="K11169">
        <v>1</v>
      </c>
      <c r="L11169">
        <v>0</v>
      </c>
      <c r="M11169">
        <v>0</v>
      </c>
      <c r="N11169">
        <v>0</v>
      </c>
      <c r="O11169">
        <v>0</v>
      </c>
      <c r="P11169">
        <v>0</v>
      </c>
      <c r="Q11169">
        <v>0</v>
      </c>
    </row>
    <row r="11170" spans="1:17" x14ac:dyDescent="0.2">
      <c r="A11170" t="s">
        <v>28193</v>
      </c>
      <c r="B11170" t="s">
        <v>84</v>
      </c>
      <c r="C11170" t="s">
        <v>152</v>
      </c>
      <c r="D11170" t="s">
        <v>17029</v>
      </c>
      <c r="E11170" t="s">
        <v>79</v>
      </c>
      <c r="F11170" t="s">
        <v>4889</v>
      </c>
      <c r="G11170">
        <v>0</v>
      </c>
      <c r="H11170">
        <v>0</v>
      </c>
      <c r="I11170">
        <v>0</v>
      </c>
      <c r="J11170">
        <v>0</v>
      </c>
      <c r="K11170">
        <v>0</v>
      </c>
      <c r="L11170">
        <v>0</v>
      </c>
      <c r="M11170">
        <v>13</v>
      </c>
      <c r="N11170">
        <v>0</v>
      </c>
      <c r="O11170">
        <v>0</v>
      </c>
      <c r="P11170">
        <v>0</v>
      </c>
      <c r="Q11170">
        <v>0</v>
      </c>
    </row>
    <row r="11171" spans="1:17" x14ac:dyDescent="0.2">
      <c r="A11171" t="s">
        <v>28194</v>
      </c>
      <c r="B11171" t="s">
        <v>84</v>
      </c>
      <c r="C11171" t="s">
        <v>152</v>
      </c>
      <c r="D11171" t="s">
        <v>17029</v>
      </c>
      <c r="E11171" t="s">
        <v>79</v>
      </c>
      <c r="F11171" t="s">
        <v>4871</v>
      </c>
      <c r="G11171">
        <v>0</v>
      </c>
      <c r="H11171">
        <v>0</v>
      </c>
      <c r="I11171">
        <v>0</v>
      </c>
      <c r="J11171">
        <v>0</v>
      </c>
      <c r="K11171">
        <v>0</v>
      </c>
      <c r="L11171">
        <v>0</v>
      </c>
      <c r="M11171">
        <v>0</v>
      </c>
      <c r="N11171">
        <v>11</v>
      </c>
      <c r="O11171">
        <v>11</v>
      </c>
      <c r="P11171">
        <v>0</v>
      </c>
      <c r="Q11171">
        <v>0</v>
      </c>
    </row>
    <row r="11172" spans="1:17" x14ac:dyDescent="0.2">
      <c r="A11172" t="s">
        <v>28195</v>
      </c>
      <c r="B11172" t="s">
        <v>84</v>
      </c>
      <c r="C11172" t="s">
        <v>152</v>
      </c>
      <c r="D11172" t="s">
        <v>17029</v>
      </c>
      <c r="E11172" t="s">
        <v>79</v>
      </c>
      <c r="F11172" t="s">
        <v>4873</v>
      </c>
      <c r="G11172">
        <v>0</v>
      </c>
      <c r="H11172">
        <v>0</v>
      </c>
      <c r="I11172">
        <v>0</v>
      </c>
      <c r="J11172">
        <v>0</v>
      </c>
      <c r="K11172">
        <v>0</v>
      </c>
      <c r="L11172">
        <v>0</v>
      </c>
      <c r="M11172">
        <v>0</v>
      </c>
      <c r="N11172">
        <v>11</v>
      </c>
      <c r="O11172">
        <v>11</v>
      </c>
      <c r="P11172">
        <v>0</v>
      </c>
      <c r="Q11172">
        <v>0</v>
      </c>
    </row>
    <row r="11173" spans="1:17" x14ac:dyDescent="0.2">
      <c r="A11173" t="s">
        <v>28196</v>
      </c>
      <c r="B11173" t="s">
        <v>84</v>
      </c>
      <c r="C11173" t="s">
        <v>152</v>
      </c>
      <c r="D11173" t="s">
        <v>17029</v>
      </c>
      <c r="E11173" t="s">
        <v>79</v>
      </c>
      <c r="F11173" t="s">
        <v>17019</v>
      </c>
      <c r="G11173">
        <v>13</v>
      </c>
      <c r="H11173">
        <v>0</v>
      </c>
      <c r="I11173">
        <v>0</v>
      </c>
      <c r="J11173">
        <v>0</v>
      </c>
      <c r="K11173">
        <v>0</v>
      </c>
      <c r="L11173">
        <v>0</v>
      </c>
      <c r="M11173">
        <v>0</v>
      </c>
      <c r="N11173">
        <v>0</v>
      </c>
      <c r="O11173">
        <v>0</v>
      </c>
      <c r="P11173">
        <v>0</v>
      </c>
      <c r="Q11173">
        <v>0</v>
      </c>
    </row>
    <row r="11174" spans="1:17" x14ac:dyDescent="0.2">
      <c r="A11174" t="s">
        <v>28197</v>
      </c>
      <c r="B11174" t="s">
        <v>84</v>
      </c>
      <c r="C11174" t="s">
        <v>152</v>
      </c>
      <c r="D11174" t="s">
        <v>17029</v>
      </c>
      <c r="E11174" t="s">
        <v>81</v>
      </c>
      <c r="F11174" t="s">
        <v>4875</v>
      </c>
      <c r="G11174">
        <v>0</v>
      </c>
      <c r="H11174">
        <v>7</v>
      </c>
      <c r="I11174">
        <v>0</v>
      </c>
      <c r="J11174">
        <v>7</v>
      </c>
      <c r="K11174">
        <v>0</v>
      </c>
      <c r="L11174">
        <v>0</v>
      </c>
      <c r="M11174">
        <v>0</v>
      </c>
      <c r="N11174">
        <v>0</v>
      </c>
      <c r="O11174">
        <v>0</v>
      </c>
      <c r="P11174">
        <v>0</v>
      </c>
      <c r="Q11174">
        <v>0</v>
      </c>
    </row>
    <row r="11175" spans="1:17" x14ac:dyDescent="0.2">
      <c r="A11175" t="s">
        <v>28198</v>
      </c>
      <c r="B11175" t="s">
        <v>84</v>
      </c>
      <c r="C11175" t="s">
        <v>152</v>
      </c>
      <c r="D11175" t="s">
        <v>17029</v>
      </c>
      <c r="E11175" t="s">
        <v>81</v>
      </c>
      <c r="F11175" t="s">
        <v>4877</v>
      </c>
      <c r="G11175">
        <v>0</v>
      </c>
      <c r="H11175">
        <v>7</v>
      </c>
      <c r="I11175">
        <v>0</v>
      </c>
      <c r="J11175">
        <v>7</v>
      </c>
      <c r="K11175">
        <v>0</v>
      </c>
      <c r="L11175">
        <v>0</v>
      </c>
      <c r="M11175">
        <v>0</v>
      </c>
      <c r="N11175">
        <v>0</v>
      </c>
      <c r="O11175">
        <v>0</v>
      </c>
      <c r="P11175">
        <v>0</v>
      </c>
      <c r="Q11175">
        <v>0</v>
      </c>
    </row>
    <row r="11176" spans="1:17" x14ac:dyDescent="0.2">
      <c r="A11176" t="s">
        <v>28199</v>
      </c>
      <c r="B11176" t="s">
        <v>84</v>
      </c>
      <c r="C11176" t="s">
        <v>152</v>
      </c>
      <c r="D11176" t="s">
        <v>17029</v>
      </c>
      <c r="E11176" t="s">
        <v>81</v>
      </c>
      <c r="F11176" t="s">
        <v>4879</v>
      </c>
      <c r="G11176">
        <v>0</v>
      </c>
      <c r="H11176">
        <v>0</v>
      </c>
      <c r="I11176">
        <v>0</v>
      </c>
      <c r="J11176">
        <v>0</v>
      </c>
      <c r="K11176">
        <v>0</v>
      </c>
      <c r="L11176">
        <v>0</v>
      </c>
      <c r="M11176">
        <v>7</v>
      </c>
      <c r="N11176">
        <v>0</v>
      </c>
      <c r="O11176">
        <v>0</v>
      </c>
      <c r="P11176">
        <v>0</v>
      </c>
      <c r="Q11176">
        <v>0</v>
      </c>
    </row>
    <row r="11177" spans="1:17" x14ac:dyDescent="0.2">
      <c r="A11177" t="s">
        <v>28200</v>
      </c>
      <c r="B11177" t="s">
        <v>84</v>
      </c>
      <c r="C11177" t="s">
        <v>152</v>
      </c>
      <c r="D11177" t="s">
        <v>17029</v>
      </c>
      <c r="E11177" t="s">
        <v>81</v>
      </c>
      <c r="F11177" t="s">
        <v>4881</v>
      </c>
      <c r="G11177">
        <v>0</v>
      </c>
      <c r="H11177">
        <v>7</v>
      </c>
      <c r="I11177">
        <v>0</v>
      </c>
      <c r="J11177">
        <v>7</v>
      </c>
      <c r="K11177">
        <v>0</v>
      </c>
      <c r="L11177">
        <v>0</v>
      </c>
      <c r="M11177">
        <v>0</v>
      </c>
      <c r="N11177">
        <v>0</v>
      </c>
      <c r="O11177">
        <v>0</v>
      </c>
      <c r="P11177">
        <v>0</v>
      </c>
      <c r="Q11177">
        <v>0</v>
      </c>
    </row>
    <row r="11178" spans="1:17" x14ac:dyDescent="0.2">
      <c r="A11178" t="s">
        <v>28201</v>
      </c>
      <c r="B11178" t="s">
        <v>84</v>
      </c>
      <c r="C11178" t="s">
        <v>152</v>
      </c>
      <c r="D11178" t="s">
        <v>17029</v>
      </c>
      <c r="E11178" t="s">
        <v>81</v>
      </c>
      <c r="F11178" t="s">
        <v>4883</v>
      </c>
      <c r="G11178">
        <v>0</v>
      </c>
      <c r="H11178">
        <v>7</v>
      </c>
      <c r="I11178">
        <v>0</v>
      </c>
      <c r="J11178">
        <v>7</v>
      </c>
      <c r="K11178">
        <v>0</v>
      </c>
      <c r="L11178">
        <v>0</v>
      </c>
      <c r="M11178">
        <v>0</v>
      </c>
      <c r="N11178">
        <v>0</v>
      </c>
      <c r="O11178">
        <v>0</v>
      </c>
      <c r="P11178">
        <v>0</v>
      </c>
      <c r="Q11178">
        <v>0</v>
      </c>
    </row>
    <row r="11179" spans="1:17" x14ac:dyDescent="0.2">
      <c r="A11179" t="s">
        <v>28202</v>
      </c>
      <c r="B11179" t="s">
        <v>84</v>
      </c>
      <c r="C11179" t="s">
        <v>152</v>
      </c>
      <c r="D11179" t="s">
        <v>17029</v>
      </c>
      <c r="E11179" t="s">
        <v>81</v>
      </c>
      <c r="F11179" t="s">
        <v>4885</v>
      </c>
      <c r="G11179">
        <v>0</v>
      </c>
      <c r="H11179">
        <v>0</v>
      </c>
      <c r="I11179">
        <v>0</v>
      </c>
      <c r="J11179">
        <v>0</v>
      </c>
      <c r="K11179">
        <v>0</v>
      </c>
      <c r="L11179">
        <v>0</v>
      </c>
      <c r="M11179">
        <v>7</v>
      </c>
      <c r="N11179">
        <v>0</v>
      </c>
      <c r="O11179">
        <v>0</v>
      </c>
      <c r="P11179">
        <v>0</v>
      </c>
      <c r="Q11179">
        <v>0</v>
      </c>
    </row>
    <row r="11180" spans="1:17" x14ac:dyDescent="0.2">
      <c r="A11180" t="s">
        <v>28203</v>
      </c>
      <c r="B11180" t="s">
        <v>84</v>
      </c>
      <c r="C11180" t="s">
        <v>152</v>
      </c>
      <c r="D11180" t="s">
        <v>17029</v>
      </c>
      <c r="E11180" t="s">
        <v>81</v>
      </c>
      <c r="F11180" t="s">
        <v>4887</v>
      </c>
      <c r="G11180">
        <v>0</v>
      </c>
      <c r="H11180">
        <v>7</v>
      </c>
      <c r="I11180">
        <v>0</v>
      </c>
      <c r="J11180">
        <v>7</v>
      </c>
      <c r="K11180">
        <v>0</v>
      </c>
      <c r="L11180">
        <v>0</v>
      </c>
      <c r="M11180">
        <v>0</v>
      </c>
      <c r="N11180">
        <v>0</v>
      </c>
      <c r="O11180">
        <v>0</v>
      </c>
      <c r="P11180">
        <v>0</v>
      </c>
      <c r="Q11180">
        <v>0</v>
      </c>
    </row>
    <row r="11181" spans="1:17" x14ac:dyDescent="0.2">
      <c r="A11181" t="s">
        <v>28204</v>
      </c>
      <c r="B11181" t="s">
        <v>84</v>
      </c>
      <c r="C11181" t="s">
        <v>152</v>
      </c>
      <c r="D11181" t="s">
        <v>17029</v>
      </c>
      <c r="E11181" t="s">
        <v>81</v>
      </c>
      <c r="F11181" t="s">
        <v>4889</v>
      </c>
      <c r="G11181">
        <v>0</v>
      </c>
      <c r="H11181">
        <v>0</v>
      </c>
      <c r="I11181">
        <v>0</v>
      </c>
      <c r="J11181">
        <v>0</v>
      </c>
      <c r="K11181">
        <v>0</v>
      </c>
      <c r="L11181">
        <v>0</v>
      </c>
      <c r="M11181">
        <v>7</v>
      </c>
      <c r="N11181">
        <v>0</v>
      </c>
      <c r="O11181">
        <v>0</v>
      </c>
      <c r="P11181">
        <v>0</v>
      </c>
      <c r="Q11181">
        <v>0</v>
      </c>
    </row>
    <row r="11182" spans="1:17" x14ac:dyDescent="0.2">
      <c r="A11182" t="s">
        <v>28205</v>
      </c>
      <c r="B11182" t="s">
        <v>84</v>
      </c>
      <c r="C11182" t="s">
        <v>152</v>
      </c>
      <c r="D11182" t="s">
        <v>17029</v>
      </c>
      <c r="E11182" t="s">
        <v>81</v>
      </c>
      <c r="F11182" t="s">
        <v>4871</v>
      </c>
      <c r="G11182">
        <v>0</v>
      </c>
      <c r="H11182">
        <v>0</v>
      </c>
      <c r="I11182">
        <v>0</v>
      </c>
      <c r="J11182">
        <v>0</v>
      </c>
      <c r="K11182">
        <v>0</v>
      </c>
      <c r="L11182">
        <v>0</v>
      </c>
      <c r="M11182">
        <v>0</v>
      </c>
      <c r="N11182">
        <v>7</v>
      </c>
      <c r="O11182">
        <v>7</v>
      </c>
      <c r="P11182">
        <v>0</v>
      </c>
      <c r="Q11182">
        <v>0</v>
      </c>
    </row>
    <row r="11183" spans="1:17" x14ac:dyDescent="0.2">
      <c r="A11183" t="s">
        <v>28206</v>
      </c>
      <c r="B11183" t="s">
        <v>84</v>
      </c>
      <c r="C11183" t="s">
        <v>152</v>
      </c>
      <c r="D11183" t="s">
        <v>17029</v>
      </c>
      <c r="E11183" t="s">
        <v>81</v>
      </c>
      <c r="F11183" t="s">
        <v>4873</v>
      </c>
      <c r="G11183">
        <v>0</v>
      </c>
      <c r="H11183">
        <v>0</v>
      </c>
      <c r="I11183">
        <v>0</v>
      </c>
      <c r="J11183">
        <v>0</v>
      </c>
      <c r="K11183">
        <v>0</v>
      </c>
      <c r="L11183">
        <v>0</v>
      </c>
      <c r="M11183">
        <v>0</v>
      </c>
      <c r="N11183">
        <v>7</v>
      </c>
      <c r="O11183">
        <v>7</v>
      </c>
      <c r="P11183">
        <v>0</v>
      </c>
      <c r="Q11183">
        <v>0</v>
      </c>
    </row>
    <row r="11184" spans="1:17" x14ac:dyDescent="0.2">
      <c r="A11184" t="s">
        <v>28207</v>
      </c>
      <c r="B11184" t="s">
        <v>84</v>
      </c>
      <c r="C11184" t="s">
        <v>152</v>
      </c>
      <c r="D11184" t="s">
        <v>17029</v>
      </c>
      <c r="E11184" t="s">
        <v>81</v>
      </c>
      <c r="F11184" t="s">
        <v>17019</v>
      </c>
      <c r="G11184">
        <v>7</v>
      </c>
      <c r="H11184">
        <v>0</v>
      </c>
      <c r="I11184">
        <v>0</v>
      </c>
      <c r="J11184">
        <v>0</v>
      </c>
      <c r="K11184">
        <v>0</v>
      </c>
      <c r="L11184">
        <v>0</v>
      </c>
      <c r="M11184">
        <v>0</v>
      </c>
      <c r="N11184">
        <v>0</v>
      </c>
      <c r="O11184">
        <v>0</v>
      </c>
      <c r="P11184">
        <v>0</v>
      </c>
      <c r="Q11184">
        <v>0</v>
      </c>
    </row>
    <row r="11185" spans="1:17" x14ac:dyDescent="0.2">
      <c r="A11185" t="s">
        <v>28208</v>
      </c>
      <c r="B11185" t="s">
        <v>84</v>
      </c>
      <c r="C11185" t="s">
        <v>152</v>
      </c>
      <c r="D11185" t="s">
        <v>17021</v>
      </c>
      <c r="E11185" t="s">
        <v>79</v>
      </c>
      <c r="F11185" t="s">
        <v>17022</v>
      </c>
      <c r="G11185">
        <v>0</v>
      </c>
      <c r="H11185">
        <v>0</v>
      </c>
      <c r="I11185">
        <v>0</v>
      </c>
      <c r="J11185">
        <v>0</v>
      </c>
      <c r="K11185">
        <v>0</v>
      </c>
      <c r="L11185">
        <v>0</v>
      </c>
      <c r="M11185">
        <v>0</v>
      </c>
      <c r="N11185">
        <v>1</v>
      </c>
      <c r="O11185">
        <v>1</v>
      </c>
      <c r="P11185">
        <v>0</v>
      </c>
      <c r="Q11185">
        <v>0</v>
      </c>
    </row>
    <row r="11186" spans="1:17" x14ac:dyDescent="0.2">
      <c r="A11186" t="s">
        <v>28209</v>
      </c>
      <c r="B11186" t="s">
        <v>84</v>
      </c>
      <c r="C11186" t="s">
        <v>152</v>
      </c>
      <c r="D11186" t="s">
        <v>17021</v>
      </c>
      <c r="E11186" t="s">
        <v>79</v>
      </c>
      <c r="F11186" t="s">
        <v>17019</v>
      </c>
      <c r="G11186">
        <v>1</v>
      </c>
      <c r="H11186">
        <v>0</v>
      </c>
      <c r="I11186">
        <v>0</v>
      </c>
      <c r="J11186">
        <v>0</v>
      </c>
      <c r="K11186">
        <v>0</v>
      </c>
      <c r="L11186">
        <v>0</v>
      </c>
      <c r="M11186">
        <v>0</v>
      </c>
      <c r="N11186">
        <v>0</v>
      </c>
      <c r="O11186">
        <v>0</v>
      </c>
      <c r="P11186">
        <v>0</v>
      </c>
      <c r="Q11186">
        <v>0</v>
      </c>
    </row>
    <row r="11187" spans="1:17" x14ac:dyDescent="0.2">
      <c r="A11187" t="s">
        <v>28210</v>
      </c>
      <c r="B11187" t="s">
        <v>84</v>
      </c>
      <c r="C11187" t="s">
        <v>152</v>
      </c>
      <c r="D11187" t="s">
        <v>17025</v>
      </c>
      <c r="E11187" t="s">
        <v>79</v>
      </c>
      <c r="F11187" t="s">
        <v>17019</v>
      </c>
      <c r="G11187">
        <v>2</v>
      </c>
      <c r="H11187">
        <v>0</v>
      </c>
      <c r="I11187">
        <v>0</v>
      </c>
      <c r="J11187">
        <v>0</v>
      </c>
      <c r="K11187">
        <v>0</v>
      </c>
      <c r="L11187">
        <v>0</v>
      </c>
      <c r="M11187">
        <v>0</v>
      </c>
      <c r="N11187">
        <v>0</v>
      </c>
      <c r="O11187">
        <v>0</v>
      </c>
      <c r="P11187">
        <v>0</v>
      </c>
      <c r="Q11187">
        <v>0</v>
      </c>
    </row>
    <row r="11188" spans="1:17" x14ac:dyDescent="0.2">
      <c r="A11188" t="s">
        <v>28211</v>
      </c>
      <c r="B11188" t="s">
        <v>84</v>
      </c>
      <c r="C11188" t="s">
        <v>153</v>
      </c>
      <c r="D11188" t="s">
        <v>17027</v>
      </c>
      <c r="E11188" t="s">
        <v>81</v>
      </c>
      <c r="F11188" t="s">
        <v>17019</v>
      </c>
      <c r="G11188">
        <v>1</v>
      </c>
      <c r="H11188">
        <v>0</v>
      </c>
      <c r="I11188">
        <v>0</v>
      </c>
      <c r="J11188">
        <v>0</v>
      </c>
      <c r="K11188">
        <v>0</v>
      </c>
      <c r="L11188">
        <v>0</v>
      </c>
      <c r="M11188">
        <v>0</v>
      </c>
      <c r="N11188">
        <v>0</v>
      </c>
      <c r="O11188">
        <v>0</v>
      </c>
      <c r="P11188">
        <v>0</v>
      </c>
      <c r="Q11188">
        <v>0</v>
      </c>
    </row>
    <row r="11189" spans="1:17" x14ac:dyDescent="0.2">
      <c r="A11189" t="s">
        <v>28212</v>
      </c>
      <c r="B11189" t="s">
        <v>84</v>
      </c>
      <c r="C11189" t="s">
        <v>153</v>
      </c>
      <c r="D11189" t="s">
        <v>17029</v>
      </c>
      <c r="E11189" t="s">
        <v>79</v>
      </c>
      <c r="F11189" t="s">
        <v>4875</v>
      </c>
      <c r="G11189">
        <v>0</v>
      </c>
      <c r="H11189">
        <v>14</v>
      </c>
      <c r="I11189">
        <v>1</v>
      </c>
      <c r="J11189">
        <v>10</v>
      </c>
      <c r="K11189">
        <v>2</v>
      </c>
      <c r="L11189">
        <v>1</v>
      </c>
      <c r="M11189">
        <v>0</v>
      </c>
      <c r="N11189">
        <v>0</v>
      </c>
      <c r="O11189">
        <v>0</v>
      </c>
      <c r="P11189">
        <v>0</v>
      </c>
      <c r="Q11189">
        <v>0</v>
      </c>
    </row>
    <row r="11190" spans="1:17" x14ac:dyDescent="0.2">
      <c r="A11190" t="s">
        <v>28213</v>
      </c>
      <c r="B11190" t="s">
        <v>84</v>
      </c>
      <c r="C11190" t="s">
        <v>153</v>
      </c>
      <c r="D11190" t="s">
        <v>17029</v>
      </c>
      <c r="E11190" t="s">
        <v>79</v>
      </c>
      <c r="F11190" t="s">
        <v>4877</v>
      </c>
      <c r="G11190">
        <v>0</v>
      </c>
      <c r="H11190">
        <v>14</v>
      </c>
      <c r="I11190">
        <v>1</v>
      </c>
      <c r="J11190">
        <v>9</v>
      </c>
      <c r="K11190">
        <v>3</v>
      </c>
      <c r="L11190">
        <v>1</v>
      </c>
      <c r="M11190">
        <v>0</v>
      </c>
      <c r="N11190">
        <v>0</v>
      </c>
      <c r="O11190">
        <v>0</v>
      </c>
      <c r="P11190">
        <v>0</v>
      </c>
      <c r="Q11190">
        <v>0</v>
      </c>
    </row>
    <row r="11191" spans="1:17" x14ac:dyDescent="0.2">
      <c r="A11191" t="s">
        <v>28214</v>
      </c>
      <c r="B11191" t="s">
        <v>84</v>
      </c>
      <c r="C11191" t="s">
        <v>153</v>
      </c>
      <c r="D11191" t="s">
        <v>17029</v>
      </c>
      <c r="E11191" t="s">
        <v>79</v>
      </c>
      <c r="F11191" t="s">
        <v>4879</v>
      </c>
      <c r="G11191">
        <v>0</v>
      </c>
      <c r="H11191">
        <v>0</v>
      </c>
      <c r="I11191">
        <v>0</v>
      </c>
      <c r="J11191">
        <v>0</v>
      </c>
      <c r="K11191">
        <v>0</v>
      </c>
      <c r="L11191">
        <v>0</v>
      </c>
      <c r="M11191">
        <v>14</v>
      </c>
      <c r="N11191">
        <v>0</v>
      </c>
      <c r="O11191">
        <v>0</v>
      </c>
      <c r="P11191">
        <v>0</v>
      </c>
      <c r="Q11191">
        <v>0</v>
      </c>
    </row>
    <row r="11192" spans="1:17" x14ac:dyDescent="0.2">
      <c r="A11192" t="s">
        <v>28215</v>
      </c>
      <c r="B11192" t="s">
        <v>84</v>
      </c>
      <c r="C11192" t="s">
        <v>153</v>
      </c>
      <c r="D11192" t="s">
        <v>17029</v>
      </c>
      <c r="E11192" t="s">
        <v>79</v>
      </c>
      <c r="F11192" t="s">
        <v>4881</v>
      </c>
      <c r="G11192">
        <v>0</v>
      </c>
      <c r="H11192">
        <v>14</v>
      </c>
      <c r="I11192">
        <v>1</v>
      </c>
      <c r="J11192">
        <v>9</v>
      </c>
      <c r="K11192">
        <v>3</v>
      </c>
      <c r="L11192">
        <v>1</v>
      </c>
      <c r="M11192">
        <v>0</v>
      </c>
      <c r="N11192">
        <v>0</v>
      </c>
      <c r="O11192">
        <v>0</v>
      </c>
      <c r="P11192">
        <v>0</v>
      </c>
      <c r="Q11192">
        <v>0</v>
      </c>
    </row>
    <row r="11193" spans="1:17" x14ac:dyDescent="0.2">
      <c r="A11193" t="s">
        <v>28216</v>
      </c>
      <c r="B11193" t="s">
        <v>84</v>
      </c>
      <c r="C11193" t="s">
        <v>153</v>
      </c>
      <c r="D11193" t="s">
        <v>17029</v>
      </c>
      <c r="E11193" t="s">
        <v>79</v>
      </c>
      <c r="F11193" t="s">
        <v>4883</v>
      </c>
      <c r="G11193">
        <v>0</v>
      </c>
      <c r="H11193">
        <v>14</v>
      </c>
      <c r="I11193">
        <v>1</v>
      </c>
      <c r="J11193">
        <v>10</v>
      </c>
      <c r="K11193">
        <v>2</v>
      </c>
      <c r="L11193">
        <v>1</v>
      </c>
      <c r="M11193">
        <v>0</v>
      </c>
      <c r="N11193">
        <v>0</v>
      </c>
      <c r="O11193">
        <v>0</v>
      </c>
      <c r="P11193">
        <v>0</v>
      </c>
      <c r="Q11193">
        <v>0</v>
      </c>
    </row>
    <row r="11194" spans="1:17" x14ac:dyDescent="0.2">
      <c r="A11194" t="s">
        <v>28217</v>
      </c>
      <c r="B11194" t="s">
        <v>84</v>
      </c>
      <c r="C11194" t="s">
        <v>153</v>
      </c>
      <c r="D11194" t="s">
        <v>17029</v>
      </c>
      <c r="E11194" t="s">
        <v>79</v>
      </c>
      <c r="F11194" t="s">
        <v>4885</v>
      </c>
      <c r="G11194">
        <v>0</v>
      </c>
      <c r="H11194">
        <v>0</v>
      </c>
      <c r="I11194">
        <v>0</v>
      </c>
      <c r="J11194">
        <v>0</v>
      </c>
      <c r="K11194">
        <v>0</v>
      </c>
      <c r="L11194">
        <v>0</v>
      </c>
      <c r="M11194">
        <v>14</v>
      </c>
      <c r="N11194">
        <v>0</v>
      </c>
      <c r="O11194">
        <v>0</v>
      </c>
      <c r="P11194">
        <v>0</v>
      </c>
      <c r="Q11194">
        <v>0</v>
      </c>
    </row>
    <row r="11195" spans="1:17" x14ac:dyDescent="0.2">
      <c r="A11195" t="s">
        <v>28218</v>
      </c>
      <c r="B11195" t="s">
        <v>84</v>
      </c>
      <c r="C11195" t="s">
        <v>153</v>
      </c>
      <c r="D11195" t="s">
        <v>17029</v>
      </c>
      <c r="E11195" t="s">
        <v>79</v>
      </c>
      <c r="F11195" t="s">
        <v>4887</v>
      </c>
      <c r="G11195">
        <v>0</v>
      </c>
      <c r="H11195">
        <v>14</v>
      </c>
      <c r="I11195">
        <v>1</v>
      </c>
      <c r="J11195">
        <v>10</v>
      </c>
      <c r="K11195">
        <v>2</v>
      </c>
      <c r="L11195">
        <v>1</v>
      </c>
      <c r="M11195">
        <v>0</v>
      </c>
      <c r="N11195">
        <v>0</v>
      </c>
      <c r="O11195">
        <v>0</v>
      </c>
      <c r="P11195">
        <v>0</v>
      </c>
      <c r="Q11195">
        <v>0</v>
      </c>
    </row>
    <row r="11196" spans="1:17" x14ac:dyDescent="0.2">
      <c r="A11196" t="s">
        <v>28219</v>
      </c>
      <c r="B11196" t="s">
        <v>84</v>
      </c>
      <c r="C11196" t="s">
        <v>153</v>
      </c>
      <c r="D11196" t="s">
        <v>17029</v>
      </c>
      <c r="E11196" t="s">
        <v>79</v>
      </c>
      <c r="F11196" t="s">
        <v>4889</v>
      </c>
      <c r="G11196">
        <v>0</v>
      </c>
      <c r="H11196">
        <v>0</v>
      </c>
      <c r="I11196">
        <v>0</v>
      </c>
      <c r="J11196">
        <v>0</v>
      </c>
      <c r="K11196">
        <v>0</v>
      </c>
      <c r="L11196">
        <v>0</v>
      </c>
      <c r="M11196">
        <v>14</v>
      </c>
      <c r="N11196">
        <v>0</v>
      </c>
      <c r="O11196">
        <v>0</v>
      </c>
      <c r="P11196">
        <v>0</v>
      </c>
      <c r="Q11196">
        <v>0</v>
      </c>
    </row>
    <row r="11197" spans="1:17" x14ac:dyDescent="0.2">
      <c r="A11197" t="s">
        <v>28220</v>
      </c>
      <c r="B11197" t="s">
        <v>84</v>
      </c>
      <c r="C11197" t="s">
        <v>153</v>
      </c>
      <c r="D11197" t="s">
        <v>17029</v>
      </c>
      <c r="E11197" t="s">
        <v>79</v>
      </c>
      <c r="F11197" t="s">
        <v>4871</v>
      </c>
      <c r="G11197">
        <v>0</v>
      </c>
      <c r="H11197">
        <v>0</v>
      </c>
      <c r="I11197">
        <v>0</v>
      </c>
      <c r="J11197">
        <v>0</v>
      </c>
      <c r="K11197">
        <v>0</v>
      </c>
      <c r="L11197">
        <v>0</v>
      </c>
      <c r="M11197">
        <v>0</v>
      </c>
      <c r="N11197">
        <v>8</v>
      </c>
      <c r="O11197">
        <v>7</v>
      </c>
      <c r="P11197">
        <v>1</v>
      </c>
      <c r="Q11197">
        <v>0</v>
      </c>
    </row>
    <row r="11198" spans="1:17" x14ac:dyDescent="0.2">
      <c r="A11198" t="s">
        <v>28221</v>
      </c>
      <c r="B11198" t="s">
        <v>84</v>
      </c>
      <c r="C11198" t="s">
        <v>153</v>
      </c>
      <c r="D11198" t="s">
        <v>17029</v>
      </c>
      <c r="E11198" t="s">
        <v>79</v>
      </c>
      <c r="F11198" t="s">
        <v>4873</v>
      </c>
      <c r="G11198">
        <v>0</v>
      </c>
      <c r="H11198">
        <v>0</v>
      </c>
      <c r="I11198">
        <v>0</v>
      </c>
      <c r="J11198">
        <v>0</v>
      </c>
      <c r="K11198">
        <v>0</v>
      </c>
      <c r="L11198">
        <v>0</v>
      </c>
      <c r="M11198">
        <v>0</v>
      </c>
      <c r="N11198">
        <v>6</v>
      </c>
      <c r="O11198">
        <v>5</v>
      </c>
      <c r="P11198">
        <v>1</v>
      </c>
      <c r="Q11198">
        <v>0</v>
      </c>
    </row>
    <row r="11199" spans="1:17" x14ac:dyDescent="0.2">
      <c r="A11199" t="s">
        <v>28222</v>
      </c>
      <c r="B11199" t="s">
        <v>84</v>
      </c>
      <c r="C11199" t="s">
        <v>153</v>
      </c>
      <c r="D11199" t="s">
        <v>17029</v>
      </c>
      <c r="E11199" t="s">
        <v>79</v>
      </c>
      <c r="F11199" t="s">
        <v>17019</v>
      </c>
      <c r="G11199">
        <v>14</v>
      </c>
      <c r="H11199">
        <v>0</v>
      </c>
      <c r="I11199">
        <v>0</v>
      </c>
      <c r="J11199">
        <v>0</v>
      </c>
      <c r="K11199">
        <v>0</v>
      </c>
      <c r="L11199">
        <v>0</v>
      </c>
      <c r="M11199">
        <v>0</v>
      </c>
      <c r="N11199">
        <v>0</v>
      </c>
      <c r="O11199">
        <v>0</v>
      </c>
      <c r="P11199">
        <v>0</v>
      </c>
      <c r="Q11199">
        <v>0</v>
      </c>
    </row>
    <row r="11200" spans="1:17" x14ac:dyDescent="0.2">
      <c r="A11200" t="s">
        <v>28223</v>
      </c>
      <c r="B11200" t="s">
        <v>84</v>
      </c>
      <c r="C11200" t="s">
        <v>153</v>
      </c>
      <c r="D11200" t="s">
        <v>17029</v>
      </c>
      <c r="E11200" t="s">
        <v>81</v>
      </c>
      <c r="F11200" t="s">
        <v>4875</v>
      </c>
      <c r="G11200">
        <v>0</v>
      </c>
      <c r="H11200">
        <v>11</v>
      </c>
      <c r="I11200">
        <v>2</v>
      </c>
      <c r="J11200">
        <v>9</v>
      </c>
      <c r="K11200">
        <v>0</v>
      </c>
      <c r="L11200">
        <v>0</v>
      </c>
      <c r="M11200">
        <v>0</v>
      </c>
      <c r="N11200">
        <v>0</v>
      </c>
      <c r="O11200">
        <v>0</v>
      </c>
      <c r="P11200">
        <v>0</v>
      </c>
      <c r="Q11200">
        <v>0</v>
      </c>
    </row>
    <row r="11201" spans="1:17" x14ac:dyDescent="0.2">
      <c r="A11201" t="s">
        <v>28224</v>
      </c>
      <c r="B11201" t="s">
        <v>84</v>
      </c>
      <c r="C11201" t="s">
        <v>153</v>
      </c>
      <c r="D11201" t="s">
        <v>17029</v>
      </c>
      <c r="E11201" t="s">
        <v>81</v>
      </c>
      <c r="F11201" t="s">
        <v>4877</v>
      </c>
      <c r="G11201">
        <v>0</v>
      </c>
      <c r="H11201">
        <v>11</v>
      </c>
      <c r="I11201">
        <v>2</v>
      </c>
      <c r="J11201">
        <v>7</v>
      </c>
      <c r="K11201">
        <v>2</v>
      </c>
      <c r="L11201">
        <v>0</v>
      </c>
      <c r="M11201">
        <v>0</v>
      </c>
      <c r="N11201">
        <v>0</v>
      </c>
      <c r="O11201">
        <v>0</v>
      </c>
      <c r="P11201">
        <v>0</v>
      </c>
      <c r="Q11201">
        <v>0</v>
      </c>
    </row>
    <row r="11202" spans="1:17" x14ac:dyDescent="0.2">
      <c r="A11202" t="s">
        <v>28225</v>
      </c>
      <c r="B11202" t="s">
        <v>84</v>
      </c>
      <c r="C11202" t="s">
        <v>153</v>
      </c>
      <c r="D11202" t="s">
        <v>17029</v>
      </c>
      <c r="E11202" t="s">
        <v>81</v>
      </c>
      <c r="F11202" t="s">
        <v>4879</v>
      </c>
      <c r="G11202">
        <v>0</v>
      </c>
      <c r="H11202">
        <v>0</v>
      </c>
      <c r="I11202">
        <v>0</v>
      </c>
      <c r="J11202">
        <v>0</v>
      </c>
      <c r="K11202">
        <v>0</v>
      </c>
      <c r="L11202">
        <v>0</v>
      </c>
      <c r="M11202">
        <v>11</v>
      </c>
      <c r="N11202">
        <v>0</v>
      </c>
      <c r="O11202">
        <v>0</v>
      </c>
      <c r="P11202">
        <v>0</v>
      </c>
      <c r="Q11202">
        <v>0</v>
      </c>
    </row>
    <row r="11203" spans="1:17" x14ac:dyDescent="0.2">
      <c r="A11203" t="s">
        <v>28226</v>
      </c>
      <c r="B11203" t="s">
        <v>84</v>
      </c>
      <c r="C11203" t="s">
        <v>153</v>
      </c>
      <c r="D11203" t="s">
        <v>17029</v>
      </c>
      <c r="E11203" t="s">
        <v>81</v>
      </c>
      <c r="F11203" t="s">
        <v>4881</v>
      </c>
      <c r="G11203">
        <v>0</v>
      </c>
      <c r="H11203">
        <v>11</v>
      </c>
      <c r="I11203">
        <v>2</v>
      </c>
      <c r="J11203">
        <v>7</v>
      </c>
      <c r="K11203">
        <v>2</v>
      </c>
      <c r="L11203">
        <v>0</v>
      </c>
      <c r="M11203">
        <v>0</v>
      </c>
      <c r="N11203">
        <v>0</v>
      </c>
      <c r="O11203">
        <v>0</v>
      </c>
      <c r="P11203">
        <v>0</v>
      </c>
      <c r="Q11203">
        <v>0</v>
      </c>
    </row>
    <row r="11204" spans="1:17" x14ac:dyDescent="0.2">
      <c r="A11204" t="s">
        <v>28227</v>
      </c>
      <c r="B11204" t="s">
        <v>84</v>
      </c>
      <c r="C11204" t="s">
        <v>153</v>
      </c>
      <c r="D11204" t="s">
        <v>17029</v>
      </c>
      <c r="E11204" t="s">
        <v>81</v>
      </c>
      <c r="F11204" t="s">
        <v>4883</v>
      </c>
      <c r="G11204">
        <v>0</v>
      </c>
      <c r="H11204">
        <v>11</v>
      </c>
      <c r="I11204">
        <v>2</v>
      </c>
      <c r="J11204">
        <v>9</v>
      </c>
      <c r="K11204">
        <v>0</v>
      </c>
      <c r="L11204">
        <v>0</v>
      </c>
      <c r="M11204">
        <v>0</v>
      </c>
      <c r="N11204">
        <v>0</v>
      </c>
      <c r="O11204">
        <v>0</v>
      </c>
      <c r="P11204">
        <v>0</v>
      </c>
      <c r="Q11204">
        <v>0</v>
      </c>
    </row>
    <row r="11205" spans="1:17" x14ac:dyDescent="0.2">
      <c r="A11205" t="s">
        <v>28228</v>
      </c>
      <c r="B11205" t="s">
        <v>84</v>
      </c>
      <c r="C11205" t="s">
        <v>153</v>
      </c>
      <c r="D11205" t="s">
        <v>17029</v>
      </c>
      <c r="E11205" t="s">
        <v>81</v>
      </c>
      <c r="F11205" t="s">
        <v>4885</v>
      </c>
      <c r="G11205">
        <v>0</v>
      </c>
      <c r="H11205">
        <v>0</v>
      </c>
      <c r="I11205">
        <v>0</v>
      </c>
      <c r="J11205">
        <v>0</v>
      </c>
      <c r="K11205">
        <v>0</v>
      </c>
      <c r="L11205">
        <v>0</v>
      </c>
      <c r="M11205">
        <v>11</v>
      </c>
      <c r="N11205">
        <v>0</v>
      </c>
      <c r="O11205">
        <v>0</v>
      </c>
      <c r="P11205">
        <v>0</v>
      </c>
      <c r="Q11205">
        <v>0</v>
      </c>
    </row>
    <row r="11206" spans="1:17" x14ac:dyDescent="0.2">
      <c r="A11206" t="s">
        <v>28229</v>
      </c>
      <c r="B11206" t="s">
        <v>84</v>
      </c>
      <c r="C11206" t="s">
        <v>153</v>
      </c>
      <c r="D11206" t="s">
        <v>17029</v>
      </c>
      <c r="E11206" t="s">
        <v>81</v>
      </c>
      <c r="F11206" t="s">
        <v>4887</v>
      </c>
      <c r="G11206">
        <v>0</v>
      </c>
      <c r="H11206">
        <v>11</v>
      </c>
      <c r="I11206">
        <v>2</v>
      </c>
      <c r="J11206">
        <v>9</v>
      </c>
      <c r="K11206">
        <v>0</v>
      </c>
      <c r="L11206">
        <v>0</v>
      </c>
      <c r="M11206">
        <v>0</v>
      </c>
      <c r="N11206">
        <v>0</v>
      </c>
      <c r="O11206">
        <v>0</v>
      </c>
      <c r="P11206">
        <v>0</v>
      </c>
      <c r="Q11206">
        <v>0</v>
      </c>
    </row>
    <row r="11207" spans="1:17" x14ac:dyDescent="0.2">
      <c r="A11207" t="s">
        <v>28230</v>
      </c>
      <c r="B11207" t="s">
        <v>84</v>
      </c>
      <c r="C11207" t="s">
        <v>153</v>
      </c>
      <c r="D11207" t="s">
        <v>17029</v>
      </c>
      <c r="E11207" t="s">
        <v>81</v>
      </c>
      <c r="F11207" t="s">
        <v>4889</v>
      </c>
      <c r="G11207">
        <v>0</v>
      </c>
      <c r="H11207">
        <v>0</v>
      </c>
      <c r="I11207">
        <v>0</v>
      </c>
      <c r="J11207">
        <v>0</v>
      </c>
      <c r="K11207">
        <v>0</v>
      </c>
      <c r="L11207">
        <v>0</v>
      </c>
      <c r="M11207">
        <v>11</v>
      </c>
      <c r="N11207">
        <v>0</v>
      </c>
      <c r="O11207">
        <v>0</v>
      </c>
      <c r="P11207">
        <v>0</v>
      </c>
      <c r="Q11207">
        <v>0</v>
      </c>
    </row>
    <row r="11208" spans="1:17" x14ac:dyDescent="0.2">
      <c r="A11208" t="s">
        <v>28231</v>
      </c>
      <c r="B11208" t="s">
        <v>84</v>
      </c>
      <c r="C11208" t="s">
        <v>153</v>
      </c>
      <c r="D11208" t="s">
        <v>17029</v>
      </c>
      <c r="E11208" t="s">
        <v>81</v>
      </c>
      <c r="F11208" t="s">
        <v>4871</v>
      </c>
      <c r="G11208">
        <v>0</v>
      </c>
      <c r="H11208">
        <v>0</v>
      </c>
      <c r="I11208">
        <v>0</v>
      </c>
      <c r="J11208">
        <v>0</v>
      </c>
      <c r="K11208">
        <v>0</v>
      </c>
      <c r="L11208">
        <v>0</v>
      </c>
      <c r="M11208">
        <v>0</v>
      </c>
      <c r="N11208">
        <v>9</v>
      </c>
      <c r="O11208">
        <v>8</v>
      </c>
      <c r="P11208">
        <v>1</v>
      </c>
      <c r="Q11208">
        <v>0</v>
      </c>
    </row>
    <row r="11209" spans="1:17" x14ac:dyDescent="0.2">
      <c r="A11209" t="s">
        <v>28232</v>
      </c>
      <c r="B11209" t="s">
        <v>84</v>
      </c>
      <c r="C11209" t="s">
        <v>153</v>
      </c>
      <c r="D11209" t="s">
        <v>17029</v>
      </c>
      <c r="E11209" t="s">
        <v>81</v>
      </c>
      <c r="F11209" t="s">
        <v>4873</v>
      </c>
      <c r="G11209">
        <v>0</v>
      </c>
      <c r="H11209">
        <v>0</v>
      </c>
      <c r="I11209">
        <v>0</v>
      </c>
      <c r="J11209">
        <v>0</v>
      </c>
      <c r="K11209">
        <v>0</v>
      </c>
      <c r="L11209">
        <v>0</v>
      </c>
      <c r="M11209">
        <v>0</v>
      </c>
      <c r="N11209">
        <v>5</v>
      </c>
      <c r="O11209">
        <v>5</v>
      </c>
      <c r="P11209">
        <v>0</v>
      </c>
      <c r="Q11209">
        <v>0</v>
      </c>
    </row>
    <row r="11210" spans="1:17" x14ac:dyDescent="0.2">
      <c r="A11210" t="s">
        <v>28233</v>
      </c>
      <c r="B11210" t="s">
        <v>84</v>
      </c>
      <c r="C11210" t="s">
        <v>153</v>
      </c>
      <c r="D11210" t="s">
        <v>17029</v>
      </c>
      <c r="E11210" t="s">
        <v>81</v>
      </c>
      <c r="F11210" t="s">
        <v>17019</v>
      </c>
      <c r="G11210">
        <v>11</v>
      </c>
      <c r="H11210">
        <v>0</v>
      </c>
      <c r="I11210">
        <v>0</v>
      </c>
      <c r="J11210">
        <v>0</v>
      </c>
      <c r="K11210">
        <v>0</v>
      </c>
      <c r="L11210">
        <v>0</v>
      </c>
      <c r="M11210">
        <v>0</v>
      </c>
      <c r="N11210">
        <v>0</v>
      </c>
      <c r="O11210">
        <v>0</v>
      </c>
      <c r="P11210">
        <v>0</v>
      </c>
      <c r="Q11210">
        <v>0</v>
      </c>
    </row>
    <row r="11211" spans="1:17" x14ac:dyDescent="0.2">
      <c r="A11211" t="s">
        <v>28234</v>
      </c>
      <c r="B11211" t="s">
        <v>84</v>
      </c>
      <c r="C11211" t="s">
        <v>153</v>
      </c>
      <c r="D11211" t="s">
        <v>17021</v>
      </c>
      <c r="E11211" t="s">
        <v>79</v>
      </c>
      <c r="F11211" t="s">
        <v>17022</v>
      </c>
      <c r="G11211">
        <v>0</v>
      </c>
      <c r="H11211">
        <v>0</v>
      </c>
      <c r="I11211">
        <v>0</v>
      </c>
      <c r="J11211">
        <v>0</v>
      </c>
      <c r="K11211">
        <v>0</v>
      </c>
      <c r="L11211">
        <v>0</v>
      </c>
      <c r="M11211">
        <v>0</v>
      </c>
      <c r="N11211">
        <v>3</v>
      </c>
      <c r="O11211">
        <v>1</v>
      </c>
      <c r="P11211">
        <v>2</v>
      </c>
      <c r="Q11211">
        <v>0</v>
      </c>
    </row>
    <row r="11212" spans="1:17" x14ac:dyDescent="0.2">
      <c r="A11212" t="s">
        <v>28235</v>
      </c>
      <c r="B11212" t="s">
        <v>84</v>
      </c>
      <c r="C11212" t="s">
        <v>153</v>
      </c>
      <c r="D11212" t="s">
        <v>17021</v>
      </c>
      <c r="E11212" t="s">
        <v>79</v>
      </c>
      <c r="F11212" t="s">
        <v>17019</v>
      </c>
      <c r="G11212">
        <v>3</v>
      </c>
      <c r="H11212">
        <v>0</v>
      </c>
      <c r="I11212">
        <v>0</v>
      </c>
      <c r="J11212">
        <v>0</v>
      </c>
      <c r="K11212">
        <v>0</v>
      </c>
      <c r="L11212">
        <v>0</v>
      </c>
      <c r="M11212">
        <v>0</v>
      </c>
      <c r="N11212">
        <v>0</v>
      </c>
      <c r="O11212">
        <v>0</v>
      </c>
      <c r="P11212">
        <v>0</v>
      </c>
      <c r="Q11212">
        <v>0</v>
      </c>
    </row>
    <row r="11213" spans="1:17" x14ac:dyDescent="0.2">
      <c r="A11213" t="s">
        <v>28236</v>
      </c>
      <c r="B11213" t="s">
        <v>84</v>
      </c>
      <c r="C11213" t="s">
        <v>153</v>
      </c>
      <c r="D11213" t="s">
        <v>17021</v>
      </c>
      <c r="E11213" t="s">
        <v>81</v>
      </c>
      <c r="F11213" t="s">
        <v>17022</v>
      </c>
      <c r="G11213">
        <v>0</v>
      </c>
      <c r="H11213">
        <v>0</v>
      </c>
      <c r="I11213">
        <v>0</v>
      </c>
      <c r="J11213">
        <v>0</v>
      </c>
      <c r="K11213">
        <v>0</v>
      </c>
      <c r="L11213">
        <v>0</v>
      </c>
      <c r="M11213">
        <v>0</v>
      </c>
      <c r="N11213">
        <v>2</v>
      </c>
      <c r="O11213">
        <v>1</v>
      </c>
      <c r="P11213">
        <v>1</v>
      </c>
      <c r="Q11213">
        <v>0</v>
      </c>
    </row>
    <row r="11214" spans="1:17" x14ac:dyDescent="0.2">
      <c r="A11214" t="s">
        <v>28237</v>
      </c>
      <c r="B11214" t="s">
        <v>84</v>
      </c>
      <c r="C11214" t="s">
        <v>153</v>
      </c>
      <c r="D11214" t="s">
        <v>17021</v>
      </c>
      <c r="E11214" t="s">
        <v>81</v>
      </c>
      <c r="F11214" t="s">
        <v>17019</v>
      </c>
      <c r="G11214">
        <v>2</v>
      </c>
      <c r="H11214">
        <v>0</v>
      </c>
      <c r="I11214">
        <v>0</v>
      </c>
      <c r="J11214">
        <v>0</v>
      </c>
      <c r="K11214">
        <v>0</v>
      </c>
      <c r="L11214">
        <v>0</v>
      </c>
      <c r="M11214">
        <v>0</v>
      </c>
      <c r="N11214">
        <v>0</v>
      </c>
      <c r="O11214">
        <v>0</v>
      </c>
      <c r="P11214">
        <v>0</v>
      </c>
      <c r="Q11214">
        <v>0</v>
      </c>
    </row>
    <row r="11215" spans="1:17" x14ac:dyDescent="0.2">
      <c r="A11215" t="s">
        <v>28238</v>
      </c>
      <c r="B11215" t="s">
        <v>84</v>
      </c>
      <c r="C11215" t="s">
        <v>153</v>
      </c>
      <c r="D11215" t="s">
        <v>17025</v>
      </c>
      <c r="E11215" t="s">
        <v>79</v>
      </c>
      <c r="F11215" t="s">
        <v>17019</v>
      </c>
      <c r="G11215">
        <v>3</v>
      </c>
      <c r="H11215">
        <v>0</v>
      </c>
      <c r="I11215">
        <v>0</v>
      </c>
      <c r="J11215">
        <v>0</v>
      </c>
      <c r="K11215">
        <v>0</v>
      </c>
      <c r="L11215">
        <v>0</v>
      </c>
      <c r="M11215">
        <v>0</v>
      </c>
      <c r="N11215">
        <v>0</v>
      </c>
      <c r="O11215">
        <v>0</v>
      </c>
      <c r="P11215">
        <v>0</v>
      </c>
      <c r="Q11215">
        <v>0</v>
      </c>
    </row>
    <row r="11216" spans="1:17" x14ac:dyDescent="0.2">
      <c r="A11216" t="s">
        <v>28239</v>
      </c>
      <c r="B11216" t="s">
        <v>84</v>
      </c>
      <c r="C11216" t="s">
        <v>154</v>
      </c>
      <c r="D11216" t="s">
        <v>17027</v>
      </c>
      <c r="E11216" t="s">
        <v>81</v>
      </c>
      <c r="F11216" t="s">
        <v>17019</v>
      </c>
      <c r="G11216">
        <v>15</v>
      </c>
      <c r="H11216">
        <v>0</v>
      </c>
      <c r="I11216">
        <v>0</v>
      </c>
      <c r="J11216">
        <v>0</v>
      </c>
      <c r="K11216">
        <v>0</v>
      </c>
      <c r="L11216">
        <v>0</v>
      </c>
      <c r="M11216">
        <v>0</v>
      </c>
      <c r="N11216">
        <v>0</v>
      </c>
      <c r="O11216">
        <v>0</v>
      </c>
      <c r="P11216">
        <v>0</v>
      </c>
      <c r="Q11216">
        <v>0</v>
      </c>
    </row>
    <row r="11217" spans="1:17" x14ac:dyDescent="0.2">
      <c r="A11217" t="s">
        <v>28240</v>
      </c>
      <c r="B11217" t="s">
        <v>84</v>
      </c>
      <c r="C11217" t="s">
        <v>154</v>
      </c>
      <c r="D11217" t="s">
        <v>17029</v>
      </c>
      <c r="E11217" t="s">
        <v>79</v>
      </c>
      <c r="F11217" t="s">
        <v>4875</v>
      </c>
      <c r="G11217">
        <v>0</v>
      </c>
      <c r="H11217">
        <v>153</v>
      </c>
      <c r="I11217">
        <v>18</v>
      </c>
      <c r="J11217">
        <v>119</v>
      </c>
      <c r="K11217">
        <v>8</v>
      </c>
      <c r="L11217">
        <v>8</v>
      </c>
      <c r="M11217">
        <v>0</v>
      </c>
      <c r="N11217">
        <v>0</v>
      </c>
      <c r="O11217">
        <v>0</v>
      </c>
      <c r="P11217">
        <v>0</v>
      </c>
      <c r="Q11217">
        <v>0</v>
      </c>
    </row>
    <row r="11218" spans="1:17" x14ac:dyDescent="0.2">
      <c r="A11218" t="s">
        <v>28241</v>
      </c>
      <c r="B11218" t="s">
        <v>84</v>
      </c>
      <c r="C11218" t="s">
        <v>154</v>
      </c>
      <c r="D11218" t="s">
        <v>17029</v>
      </c>
      <c r="E11218" t="s">
        <v>79</v>
      </c>
      <c r="F11218" t="s">
        <v>4877</v>
      </c>
      <c r="G11218">
        <v>0</v>
      </c>
      <c r="H11218">
        <v>153</v>
      </c>
      <c r="I11218">
        <v>16</v>
      </c>
      <c r="J11218">
        <v>113</v>
      </c>
      <c r="K11218">
        <v>8</v>
      </c>
      <c r="L11218">
        <v>16</v>
      </c>
      <c r="M11218">
        <v>0</v>
      </c>
      <c r="N11218">
        <v>0</v>
      </c>
      <c r="O11218">
        <v>0</v>
      </c>
      <c r="P11218">
        <v>0</v>
      </c>
      <c r="Q11218">
        <v>0</v>
      </c>
    </row>
    <row r="11219" spans="1:17" x14ac:dyDescent="0.2">
      <c r="A11219" t="s">
        <v>28242</v>
      </c>
      <c r="B11219" t="s">
        <v>84</v>
      </c>
      <c r="C11219" t="s">
        <v>154</v>
      </c>
      <c r="D11219" t="s">
        <v>17029</v>
      </c>
      <c r="E11219" t="s">
        <v>79</v>
      </c>
      <c r="F11219" t="s">
        <v>4879</v>
      </c>
      <c r="G11219">
        <v>0</v>
      </c>
      <c r="H11219">
        <v>0</v>
      </c>
      <c r="I11219">
        <v>0</v>
      </c>
      <c r="J11219">
        <v>0</v>
      </c>
      <c r="K11219">
        <v>0</v>
      </c>
      <c r="L11219">
        <v>0</v>
      </c>
      <c r="M11219">
        <v>153</v>
      </c>
      <c r="N11219">
        <v>0</v>
      </c>
      <c r="O11219">
        <v>0</v>
      </c>
      <c r="P11219">
        <v>0</v>
      </c>
      <c r="Q11219">
        <v>0</v>
      </c>
    </row>
    <row r="11220" spans="1:17" x14ac:dyDescent="0.2">
      <c r="A11220" t="s">
        <v>28243</v>
      </c>
      <c r="B11220" t="s">
        <v>84</v>
      </c>
      <c r="C11220" t="s">
        <v>154</v>
      </c>
      <c r="D11220" t="s">
        <v>17029</v>
      </c>
      <c r="E11220" t="s">
        <v>79</v>
      </c>
      <c r="F11220" t="s">
        <v>4881</v>
      </c>
      <c r="G11220">
        <v>0</v>
      </c>
      <c r="H11220">
        <v>153</v>
      </c>
      <c r="I11220">
        <v>15</v>
      </c>
      <c r="J11220">
        <v>114</v>
      </c>
      <c r="K11220">
        <v>8</v>
      </c>
      <c r="L11220">
        <v>16</v>
      </c>
      <c r="M11220">
        <v>0</v>
      </c>
      <c r="N11220">
        <v>0</v>
      </c>
      <c r="O11220">
        <v>0</v>
      </c>
      <c r="P11220">
        <v>0</v>
      </c>
      <c r="Q11220">
        <v>0</v>
      </c>
    </row>
    <row r="11221" spans="1:17" x14ac:dyDescent="0.2">
      <c r="A11221" t="s">
        <v>28244</v>
      </c>
      <c r="B11221" t="s">
        <v>84</v>
      </c>
      <c r="C11221" t="s">
        <v>154</v>
      </c>
      <c r="D11221" t="s">
        <v>17029</v>
      </c>
      <c r="E11221" t="s">
        <v>79</v>
      </c>
      <c r="F11221" t="s">
        <v>4883</v>
      </c>
      <c r="G11221">
        <v>0</v>
      </c>
      <c r="H11221">
        <v>153</v>
      </c>
      <c r="I11221">
        <v>17</v>
      </c>
      <c r="J11221">
        <v>113</v>
      </c>
      <c r="K11221">
        <v>8</v>
      </c>
      <c r="L11221">
        <v>15</v>
      </c>
      <c r="M11221">
        <v>0</v>
      </c>
      <c r="N11221">
        <v>0</v>
      </c>
      <c r="O11221">
        <v>0</v>
      </c>
      <c r="P11221">
        <v>0</v>
      </c>
      <c r="Q11221">
        <v>0</v>
      </c>
    </row>
    <row r="11222" spans="1:17" x14ac:dyDescent="0.2">
      <c r="A11222" t="s">
        <v>28245</v>
      </c>
      <c r="B11222" t="s">
        <v>84</v>
      </c>
      <c r="C11222" t="s">
        <v>154</v>
      </c>
      <c r="D11222" t="s">
        <v>17029</v>
      </c>
      <c r="E11222" t="s">
        <v>79</v>
      </c>
      <c r="F11222" t="s">
        <v>4885</v>
      </c>
      <c r="G11222">
        <v>0</v>
      </c>
      <c r="H11222">
        <v>0</v>
      </c>
      <c r="I11222">
        <v>0</v>
      </c>
      <c r="J11222">
        <v>0</v>
      </c>
      <c r="K11222">
        <v>0</v>
      </c>
      <c r="L11222">
        <v>0</v>
      </c>
      <c r="M11222">
        <v>153</v>
      </c>
      <c r="N11222">
        <v>0</v>
      </c>
      <c r="O11222">
        <v>0</v>
      </c>
      <c r="P11222">
        <v>0</v>
      </c>
      <c r="Q11222">
        <v>0</v>
      </c>
    </row>
    <row r="11223" spans="1:17" x14ac:dyDescent="0.2">
      <c r="A11223" t="s">
        <v>28246</v>
      </c>
      <c r="B11223" t="s">
        <v>84</v>
      </c>
      <c r="C11223" t="s">
        <v>154</v>
      </c>
      <c r="D11223" t="s">
        <v>17029</v>
      </c>
      <c r="E11223" t="s">
        <v>79</v>
      </c>
      <c r="F11223" t="s">
        <v>4887</v>
      </c>
      <c r="G11223">
        <v>0</v>
      </c>
      <c r="H11223">
        <v>153</v>
      </c>
      <c r="I11223">
        <v>15</v>
      </c>
      <c r="J11223">
        <v>120</v>
      </c>
      <c r="K11223">
        <v>11</v>
      </c>
      <c r="L11223">
        <v>7</v>
      </c>
      <c r="M11223">
        <v>0</v>
      </c>
      <c r="N11223">
        <v>0</v>
      </c>
      <c r="O11223">
        <v>0</v>
      </c>
      <c r="P11223">
        <v>0</v>
      </c>
      <c r="Q11223">
        <v>0</v>
      </c>
    </row>
    <row r="11224" spans="1:17" x14ac:dyDescent="0.2">
      <c r="A11224" t="s">
        <v>28247</v>
      </c>
      <c r="B11224" t="s">
        <v>84</v>
      </c>
      <c r="C11224" t="s">
        <v>154</v>
      </c>
      <c r="D11224" t="s">
        <v>17029</v>
      </c>
      <c r="E11224" t="s">
        <v>79</v>
      </c>
      <c r="F11224" t="s">
        <v>4889</v>
      </c>
      <c r="G11224">
        <v>0</v>
      </c>
      <c r="H11224">
        <v>0</v>
      </c>
      <c r="I11224">
        <v>0</v>
      </c>
      <c r="J11224">
        <v>0</v>
      </c>
      <c r="K11224">
        <v>0</v>
      </c>
      <c r="L11224">
        <v>0</v>
      </c>
      <c r="M11224">
        <v>153</v>
      </c>
      <c r="N11224">
        <v>0</v>
      </c>
      <c r="O11224">
        <v>0</v>
      </c>
      <c r="P11224">
        <v>0</v>
      </c>
      <c r="Q11224">
        <v>0</v>
      </c>
    </row>
    <row r="11225" spans="1:17" x14ac:dyDescent="0.2">
      <c r="A11225" t="s">
        <v>28248</v>
      </c>
      <c r="B11225" t="s">
        <v>84</v>
      </c>
      <c r="C11225" t="s">
        <v>154</v>
      </c>
      <c r="D11225" t="s">
        <v>17029</v>
      </c>
      <c r="E11225" t="s">
        <v>79</v>
      </c>
      <c r="F11225" t="s">
        <v>4871</v>
      </c>
      <c r="G11225">
        <v>0</v>
      </c>
      <c r="H11225">
        <v>0</v>
      </c>
      <c r="I11225">
        <v>0</v>
      </c>
      <c r="J11225">
        <v>0</v>
      </c>
      <c r="K11225">
        <v>0</v>
      </c>
      <c r="L11225">
        <v>0</v>
      </c>
      <c r="M11225">
        <v>0</v>
      </c>
      <c r="N11225">
        <v>128</v>
      </c>
      <c r="O11225">
        <v>113</v>
      </c>
      <c r="P11225">
        <v>12</v>
      </c>
      <c r="Q11225">
        <v>3</v>
      </c>
    </row>
    <row r="11226" spans="1:17" x14ac:dyDescent="0.2">
      <c r="A11226" t="s">
        <v>28249</v>
      </c>
      <c r="B11226" t="s">
        <v>84</v>
      </c>
      <c r="C11226" t="s">
        <v>154</v>
      </c>
      <c r="D11226" t="s">
        <v>17029</v>
      </c>
      <c r="E11226" t="s">
        <v>79</v>
      </c>
      <c r="F11226" t="s">
        <v>4873</v>
      </c>
      <c r="G11226">
        <v>0</v>
      </c>
      <c r="H11226">
        <v>0</v>
      </c>
      <c r="I11226">
        <v>0</v>
      </c>
      <c r="J11226">
        <v>0</v>
      </c>
      <c r="K11226">
        <v>0</v>
      </c>
      <c r="L11226">
        <v>0</v>
      </c>
      <c r="M11226">
        <v>0</v>
      </c>
      <c r="N11226">
        <v>106</v>
      </c>
      <c r="O11226">
        <v>96</v>
      </c>
      <c r="P11226">
        <v>9</v>
      </c>
      <c r="Q11226">
        <v>1</v>
      </c>
    </row>
    <row r="11227" spans="1:17" x14ac:dyDescent="0.2">
      <c r="A11227" t="s">
        <v>28250</v>
      </c>
      <c r="B11227" t="s">
        <v>84</v>
      </c>
      <c r="C11227" t="s">
        <v>154</v>
      </c>
      <c r="D11227" t="s">
        <v>17029</v>
      </c>
      <c r="E11227" t="s">
        <v>79</v>
      </c>
      <c r="F11227" t="s">
        <v>17019</v>
      </c>
      <c r="G11227">
        <v>153</v>
      </c>
      <c r="H11227">
        <v>0</v>
      </c>
      <c r="I11227">
        <v>0</v>
      </c>
      <c r="J11227">
        <v>0</v>
      </c>
      <c r="K11227">
        <v>0</v>
      </c>
      <c r="L11227">
        <v>0</v>
      </c>
      <c r="M11227">
        <v>0</v>
      </c>
      <c r="N11227">
        <v>0</v>
      </c>
      <c r="O11227">
        <v>0</v>
      </c>
      <c r="P11227">
        <v>0</v>
      </c>
      <c r="Q11227">
        <v>0</v>
      </c>
    </row>
    <row r="11228" spans="1:17" x14ac:dyDescent="0.2">
      <c r="A11228" t="s">
        <v>28251</v>
      </c>
      <c r="B11228" t="s">
        <v>84</v>
      </c>
      <c r="C11228" t="s">
        <v>154</v>
      </c>
      <c r="D11228" t="s">
        <v>17029</v>
      </c>
      <c r="E11228" t="s">
        <v>81</v>
      </c>
      <c r="F11228" t="s">
        <v>4875</v>
      </c>
      <c r="G11228">
        <v>0</v>
      </c>
      <c r="H11228">
        <v>152</v>
      </c>
      <c r="I11228">
        <v>26</v>
      </c>
      <c r="J11228">
        <v>111</v>
      </c>
      <c r="K11228">
        <v>12</v>
      </c>
      <c r="L11228">
        <v>3</v>
      </c>
      <c r="M11228">
        <v>0</v>
      </c>
      <c r="N11228">
        <v>0</v>
      </c>
      <c r="O11228">
        <v>0</v>
      </c>
      <c r="P11228">
        <v>0</v>
      </c>
      <c r="Q11228">
        <v>0</v>
      </c>
    </row>
    <row r="11229" spans="1:17" x14ac:dyDescent="0.2">
      <c r="A11229" t="s">
        <v>28252</v>
      </c>
      <c r="B11229" t="s">
        <v>84</v>
      </c>
      <c r="C11229" t="s">
        <v>154</v>
      </c>
      <c r="D11229" t="s">
        <v>17029</v>
      </c>
      <c r="E11229" t="s">
        <v>81</v>
      </c>
      <c r="F11229" t="s">
        <v>4877</v>
      </c>
      <c r="G11229">
        <v>0</v>
      </c>
      <c r="H11229">
        <v>152</v>
      </c>
      <c r="I11229">
        <v>24</v>
      </c>
      <c r="J11229">
        <v>104</v>
      </c>
      <c r="K11229">
        <v>10</v>
      </c>
      <c r="L11229">
        <v>14</v>
      </c>
      <c r="M11229">
        <v>0</v>
      </c>
      <c r="N11229">
        <v>0</v>
      </c>
      <c r="O11229">
        <v>0</v>
      </c>
      <c r="P11229">
        <v>0</v>
      </c>
      <c r="Q11229">
        <v>0</v>
      </c>
    </row>
    <row r="11230" spans="1:17" x14ac:dyDescent="0.2">
      <c r="A11230" t="s">
        <v>28253</v>
      </c>
      <c r="B11230" t="s">
        <v>84</v>
      </c>
      <c r="C11230" t="s">
        <v>154</v>
      </c>
      <c r="D11230" t="s">
        <v>17029</v>
      </c>
      <c r="E11230" t="s">
        <v>81</v>
      </c>
      <c r="F11230" t="s">
        <v>4879</v>
      </c>
      <c r="G11230">
        <v>0</v>
      </c>
      <c r="H11230">
        <v>0</v>
      </c>
      <c r="I11230">
        <v>0</v>
      </c>
      <c r="J11230">
        <v>0</v>
      </c>
      <c r="K11230">
        <v>0</v>
      </c>
      <c r="L11230">
        <v>0</v>
      </c>
      <c r="M11230">
        <v>152</v>
      </c>
      <c r="N11230">
        <v>0</v>
      </c>
      <c r="O11230">
        <v>0</v>
      </c>
      <c r="P11230">
        <v>0</v>
      </c>
      <c r="Q11230">
        <v>0</v>
      </c>
    </row>
    <row r="11231" spans="1:17" x14ac:dyDescent="0.2">
      <c r="A11231" t="s">
        <v>28254</v>
      </c>
      <c r="B11231" t="s">
        <v>84</v>
      </c>
      <c r="C11231" t="s">
        <v>154</v>
      </c>
      <c r="D11231" t="s">
        <v>17029</v>
      </c>
      <c r="E11231" t="s">
        <v>81</v>
      </c>
      <c r="F11231" t="s">
        <v>4881</v>
      </c>
      <c r="G11231">
        <v>0</v>
      </c>
      <c r="H11231">
        <v>152</v>
      </c>
      <c r="I11231">
        <v>24</v>
      </c>
      <c r="J11231">
        <v>104</v>
      </c>
      <c r="K11231">
        <v>10</v>
      </c>
      <c r="L11231">
        <v>14</v>
      </c>
      <c r="M11231">
        <v>0</v>
      </c>
      <c r="N11231">
        <v>0</v>
      </c>
      <c r="O11231">
        <v>0</v>
      </c>
      <c r="P11231">
        <v>0</v>
      </c>
      <c r="Q11231">
        <v>0</v>
      </c>
    </row>
    <row r="11232" spans="1:17" x14ac:dyDescent="0.2">
      <c r="A11232" t="s">
        <v>28255</v>
      </c>
      <c r="B11232" t="s">
        <v>84</v>
      </c>
      <c r="C11232" t="s">
        <v>154</v>
      </c>
      <c r="D11232" t="s">
        <v>17029</v>
      </c>
      <c r="E11232" t="s">
        <v>81</v>
      </c>
      <c r="F11232" t="s">
        <v>4883</v>
      </c>
      <c r="G11232">
        <v>0</v>
      </c>
      <c r="H11232">
        <v>152</v>
      </c>
      <c r="I11232">
        <v>25</v>
      </c>
      <c r="J11232">
        <v>105</v>
      </c>
      <c r="K11232">
        <v>10</v>
      </c>
      <c r="L11232">
        <v>12</v>
      </c>
      <c r="M11232">
        <v>0</v>
      </c>
      <c r="N11232">
        <v>0</v>
      </c>
      <c r="O11232">
        <v>0</v>
      </c>
      <c r="P11232">
        <v>0</v>
      </c>
      <c r="Q11232">
        <v>0</v>
      </c>
    </row>
    <row r="11233" spans="1:17" x14ac:dyDescent="0.2">
      <c r="A11233" t="s">
        <v>28256</v>
      </c>
      <c r="B11233" t="s">
        <v>84</v>
      </c>
      <c r="C11233" t="s">
        <v>154</v>
      </c>
      <c r="D11233" t="s">
        <v>17029</v>
      </c>
      <c r="E11233" t="s">
        <v>81</v>
      </c>
      <c r="F11233" t="s">
        <v>4885</v>
      </c>
      <c r="G11233">
        <v>0</v>
      </c>
      <c r="H11233">
        <v>0</v>
      </c>
      <c r="I11233">
        <v>0</v>
      </c>
      <c r="J11233">
        <v>0</v>
      </c>
      <c r="K11233">
        <v>0</v>
      </c>
      <c r="L11233">
        <v>0</v>
      </c>
      <c r="M11233">
        <v>152</v>
      </c>
      <c r="N11233">
        <v>0</v>
      </c>
      <c r="O11233">
        <v>0</v>
      </c>
      <c r="P11233">
        <v>0</v>
      </c>
      <c r="Q11233">
        <v>0</v>
      </c>
    </row>
    <row r="11234" spans="1:17" x14ac:dyDescent="0.2">
      <c r="A11234" t="s">
        <v>28257</v>
      </c>
      <c r="B11234" t="s">
        <v>84</v>
      </c>
      <c r="C11234" t="s">
        <v>154</v>
      </c>
      <c r="D11234" t="s">
        <v>17029</v>
      </c>
      <c r="E11234" t="s">
        <v>81</v>
      </c>
      <c r="F11234" t="s">
        <v>4887</v>
      </c>
      <c r="G11234">
        <v>0</v>
      </c>
      <c r="H11234">
        <v>152</v>
      </c>
      <c r="I11234">
        <v>24</v>
      </c>
      <c r="J11234">
        <v>109</v>
      </c>
      <c r="K11234">
        <v>12</v>
      </c>
      <c r="L11234">
        <v>7</v>
      </c>
      <c r="M11234">
        <v>0</v>
      </c>
      <c r="N11234">
        <v>0</v>
      </c>
      <c r="O11234">
        <v>0</v>
      </c>
      <c r="P11234">
        <v>0</v>
      </c>
      <c r="Q11234">
        <v>0</v>
      </c>
    </row>
    <row r="11235" spans="1:17" x14ac:dyDescent="0.2">
      <c r="A11235" t="s">
        <v>28258</v>
      </c>
      <c r="B11235" t="s">
        <v>84</v>
      </c>
      <c r="C11235" t="s">
        <v>154</v>
      </c>
      <c r="D11235" t="s">
        <v>17029</v>
      </c>
      <c r="E11235" t="s">
        <v>81</v>
      </c>
      <c r="F11235" t="s">
        <v>4889</v>
      </c>
      <c r="G11235">
        <v>0</v>
      </c>
      <c r="H11235">
        <v>0</v>
      </c>
      <c r="I11235">
        <v>0</v>
      </c>
      <c r="J11235">
        <v>0</v>
      </c>
      <c r="K11235">
        <v>0</v>
      </c>
      <c r="L11235">
        <v>0</v>
      </c>
      <c r="M11235">
        <v>152</v>
      </c>
      <c r="N11235">
        <v>0</v>
      </c>
      <c r="O11235">
        <v>0</v>
      </c>
      <c r="P11235">
        <v>0</v>
      </c>
      <c r="Q11235">
        <v>0</v>
      </c>
    </row>
    <row r="11236" spans="1:17" x14ac:dyDescent="0.2">
      <c r="A11236" t="s">
        <v>28259</v>
      </c>
      <c r="B11236" t="s">
        <v>84</v>
      </c>
      <c r="C11236" t="s">
        <v>154</v>
      </c>
      <c r="D11236" t="s">
        <v>17029</v>
      </c>
      <c r="E11236" t="s">
        <v>81</v>
      </c>
      <c r="F11236" t="s">
        <v>4871</v>
      </c>
      <c r="G11236">
        <v>0</v>
      </c>
      <c r="H11236">
        <v>0</v>
      </c>
      <c r="I11236">
        <v>0</v>
      </c>
      <c r="J11236">
        <v>0</v>
      </c>
      <c r="K11236">
        <v>0</v>
      </c>
      <c r="L11236">
        <v>0</v>
      </c>
      <c r="M11236">
        <v>0</v>
      </c>
      <c r="N11236">
        <v>125</v>
      </c>
      <c r="O11236">
        <v>110</v>
      </c>
      <c r="P11236">
        <v>14</v>
      </c>
      <c r="Q11236">
        <v>1</v>
      </c>
    </row>
    <row r="11237" spans="1:17" x14ac:dyDescent="0.2">
      <c r="A11237" t="s">
        <v>28260</v>
      </c>
      <c r="B11237" t="s">
        <v>84</v>
      </c>
      <c r="C11237" t="s">
        <v>154</v>
      </c>
      <c r="D11237" t="s">
        <v>17029</v>
      </c>
      <c r="E11237" t="s">
        <v>81</v>
      </c>
      <c r="F11237" t="s">
        <v>4873</v>
      </c>
      <c r="G11237">
        <v>0</v>
      </c>
      <c r="H11237">
        <v>0</v>
      </c>
      <c r="I11237">
        <v>0</v>
      </c>
      <c r="J11237">
        <v>0</v>
      </c>
      <c r="K11237">
        <v>0</v>
      </c>
      <c r="L11237">
        <v>0</v>
      </c>
      <c r="M11237">
        <v>0</v>
      </c>
      <c r="N11237">
        <v>105</v>
      </c>
      <c r="O11237">
        <v>93</v>
      </c>
      <c r="P11237">
        <v>11</v>
      </c>
      <c r="Q11237">
        <v>1</v>
      </c>
    </row>
    <row r="11238" spans="1:17" x14ac:dyDescent="0.2">
      <c r="A11238" t="s">
        <v>28261</v>
      </c>
      <c r="B11238" t="s">
        <v>84</v>
      </c>
      <c r="C11238" t="s">
        <v>154</v>
      </c>
      <c r="D11238" t="s">
        <v>17029</v>
      </c>
      <c r="E11238" t="s">
        <v>81</v>
      </c>
      <c r="F11238" t="s">
        <v>17019</v>
      </c>
      <c r="G11238">
        <v>152</v>
      </c>
      <c r="H11238">
        <v>0</v>
      </c>
      <c r="I11238">
        <v>0</v>
      </c>
      <c r="J11238">
        <v>0</v>
      </c>
      <c r="K11238">
        <v>0</v>
      </c>
      <c r="L11238">
        <v>0</v>
      </c>
      <c r="M11238">
        <v>0</v>
      </c>
      <c r="N11238">
        <v>0</v>
      </c>
      <c r="O11238">
        <v>0</v>
      </c>
      <c r="P11238">
        <v>0</v>
      </c>
      <c r="Q11238">
        <v>0</v>
      </c>
    </row>
    <row r="11239" spans="1:17" x14ac:dyDescent="0.2">
      <c r="A11239" t="s">
        <v>28262</v>
      </c>
      <c r="B11239" t="s">
        <v>84</v>
      </c>
      <c r="C11239" t="s">
        <v>154</v>
      </c>
      <c r="D11239" t="s">
        <v>17021</v>
      </c>
      <c r="E11239" t="s">
        <v>79</v>
      </c>
      <c r="F11239" t="s">
        <v>17022</v>
      </c>
      <c r="G11239">
        <v>0</v>
      </c>
      <c r="H11239">
        <v>0</v>
      </c>
      <c r="I11239">
        <v>0</v>
      </c>
      <c r="J11239">
        <v>0</v>
      </c>
      <c r="K11239">
        <v>0</v>
      </c>
      <c r="L11239">
        <v>0</v>
      </c>
      <c r="M11239">
        <v>0</v>
      </c>
      <c r="N11239">
        <v>9</v>
      </c>
      <c r="O11239">
        <v>9</v>
      </c>
      <c r="P11239">
        <v>0</v>
      </c>
      <c r="Q11239">
        <v>0</v>
      </c>
    </row>
    <row r="11240" spans="1:17" x14ac:dyDescent="0.2">
      <c r="A11240" t="s">
        <v>28263</v>
      </c>
      <c r="B11240" t="s">
        <v>84</v>
      </c>
      <c r="C11240" t="s">
        <v>154</v>
      </c>
      <c r="D11240" t="s">
        <v>17021</v>
      </c>
      <c r="E11240" t="s">
        <v>79</v>
      </c>
      <c r="F11240" t="s">
        <v>17019</v>
      </c>
      <c r="G11240">
        <v>9</v>
      </c>
      <c r="H11240">
        <v>0</v>
      </c>
      <c r="I11240">
        <v>0</v>
      </c>
      <c r="J11240">
        <v>0</v>
      </c>
      <c r="K11240">
        <v>0</v>
      </c>
      <c r="L11240">
        <v>0</v>
      </c>
      <c r="M11240">
        <v>0</v>
      </c>
      <c r="N11240">
        <v>0</v>
      </c>
      <c r="O11240">
        <v>0</v>
      </c>
      <c r="P11240">
        <v>0</v>
      </c>
      <c r="Q11240">
        <v>0</v>
      </c>
    </row>
    <row r="11241" spans="1:17" x14ac:dyDescent="0.2">
      <c r="A11241" t="s">
        <v>28264</v>
      </c>
      <c r="B11241" t="s">
        <v>84</v>
      </c>
      <c r="C11241" t="s">
        <v>154</v>
      </c>
      <c r="D11241" t="s">
        <v>17021</v>
      </c>
      <c r="E11241" t="s">
        <v>81</v>
      </c>
      <c r="F11241" t="s">
        <v>17022</v>
      </c>
      <c r="G11241">
        <v>0</v>
      </c>
      <c r="H11241">
        <v>0</v>
      </c>
      <c r="I11241">
        <v>0</v>
      </c>
      <c r="J11241">
        <v>0</v>
      </c>
      <c r="K11241">
        <v>0</v>
      </c>
      <c r="L11241">
        <v>0</v>
      </c>
      <c r="M11241">
        <v>0</v>
      </c>
      <c r="N11241">
        <v>10</v>
      </c>
      <c r="O11241">
        <v>8</v>
      </c>
      <c r="P11241">
        <v>2</v>
      </c>
      <c r="Q11241">
        <v>0</v>
      </c>
    </row>
    <row r="11242" spans="1:17" x14ac:dyDescent="0.2">
      <c r="A11242" t="s">
        <v>28265</v>
      </c>
      <c r="B11242" t="s">
        <v>84</v>
      </c>
      <c r="C11242" t="s">
        <v>154</v>
      </c>
      <c r="D11242" t="s">
        <v>17021</v>
      </c>
      <c r="E11242" t="s">
        <v>81</v>
      </c>
      <c r="F11242" t="s">
        <v>17019</v>
      </c>
      <c r="G11242">
        <v>10</v>
      </c>
      <c r="H11242">
        <v>0</v>
      </c>
      <c r="I11242">
        <v>0</v>
      </c>
      <c r="J11242">
        <v>0</v>
      </c>
      <c r="K11242">
        <v>0</v>
      </c>
      <c r="L11242">
        <v>0</v>
      </c>
      <c r="M11242">
        <v>0</v>
      </c>
      <c r="N11242">
        <v>0</v>
      </c>
      <c r="O11242">
        <v>0</v>
      </c>
      <c r="P11242">
        <v>0</v>
      </c>
      <c r="Q11242">
        <v>0</v>
      </c>
    </row>
    <row r="11243" spans="1:17" x14ac:dyDescent="0.2">
      <c r="A11243" t="s">
        <v>28266</v>
      </c>
      <c r="B11243" t="s">
        <v>84</v>
      </c>
      <c r="C11243" t="s">
        <v>154</v>
      </c>
      <c r="D11243" t="s">
        <v>17025</v>
      </c>
      <c r="E11243" t="s">
        <v>79</v>
      </c>
      <c r="F11243" t="s">
        <v>17019</v>
      </c>
      <c r="G11243">
        <v>24</v>
      </c>
      <c r="H11243">
        <v>0</v>
      </c>
      <c r="I11243">
        <v>0</v>
      </c>
      <c r="J11243">
        <v>0</v>
      </c>
      <c r="K11243">
        <v>0</v>
      </c>
      <c r="L11243">
        <v>0</v>
      </c>
      <c r="M11243">
        <v>0</v>
      </c>
      <c r="N11243">
        <v>0</v>
      </c>
      <c r="O11243">
        <v>0</v>
      </c>
      <c r="P11243">
        <v>0</v>
      </c>
      <c r="Q11243">
        <v>0</v>
      </c>
    </row>
    <row r="11244" spans="1:17" x14ac:dyDescent="0.2">
      <c r="A11244" t="s">
        <v>28267</v>
      </c>
      <c r="B11244" t="s">
        <v>84</v>
      </c>
      <c r="C11244" t="s">
        <v>154</v>
      </c>
      <c r="D11244" t="s">
        <v>17025</v>
      </c>
      <c r="E11244" t="s">
        <v>81</v>
      </c>
      <c r="F11244" t="s">
        <v>17019</v>
      </c>
      <c r="G11244">
        <v>18</v>
      </c>
      <c r="H11244">
        <v>0</v>
      </c>
      <c r="I11244">
        <v>0</v>
      </c>
      <c r="J11244">
        <v>0</v>
      </c>
      <c r="K11244">
        <v>0</v>
      </c>
      <c r="L11244">
        <v>0</v>
      </c>
      <c r="M11244">
        <v>0</v>
      </c>
      <c r="N11244">
        <v>0</v>
      </c>
      <c r="O11244">
        <v>0</v>
      </c>
      <c r="P11244">
        <v>0</v>
      </c>
      <c r="Q11244">
        <v>0</v>
      </c>
    </row>
    <row r="11245" spans="1:17" x14ac:dyDescent="0.2">
      <c r="A11245" t="s">
        <v>28268</v>
      </c>
      <c r="B11245" t="s">
        <v>84</v>
      </c>
      <c r="C11245" t="s">
        <v>155</v>
      </c>
      <c r="D11245" t="s">
        <v>17027</v>
      </c>
      <c r="E11245" t="s">
        <v>81</v>
      </c>
      <c r="F11245" t="s">
        <v>17019</v>
      </c>
      <c r="G11245">
        <v>6</v>
      </c>
      <c r="H11245">
        <v>0</v>
      </c>
      <c r="I11245">
        <v>0</v>
      </c>
      <c r="J11245">
        <v>0</v>
      </c>
      <c r="K11245">
        <v>0</v>
      </c>
      <c r="L11245">
        <v>0</v>
      </c>
      <c r="M11245">
        <v>0</v>
      </c>
      <c r="N11245">
        <v>0</v>
      </c>
      <c r="O11245">
        <v>0</v>
      </c>
      <c r="P11245">
        <v>0</v>
      </c>
      <c r="Q11245">
        <v>0</v>
      </c>
    </row>
    <row r="11246" spans="1:17" x14ac:dyDescent="0.2">
      <c r="A11246" t="s">
        <v>28269</v>
      </c>
      <c r="B11246" t="s">
        <v>84</v>
      </c>
      <c r="C11246" t="s">
        <v>155</v>
      </c>
      <c r="D11246" t="s">
        <v>17029</v>
      </c>
      <c r="E11246" t="s">
        <v>79</v>
      </c>
      <c r="F11246" t="s">
        <v>4875</v>
      </c>
      <c r="G11246">
        <v>0</v>
      </c>
      <c r="H11246">
        <v>23</v>
      </c>
      <c r="I11246">
        <v>4</v>
      </c>
      <c r="J11246">
        <v>18</v>
      </c>
      <c r="K11246">
        <v>1</v>
      </c>
      <c r="L11246">
        <v>0</v>
      </c>
      <c r="M11246">
        <v>0</v>
      </c>
      <c r="N11246">
        <v>0</v>
      </c>
      <c r="O11246">
        <v>0</v>
      </c>
      <c r="P11246">
        <v>0</v>
      </c>
      <c r="Q11246">
        <v>0</v>
      </c>
    </row>
    <row r="11247" spans="1:17" x14ac:dyDescent="0.2">
      <c r="A11247" t="s">
        <v>28270</v>
      </c>
      <c r="B11247" t="s">
        <v>84</v>
      </c>
      <c r="C11247" t="s">
        <v>155</v>
      </c>
      <c r="D11247" t="s">
        <v>17029</v>
      </c>
      <c r="E11247" t="s">
        <v>79</v>
      </c>
      <c r="F11247" t="s">
        <v>4877</v>
      </c>
      <c r="G11247">
        <v>0</v>
      </c>
      <c r="H11247">
        <v>23</v>
      </c>
      <c r="I11247">
        <v>3</v>
      </c>
      <c r="J11247">
        <v>19</v>
      </c>
      <c r="K11247">
        <v>1</v>
      </c>
      <c r="L11247">
        <v>0</v>
      </c>
      <c r="M11247">
        <v>0</v>
      </c>
      <c r="N11247">
        <v>0</v>
      </c>
      <c r="O11247">
        <v>0</v>
      </c>
      <c r="P11247">
        <v>0</v>
      </c>
      <c r="Q11247">
        <v>0</v>
      </c>
    </row>
    <row r="11248" spans="1:17" x14ac:dyDescent="0.2">
      <c r="A11248" t="s">
        <v>28271</v>
      </c>
      <c r="B11248" t="s">
        <v>84</v>
      </c>
      <c r="C11248" t="s">
        <v>155</v>
      </c>
      <c r="D11248" t="s">
        <v>17029</v>
      </c>
      <c r="E11248" t="s">
        <v>79</v>
      </c>
      <c r="F11248" t="s">
        <v>4879</v>
      </c>
      <c r="G11248">
        <v>0</v>
      </c>
      <c r="H11248">
        <v>0</v>
      </c>
      <c r="I11248">
        <v>0</v>
      </c>
      <c r="J11248">
        <v>0</v>
      </c>
      <c r="K11248">
        <v>0</v>
      </c>
      <c r="L11248">
        <v>0</v>
      </c>
      <c r="M11248">
        <v>23</v>
      </c>
      <c r="N11248">
        <v>0</v>
      </c>
      <c r="O11248">
        <v>0</v>
      </c>
      <c r="P11248">
        <v>0</v>
      </c>
      <c r="Q11248">
        <v>0</v>
      </c>
    </row>
    <row r="11249" spans="1:17" x14ac:dyDescent="0.2">
      <c r="A11249" t="s">
        <v>28272</v>
      </c>
      <c r="B11249" t="s">
        <v>84</v>
      </c>
      <c r="C11249" t="s">
        <v>155</v>
      </c>
      <c r="D11249" t="s">
        <v>17029</v>
      </c>
      <c r="E11249" t="s">
        <v>79</v>
      </c>
      <c r="F11249" t="s">
        <v>4881</v>
      </c>
      <c r="G11249">
        <v>0</v>
      </c>
      <c r="H11249">
        <v>23</v>
      </c>
      <c r="I11249">
        <v>3</v>
      </c>
      <c r="J11249">
        <v>19</v>
      </c>
      <c r="K11249">
        <v>1</v>
      </c>
      <c r="L11249">
        <v>0</v>
      </c>
      <c r="M11249">
        <v>0</v>
      </c>
      <c r="N11249">
        <v>0</v>
      </c>
      <c r="O11249">
        <v>0</v>
      </c>
      <c r="P11249">
        <v>0</v>
      </c>
      <c r="Q11249">
        <v>0</v>
      </c>
    </row>
    <row r="11250" spans="1:17" x14ac:dyDescent="0.2">
      <c r="A11250" t="s">
        <v>28273</v>
      </c>
      <c r="B11250" t="s">
        <v>84</v>
      </c>
      <c r="C11250" t="s">
        <v>155</v>
      </c>
      <c r="D11250" t="s">
        <v>17029</v>
      </c>
      <c r="E11250" t="s">
        <v>79</v>
      </c>
      <c r="F11250" t="s">
        <v>4883</v>
      </c>
      <c r="G11250">
        <v>0</v>
      </c>
      <c r="H11250">
        <v>23</v>
      </c>
      <c r="I11250">
        <v>4</v>
      </c>
      <c r="J11250">
        <v>18</v>
      </c>
      <c r="K11250">
        <v>1</v>
      </c>
      <c r="L11250">
        <v>0</v>
      </c>
      <c r="M11250">
        <v>0</v>
      </c>
      <c r="N11250">
        <v>0</v>
      </c>
      <c r="O11250">
        <v>0</v>
      </c>
      <c r="P11250">
        <v>0</v>
      </c>
      <c r="Q11250">
        <v>0</v>
      </c>
    </row>
    <row r="11251" spans="1:17" x14ac:dyDescent="0.2">
      <c r="A11251" t="s">
        <v>28274</v>
      </c>
      <c r="B11251" t="s">
        <v>84</v>
      </c>
      <c r="C11251" t="s">
        <v>155</v>
      </c>
      <c r="D11251" t="s">
        <v>17029</v>
      </c>
      <c r="E11251" t="s">
        <v>79</v>
      </c>
      <c r="F11251" t="s">
        <v>4885</v>
      </c>
      <c r="G11251">
        <v>0</v>
      </c>
      <c r="H11251">
        <v>0</v>
      </c>
      <c r="I11251">
        <v>0</v>
      </c>
      <c r="J11251">
        <v>0</v>
      </c>
      <c r="K11251">
        <v>0</v>
      </c>
      <c r="L11251">
        <v>0</v>
      </c>
      <c r="M11251">
        <v>23</v>
      </c>
      <c r="N11251">
        <v>0</v>
      </c>
      <c r="O11251">
        <v>0</v>
      </c>
      <c r="P11251">
        <v>0</v>
      </c>
      <c r="Q11251">
        <v>0</v>
      </c>
    </row>
    <row r="11252" spans="1:17" x14ac:dyDescent="0.2">
      <c r="A11252" t="s">
        <v>28275</v>
      </c>
      <c r="B11252" t="s">
        <v>84</v>
      </c>
      <c r="C11252" t="s">
        <v>155</v>
      </c>
      <c r="D11252" t="s">
        <v>17029</v>
      </c>
      <c r="E11252" t="s">
        <v>79</v>
      </c>
      <c r="F11252" t="s">
        <v>4887</v>
      </c>
      <c r="G11252">
        <v>0</v>
      </c>
      <c r="H11252">
        <v>23</v>
      </c>
      <c r="I11252">
        <v>3</v>
      </c>
      <c r="J11252">
        <v>19</v>
      </c>
      <c r="K11252">
        <v>1</v>
      </c>
      <c r="L11252">
        <v>0</v>
      </c>
      <c r="M11252">
        <v>0</v>
      </c>
      <c r="N11252">
        <v>0</v>
      </c>
      <c r="O11252">
        <v>0</v>
      </c>
      <c r="P11252">
        <v>0</v>
      </c>
      <c r="Q11252">
        <v>0</v>
      </c>
    </row>
    <row r="11253" spans="1:17" x14ac:dyDescent="0.2">
      <c r="A11253" t="s">
        <v>28276</v>
      </c>
      <c r="B11253" t="s">
        <v>84</v>
      </c>
      <c r="C11253" t="s">
        <v>155</v>
      </c>
      <c r="D11253" t="s">
        <v>17029</v>
      </c>
      <c r="E11253" t="s">
        <v>79</v>
      </c>
      <c r="F11253" t="s">
        <v>4889</v>
      </c>
      <c r="G11253">
        <v>0</v>
      </c>
      <c r="H11253">
        <v>0</v>
      </c>
      <c r="I11253">
        <v>0</v>
      </c>
      <c r="J11253">
        <v>0</v>
      </c>
      <c r="K11253">
        <v>0</v>
      </c>
      <c r="L11253">
        <v>0</v>
      </c>
      <c r="M11253">
        <v>23</v>
      </c>
      <c r="N11253">
        <v>0</v>
      </c>
      <c r="O11253">
        <v>0</v>
      </c>
      <c r="P11253">
        <v>0</v>
      </c>
      <c r="Q11253">
        <v>0</v>
      </c>
    </row>
    <row r="11254" spans="1:17" x14ac:dyDescent="0.2">
      <c r="A11254" t="s">
        <v>28277</v>
      </c>
      <c r="B11254" t="s">
        <v>84</v>
      </c>
      <c r="C11254" t="s">
        <v>155</v>
      </c>
      <c r="D11254" t="s">
        <v>17029</v>
      </c>
      <c r="E11254" t="s">
        <v>79</v>
      </c>
      <c r="F11254" t="s">
        <v>4871</v>
      </c>
      <c r="G11254">
        <v>0</v>
      </c>
      <c r="H11254">
        <v>0</v>
      </c>
      <c r="I11254">
        <v>0</v>
      </c>
      <c r="J11254">
        <v>0</v>
      </c>
      <c r="K11254">
        <v>0</v>
      </c>
      <c r="L11254">
        <v>0</v>
      </c>
      <c r="M11254">
        <v>0</v>
      </c>
      <c r="N11254">
        <v>17</v>
      </c>
      <c r="O11254">
        <v>17</v>
      </c>
      <c r="P11254">
        <v>0</v>
      </c>
      <c r="Q11254">
        <v>0</v>
      </c>
    </row>
    <row r="11255" spans="1:17" x14ac:dyDescent="0.2">
      <c r="A11255" t="s">
        <v>28278</v>
      </c>
      <c r="B11255" t="s">
        <v>84</v>
      </c>
      <c r="C11255" t="s">
        <v>155</v>
      </c>
      <c r="D11255" t="s">
        <v>17029</v>
      </c>
      <c r="E11255" t="s">
        <v>79</v>
      </c>
      <c r="F11255" t="s">
        <v>4873</v>
      </c>
      <c r="G11255">
        <v>0</v>
      </c>
      <c r="H11255">
        <v>0</v>
      </c>
      <c r="I11255">
        <v>0</v>
      </c>
      <c r="J11255">
        <v>0</v>
      </c>
      <c r="K11255">
        <v>0</v>
      </c>
      <c r="L11255">
        <v>0</v>
      </c>
      <c r="M11255">
        <v>0</v>
      </c>
      <c r="N11255">
        <v>14</v>
      </c>
      <c r="O11255">
        <v>14</v>
      </c>
      <c r="P11255">
        <v>0</v>
      </c>
      <c r="Q11255">
        <v>0</v>
      </c>
    </row>
    <row r="11256" spans="1:17" x14ac:dyDescent="0.2">
      <c r="A11256" t="s">
        <v>28279</v>
      </c>
      <c r="B11256" t="s">
        <v>84</v>
      </c>
      <c r="C11256" t="s">
        <v>155</v>
      </c>
      <c r="D11256" t="s">
        <v>17029</v>
      </c>
      <c r="E11256" t="s">
        <v>79</v>
      </c>
      <c r="F11256" t="s">
        <v>17019</v>
      </c>
      <c r="G11256">
        <v>23</v>
      </c>
      <c r="H11256">
        <v>0</v>
      </c>
      <c r="I11256">
        <v>0</v>
      </c>
      <c r="J11256">
        <v>0</v>
      </c>
      <c r="K11256">
        <v>0</v>
      </c>
      <c r="L11256">
        <v>0</v>
      </c>
      <c r="M11256">
        <v>0</v>
      </c>
      <c r="N11256">
        <v>0</v>
      </c>
      <c r="O11256">
        <v>0</v>
      </c>
      <c r="P11256">
        <v>0</v>
      </c>
      <c r="Q11256">
        <v>0</v>
      </c>
    </row>
    <row r="11257" spans="1:17" x14ac:dyDescent="0.2">
      <c r="A11257" t="s">
        <v>28280</v>
      </c>
      <c r="B11257" t="s">
        <v>84</v>
      </c>
      <c r="C11257" t="s">
        <v>155</v>
      </c>
      <c r="D11257" t="s">
        <v>17029</v>
      </c>
      <c r="E11257" t="s">
        <v>81</v>
      </c>
      <c r="F11257" t="s">
        <v>4875</v>
      </c>
      <c r="G11257">
        <v>0</v>
      </c>
      <c r="H11257">
        <v>14</v>
      </c>
      <c r="I11257">
        <v>2</v>
      </c>
      <c r="J11257">
        <v>9</v>
      </c>
      <c r="K11257">
        <v>0</v>
      </c>
      <c r="L11257">
        <v>3</v>
      </c>
      <c r="M11257">
        <v>0</v>
      </c>
      <c r="N11257">
        <v>0</v>
      </c>
      <c r="O11257">
        <v>0</v>
      </c>
      <c r="P11257">
        <v>0</v>
      </c>
      <c r="Q11257">
        <v>0</v>
      </c>
    </row>
    <row r="11258" spans="1:17" x14ac:dyDescent="0.2">
      <c r="A11258" t="s">
        <v>28281</v>
      </c>
      <c r="B11258" t="s">
        <v>84</v>
      </c>
      <c r="C11258" t="s">
        <v>155</v>
      </c>
      <c r="D11258" t="s">
        <v>17029</v>
      </c>
      <c r="E11258" t="s">
        <v>81</v>
      </c>
      <c r="F11258" t="s">
        <v>4877</v>
      </c>
      <c r="G11258">
        <v>0</v>
      </c>
      <c r="H11258">
        <v>14</v>
      </c>
      <c r="I11258">
        <v>2</v>
      </c>
      <c r="J11258">
        <v>9</v>
      </c>
      <c r="K11258">
        <v>0</v>
      </c>
      <c r="L11258">
        <v>3</v>
      </c>
      <c r="M11258">
        <v>0</v>
      </c>
      <c r="N11258">
        <v>0</v>
      </c>
      <c r="O11258">
        <v>0</v>
      </c>
      <c r="P11258">
        <v>0</v>
      </c>
      <c r="Q11258">
        <v>0</v>
      </c>
    </row>
    <row r="11259" spans="1:17" x14ac:dyDescent="0.2">
      <c r="A11259" t="s">
        <v>28282</v>
      </c>
      <c r="B11259" t="s">
        <v>84</v>
      </c>
      <c r="C11259" t="s">
        <v>155</v>
      </c>
      <c r="D11259" t="s">
        <v>17029</v>
      </c>
      <c r="E11259" t="s">
        <v>81</v>
      </c>
      <c r="F11259" t="s">
        <v>4879</v>
      </c>
      <c r="G11259">
        <v>0</v>
      </c>
      <c r="H11259">
        <v>0</v>
      </c>
      <c r="I11259">
        <v>0</v>
      </c>
      <c r="J11259">
        <v>0</v>
      </c>
      <c r="K11259">
        <v>0</v>
      </c>
      <c r="L11259">
        <v>0</v>
      </c>
      <c r="M11259">
        <v>14</v>
      </c>
      <c r="N11259">
        <v>0</v>
      </c>
      <c r="O11259">
        <v>0</v>
      </c>
      <c r="P11259">
        <v>0</v>
      </c>
      <c r="Q11259">
        <v>0</v>
      </c>
    </row>
    <row r="11260" spans="1:17" x14ac:dyDescent="0.2">
      <c r="A11260" t="s">
        <v>28283</v>
      </c>
      <c r="B11260" t="s">
        <v>84</v>
      </c>
      <c r="C11260" t="s">
        <v>155</v>
      </c>
      <c r="D11260" t="s">
        <v>17029</v>
      </c>
      <c r="E11260" t="s">
        <v>81</v>
      </c>
      <c r="F11260" t="s">
        <v>4881</v>
      </c>
      <c r="G11260">
        <v>0</v>
      </c>
      <c r="H11260">
        <v>14</v>
      </c>
      <c r="I11260">
        <v>2</v>
      </c>
      <c r="J11260">
        <v>9</v>
      </c>
      <c r="K11260">
        <v>0</v>
      </c>
      <c r="L11260">
        <v>3</v>
      </c>
      <c r="M11260">
        <v>0</v>
      </c>
      <c r="N11260">
        <v>0</v>
      </c>
      <c r="O11260">
        <v>0</v>
      </c>
      <c r="P11260">
        <v>0</v>
      </c>
      <c r="Q11260">
        <v>0</v>
      </c>
    </row>
    <row r="11261" spans="1:17" x14ac:dyDescent="0.2">
      <c r="A11261" t="s">
        <v>28284</v>
      </c>
      <c r="B11261" t="s">
        <v>84</v>
      </c>
      <c r="C11261" t="s">
        <v>155</v>
      </c>
      <c r="D11261" t="s">
        <v>17029</v>
      </c>
      <c r="E11261" t="s">
        <v>81</v>
      </c>
      <c r="F11261" t="s">
        <v>4883</v>
      </c>
      <c r="G11261">
        <v>0</v>
      </c>
      <c r="H11261">
        <v>14</v>
      </c>
      <c r="I11261">
        <v>2</v>
      </c>
      <c r="J11261">
        <v>9</v>
      </c>
      <c r="K11261">
        <v>0</v>
      </c>
      <c r="L11261">
        <v>3</v>
      </c>
      <c r="M11261">
        <v>0</v>
      </c>
      <c r="N11261">
        <v>0</v>
      </c>
      <c r="O11261">
        <v>0</v>
      </c>
      <c r="P11261">
        <v>0</v>
      </c>
      <c r="Q11261">
        <v>0</v>
      </c>
    </row>
    <row r="11262" spans="1:17" x14ac:dyDescent="0.2">
      <c r="A11262" t="s">
        <v>28285</v>
      </c>
      <c r="B11262" t="s">
        <v>84</v>
      </c>
      <c r="C11262" t="s">
        <v>155</v>
      </c>
      <c r="D11262" t="s">
        <v>17029</v>
      </c>
      <c r="E11262" t="s">
        <v>81</v>
      </c>
      <c r="F11262" t="s">
        <v>4885</v>
      </c>
      <c r="G11262">
        <v>0</v>
      </c>
      <c r="H11262">
        <v>0</v>
      </c>
      <c r="I11262">
        <v>0</v>
      </c>
      <c r="J11262">
        <v>0</v>
      </c>
      <c r="K11262">
        <v>0</v>
      </c>
      <c r="L11262">
        <v>0</v>
      </c>
      <c r="M11262">
        <v>14</v>
      </c>
      <c r="N11262">
        <v>0</v>
      </c>
      <c r="O11262">
        <v>0</v>
      </c>
      <c r="P11262">
        <v>0</v>
      </c>
      <c r="Q11262">
        <v>0</v>
      </c>
    </row>
    <row r="11263" spans="1:17" x14ac:dyDescent="0.2">
      <c r="A11263" t="s">
        <v>28286</v>
      </c>
      <c r="B11263" t="s">
        <v>84</v>
      </c>
      <c r="C11263" t="s">
        <v>155</v>
      </c>
      <c r="D11263" t="s">
        <v>17029</v>
      </c>
      <c r="E11263" t="s">
        <v>81</v>
      </c>
      <c r="F11263" t="s">
        <v>4887</v>
      </c>
      <c r="G11263">
        <v>0</v>
      </c>
      <c r="H11263">
        <v>14</v>
      </c>
      <c r="I11263">
        <v>2</v>
      </c>
      <c r="J11263">
        <v>9</v>
      </c>
      <c r="K11263">
        <v>0</v>
      </c>
      <c r="L11263">
        <v>3</v>
      </c>
      <c r="M11263">
        <v>0</v>
      </c>
      <c r="N11263">
        <v>0</v>
      </c>
      <c r="O11263">
        <v>0</v>
      </c>
      <c r="P11263">
        <v>0</v>
      </c>
      <c r="Q11263">
        <v>0</v>
      </c>
    </row>
    <row r="11264" spans="1:17" x14ac:dyDescent="0.2">
      <c r="A11264" t="s">
        <v>28287</v>
      </c>
      <c r="B11264" t="s">
        <v>84</v>
      </c>
      <c r="C11264" t="s">
        <v>155</v>
      </c>
      <c r="D11264" t="s">
        <v>17029</v>
      </c>
      <c r="E11264" t="s">
        <v>81</v>
      </c>
      <c r="F11264" t="s">
        <v>4889</v>
      </c>
      <c r="G11264">
        <v>0</v>
      </c>
      <c r="H11264">
        <v>0</v>
      </c>
      <c r="I11264">
        <v>0</v>
      </c>
      <c r="J11264">
        <v>0</v>
      </c>
      <c r="K11264">
        <v>0</v>
      </c>
      <c r="L11264">
        <v>0</v>
      </c>
      <c r="M11264">
        <v>14</v>
      </c>
      <c r="N11264">
        <v>0</v>
      </c>
      <c r="O11264">
        <v>0</v>
      </c>
      <c r="P11264">
        <v>0</v>
      </c>
      <c r="Q11264">
        <v>0</v>
      </c>
    </row>
    <row r="11265" spans="1:17" x14ac:dyDescent="0.2">
      <c r="A11265" t="s">
        <v>28288</v>
      </c>
      <c r="B11265" t="s">
        <v>84</v>
      </c>
      <c r="C11265" t="s">
        <v>155</v>
      </c>
      <c r="D11265" t="s">
        <v>17029</v>
      </c>
      <c r="E11265" t="s">
        <v>81</v>
      </c>
      <c r="F11265" t="s">
        <v>4871</v>
      </c>
      <c r="G11265">
        <v>0</v>
      </c>
      <c r="H11265">
        <v>0</v>
      </c>
      <c r="I11265">
        <v>0</v>
      </c>
      <c r="J11265">
        <v>0</v>
      </c>
      <c r="K11265">
        <v>0</v>
      </c>
      <c r="L11265">
        <v>0</v>
      </c>
      <c r="M11265">
        <v>0</v>
      </c>
      <c r="N11265">
        <v>12</v>
      </c>
      <c r="O11265">
        <v>9</v>
      </c>
      <c r="P11265">
        <v>2</v>
      </c>
      <c r="Q11265">
        <v>1</v>
      </c>
    </row>
    <row r="11266" spans="1:17" x14ac:dyDescent="0.2">
      <c r="A11266" t="s">
        <v>28289</v>
      </c>
      <c r="B11266" t="s">
        <v>84</v>
      </c>
      <c r="C11266" t="s">
        <v>155</v>
      </c>
      <c r="D11266" t="s">
        <v>17029</v>
      </c>
      <c r="E11266" t="s">
        <v>81</v>
      </c>
      <c r="F11266" t="s">
        <v>4873</v>
      </c>
      <c r="G11266">
        <v>0</v>
      </c>
      <c r="H11266">
        <v>0</v>
      </c>
      <c r="I11266">
        <v>0</v>
      </c>
      <c r="J11266">
        <v>0</v>
      </c>
      <c r="K11266">
        <v>0</v>
      </c>
      <c r="L11266">
        <v>0</v>
      </c>
      <c r="M11266">
        <v>0</v>
      </c>
      <c r="N11266">
        <v>9</v>
      </c>
      <c r="O11266">
        <v>6</v>
      </c>
      <c r="P11266">
        <v>2</v>
      </c>
      <c r="Q11266">
        <v>1</v>
      </c>
    </row>
    <row r="11267" spans="1:17" x14ac:dyDescent="0.2">
      <c r="A11267" t="s">
        <v>28290</v>
      </c>
      <c r="B11267" t="s">
        <v>84</v>
      </c>
      <c r="C11267" t="s">
        <v>155</v>
      </c>
      <c r="D11267" t="s">
        <v>17029</v>
      </c>
      <c r="E11267" t="s">
        <v>81</v>
      </c>
      <c r="F11267" t="s">
        <v>17019</v>
      </c>
      <c r="G11267">
        <v>14</v>
      </c>
      <c r="H11267">
        <v>0</v>
      </c>
      <c r="I11267">
        <v>0</v>
      </c>
      <c r="J11267">
        <v>0</v>
      </c>
      <c r="K11267">
        <v>0</v>
      </c>
      <c r="L11267">
        <v>0</v>
      </c>
      <c r="M11267">
        <v>0</v>
      </c>
      <c r="N11267">
        <v>0</v>
      </c>
      <c r="O11267">
        <v>0</v>
      </c>
      <c r="P11267">
        <v>0</v>
      </c>
      <c r="Q11267">
        <v>0</v>
      </c>
    </row>
    <row r="11268" spans="1:17" x14ac:dyDescent="0.2">
      <c r="A11268" t="s">
        <v>28291</v>
      </c>
      <c r="B11268" t="s">
        <v>84</v>
      </c>
      <c r="C11268" t="s">
        <v>155</v>
      </c>
      <c r="D11268" t="s">
        <v>17021</v>
      </c>
      <c r="E11268" t="s">
        <v>79</v>
      </c>
      <c r="F11268" t="s">
        <v>17022</v>
      </c>
      <c r="G11268">
        <v>0</v>
      </c>
      <c r="H11268">
        <v>0</v>
      </c>
      <c r="I11268">
        <v>0</v>
      </c>
      <c r="J11268">
        <v>0</v>
      </c>
      <c r="K11268">
        <v>0</v>
      </c>
      <c r="L11268">
        <v>0</v>
      </c>
      <c r="M11268">
        <v>0</v>
      </c>
      <c r="N11268">
        <v>7</v>
      </c>
      <c r="O11268">
        <v>7</v>
      </c>
      <c r="P11268">
        <v>0</v>
      </c>
      <c r="Q11268">
        <v>0</v>
      </c>
    </row>
    <row r="11269" spans="1:17" x14ac:dyDescent="0.2">
      <c r="A11269" t="s">
        <v>28292</v>
      </c>
      <c r="B11269" t="s">
        <v>84</v>
      </c>
      <c r="C11269" t="s">
        <v>155</v>
      </c>
      <c r="D11269" t="s">
        <v>17021</v>
      </c>
      <c r="E11269" t="s">
        <v>79</v>
      </c>
      <c r="F11269" t="s">
        <v>17019</v>
      </c>
      <c r="G11269">
        <v>7</v>
      </c>
      <c r="H11269">
        <v>0</v>
      </c>
      <c r="I11269">
        <v>0</v>
      </c>
      <c r="J11269">
        <v>0</v>
      </c>
      <c r="K11269">
        <v>0</v>
      </c>
      <c r="L11269">
        <v>0</v>
      </c>
      <c r="M11269">
        <v>0</v>
      </c>
      <c r="N11269">
        <v>0</v>
      </c>
      <c r="O11269">
        <v>0</v>
      </c>
      <c r="P11269">
        <v>0</v>
      </c>
      <c r="Q11269">
        <v>0</v>
      </c>
    </row>
    <row r="11270" spans="1:17" x14ac:dyDescent="0.2">
      <c r="A11270" t="s">
        <v>28293</v>
      </c>
      <c r="B11270" t="s">
        <v>84</v>
      </c>
      <c r="C11270" t="s">
        <v>207</v>
      </c>
      <c r="D11270" t="s">
        <v>17029</v>
      </c>
      <c r="E11270" t="s">
        <v>81</v>
      </c>
      <c r="F11270" t="s">
        <v>4873</v>
      </c>
      <c r="G11270">
        <v>0</v>
      </c>
      <c r="H11270">
        <v>0</v>
      </c>
      <c r="I11270">
        <v>0</v>
      </c>
      <c r="J11270">
        <v>0</v>
      </c>
      <c r="K11270">
        <v>0</v>
      </c>
      <c r="L11270">
        <v>0</v>
      </c>
      <c r="M11270">
        <v>0</v>
      </c>
      <c r="N11270">
        <v>18</v>
      </c>
      <c r="O11270">
        <v>15</v>
      </c>
      <c r="P11270">
        <v>3</v>
      </c>
      <c r="Q11270">
        <v>0</v>
      </c>
    </row>
    <row r="11271" spans="1:17" x14ac:dyDescent="0.2">
      <c r="A11271" t="s">
        <v>28294</v>
      </c>
      <c r="B11271" t="s">
        <v>84</v>
      </c>
      <c r="C11271" t="s">
        <v>207</v>
      </c>
      <c r="D11271" t="s">
        <v>17029</v>
      </c>
      <c r="E11271" t="s">
        <v>81</v>
      </c>
      <c r="F11271" t="s">
        <v>17019</v>
      </c>
      <c r="G11271">
        <v>25</v>
      </c>
      <c r="H11271">
        <v>0</v>
      </c>
      <c r="I11271">
        <v>0</v>
      </c>
      <c r="J11271">
        <v>0</v>
      </c>
      <c r="K11271">
        <v>0</v>
      </c>
      <c r="L11271">
        <v>0</v>
      </c>
      <c r="M11271">
        <v>0</v>
      </c>
      <c r="N11271">
        <v>0</v>
      </c>
      <c r="O11271">
        <v>0</v>
      </c>
      <c r="P11271">
        <v>0</v>
      </c>
      <c r="Q11271">
        <v>0</v>
      </c>
    </row>
    <row r="11272" spans="1:17" x14ac:dyDescent="0.2">
      <c r="A11272" t="s">
        <v>28295</v>
      </c>
      <c r="B11272" t="s">
        <v>84</v>
      </c>
      <c r="C11272" t="s">
        <v>207</v>
      </c>
      <c r="D11272" t="s">
        <v>17021</v>
      </c>
      <c r="E11272" t="s">
        <v>79</v>
      </c>
      <c r="F11272" t="s">
        <v>17022</v>
      </c>
      <c r="G11272">
        <v>0</v>
      </c>
      <c r="H11272">
        <v>0</v>
      </c>
      <c r="I11272">
        <v>0</v>
      </c>
      <c r="J11272">
        <v>0</v>
      </c>
      <c r="K11272">
        <v>0</v>
      </c>
      <c r="L11272">
        <v>0</v>
      </c>
      <c r="M11272">
        <v>0</v>
      </c>
      <c r="N11272">
        <v>2</v>
      </c>
      <c r="O11272">
        <v>1</v>
      </c>
      <c r="P11272">
        <v>0</v>
      </c>
      <c r="Q11272">
        <v>1</v>
      </c>
    </row>
    <row r="11273" spans="1:17" x14ac:dyDescent="0.2">
      <c r="A11273" t="s">
        <v>28296</v>
      </c>
      <c r="B11273" t="s">
        <v>84</v>
      </c>
      <c r="C11273" t="s">
        <v>207</v>
      </c>
      <c r="D11273" t="s">
        <v>17021</v>
      </c>
      <c r="E11273" t="s">
        <v>79</v>
      </c>
      <c r="F11273" t="s">
        <v>17019</v>
      </c>
      <c r="G11273">
        <v>2</v>
      </c>
      <c r="H11273">
        <v>0</v>
      </c>
      <c r="I11273">
        <v>0</v>
      </c>
      <c r="J11273">
        <v>0</v>
      </c>
      <c r="K11273">
        <v>0</v>
      </c>
      <c r="L11273">
        <v>0</v>
      </c>
      <c r="M11273">
        <v>0</v>
      </c>
      <c r="N11273">
        <v>0</v>
      </c>
      <c r="O11273">
        <v>0</v>
      </c>
      <c r="P11273">
        <v>0</v>
      </c>
      <c r="Q11273">
        <v>0</v>
      </c>
    </row>
    <row r="11274" spans="1:17" x14ac:dyDescent="0.2">
      <c r="A11274" t="s">
        <v>28297</v>
      </c>
      <c r="B11274" t="s">
        <v>84</v>
      </c>
      <c r="C11274" t="s">
        <v>207</v>
      </c>
      <c r="D11274" t="s">
        <v>17021</v>
      </c>
      <c r="E11274" t="s">
        <v>81</v>
      </c>
      <c r="F11274" t="s">
        <v>17022</v>
      </c>
      <c r="G11274">
        <v>0</v>
      </c>
      <c r="H11274">
        <v>0</v>
      </c>
      <c r="I11274">
        <v>0</v>
      </c>
      <c r="J11274">
        <v>0</v>
      </c>
      <c r="K11274">
        <v>0</v>
      </c>
      <c r="L11274">
        <v>0</v>
      </c>
      <c r="M11274">
        <v>0</v>
      </c>
      <c r="N11274">
        <v>4</v>
      </c>
      <c r="O11274">
        <v>2</v>
      </c>
      <c r="P11274">
        <v>1</v>
      </c>
      <c r="Q11274">
        <v>1</v>
      </c>
    </row>
    <row r="11275" spans="1:17" x14ac:dyDescent="0.2">
      <c r="A11275" t="s">
        <v>28298</v>
      </c>
      <c r="B11275" t="s">
        <v>84</v>
      </c>
      <c r="C11275" t="s">
        <v>207</v>
      </c>
      <c r="D11275" t="s">
        <v>17021</v>
      </c>
      <c r="E11275" t="s">
        <v>81</v>
      </c>
      <c r="F11275" t="s">
        <v>17019</v>
      </c>
      <c r="G11275">
        <v>4</v>
      </c>
      <c r="H11275">
        <v>0</v>
      </c>
      <c r="I11275">
        <v>0</v>
      </c>
      <c r="J11275">
        <v>0</v>
      </c>
      <c r="K11275">
        <v>0</v>
      </c>
      <c r="L11275">
        <v>0</v>
      </c>
      <c r="M11275">
        <v>0</v>
      </c>
      <c r="N11275">
        <v>0</v>
      </c>
      <c r="O11275">
        <v>0</v>
      </c>
      <c r="P11275">
        <v>0</v>
      </c>
      <c r="Q11275">
        <v>0</v>
      </c>
    </row>
    <row r="11276" spans="1:17" x14ac:dyDescent="0.2">
      <c r="A11276" t="s">
        <v>28299</v>
      </c>
      <c r="B11276" t="s">
        <v>84</v>
      </c>
      <c r="C11276" t="s">
        <v>207</v>
      </c>
      <c r="D11276" t="s">
        <v>17025</v>
      </c>
      <c r="E11276" t="s">
        <v>79</v>
      </c>
      <c r="F11276" t="s">
        <v>17019</v>
      </c>
      <c r="G11276">
        <v>2</v>
      </c>
      <c r="H11276">
        <v>0</v>
      </c>
      <c r="I11276">
        <v>0</v>
      </c>
      <c r="J11276">
        <v>0</v>
      </c>
      <c r="K11276">
        <v>0</v>
      </c>
      <c r="L11276">
        <v>0</v>
      </c>
      <c r="M11276">
        <v>0</v>
      </c>
      <c r="N11276">
        <v>0</v>
      </c>
      <c r="O11276">
        <v>0</v>
      </c>
      <c r="P11276">
        <v>0</v>
      </c>
      <c r="Q11276">
        <v>0</v>
      </c>
    </row>
    <row r="11277" spans="1:17" x14ac:dyDescent="0.2">
      <c r="A11277" t="s">
        <v>28300</v>
      </c>
      <c r="B11277" t="s">
        <v>84</v>
      </c>
      <c r="C11277" t="s">
        <v>207</v>
      </c>
      <c r="D11277" t="s">
        <v>17025</v>
      </c>
      <c r="E11277" t="s">
        <v>81</v>
      </c>
      <c r="F11277" t="s">
        <v>17019</v>
      </c>
      <c r="G11277">
        <v>1</v>
      </c>
      <c r="H11277">
        <v>0</v>
      </c>
      <c r="I11277">
        <v>0</v>
      </c>
      <c r="J11277">
        <v>0</v>
      </c>
      <c r="K11277">
        <v>0</v>
      </c>
      <c r="L11277">
        <v>0</v>
      </c>
      <c r="M11277">
        <v>0</v>
      </c>
      <c r="N11277">
        <v>0</v>
      </c>
      <c r="O11277">
        <v>0</v>
      </c>
      <c r="P11277">
        <v>0</v>
      </c>
      <c r="Q11277">
        <v>0</v>
      </c>
    </row>
    <row r="11278" spans="1:17" x14ac:dyDescent="0.2">
      <c r="A11278" t="s">
        <v>28301</v>
      </c>
      <c r="B11278" t="s">
        <v>84</v>
      </c>
      <c r="C11278" t="s">
        <v>208</v>
      </c>
      <c r="D11278" t="s">
        <v>17027</v>
      </c>
      <c r="E11278" t="s">
        <v>81</v>
      </c>
      <c r="F11278" t="s">
        <v>17019</v>
      </c>
      <c r="G11278">
        <v>1</v>
      </c>
      <c r="H11278">
        <v>0</v>
      </c>
      <c r="I11278">
        <v>0</v>
      </c>
      <c r="J11278">
        <v>0</v>
      </c>
      <c r="K11278">
        <v>0</v>
      </c>
      <c r="L11278">
        <v>0</v>
      </c>
      <c r="M11278">
        <v>0</v>
      </c>
      <c r="N11278">
        <v>0</v>
      </c>
      <c r="O11278">
        <v>0</v>
      </c>
      <c r="P11278">
        <v>0</v>
      </c>
      <c r="Q11278">
        <v>0</v>
      </c>
    </row>
    <row r="11279" spans="1:17" x14ac:dyDescent="0.2">
      <c r="A11279" t="s">
        <v>28302</v>
      </c>
      <c r="B11279" t="s">
        <v>84</v>
      </c>
      <c r="C11279" t="s">
        <v>208</v>
      </c>
      <c r="D11279" t="s">
        <v>17029</v>
      </c>
      <c r="E11279" t="s">
        <v>79</v>
      </c>
      <c r="F11279" t="s">
        <v>4875</v>
      </c>
      <c r="G11279">
        <v>0</v>
      </c>
      <c r="H11279">
        <v>30</v>
      </c>
      <c r="I11279">
        <v>8</v>
      </c>
      <c r="J11279">
        <v>21</v>
      </c>
      <c r="K11279">
        <v>0</v>
      </c>
      <c r="L11279">
        <v>1</v>
      </c>
      <c r="M11279">
        <v>0</v>
      </c>
      <c r="N11279">
        <v>0</v>
      </c>
      <c r="O11279">
        <v>0</v>
      </c>
      <c r="P11279">
        <v>0</v>
      </c>
      <c r="Q11279">
        <v>0</v>
      </c>
    </row>
    <row r="11280" spans="1:17" x14ac:dyDescent="0.2">
      <c r="A11280" t="s">
        <v>28303</v>
      </c>
      <c r="B11280" t="s">
        <v>84</v>
      </c>
      <c r="C11280" t="s">
        <v>208</v>
      </c>
      <c r="D11280" t="s">
        <v>17029</v>
      </c>
      <c r="E11280" t="s">
        <v>79</v>
      </c>
      <c r="F11280" t="s">
        <v>4877</v>
      </c>
      <c r="G11280">
        <v>0</v>
      </c>
      <c r="H11280">
        <v>30</v>
      </c>
      <c r="I11280">
        <v>8</v>
      </c>
      <c r="J11280">
        <v>19</v>
      </c>
      <c r="K11280">
        <v>2</v>
      </c>
      <c r="L11280">
        <v>1</v>
      </c>
      <c r="M11280">
        <v>0</v>
      </c>
      <c r="N11280">
        <v>0</v>
      </c>
      <c r="O11280">
        <v>0</v>
      </c>
      <c r="P11280">
        <v>0</v>
      </c>
      <c r="Q11280">
        <v>0</v>
      </c>
    </row>
    <row r="11281" spans="1:17" x14ac:dyDescent="0.2">
      <c r="A11281" t="s">
        <v>28304</v>
      </c>
      <c r="B11281" t="s">
        <v>84</v>
      </c>
      <c r="C11281" t="s">
        <v>208</v>
      </c>
      <c r="D11281" t="s">
        <v>17029</v>
      </c>
      <c r="E11281" t="s">
        <v>79</v>
      </c>
      <c r="F11281" t="s">
        <v>4879</v>
      </c>
      <c r="G11281">
        <v>0</v>
      </c>
      <c r="H11281">
        <v>0</v>
      </c>
      <c r="I11281">
        <v>0</v>
      </c>
      <c r="J11281">
        <v>0</v>
      </c>
      <c r="K11281">
        <v>0</v>
      </c>
      <c r="L11281">
        <v>0</v>
      </c>
      <c r="M11281">
        <v>30</v>
      </c>
      <c r="N11281">
        <v>0</v>
      </c>
      <c r="O11281">
        <v>0</v>
      </c>
      <c r="P11281">
        <v>0</v>
      </c>
      <c r="Q11281">
        <v>0</v>
      </c>
    </row>
    <row r="11282" spans="1:17" x14ac:dyDescent="0.2">
      <c r="A11282" t="s">
        <v>28305</v>
      </c>
      <c r="B11282" t="s">
        <v>84</v>
      </c>
      <c r="C11282" t="s">
        <v>208</v>
      </c>
      <c r="D11282" t="s">
        <v>17029</v>
      </c>
      <c r="E11282" t="s">
        <v>79</v>
      </c>
      <c r="F11282" t="s">
        <v>4881</v>
      </c>
      <c r="G11282">
        <v>0</v>
      </c>
      <c r="H11282">
        <v>30</v>
      </c>
      <c r="I11282">
        <v>8</v>
      </c>
      <c r="J11282">
        <v>19</v>
      </c>
      <c r="K11282">
        <v>2</v>
      </c>
      <c r="L11282">
        <v>1</v>
      </c>
      <c r="M11282">
        <v>0</v>
      </c>
      <c r="N11282">
        <v>0</v>
      </c>
      <c r="O11282">
        <v>0</v>
      </c>
      <c r="P11282">
        <v>0</v>
      </c>
      <c r="Q11282">
        <v>0</v>
      </c>
    </row>
    <row r="11283" spans="1:17" x14ac:dyDescent="0.2">
      <c r="A11283" t="s">
        <v>28306</v>
      </c>
      <c r="B11283" t="s">
        <v>84</v>
      </c>
      <c r="C11283" t="s">
        <v>208</v>
      </c>
      <c r="D11283" t="s">
        <v>17029</v>
      </c>
      <c r="E11283" t="s">
        <v>79</v>
      </c>
      <c r="F11283" t="s">
        <v>4883</v>
      </c>
      <c r="G11283">
        <v>0</v>
      </c>
      <c r="H11283">
        <v>30</v>
      </c>
      <c r="I11283">
        <v>8</v>
      </c>
      <c r="J11283">
        <v>19</v>
      </c>
      <c r="K11283">
        <v>2</v>
      </c>
      <c r="L11283">
        <v>1</v>
      </c>
      <c r="M11283">
        <v>0</v>
      </c>
      <c r="N11283">
        <v>0</v>
      </c>
      <c r="O11283">
        <v>0</v>
      </c>
      <c r="P11283">
        <v>0</v>
      </c>
      <c r="Q11283">
        <v>0</v>
      </c>
    </row>
    <row r="11284" spans="1:17" x14ac:dyDescent="0.2">
      <c r="A11284" t="s">
        <v>28307</v>
      </c>
      <c r="B11284" t="s">
        <v>84</v>
      </c>
      <c r="C11284" t="s">
        <v>208</v>
      </c>
      <c r="D11284" t="s">
        <v>17029</v>
      </c>
      <c r="E11284" t="s">
        <v>79</v>
      </c>
      <c r="F11284" t="s">
        <v>4885</v>
      </c>
      <c r="G11284">
        <v>0</v>
      </c>
      <c r="H11284">
        <v>0</v>
      </c>
      <c r="I11284">
        <v>0</v>
      </c>
      <c r="J11284">
        <v>0</v>
      </c>
      <c r="K11284">
        <v>0</v>
      </c>
      <c r="L11284">
        <v>0</v>
      </c>
      <c r="M11284">
        <v>30</v>
      </c>
      <c r="N11284">
        <v>0</v>
      </c>
      <c r="O11284">
        <v>0</v>
      </c>
      <c r="P11284">
        <v>0</v>
      </c>
      <c r="Q11284">
        <v>0</v>
      </c>
    </row>
    <row r="11285" spans="1:17" x14ac:dyDescent="0.2">
      <c r="A11285" t="s">
        <v>28308</v>
      </c>
      <c r="B11285" t="s">
        <v>84</v>
      </c>
      <c r="C11285" t="s">
        <v>208</v>
      </c>
      <c r="D11285" t="s">
        <v>17029</v>
      </c>
      <c r="E11285" t="s">
        <v>79</v>
      </c>
      <c r="F11285" t="s">
        <v>4887</v>
      </c>
      <c r="G11285">
        <v>0</v>
      </c>
      <c r="H11285">
        <v>30</v>
      </c>
      <c r="I11285">
        <v>8</v>
      </c>
      <c r="J11285">
        <v>21</v>
      </c>
      <c r="K11285">
        <v>0</v>
      </c>
      <c r="L11285">
        <v>1</v>
      </c>
      <c r="M11285">
        <v>0</v>
      </c>
      <c r="N11285">
        <v>0</v>
      </c>
      <c r="O11285">
        <v>0</v>
      </c>
      <c r="P11285">
        <v>0</v>
      </c>
      <c r="Q11285">
        <v>0</v>
      </c>
    </row>
    <row r="11286" spans="1:17" x14ac:dyDescent="0.2">
      <c r="A11286" t="s">
        <v>28309</v>
      </c>
      <c r="B11286" t="s">
        <v>84</v>
      </c>
      <c r="C11286" t="s">
        <v>208</v>
      </c>
      <c r="D11286" t="s">
        <v>17029</v>
      </c>
      <c r="E11286" t="s">
        <v>79</v>
      </c>
      <c r="F11286" t="s">
        <v>4889</v>
      </c>
      <c r="G11286">
        <v>0</v>
      </c>
      <c r="H11286">
        <v>0</v>
      </c>
      <c r="I11286">
        <v>0</v>
      </c>
      <c r="J11286">
        <v>0</v>
      </c>
      <c r="K11286">
        <v>0</v>
      </c>
      <c r="L11286">
        <v>0</v>
      </c>
      <c r="M11286">
        <v>30</v>
      </c>
      <c r="N11286">
        <v>0</v>
      </c>
      <c r="O11286">
        <v>0</v>
      </c>
      <c r="P11286">
        <v>0</v>
      </c>
      <c r="Q11286">
        <v>0</v>
      </c>
    </row>
    <row r="11287" spans="1:17" x14ac:dyDescent="0.2">
      <c r="A11287" t="s">
        <v>28310</v>
      </c>
      <c r="B11287" t="s">
        <v>84</v>
      </c>
      <c r="C11287" t="s">
        <v>208</v>
      </c>
      <c r="D11287" t="s">
        <v>17029</v>
      </c>
      <c r="E11287" t="s">
        <v>79</v>
      </c>
      <c r="F11287" t="s">
        <v>4871</v>
      </c>
      <c r="G11287">
        <v>0</v>
      </c>
      <c r="H11287">
        <v>0</v>
      </c>
      <c r="I11287">
        <v>0</v>
      </c>
      <c r="J11287">
        <v>0</v>
      </c>
      <c r="K11287">
        <v>0</v>
      </c>
      <c r="L11287">
        <v>0</v>
      </c>
      <c r="M11287">
        <v>0</v>
      </c>
      <c r="N11287">
        <v>29</v>
      </c>
      <c r="O11287">
        <v>26</v>
      </c>
      <c r="P11287">
        <v>2</v>
      </c>
      <c r="Q11287">
        <v>1</v>
      </c>
    </row>
    <row r="11288" spans="1:17" x14ac:dyDescent="0.2">
      <c r="A11288" t="s">
        <v>28311</v>
      </c>
      <c r="B11288" t="s">
        <v>84</v>
      </c>
      <c r="C11288" t="s">
        <v>208</v>
      </c>
      <c r="D11288" t="s">
        <v>17029</v>
      </c>
      <c r="E11288" t="s">
        <v>79</v>
      </c>
      <c r="F11288" t="s">
        <v>4873</v>
      </c>
      <c r="G11288">
        <v>0</v>
      </c>
      <c r="H11288">
        <v>0</v>
      </c>
      <c r="I11288">
        <v>0</v>
      </c>
      <c r="J11288">
        <v>0</v>
      </c>
      <c r="K11288">
        <v>0</v>
      </c>
      <c r="L11288">
        <v>0</v>
      </c>
      <c r="M11288">
        <v>0</v>
      </c>
      <c r="N11288">
        <v>27</v>
      </c>
      <c r="O11288">
        <v>24</v>
      </c>
      <c r="P11288">
        <v>2</v>
      </c>
      <c r="Q11288">
        <v>1</v>
      </c>
    </row>
    <row r="11289" spans="1:17" x14ac:dyDescent="0.2">
      <c r="A11289" t="s">
        <v>28312</v>
      </c>
      <c r="B11289" t="s">
        <v>84</v>
      </c>
      <c r="C11289" t="s">
        <v>208</v>
      </c>
      <c r="D11289" t="s">
        <v>17029</v>
      </c>
      <c r="E11289" t="s">
        <v>79</v>
      </c>
      <c r="F11289" t="s">
        <v>17019</v>
      </c>
      <c r="G11289">
        <v>30</v>
      </c>
      <c r="H11289">
        <v>0</v>
      </c>
      <c r="I11289">
        <v>0</v>
      </c>
      <c r="J11289">
        <v>0</v>
      </c>
      <c r="K11289">
        <v>0</v>
      </c>
      <c r="L11289">
        <v>0</v>
      </c>
      <c r="M11289">
        <v>0</v>
      </c>
      <c r="N11289">
        <v>0</v>
      </c>
      <c r="O11289">
        <v>0</v>
      </c>
      <c r="P11289">
        <v>0</v>
      </c>
      <c r="Q11289">
        <v>0</v>
      </c>
    </row>
    <row r="11290" spans="1:17" x14ac:dyDescent="0.2">
      <c r="A11290" t="s">
        <v>28313</v>
      </c>
      <c r="B11290" t="s">
        <v>84</v>
      </c>
      <c r="C11290" t="s">
        <v>208</v>
      </c>
      <c r="D11290" t="s">
        <v>17029</v>
      </c>
      <c r="E11290" t="s">
        <v>81</v>
      </c>
      <c r="F11290" t="s">
        <v>4875</v>
      </c>
      <c r="G11290">
        <v>0</v>
      </c>
      <c r="H11290">
        <v>14</v>
      </c>
      <c r="I11290">
        <v>0</v>
      </c>
      <c r="J11290">
        <v>11</v>
      </c>
      <c r="K11290">
        <v>1</v>
      </c>
      <c r="L11290">
        <v>2</v>
      </c>
      <c r="M11290">
        <v>0</v>
      </c>
      <c r="N11290">
        <v>0</v>
      </c>
      <c r="O11290">
        <v>0</v>
      </c>
      <c r="P11290">
        <v>0</v>
      </c>
      <c r="Q11290">
        <v>0</v>
      </c>
    </row>
    <row r="11291" spans="1:17" x14ac:dyDescent="0.2">
      <c r="A11291" t="s">
        <v>28314</v>
      </c>
      <c r="B11291" t="s">
        <v>84</v>
      </c>
      <c r="C11291" t="s">
        <v>208</v>
      </c>
      <c r="D11291" t="s">
        <v>17029</v>
      </c>
      <c r="E11291" t="s">
        <v>81</v>
      </c>
      <c r="F11291" t="s">
        <v>4877</v>
      </c>
      <c r="G11291">
        <v>0</v>
      </c>
      <c r="H11291">
        <v>14</v>
      </c>
      <c r="I11291">
        <v>0</v>
      </c>
      <c r="J11291">
        <v>10</v>
      </c>
      <c r="K11291">
        <v>1</v>
      </c>
      <c r="L11291">
        <v>3</v>
      </c>
      <c r="M11291">
        <v>0</v>
      </c>
      <c r="N11291">
        <v>0</v>
      </c>
      <c r="O11291">
        <v>0</v>
      </c>
      <c r="P11291">
        <v>0</v>
      </c>
      <c r="Q11291">
        <v>0</v>
      </c>
    </row>
    <row r="11292" spans="1:17" x14ac:dyDescent="0.2">
      <c r="A11292" t="s">
        <v>28315</v>
      </c>
      <c r="B11292" t="s">
        <v>84</v>
      </c>
      <c r="C11292" t="s">
        <v>208</v>
      </c>
      <c r="D11292" t="s">
        <v>17029</v>
      </c>
      <c r="E11292" t="s">
        <v>81</v>
      </c>
      <c r="F11292" t="s">
        <v>4879</v>
      </c>
      <c r="G11292">
        <v>0</v>
      </c>
      <c r="H11292">
        <v>0</v>
      </c>
      <c r="I11292">
        <v>0</v>
      </c>
      <c r="J11292">
        <v>0</v>
      </c>
      <c r="K11292">
        <v>0</v>
      </c>
      <c r="L11292">
        <v>0</v>
      </c>
      <c r="M11292">
        <v>14</v>
      </c>
      <c r="N11292">
        <v>0</v>
      </c>
      <c r="O11292">
        <v>0</v>
      </c>
      <c r="P11292">
        <v>0</v>
      </c>
      <c r="Q11292">
        <v>0</v>
      </c>
    </row>
    <row r="11293" spans="1:17" x14ac:dyDescent="0.2">
      <c r="A11293" t="s">
        <v>28316</v>
      </c>
      <c r="B11293" t="s">
        <v>84</v>
      </c>
      <c r="C11293" t="s">
        <v>208</v>
      </c>
      <c r="D11293" t="s">
        <v>17029</v>
      </c>
      <c r="E11293" t="s">
        <v>81</v>
      </c>
      <c r="F11293" t="s">
        <v>4881</v>
      </c>
      <c r="G11293">
        <v>0</v>
      </c>
      <c r="H11293">
        <v>14</v>
      </c>
      <c r="I11293">
        <v>0</v>
      </c>
      <c r="J11293">
        <v>10</v>
      </c>
      <c r="K11293">
        <v>1</v>
      </c>
      <c r="L11293">
        <v>3</v>
      </c>
      <c r="M11293">
        <v>0</v>
      </c>
      <c r="N11293">
        <v>0</v>
      </c>
      <c r="O11293">
        <v>0</v>
      </c>
      <c r="P11293">
        <v>0</v>
      </c>
      <c r="Q11293">
        <v>0</v>
      </c>
    </row>
    <row r="11294" spans="1:17" x14ac:dyDescent="0.2">
      <c r="A11294" t="s">
        <v>28317</v>
      </c>
      <c r="B11294" t="s">
        <v>84</v>
      </c>
      <c r="C11294" t="s">
        <v>208</v>
      </c>
      <c r="D11294" t="s">
        <v>17029</v>
      </c>
      <c r="E11294" t="s">
        <v>81</v>
      </c>
      <c r="F11294" t="s">
        <v>4883</v>
      </c>
      <c r="G11294">
        <v>0</v>
      </c>
      <c r="H11294">
        <v>14</v>
      </c>
      <c r="I11294">
        <v>0</v>
      </c>
      <c r="J11294">
        <v>11</v>
      </c>
      <c r="K11294">
        <v>0</v>
      </c>
      <c r="L11294">
        <v>3</v>
      </c>
      <c r="M11294">
        <v>0</v>
      </c>
      <c r="N11294">
        <v>0</v>
      </c>
      <c r="O11294">
        <v>0</v>
      </c>
      <c r="P11294">
        <v>0</v>
      </c>
      <c r="Q11294">
        <v>0</v>
      </c>
    </row>
    <row r="11295" spans="1:17" x14ac:dyDescent="0.2">
      <c r="A11295" t="s">
        <v>28318</v>
      </c>
      <c r="B11295" t="s">
        <v>84</v>
      </c>
      <c r="C11295" t="s">
        <v>208</v>
      </c>
      <c r="D11295" t="s">
        <v>17029</v>
      </c>
      <c r="E11295" t="s">
        <v>81</v>
      </c>
      <c r="F11295" t="s">
        <v>4885</v>
      </c>
      <c r="G11295">
        <v>0</v>
      </c>
      <c r="H11295">
        <v>0</v>
      </c>
      <c r="I11295">
        <v>0</v>
      </c>
      <c r="J11295">
        <v>0</v>
      </c>
      <c r="K11295">
        <v>0</v>
      </c>
      <c r="L11295">
        <v>0</v>
      </c>
      <c r="M11295">
        <v>14</v>
      </c>
      <c r="N11295">
        <v>0</v>
      </c>
      <c r="O11295">
        <v>0</v>
      </c>
      <c r="P11295">
        <v>0</v>
      </c>
      <c r="Q11295">
        <v>0</v>
      </c>
    </row>
    <row r="11296" spans="1:17" x14ac:dyDescent="0.2">
      <c r="A11296" t="s">
        <v>28319</v>
      </c>
      <c r="B11296" t="s">
        <v>84</v>
      </c>
      <c r="C11296" t="s">
        <v>208</v>
      </c>
      <c r="D11296" t="s">
        <v>17029</v>
      </c>
      <c r="E11296" t="s">
        <v>81</v>
      </c>
      <c r="F11296" t="s">
        <v>4887</v>
      </c>
      <c r="G11296">
        <v>0</v>
      </c>
      <c r="H11296">
        <v>14</v>
      </c>
      <c r="I11296">
        <v>0</v>
      </c>
      <c r="J11296">
        <v>10</v>
      </c>
      <c r="K11296">
        <v>2</v>
      </c>
      <c r="L11296">
        <v>2</v>
      </c>
      <c r="M11296">
        <v>0</v>
      </c>
      <c r="N11296">
        <v>0</v>
      </c>
      <c r="O11296">
        <v>0</v>
      </c>
      <c r="P11296">
        <v>0</v>
      </c>
      <c r="Q11296">
        <v>0</v>
      </c>
    </row>
    <row r="11297" spans="1:17" x14ac:dyDescent="0.2">
      <c r="A11297" t="s">
        <v>28320</v>
      </c>
      <c r="B11297" t="s">
        <v>84</v>
      </c>
      <c r="C11297" t="s">
        <v>208</v>
      </c>
      <c r="D11297" t="s">
        <v>17029</v>
      </c>
      <c r="E11297" t="s">
        <v>81</v>
      </c>
      <c r="F11297" t="s">
        <v>4889</v>
      </c>
      <c r="G11297">
        <v>0</v>
      </c>
      <c r="H11297">
        <v>0</v>
      </c>
      <c r="I11297">
        <v>0</v>
      </c>
      <c r="J11297">
        <v>0</v>
      </c>
      <c r="K11297">
        <v>0</v>
      </c>
      <c r="L11297">
        <v>0</v>
      </c>
      <c r="M11297">
        <v>14</v>
      </c>
      <c r="N11297">
        <v>0</v>
      </c>
      <c r="O11297">
        <v>0</v>
      </c>
      <c r="P11297">
        <v>0</v>
      </c>
      <c r="Q11297">
        <v>0</v>
      </c>
    </row>
    <row r="11298" spans="1:17" x14ac:dyDescent="0.2">
      <c r="A11298" t="s">
        <v>28321</v>
      </c>
      <c r="B11298" t="s">
        <v>84</v>
      </c>
      <c r="C11298" t="s">
        <v>208</v>
      </c>
      <c r="D11298" t="s">
        <v>17029</v>
      </c>
      <c r="E11298" t="s">
        <v>81</v>
      </c>
      <c r="F11298" t="s">
        <v>4871</v>
      </c>
      <c r="G11298">
        <v>0</v>
      </c>
      <c r="H11298">
        <v>0</v>
      </c>
      <c r="I11298">
        <v>0</v>
      </c>
      <c r="J11298">
        <v>0</v>
      </c>
      <c r="K11298">
        <v>0</v>
      </c>
      <c r="L11298">
        <v>0</v>
      </c>
      <c r="M11298">
        <v>0</v>
      </c>
      <c r="N11298">
        <v>12</v>
      </c>
      <c r="O11298">
        <v>9</v>
      </c>
      <c r="P11298">
        <v>2</v>
      </c>
      <c r="Q11298">
        <v>1</v>
      </c>
    </row>
    <row r="11299" spans="1:17" x14ac:dyDescent="0.2">
      <c r="A11299" t="s">
        <v>28322</v>
      </c>
      <c r="B11299" t="s">
        <v>84</v>
      </c>
      <c r="C11299" t="s">
        <v>208</v>
      </c>
      <c r="D11299" t="s">
        <v>17029</v>
      </c>
      <c r="E11299" t="s">
        <v>81</v>
      </c>
      <c r="F11299" t="s">
        <v>4873</v>
      </c>
      <c r="G11299">
        <v>0</v>
      </c>
      <c r="H11299">
        <v>0</v>
      </c>
      <c r="I11299">
        <v>0</v>
      </c>
      <c r="J11299">
        <v>0</v>
      </c>
      <c r="K11299">
        <v>0</v>
      </c>
      <c r="L11299">
        <v>0</v>
      </c>
      <c r="M11299">
        <v>0</v>
      </c>
      <c r="N11299">
        <v>10</v>
      </c>
      <c r="O11299">
        <v>7</v>
      </c>
      <c r="P11299">
        <v>2</v>
      </c>
      <c r="Q11299">
        <v>1</v>
      </c>
    </row>
    <row r="11300" spans="1:17" x14ac:dyDescent="0.2">
      <c r="A11300" t="s">
        <v>28323</v>
      </c>
      <c r="B11300" t="s">
        <v>84</v>
      </c>
      <c r="C11300" t="s">
        <v>208</v>
      </c>
      <c r="D11300" t="s">
        <v>17029</v>
      </c>
      <c r="E11300" t="s">
        <v>81</v>
      </c>
      <c r="F11300" t="s">
        <v>17019</v>
      </c>
      <c r="G11300">
        <v>14</v>
      </c>
      <c r="H11300">
        <v>0</v>
      </c>
      <c r="I11300">
        <v>0</v>
      </c>
      <c r="J11300">
        <v>0</v>
      </c>
      <c r="K11300">
        <v>0</v>
      </c>
      <c r="L11300">
        <v>0</v>
      </c>
      <c r="M11300">
        <v>0</v>
      </c>
      <c r="N11300">
        <v>0</v>
      </c>
      <c r="O11300">
        <v>0</v>
      </c>
      <c r="P11300">
        <v>0</v>
      </c>
      <c r="Q11300">
        <v>0</v>
      </c>
    </row>
    <row r="11301" spans="1:17" x14ac:dyDescent="0.2">
      <c r="A11301" t="s">
        <v>28324</v>
      </c>
      <c r="B11301" t="s">
        <v>84</v>
      </c>
      <c r="C11301" t="s">
        <v>208</v>
      </c>
      <c r="D11301" t="s">
        <v>17021</v>
      </c>
      <c r="E11301" t="s">
        <v>79</v>
      </c>
      <c r="F11301" t="s">
        <v>17022</v>
      </c>
      <c r="G11301">
        <v>0</v>
      </c>
      <c r="H11301">
        <v>0</v>
      </c>
      <c r="I11301">
        <v>0</v>
      </c>
      <c r="J11301">
        <v>0</v>
      </c>
      <c r="K11301">
        <v>0</v>
      </c>
      <c r="L11301">
        <v>0</v>
      </c>
      <c r="M11301">
        <v>0</v>
      </c>
      <c r="N11301">
        <v>1</v>
      </c>
      <c r="O11301">
        <v>1</v>
      </c>
      <c r="P11301">
        <v>0</v>
      </c>
      <c r="Q11301">
        <v>0</v>
      </c>
    </row>
    <row r="11302" spans="1:17" x14ac:dyDescent="0.2">
      <c r="A11302" t="s">
        <v>28325</v>
      </c>
      <c r="B11302" t="s">
        <v>84</v>
      </c>
      <c r="C11302" t="s">
        <v>208</v>
      </c>
      <c r="D11302" t="s">
        <v>17021</v>
      </c>
      <c r="E11302" t="s">
        <v>79</v>
      </c>
      <c r="F11302" t="s">
        <v>17019</v>
      </c>
      <c r="G11302">
        <v>1</v>
      </c>
      <c r="H11302">
        <v>0</v>
      </c>
      <c r="I11302">
        <v>0</v>
      </c>
      <c r="J11302">
        <v>0</v>
      </c>
      <c r="K11302">
        <v>0</v>
      </c>
      <c r="L11302">
        <v>0</v>
      </c>
      <c r="M11302">
        <v>0</v>
      </c>
      <c r="N11302">
        <v>0</v>
      </c>
      <c r="O11302">
        <v>0</v>
      </c>
      <c r="P11302">
        <v>0</v>
      </c>
      <c r="Q11302">
        <v>0</v>
      </c>
    </row>
    <row r="11303" spans="1:17" x14ac:dyDescent="0.2">
      <c r="A11303" t="s">
        <v>28326</v>
      </c>
      <c r="B11303" t="s">
        <v>84</v>
      </c>
      <c r="C11303" t="s">
        <v>208</v>
      </c>
      <c r="D11303" t="s">
        <v>17021</v>
      </c>
      <c r="E11303" t="s">
        <v>81</v>
      </c>
      <c r="F11303" t="s">
        <v>17022</v>
      </c>
      <c r="G11303">
        <v>0</v>
      </c>
      <c r="H11303">
        <v>0</v>
      </c>
      <c r="I11303">
        <v>0</v>
      </c>
      <c r="J11303">
        <v>0</v>
      </c>
      <c r="K11303">
        <v>0</v>
      </c>
      <c r="L11303">
        <v>0</v>
      </c>
      <c r="M11303">
        <v>0</v>
      </c>
      <c r="N11303">
        <v>1</v>
      </c>
      <c r="O11303">
        <v>1</v>
      </c>
      <c r="P11303">
        <v>0</v>
      </c>
      <c r="Q11303">
        <v>0</v>
      </c>
    </row>
    <row r="11304" spans="1:17" x14ac:dyDescent="0.2">
      <c r="A11304" t="s">
        <v>28327</v>
      </c>
      <c r="B11304" t="s">
        <v>84</v>
      </c>
      <c r="C11304" t="s">
        <v>208</v>
      </c>
      <c r="D11304" t="s">
        <v>17021</v>
      </c>
      <c r="E11304" t="s">
        <v>81</v>
      </c>
      <c r="F11304" t="s">
        <v>17019</v>
      </c>
      <c r="G11304">
        <v>1</v>
      </c>
      <c r="H11304">
        <v>0</v>
      </c>
      <c r="I11304">
        <v>0</v>
      </c>
      <c r="J11304">
        <v>0</v>
      </c>
      <c r="K11304">
        <v>0</v>
      </c>
      <c r="L11304">
        <v>0</v>
      </c>
      <c r="M11304">
        <v>0</v>
      </c>
      <c r="N11304">
        <v>0</v>
      </c>
      <c r="O11304">
        <v>0</v>
      </c>
      <c r="P11304">
        <v>0</v>
      </c>
      <c r="Q11304">
        <v>0</v>
      </c>
    </row>
    <row r="11305" spans="1:17" x14ac:dyDescent="0.2">
      <c r="A11305" t="s">
        <v>28328</v>
      </c>
      <c r="B11305" t="s">
        <v>84</v>
      </c>
      <c r="C11305" t="s">
        <v>208</v>
      </c>
      <c r="D11305" t="s">
        <v>17025</v>
      </c>
      <c r="E11305" t="s">
        <v>79</v>
      </c>
      <c r="F11305" t="s">
        <v>17019</v>
      </c>
      <c r="G11305">
        <v>1</v>
      </c>
      <c r="H11305">
        <v>0</v>
      </c>
      <c r="I11305">
        <v>0</v>
      </c>
      <c r="J11305">
        <v>0</v>
      </c>
      <c r="K11305">
        <v>0</v>
      </c>
      <c r="L11305">
        <v>0</v>
      </c>
      <c r="M11305">
        <v>0</v>
      </c>
      <c r="N11305">
        <v>0</v>
      </c>
      <c r="O11305">
        <v>0</v>
      </c>
      <c r="P11305">
        <v>0</v>
      </c>
      <c r="Q11305">
        <v>0</v>
      </c>
    </row>
    <row r="11306" spans="1:17" x14ac:dyDescent="0.2">
      <c r="A11306" t="s">
        <v>28329</v>
      </c>
      <c r="B11306" t="s">
        <v>84</v>
      </c>
      <c r="C11306" t="s">
        <v>209</v>
      </c>
      <c r="D11306" t="s">
        <v>17029</v>
      </c>
      <c r="E11306" t="s">
        <v>81</v>
      </c>
      <c r="F11306" t="s">
        <v>4875</v>
      </c>
      <c r="G11306">
        <v>0</v>
      </c>
      <c r="H11306">
        <v>5</v>
      </c>
      <c r="I11306">
        <v>0</v>
      </c>
      <c r="J11306">
        <v>5</v>
      </c>
      <c r="K11306">
        <v>0</v>
      </c>
      <c r="L11306">
        <v>0</v>
      </c>
      <c r="M11306">
        <v>0</v>
      </c>
      <c r="N11306">
        <v>0</v>
      </c>
      <c r="O11306">
        <v>0</v>
      </c>
      <c r="P11306">
        <v>0</v>
      </c>
      <c r="Q11306">
        <v>0</v>
      </c>
    </row>
    <row r="11307" spans="1:17" x14ac:dyDescent="0.2">
      <c r="A11307" t="s">
        <v>28330</v>
      </c>
      <c r="B11307" t="s">
        <v>84</v>
      </c>
      <c r="C11307" t="s">
        <v>209</v>
      </c>
      <c r="D11307" t="s">
        <v>17029</v>
      </c>
      <c r="E11307" t="s">
        <v>81</v>
      </c>
      <c r="F11307" t="s">
        <v>4877</v>
      </c>
      <c r="G11307">
        <v>0</v>
      </c>
      <c r="H11307">
        <v>5</v>
      </c>
      <c r="I11307">
        <v>0</v>
      </c>
      <c r="J11307">
        <v>5</v>
      </c>
      <c r="K11307">
        <v>0</v>
      </c>
      <c r="L11307">
        <v>0</v>
      </c>
      <c r="M11307">
        <v>0</v>
      </c>
      <c r="N11307">
        <v>0</v>
      </c>
      <c r="O11307">
        <v>0</v>
      </c>
      <c r="P11307">
        <v>0</v>
      </c>
      <c r="Q11307">
        <v>0</v>
      </c>
    </row>
    <row r="11308" spans="1:17" x14ac:dyDescent="0.2">
      <c r="A11308" t="s">
        <v>28331</v>
      </c>
      <c r="B11308" t="s">
        <v>84</v>
      </c>
      <c r="C11308" t="s">
        <v>209</v>
      </c>
      <c r="D11308" t="s">
        <v>17029</v>
      </c>
      <c r="E11308" t="s">
        <v>81</v>
      </c>
      <c r="F11308" t="s">
        <v>4879</v>
      </c>
      <c r="G11308">
        <v>0</v>
      </c>
      <c r="H11308">
        <v>0</v>
      </c>
      <c r="I11308">
        <v>0</v>
      </c>
      <c r="J11308">
        <v>0</v>
      </c>
      <c r="K11308">
        <v>0</v>
      </c>
      <c r="L11308">
        <v>0</v>
      </c>
      <c r="M11308">
        <v>5</v>
      </c>
      <c r="N11308">
        <v>0</v>
      </c>
      <c r="O11308">
        <v>0</v>
      </c>
      <c r="P11308">
        <v>0</v>
      </c>
      <c r="Q11308">
        <v>0</v>
      </c>
    </row>
    <row r="11309" spans="1:17" x14ac:dyDescent="0.2">
      <c r="A11309" t="s">
        <v>28332</v>
      </c>
      <c r="B11309" t="s">
        <v>84</v>
      </c>
      <c r="C11309" t="s">
        <v>209</v>
      </c>
      <c r="D11309" t="s">
        <v>17029</v>
      </c>
      <c r="E11309" t="s">
        <v>81</v>
      </c>
      <c r="F11309" t="s">
        <v>4881</v>
      </c>
      <c r="G11309">
        <v>0</v>
      </c>
      <c r="H11309">
        <v>5</v>
      </c>
      <c r="I11309">
        <v>0</v>
      </c>
      <c r="J11309">
        <v>5</v>
      </c>
      <c r="K11309">
        <v>0</v>
      </c>
      <c r="L11309">
        <v>0</v>
      </c>
      <c r="M11309">
        <v>0</v>
      </c>
      <c r="N11309">
        <v>0</v>
      </c>
      <c r="O11309">
        <v>0</v>
      </c>
      <c r="P11309">
        <v>0</v>
      </c>
      <c r="Q11309">
        <v>0</v>
      </c>
    </row>
    <row r="11310" spans="1:17" x14ac:dyDescent="0.2">
      <c r="A11310" t="s">
        <v>28333</v>
      </c>
      <c r="B11310" t="s">
        <v>84</v>
      </c>
      <c r="C11310" t="s">
        <v>209</v>
      </c>
      <c r="D11310" t="s">
        <v>17029</v>
      </c>
      <c r="E11310" t="s">
        <v>81</v>
      </c>
      <c r="F11310" t="s">
        <v>4883</v>
      </c>
      <c r="G11310">
        <v>0</v>
      </c>
      <c r="H11310">
        <v>5</v>
      </c>
      <c r="I11310">
        <v>0</v>
      </c>
      <c r="J11310">
        <v>5</v>
      </c>
      <c r="K11310">
        <v>0</v>
      </c>
      <c r="L11310">
        <v>0</v>
      </c>
      <c r="M11310">
        <v>0</v>
      </c>
      <c r="N11310">
        <v>0</v>
      </c>
      <c r="O11310">
        <v>0</v>
      </c>
      <c r="P11310">
        <v>0</v>
      </c>
      <c r="Q11310">
        <v>0</v>
      </c>
    </row>
    <row r="11311" spans="1:17" x14ac:dyDescent="0.2">
      <c r="A11311" t="s">
        <v>28334</v>
      </c>
      <c r="B11311" t="s">
        <v>84</v>
      </c>
      <c r="C11311" t="s">
        <v>209</v>
      </c>
      <c r="D11311" t="s">
        <v>17029</v>
      </c>
      <c r="E11311" t="s">
        <v>81</v>
      </c>
      <c r="F11311" t="s">
        <v>4885</v>
      </c>
      <c r="G11311">
        <v>0</v>
      </c>
      <c r="H11311">
        <v>0</v>
      </c>
      <c r="I11311">
        <v>0</v>
      </c>
      <c r="J11311">
        <v>0</v>
      </c>
      <c r="K11311">
        <v>0</v>
      </c>
      <c r="L11311">
        <v>0</v>
      </c>
      <c r="M11311">
        <v>5</v>
      </c>
      <c r="N11311">
        <v>0</v>
      </c>
      <c r="O11311">
        <v>0</v>
      </c>
      <c r="P11311">
        <v>0</v>
      </c>
      <c r="Q11311">
        <v>0</v>
      </c>
    </row>
    <row r="11312" spans="1:17" x14ac:dyDescent="0.2">
      <c r="A11312" t="s">
        <v>28335</v>
      </c>
      <c r="B11312" t="s">
        <v>84</v>
      </c>
      <c r="C11312" t="s">
        <v>209</v>
      </c>
      <c r="D11312" t="s">
        <v>17029</v>
      </c>
      <c r="E11312" t="s">
        <v>81</v>
      </c>
      <c r="F11312" t="s">
        <v>4887</v>
      </c>
      <c r="G11312">
        <v>0</v>
      </c>
      <c r="H11312">
        <v>5</v>
      </c>
      <c r="I11312">
        <v>0</v>
      </c>
      <c r="J11312">
        <v>5</v>
      </c>
      <c r="K11312">
        <v>0</v>
      </c>
      <c r="L11312">
        <v>0</v>
      </c>
      <c r="M11312">
        <v>0</v>
      </c>
      <c r="N11312">
        <v>0</v>
      </c>
      <c r="O11312">
        <v>0</v>
      </c>
      <c r="P11312">
        <v>0</v>
      </c>
      <c r="Q11312">
        <v>0</v>
      </c>
    </row>
    <row r="11313" spans="1:17" x14ac:dyDescent="0.2">
      <c r="A11313" t="s">
        <v>28336</v>
      </c>
      <c r="B11313" t="s">
        <v>84</v>
      </c>
      <c r="C11313" t="s">
        <v>209</v>
      </c>
      <c r="D11313" t="s">
        <v>17029</v>
      </c>
      <c r="E11313" t="s">
        <v>81</v>
      </c>
      <c r="F11313" t="s">
        <v>4889</v>
      </c>
      <c r="G11313">
        <v>0</v>
      </c>
      <c r="H11313">
        <v>0</v>
      </c>
      <c r="I11313">
        <v>0</v>
      </c>
      <c r="J11313">
        <v>0</v>
      </c>
      <c r="K11313">
        <v>0</v>
      </c>
      <c r="L11313">
        <v>0</v>
      </c>
      <c r="M11313">
        <v>5</v>
      </c>
      <c r="N11313">
        <v>0</v>
      </c>
      <c r="O11313">
        <v>0</v>
      </c>
      <c r="P11313">
        <v>0</v>
      </c>
      <c r="Q11313">
        <v>0</v>
      </c>
    </row>
    <row r="11314" spans="1:17" x14ac:dyDescent="0.2">
      <c r="A11314" t="s">
        <v>28337</v>
      </c>
      <c r="B11314" t="s">
        <v>84</v>
      </c>
      <c r="C11314" t="s">
        <v>209</v>
      </c>
      <c r="D11314" t="s">
        <v>17029</v>
      </c>
      <c r="E11314" t="s">
        <v>81</v>
      </c>
      <c r="F11314" t="s">
        <v>4871</v>
      </c>
      <c r="G11314">
        <v>0</v>
      </c>
      <c r="H11314">
        <v>0</v>
      </c>
      <c r="I11314">
        <v>0</v>
      </c>
      <c r="J11314">
        <v>0</v>
      </c>
      <c r="K11314">
        <v>0</v>
      </c>
      <c r="L11314">
        <v>0</v>
      </c>
      <c r="M11314">
        <v>0</v>
      </c>
      <c r="N11314">
        <v>5</v>
      </c>
      <c r="O11314">
        <v>5</v>
      </c>
      <c r="P11314">
        <v>0</v>
      </c>
      <c r="Q11314">
        <v>0</v>
      </c>
    </row>
    <row r="11315" spans="1:17" x14ac:dyDescent="0.2">
      <c r="A11315" t="s">
        <v>28338</v>
      </c>
      <c r="B11315" t="s">
        <v>84</v>
      </c>
      <c r="C11315" t="s">
        <v>209</v>
      </c>
      <c r="D11315" t="s">
        <v>17029</v>
      </c>
      <c r="E11315" t="s">
        <v>81</v>
      </c>
      <c r="F11315" t="s">
        <v>4873</v>
      </c>
      <c r="G11315">
        <v>0</v>
      </c>
      <c r="H11315">
        <v>0</v>
      </c>
      <c r="I11315">
        <v>0</v>
      </c>
      <c r="J11315">
        <v>0</v>
      </c>
      <c r="K11315">
        <v>0</v>
      </c>
      <c r="L11315">
        <v>0</v>
      </c>
      <c r="M11315">
        <v>0</v>
      </c>
      <c r="N11315">
        <v>5</v>
      </c>
      <c r="O11315">
        <v>5</v>
      </c>
      <c r="P11315">
        <v>0</v>
      </c>
      <c r="Q11315">
        <v>0</v>
      </c>
    </row>
    <row r="11316" spans="1:17" x14ac:dyDescent="0.2">
      <c r="A11316" t="s">
        <v>28339</v>
      </c>
      <c r="B11316" t="s">
        <v>84</v>
      </c>
      <c r="C11316" t="s">
        <v>209</v>
      </c>
      <c r="D11316" t="s">
        <v>17029</v>
      </c>
      <c r="E11316" t="s">
        <v>81</v>
      </c>
      <c r="F11316" t="s">
        <v>17019</v>
      </c>
      <c r="G11316">
        <v>5</v>
      </c>
      <c r="H11316">
        <v>0</v>
      </c>
      <c r="I11316">
        <v>0</v>
      </c>
      <c r="J11316">
        <v>0</v>
      </c>
      <c r="K11316">
        <v>0</v>
      </c>
      <c r="L11316">
        <v>0</v>
      </c>
      <c r="M11316">
        <v>0</v>
      </c>
      <c r="N11316">
        <v>0</v>
      </c>
      <c r="O11316">
        <v>0</v>
      </c>
      <c r="P11316">
        <v>0</v>
      </c>
      <c r="Q11316">
        <v>0</v>
      </c>
    </row>
    <row r="11317" spans="1:17" x14ac:dyDescent="0.2">
      <c r="A11317" t="s">
        <v>28340</v>
      </c>
      <c r="B11317" t="s">
        <v>84</v>
      </c>
      <c r="C11317" t="s">
        <v>210</v>
      </c>
      <c r="D11317" t="s">
        <v>17027</v>
      </c>
      <c r="E11317" t="s">
        <v>79</v>
      </c>
      <c r="F11317" t="s">
        <v>17019</v>
      </c>
      <c r="G11317">
        <v>3</v>
      </c>
      <c r="H11317">
        <v>0</v>
      </c>
      <c r="I11317">
        <v>0</v>
      </c>
      <c r="J11317">
        <v>0</v>
      </c>
      <c r="K11317">
        <v>0</v>
      </c>
      <c r="L11317">
        <v>0</v>
      </c>
      <c r="M11317">
        <v>0</v>
      </c>
      <c r="N11317">
        <v>0</v>
      </c>
      <c r="O11317">
        <v>0</v>
      </c>
      <c r="P11317">
        <v>0</v>
      </c>
      <c r="Q11317">
        <v>0</v>
      </c>
    </row>
    <row r="11318" spans="1:17" x14ac:dyDescent="0.2">
      <c r="A11318" t="s">
        <v>28341</v>
      </c>
      <c r="B11318" t="s">
        <v>84</v>
      </c>
      <c r="C11318" t="s">
        <v>210</v>
      </c>
      <c r="D11318" t="s">
        <v>17029</v>
      </c>
      <c r="E11318" t="s">
        <v>79</v>
      </c>
      <c r="F11318" t="s">
        <v>4875</v>
      </c>
      <c r="G11318">
        <v>0</v>
      </c>
      <c r="H11318">
        <v>29</v>
      </c>
      <c r="I11318">
        <v>3</v>
      </c>
      <c r="J11318">
        <v>20</v>
      </c>
      <c r="K11318">
        <v>1</v>
      </c>
      <c r="L11318">
        <v>5</v>
      </c>
      <c r="M11318">
        <v>0</v>
      </c>
      <c r="N11318">
        <v>0</v>
      </c>
      <c r="O11318">
        <v>0</v>
      </c>
      <c r="P11318">
        <v>0</v>
      </c>
      <c r="Q11318">
        <v>0</v>
      </c>
    </row>
    <row r="11319" spans="1:17" x14ac:dyDescent="0.2">
      <c r="A11319" t="s">
        <v>28342</v>
      </c>
      <c r="B11319" t="s">
        <v>84</v>
      </c>
      <c r="C11319" t="s">
        <v>210</v>
      </c>
      <c r="D11319" t="s">
        <v>17029</v>
      </c>
      <c r="E11319" t="s">
        <v>79</v>
      </c>
      <c r="F11319" t="s">
        <v>4877</v>
      </c>
      <c r="G11319">
        <v>0</v>
      </c>
      <c r="H11319">
        <v>29</v>
      </c>
      <c r="I11319">
        <v>3</v>
      </c>
      <c r="J11319">
        <v>20</v>
      </c>
      <c r="K11319">
        <v>1</v>
      </c>
      <c r="L11319">
        <v>5</v>
      </c>
      <c r="M11319">
        <v>0</v>
      </c>
      <c r="N11319">
        <v>0</v>
      </c>
      <c r="O11319">
        <v>0</v>
      </c>
      <c r="P11319">
        <v>0</v>
      </c>
      <c r="Q11319">
        <v>0</v>
      </c>
    </row>
    <row r="11320" spans="1:17" x14ac:dyDescent="0.2">
      <c r="A11320" t="s">
        <v>28343</v>
      </c>
      <c r="B11320" t="s">
        <v>84</v>
      </c>
      <c r="C11320" t="s">
        <v>210</v>
      </c>
      <c r="D11320" t="s">
        <v>17029</v>
      </c>
      <c r="E11320" t="s">
        <v>79</v>
      </c>
      <c r="F11320" t="s">
        <v>4879</v>
      </c>
      <c r="G11320">
        <v>0</v>
      </c>
      <c r="H11320">
        <v>0</v>
      </c>
      <c r="I11320">
        <v>0</v>
      </c>
      <c r="J11320">
        <v>0</v>
      </c>
      <c r="K11320">
        <v>0</v>
      </c>
      <c r="L11320">
        <v>0</v>
      </c>
      <c r="M11320">
        <v>29</v>
      </c>
      <c r="N11320">
        <v>0</v>
      </c>
      <c r="O11320">
        <v>0</v>
      </c>
      <c r="P11320">
        <v>0</v>
      </c>
      <c r="Q11320">
        <v>0</v>
      </c>
    </row>
    <row r="11321" spans="1:17" x14ac:dyDescent="0.2">
      <c r="A11321" t="s">
        <v>28344</v>
      </c>
      <c r="B11321" t="s">
        <v>84</v>
      </c>
      <c r="C11321" t="s">
        <v>210</v>
      </c>
      <c r="D11321" t="s">
        <v>17029</v>
      </c>
      <c r="E11321" t="s">
        <v>79</v>
      </c>
      <c r="F11321" t="s">
        <v>4881</v>
      </c>
      <c r="G11321">
        <v>0</v>
      </c>
      <c r="H11321">
        <v>29</v>
      </c>
      <c r="I11321">
        <v>3</v>
      </c>
      <c r="J11321">
        <v>20</v>
      </c>
      <c r="K11321">
        <v>1</v>
      </c>
      <c r="L11321">
        <v>5</v>
      </c>
      <c r="M11321">
        <v>0</v>
      </c>
      <c r="N11321">
        <v>0</v>
      </c>
      <c r="O11321">
        <v>0</v>
      </c>
      <c r="P11321">
        <v>0</v>
      </c>
      <c r="Q11321">
        <v>0</v>
      </c>
    </row>
    <row r="11322" spans="1:17" x14ac:dyDescent="0.2">
      <c r="A11322" t="s">
        <v>28345</v>
      </c>
      <c r="B11322" t="s">
        <v>84</v>
      </c>
      <c r="C11322" t="s">
        <v>210</v>
      </c>
      <c r="D11322" t="s">
        <v>17029</v>
      </c>
      <c r="E11322" t="s">
        <v>79</v>
      </c>
      <c r="F11322" t="s">
        <v>4883</v>
      </c>
      <c r="G11322">
        <v>0</v>
      </c>
      <c r="H11322">
        <v>29</v>
      </c>
      <c r="I11322">
        <v>4</v>
      </c>
      <c r="J11322">
        <v>19</v>
      </c>
      <c r="K11322">
        <v>1</v>
      </c>
      <c r="L11322">
        <v>5</v>
      </c>
      <c r="M11322">
        <v>0</v>
      </c>
      <c r="N11322">
        <v>0</v>
      </c>
      <c r="O11322">
        <v>0</v>
      </c>
      <c r="P11322">
        <v>0</v>
      </c>
      <c r="Q11322">
        <v>0</v>
      </c>
    </row>
    <row r="11323" spans="1:17" x14ac:dyDescent="0.2">
      <c r="A11323" t="s">
        <v>28346</v>
      </c>
      <c r="B11323" t="s">
        <v>84</v>
      </c>
      <c r="C11323" t="s">
        <v>210</v>
      </c>
      <c r="D11323" t="s">
        <v>17029</v>
      </c>
      <c r="E11323" t="s">
        <v>79</v>
      </c>
      <c r="F11323" t="s">
        <v>4885</v>
      </c>
      <c r="G11323">
        <v>0</v>
      </c>
      <c r="H11323">
        <v>0</v>
      </c>
      <c r="I11323">
        <v>0</v>
      </c>
      <c r="J11323">
        <v>0</v>
      </c>
      <c r="K11323">
        <v>0</v>
      </c>
      <c r="L11323">
        <v>0</v>
      </c>
      <c r="M11323">
        <v>29</v>
      </c>
      <c r="N11323">
        <v>0</v>
      </c>
      <c r="O11323">
        <v>0</v>
      </c>
      <c r="P11323">
        <v>0</v>
      </c>
      <c r="Q11323">
        <v>0</v>
      </c>
    </row>
    <row r="11324" spans="1:17" x14ac:dyDescent="0.2">
      <c r="A11324" t="s">
        <v>28347</v>
      </c>
      <c r="B11324" t="s">
        <v>84</v>
      </c>
      <c r="C11324" t="s">
        <v>210</v>
      </c>
      <c r="D11324" t="s">
        <v>17029</v>
      </c>
      <c r="E11324" t="s">
        <v>79</v>
      </c>
      <c r="F11324" t="s">
        <v>4887</v>
      </c>
      <c r="G11324">
        <v>0</v>
      </c>
      <c r="H11324">
        <v>29</v>
      </c>
      <c r="I11324">
        <v>3</v>
      </c>
      <c r="J11324">
        <v>20</v>
      </c>
      <c r="K11324">
        <v>1</v>
      </c>
      <c r="L11324">
        <v>5</v>
      </c>
      <c r="M11324">
        <v>0</v>
      </c>
      <c r="N11324">
        <v>0</v>
      </c>
      <c r="O11324">
        <v>0</v>
      </c>
      <c r="P11324">
        <v>0</v>
      </c>
      <c r="Q11324">
        <v>0</v>
      </c>
    </row>
    <row r="11325" spans="1:17" x14ac:dyDescent="0.2">
      <c r="A11325" t="s">
        <v>28348</v>
      </c>
      <c r="B11325" t="s">
        <v>84</v>
      </c>
      <c r="C11325" t="s">
        <v>210</v>
      </c>
      <c r="D11325" t="s">
        <v>17029</v>
      </c>
      <c r="E11325" t="s">
        <v>79</v>
      </c>
      <c r="F11325" t="s">
        <v>4889</v>
      </c>
      <c r="G11325">
        <v>0</v>
      </c>
      <c r="H11325">
        <v>0</v>
      </c>
      <c r="I11325">
        <v>0</v>
      </c>
      <c r="J11325">
        <v>0</v>
      </c>
      <c r="K11325">
        <v>0</v>
      </c>
      <c r="L11325">
        <v>0</v>
      </c>
      <c r="M11325">
        <v>29</v>
      </c>
      <c r="N11325">
        <v>0</v>
      </c>
      <c r="O11325">
        <v>0</v>
      </c>
      <c r="P11325">
        <v>0</v>
      </c>
      <c r="Q11325">
        <v>0</v>
      </c>
    </row>
    <row r="11326" spans="1:17" x14ac:dyDescent="0.2">
      <c r="A11326" t="s">
        <v>28349</v>
      </c>
      <c r="B11326" t="s">
        <v>84</v>
      </c>
      <c r="C11326" t="s">
        <v>210</v>
      </c>
      <c r="D11326" t="s">
        <v>17029</v>
      </c>
      <c r="E11326" t="s">
        <v>79</v>
      </c>
      <c r="F11326" t="s">
        <v>4871</v>
      </c>
      <c r="G11326">
        <v>0</v>
      </c>
      <c r="H11326">
        <v>0</v>
      </c>
      <c r="I11326">
        <v>0</v>
      </c>
      <c r="J11326">
        <v>0</v>
      </c>
      <c r="K11326">
        <v>0</v>
      </c>
      <c r="L11326">
        <v>0</v>
      </c>
      <c r="M11326">
        <v>0</v>
      </c>
      <c r="N11326">
        <v>23</v>
      </c>
      <c r="O11326">
        <v>17</v>
      </c>
      <c r="P11326">
        <v>4</v>
      </c>
      <c r="Q11326">
        <v>2</v>
      </c>
    </row>
    <row r="11327" spans="1:17" x14ac:dyDescent="0.2">
      <c r="A11327" t="s">
        <v>28350</v>
      </c>
      <c r="B11327" t="s">
        <v>84</v>
      </c>
      <c r="C11327" t="s">
        <v>210</v>
      </c>
      <c r="D11327" t="s">
        <v>17029</v>
      </c>
      <c r="E11327" t="s">
        <v>79</v>
      </c>
      <c r="F11327" t="s">
        <v>4873</v>
      </c>
      <c r="G11327">
        <v>0</v>
      </c>
      <c r="H11327">
        <v>0</v>
      </c>
      <c r="I11327">
        <v>0</v>
      </c>
      <c r="J11327">
        <v>0</v>
      </c>
      <c r="K11327">
        <v>0</v>
      </c>
      <c r="L11327">
        <v>0</v>
      </c>
      <c r="M11327">
        <v>0</v>
      </c>
      <c r="N11327">
        <v>20</v>
      </c>
      <c r="O11327">
        <v>14</v>
      </c>
      <c r="P11327">
        <v>4</v>
      </c>
      <c r="Q11327">
        <v>2</v>
      </c>
    </row>
    <row r="11328" spans="1:17" x14ac:dyDescent="0.2">
      <c r="A11328" t="s">
        <v>28351</v>
      </c>
      <c r="B11328" t="s">
        <v>84</v>
      </c>
      <c r="C11328" t="s">
        <v>210</v>
      </c>
      <c r="D11328" t="s">
        <v>17029</v>
      </c>
      <c r="E11328" t="s">
        <v>79</v>
      </c>
      <c r="F11328" t="s">
        <v>17019</v>
      </c>
      <c r="G11328">
        <v>29</v>
      </c>
      <c r="H11328">
        <v>0</v>
      </c>
      <c r="I11328">
        <v>0</v>
      </c>
      <c r="J11328">
        <v>0</v>
      </c>
      <c r="K11328">
        <v>0</v>
      </c>
      <c r="L11328">
        <v>0</v>
      </c>
      <c r="M11328">
        <v>0</v>
      </c>
      <c r="N11328">
        <v>0</v>
      </c>
      <c r="O11328">
        <v>0</v>
      </c>
      <c r="P11328">
        <v>0</v>
      </c>
      <c r="Q11328">
        <v>0</v>
      </c>
    </row>
    <row r="11329" spans="1:17" x14ac:dyDescent="0.2">
      <c r="A11329" t="s">
        <v>28352</v>
      </c>
      <c r="B11329" t="s">
        <v>84</v>
      </c>
      <c r="C11329" t="s">
        <v>210</v>
      </c>
      <c r="D11329" t="s">
        <v>17029</v>
      </c>
      <c r="E11329" t="s">
        <v>81</v>
      </c>
      <c r="F11329" t="s">
        <v>4875</v>
      </c>
      <c r="G11329">
        <v>0</v>
      </c>
      <c r="H11329">
        <v>14</v>
      </c>
      <c r="I11329">
        <v>1</v>
      </c>
      <c r="J11329">
        <v>8</v>
      </c>
      <c r="K11329">
        <v>2</v>
      </c>
      <c r="L11329">
        <v>3</v>
      </c>
      <c r="M11329">
        <v>0</v>
      </c>
      <c r="N11329">
        <v>0</v>
      </c>
      <c r="O11329">
        <v>0</v>
      </c>
      <c r="P11329">
        <v>0</v>
      </c>
      <c r="Q11329">
        <v>0</v>
      </c>
    </row>
    <row r="11330" spans="1:17" x14ac:dyDescent="0.2">
      <c r="A11330" t="s">
        <v>28353</v>
      </c>
      <c r="B11330" t="s">
        <v>84</v>
      </c>
      <c r="C11330" t="s">
        <v>210</v>
      </c>
      <c r="D11330" t="s">
        <v>17029</v>
      </c>
      <c r="E11330" t="s">
        <v>81</v>
      </c>
      <c r="F11330" t="s">
        <v>4877</v>
      </c>
      <c r="G11330">
        <v>0</v>
      </c>
      <c r="H11330">
        <v>14</v>
      </c>
      <c r="I11330">
        <v>0</v>
      </c>
      <c r="J11330">
        <v>8</v>
      </c>
      <c r="K11330">
        <v>2</v>
      </c>
      <c r="L11330">
        <v>4</v>
      </c>
      <c r="M11330">
        <v>0</v>
      </c>
      <c r="N11330">
        <v>0</v>
      </c>
      <c r="O11330">
        <v>0</v>
      </c>
      <c r="P11330">
        <v>0</v>
      </c>
      <c r="Q11330">
        <v>0</v>
      </c>
    </row>
    <row r="11331" spans="1:17" x14ac:dyDescent="0.2">
      <c r="A11331" t="s">
        <v>28354</v>
      </c>
      <c r="B11331" t="s">
        <v>84</v>
      </c>
      <c r="C11331" t="s">
        <v>210</v>
      </c>
      <c r="D11331" t="s">
        <v>17029</v>
      </c>
      <c r="E11331" t="s">
        <v>81</v>
      </c>
      <c r="F11331" t="s">
        <v>4879</v>
      </c>
      <c r="G11331">
        <v>0</v>
      </c>
      <c r="H11331">
        <v>0</v>
      </c>
      <c r="I11331">
        <v>0</v>
      </c>
      <c r="J11331">
        <v>0</v>
      </c>
      <c r="K11331">
        <v>0</v>
      </c>
      <c r="L11331">
        <v>0</v>
      </c>
      <c r="M11331">
        <v>14</v>
      </c>
      <c r="N11331">
        <v>0</v>
      </c>
      <c r="O11331">
        <v>0</v>
      </c>
      <c r="P11331">
        <v>0</v>
      </c>
      <c r="Q11331">
        <v>0</v>
      </c>
    </row>
    <row r="11332" spans="1:17" x14ac:dyDescent="0.2">
      <c r="A11332" t="s">
        <v>28355</v>
      </c>
      <c r="B11332" t="s">
        <v>84</v>
      </c>
      <c r="C11332" t="s">
        <v>210</v>
      </c>
      <c r="D11332" t="s">
        <v>17029</v>
      </c>
      <c r="E11332" t="s">
        <v>81</v>
      </c>
      <c r="F11332" t="s">
        <v>4881</v>
      </c>
      <c r="G11332">
        <v>0</v>
      </c>
      <c r="H11332">
        <v>14</v>
      </c>
      <c r="I11332">
        <v>0</v>
      </c>
      <c r="J11332">
        <v>8</v>
      </c>
      <c r="K11332">
        <v>2</v>
      </c>
      <c r="L11332">
        <v>4</v>
      </c>
      <c r="M11332">
        <v>0</v>
      </c>
      <c r="N11332">
        <v>0</v>
      </c>
      <c r="O11332">
        <v>0</v>
      </c>
      <c r="P11332">
        <v>0</v>
      </c>
      <c r="Q11332">
        <v>0</v>
      </c>
    </row>
    <row r="11333" spans="1:17" x14ac:dyDescent="0.2">
      <c r="A11333" t="s">
        <v>28356</v>
      </c>
      <c r="B11333" t="s">
        <v>84</v>
      </c>
      <c r="C11333" t="s">
        <v>210</v>
      </c>
      <c r="D11333" t="s">
        <v>17029</v>
      </c>
      <c r="E11333" t="s">
        <v>81</v>
      </c>
      <c r="F11333" t="s">
        <v>4883</v>
      </c>
      <c r="G11333">
        <v>0</v>
      </c>
      <c r="H11333">
        <v>14</v>
      </c>
      <c r="I11333">
        <v>0</v>
      </c>
      <c r="J11333">
        <v>8</v>
      </c>
      <c r="K11333">
        <v>2</v>
      </c>
      <c r="L11333">
        <v>4</v>
      </c>
      <c r="M11333">
        <v>0</v>
      </c>
      <c r="N11333">
        <v>0</v>
      </c>
      <c r="O11333">
        <v>0</v>
      </c>
      <c r="P11333">
        <v>0</v>
      </c>
      <c r="Q11333">
        <v>0</v>
      </c>
    </row>
    <row r="11334" spans="1:17" x14ac:dyDescent="0.2">
      <c r="A11334" t="s">
        <v>28357</v>
      </c>
      <c r="B11334" t="s">
        <v>84</v>
      </c>
      <c r="C11334" t="s">
        <v>210</v>
      </c>
      <c r="D11334" t="s">
        <v>17029</v>
      </c>
      <c r="E11334" t="s">
        <v>81</v>
      </c>
      <c r="F11334" t="s">
        <v>4885</v>
      </c>
      <c r="G11334">
        <v>0</v>
      </c>
      <c r="H11334">
        <v>0</v>
      </c>
      <c r="I11334">
        <v>0</v>
      </c>
      <c r="J11334">
        <v>0</v>
      </c>
      <c r="K11334">
        <v>0</v>
      </c>
      <c r="L11334">
        <v>0</v>
      </c>
      <c r="M11334">
        <v>14</v>
      </c>
      <c r="N11334">
        <v>0</v>
      </c>
      <c r="O11334">
        <v>0</v>
      </c>
      <c r="P11334">
        <v>0</v>
      </c>
      <c r="Q11334">
        <v>0</v>
      </c>
    </row>
    <row r="11335" spans="1:17" x14ac:dyDescent="0.2">
      <c r="A11335" t="s">
        <v>28358</v>
      </c>
      <c r="B11335" t="s">
        <v>84</v>
      </c>
      <c r="C11335" t="s">
        <v>210</v>
      </c>
      <c r="D11335" t="s">
        <v>17029</v>
      </c>
      <c r="E11335" t="s">
        <v>81</v>
      </c>
      <c r="F11335" t="s">
        <v>4887</v>
      </c>
      <c r="G11335">
        <v>0</v>
      </c>
      <c r="H11335">
        <v>14</v>
      </c>
      <c r="I11335">
        <v>0</v>
      </c>
      <c r="J11335">
        <v>9</v>
      </c>
      <c r="K11335">
        <v>2</v>
      </c>
      <c r="L11335">
        <v>3</v>
      </c>
      <c r="M11335">
        <v>0</v>
      </c>
      <c r="N11335">
        <v>0</v>
      </c>
      <c r="O11335">
        <v>0</v>
      </c>
      <c r="P11335">
        <v>0</v>
      </c>
      <c r="Q11335">
        <v>0</v>
      </c>
    </row>
    <row r="11336" spans="1:17" x14ac:dyDescent="0.2">
      <c r="A11336" t="s">
        <v>28359</v>
      </c>
      <c r="B11336" t="s">
        <v>84</v>
      </c>
      <c r="C11336" t="s">
        <v>210</v>
      </c>
      <c r="D11336" t="s">
        <v>17029</v>
      </c>
      <c r="E11336" t="s">
        <v>81</v>
      </c>
      <c r="F11336" t="s">
        <v>4889</v>
      </c>
      <c r="G11336">
        <v>0</v>
      </c>
      <c r="H11336">
        <v>0</v>
      </c>
      <c r="I11336">
        <v>0</v>
      </c>
      <c r="J11336">
        <v>0</v>
      </c>
      <c r="K11336">
        <v>0</v>
      </c>
      <c r="L11336">
        <v>0</v>
      </c>
      <c r="M11336">
        <v>14</v>
      </c>
      <c r="N11336">
        <v>0</v>
      </c>
      <c r="O11336">
        <v>0</v>
      </c>
      <c r="P11336">
        <v>0</v>
      </c>
      <c r="Q11336">
        <v>0</v>
      </c>
    </row>
    <row r="11337" spans="1:17" x14ac:dyDescent="0.2">
      <c r="A11337" t="s">
        <v>28360</v>
      </c>
      <c r="B11337" t="s">
        <v>84</v>
      </c>
      <c r="C11337" t="s">
        <v>210</v>
      </c>
      <c r="D11337" t="s">
        <v>17029</v>
      </c>
      <c r="E11337" t="s">
        <v>81</v>
      </c>
      <c r="F11337" t="s">
        <v>4871</v>
      </c>
      <c r="G11337">
        <v>0</v>
      </c>
      <c r="H11337">
        <v>0</v>
      </c>
      <c r="I11337">
        <v>0</v>
      </c>
      <c r="J11337">
        <v>0</v>
      </c>
      <c r="K11337">
        <v>0</v>
      </c>
      <c r="L11337">
        <v>0</v>
      </c>
      <c r="M11337">
        <v>0</v>
      </c>
      <c r="N11337">
        <v>12</v>
      </c>
      <c r="O11337">
        <v>10</v>
      </c>
      <c r="P11337">
        <v>1</v>
      </c>
      <c r="Q11337">
        <v>1</v>
      </c>
    </row>
    <row r="11338" spans="1:17" x14ac:dyDescent="0.2">
      <c r="A11338" t="s">
        <v>28361</v>
      </c>
      <c r="B11338" t="s">
        <v>84</v>
      </c>
      <c r="C11338" t="s">
        <v>210</v>
      </c>
      <c r="D11338" t="s">
        <v>17029</v>
      </c>
      <c r="E11338" t="s">
        <v>81</v>
      </c>
      <c r="F11338" t="s">
        <v>4873</v>
      </c>
      <c r="G11338">
        <v>0</v>
      </c>
      <c r="H11338">
        <v>0</v>
      </c>
      <c r="I11338">
        <v>0</v>
      </c>
      <c r="J11338">
        <v>0</v>
      </c>
      <c r="K11338">
        <v>0</v>
      </c>
      <c r="L11338">
        <v>0</v>
      </c>
      <c r="M11338">
        <v>0</v>
      </c>
      <c r="N11338">
        <v>10</v>
      </c>
      <c r="O11338">
        <v>8</v>
      </c>
      <c r="P11338">
        <v>1</v>
      </c>
      <c r="Q11338">
        <v>1</v>
      </c>
    </row>
    <row r="11339" spans="1:17" x14ac:dyDescent="0.2">
      <c r="A11339" t="s">
        <v>28362</v>
      </c>
      <c r="B11339" t="s">
        <v>84</v>
      </c>
      <c r="C11339" t="s">
        <v>210</v>
      </c>
      <c r="D11339" t="s">
        <v>17029</v>
      </c>
      <c r="E11339" t="s">
        <v>81</v>
      </c>
      <c r="F11339" t="s">
        <v>17019</v>
      </c>
      <c r="G11339">
        <v>14</v>
      </c>
      <c r="H11339">
        <v>0</v>
      </c>
      <c r="I11339">
        <v>0</v>
      </c>
      <c r="J11339">
        <v>0</v>
      </c>
      <c r="K11339">
        <v>0</v>
      </c>
      <c r="L11339">
        <v>0</v>
      </c>
      <c r="M11339">
        <v>0</v>
      </c>
      <c r="N11339">
        <v>0</v>
      </c>
      <c r="O11339">
        <v>0</v>
      </c>
      <c r="P11339">
        <v>0</v>
      </c>
      <c r="Q11339">
        <v>0</v>
      </c>
    </row>
    <row r="11340" spans="1:17" x14ac:dyDescent="0.2">
      <c r="A11340" t="s">
        <v>28363</v>
      </c>
      <c r="B11340" t="s">
        <v>84</v>
      </c>
      <c r="C11340" t="s">
        <v>210</v>
      </c>
      <c r="D11340" t="s">
        <v>17021</v>
      </c>
      <c r="E11340" t="s">
        <v>79</v>
      </c>
      <c r="F11340" t="s">
        <v>17022</v>
      </c>
      <c r="G11340">
        <v>0</v>
      </c>
      <c r="H11340">
        <v>0</v>
      </c>
      <c r="I11340">
        <v>0</v>
      </c>
      <c r="J11340">
        <v>0</v>
      </c>
      <c r="K11340">
        <v>0</v>
      </c>
      <c r="L11340">
        <v>0</v>
      </c>
      <c r="M11340">
        <v>0</v>
      </c>
      <c r="N11340">
        <v>6</v>
      </c>
      <c r="O11340">
        <v>5</v>
      </c>
      <c r="P11340">
        <v>0</v>
      </c>
      <c r="Q11340">
        <v>1</v>
      </c>
    </row>
    <row r="11341" spans="1:17" x14ac:dyDescent="0.2">
      <c r="A11341" t="s">
        <v>28364</v>
      </c>
      <c r="B11341" t="s">
        <v>84</v>
      </c>
      <c r="C11341" t="s">
        <v>210</v>
      </c>
      <c r="D11341" t="s">
        <v>17021</v>
      </c>
      <c r="E11341" t="s">
        <v>79</v>
      </c>
      <c r="F11341" t="s">
        <v>17019</v>
      </c>
      <c r="G11341">
        <v>6</v>
      </c>
      <c r="H11341">
        <v>0</v>
      </c>
      <c r="I11341">
        <v>0</v>
      </c>
      <c r="J11341">
        <v>0</v>
      </c>
      <c r="K11341">
        <v>0</v>
      </c>
      <c r="L11341">
        <v>0</v>
      </c>
      <c r="M11341">
        <v>0</v>
      </c>
      <c r="N11341">
        <v>0</v>
      </c>
      <c r="O11341">
        <v>0</v>
      </c>
      <c r="P11341">
        <v>0</v>
      </c>
      <c r="Q11341">
        <v>0</v>
      </c>
    </row>
    <row r="11342" spans="1:17" x14ac:dyDescent="0.2">
      <c r="A11342" t="s">
        <v>28365</v>
      </c>
      <c r="B11342" t="s">
        <v>84</v>
      </c>
      <c r="C11342" t="s">
        <v>210</v>
      </c>
      <c r="D11342" t="s">
        <v>17021</v>
      </c>
      <c r="E11342" t="s">
        <v>81</v>
      </c>
      <c r="F11342" t="s">
        <v>17022</v>
      </c>
      <c r="G11342">
        <v>0</v>
      </c>
      <c r="H11342">
        <v>0</v>
      </c>
      <c r="I11342">
        <v>0</v>
      </c>
      <c r="J11342">
        <v>0</v>
      </c>
      <c r="K11342">
        <v>0</v>
      </c>
      <c r="L11342">
        <v>0</v>
      </c>
      <c r="M11342">
        <v>0</v>
      </c>
      <c r="N11342">
        <v>1</v>
      </c>
      <c r="O11342">
        <v>1</v>
      </c>
      <c r="P11342">
        <v>0</v>
      </c>
      <c r="Q11342">
        <v>0</v>
      </c>
    </row>
    <row r="11343" spans="1:17" x14ac:dyDescent="0.2">
      <c r="A11343" t="s">
        <v>28366</v>
      </c>
      <c r="B11343" t="s">
        <v>84</v>
      </c>
      <c r="C11343" t="s">
        <v>210</v>
      </c>
      <c r="D11343" t="s">
        <v>17021</v>
      </c>
      <c r="E11343" t="s">
        <v>81</v>
      </c>
      <c r="F11343" t="s">
        <v>17019</v>
      </c>
      <c r="G11343">
        <v>1</v>
      </c>
      <c r="H11343">
        <v>0</v>
      </c>
      <c r="I11343">
        <v>0</v>
      </c>
      <c r="J11343">
        <v>0</v>
      </c>
      <c r="K11343">
        <v>0</v>
      </c>
      <c r="L11343">
        <v>0</v>
      </c>
      <c r="M11343">
        <v>0</v>
      </c>
      <c r="N11343">
        <v>0</v>
      </c>
      <c r="O11343">
        <v>0</v>
      </c>
      <c r="P11343">
        <v>0</v>
      </c>
      <c r="Q11343">
        <v>0</v>
      </c>
    </row>
    <row r="11344" spans="1:17" x14ac:dyDescent="0.2">
      <c r="A11344" t="s">
        <v>28367</v>
      </c>
      <c r="B11344" t="s">
        <v>84</v>
      </c>
      <c r="C11344" t="s">
        <v>210</v>
      </c>
      <c r="D11344" t="s">
        <v>17025</v>
      </c>
      <c r="E11344" t="s">
        <v>79</v>
      </c>
      <c r="F11344" t="s">
        <v>17019</v>
      </c>
      <c r="G11344">
        <v>2</v>
      </c>
      <c r="H11344">
        <v>0</v>
      </c>
      <c r="I11344">
        <v>0</v>
      </c>
      <c r="J11344">
        <v>0</v>
      </c>
      <c r="K11344">
        <v>0</v>
      </c>
      <c r="L11344">
        <v>0</v>
      </c>
      <c r="M11344">
        <v>0</v>
      </c>
      <c r="N11344">
        <v>0</v>
      </c>
      <c r="O11344">
        <v>0</v>
      </c>
      <c r="P11344">
        <v>0</v>
      </c>
      <c r="Q11344">
        <v>0</v>
      </c>
    </row>
    <row r="11345" spans="1:17" x14ac:dyDescent="0.2">
      <c r="A11345" t="s">
        <v>28368</v>
      </c>
      <c r="B11345" t="s">
        <v>84</v>
      </c>
      <c r="C11345" t="s">
        <v>210</v>
      </c>
      <c r="D11345" t="s">
        <v>17025</v>
      </c>
      <c r="E11345" t="s">
        <v>81</v>
      </c>
      <c r="F11345" t="s">
        <v>17019</v>
      </c>
      <c r="G11345">
        <v>1</v>
      </c>
      <c r="H11345">
        <v>0</v>
      </c>
      <c r="I11345">
        <v>0</v>
      </c>
      <c r="J11345">
        <v>0</v>
      </c>
      <c r="K11345">
        <v>0</v>
      </c>
      <c r="L11345">
        <v>0</v>
      </c>
      <c r="M11345">
        <v>0</v>
      </c>
      <c r="N11345">
        <v>0</v>
      </c>
      <c r="O11345">
        <v>0</v>
      </c>
      <c r="P11345">
        <v>0</v>
      </c>
      <c r="Q11345">
        <v>0</v>
      </c>
    </row>
    <row r="11346" spans="1:17" x14ac:dyDescent="0.2">
      <c r="A11346" t="s">
        <v>28369</v>
      </c>
      <c r="B11346" t="s">
        <v>84</v>
      </c>
      <c r="C11346" t="s">
        <v>211</v>
      </c>
      <c r="D11346" t="s">
        <v>17027</v>
      </c>
      <c r="E11346" t="s">
        <v>79</v>
      </c>
      <c r="F11346" t="s">
        <v>17019</v>
      </c>
      <c r="G11346">
        <v>1</v>
      </c>
      <c r="H11346">
        <v>0</v>
      </c>
      <c r="I11346">
        <v>0</v>
      </c>
      <c r="J11346">
        <v>0</v>
      </c>
      <c r="K11346">
        <v>0</v>
      </c>
      <c r="L11346">
        <v>0</v>
      </c>
      <c r="M11346">
        <v>0</v>
      </c>
      <c r="N11346">
        <v>0</v>
      </c>
      <c r="O11346">
        <v>0</v>
      </c>
      <c r="P11346">
        <v>0</v>
      </c>
      <c r="Q11346">
        <v>0</v>
      </c>
    </row>
    <row r="11347" spans="1:17" x14ac:dyDescent="0.2">
      <c r="A11347" t="s">
        <v>28370</v>
      </c>
      <c r="B11347" t="s">
        <v>84</v>
      </c>
      <c r="C11347" t="s">
        <v>211</v>
      </c>
      <c r="D11347" t="s">
        <v>17029</v>
      </c>
      <c r="E11347" t="s">
        <v>79</v>
      </c>
      <c r="F11347" t="s">
        <v>4875</v>
      </c>
      <c r="G11347">
        <v>0</v>
      </c>
      <c r="H11347">
        <v>29</v>
      </c>
      <c r="I11347">
        <v>2</v>
      </c>
      <c r="J11347">
        <v>21</v>
      </c>
      <c r="K11347">
        <v>3</v>
      </c>
      <c r="L11347">
        <v>3</v>
      </c>
      <c r="M11347">
        <v>0</v>
      </c>
      <c r="N11347">
        <v>0</v>
      </c>
      <c r="O11347">
        <v>0</v>
      </c>
      <c r="P11347">
        <v>0</v>
      </c>
      <c r="Q11347">
        <v>0</v>
      </c>
    </row>
    <row r="11348" spans="1:17" x14ac:dyDescent="0.2">
      <c r="A11348" t="s">
        <v>28371</v>
      </c>
      <c r="B11348" t="s">
        <v>84</v>
      </c>
      <c r="C11348" t="s">
        <v>211</v>
      </c>
      <c r="D11348" t="s">
        <v>17029</v>
      </c>
      <c r="E11348" t="s">
        <v>79</v>
      </c>
      <c r="F11348" t="s">
        <v>4877</v>
      </c>
      <c r="G11348">
        <v>0</v>
      </c>
      <c r="H11348">
        <v>29</v>
      </c>
      <c r="I11348">
        <v>1</v>
      </c>
      <c r="J11348">
        <v>22</v>
      </c>
      <c r="K11348">
        <v>3</v>
      </c>
      <c r="L11348">
        <v>3</v>
      </c>
      <c r="M11348">
        <v>0</v>
      </c>
      <c r="N11348">
        <v>0</v>
      </c>
      <c r="O11348">
        <v>0</v>
      </c>
      <c r="P11348">
        <v>0</v>
      </c>
      <c r="Q11348">
        <v>0</v>
      </c>
    </row>
    <row r="11349" spans="1:17" x14ac:dyDescent="0.2">
      <c r="A11349" t="s">
        <v>28372</v>
      </c>
      <c r="B11349" t="s">
        <v>84</v>
      </c>
      <c r="C11349" t="s">
        <v>211</v>
      </c>
      <c r="D11349" t="s">
        <v>17029</v>
      </c>
      <c r="E11349" t="s">
        <v>79</v>
      </c>
      <c r="F11349" t="s">
        <v>4879</v>
      </c>
      <c r="G11349">
        <v>0</v>
      </c>
      <c r="H11349">
        <v>0</v>
      </c>
      <c r="I11349">
        <v>0</v>
      </c>
      <c r="J11349">
        <v>0</v>
      </c>
      <c r="K11349">
        <v>0</v>
      </c>
      <c r="L11349">
        <v>0</v>
      </c>
      <c r="M11349">
        <v>29</v>
      </c>
      <c r="N11349">
        <v>0</v>
      </c>
      <c r="O11349">
        <v>0</v>
      </c>
      <c r="P11349">
        <v>0</v>
      </c>
      <c r="Q11349">
        <v>0</v>
      </c>
    </row>
    <row r="11350" spans="1:17" x14ac:dyDescent="0.2">
      <c r="A11350" t="s">
        <v>28373</v>
      </c>
      <c r="B11350" t="s">
        <v>84</v>
      </c>
      <c r="C11350" t="s">
        <v>211</v>
      </c>
      <c r="D11350" t="s">
        <v>17029</v>
      </c>
      <c r="E11350" t="s">
        <v>79</v>
      </c>
      <c r="F11350" t="s">
        <v>4881</v>
      </c>
      <c r="G11350">
        <v>0</v>
      </c>
      <c r="H11350">
        <v>29</v>
      </c>
      <c r="I11350">
        <v>1</v>
      </c>
      <c r="J11350">
        <v>22</v>
      </c>
      <c r="K11350">
        <v>3</v>
      </c>
      <c r="L11350">
        <v>3</v>
      </c>
      <c r="M11350">
        <v>0</v>
      </c>
      <c r="N11350">
        <v>0</v>
      </c>
      <c r="O11350">
        <v>0</v>
      </c>
      <c r="P11350">
        <v>0</v>
      </c>
      <c r="Q11350">
        <v>0</v>
      </c>
    </row>
    <row r="11351" spans="1:17" x14ac:dyDescent="0.2">
      <c r="A11351" t="s">
        <v>28374</v>
      </c>
      <c r="B11351" t="s">
        <v>84</v>
      </c>
      <c r="C11351" t="s">
        <v>211</v>
      </c>
      <c r="D11351" t="s">
        <v>17029</v>
      </c>
      <c r="E11351" t="s">
        <v>79</v>
      </c>
      <c r="F11351" t="s">
        <v>4883</v>
      </c>
      <c r="G11351">
        <v>0</v>
      </c>
      <c r="H11351">
        <v>29</v>
      </c>
      <c r="I11351">
        <v>1</v>
      </c>
      <c r="J11351">
        <v>22</v>
      </c>
      <c r="K11351">
        <v>3</v>
      </c>
      <c r="L11351">
        <v>3</v>
      </c>
      <c r="M11351">
        <v>0</v>
      </c>
      <c r="N11351">
        <v>0</v>
      </c>
      <c r="O11351">
        <v>0</v>
      </c>
      <c r="P11351">
        <v>0</v>
      </c>
      <c r="Q11351">
        <v>0</v>
      </c>
    </row>
    <row r="11352" spans="1:17" x14ac:dyDescent="0.2">
      <c r="A11352" t="s">
        <v>28375</v>
      </c>
      <c r="B11352" t="s">
        <v>84</v>
      </c>
      <c r="C11352" t="s">
        <v>211</v>
      </c>
      <c r="D11352" t="s">
        <v>17029</v>
      </c>
      <c r="E11352" t="s">
        <v>79</v>
      </c>
      <c r="F11352" t="s">
        <v>4885</v>
      </c>
      <c r="G11352">
        <v>0</v>
      </c>
      <c r="H11352">
        <v>0</v>
      </c>
      <c r="I11352">
        <v>0</v>
      </c>
      <c r="J11352">
        <v>0</v>
      </c>
      <c r="K11352">
        <v>0</v>
      </c>
      <c r="L11352">
        <v>0</v>
      </c>
      <c r="M11352">
        <v>29</v>
      </c>
      <c r="N11352">
        <v>0</v>
      </c>
      <c r="O11352">
        <v>0</v>
      </c>
      <c r="P11352">
        <v>0</v>
      </c>
      <c r="Q11352">
        <v>0</v>
      </c>
    </row>
    <row r="11353" spans="1:17" x14ac:dyDescent="0.2">
      <c r="A11353" t="s">
        <v>28376</v>
      </c>
      <c r="B11353" t="s">
        <v>84</v>
      </c>
      <c r="C11353" t="s">
        <v>211</v>
      </c>
      <c r="D11353" t="s">
        <v>17029</v>
      </c>
      <c r="E11353" t="s">
        <v>79</v>
      </c>
      <c r="F11353" t="s">
        <v>4887</v>
      </c>
      <c r="G11353">
        <v>0</v>
      </c>
      <c r="H11353">
        <v>29</v>
      </c>
      <c r="I11353">
        <v>1</v>
      </c>
      <c r="J11353">
        <v>22</v>
      </c>
      <c r="K11353">
        <v>3</v>
      </c>
      <c r="L11353">
        <v>3</v>
      </c>
      <c r="M11353">
        <v>0</v>
      </c>
      <c r="N11353">
        <v>0</v>
      </c>
      <c r="O11353">
        <v>0</v>
      </c>
      <c r="P11353">
        <v>0</v>
      </c>
      <c r="Q11353">
        <v>0</v>
      </c>
    </row>
    <row r="11354" spans="1:17" x14ac:dyDescent="0.2">
      <c r="A11354" t="s">
        <v>28377</v>
      </c>
      <c r="B11354" t="s">
        <v>84</v>
      </c>
      <c r="C11354" t="s">
        <v>211</v>
      </c>
      <c r="D11354" t="s">
        <v>17029</v>
      </c>
      <c r="E11354" t="s">
        <v>79</v>
      </c>
      <c r="F11354" t="s">
        <v>4889</v>
      </c>
      <c r="G11354">
        <v>0</v>
      </c>
      <c r="H11354">
        <v>0</v>
      </c>
      <c r="I11354">
        <v>0</v>
      </c>
      <c r="J11354">
        <v>0</v>
      </c>
      <c r="K11354">
        <v>0</v>
      </c>
      <c r="L11354">
        <v>0</v>
      </c>
      <c r="M11354">
        <v>29</v>
      </c>
      <c r="N11354">
        <v>0</v>
      </c>
      <c r="O11354">
        <v>0</v>
      </c>
      <c r="P11354">
        <v>0</v>
      </c>
      <c r="Q11354">
        <v>0</v>
      </c>
    </row>
    <row r="11355" spans="1:17" x14ac:dyDescent="0.2">
      <c r="A11355" t="s">
        <v>28378</v>
      </c>
      <c r="B11355" t="s">
        <v>84</v>
      </c>
      <c r="C11355" t="s">
        <v>211</v>
      </c>
      <c r="D11355" t="s">
        <v>17029</v>
      </c>
      <c r="E11355" t="s">
        <v>79</v>
      </c>
      <c r="F11355" t="s">
        <v>4871</v>
      </c>
      <c r="G11355">
        <v>0</v>
      </c>
      <c r="H11355">
        <v>0</v>
      </c>
      <c r="I11355">
        <v>0</v>
      </c>
      <c r="J11355">
        <v>0</v>
      </c>
      <c r="K11355">
        <v>0</v>
      </c>
      <c r="L11355">
        <v>0</v>
      </c>
      <c r="M11355">
        <v>0</v>
      </c>
      <c r="N11355">
        <v>24</v>
      </c>
      <c r="O11355">
        <v>21</v>
      </c>
      <c r="P11355">
        <v>2</v>
      </c>
      <c r="Q11355">
        <v>1</v>
      </c>
    </row>
    <row r="11356" spans="1:17" x14ac:dyDescent="0.2">
      <c r="A11356" t="s">
        <v>28379</v>
      </c>
      <c r="B11356" t="s">
        <v>84</v>
      </c>
      <c r="C11356" t="s">
        <v>211</v>
      </c>
      <c r="D11356" t="s">
        <v>17029</v>
      </c>
      <c r="E11356" t="s">
        <v>79</v>
      </c>
      <c r="F11356" t="s">
        <v>4873</v>
      </c>
      <c r="G11356">
        <v>0</v>
      </c>
      <c r="H11356">
        <v>0</v>
      </c>
      <c r="I11356">
        <v>0</v>
      </c>
      <c r="J11356">
        <v>0</v>
      </c>
      <c r="K11356">
        <v>0</v>
      </c>
      <c r="L11356">
        <v>0</v>
      </c>
      <c r="M11356">
        <v>0</v>
      </c>
      <c r="N11356">
        <v>19</v>
      </c>
      <c r="O11356">
        <v>18</v>
      </c>
      <c r="P11356">
        <v>1</v>
      </c>
      <c r="Q11356">
        <v>0</v>
      </c>
    </row>
    <row r="11357" spans="1:17" x14ac:dyDescent="0.2">
      <c r="A11357" t="s">
        <v>28380</v>
      </c>
      <c r="B11357" t="s">
        <v>84</v>
      </c>
      <c r="C11357" t="s">
        <v>211</v>
      </c>
      <c r="D11357" t="s">
        <v>17029</v>
      </c>
      <c r="E11357" t="s">
        <v>79</v>
      </c>
      <c r="F11357" t="s">
        <v>17019</v>
      </c>
      <c r="G11357">
        <v>29</v>
      </c>
      <c r="H11357">
        <v>0</v>
      </c>
      <c r="I11357">
        <v>0</v>
      </c>
      <c r="J11357">
        <v>0</v>
      </c>
      <c r="K11357">
        <v>0</v>
      </c>
      <c r="L11357">
        <v>0</v>
      </c>
      <c r="M11357">
        <v>0</v>
      </c>
      <c r="N11357">
        <v>0</v>
      </c>
      <c r="O11357">
        <v>0</v>
      </c>
      <c r="P11357">
        <v>0</v>
      </c>
      <c r="Q11357">
        <v>0</v>
      </c>
    </row>
    <row r="11358" spans="1:17" x14ac:dyDescent="0.2">
      <c r="A11358" t="s">
        <v>28381</v>
      </c>
      <c r="B11358" t="s">
        <v>84</v>
      </c>
      <c r="C11358" t="s">
        <v>211</v>
      </c>
      <c r="D11358" t="s">
        <v>17029</v>
      </c>
      <c r="E11358" t="s">
        <v>81</v>
      </c>
      <c r="F11358" t="s">
        <v>4875</v>
      </c>
      <c r="G11358">
        <v>0</v>
      </c>
      <c r="H11358">
        <v>25</v>
      </c>
      <c r="I11358">
        <v>1</v>
      </c>
      <c r="J11358">
        <v>14</v>
      </c>
      <c r="K11358">
        <v>3</v>
      </c>
      <c r="L11358">
        <v>7</v>
      </c>
      <c r="M11358">
        <v>0</v>
      </c>
      <c r="N11358">
        <v>0</v>
      </c>
      <c r="O11358">
        <v>0</v>
      </c>
      <c r="P11358">
        <v>0</v>
      </c>
      <c r="Q11358">
        <v>0</v>
      </c>
    </row>
    <row r="11359" spans="1:17" x14ac:dyDescent="0.2">
      <c r="A11359" t="s">
        <v>28382</v>
      </c>
      <c r="B11359" t="s">
        <v>84</v>
      </c>
      <c r="C11359" t="s">
        <v>211</v>
      </c>
      <c r="D11359" t="s">
        <v>17029</v>
      </c>
      <c r="E11359" t="s">
        <v>81</v>
      </c>
      <c r="F11359" t="s">
        <v>4877</v>
      </c>
      <c r="G11359">
        <v>0</v>
      </c>
      <c r="H11359">
        <v>25</v>
      </c>
      <c r="I11359">
        <v>0</v>
      </c>
      <c r="J11359">
        <v>15</v>
      </c>
      <c r="K11359">
        <v>3</v>
      </c>
      <c r="L11359">
        <v>7</v>
      </c>
      <c r="M11359">
        <v>0</v>
      </c>
      <c r="N11359">
        <v>0</v>
      </c>
      <c r="O11359">
        <v>0</v>
      </c>
      <c r="P11359">
        <v>0</v>
      </c>
      <c r="Q11359">
        <v>0</v>
      </c>
    </row>
    <row r="11360" spans="1:17" x14ac:dyDescent="0.2">
      <c r="A11360" t="s">
        <v>28383</v>
      </c>
      <c r="B11360" t="s">
        <v>84</v>
      </c>
      <c r="C11360" t="s">
        <v>211</v>
      </c>
      <c r="D11360" t="s">
        <v>17029</v>
      </c>
      <c r="E11360" t="s">
        <v>81</v>
      </c>
      <c r="F11360" t="s">
        <v>4879</v>
      </c>
      <c r="G11360">
        <v>0</v>
      </c>
      <c r="H11360">
        <v>0</v>
      </c>
      <c r="I11360">
        <v>0</v>
      </c>
      <c r="J11360">
        <v>0</v>
      </c>
      <c r="K11360">
        <v>0</v>
      </c>
      <c r="L11360">
        <v>0</v>
      </c>
      <c r="M11360">
        <v>25</v>
      </c>
      <c r="N11360">
        <v>0</v>
      </c>
      <c r="O11360">
        <v>0</v>
      </c>
      <c r="P11360">
        <v>0</v>
      </c>
      <c r="Q11360">
        <v>0</v>
      </c>
    </row>
    <row r="11361" spans="1:17" x14ac:dyDescent="0.2">
      <c r="A11361" t="s">
        <v>28384</v>
      </c>
      <c r="B11361" t="s">
        <v>84</v>
      </c>
      <c r="C11361" t="s">
        <v>211</v>
      </c>
      <c r="D11361" t="s">
        <v>17029</v>
      </c>
      <c r="E11361" t="s">
        <v>81</v>
      </c>
      <c r="F11361" t="s">
        <v>4881</v>
      </c>
      <c r="G11361">
        <v>0</v>
      </c>
      <c r="H11361">
        <v>25</v>
      </c>
      <c r="I11361">
        <v>0</v>
      </c>
      <c r="J11361">
        <v>15</v>
      </c>
      <c r="K11361">
        <v>3</v>
      </c>
      <c r="L11361">
        <v>7</v>
      </c>
      <c r="M11361">
        <v>0</v>
      </c>
      <c r="N11361">
        <v>0</v>
      </c>
      <c r="O11361">
        <v>0</v>
      </c>
      <c r="P11361">
        <v>0</v>
      </c>
      <c r="Q11361">
        <v>0</v>
      </c>
    </row>
    <row r="11362" spans="1:17" x14ac:dyDescent="0.2">
      <c r="A11362" t="s">
        <v>28385</v>
      </c>
      <c r="B11362" t="s">
        <v>84</v>
      </c>
      <c r="C11362" t="s">
        <v>211</v>
      </c>
      <c r="D11362" t="s">
        <v>17029</v>
      </c>
      <c r="E11362" t="s">
        <v>81</v>
      </c>
      <c r="F11362" t="s">
        <v>4883</v>
      </c>
      <c r="G11362">
        <v>0</v>
      </c>
      <c r="H11362">
        <v>25</v>
      </c>
      <c r="I11362">
        <v>1</v>
      </c>
      <c r="J11362">
        <v>14</v>
      </c>
      <c r="K11362">
        <v>3</v>
      </c>
      <c r="L11362">
        <v>7</v>
      </c>
      <c r="M11362">
        <v>0</v>
      </c>
      <c r="N11362">
        <v>0</v>
      </c>
      <c r="O11362">
        <v>0</v>
      </c>
      <c r="P11362">
        <v>0</v>
      </c>
      <c r="Q11362">
        <v>0</v>
      </c>
    </row>
    <row r="11363" spans="1:17" x14ac:dyDescent="0.2">
      <c r="A11363" t="s">
        <v>28386</v>
      </c>
      <c r="B11363" t="s">
        <v>84</v>
      </c>
      <c r="C11363" t="s">
        <v>211</v>
      </c>
      <c r="D11363" t="s">
        <v>17029</v>
      </c>
      <c r="E11363" t="s">
        <v>81</v>
      </c>
      <c r="F11363" t="s">
        <v>4885</v>
      </c>
      <c r="G11363">
        <v>0</v>
      </c>
      <c r="H11363">
        <v>0</v>
      </c>
      <c r="I11363">
        <v>0</v>
      </c>
      <c r="J11363">
        <v>0</v>
      </c>
      <c r="K11363">
        <v>0</v>
      </c>
      <c r="L11363">
        <v>0</v>
      </c>
      <c r="M11363">
        <v>25</v>
      </c>
      <c r="N11363">
        <v>0</v>
      </c>
      <c r="O11363">
        <v>0</v>
      </c>
      <c r="P11363">
        <v>0</v>
      </c>
      <c r="Q11363">
        <v>0</v>
      </c>
    </row>
    <row r="11364" spans="1:17" x14ac:dyDescent="0.2">
      <c r="A11364" t="s">
        <v>28387</v>
      </c>
      <c r="B11364" t="s">
        <v>84</v>
      </c>
      <c r="C11364" t="s">
        <v>211</v>
      </c>
      <c r="D11364" t="s">
        <v>17029</v>
      </c>
      <c r="E11364" t="s">
        <v>81</v>
      </c>
      <c r="F11364" t="s">
        <v>4887</v>
      </c>
      <c r="G11364">
        <v>0</v>
      </c>
      <c r="H11364">
        <v>25</v>
      </c>
      <c r="I11364">
        <v>0</v>
      </c>
      <c r="J11364">
        <v>15</v>
      </c>
      <c r="K11364">
        <v>4</v>
      </c>
      <c r="L11364">
        <v>6</v>
      </c>
      <c r="M11364">
        <v>0</v>
      </c>
      <c r="N11364">
        <v>0</v>
      </c>
      <c r="O11364">
        <v>0</v>
      </c>
      <c r="P11364">
        <v>0</v>
      </c>
      <c r="Q11364">
        <v>0</v>
      </c>
    </row>
    <row r="11365" spans="1:17" x14ac:dyDescent="0.2">
      <c r="A11365" t="s">
        <v>28388</v>
      </c>
      <c r="B11365" t="s">
        <v>84</v>
      </c>
      <c r="C11365" t="s">
        <v>211</v>
      </c>
      <c r="D11365" t="s">
        <v>17029</v>
      </c>
      <c r="E11365" t="s">
        <v>81</v>
      </c>
      <c r="F11365" t="s">
        <v>4889</v>
      </c>
      <c r="G11365">
        <v>0</v>
      </c>
      <c r="H11365">
        <v>0</v>
      </c>
      <c r="I11365">
        <v>0</v>
      </c>
      <c r="J11365">
        <v>0</v>
      </c>
      <c r="K11365">
        <v>0</v>
      </c>
      <c r="L11365">
        <v>0</v>
      </c>
      <c r="M11365">
        <v>25</v>
      </c>
      <c r="N11365">
        <v>0</v>
      </c>
      <c r="O11365">
        <v>0</v>
      </c>
      <c r="P11365">
        <v>0</v>
      </c>
      <c r="Q11365">
        <v>0</v>
      </c>
    </row>
    <row r="11366" spans="1:17" x14ac:dyDescent="0.2">
      <c r="A11366" t="s">
        <v>28389</v>
      </c>
      <c r="B11366" t="s">
        <v>84</v>
      </c>
      <c r="C11366" t="s">
        <v>211</v>
      </c>
      <c r="D11366" t="s">
        <v>17029</v>
      </c>
      <c r="E11366" t="s">
        <v>81</v>
      </c>
      <c r="F11366" t="s">
        <v>4871</v>
      </c>
      <c r="G11366">
        <v>0</v>
      </c>
      <c r="H11366">
        <v>0</v>
      </c>
      <c r="I11366">
        <v>0</v>
      </c>
      <c r="J11366">
        <v>0</v>
      </c>
      <c r="K11366">
        <v>0</v>
      </c>
      <c r="L11366">
        <v>0</v>
      </c>
      <c r="M11366">
        <v>0</v>
      </c>
      <c r="N11366">
        <v>25</v>
      </c>
      <c r="O11366">
        <v>17</v>
      </c>
      <c r="P11366">
        <v>5</v>
      </c>
      <c r="Q11366">
        <v>3</v>
      </c>
    </row>
    <row r="11367" spans="1:17" x14ac:dyDescent="0.2">
      <c r="A11367" t="s">
        <v>28390</v>
      </c>
      <c r="B11367" t="s">
        <v>84</v>
      </c>
      <c r="C11367" t="s">
        <v>211</v>
      </c>
      <c r="D11367" t="s">
        <v>17029</v>
      </c>
      <c r="E11367" t="s">
        <v>81</v>
      </c>
      <c r="F11367" t="s">
        <v>4873</v>
      </c>
      <c r="G11367">
        <v>0</v>
      </c>
      <c r="H11367">
        <v>0</v>
      </c>
      <c r="I11367">
        <v>0</v>
      </c>
      <c r="J11367">
        <v>0</v>
      </c>
      <c r="K11367">
        <v>0</v>
      </c>
      <c r="L11367">
        <v>0</v>
      </c>
      <c r="M11367">
        <v>0</v>
      </c>
      <c r="N11367">
        <v>23</v>
      </c>
      <c r="O11367">
        <v>15</v>
      </c>
      <c r="P11367">
        <v>5</v>
      </c>
      <c r="Q11367">
        <v>3</v>
      </c>
    </row>
    <row r="11368" spans="1:17" x14ac:dyDescent="0.2">
      <c r="A11368" t="s">
        <v>28391</v>
      </c>
      <c r="B11368" t="s">
        <v>84</v>
      </c>
      <c r="C11368" t="s">
        <v>211</v>
      </c>
      <c r="D11368" t="s">
        <v>17029</v>
      </c>
      <c r="E11368" t="s">
        <v>81</v>
      </c>
      <c r="F11368" t="s">
        <v>17019</v>
      </c>
      <c r="G11368">
        <v>25</v>
      </c>
      <c r="H11368">
        <v>0</v>
      </c>
      <c r="I11368">
        <v>0</v>
      </c>
      <c r="J11368">
        <v>0</v>
      </c>
      <c r="K11368">
        <v>0</v>
      </c>
      <c r="L11368">
        <v>0</v>
      </c>
      <c r="M11368">
        <v>0</v>
      </c>
      <c r="N11368">
        <v>0</v>
      </c>
      <c r="O11368">
        <v>0</v>
      </c>
      <c r="P11368">
        <v>0</v>
      </c>
      <c r="Q11368">
        <v>0</v>
      </c>
    </row>
    <row r="11369" spans="1:17" x14ac:dyDescent="0.2">
      <c r="A11369" t="s">
        <v>28392</v>
      </c>
      <c r="B11369" t="s">
        <v>84</v>
      </c>
      <c r="C11369" t="s">
        <v>211</v>
      </c>
      <c r="D11369" t="s">
        <v>17021</v>
      </c>
      <c r="E11369" t="s">
        <v>79</v>
      </c>
      <c r="F11369" t="s">
        <v>17022</v>
      </c>
      <c r="G11369">
        <v>0</v>
      </c>
      <c r="H11369">
        <v>0</v>
      </c>
      <c r="I11369">
        <v>0</v>
      </c>
      <c r="J11369">
        <v>0</v>
      </c>
      <c r="K11369">
        <v>0</v>
      </c>
      <c r="L11369">
        <v>0</v>
      </c>
      <c r="M11369">
        <v>0</v>
      </c>
      <c r="N11369">
        <v>4</v>
      </c>
      <c r="O11369">
        <v>4</v>
      </c>
      <c r="P11369">
        <v>0</v>
      </c>
      <c r="Q11369">
        <v>0</v>
      </c>
    </row>
    <row r="11370" spans="1:17" x14ac:dyDescent="0.2">
      <c r="A11370" t="s">
        <v>28393</v>
      </c>
      <c r="B11370" t="s">
        <v>84</v>
      </c>
      <c r="C11370" t="s">
        <v>211</v>
      </c>
      <c r="D11370" t="s">
        <v>17021</v>
      </c>
      <c r="E11370" t="s">
        <v>79</v>
      </c>
      <c r="F11370" t="s">
        <v>17019</v>
      </c>
      <c r="G11370">
        <v>4</v>
      </c>
      <c r="H11370">
        <v>0</v>
      </c>
      <c r="I11370">
        <v>0</v>
      </c>
      <c r="J11370">
        <v>0</v>
      </c>
      <c r="K11370">
        <v>0</v>
      </c>
      <c r="L11370">
        <v>0</v>
      </c>
      <c r="M11370">
        <v>0</v>
      </c>
      <c r="N11370">
        <v>0</v>
      </c>
      <c r="O11370">
        <v>0</v>
      </c>
      <c r="P11370">
        <v>0</v>
      </c>
      <c r="Q11370">
        <v>0</v>
      </c>
    </row>
    <row r="11371" spans="1:17" x14ac:dyDescent="0.2">
      <c r="A11371" t="s">
        <v>28394</v>
      </c>
      <c r="B11371" t="s">
        <v>84</v>
      </c>
      <c r="C11371" t="s">
        <v>211</v>
      </c>
      <c r="D11371" t="s">
        <v>17025</v>
      </c>
      <c r="E11371" t="s">
        <v>79</v>
      </c>
      <c r="F11371" t="s">
        <v>17019</v>
      </c>
      <c r="G11371">
        <v>4</v>
      </c>
      <c r="H11371">
        <v>0</v>
      </c>
      <c r="I11371">
        <v>0</v>
      </c>
      <c r="J11371">
        <v>0</v>
      </c>
      <c r="K11371">
        <v>0</v>
      </c>
      <c r="L11371">
        <v>0</v>
      </c>
      <c r="M11371">
        <v>0</v>
      </c>
      <c r="N11371">
        <v>0</v>
      </c>
      <c r="O11371">
        <v>0</v>
      </c>
      <c r="P11371">
        <v>0</v>
      </c>
      <c r="Q11371">
        <v>0</v>
      </c>
    </row>
    <row r="11372" spans="1:17" x14ac:dyDescent="0.2">
      <c r="A11372" t="s">
        <v>28395</v>
      </c>
      <c r="B11372" t="s">
        <v>84</v>
      </c>
      <c r="C11372" t="s">
        <v>211</v>
      </c>
      <c r="D11372" t="s">
        <v>17025</v>
      </c>
      <c r="E11372" t="s">
        <v>81</v>
      </c>
      <c r="F11372" t="s">
        <v>17019</v>
      </c>
      <c r="G11372">
        <v>1</v>
      </c>
      <c r="H11372">
        <v>0</v>
      </c>
      <c r="I11372">
        <v>0</v>
      </c>
      <c r="J11372">
        <v>0</v>
      </c>
      <c r="K11372">
        <v>0</v>
      </c>
      <c r="L11372">
        <v>0</v>
      </c>
      <c r="M11372">
        <v>0</v>
      </c>
      <c r="N11372">
        <v>0</v>
      </c>
      <c r="O11372">
        <v>0</v>
      </c>
      <c r="P11372">
        <v>0</v>
      </c>
      <c r="Q11372">
        <v>0</v>
      </c>
    </row>
    <row r="11373" spans="1:17" x14ac:dyDescent="0.2">
      <c r="A11373" t="s">
        <v>28396</v>
      </c>
      <c r="B11373" t="s">
        <v>84</v>
      </c>
      <c r="C11373" t="s">
        <v>212</v>
      </c>
      <c r="D11373" t="s">
        <v>17029</v>
      </c>
      <c r="E11373" t="s">
        <v>79</v>
      </c>
      <c r="F11373" t="s">
        <v>4875</v>
      </c>
      <c r="G11373">
        <v>0</v>
      </c>
      <c r="H11373">
        <v>15</v>
      </c>
      <c r="I11373">
        <v>4</v>
      </c>
      <c r="J11373">
        <v>10</v>
      </c>
      <c r="K11373">
        <v>1</v>
      </c>
      <c r="L11373">
        <v>0</v>
      </c>
      <c r="M11373">
        <v>0</v>
      </c>
      <c r="N11373">
        <v>0</v>
      </c>
      <c r="O11373">
        <v>0</v>
      </c>
      <c r="P11373">
        <v>0</v>
      </c>
      <c r="Q11373">
        <v>0</v>
      </c>
    </row>
    <row r="11374" spans="1:17" x14ac:dyDescent="0.2">
      <c r="A11374" t="s">
        <v>28397</v>
      </c>
      <c r="B11374" t="s">
        <v>84</v>
      </c>
      <c r="C11374" t="s">
        <v>212</v>
      </c>
      <c r="D11374" t="s">
        <v>17029</v>
      </c>
      <c r="E11374" t="s">
        <v>79</v>
      </c>
      <c r="F11374" t="s">
        <v>4877</v>
      </c>
      <c r="G11374">
        <v>0</v>
      </c>
      <c r="H11374">
        <v>15</v>
      </c>
      <c r="I11374">
        <v>3</v>
      </c>
      <c r="J11374">
        <v>11</v>
      </c>
      <c r="K11374">
        <v>1</v>
      </c>
      <c r="L11374">
        <v>0</v>
      </c>
      <c r="M11374">
        <v>0</v>
      </c>
      <c r="N11374">
        <v>0</v>
      </c>
      <c r="O11374">
        <v>0</v>
      </c>
      <c r="P11374">
        <v>0</v>
      </c>
      <c r="Q11374">
        <v>0</v>
      </c>
    </row>
    <row r="11375" spans="1:17" x14ac:dyDescent="0.2">
      <c r="A11375" t="s">
        <v>28398</v>
      </c>
      <c r="B11375" t="s">
        <v>84</v>
      </c>
      <c r="C11375" t="s">
        <v>212</v>
      </c>
      <c r="D11375" t="s">
        <v>17029</v>
      </c>
      <c r="E11375" t="s">
        <v>79</v>
      </c>
      <c r="F11375" t="s">
        <v>4879</v>
      </c>
      <c r="G11375">
        <v>0</v>
      </c>
      <c r="H11375">
        <v>0</v>
      </c>
      <c r="I11375">
        <v>0</v>
      </c>
      <c r="J11375">
        <v>0</v>
      </c>
      <c r="K11375">
        <v>0</v>
      </c>
      <c r="L11375">
        <v>0</v>
      </c>
      <c r="M11375">
        <v>15</v>
      </c>
      <c r="N11375">
        <v>0</v>
      </c>
      <c r="O11375">
        <v>0</v>
      </c>
      <c r="P11375">
        <v>0</v>
      </c>
      <c r="Q11375">
        <v>0</v>
      </c>
    </row>
    <row r="11376" spans="1:17" x14ac:dyDescent="0.2">
      <c r="A11376" t="s">
        <v>28399</v>
      </c>
      <c r="B11376" t="s">
        <v>84</v>
      </c>
      <c r="C11376" t="s">
        <v>212</v>
      </c>
      <c r="D11376" t="s">
        <v>17029</v>
      </c>
      <c r="E11376" t="s">
        <v>79</v>
      </c>
      <c r="F11376" t="s">
        <v>4881</v>
      </c>
      <c r="G11376">
        <v>0</v>
      </c>
      <c r="H11376">
        <v>15</v>
      </c>
      <c r="I11376">
        <v>3</v>
      </c>
      <c r="J11376">
        <v>11</v>
      </c>
      <c r="K11376">
        <v>1</v>
      </c>
      <c r="L11376">
        <v>0</v>
      </c>
      <c r="M11376">
        <v>0</v>
      </c>
      <c r="N11376">
        <v>0</v>
      </c>
      <c r="O11376">
        <v>0</v>
      </c>
      <c r="P11376">
        <v>0</v>
      </c>
      <c r="Q11376">
        <v>0</v>
      </c>
    </row>
    <row r="11377" spans="1:17" x14ac:dyDescent="0.2">
      <c r="A11377" t="s">
        <v>28400</v>
      </c>
      <c r="B11377" t="s">
        <v>84</v>
      </c>
      <c r="C11377" t="s">
        <v>212</v>
      </c>
      <c r="D11377" t="s">
        <v>17029</v>
      </c>
      <c r="E11377" t="s">
        <v>79</v>
      </c>
      <c r="F11377" t="s">
        <v>4883</v>
      </c>
      <c r="G11377">
        <v>0</v>
      </c>
      <c r="H11377">
        <v>15</v>
      </c>
      <c r="I11377">
        <v>3</v>
      </c>
      <c r="J11377">
        <v>11</v>
      </c>
      <c r="K11377">
        <v>1</v>
      </c>
      <c r="L11377">
        <v>0</v>
      </c>
      <c r="M11377">
        <v>0</v>
      </c>
      <c r="N11377">
        <v>0</v>
      </c>
      <c r="O11377">
        <v>0</v>
      </c>
      <c r="P11377">
        <v>0</v>
      </c>
      <c r="Q11377">
        <v>0</v>
      </c>
    </row>
    <row r="11378" spans="1:17" x14ac:dyDescent="0.2">
      <c r="A11378" t="s">
        <v>28401</v>
      </c>
      <c r="B11378" t="s">
        <v>84</v>
      </c>
      <c r="C11378" t="s">
        <v>212</v>
      </c>
      <c r="D11378" t="s">
        <v>17029</v>
      </c>
      <c r="E11378" t="s">
        <v>79</v>
      </c>
      <c r="F11378" t="s">
        <v>4885</v>
      </c>
      <c r="G11378">
        <v>0</v>
      </c>
      <c r="H11378">
        <v>0</v>
      </c>
      <c r="I11378">
        <v>0</v>
      </c>
      <c r="J11378">
        <v>0</v>
      </c>
      <c r="K11378">
        <v>0</v>
      </c>
      <c r="L11378">
        <v>0</v>
      </c>
      <c r="M11378">
        <v>15</v>
      </c>
      <c r="N11378">
        <v>0</v>
      </c>
      <c r="O11378">
        <v>0</v>
      </c>
      <c r="P11378">
        <v>0</v>
      </c>
      <c r="Q11378">
        <v>0</v>
      </c>
    </row>
    <row r="11379" spans="1:17" x14ac:dyDescent="0.2">
      <c r="A11379" t="s">
        <v>28402</v>
      </c>
      <c r="B11379" t="s">
        <v>84</v>
      </c>
      <c r="C11379" t="s">
        <v>212</v>
      </c>
      <c r="D11379" t="s">
        <v>17029</v>
      </c>
      <c r="E11379" t="s">
        <v>79</v>
      </c>
      <c r="F11379" t="s">
        <v>4887</v>
      </c>
      <c r="G11379">
        <v>0</v>
      </c>
      <c r="H11379">
        <v>15</v>
      </c>
      <c r="I11379">
        <v>3</v>
      </c>
      <c r="J11379">
        <v>11</v>
      </c>
      <c r="K11379">
        <v>1</v>
      </c>
      <c r="L11379">
        <v>0</v>
      </c>
      <c r="M11379">
        <v>0</v>
      </c>
      <c r="N11379">
        <v>0</v>
      </c>
      <c r="O11379">
        <v>0</v>
      </c>
      <c r="P11379">
        <v>0</v>
      </c>
      <c r="Q11379">
        <v>0</v>
      </c>
    </row>
    <row r="11380" spans="1:17" x14ac:dyDescent="0.2">
      <c r="A11380" t="s">
        <v>28403</v>
      </c>
      <c r="B11380" t="s">
        <v>84</v>
      </c>
      <c r="C11380" t="s">
        <v>212</v>
      </c>
      <c r="D11380" t="s">
        <v>17029</v>
      </c>
      <c r="E11380" t="s">
        <v>79</v>
      </c>
      <c r="F11380" t="s">
        <v>4889</v>
      </c>
      <c r="G11380">
        <v>0</v>
      </c>
      <c r="H11380">
        <v>0</v>
      </c>
      <c r="I11380">
        <v>0</v>
      </c>
      <c r="J11380">
        <v>0</v>
      </c>
      <c r="K11380">
        <v>0</v>
      </c>
      <c r="L11380">
        <v>0</v>
      </c>
      <c r="M11380">
        <v>15</v>
      </c>
      <c r="N11380">
        <v>0</v>
      </c>
      <c r="O11380">
        <v>0</v>
      </c>
      <c r="P11380">
        <v>0</v>
      </c>
      <c r="Q11380">
        <v>0</v>
      </c>
    </row>
    <row r="11381" spans="1:17" x14ac:dyDescent="0.2">
      <c r="A11381" t="s">
        <v>28404</v>
      </c>
      <c r="B11381" t="s">
        <v>84</v>
      </c>
      <c r="C11381" t="s">
        <v>212</v>
      </c>
      <c r="D11381" t="s">
        <v>17029</v>
      </c>
      <c r="E11381" t="s">
        <v>79</v>
      </c>
      <c r="F11381" t="s">
        <v>4871</v>
      </c>
      <c r="G11381">
        <v>0</v>
      </c>
      <c r="H11381">
        <v>0</v>
      </c>
      <c r="I11381">
        <v>0</v>
      </c>
      <c r="J11381">
        <v>0</v>
      </c>
      <c r="K11381">
        <v>0</v>
      </c>
      <c r="L11381">
        <v>0</v>
      </c>
      <c r="M11381">
        <v>0</v>
      </c>
      <c r="N11381">
        <v>11</v>
      </c>
      <c r="O11381">
        <v>11</v>
      </c>
      <c r="P11381">
        <v>0</v>
      </c>
      <c r="Q11381">
        <v>0</v>
      </c>
    </row>
    <row r="11382" spans="1:17" x14ac:dyDescent="0.2">
      <c r="A11382" t="s">
        <v>28405</v>
      </c>
      <c r="B11382" t="s">
        <v>84</v>
      </c>
      <c r="C11382" t="s">
        <v>212</v>
      </c>
      <c r="D11382" t="s">
        <v>17029</v>
      </c>
      <c r="E11382" t="s">
        <v>79</v>
      </c>
      <c r="F11382" t="s">
        <v>4873</v>
      </c>
      <c r="G11382">
        <v>0</v>
      </c>
      <c r="H11382">
        <v>0</v>
      </c>
      <c r="I11382">
        <v>0</v>
      </c>
      <c r="J11382">
        <v>0</v>
      </c>
      <c r="K11382">
        <v>0</v>
      </c>
      <c r="L11382">
        <v>0</v>
      </c>
      <c r="M11382">
        <v>0</v>
      </c>
      <c r="N11382">
        <v>8</v>
      </c>
      <c r="O11382">
        <v>8</v>
      </c>
      <c r="P11382">
        <v>0</v>
      </c>
      <c r="Q11382">
        <v>0</v>
      </c>
    </row>
    <row r="11383" spans="1:17" x14ac:dyDescent="0.2">
      <c r="A11383" t="s">
        <v>28406</v>
      </c>
      <c r="B11383" t="s">
        <v>84</v>
      </c>
      <c r="C11383" t="s">
        <v>212</v>
      </c>
      <c r="D11383" t="s">
        <v>17029</v>
      </c>
      <c r="E11383" t="s">
        <v>79</v>
      </c>
      <c r="F11383" t="s">
        <v>17019</v>
      </c>
      <c r="G11383">
        <v>15</v>
      </c>
      <c r="H11383">
        <v>0</v>
      </c>
      <c r="I11383">
        <v>0</v>
      </c>
      <c r="J11383">
        <v>0</v>
      </c>
      <c r="K11383">
        <v>0</v>
      </c>
      <c r="L11383">
        <v>0</v>
      </c>
      <c r="M11383">
        <v>0</v>
      </c>
      <c r="N11383">
        <v>0</v>
      </c>
      <c r="O11383">
        <v>0</v>
      </c>
      <c r="P11383">
        <v>0</v>
      </c>
      <c r="Q11383">
        <v>0</v>
      </c>
    </row>
    <row r="11384" spans="1:17" x14ac:dyDescent="0.2">
      <c r="A11384" t="s">
        <v>28407</v>
      </c>
      <c r="B11384" t="s">
        <v>84</v>
      </c>
      <c r="C11384" t="s">
        <v>212</v>
      </c>
      <c r="D11384" t="s">
        <v>17029</v>
      </c>
      <c r="E11384" t="s">
        <v>81</v>
      </c>
      <c r="F11384" t="s">
        <v>4875</v>
      </c>
      <c r="G11384">
        <v>0</v>
      </c>
      <c r="H11384">
        <v>20</v>
      </c>
      <c r="I11384">
        <v>1</v>
      </c>
      <c r="J11384">
        <v>15</v>
      </c>
      <c r="K11384">
        <v>2</v>
      </c>
      <c r="L11384">
        <v>2</v>
      </c>
      <c r="M11384">
        <v>0</v>
      </c>
      <c r="N11384">
        <v>0</v>
      </c>
      <c r="O11384">
        <v>0</v>
      </c>
      <c r="P11384">
        <v>0</v>
      </c>
      <c r="Q11384">
        <v>0</v>
      </c>
    </row>
    <row r="11385" spans="1:17" x14ac:dyDescent="0.2">
      <c r="A11385" t="s">
        <v>28408</v>
      </c>
      <c r="B11385" t="s">
        <v>84</v>
      </c>
      <c r="C11385" t="s">
        <v>212</v>
      </c>
      <c r="D11385" t="s">
        <v>17029</v>
      </c>
      <c r="E11385" t="s">
        <v>81</v>
      </c>
      <c r="F11385" t="s">
        <v>4877</v>
      </c>
      <c r="G11385">
        <v>0</v>
      </c>
      <c r="H11385">
        <v>20</v>
      </c>
      <c r="I11385">
        <v>0</v>
      </c>
      <c r="J11385">
        <v>16</v>
      </c>
      <c r="K11385">
        <v>1</v>
      </c>
      <c r="L11385">
        <v>3</v>
      </c>
      <c r="M11385">
        <v>0</v>
      </c>
      <c r="N11385">
        <v>0</v>
      </c>
      <c r="O11385">
        <v>0</v>
      </c>
      <c r="P11385">
        <v>0</v>
      </c>
      <c r="Q11385">
        <v>0</v>
      </c>
    </row>
    <row r="11386" spans="1:17" x14ac:dyDescent="0.2">
      <c r="A11386" t="s">
        <v>28409</v>
      </c>
      <c r="B11386" t="s">
        <v>84</v>
      </c>
      <c r="C11386" t="s">
        <v>212</v>
      </c>
      <c r="D11386" t="s">
        <v>17029</v>
      </c>
      <c r="E11386" t="s">
        <v>81</v>
      </c>
      <c r="F11386" t="s">
        <v>4879</v>
      </c>
      <c r="G11386">
        <v>0</v>
      </c>
      <c r="H11386">
        <v>0</v>
      </c>
      <c r="I11386">
        <v>0</v>
      </c>
      <c r="J11386">
        <v>0</v>
      </c>
      <c r="K11386">
        <v>0</v>
      </c>
      <c r="L11386">
        <v>0</v>
      </c>
      <c r="M11386">
        <v>20</v>
      </c>
      <c r="N11386">
        <v>0</v>
      </c>
      <c r="O11386">
        <v>0</v>
      </c>
      <c r="P11386">
        <v>0</v>
      </c>
      <c r="Q11386">
        <v>0</v>
      </c>
    </row>
    <row r="11387" spans="1:17" x14ac:dyDescent="0.2">
      <c r="A11387" t="s">
        <v>28410</v>
      </c>
      <c r="B11387" t="s">
        <v>84</v>
      </c>
      <c r="C11387" t="s">
        <v>212</v>
      </c>
      <c r="D11387" t="s">
        <v>17029</v>
      </c>
      <c r="E11387" t="s">
        <v>81</v>
      </c>
      <c r="F11387" t="s">
        <v>4881</v>
      </c>
      <c r="G11387">
        <v>0</v>
      </c>
      <c r="H11387">
        <v>20</v>
      </c>
      <c r="I11387">
        <v>0</v>
      </c>
      <c r="J11387">
        <v>16</v>
      </c>
      <c r="K11387">
        <v>1</v>
      </c>
      <c r="L11387">
        <v>3</v>
      </c>
      <c r="M11387">
        <v>0</v>
      </c>
      <c r="N11387">
        <v>0</v>
      </c>
      <c r="O11387">
        <v>0</v>
      </c>
      <c r="P11387">
        <v>0</v>
      </c>
      <c r="Q11387">
        <v>0</v>
      </c>
    </row>
    <row r="11388" spans="1:17" x14ac:dyDescent="0.2">
      <c r="A11388" t="s">
        <v>28411</v>
      </c>
      <c r="B11388" t="s">
        <v>84</v>
      </c>
      <c r="C11388" t="s">
        <v>212</v>
      </c>
      <c r="D11388" t="s">
        <v>17029</v>
      </c>
      <c r="E11388" t="s">
        <v>81</v>
      </c>
      <c r="F11388" t="s">
        <v>4883</v>
      </c>
      <c r="G11388">
        <v>0</v>
      </c>
      <c r="H11388">
        <v>20</v>
      </c>
      <c r="I11388">
        <v>1</v>
      </c>
      <c r="J11388">
        <v>15</v>
      </c>
      <c r="K11388">
        <v>1</v>
      </c>
      <c r="L11388">
        <v>3</v>
      </c>
      <c r="M11388">
        <v>0</v>
      </c>
      <c r="N11388">
        <v>0</v>
      </c>
      <c r="O11388">
        <v>0</v>
      </c>
      <c r="P11388">
        <v>0</v>
      </c>
      <c r="Q11388">
        <v>0</v>
      </c>
    </row>
    <row r="11389" spans="1:17" x14ac:dyDescent="0.2">
      <c r="A11389" t="s">
        <v>28412</v>
      </c>
      <c r="B11389" t="s">
        <v>84</v>
      </c>
      <c r="C11389" t="s">
        <v>212</v>
      </c>
      <c r="D11389" t="s">
        <v>17029</v>
      </c>
      <c r="E11389" t="s">
        <v>81</v>
      </c>
      <c r="F11389" t="s">
        <v>4885</v>
      </c>
      <c r="G11389">
        <v>0</v>
      </c>
      <c r="H11389">
        <v>0</v>
      </c>
      <c r="I11389">
        <v>0</v>
      </c>
      <c r="J11389">
        <v>0</v>
      </c>
      <c r="K11389">
        <v>0</v>
      </c>
      <c r="L11389">
        <v>0</v>
      </c>
      <c r="M11389">
        <v>20</v>
      </c>
      <c r="N11389">
        <v>0</v>
      </c>
      <c r="O11389">
        <v>0</v>
      </c>
      <c r="P11389">
        <v>0</v>
      </c>
      <c r="Q11389">
        <v>0</v>
      </c>
    </row>
    <row r="11390" spans="1:17" x14ac:dyDescent="0.2">
      <c r="A11390" t="s">
        <v>28413</v>
      </c>
      <c r="B11390" t="s">
        <v>84</v>
      </c>
      <c r="C11390" t="s">
        <v>212</v>
      </c>
      <c r="D11390" t="s">
        <v>17029</v>
      </c>
      <c r="E11390" t="s">
        <v>81</v>
      </c>
      <c r="F11390" t="s">
        <v>4887</v>
      </c>
      <c r="G11390">
        <v>0</v>
      </c>
      <c r="H11390">
        <v>20</v>
      </c>
      <c r="I11390">
        <v>0</v>
      </c>
      <c r="J11390">
        <v>16</v>
      </c>
      <c r="K11390">
        <v>1</v>
      </c>
      <c r="L11390">
        <v>3</v>
      </c>
      <c r="M11390">
        <v>0</v>
      </c>
      <c r="N11390">
        <v>0</v>
      </c>
      <c r="O11390">
        <v>0</v>
      </c>
      <c r="P11390">
        <v>0</v>
      </c>
      <c r="Q11390">
        <v>0</v>
      </c>
    </row>
    <row r="11391" spans="1:17" x14ac:dyDescent="0.2">
      <c r="A11391" t="s">
        <v>28414</v>
      </c>
      <c r="B11391" t="s">
        <v>84</v>
      </c>
      <c r="C11391" t="s">
        <v>212</v>
      </c>
      <c r="D11391" t="s">
        <v>17029</v>
      </c>
      <c r="E11391" t="s">
        <v>81</v>
      </c>
      <c r="F11391" t="s">
        <v>4889</v>
      </c>
      <c r="G11391">
        <v>0</v>
      </c>
      <c r="H11391">
        <v>0</v>
      </c>
      <c r="I11391">
        <v>0</v>
      </c>
      <c r="J11391">
        <v>0</v>
      </c>
      <c r="K11391">
        <v>0</v>
      </c>
      <c r="L11391">
        <v>0</v>
      </c>
      <c r="M11391">
        <v>20</v>
      </c>
      <c r="N11391">
        <v>0</v>
      </c>
      <c r="O11391">
        <v>0</v>
      </c>
      <c r="P11391">
        <v>0</v>
      </c>
      <c r="Q11391">
        <v>0</v>
      </c>
    </row>
    <row r="11392" spans="1:17" x14ac:dyDescent="0.2">
      <c r="A11392" t="s">
        <v>28415</v>
      </c>
      <c r="B11392" t="s">
        <v>84</v>
      </c>
      <c r="C11392" t="s">
        <v>212</v>
      </c>
      <c r="D11392" t="s">
        <v>17029</v>
      </c>
      <c r="E11392" t="s">
        <v>81</v>
      </c>
      <c r="F11392" t="s">
        <v>4871</v>
      </c>
      <c r="G11392">
        <v>0</v>
      </c>
      <c r="H11392">
        <v>0</v>
      </c>
      <c r="I11392">
        <v>0</v>
      </c>
      <c r="J11392">
        <v>0</v>
      </c>
      <c r="K11392">
        <v>0</v>
      </c>
      <c r="L11392">
        <v>0</v>
      </c>
      <c r="M11392">
        <v>0</v>
      </c>
      <c r="N11392">
        <v>16</v>
      </c>
      <c r="O11392">
        <v>16</v>
      </c>
      <c r="P11392">
        <v>0</v>
      </c>
      <c r="Q11392">
        <v>0</v>
      </c>
    </row>
    <row r="11393" spans="1:17" x14ac:dyDescent="0.2">
      <c r="A11393" t="s">
        <v>28416</v>
      </c>
      <c r="B11393" t="s">
        <v>84</v>
      </c>
      <c r="C11393" t="s">
        <v>212</v>
      </c>
      <c r="D11393" t="s">
        <v>17029</v>
      </c>
      <c r="E11393" t="s">
        <v>81</v>
      </c>
      <c r="F11393" t="s">
        <v>4873</v>
      </c>
      <c r="G11393">
        <v>0</v>
      </c>
      <c r="H11393">
        <v>0</v>
      </c>
      <c r="I11393">
        <v>0</v>
      </c>
      <c r="J11393">
        <v>0</v>
      </c>
      <c r="K11393">
        <v>0</v>
      </c>
      <c r="L11393">
        <v>0</v>
      </c>
      <c r="M11393">
        <v>0</v>
      </c>
      <c r="N11393">
        <v>14</v>
      </c>
      <c r="O11393">
        <v>14</v>
      </c>
      <c r="P11393">
        <v>0</v>
      </c>
      <c r="Q11393">
        <v>0</v>
      </c>
    </row>
    <row r="11394" spans="1:17" x14ac:dyDescent="0.2">
      <c r="A11394" t="s">
        <v>28417</v>
      </c>
      <c r="B11394" t="s">
        <v>84</v>
      </c>
      <c r="C11394" t="s">
        <v>212</v>
      </c>
      <c r="D11394" t="s">
        <v>17029</v>
      </c>
      <c r="E11394" t="s">
        <v>81</v>
      </c>
      <c r="F11394" t="s">
        <v>17019</v>
      </c>
      <c r="G11394">
        <v>20</v>
      </c>
      <c r="H11394">
        <v>0</v>
      </c>
      <c r="I11394">
        <v>0</v>
      </c>
      <c r="J11394">
        <v>0</v>
      </c>
      <c r="K11394">
        <v>0</v>
      </c>
      <c r="L11394">
        <v>0</v>
      </c>
      <c r="M11394">
        <v>0</v>
      </c>
      <c r="N11394">
        <v>0</v>
      </c>
      <c r="O11394">
        <v>0</v>
      </c>
      <c r="P11394">
        <v>0</v>
      </c>
      <c r="Q11394">
        <v>0</v>
      </c>
    </row>
    <row r="11395" spans="1:17" x14ac:dyDescent="0.2">
      <c r="A11395" t="s">
        <v>28418</v>
      </c>
      <c r="B11395" t="s">
        <v>84</v>
      </c>
      <c r="C11395" t="s">
        <v>212</v>
      </c>
      <c r="D11395" t="s">
        <v>17025</v>
      </c>
      <c r="E11395" t="s">
        <v>79</v>
      </c>
      <c r="F11395" t="s">
        <v>17019</v>
      </c>
      <c r="G11395">
        <v>5</v>
      </c>
      <c r="H11395">
        <v>0</v>
      </c>
      <c r="I11395">
        <v>0</v>
      </c>
      <c r="J11395">
        <v>0</v>
      </c>
      <c r="K11395">
        <v>0</v>
      </c>
      <c r="L11395">
        <v>0</v>
      </c>
      <c r="M11395">
        <v>0</v>
      </c>
      <c r="N11395">
        <v>0</v>
      </c>
      <c r="O11395">
        <v>0</v>
      </c>
      <c r="P11395">
        <v>0</v>
      </c>
      <c r="Q11395">
        <v>0</v>
      </c>
    </row>
    <row r="11396" spans="1:17" x14ac:dyDescent="0.2">
      <c r="A11396" t="s">
        <v>28419</v>
      </c>
      <c r="B11396" t="s">
        <v>84</v>
      </c>
      <c r="C11396" t="s">
        <v>212</v>
      </c>
      <c r="D11396" t="s">
        <v>17025</v>
      </c>
      <c r="E11396" t="s">
        <v>81</v>
      </c>
      <c r="F11396" t="s">
        <v>17019</v>
      </c>
      <c r="G11396">
        <v>1</v>
      </c>
      <c r="H11396">
        <v>0</v>
      </c>
      <c r="I11396">
        <v>0</v>
      </c>
      <c r="J11396">
        <v>0</v>
      </c>
      <c r="K11396">
        <v>0</v>
      </c>
      <c r="L11396">
        <v>0</v>
      </c>
      <c r="M11396">
        <v>0</v>
      </c>
      <c r="N11396">
        <v>0</v>
      </c>
      <c r="O11396">
        <v>0</v>
      </c>
      <c r="P11396">
        <v>0</v>
      </c>
      <c r="Q11396">
        <v>0</v>
      </c>
    </row>
    <row r="11397" spans="1:17" x14ac:dyDescent="0.2">
      <c r="A11397" t="s">
        <v>28420</v>
      </c>
      <c r="B11397" t="s">
        <v>84</v>
      </c>
      <c r="C11397" t="s">
        <v>213</v>
      </c>
      <c r="D11397" t="s">
        <v>17027</v>
      </c>
      <c r="E11397" t="s">
        <v>79</v>
      </c>
      <c r="F11397" t="s">
        <v>17019</v>
      </c>
      <c r="G11397">
        <v>2</v>
      </c>
      <c r="H11397">
        <v>0</v>
      </c>
      <c r="I11397">
        <v>0</v>
      </c>
      <c r="J11397">
        <v>0</v>
      </c>
      <c r="K11397">
        <v>0</v>
      </c>
      <c r="L11397">
        <v>0</v>
      </c>
      <c r="M11397">
        <v>0</v>
      </c>
      <c r="N11397">
        <v>0</v>
      </c>
      <c r="O11397">
        <v>0</v>
      </c>
      <c r="P11397">
        <v>0</v>
      </c>
      <c r="Q11397">
        <v>0</v>
      </c>
    </row>
    <row r="11398" spans="1:17" x14ac:dyDescent="0.2">
      <c r="A11398" t="s">
        <v>28421</v>
      </c>
      <c r="B11398" t="s">
        <v>84</v>
      </c>
      <c r="C11398" t="s">
        <v>213</v>
      </c>
      <c r="D11398" t="s">
        <v>17029</v>
      </c>
      <c r="E11398" t="s">
        <v>79</v>
      </c>
      <c r="F11398" t="s">
        <v>4875</v>
      </c>
      <c r="G11398">
        <v>0</v>
      </c>
      <c r="H11398">
        <v>49</v>
      </c>
      <c r="I11398">
        <v>11</v>
      </c>
      <c r="J11398">
        <v>34</v>
      </c>
      <c r="K11398">
        <v>1</v>
      </c>
      <c r="L11398">
        <v>3</v>
      </c>
      <c r="M11398">
        <v>0</v>
      </c>
      <c r="N11398">
        <v>0</v>
      </c>
      <c r="O11398">
        <v>0</v>
      </c>
      <c r="P11398">
        <v>0</v>
      </c>
      <c r="Q11398">
        <v>0</v>
      </c>
    </row>
    <row r="11399" spans="1:17" x14ac:dyDescent="0.2">
      <c r="A11399" t="s">
        <v>28422</v>
      </c>
      <c r="B11399" t="s">
        <v>84</v>
      </c>
      <c r="C11399" t="s">
        <v>213</v>
      </c>
      <c r="D11399" t="s">
        <v>17029</v>
      </c>
      <c r="E11399" t="s">
        <v>79</v>
      </c>
      <c r="F11399" t="s">
        <v>4877</v>
      </c>
      <c r="G11399">
        <v>0</v>
      </c>
      <c r="H11399">
        <v>49</v>
      </c>
      <c r="I11399">
        <v>10</v>
      </c>
      <c r="J11399">
        <v>34</v>
      </c>
      <c r="K11399">
        <v>2</v>
      </c>
      <c r="L11399">
        <v>3</v>
      </c>
      <c r="M11399">
        <v>0</v>
      </c>
      <c r="N11399">
        <v>0</v>
      </c>
      <c r="O11399">
        <v>0</v>
      </c>
      <c r="P11399">
        <v>0</v>
      </c>
      <c r="Q11399">
        <v>0</v>
      </c>
    </row>
    <row r="11400" spans="1:17" x14ac:dyDescent="0.2">
      <c r="A11400" t="s">
        <v>28423</v>
      </c>
      <c r="B11400" t="s">
        <v>84</v>
      </c>
      <c r="C11400" t="s">
        <v>213</v>
      </c>
      <c r="D11400" t="s">
        <v>17029</v>
      </c>
      <c r="E11400" t="s">
        <v>79</v>
      </c>
      <c r="F11400" t="s">
        <v>4879</v>
      </c>
      <c r="G11400">
        <v>0</v>
      </c>
      <c r="H11400">
        <v>0</v>
      </c>
      <c r="I11400">
        <v>0</v>
      </c>
      <c r="J11400">
        <v>0</v>
      </c>
      <c r="K11400">
        <v>0</v>
      </c>
      <c r="L11400">
        <v>0</v>
      </c>
      <c r="M11400">
        <v>49</v>
      </c>
      <c r="N11400">
        <v>0</v>
      </c>
      <c r="O11400">
        <v>0</v>
      </c>
      <c r="P11400">
        <v>0</v>
      </c>
      <c r="Q11400">
        <v>0</v>
      </c>
    </row>
    <row r="11401" spans="1:17" x14ac:dyDescent="0.2">
      <c r="A11401" t="s">
        <v>28424</v>
      </c>
      <c r="B11401" t="s">
        <v>84</v>
      </c>
      <c r="C11401" t="s">
        <v>213</v>
      </c>
      <c r="D11401" t="s">
        <v>17029</v>
      </c>
      <c r="E11401" t="s">
        <v>79</v>
      </c>
      <c r="F11401" t="s">
        <v>4881</v>
      </c>
      <c r="G11401">
        <v>0</v>
      </c>
      <c r="H11401">
        <v>49</v>
      </c>
      <c r="I11401">
        <v>10</v>
      </c>
      <c r="J11401">
        <v>34</v>
      </c>
      <c r="K11401">
        <v>2</v>
      </c>
      <c r="L11401">
        <v>3</v>
      </c>
      <c r="M11401">
        <v>0</v>
      </c>
      <c r="N11401">
        <v>0</v>
      </c>
      <c r="O11401">
        <v>0</v>
      </c>
      <c r="P11401">
        <v>0</v>
      </c>
      <c r="Q11401">
        <v>0</v>
      </c>
    </row>
    <row r="11402" spans="1:17" x14ac:dyDescent="0.2">
      <c r="A11402" t="s">
        <v>28425</v>
      </c>
      <c r="B11402" t="s">
        <v>84</v>
      </c>
      <c r="C11402" t="s">
        <v>213</v>
      </c>
      <c r="D11402" t="s">
        <v>17029</v>
      </c>
      <c r="E11402" t="s">
        <v>79</v>
      </c>
      <c r="F11402" t="s">
        <v>4883</v>
      </c>
      <c r="G11402">
        <v>0</v>
      </c>
      <c r="H11402">
        <v>49</v>
      </c>
      <c r="I11402">
        <v>10</v>
      </c>
      <c r="J11402">
        <v>35</v>
      </c>
      <c r="K11402">
        <v>2</v>
      </c>
      <c r="L11402">
        <v>2</v>
      </c>
      <c r="M11402">
        <v>0</v>
      </c>
      <c r="N11402">
        <v>0</v>
      </c>
      <c r="O11402">
        <v>0</v>
      </c>
      <c r="P11402">
        <v>0</v>
      </c>
      <c r="Q11402">
        <v>0</v>
      </c>
    </row>
    <row r="11403" spans="1:17" x14ac:dyDescent="0.2">
      <c r="A11403" t="s">
        <v>28426</v>
      </c>
      <c r="B11403" t="s">
        <v>84</v>
      </c>
      <c r="C11403" t="s">
        <v>213</v>
      </c>
      <c r="D11403" t="s">
        <v>17029</v>
      </c>
      <c r="E11403" t="s">
        <v>79</v>
      </c>
      <c r="F11403" t="s">
        <v>4885</v>
      </c>
      <c r="G11403">
        <v>0</v>
      </c>
      <c r="H11403">
        <v>0</v>
      </c>
      <c r="I11403">
        <v>0</v>
      </c>
      <c r="J11403">
        <v>0</v>
      </c>
      <c r="K11403">
        <v>0</v>
      </c>
      <c r="L11403">
        <v>0</v>
      </c>
      <c r="M11403">
        <v>49</v>
      </c>
      <c r="N11403">
        <v>0</v>
      </c>
      <c r="O11403">
        <v>0</v>
      </c>
      <c r="P11403">
        <v>0</v>
      </c>
      <c r="Q11403">
        <v>0</v>
      </c>
    </row>
    <row r="11404" spans="1:17" x14ac:dyDescent="0.2">
      <c r="A11404" t="s">
        <v>28427</v>
      </c>
      <c r="B11404" t="s">
        <v>84</v>
      </c>
      <c r="C11404" t="s">
        <v>213</v>
      </c>
      <c r="D11404" t="s">
        <v>17029</v>
      </c>
      <c r="E11404" t="s">
        <v>79</v>
      </c>
      <c r="F11404" t="s">
        <v>4887</v>
      </c>
      <c r="G11404">
        <v>0</v>
      </c>
      <c r="H11404">
        <v>49</v>
      </c>
      <c r="I11404">
        <v>10</v>
      </c>
      <c r="J11404">
        <v>35</v>
      </c>
      <c r="K11404">
        <v>1</v>
      </c>
      <c r="L11404">
        <v>3</v>
      </c>
      <c r="M11404">
        <v>0</v>
      </c>
      <c r="N11404">
        <v>0</v>
      </c>
      <c r="O11404">
        <v>0</v>
      </c>
      <c r="P11404">
        <v>0</v>
      </c>
      <c r="Q11404">
        <v>0</v>
      </c>
    </row>
    <row r="11405" spans="1:17" x14ac:dyDescent="0.2">
      <c r="A11405" t="s">
        <v>28428</v>
      </c>
      <c r="B11405" t="s">
        <v>84</v>
      </c>
      <c r="C11405" t="s">
        <v>213</v>
      </c>
      <c r="D11405" t="s">
        <v>17029</v>
      </c>
      <c r="E11405" t="s">
        <v>79</v>
      </c>
      <c r="F11405" t="s">
        <v>4889</v>
      </c>
      <c r="G11405">
        <v>0</v>
      </c>
      <c r="H11405">
        <v>0</v>
      </c>
      <c r="I11405">
        <v>0</v>
      </c>
      <c r="J11405">
        <v>0</v>
      </c>
      <c r="K11405">
        <v>0</v>
      </c>
      <c r="L11405">
        <v>0</v>
      </c>
      <c r="M11405">
        <v>49</v>
      </c>
      <c r="N11405">
        <v>0</v>
      </c>
      <c r="O11405">
        <v>0</v>
      </c>
      <c r="P11405">
        <v>0</v>
      </c>
      <c r="Q11405">
        <v>0</v>
      </c>
    </row>
    <row r="11406" spans="1:17" x14ac:dyDescent="0.2">
      <c r="A11406" t="s">
        <v>28429</v>
      </c>
      <c r="B11406" t="s">
        <v>84</v>
      </c>
      <c r="C11406" t="s">
        <v>213</v>
      </c>
      <c r="D11406" t="s">
        <v>17029</v>
      </c>
      <c r="E11406" t="s">
        <v>79</v>
      </c>
      <c r="F11406" t="s">
        <v>4871</v>
      </c>
      <c r="G11406">
        <v>0</v>
      </c>
      <c r="H11406">
        <v>0</v>
      </c>
      <c r="I11406">
        <v>0</v>
      </c>
      <c r="J11406">
        <v>0</v>
      </c>
      <c r="K11406">
        <v>0</v>
      </c>
      <c r="L11406">
        <v>0</v>
      </c>
      <c r="M11406">
        <v>0</v>
      </c>
      <c r="N11406">
        <v>45</v>
      </c>
      <c r="O11406">
        <v>42</v>
      </c>
      <c r="P11406">
        <v>2</v>
      </c>
      <c r="Q11406">
        <v>1</v>
      </c>
    </row>
    <row r="11407" spans="1:17" x14ac:dyDescent="0.2">
      <c r="A11407" t="s">
        <v>28430</v>
      </c>
      <c r="B11407" t="s">
        <v>84</v>
      </c>
      <c r="C11407" t="s">
        <v>213</v>
      </c>
      <c r="D11407" t="s">
        <v>17029</v>
      </c>
      <c r="E11407" t="s">
        <v>79</v>
      </c>
      <c r="F11407" t="s">
        <v>4873</v>
      </c>
      <c r="G11407">
        <v>0</v>
      </c>
      <c r="H11407">
        <v>0</v>
      </c>
      <c r="I11407">
        <v>0</v>
      </c>
      <c r="J11407">
        <v>0</v>
      </c>
      <c r="K11407">
        <v>0</v>
      </c>
      <c r="L11407">
        <v>0</v>
      </c>
      <c r="M11407">
        <v>0</v>
      </c>
      <c r="N11407">
        <v>39</v>
      </c>
      <c r="O11407">
        <v>36</v>
      </c>
      <c r="P11407">
        <v>2</v>
      </c>
      <c r="Q11407">
        <v>1</v>
      </c>
    </row>
    <row r="11408" spans="1:17" x14ac:dyDescent="0.2">
      <c r="A11408" t="s">
        <v>28431</v>
      </c>
      <c r="B11408" t="s">
        <v>84</v>
      </c>
      <c r="C11408" t="s">
        <v>213</v>
      </c>
      <c r="D11408" t="s">
        <v>17029</v>
      </c>
      <c r="E11408" t="s">
        <v>79</v>
      </c>
      <c r="F11408" t="s">
        <v>17019</v>
      </c>
      <c r="G11408">
        <v>49</v>
      </c>
      <c r="H11408">
        <v>0</v>
      </c>
      <c r="I11408">
        <v>0</v>
      </c>
      <c r="J11408">
        <v>0</v>
      </c>
      <c r="K11408">
        <v>0</v>
      </c>
      <c r="L11408">
        <v>0</v>
      </c>
      <c r="M11408">
        <v>0</v>
      </c>
      <c r="N11408">
        <v>0</v>
      </c>
      <c r="O11408">
        <v>0</v>
      </c>
      <c r="P11408">
        <v>0</v>
      </c>
      <c r="Q11408">
        <v>0</v>
      </c>
    </row>
    <row r="11409" spans="1:17" x14ac:dyDescent="0.2">
      <c r="A11409" t="s">
        <v>28432</v>
      </c>
      <c r="B11409" t="s">
        <v>84</v>
      </c>
      <c r="C11409" t="s">
        <v>213</v>
      </c>
      <c r="D11409" t="s">
        <v>17029</v>
      </c>
      <c r="E11409" t="s">
        <v>81</v>
      </c>
      <c r="F11409" t="s">
        <v>4875</v>
      </c>
      <c r="G11409">
        <v>0</v>
      </c>
      <c r="H11409">
        <v>28</v>
      </c>
      <c r="I11409">
        <v>0</v>
      </c>
      <c r="J11409">
        <v>21</v>
      </c>
      <c r="K11409">
        <v>3</v>
      </c>
      <c r="L11409">
        <v>4</v>
      </c>
      <c r="M11409">
        <v>0</v>
      </c>
      <c r="N11409">
        <v>0</v>
      </c>
      <c r="O11409">
        <v>0</v>
      </c>
      <c r="P11409">
        <v>0</v>
      </c>
      <c r="Q11409">
        <v>0</v>
      </c>
    </row>
    <row r="11410" spans="1:17" x14ac:dyDescent="0.2">
      <c r="A11410" t="s">
        <v>28433</v>
      </c>
      <c r="B11410" t="s">
        <v>84</v>
      </c>
      <c r="C11410" t="s">
        <v>213</v>
      </c>
      <c r="D11410" t="s">
        <v>17029</v>
      </c>
      <c r="E11410" t="s">
        <v>81</v>
      </c>
      <c r="F11410" t="s">
        <v>4877</v>
      </c>
      <c r="G11410">
        <v>0</v>
      </c>
      <c r="H11410">
        <v>28</v>
      </c>
      <c r="I11410">
        <v>0</v>
      </c>
      <c r="J11410">
        <v>21</v>
      </c>
      <c r="K11410">
        <v>3</v>
      </c>
      <c r="L11410">
        <v>4</v>
      </c>
      <c r="M11410">
        <v>0</v>
      </c>
      <c r="N11410">
        <v>0</v>
      </c>
      <c r="O11410">
        <v>0</v>
      </c>
      <c r="P11410">
        <v>0</v>
      </c>
      <c r="Q11410">
        <v>0</v>
      </c>
    </row>
    <row r="11411" spans="1:17" x14ac:dyDescent="0.2">
      <c r="A11411" t="s">
        <v>28434</v>
      </c>
      <c r="B11411" t="s">
        <v>84</v>
      </c>
      <c r="C11411" t="s">
        <v>213</v>
      </c>
      <c r="D11411" t="s">
        <v>17029</v>
      </c>
      <c r="E11411" t="s">
        <v>81</v>
      </c>
      <c r="F11411" t="s">
        <v>4879</v>
      </c>
      <c r="G11411">
        <v>0</v>
      </c>
      <c r="H11411">
        <v>0</v>
      </c>
      <c r="I11411">
        <v>0</v>
      </c>
      <c r="J11411">
        <v>0</v>
      </c>
      <c r="K11411">
        <v>0</v>
      </c>
      <c r="L11411">
        <v>0</v>
      </c>
      <c r="M11411">
        <v>28</v>
      </c>
      <c r="N11411">
        <v>0</v>
      </c>
      <c r="O11411">
        <v>0</v>
      </c>
      <c r="P11411">
        <v>0</v>
      </c>
      <c r="Q11411">
        <v>0</v>
      </c>
    </row>
    <row r="11412" spans="1:17" x14ac:dyDescent="0.2">
      <c r="A11412" t="s">
        <v>28435</v>
      </c>
      <c r="B11412" t="s">
        <v>84</v>
      </c>
      <c r="C11412" t="s">
        <v>213</v>
      </c>
      <c r="D11412" t="s">
        <v>17029</v>
      </c>
      <c r="E11412" t="s">
        <v>81</v>
      </c>
      <c r="F11412" t="s">
        <v>4881</v>
      </c>
      <c r="G11412">
        <v>0</v>
      </c>
      <c r="H11412">
        <v>28</v>
      </c>
      <c r="I11412">
        <v>0</v>
      </c>
      <c r="J11412">
        <v>21</v>
      </c>
      <c r="K11412">
        <v>3</v>
      </c>
      <c r="L11412">
        <v>4</v>
      </c>
      <c r="M11412">
        <v>0</v>
      </c>
      <c r="N11412">
        <v>0</v>
      </c>
      <c r="O11412">
        <v>0</v>
      </c>
      <c r="P11412">
        <v>0</v>
      </c>
      <c r="Q11412">
        <v>0</v>
      </c>
    </row>
    <row r="11413" spans="1:17" x14ac:dyDescent="0.2">
      <c r="A11413" t="s">
        <v>28436</v>
      </c>
      <c r="B11413" t="s">
        <v>84</v>
      </c>
      <c r="C11413" t="s">
        <v>213</v>
      </c>
      <c r="D11413" t="s">
        <v>17029</v>
      </c>
      <c r="E11413" t="s">
        <v>81</v>
      </c>
      <c r="F11413" t="s">
        <v>4883</v>
      </c>
      <c r="G11413">
        <v>0</v>
      </c>
      <c r="H11413">
        <v>28</v>
      </c>
      <c r="I11413">
        <v>0</v>
      </c>
      <c r="J11413">
        <v>21</v>
      </c>
      <c r="K11413">
        <v>3</v>
      </c>
      <c r="L11413">
        <v>4</v>
      </c>
      <c r="M11413">
        <v>0</v>
      </c>
      <c r="N11413">
        <v>0</v>
      </c>
      <c r="O11413">
        <v>0</v>
      </c>
      <c r="P11413">
        <v>0</v>
      </c>
      <c r="Q11413">
        <v>0</v>
      </c>
    </row>
    <row r="11414" spans="1:17" x14ac:dyDescent="0.2">
      <c r="A11414" t="s">
        <v>28437</v>
      </c>
      <c r="B11414" t="s">
        <v>84</v>
      </c>
      <c r="C11414" t="s">
        <v>213</v>
      </c>
      <c r="D11414" t="s">
        <v>17029</v>
      </c>
      <c r="E11414" t="s">
        <v>81</v>
      </c>
      <c r="F11414" t="s">
        <v>4885</v>
      </c>
      <c r="G11414">
        <v>0</v>
      </c>
      <c r="H11414">
        <v>0</v>
      </c>
      <c r="I11414">
        <v>0</v>
      </c>
      <c r="J11414">
        <v>0</v>
      </c>
      <c r="K11414">
        <v>0</v>
      </c>
      <c r="L11414">
        <v>0</v>
      </c>
      <c r="M11414">
        <v>28</v>
      </c>
      <c r="N11414">
        <v>0</v>
      </c>
      <c r="O11414">
        <v>0</v>
      </c>
      <c r="P11414">
        <v>0</v>
      </c>
      <c r="Q11414">
        <v>0</v>
      </c>
    </row>
    <row r="11415" spans="1:17" x14ac:dyDescent="0.2">
      <c r="A11415" t="s">
        <v>28438</v>
      </c>
      <c r="B11415" t="s">
        <v>84</v>
      </c>
      <c r="C11415" t="s">
        <v>213</v>
      </c>
      <c r="D11415" t="s">
        <v>17029</v>
      </c>
      <c r="E11415" t="s">
        <v>81</v>
      </c>
      <c r="F11415" t="s">
        <v>4887</v>
      </c>
      <c r="G11415">
        <v>0</v>
      </c>
      <c r="H11415">
        <v>28</v>
      </c>
      <c r="I11415">
        <v>0</v>
      </c>
      <c r="J11415">
        <v>21</v>
      </c>
      <c r="K11415">
        <v>3</v>
      </c>
      <c r="L11415">
        <v>4</v>
      </c>
      <c r="M11415">
        <v>0</v>
      </c>
      <c r="N11415">
        <v>0</v>
      </c>
      <c r="O11415">
        <v>0</v>
      </c>
      <c r="P11415">
        <v>0</v>
      </c>
      <c r="Q11415">
        <v>0</v>
      </c>
    </row>
    <row r="11416" spans="1:17" x14ac:dyDescent="0.2">
      <c r="A11416" t="s">
        <v>28439</v>
      </c>
      <c r="B11416" t="s">
        <v>84</v>
      </c>
      <c r="C11416" t="s">
        <v>213</v>
      </c>
      <c r="D11416" t="s">
        <v>17029</v>
      </c>
      <c r="E11416" t="s">
        <v>81</v>
      </c>
      <c r="F11416" t="s">
        <v>4889</v>
      </c>
      <c r="G11416">
        <v>0</v>
      </c>
      <c r="H11416">
        <v>0</v>
      </c>
      <c r="I11416">
        <v>0</v>
      </c>
      <c r="J11416">
        <v>0</v>
      </c>
      <c r="K11416">
        <v>0</v>
      </c>
      <c r="L11416">
        <v>0</v>
      </c>
      <c r="M11416">
        <v>28</v>
      </c>
      <c r="N11416">
        <v>0</v>
      </c>
      <c r="O11416">
        <v>0</v>
      </c>
      <c r="P11416">
        <v>0</v>
      </c>
      <c r="Q11416">
        <v>0</v>
      </c>
    </row>
    <row r="11417" spans="1:17" x14ac:dyDescent="0.2">
      <c r="A11417" t="s">
        <v>28440</v>
      </c>
      <c r="B11417" t="s">
        <v>84</v>
      </c>
      <c r="C11417" t="s">
        <v>213</v>
      </c>
      <c r="D11417" t="s">
        <v>17029</v>
      </c>
      <c r="E11417" t="s">
        <v>81</v>
      </c>
      <c r="F11417" t="s">
        <v>4871</v>
      </c>
      <c r="G11417">
        <v>0</v>
      </c>
      <c r="H11417">
        <v>0</v>
      </c>
      <c r="I11417">
        <v>0</v>
      </c>
      <c r="J11417">
        <v>0</v>
      </c>
      <c r="K11417">
        <v>0</v>
      </c>
      <c r="L11417">
        <v>0</v>
      </c>
      <c r="M11417">
        <v>0</v>
      </c>
      <c r="N11417">
        <v>22</v>
      </c>
      <c r="O11417">
        <v>20</v>
      </c>
      <c r="P11417">
        <v>1</v>
      </c>
      <c r="Q11417">
        <v>1</v>
      </c>
    </row>
    <row r="11418" spans="1:17" x14ac:dyDescent="0.2">
      <c r="A11418" t="s">
        <v>28441</v>
      </c>
      <c r="B11418" t="s">
        <v>84</v>
      </c>
      <c r="C11418" t="s">
        <v>213</v>
      </c>
      <c r="D11418" t="s">
        <v>17029</v>
      </c>
      <c r="E11418" t="s">
        <v>81</v>
      </c>
      <c r="F11418" t="s">
        <v>4873</v>
      </c>
      <c r="G11418">
        <v>0</v>
      </c>
      <c r="H11418">
        <v>0</v>
      </c>
      <c r="I11418">
        <v>0</v>
      </c>
      <c r="J11418">
        <v>0</v>
      </c>
      <c r="K11418">
        <v>0</v>
      </c>
      <c r="L11418">
        <v>0</v>
      </c>
      <c r="M11418">
        <v>0</v>
      </c>
      <c r="N11418">
        <v>17</v>
      </c>
      <c r="O11418">
        <v>15</v>
      </c>
      <c r="P11418">
        <v>1</v>
      </c>
      <c r="Q11418">
        <v>1</v>
      </c>
    </row>
    <row r="11419" spans="1:17" x14ac:dyDescent="0.2">
      <c r="A11419" t="s">
        <v>28442</v>
      </c>
      <c r="B11419" t="s">
        <v>84</v>
      </c>
      <c r="C11419" t="s">
        <v>213</v>
      </c>
      <c r="D11419" t="s">
        <v>17029</v>
      </c>
      <c r="E11419" t="s">
        <v>81</v>
      </c>
      <c r="F11419" t="s">
        <v>17019</v>
      </c>
      <c r="G11419">
        <v>28</v>
      </c>
      <c r="H11419">
        <v>0</v>
      </c>
      <c r="I11419">
        <v>0</v>
      </c>
      <c r="J11419">
        <v>0</v>
      </c>
      <c r="K11419">
        <v>0</v>
      </c>
      <c r="L11419">
        <v>0</v>
      </c>
      <c r="M11419">
        <v>0</v>
      </c>
      <c r="N11419">
        <v>0</v>
      </c>
      <c r="O11419">
        <v>0</v>
      </c>
      <c r="P11419">
        <v>0</v>
      </c>
      <c r="Q11419">
        <v>0</v>
      </c>
    </row>
    <row r="11420" spans="1:17" x14ac:dyDescent="0.2">
      <c r="A11420" t="s">
        <v>28443</v>
      </c>
      <c r="B11420" t="s">
        <v>84</v>
      </c>
      <c r="C11420" t="s">
        <v>213</v>
      </c>
      <c r="D11420" t="s">
        <v>17021</v>
      </c>
      <c r="E11420" t="s">
        <v>79</v>
      </c>
      <c r="F11420" t="s">
        <v>17022</v>
      </c>
      <c r="G11420">
        <v>0</v>
      </c>
      <c r="H11420">
        <v>0</v>
      </c>
      <c r="I11420">
        <v>0</v>
      </c>
      <c r="J11420">
        <v>0</v>
      </c>
      <c r="K11420">
        <v>0</v>
      </c>
      <c r="L11420">
        <v>0</v>
      </c>
      <c r="M11420">
        <v>0</v>
      </c>
      <c r="N11420">
        <v>9</v>
      </c>
      <c r="O11420">
        <v>6</v>
      </c>
      <c r="P11420">
        <v>2</v>
      </c>
      <c r="Q11420">
        <v>1</v>
      </c>
    </row>
    <row r="11421" spans="1:17" x14ac:dyDescent="0.2">
      <c r="A11421" t="s">
        <v>28444</v>
      </c>
      <c r="B11421" t="s">
        <v>84</v>
      </c>
      <c r="C11421" t="s">
        <v>213</v>
      </c>
      <c r="D11421" t="s">
        <v>17021</v>
      </c>
      <c r="E11421" t="s">
        <v>79</v>
      </c>
      <c r="F11421" t="s">
        <v>17019</v>
      </c>
      <c r="G11421">
        <v>9</v>
      </c>
      <c r="H11421">
        <v>0</v>
      </c>
      <c r="I11421">
        <v>0</v>
      </c>
      <c r="J11421">
        <v>0</v>
      </c>
      <c r="K11421">
        <v>0</v>
      </c>
      <c r="L11421">
        <v>0</v>
      </c>
      <c r="M11421">
        <v>0</v>
      </c>
      <c r="N11421">
        <v>0</v>
      </c>
      <c r="O11421">
        <v>0</v>
      </c>
      <c r="P11421">
        <v>0</v>
      </c>
      <c r="Q11421">
        <v>0</v>
      </c>
    </row>
    <row r="11422" spans="1:17" x14ac:dyDescent="0.2">
      <c r="A11422" t="s">
        <v>28445</v>
      </c>
      <c r="B11422" t="s">
        <v>84</v>
      </c>
      <c r="C11422" t="s">
        <v>213</v>
      </c>
      <c r="D11422" t="s">
        <v>17021</v>
      </c>
      <c r="E11422" t="s">
        <v>81</v>
      </c>
      <c r="F11422" t="s">
        <v>17022</v>
      </c>
      <c r="G11422">
        <v>0</v>
      </c>
      <c r="H11422">
        <v>0</v>
      </c>
      <c r="I11422">
        <v>0</v>
      </c>
      <c r="J11422">
        <v>0</v>
      </c>
      <c r="K11422">
        <v>0</v>
      </c>
      <c r="L11422">
        <v>0</v>
      </c>
      <c r="M11422">
        <v>0</v>
      </c>
      <c r="N11422">
        <v>3</v>
      </c>
      <c r="O11422">
        <v>1</v>
      </c>
      <c r="P11422">
        <v>1</v>
      </c>
      <c r="Q11422">
        <v>1</v>
      </c>
    </row>
    <row r="11423" spans="1:17" x14ac:dyDescent="0.2">
      <c r="A11423" t="s">
        <v>28446</v>
      </c>
      <c r="B11423" t="s">
        <v>84</v>
      </c>
      <c r="C11423" t="s">
        <v>213</v>
      </c>
      <c r="D11423" t="s">
        <v>17021</v>
      </c>
      <c r="E11423" t="s">
        <v>81</v>
      </c>
      <c r="F11423" t="s">
        <v>17019</v>
      </c>
      <c r="G11423">
        <v>3</v>
      </c>
      <c r="H11423">
        <v>0</v>
      </c>
      <c r="I11423">
        <v>0</v>
      </c>
      <c r="J11423">
        <v>0</v>
      </c>
      <c r="K11423">
        <v>0</v>
      </c>
      <c r="L11423">
        <v>0</v>
      </c>
      <c r="M11423">
        <v>0</v>
      </c>
      <c r="N11423">
        <v>0</v>
      </c>
      <c r="O11423">
        <v>0</v>
      </c>
      <c r="P11423">
        <v>0</v>
      </c>
      <c r="Q11423">
        <v>0</v>
      </c>
    </row>
    <row r="11424" spans="1:17" x14ac:dyDescent="0.2">
      <c r="A11424" t="s">
        <v>28447</v>
      </c>
      <c r="B11424" t="s">
        <v>84</v>
      </c>
      <c r="C11424" t="s">
        <v>213</v>
      </c>
      <c r="D11424" t="s">
        <v>17025</v>
      </c>
      <c r="E11424" t="s">
        <v>79</v>
      </c>
      <c r="F11424" t="s">
        <v>17019</v>
      </c>
      <c r="G11424">
        <v>7</v>
      </c>
      <c r="H11424">
        <v>0</v>
      </c>
      <c r="I11424">
        <v>0</v>
      </c>
      <c r="J11424">
        <v>0</v>
      </c>
      <c r="K11424">
        <v>0</v>
      </c>
      <c r="L11424">
        <v>0</v>
      </c>
      <c r="M11424">
        <v>0</v>
      </c>
      <c r="N11424">
        <v>0</v>
      </c>
      <c r="O11424">
        <v>0</v>
      </c>
      <c r="P11424">
        <v>0</v>
      </c>
      <c r="Q11424">
        <v>0</v>
      </c>
    </row>
    <row r="11425" spans="1:17" x14ac:dyDescent="0.2">
      <c r="A11425" t="s">
        <v>28448</v>
      </c>
      <c r="B11425" t="s">
        <v>84</v>
      </c>
      <c r="C11425" t="s">
        <v>213</v>
      </c>
      <c r="D11425" t="s">
        <v>17025</v>
      </c>
      <c r="E11425" t="s">
        <v>81</v>
      </c>
      <c r="F11425" t="s">
        <v>17019</v>
      </c>
      <c r="G11425">
        <v>4</v>
      </c>
      <c r="H11425">
        <v>0</v>
      </c>
      <c r="I11425">
        <v>0</v>
      </c>
      <c r="J11425">
        <v>0</v>
      </c>
      <c r="K11425">
        <v>0</v>
      </c>
      <c r="L11425">
        <v>0</v>
      </c>
      <c r="M11425">
        <v>0</v>
      </c>
      <c r="N11425">
        <v>0</v>
      </c>
      <c r="O11425">
        <v>0</v>
      </c>
      <c r="P11425">
        <v>0</v>
      </c>
      <c r="Q11425">
        <v>0</v>
      </c>
    </row>
    <row r="11426" spans="1:17" x14ac:dyDescent="0.2">
      <c r="A11426" t="s">
        <v>28449</v>
      </c>
      <c r="B11426" t="s">
        <v>84</v>
      </c>
      <c r="C11426" t="s">
        <v>214</v>
      </c>
      <c r="D11426" t="s">
        <v>17027</v>
      </c>
      <c r="E11426" t="s">
        <v>79</v>
      </c>
      <c r="F11426" t="s">
        <v>17019</v>
      </c>
      <c r="G11426">
        <v>2</v>
      </c>
      <c r="H11426">
        <v>0</v>
      </c>
      <c r="I11426">
        <v>0</v>
      </c>
      <c r="J11426">
        <v>0</v>
      </c>
      <c r="K11426">
        <v>0</v>
      </c>
      <c r="L11426">
        <v>0</v>
      </c>
      <c r="M11426">
        <v>0</v>
      </c>
      <c r="N11426">
        <v>0</v>
      </c>
      <c r="O11426">
        <v>0</v>
      </c>
      <c r="P11426">
        <v>0</v>
      </c>
      <c r="Q11426">
        <v>0</v>
      </c>
    </row>
    <row r="11427" spans="1:17" x14ac:dyDescent="0.2">
      <c r="A11427" t="s">
        <v>28450</v>
      </c>
      <c r="B11427" t="s">
        <v>84</v>
      </c>
      <c r="C11427" t="s">
        <v>214</v>
      </c>
      <c r="D11427" t="s">
        <v>17027</v>
      </c>
      <c r="E11427" t="s">
        <v>81</v>
      </c>
      <c r="F11427" t="s">
        <v>17019</v>
      </c>
      <c r="G11427">
        <v>1</v>
      </c>
      <c r="H11427">
        <v>0</v>
      </c>
      <c r="I11427">
        <v>0</v>
      </c>
      <c r="J11427">
        <v>0</v>
      </c>
      <c r="K11427">
        <v>0</v>
      </c>
      <c r="L11427">
        <v>0</v>
      </c>
      <c r="M11427">
        <v>0</v>
      </c>
      <c r="N11427">
        <v>0</v>
      </c>
      <c r="O11427">
        <v>0</v>
      </c>
      <c r="P11427">
        <v>0</v>
      </c>
      <c r="Q11427">
        <v>0</v>
      </c>
    </row>
    <row r="11428" spans="1:17" x14ac:dyDescent="0.2">
      <c r="A11428" t="s">
        <v>28451</v>
      </c>
      <c r="B11428" t="s">
        <v>84</v>
      </c>
      <c r="C11428" t="s">
        <v>214</v>
      </c>
      <c r="D11428" t="s">
        <v>17029</v>
      </c>
      <c r="E11428" t="s">
        <v>79</v>
      </c>
      <c r="F11428" t="s">
        <v>4875</v>
      </c>
      <c r="G11428">
        <v>0</v>
      </c>
      <c r="H11428">
        <v>23</v>
      </c>
      <c r="I11428">
        <v>10</v>
      </c>
      <c r="J11428">
        <v>12</v>
      </c>
      <c r="K11428">
        <v>1</v>
      </c>
      <c r="L11428">
        <v>0</v>
      </c>
      <c r="M11428">
        <v>0</v>
      </c>
      <c r="N11428">
        <v>0</v>
      </c>
      <c r="O11428">
        <v>0</v>
      </c>
      <c r="P11428">
        <v>0</v>
      </c>
      <c r="Q11428">
        <v>0</v>
      </c>
    </row>
    <row r="11429" spans="1:17" x14ac:dyDescent="0.2">
      <c r="A11429" t="s">
        <v>28452</v>
      </c>
      <c r="B11429" t="s">
        <v>84</v>
      </c>
      <c r="C11429" t="s">
        <v>214</v>
      </c>
      <c r="D11429" t="s">
        <v>17029</v>
      </c>
      <c r="E11429" t="s">
        <v>79</v>
      </c>
      <c r="F11429" t="s">
        <v>4877</v>
      </c>
      <c r="G11429">
        <v>0</v>
      </c>
      <c r="H11429">
        <v>23</v>
      </c>
      <c r="I11429">
        <v>8</v>
      </c>
      <c r="J11429">
        <v>14</v>
      </c>
      <c r="K11429">
        <v>0</v>
      </c>
      <c r="L11429">
        <v>1</v>
      </c>
      <c r="M11429">
        <v>0</v>
      </c>
      <c r="N11429">
        <v>0</v>
      </c>
      <c r="O11429">
        <v>0</v>
      </c>
      <c r="P11429">
        <v>0</v>
      </c>
      <c r="Q11429">
        <v>0</v>
      </c>
    </row>
    <row r="11430" spans="1:17" x14ac:dyDescent="0.2">
      <c r="A11430" t="s">
        <v>28453</v>
      </c>
      <c r="B11430" t="s">
        <v>84</v>
      </c>
      <c r="C11430" t="s">
        <v>214</v>
      </c>
      <c r="D11430" t="s">
        <v>17029</v>
      </c>
      <c r="E11430" t="s">
        <v>79</v>
      </c>
      <c r="F11430" t="s">
        <v>4879</v>
      </c>
      <c r="G11430">
        <v>0</v>
      </c>
      <c r="H11430">
        <v>0</v>
      </c>
      <c r="I11430">
        <v>0</v>
      </c>
      <c r="J11430">
        <v>0</v>
      </c>
      <c r="K11430">
        <v>0</v>
      </c>
      <c r="L11430">
        <v>0</v>
      </c>
      <c r="M11430">
        <v>23</v>
      </c>
      <c r="N11430">
        <v>0</v>
      </c>
      <c r="O11430">
        <v>0</v>
      </c>
      <c r="P11430">
        <v>0</v>
      </c>
      <c r="Q11430">
        <v>0</v>
      </c>
    </row>
    <row r="11431" spans="1:17" x14ac:dyDescent="0.2">
      <c r="A11431" t="s">
        <v>28454</v>
      </c>
      <c r="B11431" t="s">
        <v>84</v>
      </c>
      <c r="C11431" t="s">
        <v>214</v>
      </c>
      <c r="D11431" t="s">
        <v>17029</v>
      </c>
      <c r="E11431" t="s">
        <v>79</v>
      </c>
      <c r="F11431" t="s">
        <v>4881</v>
      </c>
      <c r="G11431">
        <v>0</v>
      </c>
      <c r="H11431">
        <v>23</v>
      </c>
      <c r="I11431">
        <v>8</v>
      </c>
      <c r="J11431">
        <v>14</v>
      </c>
      <c r="K11431">
        <v>0</v>
      </c>
      <c r="L11431">
        <v>1</v>
      </c>
      <c r="M11431">
        <v>0</v>
      </c>
      <c r="N11431">
        <v>0</v>
      </c>
      <c r="O11431">
        <v>0</v>
      </c>
      <c r="P11431">
        <v>0</v>
      </c>
      <c r="Q11431">
        <v>0</v>
      </c>
    </row>
    <row r="11432" spans="1:17" x14ac:dyDescent="0.2">
      <c r="A11432" t="s">
        <v>28455</v>
      </c>
      <c r="B11432" t="s">
        <v>84</v>
      </c>
      <c r="C11432" t="s">
        <v>214</v>
      </c>
      <c r="D11432" t="s">
        <v>17029</v>
      </c>
      <c r="E11432" t="s">
        <v>79</v>
      </c>
      <c r="F11432" t="s">
        <v>4883</v>
      </c>
      <c r="G11432">
        <v>0</v>
      </c>
      <c r="H11432">
        <v>23</v>
      </c>
      <c r="I11432">
        <v>10</v>
      </c>
      <c r="J11432">
        <v>12</v>
      </c>
      <c r="K11432">
        <v>0</v>
      </c>
      <c r="L11432">
        <v>1</v>
      </c>
      <c r="M11432">
        <v>0</v>
      </c>
      <c r="N11432">
        <v>0</v>
      </c>
      <c r="O11432">
        <v>0</v>
      </c>
      <c r="P11432">
        <v>0</v>
      </c>
      <c r="Q11432">
        <v>0</v>
      </c>
    </row>
    <row r="11433" spans="1:17" x14ac:dyDescent="0.2">
      <c r="A11433" t="s">
        <v>28456</v>
      </c>
      <c r="B11433" t="s">
        <v>84</v>
      </c>
      <c r="C11433" t="s">
        <v>214</v>
      </c>
      <c r="D11433" t="s">
        <v>17029</v>
      </c>
      <c r="E11433" t="s">
        <v>79</v>
      </c>
      <c r="F11433" t="s">
        <v>4885</v>
      </c>
      <c r="G11433">
        <v>0</v>
      </c>
      <c r="H11433">
        <v>0</v>
      </c>
      <c r="I11433">
        <v>0</v>
      </c>
      <c r="J11433">
        <v>0</v>
      </c>
      <c r="K11433">
        <v>0</v>
      </c>
      <c r="L11433">
        <v>0</v>
      </c>
      <c r="M11433">
        <v>23</v>
      </c>
      <c r="N11433">
        <v>0</v>
      </c>
      <c r="O11433">
        <v>0</v>
      </c>
      <c r="P11433">
        <v>0</v>
      </c>
      <c r="Q11433">
        <v>0</v>
      </c>
    </row>
    <row r="11434" spans="1:17" x14ac:dyDescent="0.2">
      <c r="A11434" t="s">
        <v>28457</v>
      </c>
      <c r="B11434" t="s">
        <v>84</v>
      </c>
      <c r="C11434" t="s">
        <v>214</v>
      </c>
      <c r="D11434" t="s">
        <v>17029</v>
      </c>
      <c r="E11434" t="s">
        <v>79</v>
      </c>
      <c r="F11434" t="s">
        <v>4887</v>
      </c>
      <c r="G11434">
        <v>0</v>
      </c>
      <c r="H11434">
        <v>23</v>
      </c>
      <c r="I11434">
        <v>8</v>
      </c>
      <c r="J11434">
        <v>14</v>
      </c>
      <c r="K11434">
        <v>1</v>
      </c>
      <c r="L11434">
        <v>0</v>
      </c>
      <c r="M11434">
        <v>0</v>
      </c>
      <c r="N11434">
        <v>0</v>
      </c>
      <c r="O11434">
        <v>0</v>
      </c>
      <c r="P11434">
        <v>0</v>
      </c>
      <c r="Q11434">
        <v>0</v>
      </c>
    </row>
    <row r="11435" spans="1:17" x14ac:dyDescent="0.2">
      <c r="A11435" t="s">
        <v>28458</v>
      </c>
      <c r="B11435" t="s">
        <v>84</v>
      </c>
      <c r="C11435" t="s">
        <v>214</v>
      </c>
      <c r="D11435" t="s">
        <v>17029</v>
      </c>
      <c r="E11435" t="s">
        <v>79</v>
      </c>
      <c r="F11435" t="s">
        <v>4889</v>
      </c>
      <c r="G11435">
        <v>0</v>
      </c>
      <c r="H11435">
        <v>0</v>
      </c>
      <c r="I11435">
        <v>0</v>
      </c>
      <c r="J11435">
        <v>0</v>
      </c>
      <c r="K11435">
        <v>0</v>
      </c>
      <c r="L11435">
        <v>0</v>
      </c>
      <c r="M11435">
        <v>23</v>
      </c>
      <c r="N11435">
        <v>0</v>
      </c>
      <c r="O11435">
        <v>0</v>
      </c>
      <c r="P11435">
        <v>0</v>
      </c>
      <c r="Q11435">
        <v>0</v>
      </c>
    </row>
    <row r="11436" spans="1:17" x14ac:dyDescent="0.2">
      <c r="A11436" t="s">
        <v>28459</v>
      </c>
      <c r="B11436" t="s">
        <v>84</v>
      </c>
      <c r="C11436" t="s">
        <v>214</v>
      </c>
      <c r="D11436" t="s">
        <v>17029</v>
      </c>
      <c r="E11436" t="s">
        <v>79</v>
      </c>
      <c r="F11436" t="s">
        <v>4871</v>
      </c>
      <c r="G11436">
        <v>0</v>
      </c>
      <c r="H11436">
        <v>0</v>
      </c>
      <c r="I11436">
        <v>0</v>
      </c>
      <c r="J11436">
        <v>0</v>
      </c>
      <c r="K11436">
        <v>0</v>
      </c>
      <c r="L11436">
        <v>0</v>
      </c>
      <c r="M11436">
        <v>0</v>
      </c>
      <c r="N11436">
        <v>22</v>
      </c>
      <c r="O11436">
        <v>21</v>
      </c>
      <c r="P11436">
        <v>1</v>
      </c>
      <c r="Q11436">
        <v>0</v>
      </c>
    </row>
    <row r="11437" spans="1:17" x14ac:dyDescent="0.2">
      <c r="A11437" t="s">
        <v>28460</v>
      </c>
      <c r="B11437" t="s">
        <v>84</v>
      </c>
      <c r="C11437" t="s">
        <v>214</v>
      </c>
      <c r="D11437" t="s">
        <v>17029</v>
      </c>
      <c r="E11437" t="s">
        <v>79</v>
      </c>
      <c r="F11437" t="s">
        <v>4873</v>
      </c>
      <c r="G11437">
        <v>0</v>
      </c>
      <c r="H11437">
        <v>0</v>
      </c>
      <c r="I11437">
        <v>0</v>
      </c>
      <c r="J11437">
        <v>0</v>
      </c>
      <c r="K11437">
        <v>0</v>
      </c>
      <c r="L11437">
        <v>0</v>
      </c>
      <c r="M11437">
        <v>0</v>
      </c>
      <c r="N11437">
        <v>18</v>
      </c>
      <c r="O11437">
        <v>17</v>
      </c>
      <c r="P11437">
        <v>1</v>
      </c>
      <c r="Q11437">
        <v>0</v>
      </c>
    </row>
    <row r="11438" spans="1:17" x14ac:dyDescent="0.2">
      <c r="A11438" t="s">
        <v>28461</v>
      </c>
      <c r="B11438" t="s">
        <v>84</v>
      </c>
      <c r="C11438" t="s">
        <v>214</v>
      </c>
      <c r="D11438" t="s">
        <v>17029</v>
      </c>
      <c r="E11438" t="s">
        <v>79</v>
      </c>
      <c r="F11438" t="s">
        <v>17019</v>
      </c>
      <c r="G11438">
        <v>23</v>
      </c>
      <c r="H11438">
        <v>0</v>
      </c>
      <c r="I11438">
        <v>0</v>
      </c>
      <c r="J11438">
        <v>0</v>
      </c>
      <c r="K11438">
        <v>0</v>
      </c>
      <c r="L11438">
        <v>0</v>
      </c>
      <c r="M11438">
        <v>0</v>
      </c>
      <c r="N11438">
        <v>0</v>
      </c>
      <c r="O11438">
        <v>0</v>
      </c>
      <c r="P11438">
        <v>0</v>
      </c>
      <c r="Q11438">
        <v>0</v>
      </c>
    </row>
    <row r="11439" spans="1:17" x14ac:dyDescent="0.2">
      <c r="A11439" t="s">
        <v>28462</v>
      </c>
      <c r="B11439" t="s">
        <v>84</v>
      </c>
      <c r="C11439" t="s">
        <v>214</v>
      </c>
      <c r="D11439" t="s">
        <v>17029</v>
      </c>
      <c r="E11439" t="s">
        <v>81</v>
      </c>
      <c r="F11439" t="s">
        <v>4875</v>
      </c>
      <c r="G11439">
        <v>0</v>
      </c>
      <c r="H11439">
        <v>23</v>
      </c>
      <c r="I11439">
        <v>3</v>
      </c>
      <c r="J11439">
        <v>18</v>
      </c>
      <c r="K11439">
        <v>2</v>
      </c>
      <c r="L11439">
        <v>0</v>
      </c>
      <c r="M11439">
        <v>0</v>
      </c>
      <c r="N11439">
        <v>0</v>
      </c>
      <c r="O11439">
        <v>0</v>
      </c>
      <c r="P11439">
        <v>0</v>
      </c>
      <c r="Q11439">
        <v>0</v>
      </c>
    </row>
    <row r="11440" spans="1:17" x14ac:dyDescent="0.2">
      <c r="A11440" t="s">
        <v>28463</v>
      </c>
      <c r="B11440" t="s">
        <v>84</v>
      </c>
      <c r="C11440" t="s">
        <v>214</v>
      </c>
      <c r="D11440" t="s">
        <v>17029</v>
      </c>
      <c r="E11440" t="s">
        <v>81</v>
      </c>
      <c r="F11440" t="s">
        <v>4877</v>
      </c>
      <c r="G11440">
        <v>0</v>
      </c>
      <c r="H11440">
        <v>23</v>
      </c>
      <c r="I11440">
        <v>2</v>
      </c>
      <c r="J11440">
        <v>14</v>
      </c>
      <c r="K11440">
        <v>4</v>
      </c>
      <c r="L11440">
        <v>3</v>
      </c>
      <c r="M11440">
        <v>0</v>
      </c>
      <c r="N11440">
        <v>0</v>
      </c>
      <c r="O11440">
        <v>0</v>
      </c>
      <c r="P11440">
        <v>0</v>
      </c>
      <c r="Q11440">
        <v>0</v>
      </c>
    </row>
    <row r="11441" spans="1:17" x14ac:dyDescent="0.2">
      <c r="A11441" t="s">
        <v>28464</v>
      </c>
      <c r="B11441" t="s">
        <v>84</v>
      </c>
      <c r="C11441" t="s">
        <v>214</v>
      </c>
      <c r="D11441" t="s">
        <v>17029</v>
      </c>
      <c r="E11441" t="s">
        <v>81</v>
      </c>
      <c r="F11441" t="s">
        <v>4879</v>
      </c>
      <c r="G11441">
        <v>0</v>
      </c>
      <c r="H11441">
        <v>0</v>
      </c>
      <c r="I11441">
        <v>0</v>
      </c>
      <c r="J11441">
        <v>0</v>
      </c>
      <c r="K11441">
        <v>0</v>
      </c>
      <c r="L11441">
        <v>0</v>
      </c>
      <c r="M11441">
        <v>23</v>
      </c>
      <c r="N11441">
        <v>0</v>
      </c>
      <c r="O11441">
        <v>0</v>
      </c>
      <c r="P11441">
        <v>0</v>
      </c>
      <c r="Q11441">
        <v>0</v>
      </c>
    </row>
    <row r="11442" spans="1:17" x14ac:dyDescent="0.2">
      <c r="A11442" t="s">
        <v>28465</v>
      </c>
      <c r="B11442" t="s">
        <v>84</v>
      </c>
      <c r="C11442" t="s">
        <v>214</v>
      </c>
      <c r="D11442" t="s">
        <v>17029</v>
      </c>
      <c r="E11442" t="s">
        <v>81</v>
      </c>
      <c r="F11442" t="s">
        <v>4881</v>
      </c>
      <c r="G11442">
        <v>0</v>
      </c>
      <c r="H11442">
        <v>23</v>
      </c>
      <c r="I11442">
        <v>2</v>
      </c>
      <c r="J11442">
        <v>14</v>
      </c>
      <c r="K11442">
        <v>4</v>
      </c>
      <c r="L11442">
        <v>3</v>
      </c>
      <c r="M11442">
        <v>0</v>
      </c>
      <c r="N11442">
        <v>0</v>
      </c>
      <c r="O11442">
        <v>0</v>
      </c>
      <c r="P11442">
        <v>0</v>
      </c>
      <c r="Q11442">
        <v>0</v>
      </c>
    </row>
    <row r="11443" spans="1:17" x14ac:dyDescent="0.2">
      <c r="A11443" t="s">
        <v>28466</v>
      </c>
      <c r="B11443" t="s">
        <v>84</v>
      </c>
      <c r="C11443" t="s">
        <v>214</v>
      </c>
      <c r="D11443" t="s">
        <v>17029</v>
      </c>
      <c r="E11443" t="s">
        <v>81</v>
      </c>
      <c r="F11443" t="s">
        <v>4883</v>
      </c>
      <c r="G11443">
        <v>0</v>
      </c>
      <c r="H11443">
        <v>23</v>
      </c>
      <c r="I11443">
        <v>2</v>
      </c>
      <c r="J11443">
        <v>16</v>
      </c>
      <c r="K11443">
        <v>4</v>
      </c>
      <c r="L11443">
        <v>1</v>
      </c>
      <c r="M11443">
        <v>0</v>
      </c>
      <c r="N11443">
        <v>0</v>
      </c>
      <c r="O11443">
        <v>0</v>
      </c>
      <c r="P11443">
        <v>0</v>
      </c>
      <c r="Q11443">
        <v>0</v>
      </c>
    </row>
    <row r="11444" spans="1:17" x14ac:dyDescent="0.2">
      <c r="A11444" t="s">
        <v>28467</v>
      </c>
      <c r="B11444" t="s">
        <v>84</v>
      </c>
      <c r="C11444" t="s">
        <v>214</v>
      </c>
      <c r="D11444" t="s">
        <v>17029</v>
      </c>
      <c r="E11444" t="s">
        <v>81</v>
      </c>
      <c r="F11444" t="s">
        <v>4885</v>
      </c>
      <c r="G11444">
        <v>0</v>
      </c>
      <c r="H11444">
        <v>0</v>
      </c>
      <c r="I11444">
        <v>0</v>
      </c>
      <c r="J11444">
        <v>0</v>
      </c>
      <c r="K11444">
        <v>0</v>
      </c>
      <c r="L11444">
        <v>0</v>
      </c>
      <c r="M11444">
        <v>23</v>
      </c>
      <c r="N11444">
        <v>0</v>
      </c>
      <c r="O11444">
        <v>0</v>
      </c>
      <c r="P11444">
        <v>0</v>
      </c>
      <c r="Q11444">
        <v>0</v>
      </c>
    </row>
    <row r="11445" spans="1:17" x14ac:dyDescent="0.2">
      <c r="A11445" t="s">
        <v>28468</v>
      </c>
      <c r="B11445" t="s">
        <v>84</v>
      </c>
      <c r="C11445" t="s">
        <v>214</v>
      </c>
      <c r="D11445" t="s">
        <v>17029</v>
      </c>
      <c r="E11445" t="s">
        <v>81</v>
      </c>
      <c r="F11445" t="s">
        <v>4887</v>
      </c>
      <c r="G11445">
        <v>0</v>
      </c>
      <c r="H11445">
        <v>23</v>
      </c>
      <c r="I11445">
        <v>2</v>
      </c>
      <c r="J11445">
        <v>18</v>
      </c>
      <c r="K11445">
        <v>3</v>
      </c>
      <c r="L11445">
        <v>0</v>
      </c>
      <c r="M11445">
        <v>0</v>
      </c>
      <c r="N11445">
        <v>0</v>
      </c>
      <c r="O11445">
        <v>0</v>
      </c>
      <c r="P11445">
        <v>0</v>
      </c>
      <c r="Q11445">
        <v>0</v>
      </c>
    </row>
    <row r="11446" spans="1:17" x14ac:dyDescent="0.2">
      <c r="A11446" t="s">
        <v>28469</v>
      </c>
      <c r="B11446" t="s">
        <v>84</v>
      </c>
      <c r="C11446" t="s">
        <v>214</v>
      </c>
      <c r="D11446" t="s">
        <v>17029</v>
      </c>
      <c r="E11446" t="s">
        <v>81</v>
      </c>
      <c r="F11446" t="s">
        <v>4889</v>
      </c>
      <c r="G11446">
        <v>0</v>
      </c>
      <c r="H11446">
        <v>0</v>
      </c>
      <c r="I11446">
        <v>0</v>
      </c>
      <c r="J11446">
        <v>0</v>
      </c>
      <c r="K11446">
        <v>0</v>
      </c>
      <c r="L11446">
        <v>0</v>
      </c>
      <c r="M11446">
        <v>23</v>
      </c>
      <c r="N11446">
        <v>0</v>
      </c>
      <c r="O11446">
        <v>0</v>
      </c>
      <c r="P11446">
        <v>0</v>
      </c>
      <c r="Q11446">
        <v>0</v>
      </c>
    </row>
    <row r="11447" spans="1:17" x14ac:dyDescent="0.2">
      <c r="A11447" t="s">
        <v>28470</v>
      </c>
      <c r="B11447" t="s">
        <v>84</v>
      </c>
      <c r="C11447" t="s">
        <v>214</v>
      </c>
      <c r="D11447" t="s">
        <v>17029</v>
      </c>
      <c r="E11447" t="s">
        <v>81</v>
      </c>
      <c r="F11447" t="s">
        <v>4871</v>
      </c>
      <c r="G11447">
        <v>0</v>
      </c>
      <c r="H11447">
        <v>0</v>
      </c>
      <c r="I11447">
        <v>0</v>
      </c>
      <c r="J11447">
        <v>0</v>
      </c>
      <c r="K11447">
        <v>0</v>
      </c>
      <c r="L11447">
        <v>0</v>
      </c>
      <c r="M11447">
        <v>0</v>
      </c>
      <c r="N11447">
        <v>19</v>
      </c>
      <c r="O11447">
        <v>17</v>
      </c>
      <c r="P11447">
        <v>2</v>
      </c>
      <c r="Q11447">
        <v>0</v>
      </c>
    </row>
    <row r="11448" spans="1:17" x14ac:dyDescent="0.2">
      <c r="A11448" t="s">
        <v>28471</v>
      </c>
      <c r="B11448" t="s">
        <v>84</v>
      </c>
      <c r="C11448" t="s">
        <v>214</v>
      </c>
      <c r="D11448" t="s">
        <v>17029</v>
      </c>
      <c r="E11448" t="s">
        <v>81</v>
      </c>
      <c r="F11448" t="s">
        <v>4873</v>
      </c>
      <c r="G11448">
        <v>0</v>
      </c>
      <c r="H11448">
        <v>0</v>
      </c>
      <c r="I11448">
        <v>0</v>
      </c>
      <c r="J11448">
        <v>0</v>
      </c>
      <c r="K11448">
        <v>0</v>
      </c>
      <c r="L11448">
        <v>0</v>
      </c>
      <c r="M11448">
        <v>0</v>
      </c>
      <c r="N11448">
        <v>17</v>
      </c>
      <c r="O11448">
        <v>16</v>
      </c>
      <c r="P11448">
        <v>1</v>
      </c>
      <c r="Q11448">
        <v>0</v>
      </c>
    </row>
    <row r="11449" spans="1:17" x14ac:dyDescent="0.2">
      <c r="A11449" t="s">
        <v>28472</v>
      </c>
      <c r="B11449" t="s">
        <v>84</v>
      </c>
      <c r="C11449" t="s">
        <v>214</v>
      </c>
      <c r="D11449" t="s">
        <v>17029</v>
      </c>
      <c r="E11449" t="s">
        <v>81</v>
      </c>
      <c r="F11449" t="s">
        <v>17019</v>
      </c>
      <c r="G11449">
        <v>23</v>
      </c>
      <c r="H11449">
        <v>0</v>
      </c>
      <c r="I11449">
        <v>0</v>
      </c>
      <c r="J11449">
        <v>0</v>
      </c>
      <c r="K11449">
        <v>0</v>
      </c>
      <c r="L11449">
        <v>0</v>
      </c>
      <c r="M11449">
        <v>0</v>
      </c>
      <c r="N11449">
        <v>0</v>
      </c>
      <c r="O11449">
        <v>0</v>
      </c>
      <c r="P11449">
        <v>0</v>
      </c>
      <c r="Q11449">
        <v>0</v>
      </c>
    </row>
    <row r="11450" spans="1:17" x14ac:dyDescent="0.2">
      <c r="A11450" t="s">
        <v>28473</v>
      </c>
      <c r="B11450" t="s">
        <v>84</v>
      </c>
      <c r="C11450" t="s">
        <v>214</v>
      </c>
      <c r="D11450" t="s">
        <v>17021</v>
      </c>
      <c r="E11450" t="s">
        <v>81</v>
      </c>
      <c r="F11450" t="s">
        <v>17022</v>
      </c>
      <c r="G11450">
        <v>0</v>
      </c>
      <c r="H11450">
        <v>0</v>
      </c>
      <c r="I11450">
        <v>0</v>
      </c>
      <c r="J11450">
        <v>0</v>
      </c>
      <c r="K11450">
        <v>0</v>
      </c>
      <c r="L11450">
        <v>0</v>
      </c>
      <c r="M11450">
        <v>0</v>
      </c>
      <c r="N11450">
        <v>2</v>
      </c>
      <c r="O11450">
        <v>1</v>
      </c>
      <c r="P11450">
        <v>1</v>
      </c>
      <c r="Q11450">
        <v>0</v>
      </c>
    </row>
    <row r="11451" spans="1:17" x14ac:dyDescent="0.2">
      <c r="A11451" t="s">
        <v>28474</v>
      </c>
      <c r="B11451" t="s">
        <v>84</v>
      </c>
      <c r="C11451" t="s">
        <v>214</v>
      </c>
      <c r="D11451" t="s">
        <v>17021</v>
      </c>
      <c r="E11451" t="s">
        <v>81</v>
      </c>
      <c r="F11451" t="s">
        <v>17019</v>
      </c>
      <c r="G11451">
        <v>2</v>
      </c>
      <c r="H11451">
        <v>0</v>
      </c>
      <c r="I11451">
        <v>0</v>
      </c>
      <c r="J11451">
        <v>0</v>
      </c>
      <c r="K11451">
        <v>0</v>
      </c>
      <c r="L11451">
        <v>0</v>
      </c>
      <c r="M11451">
        <v>0</v>
      </c>
      <c r="N11451">
        <v>0</v>
      </c>
      <c r="O11451">
        <v>0</v>
      </c>
      <c r="P11451">
        <v>0</v>
      </c>
      <c r="Q11451">
        <v>0</v>
      </c>
    </row>
    <row r="11452" spans="1:17" x14ac:dyDescent="0.2">
      <c r="A11452" t="s">
        <v>28475</v>
      </c>
      <c r="B11452" t="s">
        <v>84</v>
      </c>
      <c r="C11452" t="s">
        <v>214</v>
      </c>
      <c r="D11452" t="s">
        <v>17025</v>
      </c>
      <c r="E11452" t="s">
        <v>79</v>
      </c>
      <c r="F11452" t="s">
        <v>17019</v>
      </c>
      <c r="G11452">
        <v>3</v>
      </c>
      <c r="H11452">
        <v>0</v>
      </c>
      <c r="I11452">
        <v>0</v>
      </c>
      <c r="J11452">
        <v>0</v>
      </c>
      <c r="K11452">
        <v>0</v>
      </c>
      <c r="L11452">
        <v>0</v>
      </c>
      <c r="M11452">
        <v>0</v>
      </c>
      <c r="N11452">
        <v>0</v>
      </c>
      <c r="O11452">
        <v>0</v>
      </c>
      <c r="P11452">
        <v>0</v>
      </c>
      <c r="Q11452">
        <v>0</v>
      </c>
    </row>
    <row r="11453" spans="1:17" x14ac:dyDescent="0.2">
      <c r="A11453" t="s">
        <v>28476</v>
      </c>
      <c r="B11453" t="s">
        <v>84</v>
      </c>
      <c r="C11453" t="s">
        <v>215</v>
      </c>
      <c r="D11453" t="s">
        <v>17027</v>
      </c>
      <c r="E11453" t="s">
        <v>81</v>
      </c>
      <c r="F11453" t="s">
        <v>17019</v>
      </c>
      <c r="G11453">
        <v>1</v>
      </c>
      <c r="H11453">
        <v>0</v>
      </c>
      <c r="I11453">
        <v>0</v>
      </c>
      <c r="J11453">
        <v>0</v>
      </c>
      <c r="K11453">
        <v>0</v>
      </c>
      <c r="L11453">
        <v>0</v>
      </c>
      <c r="M11453">
        <v>0</v>
      </c>
      <c r="N11453">
        <v>0</v>
      </c>
      <c r="O11453">
        <v>0</v>
      </c>
      <c r="P11453">
        <v>0</v>
      </c>
      <c r="Q11453">
        <v>0</v>
      </c>
    </row>
    <row r="11454" spans="1:17" x14ac:dyDescent="0.2">
      <c r="A11454" t="s">
        <v>28477</v>
      </c>
      <c r="B11454" t="s">
        <v>84</v>
      </c>
      <c r="C11454" t="s">
        <v>215</v>
      </c>
      <c r="D11454" t="s">
        <v>17029</v>
      </c>
      <c r="E11454" t="s">
        <v>79</v>
      </c>
      <c r="F11454" t="s">
        <v>4875</v>
      </c>
      <c r="G11454">
        <v>0</v>
      </c>
      <c r="H11454">
        <v>9</v>
      </c>
      <c r="I11454">
        <v>0</v>
      </c>
      <c r="J11454">
        <v>7</v>
      </c>
      <c r="K11454">
        <v>0</v>
      </c>
      <c r="L11454">
        <v>2</v>
      </c>
      <c r="M11454">
        <v>0</v>
      </c>
      <c r="N11454">
        <v>0</v>
      </c>
      <c r="O11454">
        <v>0</v>
      </c>
      <c r="P11454">
        <v>0</v>
      </c>
      <c r="Q11454">
        <v>0</v>
      </c>
    </row>
    <row r="11455" spans="1:17" x14ac:dyDescent="0.2">
      <c r="A11455" t="s">
        <v>28478</v>
      </c>
      <c r="B11455" t="s">
        <v>84</v>
      </c>
      <c r="C11455" t="s">
        <v>215</v>
      </c>
      <c r="D11455" t="s">
        <v>17029</v>
      </c>
      <c r="E11455" t="s">
        <v>79</v>
      </c>
      <c r="F11455" t="s">
        <v>4877</v>
      </c>
      <c r="G11455">
        <v>0</v>
      </c>
      <c r="H11455">
        <v>9</v>
      </c>
      <c r="I11455">
        <v>0</v>
      </c>
      <c r="J11455">
        <v>7</v>
      </c>
      <c r="K11455">
        <v>0</v>
      </c>
      <c r="L11455">
        <v>2</v>
      </c>
      <c r="M11455">
        <v>0</v>
      </c>
      <c r="N11455">
        <v>0</v>
      </c>
      <c r="O11455">
        <v>0</v>
      </c>
      <c r="P11455">
        <v>0</v>
      </c>
      <c r="Q11455">
        <v>0</v>
      </c>
    </row>
    <row r="11456" spans="1:17" x14ac:dyDescent="0.2">
      <c r="A11456" t="s">
        <v>28479</v>
      </c>
      <c r="B11456" t="s">
        <v>84</v>
      </c>
      <c r="C11456" t="s">
        <v>215</v>
      </c>
      <c r="D11456" t="s">
        <v>17029</v>
      </c>
      <c r="E11456" t="s">
        <v>79</v>
      </c>
      <c r="F11456" t="s">
        <v>4879</v>
      </c>
      <c r="G11456">
        <v>0</v>
      </c>
      <c r="H11456">
        <v>0</v>
      </c>
      <c r="I11456">
        <v>0</v>
      </c>
      <c r="J11456">
        <v>0</v>
      </c>
      <c r="K11456">
        <v>0</v>
      </c>
      <c r="L11456">
        <v>0</v>
      </c>
      <c r="M11456">
        <v>9</v>
      </c>
      <c r="N11456">
        <v>0</v>
      </c>
      <c r="O11456">
        <v>0</v>
      </c>
      <c r="P11456">
        <v>0</v>
      </c>
      <c r="Q11456">
        <v>0</v>
      </c>
    </row>
    <row r="11457" spans="1:17" x14ac:dyDescent="0.2">
      <c r="A11457" t="s">
        <v>28480</v>
      </c>
      <c r="B11457" t="s">
        <v>84</v>
      </c>
      <c r="C11457" t="s">
        <v>215</v>
      </c>
      <c r="D11457" t="s">
        <v>17029</v>
      </c>
      <c r="E11457" t="s">
        <v>79</v>
      </c>
      <c r="F11457" t="s">
        <v>4881</v>
      </c>
      <c r="G11457">
        <v>0</v>
      </c>
      <c r="H11457">
        <v>9</v>
      </c>
      <c r="I11457">
        <v>0</v>
      </c>
      <c r="J11457">
        <v>7</v>
      </c>
      <c r="K11457">
        <v>0</v>
      </c>
      <c r="L11457">
        <v>2</v>
      </c>
      <c r="M11457">
        <v>0</v>
      </c>
      <c r="N11457">
        <v>0</v>
      </c>
      <c r="O11457">
        <v>0</v>
      </c>
      <c r="P11457">
        <v>0</v>
      </c>
      <c r="Q11457">
        <v>0</v>
      </c>
    </row>
    <row r="11458" spans="1:17" x14ac:dyDescent="0.2">
      <c r="A11458" t="s">
        <v>28481</v>
      </c>
      <c r="B11458" t="s">
        <v>84</v>
      </c>
      <c r="C11458" t="s">
        <v>215</v>
      </c>
      <c r="D11458" t="s">
        <v>17029</v>
      </c>
      <c r="E11458" t="s">
        <v>79</v>
      </c>
      <c r="F11458" t="s">
        <v>4883</v>
      </c>
      <c r="G11458">
        <v>0</v>
      </c>
      <c r="H11458">
        <v>9</v>
      </c>
      <c r="I11458">
        <v>0</v>
      </c>
      <c r="J11458">
        <v>7</v>
      </c>
      <c r="K11458">
        <v>0</v>
      </c>
      <c r="L11458">
        <v>2</v>
      </c>
      <c r="M11458">
        <v>0</v>
      </c>
      <c r="N11458">
        <v>0</v>
      </c>
      <c r="O11458">
        <v>0</v>
      </c>
      <c r="P11458">
        <v>0</v>
      </c>
      <c r="Q11458">
        <v>0</v>
      </c>
    </row>
    <row r="11459" spans="1:17" x14ac:dyDescent="0.2">
      <c r="A11459" t="s">
        <v>28482</v>
      </c>
      <c r="B11459" t="s">
        <v>84</v>
      </c>
      <c r="C11459" t="s">
        <v>215</v>
      </c>
      <c r="D11459" t="s">
        <v>17029</v>
      </c>
      <c r="E11459" t="s">
        <v>79</v>
      </c>
      <c r="F11459" t="s">
        <v>4885</v>
      </c>
      <c r="G11459">
        <v>0</v>
      </c>
      <c r="H11459">
        <v>0</v>
      </c>
      <c r="I11459">
        <v>0</v>
      </c>
      <c r="J11459">
        <v>0</v>
      </c>
      <c r="K11459">
        <v>0</v>
      </c>
      <c r="L11459">
        <v>0</v>
      </c>
      <c r="M11459">
        <v>9</v>
      </c>
      <c r="N11459">
        <v>0</v>
      </c>
      <c r="O11459">
        <v>0</v>
      </c>
      <c r="P11459">
        <v>0</v>
      </c>
      <c r="Q11459">
        <v>0</v>
      </c>
    </row>
    <row r="11460" spans="1:17" x14ac:dyDescent="0.2">
      <c r="A11460" t="s">
        <v>28483</v>
      </c>
      <c r="B11460" t="s">
        <v>84</v>
      </c>
      <c r="C11460" t="s">
        <v>215</v>
      </c>
      <c r="D11460" t="s">
        <v>17029</v>
      </c>
      <c r="E11460" t="s">
        <v>79</v>
      </c>
      <c r="F11460" t="s">
        <v>4887</v>
      </c>
      <c r="G11460">
        <v>0</v>
      </c>
      <c r="H11460">
        <v>9</v>
      </c>
      <c r="I11460">
        <v>0</v>
      </c>
      <c r="J11460">
        <v>7</v>
      </c>
      <c r="K11460">
        <v>0</v>
      </c>
      <c r="L11460">
        <v>2</v>
      </c>
      <c r="M11460">
        <v>0</v>
      </c>
      <c r="N11460">
        <v>0</v>
      </c>
      <c r="O11460">
        <v>0</v>
      </c>
      <c r="P11460">
        <v>0</v>
      </c>
      <c r="Q11460">
        <v>0</v>
      </c>
    </row>
    <row r="11461" spans="1:17" x14ac:dyDescent="0.2">
      <c r="A11461" t="s">
        <v>28484</v>
      </c>
      <c r="B11461" t="s">
        <v>84</v>
      </c>
      <c r="C11461" t="s">
        <v>215</v>
      </c>
      <c r="D11461" t="s">
        <v>17029</v>
      </c>
      <c r="E11461" t="s">
        <v>79</v>
      </c>
      <c r="F11461" t="s">
        <v>4889</v>
      </c>
      <c r="G11461">
        <v>0</v>
      </c>
      <c r="H11461">
        <v>0</v>
      </c>
      <c r="I11461">
        <v>0</v>
      </c>
      <c r="J11461">
        <v>0</v>
      </c>
      <c r="K11461">
        <v>0</v>
      </c>
      <c r="L11461">
        <v>0</v>
      </c>
      <c r="M11461">
        <v>9</v>
      </c>
      <c r="N11461">
        <v>0</v>
      </c>
      <c r="O11461">
        <v>0</v>
      </c>
      <c r="P11461">
        <v>0</v>
      </c>
      <c r="Q11461">
        <v>0</v>
      </c>
    </row>
    <row r="11462" spans="1:17" x14ac:dyDescent="0.2">
      <c r="A11462" t="s">
        <v>28485</v>
      </c>
      <c r="B11462" t="s">
        <v>84</v>
      </c>
      <c r="C11462" t="s">
        <v>215</v>
      </c>
      <c r="D11462" t="s">
        <v>17029</v>
      </c>
      <c r="E11462" t="s">
        <v>79</v>
      </c>
      <c r="F11462" t="s">
        <v>4871</v>
      </c>
      <c r="G11462">
        <v>0</v>
      </c>
      <c r="H11462">
        <v>0</v>
      </c>
      <c r="I11462">
        <v>0</v>
      </c>
      <c r="J11462">
        <v>0</v>
      </c>
      <c r="K11462">
        <v>0</v>
      </c>
      <c r="L11462">
        <v>0</v>
      </c>
      <c r="M11462">
        <v>0</v>
      </c>
      <c r="N11462">
        <v>9</v>
      </c>
      <c r="O11462">
        <v>7</v>
      </c>
      <c r="P11462">
        <v>2</v>
      </c>
      <c r="Q11462">
        <v>0</v>
      </c>
    </row>
    <row r="11463" spans="1:17" x14ac:dyDescent="0.2">
      <c r="A11463" t="s">
        <v>28486</v>
      </c>
      <c r="B11463" t="s">
        <v>84</v>
      </c>
      <c r="C11463" t="s">
        <v>215</v>
      </c>
      <c r="D11463" t="s">
        <v>17029</v>
      </c>
      <c r="E11463" t="s">
        <v>79</v>
      </c>
      <c r="F11463" t="s">
        <v>4873</v>
      </c>
      <c r="G11463">
        <v>0</v>
      </c>
      <c r="H11463">
        <v>0</v>
      </c>
      <c r="I11463">
        <v>0</v>
      </c>
      <c r="J11463">
        <v>0</v>
      </c>
      <c r="K11463">
        <v>0</v>
      </c>
      <c r="L11463">
        <v>0</v>
      </c>
      <c r="M11463">
        <v>0</v>
      </c>
      <c r="N11463">
        <v>9</v>
      </c>
      <c r="O11463">
        <v>7</v>
      </c>
      <c r="P11463">
        <v>2</v>
      </c>
      <c r="Q11463">
        <v>0</v>
      </c>
    </row>
    <row r="11464" spans="1:17" x14ac:dyDescent="0.2">
      <c r="A11464" t="s">
        <v>28487</v>
      </c>
      <c r="B11464" t="s">
        <v>84</v>
      </c>
      <c r="C11464" t="s">
        <v>215</v>
      </c>
      <c r="D11464" t="s">
        <v>17029</v>
      </c>
      <c r="E11464" t="s">
        <v>79</v>
      </c>
      <c r="F11464" t="s">
        <v>17019</v>
      </c>
      <c r="G11464">
        <v>9</v>
      </c>
      <c r="H11464">
        <v>0</v>
      </c>
      <c r="I11464">
        <v>0</v>
      </c>
      <c r="J11464">
        <v>0</v>
      </c>
      <c r="K11464">
        <v>0</v>
      </c>
      <c r="L11464">
        <v>0</v>
      </c>
      <c r="M11464">
        <v>0</v>
      </c>
      <c r="N11464">
        <v>0</v>
      </c>
      <c r="O11464">
        <v>0</v>
      </c>
      <c r="P11464">
        <v>0</v>
      </c>
      <c r="Q11464">
        <v>0</v>
      </c>
    </row>
    <row r="11465" spans="1:17" x14ac:dyDescent="0.2">
      <c r="A11465" t="s">
        <v>28488</v>
      </c>
      <c r="B11465" t="s">
        <v>84</v>
      </c>
      <c r="C11465" t="s">
        <v>215</v>
      </c>
      <c r="D11465" t="s">
        <v>17029</v>
      </c>
      <c r="E11465" t="s">
        <v>81</v>
      </c>
      <c r="F11465" t="s">
        <v>4875</v>
      </c>
      <c r="G11465">
        <v>0</v>
      </c>
      <c r="H11465">
        <v>10</v>
      </c>
      <c r="I11465">
        <v>3</v>
      </c>
      <c r="J11465">
        <v>4</v>
      </c>
      <c r="K11465">
        <v>3</v>
      </c>
      <c r="L11465">
        <v>0</v>
      </c>
      <c r="M11465">
        <v>0</v>
      </c>
      <c r="N11465">
        <v>0</v>
      </c>
      <c r="O11465">
        <v>0</v>
      </c>
      <c r="P11465">
        <v>0</v>
      </c>
      <c r="Q11465">
        <v>0</v>
      </c>
    </row>
    <row r="11466" spans="1:17" x14ac:dyDescent="0.2">
      <c r="A11466" t="s">
        <v>28489</v>
      </c>
      <c r="B11466" t="s">
        <v>84</v>
      </c>
      <c r="C11466" t="s">
        <v>215</v>
      </c>
      <c r="D11466" t="s">
        <v>17029</v>
      </c>
      <c r="E11466" t="s">
        <v>81</v>
      </c>
      <c r="F11466" t="s">
        <v>4877</v>
      </c>
      <c r="G11466">
        <v>0</v>
      </c>
      <c r="H11466">
        <v>10</v>
      </c>
      <c r="I11466">
        <v>3</v>
      </c>
      <c r="J11466">
        <v>4</v>
      </c>
      <c r="K11466">
        <v>1</v>
      </c>
      <c r="L11466">
        <v>2</v>
      </c>
      <c r="M11466">
        <v>0</v>
      </c>
      <c r="N11466">
        <v>0</v>
      </c>
      <c r="O11466">
        <v>0</v>
      </c>
      <c r="P11466">
        <v>0</v>
      </c>
      <c r="Q11466">
        <v>0</v>
      </c>
    </row>
    <row r="11467" spans="1:17" x14ac:dyDescent="0.2">
      <c r="A11467" t="s">
        <v>28490</v>
      </c>
      <c r="B11467" t="s">
        <v>84</v>
      </c>
      <c r="C11467" t="s">
        <v>215</v>
      </c>
      <c r="D11467" t="s">
        <v>17029</v>
      </c>
      <c r="E11467" t="s">
        <v>81</v>
      </c>
      <c r="F11467" t="s">
        <v>4879</v>
      </c>
      <c r="G11467">
        <v>0</v>
      </c>
      <c r="H11467">
        <v>0</v>
      </c>
      <c r="I11467">
        <v>0</v>
      </c>
      <c r="J11467">
        <v>0</v>
      </c>
      <c r="K11467">
        <v>0</v>
      </c>
      <c r="L11467">
        <v>0</v>
      </c>
      <c r="M11467">
        <v>10</v>
      </c>
      <c r="N11467">
        <v>0</v>
      </c>
      <c r="O11467">
        <v>0</v>
      </c>
      <c r="P11467">
        <v>0</v>
      </c>
      <c r="Q11467">
        <v>0</v>
      </c>
    </row>
    <row r="11468" spans="1:17" x14ac:dyDescent="0.2">
      <c r="A11468" t="s">
        <v>28491</v>
      </c>
      <c r="B11468" t="s">
        <v>84</v>
      </c>
      <c r="C11468" t="s">
        <v>215</v>
      </c>
      <c r="D11468" t="s">
        <v>17029</v>
      </c>
      <c r="E11468" t="s">
        <v>81</v>
      </c>
      <c r="F11468" t="s">
        <v>4881</v>
      </c>
      <c r="G11468">
        <v>0</v>
      </c>
      <c r="H11468">
        <v>10</v>
      </c>
      <c r="I11468">
        <v>3</v>
      </c>
      <c r="J11468">
        <v>4</v>
      </c>
      <c r="K11468">
        <v>1</v>
      </c>
      <c r="L11468">
        <v>2</v>
      </c>
      <c r="M11468">
        <v>0</v>
      </c>
      <c r="N11468">
        <v>0</v>
      </c>
      <c r="O11468">
        <v>0</v>
      </c>
      <c r="P11468">
        <v>0</v>
      </c>
      <c r="Q11468">
        <v>0</v>
      </c>
    </row>
    <row r="11469" spans="1:17" x14ac:dyDescent="0.2">
      <c r="A11469" t="s">
        <v>28492</v>
      </c>
      <c r="B11469" t="s">
        <v>84</v>
      </c>
      <c r="C11469" t="s">
        <v>215</v>
      </c>
      <c r="D11469" t="s">
        <v>17029</v>
      </c>
      <c r="E11469" t="s">
        <v>81</v>
      </c>
      <c r="F11469" t="s">
        <v>4883</v>
      </c>
      <c r="G11469">
        <v>0</v>
      </c>
      <c r="H11469">
        <v>10</v>
      </c>
      <c r="I11469">
        <v>3</v>
      </c>
      <c r="J11469">
        <v>4</v>
      </c>
      <c r="K11469">
        <v>1</v>
      </c>
      <c r="L11469">
        <v>2</v>
      </c>
      <c r="M11469">
        <v>0</v>
      </c>
      <c r="N11469">
        <v>0</v>
      </c>
      <c r="O11469">
        <v>0</v>
      </c>
      <c r="P11469">
        <v>0</v>
      </c>
      <c r="Q11469">
        <v>0</v>
      </c>
    </row>
    <row r="11470" spans="1:17" x14ac:dyDescent="0.2">
      <c r="A11470" t="s">
        <v>28493</v>
      </c>
      <c r="B11470" t="s">
        <v>84</v>
      </c>
      <c r="C11470" t="s">
        <v>215</v>
      </c>
      <c r="D11470" t="s">
        <v>17029</v>
      </c>
      <c r="E11470" t="s">
        <v>81</v>
      </c>
      <c r="F11470" t="s">
        <v>4885</v>
      </c>
      <c r="G11470">
        <v>0</v>
      </c>
      <c r="H11470">
        <v>0</v>
      </c>
      <c r="I11470">
        <v>0</v>
      </c>
      <c r="J11470">
        <v>0</v>
      </c>
      <c r="K11470">
        <v>0</v>
      </c>
      <c r="L11470">
        <v>0</v>
      </c>
      <c r="M11470">
        <v>10</v>
      </c>
      <c r="N11470">
        <v>0</v>
      </c>
      <c r="O11470">
        <v>0</v>
      </c>
      <c r="P11470">
        <v>0</v>
      </c>
      <c r="Q11470">
        <v>0</v>
      </c>
    </row>
    <row r="11471" spans="1:17" x14ac:dyDescent="0.2">
      <c r="A11471" t="s">
        <v>28494</v>
      </c>
      <c r="B11471" t="s">
        <v>84</v>
      </c>
      <c r="C11471" t="s">
        <v>215</v>
      </c>
      <c r="D11471" t="s">
        <v>17029</v>
      </c>
      <c r="E11471" t="s">
        <v>81</v>
      </c>
      <c r="F11471" t="s">
        <v>4887</v>
      </c>
      <c r="G11471">
        <v>0</v>
      </c>
      <c r="H11471">
        <v>10</v>
      </c>
      <c r="I11471">
        <v>3</v>
      </c>
      <c r="J11471">
        <v>4</v>
      </c>
      <c r="K11471">
        <v>3</v>
      </c>
      <c r="L11471">
        <v>0</v>
      </c>
      <c r="M11471">
        <v>0</v>
      </c>
      <c r="N11471">
        <v>0</v>
      </c>
      <c r="O11471">
        <v>0</v>
      </c>
      <c r="P11471">
        <v>0</v>
      </c>
      <c r="Q11471">
        <v>0</v>
      </c>
    </row>
    <row r="11472" spans="1:17" x14ac:dyDescent="0.2">
      <c r="A11472" t="s">
        <v>28495</v>
      </c>
      <c r="B11472" t="s">
        <v>84</v>
      </c>
      <c r="C11472" t="s">
        <v>215</v>
      </c>
      <c r="D11472" t="s">
        <v>17029</v>
      </c>
      <c r="E11472" t="s">
        <v>81</v>
      </c>
      <c r="F11472" t="s">
        <v>4889</v>
      </c>
      <c r="G11472">
        <v>0</v>
      </c>
      <c r="H11472">
        <v>0</v>
      </c>
      <c r="I11472">
        <v>0</v>
      </c>
      <c r="J11472">
        <v>0</v>
      </c>
      <c r="K11472">
        <v>0</v>
      </c>
      <c r="L11472">
        <v>0</v>
      </c>
      <c r="M11472">
        <v>10</v>
      </c>
      <c r="N11472">
        <v>0</v>
      </c>
      <c r="O11472">
        <v>0</v>
      </c>
      <c r="P11472">
        <v>0</v>
      </c>
      <c r="Q11472">
        <v>0</v>
      </c>
    </row>
    <row r="11473" spans="1:17" x14ac:dyDescent="0.2">
      <c r="A11473" t="s">
        <v>28496</v>
      </c>
      <c r="B11473" t="s">
        <v>84</v>
      </c>
      <c r="C11473" t="s">
        <v>215</v>
      </c>
      <c r="D11473" t="s">
        <v>17029</v>
      </c>
      <c r="E11473" t="s">
        <v>81</v>
      </c>
      <c r="F11473" t="s">
        <v>4871</v>
      </c>
      <c r="G11473">
        <v>0</v>
      </c>
      <c r="H11473">
        <v>0</v>
      </c>
      <c r="I11473">
        <v>0</v>
      </c>
      <c r="J11473">
        <v>0</v>
      </c>
      <c r="K11473">
        <v>0</v>
      </c>
      <c r="L11473">
        <v>0</v>
      </c>
      <c r="M11473">
        <v>0</v>
      </c>
      <c r="N11473">
        <v>9</v>
      </c>
      <c r="O11473">
        <v>7</v>
      </c>
      <c r="P11473">
        <v>2</v>
      </c>
      <c r="Q11473">
        <v>0</v>
      </c>
    </row>
    <row r="11474" spans="1:17" x14ac:dyDescent="0.2">
      <c r="A11474" t="s">
        <v>28497</v>
      </c>
      <c r="B11474" t="s">
        <v>84</v>
      </c>
      <c r="C11474" t="s">
        <v>215</v>
      </c>
      <c r="D11474" t="s">
        <v>17029</v>
      </c>
      <c r="E11474" t="s">
        <v>81</v>
      </c>
      <c r="F11474" t="s">
        <v>4873</v>
      </c>
      <c r="G11474">
        <v>0</v>
      </c>
      <c r="H11474">
        <v>0</v>
      </c>
      <c r="I11474">
        <v>0</v>
      </c>
      <c r="J11474">
        <v>0</v>
      </c>
      <c r="K11474">
        <v>0</v>
      </c>
      <c r="L11474">
        <v>0</v>
      </c>
      <c r="M11474">
        <v>0</v>
      </c>
      <c r="N11474">
        <v>8</v>
      </c>
      <c r="O11474">
        <v>6</v>
      </c>
      <c r="P11474">
        <v>2</v>
      </c>
      <c r="Q11474">
        <v>0</v>
      </c>
    </row>
    <row r="11475" spans="1:17" x14ac:dyDescent="0.2">
      <c r="A11475" t="s">
        <v>28498</v>
      </c>
      <c r="B11475" t="s">
        <v>84</v>
      </c>
      <c r="C11475" t="s">
        <v>215</v>
      </c>
      <c r="D11475" t="s">
        <v>17029</v>
      </c>
      <c r="E11475" t="s">
        <v>81</v>
      </c>
      <c r="F11475" t="s">
        <v>17019</v>
      </c>
      <c r="G11475">
        <v>10</v>
      </c>
      <c r="H11475">
        <v>0</v>
      </c>
      <c r="I11475">
        <v>0</v>
      </c>
      <c r="J11475">
        <v>0</v>
      </c>
      <c r="K11475">
        <v>0</v>
      </c>
      <c r="L11475">
        <v>0</v>
      </c>
      <c r="M11475">
        <v>0</v>
      </c>
      <c r="N11475">
        <v>0</v>
      </c>
      <c r="O11475">
        <v>0</v>
      </c>
      <c r="P11475">
        <v>0</v>
      </c>
      <c r="Q11475">
        <v>0</v>
      </c>
    </row>
    <row r="11476" spans="1:17" x14ac:dyDescent="0.2">
      <c r="A11476" t="s">
        <v>28499</v>
      </c>
      <c r="B11476" t="s">
        <v>84</v>
      </c>
      <c r="C11476" t="s">
        <v>215</v>
      </c>
      <c r="D11476" t="s">
        <v>17021</v>
      </c>
      <c r="E11476" t="s">
        <v>79</v>
      </c>
      <c r="F11476" t="s">
        <v>17022</v>
      </c>
      <c r="G11476">
        <v>0</v>
      </c>
      <c r="H11476">
        <v>0</v>
      </c>
      <c r="I11476">
        <v>0</v>
      </c>
      <c r="J11476">
        <v>0</v>
      </c>
      <c r="K11476">
        <v>0</v>
      </c>
      <c r="L11476">
        <v>0</v>
      </c>
      <c r="M11476">
        <v>0</v>
      </c>
      <c r="N11476">
        <v>2</v>
      </c>
      <c r="O11476">
        <v>2</v>
      </c>
      <c r="P11476">
        <v>0</v>
      </c>
      <c r="Q11476">
        <v>0</v>
      </c>
    </row>
    <row r="11477" spans="1:17" x14ac:dyDescent="0.2">
      <c r="A11477" t="s">
        <v>28500</v>
      </c>
      <c r="B11477" t="s">
        <v>84</v>
      </c>
      <c r="C11477" t="s">
        <v>215</v>
      </c>
      <c r="D11477" t="s">
        <v>17021</v>
      </c>
      <c r="E11477" t="s">
        <v>79</v>
      </c>
      <c r="F11477" t="s">
        <v>17019</v>
      </c>
      <c r="G11477">
        <v>2</v>
      </c>
      <c r="H11477">
        <v>0</v>
      </c>
      <c r="I11477">
        <v>0</v>
      </c>
      <c r="J11477">
        <v>0</v>
      </c>
      <c r="K11477">
        <v>0</v>
      </c>
      <c r="L11477">
        <v>0</v>
      </c>
      <c r="M11477">
        <v>0</v>
      </c>
      <c r="N11477">
        <v>0</v>
      </c>
      <c r="O11477">
        <v>0</v>
      </c>
      <c r="P11477">
        <v>0</v>
      </c>
      <c r="Q11477">
        <v>0</v>
      </c>
    </row>
    <row r="11478" spans="1:17" x14ac:dyDescent="0.2">
      <c r="A11478" t="s">
        <v>28501</v>
      </c>
      <c r="B11478" t="s">
        <v>84</v>
      </c>
      <c r="C11478" t="s">
        <v>215</v>
      </c>
      <c r="D11478" t="s">
        <v>17021</v>
      </c>
      <c r="E11478" t="s">
        <v>81</v>
      </c>
      <c r="F11478" t="s">
        <v>17022</v>
      </c>
      <c r="G11478">
        <v>0</v>
      </c>
      <c r="H11478">
        <v>0</v>
      </c>
      <c r="I11478">
        <v>0</v>
      </c>
      <c r="J11478">
        <v>0</v>
      </c>
      <c r="K11478">
        <v>0</v>
      </c>
      <c r="L11478">
        <v>0</v>
      </c>
      <c r="M11478">
        <v>0</v>
      </c>
      <c r="N11478">
        <v>1</v>
      </c>
      <c r="O11478">
        <v>1</v>
      </c>
      <c r="P11478">
        <v>0</v>
      </c>
      <c r="Q11478">
        <v>0</v>
      </c>
    </row>
    <row r="11479" spans="1:17" x14ac:dyDescent="0.2">
      <c r="A11479" t="s">
        <v>28502</v>
      </c>
      <c r="B11479" t="s">
        <v>84</v>
      </c>
      <c r="C11479" t="s">
        <v>215</v>
      </c>
      <c r="D11479" t="s">
        <v>17021</v>
      </c>
      <c r="E11479" t="s">
        <v>81</v>
      </c>
      <c r="F11479" t="s">
        <v>17019</v>
      </c>
      <c r="G11479">
        <v>1</v>
      </c>
      <c r="H11479">
        <v>0</v>
      </c>
      <c r="I11479">
        <v>0</v>
      </c>
      <c r="J11479">
        <v>0</v>
      </c>
      <c r="K11479">
        <v>0</v>
      </c>
      <c r="L11479">
        <v>0</v>
      </c>
      <c r="M11479">
        <v>0</v>
      </c>
      <c r="N11479">
        <v>0</v>
      </c>
      <c r="O11479">
        <v>0</v>
      </c>
      <c r="P11479">
        <v>0</v>
      </c>
      <c r="Q11479">
        <v>0</v>
      </c>
    </row>
    <row r="11480" spans="1:17" x14ac:dyDescent="0.2">
      <c r="A11480" t="s">
        <v>28503</v>
      </c>
      <c r="B11480" t="s">
        <v>84</v>
      </c>
      <c r="C11480" t="s">
        <v>215</v>
      </c>
      <c r="D11480" t="s">
        <v>17025</v>
      </c>
      <c r="E11480" t="s">
        <v>79</v>
      </c>
      <c r="F11480" t="s">
        <v>17019</v>
      </c>
      <c r="G11480">
        <v>1</v>
      </c>
      <c r="H11480">
        <v>0</v>
      </c>
      <c r="I11480">
        <v>0</v>
      </c>
      <c r="J11480">
        <v>0</v>
      </c>
      <c r="K11480">
        <v>0</v>
      </c>
      <c r="L11480">
        <v>0</v>
      </c>
      <c r="M11480">
        <v>0</v>
      </c>
      <c r="N11480">
        <v>0</v>
      </c>
      <c r="O11480">
        <v>0</v>
      </c>
      <c r="P11480">
        <v>0</v>
      </c>
      <c r="Q11480">
        <v>0</v>
      </c>
    </row>
    <row r="11481" spans="1:17" x14ac:dyDescent="0.2">
      <c r="A11481" t="s">
        <v>28504</v>
      </c>
      <c r="B11481" t="s">
        <v>84</v>
      </c>
      <c r="C11481" t="s">
        <v>216</v>
      </c>
      <c r="D11481" t="s">
        <v>17027</v>
      </c>
      <c r="E11481" t="s">
        <v>81</v>
      </c>
      <c r="F11481" t="s">
        <v>17019</v>
      </c>
      <c r="G11481">
        <v>2</v>
      </c>
      <c r="H11481">
        <v>0</v>
      </c>
      <c r="I11481">
        <v>0</v>
      </c>
      <c r="J11481">
        <v>0</v>
      </c>
      <c r="K11481">
        <v>0</v>
      </c>
      <c r="L11481">
        <v>0</v>
      </c>
      <c r="M11481">
        <v>0</v>
      </c>
      <c r="N11481">
        <v>0</v>
      </c>
      <c r="O11481">
        <v>0</v>
      </c>
      <c r="P11481">
        <v>0</v>
      </c>
      <c r="Q11481">
        <v>0</v>
      </c>
    </row>
    <row r="11482" spans="1:17" x14ac:dyDescent="0.2">
      <c r="A11482" t="s">
        <v>28505</v>
      </c>
      <c r="B11482" t="s">
        <v>84</v>
      </c>
      <c r="C11482" t="s">
        <v>216</v>
      </c>
      <c r="D11482" t="s">
        <v>17029</v>
      </c>
      <c r="E11482" t="s">
        <v>79</v>
      </c>
      <c r="F11482" t="s">
        <v>4875</v>
      </c>
      <c r="G11482">
        <v>0</v>
      </c>
      <c r="H11482">
        <v>33</v>
      </c>
      <c r="I11482">
        <v>8</v>
      </c>
      <c r="J11482">
        <v>20</v>
      </c>
      <c r="K11482">
        <v>3</v>
      </c>
      <c r="L11482">
        <v>2</v>
      </c>
      <c r="M11482">
        <v>0</v>
      </c>
      <c r="N11482">
        <v>0</v>
      </c>
      <c r="O11482">
        <v>0</v>
      </c>
      <c r="P11482">
        <v>0</v>
      </c>
      <c r="Q11482">
        <v>0</v>
      </c>
    </row>
    <row r="11483" spans="1:17" x14ac:dyDescent="0.2">
      <c r="A11483" t="s">
        <v>28506</v>
      </c>
      <c r="B11483" t="s">
        <v>84</v>
      </c>
      <c r="C11483" t="s">
        <v>216</v>
      </c>
      <c r="D11483" t="s">
        <v>17029</v>
      </c>
      <c r="E11483" t="s">
        <v>79</v>
      </c>
      <c r="F11483" t="s">
        <v>4877</v>
      </c>
      <c r="G11483">
        <v>0</v>
      </c>
      <c r="H11483">
        <v>33</v>
      </c>
      <c r="I11483">
        <v>8</v>
      </c>
      <c r="J11483">
        <v>20</v>
      </c>
      <c r="K11483">
        <v>3</v>
      </c>
      <c r="L11483">
        <v>2</v>
      </c>
      <c r="M11483">
        <v>0</v>
      </c>
      <c r="N11483">
        <v>0</v>
      </c>
      <c r="O11483">
        <v>0</v>
      </c>
      <c r="P11483">
        <v>0</v>
      </c>
      <c r="Q11483">
        <v>0</v>
      </c>
    </row>
    <row r="11484" spans="1:17" x14ac:dyDescent="0.2">
      <c r="A11484" t="s">
        <v>28507</v>
      </c>
      <c r="B11484" t="s">
        <v>84</v>
      </c>
      <c r="C11484" t="s">
        <v>216</v>
      </c>
      <c r="D11484" t="s">
        <v>17029</v>
      </c>
      <c r="E11484" t="s">
        <v>79</v>
      </c>
      <c r="F11484" t="s">
        <v>4879</v>
      </c>
      <c r="G11484">
        <v>0</v>
      </c>
      <c r="H11484">
        <v>0</v>
      </c>
      <c r="I11484">
        <v>0</v>
      </c>
      <c r="J11484">
        <v>0</v>
      </c>
      <c r="K11484">
        <v>0</v>
      </c>
      <c r="L11484">
        <v>0</v>
      </c>
      <c r="M11484">
        <v>33</v>
      </c>
      <c r="N11484">
        <v>0</v>
      </c>
      <c r="O11484">
        <v>0</v>
      </c>
      <c r="P11484">
        <v>0</v>
      </c>
      <c r="Q11484">
        <v>0</v>
      </c>
    </row>
    <row r="11485" spans="1:17" x14ac:dyDescent="0.2">
      <c r="A11485" t="s">
        <v>28508</v>
      </c>
      <c r="B11485" t="s">
        <v>84</v>
      </c>
      <c r="C11485" t="s">
        <v>216</v>
      </c>
      <c r="D11485" t="s">
        <v>17029</v>
      </c>
      <c r="E11485" t="s">
        <v>79</v>
      </c>
      <c r="F11485" t="s">
        <v>4881</v>
      </c>
      <c r="G11485">
        <v>0</v>
      </c>
      <c r="H11485">
        <v>33</v>
      </c>
      <c r="I11485">
        <v>8</v>
      </c>
      <c r="J11485">
        <v>20</v>
      </c>
      <c r="K11485">
        <v>3</v>
      </c>
      <c r="L11485">
        <v>2</v>
      </c>
      <c r="M11485">
        <v>0</v>
      </c>
      <c r="N11485">
        <v>0</v>
      </c>
      <c r="O11485">
        <v>0</v>
      </c>
      <c r="P11485">
        <v>0</v>
      </c>
      <c r="Q11485">
        <v>0</v>
      </c>
    </row>
    <row r="11486" spans="1:17" x14ac:dyDescent="0.2">
      <c r="A11486" t="s">
        <v>28509</v>
      </c>
      <c r="B11486" t="s">
        <v>84</v>
      </c>
      <c r="C11486" t="s">
        <v>216</v>
      </c>
      <c r="D11486" t="s">
        <v>17029</v>
      </c>
      <c r="E11486" t="s">
        <v>79</v>
      </c>
      <c r="F11486" t="s">
        <v>4883</v>
      </c>
      <c r="G11486">
        <v>0</v>
      </c>
      <c r="H11486">
        <v>33</v>
      </c>
      <c r="I11486">
        <v>8</v>
      </c>
      <c r="J11486">
        <v>20</v>
      </c>
      <c r="K11486">
        <v>3</v>
      </c>
      <c r="L11486">
        <v>2</v>
      </c>
      <c r="M11486">
        <v>0</v>
      </c>
      <c r="N11486">
        <v>0</v>
      </c>
      <c r="O11486">
        <v>0</v>
      </c>
      <c r="P11486">
        <v>0</v>
      </c>
      <c r="Q11486">
        <v>0</v>
      </c>
    </row>
    <row r="11487" spans="1:17" x14ac:dyDescent="0.2">
      <c r="A11487" t="s">
        <v>28510</v>
      </c>
      <c r="B11487" t="s">
        <v>84</v>
      </c>
      <c r="C11487" t="s">
        <v>216</v>
      </c>
      <c r="D11487" t="s">
        <v>17029</v>
      </c>
      <c r="E11487" t="s">
        <v>79</v>
      </c>
      <c r="F11487" t="s">
        <v>4885</v>
      </c>
      <c r="G11487">
        <v>0</v>
      </c>
      <c r="H11487">
        <v>0</v>
      </c>
      <c r="I11487">
        <v>0</v>
      </c>
      <c r="J11487">
        <v>0</v>
      </c>
      <c r="K11487">
        <v>0</v>
      </c>
      <c r="L11487">
        <v>0</v>
      </c>
      <c r="M11487">
        <v>33</v>
      </c>
      <c r="N11487">
        <v>0</v>
      </c>
      <c r="O11487">
        <v>0</v>
      </c>
      <c r="P11487">
        <v>0</v>
      </c>
      <c r="Q11487">
        <v>0</v>
      </c>
    </row>
    <row r="11488" spans="1:17" x14ac:dyDescent="0.2">
      <c r="A11488" t="s">
        <v>28511</v>
      </c>
      <c r="B11488" t="s">
        <v>84</v>
      </c>
      <c r="C11488" t="s">
        <v>216</v>
      </c>
      <c r="D11488" t="s">
        <v>17029</v>
      </c>
      <c r="E11488" t="s">
        <v>79</v>
      </c>
      <c r="F11488" t="s">
        <v>4887</v>
      </c>
      <c r="G11488">
        <v>0</v>
      </c>
      <c r="H11488">
        <v>33</v>
      </c>
      <c r="I11488">
        <v>8</v>
      </c>
      <c r="J11488">
        <v>20</v>
      </c>
      <c r="K11488">
        <v>3</v>
      </c>
      <c r="L11488">
        <v>2</v>
      </c>
      <c r="M11488">
        <v>0</v>
      </c>
      <c r="N11488">
        <v>0</v>
      </c>
      <c r="O11488">
        <v>0</v>
      </c>
      <c r="P11488">
        <v>0</v>
      </c>
      <c r="Q11488">
        <v>0</v>
      </c>
    </row>
    <row r="11489" spans="1:17" x14ac:dyDescent="0.2">
      <c r="A11489" t="s">
        <v>28512</v>
      </c>
      <c r="B11489" t="s">
        <v>84</v>
      </c>
      <c r="C11489" t="s">
        <v>216</v>
      </c>
      <c r="D11489" t="s">
        <v>17029</v>
      </c>
      <c r="E11489" t="s">
        <v>79</v>
      </c>
      <c r="F11489" t="s">
        <v>4889</v>
      </c>
      <c r="G11489">
        <v>0</v>
      </c>
      <c r="H11489">
        <v>0</v>
      </c>
      <c r="I11489">
        <v>0</v>
      </c>
      <c r="J11489">
        <v>0</v>
      </c>
      <c r="K11489">
        <v>0</v>
      </c>
      <c r="L11489">
        <v>0</v>
      </c>
      <c r="M11489">
        <v>33</v>
      </c>
      <c r="N11489">
        <v>0</v>
      </c>
      <c r="O11489">
        <v>0</v>
      </c>
      <c r="P11489">
        <v>0</v>
      </c>
      <c r="Q11489">
        <v>0</v>
      </c>
    </row>
    <row r="11490" spans="1:17" x14ac:dyDescent="0.2">
      <c r="A11490" t="s">
        <v>28513</v>
      </c>
      <c r="B11490" t="s">
        <v>84</v>
      </c>
      <c r="C11490" t="s">
        <v>216</v>
      </c>
      <c r="D11490" t="s">
        <v>17029</v>
      </c>
      <c r="E11490" t="s">
        <v>79</v>
      </c>
      <c r="F11490" t="s">
        <v>4871</v>
      </c>
      <c r="G11490">
        <v>0</v>
      </c>
      <c r="H11490">
        <v>0</v>
      </c>
      <c r="I11490">
        <v>0</v>
      </c>
      <c r="J11490">
        <v>0</v>
      </c>
      <c r="K11490">
        <v>0</v>
      </c>
      <c r="L11490">
        <v>0</v>
      </c>
      <c r="M11490">
        <v>0</v>
      </c>
      <c r="N11490">
        <v>27</v>
      </c>
      <c r="O11490">
        <v>25</v>
      </c>
      <c r="P11490">
        <v>2</v>
      </c>
      <c r="Q11490">
        <v>0</v>
      </c>
    </row>
    <row r="11491" spans="1:17" x14ac:dyDescent="0.2">
      <c r="A11491" t="s">
        <v>28514</v>
      </c>
      <c r="B11491" t="s">
        <v>84</v>
      </c>
      <c r="C11491" t="s">
        <v>216</v>
      </c>
      <c r="D11491" t="s">
        <v>17029</v>
      </c>
      <c r="E11491" t="s">
        <v>79</v>
      </c>
      <c r="F11491" t="s">
        <v>4873</v>
      </c>
      <c r="G11491">
        <v>0</v>
      </c>
      <c r="H11491">
        <v>0</v>
      </c>
      <c r="I11491">
        <v>0</v>
      </c>
      <c r="J11491">
        <v>0</v>
      </c>
      <c r="K11491">
        <v>0</v>
      </c>
      <c r="L11491">
        <v>0</v>
      </c>
      <c r="M11491">
        <v>0</v>
      </c>
      <c r="N11491">
        <v>22</v>
      </c>
      <c r="O11491">
        <v>21</v>
      </c>
      <c r="P11491">
        <v>1</v>
      </c>
      <c r="Q11491">
        <v>0</v>
      </c>
    </row>
    <row r="11492" spans="1:17" x14ac:dyDescent="0.2">
      <c r="A11492" t="s">
        <v>28515</v>
      </c>
      <c r="B11492" t="s">
        <v>84</v>
      </c>
      <c r="C11492" t="s">
        <v>216</v>
      </c>
      <c r="D11492" t="s">
        <v>17029</v>
      </c>
      <c r="E11492" t="s">
        <v>79</v>
      </c>
      <c r="F11492" t="s">
        <v>17019</v>
      </c>
      <c r="G11492">
        <v>33</v>
      </c>
      <c r="H11492">
        <v>0</v>
      </c>
      <c r="I11492">
        <v>0</v>
      </c>
      <c r="J11492">
        <v>0</v>
      </c>
      <c r="K11492">
        <v>0</v>
      </c>
      <c r="L11492">
        <v>0</v>
      </c>
      <c r="M11492">
        <v>0</v>
      </c>
      <c r="N11492">
        <v>0</v>
      </c>
      <c r="O11492">
        <v>0</v>
      </c>
      <c r="P11492">
        <v>0</v>
      </c>
      <c r="Q11492">
        <v>0</v>
      </c>
    </row>
    <row r="11493" spans="1:17" x14ac:dyDescent="0.2">
      <c r="A11493" t="s">
        <v>28516</v>
      </c>
      <c r="B11493" t="s">
        <v>84</v>
      </c>
      <c r="C11493" t="s">
        <v>216</v>
      </c>
      <c r="D11493" t="s">
        <v>17029</v>
      </c>
      <c r="E11493" t="s">
        <v>81</v>
      </c>
      <c r="F11493" t="s">
        <v>4875</v>
      </c>
      <c r="G11493">
        <v>0</v>
      </c>
      <c r="H11493">
        <v>16</v>
      </c>
      <c r="I11493">
        <v>0</v>
      </c>
      <c r="J11493">
        <v>13</v>
      </c>
      <c r="K11493">
        <v>3</v>
      </c>
      <c r="L11493">
        <v>0</v>
      </c>
      <c r="M11493">
        <v>0</v>
      </c>
      <c r="N11493">
        <v>0</v>
      </c>
      <c r="O11493">
        <v>0</v>
      </c>
      <c r="P11493">
        <v>0</v>
      </c>
      <c r="Q11493">
        <v>0</v>
      </c>
    </row>
    <row r="11494" spans="1:17" x14ac:dyDescent="0.2">
      <c r="A11494" t="s">
        <v>28517</v>
      </c>
      <c r="B11494" t="s">
        <v>84</v>
      </c>
      <c r="C11494" t="s">
        <v>216</v>
      </c>
      <c r="D11494" t="s">
        <v>17029</v>
      </c>
      <c r="E11494" t="s">
        <v>81</v>
      </c>
      <c r="F11494" t="s">
        <v>4877</v>
      </c>
      <c r="G11494">
        <v>0</v>
      </c>
      <c r="H11494">
        <v>16</v>
      </c>
      <c r="I11494">
        <v>0</v>
      </c>
      <c r="J11494">
        <v>13</v>
      </c>
      <c r="K11494">
        <v>2</v>
      </c>
      <c r="L11494">
        <v>1</v>
      </c>
      <c r="M11494">
        <v>0</v>
      </c>
      <c r="N11494">
        <v>0</v>
      </c>
      <c r="O11494">
        <v>0</v>
      </c>
      <c r="P11494">
        <v>0</v>
      </c>
      <c r="Q11494">
        <v>0</v>
      </c>
    </row>
    <row r="11495" spans="1:17" x14ac:dyDescent="0.2">
      <c r="A11495" t="s">
        <v>28518</v>
      </c>
      <c r="B11495" t="s">
        <v>84</v>
      </c>
      <c r="C11495" t="s">
        <v>216</v>
      </c>
      <c r="D11495" t="s">
        <v>17029</v>
      </c>
      <c r="E11495" t="s">
        <v>81</v>
      </c>
      <c r="F11495" t="s">
        <v>4879</v>
      </c>
      <c r="G11495">
        <v>0</v>
      </c>
      <c r="H11495">
        <v>0</v>
      </c>
      <c r="I11495">
        <v>0</v>
      </c>
      <c r="J11495">
        <v>0</v>
      </c>
      <c r="K11495">
        <v>0</v>
      </c>
      <c r="L11495">
        <v>0</v>
      </c>
      <c r="M11495">
        <v>16</v>
      </c>
      <c r="N11495">
        <v>0</v>
      </c>
      <c r="O11495">
        <v>0</v>
      </c>
      <c r="P11495">
        <v>0</v>
      </c>
      <c r="Q11495">
        <v>0</v>
      </c>
    </row>
    <row r="11496" spans="1:17" x14ac:dyDescent="0.2">
      <c r="A11496" t="s">
        <v>28519</v>
      </c>
      <c r="B11496" t="s">
        <v>84</v>
      </c>
      <c r="C11496" t="s">
        <v>216</v>
      </c>
      <c r="D11496" t="s">
        <v>17029</v>
      </c>
      <c r="E11496" t="s">
        <v>81</v>
      </c>
      <c r="F11496" t="s">
        <v>4881</v>
      </c>
      <c r="G11496">
        <v>0</v>
      </c>
      <c r="H11496">
        <v>16</v>
      </c>
      <c r="I11496">
        <v>0</v>
      </c>
      <c r="J11496">
        <v>13</v>
      </c>
      <c r="K11496">
        <v>2</v>
      </c>
      <c r="L11496">
        <v>1</v>
      </c>
      <c r="M11496">
        <v>0</v>
      </c>
      <c r="N11496">
        <v>0</v>
      </c>
      <c r="O11496">
        <v>0</v>
      </c>
      <c r="P11496">
        <v>0</v>
      </c>
      <c r="Q11496">
        <v>0</v>
      </c>
    </row>
    <row r="11497" spans="1:17" x14ac:dyDescent="0.2">
      <c r="A11497" t="s">
        <v>28520</v>
      </c>
      <c r="B11497" t="s">
        <v>84</v>
      </c>
      <c r="C11497" t="s">
        <v>216</v>
      </c>
      <c r="D11497" t="s">
        <v>17029</v>
      </c>
      <c r="E11497" t="s">
        <v>81</v>
      </c>
      <c r="F11497" t="s">
        <v>4883</v>
      </c>
      <c r="G11497">
        <v>0</v>
      </c>
      <c r="H11497">
        <v>16</v>
      </c>
      <c r="I11497">
        <v>0</v>
      </c>
      <c r="J11497">
        <v>13</v>
      </c>
      <c r="K11497">
        <v>3</v>
      </c>
      <c r="L11497">
        <v>0</v>
      </c>
      <c r="M11497">
        <v>0</v>
      </c>
      <c r="N11497">
        <v>0</v>
      </c>
      <c r="O11497">
        <v>0</v>
      </c>
      <c r="P11497">
        <v>0</v>
      </c>
      <c r="Q11497">
        <v>0</v>
      </c>
    </row>
    <row r="11498" spans="1:17" x14ac:dyDescent="0.2">
      <c r="A11498" t="s">
        <v>28521</v>
      </c>
      <c r="B11498" t="s">
        <v>84</v>
      </c>
      <c r="C11498" t="s">
        <v>216</v>
      </c>
      <c r="D11498" t="s">
        <v>17029</v>
      </c>
      <c r="E11498" t="s">
        <v>81</v>
      </c>
      <c r="F11498" t="s">
        <v>4885</v>
      </c>
      <c r="G11498">
        <v>0</v>
      </c>
      <c r="H11498">
        <v>0</v>
      </c>
      <c r="I11498">
        <v>0</v>
      </c>
      <c r="J11498">
        <v>0</v>
      </c>
      <c r="K11498">
        <v>0</v>
      </c>
      <c r="L11498">
        <v>0</v>
      </c>
      <c r="M11498">
        <v>16</v>
      </c>
      <c r="N11498">
        <v>0</v>
      </c>
      <c r="O11498">
        <v>0</v>
      </c>
      <c r="P11498">
        <v>0</v>
      </c>
      <c r="Q11498">
        <v>0</v>
      </c>
    </row>
    <row r="11499" spans="1:17" x14ac:dyDescent="0.2">
      <c r="A11499" t="s">
        <v>28522</v>
      </c>
      <c r="B11499" t="s">
        <v>84</v>
      </c>
      <c r="C11499" t="s">
        <v>216</v>
      </c>
      <c r="D11499" t="s">
        <v>17029</v>
      </c>
      <c r="E11499" t="s">
        <v>81</v>
      </c>
      <c r="F11499" t="s">
        <v>4887</v>
      </c>
      <c r="G11499">
        <v>0</v>
      </c>
      <c r="H11499">
        <v>16</v>
      </c>
      <c r="I11499">
        <v>0</v>
      </c>
      <c r="J11499">
        <v>13</v>
      </c>
      <c r="K11499">
        <v>3</v>
      </c>
      <c r="L11499">
        <v>0</v>
      </c>
      <c r="M11499">
        <v>0</v>
      </c>
      <c r="N11499">
        <v>0</v>
      </c>
      <c r="O11499">
        <v>0</v>
      </c>
      <c r="P11499">
        <v>0</v>
      </c>
      <c r="Q11499">
        <v>0</v>
      </c>
    </row>
    <row r="11500" spans="1:17" x14ac:dyDescent="0.2">
      <c r="A11500" t="s">
        <v>28523</v>
      </c>
      <c r="B11500" t="s">
        <v>84</v>
      </c>
      <c r="C11500" t="s">
        <v>216</v>
      </c>
      <c r="D11500" t="s">
        <v>17029</v>
      </c>
      <c r="E11500" t="s">
        <v>81</v>
      </c>
      <c r="F11500" t="s">
        <v>4889</v>
      </c>
      <c r="G11500">
        <v>0</v>
      </c>
      <c r="H11500">
        <v>0</v>
      </c>
      <c r="I11500">
        <v>0</v>
      </c>
      <c r="J11500">
        <v>0</v>
      </c>
      <c r="K11500">
        <v>0</v>
      </c>
      <c r="L11500">
        <v>0</v>
      </c>
      <c r="M11500">
        <v>16</v>
      </c>
      <c r="N11500">
        <v>0</v>
      </c>
      <c r="O11500">
        <v>0</v>
      </c>
      <c r="P11500">
        <v>0</v>
      </c>
      <c r="Q11500">
        <v>0</v>
      </c>
    </row>
    <row r="11501" spans="1:17" x14ac:dyDescent="0.2">
      <c r="A11501" t="s">
        <v>28524</v>
      </c>
      <c r="B11501" t="s">
        <v>84</v>
      </c>
      <c r="C11501" t="s">
        <v>216</v>
      </c>
      <c r="D11501" t="s">
        <v>17029</v>
      </c>
      <c r="E11501" t="s">
        <v>81</v>
      </c>
      <c r="F11501" t="s">
        <v>4871</v>
      </c>
      <c r="G11501">
        <v>0</v>
      </c>
      <c r="H11501">
        <v>0</v>
      </c>
      <c r="I11501">
        <v>0</v>
      </c>
      <c r="J11501">
        <v>0</v>
      </c>
      <c r="K11501">
        <v>0</v>
      </c>
      <c r="L11501">
        <v>0</v>
      </c>
      <c r="M11501">
        <v>0</v>
      </c>
      <c r="N11501">
        <v>15</v>
      </c>
      <c r="O11501">
        <v>14</v>
      </c>
      <c r="P11501">
        <v>1</v>
      </c>
      <c r="Q11501">
        <v>0</v>
      </c>
    </row>
    <row r="11502" spans="1:17" x14ac:dyDescent="0.2">
      <c r="A11502" t="s">
        <v>28525</v>
      </c>
      <c r="B11502" t="s">
        <v>84</v>
      </c>
      <c r="C11502" t="s">
        <v>216</v>
      </c>
      <c r="D11502" t="s">
        <v>17029</v>
      </c>
      <c r="E11502" t="s">
        <v>81</v>
      </c>
      <c r="F11502" t="s">
        <v>4873</v>
      </c>
      <c r="G11502">
        <v>0</v>
      </c>
      <c r="H11502">
        <v>0</v>
      </c>
      <c r="I11502">
        <v>0</v>
      </c>
      <c r="J11502">
        <v>0</v>
      </c>
      <c r="K11502">
        <v>0</v>
      </c>
      <c r="L11502">
        <v>0</v>
      </c>
      <c r="M11502">
        <v>0</v>
      </c>
      <c r="N11502">
        <v>11</v>
      </c>
      <c r="O11502">
        <v>10</v>
      </c>
      <c r="P11502">
        <v>1</v>
      </c>
      <c r="Q11502">
        <v>0</v>
      </c>
    </row>
    <row r="11503" spans="1:17" x14ac:dyDescent="0.2">
      <c r="A11503" t="s">
        <v>28526</v>
      </c>
      <c r="B11503" t="s">
        <v>84</v>
      </c>
      <c r="C11503" t="s">
        <v>216</v>
      </c>
      <c r="D11503" t="s">
        <v>17029</v>
      </c>
      <c r="E11503" t="s">
        <v>81</v>
      </c>
      <c r="F11503" t="s">
        <v>17019</v>
      </c>
      <c r="G11503">
        <v>16</v>
      </c>
      <c r="H11503">
        <v>0</v>
      </c>
      <c r="I11503">
        <v>0</v>
      </c>
      <c r="J11503">
        <v>0</v>
      </c>
      <c r="K11503">
        <v>0</v>
      </c>
      <c r="L11503">
        <v>0</v>
      </c>
      <c r="M11503">
        <v>0</v>
      </c>
      <c r="N11503">
        <v>0</v>
      </c>
      <c r="O11503">
        <v>0</v>
      </c>
      <c r="P11503">
        <v>0</v>
      </c>
      <c r="Q11503">
        <v>0</v>
      </c>
    </row>
    <row r="11504" spans="1:17" x14ac:dyDescent="0.2">
      <c r="A11504" t="s">
        <v>28527</v>
      </c>
      <c r="B11504" t="s">
        <v>84</v>
      </c>
      <c r="C11504" t="s">
        <v>216</v>
      </c>
      <c r="D11504" t="s">
        <v>17021</v>
      </c>
      <c r="E11504" t="s">
        <v>79</v>
      </c>
      <c r="F11504" t="s">
        <v>17022</v>
      </c>
      <c r="G11504">
        <v>0</v>
      </c>
      <c r="H11504">
        <v>0</v>
      </c>
      <c r="I11504">
        <v>0</v>
      </c>
      <c r="J11504">
        <v>0</v>
      </c>
      <c r="K11504">
        <v>0</v>
      </c>
      <c r="L11504">
        <v>0</v>
      </c>
      <c r="M11504">
        <v>0</v>
      </c>
      <c r="N11504">
        <v>2</v>
      </c>
      <c r="O11504">
        <v>1</v>
      </c>
      <c r="P11504">
        <v>1</v>
      </c>
      <c r="Q11504">
        <v>0</v>
      </c>
    </row>
    <row r="11505" spans="1:17" x14ac:dyDescent="0.2">
      <c r="A11505" t="s">
        <v>28528</v>
      </c>
      <c r="B11505" t="s">
        <v>84</v>
      </c>
      <c r="C11505" t="s">
        <v>216</v>
      </c>
      <c r="D11505" t="s">
        <v>17021</v>
      </c>
      <c r="E11505" t="s">
        <v>79</v>
      </c>
      <c r="F11505" t="s">
        <v>17019</v>
      </c>
      <c r="G11505">
        <v>2</v>
      </c>
      <c r="H11505">
        <v>0</v>
      </c>
      <c r="I11505">
        <v>0</v>
      </c>
      <c r="J11505">
        <v>0</v>
      </c>
      <c r="K11505">
        <v>0</v>
      </c>
      <c r="L11505">
        <v>0</v>
      </c>
      <c r="M11505">
        <v>0</v>
      </c>
      <c r="N11505">
        <v>0</v>
      </c>
      <c r="O11505">
        <v>0</v>
      </c>
      <c r="P11505">
        <v>0</v>
      </c>
      <c r="Q11505">
        <v>0</v>
      </c>
    </row>
    <row r="11506" spans="1:17" x14ac:dyDescent="0.2">
      <c r="A11506" t="s">
        <v>28529</v>
      </c>
      <c r="B11506" t="s">
        <v>84</v>
      </c>
      <c r="C11506" t="s">
        <v>216</v>
      </c>
      <c r="D11506" t="s">
        <v>17025</v>
      </c>
      <c r="E11506" t="s">
        <v>79</v>
      </c>
      <c r="F11506" t="s">
        <v>17019</v>
      </c>
      <c r="G11506">
        <v>4</v>
      </c>
      <c r="H11506">
        <v>0</v>
      </c>
      <c r="I11506">
        <v>0</v>
      </c>
      <c r="J11506">
        <v>0</v>
      </c>
      <c r="K11506">
        <v>0</v>
      </c>
      <c r="L11506">
        <v>0</v>
      </c>
      <c r="M11506">
        <v>0</v>
      </c>
      <c r="N11506">
        <v>0</v>
      </c>
      <c r="O11506">
        <v>0</v>
      </c>
      <c r="P11506">
        <v>0</v>
      </c>
      <c r="Q11506">
        <v>0</v>
      </c>
    </row>
    <row r="11507" spans="1:17" x14ac:dyDescent="0.2">
      <c r="A11507" t="s">
        <v>28530</v>
      </c>
      <c r="B11507" t="s">
        <v>84</v>
      </c>
      <c r="C11507" t="s">
        <v>217</v>
      </c>
      <c r="D11507" t="s">
        <v>17027</v>
      </c>
      <c r="E11507" t="s">
        <v>79</v>
      </c>
      <c r="F11507" t="s">
        <v>17019</v>
      </c>
      <c r="G11507">
        <v>1</v>
      </c>
      <c r="H11507">
        <v>0</v>
      </c>
      <c r="I11507">
        <v>0</v>
      </c>
      <c r="J11507">
        <v>0</v>
      </c>
      <c r="K11507">
        <v>0</v>
      </c>
      <c r="L11507">
        <v>0</v>
      </c>
      <c r="M11507">
        <v>0</v>
      </c>
      <c r="N11507">
        <v>0</v>
      </c>
      <c r="O11507">
        <v>0</v>
      </c>
      <c r="P11507">
        <v>0</v>
      </c>
      <c r="Q11507">
        <v>0</v>
      </c>
    </row>
    <row r="11508" spans="1:17" x14ac:dyDescent="0.2">
      <c r="A11508" t="s">
        <v>28531</v>
      </c>
      <c r="B11508" t="s">
        <v>84</v>
      </c>
      <c r="C11508" t="s">
        <v>217</v>
      </c>
      <c r="D11508" t="s">
        <v>17027</v>
      </c>
      <c r="E11508" t="s">
        <v>81</v>
      </c>
      <c r="F11508" t="s">
        <v>17019</v>
      </c>
      <c r="G11508">
        <v>2</v>
      </c>
      <c r="H11508">
        <v>0</v>
      </c>
      <c r="I11508">
        <v>0</v>
      </c>
      <c r="J11508">
        <v>0</v>
      </c>
      <c r="K11508">
        <v>0</v>
      </c>
      <c r="L11508">
        <v>0</v>
      </c>
      <c r="M11508">
        <v>0</v>
      </c>
      <c r="N11508">
        <v>0</v>
      </c>
      <c r="O11508">
        <v>0</v>
      </c>
      <c r="P11508">
        <v>0</v>
      </c>
      <c r="Q11508">
        <v>0</v>
      </c>
    </row>
    <row r="11509" spans="1:17" x14ac:dyDescent="0.2">
      <c r="A11509" t="s">
        <v>28532</v>
      </c>
      <c r="B11509" t="s">
        <v>84</v>
      </c>
      <c r="C11509" t="s">
        <v>217</v>
      </c>
      <c r="D11509" t="s">
        <v>17029</v>
      </c>
      <c r="E11509" t="s">
        <v>79</v>
      </c>
      <c r="F11509" t="s">
        <v>4875</v>
      </c>
      <c r="G11509">
        <v>0</v>
      </c>
      <c r="H11509">
        <v>41</v>
      </c>
      <c r="I11509">
        <v>10</v>
      </c>
      <c r="J11509">
        <v>26</v>
      </c>
      <c r="K11509">
        <v>4</v>
      </c>
      <c r="L11509">
        <v>1</v>
      </c>
      <c r="M11509">
        <v>0</v>
      </c>
      <c r="N11509">
        <v>0</v>
      </c>
      <c r="O11509">
        <v>0</v>
      </c>
      <c r="P11509">
        <v>0</v>
      </c>
      <c r="Q11509">
        <v>0</v>
      </c>
    </row>
    <row r="11510" spans="1:17" x14ac:dyDescent="0.2">
      <c r="A11510" t="s">
        <v>28533</v>
      </c>
      <c r="B11510" t="s">
        <v>84</v>
      </c>
      <c r="C11510" t="s">
        <v>217</v>
      </c>
      <c r="D11510" t="s">
        <v>17029</v>
      </c>
      <c r="E11510" t="s">
        <v>79</v>
      </c>
      <c r="F11510" t="s">
        <v>4877</v>
      </c>
      <c r="G11510">
        <v>0</v>
      </c>
      <c r="H11510">
        <v>41</v>
      </c>
      <c r="I11510">
        <v>6</v>
      </c>
      <c r="J11510">
        <v>26</v>
      </c>
      <c r="K11510">
        <v>5</v>
      </c>
      <c r="L11510">
        <v>4</v>
      </c>
      <c r="M11510">
        <v>0</v>
      </c>
      <c r="N11510">
        <v>0</v>
      </c>
      <c r="O11510">
        <v>0</v>
      </c>
      <c r="P11510">
        <v>0</v>
      </c>
      <c r="Q11510">
        <v>0</v>
      </c>
    </row>
    <row r="11511" spans="1:17" x14ac:dyDescent="0.2">
      <c r="A11511" t="s">
        <v>28534</v>
      </c>
      <c r="B11511" t="s">
        <v>84</v>
      </c>
      <c r="C11511" t="s">
        <v>217</v>
      </c>
      <c r="D11511" t="s">
        <v>17029</v>
      </c>
      <c r="E11511" t="s">
        <v>79</v>
      </c>
      <c r="F11511" t="s">
        <v>4879</v>
      </c>
      <c r="G11511">
        <v>0</v>
      </c>
      <c r="H11511">
        <v>0</v>
      </c>
      <c r="I11511">
        <v>0</v>
      </c>
      <c r="J11511">
        <v>0</v>
      </c>
      <c r="K11511">
        <v>0</v>
      </c>
      <c r="L11511">
        <v>0</v>
      </c>
      <c r="M11511">
        <v>41</v>
      </c>
      <c r="N11511">
        <v>0</v>
      </c>
      <c r="O11511">
        <v>0</v>
      </c>
      <c r="P11511">
        <v>0</v>
      </c>
      <c r="Q11511">
        <v>0</v>
      </c>
    </row>
    <row r="11512" spans="1:17" x14ac:dyDescent="0.2">
      <c r="A11512" t="s">
        <v>28535</v>
      </c>
      <c r="B11512" t="s">
        <v>84</v>
      </c>
      <c r="C11512" t="s">
        <v>217</v>
      </c>
      <c r="D11512" t="s">
        <v>17029</v>
      </c>
      <c r="E11512" t="s">
        <v>79</v>
      </c>
      <c r="F11512" t="s">
        <v>4881</v>
      </c>
      <c r="G11512">
        <v>0</v>
      </c>
      <c r="H11512">
        <v>41</v>
      </c>
      <c r="I11512">
        <v>6</v>
      </c>
      <c r="J11512">
        <v>26</v>
      </c>
      <c r="K11512">
        <v>5</v>
      </c>
      <c r="L11512">
        <v>4</v>
      </c>
      <c r="M11512">
        <v>0</v>
      </c>
      <c r="N11512">
        <v>0</v>
      </c>
      <c r="O11512">
        <v>0</v>
      </c>
      <c r="P11512">
        <v>0</v>
      </c>
      <c r="Q11512">
        <v>0</v>
      </c>
    </row>
    <row r="11513" spans="1:17" x14ac:dyDescent="0.2">
      <c r="A11513" t="s">
        <v>28536</v>
      </c>
      <c r="B11513" t="s">
        <v>89</v>
      </c>
      <c r="C11513" t="s">
        <v>147</v>
      </c>
      <c r="D11513" t="s">
        <v>17029</v>
      </c>
      <c r="E11513" t="s">
        <v>81</v>
      </c>
      <c r="F11513" t="s">
        <v>4873</v>
      </c>
      <c r="G11513">
        <v>0</v>
      </c>
      <c r="H11513">
        <v>0</v>
      </c>
      <c r="I11513">
        <v>0</v>
      </c>
      <c r="J11513">
        <v>0</v>
      </c>
      <c r="K11513">
        <v>0</v>
      </c>
      <c r="L11513">
        <v>0</v>
      </c>
      <c r="M11513">
        <v>0</v>
      </c>
      <c r="N11513">
        <v>1</v>
      </c>
      <c r="O11513">
        <v>0</v>
      </c>
      <c r="P11513">
        <v>1</v>
      </c>
      <c r="Q11513">
        <v>0</v>
      </c>
    </row>
    <row r="11514" spans="1:17" x14ac:dyDescent="0.2">
      <c r="A11514" t="s">
        <v>28537</v>
      </c>
      <c r="B11514" t="s">
        <v>89</v>
      </c>
      <c r="C11514" t="s">
        <v>147</v>
      </c>
      <c r="D11514" t="s">
        <v>17029</v>
      </c>
      <c r="E11514" t="s">
        <v>81</v>
      </c>
      <c r="F11514" t="s">
        <v>17019</v>
      </c>
      <c r="G11514">
        <v>1</v>
      </c>
      <c r="H11514">
        <v>0</v>
      </c>
      <c r="I11514">
        <v>0</v>
      </c>
      <c r="J11514">
        <v>0</v>
      </c>
      <c r="K11514">
        <v>0</v>
      </c>
      <c r="L11514">
        <v>0</v>
      </c>
      <c r="M11514">
        <v>0</v>
      </c>
      <c r="N11514">
        <v>0</v>
      </c>
      <c r="O11514">
        <v>0</v>
      </c>
      <c r="P11514">
        <v>0</v>
      </c>
      <c r="Q11514">
        <v>0</v>
      </c>
    </row>
    <row r="11515" spans="1:17" x14ac:dyDescent="0.2">
      <c r="A11515" t="s">
        <v>28538</v>
      </c>
      <c r="B11515" t="s">
        <v>89</v>
      </c>
      <c r="C11515" t="s">
        <v>148</v>
      </c>
      <c r="D11515" t="s">
        <v>17029</v>
      </c>
      <c r="E11515" t="s">
        <v>79</v>
      </c>
      <c r="F11515" t="s">
        <v>4875</v>
      </c>
      <c r="G11515">
        <v>0</v>
      </c>
      <c r="H11515">
        <v>1</v>
      </c>
      <c r="I11515">
        <v>0</v>
      </c>
      <c r="J11515">
        <v>0</v>
      </c>
      <c r="K11515">
        <v>0</v>
      </c>
      <c r="L11515">
        <v>1</v>
      </c>
      <c r="M11515">
        <v>0</v>
      </c>
      <c r="N11515">
        <v>0</v>
      </c>
      <c r="O11515">
        <v>0</v>
      </c>
      <c r="P11515">
        <v>0</v>
      </c>
      <c r="Q11515">
        <v>0</v>
      </c>
    </row>
    <row r="11516" spans="1:17" x14ac:dyDescent="0.2">
      <c r="A11516" t="s">
        <v>28539</v>
      </c>
      <c r="B11516" t="s">
        <v>89</v>
      </c>
      <c r="C11516" t="s">
        <v>148</v>
      </c>
      <c r="D11516" t="s">
        <v>17029</v>
      </c>
      <c r="E11516" t="s">
        <v>79</v>
      </c>
      <c r="F11516" t="s">
        <v>4877</v>
      </c>
      <c r="G11516">
        <v>0</v>
      </c>
      <c r="H11516">
        <v>1</v>
      </c>
      <c r="I11516">
        <v>0</v>
      </c>
      <c r="J11516">
        <v>0</v>
      </c>
      <c r="K11516">
        <v>0</v>
      </c>
      <c r="L11516">
        <v>1</v>
      </c>
      <c r="M11516">
        <v>0</v>
      </c>
      <c r="N11516">
        <v>0</v>
      </c>
      <c r="O11516">
        <v>0</v>
      </c>
      <c r="P11516">
        <v>0</v>
      </c>
      <c r="Q11516">
        <v>0</v>
      </c>
    </row>
    <row r="11517" spans="1:17" x14ac:dyDescent="0.2">
      <c r="A11517" t="s">
        <v>28540</v>
      </c>
      <c r="B11517" t="s">
        <v>89</v>
      </c>
      <c r="C11517" t="s">
        <v>148</v>
      </c>
      <c r="D11517" t="s">
        <v>17029</v>
      </c>
      <c r="E11517" t="s">
        <v>79</v>
      </c>
      <c r="F11517" t="s">
        <v>4879</v>
      </c>
      <c r="G11517">
        <v>0</v>
      </c>
      <c r="H11517">
        <v>0</v>
      </c>
      <c r="I11517">
        <v>0</v>
      </c>
      <c r="J11517">
        <v>0</v>
      </c>
      <c r="K11517">
        <v>0</v>
      </c>
      <c r="L11517">
        <v>0</v>
      </c>
      <c r="M11517">
        <v>1</v>
      </c>
      <c r="N11517">
        <v>0</v>
      </c>
      <c r="O11517">
        <v>0</v>
      </c>
      <c r="P11517">
        <v>0</v>
      </c>
      <c r="Q11517">
        <v>0</v>
      </c>
    </row>
    <row r="11518" spans="1:17" x14ac:dyDescent="0.2">
      <c r="A11518" t="s">
        <v>28541</v>
      </c>
      <c r="B11518" t="s">
        <v>89</v>
      </c>
      <c r="C11518" t="s">
        <v>148</v>
      </c>
      <c r="D11518" t="s">
        <v>17029</v>
      </c>
      <c r="E11518" t="s">
        <v>79</v>
      </c>
      <c r="F11518" t="s">
        <v>4881</v>
      </c>
      <c r="G11518">
        <v>0</v>
      </c>
      <c r="H11518">
        <v>1</v>
      </c>
      <c r="I11518">
        <v>0</v>
      </c>
      <c r="J11518">
        <v>0</v>
      </c>
      <c r="K11518">
        <v>0</v>
      </c>
      <c r="L11518">
        <v>1</v>
      </c>
      <c r="M11518">
        <v>0</v>
      </c>
      <c r="N11518">
        <v>0</v>
      </c>
      <c r="O11518">
        <v>0</v>
      </c>
      <c r="P11518">
        <v>0</v>
      </c>
      <c r="Q11518">
        <v>0</v>
      </c>
    </row>
    <row r="11519" spans="1:17" x14ac:dyDescent="0.2">
      <c r="A11519" t="s">
        <v>28542</v>
      </c>
      <c r="B11519" t="s">
        <v>89</v>
      </c>
      <c r="C11519" t="s">
        <v>148</v>
      </c>
      <c r="D11519" t="s">
        <v>17029</v>
      </c>
      <c r="E11519" t="s">
        <v>79</v>
      </c>
      <c r="F11519" t="s">
        <v>4883</v>
      </c>
      <c r="G11519">
        <v>0</v>
      </c>
      <c r="H11519">
        <v>1</v>
      </c>
      <c r="I11519">
        <v>0</v>
      </c>
      <c r="J11519">
        <v>0</v>
      </c>
      <c r="K11519">
        <v>0</v>
      </c>
      <c r="L11519">
        <v>1</v>
      </c>
      <c r="M11519">
        <v>0</v>
      </c>
      <c r="N11519">
        <v>0</v>
      </c>
      <c r="O11519">
        <v>0</v>
      </c>
      <c r="P11519">
        <v>0</v>
      </c>
      <c r="Q11519">
        <v>0</v>
      </c>
    </row>
    <row r="11520" spans="1:17" x14ac:dyDescent="0.2">
      <c r="A11520" t="s">
        <v>28543</v>
      </c>
      <c r="B11520" t="s">
        <v>89</v>
      </c>
      <c r="C11520" t="s">
        <v>148</v>
      </c>
      <c r="D11520" t="s">
        <v>17029</v>
      </c>
      <c r="E11520" t="s">
        <v>79</v>
      </c>
      <c r="F11520" t="s">
        <v>4885</v>
      </c>
      <c r="G11520">
        <v>0</v>
      </c>
      <c r="H11520">
        <v>0</v>
      </c>
      <c r="I11520">
        <v>0</v>
      </c>
      <c r="J11520">
        <v>0</v>
      </c>
      <c r="K11520">
        <v>0</v>
      </c>
      <c r="L11520">
        <v>0</v>
      </c>
      <c r="M11520">
        <v>1</v>
      </c>
      <c r="N11520">
        <v>0</v>
      </c>
      <c r="O11520">
        <v>0</v>
      </c>
      <c r="P11520">
        <v>0</v>
      </c>
      <c r="Q11520">
        <v>0</v>
      </c>
    </row>
    <row r="11521" spans="1:17" x14ac:dyDescent="0.2">
      <c r="A11521" t="s">
        <v>28544</v>
      </c>
      <c r="B11521" t="s">
        <v>89</v>
      </c>
      <c r="C11521" t="s">
        <v>148</v>
      </c>
      <c r="D11521" t="s">
        <v>17029</v>
      </c>
      <c r="E11521" t="s">
        <v>79</v>
      </c>
      <c r="F11521" t="s">
        <v>4887</v>
      </c>
      <c r="G11521">
        <v>0</v>
      </c>
      <c r="H11521">
        <v>1</v>
      </c>
      <c r="I11521">
        <v>0</v>
      </c>
      <c r="J11521">
        <v>0</v>
      </c>
      <c r="K11521">
        <v>0</v>
      </c>
      <c r="L11521">
        <v>1</v>
      </c>
      <c r="M11521">
        <v>0</v>
      </c>
      <c r="N11521">
        <v>0</v>
      </c>
      <c r="O11521">
        <v>0</v>
      </c>
      <c r="P11521">
        <v>0</v>
      </c>
      <c r="Q11521">
        <v>0</v>
      </c>
    </row>
    <row r="11522" spans="1:17" x14ac:dyDescent="0.2">
      <c r="A11522" t="s">
        <v>28545</v>
      </c>
      <c r="B11522" t="s">
        <v>89</v>
      </c>
      <c r="C11522" t="s">
        <v>148</v>
      </c>
      <c r="D11522" t="s">
        <v>17029</v>
      </c>
      <c r="E11522" t="s">
        <v>79</v>
      </c>
      <c r="F11522" t="s">
        <v>4889</v>
      </c>
      <c r="G11522">
        <v>0</v>
      </c>
      <c r="H11522">
        <v>0</v>
      </c>
      <c r="I11522">
        <v>0</v>
      </c>
      <c r="J11522">
        <v>0</v>
      </c>
      <c r="K11522">
        <v>0</v>
      </c>
      <c r="L11522">
        <v>0</v>
      </c>
      <c r="M11522">
        <v>1</v>
      </c>
      <c r="N11522">
        <v>0</v>
      </c>
      <c r="O11522">
        <v>0</v>
      </c>
      <c r="P11522">
        <v>0</v>
      </c>
      <c r="Q11522">
        <v>0</v>
      </c>
    </row>
    <row r="11523" spans="1:17" x14ac:dyDescent="0.2">
      <c r="A11523" t="s">
        <v>28546</v>
      </c>
      <c r="B11523" t="s">
        <v>89</v>
      </c>
      <c r="C11523" t="s">
        <v>148</v>
      </c>
      <c r="D11523" t="s">
        <v>17029</v>
      </c>
      <c r="E11523" t="s">
        <v>79</v>
      </c>
      <c r="F11523" t="s">
        <v>4871</v>
      </c>
      <c r="G11523">
        <v>0</v>
      </c>
      <c r="H11523">
        <v>0</v>
      </c>
      <c r="I11523">
        <v>0</v>
      </c>
      <c r="J11523">
        <v>0</v>
      </c>
      <c r="K11523">
        <v>0</v>
      </c>
      <c r="L11523">
        <v>0</v>
      </c>
      <c r="M11523">
        <v>0</v>
      </c>
      <c r="N11523">
        <v>0</v>
      </c>
      <c r="O11523">
        <v>0</v>
      </c>
      <c r="P11523">
        <v>0</v>
      </c>
      <c r="Q11523">
        <v>0</v>
      </c>
    </row>
    <row r="11524" spans="1:17" x14ac:dyDescent="0.2">
      <c r="A11524" t="s">
        <v>28547</v>
      </c>
      <c r="B11524" t="s">
        <v>89</v>
      </c>
      <c r="C11524" t="s">
        <v>148</v>
      </c>
      <c r="D11524" t="s">
        <v>17029</v>
      </c>
      <c r="E11524" t="s">
        <v>79</v>
      </c>
      <c r="F11524" t="s">
        <v>4873</v>
      </c>
      <c r="G11524">
        <v>0</v>
      </c>
      <c r="H11524">
        <v>0</v>
      </c>
      <c r="I11524">
        <v>0</v>
      </c>
      <c r="J11524">
        <v>0</v>
      </c>
      <c r="K11524">
        <v>0</v>
      </c>
      <c r="L11524">
        <v>0</v>
      </c>
      <c r="M11524">
        <v>0</v>
      </c>
      <c r="N11524">
        <v>0</v>
      </c>
      <c r="O11524">
        <v>0</v>
      </c>
      <c r="P11524">
        <v>0</v>
      </c>
      <c r="Q11524">
        <v>0</v>
      </c>
    </row>
    <row r="11525" spans="1:17" x14ac:dyDescent="0.2">
      <c r="A11525" t="s">
        <v>28548</v>
      </c>
      <c r="B11525" t="s">
        <v>89</v>
      </c>
      <c r="C11525" t="s">
        <v>148</v>
      </c>
      <c r="D11525" t="s">
        <v>17029</v>
      </c>
      <c r="E11525" t="s">
        <v>79</v>
      </c>
      <c r="F11525" t="s">
        <v>17019</v>
      </c>
      <c r="G11525">
        <v>1</v>
      </c>
      <c r="H11525">
        <v>0</v>
      </c>
      <c r="I11525">
        <v>0</v>
      </c>
      <c r="J11525">
        <v>0</v>
      </c>
      <c r="K11525">
        <v>0</v>
      </c>
      <c r="L11525">
        <v>0</v>
      </c>
      <c r="M11525">
        <v>0</v>
      </c>
      <c r="N11525">
        <v>0</v>
      </c>
      <c r="O11525">
        <v>0</v>
      </c>
      <c r="P11525">
        <v>0</v>
      </c>
      <c r="Q11525">
        <v>0</v>
      </c>
    </row>
    <row r="11526" spans="1:17" x14ac:dyDescent="0.2">
      <c r="A11526" t="s">
        <v>28549</v>
      </c>
      <c r="B11526" t="s">
        <v>89</v>
      </c>
      <c r="C11526" t="s">
        <v>148</v>
      </c>
      <c r="D11526" t="s">
        <v>17029</v>
      </c>
      <c r="E11526" t="s">
        <v>81</v>
      </c>
      <c r="F11526" t="s">
        <v>4875</v>
      </c>
      <c r="G11526">
        <v>0</v>
      </c>
      <c r="H11526">
        <v>1</v>
      </c>
      <c r="I11526">
        <v>0</v>
      </c>
      <c r="J11526">
        <v>1</v>
      </c>
      <c r="K11526">
        <v>0</v>
      </c>
      <c r="L11526">
        <v>0</v>
      </c>
      <c r="M11526">
        <v>0</v>
      </c>
      <c r="N11526">
        <v>0</v>
      </c>
      <c r="O11526">
        <v>0</v>
      </c>
      <c r="P11526">
        <v>0</v>
      </c>
      <c r="Q11526">
        <v>0</v>
      </c>
    </row>
    <row r="11527" spans="1:17" x14ac:dyDescent="0.2">
      <c r="A11527" t="s">
        <v>28550</v>
      </c>
      <c r="B11527" t="s">
        <v>89</v>
      </c>
      <c r="C11527" t="s">
        <v>148</v>
      </c>
      <c r="D11527" t="s">
        <v>17029</v>
      </c>
      <c r="E11527" t="s">
        <v>81</v>
      </c>
      <c r="F11527" t="s">
        <v>4877</v>
      </c>
      <c r="G11527">
        <v>0</v>
      </c>
      <c r="H11527">
        <v>1</v>
      </c>
      <c r="I11527">
        <v>0</v>
      </c>
      <c r="J11527">
        <v>1</v>
      </c>
      <c r="K11527">
        <v>0</v>
      </c>
      <c r="L11527">
        <v>0</v>
      </c>
      <c r="M11527">
        <v>0</v>
      </c>
      <c r="N11527">
        <v>0</v>
      </c>
      <c r="O11527">
        <v>0</v>
      </c>
      <c r="P11527">
        <v>0</v>
      </c>
      <c r="Q11527">
        <v>0</v>
      </c>
    </row>
    <row r="11528" spans="1:17" x14ac:dyDescent="0.2">
      <c r="A11528" t="s">
        <v>28551</v>
      </c>
      <c r="B11528" t="s">
        <v>89</v>
      </c>
      <c r="C11528" t="s">
        <v>148</v>
      </c>
      <c r="D11528" t="s">
        <v>17029</v>
      </c>
      <c r="E11528" t="s">
        <v>81</v>
      </c>
      <c r="F11528" t="s">
        <v>4879</v>
      </c>
      <c r="G11528">
        <v>0</v>
      </c>
      <c r="H11528">
        <v>0</v>
      </c>
      <c r="I11528">
        <v>0</v>
      </c>
      <c r="J11528">
        <v>0</v>
      </c>
      <c r="K11528">
        <v>0</v>
      </c>
      <c r="L11528">
        <v>0</v>
      </c>
      <c r="M11528">
        <v>1</v>
      </c>
      <c r="N11528">
        <v>0</v>
      </c>
      <c r="O11528">
        <v>0</v>
      </c>
      <c r="P11528">
        <v>0</v>
      </c>
      <c r="Q11528">
        <v>0</v>
      </c>
    </row>
    <row r="11529" spans="1:17" x14ac:dyDescent="0.2">
      <c r="A11529" t="s">
        <v>28552</v>
      </c>
      <c r="B11529" t="s">
        <v>89</v>
      </c>
      <c r="C11529" t="s">
        <v>148</v>
      </c>
      <c r="D11529" t="s">
        <v>17029</v>
      </c>
      <c r="E11529" t="s">
        <v>81</v>
      </c>
      <c r="F11529" t="s">
        <v>4881</v>
      </c>
      <c r="G11529">
        <v>0</v>
      </c>
      <c r="H11529">
        <v>1</v>
      </c>
      <c r="I11529">
        <v>0</v>
      </c>
      <c r="J11529">
        <v>1</v>
      </c>
      <c r="K11529">
        <v>0</v>
      </c>
      <c r="L11529">
        <v>0</v>
      </c>
      <c r="M11529">
        <v>0</v>
      </c>
      <c r="N11529">
        <v>0</v>
      </c>
      <c r="O11529">
        <v>0</v>
      </c>
      <c r="P11529">
        <v>0</v>
      </c>
      <c r="Q11529">
        <v>0</v>
      </c>
    </row>
    <row r="11530" spans="1:17" x14ac:dyDescent="0.2">
      <c r="A11530" t="s">
        <v>28553</v>
      </c>
      <c r="B11530" t="s">
        <v>89</v>
      </c>
      <c r="C11530" t="s">
        <v>148</v>
      </c>
      <c r="D11530" t="s">
        <v>17029</v>
      </c>
      <c r="E11530" t="s">
        <v>81</v>
      </c>
      <c r="F11530" t="s">
        <v>4883</v>
      </c>
      <c r="G11530">
        <v>0</v>
      </c>
      <c r="H11530">
        <v>1</v>
      </c>
      <c r="I11530">
        <v>0</v>
      </c>
      <c r="J11530">
        <v>1</v>
      </c>
      <c r="K11530">
        <v>0</v>
      </c>
      <c r="L11530">
        <v>0</v>
      </c>
      <c r="M11530">
        <v>0</v>
      </c>
      <c r="N11530">
        <v>0</v>
      </c>
      <c r="O11530">
        <v>0</v>
      </c>
      <c r="P11530">
        <v>0</v>
      </c>
      <c r="Q11530">
        <v>0</v>
      </c>
    </row>
    <row r="11531" spans="1:17" x14ac:dyDescent="0.2">
      <c r="A11531" t="s">
        <v>28554</v>
      </c>
      <c r="B11531" t="s">
        <v>89</v>
      </c>
      <c r="C11531" t="s">
        <v>148</v>
      </c>
      <c r="D11531" t="s">
        <v>17029</v>
      </c>
      <c r="E11531" t="s">
        <v>81</v>
      </c>
      <c r="F11531" t="s">
        <v>4885</v>
      </c>
      <c r="G11531">
        <v>0</v>
      </c>
      <c r="H11531">
        <v>0</v>
      </c>
      <c r="I11531">
        <v>0</v>
      </c>
      <c r="J11531">
        <v>0</v>
      </c>
      <c r="K11531">
        <v>0</v>
      </c>
      <c r="L11531">
        <v>0</v>
      </c>
      <c r="M11531">
        <v>1</v>
      </c>
      <c r="N11531">
        <v>0</v>
      </c>
      <c r="O11531">
        <v>0</v>
      </c>
      <c r="P11531">
        <v>0</v>
      </c>
      <c r="Q11531">
        <v>0</v>
      </c>
    </row>
    <row r="11532" spans="1:17" x14ac:dyDescent="0.2">
      <c r="A11532" t="s">
        <v>28555</v>
      </c>
      <c r="B11532" t="s">
        <v>89</v>
      </c>
      <c r="C11532" t="s">
        <v>148</v>
      </c>
      <c r="D11532" t="s">
        <v>17029</v>
      </c>
      <c r="E11532" t="s">
        <v>81</v>
      </c>
      <c r="F11532" t="s">
        <v>4887</v>
      </c>
      <c r="G11532">
        <v>0</v>
      </c>
      <c r="H11532">
        <v>1</v>
      </c>
      <c r="I11532">
        <v>0</v>
      </c>
      <c r="J11532">
        <v>1</v>
      </c>
      <c r="K11532">
        <v>0</v>
      </c>
      <c r="L11532">
        <v>0</v>
      </c>
      <c r="M11532">
        <v>0</v>
      </c>
      <c r="N11532">
        <v>0</v>
      </c>
      <c r="O11532">
        <v>0</v>
      </c>
      <c r="P11532">
        <v>0</v>
      </c>
      <c r="Q11532">
        <v>0</v>
      </c>
    </row>
    <row r="11533" spans="1:17" x14ac:dyDescent="0.2">
      <c r="A11533" t="s">
        <v>28556</v>
      </c>
      <c r="B11533" t="s">
        <v>89</v>
      </c>
      <c r="C11533" t="s">
        <v>148</v>
      </c>
      <c r="D11533" t="s">
        <v>17029</v>
      </c>
      <c r="E11533" t="s">
        <v>81</v>
      </c>
      <c r="F11533" t="s">
        <v>4889</v>
      </c>
      <c r="G11533">
        <v>0</v>
      </c>
      <c r="H11533">
        <v>0</v>
      </c>
      <c r="I11533">
        <v>0</v>
      </c>
      <c r="J11533">
        <v>0</v>
      </c>
      <c r="K11533">
        <v>0</v>
      </c>
      <c r="L11533">
        <v>0</v>
      </c>
      <c r="M11533">
        <v>1</v>
      </c>
      <c r="N11533">
        <v>0</v>
      </c>
      <c r="O11533">
        <v>0</v>
      </c>
      <c r="P11533">
        <v>0</v>
      </c>
      <c r="Q11533">
        <v>0</v>
      </c>
    </row>
    <row r="11534" spans="1:17" x14ac:dyDescent="0.2">
      <c r="A11534" t="s">
        <v>28557</v>
      </c>
      <c r="B11534" t="s">
        <v>89</v>
      </c>
      <c r="C11534" t="s">
        <v>148</v>
      </c>
      <c r="D11534" t="s">
        <v>17029</v>
      </c>
      <c r="E11534" t="s">
        <v>81</v>
      </c>
      <c r="F11534" t="s">
        <v>4871</v>
      </c>
      <c r="G11534">
        <v>0</v>
      </c>
      <c r="H11534">
        <v>0</v>
      </c>
      <c r="I11534">
        <v>0</v>
      </c>
      <c r="J11534">
        <v>0</v>
      </c>
      <c r="K11534">
        <v>0</v>
      </c>
      <c r="L11534">
        <v>0</v>
      </c>
      <c r="M11534">
        <v>0</v>
      </c>
      <c r="N11534">
        <v>1</v>
      </c>
      <c r="O11534">
        <v>1</v>
      </c>
      <c r="P11534">
        <v>0</v>
      </c>
      <c r="Q11534">
        <v>0</v>
      </c>
    </row>
    <row r="11535" spans="1:17" x14ac:dyDescent="0.2">
      <c r="A11535" t="s">
        <v>28558</v>
      </c>
      <c r="B11535" t="s">
        <v>89</v>
      </c>
      <c r="C11535" t="s">
        <v>148</v>
      </c>
      <c r="D11535" t="s">
        <v>17029</v>
      </c>
      <c r="E11535" t="s">
        <v>81</v>
      </c>
      <c r="F11535" t="s">
        <v>4873</v>
      </c>
      <c r="G11535">
        <v>0</v>
      </c>
      <c r="H11535">
        <v>0</v>
      </c>
      <c r="I11535">
        <v>0</v>
      </c>
      <c r="J11535">
        <v>0</v>
      </c>
      <c r="K11535">
        <v>0</v>
      </c>
      <c r="L11535">
        <v>0</v>
      </c>
      <c r="M11535">
        <v>0</v>
      </c>
      <c r="N11535">
        <v>0</v>
      </c>
      <c r="O11535">
        <v>0</v>
      </c>
      <c r="P11535">
        <v>0</v>
      </c>
      <c r="Q11535">
        <v>0</v>
      </c>
    </row>
    <row r="11536" spans="1:17" x14ac:dyDescent="0.2">
      <c r="A11536" t="s">
        <v>28559</v>
      </c>
      <c r="B11536" t="s">
        <v>89</v>
      </c>
      <c r="C11536" t="s">
        <v>148</v>
      </c>
      <c r="D11536" t="s">
        <v>17029</v>
      </c>
      <c r="E11536" t="s">
        <v>81</v>
      </c>
      <c r="F11536" t="s">
        <v>17019</v>
      </c>
      <c r="G11536">
        <v>1</v>
      </c>
      <c r="H11536">
        <v>0</v>
      </c>
      <c r="I11536">
        <v>0</v>
      </c>
      <c r="J11536">
        <v>0</v>
      </c>
      <c r="K11536">
        <v>0</v>
      </c>
      <c r="L11536">
        <v>0</v>
      </c>
      <c r="M11536">
        <v>0</v>
      </c>
      <c r="N11536">
        <v>0</v>
      </c>
      <c r="O11536">
        <v>0</v>
      </c>
      <c r="P11536">
        <v>0</v>
      </c>
      <c r="Q11536">
        <v>0</v>
      </c>
    </row>
    <row r="11537" spans="1:17" x14ac:dyDescent="0.2">
      <c r="A11537" t="s">
        <v>28560</v>
      </c>
      <c r="B11537" t="s">
        <v>89</v>
      </c>
      <c r="C11537" t="s">
        <v>154</v>
      </c>
      <c r="D11537" t="s">
        <v>17029</v>
      </c>
      <c r="E11537" t="s">
        <v>79</v>
      </c>
      <c r="F11537" t="s">
        <v>4875</v>
      </c>
      <c r="G11537">
        <v>0</v>
      </c>
      <c r="H11537">
        <v>4</v>
      </c>
      <c r="I11537">
        <v>1</v>
      </c>
      <c r="J11537">
        <v>2</v>
      </c>
      <c r="K11537">
        <v>1</v>
      </c>
      <c r="L11537">
        <v>0</v>
      </c>
      <c r="M11537">
        <v>0</v>
      </c>
      <c r="N11537">
        <v>0</v>
      </c>
      <c r="O11537">
        <v>0</v>
      </c>
      <c r="P11537">
        <v>0</v>
      </c>
      <c r="Q11537">
        <v>0</v>
      </c>
    </row>
    <row r="11538" spans="1:17" x14ac:dyDescent="0.2">
      <c r="A11538" t="s">
        <v>28561</v>
      </c>
      <c r="B11538" t="s">
        <v>89</v>
      </c>
      <c r="C11538" t="s">
        <v>154</v>
      </c>
      <c r="D11538" t="s">
        <v>17029</v>
      </c>
      <c r="E11538" t="s">
        <v>79</v>
      </c>
      <c r="F11538" t="s">
        <v>4877</v>
      </c>
      <c r="G11538">
        <v>0</v>
      </c>
      <c r="H11538">
        <v>4</v>
      </c>
      <c r="I11538">
        <v>1</v>
      </c>
      <c r="J11538">
        <v>1</v>
      </c>
      <c r="K11538">
        <v>0</v>
      </c>
      <c r="L11538">
        <v>2</v>
      </c>
      <c r="M11538">
        <v>0</v>
      </c>
      <c r="N11538">
        <v>0</v>
      </c>
      <c r="O11538">
        <v>0</v>
      </c>
      <c r="P11538">
        <v>0</v>
      </c>
      <c r="Q11538">
        <v>0</v>
      </c>
    </row>
    <row r="11539" spans="1:17" x14ac:dyDescent="0.2">
      <c r="A11539" t="s">
        <v>28562</v>
      </c>
      <c r="B11539" t="s">
        <v>89</v>
      </c>
      <c r="C11539" t="s">
        <v>154</v>
      </c>
      <c r="D11539" t="s">
        <v>17029</v>
      </c>
      <c r="E11539" t="s">
        <v>79</v>
      </c>
      <c r="F11539" t="s">
        <v>4879</v>
      </c>
      <c r="G11539">
        <v>0</v>
      </c>
      <c r="H11539">
        <v>0</v>
      </c>
      <c r="I11539">
        <v>0</v>
      </c>
      <c r="J11539">
        <v>0</v>
      </c>
      <c r="K11539">
        <v>0</v>
      </c>
      <c r="L11539">
        <v>0</v>
      </c>
      <c r="M11539">
        <v>4</v>
      </c>
      <c r="N11539">
        <v>0</v>
      </c>
      <c r="O11539">
        <v>0</v>
      </c>
      <c r="P11539">
        <v>0</v>
      </c>
      <c r="Q11539">
        <v>0</v>
      </c>
    </row>
    <row r="11540" spans="1:17" x14ac:dyDescent="0.2">
      <c r="A11540" t="s">
        <v>28563</v>
      </c>
      <c r="B11540" t="s">
        <v>89</v>
      </c>
      <c r="C11540" t="s">
        <v>154</v>
      </c>
      <c r="D11540" t="s">
        <v>17029</v>
      </c>
      <c r="E11540" t="s">
        <v>79</v>
      </c>
      <c r="F11540" t="s">
        <v>4881</v>
      </c>
      <c r="G11540">
        <v>0</v>
      </c>
      <c r="H11540">
        <v>4</v>
      </c>
      <c r="I11540">
        <v>1</v>
      </c>
      <c r="J11540">
        <v>1</v>
      </c>
      <c r="K11540">
        <v>0</v>
      </c>
      <c r="L11540">
        <v>2</v>
      </c>
      <c r="M11540">
        <v>0</v>
      </c>
      <c r="N11540">
        <v>0</v>
      </c>
      <c r="O11540">
        <v>0</v>
      </c>
      <c r="P11540">
        <v>0</v>
      </c>
      <c r="Q11540">
        <v>0</v>
      </c>
    </row>
    <row r="11541" spans="1:17" x14ac:dyDescent="0.2">
      <c r="A11541" t="s">
        <v>28564</v>
      </c>
      <c r="B11541" t="s">
        <v>89</v>
      </c>
      <c r="C11541" t="s">
        <v>154</v>
      </c>
      <c r="D11541" t="s">
        <v>17029</v>
      </c>
      <c r="E11541" t="s">
        <v>79</v>
      </c>
      <c r="F11541" t="s">
        <v>4883</v>
      </c>
      <c r="G11541">
        <v>0</v>
      </c>
      <c r="H11541">
        <v>4</v>
      </c>
      <c r="I11541">
        <v>1</v>
      </c>
      <c r="J11541">
        <v>1</v>
      </c>
      <c r="K11541">
        <v>0</v>
      </c>
      <c r="L11541">
        <v>2</v>
      </c>
      <c r="M11541">
        <v>0</v>
      </c>
      <c r="N11541">
        <v>0</v>
      </c>
      <c r="O11541">
        <v>0</v>
      </c>
      <c r="P11541">
        <v>0</v>
      </c>
      <c r="Q11541">
        <v>0</v>
      </c>
    </row>
    <row r="11542" spans="1:17" x14ac:dyDescent="0.2">
      <c r="A11542" t="s">
        <v>28565</v>
      </c>
      <c r="B11542" t="s">
        <v>89</v>
      </c>
      <c r="C11542" t="s">
        <v>154</v>
      </c>
      <c r="D11542" t="s">
        <v>17029</v>
      </c>
      <c r="E11542" t="s">
        <v>79</v>
      </c>
      <c r="F11542" t="s">
        <v>4885</v>
      </c>
      <c r="G11542">
        <v>0</v>
      </c>
      <c r="H11542">
        <v>0</v>
      </c>
      <c r="I11542">
        <v>0</v>
      </c>
      <c r="J11542">
        <v>0</v>
      </c>
      <c r="K11542">
        <v>0</v>
      </c>
      <c r="L11542">
        <v>0</v>
      </c>
      <c r="M11542">
        <v>4</v>
      </c>
      <c r="N11542">
        <v>0</v>
      </c>
      <c r="O11542">
        <v>0</v>
      </c>
      <c r="P11542">
        <v>0</v>
      </c>
      <c r="Q11542">
        <v>0</v>
      </c>
    </row>
    <row r="11543" spans="1:17" x14ac:dyDescent="0.2">
      <c r="A11543" t="s">
        <v>28566</v>
      </c>
      <c r="B11543" t="s">
        <v>89</v>
      </c>
      <c r="C11543" t="s">
        <v>154</v>
      </c>
      <c r="D11543" t="s">
        <v>17029</v>
      </c>
      <c r="E11543" t="s">
        <v>79</v>
      </c>
      <c r="F11543" t="s">
        <v>4887</v>
      </c>
      <c r="G11543">
        <v>0</v>
      </c>
      <c r="H11543">
        <v>4</v>
      </c>
      <c r="I11543">
        <v>1</v>
      </c>
      <c r="J11543">
        <v>2</v>
      </c>
      <c r="K11543">
        <v>1</v>
      </c>
      <c r="L11543">
        <v>0</v>
      </c>
      <c r="M11543">
        <v>0</v>
      </c>
      <c r="N11543">
        <v>0</v>
      </c>
      <c r="O11543">
        <v>0</v>
      </c>
      <c r="P11543">
        <v>0</v>
      </c>
      <c r="Q11543">
        <v>0</v>
      </c>
    </row>
    <row r="11544" spans="1:17" x14ac:dyDescent="0.2">
      <c r="A11544" t="s">
        <v>28567</v>
      </c>
      <c r="B11544" t="s">
        <v>89</v>
      </c>
      <c r="C11544" t="s">
        <v>154</v>
      </c>
      <c r="D11544" t="s">
        <v>17029</v>
      </c>
      <c r="E11544" t="s">
        <v>79</v>
      </c>
      <c r="F11544" t="s">
        <v>4889</v>
      </c>
      <c r="G11544">
        <v>0</v>
      </c>
      <c r="H11544">
        <v>0</v>
      </c>
      <c r="I11544">
        <v>0</v>
      </c>
      <c r="J11544">
        <v>0</v>
      </c>
      <c r="K11544">
        <v>0</v>
      </c>
      <c r="L11544">
        <v>0</v>
      </c>
      <c r="M11544">
        <v>4</v>
      </c>
      <c r="N11544">
        <v>0</v>
      </c>
      <c r="O11544">
        <v>0</v>
      </c>
      <c r="P11544">
        <v>0</v>
      </c>
      <c r="Q11544">
        <v>0</v>
      </c>
    </row>
    <row r="11545" spans="1:17" x14ac:dyDescent="0.2">
      <c r="A11545" t="s">
        <v>28568</v>
      </c>
      <c r="B11545" t="s">
        <v>89</v>
      </c>
      <c r="C11545" t="s">
        <v>154</v>
      </c>
      <c r="D11545" t="s">
        <v>17029</v>
      </c>
      <c r="E11545" t="s">
        <v>79</v>
      </c>
      <c r="F11545" t="s">
        <v>4871</v>
      </c>
      <c r="G11545">
        <v>0</v>
      </c>
      <c r="H11545">
        <v>0</v>
      </c>
      <c r="I11545">
        <v>0</v>
      </c>
      <c r="J11545">
        <v>0</v>
      </c>
      <c r="K11545">
        <v>0</v>
      </c>
      <c r="L11545">
        <v>0</v>
      </c>
      <c r="M11545">
        <v>0</v>
      </c>
      <c r="N11545">
        <v>3</v>
      </c>
      <c r="O11545">
        <v>2</v>
      </c>
      <c r="P11545">
        <v>0</v>
      </c>
      <c r="Q11545">
        <v>1</v>
      </c>
    </row>
    <row r="11546" spans="1:17" x14ac:dyDescent="0.2">
      <c r="A11546" t="s">
        <v>28569</v>
      </c>
      <c r="B11546" t="s">
        <v>89</v>
      </c>
      <c r="C11546" t="s">
        <v>154</v>
      </c>
      <c r="D11546" t="s">
        <v>17029</v>
      </c>
      <c r="E11546" t="s">
        <v>79</v>
      </c>
      <c r="F11546" t="s">
        <v>4873</v>
      </c>
      <c r="G11546">
        <v>0</v>
      </c>
      <c r="H11546">
        <v>0</v>
      </c>
      <c r="I11546">
        <v>0</v>
      </c>
      <c r="J11546">
        <v>0</v>
      </c>
      <c r="K11546">
        <v>0</v>
      </c>
      <c r="L11546">
        <v>0</v>
      </c>
      <c r="M11546">
        <v>0</v>
      </c>
      <c r="N11546">
        <v>2</v>
      </c>
      <c r="O11546">
        <v>2</v>
      </c>
      <c r="P11546">
        <v>0</v>
      </c>
      <c r="Q11546">
        <v>0</v>
      </c>
    </row>
    <row r="11547" spans="1:17" x14ac:dyDescent="0.2">
      <c r="A11547" t="s">
        <v>28570</v>
      </c>
      <c r="B11547" t="s">
        <v>89</v>
      </c>
      <c r="C11547" t="s">
        <v>154</v>
      </c>
      <c r="D11547" t="s">
        <v>17029</v>
      </c>
      <c r="E11547" t="s">
        <v>79</v>
      </c>
      <c r="F11547" t="s">
        <v>17019</v>
      </c>
      <c r="G11547">
        <v>4</v>
      </c>
      <c r="H11547">
        <v>0</v>
      </c>
      <c r="I11547">
        <v>0</v>
      </c>
      <c r="J11547">
        <v>0</v>
      </c>
      <c r="K11547">
        <v>0</v>
      </c>
      <c r="L11547">
        <v>0</v>
      </c>
      <c r="M11547">
        <v>0</v>
      </c>
      <c r="N11547">
        <v>0</v>
      </c>
      <c r="O11547">
        <v>0</v>
      </c>
      <c r="P11547">
        <v>0</v>
      </c>
      <c r="Q11547">
        <v>0</v>
      </c>
    </row>
    <row r="11548" spans="1:17" x14ac:dyDescent="0.2">
      <c r="A11548" t="s">
        <v>28571</v>
      </c>
      <c r="B11548" t="s">
        <v>89</v>
      </c>
      <c r="C11548" t="s">
        <v>156</v>
      </c>
      <c r="D11548" t="s">
        <v>17021</v>
      </c>
      <c r="E11548" t="s">
        <v>79</v>
      </c>
      <c r="F11548" t="s">
        <v>17022</v>
      </c>
      <c r="G11548">
        <v>0</v>
      </c>
      <c r="H11548">
        <v>0</v>
      </c>
      <c r="I11548">
        <v>0</v>
      </c>
      <c r="J11548">
        <v>0</v>
      </c>
      <c r="K11548">
        <v>0</v>
      </c>
      <c r="L11548">
        <v>0</v>
      </c>
      <c r="M11548">
        <v>0</v>
      </c>
      <c r="N11548">
        <v>1</v>
      </c>
      <c r="O11548">
        <v>1</v>
      </c>
      <c r="P11548">
        <v>0</v>
      </c>
      <c r="Q11548">
        <v>0</v>
      </c>
    </row>
    <row r="11549" spans="1:17" x14ac:dyDescent="0.2">
      <c r="A11549" t="s">
        <v>28572</v>
      </c>
      <c r="B11549" t="s">
        <v>89</v>
      </c>
      <c r="C11549" t="s">
        <v>156</v>
      </c>
      <c r="D11549" t="s">
        <v>17021</v>
      </c>
      <c r="E11549" t="s">
        <v>79</v>
      </c>
      <c r="F11549" t="s">
        <v>17019</v>
      </c>
      <c r="G11549">
        <v>1</v>
      </c>
      <c r="H11549">
        <v>0</v>
      </c>
      <c r="I11549">
        <v>0</v>
      </c>
      <c r="J11549">
        <v>0</v>
      </c>
      <c r="K11549">
        <v>0</v>
      </c>
      <c r="L11549">
        <v>0</v>
      </c>
      <c r="M11549">
        <v>0</v>
      </c>
      <c r="N11549">
        <v>0</v>
      </c>
      <c r="O11549">
        <v>0</v>
      </c>
      <c r="P11549">
        <v>0</v>
      </c>
      <c r="Q11549">
        <v>0</v>
      </c>
    </row>
    <row r="11550" spans="1:17" x14ac:dyDescent="0.2">
      <c r="A11550" t="s">
        <v>28573</v>
      </c>
      <c r="B11550" t="s">
        <v>89</v>
      </c>
      <c r="C11550" t="s">
        <v>160</v>
      </c>
      <c r="D11550" t="s">
        <v>17029</v>
      </c>
      <c r="E11550" t="s">
        <v>81</v>
      </c>
      <c r="F11550" t="s">
        <v>4875</v>
      </c>
      <c r="G11550">
        <v>0</v>
      </c>
      <c r="H11550">
        <v>2</v>
      </c>
      <c r="I11550">
        <v>0</v>
      </c>
      <c r="J11550">
        <v>2</v>
      </c>
      <c r="K11550">
        <v>0</v>
      </c>
      <c r="L11550">
        <v>0</v>
      </c>
      <c r="M11550">
        <v>0</v>
      </c>
      <c r="N11550">
        <v>0</v>
      </c>
      <c r="O11550">
        <v>0</v>
      </c>
      <c r="P11550">
        <v>0</v>
      </c>
      <c r="Q11550">
        <v>0</v>
      </c>
    </row>
    <row r="11551" spans="1:17" x14ac:dyDescent="0.2">
      <c r="A11551" t="s">
        <v>28574</v>
      </c>
      <c r="B11551" t="s">
        <v>89</v>
      </c>
      <c r="C11551" t="s">
        <v>160</v>
      </c>
      <c r="D11551" t="s">
        <v>17029</v>
      </c>
      <c r="E11551" t="s">
        <v>81</v>
      </c>
      <c r="F11551" t="s">
        <v>4877</v>
      </c>
      <c r="G11551">
        <v>0</v>
      </c>
      <c r="H11551">
        <v>2</v>
      </c>
      <c r="I11551">
        <v>0</v>
      </c>
      <c r="J11551">
        <v>2</v>
      </c>
      <c r="K11551">
        <v>0</v>
      </c>
      <c r="L11551">
        <v>0</v>
      </c>
      <c r="M11551">
        <v>0</v>
      </c>
      <c r="N11551">
        <v>0</v>
      </c>
      <c r="O11551">
        <v>0</v>
      </c>
      <c r="P11551">
        <v>0</v>
      </c>
      <c r="Q11551">
        <v>0</v>
      </c>
    </row>
    <row r="11552" spans="1:17" x14ac:dyDescent="0.2">
      <c r="A11552" t="s">
        <v>28575</v>
      </c>
      <c r="B11552" t="s">
        <v>89</v>
      </c>
      <c r="C11552" t="s">
        <v>160</v>
      </c>
      <c r="D11552" t="s">
        <v>17029</v>
      </c>
      <c r="E11552" t="s">
        <v>81</v>
      </c>
      <c r="F11552" t="s">
        <v>4879</v>
      </c>
      <c r="G11552">
        <v>0</v>
      </c>
      <c r="H11552">
        <v>0</v>
      </c>
      <c r="I11552">
        <v>0</v>
      </c>
      <c r="J11552">
        <v>0</v>
      </c>
      <c r="K11552">
        <v>0</v>
      </c>
      <c r="L11552">
        <v>0</v>
      </c>
      <c r="M11552">
        <v>2</v>
      </c>
      <c r="N11552">
        <v>0</v>
      </c>
      <c r="O11552">
        <v>0</v>
      </c>
      <c r="P11552">
        <v>0</v>
      </c>
      <c r="Q11552">
        <v>0</v>
      </c>
    </row>
    <row r="11553" spans="1:17" x14ac:dyDescent="0.2">
      <c r="A11553" t="s">
        <v>28576</v>
      </c>
      <c r="B11553" t="s">
        <v>89</v>
      </c>
      <c r="C11553" t="s">
        <v>160</v>
      </c>
      <c r="D11553" t="s">
        <v>17029</v>
      </c>
      <c r="E11553" t="s">
        <v>81</v>
      </c>
      <c r="F11553" t="s">
        <v>4881</v>
      </c>
      <c r="G11553">
        <v>0</v>
      </c>
      <c r="H11553">
        <v>2</v>
      </c>
      <c r="I11553">
        <v>0</v>
      </c>
      <c r="J11553">
        <v>2</v>
      </c>
      <c r="K11553">
        <v>0</v>
      </c>
      <c r="L11553">
        <v>0</v>
      </c>
      <c r="M11553">
        <v>0</v>
      </c>
      <c r="N11553">
        <v>0</v>
      </c>
      <c r="O11553">
        <v>0</v>
      </c>
      <c r="P11553">
        <v>0</v>
      </c>
      <c r="Q11553">
        <v>0</v>
      </c>
    </row>
    <row r="11554" spans="1:17" x14ac:dyDescent="0.2">
      <c r="A11554" t="s">
        <v>28577</v>
      </c>
      <c r="B11554" t="s">
        <v>89</v>
      </c>
      <c r="C11554" t="s">
        <v>160</v>
      </c>
      <c r="D11554" t="s">
        <v>17029</v>
      </c>
      <c r="E11554" t="s">
        <v>81</v>
      </c>
      <c r="F11554" t="s">
        <v>4883</v>
      </c>
      <c r="G11554">
        <v>0</v>
      </c>
      <c r="H11554">
        <v>2</v>
      </c>
      <c r="I11554">
        <v>0</v>
      </c>
      <c r="J11554">
        <v>2</v>
      </c>
      <c r="K11554">
        <v>0</v>
      </c>
      <c r="L11554">
        <v>0</v>
      </c>
      <c r="M11554">
        <v>0</v>
      </c>
      <c r="N11554">
        <v>0</v>
      </c>
      <c r="O11554">
        <v>0</v>
      </c>
      <c r="P11554">
        <v>0</v>
      </c>
      <c r="Q11554">
        <v>0</v>
      </c>
    </row>
    <row r="11555" spans="1:17" x14ac:dyDescent="0.2">
      <c r="A11555" t="s">
        <v>28578</v>
      </c>
      <c r="B11555" t="s">
        <v>89</v>
      </c>
      <c r="C11555" t="s">
        <v>160</v>
      </c>
      <c r="D11555" t="s">
        <v>17029</v>
      </c>
      <c r="E11555" t="s">
        <v>81</v>
      </c>
      <c r="F11555" t="s">
        <v>4885</v>
      </c>
      <c r="G11555">
        <v>0</v>
      </c>
      <c r="H11555">
        <v>0</v>
      </c>
      <c r="I11555">
        <v>0</v>
      </c>
      <c r="J11555">
        <v>0</v>
      </c>
      <c r="K11555">
        <v>0</v>
      </c>
      <c r="L11555">
        <v>0</v>
      </c>
      <c r="M11555">
        <v>2</v>
      </c>
      <c r="N11555">
        <v>0</v>
      </c>
      <c r="O11555">
        <v>0</v>
      </c>
      <c r="P11555">
        <v>0</v>
      </c>
      <c r="Q11555">
        <v>0</v>
      </c>
    </row>
    <row r="11556" spans="1:17" x14ac:dyDescent="0.2">
      <c r="A11556" t="s">
        <v>28579</v>
      </c>
      <c r="B11556" t="s">
        <v>89</v>
      </c>
      <c r="C11556" t="s">
        <v>160</v>
      </c>
      <c r="D11556" t="s">
        <v>17029</v>
      </c>
      <c r="E11556" t="s">
        <v>81</v>
      </c>
      <c r="F11556" t="s">
        <v>4887</v>
      </c>
      <c r="G11556">
        <v>0</v>
      </c>
      <c r="H11556">
        <v>2</v>
      </c>
      <c r="I11556">
        <v>0</v>
      </c>
      <c r="J11556">
        <v>2</v>
      </c>
      <c r="K11556">
        <v>0</v>
      </c>
      <c r="L11556">
        <v>0</v>
      </c>
      <c r="M11556">
        <v>0</v>
      </c>
      <c r="N11556">
        <v>0</v>
      </c>
      <c r="O11556">
        <v>0</v>
      </c>
      <c r="P11556">
        <v>0</v>
      </c>
      <c r="Q11556">
        <v>0</v>
      </c>
    </row>
    <row r="11557" spans="1:17" x14ac:dyDescent="0.2">
      <c r="A11557" t="s">
        <v>28580</v>
      </c>
      <c r="B11557" t="s">
        <v>89</v>
      </c>
      <c r="C11557" t="s">
        <v>160</v>
      </c>
      <c r="D11557" t="s">
        <v>17029</v>
      </c>
      <c r="E11557" t="s">
        <v>81</v>
      </c>
      <c r="F11557" t="s">
        <v>4889</v>
      </c>
      <c r="G11557">
        <v>0</v>
      </c>
      <c r="H11557">
        <v>0</v>
      </c>
      <c r="I11557">
        <v>0</v>
      </c>
      <c r="J11557">
        <v>0</v>
      </c>
      <c r="K11557">
        <v>0</v>
      </c>
      <c r="L11557">
        <v>0</v>
      </c>
      <c r="M11557">
        <v>2</v>
      </c>
      <c r="N11557">
        <v>0</v>
      </c>
      <c r="O11557">
        <v>0</v>
      </c>
      <c r="P11557">
        <v>0</v>
      </c>
      <c r="Q11557">
        <v>0</v>
      </c>
    </row>
    <row r="11558" spans="1:17" x14ac:dyDescent="0.2">
      <c r="A11558" t="s">
        <v>28581</v>
      </c>
      <c r="B11558" t="s">
        <v>89</v>
      </c>
      <c r="C11558" t="s">
        <v>160</v>
      </c>
      <c r="D11558" t="s">
        <v>17029</v>
      </c>
      <c r="E11558" t="s">
        <v>81</v>
      </c>
      <c r="F11558" t="s">
        <v>4871</v>
      </c>
      <c r="G11558">
        <v>0</v>
      </c>
      <c r="H11558">
        <v>0</v>
      </c>
      <c r="I11558">
        <v>0</v>
      </c>
      <c r="J11558">
        <v>0</v>
      </c>
      <c r="K11558">
        <v>0</v>
      </c>
      <c r="L11558">
        <v>0</v>
      </c>
      <c r="M11558">
        <v>0</v>
      </c>
      <c r="N11558">
        <v>1</v>
      </c>
      <c r="O11558">
        <v>1</v>
      </c>
      <c r="P11558">
        <v>0</v>
      </c>
      <c r="Q11558">
        <v>0</v>
      </c>
    </row>
    <row r="11559" spans="1:17" x14ac:dyDescent="0.2">
      <c r="A11559" t="s">
        <v>28582</v>
      </c>
      <c r="B11559" t="s">
        <v>89</v>
      </c>
      <c r="C11559" t="s">
        <v>160</v>
      </c>
      <c r="D11559" t="s">
        <v>17029</v>
      </c>
      <c r="E11559" t="s">
        <v>81</v>
      </c>
      <c r="F11559" t="s">
        <v>4873</v>
      </c>
      <c r="G11559">
        <v>0</v>
      </c>
      <c r="H11559">
        <v>0</v>
      </c>
      <c r="I11559">
        <v>0</v>
      </c>
      <c r="J11559">
        <v>0</v>
      </c>
      <c r="K11559">
        <v>0</v>
      </c>
      <c r="L11559">
        <v>0</v>
      </c>
      <c r="M11559">
        <v>0</v>
      </c>
      <c r="N11559">
        <v>0</v>
      </c>
      <c r="O11559">
        <v>0</v>
      </c>
      <c r="P11559">
        <v>0</v>
      </c>
      <c r="Q11559">
        <v>0</v>
      </c>
    </row>
    <row r="11560" spans="1:17" x14ac:dyDescent="0.2">
      <c r="A11560" t="s">
        <v>28583</v>
      </c>
      <c r="B11560" t="s">
        <v>89</v>
      </c>
      <c r="C11560" t="s">
        <v>160</v>
      </c>
      <c r="D11560" t="s">
        <v>17029</v>
      </c>
      <c r="E11560" t="s">
        <v>81</v>
      </c>
      <c r="F11560" t="s">
        <v>17019</v>
      </c>
      <c r="G11560">
        <v>2</v>
      </c>
      <c r="H11560">
        <v>0</v>
      </c>
      <c r="I11560">
        <v>0</v>
      </c>
      <c r="J11560">
        <v>0</v>
      </c>
      <c r="K11560">
        <v>0</v>
      </c>
      <c r="L11560">
        <v>0</v>
      </c>
      <c r="M11560">
        <v>0</v>
      </c>
      <c r="N11560">
        <v>0</v>
      </c>
      <c r="O11560">
        <v>0</v>
      </c>
      <c r="P11560">
        <v>0</v>
      </c>
      <c r="Q11560">
        <v>0</v>
      </c>
    </row>
    <row r="11561" spans="1:17" x14ac:dyDescent="0.2">
      <c r="A11561" t="s">
        <v>28584</v>
      </c>
      <c r="B11561" t="s">
        <v>89</v>
      </c>
      <c r="C11561" t="s">
        <v>163</v>
      </c>
      <c r="D11561" t="s">
        <v>17029</v>
      </c>
      <c r="E11561" t="s">
        <v>79</v>
      </c>
      <c r="F11561" t="s">
        <v>4875</v>
      </c>
      <c r="G11561">
        <v>0</v>
      </c>
      <c r="H11561">
        <v>1</v>
      </c>
      <c r="I11561">
        <v>0</v>
      </c>
      <c r="J11561">
        <v>1</v>
      </c>
      <c r="K11561">
        <v>0</v>
      </c>
      <c r="L11561">
        <v>0</v>
      </c>
      <c r="M11561">
        <v>0</v>
      </c>
      <c r="N11561">
        <v>0</v>
      </c>
      <c r="O11561">
        <v>0</v>
      </c>
      <c r="P11561">
        <v>0</v>
      </c>
      <c r="Q11561">
        <v>0</v>
      </c>
    </row>
    <row r="11562" spans="1:17" x14ac:dyDescent="0.2">
      <c r="A11562" t="s">
        <v>28585</v>
      </c>
      <c r="B11562" t="s">
        <v>89</v>
      </c>
      <c r="C11562" t="s">
        <v>163</v>
      </c>
      <c r="D11562" t="s">
        <v>17029</v>
      </c>
      <c r="E11562" t="s">
        <v>79</v>
      </c>
      <c r="F11562" t="s">
        <v>4877</v>
      </c>
      <c r="G11562">
        <v>0</v>
      </c>
      <c r="H11562">
        <v>1</v>
      </c>
      <c r="I11562">
        <v>0</v>
      </c>
      <c r="J11562">
        <v>1</v>
      </c>
      <c r="K11562">
        <v>0</v>
      </c>
      <c r="L11562">
        <v>0</v>
      </c>
      <c r="M11562">
        <v>0</v>
      </c>
      <c r="N11562">
        <v>0</v>
      </c>
      <c r="O11562">
        <v>0</v>
      </c>
      <c r="P11562">
        <v>0</v>
      </c>
      <c r="Q11562">
        <v>0</v>
      </c>
    </row>
    <row r="11563" spans="1:17" x14ac:dyDescent="0.2">
      <c r="A11563" t="s">
        <v>28586</v>
      </c>
      <c r="B11563" t="s">
        <v>89</v>
      </c>
      <c r="C11563" t="s">
        <v>163</v>
      </c>
      <c r="D11563" t="s">
        <v>17029</v>
      </c>
      <c r="E11563" t="s">
        <v>79</v>
      </c>
      <c r="F11563" t="s">
        <v>4879</v>
      </c>
      <c r="G11563">
        <v>0</v>
      </c>
      <c r="H11563">
        <v>0</v>
      </c>
      <c r="I11563">
        <v>0</v>
      </c>
      <c r="J11563">
        <v>0</v>
      </c>
      <c r="K11563">
        <v>0</v>
      </c>
      <c r="L11563">
        <v>0</v>
      </c>
      <c r="M11563">
        <v>1</v>
      </c>
      <c r="N11563">
        <v>0</v>
      </c>
      <c r="O11563">
        <v>0</v>
      </c>
      <c r="P11563">
        <v>0</v>
      </c>
      <c r="Q11563">
        <v>0</v>
      </c>
    </row>
    <row r="11564" spans="1:17" x14ac:dyDescent="0.2">
      <c r="A11564" t="s">
        <v>28587</v>
      </c>
      <c r="B11564" t="s">
        <v>89</v>
      </c>
      <c r="C11564" t="s">
        <v>163</v>
      </c>
      <c r="D11564" t="s">
        <v>17029</v>
      </c>
      <c r="E11564" t="s">
        <v>79</v>
      </c>
      <c r="F11564" t="s">
        <v>4881</v>
      </c>
      <c r="G11564">
        <v>0</v>
      </c>
      <c r="H11564">
        <v>1</v>
      </c>
      <c r="I11564">
        <v>0</v>
      </c>
      <c r="J11564">
        <v>1</v>
      </c>
      <c r="K11564">
        <v>0</v>
      </c>
      <c r="L11564">
        <v>0</v>
      </c>
      <c r="M11564">
        <v>0</v>
      </c>
      <c r="N11564">
        <v>0</v>
      </c>
      <c r="O11564">
        <v>0</v>
      </c>
      <c r="P11564">
        <v>0</v>
      </c>
      <c r="Q11564">
        <v>0</v>
      </c>
    </row>
    <row r="11565" spans="1:17" x14ac:dyDescent="0.2">
      <c r="A11565" t="s">
        <v>28588</v>
      </c>
      <c r="B11565" t="s">
        <v>89</v>
      </c>
      <c r="C11565" t="s">
        <v>163</v>
      </c>
      <c r="D11565" t="s">
        <v>17029</v>
      </c>
      <c r="E11565" t="s">
        <v>79</v>
      </c>
      <c r="F11565" t="s">
        <v>4883</v>
      </c>
      <c r="G11565">
        <v>0</v>
      </c>
      <c r="H11565">
        <v>1</v>
      </c>
      <c r="I11565">
        <v>0</v>
      </c>
      <c r="J11565">
        <v>1</v>
      </c>
      <c r="K11565">
        <v>0</v>
      </c>
      <c r="L11565">
        <v>0</v>
      </c>
      <c r="M11565">
        <v>0</v>
      </c>
      <c r="N11565">
        <v>0</v>
      </c>
      <c r="O11565">
        <v>0</v>
      </c>
      <c r="P11565">
        <v>0</v>
      </c>
      <c r="Q11565">
        <v>0</v>
      </c>
    </row>
    <row r="11566" spans="1:17" x14ac:dyDescent="0.2">
      <c r="A11566" t="s">
        <v>28589</v>
      </c>
      <c r="B11566" t="s">
        <v>89</v>
      </c>
      <c r="C11566" t="s">
        <v>163</v>
      </c>
      <c r="D11566" t="s">
        <v>17029</v>
      </c>
      <c r="E11566" t="s">
        <v>79</v>
      </c>
      <c r="F11566" t="s">
        <v>4885</v>
      </c>
      <c r="G11566">
        <v>0</v>
      </c>
      <c r="H11566">
        <v>0</v>
      </c>
      <c r="I11566">
        <v>0</v>
      </c>
      <c r="J11566">
        <v>0</v>
      </c>
      <c r="K11566">
        <v>0</v>
      </c>
      <c r="L11566">
        <v>0</v>
      </c>
      <c r="M11566">
        <v>1</v>
      </c>
      <c r="N11566">
        <v>0</v>
      </c>
      <c r="O11566">
        <v>0</v>
      </c>
      <c r="P11566">
        <v>0</v>
      </c>
      <c r="Q11566">
        <v>0</v>
      </c>
    </row>
    <row r="11567" spans="1:17" x14ac:dyDescent="0.2">
      <c r="A11567" t="s">
        <v>28590</v>
      </c>
      <c r="B11567" t="s">
        <v>89</v>
      </c>
      <c r="C11567" t="s">
        <v>163</v>
      </c>
      <c r="D11567" t="s">
        <v>17029</v>
      </c>
      <c r="E11567" t="s">
        <v>79</v>
      </c>
      <c r="F11567" t="s">
        <v>4887</v>
      </c>
      <c r="G11567">
        <v>0</v>
      </c>
      <c r="H11567">
        <v>1</v>
      </c>
      <c r="I11567">
        <v>0</v>
      </c>
      <c r="J11567">
        <v>1</v>
      </c>
      <c r="K11567">
        <v>0</v>
      </c>
      <c r="L11567">
        <v>0</v>
      </c>
      <c r="M11567">
        <v>0</v>
      </c>
      <c r="N11567">
        <v>0</v>
      </c>
      <c r="O11567">
        <v>0</v>
      </c>
      <c r="P11567">
        <v>0</v>
      </c>
      <c r="Q11567">
        <v>0</v>
      </c>
    </row>
    <row r="11568" spans="1:17" x14ac:dyDescent="0.2">
      <c r="A11568" t="s">
        <v>28591</v>
      </c>
      <c r="B11568" t="s">
        <v>89</v>
      </c>
      <c r="C11568" t="s">
        <v>163</v>
      </c>
      <c r="D11568" t="s">
        <v>17029</v>
      </c>
      <c r="E11568" t="s">
        <v>79</v>
      </c>
      <c r="F11568" t="s">
        <v>4889</v>
      </c>
      <c r="G11568">
        <v>0</v>
      </c>
      <c r="H11568">
        <v>0</v>
      </c>
      <c r="I11568">
        <v>0</v>
      </c>
      <c r="J11568">
        <v>0</v>
      </c>
      <c r="K11568">
        <v>0</v>
      </c>
      <c r="L11568">
        <v>0</v>
      </c>
      <c r="M11568">
        <v>1</v>
      </c>
      <c r="N11568">
        <v>0</v>
      </c>
      <c r="O11568">
        <v>0</v>
      </c>
      <c r="P11568">
        <v>0</v>
      </c>
      <c r="Q11568">
        <v>0</v>
      </c>
    </row>
    <row r="11569" spans="1:17" x14ac:dyDescent="0.2">
      <c r="A11569" t="s">
        <v>28592</v>
      </c>
      <c r="B11569" t="s">
        <v>89</v>
      </c>
      <c r="C11569" t="s">
        <v>163</v>
      </c>
      <c r="D11569" t="s">
        <v>17029</v>
      </c>
      <c r="E11569" t="s">
        <v>79</v>
      </c>
      <c r="F11569" t="s">
        <v>4871</v>
      </c>
      <c r="G11569">
        <v>0</v>
      </c>
      <c r="H11569">
        <v>0</v>
      </c>
      <c r="I11569">
        <v>0</v>
      </c>
      <c r="J11569">
        <v>0</v>
      </c>
      <c r="K11569">
        <v>0</v>
      </c>
      <c r="L11569">
        <v>0</v>
      </c>
      <c r="M11569">
        <v>0</v>
      </c>
      <c r="N11569">
        <v>1</v>
      </c>
      <c r="O11569">
        <v>1</v>
      </c>
      <c r="P11569">
        <v>0</v>
      </c>
      <c r="Q11569">
        <v>0</v>
      </c>
    </row>
    <row r="11570" spans="1:17" x14ac:dyDescent="0.2">
      <c r="A11570" t="s">
        <v>28593</v>
      </c>
      <c r="B11570" t="s">
        <v>89</v>
      </c>
      <c r="C11570" t="s">
        <v>163</v>
      </c>
      <c r="D11570" t="s">
        <v>17029</v>
      </c>
      <c r="E11570" t="s">
        <v>79</v>
      </c>
      <c r="F11570" t="s">
        <v>4873</v>
      </c>
      <c r="G11570">
        <v>0</v>
      </c>
      <c r="H11570">
        <v>0</v>
      </c>
      <c r="I11570">
        <v>0</v>
      </c>
      <c r="J11570">
        <v>0</v>
      </c>
      <c r="K11570">
        <v>0</v>
      </c>
      <c r="L11570">
        <v>0</v>
      </c>
      <c r="M11570">
        <v>0</v>
      </c>
      <c r="N11570">
        <v>1</v>
      </c>
      <c r="O11570">
        <v>1</v>
      </c>
      <c r="P11570">
        <v>0</v>
      </c>
      <c r="Q11570">
        <v>0</v>
      </c>
    </row>
    <row r="11571" spans="1:17" x14ac:dyDescent="0.2">
      <c r="A11571" t="s">
        <v>28594</v>
      </c>
      <c r="B11571" t="s">
        <v>89</v>
      </c>
      <c r="C11571" t="s">
        <v>163</v>
      </c>
      <c r="D11571" t="s">
        <v>17029</v>
      </c>
      <c r="E11571" t="s">
        <v>79</v>
      </c>
      <c r="F11571" t="s">
        <v>17019</v>
      </c>
      <c r="G11571">
        <v>1</v>
      </c>
      <c r="H11571">
        <v>0</v>
      </c>
      <c r="I11571">
        <v>0</v>
      </c>
      <c r="J11571">
        <v>0</v>
      </c>
      <c r="K11571">
        <v>0</v>
      </c>
      <c r="L11571">
        <v>0</v>
      </c>
      <c r="M11571">
        <v>0</v>
      </c>
      <c r="N11571">
        <v>0</v>
      </c>
      <c r="O11571">
        <v>0</v>
      </c>
      <c r="P11571">
        <v>0</v>
      </c>
      <c r="Q11571">
        <v>0</v>
      </c>
    </row>
    <row r="11572" spans="1:17" x14ac:dyDescent="0.2">
      <c r="A11572" t="s">
        <v>28595</v>
      </c>
      <c r="B11572" t="s">
        <v>89</v>
      </c>
      <c r="C11572" t="s">
        <v>167</v>
      </c>
      <c r="D11572" t="s">
        <v>17029</v>
      </c>
      <c r="E11572" t="s">
        <v>79</v>
      </c>
      <c r="F11572" t="s">
        <v>4875</v>
      </c>
      <c r="G11572">
        <v>0</v>
      </c>
      <c r="H11572">
        <v>1</v>
      </c>
      <c r="I11572">
        <v>0</v>
      </c>
      <c r="J11572">
        <v>1</v>
      </c>
      <c r="K11572">
        <v>0</v>
      </c>
      <c r="L11572">
        <v>0</v>
      </c>
      <c r="M11572">
        <v>0</v>
      </c>
      <c r="N11572">
        <v>0</v>
      </c>
      <c r="O11572">
        <v>0</v>
      </c>
      <c r="P11572">
        <v>0</v>
      </c>
      <c r="Q11572">
        <v>0</v>
      </c>
    </row>
    <row r="11573" spans="1:17" x14ac:dyDescent="0.2">
      <c r="A11573" t="s">
        <v>28596</v>
      </c>
      <c r="B11573" t="s">
        <v>89</v>
      </c>
      <c r="C11573" t="s">
        <v>167</v>
      </c>
      <c r="D11573" t="s">
        <v>17029</v>
      </c>
      <c r="E11573" t="s">
        <v>79</v>
      </c>
      <c r="F11573" t="s">
        <v>4877</v>
      </c>
      <c r="G11573">
        <v>0</v>
      </c>
      <c r="H11573">
        <v>1</v>
      </c>
      <c r="I11573">
        <v>0</v>
      </c>
      <c r="J11573">
        <v>1</v>
      </c>
      <c r="K11573">
        <v>0</v>
      </c>
      <c r="L11573">
        <v>0</v>
      </c>
      <c r="M11573">
        <v>0</v>
      </c>
      <c r="N11573">
        <v>0</v>
      </c>
      <c r="O11573">
        <v>0</v>
      </c>
      <c r="P11573">
        <v>0</v>
      </c>
      <c r="Q11573">
        <v>0</v>
      </c>
    </row>
    <row r="11574" spans="1:17" x14ac:dyDescent="0.2">
      <c r="A11574" t="s">
        <v>28597</v>
      </c>
      <c r="B11574" t="s">
        <v>89</v>
      </c>
      <c r="C11574" t="s">
        <v>167</v>
      </c>
      <c r="D11574" t="s">
        <v>17029</v>
      </c>
      <c r="E11574" t="s">
        <v>79</v>
      </c>
      <c r="F11574" t="s">
        <v>4879</v>
      </c>
      <c r="G11574">
        <v>0</v>
      </c>
      <c r="H11574">
        <v>0</v>
      </c>
      <c r="I11574">
        <v>0</v>
      </c>
      <c r="J11574">
        <v>0</v>
      </c>
      <c r="K11574">
        <v>0</v>
      </c>
      <c r="L11574">
        <v>0</v>
      </c>
      <c r="M11574">
        <v>1</v>
      </c>
      <c r="N11574">
        <v>0</v>
      </c>
      <c r="O11574">
        <v>0</v>
      </c>
      <c r="P11574">
        <v>0</v>
      </c>
      <c r="Q11574">
        <v>0</v>
      </c>
    </row>
    <row r="11575" spans="1:17" x14ac:dyDescent="0.2">
      <c r="A11575" t="s">
        <v>28598</v>
      </c>
      <c r="B11575" t="s">
        <v>89</v>
      </c>
      <c r="C11575" t="s">
        <v>167</v>
      </c>
      <c r="D11575" t="s">
        <v>17029</v>
      </c>
      <c r="E11575" t="s">
        <v>79</v>
      </c>
      <c r="F11575" t="s">
        <v>4881</v>
      </c>
      <c r="G11575">
        <v>0</v>
      </c>
      <c r="H11575">
        <v>1</v>
      </c>
      <c r="I11575">
        <v>0</v>
      </c>
      <c r="J11575">
        <v>1</v>
      </c>
      <c r="K11575">
        <v>0</v>
      </c>
      <c r="L11575">
        <v>0</v>
      </c>
      <c r="M11575">
        <v>0</v>
      </c>
      <c r="N11575">
        <v>0</v>
      </c>
      <c r="O11575">
        <v>0</v>
      </c>
      <c r="P11575">
        <v>0</v>
      </c>
      <c r="Q11575">
        <v>0</v>
      </c>
    </row>
    <row r="11576" spans="1:17" x14ac:dyDescent="0.2">
      <c r="A11576" t="s">
        <v>28599</v>
      </c>
      <c r="B11576" t="s">
        <v>89</v>
      </c>
      <c r="C11576" t="s">
        <v>167</v>
      </c>
      <c r="D11576" t="s">
        <v>17029</v>
      </c>
      <c r="E11576" t="s">
        <v>79</v>
      </c>
      <c r="F11576" t="s">
        <v>4883</v>
      </c>
      <c r="G11576">
        <v>0</v>
      </c>
      <c r="H11576">
        <v>1</v>
      </c>
      <c r="I11576">
        <v>0</v>
      </c>
      <c r="J11576">
        <v>1</v>
      </c>
      <c r="K11576">
        <v>0</v>
      </c>
      <c r="L11576">
        <v>0</v>
      </c>
      <c r="M11576">
        <v>0</v>
      </c>
      <c r="N11576">
        <v>0</v>
      </c>
      <c r="O11576">
        <v>0</v>
      </c>
      <c r="P11576">
        <v>0</v>
      </c>
      <c r="Q11576">
        <v>0</v>
      </c>
    </row>
    <row r="11577" spans="1:17" x14ac:dyDescent="0.2">
      <c r="A11577" t="s">
        <v>28600</v>
      </c>
      <c r="B11577" t="s">
        <v>89</v>
      </c>
      <c r="C11577" t="s">
        <v>167</v>
      </c>
      <c r="D11577" t="s">
        <v>17029</v>
      </c>
      <c r="E11577" t="s">
        <v>79</v>
      </c>
      <c r="F11577" t="s">
        <v>4885</v>
      </c>
      <c r="G11577">
        <v>0</v>
      </c>
      <c r="H11577">
        <v>0</v>
      </c>
      <c r="I11577">
        <v>0</v>
      </c>
      <c r="J11577">
        <v>0</v>
      </c>
      <c r="K11577">
        <v>0</v>
      </c>
      <c r="L11577">
        <v>0</v>
      </c>
      <c r="M11577">
        <v>1</v>
      </c>
      <c r="N11577">
        <v>0</v>
      </c>
      <c r="O11577">
        <v>0</v>
      </c>
      <c r="P11577">
        <v>0</v>
      </c>
      <c r="Q11577">
        <v>0</v>
      </c>
    </row>
    <row r="11578" spans="1:17" x14ac:dyDescent="0.2">
      <c r="A11578" t="s">
        <v>28601</v>
      </c>
      <c r="B11578" t="s">
        <v>89</v>
      </c>
      <c r="C11578" t="s">
        <v>167</v>
      </c>
      <c r="D11578" t="s">
        <v>17029</v>
      </c>
      <c r="E11578" t="s">
        <v>79</v>
      </c>
      <c r="F11578" t="s">
        <v>4887</v>
      </c>
      <c r="G11578">
        <v>0</v>
      </c>
      <c r="H11578">
        <v>1</v>
      </c>
      <c r="I11578">
        <v>0</v>
      </c>
      <c r="J11578">
        <v>1</v>
      </c>
      <c r="K11578">
        <v>0</v>
      </c>
      <c r="L11578">
        <v>0</v>
      </c>
      <c r="M11578">
        <v>0</v>
      </c>
      <c r="N11578">
        <v>0</v>
      </c>
      <c r="O11578">
        <v>0</v>
      </c>
      <c r="P11578">
        <v>0</v>
      </c>
      <c r="Q11578">
        <v>0</v>
      </c>
    </row>
    <row r="11579" spans="1:17" x14ac:dyDescent="0.2">
      <c r="A11579" t="s">
        <v>28602</v>
      </c>
      <c r="B11579" t="s">
        <v>89</v>
      </c>
      <c r="C11579" t="s">
        <v>167</v>
      </c>
      <c r="D11579" t="s">
        <v>17029</v>
      </c>
      <c r="E11579" t="s">
        <v>79</v>
      </c>
      <c r="F11579" t="s">
        <v>4889</v>
      </c>
      <c r="G11579">
        <v>0</v>
      </c>
      <c r="H11579">
        <v>0</v>
      </c>
      <c r="I11579">
        <v>0</v>
      </c>
      <c r="J11579">
        <v>0</v>
      </c>
      <c r="K11579">
        <v>0</v>
      </c>
      <c r="L11579">
        <v>0</v>
      </c>
      <c r="M11579">
        <v>1</v>
      </c>
      <c r="N11579">
        <v>0</v>
      </c>
      <c r="O11579">
        <v>0</v>
      </c>
      <c r="P11579">
        <v>0</v>
      </c>
      <c r="Q11579">
        <v>0</v>
      </c>
    </row>
    <row r="11580" spans="1:17" x14ac:dyDescent="0.2">
      <c r="A11580" t="s">
        <v>28603</v>
      </c>
      <c r="B11580" t="s">
        <v>89</v>
      </c>
      <c r="C11580" t="s">
        <v>167</v>
      </c>
      <c r="D11580" t="s">
        <v>17029</v>
      </c>
      <c r="E11580" t="s">
        <v>79</v>
      </c>
      <c r="F11580" t="s">
        <v>4871</v>
      </c>
      <c r="G11580">
        <v>0</v>
      </c>
      <c r="H11580">
        <v>0</v>
      </c>
      <c r="I11580">
        <v>0</v>
      </c>
      <c r="J11580">
        <v>0</v>
      </c>
      <c r="K11580">
        <v>0</v>
      </c>
      <c r="L11580">
        <v>0</v>
      </c>
      <c r="M11580">
        <v>0</v>
      </c>
      <c r="N11580">
        <v>1</v>
      </c>
      <c r="O11580">
        <v>1</v>
      </c>
      <c r="P11580">
        <v>0</v>
      </c>
      <c r="Q11580">
        <v>0</v>
      </c>
    </row>
    <row r="11581" spans="1:17" x14ac:dyDescent="0.2">
      <c r="A11581" t="s">
        <v>28604</v>
      </c>
      <c r="B11581" t="s">
        <v>89</v>
      </c>
      <c r="C11581" t="s">
        <v>167</v>
      </c>
      <c r="D11581" t="s">
        <v>17029</v>
      </c>
      <c r="E11581" t="s">
        <v>79</v>
      </c>
      <c r="F11581" t="s">
        <v>4873</v>
      </c>
      <c r="G11581">
        <v>0</v>
      </c>
      <c r="H11581">
        <v>0</v>
      </c>
      <c r="I11581">
        <v>0</v>
      </c>
      <c r="J11581">
        <v>0</v>
      </c>
      <c r="K11581">
        <v>0</v>
      </c>
      <c r="L11581">
        <v>0</v>
      </c>
      <c r="M11581">
        <v>0</v>
      </c>
      <c r="N11581">
        <v>0</v>
      </c>
      <c r="O11581">
        <v>0</v>
      </c>
      <c r="P11581">
        <v>0</v>
      </c>
      <c r="Q11581">
        <v>0</v>
      </c>
    </row>
    <row r="11582" spans="1:17" x14ac:dyDescent="0.2">
      <c r="A11582" t="s">
        <v>28605</v>
      </c>
      <c r="B11582" t="s">
        <v>89</v>
      </c>
      <c r="C11582" t="s">
        <v>167</v>
      </c>
      <c r="D11582" t="s">
        <v>17029</v>
      </c>
      <c r="E11582" t="s">
        <v>79</v>
      </c>
      <c r="F11582" t="s">
        <v>17019</v>
      </c>
      <c r="G11582">
        <v>1</v>
      </c>
      <c r="H11582">
        <v>0</v>
      </c>
      <c r="I11582">
        <v>0</v>
      </c>
      <c r="J11582">
        <v>0</v>
      </c>
      <c r="K11582">
        <v>0</v>
      </c>
      <c r="L11582">
        <v>0</v>
      </c>
      <c r="M11582">
        <v>0</v>
      </c>
      <c r="N11582">
        <v>0</v>
      </c>
      <c r="O11582">
        <v>0</v>
      </c>
      <c r="P11582">
        <v>0</v>
      </c>
      <c r="Q11582">
        <v>0</v>
      </c>
    </row>
    <row r="11583" spans="1:17" x14ac:dyDescent="0.2">
      <c r="A11583" t="s">
        <v>28606</v>
      </c>
      <c r="B11583" t="s">
        <v>89</v>
      </c>
      <c r="C11583" t="s">
        <v>167</v>
      </c>
      <c r="D11583" t="s">
        <v>17029</v>
      </c>
      <c r="E11583" t="s">
        <v>81</v>
      </c>
      <c r="F11583" t="s">
        <v>4875</v>
      </c>
      <c r="G11583">
        <v>0</v>
      </c>
      <c r="H11583">
        <v>2</v>
      </c>
      <c r="I11583">
        <v>0</v>
      </c>
      <c r="J11583">
        <v>2</v>
      </c>
      <c r="K11583">
        <v>0</v>
      </c>
      <c r="L11583">
        <v>0</v>
      </c>
      <c r="M11583">
        <v>0</v>
      </c>
      <c r="N11583">
        <v>0</v>
      </c>
      <c r="O11583">
        <v>0</v>
      </c>
      <c r="P11583">
        <v>0</v>
      </c>
      <c r="Q11583">
        <v>0</v>
      </c>
    </row>
    <row r="11584" spans="1:17" x14ac:dyDescent="0.2">
      <c r="A11584" t="s">
        <v>28607</v>
      </c>
      <c r="B11584" t="s">
        <v>89</v>
      </c>
      <c r="C11584" t="s">
        <v>167</v>
      </c>
      <c r="D11584" t="s">
        <v>17029</v>
      </c>
      <c r="E11584" t="s">
        <v>81</v>
      </c>
      <c r="F11584" t="s">
        <v>4877</v>
      </c>
      <c r="G11584">
        <v>0</v>
      </c>
      <c r="H11584">
        <v>2</v>
      </c>
      <c r="I11584">
        <v>0</v>
      </c>
      <c r="J11584">
        <v>2</v>
      </c>
      <c r="K11584">
        <v>0</v>
      </c>
      <c r="L11584">
        <v>0</v>
      </c>
      <c r="M11584">
        <v>0</v>
      </c>
      <c r="N11584">
        <v>0</v>
      </c>
      <c r="O11584">
        <v>0</v>
      </c>
      <c r="P11584">
        <v>0</v>
      </c>
      <c r="Q11584">
        <v>0</v>
      </c>
    </row>
    <row r="11585" spans="1:17" x14ac:dyDescent="0.2">
      <c r="A11585" t="s">
        <v>28608</v>
      </c>
      <c r="B11585" t="s">
        <v>89</v>
      </c>
      <c r="C11585" t="s">
        <v>167</v>
      </c>
      <c r="D11585" t="s">
        <v>17029</v>
      </c>
      <c r="E11585" t="s">
        <v>81</v>
      </c>
      <c r="F11585" t="s">
        <v>4879</v>
      </c>
      <c r="G11585">
        <v>0</v>
      </c>
      <c r="H11585">
        <v>0</v>
      </c>
      <c r="I11585">
        <v>0</v>
      </c>
      <c r="J11585">
        <v>0</v>
      </c>
      <c r="K11585">
        <v>0</v>
      </c>
      <c r="L11585">
        <v>0</v>
      </c>
      <c r="M11585">
        <v>2</v>
      </c>
      <c r="N11585">
        <v>0</v>
      </c>
      <c r="O11585">
        <v>0</v>
      </c>
      <c r="P11585">
        <v>0</v>
      </c>
      <c r="Q11585">
        <v>0</v>
      </c>
    </row>
    <row r="11586" spans="1:17" x14ac:dyDescent="0.2">
      <c r="A11586" t="s">
        <v>28609</v>
      </c>
      <c r="B11586" t="s">
        <v>89</v>
      </c>
      <c r="C11586" t="s">
        <v>167</v>
      </c>
      <c r="D11586" t="s">
        <v>17029</v>
      </c>
      <c r="E11586" t="s">
        <v>81</v>
      </c>
      <c r="F11586" t="s">
        <v>4881</v>
      </c>
      <c r="G11586">
        <v>0</v>
      </c>
      <c r="H11586">
        <v>2</v>
      </c>
      <c r="I11586">
        <v>0</v>
      </c>
      <c r="J11586">
        <v>2</v>
      </c>
      <c r="K11586">
        <v>0</v>
      </c>
      <c r="L11586">
        <v>0</v>
      </c>
      <c r="M11586">
        <v>0</v>
      </c>
      <c r="N11586">
        <v>0</v>
      </c>
      <c r="O11586">
        <v>0</v>
      </c>
      <c r="P11586">
        <v>0</v>
      </c>
      <c r="Q11586">
        <v>0</v>
      </c>
    </row>
    <row r="11587" spans="1:17" x14ac:dyDescent="0.2">
      <c r="A11587" t="s">
        <v>28610</v>
      </c>
      <c r="B11587" t="s">
        <v>89</v>
      </c>
      <c r="C11587" t="s">
        <v>167</v>
      </c>
      <c r="D11587" t="s">
        <v>17029</v>
      </c>
      <c r="E11587" t="s">
        <v>81</v>
      </c>
      <c r="F11587" t="s">
        <v>4883</v>
      </c>
      <c r="G11587">
        <v>0</v>
      </c>
      <c r="H11587">
        <v>2</v>
      </c>
      <c r="I11587">
        <v>0</v>
      </c>
      <c r="J11587">
        <v>2</v>
      </c>
      <c r="K11587">
        <v>0</v>
      </c>
      <c r="L11587">
        <v>0</v>
      </c>
      <c r="M11587">
        <v>0</v>
      </c>
      <c r="N11587">
        <v>0</v>
      </c>
      <c r="O11587">
        <v>0</v>
      </c>
      <c r="P11587">
        <v>0</v>
      </c>
      <c r="Q11587">
        <v>0</v>
      </c>
    </row>
    <row r="11588" spans="1:17" x14ac:dyDescent="0.2">
      <c r="A11588" t="s">
        <v>28611</v>
      </c>
      <c r="B11588" t="s">
        <v>89</v>
      </c>
      <c r="C11588" t="s">
        <v>167</v>
      </c>
      <c r="D11588" t="s">
        <v>17029</v>
      </c>
      <c r="E11588" t="s">
        <v>81</v>
      </c>
      <c r="F11588" t="s">
        <v>4885</v>
      </c>
      <c r="G11588">
        <v>0</v>
      </c>
      <c r="H11588">
        <v>0</v>
      </c>
      <c r="I11588">
        <v>0</v>
      </c>
      <c r="J11588">
        <v>0</v>
      </c>
      <c r="K11588">
        <v>0</v>
      </c>
      <c r="L11588">
        <v>0</v>
      </c>
      <c r="M11588">
        <v>2</v>
      </c>
      <c r="N11588">
        <v>0</v>
      </c>
      <c r="O11588">
        <v>0</v>
      </c>
      <c r="P11588">
        <v>0</v>
      </c>
      <c r="Q11588">
        <v>0</v>
      </c>
    </row>
    <row r="11589" spans="1:17" x14ac:dyDescent="0.2">
      <c r="A11589" t="s">
        <v>28612</v>
      </c>
      <c r="B11589" t="s">
        <v>89</v>
      </c>
      <c r="C11589" t="s">
        <v>167</v>
      </c>
      <c r="D11589" t="s">
        <v>17029</v>
      </c>
      <c r="E11589" t="s">
        <v>81</v>
      </c>
      <c r="F11589" t="s">
        <v>4887</v>
      </c>
      <c r="G11589">
        <v>0</v>
      </c>
      <c r="H11589">
        <v>2</v>
      </c>
      <c r="I11589">
        <v>0</v>
      </c>
      <c r="J11589">
        <v>2</v>
      </c>
      <c r="K11589">
        <v>0</v>
      </c>
      <c r="L11589">
        <v>0</v>
      </c>
      <c r="M11589">
        <v>0</v>
      </c>
      <c r="N11589">
        <v>0</v>
      </c>
      <c r="O11589">
        <v>0</v>
      </c>
      <c r="P11589">
        <v>0</v>
      </c>
      <c r="Q11589">
        <v>0</v>
      </c>
    </row>
    <row r="11590" spans="1:17" x14ac:dyDescent="0.2">
      <c r="A11590" t="s">
        <v>28613</v>
      </c>
      <c r="B11590" t="s">
        <v>89</v>
      </c>
      <c r="C11590" t="s">
        <v>167</v>
      </c>
      <c r="D11590" t="s">
        <v>17029</v>
      </c>
      <c r="E11590" t="s">
        <v>81</v>
      </c>
      <c r="F11590" t="s">
        <v>4889</v>
      </c>
      <c r="G11590">
        <v>0</v>
      </c>
      <c r="H11590">
        <v>0</v>
      </c>
      <c r="I11590">
        <v>0</v>
      </c>
      <c r="J11590">
        <v>0</v>
      </c>
      <c r="K11590">
        <v>0</v>
      </c>
      <c r="L11590">
        <v>0</v>
      </c>
      <c r="M11590">
        <v>2</v>
      </c>
      <c r="N11590">
        <v>0</v>
      </c>
      <c r="O11590">
        <v>0</v>
      </c>
      <c r="P11590">
        <v>0</v>
      </c>
      <c r="Q11590">
        <v>0</v>
      </c>
    </row>
    <row r="11591" spans="1:17" x14ac:dyDescent="0.2">
      <c r="A11591" t="s">
        <v>28614</v>
      </c>
      <c r="B11591" t="s">
        <v>89</v>
      </c>
      <c r="C11591" t="s">
        <v>167</v>
      </c>
      <c r="D11591" t="s">
        <v>17029</v>
      </c>
      <c r="E11591" t="s">
        <v>81</v>
      </c>
      <c r="F11591" t="s">
        <v>4871</v>
      </c>
      <c r="G11591">
        <v>0</v>
      </c>
      <c r="H11591">
        <v>0</v>
      </c>
      <c r="I11591">
        <v>0</v>
      </c>
      <c r="J11591">
        <v>0</v>
      </c>
      <c r="K11591">
        <v>0</v>
      </c>
      <c r="L11591">
        <v>0</v>
      </c>
      <c r="M11591">
        <v>0</v>
      </c>
      <c r="N11591">
        <v>0</v>
      </c>
      <c r="O11591">
        <v>0</v>
      </c>
      <c r="P11591">
        <v>0</v>
      </c>
      <c r="Q11591">
        <v>0</v>
      </c>
    </row>
    <row r="11592" spans="1:17" x14ac:dyDescent="0.2">
      <c r="A11592" t="s">
        <v>28615</v>
      </c>
      <c r="B11592" t="s">
        <v>89</v>
      </c>
      <c r="C11592" t="s">
        <v>167</v>
      </c>
      <c r="D11592" t="s">
        <v>17029</v>
      </c>
      <c r="E11592" t="s">
        <v>81</v>
      </c>
      <c r="F11592" t="s">
        <v>4873</v>
      </c>
      <c r="G11592">
        <v>0</v>
      </c>
      <c r="H11592">
        <v>0</v>
      </c>
      <c r="I11592">
        <v>0</v>
      </c>
      <c r="J11592">
        <v>0</v>
      </c>
      <c r="K11592">
        <v>0</v>
      </c>
      <c r="L11592">
        <v>0</v>
      </c>
      <c r="M11592">
        <v>0</v>
      </c>
      <c r="N11592">
        <v>0</v>
      </c>
      <c r="O11592">
        <v>0</v>
      </c>
      <c r="P11592">
        <v>0</v>
      </c>
      <c r="Q11592">
        <v>0</v>
      </c>
    </row>
    <row r="11593" spans="1:17" x14ac:dyDescent="0.2">
      <c r="A11593" t="s">
        <v>28616</v>
      </c>
      <c r="B11593" t="s">
        <v>89</v>
      </c>
      <c r="C11593" t="s">
        <v>167</v>
      </c>
      <c r="D11593" t="s">
        <v>17029</v>
      </c>
      <c r="E11593" t="s">
        <v>81</v>
      </c>
      <c r="F11593" t="s">
        <v>17019</v>
      </c>
      <c r="G11593">
        <v>2</v>
      </c>
      <c r="H11593">
        <v>0</v>
      </c>
      <c r="I11593">
        <v>0</v>
      </c>
      <c r="J11593">
        <v>0</v>
      </c>
      <c r="K11593">
        <v>0</v>
      </c>
      <c r="L11593">
        <v>0</v>
      </c>
      <c r="M11593">
        <v>0</v>
      </c>
      <c r="N11593">
        <v>0</v>
      </c>
      <c r="O11593">
        <v>0</v>
      </c>
      <c r="P11593">
        <v>0</v>
      </c>
      <c r="Q11593">
        <v>0</v>
      </c>
    </row>
    <row r="11594" spans="1:17" x14ac:dyDescent="0.2">
      <c r="A11594" t="s">
        <v>28617</v>
      </c>
      <c r="B11594" t="s">
        <v>89</v>
      </c>
      <c r="C11594" t="s">
        <v>172</v>
      </c>
      <c r="D11594" t="s">
        <v>17029</v>
      </c>
      <c r="E11594" t="s">
        <v>79</v>
      </c>
      <c r="F11594" t="s">
        <v>4875</v>
      </c>
      <c r="G11594">
        <v>0</v>
      </c>
      <c r="H11594">
        <v>1</v>
      </c>
      <c r="I11594">
        <v>0</v>
      </c>
      <c r="J11594">
        <v>1</v>
      </c>
      <c r="K11594">
        <v>0</v>
      </c>
      <c r="L11594">
        <v>0</v>
      </c>
      <c r="M11594">
        <v>0</v>
      </c>
      <c r="N11594">
        <v>0</v>
      </c>
      <c r="O11594">
        <v>0</v>
      </c>
      <c r="P11594">
        <v>0</v>
      </c>
      <c r="Q11594">
        <v>0</v>
      </c>
    </row>
    <row r="11595" spans="1:17" x14ac:dyDescent="0.2">
      <c r="A11595" t="s">
        <v>28618</v>
      </c>
      <c r="B11595" t="s">
        <v>89</v>
      </c>
      <c r="C11595" t="s">
        <v>172</v>
      </c>
      <c r="D11595" t="s">
        <v>17029</v>
      </c>
      <c r="E11595" t="s">
        <v>79</v>
      </c>
      <c r="F11595" t="s">
        <v>4877</v>
      </c>
      <c r="G11595">
        <v>0</v>
      </c>
      <c r="H11595">
        <v>1</v>
      </c>
      <c r="I11595">
        <v>0</v>
      </c>
      <c r="J11595">
        <v>1</v>
      </c>
      <c r="K11595">
        <v>0</v>
      </c>
      <c r="L11595">
        <v>0</v>
      </c>
      <c r="M11595">
        <v>0</v>
      </c>
      <c r="N11595">
        <v>0</v>
      </c>
      <c r="O11595">
        <v>0</v>
      </c>
      <c r="P11595">
        <v>0</v>
      </c>
      <c r="Q11595">
        <v>0</v>
      </c>
    </row>
    <row r="11596" spans="1:17" x14ac:dyDescent="0.2">
      <c r="A11596" t="s">
        <v>28619</v>
      </c>
      <c r="B11596" t="s">
        <v>89</v>
      </c>
      <c r="C11596" t="s">
        <v>172</v>
      </c>
      <c r="D11596" t="s">
        <v>17029</v>
      </c>
      <c r="E11596" t="s">
        <v>79</v>
      </c>
      <c r="F11596" t="s">
        <v>4879</v>
      </c>
      <c r="G11596">
        <v>0</v>
      </c>
      <c r="H11596">
        <v>0</v>
      </c>
      <c r="I11596">
        <v>0</v>
      </c>
      <c r="J11596">
        <v>0</v>
      </c>
      <c r="K11596">
        <v>0</v>
      </c>
      <c r="L11596">
        <v>0</v>
      </c>
      <c r="M11596">
        <v>1</v>
      </c>
      <c r="N11596">
        <v>0</v>
      </c>
      <c r="O11596">
        <v>0</v>
      </c>
      <c r="P11596">
        <v>0</v>
      </c>
      <c r="Q11596">
        <v>0</v>
      </c>
    </row>
    <row r="11597" spans="1:17" x14ac:dyDescent="0.2">
      <c r="A11597" t="s">
        <v>28620</v>
      </c>
      <c r="B11597" t="s">
        <v>89</v>
      </c>
      <c r="C11597" t="s">
        <v>172</v>
      </c>
      <c r="D11597" t="s">
        <v>17029</v>
      </c>
      <c r="E11597" t="s">
        <v>79</v>
      </c>
      <c r="F11597" t="s">
        <v>4881</v>
      </c>
      <c r="G11597">
        <v>0</v>
      </c>
      <c r="H11597">
        <v>1</v>
      </c>
      <c r="I11597">
        <v>0</v>
      </c>
      <c r="J11597">
        <v>1</v>
      </c>
      <c r="K11597">
        <v>0</v>
      </c>
      <c r="L11597">
        <v>0</v>
      </c>
      <c r="M11597">
        <v>0</v>
      </c>
      <c r="N11597">
        <v>0</v>
      </c>
      <c r="O11597">
        <v>0</v>
      </c>
      <c r="P11597">
        <v>0</v>
      </c>
      <c r="Q11597">
        <v>0</v>
      </c>
    </row>
    <row r="11598" spans="1:17" x14ac:dyDescent="0.2">
      <c r="A11598" t="s">
        <v>28621</v>
      </c>
      <c r="B11598" t="s">
        <v>89</v>
      </c>
      <c r="C11598" t="s">
        <v>172</v>
      </c>
      <c r="D11598" t="s">
        <v>17029</v>
      </c>
      <c r="E11598" t="s">
        <v>79</v>
      </c>
      <c r="F11598" t="s">
        <v>4883</v>
      </c>
      <c r="G11598">
        <v>0</v>
      </c>
      <c r="H11598">
        <v>1</v>
      </c>
      <c r="I11598">
        <v>0</v>
      </c>
      <c r="J11598">
        <v>1</v>
      </c>
      <c r="K11598">
        <v>0</v>
      </c>
      <c r="L11598">
        <v>0</v>
      </c>
      <c r="M11598">
        <v>0</v>
      </c>
      <c r="N11598">
        <v>0</v>
      </c>
      <c r="O11598">
        <v>0</v>
      </c>
      <c r="P11598">
        <v>0</v>
      </c>
      <c r="Q11598">
        <v>0</v>
      </c>
    </row>
    <row r="11599" spans="1:17" x14ac:dyDescent="0.2">
      <c r="A11599" t="s">
        <v>28622</v>
      </c>
      <c r="B11599" t="s">
        <v>89</v>
      </c>
      <c r="C11599" t="s">
        <v>172</v>
      </c>
      <c r="D11599" t="s">
        <v>17029</v>
      </c>
      <c r="E11599" t="s">
        <v>79</v>
      </c>
      <c r="F11599" t="s">
        <v>4885</v>
      </c>
      <c r="G11599">
        <v>0</v>
      </c>
      <c r="H11599">
        <v>0</v>
      </c>
      <c r="I11599">
        <v>0</v>
      </c>
      <c r="J11599">
        <v>0</v>
      </c>
      <c r="K11599">
        <v>0</v>
      </c>
      <c r="L11599">
        <v>0</v>
      </c>
      <c r="M11599">
        <v>1</v>
      </c>
      <c r="N11599">
        <v>0</v>
      </c>
      <c r="O11599">
        <v>0</v>
      </c>
      <c r="P11599">
        <v>0</v>
      </c>
      <c r="Q11599">
        <v>0</v>
      </c>
    </row>
    <row r="11600" spans="1:17" x14ac:dyDescent="0.2">
      <c r="A11600" t="s">
        <v>28623</v>
      </c>
      <c r="B11600" t="s">
        <v>89</v>
      </c>
      <c r="C11600" t="s">
        <v>172</v>
      </c>
      <c r="D11600" t="s">
        <v>17029</v>
      </c>
      <c r="E11600" t="s">
        <v>79</v>
      </c>
      <c r="F11600" t="s">
        <v>4887</v>
      </c>
      <c r="G11600">
        <v>0</v>
      </c>
      <c r="H11600">
        <v>1</v>
      </c>
      <c r="I11600">
        <v>0</v>
      </c>
      <c r="J11600">
        <v>1</v>
      </c>
      <c r="K11600">
        <v>0</v>
      </c>
      <c r="L11600">
        <v>0</v>
      </c>
      <c r="M11600">
        <v>0</v>
      </c>
      <c r="N11600">
        <v>0</v>
      </c>
      <c r="O11600">
        <v>0</v>
      </c>
      <c r="P11600">
        <v>0</v>
      </c>
      <c r="Q11600">
        <v>0</v>
      </c>
    </row>
    <row r="11601" spans="1:17" x14ac:dyDescent="0.2">
      <c r="A11601" t="s">
        <v>28624</v>
      </c>
      <c r="B11601" t="s">
        <v>89</v>
      </c>
      <c r="C11601" t="s">
        <v>172</v>
      </c>
      <c r="D11601" t="s">
        <v>17029</v>
      </c>
      <c r="E11601" t="s">
        <v>79</v>
      </c>
      <c r="F11601" t="s">
        <v>4889</v>
      </c>
      <c r="G11601">
        <v>0</v>
      </c>
      <c r="H11601">
        <v>0</v>
      </c>
      <c r="I11601">
        <v>0</v>
      </c>
      <c r="J11601">
        <v>0</v>
      </c>
      <c r="K11601">
        <v>0</v>
      </c>
      <c r="L11601">
        <v>0</v>
      </c>
      <c r="M11601">
        <v>1</v>
      </c>
      <c r="N11601">
        <v>0</v>
      </c>
      <c r="O11601">
        <v>0</v>
      </c>
      <c r="P11601">
        <v>0</v>
      </c>
      <c r="Q11601">
        <v>0</v>
      </c>
    </row>
    <row r="11602" spans="1:17" x14ac:dyDescent="0.2">
      <c r="A11602" t="s">
        <v>28625</v>
      </c>
      <c r="B11602" t="s">
        <v>89</v>
      </c>
      <c r="C11602" t="s">
        <v>172</v>
      </c>
      <c r="D11602" t="s">
        <v>17029</v>
      </c>
      <c r="E11602" t="s">
        <v>79</v>
      </c>
      <c r="F11602" t="s">
        <v>4871</v>
      </c>
      <c r="G11602">
        <v>0</v>
      </c>
      <c r="H11602">
        <v>0</v>
      </c>
      <c r="I11602">
        <v>0</v>
      </c>
      <c r="J11602">
        <v>0</v>
      </c>
      <c r="K11602">
        <v>0</v>
      </c>
      <c r="L11602">
        <v>0</v>
      </c>
      <c r="M11602">
        <v>0</v>
      </c>
      <c r="N11602">
        <v>1</v>
      </c>
      <c r="O11602">
        <v>1</v>
      </c>
      <c r="P11602">
        <v>0</v>
      </c>
      <c r="Q11602">
        <v>0</v>
      </c>
    </row>
    <row r="11603" spans="1:17" x14ac:dyDescent="0.2">
      <c r="A11603" t="s">
        <v>28626</v>
      </c>
      <c r="B11603" t="s">
        <v>89</v>
      </c>
      <c r="C11603" t="s">
        <v>172</v>
      </c>
      <c r="D11603" t="s">
        <v>17029</v>
      </c>
      <c r="E11603" t="s">
        <v>79</v>
      </c>
      <c r="F11603" t="s">
        <v>4873</v>
      </c>
      <c r="G11603">
        <v>0</v>
      </c>
      <c r="H11603">
        <v>0</v>
      </c>
      <c r="I11603">
        <v>0</v>
      </c>
      <c r="J11603">
        <v>0</v>
      </c>
      <c r="K11603">
        <v>0</v>
      </c>
      <c r="L11603">
        <v>0</v>
      </c>
      <c r="M11603">
        <v>0</v>
      </c>
      <c r="N11603">
        <v>1</v>
      </c>
      <c r="O11603">
        <v>1</v>
      </c>
      <c r="P11603">
        <v>0</v>
      </c>
      <c r="Q11603">
        <v>0</v>
      </c>
    </row>
    <row r="11604" spans="1:17" x14ac:dyDescent="0.2">
      <c r="A11604" t="s">
        <v>28627</v>
      </c>
      <c r="B11604" t="s">
        <v>89</v>
      </c>
      <c r="C11604" t="s">
        <v>172</v>
      </c>
      <c r="D11604" t="s">
        <v>17029</v>
      </c>
      <c r="E11604" t="s">
        <v>79</v>
      </c>
      <c r="F11604" t="s">
        <v>17019</v>
      </c>
      <c r="G11604">
        <v>1</v>
      </c>
      <c r="H11604">
        <v>0</v>
      </c>
      <c r="I11604">
        <v>0</v>
      </c>
      <c r="J11604">
        <v>0</v>
      </c>
      <c r="K11604">
        <v>0</v>
      </c>
      <c r="L11604">
        <v>0</v>
      </c>
      <c r="M11604">
        <v>0</v>
      </c>
      <c r="N11604">
        <v>0</v>
      </c>
      <c r="O11604">
        <v>0</v>
      </c>
      <c r="P11604">
        <v>0</v>
      </c>
      <c r="Q11604">
        <v>0</v>
      </c>
    </row>
    <row r="11605" spans="1:17" x14ac:dyDescent="0.2">
      <c r="A11605" t="s">
        <v>28628</v>
      </c>
      <c r="B11605" t="s">
        <v>89</v>
      </c>
      <c r="C11605" t="s">
        <v>174</v>
      </c>
      <c r="D11605" t="s">
        <v>17029</v>
      </c>
      <c r="E11605" t="s">
        <v>79</v>
      </c>
      <c r="F11605" t="s">
        <v>4875</v>
      </c>
      <c r="G11605">
        <v>0</v>
      </c>
      <c r="H11605">
        <v>1</v>
      </c>
      <c r="I11605">
        <v>0</v>
      </c>
      <c r="J11605">
        <v>1</v>
      </c>
      <c r="K11605">
        <v>0</v>
      </c>
      <c r="L11605">
        <v>0</v>
      </c>
      <c r="M11605">
        <v>0</v>
      </c>
      <c r="N11605">
        <v>0</v>
      </c>
      <c r="O11605">
        <v>0</v>
      </c>
      <c r="P11605">
        <v>0</v>
      </c>
      <c r="Q11605">
        <v>0</v>
      </c>
    </row>
    <row r="11606" spans="1:17" x14ac:dyDescent="0.2">
      <c r="A11606" t="s">
        <v>28629</v>
      </c>
      <c r="B11606" t="s">
        <v>89</v>
      </c>
      <c r="C11606" t="s">
        <v>174</v>
      </c>
      <c r="D11606" t="s">
        <v>17029</v>
      </c>
      <c r="E11606" t="s">
        <v>79</v>
      </c>
      <c r="F11606" t="s">
        <v>4877</v>
      </c>
      <c r="G11606">
        <v>0</v>
      </c>
      <c r="H11606">
        <v>1</v>
      </c>
      <c r="I11606">
        <v>0</v>
      </c>
      <c r="J11606">
        <v>1</v>
      </c>
      <c r="K11606">
        <v>0</v>
      </c>
      <c r="L11606">
        <v>0</v>
      </c>
      <c r="M11606">
        <v>0</v>
      </c>
      <c r="N11606">
        <v>0</v>
      </c>
      <c r="O11606">
        <v>0</v>
      </c>
      <c r="P11606">
        <v>0</v>
      </c>
      <c r="Q11606">
        <v>0</v>
      </c>
    </row>
    <row r="11607" spans="1:17" x14ac:dyDescent="0.2">
      <c r="A11607" t="s">
        <v>28630</v>
      </c>
      <c r="B11607" t="s">
        <v>89</v>
      </c>
      <c r="C11607" t="s">
        <v>174</v>
      </c>
      <c r="D11607" t="s">
        <v>17029</v>
      </c>
      <c r="E11607" t="s">
        <v>79</v>
      </c>
      <c r="F11607" t="s">
        <v>4879</v>
      </c>
      <c r="G11607">
        <v>0</v>
      </c>
      <c r="H11607">
        <v>0</v>
      </c>
      <c r="I11607">
        <v>0</v>
      </c>
      <c r="J11607">
        <v>0</v>
      </c>
      <c r="K11607">
        <v>0</v>
      </c>
      <c r="L11607">
        <v>0</v>
      </c>
      <c r="M11607">
        <v>1</v>
      </c>
      <c r="N11607">
        <v>0</v>
      </c>
      <c r="O11607">
        <v>0</v>
      </c>
      <c r="P11607">
        <v>0</v>
      </c>
      <c r="Q11607">
        <v>0</v>
      </c>
    </row>
    <row r="11608" spans="1:17" x14ac:dyDescent="0.2">
      <c r="A11608" t="s">
        <v>28631</v>
      </c>
      <c r="B11608" t="s">
        <v>89</v>
      </c>
      <c r="C11608" t="s">
        <v>174</v>
      </c>
      <c r="D11608" t="s">
        <v>17029</v>
      </c>
      <c r="E11608" t="s">
        <v>79</v>
      </c>
      <c r="F11608" t="s">
        <v>4881</v>
      </c>
      <c r="G11608">
        <v>0</v>
      </c>
      <c r="H11608">
        <v>1</v>
      </c>
      <c r="I11608">
        <v>0</v>
      </c>
      <c r="J11608">
        <v>1</v>
      </c>
      <c r="K11608">
        <v>0</v>
      </c>
      <c r="L11608">
        <v>0</v>
      </c>
      <c r="M11608">
        <v>0</v>
      </c>
      <c r="N11608">
        <v>0</v>
      </c>
      <c r="O11608">
        <v>0</v>
      </c>
      <c r="P11608">
        <v>0</v>
      </c>
      <c r="Q11608">
        <v>0</v>
      </c>
    </row>
    <row r="11609" spans="1:17" x14ac:dyDescent="0.2">
      <c r="A11609" t="s">
        <v>28632</v>
      </c>
      <c r="B11609" t="s">
        <v>89</v>
      </c>
      <c r="C11609" t="s">
        <v>174</v>
      </c>
      <c r="D11609" t="s">
        <v>17029</v>
      </c>
      <c r="E11609" t="s">
        <v>79</v>
      </c>
      <c r="F11609" t="s">
        <v>4883</v>
      </c>
      <c r="G11609">
        <v>0</v>
      </c>
      <c r="H11609">
        <v>1</v>
      </c>
      <c r="I11609">
        <v>0</v>
      </c>
      <c r="J11609">
        <v>1</v>
      </c>
      <c r="K11609">
        <v>0</v>
      </c>
      <c r="L11609">
        <v>0</v>
      </c>
      <c r="M11609">
        <v>0</v>
      </c>
      <c r="N11609">
        <v>0</v>
      </c>
      <c r="O11609">
        <v>0</v>
      </c>
      <c r="P11609">
        <v>0</v>
      </c>
      <c r="Q11609">
        <v>0</v>
      </c>
    </row>
    <row r="11610" spans="1:17" x14ac:dyDescent="0.2">
      <c r="A11610" t="s">
        <v>28633</v>
      </c>
      <c r="B11610" t="s">
        <v>89</v>
      </c>
      <c r="C11610" t="s">
        <v>174</v>
      </c>
      <c r="D11610" t="s">
        <v>17029</v>
      </c>
      <c r="E11610" t="s">
        <v>79</v>
      </c>
      <c r="F11610" t="s">
        <v>4885</v>
      </c>
      <c r="G11610">
        <v>0</v>
      </c>
      <c r="H11610">
        <v>0</v>
      </c>
      <c r="I11610">
        <v>0</v>
      </c>
      <c r="J11610">
        <v>0</v>
      </c>
      <c r="K11610">
        <v>0</v>
      </c>
      <c r="L11610">
        <v>0</v>
      </c>
      <c r="M11610">
        <v>1</v>
      </c>
      <c r="N11610">
        <v>0</v>
      </c>
      <c r="O11610">
        <v>0</v>
      </c>
      <c r="P11610">
        <v>0</v>
      </c>
      <c r="Q11610">
        <v>0</v>
      </c>
    </row>
    <row r="11611" spans="1:17" x14ac:dyDescent="0.2">
      <c r="A11611" t="s">
        <v>28634</v>
      </c>
      <c r="B11611" t="s">
        <v>89</v>
      </c>
      <c r="C11611" t="s">
        <v>174</v>
      </c>
      <c r="D11611" t="s">
        <v>17029</v>
      </c>
      <c r="E11611" t="s">
        <v>79</v>
      </c>
      <c r="F11611" t="s">
        <v>4887</v>
      </c>
      <c r="G11611">
        <v>0</v>
      </c>
      <c r="H11611">
        <v>1</v>
      </c>
      <c r="I11611">
        <v>0</v>
      </c>
      <c r="J11611">
        <v>1</v>
      </c>
      <c r="K11611">
        <v>0</v>
      </c>
      <c r="L11611">
        <v>0</v>
      </c>
      <c r="M11611">
        <v>0</v>
      </c>
      <c r="N11611">
        <v>0</v>
      </c>
      <c r="O11611">
        <v>0</v>
      </c>
      <c r="P11611">
        <v>0</v>
      </c>
      <c r="Q11611">
        <v>0</v>
      </c>
    </row>
    <row r="11612" spans="1:17" x14ac:dyDescent="0.2">
      <c r="A11612" t="s">
        <v>28635</v>
      </c>
      <c r="B11612" t="s">
        <v>89</v>
      </c>
      <c r="C11612" t="s">
        <v>174</v>
      </c>
      <c r="D11612" t="s">
        <v>17029</v>
      </c>
      <c r="E11612" t="s">
        <v>79</v>
      </c>
      <c r="F11612" t="s">
        <v>4889</v>
      </c>
      <c r="G11612">
        <v>0</v>
      </c>
      <c r="H11612">
        <v>0</v>
      </c>
      <c r="I11612">
        <v>0</v>
      </c>
      <c r="J11612">
        <v>0</v>
      </c>
      <c r="K11612">
        <v>0</v>
      </c>
      <c r="L11612">
        <v>0</v>
      </c>
      <c r="M11612">
        <v>1</v>
      </c>
      <c r="N11612">
        <v>0</v>
      </c>
      <c r="O11612">
        <v>0</v>
      </c>
      <c r="P11612">
        <v>0</v>
      </c>
      <c r="Q11612">
        <v>0</v>
      </c>
    </row>
    <row r="11613" spans="1:17" x14ac:dyDescent="0.2">
      <c r="A11613" t="s">
        <v>28636</v>
      </c>
      <c r="B11613" t="s">
        <v>89</v>
      </c>
      <c r="C11613" t="s">
        <v>174</v>
      </c>
      <c r="D11613" t="s">
        <v>17029</v>
      </c>
      <c r="E11613" t="s">
        <v>79</v>
      </c>
      <c r="F11613" t="s">
        <v>4871</v>
      </c>
      <c r="G11613">
        <v>0</v>
      </c>
      <c r="H11613">
        <v>0</v>
      </c>
      <c r="I11613">
        <v>0</v>
      </c>
      <c r="J11613">
        <v>0</v>
      </c>
      <c r="K11613">
        <v>0</v>
      </c>
      <c r="L11613">
        <v>0</v>
      </c>
      <c r="M11613">
        <v>0</v>
      </c>
      <c r="N11613">
        <v>1</v>
      </c>
      <c r="O11613">
        <v>1</v>
      </c>
      <c r="P11613">
        <v>0</v>
      </c>
      <c r="Q11613">
        <v>0</v>
      </c>
    </row>
    <row r="11614" spans="1:17" x14ac:dyDescent="0.2">
      <c r="A11614" t="s">
        <v>28637</v>
      </c>
      <c r="B11614" t="s">
        <v>89</v>
      </c>
      <c r="C11614" t="s">
        <v>174</v>
      </c>
      <c r="D11614" t="s">
        <v>17029</v>
      </c>
      <c r="E11614" t="s">
        <v>79</v>
      </c>
      <c r="F11614" t="s">
        <v>4873</v>
      </c>
      <c r="G11614">
        <v>0</v>
      </c>
      <c r="H11614">
        <v>0</v>
      </c>
      <c r="I11614">
        <v>0</v>
      </c>
      <c r="J11614">
        <v>0</v>
      </c>
      <c r="K11614">
        <v>0</v>
      </c>
      <c r="L11614">
        <v>0</v>
      </c>
      <c r="M11614">
        <v>0</v>
      </c>
      <c r="N11614">
        <v>1</v>
      </c>
      <c r="O11614">
        <v>1</v>
      </c>
      <c r="P11614">
        <v>0</v>
      </c>
      <c r="Q11614">
        <v>0</v>
      </c>
    </row>
    <row r="11615" spans="1:17" x14ac:dyDescent="0.2">
      <c r="A11615" t="s">
        <v>28638</v>
      </c>
      <c r="B11615" t="s">
        <v>89</v>
      </c>
      <c r="C11615" t="s">
        <v>174</v>
      </c>
      <c r="D11615" t="s">
        <v>17029</v>
      </c>
      <c r="E11615" t="s">
        <v>79</v>
      </c>
      <c r="F11615" t="s">
        <v>17019</v>
      </c>
      <c r="G11615">
        <v>1</v>
      </c>
      <c r="H11615">
        <v>0</v>
      </c>
      <c r="I11615">
        <v>0</v>
      </c>
      <c r="J11615">
        <v>0</v>
      </c>
      <c r="K11615">
        <v>0</v>
      </c>
      <c r="L11615">
        <v>0</v>
      </c>
      <c r="M11615">
        <v>0</v>
      </c>
      <c r="N11615">
        <v>0</v>
      </c>
      <c r="O11615">
        <v>0</v>
      </c>
      <c r="P11615">
        <v>0</v>
      </c>
      <c r="Q11615">
        <v>0</v>
      </c>
    </row>
    <row r="11616" spans="1:17" x14ac:dyDescent="0.2">
      <c r="A11616" t="s">
        <v>28639</v>
      </c>
      <c r="B11616" t="s">
        <v>89</v>
      </c>
      <c r="C11616" t="s">
        <v>174</v>
      </c>
      <c r="D11616" t="s">
        <v>17029</v>
      </c>
      <c r="E11616" t="s">
        <v>81</v>
      </c>
      <c r="F11616" t="s">
        <v>4875</v>
      </c>
      <c r="G11616">
        <v>0</v>
      </c>
      <c r="H11616">
        <v>1</v>
      </c>
      <c r="I11616">
        <v>1</v>
      </c>
      <c r="J11616">
        <v>0</v>
      </c>
      <c r="K11616">
        <v>0</v>
      </c>
      <c r="L11616">
        <v>0</v>
      </c>
      <c r="M11616">
        <v>0</v>
      </c>
      <c r="N11616">
        <v>0</v>
      </c>
      <c r="O11616">
        <v>0</v>
      </c>
      <c r="P11616">
        <v>0</v>
      </c>
      <c r="Q11616">
        <v>0</v>
      </c>
    </row>
    <row r="11617" spans="1:17" x14ac:dyDescent="0.2">
      <c r="A11617" t="s">
        <v>28640</v>
      </c>
      <c r="B11617" t="s">
        <v>89</v>
      </c>
      <c r="C11617" t="s">
        <v>174</v>
      </c>
      <c r="D11617" t="s">
        <v>17029</v>
      </c>
      <c r="E11617" t="s">
        <v>81</v>
      </c>
      <c r="F11617" t="s">
        <v>4877</v>
      </c>
      <c r="G11617">
        <v>0</v>
      </c>
      <c r="H11617">
        <v>1</v>
      </c>
      <c r="I11617">
        <v>0</v>
      </c>
      <c r="J11617">
        <v>1</v>
      </c>
      <c r="K11617">
        <v>0</v>
      </c>
      <c r="L11617">
        <v>0</v>
      </c>
      <c r="M11617">
        <v>0</v>
      </c>
      <c r="N11617">
        <v>0</v>
      </c>
      <c r="O11617">
        <v>0</v>
      </c>
      <c r="P11617">
        <v>0</v>
      </c>
      <c r="Q11617">
        <v>0</v>
      </c>
    </row>
    <row r="11618" spans="1:17" x14ac:dyDescent="0.2">
      <c r="A11618" t="s">
        <v>28641</v>
      </c>
      <c r="B11618" t="s">
        <v>89</v>
      </c>
      <c r="C11618" t="s">
        <v>174</v>
      </c>
      <c r="D11618" t="s">
        <v>17029</v>
      </c>
      <c r="E11618" t="s">
        <v>81</v>
      </c>
      <c r="F11618" t="s">
        <v>4879</v>
      </c>
      <c r="G11618">
        <v>0</v>
      </c>
      <c r="H11618">
        <v>0</v>
      </c>
      <c r="I11618">
        <v>0</v>
      </c>
      <c r="J11618">
        <v>0</v>
      </c>
      <c r="K11618">
        <v>0</v>
      </c>
      <c r="L11618">
        <v>0</v>
      </c>
      <c r="M11618">
        <v>1</v>
      </c>
      <c r="N11618">
        <v>0</v>
      </c>
      <c r="O11618">
        <v>0</v>
      </c>
      <c r="P11618">
        <v>0</v>
      </c>
      <c r="Q11618">
        <v>0</v>
      </c>
    </row>
    <row r="11619" spans="1:17" x14ac:dyDescent="0.2">
      <c r="A11619" t="s">
        <v>28642</v>
      </c>
      <c r="B11619" t="s">
        <v>89</v>
      </c>
      <c r="C11619" t="s">
        <v>174</v>
      </c>
      <c r="D11619" t="s">
        <v>17029</v>
      </c>
      <c r="E11619" t="s">
        <v>81</v>
      </c>
      <c r="F11619" t="s">
        <v>4881</v>
      </c>
      <c r="G11619">
        <v>0</v>
      </c>
      <c r="H11619">
        <v>1</v>
      </c>
      <c r="I11619">
        <v>0</v>
      </c>
      <c r="J11619">
        <v>1</v>
      </c>
      <c r="K11619">
        <v>0</v>
      </c>
      <c r="L11619">
        <v>0</v>
      </c>
      <c r="M11619">
        <v>0</v>
      </c>
      <c r="N11619">
        <v>0</v>
      </c>
      <c r="O11619">
        <v>0</v>
      </c>
      <c r="P11619">
        <v>0</v>
      </c>
      <c r="Q11619">
        <v>0</v>
      </c>
    </row>
    <row r="11620" spans="1:17" x14ac:dyDescent="0.2">
      <c r="A11620" t="s">
        <v>28643</v>
      </c>
      <c r="B11620" t="s">
        <v>89</v>
      </c>
      <c r="C11620" t="s">
        <v>174</v>
      </c>
      <c r="D11620" t="s">
        <v>17029</v>
      </c>
      <c r="E11620" t="s">
        <v>81</v>
      </c>
      <c r="F11620" t="s">
        <v>4883</v>
      </c>
      <c r="G11620">
        <v>0</v>
      </c>
      <c r="H11620">
        <v>1</v>
      </c>
      <c r="I11620">
        <v>1</v>
      </c>
      <c r="J11620">
        <v>0</v>
      </c>
      <c r="K11620">
        <v>0</v>
      </c>
      <c r="L11620">
        <v>0</v>
      </c>
      <c r="M11620">
        <v>0</v>
      </c>
      <c r="N11620">
        <v>0</v>
      </c>
      <c r="O11620">
        <v>0</v>
      </c>
      <c r="P11620">
        <v>0</v>
      </c>
      <c r="Q11620">
        <v>0</v>
      </c>
    </row>
    <row r="11621" spans="1:17" x14ac:dyDescent="0.2">
      <c r="A11621" t="s">
        <v>28644</v>
      </c>
      <c r="B11621" t="s">
        <v>89</v>
      </c>
      <c r="C11621" t="s">
        <v>174</v>
      </c>
      <c r="D11621" t="s">
        <v>17029</v>
      </c>
      <c r="E11621" t="s">
        <v>81</v>
      </c>
      <c r="F11621" t="s">
        <v>4885</v>
      </c>
      <c r="G11621">
        <v>0</v>
      </c>
      <c r="H11621">
        <v>0</v>
      </c>
      <c r="I11621">
        <v>0</v>
      </c>
      <c r="J11621">
        <v>0</v>
      </c>
      <c r="K11621">
        <v>0</v>
      </c>
      <c r="L11621">
        <v>0</v>
      </c>
      <c r="M11621">
        <v>1</v>
      </c>
      <c r="N11621">
        <v>0</v>
      </c>
      <c r="O11621">
        <v>0</v>
      </c>
      <c r="P11621">
        <v>0</v>
      </c>
      <c r="Q11621">
        <v>0</v>
      </c>
    </row>
    <row r="11622" spans="1:17" x14ac:dyDescent="0.2">
      <c r="A11622" t="s">
        <v>28645</v>
      </c>
      <c r="B11622" t="s">
        <v>89</v>
      </c>
      <c r="C11622" t="s">
        <v>174</v>
      </c>
      <c r="D11622" t="s">
        <v>17029</v>
      </c>
      <c r="E11622" t="s">
        <v>81</v>
      </c>
      <c r="F11622" t="s">
        <v>4887</v>
      </c>
      <c r="G11622">
        <v>0</v>
      </c>
      <c r="H11622">
        <v>1</v>
      </c>
      <c r="I11622">
        <v>0</v>
      </c>
      <c r="J11622">
        <v>1</v>
      </c>
      <c r="K11622">
        <v>0</v>
      </c>
      <c r="L11622">
        <v>0</v>
      </c>
      <c r="M11622">
        <v>0</v>
      </c>
      <c r="N11622">
        <v>0</v>
      </c>
      <c r="O11622">
        <v>0</v>
      </c>
      <c r="P11622">
        <v>0</v>
      </c>
      <c r="Q11622">
        <v>0</v>
      </c>
    </row>
    <row r="11623" spans="1:17" x14ac:dyDescent="0.2">
      <c r="A11623" t="s">
        <v>28646</v>
      </c>
      <c r="B11623" t="s">
        <v>89</v>
      </c>
      <c r="C11623" t="s">
        <v>174</v>
      </c>
      <c r="D11623" t="s">
        <v>17029</v>
      </c>
      <c r="E11623" t="s">
        <v>81</v>
      </c>
      <c r="F11623" t="s">
        <v>4889</v>
      </c>
      <c r="G11623">
        <v>0</v>
      </c>
      <c r="H11623">
        <v>0</v>
      </c>
      <c r="I11623">
        <v>0</v>
      </c>
      <c r="J11623">
        <v>0</v>
      </c>
      <c r="K11623">
        <v>0</v>
      </c>
      <c r="L11623">
        <v>0</v>
      </c>
      <c r="M11623">
        <v>1</v>
      </c>
      <c r="N11623">
        <v>0</v>
      </c>
      <c r="O11623">
        <v>0</v>
      </c>
      <c r="P11623">
        <v>0</v>
      </c>
      <c r="Q11623">
        <v>0</v>
      </c>
    </row>
    <row r="11624" spans="1:17" x14ac:dyDescent="0.2">
      <c r="A11624" t="s">
        <v>28647</v>
      </c>
      <c r="B11624" t="s">
        <v>89</v>
      </c>
      <c r="C11624" t="s">
        <v>174</v>
      </c>
      <c r="D11624" t="s">
        <v>17029</v>
      </c>
      <c r="E11624" t="s">
        <v>81</v>
      </c>
      <c r="F11624" t="s">
        <v>4871</v>
      </c>
      <c r="G11624">
        <v>0</v>
      </c>
      <c r="H11624">
        <v>0</v>
      </c>
      <c r="I11624">
        <v>0</v>
      </c>
      <c r="J11624">
        <v>0</v>
      </c>
      <c r="K11624">
        <v>0</v>
      </c>
      <c r="L11624">
        <v>0</v>
      </c>
      <c r="M11624">
        <v>0</v>
      </c>
      <c r="N11624">
        <v>1</v>
      </c>
      <c r="O11624">
        <v>1</v>
      </c>
      <c r="P11624">
        <v>0</v>
      </c>
      <c r="Q11624">
        <v>0</v>
      </c>
    </row>
    <row r="11625" spans="1:17" x14ac:dyDescent="0.2">
      <c r="A11625" t="s">
        <v>28648</v>
      </c>
      <c r="B11625" t="s">
        <v>89</v>
      </c>
      <c r="C11625" t="s">
        <v>174</v>
      </c>
      <c r="D11625" t="s">
        <v>17029</v>
      </c>
      <c r="E11625" t="s">
        <v>81</v>
      </c>
      <c r="F11625" t="s">
        <v>4873</v>
      </c>
      <c r="G11625">
        <v>0</v>
      </c>
      <c r="H11625">
        <v>0</v>
      </c>
      <c r="I11625">
        <v>0</v>
      </c>
      <c r="J11625">
        <v>0</v>
      </c>
      <c r="K11625">
        <v>0</v>
      </c>
      <c r="L11625">
        <v>0</v>
      </c>
      <c r="M11625">
        <v>0</v>
      </c>
      <c r="N11625">
        <v>1</v>
      </c>
      <c r="O11625">
        <v>1</v>
      </c>
      <c r="P11625">
        <v>0</v>
      </c>
      <c r="Q11625">
        <v>0</v>
      </c>
    </row>
    <row r="11626" spans="1:17" x14ac:dyDescent="0.2">
      <c r="A11626" t="s">
        <v>28649</v>
      </c>
      <c r="B11626" t="s">
        <v>89</v>
      </c>
      <c r="C11626" t="s">
        <v>174</v>
      </c>
      <c r="D11626" t="s">
        <v>17029</v>
      </c>
      <c r="E11626" t="s">
        <v>81</v>
      </c>
      <c r="F11626" t="s">
        <v>17019</v>
      </c>
      <c r="G11626">
        <v>1</v>
      </c>
      <c r="H11626">
        <v>0</v>
      </c>
      <c r="I11626">
        <v>0</v>
      </c>
      <c r="J11626">
        <v>0</v>
      </c>
      <c r="K11626">
        <v>0</v>
      </c>
      <c r="L11626">
        <v>0</v>
      </c>
      <c r="M11626">
        <v>0</v>
      </c>
      <c r="N11626">
        <v>0</v>
      </c>
      <c r="O11626">
        <v>0</v>
      </c>
      <c r="P11626">
        <v>0</v>
      </c>
      <c r="Q11626">
        <v>0</v>
      </c>
    </row>
    <row r="11627" spans="1:17" x14ac:dyDescent="0.2">
      <c r="A11627" t="s">
        <v>28650</v>
      </c>
      <c r="B11627" t="s">
        <v>89</v>
      </c>
      <c r="C11627" t="s">
        <v>174</v>
      </c>
      <c r="D11627" t="s">
        <v>17021</v>
      </c>
      <c r="E11627" t="s">
        <v>79</v>
      </c>
      <c r="F11627" t="s">
        <v>17022</v>
      </c>
      <c r="G11627">
        <v>0</v>
      </c>
      <c r="H11627">
        <v>0</v>
      </c>
      <c r="I11627">
        <v>0</v>
      </c>
      <c r="J11627">
        <v>0</v>
      </c>
      <c r="K11627">
        <v>0</v>
      </c>
      <c r="L11627">
        <v>0</v>
      </c>
      <c r="M11627">
        <v>0</v>
      </c>
      <c r="N11627">
        <v>1</v>
      </c>
      <c r="O11627">
        <v>1</v>
      </c>
      <c r="P11627">
        <v>0</v>
      </c>
      <c r="Q11627">
        <v>0</v>
      </c>
    </row>
    <row r="11628" spans="1:17" x14ac:dyDescent="0.2">
      <c r="A11628" t="s">
        <v>28651</v>
      </c>
      <c r="B11628" t="s">
        <v>89</v>
      </c>
      <c r="C11628" t="s">
        <v>174</v>
      </c>
      <c r="D11628" t="s">
        <v>17021</v>
      </c>
      <c r="E11628" t="s">
        <v>79</v>
      </c>
      <c r="F11628" t="s">
        <v>17019</v>
      </c>
      <c r="G11628">
        <v>1</v>
      </c>
      <c r="H11628">
        <v>0</v>
      </c>
      <c r="I11628">
        <v>0</v>
      </c>
      <c r="J11628">
        <v>0</v>
      </c>
      <c r="K11628">
        <v>0</v>
      </c>
      <c r="L11628">
        <v>0</v>
      </c>
      <c r="M11628">
        <v>0</v>
      </c>
      <c r="N11628">
        <v>0</v>
      </c>
      <c r="O11628">
        <v>0</v>
      </c>
      <c r="P11628">
        <v>0</v>
      </c>
      <c r="Q11628">
        <v>0</v>
      </c>
    </row>
    <row r="11629" spans="1:17" x14ac:dyDescent="0.2">
      <c r="A11629" t="s">
        <v>28652</v>
      </c>
      <c r="B11629" t="s">
        <v>89</v>
      </c>
      <c r="C11629" t="s">
        <v>178</v>
      </c>
      <c r="D11629" t="s">
        <v>17029</v>
      </c>
      <c r="E11629" t="s">
        <v>81</v>
      </c>
      <c r="F11629" t="s">
        <v>4875</v>
      </c>
      <c r="G11629">
        <v>0</v>
      </c>
      <c r="H11629">
        <v>2</v>
      </c>
      <c r="I11629">
        <v>0</v>
      </c>
      <c r="J11629">
        <v>2</v>
      </c>
      <c r="K11629">
        <v>0</v>
      </c>
      <c r="L11629">
        <v>0</v>
      </c>
      <c r="M11629">
        <v>0</v>
      </c>
      <c r="N11629">
        <v>0</v>
      </c>
      <c r="O11629">
        <v>0</v>
      </c>
      <c r="P11629">
        <v>0</v>
      </c>
      <c r="Q11629">
        <v>0</v>
      </c>
    </row>
    <row r="11630" spans="1:17" x14ac:dyDescent="0.2">
      <c r="A11630" t="s">
        <v>28653</v>
      </c>
      <c r="B11630" t="s">
        <v>89</v>
      </c>
      <c r="C11630" t="s">
        <v>178</v>
      </c>
      <c r="D11630" t="s">
        <v>17029</v>
      </c>
      <c r="E11630" t="s">
        <v>81</v>
      </c>
      <c r="F11630" t="s">
        <v>4877</v>
      </c>
      <c r="G11630">
        <v>0</v>
      </c>
      <c r="H11630">
        <v>2</v>
      </c>
      <c r="I11630">
        <v>0</v>
      </c>
      <c r="J11630">
        <v>1</v>
      </c>
      <c r="K11630">
        <v>0</v>
      </c>
      <c r="L11630">
        <v>1</v>
      </c>
      <c r="M11630">
        <v>0</v>
      </c>
      <c r="N11630">
        <v>0</v>
      </c>
      <c r="O11630">
        <v>0</v>
      </c>
      <c r="P11630">
        <v>0</v>
      </c>
      <c r="Q11630">
        <v>0</v>
      </c>
    </row>
    <row r="11631" spans="1:17" x14ac:dyDescent="0.2">
      <c r="A11631" t="s">
        <v>28654</v>
      </c>
      <c r="B11631" t="s">
        <v>89</v>
      </c>
      <c r="C11631" t="s">
        <v>178</v>
      </c>
      <c r="D11631" t="s">
        <v>17029</v>
      </c>
      <c r="E11631" t="s">
        <v>81</v>
      </c>
      <c r="F11631" t="s">
        <v>4879</v>
      </c>
      <c r="G11631">
        <v>0</v>
      </c>
      <c r="H11631">
        <v>0</v>
      </c>
      <c r="I11631">
        <v>0</v>
      </c>
      <c r="J11631">
        <v>0</v>
      </c>
      <c r="K11631">
        <v>0</v>
      </c>
      <c r="L11631">
        <v>0</v>
      </c>
      <c r="M11631">
        <v>2</v>
      </c>
      <c r="N11631">
        <v>0</v>
      </c>
      <c r="O11631">
        <v>0</v>
      </c>
      <c r="P11631">
        <v>0</v>
      </c>
      <c r="Q11631">
        <v>0</v>
      </c>
    </row>
    <row r="11632" spans="1:17" x14ac:dyDescent="0.2">
      <c r="A11632" t="s">
        <v>28655</v>
      </c>
      <c r="B11632" t="s">
        <v>89</v>
      </c>
      <c r="C11632" t="s">
        <v>178</v>
      </c>
      <c r="D11632" t="s">
        <v>17029</v>
      </c>
      <c r="E11632" t="s">
        <v>81</v>
      </c>
      <c r="F11632" t="s">
        <v>4881</v>
      </c>
      <c r="G11632">
        <v>0</v>
      </c>
      <c r="H11632">
        <v>2</v>
      </c>
      <c r="I11632">
        <v>0</v>
      </c>
      <c r="J11632">
        <v>1</v>
      </c>
      <c r="K11632">
        <v>0</v>
      </c>
      <c r="L11632">
        <v>1</v>
      </c>
      <c r="M11632">
        <v>0</v>
      </c>
      <c r="N11632">
        <v>0</v>
      </c>
      <c r="O11632">
        <v>0</v>
      </c>
      <c r="P11632">
        <v>0</v>
      </c>
      <c r="Q11632">
        <v>0</v>
      </c>
    </row>
    <row r="11633" spans="1:17" x14ac:dyDescent="0.2">
      <c r="A11633" t="s">
        <v>28656</v>
      </c>
      <c r="B11633" t="s">
        <v>89</v>
      </c>
      <c r="C11633" t="s">
        <v>178</v>
      </c>
      <c r="D11633" t="s">
        <v>17029</v>
      </c>
      <c r="E11633" t="s">
        <v>81</v>
      </c>
      <c r="F11633" t="s">
        <v>4883</v>
      </c>
      <c r="G11633">
        <v>0</v>
      </c>
      <c r="H11633">
        <v>2</v>
      </c>
      <c r="I11633">
        <v>0</v>
      </c>
      <c r="J11633">
        <v>1</v>
      </c>
      <c r="K11633">
        <v>0</v>
      </c>
      <c r="L11633">
        <v>1</v>
      </c>
      <c r="M11633">
        <v>0</v>
      </c>
      <c r="N11633">
        <v>0</v>
      </c>
      <c r="O11633">
        <v>0</v>
      </c>
      <c r="P11633">
        <v>0</v>
      </c>
      <c r="Q11633">
        <v>0</v>
      </c>
    </row>
    <row r="11634" spans="1:17" x14ac:dyDescent="0.2">
      <c r="A11634" t="s">
        <v>28657</v>
      </c>
      <c r="B11634" t="s">
        <v>89</v>
      </c>
      <c r="C11634" t="s">
        <v>178</v>
      </c>
      <c r="D11634" t="s">
        <v>17029</v>
      </c>
      <c r="E11634" t="s">
        <v>81</v>
      </c>
      <c r="F11634" t="s">
        <v>4885</v>
      </c>
      <c r="G11634">
        <v>0</v>
      </c>
      <c r="H11634">
        <v>0</v>
      </c>
      <c r="I11634">
        <v>0</v>
      </c>
      <c r="J11634">
        <v>0</v>
      </c>
      <c r="K11634">
        <v>0</v>
      </c>
      <c r="L11634">
        <v>0</v>
      </c>
      <c r="M11634">
        <v>2</v>
      </c>
      <c r="N11634">
        <v>0</v>
      </c>
      <c r="O11634">
        <v>0</v>
      </c>
      <c r="P11634">
        <v>0</v>
      </c>
      <c r="Q11634">
        <v>0</v>
      </c>
    </row>
    <row r="11635" spans="1:17" x14ac:dyDescent="0.2">
      <c r="A11635" t="s">
        <v>28658</v>
      </c>
      <c r="B11635" t="s">
        <v>89</v>
      </c>
      <c r="C11635" t="s">
        <v>178</v>
      </c>
      <c r="D11635" t="s">
        <v>17029</v>
      </c>
      <c r="E11635" t="s">
        <v>81</v>
      </c>
      <c r="F11635" t="s">
        <v>4887</v>
      </c>
      <c r="G11635">
        <v>0</v>
      </c>
      <c r="H11635">
        <v>2</v>
      </c>
      <c r="I11635">
        <v>0</v>
      </c>
      <c r="J11635">
        <v>2</v>
      </c>
      <c r="K11635">
        <v>0</v>
      </c>
      <c r="L11635">
        <v>0</v>
      </c>
      <c r="M11635">
        <v>0</v>
      </c>
      <c r="N11635">
        <v>0</v>
      </c>
      <c r="O11635">
        <v>0</v>
      </c>
      <c r="P11635">
        <v>0</v>
      </c>
      <c r="Q11635">
        <v>0</v>
      </c>
    </row>
    <row r="11636" spans="1:17" x14ac:dyDescent="0.2">
      <c r="A11636" t="s">
        <v>28659</v>
      </c>
      <c r="B11636" t="s">
        <v>89</v>
      </c>
      <c r="C11636" t="s">
        <v>178</v>
      </c>
      <c r="D11636" t="s">
        <v>17029</v>
      </c>
      <c r="E11636" t="s">
        <v>81</v>
      </c>
      <c r="F11636" t="s">
        <v>4889</v>
      </c>
      <c r="G11636">
        <v>0</v>
      </c>
      <c r="H11636">
        <v>0</v>
      </c>
      <c r="I11636">
        <v>0</v>
      </c>
      <c r="J11636">
        <v>0</v>
      </c>
      <c r="K11636">
        <v>0</v>
      </c>
      <c r="L11636">
        <v>0</v>
      </c>
      <c r="M11636">
        <v>2</v>
      </c>
      <c r="N11636">
        <v>0</v>
      </c>
      <c r="O11636">
        <v>0</v>
      </c>
      <c r="P11636">
        <v>0</v>
      </c>
      <c r="Q11636">
        <v>0</v>
      </c>
    </row>
    <row r="11637" spans="1:17" x14ac:dyDescent="0.2">
      <c r="A11637" t="s">
        <v>28660</v>
      </c>
      <c r="B11637" t="s">
        <v>89</v>
      </c>
      <c r="C11637" t="s">
        <v>178</v>
      </c>
      <c r="D11637" t="s">
        <v>17029</v>
      </c>
      <c r="E11637" t="s">
        <v>81</v>
      </c>
      <c r="F11637" t="s">
        <v>4871</v>
      </c>
      <c r="G11637">
        <v>0</v>
      </c>
      <c r="H11637">
        <v>0</v>
      </c>
      <c r="I11637">
        <v>0</v>
      </c>
      <c r="J11637">
        <v>0</v>
      </c>
      <c r="K11637">
        <v>0</v>
      </c>
      <c r="L11637">
        <v>0</v>
      </c>
      <c r="M11637">
        <v>0</v>
      </c>
      <c r="N11637">
        <v>2</v>
      </c>
      <c r="O11637">
        <v>1</v>
      </c>
      <c r="P11637">
        <v>1</v>
      </c>
      <c r="Q11637">
        <v>0</v>
      </c>
    </row>
    <row r="11638" spans="1:17" x14ac:dyDescent="0.2">
      <c r="A11638" t="s">
        <v>28661</v>
      </c>
      <c r="B11638" t="s">
        <v>89</v>
      </c>
      <c r="C11638" t="s">
        <v>178</v>
      </c>
      <c r="D11638" t="s">
        <v>17029</v>
      </c>
      <c r="E11638" t="s">
        <v>81</v>
      </c>
      <c r="F11638" t="s">
        <v>4873</v>
      </c>
      <c r="G11638">
        <v>0</v>
      </c>
      <c r="H11638">
        <v>0</v>
      </c>
      <c r="I11638">
        <v>0</v>
      </c>
      <c r="J11638">
        <v>0</v>
      </c>
      <c r="K11638">
        <v>0</v>
      </c>
      <c r="L11638">
        <v>0</v>
      </c>
      <c r="M11638">
        <v>0</v>
      </c>
      <c r="N11638">
        <v>0</v>
      </c>
      <c r="O11638">
        <v>0</v>
      </c>
      <c r="P11638">
        <v>0</v>
      </c>
      <c r="Q11638">
        <v>0</v>
      </c>
    </row>
    <row r="11639" spans="1:17" x14ac:dyDescent="0.2">
      <c r="A11639" t="s">
        <v>28662</v>
      </c>
      <c r="B11639" t="s">
        <v>89</v>
      </c>
      <c r="C11639" t="s">
        <v>178</v>
      </c>
      <c r="D11639" t="s">
        <v>17029</v>
      </c>
      <c r="E11639" t="s">
        <v>81</v>
      </c>
      <c r="F11639" t="s">
        <v>17019</v>
      </c>
      <c r="G11639">
        <v>2</v>
      </c>
      <c r="H11639">
        <v>0</v>
      </c>
      <c r="I11639">
        <v>0</v>
      </c>
      <c r="J11639">
        <v>0</v>
      </c>
      <c r="K11639">
        <v>0</v>
      </c>
      <c r="L11639">
        <v>0</v>
      </c>
      <c r="M11639">
        <v>0</v>
      </c>
      <c r="N11639">
        <v>0</v>
      </c>
      <c r="O11639">
        <v>0</v>
      </c>
      <c r="P11639">
        <v>0</v>
      </c>
      <c r="Q11639">
        <v>0</v>
      </c>
    </row>
    <row r="11640" spans="1:17" x14ac:dyDescent="0.2">
      <c r="A11640" t="s">
        <v>28663</v>
      </c>
      <c r="B11640" t="s">
        <v>89</v>
      </c>
      <c r="C11640" t="s">
        <v>181</v>
      </c>
      <c r="D11640" t="s">
        <v>17029</v>
      </c>
      <c r="E11640" t="s">
        <v>79</v>
      </c>
      <c r="F11640" t="s">
        <v>4875</v>
      </c>
      <c r="G11640">
        <v>0</v>
      </c>
      <c r="H11640">
        <v>1</v>
      </c>
      <c r="I11640">
        <v>0</v>
      </c>
      <c r="J11640">
        <v>1</v>
      </c>
      <c r="K11640">
        <v>0</v>
      </c>
      <c r="L11640">
        <v>0</v>
      </c>
      <c r="M11640">
        <v>0</v>
      </c>
      <c r="N11640">
        <v>0</v>
      </c>
      <c r="O11640">
        <v>0</v>
      </c>
      <c r="P11640">
        <v>0</v>
      </c>
      <c r="Q11640">
        <v>0</v>
      </c>
    </row>
    <row r="11641" spans="1:17" x14ac:dyDescent="0.2">
      <c r="A11641" t="s">
        <v>28664</v>
      </c>
      <c r="B11641" t="s">
        <v>89</v>
      </c>
      <c r="C11641" t="s">
        <v>181</v>
      </c>
      <c r="D11641" t="s">
        <v>17029</v>
      </c>
      <c r="E11641" t="s">
        <v>79</v>
      </c>
      <c r="F11641" t="s">
        <v>4877</v>
      </c>
      <c r="G11641">
        <v>0</v>
      </c>
      <c r="H11641">
        <v>1</v>
      </c>
      <c r="I11641">
        <v>0</v>
      </c>
      <c r="J11641">
        <v>1</v>
      </c>
      <c r="K11641">
        <v>0</v>
      </c>
      <c r="L11641">
        <v>0</v>
      </c>
      <c r="M11641">
        <v>0</v>
      </c>
      <c r="N11641">
        <v>0</v>
      </c>
      <c r="O11641">
        <v>0</v>
      </c>
      <c r="P11641">
        <v>0</v>
      </c>
      <c r="Q11641">
        <v>0</v>
      </c>
    </row>
    <row r="11642" spans="1:17" x14ac:dyDescent="0.2">
      <c r="A11642" t="s">
        <v>28665</v>
      </c>
      <c r="B11642" t="s">
        <v>89</v>
      </c>
      <c r="C11642" t="s">
        <v>181</v>
      </c>
      <c r="D11642" t="s">
        <v>17029</v>
      </c>
      <c r="E11642" t="s">
        <v>79</v>
      </c>
      <c r="F11642" t="s">
        <v>4879</v>
      </c>
      <c r="G11642">
        <v>0</v>
      </c>
      <c r="H11642">
        <v>0</v>
      </c>
      <c r="I11642">
        <v>0</v>
      </c>
      <c r="J11642">
        <v>0</v>
      </c>
      <c r="K11642">
        <v>0</v>
      </c>
      <c r="L11642">
        <v>0</v>
      </c>
      <c r="M11642">
        <v>1</v>
      </c>
      <c r="N11642">
        <v>0</v>
      </c>
      <c r="O11642">
        <v>0</v>
      </c>
      <c r="P11642">
        <v>0</v>
      </c>
      <c r="Q11642">
        <v>0</v>
      </c>
    </row>
    <row r="11643" spans="1:17" x14ac:dyDescent="0.2">
      <c r="A11643" t="s">
        <v>28666</v>
      </c>
      <c r="B11643" t="s">
        <v>89</v>
      </c>
      <c r="C11643" t="s">
        <v>181</v>
      </c>
      <c r="D11643" t="s">
        <v>17029</v>
      </c>
      <c r="E11643" t="s">
        <v>79</v>
      </c>
      <c r="F11643" t="s">
        <v>4881</v>
      </c>
      <c r="G11643">
        <v>0</v>
      </c>
      <c r="H11643">
        <v>1</v>
      </c>
      <c r="I11643">
        <v>0</v>
      </c>
      <c r="J11643">
        <v>1</v>
      </c>
      <c r="K11643">
        <v>0</v>
      </c>
      <c r="L11643">
        <v>0</v>
      </c>
      <c r="M11643">
        <v>0</v>
      </c>
      <c r="N11643">
        <v>0</v>
      </c>
      <c r="O11643">
        <v>0</v>
      </c>
      <c r="P11643">
        <v>0</v>
      </c>
      <c r="Q11643">
        <v>0</v>
      </c>
    </row>
    <row r="11644" spans="1:17" x14ac:dyDescent="0.2">
      <c r="A11644" t="s">
        <v>28667</v>
      </c>
      <c r="B11644" t="s">
        <v>89</v>
      </c>
      <c r="C11644" t="s">
        <v>181</v>
      </c>
      <c r="D11644" t="s">
        <v>17029</v>
      </c>
      <c r="E11644" t="s">
        <v>79</v>
      </c>
      <c r="F11644" t="s">
        <v>4883</v>
      </c>
      <c r="G11644">
        <v>0</v>
      </c>
      <c r="H11644">
        <v>1</v>
      </c>
      <c r="I11644">
        <v>0</v>
      </c>
      <c r="J11644">
        <v>1</v>
      </c>
      <c r="K11644">
        <v>0</v>
      </c>
      <c r="L11644">
        <v>0</v>
      </c>
      <c r="M11644">
        <v>0</v>
      </c>
      <c r="N11644">
        <v>0</v>
      </c>
      <c r="O11644">
        <v>0</v>
      </c>
      <c r="P11644">
        <v>0</v>
      </c>
      <c r="Q11644">
        <v>0</v>
      </c>
    </row>
    <row r="11645" spans="1:17" x14ac:dyDescent="0.2">
      <c r="A11645" t="s">
        <v>28668</v>
      </c>
      <c r="B11645" t="s">
        <v>89</v>
      </c>
      <c r="C11645" t="s">
        <v>181</v>
      </c>
      <c r="D11645" t="s">
        <v>17029</v>
      </c>
      <c r="E11645" t="s">
        <v>79</v>
      </c>
      <c r="F11645" t="s">
        <v>4885</v>
      </c>
      <c r="G11645">
        <v>0</v>
      </c>
      <c r="H11645">
        <v>0</v>
      </c>
      <c r="I11645">
        <v>0</v>
      </c>
      <c r="J11645">
        <v>0</v>
      </c>
      <c r="K11645">
        <v>0</v>
      </c>
      <c r="L11645">
        <v>0</v>
      </c>
      <c r="M11645">
        <v>1</v>
      </c>
      <c r="N11645">
        <v>0</v>
      </c>
      <c r="O11645">
        <v>0</v>
      </c>
      <c r="P11645">
        <v>0</v>
      </c>
      <c r="Q11645">
        <v>0</v>
      </c>
    </row>
    <row r="11646" spans="1:17" x14ac:dyDescent="0.2">
      <c r="A11646" t="s">
        <v>28669</v>
      </c>
      <c r="B11646" t="s">
        <v>89</v>
      </c>
      <c r="C11646" t="s">
        <v>181</v>
      </c>
      <c r="D11646" t="s">
        <v>17029</v>
      </c>
      <c r="E11646" t="s">
        <v>79</v>
      </c>
      <c r="F11646" t="s">
        <v>4887</v>
      </c>
      <c r="G11646">
        <v>0</v>
      </c>
      <c r="H11646">
        <v>1</v>
      </c>
      <c r="I11646">
        <v>0</v>
      </c>
      <c r="J11646">
        <v>1</v>
      </c>
      <c r="K11646">
        <v>0</v>
      </c>
      <c r="L11646">
        <v>0</v>
      </c>
      <c r="M11646">
        <v>0</v>
      </c>
      <c r="N11646">
        <v>0</v>
      </c>
      <c r="O11646">
        <v>0</v>
      </c>
      <c r="P11646">
        <v>0</v>
      </c>
      <c r="Q11646">
        <v>0</v>
      </c>
    </row>
    <row r="11647" spans="1:17" x14ac:dyDescent="0.2">
      <c r="A11647" t="s">
        <v>28670</v>
      </c>
      <c r="B11647" t="s">
        <v>89</v>
      </c>
      <c r="C11647" t="s">
        <v>181</v>
      </c>
      <c r="D11647" t="s">
        <v>17029</v>
      </c>
      <c r="E11647" t="s">
        <v>79</v>
      </c>
      <c r="F11647" t="s">
        <v>4889</v>
      </c>
      <c r="G11647">
        <v>0</v>
      </c>
      <c r="H11647">
        <v>0</v>
      </c>
      <c r="I11647">
        <v>0</v>
      </c>
      <c r="J11647">
        <v>0</v>
      </c>
      <c r="K11647">
        <v>0</v>
      </c>
      <c r="L11647">
        <v>0</v>
      </c>
      <c r="M11647">
        <v>1</v>
      </c>
      <c r="N11647">
        <v>0</v>
      </c>
      <c r="O11647">
        <v>0</v>
      </c>
      <c r="P11647">
        <v>0</v>
      </c>
      <c r="Q11647">
        <v>0</v>
      </c>
    </row>
    <row r="11648" spans="1:17" x14ac:dyDescent="0.2">
      <c r="A11648" t="s">
        <v>28671</v>
      </c>
      <c r="B11648" t="s">
        <v>89</v>
      </c>
      <c r="C11648" t="s">
        <v>181</v>
      </c>
      <c r="D11648" t="s">
        <v>17029</v>
      </c>
      <c r="E11648" t="s">
        <v>79</v>
      </c>
      <c r="F11648" t="s">
        <v>4871</v>
      </c>
      <c r="G11648">
        <v>0</v>
      </c>
      <c r="H11648">
        <v>0</v>
      </c>
      <c r="I11648">
        <v>0</v>
      </c>
      <c r="J11648">
        <v>0</v>
      </c>
      <c r="K11648">
        <v>0</v>
      </c>
      <c r="L11648">
        <v>0</v>
      </c>
      <c r="M11648">
        <v>0</v>
      </c>
      <c r="N11648">
        <v>1</v>
      </c>
      <c r="O11648">
        <v>1</v>
      </c>
      <c r="P11648">
        <v>0</v>
      </c>
      <c r="Q11648">
        <v>0</v>
      </c>
    </row>
    <row r="11649" spans="1:17" x14ac:dyDescent="0.2">
      <c r="A11649" t="s">
        <v>28672</v>
      </c>
      <c r="B11649" t="s">
        <v>89</v>
      </c>
      <c r="C11649" t="s">
        <v>181</v>
      </c>
      <c r="D11649" t="s">
        <v>17029</v>
      </c>
      <c r="E11649" t="s">
        <v>79</v>
      </c>
      <c r="F11649" t="s">
        <v>4873</v>
      </c>
      <c r="G11649">
        <v>0</v>
      </c>
      <c r="H11649">
        <v>0</v>
      </c>
      <c r="I11649">
        <v>0</v>
      </c>
      <c r="J11649">
        <v>0</v>
      </c>
      <c r="K11649">
        <v>0</v>
      </c>
      <c r="L11649">
        <v>0</v>
      </c>
      <c r="M11649">
        <v>0</v>
      </c>
      <c r="N11649">
        <v>1</v>
      </c>
      <c r="O11649">
        <v>1</v>
      </c>
      <c r="P11649">
        <v>0</v>
      </c>
      <c r="Q11649">
        <v>0</v>
      </c>
    </row>
    <row r="11650" spans="1:17" x14ac:dyDescent="0.2">
      <c r="A11650" t="s">
        <v>28673</v>
      </c>
      <c r="B11650" t="s">
        <v>89</v>
      </c>
      <c r="C11650" t="s">
        <v>181</v>
      </c>
      <c r="D11650" t="s">
        <v>17029</v>
      </c>
      <c r="E11650" t="s">
        <v>79</v>
      </c>
      <c r="F11650" t="s">
        <v>17019</v>
      </c>
      <c r="G11650">
        <v>1</v>
      </c>
      <c r="H11650">
        <v>0</v>
      </c>
      <c r="I11650">
        <v>0</v>
      </c>
      <c r="J11650">
        <v>0</v>
      </c>
      <c r="K11650">
        <v>0</v>
      </c>
      <c r="L11650">
        <v>0</v>
      </c>
      <c r="M11650">
        <v>0</v>
      </c>
      <c r="N11650">
        <v>0</v>
      </c>
      <c r="O11650">
        <v>0</v>
      </c>
      <c r="P11650">
        <v>0</v>
      </c>
      <c r="Q11650">
        <v>0</v>
      </c>
    </row>
    <row r="11651" spans="1:17" x14ac:dyDescent="0.2">
      <c r="A11651" t="s">
        <v>28674</v>
      </c>
      <c r="B11651" t="s">
        <v>89</v>
      </c>
      <c r="C11651" t="s">
        <v>182</v>
      </c>
      <c r="D11651" t="s">
        <v>17029</v>
      </c>
      <c r="E11651" t="s">
        <v>79</v>
      </c>
      <c r="F11651" t="s">
        <v>4875</v>
      </c>
      <c r="G11651">
        <v>0</v>
      </c>
      <c r="H11651">
        <v>1</v>
      </c>
      <c r="I11651">
        <v>1</v>
      </c>
      <c r="J11651">
        <v>0</v>
      </c>
      <c r="K11651">
        <v>0</v>
      </c>
      <c r="L11651">
        <v>0</v>
      </c>
      <c r="M11651">
        <v>0</v>
      </c>
      <c r="N11651">
        <v>0</v>
      </c>
      <c r="O11651">
        <v>0</v>
      </c>
      <c r="P11651">
        <v>0</v>
      </c>
      <c r="Q11651">
        <v>0</v>
      </c>
    </row>
    <row r="11652" spans="1:17" x14ac:dyDescent="0.2">
      <c r="A11652" t="s">
        <v>28675</v>
      </c>
      <c r="B11652" t="s">
        <v>89</v>
      </c>
      <c r="C11652" t="s">
        <v>182</v>
      </c>
      <c r="D11652" t="s">
        <v>17029</v>
      </c>
      <c r="E11652" t="s">
        <v>79</v>
      </c>
      <c r="F11652" t="s">
        <v>4877</v>
      </c>
      <c r="G11652">
        <v>0</v>
      </c>
      <c r="H11652">
        <v>1</v>
      </c>
      <c r="I11652">
        <v>0</v>
      </c>
      <c r="J11652">
        <v>1</v>
      </c>
      <c r="K11652">
        <v>0</v>
      </c>
      <c r="L11652">
        <v>0</v>
      </c>
      <c r="M11652">
        <v>0</v>
      </c>
      <c r="N11652">
        <v>0</v>
      </c>
      <c r="O11652">
        <v>0</v>
      </c>
      <c r="P11652">
        <v>0</v>
      </c>
      <c r="Q11652">
        <v>0</v>
      </c>
    </row>
    <row r="11653" spans="1:17" x14ac:dyDescent="0.2">
      <c r="A11653" t="s">
        <v>28676</v>
      </c>
      <c r="B11653" t="s">
        <v>89</v>
      </c>
      <c r="C11653" t="s">
        <v>182</v>
      </c>
      <c r="D11653" t="s">
        <v>17029</v>
      </c>
      <c r="E11653" t="s">
        <v>79</v>
      </c>
      <c r="F11653" t="s">
        <v>4879</v>
      </c>
      <c r="G11653">
        <v>0</v>
      </c>
      <c r="H11653">
        <v>0</v>
      </c>
      <c r="I11653">
        <v>0</v>
      </c>
      <c r="J11653">
        <v>0</v>
      </c>
      <c r="K11653">
        <v>0</v>
      </c>
      <c r="L11653">
        <v>0</v>
      </c>
      <c r="M11653">
        <v>1</v>
      </c>
      <c r="N11653">
        <v>0</v>
      </c>
      <c r="O11653">
        <v>0</v>
      </c>
      <c r="P11653">
        <v>0</v>
      </c>
      <c r="Q11653">
        <v>0</v>
      </c>
    </row>
    <row r="11654" spans="1:17" x14ac:dyDescent="0.2">
      <c r="A11654" t="s">
        <v>28677</v>
      </c>
      <c r="B11654" t="s">
        <v>89</v>
      </c>
      <c r="C11654" t="s">
        <v>182</v>
      </c>
      <c r="D11654" t="s">
        <v>17029</v>
      </c>
      <c r="E11654" t="s">
        <v>79</v>
      </c>
      <c r="F11654" t="s">
        <v>4881</v>
      </c>
      <c r="G11654">
        <v>0</v>
      </c>
      <c r="H11654">
        <v>1</v>
      </c>
      <c r="I11654">
        <v>0</v>
      </c>
      <c r="J11654">
        <v>1</v>
      </c>
      <c r="K11654">
        <v>0</v>
      </c>
      <c r="L11654">
        <v>0</v>
      </c>
      <c r="M11654">
        <v>0</v>
      </c>
      <c r="N11654">
        <v>0</v>
      </c>
      <c r="O11654">
        <v>0</v>
      </c>
      <c r="P11654">
        <v>0</v>
      </c>
      <c r="Q11654">
        <v>0</v>
      </c>
    </row>
    <row r="11655" spans="1:17" x14ac:dyDescent="0.2">
      <c r="A11655" t="s">
        <v>28678</v>
      </c>
      <c r="B11655" t="s">
        <v>89</v>
      </c>
      <c r="C11655" t="s">
        <v>182</v>
      </c>
      <c r="D11655" t="s">
        <v>17029</v>
      </c>
      <c r="E11655" t="s">
        <v>79</v>
      </c>
      <c r="F11655" t="s">
        <v>4883</v>
      </c>
      <c r="G11655">
        <v>0</v>
      </c>
      <c r="H11655">
        <v>1</v>
      </c>
      <c r="I11655">
        <v>0</v>
      </c>
      <c r="J11655">
        <v>1</v>
      </c>
      <c r="K11655">
        <v>0</v>
      </c>
      <c r="L11655">
        <v>0</v>
      </c>
      <c r="M11655">
        <v>0</v>
      </c>
      <c r="N11655">
        <v>0</v>
      </c>
      <c r="O11655">
        <v>0</v>
      </c>
      <c r="P11655">
        <v>0</v>
      </c>
      <c r="Q11655">
        <v>0</v>
      </c>
    </row>
    <row r="11656" spans="1:17" x14ac:dyDescent="0.2">
      <c r="A11656" t="s">
        <v>28679</v>
      </c>
      <c r="B11656" t="s">
        <v>89</v>
      </c>
      <c r="C11656" t="s">
        <v>182</v>
      </c>
      <c r="D11656" t="s">
        <v>17029</v>
      </c>
      <c r="E11656" t="s">
        <v>79</v>
      </c>
      <c r="F11656" t="s">
        <v>4885</v>
      </c>
      <c r="G11656">
        <v>0</v>
      </c>
      <c r="H11656">
        <v>0</v>
      </c>
      <c r="I11656">
        <v>0</v>
      </c>
      <c r="J11656">
        <v>0</v>
      </c>
      <c r="K11656">
        <v>0</v>
      </c>
      <c r="L11656">
        <v>0</v>
      </c>
      <c r="M11656">
        <v>1</v>
      </c>
      <c r="N11656">
        <v>0</v>
      </c>
      <c r="O11656">
        <v>0</v>
      </c>
      <c r="P11656">
        <v>0</v>
      </c>
      <c r="Q11656">
        <v>0</v>
      </c>
    </row>
    <row r="11657" spans="1:17" x14ac:dyDescent="0.2">
      <c r="A11657" t="s">
        <v>28680</v>
      </c>
      <c r="B11657" t="s">
        <v>89</v>
      </c>
      <c r="C11657" t="s">
        <v>182</v>
      </c>
      <c r="D11657" t="s">
        <v>17029</v>
      </c>
      <c r="E11657" t="s">
        <v>79</v>
      </c>
      <c r="F11657" t="s">
        <v>4887</v>
      </c>
      <c r="G11657">
        <v>0</v>
      </c>
      <c r="H11657">
        <v>1</v>
      </c>
      <c r="I11657">
        <v>0</v>
      </c>
      <c r="J11657">
        <v>1</v>
      </c>
      <c r="K11657">
        <v>0</v>
      </c>
      <c r="L11657">
        <v>0</v>
      </c>
      <c r="M11657">
        <v>0</v>
      </c>
      <c r="N11657">
        <v>0</v>
      </c>
      <c r="O11657">
        <v>0</v>
      </c>
      <c r="P11657">
        <v>0</v>
      </c>
      <c r="Q11657">
        <v>0</v>
      </c>
    </row>
    <row r="11658" spans="1:17" x14ac:dyDescent="0.2">
      <c r="A11658" t="s">
        <v>28681</v>
      </c>
      <c r="B11658" t="s">
        <v>89</v>
      </c>
      <c r="C11658" t="s">
        <v>182</v>
      </c>
      <c r="D11658" t="s">
        <v>17029</v>
      </c>
      <c r="E11658" t="s">
        <v>79</v>
      </c>
      <c r="F11658" t="s">
        <v>4889</v>
      </c>
      <c r="G11658">
        <v>0</v>
      </c>
      <c r="H11658">
        <v>0</v>
      </c>
      <c r="I11658">
        <v>0</v>
      </c>
      <c r="J11658">
        <v>0</v>
      </c>
      <c r="K11658">
        <v>0</v>
      </c>
      <c r="L11658">
        <v>0</v>
      </c>
      <c r="M11658">
        <v>1</v>
      </c>
      <c r="N11658">
        <v>0</v>
      </c>
      <c r="O11658">
        <v>0</v>
      </c>
      <c r="P11658">
        <v>0</v>
      </c>
      <c r="Q11658">
        <v>0</v>
      </c>
    </row>
    <row r="11659" spans="1:17" x14ac:dyDescent="0.2">
      <c r="A11659" t="s">
        <v>28682</v>
      </c>
      <c r="B11659" t="s">
        <v>89</v>
      </c>
      <c r="C11659" t="s">
        <v>182</v>
      </c>
      <c r="D11659" t="s">
        <v>17029</v>
      </c>
      <c r="E11659" t="s">
        <v>79</v>
      </c>
      <c r="F11659" t="s">
        <v>4871</v>
      </c>
      <c r="G11659">
        <v>0</v>
      </c>
      <c r="H11659">
        <v>0</v>
      </c>
      <c r="I11659">
        <v>0</v>
      </c>
      <c r="J11659">
        <v>0</v>
      </c>
      <c r="K11659">
        <v>0</v>
      </c>
      <c r="L11659">
        <v>0</v>
      </c>
      <c r="M11659">
        <v>0</v>
      </c>
      <c r="N11659">
        <v>1</v>
      </c>
      <c r="O11659">
        <v>1</v>
      </c>
      <c r="P11659">
        <v>0</v>
      </c>
      <c r="Q11659">
        <v>0</v>
      </c>
    </row>
    <row r="11660" spans="1:17" x14ac:dyDescent="0.2">
      <c r="A11660" t="s">
        <v>28683</v>
      </c>
      <c r="B11660" t="s">
        <v>89</v>
      </c>
      <c r="C11660" t="s">
        <v>182</v>
      </c>
      <c r="D11660" t="s">
        <v>17029</v>
      </c>
      <c r="E11660" t="s">
        <v>79</v>
      </c>
      <c r="F11660" t="s">
        <v>4873</v>
      </c>
      <c r="G11660">
        <v>0</v>
      </c>
      <c r="H11660">
        <v>0</v>
      </c>
      <c r="I11660">
        <v>0</v>
      </c>
      <c r="J11660">
        <v>0</v>
      </c>
      <c r="K11660">
        <v>0</v>
      </c>
      <c r="L11660">
        <v>0</v>
      </c>
      <c r="M11660">
        <v>0</v>
      </c>
      <c r="N11660">
        <v>1</v>
      </c>
      <c r="O11660">
        <v>1</v>
      </c>
      <c r="P11660">
        <v>0</v>
      </c>
      <c r="Q11660">
        <v>0</v>
      </c>
    </row>
    <row r="11661" spans="1:17" x14ac:dyDescent="0.2">
      <c r="A11661" t="s">
        <v>28684</v>
      </c>
      <c r="B11661" t="s">
        <v>89</v>
      </c>
      <c r="C11661" t="s">
        <v>182</v>
      </c>
      <c r="D11661" t="s">
        <v>17029</v>
      </c>
      <c r="E11661" t="s">
        <v>79</v>
      </c>
      <c r="F11661" t="s">
        <v>17019</v>
      </c>
      <c r="G11661">
        <v>1</v>
      </c>
      <c r="H11661">
        <v>0</v>
      </c>
      <c r="I11661">
        <v>0</v>
      </c>
      <c r="J11661">
        <v>0</v>
      </c>
      <c r="K11661">
        <v>0</v>
      </c>
      <c r="L11661">
        <v>0</v>
      </c>
      <c r="M11661">
        <v>0</v>
      </c>
      <c r="N11661">
        <v>0</v>
      </c>
      <c r="O11661">
        <v>0</v>
      </c>
      <c r="P11661">
        <v>0</v>
      </c>
      <c r="Q11661">
        <v>0</v>
      </c>
    </row>
    <row r="11662" spans="1:17" x14ac:dyDescent="0.2">
      <c r="A11662" t="s">
        <v>28685</v>
      </c>
      <c r="B11662" t="s">
        <v>89</v>
      </c>
      <c r="C11662" t="s">
        <v>185</v>
      </c>
      <c r="D11662" t="s">
        <v>17029</v>
      </c>
      <c r="E11662" t="s">
        <v>81</v>
      </c>
      <c r="F11662" t="s">
        <v>4875</v>
      </c>
      <c r="G11662">
        <v>0</v>
      </c>
      <c r="H11662">
        <v>1</v>
      </c>
      <c r="I11662">
        <v>1</v>
      </c>
      <c r="J11662">
        <v>0</v>
      </c>
      <c r="K11662">
        <v>0</v>
      </c>
      <c r="L11662">
        <v>0</v>
      </c>
      <c r="M11662">
        <v>0</v>
      </c>
      <c r="N11662">
        <v>0</v>
      </c>
      <c r="O11662">
        <v>0</v>
      </c>
      <c r="P11662">
        <v>0</v>
      </c>
      <c r="Q11662">
        <v>0</v>
      </c>
    </row>
    <row r="11663" spans="1:17" x14ac:dyDescent="0.2">
      <c r="A11663" t="s">
        <v>28686</v>
      </c>
      <c r="B11663" t="s">
        <v>89</v>
      </c>
      <c r="C11663" t="s">
        <v>185</v>
      </c>
      <c r="D11663" t="s">
        <v>17029</v>
      </c>
      <c r="E11663" t="s">
        <v>81</v>
      </c>
      <c r="F11663" t="s">
        <v>4877</v>
      </c>
      <c r="G11663">
        <v>0</v>
      </c>
      <c r="H11663">
        <v>1</v>
      </c>
      <c r="I11663">
        <v>1</v>
      </c>
      <c r="J11663">
        <v>0</v>
      </c>
      <c r="K11663">
        <v>0</v>
      </c>
      <c r="L11663">
        <v>0</v>
      </c>
      <c r="M11663">
        <v>0</v>
      </c>
      <c r="N11663">
        <v>0</v>
      </c>
      <c r="O11663">
        <v>0</v>
      </c>
      <c r="P11663">
        <v>0</v>
      </c>
      <c r="Q11663">
        <v>0</v>
      </c>
    </row>
    <row r="11664" spans="1:17" x14ac:dyDescent="0.2">
      <c r="A11664" t="s">
        <v>28687</v>
      </c>
      <c r="B11664" t="s">
        <v>89</v>
      </c>
      <c r="C11664" t="s">
        <v>185</v>
      </c>
      <c r="D11664" t="s">
        <v>17029</v>
      </c>
      <c r="E11664" t="s">
        <v>81</v>
      </c>
      <c r="F11664" t="s">
        <v>4879</v>
      </c>
      <c r="G11664">
        <v>0</v>
      </c>
      <c r="H11664">
        <v>0</v>
      </c>
      <c r="I11664">
        <v>0</v>
      </c>
      <c r="J11664">
        <v>0</v>
      </c>
      <c r="K11664">
        <v>0</v>
      </c>
      <c r="L11664">
        <v>0</v>
      </c>
      <c r="M11664">
        <v>1</v>
      </c>
      <c r="N11664">
        <v>0</v>
      </c>
      <c r="O11664">
        <v>0</v>
      </c>
      <c r="P11664">
        <v>0</v>
      </c>
      <c r="Q11664">
        <v>0</v>
      </c>
    </row>
    <row r="11665" spans="1:17" x14ac:dyDescent="0.2">
      <c r="A11665" t="s">
        <v>28688</v>
      </c>
      <c r="B11665" t="s">
        <v>89</v>
      </c>
      <c r="C11665" t="s">
        <v>185</v>
      </c>
      <c r="D11665" t="s">
        <v>17029</v>
      </c>
      <c r="E11665" t="s">
        <v>81</v>
      </c>
      <c r="F11665" t="s">
        <v>4881</v>
      </c>
      <c r="G11665">
        <v>0</v>
      </c>
      <c r="H11665">
        <v>1</v>
      </c>
      <c r="I11665">
        <v>1</v>
      </c>
      <c r="J11665">
        <v>0</v>
      </c>
      <c r="K11665">
        <v>0</v>
      </c>
      <c r="L11665">
        <v>0</v>
      </c>
      <c r="M11665">
        <v>0</v>
      </c>
      <c r="N11665">
        <v>0</v>
      </c>
      <c r="O11665">
        <v>0</v>
      </c>
      <c r="P11665">
        <v>0</v>
      </c>
      <c r="Q11665">
        <v>0</v>
      </c>
    </row>
    <row r="11666" spans="1:17" x14ac:dyDescent="0.2">
      <c r="A11666" t="s">
        <v>28689</v>
      </c>
      <c r="B11666" t="s">
        <v>89</v>
      </c>
      <c r="C11666" t="s">
        <v>185</v>
      </c>
      <c r="D11666" t="s">
        <v>17029</v>
      </c>
      <c r="E11666" t="s">
        <v>81</v>
      </c>
      <c r="F11666" t="s">
        <v>4883</v>
      </c>
      <c r="G11666">
        <v>0</v>
      </c>
      <c r="H11666">
        <v>1</v>
      </c>
      <c r="I11666">
        <v>1</v>
      </c>
      <c r="J11666">
        <v>0</v>
      </c>
      <c r="K11666">
        <v>0</v>
      </c>
      <c r="L11666">
        <v>0</v>
      </c>
      <c r="M11666">
        <v>0</v>
      </c>
      <c r="N11666">
        <v>0</v>
      </c>
      <c r="O11666">
        <v>0</v>
      </c>
      <c r="P11666">
        <v>0</v>
      </c>
      <c r="Q11666">
        <v>0</v>
      </c>
    </row>
    <row r="11667" spans="1:17" x14ac:dyDescent="0.2">
      <c r="A11667" t="s">
        <v>28690</v>
      </c>
      <c r="B11667" t="s">
        <v>89</v>
      </c>
      <c r="C11667" t="s">
        <v>185</v>
      </c>
      <c r="D11667" t="s">
        <v>17029</v>
      </c>
      <c r="E11667" t="s">
        <v>81</v>
      </c>
      <c r="F11667" t="s">
        <v>4885</v>
      </c>
      <c r="G11667">
        <v>0</v>
      </c>
      <c r="H11667">
        <v>0</v>
      </c>
      <c r="I11667">
        <v>0</v>
      </c>
      <c r="J11667">
        <v>0</v>
      </c>
      <c r="K11667">
        <v>0</v>
      </c>
      <c r="L11667">
        <v>0</v>
      </c>
      <c r="M11667">
        <v>1</v>
      </c>
      <c r="N11667">
        <v>0</v>
      </c>
      <c r="O11667">
        <v>0</v>
      </c>
      <c r="P11667">
        <v>0</v>
      </c>
      <c r="Q11667">
        <v>0</v>
      </c>
    </row>
    <row r="11668" spans="1:17" x14ac:dyDescent="0.2">
      <c r="A11668" t="s">
        <v>28691</v>
      </c>
      <c r="B11668" t="s">
        <v>89</v>
      </c>
      <c r="C11668" t="s">
        <v>185</v>
      </c>
      <c r="D11668" t="s">
        <v>17029</v>
      </c>
      <c r="E11668" t="s">
        <v>81</v>
      </c>
      <c r="F11668" t="s">
        <v>4887</v>
      </c>
      <c r="G11668">
        <v>0</v>
      </c>
      <c r="H11668">
        <v>1</v>
      </c>
      <c r="I11668">
        <v>1</v>
      </c>
      <c r="J11668">
        <v>0</v>
      </c>
      <c r="K11668">
        <v>0</v>
      </c>
      <c r="L11668">
        <v>0</v>
      </c>
      <c r="M11668">
        <v>0</v>
      </c>
      <c r="N11668">
        <v>0</v>
      </c>
      <c r="O11668">
        <v>0</v>
      </c>
      <c r="P11668">
        <v>0</v>
      </c>
      <c r="Q11668">
        <v>0</v>
      </c>
    </row>
    <row r="11669" spans="1:17" x14ac:dyDescent="0.2">
      <c r="A11669" t="s">
        <v>28692</v>
      </c>
      <c r="B11669" t="s">
        <v>89</v>
      </c>
      <c r="C11669" t="s">
        <v>185</v>
      </c>
      <c r="D11669" t="s">
        <v>17029</v>
      </c>
      <c r="E11669" t="s">
        <v>81</v>
      </c>
      <c r="F11669" t="s">
        <v>4889</v>
      </c>
      <c r="G11669">
        <v>0</v>
      </c>
      <c r="H11669">
        <v>0</v>
      </c>
      <c r="I11669">
        <v>0</v>
      </c>
      <c r="J11669">
        <v>0</v>
      </c>
      <c r="K11669">
        <v>0</v>
      </c>
      <c r="L11669">
        <v>0</v>
      </c>
      <c r="M11669">
        <v>1</v>
      </c>
      <c r="N11669">
        <v>0</v>
      </c>
      <c r="O11669">
        <v>0</v>
      </c>
      <c r="P11669">
        <v>0</v>
      </c>
      <c r="Q11669">
        <v>0</v>
      </c>
    </row>
    <row r="11670" spans="1:17" x14ac:dyDescent="0.2">
      <c r="A11670" t="s">
        <v>28693</v>
      </c>
      <c r="B11670" t="s">
        <v>89</v>
      </c>
      <c r="C11670" t="s">
        <v>185</v>
      </c>
      <c r="D11670" t="s">
        <v>17029</v>
      </c>
      <c r="E11670" t="s">
        <v>81</v>
      </c>
      <c r="F11670" t="s">
        <v>4871</v>
      </c>
      <c r="G11670">
        <v>0</v>
      </c>
      <c r="H11670">
        <v>0</v>
      </c>
      <c r="I11670">
        <v>0</v>
      </c>
      <c r="J11670">
        <v>0</v>
      </c>
      <c r="K11670">
        <v>0</v>
      </c>
      <c r="L11670">
        <v>0</v>
      </c>
      <c r="M11670">
        <v>0</v>
      </c>
      <c r="N11670">
        <v>0</v>
      </c>
      <c r="O11670">
        <v>0</v>
      </c>
      <c r="P11670">
        <v>0</v>
      </c>
      <c r="Q11670">
        <v>0</v>
      </c>
    </row>
    <row r="11671" spans="1:17" x14ac:dyDescent="0.2">
      <c r="A11671" t="s">
        <v>28694</v>
      </c>
      <c r="B11671" t="s">
        <v>89</v>
      </c>
      <c r="C11671" t="s">
        <v>185</v>
      </c>
      <c r="D11671" t="s">
        <v>17029</v>
      </c>
      <c r="E11671" t="s">
        <v>81</v>
      </c>
      <c r="F11671" t="s">
        <v>4873</v>
      </c>
      <c r="G11671">
        <v>0</v>
      </c>
      <c r="H11671">
        <v>0</v>
      </c>
      <c r="I11671">
        <v>0</v>
      </c>
      <c r="J11671">
        <v>0</v>
      </c>
      <c r="K11671">
        <v>0</v>
      </c>
      <c r="L11671">
        <v>0</v>
      </c>
      <c r="M11671">
        <v>0</v>
      </c>
      <c r="N11671">
        <v>0</v>
      </c>
      <c r="O11671">
        <v>0</v>
      </c>
      <c r="P11671">
        <v>0</v>
      </c>
      <c r="Q11671">
        <v>0</v>
      </c>
    </row>
    <row r="11672" spans="1:17" x14ac:dyDescent="0.2">
      <c r="A11672" t="s">
        <v>28695</v>
      </c>
      <c r="B11672" t="s">
        <v>89</v>
      </c>
      <c r="C11672" t="s">
        <v>185</v>
      </c>
      <c r="D11672" t="s">
        <v>17029</v>
      </c>
      <c r="E11672" t="s">
        <v>81</v>
      </c>
      <c r="F11672" t="s">
        <v>17019</v>
      </c>
      <c r="G11672">
        <v>1</v>
      </c>
      <c r="H11672">
        <v>0</v>
      </c>
      <c r="I11672">
        <v>0</v>
      </c>
      <c r="J11672">
        <v>0</v>
      </c>
      <c r="K11672">
        <v>0</v>
      </c>
      <c r="L11672">
        <v>0</v>
      </c>
      <c r="M11672">
        <v>0</v>
      </c>
      <c r="N11672">
        <v>0</v>
      </c>
      <c r="O11672">
        <v>0</v>
      </c>
      <c r="P11672">
        <v>0</v>
      </c>
      <c r="Q11672">
        <v>0</v>
      </c>
    </row>
    <row r="11673" spans="1:17" x14ac:dyDescent="0.2">
      <c r="A11673" t="s">
        <v>28696</v>
      </c>
      <c r="B11673" t="s">
        <v>89</v>
      </c>
      <c r="C11673" t="s">
        <v>189</v>
      </c>
      <c r="D11673" t="s">
        <v>17029</v>
      </c>
      <c r="E11673" t="s">
        <v>79</v>
      </c>
      <c r="F11673" t="s">
        <v>4875</v>
      </c>
      <c r="G11673">
        <v>0</v>
      </c>
      <c r="H11673">
        <v>1</v>
      </c>
      <c r="I11673">
        <v>1</v>
      </c>
      <c r="J11673">
        <v>0</v>
      </c>
      <c r="K11673">
        <v>0</v>
      </c>
      <c r="L11673">
        <v>0</v>
      </c>
      <c r="M11673">
        <v>0</v>
      </c>
      <c r="N11673">
        <v>0</v>
      </c>
      <c r="O11673">
        <v>0</v>
      </c>
      <c r="P11673">
        <v>0</v>
      </c>
      <c r="Q11673">
        <v>0</v>
      </c>
    </row>
    <row r="11674" spans="1:17" x14ac:dyDescent="0.2">
      <c r="A11674" t="s">
        <v>28697</v>
      </c>
      <c r="B11674" t="s">
        <v>89</v>
      </c>
      <c r="C11674" t="s">
        <v>189</v>
      </c>
      <c r="D11674" t="s">
        <v>17029</v>
      </c>
      <c r="E11674" t="s">
        <v>79</v>
      </c>
      <c r="F11674" t="s">
        <v>4877</v>
      </c>
      <c r="G11674">
        <v>0</v>
      </c>
      <c r="H11674">
        <v>1</v>
      </c>
      <c r="I11674">
        <v>0</v>
      </c>
      <c r="J11674">
        <v>1</v>
      </c>
      <c r="K11674">
        <v>0</v>
      </c>
      <c r="L11674">
        <v>0</v>
      </c>
      <c r="M11674">
        <v>0</v>
      </c>
      <c r="N11674">
        <v>0</v>
      </c>
      <c r="O11674">
        <v>0</v>
      </c>
      <c r="P11674">
        <v>0</v>
      </c>
      <c r="Q11674">
        <v>0</v>
      </c>
    </row>
    <row r="11675" spans="1:17" x14ac:dyDescent="0.2">
      <c r="A11675" t="s">
        <v>28698</v>
      </c>
      <c r="B11675" t="s">
        <v>89</v>
      </c>
      <c r="C11675" t="s">
        <v>189</v>
      </c>
      <c r="D11675" t="s">
        <v>17029</v>
      </c>
      <c r="E11675" t="s">
        <v>79</v>
      </c>
      <c r="F11675" t="s">
        <v>4879</v>
      </c>
      <c r="G11675">
        <v>0</v>
      </c>
      <c r="H11675">
        <v>0</v>
      </c>
      <c r="I11675">
        <v>0</v>
      </c>
      <c r="J11675">
        <v>0</v>
      </c>
      <c r="K11675">
        <v>0</v>
      </c>
      <c r="L11675">
        <v>0</v>
      </c>
      <c r="M11675">
        <v>1</v>
      </c>
      <c r="N11675">
        <v>0</v>
      </c>
      <c r="O11675">
        <v>0</v>
      </c>
      <c r="P11675">
        <v>0</v>
      </c>
      <c r="Q11675">
        <v>0</v>
      </c>
    </row>
    <row r="11676" spans="1:17" x14ac:dyDescent="0.2">
      <c r="A11676" t="s">
        <v>28699</v>
      </c>
      <c r="B11676" t="s">
        <v>89</v>
      </c>
      <c r="C11676" t="s">
        <v>189</v>
      </c>
      <c r="D11676" t="s">
        <v>17029</v>
      </c>
      <c r="E11676" t="s">
        <v>79</v>
      </c>
      <c r="F11676" t="s">
        <v>4881</v>
      </c>
      <c r="G11676">
        <v>0</v>
      </c>
      <c r="H11676">
        <v>1</v>
      </c>
      <c r="I11676">
        <v>0</v>
      </c>
      <c r="J11676">
        <v>1</v>
      </c>
      <c r="K11676">
        <v>0</v>
      </c>
      <c r="L11676">
        <v>0</v>
      </c>
      <c r="M11676">
        <v>0</v>
      </c>
      <c r="N11676">
        <v>0</v>
      </c>
      <c r="O11676">
        <v>0</v>
      </c>
      <c r="P11676">
        <v>0</v>
      </c>
      <c r="Q11676">
        <v>0</v>
      </c>
    </row>
    <row r="11677" spans="1:17" x14ac:dyDescent="0.2">
      <c r="A11677" t="s">
        <v>28700</v>
      </c>
      <c r="B11677" t="s">
        <v>89</v>
      </c>
      <c r="C11677" t="s">
        <v>189</v>
      </c>
      <c r="D11677" t="s">
        <v>17029</v>
      </c>
      <c r="E11677" t="s">
        <v>79</v>
      </c>
      <c r="F11677" t="s">
        <v>4883</v>
      </c>
      <c r="G11677">
        <v>0</v>
      </c>
      <c r="H11677">
        <v>1</v>
      </c>
      <c r="I11677">
        <v>1</v>
      </c>
      <c r="J11677">
        <v>0</v>
      </c>
      <c r="K11677">
        <v>0</v>
      </c>
      <c r="L11677">
        <v>0</v>
      </c>
      <c r="M11677">
        <v>0</v>
      </c>
      <c r="N11677">
        <v>0</v>
      </c>
      <c r="O11677">
        <v>0</v>
      </c>
      <c r="P11677">
        <v>0</v>
      </c>
      <c r="Q11677">
        <v>0</v>
      </c>
    </row>
    <row r="11678" spans="1:17" x14ac:dyDescent="0.2">
      <c r="A11678" t="s">
        <v>28701</v>
      </c>
      <c r="B11678" t="s">
        <v>89</v>
      </c>
      <c r="C11678" t="s">
        <v>189</v>
      </c>
      <c r="D11678" t="s">
        <v>17029</v>
      </c>
      <c r="E11678" t="s">
        <v>79</v>
      </c>
      <c r="F11678" t="s">
        <v>4885</v>
      </c>
      <c r="G11678">
        <v>0</v>
      </c>
      <c r="H11678">
        <v>0</v>
      </c>
      <c r="I11678">
        <v>0</v>
      </c>
      <c r="J11678">
        <v>0</v>
      </c>
      <c r="K11678">
        <v>0</v>
      </c>
      <c r="L11678">
        <v>0</v>
      </c>
      <c r="M11678">
        <v>1</v>
      </c>
      <c r="N11678">
        <v>0</v>
      </c>
      <c r="O11678">
        <v>0</v>
      </c>
      <c r="P11678">
        <v>0</v>
      </c>
      <c r="Q11678">
        <v>0</v>
      </c>
    </row>
    <row r="11679" spans="1:17" x14ac:dyDescent="0.2">
      <c r="A11679" t="s">
        <v>28702</v>
      </c>
      <c r="B11679" t="s">
        <v>89</v>
      </c>
      <c r="C11679" t="s">
        <v>189</v>
      </c>
      <c r="D11679" t="s">
        <v>17029</v>
      </c>
      <c r="E11679" t="s">
        <v>79</v>
      </c>
      <c r="F11679" t="s">
        <v>4887</v>
      </c>
      <c r="G11679">
        <v>0</v>
      </c>
      <c r="H11679">
        <v>1</v>
      </c>
      <c r="I11679">
        <v>0</v>
      </c>
      <c r="J11679">
        <v>1</v>
      </c>
      <c r="K11679">
        <v>0</v>
      </c>
      <c r="L11679">
        <v>0</v>
      </c>
      <c r="M11679">
        <v>0</v>
      </c>
      <c r="N11679">
        <v>0</v>
      </c>
      <c r="O11679">
        <v>0</v>
      </c>
      <c r="P11679">
        <v>0</v>
      </c>
      <c r="Q11679">
        <v>0</v>
      </c>
    </row>
    <row r="11680" spans="1:17" x14ac:dyDescent="0.2">
      <c r="A11680" t="s">
        <v>28703</v>
      </c>
      <c r="B11680" t="s">
        <v>89</v>
      </c>
      <c r="C11680" t="s">
        <v>189</v>
      </c>
      <c r="D11680" t="s">
        <v>17029</v>
      </c>
      <c r="E11680" t="s">
        <v>79</v>
      </c>
      <c r="F11680" t="s">
        <v>4889</v>
      </c>
      <c r="G11680">
        <v>0</v>
      </c>
      <c r="H11680">
        <v>0</v>
      </c>
      <c r="I11680">
        <v>0</v>
      </c>
      <c r="J11680">
        <v>0</v>
      </c>
      <c r="K11680">
        <v>0</v>
      </c>
      <c r="L11680">
        <v>0</v>
      </c>
      <c r="M11680">
        <v>1</v>
      </c>
      <c r="N11680">
        <v>0</v>
      </c>
      <c r="O11680">
        <v>0</v>
      </c>
      <c r="P11680">
        <v>0</v>
      </c>
      <c r="Q11680">
        <v>0</v>
      </c>
    </row>
    <row r="11681" spans="1:17" x14ac:dyDescent="0.2">
      <c r="A11681" t="s">
        <v>28704</v>
      </c>
      <c r="B11681" t="s">
        <v>89</v>
      </c>
      <c r="C11681" t="s">
        <v>189</v>
      </c>
      <c r="D11681" t="s">
        <v>17029</v>
      </c>
      <c r="E11681" t="s">
        <v>79</v>
      </c>
      <c r="F11681" t="s">
        <v>4871</v>
      </c>
      <c r="G11681">
        <v>0</v>
      </c>
      <c r="H11681">
        <v>0</v>
      </c>
      <c r="I11681">
        <v>0</v>
      </c>
      <c r="J11681">
        <v>0</v>
      </c>
      <c r="K11681">
        <v>0</v>
      </c>
      <c r="L11681">
        <v>0</v>
      </c>
      <c r="M11681">
        <v>0</v>
      </c>
      <c r="N11681">
        <v>1</v>
      </c>
      <c r="O11681">
        <v>1</v>
      </c>
      <c r="P11681">
        <v>0</v>
      </c>
      <c r="Q11681">
        <v>0</v>
      </c>
    </row>
    <row r="11682" spans="1:17" x14ac:dyDescent="0.2">
      <c r="A11682" t="s">
        <v>28705</v>
      </c>
      <c r="B11682" t="s">
        <v>89</v>
      </c>
      <c r="C11682" t="s">
        <v>189</v>
      </c>
      <c r="D11682" t="s">
        <v>17029</v>
      </c>
      <c r="E11682" t="s">
        <v>79</v>
      </c>
      <c r="F11682" t="s">
        <v>4873</v>
      </c>
      <c r="G11682">
        <v>0</v>
      </c>
      <c r="H11682">
        <v>0</v>
      </c>
      <c r="I11682">
        <v>0</v>
      </c>
      <c r="J11682">
        <v>0</v>
      </c>
      <c r="K11682">
        <v>0</v>
      </c>
      <c r="L11682">
        <v>0</v>
      </c>
      <c r="M11682">
        <v>0</v>
      </c>
      <c r="N11682">
        <v>0</v>
      </c>
      <c r="O11682">
        <v>0</v>
      </c>
      <c r="P11682">
        <v>0</v>
      </c>
      <c r="Q11682">
        <v>0</v>
      </c>
    </row>
    <row r="11683" spans="1:17" x14ac:dyDescent="0.2">
      <c r="A11683" t="s">
        <v>28706</v>
      </c>
      <c r="B11683" t="s">
        <v>89</v>
      </c>
      <c r="C11683" t="s">
        <v>189</v>
      </c>
      <c r="D11683" t="s">
        <v>17029</v>
      </c>
      <c r="E11683" t="s">
        <v>79</v>
      </c>
      <c r="F11683" t="s">
        <v>17019</v>
      </c>
      <c r="G11683">
        <v>1</v>
      </c>
      <c r="H11683">
        <v>0</v>
      </c>
      <c r="I11683">
        <v>0</v>
      </c>
      <c r="J11683">
        <v>0</v>
      </c>
      <c r="K11683">
        <v>0</v>
      </c>
      <c r="L11683">
        <v>0</v>
      </c>
      <c r="M11683">
        <v>0</v>
      </c>
      <c r="N11683">
        <v>0</v>
      </c>
      <c r="O11683">
        <v>0</v>
      </c>
      <c r="P11683">
        <v>0</v>
      </c>
      <c r="Q11683">
        <v>0</v>
      </c>
    </row>
    <row r="11684" spans="1:17" x14ac:dyDescent="0.2">
      <c r="A11684" t="s">
        <v>28707</v>
      </c>
      <c r="B11684" t="s">
        <v>89</v>
      </c>
      <c r="C11684" t="s">
        <v>189</v>
      </c>
      <c r="D11684" t="s">
        <v>17029</v>
      </c>
      <c r="E11684" t="s">
        <v>81</v>
      </c>
      <c r="F11684" t="s">
        <v>4875</v>
      </c>
      <c r="G11684">
        <v>0</v>
      </c>
      <c r="H11684">
        <v>1</v>
      </c>
      <c r="I11684">
        <v>0</v>
      </c>
      <c r="J11684">
        <v>1</v>
      </c>
      <c r="K11684">
        <v>0</v>
      </c>
      <c r="L11684">
        <v>0</v>
      </c>
      <c r="M11684">
        <v>0</v>
      </c>
      <c r="N11684">
        <v>0</v>
      </c>
      <c r="O11684">
        <v>0</v>
      </c>
      <c r="P11684">
        <v>0</v>
      </c>
      <c r="Q11684">
        <v>0</v>
      </c>
    </row>
    <row r="11685" spans="1:17" x14ac:dyDescent="0.2">
      <c r="A11685" t="s">
        <v>28708</v>
      </c>
      <c r="B11685" t="s">
        <v>89</v>
      </c>
      <c r="C11685" t="s">
        <v>189</v>
      </c>
      <c r="D11685" t="s">
        <v>17029</v>
      </c>
      <c r="E11685" t="s">
        <v>81</v>
      </c>
      <c r="F11685" t="s">
        <v>4877</v>
      </c>
      <c r="G11685">
        <v>0</v>
      </c>
      <c r="H11685">
        <v>1</v>
      </c>
      <c r="I11685">
        <v>0</v>
      </c>
      <c r="J11685">
        <v>0</v>
      </c>
      <c r="K11685">
        <v>0</v>
      </c>
      <c r="L11685">
        <v>1</v>
      </c>
      <c r="M11685">
        <v>0</v>
      </c>
      <c r="N11685">
        <v>0</v>
      </c>
      <c r="O11685">
        <v>0</v>
      </c>
      <c r="P11685">
        <v>0</v>
      </c>
      <c r="Q11685">
        <v>0</v>
      </c>
    </row>
    <row r="11686" spans="1:17" x14ac:dyDescent="0.2">
      <c r="A11686" t="s">
        <v>28709</v>
      </c>
      <c r="B11686" t="s">
        <v>89</v>
      </c>
      <c r="C11686" t="s">
        <v>189</v>
      </c>
      <c r="D11686" t="s">
        <v>17029</v>
      </c>
      <c r="E11686" t="s">
        <v>81</v>
      </c>
      <c r="F11686" t="s">
        <v>4879</v>
      </c>
      <c r="G11686">
        <v>0</v>
      </c>
      <c r="H11686">
        <v>0</v>
      </c>
      <c r="I11686">
        <v>0</v>
      </c>
      <c r="J11686">
        <v>0</v>
      </c>
      <c r="K11686">
        <v>0</v>
      </c>
      <c r="L11686">
        <v>0</v>
      </c>
      <c r="M11686">
        <v>1</v>
      </c>
      <c r="N11686">
        <v>0</v>
      </c>
      <c r="O11686">
        <v>0</v>
      </c>
      <c r="P11686">
        <v>0</v>
      </c>
      <c r="Q11686">
        <v>0</v>
      </c>
    </row>
    <row r="11687" spans="1:17" x14ac:dyDescent="0.2">
      <c r="A11687" t="s">
        <v>28710</v>
      </c>
      <c r="B11687" t="s">
        <v>89</v>
      </c>
      <c r="C11687" t="s">
        <v>189</v>
      </c>
      <c r="D11687" t="s">
        <v>17029</v>
      </c>
      <c r="E11687" t="s">
        <v>81</v>
      </c>
      <c r="F11687" t="s">
        <v>4881</v>
      </c>
      <c r="G11687">
        <v>0</v>
      </c>
      <c r="H11687">
        <v>1</v>
      </c>
      <c r="I11687">
        <v>0</v>
      </c>
      <c r="J11687">
        <v>0</v>
      </c>
      <c r="K11687">
        <v>0</v>
      </c>
      <c r="L11687">
        <v>1</v>
      </c>
      <c r="M11687">
        <v>0</v>
      </c>
      <c r="N11687">
        <v>0</v>
      </c>
      <c r="O11687">
        <v>0</v>
      </c>
      <c r="P11687">
        <v>0</v>
      </c>
      <c r="Q11687">
        <v>0</v>
      </c>
    </row>
    <row r="11688" spans="1:17" x14ac:dyDescent="0.2">
      <c r="A11688" t="s">
        <v>28711</v>
      </c>
      <c r="B11688" t="s">
        <v>89</v>
      </c>
      <c r="C11688" t="s">
        <v>189</v>
      </c>
      <c r="D11688" t="s">
        <v>17029</v>
      </c>
      <c r="E11688" t="s">
        <v>81</v>
      </c>
      <c r="F11688" t="s">
        <v>4883</v>
      </c>
      <c r="G11688">
        <v>0</v>
      </c>
      <c r="H11688">
        <v>1</v>
      </c>
      <c r="I11688">
        <v>0</v>
      </c>
      <c r="J11688">
        <v>0</v>
      </c>
      <c r="K11688">
        <v>0</v>
      </c>
      <c r="L11688">
        <v>1</v>
      </c>
      <c r="M11688">
        <v>0</v>
      </c>
      <c r="N11688">
        <v>0</v>
      </c>
      <c r="O11688">
        <v>0</v>
      </c>
      <c r="P11688">
        <v>0</v>
      </c>
      <c r="Q11688">
        <v>0</v>
      </c>
    </row>
    <row r="11689" spans="1:17" x14ac:dyDescent="0.2">
      <c r="A11689" t="s">
        <v>28712</v>
      </c>
      <c r="B11689" t="s">
        <v>89</v>
      </c>
      <c r="C11689" t="s">
        <v>189</v>
      </c>
      <c r="D11689" t="s">
        <v>17029</v>
      </c>
      <c r="E11689" t="s">
        <v>81</v>
      </c>
      <c r="F11689" t="s">
        <v>4885</v>
      </c>
      <c r="G11689">
        <v>0</v>
      </c>
      <c r="H11689">
        <v>0</v>
      </c>
      <c r="I11689">
        <v>0</v>
      </c>
      <c r="J11689">
        <v>0</v>
      </c>
      <c r="K11689">
        <v>0</v>
      </c>
      <c r="L11689">
        <v>0</v>
      </c>
      <c r="M11689">
        <v>1</v>
      </c>
      <c r="N11689">
        <v>0</v>
      </c>
      <c r="O11689">
        <v>0</v>
      </c>
      <c r="P11689">
        <v>0</v>
      </c>
      <c r="Q11689">
        <v>0</v>
      </c>
    </row>
    <row r="11690" spans="1:17" x14ac:dyDescent="0.2">
      <c r="A11690" t="s">
        <v>28713</v>
      </c>
      <c r="B11690" t="s">
        <v>89</v>
      </c>
      <c r="C11690" t="s">
        <v>189</v>
      </c>
      <c r="D11690" t="s">
        <v>17029</v>
      </c>
      <c r="E11690" t="s">
        <v>81</v>
      </c>
      <c r="F11690" t="s">
        <v>4887</v>
      </c>
      <c r="G11690">
        <v>0</v>
      </c>
      <c r="H11690">
        <v>1</v>
      </c>
      <c r="I11690">
        <v>0</v>
      </c>
      <c r="J11690">
        <v>1</v>
      </c>
      <c r="K11690">
        <v>0</v>
      </c>
      <c r="L11690">
        <v>0</v>
      </c>
      <c r="M11690">
        <v>0</v>
      </c>
      <c r="N11690">
        <v>0</v>
      </c>
      <c r="O11690">
        <v>0</v>
      </c>
      <c r="P11690">
        <v>0</v>
      </c>
      <c r="Q11690">
        <v>0</v>
      </c>
    </row>
    <row r="11691" spans="1:17" x14ac:dyDescent="0.2">
      <c r="A11691" t="s">
        <v>28714</v>
      </c>
      <c r="B11691" t="s">
        <v>89</v>
      </c>
      <c r="C11691" t="s">
        <v>189</v>
      </c>
      <c r="D11691" t="s">
        <v>17029</v>
      </c>
      <c r="E11691" t="s">
        <v>81</v>
      </c>
      <c r="F11691" t="s">
        <v>4889</v>
      </c>
      <c r="G11691">
        <v>0</v>
      </c>
      <c r="H11691">
        <v>0</v>
      </c>
      <c r="I11691">
        <v>0</v>
      </c>
      <c r="J11691">
        <v>0</v>
      </c>
      <c r="K11691">
        <v>0</v>
      </c>
      <c r="L11691">
        <v>0</v>
      </c>
      <c r="M11691">
        <v>1</v>
      </c>
      <c r="N11691">
        <v>0</v>
      </c>
      <c r="O11691">
        <v>0</v>
      </c>
      <c r="P11691">
        <v>0</v>
      </c>
      <c r="Q11691">
        <v>0</v>
      </c>
    </row>
    <row r="11692" spans="1:17" x14ac:dyDescent="0.2">
      <c r="A11692" t="s">
        <v>28715</v>
      </c>
      <c r="B11692" t="s">
        <v>89</v>
      </c>
      <c r="C11692" t="s">
        <v>189</v>
      </c>
      <c r="D11692" t="s">
        <v>17029</v>
      </c>
      <c r="E11692" t="s">
        <v>81</v>
      </c>
      <c r="F11692" t="s">
        <v>4871</v>
      </c>
      <c r="G11692">
        <v>0</v>
      </c>
      <c r="H11692">
        <v>0</v>
      </c>
      <c r="I11692">
        <v>0</v>
      </c>
      <c r="J11692">
        <v>0</v>
      </c>
      <c r="K11692">
        <v>0</v>
      </c>
      <c r="L11692">
        <v>0</v>
      </c>
      <c r="M11692">
        <v>0</v>
      </c>
      <c r="N11692">
        <v>1</v>
      </c>
      <c r="O11692">
        <v>0</v>
      </c>
      <c r="P11692">
        <v>1</v>
      </c>
      <c r="Q11692">
        <v>0</v>
      </c>
    </row>
    <row r="11693" spans="1:17" x14ac:dyDescent="0.2">
      <c r="A11693" t="s">
        <v>28716</v>
      </c>
      <c r="B11693" t="s">
        <v>89</v>
      </c>
      <c r="C11693" t="s">
        <v>189</v>
      </c>
      <c r="D11693" t="s">
        <v>17029</v>
      </c>
      <c r="E11693" t="s">
        <v>81</v>
      </c>
      <c r="F11693" t="s">
        <v>4873</v>
      </c>
      <c r="G11693">
        <v>0</v>
      </c>
      <c r="H11693">
        <v>0</v>
      </c>
      <c r="I11693">
        <v>0</v>
      </c>
      <c r="J11693">
        <v>0</v>
      </c>
      <c r="K11693">
        <v>0</v>
      </c>
      <c r="L11693">
        <v>0</v>
      </c>
      <c r="M11693">
        <v>0</v>
      </c>
      <c r="N11693">
        <v>0</v>
      </c>
      <c r="O11693">
        <v>0</v>
      </c>
      <c r="P11693">
        <v>0</v>
      </c>
      <c r="Q11693">
        <v>0</v>
      </c>
    </row>
    <row r="11694" spans="1:17" x14ac:dyDescent="0.2">
      <c r="A11694" t="s">
        <v>28717</v>
      </c>
      <c r="B11694" t="s">
        <v>89</v>
      </c>
      <c r="C11694" t="s">
        <v>189</v>
      </c>
      <c r="D11694" t="s">
        <v>17029</v>
      </c>
      <c r="E11694" t="s">
        <v>81</v>
      </c>
      <c r="F11694" t="s">
        <v>17019</v>
      </c>
      <c r="G11694">
        <v>1</v>
      </c>
      <c r="H11694">
        <v>0</v>
      </c>
      <c r="I11694">
        <v>0</v>
      </c>
      <c r="J11694">
        <v>0</v>
      </c>
      <c r="K11694">
        <v>0</v>
      </c>
      <c r="L11694">
        <v>0</v>
      </c>
      <c r="M11694">
        <v>0</v>
      </c>
      <c r="N11694">
        <v>0</v>
      </c>
      <c r="O11694">
        <v>0</v>
      </c>
      <c r="P11694">
        <v>0</v>
      </c>
      <c r="Q11694">
        <v>0</v>
      </c>
    </row>
    <row r="11695" spans="1:17" x14ac:dyDescent="0.2">
      <c r="A11695" t="s">
        <v>28718</v>
      </c>
      <c r="B11695" t="s">
        <v>89</v>
      </c>
      <c r="C11695" t="s">
        <v>190</v>
      </c>
      <c r="D11695" t="s">
        <v>17029</v>
      </c>
      <c r="E11695" t="s">
        <v>79</v>
      </c>
      <c r="F11695" t="s">
        <v>4875</v>
      </c>
      <c r="G11695">
        <v>0</v>
      </c>
      <c r="H11695">
        <v>1</v>
      </c>
      <c r="I11695">
        <v>0</v>
      </c>
      <c r="J11695">
        <v>0</v>
      </c>
      <c r="K11695">
        <v>0</v>
      </c>
      <c r="L11695">
        <v>1</v>
      </c>
      <c r="M11695">
        <v>0</v>
      </c>
      <c r="N11695">
        <v>0</v>
      </c>
      <c r="O11695">
        <v>0</v>
      </c>
      <c r="P11695">
        <v>0</v>
      </c>
      <c r="Q11695">
        <v>0</v>
      </c>
    </row>
    <row r="11696" spans="1:17" x14ac:dyDescent="0.2">
      <c r="A11696" t="s">
        <v>28719</v>
      </c>
      <c r="B11696" t="s">
        <v>89</v>
      </c>
      <c r="C11696" t="s">
        <v>190</v>
      </c>
      <c r="D11696" t="s">
        <v>17029</v>
      </c>
      <c r="E11696" t="s">
        <v>79</v>
      </c>
      <c r="F11696" t="s">
        <v>4877</v>
      </c>
      <c r="G11696">
        <v>0</v>
      </c>
      <c r="H11696">
        <v>1</v>
      </c>
      <c r="I11696">
        <v>0</v>
      </c>
      <c r="J11696">
        <v>0</v>
      </c>
      <c r="K11696">
        <v>0</v>
      </c>
      <c r="L11696">
        <v>1</v>
      </c>
      <c r="M11696">
        <v>0</v>
      </c>
      <c r="N11696">
        <v>0</v>
      </c>
      <c r="O11696">
        <v>0</v>
      </c>
      <c r="P11696">
        <v>0</v>
      </c>
      <c r="Q11696">
        <v>0</v>
      </c>
    </row>
    <row r="11697" spans="1:17" x14ac:dyDescent="0.2">
      <c r="A11697" t="s">
        <v>28720</v>
      </c>
      <c r="B11697" t="s">
        <v>89</v>
      </c>
      <c r="C11697" t="s">
        <v>190</v>
      </c>
      <c r="D11697" t="s">
        <v>17029</v>
      </c>
      <c r="E11697" t="s">
        <v>79</v>
      </c>
      <c r="F11697" t="s">
        <v>4879</v>
      </c>
      <c r="G11697">
        <v>0</v>
      </c>
      <c r="H11697">
        <v>0</v>
      </c>
      <c r="I11697">
        <v>0</v>
      </c>
      <c r="J11697">
        <v>0</v>
      </c>
      <c r="K11697">
        <v>0</v>
      </c>
      <c r="L11697">
        <v>0</v>
      </c>
      <c r="M11697">
        <v>1</v>
      </c>
      <c r="N11697">
        <v>0</v>
      </c>
      <c r="O11697">
        <v>0</v>
      </c>
      <c r="P11697">
        <v>0</v>
      </c>
      <c r="Q11697">
        <v>0</v>
      </c>
    </row>
    <row r="11698" spans="1:17" x14ac:dyDescent="0.2">
      <c r="A11698" t="s">
        <v>28721</v>
      </c>
      <c r="B11698" t="s">
        <v>89</v>
      </c>
      <c r="C11698" t="s">
        <v>190</v>
      </c>
      <c r="D11698" t="s">
        <v>17029</v>
      </c>
      <c r="E11698" t="s">
        <v>79</v>
      </c>
      <c r="F11698" t="s">
        <v>4881</v>
      </c>
      <c r="G11698">
        <v>0</v>
      </c>
      <c r="H11698">
        <v>1</v>
      </c>
      <c r="I11698">
        <v>0</v>
      </c>
      <c r="J11698">
        <v>0</v>
      </c>
      <c r="K11698">
        <v>0</v>
      </c>
      <c r="L11698">
        <v>1</v>
      </c>
      <c r="M11698">
        <v>0</v>
      </c>
      <c r="N11698">
        <v>0</v>
      </c>
      <c r="O11698">
        <v>0</v>
      </c>
      <c r="P11698">
        <v>0</v>
      </c>
      <c r="Q11698">
        <v>0</v>
      </c>
    </row>
    <row r="11699" spans="1:17" x14ac:dyDescent="0.2">
      <c r="A11699" t="s">
        <v>28722</v>
      </c>
      <c r="B11699" t="s">
        <v>89</v>
      </c>
      <c r="C11699" t="s">
        <v>190</v>
      </c>
      <c r="D11699" t="s">
        <v>17029</v>
      </c>
      <c r="E11699" t="s">
        <v>79</v>
      </c>
      <c r="F11699" t="s">
        <v>4883</v>
      </c>
      <c r="G11699">
        <v>0</v>
      </c>
      <c r="H11699">
        <v>1</v>
      </c>
      <c r="I11699">
        <v>0</v>
      </c>
      <c r="J11699">
        <v>0</v>
      </c>
      <c r="K11699">
        <v>0</v>
      </c>
      <c r="L11699">
        <v>1</v>
      </c>
      <c r="M11699">
        <v>0</v>
      </c>
      <c r="N11699">
        <v>0</v>
      </c>
      <c r="O11699">
        <v>0</v>
      </c>
      <c r="P11699">
        <v>0</v>
      </c>
      <c r="Q11699">
        <v>0</v>
      </c>
    </row>
    <row r="11700" spans="1:17" x14ac:dyDescent="0.2">
      <c r="A11700" t="s">
        <v>28723</v>
      </c>
      <c r="B11700" t="s">
        <v>89</v>
      </c>
      <c r="C11700" t="s">
        <v>190</v>
      </c>
      <c r="D11700" t="s">
        <v>17029</v>
      </c>
      <c r="E11700" t="s">
        <v>79</v>
      </c>
      <c r="F11700" t="s">
        <v>4885</v>
      </c>
      <c r="G11700">
        <v>0</v>
      </c>
      <c r="H11700">
        <v>0</v>
      </c>
      <c r="I11700">
        <v>0</v>
      </c>
      <c r="J11700">
        <v>0</v>
      </c>
      <c r="K11700">
        <v>0</v>
      </c>
      <c r="L11700">
        <v>0</v>
      </c>
      <c r="M11700">
        <v>1</v>
      </c>
      <c r="N11700">
        <v>0</v>
      </c>
      <c r="O11700">
        <v>0</v>
      </c>
      <c r="P11700">
        <v>0</v>
      </c>
      <c r="Q11700">
        <v>0</v>
      </c>
    </row>
    <row r="11701" spans="1:17" x14ac:dyDescent="0.2">
      <c r="A11701" t="s">
        <v>28724</v>
      </c>
      <c r="B11701" t="s">
        <v>89</v>
      </c>
      <c r="C11701" t="s">
        <v>190</v>
      </c>
      <c r="D11701" t="s">
        <v>17029</v>
      </c>
      <c r="E11701" t="s">
        <v>79</v>
      </c>
      <c r="F11701" t="s">
        <v>4887</v>
      </c>
      <c r="G11701">
        <v>0</v>
      </c>
      <c r="H11701">
        <v>1</v>
      </c>
      <c r="I11701">
        <v>0</v>
      </c>
      <c r="J11701">
        <v>0</v>
      </c>
      <c r="K11701">
        <v>0</v>
      </c>
      <c r="L11701">
        <v>1</v>
      </c>
      <c r="M11701">
        <v>0</v>
      </c>
      <c r="N11701">
        <v>0</v>
      </c>
      <c r="O11701">
        <v>0</v>
      </c>
      <c r="P11701">
        <v>0</v>
      </c>
      <c r="Q11701">
        <v>0</v>
      </c>
    </row>
    <row r="11702" spans="1:17" x14ac:dyDescent="0.2">
      <c r="A11702" t="s">
        <v>28725</v>
      </c>
      <c r="B11702" t="s">
        <v>89</v>
      </c>
      <c r="C11702" t="s">
        <v>190</v>
      </c>
      <c r="D11702" t="s">
        <v>17029</v>
      </c>
      <c r="E11702" t="s">
        <v>79</v>
      </c>
      <c r="F11702" t="s">
        <v>4889</v>
      </c>
      <c r="G11702">
        <v>0</v>
      </c>
      <c r="H11702">
        <v>0</v>
      </c>
      <c r="I11702">
        <v>0</v>
      </c>
      <c r="J11702">
        <v>0</v>
      </c>
      <c r="K11702">
        <v>0</v>
      </c>
      <c r="L11702">
        <v>0</v>
      </c>
      <c r="M11702">
        <v>1</v>
      </c>
      <c r="N11702">
        <v>0</v>
      </c>
      <c r="O11702">
        <v>0</v>
      </c>
      <c r="P11702">
        <v>0</v>
      </c>
      <c r="Q11702">
        <v>0</v>
      </c>
    </row>
    <row r="11703" spans="1:17" x14ac:dyDescent="0.2">
      <c r="A11703" t="s">
        <v>28726</v>
      </c>
      <c r="B11703" t="s">
        <v>89</v>
      </c>
      <c r="C11703" t="s">
        <v>190</v>
      </c>
      <c r="D11703" t="s">
        <v>17029</v>
      </c>
      <c r="E11703" t="s">
        <v>79</v>
      </c>
      <c r="F11703" t="s">
        <v>4871</v>
      </c>
      <c r="G11703">
        <v>0</v>
      </c>
      <c r="H11703">
        <v>0</v>
      </c>
      <c r="I11703">
        <v>0</v>
      </c>
      <c r="J11703">
        <v>0</v>
      </c>
      <c r="K11703">
        <v>0</v>
      </c>
      <c r="L11703">
        <v>0</v>
      </c>
      <c r="M11703">
        <v>0</v>
      </c>
      <c r="N11703">
        <v>1</v>
      </c>
      <c r="O11703">
        <v>0</v>
      </c>
      <c r="P11703">
        <v>0</v>
      </c>
      <c r="Q11703">
        <v>1</v>
      </c>
    </row>
    <row r="11704" spans="1:17" x14ac:dyDescent="0.2">
      <c r="A11704" t="s">
        <v>28727</v>
      </c>
      <c r="B11704" t="s">
        <v>89</v>
      </c>
      <c r="C11704" t="s">
        <v>190</v>
      </c>
      <c r="D11704" t="s">
        <v>17029</v>
      </c>
      <c r="E11704" t="s">
        <v>79</v>
      </c>
      <c r="F11704" t="s">
        <v>4873</v>
      </c>
      <c r="G11704">
        <v>0</v>
      </c>
      <c r="H11704">
        <v>0</v>
      </c>
      <c r="I11704">
        <v>0</v>
      </c>
      <c r="J11704">
        <v>0</v>
      </c>
      <c r="K11704">
        <v>0</v>
      </c>
      <c r="L11704">
        <v>0</v>
      </c>
      <c r="M11704">
        <v>0</v>
      </c>
      <c r="N11704">
        <v>1</v>
      </c>
      <c r="O11704">
        <v>0</v>
      </c>
      <c r="P11704">
        <v>0</v>
      </c>
      <c r="Q11704">
        <v>1</v>
      </c>
    </row>
    <row r="11705" spans="1:17" x14ac:dyDescent="0.2">
      <c r="A11705" t="s">
        <v>28728</v>
      </c>
      <c r="B11705" t="s">
        <v>89</v>
      </c>
      <c r="C11705" t="s">
        <v>190</v>
      </c>
      <c r="D11705" t="s">
        <v>17029</v>
      </c>
      <c r="E11705" t="s">
        <v>79</v>
      </c>
      <c r="F11705" t="s">
        <v>17019</v>
      </c>
      <c r="G11705">
        <v>1</v>
      </c>
      <c r="H11705">
        <v>0</v>
      </c>
      <c r="I11705">
        <v>0</v>
      </c>
      <c r="J11705">
        <v>0</v>
      </c>
      <c r="K11705">
        <v>0</v>
      </c>
      <c r="L11705">
        <v>0</v>
      </c>
      <c r="M11705">
        <v>0</v>
      </c>
      <c r="N11705">
        <v>0</v>
      </c>
      <c r="O11705">
        <v>0</v>
      </c>
      <c r="P11705">
        <v>0</v>
      </c>
      <c r="Q11705">
        <v>0</v>
      </c>
    </row>
    <row r="11706" spans="1:17" x14ac:dyDescent="0.2">
      <c r="A11706" t="s">
        <v>28729</v>
      </c>
      <c r="B11706" t="s">
        <v>89</v>
      </c>
      <c r="C11706" t="s">
        <v>190</v>
      </c>
      <c r="D11706" t="s">
        <v>17029</v>
      </c>
      <c r="E11706" t="s">
        <v>81</v>
      </c>
      <c r="F11706" t="s">
        <v>4875</v>
      </c>
      <c r="G11706">
        <v>0</v>
      </c>
      <c r="H11706">
        <v>1</v>
      </c>
      <c r="I11706">
        <v>0</v>
      </c>
      <c r="J11706">
        <v>0</v>
      </c>
      <c r="K11706">
        <v>0</v>
      </c>
      <c r="L11706">
        <v>1</v>
      </c>
      <c r="M11706">
        <v>0</v>
      </c>
      <c r="N11706">
        <v>0</v>
      </c>
      <c r="O11706">
        <v>0</v>
      </c>
      <c r="P11706">
        <v>0</v>
      </c>
      <c r="Q11706">
        <v>0</v>
      </c>
    </row>
    <row r="11707" spans="1:17" x14ac:dyDescent="0.2">
      <c r="A11707" t="s">
        <v>28730</v>
      </c>
      <c r="B11707" t="s">
        <v>89</v>
      </c>
      <c r="C11707" t="s">
        <v>190</v>
      </c>
      <c r="D11707" t="s">
        <v>17029</v>
      </c>
      <c r="E11707" t="s">
        <v>81</v>
      </c>
      <c r="F11707" t="s">
        <v>4877</v>
      </c>
      <c r="G11707">
        <v>0</v>
      </c>
      <c r="H11707">
        <v>1</v>
      </c>
      <c r="I11707">
        <v>0</v>
      </c>
      <c r="J11707">
        <v>0</v>
      </c>
      <c r="K11707">
        <v>0</v>
      </c>
      <c r="L11707">
        <v>1</v>
      </c>
      <c r="M11707">
        <v>0</v>
      </c>
      <c r="N11707">
        <v>0</v>
      </c>
      <c r="O11707">
        <v>0</v>
      </c>
      <c r="P11707">
        <v>0</v>
      </c>
      <c r="Q11707">
        <v>0</v>
      </c>
    </row>
    <row r="11708" spans="1:17" x14ac:dyDescent="0.2">
      <c r="A11708" t="s">
        <v>28731</v>
      </c>
      <c r="B11708" t="s">
        <v>89</v>
      </c>
      <c r="C11708" t="s">
        <v>190</v>
      </c>
      <c r="D11708" t="s">
        <v>17029</v>
      </c>
      <c r="E11708" t="s">
        <v>81</v>
      </c>
      <c r="F11708" t="s">
        <v>4879</v>
      </c>
      <c r="G11708">
        <v>0</v>
      </c>
      <c r="H11708">
        <v>0</v>
      </c>
      <c r="I11708">
        <v>0</v>
      </c>
      <c r="J11708">
        <v>0</v>
      </c>
      <c r="K11708">
        <v>0</v>
      </c>
      <c r="L11708">
        <v>0</v>
      </c>
      <c r="M11708">
        <v>1</v>
      </c>
      <c r="N11708">
        <v>0</v>
      </c>
      <c r="O11708">
        <v>0</v>
      </c>
      <c r="P11708">
        <v>0</v>
      </c>
      <c r="Q11708">
        <v>0</v>
      </c>
    </row>
    <row r="11709" spans="1:17" x14ac:dyDescent="0.2">
      <c r="A11709" t="s">
        <v>28732</v>
      </c>
      <c r="B11709" t="s">
        <v>89</v>
      </c>
      <c r="C11709" t="s">
        <v>190</v>
      </c>
      <c r="D11709" t="s">
        <v>17029</v>
      </c>
      <c r="E11709" t="s">
        <v>81</v>
      </c>
      <c r="F11709" t="s">
        <v>4881</v>
      </c>
      <c r="G11709">
        <v>0</v>
      </c>
      <c r="H11709">
        <v>1</v>
      </c>
      <c r="I11709">
        <v>0</v>
      </c>
      <c r="J11709">
        <v>0</v>
      </c>
      <c r="K11709">
        <v>0</v>
      </c>
      <c r="L11709">
        <v>1</v>
      </c>
      <c r="M11709">
        <v>0</v>
      </c>
      <c r="N11709">
        <v>0</v>
      </c>
      <c r="O11709">
        <v>0</v>
      </c>
      <c r="P11709">
        <v>0</v>
      </c>
      <c r="Q11709">
        <v>0</v>
      </c>
    </row>
    <row r="11710" spans="1:17" x14ac:dyDescent="0.2">
      <c r="A11710" t="s">
        <v>28733</v>
      </c>
      <c r="B11710" t="s">
        <v>89</v>
      </c>
      <c r="C11710" t="s">
        <v>190</v>
      </c>
      <c r="D11710" t="s">
        <v>17029</v>
      </c>
      <c r="E11710" t="s">
        <v>81</v>
      </c>
      <c r="F11710" t="s">
        <v>4883</v>
      </c>
      <c r="G11710">
        <v>0</v>
      </c>
      <c r="H11710">
        <v>1</v>
      </c>
      <c r="I11710">
        <v>0</v>
      </c>
      <c r="J11710">
        <v>0</v>
      </c>
      <c r="K11710">
        <v>0</v>
      </c>
      <c r="L11710">
        <v>1</v>
      </c>
      <c r="M11710">
        <v>0</v>
      </c>
      <c r="N11710">
        <v>0</v>
      </c>
      <c r="O11710">
        <v>0</v>
      </c>
      <c r="P11710">
        <v>0</v>
      </c>
      <c r="Q11710">
        <v>0</v>
      </c>
    </row>
    <row r="11711" spans="1:17" x14ac:dyDescent="0.2">
      <c r="A11711" t="s">
        <v>28734</v>
      </c>
      <c r="B11711" t="s">
        <v>89</v>
      </c>
      <c r="C11711" t="s">
        <v>190</v>
      </c>
      <c r="D11711" t="s">
        <v>17029</v>
      </c>
      <c r="E11711" t="s">
        <v>81</v>
      </c>
      <c r="F11711" t="s">
        <v>4885</v>
      </c>
      <c r="G11711">
        <v>0</v>
      </c>
      <c r="H11711">
        <v>0</v>
      </c>
      <c r="I11711">
        <v>0</v>
      </c>
      <c r="J11711">
        <v>0</v>
      </c>
      <c r="K11711">
        <v>0</v>
      </c>
      <c r="L11711">
        <v>0</v>
      </c>
      <c r="M11711">
        <v>1</v>
      </c>
      <c r="N11711">
        <v>0</v>
      </c>
      <c r="O11711">
        <v>0</v>
      </c>
      <c r="P11711">
        <v>0</v>
      </c>
      <c r="Q11711">
        <v>0</v>
      </c>
    </row>
    <row r="11712" spans="1:17" x14ac:dyDescent="0.2">
      <c r="A11712" t="s">
        <v>28735</v>
      </c>
      <c r="B11712" t="s">
        <v>89</v>
      </c>
      <c r="C11712" t="s">
        <v>190</v>
      </c>
      <c r="D11712" t="s">
        <v>17029</v>
      </c>
      <c r="E11712" t="s">
        <v>81</v>
      </c>
      <c r="F11712" t="s">
        <v>4887</v>
      </c>
      <c r="G11712">
        <v>0</v>
      </c>
      <c r="H11712">
        <v>1</v>
      </c>
      <c r="I11712">
        <v>0</v>
      </c>
      <c r="J11712">
        <v>0</v>
      </c>
      <c r="K11712">
        <v>0</v>
      </c>
      <c r="L11712">
        <v>1</v>
      </c>
      <c r="M11712">
        <v>0</v>
      </c>
      <c r="N11712">
        <v>0</v>
      </c>
      <c r="O11712">
        <v>0</v>
      </c>
      <c r="P11712">
        <v>0</v>
      </c>
      <c r="Q11712">
        <v>0</v>
      </c>
    </row>
    <row r="11713" spans="1:17" x14ac:dyDescent="0.2">
      <c r="A11713" t="s">
        <v>28736</v>
      </c>
      <c r="B11713" t="s">
        <v>89</v>
      </c>
      <c r="C11713" t="s">
        <v>190</v>
      </c>
      <c r="D11713" t="s">
        <v>17029</v>
      </c>
      <c r="E11713" t="s">
        <v>81</v>
      </c>
      <c r="F11713" t="s">
        <v>4889</v>
      </c>
      <c r="G11713">
        <v>0</v>
      </c>
      <c r="H11713">
        <v>0</v>
      </c>
      <c r="I11713">
        <v>0</v>
      </c>
      <c r="J11713">
        <v>0</v>
      </c>
      <c r="K11713">
        <v>0</v>
      </c>
      <c r="L11713">
        <v>0</v>
      </c>
      <c r="M11713">
        <v>1</v>
      </c>
      <c r="N11713">
        <v>0</v>
      </c>
      <c r="O11713">
        <v>0</v>
      </c>
      <c r="P11713">
        <v>0</v>
      </c>
      <c r="Q11713">
        <v>0</v>
      </c>
    </row>
    <row r="11714" spans="1:17" x14ac:dyDescent="0.2">
      <c r="A11714" t="s">
        <v>28737</v>
      </c>
      <c r="B11714" t="s">
        <v>89</v>
      </c>
      <c r="C11714" t="s">
        <v>190</v>
      </c>
      <c r="D11714" t="s">
        <v>17029</v>
      </c>
      <c r="E11714" t="s">
        <v>81</v>
      </c>
      <c r="F11714" t="s">
        <v>4871</v>
      </c>
      <c r="G11714">
        <v>0</v>
      </c>
      <c r="H11714">
        <v>0</v>
      </c>
      <c r="I11714">
        <v>0</v>
      </c>
      <c r="J11714">
        <v>0</v>
      </c>
      <c r="K11714">
        <v>0</v>
      </c>
      <c r="L11714">
        <v>0</v>
      </c>
      <c r="M11714">
        <v>0</v>
      </c>
      <c r="N11714">
        <v>1</v>
      </c>
      <c r="O11714">
        <v>0</v>
      </c>
      <c r="P11714">
        <v>1</v>
      </c>
      <c r="Q11714">
        <v>0</v>
      </c>
    </row>
    <row r="11715" spans="1:17" x14ac:dyDescent="0.2">
      <c r="A11715" t="s">
        <v>28738</v>
      </c>
      <c r="B11715" t="s">
        <v>89</v>
      </c>
      <c r="C11715" t="s">
        <v>190</v>
      </c>
      <c r="D11715" t="s">
        <v>17029</v>
      </c>
      <c r="E11715" t="s">
        <v>81</v>
      </c>
      <c r="F11715" t="s">
        <v>4873</v>
      </c>
      <c r="G11715">
        <v>0</v>
      </c>
      <c r="H11715">
        <v>0</v>
      </c>
      <c r="I11715">
        <v>0</v>
      </c>
      <c r="J11715">
        <v>0</v>
      </c>
      <c r="K11715">
        <v>0</v>
      </c>
      <c r="L11715">
        <v>0</v>
      </c>
      <c r="M11715">
        <v>0</v>
      </c>
      <c r="N11715">
        <v>1</v>
      </c>
      <c r="O11715">
        <v>0</v>
      </c>
      <c r="P11715">
        <v>1</v>
      </c>
      <c r="Q11715">
        <v>0</v>
      </c>
    </row>
    <row r="11716" spans="1:17" x14ac:dyDescent="0.2">
      <c r="A11716" t="s">
        <v>28739</v>
      </c>
      <c r="B11716" t="s">
        <v>89</v>
      </c>
      <c r="C11716" t="s">
        <v>190</v>
      </c>
      <c r="D11716" t="s">
        <v>17029</v>
      </c>
      <c r="E11716" t="s">
        <v>81</v>
      </c>
      <c r="F11716" t="s">
        <v>17019</v>
      </c>
      <c r="G11716">
        <v>1</v>
      </c>
      <c r="H11716">
        <v>0</v>
      </c>
      <c r="I11716">
        <v>0</v>
      </c>
      <c r="J11716">
        <v>0</v>
      </c>
      <c r="K11716">
        <v>0</v>
      </c>
      <c r="L11716">
        <v>0</v>
      </c>
      <c r="M11716">
        <v>0</v>
      </c>
      <c r="N11716">
        <v>0</v>
      </c>
      <c r="O11716">
        <v>0</v>
      </c>
      <c r="P11716">
        <v>0</v>
      </c>
      <c r="Q11716">
        <v>0</v>
      </c>
    </row>
    <row r="11717" spans="1:17" x14ac:dyDescent="0.2">
      <c r="A11717" t="s">
        <v>28740</v>
      </c>
      <c r="B11717" t="s">
        <v>89</v>
      </c>
      <c r="C11717" t="s">
        <v>194</v>
      </c>
      <c r="D11717" t="s">
        <v>17029</v>
      </c>
      <c r="E11717" t="s">
        <v>81</v>
      </c>
      <c r="F11717" t="s">
        <v>4875</v>
      </c>
      <c r="G11717">
        <v>0</v>
      </c>
      <c r="H11717">
        <v>1</v>
      </c>
      <c r="I11717">
        <v>0</v>
      </c>
      <c r="J11717">
        <v>1</v>
      </c>
      <c r="K11717">
        <v>0</v>
      </c>
      <c r="L11717">
        <v>0</v>
      </c>
      <c r="M11717">
        <v>0</v>
      </c>
      <c r="N11717">
        <v>0</v>
      </c>
      <c r="O11717">
        <v>0</v>
      </c>
      <c r="P11717">
        <v>0</v>
      </c>
      <c r="Q11717">
        <v>0</v>
      </c>
    </row>
    <row r="11718" spans="1:17" x14ac:dyDescent="0.2">
      <c r="A11718" t="s">
        <v>28741</v>
      </c>
      <c r="B11718" t="s">
        <v>89</v>
      </c>
      <c r="C11718" t="s">
        <v>194</v>
      </c>
      <c r="D11718" t="s">
        <v>17029</v>
      </c>
      <c r="E11718" t="s">
        <v>81</v>
      </c>
      <c r="F11718" t="s">
        <v>4877</v>
      </c>
      <c r="G11718">
        <v>0</v>
      </c>
      <c r="H11718">
        <v>1</v>
      </c>
      <c r="I11718">
        <v>0</v>
      </c>
      <c r="J11718">
        <v>1</v>
      </c>
      <c r="K11718">
        <v>0</v>
      </c>
      <c r="L11718">
        <v>0</v>
      </c>
      <c r="M11718">
        <v>0</v>
      </c>
      <c r="N11718">
        <v>0</v>
      </c>
      <c r="O11718">
        <v>0</v>
      </c>
      <c r="P11718">
        <v>0</v>
      </c>
      <c r="Q11718">
        <v>0</v>
      </c>
    </row>
    <row r="11719" spans="1:17" x14ac:dyDescent="0.2">
      <c r="A11719" t="s">
        <v>28742</v>
      </c>
      <c r="B11719" t="s">
        <v>89</v>
      </c>
      <c r="C11719" t="s">
        <v>194</v>
      </c>
      <c r="D11719" t="s">
        <v>17029</v>
      </c>
      <c r="E11719" t="s">
        <v>81</v>
      </c>
      <c r="F11719" t="s">
        <v>4879</v>
      </c>
      <c r="G11719">
        <v>0</v>
      </c>
      <c r="H11719">
        <v>0</v>
      </c>
      <c r="I11719">
        <v>0</v>
      </c>
      <c r="J11719">
        <v>0</v>
      </c>
      <c r="K11719">
        <v>0</v>
      </c>
      <c r="L11719">
        <v>0</v>
      </c>
      <c r="M11719">
        <v>1</v>
      </c>
      <c r="N11719">
        <v>0</v>
      </c>
      <c r="O11719">
        <v>0</v>
      </c>
      <c r="P11719">
        <v>0</v>
      </c>
      <c r="Q11719">
        <v>0</v>
      </c>
    </row>
    <row r="11720" spans="1:17" x14ac:dyDescent="0.2">
      <c r="A11720" t="s">
        <v>28743</v>
      </c>
      <c r="B11720" t="s">
        <v>89</v>
      </c>
      <c r="C11720" t="s">
        <v>194</v>
      </c>
      <c r="D11720" t="s">
        <v>17029</v>
      </c>
      <c r="E11720" t="s">
        <v>81</v>
      </c>
      <c r="F11720" t="s">
        <v>4881</v>
      </c>
      <c r="G11720">
        <v>0</v>
      </c>
      <c r="H11720">
        <v>1</v>
      </c>
      <c r="I11720">
        <v>0</v>
      </c>
      <c r="J11720">
        <v>1</v>
      </c>
      <c r="K11720">
        <v>0</v>
      </c>
      <c r="L11720">
        <v>0</v>
      </c>
      <c r="M11720">
        <v>0</v>
      </c>
      <c r="N11720">
        <v>0</v>
      </c>
      <c r="O11720">
        <v>0</v>
      </c>
      <c r="P11720">
        <v>0</v>
      </c>
      <c r="Q11720">
        <v>0</v>
      </c>
    </row>
    <row r="11721" spans="1:17" x14ac:dyDescent="0.2">
      <c r="A11721" t="s">
        <v>28744</v>
      </c>
      <c r="B11721" t="s">
        <v>89</v>
      </c>
      <c r="C11721" t="s">
        <v>194</v>
      </c>
      <c r="D11721" t="s">
        <v>17029</v>
      </c>
      <c r="E11721" t="s">
        <v>81</v>
      </c>
      <c r="F11721" t="s">
        <v>4883</v>
      </c>
      <c r="G11721">
        <v>0</v>
      </c>
      <c r="H11721">
        <v>1</v>
      </c>
      <c r="I11721">
        <v>0</v>
      </c>
      <c r="J11721">
        <v>1</v>
      </c>
      <c r="K11721">
        <v>0</v>
      </c>
      <c r="L11721">
        <v>0</v>
      </c>
      <c r="M11721">
        <v>0</v>
      </c>
      <c r="N11721">
        <v>0</v>
      </c>
      <c r="O11721">
        <v>0</v>
      </c>
      <c r="P11721">
        <v>0</v>
      </c>
      <c r="Q11721">
        <v>0</v>
      </c>
    </row>
    <row r="11722" spans="1:17" x14ac:dyDescent="0.2">
      <c r="A11722" t="s">
        <v>28745</v>
      </c>
      <c r="B11722" t="s">
        <v>89</v>
      </c>
      <c r="C11722" t="s">
        <v>194</v>
      </c>
      <c r="D11722" t="s">
        <v>17029</v>
      </c>
      <c r="E11722" t="s">
        <v>81</v>
      </c>
      <c r="F11722" t="s">
        <v>4885</v>
      </c>
      <c r="G11722">
        <v>0</v>
      </c>
      <c r="H11722">
        <v>0</v>
      </c>
      <c r="I11722">
        <v>0</v>
      </c>
      <c r="J11722">
        <v>0</v>
      </c>
      <c r="K11722">
        <v>0</v>
      </c>
      <c r="L11722">
        <v>0</v>
      </c>
      <c r="M11722">
        <v>1</v>
      </c>
      <c r="N11722">
        <v>0</v>
      </c>
      <c r="O11722">
        <v>0</v>
      </c>
      <c r="P11722">
        <v>0</v>
      </c>
      <c r="Q11722">
        <v>0</v>
      </c>
    </row>
    <row r="11723" spans="1:17" x14ac:dyDescent="0.2">
      <c r="A11723" t="s">
        <v>28746</v>
      </c>
      <c r="B11723" t="s">
        <v>89</v>
      </c>
      <c r="C11723" t="s">
        <v>194</v>
      </c>
      <c r="D11723" t="s">
        <v>17029</v>
      </c>
      <c r="E11723" t="s">
        <v>81</v>
      </c>
      <c r="F11723" t="s">
        <v>4887</v>
      </c>
      <c r="G11723">
        <v>0</v>
      </c>
      <c r="H11723">
        <v>1</v>
      </c>
      <c r="I11723">
        <v>0</v>
      </c>
      <c r="J11723">
        <v>1</v>
      </c>
      <c r="K11723">
        <v>0</v>
      </c>
      <c r="L11723">
        <v>0</v>
      </c>
      <c r="M11723">
        <v>0</v>
      </c>
      <c r="N11723">
        <v>0</v>
      </c>
      <c r="O11723">
        <v>0</v>
      </c>
      <c r="P11723">
        <v>0</v>
      </c>
      <c r="Q11723">
        <v>0</v>
      </c>
    </row>
    <row r="11724" spans="1:17" x14ac:dyDescent="0.2">
      <c r="A11724" t="s">
        <v>28747</v>
      </c>
      <c r="B11724" t="s">
        <v>89</v>
      </c>
      <c r="C11724" t="s">
        <v>194</v>
      </c>
      <c r="D11724" t="s">
        <v>17029</v>
      </c>
      <c r="E11724" t="s">
        <v>81</v>
      </c>
      <c r="F11724" t="s">
        <v>4889</v>
      </c>
      <c r="G11724">
        <v>0</v>
      </c>
      <c r="H11724">
        <v>0</v>
      </c>
      <c r="I11724">
        <v>0</v>
      </c>
      <c r="J11724">
        <v>0</v>
      </c>
      <c r="K11724">
        <v>0</v>
      </c>
      <c r="L11724">
        <v>0</v>
      </c>
      <c r="M11724">
        <v>1</v>
      </c>
      <c r="N11724">
        <v>0</v>
      </c>
      <c r="O11724">
        <v>0</v>
      </c>
      <c r="P11724">
        <v>0</v>
      </c>
      <c r="Q11724">
        <v>0</v>
      </c>
    </row>
    <row r="11725" spans="1:17" x14ac:dyDescent="0.2">
      <c r="A11725" t="s">
        <v>28748</v>
      </c>
      <c r="B11725" t="s">
        <v>89</v>
      </c>
      <c r="C11725" t="s">
        <v>194</v>
      </c>
      <c r="D11725" t="s">
        <v>17029</v>
      </c>
      <c r="E11725" t="s">
        <v>81</v>
      </c>
      <c r="F11725" t="s">
        <v>4871</v>
      </c>
      <c r="G11725">
        <v>0</v>
      </c>
      <c r="H11725">
        <v>0</v>
      </c>
      <c r="I11725">
        <v>0</v>
      </c>
      <c r="J11725">
        <v>0</v>
      </c>
      <c r="K11725">
        <v>0</v>
      </c>
      <c r="L11725">
        <v>0</v>
      </c>
      <c r="M11725">
        <v>0</v>
      </c>
      <c r="N11725">
        <v>1</v>
      </c>
      <c r="O11725">
        <v>1</v>
      </c>
      <c r="P11725">
        <v>0</v>
      </c>
      <c r="Q11725">
        <v>0</v>
      </c>
    </row>
    <row r="11726" spans="1:17" x14ac:dyDescent="0.2">
      <c r="A11726" t="s">
        <v>28749</v>
      </c>
      <c r="B11726" t="s">
        <v>89</v>
      </c>
      <c r="C11726" t="s">
        <v>194</v>
      </c>
      <c r="D11726" t="s">
        <v>17029</v>
      </c>
      <c r="E11726" t="s">
        <v>81</v>
      </c>
      <c r="F11726" t="s">
        <v>4873</v>
      </c>
      <c r="G11726">
        <v>0</v>
      </c>
      <c r="H11726">
        <v>0</v>
      </c>
      <c r="I11726">
        <v>0</v>
      </c>
      <c r="J11726">
        <v>0</v>
      </c>
      <c r="K11726">
        <v>0</v>
      </c>
      <c r="L11726">
        <v>0</v>
      </c>
      <c r="M11726">
        <v>0</v>
      </c>
      <c r="N11726">
        <v>1</v>
      </c>
      <c r="O11726">
        <v>1</v>
      </c>
      <c r="P11726">
        <v>0</v>
      </c>
      <c r="Q11726">
        <v>0</v>
      </c>
    </row>
    <row r="11727" spans="1:17" x14ac:dyDescent="0.2">
      <c r="A11727" t="s">
        <v>28750</v>
      </c>
      <c r="B11727" t="s">
        <v>89</v>
      </c>
      <c r="C11727" t="s">
        <v>194</v>
      </c>
      <c r="D11727" t="s">
        <v>17029</v>
      </c>
      <c r="E11727" t="s">
        <v>81</v>
      </c>
      <c r="F11727" t="s">
        <v>17019</v>
      </c>
      <c r="G11727">
        <v>1</v>
      </c>
      <c r="H11727">
        <v>0</v>
      </c>
      <c r="I11727">
        <v>0</v>
      </c>
      <c r="J11727">
        <v>0</v>
      </c>
      <c r="K11727">
        <v>0</v>
      </c>
      <c r="L11727">
        <v>0</v>
      </c>
      <c r="M11727">
        <v>0</v>
      </c>
      <c r="N11727">
        <v>0</v>
      </c>
      <c r="O11727">
        <v>0</v>
      </c>
      <c r="P11727">
        <v>0</v>
      </c>
      <c r="Q11727">
        <v>0</v>
      </c>
    </row>
    <row r="11728" spans="1:17" x14ac:dyDescent="0.2">
      <c r="A11728" t="s">
        <v>28751</v>
      </c>
      <c r="B11728" t="s">
        <v>89</v>
      </c>
      <c r="C11728" t="s">
        <v>204</v>
      </c>
      <c r="D11728" t="s">
        <v>17029</v>
      </c>
      <c r="E11728" t="s">
        <v>79</v>
      </c>
      <c r="F11728" t="s">
        <v>4875</v>
      </c>
      <c r="G11728">
        <v>0</v>
      </c>
      <c r="H11728">
        <v>2</v>
      </c>
      <c r="I11728">
        <v>1</v>
      </c>
      <c r="J11728">
        <v>1</v>
      </c>
      <c r="K11728">
        <v>0</v>
      </c>
      <c r="L11728">
        <v>0</v>
      </c>
      <c r="M11728">
        <v>0</v>
      </c>
      <c r="N11728">
        <v>0</v>
      </c>
      <c r="O11728">
        <v>0</v>
      </c>
      <c r="P11728">
        <v>0</v>
      </c>
      <c r="Q11728">
        <v>0</v>
      </c>
    </row>
    <row r="11729" spans="1:17" x14ac:dyDescent="0.2">
      <c r="A11729" t="s">
        <v>28752</v>
      </c>
      <c r="B11729" t="s">
        <v>89</v>
      </c>
      <c r="C11729" t="s">
        <v>204</v>
      </c>
      <c r="D11729" t="s">
        <v>17029</v>
      </c>
      <c r="E11729" t="s">
        <v>79</v>
      </c>
      <c r="F11729" t="s">
        <v>4877</v>
      </c>
      <c r="G11729">
        <v>0</v>
      </c>
      <c r="H11729">
        <v>2</v>
      </c>
      <c r="I11729">
        <v>1</v>
      </c>
      <c r="J11729">
        <v>1</v>
      </c>
      <c r="K11729">
        <v>0</v>
      </c>
      <c r="L11729">
        <v>0</v>
      </c>
      <c r="M11729">
        <v>0</v>
      </c>
      <c r="N11729">
        <v>0</v>
      </c>
      <c r="O11729">
        <v>0</v>
      </c>
      <c r="P11729">
        <v>0</v>
      </c>
      <c r="Q11729">
        <v>0</v>
      </c>
    </row>
    <row r="11730" spans="1:17" x14ac:dyDescent="0.2">
      <c r="A11730" t="s">
        <v>28753</v>
      </c>
      <c r="B11730" t="s">
        <v>89</v>
      </c>
      <c r="C11730" t="s">
        <v>204</v>
      </c>
      <c r="D11730" t="s">
        <v>17029</v>
      </c>
      <c r="E11730" t="s">
        <v>79</v>
      </c>
      <c r="F11730" t="s">
        <v>4879</v>
      </c>
      <c r="G11730">
        <v>0</v>
      </c>
      <c r="H11730">
        <v>0</v>
      </c>
      <c r="I11730">
        <v>0</v>
      </c>
      <c r="J11730">
        <v>0</v>
      </c>
      <c r="K11730">
        <v>0</v>
      </c>
      <c r="L11730">
        <v>0</v>
      </c>
      <c r="M11730">
        <v>2</v>
      </c>
      <c r="N11730">
        <v>0</v>
      </c>
      <c r="O11730">
        <v>0</v>
      </c>
      <c r="P11730">
        <v>0</v>
      </c>
      <c r="Q11730">
        <v>0</v>
      </c>
    </row>
    <row r="11731" spans="1:17" x14ac:dyDescent="0.2">
      <c r="A11731" t="s">
        <v>28754</v>
      </c>
      <c r="B11731" t="s">
        <v>89</v>
      </c>
      <c r="C11731" t="s">
        <v>204</v>
      </c>
      <c r="D11731" t="s">
        <v>17029</v>
      </c>
      <c r="E11731" t="s">
        <v>79</v>
      </c>
      <c r="F11731" t="s">
        <v>4881</v>
      </c>
      <c r="G11731">
        <v>0</v>
      </c>
      <c r="H11731">
        <v>2</v>
      </c>
      <c r="I11731">
        <v>1</v>
      </c>
      <c r="J11731">
        <v>1</v>
      </c>
      <c r="K11731">
        <v>0</v>
      </c>
      <c r="L11731">
        <v>0</v>
      </c>
      <c r="M11731">
        <v>0</v>
      </c>
      <c r="N11731">
        <v>0</v>
      </c>
      <c r="O11731">
        <v>0</v>
      </c>
      <c r="P11731">
        <v>0</v>
      </c>
      <c r="Q11731">
        <v>0</v>
      </c>
    </row>
    <row r="11732" spans="1:17" x14ac:dyDescent="0.2">
      <c r="A11732" t="s">
        <v>28755</v>
      </c>
      <c r="B11732" t="s">
        <v>89</v>
      </c>
      <c r="C11732" t="s">
        <v>204</v>
      </c>
      <c r="D11732" t="s">
        <v>17029</v>
      </c>
      <c r="E11732" t="s">
        <v>79</v>
      </c>
      <c r="F11732" t="s">
        <v>4883</v>
      </c>
      <c r="G11732">
        <v>0</v>
      </c>
      <c r="H11732">
        <v>2</v>
      </c>
      <c r="I11732">
        <v>1</v>
      </c>
      <c r="J11732">
        <v>1</v>
      </c>
      <c r="K11732">
        <v>0</v>
      </c>
      <c r="L11732">
        <v>0</v>
      </c>
      <c r="M11732">
        <v>0</v>
      </c>
      <c r="N11732">
        <v>0</v>
      </c>
      <c r="O11732">
        <v>0</v>
      </c>
      <c r="P11732">
        <v>0</v>
      </c>
      <c r="Q11732">
        <v>0</v>
      </c>
    </row>
    <row r="11733" spans="1:17" x14ac:dyDescent="0.2">
      <c r="A11733" t="s">
        <v>28756</v>
      </c>
      <c r="B11733" t="s">
        <v>89</v>
      </c>
      <c r="C11733" t="s">
        <v>204</v>
      </c>
      <c r="D11733" t="s">
        <v>17029</v>
      </c>
      <c r="E11733" t="s">
        <v>79</v>
      </c>
      <c r="F11733" t="s">
        <v>4885</v>
      </c>
      <c r="G11733">
        <v>0</v>
      </c>
      <c r="H11733">
        <v>0</v>
      </c>
      <c r="I11733">
        <v>0</v>
      </c>
      <c r="J11733">
        <v>0</v>
      </c>
      <c r="K11733">
        <v>0</v>
      </c>
      <c r="L11733">
        <v>0</v>
      </c>
      <c r="M11733">
        <v>2</v>
      </c>
      <c r="N11733">
        <v>0</v>
      </c>
      <c r="O11733">
        <v>0</v>
      </c>
      <c r="P11733">
        <v>0</v>
      </c>
      <c r="Q11733">
        <v>0</v>
      </c>
    </row>
    <row r="11734" spans="1:17" x14ac:dyDescent="0.2">
      <c r="A11734" t="s">
        <v>28757</v>
      </c>
      <c r="B11734" t="s">
        <v>89</v>
      </c>
      <c r="C11734" t="s">
        <v>204</v>
      </c>
      <c r="D11734" t="s">
        <v>17029</v>
      </c>
      <c r="E11734" t="s">
        <v>79</v>
      </c>
      <c r="F11734" t="s">
        <v>4887</v>
      </c>
      <c r="G11734">
        <v>0</v>
      </c>
      <c r="H11734">
        <v>2</v>
      </c>
      <c r="I11734">
        <v>1</v>
      </c>
      <c r="J11734">
        <v>1</v>
      </c>
      <c r="K11734">
        <v>0</v>
      </c>
      <c r="L11734">
        <v>0</v>
      </c>
      <c r="M11734">
        <v>0</v>
      </c>
      <c r="N11734">
        <v>0</v>
      </c>
      <c r="O11734">
        <v>0</v>
      </c>
      <c r="P11734">
        <v>0</v>
      </c>
      <c r="Q11734">
        <v>0</v>
      </c>
    </row>
    <row r="11735" spans="1:17" x14ac:dyDescent="0.2">
      <c r="A11735" t="s">
        <v>28758</v>
      </c>
      <c r="B11735" t="s">
        <v>89</v>
      </c>
      <c r="C11735" t="s">
        <v>204</v>
      </c>
      <c r="D11735" t="s">
        <v>17029</v>
      </c>
      <c r="E11735" t="s">
        <v>79</v>
      </c>
      <c r="F11735" t="s">
        <v>4889</v>
      </c>
      <c r="G11735">
        <v>0</v>
      </c>
      <c r="H11735">
        <v>0</v>
      </c>
      <c r="I11735">
        <v>0</v>
      </c>
      <c r="J11735">
        <v>0</v>
      </c>
      <c r="K11735">
        <v>0</v>
      </c>
      <c r="L11735">
        <v>0</v>
      </c>
      <c r="M11735">
        <v>2</v>
      </c>
      <c r="N11735">
        <v>0</v>
      </c>
      <c r="O11735">
        <v>0</v>
      </c>
      <c r="P11735">
        <v>0</v>
      </c>
      <c r="Q11735">
        <v>0</v>
      </c>
    </row>
    <row r="11736" spans="1:17" x14ac:dyDescent="0.2">
      <c r="A11736" t="s">
        <v>28759</v>
      </c>
      <c r="B11736" t="s">
        <v>89</v>
      </c>
      <c r="C11736" t="s">
        <v>204</v>
      </c>
      <c r="D11736" t="s">
        <v>17029</v>
      </c>
      <c r="E11736" t="s">
        <v>79</v>
      </c>
      <c r="F11736" t="s">
        <v>4871</v>
      </c>
      <c r="G11736">
        <v>0</v>
      </c>
      <c r="H11736">
        <v>0</v>
      </c>
      <c r="I11736">
        <v>0</v>
      </c>
      <c r="J11736">
        <v>0</v>
      </c>
      <c r="K11736">
        <v>0</v>
      </c>
      <c r="L11736">
        <v>0</v>
      </c>
      <c r="M11736">
        <v>0</v>
      </c>
      <c r="N11736">
        <v>2</v>
      </c>
      <c r="O11736">
        <v>2</v>
      </c>
      <c r="P11736">
        <v>0</v>
      </c>
      <c r="Q11736">
        <v>0</v>
      </c>
    </row>
    <row r="11737" spans="1:17" x14ac:dyDescent="0.2">
      <c r="A11737" t="s">
        <v>28760</v>
      </c>
      <c r="B11737" t="s">
        <v>89</v>
      </c>
      <c r="C11737" t="s">
        <v>204</v>
      </c>
      <c r="D11737" t="s">
        <v>17029</v>
      </c>
      <c r="E11737" t="s">
        <v>79</v>
      </c>
      <c r="F11737" t="s">
        <v>4873</v>
      </c>
      <c r="G11737">
        <v>0</v>
      </c>
      <c r="H11737">
        <v>0</v>
      </c>
      <c r="I11737">
        <v>0</v>
      </c>
      <c r="J11737">
        <v>0</v>
      </c>
      <c r="K11737">
        <v>0</v>
      </c>
      <c r="L11737">
        <v>0</v>
      </c>
      <c r="M11737">
        <v>0</v>
      </c>
      <c r="N11737">
        <v>1</v>
      </c>
      <c r="O11737">
        <v>1</v>
      </c>
      <c r="P11737">
        <v>0</v>
      </c>
      <c r="Q11737">
        <v>0</v>
      </c>
    </row>
    <row r="11738" spans="1:17" x14ac:dyDescent="0.2">
      <c r="A11738" t="s">
        <v>28761</v>
      </c>
      <c r="B11738" t="s">
        <v>87</v>
      </c>
      <c r="C11738" t="s">
        <v>151</v>
      </c>
      <c r="D11738" t="s">
        <v>17029</v>
      </c>
      <c r="E11738" t="s">
        <v>81</v>
      </c>
      <c r="F11738" t="s">
        <v>4887</v>
      </c>
      <c r="G11738">
        <v>0</v>
      </c>
      <c r="H11738">
        <v>10</v>
      </c>
      <c r="I11738">
        <v>2</v>
      </c>
      <c r="J11738">
        <v>5</v>
      </c>
      <c r="K11738">
        <v>2</v>
      </c>
      <c r="L11738">
        <v>1</v>
      </c>
      <c r="M11738">
        <v>0</v>
      </c>
      <c r="N11738">
        <v>0</v>
      </c>
      <c r="O11738">
        <v>0</v>
      </c>
      <c r="P11738">
        <v>0</v>
      </c>
      <c r="Q11738">
        <v>0</v>
      </c>
    </row>
    <row r="11739" spans="1:17" x14ac:dyDescent="0.2">
      <c r="A11739" t="s">
        <v>28762</v>
      </c>
      <c r="B11739" t="s">
        <v>87</v>
      </c>
      <c r="C11739" t="s">
        <v>151</v>
      </c>
      <c r="D11739" t="s">
        <v>17029</v>
      </c>
      <c r="E11739" t="s">
        <v>81</v>
      </c>
      <c r="F11739" t="s">
        <v>4889</v>
      </c>
      <c r="G11739">
        <v>0</v>
      </c>
      <c r="H11739">
        <v>0</v>
      </c>
      <c r="I11739">
        <v>0</v>
      </c>
      <c r="J11739">
        <v>0</v>
      </c>
      <c r="K11739">
        <v>0</v>
      </c>
      <c r="L11739">
        <v>0</v>
      </c>
      <c r="M11739">
        <v>10</v>
      </c>
      <c r="N11739">
        <v>0</v>
      </c>
      <c r="O11739">
        <v>0</v>
      </c>
      <c r="P11739">
        <v>0</v>
      </c>
      <c r="Q11739">
        <v>0</v>
      </c>
    </row>
    <row r="11740" spans="1:17" x14ac:dyDescent="0.2">
      <c r="A11740" t="s">
        <v>28763</v>
      </c>
      <c r="B11740" t="s">
        <v>87</v>
      </c>
      <c r="C11740" t="s">
        <v>151</v>
      </c>
      <c r="D11740" t="s">
        <v>17029</v>
      </c>
      <c r="E11740" t="s">
        <v>81</v>
      </c>
      <c r="F11740" t="s">
        <v>4871</v>
      </c>
      <c r="G11740">
        <v>0</v>
      </c>
      <c r="H11740">
        <v>0</v>
      </c>
      <c r="I11740">
        <v>0</v>
      </c>
      <c r="J11740">
        <v>0</v>
      </c>
      <c r="K11740">
        <v>0</v>
      </c>
      <c r="L11740">
        <v>0</v>
      </c>
      <c r="M11740">
        <v>0</v>
      </c>
      <c r="N11740">
        <v>8</v>
      </c>
      <c r="O11740">
        <v>7</v>
      </c>
      <c r="P11740">
        <v>1</v>
      </c>
      <c r="Q11740">
        <v>0</v>
      </c>
    </row>
    <row r="11741" spans="1:17" x14ac:dyDescent="0.2">
      <c r="A11741" t="s">
        <v>28764</v>
      </c>
      <c r="B11741" t="s">
        <v>87</v>
      </c>
      <c r="C11741" t="s">
        <v>151</v>
      </c>
      <c r="D11741" t="s">
        <v>17029</v>
      </c>
      <c r="E11741" t="s">
        <v>81</v>
      </c>
      <c r="F11741" t="s">
        <v>4873</v>
      </c>
      <c r="G11741">
        <v>0</v>
      </c>
      <c r="H11741">
        <v>0</v>
      </c>
      <c r="I11741">
        <v>0</v>
      </c>
      <c r="J11741">
        <v>0</v>
      </c>
      <c r="K11741">
        <v>0</v>
      </c>
      <c r="L11741">
        <v>0</v>
      </c>
      <c r="M11741">
        <v>0</v>
      </c>
      <c r="N11741">
        <v>5</v>
      </c>
      <c r="O11741">
        <v>5</v>
      </c>
      <c r="P11741">
        <v>0</v>
      </c>
      <c r="Q11741">
        <v>0</v>
      </c>
    </row>
    <row r="11742" spans="1:17" x14ac:dyDescent="0.2">
      <c r="A11742" t="s">
        <v>28765</v>
      </c>
      <c r="B11742" t="s">
        <v>87</v>
      </c>
      <c r="C11742" t="s">
        <v>151</v>
      </c>
      <c r="D11742" t="s">
        <v>17029</v>
      </c>
      <c r="E11742" t="s">
        <v>81</v>
      </c>
      <c r="F11742" t="s">
        <v>17019</v>
      </c>
      <c r="G11742">
        <v>10</v>
      </c>
      <c r="H11742">
        <v>0</v>
      </c>
      <c r="I11742">
        <v>0</v>
      </c>
      <c r="J11742">
        <v>0</v>
      </c>
      <c r="K11742">
        <v>0</v>
      </c>
      <c r="L11742">
        <v>0</v>
      </c>
      <c r="M11742">
        <v>0</v>
      </c>
      <c r="N11742">
        <v>0</v>
      </c>
      <c r="O11742">
        <v>0</v>
      </c>
      <c r="P11742">
        <v>0</v>
      </c>
      <c r="Q11742">
        <v>0</v>
      </c>
    </row>
    <row r="11743" spans="1:17" x14ac:dyDescent="0.2">
      <c r="A11743" t="s">
        <v>28766</v>
      </c>
      <c r="B11743" t="s">
        <v>87</v>
      </c>
      <c r="C11743" t="s">
        <v>151</v>
      </c>
      <c r="D11743" t="s">
        <v>17025</v>
      </c>
      <c r="E11743" t="s">
        <v>79</v>
      </c>
      <c r="F11743" t="s">
        <v>17019</v>
      </c>
      <c r="G11743">
        <v>3</v>
      </c>
      <c r="H11743">
        <v>0</v>
      </c>
      <c r="I11743">
        <v>0</v>
      </c>
      <c r="J11743">
        <v>0</v>
      </c>
      <c r="K11743">
        <v>0</v>
      </c>
      <c r="L11743">
        <v>0</v>
      </c>
      <c r="M11743">
        <v>0</v>
      </c>
      <c r="N11743">
        <v>0</v>
      </c>
      <c r="O11743">
        <v>0</v>
      </c>
      <c r="P11743">
        <v>0</v>
      </c>
      <c r="Q11743">
        <v>0</v>
      </c>
    </row>
    <row r="11744" spans="1:17" x14ac:dyDescent="0.2">
      <c r="A11744" t="s">
        <v>28767</v>
      </c>
      <c r="B11744" t="s">
        <v>87</v>
      </c>
      <c r="C11744" t="s">
        <v>152</v>
      </c>
      <c r="D11744" t="s">
        <v>17029</v>
      </c>
      <c r="E11744" t="s">
        <v>79</v>
      </c>
      <c r="F11744" t="s">
        <v>4875</v>
      </c>
      <c r="G11744">
        <v>0</v>
      </c>
      <c r="H11744">
        <v>6</v>
      </c>
      <c r="I11744">
        <v>2</v>
      </c>
      <c r="J11744">
        <v>4</v>
      </c>
      <c r="K11744">
        <v>0</v>
      </c>
      <c r="L11744">
        <v>0</v>
      </c>
      <c r="M11744">
        <v>0</v>
      </c>
      <c r="N11744">
        <v>0</v>
      </c>
      <c r="O11744">
        <v>0</v>
      </c>
      <c r="P11744">
        <v>0</v>
      </c>
      <c r="Q11744">
        <v>0</v>
      </c>
    </row>
    <row r="11745" spans="1:17" x14ac:dyDescent="0.2">
      <c r="A11745" t="s">
        <v>28768</v>
      </c>
      <c r="B11745" t="s">
        <v>87</v>
      </c>
      <c r="C11745" t="s">
        <v>152</v>
      </c>
      <c r="D11745" t="s">
        <v>17029</v>
      </c>
      <c r="E11745" t="s">
        <v>79</v>
      </c>
      <c r="F11745" t="s">
        <v>4877</v>
      </c>
      <c r="G11745">
        <v>0</v>
      </c>
      <c r="H11745">
        <v>6</v>
      </c>
      <c r="I11745">
        <v>2</v>
      </c>
      <c r="J11745">
        <v>3</v>
      </c>
      <c r="K11745">
        <v>0</v>
      </c>
      <c r="L11745">
        <v>1</v>
      </c>
      <c r="M11745">
        <v>0</v>
      </c>
      <c r="N11745">
        <v>0</v>
      </c>
      <c r="O11745">
        <v>0</v>
      </c>
      <c r="P11745">
        <v>0</v>
      </c>
      <c r="Q11745">
        <v>0</v>
      </c>
    </row>
    <row r="11746" spans="1:17" x14ac:dyDescent="0.2">
      <c r="A11746" t="s">
        <v>28769</v>
      </c>
      <c r="B11746" t="s">
        <v>87</v>
      </c>
      <c r="C11746" t="s">
        <v>152</v>
      </c>
      <c r="D11746" t="s">
        <v>17029</v>
      </c>
      <c r="E11746" t="s">
        <v>79</v>
      </c>
      <c r="F11746" t="s">
        <v>4879</v>
      </c>
      <c r="G11746">
        <v>0</v>
      </c>
      <c r="H11746">
        <v>0</v>
      </c>
      <c r="I11746">
        <v>0</v>
      </c>
      <c r="J11746">
        <v>0</v>
      </c>
      <c r="K11746">
        <v>0</v>
      </c>
      <c r="L11746">
        <v>0</v>
      </c>
      <c r="M11746">
        <v>6</v>
      </c>
      <c r="N11746">
        <v>0</v>
      </c>
      <c r="O11746">
        <v>0</v>
      </c>
      <c r="P11746">
        <v>0</v>
      </c>
      <c r="Q11746">
        <v>0</v>
      </c>
    </row>
    <row r="11747" spans="1:17" x14ac:dyDescent="0.2">
      <c r="A11747" t="s">
        <v>28770</v>
      </c>
      <c r="B11747" t="s">
        <v>87</v>
      </c>
      <c r="C11747" t="s">
        <v>152</v>
      </c>
      <c r="D11747" t="s">
        <v>17029</v>
      </c>
      <c r="E11747" t="s">
        <v>79</v>
      </c>
      <c r="F11747" t="s">
        <v>4881</v>
      </c>
      <c r="G11747">
        <v>0</v>
      </c>
      <c r="H11747">
        <v>6</v>
      </c>
      <c r="I11747">
        <v>2</v>
      </c>
      <c r="J11747">
        <v>3</v>
      </c>
      <c r="K11747">
        <v>0</v>
      </c>
      <c r="L11747">
        <v>1</v>
      </c>
      <c r="M11747">
        <v>0</v>
      </c>
      <c r="N11747">
        <v>0</v>
      </c>
      <c r="O11747">
        <v>0</v>
      </c>
      <c r="P11747">
        <v>0</v>
      </c>
      <c r="Q11747">
        <v>0</v>
      </c>
    </row>
    <row r="11748" spans="1:17" x14ac:dyDescent="0.2">
      <c r="A11748" t="s">
        <v>28771</v>
      </c>
      <c r="B11748" t="s">
        <v>87</v>
      </c>
      <c r="C11748" t="s">
        <v>152</v>
      </c>
      <c r="D11748" t="s">
        <v>17029</v>
      </c>
      <c r="E11748" t="s">
        <v>79</v>
      </c>
      <c r="F11748" t="s">
        <v>4883</v>
      </c>
      <c r="G11748">
        <v>0</v>
      </c>
      <c r="H11748">
        <v>6</v>
      </c>
      <c r="I11748">
        <v>2</v>
      </c>
      <c r="J11748">
        <v>3</v>
      </c>
      <c r="K11748">
        <v>0</v>
      </c>
      <c r="L11748">
        <v>1</v>
      </c>
      <c r="M11748">
        <v>0</v>
      </c>
      <c r="N11748">
        <v>0</v>
      </c>
      <c r="O11748">
        <v>0</v>
      </c>
      <c r="P11748">
        <v>0</v>
      </c>
      <c r="Q11748">
        <v>0</v>
      </c>
    </row>
    <row r="11749" spans="1:17" x14ac:dyDescent="0.2">
      <c r="A11749" t="s">
        <v>28772</v>
      </c>
      <c r="B11749" t="s">
        <v>87</v>
      </c>
      <c r="C11749" t="s">
        <v>152</v>
      </c>
      <c r="D11749" t="s">
        <v>17029</v>
      </c>
      <c r="E11749" t="s">
        <v>79</v>
      </c>
      <c r="F11749" t="s">
        <v>4885</v>
      </c>
      <c r="G11749">
        <v>0</v>
      </c>
      <c r="H11749">
        <v>0</v>
      </c>
      <c r="I11749">
        <v>0</v>
      </c>
      <c r="J11749">
        <v>0</v>
      </c>
      <c r="K11749">
        <v>0</v>
      </c>
      <c r="L11749">
        <v>0</v>
      </c>
      <c r="M11749">
        <v>6</v>
      </c>
      <c r="N11749">
        <v>0</v>
      </c>
      <c r="O11749">
        <v>0</v>
      </c>
      <c r="P11749">
        <v>0</v>
      </c>
      <c r="Q11749">
        <v>0</v>
      </c>
    </row>
    <row r="11750" spans="1:17" x14ac:dyDescent="0.2">
      <c r="A11750" t="s">
        <v>28773</v>
      </c>
      <c r="B11750" t="s">
        <v>87</v>
      </c>
      <c r="C11750" t="s">
        <v>152</v>
      </c>
      <c r="D11750" t="s">
        <v>17029</v>
      </c>
      <c r="E11750" t="s">
        <v>79</v>
      </c>
      <c r="F11750" t="s">
        <v>4887</v>
      </c>
      <c r="G11750">
        <v>0</v>
      </c>
      <c r="H11750">
        <v>6</v>
      </c>
      <c r="I11750">
        <v>2</v>
      </c>
      <c r="J11750">
        <v>4</v>
      </c>
      <c r="K11750">
        <v>0</v>
      </c>
      <c r="L11750">
        <v>0</v>
      </c>
      <c r="M11750">
        <v>0</v>
      </c>
      <c r="N11750">
        <v>0</v>
      </c>
      <c r="O11750">
        <v>0</v>
      </c>
      <c r="P11750">
        <v>0</v>
      </c>
      <c r="Q11750">
        <v>0</v>
      </c>
    </row>
    <row r="11751" spans="1:17" x14ac:dyDescent="0.2">
      <c r="A11751" t="s">
        <v>28774</v>
      </c>
      <c r="B11751" t="s">
        <v>87</v>
      </c>
      <c r="C11751" t="s">
        <v>152</v>
      </c>
      <c r="D11751" t="s">
        <v>17029</v>
      </c>
      <c r="E11751" t="s">
        <v>79</v>
      </c>
      <c r="F11751" t="s">
        <v>4889</v>
      </c>
      <c r="G11751">
        <v>0</v>
      </c>
      <c r="H11751">
        <v>0</v>
      </c>
      <c r="I11751">
        <v>0</v>
      </c>
      <c r="J11751">
        <v>0</v>
      </c>
      <c r="K11751">
        <v>0</v>
      </c>
      <c r="L11751">
        <v>0</v>
      </c>
      <c r="M11751">
        <v>6</v>
      </c>
      <c r="N11751">
        <v>0</v>
      </c>
      <c r="O11751">
        <v>0</v>
      </c>
      <c r="P11751">
        <v>0</v>
      </c>
      <c r="Q11751">
        <v>0</v>
      </c>
    </row>
    <row r="11752" spans="1:17" x14ac:dyDescent="0.2">
      <c r="A11752" t="s">
        <v>28775</v>
      </c>
      <c r="B11752" t="s">
        <v>87</v>
      </c>
      <c r="C11752" t="s">
        <v>152</v>
      </c>
      <c r="D11752" t="s">
        <v>17029</v>
      </c>
      <c r="E11752" t="s">
        <v>79</v>
      </c>
      <c r="F11752" t="s">
        <v>4871</v>
      </c>
      <c r="G11752">
        <v>0</v>
      </c>
      <c r="H11752">
        <v>0</v>
      </c>
      <c r="I11752">
        <v>0</v>
      </c>
      <c r="J11752">
        <v>0</v>
      </c>
      <c r="K11752">
        <v>0</v>
      </c>
      <c r="L11752">
        <v>0</v>
      </c>
      <c r="M11752">
        <v>0</v>
      </c>
      <c r="N11752">
        <v>4</v>
      </c>
      <c r="O11752">
        <v>4</v>
      </c>
      <c r="P11752">
        <v>0</v>
      </c>
      <c r="Q11752">
        <v>0</v>
      </c>
    </row>
    <row r="11753" spans="1:17" x14ac:dyDescent="0.2">
      <c r="A11753" t="s">
        <v>28776</v>
      </c>
      <c r="B11753" t="s">
        <v>87</v>
      </c>
      <c r="C11753" t="s">
        <v>152</v>
      </c>
      <c r="D11753" t="s">
        <v>17029</v>
      </c>
      <c r="E11753" t="s">
        <v>79</v>
      </c>
      <c r="F11753" t="s">
        <v>4873</v>
      </c>
      <c r="G11753">
        <v>0</v>
      </c>
      <c r="H11753">
        <v>0</v>
      </c>
      <c r="I11753">
        <v>0</v>
      </c>
      <c r="J11753">
        <v>0</v>
      </c>
      <c r="K11753">
        <v>0</v>
      </c>
      <c r="L11753">
        <v>0</v>
      </c>
      <c r="M11753">
        <v>0</v>
      </c>
      <c r="N11753">
        <v>4</v>
      </c>
      <c r="O11753">
        <v>4</v>
      </c>
      <c r="P11753">
        <v>0</v>
      </c>
      <c r="Q11753">
        <v>0</v>
      </c>
    </row>
    <row r="11754" spans="1:17" x14ac:dyDescent="0.2">
      <c r="A11754" t="s">
        <v>28777</v>
      </c>
      <c r="B11754" t="s">
        <v>87</v>
      </c>
      <c r="C11754" t="s">
        <v>152</v>
      </c>
      <c r="D11754" t="s">
        <v>17029</v>
      </c>
      <c r="E11754" t="s">
        <v>79</v>
      </c>
      <c r="F11754" t="s">
        <v>17019</v>
      </c>
      <c r="G11754">
        <v>6</v>
      </c>
      <c r="H11754">
        <v>0</v>
      </c>
      <c r="I11754">
        <v>0</v>
      </c>
      <c r="J11754">
        <v>0</v>
      </c>
      <c r="K11754">
        <v>0</v>
      </c>
      <c r="L11754">
        <v>0</v>
      </c>
      <c r="M11754">
        <v>0</v>
      </c>
      <c r="N11754">
        <v>0</v>
      </c>
      <c r="O11754">
        <v>0</v>
      </c>
      <c r="P11754">
        <v>0</v>
      </c>
      <c r="Q11754">
        <v>0</v>
      </c>
    </row>
    <row r="11755" spans="1:17" x14ac:dyDescent="0.2">
      <c r="A11755" t="s">
        <v>28778</v>
      </c>
      <c r="B11755" t="s">
        <v>87</v>
      </c>
      <c r="C11755" t="s">
        <v>152</v>
      </c>
      <c r="D11755" t="s">
        <v>17029</v>
      </c>
      <c r="E11755" t="s">
        <v>81</v>
      </c>
      <c r="F11755" t="s">
        <v>4875</v>
      </c>
      <c r="G11755">
        <v>0</v>
      </c>
      <c r="H11755">
        <v>1</v>
      </c>
      <c r="I11755">
        <v>0</v>
      </c>
      <c r="J11755">
        <v>1</v>
      </c>
      <c r="K11755">
        <v>0</v>
      </c>
      <c r="L11755">
        <v>0</v>
      </c>
      <c r="M11755">
        <v>0</v>
      </c>
      <c r="N11755">
        <v>0</v>
      </c>
      <c r="O11755">
        <v>0</v>
      </c>
      <c r="P11755">
        <v>0</v>
      </c>
      <c r="Q11755">
        <v>0</v>
      </c>
    </row>
    <row r="11756" spans="1:17" x14ac:dyDescent="0.2">
      <c r="A11756" t="s">
        <v>28779</v>
      </c>
      <c r="B11756" t="s">
        <v>87</v>
      </c>
      <c r="C11756" t="s">
        <v>152</v>
      </c>
      <c r="D11756" t="s">
        <v>17029</v>
      </c>
      <c r="E11756" t="s">
        <v>81</v>
      </c>
      <c r="F11756" t="s">
        <v>4877</v>
      </c>
      <c r="G11756">
        <v>0</v>
      </c>
      <c r="H11756">
        <v>1</v>
      </c>
      <c r="I11756">
        <v>0</v>
      </c>
      <c r="J11756">
        <v>1</v>
      </c>
      <c r="K11756">
        <v>0</v>
      </c>
      <c r="L11756">
        <v>0</v>
      </c>
      <c r="M11756">
        <v>0</v>
      </c>
      <c r="N11756">
        <v>0</v>
      </c>
      <c r="O11756">
        <v>0</v>
      </c>
      <c r="P11756">
        <v>0</v>
      </c>
      <c r="Q11756">
        <v>0</v>
      </c>
    </row>
    <row r="11757" spans="1:17" x14ac:dyDescent="0.2">
      <c r="A11757" t="s">
        <v>28780</v>
      </c>
      <c r="B11757" t="s">
        <v>87</v>
      </c>
      <c r="C11757" t="s">
        <v>152</v>
      </c>
      <c r="D11757" t="s">
        <v>17029</v>
      </c>
      <c r="E11757" t="s">
        <v>81</v>
      </c>
      <c r="F11757" t="s">
        <v>4879</v>
      </c>
      <c r="G11757">
        <v>0</v>
      </c>
      <c r="H11757">
        <v>0</v>
      </c>
      <c r="I11757">
        <v>0</v>
      </c>
      <c r="J11757">
        <v>0</v>
      </c>
      <c r="K11757">
        <v>0</v>
      </c>
      <c r="L11757">
        <v>0</v>
      </c>
      <c r="M11757">
        <v>1</v>
      </c>
      <c r="N11757">
        <v>0</v>
      </c>
      <c r="O11757">
        <v>0</v>
      </c>
      <c r="P11757">
        <v>0</v>
      </c>
      <c r="Q11757">
        <v>0</v>
      </c>
    </row>
    <row r="11758" spans="1:17" x14ac:dyDescent="0.2">
      <c r="A11758" t="s">
        <v>28781</v>
      </c>
      <c r="B11758" t="s">
        <v>87</v>
      </c>
      <c r="C11758" t="s">
        <v>152</v>
      </c>
      <c r="D11758" t="s">
        <v>17029</v>
      </c>
      <c r="E11758" t="s">
        <v>81</v>
      </c>
      <c r="F11758" t="s">
        <v>4881</v>
      </c>
      <c r="G11758">
        <v>0</v>
      </c>
      <c r="H11758">
        <v>1</v>
      </c>
      <c r="I11758">
        <v>0</v>
      </c>
      <c r="J11758">
        <v>1</v>
      </c>
      <c r="K11758">
        <v>0</v>
      </c>
      <c r="L11758">
        <v>0</v>
      </c>
      <c r="M11758">
        <v>0</v>
      </c>
      <c r="N11758">
        <v>0</v>
      </c>
      <c r="O11758">
        <v>0</v>
      </c>
      <c r="P11758">
        <v>0</v>
      </c>
      <c r="Q11758">
        <v>0</v>
      </c>
    </row>
    <row r="11759" spans="1:17" x14ac:dyDescent="0.2">
      <c r="A11759" t="s">
        <v>28782</v>
      </c>
      <c r="B11759" t="s">
        <v>87</v>
      </c>
      <c r="C11759" t="s">
        <v>152</v>
      </c>
      <c r="D11759" t="s">
        <v>17029</v>
      </c>
      <c r="E11759" t="s">
        <v>81</v>
      </c>
      <c r="F11759" t="s">
        <v>4883</v>
      </c>
      <c r="G11759">
        <v>0</v>
      </c>
      <c r="H11759">
        <v>1</v>
      </c>
      <c r="I11759">
        <v>0</v>
      </c>
      <c r="J11759">
        <v>1</v>
      </c>
      <c r="K11759">
        <v>0</v>
      </c>
      <c r="L11759">
        <v>0</v>
      </c>
      <c r="M11759">
        <v>0</v>
      </c>
      <c r="N11759">
        <v>0</v>
      </c>
      <c r="O11759">
        <v>0</v>
      </c>
      <c r="P11759">
        <v>0</v>
      </c>
      <c r="Q11759">
        <v>0</v>
      </c>
    </row>
    <row r="11760" spans="1:17" x14ac:dyDescent="0.2">
      <c r="A11760" t="s">
        <v>28783</v>
      </c>
      <c r="B11760" t="s">
        <v>87</v>
      </c>
      <c r="C11760" t="s">
        <v>152</v>
      </c>
      <c r="D11760" t="s">
        <v>17029</v>
      </c>
      <c r="E11760" t="s">
        <v>81</v>
      </c>
      <c r="F11760" t="s">
        <v>4885</v>
      </c>
      <c r="G11760">
        <v>0</v>
      </c>
      <c r="H11760">
        <v>0</v>
      </c>
      <c r="I11760">
        <v>0</v>
      </c>
      <c r="J11760">
        <v>0</v>
      </c>
      <c r="K11760">
        <v>0</v>
      </c>
      <c r="L11760">
        <v>0</v>
      </c>
      <c r="M11760">
        <v>1</v>
      </c>
      <c r="N11760">
        <v>0</v>
      </c>
      <c r="O11760">
        <v>0</v>
      </c>
      <c r="P11760">
        <v>0</v>
      </c>
      <c r="Q11760">
        <v>0</v>
      </c>
    </row>
    <row r="11761" spans="1:17" x14ac:dyDescent="0.2">
      <c r="A11761" t="s">
        <v>28784</v>
      </c>
      <c r="B11761" t="s">
        <v>87</v>
      </c>
      <c r="C11761" t="s">
        <v>152</v>
      </c>
      <c r="D11761" t="s">
        <v>17029</v>
      </c>
      <c r="E11761" t="s">
        <v>81</v>
      </c>
      <c r="F11761" t="s">
        <v>4887</v>
      </c>
      <c r="G11761">
        <v>0</v>
      </c>
      <c r="H11761">
        <v>1</v>
      </c>
      <c r="I11761">
        <v>0</v>
      </c>
      <c r="J11761">
        <v>1</v>
      </c>
      <c r="K11761">
        <v>0</v>
      </c>
      <c r="L11761">
        <v>0</v>
      </c>
      <c r="M11761">
        <v>0</v>
      </c>
      <c r="N11761">
        <v>0</v>
      </c>
      <c r="O11761">
        <v>0</v>
      </c>
      <c r="P11761">
        <v>0</v>
      </c>
      <c r="Q11761">
        <v>0</v>
      </c>
    </row>
    <row r="11762" spans="1:17" x14ac:dyDescent="0.2">
      <c r="A11762" t="s">
        <v>28785</v>
      </c>
      <c r="B11762" t="s">
        <v>87</v>
      </c>
      <c r="C11762" t="s">
        <v>152</v>
      </c>
      <c r="D11762" t="s">
        <v>17029</v>
      </c>
      <c r="E11762" t="s">
        <v>81</v>
      </c>
      <c r="F11762" t="s">
        <v>4889</v>
      </c>
      <c r="G11762">
        <v>0</v>
      </c>
      <c r="H11762">
        <v>0</v>
      </c>
      <c r="I11762">
        <v>0</v>
      </c>
      <c r="J11762">
        <v>0</v>
      </c>
      <c r="K11762">
        <v>0</v>
      </c>
      <c r="L11762">
        <v>0</v>
      </c>
      <c r="M11762">
        <v>1</v>
      </c>
      <c r="N11762">
        <v>0</v>
      </c>
      <c r="O11762">
        <v>0</v>
      </c>
      <c r="P11762">
        <v>0</v>
      </c>
      <c r="Q11762">
        <v>0</v>
      </c>
    </row>
    <row r="11763" spans="1:17" x14ac:dyDescent="0.2">
      <c r="A11763" t="s">
        <v>28786</v>
      </c>
      <c r="B11763" t="s">
        <v>87</v>
      </c>
      <c r="C11763" t="s">
        <v>152</v>
      </c>
      <c r="D11763" t="s">
        <v>17029</v>
      </c>
      <c r="E11763" t="s">
        <v>81</v>
      </c>
      <c r="F11763" t="s">
        <v>4871</v>
      </c>
      <c r="G11763">
        <v>0</v>
      </c>
      <c r="H11763">
        <v>0</v>
      </c>
      <c r="I11763">
        <v>0</v>
      </c>
      <c r="J11763">
        <v>0</v>
      </c>
      <c r="K11763">
        <v>0</v>
      </c>
      <c r="L11763">
        <v>0</v>
      </c>
      <c r="M11763">
        <v>0</v>
      </c>
      <c r="N11763">
        <v>1</v>
      </c>
      <c r="O11763">
        <v>1</v>
      </c>
      <c r="P11763">
        <v>0</v>
      </c>
      <c r="Q11763">
        <v>0</v>
      </c>
    </row>
    <row r="11764" spans="1:17" x14ac:dyDescent="0.2">
      <c r="A11764" t="s">
        <v>28787</v>
      </c>
      <c r="B11764" t="s">
        <v>87</v>
      </c>
      <c r="C11764" t="s">
        <v>152</v>
      </c>
      <c r="D11764" t="s">
        <v>17029</v>
      </c>
      <c r="E11764" t="s">
        <v>81</v>
      </c>
      <c r="F11764" t="s">
        <v>4873</v>
      </c>
      <c r="G11764">
        <v>0</v>
      </c>
      <c r="H11764">
        <v>0</v>
      </c>
      <c r="I11764">
        <v>0</v>
      </c>
      <c r="J11764">
        <v>0</v>
      </c>
      <c r="K11764">
        <v>0</v>
      </c>
      <c r="L11764">
        <v>0</v>
      </c>
      <c r="M11764">
        <v>0</v>
      </c>
      <c r="N11764">
        <v>1</v>
      </c>
      <c r="O11764">
        <v>1</v>
      </c>
      <c r="P11764">
        <v>0</v>
      </c>
      <c r="Q11764">
        <v>0</v>
      </c>
    </row>
    <row r="11765" spans="1:17" x14ac:dyDescent="0.2">
      <c r="A11765" t="s">
        <v>28788</v>
      </c>
      <c r="B11765" t="s">
        <v>87</v>
      </c>
      <c r="C11765" t="s">
        <v>152</v>
      </c>
      <c r="D11765" t="s">
        <v>17029</v>
      </c>
      <c r="E11765" t="s">
        <v>81</v>
      </c>
      <c r="F11765" t="s">
        <v>17019</v>
      </c>
      <c r="G11765">
        <v>1</v>
      </c>
      <c r="H11765">
        <v>0</v>
      </c>
      <c r="I11765">
        <v>0</v>
      </c>
      <c r="J11765">
        <v>0</v>
      </c>
      <c r="K11765">
        <v>0</v>
      </c>
      <c r="L11765">
        <v>0</v>
      </c>
      <c r="M11765">
        <v>0</v>
      </c>
      <c r="N11765">
        <v>0</v>
      </c>
      <c r="O11765">
        <v>0</v>
      </c>
      <c r="P11765">
        <v>0</v>
      </c>
      <c r="Q11765">
        <v>0</v>
      </c>
    </row>
    <row r="11766" spans="1:17" x14ac:dyDescent="0.2">
      <c r="A11766" t="s">
        <v>28789</v>
      </c>
      <c r="B11766" t="s">
        <v>87</v>
      </c>
      <c r="C11766" t="s">
        <v>152</v>
      </c>
      <c r="D11766" t="s">
        <v>17025</v>
      </c>
      <c r="E11766" t="s">
        <v>79</v>
      </c>
      <c r="F11766" t="s">
        <v>17019</v>
      </c>
      <c r="G11766">
        <v>2</v>
      </c>
      <c r="H11766">
        <v>0</v>
      </c>
      <c r="I11766">
        <v>0</v>
      </c>
      <c r="J11766">
        <v>0</v>
      </c>
      <c r="K11766">
        <v>0</v>
      </c>
      <c r="L11766">
        <v>0</v>
      </c>
      <c r="M11766">
        <v>0</v>
      </c>
      <c r="N11766">
        <v>0</v>
      </c>
      <c r="O11766">
        <v>0</v>
      </c>
      <c r="P11766">
        <v>0</v>
      </c>
      <c r="Q11766">
        <v>0</v>
      </c>
    </row>
    <row r="11767" spans="1:17" x14ac:dyDescent="0.2">
      <c r="A11767" t="s">
        <v>28790</v>
      </c>
      <c r="B11767" t="s">
        <v>87</v>
      </c>
      <c r="C11767" t="s">
        <v>153</v>
      </c>
      <c r="D11767" t="s">
        <v>17029</v>
      </c>
      <c r="E11767" t="s">
        <v>79</v>
      </c>
      <c r="F11767" t="s">
        <v>4875</v>
      </c>
      <c r="G11767">
        <v>0</v>
      </c>
      <c r="H11767">
        <v>10</v>
      </c>
      <c r="I11767">
        <v>1</v>
      </c>
      <c r="J11767">
        <v>6</v>
      </c>
      <c r="K11767">
        <v>2</v>
      </c>
      <c r="L11767">
        <v>1</v>
      </c>
      <c r="M11767">
        <v>0</v>
      </c>
      <c r="N11767">
        <v>0</v>
      </c>
      <c r="O11767">
        <v>0</v>
      </c>
      <c r="P11767">
        <v>0</v>
      </c>
      <c r="Q11767">
        <v>0</v>
      </c>
    </row>
    <row r="11768" spans="1:17" x14ac:dyDescent="0.2">
      <c r="A11768" t="s">
        <v>28791</v>
      </c>
      <c r="B11768" t="s">
        <v>87</v>
      </c>
      <c r="C11768" t="s">
        <v>153</v>
      </c>
      <c r="D11768" t="s">
        <v>17029</v>
      </c>
      <c r="E11768" t="s">
        <v>79</v>
      </c>
      <c r="F11768" t="s">
        <v>4877</v>
      </c>
      <c r="G11768">
        <v>0</v>
      </c>
      <c r="H11768">
        <v>10</v>
      </c>
      <c r="I11768">
        <v>1</v>
      </c>
      <c r="J11768">
        <v>6</v>
      </c>
      <c r="K11768">
        <v>2</v>
      </c>
      <c r="L11768">
        <v>1</v>
      </c>
      <c r="M11768">
        <v>0</v>
      </c>
      <c r="N11768">
        <v>0</v>
      </c>
      <c r="O11768">
        <v>0</v>
      </c>
      <c r="P11768">
        <v>0</v>
      </c>
      <c r="Q11768">
        <v>0</v>
      </c>
    </row>
    <row r="11769" spans="1:17" x14ac:dyDescent="0.2">
      <c r="A11769" t="s">
        <v>28792</v>
      </c>
      <c r="B11769" t="s">
        <v>87</v>
      </c>
      <c r="C11769" t="s">
        <v>153</v>
      </c>
      <c r="D11769" t="s">
        <v>17029</v>
      </c>
      <c r="E11769" t="s">
        <v>79</v>
      </c>
      <c r="F11769" t="s">
        <v>4879</v>
      </c>
      <c r="G11769">
        <v>0</v>
      </c>
      <c r="H11769">
        <v>0</v>
      </c>
      <c r="I11769">
        <v>0</v>
      </c>
      <c r="J11769">
        <v>0</v>
      </c>
      <c r="K11769">
        <v>0</v>
      </c>
      <c r="L11769">
        <v>0</v>
      </c>
      <c r="M11769">
        <v>10</v>
      </c>
      <c r="N11769">
        <v>0</v>
      </c>
      <c r="O11769">
        <v>0</v>
      </c>
      <c r="P11769">
        <v>0</v>
      </c>
      <c r="Q11769">
        <v>0</v>
      </c>
    </row>
    <row r="11770" spans="1:17" x14ac:dyDescent="0.2">
      <c r="A11770" t="s">
        <v>28793</v>
      </c>
      <c r="B11770" t="s">
        <v>87</v>
      </c>
      <c r="C11770" t="s">
        <v>153</v>
      </c>
      <c r="D11770" t="s">
        <v>17029</v>
      </c>
      <c r="E11770" t="s">
        <v>79</v>
      </c>
      <c r="F11770" t="s">
        <v>4881</v>
      </c>
      <c r="G11770">
        <v>0</v>
      </c>
      <c r="H11770">
        <v>10</v>
      </c>
      <c r="I11770">
        <v>1</v>
      </c>
      <c r="J11770">
        <v>6</v>
      </c>
      <c r="K11770">
        <v>2</v>
      </c>
      <c r="L11770">
        <v>1</v>
      </c>
      <c r="M11770">
        <v>0</v>
      </c>
      <c r="N11770">
        <v>0</v>
      </c>
      <c r="O11770">
        <v>0</v>
      </c>
      <c r="P11770">
        <v>0</v>
      </c>
      <c r="Q11770">
        <v>0</v>
      </c>
    </row>
    <row r="11771" spans="1:17" x14ac:dyDescent="0.2">
      <c r="A11771" t="s">
        <v>28794</v>
      </c>
      <c r="B11771" t="s">
        <v>87</v>
      </c>
      <c r="C11771" t="s">
        <v>153</v>
      </c>
      <c r="D11771" t="s">
        <v>17029</v>
      </c>
      <c r="E11771" t="s">
        <v>79</v>
      </c>
      <c r="F11771" t="s">
        <v>4883</v>
      </c>
      <c r="G11771">
        <v>0</v>
      </c>
      <c r="H11771">
        <v>10</v>
      </c>
      <c r="I11771">
        <v>1</v>
      </c>
      <c r="J11771">
        <v>6</v>
      </c>
      <c r="K11771">
        <v>2</v>
      </c>
      <c r="L11771">
        <v>1</v>
      </c>
      <c r="M11771">
        <v>0</v>
      </c>
      <c r="N11771">
        <v>0</v>
      </c>
      <c r="O11771">
        <v>0</v>
      </c>
      <c r="P11771">
        <v>0</v>
      </c>
      <c r="Q11771">
        <v>0</v>
      </c>
    </row>
    <row r="11772" spans="1:17" x14ac:dyDescent="0.2">
      <c r="A11772" t="s">
        <v>28795</v>
      </c>
      <c r="B11772" t="s">
        <v>87</v>
      </c>
      <c r="C11772" t="s">
        <v>153</v>
      </c>
      <c r="D11772" t="s">
        <v>17029</v>
      </c>
      <c r="E11772" t="s">
        <v>79</v>
      </c>
      <c r="F11772" t="s">
        <v>4885</v>
      </c>
      <c r="G11772">
        <v>0</v>
      </c>
      <c r="H11772">
        <v>0</v>
      </c>
      <c r="I11772">
        <v>0</v>
      </c>
      <c r="J11772">
        <v>0</v>
      </c>
      <c r="K11772">
        <v>0</v>
      </c>
      <c r="L11772">
        <v>0</v>
      </c>
      <c r="M11772">
        <v>10</v>
      </c>
      <c r="N11772">
        <v>0</v>
      </c>
      <c r="O11772">
        <v>0</v>
      </c>
      <c r="P11772">
        <v>0</v>
      </c>
      <c r="Q11772">
        <v>0</v>
      </c>
    </row>
    <row r="11773" spans="1:17" x14ac:dyDescent="0.2">
      <c r="A11773" t="s">
        <v>28796</v>
      </c>
      <c r="B11773" t="s">
        <v>87</v>
      </c>
      <c r="C11773" t="s">
        <v>153</v>
      </c>
      <c r="D11773" t="s">
        <v>17029</v>
      </c>
      <c r="E11773" t="s">
        <v>79</v>
      </c>
      <c r="F11773" t="s">
        <v>4887</v>
      </c>
      <c r="G11773">
        <v>0</v>
      </c>
      <c r="H11773">
        <v>10</v>
      </c>
      <c r="I11773">
        <v>1</v>
      </c>
      <c r="J11773">
        <v>6</v>
      </c>
      <c r="K11773">
        <v>2</v>
      </c>
      <c r="L11773">
        <v>1</v>
      </c>
      <c r="M11773">
        <v>0</v>
      </c>
      <c r="N11773">
        <v>0</v>
      </c>
      <c r="O11773">
        <v>0</v>
      </c>
      <c r="P11773">
        <v>0</v>
      </c>
      <c r="Q11773">
        <v>0</v>
      </c>
    </row>
    <row r="11774" spans="1:17" x14ac:dyDescent="0.2">
      <c r="A11774" t="s">
        <v>28797</v>
      </c>
      <c r="B11774" t="s">
        <v>87</v>
      </c>
      <c r="C11774" t="s">
        <v>153</v>
      </c>
      <c r="D11774" t="s">
        <v>17029</v>
      </c>
      <c r="E11774" t="s">
        <v>79</v>
      </c>
      <c r="F11774" t="s">
        <v>4889</v>
      </c>
      <c r="G11774">
        <v>0</v>
      </c>
      <c r="H11774">
        <v>0</v>
      </c>
      <c r="I11774">
        <v>0</v>
      </c>
      <c r="J11774">
        <v>0</v>
      </c>
      <c r="K11774">
        <v>0</v>
      </c>
      <c r="L11774">
        <v>0</v>
      </c>
      <c r="M11774">
        <v>10</v>
      </c>
      <c r="N11774">
        <v>0</v>
      </c>
      <c r="O11774">
        <v>0</v>
      </c>
      <c r="P11774">
        <v>0</v>
      </c>
      <c r="Q11774">
        <v>0</v>
      </c>
    </row>
    <row r="11775" spans="1:17" x14ac:dyDescent="0.2">
      <c r="A11775" t="s">
        <v>28798</v>
      </c>
      <c r="B11775" t="s">
        <v>87</v>
      </c>
      <c r="C11775" t="s">
        <v>153</v>
      </c>
      <c r="D11775" t="s">
        <v>17029</v>
      </c>
      <c r="E11775" t="s">
        <v>79</v>
      </c>
      <c r="F11775" t="s">
        <v>4871</v>
      </c>
      <c r="G11775">
        <v>0</v>
      </c>
      <c r="H11775">
        <v>0</v>
      </c>
      <c r="I11775">
        <v>0</v>
      </c>
      <c r="J11775">
        <v>0</v>
      </c>
      <c r="K11775">
        <v>0</v>
      </c>
      <c r="L11775">
        <v>0</v>
      </c>
      <c r="M11775">
        <v>0</v>
      </c>
      <c r="N11775">
        <v>4</v>
      </c>
      <c r="O11775">
        <v>4</v>
      </c>
      <c r="P11775">
        <v>0</v>
      </c>
      <c r="Q11775">
        <v>0</v>
      </c>
    </row>
    <row r="11776" spans="1:17" x14ac:dyDescent="0.2">
      <c r="A11776" t="s">
        <v>28799</v>
      </c>
      <c r="B11776" t="s">
        <v>87</v>
      </c>
      <c r="C11776" t="s">
        <v>153</v>
      </c>
      <c r="D11776" t="s">
        <v>17029</v>
      </c>
      <c r="E11776" t="s">
        <v>79</v>
      </c>
      <c r="F11776" t="s">
        <v>4873</v>
      </c>
      <c r="G11776">
        <v>0</v>
      </c>
      <c r="H11776">
        <v>0</v>
      </c>
      <c r="I11776">
        <v>0</v>
      </c>
      <c r="J11776">
        <v>0</v>
      </c>
      <c r="K11776">
        <v>0</v>
      </c>
      <c r="L11776">
        <v>0</v>
      </c>
      <c r="M11776">
        <v>0</v>
      </c>
      <c r="N11776">
        <v>4</v>
      </c>
      <c r="O11776">
        <v>4</v>
      </c>
      <c r="P11776">
        <v>0</v>
      </c>
      <c r="Q11776">
        <v>0</v>
      </c>
    </row>
    <row r="11777" spans="1:17" x14ac:dyDescent="0.2">
      <c r="A11777" t="s">
        <v>28800</v>
      </c>
      <c r="B11777" t="s">
        <v>87</v>
      </c>
      <c r="C11777" t="s">
        <v>153</v>
      </c>
      <c r="D11777" t="s">
        <v>17029</v>
      </c>
      <c r="E11777" t="s">
        <v>79</v>
      </c>
      <c r="F11777" t="s">
        <v>17019</v>
      </c>
      <c r="G11777">
        <v>10</v>
      </c>
      <c r="H11777">
        <v>0</v>
      </c>
      <c r="I11777">
        <v>0</v>
      </c>
      <c r="J11777">
        <v>0</v>
      </c>
      <c r="K11777">
        <v>0</v>
      </c>
      <c r="L11777">
        <v>0</v>
      </c>
      <c r="M11777">
        <v>0</v>
      </c>
      <c r="N11777">
        <v>0</v>
      </c>
      <c r="O11777">
        <v>0</v>
      </c>
      <c r="P11777">
        <v>0</v>
      </c>
      <c r="Q11777">
        <v>0</v>
      </c>
    </row>
    <row r="11778" spans="1:17" x14ac:dyDescent="0.2">
      <c r="A11778" t="s">
        <v>28801</v>
      </c>
      <c r="B11778" t="s">
        <v>87</v>
      </c>
      <c r="C11778" t="s">
        <v>153</v>
      </c>
      <c r="D11778" t="s">
        <v>17029</v>
      </c>
      <c r="E11778" t="s">
        <v>81</v>
      </c>
      <c r="F11778" t="s">
        <v>4875</v>
      </c>
      <c r="G11778">
        <v>0</v>
      </c>
      <c r="H11778">
        <v>9</v>
      </c>
      <c r="I11778">
        <v>2</v>
      </c>
      <c r="J11778">
        <v>7</v>
      </c>
      <c r="K11778">
        <v>0</v>
      </c>
      <c r="L11778">
        <v>0</v>
      </c>
      <c r="M11778">
        <v>0</v>
      </c>
      <c r="N11778">
        <v>0</v>
      </c>
      <c r="O11778">
        <v>0</v>
      </c>
      <c r="P11778">
        <v>0</v>
      </c>
      <c r="Q11778">
        <v>0</v>
      </c>
    </row>
    <row r="11779" spans="1:17" x14ac:dyDescent="0.2">
      <c r="A11779" t="s">
        <v>28802</v>
      </c>
      <c r="B11779" t="s">
        <v>87</v>
      </c>
      <c r="C11779" t="s">
        <v>153</v>
      </c>
      <c r="D11779" t="s">
        <v>17029</v>
      </c>
      <c r="E11779" t="s">
        <v>81</v>
      </c>
      <c r="F11779" t="s">
        <v>4877</v>
      </c>
      <c r="G11779">
        <v>0</v>
      </c>
      <c r="H11779">
        <v>9</v>
      </c>
      <c r="I11779">
        <v>2</v>
      </c>
      <c r="J11779">
        <v>6</v>
      </c>
      <c r="K11779">
        <v>1</v>
      </c>
      <c r="L11779">
        <v>0</v>
      </c>
      <c r="M11779">
        <v>0</v>
      </c>
      <c r="N11779">
        <v>0</v>
      </c>
      <c r="O11779">
        <v>0</v>
      </c>
      <c r="P11779">
        <v>0</v>
      </c>
      <c r="Q11779">
        <v>0</v>
      </c>
    </row>
    <row r="11780" spans="1:17" x14ac:dyDescent="0.2">
      <c r="A11780" t="s">
        <v>28803</v>
      </c>
      <c r="B11780" t="s">
        <v>87</v>
      </c>
      <c r="C11780" t="s">
        <v>153</v>
      </c>
      <c r="D11780" t="s">
        <v>17029</v>
      </c>
      <c r="E11780" t="s">
        <v>81</v>
      </c>
      <c r="F11780" t="s">
        <v>4879</v>
      </c>
      <c r="G11780">
        <v>0</v>
      </c>
      <c r="H11780">
        <v>0</v>
      </c>
      <c r="I11780">
        <v>0</v>
      </c>
      <c r="J11780">
        <v>0</v>
      </c>
      <c r="K11780">
        <v>0</v>
      </c>
      <c r="L11780">
        <v>0</v>
      </c>
      <c r="M11780">
        <v>9</v>
      </c>
      <c r="N11780">
        <v>0</v>
      </c>
      <c r="O11780">
        <v>0</v>
      </c>
      <c r="P11780">
        <v>0</v>
      </c>
      <c r="Q11780">
        <v>0</v>
      </c>
    </row>
    <row r="11781" spans="1:17" x14ac:dyDescent="0.2">
      <c r="A11781" t="s">
        <v>28804</v>
      </c>
      <c r="B11781" t="s">
        <v>87</v>
      </c>
      <c r="C11781" t="s">
        <v>153</v>
      </c>
      <c r="D11781" t="s">
        <v>17029</v>
      </c>
      <c r="E11781" t="s">
        <v>81</v>
      </c>
      <c r="F11781" t="s">
        <v>4881</v>
      </c>
      <c r="G11781">
        <v>0</v>
      </c>
      <c r="H11781">
        <v>9</v>
      </c>
      <c r="I11781">
        <v>2</v>
      </c>
      <c r="J11781">
        <v>6</v>
      </c>
      <c r="K11781">
        <v>1</v>
      </c>
      <c r="L11781">
        <v>0</v>
      </c>
      <c r="M11781">
        <v>0</v>
      </c>
      <c r="N11781">
        <v>0</v>
      </c>
      <c r="O11781">
        <v>0</v>
      </c>
      <c r="P11781">
        <v>0</v>
      </c>
      <c r="Q11781">
        <v>0</v>
      </c>
    </row>
    <row r="11782" spans="1:17" x14ac:dyDescent="0.2">
      <c r="A11782" t="s">
        <v>28805</v>
      </c>
      <c r="B11782" t="s">
        <v>87</v>
      </c>
      <c r="C11782" t="s">
        <v>153</v>
      </c>
      <c r="D11782" t="s">
        <v>17029</v>
      </c>
      <c r="E11782" t="s">
        <v>81</v>
      </c>
      <c r="F11782" t="s">
        <v>4883</v>
      </c>
      <c r="G11782">
        <v>0</v>
      </c>
      <c r="H11782">
        <v>9</v>
      </c>
      <c r="I11782">
        <v>2</v>
      </c>
      <c r="J11782">
        <v>7</v>
      </c>
      <c r="K11782">
        <v>0</v>
      </c>
      <c r="L11782">
        <v>0</v>
      </c>
      <c r="M11782">
        <v>0</v>
      </c>
      <c r="N11782">
        <v>0</v>
      </c>
      <c r="O11782">
        <v>0</v>
      </c>
      <c r="P11782">
        <v>0</v>
      </c>
      <c r="Q11782">
        <v>0</v>
      </c>
    </row>
    <row r="11783" spans="1:17" x14ac:dyDescent="0.2">
      <c r="A11783" t="s">
        <v>28806</v>
      </c>
      <c r="B11783" t="s">
        <v>87</v>
      </c>
      <c r="C11783" t="s">
        <v>153</v>
      </c>
      <c r="D11783" t="s">
        <v>17029</v>
      </c>
      <c r="E11783" t="s">
        <v>81</v>
      </c>
      <c r="F11783" t="s">
        <v>4885</v>
      </c>
      <c r="G11783">
        <v>0</v>
      </c>
      <c r="H11783">
        <v>0</v>
      </c>
      <c r="I11783">
        <v>0</v>
      </c>
      <c r="J11783">
        <v>0</v>
      </c>
      <c r="K11783">
        <v>0</v>
      </c>
      <c r="L11783">
        <v>0</v>
      </c>
      <c r="M11783">
        <v>9</v>
      </c>
      <c r="N11783">
        <v>0</v>
      </c>
      <c r="O11783">
        <v>0</v>
      </c>
      <c r="P11783">
        <v>0</v>
      </c>
      <c r="Q11783">
        <v>0</v>
      </c>
    </row>
    <row r="11784" spans="1:17" x14ac:dyDescent="0.2">
      <c r="A11784" t="s">
        <v>28807</v>
      </c>
      <c r="B11784" t="s">
        <v>87</v>
      </c>
      <c r="C11784" t="s">
        <v>153</v>
      </c>
      <c r="D11784" t="s">
        <v>17029</v>
      </c>
      <c r="E11784" t="s">
        <v>81</v>
      </c>
      <c r="F11784" t="s">
        <v>4887</v>
      </c>
      <c r="G11784">
        <v>0</v>
      </c>
      <c r="H11784">
        <v>9</v>
      </c>
      <c r="I11784">
        <v>2</v>
      </c>
      <c r="J11784">
        <v>7</v>
      </c>
      <c r="K11784">
        <v>0</v>
      </c>
      <c r="L11784">
        <v>0</v>
      </c>
      <c r="M11784">
        <v>0</v>
      </c>
      <c r="N11784">
        <v>0</v>
      </c>
      <c r="O11784">
        <v>0</v>
      </c>
      <c r="P11784">
        <v>0</v>
      </c>
      <c r="Q11784">
        <v>0</v>
      </c>
    </row>
    <row r="11785" spans="1:17" x14ac:dyDescent="0.2">
      <c r="A11785" t="s">
        <v>28808</v>
      </c>
      <c r="B11785" t="s">
        <v>87</v>
      </c>
      <c r="C11785" t="s">
        <v>153</v>
      </c>
      <c r="D11785" t="s">
        <v>17029</v>
      </c>
      <c r="E11785" t="s">
        <v>81</v>
      </c>
      <c r="F11785" t="s">
        <v>4889</v>
      </c>
      <c r="G11785">
        <v>0</v>
      </c>
      <c r="H11785">
        <v>0</v>
      </c>
      <c r="I11785">
        <v>0</v>
      </c>
      <c r="J11785">
        <v>0</v>
      </c>
      <c r="K11785">
        <v>0</v>
      </c>
      <c r="L11785">
        <v>0</v>
      </c>
      <c r="M11785">
        <v>9</v>
      </c>
      <c r="N11785">
        <v>0</v>
      </c>
      <c r="O11785">
        <v>0</v>
      </c>
      <c r="P11785">
        <v>0</v>
      </c>
      <c r="Q11785">
        <v>0</v>
      </c>
    </row>
    <row r="11786" spans="1:17" x14ac:dyDescent="0.2">
      <c r="A11786" t="s">
        <v>28809</v>
      </c>
      <c r="B11786" t="s">
        <v>87</v>
      </c>
      <c r="C11786" t="s">
        <v>153</v>
      </c>
      <c r="D11786" t="s">
        <v>17029</v>
      </c>
      <c r="E11786" t="s">
        <v>81</v>
      </c>
      <c r="F11786" t="s">
        <v>4871</v>
      </c>
      <c r="G11786">
        <v>0</v>
      </c>
      <c r="H11786">
        <v>0</v>
      </c>
      <c r="I11786">
        <v>0</v>
      </c>
      <c r="J11786">
        <v>0</v>
      </c>
      <c r="K11786">
        <v>0</v>
      </c>
      <c r="L11786">
        <v>0</v>
      </c>
      <c r="M11786">
        <v>0</v>
      </c>
      <c r="N11786">
        <v>7</v>
      </c>
      <c r="O11786">
        <v>7</v>
      </c>
      <c r="P11786">
        <v>0</v>
      </c>
      <c r="Q11786">
        <v>0</v>
      </c>
    </row>
    <row r="11787" spans="1:17" x14ac:dyDescent="0.2">
      <c r="A11787" t="s">
        <v>28810</v>
      </c>
      <c r="B11787" t="s">
        <v>87</v>
      </c>
      <c r="C11787" t="s">
        <v>153</v>
      </c>
      <c r="D11787" t="s">
        <v>17029</v>
      </c>
      <c r="E11787" t="s">
        <v>81</v>
      </c>
      <c r="F11787" t="s">
        <v>4873</v>
      </c>
      <c r="G11787">
        <v>0</v>
      </c>
      <c r="H11787">
        <v>0</v>
      </c>
      <c r="I11787">
        <v>0</v>
      </c>
      <c r="J11787">
        <v>0</v>
      </c>
      <c r="K11787">
        <v>0</v>
      </c>
      <c r="L11787">
        <v>0</v>
      </c>
      <c r="M11787">
        <v>0</v>
      </c>
      <c r="N11787">
        <v>4</v>
      </c>
      <c r="O11787">
        <v>4</v>
      </c>
      <c r="P11787">
        <v>0</v>
      </c>
      <c r="Q11787">
        <v>0</v>
      </c>
    </row>
    <row r="11788" spans="1:17" x14ac:dyDescent="0.2">
      <c r="A11788" t="s">
        <v>28811</v>
      </c>
      <c r="B11788" t="s">
        <v>87</v>
      </c>
      <c r="C11788" t="s">
        <v>153</v>
      </c>
      <c r="D11788" t="s">
        <v>17029</v>
      </c>
      <c r="E11788" t="s">
        <v>81</v>
      </c>
      <c r="F11788" t="s">
        <v>17019</v>
      </c>
      <c r="G11788">
        <v>9</v>
      </c>
      <c r="H11788">
        <v>0</v>
      </c>
      <c r="I11788">
        <v>0</v>
      </c>
      <c r="J11788">
        <v>0</v>
      </c>
      <c r="K11788">
        <v>0</v>
      </c>
      <c r="L11788">
        <v>0</v>
      </c>
      <c r="M11788">
        <v>0</v>
      </c>
      <c r="N11788">
        <v>0</v>
      </c>
      <c r="O11788">
        <v>0</v>
      </c>
      <c r="P11788">
        <v>0</v>
      </c>
      <c r="Q11788">
        <v>0</v>
      </c>
    </row>
    <row r="11789" spans="1:17" x14ac:dyDescent="0.2">
      <c r="A11789" t="s">
        <v>28812</v>
      </c>
      <c r="B11789" t="s">
        <v>87</v>
      </c>
      <c r="C11789" t="s">
        <v>153</v>
      </c>
      <c r="D11789" t="s">
        <v>17025</v>
      </c>
      <c r="E11789" t="s">
        <v>79</v>
      </c>
      <c r="F11789" t="s">
        <v>17019</v>
      </c>
      <c r="G11789">
        <v>3</v>
      </c>
      <c r="H11789">
        <v>0</v>
      </c>
      <c r="I11789">
        <v>0</v>
      </c>
      <c r="J11789">
        <v>0</v>
      </c>
      <c r="K11789">
        <v>0</v>
      </c>
      <c r="L11789">
        <v>0</v>
      </c>
      <c r="M11789">
        <v>0</v>
      </c>
      <c r="N11789">
        <v>0</v>
      </c>
      <c r="O11789">
        <v>0</v>
      </c>
      <c r="P11789">
        <v>0</v>
      </c>
      <c r="Q11789">
        <v>0</v>
      </c>
    </row>
    <row r="11790" spans="1:17" x14ac:dyDescent="0.2">
      <c r="A11790" t="s">
        <v>28813</v>
      </c>
      <c r="B11790" t="s">
        <v>87</v>
      </c>
      <c r="C11790" t="s">
        <v>154</v>
      </c>
      <c r="D11790" t="s">
        <v>17027</v>
      </c>
      <c r="E11790" t="s">
        <v>81</v>
      </c>
      <c r="F11790" t="s">
        <v>17019</v>
      </c>
      <c r="G11790">
        <v>9</v>
      </c>
      <c r="H11790">
        <v>0</v>
      </c>
      <c r="I11790">
        <v>0</v>
      </c>
      <c r="J11790">
        <v>0</v>
      </c>
      <c r="K11790">
        <v>0</v>
      </c>
      <c r="L11790">
        <v>0</v>
      </c>
      <c r="M11790">
        <v>0</v>
      </c>
      <c r="N11790">
        <v>0</v>
      </c>
      <c r="O11790">
        <v>0</v>
      </c>
      <c r="P11790">
        <v>0</v>
      </c>
      <c r="Q11790">
        <v>0</v>
      </c>
    </row>
    <row r="11791" spans="1:17" x14ac:dyDescent="0.2">
      <c r="A11791" t="s">
        <v>28814</v>
      </c>
      <c r="B11791" t="s">
        <v>87</v>
      </c>
      <c r="C11791" t="s">
        <v>154</v>
      </c>
      <c r="D11791" t="s">
        <v>17029</v>
      </c>
      <c r="E11791" t="s">
        <v>79</v>
      </c>
      <c r="F11791" t="s">
        <v>4875</v>
      </c>
      <c r="G11791">
        <v>0</v>
      </c>
      <c r="H11791">
        <v>68</v>
      </c>
      <c r="I11791">
        <v>6</v>
      </c>
      <c r="J11791">
        <v>53</v>
      </c>
      <c r="K11791">
        <v>4</v>
      </c>
      <c r="L11791">
        <v>5</v>
      </c>
      <c r="M11791">
        <v>0</v>
      </c>
      <c r="N11791">
        <v>0</v>
      </c>
      <c r="O11791">
        <v>0</v>
      </c>
      <c r="P11791">
        <v>0</v>
      </c>
      <c r="Q11791">
        <v>0</v>
      </c>
    </row>
    <row r="11792" spans="1:17" x14ac:dyDescent="0.2">
      <c r="A11792" t="s">
        <v>28815</v>
      </c>
      <c r="B11792" t="s">
        <v>87</v>
      </c>
      <c r="C11792" t="s">
        <v>154</v>
      </c>
      <c r="D11792" t="s">
        <v>17029</v>
      </c>
      <c r="E11792" t="s">
        <v>79</v>
      </c>
      <c r="F11792" t="s">
        <v>4877</v>
      </c>
      <c r="G11792">
        <v>0</v>
      </c>
      <c r="H11792">
        <v>68</v>
      </c>
      <c r="I11792">
        <v>6</v>
      </c>
      <c r="J11792">
        <v>49</v>
      </c>
      <c r="K11792">
        <v>4</v>
      </c>
      <c r="L11792">
        <v>9</v>
      </c>
      <c r="M11792">
        <v>0</v>
      </c>
      <c r="N11792">
        <v>0</v>
      </c>
      <c r="O11792">
        <v>0</v>
      </c>
      <c r="P11792">
        <v>0</v>
      </c>
      <c r="Q11792">
        <v>0</v>
      </c>
    </row>
    <row r="11793" spans="1:17" x14ac:dyDescent="0.2">
      <c r="A11793" t="s">
        <v>28816</v>
      </c>
      <c r="B11793" t="s">
        <v>87</v>
      </c>
      <c r="C11793" t="s">
        <v>154</v>
      </c>
      <c r="D11793" t="s">
        <v>17029</v>
      </c>
      <c r="E11793" t="s">
        <v>79</v>
      </c>
      <c r="F11793" t="s">
        <v>4879</v>
      </c>
      <c r="G11793">
        <v>0</v>
      </c>
      <c r="H11793">
        <v>0</v>
      </c>
      <c r="I11793">
        <v>0</v>
      </c>
      <c r="J11793">
        <v>0</v>
      </c>
      <c r="K11793">
        <v>0</v>
      </c>
      <c r="L11793">
        <v>0</v>
      </c>
      <c r="M11793">
        <v>68</v>
      </c>
      <c r="N11793">
        <v>0</v>
      </c>
      <c r="O11793">
        <v>0</v>
      </c>
      <c r="P11793">
        <v>0</v>
      </c>
      <c r="Q11793">
        <v>0</v>
      </c>
    </row>
    <row r="11794" spans="1:17" x14ac:dyDescent="0.2">
      <c r="A11794" t="s">
        <v>28817</v>
      </c>
      <c r="B11794" t="s">
        <v>87</v>
      </c>
      <c r="C11794" t="s">
        <v>154</v>
      </c>
      <c r="D11794" t="s">
        <v>17029</v>
      </c>
      <c r="E11794" t="s">
        <v>79</v>
      </c>
      <c r="F11794" t="s">
        <v>4881</v>
      </c>
      <c r="G11794">
        <v>0</v>
      </c>
      <c r="H11794">
        <v>68</v>
      </c>
      <c r="I11794">
        <v>5</v>
      </c>
      <c r="J11794">
        <v>50</v>
      </c>
      <c r="K11794">
        <v>4</v>
      </c>
      <c r="L11794">
        <v>9</v>
      </c>
      <c r="M11794">
        <v>0</v>
      </c>
      <c r="N11794">
        <v>0</v>
      </c>
      <c r="O11794">
        <v>0</v>
      </c>
      <c r="P11794">
        <v>0</v>
      </c>
      <c r="Q11794">
        <v>0</v>
      </c>
    </row>
    <row r="11795" spans="1:17" x14ac:dyDescent="0.2">
      <c r="A11795" t="s">
        <v>28818</v>
      </c>
      <c r="B11795" t="s">
        <v>87</v>
      </c>
      <c r="C11795" t="s">
        <v>154</v>
      </c>
      <c r="D11795" t="s">
        <v>17029</v>
      </c>
      <c r="E11795" t="s">
        <v>79</v>
      </c>
      <c r="F11795" t="s">
        <v>4883</v>
      </c>
      <c r="G11795">
        <v>0</v>
      </c>
      <c r="H11795">
        <v>68</v>
      </c>
      <c r="I11795">
        <v>6</v>
      </c>
      <c r="J11795">
        <v>50</v>
      </c>
      <c r="K11795">
        <v>3</v>
      </c>
      <c r="L11795">
        <v>9</v>
      </c>
      <c r="M11795">
        <v>0</v>
      </c>
      <c r="N11795">
        <v>0</v>
      </c>
      <c r="O11795">
        <v>0</v>
      </c>
      <c r="P11795">
        <v>0</v>
      </c>
      <c r="Q11795">
        <v>0</v>
      </c>
    </row>
    <row r="11796" spans="1:17" x14ac:dyDescent="0.2">
      <c r="A11796" t="s">
        <v>28819</v>
      </c>
      <c r="B11796" t="s">
        <v>87</v>
      </c>
      <c r="C11796" t="s">
        <v>154</v>
      </c>
      <c r="D11796" t="s">
        <v>17029</v>
      </c>
      <c r="E11796" t="s">
        <v>79</v>
      </c>
      <c r="F11796" t="s">
        <v>4885</v>
      </c>
      <c r="G11796">
        <v>0</v>
      </c>
      <c r="H11796">
        <v>0</v>
      </c>
      <c r="I11796">
        <v>0</v>
      </c>
      <c r="J11796">
        <v>0</v>
      </c>
      <c r="K11796">
        <v>0</v>
      </c>
      <c r="L11796">
        <v>0</v>
      </c>
      <c r="M11796">
        <v>68</v>
      </c>
      <c r="N11796">
        <v>0</v>
      </c>
      <c r="O11796">
        <v>0</v>
      </c>
      <c r="P11796">
        <v>0</v>
      </c>
      <c r="Q11796">
        <v>0</v>
      </c>
    </row>
    <row r="11797" spans="1:17" x14ac:dyDescent="0.2">
      <c r="A11797" t="s">
        <v>28820</v>
      </c>
      <c r="B11797" t="s">
        <v>87</v>
      </c>
      <c r="C11797" t="s">
        <v>154</v>
      </c>
      <c r="D11797" t="s">
        <v>17029</v>
      </c>
      <c r="E11797" t="s">
        <v>79</v>
      </c>
      <c r="F11797" t="s">
        <v>4887</v>
      </c>
      <c r="G11797">
        <v>0</v>
      </c>
      <c r="H11797">
        <v>68</v>
      </c>
      <c r="I11797">
        <v>5</v>
      </c>
      <c r="J11797">
        <v>53</v>
      </c>
      <c r="K11797">
        <v>4</v>
      </c>
      <c r="L11797">
        <v>6</v>
      </c>
      <c r="M11797">
        <v>0</v>
      </c>
      <c r="N11797">
        <v>0</v>
      </c>
      <c r="O11797">
        <v>0</v>
      </c>
      <c r="P11797">
        <v>0</v>
      </c>
      <c r="Q11797">
        <v>0</v>
      </c>
    </row>
    <row r="11798" spans="1:17" x14ac:dyDescent="0.2">
      <c r="A11798" t="s">
        <v>28821</v>
      </c>
      <c r="B11798" t="s">
        <v>87</v>
      </c>
      <c r="C11798" t="s">
        <v>154</v>
      </c>
      <c r="D11798" t="s">
        <v>17029</v>
      </c>
      <c r="E11798" t="s">
        <v>79</v>
      </c>
      <c r="F11798" t="s">
        <v>4889</v>
      </c>
      <c r="G11798">
        <v>0</v>
      </c>
      <c r="H11798">
        <v>0</v>
      </c>
      <c r="I11798">
        <v>0</v>
      </c>
      <c r="J11798">
        <v>0</v>
      </c>
      <c r="K11798">
        <v>0</v>
      </c>
      <c r="L11798">
        <v>0</v>
      </c>
      <c r="M11798">
        <v>68</v>
      </c>
      <c r="N11798">
        <v>0</v>
      </c>
      <c r="O11798">
        <v>0</v>
      </c>
      <c r="P11798">
        <v>0</v>
      </c>
      <c r="Q11798">
        <v>0</v>
      </c>
    </row>
    <row r="11799" spans="1:17" x14ac:dyDescent="0.2">
      <c r="A11799" t="s">
        <v>28822</v>
      </c>
      <c r="B11799" t="s">
        <v>87</v>
      </c>
      <c r="C11799" t="s">
        <v>154</v>
      </c>
      <c r="D11799" t="s">
        <v>17029</v>
      </c>
      <c r="E11799" t="s">
        <v>79</v>
      </c>
      <c r="F11799" t="s">
        <v>4871</v>
      </c>
      <c r="G11799">
        <v>0</v>
      </c>
      <c r="H11799">
        <v>0</v>
      </c>
      <c r="I11799">
        <v>0</v>
      </c>
      <c r="J11799">
        <v>0</v>
      </c>
      <c r="K11799">
        <v>0</v>
      </c>
      <c r="L11799">
        <v>0</v>
      </c>
      <c r="M11799">
        <v>0</v>
      </c>
      <c r="N11799">
        <v>45</v>
      </c>
      <c r="O11799">
        <v>40</v>
      </c>
      <c r="P11799">
        <v>3</v>
      </c>
      <c r="Q11799">
        <v>2</v>
      </c>
    </row>
    <row r="11800" spans="1:17" x14ac:dyDescent="0.2">
      <c r="A11800" t="s">
        <v>28823</v>
      </c>
      <c r="B11800" t="s">
        <v>87</v>
      </c>
      <c r="C11800" t="s">
        <v>154</v>
      </c>
      <c r="D11800" t="s">
        <v>17029</v>
      </c>
      <c r="E11800" t="s">
        <v>79</v>
      </c>
      <c r="F11800" t="s">
        <v>4873</v>
      </c>
      <c r="G11800">
        <v>0</v>
      </c>
      <c r="H11800">
        <v>0</v>
      </c>
      <c r="I11800">
        <v>0</v>
      </c>
      <c r="J11800">
        <v>0</v>
      </c>
      <c r="K11800">
        <v>0</v>
      </c>
      <c r="L11800">
        <v>0</v>
      </c>
      <c r="M11800">
        <v>0</v>
      </c>
      <c r="N11800">
        <v>32</v>
      </c>
      <c r="O11800">
        <v>29</v>
      </c>
      <c r="P11800">
        <v>2</v>
      </c>
      <c r="Q11800">
        <v>1</v>
      </c>
    </row>
    <row r="11801" spans="1:17" x14ac:dyDescent="0.2">
      <c r="A11801" t="s">
        <v>28824</v>
      </c>
      <c r="B11801" t="s">
        <v>87</v>
      </c>
      <c r="C11801" t="s">
        <v>154</v>
      </c>
      <c r="D11801" t="s">
        <v>17029</v>
      </c>
      <c r="E11801" t="s">
        <v>79</v>
      </c>
      <c r="F11801" t="s">
        <v>17019</v>
      </c>
      <c r="G11801">
        <v>68</v>
      </c>
      <c r="H11801">
        <v>0</v>
      </c>
      <c r="I11801">
        <v>0</v>
      </c>
      <c r="J11801">
        <v>0</v>
      </c>
      <c r="K11801">
        <v>0</v>
      </c>
      <c r="L11801">
        <v>0</v>
      </c>
      <c r="M11801">
        <v>0</v>
      </c>
      <c r="N11801">
        <v>0</v>
      </c>
      <c r="O11801">
        <v>0</v>
      </c>
      <c r="P11801">
        <v>0</v>
      </c>
      <c r="Q11801">
        <v>0</v>
      </c>
    </row>
    <row r="11802" spans="1:17" x14ac:dyDescent="0.2">
      <c r="A11802" t="s">
        <v>28825</v>
      </c>
      <c r="B11802" t="s">
        <v>87</v>
      </c>
      <c r="C11802" t="s">
        <v>154</v>
      </c>
      <c r="D11802" t="s">
        <v>17029</v>
      </c>
      <c r="E11802" t="s">
        <v>81</v>
      </c>
      <c r="F11802" t="s">
        <v>4875</v>
      </c>
      <c r="G11802">
        <v>0</v>
      </c>
      <c r="H11802">
        <v>80</v>
      </c>
      <c r="I11802">
        <v>11</v>
      </c>
      <c r="J11802">
        <v>58</v>
      </c>
      <c r="K11802">
        <v>10</v>
      </c>
      <c r="L11802">
        <v>1</v>
      </c>
      <c r="M11802">
        <v>0</v>
      </c>
      <c r="N11802">
        <v>0</v>
      </c>
      <c r="O11802">
        <v>0</v>
      </c>
      <c r="P11802">
        <v>0</v>
      </c>
      <c r="Q11802">
        <v>0</v>
      </c>
    </row>
    <row r="11803" spans="1:17" x14ac:dyDescent="0.2">
      <c r="A11803" t="s">
        <v>28826</v>
      </c>
      <c r="B11803" t="s">
        <v>87</v>
      </c>
      <c r="C11803" t="s">
        <v>154</v>
      </c>
      <c r="D11803" t="s">
        <v>17029</v>
      </c>
      <c r="E11803" t="s">
        <v>81</v>
      </c>
      <c r="F11803" t="s">
        <v>4877</v>
      </c>
      <c r="G11803">
        <v>0</v>
      </c>
      <c r="H11803">
        <v>80</v>
      </c>
      <c r="I11803">
        <v>10</v>
      </c>
      <c r="J11803">
        <v>52</v>
      </c>
      <c r="K11803">
        <v>8</v>
      </c>
      <c r="L11803">
        <v>10</v>
      </c>
      <c r="M11803">
        <v>0</v>
      </c>
      <c r="N11803">
        <v>0</v>
      </c>
      <c r="O11803">
        <v>0</v>
      </c>
      <c r="P11803">
        <v>0</v>
      </c>
      <c r="Q11803">
        <v>0</v>
      </c>
    </row>
    <row r="11804" spans="1:17" x14ac:dyDescent="0.2">
      <c r="A11804" t="s">
        <v>28827</v>
      </c>
      <c r="B11804" t="s">
        <v>87</v>
      </c>
      <c r="C11804" t="s">
        <v>154</v>
      </c>
      <c r="D11804" t="s">
        <v>17029</v>
      </c>
      <c r="E11804" t="s">
        <v>81</v>
      </c>
      <c r="F11804" t="s">
        <v>4879</v>
      </c>
      <c r="G11804">
        <v>0</v>
      </c>
      <c r="H11804">
        <v>0</v>
      </c>
      <c r="I11804">
        <v>0</v>
      </c>
      <c r="J11804">
        <v>0</v>
      </c>
      <c r="K11804">
        <v>0</v>
      </c>
      <c r="L11804">
        <v>0</v>
      </c>
      <c r="M11804">
        <v>80</v>
      </c>
      <c r="N11804">
        <v>0</v>
      </c>
      <c r="O11804">
        <v>0</v>
      </c>
      <c r="P11804">
        <v>0</v>
      </c>
      <c r="Q11804">
        <v>0</v>
      </c>
    </row>
    <row r="11805" spans="1:17" x14ac:dyDescent="0.2">
      <c r="A11805" t="s">
        <v>28828</v>
      </c>
      <c r="B11805" t="s">
        <v>87</v>
      </c>
      <c r="C11805" t="s">
        <v>154</v>
      </c>
      <c r="D11805" t="s">
        <v>17029</v>
      </c>
      <c r="E11805" t="s">
        <v>81</v>
      </c>
      <c r="F11805" t="s">
        <v>4881</v>
      </c>
      <c r="G11805">
        <v>0</v>
      </c>
      <c r="H11805">
        <v>80</v>
      </c>
      <c r="I11805">
        <v>10</v>
      </c>
      <c r="J11805">
        <v>52</v>
      </c>
      <c r="K11805">
        <v>8</v>
      </c>
      <c r="L11805">
        <v>10</v>
      </c>
      <c r="M11805">
        <v>0</v>
      </c>
      <c r="N11805">
        <v>0</v>
      </c>
      <c r="O11805">
        <v>0</v>
      </c>
      <c r="P11805">
        <v>0</v>
      </c>
      <c r="Q11805">
        <v>0</v>
      </c>
    </row>
    <row r="11806" spans="1:17" x14ac:dyDescent="0.2">
      <c r="A11806" t="s">
        <v>28829</v>
      </c>
      <c r="B11806" t="s">
        <v>87</v>
      </c>
      <c r="C11806" t="s">
        <v>154</v>
      </c>
      <c r="D11806" t="s">
        <v>17029</v>
      </c>
      <c r="E11806" t="s">
        <v>81</v>
      </c>
      <c r="F11806" t="s">
        <v>4883</v>
      </c>
      <c r="G11806">
        <v>0</v>
      </c>
      <c r="H11806">
        <v>80</v>
      </c>
      <c r="I11806">
        <v>10</v>
      </c>
      <c r="J11806">
        <v>54</v>
      </c>
      <c r="K11806">
        <v>8</v>
      </c>
      <c r="L11806">
        <v>8</v>
      </c>
      <c r="M11806">
        <v>0</v>
      </c>
      <c r="N11806">
        <v>0</v>
      </c>
      <c r="O11806">
        <v>0</v>
      </c>
      <c r="P11806">
        <v>0</v>
      </c>
      <c r="Q11806">
        <v>0</v>
      </c>
    </row>
    <row r="11807" spans="1:17" x14ac:dyDescent="0.2">
      <c r="A11807" t="s">
        <v>28830</v>
      </c>
      <c r="B11807" t="s">
        <v>87</v>
      </c>
      <c r="C11807" t="s">
        <v>154</v>
      </c>
      <c r="D11807" t="s">
        <v>17029</v>
      </c>
      <c r="E11807" t="s">
        <v>81</v>
      </c>
      <c r="F11807" t="s">
        <v>4885</v>
      </c>
      <c r="G11807">
        <v>0</v>
      </c>
      <c r="H11807">
        <v>0</v>
      </c>
      <c r="I11807">
        <v>0</v>
      </c>
      <c r="J11807">
        <v>0</v>
      </c>
      <c r="K11807">
        <v>0</v>
      </c>
      <c r="L11807">
        <v>0</v>
      </c>
      <c r="M11807">
        <v>80</v>
      </c>
      <c r="N11807">
        <v>0</v>
      </c>
      <c r="O11807">
        <v>0</v>
      </c>
      <c r="P11807">
        <v>0</v>
      </c>
      <c r="Q11807">
        <v>0</v>
      </c>
    </row>
    <row r="11808" spans="1:17" x14ac:dyDescent="0.2">
      <c r="A11808" t="s">
        <v>28831</v>
      </c>
      <c r="B11808" t="s">
        <v>87</v>
      </c>
      <c r="C11808" t="s">
        <v>154</v>
      </c>
      <c r="D11808" t="s">
        <v>17029</v>
      </c>
      <c r="E11808" t="s">
        <v>81</v>
      </c>
      <c r="F11808" t="s">
        <v>4887</v>
      </c>
      <c r="G11808">
        <v>0</v>
      </c>
      <c r="H11808">
        <v>80</v>
      </c>
      <c r="I11808">
        <v>10</v>
      </c>
      <c r="J11808">
        <v>55</v>
      </c>
      <c r="K11808">
        <v>11</v>
      </c>
      <c r="L11808">
        <v>4</v>
      </c>
      <c r="M11808">
        <v>0</v>
      </c>
      <c r="N11808">
        <v>0</v>
      </c>
      <c r="O11808">
        <v>0</v>
      </c>
      <c r="P11808">
        <v>0</v>
      </c>
      <c r="Q11808">
        <v>0</v>
      </c>
    </row>
    <row r="11809" spans="1:17" x14ac:dyDescent="0.2">
      <c r="A11809" t="s">
        <v>28832</v>
      </c>
      <c r="B11809" t="s">
        <v>87</v>
      </c>
      <c r="C11809" t="s">
        <v>154</v>
      </c>
      <c r="D11809" t="s">
        <v>17029</v>
      </c>
      <c r="E11809" t="s">
        <v>81</v>
      </c>
      <c r="F11809" t="s">
        <v>4889</v>
      </c>
      <c r="G11809">
        <v>0</v>
      </c>
      <c r="H11809">
        <v>0</v>
      </c>
      <c r="I11809">
        <v>0</v>
      </c>
      <c r="J11809">
        <v>0</v>
      </c>
      <c r="K11809">
        <v>0</v>
      </c>
      <c r="L11809">
        <v>0</v>
      </c>
      <c r="M11809">
        <v>80</v>
      </c>
      <c r="N11809">
        <v>0</v>
      </c>
      <c r="O11809">
        <v>0</v>
      </c>
      <c r="P11809">
        <v>0</v>
      </c>
      <c r="Q11809">
        <v>0</v>
      </c>
    </row>
    <row r="11810" spans="1:17" x14ac:dyDescent="0.2">
      <c r="A11810" t="s">
        <v>28833</v>
      </c>
      <c r="B11810" t="s">
        <v>87</v>
      </c>
      <c r="C11810" t="s">
        <v>154</v>
      </c>
      <c r="D11810" t="s">
        <v>17029</v>
      </c>
      <c r="E11810" t="s">
        <v>81</v>
      </c>
      <c r="F11810" t="s">
        <v>4871</v>
      </c>
      <c r="G11810">
        <v>0</v>
      </c>
      <c r="H11810">
        <v>0</v>
      </c>
      <c r="I11810">
        <v>0</v>
      </c>
      <c r="J11810">
        <v>0</v>
      </c>
      <c r="K11810">
        <v>0</v>
      </c>
      <c r="L11810">
        <v>0</v>
      </c>
      <c r="M11810">
        <v>0</v>
      </c>
      <c r="N11810">
        <v>53</v>
      </c>
      <c r="O11810">
        <v>44</v>
      </c>
      <c r="P11810">
        <v>9</v>
      </c>
      <c r="Q11810">
        <v>0</v>
      </c>
    </row>
    <row r="11811" spans="1:17" x14ac:dyDescent="0.2">
      <c r="A11811" t="s">
        <v>28834</v>
      </c>
      <c r="B11811" t="s">
        <v>87</v>
      </c>
      <c r="C11811" t="s">
        <v>154</v>
      </c>
      <c r="D11811" t="s">
        <v>17029</v>
      </c>
      <c r="E11811" t="s">
        <v>81</v>
      </c>
      <c r="F11811" t="s">
        <v>4873</v>
      </c>
      <c r="G11811">
        <v>0</v>
      </c>
      <c r="H11811">
        <v>0</v>
      </c>
      <c r="I11811">
        <v>0</v>
      </c>
      <c r="J11811">
        <v>0</v>
      </c>
      <c r="K11811">
        <v>0</v>
      </c>
      <c r="L11811">
        <v>0</v>
      </c>
      <c r="M11811">
        <v>0</v>
      </c>
      <c r="N11811">
        <v>40</v>
      </c>
      <c r="O11811">
        <v>34</v>
      </c>
      <c r="P11811">
        <v>6</v>
      </c>
      <c r="Q11811">
        <v>0</v>
      </c>
    </row>
    <row r="11812" spans="1:17" x14ac:dyDescent="0.2">
      <c r="A11812" t="s">
        <v>28835</v>
      </c>
      <c r="B11812" t="s">
        <v>87</v>
      </c>
      <c r="C11812" t="s">
        <v>154</v>
      </c>
      <c r="D11812" t="s">
        <v>17029</v>
      </c>
      <c r="E11812" t="s">
        <v>81</v>
      </c>
      <c r="F11812" t="s">
        <v>17019</v>
      </c>
      <c r="G11812">
        <v>80</v>
      </c>
      <c r="H11812">
        <v>0</v>
      </c>
      <c r="I11812">
        <v>0</v>
      </c>
      <c r="J11812">
        <v>0</v>
      </c>
      <c r="K11812">
        <v>0</v>
      </c>
      <c r="L11812">
        <v>0</v>
      </c>
      <c r="M11812">
        <v>0</v>
      </c>
      <c r="N11812">
        <v>0</v>
      </c>
      <c r="O11812">
        <v>0</v>
      </c>
      <c r="P11812">
        <v>0</v>
      </c>
      <c r="Q11812">
        <v>0</v>
      </c>
    </row>
    <row r="11813" spans="1:17" x14ac:dyDescent="0.2">
      <c r="A11813" t="s">
        <v>28836</v>
      </c>
      <c r="B11813" t="s">
        <v>87</v>
      </c>
      <c r="C11813" t="s">
        <v>154</v>
      </c>
      <c r="D11813" t="s">
        <v>17025</v>
      </c>
      <c r="E11813" t="s">
        <v>79</v>
      </c>
      <c r="F11813" t="s">
        <v>17019</v>
      </c>
      <c r="G11813">
        <v>22</v>
      </c>
      <c r="H11813">
        <v>0</v>
      </c>
      <c r="I11813">
        <v>0</v>
      </c>
      <c r="J11813">
        <v>0</v>
      </c>
      <c r="K11813">
        <v>0</v>
      </c>
      <c r="L11813">
        <v>0</v>
      </c>
      <c r="M11813">
        <v>0</v>
      </c>
      <c r="N11813">
        <v>0</v>
      </c>
      <c r="O11813">
        <v>0</v>
      </c>
      <c r="P11813">
        <v>0</v>
      </c>
      <c r="Q11813">
        <v>0</v>
      </c>
    </row>
    <row r="11814" spans="1:17" x14ac:dyDescent="0.2">
      <c r="A11814" t="s">
        <v>28837</v>
      </c>
      <c r="B11814" t="s">
        <v>87</v>
      </c>
      <c r="C11814" t="s">
        <v>154</v>
      </c>
      <c r="D11814" t="s">
        <v>17025</v>
      </c>
      <c r="E11814" t="s">
        <v>81</v>
      </c>
      <c r="F11814" t="s">
        <v>17019</v>
      </c>
      <c r="G11814">
        <v>14</v>
      </c>
      <c r="H11814">
        <v>0</v>
      </c>
      <c r="I11814">
        <v>0</v>
      </c>
      <c r="J11814">
        <v>0</v>
      </c>
      <c r="K11814">
        <v>0</v>
      </c>
      <c r="L11814">
        <v>0</v>
      </c>
      <c r="M11814">
        <v>0</v>
      </c>
      <c r="N11814">
        <v>0</v>
      </c>
      <c r="O11814">
        <v>0</v>
      </c>
      <c r="P11814">
        <v>0</v>
      </c>
      <c r="Q11814">
        <v>0</v>
      </c>
    </row>
    <row r="11815" spans="1:17" x14ac:dyDescent="0.2">
      <c r="A11815" t="s">
        <v>28838</v>
      </c>
      <c r="B11815" t="s">
        <v>87</v>
      </c>
      <c r="C11815" t="s">
        <v>155</v>
      </c>
      <c r="D11815" t="s">
        <v>17027</v>
      </c>
      <c r="E11815" t="s">
        <v>81</v>
      </c>
      <c r="F11815" t="s">
        <v>17019</v>
      </c>
      <c r="G11815">
        <v>1</v>
      </c>
      <c r="H11815">
        <v>0</v>
      </c>
      <c r="I11815">
        <v>0</v>
      </c>
      <c r="J11815">
        <v>0</v>
      </c>
      <c r="K11815">
        <v>0</v>
      </c>
      <c r="L11815">
        <v>0</v>
      </c>
      <c r="M11815">
        <v>0</v>
      </c>
      <c r="N11815">
        <v>0</v>
      </c>
      <c r="O11815">
        <v>0</v>
      </c>
      <c r="P11815">
        <v>0</v>
      </c>
      <c r="Q11815">
        <v>0</v>
      </c>
    </row>
    <row r="11816" spans="1:17" x14ac:dyDescent="0.2">
      <c r="A11816" t="s">
        <v>28839</v>
      </c>
      <c r="B11816" t="s">
        <v>87</v>
      </c>
      <c r="C11816" t="s">
        <v>155</v>
      </c>
      <c r="D11816" t="s">
        <v>17029</v>
      </c>
      <c r="E11816" t="s">
        <v>79</v>
      </c>
      <c r="F11816" t="s">
        <v>4875</v>
      </c>
      <c r="G11816">
        <v>0</v>
      </c>
      <c r="H11816">
        <v>10</v>
      </c>
      <c r="I11816">
        <v>2</v>
      </c>
      <c r="J11816">
        <v>8</v>
      </c>
      <c r="K11816">
        <v>0</v>
      </c>
      <c r="L11816">
        <v>0</v>
      </c>
      <c r="M11816">
        <v>0</v>
      </c>
      <c r="N11816">
        <v>0</v>
      </c>
      <c r="O11816">
        <v>0</v>
      </c>
      <c r="P11816">
        <v>0</v>
      </c>
      <c r="Q11816">
        <v>0</v>
      </c>
    </row>
    <row r="11817" spans="1:17" x14ac:dyDescent="0.2">
      <c r="A11817" t="s">
        <v>28840</v>
      </c>
      <c r="B11817" t="s">
        <v>87</v>
      </c>
      <c r="C11817" t="s">
        <v>155</v>
      </c>
      <c r="D11817" t="s">
        <v>17029</v>
      </c>
      <c r="E11817" t="s">
        <v>79</v>
      </c>
      <c r="F11817" t="s">
        <v>4877</v>
      </c>
      <c r="G11817">
        <v>0</v>
      </c>
      <c r="H11817">
        <v>10</v>
      </c>
      <c r="I11817">
        <v>2</v>
      </c>
      <c r="J11817">
        <v>8</v>
      </c>
      <c r="K11817">
        <v>0</v>
      </c>
      <c r="L11817">
        <v>0</v>
      </c>
      <c r="M11817">
        <v>0</v>
      </c>
      <c r="N11817">
        <v>0</v>
      </c>
      <c r="O11817">
        <v>0</v>
      </c>
      <c r="P11817">
        <v>0</v>
      </c>
      <c r="Q11817">
        <v>0</v>
      </c>
    </row>
    <row r="11818" spans="1:17" x14ac:dyDescent="0.2">
      <c r="A11818" t="s">
        <v>28841</v>
      </c>
      <c r="B11818" t="s">
        <v>87</v>
      </c>
      <c r="C11818" t="s">
        <v>155</v>
      </c>
      <c r="D11818" t="s">
        <v>17029</v>
      </c>
      <c r="E11818" t="s">
        <v>79</v>
      </c>
      <c r="F11818" t="s">
        <v>4879</v>
      </c>
      <c r="G11818">
        <v>0</v>
      </c>
      <c r="H11818">
        <v>0</v>
      </c>
      <c r="I11818">
        <v>0</v>
      </c>
      <c r="J11818">
        <v>0</v>
      </c>
      <c r="K11818">
        <v>0</v>
      </c>
      <c r="L11818">
        <v>0</v>
      </c>
      <c r="M11818">
        <v>10</v>
      </c>
      <c r="N11818">
        <v>0</v>
      </c>
      <c r="O11818">
        <v>0</v>
      </c>
      <c r="P11818">
        <v>0</v>
      </c>
      <c r="Q11818">
        <v>0</v>
      </c>
    </row>
    <row r="11819" spans="1:17" x14ac:dyDescent="0.2">
      <c r="A11819" t="s">
        <v>28842</v>
      </c>
      <c r="B11819" t="s">
        <v>87</v>
      </c>
      <c r="C11819" t="s">
        <v>155</v>
      </c>
      <c r="D11819" t="s">
        <v>17029</v>
      </c>
      <c r="E11819" t="s">
        <v>79</v>
      </c>
      <c r="F11819" t="s">
        <v>4881</v>
      </c>
      <c r="G11819">
        <v>0</v>
      </c>
      <c r="H11819">
        <v>10</v>
      </c>
      <c r="I11819">
        <v>2</v>
      </c>
      <c r="J11819">
        <v>8</v>
      </c>
      <c r="K11819">
        <v>0</v>
      </c>
      <c r="L11819">
        <v>0</v>
      </c>
      <c r="M11819">
        <v>0</v>
      </c>
      <c r="N11819">
        <v>0</v>
      </c>
      <c r="O11819">
        <v>0</v>
      </c>
      <c r="P11819">
        <v>0</v>
      </c>
      <c r="Q11819">
        <v>0</v>
      </c>
    </row>
    <row r="11820" spans="1:17" x14ac:dyDescent="0.2">
      <c r="A11820" t="s">
        <v>28843</v>
      </c>
      <c r="B11820" t="s">
        <v>87</v>
      </c>
      <c r="C11820" t="s">
        <v>155</v>
      </c>
      <c r="D11820" t="s">
        <v>17029</v>
      </c>
      <c r="E11820" t="s">
        <v>79</v>
      </c>
      <c r="F11820" t="s">
        <v>4883</v>
      </c>
      <c r="G11820">
        <v>0</v>
      </c>
      <c r="H11820">
        <v>10</v>
      </c>
      <c r="I11820">
        <v>2</v>
      </c>
      <c r="J11820">
        <v>8</v>
      </c>
      <c r="K11820">
        <v>0</v>
      </c>
      <c r="L11820">
        <v>0</v>
      </c>
      <c r="M11820">
        <v>0</v>
      </c>
      <c r="N11820">
        <v>0</v>
      </c>
      <c r="O11820">
        <v>0</v>
      </c>
      <c r="P11820">
        <v>0</v>
      </c>
      <c r="Q11820">
        <v>0</v>
      </c>
    </row>
    <row r="11821" spans="1:17" x14ac:dyDescent="0.2">
      <c r="A11821" t="s">
        <v>28844</v>
      </c>
      <c r="B11821" t="s">
        <v>87</v>
      </c>
      <c r="C11821" t="s">
        <v>155</v>
      </c>
      <c r="D11821" t="s">
        <v>17029</v>
      </c>
      <c r="E11821" t="s">
        <v>79</v>
      </c>
      <c r="F11821" t="s">
        <v>4885</v>
      </c>
      <c r="G11821">
        <v>0</v>
      </c>
      <c r="H11821">
        <v>0</v>
      </c>
      <c r="I11821">
        <v>0</v>
      </c>
      <c r="J11821">
        <v>0</v>
      </c>
      <c r="K11821">
        <v>0</v>
      </c>
      <c r="L11821">
        <v>0</v>
      </c>
      <c r="M11821">
        <v>10</v>
      </c>
      <c r="N11821">
        <v>0</v>
      </c>
      <c r="O11821">
        <v>0</v>
      </c>
      <c r="P11821">
        <v>0</v>
      </c>
      <c r="Q11821">
        <v>0</v>
      </c>
    </row>
    <row r="11822" spans="1:17" x14ac:dyDescent="0.2">
      <c r="A11822" t="s">
        <v>28845</v>
      </c>
      <c r="B11822" t="s">
        <v>87</v>
      </c>
      <c r="C11822" t="s">
        <v>155</v>
      </c>
      <c r="D11822" t="s">
        <v>17029</v>
      </c>
      <c r="E11822" t="s">
        <v>79</v>
      </c>
      <c r="F11822" t="s">
        <v>4887</v>
      </c>
      <c r="G11822">
        <v>0</v>
      </c>
      <c r="H11822">
        <v>10</v>
      </c>
      <c r="I11822">
        <v>2</v>
      </c>
      <c r="J11822">
        <v>8</v>
      </c>
      <c r="K11822">
        <v>0</v>
      </c>
      <c r="L11822">
        <v>0</v>
      </c>
      <c r="M11822">
        <v>0</v>
      </c>
      <c r="N11822">
        <v>0</v>
      </c>
      <c r="O11822">
        <v>0</v>
      </c>
      <c r="P11822">
        <v>0</v>
      </c>
      <c r="Q11822">
        <v>0</v>
      </c>
    </row>
    <row r="11823" spans="1:17" x14ac:dyDescent="0.2">
      <c r="A11823" t="s">
        <v>28846</v>
      </c>
      <c r="B11823" t="s">
        <v>87</v>
      </c>
      <c r="C11823" t="s">
        <v>155</v>
      </c>
      <c r="D11823" t="s">
        <v>17029</v>
      </c>
      <c r="E11823" t="s">
        <v>79</v>
      </c>
      <c r="F11823" t="s">
        <v>4889</v>
      </c>
      <c r="G11823">
        <v>0</v>
      </c>
      <c r="H11823">
        <v>0</v>
      </c>
      <c r="I11823">
        <v>0</v>
      </c>
      <c r="J11823">
        <v>0</v>
      </c>
      <c r="K11823">
        <v>0</v>
      </c>
      <c r="L11823">
        <v>0</v>
      </c>
      <c r="M11823">
        <v>10</v>
      </c>
      <c r="N11823">
        <v>0</v>
      </c>
      <c r="O11823">
        <v>0</v>
      </c>
      <c r="P11823">
        <v>0</v>
      </c>
      <c r="Q11823">
        <v>0</v>
      </c>
    </row>
    <row r="11824" spans="1:17" x14ac:dyDescent="0.2">
      <c r="A11824" t="s">
        <v>28847</v>
      </c>
      <c r="B11824" t="s">
        <v>87</v>
      </c>
      <c r="C11824" t="s">
        <v>155</v>
      </c>
      <c r="D11824" t="s">
        <v>17029</v>
      </c>
      <c r="E11824" t="s">
        <v>79</v>
      </c>
      <c r="F11824" t="s">
        <v>4871</v>
      </c>
      <c r="G11824">
        <v>0</v>
      </c>
      <c r="H11824">
        <v>0</v>
      </c>
      <c r="I11824">
        <v>0</v>
      </c>
      <c r="J11824">
        <v>0</v>
      </c>
      <c r="K11824">
        <v>0</v>
      </c>
      <c r="L11824">
        <v>0</v>
      </c>
      <c r="M11824">
        <v>0</v>
      </c>
      <c r="N11824">
        <v>6</v>
      </c>
      <c r="O11824">
        <v>6</v>
      </c>
      <c r="P11824">
        <v>0</v>
      </c>
      <c r="Q11824">
        <v>0</v>
      </c>
    </row>
    <row r="11825" spans="1:17" x14ac:dyDescent="0.2">
      <c r="A11825" t="s">
        <v>28848</v>
      </c>
      <c r="B11825" t="s">
        <v>87</v>
      </c>
      <c r="C11825" t="s">
        <v>155</v>
      </c>
      <c r="D11825" t="s">
        <v>17029</v>
      </c>
      <c r="E11825" t="s">
        <v>79</v>
      </c>
      <c r="F11825" t="s">
        <v>4873</v>
      </c>
      <c r="G11825">
        <v>0</v>
      </c>
      <c r="H11825">
        <v>0</v>
      </c>
      <c r="I11825">
        <v>0</v>
      </c>
      <c r="J11825">
        <v>0</v>
      </c>
      <c r="K11825">
        <v>0</v>
      </c>
      <c r="L11825">
        <v>0</v>
      </c>
      <c r="M11825">
        <v>0</v>
      </c>
      <c r="N11825">
        <v>3</v>
      </c>
      <c r="O11825">
        <v>3</v>
      </c>
      <c r="P11825">
        <v>0</v>
      </c>
      <c r="Q11825">
        <v>0</v>
      </c>
    </row>
    <row r="11826" spans="1:17" x14ac:dyDescent="0.2">
      <c r="A11826" t="s">
        <v>28849</v>
      </c>
      <c r="B11826" t="s">
        <v>87</v>
      </c>
      <c r="C11826" t="s">
        <v>155</v>
      </c>
      <c r="D11826" t="s">
        <v>17029</v>
      </c>
      <c r="E11826" t="s">
        <v>79</v>
      </c>
      <c r="F11826" t="s">
        <v>17019</v>
      </c>
      <c r="G11826">
        <v>10</v>
      </c>
      <c r="H11826">
        <v>0</v>
      </c>
      <c r="I11826">
        <v>0</v>
      </c>
      <c r="J11826">
        <v>0</v>
      </c>
      <c r="K11826">
        <v>0</v>
      </c>
      <c r="L11826">
        <v>0</v>
      </c>
      <c r="M11826">
        <v>0</v>
      </c>
      <c r="N11826">
        <v>0</v>
      </c>
      <c r="O11826">
        <v>0</v>
      </c>
      <c r="P11826">
        <v>0</v>
      </c>
      <c r="Q11826">
        <v>0</v>
      </c>
    </row>
    <row r="11827" spans="1:17" x14ac:dyDescent="0.2">
      <c r="A11827" t="s">
        <v>28850</v>
      </c>
      <c r="B11827" t="s">
        <v>87</v>
      </c>
      <c r="C11827" t="s">
        <v>155</v>
      </c>
      <c r="D11827" t="s">
        <v>17029</v>
      </c>
      <c r="E11827" t="s">
        <v>81</v>
      </c>
      <c r="F11827" t="s">
        <v>4875</v>
      </c>
      <c r="G11827">
        <v>0</v>
      </c>
      <c r="H11827">
        <v>8</v>
      </c>
      <c r="I11827">
        <v>1</v>
      </c>
      <c r="J11827">
        <v>6</v>
      </c>
      <c r="K11827">
        <v>0</v>
      </c>
      <c r="L11827">
        <v>1</v>
      </c>
      <c r="M11827">
        <v>0</v>
      </c>
      <c r="N11827">
        <v>0</v>
      </c>
      <c r="O11827">
        <v>0</v>
      </c>
      <c r="P11827">
        <v>0</v>
      </c>
      <c r="Q11827">
        <v>0</v>
      </c>
    </row>
    <row r="11828" spans="1:17" x14ac:dyDescent="0.2">
      <c r="A11828" t="s">
        <v>28851</v>
      </c>
      <c r="B11828" t="s">
        <v>87</v>
      </c>
      <c r="C11828" t="s">
        <v>155</v>
      </c>
      <c r="D11828" t="s">
        <v>17029</v>
      </c>
      <c r="E11828" t="s">
        <v>81</v>
      </c>
      <c r="F11828" t="s">
        <v>4877</v>
      </c>
      <c r="G11828">
        <v>0</v>
      </c>
      <c r="H11828">
        <v>8</v>
      </c>
      <c r="I11828">
        <v>1</v>
      </c>
      <c r="J11828">
        <v>6</v>
      </c>
      <c r="K11828">
        <v>0</v>
      </c>
      <c r="L11828">
        <v>1</v>
      </c>
      <c r="M11828">
        <v>0</v>
      </c>
      <c r="N11828">
        <v>0</v>
      </c>
      <c r="O11828">
        <v>0</v>
      </c>
      <c r="P11828">
        <v>0</v>
      </c>
      <c r="Q11828">
        <v>0</v>
      </c>
    </row>
    <row r="11829" spans="1:17" x14ac:dyDescent="0.2">
      <c r="A11829" t="s">
        <v>28852</v>
      </c>
      <c r="B11829" t="s">
        <v>87</v>
      </c>
      <c r="C11829" t="s">
        <v>155</v>
      </c>
      <c r="D11829" t="s">
        <v>17029</v>
      </c>
      <c r="E11829" t="s">
        <v>81</v>
      </c>
      <c r="F11829" t="s">
        <v>4879</v>
      </c>
      <c r="G11829">
        <v>0</v>
      </c>
      <c r="H11829">
        <v>0</v>
      </c>
      <c r="I11829">
        <v>0</v>
      </c>
      <c r="J11829">
        <v>0</v>
      </c>
      <c r="K11829">
        <v>0</v>
      </c>
      <c r="L11829">
        <v>0</v>
      </c>
      <c r="M11829">
        <v>8</v>
      </c>
      <c r="N11829">
        <v>0</v>
      </c>
      <c r="O11829">
        <v>0</v>
      </c>
      <c r="P11829">
        <v>0</v>
      </c>
      <c r="Q11829">
        <v>0</v>
      </c>
    </row>
    <row r="11830" spans="1:17" x14ac:dyDescent="0.2">
      <c r="A11830" t="s">
        <v>28853</v>
      </c>
      <c r="B11830" t="s">
        <v>87</v>
      </c>
      <c r="C11830" t="s">
        <v>155</v>
      </c>
      <c r="D11830" t="s">
        <v>17029</v>
      </c>
      <c r="E11830" t="s">
        <v>81</v>
      </c>
      <c r="F11830" t="s">
        <v>4881</v>
      </c>
      <c r="G11830">
        <v>0</v>
      </c>
      <c r="H11830">
        <v>8</v>
      </c>
      <c r="I11830">
        <v>1</v>
      </c>
      <c r="J11830">
        <v>6</v>
      </c>
      <c r="K11830">
        <v>0</v>
      </c>
      <c r="L11830">
        <v>1</v>
      </c>
      <c r="M11830">
        <v>0</v>
      </c>
      <c r="N11830">
        <v>0</v>
      </c>
      <c r="O11830">
        <v>0</v>
      </c>
      <c r="P11830">
        <v>0</v>
      </c>
      <c r="Q11830">
        <v>0</v>
      </c>
    </row>
    <row r="11831" spans="1:17" x14ac:dyDescent="0.2">
      <c r="A11831" t="s">
        <v>28854</v>
      </c>
      <c r="B11831" t="s">
        <v>87</v>
      </c>
      <c r="C11831" t="s">
        <v>155</v>
      </c>
      <c r="D11831" t="s">
        <v>17029</v>
      </c>
      <c r="E11831" t="s">
        <v>81</v>
      </c>
      <c r="F11831" t="s">
        <v>4883</v>
      </c>
      <c r="G11831">
        <v>0</v>
      </c>
      <c r="H11831">
        <v>8</v>
      </c>
      <c r="I11831">
        <v>1</v>
      </c>
      <c r="J11831">
        <v>6</v>
      </c>
      <c r="K11831">
        <v>0</v>
      </c>
      <c r="L11831">
        <v>1</v>
      </c>
      <c r="M11831">
        <v>0</v>
      </c>
      <c r="N11831">
        <v>0</v>
      </c>
      <c r="O11831">
        <v>0</v>
      </c>
      <c r="P11831">
        <v>0</v>
      </c>
      <c r="Q11831">
        <v>0</v>
      </c>
    </row>
    <row r="11832" spans="1:17" x14ac:dyDescent="0.2">
      <c r="A11832" t="s">
        <v>28855</v>
      </c>
      <c r="B11832" t="s">
        <v>87</v>
      </c>
      <c r="C11832" t="s">
        <v>155</v>
      </c>
      <c r="D11832" t="s">
        <v>17029</v>
      </c>
      <c r="E11832" t="s">
        <v>81</v>
      </c>
      <c r="F11832" t="s">
        <v>4885</v>
      </c>
      <c r="G11832">
        <v>0</v>
      </c>
      <c r="H11832">
        <v>0</v>
      </c>
      <c r="I11832">
        <v>0</v>
      </c>
      <c r="J11832">
        <v>0</v>
      </c>
      <c r="K11832">
        <v>0</v>
      </c>
      <c r="L11832">
        <v>0</v>
      </c>
      <c r="M11832">
        <v>8</v>
      </c>
      <c r="N11832">
        <v>0</v>
      </c>
      <c r="O11832">
        <v>0</v>
      </c>
      <c r="P11832">
        <v>0</v>
      </c>
      <c r="Q11832">
        <v>0</v>
      </c>
    </row>
    <row r="11833" spans="1:17" x14ac:dyDescent="0.2">
      <c r="A11833" t="s">
        <v>28856</v>
      </c>
      <c r="B11833" t="s">
        <v>87</v>
      </c>
      <c r="C11833" t="s">
        <v>155</v>
      </c>
      <c r="D11833" t="s">
        <v>17029</v>
      </c>
      <c r="E11833" t="s">
        <v>81</v>
      </c>
      <c r="F11833" t="s">
        <v>4887</v>
      </c>
      <c r="G11833">
        <v>0</v>
      </c>
      <c r="H11833">
        <v>8</v>
      </c>
      <c r="I11833">
        <v>1</v>
      </c>
      <c r="J11833">
        <v>6</v>
      </c>
      <c r="K11833">
        <v>0</v>
      </c>
      <c r="L11833">
        <v>1</v>
      </c>
      <c r="M11833">
        <v>0</v>
      </c>
      <c r="N11833">
        <v>0</v>
      </c>
      <c r="O11833">
        <v>0</v>
      </c>
      <c r="P11833">
        <v>0</v>
      </c>
      <c r="Q11833">
        <v>0</v>
      </c>
    </row>
    <row r="11834" spans="1:17" x14ac:dyDescent="0.2">
      <c r="A11834" t="s">
        <v>28857</v>
      </c>
      <c r="B11834" t="s">
        <v>87</v>
      </c>
      <c r="C11834" t="s">
        <v>155</v>
      </c>
      <c r="D11834" t="s">
        <v>17029</v>
      </c>
      <c r="E11834" t="s">
        <v>81</v>
      </c>
      <c r="F11834" t="s">
        <v>4889</v>
      </c>
      <c r="G11834">
        <v>0</v>
      </c>
      <c r="H11834">
        <v>0</v>
      </c>
      <c r="I11834">
        <v>0</v>
      </c>
      <c r="J11834">
        <v>0</v>
      </c>
      <c r="K11834">
        <v>0</v>
      </c>
      <c r="L11834">
        <v>0</v>
      </c>
      <c r="M11834">
        <v>8</v>
      </c>
      <c r="N11834">
        <v>0</v>
      </c>
      <c r="O11834">
        <v>0</v>
      </c>
      <c r="P11834">
        <v>0</v>
      </c>
      <c r="Q11834">
        <v>0</v>
      </c>
    </row>
    <row r="11835" spans="1:17" x14ac:dyDescent="0.2">
      <c r="A11835" t="s">
        <v>28858</v>
      </c>
      <c r="B11835" t="s">
        <v>87</v>
      </c>
      <c r="C11835" t="s">
        <v>155</v>
      </c>
      <c r="D11835" t="s">
        <v>17029</v>
      </c>
      <c r="E11835" t="s">
        <v>81</v>
      </c>
      <c r="F11835" t="s">
        <v>4871</v>
      </c>
      <c r="G11835">
        <v>0</v>
      </c>
      <c r="H11835">
        <v>0</v>
      </c>
      <c r="I11835">
        <v>0</v>
      </c>
      <c r="J11835">
        <v>0</v>
      </c>
      <c r="K11835">
        <v>0</v>
      </c>
      <c r="L11835">
        <v>0</v>
      </c>
      <c r="M11835">
        <v>0</v>
      </c>
      <c r="N11835">
        <v>6</v>
      </c>
      <c r="O11835">
        <v>5</v>
      </c>
      <c r="P11835">
        <v>1</v>
      </c>
      <c r="Q11835">
        <v>0</v>
      </c>
    </row>
    <row r="11836" spans="1:17" x14ac:dyDescent="0.2">
      <c r="A11836" t="s">
        <v>28859</v>
      </c>
      <c r="B11836" t="s">
        <v>87</v>
      </c>
      <c r="C11836" t="s">
        <v>155</v>
      </c>
      <c r="D11836" t="s">
        <v>17029</v>
      </c>
      <c r="E11836" t="s">
        <v>81</v>
      </c>
      <c r="F11836" t="s">
        <v>4873</v>
      </c>
      <c r="G11836">
        <v>0</v>
      </c>
      <c r="H11836">
        <v>0</v>
      </c>
      <c r="I11836">
        <v>0</v>
      </c>
      <c r="J11836">
        <v>0</v>
      </c>
      <c r="K11836">
        <v>0</v>
      </c>
      <c r="L11836">
        <v>0</v>
      </c>
      <c r="M11836">
        <v>0</v>
      </c>
      <c r="N11836">
        <v>4</v>
      </c>
      <c r="O11836">
        <v>3</v>
      </c>
      <c r="P11836">
        <v>1</v>
      </c>
      <c r="Q11836">
        <v>0</v>
      </c>
    </row>
    <row r="11837" spans="1:17" x14ac:dyDescent="0.2">
      <c r="A11837" t="s">
        <v>28860</v>
      </c>
      <c r="B11837" t="s">
        <v>87</v>
      </c>
      <c r="C11837" t="s">
        <v>155</v>
      </c>
      <c r="D11837" t="s">
        <v>17029</v>
      </c>
      <c r="E11837" t="s">
        <v>81</v>
      </c>
      <c r="F11837" t="s">
        <v>17019</v>
      </c>
      <c r="G11837">
        <v>8</v>
      </c>
      <c r="H11837">
        <v>0</v>
      </c>
      <c r="I11837">
        <v>0</v>
      </c>
      <c r="J11837">
        <v>0</v>
      </c>
      <c r="K11837">
        <v>0</v>
      </c>
      <c r="L11837">
        <v>0</v>
      </c>
      <c r="M11837">
        <v>0</v>
      </c>
      <c r="N11837">
        <v>0</v>
      </c>
      <c r="O11837">
        <v>0</v>
      </c>
      <c r="P11837">
        <v>0</v>
      </c>
      <c r="Q11837">
        <v>0</v>
      </c>
    </row>
    <row r="11838" spans="1:17" x14ac:dyDescent="0.2">
      <c r="A11838" t="s">
        <v>28861</v>
      </c>
      <c r="B11838" t="s">
        <v>87</v>
      </c>
      <c r="C11838" t="s">
        <v>155</v>
      </c>
      <c r="D11838" t="s">
        <v>17025</v>
      </c>
      <c r="E11838" t="s">
        <v>81</v>
      </c>
      <c r="F11838" t="s">
        <v>17019</v>
      </c>
      <c r="G11838">
        <v>1</v>
      </c>
      <c r="H11838">
        <v>0</v>
      </c>
      <c r="I11838">
        <v>0</v>
      </c>
      <c r="J11838">
        <v>0</v>
      </c>
      <c r="K11838">
        <v>0</v>
      </c>
      <c r="L11838">
        <v>0</v>
      </c>
      <c r="M11838">
        <v>0</v>
      </c>
      <c r="N11838">
        <v>0</v>
      </c>
      <c r="O11838">
        <v>0</v>
      </c>
      <c r="P11838">
        <v>0</v>
      </c>
      <c r="Q11838">
        <v>0</v>
      </c>
    </row>
    <row r="11839" spans="1:17" x14ac:dyDescent="0.2">
      <c r="A11839" t="s">
        <v>28862</v>
      </c>
      <c r="B11839" t="s">
        <v>87</v>
      </c>
      <c r="C11839" t="s">
        <v>156</v>
      </c>
      <c r="D11839" t="s">
        <v>17029</v>
      </c>
      <c r="E11839" t="s">
        <v>79</v>
      </c>
      <c r="F11839" t="s">
        <v>4875</v>
      </c>
      <c r="G11839">
        <v>0</v>
      </c>
      <c r="H11839">
        <v>15</v>
      </c>
      <c r="I11839">
        <v>3</v>
      </c>
      <c r="J11839">
        <v>10</v>
      </c>
      <c r="K11839">
        <v>1</v>
      </c>
      <c r="L11839">
        <v>1</v>
      </c>
      <c r="M11839">
        <v>0</v>
      </c>
      <c r="N11839">
        <v>0</v>
      </c>
      <c r="O11839">
        <v>0</v>
      </c>
      <c r="P11839">
        <v>0</v>
      </c>
      <c r="Q11839">
        <v>0</v>
      </c>
    </row>
    <row r="11840" spans="1:17" x14ac:dyDescent="0.2">
      <c r="A11840" t="s">
        <v>28863</v>
      </c>
      <c r="B11840" t="s">
        <v>87</v>
      </c>
      <c r="C11840" t="s">
        <v>156</v>
      </c>
      <c r="D11840" t="s">
        <v>17029</v>
      </c>
      <c r="E11840" t="s">
        <v>79</v>
      </c>
      <c r="F11840" t="s">
        <v>4877</v>
      </c>
      <c r="G11840">
        <v>0</v>
      </c>
      <c r="H11840">
        <v>15</v>
      </c>
      <c r="I11840">
        <v>2</v>
      </c>
      <c r="J11840">
        <v>11</v>
      </c>
      <c r="K11840">
        <v>0</v>
      </c>
      <c r="L11840">
        <v>2</v>
      </c>
      <c r="M11840">
        <v>0</v>
      </c>
      <c r="N11840">
        <v>0</v>
      </c>
      <c r="O11840">
        <v>0</v>
      </c>
      <c r="P11840">
        <v>0</v>
      </c>
      <c r="Q11840">
        <v>0</v>
      </c>
    </row>
    <row r="11841" spans="1:17" x14ac:dyDescent="0.2">
      <c r="A11841" t="s">
        <v>28864</v>
      </c>
      <c r="B11841" t="s">
        <v>87</v>
      </c>
      <c r="C11841" t="s">
        <v>156</v>
      </c>
      <c r="D11841" t="s">
        <v>17029</v>
      </c>
      <c r="E11841" t="s">
        <v>79</v>
      </c>
      <c r="F11841" t="s">
        <v>4879</v>
      </c>
      <c r="G11841">
        <v>0</v>
      </c>
      <c r="H11841">
        <v>0</v>
      </c>
      <c r="I11841">
        <v>0</v>
      </c>
      <c r="J11841">
        <v>0</v>
      </c>
      <c r="K11841">
        <v>0</v>
      </c>
      <c r="L11841">
        <v>0</v>
      </c>
      <c r="M11841">
        <v>15</v>
      </c>
      <c r="N11841">
        <v>0</v>
      </c>
      <c r="O11841">
        <v>0</v>
      </c>
      <c r="P11841">
        <v>0</v>
      </c>
      <c r="Q11841">
        <v>0</v>
      </c>
    </row>
    <row r="11842" spans="1:17" x14ac:dyDescent="0.2">
      <c r="A11842" t="s">
        <v>28865</v>
      </c>
      <c r="B11842" t="s">
        <v>87</v>
      </c>
      <c r="C11842" t="s">
        <v>156</v>
      </c>
      <c r="D11842" t="s">
        <v>17029</v>
      </c>
      <c r="E11842" t="s">
        <v>79</v>
      </c>
      <c r="F11842" t="s">
        <v>4881</v>
      </c>
      <c r="G11842">
        <v>0</v>
      </c>
      <c r="H11842">
        <v>15</v>
      </c>
      <c r="I11842">
        <v>2</v>
      </c>
      <c r="J11842">
        <v>11</v>
      </c>
      <c r="K11842">
        <v>0</v>
      </c>
      <c r="L11842">
        <v>2</v>
      </c>
      <c r="M11842">
        <v>0</v>
      </c>
      <c r="N11842">
        <v>0</v>
      </c>
      <c r="O11842">
        <v>0</v>
      </c>
      <c r="P11842">
        <v>0</v>
      </c>
      <c r="Q11842">
        <v>0</v>
      </c>
    </row>
    <row r="11843" spans="1:17" x14ac:dyDescent="0.2">
      <c r="A11843" t="s">
        <v>28866</v>
      </c>
      <c r="B11843" t="s">
        <v>87</v>
      </c>
      <c r="C11843" t="s">
        <v>156</v>
      </c>
      <c r="D11843" t="s">
        <v>17029</v>
      </c>
      <c r="E11843" t="s">
        <v>79</v>
      </c>
      <c r="F11843" t="s">
        <v>4883</v>
      </c>
      <c r="G11843">
        <v>0</v>
      </c>
      <c r="H11843">
        <v>15</v>
      </c>
      <c r="I11843">
        <v>2</v>
      </c>
      <c r="J11843">
        <v>11</v>
      </c>
      <c r="K11843">
        <v>0</v>
      </c>
      <c r="L11843">
        <v>2</v>
      </c>
      <c r="M11843">
        <v>0</v>
      </c>
      <c r="N11843">
        <v>0</v>
      </c>
      <c r="O11843">
        <v>0</v>
      </c>
      <c r="P11843">
        <v>0</v>
      </c>
      <c r="Q11843">
        <v>0</v>
      </c>
    </row>
    <row r="11844" spans="1:17" x14ac:dyDescent="0.2">
      <c r="A11844" t="s">
        <v>28867</v>
      </c>
      <c r="B11844" t="s">
        <v>87</v>
      </c>
      <c r="C11844" t="s">
        <v>156</v>
      </c>
      <c r="D11844" t="s">
        <v>17029</v>
      </c>
      <c r="E11844" t="s">
        <v>79</v>
      </c>
      <c r="F11844" t="s">
        <v>4885</v>
      </c>
      <c r="G11844">
        <v>0</v>
      </c>
      <c r="H11844">
        <v>0</v>
      </c>
      <c r="I11844">
        <v>0</v>
      </c>
      <c r="J11844">
        <v>0</v>
      </c>
      <c r="K11844">
        <v>0</v>
      </c>
      <c r="L11844">
        <v>0</v>
      </c>
      <c r="M11844">
        <v>15</v>
      </c>
      <c r="N11844">
        <v>0</v>
      </c>
      <c r="O11844">
        <v>0</v>
      </c>
      <c r="P11844">
        <v>0</v>
      </c>
      <c r="Q11844">
        <v>0</v>
      </c>
    </row>
    <row r="11845" spans="1:17" x14ac:dyDescent="0.2">
      <c r="A11845" t="s">
        <v>28868</v>
      </c>
      <c r="B11845" t="s">
        <v>87</v>
      </c>
      <c r="C11845" t="s">
        <v>156</v>
      </c>
      <c r="D11845" t="s">
        <v>17029</v>
      </c>
      <c r="E11845" t="s">
        <v>79</v>
      </c>
      <c r="F11845" t="s">
        <v>4887</v>
      </c>
      <c r="G11845">
        <v>0</v>
      </c>
      <c r="H11845">
        <v>15</v>
      </c>
      <c r="I11845">
        <v>2</v>
      </c>
      <c r="J11845">
        <v>11</v>
      </c>
      <c r="K11845">
        <v>0</v>
      </c>
      <c r="L11845">
        <v>2</v>
      </c>
      <c r="M11845">
        <v>0</v>
      </c>
      <c r="N11845">
        <v>0</v>
      </c>
      <c r="O11845">
        <v>0</v>
      </c>
      <c r="P11845">
        <v>0</v>
      </c>
      <c r="Q11845">
        <v>0</v>
      </c>
    </row>
    <row r="11846" spans="1:17" x14ac:dyDescent="0.2">
      <c r="A11846" t="s">
        <v>28869</v>
      </c>
      <c r="B11846" t="s">
        <v>87</v>
      </c>
      <c r="C11846" t="s">
        <v>156</v>
      </c>
      <c r="D11846" t="s">
        <v>17029</v>
      </c>
      <c r="E11846" t="s">
        <v>79</v>
      </c>
      <c r="F11846" t="s">
        <v>4889</v>
      </c>
      <c r="G11846">
        <v>0</v>
      </c>
      <c r="H11846">
        <v>0</v>
      </c>
      <c r="I11846">
        <v>0</v>
      </c>
      <c r="J11846">
        <v>0</v>
      </c>
      <c r="K11846">
        <v>0</v>
      </c>
      <c r="L11846">
        <v>0</v>
      </c>
      <c r="M11846">
        <v>15</v>
      </c>
      <c r="N11846">
        <v>0</v>
      </c>
      <c r="O11846">
        <v>0</v>
      </c>
      <c r="P11846">
        <v>0</v>
      </c>
      <c r="Q11846">
        <v>0</v>
      </c>
    </row>
    <row r="11847" spans="1:17" x14ac:dyDescent="0.2">
      <c r="A11847" t="s">
        <v>28870</v>
      </c>
      <c r="B11847" t="s">
        <v>87</v>
      </c>
      <c r="C11847" t="s">
        <v>156</v>
      </c>
      <c r="D11847" t="s">
        <v>17029</v>
      </c>
      <c r="E11847" t="s">
        <v>79</v>
      </c>
      <c r="F11847" t="s">
        <v>4871</v>
      </c>
      <c r="G11847">
        <v>0</v>
      </c>
      <c r="H11847">
        <v>0</v>
      </c>
      <c r="I11847">
        <v>0</v>
      </c>
      <c r="J11847">
        <v>0</v>
      </c>
      <c r="K11847">
        <v>0</v>
      </c>
      <c r="L11847">
        <v>0</v>
      </c>
      <c r="M11847">
        <v>0</v>
      </c>
      <c r="N11847">
        <v>9</v>
      </c>
      <c r="O11847">
        <v>8</v>
      </c>
      <c r="P11847">
        <v>1</v>
      </c>
      <c r="Q11847">
        <v>0</v>
      </c>
    </row>
    <row r="11848" spans="1:17" x14ac:dyDescent="0.2">
      <c r="A11848" t="s">
        <v>28871</v>
      </c>
      <c r="B11848" t="s">
        <v>87</v>
      </c>
      <c r="C11848" t="s">
        <v>156</v>
      </c>
      <c r="D11848" t="s">
        <v>17029</v>
      </c>
      <c r="E11848" t="s">
        <v>79</v>
      </c>
      <c r="F11848" t="s">
        <v>4873</v>
      </c>
      <c r="G11848">
        <v>0</v>
      </c>
      <c r="H11848">
        <v>0</v>
      </c>
      <c r="I11848">
        <v>0</v>
      </c>
      <c r="J11848">
        <v>0</v>
      </c>
      <c r="K11848">
        <v>0</v>
      </c>
      <c r="L11848">
        <v>0</v>
      </c>
      <c r="M11848">
        <v>0</v>
      </c>
      <c r="N11848">
        <v>6</v>
      </c>
      <c r="O11848">
        <v>5</v>
      </c>
      <c r="P11848">
        <v>1</v>
      </c>
      <c r="Q11848">
        <v>0</v>
      </c>
    </row>
    <row r="11849" spans="1:17" x14ac:dyDescent="0.2">
      <c r="A11849" t="s">
        <v>28872</v>
      </c>
      <c r="B11849" t="s">
        <v>87</v>
      </c>
      <c r="C11849" t="s">
        <v>156</v>
      </c>
      <c r="D11849" t="s">
        <v>17029</v>
      </c>
      <c r="E11849" t="s">
        <v>79</v>
      </c>
      <c r="F11849" t="s">
        <v>17019</v>
      </c>
      <c r="G11849">
        <v>15</v>
      </c>
      <c r="H11849">
        <v>0</v>
      </c>
      <c r="I11849">
        <v>0</v>
      </c>
      <c r="J11849">
        <v>0</v>
      </c>
      <c r="K11849">
        <v>0</v>
      </c>
      <c r="L11849">
        <v>0</v>
      </c>
      <c r="M11849">
        <v>0</v>
      </c>
      <c r="N11849">
        <v>0</v>
      </c>
      <c r="O11849">
        <v>0</v>
      </c>
      <c r="P11849">
        <v>0</v>
      </c>
      <c r="Q11849">
        <v>0</v>
      </c>
    </row>
    <row r="11850" spans="1:17" x14ac:dyDescent="0.2">
      <c r="A11850" t="s">
        <v>28873</v>
      </c>
      <c r="B11850" t="s">
        <v>87</v>
      </c>
      <c r="C11850" t="s">
        <v>156</v>
      </c>
      <c r="D11850" t="s">
        <v>17029</v>
      </c>
      <c r="E11850" t="s">
        <v>81</v>
      </c>
      <c r="F11850" t="s">
        <v>4875</v>
      </c>
      <c r="G11850">
        <v>0</v>
      </c>
      <c r="H11850">
        <v>15</v>
      </c>
      <c r="I11850">
        <v>1</v>
      </c>
      <c r="J11850">
        <v>8</v>
      </c>
      <c r="K11850">
        <v>4</v>
      </c>
      <c r="L11850">
        <v>2</v>
      </c>
      <c r="M11850">
        <v>0</v>
      </c>
      <c r="N11850">
        <v>0</v>
      </c>
      <c r="O11850">
        <v>0</v>
      </c>
      <c r="P11850">
        <v>0</v>
      </c>
      <c r="Q11850">
        <v>0</v>
      </c>
    </row>
    <row r="11851" spans="1:17" x14ac:dyDescent="0.2">
      <c r="A11851" t="s">
        <v>28874</v>
      </c>
      <c r="B11851" t="s">
        <v>87</v>
      </c>
      <c r="C11851" t="s">
        <v>156</v>
      </c>
      <c r="D11851" t="s">
        <v>17029</v>
      </c>
      <c r="E11851" t="s">
        <v>81</v>
      </c>
      <c r="F11851" t="s">
        <v>4877</v>
      </c>
      <c r="G11851">
        <v>0</v>
      </c>
      <c r="H11851">
        <v>15</v>
      </c>
      <c r="I11851">
        <v>1</v>
      </c>
      <c r="J11851">
        <v>7</v>
      </c>
      <c r="K11851">
        <v>3</v>
      </c>
      <c r="L11851">
        <v>4</v>
      </c>
      <c r="M11851">
        <v>0</v>
      </c>
      <c r="N11851">
        <v>0</v>
      </c>
      <c r="O11851">
        <v>0</v>
      </c>
      <c r="P11851">
        <v>0</v>
      </c>
      <c r="Q11851">
        <v>0</v>
      </c>
    </row>
    <row r="11852" spans="1:17" x14ac:dyDescent="0.2">
      <c r="A11852" t="s">
        <v>28875</v>
      </c>
      <c r="B11852" t="s">
        <v>87</v>
      </c>
      <c r="C11852" t="s">
        <v>156</v>
      </c>
      <c r="D11852" t="s">
        <v>17029</v>
      </c>
      <c r="E11852" t="s">
        <v>81</v>
      </c>
      <c r="F11852" t="s">
        <v>4879</v>
      </c>
      <c r="G11852">
        <v>0</v>
      </c>
      <c r="H11852">
        <v>0</v>
      </c>
      <c r="I11852">
        <v>0</v>
      </c>
      <c r="J11852">
        <v>0</v>
      </c>
      <c r="K11852">
        <v>0</v>
      </c>
      <c r="L11852">
        <v>0</v>
      </c>
      <c r="M11852">
        <v>15</v>
      </c>
      <c r="N11852">
        <v>0</v>
      </c>
      <c r="O11852">
        <v>0</v>
      </c>
      <c r="P11852">
        <v>0</v>
      </c>
      <c r="Q11852">
        <v>0</v>
      </c>
    </row>
    <row r="11853" spans="1:17" x14ac:dyDescent="0.2">
      <c r="A11853" t="s">
        <v>28876</v>
      </c>
      <c r="B11853" t="s">
        <v>87</v>
      </c>
      <c r="C11853" t="s">
        <v>156</v>
      </c>
      <c r="D11853" t="s">
        <v>17029</v>
      </c>
      <c r="E11853" t="s">
        <v>81</v>
      </c>
      <c r="F11853" t="s">
        <v>4881</v>
      </c>
      <c r="G11853">
        <v>0</v>
      </c>
      <c r="H11853">
        <v>15</v>
      </c>
      <c r="I11853">
        <v>1</v>
      </c>
      <c r="J11853">
        <v>7</v>
      </c>
      <c r="K11853">
        <v>3</v>
      </c>
      <c r="L11853">
        <v>4</v>
      </c>
      <c r="M11853">
        <v>0</v>
      </c>
      <c r="N11853">
        <v>0</v>
      </c>
      <c r="O11853">
        <v>0</v>
      </c>
      <c r="P11853">
        <v>0</v>
      </c>
      <c r="Q11853">
        <v>0</v>
      </c>
    </row>
    <row r="11854" spans="1:17" x14ac:dyDescent="0.2">
      <c r="A11854" t="s">
        <v>28877</v>
      </c>
      <c r="B11854" t="s">
        <v>87</v>
      </c>
      <c r="C11854" t="s">
        <v>156</v>
      </c>
      <c r="D11854" t="s">
        <v>17029</v>
      </c>
      <c r="E11854" t="s">
        <v>81</v>
      </c>
      <c r="F11854" t="s">
        <v>4883</v>
      </c>
      <c r="G11854">
        <v>0</v>
      </c>
      <c r="H11854">
        <v>15</v>
      </c>
      <c r="I11854">
        <v>1</v>
      </c>
      <c r="J11854">
        <v>7</v>
      </c>
      <c r="K11854">
        <v>4</v>
      </c>
      <c r="L11854">
        <v>3</v>
      </c>
      <c r="M11854">
        <v>0</v>
      </c>
      <c r="N11854">
        <v>0</v>
      </c>
      <c r="O11854">
        <v>0</v>
      </c>
      <c r="P11854">
        <v>0</v>
      </c>
      <c r="Q11854">
        <v>0</v>
      </c>
    </row>
    <row r="11855" spans="1:17" x14ac:dyDescent="0.2">
      <c r="A11855" t="s">
        <v>28878</v>
      </c>
      <c r="B11855" t="s">
        <v>87</v>
      </c>
      <c r="C11855" t="s">
        <v>156</v>
      </c>
      <c r="D11855" t="s">
        <v>17029</v>
      </c>
      <c r="E11855" t="s">
        <v>81</v>
      </c>
      <c r="F11855" t="s">
        <v>4885</v>
      </c>
      <c r="G11855">
        <v>0</v>
      </c>
      <c r="H11855">
        <v>0</v>
      </c>
      <c r="I11855">
        <v>0</v>
      </c>
      <c r="J11855">
        <v>0</v>
      </c>
      <c r="K11855">
        <v>0</v>
      </c>
      <c r="L11855">
        <v>0</v>
      </c>
      <c r="M11855">
        <v>15</v>
      </c>
      <c r="N11855">
        <v>0</v>
      </c>
      <c r="O11855">
        <v>0</v>
      </c>
      <c r="P11855">
        <v>0</v>
      </c>
      <c r="Q11855">
        <v>0</v>
      </c>
    </row>
    <row r="11856" spans="1:17" x14ac:dyDescent="0.2">
      <c r="A11856" t="s">
        <v>28879</v>
      </c>
      <c r="B11856" t="s">
        <v>87</v>
      </c>
      <c r="C11856" t="s">
        <v>156</v>
      </c>
      <c r="D11856" t="s">
        <v>17029</v>
      </c>
      <c r="E11856" t="s">
        <v>81</v>
      </c>
      <c r="F11856" t="s">
        <v>4887</v>
      </c>
      <c r="G11856">
        <v>0</v>
      </c>
      <c r="H11856">
        <v>15</v>
      </c>
      <c r="I11856">
        <v>1</v>
      </c>
      <c r="J11856">
        <v>7</v>
      </c>
      <c r="K11856">
        <v>6</v>
      </c>
      <c r="L11856">
        <v>1</v>
      </c>
      <c r="M11856">
        <v>0</v>
      </c>
      <c r="N11856">
        <v>0</v>
      </c>
      <c r="O11856">
        <v>0</v>
      </c>
      <c r="P11856">
        <v>0</v>
      </c>
      <c r="Q11856">
        <v>0</v>
      </c>
    </row>
    <row r="11857" spans="1:17" x14ac:dyDescent="0.2">
      <c r="A11857" t="s">
        <v>28880</v>
      </c>
      <c r="B11857" t="s">
        <v>87</v>
      </c>
      <c r="C11857" t="s">
        <v>156</v>
      </c>
      <c r="D11857" t="s">
        <v>17029</v>
      </c>
      <c r="E11857" t="s">
        <v>81</v>
      </c>
      <c r="F11857" t="s">
        <v>4889</v>
      </c>
      <c r="G11857">
        <v>0</v>
      </c>
      <c r="H11857">
        <v>0</v>
      </c>
      <c r="I11857">
        <v>0</v>
      </c>
      <c r="J11857">
        <v>0</v>
      </c>
      <c r="K11857">
        <v>0</v>
      </c>
      <c r="L11857">
        <v>0</v>
      </c>
      <c r="M11857">
        <v>15</v>
      </c>
      <c r="N11857">
        <v>0</v>
      </c>
      <c r="O11857">
        <v>0</v>
      </c>
      <c r="P11857">
        <v>0</v>
      </c>
      <c r="Q11857">
        <v>0</v>
      </c>
    </row>
    <row r="11858" spans="1:17" x14ac:dyDescent="0.2">
      <c r="A11858" t="s">
        <v>28881</v>
      </c>
      <c r="B11858" t="s">
        <v>87</v>
      </c>
      <c r="C11858" t="s">
        <v>156</v>
      </c>
      <c r="D11858" t="s">
        <v>17029</v>
      </c>
      <c r="E11858" t="s">
        <v>81</v>
      </c>
      <c r="F11858" t="s">
        <v>4871</v>
      </c>
      <c r="G11858">
        <v>0</v>
      </c>
      <c r="H11858">
        <v>0</v>
      </c>
      <c r="I11858">
        <v>0</v>
      </c>
      <c r="J11858">
        <v>0</v>
      </c>
      <c r="K11858">
        <v>0</v>
      </c>
      <c r="L11858">
        <v>0</v>
      </c>
      <c r="M11858">
        <v>0</v>
      </c>
      <c r="N11858">
        <v>7</v>
      </c>
      <c r="O11858">
        <v>4</v>
      </c>
      <c r="P11858">
        <v>2</v>
      </c>
      <c r="Q11858">
        <v>1</v>
      </c>
    </row>
    <row r="11859" spans="1:17" x14ac:dyDescent="0.2">
      <c r="A11859" t="s">
        <v>28882</v>
      </c>
      <c r="B11859" t="s">
        <v>87</v>
      </c>
      <c r="C11859" t="s">
        <v>156</v>
      </c>
      <c r="D11859" t="s">
        <v>17029</v>
      </c>
      <c r="E11859" t="s">
        <v>81</v>
      </c>
      <c r="F11859" t="s">
        <v>4873</v>
      </c>
      <c r="G11859">
        <v>0</v>
      </c>
      <c r="H11859">
        <v>0</v>
      </c>
      <c r="I11859">
        <v>0</v>
      </c>
      <c r="J11859">
        <v>0</v>
      </c>
      <c r="K11859">
        <v>0</v>
      </c>
      <c r="L11859">
        <v>0</v>
      </c>
      <c r="M11859">
        <v>0</v>
      </c>
      <c r="N11859">
        <v>4</v>
      </c>
      <c r="O11859">
        <v>3</v>
      </c>
      <c r="P11859">
        <v>1</v>
      </c>
      <c r="Q11859">
        <v>0</v>
      </c>
    </row>
    <row r="11860" spans="1:17" x14ac:dyDescent="0.2">
      <c r="A11860" t="s">
        <v>28883</v>
      </c>
      <c r="B11860" t="s">
        <v>87</v>
      </c>
      <c r="C11860" t="s">
        <v>156</v>
      </c>
      <c r="D11860" t="s">
        <v>17029</v>
      </c>
      <c r="E11860" t="s">
        <v>81</v>
      </c>
      <c r="F11860" t="s">
        <v>17019</v>
      </c>
      <c r="G11860">
        <v>15</v>
      </c>
      <c r="H11860">
        <v>0</v>
      </c>
      <c r="I11860">
        <v>0</v>
      </c>
      <c r="J11860">
        <v>0</v>
      </c>
      <c r="K11860">
        <v>0</v>
      </c>
      <c r="L11860">
        <v>0</v>
      </c>
      <c r="M11860">
        <v>0</v>
      </c>
      <c r="N11860">
        <v>0</v>
      </c>
      <c r="O11860">
        <v>0</v>
      </c>
      <c r="P11860">
        <v>0</v>
      </c>
      <c r="Q11860">
        <v>0</v>
      </c>
    </row>
    <row r="11861" spans="1:17" x14ac:dyDescent="0.2">
      <c r="A11861" t="s">
        <v>28884</v>
      </c>
      <c r="B11861" t="s">
        <v>87</v>
      </c>
      <c r="C11861" t="s">
        <v>156</v>
      </c>
      <c r="D11861" t="s">
        <v>17025</v>
      </c>
      <c r="E11861" t="s">
        <v>79</v>
      </c>
      <c r="F11861" t="s">
        <v>17019</v>
      </c>
      <c r="G11861">
        <v>1</v>
      </c>
      <c r="H11861">
        <v>0</v>
      </c>
      <c r="I11861">
        <v>0</v>
      </c>
      <c r="J11861">
        <v>0</v>
      </c>
      <c r="K11861">
        <v>0</v>
      </c>
      <c r="L11861">
        <v>0</v>
      </c>
      <c r="M11861">
        <v>0</v>
      </c>
      <c r="N11861">
        <v>0</v>
      </c>
      <c r="O11861">
        <v>0</v>
      </c>
      <c r="P11861">
        <v>0</v>
      </c>
      <c r="Q11861">
        <v>0</v>
      </c>
    </row>
    <row r="11862" spans="1:17" x14ac:dyDescent="0.2">
      <c r="A11862" t="s">
        <v>28885</v>
      </c>
      <c r="B11862" t="s">
        <v>87</v>
      </c>
      <c r="C11862" t="s">
        <v>157</v>
      </c>
      <c r="D11862" t="s">
        <v>17029</v>
      </c>
      <c r="E11862" t="s">
        <v>79</v>
      </c>
      <c r="F11862" t="s">
        <v>4875</v>
      </c>
      <c r="G11862">
        <v>0</v>
      </c>
      <c r="H11862">
        <v>2</v>
      </c>
      <c r="I11862">
        <v>0</v>
      </c>
      <c r="J11862">
        <v>2</v>
      </c>
      <c r="K11862">
        <v>0</v>
      </c>
      <c r="L11862">
        <v>0</v>
      </c>
      <c r="M11862">
        <v>0</v>
      </c>
      <c r="N11862">
        <v>0</v>
      </c>
      <c r="O11862">
        <v>0</v>
      </c>
      <c r="P11862">
        <v>0</v>
      </c>
      <c r="Q11862">
        <v>0</v>
      </c>
    </row>
    <row r="11863" spans="1:17" x14ac:dyDescent="0.2">
      <c r="A11863" t="s">
        <v>28886</v>
      </c>
      <c r="B11863" t="s">
        <v>87</v>
      </c>
      <c r="C11863" t="s">
        <v>157</v>
      </c>
      <c r="D11863" t="s">
        <v>17029</v>
      </c>
      <c r="E11863" t="s">
        <v>79</v>
      </c>
      <c r="F11863" t="s">
        <v>4877</v>
      </c>
      <c r="G11863">
        <v>0</v>
      </c>
      <c r="H11863">
        <v>2</v>
      </c>
      <c r="I11863">
        <v>0</v>
      </c>
      <c r="J11863">
        <v>2</v>
      </c>
      <c r="K11863">
        <v>0</v>
      </c>
      <c r="L11863">
        <v>0</v>
      </c>
      <c r="M11863">
        <v>0</v>
      </c>
      <c r="N11863">
        <v>0</v>
      </c>
      <c r="O11863">
        <v>0</v>
      </c>
      <c r="P11863">
        <v>0</v>
      </c>
      <c r="Q11863">
        <v>0</v>
      </c>
    </row>
    <row r="11864" spans="1:17" x14ac:dyDescent="0.2">
      <c r="A11864" t="s">
        <v>28887</v>
      </c>
      <c r="B11864" t="s">
        <v>87</v>
      </c>
      <c r="C11864" t="s">
        <v>157</v>
      </c>
      <c r="D11864" t="s">
        <v>17029</v>
      </c>
      <c r="E11864" t="s">
        <v>79</v>
      </c>
      <c r="F11864" t="s">
        <v>4879</v>
      </c>
      <c r="G11864">
        <v>0</v>
      </c>
      <c r="H11864">
        <v>0</v>
      </c>
      <c r="I11864">
        <v>0</v>
      </c>
      <c r="J11864">
        <v>0</v>
      </c>
      <c r="K11864">
        <v>0</v>
      </c>
      <c r="L11864">
        <v>0</v>
      </c>
      <c r="M11864">
        <v>2</v>
      </c>
      <c r="N11864">
        <v>0</v>
      </c>
      <c r="O11864">
        <v>0</v>
      </c>
      <c r="P11864">
        <v>0</v>
      </c>
      <c r="Q11864">
        <v>0</v>
      </c>
    </row>
    <row r="11865" spans="1:17" x14ac:dyDescent="0.2">
      <c r="A11865" t="s">
        <v>28888</v>
      </c>
      <c r="B11865" t="s">
        <v>87</v>
      </c>
      <c r="C11865" t="s">
        <v>157</v>
      </c>
      <c r="D11865" t="s">
        <v>17029</v>
      </c>
      <c r="E11865" t="s">
        <v>79</v>
      </c>
      <c r="F11865" t="s">
        <v>4881</v>
      </c>
      <c r="G11865">
        <v>0</v>
      </c>
      <c r="H11865">
        <v>2</v>
      </c>
      <c r="I11865">
        <v>0</v>
      </c>
      <c r="J11865">
        <v>2</v>
      </c>
      <c r="K11865">
        <v>0</v>
      </c>
      <c r="L11865">
        <v>0</v>
      </c>
      <c r="M11865">
        <v>0</v>
      </c>
      <c r="N11865">
        <v>0</v>
      </c>
      <c r="O11865">
        <v>0</v>
      </c>
      <c r="P11865">
        <v>0</v>
      </c>
      <c r="Q11865">
        <v>0</v>
      </c>
    </row>
    <row r="11866" spans="1:17" x14ac:dyDescent="0.2">
      <c r="A11866" t="s">
        <v>28889</v>
      </c>
      <c r="B11866" t="s">
        <v>87</v>
      </c>
      <c r="C11866" t="s">
        <v>157</v>
      </c>
      <c r="D11866" t="s">
        <v>17029</v>
      </c>
      <c r="E11866" t="s">
        <v>79</v>
      </c>
      <c r="F11866" t="s">
        <v>4883</v>
      </c>
      <c r="G11866">
        <v>0</v>
      </c>
      <c r="H11866">
        <v>2</v>
      </c>
      <c r="I11866">
        <v>0</v>
      </c>
      <c r="J11866">
        <v>2</v>
      </c>
      <c r="K11866">
        <v>0</v>
      </c>
      <c r="L11866">
        <v>0</v>
      </c>
      <c r="M11866">
        <v>0</v>
      </c>
      <c r="N11866">
        <v>0</v>
      </c>
      <c r="O11866">
        <v>0</v>
      </c>
      <c r="P11866">
        <v>0</v>
      </c>
      <c r="Q11866">
        <v>0</v>
      </c>
    </row>
    <row r="11867" spans="1:17" x14ac:dyDescent="0.2">
      <c r="A11867" t="s">
        <v>28890</v>
      </c>
      <c r="B11867" t="s">
        <v>87</v>
      </c>
      <c r="C11867" t="s">
        <v>157</v>
      </c>
      <c r="D11867" t="s">
        <v>17029</v>
      </c>
      <c r="E11867" t="s">
        <v>79</v>
      </c>
      <c r="F11867" t="s">
        <v>4885</v>
      </c>
      <c r="G11867">
        <v>0</v>
      </c>
      <c r="H11867">
        <v>0</v>
      </c>
      <c r="I11867">
        <v>0</v>
      </c>
      <c r="J11867">
        <v>0</v>
      </c>
      <c r="K11867">
        <v>0</v>
      </c>
      <c r="L11867">
        <v>0</v>
      </c>
      <c r="M11867">
        <v>2</v>
      </c>
      <c r="N11867">
        <v>0</v>
      </c>
      <c r="O11867">
        <v>0</v>
      </c>
      <c r="P11867">
        <v>0</v>
      </c>
      <c r="Q11867">
        <v>0</v>
      </c>
    </row>
    <row r="11868" spans="1:17" x14ac:dyDescent="0.2">
      <c r="A11868" t="s">
        <v>28891</v>
      </c>
      <c r="B11868" t="s">
        <v>87</v>
      </c>
      <c r="C11868" t="s">
        <v>157</v>
      </c>
      <c r="D11868" t="s">
        <v>17029</v>
      </c>
      <c r="E11868" t="s">
        <v>79</v>
      </c>
      <c r="F11868" t="s">
        <v>4887</v>
      </c>
      <c r="G11868">
        <v>0</v>
      </c>
      <c r="H11868">
        <v>2</v>
      </c>
      <c r="I11868">
        <v>0</v>
      </c>
      <c r="J11868">
        <v>2</v>
      </c>
      <c r="K11868">
        <v>0</v>
      </c>
      <c r="L11868">
        <v>0</v>
      </c>
      <c r="M11868">
        <v>0</v>
      </c>
      <c r="N11868">
        <v>0</v>
      </c>
      <c r="O11868">
        <v>0</v>
      </c>
      <c r="P11868">
        <v>0</v>
      </c>
      <c r="Q11868">
        <v>0</v>
      </c>
    </row>
    <row r="11869" spans="1:17" x14ac:dyDescent="0.2">
      <c r="A11869" t="s">
        <v>28892</v>
      </c>
      <c r="B11869" t="s">
        <v>87</v>
      </c>
      <c r="C11869" t="s">
        <v>157</v>
      </c>
      <c r="D11869" t="s">
        <v>17029</v>
      </c>
      <c r="E11869" t="s">
        <v>79</v>
      </c>
      <c r="F11869" t="s">
        <v>4889</v>
      </c>
      <c r="G11869">
        <v>0</v>
      </c>
      <c r="H11869">
        <v>0</v>
      </c>
      <c r="I11869">
        <v>0</v>
      </c>
      <c r="J11869">
        <v>0</v>
      </c>
      <c r="K11869">
        <v>0</v>
      </c>
      <c r="L11869">
        <v>0</v>
      </c>
      <c r="M11869">
        <v>2</v>
      </c>
      <c r="N11869">
        <v>0</v>
      </c>
      <c r="O11869">
        <v>0</v>
      </c>
      <c r="P11869">
        <v>0</v>
      </c>
      <c r="Q11869">
        <v>0</v>
      </c>
    </row>
    <row r="11870" spans="1:17" x14ac:dyDescent="0.2">
      <c r="A11870" t="s">
        <v>28893</v>
      </c>
      <c r="B11870" t="s">
        <v>87</v>
      </c>
      <c r="C11870" t="s">
        <v>157</v>
      </c>
      <c r="D11870" t="s">
        <v>17029</v>
      </c>
      <c r="E11870" t="s">
        <v>79</v>
      </c>
      <c r="F11870" t="s">
        <v>4871</v>
      </c>
      <c r="G11870">
        <v>0</v>
      </c>
      <c r="H11870">
        <v>0</v>
      </c>
      <c r="I11870">
        <v>0</v>
      </c>
      <c r="J11870">
        <v>0</v>
      </c>
      <c r="K11870">
        <v>0</v>
      </c>
      <c r="L11870">
        <v>0</v>
      </c>
      <c r="M11870">
        <v>0</v>
      </c>
      <c r="N11870">
        <v>2</v>
      </c>
      <c r="O11870">
        <v>2</v>
      </c>
      <c r="P11870">
        <v>0</v>
      </c>
      <c r="Q11870">
        <v>0</v>
      </c>
    </row>
    <row r="11871" spans="1:17" x14ac:dyDescent="0.2">
      <c r="A11871" t="s">
        <v>28894</v>
      </c>
      <c r="B11871" t="s">
        <v>87</v>
      </c>
      <c r="C11871" t="s">
        <v>157</v>
      </c>
      <c r="D11871" t="s">
        <v>17029</v>
      </c>
      <c r="E11871" t="s">
        <v>79</v>
      </c>
      <c r="F11871" t="s">
        <v>4873</v>
      </c>
      <c r="G11871">
        <v>0</v>
      </c>
      <c r="H11871">
        <v>0</v>
      </c>
      <c r="I11871">
        <v>0</v>
      </c>
      <c r="J11871">
        <v>0</v>
      </c>
      <c r="K11871">
        <v>0</v>
      </c>
      <c r="L11871">
        <v>0</v>
      </c>
      <c r="M11871">
        <v>0</v>
      </c>
      <c r="N11871">
        <v>1</v>
      </c>
      <c r="O11871">
        <v>1</v>
      </c>
      <c r="P11871">
        <v>0</v>
      </c>
      <c r="Q11871">
        <v>0</v>
      </c>
    </row>
    <row r="11872" spans="1:17" x14ac:dyDescent="0.2">
      <c r="A11872" t="s">
        <v>28895</v>
      </c>
      <c r="B11872" t="s">
        <v>87</v>
      </c>
      <c r="C11872" t="s">
        <v>157</v>
      </c>
      <c r="D11872" t="s">
        <v>17029</v>
      </c>
      <c r="E11872" t="s">
        <v>79</v>
      </c>
      <c r="F11872" t="s">
        <v>17019</v>
      </c>
      <c r="G11872">
        <v>2</v>
      </c>
      <c r="H11872">
        <v>0</v>
      </c>
      <c r="I11872">
        <v>0</v>
      </c>
      <c r="J11872">
        <v>0</v>
      </c>
      <c r="K11872">
        <v>0</v>
      </c>
      <c r="L11872">
        <v>0</v>
      </c>
      <c r="M11872">
        <v>0</v>
      </c>
      <c r="N11872">
        <v>0</v>
      </c>
      <c r="O11872">
        <v>0</v>
      </c>
      <c r="P11872">
        <v>0</v>
      </c>
      <c r="Q11872">
        <v>0</v>
      </c>
    </row>
    <row r="11873" spans="1:17" x14ac:dyDescent="0.2">
      <c r="A11873" t="s">
        <v>28896</v>
      </c>
      <c r="B11873" t="s">
        <v>87</v>
      </c>
      <c r="C11873" t="s">
        <v>157</v>
      </c>
      <c r="D11873" t="s">
        <v>17029</v>
      </c>
      <c r="E11873" t="s">
        <v>81</v>
      </c>
      <c r="F11873" t="s">
        <v>4875</v>
      </c>
      <c r="G11873">
        <v>0</v>
      </c>
      <c r="H11873">
        <v>3</v>
      </c>
      <c r="I11873">
        <v>0</v>
      </c>
      <c r="J11873">
        <v>3</v>
      </c>
      <c r="K11873">
        <v>0</v>
      </c>
      <c r="L11873">
        <v>0</v>
      </c>
      <c r="M11873">
        <v>0</v>
      </c>
      <c r="N11873">
        <v>0</v>
      </c>
      <c r="O11873">
        <v>0</v>
      </c>
      <c r="P11873">
        <v>0</v>
      </c>
      <c r="Q11873">
        <v>0</v>
      </c>
    </row>
    <row r="11874" spans="1:17" x14ac:dyDescent="0.2">
      <c r="A11874" t="s">
        <v>28897</v>
      </c>
      <c r="B11874" t="s">
        <v>87</v>
      </c>
      <c r="C11874" t="s">
        <v>157</v>
      </c>
      <c r="D11874" t="s">
        <v>17029</v>
      </c>
      <c r="E11874" t="s">
        <v>81</v>
      </c>
      <c r="F11874" t="s">
        <v>4877</v>
      </c>
      <c r="G11874">
        <v>0</v>
      </c>
      <c r="H11874">
        <v>3</v>
      </c>
      <c r="I11874">
        <v>0</v>
      </c>
      <c r="J11874">
        <v>1</v>
      </c>
      <c r="K11874">
        <v>1</v>
      </c>
      <c r="L11874">
        <v>1</v>
      </c>
      <c r="M11874">
        <v>0</v>
      </c>
      <c r="N11874">
        <v>0</v>
      </c>
      <c r="O11874">
        <v>0</v>
      </c>
      <c r="P11874">
        <v>0</v>
      </c>
      <c r="Q11874">
        <v>0</v>
      </c>
    </row>
    <row r="11875" spans="1:17" x14ac:dyDescent="0.2">
      <c r="A11875" t="s">
        <v>28898</v>
      </c>
      <c r="B11875" t="s">
        <v>87</v>
      </c>
      <c r="C11875" t="s">
        <v>157</v>
      </c>
      <c r="D11875" t="s">
        <v>17029</v>
      </c>
      <c r="E11875" t="s">
        <v>81</v>
      </c>
      <c r="F11875" t="s">
        <v>4879</v>
      </c>
      <c r="G11875">
        <v>0</v>
      </c>
      <c r="H11875">
        <v>0</v>
      </c>
      <c r="I11875">
        <v>0</v>
      </c>
      <c r="J11875">
        <v>0</v>
      </c>
      <c r="K11875">
        <v>0</v>
      </c>
      <c r="L11875">
        <v>0</v>
      </c>
      <c r="M11875">
        <v>3</v>
      </c>
      <c r="N11875">
        <v>0</v>
      </c>
      <c r="O11875">
        <v>0</v>
      </c>
      <c r="P11875">
        <v>0</v>
      </c>
      <c r="Q11875">
        <v>0</v>
      </c>
    </row>
    <row r="11876" spans="1:17" x14ac:dyDescent="0.2">
      <c r="A11876" t="s">
        <v>28899</v>
      </c>
      <c r="B11876" t="s">
        <v>87</v>
      </c>
      <c r="C11876" t="s">
        <v>157</v>
      </c>
      <c r="D11876" t="s">
        <v>17029</v>
      </c>
      <c r="E11876" t="s">
        <v>81</v>
      </c>
      <c r="F11876" t="s">
        <v>4881</v>
      </c>
      <c r="G11876">
        <v>0</v>
      </c>
      <c r="H11876">
        <v>3</v>
      </c>
      <c r="I11876">
        <v>0</v>
      </c>
      <c r="J11876">
        <v>1</v>
      </c>
      <c r="K11876">
        <v>1</v>
      </c>
      <c r="L11876">
        <v>1</v>
      </c>
      <c r="M11876">
        <v>0</v>
      </c>
      <c r="N11876">
        <v>0</v>
      </c>
      <c r="O11876">
        <v>0</v>
      </c>
      <c r="P11876">
        <v>0</v>
      </c>
      <c r="Q11876">
        <v>0</v>
      </c>
    </row>
    <row r="11877" spans="1:17" x14ac:dyDescent="0.2">
      <c r="A11877" t="s">
        <v>28900</v>
      </c>
      <c r="B11877" t="s">
        <v>87</v>
      </c>
      <c r="C11877" t="s">
        <v>157</v>
      </c>
      <c r="D11877" t="s">
        <v>17029</v>
      </c>
      <c r="E11877" t="s">
        <v>81</v>
      </c>
      <c r="F11877" t="s">
        <v>4883</v>
      </c>
      <c r="G11877">
        <v>0</v>
      </c>
      <c r="H11877">
        <v>3</v>
      </c>
      <c r="I11877">
        <v>0</v>
      </c>
      <c r="J11877">
        <v>1</v>
      </c>
      <c r="K11877">
        <v>1</v>
      </c>
      <c r="L11877">
        <v>1</v>
      </c>
      <c r="M11877">
        <v>0</v>
      </c>
      <c r="N11877">
        <v>0</v>
      </c>
      <c r="O11877">
        <v>0</v>
      </c>
      <c r="P11877">
        <v>0</v>
      </c>
      <c r="Q11877">
        <v>0</v>
      </c>
    </row>
    <row r="11878" spans="1:17" x14ac:dyDescent="0.2">
      <c r="A11878" t="s">
        <v>28901</v>
      </c>
      <c r="B11878" t="s">
        <v>87</v>
      </c>
      <c r="C11878" t="s">
        <v>157</v>
      </c>
      <c r="D11878" t="s">
        <v>17029</v>
      </c>
      <c r="E11878" t="s">
        <v>81</v>
      </c>
      <c r="F11878" t="s">
        <v>4885</v>
      </c>
      <c r="G11878">
        <v>0</v>
      </c>
      <c r="H11878">
        <v>0</v>
      </c>
      <c r="I11878">
        <v>0</v>
      </c>
      <c r="J11878">
        <v>0</v>
      </c>
      <c r="K11878">
        <v>0</v>
      </c>
      <c r="L11878">
        <v>0</v>
      </c>
      <c r="M11878">
        <v>3</v>
      </c>
      <c r="N11878">
        <v>0</v>
      </c>
      <c r="O11878">
        <v>0</v>
      </c>
      <c r="P11878">
        <v>0</v>
      </c>
      <c r="Q11878">
        <v>0</v>
      </c>
    </row>
    <row r="11879" spans="1:17" x14ac:dyDescent="0.2">
      <c r="A11879" t="s">
        <v>28902</v>
      </c>
      <c r="B11879" t="s">
        <v>87</v>
      </c>
      <c r="C11879" t="s">
        <v>157</v>
      </c>
      <c r="D11879" t="s">
        <v>17029</v>
      </c>
      <c r="E11879" t="s">
        <v>81</v>
      </c>
      <c r="F11879" t="s">
        <v>4887</v>
      </c>
      <c r="G11879">
        <v>0</v>
      </c>
      <c r="H11879">
        <v>3</v>
      </c>
      <c r="I11879">
        <v>0</v>
      </c>
      <c r="J11879">
        <v>2</v>
      </c>
      <c r="K11879">
        <v>1</v>
      </c>
      <c r="L11879">
        <v>0</v>
      </c>
      <c r="M11879">
        <v>0</v>
      </c>
      <c r="N11879">
        <v>0</v>
      </c>
      <c r="O11879">
        <v>0</v>
      </c>
      <c r="P11879">
        <v>0</v>
      </c>
      <c r="Q11879">
        <v>0</v>
      </c>
    </row>
    <row r="11880" spans="1:17" x14ac:dyDescent="0.2">
      <c r="A11880" t="s">
        <v>28903</v>
      </c>
      <c r="B11880" t="s">
        <v>87</v>
      </c>
      <c r="C11880" t="s">
        <v>157</v>
      </c>
      <c r="D11880" t="s">
        <v>17029</v>
      </c>
      <c r="E11880" t="s">
        <v>81</v>
      </c>
      <c r="F11880" t="s">
        <v>4889</v>
      </c>
      <c r="G11880">
        <v>0</v>
      </c>
      <c r="H11880">
        <v>0</v>
      </c>
      <c r="I11880">
        <v>0</v>
      </c>
      <c r="J11880">
        <v>0</v>
      </c>
      <c r="K11880">
        <v>0</v>
      </c>
      <c r="L11880">
        <v>0</v>
      </c>
      <c r="M11880">
        <v>3</v>
      </c>
      <c r="N11880">
        <v>0</v>
      </c>
      <c r="O11880">
        <v>0</v>
      </c>
      <c r="P11880">
        <v>0</v>
      </c>
      <c r="Q11880">
        <v>0</v>
      </c>
    </row>
    <row r="11881" spans="1:17" x14ac:dyDescent="0.2">
      <c r="A11881" t="s">
        <v>28904</v>
      </c>
      <c r="B11881" t="s">
        <v>87</v>
      </c>
      <c r="C11881" t="s">
        <v>157</v>
      </c>
      <c r="D11881" t="s">
        <v>17029</v>
      </c>
      <c r="E11881" t="s">
        <v>81</v>
      </c>
      <c r="F11881" t="s">
        <v>4871</v>
      </c>
      <c r="G11881">
        <v>0</v>
      </c>
      <c r="H11881">
        <v>0</v>
      </c>
      <c r="I11881">
        <v>0</v>
      </c>
      <c r="J11881">
        <v>0</v>
      </c>
      <c r="K11881">
        <v>0</v>
      </c>
      <c r="L11881">
        <v>0</v>
      </c>
      <c r="M11881">
        <v>0</v>
      </c>
      <c r="N11881">
        <v>2</v>
      </c>
      <c r="O11881">
        <v>1</v>
      </c>
      <c r="P11881">
        <v>1</v>
      </c>
      <c r="Q11881">
        <v>0</v>
      </c>
    </row>
    <row r="11882" spans="1:17" x14ac:dyDescent="0.2">
      <c r="A11882" t="s">
        <v>28905</v>
      </c>
      <c r="B11882" t="s">
        <v>87</v>
      </c>
      <c r="C11882" t="s">
        <v>157</v>
      </c>
      <c r="D11882" t="s">
        <v>17029</v>
      </c>
      <c r="E11882" t="s">
        <v>81</v>
      </c>
      <c r="F11882" t="s">
        <v>4873</v>
      </c>
      <c r="G11882">
        <v>0</v>
      </c>
      <c r="H11882">
        <v>0</v>
      </c>
      <c r="I11882">
        <v>0</v>
      </c>
      <c r="J11882">
        <v>0</v>
      </c>
      <c r="K11882">
        <v>0</v>
      </c>
      <c r="L11882">
        <v>0</v>
      </c>
      <c r="M11882">
        <v>0</v>
      </c>
      <c r="N11882">
        <v>2</v>
      </c>
      <c r="O11882">
        <v>1</v>
      </c>
      <c r="P11882">
        <v>1</v>
      </c>
      <c r="Q11882">
        <v>0</v>
      </c>
    </row>
    <row r="11883" spans="1:17" x14ac:dyDescent="0.2">
      <c r="A11883" t="s">
        <v>28906</v>
      </c>
      <c r="B11883" t="s">
        <v>87</v>
      </c>
      <c r="C11883" t="s">
        <v>157</v>
      </c>
      <c r="D11883" t="s">
        <v>17029</v>
      </c>
      <c r="E11883" t="s">
        <v>81</v>
      </c>
      <c r="F11883" t="s">
        <v>17019</v>
      </c>
      <c r="G11883">
        <v>3</v>
      </c>
      <c r="H11883">
        <v>0</v>
      </c>
      <c r="I11883">
        <v>0</v>
      </c>
      <c r="J11883">
        <v>0</v>
      </c>
      <c r="K11883">
        <v>0</v>
      </c>
      <c r="L11883">
        <v>0</v>
      </c>
      <c r="M11883">
        <v>0</v>
      </c>
      <c r="N11883">
        <v>0</v>
      </c>
      <c r="O11883">
        <v>0</v>
      </c>
      <c r="P11883">
        <v>0</v>
      </c>
      <c r="Q11883">
        <v>0</v>
      </c>
    </row>
    <row r="11884" spans="1:17" x14ac:dyDescent="0.2">
      <c r="A11884" t="s">
        <v>28907</v>
      </c>
      <c r="B11884" t="s">
        <v>87</v>
      </c>
      <c r="C11884" t="s">
        <v>158</v>
      </c>
      <c r="D11884" t="s">
        <v>17029</v>
      </c>
      <c r="E11884" t="s">
        <v>79</v>
      </c>
      <c r="F11884" t="s">
        <v>4875</v>
      </c>
      <c r="G11884">
        <v>0</v>
      </c>
      <c r="H11884">
        <v>4</v>
      </c>
      <c r="I11884">
        <v>1</v>
      </c>
      <c r="J11884">
        <v>2</v>
      </c>
      <c r="K11884">
        <v>1</v>
      </c>
      <c r="L11884">
        <v>0</v>
      </c>
      <c r="M11884">
        <v>0</v>
      </c>
      <c r="N11884">
        <v>0</v>
      </c>
      <c r="O11884">
        <v>0</v>
      </c>
      <c r="P11884">
        <v>0</v>
      </c>
      <c r="Q11884">
        <v>0</v>
      </c>
    </row>
    <row r="11885" spans="1:17" x14ac:dyDescent="0.2">
      <c r="A11885" t="s">
        <v>28908</v>
      </c>
      <c r="B11885" t="s">
        <v>87</v>
      </c>
      <c r="C11885" t="s">
        <v>158</v>
      </c>
      <c r="D11885" t="s">
        <v>17029</v>
      </c>
      <c r="E11885" t="s">
        <v>79</v>
      </c>
      <c r="F11885" t="s">
        <v>4877</v>
      </c>
      <c r="G11885">
        <v>0</v>
      </c>
      <c r="H11885">
        <v>4</v>
      </c>
      <c r="I11885">
        <v>1</v>
      </c>
      <c r="J11885">
        <v>1</v>
      </c>
      <c r="K11885">
        <v>1</v>
      </c>
      <c r="L11885">
        <v>1</v>
      </c>
      <c r="M11885">
        <v>0</v>
      </c>
      <c r="N11885">
        <v>0</v>
      </c>
      <c r="O11885">
        <v>0</v>
      </c>
      <c r="P11885">
        <v>0</v>
      </c>
      <c r="Q11885">
        <v>0</v>
      </c>
    </row>
    <row r="11886" spans="1:17" x14ac:dyDescent="0.2">
      <c r="A11886" t="s">
        <v>28909</v>
      </c>
      <c r="B11886" t="s">
        <v>87</v>
      </c>
      <c r="C11886" t="s">
        <v>158</v>
      </c>
      <c r="D11886" t="s">
        <v>17029</v>
      </c>
      <c r="E11886" t="s">
        <v>79</v>
      </c>
      <c r="F11886" t="s">
        <v>4879</v>
      </c>
      <c r="G11886">
        <v>0</v>
      </c>
      <c r="H11886">
        <v>0</v>
      </c>
      <c r="I11886">
        <v>0</v>
      </c>
      <c r="J11886">
        <v>0</v>
      </c>
      <c r="K11886">
        <v>0</v>
      </c>
      <c r="L11886">
        <v>0</v>
      </c>
      <c r="M11886">
        <v>4</v>
      </c>
      <c r="N11886">
        <v>0</v>
      </c>
      <c r="O11886">
        <v>0</v>
      </c>
      <c r="P11886">
        <v>0</v>
      </c>
      <c r="Q11886">
        <v>0</v>
      </c>
    </row>
    <row r="11887" spans="1:17" x14ac:dyDescent="0.2">
      <c r="A11887" t="s">
        <v>28910</v>
      </c>
      <c r="B11887" t="s">
        <v>87</v>
      </c>
      <c r="C11887" t="s">
        <v>158</v>
      </c>
      <c r="D11887" t="s">
        <v>17029</v>
      </c>
      <c r="E11887" t="s">
        <v>79</v>
      </c>
      <c r="F11887" t="s">
        <v>4881</v>
      </c>
      <c r="G11887">
        <v>0</v>
      </c>
      <c r="H11887">
        <v>4</v>
      </c>
      <c r="I11887">
        <v>1</v>
      </c>
      <c r="J11887">
        <v>1</v>
      </c>
      <c r="K11887">
        <v>1</v>
      </c>
      <c r="L11887">
        <v>1</v>
      </c>
      <c r="M11887">
        <v>0</v>
      </c>
      <c r="N11887">
        <v>0</v>
      </c>
      <c r="O11887">
        <v>0</v>
      </c>
      <c r="P11887">
        <v>0</v>
      </c>
      <c r="Q11887">
        <v>0</v>
      </c>
    </row>
    <row r="11888" spans="1:17" x14ac:dyDescent="0.2">
      <c r="A11888" t="s">
        <v>28911</v>
      </c>
      <c r="B11888" t="s">
        <v>87</v>
      </c>
      <c r="C11888" t="s">
        <v>158</v>
      </c>
      <c r="D11888" t="s">
        <v>17029</v>
      </c>
      <c r="E11888" t="s">
        <v>79</v>
      </c>
      <c r="F11888" t="s">
        <v>4883</v>
      </c>
      <c r="G11888">
        <v>0</v>
      </c>
      <c r="H11888">
        <v>4</v>
      </c>
      <c r="I11888">
        <v>1</v>
      </c>
      <c r="J11888">
        <v>1</v>
      </c>
      <c r="K11888">
        <v>1</v>
      </c>
      <c r="L11888">
        <v>1</v>
      </c>
      <c r="M11888">
        <v>0</v>
      </c>
      <c r="N11888">
        <v>0</v>
      </c>
      <c r="O11888">
        <v>0</v>
      </c>
      <c r="P11888">
        <v>0</v>
      </c>
      <c r="Q11888">
        <v>0</v>
      </c>
    </row>
    <row r="11889" spans="1:17" x14ac:dyDescent="0.2">
      <c r="A11889" t="s">
        <v>28912</v>
      </c>
      <c r="B11889" t="s">
        <v>87</v>
      </c>
      <c r="C11889" t="s">
        <v>158</v>
      </c>
      <c r="D11889" t="s">
        <v>17029</v>
      </c>
      <c r="E11889" t="s">
        <v>79</v>
      </c>
      <c r="F11889" t="s">
        <v>4885</v>
      </c>
      <c r="G11889">
        <v>0</v>
      </c>
      <c r="H11889">
        <v>0</v>
      </c>
      <c r="I11889">
        <v>0</v>
      </c>
      <c r="J11889">
        <v>0</v>
      </c>
      <c r="K11889">
        <v>0</v>
      </c>
      <c r="L11889">
        <v>0</v>
      </c>
      <c r="M11889">
        <v>4</v>
      </c>
      <c r="N11889">
        <v>0</v>
      </c>
      <c r="O11889">
        <v>0</v>
      </c>
      <c r="P11889">
        <v>0</v>
      </c>
      <c r="Q11889">
        <v>0</v>
      </c>
    </row>
    <row r="11890" spans="1:17" x14ac:dyDescent="0.2">
      <c r="A11890" t="s">
        <v>28913</v>
      </c>
      <c r="B11890" t="s">
        <v>87</v>
      </c>
      <c r="C11890" t="s">
        <v>158</v>
      </c>
      <c r="D11890" t="s">
        <v>17029</v>
      </c>
      <c r="E11890" t="s">
        <v>79</v>
      </c>
      <c r="F11890" t="s">
        <v>4887</v>
      </c>
      <c r="G11890">
        <v>0</v>
      </c>
      <c r="H11890">
        <v>4</v>
      </c>
      <c r="I11890">
        <v>1</v>
      </c>
      <c r="J11890">
        <v>2</v>
      </c>
      <c r="K11890">
        <v>1</v>
      </c>
      <c r="L11890">
        <v>0</v>
      </c>
      <c r="M11890">
        <v>0</v>
      </c>
      <c r="N11890">
        <v>0</v>
      </c>
      <c r="O11890">
        <v>0</v>
      </c>
      <c r="P11890">
        <v>0</v>
      </c>
      <c r="Q11890">
        <v>0</v>
      </c>
    </row>
    <row r="11891" spans="1:17" x14ac:dyDescent="0.2">
      <c r="A11891" t="s">
        <v>28914</v>
      </c>
      <c r="B11891" t="s">
        <v>87</v>
      </c>
      <c r="C11891" t="s">
        <v>158</v>
      </c>
      <c r="D11891" t="s">
        <v>17029</v>
      </c>
      <c r="E11891" t="s">
        <v>79</v>
      </c>
      <c r="F11891" t="s">
        <v>4889</v>
      </c>
      <c r="G11891">
        <v>0</v>
      </c>
      <c r="H11891">
        <v>0</v>
      </c>
      <c r="I11891">
        <v>0</v>
      </c>
      <c r="J11891">
        <v>0</v>
      </c>
      <c r="K11891">
        <v>0</v>
      </c>
      <c r="L11891">
        <v>0</v>
      </c>
      <c r="M11891">
        <v>4</v>
      </c>
      <c r="N11891">
        <v>0</v>
      </c>
      <c r="O11891">
        <v>0</v>
      </c>
      <c r="P11891">
        <v>0</v>
      </c>
      <c r="Q11891">
        <v>0</v>
      </c>
    </row>
    <row r="11892" spans="1:17" x14ac:dyDescent="0.2">
      <c r="A11892" t="s">
        <v>28915</v>
      </c>
      <c r="B11892" t="s">
        <v>87</v>
      </c>
      <c r="C11892" t="s">
        <v>158</v>
      </c>
      <c r="D11892" t="s">
        <v>17029</v>
      </c>
      <c r="E11892" t="s">
        <v>79</v>
      </c>
      <c r="F11892" t="s">
        <v>4871</v>
      </c>
      <c r="G11892">
        <v>0</v>
      </c>
      <c r="H11892">
        <v>0</v>
      </c>
      <c r="I11892">
        <v>0</v>
      </c>
      <c r="J11892">
        <v>0</v>
      </c>
      <c r="K11892">
        <v>0</v>
      </c>
      <c r="L11892">
        <v>0</v>
      </c>
      <c r="M11892">
        <v>0</v>
      </c>
      <c r="N11892">
        <v>2</v>
      </c>
      <c r="O11892">
        <v>1</v>
      </c>
      <c r="P11892">
        <v>1</v>
      </c>
      <c r="Q11892">
        <v>0</v>
      </c>
    </row>
    <row r="11893" spans="1:17" x14ac:dyDescent="0.2">
      <c r="A11893" t="s">
        <v>28916</v>
      </c>
      <c r="B11893" t="s">
        <v>87</v>
      </c>
      <c r="C11893" t="s">
        <v>158</v>
      </c>
      <c r="D11893" t="s">
        <v>17029</v>
      </c>
      <c r="E11893" t="s">
        <v>79</v>
      </c>
      <c r="F11893" t="s">
        <v>4873</v>
      </c>
      <c r="G11893">
        <v>0</v>
      </c>
      <c r="H11893">
        <v>0</v>
      </c>
      <c r="I11893">
        <v>0</v>
      </c>
      <c r="J11893">
        <v>0</v>
      </c>
      <c r="K11893">
        <v>0</v>
      </c>
      <c r="L11893">
        <v>0</v>
      </c>
      <c r="M11893">
        <v>0</v>
      </c>
      <c r="N11893">
        <v>1</v>
      </c>
      <c r="O11893">
        <v>0</v>
      </c>
      <c r="P11893">
        <v>1</v>
      </c>
      <c r="Q11893">
        <v>0</v>
      </c>
    </row>
    <row r="11894" spans="1:17" x14ac:dyDescent="0.2">
      <c r="A11894" t="s">
        <v>28917</v>
      </c>
      <c r="B11894" t="s">
        <v>87</v>
      </c>
      <c r="C11894" t="s">
        <v>158</v>
      </c>
      <c r="D11894" t="s">
        <v>17029</v>
      </c>
      <c r="E11894" t="s">
        <v>79</v>
      </c>
      <c r="F11894" t="s">
        <v>17019</v>
      </c>
      <c r="G11894">
        <v>4</v>
      </c>
      <c r="H11894">
        <v>0</v>
      </c>
      <c r="I11894">
        <v>0</v>
      </c>
      <c r="J11894">
        <v>0</v>
      </c>
      <c r="K11894">
        <v>0</v>
      </c>
      <c r="L11894">
        <v>0</v>
      </c>
      <c r="M11894">
        <v>0</v>
      </c>
      <c r="N11894">
        <v>0</v>
      </c>
      <c r="O11894">
        <v>0</v>
      </c>
      <c r="P11894">
        <v>0</v>
      </c>
      <c r="Q11894">
        <v>0</v>
      </c>
    </row>
    <row r="11895" spans="1:17" x14ac:dyDescent="0.2">
      <c r="A11895" t="s">
        <v>28918</v>
      </c>
      <c r="B11895" t="s">
        <v>87</v>
      </c>
      <c r="C11895" t="s">
        <v>158</v>
      </c>
      <c r="D11895" t="s">
        <v>17029</v>
      </c>
      <c r="E11895" t="s">
        <v>81</v>
      </c>
      <c r="F11895" t="s">
        <v>4875</v>
      </c>
      <c r="G11895">
        <v>0</v>
      </c>
      <c r="H11895">
        <v>16</v>
      </c>
      <c r="I11895">
        <v>2</v>
      </c>
      <c r="J11895">
        <v>13</v>
      </c>
      <c r="K11895">
        <v>1</v>
      </c>
      <c r="L11895">
        <v>0</v>
      </c>
      <c r="M11895">
        <v>0</v>
      </c>
      <c r="N11895">
        <v>0</v>
      </c>
      <c r="O11895">
        <v>0</v>
      </c>
      <c r="P11895">
        <v>0</v>
      </c>
      <c r="Q11895">
        <v>0</v>
      </c>
    </row>
    <row r="11896" spans="1:17" x14ac:dyDescent="0.2">
      <c r="A11896" t="s">
        <v>28919</v>
      </c>
      <c r="B11896" t="s">
        <v>87</v>
      </c>
      <c r="C11896" t="s">
        <v>158</v>
      </c>
      <c r="D11896" t="s">
        <v>17029</v>
      </c>
      <c r="E11896" t="s">
        <v>81</v>
      </c>
      <c r="F11896" t="s">
        <v>4877</v>
      </c>
      <c r="G11896">
        <v>0</v>
      </c>
      <c r="H11896">
        <v>16</v>
      </c>
      <c r="I11896">
        <v>1</v>
      </c>
      <c r="J11896">
        <v>13</v>
      </c>
      <c r="K11896">
        <v>2</v>
      </c>
      <c r="L11896">
        <v>0</v>
      </c>
      <c r="M11896">
        <v>0</v>
      </c>
      <c r="N11896">
        <v>0</v>
      </c>
      <c r="O11896">
        <v>0</v>
      </c>
      <c r="P11896">
        <v>0</v>
      </c>
      <c r="Q11896">
        <v>0</v>
      </c>
    </row>
    <row r="11897" spans="1:17" x14ac:dyDescent="0.2">
      <c r="A11897" t="s">
        <v>28920</v>
      </c>
      <c r="B11897" t="s">
        <v>87</v>
      </c>
      <c r="C11897" t="s">
        <v>158</v>
      </c>
      <c r="D11897" t="s">
        <v>17029</v>
      </c>
      <c r="E11897" t="s">
        <v>81</v>
      </c>
      <c r="F11897" t="s">
        <v>4879</v>
      </c>
      <c r="G11897">
        <v>0</v>
      </c>
      <c r="H11897">
        <v>0</v>
      </c>
      <c r="I11897">
        <v>0</v>
      </c>
      <c r="J11897">
        <v>0</v>
      </c>
      <c r="K11897">
        <v>0</v>
      </c>
      <c r="L11897">
        <v>0</v>
      </c>
      <c r="M11897">
        <v>16</v>
      </c>
      <c r="N11897">
        <v>0</v>
      </c>
      <c r="O11897">
        <v>0</v>
      </c>
      <c r="P11897">
        <v>0</v>
      </c>
      <c r="Q11897">
        <v>0</v>
      </c>
    </row>
    <row r="11898" spans="1:17" x14ac:dyDescent="0.2">
      <c r="A11898" t="s">
        <v>28921</v>
      </c>
      <c r="B11898" t="s">
        <v>87</v>
      </c>
      <c r="C11898" t="s">
        <v>158</v>
      </c>
      <c r="D11898" t="s">
        <v>17029</v>
      </c>
      <c r="E11898" t="s">
        <v>81</v>
      </c>
      <c r="F11898" t="s">
        <v>4881</v>
      </c>
      <c r="G11898">
        <v>0</v>
      </c>
      <c r="H11898">
        <v>16</v>
      </c>
      <c r="I11898">
        <v>1</v>
      </c>
      <c r="J11898">
        <v>13</v>
      </c>
      <c r="K11898">
        <v>2</v>
      </c>
      <c r="L11898">
        <v>0</v>
      </c>
      <c r="M11898">
        <v>0</v>
      </c>
      <c r="N11898">
        <v>0</v>
      </c>
      <c r="O11898">
        <v>0</v>
      </c>
      <c r="P11898">
        <v>0</v>
      </c>
      <c r="Q11898">
        <v>0</v>
      </c>
    </row>
    <row r="11899" spans="1:17" x14ac:dyDescent="0.2">
      <c r="A11899" t="s">
        <v>28922</v>
      </c>
      <c r="B11899" t="s">
        <v>87</v>
      </c>
      <c r="C11899" t="s">
        <v>158</v>
      </c>
      <c r="D11899" t="s">
        <v>17029</v>
      </c>
      <c r="E11899" t="s">
        <v>81</v>
      </c>
      <c r="F11899" t="s">
        <v>4883</v>
      </c>
      <c r="G11899">
        <v>0</v>
      </c>
      <c r="H11899">
        <v>16</v>
      </c>
      <c r="I11899">
        <v>1</v>
      </c>
      <c r="J11899">
        <v>14</v>
      </c>
      <c r="K11899">
        <v>1</v>
      </c>
      <c r="L11899">
        <v>0</v>
      </c>
      <c r="M11899">
        <v>0</v>
      </c>
      <c r="N11899">
        <v>0</v>
      </c>
      <c r="O11899">
        <v>0</v>
      </c>
      <c r="P11899">
        <v>0</v>
      </c>
      <c r="Q11899">
        <v>0</v>
      </c>
    </row>
    <row r="11900" spans="1:17" x14ac:dyDescent="0.2">
      <c r="A11900" t="s">
        <v>28923</v>
      </c>
      <c r="B11900" t="s">
        <v>87</v>
      </c>
      <c r="C11900" t="s">
        <v>158</v>
      </c>
      <c r="D11900" t="s">
        <v>17029</v>
      </c>
      <c r="E11900" t="s">
        <v>81</v>
      </c>
      <c r="F11900" t="s">
        <v>4885</v>
      </c>
      <c r="G11900">
        <v>0</v>
      </c>
      <c r="H11900">
        <v>0</v>
      </c>
      <c r="I11900">
        <v>0</v>
      </c>
      <c r="J11900">
        <v>0</v>
      </c>
      <c r="K11900">
        <v>0</v>
      </c>
      <c r="L11900">
        <v>0</v>
      </c>
      <c r="M11900">
        <v>16</v>
      </c>
      <c r="N11900">
        <v>0</v>
      </c>
      <c r="O11900">
        <v>0</v>
      </c>
      <c r="P11900">
        <v>0</v>
      </c>
      <c r="Q11900">
        <v>0</v>
      </c>
    </row>
    <row r="11901" spans="1:17" x14ac:dyDescent="0.2">
      <c r="A11901" t="s">
        <v>28924</v>
      </c>
      <c r="B11901" t="s">
        <v>87</v>
      </c>
      <c r="C11901" t="s">
        <v>158</v>
      </c>
      <c r="D11901" t="s">
        <v>17029</v>
      </c>
      <c r="E11901" t="s">
        <v>81</v>
      </c>
      <c r="F11901" t="s">
        <v>4887</v>
      </c>
      <c r="G11901">
        <v>0</v>
      </c>
      <c r="H11901">
        <v>16</v>
      </c>
      <c r="I11901">
        <v>1</v>
      </c>
      <c r="J11901">
        <v>14</v>
      </c>
      <c r="K11901">
        <v>1</v>
      </c>
      <c r="L11901">
        <v>0</v>
      </c>
      <c r="M11901">
        <v>0</v>
      </c>
      <c r="N11901">
        <v>0</v>
      </c>
      <c r="O11901">
        <v>0</v>
      </c>
      <c r="P11901">
        <v>0</v>
      </c>
      <c r="Q11901">
        <v>0</v>
      </c>
    </row>
    <row r="11902" spans="1:17" x14ac:dyDescent="0.2">
      <c r="A11902" t="s">
        <v>28925</v>
      </c>
      <c r="B11902" t="s">
        <v>87</v>
      </c>
      <c r="C11902" t="s">
        <v>158</v>
      </c>
      <c r="D11902" t="s">
        <v>17029</v>
      </c>
      <c r="E11902" t="s">
        <v>81</v>
      </c>
      <c r="F11902" t="s">
        <v>4889</v>
      </c>
      <c r="G11902">
        <v>0</v>
      </c>
      <c r="H11902">
        <v>0</v>
      </c>
      <c r="I11902">
        <v>0</v>
      </c>
      <c r="J11902">
        <v>0</v>
      </c>
      <c r="K11902">
        <v>0</v>
      </c>
      <c r="L11902">
        <v>0</v>
      </c>
      <c r="M11902">
        <v>16</v>
      </c>
      <c r="N11902">
        <v>0</v>
      </c>
      <c r="O11902">
        <v>0</v>
      </c>
      <c r="P11902">
        <v>0</v>
      </c>
      <c r="Q11902">
        <v>0</v>
      </c>
    </row>
    <row r="11903" spans="1:17" x14ac:dyDescent="0.2">
      <c r="A11903" t="s">
        <v>28926</v>
      </c>
      <c r="B11903" t="s">
        <v>87</v>
      </c>
      <c r="C11903" t="s">
        <v>158</v>
      </c>
      <c r="D11903" t="s">
        <v>17029</v>
      </c>
      <c r="E11903" t="s">
        <v>81</v>
      </c>
      <c r="F11903" t="s">
        <v>4871</v>
      </c>
      <c r="G11903">
        <v>0</v>
      </c>
      <c r="H11903">
        <v>0</v>
      </c>
      <c r="I11903">
        <v>0</v>
      </c>
      <c r="J11903">
        <v>0</v>
      </c>
      <c r="K11903">
        <v>0</v>
      </c>
      <c r="L11903">
        <v>0</v>
      </c>
      <c r="M11903">
        <v>0</v>
      </c>
      <c r="N11903">
        <v>10</v>
      </c>
      <c r="O11903">
        <v>10</v>
      </c>
      <c r="P11903">
        <v>0</v>
      </c>
      <c r="Q11903">
        <v>0</v>
      </c>
    </row>
    <row r="11904" spans="1:17" x14ac:dyDescent="0.2">
      <c r="A11904" t="s">
        <v>28927</v>
      </c>
      <c r="B11904" t="s">
        <v>87</v>
      </c>
      <c r="C11904" t="s">
        <v>158</v>
      </c>
      <c r="D11904" t="s">
        <v>17029</v>
      </c>
      <c r="E11904" t="s">
        <v>81</v>
      </c>
      <c r="F11904" t="s">
        <v>4873</v>
      </c>
      <c r="G11904">
        <v>0</v>
      </c>
      <c r="H11904">
        <v>0</v>
      </c>
      <c r="I11904">
        <v>0</v>
      </c>
      <c r="J11904">
        <v>0</v>
      </c>
      <c r="K11904">
        <v>0</v>
      </c>
      <c r="L11904">
        <v>0</v>
      </c>
      <c r="M11904">
        <v>0</v>
      </c>
      <c r="N11904">
        <v>7</v>
      </c>
      <c r="O11904">
        <v>7</v>
      </c>
      <c r="P11904">
        <v>0</v>
      </c>
      <c r="Q11904">
        <v>0</v>
      </c>
    </row>
    <row r="11905" spans="1:17" x14ac:dyDescent="0.2">
      <c r="A11905" t="s">
        <v>28928</v>
      </c>
      <c r="B11905" t="s">
        <v>87</v>
      </c>
      <c r="C11905" t="s">
        <v>158</v>
      </c>
      <c r="D11905" t="s">
        <v>17029</v>
      </c>
      <c r="E11905" t="s">
        <v>81</v>
      </c>
      <c r="F11905" t="s">
        <v>17019</v>
      </c>
      <c r="G11905">
        <v>16</v>
      </c>
      <c r="H11905">
        <v>0</v>
      </c>
      <c r="I11905">
        <v>0</v>
      </c>
      <c r="J11905">
        <v>0</v>
      </c>
      <c r="K11905">
        <v>0</v>
      </c>
      <c r="L11905">
        <v>0</v>
      </c>
      <c r="M11905">
        <v>0</v>
      </c>
      <c r="N11905">
        <v>0</v>
      </c>
      <c r="O11905">
        <v>0</v>
      </c>
      <c r="P11905">
        <v>0</v>
      </c>
      <c r="Q11905">
        <v>0</v>
      </c>
    </row>
    <row r="11906" spans="1:17" x14ac:dyDescent="0.2">
      <c r="A11906" t="s">
        <v>28929</v>
      </c>
      <c r="B11906" t="s">
        <v>87</v>
      </c>
      <c r="C11906" t="s">
        <v>158</v>
      </c>
      <c r="D11906" t="s">
        <v>17025</v>
      </c>
      <c r="E11906" t="s">
        <v>79</v>
      </c>
      <c r="F11906" t="s">
        <v>17019</v>
      </c>
      <c r="G11906">
        <v>3</v>
      </c>
      <c r="H11906">
        <v>0</v>
      </c>
      <c r="I11906">
        <v>0</v>
      </c>
      <c r="J11906">
        <v>0</v>
      </c>
      <c r="K11906">
        <v>0</v>
      </c>
      <c r="L11906">
        <v>0</v>
      </c>
      <c r="M11906">
        <v>0</v>
      </c>
      <c r="N11906">
        <v>0</v>
      </c>
      <c r="O11906">
        <v>0</v>
      </c>
      <c r="P11906">
        <v>0</v>
      </c>
      <c r="Q11906">
        <v>0</v>
      </c>
    </row>
    <row r="11907" spans="1:17" x14ac:dyDescent="0.2">
      <c r="A11907" t="s">
        <v>28930</v>
      </c>
      <c r="B11907" t="s">
        <v>87</v>
      </c>
      <c r="C11907" t="s">
        <v>158</v>
      </c>
      <c r="D11907" t="s">
        <v>17025</v>
      </c>
      <c r="E11907" t="s">
        <v>81</v>
      </c>
      <c r="F11907" t="s">
        <v>17019</v>
      </c>
      <c r="G11907">
        <v>3</v>
      </c>
      <c r="H11907">
        <v>0</v>
      </c>
      <c r="I11907">
        <v>0</v>
      </c>
      <c r="J11907">
        <v>0</v>
      </c>
      <c r="K11907">
        <v>0</v>
      </c>
      <c r="L11907">
        <v>0</v>
      </c>
      <c r="M11907">
        <v>0</v>
      </c>
      <c r="N11907">
        <v>0</v>
      </c>
      <c r="O11907">
        <v>0</v>
      </c>
      <c r="P11907">
        <v>0</v>
      </c>
      <c r="Q11907">
        <v>0</v>
      </c>
    </row>
    <row r="11908" spans="1:17" x14ac:dyDescent="0.2">
      <c r="A11908" t="s">
        <v>28931</v>
      </c>
      <c r="B11908" t="s">
        <v>87</v>
      </c>
      <c r="C11908" t="s">
        <v>159</v>
      </c>
      <c r="D11908" t="s">
        <v>17029</v>
      </c>
      <c r="E11908" t="s">
        <v>79</v>
      </c>
      <c r="F11908" t="s">
        <v>4875</v>
      </c>
      <c r="G11908">
        <v>0</v>
      </c>
      <c r="H11908">
        <v>11</v>
      </c>
      <c r="I11908">
        <v>4</v>
      </c>
      <c r="J11908">
        <v>5</v>
      </c>
      <c r="K11908">
        <v>1</v>
      </c>
      <c r="L11908">
        <v>1</v>
      </c>
      <c r="M11908">
        <v>0</v>
      </c>
      <c r="N11908">
        <v>0</v>
      </c>
      <c r="O11908">
        <v>0</v>
      </c>
      <c r="P11908">
        <v>0</v>
      </c>
      <c r="Q11908">
        <v>0</v>
      </c>
    </row>
    <row r="11909" spans="1:17" x14ac:dyDescent="0.2">
      <c r="A11909" t="s">
        <v>28932</v>
      </c>
      <c r="B11909" t="s">
        <v>87</v>
      </c>
      <c r="C11909" t="s">
        <v>159</v>
      </c>
      <c r="D11909" t="s">
        <v>17029</v>
      </c>
      <c r="E11909" t="s">
        <v>79</v>
      </c>
      <c r="F11909" t="s">
        <v>4877</v>
      </c>
      <c r="G11909">
        <v>0</v>
      </c>
      <c r="H11909">
        <v>11</v>
      </c>
      <c r="I11909">
        <v>4</v>
      </c>
      <c r="J11909">
        <v>5</v>
      </c>
      <c r="K11909">
        <v>1</v>
      </c>
      <c r="L11909">
        <v>1</v>
      </c>
      <c r="M11909">
        <v>0</v>
      </c>
      <c r="N11909">
        <v>0</v>
      </c>
      <c r="O11909">
        <v>0</v>
      </c>
      <c r="P11909">
        <v>0</v>
      </c>
      <c r="Q11909">
        <v>0</v>
      </c>
    </row>
    <row r="11910" spans="1:17" x14ac:dyDescent="0.2">
      <c r="A11910" t="s">
        <v>28933</v>
      </c>
      <c r="B11910" t="s">
        <v>87</v>
      </c>
      <c r="C11910" t="s">
        <v>159</v>
      </c>
      <c r="D11910" t="s">
        <v>17029</v>
      </c>
      <c r="E11910" t="s">
        <v>79</v>
      </c>
      <c r="F11910" t="s">
        <v>4879</v>
      </c>
      <c r="G11910">
        <v>0</v>
      </c>
      <c r="H11910">
        <v>0</v>
      </c>
      <c r="I11910">
        <v>0</v>
      </c>
      <c r="J11910">
        <v>0</v>
      </c>
      <c r="K11910">
        <v>0</v>
      </c>
      <c r="L11910">
        <v>0</v>
      </c>
      <c r="M11910">
        <v>11</v>
      </c>
      <c r="N11910">
        <v>0</v>
      </c>
      <c r="O11910">
        <v>0</v>
      </c>
      <c r="P11910">
        <v>0</v>
      </c>
      <c r="Q11910">
        <v>0</v>
      </c>
    </row>
    <row r="11911" spans="1:17" x14ac:dyDescent="0.2">
      <c r="A11911" t="s">
        <v>28934</v>
      </c>
      <c r="B11911" t="s">
        <v>87</v>
      </c>
      <c r="C11911" t="s">
        <v>159</v>
      </c>
      <c r="D11911" t="s">
        <v>17029</v>
      </c>
      <c r="E11911" t="s">
        <v>79</v>
      </c>
      <c r="F11911" t="s">
        <v>4881</v>
      </c>
      <c r="G11911">
        <v>0</v>
      </c>
      <c r="H11911">
        <v>11</v>
      </c>
      <c r="I11911">
        <v>4</v>
      </c>
      <c r="J11911">
        <v>5</v>
      </c>
      <c r="K11911">
        <v>1</v>
      </c>
      <c r="L11911">
        <v>1</v>
      </c>
      <c r="M11911">
        <v>0</v>
      </c>
      <c r="N11911">
        <v>0</v>
      </c>
      <c r="O11911">
        <v>0</v>
      </c>
      <c r="P11911">
        <v>0</v>
      </c>
      <c r="Q11911">
        <v>0</v>
      </c>
    </row>
    <row r="11912" spans="1:17" x14ac:dyDescent="0.2">
      <c r="A11912" t="s">
        <v>28935</v>
      </c>
      <c r="B11912" t="s">
        <v>87</v>
      </c>
      <c r="C11912" t="s">
        <v>159</v>
      </c>
      <c r="D11912" t="s">
        <v>17029</v>
      </c>
      <c r="E11912" t="s">
        <v>79</v>
      </c>
      <c r="F11912" t="s">
        <v>4883</v>
      </c>
      <c r="G11912">
        <v>0</v>
      </c>
      <c r="H11912">
        <v>11</v>
      </c>
      <c r="I11912">
        <v>4</v>
      </c>
      <c r="J11912">
        <v>5</v>
      </c>
      <c r="K11912">
        <v>1</v>
      </c>
      <c r="L11912">
        <v>1</v>
      </c>
      <c r="M11912">
        <v>0</v>
      </c>
      <c r="N11912">
        <v>0</v>
      </c>
      <c r="O11912">
        <v>0</v>
      </c>
      <c r="P11912">
        <v>0</v>
      </c>
      <c r="Q11912">
        <v>0</v>
      </c>
    </row>
    <row r="11913" spans="1:17" x14ac:dyDescent="0.2">
      <c r="A11913" t="s">
        <v>28936</v>
      </c>
      <c r="B11913" t="s">
        <v>87</v>
      </c>
      <c r="C11913" t="s">
        <v>159</v>
      </c>
      <c r="D11913" t="s">
        <v>17029</v>
      </c>
      <c r="E11913" t="s">
        <v>79</v>
      </c>
      <c r="F11913" t="s">
        <v>4885</v>
      </c>
      <c r="G11913">
        <v>0</v>
      </c>
      <c r="H11913">
        <v>0</v>
      </c>
      <c r="I11913">
        <v>0</v>
      </c>
      <c r="J11913">
        <v>0</v>
      </c>
      <c r="K11913">
        <v>0</v>
      </c>
      <c r="L11913">
        <v>0</v>
      </c>
      <c r="M11913">
        <v>11</v>
      </c>
      <c r="N11913">
        <v>0</v>
      </c>
      <c r="O11913">
        <v>0</v>
      </c>
      <c r="P11913">
        <v>0</v>
      </c>
      <c r="Q11913">
        <v>0</v>
      </c>
    </row>
    <row r="11914" spans="1:17" x14ac:dyDescent="0.2">
      <c r="A11914" t="s">
        <v>28937</v>
      </c>
      <c r="B11914" t="s">
        <v>87</v>
      </c>
      <c r="C11914" t="s">
        <v>159</v>
      </c>
      <c r="D11914" t="s">
        <v>17029</v>
      </c>
      <c r="E11914" t="s">
        <v>79</v>
      </c>
      <c r="F11914" t="s">
        <v>4887</v>
      </c>
      <c r="G11914">
        <v>0</v>
      </c>
      <c r="H11914">
        <v>11</v>
      </c>
      <c r="I11914">
        <v>4</v>
      </c>
      <c r="J11914">
        <v>5</v>
      </c>
      <c r="K11914">
        <v>1</v>
      </c>
      <c r="L11914">
        <v>1</v>
      </c>
      <c r="M11914">
        <v>0</v>
      </c>
      <c r="N11914">
        <v>0</v>
      </c>
      <c r="O11914">
        <v>0</v>
      </c>
      <c r="P11914">
        <v>0</v>
      </c>
      <c r="Q11914">
        <v>0</v>
      </c>
    </row>
    <row r="11915" spans="1:17" x14ac:dyDescent="0.2">
      <c r="A11915" t="s">
        <v>28938</v>
      </c>
      <c r="B11915" t="s">
        <v>87</v>
      </c>
      <c r="C11915" t="s">
        <v>159</v>
      </c>
      <c r="D11915" t="s">
        <v>17029</v>
      </c>
      <c r="E11915" t="s">
        <v>79</v>
      </c>
      <c r="F11915" t="s">
        <v>4889</v>
      </c>
      <c r="G11915">
        <v>0</v>
      </c>
      <c r="H11915">
        <v>0</v>
      </c>
      <c r="I11915">
        <v>0</v>
      </c>
      <c r="J11915">
        <v>0</v>
      </c>
      <c r="K11915">
        <v>0</v>
      </c>
      <c r="L11915">
        <v>0</v>
      </c>
      <c r="M11915">
        <v>11</v>
      </c>
      <c r="N11915">
        <v>0</v>
      </c>
      <c r="O11915">
        <v>0</v>
      </c>
      <c r="P11915">
        <v>0</v>
      </c>
      <c r="Q11915">
        <v>0</v>
      </c>
    </row>
    <row r="11916" spans="1:17" x14ac:dyDescent="0.2">
      <c r="A11916" t="s">
        <v>28939</v>
      </c>
      <c r="B11916" t="s">
        <v>87</v>
      </c>
      <c r="C11916" t="s">
        <v>159</v>
      </c>
      <c r="D11916" t="s">
        <v>17029</v>
      </c>
      <c r="E11916" t="s">
        <v>79</v>
      </c>
      <c r="F11916" t="s">
        <v>4871</v>
      </c>
      <c r="G11916">
        <v>0</v>
      </c>
      <c r="H11916">
        <v>0</v>
      </c>
      <c r="I11916">
        <v>0</v>
      </c>
      <c r="J11916">
        <v>0</v>
      </c>
      <c r="K11916">
        <v>0</v>
      </c>
      <c r="L11916">
        <v>0</v>
      </c>
      <c r="M11916">
        <v>0</v>
      </c>
      <c r="N11916">
        <v>3</v>
      </c>
      <c r="O11916">
        <v>3</v>
      </c>
      <c r="P11916">
        <v>0</v>
      </c>
      <c r="Q11916">
        <v>0</v>
      </c>
    </row>
    <row r="11917" spans="1:17" x14ac:dyDescent="0.2">
      <c r="A11917" t="s">
        <v>28940</v>
      </c>
      <c r="B11917" t="s">
        <v>87</v>
      </c>
      <c r="C11917" t="s">
        <v>159</v>
      </c>
      <c r="D11917" t="s">
        <v>17029</v>
      </c>
      <c r="E11917" t="s">
        <v>79</v>
      </c>
      <c r="F11917" t="s">
        <v>4873</v>
      </c>
      <c r="G11917">
        <v>0</v>
      </c>
      <c r="H11917">
        <v>0</v>
      </c>
      <c r="I11917">
        <v>0</v>
      </c>
      <c r="J11917">
        <v>0</v>
      </c>
      <c r="K11917">
        <v>0</v>
      </c>
      <c r="L11917">
        <v>0</v>
      </c>
      <c r="M11917">
        <v>0</v>
      </c>
      <c r="N11917">
        <v>2</v>
      </c>
      <c r="O11917">
        <v>2</v>
      </c>
      <c r="P11917">
        <v>0</v>
      </c>
      <c r="Q11917">
        <v>0</v>
      </c>
    </row>
    <row r="11918" spans="1:17" x14ac:dyDescent="0.2">
      <c r="A11918" t="s">
        <v>28941</v>
      </c>
      <c r="B11918" t="s">
        <v>87</v>
      </c>
      <c r="C11918" t="s">
        <v>159</v>
      </c>
      <c r="D11918" t="s">
        <v>17029</v>
      </c>
      <c r="E11918" t="s">
        <v>79</v>
      </c>
      <c r="F11918" t="s">
        <v>17019</v>
      </c>
      <c r="G11918">
        <v>11</v>
      </c>
      <c r="H11918">
        <v>0</v>
      </c>
      <c r="I11918">
        <v>0</v>
      </c>
      <c r="J11918">
        <v>0</v>
      </c>
      <c r="K11918">
        <v>0</v>
      </c>
      <c r="L11918">
        <v>0</v>
      </c>
      <c r="M11918">
        <v>0</v>
      </c>
      <c r="N11918">
        <v>0</v>
      </c>
      <c r="O11918">
        <v>0</v>
      </c>
      <c r="P11918">
        <v>0</v>
      </c>
      <c r="Q11918">
        <v>0</v>
      </c>
    </row>
    <row r="11919" spans="1:17" x14ac:dyDescent="0.2">
      <c r="A11919" t="s">
        <v>28942</v>
      </c>
      <c r="B11919" t="s">
        <v>87</v>
      </c>
      <c r="C11919" t="s">
        <v>159</v>
      </c>
      <c r="D11919" t="s">
        <v>17029</v>
      </c>
      <c r="E11919" t="s">
        <v>81</v>
      </c>
      <c r="F11919" t="s">
        <v>4875</v>
      </c>
      <c r="G11919">
        <v>0</v>
      </c>
      <c r="H11919">
        <v>4</v>
      </c>
      <c r="I11919">
        <v>0</v>
      </c>
      <c r="J11919">
        <v>3</v>
      </c>
      <c r="K11919">
        <v>1</v>
      </c>
      <c r="L11919">
        <v>0</v>
      </c>
      <c r="M11919">
        <v>0</v>
      </c>
      <c r="N11919">
        <v>0</v>
      </c>
      <c r="O11919">
        <v>0</v>
      </c>
      <c r="P11919">
        <v>0</v>
      </c>
      <c r="Q11919">
        <v>0</v>
      </c>
    </row>
    <row r="11920" spans="1:17" x14ac:dyDescent="0.2">
      <c r="A11920" t="s">
        <v>28943</v>
      </c>
      <c r="B11920" t="s">
        <v>87</v>
      </c>
      <c r="C11920" t="s">
        <v>159</v>
      </c>
      <c r="D11920" t="s">
        <v>17029</v>
      </c>
      <c r="E11920" t="s">
        <v>81</v>
      </c>
      <c r="F11920" t="s">
        <v>4877</v>
      </c>
      <c r="G11920">
        <v>0</v>
      </c>
      <c r="H11920">
        <v>4</v>
      </c>
      <c r="I11920">
        <v>0</v>
      </c>
      <c r="J11920">
        <v>3</v>
      </c>
      <c r="K11920">
        <v>1</v>
      </c>
      <c r="L11920">
        <v>0</v>
      </c>
      <c r="M11920">
        <v>0</v>
      </c>
      <c r="N11920">
        <v>0</v>
      </c>
      <c r="O11920">
        <v>0</v>
      </c>
      <c r="P11920">
        <v>0</v>
      </c>
      <c r="Q11920">
        <v>0</v>
      </c>
    </row>
    <row r="11921" spans="1:17" x14ac:dyDescent="0.2">
      <c r="A11921" t="s">
        <v>28944</v>
      </c>
      <c r="B11921" t="s">
        <v>87</v>
      </c>
      <c r="C11921" t="s">
        <v>159</v>
      </c>
      <c r="D11921" t="s">
        <v>17029</v>
      </c>
      <c r="E11921" t="s">
        <v>81</v>
      </c>
      <c r="F11921" t="s">
        <v>4879</v>
      </c>
      <c r="G11921">
        <v>0</v>
      </c>
      <c r="H11921">
        <v>0</v>
      </c>
      <c r="I11921">
        <v>0</v>
      </c>
      <c r="J11921">
        <v>0</v>
      </c>
      <c r="K11921">
        <v>0</v>
      </c>
      <c r="L11921">
        <v>0</v>
      </c>
      <c r="M11921">
        <v>4</v>
      </c>
      <c r="N11921">
        <v>0</v>
      </c>
      <c r="O11921">
        <v>0</v>
      </c>
      <c r="P11921">
        <v>0</v>
      </c>
      <c r="Q11921">
        <v>0</v>
      </c>
    </row>
    <row r="11922" spans="1:17" x14ac:dyDescent="0.2">
      <c r="A11922" t="s">
        <v>28945</v>
      </c>
      <c r="B11922" t="s">
        <v>87</v>
      </c>
      <c r="C11922" t="s">
        <v>159</v>
      </c>
      <c r="D11922" t="s">
        <v>17029</v>
      </c>
      <c r="E11922" t="s">
        <v>81</v>
      </c>
      <c r="F11922" t="s">
        <v>4881</v>
      </c>
      <c r="G11922">
        <v>0</v>
      </c>
      <c r="H11922">
        <v>4</v>
      </c>
      <c r="I11922">
        <v>0</v>
      </c>
      <c r="J11922">
        <v>3</v>
      </c>
      <c r="K11922">
        <v>1</v>
      </c>
      <c r="L11922">
        <v>0</v>
      </c>
      <c r="M11922">
        <v>0</v>
      </c>
      <c r="N11922">
        <v>0</v>
      </c>
      <c r="O11922">
        <v>0</v>
      </c>
      <c r="P11922">
        <v>0</v>
      </c>
      <c r="Q11922">
        <v>0</v>
      </c>
    </row>
    <row r="11923" spans="1:17" x14ac:dyDescent="0.2">
      <c r="A11923" t="s">
        <v>28946</v>
      </c>
      <c r="B11923" t="s">
        <v>87</v>
      </c>
      <c r="C11923" t="s">
        <v>159</v>
      </c>
      <c r="D11923" t="s">
        <v>17029</v>
      </c>
      <c r="E11923" t="s">
        <v>81</v>
      </c>
      <c r="F11923" t="s">
        <v>4883</v>
      </c>
      <c r="G11923">
        <v>0</v>
      </c>
      <c r="H11923">
        <v>4</v>
      </c>
      <c r="I11923">
        <v>0</v>
      </c>
      <c r="J11923">
        <v>3</v>
      </c>
      <c r="K11923">
        <v>1</v>
      </c>
      <c r="L11923">
        <v>0</v>
      </c>
      <c r="M11923">
        <v>0</v>
      </c>
      <c r="N11923">
        <v>0</v>
      </c>
      <c r="O11923">
        <v>0</v>
      </c>
      <c r="P11923">
        <v>0</v>
      </c>
      <c r="Q11923">
        <v>0</v>
      </c>
    </row>
    <row r="11924" spans="1:17" x14ac:dyDescent="0.2">
      <c r="A11924" t="s">
        <v>28947</v>
      </c>
      <c r="B11924" t="s">
        <v>87</v>
      </c>
      <c r="C11924" t="s">
        <v>159</v>
      </c>
      <c r="D11924" t="s">
        <v>17029</v>
      </c>
      <c r="E11924" t="s">
        <v>81</v>
      </c>
      <c r="F11924" t="s">
        <v>4885</v>
      </c>
      <c r="G11924">
        <v>0</v>
      </c>
      <c r="H11924">
        <v>0</v>
      </c>
      <c r="I11924">
        <v>0</v>
      </c>
      <c r="J11924">
        <v>0</v>
      </c>
      <c r="K11924">
        <v>0</v>
      </c>
      <c r="L11924">
        <v>0</v>
      </c>
      <c r="M11924">
        <v>4</v>
      </c>
      <c r="N11924">
        <v>0</v>
      </c>
      <c r="O11924">
        <v>0</v>
      </c>
      <c r="P11924">
        <v>0</v>
      </c>
      <c r="Q11924">
        <v>0</v>
      </c>
    </row>
    <row r="11925" spans="1:17" x14ac:dyDescent="0.2">
      <c r="A11925" t="s">
        <v>28948</v>
      </c>
      <c r="B11925" t="s">
        <v>87</v>
      </c>
      <c r="C11925" t="s">
        <v>159</v>
      </c>
      <c r="D11925" t="s">
        <v>17029</v>
      </c>
      <c r="E11925" t="s">
        <v>81</v>
      </c>
      <c r="F11925" t="s">
        <v>4887</v>
      </c>
      <c r="G11925">
        <v>0</v>
      </c>
      <c r="H11925">
        <v>4</v>
      </c>
      <c r="I11925">
        <v>0</v>
      </c>
      <c r="J11925">
        <v>3</v>
      </c>
      <c r="K11925">
        <v>1</v>
      </c>
      <c r="L11925">
        <v>0</v>
      </c>
      <c r="M11925">
        <v>0</v>
      </c>
      <c r="N11925">
        <v>0</v>
      </c>
      <c r="O11925">
        <v>0</v>
      </c>
      <c r="P11925">
        <v>0</v>
      </c>
      <c r="Q11925">
        <v>0</v>
      </c>
    </row>
    <row r="11926" spans="1:17" x14ac:dyDescent="0.2">
      <c r="A11926" t="s">
        <v>28949</v>
      </c>
      <c r="B11926" t="s">
        <v>87</v>
      </c>
      <c r="C11926" t="s">
        <v>159</v>
      </c>
      <c r="D11926" t="s">
        <v>17029</v>
      </c>
      <c r="E11926" t="s">
        <v>81</v>
      </c>
      <c r="F11926" t="s">
        <v>4889</v>
      </c>
      <c r="G11926">
        <v>0</v>
      </c>
      <c r="H11926">
        <v>0</v>
      </c>
      <c r="I11926">
        <v>0</v>
      </c>
      <c r="J11926">
        <v>0</v>
      </c>
      <c r="K11926">
        <v>0</v>
      </c>
      <c r="L11926">
        <v>0</v>
      </c>
      <c r="M11926">
        <v>4</v>
      </c>
      <c r="N11926">
        <v>0</v>
      </c>
      <c r="O11926">
        <v>0</v>
      </c>
      <c r="P11926">
        <v>0</v>
      </c>
      <c r="Q11926">
        <v>0</v>
      </c>
    </row>
    <row r="11927" spans="1:17" x14ac:dyDescent="0.2">
      <c r="A11927" t="s">
        <v>28950</v>
      </c>
      <c r="B11927" t="s">
        <v>87</v>
      </c>
      <c r="C11927" t="s">
        <v>159</v>
      </c>
      <c r="D11927" t="s">
        <v>17029</v>
      </c>
      <c r="E11927" t="s">
        <v>81</v>
      </c>
      <c r="F11927" t="s">
        <v>4871</v>
      </c>
      <c r="G11927">
        <v>0</v>
      </c>
      <c r="H11927">
        <v>0</v>
      </c>
      <c r="I11927">
        <v>0</v>
      </c>
      <c r="J11927">
        <v>0</v>
      </c>
      <c r="K11927">
        <v>0</v>
      </c>
      <c r="L11927">
        <v>0</v>
      </c>
      <c r="M11927">
        <v>0</v>
      </c>
      <c r="N11927">
        <v>2</v>
      </c>
      <c r="O11927">
        <v>2</v>
      </c>
      <c r="P11927">
        <v>0</v>
      </c>
      <c r="Q11927">
        <v>0</v>
      </c>
    </row>
    <row r="11928" spans="1:17" x14ac:dyDescent="0.2">
      <c r="A11928" t="s">
        <v>28951</v>
      </c>
      <c r="B11928" t="s">
        <v>87</v>
      </c>
      <c r="C11928" t="s">
        <v>159</v>
      </c>
      <c r="D11928" t="s">
        <v>17029</v>
      </c>
      <c r="E11928" t="s">
        <v>81</v>
      </c>
      <c r="F11928" t="s">
        <v>4873</v>
      </c>
      <c r="G11928">
        <v>0</v>
      </c>
      <c r="H11928">
        <v>0</v>
      </c>
      <c r="I11928">
        <v>0</v>
      </c>
      <c r="J11928">
        <v>0</v>
      </c>
      <c r="K11928">
        <v>0</v>
      </c>
      <c r="L11928">
        <v>0</v>
      </c>
      <c r="M11928">
        <v>0</v>
      </c>
      <c r="N11928">
        <v>2</v>
      </c>
      <c r="O11928">
        <v>2</v>
      </c>
      <c r="P11928">
        <v>0</v>
      </c>
      <c r="Q11928">
        <v>0</v>
      </c>
    </row>
    <row r="11929" spans="1:17" x14ac:dyDescent="0.2">
      <c r="A11929" t="s">
        <v>28952</v>
      </c>
      <c r="B11929" t="s">
        <v>87</v>
      </c>
      <c r="C11929" t="s">
        <v>159</v>
      </c>
      <c r="D11929" t="s">
        <v>17029</v>
      </c>
      <c r="E11929" t="s">
        <v>81</v>
      </c>
      <c r="F11929" t="s">
        <v>17019</v>
      </c>
      <c r="G11929">
        <v>4</v>
      </c>
      <c r="H11929">
        <v>0</v>
      </c>
      <c r="I11929">
        <v>0</v>
      </c>
      <c r="J11929">
        <v>0</v>
      </c>
      <c r="K11929">
        <v>0</v>
      </c>
      <c r="L11929">
        <v>0</v>
      </c>
      <c r="M11929">
        <v>0</v>
      </c>
      <c r="N11929">
        <v>0</v>
      </c>
      <c r="O11929">
        <v>0</v>
      </c>
      <c r="P11929">
        <v>0</v>
      </c>
      <c r="Q11929">
        <v>0</v>
      </c>
    </row>
    <row r="11930" spans="1:17" x14ac:dyDescent="0.2">
      <c r="A11930" t="s">
        <v>28953</v>
      </c>
      <c r="B11930" t="s">
        <v>87</v>
      </c>
      <c r="C11930" t="s">
        <v>159</v>
      </c>
      <c r="D11930" t="s">
        <v>17021</v>
      </c>
      <c r="E11930" t="s">
        <v>79</v>
      </c>
      <c r="F11930" t="s">
        <v>17022</v>
      </c>
      <c r="G11930">
        <v>0</v>
      </c>
      <c r="H11930">
        <v>0</v>
      </c>
      <c r="I11930">
        <v>0</v>
      </c>
      <c r="J11930">
        <v>0</v>
      </c>
      <c r="K11930">
        <v>0</v>
      </c>
      <c r="L11930">
        <v>0</v>
      </c>
      <c r="M11930">
        <v>0</v>
      </c>
      <c r="N11930">
        <v>1</v>
      </c>
      <c r="O11930">
        <v>1</v>
      </c>
      <c r="P11930">
        <v>0</v>
      </c>
      <c r="Q11930">
        <v>0</v>
      </c>
    </row>
    <row r="11931" spans="1:17" x14ac:dyDescent="0.2">
      <c r="A11931" t="s">
        <v>28954</v>
      </c>
      <c r="B11931" t="s">
        <v>87</v>
      </c>
      <c r="C11931" t="s">
        <v>159</v>
      </c>
      <c r="D11931" t="s">
        <v>17021</v>
      </c>
      <c r="E11931" t="s">
        <v>79</v>
      </c>
      <c r="F11931" t="s">
        <v>17019</v>
      </c>
      <c r="G11931">
        <v>1</v>
      </c>
      <c r="H11931">
        <v>0</v>
      </c>
      <c r="I11931">
        <v>0</v>
      </c>
      <c r="J11931">
        <v>0</v>
      </c>
      <c r="K11931">
        <v>0</v>
      </c>
      <c r="L11931">
        <v>0</v>
      </c>
      <c r="M11931">
        <v>0</v>
      </c>
      <c r="N11931">
        <v>0</v>
      </c>
      <c r="O11931">
        <v>0</v>
      </c>
      <c r="P11931">
        <v>0</v>
      </c>
      <c r="Q11931">
        <v>0</v>
      </c>
    </row>
    <row r="11932" spans="1:17" x14ac:dyDescent="0.2">
      <c r="A11932" t="s">
        <v>28955</v>
      </c>
      <c r="B11932" t="s">
        <v>87</v>
      </c>
      <c r="C11932" t="s">
        <v>159</v>
      </c>
      <c r="D11932" t="s">
        <v>17025</v>
      </c>
      <c r="E11932" t="s">
        <v>79</v>
      </c>
      <c r="F11932" t="s">
        <v>17019</v>
      </c>
      <c r="G11932">
        <v>1</v>
      </c>
      <c r="H11932">
        <v>0</v>
      </c>
      <c r="I11932">
        <v>0</v>
      </c>
      <c r="J11932">
        <v>0</v>
      </c>
      <c r="K11932">
        <v>0</v>
      </c>
      <c r="L11932">
        <v>0</v>
      </c>
      <c r="M11932">
        <v>0</v>
      </c>
      <c r="N11932">
        <v>0</v>
      </c>
      <c r="O11932">
        <v>0</v>
      </c>
      <c r="P11932">
        <v>0</v>
      </c>
      <c r="Q11932">
        <v>0</v>
      </c>
    </row>
    <row r="11933" spans="1:17" x14ac:dyDescent="0.2">
      <c r="A11933" t="s">
        <v>28956</v>
      </c>
      <c r="B11933" t="s">
        <v>87</v>
      </c>
      <c r="C11933" t="s">
        <v>160</v>
      </c>
      <c r="D11933" t="s">
        <v>17027</v>
      </c>
      <c r="E11933" t="s">
        <v>79</v>
      </c>
      <c r="F11933" t="s">
        <v>17019</v>
      </c>
      <c r="G11933">
        <v>5</v>
      </c>
      <c r="H11933">
        <v>0</v>
      </c>
      <c r="I11933">
        <v>0</v>
      </c>
      <c r="J11933">
        <v>0</v>
      </c>
      <c r="K11933">
        <v>0</v>
      </c>
      <c r="L11933">
        <v>0</v>
      </c>
      <c r="M11933">
        <v>0</v>
      </c>
      <c r="N11933">
        <v>0</v>
      </c>
      <c r="O11933">
        <v>0</v>
      </c>
      <c r="P11933">
        <v>0</v>
      </c>
      <c r="Q11933">
        <v>0</v>
      </c>
    </row>
    <row r="11934" spans="1:17" x14ac:dyDescent="0.2">
      <c r="A11934" t="s">
        <v>28957</v>
      </c>
      <c r="B11934" t="s">
        <v>87</v>
      </c>
      <c r="C11934" t="s">
        <v>160</v>
      </c>
      <c r="D11934" t="s">
        <v>17027</v>
      </c>
      <c r="E11934" t="s">
        <v>81</v>
      </c>
      <c r="F11934" t="s">
        <v>17019</v>
      </c>
      <c r="G11934">
        <v>3</v>
      </c>
      <c r="H11934">
        <v>0</v>
      </c>
      <c r="I11934">
        <v>0</v>
      </c>
      <c r="J11934">
        <v>0</v>
      </c>
      <c r="K11934">
        <v>0</v>
      </c>
      <c r="L11934">
        <v>0</v>
      </c>
      <c r="M11934">
        <v>0</v>
      </c>
      <c r="N11934">
        <v>0</v>
      </c>
      <c r="O11934">
        <v>0</v>
      </c>
      <c r="P11934">
        <v>0</v>
      </c>
      <c r="Q11934">
        <v>0</v>
      </c>
    </row>
    <row r="11935" spans="1:17" x14ac:dyDescent="0.2">
      <c r="A11935" t="s">
        <v>28958</v>
      </c>
      <c r="B11935" t="s">
        <v>87</v>
      </c>
      <c r="C11935" t="s">
        <v>160</v>
      </c>
      <c r="D11935" t="s">
        <v>17029</v>
      </c>
      <c r="E11935" t="s">
        <v>79</v>
      </c>
      <c r="F11935" t="s">
        <v>4875</v>
      </c>
      <c r="G11935">
        <v>0</v>
      </c>
      <c r="H11935">
        <v>49</v>
      </c>
      <c r="I11935">
        <v>11</v>
      </c>
      <c r="J11935">
        <v>34</v>
      </c>
      <c r="K11935">
        <v>1</v>
      </c>
      <c r="L11935">
        <v>3</v>
      </c>
      <c r="M11935">
        <v>0</v>
      </c>
      <c r="N11935">
        <v>0</v>
      </c>
      <c r="O11935">
        <v>0</v>
      </c>
      <c r="P11935">
        <v>0</v>
      </c>
      <c r="Q11935">
        <v>0</v>
      </c>
    </row>
    <row r="11936" spans="1:17" x14ac:dyDescent="0.2">
      <c r="A11936" t="s">
        <v>28959</v>
      </c>
      <c r="B11936" t="s">
        <v>87</v>
      </c>
      <c r="C11936" t="s">
        <v>160</v>
      </c>
      <c r="D11936" t="s">
        <v>17029</v>
      </c>
      <c r="E11936" t="s">
        <v>79</v>
      </c>
      <c r="F11936" t="s">
        <v>4877</v>
      </c>
      <c r="G11936">
        <v>0</v>
      </c>
      <c r="H11936">
        <v>49</v>
      </c>
      <c r="I11936">
        <v>9</v>
      </c>
      <c r="J11936">
        <v>36</v>
      </c>
      <c r="K11936">
        <v>1</v>
      </c>
      <c r="L11936">
        <v>3</v>
      </c>
      <c r="M11936">
        <v>0</v>
      </c>
      <c r="N11936">
        <v>0</v>
      </c>
      <c r="O11936">
        <v>0</v>
      </c>
      <c r="P11936">
        <v>0</v>
      </c>
      <c r="Q11936">
        <v>0</v>
      </c>
    </row>
    <row r="11937" spans="1:17" x14ac:dyDescent="0.2">
      <c r="A11937" t="s">
        <v>28960</v>
      </c>
      <c r="B11937" t="s">
        <v>87</v>
      </c>
      <c r="C11937" t="s">
        <v>160</v>
      </c>
      <c r="D11937" t="s">
        <v>17029</v>
      </c>
      <c r="E11937" t="s">
        <v>79</v>
      </c>
      <c r="F11937" t="s">
        <v>4879</v>
      </c>
      <c r="G11937">
        <v>0</v>
      </c>
      <c r="H11937">
        <v>0</v>
      </c>
      <c r="I11937">
        <v>0</v>
      </c>
      <c r="J11937">
        <v>0</v>
      </c>
      <c r="K11937">
        <v>0</v>
      </c>
      <c r="L11937">
        <v>0</v>
      </c>
      <c r="M11937">
        <v>49</v>
      </c>
      <c r="N11937">
        <v>0</v>
      </c>
      <c r="O11937">
        <v>0</v>
      </c>
      <c r="P11937">
        <v>0</v>
      </c>
      <c r="Q11937">
        <v>0</v>
      </c>
    </row>
    <row r="11938" spans="1:17" x14ac:dyDescent="0.2">
      <c r="A11938" t="s">
        <v>28961</v>
      </c>
      <c r="B11938" t="s">
        <v>87</v>
      </c>
      <c r="C11938" t="s">
        <v>160</v>
      </c>
      <c r="D11938" t="s">
        <v>17029</v>
      </c>
      <c r="E11938" t="s">
        <v>79</v>
      </c>
      <c r="F11938" t="s">
        <v>4881</v>
      </c>
      <c r="G11938">
        <v>0</v>
      </c>
      <c r="H11938">
        <v>49</v>
      </c>
      <c r="I11938">
        <v>9</v>
      </c>
      <c r="J11938">
        <v>36</v>
      </c>
      <c r="K11938">
        <v>1</v>
      </c>
      <c r="L11938">
        <v>3</v>
      </c>
      <c r="M11938">
        <v>0</v>
      </c>
      <c r="N11938">
        <v>0</v>
      </c>
      <c r="O11938">
        <v>0</v>
      </c>
      <c r="P11938">
        <v>0</v>
      </c>
      <c r="Q11938">
        <v>0</v>
      </c>
    </row>
    <row r="11939" spans="1:17" x14ac:dyDescent="0.2">
      <c r="A11939" t="s">
        <v>28962</v>
      </c>
      <c r="B11939" t="s">
        <v>87</v>
      </c>
      <c r="C11939" t="s">
        <v>160</v>
      </c>
      <c r="D11939" t="s">
        <v>17029</v>
      </c>
      <c r="E11939" t="s">
        <v>79</v>
      </c>
      <c r="F11939" t="s">
        <v>4883</v>
      </c>
      <c r="G11939">
        <v>0</v>
      </c>
      <c r="H11939">
        <v>49</v>
      </c>
      <c r="I11939">
        <v>10</v>
      </c>
      <c r="J11939">
        <v>35</v>
      </c>
      <c r="K11939">
        <v>1</v>
      </c>
      <c r="L11939">
        <v>3</v>
      </c>
      <c r="M11939">
        <v>0</v>
      </c>
      <c r="N11939">
        <v>0</v>
      </c>
      <c r="O11939">
        <v>0</v>
      </c>
      <c r="P11939">
        <v>0</v>
      </c>
      <c r="Q11939">
        <v>0</v>
      </c>
    </row>
    <row r="11940" spans="1:17" x14ac:dyDescent="0.2">
      <c r="A11940" t="s">
        <v>28963</v>
      </c>
      <c r="B11940" t="s">
        <v>87</v>
      </c>
      <c r="C11940" t="s">
        <v>160</v>
      </c>
      <c r="D11940" t="s">
        <v>17029</v>
      </c>
      <c r="E11940" t="s">
        <v>79</v>
      </c>
      <c r="F11940" t="s">
        <v>4885</v>
      </c>
      <c r="G11940">
        <v>0</v>
      </c>
      <c r="H11940">
        <v>0</v>
      </c>
      <c r="I11940">
        <v>0</v>
      </c>
      <c r="J11940">
        <v>0</v>
      </c>
      <c r="K11940">
        <v>0</v>
      </c>
      <c r="L11940">
        <v>0</v>
      </c>
      <c r="M11940">
        <v>49</v>
      </c>
      <c r="N11940">
        <v>0</v>
      </c>
      <c r="O11940">
        <v>0</v>
      </c>
      <c r="P11940">
        <v>0</v>
      </c>
      <c r="Q11940">
        <v>0</v>
      </c>
    </row>
    <row r="11941" spans="1:17" x14ac:dyDescent="0.2">
      <c r="A11941" t="s">
        <v>28964</v>
      </c>
      <c r="B11941" t="s">
        <v>87</v>
      </c>
      <c r="C11941" t="s">
        <v>160</v>
      </c>
      <c r="D11941" t="s">
        <v>17029</v>
      </c>
      <c r="E11941" t="s">
        <v>79</v>
      </c>
      <c r="F11941" t="s">
        <v>4887</v>
      </c>
      <c r="G11941">
        <v>0</v>
      </c>
      <c r="H11941">
        <v>49</v>
      </c>
      <c r="I11941">
        <v>9</v>
      </c>
      <c r="J11941">
        <v>36</v>
      </c>
      <c r="K11941">
        <v>1</v>
      </c>
      <c r="L11941">
        <v>3</v>
      </c>
      <c r="M11941">
        <v>0</v>
      </c>
      <c r="N11941">
        <v>0</v>
      </c>
      <c r="O11941">
        <v>0</v>
      </c>
      <c r="P11941">
        <v>0</v>
      </c>
      <c r="Q11941">
        <v>0</v>
      </c>
    </row>
    <row r="11942" spans="1:17" x14ac:dyDescent="0.2">
      <c r="A11942" t="s">
        <v>28965</v>
      </c>
      <c r="B11942" t="s">
        <v>87</v>
      </c>
      <c r="C11942" t="s">
        <v>160</v>
      </c>
      <c r="D11942" t="s">
        <v>17029</v>
      </c>
      <c r="E11942" t="s">
        <v>79</v>
      </c>
      <c r="F11942" t="s">
        <v>4889</v>
      </c>
      <c r="G11942">
        <v>0</v>
      </c>
      <c r="H11942">
        <v>0</v>
      </c>
      <c r="I11942">
        <v>0</v>
      </c>
      <c r="J11942">
        <v>0</v>
      </c>
      <c r="K11942">
        <v>0</v>
      </c>
      <c r="L11942">
        <v>0</v>
      </c>
      <c r="M11942">
        <v>49</v>
      </c>
      <c r="N11942">
        <v>0</v>
      </c>
      <c r="O11942">
        <v>0</v>
      </c>
      <c r="P11942">
        <v>0</v>
      </c>
      <c r="Q11942">
        <v>0</v>
      </c>
    </row>
    <row r="11943" spans="1:17" x14ac:dyDescent="0.2">
      <c r="A11943" t="s">
        <v>28966</v>
      </c>
      <c r="B11943" t="s">
        <v>87</v>
      </c>
      <c r="C11943" t="s">
        <v>160</v>
      </c>
      <c r="D11943" t="s">
        <v>17029</v>
      </c>
      <c r="E11943" t="s">
        <v>79</v>
      </c>
      <c r="F11943" t="s">
        <v>4871</v>
      </c>
      <c r="G11943">
        <v>0</v>
      </c>
      <c r="H11943">
        <v>0</v>
      </c>
      <c r="I11943">
        <v>0</v>
      </c>
      <c r="J11943">
        <v>0</v>
      </c>
      <c r="K11943">
        <v>0</v>
      </c>
      <c r="L11943">
        <v>0</v>
      </c>
      <c r="M11943">
        <v>0</v>
      </c>
      <c r="N11943">
        <v>29</v>
      </c>
      <c r="O11943">
        <v>28</v>
      </c>
      <c r="P11943">
        <v>0</v>
      </c>
      <c r="Q11943">
        <v>1</v>
      </c>
    </row>
    <row r="11944" spans="1:17" x14ac:dyDescent="0.2">
      <c r="A11944" t="s">
        <v>28967</v>
      </c>
      <c r="B11944" t="s">
        <v>87</v>
      </c>
      <c r="C11944" t="s">
        <v>160</v>
      </c>
      <c r="D11944" t="s">
        <v>17029</v>
      </c>
      <c r="E11944" t="s">
        <v>79</v>
      </c>
      <c r="F11944" t="s">
        <v>4873</v>
      </c>
      <c r="G11944">
        <v>0</v>
      </c>
      <c r="H11944">
        <v>0</v>
      </c>
      <c r="I11944">
        <v>0</v>
      </c>
      <c r="J11944">
        <v>0</v>
      </c>
      <c r="K11944">
        <v>0</v>
      </c>
      <c r="L11944">
        <v>0</v>
      </c>
      <c r="M11944">
        <v>0</v>
      </c>
      <c r="N11944">
        <v>17</v>
      </c>
      <c r="O11944">
        <v>16</v>
      </c>
      <c r="P11944">
        <v>0</v>
      </c>
      <c r="Q11944">
        <v>1</v>
      </c>
    </row>
    <row r="11945" spans="1:17" x14ac:dyDescent="0.2">
      <c r="A11945" t="s">
        <v>28968</v>
      </c>
      <c r="B11945" t="s">
        <v>87</v>
      </c>
      <c r="C11945" t="s">
        <v>160</v>
      </c>
      <c r="D11945" t="s">
        <v>17029</v>
      </c>
      <c r="E11945" t="s">
        <v>79</v>
      </c>
      <c r="F11945" t="s">
        <v>17019</v>
      </c>
      <c r="G11945">
        <v>49</v>
      </c>
      <c r="H11945">
        <v>0</v>
      </c>
      <c r="I11945">
        <v>0</v>
      </c>
      <c r="J11945">
        <v>0</v>
      </c>
      <c r="K11945">
        <v>0</v>
      </c>
      <c r="L11945">
        <v>0</v>
      </c>
      <c r="M11945">
        <v>0</v>
      </c>
      <c r="N11945">
        <v>0</v>
      </c>
      <c r="O11945">
        <v>0</v>
      </c>
      <c r="P11945">
        <v>0</v>
      </c>
      <c r="Q11945">
        <v>0</v>
      </c>
    </row>
    <row r="11946" spans="1:17" x14ac:dyDescent="0.2">
      <c r="A11946" t="s">
        <v>28969</v>
      </c>
      <c r="B11946" t="s">
        <v>87</v>
      </c>
      <c r="C11946" t="s">
        <v>160</v>
      </c>
      <c r="D11946" t="s">
        <v>17029</v>
      </c>
      <c r="E11946" t="s">
        <v>81</v>
      </c>
      <c r="F11946" t="s">
        <v>4875</v>
      </c>
      <c r="G11946">
        <v>0</v>
      </c>
      <c r="H11946">
        <v>77</v>
      </c>
      <c r="I11946">
        <v>10</v>
      </c>
      <c r="J11946">
        <v>53</v>
      </c>
      <c r="K11946">
        <v>10</v>
      </c>
      <c r="L11946">
        <v>4</v>
      </c>
      <c r="M11946">
        <v>0</v>
      </c>
      <c r="N11946">
        <v>0</v>
      </c>
      <c r="O11946">
        <v>0</v>
      </c>
      <c r="P11946">
        <v>0</v>
      </c>
      <c r="Q11946">
        <v>0</v>
      </c>
    </row>
    <row r="11947" spans="1:17" x14ac:dyDescent="0.2">
      <c r="A11947" t="s">
        <v>28970</v>
      </c>
      <c r="B11947" t="s">
        <v>87</v>
      </c>
      <c r="C11947" t="s">
        <v>160</v>
      </c>
      <c r="D11947" t="s">
        <v>17029</v>
      </c>
      <c r="E11947" t="s">
        <v>81</v>
      </c>
      <c r="F11947" t="s">
        <v>4877</v>
      </c>
      <c r="G11947">
        <v>0</v>
      </c>
      <c r="H11947">
        <v>77</v>
      </c>
      <c r="I11947">
        <v>9</v>
      </c>
      <c r="J11947">
        <v>53</v>
      </c>
      <c r="K11947">
        <v>10</v>
      </c>
      <c r="L11947">
        <v>5</v>
      </c>
      <c r="M11947">
        <v>0</v>
      </c>
      <c r="N11947">
        <v>0</v>
      </c>
      <c r="O11947">
        <v>0</v>
      </c>
      <c r="P11947">
        <v>0</v>
      </c>
      <c r="Q11947">
        <v>0</v>
      </c>
    </row>
    <row r="11948" spans="1:17" x14ac:dyDescent="0.2">
      <c r="A11948" t="s">
        <v>28971</v>
      </c>
      <c r="B11948" t="s">
        <v>87</v>
      </c>
      <c r="C11948" t="s">
        <v>160</v>
      </c>
      <c r="D11948" t="s">
        <v>17029</v>
      </c>
      <c r="E11948" t="s">
        <v>81</v>
      </c>
      <c r="F11948" t="s">
        <v>4879</v>
      </c>
      <c r="G11948">
        <v>0</v>
      </c>
      <c r="H11948">
        <v>0</v>
      </c>
      <c r="I11948">
        <v>0</v>
      </c>
      <c r="J11948">
        <v>0</v>
      </c>
      <c r="K11948">
        <v>0</v>
      </c>
      <c r="L11948">
        <v>0</v>
      </c>
      <c r="M11948">
        <v>77</v>
      </c>
      <c r="N11948">
        <v>0</v>
      </c>
      <c r="O11948">
        <v>0</v>
      </c>
      <c r="P11948">
        <v>0</v>
      </c>
      <c r="Q11948">
        <v>0</v>
      </c>
    </row>
    <row r="11949" spans="1:17" x14ac:dyDescent="0.2">
      <c r="A11949" t="s">
        <v>28972</v>
      </c>
      <c r="B11949" t="s">
        <v>87</v>
      </c>
      <c r="C11949" t="s">
        <v>160</v>
      </c>
      <c r="D11949" t="s">
        <v>17029</v>
      </c>
      <c r="E11949" t="s">
        <v>81</v>
      </c>
      <c r="F11949" t="s">
        <v>4881</v>
      </c>
      <c r="G11949">
        <v>0</v>
      </c>
      <c r="H11949">
        <v>77</v>
      </c>
      <c r="I11949">
        <v>9</v>
      </c>
      <c r="J11949">
        <v>53</v>
      </c>
      <c r="K11949">
        <v>10</v>
      </c>
      <c r="L11949">
        <v>5</v>
      </c>
      <c r="M11949">
        <v>0</v>
      </c>
      <c r="N11949">
        <v>0</v>
      </c>
      <c r="O11949">
        <v>0</v>
      </c>
      <c r="P11949">
        <v>0</v>
      </c>
      <c r="Q11949">
        <v>0</v>
      </c>
    </row>
    <row r="11950" spans="1:17" x14ac:dyDescent="0.2">
      <c r="A11950" t="s">
        <v>28973</v>
      </c>
      <c r="B11950" t="s">
        <v>87</v>
      </c>
      <c r="C11950" t="s">
        <v>160</v>
      </c>
      <c r="D11950" t="s">
        <v>17029</v>
      </c>
      <c r="E11950" t="s">
        <v>81</v>
      </c>
      <c r="F11950" t="s">
        <v>4883</v>
      </c>
      <c r="G11950">
        <v>0</v>
      </c>
      <c r="H11950">
        <v>77</v>
      </c>
      <c r="I11950">
        <v>10</v>
      </c>
      <c r="J11950">
        <v>53</v>
      </c>
      <c r="K11950">
        <v>10</v>
      </c>
      <c r="L11950">
        <v>4</v>
      </c>
      <c r="M11950">
        <v>0</v>
      </c>
      <c r="N11950">
        <v>0</v>
      </c>
      <c r="O11950">
        <v>0</v>
      </c>
      <c r="P11950">
        <v>0</v>
      </c>
      <c r="Q11950">
        <v>0</v>
      </c>
    </row>
    <row r="11951" spans="1:17" x14ac:dyDescent="0.2">
      <c r="A11951" t="s">
        <v>28974</v>
      </c>
      <c r="B11951" t="s">
        <v>87</v>
      </c>
      <c r="C11951" t="s">
        <v>160</v>
      </c>
      <c r="D11951" t="s">
        <v>17029</v>
      </c>
      <c r="E11951" t="s">
        <v>81</v>
      </c>
      <c r="F11951" t="s">
        <v>4885</v>
      </c>
      <c r="G11951">
        <v>0</v>
      </c>
      <c r="H11951">
        <v>0</v>
      </c>
      <c r="I11951">
        <v>0</v>
      </c>
      <c r="J11951">
        <v>0</v>
      </c>
      <c r="K11951">
        <v>0</v>
      </c>
      <c r="L11951">
        <v>0</v>
      </c>
      <c r="M11951">
        <v>77</v>
      </c>
      <c r="N11951">
        <v>0</v>
      </c>
      <c r="O11951">
        <v>0</v>
      </c>
      <c r="P11951">
        <v>0</v>
      </c>
      <c r="Q11951">
        <v>0</v>
      </c>
    </row>
    <row r="11952" spans="1:17" x14ac:dyDescent="0.2">
      <c r="A11952" t="s">
        <v>28975</v>
      </c>
      <c r="B11952" t="s">
        <v>87</v>
      </c>
      <c r="C11952" t="s">
        <v>160</v>
      </c>
      <c r="D11952" t="s">
        <v>17029</v>
      </c>
      <c r="E11952" t="s">
        <v>81</v>
      </c>
      <c r="F11952" t="s">
        <v>4887</v>
      </c>
      <c r="G11952">
        <v>0</v>
      </c>
      <c r="H11952">
        <v>77</v>
      </c>
      <c r="I11952">
        <v>9</v>
      </c>
      <c r="J11952">
        <v>53</v>
      </c>
      <c r="K11952">
        <v>11</v>
      </c>
      <c r="L11952">
        <v>4</v>
      </c>
      <c r="M11952">
        <v>0</v>
      </c>
      <c r="N11952">
        <v>0</v>
      </c>
      <c r="O11952">
        <v>0</v>
      </c>
      <c r="P11952">
        <v>0</v>
      </c>
      <c r="Q11952">
        <v>0</v>
      </c>
    </row>
    <row r="11953" spans="1:17" x14ac:dyDescent="0.2">
      <c r="A11953" t="s">
        <v>28976</v>
      </c>
      <c r="B11953" t="s">
        <v>87</v>
      </c>
      <c r="C11953" t="s">
        <v>160</v>
      </c>
      <c r="D11953" t="s">
        <v>17029</v>
      </c>
      <c r="E11953" t="s">
        <v>81</v>
      </c>
      <c r="F11953" t="s">
        <v>4889</v>
      </c>
      <c r="G11953">
        <v>0</v>
      </c>
      <c r="H11953">
        <v>0</v>
      </c>
      <c r="I11953">
        <v>0</v>
      </c>
      <c r="J11953">
        <v>0</v>
      </c>
      <c r="K11953">
        <v>0</v>
      </c>
      <c r="L11953">
        <v>0</v>
      </c>
      <c r="M11953">
        <v>77</v>
      </c>
      <c r="N11953">
        <v>0</v>
      </c>
      <c r="O11953">
        <v>0</v>
      </c>
      <c r="P11953">
        <v>0</v>
      </c>
      <c r="Q11953">
        <v>0</v>
      </c>
    </row>
    <row r="11954" spans="1:17" x14ac:dyDescent="0.2">
      <c r="A11954" t="s">
        <v>28977</v>
      </c>
      <c r="B11954" t="s">
        <v>87</v>
      </c>
      <c r="C11954" t="s">
        <v>160</v>
      </c>
      <c r="D11954" t="s">
        <v>17029</v>
      </c>
      <c r="E11954" t="s">
        <v>81</v>
      </c>
      <c r="F11954" t="s">
        <v>4871</v>
      </c>
      <c r="G11954">
        <v>0</v>
      </c>
      <c r="H11954">
        <v>0</v>
      </c>
      <c r="I11954">
        <v>0</v>
      </c>
      <c r="J11954">
        <v>0</v>
      </c>
      <c r="K11954">
        <v>0</v>
      </c>
      <c r="L11954">
        <v>0</v>
      </c>
      <c r="M11954">
        <v>0</v>
      </c>
      <c r="N11954">
        <v>41</v>
      </c>
      <c r="O11954">
        <v>39</v>
      </c>
      <c r="P11954">
        <v>1</v>
      </c>
      <c r="Q11954">
        <v>1</v>
      </c>
    </row>
    <row r="11955" spans="1:17" x14ac:dyDescent="0.2">
      <c r="A11955" t="s">
        <v>28978</v>
      </c>
      <c r="B11955" t="s">
        <v>87</v>
      </c>
      <c r="C11955" t="s">
        <v>160</v>
      </c>
      <c r="D11955" t="s">
        <v>17029</v>
      </c>
      <c r="E11955" t="s">
        <v>81</v>
      </c>
      <c r="F11955" t="s">
        <v>4873</v>
      </c>
      <c r="G11955">
        <v>0</v>
      </c>
      <c r="H11955">
        <v>0</v>
      </c>
      <c r="I11955">
        <v>0</v>
      </c>
      <c r="J11955">
        <v>0</v>
      </c>
      <c r="K11955">
        <v>0</v>
      </c>
      <c r="L11955">
        <v>0</v>
      </c>
      <c r="M11955">
        <v>0</v>
      </c>
      <c r="N11955">
        <v>30</v>
      </c>
      <c r="O11955">
        <v>29</v>
      </c>
      <c r="P11955">
        <v>1</v>
      </c>
      <c r="Q11955">
        <v>0</v>
      </c>
    </row>
    <row r="11956" spans="1:17" x14ac:dyDescent="0.2">
      <c r="A11956" t="s">
        <v>28979</v>
      </c>
      <c r="B11956" t="s">
        <v>87</v>
      </c>
      <c r="C11956" t="s">
        <v>160</v>
      </c>
      <c r="D11956" t="s">
        <v>17029</v>
      </c>
      <c r="E11956" t="s">
        <v>81</v>
      </c>
      <c r="F11956" t="s">
        <v>17019</v>
      </c>
      <c r="G11956">
        <v>77</v>
      </c>
      <c r="H11956">
        <v>0</v>
      </c>
      <c r="I11956">
        <v>0</v>
      </c>
      <c r="J11956">
        <v>0</v>
      </c>
      <c r="K11956">
        <v>0</v>
      </c>
      <c r="L11956">
        <v>0</v>
      </c>
      <c r="M11956">
        <v>0</v>
      </c>
      <c r="N11956">
        <v>0</v>
      </c>
      <c r="O11956">
        <v>0</v>
      </c>
      <c r="P11956">
        <v>0</v>
      </c>
      <c r="Q11956">
        <v>0</v>
      </c>
    </row>
    <row r="11957" spans="1:17" x14ac:dyDescent="0.2">
      <c r="A11957" t="s">
        <v>28980</v>
      </c>
      <c r="B11957" t="s">
        <v>87</v>
      </c>
      <c r="C11957" t="s">
        <v>160</v>
      </c>
      <c r="D11957" t="s">
        <v>17025</v>
      </c>
      <c r="E11957" t="s">
        <v>79</v>
      </c>
      <c r="F11957" t="s">
        <v>17019</v>
      </c>
      <c r="G11957">
        <v>24</v>
      </c>
      <c r="H11957">
        <v>0</v>
      </c>
      <c r="I11957">
        <v>0</v>
      </c>
      <c r="J11957">
        <v>0</v>
      </c>
      <c r="K11957">
        <v>0</v>
      </c>
      <c r="L11957">
        <v>0</v>
      </c>
      <c r="M11957">
        <v>0</v>
      </c>
      <c r="N11957">
        <v>0</v>
      </c>
      <c r="O11957">
        <v>0</v>
      </c>
      <c r="P11957">
        <v>0</v>
      </c>
      <c r="Q11957">
        <v>0</v>
      </c>
    </row>
    <row r="11958" spans="1:17" x14ac:dyDescent="0.2">
      <c r="A11958" t="s">
        <v>28981</v>
      </c>
      <c r="B11958" t="s">
        <v>87</v>
      </c>
      <c r="C11958" t="s">
        <v>160</v>
      </c>
      <c r="D11958" t="s">
        <v>17025</v>
      </c>
      <c r="E11958" t="s">
        <v>81</v>
      </c>
      <c r="F11958" t="s">
        <v>17019</v>
      </c>
      <c r="G11958">
        <v>15</v>
      </c>
      <c r="H11958">
        <v>0</v>
      </c>
      <c r="I11958">
        <v>0</v>
      </c>
      <c r="J11958">
        <v>0</v>
      </c>
      <c r="K11958">
        <v>0</v>
      </c>
      <c r="L11958">
        <v>0</v>
      </c>
      <c r="M11958">
        <v>0</v>
      </c>
      <c r="N11958">
        <v>0</v>
      </c>
      <c r="O11958">
        <v>0</v>
      </c>
      <c r="P11958">
        <v>0</v>
      </c>
      <c r="Q11958">
        <v>0</v>
      </c>
    </row>
    <row r="11959" spans="1:17" x14ac:dyDescent="0.2">
      <c r="A11959" t="s">
        <v>28982</v>
      </c>
      <c r="B11959" t="s">
        <v>87</v>
      </c>
      <c r="C11959" t="s">
        <v>161</v>
      </c>
      <c r="D11959" t="s">
        <v>17029</v>
      </c>
      <c r="E11959" t="s">
        <v>79</v>
      </c>
      <c r="F11959" t="s">
        <v>4875</v>
      </c>
      <c r="G11959">
        <v>0</v>
      </c>
      <c r="H11959">
        <v>11</v>
      </c>
      <c r="I11959">
        <v>2</v>
      </c>
      <c r="J11959">
        <v>4</v>
      </c>
      <c r="K11959">
        <v>3</v>
      </c>
      <c r="L11959">
        <v>2</v>
      </c>
      <c r="M11959">
        <v>0</v>
      </c>
      <c r="N11959">
        <v>0</v>
      </c>
      <c r="O11959">
        <v>0</v>
      </c>
      <c r="P11959">
        <v>0</v>
      </c>
      <c r="Q11959">
        <v>0</v>
      </c>
    </row>
    <row r="11960" spans="1:17" x14ac:dyDescent="0.2">
      <c r="A11960" t="s">
        <v>28983</v>
      </c>
      <c r="B11960" t="s">
        <v>87</v>
      </c>
      <c r="C11960" t="s">
        <v>161</v>
      </c>
      <c r="D11960" t="s">
        <v>17029</v>
      </c>
      <c r="E11960" t="s">
        <v>79</v>
      </c>
      <c r="F11960" t="s">
        <v>4877</v>
      </c>
      <c r="G11960">
        <v>0</v>
      </c>
      <c r="H11960">
        <v>11</v>
      </c>
      <c r="I11960">
        <v>2</v>
      </c>
      <c r="J11960">
        <v>3</v>
      </c>
      <c r="K11960">
        <v>1</v>
      </c>
      <c r="L11960">
        <v>5</v>
      </c>
      <c r="M11960">
        <v>0</v>
      </c>
      <c r="N11960">
        <v>0</v>
      </c>
      <c r="O11960">
        <v>0</v>
      </c>
      <c r="P11960">
        <v>0</v>
      </c>
      <c r="Q11960">
        <v>0</v>
      </c>
    </row>
    <row r="11961" spans="1:17" x14ac:dyDescent="0.2">
      <c r="A11961" t="s">
        <v>28984</v>
      </c>
      <c r="B11961" t="s">
        <v>87</v>
      </c>
      <c r="C11961" t="s">
        <v>216</v>
      </c>
      <c r="D11961" t="s">
        <v>17029</v>
      </c>
      <c r="E11961" t="s">
        <v>79</v>
      </c>
      <c r="F11961" t="s">
        <v>4875</v>
      </c>
      <c r="G11961">
        <v>0</v>
      </c>
      <c r="H11961">
        <v>9</v>
      </c>
      <c r="I11961">
        <v>2</v>
      </c>
      <c r="J11961">
        <v>4</v>
      </c>
      <c r="K11961">
        <v>3</v>
      </c>
      <c r="L11961">
        <v>0</v>
      </c>
      <c r="M11961">
        <v>0</v>
      </c>
      <c r="N11961">
        <v>0</v>
      </c>
      <c r="O11961">
        <v>0</v>
      </c>
      <c r="P11961">
        <v>0</v>
      </c>
      <c r="Q11961">
        <v>0</v>
      </c>
    </row>
    <row r="11962" spans="1:17" x14ac:dyDescent="0.2">
      <c r="A11962" t="s">
        <v>28985</v>
      </c>
      <c r="B11962" t="s">
        <v>87</v>
      </c>
      <c r="C11962" t="s">
        <v>216</v>
      </c>
      <c r="D11962" t="s">
        <v>17029</v>
      </c>
      <c r="E11962" t="s">
        <v>79</v>
      </c>
      <c r="F11962" t="s">
        <v>4877</v>
      </c>
      <c r="G11962">
        <v>0</v>
      </c>
      <c r="H11962">
        <v>9</v>
      </c>
      <c r="I11962">
        <v>2</v>
      </c>
      <c r="J11962">
        <v>4</v>
      </c>
      <c r="K11962">
        <v>3</v>
      </c>
      <c r="L11962">
        <v>0</v>
      </c>
      <c r="M11962">
        <v>0</v>
      </c>
      <c r="N11962">
        <v>0</v>
      </c>
      <c r="O11962">
        <v>0</v>
      </c>
      <c r="P11962">
        <v>0</v>
      </c>
      <c r="Q11962">
        <v>0</v>
      </c>
    </row>
    <row r="11963" spans="1:17" x14ac:dyDescent="0.2">
      <c r="A11963" t="s">
        <v>28986</v>
      </c>
      <c r="B11963" t="s">
        <v>87</v>
      </c>
      <c r="C11963" t="s">
        <v>216</v>
      </c>
      <c r="D11963" t="s">
        <v>17029</v>
      </c>
      <c r="E11963" t="s">
        <v>79</v>
      </c>
      <c r="F11963" t="s">
        <v>4879</v>
      </c>
      <c r="G11963">
        <v>0</v>
      </c>
      <c r="H11963">
        <v>0</v>
      </c>
      <c r="I11963">
        <v>0</v>
      </c>
      <c r="J11963">
        <v>0</v>
      </c>
      <c r="K11963">
        <v>0</v>
      </c>
      <c r="L11963">
        <v>0</v>
      </c>
      <c r="M11963">
        <v>9</v>
      </c>
      <c r="N11963">
        <v>0</v>
      </c>
      <c r="O11963">
        <v>0</v>
      </c>
      <c r="P11963">
        <v>0</v>
      </c>
      <c r="Q11963">
        <v>0</v>
      </c>
    </row>
    <row r="11964" spans="1:17" x14ac:dyDescent="0.2">
      <c r="A11964" t="s">
        <v>28987</v>
      </c>
      <c r="B11964" t="s">
        <v>87</v>
      </c>
      <c r="C11964" t="s">
        <v>216</v>
      </c>
      <c r="D11964" t="s">
        <v>17029</v>
      </c>
      <c r="E11964" t="s">
        <v>79</v>
      </c>
      <c r="F11964" t="s">
        <v>4881</v>
      </c>
      <c r="G11964">
        <v>0</v>
      </c>
      <c r="H11964">
        <v>9</v>
      </c>
      <c r="I11964">
        <v>2</v>
      </c>
      <c r="J11964">
        <v>4</v>
      </c>
      <c r="K11964">
        <v>3</v>
      </c>
      <c r="L11964">
        <v>0</v>
      </c>
      <c r="M11964">
        <v>0</v>
      </c>
      <c r="N11964">
        <v>0</v>
      </c>
      <c r="O11964">
        <v>0</v>
      </c>
      <c r="P11964">
        <v>0</v>
      </c>
      <c r="Q11964">
        <v>0</v>
      </c>
    </row>
    <row r="11965" spans="1:17" x14ac:dyDescent="0.2">
      <c r="A11965" t="s">
        <v>28988</v>
      </c>
      <c r="B11965" t="s">
        <v>87</v>
      </c>
      <c r="C11965" t="s">
        <v>216</v>
      </c>
      <c r="D11965" t="s">
        <v>17029</v>
      </c>
      <c r="E11965" t="s">
        <v>79</v>
      </c>
      <c r="F11965" t="s">
        <v>4883</v>
      </c>
      <c r="G11965">
        <v>0</v>
      </c>
      <c r="H11965">
        <v>9</v>
      </c>
      <c r="I11965">
        <v>2</v>
      </c>
      <c r="J11965">
        <v>4</v>
      </c>
      <c r="K11965">
        <v>3</v>
      </c>
      <c r="L11965">
        <v>0</v>
      </c>
      <c r="M11965">
        <v>0</v>
      </c>
      <c r="N11965">
        <v>0</v>
      </c>
      <c r="O11965">
        <v>0</v>
      </c>
      <c r="P11965">
        <v>0</v>
      </c>
      <c r="Q11965">
        <v>0</v>
      </c>
    </row>
    <row r="11966" spans="1:17" x14ac:dyDescent="0.2">
      <c r="A11966" t="s">
        <v>28989</v>
      </c>
      <c r="B11966" t="s">
        <v>87</v>
      </c>
      <c r="C11966" t="s">
        <v>216</v>
      </c>
      <c r="D11966" t="s">
        <v>17029</v>
      </c>
      <c r="E11966" t="s">
        <v>79</v>
      </c>
      <c r="F11966" t="s">
        <v>4885</v>
      </c>
      <c r="G11966">
        <v>0</v>
      </c>
      <c r="H11966">
        <v>0</v>
      </c>
      <c r="I11966">
        <v>0</v>
      </c>
      <c r="J11966">
        <v>0</v>
      </c>
      <c r="K11966">
        <v>0</v>
      </c>
      <c r="L11966">
        <v>0</v>
      </c>
      <c r="M11966">
        <v>9</v>
      </c>
      <c r="N11966">
        <v>0</v>
      </c>
      <c r="O11966">
        <v>0</v>
      </c>
      <c r="P11966">
        <v>0</v>
      </c>
      <c r="Q11966">
        <v>0</v>
      </c>
    </row>
    <row r="11967" spans="1:17" x14ac:dyDescent="0.2">
      <c r="A11967" t="s">
        <v>28990</v>
      </c>
      <c r="B11967" t="s">
        <v>87</v>
      </c>
      <c r="C11967" t="s">
        <v>216</v>
      </c>
      <c r="D11967" t="s">
        <v>17029</v>
      </c>
      <c r="E11967" t="s">
        <v>79</v>
      </c>
      <c r="F11967" t="s">
        <v>4887</v>
      </c>
      <c r="G11967">
        <v>0</v>
      </c>
      <c r="H11967">
        <v>9</v>
      </c>
      <c r="I11967">
        <v>2</v>
      </c>
      <c r="J11967">
        <v>4</v>
      </c>
      <c r="K11967">
        <v>3</v>
      </c>
      <c r="L11967">
        <v>0</v>
      </c>
      <c r="M11967">
        <v>0</v>
      </c>
      <c r="N11967">
        <v>0</v>
      </c>
      <c r="O11967">
        <v>0</v>
      </c>
      <c r="P11967">
        <v>0</v>
      </c>
      <c r="Q11967">
        <v>0</v>
      </c>
    </row>
    <row r="11968" spans="1:17" x14ac:dyDescent="0.2">
      <c r="A11968" t="s">
        <v>28991</v>
      </c>
      <c r="B11968" t="s">
        <v>87</v>
      </c>
      <c r="C11968" t="s">
        <v>216</v>
      </c>
      <c r="D11968" t="s">
        <v>17029</v>
      </c>
      <c r="E11968" t="s">
        <v>79</v>
      </c>
      <c r="F11968" t="s">
        <v>4889</v>
      </c>
      <c r="G11968">
        <v>0</v>
      </c>
      <c r="H11968">
        <v>0</v>
      </c>
      <c r="I11968">
        <v>0</v>
      </c>
      <c r="J11968">
        <v>0</v>
      </c>
      <c r="K11968">
        <v>0</v>
      </c>
      <c r="L11968">
        <v>0</v>
      </c>
      <c r="M11968">
        <v>9</v>
      </c>
      <c r="N11968">
        <v>0</v>
      </c>
      <c r="O11968">
        <v>0</v>
      </c>
      <c r="P11968">
        <v>0</v>
      </c>
      <c r="Q11968">
        <v>0</v>
      </c>
    </row>
    <row r="11969" spans="1:17" x14ac:dyDescent="0.2">
      <c r="A11969" t="s">
        <v>28992</v>
      </c>
      <c r="B11969" t="s">
        <v>87</v>
      </c>
      <c r="C11969" t="s">
        <v>216</v>
      </c>
      <c r="D11969" t="s">
        <v>17029</v>
      </c>
      <c r="E11969" t="s">
        <v>79</v>
      </c>
      <c r="F11969" t="s">
        <v>4871</v>
      </c>
      <c r="G11969">
        <v>0</v>
      </c>
      <c r="H11969">
        <v>0</v>
      </c>
      <c r="I11969">
        <v>0</v>
      </c>
      <c r="J11969">
        <v>0</v>
      </c>
      <c r="K11969">
        <v>0</v>
      </c>
      <c r="L11969">
        <v>0</v>
      </c>
      <c r="M11969">
        <v>0</v>
      </c>
      <c r="N11969">
        <v>3</v>
      </c>
      <c r="O11969">
        <v>3</v>
      </c>
      <c r="P11969">
        <v>0</v>
      </c>
      <c r="Q11969">
        <v>0</v>
      </c>
    </row>
    <row r="11970" spans="1:17" x14ac:dyDescent="0.2">
      <c r="A11970" t="s">
        <v>28993</v>
      </c>
      <c r="B11970" t="s">
        <v>87</v>
      </c>
      <c r="C11970" t="s">
        <v>216</v>
      </c>
      <c r="D11970" t="s">
        <v>17029</v>
      </c>
      <c r="E11970" t="s">
        <v>79</v>
      </c>
      <c r="F11970" t="s">
        <v>4873</v>
      </c>
      <c r="G11970">
        <v>0</v>
      </c>
      <c r="H11970">
        <v>0</v>
      </c>
      <c r="I11970">
        <v>0</v>
      </c>
      <c r="J11970">
        <v>0</v>
      </c>
      <c r="K11970">
        <v>0</v>
      </c>
      <c r="L11970">
        <v>0</v>
      </c>
      <c r="M11970">
        <v>0</v>
      </c>
      <c r="N11970">
        <v>2</v>
      </c>
      <c r="O11970">
        <v>2</v>
      </c>
      <c r="P11970">
        <v>0</v>
      </c>
      <c r="Q11970">
        <v>0</v>
      </c>
    </row>
    <row r="11971" spans="1:17" x14ac:dyDescent="0.2">
      <c r="A11971" t="s">
        <v>28994</v>
      </c>
      <c r="B11971" t="s">
        <v>87</v>
      </c>
      <c r="C11971" t="s">
        <v>216</v>
      </c>
      <c r="D11971" t="s">
        <v>17029</v>
      </c>
      <c r="E11971" t="s">
        <v>79</v>
      </c>
      <c r="F11971" t="s">
        <v>17019</v>
      </c>
      <c r="G11971">
        <v>9</v>
      </c>
      <c r="H11971">
        <v>0</v>
      </c>
      <c r="I11971">
        <v>0</v>
      </c>
      <c r="J11971">
        <v>0</v>
      </c>
      <c r="K11971">
        <v>0</v>
      </c>
      <c r="L11971">
        <v>0</v>
      </c>
      <c r="M11971">
        <v>0</v>
      </c>
      <c r="N11971">
        <v>0</v>
      </c>
      <c r="O11971">
        <v>0</v>
      </c>
      <c r="P11971">
        <v>0</v>
      </c>
      <c r="Q11971">
        <v>0</v>
      </c>
    </row>
    <row r="11972" spans="1:17" x14ac:dyDescent="0.2">
      <c r="A11972" t="s">
        <v>28995</v>
      </c>
      <c r="B11972" t="s">
        <v>87</v>
      </c>
      <c r="C11972" t="s">
        <v>216</v>
      </c>
      <c r="D11972" t="s">
        <v>17029</v>
      </c>
      <c r="E11972" t="s">
        <v>81</v>
      </c>
      <c r="F11972" t="s">
        <v>4875</v>
      </c>
      <c r="G11972">
        <v>0</v>
      </c>
      <c r="H11972">
        <v>7</v>
      </c>
      <c r="I11972">
        <v>0</v>
      </c>
      <c r="J11972">
        <v>5</v>
      </c>
      <c r="K11972">
        <v>2</v>
      </c>
      <c r="L11972">
        <v>0</v>
      </c>
      <c r="M11972">
        <v>0</v>
      </c>
      <c r="N11972">
        <v>0</v>
      </c>
      <c r="O11972">
        <v>0</v>
      </c>
      <c r="P11972">
        <v>0</v>
      </c>
      <c r="Q11972">
        <v>0</v>
      </c>
    </row>
    <row r="11973" spans="1:17" x14ac:dyDescent="0.2">
      <c r="A11973" t="s">
        <v>28996</v>
      </c>
      <c r="B11973" t="s">
        <v>87</v>
      </c>
      <c r="C11973" t="s">
        <v>216</v>
      </c>
      <c r="D11973" t="s">
        <v>17029</v>
      </c>
      <c r="E11973" t="s">
        <v>81</v>
      </c>
      <c r="F11973" t="s">
        <v>4877</v>
      </c>
      <c r="G11973">
        <v>0</v>
      </c>
      <c r="H11973">
        <v>7</v>
      </c>
      <c r="I11973">
        <v>0</v>
      </c>
      <c r="J11973">
        <v>5</v>
      </c>
      <c r="K11973">
        <v>2</v>
      </c>
      <c r="L11973">
        <v>0</v>
      </c>
      <c r="M11973">
        <v>0</v>
      </c>
      <c r="N11973">
        <v>0</v>
      </c>
      <c r="O11973">
        <v>0</v>
      </c>
      <c r="P11973">
        <v>0</v>
      </c>
      <c r="Q11973">
        <v>0</v>
      </c>
    </row>
    <row r="11974" spans="1:17" x14ac:dyDescent="0.2">
      <c r="A11974" t="s">
        <v>28997</v>
      </c>
      <c r="B11974" t="s">
        <v>87</v>
      </c>
      <c r="C11974" t="s">
        <v>216</v>
      </c>
      <c r="D11974" t="s">
        <v>17029</v>
      </c>
      <c r="E11974" t="s">
        <v>81</v>
      </c>
      <c r="F11974" t="s">
        <v>4879</v>
      </c>
      <c r="G11974">
        <v>0</v>
      </c>
      <c r="H11974">
        <v>0</v>
      </c>
      <c r="I11974">
        <v>0</v>
      </c>
      <c r="J11974">
        <v>0</v>
      </c>
      <c r="K11974">
        <v>0</v>
      </c>
      <c r="L11974">
        <v>0</v>
      </c>
      <c r="M11974">
        <v>7</v>
      </c>
      <c r="N11974">
        <v>0</v>
      </c>
      <c r="O11974">
        <v>0</v>
      </c>
      <c r="P11974">
        <v>0</v>
      </c>
      <c r="Q11974">
        <v>0</v>
      </c>
    </row>
    <row r="11975" spans="1:17" x14ac:dyDescent="0.2">
      <c r="A11975" t="s">
        <v>28998</v>
      </c>
      <c r="B11975" t="s">
        <v>87</v>
      </c>
      <c r="C11975" t="s">
        <v>216</v>
      </c>
      <c r="D11975" t="s">
        <v>17029</v>
      </c>
      <c r="E11975" t="s">
        <v>81</v>
      </c>
      <c r="F11975" t="s">
        <v>4881</v>
      </c>
      <c r="G11975">
        <v>0</v>
      </c>
      <c r="H11975">
        <v>7</v>
      </c>
      <c r="I11975">
        <v>0</v>
      </c>
      <c r="J11975">
        <v>5</v>
      </c>
      <c r="K11975">
        <v>2</v>
      </c>
      <c r="L11975">
        <v>0</v>
      </c>
      <c r="M11975">
        <v>0</v>
      </c>
      <c r="N11975">
        <v>0</v>
      </c>
      <c r="O11975">
        <v>0</v>
      </c>
      <c r="P11975">
        <v>0</v>
      </c>
      <c r="Q11975">
        <v>0</v>
      </c>
    </row>
    <row r="11976" spans="1:17" x14ac:dyDescent="0.2">
      <c r="A11976" t="s">
        <v>28999</v>
      </c>
      <c r="B11976" t="s">
        <v>87</v>
      </c>
      <c r="C11976" t="s">
        <v>216</v>
      </c>
      <c r="D11976" t="s">
        <v>17029</v>
      </c>
      <c r="E11976" t="s">
        <v>81</v>
      </c>
      <c r="F11976" t="s">
        <v>4883</v>
      </c>
      <c r="G11976">
        <v>0</v>
      </c>
      <c r="H11976">
        <v>7</v>
      </c>
      <c r="I11976">
        <v>0</v>
      </c>
      <c r="J11976">
        <v>5</v>
      </c>
      <c r="K11976">
        <v>2</v>
      </c>
      <c r="L11976">
        <v>0</v>
      </c>
      <c r="M11976">
        <v>0</v>
      </c>
      <c r="N11976">
        <v>0</v>
      </c>
      <c r="O11976">
        <v>0</v>
      </c>
      <c r="P11976">
        <v>0</v>
      </c>
      <c r="Q11976">
        <v>0</v>
      </c>
    </row>
    <row r="11977" spans="1:17" x14ac:dyDescent="0.2">
      <c r="A11977" t="s">
        <v>29000</v>
      </c>
      <c r="B11977" t="s">
        <v>87</v>
      </c>
      <c r="C11977" t="s">
        <v>216</v>
      </c>
      <c r="D11977" t="s">
        <v>17029</v>
      </c>
      <c r="E11977" t="s">
        <v>81</v>
      </c>
      <c r="F11977" t="s">
        <v>4885</v>
      </c>
      <c r="G11977">
        <v>0</v>
      </c>
      <c r="H11977">
        <v>0</v>
      </c>
      <c r="I11977">
        <v>0</v>
      </c>
      <c r="J11977">
        <v>0</v>
      </c>
      <c r="K11977">
        <v>0</v>
      </c>
      <c r="L11977">
        <v>0</v>
      </c>
      <c r="M11977">
        <v>7</v>
      </c>
      <c r="N11977">
        <v>0</v>
      </c>
      <c r="O11977">
        <v>0</v>
      </c>
      <c r="P11977">
        <v>0</v>
      </c>
      <c r="Q11977">
        <v>0</v>
      </c>
    </row>
    <row r="11978" spans="1:17" x14ac:dyDescent="0.2">
      <c r="A11978" t="s">
        <v>29001</v>
      </c>
      <c r="B11978" t="s">
        <v>87</v>
      </c>
      <c r="C11978" t="s">
        <v>216</v>
      </c>
      <c r="D11978" t="s">
        <v>17029</v>
      </c>
      <c r="E11978" t="s">
        <v>81</v>
      </c>
      <c r="F11978" t="s">
        <v>4887</v>
      </c>
      <c r="G11978">
        <v>0</v>
      </c>
      <c r="H11978">
        <v>7</v>
      </c>
      <c r="I11978">
        <v>0</v>
      </c>
      <c r="J11978">
        <v>5</v>
      </c>
      <c r="K11978">
        <v>2</v>
      </c>
      <c r="L11978">
        <v>0</v>
      </c>
      <c r="M11978">
        <v>0</v>
      </c>
      <c r="N11978">
        <v>0</v>
      </c>
      <c r="O11978">
        <v>0</v>
      </c>
      <c r="P11978">
        <v>0</v>
      </c>
      <c r="Q11978">
        <v>0</v>
      </c>
    </row>
    <row r="11979" spans="1:17" x14ac:dyDescent="0.2">
      <c r="A11979" t="s">
        <v>29002</v>
      </c>
      <c r="B11979" t="s">
        <v>87</v>
      </c>
      <c r="C11979" t="s">
        <v>216</v>
      </c>
      <c r="D11979" t="s">
        <v>17029</v>
      </c>
      <c r="E11979" t="s">
        <v>81</v>
      </c>
      <c r="F11979" t="s">
        <v>4889</v>
      </c>
      <c r="G11979">
        <v>0</v>
      </c>
      <c r="H11979">
        <v>0</v>
      </c>
      <c r="I11979">
        <v>0</v>
      </c>
      <c r="J11979">
        <v>0</v>
      </c>
      <c r="K11979">
        <v>0</v>
      </c>
      <c r="L11979">
        <v>0</v>
      </c>
      <c r="M11979">
        <v>7</v>
      </c>
      <c r="N11979">
        <v>0</v>
      </c>
      <c r="O11979">
        <v>0</v>
      </c>
      <c r="P11979">
        <v>0</v>
      </c>
      <c r="Q11979">
        <v>0</v>
      </c>
    </row>
    <row r="11980" spans="1:17" x14ac:dyDescent="0.2">
      <c r="A11980" t="s">
        <v>29003</v>
      </c>
      <c r="B11980" t="s">
        <v>87</v>
      </c>
      <c r="C11980" t="s">
        <v>216</v>
      </c>
      <c r="D11980" t="s">
        <v>17029</v>
      </c>
      <c r="E11980" t="s">
        <v>81</v>
      </c>
      <c r="F11980" t="s">
        <v>4871</v>
      </c>
      <c r="G11980">
        <v>0</v>
      </c>
      <c r="H11980">
        <v>0</v>
      </c>
      <c r="I11980">
        <v>0</v>
      </c>
      <c r="J11980">
        <v>0</v>
      </c>
      <c r="K11980">
        <v>0</v>
      </c>
      <c r="L11980">
        <v>0</v>
      </c>
      <c r="M11980">
        <v>0</v>
      </c>
      <c r="N11980">
        <v>6</v>
      </c>
      <c r="O11980">
        <v>6</v>
      </c>
      <c r="P11980">
        <v>0</v>
      </c>
      <c r="Q11980">
        <v>0</v>
      </c>
    </row>
    <row r="11981" spans="1:17" x14ac:dyDescent="0.2">
      <c r="A11981" t="s">
        <v>29004</v>
      </c>
      <c r="B11981" t="s">
        <v>87</v>
      </c>
      <c r="C11981" t="s">
        <v>216</v>
      </c>
      <c r="D11981" t="s">
        <v>17029</v>
      </c>
      <c r="E11981" t="s">
        <v>81</v>
      </c>
      <c r="F11981" t="s">
        <v>4873</v>
      </c>
      <c r="G11981">
        <v>0</v>
      </c>
      <c r="H11981">
        <v>0</v>
      </c>
      <c r="I11981">
        <v>0</v>
      </c>
      <c r="J11981">
        <v>0</v>
      </c>
      <c r="K11981">
        <v>0</v>
      </c>
      <c r="L11981">
        <v>0</v>
      </c>
      <c r="M11981">
        <v>0</v>
      </c>
      <c r="N11981">
        <v>4</v>
      </c>
      <c r="O11981">
        <v>4</v>
      </c>
      <c r="P11981">
        <v>0</v>
      </c>
      <c r="Q11981">
        <v>0</v>
      </c>
    </row>
    <row r="11982" spans="1:17" x14ac:dyDescent="0.2">
      <c r="A11982" t="s">
        <v>29005</v>
      </c>
      <c r="B11982" t="s">
        <v>87</v>
      </c>
      <c r="C11982" t="s">
        <v>216</v>
      </c>
      <c r="D11982" t="s">
        <v>17029</v>
      </c>
      <c r="E11982" t="s">
        <v>81</v>
      </c>
      <c r="F11982" t="s">
        <v>17019</v>
      </c>
      <c r="G11982">
        <v>7</v>
      </c>
      <c r="H11982">
        <v>0</v>
      </c>
      <c r="I11982">
        <v>0</v>
      </c>
      <c r="J11982">
        <v>0</v>
      </c>
      <c r="K11982">
        <v>0</v>
      </c>
      <c r="L11982">
        <v>0</v>
      </c>
      <c r="M11982">
        <v>0</v>
      </c>
      <c r="N11982">
        <v>0</v>
      </c>
      <c r="O11982">
        <v>0</v>
      </c>
      <c r="P11982">
        <v>0</v>
      </c>
      <c r="Q11982">
        <v>0</v>
      </c>
    </row>
    <row r="11983" spans="1:17" x14ac:dyDescent="0.2">
      <c r="A11983" t="s">
        <v>29006</v>
      </c>
      <c r="B11983" t="s">
        <v>87</v>
      </c>
      <c r="C11983" t="s">
        <v>216</v>
      </c>
      <c r="D11983" t="s">
        <v>17025</v>
      </c>
      <c r="E11983" t="s">
        <v>79</v>
      </c>
      <c r="F11983" t="s">
        <v>17019</v>
      </c>
      <c r="G11983">
        <v>3</v>
      </c>
      <c r="H11983">
        <v>0</v>
      </c>
      <c r="I11983">
        <v>0</v>
      </c>
      <c r="J11983">
        <v>0</v>
      </c>
      <c r="K11983">
        <v>0</v>
      </c>
      <c r="L11983">
        <v>0</v>
      </c>
      <c r="M11983">
        <v>0</v>
      </c>
      <c r="N11983">
        <v>0</v>
      </c>
      <c r="O11983">
        <v>0</v>
      </c>
      <c r="P11983">
        <v>0</v>
      </c>
      <c r="Q11983">
        <v>0</v>
      </c>
    </row>
    <row r="11984" spans="1:17" x14ac:dyDescent="0.2">
      <c r="A11984" t="s">
        <v>29007</v>
      </c>
      <c r="B11984" t="s">
        <v>87</v>
      </c>
      <c r="C11984" t="s">
        <v>217</v>
      </c>
      <c r="D11984" t="s">
        <v>17029</v>
      </c>
      <c r="E11984" t="s">
        <v>79</v>
      </c>
      <c r="F11984" t="s">
        <v>4875</v>
      </c>
      <c r="G11984">
        <v>0</v>
      </c>
      <c r="H11984">
        <v>22</v>
      </c>
      <c r="I11984">
        <v>4</v>
      </c>
      <c r="J11984">
        <v>14</v>
      </c>
      <c r="K11984">
        <v>3</v>
      </c>
      <c r="L11984">
        <v>1</v>
      </c>
      <c r="M11984">
        <v>0</v>
      </c>
      <c r="N11984">
        <v>0</v>
      </c>
      <c r="O11984">
        <v>0</v>
      </c>
      <c r="P11984">
        <v>0</v>
      </c>
      <c r="Q11984">
        <v>0</v>
      </c>
    </row>
    <row r="11985" spans="1:17" x14ac:dyDescent="0.2">
      <c r="A11985" t="s">
        <v>29008</v>
      </c>
      <c r="B11985" t="s">
        <v>87</v>
      </c>
      <c r="C11985" t="s">
        <v>217</v>
      </c>
      <c r="D11985" t="s">
        <v>17029</v>
      </c>
      <c r="E11985" t="s">
        <v>79</v>
      </c>
      <c r="F11985" t="s">
        <v>4877</v>
      </c>
      <c r="G11985">
        <v>0</v>
      </c>
      <c r="H11985">
        <v>22</v>
      </c>
      <c r="I11985">
        <v>2</v>
      </c>
      <c r="J11985">
        <v>12</v>
      </c>
      <c r="K11985">
        <v>5</v>
      </c>
      <c r="L11985">
        <v>3</v>
      </c>
      <c r="M11985">
        <v>0</v>
      </c>
      <c r="N11985">
        <v>0</v>
      </c>
      <c r="O11985">
        <v>0</v>
      </c>
      <c r="P11985">
        <v>0</v>
      </c>
      <c r="Q11985">
        <v>0</v>
      </c>
    </row>
    <row r="11986" spans="1:17" x14ac:dyDescent="0.2">
      <c r="A11986" t="s">
        <v>29009</v>
      </c>
      <c r="B11986" t="s">
        <v>87</v>
      </c>
      <c r="C11986" t="s">
        <v>217</v>
      </c>
      <c r="D11986" t="s">
        <v>17029</v>
      </c>
      <c r="E11986" t="s">
        <v>79</v>
      </c>
      <c r="F11986" t="s">
        <v>4879</v>
      </c>
      <c r="G11986">
        <v>0</v>
      </c>
      <c r="H11986">
        <v>0</v>
      </c>
      <c r="I11986">
        <v>0</v>
      </c>
      <c r="J11986">
        <v>0</v>
      </c>
      <c r="K11986">
        <v>0</v>
      </c>
      <c r="L11986">
        <v>0</v>
      </c>
      <c r="M11986">
        <v>22</v>
      </c>
      <c r="N11986">
        <v>0</v>
      </c>
      <c r="O11986">
        <v>0</v>
      </c>
      <c r="P11986">
        <v>0</v>
      </c>
      <c r="Q11986">
        <v>0</v>
      </c>
    </row>
    <row r="11987" spans="1:17" x14ac:dyDescent="0.2">
      <c r="A11987" t="s">
        <v>29010</v>
      </c>
      <c r="B11987" t="s">
        <v>87</v>
      </c>
      <c r="C11987" t="s">
        <v>217</v>
      </c>
      <c r="D11987" t="s">
        <v>17029</v>
      </c>
      <c r="E11987" t="s">
        <v>79</v>
      </c>
      <c r="F11987" t="s">
        <v>4881</v>
      </c>
      <c r="G11987">
        <v>0</v>
      </c>
      <c r="H11987">
        <v>22</v>
      </c>
      <c r="I11987">
        <v>2</v>
      </c>
      <c r="J11987">
        <v>12</v>
      </c>
      <c r="K11987">
        <v>5</v>
      </c>
      <c r="L11987">
        <v>3</v>
      </c>
      <c r="M11987">
        <v>0</v>
      </c>
      <c r="N11987">
        <v>0</v>
      </c>
      <c r="O11987">
        <v>0</v>
      </c>
      <c r="P11987">
        <v>0</v>
      </c>
      <c r="Q11987">
        <v>0</v>
      </c>
    </row>
    <row r="11988" spans="1:17" x14ac:dyDescent="0.2">
      <c r="A11988" t="s">
        <v>29011</v>
      </c>
      <c r="B11988" t="s">
        <v>87</v>
      </c>
      <c r="C11988" t="s">
        <v>217</v>
      </c>
      <c r="D11988" t="s">
        <v>17029</v>
      </c>
      <c r="E11988" t="s">
        <v>79</v>
      </c>
      <c r="F11988" t="s">
        <v>4883</v>
      </c>
      <c r="G11988">
        <v>0</v>
      </c>
      <c r="H11988">
        <v>22</v>
      </c>
      <c r="I11988">
        <v>2</v>
      </c>
      <c r="J11988">
        <v>14</v>
      </c>
      <c r="K11988">
        <v>3</v>
      </c>
      <c r="L11988">
        <v>3</v>
      </c>
      <c r="M11988">
        <v>0</v>
      </c>
      <c r="N11988">
        <v>0</v>
      </c>
      <c r="O11988">
        <v>0</v>
      </c>
      <c r="P11988">
        <v>0</v>
      </c>
      <c r="Q11988">
        <v>0</v>
      </c>
    </row>
    <row r="11989" spans="1:17" x14ac:dyDescent="0.2">
      <c r="A11989" t="s">
        <v>29012</v>
      </c>
      <c r="B11989" t="s">
        <v>87</v>
      </c>
      <c r="C11989" t="s">
        <v>217</v>
      </c>
      <c r="D11989" t="s">
        <v>17029</v>
      </c>
      <c r="E11989" t="s">
        <v>79</v>
      </c>
      <c r="F11989" t="s">
        <v>4885</v>
      </c>
      <c r="G11989">
        <v>0</v>
      </c>
      <c r="H11989">
        <v>0</v>
      </c>
      <c r="I11989">
        <v>0</v>
      </c>
      <c r="J11989">
        <v>0</v>
      </c>
      <c r="K11989">
        <v>0</v>
      </c>
      <c r="L11989">
        <v>0</v>
      </c>
      <c r="M11989">
        <v>22</v>
      </c>
      <c r="N11989">
        <v>0</v>
      </c>
      <c r="O11989">
        <v>0</v>
      </c>
      <c r="P11989">
        <v>0</v>
      </c>
      <c r="Q11989">
        <v>0</v>
      </c>
    </row>
    <row r="11990" spans="1:17" x14ac:dyDescent="0.2">
      <c r="A11990" t="s">
        <v>29013</v>
      </c>
      <c r="B11990" t="s">
        <v>87</v>
      </c>
      <c r="C11990" t="s">
        <v>217</v>
      </c>
      <c r="D11990" t="s">
        <v>17029</v>
      </c>
      <c r="E11990" t="s">
        <v>79</v>
      </c>
      <c r="F11990" t="s">
        <v>4887</v>
      </c>
      <c r="G11990">
        <v>0</v>
      </c>
      <c r="H11990">
        <v>22</v>
      </c>
      <c r="I11990">
        <v>2</v>
      </c>
      <c r="J11990">
        <v>15</v>
      </c>
      <c r="K11990">
        <v>4</v>
      </c>
      <c r="L11990">
        <v>1</v>
      </c>
      <c r="M11990">
        <v>0</v>
      </c>
      <c r="N11990">
        <v>0</v>
      </c>
      <c r="O11990">
        <v>0</v>
      </c>
      <c r="P11990">
        <v>0</v>
      </c>
      <c r="Q11990">
        <v>0</v>
      </c>
    </row>
    <row r="11991" spans="1:17" x14ac:dyDescent="0.2">
      <c r="A11991" t="s">
        <v>29014</v>
      </c>
      <c r="B11991" t="s">
        <v>87</v>
      </c>
      <c r="C11991" t="s">
        <v>217</v>
      </c>
      <c r="D11991" t="s">
        <v>17029</v>
      </c>
      <c r="E11991" t="s">
        <v>79</v>
      </c>
      <c r="F11991" t="s">
        <v>4889</v>
      </c>
      <c r="G11991">
        <v>0</v>
      </c>
      <c r="H11991">
        <v>0</v>
      </c>
      <c r="I11991">
        <v>0</v>
      </c>
      <c r="J11991">
        <v>0</v>
      </c>
      <c r="K11991">
        <v>0</v>
      </c>
      <c r="L11991">
        <v>0</v>
      </c>
      <c r="M11991">
        <v>22</v>
      </c>
      <c r="N11991">
        <v>0</v>
      </c>
      <c r="O11991">
        <v>0</v>
      </c>
      <c r="P11991">
        <v>0</v>
      </c>
      <c r="Q11991">
        <v>0</v>
      </c>
    </row>
    <row r="11992" spans="1:17" x14ac:dyDescent="0.2">
      <c r="A11992" t="s">
        <v>29015</v>
      </c>
      <c r="B11992" t="s">
        <v>87</v>
      </c>
      <c r="C11992" t="s">
        <v>217</v>
      </c>
      <c r="D11992" t="s">
        <v>17029</v>
      </c>
      <c r="E11992" t="s">
        <v>79</v>
      </c>
      <c r="F11992" t="s">
        <v>4871</v>
      </c>
      <c r="G11992">
        <v>0</v>
      </c>
      <c r="H11992">
        <v>0</v>
      </c>
      <c r="I11992">
        <v>0</v>
      </c>
      <c r="J11992">
        <v>0</v>
      </c>
      <c r="K11992">
        <v>0</v>
      </c>
      <c r="L11992">
        <v>0</v>
      </c>
      <c r="M11992">
        <v>0</v>
      </c>
      <c r="N11992">
        <v>16</v>
      </c>
      <c r="O11992">
        <v>13</v>
      </c>
      <c r="P11992">
        <v>2</v>
      </c>
      <c r="Q11992">
        <v>1</v>
      </c>
    </row>
    <row r="11993" spans="1:17" x14ac:dyDescent="0.2">
      <c r="A11993" t="s">
        <v>29016</v>
      </c>
      <c r="B11993" t="s">
        <v>87</v>
      </c>
      <c r="C11993" t="s">
        <v>217</v>
      </c>
      <c r="D11993" t="s">
        <v>17029</v>
      </c>
      <c r="E11993" t="s">
        <v>79</v>
      </c>
      <c r="F11993" t="s">
        <v>4873</v>
      </c>
      <c r="G11993">
        <v>0</v>
      </c>
      <c r="H11993">
        <v>0</v>
      </c>
      <c r="I11993">
        <v>0</v>
      </c>
      <c r="J11993">
        <v>0</v>
      </c>
      <c r="K11993">
        <v>0</v>
      </c>
      <c r="L11993">
        <v>0</v>
      </c>
      <c r="M11993">
        <v>0</v>
      </c>
      <c r="N11993">
        <v>9</v>
      </c>
      <c r="O11993">
        <v>8</v>
      </c>
      <c r="P11993">
        <v>0</v>
      </c>
      <c r="Q11993">
        <v>1</v>
      </c>
    </row>
    <row r="11994" spans="1:17" x14ac:dyDescent="0.2">
      <c r="A11994" t="s">
        <v>29017</v>
      </c>
      <c r="B11994" t="s">
        <v>87</v>
      </c>
      <c r="C11994" t="s">
        <v>217</v>
      </c>
      <c r="D11994" t="s">
        <v>17029</v>
      </c>
      <c r="E11994" t="s">
        <v>79</v>
      </c>
      <c r="F11994" t="s">
        <v>17019</v>
      </c>
      <c r="G11994">
        <v>22</v>
      </c>
      <c r="H11994">
        <v>0</v>
      </c>
      <c r="I11994">
        <v>0</v>
      </c>
      <c r="J11994">
        <v>0</v>
      </c>
      <c r="K11994">
        <v>0</v>
      </c>
      <c r="L11994">
        <v>0</v>
      </c>
      <c r="M11994">
        <v>0</v>
      </c>
      <c r="N11994">
        <v>0</v>
      </c>
      <c r="O11994">
        <v>0</v>
      </c>
      <c r="P11994">
        <v>0</v>
      </c>
      <c r="Q11994">
        <v>0</v>
      </c>
    </row>
    <row r="11995" spans="1:17" x14ac:dyDescent="0.2">
      <c r="A11995" t="s">
        <v>29018</v>
      </c>
      <c r="B11995" t="s">
        <v>87</v>
      </c>
      <c r="C11995" t="s">
        <v>217</v>
      </c>
      <c r="D11995" t="s">
        <v>17029</v>
      </c>
      <c r="E11995" t="s">
        <v>81</v>
      </c>
      <c r="F11995" t="s">
        <v>4875</v>
      </c>
      <c r="G11995">
        <v>0</v>
      </c>
      <c r="H11995">
        <v>21</v>
      </c>
      <c r="I11995">
        <v>6</v>
      </c>
      <c r="J11995">
        <v>14</v>
      </c>
      <c r="K11995">
        <v>1</v>
      </c>
      <c r="L11995">
        <v>0</v>
      </c>
      <c r="M11995">
        <v>0</v>
      </c>
      <c r="N11995">
        <v>0</v>
      </c>
      <c r="O11995">
        <v>0</v>
      </c>
      <c r="P11995">
        <v>0</v>
      </c>
      <c r="Q11995">
        <v>0</v>
      </c>
    </row>
    <row r="11996" spans="1:17" x14ac:dyDescent="0.2">
      <c r="A11996" t="s">
        <v>29019</v>
      </c>
      <c r="B11996" t="s">
        <v>87</v>
      </c>
      <c r="C11996" t="s">
        <v>217</v>
      </c>
      <c r="D11996" t="s">
        <v>17029</v>
      </c>
      <c r="E11996" t="s">
        <v>81</v>
      </c>
      <c r="F11996" t="s">
        <v>4877</v>
      </c>
      <c r="G11996">
        <v>0</v>
      </c>
      <c r="H11996">
        <v>21</v>
      </c>
      <c r="I11996">
        <v>3</v>
      </c>
      <c r="J11996">
        <v>14</v>
      </c>
      <c r="K11996">
        <v>2</v>
      </c>
      <c r="L11996">
        <v>2</v>
      </c>
      <c r="M11996">
        <v>0</v>
      </c>
      <c r="N11996">
        <v>0</v>
      </c>
      <c r="O11996">
        <v>0</v>
      </c>
      <c r="P11996">
        <v>0</v>
      </c>
      <c r="Q11996">
        <v>0</v>
      </c>
    </row>
    <row r="11997" spans="1:17" x14ac:dyDescent="0.2">
      <c r="A11997" t="s">
        <v>29020</v>
      </c>
      <c r="B11997" t="s">
        <v>87</v>
      </c>
      <c r="C11997" t="s">
        <v>217</v>
      </c>
      <c r="D11997" t="s">
        <v>17029</v>
      </c>
      <c r="E11997" t="s">
        <v>81</v>
      </c>
      <c r="F11997" t="s">
        <v>4879</v>
      </c>
      <c r="G11997">
        <v>0</v>
      </c>
      <c r="H11997">
        <v>0</v>
      </c>
      <c r="I11997">
        <v>0</v>
      </c>
      <c r="J11997">
        <v>0</v>
      </c>
      <c r="K11997">
        <v>0</v>
      </c>
      <c r="L11997">
        <v>0</v>
      </c>
      <c r="M11997">
        <v>21</v>
      </c>
      <c r="N11997">
        <v>0</v>
      </c>
      <c r="O11997">
        <v>0</v>
      </c>
      <c r="P11997">
        <v>0</v>
      </c>
      <c r="Q11997">
        <v>0</v>
      </c>
    </row>
    <row r="11998" spans="1:17" x14ac:dyDescent="0.2">
      <c r="A11998" t="s">
        <v>29021</v>
      </c>
      <c r="B11998" t="s">
        <v>87</v>
      </c>
      <c r="C11998" t="s">
        <v>217</v>
      </c>
      <c r="D11998" t="s">
        <v>17029</v>
      </c>
      <c r="E11998" t="s">
        <v>81</v>
      </c>
      <c r="F11998" t="s">
        <v>4881</v>
      </c>
      <c r="G11998">
        <v>0</v>
      </c>
      <c r="H11998">
        <v>21</v>
      </c>
      <c r="I11998">
        <v>3</v>
      </c>
      <c r="J11998">
        <v>14</v>
      </c>
      <c r="K11998">
        <v>2</v>
      </c>
      <c r="L11998">
        <v>2</v>
      </c>
      <c r="M11998">
        <v>0</v>
      </c>
      <c r="N11998">
        <v>0</v>
      </c>
      <c r="O11998">
        <v>0</v>
      </c>
      <c r="P11998">
        <v>0</v>
      </c>
      <c r="Q11998">
        <v>0</v>
      </c>
    </row>
    <row r="11999" spans="1:17" x14ac:dyDescent="0.2">
      <c r="A11999" t="s">
        <v>29022</v>
      </c>
      <c r="B11999" t="s">
        <v>87</v>
      </c>
      <c r="C11999" t="s">
        <v>217</v>
      </c>
      <c r="D11999" t="s">
        <v>17029</v>
      </c>
      <c r="E11999" t="s">
        <v>81</v>
      </c>
      <c r="F11999" t="s">
        <v>4883</v>
      </c>
      <c r="G11999">
        <v>0</v>
      </c>
      <c r="H11999">
        <v>21</v>
      </c>
      <c r="I11999">
        <v>4</v>
      </c>
      <c r="J11999">
        <v>13</v>
      </c>
      <c r="K11999">
        <v>2</v>
      </c>
      <c r="L11999">
        <v>2</v>
      </c>
      <c r="M11999">
        <v>0</v>
      </c>
      <c r="N11999">
        <v>0</v>
      </c>
      <c r="O11999">
        <v>0</v>
      </c>
      <c r="P11999">
        <v>0</v>
      </c>
      <c r="Q11999">
        <v>0</v>
      </c>
    </row>
    <row r="12000" spans="1:17" x14ac:dyDescent="0.2">
      <c r="A12000" t="s">
        <v>29023</v>
      </c>
      <c r="B12000" t="s">
        <v>87</v>
      </c>
      <c r="C12000" t="s">
        <v>217</v>
      </c>
      <c r="D12000" t="s">
        <v>17029</v>
      </c>
      <c r="E12000" t="s">
        <v>81</v>
      </c>
      <c r="F12000" t="s">
        <v>4885</v>
      </c>
      <c r="G12000">
        <v>0</v>
      </c>
      <c r="H12000">
        <v>0</v>
      </c>
      <c r="I12000">
        <v>0</v>
      </c>
      <c r="J12000">
        <v>0</v>
      </c>
      <c r="K12000">
        <v>0</v>
      </c>
      <c r="L12000">
        <v>0</v>
      </c>
      <c r="M12000">
        <v>21</v>
      </c>
      <c r="N12000">
        <v>0</v>
      </c>
      <c r="O12000">
        <v>0</v>
      </c>
      <c r="P12000">
        <v>0</v>
      </c>
      <c r="Q12000">
        <v>0</v>
      </c>
    </row>
    <row r="12001" spans="1:17" x14ac:dyDescent="0.2">
      <c r="A12001" t="s">
        <v>29024</v>
      </c>
      <c r="B12001" t="s">
        <v>87</v>
      </c>
      <c r="C12001" t="s">
        <v>217</v>
      </c>
      <c r="D12001" t="s">
        <v>17029</v>
      </c>
      <c r="E12001" t="s">
        <v>81</v>
      </c>
      <c r="F12001" t="s">
        <v>4887</v>
      </c>
      <c r="G12001">
        <v>0</v>
      </c>
      <c r="H12001">
        <v>21</v>
      </c>
      <c r="I12001">
        <v>3</v>
      </c>
      <c r="J12001">
        <v>16</v>
      </c>
      <c r="K12001">
        <v>1</v>
      </c>
      <c r="L12001">
        <v>1</v>
      </c>
      <c r="M12001">
        <v>0</v>
      </c>
      <c r="N12001">
        <v>0</v>
      </c>
      <c r="O12001">
        <v>0</v>
      </c>
      <c r="P12001">
        <v>0</v>
      </c>
      <c r="Q12001">
        <v>0</v>
      </c>
    </row>
    <row r="12002" spans="1:17" x14ac:dyDescent="0.2">
      <c r="A12002" t="s">
        <v>29025</v>
      </c>
      <c r="B12002" t="s">
        <v>87</v>
      </c>
      <c r="C12002" t="s">
        <v>217</v>
      </c>
      <c r="D12002" t="s">
        <v>17029</v>
      </c>
      <c r="E12002" t="s">
        <v>81</v>
      </c>
      <c r="F12002" t="s">
        <v>4889</v>
      </c>
      <c r="G12002">
        <v>0</v>
      </c>
      <c r="H12002">
        <v>0</v>
      </c>
      <c r="I12002">
        <v>0</v>
      </c>
      <c r="J12002">
        <v>0</v>
      </c>
      <c r="K12002">
        <v>0</v>
      </c>
      <c r="L12002">
        <v>0</v>
      </c>
      <c r="M12002">
        <v>21</v>
      </c>
      <c r="N12002">
        <v>0</v>
      </c>
      <c r="O12002">
        <v>0</v>
      </c>
      <c r="P12002">
        <v>0</v>
      </c>
      <c r="Q12002">
        <v>0</v>
      </c>
    </row>
    <row r="12003" spans="1:17" x14ac:dyDescent="0.2">
      <c r="A12003" t="s">
        <v>29026</v>
      </c>
      <c r="B12003" t="s">
        <v>87</v>
      </c>
      <c r="C12003" t="s">
        <v>217</v>
      </c>
      <c r="D12003" t="s">
        <v>17029</v>
      </c>
      <c r="E12003" t="s">
        <v>81</v>
      </c>
      <c r="F12003" t="s">
        <v>4871</v>
      </c>
      <c r="G12003">
        <v>0</v>
      </c>
      <c r="H12003">
        <v>0</v>
      </c>
      <c r="I12003">
        <v>0</v>
      </c>
      <c r="J12003">
        <v>0</v>
      </c>
      <c r="K12003">
        <v>0</v>
      </c>
      <c r="L12003">
        <v>0</v>
      </c>
      <c r="M12003">
        <v>0</v>
      </c>
      <c r="N12003">
        <v>7</v>
      </c>
      <c r="O12003">
        <v>5</v>
      </c>
      <c r="P12003">
        <v>2</v>
      </c>
      <c r="Q12003">
        <v>0</v>
      </c>
    </row>
    <row r="12004" spans="1:17" x14ac:dyDescent="0.2">
      <c r="A12004" t="s">
        <v>29027</v>
      </c>
      <c r="B12004" t="s">
        <v>87</v>
      </c>
      <c r="C12004" t="s">
        <v>217</v>
      </c>
      <c r="D12004" t="s">
        <v>17029</v>
      </c>
      <c r="E12004" t="s">
        <v>81</v>
      </c>
      <c r="F12004" t="s">
        <v>4873</v>
      </c>
      <c r="G12004">
        <v>0</v>
      </c>
      <c r="H12004">
        <v>0</v>
      </c>
      <c r="I12004">
        <v>0</v>
      </c>
      <c r="J12004">
        <v>0</v>
      </c>
      <c r="K12004">
        <v>0</v>
      </c>
      <c r="L12004">
        <v>0</v>
      </c>
      <c r="M12004">
        <v>0</v>
      </c>
      <c r="N12004">
        <v>5</v>
      </c>
      <c r="O12004">
        <v>4</v>
      </c>
      <c r="P12004">
        <v>1</v>
      </c>
      <c r="Q12004">
        <v>0</v>
      </c>
    </row>
    <row r="12005" spans="1:17" x14ac:dyDescent="0.2">
      <c r="A12005" t="s">
        <v>29028</v>
      </c>
      <c r="B12005" t="s">
        <v>87</v>
      </c>
      <c r="C12005" t="s">
        <v>217</v>
      </c>
      <c r="D12005" t="s">
        <v>17029</v>
      </c>
      <c r="E12005" t="s">
        <v>81</v>
      </c>
      <c r="F12005" t="s">
        <v>17019</v>
      </c>
      <c r="G12005">
        <v>21</v>
      </c>
      <c r="H12005">
        <v>0</v>
      </c>
      <c r="I12005">
        <v>0</v>
      </c>
      <c r="J12005">
        <v>0</v>
      </c>
      <c r="K12005">
        <v>0</v>
      </c>
      <c r="L12005">
        <v>0</v>
      </c>
      <c r="M12005">
        <v>0</v>
      </c>
      <c r="N12005">
        <v>0</v>
      </c>
      <c r="O12005">
        <v>0</v>
      </c>
      <c r="P12005">
        <v>0</v>
      </c>
      <c r="Q12005">
        <v>0</v>
      </c>
    </row>
    <row r="12006" spans="1:17" x14ac:dyDescent="0.2">
      <c r="A12006" t="s">
        <v>29029</v>
      </c>
      <c r="B12006" t="s">
        <v>87</v>
      </c>
      <c r="C12006" t="s">
        <v>217</v>
      </c>
      <c r="D12006" t="s">
        <v>17025</v>
      </c>
      <c r="E12006" t="s">
        <v>79</v>
      </c>
      <c r="F12006" t="s">
        <v>17019</v>
      </c>
      <c r="G12006">
        <v>3</v>
      </c>
      <c r="H12006">
        <v>0</v>
      </c>
      <c r="I12006">
        <v>0</v>
      </c>
      <c r="J12006">
        <v>0</v>
      </c>
      <c r="K12006">
        <v>0</v>
      </c>
      <c r="L12006">
        <v>0</v>
      </c>
      <c r="M12006">
        <v>0</v>
      </c>
      <c r="N12006">
        <v>0</v>
      </c>
      <c r="O12006">
        <v>0</v>
      </c>
      <c r="P12006">
        <v>0</v>
      </c>
      <c r="Q12006">
        <v>0</v>
      </c>
    </row>
    <row r="12007" spans="1:17" x14ac:dyDescent="0.2">
      <c r="A12007" t="s">
        <v>29030</v>
      </c>
      <c r="B12007" t="s">
        <v>87</v>
      </c>
      <c r="C12007" t="s">
        <v>217</v>
      </c>
      <c r="D12007" t="s">
        <v>17025</v>
      </c>
      <c r="E12007" t="s">
        <v>81</v>
      </c>
      <c r="F12007" t="s">
        <v>17019</v>
      </c>
      <c r="G12007">
        <v>1</v>
      </c>
      <c r="H12007">
        <v>0</v>
      </c>
      <c r="I12007">
        <v>0</v>
      </c>
      <c r="J12007">
        <v>0</v>
      </c>
      <c r="K12007">
        <v>0</v>
      </c>
      <c r="L12007">
        <v>0</v>
      </c>
      <c r="M12007">
        <v>0</v>
      </c>
      <c r="N12007">
        <v>0</v>
      </c>
      <c r="O12007">
        <v>0</v>
      </c>
      <c r="P12007">
        <v>0</v>
      </c>
      <c r="Q12007">
        <v>0</v>
      </c>
    </row>
    <row r="12008" spans="1:17" x14ac:dyDescent="0.2">
      <c r="A12008" t="s">
        <v>29031</v>
      </c>
      <c r="B12008" t="s">
        <v>87</v>
      </c>
      <c r="C12008" t="s">
        <v>218</v>
      </c>
      <c r="D12008" t="s">
        <v>17027</v>
      </c>
      <c r="E12008" t="s">
        <v>81</v>
      </c>
      <c r="F12008" t="s">
        <v>17019</v>
      </c>
      <c r="G12008">
        <v>1</v>
      </c>
      <c r="H12008">
        <v>0</v>
      </c>
      <c r="I12008">
        <v>0</v>
      </c>
      <c r="J12008">
        <v>0</v>
      </c>
      <c r="K12008">
        <v>0</v>
      </c>
      <c r="L12008">
        <v>0</v>
      </c>
      <c r="M12008">
        <v>0</v>
      </c>
      <c r="N12008">
        <v>0</v>
      </c>
      <c r="O12008">
        <v>0</v>
      </c>
      <c r="P12008">
        <v>0</v>
      </c>
      <c r="Q12008">
        <v>0</v>
      </c>
    </row>
    <row r="12009" spans="1:17" x14ac:dyDescent="0.2">
      <c r="A12009" t="s">
        <v>29032</v>
      </c>
      <c r="B12009" t="s">
        <v>87</v>
      </c>
      <c r="C12009" t="s">
        <v>218</v>
      </c>
      <c r="D12009" t="s">
        <v>17029</v>
      </c>
      <c r="E12009" t="s">
        <v>79</v>
      </c>
      <c r="F12009" t="s">
        <v>4875</v>
      </c>
      <c r="G12009">
        <v>0</v>
      </c>
      <c r="H12009">
        <v>15</v>
      </c>
      <c r="I12009">
        <v>5</v>
      </c>
      <c r="J12009">
        <v>7</v>
      </c>
      <c r="K12009">
        <v>2</v>
      </c>
      <c r="L12009">
        <v>1</v>
      </c>
      <c r="M12009">
        <v>0</v>
      </c>
      <c r="N12009">
        <v>0</v>
      </c>
      <c r="O12009">
        <v>0</v>
      </c>
      <c r="P12009">
        <v>0</v>
      </c>
      <c r="Q12009">
        <v>0</v>
      </c>
    </row>
    <row r="12010" spans="1:17" x14ac:dyDescent="0.2">
      <c r="A12010" t="s">
        <v>29033</v>
      </c>
      <c r="B12010" t="s">
        <v>87</v>
      </c>
      <c r="C12010" t="s">
        <v>218</v>
      </c>
      <c r="D12010" t="s">
        <v>17029</v>
      </c>
      <c r="E12010" t="s">
        <v>79</v>
      </c>
      <c r="F12010" t="s">
        <v>4877</v>
      </c>
      <c r="G12010">
        <v>0</v>
      </c>
      <c r="H12010">
        <v>15</v>
      </c>
      <c r="I12010">
        <v>5</v>
      </c>
      <c r="J12010">
        <v>6</v>
      </c>
      <c r="K12010">
        <v>3</v>
      </c>
      <c r="L12010">
        <v>1</v>
      </c>
      <c r="M12010">
        <v>0</v>
      </c>
      <c r="N12010">
        <v>0</v>
      </c>
      <c r="O12010">
        <v>0</v>
      </c>
      <c r="P12010">
        <v>0</v>
      </c>
      <c r="Q12010">
        <v>0</v>
      </c>
    </row>
    <row r="12011" spans="1:17" x14ac:dyDescent="0.2">
      <c r="A12011" t="s">
        <v>29034</v>
      </c>
      <c r="B12011" t="s">
        <v>87</v>
      </c>
      <c r="C12011" t="s">
        <v>218</v>
      </c>
      <c r="D12011" t="s">
        <v>17029</v>
      </c>
      <c r="E12011" t="s">
        <v>79</v>
      </c>
      <c r="F12011" t="s">
        <v>4879</v>
      </c>
      <c r="G12011">
        <v>0</v>
      </c>
      <c r="H12011">
        <v>0</v>
      </c>
      <c r="I12011">
        <v>0</v>
      </c>
      <c r="J12011">
        <v>0</v>
      </c>
      <c r="K12011">
        <v>0</v>
      </c>
      <c r="L12011">
        <v>0</v>
      </c>
      <c r="M12011">
        <v>15</v>
      </c>
      <c r="N12011">
        <v>0</v>
      </c>
      <c r="O12011">
        <v>0</v>
      </c>
      <c r="P12011">
        <v>0</v>
      </c>
      <c r="Q12011">
        <v>0</v>
      </c>
    </row>
    <row r="12012" spans="1:17" x14ac:dyDescent="0.2">
      <c r="A12012" t="s">
        <v>29035</v>
      </c>
      <c r="B12012" t="s">
        <v>87</v>
      </c>
      <c r="C12012" t="s">
        <v>218</v>
      </c>
      <c r="D12012" t="s">
        <v>17029</v>
      </c>
      <c r="E12012" t="s">
        <v>79</v>
      </c>
      <c r="F12012" t="s">
        <v>4881</v>
      </c>
      <c r="G12012">
        <v>0</v>
      </c>
      <c r="H12012">
        <v>15</v>
      </c>
      <c r="I12012">
        <v>5</v>
      </c>
      <c r="J12012">
        <v>6</v>
      </c>
      <c r="K12012">
        <v>3</v>
      </c>
      <c r="L12012">
        <v>1</v>
      </c>
      <c r="M12012">
        <v>0</v>
      </c>
      <c r="N12012">
        <v>0</v>
      </c>
      <c r="O12012">
        <v>0</v>
      </c>
      <c r="P12012">
        <v>0</v>
      </c>
      <c r="Q12012">
        <v>0</v>
      </c>
    </row>
    <row r="12013" spans="1:17" x14ac:dyDescent="0.2">
      <c r="A12013" t="s">
        <v>29036</v>
      </c>
      <c r="B12013" t="s">
        <v>87</v>
      </c>
      <c r="C12013" t="s">
        <v>218</v>
      </c>
      <c r="D12013" t="s">
        <v>17029</v>
      </c>
      <c r="E12013" t="s">
        <v>79</v>
      </c>
      <c r="F12013" t="s">
        <v>4883</v>
      </c>
      <c r="G12013">
        <v>0</v>
      </c>
      <c r="H12013">
        <v>15</v>
      </c>
      <c r="I12013">
        <v>6</v>
      </c>
      <c r="J12013">
        <v>6</v>
      </c>
      <c r="K12013">
        <v>2</v>
      </c>
      <c r="L12013">
        <v>1</v>
      </c>
      <c r="M12013">
        <v>0</v>
      </c>
      <c r="N12013">
        <v>0</v>
      </c>
      <c r="O12013">
        <v>0</v>
      </c>
      <c r="P12013">
        <v>0</v>
      </c>
      <c r="Q12013">
        <v>0</v>
      </c>
    </row>
    <row r="12014" spans="1:17" x14ac:dyDescent="0.2">
      <c r="A12014" t="s">
        <v>29037</v>
      </c>
      <c r="B12014" t="s">
        <v>87</v>
      </c>
      <c r="C12014" t="s">
        <v>218</v>
      </c>
      <c r="D12014" t="s">
        <v>17029</v>
      </c>
      <c r="E12014" t="s">
        <v>79</v>
      </c>
      <c r="F12014" t="s">
        <v>4885</v>
      </c>
      <c r="G12014">
        <v>0</v>
      </c>
      <c r="H12014">
        <v>0</v>
      </c>
      <c r="I12014">
        <v>0</v>
      </c>
      <c r="J12014">
        <v>0</v>
      </c>
      <c r="K12014">
        <v>0</v>
      </c>
      <c r="L12014">
        <v>0</v>
      </c>
      <c r="M12014">
        <v>15</v>
      </c>
      <c r="N12014">
        <v>0</v>
      </c>
      <c r="O12014">
        <v>0</v>
      </c>
      <c r="P12014">
        <v>0</v>
      </c>
      <c r="Q12014">
        <v>0</v>
      </c>
    </row>
    <row r="12015" spans="1:17" x14ac:dyDescent="0.2">
      <c r="A12015" t="s">
        <v>29038</v>
      </c>
      <c r="B12015" t="s">
        <v>87</v>
      </c>
      <c r="C12015" t="s">
        <v>218</v>
      </c>
      <c r="D12015" t="s">
        <v>17029</v>
      </c>
      <c r="E12015" t="s">
        <v>79</v>
      </c>
      <c r="F12015" t="s">
        <v>4887</v>
      </c>
      <c r="G12015">
        <v>0</v>
      </c>
      <c r="H12015">
        <v>15</v>
      </c>
      <c r="I12015">
        <v>5</v>
      </c>
      <c r="J12015">
        <v>6</v>
      </c>
      <c r="K12015">
        <v>3</v>
      </c>
      <c r="L12015">
        <v>1</v>
      </c>
      <c r="M12015">
        <v>0</v>
      </c>
      <c r="N12015">
        <v>0</v>
      </c>
      <c r="O12015">
        <v>0</v>
      </c>
      <c r="P12015">
        <v>0</v>
      </c>
      <c r="Q12015">
        <v>0</v>
      </c>
    </row>
    <row r="12016" spans="1:17" x14ac:dyDescent="0.2">
      <c r="A12016" t="s">
        <v>29039</v>
      </c>
      <c r="B12016" t="s">
        <v>87</v>
      </c>
      <c r="C12016" t="s">
        <v>218</v>
      </c>
      <c r="D12016" t="s">
        <v>17029</v>
      </c>
      <c r="E12016" t="s">
        <v>79</v>
      </c>
      <c r="F12016" t="s">
        <v>4889</v>
      </c>
      <c r="G12016">
        <v>0</v>
      </c>
      <c r="H12016">
        <v>0</v>
      </c>
      <c r="I12016">
        <v>0</v>
      </c>
      <c r="J12016">
        <v>0</v>
      </c>
      <c r="K12016">
        <v>0</v>
      </c>
      <c r="L12016">
        <v>0</v>
      </c>
      <c r="M12016">
        <v>15</v>
      </c>
      <c r="N12016">
        <v>0</v>
      </c>
      <c r="O12016">
        <v>0</v>
      </c>
      <c r="P12016">
        <v>0</v>
      </c>
      <c r="Q12016">
        <v>0</v>
      </c>
    </row>
    <row r="12017" spans="1:17" x14ac:dyDescent="0.2">
      <c r="A12017" t="s">
        <v>29040</v>
      </c>
      <c r="B12017" t="s">
        <v>87</v>
      </c>
      <c r="C12017" t="s">
        <v>218</v>
      </c>
      <c r="D12017" t="s">
        <v>17029</v>
      </c>
      <c r="E12017" t="s">
        <v>79</v>
      </c>
      <c r="F12017" t="s">
        <v>4871</v>
      </c>
      <c r="G12017">
        <v>0</v>
      </c>
      <c r="H12017">
        <v>0</v>
      </c>
      <c r="I12017">
        <v>0</v>
      </c>
      <c r="J12017">
        <v>0</v>
      </c>
      <c r="K12017">
        <v>0</v>
      </c>
      <c r="L12017">
        <v>0</v>
      </c>
      <c r="M12017">
        <v>0</v>
      </c>
      <c r="N12017">
        <v>9</v>
      </c>
      <c r="O12017">
        <v>8</v>
      </c>
      <c r="P12017">
        <v>0</v>
      </c>
      <c r="Q12017">
        <v>1</v>
      </c>
    </row>
    <row r="12018" spans="1:17" x14ac:dyDescent="0.2">
      <c r="A12018" t="s">
        <v>29041</v>
      </c>
      <c r="B12018" t="s">
        <v>87</v>
      </c>
      <c r="C12018" t="s">
        <v>218</v>
      </c>
      <c r="D12018" t="s">
        <v>17029</v>
      </c>
      <c r="E12018" t="s">
        <v>79</v>
      </c>
      <c r="F12018" t="s">
        <v>4873</v>
      </c>
      <c r="G12018">
        <v>0</v>
      </c>
      <c r="H12018">
        <v>0</v>
      </c>
      <c r="I12018">
        <v>0</v>
      </c>
      <c r="J12018">
        <v>0</v>
      </c>
      <c r="K12018">
        <v>0</v>
      </c>
      <c r="L12018">
        <v>0</v>
      </c>
      <c r="M12018">
        <v>0</v>
      </c>
      <c r="N12018">
        <v>8</v>
      </c>
      <c r="O12018">
        <v>7</v>
      </c>
      <c r="P12018">
        <v>0</v>
      </c>
      <c r="Q12018">
        <v>1</v>
      </c>
    </row>
    <row r="12019" spans="1:17" x14ac:dyDescent="0.2">
      <c r="A12019" t="s">
        <v>29042</v>
      </c>
      <c r="B12019" t="s">
        <v>87</v>
      </c>
      <c r="C12019" t="s">
        <v>218</v>
      </c>
      <c r="D12019" t="s">
        <v>17029</v>
      </c>
      <c r="E12019" t="s">
        <v>79</v>
      </c>
      <c r="F12019" t="s">
        <v>17019</v>
      </c>
      <c r="G12019">
        <v>15</v>
      </c>
      <c r="H12019">
        <v>0</v>
      </c>
      <c r="I12019">
        <v>0</v>
      </c>
      <c r="J12019">
        <v>0</v>
      </c>
      <c r="K12019">
        <v>0</v>
      </c>
      <c r="L12019">
        <v>0</v>
      </c>
      <c r="M12019">
        <v>0</v>
      </c>
      <c r="N12019">
        <v>0</v>
      </c>
      <c r="O12019">
        <v>0</v>
      </c>
      <c r="P12019">
        <v>0</v>
      </c>
      <c r="Q12019">
        <v>0</v>
      </c>
    </row>
    <row r="12020" spans="1:17" x14ac:dyDescent="0.2">
      <c r="A12020" t="s">
        <v>29043</v>
      </c>
      <c r="B12020" t="s">
        <v>87</v>
      </c>
      <c r="C12020" t="s">
        <v>218</v>
      </c>
      <c r="D12020" t="s">
        <v>17029</v>
      </c>
      <c r="E12020" t="s">
        <v>81</v>
      </c>
      <c r="F12020" t="s">
        <v>4875</v>
      </c>
      <c r="G12020">
        <v>0</v>
      </c>
      <c r="H12020">
        <v>14</v>
      </c>
      <c r="I12020">
        <v>1</v>
      </c>
      <c r="J12020">
        <v>9</v>
      </c>
      <c r="K12020">
        <v>2</v>
      </c>
      <c r="L12020">
        <v>2</v>
      </c>
      <c r="M12020">
        <v>0</v>
      </c>
      <c r="N12020">
        <v>0</v>
      </c>
      <c r="O12020">
        <v>0</v>
      </c>
      <c r="P12020">
        <v>0</v>
      </c>
      <c r="Q12020">
        <v>0</v>
      </c>
    </row>
    <row r="12021" spans="1:17" x14ac:dyDescent="0.2">
      <c r="A12021" t="s">
        <v>29044</v>
      </c>
      <c r="B12021" t="s">
        <v>87</v>
      </c>
      <c r="C12021" t="s">
        <v>218</v>
      </c>
      <c r="D12021" t="s">
        <v>17029</v>
      </c>
      <c r="E12021" t="s">
        <v>81</v>
      </c>
      <c r="F12021" t="s">
        <v>4877</v>
      </c>
      <c r="G12021">
        <v>0</v>
      </c>
      <c r="H12021">
        <v>14</v>
      </c>
      <c r="I12021">
        <v>0</v>
      </c>
      <c r="J12021">
        <v>9</v>
      </c>
      <c r="K12021">
        <v>1</v>
      </c>
      <c r="L12021">
        <v>4</v>
      </c>
      <c r="M12021">
        <v>0</v>
      </c>
      <c r="N12021">
        <v>0</v>
      </c>
      <c r="O12021">
        <v>0</v>
      </c>
      <c r="P12021">
        <v>0</v>
      </c>
      <c r="Q12021">
        <v>0</v>
      </c>
    </row>
    <row r="12022" spans="1:17" x14ac:dyDescent="0.2">
      <c r="A12022" t="s">
        <v>29045</v>
      </c>
      <c r="B12022" t="s">
        <v>87</v>
      </c>
      <c r="C12022" t="s">
        <v>218</v>
      </c>
      <c r="D12022" t="s">
        <v>17029</v>
      </c>
      <c r="E12022" t="s">
        <v>81</v>
      </c>
      <c r="F12022" t="s">
        <v>4879</v>
      </c>
      <c r="G12022">
        <v>0</v>
      </c>
      <c r="H12022">
        <v>0</v>
      </c>
      <c r="I12022">
        <v>0</v>
      </c>
      <c r="J12022">
        <v>0</v>
      </c>
      <c r="K12022">
        <v>0</v>
      </c>
      <c r="L12022">
        <v>0</v>
      </c>
      <c r="M12022">
        <v>14</v>
      </c>
      <c r="N12022">
        <v>0</v>
      </c>
      <c r="O12022">
        <v>0</v>
      </c>
      <c r="P12022">
        <v>0</v>
      </c>
      <c r="Q12022">
        <v>0</v>
      </c>
    </row>
    <row r="12023" spans="1:17" x14ac:dyDescent="0.2">
      <c r="A12023" t="s">
        <v>29046</v>
      </c>
      <c r="B12023" t="s">
        <v>87</v>
      </c>
      <c r="C12023" t="s">
        <v>218</v>
      </c>
      <c r="D12023" t="s">
        <v>17029</v>
      </c>
      <c r="E12023" t="s">
        <v>81</v>
      </c>
      <c r="F12023" t="s">
        <v>4881</v>
      </c>
      <c r="G12023">
        <v>0</v>
      </c>
      <c r="H12023">
        <v>14</v>
      </c>
      <c r="I12023">
        <v>0</v>
      </c>
      <c r="J12023">
        <v>9</v>
      </c>
      <c r="K12023">
        <v>1</v>
      </c>
      <c r="L12023">
        <v>4</v>
      </c>
      <c r="M12023">
        <v>0</v>
      </c>
      <c r="N12023">
        <v>0</v>
      </c>
      <c r="O12023">
        <v>0</v>
      </c>
      <c r="P12023">
        <v>0</v>
      </c>
      <c r="Q12023">
        <v>0</v>
      </c>
    </row>
    <row r="12024" spans="1:17" x14ac:dyDescent="0.2">
      <c r="A12024" t="s">
        <v>29047</v>
      </c>
      <c r="B12024" t="s">
        <v>87</v>
      </c>
      <c r="C12024" t="s">
        <v>218</v>
      </c>
      <c r="D12024" t="s">
        <v>17029</v>
      </c>
      <c r="E12024" t="s">
        <v>81</v>
      </c>
      <c r="F12024" t="s">
        <v>4883</v>
      </c>
      <c r="G12024">
        <v>0</v>
      </c>
      <c r="H12024">
        <v>14</v>
      </c>
      <c r="I12024">
        <v>1</v>
      </c>
      <c r="J12024">
        <v>9</v>
      </c>
      <c r="K12024">
        <v>0</v>
      </c>
      <c r="L12024">
        <v>4</v>
      </c>
      <c r="M12024">
        <v>0</v>
      </c>
      <c r="N12024">
        <v>0</v>
      </c>
      <c r="O12024">
        <v>0</v>
      </c>
      <c r="P12024">
        <v>0</v>
      </c>
      <c r="Q12024">
        <v>0</v>
      </c>
    </row>
    <row r="12025" spans="1:17" x14ac:dyDescent="0.2">
      <c r="A12025" t="s">
        <v>29048</v>
      </c>
      <c r="B12025" t="s">
        <v>87</v>
      </c>
      <c r="C12025" t="s">
        <v>218</v>
      </c>
      <c r="D12025" t="s">
        <v>17029</v>
      </c>
      <c r="E12025" t="s">
        <v>81</v>
      </c>
      <c r="F12025" t="s">
        <v>4885</v>
      </c>
      <c r="G12025">
        <v>0</v>
      </c>
      <c r="H12025">
        <v>0</v>
      </c>
      <c r="I12025">
        <v>0</v>
      </c>
      <c r="J12025">
        <v>0</v>
      </c>
      <c r="K12025">
        <v>0</v>
      </c>
      <c r="L12025">
        <v>0</v>
      </c>
      <c r="M12025">
        <v>14</v>
      </c>
      <c r="N12025">
        <v>0</v>
      </c>
      <c r="O12025">
        <v>0</v>
      </c>
      <c r="P12025">
        <v>0</v>
      </c>
      <c r="Q12025">
        <v>0</v>
      </c>
    </row>
    <row r="12026" spans="1:17" x14ac:dyDescent="0.2">
      <c r="A12026" t="s">
        <v>29049</v>
      </c>
      <c r="B12026" t="s">
        <v>87</v>
      </c>
      <c r="C12026" t="s">
        <v>218</v>
      </c>
      <c r="D12026" t="s">
        <v>17029</v>
      </c>
      <c r="E12026" t="s">
        <v>81</v>
      </c>
      <c r="F12026" t="s">
        <v>4887</v>
      </c>
      <c r="G12026">
        <v>0</v>
      </c>
      <c r="H12026">
        <v>14</v>
      </c>
      <c r="I12026">
        <v>0</v>
      </c>
      <c r="J12026">
        <v>9</v>
      </c>
      <c r="K12026">
        <v>2</v>
      </c>
      <c r="L12026">
        <v>3</v>
      </c>
      <c r="M12026">
        <v>0</v>
      </c>
      <c r="N12026">
        <v>0</v>
      </c>
      <c r="O12026">
        <v>0</v>
      </c>
      <c r="P12026">
        <v>0</v>
      </c>
      <c r="Q12026">
        <v>0</v>
      </c>
    </row>
    <row r="12027" spans="1:17" x14ac:dyDescent="0.2">
      <c r="A12027" t="s">
        <v>29050</v>
      </c>
      <c r="B12027" t="s">
        <v>87</v>
      </c>
      <c r="C12027" t="s">
        <v>218</v>
      </c>
      <c r="D12027" t="s">
        <v>17029</v>
      </c>
      <c r="E12027" t="s">
        <v>81</v>
      </c>
      <c r="F12027" t="s">
        <v>4889</v>
      </c>
      <c r="G12027">
        <v>0</v>
      </c>
      <c r="H12027">
        <v>0</v>
      </c>
      <c r="I12027">
        <v>0</v>
      </c>
      <c r="J12027">
        <v>0</v>
      </c>
      <c r="K12027">
        <v>0</v>
      </c>
      <c r="L12027">
        <v>0</v>
      </c>
      <c r="M12027">
        <v>14</v>
      </c>
      <c r="N12027">
        <v>0</v>
      </c>
      <c r="O12027">
        <v>0</v>
      </c>
      <c r="P12027">
        <v>0</v>
      </c>
      <c r="Q12027">
        <v>0</v>
      </c>
    </row>
    <row r="12028" spans="1:17" x14ac:dyDescent="0.2">
      <c r="A12028" t="s">
        <v>29051</v>
      </c>
      <c r="B12028" t="s">
        <v>87</v>
      </c>
      <c r="C12028" t="s">
        <v>218</v>
      </c>
      <c r="D12028" t="s">
        <v>17029</v>
      </c>
      <c r="E12028" t="s">
        <v>81</v>
      </c>
      <c r="F12028" t="s">
        <v>4871</v>
      </c>
      <c r="G12028">
        <v>0</v>
      </c>
      <c r="H12028">
        <v>0</v>
      </c>
      <c r="I12028">
        <v>0</v>
      </c>
      <c r="J12028">
        <v>0</v>
      </c>
      <c r="K12028">
        <v>0</v>
      </c>
      <c r="L12028">
        <v>0</v>
      </c>
      <c r="M12028">
        <v>0</v>
      </c>
      <c r="N12028">
        <v>7</v>
      </c>
      <c r="O12028">
        <v>6</v>
      </c>
      <c r="P12028">
        <v>0</v>
      </c>
      <c r="Q12028">
        <v>1</v>
      </c>
    </row>
    <row r="12029" spans="1:17" x14ac:dyDescent="0.2">
      <c r="A12029" t="s">
        <v>29052</v>
      </c>
      <c r="B12029" t="s">
        <v>87</v>
      </c>
      <c r="C12029" t="s">
        <v>218</v>
      </c>
      <c r="D12029" t="s">
        <v>17029</v>
      </c>
      <c r="E12029" t="s">
        <v>81</v>
      </c>
      <c r="F12029" t="s">
        <v>4873</v>
      </c>
      <c r="G12029">
        <v>0</v>
      </c>
      <c r="H12029">
        <v>0</v>
      </c>
      <c r="I12029">
        <v>0</v>
      </c>
      <c r="J12029">
        <v>0</v>
      </c>
      <c r="K12029">
        <v>0</v>
      </c>
      <c r="L12029">
        <v>0</v>
      </c>
      <c r="M12029">
        <v>0</v>
      </c>
      <c r="N12029">
        <v>5</v>
      </c>
      <c r="O12029">
        <v>4</v>
      </c>
      <c r="P12029">
        <v>0</v>
      </c>
      <c r="Q12029">
        <v>1</v>
      </c>
    </row>
    <row r="12030" spans="1:17" x14ac:dyDescent="0.2">
      <c r="A12030" t="s">
        <v>29053</v>
      </c>
      <c r="B12030" t="s">
        <v>87</v>
      </c>
      <c r="C12030" t="s">
        <v>218</v>
      </c>
      <c r="D12030" t="s">
        <v>17029</v>
      </c>
      <c r="E12030" t="s">
        <v>81</v>
      </c>
      <c r="F12030" t="s">
        <v>17019</v>
      </c>
      <c r="G12030">
        <v>14</v>
      </c>
      <c r="H12030">
        <v>0</v>
      </c>
      <c r="I12030">
        <v>0</v>
      </c>
      <c r="J12030">
        <v>0</v>
      </c>
      <c r="K12030">
        <v>0</v>
      </c>
      <c r="L12030">
        <v>0</v>
      </c>
      <c r="M12030">
        <v>0</v>
      </c>
      <c r="N12030">
        <v>0</v>
      </c>
      <c r="O12030">
        <v>0</v>
      </c>
      <c r="P12030">
        <v>0</v>
      </c>
      <c r="Q12030">
        <v>0</v>
      </c>
    </row>
    <row r="12031" spans="1:17" x14ac:dyDescent="0.2">
      <c r="A12031" t="s">
        <v>29054</v>
      </c>
      <c r="B12031" t="s">
        <v>87</v>
      </c>
      <c r="C12031" t="s">
        <v>218</v>
      </c>
      <c r="D12031" t="s">
        <v>17025</v>
      </c>
      <c r="E12031" t="s">
        <v>79</v>
      </c>
      <c r="F12031" t="s">
        <v>17019</v>
      </c>
      <c r="G12031">
        <v>4</v>
      </c>
      <c r="H12031">
        <v>0</v>
      </c>
      <c r="I12031">
        <v>0</v>
      </c>
      <c r="J12031">
        <v>0</v>
      </c>
      <c r="K12031">
        <v>0</v>
      </c>
      <c r="L12031">
        <v>0</v>
      </c>
      <c r="M12031">
        <v>0</v>
      </c>
      <c r="N12031">
        <v>0</v>
      </c>
      <c r="O12031">
        <v>0</v>
      </c>
      <c r="P12031">
        <v>0</v>
      </c>
      <c r="Q12031">
        <v>0</v>
      </c>
    </row>
    <row r="12032" spans="1:17" x14ac:dyDescent="0.2">
      <c r="A12032" t="s">
        <v>29055</v>
      </c>
      <c r="B12032" t="s">
        <v>87</v>
      </c>
      <c r="C12032" t="s">
        <v>218</v>
      </c>
      <c r="D12032" t="s">
        <v>17025</v>
      </c>
      <c r="E12032" t="s">
        <v>81</v>
      </c>
      <c r="F12032" t="s">
        <v>17019</v>
      </c>
      <c r="G12032">
        <v>1</v>
      </c>
      <c r="H12032">
        <v>0</v>
      </c>
      <c r="I12032">
        <v>0</v>
      </c>
      <c r="J12032">
        <v>0</v>
      </c>
      <c r="K12032">
        <v>0</v>
      </c>
      <c r="L12032">
        <v>0</v>
      </c>
      <c r="M12032">
        <v>0</v>
      </c>
      <c r="N12032">
        <v>0</v>
      </c>
      <c r="O12032">
        <v>0</v>
      </c>
      <c r="P12032">
        <v>0</v>
      </c>
      <c r="Q12032">
        <v>0</v>
      </c>
    </row>
    <row r="12033" spans="1:17" x14ac:dyDescent="0.2">
      <c r="A12033" t="s">
        <v>29056</v>
      </c>
      <c r="B12033" t="s">
        <v>87</v>
      </c>
      <c r="C12033" t="s">
        <v>219</v>
      </c>
      <c r="D12033" t="s">
        <v>17029</v>
      </c>
      <c r="E12033" t="s">
        <v>79</v>
      </c>
      <c r="F12033" t="s">
        <v>4875</v>
      </c>
      <c r="G12033">
        <v>0</v>
      </c>
      <c r="H12033">
        <v>6</v>
      </c>
      <c r="I12033">
        <v>3</v>
      </c>
      <c r="J12033">
        <v>3</v>
      </c>
      <c r="K12033">
        <v>0</v>
      </c>
      <c r="L12033">
        <v>0</v>
      </c>
      <c r="M12033">
        <v>0</v>
      </c>
      <c r="N12033">
        <v>0</v>
      </c>
      <c r="O12033">
        <v>0</v>
      </c>
      <c r="P12033">
        <v>0</v>
      </c>
      <c r="Q12033">
        <v>0</v>
      </c>
    </row>
    <row r="12034" spans="1:17" x14ac:dyDescent="0.2">
      <c r="A12034" t="s">
        <v>29057</v>
      </c>
      <c r="B12034" t="s">
        <v>87</v>
      </c>
      <c r="C12034" t="s">
        <v>219</v>
      </c>
      <c r="D12034" t="s">
        <v>17029</v>
      </c>
      <c r="E12034" t="s">
        <v>79</v>
      </c>
      <c r="F12034" t="s">
        <v>4877</v>
      </c>
      <c r="G12034">
        <v>0</v>
      </c>
      <c r="H12034">
        <v>6</v>
      </c>
      <c r="I12034">
        <v>3</v>
      </c>
      <c r="J12034">
        <v>3</v>
      </c>
      <c r="K12034">
        <v>0</v>
      </c>
      <c r="L12034">
        <v>0</v>
      </c>
      <c r="M12034">
        <v>0</v>
      </c>
      <c r="N12034">
        <v>0</v>
      </c>
      <c r="O12034">
        <v>0</v>
      </c>
      <c r="P12034">
        <v>0</v>
      </c>
      <c r="Q12034">
        <v>0</v>
      </c>
    </row>
    <row r="12035" spans="1:17" x14ac:dyDescent="0.2">
      <c r="A12035" t="s">
        <v>29058</v>
      </c>
      <c r="B12035" t="s">
        <v>87</v>
      </c>
      <c r="C12035" t="s">
        <v>219</v>
      </c>
      <c r="D12035" t="s">
        <v>17029</v>
      </c>
      <c r="E12035" t="s">
        <v>79</v>
      </c>
      <c r="F12035" t="s">
        <v>4879</v>
      </c>
      <c r="G12035">
        <v>0</v>
      </c>
      <c r="H12035">
        <v>0</v>
      </c>
      <c r="I12035">
        <v>0</v>
      </c>
      <c r="J12035">
        <v>0</v>
      </c>
      <c r="K12035">
        <v>0</v>
      </c>
      <c r="L12035">
        <v>0</v>
      </c>
      <c r="M12035">
        <v>6</v>
      </c>
      <c r="N12035">
        <v>0</v>
      </c>
      <c r="O12035">
        <v>0</v>
      </c>
      <c r="P12035">
        <v>0</v>
      </c>
      <c r="Q12035">
        <v>0</v>
      </c>
    </row>
    <row r="12036" spans="1:17" x14ac:dyDescent="0.2">
      <c r="A12036" t="s">
        <v>29059</v>
      </c>
      <c r="B12036" t="s">
        <v>87</v>
      </c>
      <c r="C12036" t="s">
        <v>219</v>
      </c>
      <c r="D12036" t="s">
        <v>17029</v>
      </c>
      <c r="E12036" t="s">
        <v>79</v>
      </c>
      <c r="F12036" t="s">
        <v>4881</v>
      </c>
      <c r="G12036">
        <v>0</v>
      </c>
      <c r="H12036">
        <v>6</v>
      </c>
      <c r="I12036">
        <v>3</v>
      </c>
      <c r="J12036">
        <v>3</v>
      </c>
      <c r="K12036">
        <v>0</v>
      </c>
      <c r="L12036">
        <v>0</v>
      </c>
      <c r="M12036">
        <v>0</v>
      </c>
      <c r="N12036">
        <v>0</v>
      </c>
      <c r="O12036">
        <v>0</v>
      </c>
      <c r="P12036">
        <v>0</v>
      </c>
      <c r="Q12036">
        <v>0</v>
      </c>
    </row>
    <row r="12037" spans="1:17" x14ac:dyDescent="0.2">
      <c r="A12037" t="s">
        <v>29060</v>
      </c>
      <c r="B12037" t="s">
        <v>87</v>
      </c>
      <c r="C12037" t="s">
        <v>219</v>
      </c>
      <c r="D12037" t="s">
        <v>17029</v>
      </c>
      <c r="E12037" t="s">
        <v>79</v>
      </c>
      <c r="F12037" t="s">
        <v>4883</v>
      </c>
      <c r="G12037">
        <v>0</v>
      </c>
      <c r="H12037">
        <v>6</v>
      </c>
      <c r="I12037">
        <v>3</v>
      </c>
      <c r="J12037">
        <v>3</v>
      </c>
      <c r="K12037">
        <v>0</v>
      </c>
      <c r="L12037">
        <v>0</v>
      </c>
      <c r="M12037">
        <v>0</v>
      </c>
      <c r="N12037">
        <v>0</v>
      </c>
      <c r="O12037">
        <v>0</v>
      </c>
      <c r="P12037">
        <v>0</v>
      </c>
      <c r="Q12037">
        <v>0</v>
      </c>
    </row>
    <row r="12038" spans="1:17" x14ac:dyDescent="0.2">
      <c r="A12038" t="s">
        <v>29061</v>
      </c>
      <c r="B12038" t="s">
        <v>87</v>
      </c>
      <c r="C12038" t="s">
        <v>219</v>
      </c>
      <c r="D12038" t="s">
        <v>17029</v>
      </c>
      <c r="E12038" t="s">
        <v>79</v>
      </c>
      <c r="F12038" t="s">
        <v>4885</v>
      </c>
      <c r="G12038">
        <v>0</v>
      </c>
      <c r="H12038">
        <v>0</v>
      </c>
      <c r="I12038">
        <v>0</v>
      </c>
      <c r="J12038">
        <v>0</v>
      </c>
      <c r="K12038">
        <v>0</v>
      </c>
      <c r="L12038">
        <v>0</v>
      </c>
      <c r="M12038">
        <v>6</v>
      </c>
      <c r="N12038">
        <v>0</v>
      </c>
      <c r="O12038">
        <v>0</v>
      </c>
      <c r="P12038">
        <v>0</v>
      </c>
      <c r="Q12038">
        <v>0</v>
      </c>
    </row>
    <row r="12039" spans="1:17" x14ac:dyDescent="0.2">
      <c r="A12039" t="s">
        <v>29062</v>
      </c>
      <c r="B12039" t="s">
        <v>87</v>
      </c>
      <c r="C12039" t="s">
        <v>219</v>
      </c>
      <c r="D12039" t="s">
        <v>17029</v>
      </c>
      <c r="E12039" t="s">
        <v>79</v>
      </c>
      <c r="F12039" t="s">
        <v>4887</v>
      </c>
      <c r="G12039">
        <v>0</v>
      </c>
      <c r="H12039">
        <v>6</v>
      </c>
      <c r="I12039">
        <v>3</v>
      </c>
      <c r="J12039">
        <v>3</v>
      </c>
      <c r="K12039">
        <v>0</v>
      </c>
      <c r="L12039">
        <v>0</v>
      </c>
      <c r="M12039">
        <v>0</v>
      </c>
      <c r="N12039">
        <v>0</v>
      </c>
      <c r="O12039">
        <v>0</v>
      </c>
      <c r="P12039">
        <v>0</v>
      </c>
      <c r="Q12039">
        <v>0</v>
      </c>
    </row>
    <row r="12040" spans="1:17" x14ac:dyDescent="0.2">
      <c r="A12040" t="s">
        <v>29063</v>
      </c>
      <c r="B12040" t="s">
        <v>87</v>
      </c>
      <c r="C12040" t="s">
        <v>219</v>
      </c>
      <c r="D12040" t="s">
        <v>17029</v>
      </c>
      <c r="E12040" t="s">
        <v>79</v>
      </c>
      <c r="F12040" t="s">
        <v>4889</v>
      </c>
      <c r="G12040">
        <v>0</v>
      </c>
      <c r="H12040">
        <v>0</v>
      </c>
      <c r="I12040">
        <v>0</v>
      </c>
      <c r="J12040">
        <v>0</v>
      </c>
      <c r="K12040">
        <v>0</v>
      </c>
      <c r="L12040">
        <v>0</v>
      </c>
      <c r="M12040">
        <v>6</v>
      </c>
      <c r="N12040">
        <v>0</v>
      </c>
      <c r="O12040">
        <v>0</v>
      </c>
      <c r="P12040">
        <v>0</v>
      </c>
      <c r="Q12040">
        <v>0</v>
      </c>
    </row>
    <row r="12041" spans="1:17" x14ac:dyDescent="0.2">
      <c r="A12041" t="s">
        <v>29064</v>
      </c>
      <c r="B12041" t="s">
        <v>87</v>
      </c>
      <c r="C12041" t="s">
        <v>219</v>
      </c>
      <c r="D12041" t="s">
        <v>17029</v>
      </c>
      <c r="E12041" t="s">
        <v>79</v>
      </c>
      <c r="F12041" t="s">
        <v>4871</v>
      </c>
      <c r="G12041">
        <v>0</v>
      </c>
      <c r="H12041">
        <v>0</v>
      </c>
      <c r="I12041">
        <v>0</v>
      </c>
      <c r="J12041">
        <v>0</v>
      </c>
      <c r="K12041">
        <v>0</v>
      </c>
      <c r="L12041">
        <v>0</v>
      </c>
      <c r="M12041">
        <v>0</v>
      </c>
      <c r="N12041">
        <v>4</v>
      </c>
      <c r="O12041">
        <v>4</v>
      </c>
      <c r="P12041">
        <v>0</v>
      </c>
      <c r="Q12041">
        <v>0</v>
      </c>
    </row>
    <row r="12042" spans="1:17" x14ac:dyDescent="0.2">
      <c r="A12042" t="s">
        <v>29065</v>
      </c>
      <c r="B12042" t="s">
        <v>87</v>
      </c>
      <c r="C12042" t="s">
        <v>219</v>
      </c>
      <c r="D12042" t="s">
        <v>17029</v>
      </c>
      <c r="E12042" t="s">
        <v>79</v>
      </c>
      <c r="F12042" t="s">
        <v>4873</v>
      </c>
      <c r="G12042">
        <v>0</v>
      </c>
      <c r="H12042">
        <v>0</v>
      </c>
      <c r="I12042">
        <v>0</v>
      </c>
      <c r="J12042">
        <v>0</v>
      </c>
      <c r="K12042">
        <v>0</v>
      </c>
      <c r="L12042">
        <v>0</v>
      </c>
      <c r="M12042">
        <v>0</v>
      </c>
      <c r="N12042">
        <v>3</v>
      </c>
      <c r="O12042">
        <v>3</v>
      </c>
      <c r="P12042">
        <v>0</v>
      </c>
      <c r="Q12042">
        <v>0</v>
      </c>
    </row>
    <row r="12043" spans="1:17" x14ac:dyDescent="0.2">
      <c r="A12043" t="s">
        <v>29066</v>
      </c>
      <c r="B12043" t="s">
        <v>87</v>
      </c>
      <c r="C12043" t="s">
        <v>219</v>
      </c>
      <c r="D12043" t="s">
        <v>17029</v>
      </c>
      <c r="E12043" t="s">
        <v>79</v>
      </c>
      <c r="F12043" t="s">
        <v>17019</v>
      </c>
      <c r="G12043">
        <v>6</v>
      </c>
      <c r="H12043">
        <v>0</v>
      </c>
      <c r="I12043">
        <v>0</v>
      </c>
      <c r="J12043">
        <v>0</v>
      </c>
      <c r="K12043">
        <v>0</v>
      </c>
      <c r="L12043">
        <v>0</v>
      </c>
      <c r="M12043">
        <v>0</v>
      </c>
      <c r="N12043">
        <v>0</v>
      </c>
      <c r="O12043">
        <v>0</v>
      </c>
      <c r="P12043">
        <v>0</v>
      </c>
      <c r="Q12043">
        <v>0</v>
      </c>
    </row>
    <row r="12044" spans="1:17" x14ac:dyDescent="0.2">
      <c r="A12044" t="s">
        <v>29067</v>
      </c>
      <c r="B12044" t="s">
        <v>87</v>
      </c>
      <c r="C12044" t="s">
        <v>219</v>
      </c>
      <c r="D12044" t="s">
        <v>17029</v>
      </c>
      <c r="E12044" t="s">
        <v>81</v>
      </c>
      <c r="F12044" t="s">
        <v>4875</v>
      </c>
      <c r="G12044">
        <v>0</v>
      </c>
      <c r="H12044">
        <v>9</v>
      </c>
      <c r="I12044">
        <v>5</v>
      </c>
      <c r="J12044">
        <v>4</v>
      </c>
      <c r="K12044">
        <v>0</v>
      </c>
      <c r="L12044">
        <v>0</v>
      </c>
      <c r="M12044">
        <v>0</v>
      </c>
      <c r="N12044">
        <v>0</v>
      </c>
      <c r="O12044">
        <v>0</v>
      </c>
      <c r="P12044">
        <v>0</v>
      </c>
      <c r="Q12044">
        <v>0</v>
      </c>
    </row>
    <row r="12045" spans="1:17" x14ac:dyDescent="0.2">
      <c r="A12045" t="s">
        <v>29068</v>
      </c>
      <c r="B12045" t="s">
        <v>87</v>
      </c>
      <c r="C12045" t="s">
        <v>219</v>
      </c>
      <c r="D12045" t="s">
        <v>17029</v>
      </c>
      <c r="E12045" t="s">
        <v>81</v>
      </c>
      <c r="F12045" t="s">
        <v>4877</v>
      </c>
      <c r="G12045">
        <v>0</v>
      </c>
      <c r="H12045">
        <v>9</v>
      </c>
      <c r="I12045">
        <v>5</v>
      </c>
      <c r="J12045">
        <v>2</v>
      </c>
      <c r="K12045">
        <v>1</v>
      </c>
      <c r="L12045">
        <v>1</v>
      </c>
      <c r="M12045">
        <v>0</v>
      </c>
      <c r="N12045">
        <v>0</v>
      </c>
      <c r="O12045">
        <v>0</v>
      </c>
      <c r="P12045">
        <v>0</v>
      </c>
      <c r="Q12045">
        <v>0</v>
      </c>
    </row>
    <row r="12046" spans="1:17" x14ac:dyDescent="0.2">
      <c r="A12046" t="s">
        <v>29069</v>
      </c>
      <c r="B12046" t="s">
        <v>87</v>
      </c>
      <c r="C12046" t="s">
        <v>219</v>
      </c>
      <c r="D12046" t="s">
        <v>17029</v>
      </c>
      <c r="E12046" t="s">
        <v>81</v>
      </c>
      <c r="F12046" t="s">
        <v>4879</v>
      </c>
      <c r="G12046">
        <v>0</v>
      </c>
      <c r="H12046">
        <v>0</v>
      </c>
      <c r="I12046">
        <v>0</v>
      </c>
      <c r="J12046">
        <v>0</v>
      </c>
      <c r="K12046">
        <v>0</v>
      </c>
      <c r="L12046">
        <v>0</v>
      </c>
      <c r="M12046">
        <v>9</v>
      </c>
      <c r="N12046">
        <v>0</v>
      </c>
      <c r="O12046">
        <v>0</v>
      </c>
      <c r="P12046">
        <v>0</v>
      </c>
      <c r="Q12046">
        <v>0</v>
      </c>
    </row>
    <row r="12047" spans="1:17" x14ac:dyDescent="0.2">
      <c r="A12047" t="s">
        <v>29070</v>
      </c>
      <c r="B12047" t="s">
        <v>87</v>
      </c>
      <c r="C12047" t="s">
        <v>219</v>
      </c>
      <c r="D12047" t="s">
        <v>17029</v>
      </c>
      <c r="E12047" t="s">
        <v>81</v>
      </c>
      <c r="F12047" t="s">
        <v>4881</v>
      </c>
      <c r="G12047">
        <v>0</v>
      </c>
      <c r="H12047">
        <v>9</v>
      </c>
      <c r="I12047">
        <v>5</v>
      </c>
      <c r="J12047">
        <v>2</v>
      </c>
      <c r="K12047">
        <v>1</v>
      </c>
      <c r="L12047">
        <v>1</v>
      </c>
      <c r="M12047">
        <v>0</v>
      </c>
      <c r="N12047">
        <v>0</v>
      </c>
      <c r="O12047">
        <v>0</v>
      </c>
      <c r="P12047">
        <v>0</v>
      </c>
      <c r="Q12047">
        <v>0</v>
      </c>
    </row>
    <row r="12048" spans="1:17" x14ac:dyDescent="0.2">
      <c r="A12048" t="s">
        <v>29071</v>
      </c>
      <c r="B12048" t="s">
        <v>87</v>
      </c>
      <c r="C12048" t="s">
        <v>219</v>
      </c>
      <c r="D12048" t="s">
        <v>17029</v>
      </c>
      <c r="E12048" t="s">
        <v>81</v>
      </c>
      <c r="F12048" t="s">
        <v>4883</v>
      </c>
      <c r="G12048">
        <v>0</v>
      </c>
      <c r="H12048">
        <v>9</v>
      </c>
      <c r="I12048">
        <v>5</v>
      </c>
      <c r="J12048">
        <v>2</v>
      </c>
      <c r="K12048">
        <v>1</v>
      </c>
      <c r="L12048">
        <v>1</v>
      </c>
      <c r="M12048">
        <v>0</v>
      </c>
      <c r="N12048">
        <v>0</v>
      </c>
      <c r="O12048">
        <v>0</v>
      </c>
      <c r="P12048">
        <v>0</v>
      </c>
      <c r="Q12048">
        <v>0</v>
      </c>
    </row>
    <row r="12049" spans="1:17" x14ac:dyDescent="0.2">
      <c r="A12049" t="s">
        <v>29072</v>
      </c>
      <c r="B12049" t="s">
        <v>87</v>
      </c>
      <c r="C12049" t="s">
        <v>219</v>
      </c>
      <c r="D12049" t="s">
        <v>17029</v>
      </c>
      <c r="E12049" t="s">
        <v>81</v>
      </c>
      <c r="F12049" t="s">
        <v>4885</v>
      </c>
      <c r="G12049">
        <v>0</v>
      </c>
      <c r="H12049">
        <v>0</v>
      </c>
      <c r="I12049">
        <v>0</v>
      </c>
      <c r="J12049">
        <v>0</v>
      </c>
      <c r="K12049">
        <v>0</v>
      </c>
      <c r="L12049">
        <v>0</v>
      </c>
      <c r="M12049">
        <v>9</v>
      </c>
      <c r="N12049">
        <v>0</v>
      </c>
      <c r="O12049">
        <v>0</v>
      </c>
      <c r="P12049">
        <v>0</v>
      </c>
      <c r="Q12049">
        <v>0</v>
      </c>
    </row>
    <row r="12050" spans="1:17" x14ac:dyDescent="0.2">
      <c r="A12050" t="s">
        <v>29073</v>
      </c>
      <c r="B12050" t="s">
        <v>87</v>
      </c>
      <c r="C12050" t="s">
        <v>219</v>
      </c>
      <c r="D12050" t="s">
        <v>17029</v>
      </c>
      <c r="E12050" t="s">
        <v>81</v>
      </c>
      <c r="F12050" t="s">
        <v>4887</v>
      </c>
      <c r="G12050">
        <v>0</v>
      </c>
      <c r="H12050">
        <v>9</v>
      </c>
      <c r="I12050">
        <v>5</v>
      </c>
      <c r="J12050">
        <v>3</v>
      </c>
      <c r="K12050">
        <v>1</v>
      </c>
      <c r="L12050">
        <v>0</v>
      </c>
      <c r="M12050">
        <v>0</v>
      </c>
      <c r="N12050">
        <v>0</v>
      </c>
      <c r="O12050">
        <v>0</v>
      </c>
      <c r="P12050">
        <v>0</v>
      </c>
      <c r="Q12050">
        <v>0</v>
      </c>
    </row>
    <row r="12051" spans="1:17" x14ac:dyDescent="0.2">
      <c r="A12051" t="s">
        <v>29074</v>
      </c>
      <c r="B12051" t="s">
        <v>87</v>
      </c>
      <c r="C12051" t="s">
        <v>219</v>
      </c>
      <c r="D12051" t="s">
        <v>17029</v>
      </c>
      <c r="E12051" t="s">
        <v>81</v>
      </c>
      <c r="F12051" t="s">
        <v>4889</v>
      </c>
      <c r="G12051">
        <v>0</v>
      </c>
      <c r="H12051">
        <v>0</v>
      </c>
      <c r="I12051">
        <v>0</v>
      </c>
      <c r="J12051">
        <v>0</v>
      </c>
      <c r="K12051">
        <v>0</v>
      </c>
      <c r="L12051">
        <v>0</v>
      </c>
      <c r="M12051">
        <v>9</v>
      </c>
      <c r="N12051">
        <v>0</v>
      </c>
      <c r="O12051">
        <v>0</v>
      </c>
      <c r="P12051">
        <v>0</v>
      </c>
      <c r="Q12051">
        <v>0</v>
      </c>
    </row>
    <row r="12052" spans="1:17" x14ac:dyDescent="0.2">
      <c r="A12052" t="s">
        <v>29075</v>
      </c>
      <c r="B12052" t="s">
        <v>87</v>
      </c>
      <c r="C12052" t="s">
        <v>219</v>
      </c>
      <c r="D12052" t="s">
        <v>17029</v>
      </c>
      <c r="E12052" t="s">
        <v>81</v>
      </c>
      <c r="F12052" t="s">
        <v>4871</v>
      </c>
      <c r="G12052">
        <v>0</v>
      </c>
      <c r="H12052">
        <v>0</v>
      </c>
      <c r="I12052">
        <v>0</v>
      </c>
      <c r="J12052">
        <v>0</v>
      </c>
      <c r="K12052">
        <v>0</v>
      </c>
      <c r="L12052">
        <v>0</v>
      </c>
      <c r="M12052">
        <v>0</v>
      </c>
      <c r="N12052">
        <v>6</v>
      </c>
      <c r="O12052">
        <v>4</v>
      </c>
      <c r="P12052">
        <v>2</v>
      </c>
      <c r="Q12052">
        <v>0</v>
      </c>
    </row>
    <row r="12053" spans="1:17" x14ac:dyDescent="0.2">
      <c r="A12053" t="s">
        <v>29076</v>
      </c>
      <c r="B12053" t="s">
        <v>87</v>
      </c>
      <c r="C12053" t="s">
        <v>219</v>
      </c>
      <c r="D12053" t="s">
        <v>17029</v>
      </c>
      <c r="E12053" t="s">
        <v>81</v>
      </c>
      <c r="F12053" t="s">
        <v>4873</v>
      </c>
      <c r="G12053">
        <v>0</v>
      </c>
      <c r="H12053">
        <v>0</v>
      </c>
      <c r="I12053">
        <v>0</v>
      </c>
      <c r="J12053">
        <v>0</v>
      </c>
      <c r="K12053">
        <v>0</v>
      </c>
      <c r="L12053">
        <v>0</v>
      </c>
      <c r="M12053">
        <v>0</v>
      </c>
      <c r="N12053">
        <v>6</v>
      </c>
      <c r="O12053">
        <v>4</v>
      </c>
      <c r="P12053">
        <v>2</v>
      </c>
      <c r="Q12053">
        <v>0</v>
      </c>
    </row>
    <row r="12054" spans="1:17" x14ac:dyDescent="0.2">
      <c r="A12054" t="s">
        <v>29077</v>
      </c>
      <c r="B12054" t="s">
        <v>87</v>
      </c>
      <c r="C12054" t="s">
        <v>219</v>
      </c>
      <c r="D12054" t="s">
        <v>17029</v>
      </c>
      <c r="E12054" t="s">
        <v>81</v>
      </c>
      <c r="F12054" t="s">
        <v>17019</v>
      </c>
      <c r="G12054">
        <v>9</v>
      </c>
      <c r="H12054">
        <v>0</v>
      </c>
      <c r="I12054">
        <v>0</v>
      </c>
      <c r="J12054">
        <v>0</v>
      </c>
      <c r="K12054">
        <v>0</v>
      </c>
      <c r="L12054">
        <v>0</v>
      </c>
      <c r="M12054">
        <v>0</v>
      </c>
      <c r="N12054">
        <v>0</v>
      </c>
      <c r="O12054">
        <v>0</v>
      </c>
      <c r="P12054">
        <v>0</v>
      </c>
      <c r="Q12054">
        <v>0</v>
      </c>
    </row>
    <row r="12055" spans="1:17" x14ac:dyDescent="0.2">
      <c r="A12055" t="s">
        <v>29078</v>
      </c>
      <c r="B12055" t="s">
        <v>87</v>
      </c>
      <c r="C12055" t="s">
        <v>219</v>
      </c>
      <c r="D12055" t="s">
        <v>17025</v>
      </c>
      <c r="E12055" t="s">
        <v>79</v>
      </c>
      <c r="F12055" t="s">
        <v>17019</v>
      </c>
      <c r="G12055">
        <v>2</v>
      </c>
      <c r="H12055">
        <v>0</v>
      </c>
      <c r="I12055">
        <v>0</v>
      </c>
      <c r="J12055">
        <v>0</v>
      </c>
      <c r="K12055">
        <v>0</v>
      </c>
      <c r="L12055">
        <v>0</v>
      </c>
      <c r="M12055">
        <v>0</v>
      </c>
      <c r="N12055">
        <v>0</v>
      </c>
      <c r="O12055">
        <v>0</v>
      </c>
      <c r="P12055">
        <v>0</v>
      </c>
      <c r="Q12055">
        <v>0</v>
      </c>
    </row>
    <row r="12056" spans="1:17" x14ac:dyDescent="0.2">
      <c r="A12056" t="s">
        <v>29079</v>
      </c>
      <c r="B12056" t="s">
        <v>87</v>
      </c>
      <c r="C12056" t="s">
        <v>220</v>
      </c>
      <c r="D12056" t="s">
        <v>17029</v>
      </c>
      <c r="E12056" t="s">
        <v>79</v>
      </c>
      <c r="F12056" t="s">
        <v>4875</v>
      </c>
      <c r="G12056">
        <v>0</v>
      </c>
      <c r="H12056">
        <v>5</v>
      </c>
      <c r="I12056">
        <v>1</v>
      </c>
      <c r="J12056">
        <v>3</v>
      </c>
      <c r="K12056">
        <v>1</v>
      </c>
      <c r="L12056">
        <v>0</v>
      </c>
      <c r="M12056">
        <v>0</v>
      </c>
      <c r="N12056">
        <v>0</v>
      </c>
      <c r="O12056">
        <v>0</v>
      </c>
      <c r="P12056">
        <v>0</v>
      </c>
      <c r="Q12056">
        <v>0</v>
      </c>
    </row>
    <row r="12057" spans="1:17" x14ac:dyDescent="0.2">
      <c r="A12057" t="s">
        <v>29080</v>
      </c>
      <c r="B12057" t="s">
        <v>87</v>
      </c>
      <c r="C12057" t="s">
        <v>220</v>
      </c>
      <c r="D12057" t="s">
        <v>17029</v>
      </c>
      <c r="E12057" t="s">
        <v>79</v>
      </c>
      <c r="F12057" t="s">
        <v>4877</v>
      </c>
      <c r="G12057">
        <v>0</v>
      </c>
      <c r="H12057">
        <v>5</v>
      </c>
      <c r="I12057">
        <v>1</v>
      </c>
      <c r="J12057">
        <v>3</v>
      </c>
      <c r="K12057">
        <v>1</v>
      </c>
      <c r="L12057">
        <v>0</v>
      </c>
      <c r="M12057">
        <v>0</v>
      </c>
      <c r="N12057">
        <v>0</v>
      </c>
      <c r="O12057">
        <v>0</v>
      </c>
      <c r="P12057">
        <v>0</v>
      </c>
      <c r="Q12057">
        <v>0</v>
      </c>
    </row>
    <row r="12058" spans="1:17" x14ac:dyDescent="0.2">
      <c r="A12058" t="s">
        <v>29081</v>
      </c>
      <c r="B12058" t="s">
        <v>87</v>
      </c>
      <c r="C12058" t="s">
        <v>220</v>
      </c>
      <c r="D12058" t="s">
        <v>17029</v>
      </c>
      <c r="E12058" t="s">
        <v>79</v>
      </c>
      <c r="F12058" t="s">
        <v>4879</v>
      </c>
      <c r="G12058">
        <v>0</v>
      </c>
      <c r="H12058">
        <v>0</v>
      </c>
      <c r="I12058">
        <v>0</v>
      </c>
      <c r="J12058">
        <v>0</v>
      </c>
      <c r="K12058">
        <v>0</v>
      </c>
      <c r="L12058">
        <v>0</v>
      </c>
      <c r="M12058">
        <v>5</v>
      </c>
      <c r="N12058">
        <v>0</v>
      </c>
      <c r="O12058">
        <v>0</v>
      </c>
      <c r="P12058">
        <v>0</v>
      </c>
      <c r="Q12058">
        <v>0</v>
      </c>
    </row>
    <row r="12059" spans="1:17" x14ac:dyDescent="0.2">
      <c r="A12059" t="s">
        <v>29082</v>
      </c>
      <c r="B12059" t="s">
        <v>87</v>
      </c>
      <c r="C12059" t="s">
        <v>220</v>
      </c>
      <c r="D12059" t="s">
        <v>17029</v>
      </c>
      <c r="E12059" t="s">
        <v>79</v>
      </c>
      <c r="F12059" t="s">
        <v>4881</v>
      </c>
      <c r="G12059">
        <v>0</v>
      </c>
      <c r="H12059">
        <v>5</v>
      </c>
      <c r="I12059">
        <v>1</v>
      </c>
      <c r="J12059">
        <v>3</v>
      </c>
      <c r="K12059">
        <v>1</v>
      </c>
      <c r="L12059">
        <v>0</v>
      </c>
      <c r="M12059">
        <v>0</v>
      </c>
      <c r="N12059">
        <v>0</v>
      </c>
      <c r="O12059">
        <v>0</v>
      </c>
      <c r="P12059">
        <v>0</v>
      </c>
      <c r="Q12059">
        <v>0</v>
      </c>
    </row>
    <row r="12060" spans="1:17" x14ac:dyDescent="0.2">
      <c r="A12060" t="s">
        <v>29083</v>
      </c>
      <c r="B12060" t="s">
        <v>87</v>
      </c>
      <c r="C12060" t="s">
        <v>220</v>
      </c>
      <c r="D12060" t="s">
        <v>17029</v>
      </c>
      <c r="E12060" t="s">
        <v>79</v>
      </c>
      <c r="F12060" t="s">
        <v>4883</v>
      </c>
      <c r="G12060">
        <v>0</v>
      </c>
      <c r="H12060">
        <v>5</v>
      </c>
      <c r="I12060">
        <v>1</v>
      </c>
      <c r="J12060">
        <v>3</v>
      </c>
      <c r="K12060">
        <v>1</v>
      </c>
      <c r="L12060">
        <v>0</v>
      </c>
      <c r="M12060">
        <v>0</v>
      </c>
      <c r="N12060">
        <v>0</v>
      </c>
      <c r="O12060">
        <v>0</v>
      </c>
      <c r="P12060">
        <v>0</v>
      </c>
      <c r="Q12060">
        <v>0</v>
      </c>
    </row>
    <row r="12061" spans="1:17" x14ac:dyDescent="0.2">
      <c r="A12061" t="s">
        <v>29084</v>
      </c>
      <c r="B12061" t="s">
        <v>87</v>
      </c>
      <c r="C12061" t="s">
        <v>220</v>
      </c>
      <c r="D12061" t="s">
        <v>17029</v>
      </c>
      <c r="E12061" t="s">
        <v>79</v>
      </c>
      <c r="F12061" t="s">
        <v>4885</v>
      </c>
      <c r="G12061">
        <v>0</v>
      </c>
      <c r="H12061">
        <v>0</v>
      </c>
      <c r="I12061">
        <v>0</v>
      </c>
      <c r="J12061">
        <v>0</v>
      </c>
      <c r="K12061">
        <v>0</v>
      </c>
      <c r="L12061">
        <v>0</v>
      </c>
      <c r="M12061">
        <v>5</v>
      </c>
      <c r="N12061">
        <v>0</v>
      </c>
      <c r="O12061">
        <v>0</v>
      </c>
      <c r="P12061">
        <v>0</v>
      </c>
      <c r="Q12061">
        <v>0</v>
      </c>
    </row>
    <row r="12062" spans="1:17" x14ac:dyDescent="0.2">
      <c r="A12062" t="s">
        <v>29085</v>
      </c>
      <c r="B12062" t="s">
        <v>87</v>
      </c>
      <c r="C12062" t="s">
        <v>220</v>
      </c>
      <c r="D12062" t="s">
        <v>17029</v>
      </c>
      <c r="E12062" t="s">
        <v>79</v>
      </c>
      <c r="F12062" t="s">
        <v>4887</v>
      </c>
      <c r="G12062">
        <v>0</v>
      </c>
      <c r="H12062">
        <v>5</v>
      </c>
      <c r="I12062">
        <v>1</v>
      </c>
      <c r="J12062">
        <v>3</v>
      </c>
      <c r="K12062">
        <v>1</v>
      </c>
      <c r="L12062">
        <v>0</v>
      </c>
      <c r="M12062">
        <v>0</v>
      </c>
      <c r="N12062">
        <v>0</v>
      </c>
      <c r="O12062">
        <v>0</v>
      </c>
      <c r="P12062">
        <v>0</v>
      </c>
      <c r="Q12062">
        <v>0</v>
      </c>
    </row>
    <row r="12063" spans="1:17" x14ac:dyDescent="0.2">
      <c r="A12063" t="s">
        <v>29086</v>
      </c>
      <c r="B12063" t="s">
        <v>87</v>
      </c>
      <c r="C12063" t="s">
        <v>220</v>
      </c>
      <c r="D12063" t="s">
        <v>17029</v>
      </c>
      <c r="E12063" t="s">
        <v>79</v>
      </c>
      <c r="F12063" t="s">
        <v>4889</v>
      </c>
      <c r="G12063">
        <v>0</v>
      </c>
      <c r="H12063">
        <v>0</v>
      </c>
      <c r="I12063">
        <v>0</v>
      </c>
      <c r="J12063">
        <v>0</v>
      </c>
      <c r="K12063">
        <v>0</v>
      </c>
      <c r="L12063">
        <v>0</v>
      </c>
      <c r="M12063">
        <v>5</v>
      </c>
      <c r="N12063">
        <v>0</v>
      </c>
      <c r="O12063">
        <v>0</v>
      </c>
      <c r="P12063">
        <v>0</v>
      </c>
      <c r="Q12063">
        <v>0</v>
      </c>
    </row>
    <row r="12064" spans="1:17" x14ac:dyDescent="0.2">
      <c r="A12064" t="s">
        <v>29087</v>
      </c>
      <c r="B12064" t="s">
        <v>87</v>
      </c>
      <c r="C12064" t="s">
        <v>220</v>
      </c>
      <c r="D12064" t="s">
        <v>17029</v>
      </c>
      <c r="E12064" t="s">
        <v>79</v>
      </c>
      <c r="F12064" t="s">
        <v>4871</v>
      </c>
      <c r="G12064">
        <v>0</v>
      </c>
      <c r="H12064">
        <v>0</v>
      </c>
      <c r="I12064">
        <v>0</v>
      </c>
      <c r="J12064">
        <v>0</v>
      </c>
      <c r="K12064">
        <v>0</v>
      </c>
      <c r="L12064">
        <v>0</v>
      </c>
      <c r="M12064">
        <v>0</v>
      </c>
      <c r="N12064">
        <v>3</v>
      </c>
      <c r="O12064">
        <v>3</v>
      </c>
      <c r="P12064">
        <v>0</v>
      </c>
      <c r="Q12064">
        <v>0</v>
      </c>
    </row>
    <row r="12065" spans="1:17" x14ac:dyDescent="0.2">
      <c r="A12065" t="s">
        <v>29088</v>
      </c>
      <c r="B12065" t="s">
        <v>87</v>
      </c>
      <c r="C12065" t="s">
        <v>220</v>
      </c>
      <c r="D12065" t="s">
        <v>17029</v>
      </c>
      <c r="E12065" t="s">
        <v>79</v>
      </c>
      <c r="F12065" t="s">
        <v>4873</v>
      </c>
      <c r="G12065">
        <v>0</v>
      </c>
      <c r="H12065">
        <v>0</v>
      </c>
      <c r="I12065">
        <v>0</v>
      </c>
      <c r="J12065">
        <v>0</v>
      </c>
      <c r="K12065">
        <v>0</v>
      </c>
      <c r="L12065">
        <v>0</v>
      </c>
      <c r="M12065">
        <v>0</v>
      </c>
      <c r="N12065">
        <v>1</v>
      </c>
      <c r="O12065">
        <v>1</v>
      </c>
      <c r="P12065">
        <v>0</v>
      </c>
      <c r="Q12065">
        <v>0</v>
      </c>
    </row>
    <row r="12066" spans="1:17" x14ac:dyDescent="0.2">
      <c r="A12066" t="s">
        <v>29089</v>
      </c>
      <c r="B12066" t="s">
        <v>87</v>
      </c>
      <c r="C12066" t="s">
        <v>220</v>
      </c>
      <c r="D12066" t="s">
        <v>17029</v>
      </c>
      <c r="E12066" t="s">
        <v>79</v>
      </c>
      <c r="F12066" t="s">
        <v>17019</v>
      </c>
      <c r="G12066">
        <v>5</v>
      </c>
      <c r="H12066">
        <v>0</v>
      </c>
      <c r="I12066">
        <v>0</v>
      </c>
      <c r="J12066">
        <v>0</v>
      </c>
      <c r="K12066">
        <v>0</v>
      </c>
      <c r="L12066">
        <v>0</v>
      </c>
      <c r="M12066">
        <v>0</v>
      </c>
      <c r="N12066">
        <v>0</v>
      </c>
      <c r="O12066">
        <v>0</v>
      </c>
      <c r="P12066">
        <v>0</v>
      </c>
      <c r="Q12066">
        <v>0</v>
      </c>
    </row>
    <row r="12067" spans="1:17" x14ac:dyDescent="0.2">
      <c r="A12067" t="s">
        <v>29090</v>
      </c>
      <c r="B12067" t="s">
        <v>87</v>
      </c>
      <c r="C12067" t="s">
        <v>220</v>
      </c>
      <c r="D12067" t="s">
        <v>17029</v>
      </c>
      <c r="E12067" t="s">
        <v>81</v>
      </c>
      <c r="F12067" t="s">
        <v>4875</v>
      </c>
      <c r="G12067">
        <v>0</v>
      </c>
      <c r="H12067">
        <v>6</v>
      </c>
      <c r="I12067">
        <v>0</v>
      </c>
      <c r="J12067">
        <v>4</v>
      </c>
      <c r="K12067">
        <v>2</v>
      </c>
      <c r="L12067">
        <v>0</v>
      </c>
      <c r="M12067">
        <v>0</v>
      </c>
      <c r="N12067">
        <v>0</v>
      </c>
      <c r="O12067">
        <v>0</v>
      </c>
      <c r="P12067">
        <v>0</v>
      </c>
      <c r="Q12067">
        <v>0</v>
      </c>
    </row>
    <row r="12068" spans="1:17" x14ac:dyDescent="0.2">
      <c r="A12068" t="s">
        <v>29091</v>
      </c>
      <c r="B12068" t="s">
        <v>87</v>
      </c>
      <c r="C12068" t="s">
        <v>220</v>
      </c>
      <c r="D12068" t="s">
        <v>17029</v>
      </c>
      <c r="E12068" t="s">
        <v>81</v>
      </c>
      <c r="F12068" t="s">
        <v>4877</v>
      </c>
      <c r="G12068">
        <v>0</v>
      </c>
      <c r="H12068">
        <v>6</v>
      </c>
      <c r="I12068">
        <v>0</v>
      </c>
      <c r="J12068">
        <v>4</v>
      </c>
      <c r="K12068">
        <v>2</v>
      </c>
      <c r="L12068">
        <v>0</v>
      </c>
      <c r="M12068">
        <v>0</v>
      </c>
      <c r="N12068">
        <v>0</v>
      </c>
      <c r="O12068">
        <v>0</v>
      </c>
      <c r="P12068">
        <v>0</v>
      </c>
      <c r="Q12068">
        <v>0</v>
      </c>
    </row>
    <row r="12069" spans="1:17" x14ac:dyDescent="0.2">
      <c r="A12069" t="s">
        <v>29092</v>
      </c>
      <c r="B12069" t="s">
        <v>87</v>
      </c>
      <c r="C12069" t="s">
        <v>220</v>
      </c>
      <c r="D12069" t="s">
        <v>17029</v>
      </c>
      <c r="E12069" t="s">
        <v>81</v>
      </c>
      <c r="F12069" t="s">
        <v>4879</v>
      </c>
      <c r="G12069">
        <v>0</v>
      </c>
      <c r="H12069">
        <v>0</v>
      </c>
      <c r="I12069">
        <v>0</v>
      </c>
      <c r="J12069">
        <v>0</v>
      </c>
      <c r="K12069">
        <v>0</v>
      </c>
      <c r="L12069">
        <v>0</v>
      </c>
      <c r="M12069">
        <v>6</v>
      </c>
      <c r="N12069">
        <v>0</v>
      </c>
      <c r="O12069">
        <v>0</v>
      </c>
      <c r="P12069">
        <v>0</v>
      </c>
      <c r="Q12069">
        <v>0</v>
      </c>
    </row>
    <row r="12070" spans="1:17" x14ac:dyDescent="0.2">
      <c r="A12070" t="s">
        <v>29093</v>
      </c>
      <c r="B12070" t="s">
        <v>87</v>
      </c>
      <c r="C12070" t="s">
        <v>220</v>
      </c>
      <c r="D12070" t="s">
        <v>17029</v>
      </c>
      <c r="E12070" t="s">
        <v>81</v>
      </c>
      <c r="F12070" t="s">
        <v>4881</v>
      </c>
      <c r="G12070">
        <v>0</v>
      </c>
      <c r="H12070">
        <v>6</v>
      </c>
      <c r="I12070">
        <v>0</v>
      </c>
      <c r="J12070">
        <v>4</v>
      </c>
      <c r="K12070">
        <v>2</v>
      </c>
      <c r="L12070">
        <v>0</v>
      </c>
      <c r="M12070">
        <v>0</v>
      </c>
      <c r="N12070">
        <v>0</v>
      </c>
      <c r="O12070">
        <v>0</v>
      </c>
      <c r="P12070">
        <v>0</v>
      </c>
      <c r="Q12070">
        <v>0</v>
      </c>
    </row>
    <row r="12071" spans="1:17" x14ac:dyDescent="0.2">
      <c r="A12071" t="s">
        <v>29094</v>
      </c>
      <c r="B12071" t="s">
        <v>87</v>
      </c>
      <c r="C12071" t="s">
        <v>220</v>
      </c>
      <c r="D12071" t="s">
        <v>17029</v>
      </c>
      <c r="E12071" t="s">
        <v>81</v>
      </c>
      <c r="F12071" t="s">
        <v>4883</v>
      </c>
      <c r="G12071">
        <v>0</v>
      </c>
      <c r="H12071">
        <v>6</v>
      </c>
      <c r="I12071">
        <v>0</v>
      </c>
      <c r="J12071">
        <v>4</v>
      </c>
      <c r="K12071">
        <v>2</v>
      </c>
      <c r="L12071">
        <v>0</v>
      </c>
      <c r="M12071">
        <v>0</v>
      </c>
      <c r="N12071">
        <v>0</v>
      </c>
      <c r="O12071">
        <v>0</v>
      </c>
      <c r="P12071">
        <v>0</v>
      </c>
      <c r="Q12071">
        <v>0</v>
      </c>
    </row>
    <row r="12072" spans="1:17" x14ac:dyDescent="0.2">
      <c r="A12072" t="s">
        <v>29095</v>
      </c>
      <c r="B12072" t="s">
        <v>87</v>
      </c>
      <c r="C12072" t="s">
        <v>220</v>
      </c>
      <c r="D12072" t="s">
        <v>17029</v>
      </c>
      <c r="E12072" t="s">
        <v>81</v>
      </c>
      <c r="F12072" t="s">
        <v>4885</v>
      </c>
      <c r="G12072">
        <v>0</v>
      </c>
      <c r="H12072">
        <v>0</v>
      </c>
      <c r="I12072">
        <v>0</v>
      </c>
      <c r="J12072">
        <v>0</v>
      </c>
      <c r="K12072">
        <v>0</v>
      </c>
      <c r="L12072">
        <v>0</v>
      </c>
      <c r="M12072">
        <v>6</v>
      </c>
      <c r="N12072">
        <v>0</v>
      </c>
      <c r="O12072">
        <v>0</v>
      </c>
      <c r="P12072">
        <v>0</v>
      </c>
      <c r="Q12072">
        <v>0</v>
      </c>
    </row>
    <row r="12073" spans="1:17" x14ac:dyDescent="0.2">
      <c r="A12073" t="s">
        <v>29096</v>
      </c>
      <c r="B12073" t="s">
        <v>87</v>
      </c>
      <c r="C12073" t="s">
        <v>220</v>
      </c>
      <c r="D12073" t="s">
        <v>17029</v>
      </c>
      <c r="E12073" t="s">
        <v>81</v>
      </c>
      <c r="F12073" t="s">
        <v>4887</v>
      </c>
      <c r="G12073">
        <v>0</v>
      </c>
      <c r="H12073">
        <v>6</v>
      </c>
      <c r="I12073">
        <v>0</v>
      </c>
      <c r="J12073">
        <v>4</v>
      </c>
      <c r="K12073">
        <v>2</v>
      </c>
      <c r="L12073">
        <v>0</v>
      </c>
      <c r="M12073">
        <v>0</v>
      </c>
      <c r="N12073">
        <v>0</v>
      </c>
      <c r="O12073">
        <v>0</v>
      </c>
      <c r="P12073">
        <v>0</v>
      </c>
      <c r="Q12073">
        <v>0</v>
      </c>
    </row>
    <row r="12074" spans="1:17" x14ac:dyDescent="0.2">
      <c r="A12074" t="s">
        <v>29097</v>
      </c>
      <c r="B12074" t="s">
        <v>87</v>
      </c>
      <c r="C12074" t="s">
        <v>220</v>
      </c>
      <c r="D12074" t="s">
        <v>17029</v>
      </c>
      <c r="E12074" t="s">
        <v>81</v>
      </c>
      <c r="F12074" t="s">
        <v>4889</v>
      </c>
      <c r="G12074">
        <v>0</v>
      </c>
      <c r="H12074">
        <v>0</v>
      </c>
      <c r="I12074">
        <v>0</v>
      </c>
      <c r="J12074">
        <v>0</v>
      </c>
      <c r="K12074">
        <v>0</v>
      </c>
      <c r="L12074">
        <v>0</v>
      </c>
      <c r="M12074">
        <v>6</v>
      </c>
      <c r="N12074">
        <v>0</v>
      </c>
      <c r="O12074">
        <v>0</v>
      </c>
      <c r="P12074">
        <v>0</v>
      </c>
      <c r="Q12074">
        <v>0</v>
      </c>
    </row>
    <row r="12075" spans="1:17" x14ac:dyDescent="0.2">
      <c r="A12075" t="s">
        <v>29098</v>
      </c>
      <c r="B12075" t="s">
        <v>87</v>
      </c>
      <c r="C12075" t="s">
        <v>220</v>
      </c>
      <c r="D12075" t="s">
        <v>17029</v>
      </c>
      <c r="E12075" t="s">
        <v>81</v>
      </c>
      <c r="F12075" t="s">
        <v>4871</v>
      </c>
      <c r="G12075">
        <v>0</v>
      </c>
      <c r="H12075">
        <v>0</v>
      </c>
      <c r="I12075">
        <v>0</v>
      </c>
      <c r="J12075">
        <v>0</v>
      </c>
      <c r="K12075">
        <v>0</v>
      </c>
      <c r="L12075">
        <v>0</v>
      </c>
      <c r="M12075">
        <v>0</v>
      </c>
      <c r="N12075">
        <v>4</v>
      </c>
      <c r="O12075">
        <v>4</v>
      </c>
      <c r="P12075">
        <v>0</v>
      </c>
      <c r="Q12075">
        <v>0</v>
      </c>
    </row>
    <row r="12076" spans="1:17" x14ac:dyDescent="0.2">
      <c r="A12076" t="s">
        <v>29099</v>
      </c>
      <c r="B12076" t="s">
        <v>87</v>
      </c>
      <c r="C12076" t="s">
        <v>220</v>
      </c>
      <c r="D12076" t="s">
        <v>17029</v>
      </c>
      <c r="E12076" t="s">
        <v>81</v>
      </c>
      <c r="F12076" t="s">
        <v>4873</v>
      </c>
      <c r="G12076">
        <v>0</v>
      </c>
      <c r="H12076">
        <v>0</v>
      </c>
      <c r="I12076">
        <v>0</v>
      </c>
      <c r="J12076">
        <v>0</v>
      </c>
      <c r="K12076">
        <v>0</v>
      </c>
      <c r="L12076">
        <v>0</v>
      </c>
      <c r="M12076">
        <v>0</v>
      </c>
      <c r="N12076">
        <v>4</v>
      </c>
      <c r="O12076">
        <v>4</v>
      </c>
      <c r="P12076">
        <v>0</v>
      </c>
      <c r="Q12076">
        <v>0</v>
      </c>
    </row>
    <row r="12077" spans="1:17" x14ac:dyDescent="0.2">
      <c r="A12077" t="s">
        <v>29100</v>
      </c>
      <c r="B12077" t="s">
        <v>87</v>
      </c>
      <c r="C12077" t="s">
        <v>220</v>
      </c>
      <c r="D12077" t="s">
        <v>17029</v>
      </c>
      <c r="E12077" t="s">
        <v>81</v>
      </c>
      <c r="F12077" t="s">
        <v>17019</v>
      </c>
      <c r="G12077">
        <v>6</v>
      </c>
      <c r="H12077">
        <v>0</v>
      </c>
      <c r="I12077">
        <v>0</v>
      </c>
      <c r="J12077">
        <v>0</v>
      </c>
      <c r="K12077">
        <v>0</v>
      </c>
      <c r="L12077">
        <v>0</v>
      </c>
      <c r="M12077">
        <v>0</v>
      </c>
      <c r="N12077">
        <v>0</v>
      </c>
      <c r="O12077">
        <v>0</v>
      </c>
      <c r="P12077">
        <v>0</v>
      </c>
      <c r="Q12077">
        <v>0</v>
      </c>
    </row>
    <row r="12078" spans="1:17" x14ac:dyDescent="0.2">
      <c r="A12078" t="s">
        <v>29101</v>
      </c>
      <c r="B12078" t="s">
        <v>87</v>
      </c>
      <c r="C12078" t="s">
        <v>220</v>
      </c>
      <c r="D12078" t="s">
        <v>17025</v>
      </c>
      <c r="E12078" t="s">
        <v>79</v>
      </c>
      <c r="F12078" t="s">
        <v>17019</v>
      </c>
      <c r="G12078">
        <v>1</v>
      </c>
      <c r="H12078">
        <v>0</v>
      </c>
      <c r="I12078">
        <v>0</v>
      </c>
      <c r="J12078">
        <v>0</v>
      </c>
      <c r="K12078">
        <v>0</v>
      </c>
      <c r="L12078">
        <v>0</v>
      </c>
      <c r="M12078">
        <v>0</v>
      </c>
      <c r="N12078">
        <v>0</v>
      </c>
      <c r="O12078">
        <v>0</v>
      </c>
      <c r="P12078">
        <v>0</v>
      </c>
      <c r="Q12078">
        <v>0</v>
      </c>
    </row>
    <row r="12079" spans="1:17" x14ac:dyDescent="0.2">
      <c r="A12079" t="s">
        <v>29102</v>
      </c>
      <c r="B12079" t="s">
        <v>87</v>
      </c>
      <c r="C12079" t="s">
        <v>220</v>
      </c>
      <c r="D12079" t="s">
        <v>17025</v>
      </c>
      <c r="E12079" t="s">
        <v>81</v>
      </c>
      <c r="F12079" t="s">
        <v>17019</v>
      </c>
      <c r="G12079">
        <v>3</v>
      </c>
      <c r="H12079">
        <v>0</v>
      </c>
      <c r="I12079">
        <v>0</v>
      </c>
      <c r="J12079">
        <v>0</v>
      </c>
      <c r="K12079">
        <v>0</v>
      </c>
      <c r="L12079">
        <v>0</v>
      </c>
      <c r="M12079">
        <v>0</v>
      </c>
      <c r="N12079">
        <v>0</v>
      </c>
      <c r="O12079">
        <v>0</v>
      </c>
      <c r="P12079">
        <v>0</v>
      </c>
      <c r="Q12079">
        <v>0</v>
      </c>
    </row>
    <row r="12080" spans="1:17" x14ac:dyDescent="0.2">
      <c r="A12080" t="s">
        <v>29103</v>
      </c>
      <c r="B12080" t="s">
        <v>87</v>
      </c>
      <c r="C12080" t="s">
        <v>221</v>
      </c>
      <c r="D12080" t="s">
        <v>17027</v>
      </c>
      <c r="E12080" t="s">
        <v>81</v>
      </c>
      <c r="F12080" t="s">
        <v>17019</v>
      </c>
      <c r="G12080">
        <v>1</v>
      </c>
      <c r="H12080">
        <v>0</v>
      </c>
      <c r="I12080">
        <v>0</v>
      </c>
      <c r="J12080">
        <v>0</v>
      </c>
      <c r="K12080">
        <v>0</v>
      </c>
      <c r="L12080">
        <v>0</v>
      </c>
      <c r="M12080">
        <v>0</v>
      </c>
      <c r="N12080">
        <v>0</v>
      </c>
      <c r="O12080">
        <v>0</v>
      </c>
      <c r="P12080">
        <v>0</v>
      </c>
      <c r="Q12080">
        <v>0</v>
      </c>
    </row>
    <row r="12081" spans="1:17" x14ac:dyDescent="0.2">
      <c r="A12081" t="s">
        <v>29104</v>
      </c>
      <c r="B12081" t="s">
        <v>87</v>
      </c>
      <c r="C12081" t="s">
        <v>221</v>
      </c>
      <c r="D12081" t="s">
        <v>17029</v>
      </c>
      <c r="E12081" t="s">
        <v>79</v>
      </c>
      <c r="F12081" t="s">
        <v>4875</v>
      </c>
      <c r="G12081">
        <v>0</v>
      </c>
      <c r="H12081">
        <v>8</v>
      </c>
      <c r="I12081">
        <v>4</v>
      </c>
      <c r="J12081">
        <v>2</v>
      </c>
      <c r="K12081">
        <v>1</v>
      </c>
      <c r="L12081">
        <v>1</v>
      </c>
      <c r="M12081">
        <v>0</v>
      </c>
      <c r="N12081">
        <v>0</v>
      </c>
      <c r="O12081">
        <v>0</v>
      </c>
      <c r="P12081">
        <v>0</v>
      </c>
      <c r="Q12081">
        <v>0</v>
      </c>
    </row>
    <row r="12082" spans="1:17" x14ac:dyDescent="0.2">
      <c r="A12082" t="s">
        <v>29105</v>
      </c>
      <c r="B12082" t="s">
        <v>87</v>
      </c>
      <c r="C12082" t="s">
        <v>221</v>
      </c>
      <c r="D12082" t="s">
        <v>17029</v>
      </c>
      <c r="E12082" t="s">
        <v>79</v>
      </c>
      <c r="F12082" t="s">
        <v>4877</v>
      </c>
      <c r="G12082">
        <v>0</v>
      </c>
      <c r="H12082">
        <v>8</v>
      </c>
      <c r="I12082">
        <v>4</v>
      </c>
      <c r="J12082">
        <v>2</v>
      </c>
      <c r="K12082">
        <v>1</v>
      </c>
      <c r="L12082">
        <v>1</v>
      </c>
      <c r="M12082">
        <v>0</v>
      </c>
      <c r="N12082">
        <v>0</v>
      </c>
      <c r="O12082">
        <v>0</v>
      </c>
      <c r="P12082">
        <v>0</v>
      </c>
      <c r="Q12082">
        <v>0</v>
      </c>
    </row>
    <row r="12083" spans="1:17" x14ac:dyDescent="0.2">
      <c r="A12083" t="s">
        <v>29106</v>
      </c>
      <c r="B12083" t="s">
        <v>87</v>
      </c>
      <c r="C12083" t="s">
        <v>221</v>
      </c>
      <c r="D12083" t="s">
        <v>17029</v>
      </c>
      <c r="E12083" t="s">
        <v>79</v>
      </c>
      <c r="F12083" t="s">
        <v>4879</v>
      </c>
      <c r="G12083">
        <v>0</v>
      </c>
      <c r="H12083">
        <v>0</v>
      </c>
      <c r="I12083">
        <v>0</v>
      </c>
      <c r="J12083">
        <v>0</v>
      </c>
      <c r="K12083">
        <v>0</v>
      </c>
      <c r="L12083">
        <v>0</v>
      </c>
      <c r="M12083">
        <v>8</v>
      </c>
      <c r="N12083">
        <v>0</v>
      </c>
      <c r="O12083">
        <v>0</v>
      </c>
      <c r="P12083">
        <v>0</v>
      </c>
      <c r="Q12083">
        <v>0</v>
      </c>
    </row>
    <row r="12084" spans="1:17" x14ac:dyDescent="0.2">
      <c r="A12084" t="s">
        <v>29107</v>
      </c>
      <c r="B12084" t="s">
        <v>87</v>
      </c>
      <c r="C12084" t="s">
        <v>221</v>
      </c>
      <c r="D12084" t="s">
        <v>17029</v>
      </c>
      <c r="E12084" t="s">
        <v>79</v>
      </c>
      <c r="F12084" t="s">
        <v>4881</v>
      </c>
      <c r="G12084">
        <v>0</v>
      </c>
      <c r="H12084">
        <v>8</v>
      </c>
      <c r="I12084">
        <v>4</v>
      </c>
      <c r="J12084">
        <v>2</v>
      </c>
      <c r="K12084">
        <v>1</v>
      </c>
      <c r="L12084">
        <v>1</v>
      </c>
      <c r="M12084">
        <v>0</v>
      </c>
      <c r="N12084">
        <v>0</v>
      </c>
      <c r="O12084">
        <v>0</v>
      </c>
      <c r="P12084">
        <v>0</v>
      </c>
      <c r="Q12084">
        <v>0</v>
      </c>
    </row>
    <row r="12085" spans="1:17" x14ac:dyDescent="0.2">
      <c r="A12085" t="s">
        <v>29108</v>
      </c>
      <c r="B12085" t="s">
        <v>87</v>
      </c>
      <c r="C12085" t="s">
        <v>221</v>
      </c>
      <c r="D12085" t="s">
        <v>17029</v>
      </c>
      <c r="E12085" t="s">
        <v>79</v>
      </c>
      <c r="F12085" t="s">
        <v>4883</v>
      </c>
      <c r="G12085">
        <v>0</v>
      </c>
      <c r="H12085">
        <v>8</v>
      </c>
      <c r="I12085">
        <v>4</v>
      </c>
      <c r="J12085">
        <v>2</v>
      </c>
      <c r="K12085">
        <v>1</v>
      </c>
      <c r="L12085">
        <v>1</v>
      </c>
      <c r="M12085">
        <v>0</v>
      </c>
      <c r="N12085">
        <v>0</v>
      </c>
      <c r="O12085">
        <v>0</v>
      </c>
      <c r="P12085">
        <v>0</v>
      </c>
      <c r="Q12085">
        <v>0</v>
      </c>
    </row>
    <row r="12086" spans="1:17" x14ac:dyDescent="0.2">
      <c r="A12086" t="s">
        <v>29109</v>
      </c>
      <c r="B12086" t="s">
        <v>87</v>
      </c>
      <c r="C12086" t="s">
        <v>221</v>
      </c>
      <c r="D12086" t="s">
        <v>17029</v>
      </c>
      <c r="E12086" t="s">
        <v>79</v>
      </c>
      <c r="F12086" t="s">
        <v>4885</v>
      </c>
      <c r="G12086">
        <v>0</v>
      </c>
      <c r="H12086">
        <v>0</v>
      </c>
      <c r="I12086">
        <v>0</v>
      </c>
      <c r="J12086">
        <v>0</v>
      </c>
      <c r="K12086">
        <v>0</v>
      </c>
      <c r="L12086">
        <v>0</v>
      </c>
      <c r="M12086">
        <v>8</v>
      </c>
      <c r="N12086">
        <v>0</v>
      </c>
      <c r="O12086">
        <v>0</v>
      </c>
      <c r="P12086">
        <v>0</v>
      </c>
      <c r="Q12086">
        <v>0</v>
      </c>
    </row>
    <row r="12087" spans="1:17" x14ac:dyDescent="0.2">
      <c r="A12087" t="s">
        <v>29110</v>
      </c>
      <c r="B12087" t="s">
        <v>87</v>
      </c>
      <c r="C12087" t="s">
        <v>221</v>
      </c>
      <c r="D12087" t="s">
        <v>17029</v>
      </c>
      <c r="E12087" t="s">
        <v>79</v>
      </c>
      <c r="F12087" t="s">
        <v>4887</v>
      </c>
      <c r="G12087">
        <v>0</v>
      </c>
      <c r="H12087">
        <v>8</v>
      </c>
      <c r="I12087">
        <v>4</v>
      </c>
      <c r="J12087">
        <v>2</v>
      </c>
      <c r="K12087">
        <v>1</v>
      </c>
      <c r="L12087">
        <v>1</v>
      </c>
      <c r="M12087">
        <v>0</v>
      </c>
      <c r="N12087">
        <v>0</v>
      </c>
      <c r="O12087">
        <v>0</v>
      </c>
      <c r="P12087">
        <v>0</v>
      </c>
      <c r="Q12087">
        <v>0</v>
      </c>
    </row>
    <row r="12088" spans="1:17" x14ac:dyDescent="0.2">
      <c r="A12088" t="s">
        <v>29111</v>
      </c>
      <c r="B12088" t="s">
        <v>87</v>
      </c>
      <c r="C12088" t="s">
        <v>221</v>
      </c>
      <c r="D12088" t="s">
        <v>17029</v>
      </c>
      <c r="E12088" t="s">
        <v>79</v>
      </c>
      <c r="F12088" t="s">
        <v>4889</v>
      </c>
      <c r="G12088">
        <v>0</v>
      </c>
      <c r="H12088">
        <v>0</v>
      </c>
      <c r="I12088">
        <v>0</v>
      </c>
      <c r="J12088">
        <v>0</v>
      </c>
      <c r="K12088">
        <v>0</v>
      </c>
      <c r="L12088">
        <v>0</v>
      </c>
      <c r="M12088">
        <v>8</v>
      </c>
      <c r="N12088">
        <v>0</v>
      </c>
      <c r="O12088">
        <v>0</v>
      </c>
      <c r="P12088">
        <v>0</v>
      </c>
      <c r="Q12088">
        <v>0</v>
      </c>
    </row>
    <row r="12089" spans="1:17" x14ac:dyDescent="0.2">
      <c r="A12089" t="s">
        <v>29112</v>
      </c>
      <c r="B12089" t="s">
        <v>87</v>
      </c>
      <c r="C12089" t="s">
        <v>221</v>
      </c>
      <c r="D12089" t="s">
        <v>17029</v>
      </c>
      <c r="E12089" t="s">
        <v>79</v>
      </c>
      <c r="F12089" t="s">
        <v>4871</v>
      </c>
      <c r="G12089">
        <v>0</v>
      </c>
      <c r="H12089">
        <v>0</v>
      </c>
      <c r="I12089">
        <v>0</v>
      </c>
      <c r="J12089">
        <v>0</v>
      </c>
      <c r="K12089">
        <v>0</v>
      </c>
      <c r="L12089">
        <v>0</v>
      </c>
      <c r="M12089">
        <v>0</v>
      </c>
      <c r="N12089">
        <v>5</v>
      </c>
      <c r="O12089">
        <v>3</v>
      </c>
      <c r="P12089">
        <v>1</v>
      </c>
      <c r="Q12089">
        <v>1</v>
      </c>
    </row>
    <row r="12090" spans="1:17" x14ac:dyDescent="0.2">
      <c r="A12090" t="s">
        <v>29113</v>
      </c>
      <c r="B12090" t="s">
        <v>87</v>
      </c>
      <c r="C12090" t="s">
        <v>221</v>
      </c>
      <c r="D12090" t="s">
        <v>17029</v>
      </c>
      <c r="E12090" t="s">
        <v>79</v>
      </c>
      <c r="F12090" t="s">
        <v>4873</v>
      </c>
      <c r="G12090">
        <v>0</v>
      </c>
      <c r="H12090">
        <v>0</v>
      </c>
      <c r="I12090">
        <v>0</v>
      </c>
      <c r="J12090">
        <v>0</v>
      </c>
      <c r="K12090">
        <v>0</v>
      </c>
      <c r="L12090">
        <v>0</v>
      </c>
      <c r="M12090">
        <v>0</v>
      </c>
      <c r="N12090">
        <v>5</v>
      </c>
      <c r="O12090">
        <v>3</v>
      </c>
      <c r="P12090">
        <v>1</v>
      </c>
      <c r="Q12090">
        <v>1</v>
      </c>
    </row>
    <row r="12091" spans="1:17" x14ac:dyDescent="0.2">
      <c r="A12091" t="s">
        <v>29114</v>
      </c>
      <c r="B12091" t="s">
        <v>87</v>
      </c>
      <c r="C12091" t="s">
        <v>221</v>
      </c>
      <c r="D12091" t="s">
        <v>17029</v>
      </c>
      <c r="E12091" t="s">
        <v>79</v>
      </c>
      <c r="F12091" t="s">
        <v>17019</v>
      </c>
      <c r="G12091">
        <v>8</v>
      </c>
      <c r="H12091">
        <v>0</v>
      </c>
      <c r="I12091">
        <v>0</v>
      </c>
      <c r="J12091">
        <v>0</v>
      </c>
      <c r="K12091">
        <v>0</v>
      </c>
      <c r="L12091">
        <v>0</v>
      </c>
      <c r="M12091">
        <v>0</v>
      </c>
      <c r="N12091">
        <v>0</v>
      </c>
      <c r="O12091">
        <v>0</v>
      </c>
      <c r="P12091">
        <v>0</v>
      </c>
      <c r="Q12091">
        <v>0</v>
      </c>
    </row>
    <row r="12092" spans="1:17" x14ac:dyDescent="0.2">
      <c r="A12092" t="s">
        <v>29115</v>
      </c>
      <c r="B12092" t="s">
        <v>87</v>
      </c>
      <c r="C12092" t="s">
        <v>221</v>
      </c>
      <c r="D12092" t="s">
        <v>17029</v>
      </c>
      <c r="E12092" t="s">
        <v>81</v>
      </c>
      <c r="F12092" t="s">
        <v>4875</v>
      </c>
      <c r="G12092">
        <v>0</v>
      </c>
      <c r="H12092">
        <v>7</v>
      </c>
      <c r="I12092">
        <v>0</v>
      </c>
      <c r="J12092">
        <v>1</v>
      </c>
      <c r="K12092">
        <v>2</v>
      </c>
      <c r="L12092">
        <v>4</v>
      </c>
      <c r="M12092">
        <v>0</v>
      </c>
      <c r="N12092">
        <v>0</v>
      </c>
      <c r="O12092">
        <v>0</v>
      </c>
      <c r="P12092">
        <v>0</v>
      </c>
      <c r="Q12092">
        <v>0</v>
      </c>
    </row>
    <row r="12093" spans="1:17" x14ac:dyDescent="0.2">
      <c r="A12093" t="s">
        <v>29116</v>
      </c>
      <c r="B12093" t="s">
        <v>87</v>
      </c>
      <c r="C12093" t="s">
        <v>221</v>
      </c>
      <c r="D12093" t="s">
        <v>17029</v>
      </c>
      <c r="E12093" t="s">
        <v>81</v>
      </c>
      <c r="F12093" t="s">
        <v>4877</v>
      </c>
      <c r="G12093">
        <v>0</v>
      </c>
      <c r="H12093">
        <v>7</v>
      </c>
      <c r="I12093">
        <v>0</v>
      </c>
      <c r="J12093">
        <v>1</v>
      </c>
      <c r="K12093">
        <v>0</v>
      </c>
      <c r="L12093">
        <v>6</v>
      </c>
      <c r="M12093">
        <v>0</v>
      </c>
      <c r="N12093">
        <v>0</v>
      </c>
      <c r="O12093">
        <v>0</v>
      </c>
      <c r="P12093">
        <v>0</v>
      </c>
      <c r="Q12093">
        <v>0</v>
      </c>
    </row>
    <row r="12094" spans="1:17" x14ac:dyDescent="0.2">
      <c r="A12094" t="s">
        <v>29117</v>
      </c>
      <c r="B12094" t="s">
        <v>87</v>
      </c>
      <c r="C12094" t="s">
        <v>221</v>
      </c>
      <c r="D12094" t="s">
        <v>17029</v>
      </c>
      <c r="E12094" t="s">
        <v>81</v>
      </c>
      <c r="F12094" t="s">
        <v>4879</v>
      </c>
      <c r="G12094">
        <v>0</v>
      </c>
      <c r="H12094">
        <v>0</v>
      </c>
      <c r="I12094">
        <v>0</v>
      </c>
      <c r="J12094">
        <v>0</v>
      </c>
      <c r="K12094">
        <v>0</v>
      </c>
      <c r="L12094">
        <v>0</v>
      </c>
      <c r="M12094">
        <v>7</v>
      </c>
      <c r="N12094">
        <v>0</v>
      </c>
      <c r="O12094">
        <v>0</v>
      </c>
      <c r="P12094">
        <v>0</v>
      </c>
      <c r="Q12094">
        <v>0</v>
      </c>
    </row>
    <row r="12095" spans="1:17" x14ac:dyDescent="0.2">
      <c r="A12095" t="s">
        <v>29118</v>
      </c>
      <c r="B12095" t="s">
        <v>87</v>
      </c>
      <c r="C12095" t="s">
        <v>221</v>
      </c>
      <c r="D12095" t="s">
        <v>17029</v>
      </c>
      <c r="E12095" t="s">
        <v>81</v>
      </c>
      <c r="F12095" t="s">
        <v>4881</v>
      </c>
      <c r="G12095">
        <v>0</v>
      </c>
      <c r="H12095">
        <v>7</v>
      </c>
      <c r="I12095">
        <v>0</v>
      </c>
      <c r="J12095">
        <v>1</v>
      </c>
      <c r="K12095">
        <v>0</v>
      </c>
      <c r="L12095">
        <v>6</v>
      </c>
      <c r="M12095">
        <v>0</v>
      </c>
      <c r="N12095">
        <v>0</v>
      </c>
      <c r="O12095">
        <v>0</v>
      </c>
      <c r="P12095">
        <v>0</v>
      </c>
      <c r="Q12095">
        <v>0</v>
      </c>
    </row>
    <row r="12096" spans="1:17" x14ac:dyDescent="0.2">
      <c r="A12096" t="s">
        <v>29119</v>
      </c>
      <c r="B12096" t="s">
        <v>87</v>
      </c>
      <c r="C12096" t="s">
        <v>221</v>
      </c>
      <c r="D12096" t="s">
        <v>17029</v>
      </c>
      <c r="E12096" t="s">
        <v>81</v>
      </c>
      <c r="F12096" t="s">
        <v>4883</v>
      </c>
      <c r="G12096">
        <v>0</v>
      </c>
      <c r="H12096">
        <v>7</v>
      </c>
      <c r="I12096">
        <v>0</v>
      </c>
      <c r="J12096">
        <v>1</v>
      </c>
      <c r="K12096">
        <v>0</v>
      </c>
      <c r="L12096">
        <v>6</v>
      </c>
      <c r="M12096">
        <v>0</v>
      </c>
      <c r="N12096">
        <v>0</v>
      </c>
      <c r="O12096">
        <v>0</v>
      </c>
      <c r="P12096">
        <v>0</v>
      </c>
      <c r="Q12096">
        <v>0</v>
      </c>
    </row>
    <row r="12097" spans="1:17" x14ac:dyDescent="0.2">
      <c r="A12097" t="s">
        <v>29120</v>
      </c>
      <c r="B12097" t="s">
        <v>87</v>
      </c>
      <c r="C12097" t="s">
        <v>221</v>
      </c>
      <c r="D12097" t="s">
        <v>17029</v>
      </c>
      <c r="E12097" t="s">
        <v>81</v>
      </c>
      <c r="F12097" t="s">
        <v>4885</v>
      </c>
      <c r="G12097">
        <v>0</v>
      </c>
      <c r="H12097">
        <v>0</v>
      </c>
      <c r="I12097">
        <v>0</v>
      </c>
      <c r="J12097">
        <v>0</v>
      </c>
      <c r="K12097">
        <v>0</v>
      </c>
      <c r="L12097">
        <v>0</v>
      </c>
      <c r="M12097">
        <v>7</v>
      </c>
      <c r="N12097">
        <v>0</v>
      </c>
      <c r="O12097">
        <v>0</v>
      </c>
      <c r="P12097">
        <v>0</v>
      </c>
      <c r="Q12097">
        <v>0</v>
      </c>
    </row>
    <row r="12098" spans="1:17" x14ac:dyDescent="0.2">
      <c r="A12098" t="s">
        <v>29121</v>
      </c>
      <c r="B12098" t="s">
        <v>87</v>
      </c>
      <c r="C12098" t="s">
        <v>221</v>
      </c>
      <c r="D12098" t="s">
        <v>17029</v>
      </c>
      <c r="E12098" t="s">
        <v>81</v>
      </c>
      <c r="F12098" t="s">
        <v>4887</v>
      </c>
      <c r="G12098">
        <v>0</v>
      </c>
      <c r="H12098">
        <v>7</v>
      </c>
      <c r="I12098">
        <v>0</v>
      </c>
      <c r="J12098">
        <v>1</v>
      </c>
      <c r="K12098">
        <v>2</v>
      </c>
      <c r="L12098">
        <v>4</v>
      </c>
      <c r="M12098">
        <v>0</v>
      </c>
      <c r="N12098">
        <v>0</v>
      </c>
      <c r="O12098">
        <v>0</v>
      </c>
      <c r="P12098">
        <v>0</v>
      </c>
      <c r="Q12098">
        <v>0</v>
      </c>
    </row>
    <row r="12099" spans="1:17" x14ac:dyDescent="0.2">
      <c r="A12099" t="s">
        <v>29122</v>
      </c>
      <c r="B12099" t="s">
        <v>87</v>
      </c>
      <c r="C12099" t="s">
        <v>221</v>
      </c>
      <c r="D12099" t="s">
        <v>17029</v>
      </c>
      <c r="E12099" t="s">
        <v>81</v>
      </c>
      <c r="F12099" t="s">
        <v>4889</v>
      </c>
      <c r="G12099">
        <v>0</v>
      </c>
      <c r="H12099">
        <v>0</v>
      </c>
      <c r="I12099">
        <v>0</v>
      </c>
      <c r="J12099">
        <v>0</v>
      </c>
      <c r="K12099">
        <v>0</v>
      </c>
      <c r="L12099">
        <v>0</v>
      </c>
      <c r="M12099">
        <v>7</v>
      </c>
      <c r="N12099">
        <v>0</v>
      </c>
      <c r="O12099">
        <v>0</v>
      </c>
      <c r="P12099">
        <v>0</v>
      </c>
      <c r="Q12099">
        <v>0</v>
      </c>
    </row>
    <row r="12100" spans="1:17" x14ac:dyDescent="0.2">
      <c r="A12100" t="s">
        <v>29123</v>
      </c>
      <c r="B12100" t="s">
        <v>87</v>
      </c>
      <c r="C12100" t="s">
        <v>221</v>
      </c>
      <c r="D12100" t="s">
        <v>17029</v>
      </c>
      <c r="E12100" t="s">
        <v>81</v>
      </c>
      <c r="F12100" t="s">
        <v>4871</v>
      </c>
      <c r="G12100">
        <v>0</v>
      </c>
      <c r="H12100">
        <v>0</v>
      </c>
      <c r="I12100">
        <v>0</v>
      </c>
      <c r="J12100">
        <v>0</v>
      </c>
      <c r="K12100">
        <v>0</v>
      </c>
      <c r="L12100">
        <v>0</v>
      </c>
      <c r="M12100">
        <v>0</v>
      </c>
      <c r="N12100">
        <v>7</v>
      </c>
      <c r="O12100">
        <v>1</v>
      </c>
      <c r="P12100">
        <v>3</v>
      </c>
      <c r="Q12100">
        <v>3</v>
      </c>
    </row>
    <row r="12101" spans="1:17" x14ac:dyDescent="0.2">
      <c r="A12101" t="s">
        <v>29124</v>
      </c>
      <c r="B12101" t="s">
        <v>87</v>
      </c>
      <c r="C12101" t="s">
        <v>221</v>
      </c>
      <c r="D12101" t="s">
        <v>17029</v>
      </c>
      <c r="E12101" t="s">
        <v>81</v>
      </c>
      <c r="F12101" t="s">
        <v>4873</v>
      </c>
      <c r="G12101">
        <v>0</v>
      </c>
      <c r="H12101">
        <v>0</v>
      </c>
      <c r="I12101">
        <v>0</v>
      </c>
      <c r="J12101">
        <v>0</v>
      </c>
      <c r="K12101">
        <v>0</v>
      </c>
      <c r="L12101">
        <v>0</v>
      </c>
      <c r="M12101">
        <v>0</v>
      </c>
      <c r="N12101">
        <v>7</v>
      </c>
      <c r="O12101">
        <v>1</v>
      </c>
      <c r="P12101">
        <v>3</v>
      </c>
      <c r="Q12101">
        <v>3</v>
      </c>
    </row>
    <row r="12102" spans="1:17" x14ac:dyDescent="0.2">
      <c r="A12102" t="s">
        <v>29125</v>
      </c>
      <c r="B12102" t="s">
        <v>87</v>
      </c>
      <c r="C12102" t="s">
        <v>221</v>
      </c>
      <c r="D12102" t="s">
        <v>17029</v>
      </c>
      <c r="E12102" t="s">
        <v>81</v>
      </c>
      <c r="F12102" t="s">
        <v>17019</v>
      </c>
      <c r="G12102">
        <v>7</v>
      </c>
      <c r="H12102">
        <v>0</v>
      </c>
      <c r="I12102">
        <v>0</v>
      </c>
      <c r="J12102">
        <v>0</v>
      </c>
      <c r="K12102">
        <v>0</v>
      </c>
      <c r="L12102">
        <v>0</v>
      </c>
      <c r="M12102">
        <v>0</v>
      </c>
      <c r="N12102">
        <v>0</v>
      </c>
      <c r="O12102">
        <v>0</v>
      </c>
      <c r="P12102">
        <v>0</v>
      </c>
      <c r="Q12102">
        <v>0</v>
      </c>
    </row>
    <row r="12103" spans="1:17" x14ac:dyDescent="0.2">
      <c r="A12103" t="s">
        <v>29126</v>
      </c>
      <c r="B12103" t="s">
        <v>87</v>
      </c>
      <c r="C12103" t="s">
        <v>221</v>
      </c>
      <c r="D12103" t="s">
        <v>17025</v>
      </c>
      <c r="E12103" t="s">
        <v>79</v>
      </c>
      <c r="F12103" t="s">
        <v>17019</v>
      </c>
      <c r="G12103">
        <v>1</v>
      </c>
      <c r="H12103">
        <v>0</v>
      </c>
      <c r="I12103">
        <v>0</v>
      </c>
      <c r="J12103">
        <v>0</v>
      </c>
      <c r="K12103">
        <v>0</v>
      </c>
      <c r="L12103">
        <v>0</v>
      </c>
      <c r="M12103">
        <v>0</v>
      </c>
      <c r="N12103">
        <v>0</v>
      </c>
      <c r="O12103">
        <v>0</v>
      </c>
      <c r="P12103">
        <v>0</v>
      </c>
      <c r="Q12103">
        <v>0</v>
      </c>
    </row>
    <row r="12104" spans="1:17" x14ac:dyDescent="0.2">
      <c r="A12104" t="s">
        <v>29127</v>
      </c>
      <c r="B12104" t="s">
        <v>87</v>
      </c>
      <c r="C12104" t="s">
        <v>222</v>
      </c>
      <c r="D12104" t="s">
        <v>17027</v>
      </c>
      <c r="E12104" t="s">
        <v>81</v>
      </c>
      <c r="F12104" t="s">
        <v>17019</v>
      </c>
      <c r="G12104">
        <v>2</v>
      </c>
      <c r="H12104">
        <v>0</v>
      </c>
      <c r="I12104">
        <v>0</v>
      </c>
      <c r="J12104">
        <v>0</v>
      </c>
      <c r="K12104">
        <v>0</v>
      </c>
      <c r="L12104">
        <v>0</v>
      </c>
      <c r="M12104">
        <v>0</v>
      </c>
      <c r="N12104">
        <v>0</v>
      </c>
      <c r="O12104">
        <v>0</v>
      </c>
      <c r="P12104">
        <v>0</v>
      </c>
      <c r="Q12104">
        <v>0</v>
      </c>
    </row>
    <row r="12105" spans="1:17" x14ac:dyDescent="0.2">
      <c r="A12105" t="s">
        <v>29128</v>
      </c>
      <c r="B12105" t="s">
        <v>87</v>
      </c>
      <c r="C12105" t="s">
        <v>222</v>
      </c>
      <c r="D12105" t="s">
        <v>17029</v>
      </c>
      <c r="E12105" t="s">
        <v>79</v>
      </c>
      <c r="F12105" t="s">
        <v>4875</v>
      </c>
      <c r="G12105">
        <v>0</v>
      </c>
      <c r="H12105">
        <v>11</v>
      </c>
      <c r="I12105">
        <v>2</v>
      </c>
      <c r="J12105">
        <v>8</v>
      </c>
      <c r="K12105">
        <v>0</v>
      </c>
      <c r="L12105">
        <v>1</v>
      </c>
      <c r="M12105">
        <v>0</v>
      </c>
      <c r="N12105">
        <v>0</v>
      </c>
      <c r="O12105">
        <v>0</v>
      </c>
      <c r="P12105">
        <v>0</v>
      </c>
      <c r="Q12105">
        <v>0</v>
      </c>
    </row>
    <row r="12106" spans="1:17" x14ac:dyDescent="0.2">
      <c r="A12106" t="s">
        <v>29129</v>
      </c>
      <c r="B12106" t="s">
        <v>87</v>
      </c>
      <c r="C12106" t="s">
        <v>222</v>
      </c>
      <c r="D12106" t="s">
        <v>17029</v>
      </c>
      <c r="E12106" t="s">
        <v>79</v>
      </c>
      <c r="F12106" t="s">
        <v>4877</v>
      </c>
      <c r="G12106">
        <v>0</v>
      </c>
      <c r="H12106">
        <v>11</v>
      </c>
      <c r="I12106">
        <v>1</v>
      </c>
      <c r="J12106">
        <v>9</v>
      </c>
      <c r="K12106">
        <v>0</v>
      </c>
      <c r="L12106">
        <v>1</v>
      </c>
      <c r="M12106">
        <v>0</v>
      </c>
      <c r="N12106">
        <v>0</v>
      </c>
      <c r="O12106">
        <v>0</v>
      </c>
      <c r="P12106">
        <v>0</v>
      </c>
      <c r="Q12106">
        <v>0</v>
      </c>
    </row>
    <row r="12107" spans="1:17" x14ac:dyDescent="0.2">
      <c r="A12107" t="s">
        <v>29130</v>
      </c>
      <c r="B12107" t="s">
        <v>87</v>
      </c>
      <c r="C12107" t="s">
        <v>222</v>
      </c>
      <c r="D12107" t="s">
        <v>17029</v>
      </c>
      <c r="E12107" t="s">
        <v>79</v>
      </c>
      <c r="F12107" t="s">
        <v>4879</v>
      </c>
      <c r="G12107">
        <v>0</v>
      </c>
      <c r="H12107">
        <v>0</v>
      </c>
      <c r="I12107">
        <v>0</v>
      </c>
      <c r="J12107">
        <v>0</v>
      </c>
      <c r="K12107">
        <v>0</v>
      </c>
      <c r="L12107">
        <v>0</v>
      </c>
      <c r="M12107">
        <v>11</v>
      </c>
      <c r="N12107">
        <v>0</v>
      </c>
      <c r="O12107">
        <v>0</v>
      </c>
      <c r="P12107">
        <v>0</v>
      </c>
      <c r="Q12107">
        <v>0</v>
      </c>
    </row>
    <row r="12108" spans="1:17" x14ac:dyDescent="0.2">
      <c r="A12108" t="s">
        <v>29131</v>
      </c>
      <c r="B12108" t="s">
        <v>87</v>
      </c>
      <c r="C12108" t="s">
        <v>222</v>
      </c>
      <c r="D12108" t="s">
        <v>17029</v>
      </c>
      <c r="E12108" t="s">
        <v>79</v>
      </c>
      <c r="F12108" t="s">
        <v>4881</v>
      </c>
      <c r="G12108">
        <v>0</v>
      </c>
      <c r="H12108">
        <v>11</v>
      </c>
      <c r="I12108">
        <v>1</v>
      </c>
      <c r="J12108">
        <v>9</v>
      </c>
      <c r="K12108">
        <v>0</v>
      </c>
      <c r="L12108">
        <v>1</v>
      </c>
      <c r="M12108">
        <v>0</v>
      </c>
      <c r="N12108">
        <v>0</v>
      </c>
      <c r="O12108">
        <v>0</v>
      </c>
      <c r="P12108">
        <v>0</v>
      </c>
      <c r="Q12108">
        <v>0</v>
      </c>
    </row>
    <row r="12109" spans="1:17" x14ac:dyDescent="0.2">
      <c r="A12109" t="s">
        <v>29132</v>
      </c>
      <c r="B12109" t="s">
        <v>87</v>
      </c>
      <c r="C12109" t="s">
        <v>222</v>
      </c>
      <c r="D12109" t="s">
        <v>17029</v>
      </c>
      <c r="E12109" t="s">
        <v>79</v>
      </c>
      <c r="F12109" t="s">
        <v>4883</v>
      </c>
      <c r="G12109">
        <v>0</v>
      </c>
      <c r="H12109">
        <v>11</v>
      </c>
      <c r="I12109">
        <v>1</v>
      </c>
      <c r="J12109">
        <v>9</v>
      </c>
      <c r="K12109">
        <v>0</v>
      </c>
      <c r="L12109">
        <v>1</v>
      </c>
      <c r="M12109">
        <v>0</v>
      </c>
      <c r="N12109">
        <v>0</v>
      </c>
      <c r="O12109">
        <v>0</v>
      </c>
      <c r="P12109">
        <v>0</v>
      </c>
      <c r="Q12109">
        <v>0</v>
      </c>
    </row>
    <row r="12110" spans="1:17" x14ac:dyDescent="0.2">
      <c r="A12110" t="s">
        <v>29133</v>
      </c>
      <c r="B12110" t="s">
        <v>87</v>
      </c>
      <c r="C12110" t="s">
        <v>222</v>
      </c>
      <c r="D12110" t="s">
        <v>17029</v>
      </c>
      <c r="E12110" t="s">
        <v>79</v>
      </c>
      <c r="F12110" t="s">
        <v>4885</v>
      </c>
      <c r="G12110">
        <v>0</v>
      </c>
      <c r="H12110">
        <v>0</v>
      </c>
      <c r="I12110">
        <v>0</v>
      </c>
      <c r="J12110">
        <v>0</v>
      </c>
      <c r="K12110">
        <v>0</v>
      </c>
      <c r="L12110">
        <v>0</v>
      </c>
      <c r="M12110">
        <v>11</v>
      </c>
      <c r="N12110">
        <v>0</v>
      </c>
      <c r="O12110">
        <v>0</v>
      </c>
      <c r="P12110">
        <v>0</v>
      </c>
      <c r="Q12110">
        <v>0</v>
      </c>
    </row>
    <row r="12111" spans="1:17" x14ac:dyDescent="0.2">
      <c r="A12111" t="s">
        <v>29134</v>
      </c>
      <c r="B12111" t="s">
        <v>87</v>
      </c>
      <c r="C12111" t="s">
        <v>222</v>
      </c>
      <c r="D12111" t="s">
        <v>17029</v>
      </c>
      <c r="E12111" t="s">
        <v>79</v>
      </c>
      <c r="F12111" t="s">
        <v>4887</v>
      </c>
      <c r="G12111">
        <v>0</v>
      </c>
      <c r="H12111">
        <v>11</v>
      </c>
      <c r="I12111">
        <v>1</v>
      </c>
      <c r="J12111">
        <v>9</v>
      </c>
      <c r="K12111">
        <v>0</v>
      </c>
      <c r="L12111">
        <v>1</v>
      </c>
      <c r="M12111">
        <v>0</v>
      </c>
      <c r="N12111">
        <v>0</v>
      </c>
      <c r="O12111">
        <v>0</v>
      </c>
      <c r="P12111">
        <v>0</v>
      </c>
      <c r="Q12111">
        <v>0</v>
      </c>
    </row>
    <row r="12112" spans="1:17" x14ac:dyDescent="0.2">
      <c r="A12112" t="s">
        <v>29135</v>
      </c>
      <c r="B12112" t="s">
        <v>87</v>
      </c>
      <c r="C12112" t="s">
        <v>222</v>
      </c>
      <c r="D12112" t="s">
        <v>17029</v>
      </c>
      <c r="E12112" t="s">
        <v>79</v>
      </c>
      <c r="F12112" t="s">
        <v>4889</v>
      </c>
      <c r="G12112">
        <v>0</v>
      </c>
      <c r="H12112">
        <v>0</v>
      </c>
      <c r="I12112">
        <v>0</v>
      </c>
      <c r="J12112">
        <v>0</v>
      </c>
      <c r="K12112">
        <v>0</v>
      </c>
      <c r="L12112">
        <v>0</v>
      </c>
      <c r="M12112">
        <v>11</v>
      </c>
      <c r="N12112">
        <v>0</v>
      </c>
      <c r="O12112">
        <v>0</v>
      </c>
      <c r="P12112">
        <v>0</v>
      </c>
      <c r="Q12112">
        <v>0</v>
      </c>
    </row>
    <row r="12113" spans="1:17" x14ac:dyDescent="0.2">
      <c r="A12113" t="s">
        <v>29136</v>
      </c>
      <c r="B12113" t="s">
        <v>87</v>
      </c>
      <c r="C12113" t="s">
        <v>222</v>
      </c>
      <c r="D12113" t="s">
        <v>17029</v>
      </c>
      <c r="E12113" t="s">
        <v>79</v>
      </c>
      <c r="F12113" t="s">
        <v>4871</v>
      </c>
      <c r="G12113">
        <v>0</v>
      </c>
      <c r="H12113">
        <v>0</v>
      </c>
      <c r="I12113">
        <v>0</v>
      </c>
      <c r="J12113">
        <v>0</v>
      </c>
      <c r="K12113">
        <v>0</v>
      </c>
      <c r="L12113">
        <v>0</v>
      </c>
      <c r="M12113">
        <v>0</v>
      </c>
      <c r="N12113">
        <v>7</v>
      </c>
      <c r="O12113">
        <v>6</v>
      </c>
      <c r="P12113">
        <v>0</v>
      </c>
      <c r="Q12113">
        <v>1</v>
      </c>
    </row>
    <row r="12114" spans="1:17" x14ac:dyDescent="0.2">
      <c r="A12114" t="s">
        <v>29137</v>
      </c>
      <c r="B12114" t="s">
        <v>87</v>
      </c>
      <c r="C12114" t="s">
        <v>222</v>
      </c>
      <c r="D12114" t="s">
        <v>17029</v>
      </c>
      <c r="E12114" t="s">
        <v>79</v>
      </c>
      <c r="F12114" t="s">
        <v>4873</v>
      </c>
      <c r="G12114">
        <v>0</v>
      </c>
      <c r="H12114">
        <v>0</v>
      </c>
      <c r="I12114">
        <v>0</v>
      </c>
      <c r="J12114">
        <v>0</v>
      </c>
      <c r="K12114">
        <v>0</v>
      </c>
      <c r="L12114">
        <v>0</v>
      </c>
      <c r="M12114">
        <v>0</v>
      </c>
      <c r="N12114">
        <v>5</v>
      </c>
      <c r="O12114">
        <v>4</v>
      </c>
      <c r="P12114">
        <v>0</v>
      </c>
      <c r="Q12114">
        <v>1</v>
      </c>
    </row>
    <row r="12115" spans="1:17" x14ac:dyDescent="0.2">
      <c r="A12115" t="s">
        <v>29138</v>
      </c>
      <c r="B12115" t="s">
        <v>87</v>
      </c>
      <c r="C12115" t="s">
        <v>222</v>
      </c>
      <c r="D12115" t="s">
        <v>17029</v>
      </c>
      <c r="E12115" t="s">
        <v>79</v>
      </c>
      <c r="F12115" t="s">
        <v>17019</v>
      </c>
      <c r="G12115">
        <v>11</v>
      </c>
      <c r="H12115">
        <v>0</v>
      </c>
      <c r="I12115">
        <v>0</v>
      </c>
      <c r="J12115">
        <v>0</v>
      </c>
      <c r="K12115">
        <v>0</v>
      </c>
      <c r="L12115">
        <v>0</v>
      </c>
      <c r="M12115">
        <v>0</v>
      </c>
      <c r="N12115">
        <v>0</v>
      </c>
      <c r="O12115">
        <v>0</v>
      </c>
      <c r="P12115">
        <v>0</v>
      </c>
      <c r="Q12115">
        <v>0</v>
      </c>
    </row>
    <row r="12116" spans="1:17" x14ac:dyDescent="0.2">
      <c r="A12116" t="s">
        <v>29139</v>
      </c>
      <c r="B12116" t="s">
        <v>87</v>
      </c>
      <c r="C12116" t="s">
        <v>222</v>
      </c>
      <c r="D12116" t="s">
        <v>17029</v>
      </c>
      <c r="E12116" t="s">
        <v>81</v>
      </c>
      <c r="F12116" t="s">
        <v>4875</v>
      </c>
      <c r="G12116">
        <v>0</v>
      </c>
      <c r="H12116">
        <v>13</v>
      </c>
      <c r="I12116">
        <v>2</v>
      </c>
      <c r="J12116">
        <v>8</v>
      </c>
      <c r="K12116">
        <v>0</v>
      </c>
      <c r="L12116">
        <v>3</v>
      </c>
      <c r="M12116">
        <v>0</v>
      </c>
      <c r="N12116">
        <v>0</v>
      </c>
      <c r="O12116">
        <v>0</v>
      </c>
      <c r="P12116">
        <v>0</v>
      </c>
      <c r="Q12116">
        <v>0</v>
      </c>
    </row>
    <row r="12117" spans="1:17" x14ac:dyDescent="0.2">
      <c r="A12117" t="s">
        <v>29140</v>
      </c>
      <c r="B12117" t="s">
        <v>87</v>
      </c>
      <c r="C12117" t="s">
        <v>222</v>
      </c>
      <c r="D12117" t="s">
        <v>17029</v>
      </c>
      <c r="E12117" t="s">
        <v>81</v>
      </c>
      <c r="F12117" t="s">
        <v>4877</v>
      </c>
      <c r="G12117">
        <v>0</v>
      </c>
      <c r="H12117">
        <v>13</v>
      </c>
      <c r="I12117">
        <v>0</v>
      </c>
      <c r="J12117">
        <v>9</v>
      </c>
      <c r="K12117">
        <v>1</v>
      </c>
      <c r="L12117">
        <v>3</v>
      </c>
      <c r="M12117">
        <v>0</v>
      </c>
      <c r="N12117">
        <v>0</v>
      </c>
      <c r="O12117">
        <v>0</v>
      </c>
      <c r="P12117">
        <v>0</v>
      </c>
      <c r="Q12117">
        <v>0</v>
      </c>
    </row>
    <row r="12118" spans="1:17" x14ac:dyDescent="0.2">
      <c r="A12118" t="s">
        <v>29141</v>
      </c>
      <c r="B12118" t="s">
        <v>87</v>
      </c>
      <c r="C12118" t="s">
        <v>222</v>
      </c>
      <c r="D12118" t="s">
        <v>17029</v>
      </c>
      <c r="E12118" t="s">
        <v>81</v>
      </c>
      <c r="F12118" t="s">
        <v>4879</v>
      </c>
      <c r="G12118">
        <v>0</v>
      </c>
      <c r="H12118">
        <v>0</v>
      </c>
      <c r="I12118">
        <v>0</v>
      </c>
      <c r="J12118">
        <v>0</v>
      </c>
      <c r="K12118">
        <v>0</v>
      </c>
      <c r="L12118">
        <v>0</v>
      </c>
      <c r="M12118">
        <v>13</v>
      </c>
      <c r="N12118">
        <v>0</v>
      </c>
      <c r="O12118">
        <v>0</v>
      </c>
      <c r="P12118">
        <v>0</v>
      </c>
      <c r="Q12118">
        <v>0</v>
      </c>
    </row>
    <row r="12119" spans="1:17" x14ac:dyDescent="0.2">
      <c r="A12119" t="s">
        <v>29142</v>
      </c>
      <c r="B12119" t="s">
        <v>87</v>
      </c>
      <c r="C12119" t="s">
        <v>222</v>
      </c>
      <c r="D12119" t="s">
        <v>17029</v>
      </c>
      <c r="E12119" t="s">
        <v>81</v>
      </c>
      <c r="F12119" t="s">
        <v>4881</v>
      </c>
      <c r="G12119">
        <v>0</v>
      </c>
      <c r="H12119">
        <v>13</v>
      </c>
      <c r="I12119">
        <v>0</v>
      </c>
      <c r="J12119">
        <v>9</v>
      </c>
      <c r="K12119">
        <v>1</v>
      </c>
      <c r="L12119">
        <v>3</v>
      </c>
      <c r="M12119">
        <v>0</v>
      </c>
      <c r="N12119">
        <v>0</v>
      </c>
      <c r="O12119">
        <v>0</v>
      </c>
      <c r="P12119">
        <v>0</v>
      </c>
      <c r="Q12119">
        <v>0</v>
      </c>
    </row>
    <row r="12120" spans="1:17" x14ac:dyDescent="0.2">
      <c r="A12120" t="s">
        <v>29143</v>
      </c>
      <c r="B12120" t="s">
        <v>87</v>
      </c>
      <c r="C12120" t="s">
        <v>222</v>
      </c>
      <c r="D12120" t="s">
        <v>17029</v>
      </c>
      <c r="E12120" t="s">
        <v>81</v>
      </c>
      <c r="F12120" t="s">
        <v>4883</v>
      </c>
      <c r="G12120">
        <v>0</v>
      </c>
      <c r="H12120">
        <v>13</v>
      </c>
      <c r="I12120">
        <v>2</v>
      </c>
      <c r="J12120">
        <v>7</v>
      </c>
      <c r="K12120">
        <v>1</v>
      </c>
      <c r="L12120">
        <v>3</v>
      </c>
      <c r="M12120">
        <v>0</v>
      </c>
      <c r="N12120">
        <v>0</v>
      </c>
      <c r="O12120">
        <v>0</v>
      </c>
      <c r="P12120">
        <v>0</v>
      </c>
      <c r="Q12120">
        <v>0</v>
      </c>
    </row>
    <row r="12121" spans="1:17" x14ac:dyDescent="0.2">
      <c r="A12121" t="s">
        <v>29144</v>
      </c>
      <c r="B12121" t="s">
        <v>87</v>
      </c>
      <c r="C12121" t="s">
        <v>222</v>
      </c>
      <c r="D12121" t="s">
        <v>17029</v>
      </c>
      <c r="E12121" t="s">
        <v>81</v>
      </c>
      <c r="F12121" t="s">
        <v>4885</v>
      </c>
      <c r="G12121">
        <v>0</v>
      </c>
      <c r="H12121">
        <v>0</v>
      </c>
      <c r="I12121">
        <v>0</v>
      </c>
      <c r="J12121">
        <v>0</v>
      </c>
      <c r="K12121">
        <v>0</v>
      </c>
      <c r="L12121">
        <v>0</v>
      </c>
      <c r="M12121">
        <v>13</v>
      </c>
      <c r="N12121">
        <v>0</v>
      </c>
      <c r="O12121">
        <v>0</v>
      </c>
      <c r="P12121">
        <v>0</v>
      </c>
      <c r="Q12121">
        <v>0</v>
      </c>
    </row>
    <row r="12122" spans="1:17" x14ac:dyDescent="0.2">
      <c r="A12122" t="s">
        <v>29145</v>
      </c>
      <c r="B12122" t="s">
        <v>87</v>
      </c>
      <c r="C12122" t="s">
        <v>222</v>
      </c>
      <c r="D12122" t="s">
        <v>17029</v>
      </c>
      <c r="E12122" t="s">
        <v>81</v>
      </c>
      <c r="F12122" t="s">
        <v>4887</v>
      </c>
      <c r="G12122">
        <v>0</v>
      </c>
      <c r="H12122">
        <v>13</v>
      </c>
      <c r="I12122">
        <v>0</v>
      </c>
      <c r="J12122">
        <v>9</v>
      </c>
      <c r="K12122">
        <v>1</v>
      </c>
      <c r="L12122">
        <v>3</v>
      </c>
      <c r="M12122">
        <v>0</v>
      </c>
      <c r="N12122">
        <v>0</v>
      </c>
      <c r="O12122">
        <v>0</v>
      </c>
      <c r="P12122">
        <v>0</v>
      </c>
      <c r="Q12122">
        <v>0</v>
      </c>
    </row>
    <row r="12123" spans="1:17" x14ac:dyDescent="0.2">
      <c r="A12123" t="s">
        <v>29146</v>
      </c>
      <c r="B12123" t="s">
        <v>87</v>
      </c>
      <c r="C12123" t="s">
        <v>222</v>
      </c>
      <c r="D12123" t="s">
        <v>17029</v>
      </c>
      <c r="E12123" t="s">
        <v>81</v>
      </c>
      <c r="F12123" t="s">
        <v>4889</v>
      </c>
      <c r="G12123">
        <v>0</v>
      </c>
      <c r="H12123">
        <v>0</v>
      </c>
      <c r="I12123">
        <v>0</v>
      </c>
      <c r="J12123">
        <v>0</v>
      </c>
      <c r="K12123">
        <v>0</v>
      </c>
      <c r="L12123">
        <v>0</v>
      </c>
      <c r="M12123">
        <v>13</v>
      </c>
      <c r="N12123">
        <v>0</v>
      </c>
      <c r="O12123">
        <v>0</v>
      </c>
      <c r="P12123">
        <v>0</v>
      </c>
      <c r="Q12123">
        <v>0</v>
      </c>
    </row>
    <row r="12124" spans="1:17" x14ac:dyDescent="0.2">
      <c r="A12124" t="s">
        <v>29147</v>
      </c>
      <c r="B12124" t="s">
        <v>87</v>
      </c>
      <c r="C12124" t="s">
        <v>222</v>
      </c>
      <c r="D12124" t="s">
        <v>17029</v>
      </c>
      <c r="E12124" t="s">
        <v>81</v>
      </c>
      <c r="F12124" t="s">
        <v>4871</v>
      </c>
      <c r="G12124">
        <v>0</v>
      </c>
      <c r="H12124">
        <v>0</v>
      </c>
      <c r="I12124">
        <v>0</v>
      </c>
      <c r="J12124">
        <v>0</v>
      </c>
      <c r="K12124">
        <v>0</v>
      </c>
      <c r="L12124">
        <v>0</v>
      </c>
      <c r="M12124">
        <v>0</v>
      </c>
      <c r="N12124">
        <v>7</v>
      </c>
      <c r="O12124">
        <v>5</v>
      </c>
      <c r="P12124">
        <v>2</v>
      </c>
      <c r="Q12124">
        <v>0</v>
      </c>
    </row>
    <row r="12125" spans="1:17" x14ac:dyDescent="0.2">
      <c r="A12125" t="s">
        <v>29148</v>
      </c>
      <c r="B12125" t="s">
        <v>87</v>
      </c>
      <c r="C12125" t="s">
        <v>222</v>
      </c>
      <c r="D12125" t="s">
        <v>17029</v>
      </c>
      <c r="E12125" t="s">
        <v>81</v>
      </c>
      <c r="F12125" t="s">
        <v>4873</v>
      </c>
      <c r="G12125">
        <v>0</v>
      </c>
      <c r="H12125">
        <v>0</v>
      </c>
      <c r="I12125">
        <v>0</v>
      </c>
      <c r="J12125">
        <v>0</v>
      </c>
      <c r="K12125">
        <v>0</v>
      </c>
      <c r="L12125">
        <v>0</v>
      </c>
      <c r="M12125">
        <v>0</v>
      </c>
      <c r="N12125">
        <v>7</v>
      </c>
      <c r="O12125">
        <v>5</v>
      </c>
      <c r="P12125">
        <v>2</v>
      </c>
      <c r="Q12125">
        <v>0</v>
      </c>
    </row>
    <row r="12126" spans="1:17" x14ac:dyDescent="0.2">
      <c r="A12126" t="s">
        <v>29149</v>
      </c>
      <c r="B12126" t="s">
        <v>87</v>
      </c>
      <c r="C12126" t="s">
        <v>222</v>
      </c>
      <c r="D12126" t="s">
        <v>17029</v>
      </c>
      <c r="E12126" t="s">
        <v>81</v>
      </c>
      <c r="F12126" t="s">
        <v>17019</v>
      </c>
      <c r="G12126">
        <v>13</v>
      </c>
      <c r="H12126">
        <v>0</v>
      </c>
      <c r="I12126">
        <v>0</v>
      </c>
      <c r="J12126">
        <v>0</v>
      </c>
      <c r="K12126">
        <v>0</v>
      </c>
      <c r="L12126">
        <v>0</v>
      </c>
      <c r="M12126">
        <v>0</v>
      </c>
      <c r="N12126">
        <v>0</v>
      </c>
      <c r="O12126">
        <v>0</v>
      </c>
      <c r="P12126">
        <v>0</v>
      </c>
      <c r="Q12126">
        <v>0</v>
      </c>
    </row>
    <row r="12127" spans="1:17" x14ac:dyDescent="0.2">
      <c r="A12127" t="s">
        <v>29150</v>
      </c>
      <c r="B12127" t="s">
        <v>87</v>
      </c>
      <c r="C12127" t="s">
        <v>222</v>
      </c>
      <c r="D12127" t="s">
        <v>17025</v>
      </c>
      <c r="E12127" t="s">
        <v>79</v>
      </c>
      <c r="F12127" t="s">
        <v>17019</v>
      </c>
      <c r="G12127">
        <v>5</v>
      </c>
      <c r="H12127">
        <v>0</v>
      </c>
      <c r="I12127">
        <v>0</v>
      </c>
      <c r="J12127">
        <v>0</v>
      </c>
      <c r="K12127">
        <v>0</v>
      </c>
      <c r="L12127">
        <v>0</v>
      </c>
      <c r="M12127">
        <v>0</v>
      </c>
      <c r="N12127">
        <v>0</v>
      </c>
      <c r="O12127">
        <v>0</v>
      </c>
      <c r="P12127">
        <v>0</v>
      </c>
      <c r="Q12127">
        <v>0</v>
      </c>
    </row>
    <row r="12128" spans="1:17" x14ac:dyDescent="0.2">
      <c r="A12128" t="s">
        <v>29151</v>
      </c>
      <c r="B12128" t="s">
        <v>87</v>
      </c>
      <c r="C12128" t="s">
        <v>222</v>
      </c>
      <c r="D12128" t="s">
        <v>17025</v>
      </c>
      <c r="E12128" t="s">
        <v>81</v>
      </c>
      <c r="F12128" t="s">
        <v>17019</v>
      </c>
      <c r="G12128">
        <v>2</v>
      </c>
      <c r="H12128">
        <v>0</v>
      </c>
      <c r="I12128">
        <v>0</v>
      </c>
      <c r="J12128">
        <v>0</v>
      </c>
      <c r="K12128">
        <v>0</v>
      </c>
      <c r="L12128">
        <v>0</v>
      </c>
      <c r="M12128">
        <v>0</v>
      </c>
      <c r="N12128">
        <v>0</v>
      </c>
      <c r="O12128">
        <v>0</v>
      </c>
      <c r="P12128">
        <v>0</v>
      </c>
      <c r="Q12128">
        <v>0</v>
      </c>
    </row>
    <row r="12129" spans="1:17" x14ac:dyDescent="0.2">
      <c r="A12129" t="s">
        <v>29152</v>
      </c>
      <c r="B12129" t="s">
        <v>87</v>
      </c>
      <c r="C12129" t="s">
        <v>223</v>
      </c>
      <c r="D12129" t="s">
        <v>17027</v>
      </c>
      <c r="E12129" t="s">
        <v>81</v>
      </c>
      <c r="F12129" t="s">
        <v>17019</v>
      </c>
      <c r="G12129">
        <v>1</v>
      </c>
      <c r="H12129">
        <v>0</v>
      </c>
      <c r="I12129">
        <v>0</v>
      </c>
      <c r="J12129">
        <v>0</v>
      </c>
      <c r="K12129">
        <v>0</v>
      </c>
      <c r="L12129">
        <v>0</v>
      </c>
      <c r="M12129">
        <v>0</v>
      </c>
      <c r="N12129">
        <v>0</v>
      </c>
      <c r="O12129">
        <v>0</v>
      </c>
      <c r="P12129">
        <v>0</v>
      </c>
      <c r="Q12129">
        <v>0</v>
      </c>
    </row>
    <row r="12130" spans="1:17" x14ac:dyDescent="0.2">
      <c r="A12130" t="s">
        <v>29153</v>
      </c>
      <c r="B12130" t="s">
        <v>87</v>
      </c>
      <c r="C12130" t="s">
        <v>223</v>
      </c>
      <c r="D12130" t="s">
        <v>17029</v>
      </c>
      <c r="E12130" t="s">
        <v>79</v>
      </c>
      <c r="F12130" t="s">
        <v>4875</v>
      </c>
      <c r="G12130">
        <v>0</v>
      </c>
      <c r="H12130">
        <v>6</v>
      </c>
      <c r="I12130">
        <v>2</v>
      </c>
      <c r="J12130">
        <v>4</v>
      </c>
      <c r="K12130">
        <v>0</v>
      </c>
      <c r="L12130">
        <v>0</v>
      </c>
      <c r="M12130">
        <v>0</v>
      </c>
      <c r="N12130">
        <v>0</v>
      </c>
      <c r="O12130">
        <v>0</v>
      </c>
      <c r="P12130">
        <v>0</v>
      </c>
      <c r="Q12130">
        <v>0</v>
      </c>
    </row>
    <row r="12131" spans="1:17" x14ac:dyDescent="0.2">
      <c r="A12131" t="s">
        <v>29154</v>
      </c>
      <c r="B12131" t="s">
        <v>87</v>
      </c>
      <c r="C12131" t="s">
        <v>223</v>
      </c>
      <c r="D12131" t="s">
        <v>17029</v>
      </c>
      <c r="E12131" t="s">
        <v>79</v>
      </c>
      <c r="F12131" t="s">
        <v>4877</v>
      </c>
      <c r="G12131">
        <v>0</v>
      </c>
      <c r="H12131">
        <v>6</v>
      </c>
      <c r="I12131">
        <v>2</v>
      </c>
      <c r="J12131">
        <v>4</v>
      </c>
      <c r="K12131">
        <v>0</v>
      </c>
      <c r="L12131">
        <v>0</v>
      </c>
      <c r="M12131">
        <v>0</v>
      </c>
      <c r="N12131">
        <v>0</v>
      </c>
      <c r="O12131">
        <v>0</v>
      </c>
      <c r="P12131">
        <v>0</v>
      </c>
      <c r="Q12131">
        <v>0</v>
      </c>
    </row>
    <row r="12132" spans="1:17" x14ac:dyDescent="0.2">
      <c r="A12132" t="s">
        <v>29155</v>
      </c>
      <c r="B12132" t="s">
        <v>87</v>
      </c>
      <c r="C12132" t="s">
        <v>223</v>
      </c>
      <c r="D12132" t="s">
        <v>17029</v>
      </c>
      <c r="E12132" t="s">
        <v>79</v>
      </c>
      <c r="F12132" t="s">
        <v>4879</v>
      </c>
      <c r="G12132">
        <v>0</v>
      </c>
      <c r="H12132">
        <v>0</v>
      </c>
      <c r="I12132">
        <v>0</v>
      </c>
      <c r="J12132">
        <v>0</v>
      </c>
      <c r="K12132">
        <v>0</v>
      </c>
      <c r="L12132">
        <v>0</v>
      </c>
      <c r="M12132">
        <v>6</v>
      </c>
      <c r="N12132">
        <v>0</v>
      </c>
      <c r="O12132">
        <v>0</v>
      </c>
      <c r="P12132">
        <v>0</v>
      </c>
      <c r="Q12132">
        <v>0</v>
      </c>
    </row>
    <row r="12133" spans="1:17" x14ac:dyDescent="0.2">
      <c r="A12133" t="s">
        <v>29156</v>
      </c>
      <c r="B12133" t="s">
        <v>87</v>
      </c>
      <c r="C12133" t="s">
        <v>223</v>
      </c>
      <c r="D12133" t="s">
        <v>17029</v>
      </c>
      <c r="E12133" t="s">
        <v>79</v>
      </c>
      <c r="F12133" t="s">
        <v>4881</v>
      </c>
      <c r="G12133">
        <v>0</v>
      </c>
      <c r="H12133">
        <v>6</v>
      </c>
      <c r="I12133">
        <v>2</v>
      </c>
      <c r="J12133">
        <v>4</v>
      </c>
      <c r="K12133">
        <v>0</v>
      </c>
      <c r="L12133">
        <v>0</v>
      </c>
      <c r="M12133">
        <v>0</v>
      </c>
      <c r="N12133">
        <v>0</v>
      </c>
      <c r="O12133">
        <v>0</v>
      </c>
      <c r="P12133">
        <v>0</v>
      </c>
      <c r="Q12133">
        <v>0</v>
      </c>
    </row>
    <row r="12134" spans="1:17" x14ac:dyDescent="0.2">
      <c r="A12134" t="s">
        <v>29157</v>
      </c>
      <c r="B12134" t="s">
        <v>87</v>
      </c>
      <c r="C12134" t="s">
        <v>223</v>
      </c>
      <c r="D12134" t="s">
        <v>17029</v>
      </c>
      <c r="E12134" t="s">
        <v>79</v>
      </c>
      <c r="F12134" t="s">
        <v>4883</v>
      </c>
      <c r="G12134">
        <v>0</v>
      </c>
      <c r="H12134">
        <v>6</v>
      </c>
      <c r="I12134">
        <v>3</v>
      </c>
      <c r="J12134">
        <v>3</v>
      </c>
      <c r="K12134">
        <v>0</v>
      </c>
      <c r="L12134">
        <v>0</v>
      </c>
      <c r="M12134">
        <v>0</v>
      </c>
      <c r="N12134">
        <v>0</v>
      </c>
      <c r="O12134">
        <v>0</v>
      </c>
      <c r="P12134">
        <v>0</v>
      </c>
      <c r="Q12134">
        <v>0</v>
      </c>
    </row>
    <row r="12135" spans="1:17" x14ac:dyDescent="0.2">
      <c r="A12135" t="s">
        <v>29158</v>
      </c>
      <c r="B12135" t="s">
        <v>87</v>
      </c>
      <c r="C12135" t="s">
        <v>223</v>
      </c>
      <c r="D12135" t="s">
        <v>17029</v>
      </c>
      <c r="E12135" t="s">
        <v>79</v>
      </c>
      <c r="F12135" t="s">
        <v>4885</v>
      </c>
      <c r="G12135">
        <v>0</v>
      </c>
      <c r="H12135">
        <v>0</v>
      </c>
      <c r="I12135">
        <v>0</v>
      </c>
      <c r="J12135">
        <v>0</v>
      </c>
      <c r="K12135">
        <v>0</v>
      </c>
      <c r="L12135">
        <v>0</v>
      </c>
      <c r="M12135">
        <v>6</v>
      </c>
      <c r="N12135">
        <v>0</v>
      </c>
      <c r="O12135">
        <v>0</v>
      </c>
      <c r="P12135">
        <v>0</v>
      </c>
      <c r="Q12135">
        <v>0</v>
      </c>
    </row>
    <row r="12136" spans="1:17" x14ac:dyDescent="0.2">
      <c r="A12136" t="s">
        <v>29159</v>
      </c>
      <c r="B12136" t="s">
        <v>87</v>
      </c>
      <c r="C12136" t="s">
        <v>223</v>
      </c>
      <c r="D12136" t="s">
        <v>17029</v>
      </c>
      <c r="E12136" t="s">
        <v>79</v>
      </c>
      <c r="F12136" t="s">
        <v>4887</v>
      </c>
      <c r="G12136">
        <v>0</v>
      </c>
      <c r="H12136">
        <v>6</v>
      </c>
      <c r="I12136">
        <v>2</v>
      </c>
      <c r="J12136">
        <v>4</v>
      </c>
      <c r="K12136">
        <v>0</v>
      </c>
      <c r="L12136">
        <v>0</v>
      </c>
      <c r="M12136">
        <v>0</v>
      </c>
      <c r="N12136">
        <v>0</v>
      </c>
      <c r="O12136">
        <v>0</v>
      </c>
      <c r="P12136">
        <v>0</v>
      </c>
      <c r="Q12136">
        <v>0</v>
      </c>
    </row>
    <row r="12137" spans="1:17" x14ac:dyDescent="0.2">
      <c r="A12137" t="s">
        <v>29160</v>
      </c>
      <c r="B12137" t="s">
        <v>87</v>
      </c>
      <c r="C12137" t="s">
        <v>223</v>
      </c>
      <c r="D12137" t="s">
        <v>17029</v>
      </c>
      <c r="E12137" t="s">
        <v>79</v>
      </c>
      <c r="F12137" t="s">
        <v>4889</v>
      </c>
      <c r="G12137">
        <v>0</v>
      </c>
      <c r="H12137">
        <v>0</v>
      </c>
      <c r="I12137">
        <v>0</v>
      </c>
      <c r="J12137">
        <v>0</v>
      </c>
      <c r="K12137">
        <v>0</v>
      </c>
      <c r="L12137">
        <v>0</v>
      </c>
      <c r="M12137">
        <v>6</v>
      </c>
      <c r="N12137">
        <v>0</v>
      </c>
      <c r="O12137">
        <v>0</v>
      </c>
      <c r="P12137">
        <v>0</v>
      </c>
      <c r="Q12137">
        <v>0</v>
      </c>
    </row>
    <row r="12138" spans="1:17" x14ac:dyDescent="0.2">
      <c r="A12138" t="s">
        <v>29161</v>
      </c>
      <c r="B12138" t="s">
        <v>87</v>
      </c>
      <c r="C12138" t="s">
        <v>223</v>
      </c>
      <c r="D12138" t="s">
        <v>17029</v>
      </c>
      <c r="E12138" t="s">
        <v>79</v>
      </c>
      <c r="F12138" t="s">
        <v>4871</v>
      </c>
      <c r="G12138">
        <v>0</v>
      </c>
      <c r="H12138">
        <v>0</v>
      </c>
      <c r="I12138">
        <v>0</v>
      </c>
      <c r="J12138">
        <v>0</v>
      </c>
      <c r="K12138">
        <v>0</v>
      </c>
      <c r="L12138">
        <v>0</v>
      </c>
      <c r="M12138">
        <v>0</v>
      </c>
      <c r="N12138">
        <v>5</v>
      </c>
      <c r="O12138">
        <v>5</v>
      </c>
      <c r="P12138">
        <v>0</v>
      </c>
      <c r="Q12138">
        <v>0</v>
      </c>
    </row>
    <row r="12139" spans="1:17" x14ac:dyDescent="0.2">
      <c r="A12139" t="s">
        <v>29162</v>
      </c>
      <c r="B12139" t="s">
        <v>87</v>
      </c>
      <c r="C12139" t="s">
        <v>223</v>
      </c>
      <c r="D12139" t="s">
        <v>17029</v>
      </c>
      <c r="E12139" t="s">
        <v>79</v>
      </c>
      <c r="F12139" t="s">
        <v>4873</v>
      </c>
      <c r="G12139">
        <v>0</v>
      </c>
      <c r="H12139">
        <v>0</v>
      </c>
      <c r="I12139">
        <v>0</v>
      </c>
      <c r="J12139">
        <v>0</v>
      </c>
      <c r="K12139">
        <v>0</v>
      </c>
      <c r="L12139">
        <v>0</v>
      </c>
      <c r="M12139">
        <v>0</v>
      </c>
      <c r="N12139">
        <v>5</v>
      </c>
      <c r="O12139">
        <v>5</v>
      </c>
      <c r="P12139">
        <v>0</v>
      </c>
      <c r="Q12139">
        <v>0</v>
      </c>
    </row>
    <row r="12140" spans="1:17" x14ac:dyDescent="0.2">
      <c r="A12140" t="s">
        <v>29163</v>
      </c>
      <c r="B12140" t="s">
        <v>87</v>
      </c>
      <c r="C12140" t="s">
        <v>223</v>
      </c>
      <c r="D12140" t="s">
        <v>17029</v>
      </c>
      <c r="E12140" t="s">
        <v>79</v>
      </c>
      <c r="F12140" t="s">
        <v>17019</v>
      </c>
      <c r="G12140">
        <v>6</v>
      </c>
      <c r="H12140">
        <v>0</v>
      </c>
      <c r="I12140">
        <v>0</v>
      </c>
      <c r="J12140">
        <v>0</v>
      </c>
      <c r="K12140">
        <v>0</v>
      </c>
      <c r="L12140">
        <v>0</v>
      </c>
      <c r="M12140">
        <v>0</v>
      </c>
      <c r="N12140">
        <v>0</v>
      </c>
      <c r="O12140">
        <v>0</v>
      </c>
      <c r="P12140">
        <v>0</v>
      </c>
      <c r="Q12140">
        <v>0</v>
      </c>
    </row>
    <row r="12141" spans="1:17" x14ac:dyDescent="0.2">
      <c r="A12141" t="s">
        <v>29164</v>
      </c>
      <c r="B12141" t="s">
        <v>87</v>
      </c>
      <c r="C12141" t="s">
        <v>223</v>
      </c>
      <c r="D12141" t="s">
        <v>17029</v>
      </c>
      <c r="E12141" t="s">
        <v>81</v>
      </c>
      <c r="F12141" t="s">
        <v>4875</v>
      </c>
      <c r="G12141">
        <v>0</v>
      </c>
      <c r="H12141">
        <v>7</v>
      </c>
      <c r="I12141">
        <v>2</v>
      </c>
      <c r="J12141">
        <v>5</v>
      </c>
      <c r="K12141">
        <v>0</v>
      </c>
      <c r="L12141">
        <v>0</v>
      </c>
      <c r="M12141">
        <v>0</v>
      </c>
      <c r="N12141">
        <v>0</v>
      </c>
      <c r="O12141">
        <v>0</v>
      </c>
      <c r="P12141">
        <v>0</v>
      </c>
      <c r="Q12141">
        <v>0</v>
      </c>
    </row>
    <row r="12142" spans="1:17" x14ac:dyDescent="0.2">
      <c r="A12142" t="s">
        <v>29165</v>
      </c>
      <c r="B12142" t="s">
        <v>87</v>
      </c>
      <c r="C12142" t="s">
        <v>223</v>
      </c>
      <c r="D12142" t="s">
        <v>17029</v>
      </c>
      <c r="E12142" t="s">
        <v>81</v>
      </c>
      <c r="F12142" t="s">
        <v>4877</v>
      </c>
      <c r="G12142">
        <v>0</v>
      </c>
      <c r="H12142">
        <v>7</v>
      </c>
      <c r="I12142">
        <v>1</v>
      </c>
      <c r="J12142">
        <v>6</v>
      </c>
      <c r="K12142">
        <v>0</v>
      </c>
      <c r="L12142">
        <v>0</v>
      </c>
      <c r="M12142">
        <v>0</v>
      </c>
      <c r="N12142">
        <v>0</v>
      </c>
      <c r="O12142">
        <v>0</v>
      </c>
      <c r="P12142">
        <v>0</v>
      </c>
      <c r="Q12142">
        <v>0</v>
      </c>
    </row>
    <row r="12143" spans="1:17" x14ac:dyDescent="0.2">
      <c r="A12143" t="s">
        <v>29166</v>
      </c>
      <c r="B12143" t="s">
        <v>87</v>
      </c>
      <c r="C12143" t="s">
        <v>223</v>
      </c>
      <c r="D12143" t="s">
        <v>17029</v>
      </c>
      <c r="E12143" t="s">
        <v>81</v>
      </c>
      <c r="F12143" t="s">
        <v>4879</v>
      </c>
      <c r="G12143">
        <v>0</v>
      </c>
      <c r="H12143">
        <v>0</v>
      </c>
      <c r="I12143">
        <v>0</v>
      </c>
      <c r="J12143">
        <v>0</v>
      </c>
      <c r="K12143">
        <v>0</v>
      </c>
      <c r="L12143">
        <v>0</v>
      </c>
      <c r="M12143">
        <v>7</v>
      </c>
      <c r="N12143">
        <v>0</v>
      </c>
      <c r="O12143">
        <v>0</v>
      </c>
      <c r="P12143">
        <v>0</v>
      </c>
      <c r="Q12143">
        <v>0</v>
      </c>
    </row>
    <row r="12144" spans="1:17" x14ac:dyDescent="0.2">
      <c r="A12144" t="s">
        <v>29167</v>
      </c>
      <c r="B12144" t="s">
        <v>87</v>
      </c>
      <c r="C12144" t="s">
        <v>223</v>
      </c>
      <c r="D12144" t="s">
        <v>17029</v>
      </c>
      <c r="E12144" t="s">
        <v>81</v>
      </c>
      <c r="F12144" t="s">
        <v>4881</v>
      </c>
      <c r="G12144">
        <v>0</v>
      </c>
      <c r="H12144">
        <v>7</v>
      </c>
      <c r="I12144">
        <v>1</v>
      </c>
      <c r="J12144">
        <v>6</v>
      </c>
      <c r="K12144">
        <v>0</v>
      </c>
      <c r="L12144">
        <v>0</v>
      </c>
      <c r="M12144">
        <v>0</v>
      </c>
      <c r="N12144">
        <v>0</v>
      </c>
      <c r="O12144">
        <v>0</v>
      </c>
      <c r="P12144">
        <v>0</v>
      </c>
      <c r="Q12144">
        <v>0</v>
      </c>
    </row>
    <row r="12145" spans="1:17" x14ac:dyDescent="0.2">
      <c r="A12145" t="s">
        <v>29168</v>
      </c>
      <c r="B12145" t="s">
        <v>87</v>
      </c>
      <c r="C12145" t="s">
        <v>223</v>
      </c>
      <c r="D12145" t="s">
        <v>17029</v>
      </c>
      <c r="E12145" t="s">
        <v>81</v>
      </c>
      <c r="F12145" t="s">
        <v>4883</v>
      </c>
      <c r="G12145">
        <v>0</v>
      </c>
      <c r="H12145">
        <v>7</v>
      </c>
      <c r="I12145">
        <v>1</v>
      </c>
      <c r="J12145">
        <v>6</v>
      </c>
      <c r="K12145">
        <v>0</v>
      </c>
      <c r="L12145">
        <v>0</v>
      </c>
      <c r="M12145">
        <v>0</v>
      </c>
      <c r="N12145">
        <v>0</v>
      </c>
      <c r="O12145">
        <v>0</v>
      </c>
      <c r="P12145">
        <v>0</v>
      </c>
      <c r="Q12145">
        <v>0</v>
      </c>
    </row>
    <row r="12146" spans="1:17" x14ac:dyDescent="0.2">
      <c r="A12146" t="s">
        <v>29169</v>
      </c>
      <c r="B12146" t="s">
        <v>87</v>
      </c>
      <c r="C12146" t="s">
        <v>223</v>
      </c>
      <c r="D12146" t="s">
        <v>17029</v>
      </c>
      <c r="E12146" t="s">
        <v>81</v>
      </c>
      <c r="F12146" t="s">
        <v>4885</v>
      </c>
      <c r="G12146">
        <v>0</v>
      </c>
      <c r="H12146">
        <v>0</v>
      </c>
      <c r="I12146">
        <v>0</v>
      </c>
      <c r="J12146">
        <v>0</v>
      </c>
      <c r="K12146">
        <v>0</v>
      </c>
      <c r="L12146">
        <v>0</v>
      </c>
      <c r="M12146">
        <v>7</v>
      </c>
      <c r="N12146">
        <v>0</v>
      </c>
      <c r="O12146">
        <v>0</v>
      </c>
      <c r="P12146">
        <v>0</v>
      </c>
      <c r="Q12146">
        <v>0</v>
      </c>
    </row>
    <row r="12147" spans="1:17" x14ac:dyDescent="0.2">
      <c r="A12147" t="s">
        <v>29170</v>
      </c>
      <c r="B12147" t="s">
        <v>87</v>
      </c>
      <c r="C12147" t="s">
        <v>223</v>
      </c>
      <c r="D12147" t="s">
        <v>17029</v>
      </c>
      <c r="E12147" t="s">
        <v>81</v>
      </c>
      <c r="F12147" t="s">
        <v>4887</v>
      </c>
      <c r="G12147">
        <v>0</v>
      </c>
      <c r="H12147">
        <v>7</v>
      </c>
      <c r="I12147">
        <v>1</v>
      </c>
      <c r="J12147">
        <v>6</v>
      </c>
      <c r="K12147">
        <v>0</v>
      </c>
      <c r="L12147">
        <v>0</v>
      </c>
      <c r="M12147">
        <v>0</v>
      </c>
      <c r="N12147">
        <v>0</v>
      </c>
      <c r="O12147">
        <v>0</v>
      </c>
      <c r="P12147">
        <v>0</v>
      </c>
      <c r="Q12147">
        <v>0</v>
      </c>
    </row>
    <row r="12148" spans="1:17" x14ac:dyDescent="0.2">
      <c r="A12148" t="s">
        <v>29171</v>
      </c>
      <c r="B12148" t="s">
        <v>87</v>
      </c>
      <c r="C12148" t="s">
        <v>223</v>
      </c>
      <c r="D12148" t="s">
        <v>17029</v>
      </c>
      <c r="E12148" t="s">
        <v>81</v>
      </c>
      <c r="F12148" t="s">
        <v>4889</v>
      </c>
      <c r="G12148">
        <v>0</v>
      </c>
      <c r="H12148">
        <v>0</v>
      </c>
      <c r="I12148">
        <v>0</v>
      </c>
      <c r="J12148">
        <v>0</v>
      </c>
      <c r="K12148">
        <v>0</v>
      </c>
      <c r="L12148">
        <v>0</v>
      </c>
      <c r="M12148">
        <v>7</v>
      </c>
      <c r="N12148">
        <v>0</v>
      </c>
      <c r="O12148">
        <v>0</v>
      </c>
      <c r="P12148">
        <v>0</v>
      </c>
      <c r="Q12148">
        <v>0</v>
      </c>
    </row>
    <row r="12149" spans="1:17" x14ac:dyDescent="0.2">
      <c r="A12149" t="s">
        <v>29172</v>
      </c>
      <c r="B12149" t="s">
        <v>87</v>
      </c>
      <c r="C12149" t="s">
        <v>223</v>
      </c>
      <c r="D12149" t="s">
        <v>17029</v>
      </c>
      <c r="E12149" t="s">
        <v>81</v>
      </c>
      <c r="F12149" t="s">
        <v>4871</v>
      </c>
      <c r="G12149">
        <v>0</v>
      </c>
      <c r="H12149">
        <v>0</v>
      </c>
      <c r="I12149">
        <v>0</v>
      </c>
      <c r="J12149">
        <v>0</v>
      </c>
      <c r="K12149">
        <v>0</v>
      </c>
      <c r="L12149">
        <v>0</v>
      </c>
      <c r="M12149">
        <v>0</v>
      </c>
      <c r="N12149">
        <v>6</v>
      </c>
      <c r="O12149">
        <v>6</v>
      </c>
      <c r="P12149">
        <v>0</v>
      </c>
      <c r="Q12149">
        <v>0</v>
      </c>
    </row>
    <row r="12150" spans="1:17" x14ac:dyDescent="0.2">
      <c r="A12150" t="s">
        <v>29173</v>
      </c>
      <c r="B12150" t="s">
        <v>87</v>
      </c>
      <c r="C12150" t="s">
        <v>223</v>
      </c>
      <c r="D12150" t="s">
        <v>17029</v>
      </c>
      <c r="E12150" t="s">
        <v>81</v>
      </c>
      <c r="F12150" t="s">
        <v>4873</v>
      </c>
      <c r="G12150">
        <v>0</v>
      </c>
      <c r="H12150">
        <v>0</v>
      </c>
      <c r="I12150">
        <v>0</v>
      </c>
      <c r="J12150">
        <v>0</v>
      </c>
      <c r="K12150">
        <v>0</v>
      </c>
      <c r="L12150">
        <v>0</v>
      </c>
      <c r="M12150">
        <v>0</v>
      </c>
      <c r="N12150">
        <v>3</v>
      </c>
      <c r="O12150">
        <v>3</v>
      </c>
      <c r="P12150">
        <v>0</v>
      </c>
      <c r="Q12150">
        <v>0</v>
      </c>
    </row>
    <row r="12151" spans="1:17" x14ac:dyDescent="0.2">
      <c r="A12151" t="s">
        <v>29174</v>
      </c>
      <c r="B12151" t="s">
        <v>87</v>
      </c>
      <c r="C12151" t="s">
        <v>223</v>
      </c>
      <c r="D12151" t="s">
        <v>17029</v>
      </c>
      <c r="E12151" t="s">
        <v>81</v>
      </c>
      <c r="F12151" t="s">
        <v>17019</v>
      </c>
      <c r="G12151">
        <v>7</v>
      </c>
      <c r="H12151">
        <v>0</v>
      </c>
      <c r="I12151">
        <v>0</v>
      </c>
      <c r="J12151">
        <v>0</v>
      </c>
      <c r="K12151">
        <v>0</v>
      </c>
      <c r="L12151">
        <v>0</v>
      </c>
      <c r="M12151">
        <v>0</v>
      </c>
      <c r="N12151">
        <v>0</v>
      </c>
      <c r="O12151">
        <v>0</v>
      </c>
      <c r="P12151">
        <v>0</v>
      </c>
      <c r="Q12151">
        <v>0</v>
      </c>
    </row>
    <row r="12152" spans="1:17" x14ac:dyDescent="0.2">
      <c r="A12152" t="s">
        <v>29175</v>
      </c>
      <c r="B12152" t="s">
        <v>87</v>
      </c>
      <c r="C12152" t="s">
        <v>224</v>
      </c>
      <c r="D12152" t="s">
        <v>17027</v>
      </c>
      <c r="E12152" t="s">
        <v>79</v>
      </c>
      <c r="F12152" t="s">
        <v>17019</v>
      </c>
      <c r="G12152">
        <v>8</v>
      </c>
      <c r="H12152">
        <v>0</v>
      </c>
      <c r="I12152">
        <v>0</v>
      </c>
      <c r="J12152">
        <v>0</v>
      </c>
      <c r="K12152">
        <v>0</v>
      </c>
      <c r="L12152">
        <v>0</v>
      </c>
      <c r="M12152">
        <v>0</v>
      </c>
      <c r="N12152">
        <v>0</v>
      </c>
      <c r="O12152">
        <v>0</v>
      </c>
      <c r="P12152">
        <v>0</v>
      </c>
      <c r="Q12152">
        <v>0</v>
      </c>
    </row>
    <row r="12153" spans="1:17" x14ac:dyDescent="0.2">
      <c r="A12153" t="s">
        <v>29176</v>
      </c>
      <c r="B12153" t="s">
        <v>87</v>
      </c>
      <c r="C12153" t="s">
        <v>224</v>
      </c>
      <c r="D12153" t="s">
        <v>17027</v>
      </c>
      <c r="E12153" t="s">
        <v>81</v>
      </c>
      <c r="F12153" t="s">
        <v>17019</v>
      </c>
      <c r="G12153">
        <v>1</v>
      </c>
      <c r="H12153">
        <v>0</v>
      </c>
      <c r="I12153">
        <v>0</v>
      </c>
      <c r="J12153">
        <v>0</v>
      </c>
      <c r="K12153">
        <v>0</v>
      </c>
      <c r="L12153">
        <v>0</v>
      </c>
      <c r="M12153">
        <v>0</v>
      </c>
      <c r="N12153">
        <v>0</v>
      </c>
      <c r="O12153">
        <v>0</v>
      </c>
      <c r="P12153">
        <v>0</v>
      </c>
      <c r="Q12153">
        <v>0</v>
      </c>
    </row>
    <row r="12154" spans="1:17" x14ac:dyDescent="0.2">
      <c r="A12154" t="s">
        <v>29177</v>
      </c>
      <c r="B12154" t="s">
        <v>87</v>
      </c>
      <c r="C12154" t="s">
        <v>224</v>
      </c>
      <c r="D12154" t="s">
        <v>17029</v>
      </c>
      <c r="E12154" t="s">
        <v>79</v>
      </c>
      <c r="F12154" t="s">
        <v>4875</v>
      </c>
      <c r="G12154">
        <v>0</v>
      </c>
      <c r="H12154">
        <v>36</v>
      </c>
      <c r="I12154">
        <v>5</v>
      </c>
      <c r="J12154">
        <v>26</v>
      </c>
      <c r="K12154">
        <v>3</v>
      </c>
      <c r="L12154">
        <v>2</v>
      </c>
      <c r="M12154">
        <v>0</v>
      </c>
      <c r="N12154">
        <v>0</v>
      </c>
      <c r="O12154">
        <v>0</v>
      </c>
      <c r="P12154">
        <v>0</v>
      </c>
      <c r="Q12154">
        <v>0</v>
      </c>
    </row>
    <row r="12155" spans="1:17" x14ac:dyDescent="0.2">
      <c r="A12155" t="s">
        <v>29178</v>
      </c>
      <c r="B12155" t="s">
        <v>87</v>
      </c>
      <c r="C12155" t="s">
        <v>224</v>
      </c>
      <c r="D12155" t="s">
        <v>17029</v>
      </c>
      <c r="E12155" t="s">
        <v>79</v>
      </c>
      <c r="F12155" t="s">
        <v>4877</v>
      </c>
      <c r="G12155">
        <v>0</v>
      </c>
      <c r="H12155">
        <v>36</v>
      </c>
      <c r="I12155">
        <v>3</v>
      </c>
      <c r="J12155">
        <v>28</v>
      </c>
      <c r="K12155">
        <v>2</v>
      </c>
      <c r="L12155">
        <v>3</v>
      </c>
      <c r="M12155">
        <v>0</v>
      </c>
      <c r="N12155">
        <v>0</v>
      </c>
      <c r="O12155">
        <v>0</v>
      </c>
      <c r="P12155">
        <v>0</v>
      </c>
      <c r="Q12155">
        <v>0</v>
      </c>
    </row>
    <row r="12156" spans="1:17" x14ac:dyDescent="0.2">
      <c r="A12156" t="s">
        <v>29179</v>
      </c>
      <c r="B12156" t="s">
        <v>87</v>
      </c>
      <c r="C12156" t="s">
        <v>224</v>
      </c>
      <c r="D12156" t="s">
        <v>17029</v>
      </c>
      <c r="E12156" t="s">
        <v>79</v>
      </c>
      <c r="F12156" t="s">
        <v>4879</v>
      </c>
      <c r="G12156">
        <v>0</v>
      </c>
      <c r="H12156">
        <v>0</v>
      </c>
      <c r="I12156">
        <v>0</v>
      </c>
      <c r="J12156">
        <v>0</v>
      </c>
      <c r="K12156">
        <v>0</v>
      </c>
      <c r="L12156">
        <v>0</v>
      </c>
      <c r="M12156">
        <v>36</v>
      </c>
      <c r="N12156">
        <v>0</v>
      </c>
      <c r="O12156">
        <v>0</v>
      </c>
      <c r="P12156">
        <v>0</v>
      </c>
      <c r="Q12156">
        <v>0</v>
      </c>
    </row>
    <row r="12157" spans="1:17" x14ac:dyDescent="0.2">
      <c r="A12157" t="s">
        <v>29180</v>
      </c>
      <c r="B12157" t="s">
        <v>87</v>
      </c>
      <c r="C12157" t="s">
        <v>224</v>
      </c>
      <c r="D12157" t="s">
        <v>17029</v>
      </c>
      <c r="E12157" t="s">
        <v>79</v>
      </c>
      <c r="F12157" t="s">
        <v>4881</v>
      </c>
      <c r="G12157">
        <v>0</v>
      </c>
      <c r="H12157">
        <v>36</v>
      </c>
      <c r="I12157">
        <v>3</v>
      </c>
      <c r="J12157">
        <v>28</v>
      </c>
      <c r="K12157">
        <v>2</v>
      </c>
      <c r="L12157">
        <v>3</v>
      </c>
      <c r="M12157">
        <v>0</v>
      </c>
      <c r="N12157">
        <v>0</v>
      </c>
      <c r="O12157">
        <v>0</v>
      </c>
      <c r="P12157">
        <v>0</v>
      </c>
      <c r="Q12157">
        <v>0</v>
      </c>
    </row>
    <row r="12158" spans="1:17" x14ac:dyDescent="0.2">
      <c r="A12158" t="s">
        <v>29181</v>
      </c>
      <c r="B12158" t="s">
        <v>87</v>
      </c>
      <c r="C12158" t="s">
        <v>224</v>
      </c>
      <c r="D12158" t="s">
        <v>17029</v>
      </c>
      <c r="E12158" t="s">
        <v>79</v>
      </c>
      <c r="F12158" t="s">
        <v>4883</v>
      </c>
      <c r="G12158">
        <v>0</v>
      </c>
      <c r="H12158">
        <v>36</v>
      </c>
      <c r="I12158">
        <v>4</v>
      </c>
      <c r="J12158">
        <v>27</v>
      </c>
      <c r="K12158">
        <v>2</v>
      </c>
      <c r="L12158">
        <v>3</v>
      </c>
      <c r="M12158">
        <v>0</v>
      </c>
      <c r="N12158">
        <v>0</v>
      </c>
      <c r="O12158">
        <v>0</v>
      </c>
      <c r="P12158">
        <v>0</v>
      </c>
      <c r="Q12158">
        <v>0</v>
      </c>
    </row>
    <row r="12159" spans="1:17" x14ac:dyDescent="0.2">
      <c r="A12159" t="s">
        <v>29182</v>
      </c>
      <c r="B12159" t="s">
        <v>87</v>
      </c>
      <c r="C12159" t="s">
        <v>224</v>
      </c>
      <c r="D12159" t="s">
        <v>17029</v>
      </c>
      <c r="E12159" t="s">
        <v>79</v>
      </c>
      <c r="F12159" t="s">
        <v>4885</v>
      </c>
      <c r="G12159">
        <v>0</v>
      </c>
      <c r="H12159">
        <v>0</v>
      </c>
      <c r="I12159">
        <v>0</v>
      </c>
      <c r="J12159">
        <v>0</v>
      </c>
      <c r="K12159">
        <v>0</v>
      </c>
      <c r="L12159">
        <v>0</v>
      </c>
      <c r="M12159">
        <v>36</v>
      </c>
      <c r="N12159">
        <v>0</v>
      </c>
      <c r="O12159">
        <v>0</v>
      </c>
      <c r="P12159">
        <v>0</v>
      </c>
      <c r="Q12159">
        <v>0</v>
      </c>
    </row>
    <row r="12160" spans="1:17" x14ac:dyDescent="0.2">
      <c r="A12160" t="s">
        <v>29183</v>
      </c>
      <c r="B12160" t="s">
        <v>87</v>
      </c>
      <c r="C12160" t="s">
        <v>224</v>
      </c>
      <c r="D12160" t="s">
        <v>17029</v>
      </c>
      <c r="E12160" t="s">
        <v>79</v>
      </c>
      <c r="F12160" t="s">
        <v>4887</v>
      </c>
      <c r="G12160">
        <v>0</v>
      </c>
      <c r="H12160">
        <v>36</v>
      </c>
      <c r="I12160">
        <v>3</v>
      </c>
      <c r="J12160">
        <v>28</v>
      </c>
      <c r="K12160">
        <v>3</v>
      </c>
      <c r="L12160">
        <v>2</v>
      </c>
      <c r="M12160">
        <v>0</v>
      </c>
      <c r="N12160">
        <v>0</v>
      </c>
      <c r="O12160">
        <v>0</v>
      </c>
      <c r="P12160">
        <v>0</v>
      </c>
      <c r="Q12160">
        <v>0</v>
      </c>
    </row>
    <row r="12161" spans="1:17" x14ac:dyDescent="0.2">
      <c r="A12161" t="s">
        <v>29184</v>
      </c>
      <c r="B12161" t="s">
        <v>87</v>
      </c>
      <c r="C12161" t="s">
        <v>224</v>
      </c>
      <c r="D12161" t="s">
        <v>17029</v>
      </c>
      <c r="E12161" t="s">
        <v>79</v>
      </c>
      <c r="F12161" t="s">
        <v>4889</v>
      </c>
      <c r="G12161">
        <v>0</v>
      </c>
      <c r="H12161">
        <v>0</v>
      </c>
      <c r="I12161">
        <v>0</v>
      </c>
      <c r="J12161">
        <v>0</v>
      </c>
      <c r="K12161">
        <v>0</v>
      </c>
      <c r="L12161">
        <v>0</v>
      </c>
      <c r="M12161">
        <v>36</v>
      </c>
      <c r="N12161">
        <v>0</v>
      </c>
      <c r="O12161">
        <v>0</v>
      </c>
      <c r="P12161">
        <v>0</v>
      </c>
      <c r="Q12161">
        <v>0</v>
      </c>
    </row>
    <row r="12162" spans="1:17" x14ac:dyDescent="0.2">
      <c r="A12162" t="s">
        <v>29185</v>
      </c>
      <c r="B12162" t="s">
        <v>87</v>
      </c>
      <c r="C12162" t="s">
        <v>224</v>
      </c>
      <c r="D12162" t="s">
        <v>17029</v>
      </c>
      <c r="E12162" t="s">
        <v>79</v>
      </c>
      <c r="F12162" t="s">
        <v>4871</v>
      </c>
      <c r="G12162">
        <v>0</v>
      </c>
      <c r="H12162">
        <v>0</v>
      </c>
      <c r="I12162">
        <v>0</v>
      </c>
      <c r="J12162">
        <v>0</v>
      </c>
      <c r="K12162">
        <v>0</v>
      </c>
      <c r="L12162">
        <v>0</v>
      </c>
      <c r="M12162">
        <v>0</v>
      </c>
      <c r="N12162">
        <v>30</v>
      </c>
      <c r="O12162">
        <v>27</v>
      </c>
      <c r="P12162">
        <v>3</v>
      </c>
      <c r="Q12162">
        <v>0</v>
      </c>
    </row>
    <row r="12163" spans="1:17" x14ac:dyDescent="0.2">
      <c r="A12163" t="s">
        <v>29186</v>
      </c>
      <c r="B12163" t="s">
        <v>87</v>
      </c>
      <c r="C12163" t="s">
        <v>224</v>
      </c>
      <c r="D12163" t="s">
        <v>17029</v>
      </c>
      <c r="E12163" t="s">
        <v>79</v>
      </c>
      <c r="F12163" t="s">
        <v>4873</v>
      </c>
      <c r="G12163">
        <v>0</v>
      </c>
      <c r="H12163">
        <v>0</v>
      </c>
      <c r="I12163">
        <v>0</v>
      </c>
      <c r="J12163">
        <v>0</v>
      </c>
      <c r="K12163">
        <v>0</v>
      </c>
      <c r="L12163">
        <v>0</v>
      </c>
      <c r="M12163">
        <v>0</v>
      </c>
      <c r="N12163">
        <v>24</v>
      </c>
      <c r="O12163">
        <v>21</v>
      </c>
      <c r="P12163">
        <v>3</v>
      </c>
      <c r="Q12163">
        <v>0</v>
      </c>
    </row>
    <row r="12164" spans="1:17" x14ac:dyDescent="0.2">
      <c r="A12164" t="s">
        <v>29187</v>
      </c>
      <c r="B12164" t="s">
        <v>87</v>
      </c>
      <c r="C12164" t="s">
        <v>224</v>
      </c>
      <c r="D12164" t="s">
        <v>17029</v>
      </c>
      <c r="E12164" t="s">
        <v>79</v>
      </c>
      <c r="F12164" t="s">
        <v>17019</v>
      </c>
      <c r="G12164">
        <v>36</v>
      </c>
      <c r="H12164">
        <v>0</v>
      </c>
      <c r="I12164">
        <v>0</v>
      </c>
      <c r="J12164">
        <v>0</v>
      </c>
      <c r="K12164">
        <v>0</v>
      </c>
      <c r="L12164">
        <v>0</v>
      </c>
      <c r="M12164">
        <v>0</v>
      </c>
      <c r="N12164">
        <v>0</v>
      </c>
      <c r="O12164">
        <v>0</v>
      </c>
      <c r="P12164">
        <v>0</v>
      </c>
      <c r="Q12164">
        <v>0</v>
      </c>
    </row>
    <row r="12165" spans="1:17" x14ac:dyDescent="0.2">
      <c r="A12165" t="s">
        <v>29188</v>
      </c>
      <c r="B12165" t="s">
        <v>87</v>
      </c>
      <c r="C12165" t="s">
        <v>224</v>
      </c>
      <c r="D12165" t="s">
        <v>17029</v>
      </c>
      <c r="E12165" t="s">
        <v>81</v>
      </c>
      <c r="F12165" t="s">
        <v>4875</v>
      </c>
      <c r="G12165">
        <v>0</v>
      </c>
      <c r="H12165">
        <v>51</v>
      </c>
      <c r="I12165">
        <v>4</v>
      </c>
      <c r="J12165">
        <v>37</v>
      </c>
      <c r="K12165">
        <v>6</v>
      </c>
      <c r="L12165">
        <v>4</v>
      </c>
      <c r="M12165">
        <v>0</v>
      </c>
      <c r="N12165">
        <v>0</v>
      </c>
      <c r="O12165">
        <v>0</v>
      </c>
      <c r="P12165">
        <v>0</v>
      </c>
      <c r="Q12165">
        <v>0</v>
      </c>
    </row>
    <row r="12166" spans="1:17" x14ac:dyDescent="0.2">
      <c r="A12166" t="s">
        <v>29189</v>
      </c>
      <c r="B12166" t="s">
        <v>87</v>
      </c>
      <c r="C12166" t="s">
        <v>224</v>
      </c>
      <c r="D12166" t="s">
        <v>17029</v>
      </c>
      <c r="E12166" t="s">
        <v>81</v>
      </c>
      <c r="F12166" t="s">
        <v>4877</v>
      </c>
      <c r="G12166">
        <v>0</v>
      </c>
      <c r="H12166">
        <v>51</v>
      </c>
      <c r="I12166">
        <v>2</v>
      </c>
      <c r="J12166">
        <v>38</v>
      </c>
      <c r="K12166">
        <v>4</v>
      </c>
      <c r="L12166">
        <v>7</v>
      </c>
      <c r="M12166">
        <v>0</v>
      </c>
      <c r="N12166">
        <v>0</v>
      </c>
      <c r="O12166">
        <v>0</v>
      </c>
      <c r="P12166">
        <v>0</v>
      </c>
      <c r="Q12166">
        <v>0</v>
      </c>
    </row>
    <row r="12167" spans="1:17" x14ac:dyDescent="0.2">
      <c r="A12167" t="s">
        <v>29190</v>
      </c>
      <c r="B12167" t="s">
        <v>87</v>
      </c>
      <c r="C12167" t="s">
        <v>224</v>
      </c>
      <c r="D12167" t="s">
        <v>17029</v>
      </c>
      <c r="E12167" t="s">
        <v>81</v>
      </c>
      <c r="F12167" t="s">
        <v>4879</v>
      </c>
      <c r="G12167">
        <v>0</v>
      </c>
      <c r="H12167">
        <v>0</v>
      </c>
      <c r="I12167">
        <v>0</v>
      </c>
      <c r="J12167">
        <v>0</v>
      </c>
      <c r="K12167">
        <v>0</v>
      </c>
      <c r="L12167">
        <v>0</v>
      </c>
      <c r="M12167">
        <v>51</v>
      </c>
      <c r="N12167">
        <v>0</v>
      </c>
      <c r="O12167">
        <v>0</v>
      </c>
      <c r="P12167">
        <v>0</v>
      </c>
      <c r="Q12167">
        <v>0</v>
      </c>
    </row>
    <row r="12168" spans="1:17" x14ac:dyDescent="0.2">
      <c r="A12168" t="s">
        <v>29191</v>
      </c>
      <c r="B12168" t="s">
        <v>87</v>
      </c>
      <c r="C12168" t="s">
        <v>224</v>
      </c>
      <c r="D12168" t="s">
        <v>17029</v>
      </c>
      <c r="E12168" t="s">
        <v>81</v>
      </c>
      <c r="F12168" t="s">
        <v>4881</v>
      </c>
      <c r="G12168">
        <v>0</v>
      </c>
      <c r="H12168">
        <v>51</v>
      </c>
      <c r="I12168">
        <v>2</v>
      </c>
      <c r="J12168">
        <v>38</v>
      </c>
      <c r="K12168">
        <v>4</v>
      </c>
      <c r="L12168">
        <v>7</v>
      </c>
      <c r="M12168">
        <v>0</v>
      </c>
      <c r="N12168">
        <v>0</v>
      </c>
      <c r="O12168">
        <v>0</v>
      </c>
      <c r="P12168">
        <v>0</v>
      </c>
      <c r="Q12168">
        <v>0</v>
      </c>
    </row>
    <row r="12169" spans="1:17" x14ac:dyDescent="0.2">
      <c r="A12169" t="s">
        <v>29192</v>
      </c>
      <c r="B12169" t="s">
        <v>87</v>
      </c>
      <c r="C12169" t="s">
        <v>224</v>
      </c>
      <c r="D12169" t="s">
        <v>17029</v>
      </c>
      <c r="E12169" t="s">
        <v>81</v>
      </c>
      <c r="F12169" t="s">
        <v>4883</v>
      </c>
      <c r="G12169">
        <v>0</v>
      </c>
      <c r="H12169">
        <v>51</v>
      </c>
      <c r="I12169">
        <v>3</v>
      </c>
      <c r="J12169">
        <v>37</v>
      </c>
      <c r="K12169">
        <v>4</v>
      </c>
      <c r="L12169">
        <v>7</v>
      </c>
      <c r="M12169">
        <v>0</v>
      </c>
      <c r="N12169">
        <v>0</v>
      </c>
      <c r="O12169">
        <v>0</v>
      </c>
      <c r="P12169">
        <v>0</v>
      </c>
      <c r="Q12169">
        <v>0</v>
      </c>
    </row>
    <row r="12170" spans="1:17" x14ac:dyDescent="0.2">
      <c r="A12170" t="s">
        <v>29193</v>
      </c>
      <c r="B12170" t="s">
        <v>87</v>
      </c>
      <c r="C12170" t="s">
        <v>224</v>
      </c>
      <c r="D12170" t="s">
        <v>17029</v>
      </c>
      <c r="E12170" t="s">
        <v>81</v>
      </c>
      <c r="F12170" t="s">
        <v>4885</v>
      </c>
      <c r="G12170">
        <v>0</v>
      </c>
      <c r="H12170">
        <v>0</v>
      </c>
      <c r="I12170">
        <v>0</v>
      </c>
      <c r="J12170">
        <v>0</v>
      </c>
      <c r="K12170">
        <v>0</v>
      </c>
      <c r="L12170">
        <v>0</v>
      </c>
      <c r="M12170">
        <v>51</v>
      </c>
      <c r="N12170">
        <v>0</v>
      </c>
      <c r="O12170">
        <v>0</v>
      </c>
      <c r="P12170">
        <v>0</v>
      </c>
      <c r="Q12170">
        <v>0</v>
      </c>
    </row>
    <row r="12171" spans="1:17" x14ac:dyDescent="0.2">
      <c r="A12171" t="s">
        <v>29194</v>
      </c>
      <c r="B12171" t="s">
        <v>87</v>
      </c>
      <c r="C12171" t="s">
        <v>224</v>
      </c>
      <c r="D12171" t="s">
        <v>17029</v>
      </c>
      <c r="E12171" t="s">
        <v>81</v>
      </c>
      <c r="F12171" t="s">
        <v>4887</v>
      </c>
      <c r="G12171">
        <v>0</v>
      </c>
      <c r="H12171">
        <v>51</v>
      </c>
      <c r="I12171">
        <v>2</v>
      </c>
      <c r="J12171">
        <v>39</v>
      </c>
      <c r="K12171">
        <v>6</v>
      </c>
      <c r="L12171">
        <v>4</v>
      </c>
      <c r="M12171">
        <v>0</v>
      </c>
      <c r="N12171">
        <v>0</v>
      </c>
      <c r="O12171">
        <v>0</v>
      </c>
      <c r="P12171">
        <v>0</v>
      </c>
      <c r="Q12171">
        <v>0</v>
      </c>
    </row>
    <row r="12172" spans="1:17" x14ac:dyDescent="0.2">
      <c r="A12172" t="s">
        <v>29195</v>
      </c>
      <c r="B12172" t="s">
        <v>87</v>
      </c>
      <c r="C12172" t="s">
        <v>224</v>
      </c>
      <c r="D12172" t="s">
        <v>17029</v>
      </c>
      <c r="E12172" t="s">
        <v>81</v>
      </c>
      <c r="F12172" t="s">
        <v>4889</v>
      </c>
      <c r="G12172">
        <v>0</v>
      </c>
      <c r="H12172">
        <v>0</v>
      </c>
      <c r="I12172">
        <v>0</v>
      </c>
      <c r="J12172">
        <v>0</v>
      </c>
      <c r="K12172">
        <v>0</v>
      </c>
      <c r="L12172">
        <v>0</v>
      </c>
      <c r="M12172">
        <v>51</v>
      </c>
      <c r="N12172">
        <v>0</v>
      </c>
      <c r="O12172">
        <v>0</v>
      </c>
      <c r="P12172">
        <v>0</v>
      </c>
      <c r="Q12172">
        <v>0</v>
      </c>
    </row>
    <row r="12173" spans="1:17" x14ac:dyDescent="0.2">
      <c r="A12173" t="s">
        <v>29196</v>
      </c>
      <c r="B12173" t="s">
        <v>87</v>
      </c>
      <c r="C12173" t="s">
        <v>224</v>
      </c>
      <c r="D12173" t="s">
        <v>17029</v>
      </c>
      <c r="E12173" t="s">
        <v>81</v>
      </c>
      <c r="F12173" t="s">
        <v>4871</v>
      </c>
      <c r="G12173">
        <v>0</v>
      </c>
      <c r="H12173">
        <v>0</v>
      </c>
      <c r="I12173">
        <v>0</v>
      </c>
      <c r="J12173">
        <v>0</v>
      </c>
      <c r="K12173">
        <v>0</v>
      </c>
      <c r="L12173">
        <v>0</v>
      </c>
      <c r="M12173">
        <v>0</v>
      </c>
      <c r="N12173">
        <v>38</v>
      </c>
      <c r="O12173">
        <v>31</v>
      </c>
      <c r="P12173">
        <v>6</v>
      </c>
      <c r="Q12173">
        <v>1</v>
      </c>
    </row>
    <row r="12174" spans="1:17" x14ac:dyDescent="0.2">
      <c r="A12174" t="s">
        <v>29197</v>
      </c>
      <c r="B12174" t="s">
        <v>87</v>
      </c>
      <c r="C12174" t="s">
        <v>224</v>
      </c>
      <c r="D12174" t="s">
        <v>17029</v>
      </c>
      <c r="E12174" t="s">
        <v>81</v>
      </c>
      <c r="F12174" t="s">
        <v>4873</v>
      </c>
      <c r="G12174">
        <v>0</v>
      </c>
      <c r="H12174">
        <v>0</v>
      </c>
      <c r="I12174">
        <v>0</v>
      </c>
      <c r="J12174">
        <v>0</v>
      </c>
      <c r="K12174">
        <v>0</v>
      </c>
      <c r="L12174">
        <v>0</v>
      </c>
      <c r="M12174">
        <v>0</v>
      </c>
      <c r="N12174">
        <v>32</v>
      </c>
      <c r="O12174">
        <v>28</v>
      </c>
      <c r="P12174">
        <v>3</v>
      </c>
      <c r="Q12174">
        <v>1</v>
      </c>
    </row>
    <row r="12175" spans="1:17" x14ac:dyDescent="0.2">
      <c r="A12175" t="s">
        <v>29198</v>
      </c>
      <c r="B12175" t="s">
        <v>87</v>
      </c>
      <c r="C12175" t="s">
        <v>224</v>
      </c>
      <c r="D12175" t="s">
        <v>17029</v>
      </c>
      <c r="E12175" t="s">
        <v>81</v>
      </c>
      <c r="F12175" t="s">
        <v>17019</v>
      </c>
      <c r="G12175">
        <v>51</v>
      </c>
      <c r="H12175">
        <v>0</v>
      </c>
      <c r="I12175">
        <v>0</v>
      </c>
      <c r="J12175">
        <v>0</v>
      </c>
      <c r="K12175">
        <v>0</v>
      </c>
      <c r="L12175">
        <v>0</v>
      </c>
      <c r="M12175">
        <v>0</v>
      </c>
      <c r="N12175">
        <v>0</v>
      </c>
      <c r="O12175">
        <v>0</v>
      </c>
      <c r="P12175">
        <v>0</v>
      </c>
      <c r="Q12175">
        <v>0</v>
      </c>
    </row>
    <row r="12176" spans="1:17" x14ac:dyDescent="0.2">
      <c r="A12176" t="s">
        <v>29199</v>
      </c>
      <c r="B12176" t="s">
        <v>87</v>
      </c>
      <c r="C12176" t="s">
        <v>224</v>
      </c>
      <c r="D12176" t="s">
        <v>17021</v>
      </c>
      <c r="E12176" t="s">
        <v>81</v>
      </c>
      <c r="F12176" t="s">
        <v>17022</v>
      </c>
      <c r="G12176">
        <v>0</v>
      </c>
      <c r="H12176">
        <v>0</v>
      </c>
      <c r="I12176">
        <v>0</v>
      </c>
      <c r="J12176">
        <v>0</v>
      </c>
      <c r="K12176">
        <v>0</v>
      </c>
      <c r="L12176">
        <v>0</v>
      </c>
      <c r="M12176">
        <v>0</v>
      </c>
      <c r="N12176">
        <v>1</v>
      </c>
      <c r="O12176">
        <v>1</v>
      </c>
      <c r="P12176">
        <v>0</v>
      </c>
      <c r="Q12176">
        <v>0</v>
      </c>
    </row>
    <row r="12177" spans="1:17" x14ac:dyDescent="0.2">
      <c r="A12177" t="s">
        <v>29200</v>
      </c>
      <c r="B12177" t="s">
        <v>87</v>
      </c>
      <c r="C12177" t="s">
        <v>224</v>
      </c>
      <c r="D12177" t="s">
        <v>17021</v>
      </c>
      <c r="E12177" t="s">
        <v>81</v>
      </c>
      <c r="F12177" t="s">
        <v>17019</v>
      </c>
      <c r="G12177">
        <v>1</v>
      </c>
      <c r="H12177">
        <v>0</v>
      </c>
      <c r="I12177">
        <v>0</v>
      </c>
      <c r="J12177">
        <v>0</v>
      </c>
      <c r="K12177">
        <v>0</v>
      </c>
      <c r="L12177">
        <v>0</v>
      </c>
      <c r="M12177">
        <v>0</v>
      </c>
      <c r="N12177">
        <v>0</v>
      </c>
      <c r="O12177">
        <v>0</v>
      </c>
      <c r="P12177">
        <v>0</v>
      </c>
      <c r="Q12177">
        <v>0</v>
      </c>
    </row>
    <row r="12178" spans="1:17" x14ac:dyDescent="0.2">
      <c r="A12178" t="s">
        <v>29201</v>
      </c>
      <c r="B12178" t="s">
        <v>87</v>
      </c>
      <c r="C12178" t="s">
        <v>224</v>
      </c>
      <c r="D12178" t="s">
        <v>17025</v>
      </c>
      <c r="E12178" t="s">
        <v>79</v>
      </c>
      <c r="F12178" t="s">
        <v>17019</v>
      </c>
      <c r="G12178">
        <v>4</v>
      </c>
      <c r="H12178">
        <v>0</v>
      </c>
      <c r="I12178">
        <v>0</v>
      </c>
      <c r="J12178">
        <v>0</v>
      </c>
      <c r="K12178">
        <v>0</v>
      </c>
      <c r="L12178">
        <v>0</v>
      </c>
      <c r="M12178">
        <v>0</v>
      </c>
      <c r="N12178">
        <v>0</v>
      </c>
      <c r="O12178">
        <v>0</v>
      </c>
      <c r="P12178">
        <v>0</v>
      </c>
      <c r="Q12178">
        <v>0</v>
      </c>
    </row>
    <row r="12179" spans="1:17" x14ac:dyDescent="0.2">
      <c r="A12179" t="s">
        <v>29202</v>
      </c>
      <c r="B12179" t="s">
        <v>87</v>
      </c>
      <c r="C12179" t="s">
        <v>224</v>
      </c>
      <c r="D12179" t="s">
        <v>17025</v>
      </c>
      <c r="E12179" t="s">
        <v>81</v>
      </c>
      <c r="F12179" t="s">
        <v>17019</v>
      </c>
      <c r="G12179">
        <v>4</v>
      </c>
      <c r="H12179">
        <v>0</v>
      </c>
      <c r="I12179">
        <v>0</v>
      </c>
      <c r="J12179">
        <v>0</v>
      </c>
      <c r="K12179">
        <v>0</v>
      </c>
      <c r="L12179">
        <v>0</v>
      </c>
      <c r="M12179">
        <v>0</v>
      </c>
      <c r="N12179">
        <v>0</v>
      </c>
      <c r="O12179">
        <v>0</v>
      </c>
      <c r="P12179">
        <v>0</v>
      </c>
      <c r="Q12179">
        <v>0</v>
      </c>
    </row>
    <row r="12180" spans="1:17" x14ac:dyDescent="0.2">
      <c r="A12180" t="s">
        <v>29203</v>
      </c>
      <c r="B12180" t="s">
        <v>87</v>
      </c>
      <c r="C12180" t="s">
        <v>225</v>
      </c>
      <c r="D12180" t="s">
        <v>17029</v>
      </c>
      <c r="E12180" t="s">
        <v>79</v>
      </c>
      <c r="F12180" t="s">
        <v>4875</v>
      </c>
      <c r="G12180">
        <v>0</v>
      </c>
      <c r="H12180">
        <v>13</v>
      </c>
      <c r="I12180">
        <v>5</v>
      </c>
      <c r="J12180">
        <v>8</v>
      </c>
      <c r="K12180">
        <v>0</v>
      </c>
      <c r="L12180">
        <v>0</v>
      </c>
      <c r="M12180">
        <v>0</v>
      </c>
      <c r="N12180">
        <v>0</v>
      </c>
      <c r="O12180">
        <v>0</v>
      </c>
      <c r="P12180">
        <v>0</v>
      </c>
      <c r="Q12180">
        <v>0</v>
      </c>
    </row>
    <row r="12181" spans="1:17" x14ac:dyDescent="0.2">
      <c r="A12181" t="s">
        <v>29204</v>
      </c>
      <c r="B12181" t="s">
        <v>87</v>
      </c>
      <c r="C12181" t="s">
        <v>225</v>
      </c>
      <c r="D12181" t="s">
        <v>17029</v>
      </c>
      <c r="E12181" t="s">
        <v>79</v>
      </c>
      <c r="F12181" t="s">
        <v>4877</v>
      </c>
      <c r="G12181">
        <v>0</v>
      </c>
      <c r="H12181">
        <v>13</v>
      </c>
      <c r="I12181">
        <v>5</v>
      </c>
      <c r="J12181">
        <v>8</v>
      </c>
      <c r="K12181">
        <v>0</v>
      </c>
      <c r="L12181">
        <v>0</v>
      </c>
      <c r="M12181">
        <v>0</v>
      </c>
      <c r="N12181">
        <v>0</v>
      </c>
      <c r="O12181">
        <v>0</v>
      </c>
      <c r="P12181">
        <v>0</v>
      </c>
      <c r="Q12181">
        <v>0</v>
      </c>
    </row>
    <row r="12182" spans="1:17" x14ac:dyDescent="0.2">
      <c r="A12182" t="s">
        <v>29205</v>
      </c>
      <c r="B12182" t="s">
        <v>87</v>
      </c>
      <c r="C12182" t="s">
        <v>225</v>
      </c>
      <c r="D12182" t="s">
        <v>17029</v>
      </c>
      <c r="E12182" t="s">
        <v>79</v>
      </c>
      <c r="F12182" t="s">
        <v>4879</v>
      </c>
      <c r="G12182">
        <v>0</v>
      </c>
      <c r="H12182">
        <v>0</v>
      </c>
      <c r="I12182">
        <v>0</v>
      </c>
      <c r="J12182">
        <v>0</v>
      </c>
      <c r="K12182">
        <v>0</v>
      </c>
      <c r="L12182">
        <v>0</v>
      </c>
      <c r="M12182">
        <v>13</v>
      </c>
      <c r="N12182">
        <v>0</v>
      </c>
      <c r="O12182">
        <v>0</v>
      </c>
      <c r="P12182">
        <v>0</v>
      </c>
      <c r="Q12182">
        <v>0</v>
      </c>
    </row>
    <row r="12183" spans="1:17" x14ac:dyDescent="0.2">
      <c r="A12183" t="s">
        <v>29206</v>
      </c>
      <c r="B12183" t="s">
        <v>86</v>
      </c>
      <c r="C12183" t="s">
        <v>127</v>
      </c>
      <c r="D12183" t="s">
        <v>17029</v>
      </c>
      <c r="E12183" t="s">
        <v>79</v>
      </c>
      <c r="F12183" t="s">
        <v>4875</v>
      </c>
      <c r="G12183">
        <v>0</v>
      </c>
      <c r="H12183">
        <v>20</v>
      </c>
      <c r="I12183">
        <v>0</v>
      </c>
      <c r="J12183">
        <v>16</v>
      </c>
      <c r="K12183">
        <v>2</v>
      </c>
      <c r="L12183">
        <v>2</v>
      </c>
      <c r="M12183">
        <v>0</v>
      </c>
      <c r="N12183">
        <v>0</v>
      </c>
      <c r="O12183">
        <v>0</v>
      </c>
      <c r="P12183">
        <v>0</v>
      </c>
      <c r="Q12183">
        <v>0</v>
      </c>
    </row>
    <row r="12184" spans="1:17" x14ac:dyDescent="0.2">
      <c r="A12184" t="s">
        <v>29207</v>
      </c>
      <c r="B12184" t="s">
        <v>86</v>
      </c>
      <c r="C12184" t="s">
        <v>127</v>
      </c>
      <c r="D12184" t="s">
        <v>17029</v>
      </c>
      <c r="E12184" t="s">
        <v>79</v>
      </c>
      <c r="F12184" t="s">
        <v>4877</v>
      </c>
      <c r="G12184">
        <v>0</v>
      </c>
      <c r="H12184">
        <v>20</v>
      </c>
      <c r="I12184">
        <v>0</v>
      </c>
      <c r="J12184">
        <v>15</v>
      </c>
      <c r="K12184">
        <v>2</v>
      </c>
      <c r="L12184">
        <v>3</v>
      </c>
      <c r="M12184">
        <v>0</v>
      </c>
      <c r="N12184">
        <v>0</v>
      </c>
      <c r="O12184">
        <v>0</v>
      </c>
      <c r="P12184">
        <v>0</v>
      </c>
      <c r="Q12184">
        <v>0</v>
      </c>
    </row>
    <row r="12185" spans="1:17" x14ac:dyDescent="0.2">
      <c r="A12185" t="s">
        <v>29208</v>
      </c>
      <c r="B12185" t="s">
        <v>86</v>
      </c>
      <c r="C12185" t="s">
        <v>127</v>
      </c>
      <c r="D12185" t="s">
        <v>17029</v>
      </c>
      <c r="E12185" t="s">
        <v>79</v>
      </c>
      <c r="F12185" t="s">
        <v>4879</v>
      </c>
      <c r="G12185">
        <v>0</v>
      </c>
      <c r="H12185">
        <v>0</v>
      </c>
      <c r="I12185">
        <v>0</v>
      </c>
      <c r="J12185">
        <v>0</v>
      </c>
      <c r="K12185">
        <v>0</v>
      </c>
      <c r="L12185">
        <v>0</v>
      </c>
      <c r="M12185">
        <v>20</v>
      </c>
      <c r="N12185">
        <v>0</v>
      </c>
      <c r="O12185">
        <v>0</v>
      </c>
      <c r="P12185">
        <v>0</v>
      </c>
      <c r="Q12185">
        <v>0</v>
      </c>
    </row>
    <row r="12186" spans="1:17" x14ac:dyDescent="0.2">
      <c r="A12186" t="s">
        <v>29209</v>
      </c>
      <c r="B12186" t="s">
        <v>86</v>
      </c>
      <c r="C12186" t="s">
        <v>127</v>
      </c>
      <c r="D12186" t="s">
        <v>17029</v>
      </c>
      <c r="E12186" t="s">
        <v>79</v>
      </c>
      <c r="F12186" t="s">
        <v>4881</v>
      </c>
      <c r="G12186">
        <v>0</v>
      </c>
      <c r="H12186">
        <v>20</v>
      </c>
      <c r="I12186">
        <v>0</v>
      </c>
      <c r="J12186">
        <v>15</v>
      </c>
      <c r="K12186">
        <v>2</v>
      </c>
      <c r="L12186">
        <v>3</v>
      </c>
      <c r="M12186">
        <v>0</v>
      </c>
      <c r="N12186">
        <v>0</v>
      </c>
      <c r="O12186">
        <v>0</v>
      </c>
      <c r="P12186">
        <v>0</v>
      </c>
      <c r="Q12186">
        <v>0</v>
      </c>
    </row>
    <row r="12187" spans="1:17" x14ac:dyDescent="0.2">
      <c r="A12187" t="s">
        <v>29210</v>
      </c>
      <c r="B12187" t="s">
        <v>86</v>
      </c>
      <c r="C12187" t="s">
        <v>127</v>
      </c>
      <c r="D12187" t="s">
        <v>17029</v>
      </c>
      <c r="E12187" t="s">
        <v>79</v>
      </c>
      <c r="F12187" t="s">
        <v>4883</v>
      </c>
      <c r="G12187">
        <v>0</v>
      </c>
      <c r="H12187">
        <v>20</v>
      </c>
      <c r="I12187">
        <v>0</v>
      </c>
      <c r="J12187">
        <v>15</v>
      </c>
      <c r="K12187">
        <v>2</v>
      </c>
      <c r="L12187">
        <v>3</v>
      </c>
      <c r="M12187">
        <v>0</v>
      </c>
      <c r="N12187">
        <v>0</v>
      </c>
      <c r="O12187">
        <v>0</v>
      </c>
      <c r="P12187">
        <v>0</v>
      </c>
      <c r="Q12187">
        <v>0</v>
      </c>
    </row>
    <row r="12188" spans="1:17" x14ac:dyDescent="0.2">
      <c r="A12188" t="s">
        <v>29211</v>
      </c>
      <c r="B12188" t="s">
        <v>86</v>
      </c>
      <c r="C12188" t="s">
        <v>127</v>
      </c>
      <c r="D12188" t="s">
        <v>17029</v>
      </c>
      <c r="E12188" t="s">
        <v>79</v>
      </c>
      <c r="F12188" t="s">
        <v>4885</v>
      </c>
      <c r="G12188">
        <v>0</v>
      </c>
      <c r="H12188">
        <v>0</v>
      </c>
      <c r="I12188">
        <v>0</v>
      </c>
      <c r="J12188">
        <v>0</v>
      </c>
      <c r="K12188">
        <v>0</v>
      </c>
      <c r="L12188">
        <v>0</v>
      </c>
      <c r="M12188">
        <v>20</v>
      </c>
      <c r="N12188">
        <v>0</v>
      </c>
      <c r="O12188">
        <v>0</v>
      </c>
      <c r="P12188">
        <v>0</v>
      </c>
      <c r="Q12188">
        <v>0</v>
      </c>
    </row>
    <row r="12189" spans="1:17" x14ac:dyDescent="0.2">
      <c r="A12189" t="s">
        <v>29212</v>
      </c>
      <c r="B12189" t="s">
        <v>86</v>
      </c>
      <c r="C12189" t="s">
        <v>127</v>
      </c>
      <c r="D12189" t="s">
        <v>17029</v>
      </c>
      <c r="E12189" t="s">
        <v>79</v>
      </c>
      <c r="F12189" t="s">
        <v>4887</v>
      </c>
      <c r="G12189">
        <v>0</v>
      </c>
      <c r="H12189">
        <v>20</v>
      </c>
      <c r="I12189">
        <v>0</v>
      </c>
      <c r="J12189">
        <v>16</v>
      </c>
      <c r="K12189">
        <v>2</v>
      </c>
      <c r="L12189">
        <v>2</v>
      </c>
      <c r="M12189">
        <v>0</v>
      </c>
      <c r="N12189">
        <v>0</v>
      </c>
      <c r="O12189">
        <v>0</v>
      </c>
      <c r="P12189">
        <v>0</v>
      </c>
      <c r="Q12189">
        <v>0</v>
      </c>
    </row>
    <row r="12190" spans="1:17" x14ac:dyDescent="0.2">
      <c r="A12190" t="s">
        <v>29213</v>
      </c>
      <c r="B12190" t="s">
        <v>86</v>
      </c>
      <c r="C12190" t="s">
        <v>127</v>
      </c>
      <c r="D12190" t="s">
        <v>17029</v>
      </c>
      <c r="E12190" t="s">
        <v>79</v>
      </c>
      <c r="F12190" t="s">
        <v>4889</v>
      </c>
      <c r="G12190">
        <v>0</v>
      </c>
      <c r="H12190">
        <v>0</v>
      </c>
      <c r="I12190">
        <v>0</v>
      </c>
      <c r="J12190">
        <v>0</v>
      </c>
      <c r="K12190">
        <v>0</v>
      </c>
      <c r="L12190">
        <v>0</v>
      </c>
      <c r="M12190">
        <v>20</v>
      </c>
      <c r="N12190">
        <v>0</v>
      </c>
      <c r="O12190">
        <v>0</v>
      </c>
      <c r="P12190">
        <v>0</v>
      </c>
      <c r="Q12190">
        <v>0</v>
      </c>
    </row>
    <row r="12191" spans="1:17" x14ac:dyDescent="0.2">
      <c r="A12191" t="s">
        <v>29214</v>
      </c>
      <c r="B12191" t="s">
        <v>86</v>
      </c>
      <c r="C12191" t="s">
        <v>127</v>
      </c>
      <c r="D12191" t="s">
        <v>17029</v>
      </c>
      <c r="E12191" t="s">
        <v>79</v>
      </c>
      <c r="F12191" t="s">
        <v>4871</v>
      </c>
      <c r="G12191">
        <v>0</v>
      </c>
      <c r="H12191">
        <v>0</v>
      </c>
      <c r="I12191">
        <v>0</v>
      </c>
      <c r="J12191">
        <v>0</v>
      </c>
      <c r="K12191">
        <v>0</v>
      </c>
      <c r="L12191">
        <v>0</v>
      </c>
      <c r="M12191">
        <v>0</v>
      </c>
      <c r="N12191">
        <v>19</v>
      </c>
      <c r="O12191">
        <v>17</v>
      </c>
      <c r="P12191">
        <v>2</v>
      </c>
      <c r="Q12191">
        <v>0</v>
      </c>
    </row>
    <row r="12192" spans="1:17" x14ac:dyDescent="0.2">
      <c r="A12192" t="s">
        <v>29215</v>
      </c>
      <c r="B12192" t="s">
        <v>86</v>
      </c>
      <c r="C12192" t="s">
        <v>127</v>
      </c>
      <c r="D12192" t="s">
        <v>17029</v>
      </c>
      <c r="E12192" t="s">
        <v>79</v>
      </c>
      <c r="F12192" t="s">
        <v>4873</v>
      </c>
      <c r="G12192">
        <v>0</v>
      </c>
      <c r="H12192">
        <v>0</v>
      </c>
      <c r="I12192">
        <v>0</v>
      </c>
      <c r="J12192">
        <v>0</v>
      </c>
      <c r="K12192">
        <v>0</v>
      </c>
      <c r="L12192">
        <v>0</v>
      </c>
      <c r="M12192">
        <v>0</v>
      </c>
      <c r="N12192">
        <v>17</v>
      </c>
      <c r="O12192">
        <v>15</v>
      </c>
      <c r="P12192">
        <v>2</v>
      </c>
      <c r="Q12192">
        <v>0</v>
      </c>
    </row>
    <row r="12193" spans="1:17" x14ac:dyDescent="0.2">
      <c r="A12193" t="s">
        <v>29216</v>
      </c>
      <c r="B12193" t="s">
        <v>86</v>
      </c>
      <c r="C12193" t="s">
        <v>127</v>
      </c>
      <c r="D12193" t="s">
        <v>17029</v>
      </c>
      <c r="E12193" t="s">
        <v>79</v>
      </c>
      <c r="F12193" t="s">
        <v>17019</v>
      </c>
      <c r="G12193">
        <v>20</v>
      </c>
      <c r="H12193">
        <v>0</v>
      </c>
      <c r="I12193">
        <v>0</v>
      </c>
      <c r="J12193">
        <v>0</v>
      </c>
      <c r="K12193">
        <v>0</v>
      </c>
      <c r="L12193">
        <v>0</v>
      </c>
      <c r="M12193">
        <v>0</v>
      </c>
      <c r="N12193">
        <v>0</v>
      </c>
      <c r="O12193">
        <v>0</v>
      </c>
      <c r="P12193">
        <v>0</v>
      </c>
      <c r="Q12193">
        <v>0</v>
      </c>
    </row>
    <row r="12194" spans="1:17" x14ac:dyDescent="0.2">
      <c r="A12194" t="s">
        <v>29217</v>
      </c>
      <c r="B12194" t="s">
        <v>86</v>
      </c>
      <c r="C12194" t="s">
        <v>127</v>
      </c>
      <c r="D12194" t="s">
        <v>17029</v>
      </c>
      <c r="E12194" t="s">
        <v>81</v>
      </c>
      <c r="F12194" t="s">
        <v>4875</v>
      </c>
      <c r="G12194">
        <v>0</v>
      </c>
      <c r="H12194">
        <v>31</v>
      </c>
      <c r="I12194">
        <v>6</v>
      </c>
      <c r="J12194">
        <v>22</v>
      </c>
      <c r="K12194">
        <v>2</v>
      </c>
      <c r="L12194">
        <v>1</v>
      </c>
      <c r="M12194">
        <v>0</v>
      </c>
      <c r="N12194">
        <v>0</v>
      </c>
      <c r="O12194">
        <v>0</v>
      </c>
      <c r="P12194">
        <v>0</v>
      </c>
      <c r="Q12194">
        <v>0</v>
      </c>
    </row>
    <row r="12195" spans="1:17" x14ac:dyDescent="0.2">
      <c r="A12195" t="s">
        <v>29218</v>
      </c>
      <c r="B12195" t="s">
        <v>86</v>
      </c>
      <c r="C12195" t="s">
        <v>127</v>
      </c>
      <c r="D12195" t="s">
        <v>17029</v>
      </c>
      <c r="E12195" t="s">
        <v>81</v>
      </c>
      <c r="F12195" t="s">
        <v>4877</v>
      </c>
      <c r="G12195">
        <v>0</v>
      </c>
      <c r="H12195">
        <v>31</v>
      </c>
      <c r="I12195">
        <v>6</v>
      </c>
      <c r="J12195">
        <v>22</v>
      </c>
      <c r="K12195">
        <v>2</v>
      </c>
      <c r="L12195">
        <v>1</v>
      </c>
      <c r="M12195">
        <v>0</v>
      </c>
      <c r="N12195">
        <v>0</v>
      </c>
      <c r="O12195">
        <v>0</v>
      </c>
      <c r="P12195">
        <v>0</v>
      </c>
      <c r="Q12195">
        <v>0</v>
      </c>
    </row>
    <row r="12196" spans="1:17" x14ac:dyDescent="0.2">
      <c r="A12196" t="s">
        <v>29219</v>
      </c>
      <c r="B12196" t="s">
        <v>86</v>
      </c>
      <c r="C12196" t="s">
        <v>127</v>
      </c>
      <c r="D12196" t="s">
        <v>17029</v>
      </c>
      <c r="E12196" t="s">
        <v>81</v>
      </c>
      <c r="F12196" t="s">
        <v>4879</v>
      </c>
      <c r="G12196">
        <v>0</v>
      </c>
      <c r="H12196">
        <v>0</v>
      </c>
      <c r="I12196">
        <v>0</v>
      </c>
      <c r="J12196">
        <v>0</v>
      </c>
      <c r="K12196">
        <v>0</v>
      </c>
      <c r="L12196">
        <v>0</v>
      </c>
      <c r="M12196">
        <v>31</v>
      </c>
      <c r="N12196">
        <v>0</v>
      </c>
      <c r="O12196">
        <v>0</v>
      </c>
      <c r="P12196">
        <v>0</v>
      </c>
      <c r="Q12196">
        <v>0</v>
      </c>
    </row>
    <row r="12197" spans="1:17" x14ac:dyDescent="0.2">
      <c r="A12197" t="s">
        <v>29220</v>
      </c>
      <c r="B12197" t="s">
        <v>86</v>
      </c>
      <c r="C12197" t="s">
        <v>127</v>
      </c>
      <c r="D12197" t="s">
        <v>17029</v>
      </c>
      <c r="E12197" t="s">
        <v>81</v>
      </c>
      <c r="F12197" t="s">
        <v>4881</v>
      </c>
      <c r="G12197">
        <v>0</v>
      </c>
      <c r="H12197">
        <v>31</v>
      </c>
      <c r="I12197">
        <v>6</v>
      </c>
      <c r="J12197">
        <v>22</v>
      </c>
      <c r="K12197">
        <v>2</v>
      </c>
      <c r="L12197">
        <v>1</v>
      </c>
      <c r="M12197">
        <v>0</v>
      </c>
      <c r="N12197">
        <v>0</v>
      </c>
      <c r="O12197">
        <v>0</v>
      </c>
      <c r="P12197">
        <v>0</v>
      </c>
      <c r="Q12197">
        <v>0</v>
      </c>
    </row>
    <row r="12198" spans="1:17" x14ac:dyDescent="0.2">
      <c r="A12198" t="s">
        <v>29221</v>
      </c>
      <c r="B12198" t="s">
        <v>86</v>
      </c>
      <c r="C12198" t="s">
        <v>127</v>
      </c>
      <c r="D12198" t="s">
        <v>17029</v>
      </c>
      <c r="E12198" t="s">
        <v>81</v>
      </c>
      <c r="F12198" t="s">
        <v>4883</v>
      </c>
      <c r="G12198">
        <v>0</v>
      </c>
      <c r="H12198">
        <v>31</v>
      </c>
      <c r="I12198">
        <v>6</v>
      </c>
      <c r="J12198">
        <v>22</v>
      </c>
      <c r="K12198">
        <v>2</v>
      </c>
      <c r="L12198">
        <v>1</v>
      </c>
      <c r="M12198">
        <v>0</v>
      </c>
      <c r="N12198">
        <v>0</v>
      </c>
      <c r="O12198">
        <v>0</v>
      </c>
      <c r="P12198">
        <v>0</v>
      </c>
      <c r="Q12198">
        <v>0</v>
      </c>
    </row>
    <row r="12199" spans="1:17" x14ac:dyDescent="0.2">
      <c r="A12199" t="s">
        <v>29222</v>
      </c>
      <c r="B12199" t="s">
        <v>86</v>
      </c>
      <c r="C12199" t="s">
        <v>127</v>
      </c>
      <c r="D12199" t="s">
        <v>17029</v>
      </c>
      <c r="E12199" t="s">
        <v>81</v>
      </c>
      <c r="F12199" t="s">
        <v>4885</v>
      </c>
      <c r="G12199">
        <v>0</v>
      </c>
      <c r="H12199">
        <v>0</v>
      </c>
      <c r="I12199">
        <v>0</v>
      </c>
      <c r="J12199">
        <v>0</v>
      </c>
      <c r="K12199">
        <v>0</v>
      </c>
      <c r="L12199">
        <v>0</v>
      </c>
      <c r="M12199">
        <v>31</v>
      </c>
      <c r="N12199">
        <v>0</v>
      </c>
      <c r="O12199">
        <v>0</v>
      </c>
      <c r="P12199">
        <v>0</v>
      </c>
      <c r="Q12199">
        <v>0</v>
      </c>
    </row>
    <row r="12200" spans="1:17" x14ac:dyDescent="0.2">
      <c r="A12200" t="s">
        <v>29223</v>
      </c>
      <c r="B12200" t="s">
        <v>86</v>
      </c>
      <c r="C12200" t="s">
        <v>127</v>
      </c>
      <c r="D12200" t="s">
        <v>17029</v>
      </c>
      <c r="E12200" t="s">
        <v>81</v>
      </c>
      <c r="F12200" t="s">
        <v>4887</v>
      </c>
      <c r="G12200">
        <v>0</v>
      </c>
      <c r="H12200">
        <v>31</v>
      </c>
      <c r="I12200">
        <v>6</v>
      </c>
      <c r="J12200">
        <v>22</v>
      </c>
      <c r="K12200">
        <v>2</v>
      </c>
      <c r="L12200">
        <v>1</v>
      </c>
      <c r="M12200">
        <v>0</v>
      </c>
      <c r="N12200">
        <v>0</v>
      </c>
      <c r="O12200">
        <v>0</v>
      </c>
      <c r="P12200">
        <v>0</v>
      </c>
      <c r="Q12200">
        <v>0</v>
      </c>
    </row>
    <row r="12201" spans="1:17" x14ac:dyDescent="0.2">
      <c r="A12201" t="s">
        <v>29224</v>
      </c>
      <c r="B12201" t="s">
        <v>86</v>
      </c>
      <c r="C12201" t="s">
        <v>127</v>
      </c>
      <c r="D12201" t="s">
        <v>17029</v>
      </c>
      <c r="E12201" t="s">
        <v>81</v>
      </c>
      <c r="F12201" t="s">
        <v>4889</v>
      </c>
      <c r="G12201">
        <v>0</v>
      </c>
      <c r="H12201">
        <v>0</v>
      </c>
      <c r="I12201">
        <v>0</v>
      </c>
      <c r="J12201">
        <v>0</v>
      </c>
      <c r="K12201">
        <v>0</v>
      </c>
      <c r="L12201">
        <v>0</v>
      </c>
      <c r="M12201">
        <v>31</v>
      </c>
      <c r="N12201">
        <v>0</v>
      </c>
      <c r="O12201">
        <v>0</v>
      </c>
      <c r="P12201">
        <v>0</v>
      </c>
      <c r="Q12201">
        <v>0</v>
      </c>
    </row>
    <row r="12202" spans="1:17" x14ac:dyDescent="0.2">
      <c r="A12202" t="s">
        <v>29225</v>
      </c>
      <c r="B12202" t="s">
        <v>86</v>
      </c>
      <c r="C12202" t="s">
        <v>127</v>
      </c>
      <c r="D12202" t="s">
        <v>17029</v>
      </c>
      <c r="E12202" t="s">
        <v>81</v>
      </c>
      <c r="F12202" t="s">
        <v>4871</v>
      </c>
      <c r="G12202">
        <v>0</v>
      </c>
      <c r="H12202">
        <v>0</v>
      </c>
      <c r="I12202">
        <v>0</v>
      </c>
      <c r="J12202">
        <v>0</v>
      </c>
      <c r="K12202">
        <v>0</v>
      </c>
      <c r="L12202">
        <v>0</v>
      </c>
      <c r="M12202">
        <v>0</v>
      </c>
      <c r="N12202">
        <v>31</v>
      </c>
      <c r="O12202">
        <v>30</v>
      </c>
      <c r="P12202">
        <v>1</v>
      </c>
      <c r="Q12202">
        <v>0</v>
      </c>
    </row>
    <row r="12203" spans="1:17" x14ac:dyDescent="0.2">
      <c r="A12203" t="s">
        <v>29226</v>
      </c>
      <c r="B12203" t="s">
        <v>86</v>
      </c>
      <c r="C12203" t="s">
        <v>127</v>
      </c>
      <c r="D12203" t="s">
        <v>17029</v>
      </c>
      <c r="E12203" t="s">
        <v>81</v>
      </c>
      <c r="F12203" t="s">
        <v>4873</v>
      </c>
      <c r="G12203">
        <v>0</v>
      </c>
      <c r="H12203">
        <v>0</v>
      </c>
      <c r="I12203">
        <v>0</v>
      </c>
      <c r="J12203">
        <v>0</v>
      </c>
      <c r="K12203">
        <v>0</v>
      </c>
      <c r="L12203">
        <v>0</v>
      </c>
      <c r="M12203">
        <v>0</v>
      </c>
      <c r="N12203">
        <v>27</v>
      </c>
      <c r="O12203">
        <v>26</v>
      </c>
      <c r="P12203">
        <v>1</v>
      </c>
      <c r="Q12203">
        <v>0</v>
      </c>
    </row>
    <row r="12204" spans="1:17" x14ac:dyDescent="0.2">
      <c r="A12204" t="s">
        <v>29227</v>
      </c>
      <c r="B12204" t="s">
        <v>86</v>
      </c>
      <c r="C12204" t="s">
        <v>127</v>
      </c>
      <c r="D12204" t="s">
        <v>17029</v>
      </c>
      <c r="E12204" t="s">
        <v>81</v>
      </c>
      <c r="F12204" t="s">
        <v>17019</v>
      </c>
      <c r="G12204">
        <v>31</v>
      </c>
      <c r="H12204">
        <v>0</v>
      </c>
      <c r="I12204">
        <v>0</v>
      </c>
      <c r="J12204">
        <v>0</v>
      </c>
      <c r="K12204">
        <v>0</v>
      </c>
      <c r="L12204">
        <v>0</v>
      </c>
      <c r="M12204">
        <v>0</v>
      </c>
      <c r="N12204">
        <v>0</v>
      </c>
      <c r="O12204">
        <v>0</v>
      </c>
      <c r="P12204">
        <v>0</v>
      </c>
      <c r="Q12204">
        <v>0</v>
      </c>
    </row>
    <row r="12205" spans="1:17" x14ac:dyDescent="0.2">
      <c r="A12205" t="s">
        <v>29228</v>
      </c>
      <c r="B12205" t="s">
        <v>86</v>
      </c>
      <c r="C12205" t="s">
        <v>127</v>
      </c>
      <c r="D12205" t="s">
        <v>17021</v>
      </c>
      <c r="E12205" t="s">
        <v>79</v>
      </c>
      <c r="F12205" t="s">
        <v>17022</v>
      </c>
      <c r="G12205">
        <v>0</v>
      </c>
      <c r="H12205">
        <v>0</v>
      </c>
      <c r="I12205">
        <v>0</v>
      </c>
      <c r="J12205">
        <v>0</v>
      </c>
      <c r="K12205">
        <v>0</v>
      </c>
      <c r="L12205">
        <v>0</v>
      </c>
      <c r="M12205">
        <v>0</v>
      </c>
      <c r="N12205">
        <v>3</v>
      </c>
      <c r="O12205">
        <v>3</v>
      </c>
      <c r="P12205">
        <v>0</v>
      </c>
      <c r="Q12205">
        <v>0</v>
      </c>
    </row>
    <row r="12206" spans="1:17" x14ac:dyDescent="0.2">
      <c r="A12206" t="s">
        <v>29229</v>
      </c>
      <c r="B12206" t="s">
        <v>86</v>
      </c>
      <c r="C12206" t="s">
        <v>127</v>
      </c>
      <c r="D12206" t="s">
        <v>17021</v>
      </c>
      <c r="E12206" t="s">
        <v>79</v>
      </c>
      <c r="F12206" t="s">
        <v>17019</v>
      </c>
      <c r="G12206">
        <v>3</v>
      </c>
      <c r="H12206">
        <v>0</v>
      </c>
      <c r="I12206">
        <v>0</v>
      </c>
      <c r="J12206">
        <v>0</v>
      </c>
      <c r="K12206">
        <v>0</v>
      </c>
      <c r="L12206">
        <v>0</v>
      </c>
      <c r="M12206">
        <v>0</v>
      </c>
      <c r="N12206">
        <v>0</v>
      </c>
      <c r="O12206">
        <v>0</v>
      </c>
      <c r="P12206">
        <v>0</v>
      </c>
      <c r="Q12206">
        <v>0</v>
      </c>
    </row>
    <row r="12207" spans="1:17" x14ac:dyDescent="0.2">
      <c r="A12207" t="s">
        <v>29230</v>
      </c>
      <c r="B12207" t="s">
        <v>86</v>
      </c>
      <c r="C12207" t="s">
        <v>127</v>
      </c>
      <c r="D12207" t="s">
        <v>17021</v>
      </c>
      <c r="E12207" t="s">
        <v>81</v>
      </c>
      <c r="F12207" t="s">
        <v>17022</v>
      </c>
      <c r="G12207">
        <v>0</v>
      </c>
      <c r="H12207">
        <v>0</v>
      </c>
      <c r="I12207">
        <v>0</v>
      </c>
      <c r="J12207">
        <v>0</v>
      </c>
      <c r="K12207">
        <v>0</v>
      </c>
      <c r="L12207">
        <v>0</v>
      </c>
      <c r="M12207">
        <v>0</v>
      </c>
      <c r="N12207">
        <v>2</v>
      </c>
      <c r="O12207">
        <v>1</v>
      </c>
      <c r="P12207">
        <v>0</v>
      </c>
      <c r="Q12207">
        <v>1</v>
      </c>
    </row>
    <row r="12208" spans="1:17" x14ac:dyDescent="0.2">
      <c r="A12208" t="s">
        <v>29231</v>
      </c>
      <c r="B12208" t="s">
        <v>86</v>
      </c>
      <c r="C12208" t="s">
        <v>127</v>
      </c>
      <c r="D12208" t="s">
        <v>17021</v>
      </c>
      <c r="E12208" t="s">
        <v>81</v>
      </c>
      <c r="F12208" t="s">
        <v>17019</v>
      </c>
      <c r="G12208">
        <v>2</v>
      </c>
      <c r="H12208">
        <v>0</v>
      </c>
      <c r="I12208">
        <v>0</v>
      </c>
      <c r="J12208">
        <v>0</v>
      </c>
      <c r="K12208">
        <v>0</v>
      </c>
      <c r="L12208">
        <v>0</v>
      </c>
      <c r="M12208">
        <v>0</v>
      </c>
      <c r="N12208">
        <v>0</v>
      </c>
      <c r="O12208">
        <v>0</v>
      </c>
      <c r="P12208">
        <v>0</v>
      </c>
      <c r="Q12208">
        <v>0</v>
      </c>
    </row>
    <row r="12209" spans="1:17" x14ac:dyDescent="0.2">
      <c r="A12209" t="s">
        <v>29232</v>
      </c>
      <c r="B12209" t="s">
        <v>86</v>
      </c>
      <c r="C12209" t="s">
        <v>128</v>
      </c>
      <c r="D12209" t="s">
        <v>17029</v>
      </c>
      <c r="E12209" t="s">
        <v>79</v>
      </c>
      <c r="F12209" t="s">
        <v>4875</v>
      </c>
      <c r="G12209">
        <v>0</v>
      </c>
      <c r="H12209">
        <v>13</v>
      </c>
      <c r="I12209">
        <v>3</v>
      </c>
      <c r="J12209">
        <v>9</v>
      </c>
      <c r="K12209">
        <v>1</v>
      </c>
      <c r="L12209">
        <v>0</v>
      </c>
      <c r="M12209">
        <v>0</v>
      </c>
      <c r="N12209">
        <v>0</v>
      </c>
      <c r="O12209">
        <v>0</v>
      </c>
      <c r="P12209">
        <v>0</v>
      </c>
      <c r="Q12209">
        <v>0</v>
      </c>
    </row>
    <row r="12210" spans="1:17" x14ac:dyDescent="0.2">
      <c r="A12210" t="s">
        <v>29233</v>
      </c>
      <c r="B12210" t="s">
        <v>86</v>
      </c>
      <c r="C12210" t="s">
        <v>128</v>
      </c>
      <c r="D12210" t="s">
        <v>17029</v>
      </c>
      <c r="E12210" t="s">
        <v>79</v>
      </c>
      <c r="F12210" t="s">
        <v>4877</v>
      </c>
      <c r="G12210">
        <v>0</v>
      </c>
      <c r="H12210">
        <v>13</v>
      </c>
      <c r="I12210">
        <v>3</v>
      </c>
      <c r="J12210">
        <v>8</v>
      </c>
      <c r="K12210">
        <v>2</v>
      </c>
      <c r="L12210">
        <v>0</v>
      </c>
      <c r="M12210">
        <v>0</v>
      </c>
      <c r="N12210">
        <v>0</v>
      </c>
      <c r="O12210">
        <v>0</v>
      </c>
      <c r="P12210">
        <v>0</v>
      </c>
      <c r="Q12210">
        <v>0</v>
      </c>
    </row>
    <row r="12211" spans="1:17" x14ac:dyDescent="0.2">
      <c r="A12211" t="s">
        <v>29234</v>
      </c>
      <c r="B12211" t="s">
        <v>86</v>
      </c>
      <c r="C12211" t="s">
        <v>128</v>
      </c>
      <c r="D12211" t="s">
        <v>17029</v>
      </c>
      <c r="E12211" t="s">
        <v>79</v>
      </c>
      <c r="F12211" t="s">
        <v>4879</v>
      </c>
      <c r="G12211">
        <v>0</v>
      </c>
      <c r="H12211">
        <v>0</v>
      </c>
      <c r="I12211">
        <v>0</v>
      </c>
      <c r="J12211">
        <v>0</v>
      </c>
      <c r="K12211">
        <v>0</v>
      </c>
      <c r="L12211">
        <v>0</v>
      </c>
      <c r="M12211">
        <v>13</v>
      </c>
      <c r="N12211">
        <v>0</v>
      </c>
      <c r="O12211">
        <v>0</v>
      </c>
      <c r="P12211">
        <v>0</v>
      </c>
      <c r="Q12211">
        <v>0</v>
      </c>
    </row>
    <row r="12212" spans="1:17" x14ac:dyDescent="0.2">
      <c r="A12212" t="s">
        <v>29235</v>
      </c>
      <c r="B12212" t="s">
        <v>86</v>
      </c>
      <c r="C12212" t="s">
        <v>128</v>
      </c>
      <c r="D12212" t="s">
        <v>17029</v>
      </c>
      <c r="E12212" t="s">
        <v>79</v>
      </c>
      <c r="F12212" t="s">
        <v>4881</v>
      </c>
      <c r="G12212">
        <v>0</v>
      </c>
      <c r="H12212">
        <v>13</v>
      </c>
      <c r="I12212">
        <v>3</v>
      </c>
      <c r="J12212">
        <v>8</v>
      </c>
      <c r="K12212">
        <v>2</v>
      </c>
      <c r="L12212">
        <v>0</v>
      </c>
      <c r="M12212">
        <v>0</v>
      </c>
      <c r="N12212">
        <v>0</v>
      </c>
      <c r="O12212">
        <v>0</v>
      </c>
      <c r="P12212">
        <v>0</v>
      </c>
      <c r="Q12212">
        <v>0</v>
      </c>
    </row>
    <row r="12213" spans="1:17" x14ac:dyDescent="0.2">
      <c r="A12213" t="s">
        <v>29236</v>
      </c>
      <c r="B12213" t="s">
        <v>86</v>
      </c>
      <c r="C12213" t="s">
        <v>128</v>
      </c>
      <c r="D12213" t="s">
        <v>17029</v>
      </c>
      <c r="E12213" t="s">
        <v>79</v>
      </c>
      <c r="F12213" t="s">
        <v>4883</v>
      </c>
      <c r="G12213">
        <v>0</v>
      </c>
      <c r="H12213">
        <v>13</v>
      </c>
      <c r="I12213">
        <v>3</v>
      </c>
      <c r="J12213">
        <v>8</v>
      </c>
      <c r="K12213">
        <v>2</v>
      </c>
      <c r="L12213">
        <v>0</v>
      </c>
      <c r="M12213">
        <v>0</v>
      </c>
      <c r="N12213">
        <v>0</v>
      </c>
      <c r="O12213">
        <v>0</v>
      </c>
      <c r="P12213">
        <v>0</v>
      </c>
      <c r="Q12213">
        <v>0</v>
      </c>
    </row>
    <row r="12214" spans="1:17" x14ac:dyDescent="0.2">
      <c r="A12214" t="s">
        <v>29237</v>
      </c>
      <c r="B12214" t="s">
        <v>86</v>
      </c>
      <c r="C12214" t="s">
        <v>128</v>
      </c>
      <c r="D12214" t="s">
        <v>17029</v>
      </c>
      <c r="E12214" t="s">
        <v>79</v>
      </c>
      <c r="F12214" t="s">
        <v>4885</v>
      </c>
      <c r="G12214">
        <v>0</v>
      </c>
      <c r="H12214">
        <v>0</v>
      </c>
      <c r="I12214">
        <v>0</v>
      </c>
      <c r="J12214">
        <v>0</v>
      </c>
      <c r="K12214">
        <v>0</v>
      </c>
      <c r="L12214">
        <v>0</v>
      </c>
      <c r="M12214">
        <v>13</v>
      </c>
      <c r="N12214">
        <v>0</v>
      </c>
      <c r="O12214">
        <v>0</v>
      </c>
      <c r="P12214">
        <v>0</v>
      </c>
      <c r="Q12214">
        <v>0</v>
      </c>
    </row>
    <row r="12215" spans="1:17" x14ac:dyDescent="0.2">
      <c r="A12215" t="s">
        <v>29238</v>
      </c>
      <c r="B12215" t="s">
        <v>86</v>
      </c>
      <c r="C12215" t="s">
        <v>128</v>
      </c>
      <c r="D12215" t="s">
        <v>17029</v>
      </c>
      <c r="E12215" t="s">
        <v>79</v>
      </c>
      <c r="F12215" t="s">
        <v>4887</v>
      </c>
      <c r="G12215">
        <v>0</v>
      </c>
      <c r="H12215">
        <v>13</v>
      </c>
      <c r="I12215">
        <v>3</v>
      </c>
      <c r="J12215">
        <v>9</v>
      </c>
      <c r="K12215">
        <v>1</v>
      </c>
      <c r="L12215">
        <v>0</v>
      </c>
      <c r="M12215">
        <v>0</v>
      </c>
      <c r="N12215">
        <v>0</v>
      </c>
      <c r="O12215">
        <v>0</v>
      </c>
      <c r="P12215">
        <v>0</v>
      </c>
      <c r="Q12215">
        <v>0</v>
      </c>
    </row>
    <row r="12216" spans="1:17" x14ac:dyDescent="0.2">
      <c r="A12216" t="s">
        <v>29239</v>
      </c>
      <c r="B12216" t="s">
        <v>86</v>
      </c>
      <c r="C12216" t="s">
        <v>128</v>
      </c>
      <c r="D12216" t="s">
        <v>17029</v>
      </c>
      <c r="E12216" t="s">
        <v>79</v>
      </c>
      <c r="F12216" t="s">
        <v>4889</v>
      </c>
      <c r="G12216">
        <v>0</v>
      </c>
      <c r="H12216">
        <v>0</v>
      </c>
      <c r="I12216">
        <v>0</v>
      </c>
      <c r="J12216">
        <v>0</v>
      </c>
      <c r="K12216">
        <v>0</v>
      </c>
      <c r="L12216">
        <v>0</v>
      </c>
      <c r="M12216">
        <v>13</v>
      </c>
      <c r="N12216">
        <v>0</v>
      </c>
      <c r="O12216">
        <v>0</v>
      </c>
      <c r="P12216">
        <v>0</v>
      </c>
      <c r="Q12216">
        <v>0</v>
      </c>
    </row>
    <row r="12217" spans="1:17" x14ac:dyDescent="0.2">
      <c r="A12217" t="s">
        <v>29240</v>
      </c>
      <c r="B12217" t="s">
        <v>86</v>
      </c>
      <c r="C12217" t="s">
        <v>128</v>
      </c>
      <c r="D12217" t="s">
        <v>17029</v>
      </c>
      <c r="E12217" t="s">
        <v>79</v>
      </c>
      <c r="F12217" t="s">
        <v>4871</v>
      </c>
      <c r="G12217">
        <v>0</v>
      </c>
      <c r="H12217">
        <v>0</v>
      </c>
      <c r="I12217">
        <v>0</v>
      </c>
      <c r="J12217">
        <v>0</v>
      </c>
      <c r="K12217">
        <v>0</v>
      </c>
      <c r="L12217">
        <v>0</v>
      </c>
      <c r="M12217">
        <v>0</v>
      </c>
      <c r="N12217">
        <v>12</v>
      </c>
      <c r="O12217">
        <v>12</v>
      </c>
      <c r="P12217">
        <v>0</v>
      </c>
      <c r="Q12217">
        <v>0</v>
      </c>
    </row>
    <row r="12218" spans="1:17" x14ac:dyDescent="0.2">
      <c r="A12218" t="s">
        <v>29241</v>
      </c>
      <c r="B12218" t="s">
        <v>86</v>
      </c>
      <c r="C12218" t="s">
        <v>128</v>
      </c>
      <c r="D12218" t="s">
        <v>17029</v>
      </c>
      <c r="E12218" t="s">
        <v>79</v>
      </c>
      <c r="F12218" t="s">
        <v>4873</v>
      </c>
      <c r="G12218">
        <v>0</v>
      </c>
      <c r="H12218">
        <v>0</v>
      </c>
      <c r="I12218">
        <v>0</v>
      </c>
      <c r="J12218">
        <v>0</v>
      </c>
      <c r="K12218">
        <v>0</v>
      </c>
      <c r="L12218">
        <v>0</v>
      </c>
      <c r="M12218">
        <v>0</v>
      </c>
      <c r="N12218">
        <v>10</v>
      </c>
      <c r="O12218">
        <v>10</v>
      </c>
      <c r="P12218">
        <v>0</v>
      </c>
      <c r="Q12218">
        <v>0</v>
      </c>
    </row>
    <row r="12219" spans="1:17" x14ac:dyDescent="0.2">
      <c r="A12219" t="s">
        <v>29242</v>
      </c>
      <c r="B12219" t="s">
        <v>86</v>
      </c>
      <c r="C12219" t="s">
        <v>128</v>
      </c>
      <c r="D12219" t="s">
        <v>17029</v>
      </c>
      <c r="E12219" t="s">
        <v>79</v>
      </c>
      <c r="F12219" t="s">
        <v>17019</v>
      </c>
      <c r="G12219">
        <v>13</v>
      </c>
      <c r="H12219">
        <v>0</v>
      </c>
      <c r="I12219">
        <v>0</v>
      </c>
      <c r="J12219">
        <v>0</v>
      </c>
      <c r="K12219">
        <v>0</v>
      </c>
      <c r="L12219">
        <v>0</v>
      </c>
      <c r="M12219">
        <v>0</v>
      </c>
      <c r="N12219">
        <v>0</v>
      </c>
      <c r="O12219">
        <v>0</v>
      </c>
      <c r="P12219">
        <v>0</v>
      </c>
      <c r="Q12219">
        <v>0</v>
      </c>
    </row>
    <row r="12220" spans="1:17" x14ac:dyDescent="0.2">
      <c r="A12220" t="s">
        <v>29243</v>
      </c>
      <c r="B12220" t="s">
        <v>86</v>
      </c>
      <c r="C12220" t="s">
        <v>128</v>
      </c>
      <c r="D12220" t="s">
        <v>17029</v>
      </c>
      <c r="E12220" t="s">
        <v>81</v>
      </c>
      <c r="F12220" t="s">
        <v>4875</v>
      </c>
      <c r="G12220">
        <v>0</v>
      </c>
      <c r="H12220">
        <v>10</v>
      </c>
      <c r="I12220">
        <v>1</v>
      </c>
      <c r="J12220">
        <v>8</v>
      </c>
      <c r="K12220">
        <v>0</v>
      </c>
      <c r="L12220">
        <v>1</v>
      </c>
      <c r="M12220">
        <v>0</v>
      </c>
      <c r="N12220">
        <v>0</v>
      </c>
      <c r="O12220">
        <v>0</v>
      </c>
      <c r="P12220">
        <v>0</v>
      </c>
      <c r="Q12220">
        <v>0</v>
      </c>
    </row>
    <row r="12221" spans="1:17" x14ac:dyDescent="0.2">
      <c r="A12221" t="s">
        <v>29244</v>
      </c>
      <c r="B12221" t="s">
        <v>86</v>
      </c>
      <c r="C12221" t="s">
        <v>128</v>
      </c>
      <c r="D12221" t="s">
        <v>17029</v>
      </c>
      <c r="E12221" t="s">
        <v>81</v>
      </c>
      <c r="F12221" t="s">
        <v>4877</v>
      </c>
      <c r="G12221">
        <v>0</v>
      </c>
      <c r="H12221">
        <v>10</v>
      </c>
      <c r="I12221">
        <v>1</v>
      </c>
      <c r="J12221">
        <v>7</v>
      </c>
      <c r="K12221">
        <v>0</v>
      </c>
      <c r="L12221">
        <v>2</v>
      </c>
      <c r="M12221">
        <v>0</v>
      </c>
      <c r="N12221">
        <v>0</v>
      </c>
      <c r="O12221">
        <v>0</v>
      </c>
      <c r="P12221">
        <v>0</v>
      </c>
      <c r="Q12221">
        <v>0</v>
      </c>
    </row>
    <row r="12222" spans="1:17" x14ac:dyDescent="0.2">
      <c r="A12222" t="s">
        <v>29245</v>
      </c>
      <c r="B12222" t="s">
        <v>86</v>
      </c>
      <c r="C12222" t="s">
        <v>128</v>
      </c>
      <c r="D12222" t="s">
        <v>17029</v>
      </c>
      <c r="E12222" t="s">
        <v>81</v>
      </c>
      <c r="F12222" t="s">
        <v>4879</v>
      </c>
      <c r="G12222">
        <v>0</v>
      </c>
      <c r="H12222">
        <v>0</v>
      </c>
      <c r="I12222">
        <v>0</v>
      </c>
      <c r="J12222">
        <v>0</v>
      </c>
      <c r="K12222">
        <v>0</v>
      </c>
      <c r="L12222">
        <v>0</v>
      </c>
      <c r="M12222">
        <v>10</v>
      </c>
      <c r="N12222">
        <v>0</v>
      </c>
      <c r="O12222">
        <v>0</v>
      </c>
      <c r="P12222">
        <v>0</v>
      </c>
      <c r="Q12222">
        <v>0</v>
      </c>
    </row>
    <row r="12223" spans="1:17" x14ac:dyDescent="0.2">
      <c r="A12223" t="s">
        <v>29246</v>
      </c>
      <c r="B12223" t="s">
        <v>86</v>
      </c>
      <c r="C12223" t="s">
        <v>128</v>
      </c>
      <c r="D12223" t="s">
        <v>17029</v>
      </c>
      <c r="E12223" t="s">
        <v>81</v>
      </c>
      <c r="F12223" t="s">
        <v>4881</v>
      </c>
      <c r="G12223">
        <v>0</v>
      </c>
      <c r="H12223">
        <v>10</v>
      </c>
      <c r="I12223">
        <v>1</v>
      </c>
      <c r="J12223">
        <v>7</v>
      </c>
      <c r="K12223">
        <v>0</v>
      </c>
      <c r="L12223">
        <v>2</v>
      </c>
      <c r="M12223">
        <v>0</v>
      </c>
      <c r="N12223">
        <v>0</v>
      </c>
      <c r="O12223">
        <v>0</v>
      </c>
      <c r="P12223">
        <v>0</v>
      </c>
      <c r="Q12223">
        <v>0</v>
      </c>
    </row>
    <row r="12224" spans="1:17" x14ac:dyDescent="0.2">
      <c r="A12224" t="s">
        <v>29247</v>
      </c>
      <c r="B12224" t="s">
        <v>86</v>
      </c>
      <c r="C12224" t="s">
        <v>128</v>
      </c>
      <c r="D12224" t="s">
        <v>17029</v>
      </c>
      <c r="E12224" t="s">
        <v>81</v>
      </c>
      <c r="F12224" t="s">
        <v>4883</v>
      </c>
      <c r="G12224">
        <v>0</v>
      </c>
      <c r="H12224">
        <v>10</v>
      </c>
      <c r="I12224">
        <v>1</v>
      </c>
      <c r="J12224">
        <v>8</v>
      </c>
      <c r="K12224">
        <v>0</v>
      </c>
      <c r="L12224">
        <v>1</v>
      </c>
      <c r="M12224">
        <v>0</v>
      </c>
      <c r="N12224">
        <v>0</v>
      </c>
      <c r="O12224">
        <v>0</v>
      </c>
      <c r="P12224">
        <v>0</v>
      </c>
      <c r="Q12224">
        <v>0</v>
      </c>
    </row>
    <row r="12225" spans="1:17" x14ac:dyDescent="0.2">
      <c r="A12225" t="s">
        <v>29248</v>
      </c>
      <c r="B12225" t="s">
        <v>86</v>
      </c>
      <c r="C12225" t="s">
        <v>128</v>
      </c>
      <c r="D12225" t="s">
        <v>17029</v>
      </c>
      <c r="E12225" t="s">
        <v>81</v>
      </c>
      <c r="F12225" t="s">
        <v>4885</v>
      </c>
      <c r="G12225">
        <v>0</v>
      </c>
      <c r="H12225">
        <v>0</v>
      </c>
      <c r="I12225">
        <v>0</v>
      </c>
      <c r="J12225">
        <v>0</v>
      </c>
      <c r="K12225">
        <v>0</v>
      </c>
      <c r="L12225">
        <v>0</v>
      </c>
      <c r="M12225">
        <v>10</v>
      </c>
      <c r="N12225">
        <v>0</v>
      </c>
      <c r="O12225">
        <v>0</v>
      </c>
      <c r="P12225">
        <v>0</v>
      </c>
      <c r="Q12225">
        <v>0</v>
      </c>
    </row>
    <row r="12226" spans="1:17" x14ac:dyDescent="0.2">
      <c r="A12226" t="s">
        <v>29249</v>
      </c>
      <c r="B12226" t="s">
        <v>86</v>
      </c>
      <c r="C12226" t="s">
        <v>128</v>
      </c>
      <c r="D12226" t="s">
        <v>17029</v>
      </c>
      <c r="E12226" t="s">
        <v>81</v>
      </c>
      <c r="F12226" t="s">
        <v>4887</v>
      </c>
      <c r="G12226">
        <v>0</v>
      </c>
      <c r="H12226">
        <v>10</v>
      </c>
      <c r="I12226">
        <v>1</v>
      </c>
      <c r="J12226">
        <v>8</v>
      </c>
      <c r="K12226">
        <v>0</v>
      </c>
      <c r="L12226">
        <v>1</v>
      </c>
      <c r="M12226">
        <v>0</v>
      </c>
      <c r="N12226">
        <v>0</v>
      </c>
      <c r="O12226">
        <v>0</v>
      </c>
      <c r="P12226">
        <v>0</v>
      </c>
      <c r="Q12226">
        <v>0</v>
      </c>
    </row>
    <row r="12227" spans="1:17" x14ac:dyDescent="0.2">
      <c r="A12227" t="s">
        <v>29250</v>
      </c>
      <c r="B12227" t="s">
        <v>86</v>
      </c>
      <c r="C12227" t="s">
        <v>128</v>
      </c>
      <c r="D12227" t="s">
        <v>17029</v>
      </c>
      <c r="E12227" t="s">
        <v>81</v>
      </c>
      <c r="F12227" t="s">
        <v>4889</v>
      </c>
      <c r="G12227">
        <v>0</v>
      </c>
      <c r="H12227">
        <v>0</v>
      </c>
      <c r="I12227">
        <v>0</v>
      </c>
      <c r="J12227">
        <v>0</v>
      </c>
      <c r="K12227">
        <v>0</v>
      </c>
      <c r="L12227">
        <v>0</v>
      </c>
      <c r="M12227">
        <v>10</v>
      </c>
      <c r="N12227">
        <v>0</v>
      </c>
      <c r="O12227">
        <v>0</v>
      </c>
      <c r="P12227">
        <v>0</v>
      </c>
      <c r="Q12227">
        <v>0</v>
      </c>
    </row>
    <row r="12228" spans="1:17" x14ac:dyDescent="0.2">
      <c r="A12228" t="s">
        <v>29251</v>
      </c>
      <c r="B12228" t="s">
        <v>86</v>
      </c>
      <c r="C12228" t="s">
        <v>128</v>
      </c>
      <c r="D12228" t="s">
        <v>17029</v>
      </c>
      <c r="E12228" t="s">
        <v>81</v>
      </c>
      <c r="F12228" t="s">
        <v>4871</v>
      </c>
      <c r="G12228">
        <v>0</v>
      </c>
      <c r="H12228">
        <v>0</v>
      </c>
      <c r="I12228">
        <v>0</v>
      </c>
      <c r="J12228">
        <v>0</v>
      </c>
      <c r="K12228">
        <v>0</v>
      </c>
      <c r="L12228">
        <v>0</v>
      </c>
      <c r="M12228">
        <v>0</v>
      </c>
      <c r="N12228">
        <v>10</v>
      </c>
      <c r="O12228">
        <v>8</v>
      </c>
      <c r="P12228">
        <v>1</v>
      </c>
      <c r="Q12228">
        <v>1</v>
      </c>
    </row>
    <row r="12229" spans="1:17" x14ac:dyDescent="0.2">
      <c r="A12229" t="s">
        <v>29252</v>
      </c>
      <c r="B12229" t="s">
        <v>86</v>
      </c>
      <c r="C12229" t="s">
        <v>128</v>
      </c>
      <c r="D12229" t="s">
        <v>17029</v>
      </c>
      <c r="E12229" t="s">
        <v>81</v>
      </c>
      <c r="F12229" t="s">
        <v>4873</v>
      </c>
      <c r="G12229">
        <v>0</v>
      </c>
      <c r="H12229">
        <v>0</v>
      </c>
      <c r="I12229">
        <v>0</v>
      </c>
      <c r="J12229">
        <v>0</v>
      </c>
      <c r="K12229">
        <v>0</v>
      </c>
      <c r="L12229">
        <v>0</v>
      </c>
      <c r="M12229">
        <v>0</v>
      </c>
      <c r="N12229">
        <v>10</v>
      </c>
      <c r="O12229">
        <v>8</v>
      </c>
      <c r="P12229">
        <v>1</v>
      </c>
      <c r="Q12229">
        <v>1</v>
      </c>
    </row>
    <row r="12230" spans="1:17" x14ac:dyDescent="0.2">
      <c r="A12230" t="s">
        <v>29253</v>
      </c>
      <c r="B12230" t="s">
        <v>86</v>
      </c>
      <c r="C12230" t="s">
        <v>128</v>
      </c>
      <c r="D12230" t="s">
        <v>17029</v>
      </c>
      <c r="E12230" t="s">
        <v>81</v>
      </c>
      <c r="F12230" t="s">
        <v>17019</v>
      </c>
      <c r="G12230">
        <v>10</v>
      </c>
      <c r="H12230">
        <v>0</v>
      </c>
      <c r="I12230">
        <v>0</v>
      </c>
      <c r="J12230">
        <v>0</v>
      </c>
      <c r="K12230">
        <v>0</v>
      </c>
      <c r="L12230">
        <v>0</v>
      </c>
      <c r="M12230">
        <v>0</v>
      </c>
      <c r="N12230">
        <v>0</v>
      </c>
      <c r="O12230">
        <v>0</v>
      </c>
      <c r="P12230">
        <v>0</v>
      </c>
      <c r="Q12230">
        <v>0</v>
      </c>
    </row>
    <row r="12231" spans="1:17" x14ac:dyDescent="0.2">
      <c r="A12231" t="s">
        <v>29254</v>
      </c>
      <c r="B12231" t="s">
        <v>86</v>
      </c>
      <c r="C12231" t="s">
        <v>129</v>
      </c>
      <c r="D12231" t="s">
        <v>17029</v>
      </c>
      <c r="E12231" t="s">
        <v>79</v>
      </c>
      <c r="F12231" t="s">
        <v>4875</v>
      </c>
      <c r="G12231">
        <v>0</v>
      </c>
      <c r="H12231">
        <v>9</v>
      </c>
      <c r="I12231">
        <v>1</v>
      </c>
      <c r="J12231">
        <v>6</v>
      </c>
      <c r="K12231">
        <v>2</v>
      </c>
      <c r="L12231">
        <v>0</v>
      </c>
      <c r="M12231">
        <v>0</v>
      </c>
      <c r="N12231">
        <v>0</v>
      </c>
      <c r="O12231">
        <v>0</v>
      </c>
      <c r="P12231">
        <v>0</v>
      </c>
      <c r="Q12231">
        <v>0</v>
      </c>
    </row>
    <row r="12232" spans="1:17" x14ac:dyDescent="0.2">
      <c r="A12232" t="s">
        <v>29255</v>
      </c>
      <c r="B12232" t="s">
        <v>86</v>
      </c>
      <c r="C12232" t="s">
        <v>129</v>
      </c>
      <c r="D12232" t="s">
        <v>17029</v>
      </c>
      <c r="E12232" t="s">
        <v>79</v>
      </c>
      <c r="F12232" t="s">
        <v>4877</v>
      </c>
      <c r="G12232">
        <v>0</v>
      </c>
      <c r="H12232">
        <v>9</v>
      </c>
      <c r="I12232">
        <v>1</v>
      </c>
      <c r="J12232">
        <v>6</v>
      </c>
      <c r="K12232">
        <v>1</v>
      </c>
      <c r="L12232">
        <v>1</v>
      </c>
      <c r="M12232">
        <v>0</v>
      </c>
      <c r="N12232">
        <v>0</v>
      </c>
      <c r="O12232">
        <v>0</v>
      </c>
      <c r="P12232">
        <v>0</v>
      </c>
      <c r="Q12232">
        <v>0</v>
      </c>
    </row>
    <row r="12233" spans="1:17" x14ac:dyDescent="0.2">
      <c r="A12233" t="s">
        <v>29256</v>
      </c>
      <c r="B12233" t="s">
        <v>86</v>
      </c>
      <c r="C12233" t="s">
        <v>129</v>
      </c>
      <c r="D12233" t="s">
        <v>17029</v>
      </c>
      <c r="E12233" t="s">
        <v>79</v>
      </c>
      <c r="F12233" t="s">
        <v>4879</v>
      </c>
      <c r="G12233">
        <v>0</v>
      </c>
      <c r="H12233">
        <v>0</v>
      </c>
      <c r="I12233">
        <v>0</v>
      </c>
      <c r="J12233">
        <v>0</v>
      </c>
      <c r="K12233">
        <v>0</v>
      </c>
      <c r="L12233">
        <v>0</v>
      </c>
      <c r="M12233">
        <v>9</v>
      </c>
      <c r="N12233">
        <v>0</v>
      </c>
      <c r="O12233">
        <v>0</v>
      </c>
      <c r="P12233">
        <v>0</v>
      </c>
      <c r="Q12233">
        <v>0</v>
      </c>
    </row>
    <row r="12234" spans="1:17" x14ac:dyDescent="0.2">
      <c r="A12234" t="s">
        <v>29257</v>
      </c>
      <c r="B12234" t="s">
        <v>86</v>
      </c>
      <c r="C12234" t="s">
        <v>129</v>
      </c>
      <c r="D12234" t="s">
        <v>17029</v>
      </c>
      <c r="E12234" t="s">
        <v>79</v>
      </c>
      <c r="F12234" t="s">
        <v>4881</v>
      </c>
      <c r="G12234">
        <v>0</v>
      </c>
      <c r="H12234">
        <v>9</v>
      </c>
      <c r="I12234">
        <v>1</v>
      </c>
      <c r="J12234">
        <v>6</v>
      </c>
      <c r="K12234">
        <v>1</v>
      </c>
      <c r="L12234">
        <v>1</v>
      </c>
      <c r="M12234">
        <v>0</v>
      </c>
      <c r="N12234">
        <v>0</v>
      </c>
      <c r="O12234">
        <v>0</v>
      </c>
      <c r="P12234">
        <v>0</v>
      </c>
      <c r="Q12234">
        <v>0</v>
      </c>
    </row>
    <row r="12235" spans="1:17" x14ac:dyDescent="0.2">
      <c r="A12235" t="s">
        <v>29258</v>
      </c>
      <c r="B12235" t="s">
        <v>86</v>
      </c>
      <c r="C12235" t="s">
        <v>129</v>
      </c>
      <c r="D12235" t="s">
        <v>17029</v>
      </c>
      <c r="E12235" t="s">
        <v>79</v>
      </c>
      <c r="F12235" t="s">
        <v>4883</v>
      </c>
      <c r="G12235">
        <v>0</v>
      </c>
      <c r="H12235">
        <v>9</v>
      </c>
      <c r="I12235">
        <v>1</v>
      </c>
      <c r="J12235">
        <v>6</v>
      </c>
      <c r="K12235">
        <v>2</v>
      </c>
      <c r="L12235">
        <v>0</v>
      </c>
      <c r="M12235">
        <v>0</v>
      </c>
      <c r="N12235">
        <v>0</v>
      </c>
      <c r="O12235">
        <v>0</v>
      </c>
      <c r="P12235">
        <v>0</v>
      </c>
      <c r="Q12235">
        <v>0</v>
      </c>
    </row>
    <row r="12236" spans="1:17" x14ac:dyDescent="0.2">
      <c r="A12236" t="s">
        <v>29259</v>
      </c>
      <c r="B12236" t="s">
        <v>86</v>
      </c>
      <c r="C12236" t="s">
        <v>129</v>
      </c>
      <c r="D12236" t="s">
        <v>17029</v>
      </c>
      <c r="E12236" t="s">
        <v>79</v>
      </c>
      <c r="F12236" t="s">
        <v>4885</v>
      </c>
      <c r="G12236">
        <v>0</v>
      </c>
      <c r="H12236">
        <v>0</v>
      </c>
      <c r="I12236">
        <v>0</v>
      </c>
      <c r="J12236">
        <v>0</v>
      </c>
      <c r="K12236">
        <v>0</v>
      </c>
      <c r="L12236">
        <v>0</v>
      </c>
      <c r="M12236">
        <v>9</v>
      </c>
      <c r="N12236">
        <v>0</v>
      </c>
      <c r="O12236">
        <v>0</v>
      </c>
      <c r="P12236">
        <v>0</v>
      </c>
      <c r="Q12236">
        <v>0</v>
      </c>
    </row>
    <row r="12237" spans="1:17" x14ac:dyDescent="0.2">
      <c r="A12237" t="s">
        <v>29260</v>
      </c>
      <c r="B12237" t="s">
        <v>86</v>
      </c>
      <c r="C12237" t="s">
        <v>129</v>
      </c>
      <c r="D12237" t="s">
        <v>17029</v>
      </c>
      <c r="E12237" t="s">
        <v>79</v>
      </c>
      <c r="F12237" t="s">
        <v>4887</v>
      </c>
      <c r="G12237">
        <v>0</v>
      </c>
      <c r="H12237">
        <v>9</v>
      </c>
      <c r="I12237">
        <v>1</v>
      </c>
      <c r="J12237">
        <v>6</v>
      </c>
      <c r="K12237">
        <v>2</v>
      </c>
      <c r="L12237">
        <v>0</v>
      </c>
      <c r="M12237">
        <v>0</v>
      </c>
      <c r="N12237">
        <v>0</v>
      </c>
      <c r="O12237">
        <v>0</v>
      </c>
      <c r="P12237">
        <v>0</v>
      </c>
      <c r="Q12237">
        <v>0</v>
      </c>
    </row>
    <row r="12238" spans="1:17" x14ac:dyDescent="0.2">
      <c r="A12238" t="s">
        <v>29261</v>
      </c>
      <c r="B12238" t="s">
        <v>86</v>
      </c>
      <c r="C12238" t="s">
        <v>129</v>
      </c>
      <c r="D12238" t="s">
        <v>17029</v>
      </c>
      <c r="E12238" t="s">
        <v>79</v>
      </c>
      <c r="F12238" t="s">
        <v>4889</v>
      </c>
      <c r="G12238">
        <v>0</v>
      </c>
      <c r="H12238">
        <v>0</v>
      </c>
      <c r="I12238">
        <v>0</v>
      </c>
      <c r="J12238">
        <v>0</v>
      </c>
      <c r="K12238">
        <v>0</v>
      </c>
      <c r="L12238">
        <v>0</v>
      </c>
      <c r="M12238">
        <v>9</v>
      </c>
      <c r="N12238">
        <v>0</v>
      </c>
      <c r="O12238">
        <v>0</v>
      </c>
      <c r="P12238">
        <v>0</v>
      </c>
      <c r="Q12238">
        <v>0</v>
      </c>
    </row>
    <row r="12239" spans="1:17" x14ac:dyDescent="0.2">
      <c r="A12239" t="s">
        <v>29262</v>
      </c>
      <c r="B12239" t="s">
        <v>86</v>
      </c>
      <c r="C12239" t="s">
        <v>129</v>
      </c>
      <c r="D12239" t="s">
        <v>17029</v>
      </c>
      <c r="E12239" t="s">
        <v>79</v>
      </c>
      <c r="F12239" t="s">
        <v>4871</v>
      </c>
      <c r="G12239">
        <v>0</v>
      </c>
      <c r="H12239">
        <v>0</v>
      </c>
      <c r="I12239">
        <v>0</v>
      </c>
      <c r="J12239">
        <v>0</v>
      </c>
      <c r="K12239">
        <v>0</v>
      </c>
      <c r="L12239">
        <v>0</v>
      </c>
      <c r="M12239">
        <v>0</v>
      </c>
      <c r="N12239">
        <v>9</v>
      </c>
      <c r="O12239">
        <v>8</v>
      </c>
      <c r="P12239">
        <v>1</v>
      </c>
      <c r="Q12239">
        <v>0</v>
      </c>
    </row>
    <row r="12240" spans="1:17" x14ac:dyDescent="0.2">
      <c r="A12240" t="s">
        <v>29263</v>
      </c>
      <c r="B12240" t="s">
        <v>86</v>
      </c>
      <c r="C12240" t="s">
        <v>129</v>
      </c>
      <c r="D12240" t="s">
        <v>17029</v>
      </c>
      <c r="E12240" t="s">
        <v>79</v>
      </c>
      <c r="F12240" t="s">
        <v>4873</v>
      </c>
      <c r="G12240">
        <v>0</v>
      </c>
      <c r="H12240">
        <v>0</v>
      </c>
      <c r="I12240">
        <v>0</v>
      </c>
      <c r="J12240">
        <v>0</v>
      </c>
      <c r="K12240">
        <v>0</v>
      </c>
      <c r="L12240">
        <v>0</v>
      </c>
      <c r="M12240">
        <v>0</v>
      </c>
      <c r="N12240">
        <v>7</v>
      </c>
      <c r="O12240">
        <v>7</v>
      </c>
      <c r="P12240">
        <v>0</v>
      </c>
      <c r="Q12240">
        <v>0</v>
      </c>
    </row>
    <row r="12241" spans="1:17" x14ac:dyDescent="0.2">
      <c r="A12241" t="s">
        <v>29264</v>
      </c>
      <c r="B12241" t="s">
        <v>86</v>
      </c>
      <c r="C12241" t="s">
        <v>129</v>
      </c>
      <c r="D12241" t="s">
        <v>17029</v>
      </c>
      <c r="E12241" t="s">
        <v>79</v>
      </c>
      <c r="F12241" t="s">
        <v>17019</v>
      </c>
      <c r="G12241">
        <v>9</v>
      </c>
      <c r="H12241">
        <v>0</v>
      </c>
      <c r="I12241">
        <v>0</v>
      </c>
      <c r="J12241">
        <v>0</v>
      </c>
      <c r="K12241">
        <v>0</v>
      </c>
      <c r="L12241">
        <v>0</v>
      </c>
      <c r="M12241">
        <v>0</v>
      </c>
      <c r="N12241">
        <v>0</v>
      </c>
      <c r="O12241">
        <v>0</v>
      </c>
      <c r="P12241">
        <v>0</v>
      </c>
      <c r="Q12241">
        <v>0</v>
      </c>
    </row>
    <row r="12242" spans="1:17" x14ac:dyDescent="0.2">
      <c r="A12242" t="s">
        <v>29265</v>
      </c>
      <c r="B12242" t="s">
        <v>86</v>
      </c>
      <c r="C12242" t="s">
        <v>129</v>
      </c>
      <c r="D12242" t="s">
        <v>17029</v>
      </c>
      <c r="E12242" t="s">
        <v>81</v>
      </c>
      <c r="F12242" t="s">
        <v>4875</v>
      </c>
      <c r="G12242">
        <v>0</v>
      </c>
      <c r="H12242">
        <v>21</v>
      </c>
      <c r="I12242">
        <v>1</v>
      </c>
      <c r="J12242">
        <v>19</v>
      </c>
      <c r="K12242">
        <v>1</v>
      </c>
      <c r="L12242">
        <v>0</v>
      </c>
      <c r="M12242">
        <v>0</v>
      </c>
      <c r="N12242">
        <v>0</v>
      </c>
      <c r="O12242">
        <v>0</v>
      </c>
      <c r="P12242">
        <v>0</v>
      </c>
      <c r="Q12242">
        <v>0</v>
      </c>
    </row>
    <row r="12243" spans="1:17" x14ac:dyDescent="0.2">
      <c r="A12243" t="s">
        <v>29266</v>
      </c>
      <c r="B12243" t="s">
        <v>86</v>
      </c>
      <c r="C12243" t="s">
        <v>129</v>
      </c>
      <c r="D12243" t="s">
        <v>17029</v>
      </c>
      <c r="E12243" t="s">
        <v>81</v>
      </c>
      <c r="F12243" t="s">
        <v>4877</v>
      </c>
      <c r="G12243">
        <v>0</v>
      </c>
      <c r="H12243">
        <v>21</v>
      </c>
      <c r="I12243">
        <v>1</v>
      </c>
      <c r="J12243">
        <v>18</v>
      </c>
      <c r="K12243">
        <v>1</v>
      </c>
      <c r="L12243">
        <v>1</v>
      </c>
      <c r="M12243">
        <v>0</v>
      </c>
      <c r="N12243">
        <v>0</v>
      </c>
      <c r="O12243">
        <v>0</v>
      </c>
      <c r="P12243">
        <v>0</v>
      </c>
      <c r="Q12243">
        <v>0</v>
      </c>
    </row>
    <row r="12244" spans="1:17" x14ac:dyDescent="0.2">
      <c r="A12244" t="s">
        <v>29267</v>
      </c>
      <c r="B12244" t="s">
        <v>86</v>
      </c>
      <c r="C12244" t="s">
        <v>129</v>
      </c>
      <c r="D12244" t="s">
        <v>17029</v>
      </c>
      <c r="E12244" t="s">
        <v>81</v>
      </c>
      <c r="F12244" t="s">
        <v>4879</v>
      </c>
      <c r="G12244">
        <v>0</v>
      </c>
      <c r="H12244">
        <v>0</v>
      </c>
      <c r="I12244">
        <v>0</v>
      </c>
      <c r="J12244">
        <v>0</v>
      </c>
      <c r="K12244">
        <v>0</v>
      </c>
      <c r="L12244">
        <v>0</v>
      </c>
      <c r="M12244">
        <v>21</v>
      </c>
      <c r="N12244">
        <v>0</v>
      </c>
      <c r="O12244">
        <v>0</v>
      </c>
      <c r="P12244">
        <v>0</v>
      </c>
      <c r="Q12244">
        <v>0</v>
      </c>
    </row>
    <row r="12245" spans="1:17" x14ac:dyDescent="0.2">
      <c r="A12245" t="s">
        <v>29268</v>
      </c>
      <c r="B12245" t="s">
        <v>86</v>
      </c>
      <c r="C12245" t="s">
        <v>129</v>
      </c>
      <c r="D12245" t="s">
        <v>17029</v>
      </c>
      <c r="E12245" t="s">
        <v>81</v>
      </c>
      <c r="F12245" t="s">
        <v>4881</v>
      </c>
      <c r="G12245">
        <v>0</v>
      </c>
      <c r="H12245">
        <v>21</v>
      </c>
      <c r="I12245">
        <v>1</v>
      </c>
      <c r="J12245">
        <v>18</v>
      </c>
      <c r="K12245">
        <v>1</v>
      </c>
      <c r="L12245">
        <v>1</v>
      </c>
      <c r="M12245">
        <v>0</v>
      </c>
      <c r="N12245">
        <v>0</v>
      </c>
      <c r="O12245">
        <v>0</v>
      </c>
      <c r="P12245">
        <v>0</v>
      </c>
      <c r="Q12245">
        <v>0</v>
      </c>
    </row>
    <row r="12246" spans="1:17" x14ac:dyDescent="0.2">
      <c r="A12246" t="s">
        <v>29269</v>
      </c>
      <c r="B12246" t="s">
        <v>86</v>
      </c>
      <c r="C12246" t="s">
        <v>129</v>
      </c>
      <c r="D12246" t="s">
        <v>17029</v>
      </c>
      <c r="E12246" t="s">
        <v>81</v>
      </c>
      <c r="F12246" t="s">
        <v>4883</v>
      </c>
      <c r="G12246">
        <v>0</v>
      </c>
      <c r="H12246">
        <v>21</v>
      </c>
      <c r="I12246">
        <v>1</v>
      </c>
      <c r="J12246">
        <v>18</v>
      </c>
      <c r="K12246">
        <v>1</v>
      </c>
      <c r="L12246">
        <v>1</v>
      </c>
      <c r="M12246">
        <v>0</v>
      </c>
      <c r="N12246">
        <v>0</v>
      </c>
      <c r="O12246">
        <v>0</v>
      </c>
      <c r="P12246">
        <v>0</v>
      </c>
      <c r="Q12246">
        <v>0</v>
      </c>
    </row>
    <row r="12247" spans="1:17" x14ac:dyDescent="0.2">
      <c r="A12247" t="s">
        <v>29270</v>
      </c>
      <c r="B12247" t="s">
        <v>86</v>
      </c>
      <c r="C12247" t="s">
        <v>129</v>
      </c>
      <c r="D12247" t="s">
        <v>17029</v>
      </c>
      <c r="E12247" t="s">
        <v>81</v>
      </c>
      <c r="F12247" t="s">
        <v>4885</v>
      </c>
      <c r="G12247">
        <v>0</v>
      </c>
      <c r="H12247">
        <v>0</v>
      </c>
      <c r="I12247">
        <v>0</v>
      </c>
      <c r="J12247">
        <v>0</v>
      </c>
      <c r="K12247">
        <v>0</v>
      </c>
      <c r="L12247">
        <v>0</v>
      </c>
      <c r="M12247">
        <v>21</v>
      </c>
      <c r="N12247">
        <v>0</v>
      </c>
      <c r="O12247">
        <v>0</v>
      </c>
      <c r="P12247">
        <v>0</v>
      </c>
      <c r="Q12247">
        <v>0</v>
      </c>
    </row>
    <row r="12248" spans="1:17" x14ac:dyDescent="0.2">
      <c r="A12248" t="s">
        <v>29271</v>
      </c>
      <c r="B12248" t="s">
        <v>86</v>
      </c>
      <c r="C12248" t="s">
        <v>129</v>
      </c>
      <c r="D12248" t="s">
        <v>17029</v>
      </c>
      <c r="E12248" t="s">
        <v>81</v>
      </c>
      <c r="F12248" t="s">
        <v>4887</v>
      </c>
      <c r="G12248">
        <v>0</v>
      </c>
      <c r="H12248">
        <v>21</v>
      </c>
      <c r="I12248">
        <v>1</v>
      </c>
      <c r="J12248">
        <v>19</v>
      </c>
      <c r="K12248">
        <v>1</v>
      </c>
      <c r="L12248">
        <v>0</v>
      </c>
      <c r="M12248">
        <v>0</v>
      </c>
      <c r="N12248">
        <v>0</v>
      </c>
      <c r="O12248">
        <v>0</v>
      </c>
      <c r="P12248">
        <v>0</v>
      </c>
      <c r="Q12248">
        <v>0</v>
      </c>
    </row>
    <row r="12249" spans="1:17" x14ac:dyDescent="0.2">
      <c r="A12249" t="s">
        <v>29272</v>
      </c>
      <c r="B12249" t="s">
        <v>86</v>
      </c>
      <c r="C12249" t="s">
        <v>129</v>
      </c>
      <c r="D12249" t="s">
        <v>17029</v>
      </c>
      <c r="E12249" t="s">
        <v>81</v>
      </c>
      <c r="F12249" t="s">
        <v>4889</v>
      </c>
      <c r="G12249">
        <v>0</v>
      </c>
      <c r="H12249">
        <v>0</v>
      </c>
      <c r="I12249">
        <v>0</v>
      </c>
      <c r="J12249">
        <v>0</v>
      </c>
      <c r="K12249">
        <v>0</v>
      </c>
      <c r="L12249">
        <v>0</v>
      </c>
      <c r="M12249">
        <v>21</v>
      </c>
      <c r="N12249">
        <v>0</v>
      </c>
      <c r="O12249">
        <v>0</v>
      </c>
      <c r="P12249">
        <v>0</v>
      </c>
      <c r="Q12249">
        <v>0</v>
      </c>
    </row>
    <row r="12250" spans="1:17" x14ac:dyDescent="0.2">
      <c r="A12250" t="s">
        <v>29273</v>
      </c>
      <c r="B12250" t="s">
        <v>86</v>
      </c>
      <c r="C12250" t="s">
        <v>129</v>
      </c>
      <c r="D12250" t="s">
        <v>17029</v>
      </c>
      <c r="E12250" t="s">
        <v>81</v>
      </c>
      <c r="F12250" t="s">
        <v>4871</v>
      </c>
      <c r="G12250">
        <v>0</v>
      </c>
      <c r="H12250">
        <v>0</v>
      </c>
      <c r="I12250">
        <v>0</v>
      </c>
      <c r="J12250">
        <v>0</v>
      </c>
      <c r="K12250">
        <v>0</v>
      </c>
      <c r="L12250">
        <v>0</v>
      </c>
      <c r="M12250">
        <v>0</v>
      </c>
      <c r="N12250">
        <v>21</v>
      </c>
      <c r="O12250">
        <v>20</v>
      </c>
      <c r="P12250">
        <v>0</v>
      </c>
      <c r="Q12250">
        <v>1</v>
      </c>
    </row>
    <row r="12251" spans="1:17" x14ac:dyDescent="0.2">
      <c r="A12251" t="s">
        <v>29274</v>
      </c>
      <c r="B12251" t="s">
        <v>86</v>
      </c>
      <c r="C12251" t="s">
        <v>129</v>
      </c>
      <c r="D12251" t="s">
        <v>17029</v>
      </c>
      <c r="E12251" t="s">
        <v>81</v>
      </c>
      <c r="F12251" t="s">
        <v>4873</v>
      </c>
      <c r="G12251">
        <v>0</v>
      </c>
      <c r="H12251">
        <v>0</v>
      </c>
      <c r="I12251">
        <v>0</v>
      </c>
      <c r="J12251">
        <v>0</v>
      </c>
      <c r="K12251">
        <v>0</v>
      </c>
      <c r="L12251">
        <v>0</v>
      </c>
      <c r="M12251">
        <v>0</v>
      </c>
      <c r="N12251">
        <v>20</v>
      </c>
      <c r="O12251">
        <v>19</v>
      </c>
      <c r="P12251">
        <v>0</v>
      </c>
      <c r="Q12251">
        <v>1</v>
      </c>
    </row>
    <row r="12252" spans="1:17" x14ac:dyDescent="0.2">
      <c r="A12252" t="s">
        <v>29275</v>
      </c>
      <c r="B12252" t="s">
        <v>86</v>
      </c>
      <c r="C12252" t="s">
        <v>129</v>
      </c>
      <c r="D12252" t="s">
        <v>17029</v>
      </c>
      <c r="E12252" t="s">
        <v>81</v>
      </c>
      <c r="F12252" t="s">
        <v>17019</v>
      </c>
      <c r="G12252">
        <v>21</v>
      </c>
      <c r="H12252">
        <v>0</v>
      </c>
      <c r="I12252">
        <v>0</v>
      </c>
      <c r="J12252">
        <v>0</v>
      </c>
      <c r="K12252">
        <v>0</v>
      </c>
      <c r="L12252">
        <v>0</v>
      </c>
      <c r="M12252">
        <v>0</v>
      </c>
      <c r="N12252">
        <v>0</v>
      </c>
      <c r="O12252">
        <v>0</v>
      </c>
      <c r="P12252">
        <v>0</v>
      </c>
      <c r="Q12252">
        <v>0</v>
      </c>
    </row>
    <row r="12253" spans="1:17" x14ac:dyDescent="0.2">
      <c r="A12253" t="s">
        <v>29276</v>
      </c>
      <c r="B12253" t="s">
        <v>86</v>
      </c>
      <c r="C12253" t="s">
        <v>129</v>
      </c>
      <c r="D12253" t="s">
        <v>17021</v>
      </c>
      <c r="E12253" t="s">
        <v>79</v>
      </c>
      <c r="F12253" t="s">
        <v>17022</v>
      </c>
      <c r="G12253">
        <v>0</v>
      </c>
      <c r="H12253">
        <v>0</v>
      </c>
      <c r="I12253">
        <v>0</v>
      </c>
      <c r="J12253">
        <v>0</v>
      </c>
      <c r="K12253">
        <v>0</v>
      </c>
      <c r="L12253">
        <v>0</v>
      </c>
      <c r="M12253">
        <v>0</v>
      </c>
      <c r="N12253">
        <v>2</v>
      </c>
      <c r="O12253">
        <v>2</v>
      </c>
      <c r="P12253">
        <v>0</v>
      </c>
      <c r="Q12253">
        <v>0</v>
      </c>
    </row>
    <row r="12254" spans="1:17" x14ac:dyDescent="0.2">
      <c r="A12254" t="s">
        <v>29277</v>
      </c>
      <c r="B12254" t="s">
        <v>86</v>
      </c>
      <c r="C12254" t="s">
        <v>129</v>
      </c>
      <c r="D12254" t="s">
        <v>17021</v>
      </c>
      <c r="E12254" t="s">
        <v>79</v>
      </c>
      <c r="F12254" t="s">
        <v>17019</v>
      </c>
      <c r="G12254">
        <v>2</v>
      </c>
      <c r="H12254">
        <v>0</v>
      </c>
      <c r="I12254">
        <v>0</v>
      </c>
      <c r="J12254">
        <v>0</v>
      </c>
      <c r="K12254">
        <v>0</v>
      </c>
      <c r="L12254">
        <v>0</v>
      </c>
      <c r="M12254">
        <v>0</v>
      </c>
      <c r="N12254">
        <v>0</v>
      </c>
      <c r="O12254">
        <v>0</v>
      </c>
      <c r="P12254">
        <v>0</v>
      </c>
      <c r="Q12254">
        <v>0</v>
      </c>
    </row>
    <row r="12255" spans="1:17" x14ac:dyDescent="0.2">
      <c r="A12255" t="s">
        <v>29278</v>
      </c>
      <c r="B12255" t="s">
        <v>86</v>
      </c>
      <c r="C12255" t="s">
        <v>129</v>
      </c>
      <c r="D12255" t="s">
        <v>17021</v>
      </c>
      <c r="E12255" t="s">
        <v>81</v>
      </c>
      <c r="F12255" t="s">
        <v>17022</v>
      </c>
      <c r="G12255">
        <v>0</v>
      </c>
      <c r="H12255">
        <v>0</v>
      </c>
      <c r="I12255">
        <v>0</v>
      </c>
      <c r="J12255">
        <v>0</v>
      </c>
      <c r="K12255">
        <v>0</v>
      </c>
      <c r="L12255">
        <v>0</v>
      </c>
      <c r="M12255">
        <v>0</v>
      </c>
      <c r="N12255">
        <v>2</v>
      </c>
      <c r="O12255">
        <v>2</v>
      </c>
      <c r="P12255">
        <v>0</v>
      </c>
      <c r="Q12255">
        <v>0</v>
      </c>
    </row>
    <row r="12256" spans="1:17" x14ac:dyDescent="0.2">
      <c r="A12256" t="s">
        <v>29279</v>
      </c>
      <c r="B12256" t="s">
        <v>86</v>
      </c>
      <c r="C12256" t="s">
        <v>129</v>
      </c>
      <c r="D12256" t="s">
        <v>17021</v>
      </c>
      <c r="E12256" t="s">
        <v>81</v>
      </c>
      <c r="F12256" t="s">
        <v>17019</v>
      </c>
      <c r="G12256">
        <v>2</v>
      </c>
      <c r="H12256">
        <v>0</v>
      </c>
      <c r="I12256">
        <v>0</v>
      </c>
      <c r="J12256">
        <v>0</v>
      </c>
      <c r="K12256">
        <v>0</v>
      </c>
      <c r="L12256">
        <v>0</v>
      </c>
      <c r="M12256">
        <v>0</v>
      </c>
      <c r="N12256">
        <v>0</v>
      </c>
      <c r="O12256">
        <v>0</v>
      </c>
      <c r="P12256">
        <v>0</v>
      </c>
      <c r="Q12256">
        <v>0</v>
      </c>
    </row>
    <row r="12257" spans="1:17" x14ac:dyDescent="0.2">
      <c r="A12257" t="s">
        <v>29280</v>
      </c>
      <c r="B12257" t="s">
        <v>86</v>
      </c>
      <c r="C12257" t="s">
        <v>131</v>
      </c>
      <c r="D12257" t="s">
        <v>17027</v>
      </c>
      <c r="E12257" t="s">
        <v>79</v>
      </c>
      <c r="F12257" t="s">
        <v>17019</v>
      </c>
      <c r="G12257">
        <v>1</v>
      </c>
      <c r="H12257">
        <v>0</v>
      </c>
      <c r="I12257">
        <v>0</v>
      </c>
      <c r="J12257">
        <v>0</v>
      </c>
      <c r="K12257">
        <v>0</v>
      </c>
      <c r="L12257">
        <v>0</v>
      </c>
      <c r="M12257">
        <v>0</v>
      </c>
      <c r="N12257">
        <v>0</v>
      </c>
      <c r="O12257">
        <v>0</v>
      </c>
      <c r="P12257">
        <v>0</v>
      </c>
      <c r="Q12257">
        <v>0</v>
      </c>
    </row>
    <row r="12258" spans="1:17" x14ac:dyDescent="0.2">
      <c r="A12258" t="s">
        <v>29281</v>
      </c>
      <c r="B12258" t="s">
        <v>86</v>
      </c>
      <c r="C12258" t="s">
        <v>131</v>
      </c>
      <c r="D12258" t="s">
        <v>17029</v>
      </c>
      <c r="E12258" t="s">
        <v>79</v>
      </c>
      <c r="F12258" t="s">
        <v>4875</v>
      </c>
      <c r="G12258">
        <v>0</v>
      </c>
      <c r="H12258">
        <v>19</v>
      </c>
      <c r="I12258">
        <v>7</v>
      </c>
      <c r="J12258">
        <v>10</v>
      </c>
      <c r="K12258">
        <v>2</v>
      </c>
      <c r="L12258">
        <v>0</v>
      </c>
      <c r="M12258">
        <v>0</v>
      </c>
      <c r="N12258">
        <v>0</v>
      </c>
      <c r="O12258">
        <v>0</v>
      </c>
      <c r="P12258">
        <v>0</v>
      </c>
      <c r="Q12258">
        <v>0</v>
      </c>
    </row>
    <row r="12259" spans="1:17" x14ac:dyDescent="0.2">
      <c r="A12259" t="s">
        <v>29282</v>
      </c>
      <c r="B12259" t="s">
        <v>86</v>
      </c>
      <c r="C12259" t="s">
        <v>131</v>
      </c>
      <c r="D12259" t="s">
        <v>17029</v>
      </c>
      <c r="E12259" t="s">
        <v>79</v>
      </c>
      <c r="F12259" t="s">
        <v>4877</v>
      </c>
      <c r="G12259">
        <v>0</v>
      </c>
      <c r="H12259">
        <v>19</v>
      </c>
      <c r="I12259">
        <v>6</v>
      </c>
      <c r="J12259">
        <v>11</v>
      </c>
      <c r="K12259">
        <v>2</v>
      </c>
      <c r="L12259">
        <v>0</v>
      </c>
      <c r="M12259">
        <v>0</v>
      </c>
      <c r="N12259">
        <v>0</v>
      </c>
      <c r="O12259">
        <v>0</v>
      </c>
      <c r="P12259">
        <v>0</v>
      </c>
      <c r="Q12259">
        <v>0</v>
      </c>
    </row>
    <row r="12260" spans="1:17" x14ac:dyDescent="0.2">
      <c r="A12260" t="s">
        <v>29283</v>
      </c>
      <c r="B12260" t="s">
        <v>86</v>
      </c>
      <c r="C12260" t="s">
        <v>131</v>
      </c>
      <c r="D12260" t="s">
        <v>17029</v>
      </c>
      <c r="E12260" t="s">
        <v>79</v>
      </c>
      <c r="F12260" t="s">
        <v>4879</v>
      </c>
      <c r="G12260">
        <v>0</v>
      </c>
      <c r="H12260">
        <v>0</v>
      </c>
      <c r="I12260">
        <v>0</v>
      </c>
      <c r="J12260">
        <v>0</v>
      </c>
      <c r="K12260">
        <v>0</v>
      </c>
      <c r="L12260">
        <v>0</v>
      </c>
      <c r="M12260">
        <v>19</v>
      </c>
      <c r="N12260">
        <v>0</v>
      </c>
      <c r="O12260">
        <v>0</v>
      </c>
      <c r="P12260">
        <v>0</v>
      </c>
      <c r="Q12260">
        <v>0</v>
      </c>
    </row>
    <row r="12261" spans="1:17" x14ac:dyDescent="0.2">
      <c r="A12261" t="s">
        <v>29284</v>
      </c>
      <c r="B12261" t="s">
        <v>86</v>
      </c>
      <c r="C12261" t="s">
        <v>131</v>
      </c>
      <c r="D12261" t="s">
        <v>17029</v>
      </c>
      <c r="E12261" t="s">
        <v>79</v>
      </c>
      <c r="F12261" t="s">
        <v>4881</v>
      </c>
      <c r="G12261">
        <v>0</v>
      </c>
      <c r="H12261">
        <v>19</v>
      </c>
      <c r="I12261">
        <v>6</v>
      </c>
      <c r="J12261">
        <v>11</v>
      </c>
      <c r="K12261">
        <v>2</v>
      </c>
      <c r="L12261">
        <v>0</v>
      </c>
      <c r="M12261">
        <v>0</v>
      </c>
      <c r="N12261">
        <v>0</v>
      </c>
      <c r="O12261">
        <v>0</v>
      </c>
      <c r="P12261">
        <v>0</v>
      </c>
      <c r="Q12261">
        <v>0</v>
      </c>
    </row>
    <row r="12262" spans="1:17" x14ac:dyDescent="0.2">
      <c r="A12262" t="s">
        <v>29285</v>
      </c>
      <c r="B12262" t="s">
        <v>86</v>
      </c>
      <c r="C12262" t="s">
        <v>131</v>
      </c>
      <c r="D12262" t="s">
        <v>17029</v>
      </c>
      <c r="E12262" t="s">
        <v>79</v>
      </c>
      <c r="F12262" t="s">
        <v>4883</v>
      </c>
      <c r="G12262">
        <v>0</v>
      </c>
      <c r="H12262">
        <v>19</v>
      </c>
      <c r="I12262">
        <v>6</v>
      </c>
      <c r="J12262">
        <v>11</v>
      </c>
      <c r="K12262">
        <v>2</v>
      </c>
      <c r="L12262">
        <v>0</v>
      </c>
      <c r="M12262">
        <v>0</v>
      </c>
      <c r="N12262">
        <v>0</v>
      </c>
      <c r="O12262">
        <v>0</v>
      </c>
      <c r="P12262">
        <v>0</v>
      </c>
      <c r="Q12262">
        <v>0</v>
      </c>
    </row>
    <row r="12263" spans="1:17" x14ac:dyDescent="0.2">
      <c r="A12263" t="s">
        <v>29286</v>
      </c>
      <c r="B12263" t="s">
        <v>86</v>
      </c>
      <c r="C12263" t="s">
        <v>131</v>
      </c>
      <c r="D12263" t="s">
        <v>17029</v>
      </c>
      <c r="E12263" t="s">
        <v>79</v>
      </c>
      <c r="F12263" t="s">
        <v>4885</v>
      </c>
      <c r="G12263">
        <v>0</v>
      </c>
      <c r="H12263">
        <v>0</v>
      </c>
      <c r="I12263">
        <v>0</v>
      </c>
      <c r="J12263">
        <v>0</v>
      </c>
      <c r="K12263">
        <v>0</v>
      </c>
      <c r="L12263">
        <v>0</v>
      </c>
      <c r="M12263">
        <v>19</v>
      </c>
      <c r="N12263">
        <v>0</v>
      </c>
      <c r="O12263">
        <v>0</v>
      </c>
      <c r="P12263">
        <v>0</v>
      </c>
      <c r="Q12263">
        <v>0</v>
      </c>
    </row>
    <row r="12264" spans="1:17" x14ac:dyDescent="0.2">
      <c r="A12264" t="s">
        <v>29287</v>
      </c>
      <c r="B12264" t="s">
        <v>86</v>
      </c>
      <c r="C12264" t="s">
        <v>131</v>
      </c>
      <c r="D12264" t="s">
        <v>17029</v>
      </c>
      <c r="E12264" t="s">
        <v>79</v>
      </c>
      <c r="F12264" t="s">
        <v>4887</v>
      </c>
      <c r="G12264">
        <v>0</v>
      </c>
      <c r="H12264">
        <v>19</v>
      </c>
      <c r="I12264">
        <v>6</v>
      </c>
      <c r="J12264">
        <v>11</v>
      </c>
      <c r="K12264">
        <v>2</v>
      </c>
      <c r="L12264">
        <v>0</v>
      </c>
      <c r="M12264">
        <v>0</v>
      </c>
      <c r="N12264">
        <v>0</v>
      </c>
      <c r="O12264">
        <v>0</v>
      </c>
      <c r="P12264">
        <v>0</v>
      </c>
      <c r="Q12264">
        <v>0</v>
      </c>
    </row>
    <row r="12265" spans="1:17" x14ac:dyDescent="0.2">
      <c r="A12265" t="s">
        <v>29288</v>
      </c>
      <c r="B12265" t="s">
        <v>86</v>
      </c>
      <c r="C12265" t="s">
        <v>131</v>
      </c>
      <c r="D12265" t="s">
        <v>17029</v>
      </c>
      <c r="E12265" t="s">
        <v>79</v>
      </c>
      <c r="F12265" t="s">
        <v>4889</v>
      </c>
      <c r="G12265">
        <v>0</v>
      </c>
      <c r="H12265">
        <v>0</v>
      </c>
      <c r="I12265">
        <v>0</v>
      </c>
      <c r="J12265">
        <v>0</v>
      </c>
      <c r="K12265">
        <v>0</v>
      </c>
      <c r="L12265">
        <v>0</v>
      </c>
      <c r="M12265">
        <v>19</v>
      </c>
      <c r="N12265">
        <v>0</v>
      </c>
      <c r="O12265">
        <v>0</v>
      </c>
      <c r="P12265">
        <v>0</v>
      </c>
      <c r="Q12265">
        <v>0</v>
      </c>
    </row>
    <row r="12266" spans="1:17" x14ac:dyDescent="0.2">
      <c r="A12266" t="s">
        <v>29289</v>
      </c>
      <c r="B12266" t="s">
        <v>86</v>
      </c>
      <c r="C12266" t="s">
        <v>131</v>
      </c>
      <c r="D12266" t="s">
        <v>17029</v>
      </c>
      <c r="E12266" t="s">
        <v>79</v>
      </c>
      <c r="F12266" t="s">
        <v>4871</v>
      </c>
      <c r="G12266">
        <v>0</v>
      </c>
      <c r="H12266">
        <v>0</v>
      </c>
      <c r="I12266">
        <v>0</v>
      </c>
      <c r="J12266">
        <v>0</v>
      </c>
      <c r="K12266">
        <v>0</v>
      </c>
      <c r="L12266">
        <v>0</v>
      </c>
      <c r="M12266">
        <v>0</v>
      </c>
      <c r="N12266">
        <v>19</v>
      </c>
      <c r="O12266">
        <v>19</v>
      </c>
      <c r="P12266">
        <v>0</v>
      </c>
      <c r="Q12266">
        <v>0</v>
      </c>
    </row>
    <row r="12267" spans="1:17" x14ac:dyDescent="0.2">
      <c r="A12267" t="s">
        <v>29290</v>
      </c>
      <c r="B12267" t="s">
        <v>86</v>
      </c>
      <c r="C12267" t="s">
        <v>131</v>
      </c>
      <c r="D12267" t="s">
        <v>17029</v>
      </c>
      <c r="E12267" t="s">
        <v>79</v>
      </c>
      <c r="F12267" t="s">
        <v>4873</v>
      </c>
      <c r="G12267">
        <v>0</v>
      </c>
      <c r="H12267">
        <v>0</v>
      </c>
      <c r="I12267">
        <v>0</v>
      </c>
      <c r="J12267">
        <v>0</v>
      </c>
      <c r="K12267">
        <v>0</v>
      </c>
      <c r="L12267">
        <v>0</v>
      </c>
      <c r="M12267">
        <v>0</v>
      </c>
      <c r="N12267">
        <v>16</v>
      </c>
      <c r="O12267">
        <v>16</v>
      </c>
      <c r="P12267">
        <v>0</v>
      </c>
      <c r="Q12267">
        <v>0</v>
      </c>
    </row>
    <row r="12268" spans="1:17" x14ac:dyDescent="0.2">
      <c r="A12268" t="s">
        <v>29291</v>
      </c>
      <c r="B12268" t="s">
        <v>86</v>
      </c>
      <c r="C12268" t="s">
        <v>131</v>
      </c>
      <c r="D12268" t="s">
        <v>17029</v>
      </c>
      <c r="E12268" t="s">
        <v>79</v>
      </c>
      <c r="F12268" t="s">
        <v>17019</v>
      </c>
      <c r="G12268">
        <v>19</v>
      </c>
      <c r="H12268">
        <v>0</v>
      </c>
      <c r="I12268">
        <v>0</v>
      </c>
      <c r="J12268">
        <v>0</v>
      </c>
      <c r="K12268">
        <v>0</v>
      </c>
      <c r="L12268">
        <v>0</v>
      </c>
      <c r="M12268">
        <v>0</v>
      </c>
      <c r="N12268">
        <v>0</v>
      </c>
      <c r="O12268">
        <v>0</v>
      </c>
      <c r="P12268">
        <v>0</v>
      </c>
      <c r="Q12268">
        <v>0</v>
      </c>
    </row>
    <row r="12269" spans="1:17" x14ac:dyDescent="0.2">
      <c r="A12269" t="s">
        <v>29292</v>
      </c>
      <c r="B12269" t="s">
        <v>86</v>
      </c>
      <c r="C12269" t="s">
        <v>131</v>
      </c>
      <c r="D12269" t="s">
        <v>17029</v>
      </c>
      <c r="E12269" t="s">
        <v>81</v>
      </c>
      <c r="F12269" t="s">
        <v>4875</v>
      </c>
      <c r="G12269">
        <v>0</v>
      </c>
      <c r="H12269">
        <v>34</v>
      </c>
      <c r="I12269">
        <v>12</v>
      </c>
      <c r="J12269">
        <v>20</v>
      </c>
      <c r="K12269">
        <v>1</v>
      </c>
      <c r="L12269">
        <v>1</v>
      </c>
      <c r="M12269">
        <v>0</v>
      </c>
      <c r="N12269">
        <v>0</v>
      </c>
      <c r="O12269">
        <v>0</v>
      </c>
      <c r="P12269">
        <v>0</v>
      </c>
      <c r="Q12269">
        <v>0</v>
      </c>
    </row>
    <row r="12270" spans="1:17" x14ac:dyDescent="0.2">
      <c r="A12270" t="s">
        <v>29293</v>
      </c>
      <c r="B12270" t="s">
        <v>86</v>
      </c>
      <c r="C12270" t="s">
        <v>131</v>
      </c>
      <c r="D12270" t="s">
        <v>17029</v>
      </c>
      <c r="E12270" t="s">
        <v>81</v>
      </c>
      <c r="F12270" t="s">
        <v>4877</v>
      </c>
      <c r="G12270">
        <v>0</v>
      </c>
      <c r="H12270">
        <v>34</v>
      </c>
      <c r="I12270">
        <v>10</v>
      </c>
      <c r="J12270">
        <v>22</v>
      </c>
      <c r="K12270">
        <v>0</v>
      </c>
      <c r="L12270">
        <v>2</v>
      </c>
      <c r="M12270">
        <v>0</v>
      </c>
      <c r="N12270">
        <v>0</v>
      </c>
      <c r="O12270">
        <v>0</v>
      </c>
      <c r="P12270">
        <v>0</v>
      </c>
      <c r="Q12270">
        <v>0</v>
      </c>
    </row>
    <row r="12271" spans="1:17" x14ac:dyDescent="0.2">
      <c r="A12271" t="s">
        <v>29294</v>
      </c>
      <c r="B12271" t="s">
        <v>86</v>
      </c>
      <c r="C12271" t="s">
        <v>131</v>
      </c>
      <c r="D12271" t="s">
        <v>17029</v>
      </c>
      <c r="E12271" t="s">
        <v>81</v>
      </c>
      <c r="F12271" t="s">
        <v>4879</v>
      </c>
      <c r="G12271">
        <v>0</v>
      </c>
      <c r="H12271">
        <v>0</v>
      </c>
      <c r="I12271">
        <v>0</v>
      </c>
      <c r="J12271">
        <v>0</v>
      </c>
      <c r="K12271">
        <v>0</v>
      </c>
      <c r="L12271">
        <v>0</v>
      </c>
      <c r="M12271">
        <v>34</v>
      </c>
      <c r="N12271">
        <v>0</v>
      </c>
      <c r="O12271">
        <v>0</v>
      </c>
      <c r="P12271">
        <v>0</v>
      </c>
      <c r="Q12271">
        <v>0</v>
      </c>
    </row>
    <row r="12272" spans="1:17" x14ac:dyDescent="0.2">
      <c r="A12272" t="s">
        <v>29295</v>
      </c>
      <c r="B12272" t="s">
        <v>86</v>
      </c>
      <c r="C12272" t="s">
        <v>131</v>
      </c>
      <c r="D12272" t="s">
        <v>17029</v>
      </c>
      <c r="E12272" t="s">
        <v>81</v>
      </c>
      <c r="F12272" t="s">
        <v>4881</v>
      </c>
      <c r="G12272">
        <v>0</v>
      </c>
      <c r="H12272">
        <v>34</v>
      </c>
      <c r="I12272">
        <v>10</v>
      </c>
      <c r="J12272">
        <v>22</v>
      </c>
      <c r="K12272">
        <v>0</v>
      </c>
      <c r="L12272">
        <v>2</v>
      </c>
      <c r="M12272">
        <v>0</v>
      </c>
      <c r="N12272">
        <v>0</v>
      </c>
      <c r="O12272">
        <v>0</v>
      </c>
      <c r="P12272">
        <v>0</v>
      </c>
      <c r="Q12272">
        <v>0</v>
      </c>
    </row>
    <row r="12273" spans="1:17" x14ac:dyDescent="0.2">
      <c r="A12273" t="s">
        <v>29296</v>
      </c>
      <c r="B12273" t="s">
        <v>86</v>
      </c>
      <c r="C12273" t="s">
        <v>131</v>
      </c>
      <c r="D12273" t="s">
        <v>17029</v>
      </c>
      <c r="E12273" t="s">
        <v>81</v>
      </c>
      <c r="F12273" t="s">
        <v>4883</v>
      </c>
      <c r="G12273">
        <v>0</v>
      </c>
      <c r="H12273">
        <v>34</v>
      </c>
      <c r="I12273">
        <v>12</v>
      </c>
      <c r="J12273">
        <v>20</v>
      </c>
      <c r="K12273">
        <v>0</v>
      </c>
      <c r="L12273">
        <v>2</v>
      </c>
      <c r="M12273">
        <v>0</v>
      </c>
      <c r="N12273">
        <v>0</v>
      </c>
      <c r="O12273">
        <v>0</v>
      </c>
      <c r="P12273">
        <v>0</v>
      </c>
      <c r="Q12273">
        <v>0</v>
      </c>
    </row>
    <row r="12274" spans="1:17" x14ac:dyDescent="0.2">
      <c r="A12274" t="s">
        <v>29297</v>
      </c>
      <c r="B12274" t="s">
        <v>86</v>
      </c>
      <c r="C12274" t="s">
        <v>131</v>
      </c>
      <c r="D12274" t="s">
        <v>17029</v>
      </c>
      <c r="E12274" t="s">
        <v>81</v>
      </c>
      <c r="F12274" t="s">
        <v>4885</v>
      </c>
      <c r="G12274">
        <v>0</v>
      </c>
      <c r="H12274">
        <v>0</v>
      </c>
      <c r="I12274">
        <v>0</v>
      </c>
      <c r="J12274">
        <v>0</v>
      </c>
      <c r="K12274">
        <v>0</v>
      </c>
      <c r="L12274">
        <v>0</v>
      </c>
      <c r="M12274">
        <v>34</v>
      </c>
      <c r="N12274">
        <v>0</v>
      </c>
      <c r="O12274">
        <v>0</v>
      </c>
      <c r="P12274">
        <v>0</v>
      </c>
      <c r="Q12274">
        <v>0</v>
      </c>
    </row>
    <row r="12275" spans="1:17" x14ac:dyDescent="0.2">
      <c r="A12275" t="s">
        <v>29298</v>
      </c>
      <c r="B12275" t="s">
        <v>86</v>
      </c>
      <c r="C12275" t="s">
        <v>131</v>
      </c>
      <c r="D12275" t="s">
        <v>17029</v>
      </c>
      <c r="E12275" t="s">
        <v>81</v>
      </c>
      <c r="F12275" t="s">
        <v>4887</v>
      </c>
      <c r="G12275">
        <v>0</v>
      </c>
      <c r="H12275">
        <v>34</v>
      </c>
      <c r="I12275">
        <v>10</v>
      </c>
      <c r="J12275">
        <v>22</v>
      </c>
      <c r="K12275">
        <v>1</v>
      </c>
      <c r="L12275">
        <v>1</v>
      </c>
      <c r="M12275">
        <v>0</v>
      </c>
      <c r="N12275">
        <v>0</v>
      </c>
      <c r="O12275">
        <v>0</v>
      </c>
      <c r="P12275">
        <v>0</v>
      </c>
      <c r="Q12275">
        <v>0</v>
      </c>
    </row>
    <row r="12276" spans="1:17" x14ac:dyDescent="0.2">
      <c r="A12276" t="s">
        <v>29299</v>
      </c>
      <c r="B12276" t="s">
        <v>86</v>
      </c>
      <c r="C12276" t="s">
        <v>131</v>
      </c>
      <c r="D12276" t="s">
        <v>17029</v>
      </c>
      <c r="E12276" t="s">
        <v>81</v>
      </c>
      <c r="F12276" t="s">
        <v>4889</v>
      </c>
      <c r="G12276">
        <v>0</v>
      </c>
      <c r="H12276">
        <v>0</v>
      </c>
      <c r="I12276">
        <v>0</v>
      </c>
      <c r="J12276">
        <v>0</v>
      </c>
      <c r="K12276">
        <v>0</v>
      </c>
      <c r="L12276">
        <v>0</v>
      </c>
      <c r="M12276">
        <v>34</v>
      </c>
      <c r="N12276">
        <v>0</v>
      </c>
      <c r="O12276">
        <v>0</v>
      </c>
      <c r="P12276">
        <v>0</v>
      </c>
      <c r="Q12276">
        <v>0</v>
      </c>
    </row>
    <row r="12277" spans="1:17" x14ac:dyDescent="0.2">
      <c r="A12277" t="s">
        <v>29300</v>
      </c>
      <c r="B12277" t="s">
        <v>86</v>
      </c>
      <c r="C12277" t="s">
        <v>131</v>
      </c>
      <c r="D12277" t="s">
        <v>17029</v>
      </c>
      <c r="E12277" t="s">
        <v>81</v>
      </c>
      <c r="F12277" t="s">
        <v>4871</v>
      </c>
      <c r="G12277">
        <v>0</v>
      </c>
      <c r="H12277">
        <v>0</v>
      </c>
      <c r="I12277">
        <v>0</v>
      </c>
      <c r="J12277">
        <v>0</v>
      </c>
      <c r="K12277">
        <v>0</v>
      </c>
      <c r="L12277">
        <v>0</v>
      </c>
      <c r="M12277">
        <v>0</v>
      </c>
      <c r="N12277">
        <v>34</v>
      </c>
      <c r="O12277">
        <v>32</v>
      </c>
      <c r="P12277">
        <v>1</v>
      </c>
      <c r="Q12277">
        <v>1</v>
      </c>
    </row>
    <row r="12278" spans="1:17" x14ac:dyDescent="0.2">
      <c r="A12278" t="s">
        <v>29301</v>
      </c>
      <c r="B12278" t="s">
        <v>86</v>
      </c>
      <c r="C12278" t="s">
        <v>131</v>
      </c>
      <c r="D12278" t="s">
        <v>17029</v>
      </c>
      <c r="E12278" t="s">
        <v>81</v>
      </c>
      <c r="F12278" t="s">
        <v>4873</v>
      </c>
      <c r="G12278">
        <v>0</v>
      </c>
      <c r="H12278">
        <v>0</v>
      </c>
      <c r="I12278">
        <v>0</v>
      </c>
      <c r="J12278">
        <v>0</v>
      </c>
      <c r="K12278">
        <v>0</v>
      </c>
      <c r="L12278">
        <v>0</v>
      </c>
      <c r="M12278">
        <v>0</v>
      </c>
      <c r="N12278">
        <v>34</v>
      </c>
      <c r="O12278">
        <v>32</v>
      </c>
      <c r="P12278">
        <v>1</v>
      </c>
      <c r="Q12278">
        <v>1</v>
      </c>
    </row>
    <row r="12279" spans="1:17" x14ac:dyDescent="0.2">
      <c r="A12279" t="s">
        <v>29302</v>
      </c>
      <c r="B12279" t="s">
        <v>86</v>
      </c>
      <c r="C12279" t="s">
        <v>131</v>
      </c>
      <c r="D12279" t="s">
        <v>17029</v>
      </c>
      <c r="E12279" t="s">
        <v>81</v>
      </c>
      <c r="F12279" t="s">
        <v>17019</v>
      </c>
      <c r="G12279">
        <v>34</v>
      </c>
      <c r="H12279">
        <v>0</v>
      </c>
      <c r="I12279">
        <v>0</v>
      </c>
      <c r="J12279">
        <v>0</v>
      </c>
      <c r="K12279">
        <v>0</v>
      </c>
      <c r="L12279">
        <v>0</v>
      </c>
      <c r="M12279">
        <v>0</v>
      </c>
      <c r="N12279">
        <v>0</v>
      </c>
      <c r="O12279">
        <v>0</v>
      </c>
      <c r="P12279">
        <v>0</v>
      </c>
      <c r="Q12279">
        <v>0</v>
      </c>
    </row>
    <row r="12280" spans="1:17" x14ac:dyDescent="0.2">
      <c r="A12280" t="s">
        <v>29303</v>
      </c>
      <c r="B12280" t="s">
        <v>86</v>
      </c>
      <c r="C12280" t="s">
        <v>131</v>
      </c>
      <c r="D12280" t="s">
        <v>17021</v>
      </c>
      <c r="E12280" t="s">
        <v>79</v>
      </c>
      <c r="F12280" t="s">
        <v>17022</v>
      </c>
      <c r="G12280">
        <v>0</v>
      </c>
      <c r="H12280">
        <v>0</v>
      </c>
      <c r="I12280">
        <v>0</v>
      </c>
      <c r="J12280">
        <v>0</v>
      </c>
      <c r="K12280">
        <v>0</v>
      </c>
      <c r="L12280">
        <v>0</v>
      </c>
      <c r="M12280">
        <v>0</v>
      </c>
      <c r="N12280">
        <v>2</v>
      </c>
      <c r="O12280">
        <v>2</v>
      </c>
      <c r="P12280">
        <v>0</v>
      </c>
      <c r="Q12280">
        <v>0</v>
      </c>
    </row>
    <row r="12281" spans="1:17" x14ac:dyDescent="0.2">
      <c r="A12281" t="s">
        <v>29304</v>
      </c>
      <c r="B12281" t="s">
        <v>86</v>
      </c>
      <c r="C12281" t="s">
        <v>131</v>
      </c>
      <c r="D12281" t="s">
        <v>17021</v>
      </c>
      <c r="E12281" t="s">
        <v>79</v>
      </c>
      <c r="F12281" t="s">
        <v>17019</v>
      </c>
      <c r="G12281">
        <v>2</v>
      </c>
      <c r="H12281">
        <v>0</v>
      </c>
      <c r="I12281">
        <v>0</v>
      </c>
      <c r="J12281">
        <v>0</v>
      </c>
      <c r="K12281">
        <v>0</v>
      </c>
      <c r="L12281">
        <v>0</v>
      </c>
      <c r="M12281">
        <v>0</v>
      </c>
      <c r="N12281">
        <v>0</v>
      </c>
      <c r="O12281">
        <v>0</v>
      </c>
      <c r="P12281">
        <v>0</v>
      </c>
      <c r="Q12281">
        <v>0</v>
      </c>
    </row>
    <row r="12282" spans="1:17" x14ac:dyDescent="0.2">
      <c r="A12282" t="s">
        <v>29305</v>
      </c>
      <c r="B12282" t="s">
        <v>86</v>
      </c>
      <c r="C12282" t="s">
        <v>131</v>
      </c>
      <c r="D12282" t="s">
        <v>17021</v>
      </c>
      <c r="E12282" t="s">
        <v>81</v>
      </c>
      <c r="F12282" t="s">
        <v>17022</v>
      </c>
      <c r="G12282">
        <v>0</v>
      </c>
      <c r="H12282">
        <v>0</v>
      </c>
      <c r="I12282">
        <v>0</v>
      </c>
      <c r="J12282">
        <v>0</v>
      </c>
      <c r="K12282">
        <v>0</v>
      </c>
      <c r="L12282">
        <v>0</v>
      </c>
      <c r="M12282">
        <v>0</v>
      </c>
      <c r="N12282">
        <v>2</v>
      </c>
      <c r="O12282">
        <v>2</v>
      </c>
      <c r="P12282">
        <v>0</v>
      </c>
      <c r="Q12282">
        <v>0</v>
      </c>
    </row>
    <row r="12283" spans="1:17" x14ac:dyDescent="0.2">
      <c r="A12283" t="s">
        <v>29306</v>
      </c>
      <c r="B12283" t="s">
        <v>86</v>
      </c>
      <c r="C12283" t="s">
        <v>131</v>
      </c>
      <c r="D12283" t="s">
        <v>17021</v>
      </c>
      <c r="E12283" t="s">
        <v>81</v>
      </c>
      <c r="F12283" t="s">
        <v>17019</v>
      </c>
      <c r="G12283">
        <v>2</v>
      </c>
      <c r="H12283">
        <v>0</v>
      </c>
      <c r="I12283">
        <v>0</v>
      </c>
      <c r="J12283">
        <v>0</v>
      </c>
      <c r="K12283">
        <v>0</v>
      </c>
      <c r="L12283">
        <v>0</v>
      </c>
      <c r="M12283">
        <v>0</v>
      </c>
      <c r="N12283">
        <v>0</v>
      </c>
      <c r="O12283">
        <v>0</v>
      </c>
      <c r="P12283">
        <v>0</v>
      </c>
      <c r="Q12283">
        <v>0</v>
      </c>
    </row>
    <row r="12284" spans="1:17" x14ac:dyDescent="0.2">
      <c r="A12284" t="s">
        <v>29307</v>
      </c>
      <c r="B12284" t="s">
        <v>86</v>
      </c>
      <c r="C12284" t="s">
        <v>132</v>
      </c>
      <c r="D12284" t="s">
        <v>17027</v>
      </c>
      <c r="E12284" t="s">
        <v>81</v>
      </c>
      <c r="F12284" t="s">
        <v>17019</v>
      </c>
      <c r="G12284">
        <v>4</v>
      </c>
      <c r="H12284">
        <v>0</v>
      </c>
      <c r="I12284">
        <v>0</v>
      </c>
      <c r="J12284">
        <v>0</v>
      </c>
      <c r="K12284">
        <v>0</v>
      </c>
      <c r="L12284">
        <v>0</v>
      </c>
      <c r="M12284">
        <v>0</v>
      </c>
      <c r="N12284">
        <v>0</v>
      </c>
      <c r="O12284">
        <v>0</v>
      </c>
      <c r="P12284">
        <v>0</v>
      </c>
      <c r="Q12284">
        <v>0</v>
      </c>
    </row>
    <row r="12285" spans="1:17" x14ac:dyDescent="0.2">
      <c r="A12285" t="s">
        <v>29308</v>
      </c>
      <c r="B12285" t="s">
        <v>86</v>
      </c>
      <c r="C12285" t="s">
        <v>132</v>
      </c>
      <c r="D12285" t="s">
        <v>17029</v>
      </c>
      <c r="E12285" t="s">
        <v>79</v>
      </c>
      <c r="F12285" t="s">
        <v>4875</v>
      </c>
      <c r="G12285">
        <v>0</v>
      </c>
      <c r="H12285">
        <v>23</v>
      </c>
      <c r="I12285">
        <v>3</v>
      </c>
      <c r="J12285">
        <v>18</v>
      </c>
      <c r="K12285">
        <v>1</v>
      </c>
      <c r="L12285">
        <v>1</v>
      </c>
      <c r="M12285">
        <v>0</v>
      </c>
      <c r="N12285">
        <v>0</v>
      </c>
      <c r="O12285">
        <v>0</v>
      </c>
      <c r="P12285">
        <v>0</v>
      </c>
      <c r="Q12285">
        <v>0</v>
      </c>
    </row>
    <row r="12286" spans="1:17" x14ac:dyDescent="0.2">
      <c r="A12286" t="s">
        <v>29309</v>
      </c>
      <c r="B12286" t="s">
        <v>86</v>
      </c>
      <c r="C12286" t="s">
        <v>132</v>
      </c>
      <c r="D12286" t="s">
        <v>17029</v>
      </c>
      <c r="E12286" t="s">
        <v>79</v>
      </c>
      <c r="F12286" t="s">
        <v>4877</v>
      </c>
      <c r="G12286">
        <v>0</v>
      </c>
      <c r="H12286">
        <v>23</v>
      </c>
      <c r="I12286">
        <v>3</v>
      </c>
      <c r="J12286">
        <v>18</v>
      </c>
      <c r="K12286">
        <v>0</v>
      </c>
      <c r="L12286">
        <v>2</v>
      </c>
      <c r="M12286">
        <v>0</v>
      </c>
      <c r="N12286">
        <v>0</v>
      </c>
      <c r="O12286">
        <v>0</v>
      </c>
      <c r="P12286">
        <v>0</v>
      </c>
      <c r="Q12286">
        <v>0</v>
      </c>
    </row>
    <row r="12287" spans="1:17" x14ac:dyDescent="0.2">
      <c r="A12287" t="s">
        <v>29310</v>
      </c>
      <c r="B12287" t="s">
        <v>86</v>
      </c>
      <c r="C12287" t="s">
        <v>132</v>
      </c>
      <c r="D12287" t="s">
        <v>17029</v>
      </c>
      <c r="E12287" t="s">
        <v>79</v>
      </c>
      <c r="F12287" t="s">
        <v>4879</v>
      </c>
      <c r="G12287">
        <v>0</v>
      </c>
      <c r="H12287">
        <v>0</v>
      </c>
      <c r="I12287">
        <v>0</v>
      </c>
      <c r="J12287">
        <v>0</v>
      </c>
      <c r="K12287">
        <v>0</v>
      </c>
      <c r="L12287">
        <v>0</v>
      </c>
      <c r="M12287">
        <v>23</v>
      </c>
      <c r="N12287">
        <v>0</v>
      </c>
      <c r="O12287">
        <v>0</v>
      </c>
      <c r="P12287">
        <v>0</v>
      </c>
      <c r="Q12287">
        <v>0</v>
      </c>
    </row>
    <row r="12288" spans="1:17" x14ac:dyDescent="0.2">
      <c r="A12288" t="s">
        <v>29311</v>
      </c>
      <c r="B12288" t="s">
        <v>86</v>
      </c>
      <c r="C12288" t="s">
        <v>132</v>
      </c>
      <c r="D12288" t="s">
        <v>17029</v>
      </c>
      <c r="E12288" t="s">
        <v>79</v>
      </c>
      <c r="F12288" t="s">
        <v>4881</v>
      </c>
      <c r="G12288">
        <v>0</v>
      </c>
      <c r="H12288">
        <v>23</v>
      </c>
      <c r="I12288">
        <v>3</v>
      </c>
      <c r="J12288">
        <v>18</v>
      </c>
      <c r="K12288">
        <v>0</v>
      </c>
      <c r="L12288">
        <v>2</v>
      </c>
      <c r="M12288">
        <v>0</v>
      </c>
      <c r="N12288">
        <v>0</v>
      </c>
      <c r="O12288">
        <v>0</v>
      </c>
      <c r="P12288">
        <v>0</v>
      </c>
      <c r="Q12288">
        <v>0</v>
      </c>
    </row>
    <row r="12289" spans="1:17" x14ac:dyDescent="0.2">
      <c r="A12289" t="s">
        <v>29312</v>
      </c>
      <c r="B12289" t="s">
        <v>86</v>
      </c>
      <c r="C12289" t="s">
        <v>132</v>
      </c>
      <c r="D12289" t="s">
        <v>17029</v>
      </c>
      <c r="E12289" t="s">
        <v>79</v>
      </c>
      <c r="F12289" t="s">
        <v>4883</v>
      </c>
      <c r="G12289">
        <v>0</v>
      </c>
      <c r="H12289">
        <v>23</v>
      </c>
      <c r="I12289">
        <v>3</v>
      </c>
      <c r="J12289">
        <v>18</v>
      </c>
      <c r="K12289">
        <v>0</v>
      </c>
      <c r="L12289">
        <v>2</v>
      </c>
      <c r="M12289">
        <v>0</v>
      </c>
      <c r="N12289">
        <v>0</v>
      </c>
      <c r="O12289">
        <v>0</v>
      </c>
      <c r="P12289">
        <v>0</v>
      </c>
      <c r="Q12289">
        <v>0</v>
      </c>
    </row>
    <row r="12290" spans="1:17" x14ac:dyDescent="0.2">
      <c r="A12290" t="s">
        <v>29313</v>
      </c>
      <c r="B12290" t="s">
        <v>86</v>
      </c>
      <c r="C12290" t="s">
        <v>132</v>
      </c>
      <c r="D12290" t="s">
        <v>17029</v>
      </c>
      <c r="E12290" t="s">
        <v>79</v>
      </c>
      <c r="F12290" t="s">
        <v>4885</v>
      </c>
      <c r="G12290">
        <v>0</v>
      </c>
      <c r="H12290">
        <v>0</v>
      </c>
      <c r="I12290">
        <v>0</v>
      </c>
      <c r="J12290">
        <v>0</v>
      </c>
      <c r="K12290">
        <v>0</v>
      </c>
      <c r="L12290">
        <v>0</v>
      </c>
      <c r="M12290">
        <v>23</v>
      </c>
      <c r="N12290">
        <v>0</v>
      </c>
      <c r="O12290">
        <v>0</v>
      </c>
      <c r="P12290">
        <v>0</v>
      </c>
      <c r="Q12290">
        <v>0</v>
      </c>
    </row>
    <row r="12291" spans="1:17" x14ac:dyDescent="0.2">
      <c r="A12291" t="s">
        <v>29314</v>
      </c>
      <c r="B12291" t="s">
        <v>86</v>
      </c>
      <c r="C12291" t="s">
        <v>132</v>
      </c>
      <c r="D12291" t="s">
        <v>17029</v>
      </c>
      <c r="E12291" t="s">
        <v>79</v>
      </c>
      <c r="F12291" t="s">
        <v>4887</v>
      </c>
      <c r="G12291">
        <v>0</v>
      </c>
      <c r="H12291">
        <v>23</v>
      </c>
      <c r="I12291">
        <v>3</v>
      </c>
      <c r="J12291">
        <v>18</v>
      </c>
      <c r="K12291">
        <v>1</v>
      </c>
      <c r="L12291">
        <v>1</v>
      </c>
      <c r="M12291">
        <v>0</v>
      </c>
      <c r="N12291">
        <v>0</v>
      </c>
      <c r="O12291">
        <v>0</v>
      </c>
      <c r="P12291">
        <v>0</v>
      </c>
      <c r="Q12291">
        <v>0</v>
      </c>
    </row>
    <row r="12292" spans="1:17" x14ac:dyDescent="0.2">
      <c r="A12292" t="s">
        <v>29315</v>
      </c>
      <c r="B12292" t="s">
        <v>86</v>
      </c>
      <c r="C12292" t="s">
        <v>132</v>
      </c>
      <c r="D12292" t="s">
        <v>17029</v>
      </c>
      <c r="E12292" t="s">
        <v>79</v>
      </c>
      <c r="F12292" t="s">
        <v>4889</v>
      </c>
      <c r="G12292">
        <v>0</v>
      </c>
      <c r="H12292">
        <v>0</v>
      </c>
      <c r="I12292">
        <v>0</v>
      </c>
      <c r="J12292">
        <v>0</v>
      </c>
      <c r="K12292">
        <v>0</v>
      </c>
      <c r="L12292">
        <v>0</v>
      </c>
      <c r="M12292">
        <v>23</v>
      </c>
      <c r="N12292">
        <v>0</v>
      </c>
      <c r="O12292">
        <v>0</v>
      </c>
      <c r="P12292">
        <v>0</v>
      </c>
      <c r="Q12292">
        <v>0</v>
      </c>
    </row>
    <row r="12293" spans="1:17" x14ac:dyDescent="0.2">
      <c r="A12293" t="s">
        <v>29316</v>
      </c>
      <c r="B12293" t="s">
        <v>86</v>
      </c>
      <c r="C12293" t="s">
        <v>132</v>
      </c>
      <c r="D12293" t="s">
        <v>17029</v>
      </c>
      <c r="E12293" t="s">
        <v>79</v>
      </c>
      <c r="F12293" t="s">
        <v>4871</v>
      </c>
      <c r="G12293">
        <v>0</v>
      </c>
      <c r="H12293">
        <v>0</v>
      </c>
      <c r="I12293">
        <v>0</v>
      </c>
      <c r="J12293">
        <v>0</v>
      </c>
      <c r="K12293">
        <v>0</v>
      </c>
      <c r="L12293">
        <v>0</v>
      </c>
      <c r="M12293">
        <v>0</v>
      </c>
      <c r="N12293">
        <v>23</v>
      </c>
      <c r="O12293">
        <v>21</v>
      </c>
      <c r="P12293">
        <v>0</v>
      </c>
      <c r="Q12293">
        <v>2</v>
      </c>
    </row>
    <row r="12294" spans="1:17" x14ac:dyDescent="0.2">
      <c r="A12294" t="s">
        <v>29317</v>
      </c>
      <c r="B12294" t="s">
        <v>86</v>
      </c>
      <c r="C12294" t="s">
        <v>132</v>
      </c>
      <c r="D12294" t="s">
        <v>17029</v>
      </c>
      <c r="E12294" t="s">
        <v>79</v>
      </c>
      <c r="F12294" t="s">
        <v>4873</v>
      </c>
      <c r="G12294">
        <v>0</v>
      </c>
      <c r="H12294">
        <v>0</v>
      </c>
      <c r="I12294">
        <v>0</v>
      </c>
      <c r="J12294">
        <v>0</v>
      </c>
      <c r="K12294">
        <v>0</v>
      </c>
      <c r="L12294">
        <v>0</v>
      </c>
      <c r="M12294">
        <v>0</v>
      </c>
      <c r="N12294">
        <v>19</v>
      </c>
      <c r="O12294">
        <v>18</v>
      </c>
      <c r="P12294">
        <v>0</v>
      </c>
      <c r="Q12294">
        <v>1</v>
      </c>
    </row>
    <row r="12295" spans="1:17" x14ac:dyDescent="0.2">
      <c r="A12295" t="s">
        <v>29318</v>
      </c>
      <c r="B12295" t="s">
        <v>86</v>
      </c>
      <c r="C12295" t="s">
        <v>132</v>
      </c>
      <c r="D12295" t="s">
        <v>17029</v>
      </c>
      <c r="E12295" t="s">
        <v>79</v>
      </c>
      <c r="F12295" t="s">
        <v>17019</v>
      </c>
      <c r="G12295">
        <v>23</v>
      </c>
      <c r="H12295">
        <v>0</v>
      </c>
      <c r="I12295">
        <v>0</v>
      </c>
      <c r="J12295">
        <v>0</v>
      </c>
      <c r="K12295">
        <v>0</v>
      </c>
      <c r="L12295">
        <v>0</v>
      </c>
      <c r="M12295">
        <v>0</v>
      </c>
      <c r="N12295">
        <v>0</v>
      </c>
      <c r="O12295">
        <v>0</v>
      </c>
      <c r="P12295">
        <v>0</v>
      </c>
      <c r="Q12295">
        <v>0</v>
      </c>
    </row>
    <row r="12296" spans="1:17" x14ac:dyDescent="0.2">
      <c r="A12296" t="s">
        <v>29319</v>
      </c>
      <c r="B12296" t="s">
        <v>86</v>
      </c>
      <c r="C12296" t="s">
        <v>132</v>
      </c>
      <c r="D12296" t="s">
        <v>17029</v>
      </c>
      <c r="E12296" t="s">
        <v>81</v>
      </c>
      <c r="F12296" t="s">
        <v>4875</v>
      </c>
      <c r="G12296">
        <v>0</v>
      </c>
      <c r="H12296">
        <v>4</v>
      </c>
      <c r="I12296">
        <v>1</v>
      </c>
      <c r="J12296">
        <v>2</v>
      </c>
      <c r="K12296">
        <v>0</v>
      </c>
      <c r="L12296">
        <v>1</v>
      </c>
      <c r="M12296">
        <v>0</v>
      </c>
      <c r="N12296">
        <v>0</v>
      </c>
      <c r="O12296">
        <v>0</v>
      </c>
      <c r="P12296">
        <v>0</v>
      </c>
      <c r="Q12296">
        <v>0</v>
      </c>
    </row>
    <row r="12297" spans="1:17" x14ac:dyDescent="0.2">
      <c r="A12297" t="s">
        <v>29320</v>
      </c>
      <c r="B12297" t="s">
        <v>86</v>
      </c>
      <c r="C12297" t="s">
        <v>132</v>
      </c>
      <c r="D12297" t="s">
        <v>17029</v>
      </c>
      <c r="E12297" t="s">
        <v>81</v>
      </c>
      <c r="F12297" t="s">
        <v>4877</v>
      </c>
      <c r="G12297">
        <v>0</v>
      </c>
      <c r="H12297">
        <v>4</v>
      </c>
      <c r="I12297">
        <v>1</v>
      </c>
      <c r="J12297">
        <v>2</v>
      </c>
      <c r="K12297">
        <v>0</v>
      </c>
      <c r="L12297">
        <v>1</v>
      </c>
      <c r="M12297">
        <v>0</v>
      </c>
      <c r="N12297">
        <v>0</v>
      </c>
      <c r="O12297">
        <v>0</v>
      </c>
      <c r="P12297">
        <v>0</v>
      </c>
      <c r="Q12297">
        <v>0</v>
      </c>
    </row>
    <row r="12298" spans="1:17" x14ac:dyDescent="0.2">
      <c r="A12298" t="s">
        <v>29321</v>
      </c>
      <c r="B12298" t="s">
        <v>86</v>
      </c>
      <c r="C12298" t="s">
        <v>132</v>
      </c>
      <c r="D12298" t="s">
        <v>17029</v>
      </c>
      <c r="E12298" t="s">
        <v>81</v>
      </c>
      <c r="F12298" t="s">
        <v>4879</v>
      </c>
      <c r="G12298">
        <v>0</v>
      </c>
      <c r="H12298">
        <v>0</v>
      </c>
      <c r="I12298">
        <v>0</v>
      </c>
      <c r="J12298">
        <v>0</v>
      </c>
      <c r="K12298">
        <v>0</v>
      </c>
      <c r="L12298">
        <v>0</v>
      </c>
      <c r="M12298">
        <v>4</v>
      </c>
      <c r="N12298">
        <v>0</v>
      </c>
      <c r="O12298">
        <v>0</v>
      </c>
      <c r="P12298">
        <v>0</v>
      </c>
      <c r="Q12298">
        <v>0</v>
      </c>
    </row>
    <row r="12299" spans="1:17" x14ac:dyDescent="0.2">
      <c r="A12299" t="s">
        <v>29322</v>
      </c>
      <c r="B12299" t="s">
        <v>86</v>
      </c>
      <c r="C12299" t="s">
        <v>132</v>
      </c>
      <c r="D12299" t="s">
        <v>17029</v>
      </c>
      <c r="E12299" t="s">
        <v>81</v>
      </c>
      <c r="F12299" t="s">
        <v>4881</v>
      </c>
      <c r="G12299">
        <v>0</v>
      </c>
      <c r="H12299">
        <v>4</v>
      </c>
      <c r="I12299">
        <v>1</v>
      </c>
      <c r="J12299">
        <v>2</v>
      </c>
      <c r="K12299">
        <v>0</v>
      </c>
      <c r="L12299">
        <v>1</v>
      </c>
      <c r="M12299">
        <v>0</v>
      </c>
      <c r="N12299">
        <v>0</v>
      </c>
      <c r="O12299">
        <v>0</v>
      </c>
      <c r="P12299">
        <v>0</v>
      </c>
      <c r="Q12299">
        <v>0</v>
      </c>
    </row>
    <row r="12300" spans="1:17" x14ac:dyDescent="0.2">
      <c r="A12300" t="s">
        <v>29323</v>
      </c>
      <c r="B12300" t="s">
        <v>86</v>
      </c>
      <c r="C12300" t="s">
        <v>132</v>
      </c>
      <c r="D12300" t="s">
        <v>17029</v>
      </c>
      <c r="E12300" t="s">
        <v>81</v>
      </c>
      <c r="F12300" t="s">
        <v>4883</v>
      </c>
      <c r="G12300">
        <v>0</v>
      </c>
      <c r="H12300">
        <v>4</v>
      </c>
      <c r="I12300">
        <v>1</v>
      </c>
      <c r="J12300">
        <v>2</v>
      </c>
      <c r="K12300">
        <v>0</v>
      </c>
      <c r="L12300">
        <v>1</v>
      </c>
      <c r="M12300">
        <v>0</v>
      </c>
      <c r="N12300">
        <v>0</v>
      </c>
      <c r="O12300">
        <v>0</v>
      </c>
      <c r="P12300">
        <v>0</v>
      </c>
      <c r="Q12300">
        <v>0</v>
      </c>
    </row>
    <row r="12301" spans="1:17" x14ac:dyDescent="0.2">
      <c r="A12301" t="s">
        <v>29324</v>
      </c>
      <c r="B12301" t="s">
        <v>86</v>
      </c>
      <c r="C12301" t="s">
        <v>132</v>
      </c>
      <c r="D12301" t="s">
        <v>17029</v>
      </c>
      <c r="E12301" t="s">
        <v>81</v>
      </c>
      <c r="F12301" t="s">
        <v>4885</v>
      </c>
      <c r="G12301">
        <v>0</v>
      </c>
      <c r="H12301">
        <v>0</v>
      </c>
      <c r="I12301">
        <v>0</v>
      </c>
      <c r="J12301">
        <v>0</v>
      </c>
      <c r="K12301">
        <v>0</v>
      </c>
      <c r="L12301">
        <v>0</v>
      </c>
      <c r="M12301">
        <v>4</v>
      </c>
      <c r="N12301">
        <v>0</v>
      </c>
      <c r="O12301">
        <v>0</v>
      </c>
      <c r="P12301">
        <v>0</v>
      </c>
      <c r="Q12301">
        <v>0</v>
      </c>
    </row>
    <row r="12302" spans="1:17" x14ac:dyDescent="0.2">
      <c r="A12302" t="s">
        <v>29325</v>
      </c>
      <c r="B12302" t="s">
        <v>86</v>
      </c>
      <c r="C12302" t="s">
        <v>132</v>
      </c>
      <c r="D12302" t="s">
        <v>17029</v>
      </c>
      <c r="E12302" t="s">
        <v>81</v>
      </c>
      <c r="F12302" t="s">
        <v>4887</v>
      </c>
      <c r="G12302">
        <v>0</v>
      </c>
      <c r="H12302">
        <v>4</v>
      </c>
      <c r="I12302">
        <v>1</v>
      </c>
      <c r="J12302">
        <v>2</v>
      </c>
      <c r="K12302">
        <v>0</v>
      </c>
      <c r="L12302">
        <v>1</v>
      </c>
      <c r="M12302">
        <v>0</v>
      </c>
      <c r="N12302">
        <v>0</v>
      </c>
      <c r="O12302">
        <v>0</v>
      </c>
      <c r="P12302">
        <v>0</v>
      </c>
      <c r="Q12302">
        <v>0</v>
      </c>
    </row>
    <row r="12303" spans="1:17" x14ac:dyDescent="0.2">
      <c r="A12303" t="s">
        <v>29326</v>
      </c>
      <c r="B12303" t="s">
        <v>86</v>
      </c>
      <c r="C12303" t="s">
        <v>132</v>
      </c>
      <c r="D12303" t="s">
        <v>17029</v>
      </c>
      <c r="E12303" t="s">
        <v>81</v>
      </c>
      <c r="F12303" t="s">
        <v>4889</v>
      </c>
      <c r="G12303">
        <v>0</v>
      </c>
      <c r="H12303">
        <v>0</v>
      </c>
      <c r="I12303">
        <v>0</v>
      </c>
      <c r="J12303">
        <v>0</v>
      </c>
      <c r="K12303">
        <v>0</v>
      </c>
      <c r="L12303">
        <v>0</v>
      </c>
      <c r="M12303">
        <v>4</v>
      </c>
      <c r="N12303">
        <v>0</v>
      </c>
      <c r="O12303">
        <v>0</v>
      </c>
      <c r="P12303">
        <v>0</v>
      </c>
      <c r="Q12303">
        <v>0</v>
      </c>
    </row>
    <row r="12304" spans="1:17" x14ac:dyDescent="0.2">
      <c r="A12304" t="s">
        <v>29327</v>
      </c>
      <c r="B12304" t="s">
        <v>86</v>
      </c>
      <c r="C12304" t="s">
        <v>132</v>
      </c>
      <c r="D12304" t="s">
        <v>17029</v>
      </c>
      <c r="E12304" t="s">
        <v>81</v>
      </c>
      <c r="F12304" t="s">
        <v>4871</v>
      </c>
      <c r="G12304">
        <v>0</v>
      </c>
      <c r="H12304">
        <v>0</v>
      </c>
      <c r="I12304">
        <v>0</v>
      </c>
      <c r="J12304">
        <v>0</v>
      </c>
      <c r="K12304">
        <v>0</v>
      </c>
      <c r="L12304">
        <v>0</v>
      </c>
      <c r="M12304">
        <v>0</v>
      </c>
      <c r="N12304">
        <v>4</v>
      </c>
      <c r="O12304">
        <v>3</v>
      </c>
      <c r="P12304">
        <v>1</v>
      </c>
      <c r="Q12304">
        <v>0</v>
      </c>
    </row>
    <row r="12305" spans="1:17" x14ac:dyDescent="0.2">
      <c r="A12305" t="s">
        <v>29328</v>
      </c>
      <c r="B12305" t="s">
        <v>86</v>
      </c>
      <c r="C12305" t="s">
        <v>132</v>
      </c>
      <c r="D12305" t="s">
        <v>17029</v>
      </c>
      <c r="E12305" t="s">
        <v>81</v>
      </c>
      <c r="F12305" t="s">
        <v>4873</v>
      </c>
      <c r="G12305">
        <v>0</v>
      </c>
      <c r="H12305">
        <v>0</v>
      </c>
      <c r="I12305">
        <v>0</v>
      </c>
      <c r="J12305">
        <v>0</v>
      </c>
      <c r="K12305">
        <v>0</v>
      </c>
      <c r="L12305">
        <v>0</v>
      </c>
      <c r="M12305">
        <v>0</v>
      </c>
      <c r="N12305">
        <v>2</v>
      </c>
      <c r="O12305">
        <v>1</v>
      </c>
      <c r="P12305">
        <v>1</v>
      </c>
      <c r="Q12305">
        <v>0</v>
      </c>
    </row>
    <row r="12306" spans="1:17" x14ac:dyDescent="0.2">
      <c r="A12306" t="s">
        <v>29329</v>
      </c>
      <c r="B12306" t="s">
        <v>86</v>
      </c>
      <c r="C12306" t="s">
        <v>132</v>
      </c>
      <c r="D12306" t="s">
        <v>17029</v>
      </c>
      <c r="E12306" t="s">
        <v>81</v>
      </c>
      <c r="F12306" t="s">
        <v>17019</v>
      </c>
      <c r="G12306">
        <v>4</v>
      </c>
      <c r="H12306">
        <v>0</v>
      </c>
      <c r="I12306">
        <v>0</v>
      </c>
      <c r="J12306">
        <v>0</v>
      </c>
      <c r="K12306">
        <v>0</v>
      </c>
      <c r="L12306">
        <v>0</v>
      </c>
      <c r="M12306">
        <v>0</v>
      </c>
      <c r="N12306">
        <v>0</v>
      </c>
      <c r="O12306">
        <v>0</v>
      </c>
      <c r="P12306">
        <v>0</v>
      </c>
      <c r="Q12306">
        <v>0</v>
      </c>
    </row>
    <row r="12307" spans="1:17" x14ac:dyDescent="0.2">
      <c r="A12307" t="s">
        <v>29330</v>
      </c>
      <c r="B12307" t="s">
        <v>86</v>
      </c>
      <c r="C12307" t="s">
        <v>132</v>
      </c>
      <c r="D12307" t="s">
        <v>17021</v>
      </c>
      <c r="E12307" t="s">
        <v>79</v>
      </c>
      <c r="F12307" t="s">
        <v>17022</v>
      </c>
      <c r="G12307">
        <v>0</v>
      </c>
      <c r="H12307">
        <v>0</v>
      </c>
      <c r="I12307">
        <v>0</v>
      </c>
      <c r="J12307">
        <v>0</v>
      </c>
      <c r="K12307">
        <v>0</v>
      </c>
      <c r="L12307">
        <v>0</v>
      </c>
      <c r="M12307">
        <v>0</v>
      </c>
      <c r="N12307">
        <v>2</v>
      </c>
      <c r="O12307">
        <v>1</v>
      </c>
      <c r="P12307">
        <v>0</v>
      </c>
      <c r="Q12307">
        <v>1</v>
      </c>
    </row>
    <row r="12308" spans="1:17" x14ac:dyDescent="0.2">
      <c r="A12308" t="s">
        <v>29331</v>
      </c>
      <c r="B12308" t="s">
        <v>86</v>
      </c>
      <c r="C12308" t="s">
        <v>132</v>
      </c>
      <c r="D12308" t="s">
        <v>17021</v>
      </c>
      <c r="E12308" t="s">
        <v>79</v>
      </c>
      <c r="F12308" t="s">
        <v>17019</v>
      </c>
      <c r="G12308">
        <v>2</v>
      </c>
      <c r="H12308">
        <v>0</v>
      </c>
      <c r="I12308">
        <v>0</v>
      </c>
      <c r="J12308">
        <v>0</v>
      </c>
      <c r="K12308">
        <v>0</v>
      </c>
      <c r="L12308">
        <v>0</v>
      </c>
      <c r="M12308">
        <v>0</v>
      </c>
      <c r="N12308">
        <v>0</v>
      </c>
      <c r="O12308">
        <v>0</v>
      </c>
      <c r="P12308">
        <v>0</v>
      </c>
      <c r="Q12308">
        <v>0</v>
      </c>
    </row>
    <row r="12309" spans="1:17" x14ac:dyDescent="0.2">
      <c r="A12309" t="s">
        <v>29332</v>
      </c>
      <c r="B12309" t="s">
        <v>86</v>
      </c>
      <c r="C12309" t="s">
        <v>132</v>
      </c>
      <c r="D12309" t="s">
        <v>17021</v>
      </c>
      <c r="E12309" t="s">
        <v>81</v>
      </c>
      <c r="F12309" t="s">
        <v>17022</v>
      </c>
      <c r="G12309">
        <v>0</v>
      </c>
      <c r="H12309">
        <v>0</v>
      </c>
      <c r="I12309">
        <v>0</v>
      </c>
      <c r="J12309">
        <v>0</v>
      </c>
      <c r="K12309">
        <v>0</v>
      </c>
      <c r="L12309">
        <v>0</v>
      </c>
      <c r="M12309">
        <v>0</v>
      </c>
      <c r="N12309">
        <v>1</v>
      </c>
      <c r="O12309">
        <v>1</v>
      </c>
      <c r="P12309">
        <v>0</v>
      </c>
      <c r="Q12309">
        <v>0</v>
      </c>
    </row>
    <row r="12310" spans="1:17" x14ac:dyDescent="0.2">
      <c r="A12310" t="s">
        <v>29333</v>
      </c>
      <c r="B12310" t="s">
        <v>86</v>
      </c>
      <c r="C12310" t="s">
        <v>132</v>
      </c>
      <c r="D12310" t="s">
        <v>17021</v>
      </c>
      <c r="E12310" t="s">
        <v>81</v>
      </c>
      <c r="F12310" t="s">
        <v>17019</v>
      </c>
      <c r="G12310">
        <v>1</v>
      </c>
      <c r="H12310">
        <v>0</v>
      </c>
      <c r="I12310">
        <v>0</v>
      </c>
      <c r="J12310">
        <v>0</v>
      </c>
      <c r="K12310">
        <v>0</v>
      </c>
      <c r="L12310">
        <v>0</v>
      </c>
      <c r="M12310">
        <v>0</v>
      </c>
      <c r="N12310">
        <v>0</v>
      </c>
      <c r="O12310">
        <v>0</v>
      </c>
      <c r="P12310">
        <v>0</v>
      </c>
      <c r="Q12310">
        <v>0</v>
      </c>
    </row>
    <row r="12311" spans="1:17" x14ac:dyDescent="0.2">
      <c r="A12311" t="s">
        <v>29334</v>
      </c>
      <c r="B12311" t="s">
        <v>86</v>
      </c>
      <c r="C12311" t="s">
        <v>133</v>
      </c>
      <c r="D12311" t="s">
        <v>17027</v>
      </c>
      <c r="E12311" t="s">
        <v>81</v>
      </c>
      <c r="F12311" t="s">
        <v>17019</v>
      </c>
      <c r="G12311">
        <v>1</v>
      </c>
      <c r="H12311">
        <v>0</v>
      </c>
      <c r="I12311">
        <v>0</v>
      </c>
      <c r="J12311">
        <v>0</v>
      </c>
      <c r="K12311">
        <v>0</v>
      </c>
      <c r="L12311">
        <v>0</v>
      </c>
      <c r="M12311">
        <v>0</v>
      </c>
      <c r="N12311">
        <v>0</v>
      </c>
      <c r="O12311">
        <v>0</v>
      </c>
      <c r="P12311">
        <v>0</v>
      </c>
      <c r="Q12311">
        <v>0</v>
      </c>
    </row>
    <row r="12312" spans="1:17" x14ac:dyDescent="0.2">
      <c r="A12312" t="s">
        <v>29335</v>
      </c>
      <c r="B12312" t="s">
        <v>86</v>
      </c>
      <c r="C12312" t="s">
        <v>133</v>
      </c>
      <c r="D12312" t="s">
        <v>17029</v>
      </c>
      <c r="E12312" t="s">
        <v>79</v>
      </c>
      <c r="F12312" t="s">
        <v>4875</v>
      </c>
      <c r="G12312">
        <v>0</v>
      </c>
      <c r="H12312">
        <v>26</v>
      </c>
      <c r="I12312">
        <v>3</v>
      </c>
      <c r="J12312">
        <v>22</v>
      </c>
      <c r="K12312">
        <v>1</v>
      </c>
      <c r="L12312">
        <v>0</v>
      </c>
      <c r="M12312">
        <v>0</v>
      </c>
      <c r="N12312">
        <v>0</v>
      </c>
      <c r="O12312">
        <v>0</v>
      </c>
      <c r="P12312">
        <v>0</v>
      </c>
      <c r="Q12312">
        <v>0</v>
      </c>
    </row>
    <row r="12313" spans="1:17" x14ac:dyDescent="0.2">
      <c r="A12313" t="s">
        <v>29336</v>
      </c>
      <c r="B12313" t="s">
        <v>86</v>
      </c>
      <c r="C12313" t="s">
        <v>133</v>
      </c>
      <c r="D12313" t="s">
        <v>17029</v>
      </c>
      <c r="E12313" t="s">
        <v>79</v>
      </c>
      <c r="F12313" t="s">
        <v>4877</v>
      </c>
      <c r="G12313">
        <v>0</v>
      </c>
      <c r="H12313">
        <v>26</v>
      </c>
      <c r="I12313">
        <v>2</v>
      </c>
      <c r="J12313">
        <v>23</v>
      </c>
      <c r="K12313">
        <v>1</v>
      </c>
      <c r="L12313">
        <v>0</v>
      </c>
      <c r="M12313">
        <v>0</v>
      </c>
      <c r="N12313">
        <v>0</v>
      </c>
      <c r="O12313">
        <v>0</v>
      </c>
      <c r="P12313">
        <v>0</v>
      </c>
      <c r="Q12313">
        <v>0</v>
      </c>
    </row>
    <row r="12314" spans="1:17" x14ac:dyDescent="0.2">
      <c r="A12314" t="s">
        <v>29337</v>
      </c>
      <c r="B12314" t="s">
        <v>86</v>
      </c>
      <c r="C12314" t="s">
        <v>133</v>
      </c>
      <c r="D12314" t="s">
        <v>17029</v>
      </c>
      <c r="E12314" t="s">
        <v>79</v>
      </c>
      <c r="F12314" t="s">
        <v>4879</v>
      </c>
      <c r="G12314">
        <v>0</v>
      </c>
      <c r="H12314">
        <v>0</v>
      </c>
      <c r="I12314">
        <v>0</v>
      </c>
      <c r="J12314">
        <v>0</v>
      </c>
      <c r="K12314">
        <v>0</v>
      </c>
      <c r="L12314">
        <v>0</v>
      </c>
      <c r="M12314">
        <v>26</v>
      </c>
      <c r="N12314">
        <v>0</v>
      </c>
      <c r="O12314">
        <v>0</v>
      </c>
      <c r="P12314">
        <v>0</v>
      </c>
      <c r="Q12314">
        <v>0</v>
      </c>
    </row>
    <row r="12315" spans="1:17" x14ac:dyDescent="0.2">
      <c r="A12315" t="s">
        <v>29338</v>
      </c>
      <c r="B12315" t="s">
        <v>86</v>
      </c>
      <c r="C12315" t="s">
        <v>133</v>
      </c>
      <c r="D12315" t="s">
        <v>17029</v>
      </c>
      <c r="E12315" t="s">
        <v>79</v>
      </c>
      <c r="F12315" t="s">
        <v>4881</v>
      </c>
      <c r="G12315">
        <v>0</v>
      </c>
      <c r="H12315">
        <v>26</v>
      </c>
      <c r="I12315">
        <v>2</v>
      </c>
      <c r="J12315">
        <v>23</v>
      </c>
      <c r="K12315">
        <v>1</v>
      </c>
      <c r="L12315">
        <v>0</v>
      </c>
      <c r="M12315">
        <v>0</v>
      </c>
      <c r="N12315">
        <v>0</v>
      </c>
      <c r="O12315">
        <v>0</v>
      </c>
      <c r="P12315">
        <v>0</v>
      </c>
      <c r="Q12315">
        <v>0</v>
      </c>
    </row>
    <row r="12316" spans="1:17" x14ac:dyDescent="0.2">
      <c r="A12316" t="s">
        <v>29339</v>
      </c>
      <c r="B12316" t="s">
        <v>86</v>
      </c>
      <c r="C12316" t="s">
        <v>133</v>
      </c>
      <c r="D12316" t="s">
        <v>17029</v>
      </c>
      <c r="E12316" t="s">
        <v>79</v>
      </c>
      <c r="F12316" t="s">
        <v>4883</v>
      </c>
      <c r="G12316">
        <v>0</v>
      </c>
      <c r="H12316">
        <v>26</v>
      </c>
      <c r="I12316">
        <v>3</v>
      </c>
      <c r="J12316">
        <v>22</v>
      </c>
      <c r="K12316">
        <v>1</v>
      </c>
      <c r="L12316">
        <v>0</v>
      </c>
      <c r="M12316">
        <v>0</v>
      </c>
      <c r="N12316">
        <v>0</v>
      </c>
      <c r="O12316">
        <v>0</v>
      </c>
      <c r="P12316">
        <v>0</v>
      </c>
      <c r="Q12316">
        <v>0</v>
      </c>
    </row>
    <row r="12317" spans="1:17" x14ac:dyDescent="0.2">
      <c r="A12317" t="s">
        <v>29340</v>
      </c>
      <c r="B12317" t="s">
        <v>86</v>
      </c>
      <c r="C12317" t="s">
        <v>133</v>
      </c>
      <c r="D12317" t="s">
        <v>17029</v>
      </c>
      <c r="E12317" t="s">
        <v>79</v>
      </c>
      <c r="F12317" t="s">
        <v>4885</v>
      </c>
      <c r="G12317">
        <v>0</v>
      </c>
      <c r="H12317">
        <v>0</v>
      </c>
      <c r="I12317">
        <v>0</v>
      </c>
      <c r="J12317">
        <v>0</v>
      </c>
      <c r="K12317">
        <v>0</v>
      </c>
      <c r="L12317">
        <v>0</v>
      </c>
      <c r="M12317">
        <v>26</v>
      </c>
      <c r="N12317">
        <v>0</v>
      </c>
      <c r="O12317">
        <v>0</v>
      </c>
      <c r="P12317">
        <v>0</v>
      </c>
      <c r="Q12317">
        <v>0</v>
      </c>
    </row>
    <row r="12318" spans="1:17" x14ac:dyDescent="0.2">
      <c r="A12318" t="s">
        <v>29341</v>
      </c>
      <c r="B12318" t="s">
        <v>86</v>
      </c>
      <c r="C12318" t="s">
        <v>133</v>
      </c>
      <c r="D12318" t="s">
        <v>17029</v>
      </c>
      <c r="E12318" t="s">
        <v>79</v>
      </c>
      <c r="F12318" t="s">
        <v>4887</v>
      </c>
      <c r="G12318">
        <v>0</v>
      </c>
      <c r="H12318">
        <v>26</v>
      </c>
      <c r="I12318">
        <v>2</v>
      </c>
      <c r="J12318">
        <v>23</v>
      </c>
      <c r="K12318">
        <v>1</v>
      </c>
      <c r="L12318">
        <v>0</v>
      </c>
      <c r="M12318">
        <v>0</v>
      </c>
      <c r="N12318">
        <v>0</v>
      </c>
      <c r="O12318">
        <v>0</v>
      </c>
      <c r="P12318">
        <v>0</v>
      </c>
      <c r="Q12318">
        <v>0</v>
      </c>
    </row>
    <row r="12319" spans="1:17" x14ac:dyDescent="0.2">
      <c r="A12319" t="s">
        <v>29342</v>
      </c>
      <c r="B12319" t="s">
        <v>86</v>
      </c>
      <c r="C12319" t="s">
        <v>133</v>
      </c>
      <c r="D12319" t="s">
        <v>17029</v>
      </c>
      <c r="E12319" t="s">
        <v>79</v>
      </c>
      <c r="F12319" t="s">
        <v>4889</v>
      </c>
      <c r="G12319">
        <v>0</v>
      </c>
      <c r="H12319">
        <v>0</v>
      </c>
      <c r="I12319">
        <v>0</v>
      </c>
      <c r="J12319">
        <v>0</v>
      </c>
      <c r="K12319">
        <v>0</v>
      </c>
      <c r="L12319">
        <v>0</v>
      </c>
      <c r="M12319">
        <v>26</v>
      </c>
      <c r="N12319">
        <v>0</v>
      </c>
      <c r="O12319">
        <v>0</v>
      </c>
      <c r="P12319">
        <v>0</v>
      </c>
      <c r="Q12319">
        <v>0</v>
      </c>
    </row>
    <row r="12320" spans="1:17" x14ac:dyDescent="0.2">
      <c r="A12320" t="s">
        <v>29343</v>
      </c>
      <c r="B12320" t="s">
        <v>86</v>
      </c>
      <c r="C12320" t="s">
        <v>133</v>
      </c>
      <c r="D12320" t="s">
        <v>17029</v>
      </c>
      <c r="E12320" t="s">
        <v>79</v>
      </c>
      <c r="F12320" t="s">
        <v>4871</v>
      </c>
      <c r="G12320">
        <v>0</v>
      </c>
      <c r="H12320">
        <v>0</v>
      </c>
      <c r="I12320">
        <v>0</v>
      </c>
      <c r="J12320">
        <v>0</v>
      </c>
      <c r="K12320">
        <v>0</v>
      </c>
      <c r="L12320">
        <v>0</v>
      </c>
      <c r="M12320">
        <v>0</v>
      </c>
      <c r="N12320">
        <v>25</v>
      </c>
      <c r="O12320">
        <v>25</v>
      </c>
      <c r="P12320">
        <v>0</v>
      </c>
      <c r="Q12320">
        <v>0</v>
      </c>
    </row>
    <row r="12321" spans="1:17" x14ac:dyDescent="0.2">
      <c r="A12321" t="s">
        <v>29344</v>
      </c>
      <c r="B12321" t="s">
        <v>86</v>
      </c>
      <c r="C12321" t="s">
        <v>133</v>
      </c>
      <c r="D12321" t="s">
        <v>17029</v>
      </c>
      <c r="E12321" t="s">
        <v>79</v>
      </c>
      <c r="F12321" t="s">
        <v>4873</v>
      </c>
      <c r="G12321">
        <v>0</v>
      </c>
      <c r="H12321">
        <v>0</v>
      </c>
      <c r="I12321">
        <v>0</v>
      </c>
      <c r="J12321">
        <v>0</v>
      </c>
      <c r="K12321">
        <v>0</v>
      </c>
      <c r="L12321">
        <v>0</v>
      </c>
      <c r="M12321">
        <v>0</v>
      </c>
      <c r="N12321">
        <v>20</v>
      </c>
      <c r="O12321">
        <v>20</v>
      </c>
      <c r="P12321">
        <v>0</v>
      </c>
      <c r="Q12321">
        <v>0</v>
      </c>
    </row>
    <row r="12322" spans="1:17" x14ac:dyDescent="0.2">
      <c r="A12322" t="s">
        <v>29345</v>
      </c>
      <c r="B12322" t="s">
        <v>86</v>
      </c>
      <c r="C12322" t="s">
        <v>133</v>
      </c>
      <c r="D12322" t="s">
        <v>17029</v>
      </c>
      <c r="E12322" t="s">
        <v>79</v>
      </c>
      <c r="F12322" t="s">
        <v>17019</v>
      </c>
      <c r="G12322">
        <v>26</v>
      </c>
      <c r="H12322">
        <v>0</v>
      </c>
      <c r="I12322">
        <v>0</v>
      </c>
      <c r="J12322">
        <v>0</v>
      </c>
      <c r="K12322">
        <v>0</v>
      </c>
      <c r="L12322">
        <v>0</v>
      </c>
      <c r="M12322">
        <v>0</v>
      </c>
      <c r="N12322">
        <v>0</v>
      </c>
      <c r="O12322">
        <v>0</v>
      </c>
      <c r="P12322">
        <v>0</v>
      </c>
      <c r="Q12322">
        <v>0</v>
      </c>
    </row>
    <row r="12323" spans="1:17" x14ac:dyDescent="0.2">
      <c r="A12323" t="s">
        <v>29346</v>
      </c>
      <c r="B12323" t="s">
        <v>86</v>
      </c>
      <c r="C12323" t="s">
        <v>133</v>
      </c>
      <c r="D12323" t="s">
        <v>17029</v>
      </c>
      <c r="E12323" t="s">
        <v>81</v>
      </c>
      <c r="F12323" t="s">
        <v>4875</v>
      </c>
      <c r="G12323">
        <v>0</v>
      </c>
      <c r="H12323">
        <v>31</v>
      </c>
      <c r="I12323">
        <v>6</v>
      </c>
      <c r="J12323">
        <v>23</v>
      </c>
      <c r="K12323">
        <v>2</v>
      </c>
      <c r="L12323">
        <v>0</v>
      </c>
      <c r="M12323">
        <v>0</v>
      </c>
      <c r="N12323">
        <v>0</v>
      </c>
      <c r="O12323">
        <v>0</v>
      </c>
      <c r="P12323">
        <v>0</v>
      </c>
      <c r="Q12323">
        <v>0</v>
      </c>
    </row>
    <row r="12324" spans="1:17" x14ac:dyDescent="0.2">
      <c r="A12324" t="s">
        <v>29347</v>
      </c>
      <c r="B12324" t="s">
        <v>86</v>
      </c>
      <c r="C12324" t="s">
        <v>133</v>
      </c>
      <c r="D12324" t="s">
        <v>17029</v>
      </c>
      <c r="E12324" t="s">
        <v>81</v>
      </c>
      <c r="F12324" t="s">
        <v>4877</v>
      </c>
      <c r="G12324">
        <v>0</v>
      </c>
      <c r="H12324">
        <v>31</v>
      </c>
      <c r="I12324">
        <v>2</v>
      </c>
      <c r="J12324">
        <v>24</v>
      </c>
      <c r="K12324">
        <v>5</v>
      </c>
      <c r="L12324">
        <v>0</v>
      </c>
      <c r="M12324">
        <v>0</v>
      </c>
      <c r="N12324">
        <v>0</v>
      </c>
      <c r="O12324">
        <v>0</v>
      </c>
      <c r="P12324">
        <v>0</v>
      </c>
      <c r="Q12324">
        <v>0</v>
      </c>
    </row>
    <row r="12325" spans="1:17" x14ac:dyDescent="0.2">
      <c r="A12325" t="s">
        <v>29348</v>
      </c>
      <c r="B12325" t="s">
        <v>86</v>
      </c>
      <c r="C12325" t="s">
        <v>133</v>
      </c>
      <c r="D12325" t="s">
        <v>17029</v>
      </c>
      <c r="E12325" t="s">
        <v>81</v>
      </c>
      <c r="F12325" t="s">
        <v>4879</v>
      </c>
      <c r="G12325">
        <v>0</v>
      </c>
      <c r="H12325">
        <v>0</v>
      </c>
      <c r="I12325">
        <v>0</v>
      </c>
      <c r="J12325">
        <v>0</v>
      </c>
      <c r="K12325">
        <v>0</v>
      </c>
      <c r="L12325">
        <v>0</v>
      </c>
      <c r="M12325">
        <v>31</v>
      </c>
      <c r="N12325">
        <v>0</v>
      </c>
      <c r="O12325">
        <v>0</v>
      </c>
      <c r="P12325">
        <v>0</v>
      </c>
      <c r="Q12325">
        <v>0</v>
      </c>
    </row>
    <row r="12326" spans="1:17" x14ac:dyDescent="0.2">
      <c r="A12326" t="s">
        <v>29349</v>
      </c>
      <c r="B12326" t="s">
        <v>86</v>
      </c>
      <c r="C12326" t="s">
        <v>133</v>
      </c>
      <c r="D12326" t="s">
        <v>17029</v>
      </c>
      <c r="E12326" t="s">
        <v>81</v>
      </c>
      <c r="F12326" t="s">
        <v>4881</v>
      </c>
      <c r="G12326">
        <v>0</v>
      </c>
      <c r="H12326">
        <v>31</v>
      </c>
      <c r="I12326">
        <v>2</v>
      </c>
      <c r="J12326">
        <v>24</v>
      </c>
      <c r="K12326">
        <v>5</v>
      </c>
      <c r="L12326">
        <v>0</v>
      </c>
      <c r="M12326">
        <v>0</v>
      </c>
      <c r="N12326">
        <v>0</v>
      </c>
      <c r="O12326">
        <v>0</v>
      </c>
      <c r="P12326">
        <v>0</v>
      </c>
      <c r="Q12326">
        <v>0</v>
      </c>
    </row>
    <row r="12327" spans="1:17" x14ac:dyDescent="0.2">
      <c r="A12327" t="s">
        <v>29350</v>
      </c>
      <c r="B12327" t="s">
        <v>86</v>
      </c>
      <c r="C12327" t="s">
        <v>133</v>
      </c>
      <c r="D12327" t="s">
        <v>17029</v>
      </c>
      <c r="E12327" t="s">
        <v>81</v>
      </c>
      <c r="F12327" t="s">
        <v>4883</v>
      </c>
      <c r="G12327">
        <v>0</v>
      </c>
      <c r="H12327">
        <v>31</v>
      </c>
      <c r="I12327">
        <v>4</v>
      </c>
      <c r="J12327">
        <v>22</v>
      </c>
      <c r="K12327">
        <v>5</v>
      </c>
      <c r="L12327">
        <v>0</v>
      </c>
      <c r="M12327">
        <v>0</v>
      </c>
      <c r="N12327">
        <v>0</v>
      </c>
      <c r="O12327">
        <v>0</v>
      </c>
      <c r="P12327">
        <v>0</v>
      </c>
      <c r="Q12327">
        <v>0</v>
      </c>
    </row>
    <row r="12328" spans="1:17" x14ac:dyDescent="0.2">
      <c r="A12328" t="s">
        <v>29351</v>
      </c>
      <c r="B12328" t="s">
        <v>86</v>
      </c>
      <c r="C12328" t="s">
        <v>133</v>
      </c>
      <c r="D12328" t="s">
        <v>17029</v>
      </c>
      <c r="E12328" t="s">
        <v>81</v>
      </c>
      <c r="F12328" t="s">
        <v>4885</v>
      </c>
      <c r="G12328">
        <v>0</v>
      </c>
      <c r="H12328">
        <v>0</v>
      </c>
      <c r="I12328">
        <v>0</v>
      </c>
      <c r="J12328">
        <v>0</v>
      </c>
      <c r="K12328">
        <v>0</v>
      </c>
      <c r="L12328">
        <v>0</v>
      </c>
      <c r="M12328">
        <v>31</v>
      </c>
      <c r="N12328">
        <v>0</v>
      </c>
      <c r="O12328">
        <v>0</v>
      </c>
      <c r="P12328">
        <v>0</v>
      </c>
      <c r="Q12328">
        <v>0</v>
      </c>
    </row>
    <row r="12329" spans="1:17" x14ac:dyDescent="0.2">
      <c r="A12329" t="s">
        <v>29352</v>
      </c>
      <c r="B12329" t="s">
        <v>86</v>
      </c>
      <c r="C12329" t="s">
        <v>133</v>
      </c>
      <c r="D12329" t="s">
        <v>17029</v>
      </c>
      <c r="E12329" t="s">
        <v>81</v>
      </c>
      <c r="F12329" t="s">
        <v>4887</v>
      </c>
      <c r="G12329">
        <v>0</v>
      </c>
      <c r="H12329">
        <v>31</v>
      </c>
      <c r="I12329">
        <v>2</v>
      </c>
      <c r="J12329">
        <v>24</v>
      </c>
      <c r="K12329">
        <v>5</v>
      </c>
      <c r="L12329">
        <v>0</v>
      </c>
      <c r="M12329">
        <v>0</v>
      </c>
      <c r="N12329">
        <v>0</v>
      </c>
      <c r="O12329">
        <v>0</v>
      </c>
      <c r="P12329">
        <v>0</v>
      </c>
      <c r="Q12329">
        <v>0</v>
      </c>
    </row>
    <row r="12330" spans="1:17" x14ac:dyDescent="0.2">
      <c r="A12330" t="s">
        <v>29353</v>
      </c>
      <c r="B12330" t="s">
        <v>86</v>
      </c>
      <c r="C12330" t="s">
        <v>133</v>
      </c>
      <c r="D12330" t="s">
        <v>17029</v>
      </c>
      <c r="E12330" t="s">
        <v>81</v>
      </c>
      <c r="F12330" t="s">
        <v>4889</v>
      </c>
      <c r="G12330">
        <v>0</v>
      </c>
      <c r="H12330">
        <v>0</v>
      </c>
      <c r="I12330">
        <v>0</v>
      </c>
      <c r="J12330">
        <v>0</v>
      </c>
      <c r="K12330">
        <v>0</v>
      </c>
      <c r="L12330">
        <v>0</v>
      </c>
      <c r="M12330">
        <v>31</v>
      </c>
      <c r="N12330">
        <v>0</v>
      </c>
      <c r="O12330">
        <v>0</v>
      </c>
      <c r="P12330">
        <v>0</v>
      </c>
      <c r="Q12330">
        <v>0</v>
      </c>
    </row>
    <row r="12331" spans="1:17" x14ac:dyDescent="0.2">
      <c r="A12331" t="s">
        <v>29354</v>
      </c>
      <c r="B12331" t="s">
        <v>86</v>
      </c>
      <c r="C12331" t="s">
        <v>133</v>
      </c>
      <c r="D12331" t="s">
        <v>17029</v>
      </c>
      <c r="E12331" t="s">
        <v>81</v>
      </c>
      <c r="F12331" t="s">
        <v>4871</v>
      </c>
      <c r="G12331">
        <v>0</v>
      </c>
      <c r="H12331">
        <v>0</v>
      </c>
      <c r="I12331">
        <v>0</v>
      </c>
      <c r="J12331">
        <v>0</v>
      </c>
      <c r="K12331">
        <v>0</v>
      </c>
      <c r="L12331">
        <v>0</v>
      </c>
      <c r="M12331">
        <v>0</v>
      </c>
      <c r="N12331">
        <v>31</v>
      </c>
      <c r="O12331">
        <v>30</v>
      </c>
      <c r="P12331">
        <v>1</v>
      </c>
      <c r="Q12331">
        <v>0</v>
      </c>
    </row>
    <row r="12332" spans="1:17" x14ac:dyDescent="0.2">
      <c r="A12332" t="s">
        <v>29355</v>
      </c>
      <c r="B12332" t="s">
        <v>86</v>
      </c>
      <c r="C12332" t="s">
        <v>133</v>
      </c>
      <c r="D12332" t="s">
        <v>17029</v>
      </c>
      <c r="E12332" t="s">
        <v>81</v>
      </c>
      <c r="F12332" t="s">
        <v>4873</v>
      </c>
      <c r="G12332">
        <v>0</v>
      </c>
      <c r="H12332">
        <v>0</v>
      </c>
      <c r="I12332">
        <v>0</v>
      </c>
      <c r="J12332">
        <v>0</v>
      </c>
      <c r="K12332">
        <v>0</v>
      </c>
      <c r="L12332">
        <v>0</v>
      </c>
      <c r="M12332">
        <v>0</v>
      </c>
      <c r="N12332">
        <v>25</v>
      </c>
      <c r="O12332">
        <v>25</v>
      </c>
      <c r="P12332">
        <v>0</v>
      </c>
      <c r="Q12332">
        <v>0</v>
      </c>
    </row>
    <row r="12333" spans="1:17" x14ac:dyDescent="0.2">
      <c r="A12333" t="s">
        <v>29356</v>
      </c>
      <c r="B12333" t="s">
        <v>86</v>
      </c>
      <c r="C12333" t="s">
        <v>133</v>
      </c>
      <c r="D12333" t="s">
        <v>17029</v>
      </c>
      <c r="E12333" t="s">
        <v>81</v>
      </c>
      <c r="F12333" t="s">
        <v>17019</v>
      </c>
      <c r="G12333">
        <v>31</v>
      </c>
      <c r="H12333">
        <v>0</v>
      </c>
      <c r="I12333">
        <v>0</v>
      </c>
      <c r="J12333">
        <v>0</v>
      </c>
      <c r="K12333">
        <v>0</v>
      </c>
      <c r="L12333">
        <v>0</v>
      </c>
      <c r="M12333">
        <v>0</v>
      </c>
      <c r="N12333">
        <v>0</v>
      </c>
      <c r="O12333">
        <v>0</v>
      </c>
      <c r="P12333">
        <v>0</v>
      </c>
      <c r="Q12333">
        <v>0</v>
      </c>
    </row>
    <row r="12334" spans="1:17" x14ac:dyDescent="0.2">
      <c r="A12334" t="s">
        <v>29357</v>
      </c>
      <c r="B12334" t="s">
        <v>86</v>
      </c>
      <c r="C12334" t="s">
        <v>133</v>
      </c>
      <c r="D12334" t="s">
        <v>17021</v>
      </c>
      <c r="E12334" t="s">
        <v>79</v>
      </c>
      <c r="F12334" t="s">
        <v>17022</v>
      </c>
      <c r="G12334">
        <v>0</v>
      </c>
      <c r="H12334">
        <v>0</v>
      </c>
      <c r="I12334">
        <v>0</v>
      </c>
      <c r="J12334">
        <v>0</v>
      </c>
      <c r="K12334">
        <v>0</v>
      </c>
      <c r="L12334">
        <v>0</v>
      </c>
      <c r="M12334">
        <v>0</v>
      </c>
      <c r="N12334">
        <v>10</v>
      </c>
      <c r="O12334">
        <v>7</v>
      </c>
      <c r="P12334">
        <v>3</v>
      </c>
      <c r="Q12334">
        <v>0</v>
      </c>
    </row>
    <row r="12335" spans="1:17" x14ac:dyDescent="0.2">
      <c r="A12335" t="s">
        <v>29358</v>
      </c>
      <c r="B12335" t="s">
        <v>86</v>
      </c>
      <c r="C12335" t="s">
        <v>133</v>
      </c>
      <c r="D12335" t="s">
        <v>17021</v>
      </c>
      <c r="E12335" t="s">
        <v>79</v>
      </c>
      <c r="F12335" t="s">
        <v>17019</v>
      </c>
      <c r="G12335">
        <v>10</v>
      </c>
      <c r="H12335">
        <v>0</v>
      </c>
      <c r="I12335">
        <v>0</v>
      </c>
      <c r="J12335">
        <v>0</v>
      </c>
      <c r="K12335">
        <v>0</v>
      </c>
      <c r="L12335">
        <v>0</v>
      </c>
      <c r="M12335">
        <v>0</v>
      </c>
      <c r="N12335">
        <v>0</v>
      </c>
      <c r="O12335">
        <v>0</v>
      </c>
      <c r="P12335">
        <v>0</v>
      </c>
      <c r="Q12335">
        <v>0</v>
      </c>
    </row>
    <row r="12336" spans="1:17" x14ac:dyDescent="0.2">
      <c r="A12336" t="s">
        <v>29359</v>
      </c>
      <c r="B12336" t="s">
        <v>86</v>
      </c>
      <c r="C12336" t="s">
        <v>133</v>
      </c>
      <c r="D12336" t="s">
        <v>17021</v>
      </c>
      <c r="E12336" t="s">
        <v>81</v>
      </c>
      <c r="F12336" t="s">
        <v>17022</v>
      </c>
      <c r="G12336">
        <v>0</v>
      </c>
      <c r="H12336">
        <v>0</v>
      </c>
      <c r="I12336">
        <v>0</v>
      </c>
      <c r="J12336">
        <v>0</v>
      </c>
      <c r="K12336">
        <v>0</v>
      </c>
      <c r="L12336">
        <v>0</v>
      </c>
      <c r="M12336">
        <v>0</v>
      </c>
      <c r="N12336">
        <v>17</v>
      </c>
      <c r="O12336">
        <v>10</v>
      </c>
      <c r="P12336">
        <v>6</v>
      </c>
      <c r="Q12336">
        <v>1</v>
      </c>
    </row>
    <row r="12337" spans="1:17" x14ac:dyDescent="0.2">
      <c r="A12337" t="s">
        <v>29360</v>
      </c>
      <c r="B12337" t="s">
        <v>86</v>
      </c>
      <c r="C12337" t="s">
        <v>133</v>
      </c>
      <c r="D12337" t="s">
        <v>17021</v>
      </c>
      <c r="E12337" t="s">
        <v>81</v>
      </c>
      <c r="F12337" t="s">
        <v>17019</v>
      </c>
      <c r="G12337">
        <v>17</v>
      </c>
      <c r="H12337">
        <v>0</v>
      </c>
      <c r="I12337">
        <v>0</v>
      </c>
      <c r="J12337">
        <v>0</v>
      </c>
      <c r="K12337">
        <v>0</v>
      </c>
      <c r="L12337">
        <v>0</v>
      </c>
      <c r="M12337">
        <v>0</v>
      </c>
      <c r="N12337">
        <v>0</v>
      </c>
      <c r="O12337">
        <v>0</v>
      </c>
      <c r="P12337">
        <v>0</v>
      </c>
      <c r="Q12337">
        <v>0</v>
      </c>
    </row>
    <row r="12338" spans="1:17" x14ac:dyDescent="0.2">
      <c r="A12338" t="s">
        <v>29361</v>
      </c>
      <c r="B12338" t="s">
        <v>86</v>
      </c>
      <c r="C12338" t="s">
        <v>133</v>
      </c>
      <c r="D12338" t="s">
        <v>17025</v>
      </c>
      <c r="E12338" t="s">
        <v>81</v>
      </c>
      <c r="F12338" t="s">
        <v>17019</v>
      </c>
      <c r="G12338">
        <v>1</v>
      </c>
      <c r="H12338">
        <v>0</v>
      </c>
      <c r="I12338">
        <v>0</v>
      </c>
      <c r="J12338">
        <v>0</v>
      </c>
      <c r="K12338">
        <v>0</v>
      </c>
      <c r="L12338">
        <v>0</v>
      </c>
      <c r="M12338">
        <v>0</v>
      </c>
      <c r="N12338">
        <v>0</v>
      </c>
      <c r="O12338">
        <v>0</v>
      </c>
      <c r="P12338">
        <v>0</v>
      </c>
      <c r="Q12338">
        <v>0</v>
      </c>
    </row>
    <row r="12339" spans="1:17" x14ac:dyDescent="0.2">
      <c r="A12339" t="s">
        <v>29362</v>
      </c>
      <c r="B12339" t="s">
        <v>86</v>
      </c>
      <c r="C12339" t="s">
        <v>134</v>
      </c>
      <c r="D12339" t="s">
        <v>17029</v>
      </c>
      <c r="E12339" t="s">
        <v>79</v>
      </c>
      <c r="F12339" t="s">
        <v>4875</v>
      </c>
      <c r="G12339">
        <v>0</v>
      </c>
      <c r="H12339">
        <v>6</v>
      </c>
      <c r="I12339">
        <v>0</v>
      </c>
      <c r="J12339">
        <v>6</v>
      </c>
      <c r="K12339">
        <v>0</v>
      </c>
      <c r="L12339">
        <v>0</v>
      </c>
      <c r="M12339">
        <v>0</v>
      </c>
      <c r="N12339">
        <v>0</v>
      </c>
      <c r="O12339">
        <v>0</v>
      </c>
      <c r="P12339">
        <v>0</v>
      </c>
      <c r="Q12339">
        <v>0</v>
      </c>
    </row>
    <row r="12340" spans="1:17" x14ac:dyDescent="0.2">
      <c r="A12340" t="s">
        <v>29363</v>
      </c>
      <c r="B12340" t="s">
        <v>86</v>
      </c>
      <c r="C12340" t="s">
        <v>134</v>
      </c>
      <c r="D12340" t="s">
        <v>17029</v>
      </c>
      <c r="E12340" t="s">
        <v>79</v>
      </c>
      <c r="F12340" t="s">
        <v>4877</v>
      </c>
      <c r="G12340">
        <v>0</v>
      </c>
      <c r="H12340">
        <v>6</v>
      </c>
      <c r="I12340">
        <v>0</v>
      </c>
      <c r="J12340">
        <v>6</v>
      </c>
      <c r="K12340">
        <v>0</v>
      </c>
      <c r="L12340">
        <v>0</v>
      </c>
      <c r="M12340">
        <v>0</v>
      </c>
      <c r="N12340">
        <v>0</v>
      </c>
      <c r="O12340">
        <v>0</v>
      </c>
      <c r="P12340">
        <v>0</v>
      </c>
      <c r="Q12340">
        <v>0</v>
      </c>
    </row>
    <row r="12341" spans="1:17" x14ac:dyDescent="0.2">
      <c r="A12341" t="s">
        <v>29364</v>
      </c>
      <c r="B12341" t="s">
        <v>86</v>
      </c>
      <c r="C12341" t="s">
        <v>134</v>
      </c>
      <c r="D12341" t="s">
        <v>17029</v>
      </c>
      <c r="E12341" t="s">
        <v>79</v>
      </c>
      <c r="F12341" t="s">
        <v>4879</v>
      </c>
      <c r="G12341">
        <v>0</v>
      </c>
      <c r="H12341">
        <v>0</v>
      </c>
      <c r="I12341">
        <v>0</v>
      </c>
      <c r="J12341">
        <v>0</v>
      </c>
      <c r="K12341">
        <v>0</v>
      </c>
      <c r="L12341">
        <v>0</v>
      </c>
      <c r="M12341">
        <v>6</v>
      </c>
      <c r="N12341">
        <v>0</v>
      </c>
      <c r="O12341">
        <v>0</v>
      </c>
      <c r="P12341">
        <v>0</v>
      </c>
      <c r="Q12341">
        <v>0</v>
      </c>
    </row>
    <row r="12342" spans="1:17" x14ac:dyDescent="0.2">
      <c r="A12342" t="s">
        <v>29365</v>
      </c>
      <c r="B12342" t="s">
        <v>86</v>
      </c>
      <c r="C12342" t="s">
        <v>134</v>
      </c>
      <c r="D12342" t="s">
        <v>17029</v>
      </c>
      <c r="E12342" t="s">
        <v>79</v>
      </c>
      <c r="F12342" t="s">
        <v>4881</v>
      </c>
      <c r="G12342">
        <v>0</v>
      </c>
      <c r="H12342">
        <v>6</v>
      </c>
      <c r="I12342">
        <v>0</v>
      </c>
      <c r="J12342">
        <v>6</v>
      </c>
      <c r="K12342">
        <v>0</v>
      </c>
      <c r="L12342">
        <v>0</v>
      </c>
      <c r="M12342">
        <v>0</v>
      </c>
      <c r="N12342">
        <v>0</v>
      </c>
      <c r="O12342">
        <v>0</v>
      </c>
      <c r="P12342">
        <v>0</v>
      </c>
      <c r="Q12342">
        <v>0</v>
      </c>
    </row>
    <row r="12343" spans="1:17" x14ac:dyDescent="0.2">
      <c r="A12343" t="s">
        <v>29366</v>
      </c>
      <c r="B12343" t="s">
        <v>86</v>
      </c>
      <c r="C12343" t="s">
        <v>134</v>
      </c>
      <c r="D12343" t="s">
        <v>17029</v>
      </c>
      <c r="E12343" t="s">
        <v>79</v>
      </c>
      <c r="F12343" t="s">
        <v>4883</v>
      </c>
      <c r="G12343">
        <v>0</v>
      </c>
      <c r="H12343">
        <v>6</v>
      </c>
      <c r="I12343">
        <v>0</v>
      </c>
      <c r="J12343">
        <v>6</v>
      </c>
      <c r="K12343">
        <v>0</v>
      </c>
      <c r="L12343">
        <v>0</v>
      </c>
      <c r="M12343">
        <v>0</v>
      </c>
      <c r="N12343">
        <v>0</v>
      </c>
      <c r="O12343">
        <v>0</v>
      </c>
      <c r="P12343">
        <v>0</v>
      </c>
      <c r="Q12343">
        <v>0</v>
      </c>
    </row>
    <row r="12344" spans="1:17" x14ac:dyDescent="0.2">
      <c r="A12344" t="s">
        <v>29367</v>
      </c>
      <c r="B12344" t="s">
        <v>86</v>
      </c>
      <c r="C12344" t="s">
        <v>134</v>
      </c>
      <c r="D12344" t="s">
        <v>17029</v>
      </c>
      <c r="E12344" t="s">
        <v>79</v>
      </c>
      <c r="F12344" t="s">
        <v>4885</v>
      </c>
      <c r="G12344">
        <v>0</v>
      </c>
      <c r="H12344">
        <v>0</v>
      </c>
      <c r="I12344">
        <v>0</v>
      </c>
      <c r="J12344">
        <v>0</v>
      </c>
      <c r="K12344">
        <v>0</v>
      </c>
      <c r="L12344">
        <v>0</v>
      </c>
      <c r="M12344">
        <v>6</v>
      </c>
      <c r="N12344">
        <v>0</v>
      </c>
      <c r="O12344">
        <v>0</v>
      </c>
      <c r="P12344">
        <v>0</v>
      </c>
      <c r="Q12344">
        <v>0</v>
      </c>
    </row>
    <row r="12345" spans="1:17" x14ac:dyDescent="0.2">
      <c r="A12345" t="s">
        <v>29368</v>
      </c>
      <c r="B12345" t="s">
        <v>86</v>
      </c>
      <c r="C12345" t="s">
        <v>134</v>
      </c>
      <c r="D12345" t="s">
        <v>17029</v>
      </c>
      <c r="E12345" t="s">
        <v>79</v>
      </c>
      <c r="F12345" t="s">
        <v>4887</v>
      </c>
      <c r="G12345">
        <v>0</v>
      </c>
      <c r="H12345">
        <v>6</v>
      </c>
      <c r="I12345">
        <v>0</v>
      </c>
      <c r="J12345">
        <v>6</v>
      </c>
      <c r="K12345">
        <v>0</v>
      </c>
      <c r="L12345">
        <v>0</v>
      </c>
      <c r="M12345">
        <v>0</v>
      </c>
      <c r="N12345">
        <v>0</v>
      </c>
      <c r="O12345">
        <v>0</v>
      </c>
      <c r="P12345">
        <v>0</v>
      </c>
      <c r="Q12345">
        <v>0</v>
      </c>
    </row>
    <row r="12346" spans="1:17" x14ac:dyDescent="0.2">
      <c r="A12346" t="s">
        <v>29369</v>
      </c>
      <c r="B12346" t="s">
        <v>86</v>
      </c>
      <c r="C12346" t="s">
        <v>134</v>
      </c>
      <c r="D12346" t="s">
        <v>17029</v>
      </c>
      <c r="E12346" t="s">
        <v>79</v>
      </c>
      <c r="F12346" t="s">
        <v>4889</v>
      </c>
      <c r="G12346">
        <v>0</v>
      </c>
      <c r="H12346">
        <v>0</v>
      </c>
      <c r="I12346">
        <v>0</v>
      </c>
      <c r="J12346">
        <v>0</v>
      </c>
      <c r="K12346">
        <v>0</v>
      </c>
      <c r="L12346">
        <v>0</v>
      </c>
      <c r="M12346">
        <v>6</v>
      </c>
      <c r="N12346">
        <v>0</v>
      </c>
      <c r="O12346">
        <v>0</v>
      </c>
      <c r="P12346">
        <v>0</v>
      </c>
      <c r="Q12346">
        <v>0</v>
      </c>
    </row>
    <row r="12347" spans="1:17" x14ac:dyDescent="0.2">
      <c r="A12347" t="s">
        <v>29370</v>
      </c>
      <c r="B12347" t="s">
        <v>86</v>
      </c>
      <c r="C12347" t="s">
        <v>134</v>
      </c>
      <c r="D12347" t="s">
        <v>17029</v>
      </c>
      <c r="E12347" t="s">
        <v>79</v>
      </c>
      <c r="F12347" t="s">
        <v>4871</v>
      </c>
      <c r="G12347">
        <v>0</v>
      </c>
      <c r="H12347">
        <v>0</v>
      </c>
      <c r="I12347">
        <v>0</v>
      </c>
      <c r="J12347">
        <v>0</v>
      </c>
      <c r="K12347">
        <v>0</v>
      </c>
      <c r="L12347">
        <v>0</v>
      </c>
      <c r="M12347">
        <v>0</v>
      </c>
      <c r="N12347">
        <v>6</v>
      </c>
      <c r="O12347">
        <v>6</v>
      </c>
      <c r="P12347">
        <v>0</v>
      </c>
      <c r="Q12347">
        <v>0</v>
      </c>
    </row>
    <row r="12348" spans="1:17" x14ac:dyDescent="0.2">
      <c r="A12348" t="s">
        <v>29371</v>
      </c>
      <c r="B12348" t="s">
        <v>86</v>
      </c>
      <c r="C12348" t="s">
        <v>134</v>
      </c>
      <c r="D12348" t="s">
        <v>17029</v>
      </c>
      <c r="E12348" t="s">
        <v>79</v>
      </c>
      <c r="F12348" t="s">
        <v>4873</v>
      </c>
      <c r="G12348">
        <v>0</v>
      </c>
      <c r="H12348">
        <v>0</v>
      </c>
      <c r="I12348">
        <v>0</v>
      </c>
      <c r="J12348">
        <v>0</v>
      </c>
      <c r="K12348">
        <v>0</v>
      </c>
      <c r="L12348">
        <v>0</v>
      </c>
      <c r="M12348">
        <v>0</v>
      </c>
      <c r="N12348">
        <v>5</v>
      </c>
      <c r="O12348">
        <v>5</v>
      </c>
      <c r="P12348">
        <v>0</v>
      </c>
      <c r="Q12348">
        <v>0</v>
      </c>
    </row>
    <row r="12349" spans="1:17" x14ac:dyDescent="0.2">
      <c r="A12349" t="s">
        <v>29372</v>
      </c>
      <c r="B12349" t="s">
        <v>86</v>
      </c>
      <c r="C12349" t="s">
        <v>134</v>
      </c>
      <c r="D12349" t="s">
        <v>17029</v>
      </c>
      <c r="E12349" t="s">
        <v>79</v>
      </c>
      <c r="F12349" t="s">
        <v>17019</v>
      </c>
      <c r="G12349">
        <v>6</v>
      </c>
      <c r="H12349">
        <v>0</v>
      </c>
      <c r="I12349">
        <v>0</v>
      </c>
      <c r="J12349">
        <v>0</v>
      </c>
      <c r="K12349">
        <v>0</v>
      </c>
      <c r="L12349">
        <v>0</v>
      </c>
      <c r="M12349">
        <v>0</v>
      </c>
      <c r="N12349">
        <v>0</v>
      </c>
      <c r="O12349">
        <v>0</v>
      </c>
      <c r="P12349">
        <v>0</v>
      </c>
      <c r="Q12349">
        <v>0</v>
      </c>
    </row>
    <row r="12350" spans="1:17" x14ac:dyDescent="0.2">
      <c r="A12350" t="s">
        <v>29373</v>
      </c>
      <c r="B12350" t="s">
        <v>86</v>
      </c>
      <c r="C12350" t="s">
        <v>134</v>
      </c>
      <c r="D12350" t="s">
        <v>17029</v>
      </c>
      <c r="E12350" t="s">
        <v>81</v>
      </c>
      <c r="F12350" t="s">
        <v>4875</v>
      </c>
      <c r="G12350">
        <v>0</v>
      </c>
      <c r="H12350">
        <v>10</v>
      </c>
      <c r="I12350">
        <v>1</v>
      </c>
      <c r="J12350">
        <v>9</v>
      </c>
      <c r="K12350">
        <v>0</v>
      </c>
      <c r="L12350">
        <v>0</v>
      </c>
      <c r="M12350">
        <v>0</v>
      </c>
      <c r="N12350">
        <v>0</v>
      </c>
      <c r="O12350">
        <v>0</v>
      </c>
      <c r="P12350">
        <v>0</v>
      </c>
      <c r="Q12350">
        <v>0</v>
      </c>
    </row>
    <row r="12351" spans="1:17" x14ac:dyDescent="0.2">
      <c r="A12351" t="s">
        <v>29374</v>
      </c>
      <c r="B12351" t="s">
        <v>86</v>
      </c>
      <c r="C12351" t="s">
        <v>134</v>
      </c>
      <c r="D12351" t="s">
        <v>17029</v>
      </c>
      <c r="E12351" t="s">
        <v>81</v>
      </c>
      <c r="F12351" t="s">
        <v>4877</v>
      </c>
      <c r="G12351">
        <v>0</v>
      </c>
      <c r="H12351">
        <v>10</v>
      </c>
      <c r="I12351">
        <v>1</v>
      </c>
      <c r="J12351">
        <v>9</v>
      </c>
      <c r="K12351">
        <v>0</v>
      </c>
      <c r="L12351">
        <v>0</v>
      </c>
      <c r="M12351">
        <v>0</v>
      </c>
      <c r="N12351">
        <v>0</v>
      </c>
      <c r="O12351">
        <v>0</v>
      </c>
      <c r="P12351">
        <v>0</v>
      </c>
      <c r="Q12351">
        <v>0</v>
      </c>
    </row>
    <row r="12352" spans="1:17" x14ac:dyDescent="0.2">
      <c r="A12352" t="s">
        <v>29375</v>
      </c>
      <c r="B12352" t="s">
        <v>86</v>
      </c>
      <c r="C12352" t="s">
        <v>134</v>
      </c>
      <c r="D12352" t="s">
        <v>17029</v>
      </c>
      <c r="E12352" t="s">
        <v>81</v>
      </c>
      <c r="F12352" t="s">
        <v>4879</v>
      </c>
      <c r="G12352">
        <v>0</v>
      </c>
      <c r="H12352">
        <v>0</v>
      </c>
      <c r="I12352">
        <v>0</v>
      </c>
      <c r="J12352">
        <v>0</v>
      </c>
      <c r="K12352">
        <v>0</v>
      </c>
      <c r="L12352">
        <v>0</v>
      </c>
      <c r="M12352">
        <v>10</v>
      </c>
      <c r="N12352">
        <v>0</v>
      </c>
      <c r="O12352">
        <v>0</v>
      </c>
      <c r="P12352">
        <v>0</v>
      </c>
      <c r="Q12352">
        <v>0</v>
      </c>
    </row>
    <row r="12353" spans="1:17" x14ac:dyDescent="0.2">
      <c r="A12353" t="s">
        <v>29376</v>
      </c>
      <c r="B12353" t="s">
        <v>86</v>
      </c>
      <c r="C12353" t="s">
        <v>134</v>
      </c>
      <c r="D12353" t="s">
        <v>17029</v>
      </c>
      <c r="E12353" t="s">
        <v>81</v>
      </c>
      <c r="F12353" t="s">
        <v>4881</v>
      </c>
      <c r="G12353">
        <v>0</v>
      </c>
      <c r="H12353">
        <v>10</v>
      </c>
      <c r="I12353">
        <v>1</v>
      </c>
      <c r="J12353">
        <v>9</v>
      </c>
      <c r="K12353">
        <v>0</v>
      </c>
      <c r="L12353">
        <v>0</v>
      </c>
      <c r="M12353">
        <v>0</v>
      </c>
      <c r="N12353">
        <v>0</v>
      </c>
      <c r="O12353">
        <v>0</v>
      </c>
      <c r="P12353">
        <v>0</v>
      </c>
      <c r="Q12353">
        <v>0</v>
      </c>
    </row>
    <row r="12354" spans="1:17" x14ac:dyDescent="0.2">
      <c r="A12354" t="s">
        <v>29377</v>
      </c>
      <c r="B12354" t="s">
        <v>86</v>
      </c>
      <c r="C12354" t="s">
        <v>134</v>
      </c>
      <c r="D12354" t="s">
        <v>17029</v>
      </c>
      <c r="E12354" t="s">
        <v>81</v>
      </c>
      <c r="F12354" t="s">
        <v>4883</v>
      </c>
      <c r="G12354">
        <v>0</v>
      </c>
      <c r="H12354">
        <v>10</v>
      </c>
      <c r="I12354">
        <v>1</v>
      </c>
      <c r="J12354">
        <v>9</v>
      </c>
      <c r="K12354">
        <v>0</v>
      </c>
      <c r="L12354">
        <v>0</v>
      </c>
      <c r="M12354">
        <v>0</v>
      </c>
      <c r="N12354">
        <v>0</v>
      </c>
      <c r="O12354">
        <v>0</v>
      </c>
      <c r="P12354">
        <v>0</v>
      </c>
      <c r="Q12354">
        <v>0</v>
      </c>
    </row>
    <row r="12355" spans="1:17" x14ac:dyDescent="0.2">
      <c r="A12355" t="s">
        <v>29378</v>
      </c>
      <c r="B12355" t="s">
        <v>86</v>
      </c>
      <c r="C12355" t="s">
        <v>134</v>
      </c>
      <c r="D12355" t="s">
        <v>17029</v>
      </c>
      <c r="E12355" t="s">
        <v>81</v>
      </c>
      <c r="F12355" t="s">
        <v>4885</v>
      </c>
      <c r="G12355">
        <v>0</v>
      </c>
      <c r="H12355">
        <v>0</v>
      </c>
      <c r="I12355">
        <v>0</v>
      </c>
      <c r="J12355">
        <v>0</v>
      </c>
      <c r="K12355">
        <v>0</v>
      </c>
      <c r="L12355">
        <v>0</v>
      </c>
      <c r="M12355">
        <v>10</v>
      </c>
      <c r="N12355">
        <v>0</v>
      </c>
      <c r="O12355">
        <v>0</v>
      </c>
      <c r="P12355">
        <v>0</v>
      </c>
      <c r="Q12355">
        <v>0</v>
      </c>
    </row>
    <row r="12356" spans="1:17" x14ac:dyDescent="0.2">
      <c r="A12356" t="s">
        <v>29379</v>
      </c>
      <c r="B12356" t="s">
        <v>86</v>
      </c>
      <c r="C12356" t="s">
        <v>134</v>
      </c>
      <c r="D12356" t="s">
        <v>17029</v>
      </c>
      <c r="E12356" t="s">
        <v>81</v>
      </c>
      <c r="F12356" t="s">
        <v>4887</v>
      </c>
      <c r="G12356">
        <v>0</v>
      </c>
      <c r="H12356">
        <v>10</v>
      </c>
      <c r="I12356">
        <v>1</v>
      </c>
      <c r="J12356">
        <v>9</v>
      </c>
      <c r="K12356">
        <v>0</v>
      </c>
      <c r="L12356">
        <v>0</v>
      </c>
      <c r="M12356">
        <v>0</v>
      </c>
      <c r="N12356">
        <v>0</v>
      </c>
      <c r="O12356">
        <v>0</v>
      </c>
      <c r="P12356">
        <v>0</v>
      </c>
      <c r="Q12356">
        <v>0</v>
      </c>
    </row>
    <row r="12357" spans="1:17" x14ac:dyDescent="0.2">
      <c r="A12357" t="s">
        <v>29380</v>
      </c>
      <c r="B12357" t="s">
        <v>86</v>
      </c>
      <c r="C12357" t="s">
        <v>134</v>
      </c>
      <c r="D12357" t="s">
        <v>17029</v>
      </c>
      <c r="E12357" t="s">
        <v>81</v>
      </c>
      <c r="F12357" t="s">
        <v>4889</v>
      </c>
      <c r="G12357">
        <v>0</v>
      </c>
      <c r="H12357">
        <v>0</v>
      </c>
      <c r="I12357">
        <v>0</v>
      </c>
      <c r="J12357">
        <v>0</v>
      </c>
      <c r="K12357">
        <v>0</v>
      </c>
      <c r="L12357">
        <v>0</v>
      </c>
      <c r="M12357">
        <v>10</v>
      </c>
      <c r="N12357">
        <v>0</v>
      </c>
      <c r="O12357">
        <v>0</v>
      </c>
      <c r="P12357">
        <v>0</v>
      </c>
      <c r="Q12357">
        <v>0</v>
      </c>
    </row>
    <row r="12358" spans="1:17" x14ac:dyDescent="0.2">
      <c r="A12358" t="s">
        <v>29381</v>
      </c>
      <c r="B12358" t="s">
        <v>86</v>
      </c>
      <c r="C12358" t="s">
        <v>134</v>
      </c>
      <c r="D12358" t="s">
        <v>17029</v>
      </c>
      <c r="E12358" t="s">
        <v>81</v>
      </c>
      <c r="F12358" t="s">
        <v>4871</v>
      </c>
      <c r="G12358">
        <v>0</v>
      </c>
      <c r="H12358">
        <v>0</v>
      </c>
      <c r="I12358">
        <v>0</v>
      </c>
      <c r="J12358">
        <v>0</v>
      </c>
      <c r="K12358">
        <v>0</v>
      </c>
      <c r="L12358">
        <v>0</v>
      </c>
      <c r="M12358">
        <v>0</v>
      </c>
      <c r="N12358">
        <v>10</v>
      </c>
      <c r="O12358">
        <v>10</v>
      </c>
      <c r="P12358">
        <v>0</v>
      </c>
      <c r="Q12358">
        <v>0</v>
      </c>
    </row>
    <row r="12359" spans="1:17" x14ac:dyDescent="0.2">
      <c r="A12359" t="s">
        <v>29382</v>
      </c>
      <c r="B12359" t="s">
        <v>86</v>
      </c>
      <c r="C12359" t="s">
        <v>134</v>
      </c>
      <c r="D12359" t="s">
        <v>17029</v>
      </c>
      <c r="E12359" t="s">
        <v>81</v>
      </c>
      <c r="F12359" t="s">
        <v>4873</v>
      </c>
      <c r="G12359">
        <v>0</v>
      </c>
      <c r="H12359">
        <v>0</v>
      </c>
      <c r="I12359">
        <v>0</v>
      </c>
      <c r="J12359">
        <v>0</v>
      </c>
      <c r="K12359">
        <v>0</v>
      </c>
      <c r="L12359">
        <v>0</v>
      </c>
      <c r="M12359">
        <v>0</v>
      </c>
      <c r="N12359">
        <v>9</v>
      </c>
      <c r="O12359">
        <v>9</v>
      </c>
      <c r="P12359">
        <v>0</v>
      </c>
      <c r="Q12359">
        <v>0</v>
      </c>
    </row>
    <row r="12360" spans="1:17" x14ac:dyDescent="0.2">
      <c r="A12360" t="s">
        <v>29383</v>
      </c>
      <c r="B12360" t="s">
        <v>86</v>
      </c>
      <c r="C12360" t="s">
        <v>134</v>
      </c>
      <c r="D12360" t="s">
        <v>17029</v>
      </c>
      <c r="E12360" t="s">
        <v>81</v>
      </c>
      <c r="F12360" t="s">
        <v>17019</v>
      </c>
      <c r="G12360">
        <v>10</v>
      </c>
      <c r="H12360">
        <v>0</v>
      </c>
      <c r="I12360">
        <v>0</v>
      </c>
      <c r="J12360">
        <v>0</v>
      </c>
      <c r="K12360">
        <v>0</v>
      </c>
      <c r="L12360">
        <v>0</v>
      </c>
      <c r="M12360">
        <v>0</v>
      </c>
      <c r="N12360">
        <v>0</v>
      </c>
      <c r="O12360">
        <v>0</v>
      </c>
      <c r="P12360">
        <v>0</v>
      </c>
      <c r="Q12360">
        <v>0</v>
      </c>
    </row>
    <row r="12361" spans="1:17" x14ac:dyDescent="0.2">
      <c r="A12361" t="s">
        <v>29384</v>
      </c>
      <c r="B12361" t="s">
        <v>86</v>
      </c>
      <c r="C12361" t="s">
        <v>134</v>
      </c>
      <c r="D12361" t="s">
        <v>17021</v>
      </c>
      <c r="E12361" t="s">
        <v>79</v>
      </c>
      <c r="F12361" t="s">
        <v>17022</v>
      </c>
      <c r="G12361">
        <v>0</v>
      </c>
      <c r="H12361">
        <v>0</v>
      </c>
      <c r="I12361">
        <v>0</v>
      </c>
      <c r="J12361">
        <v>0</v>
      </c>
      <c r="K12361">
        <v>0</v>
      </c>
      <c r="L12361">
        <v>0</v>
      </c>
      <c r="M12361">
        <v>0</v>
      </c>
      <c r="N12361">
        <v>2</v>
      </c>
      <c r="O12361">
        <v>2</v>
      </c>
      <c r="P12361">
        <v>0</v>
      </c>
      <c r="Q12361">
        <v>0</v>
      </c>
    </row>
    <row r="12362" spans="1:17" x14ac:dyDescent="0.2">
      <c r="A12362" t="s">
        <v>29385</v>
      </c>
      <c r="B12362" t="s">
        <v>86</v>
      </c>
      <c r="C12362" t="s">
        <v>134</v>
      </c>
      <c r="D12362" t="s">
        <v>17021</v>
      </c>
      <c r="E12362" t="s">
        <v>79</v>
      </c>
      <c r="F12362" t="s">
        <v>17019</v>
      </c>
      <c r="G12362">
        <v>2</v>
      </c>
      <c r="H12362">
        <v>0</v>
      </c>
      <c r="I12362">
        <v>0</v>
      </c>
      <c r="J12362">
        <v>0</v>
      </c>
      <c r="K12362">
        <v>0</v>
      </c>
      <c r="L12362">
        <v>0</v>
      </c>
      <c r="M12362">
        <v>0</v>
      </c>
      <c r="N12362">
        <v>0</v>
      </c>
      <c r="O12362">
        <v>0</v>
      </c>
      <c r="P12362">
        <v>0</v>
      </c>
      <c r="Q12362">
        <v>0</v>
      </c>
    </row>
    <row r="12363" spans="1:17" x14ac:dyDescent="0.2">
      <c r="A12363" t="s">
        <v>29386</v>
      </c>
      <c r="B12363" t="s">
        <v>86</v>
      </c>
      <c r="C12363" t="s">
        <v>134</v>
      </c>
      <c r="D12363" t="s">
        <v>17021</v>
      </c>
      <c r="E12363" t="s">
        <v>81</v>
      </c>
      <c r="F12363" t="s">
        <v>17022</v>
      </c>
      <c r="G12363">
        <v>0</v>
      </c>
      <c r="H12363">
        <v>0</v>
      </c>
      <c r="I12363">
        <v>0</v>
      </c>
      <c r="J12363">
        <v>0</v>
      </c>
      <c r="K12363">
        <v>0</v>
      </c>
      <c r="L12363">
        <v>0</v>
      </c>
      <c r="M12363">
        <v>0</v>
      </c>
      <c r="N12363">
        <v>1</v>
      </c>
      <c r="O12363">
        <v>1</v>
      </c>
      <c r="P12363">
        <v>0</v>
      </c>
      <c r="Q12363">
        <v>0</v>
      </c>
    </row>
    <row r="12364" spans="1:17" x14ac:dyDescent="0.2">
      <c r="A12364" t="s">
        <v>29387</v>
      </c>
      <c r="B12364" t="s">
        <v>86</v>
      </c>
      <c r="C12364" t="s">
        <v>134</v>
      </c>
      <c r="D12364" t="s">
        <v>17021</v>
      </c>
      <c r="E12364" t="s">
        <v>81</v>
      </c>
      <c r="F12364" t="s">
        <v>17019</v>
      </c>
      <c r="G12364">
        <v>1</v>
      </c>
      <c r="H12364">
        <v>0</v>
      </c>
      <c r="I12364">
        <v>0</v>
      </c>
      <c r="J12364">
        <v>0</v>
      </c>
      <c r="K12364">
        <v>0</v>
      </c>
      <c r="L12364">
        <v>0</v>
      </c>
      <c r="M12364">
        <v>0</v>
      </c>
      <c r="N12364">
        <v>0</v>
      </c>
      <c r="O12364">
        <v>0</v>
      </c>
      <c r="P12364">
        <v>0</v>
      </c>
      <c r="Q12364">
        <v>0</v>
      </c>
    </row>
    <row r="12365" spans="1:17" x14ac:dyDescent="0.2">
      <c r="A12365" t="s">
        <v>29388</v>
      </c>
      <c r="B12365" t="s">
        <v>86</v>
      </c>
      <c r="C12365" t="s">
        <v>135</v>
      </c>
      <c r="D12365" t="s">
        <v>17029</v>
      </c>
      <c r="E12365" t="s">
        <v>79</v>
      </c>
      <c r="F12365" t="s">
        <v>4875</v>
      </c>
      <c r="G12365">
        <v>0</v>
      </c>
      <c r="H12365">
        <v>6</v>
      </c>
      <c r="I12365">
        <v>0</v>
      </c>
      <c r="J12365">
        <v>6</v>
      </c>
      <c r="K12365">
        <v>0</v>
      </c>
      <c r="L12365">
        <v>0</v>
      </c>
      <c r="M12365">
        <v>0</v>
      </c>
      <c r="N12365">
        <v>0</v>
      </c>
      <c r="O12365">
        <v>0</v>
      </c>
      <c r="P12365">
        <v>0</v>
      </c>
      <c r="Q12365">
        <v>0</v>
      </c>
    </row>
    <row r="12366" spans="1:17" x14ac:dyDescent="0.2">
      <c r="A12366" t="s">
        <v>29389</v>
      </c>
      <c r="B12366" t="s">
        <v>86</v>
      </c>
      <c r="C12366" t="s">
        <v>135</v>
      </c>
      <c r="D12366" t="s">
        <v>17029</v>
      </c>
      <c r="E12366" t="s">
        <v>79</v>
      </c>
      <c r="F12366" t="s">
        <v>4877</v>
      </c>
      <c r="G12366">
        <v>0</v>
      </c>
      <c r="H12366">
        <v>6</v>
      </c>
      <c r="I12366">
        <v>0</v>
      </c>
      <c r="J12366">
        <v>6</v>
      </c>
      <c r="K12366">
        <v>0</v>
      </c>
      <c r="L12366">
        <v>0</v>
      </c>
      <c r="M12366">
        <v>0</v>
      </c>
      <c r="N12366">
        <v>0</v>
      </c>
      <c r="O12366">
        <v>0</v>
      </c>
      <c r="P12366">
        <v>0</v>
      </c>
      <c r="Q12366">
        <v>0</v>
      </c>
    </row>
    <row r="12367" spans="1:17" x14ac:dyDescent="0.2">
      <c r="A12367" t="s">
        <v>29390</v>
      </c>
      <c r="B12367" t="s">
        <v>86</v>
      </c>
      <c r="C12367" t="s">
        <v>135</v>
      </c>
      <c r="D12367" t="s">
        <v>17029</v>
      </c>
      <c r="E12367" t="s">
        <v>79</v>
      </c>
      <c r="F12367" t="s">
        <v>4879</v>
      </c>
      <c r="G12367">
        <v>0</v>
      </c>
      <c r="H12367">
        <v>0</v>
      </c>
      <c r="I12367">
        <v>0</v>
      </c>
      <c r="J12367">
        <v>0</v>
      </c>
      <c r="K12367">
        <v>0</v>
      </c>
      <c r="L12367">
        <v>0</v>
      </c>
      <c r="M12367">
        <v>6</v>
      </c>
      <c r="N12367">
        <v>0</v>
      </c>
      <c r="O12367">
        <v>0</v>
      </c>
      <c r="P12367">
        <v>0</v>
      </c>
      <c r="Q12367">
        <v>0</v>
      </c>
    </row>
    <row r="12368" spans="1:17" x14ac:dyDescent="0.2">
      <c r="A12368" t="s">
        <v>29391</v>
      </c>
      <c r="B12368" t="s">
        <v>86</v>
      </c>
      <c r="C12368" t="s">
        <v>135</v>
      </c>
      <c r="D12368" t="s">
        <v>17029</v>
      </c>
      <c r="E12368" t="s">
        <v>79</v>
      </c>
      <c r="F12368" t="s">
        <v>4881</v>
      </c>
      <c r="G12368">
        <v>0</v>
      </c>
      <c r="H12368">
        <v>6</v>
      </c>
      <c r="I12368">
        <v>0</v>
      </c>
      <c r="J12368">
        <v>6</v>
      </c>
      <c r="K12368">
        <v>0</v>
      </c>
      <c r="L12368">
        <v>0</v>
      </c>
      <c r="M12368">
        <v>0</v>
      </c>
      <c r="N12368">
        <v>0</v>
      </c>
      <c r="O12368">
        <v>0</v>
      </c>
      <c r="P12368">
        <v>0</v>
      </c>
      <c r="Q12368">
        <v>0</v>
      </c>
    </row>
    <row r="12369" spans="1:17" x14ac:dyDescent="0.2">
      <c r="A12369" t="s">
        <v>29392</v>
      </c>
      <c r="B12369" t="s">
        <v>86</v>
      </c>
      <c r="C12369" t="s">
        <v>135</v>
      </c>
      <c r="D12369" t="s">
        <v>17029</v>
      </c>
      <c r="E12369" t="s">
        <v>79</v>
      </c>
      <c r="F12369" t="s">
        <v>4883</v>
      </c>
      <c r="G12369">
        <v>0</v>
      </c>
      <c r="H12369">
        <v>6</v>
      </c>
      <c r="I12369">
        <v>0</v>
      </c>
      <c r="J12369">
        <v>6</v>
      </c>
      <c r="K12369">
        <v>0</v>
      </c>
      <c r="L12369">
        <v>0</v>
      </c>
      <c r="M12369">
        <v>0</v>
      </c>
      <c r="N12369">
        <v>0</v>
      </c>
      <c r="O12369">
        <v>0</v>
      </c>
      <c r="P12369">
        <v>0</v>
      </c>
      <c r="Q12369">
        <v>0</v>
      </c>
    </row>
    <row r="12370" spans="1:17" x14ac:dyDescent="0.2">
      <c r="A12370" t="s">
        <v>29393</v>
      </c>
      <c r="B12370" t="s">
        <v>86</v>
      </c>
      <c r="C12370" t="s">
        <v>135</v>
      </c>
      <c r="D12370" t="s">
        <v>17029</v>
      </c>
      <c r="E12370" t="s">
        <v>79</v>
      </c>
      <c r="F12370" t="s">
        <v>4885</v>
      </c>
      <c r="G12370">
        <v>0</v>
      </c>
      <c r="H12370">
        <v>0</v>
      </c>
      <c r="I12370">
        <v>0</v>
      </c>
      <c r="J12370">
        <v>0</v>
      </c>
      <c r="K12370">
        <v>0</v>
      </c>
      <c r="L12370">
        <v>0</v>
      </c>
      <c r="M12370">
        <v>6</v>
      </c>
      <c r="N12370">
        <v>0</v>
      </c>
      <c r="O12370">
        <v>0</v>
      </c>
      <c r="P12370">
        <v>0</v>
      </c>
      <c r="Q12370">
        <v>0</v>
      </c>
    </row>
    <row r="12371" spans="1:17" x14ac:dyDescent="0.2">
      <c r="A12371" t="s">
        <v>29394</v>
      </c>
      <c r="B12371" t="s">
        <v>86</v>
      </c>
      <c r="C12371" t="s">
        <v>135</v>
      </c>
      <c r="D12371" t="s">
        <v>17029</v>
      </c>
      <c r="E12371" t="s">
        <v>79</v>
      </c>
      <c r="F12371" t="s">
        <v>4887</v>
      </c>
      <c r="G12371">
        <v>0</v>
      </c>
      <c r="H12371">
        <v>6</v>
      </c>
      <c r="I12371">
        <v>0</v>
      </c>
      <c r="J12371">
        <v>6</v>
      </c>
      <c r="K12371">
        <v>0</v>
      </c>
      <c r="L12371">
        <v>0</v>
      </c>
      <c r="M12371">
        <v>0</v>
      </c>
      <c r="N12371">
        <v>0</v>
      </c>
      <c r="O12371">
        <v>0</v>
      </c>
      <c r="P12371">
        <v>0</v>
      </c>
      <c r="Q12371">
        <v>0</v>
      </c>
    </row>
    <row r="12372" spans="1:17" x14ac:dyDescent="0.2">
      <c r="A12372" t="s">
        <v>29395</v>
      </c>
      <c r="B12372" t="s">
        <v>86</v>
      </c>
      <c r="C12372" t="s">
        <v>135</v>
      </c>
      <c r="D12372" t="s">
        <v>17029</v>
      </c>
      <c r="E12372" t="s">
        <v>79</v>
      </c>
      <c r="F12372" t="s">
        <v>4889</v>
      </c>
      <c r="G12372">
        <v>0</v>
      </c>
      <c r="H12372">
        <v>0</v>
      </c>
      <c r="I12372">
        <v>0</v>
      </c>
      <c r="J12372">
        <v>0</v>
      </c>
      <c r="K12372">
        <v>0</v>
      </c>
      <c r="L12372">
        <v>0</v>
      </c>
      <c r="M12372">
        <v>6</v>
      </c>
      <c r="N12372">
        <v>0</v>
      </c>
      <c r="O12372">
        <v>0</v>
      </c>
      <c r="P12372">
        <v>0</v>
      </c>
      <c r="Q12372">
        <v>0</v>
      </c>
    </row>
    <row r="12373" spans="1:17" x14ac:dyDescent="0.2">
      <c r="A12373" t="s">
        <v>29396</v>
      </c>
      <c r="B12373" t="s">
        <v>86</v>
      </c>
      <c r="C12373" t="s">
        <v>135</v>
      </c>
      <c r="D12373" t="s">
        <v>17029</v>
      </c>
      <c r="E12373" t="s">
        <v>79</v>
      </c>
      <c r="F12373" t="s">
        <v>4871</v>
      </c>
      <c r="G12373">
        <v>0</v>
      </c>
      <c r="H12373">
        <v>0</v>
      </c>
      <c r="I12373">
        <v>0</v>
      </c>
      <c r="J12373">
        <v>0</v>
      </c>
      <c r="K12373">
        <v>0</v>
      </c>
      <c r="L12373">
        <v>0</v>
      </c>
      <c r="M12373">
        <v>0</v>
      </c>
      <c r="N12373">
        <v>6</v>
      </c>
      <c r="O12373">
        <v>6</v>
      </c>
      <c r="P12373">
        <v>0</v>
      </c>
      <c r="Q12373">
        <v>0</v>
      </c>
    </row>
    <row r="12374" spans="1:17" x14ac:dyDescent="0.2">
      <c r="A12374" t="s">
        <v>29397</v>
      </c>
      <c r="B12374" t="s">
        <v>86</v>
      </c>
      <c r="C12374" t="s">
        <v>135</v>
      </c>
      <c r="D12374" t="s">
        <v>17029</v>
      </c>
      <c r="E12374" t="s">
        <v>79</v>
      </c>
      <c r="F12374" t="s">
        <v>4873</v>
      </c>
      <c r="G12374">
        <v>0</v>
      </c>
      <c r="H12374">
        <v>0</v>
      </c>
      <c r="I12374">
        <v>0</v>
      </c>
      <c r="J12374">
        <v>0</v>
      </c>
      <c r="K12374">
        <v>0</v>
      </c>
      <c r="L12374">
        <v>0</v>
      </c>
      <c r="M12374">
        <v>0</v>
      </c>
      <c r="N12374">
        <v>5</v>
      </c>
      <c r="O12374">
        <v>5</v>
      </c>
      <c r="P12374">
        <v>0</v>
      </c>
      <c r="Q12374">
        <v>0</v>
      </c>
    </row>
    <row r="12375" spans="1:17" x14ac:dyDescent="0.2">
      <c r="A12375" t="s">
        <v>29398</v>
      </c>
      <c r="B12375" t="s">
        <v>86</v>
      </c>
      <c r="C12375" t="s">
        <v>135</v>
      </c>
      <c r="D12375" t="s">
        <v>17029</v>
      </c>
      <c r="E12375" t="s">
        <v>79</v>
      </c>
      <c r="F12375" t="s">
        <v>17019</v>
      </c>
      <c r="G12375">
        <v>6</v>
      </c>
      <c r="H12375">
        <v>0</v>
      </c>
      <c r="I12375">
        <v>0</v>
      </c>
      <c r="J12375">
        <v>0</v>
      </c>
      <c r="K12375">
        <v>0</v>
      </c>
      <c r="L12375">
        <v>0</v>
      </c>
      <c r="M12375">
        <v>0</v>
      </c>
      <c r="N12375">
        <v>0</v>
      </c>
      <c r="O12375">
        <v>0</v>
      </c>
      <c r="P12375">
        <v>0</v>
      </c>
      <c r="Q12375">
        <v>0</v>
      </c>
    </row>
    <row r="12376" spans="1:17" x14ac:dyDescent="0.2">
      <c r="A12376" t="s">
        <v>29399</v>
      </c>
      <c r="B12376" t="s">
        <v>86</v>
      </c>
      <c r="C12376" t="s">
        <v>135</v>
      </c>
      <c r="D12376" t="s">
        <v>17029</v>
      </c>
      <c r="E12376" t="s">
        <v>81</v>
      </c>
      <c r="F12376" t="s">
        <v>4875</v>
      </c>
      <c r="G12376">
        <v>0</v>
      </c>
      <c r="H12376">
        <v>5</v>
      </c>
      <c r="I12376">
        <v>0</v>
      </c>
      <c r="J12376">
        <v>5</v>
      </c>
      <c r="K12376">
        <v>0</v>
      </c>
      <c r="L12376">
        <v>0</v>
      </c>
      <c r="M12376">
        <v>0</v>
      </c>
      <c r="N12376">
        <v>0</v>
      </c>
      <c r="O12376">
        <v>0</v>
      </c>
      <c r="P12376">
        <v>0</v>
      </c>
      <c r="Q12376">
        <v>0</v>
      </c>
    </row>
    <row r="12377" spans="1:17" x14ac:dyDescent="0.2">
      <c r="A12377" t="s">
        <v>29400</v>
      </c>
      <c r="B12377" t="s">
        <v>86</v>
      </c>
      <c r="C12377" t="s">
        <v>135</v>
      </c>
      <c r="D12377" t="s">
        <v>17029</v>
      </c>
      <c r="E12377" t="s">
        <v>81</v>
      </c>
      <c r="F12377" t="s">
        <v>4877</v>
      </c>
      <c r="G12377">
        <v>0</v>
      </c>
      <c r="H12377">
        <v>5</v>
      </c>
      <c r="I12377">
        <v>0</v>
      </c>
      <c r="J12377">
        <v>5</v>
      </c>
      <c r="K12377">
        <v>0</v>
      </c>
      <c r="L12377">
        <v>0</v>
      </c>
      <c r="M12377">
        <v>0</v>
      </c>
      <c r="N12377">
        <v>0</v>
      </c>
      <c r="O12377">
        <v>0</v>
      </c>
      <c r="P12377">
        <v>0</v>
      </c>
      <c r="Q12377">
        <v>0</v>
      </c>
    </row>
    <row r="12378" spans="1:17" x14ac:dyDescent="0.2">
      <c r="A12378" t="s">
        <v>29401</v>
      </c>
      <c r="B12378" t="s">
        <v>86</v>
      </c>
      <c r="C12378" t="s">
        <v>135</v>
      </c>
      <c r="D12378" t="s">
        <v>17029</v>
      </c>
      <c r="E12378" t="s">
        <v>81</v>
      </c>
      <c r="F12378" t="s">
        <v>4879</v>
      </c>
      <c r="G12378">
        <v>0</v>
      </c>
      <c r="H12378">
        <v>0</v>
      </c>
      <c r="I12378">
        <v>0</v>
      </c>
      <c r="J12378">
        <v>0</v>
      </c>
      <c r="K12378">
        <v>0</v>
      </c>
      <c r="L12378">
        <v>0</v>
      </c>
      <c r="M12378">
        <v>5</v>
      </c>
      <c r="N12378">
        <v>0</v>
      </c>
      <c r="O12378">
        <v>0</v>
      </c>
      <c r="P12378">
        <v>0</v>
      </c>
      <c r="Q12378">
        <v>0</v>
      </c>
    </row>
    <row r="12379" spans="1:17" x14ac:dyDescent="0.2">
      <c r="A12379" t="s">
        <v>29402</v>
      </c>
      <c r="B12379" t="s">
        <v>86</v>
      </c>
      <c r="C12379" t="s">
        <v>135</v>
      </c>
      <c r="D12379" t="s">
        <v>17029</v>
      </c>
      <c r="E12379" t="s">
        <v>81</v>
      </c>
      <c r="F12379" t="s">
        <v>4881</v>
      </c>
      <c r="G12379">
        <v>0</v>
      </c>
      <c r="H12379">
        <v>5</v>
      </c>
      <c r="I12379">
        <v>0</v>
      </c>
      <c r="J12379">
        <v>5</v>
      </c>
      <c r="K12379">
        <v>0</v>
      </c>
      <c r="L12379">
        <v>0</v>
      </c>
      <c r="M12379">
        <v>0</v>
      </c>
      <c r="N12379">
        <v>0</v>
      </c>
      <c r="O12379">
        <v>0</v>
      </c>
      <c r="P12379">
        <v>0</v>
      </c>
      <c r="Q12379">
        <v>0</v>
      </c>
    </row>
    <row r="12380" spans="1:17" x14ac:dyDescent="0.2">
      <c r="A12380" t="s">
        <v>29403</v>
      </c>
      <c r="B12380" t="s">
        <v>86</v>
      </c>
      <c r="C12380" t="s">
        <v>135</v>
      </c>
      <c r="D12380" t="s">
        <v>17029</v>
      </c>
      <c r="E12380" t="s">
        <v>81</v>
      </c>
      <c r="F12380" t="s">
        <v>4883</v>
      </c>
      <c r="G12380">
        <v>0</v>
      </c>
      <c r="H12380">
        <v>5</v>
      </c>
      <c r="I12380">
        <v>0</v>
      </c>
      <c r="J12380">
        <v>5</v>
      </c>
      <c r="K12380">
        <v>0</v>
      </c>
      <c r="L12380">
        <v>0</v>
      </c>
      <c r="M12380">
        <v>0</v>
      </c>
      <c r="N12380">
        <v>0</v>
      </c>
      <c r="O12380">
        <v>0</v>
      </c>
      <c r="P12380">
        <v>0</v>
      </c>
      <c r="Q12380">
        <v>0</v>
      </c>
    </row>
    <row r="12381" spans="1:17" x14ac:dyDescent="0.2">
      <c r="A12381" t="s">
        <v>29404</v>
      </c>
      <c r="B12381" t="s">
        <v>86</v>
      </c>
      <c r="C12381" t="s">
        <v>135</v>
      </c>
      <c r="D12381" t="s">
        <v>17029</v>
      </c>
      <c r="E12381" t="s">
        <v>81</v>
      </c>
      <c r="F12381" t="s">
        <v>4885</v>
      </c>
      <c r="G12381">
        <v>0</v>
      </c>
      <c r="H12381">
        <v>0</v>
      </c>
      <c r="I12381">
        <v>0</v>
      </c>
      <c r="J12381">
        <v>0</v>
      </c>
      <c r="K12381">
        <v>0</v>
      </c>
      <c r="L12381">
        <v>0</v>
      </c>
      <c r="M12381">
        <v>5</v>
      </c>
      <c r="N12381">
        <v>0</v>
      </c>
      <c r="O12381">
        <v>0</v>
      </c>
      <c r="P12381">
        <v>0</v>
      </c>
      <c r="Q12381">
        <v>0</v>
      </c>
    </row>
    <row r="12382" spans="1:17" x14ac:dyDescent="0.2">
      <c r="A12382" t="s">
        <v>29405</v>
      </c>
      <c r="B12382" t="s">
        <v>86</v>
      </c>
      <c r="C12382" t="s">
        <v>135</v>
      </c>
      <c r="D12382" t="s">
        <v>17029</v>
      </c>
      <c r="E12382" t="s">
        <v>81</v>
      </c>
      <c r="F12382" t="s">
        <v>4887</v>
      </c>
      <c r="G12382">
        <v>0</v>
      </c>
      <c r="H12382">
        <v>5</v>
      </c>
      <c r="I12382">
        <v>0</v>
      </c>
      <c r="J12382">
        <v>5</v>
      </c>
      <c r="K12382">
        <v>0</v>
      </c>
      <c r="L12382">
        <v>0</v>
      </c>
      <c r="M12382">
        <v>0</v>
      </c>
      <c r="N12382">
        <v>0</v>
      </c>
      <c r="O12382">
        <v>0</v>
      </c>
      <c r="P12382">
        <v>0</v>
      </c>
      <c r="Q12382">
        <v>0</v>
      </c>
    </row>
    <row r="12383" spans="1:17" x14ac:dyDescent="0.2">
      <c r="A12383" t="s">
        <v>29406</v>
      </c>
      <c r="B12383" t="s">
        <v>86</v>
      </c>
      <c r="C12383" t="s">
        <v>135</v>
      </c>
      <c r="D12383" t="s">
        <v>17029</v>
      </c>
      <c r="E12383" t="s">
        <v>81</v>
      </c>
      <c r="F12383" t="s">
        <v>4889</v>
      </c>
      <c r="G12383">
        <v>0</v>
      </c>
      <c r="H12383">
        <v>0</v>
      </c>
      <c r="I12383">
        <v>0</v>
      </c>
      <c r="J12383">
        <v>0</v>
      </c>
      <c r="K12383">
        <v>0</v>
      </c>
      <c r="L12383">
        <v>0</v>
      </c>
      <c r="M12383">
        <v>5</v>
      </c>
      <c r="N12383">
        <v>0</v>
      </c>
      <c r="O12383">
        <v>0</v>
      </c>
      <c r="P12383">
        <v>0</v>
      </c>
      <c r="Q12383">
        <v>0</v>
      </c>
    </row>
    <row r="12384" spans="1:17" x14ac:dyDescent="0.2">
      <c r="A12384" t="s">
        <v>29407</v>
      </c>
      <c r="B12384" t="s">
        <v>86</v>
      </c>
      <c r="C12384" t="s">
        <v>135</v>
      </c>
      <c r="D12384" t="s">
        <v>17029</v>
      </c>
      <c r="E12384" t="s">
        <v>81</v>
      </c>
      <c r="F12384" t="s">
        <v>4871</v>
      </c>
      <c r="G12384">
        <v>0</v>
      </c>
      <c r="H12384">
        <v>0</v>
      </c>
      <c r="I12384">
        <v>0</v>
      </c>
      <c r="J12384">
        <v>0</v>
      </c>
      <c r="K12384">
        <v>0</v>
      </c>
      <c r="L12384">
        <v>0</v>
      </c>
      <c r="M12384">
        <v>0</v>
      </c>
      <c r="N12384">
        <v>5</v>
      </c>
      <c r="O12384">
        <v>5</v>
      </c>
      <c r="P12384">
        <v>0</v>
      </c>
      <c r="Q12384">
        <v>0</v>
      </c>
    </row>
    <row r="12385" spans="1:17" x14ac:dyDescent="0.2">
      <c r="A12385" t="s">
        <v>29408</v>
      </c>
      <c r="B12385" t="s">
        <v>86</v>
      </c>
      <c r="C12385" t="s">
        <v>135</v>
      </c>
      <c r="D12385" t="s">
        <v>17029</v>
      </c>
      <c r="E12385" t="s">
        <v>81</v>
      </c>
      <c r="F12385" t="s">
        <v>4873</v>
      </c>
      <c r="G12385">
        <v>0</v>
      </c>
      <c r="H12385">
        <v>0</v>
      </c>
      <c r="I12385">
        <v>0</v>
      </c>
      <c r="J12385">
        <v>0</v>
      </c>
      <c r="K12385">
        <v>0</v>
      </c>
      <c r="L12385">
        <v>0</v>
      </c>
      <c r="M12385">
        <v>0</v>
      </c>
      <c r="N12385">
        <v>3</v>
      </c>
      <c r="O12385">
        <v>3</v>
      </c>
      <c r="P12385">
        <v>0</v>
      </c>
      <c r="Q12385">
        <v>0</v>
      </c>
    </row>
    <row r="12386" spans="1:17" x14ac:dyDescent="0.2">
      <c r="A12386" t="s">
        <v>29409</v>
      </c>
      <c r="B12386" t="s">
        <v>86</v>
      </c>
      <c r="C12386" t="s">
        <v>135</v>
      </c>
      <c r="D12386" t="s">
        <v>17029</v>
      </c>
      <c r="E12386" t="s">
        <v>81</v>
      </c>
      <c r="F12386" t="s">
        <v>17019</v>
      </c>
      <c r="G12386">
        <v>5</v>
      </c>
      <c r="H12386">
        <v>0</v>
      </c>
      <c r="I12386">
        <v>0</v>
      </c>
      <c r="J12386">
        <v>0</v>
      </c>
      <c r="K12386">
        <v>0</v>
      </c>
      <c r="L12386">
        <v>0</v>
      </c>
      <c r="M12386">
        <v>0</v>
      </c>
      <c r="N12386">
        <v>0</v>
      </c>
      <c r="O12386">
        <v>0</v>
      </c>
      <c r="P12386">
        <v>0</v>
      </c>
      <c r="Q12386">
        <v>0</v>
      </c>
    </row>
    <row r="12387" spans="1:17" x14ac:dyDescent="0.2">
      <c r="A12387" t="s">
        <v>29410</v>
      </c>
      <c r="B12387" t="s">
        <v>86</v>
      </c>
      <c r="C12387" t="s">
        <v>135</v>
      </c>
      <c r="D12387" t="s">
        <v>17021</v>
      </c>
      <c r="E12387" t="s">
        <v>79</v>
      </c>
      <c r="F12387" t="s">
        <v>17022</v>
      </c>
      <c r="G12387">
        <v>0</v>
      </c>
      <c r="H12387">
        <v>0</v>
      </c>
      <c r="I12387">
        <v>0</v>
      </c>
      <c r="J12387">
        <v>0</v>
      </c>
      <c r="K12387">
        <v>0</v>
      </c>
      <c r="L12387">
        <v>0</v>
      </c>
      <c r="M12387">
        <v>0</v>
      </c>
      <c r="N12387">
        <v>1</v>
      </c>
      <c r="O12387">
        <v>1</v>
      </c>
      <c r="P12387">
        <v>0</v>
      </c>
      <c r="Q12387">
        <v>0</v>
      </c>
    </row>
    <row r="12388" spans="1:17" x14ac:dyDescent="0.2">
      <c r="A12388" t="s">
        <v>29411</v>
      </c>
      <c r="B12388" t="s">
        <v>86</v>
      </c>
      <c r="C12388" t="s">
        <v>135</v>
      </c>
      <c r="D12388" t="s">
        <v>17021</v>
      </c>
      <c r="E12388" t="s">
        <v>79</v>
      </c>
      <c r="F12388" t="s">
        <v>17019</v>
      </c>
      <c r="G12388">
        <v>1</v>
      </c>
      <c r="H12388">
        <v>0</v>
      </c>
      <c r="I12388">
        <v>0</v>
      </c>
      <c r="J12388">
        <v>0</v>
      </c>
      <c r="K12388">
        <v>0</v>
      </c>
      <c r="L12388">
        <v>0</v>
      </c>
      <c r="M12388">
        <v>0</v>
      </c>
      <c r="N12388">
        <v>0</v>
      </c>
      <c r="O12388">
        <v>0</v>
      </c>
      <c r="P12388">
        <v>0</v>
      </c>
      <c r="Q12388">
        <v>0</v>
      </c>
    </row>
    <row r="12389" spans="1:17" x14ac:dyDescent="0.2">
      <c r="A12389" t="s">
        <v>29412</v>
      </c>
      <c r="B12389" t="s">
        <v>86</v>
      </c>
      <c r="C12389" t="s">
        <v>135</v>
      </c>
      <c r="D12389" t="s">
        <v>17021</v>
      </c>
      <c r="E12389" t="s">
        <v>81</v>
      </c>
      <c r="F12389" t="s">
        <v>17022</v>
      </c>
      <c r="G12389">
        <v>0</v>
      </c>
      <c r="H12389">
        <v>0</v>
      </c>
      <c r="I12389">
        <v>0</v>
      </c>
      <c r="J12389">
        <v>0</v>
      </c>
      <c r="K12389">
        <v>0</v>
      </c>
      <c r="L12389">
        <v>0</v>
      </c>
      <c r="M12389">
        <v>0</v>
      </c>
      <c r="N12389">
        <v>1</v>
      </c>
      <c r="O12389">
        <v>1</v>
      </c>
      <c r="P12389">
        <v>0</v>
      </c>
      <c r="Q12389">
        <v>0</v>
      </c>
    </row>
    <row r="12390" spans="1:17" x14ac:dyDescent="0.2">
      <c r="A12390" t="s">
        <v>29413</v>
      </c>
      <c r="B12390" t="s">
        <v>86</v>
      </c>
      <c r="C12390" t="s">
        <v>135</v>
      </c>
      <c r="D12390" t="s">
        <v>17021</v>
      </c>
      <c r="E12390" t="s">
        <v>81</v>
      </c>
      <c r="F12390" t="s">
        <v>17019</v>
      </c>
      <c r="G12390">
        <v>1</v>
      </c>
      <c r="H12390">
        <v>0</v>
      </c>
      <c r="I12390">
        <v>0</v>
      </c>
      <c r="J12390">
        <v>0</v>
      </c>
      <c r="K12390">
        <v>0</v>
      </c>
      <c r="L12390">
        <v>0</v>
      </c>
      <c r="M12390">
        <v>0</v>
      </c>
      <c r="N12390">
        <v>0</v>
      </c>
      <c r="O12390">
        <v>0</v>
      </c>
      <c r="P12390">
        <v>0</v>
      </c>
      <c r="Q12390">
        <v>0</v>
      </c>
    </row>
    <row r="12391" spans="1:17" x14ac:dyDescent="0.2">
      <c r="A12391" t="s">
        <v>29414</v>
      </c>
      <c r="B12391" t="s">
        <v>86</v>
      </c>
      <c r="C12391" t="s">
        <v>136</v>
      </c>
      <c r="D12391" t="s">
        <v>17029</v>
      </c>
      <c r="E12391" t="s">
        <v>79</v>
      </c>
      <c r="F12391" t="s">
        <v>4875</v>
      </c>
      <c r="G12391">
        <v>0</v>
      </c>
      <c r="H12391">
        <v>8</v>
      </c>
      <c r="I12391">
        <v>0</v>
      </c>
      <c r="J12391">
        <v>8</v>
      </c>
      <c r="K12391">
        <v>0</v>
      </c>
      <c r="L12391">
        <v>0</v>
      </c>
      <c r="M12391">
        <v>0</v>
      </c>
      <c r="N12391">
        <v>0</v>
      </c>
      <c r="O12391">
        <v>0</v>
      </c>
      <c r="P12391">
        <v>0</v>
      </c>
      <c r="Q12391">
        <v>0</v>
      </c>
    </row>
    <row r="12392" spans="1:17" x14ac:dyDescent="0.2">
      <c r="A12392" t="s">
        <v>29415</v>
      </c>
      <c r="B12392" t="s">
        <v>86</v>
      </c>
      <c r="C12392" t="s">
        <v>136</v>
      </c>
      <c r="D12392" t="s">
        <v>17029</v>
      </c>
      <c r="E12392" t="s">
        <v>79</v>
      </c>
      <c r="F12392" t="s">
        <v>4877</v>
      </c>
      <c r="G12392">
        <v>0</v>
      </c>
      <c r="H12392">
        <v>8</v>
      </c>
      <c r="I12392">
        <v>0</v>
      </c>
      <c r="J12392">
        <v>7</v>
      </c>
      <c r="K12392">
        <v>1</v>
      </c>
      <c r="L12392">
        <v>0</v>
      </c>
      <c r="M12392">
        <v>0</v>
      </c>
      <c r="N12392">
        <v>0</v>
      </c>
      <c r="O12392">
        <v>0</v>
      </c>
      <c r="P12392">
        <v>0</v>
      </c>
      <c r="Q12392">
        <v>0</v>
      </c>
    </row>
    <row r="12393" spans="1:17" x14ac:dyDescent="0.2">
      <c r="A12393" t="s">
        <v>29416</v>
      </c>
      <c r="B12393" t="s">
        <v>86</v>
      </c>
      <c r="C12393" t="s">
        <v>136</v>
      </c>
      <c r="D12393" t="s">
        <v>17029</v>
      </c>
      <c r="E12393" t="s">
        <v>79</v>
      </c>
      <c r="F12393" t="s">
        <v>4879</v>
      </c>
      <c r="G12393">
        <v>0</v>
      </c>
      <c r="H12393">
        <v>0</v>
      </c>
      <c r="I12393">
        <v>0</v>
      </c>
      <c r="J12393">
        <v>0</v>
      </c>
      <c r="K12393">
        <v>0</v>
      </c>
      <c r="L12393">
        <v>0</v>
      </c>
      <c r="M12393">
        <v>8</v>
      </c>
      <c r="N12393">
        <v>0</v>
      </c>
      <c r="O12393">
        <v>0</v>
      </c>
      <c r="P12393">
        <v>0</v>
      </c>
      <c r="Q12393">
        <v>0</v>
      </c>
    </row>
    <row r="12394" spans="1:17" x14ac:dyDescent="0.2">
      <c r="A12394" t="s">
        <v>29417</v>
      </c>
      <c r="B12394" t="s">
        <v>86</v>
      </c>
      <c r="C12394" t="s">
        <v>136</v>
      </c>
      <c r="D12394" t="s">
        <v>17029</v>
      </c>
      <c r="E12394" t="s">
        <v>79</v>
      </c>
      <c r="F12394" t="s">
        <v>4881</v>
      </c>
      <c r="G12394">
        <v>0</v>
      </c>
      <c r="H12394">
        <v>8</v>
      </c>
      <c r="I12394">
        <v>0</v>
      </c>
      <c r="J12394">
        <v>7</v>
      </c>
      <c r="K12394">
        <v>1</v>
      </c>
      <c r="L12394">
        <v>0</v>
      </c>
      <c r="M12394">
        <v>0</v>
      </c>
      <c r="N12394">
        <v>0</v>
      </c>
      <c r="O12394">
        <v>0</v>
      </c>
      <c r="P12394">
        <v>0</v>
      </c>
      <c r="Q12394">
        <v>0</v>
      </c>
    </row>
    <row r="12395" spans="1:17" x14ac:dyDescent="0.2">
      <c r="A12395" t="s">
        <v>29418</v>
      </c>
      <c r="B12395" t="s">
        <v>86</v>
      </c>
      <c r="C12395" t="s">
        <v>136</v>
      </c>
      <c r="D12395" t="s">
        <v>17029</v>
      </c>
      <c r="E12395" t="s">
        <v>79</v>
      </c>
      <c r="F12395" t="s">
        <v>4883</v>
      </c>
      <c r="G12395">
        <v>0</v>
      </c>
      <c r="H12395">
        <v>8</v>
      </c>
      <c r="I12395">
        <v>0</v>
      </c>
      <c r="J12395">
        <v>8</v>
      </c>
      <c r="K12395">
        <v>0</v>
      </c>
      <c r="L12395">
        <v>0</v>
      </c>
      <c r="M12395">
        <v>0</v>
      </c>
      <c r="N12395">
        <v>0</v>
      </c>
      <c r="O12395">
        <v>0</v>
      </c>
      <c r="P12395">
        <v>0</v>
      </c>
      <c r="Q12395">
        <v>0</v>
      </c>
    </row>
    <row r="12396" spans="1:17" x14ac:dyDescent="0.2">
      <c r="A12396" t="s">
        <v>29419</v>
      </c>
      <c r="B12396" t="s">
        <v>86</v>
      </c>
      <c r="C12396" t="s">
        <v>136</v>
      </c>
      <c r="D12396" t="s">
        <v>17029</v>
      </c>
      <c r="E12396" t="s">
        <v>79</v>
      </c>
      <c r="F12396" t="s">
        <v>4885</v>
      </c>
      <c r="G12396">
        <v>0</v>
      </c>
      <c r="H12396">
        <v>0</v>
      </c>
      <c r="I12396">
        <v>0</v>
      </c>
      <c r="J12396">
        <v>0</v>
      </c>
      <c r="K12396">
        <v>0</v>
      </c>
      <c r="L12396">
        <v>0</v>
      </c>
      <c r="M12396">
        <v>8</v>
      </c>
      <c r="N12396">
        <v>0</v>
      </c>
      <c r="O12396">
        <v>0</v>
      </c>
      <c r="P12396">
        <v>0</v>
      </c>
      <c r="Q12396">
        <v>0</v>
      </c>
    </row>
    <row r="12397" spans="1:17" x14ac:dyDescent="0.2">
      <c r="A12397" t="s">
        <v>29420</v>
      </c>
      <c r="B12397" t="s">
        <v>86</v>
      </c>
      <c r="C12397" t="s">
        <v>136</v>
      </c>
      <c r="D12397" t="s">
        <v>17029</v>
      </c>
      <c r="E12397" t="s">
        <v>79</v>
      </c>
      <c r="F12397" t="s">
        <v>4887</v>
      </c>
      <c r="G12397">
        <v>0</v>
      </c>
      <c r="H12397">
        <v>8</v>
      </c>
      <c r="I12397">
        <v>0</v>
      </c>
      <c r="J12397">
        <v>7</v>
      </c>
      <c r="K12397">
        <v>1</v>
      </c>
      <c r="L12397">
        <v>0</v>
      </c>
      <c r="M12397">
        <v>0</v>
      </c>
      <c r="N12397">
        <v>0</v>
      </c>
      <c r="O12397">
        <v>0</v>
      </c>
      <c r="P12397">
        <v>0</v>
      </c>
      <c r="Q12397">
        <v>0</v>
      </c>
    </row>
    <row r="12398" spans="1:17" x14ac:dyDescent="0.2">
      <c r="A12398" t="s">
        <v>29421</v>
      </c>
      <c r="B12398" t="s">
        <v>86</v>
      </c>
      <c r="C12398" t="s">
        <v>136</v>
      </c>
      <c r="D12398" t="s">
        <v>17029</v>
      </c>
      <c r="E12398" t="s">
        <v>79</v>
      </c>
      <c r="F12398" t="s">
        <v>4889</v>
      </c>
      <c r="G12398">
        <v>0</v>
      </c>
      <c r="H12398">
        <v>0</v>
      </c>
      <c r="I12398">
        <v>0</v>
      </c>
      <c r="J12398">
        <v>0</v>
      </c>
      <c r="K12398">
        <v>0</v>
      </c>
      <c r="L12398">
        <v>0</v>
      </c>
      <c r="M12398">
        <v>8</v>
      </c>
      <c r="N12398">
        <v>0</v>
      </c>
      <c r="O12398">
        <v>0</v>
      </c>
      <c r="P12398">
        <v>0</v>
      </c>
      <c r="Q12398">
        <v>0</v>
      </c>
    </row>
    <row r="12399" spans="1:17" x14ac:dyDescent="0.2">
      <c r="A12399" t="s">
        <v>29422</v>
      </c>
      <c r="B12399" t="s">
        <v>86</v>
      </c>
      <c r="C12399" t="s">
        <v>136</v>
      </c>
      <c r="D12399" t="s">
        <v>17029</v>
      </c>
      <c r="E12399" t="s">
        <v>79</v>
      </c>
      <c r="F12399" t="s">
        <v>4871</v>
      </c>
      <c r="G12399">
        <v>0</v>
      </c>
      <c r="H12399">
        <v>0</v>
      </c>
      <c r="I12399">
        <v>0</v>
      </c>
      <c r="J12399">
        <v>0</v>
      </c>
      <c r="K12399">
        <v>0</v>
      </c>
      <c r="L12399">
        <v>0</v>
      </c>
      <c r="M12399">
        <v>0</v>
      </c>
      <c r="N12399">
        <v>8</v>
      </c>
      <c r="O12399">
        <v>8</v>
      </c>
      <c r="P12399">
        <v>0</v>
      </c>
      <c r="Q12399">
        <v>0</v>
      </c>
    </row>
    <row r="12400" spans="1:17" x14ac:dyDescent="0.2">
      <c r="A12400" t="s">
        <v>29423</v>
      </c>
      <c r="B12400" t="s">
        <v>86</v>
      </c>
      <c r="C12400" t="s">
        <v>136</v>
      </c>
      <c r="D12400" t="s">
        <v>17029</v>
      </c>
      <c r="E12400" t="s">
        <v>79</v>
      </c>
      <c r="F12400" t="s">
        <v>4873</v>
      </c>
      <c r="G12400">
        <v>0</v>
      </c>
      <c r="H12400">
        <v>0</v>
      </c>
      <c r="I12400">
        <v>0</v>
      </c>
      <c r="J12400">
        <v>0</v>
      </c>
      <c r="K12400">
        <v>0</v>
      </c>
      <c r="L12400">
        <v>0</v>
      </c>
      <c r="M12400">
        <v>0</v>
      </c>
      <c r="N12400">
        <v>8</v>
      </c>
      <c r="O12400">
        <v>8</v>
      </c>
      <c r="P12400">
        <v>0</v>
      </c>
      <c r="Q12400">
        <v>0</v>
      </c>
    </row>
    <row r="12401" spans="1:17" x14ac:dyDescent="0.2">
      <c r="A12401" t="s">
        <v>29424</v>
      </c>
      <c r="B12401" t="s">
        <v>86</v>
      </c>
      <c r="C12401" t="s">
        <v>136</v>
      </c>
      <c r="D12401" t="s">
        <v>17029</v>
      </c>
      <c r="E12401" t="s">
        <v>79</v>
      </c>
      <c r="F12401" t="s">
        <v>17019</v>
      </c>
      <c r="G12401">
        <v>8</v>
      </c>
      <c r="H12401">
        <v>0</v>
      </c>
      <c r="I12401">
        <v>0</v>
      </c>
      <c r="J12401">
        <v>0</v>
      </c>
      <c r="K12401">
        <v>0</v>
      </c>
      <c r="L12401">
        <v>0</v>
      </c>
      <c r="M12401">
        <v>0</v>
      </c>
      <c r="N12401">
        <v>0</v>
      </c>
      <c r="O12401">
        <v>0</v>
      </c>
      <c r="P12401">
        <v>0</v>
      </c>
      <c r="Q12401">
        <v>0</v>
      </c>
    </row>
    <row r="12402" spans="1:17" x14ac:dyDescent="0.2">
      <c r="A12402" t="s">
        <v>29425</v>
      </c>
      <c r="B12402" t="s">
        <v>86</v>
      </c>
      <c r="C12402" t="s">
        <v>136</v>
      </c>
      <c r="D12402" t="s">
        <v>17029</v>
      </c>
      <c r="E12402" t="s">
        <v>81</v>
      </c>
      <c r="F12402" t="s">
        <v>4875</v>
      </c>
      <c r="G12402">
        <v>0</v>
      </c>
      <c r="H12402">
        <v>7</v>
      </c>
      <c r="I12402">
        <v>0</v>
      </c>
      <c r="J12402">
        <v>7</v>
      </c>
      <c r="K12402">
        <v>0</v>
      </c>
      <c r="L12402">
        <v>0</v>
      </c>
      <c r="M12402">
        <v>0</v>
      </c>
      <c r="N12402">
        <v>0</v>
      </c>
      <c r="O12402">
        <v>0</v>
      </c>
      <c r="P12402">
        <v>0</v>
      </c>
      <c r="Q12402">
        <v>0</v>
      </c>
    </row>
    <row r="12403" spans="1:17" x14ac:dyDescent="0.2">
      <c r="A12403" t="s">
        <v>29426</v>
      </c>
      <c r="B12403" t="s">
        <v>86</v>
      </c>
      <c r="C12403" t="s">
        <v>136</v>
      </c>
      <c r="D12403" t="s">
        <v>17029</v>
      </c>
      <c r="E12403" t="s">
        <v>81</v>
      </c>
      <c r="F12403" t="s">
        <v>4877</v>
      </c>
      <c r="G12403">
        <v>0</v>
      </c>
      <c r="H12403">
        <v>7</v>
      </c>
      <c r="I12403">
        <v>0</v>
      </c>
      <c r="J12403">
        <v>7</v>
      </c>
      <c r="K12403">
        <v>0</v>
      </c>
      <c r="L12403">
        <v>0</v>
      </c>
      <c r="M12403">
        <v>0</v>
      </c>
      <c r="N12403">
        <v>0</v>
      </c>
      <c r="O12403">
        <v>0</v>
      </c>
      <c r="P12403">
        <v>0</v>
      </c>
      <c r="Q12403">
        <v>0</v>
      </c>
    </row>
    <row r="12404" spans="1:17" x14ac:dyDescent="0.2">
      <c r="A12404" t="s">
        <v>29427</v>
      </c>
      <c r="B12404" t="s">
        <v>86</v>
      </c>
      <c r="C12404" t="s">
        <v>136</v>
      </c>
      <c r="D12404" t="s">
        <v>17029</v>
      </c>
      <c r="E12404" t="s">
        <v>81</v>
      </c>
      <c r="F12404" t="s">
        <v>4879</v>
      </c>
      <c r="G12404">
        <v>0</v>
      </c>
      <c r="H12404">
        <v>0</v>
      </c>
      <c r="I12404">
        <v>0</v>
      </c>
      <c r="J12404">
        <v>0</v>
      </c>
      <c r="K12404">
        <v>0</v>
      </c>
      <c r="L12404">
        <v>0</v>
      </c>
      <c r="M12404">
        <v>7</v>
      </c>
      <c r="N12404">
        <v>0</v>
      </c>
      <c r="O12404">
        <v>0</v>
      </c>
      <c r="P12404">
        <v>0</v>
      </c>
      <c r="Q12404">
        <v>0</v>
      </c>
    </row>
    <row r="12405" spans="1:17" x14ac:dyDescent="0.2">
      <c r="A12405" t="s">
        <v>29428</v>
      </c>
      <c r="B12405" t="s">
        <v>86</v>
      </c>
      <c r="C12405" t="s">
        <v>136</v>
      </c>
      <c r="D12405" t="s">
        <v>17029</v>
      </c>
      <c r="E12405" t="s">
        <v>81</v>
      </c>
      <c r="F12405" t="s">
        <v>4881</v>
      </c>
      <c r="G12405">
        <v>0</v>
      </c>
      <c r="H12405">
        <v>7</v>
      </c>
      <c r="I12405">
        <v>0</v>
      </c>
      <c r="J12405">
        <v>7</v>
      </c>
      <c r="K12405">
        <v>0</v>
      </c>
      <c r="L12405">
        <v>0</v>
      </c>
      <c r="M12405">
        <v>0</v>
      </c>
      <c r="N12405">
        <v>0</v>
      </c>
      <c r="O12405">
        <v>0</v>
      </c>
      <c r="P12405">
        <v>0</v>
      </c>
      <c r="Q12405">
        <v>0</v>
      </c>
    </row>
    <row r="12406" spans="1:17" x14ac:dyDescent="0.2">
      <c r="A12406" t="s">
        <v>29429</v>
      </c>
      <c r="B12406" t="s">
        <v>86</v>
      </c>
      <c r="C12406" t="s">
        <v>136</v>
      </c>
      <c r="D12406" t="s">
        <v>17029</v>
      </c>
      <c r="E12406" t="s">
        <v>81</v>
      </c>
      <c r="F12406" t="s">
        <v>4883</v>
      </c>
      <c r="G12406">
        <v>0</v>
      </c>
      <c r="H12406">
        <v>7</v>
      </c>
      <c r="I12406">
        <v>0</v>
      </c>
      <c r="J12406">
        <v>7</v>
      </c>
      <c r="K12406">
        <v>0</v>
      </c>
      <c r="L12406">
        <v>0</v>
      </c>
      <c r="M12406">
        <v>0</v>
      </c>
      <c r="N12406">
        <v>0</v>
      </c>
      <c r="O12406">
        <v>0</v>
      </c>
      <c r="P12406">
        <v>0</v>
      </c>
      <c r="Q12406">
        <v>0</v>
      </c>
    </row>
    <row r="12407" spans="1:17" x14ac:dyDescent="0.2">
      <c r="A12407" t="s">
        <v>29430</v>
      </c>
      <c r="B12407" t="s">
        <v>86</v>
      </c>
      <c r="C12407" t="s">
        <v>136</v>
      </c>
      <c r="D12407" t="s">
        <v>17029</v>
      </c>
      <c r="E12407" t="s">
        <v>81</v>
      </c>
      <c r="F12407" t="s">
        <v>4885</v>
      </c>
      <c r="G12407">
        <v>0</v>
      </c>
      <c r="H12407">
        <v>0</v>
      </c>
      <c r="I12407">
        <v>0</v>
      </c>
      <c r="J12407">
        <v>0</v>
      </c>
      <c r="K12407">
        <v>0</v>
      </c>
      <c r="L12407">
        <v>0</v>
      </c>
      <c r="M12407">
        <v>7</v>
      </c>
      <c r="N12407">
        <v>0</v>
      </c>
      <c r="O12407">
        <v>0</v>
      </c>
      <c r="P12407">
        <v>0</v>
      </c>
      <c r="Q12407">
        <v>0</v>
      </c>
    </row>
    <row r="12408" spans="1:17" x14ac:dyDescent="0.2">
      <c r="A12408" t="s">
        <v>29431</v>
      </c>
      <c r="B12408" t="s">
        <v>86</v>
      </c>
      <c r="C12408" t="s">
        <v>136</v>
      </c>
      <c r="D12408" t="s">
        <v>17029</v>
      </c>
      <c r="E12408" t="s">
        <v>81</v>
      </c>
      <c r="F12408" t="s">
        <v>4887</v>
      </c>
      <c r="G12408">
        <v>0</v>
      </c>
      <c r="H12408">
        <v>7</v>
      </c>
      <c r="I12408">
        <v>0</v>
      </c>
      <c r="J12408">
        <v>7</v>
      </c>
      <c r="K12408">
        <v>0</v>
      </c>
      <c r="L12408">
        <v>0</v>
      </c>
      <c r="M12408">
        <v>0</v>
      </c>
      <c r="N12408">
        <v>0</v>
      </c>
      <c r="O12408">
        <v>0</v>
      </c>
      <c r="P12408">
        <v>0</v>
      </c>
      <c r="Q12408">
        <v>0</v>
      </c>
    </row>
    <row r="12409" spans="1:17" x14ac:dyDescent="0.2">
      <c r="A12409" t="s">
        <v>29432</v>
      </c>
      <c r="B12409" t="s">
        <v>86</v>
      </c>
      <c r="C12409" t="s">
        <v>136</v>
      </c>
      <c r="D12409" t="s">
        <v>17029</v>
      </c>
      <c r="E12409" t="s">
        <v>81</v>
      </c>
      <c r="F12409" t="s">
        <v>4889</v>
      </c>
      <c r="G12409">
        <v>0</v>
      </c>
      <c r="H12409">
        <v>0</v>
      </c>
      <c r="I12409">
        <v>0</v>
      </c>
      <c r="J12409">
        <v>0</v>
      </c>
      <c r="K12409">
        <v>0</v>
      </c>
      <c r="L12409">
        <v>0</v>
      </c>
      <c r="M12409">
        <v>7</v>
      </c>
      <c r="N12409">
        <v>0</v>
      </c>
      <c r="O12409">
        <v>0</v>
      </c>
      <c r="P12409">
        <v>0</v>
      </c>
      <c r="Q12409">
        <v>0</v>
      </c>
    </row>
    <row r="12410" spans="1:17" x14ac:dyDescent="0.2">
      <c r="A12410" t="s">
        <v>29433</v>
      </c>
      <c r="B12410" t="s">
        <v>86</v>
      </c>
      <c r="C12410" t="s">
        <v>136</v>
      </c>
      <c r="D12410" t="s">
        <v>17029</v>
      </c>
      <c r="E12410" t="s">
        <v>81</v>
      </c>
      <c r="F12410" t="s">
        <v>4871</v>
      </c>
      <c r="G12410">
        <v>0</v>
      </c>
      <c r="H12410">
        <v>0</v>
      </c>
      <c r="I12410">
        <v>0</v>
      </c>
      <c r="J12410">
        <v>0</v>
      </c>
      <c r="K12410">
        <v>0</v>
      </c>
      <c r="L12410">
        <v>0</v>
      </c>
      <c r="M12410">
        <v>0</v>
      </c>
      <c r="N12410">
        <v>7</v>
      </c>
      <c r="O12410">
        <v>7</v>
      </c>
      <c r="P12410">
        <v>0</v>
      </c>
      <c r="Q12410">
        <v>0</v>
      </c>
    </row>
    <row r="12411" spans="1:17" x14ac:dyDescent="0.2">
      <c r="A12411" t="s">
        <v>29434</v>
      </c>
      <c r="B12411" t="s">
        <v>86</v>
      </c>
      <c r="C12411" t="s">
        <v>136</v>
      </c>
      <c r="D12411" t="s">
        <v>17029</v>
      </c>
      <c r="E12411" t="s">
        <v>81</v>
      </c>
      <c r="F12411" t="s">
        <v>4873</v>
      </c>
      <c r="G12411">
        <v>0</v>
      </c>
      <c r="H12411">
        <v>0</v>
      </c>
      <c r="I12411">
        <v>0</v>
      </c>
      <c r="J12411">
        <v>0</v>
      </c>
      <c r="K12411">
        <v>0</v>
      </c>
      <c r="L12411">
        <v>0</v>
      </c>
      <c r="M12411">
        <v>0</v>
      </c>
      <c r="N12411">
        <v>6</v>
      </c>
      <c r="O12411">
        <v>6</v>
      </c>
      <c r="P12411">
        <v>0</v>
      </c>
      <c r="Q12411">
        <v>0</v>
      </c>
    </row>
    <row r="12412" spans="1:17" x14ac:dyDescent="0.2">
      <c r="A12412" t="s">
        <v>29435</v>
      </c>
      <c r="B12412" t="s">
        <v>86</v>
      </c>
      <c r="C12412" t="s">
        <v>136</v>
      </c>
      <c r="D12412" t="s">
        <v>17029</v>
      </c>
      <c r="E12412" t="s">
        <v>81</v>
      </c>
      <c r="F12412" t="s">
        <v>17019</v>
      </c>
      <c r="G12412">
        <v>7</v>
      </c>
      <c r="H12412">
        <v>0</v>
      </c>
      <c r="I12412">
        <v>0</v>
      </c>
      <c r="J12412">
        <v>0</v>
      </c>
      <c r="K12412">
        <v>0</v>
      </c>
      <c r="L12412">
        <v>0</v>
      </c>
      <c r="M12412">
        <v>0</v>
      </c>
      <c r="N12412">
        <v>0</v>
      </c>
      <c r="O12412">
        <v>0</v>
      </c>
      <c r="P12412">
        <v>0</v>
      </c>
      <c r="Q12412">
        <v>0</v>
      </c>
    </row>
    <row r="12413" spans="1:17" x14ac:dyDescent="0.2">
      <c r="A12413" t="s">
        <v>29436</v>
      </c>
      <c r="B12413" t="s">
        <v>86</v>
      </c>
      <c r="C12413" t="s">
        <v>137</v>
      </c>
      <c r="D12413" t="s">
        <v>17029</v>
      </c>
      <c r="E12413" t="s">
        <v>79</v>
      </c>
      <c r="F12413" t="s">
        <v>4875</v>
      </c>
      <c r="G12413">
        <v>0</v>
      </c>
      <c r="H12413">
        <v>23</v>
      </c>
      <c r="I12413">
        <v>1</v>
      </c>
      <c r="J12413">
        <v>22</v>
      </c>
      <c r="K12413">
        <v>0</v>
      </c>
      <c r="L12413">
        <v>0</v>
      </c>
      <c r="M12413">
        <v>0</v>
      </c>
      <c r="N12413">
        <v>0</v>
      </c>
      <c r="O12413">
        <v>0</v>
      </c>
      <c r="P12413">
        <v>0</v>
      </c>
      <c r="Q12413">
        <v>0</v>
      </c>
    </row>
    <row r="12414" spans="1:17" x14ac:dyDescent="0.2">
      <c r="A12414" t="s">
        <v>29437</v>
      </c>
      <c r="B12414" t="s">
        <v>86</v>
      </c>
      <c r="C12414" t="s">
        <v>137</v>
      </c>
      <c r="D12414" t="s">
        <v>17029</v>
      </c>
      <c r="E12414" t="s">
        <v>79</v>
      </c>
      <c r="F12414" t="s">
        <v>4877</v>
      </c>
      <c r="G12414">
        <v>0</v>
      </c>
      <c r="H12414">
        <v>23</v>
      </c>
      <c r="I12414">
        <v>0</v>
      </c>
      <c r="J12414">
        <v>21</v>
      </c>
      <c r="K12414">
        <v>1</v>
      </c>
      <c r="L12414">
        <v>1</v>
      </c>
      <c r="M12414">
        <v>0</v>
      </c>
      <c r="N12414">
        <v>0</v>
      </c>
      <c r="O12414">
        <v>0</v>
      </c>
      <c r="P12414">
        <v>0</v>
      </c>
      <c r="Q12414">
        <v>0</v>
      </c>
    </row>
    <row r="12415" spans="1:17" x14ac:dyDescent="0.2">
      <c r="A12415" t="s">
        <v>29438</v>
      </c>
      <c r="B12415" t="s">
        <v>86</v>
      </c>
      <c r="C12415" t="s">
        <v>137</v>
      </c>
      <c r="D12415" t="s">
        <v>17029</v>
      </c>
      <c r="E12415" t="s">
        <v>79</v>
      </c>
      <c r="F12415" t="s">
        <v>4879</v>
      </c>
      <c r="G12415">
        <v>0</v>
      </c>
      <c r="H12415">
        <v>0</v>
      </c>
      <c r="I12415">
        <v>0</v>
      </c>
      <c r="J12415">
        <v>0</v>
      </c>
      <c r="K12415">
        <v>0</v>
      </c>
      <c r="L12415">
        <v>0</v>
      </c>
      <c r="M12415">
        <v>23</v>
      </c>
      <c r="N12415">
        <v>0</v>
      </c>
      <c r="O12415">
        <v>0</v>
      </c>
      <c r="P12415">
        <v>0</v>
      </c>
      <c r="Q12415">
        <v>0</v>
      </c>
    </row>
    <row r="12416" spans="1:17" x14ac:dyDescent="0.2">
      <c r="A12416" t="s">
        <v>29439</v>
      </c>
      <c r="B12416" t="s">
        <v>86</v>
      </c>
      <c r="C12416" t="s">
        <v>137</v>
      </c>
      <c r="D12416" t="s">
        <v>17029</v>
      </c>
      <c r="E12416" t="s">
        <v>79</v>
      </c>
      <c r="F12416" t="s">
        <v>4881</v>
      </c>
      <c r="G12416">
        <v>0</v>
      </c>
      <c r="H12416">
        <v>23</v>
      </c>
      <c r="I12416">
        <v>0</v>
      </c>
      <c r="J12416">
        <v>21</v>
      </c>
      <c r="K12416">
        <v>1</v>
      </c>
      <c r="L12416">
        <v>1</v>
      </c>
      <c r="M12416">
        <v>0</v>
      </c>
      <c r="N12416">
        <v>0</v>
      </c>
      <c r="O12416">
        <v>0</v>
      </c>
      <c r="P12416">
        <v>0</v>
      </c>
      <c r="Q12416">
        <v>0</v>
      </c>
    </row>
    <row r="12417" spans="1:17" x14ac:dyDescent="0.2">
      <c r="A12417" t="s">
        <v>29440</v>
      </c>
      <c r="B12417" t="s">
        <v>86</v>
      </c>
      <c r="C12417" t="s">
        <v>137</v>
      </c>
      <c r="D12417" t="s">
        <v>17029</v>
      </c>
      <c r="E12417" t="s">
        <v>79</v>
      </c>
      <c r="F12417" t="s">
        <v>4883</v>
      </c>
      <c r="G12417">
        <v>0</v>
      </c>
      <c r="H12417">
        <v>23</v>
      </c>
      <c r="I12417">
        <v>0</v>
      </c>
      <c r="J12417">
        <v>21</v>
      </c>
      <c r="K12417">
        <v>1</v>
      </c>
      <c r="L12417">
        <v>1</v>
      </c>
      <c r="M12417">
        <v>0</v>
      </c>
      <c r="N12417">
        <v>0</v>
      </c>
      <c r="O12417">
        <v>0</v>
      </c>
      <c r="P12417">
        <v>0</v>
      </c>
      <c r="Q12417">
        <v>0</v>
      </c>
    </row>
    <row r="12418" spans="1:17" x14ac:dyDescent="0.2">
      <c r="A12418" t="s">
        <v>29441</v>
      </c>
      <c r="B12418" t="s">
        <v>86</v>
      </c>
      <c r="C12418" t="s">
        <v>137</v>
      </c>
      <c r="D12418" t="s">
        <v>17029</v>
      </c>
      <c r="E12418" t="s">
        <v>79</v>
      </c>
      <c r="F12418" t="s">
        <v>4885</v>
      </c>
      <c r="G12418">
        <v>0</v>
      </c>
      <c r="H12418">
        <v>0</v>
      </c>
      <c r="I12418">
        <v>0</v>
      </c>
      <c r="J12418">
        <v>0</v>
      </c>
      <c r="K12418">
        <v>0</v>
      </c>
      <c r="L12418">
        <v>0</v>
      </c>
      <c r="M12418">
        <v>23</v>
      </c>
      <c r="N12418">
        <v>0</v>
      </c>
      <c r="O12418">
        <v>0</v>
      </c>
      <c r="P12418">
        <v>0</v>
      </c>
      <c r="Q12418">
        <v>0</v>
      </c>
    </row>
    <row r="12419" spans="1:17" x14ac:dyDescent="0.2">
      <c r="A12419" t="s">
        <v>29442</v>
      </c>
      <c r="B12419" t="s">
        <v>86</v>
      </c>
      <c r="C12419" t="s">
        <v>137</v>
      </c>
      <c r="D12419" t="s">
        <v>17029</v>
      </c>
      <c r="E12419" t="s">
        <v>79</v>
      </c>
      <c r="F12419" t="s">
        <v>4887</v>
      </c>
      <c r="G12419">
        <v>0</v>
      </c>
      <c r="H12419">
        <v>23</v>
      </c>
      <c r="I12419">
        <v>0</v>
      </c>
      <c r="J12419">
        <v>22</v>
      </c>
      <c r="K12419">
        <v>1</v>
      </c>
      <c r="L12419">
        <v>0</v>
      </c>
      <c r="M12419">
        <v>0</v>
      </c>
      <c r="N12419">
        <v>0</v>
      </c>
      <c r="O12419">
        <v>0</v>
      </c>
      <c r="P12419">
        <v>0</v>
      </c>
      <c r="Q12419">
        <v>0</v>
      </c>
    </row>
    <row r="12420" spans="1:17" x14ac:dyDescent="0.2">
      <c r="A12420" t="s">
        <v>29443</v>
      </c>
      <c r="B12420" t="s">
        <v>86</v>
      </c>
      <c r="C12420" t="s">
        <v>137</v>
      </c>
      <c r="D12420" t="s">
        <v>17029</v>
      </c>
      <c r="E12420" t="s">
        <v>79</v>
      </c>
      <c r="F12420" t="s">
        <v>4889</v>
      </c>
      <c r="G12420">
        <v>0</v>
      </c>
      <c r="H12420">
        <v>0</v>
      </c>
      <c r="I12420">
        <v>0</v>
      </c>
      <c r="J12420">
        <v>0</v>
      </c>
      <c r="K12420">
        <v>0</v>
      </c>
      <c r="L12420">
        <v>0</v>
      </c>
      <c r="M12420">
        <v>23</v>
      </c>
      <c r="N12420">
        <v>0</v>
      </c>
      <c r="O12420">
        <v>0</v>
      </c>
      <c r="P12420">
        <v>0</v>
      </c>
      <c r="Q12420">
        <v>0</v>
      </c>
    </row>
    <row r="12421" spans="1:17" x14ac:dyDescent="0.2">
      <c r="A12421" t="s">
        <v>29444</v>
      </c>
      <c r="B12421" t="s">
        <v>86</v>
      </c>
      <c r="C12421" t="s">
        <v>137</v>
      </c>
      <c r="D12421" t="s">
        <v>17029</v>
      </c>
      <c r="E12421" t="s">
        <v>79</v>
      </c>
      <c r="F12421" t="s">
        <v>4871</v>
      </c>
      <c r="G12421">
        <v>0</v>
      </c>
      <c r="H12421">
        <v>0</v>
      </c>
      <c r="I12421">
        <v>0</v>
      </c>
      <c r="J12421">
        <v>0</v>
      </c>
      <c r="K12421">
        <v>0</v>
      </c>
      <c r="L12421">
        <v>0</v>
      </c>
      <c r="M12421">
        <v>0</v>
      </c>
      <c r="N12421">
        <v>23</v>
      </c>
      <c r="O12421">
        <v>23</v>
      </c>
      <c r="P12421">
        <v>0</v>
      </c>
      <c r="Q12421">
        <v>0</v>
      </c>
    </row>
    <row r="12422" spans="1:17" x14ac:dyDescent="0.2">
      <c r="A12422" t="s">
        <v>29445</v>
      </c>
      <c r="B12422" t="s">
        <v>86</v>
      </c>
      <c r="C12422" t="s">
        <v>137</v>
      </c>
      <c r="D12422" t="s">
        <v>17029</v>
      </c>
      <c r="E12422" t="s">
        <v>79</v>
      </c>
      <c r="F12422" t="s">
        <v>4873</v>
      </c>
      <c r="G12422">
        <v>0</v>
      </c>
      <c r="H12422">
        <v>0</v>
      </c>
      <c r="I12422">
        <v>0</v>
      </c>
      <c r="J12422">
        <v>0</v>
      </c>
      <c r="K12422">
        <v>0</v>
      </c>
      <c r="L12422">
        <v>0</v>
      </c>
      <c r="M12422">
        <v>0</v>
      </c>
      <c r="N12422">
        <v>22</v>
      </c>
      <c r="O12422">
        <v>22</v>
      </c>
      <c r="P12422">
        <v>0</v>
      </c>
      <c r="Q12422">
        <v>0</v>
      </c>
    </row>
    <row r="12423" spans="1:17" x14ac:dyDescent="0.2">
      <c r="A12423" t="s">
        <v>29446</v>
      </c>
      <c r="B12423" t="s">
        <v>86</v>
      </c>
      <c r="C12423" t="s">
        <v>137</v>
      </c>
      <c r="D12423" t="s">
        <v>17029</v>
      </c>
      <c r="E12423" t="s">
        <v>79</v>
      </c>
      <c r="F12423" t="s">
        <v>17019</v>
      </c>
      <c r="G12423">
        <v>23</v>
      </c>
      <c r="H12423">
        <v>0</v>
      </c>
      <c r="I12423">
        <v>0</v>
      </c>
      <c r="J12423">
        <v>0</v>
      </c>
      <c r="K12423">
        <v>0</v>
      </c>
      <c r="L12423">
        <v>0</v>
      </c>
      <c r="M12423">
        <v>0</v>
      </c>
      <c r="N12423">
        <v>0</v>
      </c>
      <c r="O12423">
        <v>0</v>
      </c>
      <c r="P12423">
        <v>0</v>
      </c>
      <c r="Q12423">
        <v>0</v>
      </c>
    </row>
    <row r="12424" spans="1:17" x14ac:dyDescent="0.2">
      <c r="A12424" t="s">
        <v>29447</v>
      </c>
      <c r="B12424" t="s">
        <v>86</v>
      </c>
      <c r="C12424" t="s">
        <v>137</v>
      </c>
      <c r="D12424" t="s">
        <v>17029</v>
      </c>
      <c r="E12424" t="s">
        <v>81</v>
      </c>
      <c r="F12424" t="s">
        <v>4875</v>
      </c>
      <c r="G12424">
        <v>0</v>
      </c>
      <c r="H12424">
        <v>27</v>
      </c>
      <c r="I12424">
        <v>0</v>
      </c>
      <c r="J12424">
        <v>27</v>
      </c>
      <c r="K12424">
        <v>0</v>
      </c>
      <c r="L12424">
        <v>0</v>
      </c>
      <c r="M12424">
        <v>0</v>
      </c>
      <c r="N12424">
        <v>0</v>
      </c>
      <c r="O12424">
        <v>0</v>
      </c>
      <c r="P12424">
        <v>0</v>
      </c>
      <c r="Q12424">
        <v>0</v>
      </c>
    </row>
    <row r="12425" spans="1:17" x14ac:dyDescent="0.2">
      <c r="A12425" t="s">
        <v>29448</v>
      </c>
      <c r="B12425" t="s">
        <v>86</v>
      </c>
      <c r="C12425" t="s">
        <v>194</v>
      </c>
      <c r="D12425" t="s">
        <v>17029</v>
      </c>
      <c r="E12425" t="s">
        <v>79</v>
      </c>
      <c r="F12425" t="s">
        <v>17019</v>
      </c>
      <c r="G12425">
        <v>18</v>
      </c>
      <c r="H12425">
        <v>0</v>
      </c>
      <c r="I12425">
        <v>0</v>
      </c>
      <c r="J12425">
        <v>0</v>
      </c>
      <c r="K12425">
        <v>0</v>
      </c>
      <c r="L12425">
        <v>0</v>
      </c>
      <c r="M12425">
        <v>0</v>
      </c>
      <c r="N12425">
        <v>0</v>
      </c>
      <c r="O12425">
        <v>0</v>
      </c>
      <c r="P12425">
        <v>0</v>
      </c>
      <c r="Q12425">
        <v>0</v>
      </c>
    </row>
    <row r="12426" spans="1:17" x14ac:dyDescent="0.2">
      <c r="A12426" t="s">
        <v>29449</v>
      </c>
      <c r="B12426" t="s">
        <v>86</v>
      </c>
      <c r="C12426" t="s">
        <v>194</v>
      </c>
      <c r="D12426" t="s">
        <v>17029</v>
      </c>
      <c r="E12426" t="s">
        <v>81</v>
      </c>
      <c r="F12426" t="s">
        <v>4875</v>
      </c>
      <c r="G12426">
        <v>0</v>
      </c>
      <c r="H12426">
        <v>34</v>
      </c>
      <c r="I12426">
        <v>5</v>
      </c>
      <c r="J12426">
        <v>25</v>
      </c>
      <c r="K12426">
        <v>2</v>
      </c>
      <c r="L12426">
        <v>2</v>
      </c>
      <c r="M12426">
        <v>0</v>
      </c>
      <c r="N12426">
        <v>0</v>
      </c>
      <c r="O12426">
        <v>0</v>
      </c>
      <c r="P12426">
        <v>0</v>
      </c>
      <c r="Q12426">
        <v>0</v>
      </c>
    </row>
    <row r="12427" spans="1:17" x14ac:dyDescent="0.2">
      <c r="A12427" t="s">
        <v>29450</v>
      </c>
      <c r="B12427" t="s">
        <v>86</v>
      </c>
      <c r="C12427" t="s">
        <v>194</v>
      </c>
      <c r="D12427" t="s">
        <v>17029</v>
      </c>
      <c r="E12427" t="s">
        <v>81</v>
      </c>
      <c r="F12427" t="s">
        <v>4877</v>
      </c>
      <c r="G12427">
        <v>0</v>
      </c>
      <c r="H12427">
        <v>34</v>
      </c>
      <c r="I12427">
        <v>5</v>
      </c>
      <c r="J12427">
        <v>25</v>
      </c>
      <c r="K12427">
        <v>2</v>
      </c>
      <c r="L12427">
        <v>2</v>
      </c>
      <c r="M12427">
        <v>0</v>
      </c>
      <c r="N12427">
        <v>0</v>
      </c>
      <c r="O12427">
        <v>0</v>
      </c>
      <c r="P12427">
        <v>0</v>
      </c>
      <c r="Q12427">
        <v>0</v>
      </c>
    </row>
    <row r="12428" spans="1:17" x14ac:dyDescent="0.2">
      <c r="A12428" t="s">
        <v>29451</v>
      </c>
      <c r="B12428" t="s">
        <v>86</v>
      </c>
      <c r="C12428" t="s">
        <v>194</v>
      </c>
      <c r="D12428" t="s">
        <v>17029</v>
      </c>
      <c r="E12428" t="s">
        <v>81</v>
      </c>
      <c r="F12428" t="s">
        <v>4879</v>
      </c>
      <c r="G12428">
        <v>0</v>
      </c>
      <c r="H12428">
        <v>0</v>
      </c>
      <c r="I12428">
        <v>0</v>
      </c>
      <c r="J12428">
        <v>0</v>
      </c>
      <c r="K12428">
        <v>0</v>
      </c>
      <c r="L12428">
        <v>0</v>
      </c>
      <c r="M12428">
        <v>34</v>
      </c>
      <c r="N12428">
        <v>0</v>
      </c>
      <c r="O12428">
        <v>0</v>
      </c>
      <c r="P12428">
        <v>0</v>
      </c>
      <c r="Q12428">
        <v>0</v>
      </c>
    </row>
    <row r="12429" spans="1:17" x14ac:dyDescent="0.2">
      <c r="A12429" t="s">
        <v>29452</v>
      </c>
      <c r="B12429" t="s">
        <v>86</v>
      </c>
      <c r="C12429" t="s">
        <v>194</v>
      </c>
      <c r="D12429" t="s">
        <v>17029</v>
      </c>
      <c r="E12429" t="s">
        <v>81</v>
      </c>
      <c r="F12429" t="s">
        <v>4881</v>
      </c>
      <c r="G12429">
        <v>0</v>
      </c>
      <c r="H12429">
        <v>34</v>
      </c>
      <c r="I12429">
        <v>5</v>
      </c>
      <c r="J12429">
        <v>25</v>
      </c>
      <c r="K12429">
        <v>2</v>
      </c>
      <c r="L12429">
        <v>2</v>
      </c>
      <c r="M12429">
        <v>0</v>
      </c>
      <c r="N12429">
        <v>0</v>
      </c>
      <c r="O12429">
        <v>0</v>
      </c>
      <c r="P12429">
        <v>0</v>
      </c>
      <c r="Q12429">
        <v>0</v>
      </c>
    </row>
    <row r="12430" spans="1:17" x14ac:dyDescent="0.2">
      <c r="A12430" t="s">
        <v>29453</v>
      </c>
      <c r="B12430" t="s">
        <v>86</v>
      </c>
      <c r="C12430" t="s">
        <v>194</v>
      </c>
      <c r="D12430" t="s">
        <v>17029</v>
      </c>
      <c r="E12430" t="s">
        <v>81</v>
      </c>
      <c r="F12430" t="s">
        <v>4883</v>
      </c>
      <c r="G12430">
        <v>0</v>
      </c>
      <c r="H12430">
        <v>34</v>
      </c>
      <c r="I12430">
        <v>5</v>
      </c>
      <c r="J12430">
        <v>25</v>
      </c>
      <c r="K12430">
        <v>2</v>
      </c>
      <c r="L12430">
        <v>2</v>
      </c>
      <c r="M12430">
        <v>0</v>
      </c>
      <c r="N12430">
        <v>0</v>
      </c>
      <c r="O12430">
        <v>0</v>
      </c>
      <c r="P12430">
        <v>0</v>
      </c>
      <c r="Q12430">
        <v>0</v>
      </c>
    </row>
    <row r="12431" spans="1:17" x14ac:dyDescent="0.2">
      <c r="A12431" t="s">
        <v>29454</v>
      </c>
      <c r="B12431" t="s">
        <v>86</v>
      </c>
      <c r="C12431" t="s">
        <v>194</v>
      </c>
      <c r="D12431" t="s">
        <v>17029</v>
      </c>
      <c r="E12431" t="s">
        <v>81</v>
      </c>
      <c r="F12431" t="s">
        <v>4885</v>
      </c>
      <c r="G12431">
        <v>0</v>
      </c>
      <c r="H12431">
        <v>0</v>
      </c>
      <c r="I12431">
        <v>0</v>
      </c>
      <c r="J12431">
        <v>0</v>
      </c>
      <c r="K12431">
        <v>0</v>
      </c>
      <c r="L12431">
        <v>0</v>
      </c>
      <c r="M12431">
        <v>34</v>
      </c>
      <c r="N12431">
        <v>0</v>
      </c>
      <c r="O12431">
        <v>0</v>
      </c>
      <c r="P12431">
        <v>0</v>
      </c>
      <c r="Q12431">
        <v>0</v>
      </c>
    </row>
    <row r="12432" spans="1:17" x14ac:dyDescent="0.2">
      <c r="A12432" t="s">
        <v>29455</v>
      </c>
      <c r="B12432" t="s">
        <v>86</v>
      </c>
      <c r="C12432" t="s">
        <v>194</v>
      </c>
      <c r="D12432" t="s">
        <v>17029</v>
      </c>
      <c r="E12432" t="s">
        <v>81</v>
      </c>
      <c r="F12432" t="s">
        <v>4887</v>
      </c>
      <c r="G12432">
        <v>0</v>
      </c>
      <c r="H12432">
        <v>34</v>
      </c>
      <c r="I12432">
        <v>5</v>
      </c>
      <c r="J12432">
        <v>25</v>
      </c>
      <c r="K12432">
        <v>2</v>
      </c>
      <c r="L12432">
        <v>2</v>
      </c>
      <c r="M12432">
        <v>0</v>
      </c>
      <c r="N12432">
        <v>0</v>
      </c>
      <c r="O12432">
        <v>0</v>
      </c>
      <c r="P12432">
        <v>0</v>
      </c>
      <c r="Q12432">
        <v>0</v>
      </c>
    </row>
    <row r="12433" spans="1:17" x14ac:dyDescent="0.2">
      <c r="A12433" t="s">
        <v>29456</v>
      </c>
      <c r="B12433" t="s">
        <v>86</v>
      </c>
      <c r="C12433" t="s">
        <v>194</v>
      </c>
      <c r="D12433" t="s">
        <v>17029</v>
      </c>
      <c r="E12433" t="s">
        <v>81</v>
      </c>
      <c r="F12433" t="s">
        <v>4889</v>
      </c>
      <c r="G12433">
        <v>0</v>
      </c>
      <c r="H12433">
        <v>0</v>
      </c>
      <c r="I12433">
        <v>0</v>
      </c>
      <c r="J12433">
        <v>0</v>
      </c>
      <c r="K12433">
        <v>0</v>
      </c>
      <c r="L12433">
        <v>0</v>
      </c>
      <c r="M12433">
        <v>34</v>
      </c>
      <c r="N12433">
        <v>0</v>
      </c>
      <c r="O12433">
        <v>0</v>
      </c>
      <c r="P12433">
        <v>0</v>
      </c>
      <c r="Q12433">
        <v>0</v>
      </c>
    </row>
    <row r="12434" spans="1:17" x14ac:dyDescent="0.2">
      <c r="A12434" t="s">
        <v>29457</v>
      </c>
      <c r="B12434" t="s">
        <v>86</v>
      </c>
      <c r="C12434" t="s">
        <v>194</v>
      </c>
      <c r="D12434" t="s">
        <v>17029</v>
      </c>
      <c r="E12434" t="s">
        <v>81</v>
      </c>
      <c r="F12434" t="s">
        <v>4871</v>
      </c>
      <c r="G12434">
        <v>0</v>
      </c>
      <c r="H12434">
        <v>0</v>
      </c>
      <c r="I12434">
        <v>0</v>
      </c>
      <c r="J12434">
        <v>0</v>
      </c>
      <c r="K12434">
        <v>0</v>
      </c>
      <c r="L12434">
        <v>0</v>
      </c>
      <c r="M12434">
        <v>0</v>
      </c>
      <c r="N12434">
        <v>34</v>
      </c>
      <c r="O12434">
        <v>32</v>
      </c>
      <c r="P12434">
        <v>2</v>
      </c>
      <c r="Q12434">
        <v>0</v>
      </c>
    </row>
    <row r="12435" spans="1:17" x14ac:dyDescent="0.2">
      <c r="A12435" t="s">
        <v>29458</v>
      </c>
      <c r="B12435" t="s">
        <v>86</v>
      </c>
      <c r="C12435" t="s">
        <v>194</v>
      </c>
      <c r="D12435" t="s">
        <v>17029</v>
      </c>
      <c r="E12435" t="s">
        <v>81</v>
      </c>
      <c r="F12435" t="s">
        <v>4873</v>
      </c>
      <c r="G12435">
        <v>0</v>
      </c>
      <c r="H12435">
        <v>0</v>
      </c>
      <c r="I12435">
        <v>0</v>
      </c>
      <c r="J12435">
        <v>0</v>
      </c>
      <c r="K12435">
        <v>0</v>
      </c>
      <c r="L12435">
        <v>0</v>
      </c>
      <c r="M12435">
        <v>0</v>
      </c>
      <c r="N12435">
        <v>32</v>
      </c>
      <c r="O12435">
        <v>30</v>
      </c>
      <c r="P12435">
        <v>2</v>
      </c>
      <c r="Q12435">
        <v>0</v>
      </c>
    </row>
    <row r="12436" spans="1:17" x14ac:dyDescent="0.2">
      <c r="A12436" t="s">
        <v>29459</v>
      </c>
      <c r="B12436" t="s">
        <v>86</v>
      </c>
      <c r="C12436" t="s">
        <v>194</v>
      </c>
      <c r="D12436" t="s">
        <v>17029</v>
      </c>
      <c r="E12436" t="s">
        <v>81</v>
      </c>
      <c r="F12436" t="s">
        <v>17019</v>
      </c>
      <c r="G12436">
        <v>34</v>
      </c>
      <c r="H12436">
        <v>0</v>
      </c>
      <c r="I12436">
        <v>0</v>
      </c>
      <c r="J12436">
        <v>0</v>
      </c>
      <c r="K12436">
        <v>0</v>
      </c>
      <c r="L12436">
        <v>0</v>
      </c>
      <c r="M12436">
        <v>0</v>
      </c>
      <c r="N12436">
        <v>0</v>
      </c>
      <c r="O12436">
        <v>0</v>
      </c>
      <c r="P12436">
        <v>0</v>
      </c>
      <c r="Q12436">
        <v>0</v>
      </c>
    </row>
    <row r="12437" spans="1:17" x14ac:dyDescent="0.2">
      <c r="A12437" t="s">
        <v>29460</v>
      </c>
      <c r="B12437" t="s">
        <v>86</v>
      </c>
      <c r="C12437" t="s">
        <v>194</v>
      </c>
      <c r="D12437" t="s">
        <v>17021</v>
      </c>
      <c r="E12437" t="s">
        <v>79</v>
      </c>
      <c r="F12437" t="s">
        <v>17022</v>
      </c>
      <c r="G12437">
        <v>0</v>
      </c>
      <c r="H12437">
        <v>0</v>
      </c>
      <c r="I12437">
        <v>0</v>
      </c>
      <c r="J12437">
        <v>0</v>
      </c>
      <c r="K12437">
        <v>0</v>
      </c>
      <c r="L12437">
        <v>0</v>
      </c>
      <c r="M12437">
        <v>0</v>
      </c>
      <c r="N12437">
        <v>8</v>
      </c>
      <c r="O12437">
        <v>7</v>
      </c>
      <c r="P12437">
        <v>1</v>
      </c>
      <c r="Q12437">
        <v>0</v>
      </c>
    </row>
    <row r="12438" spans="1:17" x14ac:dyDescent="0.2">
      <c r="A12438" t="s">
        <v>29461</v>
      </c>
      <c r="B12438" t="s">
        <v>86</v>
      </c>
      <c r="C12438" t="s">
        <v>194</v>
      </c>
      <c r="D12438" t="s">
        <v>17021</v>
      </c>
      <c r="E12438" t="s">
        <v>79</v>
      </c>
      <c r="F12438" t="s">
        <v>17019</v>
      </c>
      <c r="G12438">
        <v>8</v>
      </c>
      <c r="H12438">
        <v>0</v>
      </c>
      <c r="I12438">
        <v>0</v>
      </c>
      <c r="J12438">
        <v>0</v>
      </c>
      <c r="K12438">
        <v>0</v>
      </c>
      <c r="L12438">
        <v>0</v>
      </c>
      <c r="M12438">
        <v>0</v>
      </c>
      <c r="N12438">
        <v>0</v>
      </c>
      <c r="O12438">
        <v>0</v>
      </c>
      <c r="P12438">
        <v>0</v>
      </c>
      <c r="Q12438">
        <v>0</v>
      </c>
    </row>
    <row r="12439" spans="1:17" x14ac:dyDescent="0.2">
      <c r="A12439" t="s">
        <v>29462</v>
      </c>
      <c r="B12439" t="s">
        <v>86</v>
      </c>
      <c r="C12439" t="s">
        <v>194</v>
      </c>
      <c r="D12439" t="s">
        <v>17021</v>
      </c>
      <c r="E12439" t="s">
        <v>81</v>
      </c>
      <c r="F12439" t="s">
        <v>17022</v>
      </c>
      <c r="G12439">
        <v>0</v>
      </c>
      <c r="H12439">
        <v>0</v>
      </c>
      <c r="I12439">
        <v>0</v>
      </c>
      <c r="J12439">
        <v>0</v>
      </c>
      <c r="K12439">
        <v>0</v>
      </c>
      <c r="L12439">
        <v>0</v>
      </c>
      <c r="M12439">
        <v>0</v>
      </c>
      <c r="N12439">
        <v>5</v>
      </c>
      <c r="O12439">
        <v>5</v>
      </c>
      <c r="P12439">
        <v>0</v>
      </c>
      <c r="Q12439">
        <v>0</v>
      </c>
    </row>
    <row r="12440" spans="1:17" x14ac:dyDescent="0.2">
      <c r="A12440" t="s">
        <v>29463</v>
      </c>
      <c r="B12440" t="s">
        <v>86</v>
      </c>
      <c r="C12440" t="s">
        <v>194</v>
      </c>
      <c r="D12440" t="s">
        <v>17021</v>
      </c>
      <c r="E12440" t="s">
        <v>81</v>
      </c>
      <c r="F12440" t="s">
        <v>17019</v>
      </c>
      <c r="G12440">
        <v>5</v>
      </c>
      <c r="H12440">
        <v>0</v>
      </c>
      <c r="I12440">
        <v>0</v>
      </c>
      <c r="J12440">
        <v>0</v>
      </c>
      <c r="K12440">
        <v>0</v>
      </c>
      <c r="L12440">
        <v>0</v>
      </c>
      <c r="M12440">
        <v>0</v>
      </c>
      <c r="N12440">
        <v>0</v>
      </c>
      <c r="O12440">
        <v>0</v>
      </c>
      <c r="P12440">
        <v>0</v>
      </c>
      <c r="Q12440">
        <v>0</v>
      </c>
    </row>
    <row r="12441" spans="1:17" x14ac:dyDescent="0.2">
      <c r="A12441" t="s">
        <v>29464</v>
      </c>
      <c r="B12441" t="s">
        <v>86</v>
      </c>
      <c r="C12441" t="s">
        <v>194</v>
      </c>
      <c r="D12441" t="s">
        <v>17025</v>
      </c>
      <c r="E12441" t="s">
        <v>81</v>
      </c>
      <c r="F12441" t="s">
        <v>17019</v>
      </c>
      <c r="G12441">
        <v>3</v>
      </c>
      <c r="H12441">
        <v>0</v>
      </c>
      <c r="I12441">
        <v>0</v>
      </c>
      <c r="J12441">
        <v>0</v>
      </c>
      <c r="K12441">
        <v>0</v>
      </c>
      <c r="L12441">
        <v>0</v>
      </c>
      <c r="M12441">
        <v>0</v>
      </c>
      <c r="N12441">
        <v>0</v>
      </c>
      <c r="O12441">
        <v>0</v>
      </c>
      <c r="P12441">
        <v>0</v>
      </c>
      <c r="Q12441">
        <v>0</v>
      </c>
    </row>
    <row r="12442" spans="1:17" x14ac:dyDescent="0.2">
      <c r="A12442" t="s">
        <v>29465</v>
      </c>
      <c r="B12442" t="s">
        <v>86</v>
      </c>
      <c r="C12442" t="s">
        <v>195</v>
      </c>
      <c r="D12442" t="s">
        <v>17029</v>
      </c>
      <c r="E12442" t="s">
        <v>79</v>
      </c>
      <c r="F12442" t="s">
        <v>4875</v>
      </c>
      <c r="G12442">
        <v>0</v>
      </c>
      <c r="H12442">
        <v>11</v>
      </c>
      <c r="I12442">
        <v>1</v>
      </c>
      <c r="J12442">
        <v>10</v>
      </c>
      <c r="K12442">
        <v>0</v>
      </c>
      <c r="L12442">
        <v>0</v>
      </c>
      <c r="M12442">
        <v>0</v>
      </c>
      <c r="N12442">
        <v>0</v>
      </c>
      <c r="O12442">
        <v>0</v>
      </c>
      <c r="P12442">
        <v>0</v>
      </c>
      <c r="Q12442">
        <v>0</v>
      </c>
    </row>
    <row r="12443" spans="1:17" x14ac:dyDescent="0.2">
      <c r="A12443" t="s">
        <v>29466</v>
      </c>
      <c r="B12443" t="s">
        <v>86</v>
      </c>
      <c r="C12443" t="s">
        <v>195</v>
      </c>
      <c r="D12443" t="s">
        <v>17029</v>
      </c>
      <c r="E12443" t="s">
        <v>79</v>
      </c>
      <c r="F12443" t="s">
        <v>4877</v>
      </c>
      <c r="G12443">
        <v>0</v>
      </c>
      <c r="H12443">
        <v>11</v>
      </c>
      <c r="I12443">
        <v>1</v>
      </c>
      <c r="J12443">
        <v>10</v>
      </c>
      <c r="K12443">
        <v>0</v>
      </c>
      <c r="L12443">
        <v>0</v>
      </c>
      <c r="M12443">
        <v>0</v>
      </c>
      <c r="N12443">
        <v>0</v>
      </c>
      <c r="O12443">
        <v>0</v>
      </c>
      <c r="P12443">
        <v>0</v>
      </c>
      <c r="Q12443">
        <v>0</v>
      </c>
    </row>
    <row r="12444" spans="1:17" x14ac:dyDescent="0.2">
      <c r="A12444" t="s">
        <v>29467</v>
      </c>
      <c r="B12444" t="s">
        <v>86</v>
      </c>
      <c r="C12444" t="s">
        <v>195</v>
      </c>
      <c r="D12444" t="s">
        <v>17029</v>
      </c>
      <c r="E12444" t="s">
        <v>79</v>
      </c>
      <c r="F12444" t="s">
        <v>4879</v>
      </c>
      <c r="G12444">
        <v>0</v>
      </c>
      <c r="H12444">
        <v>0</v>
      </c>
      <c r="I12444">
        <v>0</v>
      </c>
      <c r="J12444">
        <v>0</v>
      </c>
      <c r="K12444">
        <v>0</v>
      </c>
      <c r="L12444">
        <v>0</v>
      </c>
      <c r="M12444">
        <v>11</v>
      </c>
      <c r="N12444">
        <v>0</v>
      </c>
      <c r="O12444">
        <v>0</v>
      </c>
      <c r="P12444">
        <v>0</v>
      </c>
      <c r="Q12444">
        <v>0</v>
      </c>
    </row>
    <row r="12445" spans="1:17" x14ac:dyDescent="0.2">
      <c r="A12445" t="s">
        <v>29468</v>
      </c>
      <c r="B12445" t="s">
        <v>86</v>
      </c>
      <c r="C12445" t="s">
        <v>195</v>
      </c>
      <c r="D12445" t="s">
        <v>17029</v>
      </c>
      <c r="E12445" t="s">
        <v>79</v>
      </c>
      <c r="F12445" t="s">
        <v>4881</v>
      </c>
      <c r="G12445">
        <v>0</v>
      </c>
      <c r="H12445">
        <v>11</v>
      </c>
      <c r="I12445">
        <v>1</v>
      </c>
      <c r="J12445">
        <v>10</v>
      </c>
      <c r="K12445">
        <v>0</v>
      </c>
      <c r="L12445">
        <v>0</v>
      </c>
      <c r="M12445">
        <v>0</v>
      </c>
      <c r="N12445">
        <v>0</v>
      </c>
      <c r="O12445">
        <v>0</v>
      </c>
      <c r="P12445">
        <v>0</v>
      </c>
      <c r="Q12445">
        <v>0</v>
      </c>
    </row>
    <row r="12446" spans="1:17" x14ac:dyDescent="0.2">
      <c r="A12446" t="s">
        <v>29469</v>
      </c>
      <c r="B12446" t="s">
        <v>86</v>
      </c>
      <c r="C12446" t="s">
        <v>195</v>
      </c>
      <c r="D12446" t="s">
        <v>17029</v>
      </c>
      <c r="E12446" t="s">
        <v>79</v>
      </c>
      <c r="F12446" t="s">
        <v>4883</v>
      </c>
      <c r="G12446">
        <v>0</v>
      </c>
      <c r="H12446">
        <v>11</v>
      </c>
      <c r="I12446">
        <v>1</v>
      </c>
      <c r="J12446">
        <v>10</v>
      </c>
      <c r="K12446">
        <v>0</v>
      </c>
      <c r="L12446">
        <v>0</v>
      </c>
      <c r="M12446">
        <v>0</v>
      </c>
      <c r="N12446">
        <v>0</v>
      </c>
      <c r="O12446">
        <v>0</v>
      </c>
      <c r="P12446">
        <v>0</v>
      </c>
      <c r="Q12446">
        <v>0</v>
      </c>
    </row>
    <row r="12447" spans="1:17" x14ac:dyDescent="0.2">
      <c r="A12447" t="s">
        <v>29470</v>
      </c>
      <c r="B12447" t="s">
        <v>86</v>
      </c>
      <c r="C12447" t="s">
        <v>195</v>
      </c>
      <c r="D12447" t="s">
        <v>17029</v>
      </c>
      <c r="E12447" t="s">
        <v>79</v>
      </c>
      <c r="F12447" t="s">
        <v>4885</v>
      </c>
      <c r="G12447">
        <v>0</v>
      </c>
      <c r="H12447">
        <v>0</v>
      </c>
      <c r="I12447">
        <v>0</v>
      </c>
      <c r="J12447">
        <v>0</v>
      </c>
      <c r="K12447">
        <v>0</v>
      </c>
      <c r="L12447">
        <v>0</v>
      </c>
      <c r="M12447">
        <v>11</v>
      </c>
      <c r="N12447">
        <v>0</v>
      </c>
      <c r="O12447">
        <v>0</v>
      </c>
      <c r="P12447">
        <v>0</v>
      </c>
      <c r="Q12447">
        <v>0</v>
      </c>
    </row>
    <row r="12448" spans="1:17" x14ac:dyDescent="0.2">
      <c r="A12448" t="s">
        <v>29471</v>
      </c>
      <c r="B12448" t="s">
        <v>86</v>
      </c>
      <c r="C12448" t="s">
        <v>195</v>
      </c>
      <c r="D12448" t="s">
        <v>17029</v>
      </c>
      <c r="E12448" t="s">
        <v>79</v>
      </c>
      <c r="F12448" t="s">
        <v>4887</v>
      </c>
      <c r="G12448">
        <v>0</v>
      </c>
      <c r="H12448">
        <v>11</v>
      </c>
      <c r="I12448">
        <v>1</v>
      </c>
      <c r="J12448">
        <v>10</v>
      </c>
      <c r="K12448">
        <v>0</v>
      </c>
      <c r="L12448">
        <v>0</v>
      </c>
      <c r="M12448">
        <v>0</v>
      </c>
      <c r="N12448">
        <v>0</v>
      </c>
      <c r="O12448">
        <v>0</v>
      </c>
      <c r="P12448">
        <v>0</v>
      </c>
      <c r="Q12448">
        <v>0</v>
      </c>
    </row>
    <row r="12449" spans="1:17" x14ac:dyDescent="0.2">
      <c r="A12449" t="s">
        <v>29472</v>
      </c>
      <c r="B12449" t="s">
        <v>86</v>
      </c>
      <c r="C12449" t="s">
        <v>195</v>
      </c>
      <c r="D12449" t="s">
        <v>17029</v>
      </c>
      <c r="E12449" t="s">
        <v>79</v>
      </c>
      <c r="F12449" t="s">
        <v>4889</v>
      </c>
      <c r="G12449">
        <v>0</v>
      </c>
      <c r="H12449">
        <v>0</v>
      </c>
      <c r="I12449">
        <v>0</v>
      </c>
      <c r="J12449">
        <v>0</v>
      </c>
      <c r="K12449">
        <v>0</v>
      </c>
      <c r="L12449">
        <v>0</v>
      </c>
      <c r="M12449">
        <v>11</v>
      </c>
      <c r="N12449">
        <v>0</v>
      </c>
      <c r="O12449">
        <v>0</v>
      </c>
      <c r="P12449">
        <v>0</v>
      </c>
      <c r="Q12449">
        <v>0</v>
      </c>
    </row>
    <row r="12450" spans="1:17" x14ac:dyDescent="0.2">
      <c r="A12450" t="s">
        <v>29473</v>
      </c>
      <c r="B12450" t="s">
        <v>86</v>
      </c>
      <c r="C12450" t="s">
        <v>195</v>
      </c>
      <c r="D12450" t="s">
        <v>17029</v>
      </c>
      <c r="E12450" t="s">
        <v>79</v>
      </c>
      <c r="F12450" t="s">
        <v>4871</v>
      </c>
      <c r="G12450">
        <v>0</v>
      </c>
      <c r="H12450">
        <v>0</v>
      </c>
      <c r="I12450">
        <v>0</v>
      </c>
      <c r="J12450">
        <v>0</v>
      </c>
      <c r="K12450">
        <v>0</v>
      </c>
      <c r="L12450">
        <v>0</v>
      </c>
      <c r="M12450">
        <v>0</v>
      </c>
      <c r="N12450">
        <v>11</v>
      </c>
      <c r="O12450">
        <v>11</v>
      </c>
      <c r="P12450">
        <v>0</v>
      </c>
      <c r="Q12450">
        <v>0</v>
      </c>
    </row>
    <row r="12451" spans="1:17" x14ac:dyDescent="0.2">
      <c r="A12451" t="s">
        <v>29474</v>
      </c>
      <c r="B12451" t="s">
        <v>86</v>
      </c>
      <c r="C12451" t="s">
        <v>195</v>
      </c>
      <c r="D12451" t="s">
        <v>17029</v>
      </c>
      <c r="E12451" t="s">
        <v>79</v>
      </c>
      <c r="F12451" t="s">
        <v>4873</v>
      </c>
      <c r="G12451">
        <v>0</v>
      </c>
      <c r="H12451">
        <v>0</v>
      </c>
      <c r="I12451">
        <v>0</v>
      </c>
      <c r="J12451">
        <v>0</v>
      </c>
      <c r="K12451">
        <v>0</v>
      </c>
      <c r="L12451">
        <v>0</v>
      </c>
      <c r="M12451">
        <v>0</v>
      </c>
      <c r="N12451">
        <v>10</v>
      </c>
      <c r="O12451">
        <v>10</v>
      </c>
      <c r="P12451">
        <v>0</v>
      </c>
      <c r="Q12451">
        <v>0</v>
      </c>
    </row>
    <row r="12452" spans="1:17" x14ac:dyDescent="0.2">
      <c r="A12452" t="s">
        <v>29475</v>
      </c>
      <c r="B12452" t="s">
        <v>86</v>
      </c>
      <c r="C12452" t="s">
        <v>195</v>
      </c>
      <c r="D12452" t="s">
        <v>17029</v>
      </c>
      <c r="E12452" t="s">
        <v>79</v>
      </c>
      <c r="F12452" t="s">
        <v>17019</v>
      </c>
      <c r="G12452">
        <v>11</v>
      </c>
      <c r="H12452">
        <v>0</v>
      </c>
      <c r="I12452">
        <v>0</v>
      </c>
      <c r="J12452">
        <v>0</v>
      </c>
      <c r="K12452">
        <v>0</v>
      </c>
      <c r="L12452">
        <v>0</v>
      </c>
      <c r="M12452">
        <v>0</v>
      </c>
      <c r="N12452">
        <v>0</v>
      </c>
      <c r="O12452">
        <v>0</v>
      </c>
      <c r="P12452">
        <v>0</v>
      </c>
      <c r="Q12452">
        <v>0</v>
      </c>
    </row>
    <row r="12453" spans="1:17" x14ac:dyDescent="0.2">
      <c r="A12453" t="s">
        <v>29476</v>
      </c>
      <c r="B12453" t="s">
        <v>86</v>
      </c>
      <c r="C12453" t="s">
        <v>195</v>
      </c>
      <c r="D12453" t="s">
        <v>17029</v>
      </c>
      <c r="E12453" t="s">
        <v>81</v>
      </c>
      <c r="F12453" t="s">
        <v>4875</v>
      </c>
      <c r="G12453">
        <v>0</v>
      </c>
      <c r="H12453">
        <v>11</v>
      </c>
      <c r="I12453">
        <v>0</v>
      </c>
      <c r="J12453">
        <v>10</v>
      </c>
      <c r="K12453">
        <v>1</v>
      </c>
      <c r="L12453">
        <v>0</v>
      </c>
      <c r="M12453">
        <v>0</v>
      </c>
      <c r="N12453">
        <v>0</v>
      </c>
      <c r="O12453">
        <v>0</v>
      </c>
      <c r="P12453">
        <v>0</v>
      </c>
      <c r="Q12453">
        <v>0</v>
      </c>
    </row>
    <row r="12454" spans="1:17" x14ac:dyDescent="0.2">
      <c r="A12454" t="s">
        <v>29477</v>
      </c>
      <c r="B12454" t="s">
        <v>86</v>
      </c>
      <c r="C12454" t="s">
        <v>195</v>
      </c>
      <c r="D12454" t="s">
        <v>17029</v>
      </c>
      <c r="E12454" t="s">
        <v>81</v>
      </c>
      <c r="F12454" t="s">
        <v>4877</v>
      </c>
      <c r="G12454">
        <v>0</v>
      </c>
      <c r="H12454">
        <v>11</v>
      </c>
      <c r="I12454">
        <v>0</v>
      </c>
      <c r="J12454">
        <v>10</v>
      </c>
      <c r="K12454">
        <v>1</v>
      </c>
      <c r="L12454">
        <v>0</v>
      </c>
      <c r="M12454">
        <v>0</v>
      </c>
      <c r="N12454">
        <v>0</v>
      </c>
      <c r="O12454">
        <v>0</v>
      </c>
      <c r="P12454">
        <v>0</v>
      </c>
      <c r="Q12454">
        <v>0</v>
      </c>
    </row>
    <row r="12455" spans="1:17" x14ac:dyDescent="0.2">
      <c r="A12455" t="s">
        <v>29478</v>
      </c>
      <c r="B12455" t="s">
        <v>86</v>
      </c>
      <c r="C12455" t="s">
        <v>195</v>
      </c>
      <c r="D12455" t="s">
        <v>17029</v>
      </c>
      <c r="E12455" t="s">
        <v>81</v>
      </c>
      <c r="F12455" t="s">
        <v>4879</v>
      </c>
      <c r="G12455">
        <v>0</v>
      </c>
      <c r="H12455">
        <v>0</v>
      </c>
      <c r="I12455">
        <v>0</v>
      </c>
      <c r="J12455">
        <v>0</v>
      </c>
      <c r="K12455">
        <v>0</v>
      </c>
      <c r="L12455">
        <v>0</v>
      </c>
      <c r="M12455">
        <v>11</v>
      </c>
      <c r="N12455">
        <v>0</v>
      </c>
      <c r="O12455">
        <v>0</v>
      </c>
      <c r="P12455">
        <v>0</v>
      </c>
      <c r="Q12455">
        <v>0</v>
      </c>
    </row>
    <row r="12456" spans="1:17" x14ac:dyDescent="0.2">
      <c r="A12456" t="s">
        <v>29479</v>
      </c>
      <c r="B12456" t="s">
        <v>86</v>
      </c>
      <c r="C12456" t="s">
        <v>195</v>
      </c>
      <c r="D12456" t="s">
        <v>17029</v>
      </c>
      <c r="E12456" t="s">
        <v>81</v>
      </c>
      <c r="F12456" t="s">
        <v>4881</v>
      </c>
      <c r="G12456">
        <v>0</v>
      </c>
      <c r="H12456">
        <v>11</v>
      </c>
      <c r="I12456">
        <v>0</v>
      </c>
      <c r="J12456">
        <v>10</v>
      </c>
      <c r="K12456">
        <v>1</v>
      </c>
      <c r="L12456">
        <v>0</v>
      </c>
      <c r="M12456">
        <v>0</v>
      </c>
      <c r="N12456">
        <v>0</v>
      </c>
      <c r="O12456">
        <v>0</v>
      </c>
      <c r="P12456">
        <v>0</v>
      </c>
      <c r="Q12456">
        <v>0</v>
      </c>
    </row>
    <row r="12457" spans="1:17" x14ac:dyDescent="0.2">
      <c r="A12457" t="s">
        <v>29480</v>
      </c>
      <c r="B12457" t="s">
        <v>86</v>
      </c>
      <c r="C12457" t="s">
        <v>195</v>
      </c>
      <c r="D12457" t="s">
        <v>17029</v>
      </c>
      <c r="E12457" t="s">
        <v>81</v>
      </c>
      <c r="F12457" t="s">
        <v>4883</v>
      </c>
      <c r="G12457">
        <v>0</v>
      </c>
      <c r="H12457">
        <v>11</v>
      </c>
      <c r="I12457">
        <v>0</v>
      </c>
      <c r="J12457">
        <v>10</v>
      </c>
      <c r="K12457">
        <v>1</v>
      </c>
      <c r="L12457">
        <v>0</v>
      </c>
      <c r="M12457">
        <v>0</v>
      </c>
      <c r="N12457">
        <v>0</v>
      </c>
      <c r="O12457">
        <v>0</v>
      </c>
      <c r="P12457">
        <v>0</v>
      </c>
      <c r="Q12457">
        <v>0</v>
      </c>
    </row>
    <row r="12458" spans="1:17" x14ac:dyDescent="0.2">
      <c r="A12458" t="s">
        <v>29481</v>
      </c>
      <c r="B12458" t="s">
        <v>86</v>
      </c>
      <c r="C12458" t="s">
        <v>195</v>
      </c>
      <c r="D12458" t="s">
        <v>17029</v>
      </c>
      <c r="E12458" t="s">
        <v>81</v>
      </c>
      <c r="F12458" t="s">
        <v>4885</v>
      </c>
      <c r="G12458">
        <v>0</v>
      </c>
      <c r="H12458">
        <v>0</v>
      </c>
      <c r="I12458">
        <v>0</v>
      </c>
      <c r="J12458">
        <v>0</v>
      </c>
      <c r="K12458">
        <v>0</v>
      </c>
      <c r="L12458">
        <v>0</v>
      </c>
      <c r="M12458">
        <v>11</v>
      </c>
      <c r="N12458">
        <v>0</v>
      </c>
      <c r="O12458">
        <v>0</v>
      </c>
      <c r="P12458">
        <v>0</v>
      </c>
      <c r="Q12458">
        <v>0</v>
      </c>
    </row>
    <row r="12459" spans="1:17" x14ac:dyDescent="0.2">
      <c r="A12459" t="s">
        <v>29482</v>
      </c>
      <c r="B12459" t="s">
        <v>86</v>
      </c>
      <c r="C12459" t="s">
        <v>195</v>
      </c>
      <c r="D12459" t="s">
        <v>17029</v>
      </c>
      <c r="E12459" t="s">
        <v>81</v>
      </c>
      <c r="F12459" t="s">
        <v>4887</v>
      </c>
      <c r="G12459">
        <v>0</v>
      </c>
      <c r="H12459">
        <v>11</v>
      </c>
      <c r="I12459">
        <v>0</v>
      </c>
      <c r="J12459">
        <v>10</v>
      </c>
      <c r="K12459">
        <v>1</v>
      </c>
      <c r="L12459">
        <v>0</v>
      </c>
      <c r="M12459">
        <v>0</v>
      </c>
      <c r="N12459">
        <v>0</v>
      </c>
      <c r="O12459">
        <v>0</v>
      </c>
      <c r="P12459">
        <v>0</v>
      </c>
      <c r="Q12459">
        <v>0</v>
      </c>
    </row>
    <row r="12460" spans="1:17" x14ac:dyDescent="0.2">
      <c r="A12460" t="s">
        <v>29483</v>
      </c>
      <c r="B12460" t="s">
        <v>86</v>
      </c>
      <c r="C12460" t="s">
        <v>195</v>
      </c>
      <c r="D12460" t="s">
        <v>17029</v>
      </c>
      <c r="E12460" t="s">
        <v>81</v>
      </c>
      <c r="F12460" t="s">
        <v>4889</v>
      </c>
      <c r="G12460">
        <v>0</v>
      </c>
      <c r="H12460">
        <v>0</v>
      </c>
      <c r="I12460">
        <v>0</v>
      </c>
      <c r="J12460">
        <v>0</v>
      </c>
      <c r="K12460">
        <v>0</v>
      </c>
      <c r="L12460">
        <v>0</v>
      </c>
      <c r="M12460">
        <v>11</v>
      </c>
      <c r="N12460">
        <v>0</v>
      </c>
      <c r="O12460">
        <v>0</v>
      </c>
      <c r="P12460">
        <v>0</v>
      </c>
      <c r="Q12460">
        <v>0</v>
      </c>
    </row>
    <row r="12461" spans="1:17" x14ac:dyDescent="0.2">
      <c r="A12461" t="s">
        <v>29484</v>
      </c>
      <c r="B12461" t="s">
        <v>86</v>
      </c>
      <c r="C12461" t="s">
        <v>195</v>
      </c>
      <c r="D12461" t="s">
        <v>17029</v>
      </c>
      <c r="E12461" t="s">
        <v>81</v>
      </c>
      <c r="F12461" t="s">
        <v>4871</v>
      </c>
      <c r="G12461">
        <v>0</v>
      </c>
      <c r="H12461">
        <v>0</v>
      </c>
      <c r="I12461">
        <v>0</v>
      </c>
      <c r="J12461">
        <v>0</v>
      </c>
      <c r="K12461">
        <v>0</v>
      </c>
      <c r="L12461">
        <v>0</v>
      </c>
      <c r="M12461">
        <v>0</v>
      </c>
      <c r="N12461">
        <v>11</v>
      </c>
      <c r="O12461">
        <v>11</v>
      </c>
      <c r="P12461">
        <v>0</v>
      </c>
      <c r="Q12461">
        <v>0</v>
      </c>
    </row>
    <row r="12462" spans="1:17" x14ac:dyDescent="0.2">
      <c r="A12462" t="s">
        <v>29485</v>
      </c>
      <c r="B12462" t="s">
        <v>86</v>
      </c>
      <c r="C12462" t="s">
        <v>195</v>
      </c>
      <c r="D12462" t="s">
        <v>17029</v>
      </c>
      <c r="E12462" t="s">
        <v>81</v>
      </c>
      <c r="F12462" t="s">
        <v>4873</v>
      </c>
      <c r="G12462">
        <v>0</v>
      </c>
      <c r="H12462">
        <v>0</v>
      </c>
      <c r="I12462">
        <v>0</v>
      </c>
      <c r="J12462">
        <v>0</v>
      </c>
      <c r="K12462">
        <v>0</v>
      </c>
      <c r="L12462">
        <v>0</v>
      </c>
      <c r="M12462">
        <v>0</v>
      </c>
      <c r="N12462">
        <v>10</v>
      </c>
      <c r="O12462">
        <v>10</v>
      </c>
      <c r="P12462">
        <v>0</v>
      </c>
      <c r="Q12462">
        <v>0</v>
      </c>
    </row>
    <row r="12463" spans="1:17" x14ac:dyDescent="0.2">
      <c r="A12463" t="s">
        <v>29486</v>
      </c>
      <c r="B12463" t="s">
        <v>86</v>
      </c>
      <c r="C12463" t="s">
        <v>195</v>
      </c>
      <c r="D12463" t="s">
        <v>17029</v>
      </c>
      <c r="E12463" t="s">
        <v>81</v>
      </c>
      <c r="F12463" t="s">
        <v>17019</v>
      </c>
      <c r="G12463">
        <v>11</v>
      </c>
      <c r="H12463">
        <v>0</v>
      </c>
      <c r="I12463">
        <v>0</v>
      </c>
      <c r="J12463">
        <v>0</v>
      </c>
      <c r="K12463">
        <v>0</v>
      </c>
      <c r="L12463">
        <v>0</v>
      </c>
      <c r="M12463">
        <v>0</v>
      </c>
      <c r="N12463">
        <v>0</v>
      </c>
      <c r="O12463">
        <v>0</v>
      </c>
      <c r="P12463">
        <v>0</v>
      </c>
      <c r="Q12463">
        <v>0</v>
      </c>
    </row>
    <row r="12464" spans="1:17" x14ac:dyDescent="0.2">
      <c r="A12464" t="s">
        <v>29487</v>
      </c>
      <c r="B12464" t="s">
        <v>86</v>
      </c>
      <c r="C12464" t="s">
        <v>195</v>
      </c>
      <c r="D12464" t="s">
        <v>17021</v>
      </c>
      <c r="E12464" t="s">
        <v>81</v>
      </c>
      <c r="F12464" t="s">
        <v>17022</v>
      </c>
      <c r="G12464">
        <v>0</v>
      </c>
      <c r="H12464">
        <v>0</v>
      </c>
      <c r="I12464">
        <v>0</v>
      </c>
      <c r="J12464">
        <v>0</v>
      </c>
      <c r="K12464">
        <v>0</v>
      </c>
      <c r="L12464">
        <v>0</v>
      </c>
      <c r="M12464">
        <v>0</v>
      </c>
      <c r="N12464">
        <v>2</v>
      </c>
      <c r="O12464">
        <v>2</v>
      </c>
      <c r="P12464">
        <v>0</v>
      </c>
      <c r="Q12464">
        <v>0</v>
      </c>
    </row>
    <row r="12465" spans="1:17" x14ac:dyDescent="0.2">
      <c r="A12465" t="s">
        <v>29488</v>
      </c>
      <c r="B12465" t="s">
        <v>86</v>
      </c>
      <c r="C12465" t="s">
        <v>195</v>
      </c>
      <c r="D12465" t="s">
        <v>17021</v>
      </c>
      <c r="E12465" t="s">
        <v>81</v>
      </c>
      <c r="F12465" t="s">
        <v>17019</v>
      </c>
      <c r="G12465">
        <v>2</v>
      </c>
      <c r="H12465">
        <v>0</v>
      </c>
      <c r="I12465">
        <v>0</v>
      </c>
      <c r="J12465">
        <v>0</v>
      </c>
      <c r="K12465">
        <v>0</v>
      </c>
      <c r="L12465">
        <v>0</v>
      </c>
      <c r="M12465">
        <v>0</v>
      </c>
      <c r="N12465">
        <v>0</v>
      </c>
      <c r="O12465">
        <v>0</v>
      </c>
      <c r="P12465">
        <v>0</v>
      </c>
      <c r="Q12465">
        <v>0</v>
      </c>
    </row>
    <row r="12466" spans="1:17" x14ac:dyDescent="0.2">
      <c r="A12466" t="s">
        <v>29489</v>
      </c>
      <c r="B12466" t="s">
        <v>86</v>
      </c>
      <c r="C12466" t="s">
        <v>195</v>
      </c>
      <c r="D12466" t="s">
        <v>17025</v>
      </c>
      <c r="E12466" t="s">
        <v>79</v>
      </c>
      <c r="F12466" t="s">
        <v>17019</v>
      </c>
      <c r="G12466">
        <v>1</v>
      </c>
      <c r="H12466">
        <v>0</v>
      </c>
      <c r="I12466">
        <v>0</v>
      </c>
      <c r="J12466">
        <v>0</v>
      </c>
      <c r="K12466">
        <v>0</v>
      </c>
      <c r="L12466">
        <v>0</v>
      </c>
      <c r="M12466">
        <v>0</v>
      </c>
      <c r="N12466">
        <v>0</v>
      </c>
      <c r="O12466">
        <v>0</v>
      </c>
      <c r="P12466">
        <v>0</v>
      </c>
      <c r="Q12466">
        <v>0</v>
      </c>
    </row>
    <row r="12467" spans="1:17" x14ac:dyDescent="0.2">
      <c r="A12467" t="s">
        <v>29490</v>
      </c>
      <c r="B12467" t="s">
        <v>86</v>
      </c>
      <c r="C12467" t="s">
        <v>273</v>
      </c>
      <c r="D12467" t="s">
        <v>17029</v>
      </c>
      <c r="E12467" t="s">
        <v>81</v>
      </c>
      <c r="F12467" t="s">
        <v>4875</v>
      </c>
      <c r="G12467">
        <v>0</v>
      </c>
      <c r="H12467">
        <v>2</v>
      </c>
      <c r="I12467">
        <v>1</v>
      </c>
      <c r="J12467">
        <v>1</v>
      </c>
      <c r="K12467">
        <v>0</v>
      </c>
      <c r="L12467">
        <v>0</v>
      </c>
      <c r="M12467">
        <v>0</v>
      </c>
      <c r="N12467">
        <v>0</v>
      </c>
      <c r="O12467">
        <v>0</v>
      </c>
      <c r="P12467">
        <v>0</v>
      </c>
      <c r="Q12467">
        <v>0</v>
      </c>
    </row>
    <row r="12468" spans="1:17" x14ac:dyDescent="0.2">
      <c r="A12468" t="s">
        <v>29491</v>
      </c>
      <c r="B12468" t="s">
        <v>86</v>
      </c>
      <c r="C12468" t="s">
        <v>273</v>
      </c>
      <c r="D12468" t="s">
        <v>17029</v>
      </c>
      <c r="E12468" t="s">
        <v>81</v>
      </c>
      <c r="F12468" t="s">
        <v>4877</v>
      </c>
      <c r="G12468">
        <v>0</v>
      </c>
      <c r="H12468">
        <v>2</v>
      </c>
      <c r="I12468">
        <v>1</v>
      </c>
      <c r="J12468">
        <v>1</v>
      </c>
      <c r="K12468">
        <v>0</v>
      </c>
      <c r="L12468">
        <v>0</v>
      </c>
      <c r="M12468">
        <v>0</v>
      </c>
      <c r="N12468">
        <v>0</v>
      </c>
      <c r="O12468">
        <v>0</v>
      </c>
      <c r="P12468">
        <v>0</v>
      </c>
      <c r="Q12468">
        <v>0</v>
      </c>
    </row>
    <row r="12469" spans="1:17" x14ac:dyDescent="0.2">
      <c r="A12469" t="s">
        <v>29492</v>
      </c>
      <c r="B12469" t="s">
        <v>86</v>
      </c>
      <c r="C12469" t="s">
        <v>273</v>
      </c>
      <c r="D12469" t="s">
        <v>17029</v>
      </c>
      <c r="E12469" t="s">
        <v>81</v>
      </c>
      <c r="F12469" t="s">
        <v>4879</v>
      </c>
      <c r="G12469">
        <v>0</v>
      </c>
      <c r="H12469">
        <v>0</v>
      </c>
      <c r="I12469">
        <v>0</v>
      </c>
      <c r="J12469">
        <v>0</v>
      </c>
      <c r="K12469">
        <v>0</v>
      </c>
      <c r="L12469">
        <v>0</v>
      </c>
      <c r="M12469">
        <v>2</v>
      </c>
      <c r="N12469">
        <v>0</v>
      </c>
      <c r="O12469">
        <v>0</v>
      </c>
      <c r="P12469">
        <v>0</v>
      </c>
      <c r="Q12469">
        <v>0</v>
      </c>
    </row>
    <row r="12470" spans="1:17" x14ac:dyDescent="0.2">
      <c r="A12470" t="s">
        <v>29493</v>
      </c>
      <c r="B12470" t="s">
        <v>86</v>
      </c>
      <c r="C12470" t="s">
        <v>273</v>
      </c>
      <c r="D12470" t="s">
        <v>17029</v>
      </c>
      <c r="E12470" t="s">
        <v>81</v>
      </c>
      <c r="F12470" t="s">
        <v>4881</v>
      </c>
      <c r="G12470">
        <v>0</v>
      </c>
      <c r="H12470">
        <v>2</v>
      </c>
      <c r="I12470">
        <v>1</v>
      </c>
      <c r="J12470">
        <v>1</v>
      </c>
      <c r="K12470">
        <v>0</v>
      </c>
      <c r="L12470">
        <v>0</v>
      </c>
      <c r="M12470">
        <v>0</v>
      </c>
      <c r="N12470">
        <v>0</v>
      </c>
      <c r="O12470">
        <v>0</v>
      </c>
      <c r="P12470">
        <v>0</v>
      </c>
      <c r="Q12470">
        <v>0</v>
      </c>
    </row>
    <row r="12471" spans="1:17" x14ac:dyDescent="0.2">
      <c r="A12471" t="s">
        <v>29494</v>
      </c>
      <c r="B12471" t="s">
        <v>86</v>
      </c>
      <c r="C12471" t="s">
        <v>273</v>
      </c>
      <c r="D12471" t="s">
        <v>17029</v>
      </c>
      <c r="E12471" t="s">
        <v>81</v>
      </c>
      <c r="F12471" t="s">
        <v>4883</v>
      </c>
      <c r="G12471">
        <v>0</v>
      </c>
      <c r="H12471">
        <v>2</v>
      </c>
      <c r="I12471">
        <v>1</v>
      </c>
      <c r="J12471">
        <v>1</v>
      </c>
      <c r="K12471">
        <v>0</v>
      </c>
      <c r="L12471">
        <v>0</v>
      </c>
      <c r="M12471">
        <v>0</v>
      </c>
      <c r="N12471">
        <v>0</v>
      </c>
      <c r="O12471">
        <v>0</v>
      </c>
      <c r="P12471">
        <v>0</v>
      </c>
      <c r="Q12471">
        <v>0</v>
      </c>
    </row>
    <row r="12472" spans="1:17" x14ac:dyDescent="0.2">
      <c r="A12472" t="s">
        <v>29495</v>
      </c>
      <c r="B12472" t="s">
        <v>86</v>
      </c>
      <c r="C12472" t="s">
        <v>273</v>
      </c>
      <c r="D12472" t="s">
        <v>17029</v>
      </c>
      <c r="E12472" t="s">
        <v>81</v>
      </c>
      <c r="F12472" t="s">
        <v>4885</v>
      </c>
      <c r="G12472">
        <v>0</v>
      </c>
      <c r="H12472">
        <v>0</v>
      </c>
      <c r="I12472">
        <v>0</v>
      </c>
      <c r="J12472">
        <v>0</v>
      </c>
      <c r="K12472">
        <v>0</v>
      </c>
      <c r="L12472">
        <v>0</v>
      </c>
      <c r="M12472">
        <v>2</v>
      </c>
      <c r="N12472">
        <v>0</v>
      </c>
      <c r="O12472">
        <v>0</v>
      </c>
      <c r="P12472">
        <v>0</v>
      </c>
      <c r="Q12472">
        <v>0</v>
      </c>
    </row>
    <row r="12473" spans="1:17" x14ac:dyDescent="0.2">
      <c r="A12473" t="s">
        <v>29496</v>
      </c>
      <c r="B12473" t="s">
        <v>86</v>
      </c>
      <c r="C12473" t="s">
        <v>273</v>
      </c>
      <c r="D12473" t="s">
        <v>17029</v>
      </c>
      <c r="E12473" t="s">
        <v>81</v>
      </c>
      <c r="F12473" t="s">
        <v>4887</v>
      </c>
      <c r="G12473">
        <v>0</v>
      </c>
      <c r="H12473">
        <v>2</v>
      </c>
      <c r="I12473">
        <v>1</v>
      </c>
      <c r="J12473">
        <v>1</v>
      </c>
      <c r="K12473">
        <v>0</v>
      </c>
      <c r="L12473">
        <v>0</v>
      </c>
      <c r="M12473">
        <v>0</v>
      </c>
      <c r="N12473">
        <v>0</v>
      </c>
      <c r="O12473">
        <v>0</v>
      </c>
      <c r="P12473">
        <v>0</v>
      </c>
      <c r="Q12473">
        <v>0</v>
      </c>
    </row>
    <row r="12474" spans="1:17" x14ac:dyDescent="0.2">
      <c r="A12474" t="s">
        <v>29497</v>
      </c>
      <c r="B12474" t="s">
        <v>86</v>
      </c>
      <c r="C12474" t="s">
        <v>273</v>
      </c>
      <c r="D12474" t="s">
        <v>17029</v>
      </c>
      <c r="E12474" t="s">
        <v>81</v>
      </c>
      <c r="F12474" t="s">
        <v>4889</v>
      </c>
      <c r="G12474">
        <v>0</v>
      </c>
      <c r="H12474">
        <v>0</v>
      </c>
      <c r="I12474">
        <v>0</v>
      </c>
      <c r="J12474">
        <v>0</v>
      </c>
      <c r="K12474">
        <v>0</v>
      </c>
      <c r="L12474">
        <v>0</v>
      </c>
      <c r="M12474">
        <v>2</v>
      </c>
      <c r="N12474">
        <v>0</v>
      </c>
      <c r="O12474">
        <v>0</v>
      </c>
      <c r="P12474">
        <v>0</v>
      </c>
      <c r="Q12474">
        <v>0</v>
      </c>
    </row>
    <row r="12475" spans="1:17" x14ac:dyDescent="0.2">
      <c r="A12475" t="s">
        <v>29498</v>
      </c>
      <c r="B12475" t="s">
        <v>86</v>
      </c>
      <c r="C12475" t="s">
        <v>273</v>
      </c>
      <c r="D12475" t="s">
        <v>17029</v>
      </c>
      <c r="E12475" t="s">
        <v>81</v>
      </c>
      <c r="F12475" t="s">
        <v>4871</v>
      </c>
      <c r="G12475">
        <v>0</v>
      </c>
      <c r="H12475">
        <v>0</v>
      </c>
      <c r="I12475">
        <v>0</v>
      </c>
      <c r="J12475">
        <v>0</v>
      </c>
      <c r="K12475">
        <v>0</v>
      </c>
      <c r="L12475">
        <v>0</v>
      </c>
      <c r="M12475">
        <v>0</v>
      </c>
      <c r="N12475">
        <v>2</v>
      </c>
      <c r="O12475">
        <v>2</v>
      </c>
      <c r="P12475">
        <v>0</v>
      </c>
      <c r="Q12475">
        <v>0</v>
      </c>
    </row>
    <row r="12476" spans="1:17" x14ac:dyDescent="0.2">
      <c r="A12476" t="s">
        <v>29499</v>
      </c>
      <c r="B12476" t="s">
        <v>86</v>
      </c>
      <c r="C12476" t="s">
        <v>273</v>
      </c>
      <c r="D12476" t="s">
        <v>17029</v>
      </c>
      <c r="E12476" t="s">
        <v>81</v>
      </c>
      <c r="F12476" t="s">
        <v>4873</v>
      </c>
      <c r="G12476">
        <v>0</v>
      </c>
      <c r="H12476">
        <v>0</v>
      </c>
      <c r="I12476">
        <v>0</v>
      </c>
      <c r="J12476">
        <v>0</v>
      </c>
      <c r="K12476">
        <v>0</v>
      </c>
      <c r="L12476">
        <v>0</v>
      </c>
      <c r="M12476">
        <v>0</v>
      </c>
      <c r="N12476">
        <v>2</v>
      </c>
      <c r="O12476">
        <v>2</v>
      </c>
      <c r="P12476">
        <v>0</v>
      </c>
      <c r="Q12476">
        <v>0</v>
      </c>
    </row>
    <row r="12477" spans="1:17" x14ac:dyDescent="0.2">
      <c r="A12477" t="s">
        <v>29500</v>
      </c>
      <c r="B12477" t="s">
        <v>86</v>
      </c>
      <c r="C12477" t="s">
        <v>273</v>
      </c>
      <c r="D12477" t="s">
        <v>17029</v>
      </c>
      <c r="E12477" t="s">
        <v>81</v>
      </c>
      <c r="F12477" t="s">
        <v>17019</v>
      </c>
      <c r="G12477">
        <v>2</v>
      </c>
      <c r="H12477">
        <v>0</v>
      </c>
      <c r="I12477">
        <v>0</v>
      </c>
      <c r="J12477">
        <v>0</v>
      </c>
      <c r="K12477">
        <v>0</v>
      </c>
      <c r="L12477">
        <v>0</v>
      </c>
      <c r="M12477">
        <v>0</v>
      </c>
      <c r="N12477">
        <v>0</v>
      </c>
      <c r="O12477">
        <v>0</v>
      </c>
      <c r="P12477">
        <v>0</v>
      </c>
      <c r="Q12477">
        <v>0</v>
      </c>
    </row>
    <row r="12478" spans="1:17" x14ac:dyDescent="0.2">
      <c r="A12478" t="s">
        <v>29501</v>
      </c>
      <c r="B12478" t="s">
        <v>86</v>
      </c>
      <c r="C12478" t="s">
        <v>196</v>
      </c>
      <c r="D12478" t="s">
        <v>17027</v>
      </c>
      <c r="E12478" t="s">
        <v>81</v>
      </c>
      <c r="F12478" t="s">
        <v>17019</v>
      </c>
      <c r="G12478">
        <v>1</v>
      </c>
      <c r="H12478">
        <v>0</v>
      </c>
      <c r="I12478">
        <v>0</v>
      </c>
      <c r="J12478">
        <v>0</v>
      </c>
      <c r="K12478">
        <v>0</v>
      </c>
      <c r="L12478">
        <v>0</v>
      </c>
      <c r="M12478">
        <v>0</v>
      </c>
      <c r="N12478">
        <v>0</v>
      </c>
      <c r="O12478">
        <v>0</v>
      </c>
      <c r="P12478">
        <v>0</v>
      </c>
      <c r="Q12478">
        <v>0</v>
      </c>
    </row>
    <row r="12479" spans="1:17" x14ac:dyDescent="0.2">
      <c r="A12479" t="s">
        <v>29502</v>
      </c>
      <c r="B12479" t="s">
        <v>86</v>
      </c>
      <c r="C12479" t="s">
        <v>196</v>
      </c>
      <c r="D12479" t="s">
        <v>17029</v>
      </c>
      <c r="E12479" t="s">
        <v>79</v>
      </c>
      <c r="F12479" t="s">
        <v>4875</v>
      </c>
      <c r="G12479">
        <v>0</v>
      </c>
      <c r="H12479">
        <v>5</v>
      </c>
      <c r="I12479">
        <v>0</v>
      </c>
      <c r="J12479">
        <v>2</v>
      </c>
      <c r="K12479">
        <v>1</v>
      </c>
      <c r="L12479">
        <v>2</v>
      </c>
      <c r="M12479">
        <v>0</v>
      </c>
      <c r="N12479">
        <v>0</v>
      </c>
      <c r="O12479">
        <v>0</v>
      </c>
      <c r="P12479">
        <v>0</v>
      </c>
      <c r="Q12479">
        <v>0</v>
      </c>
    </row>
    <row r="12480" spans="1:17" x14ac:dyDescent="0.2">
      <c r="A12480" t="s">
        <v>29503</v>
      </c>
      <c r="B12480" t="s">
        <v>86</v>
      </c>
      <c r="C12480" t="s">
        <v>196</v>
      </c>
      <c r="D12480" t="s">
        <v>17029</v>
      </c>
      <c r="E12480" t="s">
        <v>79</v>
      </c>
      <c r="F12480" t="s">
        <v>4877</v>
      </c>
      <c r="G12480">
        <v>0</v>
      </c>
      <c r="H12480">
        <v>5</v>
      </c>
      <c r="I12480">
        <v>0</v>
      </c>
      <c r="J12480">
        <v>2</v>
      </c>
      <c r="K12480">
        <v>0</v>
      </c>
      <c r="L12480">
        <v>3</v>
      </c>
      <c r="M12480">
        <v>0</v>
      </c>
      <c r="N12480">
        <v>0</v>
      </c>
      <c r="O12480">
        <v>0</v>
      </c>
      <c r="P12480">
        <v>0</v>
      </c>
      <c r="Q12480">
        <v>0</v>
      </c>
    </row>
    <row r="12481" spans="1:17" x14ac:dyDescent="0.2">
      <c r="A12481" t="s">
        <v>29504</v>
      </c>
      <c r="B12481" t="s">
        <v>86</v>
      </c>
      <c r="C12481" t="s">
        <v>196</v>
      </c>
      <c r="D12481" t="s">
        <v>17029</v>
      </c>
      <c r="E12481" t="s">
        <v>79</v>
      </c>
      <c r="F12481" t="s">
        <v>4879</v>
      </c>
      <c r="G12481">
        <v>0</v>
      </c>
      <c r="H12481">
        <v>0</v>
      </c>
      <c r="I12481">
        <v>0</v>
      </c>
      <c r="J12481">
        <v>0</v>
      </c>
      <c r="K12481">
        <v>0</v>
      </c>
      <c r="L12481">
        <v>0</v>
      </c>
      <c r="M12481">
        <v>5</v>
      </c>
      <c r="N12481">
        <v>0</v>
      </c>
      <c r="O12481">
        <v>0</v>
      </c>
      <c r="P12481">
        <v>0</v>
      </c>
      <c r="Q12481">
        <v>0</v>
      </c>
    </row>
    <row r="12482" spans="1:17" x14ac:dyDescent="0.2">
      <c r="A12482" t="s">
        <v>29505</v>
      </c>
      <c r="B12482" t="s">
        <v>86</v>
      </c>
      <c r="C12482" t="s">
        <v>196</v>
      </c>
      <c r="D12482" t="s">
        <v>17029</v>
      </c>
      <c r="E12482" t="s">
        <v>79</v>
      </c>
      <c r="F12482" t="s">
        <v>4881</v>
      </c>
      <c r="G12482">
        <v>0</v>
      </c>
      <c r="H12482">
        <v>5</v>
      </c>
      <c r="I12482">
        <v>0</v>
      </c>
      <c r="J12482">
        <v>2</v>
      </c>
      <c r="K12482">
        <v>0</v>
      </c>
      <c r="L12482">
        <v>3</v>
      </c>
      <c r="M12482">
        <v>0</v>
      </c>
      <c r="N12482">
        <v>0</v>
      </c>
      <c r="O12482">
        <v>0</v>
      </c>
      <c r="P12482">
        <v>0</v>
      </c>
      <c r="Q12482">
        <v>0</v>
      </c>
    </row>
    <row r="12483" spans="1:17" x14ac:dyDescent="0.2">
      <c r="A12483" t="s">
        <v>29506</v>
      </c>
      <c r="B12483" t="s">
        <v>86</v>
      </c>
      <c r="C12483" t="s">
        <v>196</v>
      </c>
      <c r="D12483" t="s">
        <v>17029</v>
      </c>
      <c r="E12483" t="s">
        <v>79</v>
      </c>
      <c r="F12483" t="s">
        <v>4883</v>
      </c>
      <c r="G12483">
        <v>0</v>
      </c>
      <c r="H12483">
        <v>5</v>
      </c>
      <c r="I12483">
        <v>0</v>
      </c>
      <c r="J12483">
        <v>2</v>
      </c>
      <c r="K12483">
        <v>0</v>
      </c>
      <c r="L12483">
        <v>3</v>
      </c>
      <c r="M12483">
        <v>0</v>
      </c>
      <c r="N12483">
        <v>0</v>
      </c>
      <c r="O12483">
        <v>0</v>
      </c>
      <c r="P12483">
        <v>0</v>
      </c>
      <c r="Q12483">
        <v>0</v>
      </c>
    </row>
    <row r="12484" spans="1:17" x14ac:dyDescent="0.2">
      <c r="A12484" t="s">
        <v>29507</v>
      </c>
      <c r="B12484" t="s">
        <v>86</v>
      </c>
      <c r="C12484" t="s">
        <v>196</v>
      </c>
      <c r="D12484" t="s">
        <v>17029</v>
      </c>
      <c r="E12484" t="s">
        <v>79</v>
      </c>
      <c r="F12484" t="s">
        <v>4885</v>
      </c>
      <c r="G12484">
        <v>0</v>
      </c>
      <c r="H12484">
        <v>0</v>
      </c>
      <c r="I12484">
        <v>0</v>
      </c>
      <c r="J12484">
        <v>0</v>
      </c>
      <c r="K12484">
        <v>0</v>
      </c>
      <c r="L12484">
        <v>0</v>
      </c>
      <c r="M12484">
        <v>5</v>
      </c>
      <c r="N12484">
        <v>0</v>
      </c>
      <c r="O12484">
        <v>0</v>
      </c>
      <c r="P12484">
        <v>0</v>
      </c>
      <c r="Q12484">
        <v>0</v>
      </c>
    </row>
    <row r="12485" spans="1:17" x14ac:dyDescent="0.2">
      <c r="A12485" t="s">
        <v>29508</v>
      </c>
      <c r="B12485" t="s">
        <v>86</v>
      </c>
      <c r="C12485" t="s">
        <v>196</v>
      </c>
      <c r="D12485" t="s">
        <v>17029</v>
      </c>
      <c r="E12485" t="s">
        <v>79</v>
      </c>
      <c r="F12485" t="s">
        <v>4887</v>
      </c>
      <c r="G12485">
        <v>0</v>
      </c>
      <c r="H12485">
        <v>5</v>
      </c>
      <c r="I12485">
        <v>0</v>
      </c>
      <c r="J12485">
        <v>2</v>
      </c>
      <c r="K12485">
        <v>1</v>
      </c>
      <c r="L12485">
        <v>2</v>
      </c>
      <c r="M12485">
        <v>0</v>
      </c>
      <c r="N12485">
        <v>0</v>
      </c>
      <c r="O12485">
        <v>0</v>
      </c>
      <c r="P12485">
        <v>0</v>
      </c>
      <c r="Q12485">
        <v>0</v>
      </c>
    </row>
    <row r="12486" spans="1:17" x14ac:dyDescent="0.2">
      <c r="A12486" t="s">
        <v>29509</v>
      </c>
      <c r="B12486" t="s">
        <v>86</v>
      </c>
      <c r="C12486" t="s">
        <v>196</v>
      </c>
      <c r="D12486" t="s">
        <v>17029</v>
      </c>
      <c r="E12486" t="s">
        <v>79</v>
      </c>
      <c r="F12486" t="s">
        <v>4889</v>
      </c>
      <c r="G12486">
        <v>0</v>
      </c>
      <c r="H12486">
        <v>0</v>
      </c>
      <c r="I12486">
        <v>0</v>
      </c>
      <c r="J12486">
        <v>0</v>
      </c>
      <c r="K12486">
        <v>0</v>
      </c>
      <c r="L12486">
        <v>0</v>
      </c>
      <c r="M12486">
        <v>5</v>
      </c>
      <c r="N12486">
        <v>0</v>
      </c>
      <c r="O12486">
        <v>0</v>
      </c>
      <c r="P12486">
        <v>0</v>
      </c>
      <c r="Q12486">
        <v>0</v>
      </c>
    </row>
    <row r="12487" spans="1:17" x14ac:dyDescent="0.2">
      <c r="A12487" t="s">
        <v>29510</v>
      </c>
      <c r="B12487" t="s">
        <v>86</v>
      </c>
      <c r="C12487" t="s">
        <v>196</v>
      </c>
      <c r="D12487" t="s">
        <v>17029</v>
      </c>
      <c r="E12487" t="s">
        <v>79</v>
      </c>
      <c r="F12487" t="s">
        <v>4871</v>
      </c>
      <c r="G12487">
        <v>0</v>
      </c>
      <c r="H12487">
        <v>0</v>
      </c>
      <c r="I12487">
        <v>0</v>
      </c>
      <c r="J12487">
        <v>0</v>
      </c>
      <c r="K12487">
        <v>0</v>
      </c>
      <c r="L12487">
        <v>0</v>
      </c>
      <c r="M12487">
        <v>0</v>
      </c>
      <c r="N12487">
        <v>5</v>
      </c>
      <c r="O12487">
        <v>2</v>
      </c>
      <c r="P12487">
        <v>3</v>
      </c>
      <c r="Q12487">
        <v>0</v>
      </c>
    </row>
    <row r="12488" spans="1:17" x14ac:dyDescent="0.2">
      <c r="A12488" t="s">
        <v>29511</v>
      </c>
      <c r="B12488" t="s">
        <v>86</v>
      </c>
      <c r="C12488" t="s">
        <v>196</v>
      </c>
      <c r="D12488" t="s">
        <v>17029</v>
      </c>
      <c r="E12488" t="s">
        <v>79</v>
      </c>
      <c r="F12488" t="s">
        <v>4873</v>
      </c>
      <c r="G12488">
        <v>0</v>
      </c>
      <c r="H12488">
        <v>0</v>
      </c>
      <c r="I12488">
        <v>0</v>
      </c>
      <c r="J12488">
        <v>0</v>
      </c>
      <c r="K12488">
        <v>0</v>
      </c>
      <c r="L12488">
        <v>0</v>
      </c>
      <c r="M12488">
        <v>0</v>
      </c>
      <c r="N12488">
        <v>5</v>
      </c>
      <c r="O12488">
        <v>2</v>
      </c>
      <c r="P12488">
        <v>3</v>
      </c>
      <c r="Q12488">
        <v>0</v>
      </c>
    </row>
    <row r="12489" spans="1:17" x14ac:dyDescent="0.2">
      <c r="A12489" t="s">
        <v>29512</v>
      </c>
      <c r="B12489" t="s">
        <v>86</v>
      </c>
      <c r="C12489" t="s">
        <v>196</v>
      </c>
      <c r="D12489" t="s">
        <v>17029</v>
      </c>
      <c r="E12489" t="s">
        <v>79</v>
      </c>
      <c r="F12489" t="s">
        <v>17019</v>
      </c>
      <c r="G12489">
        <v>5</v>
      </c>
      <c r="H12489">
        <v>0</v>
      </c>
      <c r="I12489">
        <v>0</v>
      </c>
      <c r="J12489">
        <v>0</v>
      </c>
      <c r="K12489">
        <v>0</v>
      </c>
      <c r="L12489">
        <v>0</v>
      </c>
      <c r="M12489">
        <v>0</v>
      </c>
      <c r="N12489">
        <v>0</v>
      </c>
      <c r="O12489">
        <v>0</v>
      </c>
      <c r="P12489">
        <v>0</v>
      </c>
      <c r="Q12489">
        <v>0</v>
      </c>
    </row>
    <row r="12490" spans="1:17" x14ac:dyDescent="0.2">
      <c r="A12490" t="s">
        <v>29513</v>
      </c>
      <c r="B12490" t="s">
        <v>86</v>
      </c>
      <c r="C12490" t="s">
        <v>196</v>
      </c>
      <c r="D12490" t="s">
        <v>17029</v>
      </c>
      <c r="E12490" t="s">
        <v>81</v>
      </c>
      <c r="F12490" t="s">
        <v>4875</v>
      </c>
      <c r="G12490">
        <v>0</v>
      </c>
      <c r="H12490">
        <v>5</v>
      </c>
      <c r="I12490">
        <v>0</v>
      </c>
      <c r="J12490">
        <v>3</v>
      </c>
      <c r="K12490">
        <v>1</v>
      </c>
      <c r="L12490">
        <v>1</v>
      </c>
      <c r="M12490">
        <v>0</v>
      </c>
      <c r="N12490">
        <v>0</v>
      </c>
      <c r="O12490">
        <v>0</v>
      </c>
      <c r="P12490">
        <v>0</v>
      </c>
      <c r="Q12490">
        <v>0</v>
      </c>
    </row>
    <row r="12491" spans="1:17" x14ac:dyDescent="0.2">
      <c r="A12491" t="s">
        <v>29514</v>
      </c>
      <c r="B12491" t="s">
        <v>86</v>
      </c>
      <c r="C12491" t="s">
        <v>196</v>
      </c>
      <c r="D12491" t="s">
        <v>17029</v>
      </c>
      <c r="E12491" t="s">
        <v>81</v>
      </c>
      <c r="F12491" t="s">
        <v>4877</v>
      </c>
      <c r="G12491">
        <v>0</v>
      </c>
      <c r="H12491">
        <v>5</v>
      </c>
      <c r="I12491">
        <v>0</v>
      </c>
      <c r="J12491">
        <v>3</v>
      </c>
      <c r="K12491">
        <v>0</v>
      </c>
      <c r="L12491">
        <v>2</v>
      </c>
      <c r="M12491">
        <v>0</v>
      </c>
      <c r="N12491">
        <v>0</v>
      </c>
      <c r="O12491">
        <v>0</v>
      </c>
      <c r="P12491">
        <v>0</v>
      </c>
      <c r="Q12491">
        <v>0</v>
      </c>
    </row>
    <row r="12492" spans="1:17" x14ac:dyDescent="0.2">
      <c r="A12492" t="s">
        <v>29515</v>
      </c>
      <c r="B12492" t="s">
        <v>86</v>
      </c>
      <c r="C12492" t="s">
        <v>196</v>
      </c>
      <c r="D12492" t="s">
        <v>17029</v>
      </c>
      <c r="E12492" t="s">
        <v>81</v>
      </c>
      <c r="F12492" t="s">
        <v>4879</v>
      </c>
      <c r="G12492">
        <v>0</v>
      </c>
      <c r="H12492">
        <v>0</v>
      </c>
      <c r="I12492">
        <v>0</v>
      </c>
      <c r="J12492">
        <v>0</v>
      </c>
      <c r="K12492">
        <v>0</v>
      </c>
      <c r="L12492">
        <v>0</v>
      </c>
      <c r="M12492">
        <v>5</v>
      </c>
      <c r="N12492">
        <v>0</v>
      </c>
      <c r="O12492">
        <v>0</v>
      </c>
      <c r="P12492">
        <v>0</v>
      </c>
      <c r="Q12492">
        <v>0</v>
      </c>
    </row>
    <row r="12493" spans="1:17" x14ac:dyDescent="0.2">
      <c r="A12493" t="s">
        <v>29516</v>
      </c>
      <c r="B12493" t="s">
        <v>86</v>
      </c>
      <c r="C12493" t="s">
        <v>196</v>
      </c>
      <c r="D12493" t="s">
        <v>17029</v>
      </c>
      <c r="E12493" t="s">
        <v>81</v>
      </c>
      <c r="F12493" t="s">
        <v>4881</v>
      </c>
      <c r="G12493">
        <v>0</v>
      </c>
      <c r="H12493">
        <v>5</v>
      </c>
      <c r="I12493">
        <v>0</v>
      </c>
      <c r="J12493">
        <v>3</v>
      </c>
      <c r="K12493">
        <v>0</v>
      </c>
      <c r="L12493">
        <v>2</v>
      </c>
      <c r="M12493">
        <v>0</v>
      </c>
      <c r="N12493">
        <v>0</v>
      </c>
      <c r="O12493">
        <v>0</v>
      </c>
      <c r="P12493">
        <v>0</v>
      </c>
      <c r="Q12493">
        <v>0</v>
      </c>
    </row>
    <row r="12494" spans="1:17" x14ac:dyDescent="0.2">
      <c r="A12494" t="s">
        <v>29517</v>
      </c>
      <c r="B12494" t="s">
        <v>86</v>
      </c>
      <c r="C12494" t="s">
        <v>196</v>
      </c>
      <c r="D12494" t="s">
        <v>17029</v>
      </c>
      <c r="E12494" t="s">
        <v>81</v>
      </c>
      <c r="F12494" t="s">
        <v>4883</v>
      </c>
      <c r="G12494">
        <v>0</v>
      </c>
      <c r="H12494">
        <v>5</v>
      </c>
      <c r="I12494">
        <v>0</v>
      </c>
      <c r="J12494">
        <v>3</v>
      </c>
      <c r="K12494">
        <v>0</v>
      </c>
      <c r="L12494">
        <v>2</v>
      </c>
      <c r="M12494">
        <v>0</v>
      </c>
      <c r="N12494">
        <v>0</v>
      </c>
      <c r="O12494">
        <v>0</v>
      </c>
      <c r="P12494">
        <v>0</v>
      </c>
      <c r="Q12494">
        <v>0</v>
      </c>
    </row>
    <row r="12495" spans="1:17" x14ac:dyDescent="0.2">
      <c r="A12495" t="s">
        <v>29518</v>
      </c>
      <c r="B12495" t="s">
        <v>86</v>
      </c>
      <c r="C12495" t="s">
        <v>196</v>
      </c>
      <c r="D12495" t="s">
        <v>17029</v>
      </c>
      <c r="E12495" t="s">
        <v>81</v>
      </c>
      <c r="F12495" t="s">
        <v>4885</v>
      </c>
      <c r="G12495">
        <v>0</v>
      </c>
      <c r="H12495">
        <v>0</v>
      </c>
      <c r="I12495">
        <v>0</v>
      </c>
      <c r="J12495">
        <v>0</v>
      </c>
      <c r="K12495">
        <v>0</v>
      </c>
      <c r="L12495">
        <v>0</v>
      </c>
      <c r="M12495">
        <v>5</v>
      </c>
      <c r="N12495">
        <v>0</v>
      </c>
      <c r="O12495">
        <v>0</v>
      </c>
      <c r="P12495">
        <v>0</v>
      </c>
      <c r="Q12495">
        <v>0</v>
      </c>
    </row>
    <row r="12496" spans="1:17" x14ac:dyDescent="0.2">
      <c r="A12496" t="s">
        <v>29519</v>
      </c>
      <c r="B12496" t="s">
        <v>86</v>
      </c>
      <c r="C12496" t="s">
        <v>196</v>
      </c>
      <c r="D12496" t="s">
        <v>17029</v>
      </c>
      <c r="E12496" t="s">
        <v>81</v>
      </c>
      <c r="F12496" t="s">
        <v>4887</v>
      </c>
      <c r="G12496">
        <v>0</v>
      </c>
      <c r="H12496">
        <v>5</v>
      </c>
      <c r="I12496">
        <v>0</v>
      </c>
      <c r="J12496">
        <v>3</v>
      </c>
      <c r="K12496">
        <v>0</v>
      </c>
      <c r="L12496">
        <v>2</v>
      </c>
      <c r="M12496">
        <v>0</v>
      </c>
      <c r="N12496">
        <v>0</v>
      </c>
      <c r="O12496">
        <v>0</v>
      </c>
      <c r="P12496">
        <v>0</v>
      </c>
      <c r="Q12496">
        <v>0</v>
      </c>
    </row>
    <row r="12497" spans="1:17" x14ac:dyDescent="0.2">
      <c r="A12497" t="s">
        <v>29520</v>
      </c>
      <c r="B12497" t="s">
        <v>86</v>
      </c>
      <c r="C12497" t="s">
        <v>196</v>
      </c>
      <c r="D12497" t="s">
        <v>17029</v>
      </c>
      <c r="E12497" t="s">
        <v>81</v>
      </c>
      <c r="F12497" t="s">
        <v>4889</v>
      </c>
      <c r="G12497">
        <v>0</v>
      </c>
      <c r="H12497">
        <v>0</v>
      </c>
      <c r="I12497">
        <v>0</v>
      </c>
      <c r="J12497">
        <v>0</v>
      </c>
      <c r="K12497">
        <v>0</v>
      </c>
      <c r="L12497">
        <v>0</v>
      </c>
      <c r="M12497">
        <v>5</v>
      </c>
      <c r="N12497">
        <v>0</v>
      </c>
      <c r="O12497">
        <v>0</v>
      </c>
      <c r="P12497">
        <v>0</v>
      </c>
      <c r="Q12497">
        <v>0</v>
      </c>
    </row>
    <row r="12498" spans="1:17" x14ac:dyDescent="0.2">
      <c r="A12498" t="s">
        <v>29521</v>
      </c>
      <c r="B12498" t="s">
        <v>86</v>
      </c>
      <c r="C12498" t="s">
        <v>196</v>
      </c>
      <c r="D12498" t="s">
        <v>17029</v>
      </c>
      <c r="E12498" t="s">
        <v>81</v>
      </c>
      <c r="F12498" t="s">
        <v>4871</v>
      </c>
      <c r="G12498">
        <v>0</v>
      </c>
      <c r="H12498">
        <v>0</v>
      </c>
      <c r="I12498">
        <v>0</v>
      </c>
      <c r="J12498">
        <v>0</v>
      </c>
      <c r="K12498">
        <v>0</v>
      </c>
      <c r="L12498">
        <v>0</v>
      </c>
      <c r="M12498">
        <v>0</v>
      </c>
      <c r="N12498">
        <v>5</v>
      </c>
      <c r="O12498">
        <v>3</v>
      </c>
      <c r="P12498">
        <v>2</v>
      </c>
      <c r="Q12498">
        <v>0</v>
      </c>
    </row>
    <row r="12499" spans="1:17" x14ac:dyDescent="0.2">
      <c r="A12499" t="s">
        <v>29522</v>
      </c>
      <c r="B12499" t="s">
        <v>86</v>
      </c>
      <c r="C12499" t="s">
        <v>196</v>
      </c>
      <c r="D12499" t="s">
        <v>17029</v>
      </c>
      <c r="E12499" t="s">
        <v>81</v>
      </c>
      <c r="F12499" t="s">
        <v>4873</v>
      </c>
      <c r="G12499">
        <v>0</v>
      </c>
      <c r="H12499">
        <v>0</v>
      </c>
      <c r="I12499">
        <v>0</v>
      </c>
      <c r="J12499">
        <v>0</v>
      </c>
      <c r="K12499">
        <v>0</v>
      </c>
      <c r="L12499">
        <v>0</v>
      </c>
      <c r="M12499">
        <v>0</v>
      </c>
      <c r="N12499">
        <v>5</v>
      </c>
      <c r="O12499">
        <v>3</v>
      </c>
      <c r="P12499">
        <v>2</v>
      </c>
      <c r="Q12499">
        <v>0</v>
      </c>
    </row>
    <row r="12500" spans="1:17" x14ac:dyDescent="0.2">
      <c r="A12500" t="s">
        <v>29523</v>
      </c>
      <c r="B12500" t="s">
        <v>86</v>
      </c>
      <c r="C12500" t="s">
        <v>196</v>
      </c>
      <c r="D12500" t="s">
        <v>17029</v>
      </c>
      <c r="E12500" t="s">
        <v>81</v>
      </c>
      <c r="F12500" t="s">
        <v>17019</v>
      </c>
      <c r="G12500">
        <v>5</v>
      </c>
      <c r="H12500">
        <v>0</v>
      </c>
      <c r="I12500">
        <v>0</v>
      </c>
      <c r="J12500">
        <v>0</v>
      </c>
      <c r="K12500">
        <v>0</v>
      </c>
      <c r="L12500">
        <v>0</v>
      </c>
      <c r="M12500">
        <v>0</v>
      </c>
      <c r="N12500">
        <v>0</v>
      </c>
      <c r="O12500">
        <v>0</v>
      </c>
      <c r="P12500">
        <v>0</v>
      </c>
      <c r="Q12500">
        <v>0</v>
      </c>
    </row>
    <row r="12501" spans="1:17" x14ac:dyDescent="0.2">
      <c r="A12501" t="s">
        <v>29524</v>
      </c>
      <c r="B12501" t="s">
        <v>86</v>
      </c>
      <c r="C12501" t="s">
        <v>196</v>
      </c>
      <c r="D12501" t="s">
        <v>17021</v>
      </c>
      <c r="E12501" t="s">
        <v>79</v>
      </c>
      <c r="F12501" t="s">
        <v>17022</v>
      </c>
      <c r="G12501">
        <v>0</v>
      </c>
      <c r="H12501">
        <v>0</v>
      </c>
      <c r="I12501">
        <v>0</v>
      </c>
      <c r="J12501">
        <v>0</v>
      </c>
      <c r="K12501">
        <v>0</v>
      </c>
      <c r="L12501">
        <v>0</v>
      </c>
      <c r="M12501">
        <v>0</v>
      </c>
      <c r="N12501">
        <v>3</v>
      </c>
      <c r="O12501">
        <v>3</v>
      </c>
      <c r="P12501">
        <v>0</v>
      </c>
      <c r="Q12501">
        <v>0</v>
      </c>
    </row>
    <row r="12502" spans="1:17" x14ac:dyDescent="0.2">
      <c r="A12502" t="s">
        <v>29525</v>
      </c>
      <c r="B12502" t="s">
        <v>86</v>
      </c>
      <c r="C12502" t="s">
        <v>196</v>
      </c>
      <c r="D12502" t="s">
        <v>17021</v>
      </c>
      <c r="E12502" t="s">
        <v>79</v>
      </c>
      <c r="F12502" t="s">
        <v>17019</v>
      </c>
      <c r="G12502">
        <v>3</v>
      </c>
      <c r="H12502">
        <v>0</v>
      </c>
      <c r="I12502">
        <v>0</v>
      </c>
      <c r="J12502">
        <v>0</v>
      </c>
      <c r="K12502">
        <v>0</v>
      </c>
      <c r="L12502">
        <v>0</v>
      </c>
      <c r="M12502">
        <v>0</v>
      </c>
      <c r="N12502">
        <v>0</v>
      </c>
      <c r="O12502">
        <v>0</v>
      </c>
      <c r="P12502">
        <v>0</v>
      </c>
      <c r="Q12502">
        <v>0</v>
      </c>
    </row>
    <row r="12503" spans="1:17" x14ac:dyDescent="0.2">
      <c r="A12503" t="s">
        <v>29526</v>
      </c>
      <c r="B12503" t="s">
        <v>86</v>
      </c>
      <c r="C12503" t="s">
        <v>196</v>
      </c>
      <c r="D12503" t="s">
        <v>17021</v>
      </c>
      <c r="E12503" t="s">
        <v>81</v>
      </c>
      <c r="F12503" t="s">
        <v>17022</v>
      </c>
      <c r="G12503">
        <v>0</v>
      </c>
      <c r="H12503">
        <v>0</v>
      </c>
      <c r="I12503">
        <v>0</v>
      </c>
      <c r="J12503">
        <v>0</v>
      </c>
      <c r="K12503">
        <v>0</v>
      </c>
      <c r="L12503">
        <v>0</v>
      </c>
      <c r="M12503">
        <v>0</v>
      </c>
      <c r="N12503">
        <v>2</v>
      </c>
      <c r="O12503">
        <v>2</v>
      </c>
      <c r="P12503">
        <v>0</v>
      </c>
      <c r="Q12503">
        <v>0</v>
      </c>
    </row>
    <row r="12504" spans="1:17" x14ac:dyDescent="0.2">
      <c r="A12504" t="s">
        <v>29527</v>
      </c>
      <c r="B12504" t="s">
        <v>86</v>
      </c>
      <c r="C12504" t="s">
        <v>196</v>
      </c>
      <c r="D12504" t="s">
        <v>17021</v>
      </c>
      <c r="E12504" t="s">
        <v>81</v>
      </c>
      <c r="F12504" t="s">
        <v>17019</v>
      </c>
      <c r="G12504">
        <v>2</v>
      </c>
      <c r="H12504">
        <v>0</v>
      </c>
      <c r="I12504">
        <v>0</v>
      </c>
      <c r="J12504">
        <v>0</v>
      </c>
      <c r="K12504">
        <v>0</v>
      </c>
      <c r="L12504">
        <v>0</v>
      </c>
      <c r="M12504">
        <v>0</v>
      </c>
      <c r="N12504">
        <v>0</v>
      </c>
      <c r="O12504">
        <v>0</v>
      </c>
      <c r="P12504">
        <v>0</v>
      </c>
      <c r="Q12504">
        <v>0</v>
      </c>
    </row>
    <row r="12505" spans="1:17" x14ac:dyDescent="0.2">
      <c r="A12505" t="s">
        <v>29528</v>
      </c>
      <c r="B12505" t="s">
        <v>86</v>
      </c>
      <c r="C12505" t="s">
        <v>196</v>
      </c>
      <c r="D12505" t="s">
        <v>17025</v>
      </c>
      <c r="E12505" t="s">
        <v>79</v>
      </c>
      <c r="F12505" t="s">
        <v>17019</v>
      </c>
      <c r="G12505">
        <v>1</v>
      </c>
      <c r="H12505">
        <v>0</v>
      </c>
      <c r="I12505">
        <v>0</v>
      </c>
      <c r="J12505">
        <v>0</v>
      </c>
      <c r="K12505">
        <v>0</v>
      </c>
      <c r="L12505">
        <v>0</v>
      </c>
      <c r="M12505">
        <v>0</v>
      </c>
      <c r="N12505">
        <v>0</v>
      </c>
      <c r="O12505">
        <v>0</v>
      </c>
      <c r="P12505">
        <v>0</v>
      </c>
      <c r="Q12505">
        <v>0</v>
      </c>
    </row>
    <row r="12506" spans="1:17" x14ac:dyDescent="0.2">
      <c r="A12506" t="s">
        <v>29529</v>
      </c>
      <c r="B12506" t="s">
        <v>86</v>
      </c>
      <c r="C12506" t="s">
        <v>196</v>
      </c>
      <c r="D12506" t="s">
        <v>17025</v>
      </c>
      <c r="E12506" t="s">
        <v>81</v>
      </c>
      <c r="F12506" t="s">
        <v>17019</v>
      </c>
      <c r="G12506">
        <v>1</v>
      </c>
      <c r="H12506">
        <v>0</v>
      </c>
      <c r="I12506">
        <v>0</v>
      </c>
      <c r="J12506">
        <v>0</v>
      </c>
      <c r="K12506">
        <v>0</v>
      </c>
      <c r="L12506">
        <v>0</v>
      </c>
      <c r="M12506">
        <v>0</v>
      </c>
      <c r="N12506">
        <v>0</v>
      </c>
      <c r="O12506">
        <v>0</v>
      </c>
      <c r="P12506">
        <v>0</v>
      </c>
      <c r="Q12506">
        <v>0</v>
      </c>
    </row>
    <row r="12507" spans="1:17" x14ac:dyDescent="0.2">
      <c r="A12507" t="s">
        <v>29530</v>
      </c>
      <c r="B12507" t="s">
        <v>86</v>
      </c>
      <c r="C12507" t="s">
        <v>197</v>
      </c>
      <c r="D12507" t="s">
        <v>17029</v>
      </c>
      <c r="E12507" t="s">
        <v>79</v>
      </c>
      <c r="F12507" t="s">
        <v>4875</v>
      </c>
      <c r="G12507">
        <v>0</v>
      </c>
      <c r="H12507">
        <v>34</v>
      </c>
      <c r="I12507">
        <v>5</v>
      </c>
      <c r="J12507">
        <v>28</v>
      </c>
      <c r="K12507">
        <v>1</v>
      </c>
      <c r="L12507">
        <v>0</v>
      </c>
      <c r="M12507">
        <v>0</v>
      </c>
      <c r="N12507">
        <v>0</v>
      </c>
      <c r="O12507">
        <v>0</v>
      </c>
      <c r="P12507">
        <v>0</v>
      </c>
      <c r="Q12507">
        <v>0</v>
      </c>
    </row>
    <row r="12508" spans="1:17" x14ac:dyDescent="0.2">
      <c r="A12508" t="s">
        <v>29531</v>
      </c>
      <c r="B12508" t="s">
        <v>86</v>
      </c>
      <c r="C12508" t="s">
        <v>197</v>
      </c>
      <c r="D12508" t="s">
        <v>17029</v>
      </c>
      <c r="E12508" t="s">
        <v>79</v>
      </c>
      <c r="F12508" t="s">
        <v>4877</v>
      </c>
      <c r="G12508">
        <v>0</v>
      </c>
      <c r="H12508">
        <v>34</v>
      </c>
      <c r="I12508">
        <v>4</v>
      </c>
      <c r="J12508">
        <v>28</v>
      </c>
      <c r="K12508">
        <v>2</v>
      </c>
      <c r="L12508">
        <v>0</v>
      </c>
      <c r="M12508">
        <v>0</v>
      </c>
      <c r="N12508">
        <v>0</v>
      </c>
      <c r="O12508">
        <v>0</v>
      </c>
      <c r="P12508">
        <v>0</v>
      </c>
      <c r="Q12508">
        <v>0</v>
      </c>
    </row>
    <row r="12509" spans="1:17" x14ac:dyDescent="0.2">
      <c r="A12509" t="s">
        <v>29532</v>
      </c>
      <c r="B12509" t="s">
        <v>86</v>
      </c>
      <c r="C12509" t="s">
        <v>197</v>
      </c>
      <c r="D12509" t="s">
        <v>17029</v>
      </c>
      <c r="E12509" t="s">
        <v>79</v>
      </c>
      <c r="F12509" t="s">
        <v>4879</v>
      </c>
      <c r="G12509">
        <v>0</v>
      </c>
      <c r="H12509">
        <v>0</v>
      </c>
      <c r="I12509">
        <v>0</v>
      </c>
      <c r="J12509">
        <v>0</v>
      </c>
      <c r="K12509">
        <v>0</v>
      </c>
      <c r="L12509">
        <v>0</v>
      </c>
      <c r="M12509">
        <v>34</v>
      </c>
      <c r="N12509">
        <v>0</v>
      </c>
      <c r="O12509">
        <v>0</v>
      </c>
      <c r="P12509">
        <v>0</v>
      </c>
      <c r="Q12509">
        <v>0</v>
      </c>
    </row>
    <row r="12510" spans="1:17" x14ac:dyDescent="0.2">
      <c r="A12510" t="s">
        <v>29533</v>
      </c>
      <c r="B12510" t="s">
        <v>86</v>
      </c>
      <c r="C12510" t="s">
        <v>197</v>
      </c>
      <c r="D12510" t="s">
        <v>17029</v>
      </c>
      <c r="E12510" t="s">
        <v>79</v>
      </c>
      <c r="F12510" t="s">
        <v>4881</v>
      </c>
      <c r="G12510">
        <v>0</v>
      </c>
      <c r="H12510">
        <v>34</v>
      </c>
      <c r="I12510">
        <v>4</v>
      </c>
      <c r="J12510">
        <v>28</v>
      </c>
      <c r="K12510">
        <v>2</v>
      </c>
      <c r="L12510">
        <v>0</v>
      </c>
      <c r="M12510">
        <v>0</v>
      </c>
      <c r="N12510">
        <v>0</v>
      </c>
      <c r="O12510">
        <v>0</v>
      </c>
      <c r="P12510">
        <v>0</v>
      </c>
      <c r="Q12510">
        <v>0</v>
      </c>
    </row>
    <row r="12511" spans="1:17" x14ac:dyDescent="0.2">
      <c r="A12511" t="s">
        <v>29534</v>
      </c>
      <c r="B12511" t="s">
        <v>86</v>
      </c>
      <c r="C12511" t="s">
        <v>197</v>
      </c>
      <c r="D12511" t="s">
        <v>17029</v>
      </c>
      <c r="E12511" t="s">
        <v>79</v>
      </c>
      <c r="F12511" t="s">
        <v>4883</v>
      </c>
      <c r="G12511">
        <v>0</v>
      </c>
      <c r="H12511">
        <v>34</v>
      </c>
      <c r="I12511">
        <v>4</v>
      </c>
      <c r="J12511">
        <v>29</v>
      </c>
      <c r="K12511">
        <v>1</v>
      </c>
      <c r="L12511">
        <v>0</v>
      </c>
      <c r="M12511">
        <v>0</v>
      </c>
      <c r="N12511">
        <v>0</v>
      </c>
      <c r="O12511">
        <v>0</v>
      </c>
      <c r="P12511">
        <v>0</v>
      </c>
      <c r="Q12511">
        <v>0</v>
      </c>
    </row>
    <row r="12512" spans="1:17" x14ac:dyDescent="0.2">
      <c r="A12512" t="s">
        <v>29535</v>
      </c>
      <c r="B12512" t="s">
        <v>86</v>
      </c>
      <c r="C12512" t="s">
        <v>197</v>
      </c>
      <c r="D12512" t="s">
        <v>17029</v>
      </c>
      <c r="E12512" t="s">
        <v>79</v>
      </c>
      <c r="F12512" t="s">
        <v>4885</v>
      </c>
      <c r="G12512">
        <v>0</v>
      </c>
      <c r="H12512">
        <v>0</v>
      </c>
      <c r="I12512">
        <v>0</v>
      </c>
      <c r="J12512">
        <v>0</v>
      </c>
      <c r="K12512">
        <v>0</v>
      </c>
      <c r="L12512">
        <v>0</v>
      </c>
      <c r="M12512">
        <v>34</v>
      </c>
      <c r="N12512">
        <v>0</v>
      </c>
      <c r="O12512">
        <v>0</v>
      </c>
      <c r="P12512">
        <v>0</v>
      </c>
      <c r="Q12512">
        <v>0</v>
      </c>
    </row>
    <row r="12513" spans="1:17" x14ac:dyDescent="0.2">
      <c r="A12513" t="s">
        <v>29536</v>
      </c>
      <c r="B12513" t="s">
        <v>86</v>
      </c>
      <c r="C12513" t="s">
        <v>197</v>
      </c>
      <c r="D12513" t="s">
        <v>17029</v>
      </c>
      <c r="E12513" t="s">
        <v>79</v>
      </c>
      <c r="F12513" t="s">
        <v>4887</v>
      </c>
      <c r="G12513">
        <v>0</v>
      </c>
      <c r="H12513">
        <v>34</v>
      </c>
      <c r="I12513">
        <v>4</v>
      </c>
      <c r="J12513">
        <v>29</v>
      </c>
      <c r="K12513">
        <v>1</v>
      </c>
      <c r="L12513">
        <v>0</v>
      </c>
      <c r="M12513">
        <v>0</v>
      </c>
      <c r="N12513">
        <v>0</v>
      </c>
      <c r="O12513">
        <v>0</v>
      </c>
      <c r="P12513">
        <v>0</v>
      </c>
      <c r="Q12513">
        <v>0</v>
      </c>
    </row>
    <row r="12514" spans="1:17" x14ac:dyDescent="0.2">
      <c r="A12514" t="s">
        <v>29537</v>
      </c>
      <c r="B12514" t="s">
        <v>86</v>
      </c>
      <c r="C12514" t="s">
        <v>197</v>
      </c>
      <c r="D12514" t="s">
        <v>17029</v>
      </c>
      <c r="E12514" t="s">
        <v>79</v>
      </c>
      <c r="F12514" t="s">
        <v>4889</v>
      </c>
      <c r="G12514">
        <v>0</v>
      </c>
      <c r="H12514">
        <v>0</v>
      </c>
      <c r="I12514">
        <v>0</v>
      </c>
      <c r="J12514">
        <v>0</v>
      </c>
      <c r="K12514">
        <v>0</v>
      </c>
      <c r="L12514">
        <v>0</v>
      </c>
      <c r="M12514">
        <v>34</v>
      </c>
      <c r="N12514">
        <v>0</v>
      </c>
      <c r="O12514">
        <v>0</v>
      </c>
      <c r="P12514">
        <v>0</v>
      </c>
      <c r="Q12514">
        <v>0</v>
      </c>
    </row>
    <row r="12515" spans="1:17" x14ac:dyDescent="0.2">
      <c r="A12515" t="s">
        <v>29538</v>
      </c>
      <c r="B12515" t="s">
        <v>86</v>
      </c>
      <c r="C12515" t="s">
        <v>197</v>
      </c>
      <c r="D12515" t="s">
        <v>17029</v>
      </c>
      <c r="E12515" t="s">
        <v>79</v>
      </c>
      <c r="F12515" t="s">
        <v>4871</v>
      </c>
      <c r="G12515">
        <v>0</v>
      </c>
      <c r="H12515">
        <v>0</v>
      </c>
      <c r="I12515">
        <v>0</v>
      </c>
      <c r="J12515">
        <v>0</v>
      </c>
      <c r="K12515">
        <v>0</v>
      </c>
      <c r="L12515">
        <v>0</v>
      </c>
      <c r="M12515">
        <v>0</v>
      </c>
      <c r="N12515">
        <v>34</v>
      </c>
      <c r="O12515">
        <v>33</v>
      </c>
      <c r="P12515">
        <v>1</v>
      </c>
      <c r="Q12515">
        <v>0</v>
      </c>
    </row>
    <row r="12516" spans="1:17" x14ac:dyDescent="0.2">
      <c r="A12516" t="s">
        <v>29539</v>
      </c>
      <c r="B12516" t="s">
        <v>86</v>
      </c>
      <c r="C12516" t="s">
        <v>197</v>
      </c>
      <c r="D12516" t="s">
        <v>17029</v>
      </c>
      <c r="E12516" t="s">
        <v>79</v>
      </c>
      <c r="F12516" t="s">
        <v>4873</v>
      </c>
      <c r="G12516">
        <v>0</v>
      </c>
      <c r="H12516">
        <v>0</v>
      </c>
      <c r="I12516">
        <v>0</v>
      </c>
      <c r="J12516">
        <v>0</v>
      </c>
      <c r="K12516">
        <v>0</v>
      </c>
      <c r="L12516">
        <v>0</v>
      </c>
      <c r="M12516">
        <v>0</v>
      </c>
      <c r="N12516">
        <v>31</v>
      </c>
      <c r="O12516">
        <v>30</v>
      </c>
      <c r="P12516">
        <v>1</v>
      </c>
      <c r="Q12516">
        <v>0</v>
      </c>
    </row>
    <row r="12517" spans="1:17" x14ac:dyDescent="0.2">
      <c r="A12517" t="s">
        <v>29540</v>
      </c>
      <c r="B12517" t="s">
        <v>86</v>
      </c>
      <c r="C12517" t="s">
        <v>197</v>
      </c>
      <c r="D12517" t="s">
        <v>17029</v>
      </c>
      <c r="E12517" t="s">
        <v>79</v>
      </c>
      <c r="F12517" t="s">
        <v>17019</v>
      </c>
      <c r="G12517">
        <v>34</v>
      </c>
      <c r="H12517">
        <v>0</v>
      </c>
      <c r="I12517">
        <v>0</v>
      </c>
      <c r="J12517">
        <v>0</v>
      </c>
      <c r="K12517">
        <v>0</v>
      </c>
      <c r="L12517">
        <v>0</v>
      </c>
      <c r="M12517">
        <v>0</v>
      </c>
      <c r="N12517">
        <v>0</v>
      </c>
      <c r="O12517">
        <v>0</v>
      </c>
      <c r="P12517">
        <v>0</v>
      </c>
      <c r="Q12517">
        <v>0</v>
      </c>
    </row>
    <row r="12518" spans="1:17" x14ac:dyDescent="0.2">
      <c r="A12518" t="s">
        <v>29541</v>
      </c>
      <c r="B12518" t="s">
        <v>86</v>
      </c>
      <c r="C12518" t="s">
        <v>197</v>
      </c>
      <c r="D12518" t="s">
        <v>17029</v>
      </c>
      <c r="E12518" t="s">
        <v>81</v>
      </c>
      <c r="F12518" t="s">
        <v>4875</v>
      </c>
      <c r="G12518">
        <v>0</v>
      </c>
      <c r="H12518">
        <v>39</v>
      </c>
      <c r="I12518">
        <v>1</v>
      </c>
      <c r="J12518">
        <v>35</v>
      </c>
      <c r="K12518">
        <v>2</v>
      </c>
      <c r="L12518">
        <v>1</v>
      </c>
      <c r="M12518">
        <v>0</v>
      </c>
      <c r="N12518">
        <v>0</v>
      </c>
      <c r="O12518">
        <v>0</v>
      </c>
      <c r="P12518">
        <v>0</v>
      </c>
      <c r="Q12518">
        <v>0</v>
      </c>
    </row>
    <row r="12519" spans="1:17" x14ac:dyDescent="0.2">
      <c r="A12519" t="s">
        <v>29542</v>
      </c>
      <c r="B12519" t="s">
        <v>86</v>
      </c>
      <c r="C12519" t="s">
        <v>197</v>
      </c>
      <c r="D12519" t="s">
        <v>17029</v>
      </c>
      <c r="E12519" t="s">
        <v>81</v>
      </c>
      <c r="F12519" t="s">
        <v>4877</v>
      </c>
      <c r="G12519">
        <v>0</v>
      </c>
      <c r="H12519">
        <v>39</v>
      </c>
      <c r="I12519">
        <v>1</v>
      </c>
      <c r="J12519">
        <v>35</v>
      </c>
      <c r="K12519">
        <v>2</v>
      </c>
      <c r="L12519">
        <v>1</v>
      </c>
      <c r="M12519">
        <v>0</v>
      </c>
      <c r="N12519">
        <v>0</v>
      </c>
      <c r="O12519">
        <v>0</v>
      </c>
      <c r="P12519">
        <v>0</v>
      </c>
      <c r="Q12519">
        <v>0</v>
      </c>
    </row>
    <row r="12520" spans="1:17" x14ac:dyDescent="0.2">
      <c r="A12520" t="s">
        <v>29543</v>
      </c>
      <c r="B12520" t="s">
        <v>86</v>
      </c>
      <c r="C12520" t="s">
        <v>197</v>
      </c>
      <c r="D12520" t="s">
        <v>17029</v>
      </c>
      <c r="E12520" t="s">
        <v>81</v>
      </c>
      <c r="F12520" t="s">
        <v>4879</v>
      </c>
      <c r="G12520">
        <v>0</v>
      </c>
      <c r="H12520">
        <v>0</v>
      </c>
      <c r="I12520">
        <v>0</v>
      </c>
      <c r="J12520">
        <v>0</v>
      </c>
      <c r="K12520">
        <v>0</v>
      </c>
      <c r="L12520">
        <v>0</v>
      </c>
      <c r="M12520">
        <v>39</v>
      </c>
      <c r="N12520">
        <v>0</v>
      </c>
      <c r="O12520">
        <v>0</v>
      </c>
      <c r="P12520">
        <v>0</v>
      </c>
      <c r="Q12520">
        <v>0</v>
      </c>
    </row>
    <row r="12521" spans="1:17" x14ac:dyDescent="0.2">
      <c r="A12521" t="s">
        <v>29544</v>
      </c>
      <c r="B12521" t="s">
        <v>86</v>
      </c>
      <c r="C12521" t="s">
        <v>197</v>
      </c>
      <c r="D12521" t="s">
        <v>17029</v>
      </c>
      <c r="E12521" t="s">
        <v>81</v>
      </c>
      <c r="F12521" t="s">
        <v>4881</v>
      </c>
      <c r="G12521">
        <v>0</v>
      </c>
      <c r="H12521">
        <v>39</v>
      </c>
      <c r="I12521">
        <v>1</v>
      </c>
      <c r="J12521">
        <v>35</v>
      </c>
      <c r="K12521">
        <v>2</v>
      </c>
      <c r="L12521">
        <v>1</v>
      </c>
      <c r="M12521">
        <v>0</v>
      </c>
      <c r="N12521">
        <v>0</v>
      </c>
      <c r="O12521">
        <v>0</v>
      </c>
      <c r="P12521">
        <v>0</v>
      </c>
      <c r="Q12521">
        <v>0</v>
      </c>
    </row>
    <row r="12522" spans="1:17" x14ac:dyDescent="0.2">
      <c r="A12522" t="s">
        <v>29545</v>
      </c>
      <c r="B12522" t="s">
        <v>86</v>
      </c>
      <c r="C12522" t="s">
        <v>197</v>
      </c>
      <c r="D12522" t="s">
        <v>17029</v>
      </c>
      <c r="E12522" t="s">
        <v>81</v>
      </c>
      <c r="F12522" t="s">
        <v>4883</v>
      </c>
      <c r="G12522">
        <v>0</v>
      </c>
      <c r="H12522">
        <v>39</v>
      </c>
      <c r="I12522">
        <v>1</v>
      </c>
      <c r="J12522">
        <v>35</v>
      </c>
      <c r="K12522">
        <v>2</v>
      </c>
      <c r="L12522">
        <v>1</v>
      </c>
      <c r="M12522">
        <v>0</v>
      </c>
      <c r="N12522">
        <v>0</v>
      </c>
      <c r="O12522">
        <v>0</v>
      </c>
      <c r="P12522">
        <v>0</v>
      </c>
      <c r="Q12522">
        <v>0</v>
      </c>
    </row>
    <row r="12523" spans="1:17" x14ac:dyDescent="0.2">
      <c r="A12523" t="s">
        <v>29546</v>
      </c>
      <c r="B12523" t="s">
        <v>86</v>
      </c>
      <c r="C12523" t="s">
        <v>197</v>
      </c>
      <c r="D12523" t="s">
        <v>17029</v>
      </c>
      <c r="E12523" t="s">
        <v>81</v>
      </c>
      <c r="F12523" t="s">
        <v>4885</v>
      </c>
      <c r="G12523">
        <v>0</v>
      </c>
      <c r="H12523">
        <v>0</v>
      </c>
      <c r="I12523">
        <v>0</v>
      </c>
      <c r="J12523">
        <v>0</v>
      </c>
      <c r="K12523">
        <v>0</v>
      </c>
      <c r="L12523">
        <v>0</v>
      </c>
      <c r="M12523">
        <v>39</v>
      </c>
      <c r="N12523">
        <v>0</v>
      </c>
      <c r="O12523">
        <v>0</v>
      </c>
      <c r="P12523">
        <v>0</v>
      </c>
      <c r="Q12523">
        <v>0</v>
      </c>
    </row>
    <row r="12524" spans="1:17" x14ac:dyDescent="0.2">
      <c r="A12524" t="s">
        <v>29547</v>
      </c>
      <c r="B12524" t="s">
        <v>86</v>
      </c>
      <c r="C12524" t="s">
        <v>197</v>
      </c>
      <c r="D12524" t="s">
        <v>17029</v>
      </c>
      <c r="E12524" t="s">
        <v>81</v>
      </c>
      <c r="F12524" t="s">
        <v>4887</v>
      </c>
      <c r="G12524">
        <v>0</v>
      </c>
      <c r="H12524">
        <v>39</v>
      </c>
      <c r="I12524">
        <v>1</v>
      </c>
      <c r="J12524">
        <v>35</v>
      </c>
      <c r="K12524">
        <v>2</v>
      </c>
      <c r="L12524">
        <v>1</v>
      </c>
      <c r="M12524">
        <v>0</v>
      </c>
      <c r="N12524">
        <v>0</v>
      </c>
      <c r="O12524">
        <v>0</v>
      </c>
      <c r="P12524">
        <v>0</v>
      </c>
      <c r="Q12524">
        <v>0</v>
      </c>
    </row>
    <row r="12525" spans="1:17" x14ac:dyDescent="0.2">
      <c r="A12525" t="s">
        <v>29548</v>
      </c>
      <c r="B12525" t="s">
        <v>86</v>
      </c>
      <c r="C12525" t="s">
        <v>197</v>
      </c>
      <c r="D12525" t="s">
        <v>17029</v>
      </c>
      <c r="E12525" t="s">
        <v>81</v>
      </c>
      <c r="F12525" t="s">
        <v>4889</v>
      </c>
      <c r="G12525">
        <v>0</v>
      </c>
      <c r="H12525">
        <v>0</v>
      </c>
      <c r="I12525">
        <v>0</v>
      </c>
      <c r="J12525">
        <v>0</v>
      </c>
      <c r="K12525">
        <v>0</v>
      </c>
      <c r="L12525">
        <v>0</v>
      </c>
      <c r="M12525">
        <v>39</v>
      </c>
      <c r="N12525">
        <v>0</v>
      </c>
      <c r="O12525">
        <v>0</v>
      </c>
      <c r="P12525">
        <v>0</v>
      </c>
      <c r="Q12525">
        <v>0</v>
      </c>
    </row>
    <row r="12526" spans="1:17" x14ac:dyDescent="0.2">
      <c r="A12526" t="s">
        <v>29549</v>
      </c>
      <c r="B12526" t="s">
        <v>86</v>
      </c>
      <c r="C12526" t="s">
        <v>197</v>
      </c>
      <c r="D12526" t="s">
        <v>17029</v>
      </c>
      <c r="E12526" t="s">
        <v>81</v>
      </c>
      <c r="F12526" t="s">
        <v>4871</v>
      </c>
      <c r="G12526">
        <v>0</v>
      </c>
      <c r="H12526">
        <v>0</v>
      </c>
      <c r="I12526">
        <v>0</v>
      </c>
      <c r="J12526">
        <v>0</v>
      </c>
      <c r="K12526">
        <v>0</v>
      </c>
      <c r="L12526">
        <v>0</v>
      </c>
      <c r="M12526">
        <v>0</v>
      </c>
      <c r="N12526">
        <v>39</v>
      </c>
      <c r="O12526">
        <v>38</v>
      </c>
      <c r="P12526">
        <v>1</v>
      </c>
      <c r="Q12526">
        <v>0</v>
      </c>
    </row>
    <row r="12527" spans="1:17" x14ac:dyDescent="0.2">
      <c r="A12527" t="s">
        <v>29550</v>
      </c>
      <c r="B12527" t="s">
        <v>86</v>
      </c>
      <c r="C12527" t="s">
        <v>197</v>
      </c>
      <c r="D12527" t="s">
        <v>17029</v>
      </c>
      <c r="E12527" t="s">
        <v>81</v>
      </c>
      <c r="F12527" t="s">
        <v>4873</v>
      </c>
      <c r="G12527">
        <v>0</v>
      </c>
      <c r="H12527">
        <v>0</v>
      </c>
      <c r="I12527">
        <v>0</v>
      </c>
      <c r="J12527">
        <v>0</v>
      </c>
      <c r="K12527">
        <v>0</v>
      </c>
      <c r="L12527">
        <v>0</v>
      </c>
      <c r="M12527">
        <v>0</v>
      </c>
      <c r="N12527">
        <v>37</v>
      </c>
      <c r="O12527">
        <v>37</v>
      </c>
      <c r="P12527">
        <v>0</v>
      </c>
      <c r="Q12527">
        <v>0</v>
      </c>
    </row>
    <row r="12528" spans="1:17" x14ac:dyDescent="0.2">
      <c r="A12528" t="s">
        <v>29551</v>
      </c>
      <c r="B12528" t="s">
        <v>86</v>
      </c>
      <c r="C12528" t="s">
        <v>197</v>
      </c>
      <c r="D12528" t="s">
        <v>17029</v>
      </c>
      <c r="E12528" t="s">
        <v>81</v>
      </c>
      <c r="F12528" t="s">
        <v>17019</v>
      </c>
      <c r="G12528">
        <v>39</v>
      </c>
      <c r="H12528">
        <v>0</v>
      </c>
      <c r="I12528">
        <v>0</v>
      </c>
      <c r="J12528">
        <v>0</v>
      </c>
      <c r="K12528">
        <v>0</v>
      </c>
      <c r="L12528">
        <v>0</v>
      </c>
      <c r="M12528">
        <v>0</v>
      </c>
      <c r="N12528">
        <v>0</v>
      </c>
      <c r="O12528">
        <v>0</v>
      </c>
      <c r="P12528">
        <v>0</v>
      </c>
      <c r="Q12528">
        <v>0</v>
      </c>
    </row>
    <row r="12529" spans="1:17" x14ac:dyDescent="0.2">
      <c r="A12529" t="s">
        <v>29552</v>
      </c>
      <c r="B12529" t="s">
        <v>86</v>
      </c>
      <c r="C12529" t="s">
        <v>197</v>
      </c>
      <c r="D12529" t="s">
        <v>17021</v>
      </c>
      <c r="E12529" t="s">
        <v>79</v>
      </c>
      <c r="F12529" t="s">
        <v>17022</v>
      </c>
      <c r="G12529">
        <v>0</v>
      </c>
      <c r="H12529">
        <v>0</v>
      </c>
      <c r="I12529">
        <v>0</v>
      </c>
      <c r="J12529">
        <v>0</v>
      </c>
      <c r="K12529">
        <v>0</v>
      </c>
      <c r="L12529">
        <v>0</v>
      </c>
      <c r="M12529">
        <v>0</v>
      </c>
      <c r="N12529">
        <v>6</v>
      </c>
      <c r="O12529">
        <v>6</v>
      </c>
      <c r="P12529">
        <v>0</v>
      </c>
      <c r="Q12529">
        <v>0</v>
      </c>
    </row>
    <row r="12530" spans="1:17" x14ac:dyDescent="0.2">
      <c r="A12530" t="s">
        <v>29553</v>
      </c>
      <c r="B12530" t="s">
        <v>86</v>
      </c>
      <c r="C12530" t="s">
        <v>197</v>
      </c>
      <c r="D12530" t="s">
        <v>17021</v>
      </c>
      <c r="E12530" t="s">
        <v>79</v>
      </c>
      <c r="F12530" t="s">
        <v>17019</v>
      </c>
      <c r="G12530">
        <v>6</v>
      </c>
      <c r="H12530">
        <v>0</v>
      </c>
      <c r="I12530">
        <v>0</v>
      </c>
      <c r="J12530">
        <v>0</v>
      </c>
      <c r="K12530">
        <v>0</v>
      </c>
      <c r="L12530">
        <v>0</v>
      </c>
      <c r="M12530">
        <v>0</v>
      </c>
      <c r="N12530">
        <v>0</v>
      </c>
      <c r="O12530">
        <v>0</v>
      </c>
      <c r="P12530">
        <v>0</v>
      </c>
      <c r="Q12530">
        <v>0</v>
      </c>
    </row>
    <row r="12531" spans="1:17" x14ac:dyDescent="0.2">
      <c r="A12531" t="s">
        <v>29554</v>
      </c>
      <c r="B12531" t="s">
        <v>86</v>
      </c>
      <c r="C12531" t="s">
        <v>197</v>
      </c>
      <c r="D12531" t="s">
        <v>17021</v>
      </c>
      <c r="E12531" t="s">
        <v>81</v>
      </c>
      <c r="F12531" t="s">
        <v>17022</v>
      </c>
      <c r="G12531">
        <v>0</v>
      </c>
      <c r="H12531">
        <v>0</v>
      </c>
      <c r="I12531">
        <v>0</v>
      </c>
      <c r="J12531">
        <v>0</v>
      </c>
      <c r="K12531">
        <v>0</v>
      </c>
      <c r="L12531">
        <v>0</v>
      </c>
      <c r="M12531">
        <v>0</v>
      </c>
      <c r="N12531">
        <v>4</v>
      </c>
      <c r="O12531">
        <v>3</v>
      </c>
      <c r="P12531">
        <v>1</v>
      </c>
      <c r="Q12531">
        <v>0</v>
      </c>
    </row>
    <row r="12532" spans="1:17" x14ac:dyDescent="0.2">
      <c r="A12532" t="s">
        <v>29555</v>
      </c>
      <c r="B12532" t="s">
        <v>86</v>
      </c>
      <c r="C12532" t="s">
        <v>197</v>
      </c>
      <c r="D12532" t="s">
        <v>17021</v>
      </c>
      <c r="E12532" t="s">
        <v>81</v>
      </c>
      <c r="F12532" t="s">
        <v>17019</v>
      </c>
      <c r="G12532">
        <v>4</v>
      </c>
      <c r="H12532">
        <v>0</v>
      </c>
      <c r="I12532">
        <v>0</v>
      </c>
      <c r="J12532">
        <v>0</v>
      </c>
      <c r="K12532">
        <v>0</v>
      </c>
      <c r="L12532">
        <v>0</v>
      </c>
      <c r="M12532">
        <v>0</v>
      </c>
      <c r="N12532">
        <v>0</v>
      </c>
      <c r="O12532">
        <v>0</v>
      </c>
      <c r="P12532">
        <v>0</v>
      </c>
      <c r="Q12532">
        <v>0</v>
      </c>
    </row>
    <row r="12533" spans="1:17" x14ac:dyDescent="0.2">
      <c r="A12533" t="s">
        <v>29556</v>
      </c>
      <c r="B12533" t="s">
        <v>86</v>
      </c>
      <c r="C12533" t="s">
        <v>197</v>
      </c>
      <c r="D12533" t="s">
        <v>17025</v>
      </c>
      <c r="E12533" t="s">
        <v>79</v>
      </c>
      <c r="F12533" t="s">
        <v>17019</v>
      </c>
      <c r="G12533">
        <v>3</v>
      </c>
      <c r="H12533">
        <v>0</v>
      </c>
      <c r="I12533">
        <v>0</v>
      </c>
      <c r="J12533">
        <v>0</v>
      </c>
      <c r="K12533">
        <v>0</v>
      </c>
      <c r="L12533">
        <v>0</v>
      </c>
      <c r="M12533">
        <v>0</v>
      </c>
      <c r="N12533">
        <v>0</v>
      </c>
      <c r="O12533">
        <v>0</v>
      </c>
      <c r="P12533">
        <v>0</v>
      </c>
      <c r="Q12533">
        <v>0</v>
      </c>
    </row>
    <row r="12534" spans="1:17" x14ac:dyDescent="0.2">
      <c r="A12534" t="s">
        <v>29557</v>
      </c>
      <c r="B12534" t="s">
        <v>86</v>
      </c>
      <c r="C12534" t="s">
        <v>197</v>
      </c>
      <c r="D12534" t="s">
        <v>17025</v>
      </c>
      <c r="E12534" t="s">
        <v>81</v>
      </c>
      <c r="F12534" t="s">
        <v>17019</v>
      </c>
      <c r="G12534">
        <v>2</v>
      </c>
      <c r="H12534">
        <v>0</v>
      </c>
      <c r="I12534">
        <v>0</v>
      </c>
      <c r="J12534">
        <v>0</v>
      </c>
      <c r="K12534">
        <v>0</v>
      </c>
      <c r="L12534">
        <v>0</v>
      </c>
      <c r="M12534">
        <v>0</v>
      </c>
      <c r="N12534">
        <v>0</v>
      </c>
      <c r="O12534">
        <v>0</v>
      </c>
      <c r="P12534">
        <v>0</v>
      </c>
      <c r="Q12534">
        <v>0</v>
      </c>
    </row>
    <row r="12535" spans="1:17" x14ac:dyDescent="0.2">
      <c r="A12535" t="s">
        <v>29558</v>
      </c>
      <c r="B12535" t="s">
        <v>86</v>
      </c>
      <c r="C12535" t="s">
        <v>198</v>
      </c>
      <c r="D12535" t="s">
        <v>17029</v>
      </c>
      <c r="E12535" t="s">
        <v>79</v>
      </c>
      <c r="F12535" t="s">
        <v>4875</v>
      </c>
      <c r="G12535">
        <v>0</v>
      </c>
      <c r="H12535">
        <v>6</v>
      </c>
      <c r="I12535">
        <v>1</v>
      </c>
      <c r="J12535">
        <v>3</v>
      </c>
      <c r="K12535">
        <v>2</v>
      </c>
      <c r="L12535">
        <v>0</v>
      </c>
      <c r="M12535">
        <v>0</v>
      </c>
      <c r="N12535">
        <v>0</v>
      </c>
      <c r="O12535">
        <v>0</v>
      </c>
      <c r="P12535">
        <v>0</v>
      </c>
      <c r="Q12535">
        <v>0</v>
      </c>
    </row>
    <row r="12536" spans="1:17" x14ac:dyDescent="0.2">
      <c r="A12536" t="s">
        <v>29559</v>
      </c>
      <c r="B12536" t="s">
        <v>86</v>
      </c>
      <c r="C12536" t="s">
        <v>198</v>
      </c>
      <c r="D12536" t="s">
        <v>17029</v>
      </c>
      <c r="E12536" t="s">
        <v>79</v>
      </c>
      <c r="F12536" t="s">
        <v>4877</v>
      </c>
      <c r="G12536">
        <v>0</v>
      </c>
      <c r="H12536">
        <v>6</v>
      </c>
      <c r="I12536">
        <v>1</v>
      </c>
      <c r="J12536">
        <v>3</v>
      </c>
      <c r="K12536">
        <v>2</v>
      </c>
      <c r="L12536">
        <v>0</v>
      </c>
      <c r="M12536">
        <v>0</v>
      </c>
      <c r="N12536">
        <v>0</v>
      </c>
      <c r="O12536">
        <v>0</v>
      </c>
      <c r="P12536">
        <v>0</v>
      </c>
      <c r="Q12536">
        <v>0</v>
      </c>
    </row>
    <row r="12537" spans="1:17" x14ac:dyDescent="0.2">
      <c r="A12537" t="s">
        <v>29560</v>
      </c>
      <c r="B12537" t="s">
        <v>86</v>
      </c>
      <c r="C12537" t="s">
        <v>198</v>
      </c>
      <c r="D12537" t="s">
        <v>17029</v>
      </c>
      <c r="E12537" t="s">
        <v>79</v>
      </c>
      <c r="F12537" t="s">
        <v>4879</v>
      </c>
      <c r="G12537">
        <v>0</v>
      </c>
      <c r="H12537">
        <v>0</v>
      </c>
      <c r="I12537">
        <v>0</v>
      </c>
      <c r="J12537">
        <v>0</v>
      </c>
      <c r="K12537">
        <v>0</v>
      </c>
      <c r="L12537">
        <v>0</v>
      </c>
      <c r="M12537">
        <v>6</v>
      </c>
      <c r="N12537">
        <v>0</v>
      </c>
      <c r="O12537">
        <v>0</v>
      </c>
      <c r="P12537">
        <v>0</v>
      </c>
      <c r="Q12537">
        <v>0</v>
      </c>
    </row>
    <row r="12538" spans="1:17" x14ac:dyDescent="0.2">
      <c r="A12538" t="s">
        <v>29561</v>
      </c>
      <c r="B12538" t="s">
        <v>86</v>
      </c>
      <c r="C12538" t="s">
        <v>198</v>
      </c>
      <c r="D12538" t="s">
        <v>17029</v>
      </c>
      <c r="E12538" t="s">
        <v>79</v>
      </c>
      <c r="F12538" t="s">
        <v>4881</v>
      </c>
      <c r="G12538">
        <v>0</v>
      </c>
      <c r="H12538">
        <v>6</v>
      </c>
      <c r="I12538">
        <v>1</v>
      </c>
      <c r="J12538">
        <v>3</v>
      </c>
      <c r="K12538">
        <v>2</v>
      </c>
      <c r="L12538">
        <v>0</v>
      </c>
      <c r="M12538">
        <v>0</v>
      </c>
      <c r="N12538">
        <v>0</v>
      </c>
      <c r="O12538">
        <v>0</v>
      </c>
      <c r="P12538">
        <v>0</v>
      </c>
      <c r="Q12538">
        <v>0</v>
      </c>
    </row>
    <row r="12539" spans="1:17" x14ac:dyDescent="0.2">
      <c r="A12539" t="s">
        <v>29562</v>
      </c>
      <c r="B12539" t="s">
        <v>86</v>
      </c>
      <c r="C12539" t="s">
        <v>198</v>
      </c>
      <c r="D12539" t="s">
        <v>17029</v>
      </c>
      <c r="E12539" t="s">
        <v>79</v>
      </c>
      <c r="F12539" t="s">
        <v>4883</v>
      </c>
      <c r="G12539">
        <v>0</v>
      </c>
      <c r="H12539">
        <v>6</v>
      </c>
      <c r="I12539">
        <v>1</v>
      </c>
      <c r="J12539">
        <v>3</v>
      </c>
      <c r="K12539">
        <v>2</v>
      </c>
      <c r="L12539">
        <v>0</v>
      </c>
      <c r="M12539">
        <v>0</v>
      </c>
      <c r="N12539">
        <v>0</v>
      </c>
      <c r="O12539">
        <v>0</v>
      </c>
      <c r="P12539">
        <v>0</v>
      </c>
      <c r="Q12539">
        <v>0</v>
      </c>
    </row>
    <row r="12540" spans="1:17" x14ac:dyDescent="0.2">
      <c r="A12540" t="s">
        <v>29563</v>
      </c>
      <c r="B12540" t="s">
        <v>86</v>
      </c>
      <c r="C12540" t="s">
        <v>198</v>
      </c>
      <c r="D12540" t="s">
        <v>17029</v>
      </c>
      <c r="E12540" t="s">
        <v>79</v>
      </c>
      <c r="F12540" t="s">
        <v>4885</v>
      </c>
      <c r="G12540">
        <v>0</v>
      </c>
      <c r="H12540">
        <v>0</v>
      </c>
      <c r="I12540">
        <v>0</v>
      </c>
      <c r="J12540">
        <v>0</v>
      </c>
      <c r="K12540">
        <v>0</v>
      </c>
      <c r="L12540">
        <v>0</v>
      </c>
      <c r="M12540">
        <v>6</v>
      </c>
      <c r="N12540">
        <v>0</v>
      </c>
      <c r="O12540">
        <v>0</v>
      </c>
      <c r="P12540">
        <v>0</v>
      </c>
      <c r="Q12540">
        <v>0</v>
      </c>
    </row>
    <row r="12541" spans="1:17" x14ac:dyDescent="0.2">
      <c r="A12541" t="s">
        <v>29564</v>
      </c>
      <c r="B12541" t="s">
        <v>86</v>
      </c>
      <c r="C12541" t="s">
        <v>198</v>
      </c>
      <c r="D12541" t="s">
        <v>17029</v>
      </c>
      <c r="E12541" t="s">
        <v>79</v>
      </c>
      <c r="F12541" t="s">
        <v>4887</v>
      </c>
      <c r="G12541">
        <v>0</v>
      </c>
      <c r="H12541">
        <v>6</v>
      </c>
      <c r="I12541">
        <v>1</v>
      </c>
      <c r="J12541">
        <v>3</v>
      </c>
      <c r="K12541">
        <v>2</v>
      </c>
      <c r="L12541">
        <v>0</v>
      </c>
      <c r="M12541">
        <v>0</v>
      </c>
      <c r="N12541">
        <v>0</v>
      </c>
      <c r="O12541">
        <v>0</v>
      </c>
      <c r="P12541">
        <v>0</v>
      </c>
      <c r="Q12541">
        <v>0</v>
      </c>
    </row>
    <row r="12542" spans="1:17" x14ac:dyDescent="0.2">
      <c r="A12542" t="s">
        <v>29565</v>
      </c>
      <c r="B12542" t="s">
        <v>86</v>
      </c>
      <c r="C12542" t="s">
        <v>198</v>
      </c>
      <c r="D12542" t="s">
        <v>17029</v>
      </c>
      <c r="E12542" t="s">
        <v>79</v>
      </c>
      <c r="F12542" t="s">
        <v>4889</v>
      </c>
      <c r="G12542">
        <v>0</v>
      </c>
      <c r="H12542">
        <v>0</v>
      </c>
      <c r="I12542">
        <v>0</v>
      </c>
      <c r="J12542">
        <v>0</v>
      </c>
      <c r="K12542">
        <v>0</v>
      </c>
      <c r="L12542">
        <v>0</v>
      </c>
      <c r="M12542">
        <v>6</v>
      </c>
      <c r="N12542">
        <v>0</v>
      </c>
      <c r="O12542">
        <v>0</v>
      </c>
      <c r="P12542">
        <v>0</v>
      </c>
      <c r="Q12542">
        <v>0</v>
      </c>
    </row>
    <row r="12543" spans="1:17" x14ac:dyDescent="0.2">
      <c r="A12543" t="s">
        <v>29566</v>
      </c>
      <c r="B12543" t="s">
        <v>86</v>
      </c>
      <c r="C12543" t="s">
        <v>198</v>
      </c>
      <c r="D12543" t="s">
        <v>17029</v>
      </c>
      <c r="E12543" t="s">
        <v>79</v>
      </c>
      <c r="F12543" t="s">
        <v>4871</v>
      </c>
      <c r="G12543">
        <v>0</v>
      </c>
      <c r="H12543">
        <v>0</v>
      </c>
      <c r="I12543">
        <v>0</v>
      </c>
      <c r="J12543">
        <v>0</v>
      </c>
      <c r="K12543">
        <v>0</v>
      </c>
      <c r="L12543">
        <v>0</v>
      </c>
      <c r="M12543">
        <v>0</v>
      </c>
      <c r="N12543">
        <v>6</v>
      </c>
      <c r="O12543">
        <v>4</v>
      </c>
      <c r="P12543">
        <v>2</v>
      </c>
      <c r="Q12543">
        <v>0</v>
      </c>
    </row>
    <row r="12544" spans="1:17" x14ac:dyDescent="0.2">
      <c r="A12544" t="s">
        <v>29567</v>
      </c>
      <c r="B12544" t="s">
        <v>86</v>
      </c>
      <c r="C12544" t="s">
        <v>198</v>
      </c>
      <c r="D12544" t="s">
        <v>17029</v>
      </c>
      <c r="E12544" t="s">
        <v>79</v>
      </c>
      <c r="F12544" t="s">
        <v>4873</v>
      </c>
      <c r="G12544">
        <v>0</v>
      </c>
      <c r="H12544">
        <v>0</v>
      </c>
      <c r="I12544">
        <v>0</v>
      </c>
      <c r="J12544">
        <v>0</v>
      </c>
      <c r="K12544">
        <v>0</v>
      </c>
      <c r="L12544">
        <v>0</v>
      </c>
      <c r="M12544">
        <v>0</v>
      </c>
      <c r="N12544">
        <v>5</v>
      </c>
      <c r="O12544">
        <v>3</v>
      </c>
      <c r="P12544">
        <v>2</v>
      </c>
      <c r="Q12544">
        <v>0</v>
      </c>
    </row>
    <row r="12545" spans="1:17" x14ac:dyDescent="0.2">
      <c r="A12545" t="s">
        <v>29568</v>
      </c>
      <c r="B12545" t="s">
        <v>86</v>
      </c>
      <c r="C12545" t="s">
        <v>198</v>
      </c>
      <c r="D12545" t="s">
        <v>17029</v>
      </c>
      <c r="E12545" t="s">
        <v>79</v>
      </c>
      <c r="F12545" t="s">
        <v>17019</v>
      </c>
      <c r="G12545">
        <v>6</v>
      </c>
      <c r="H12545">
        <v>0</v>
      </c>
      <c r="I12545">
        <v>0</v>
      </c>
      <c r="J12545">
        <v>0</v>
      </c>
      <c r="K12545">
        <v>0</v>
      </c>
      <c r="L12545">
        <v>0</v>
      </c>
      <c r="M12545">
        <v>0</v>
      </c>
      <c r="N12545">
        <v>0</v>
      </c>
      <c r="O12545">
        <v>0</v>
      </c>
      <c r="P12545">
        <v>0</v>
      </c>
      <c r="Q12545">
        <v>0</v>
      </c>
    </row>
    <row r="12546" spans="1:17" x14ac:dyDescent="0.2">
      <c r="A12546" t="s">
        <v>29569</v>
      </c>
      <c r="B12546" t="s">
        <v>86</v>
      </c>
      <c r="C12546" t="s">
        <v>198</v>
      </c>
      <c r="D12546" t="s">
        <v>17029</v>
      </c>
      <c r="E12546" t="s">
        <v>81</v>
      </c>
      <c r="F12546" t="s">
        <v>4875</v>
      </c>
      <c r="G12546">
        <v>0</v>
      </c>
      <c r="H12546">
        <v>8</v>
      </c>
      <c r="I12546">
        <v>0</v>
      </c>
      <c r="J12546">
        <v>4</v>
      </c>
      <c r="K12546">
        <v>1</v>
      </c>
      <c r="L12546">
        <v>3</v>
      </c>
      <c r="M12546">
        <v>0</v>
      </c>
      <c r="N12546">
        <v>0</v>
      </c>
      <c r="O12546">
        <v>0</v>
      </c>
      <c r="P12546">
        <v>0</v>
      </c>
      <c r="Q12546">
        <v>0</v>
      </c>
    </row>
    <row r="12547" spans="1:17" x14ac:dyDescent="0.2">
      <c r="A12547" t="s">
        <v>29570</v>
      </c>
      <c r="B12547" t="s">
        <v>86</v>
      </c>
      <c r="C12547" t="s">
        <v>198</v>
      </c>
      <c r="D12547" t="s">
        <v>17029</v>
      </c>
      <c r="E12547" t="s">
        <v>81</v>
      </c>
      <c r="F12547" t="s">
        <v>4877</v>
      </c>
      <c r="G12547">
        <v>0</v>
      </c>
      <c r="H12547">
        <v>8</v>
      </c>
      <c r="I12547">
        <v>0</v>
      </c>
      <c r="J12547">
        <v>4</v>
      </c>
      <c r="K12547">
        <v>1</v>
      </c>
      <c r="L12547">
        <v>3</v>
      </c>
      <c r="M12547">
        <v>0</v>
      </c>
      <c r="N12547">
        <v>0</v>
      </c>
      <c r="O12547">
        <v>0</v>
      </c>
      <c r="P12547">
        <v>0</v>
      </c>
      <c r="Q12547">
        <v>0</v>
      </c>
    </row>
    <row r="12548" spans="1:17" x14ac:dyDescent="0.2">
      <c r="A12548" t="s">
        <v>29571</v>
      </c>
      <c r="B12548" t="s">
        <v>86</v>
      </c>
      <c r="C12548" t="s">
        <v>198</v>
      </c>
      <c r="D12548" t="s">
        <v>17029</v>
      </c>
      <c r="E12548" t="s">
        <v>81</v>
      </c>
      <c r="F12548" t="s">
        <v>4879</v>
      </c>
      <c r="G12548">
        <v>0</v>
      </c>
      <c r="H12548">
        <v>0</v>
      </c>
      <c r="I12548">
        <v>0</v>
      </c>
      <c r="J12548">
        <v>0</v>
      </c>
      <c r="K12548">
        <v>0</v>
      </c>
      <c r="L12548">
        <v>0</v>
      </c>
      <c r="M12548">
        <v>8</v>
      </c>
      <c r="N12548">
        <v>0</v>
      </c>
      <c r="O12548">
        <v>0</v>
      </c>
      <c r="P12548">
        <v>0</v>
      </c>
      <c r="Q12548">
        <v>0</v>
      </c>
    </row>
    <row r="12549" spans="1:17" x14ac:dyDescent="0.2">
      <c r="A12549" t="s">
        <v>29572</v>
      </c>
      <c r="B12549" t="s">
        <v>86</v>
      </c>
      <c r="C12549" t="s">
        <v>198</v>
      </c>
      <c r="D12549" t="s">
        <v>17029</v>
      </c>
      <c r="E12549" t="s">
        <v>81</v>
      </c>
      <c r="F12549" t="s">
        <v>4881</v>
      </c>
      <c r="G12549">
        <v>0</v>
      </c>
      <c r="H12549">
        <v>8</v>
      </c>
      <c r="I12549">
        <v>0</v>
      </c>
      <c r="J12549">
        <v>4</v>
      </c>
      <c r="K12549">
        <v>1</v>
      </c>
      <c r="L12549">
        <v>3</v>
      </c>
      <c r="M12549">
        <v>0</v>
      </c>
      <c r="N12549">
        <v>0</v>
      </c>
      <c r="O12549">
        <v>0</v>
      </c>
      <c r="P12549">
        <v>0</v>
      </c>
      <c r="Q12549">
        <v>0</v>
      </c>
    </row>
    <row r="12550" spans="1:17" x14ac:dyDescent="0.2">
      <c r="A12550" t="s">
        <v>29573</v>
      </c>
      <c r="B12550" t="s">
        <v>86</v>
      </c>
      <c r="C12550" t="s">
        <v>198</v>
      </c>
      <c r="D12550" t="s">
        <v>17029</v>
      </c>
      <c r="E12550" t="s">
        <v>81</v>
      </c>
      <c r="F12550" t="s">
        <v>4883</v>
      </c>
      <c r="G12550">
        <v>0</v>
      </c>
      <c r="H12550">
        <v>8</v>
      </c>
      <c r="I12550">
        <v>1</v>
      </c>
      <c r="J12550">
        <v>4</v>
      </c>
      <c r="K12550">
        <v>0</v>
      </c>
      <c r="L12550">
        <v>3</v>
      </c>
      <c r="M12550">
        <v>0</v>
      </c>
      <c r="N12550">
        <v>0</v>
      </c>
      <c r="O12550">
        <v>0</v>
      </c>
      <c r="P12550">
        <v>0</v>
      </c>
      <c r="Q12550">
        <v>0</v>
      </c>
    </row>
    <row r="12551" spans="1:17" x14ac:dyDescent="0.2">
      <c r="A12551" t="s">
        <v>29574</v>
      </c>
      <c r="B12551" t="s">
        <v>86</v>
      </c>
      <c r="C12551" t="s">
        <v>198</v>
      </c>
      <c r="D12551" t="s">
        <v>17029</v>
      </c>
      <c r="E12551" t="s">
        <v>81</v>
      </c>
      <c r="F12551" t="s">
        <v>4885</v>
      </c>
      <c r="G12551">
        <v>0</v>
      </c>
      <c r="H12551">
        <v>0</v>
      </c>
      <c r="I12551">
        <v>0</v>
      </c>
      <c r="J12551">
        <v>0</v>
      </c>
      <c r="K12551">
        <v>0</v>
      </c>
      <c r="L12551">
        <v>0</v>
      </c>
      <c r="M12551">
        <v>8</v>
      </c>
      <c r="N12551">
        <v>0</v>
      </c>
      <c r="O12551">
        <v>0</v>
      </c>
      <c r="P12551">
        <v>0</v>
      </c>
      <c r="Q12551">
        <v>0</v>
      </c>
    </row>
    <row r="12552" spans="1:17" x14ac:dyDescent="0.2">
      <c r="A12552" t="s">
        <v>29575</v>
      </c>
      <c r="B12552" t="s">
        <v>86</v>
      </c>
      <c r="C12552" t="s">
        <v>198</v>
      </c>
      <c r="D12552" t="s">
        <v>17029</v>
      </c>
      <c r="E12552" t="s">
        <v>81</v>
      </c>
      <c r="F12552" t="s">
        <v>4887</v>
      </c>
      <c r="G12552">
        <v>0</v>
      </c>
      <c r="H12552">
        <v>8</v>
      </c>
      <c r="I12552">
        <v>0</v>
      </c>
      <c r="J12552">
        <v>4</v>
      </c>
      <c r="K12552">
        <v>1</v>
      </c>
      <c r="L12552">
        <v>3</v>
      </c>
      <c r="M12552">
        <v>0</v>
      </c>
      <c r="N12552">
        <v>0</v>
      </c>
      <c r="O12552">
        <v>0</v>
      </c>
      <c r="P12552">
        <v>0</v>
      </c>
      <c r="Q12552">
        <v>0</v>
      </c>
    </row>
    <row r="12553" spans="1:17" x14ac:dyDescent="0.2">
      <c r="A12553" t="s">
        <v>29576</v>
      </c>
      <c r="B12553" t="s">
        <v>86</v>
      </c>
      <c r="C12553" t="s">
        <v>198</v>
      </c>
      <c r="D12553" t="s">
        <v>17029</v>
      </c>
      <c r="E12553" t="s">
        <v>81</v>
      </c>
      <c r="F12553" t="s">
        <v>4889</v>
      </c>
      <c r="G12553">
        <v>0</v>
      </c>
      <c r="H12553">
        <v>0</v>
      </c>
      <c r="I12553">
        <v>0</v>
      </c>
      <c r="J12553">
        <v>0</v>
      </c>
      <c r="K12553">
        <v>0</v>
      </c>
      <c r="L12553">
        <v>0</v>
      </c>
      <c r="M12553">
        <v>8</v>
      </c>
      <c r="N12553">
        <v>0</v>
      </c>
      <c r="O12553">
        <v>0</v>
      </c>
      <c r="P12553">
        <v>0</v>
      </c>
      <c r="Q12553">
        <v>0</v>
      </c>
    </row>
    <row r="12554" spans="1:17" x14ac:dyDescent="0.2">
      <c r="A12554" t="s">
        <v>29577</v>
      </c>
      <c r="B12554" t="s">
        <v>86</v>
      </c>
      <c r="C12554" t="s">
        <v>198</v>
      </c>
      <c r="D12554" t="s">
        <v>17029</v>
      </c>
      <c r="E12554" t="s">
        <v>81</v>
      </c>
      <c r="F12554" t="s">
        <v>4871</v>
      </c>
      <c r="G12554">
        <v>0</v>
      </c>
      <c r="H12554">
        <v>0</v>
      </c>
      <c r="I12554">
        <v>0</v>
      </c>
      <c r="J12554">
        <v>0</v>
      </c>
      <c r="K12554">
        <v>0</v>
      </c>
      <c r="L12554">
        <v>0</v>
      </c>
      <c r="M12554">
        <v>0</v>
      </c>
      <c r="N12554">
        <v>8</v>
      </c>
      <c r="O12554">
        <v>5</v>
      </c>
      <c r="P12554">
        <v>3</v>
      </c>
      <c r="Q12554">
        <v>0</v>
      </c>
    </row>
    <row r="12555" spans="1:17" x14ac:dyDescent="0.2">
      <c r="A12555" t="s">
        <v>29578</v>
      </c>
      <c r="B12555" t="s">
        <v>86</v>
      </c>
      <c r="C12555" t="s">
        <v>198</v>
      </c>
      <c r="D12555" t="s">
        <v>17029</v>
      </c>
      <c r="E12555" t="s">
        <v>81</v>
      </c>
      <c r="F12555" t="s">
        <v>4873</v>
      </c>
      <c r="G12555">
        <v>0</v>
      </c>
      <c r="H12555">
        <v>0</v>
      </c>
      <c r="I12555">
        <v>0</v>
      </c>
      <c r="J12555">
        <v>0</v>
      </c>
      <c r="K12555">
        <v>0</v>
      </c>
      <c r="L12555">
        <v>0</v>
      </c>
      <c r="M12555">
        <v>0</v>
      </c>
      <c r="N12555">
        <v>7</v>
      </c>
      <c r="O12555">
        <v>4</v>
      </c>
      <c r="P12555">
        <v>3</v>
      </c>
      <c r="Q12555">
        <v>0</v>
      </c>
    </row>
    <row r="12556" spans="1:17" x14ac:dyDescent="0.2">
      <c r="A12556" t="s">
        <v>29579</v>
      </c>
      <c r="B12556" t="s">
        <v>86</v>
      </c>
      <c r="C12556" t="s">
        <v>198</v>
      </c>
      <c r="D12556" t="s">
        <v>17029</v>
      </c>
      <c r="E12556" t="s">
        <v>81</v>
      </c>
      <c r="F12556" t="s">
        <v>17019</v>
      </c>
      <c r="G12556">
        <v>8</v>
      </c>
      <c r="H12556">
        <v>0</v>
      </c>
      <c r="I12556">
        <v>0</v>
      </c>
      <c r="J12556">
        <v>0</v>
      </c>
      <c r="K12556">
        <v>0</v>
      </c>
      <c r="L12556">
        <v>0</v>
      </c>
      <c r="M12556">
        <v>0</v>
      </c>
      <c r="N12556">
        <v>0</v>
      </c>
      <c r="O12556">
        <v>0</v>
      </c>
      <c r="P12556">
        <v>0</v>
      </c>
      <c r="Q12556">
        <v>0</v>
      </c>
    </row>
    <row r="12557" spans="1:17" x14ac:dyDescent="0.2">
      <c r="A12557" t="s">
        <v>29580</v>
      </c>
      <c r="B12557" t="s">
        <v>86</v>
      </c>
      <c r="C12557" t="s">
        <v>198</v>
      </c>
      <c r="D12557" t="s">
        <v>17021</v>
      </c>
      <c r="E12557" t="s">
        <v>79</v>
      </c>
      <c r="F12557" t="s">
        <v>17022</v>
      </c>
      <c r="G12557">
        <v>0</v>
      </c>
      <c r="H12557">
        <v>0</v>
      </c>
      <c r="I12557">
        <v>0</v>
      </c>
      <c r="J12557">
        <v>0</v>
      </c>
      <c r="K12557">
        <v>0</v>
      </c>
      <c r="L12557">
        <v>0</v>
      </c>
      <c r="M12557">
        <v>0</v>
      </c>
      <c r="N12557">
        <v>3</v>
      </c>
      <c r="O12557">
        <v>3</v>
      </c>
      <c r="P12557">
        <v>0</v>
      </c>
      <c r="Q12557">
        <v>0</v>
      </c>
    </row>
    <row r="12558" spans="1:17" x14ac:dyDescent="0.2">
      <c r="A12558" t="s">
        <v>29581</v>
      </c>
      <c r="B12558" t="s">
        <v>86</v>
      </c>
      <c r="C12558" t="s">
        <v>198</v>
      </c>
      <c r="D12558" t="s">
        <v>17021</v>
      </c>
      <c r="E12558" t="s">
        <v>79</v>
      </c>
      <c r="F12558" t="s">
        <v>17019</v>
      </c>
      <c r="G12558">
        <v>3</v>
      </c>
      <c r="H12558">
        <v>0</v>
      </c>
      <c r="I12558">
        <v>0</v>
      </c>
      <c r="J12558">
        <v>0</v>
      </c>
      <c r="K12558">
        <v>0</v>
      </c>
      <c r="L12558">
        <v>0</v>
      </c>
      <c r="M12558">
        <v>0</v>
      </c>
      <c r="N12558">
        <v>0</v>
      </c>
      <c r="O12558">
        <v>0</v>
      </c>
      <c r="P12558">
        <v>0</v>
      </c>
      <c r="Q12558">
        <v>0</v>
      </c>
    </row>
    <row r="12559" spans="1:17" x14ac:dyDescent="0.2">
      <c r="A12559" t="s">
        <v>29582</v>
      </c>
      <c r="B12559" t="s">
        <v>86</v>
      </c>
      <c r="C12559" t="s">
        <v>198</v>
      </c>
      <c r="D12559" t="s">
        <v>17021</v>
      </c>
      <c r="E12559" t="s">
        <v>81</v>
      </c>
      <c r="F12559" t="s">
        <v>17022</v>
      </c>
      <c r="G12559">
        <v>0</v>
      </c>
      <c r="H12559">
        <v>0</v>
      </c>
      <c r="I12559">
        <v>0</v>
      </c>
      <c r="J12559">
        <v>0</v>
      </c>
      <c r="K12559">
        <v>0</v>
      </c>
      <c r="L12559">
        <v>0</v>
      </c>
      <c r="M12559">
        <v>0</v>
      </c>
      <c r="N12559">
        <v>4</v>
      </c>
      <c r="O12559">
        <v>2</v>
      </c>
      <c r="P12559">
        <v>2</v>
      </c>
      <c r="Q12559">
        <v>0</v>
      </c>
    </row>
    <row r="12560" spans="1:17" x14ac:dyDescent="0.2">
      <c r="A12560" t="s">
        <v>29583</v>
      </c>
      <c r="B12560" t="s">
        <v>86</v>
      </c>
      <c r="C12560" t="s">
        <v>198</v>
      </c>
      <c r="D12560" t="s">
        <v>17021</v>
      </c>
      <c r="E12560" t="s">
        <v>81</v>
      </c>
      <c r="F12560" t="s">
        <v>17019</v>
      </c>
      <c r="G12560">
        <v>4</v>
      </c>
      <c r="H12560">
        <v>0</v>
      </c>
      <c r="I12560">
        <v>0</v>
      </c>
      <c r="J12560">
        <v>0</v>
      </c>
      <c r="K12560">
        <v>0</v>
      </c>
      <c r="L12560">
        <v>0</v>
      </c>
      <c r="M12560">
        <v>0</v>
      </c>
      <c r="N12560">
        <v>0</v>
      </c>
      <c r="O12560">
        <v>0</v>
      </c>
      <c r="P12560">
        <v>0</v>
      </c>
      <c r="Q12560">
        <v>0</v>
      </c>
    </row>
    <row r="12561" spans="1:17" x14ac:dyDescent="0.2">
      <c r="A12561" t="s">
        <v>29584</v>
      </c>
      <c r="B12561" t="s">
        <v>86</v>
      </c>
      <c r="C12561" t="s">
        <v>199</v>
      </c>
      <c r="D12561" t="s">
        <v>17029</v>
      </c>
      <c r="E12561" t="s">
        <v>79</v>
      </c>
      <c r="F12561" t="s">
        <v>4875</v>
      </c>
      <c r="G12561">
        <v>0</v>
      </c>
      <c r="H12561">
        <v>30</v>
      </c>
      <c r="I12561">
        <v>4</v>
      </c>
      <c r="J12561">
        <v>22</v>
      </c>
      <c r="K12561">
        <v>3</v>
      </c>
      <c r="L12561">
        <v>1</v>
      </c>
      <c r="M12561">
        <v>0</v>
      </c>
      <c r="N12561">
        <v>0</v>
      </c>
      <c r="O12561">
        <v>0</v>
      </c>
      <c r="P12561">
        <v>0</v>
      </c>
      <c r="Q12561">
        <v>0</v>
      </c>
    </row>
    <row r="12562" spans="1:17" x14ac:dyDescent="0.2">
      <c r="A12562" t="s">
        <v>29585</v>
      </c>
      <c r="B12562" t="s">
        <v>86</v>
      </c>
      <c r="C12562" t="s">
        <v>199</v>
      </c>
      <c r="D12562" t="s">
        <v>17029</v>
      </c>
      <c r="E12562" t="s">
        <v>79</v>
      </c>
      <c r="F12562" t="s">
        <v>4877</v>
      </c>
      <c r="G12562">
        <v>0</v>
      </c>
      <c r="H12562">
        <v>30</v>
      </c>
      <c r="I12562">
        <v>4</v>
      </c>
      <c r="J12562">
        <v>22</v>
      </c>
      <c r="K12562">
        <v>2</v>
      </c>
      <c r="L12562">
        <v>2</v>
      </c>
      <c r="M12562">
        <v>0</v>
      </c>
      <c r="N12562">
        <v>0</v>
      </c>
      <c r="O12562">
        <v>0</v>
      </c>
      <c r="P12562">
        <v>0</v>
      </c>
      <c r="Q12562">
        <v>0</v>
      </c>
    </row>
    <row r="12563" spans="1:17" x14ac:dyDescent="0.2">
      <c r="A12563" t="s">
        <v>29586</v>
      </c>
      <c r="B12563" t="s">
        <v>86</v>
      </c>
      <c r="C12563" t="s">
        <v>199</v>
      </c>
      <c r="D12563" t="s">
        <v>17029</v>
      </c>
      <c r="E12563" t="s">
        <v>79</v>
      </c>
      <c r="F12563" t="s">
        <v>4879</v>
      </c>
      <c r="G12563">
        <v>0</v>
      </c>
      <c r="H12563">
        <v>0</v>
      </c>
      <c r="I12563">
        <v>0</v>
      </c>
      <c r="J12563">
        <v>0</v>
      </c>
      <c r="K12563">
        <v>0</v>
      </c>
      <c r="L12563">
        <v>0</v>
      </c>
      <c r="M12563">
        <v>30</v>
      </c>
      <c r="N12563">
        <v>0</v>
      </c>
      <c r="O12563">
        <v>0</v>
      </c>
      <c r="P12563">
        <v>0</v>
      </c>
      <c r="Q12563">
        <v>0</v>
      </c>
    </row>
    <row r="12564" spans="1:17" x14ac:dyDescent="0.2">
      <c r="A12564" t="s">
        <v>29587</v>
      </c>
      <c r="B12564" t="s">
        <v>86</v>
      </c>
      <c r="C12564" t="s">
        <v>199</v>
      </c>
      <c r="D12564" t="s">
        <v>17029</v>
      </c>
      <c r="E12564" t="s">
        <v>79</v>
      </c>
      <c r="F12564" t="s">
        <v>4881</v>
      </c>
      <c r="G12564">
        <v>0</v>
      </c>
      <c r="H12564">
        <v>30</v>
      </c>
      <c r="I12564">
        <v>4</v>
      </c>
      <c r="J12564">
        <v>22</v>
      </c>
      <c r="K12564">
        <v>2</v>
      </c>
      <c r="L12564">
        <v>2</v>
      </c>
      <c r="M12564">
        <v>0</v>
      </c>
      <c r="N12564">
        <v>0</v>
      </c>
      <c r="O12564">
        <v>0</v>
      </c>
      <c r="P12564">
        <v>0</v>
      </c>
      <c r="Q12564">
        <v>0</v>
      </c>
    </row>
    <row r="12565" spans="1:17" x14ac:dyDescent="0.2">
      <c r="A12565" t="s">
        <v>29588</v>
      </c>
      <c r="B12565" t="s">
        <v>86</v>
      </c>
      <c r="C12565" t="s">
        <v>199</v>
      </c>
      <c r="D12565" t="s">
        <v>17029</v>
      </c>
      <c r="E12565" t="s">
        <v>79</v>
      </c>
      <c r="F12565" t="s">
        <v>4883</v>
      </c>
      <c r="G12565">
        <v>0</v>
      </c>
      <c r="H12565">
        <v>30</v>
      </c>
      <c r="I12565">
        <v>4</v>
      </c>
      <c r="J12565">
        <v>22</v>
      </c>
      <c r="K12565">
        <v>3</v>
      </c>
      <c r="L12565">
        <v>1</v>
      </c>
      <c r="M12565">
        <v>0</v>
      </c>
      <c r="N12565">
        <v>0</v>
      </c>
      <c r="O12565">
        <v>0</v>
      </c>
      <c r="P12565">
        <v>0</v>
      </c>
      <c r="Q12565">
        <v>0</v>
      </c>
    </row>
    <row r="12566" spans="1:17" x14ac:dyDescent="0.2">
      <c r="A12566" t="s">
        <v>29589</v>
      </c>
      <c r="B12566" t="s">
        <v>86</v>
      </c>
      <c r="C12566" t="s">
        <v>199</v>
      </c>
      <c r="D12566" t="s">
        <v>17029</v>
      </c>
      <c r="E12566" t="s">
        <v>79</v>
      </c>
      <c r="F12566" t="s">
        <v>4885</v>
      </c>
      <c r="G12566">
        <v>0</v>
      </c>
      <c r="H12566">
        <v>0</v>
      </c>
      <c r="I12566">
        <v>0</v>
      </c>
      <c r="J12566">
        <v>0</v>
      </c>
      <c r="K12566">
        <v>0</v>
      </c>
      <c r="L12566">
        <v>0</v>
      </c>
      <c r="M12566">
        <v>30</v>
      </c>
      <c r="N12566">
        <v>0</v>
      </c>
      <c r="O12566">
        <v>0</v>
      </c>
      <c r="P12566">
        <v>0</v>
      </c>
      <c r="Q12566">
        <v>0</v>
      </c>
    </row>
    <row r="12567" spans="1:17" x14ac:dyDescent="0.2">
      <c r="A12567" t="s">
        <v>29590</v>
      </c>
      <c r="B12567" t="s">
        <v>86</v>
      </c>
      <c r="C12567" t="s">
        <v>199</v>
      </c>
      <c r="D12567" t="s">
        <v>17029</v>
      </c>
      <c r="E12567" t="s">
        <v>79</v>
      </c>
      <c r="F12567" t="s">
        <v>4887</v>
      </c>
      <c r="G12567">
        <v>0</v>
      </c>
      <c r="H12567">
        <v>30</v>
      </c>
      <c r="I12567">
        <v>4</v>
      </c>
      <c r="J12567">
        <v>22</v>
      </c>
      <c r="K12567">
        <v>3</v>
      </c>
      <c r="L12567">
        <v>1</v>
      </c>
      <c r="M12567">
        <v>0</v>
      </c>
      <c r="N12567">
        <v>0</v>
      </c>
      <c r="O12567">
        <v>0</v>
      </c>
      <c r="P12567">
        <v>0</v>
      </c>
      <c r="Q12567">
        <v>0</v>
      </c>
    </row>
    <row r="12568" spans="1:17" x14ac:dyDescent="0.2">
      <c r="A12568" t="s">
        <v>29591</v>
      </c>
      <c r="B12568" t="s">
        <v>86</v>
      </c>
      <c r="C12568" t="s">
        <v>199</v>
      </c>
      <c r="D12568" t="s">
        <v>17029</v>
      </c>
      <c r="E12568" t="s">
        <v>79</v>
      </c>
      <c r="F12568" t="s">
        <v>4889</v>
      </c>
      <c r="G12568">
        <v>0</v>
      </c>
      <c r="H12568">
        <v>0</v>
      </c>
      <c r="I12568">
        <v>0</v>
      </c>
      <c r="J12568">
        <v>0</v>
      </c>
      <c r="K12568">
        <v>0</v>
      </c>
      <c r="L12568">
        <v>0</v>
      </c>
      <c r="M12568">
        <v>30</v>
      </c>
      <c r="N12568">
        <v>0</v>
      </c>
      <c r="O12568">
        <v>0</v>
      </c>
      <c r="P12568">
        <v>0</v>
      </c>
      <c r="Q12568">
        <v>0</v>
      </c>
    </row>
    <row r="12569" spans="1:17" x14ac:dyDescent="0.2">
      <c r="A12569" t="s">
        <v>29592</v>
      </c>
      <c r="B12569" t="s">
        <v>86</v>
      </c>
      <c r="C12569" t="s">
        <v>199</v>
      </c>
      <c r="D12569" t="s">
        <v>17029</v>
      </c>
      <c r="E12569" t="s">
        <v>79</v>
      </c>
      <c r="F12569" t="s">
        <v>4871</v>
      </c>
      <c r="G12569">
        <v>0</v>
      </c>
      <c r="H12569">
        <v>0</v>
      </c>
      <c r="I12569">
        <v>0</v>
      </c>
      <c r="J12569">
        <v>0</v>
      </c>
      <c r="K12569">
        <v>0</v>
      </c>
      <c r="L12569">
        <v>0</v>
      </c>
      <c r="M12569">
        <v>0</v>
      </c>
      <c r="N12569">
        <v>29</v>
      </c>
      <c r="O12569">
        <v>26</v>
      </c>
      <c r="P12569">
        <v>3</v>
      </c>
      <c r="Q12569">
        <v>0</v>
      </c>
    </row>
    <row r="12570" spans="1:17" x14ac:dyDescent="0.2">
      <c r="A12570" t="s">
        <v>29593</v>
      </c>
      <c r="B12570" t="s">
        <v>86</v>
      </c>
      <c r="C12570" t="s">
        <v>199</v>
      </c>
      <c r="D12570" t="s">
        <v>17029</v>
      </c>
      <c r="E12570" t="s">
        <v>79</v>
      </c>
      <c r="F12570" t="s">
        <v>4873</v>
      </c>
      <c r="G12570">
        <v>0</v>
      </c>
      <c r="H12570">
        <v>0</v>
      </c>
      <c r="I12570">
        <v>0</v>
      </c>
      <c r="J12570">
        <v>0</v>
      </c>
      <c r="K12570">
        <v>0</v>
      </c>
      <c r="L12570">
        <v>0</v>
      </c>
      <c r="M12570">
        <v>0</v>
      </c>
      <c r="N12570">
        <v>28</v>
      </c>
      <c r="O12570">
        <v>25</v>
      </c>
      <c r="P12570">
        <v>3</v>
      </c>
      <c r="Q12570">
        <v>0</v>
      </c>
    </row>
    <row r="12571" spans="1:17" x14ac:dyDescent="0.2">
      <c r="A12571" t="s">
        <v>29594</v>
      </c>
      <c r="B12571" t="s">
        <v>86</v>
      </c>
      <c r="C12571" t="s">
        <v>199</v>
      </c>
      <c r="D12571" t="s">
        <v>17029</v>
      </c>
      <c r="E12571" t="s">
        <v>79</v>
      </c>
      <c r="F12571" t="s">
        <v>17019</v>
      </c>
      <c r="G12571">
        <v>30</v>
      </c>
      <c r="H12571">
        <v>0</v>
      </c>
      <c r="I12571">
        <v>0</v>
      </c>
      <c r="J12571">
        <v>0</v>
      </c>
      <c r="K12571">
        <v>0</v>
      </c>
      <c r="L12571">
        <v>0</v>
      </c>
      <c r="M12571">
        <v>0</v>
      </c>
      <c r="N12571">
        <v>0</v>
      </c>
      <c r="O12571">
        <v>0</v>
      </c>
      <c r="P12571">
        <v>0</v>
      </c>
      <c r="Q12571">
        <v>0</v>
      </c>
    </row>
    <row r="12572" spans="1:17" x14ac:dyDescent="0.2">
      <c r="A12572" t="s">
        <v>29595</v>
      </c>
      <c r="B12572" t="s">
        <v>86</v>
      </c>
      <c r="C12572" t="s">
        <v>199</v>
      </c>
      <c r="D12572" t="s">
        <v>17029</v>
      </c>
      <c r="E12572" t="s">
        <v>81</v>
      </c>
      <c r="F12572" t="s">
        <v>4875</v>
      </c>
      <c r="G12572">
        <v>0</v>
      </c>
      <c r="H12572">
        <v>27</v>
      </c>
      <c r="I12572">
        <v>3</v>
      </c>
      <c r="J12572">
        <v>17</v>
      </c>
      <c r="K12572">
        <v>6</v>
      </c>
      <c r="L12572">
        <v>1</v>
      </c>
      <c r="M12572">
        <v>0</v>
      </c>
      <c r="N12572">
        <v>0</v>
      </c>
      <c r="O12572">
        <v>0</v>
      </c>
      <c r="P12572">
        <v>0</v>
      </c>
      <c r="Q12572">
        <v>0</v>
      </c>
    </row>
    <row r="12573" spans="1:17" x14ac:dyDescent="0.2">
      <c r="A12573" t="s">
        <v>29596</v>
      </c>
      <c r="B12573" t="s">
        <v>86</v>
      </c>
      <c r="C12573" t="s">
        <v>199</v>
      </c>
      <c r="D12573" t="s">
        <v>17029</v>
      </c>
      <c r="E12573" t="s">
        <v>81</v>
      </c>
      <c r="F12573" t="s">
        <v>4877</v>
      </c>
      <c r="G12573">
        <v>0</v>
      </c>
      <c r="H12573">
        <v>27</v>
      </c>
      <c r="I12573">
        <v>0</v>
      </c>
      <c r="J12573">
        <v>19</v>
      </c>
      <c r="K12573">
        <v>5</v>
      </c>
      <c r="L12573">
        <v>3</v>
      </c>
      <c r="M12573">
        <v>0</v>
      </c>
      <c r="N12573">
        <v>0</v>
      </c>
      <c r="O12573">
        <v>0</v>
      </c>
      <c r="P12573">
        <v>0</v>
      </c>
      <c r="Q12573">
        <v>0</v>
      </c>
    </row>
    <row r="12574" spans="1:17" x14ac:dyDescent="0.2">
      <c r="A12574" t="s">
        <v>29597</v>
      </c>
      <c r="B12574" t="s">
        <v>86</v>
      </c>
      <c r="C12574" t="s">
        <v>199</v>
      </c>
      <c r="D12574" t="s">
        <v>17029</v>
      </c>
      <c r="E12574" t="s">
        <v>81</v>
      </c>
      <c r="F12574" t="s">
        <v>4879</v>
      </c>
      <c r="G12574">
        <v>0</v>
      </c>
      <c r="H12574">
        <v>0</v>
      </c>
      <c r="I12574">
        <v>0</v>
      </c>
      <c r="J12574">
        <v>0</v>
      </c>
      <c r="K12574">
        <v>0</v>
      </c>
      <c r="L12574">
        <v>0</v>
      </c>
      <c r="M12574">
        <v>27</v>
      </c>
      <c r="N12574">
        <v>0</v>
      </c>
      <c r="O12574">
        <v>0</v>
      </c>
      <c r="P12574">
        <v>0</v>
      </c>
      <c r="Q12574">
        <v>0</v>
      </c>
    </row>
    <row r="12575" spans="1:17" x14ac:dyDescent="0.2">
      <c r="A12575" t="s">
        <v>29598</v>
      </c>
      <c r="B12575" t="s">
        <v>86</v>
      </c>
      <c r="C12575" t="s">
        <v>199</v>
      </c>
      <c r="D12575" t="s">
        <v>17029</v>
      </c>
      <c r="E12575" t="s">
        <v>81</v>
      </c>
      <c r="F12575" t="s">
        <v>4881</v>
      </c>
      <c r="G12575">
        <v>0</v>
      </c>
      <c r="H12575">
        <v>27</v>
      </c>
      <c r="I12575">
        <v>0</v>
      </c>
      <c r="J12575">
        <v>19</v>
      </c>
      <c r="K12575">
        <v>5</v>
      </c>
      <c r="L12575">
        <v>3</v>
      </c>
      <c r="M12575">
        <v>0</v>
      </c>
      <c r="N12575">
        <v>0</v>
      </c>
      <c r="O12575">
        <v>0</v>
      </c>
      <c r="P12575">
        <v>0</v>
      </c>
      <c r="Q12575">
        <v>0</v>
      </c>
    </row>
    <row r="12576" spans="1:17" x14ac:dyDescent="0.2">
      <c r="A12576" t="s">
        <v>29599</v>
      </c>
      <c r="B12576" t="s">
        <v>86</v>
      </c>
      <c r="C12576" t="s">
        <v>199</v>
      </c>
      <c r="D12576" t="s">
        <v>17029</v>
      </c>
      <c r="E12576" t="s">
        <v>81</v>
      </c>
      <c r="F12576" t="s">
        <v>4883</v>
      </c>
      <c r="G12576">
        <v>0</v>
      </c>
      <c r="H12576">
        <v>27</v>
      </c>
      <c r="I12576">
        <v>2</v>
      </c>
      <c r="J12576">
        <v>19</v>
      </c>
      <c r="K12576">
        <v>3</v>
      </c>
      <c r="L12576">
        <v>3</v>
      </c>
      <c r="M12576">
        <v>0</v>
      </c>
      <c r="N12576">
        <v>0</v>
      </c>
      <c r="O12576">
        <v>0</v>
      </c>
      <c r="P12576">
        <v>0</v>
      </c>
      <c r="Q12576">
        <v>0</v>
      </c>
    </row>
    <row r="12577" spans="1:17" x14ac:dyDescent="0.2">
      <c r="A12577" t="s">
        <v>29600</v>
      </c>
      <c r="B12577" t="s">
        <v>86</v>
      </c>
      <c r="C12577" t="s">
        <v>199</v>
      </c>
      <c r="D12577" t="s">
        <v>17029</v>
      </c>
      <c r="E12577" t="s">
        <v>81</v>
      </c>
      <c r="F12577" t="s">
        <v>4885</v>
      </c>
      <c r="G12577">
        <v>0</v>
      </c>
      <c r="H12577">
        <v>0</v>
      </c>
      <c r="I12577">
        <v>0</v>
      </c>
      <c r="J12577">
        <v>0</v>
      </c>
      <c r="K12577">
        <v>0</v>
      </c>
      <c r="L12577">
        <v>0</v>
      </c>
      <c r="M12577">
        <v>27</v>
      </c>
      <c r="N12577">
        <v>0</v>
      </c>
      <c r="O12577">
        <v>0</v>
      </c>
      <c r="P12577">
        <v>0</v>
      </c>
      <c r="Q12577">
        <v>0</v>
      </c>
    </row>
    <row r="12578" spans="1:17" x14ac:dyDescent="0.2">
      <c r="A12578" t="s">
        <v>29601</v>
      </c>
      <c r="B12578" t="s">
        <v>86</v>
      </c>
      <c r="C12578" t="s">
        <v>199</v>
      </c>
      <c r="D12578" t="s">
        <v>17029</v>
      </c>
      <c r="E12578" t="s">
        <v>81</v>
      </c>
      <c r="F12578" t="s">
        <v>4887</v>
      </c>
      <c r="G12578">
        <v>0</v>
      </c>
      <c r="H12578">
        <v>27</v>
      </c>
      <c r="I12578">
        <v>0</v>
      </c>
      <c r="J12578">
        <v>20</v>
      </c>
      <c r="K12578">
        <v>6</v>
      </c>
      <c r="L12578">
        <v>1</v>
      </c>
      <c r="M12578">
        <v>0</v>
      </c>
      <c r="N12578">
        <v>0</v>
      </c>
      <c r="O12578">
        <v>0</v>
      </c>
      <c r="P12578">
        <v>0</v>
      </c>
      <c r="Q12578">
        <v>0</v>
      </c>
    </row>
    <row r="12579" spans="1:17" x14ac:dyDescent="0.2">
      <c r="A12579" t="s">
        <v>29602</v>
      </c>
      <c r="B12579" t="s">
        <v>86</v>
      </c>
      <c r="C12579" t="s">
        <v>199</v>
      </c>
      <c r="D12579" t="s">
        <v>17029</v>
      </c>
      <c r="E12579" t="s">
        <v>81</v>
      </c>
      <c r="F12579" t="s">
        <v>4889</v>
      </c>
      <c r="G12579">
        <v>0</v>
      </c>
      <c r="H12579">
        <v>0</v>
      </c>
      <c r="I12579">
        <v>0</v>
      </c>
      <c r="J12579">
        <v>0</v>
      </c>
      <c r="K12579">
        <v>0</v>
      </c>
      <c r="L12579">
        <v>0</v>
      </c>
      <c r="M12579">
        <v>27</v>
      </c>
      <c r="N12579">
        <v>0</v>
      </c>
      <c r="O12579">
        <v>0</v>
      </c>
      <c r="P12579">
        <v>0</v>
      </c>
      <c r="Q12579">
        <v>0</v>
      </c>
    </row>
    <row r="12580" spans="1:17" x14ac:dyDescent="0.2">
      <c r="A12580" t="s">
        <v>29603</v>
      </c>
      <c r="B12580" t="s">
        <v>86</v>
      </c>
      <c r="C12580" t="s">
        <v>199</v>
      </c>
      <c r="D12580" t="s">
        <v>17029</v>
      </c>
      <c r="E12580" t="s">
        <v>81</v>
      </c>
      <c r="F12580" t="s">
        <v>4871</v>
      </c>
      <c r="G12580">
        <v>0</v>
      </c>
      <c r="H12580">
        <v>0</v>
      </c>
      <c r="I12580">
        <v>0</v>
      </c>
      <c r="J12580">
        <v>0</v>
      </c>
      <c r="K12580">
        <v>0</v>
      </c>
      <c r="L12580">
        <v>0</v>
      </c>
      <c r="M12580">
        <v>0</v>
      </c>
      <c r="N12580">
        <v>26</v>
      </c>
      <c r="O12580">
        <v>23</v>
      </c>
      <c r="P12580">
        <v>2</v>
      </c>
      <c r="Q12580">
        <v>1</v>
      </c>
    </row>
    <row r="12581" spans="1:17" x14ac:dyDescent="0.2">
      <c r="A12581" t="s">
        <v>29604</v>
      </c>
      <c r="B12581" t="s">
        <v>86</v>
      </c>
      <c r="C12581" t="s">
        <v>199</v>
      </c>
      <c r="D12581" t="s">
        <v>17029</v>
      </c>
      <c r="E12581" t="s">
        <v>81</v>
      </c>
      <c r="F12581" t="s">
        <v>4873</v>
      </c>
      <c r="G12581">
        <v>0</v>
      </c>
      <c r="H12581">
        <v>0</v>
      </c>
      <c r="I12581">
        <v>0</v>
      </c>
      <c r="J12581">
        <v>0</v>
      </c>
      <c r="K12581">
        <v>0</v>
      </c>
      <c r="L12581">
        <v>0</v>
      </c>
      <c r="M12581">
        <v>0</v>
      </c>
      <c r="N12581">
        <v>25</v>
      </c>
      <c r="O12581">
        <v>23</v>
      </c>
      <c r="P12581">
        <v>1</v>
      </c>
      <c r="Q12581">
        <v>1</v>
      </c>
    </row>
    <row r="12582" spans="1:17" x14ac:dyDescent="0.2">
      <c r="A12582" t="s">
        <v>29605</v>
      </c>
      <c r="B12582" t="s">
        <v>86</v>
      </c>
      <c r="C12582" t="s">
        <v>199</v>
      </c>
      <c r="D12582" t="s">
        <v>17029</v>
      </c>
      <c r="E12582" t="s">
        <v>81</v>
      </c>
      <c r="F12582" t="s">
        <v>17019</v>
      </c>
      <c r="G12582">
        <v>27</v>
      </c>
      <c r="H12582">
        <v>0</v>
      </c>
      <c r="I12582">
        <v>0</v>
      </c>
      <c r="J12582">
        <v>0</v>
      </c>
      <c r="K12582">
        <v>0</v>
      </c>
      <c r="L12582">
        <v>0</v>
      </c>
      <c r="M12582">
        <v>0</v>
      </c>
      <c r="N12582">
        <v>0</v>
      </c>
      <c r="O12582">
        <v>0</v>
      </c>
      <c r="P12582">
        <v>0</v>
      </c>
      <c r="Q12582">
        <v>0</v>
      </c>
    </row>
    <row r="12583" spans="1:17" x14ac:dyDescent="0.2">
      <c r="A12583" t="s">
        <v>29606</v>
      </c>
      <c r="B12583" t="s">
        <v>86</v>
      </c>
      <c r="C12583" t="s">
        <v>199</v>
      </c>
      <c r="D12583" t="s">
        <v>17021</v>
      </c>
      <c r="E12583" t="s">
        <v>79</v>
      </c>
      <c r="F12583" t="s">
        <v>17022</v>
      </c>
      <c r="G12583">
        <v>0</v>
      </c>
      <c r="H12583">
        <v>0</v>
      </c>
      <c r="I12583">
        <v>0</v>
      </c>
      <c r="J12583">
        <v>0</v>
      </c>
      <c r="K12583">
        <v>0</v>
      </c>
      <c r="L12583">
        <v>0</v>
      </c>
      <c r="M12583">
        <v>0</v>
      </c>
      <c r="N12583">
        <v>3</v>
      </c>
      <c r="O12583">
        <v>3</v>
      </c>
      <c r="P12583">
        <v>0</v>
      </c>
      <c r="Q12583">
        <v>0</v>
      </c>
    </row>
    <row r="12584" spans="1:17" x14ac:dyDescent="0.2">
      <c r="A12584" t="s">
        <v>29607</v>
      </c>
      <c r="B12584" t="s">
        <v>86</v>
      </c>
      <c r="C12584" t="s">
        <v>199</v>
      </c>
      <c r="D12584" t="s">
        <v>17021</v>
      </c>
      <c r="E12584" t="s">
        <v>79</v>
      </c>
      <c r="F12584" t="s">
        <v>17019</v>
      </c>
      <c r="G12584">
        <v>3</v>
      </c>
      <c r="H12584">
        <v>0</v>
      </c>
      <c r="I12584">
        <v>0</v>
      </c>
      <c r="J12584">
        <v>0</v>
      </c>
      <c r="K12584">
        <v>0</v>
      </c>
      <c r="L12584">
        <v>0</v>
      </c>
      <c r="M12584">
        <v>0</v>
      </c>
      <c r="N12584">
        <v>0</v>
      </c>
      <c r="O12584">
        <v>0</v>
      </c>
      <c r="P12584">
        <v>0</v>
      </c>
      <c r="Q12584">
        <v>0</v>
      </c>
    </row>
    <row r="12585" spans="1:17" x14ac:dyDescent="0.2">
      <c r="A12585" t="s">
        <v>29608</v>
      </c>
      <c r="B12585" t="s">
        <v>86</v>
      </c>
      <c r="C12585" t="s">
        <v>199</v>
      </c>
      <c r="D12585" t="s">
        <v>17021</v>
      </c>
      <c r="E12585" t="s">
        <v>81</v>
      </c>
      <c r="F12585" t="s">
        <v>17022</v>
      </c>
      <c r="G12585">
        <v>0</v>
      </c>
      <c r="H12585">
        <v>0</v>
      </c>
      <c r="I12585">
        <v>0</v>
      </c>
      <c r="J12585">
        <v>0</v>
      </c>
      <c r="K12585">
        <v>0</v>
      </c>
      <c r="L12585">
        <v>0</v>
      </c>
      <c r="M12585">
        <v>0</v>
      </c>
      <c r="N12585">
        <v>2</v>
      </c>
      <c r="O12585">
        <v>2</v>
      </c>
      <c r="P12585">
        <v>0</v>
      </c>
      <c r="Q12585">
        <v>0</v>
      </c>
    </row>
    <row r="12586" spans="1:17" x14ac:dyDescent="0.2">
      <c r="A12586" t="s">
        <v>29609</v>
      </c>
      <c r="B12586" t="s">
        <v>86</v>
      </c>
      <c r="C12586" t="s">
        <v>199</v>
      </c>
      <c r="D12586" t="s">
        <v>17021</v>
      </c>
      <c r="E12586" t="s">
        <v>81</v>
      </c>
      <c r="F12586" t="s">
        <v>17019</v>
      </c>
      <c r="G12586">
        <v>2</v>
      </c>
      <c r="H12586">
        <v>0</v>
      </c>
      <c r="I12586">
        <v>0</v>
      </c>
      <c r="J12586">
        <v>0</v>
      </c>
      <c r="K12586">
        <v>0</v>
      </c>
      <c r="L12586">
        <v>0</v>
      </c>
      <c r="M12586">
        <v>0</v>
      </c>
      <c r="N12586">
        <v>0</v>
      </c>
      <c r="O12586">
        <v>0</v>
      </c>
      <c r="P12586">
        <v>0</v>
      </c>
      <c r="Q12586">
        <v>0</v>
      </c>
    </row>
    <row r="12587" spans="1:17" x14ac:dyDescent="0.2">
      <c r="A12587" t="s">
        <v>29610</v>
      </c>
      <c r="B12587" t="s">
        <v>86</v>
      </c>
      <c r="C12587" t="s">
        <v>199</v>
      </c>
      <c r="D12587" t="s">
        <v>17025</v>
      </c>
      <c r="E12587" t="s">
        <v>79</v>
      </c>
      <c r="F12587" t="s">
        <v>17019</v>
      </c>
      <c r="G12587">
        <v>1</v>
      </c>
      <c r="H12587">
        <v>0</v>
      </c>
      <c r="I12587">
        <v>0</v>
      </c>
      <c r="J12587">
        <v>0</v>
      </c>
      <c r="K12587">
        <v>0</v>
      </c>
      <c r="L12587">
        <v>0</v>
      </c>
      <c r="M12587">
        <v>0</v>
      </c>
      <c r="N12587">
        <v>0</v>
      </c>
      <c r="O12587">
        <v>0</v>
      </c>
      <c r="P12587">
        <v>0</v>
      </c>
      <c r="Q12587">
        <v>0</v>
      </c>
    </row>
    <row r="12588" spans="1:17" x14ac:dyDescent="0.2">
      <c r="A12588" t="s">
        <v>29611</v>
      </c>
      <c r="B12588" t="s">
        <v>86</v>
      </c>
      <c r="C12588" t="s">
        <v>199</v>
      </c>
      <c r="D12588" t="s">
        <v>17025</v>
      </c>
      <c r="E12588" t="s">
        <v>81</v>
      </c>
      <c r="F12588" t="s">
        <v>17019</v>
      </c>
      <c r="G12588">
        <v>2</v>
      </c>
      <c r="H12588">
        <v>0</v>
      </c>
      <c r="I12588">
        <v>0</v>
      </c>
      <c r="J12588">
        <v>0</v>
      </c>
      <c r="K12588">
        <v>0</v>
      </c>
      <c r="L12588">
        <v>0</v>
      </c>
      <c r="M12588">
        <v>0</v>
      </c>
      <c r="N12588">
        <v>0</v>
      </c>
      <c r="O12588">
        <v>0</v>
      </c>
      <c r="P12588">
        <v>0</v>
      </c>
      <c r="Q12588">
        <v>0</v>
      </c>
    </row>
    <row r="12589" spans="1:17" x14ac:dyDescent="0.2">
      <c r="A12589" t="s">
        <v>29612</v>
      </c>
      <c r="B12589" t="s">
        <v>86</v>
      </c>
      <c r="C12589" t="s">
        <v>200</v>
      </c>
      <c r="D12589" t="s">
        <v>17029</v>
      </c>
      <c r="E12589" t="s">
        <v>79</v>
      </c>
      <c r="F12589" t="s">
        <v>4875</v>
      </c>
      <c r="G12589">
        <v>0</v>
      </c>
      <c r="H12589">
        <v>18</v>
      </c>
      <c r="I12589">
        <v>5</v>
      </c>
      <c r="J12589">
        <v>12</v>
      </c>
      <c r="K12589">
        <v>0</v>
      </c>
      <c r="L12589">
        <v>1</v>
      </c>
      <c r="M12589">
        <v>0</v>
      </c>
      <c r="N12589">
        <v>0</v>
      </c>
      <c r="O12589">
        <v>0</v>
      </c>
      <c r="P12589">
        <v>0</v>
      </c>
      <c r="Q12589">
        <v>0</v>
      </c>
    </row>
    <row r="12590" spans="1:17" x14ac:dyDescent="0.2">
      <c r="A12590" t="s">
        <v>29613</v>
      </c>
      <c r="B12590" t="s">
        <v>86</v>
      </c>
      <c r="C12590" t="s">
        <v>200</v>
      </c>
      <c r="D12590" t="s">
        <v>17029</v>
      </c>
      <c r="E12590" t="s">
        <v>79</v>
      </c>
      <c r="F12590" t="s">
        <v>4877</v>
      </c>
      <c r="G12590">
        <v>0</v>
      </c>
      <c r="H12590">
        <v>18</v>
      </c>
      <c r="I12590">
        <v>5</v>
      </c>
      <c r="J12590">
        <v>12</v>
      </c>
      <c r="K12590">
        <v>0</v>
      </c>
      <c r="L12590">
        <v>1</v>
      </c>
      <c r="M12590">
        <v>0</v>
      </c>
      <c r="N12590">
        <v>0</v>
      </c>
      <c r="O12590">
        <v>0</v>
      </c>
      <c r="P12590">
        <v>0</v>
      </c>
      <c r="Q12590">
        <v>0</v>
      </c>
    </row>
    <row r="12591" spans="1:17" x14ac:dyDescent="0.2">
      <c r="A12591" t="s">
        <v>29614</v>
      </c>
      <c r="B12591" t="s">
        <v>86</v>
      </c>
      <c r="C12591" t="s">
        <v>200</v>
      </c>
      <c r="D12591" t="s">
        <v>17029</v>
      </c>
      <c r="E12591" t="s">
        <v>79</v>
      </c>
      <c r="F12591" t="s">
        <v>4879</v>
      </c>
      <c r="G12591">
        <v>0</v>
      </c>
      <c r="H12591">
        <v>0</v>
      </c>
      <c r="I12591">
        <v>0</v>
      </c>
      <c r="J12591">
        <v>0</v>
      </c>
      <c r="K12591">
        <v>0</v>
      </c>
      <c r="L12591">
        <v>0</v>
      </c>
      <c r="M12591">
        <v>18</v>
      </c>
      <c r="N12591">
        <v>0</v>
      </c>
      <c r="O12591">
        <v>0</v>
      </c>
      <c r="P12591">
        <v>0</v>
      </c>
      <c r="Q12591">
        <v>0</v>
      </c>
    </row>
    <row r="12592" spans="1:17" x14ac:dyDescent="0.2">
      <c r="A12592" t="s">
        <v>29615</v>
      </c>
      <c r="B12592" t="s">
        <v>86</v>
      </c>
      <c r="C12592" t="s">
        <v>200</v>
      </c>
      <c r="D12592" t="s">
        <v>17029</v>
      </c>
      <c r="E12592" t="s">
        <v>79</v>
      </c>
      <c r="F12592" t="s">
        <v>4881</v>
      </c>
      <c r="G12592">
        <v>0</v>
      </c>
      <c r="H12592">
        <v>18</v>
      </c>
      <c r="I12592">
        <v>5</v>
      </c>
      <c r="J12592">
        <v>12</v>
      </c>
      <c r="K12592">
        <v>0</v>
      </c>
      <c r="L12592">
        <v>1</v>
      </c>
      <c r="M12592">
        <v>0</v>
      </c>
      <c r="N12592">
        <v>0</v>
      </c>
      <c r="O12592">
        <v>0</v>
      </c>
      <c r="P12592">
        <v>0</v>
      </c>
      <c r="Q12592">
        <v>0</v>
      </c>
    </row>
    <row r="12593" spans="1:17" x14ac:dyDescent="0.2">
      <c r="A12593" t="s">
        <v>29616</v>
      </c>
      <c r="B12593" t="s">
        <v>86</v>
      </c>
      <c r="C12593" t="s">
        <v>200</v>
      </c>
      <c r="D12593" t="s">
        <v>17029</v>
      </c>
      <c r="E12593" t="s">
        <v>79</v>
      </c>
      <c r="F12593" t="s">
        <v>4883</v>
      </c>
      <c r="G12593">
        <v>0</v>
      </c>
      <c r="H12593">
        <v>18</v>
      </c>
      <c r="I12593">
        <v>5</v>
      </c>
      <c r="J12593">
        <v>12</v>
      </c>
      <c r="K12593">
        <v>0</v>
      </c>
      <c r="L12593">
        <v>1</v>
      </c>
      <c r="M12593">
        <v>0</v>
      </c>
      <c r="N12593">
        <v>0</v>
      </c>
      <c r="O12593">
        <v>0</v>
      </c>
      <c r="P12593">
        <v>0</v>
      </c>
      <c r="Q12593">
        <v>0</v>
      </c>
    </row>
    <row r="12594" spans="1:17" x14ac:dyDescent="0.2">
      <c r="A12594" t="s">
        <v>29617</v>
      </c>
      <c r="B12594" t="s">
        <v>86</v>
      </c>
      <c r="C12594" t="s">
        <v>200</v>
      </c>
      <c r="D12594" t="s">
        <v>17029</v>
      </c>
      <c r="E12594" t="s">
        <v>79</v>
      </c>
      <c r="F12594" t="s">
        <v>4885</v>
      </c>
      <c r="G12594">
        <v>0</v>
      </c>
      <c r="H12594">
        <v>0</v>
      </c>
      <c r="I12594">
        <v>0</v>
      </c>
      <c r="J12594">
        <v>0</v>
      </c>
      <c r="K12594">
        <v>0</v>
      </c>
      <c r="L12594">
        <v>0</v>
      </c>
      <c r="M12594">
        <v>18</v>
      </c>
      <c r="N12594">
        <v>0</v>
      </c>
      <c r="O12594">
        <v>0</v>
      </c>
      <c r="P12594">
        <v>0</v>
      </c>
      <c r="Q12594">
        <v>0</v>
      </c>
    </row>
    <row r="12595" spans="1:17" x14ac:dyDescent="0.2">
      <c r="A12595" t="s">
        <v>29618</v>
      </c>
      <c r="B12595" t="s">
        <v>86</v>
      </c>
      <c r="C12595" t="s">
        <v>200</v>
      </c>
      <c r="D12595" t="s">
        <v>17029</v>
      </c>
      <c r="E12595" t="s">
        <v>79</v>
      </c>
      <c r="F12595" t="s">
        <v>4887</v>
      </c>
      <c r="G12595">
        <v>0</v>
      </c>
      <c r="H12595">
        <v>18</v>
      </c>
      <c r="I12595">
        <v>5</v>
      </c>
      <c r="J12595">
        <v>12</v>
      </c>
      <c r="K12595">
        <v>0</v>
      </c>
      <c r="L12595">
        <v>1</v>
      </c>
      <c r="M12595">
        <v>0</v>
      </c>
      <c r="N12595">
        <v>0</v>
      </c>
      <c r="O12595">
        <v>0</v>
      </c>
      <c r="P12595">
        <v>0</v>
      </c>
      <c r="Q12595">
        <v>0</v>
      </c>
    </row>
    <row r="12596" spans="1:17" x14ac:dyDescent="0.2">
      <c r="A12596" t="s">
        <v>29619</v>
      </c>
      <c r="B12596" t="s">
        <v>86</v>
      </c>
      <c r="C12596" t="s">
        <v>200</v>
      </c>
      <c r="D12596" t="s">
        <v>17029</v>
      </c>
      <c r="E12596" t="s">
        <v>79</v>
      </c>
      <c r="F12596" t="s">
        <v>4889</v>
      </c>
      <c r="G12596">
        <v>0</v>
      </c>
      <c r="H12596">
        <v>0</v>
      </c>
      <c r="I12596">
        <v>0</v>
      </c>
      <c r="J12596">
        <v>0</v>
      </c>
      <c r="K12596">
        <v>0</v>
      </c>
      <c r="L12596">
        <v>0</v>
      </c>
      <c r="M12596">
        <v>18</v>
      </c>
      <c r="N12596">
        <v>0</v>
      </c>
      <c r="O12596">
        <v>0</v>
      </c>
      <c r="P12596">
        <v>0</v>
      </c>
      <c r="Q12596">
        <v>0</v>
      </c>
    </row>
    <row r="12597" spans="1:17" x14ac:dyDescent="0.2">
      <c r="A12597" t="s">
        <v>29620</v>
      </c>
      <c r="B12597" t="s">
        <v>86</v>
      </c>
      <c r="C12597" t="s">
        <v>200</v>
      </c>
      <c r="D12597" t="s">
        <v>17029</v>
      </c>
      <c r="E12597" t="s">
        <v>79</v>
      </c>
      <c r="F12597" t="s">
        <v>4871</v>
      </c>
      <c r="G12597">
        <v>0</v>
      </c>
      <c r="H12597">
        <v>0</v>
      </c>
      <c r="I12597">
        <v>0</v>
      </c>
      <c r="J12597">
        <v>0</v>
      </c>
      <c r="K12597">
        <v>0</v>
      </c>
      <c r="L12597">
        <v>0</v>
      </c>
      <c r="M12597">
        <v>0</v>
      </c>
      <c r="N12597">
        <v>18</v>
      </c>
      <c r="O12597">
        <v>18</v>
      </c>
      <c r="P12597">
        <v>0</v>
      </c>
      <c r="Q12597">
        <v>0</v>
      </c>
    </row>
    <row r="12598" spans="1:17" x14ac:dyDescent="0.2">
      <c r="A12598" t="s">
        <v>29621</v>
      </c>
      <c r="B12598" t="s">
        <v>86</v>
      </c>
      <c r="C12598" t="s">
        <v>200</v>
      </c>
      <c r="D12598" t="s">
        <v>17029</v>
      </c>
      <c r="E12598" t="s">
        <v>79</v>
      </c>
      <c r="F12598" t="s">
        <v>4873</v>
      </c>
      <c r="G12598">
        <v>0</v>
      </c>
      <c r="H12598">
        <v>0</v>
      </c>
      <c r="I12598">
        <v>0</v>
      </c>
      <c r="J12598">
        <v>0</v>
      </c>
      <c r="K12598">
        <v>0</v>
      </c>
      <c r="L12598">
        <v>0</v>
      </c>
      <c r="M12598">
        <v>0</v>
      </c>
      <c r="N12598">
        <v>15</v>
      </c>
      <c r="O12598">
        <v>15</v>
      </c>
      <c r="P12598">
        <v>0</v>
      </c>
      <c r="Q12598">
        <v>0</v>
      </c>
    </row>
    <row r="12599" spans="1:17" x14ac:dyDescent="0.2">
      <c r="A12599" t="s">
        <v>29622</v>
      </c>
      <c r="B12599" t="s">
        <v>86</v>
      </c>
      <c r="C12599" t="s">
        <v>200</v>
      </c>
      <c r="D12599" t="s">
        <v>17029</v>
      </c>
      <c r="E12599" t="s">
        <v>79</v>
      </c>
      <c r="F12599" t="s">
        <v>17019</v>
      </c>
      <c r="G12599">
        <v>18</v>
      </c>
      <c r="H12599">
        <v>0</v>
      </c>
      <c r="I12599">
        <v>0</v>
      </c>
      <c r="J12599">
        <v>0</v>
      </c>
      <c r="K12599">
        <v>0</v>
      </c>
      <c r="L12599">
        <v>0</v>
      </c>
      <c r="M12599">
        <v>0</v>
      </c>
      <c r="N12599">
        <v>0</v>
      </c>
      <c r="O12599">
        <v>0</v>
      </c>
      <c r="P12599">
        <v>0</v>
      </c>
      <c r="Q12599">
        <v>0</v>
      </c>
    </row>
    <row r="12600" spans="1:17" x14ac:dyDescent="0.2">
      <c r="A12600" t="s">
        <v>29623</v>
      </c>
      <c r="B12600" t="s">
        <v>86</v>
      </c>
      <c r="C12600" t="s">
        <v>200</v>
      </c>
      <c r="D12600" t="s">
        <v>17029</v>
      </c>
      <c r="E12600" t="s">
        <v>81</v>
      </c>
      <c r="F12600" t="s">
        <v>4875</v>
      </c>
      <c r="G12600">
        <v>0</v>
      </c>
      <c r="H12600">
        <v>17</v>
      </c>
      <c r="I12600">
        <v>3</v>
      </c>
      <c r="J12600">
        <v>11</v>
      </c>
      <c r="K12600">
        <v>1</v>
      </c>
      <c r="L12600">
        <v>2</v>
      </c>
      <c r="M12600">
        <v>0</v>
      </c>
      <c r="N12600">
        <v>0</v>
      </c>
      <c r="O12600">
        <v>0</v>
      </c>
      <c r="P12600">
        <v>0</v>
      </c>
      <c r="Q12600">
        <v>0</v>
      </c>
    </row>
    <row r="12601" spans="1:17" x14ac:dyDescent="0.2">
      <c r="A12601" t="s">
        <v>29624</v>
      </c>
      <c r="B12601" t="s">
        <v>86</v>
      </c>
      <c r="C12601" t="s">
        <v>200</v>
      </c>
      <c r="D12601" t="s">
        <v>17029</v>
      </c>
      <c r="E12601" t="s">
        <v>81</v>
      </c>
      <c r="F12601" t="s">
        <v>4877</v>
      </c>
      <c r="G12601">
        <v>0</v>
      </c>
      <c r="H12601">
        <v>17</v>
      </c>
      <c r="I12601">
        <v>3</v>
      </c>
      <c r="J12601">
        <v>9</v>
      </c>
      <c r="K12601">
        <v>2</v>
      </c>
      <c r="L12601">
        <v>3</v>
      </c>
      <c r="M12601">
        <v>0</v>
      </c>
      <c r="N12601">
        <v>0</v>
      </c>
      <c r="O12601">
        <v>0</v>
      </c>
      <c r="P12601">
        <v>0</v>
      </c>
      <c r="Q12601">
        <v>0</v>
      </c>
    </row>
    <row r="12602" spans="1:17" x14ac:dyDescent="0.2">
      <c r="A12602" t="s">
        <v>29625</v>
      </c>
      <c r="B12602" t="s">
        <v>86</v>
      </c>
      <c r="C12602" t="s">
        <v>200</v>
      </c>
      <c r="D12602" t="s">
        <v>17029</v>
      </c>
      <c r="E12602" t="s">
        <v>81</v>
      </c>
      <c r="F12602" t="s">
        <v>4879</v>
      </c>
      <c r="G12602">
        <v>0</v>
      </c>
      <c r="H12602">
        <v>0</v>
      </c>
      <c r="I12602">
        <v>0</v>
      </c>
      <c r="J12602">
        <v>0</v>
      </c>
      <c r="K12602">
        <v>0</v>
      </c>
      <c r="L12602">
        <v>0</v>
      </c>
      <c r="M12602">
        <v>17</v>
      </c>
      <c r="N12602">
        <v>0</v>
      </c>
      <c r="O12602">
        <v>0</v>
      </c>
      <c r="P12602">
        <v>0</v>
      </c>
      <c r="Q12602">
        <v>0</v>
      </c>
    </row>
    <row r="12603" spans="1:17" x14ac:dyDescent="0.2">
      <c r="A12603" t="s">
        <v>29626</v>
      </c>
      <c r="B12603" t="s">
        <v>86</v>
      </c>
      <c r="C12603" t="s">
        <v>200</v>
      </c>
      <c r="D12603" t="s">
        <v>17029</v>
      </c>
      <c r="E12603" t="s">
        <v>81</v>
      </c>
      <c r="F12603" t="s">
        <v>4881</v>
      </c>
      <c r="G12603">
        <v>0</v>
      </c>
      <c r="H12603">
        <v>17</v>
      </c>
      <c r="I12603">
        <v>3</v>
      </c>
      <c r="J12603">
        <v>9</v>
      </c>
      <c r="K12603">
        <v>2</v>
      </c>
      <c r="L12603">
        <v>3</v>
      </c>
      <c r="M12603">
        <v>0</v>
      </c>
      <c r="N12603">
        <v>0</v>
      </c>
      <c r="O12603">
        <v>0</v>
      </c>
      <c r="P12603">
        <v>0</v>
      </c>
      <c r="Q12603">
        <v>0</v>
      </c>
    </row>
    <row r="12604" spans="1:17" x14ac:dyDescent="0.2">
      <c r="A12604" t="s">
        <v>29627</v>
      </c>
      <c r="B12604" t="s">
        <v>86</v>
      </c>
      <c r="C12604" t="s">
        <v>200</v>
      </c>
      <c r="D12604" t="s">
        <v>17029</v>
      </c>
      <c r="E12604" t="s">
        <v>81</v>
      </c>
      <c r="F12604" t="s">
        <v>4883</v>
      </c>
      <c r="G12604">
        <v>0</v>
      </c>
      <c r="H12604">
        <v>17</v>
      </c>
      <c r="I12604">
        <v>3</v>
      </c>
      <c r="J12604">
        <v>9</v>
      </c>
      <c r="K12604">
        <v>2</v>
      </c>
      <c r="L12604">
        <v>3</v>
      </c>
      <c r="M12604">
        <v>0</v>
      </c>
      <c r="N12604">
        <v>0</v>
      </c>
      <c r="O12604">
        <v>0</v>
      </c>
      <c r="P12604">
        <v>0</v>
      </c>
      <c r="Q12604">
        <v>0</v>
      </c>
    </row>
    <row r="12605" spans="1:17" x14ac:dyDescent="0.2">
      <c r="A12605" t="s">
        <v>29628</v>
      </c>
      <c r="B12605" t="s">
        <v>86</v>
      </c>
      <c r="C12605" t="s">
        <v>200</v>
      </c>
      <c r="D12605" t="s">
        <v>17029</v>
      </c>
      <c r="E12605" t="s">
        <v>81</v>
      </c>
      <c r="F12605" t="s">
        <v>4885</v>
      </c>
      <c r="G12605">
        <v>0</v>
      </c>
      <c r="H12605">
        <v>0</v>
      </c>
      <c r="I12605">
        <v>0</v>
      </c>
      <c r="J12605">
        <v>0</v>
      </c>
      <c r="K12605">
        <v>0</v>
      </c>
      <c r="L12605">
        <v>0</v>
      </c>
      <c r="M12605">
        <v>17</v>
      </c>
      <c r="N12605">
        <v>0</v>
      </c>
      <c r="O12605">
        <v>0</v>
      </c>
      <c r="P12605">
        <v>0</v>
      </c>
      <c r="Q12605">
        <v>0</v>
      </c>
    </row>
    <row r="12606" spans="1:17" x14ac:dyDescent="0.2">
      <c r="A12606" t="s">
        <v>29629</v>
      </c>
      <c r="B12606" t="s">
        <v>86</v>
      </c>
      <c r="C12606" t="s">
        <v>200</v>
      </c>
      <c r="D12606" t="s">
        <v>17029</v>
      </c>
      <c r="E12606" t="s">
        <v>81</v>
      </c>
      <c r="F12606" t="s">
        <v>4887</v>
      </c>
      <c r="G12606">
        <v>0</v>
      </c>
      <c r="H12606">
        <v>17</v>
      </c>
      <c r="I12606">
        <v>3</v>
      </c>
      <c r="J12606">
        <v>11</v>
      </c>
      <c r="K12606">
        <v>1</v>
      </c>
      <c r="L12606">
        <v>2</v>
      </c>
      <c r="M12606">
        <v>0</v>
      </c>
      <c r="N12606">
        <v>0</v>
      </c>
      <c r="O12606">
        <v>0</v>
      </c>
      <c r="P12606">
        <v>0</v>
      </c>
      <c r="Q12606">
        <v>0</v>
      </c>
    </row>
    <row r="12607" spans="1:17" x14ac:dyDescent="0.2">
      <c r="A12607" t="s">
        <v>29630</v>
      </c>
      <c r="B12607" t="s">
        <v>86</v>
      </c>
      <c r="C12607" t="s">
        <v>200</v>
      </c>
      <c r="D12607" t="s">
        <v>17029</v>
      </c>
      <c r="E12607" t="s">
        <v>81</v>
      </c>
      <c r="F12607" t="s">
        <v>4889</v>
      </c>
      <c r="G12607">
        <v>0</v>
      </c>
      <c r="H12607">
        <v>0</v>
      </c>
      <c r="I12607">
        <v>0</v>
      </c>
      <c r="J12607">
        <v>0</v>
      </c>
      <c r="K12607">
        <v>0</v>
      </c>
      <c r="L12607">
        <v>0</v>
      </c>
      <c r="M12607">
        <v>17</v>
      </c>
      <c r="N12607">
        <v>0</v>
      </c>
      <c r="O12607">
        <v>0</v>
      </c>
      <c r="P12607">
        <v>0</v>
      </c>
      <c r="Q12607">
        <v>0</v>
      </c>
    </row>
    <row r="12608" spans="1:17" x14ac:dyDescent="0.2">
      <c r="A12608" t="s">
        <v>29631</v>
      </c>
      <c r="B12608" t="s">
        <v>86</v>
      </c>
      <c r="C12608" t="s">
        <v>200</v>
      </c>
      <c r="D12608" t="s">
        <v>17029</v>
      </c>
      <c r="E12608" t="s">
        <v>81</v>
      </c>
      <c r="F12608" t="s">
        <v>4871</v>
      </c>
      <c r="G12608">
        <v>0</v>
      </c>
      <c r="H12608">
        <v>0</v>
      </c>
      <c r="I12608">
        <v>0</v>
      </c>
      <c r="J12608">
        <v>0</v>
      </c>
      <c r="K12608">
        <v>0</v>
      </c>
      <c r="L12608">
        <v>0</v>
      </c>
      <c r="M12608">
        <v>0</v>
      </c>
      <c r="N12608">
        <v>17</v>
      </c>
      <c r="O12608">
        <v>14</v>
      </c>
      <c r="P12608">
        <v>2</v>
      </c>
      <c r="Q12608">
        <v>1</v>
      </c>
    </row>
    <row r="12609" spans="1:17" x14ac:dyDescent="0.2">
      <c r="A12609" t="s">
        <v>29632</v>
      </c>
      <c r="B12609" t="s">
        <v>86</v>
      </c>
      <c r="C12609" t="s">
        <v>200</v>
      </c>
      <c r="D12609" t="s">
        <v>17029</v>
      </c>
      <c r="E12609" t="s">
        <v>81</v>
      </c>
      <c r="F12609" t="s">
        <v>4873</v>
      </c>
      <c r="G12609">
        <v>0</v>
      </c>
      <c r="H12609">
        <v>0</v>
      </c>
      <c r="I12609">
        <v>0</v>
      </c>
      <c r="J12609">
        <v>0</v>
      </c>
      <c r="K12609">
        <v>0</v>
      </c>
      <c r="L12609">
        <v>0</v>
      </c>
      <c r="M12609">
        <v>0</v>
      </c>
      <c r="N12609">
        <v>15</v>
      </c>
      <c r="O12609">
        <v>14</v>
      </c>
      <c r="P12609">
        <v>1</v>
      </c>
      <c r="Q12609">
        <v>0</v>
      </c>
    </row>
    <row r="12610" spans="1:17" x14ac:dyDescent="0.2">
      <c r="A12610" t="s">
        <v>29633</v>
      </c>
      <c r="B12610" t="s">
        <v>86</v>
      </c>
      <c r="C12610" t="s">
        <v>200</v>
      </c>
      <c r="D12610" t="s">
        <v>17029</v>
      </c>
      <c r="E12610" t="s">
        <v>81</v>
      </c>
      <c r="F12610" t="s">
        <v>17019</v>
      </c>
      <c r="G12610">
        <v>17</v>
      </c>
      <c r="H12610">
        <v>0</v>
      </c>
      <c r="I12610">
        <v>0</v>
      </c>
      <c r="J12610">
        <v>0</v>
      </c>
      <c r="K12610">
        <v>0</v>
      </c>
      <c r="L12610">
        <v>0</v>
      </c>
      <c r="M12610">
        <v>0</v>
      </c>
      <c r="N12610">
        <v>0</v>
      </c>
      <c r="O12610">
        <v>0</v>
      </c>
      <c r="P12610">
        <v>0</v>
      </c>
      <c r="Q12610">
        <v>0</v>
      </c>
    </row>
    <row r="12611" spans="1:17" x14ac:dyDescent="0.2">
      <c r="A12611" t="s">
        <v>29634</v>
      </c>
      <c r="B12611" t="s">
        <v>86</v>
      </c>
      <c r="C12611" t="s">
        <v>200</v>
      </c>
      <c r="D12611" t="s">
        <v>17021</v>
      </c>
      <c r="E12611" t="s">
        <v>81</v>
      </c>
      <c r="F12611" t="s">
        <v>17022</v>
      </c>
      <c r="G12611">
        <v>0</v>
      </c>
      <c r="H12611">
        <v>0</v>
      </c>
      <c r="I12611">
        <v>0</v>
      </c>
      <c r="J12611">
        <v>0</v>
      </c>
      <c r="K12611">
        <v>0</v>
      </c>
      <c r="L12611">
        <v>0</v>
      </c>
      <c r="M12611">
        <v>0</v>
      </c>
      <c r="N12611">
        <v>1</v>
      </c>
      <c r="O12611">
        <v>0</v>
      </c>
      <c r="P12611">
        <v>1</v>
      </c>
      <c r="Q12611">
        <v>0</v>
      </c>
    </row>
    <row r="12612" spans="1:17" x14ac:dyDescent="0.2">
      <c r="A12612" t="s">
        <v>29635</v>
      </c>
      <c r="B12612" t="s">
        <v>86</v>
      </c>
      <c r="C12612" t="s">
        <v>200</v>
      </c>
      <c r="D12612" t="s">
        <v>17021</v>
      </c>
      <c r="E12612" t="s">
        <v>81</v>
      </c>
      <c r="F12612" t="s">
        <v>17019</v>
      </c>
      <c r="G12612">
        <v>1</v>
      </c>
      <c r="H12612">
        <v>0</v>
      </c>
      <c r="I12612">
        <v>0</v>
      </c>
      <c r="J12612">
        <v>0</v>
      </c>
      <c r="K12612">
        <v>0</v>
      </c>
      <c r="L12612">
        <v>0</v>
      </c>
      <c r="M12612">
        <v>0</v>
      </c>
      <c r="N12612">
        <v>0</v>
      </c>
      <c r="O12612">
        <v>0</v>
      </c>
      <c r="P12612">
        <v>0</v>
      </c>
      <c r="Q12612">
        <v>0</v>
      </c>
    </row>
    <row r="12613" spans="1:17" x14ac:dyDescent="0.2">
      <c r="A12613" t="s">
        <v>29636</v>
      </c>
      <c r="B12613" t="s">
        <v>86</v>
      </c>
      <c r="C12613" t="s">
        <v>200</v>
      </c>
      <c r="D12613" t="s">
        <v>17025</v>
      </c>
      <c r="E12613" t="s">
        <v>81</v>
      </c>
      <c r="F12613" t="s">
        <v>17019</v>
      </c>
      <c r="G12613">
        <v>2</v>
      </c>
      <c r="H12613">
        <v>0</v>
      </c>
      <c r="I12613">
        <v>0</v>
      </c>
      <c r="J12613">
        <v>0</v>
      </c>
      <c r="K12613">
        <v>0</v>
      </c>
      <c r="L12613">
        <v>0</v>
      </c>
      <c r="M12613">
        <v>0</v>
      </c>
      <c r="N12613">
        <v>0</v>
      </c>
      <c r="O12613">
        <v>0</v>
      </c>
      <c r="P12613">
        <v>0</v>
      </c>
      <c r="Q12613">
        <v>0</v>
      </c>
    </row>
    <row r="12614" spans="1:17" x14ac:dyDescent="0.2">
      <c r="A12614" t="s">
        <v>29637</v>
      </c>
      <c r="B12614" t="s">
        <v>86</v>
      </c>
      <c r="C12614" t="s">
        <v>201</v>
      </c>
      <c r="D12614" t="s">
        <v>17027</v>
      </c>
      <c r="E12614" t="s">
        <v>81</v>
      </c>
      <c r="F12614" t="s">
        <v>17019</v>
      </c>
      <c r="G12614">
        <v>1</v>
      </c>
      <c r="H12614">
        <v>0</v>
      </c>
      <c r="I12614">
        <v>0</v>
      </c>
      <c r="J12614">
        <v>0</v>
      </c>
      <c r="K12614">
        <v>0</v>
      </c>
      <c r="L12614">
        <v>0</v>
      </c>
      <c r="M12614">
        <v>0</v>
      </c>
      <c r="N12614">
        <v>0</v>
      </c>
      <c r="O12614">
        <v>0</v>
      </c>
      <c r="P12614">
        <v>0</v>
      </c>
      <c r="Q12614">
        <v>0</v>
      </c>
    </row>
    <row r="12615" spans="1:17" x14ac:dyDescent="0.2">
      <c r="A12615" t="s">
        <v>29638</v>
      </c>
      <c r="B12615" t="s">
        <v>86</v>
      </c>
      <c r="C12615" t="s">
        <v>201</v>
      </c>
      <c r="D12615" t="s">
        <v>17029</v>
      </c>
      <c r="E12615" t="s">
        <v>79</v>
      </c>
      <c r="F12615" t="s">
        <v>4875</v>
      </c>
      <c r="G12615">
        <v>0</v>
      </c>
      <c r="H12615">
        <v>9</v>
      </c>
      <c r="I12615">
        <v>2</v>
      </c>
      <c r="J12615">
        <v>6</v>
      </c>
      <c r="K12615">
        <v>0</v>
      </c>
      <c r="L12615">
        <v>1</v>
      </c>
      <c r="M12615">
        <v>0</v>
      </c>
      <c r="N12615">
        <v>0</v>
      </c>
      <c r="O12615">
        <v>0</v>
      </c>
      <c r="P12615">
        <v>0</v>
      </c>
      <c r="Q12615">
        <v>0</v>
      </c>
    </row>
    <row r="12616" spans="1:17" x14ac:dyDescent="0.2">
      <c r="A12616" t="s">
        <v>29639</v>
      </c>
      <c r="B12616" t="s">
        <v>86</v>
      </c>
      <c r="C12616" t="s">
        <v>201</v>
      </c>
      <c r="D12616" t="s">
        <v>17029</v>
      </c>
      <c r="E12616" t="s">
        <v>79</v>
      </c>
      <c r="F12616" t="s">
        <v>4877</v>
      </c>
      <c r="G12616">
        <v>0</v>
      </c>
      <c r="H12616">
        <v>9</v>
      </c>
      <c r="I12616">
        <v>2</v>
      </c>
      <c r="J12616">
        <v>6</v>
      </c>
      <c r="K12616">
        <v>0</v>
      </c>
      <c r="L12616">
        <v>1</v>
      </c>
      <c r="M12616">
        <v>0</v>
      </c>
      <c r="N12616">
        <v>0</v>
      </c>
      <c r="O12616">
        <v>0</v>
      </c>
      <c r="P12616">
        <v>0</v>
      </c>
      <c r="Q12616">
        <v>0</v>
      </c>
    </row>
    <row r="12617" spans="1:17" x14ac:dyDescent="0.2">
      <c r="A12617" t="s">
        <v>29640</v>
      </c>
      <c r="B12617" t="s">
        <v>86</v>
      </c>
      <c r="C12617" t="s">
        <v>201</v>
      </c>
      <c r="D12617" t="s">
        <v>17029</v>
      </c>
      <c r="E12617" t="s">
        <v>79</v>
      </c>
      <c r="F12617" t="s">
        <v>4879</v>
      </c>
      <c r="G12617">
        <v>0</v>
      </c>
      <c r="H12617">
        <v>0</v>
      </c>
      <c r="I12617">
        <v>0</v>
      </c>
      <c r="J12617">
        <v>0</v>
      </c>
      <c r="K12617">
        <v>0</v>
      </c>
      <c r="L12617">
        <v>0</v>
      </c>
      <c r="M12617">
        <v>9</v>
      </c>
      <c r="N12617">
        <v>0</v>
      </c>
      <c r="O12617">
        <v>0</v>
      </c>
      <c r="P12617">
        <v>0</v>
      </c>
      <c r="Q12617">
        <v>0</v>
      </c>
    </row>
    <row r="12618" spans="1:17" x14ac:dyDescent="0.2">
      <c r="A12618" t="s">
        <v>29641</v>
      </c>
      <c r="B12618" t="s">
        <v>86</v>
      </c>
      <c r="C12618" t="s">
        <v>201</v>
      </c>
      <c r="D12618" t="s">
        <v>17029</v>
      </c>
      <c r="E12618" t="s">
        <v>79</v>
      </c>
      <c r="F12618" t="s">
        <v>4881</v>
      </c>
      <c r="G12618">
        <v>0</v>
      </c>
      <c r="H12618">
        <v>9</v>
      </c>
      <c r="I12618">
        <v>2</v>
      </c>
      <c r="J12618">
        <v>6</v>
      </c>
      <c r="K12618">
        <v>0</v>
      </c>
      <c r="L12618">
        <v>1</v>
      </c>
      <c r="M12618">
        <v>0</v>
      </c>
      <c r="N12618">
        <v>0</v>
      </c>
      <c r="O12618">
        <v>0</v>
      </c>
      <c r="P12618">
        <v>0</v>
      </c>
      <c r="Q12618">
        <v>0</v>
      </c>
    </row>
    <row r="12619" spans="1:17" x14ac:dyDescent="0.2">
      <c r="A12619" t="s">
        <v>29642</v>
      </c>
      <c r="B12619" t="s">
        <v>86</v>
      </c>
      <c r="C12619" t="s">
        <v>201</v>
      </c>
      <c r="D12619" t="s">
        <v>17029</v>
      </c>
      <c r="E12619" t="s">
        <v>79</v>
      </c>
      <c r="F12619" t="s">
        <v>4883</v>
      </c>
      <c r="G12619">
        <v>0</v>
      </c>
      <c r="H12619">
        <v>9</v>
      </c>
      <c r="I12619">
        <v>2</v>
      </c>
      <c r="J12619">
        <v>6</v>
      </c>
      <c r="K12619">
        <v>0</v>
      </c>
      <c r="L12619">
        <v>1</v>
      </c>
      <c r="M12619">
        <v>0</v>
      </c>
      <c r="N12619">
        <v>0</v>
      </c>
      <c r="O12619">
        <v>0</v>
      </c>
      <c r="P12619">
        <v>0</v>
      </c>
      <c r="Q12619">
        <v>0</v>
      </c>
    </row>
    <row r="12620" spans="1:17" x14ac:dyDescent="0.2">
      <c r="A12620" t="s">
        <v>29643</v>
      </c>
      <c r="B12620" t="s">
        <v>86</v>
      </c>
      <c r="C12620" t="s">
        <v>201</v>
      </c>
      <c r="D12620" t="s">
        <v>17029</v>
      </c>
      <c r="E12620" t="s">
        <v>79</v>
      </c>
      <c r="F12620" t="s">
        <v>4885</v>
      </c>
      <c r="G12620">
        <v>0</v>
      </c>
      <c r="H12620">
        <v>0</v>
      </c>
      <c r="I12620">
        <v>0</v>
      </c>
      <c r="J12620">
        <v>0</v>
      </c>
      <c r="K12620">
        <v>0</v>
      </c>
      <c r="L12620">
        <v>0</v>
      </c>
      <c r="M12620">
        <v>9</v>
      </c>
      <c r="N12620">
        <v>0</v>
      </c>
      <c r="O12620">
        <v>0</v>
      </c>
      <c r="P12620">
        <v>0</v>
      </c>
      <c r="Q12620">
        <v>0</v>
      </c>
    </row>
    <row r="12621" spans="1:17" x14ac:dyDescent="0.2">
      <c r="A12621" t="s">
        <v>29644</v>
      </c>
      <c r="B12621" t="s">
        <v>86</v>
      </c>
      <c r="C12621" t="s">
        <v>201</v>
      </c>
      <c r="D12621" t="s">
        <v>17029</v>
      </c>
      <c r="E12621" t="s">
        <v>79</v>
      </c>
      <c r="F12621" t="s">
        <v>4887</v>
      </c>
      <c r="G12621">
        <v>0</v>
      </c>
      <c r="H12621">
        <v>9</v>
      </c>
      <c r="I12621">
        <v>2</v>
      </c>
      <c r="J12621">
        <v>6</v>
      </c>
      <c r="K12621">
        <v>0</v>
      </c>
      <c r="L12621">
        <v>1</v>
      </c>
      <c r="M12621">
        <v>0</v>
      </c>
      <c r="N12621">
        <v>0</v>
      </c>
      <c r="O12621">
        <v>0</v>
      </c>
      <c r="P12621">
        <v>0</v>
      </c>
      <c r="Q12621">
        <v>0</v>
      </c>
    </row>
    <row r="12622" spans="1:17" x14ac:dyDescent="0.2">
      <c r="A12622" t="s">
        <v>29645</v>
      </c>
      <c r="B12622" t="s">
        <v>86</v>
      </c>
      <c r="C12622" t="s">
        <v>201</v>
      </c>
      <c r="D12622" t="s">
        <v>17029</v>
      </c>
      <c r="E12622" t="s">
        <v>79</v>
      </c>
      <c r="F12622" t="s">
        <v>4889</v>
      </c>
      <c r="G12622">
        <v>0</v>
      </c>
      <c r="H12622">
        <v>0</v>
      </c>
      <c r="I12622">
        <v>0</v>
      </c>
      <c r="J12622">
        <v>0</v>
      </c>
      <c r="K12622">
        <v>0</v>
      </c>
      <c r="L12622">
        <v>0</v>
      </c>
      <c r="M12622">
        <v>9</v>
      </c>
      <c r="N12622">
        <v>0</v>
      </c>
      <c r="O12622">
        <v>0</v>
      </c>
      <c r="P12622">
        <v>0</v>
      </c>
      <c r="Q12622">
        <v>0</v>
      </c>
    </row>
    <row r="12623" spans="1:17" x14ac:dyDescent="0.2">
      <c r="A12623" t="s">
        <v>29646</v>
      </c>
      <c r="B12623" t="s">
        <v>86</v>
      </c>
      <c r="C12623" t="s">
        <v>201</v>
      </c>
      <c r="D12623" t="s">
        <v>17029</v>
      </c>
      <c r="E12623" t="s">
        <v>79</v>
      </c>
      <c r="F12623" t="s">
        <v>4871</v>
      </c>
      <c r="G12623">
        <v>0</v>
      </c>
      <c r="H12623">
        <v>0</v>
      </c>
      <c r="I12623">
        <v>0</v>
      </c>
      <c r="J12623">
        <v>0</v>
      </c>
      <c r="K12623">
        <v>0</v>
      </c>
      <c r="L12623">
        <v>0</v>
      </c>
      <c r="M12623">
        <v>0</v>
      </c>
      <c r="N12623">
        <v>9</v>
      </c>
      <c r="O12623">
        <v>8</v>
      </c>
      <c r="P12623">
        <v>0</v>
      </c>
      <c r="Q12623">
        <v>1</v>
      </c>
    </row>
    <row r="12624" spans="1:17" x14ac:dyDescent="0.2">
      <c r="A12624" t="s">
        <v>29647</v>
      </c>
      <c r="B12624" t="s">
        <v>86</v>
      </c>
      <c r="C12624" t="s">
        <v>201</v>
      </c>
      <c r="D12624" t="s">
        <v>17029</v>
      </c>
      <c r="E12624" t="s">
        <v>79</v>
      </c>
      <c r="F12624" t="s">
        <v>4873</v>
      </c>
      <c r="G12624">
        <v>0</v>
      </c>
      <c r="H12624">
        <v>0</v>
      </c>
      <c r="I12624">
        <v>0</v>
      </c>
      <c r="J12624">
        <v>0</v>
      </c>
      <c r="K12624">
        <v>0</v>
      </c>
      <c r="L12624">
        <v>0</v>
      </c>
      <c r="M12624">
        <v>0</v>
      </c>
      <c r="N12624">
        <v>8</v>
      </c>
      <c r="O12624">
        <v>7</v>
      </c>
      <c r="P12624">
        <v>0</v>
      </c>
      <c r="Q12624">
        <v>1</v>
      </c>
    </row>
    <row r="12625" spans="1:17" x14ac:dyDescent="0.2">
      <c r="A12625" t="s">
        <v>29648</v>
      </c>
      <c r="B12625" t="s">
        <v>86</v>
      </c>
      <c r="C12625" t="s">
        <v>201</v>
      </c>
      <c r="D12625" t="s">
        <v>17029</v>
      </c>
      <c r="E12625" t="s">
        <v>79</v>
      </c>
      <c r="F12625" t="s">
        <v>17019</v>
      </c>
      <c r="G12625">
        <v>9</v>
      </c>
      <c r="H12625">
        <v>0</v>
      </c>
      <c r="I12625">
        <v>0</v>
      </c>
      <c r="J12625">
        <v>0</v>
      </c>
      <c r="K12625">
        <v>0</v>
      </c>
      <c r="L12625">
        <v>0</v>
      </c>
      <c r="M12625">
        <v>0</v>
      </c>
      <c r="N12625">
        <v>0</v>
      </c>
      <c r="O12625">
        <v>0</v>
      </c>
      <c r="P12625">
        <v>0</v>
      </c>
      <c r="Q12625">
        <v>0</v>
      </c>
    </row>
    <row r="12626" spans="1:17" x14ac:dyDescent="0.2">
      <c r="A12626" t="s">
        <v>29649</v>
      </c>
      <c r="B12626" t="s">
        <v>86</v>
      </c>
      <c r="C12626" t="s">
        <v>201</v>
      </c>
      <c r="D12626" t="s">
        <v>17029</v>
      </c>
      <c r="E12626" t="s">
        <v>81</v>
      </c>
      <c r="F12626" t="s">
        <v>4875</v>
      </c>
      <c r="G12626">
        <v>0</v>
      </c>
      <c r="H12626">
        <v>7</v>
      </c>
      <c r="I12626">
        <v>1</v>
      </c>
      <c r="J12626">
        <v>4</v>
      </c>
      <c r="K12626">
        <v>2</v>
      </c>
      <c r="L12626">
        <v>0</v>
      </c>
      <c r="M12626">
        <v>0</v>
      </c>
      <c r="N12626">
        <v>0</v>
      </c>
      <c r="O12626">
        <v>0</v>
      </c>
      <c r="P12626">
        <v>0</v>
      </c>
      <c r="Q12626">
        <v>0</v>
      </c>
    </row>
    <row r="12627" spans="1:17" x14ac:dyDescent="0.2">
      <c r="A12627" t="s">
        <v>29650</v>
      </c>
      <c r="B12627" t="s">
        <v>86</v>
      </c>
      <c r="C12627" t="s">
        <v>201</v>
      </c>
      <c r="D12627" t="s">
        <v>17029</v>
      </c>
      <c r="E12627" t="s">
        <v>81</v>
      </c>
      <c r="F12627" t="s">
        <v>4877</v>
      </c>
      <c r="G12627">
        <v>0</v>
      </c>
      <c r="H12627">
        <v>7</v>
      </c>
      <c r="I12627">
        <v>0</v>
      </c>
      <c r="J12627">
        <v>5</v>
      </c>
      <c r="K12627">
        <v>2</v>
      </c>
      <c r="L12627">
        <v>0</v>
      </c>
      <c r="M12627">
        <v>0</v>
      </c>
      <c r="N12627">
        <v>0</v>
      </c>
      <c r="O12627">
        <v>0</v>
      </c>
      <c r="P12627">
        <v>0</v>
      </c>
      <c r="Q12627">
        <v>0</v>
      </c>
    </row>
    <row r="12628" spans="1:17" x14ac:dyDescent="0.2">
      <c r="A12628" t="s">
        <v>29651</v>
      </c>
      <c r="B12628" t="s">
        <v>86</v>
      </c>
      <c r="C12628" t="s">
        <v>201</v>
      </c>
      <c r="D12628" t="s">
        <v>17029</v>
      </c>
      <c r="E12628" t="s">
        <v>81</v>
      </c>
      <c r="F12628" t="s">
        <v>4879</v>
      </c>
      <c r="G12628">
        <v>0</v>
      </c>
      <c r="H12628">
        <v>0</v>
      </c>
      <c r="I12628">
        <v>0</v>
      </c>
      <c r="J12628">
        <v>0</v>
      </c>
      <c r="K12628">
        <v>0</v>
      </c>
      <c r="L12628">
        <v>0</v>
      </c>
      <c r="M12628">
        <v>7</v>
      </c>
      <c r="N12628">
        <v>0</v>
      </c>
      <c r="O12628">
        <v>0</v>
      </c>
      <c r="P12628">
        <v>0</v>
      </c>
      <c r="Q12628">
        <v>0</v>
      </c>
    </row>
    <row r="12629" spans="1:17" x14ac:dyDescent="0.2">
      <c r="A12629" t="s">
        <v>29652</v>
      </c>
      <c r="B12629" t="s">
        <v>86</v>
      </c>
      <c r="C12629" t="s">
        <v>201</v>
      </c>
      <c r="D12629" t="s">
        <v>17029</v>
      </c>
      <c r="E12629" t="s">
        <v>81</v>
      </c>
      <c r="F12629" t="s">
        <v>4881</v>
      </c>
      <c r="G12629">
        <v>0</v>
      </c>
      <c r="H12629">
        <v>7</v>
      </c>
      <c r="I12629">
        <v>0</v>
      </c>
      <c r="J12629">
        <v>5</v>
      </c>
      <c r="K12629">
        <v>2</v>
      </c>
      <c r="L12629">
        <v>0</v>
      </c>
      <c r="M12629">
        <v>0</v>
      </c>
      <c r="N12629">
        <v>0</v>
      </c>
      <c r="O12629">
        <v>0</v>
      </c>
      <c r="P12629">
        <v>0</v>
      </c>
      <c r="Q12629">
        <v>0</v>
      </c>
    </row>
    <row r="12630" spans="1:17" x14ac:dyDescent="0.2">
      <c r="A12630" t="s">
        <v>29653</v>
      </c>
      <c r="B12630" t="s">
        <v>86</v>
      </c>
      <c r="C12630" t="s">
        <v>201</v>
      </c>
      <c r="D12630" t="s">
        <v>17029</v>
      </c>
      <c r="E12630" t="s">
        <v>81</v>
      </c>
      <c r="F12630" t="s">
        <v>4883</v>
      </c>
      <c r="G12630">
        <v>0</v>
      </c>
      <c r="H12630">
        <v>7</v>
      </c>
      <c r="I12630">
        <v>1</v>
      </c>
      <c r="J12630">
        <v>4</v>
      </c>
      <c r="K12630">
        <v>2</v>
      </c>
      <c r="L12630">
        <v>0</v>
      </c>
      <c r="M12630">
        <v>0</v>
      </c>
      <c r="N12630">
        <v>0</v>
      </c>
      <c r="O12630">
        <v>0</v>
      </c>
      <c r="P12630">
        <v>0</v>
      </c>
      <c r="Q12630">
        <v>0</v>
      </c>
    </row>
    <row r="12631" spans="1:17" x14ac:dyDescent="0.2">
      <c r="A12631" t="s">
        <v>29654</v>
      </c>
      <c r="B12631" t="s">
        <v>86</v>
      </c>
      <c r="C12631" t="s">
        <v>201</v>
      </c>
      <c r="D12631" t="s">
        <v>17029</v>
      </c>
      <c r="E12631" t="s">
        <v>81</v>
      </c>
      <c r="F12631" t="s">
        <v>4885</v>
      </c>
      <c r="G12631">
        <v>0</v>
      </c>
      <c r="H12631">
        <v>0</v>
      </c>
      <c r="I12631">
        <v>0</v>
      </c>
      <c r="J12631">
        <v>0</v>
      </c>
      <c r="K12631">
        <v>0</v>
      </c>
      <c r="L12631">
        <v>0</v>
      </c>
      <c r="M12631">
        <v>7</v>
      </c>
      <c r="N12631">
        <v>0</v>
      </c>
      <c r="O12631">
        <v>0</v>
      </c>
      <c r="P12631">
        <v>0</v>
      </c>
      <c r="Q12631">
        <v>0</v>
      </c>
    </row>
    <row r="12632" spans="1:17" x14ac:dyDescent="0.2">
      <c r="A12632" t="s">
        <v>29655</v>
      </c>
      <c r="B12632" t="s">
        <v>86</v>
      </c>
      <c r="C12632" t="s">
        <v>201</v>
      </c>
      <c r="D12632" t="s">
        <v>17029</v>
      </c>
      <c r="E12632" t="s">
        <v>81</v>
      </c>
      <c r="F12632" t="s">
        <v>4887</v>
      </c>
      <c r="G12632">
        <v>0</v>
      </c>
      <c r="H12632">
        <v>7</v>
      </c>
      <c r="I12632">
        <v>0</v>
      </c>
      <c r="J12632">
        <v>5</v>
      </c>
      <c r="K12632">
        <v>2</v>
      </c>
      <c r="L12632">
        <v>0</v>
      </c>
      <c r="M12632">
        <v>0</v>
      </c>
      <c r="N12632">
        <v>0</v>
      </c>
      <c r="O12632">
        <v>0</v>
      </c>
      <c r="P12632">
        <v>0</v>
      </c>
      <c r="Q12632">
        <v>0</v>
      </c>
    </row>
    <row r="12633" spans="1:17" x14ac:dyDescent="0.2">
      <c r="A12633" t="s">
        <v>29656</v>
      </c>
      <c r="B12633" t="s">
        <v>86</v>
      </c>
      <c r="C12633" t="s">
        <v>201</v>
      </c>
      <c r="D12633" t="s">
        <v>17029</v>
      </c>
      <c r="E12633" t="s">
        <v>81</v>
      </c>
      <c r="F12633" t="s">
        <v>4889</v>
      </c>
      <c r="G12633">
        <v>0</v>
      </c>
      <c r="H12633">
        <v>0</v>
      </c>
      <c r="I12633">
        <v>0</v>
      </c>
      <c r="J12633">
        <v>0</v>
      </c>
      <c r="K12633">
        <v>0</v>
      </c>
      <c r="L12633">
        <v>0</v>
      </c>
      <c r="M12633">
        <v>7</v>
      </c>
      <c r="N12633">
        <v>0</v>
      </c>
      <c r="O12633">
        <v>0</v>
      </c>
      <c r="P12633">
        <v>0</v>
      </c>
      <c r="Q12633">
        <v>0</v>
      </c>
    </row>
    <row r="12634" spans="1:17" x14ac:dyDescent="0.2">
      <c r="A12634" t="s">
        <v>29657</v>
      </c>
      <c r="B12634" t="s">
        <v>86</v>
      </c>
      <c r="C12634" t="s">
        <v>201</v>
      </c>
      <c r="D12634" t="s">
        <v>17029</v>
      </c>
      <c r="E12634" t="s">
        <v>81</v>
      </c>
      <c r="F12634" t="s">
        <v>4871</v>
      </c>
      <c r="G12634">
        <v>0</v>
      </c>
      <c r="H12634">
        <v>0</v>
      </c>
      <c r="I12634">
        <v>0</v>
      </c>
      <c r="J12634">
        <v>0</v>
      </c>
      <c r="K12634">
        <v>0</v>
      </c>
      <c r="L12634">
        <v>0</v>
      </c>
      <c r="M12634">
        <v>0</v>
      </c>
      <c r="N12634">
        <v>7</v>
      </c>
      <c r="O12634">
        <v>6</v>
      </c>
      <c r="P12634">
        <v>1</v>
      </c>
      <c r="Q12634">
        <v>0</v>
      </c>
    </row>
    <row r="12635" spans="1:17" x14ac:dyDescent="0.2">
      <c r="A12635" t="s">
        <v>29658</v>
      </c>
      <c r="B12635" t="s">
        <v>86</v>
      </c>
      <c r="C12635" t="s">
        <v>201</v>
      </c>
      <c r="D12635" t="s">
        <v>17029</v>
      </c>
      <c r="E12635" t="s">
        <v>81</v>
      </c>
      <c r="F12635" t="s">
        <v>4873</v>
      </c>
      <c r="G12635">
        <v>0</v>
      </c>
      <c r="H12635">
        <v>0</v>
      </c>
      <c r="I12635">
        <v>0</v>
      </c>
      <c r="J12635">
        <v>0</v>
      </c>
      <c r="K12635">
        <v>0</v>
      </c>
      <c r="L12635">
        <v>0</v>
      </c>
      <c r="M12635">
        <v>0</v>
      </c>
      <c r="N12635">
        <v>7</v>
      </c>
      <c r="O12635">
        <v>6</v>
      </c>
      <c r="P12635">
        <v>1</v>
      </c>
      <c r="Q12635">
        <v>0</v>
      </c>
    </row>
    <row r="12636" spans="1:17" x14ac:dyDescent="0.2">
      <c r="A12636" t="s">
        <v>29659</v>
      </c>
      <c r="B12636" t="s">
        <v>86</v>
      </c>
      <c r="C12636" t="s">
        <v>201</v>
      </c>
      <c r="D12636" t="s">
        <v>17029</v>
      </c>
      <c r="E12636" t="s">
        <v>81</v>
      </c>
      <c r="F12636" t="s">
        <v>17019</v>
      </c>
      <c r="G12636">
        <v>7</v>
      </c>
      <c r="H12636">
        <v>0</v>
      </c>
      <c r="I12636">
        <v>0</v>
      </c>
      <c r="J12636">
        <v>0</v>
      </c>
      <c r="K12636">
        <v>0</v>
      </c>
      <c r="L12636">
        <v>0</v>
      </c>
      <c r="M12636">
        <v>0</v>
      </c>
      <c r="N12636">
        <v>0</v>
      </c>
      <c r="O12636">
        <v>0</v>
      </c>
      <c r="P12636">
        <v>0</v>
      </c>
      <c r="Q12636">
        <v>0</v>
      </c>
    </row>
    <row r="12637" spans="1:17" x14ac:dyDescent="0.2">
      <c r="A12637" t="s">
        <v>29660</v>
      </c>
      <c r="B12637" t="s">
        <v>86</v>
      </c>
      <c r="C12637" t="s">
        <v>201</v>
      </c>
      <c r="D12637" t="s">
        <v>17021</v>
      </c>
      <c r="E12637" t="s">
        <v>79</v>
      </c>
      <c r="F12637" t="s">
        <v>17022</v>
      </c>
      <c r="G12637">
        <v>0</v>
      </c>
      <c r="H12637">
        <v>0</v>
      </c>
      <c r="I12637">
        <v>0</v>
      </c>
      <c r="J12637">
        <v>0</v>
      </c>
      <c r="K12637">
        <v>0</v>
      </c>
      <c r="L12637">
        <v>0</v>
      </c>
      <c r="M12637">
        <v>0</v>
      </c>
      <c r="N12637">
        <v>1</v>
      </c>
      <c r="O12637">
        <v>1</v>
      </c>
      <c r="P12637">
        <v>0</v>
      </c>
      <c r="Q12637">
        <v>0</v>
      </c>
    </row>
    <row r="12638" spans="1:17" x14ac:dyDescent="0.2">
      <c r="A12638" t="s">
        <v>29661</v>
      </c>
      <c r="B12638" t="s">
        <v>86</v>
      </c>
      <c r="C12638" t="s">
        <v>201</v>
      </c>
      <c r="D12638" t="s">
        <v>17021</v>
      </c>
      <c r="E12638" t="s">
        <v>79</v>
      </c>
      <c r="F12638" t="s">
        <v>17019</v>
      </c>
      <c r="G12638">
        <v>1</v>
      </c>
      <c r="H12638">
        <v>0</v>
      </c>
      <c r="I12638">
        <v>0</v>
      </c>
      <c r="J12638">
        <v>0</v>
      </c>
      <c r="K12638">
        <v>0</v>
      </c>
      <c r="L12638">
        <v>0</v>
      </c>
      <c r="M12638">
        <v>0</v>
      </c>
      <c r="N12638">
        <v>0</v>
      </c>
      <c r="O12638">
        <v>0</v>
      </c>
      <c r="P12638">
        <v>0</v>
      </c>
      <c r="Q12638">
        <v>0</v>
      </c>
    </row>
    <row r="12639" spans="1:17" x14ac:dyDescent="0.2">
      <c r="A12639" t="s">
        <v>29662</v>
      </c>
      <c r="B12639" t="s">
        <v>86</v>
      </c>
      <c r="C12639" t="s">
        <v>202</v>
      </c>
      <c r="D12639" t="s">
        <v>17029</v>
      </c>
      <c r="E12639" t="s">
        <v>79</v>
      </c>
      <c r="F12639" t="s">
        <v>4875</v>
      </c>
      <c r="G12639">
        <v>0</v>
      </c>
      <c r="H12639">
        <v>3</v>
      </c>
      <c r="I12639">
        <v>3</v>
      </c>
      <c r="J12639">
        <v>0</v>
      </c>
      <c r="K12639">
        <v>0</v>
      </c>
      <c r="L12639">
        <v>0</v>
      </c>
      <c r="M12639">
        <v>0</v>
      </c>
      <c r="N12639">
        <v>0</v>
      </c>
      <c r="O12639">
        <v>0</v>
      </c>
      <c r="P12639">
        <v>0</v>
      </c>
      <c r="Q12639">
        <v>0</v>
      </c>
    </row>
    <row r="12640" spans="1:17" x14ac:dyDescent="0.2">
      <c r="A12640" t="s">
        <v>29663</v>
      </c>
      <c r="B12640" t="s">
        <v>86</v>
      </c>
      <c r="C12640" t="s">
        <v>202</v>
      </c>
      <c r="D12640" t="s">
        <v>17029</v>
      </c>
      <c r="E12640" t="s">
        <v>79</v>
      </c>
      <c r="F12640" t="s">
        <v>4877</v>
      </c>
      <c r="G12640">
        <v>0</v>
      </c>
      <c r="H12640">
        <v>3</v>
      </c>
      <c r="I12640">
        <v>2</v>
      </c>
      <c r="J12640">
        <v>1</v>
      </c>
      <c r="K12640">
        <v>0</v>
      </c>
      <c r="L12640">
        <v>0</v>
      </c>
      <c r="M12640">
        <v>0</v>
      </c>
      <c r="N12640">
        <v>0</v>
      </c>
      <c r="O12640">
        <v>0</v>
      </c>
      <c r="P12640">
        <v>0</v>
      </c>
      <c r="Q12640">
        <v>0</v>
      </c>
    </row>
    <row r="12641" spans="1:17" x14ac:dyDescent="0.2">
      <c r="A12641" t="s">
        <v>29664</v>
      </c>
      <c r="B12641" t="s">
        <v>86</v>
      </c>
      <c r="C12641" t="s">
        <v>202</v>
      </c>
      <c r="D12641" t="s">
        <v>17029</v>
      </c>
      <c r="E12641" t="s">
        <v>79</v>
      </c>
      <c r="F12641" t="s">
        <v>4879</v>
      </c>
      <c r="G12641">
        <v>0</v>
      </c>
      <c r="H12641">
        <v>0</v>
      </c>
      <c r="I12641">
        <v>0</v>
      </c>
      <c r="J12641">
        <v>0</v>
      </c>
      <c r="K12641">
        <v>0</v>
      </c>
      <c r="L12641">
        <v>0</v>
      </c>
      <c r="M12641">
        <v>3</v>
      </c>
      <c r="N12641">
        <v>0</v>
      </c>
      <c r="O12641">
        <v>0</v>
      </c>
      <c r="P12641">
        <v>0</v>
      </c>
      <c r="Q12641">
        <v>0</v>
      </c>
    </row>
    <row r="12642" spans="1:17" x14ac:dyDescent="0.2">
      <c r="A12642" t="s">
        <v>29665</v>
      </c>
      <c r="B12642" t="s">
        <v>86</v>
      </c>
      <c r="C12642" t="s">
        <v>202</v>
      </c>
      <c r="D12642" t="s">
        <v>17029</v>
      </c>
      <c r="E12642" t="s">
        <v>79</v>
      </c>
      <c r="F12642" t="s">
        <v>4881</v>
      </c>
      <c r="G12642">
        <v>0</v>
      </c>
      <c r="H12642">
        <v>3</v>
      </c>
      <c r="I12642">
        <v>2</v>
      </c>
      <c r="J12642">
        <v>1</v>
      </c>
      <c r="K12642">
        <v>0</v>
      </c>
      <c r="L12642">
        <v>0</v>
      </c>
      <c r="M12642">
        <v>0</v>
      </c>
      <c r="N12642">
        <v>0</v>
      </c>
      <c r="O12642">
        <v>0</v>
      </c>
      <c r="P12642">
        <v>0</v>
      </c>
      <c r="Q12642">
        <v>0</v>
      </c>
    </row>
    <row r="12643" spans="1:17" x14ac:dyDescent="0.2">
      <c r="A12643" t="s">
        <v>29666</v>
      </c>
      <c r="B12643" t="s">
        <v>86</v>
      </c>
      <c r="C12643" t="s">
        <v>202</v>
      </c>
      <c r="D12643" t="s">
        <v>17029</v>
      </c>
      <c r="E12643" t="s">
        <v>79</v>
      </c>
      <c r="F12643" t="s">
        <v>4883</v>
      </c>
      <c r="G12643">
        <v>0</v>
      </c>
      <c r="H12643">
        <v>3</v>
      </c>
      <c r="I12643">
        <v>3</v>
      </c>
      <c r="J12643">
        <v>0</v>
      </c>
      <c r="K12643">
        <v>0</v>
      </c>
      <c r="L12643">
        <v>0</v>
      </c>
      <c r="M12643">
        <v>0</v>
      </c>
      <c r="N12643">
        <v>0</v>
      </c>
      <c r="O12643">
        <v>0</v>
      </c>
      <c r="P12643">
        <v>0</v>
      </c>
      <c r="Q12643">
        <v>0</v>
      </c>
    </row>
    <row r="12644" spans="1:17" x14ac:dyDescent="0.2">
      <c r="A12644" t="s">
        <v>29667</v>
      </c>
      <c r="B12644" t="s">
        <v>86</v>
      </c>
      <c r="C12644" t="s">
        <v>202</v>
      </c>
      <c r="D12644" t="s">
        <v>17029</v>
      </c>
      <c r="E12644" t="s">
        <v>79</v>
      </c>
      <c r="F12644" t="s">
        <v>4885</v>
      </c>
      <c r="G12644">
        <v>0</v>
      </c>
      <c r="H12644">
        <v>0</v>
      </c>
      <c r="I12644">
        <v>0</v>
      </c>
      <c r="J12644">
        <v>0</v>
      </c>
      <c r="K12644">
        <v>0</v>
      </c>
      <c r="L12644">
        <v>0</v>
      </c>
      <c r="M12644">
        <v>3</v>
      </c>
      <c r="N12644">
        <v>0</v>
      </c>
      <c r="O12644">
        <v>0</v>
      </c>
      <c r="P12644">
        <v>0</v>
      </c>
      <c r="Q12644">
        <v>0</v>
      </c>
    </row>
    <row r="12645" spans="1:17" x14ac:dyDescent="0.2">
      <c r="A12645" t="s">
        <v>29668</v>
      </c>
      <c r="B12645" t="s">
        <v>86</v>
      </c>
      <c r="C12645" t="s">
        <v>202</v>
      </c>
      <c r="D12645" t="s">
        <v>17029</v>
      </c>
      <c r="E12645" t="s">
        <v>79</v>
      </c>
      <c r="F12645" t="s">
        <v>4887</v>
      </c>
      <c r="G12645">
        <v>0</v>
      </c>
      <c r="H12645">
        <v>3</v>
      </c>
      <c r="I12645">
        <v>2</v>
      </c>
      <c r="J12645">
        <v>1</v>
      </c>
      <c r="K12645">
        <v>0</v>
      </c>
      <c r="L12645">
        <v>0</v>
      </c>
      <c r="M12645">
        <v>0</v>
      </c>
      <c r="N12645">
        <v>0</v>
      </c>
      <c r="O12645">
        <v>0</v>
      </c>
      <c r="P12645">
        <v>0</v>
      </c>
      <c r="Q12645">
        <v>0</v>
      </c>
    </row>
    <row r="12646" spans="1:17" x14ac:dyDescent="0.2">
      <c r="A12646" t="s">
        <v>29669</v>
      </c>
      <c r="B12646" t="s">
        <v>86</v>
      </c>
      <c r="C12646" t="s">
        <v>202</v>
      </c>
      <c r="D12646" t="s">
        <v>17029</v>
      </c>
      <c r="E12646" t="s">
        <v>79</v>
      </c>
      <c r="F12646" t="s">
        <v>4889</v>
      </c>
      <c r="G12646">
        <v>0</v>
      </c>
      <c r="H12646">
        <v>0</v>
      </c>
      <c r="I12646">
        <v>0</v>
      </c>
      <c r="J12646">
        <v>0</v>
      </c>
      <c r="K12646">
        <v>0</v>
      </c>
      <c r="L12646">
        <v>0</v>
      </c>
      <c r="M12646">
        <v>3</v>
      </c>
      <c r="N12646">
        <v>0</v>
      </c>
      <c r="O12646">
        <v>0</v>
      </c>
      <c r="P12646">
        <v>0</v>
      </c>
      <c r="Q12646">
        <v>0</v>
      </c>
    </row>
    <row r="12647" spans="1:17" x14ac:dyDescent="0.2">
      <c r="A12647" t="s">
        <v>29670</v>
      </c>
      <c r="B12647" t="s">
        <v>86</v>
      </c>
      <c r="C12647" t="s">
        <v>202</v>
      </c>
      <c r="D12647" t="s">
        <v>17029</v>
      </c>
      <c r="E12647" t="s">
        <v>79</v>
      </c>
      <c r="F12647" t="s">
        <v>4871</v>
      </c>
      <c r="G12647">
        <v>0</v>
      </c>
      <c r="H12647">
        <v>0</v>
      </c>
      <c r="I12647">
        <v>0</v>
      </c>
      <c r="J12647">
        <v>0</v>
      </c>
      <c r="K12647">
        <v>0</v>
      </c>
      <c r="L12647">
        <v>0</v>
      </c>
      <c r="M12647">
        <v>0</v>
      </c>
      <c r="N12647">
        <v>3</v>
      </c>
      <c r="O12647">
        <v>3</v>
      </c>
      <c r="P12647">
        <v>0</v>
      </c>
      <c r="Q12647">
        <v>0</v>
      </c>
    </row>
    <row r="12648" spans="1:17" x14ac:dyDescent="0.2">
      <c r="A12648" t="s">
        <v>29671</v>
      </c>
      <c r="B12648" t="s">
        <v>86</v>
      </c>
      <c r="C12648" t="s">
        <v>202</v>
      </c>
      <c r="D12648" t="s">
        <v>17029</v>
      </c>
      <c r="E12648" t="s">
        <v>79</v>
      </c>
      <c r="F12648" t="s">
        <v>4873</v>
      </c>
      <c r="G12648">
        <v>0</v>
      </c>
      <c r="H12648">
        <v>0</v>
      </c>
      <c r="I12648">
        <v>0</v>
      </c>
      <c r="J12648">
        <v>0</v>
      </c>
      <c r="K12648">
        <v>0</v>
      </c>
      <c r="L12648">
        <v>0</v>
      </c>
      <c r="M12648">
        <v>0</v>
      </c>
      <c r="N12648">
        <v>2</v>
      </c>
      <c r="O12648">
        <v>2</v>
      </c>
      <c r="P12648">
        <v>0</v>
      </c>
      <c r="Q12648">
        <v>0</v>
      </c>
    </row>
    <row r="12649" spans="1:17" x14ac:dyDescent="0.2">
      <c r="A12649" t="s">
        <v>29672</v>
      </c>
      <c r="B12649" t="s">
        <v>86</v>
      </c>
      <c r="C12649" t="s">
        <v>202</v>
      </c>
      <c r="D12649" t="s">
        <v>17029</v>
      </c>
      <c r="E12649" t="s">
        <v>79</v>
      </c>
      <c r="F12649" t="s">
        <v>17019</v>
      </c>
      <c r="G12649">
        <v>3</v>
      </c>
      <c r="H12649">
        <v>0</v>
      </c>
      <c r="I12649">
        <v>0</v>
      </c>
      <c r="J12649">
        <v>0</v>
      </c>
      <c r="K12649">
        <v>0</v>
      </c>
      <c r="L12649">
        <v>0</v>
      </c>
      <c r="M12649">
        <v>0</v>
      </c>
      <c r="N12649">
        <v>0</v>
      </c>
      <c r="O12649">
        <v>0</v>
      </c>
      <c r="P12649">
        <v>0</v>
      </c>
      <c r="Q12649">
        <v>0</v>
      </c>
    </row>
    <row r="12650" spans="1:17" x14ac:dyDescent="0.2">
      <c r="A12650" t="s">
        <v>29673</v>
      </c>
      <c r="B12650" t="s">
        <v>86</v>
      </c>
      <c r="C12650" t="s">
        <v>202</v>
      </c>
      <c r="D12650" t="s">
        <v>17029</v>
      </c>
      <c r="E12650" t="s">
        <v>81</v>
      </c>
      <c r="F12650" t="s">
        <v>4875</v>
      </c>
      <c r="G12650">
        <v>0</v>
      </c>
      <c r="H12650">
        <v>6</v>
      </c>
      <c r="I12650">
        <v>1</v>
      </c>
      <c r="J12650">
        <v>5</v>
      </c>
      <c r="K12650">
        <v>0</v>
      </c>
      <c r="L12650">
        <v>0</v>
      </c>
      <c r="M12650">
        <v>0</v>
      </c>
      <c r="N12650">
        <v>0</v>
      </c>
      <c r="O12650">
        <v>0</v>
      </c>
      <c r="P12650">
        <v>0</v>
      </c>
      <c r="Q12650">
        <v>0</v>
      </c>
    </row>
    <row r="12651" spans="1:17" x14ac:dyDescent="0.2">
      <c r="A12651" t="s">
        <v>29674</v>
      </c>
      <c r="B12651" t="s">
        <v>86</v>
      </c>
      <c r="C12651" t="s">
        <v>202</v>
      </c>
      <c r="D12651" t="s">
        <v>17029</v>
      </c>
      <c r="E12651" t="s">
        <v>81</v>
      </c>
      <c r="F12651" t="s">
        <v>4877</v>
      </c>
      <c r="G12651">
        <v>0</v>
      </c>
      <c r="H12651">
        <v>6</v>
      </c>
      <c r="I12651">
        <v>0</v>
      </c>
      <c r="J12651">
        <v>5</v>
      </c>
      <c r="K12651">
        <v>1</v>
      </c>
      <c r="L12651">
        <v>0</v>
      </c>
      <c r="M12651">
        <v>0</v>
      </c>
      <c r="N12651">
        <v>0</v>
      </c>
      <c r="O12651">
        <v>0</v>
      </c>
      <c r="P12651">
        <v>0</v>
      </c>
      <c r="Q12651">
        <v>0</v>
      </c>
    </row>
    <row r="12652" spans="1:17" x14ac:dyDescent="0.2">
      <c r="A12652" t="s">
        <v>29675</v>
      </c>
      <c r="B12652" t="s">
        <v>86</v>
      </c>
      <c r="C12652" t="s">
        <v>202</v>
      </c>
      <c r="D12652" t="s">
        <v>17029</v>
      </c>
      <c r="E12652" t="s">
        <v>81</v>
      </c>
      <c r="F12652" t="s">
        <v>4879</v>
      </c>
      <c r="G12652">
        <v>0</v>
      </c>
      <c r="H12652">
        <v>0</v>
      </c>
      <c r="I12652">
        <v>0</v>
      </c>
      <c r="J12652">
        <v>0</v>
      </c>
      <c r="K12652">
        <v>0</v>
      </c>
      <c r="L12652">
        <v>0</v>
      </c>
      <c r="M12652">
        <v>6</v>
      </c>
      <c r="N12652">
        <v>0</v>
      </c>
      <c r="O12652">
        <v>0</v>
      </c>
      <c r="P12652">
        <v>0</v>
      </c>
      <c r="Q12652">
        <v>0</v>
      </c>
    </row>
    <row r="12653" spans="1:17" x14ac:dyDescent="0.2">
      <c r="A12653" t="s">
        <v>29676</v>
      </c>
      <c r="B12653" t="s">
        <v>86</v>
      </c>
      <c r="C12653" t="s">
        <v>202</v>
      </c>
      <c r="D12653" t="s">
        <v>17029</v>
      </c>
      <c r="E12653" t="s">
        <v>81</v>
      </c>
      <c r="F12653" t="s">
        <v>4881</v>
      </c>
      <c r="G12653">
        <v>0</v>
      </c>
      <c r="H12653">
        <v>6</v>
      </c>
      <c r="I12653">
        <v>0</v>
      </c>
      <c r="J12653">
        <v>5</v>
      </c>
      <c r="K12653">
        <v>1</v>
      </c>
      <c r="L12653">
        <v>0</v>
      </c>
      <c r="M12653">
        <v>0</v>
      </c>
      <c r="N12653">
        <v>0</v>
      </c>
      <c r="O12653">
        <v>0</v>
      </c>
      <c r="P12653">
        <v>0</v>
      </c>
      <c r="Q12653">
        <v>0</v>
      </c>
    </row>
    <row r="12654" spans="1:17" x14ac:dyDescent="0.2">
      <c r="A12654" t="s">
        <v>29677</v>
      </c>
      <c r="B12654" t="s">
        <v>86</v>
      </c>
      <c r="C12654" t="s">
        <v>202</v>
      </c>
      <c r="D12654" t="s">
        <v>17029</v>
      </c>
      <c r="E12654" t="s">
        <v>81</v>
      </c>
      <c r="F12654" t="s">
        <v>4883</v>
      </c>
      <c r="G12654">
        <v>0</v>
      </c>
      <c r="H12654">
        <v>6</v>
      </c>
      <c r="I12654">
        <v>0</v>
      </c>
      <c r="J12654">
        <v>6</v>
      </c>
      <c r="K12654">
        <v>0</v>
      </c>
      <c r="L12654">
        <v>0</v>
      </c>
      <c r="M12654">
        <v>0</v>
      </c>
      <c r="N12654">
        <v>0</v>
      </c>
      <c r="O12654">
        <v>0</v>
      </c>
      <c r="P12654">
        <v>0</v>
      </c>
      <c r="Q12654">
        <v>0</v>
      </c>
    </row>
    <row r="12655" spans="1:17" x14ac:dyDescent="0.2">
      <c r="A12655" t="s">
        <v>29678</v>
      </c>
      <c r="B12655" t="s">
        <v>86</v>
      </c>
      <c r="C12655" t="s">
        <v>202</v>
      </c>
      <c r="D12655" t="s">
        <v>17029</v>
      </c>
      <c r="E12655" t="s">
        <v>81</v>
      </c>
      <c r="F12655" t="s">
        <v>4885</v>
      </c>
      <c r="G12655">
        <v>0</v>
      </c>
      <c r="H12655">
        <v>0</v>
      </c>
      <c r="I12655">
        <v>0</v>
      </c>
      <c r="J12655">
        <v>0</v>
      </c>
      <c r="K12655">
        <v>0</v>
      </c>
      <c r="L12655">
        <v>0</v>
      </c>
      <c r="M12655">
        <v>6</v>
      </c>
      <c r="N12655">
        <v>0</v>
      </c>
      <c r="O12655">
        <v>0</v>
      </c>
      <c r="P12655">
        <v>0</v>
      </c>
      <c r="Q12655">
        <v>0</v>
      </c>
    </row>
    <row r="12656" spans="1:17" x14ac:dyDescent="0.2">
      <c r="A12656" t="s">
        <v>29679</v>
      </c>
      <c r="B12656" t="s">
        <v>86</v>
      </c>
      <c r="C12656" t="s">
        <v>202</v>
      </c>
      <c r="D12656" t="s">
        <v>17029</v>
      </c>
      <c r="E12656" t="s">
        <v>81</v>
      </c>
      <c r="F12656" t="s">
        <v>4887</v>
      </c>
      <c r="G12656">
        <v>0</v>
      </c>
      <c r="H12656">
        <v>6</v>
      </c>
      <c r="I12656">
        <v>0</v>
      </c>
      <c r="J12656">
        <v>5</v>
      </c>
      <c r="K12656">
        <v>1</v>
      </c>
      <c r="L12656">
        <v>0</v>
      </c>
      <c r="M12656">
        <v>0</v>
      </c>
      <c r="N12656">
        <v>0</v>
      </c>
      <c r="O12656">
        <v>0</v>
      </c>
      <c r="P12656">
        <v>0</v>
      </c>
      <c r="Q12656">
        <v>0</v>
      </c>
    </row>
    <row r="12657" spans="1:17" x14ac:dyDescent="0.2">
      <c r="A12657" t="s">
        <v>29680</v>
      </c>
      <c r="B12657" t="s">
        <v>86</v>
      </c>
      <c r="C12657" t="s">
        <v>202</v>
      </c>
      <c r="D12657" t="s">
        <v>17029</v>
      </c>
      <c r="E12657" t="s">
        <v>81</v>
      </c>
      <c r="F12657" t="s">
        <v>4889</v>
      </c>
      <c r="G12657">
        <v>0</v>
      </c>
      <c r="H12657">
        <v>0</v>
      </c>
      <c r="I12657">
        <v>0</v>
      </c>
      <c r="J12657">
        <v>0</v>
      </c>
      <c r="K12657">
        <v>0</v>
      </c>
      <c r="L12657">
        <v>0</v>
      </c>
      <c r="M12657">
        <v>6</v>
      </c>
      <c r="N12657">
        <v>0</v>
      </c>
      <c r="O12657">
        <v>0</v>
      </c>
      <c r="P12657">
        <v>0</v>
      </c>
      <c r="Q12657">
        <v>0</v>
      </c>
    </row>
    <row r="12658" spans="1:17" x14ac:dyDescent="0.2">
      <c r="A12658" t="s">
        <v>29681</v>
      </c>
      <c r="B12658" t="s">
        <v>86</v>
      </c>
      <c r="C12658" t="s">
        <v>202</v>
      </c>
      <c r="D12658" t="s">
        <v>17029</v>
      </c>
      <c r="E12658" t="s">
        <v>81</v>
      </c>
      <c r="F12658" t="s">
        <v>4871</v>
      </c>
      <c r="G12658">
        <v>0</v>
      </c>
      <c r="H12658">
        <v>0</v>
      </c>
      <c r="I12658">
        <v>0</v>
      </c>
      <c r="J12658">
        <v>0</v>
      </c>
      <c r="K12658">
        <v>0</v>
      </c>
      <c r="L12658">
        <v>0</v>
      </c>
      <c r="M12658">
        <v>0</v>
      </c>
      <c r="N12658">
        <v>6</v>
      </c>
      <c r="O12658">
        <v>5</v>
      </c>
      <c r="P12658">
        <v>1</v>
      </c>
      <c r="Q12658">
        <v>0</v>
      </c>
    </row>
    <row r="12659" spans="1:17" x14ac:dyDescent="0.2">
      <c r="A12659" t="s">
        <v>29682</v>
      </c>
      <c r="B12659" t="s">
        <v>86</v>
      </c>
      <c r="C12659" t="s">
        <v>202</v>
      </c>
      <c r="D12659" t="s">
        <v>17029</v>
      </c>
      <c r="E12659" t="s">
        <v>81</v>
      </c>
      <c r="F12659" t="s">
        <v>4873</v>
      </c>
      <c r="G12659">
        <v>0</v>
      </c>
      <c r="H12659">
        <v>0</v>
      </c>
      <c r="I12659">
        <v>0</v>
      </c>
      <c r="J12659">
        <v>0</v>
      </c>
      <c r="K12659">
        <v>0</v>
      </c>
      <c r="L12659">
        <v>0</v>
      </c>
      <c r="M12659">
        <v>0</v>
      </c>
      <c r="N12659">
        <v>6</v>
      </c>
      <c r="O12659">
        <v>5</v>
      </c>
      <c r="P12659">
        <v>1</v>
      </c>
      <c r="Q12659">
        <v>0</v>
      </c>
    </row>
    <row r="12660" spans="1:17" x14ac:dyDescent="0.2">
      <c r="A12660" t="s">
        <v>29683</v>
      </c>
      <c r="B12660" t="s">
        <v>86</v>
      </c>
      <c r="C12660" t="s">
        <v>202</v>
      </c>
      <c r="D12660" t="s">
        <v>17029</v>
      </c>
      <c r="E12660" t="s">
        <v>81</v>
      </c>
      <c r="F12660" t="s">
        <v>17019</v>
      </c>
      <c r="G12660">
        <v>6</v>
      </c>
      <c r="H12660">
        <v>0</v>
      </c>
      <c r="I12660">
        <v>0</v>
      </c>
      <c r="J12660">
        <v>0</v>
      </c>
      <c r="K12660">
        <v>0</v>
      </c>
      <c r="L12660">
        <v>0</v>
      </c>
      <c r="M12660">
        <v>0</v>
      </c>
      <c r="N12660">
        <v>0</v>
      </c>
      <c r="O12660">
        <v>0</v>
      </c>
      <c r="P12660">
        <v>0</v>
      </c>
      <c r="Q12660">
        <v>0</v>
      </c>
    </row>
    <row r="12661" spans="1:17" x14ac:dyDescent="0.2">
      <c r="A12661" t="s">
        <v>29684</v>
      </c>
      <c r="B12661" t="s">
        <v>86</v>
      </c>
      <c r="C12661" t="s">
        <v>202</v>
      </c>
      <c r="D12661" t="s">
        <v>17021</v>
      </c>
      <c r="E12661" t="s">
        <v>81</v>
      </c>
      <c r="F12661" t="s">
        <v>17022</v>
      </c>
      <c r="G12661">
        <v>0</v>
      </c>
      <c r="H12661">
        <v>0</v>
      </c>
      <c r="I12661">
        <v>0</v>
      </c>
      <c r="J12661">
        <v>0</v>
      </c>
      <c r="K12661">
        <v>0</v>
      </c>
      <c r="L12661">
        <v>0</v>
      </c>
      <c r="M12661">
        <v>0</v>
      </c>
      <c r="N12661">
        <v>1</v>
      </c>
      <c r="O12661">
        <v>1</v>
      </c>
      <c r="P12661">
        <v>0</v>
      </c>
      <c r="Q12661">
        <v>0</v>
      </c>
    </row>
    <row r="12662" spans="1:17" x14ac:dyDescent="0.2">
      <c r="A12662" t="s">
        <v>29685</v>
      </c>
      <c r="B12662" t="s">
        <v>86</v>
      </c>
      <c r="C12662" t="s">
        <v>202</v>
      </c>
      <c r="D12662" t="s">
        <v>17021</v>
      </c>
      <c r="E12662" t="s">
        <v>81</v>
      </c>
      <c r="F12662" t="s">
        <v>17019</v>
      </c>
      <c r="G12662">
        <v>1</v>
      </c>
      <c r="H12662">
        <v>0</v>
      </c>
      <c r="I12662">
        <v>0</v>
      </c>
      <c r="J12662">
        <v>0</v>
      </c>
      <c r="K12662">
        <v>0</v>
      </c>
      <c r="L12662">
        <v>0</v>
      </c>
      <c r="M12662">
        <v>0</v>
      </c>
      <c r="N12662">
        <v>0</v>
      </c>
      <c r="O12662">
        <v>0</v>
      </c>
      <c r="P12662">
        <v>0</v>
      </c>
      <c r="Q12662">
        <v>0</v>
      </c>
    </row>
    <row r="12663" spans="1:17" x14ac:dyDescent="0.2">
      <c r="A12663" t="s">
        <v>29686</v>
      </c>
      <c r="B12663" t="s">
        <v>86</v>
      </c>
      <c r="C12663" t="s">
        <v>203</v>
      </c>
      <c r="D12663" t="s">
        <v>17029</v>
      </c>
      <c r="E12663" t="s">
        <v>79</v>
      </c>
      <c r="F12663" t="s">
        <v>4875</v>
      </c>
      <c r="G12663">
        <v>0</v>
      </c>
      <c r="H12663">
        <v>9</v>
      </c>
      <c r="I12663">
        <v>1</v>
      </c>
      <c r="J12663">
        <v>7</v>
      </c>
      <c r="K12663">
        <v>0</v>
      </c>
      <c r="L12663">
        <v>1</v>
      </c>
      <c r="M12663">
        <v>0</v>
      </c>
      <c r="N12663">
        <v>0</v>
      </c>
      <c r="O12663">
        <v>0</v>
      </c>
      <c r="P12663">
        <v>0</v>
      </c>
      <c r="Q12663">
        <v>0</v>
      </c>
    </row>
    <row r="12664" spans="1:17" x14ac:dyDescent="0.2">
      <c r="A12664" t="s">
        <v>29687</v>
      </c>
      <c r="B12664" t="s">
        <v>86</v>
      </c>
      <c r="C12664" t="s">
        <v>203</v>
      </c>
      <c r="D12664" t="s">
        <v>17029</v>
      </c>
      <c r="E12664" t="s">
        <v>79</v>
      </c>
      <c r="F12664" t="s">
        <v>4877</v>
      </c>
      <c r="G12664">
        <v>0</v>
      </c>
      <c r="H12664">
        <v>9</v>
      </c>
      <c r="I12664">
        <v>0</v>
      </c>
      <c r="J12664">
        <v>8</v>
      </c>
      <c r="K12664">
        <v>0</v>
      </c>
      <c r="L12664">
        <v>1</v>
      </c>
      <c r="M12664">
        <v>0</v>
      </c>
      <c r="N12664">
        <v>0</v>
      </c>
      <c r="O12664">
        <v>0</v>
      </c>
      <c r="P12664">
        <v>0</v>
      </c>
      <c r="Q12664">
        <v>0</v>
      </c>
    </row>
    <row r="12665" spans="1:17" x14ac:dyDescent="0.2">
      <c r="A12665" t="s">
        <v>29688</v>
      </c>
      <c r="B12665" t="s">
        <v>91</v>
      </c>
      <c r="C12665" t="s">
        <v>221</v>
      </c>
      <c r="D12665" t="s">
        <v>17027</v>
      </c>
      <c r="E12665" t="s">
        <v>81</v>
      </c>
      <c r="F12665" t="s">
        <v>17019</v>
      </c>
      <c r="G12665">
        <v>1</v>
      </c>
      <c r="H12665">
        <v>0</v>
      </c>
      <c r="I12665">
        <v>0</v>
      </c>
      <c r="J12665">
        <v>0</v>
      </c>
      <c r="K12665">
        <v>0</v>
      </c>
      <c r="L12665">
        <v>0</v>
      </c>
      <c r="M12665">
        <v>0</v>
      </c>
      <c r="N12665">
        <v>0</v>
      </c>
      <c r="O12665">
        <v>0</v>
      </c>
      <c r="P12665">
        <v>0</v>
      </c>
      <c r="Q12665">
        <v>0</v>
      </c>
    </row>
    <row r="12666" spans="1:17" x14ac:dyDescent="0.2">
      <c r="A12666" t="s">
        <v>29689</v>
      </c>
      <c r="B12666" t="s">
        <v>91</v>
      </c>
      <c r="C12666" t="s">
        <v>222</v>
      </c>
      <c r="D12666" t="s">
        <v>17027</v>
      </c>
      <c r="E12666" t="s">
        <v>81</v>
      </c>
      <c r="F12666" t="s">
        <v>17019</v>
      </c>
      <c r="G12666">
        <v>3</v>
      </c>
      <c r="H12666">
        <v>0</v>
      </c>
      <c r="I12666">
        <v>0</v>
      </c>
      <c r="J12666">
        <v>0</v>
      </c>
      <c r="K12666">
        <v>0</v>
      </c>
      <c r="L12666">
        <v>0</v>
      </c>
      <c r="M12666">
        <v>0</v>
      </c>
      <c r="N12666">
        <v>0</v>
      </c>
      <c r="O12666">
        <v>0</v>
      </c>
      <c r="P12666">
        <v>0</v>
      </c>
      <c r="Q12666">
        <v>0</v>
      </c>
    </row>
    <row r="12667" spans="1:17" x14ac:dyDescent="0.2">
      <c r="A12667" t="s">
        <v>29690</v>
      </c>
      <c r="B12667" t="s">
        <v>91</v>
      </c>
      <c r="C12667" t="s">
        <v>229</v>
      </c>
      <c r="D12667" t="s">
        <v>17027</v>
      </c>
      <c r="E12667" t="s">
        <v>81</v>
      </c>
      <c r="F12667" t="s">
        <v>17019</v>
      </c>
      <c r="G12667">
        <v>1</v>
      </c>
      <c r="H12667">
        <v>0</v>
      </c>
      <c r="I12667">
        <v>0</v>
      </c>
      <c r="J12667">
        <v>0</v>
      </c>
      <c r="K12667">
        <v>0</v>
      </c>
      <c r="L12667">
        <v>0</v>
      </c>
      <c r="M12667">
        <v>0</v>
      </c>
      <c r="N12667">
        <v>0</v>
      </c>
      <c r="O12667">
        <v>0</v>
      </c>
      <c r="P12667">
        <v>0</v>
      </c>
      <c r="Q12667">
        <v>0</v>
      </c>
    </row>
    <row r="12668" spans="1:17" x14ac:dyDescent="0.2">
      <c r="A12668" t="s">
        <v>29691</v>
      </c>
      <c r="B12668" t="s">
        <v>91</v>
      </c>
      <c r="C12668" t="s">
        <v>230</v>
      </c>
      <c r="D12668" t="s">
        <v>17027</v>
      </c>
      <c r="E12668" t="s">
        <v>81</v>
      </c>
      <c r="F12668" t="s">
        <v>17019</v>
      </c>
      <c r="G12668">
        <v>6</v>
      </c>
      <c r="H12668">
        <v>0</v>
      </c>
      <c r="I12668">
        <v>0</v>
      </c>
      <c r="J12668">
        <v>0</v>
      </c>
      <c r="K12668">
        <v>0</v>
      </c>
      <c r="L12668">
        <v>0</v>
      </c>
      <c r="M12668">
        <v>0</v>
      </c>
      <c r="N12668">
        <v>0</v>
      </c>
      <c r="O12668">
        <v>0</v>
      </c>
      <c r="P12668">
        <v>0</v>
      </c>
      <c r="Q12668">
        <v>0</v>
      </c>
    </row>
    <row r="12669" spans="1:17" x14ac:dyDescent="0.2">
      <c r="A12669" t="s">
        <v>29692</v>
      </c>
      <c r="B12669" t="s">
        <v>91</v>
      </c>
      <c r="C12669" t="s">
        <v>231</v>
      </c>
      <c r="D12669" t="s">
        <v>17027</v>
      </c>
      <c r="E12669" t="s">
        <v>81</v>
      </c>
      <c r="F12669" t="s">
        <v>17019</v>
      </c>
      <c r="G12669">
        <v>5</v>
      </c>
      <c r="H12669">
        <v>0</v>
      </c>
      <c r="I12669">
        <v>0</v>
      </c>
      <c r="J12669">
        <v>0</v>
      </c>
      <c r="K12669">
        <v>0</v>
      </c>
      <c r="L12669">
        <v>0</v>
      </c>
      <c r="M12669">
        <v>0</v>
      </c>
      <c r="N12669">
        <v>0</v>
      </c>
      <c r="O12669">
        <v>0</v>
      </c>
      <c r="P12669">
        <v>0</v>
      </c>
      <c r="Q12669">
        <v>0</v>
      </c>
    </row>
    <row r="12670" spans="1:17" x14ac:dyDescent="0.2">
      <c r="A12670" t="s">
        <v>29693</v>
      </c>
      <c r="B12670" t="s">
        <v>91</v>
      </c>
      <c r="C12670" t="s">
        <v>233</v>
      </c>
      <c r="D12670" t="s">
        <v>17027</v>
      </c>
      <c r="E12670" t="s">
        <v>79</v>
      </c>
      <c r="F12670" t="s">
        <v>17019</v>
      </c>
      <c r="G12670">
        <v>2</v>
      </c>
      <c r="H12670">
        <v>0</v>
      </c>
      <c r="I12670">
        <v>0</v>
      </c>
      <c r="J12670">
        <v>0</v>
      </c>
      <c r="K12670">
        <v>0</v>
      </c>
      <c r="L12670">
        <v>0</v>
      </c>
      <c r="M12670">
        <v>0</v>
      </c>
      <c r="N12670">
        <v>0</v>
      </c>
      <c r="O12670">
        <v>0</v>
      </c>
      <c r="P12670">
        <v>0</v>
      </c>
      <c r="Q12670">
        <v>0</v>
      </c>
    </row>
    <row r="12671" spans="1:17" x14ac:dyDescent="0.2">
      <c r="A12671" t="s">
        <v>29694</v>
      </c>
      <c r="B12671" t="s">
        <v>91</v>
      </c>
      <c r="C12671" t="s">
        <v>236</v>
      </c>
      <c r="D12671" t="s">
        <v>17027</v>
      </c>
      <c r="E12671" t="s">
        <v>81</v>
      </c>
      <c r="F12671" t="s">
        <v>17019</v>
      </c>
      <c r="G12671">
        <v>1</v>
      </c>
      <c r="H12671">
        <v>0</v>
      </c>
      <c r="I12671">
        <v>0</v>
      </c>
      <c r="J12671">
        <v>0</v>
      </c>
      <c r="K12671">
        <v>0</v>
      </c>
      <c r="L12671">
        <v>0</v>
      </c>
      <c r="M12671">
        <v>0</v>
      </c>
      <c r="N12671">
        <v>0</v>
      </c>
      <c r="O12671">
        <v>0</v>
      </c>
      <c r="P12671">
        <v>0</v>
      </c>
      <c r="Q12671">
        <v>0</v>
      </c>
    </row>
    <row r="12672" spans="1:17" x14ac:dyDescent="0.2">
      <c r="A12672" t="s">
        <v>29695</v>
      </c>
      <c r="B12672" t="s">
        <v>91</v>
      </c>
      <c r="C12672" t="s">
        <v>238</v>
      </c>
      <c r="D12672" t="s">
        <v>17027</v>
      </c>
      <c r="E12672" t="s">
        <v>79</v>
      </c>
      <c r="F12672" t="s">
        <v>17019</v>
      </c>
      <c r="G12672">
        <v>1</v>
      </c>
      <c r="H12672">
        <v>0</v>
      </c>
      <c r="I12672">
        <v>0</v>
      </c>
      <c r="J12672">
        <v>0</v>
      </c>
      <c r="K12672">
        <v>0</v>
      </c>
      <c r="L12672">
        <v>0</v>
      </c>
      <c r="M12672">
        <v>0</v>
      </c>
      <c r="N12672">
        <v>0</v>
      </c>
      <c r="O12672">
        <v>0</v>
      </c>
      <c r="P12672">
        <v>0</v>
      </c>
      <c r="Q12672">
        <v>0</v>
      </c>
    </row>
    <row r="12673" spans="1:17" x14ac:dyDescent="0.2">
      <c r="A12673" t="s">
        <v>29696</v>
      </c>
      <c r="B12673" t="s">
        <v>91</v>
      </c>
      <c r="C12673" t="s">
        <v>241</v>
      </c>
      <c r="D12673" t="s">
        <v>17027</v>
      </c>
      <c r="E12673" t="s">
        <v>81</v>
      </c>
      <c r="F12673" t="s">
        <v>17019</v>
      </c>
      <c r="G12673">
        <v>3</v>
      </c>
      <c r="H12673">
        <v>0</v>
      </c>
      <c r="I12673">
        <v>0</v>
      </c>
      <c r="J12673">
        <v>0</v>
      </c>
      <c r="K12673">
        <v>0</v>
      </c>
      <c r="L12673">
        <v>0</v>
      </c>
      <c r="M12673">
        <v>0</v>
      </c>
      <c r="N12673">
        <v>0</v>
      </c>
      <c r="O12673">
        <v>0</v>
      </c>
      <c r="P12673">
        <v>0</v>
      </c>
      <c r="Q12673">
        <v>0</v>
      </c>
    </row>
    <row r="12674" spans="1:17" x14ac:dyDescent="0.2">
      <c r="A12674" t="s">
        <v>29697</v>
      </c>
      <c r="B12674" t="s">
        <v>91</v>
      </c>
      <c r="C12674" t="s">
        <v>242</v>
      </c>
      <c r="D12674" t="s">
        <v>17027</v>
      </c>
      <c r="E12674" t="s">
        <v>81</v>
      </c>
      <c r="F12674" t="s">
        <v>17019</v>
      </c>
      <c r="G12674">
        <v>8</v>
      </c>
      <c r="H12674">
        <v>0</v>
      </c>
      <c r="I12674">
        <v>0</v>
      </c>
      <c r="J12674">
        <v>0</v>
      </c>
      <c r="K12674">
        <v>0</v>
      </c>
      <c r="L12674">
        <v>0</v>
      </c>
      <c r="M12674">
        <v>0</v>
      </c>
      <c r="N12674">
        <v>0</v>
      </c>
      <c r="O12674">
        <v>0</v>
      </c>
      <c r="P12674">
        <v>0</v>
      </c>
      <c r="Q12674">
        <v>0</v>
      </c>
    </row>
    <row r="12675" spans="1:17" x14ac:dyDescent="0.2">
      <c r="A12675" t="s">
        <v>29698</v>
      </c>
      <c r="B12675" t="s">
        <v>91</v>
      </c>
      <c r="C12675" t="s">
        <v>246</v>
      </c>
      <c r="D12675" t="s">
        <v>17027</v>
      </c>
      <c r="E12675" t="s">
        <v>81</v>
      </c>
      <c r="F12675" t="s">
        <v>17019</v>
      </c>
      <c r="G12675">
        <v>2</v>
      </c>
      <c r="H12675">
        <v>0</v>
      </c>
      <c r="I12675">
        <v>0</v>
      </c>
      <c r="J12675">
        <v>0</v>
      </c>
      <c r="K12675">
        <v>0</v>
      </c>
      <c r="L12675">
        <v>0</v>
      </c>
      <c r="M12675">
        <v>0</v>
      </c>
      <c r="N12675">
        <v>0</v>
      </c>
      <c r="O12675">
        <v>0</v>
      </c>
      <c r="P12675">
        <v>0</v>
      </c>
      <c r="Q12675">
        <v>0</v>
      </c>
    </row>
    <row r="12676" spans="1:17" x14ac:dyDescent="0.2">
      <c r="A12676" t="s">
        <v>29699</v>
      </c>
      <c r="B12676" t="s">
        <v>91</v>
      </c>
      <c r="C12676" t="s">
        <v>247</v>
      </c>
      <c r="D12676" t="s">
        <v>17027</v>
      </c>
      <c r="E12676" t="s">
        <v>81</v>
      </c>
      <c r="F12676" t="s">
        <v>17019</v>
      </c>
      <c r="G12676">
        <v>1</v>
      </c>
      <c r="H12676">
        <v>0</v>
      </c>
      <c r="I12676">
        <v>0</v>
      </c>
      <c r="J12676">
        <v>0</v>
      </c>
      <c r="K12676">
        <v>0</v>
      </c>
      <c r="L12676">
        <v>0</v>
      </c>
      <c r="M12676">
        <v>0</v>
      </c>
      <c r="N12676">
        <v>0</v>
      </c>
      <c r="O12676">
        <v>0</v>
      </c>
      <c r="P12676">
        <v>0</v>
      </c>
      <c r="Q12676">
        <v>0</v>
      </c>
    </row>
    <row r="12677" spans="1:17" x14ac:dyDescent="0.2">
      <c r="A12677" t="s">
        <v>29700</v>
      </c>
      <c r="B12677" t="s">
        <v>91</v>
      </c>
      <c r="C12677" t="s">
        <v>250</v>
      </c>
      <c r="D12677" t="s">
        <v>17027</v>
      </c>
      <c r="E12677" t="s">
        <v>81</v>
      </c>
      <c r="F12677" t="s">
        <v>17019</v>
      </c>
      <c r="G12677">
        <v>5</v>
      </c>
      <c r="H12677">
        <v>0</v>
      </c>
      <c r="I12677">
        <v>0</v>
      </c>
      <c r="J12677">
        <v>0</v>
      </c>
      <c r="K12677">
        <v>0</v>
      </c>
      <c r="L12677">
        <v>0</v>
      </c>
      <c r="M12677">
        <v>0</v>
      </c>
      <c r="N12677">
        <v>0</v>
      </c>
      <c r="O12677">
        <v>0</v>
      </c>
      <c r="P12677">
        <v>0</v>
      </c>
      <c r="Q12677">
        <v>0</v>
      </c>
    </row>
    <row r="12678" spans="1:17" x14ac:dyDescent="0.2">
      <c r="A12678" t="s">
        <v>29701</v>
      </c>
      <c r="B12678" t="s">
        <v>91</v>
      </c>
      <c r="C12678" t="s">
        <v>256</v>
      </c>
      <c r="D12678" t="s">
        <v>17027</v>
      </c>
      <c r="E12678" t="s">
        <v>81</v>
      </c>
      <c r="F12678" t="s">
        <v>17019</v>
      </c>
      <c r="G12678">
        <v>2</v>
      </c>
      <c r="H12678">
        <v>0</v>
      </c>
      <c r="I12678">
        <v>0</v>
      </c>
      <c r="J12678">
        <v>0</v>
      </c>
      <c r="K12678">
        <v>0</v>
      </c>
      <c r="L12678">
        <v>0</v>
      </c>
      <c r="M12678">
        <v>0</v>
      </c>
      <c r="N12678">
        <v>0</v>
      </c>
      <c r="O12678">
        <v>0</v>
      </c>
      <c r="P12678">
        <v>0</v>
      </c>
      <c r="Q12678">
        <v>0</v>
      </c>
    </row>
  </sheetData>
  <pageMargins left="0.7" right="0.7" top="0.75" bottom="0.75" header="0.3" footer="0.3"/>
  <tableParts count="1">
    <tablePart r:id="rId1"/>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9" tint="0.79998168889431442"/>
  </sheetPr>
  <dimension ref="A1:H17"/>
  <sheetViews>
    <sheetView showGridLines="0" zoomScaleNormal="100" workbookViewId="0">
      <selection activeCell="B3" sqref="B3:C3"/>
    </sheetView>
  </sheetViews>
  <sheetFormatPr defaultColWidth="8.85546875" defaultRowHeight="12.75" x14ac:dyDescent="0.2"/>
  <cols>
    <col min="1" max="1" width="42.28515625" style="256" customWidth="1"/>
    <col min="2" max="2" width="15.28515625" style="12" customWidth="1"/>
    <col min="3" max="3" width="17.7109375" style="12" customWidth="1"/>
    <col min="4" max="4" width="16.28515625" style="12" customWidth="1"/>
    <col min="5" max="6" width="17.7109375" style="12" customWidth="1"/>
    <col min="7" max="7" width="8.85546875" style="12"/>
    <col min="8" max="8" width="12.28515625" style="12" customWidth="1"/>
    <col min="9" max="16384" width="8.85546875" style="12"/>
  </cols>
  <sheetData>
    <row r="1" spans="1:8" ht="34.35" customHeight="1" x14ac:dyDescent="0.25">
      <c r="A1" s="348" t="s">
        <v>29702</v>
      </c>
      <c r="B1" s="18"/>
      <c r="C1" s="18"/>
      <c r="D1" s="18"/>
      <c r="E1" s="19"/>
      <c r="F1" s="19"/>
    </row>
    <row r="2" spans="1:8" ht="27.6" customHeight="1" x14ac:dyDescent="0.2">
      <c r="A2" s="671" t="str">
        <f>B3&amp; IF($B$3=current_quarter, " (provisional)", " (revised)")</f>
        <v>1 April 2022 to 31 August 2022 (provisional)</v>
      </c>
      <c r="B2" s="20"/>
      <c r="C2" s="20"/>
      <c r="D2" s="20"/>
      <c r="E2" s="19"/>
      <c r="F2" s="19"/>
      <c r="H2" s="7"/>
    </row>
    <row r="3" spans="1:8" x14ac:dyDescent="0.2">
      <c r="A3" s="88" t="s">
        <v>29703</v>
      </c>
      <c r="B3" s="842" t="s">
        <v>79</v>
      </c>
      <c r="C3" s="843"/>
      <c r="D3" s="571"/>
      <c r="E3" s="349" t="s">
        <v>17019</v>
      </c>
      <c r="F3" s="349" t="s">
        <v>104</v>
      </c>
      <c r="G3" s="102"/>
      <c r="H3" s="102"/>
    </row>
    <row r="4" spans="1:8" x14ac:dyDescent="0.2">
      <c r="B4" s="572"/>
      <c r="C4" s="573"/>
      <c r="D4" s="573"/>
      <c r="E4" s="573"/>
      <c r="F4" s="573"/>
      <c r="G4" s="152"/>
      <c r="H4" s="152"/>
    </row>
    <row r="5" spans="1:8" ht="40.35" customHeight="1" x14ac:dyDescent="0.2">
      <c r="B5" s="147" t="s">
        <v>84</v>
      </c>
      <c r="C5" s="147" t="s">
        <v>86</v>
      </c>
      <c r="D5" s="147" t="s">
        <v>87</v>
      </c>
      <c r="E5" s="147" t="s">
        <v>89</v>
      </c>
      <c r="F5" s="148" t="s">
        <v>91</v>
      </c>
      <c r="G5" s="152"/>
      <c r="H5" s="152"/>
    </row>
    <row r="6" spans="1:8" ht="25.35" customHeight="1" x14ac:dyDescent="0.2">
      <c r="A6" s="193" t="s">
        <v>29704</v>
      </c>
      <c r="B6" s="149">
        <f>IF(SUM(B7:B10)&gt;0, SUM(B7:B10), "-")</f>
        <v>6197</v>
      </c>
      <c r="C6" s="149">
        <f t="shared" ref="C6:F6" si="0">IF(SUM(C7:C10)&gt;0, SUM(C7:C10), "-")</f>
        <v>3132</v>
      </c>
      <c r="D6" s="149">
        <f t="shared" si="0"/>
        <v>3000</v>
      </c>
      <c r="E6" s="149">
        <f t="shared" si="0"/>
        <v>46</v>
      </c>
      <c r="F6" s="149">
        <f t="shared" si="0"/>
        <v>19</v>
      </c>
      <c r="G6" s="165"/>
    </row>
    <row r="7" spans="1:8" x14ac:dyDescent="0.2">
      <c r="A7" s="577" t="s">
        <v>29705</v>
      </c>
      <c r="B7" s="150">
        <f>IFERROR(VLOOKUP($A7&amp;B$5&amp;$F$3&amp;$E$3&amp;$B$3,EYFULL_in_period,7,FALSE),"-")</f>
        <v>5041</v>
      </c>
      <c r="C7" s="150">
        <f t="shared" ref="C7:F10" si="1">IFERROR(VLOOKUP($A7&amp;C$5&amp;$F$3&amp;$E$3&amp;$B$3,EYFULL_in_period,7,FALSE),"-")</f>
        <v>2572</v>
      </c>
      <c r="D7" s="150">
        <f t="shared" si="1"/>
        <v>2424</v>
      </c>
      <c r="E7" s="150">
        <f t="shared" si="1"/>
        <v>44</v>
      </c>
      <c r="F7" s="150">
        <f>IFERROR(VLOOKUP($A7&amp;F$5&amp;$F$3&amp;$E$3&amp;$B$3,EYFULL_in_period,7,FALSE),"-")</f>
        <v>1</v>
      </c>
      <c r="G7" s="165"/>
    </row>
    <row r="8" spans="1:8" x14ac:dyDescent="0.2">
      <c r="A8" s="577" t="s">
        <v>29706</v>
      </c>
      <c r="B8" s="150">
        <f>IFERROR(VLOOKUP($A8&amp;B$5&amp;$F$3&amp;$E$3&amp;$B$3,EYFULL_in_period,7,FALSE),"-")</f>
        <v>522</v>
      </c>
      <c r="C8" s="150">
        <f t="shared" si="1"/>
        <v>502</v>
      </c>
      <c r="D8" s="150">
        <f t="shared" si="1"/>
        <v>15</v>
      </c>
      <c r="E8" s="150">
        <f t="shared" si="1"/>
        <v>2</v>
      </c>
      <c r="F8" s="150">
        <f t="shared" si="1"/>
        <v>3</v>
      </c>
      <c r="G8" s="165"/>
    </row>
    <row r="9" spans="1:8" x14ac:dyDescent="0.2">
      <c r="A9" s="577" t="s">
        <v>17027</v>
      </c>
      <c r="B9" s="150">
        <f>IFERROR(VLOOKUP($A9&amp;B$5&amp;$F$3&amp;$E$3&amp;$B$3,EYFULL_in_period,7,FALSE),"-")</f>
        <v>88</v>
      </c>
      <c r="C9" s="150">
        <f t="shared" si="1"/>
        <v>16</v>
      </c>
      <c r="D9" s="150">
        <f t="shared" si="1"/>
        <v>57</v>
      </c>
      <c r="E9" s="150" t="str">
        <f t="shared" si="1"/>
        <v>-</v>
      </c>
      <c r="F9" s="150">
        <f t="shared" si="1"/>
        <v>15</v>
      </c>
      <c r="G9" s="165"/>
    </row>
    <row r="10" spans="1:8" s="340" customFormat="1" x14ac:dyDescent="0.2">
      <c r="A10" s="578" t="s">
        <v>17025</v>
      </c>
      <c r="B10" s="739">
        <f>IFERROR(VLOOKUP($A10&amp;B$5&amp;$F$3&amp;$E$3&amp;$B$3,EYFULL_in_period,7,FALSE),"-")</f>
        <v>546</v>
      </c>
      <c r="C10" s="739">
        <f t="shared" si="1"/>
        <v>42</v>
      </c>
      <c r="D10" s="739">
        <f t="shared" si="1"/>
        <v>504</v>
      </c>
      <c r="E10" s="739" t="str">
        <f t="shared" si="1"/>
        <v>-</v>
      </c>
      <c r="F10" s="739" t="str">
        <f t="shared" si="1"/>
        <v>-</v>
      </c>
      <c r="G10" s="574"/>
      <c r="H10" s="575"/>
    </row>
    <row r="11" spans="1:8" x14ac:dyDescent="0.2">
      <c r="A11" s="103"/>
      <c r="B11" s="151"/>
      <c r="C11" s="152"/>
      <c r="D11" s="152"/>
      <c r="E11" s="152"/>
      <c r="F11" s="153" t="s">
        <v>10828</v>
      </c>
      <c r="G11" s="152"/>
      <c r="H11" s="152"/>
    </row>
    <row r="12" spans="1:8" x14ac:dyDescent="0.2">
      <c r="A12" s="354" t="s">
        <v>4032</v>
      </c>
      <c r="B12" s="418"/>
      <c r="C12" s="418"/>
      <c r="D12" s="418"/>
      <c r="E12" s="418"/>
      <c r="F12" s="418"/>
      <c r="G12" s="152"/>
      <c r="H12" s="152"/>
    </row>
    <row r="13" spans="1:8" x14ac:dyDescent="0.2">
      <c r="A13" s="354" t="s">
        <v>29707</v>
      </c>
      <c r="B13" s="422"/>
      <c r="C13" s="422"/>
      <c r="D13" s="422"/>
      <c r="E13" s="422"/>
      <c r="F13" s="422"/>
    </row>
    <row r="14" spans="1:8" x14ac:dyDescent="0.2">
      <c r="A14" s="354" t="s">
        <v>29708</v>
      </c>
      <c r="B14" s="422"/>
      <c r="C14" s="422"/>
      <c r="D14" s="422"/>
      <c r="E14" s="422"/>
      <c r="F14" s="422"/>
    </row>
    <row r="15" spans="1:8" x14ac:dyDescent="0.2">
      <c r="A15" s="29" t="s">
        <v>29709</v>
      </c>
    </row>
    <row r="16" spans="1:8" x14ac:dyDescent="0.2">
      <c r="A16" s="29" t="s">
        <v>29710</v>
      </c>
    </row>
    <row r="17" spans="1:1" x14ac:dyDescent="0.2">
      <c r="A17" s="605"/>
    </row>
  </sheetData>
  <sheetProtection sort="0" autoFilter="0"/>
  <mergeCells count="1">
    <mergeCell ref="B3:C3"/>
  </mergeCells>
  <dataValidations count="2">
    <dataValidation type="list" allowBlank="1" showInputMessage="1" showErrorMessage="1" sqref="B3:C3" xr:uid="{00000000-0002-0000-1F00-000000000000}">
      <formula1>prov_final</formula1>
    </dataValidation>
    <dataValidation type="list" allowBlank="1" showInputMessage="1" showErrorMessage="1" sqref="B4" xr:uid="{00000000-0002-0000-1F00-000001000000}">
      <formula1>dates</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8"/>
  </sheetPr>
  <dimension ref="A1:I9"/>
  <sheetViews>
    <sheetView workbookViewId="0"/>
  </sheetViews>
  <sheetFormatPr defaultRowHeight="12.75" x14ac:dyDescent="0.2"/>
  <cols>
    <col min="1" max="1" width="70" bestFit="1" customWidth="1"/>
    <col min="2" max="2" width="31.42578125" bestFit="1" customWidth="1"/>
    <col min="3" max="3" width="23.7109375" bestFit="1" customWidth="1"/>
    <col min="4" max="4" width="31.7109375" bestFit="1" customWidth="1"/>
    <col min="5" max="5" width="11.42578125" bestFit="1" customWidth="1"/>
    <col min="6" max="6" width="32.140625" bestFit="1" customWidth="1"/>
    <col min="7" max="7" width="6.85546875" bestFit="1" customWidth="1"/>
    <col min="8" max="8" width="18.7109375" bestFit="1" customWidth="1"/>
    <col min="9" max="9" width="24.140625" bestFit="1" customWidth="1"/>
    <col min="10" max="10" width="24.5703125" bestFit="1" customWidth="1"/>
  </cols>
  <sheetData>
    <row r="1" spans="1:9" x14ac:dyDescent="0.2">
      <c r="A1" t="s">
        <v>4857</v>
      </c>
      <c r="B1" t="s">
        <v>299</v>
      </c>
      <c r="C1" t="s">
        <v>17017</v>
      </c>
      <c r="D1" t="s">
        <v>17018</v>
      </c>
      <c r="E1" t="s">
        <v>4859</v>
      </c>
      <c r="F1" t="s">
        <v>4866</v>
      </c>
      <c r="G1" t="s">
        <v>4867</v>
      </c>
      <c r="H1" t="s">
        <v>4868</v>
      </c>
      <c r="I1" t="s">
        <v>4869</v>
      </c>
    </row>
    <row r="2" spans="1:9" x14ac:dyDescent="0.2">
      <c r="A2" t="s">
        <v>29711</v>
      </c>
      <c r="B2" t="s">
        <v>84</v>
      </c>
      <c r="C2" t="s">
        <v>17027</v>
      </c>
      <c r="D2" t="s">
        <v>79</v>
      </c>
      <c r="E2" t="s">
        <v>16993</v>
      </c>
      <c r="F2">
        <v>88</v>
      </c>
      <c r="G2">
        <v>61</v>
      </c>
      <c r="H2">
        <v>25</v>
      </c>
      <c r="I2">
        <v>2</v>
      </c>
    </row>
    <row r="3" spans="1:9" x14ac:dyDescent="0.2">
      <c r="A3" t="s">
        <v>29712</v>
      </c>
      <c r="B3" t="s">
        <v>84</v>
      </c>
      <c r="C3" t="s">
        <v>17027</v>
      </c>
      <c r="D3" t="s">
        <v>81</v>
      </c>
      <c r="E3" t="s">
        <v>16993</v>
      </c>
      <c r="F3">
        <v>320</v>
      </c>
      <c r="G3">
        <v>227</v>
      </c>
      <c r="H3">
        <v>90</v>
      </c>
      <c r="I3">
        <v>3</v>
      </c>
    </row>
    <row r="4" spans="1:9" x14ac:dyDescent="0.2">
      <c r="A4" t="s">
        <v>29713</v>
      </c>
      <c r="B4" t="s">
        <v>87</v>
      </c>
      <c r="C4" t="s">
        <v>17027</v>
      </c>
      <c r="D4" t="s">
        <v>79</v>
      </c>
      <c r="E4" t="s">
        <v>16993</v>
      </c>
      <c r="F4">
        <v>57</v>
      </c>
      <c r="G4">
        <v>41</v>
      </c>
      <c r="H4">
        <v>15</v>
      </c>
      <c r="I4">
        <v>1</v>
      </c>
    </row>
    <row r="5" spans="1:9" x14ac:dyDescent="0.2">
      <c r="A5" t="s">
        <v>29714</v>
      </c>
      <c r="B5" t="s">
        <v>87</v>
      </c>
      <c r="C5" t="s">
        <v>17027</v>
      </c>
      <c r="D5" t="s">
        <v>81</v>
      </c>
      <c r="E5" t="s">
        <v>16993</v>
      </c>
      <c r="F5">
        <v>117</v>
      </c>
      <c r="G5">
        <v>90</v>
      </c>
      <c r="H5">
        <v>25</v>
      </c>
      <c r="I5">
        <v>2</v>
      </c>
    </row>
    <row r="6" spans="1:9" x14ac:dyDescent="0.2">
      <c r="A6" t="s">
        <v>29715</v>
      </c>
      <c r="B6" t="s">
        <v>86</v>
      </c>
      <c r="C6" t="s">
        <v>17027</v>
      </c>
      <c r="D6" t="s">
        <v>79</v>
      </c>
      <c r="E6" t="s">
        <v>16993</v>
      </c>
      <c r="F6">
        <v>16</v>
      </c>
      <c r="G6">
        <v>11</v>
      </c>
      <c r="H6">
        <v>5</v>
      </c>
      <c r="I6">
        <v>0</v>
      </c>
    </row>
    <row r="7" spans="1:9" x14ac:dyDescent="0.2">
      <c r="A7" t="s">
        <v>29716</v>
      </c>
      <c r="B7" t="s">
        <v>86</v>
      </c>
      <c r="C7" t="s">
        <v>17027</v>
      </c>
      <c r="D7" t="s">
        <v>81</v>
      </c>
      <c r="E7" t="s">
        <v>16993</v>
      </c>
      <c r="F7">
        <v>52</v>
      </c>
      <c r="G7">
        <v>28</v>
      </c>
      <c r="H7">
        <v>23</v>
      </c>
      <c r="I7">
        <v>1</v>
      </c>
    </row>
    <row r="8" spans="1:9" x14ac:dyDescent="0.2">
      <c r="A8" t="s">
        <v>29717</v>
      </c>
      <c r="B8" t="s">
        <v>91</v>
      </c>
      <c r="C8" t="s">
        <v>17027</v>
      </c>
      <c r="D8" t="s">
        <v>79</v>
      </c>
      <c r="E8" t="s">
        <v>16993</v>
      </c>
      <c r="F8">
        <v>15</v>
      </c>
      <c r="G8">
        <v>9</v>
      </c>
      <c r="H8">
        <v>5</v>
      </c>
      <c r="I8">
        <v>1</v>
      </c>
    </row>
    <row r="9" spans="1:9" x14ac:dyDescent="0.2">
      <c r="A9" t="s">
        <v>29718</v>
      </c>
      <c r="B9" t="s">
        <v>91</v>
      </c>
      <c r="C9" t="s">
        <v>17027</v>
      </c>
      <c r="D9" t="s">
        <v>81</v>
      </c>
      <c r="E9" t="s">
        <v>16993</v>
      </c>
      <c r="F9">
        <v>151</v>
      </c>
      <c r="G9">
        <v>109</v>
      </c>
      <c r="H9">
        <v>42</v>
      </c>
      <c r="I9">
        <v>0</v>
      </c>
    </row>
  </sheetData>
  <pageMargins left="0.7" right="0.7" top="0.75" bottom="0.75" header="0.3" footer="0.3"/>
  <tableParts count="1">
    <tablePart r:id="rId1"/>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383D6-66C8-4B18-910E-9FB4E258678B}">
  <sheetPr>
    <tabColor theme="9" tint="0.79998168889431442"/>
  </sheetPr>
  <dimension ref="A1:K42"/>
  <sheetViews>
    <sheetView showGridLines="0" zoomScaleNormal="100" workbookViewId="0">
      <selection activeCell="B3" sqref="B3:E3"/>
    </sheetView>
  </sheetViews>
  <sheetFormatPr defaultColWidth="8.85546875" defaultRowHeight="12.75" x14ac:dyDescent="0.2"/>
  <cols>
    <col min="1" max="1" width="38.85546875" style="256" customWidth="1"/>
    <col min="2" max="4" width="11.7109375" style="12" customWidth="1"/>
    <col min="5" max="5" width="11.85546875" style="12" customWidth="1"/>
    <col min="6" max="8" width="11.7109375" style="12" customWidth="1"/>
    <col min="9" max="9" width="11.85546875" style="12" customWidth="1"/>
    <col min="10" max="10" width="11.7109375" style="12" customWidth="1"/>
    <col min="11" max="16384" width="8.85546875" style="12"/>
  </cols>
  <sheetData>
    <row r="1" spans="1:11" ht="34.35" customHeight="1" x14ac:dyDescent="0.25">
      <c r="A1" s="364" t="s">
        <v>29719</v>
      </c>
      <c r="B1" s="18"/>
      <c r="C1" s="19"/>
      <c r="D1" s="19"/>
      <c r="G1" s="7"/>
    </row>
    <row r="2" spans="1:11" ht="27.6" customHeight="1" x14ac:dyDescent="0.2">
      <c r="A2" s="671" t="str">
        <f>B5&amp; IF($B$5=current_quarter, " (provisional)", " (revised)")</f>
        <v>1 April 2022 to 31 August 2022 (provisional)</v>
      </c>
      <c r="B2" s="20"/>
      <c r="C2" s="19"/>
      <c r="D2" s="19"/>
      <c r="G2" s="7"/>
    </row>
    <row r="3" spans="1:11" ht="13.35" customHeight="1" x14ac:dyDescent="0.2">
      <c r="A3" s="583" t="s">
        <v>4024</v>
      </c>
      <c r="B3" s="844" t="s">
        <v>104</v>
      </c>
      <c r="C3" s="845"/>
      <c r="D3" s="845"/>
      <c r="E3" s="846"/>
      <c r="F3" s="61"/>
      <c r="G3" s="62"/>
      <c r="H3" s="63"/>
      <c r="I3" s="64"/>
      <c r="J3" s="61"/>
      <c r="K3" s="65"/>
    </row>
    <row r="4" spans="1:11" x14ac:dyDescent="0.2">
      <c r="A4" s="199"/>
      <c r="B4" s="199"/>
      <c r="C4" s="199"/>
      <c r="D4" s="200"/>
      <c r="E4" s="302"/>
      <c r="F4" s="61"/>
      <c r="G4" s="116"/>
      <c r="H4" s="102"/>
      <c r="I4" s="102"/>
      <c r="J4" s="579"/>
      <c r="K4" s="80"/>
    </row>
    <row r="5" spans="1:11" x14ac:dyDescent="0.2">
      <c r="A5" s="576" t="s">
        <v>29703</v>
      </c>
      <c r="B5" s="844" t="s">
        <v>79</v>
      </c>
      <c r="C5" s="845"/>
      <c r="D5" s="845"/>
      <c r="E5" s="846"/>
      <c r="F5" s="580"/>
      <c r="H5" s="80"/>
      <c r="I5" s="102"/>
      <c r="J5" s="102"/>
    </row>
    <row r="6" spans="1:11" x14ac:dyDescent="0.2">
      <c r="A6" s="584"/>
      <c r="B6" s="572"/>
      <c r="C6" s="573"/>
      <c r="D6" s="573"/>
      <c r="E6" s="573"/>
      <c r="F6" s="573"/>
      <c r="G6" s="152"/>
      <c r="H6" s="152"/>
      <c r="I6" s="152"/>
      <c r="J6" s="152"/>
      <c r="K6" s="152"/>
    </row>
    <row r="7" spans="1:11" x14ac:dyDescent="0.2">
      <c r="A7" s="459"/>
      <c r="B7" s="847" t="s">
        <v>29720</v>
      </c>
      <c r="C7" s="847"/>
      <c r="D7" s="847"/>
      <c r="E7" s="847"/>
      <c r="F7" s="848"/>
      <c r="G7" s="847" t="s">
        <v>29721</v>
      </c>
      <c r="H7" s="847"/>
      <c r="I7" s="847"/>
      <c r="J7" s="847"/>
      <c r="K7" s="66"/>
    </row>
    <row r="8" spans="1:11" ht="38.25" x14ac:dyDescent="0.2">
      <c r="A8" s="585" t="s">
        <v>17029</v>
      </c>
      <c r="B8" s="154" t="s">
        <v>10729</v>
      </c>
      <c r="C8" s="154" t="s">
        <v>4861</v>
      </c>
      <c r="D8" s="154" t="s">
        <v>4862</v>
      </c>
      <c r="E8" s="154" t="s">
        <v>4863</v>
      </c>
      <c r="F8" s="205" t="s">
        <v>4864</v>
      </c>
      <c r="G8" s="154" t="s">
        <v>4861</v>
      </c>
      <c r="H8" s="154" t="s">
        <v>4862</v>
      </c>
      <c r="I8" s="154" t="s">
        <v>4863</v>
      </c>
      <c r="J8" s="154" t="s">
        <v>4864</v>
      </c>
      <c r="K8" s="206"/>
    </row>
    <row r="9" spans="1:11" ht="38.1" customHeight="1" x14ac:dyDescent="0.2">
      <c r="A9" s="586" t="s">
        <v>4881</v>
      </c>
      <c r="B9" s="44"/>
      <c r="C9" s="44"/>
      <c r="D9" s="44"/>
      <c r="E9" s="44"/>
      <c r="F9" s="92"/>
      <c r="G9" s="44"/>
      <c r="H9" s="44"/>
      <c r="I9" s="44"/>
      <c r="J9" s="44"/>
      <c r="K9" s="206"/>
    </row>
    <row r="10" spans="1:11" ht="17.100000000000001" customHeight="1" x14ac:dyDescent="0.2">
      <c r="A10" s="481" t="s">
        <v>84</v>
      </c>
      <c r="B10" s="106">
        <f>IF(ISERROR(VLOOKUP($A$8&amp;$A10&amp;$B$3&amp;$A$9&amp;$B$5,EYFULL_in_period,8,FALSE))=TRUE,0,VLOOKUP($A$8&amp;$A10&amp;$B$3&amp;$A$9&amp;$B$5,EYFULL_in_period,8,FALSE))</f>
        <v>5041</v>
      </c>
      <c r="C10" s="106">
        <f>IF(ISERROR(VLOOKUP($A$8&amp;$A10&amp;$B$3&amp;$A$9&amp;$B$5,EYFULL_in_period,9,FALSE))=TRUE,0,VLOOKUP($A$8&amp;$A10&amp;$B$3&amp;$A$9&amp;$B$5,EYFULL_in_period,9,FALSE))</f>
        <v>793</v>
      </c>
      <c r="D10" s="106">
        <f>IF(ISERROR(VLOOKUP($A$8&amp;$A10&amp;$B$3&amp;$A$9&amp;$B$5,EYFULL_in_period,10,FALSE))=TRUE,0,VLOOKUP($A$8&amp;$A10&amp;$B$3&amp;$A$9&amp;$B$5,EYFULL_in_period,10,FALSE))</f>
        <v>3560</v>
      </c>
      <c r="E10" s="106">
        <f>IF(ISERROR(VLOOKUP($A$8&amp;$A10&amp;$B$3&amp;$A$9&amp;$B$5,EYFULL_in_period,11,FALSE))=TRUE,0,VLOOKUP($A$8&amp;$A10&amp;$B$3&amp;$A$9&amp;$B$5,EYFULL_in_period,11,FALSE))</f>
        <v>328</v>
      </c>
      <c r="F10" s="155">
        <f>IF(ISERROR(VLOOKUP($A$8&amp;$A10&amp;$B$3&amp;$A$9&amp;$B$5,EYFULL_in_period,12,FALSE))=TRUE,0,VLOOKUP($A$8&amp;$A10&amp;$B$3&amp;$A$9&amp;$B$5,EYFULL_in_period,12,FALSE))</f>
        <v>360</v>
      </c>
      <c r="G10" s="106">
        <f>IF($B10 &lt;1, "-",C10/$B10*100)</f>
        <v>15.731005752826821</v>
      </c>
      <c r="H10" s="106">
        <f>IF($B10 &lt;1, "-",D10/$B10*100)</f>
        <v>70.620908549890899</v>
      </c>
      <c r="I10" s="106">
        <f>IF($B10 &lt;1, "-",E10/$B10*100)</f>
        <v>6.5066455068438804</v>
      </c>
      <c r="J10" s="106">
        <f>IF($B10 &lt;1, "-",F10/$B10*100)</f>
        <v>7.1414401904384057</v>
      </c>
      <c r="K10" s="208"/>
    </row>
    <row r="11" spans="1:11" ht="13.35" customHeight="1" x14ac:dyDescent="0.2">
      <c r="A11" s="482" t="s">
        <v>86</v>
      </c>
      <c r="B11" s="48">
        <f>IF(ISERROR(VLOOKUP($A$8&amp;$A11&amp;$B$3&amp;$A$9&amp;$B$5,EYFULL_in_period,8,FALSE))=TRUE,0,VLOOKUP($A$8&amp;$A11&amp;$B$3&amp;$A$9&amp;$B$5,EYFULL_in_period,8,FALSE))</f>
        <v>2572</v>
      </c>
      <c r="C11" s="48">
        <f>IF(ISERROR(VLOOKUP($A$8&amp;$A11&amp;$B$3&amp;$A$9&amp;$B$5,EYFULL_in_period,9,FALSE))=TRUE,0,VLOOKUP($A$8&amp;$A11&amp;$B$3&amp;$A$9&amp;$B$5,EYFULL_in_period,9,FALSE))</f>
        <v>383</v>
      </c>
      <c r="D11" s="48">
        <f>IF(ISERROR(VLOOKUP($A$8&amp;$A11&amp;$B$3&amp;$A$9&amp;$B$5,EYFULL_in_period,10,FALSE))=TRUE,0,VLOOKUP($A$8&amp;$A11&amp;$B$3&amp;$A$9&amp;$B$5,EYFULL_in_period,10,FALSE))</f>
        <v>1911</v>
      </c>
      <c r="E11" s="48">
        <f>IF(ISERROR(VLOOKUP($A$8&amp;$A11&amp;$B$3&amp;$A$9&amp;$B$5,EYFULL_in_period,11,FALSE))=TRUE,0,VLOOKUP($A$8&amp;$A11&amp;$B$3&amp;$A$9&amp;$B$5,EYFULL_in_period,11,FALSE))</f>
        <v>135</v>
      </c>
      <c r="F11" s="97">
        <f>IF(ISERROR(VLOOKUP($A$8&amp;$A11&amp;$B$3&amp;$A$9&amp;$B$5,EYFULL_in_period,12,FALSE))=TRUE,0,VLOOKUP($A$8&amp;$A11&amp;$B$3&amp;$A$9&amp;$B$5,EYFULL_in_period,12,FALSE))</f>
        <v>143</v>
      </c>
      <c r="G11" s="48">
        <f t="shared" ref="G11:J13" si="0">IF($B11 &lt;1, "-",C11/$B11*100)</f>
        <v>14.891135303265941</v>
      </c>
      <c r="H11" s="48">
        <f t="shared" si="0"/>
        <v>74.300155520995332</v>
      </c>
      <c r="I11" s="48">
        <f t="shared" si="0"/>
        <v>5.2488335925349929</v>
      </c>
      <c r="J11" s="48">
        <f t="shared" si="0"/>
        <v>5.5598755832037323</v>
      </c>
      <c r="K11" s="209"/>
    </row>
    <row r="12" spans="1:11" ht="13.35" customHeight="1" x14ac:dyDescent="0.2">
      <c r="A12" s="588" t="s">
        <v>87</v>
      </c>
      <c r="B12" s="48">
        <f>IF(ISERROR(VLOOKUP($A$8&amp;$A12&amp;$B$3&amp;$A$9&amp;$B$5,EYFULL_in_period,8,FALSE))=TRUE,0,VLOOKUP($A$8&amp;$A12&amp;$B$3&amp;$A$9&amp;$B$5,EYFULL_in_period,8,FALSE))</f>
        <v>2424</v>
      </c>
      <c r="C12" s="48">
        <f>IF(ISERROR(VLOOKUP($A$8&amp;$A12&amp;$B$3&amp;$A$9&amp;$B$5,EYFULL_in_period,9,FALSE))=TRUE,0,VLOOKUP($A$8&amp;$A12&amp;$B$3&amp;$A$9&amp;$B$5,EYFULL_in_period,9,FALSE))</f>
        <v>402</v>
      </c>
      <c r="D12" s="48">
        <f>IF(ISERROR(VLOOKUP($A$8&amp;$A12&amp;$B$3&amp;$A$9&amp;$B$5,EYFULL_in_period,10,FALSE))=TRUE,0,VLOOKUP($A$8&amp;$A12&amp;$B$3&amp;$A$9&amp;$B$5,EYFULL_in_period,10,FALSE))</f>
        <v>1622</v>
      </c>
      <c r="E12" s="48">
        <f>IF(ISERROR(VLOOKUP($A$8&amp;$A12&amp;$B$3&amp;$A$9&amp;$B$5,EYFULL_in_period,11,FALSE))=TRUE,0,VLOOKUP($A$8&amp;$A12&amp;$B$3&amp;$A$9&amp;$B$5,EYFULL_in_period,11,FALSE))</f>
        <v>190</v>
      </c>
      <c r="F12" s="97">
        <f>IF(ISERROR(VLOOKUP($A$8&amp;$A12&amp;$B$3&amp;$A$9&amp;$B$5,EYFULL_in_period,12,FALSE))=TRUE,0,VLOOKUP($A$8&amp;$A12&amp;$B$3&amp;$A$9&amp;$B$5,EYFULL_in_period,12,FALSE))</f>
        <v>210</v>
      </c>
      <c r="G12" s="48">
        <f t="shared" si="0"/>
        <v>16.584158415841586</v>
      </c>
      <c r="H12" s="48">
        <f t="shared" si="0"/>
        <v>66.914191419141915</v>
      </c>
      <c r="I12" s="48">
        <f t="shared" si="0"/>
        <v>7.8382838283828384</v>
      </c>
      <c r="J12" s="48">
        <f t="shared" si="0"/>
        <v>8.6633663366336631</v>
      </c>
      <c r="K12" s="209"/>
    </row>
    <row r="13" spans="1:11" ht="13.35" customHeight="1" x14ac:dyDescent="0.2">
      <c r="A13" s="588" t="s">
        <v>89</v>
      </c>
      <c r="B13" s="48">
        <f>IF(ISERROR(VLOOKUP($A$8&amp;$A13&amp;$B$3&amp;$A$9&amp;$B$5,EYFULL_in_period,8,FALSE))=TRUE,0,VLOOKUP($A$8&amp;$A13&amp;$B$3&amp;$A$9&amp;$B$5,EYFULL_in_period,8,FALSE))</f>
        <v>44</v>
      </c>
      <c r="C13" s="48">
        <f>IF(ISERROR(VLOOKUP($A$8&amp;$A13&amp;$B$3&amp;$A$9&amp;$B$5,EYFULL_in_period,9,FALSE))=TRUE,0,VLOOKUP($A$8&amp;$A13&amp;$B$3&amp;$A$9&amp;$B$5,EYFULL_in_period,9,FALSE))</f>
        <v>8</v>
      </c>
      <c r="D13" s="48">
        <f>IF(ISERROR(VLOOKUP($A$8&amp;$A13&amp;$B$3&amp;$A$9&amp;$B$5,EYFULL_in_period,10,FALSE))=TRUE,0,VLOOKUP($A$8&amp;$A13&amp;$B$3&amp;$A$9&amp;$B$5,EYFULL_in_period,10,FALSE))</f>
        <v>27</v>
      </c>
      <c r="E13" s="48">
        <f>IF(ISERROR(VLOOKUP($A$8&amp;$A13&amp;$B$3&amp;$A$9&amp;$B$5,EYFULL_in_period,11,FALSE))=TRUE,0,VLOOKUP($A$8&amp;$A13&amp;$B$3&amp;$A$9&amp;$B$5,EYFULL_in_period,11,FALSE))</f>
        <v>3</v>
      </c>
      <c r="F13" s="97">
        <f>IF(ISERROR(VLOOKUP($A$8&amp;$A13&amp;$B$3&amp;$A$9&amp;$B$5,EYFULL_in_period,12,FALSE))=TRUE,0,VLOOKUP($A$8&amp;$A13&amp;$B$3&amp;$A$9&amp;$B$5,EYFULL_in_period,12,FALSE))</f>
        <v>6</v>
      </c>
      <c r="G13" s="48">
        <f t="shared" si="0"/>
        <v>18.181818181818183</v>
      </c>
      <c r="H13" s="48">
        <f t="shared" si="0"/>
        <v>61.363636363636367</v>
      </c>
      <c r="I13" s="48">
        <f t="shared" si="0"/>
        <v>6.8181818181818175</v>
      </c>
      <c r="J13" s="48">
        <f t="shared" si="0"/>
        <v>13.636363636363635</v>
      </c>
      <c r="K13" s="209"/>
    </row>
    <row r="14" spans="1:11" ht="38.1" customHeight="1" x14ac:dyDescent="0.2">
      <c r="A14" s="586" t="s">
        <v>4887</v>
      </c>
      <c r="B14" s="48"/>
      <c r="C14" s="48"/>
      <c r="D14" s="48"/>
      <c r="E14" s="48"/>
      <c r="F14" s="97"/>
      <c r="G14" s="48"/>
      <c r="H14" s="48"/>
      <c r="I14" s="48"/>
      <c r="J14" s="48"/>
      <c r="K14" s="78"/>
    </row>
    <row r="15" spans="1:11" ht="17.100000000000001" customHeight="1" x14ac:dyDescent="0.2">
      <c r="A15" s="481" t="s">
        <v>84</v>
      </c>
      <c r="B15" s="44">
        <f>IF(ISERROR(VLOOKUP($A$8&amp;$A15&amp;$B$3&amp;$A$14&amp;$B$5,EYFULL_in_period,8,FALSE))=TRUE,0,VLOOKUP($A$8&amp;$A15&amp;$B$3&amp;$A$14&amp;$B$5,EYFULL_in_period,8,FALSE))</f>
        <v>5041</v>
      </c>
      <c r="C15" s="44">
        <f>IF(ISERROR(VLOOKUP($A$8&amp;$A15&amp;$B$3&amp;$A$14&amp;$B$5,EYFULL_in_period,9,FALSE))=TRUE,0,VLOOKUP($A$8&amp;$A15&amp;$B$3&amp;$A$14&amp;$B$5,EYFULL_in_period,9,FALSE))</f>
        <v>798</v>
      </c>
      <c r="D15" s="44">
        <f>IF(ISERROR(VLOOKUP($A$8&amp;$A15&amp;$B$3&amp;$A$14&amp;$B$5,EYFULL_in_period,10,FALSE))=TRUE,0,VLOOKUP($A$8&amp;$A15&amp;$B$3&amp;$A$14&amp;$B$5,EYFULL_in_period,10,FALSE))</f>
        <v>3665</v>
      </c>
      <c r="E15" s="44">
        <f>IF(ISERROR(VLOOKUP($A$8&amp;$A15&amp;$B$3&amp;$A$14&amp;$B$5,EYFULL_in_period,11,FALSE))=TRUE,0,VLOOKUP($A$8&amp;$A15&amp;$B$3&amp;$A$14&amp;$B$5,EYFULL_in_period,11,FALSE))</f>
        <v>374</v>
      </c>
      <c r="F15" s="155">
        <f>IF(ISERROR(VLOOKUP($A$8&amp;$A15&amp;$B$3&amp;$A$14&amp;$B$5,EYFULL_in_period,12,FALSE))=TRUE,0,VLOOKUP($A$8&amp;$A15&amp;$B$3&amp;$A$14&amp;$B$5,EYFULL_in_period,12,FALSE))</f>
        <v>204</v>
      </c>
      <c r="G15" s="44">
        <f t="shared" ref="G15:J18" si="1">IF($B15 &lt;1, "-",C15/$B15*100)</f>
        <v>15.830192422138465</v>
      </c>
      <c r="H15" s="44">
        <f t="shared" si="1"/>
        <v>72.703828605435433</v>
      </c>
      <c r="I15" s="44">
        <f t="shared" si="1"/>
        <v>7.4191628645110104</v>
      </c>
      <c r="J15" s="44">
        <f t="shared" si="1"/>
        <v>4.0468161079150962</v>
      </c>
      <c r="K15" s="86"/>
    </row>
    <row r="16" spans="1:11" ht="13.35" customHeight="1" x14ac:dyDescent="0.2">
      <c r="A16" s="482" t="s">
        <v>86</v>
      </c>
      <c r="B16" s="48">
        <f>IF(ISERROR(VLOOKUP($A$8&amp;$A16&amp;$B$3&amp;$A$14&amp;$B$5,EYFULL_in_period,8,FALSE))=TRUE,0,VLOOKUP($A$8&amp;$A16&amp;$B$3&amp;$A$14&amp;$B$5,EYFULL_in_period,8,FALSE))</f>
        <v>2572</v>
      </c>
      <c r="C16" s="48">
        <f>IF(ISERROR(VLOOKUP($A$8&amp;$A16&amp;$B$3&amp;$A$14&amp;$B$5,EYFULL_in_period,9,FALSE))=TRUE,0,VLOOKUP($A$8&amp;$A16&amp;$B$3&amp;$A$14&amp;$B$5,EYFULL_in_period,9,FALSE))</f>
        <v>384</v>
      </c>
      <c r="D16" s="48">
        <f>IF(ISERROR(VLOOKUP($A$8&amp;$A16&amp;$B$3&amp;$A$14&amp;$B$5,EYFULL_in_period,10,FALSE))=TRUE,0,VLOOKUP($A$8&amp;$A16&amp;$B$3&amp;$A$14&amp;$B$5,EYFULL_in_period,10,FALSE))</f>
        <v>1956</v>
      </c>
      <c r="E16" s="48">
        <f>IF(ISERROR(VLOOKUP($A$8&amp;$A16&amp;$B$3&amp;$A$14&amp;$B$5,EYFULL_in_period,11,FALSE))=TRUE,0,VLOOKUP($A$8&amp;$A16&amp;$B$3&amp;$A$14&amp;$B$5,EYFULL_in_period,11,FALSE))</f>
        <v>144</v>
      </c>
      <c r="F16" s="97">
        <f>IF(ISERROR(VLOOKUP($A$8&amp;$A16&amp;$B$3&amp;$A$14&amp;$B$5,EYFULL_in_period,12,FALSE))=TRUE,0,VLOOKUP($A$8&amp;$A16&amp;$B$3&amp;$A$14&amp;$B$5,EYFULL_in_period,12,FALSE))</f>
        <v>88</v>
      </c>
      <c r="G16" s="48">
        <f t="shared" si="1"/>
        <v>14.930015552099535</v>
      </c>
      <c r="H16" s="48">
        <f t="shared" si="1"/>
        <v>76.049766718507001</v>
      </c>
      <c r="I16" s="48">
        <f t="shared" si="1"/>
        <v>5.598755832037325</v>
      </c>
      <c r="J16" s="48">
        <f t="shared" si="1"/>
        <v>3.421461897356143</v>
      </c>
      <c r="K16" s="78"/>
    </row>
    <row r="17" spans="1:11" ht="13.35" customHeight="1" x14ac:dyDescent="0.2">
      <c r="A17" s="588" t="s">
        <v>87</v>
      </c>
      <c r="B17" s="48">
        <f>IF(ISERROR(VLOOKUP($A$8&amp;$A17&amp;$B$3&amp;$A$14&amp;$B$5,EYFULL_in_period,8,FALSE))=TRUE,0,VLOOKUP($A$8&amp;$A17&amp;$B$3&amp;$A$14&amp;$B$5,EYFULL_in_period,8,FALSE))</f>
        <v>2424</v>
      </c>
      <c r="C17" s="48">
        <f>IF(ISERROR(VLOOKUP($A$8&amp;$A17&amp;$B$3&amp;$A$14&amp;$B$5,EYFULL_in_period,9,FALSE))=TRUE,0,VLOOKUP($A$8&amp;$A17&amp;$B$3&amp;$A$14&amp;$B$5,EYFULL_in_period,9,FALSE))</f>
        <v>406</v>
      </c>
      <c r="D17" s="48">
        <f>IF(ISERROR(VLOOKUP($A$8&amp;$A17&amp;$B$3&amp;$A$14&amp;$B$5,EYFULL_in_period,10,FALSE))=TRUE,0,VLOOKUP($A$8&amp;$A17&amp;$B$3&amp;$A$14&amp;$B$5,EYFULL_in_period,10,FALSE))</f>
        <v>1681</v>
      </c>
      <c r="E17" s="48">
        <f>IF(ISERROR(VLOOKUP($A$8&amp;$A17&amp;$B$3&amp;$A$14&amp;$B$5,EYFULL_in_period,11,FALSE))=TRUE,0,VLOOKUP($A$8&amp;$A17&amp;$B$3&amp;$A$14&amp;$B$5,EYFULL_in_period,11,FALSE))</f>
        <v>225</v>
      </c>
      <c r="F17" s="97">
        <f>IF(ISERROR(VLOOKUP($A$8&amp;$A17&amp;$B$3&amp;$A$14&amp;$B$5,EYFULL_in_period,12,FALSE))=TRUE,0,VLOOKUP($A$8&amp;$A17&amp;$B$3&amp;$A$14&amp;$B$5,EYFULL_in_period,12,FALSE))</f>
        <v>112</v>
      </c>
      <c r="G17" s="48">
        <f t="shared" si="1"/>
        <v>16.74917491749175</v>
      </c>
      <c r="H17" s="48">
        <f t="shared" si="1"/>
        <v>69.348184818481855</v>
      </c>
      <c r="I17" s="48">
        <f t="shared" si="1"/>
        <v>9.282178217821782</v>
      </c>
      <c r="J17" s="48">
        <f t="shared" si="1"/>
        <v>4.6204620462046204</v>
      </c>
      <c r="K17" s="78"/>
    </row>
    <row r="18" spans="1:11" ht="13.35" customHeight="1" x14ac:dyDescent="0.2">
      <c r="A18" s="588" t="s">
        <v>89</v>
      </c>
      <c r="B18" s="48">
        <f>IF(ISERROR(VLOOKUP($A$8&amp;$A18&amp;$B$3&amp;$A$14&amp;$B$5,EYFULL_in_period,8,FALSE))=TRUE,0,VLOOKUP($A$8&amp;$A18&amp;$B$3&amp;$A$14&amp;$B$5,EYFULL_in_period,8,FALSE))</f>
        <v>44</v>
      </c>
      <c r="C18" s="48">
        <f>IF(ISERROR(VLOOKUP($A$8&amp;$A18&amp;$B$3&amp;$A$14&amp;$B$5,EYFULL_in_period,9,FALSE))=TRUE,0,VLOOKUP($A$8&amp;$A18&amp;$B$3&amp;$A$14&amp;$B$5,EYFULL_in_period,9,FALSE))</f>
        <v>8</v>
      </c>
      <c r="D18" s="48">
        <f>IF(ISERROR(VLOOKUP($A$8&amp;$A18&amp;$B$3&amp;$A$14&amp;$B$5,EYFULL_in_period,10,FALSE))=TRUE,0,VLOOKUP($A$8&amp;$A18&amp;$B$3&amp;$A$14&amp;$B$5,EYFULL_in_period,10,FALSE))</f>
        <v>28</v>
      </c>
      <c r="E18" s="48">
        <f>IF(ISERROR(VLOOKUP($A$8&amp;$A18&amp;$B$3&amp;$A$14&amp;$B$5,EYFULL_in_period,11,FALSE))=TRUE,0,VLOOKUP($A$8&amp;$A18&amp;$B$3&amp;$A$14&amp;$B$5,EYFULL_in_period,11,FALSE))</f>
        <v>5</v>
      </c>
      <c r="F18" s="97">
        <f>IF(ISERROR(VLOOKUP($A$8&amp;$A18&amp;$B$3&amp;$A$14&amp;$B$5,EYFULL_in_period,12,FALSE))=TRUE,0,VLOOKUP($A$8&amp;$A18&amp;$B$3&amp;$A$14&amp;$B$5,EYFULL_in_period,12,FALSE))</f>
        <v>3</v>
      </c>
      <c r="G18" s="48">
        <f t="shared" si="1"/>
        <v>18.181818181818183</v>
      </c>
      <c r="H18" s="48">
        <f t="shared" si="1"/>
        <v>63.636363636363633</v>
      </c>
      <c r="I18" s="48">
        <f t="shared" si="1"/>
        <v>11.363636363636363</v>
      </c>
      <c r="J18" s="48">
        <f t="shared" si="1"/>
        <v>6.8181818181818175</v>
      </c>
      <c r="K18" s="78"/>
    </row>
    <row r="19" spans="1:11" ht="38.1" customHeight="1" x14ac:dyDescent="0.2">
      <c r="A19" s="586" t="s">
        <v>4875</v>
      </c>
      <c r="B19" s="48"/>
      <c r="C19" s="48"/>
      <c r="D19" s="48"/>
      <c r="E19" s="48"/>
      <c r="F19" s="97"/>
      <c r="G19" s="48"/>
      <c r="H19" s="48"/>
      <c r="I19" s="48"/>
      <c r="J19" s="48"/>
      <c r="K19" s="78"/>
    </row>
    <row r="20" spans="1:11" ht="17.100000000000001" customHeight="1" x14ac:dyDescent="0.2">
      <c r="A20" s="481" t="s">
        <v>84</v>
      </c>
      <c r="B20" s="106">
        <f>IF(ISERROR(VLOOKUP($A$8&amp;$A20&amp;$B$3&amp;$A$19&amp;$B$5,EYFULL_in_period,8,FALSE))=TRUE,0,VLOOKUP($A$8&amp;$A20&amp;$B$3&amp;$A$19&amp;$B$5,EYFULL_in_period,8,FALSE))</f>
        <v>5041</v>
      </c>
      <c r="C20" s="106">
        <f>IF(ISERROR(VLOOKUP($A$8&amp;$A20&amp;$B$3&amp;$A$19&amp;$B$5,EYFULL_in_period,9,FALSE))=TRUE,0,VLOOKUP($A$8&amp;$A20&amp;$B$3&amp;$A$19&amp;$B$5,EYFULL_in_period,9,FALSE))</f>
        <v>933</v>
      </c>
      <c r="D20" s="106">
        <f>IF(ISERROR(VLOOKUP($A$8&amp;$A20&amp;$B$3&amp;$A$19&amp;$B$5,EYFULL_in_period,10,FALSE))=TRUE,0,VLOOKUP($A$8&amp;$A20&amp;$B$3&amp;$A$19&amp;$B$5,EYFULL_in_period,10,FALSE))</f>
        <v>3568</v>
      </c>
      <c r="E20" s="106">
        <f>IF(ISERROR(VLOOKUP($A$8&amp;$A20&amp;$B$3&amp;$A$19&amp;$B$5,EYFULL_in_period,11,FALSE))=TRUE,0,VLOOKUP($A$8&amp;$A20&amp;$B$3&amp;$A$19&amp;$B$5,EYFULL_in_period,11,FALSE))</f>
        <v>338</v>
      </c>
      <c r="F20" s="155">
        <f>IF(ISERROR(VLOOKUP($A$8&amp;$A20&amp;$B$3&amp;$A$19&amp;$B$5,EYFULL_in_period,12,FALSE))=TRUE,0,VLOOKUP($A$8&amp;$A20&amp;$B$3&amp;$A$19&amp;$B$5,EYFULL_in_period,12,FALSE))</f>
        <v>202</v>
      </c>
      <c r="G20" s="44">
        <f t="shared" ref="G20:J23" si="2">IF($B20 &lt;1, "-",C20/$B20*100)</f>
        <v>18.508232493552867</v>
      </c>
      <c r="H20" s="44">
        <f t="shared" si="2"/>
        <v>70.779607220789529</v>
      </c>
      <c r="I20" s="44">
        <f t="shared" si="2"/>
        <v>6.7050188454671682</v>
      </c>
      <c r="J20" s="44">
        <f t="shared" si="2"/>
        <v>4.0071414401904386</v>
      </c>
      <c r="K20" s="86"/>
    </row>
    <row r="21" spans="1:11" ht="13.35" customHeight="1" x14ac:dyDescent="0.2">
      <c r="A21" s="482" t="s">
        <v>86</v>
      </c>
      <c r="B21" s="48">
        <f>IF(ISERROR(VLOOKUP($A$8&amp;$A21&amp;$B$3&amp;$A$19&amp;$B$5,EYFULL_in_period,8,FALSE))=TRUE,0,VLOOKUP($A$8&amp;$A21&amp;$B$3&amp;$A$19&amp;$B$5,EYFULL_in_period,8,FALSE))</f>
        <v>2572</v>
      </c>
      <c r="C21" s="48">
        <f>IF(ISERROR(VLOOKUP($A$8&amp;$A21&amp;$B$3&amp;$A$19&amp;$B$5,EYFULL_in_period,9,FALSE))=TRUE,0,VLOOKUP($A$8&amp;$A21&amp;$B$3&amp;$A$19&amp;$B$5,EYFULL_in_period,9,FALSE))</f>
        <v>441</v>
      </c>
      <c r="D21" s="48">
        <f>IF(ISERROR(VLOOKUP($A$8&amp;$A21&amp;$B$3&amp;$A$19&amp;$B$5,EYFULL_in_period,10,FALSE))=TRUE,0,VLOOKUP($A$8&amp;$A21&amp;$B$3&amp;$A$19&amp;$B$5,EYFULL_in_period,10,FALSE))</f>
        <v>1914</v>
      </c>
      <c r="E21" s="48">
        <f>IF(ISERROR(VLOOKUP($A$8&amp;$A21&amp;$B$3&amp;$A$19&amp;$B$5,EYFULL_in_period,11,FALSE))=TRUE,0,VLOOKUP($A$8&amp;$A21&amp;$B$3&amp;$A$19&amp;$B$5,EYFULL_in_period,11,FALSE))</f>
        <v>130</v>
      </c>
      <c r="F21" s="97">
        <f>IF(ISERROR(VLOOKUP($A$8&amp;$A21&amp;$B$3&amp;$A$19&amp;$B$5,EYFULL_in_period,12,FALSE))=TRUE,0,VLOOKUP($A$8&amp;$A21&amp;$B$3&amp;$A$19&amp;$B$5,EYFULL_in_period,12,FALSE))</f>
        <v>87</v>
      </c>
      <c r="G21" s="48">
        <f t="shared" si="2"/>
        <v>17.14618973561431</v>
      </c>
      <c r="H21" s="48">
        <f t="shared" si="2"/>
        <v>74.41679626749611</v>
      </c>
      <c r="I21" s="48">
        <f t="shared" si="2"/>
        <v>5.0544323483670297</v>
      </c>
      <c r="J21" s="48">
        <f t="shared" si="2"/>
        <v>3.3825816485225508</v>
      </c>
      <c r="K21" s="78"/>
    </row>
    <row r="22" spans="1:11" ht="13.35" customHeight="1" x14ac:dyDescent="0.2">
      <c r="A22" s="588" t="s">
        <v>87</v>
      </c>
      <c r="B22" s="48">
        <f>IF(ISERROR(VLOOKUP($A$8&amp;$A22&amp;$B$3&amp;$A$19&amp;$B$5,EYFULL_in_period,8,FALSE))=TRUE,0,VLOOKUP($A$8&amp;$A22&amp;$B$3&amp;$A$19&amp;$B$5,EYFULL_in_period,8,FALSE))</f>
        <v>2424</v>
      </c>
      <c r="C22" s="48">
        <f>IF(ISERROR(VLOOKUP($A$8&amp;$A22&amp;$B$3&amp;$A$19&amp;$B$5,EYFULL_in_period,9,FALSE))=TRUE,0,VLOOKUP($A$8&amp;$A22&amp;$B$3&amp;$A$19&amp;$B$5,EYFULL_in_period,9,FALSE))</f>
        <v>480</v>
      </c>
      <c r="D22" s="48">
        <f>IF(ISERROR(VLOOKUP($A$8&amp;$A22&amp;$B$3&amp;$A$19&amp;$B$5,EYFULL_in_period,10,FALSE))=TRUE,0,VLOOKUP($A$8&amp;$A22&amp;$B$3&amp;$A$19&amp;$B$5,EYFULL_in_period,10,FALSE))</f>
        <v>1629</v>
      </c>
      <c r="E22" s="48">
        <f>IF(ISERROR(VLOOKUP($A$8&amp;$A22&amp;$B$3&amp;$A$19&amp;$B$5,EYFULL_in_period,11,FALSE))=TRUE,0,VLOOKUP($A$8&amp;$A22&amp;$B$3&amp;$A$19&amp;$B$5,EYFULL_in_period,11,FALSE))</f>
        <v>204</v>
      </c>
      <c r="F22" s="97">
        <f>IF(ISERROR(VLOOKUP($A$8&amp;$A22&amp;$B$3&amp;$A$19&amp;$B$5,EYFULL_in_period,12,FALSE))=TRUE,0,VLOOKUP($A$8&amp;$A22&amp;$B$3&amp;$A$19&amp;$B$5,EYFULL_in_period,12,FALSE))</f>
        <v>111</v>
      </c>
      <c r="G22" s="48">
        <f t="shared" si="2"/>
        <v>19.801980198019802</v>
      </c>
      <c r="H22" s="48">
        <f t="shared" si="2"/>
        <v>67.202970297029708</v>
      </c>
      <c r="I22" s="48">
        <f t="shared" si="2"/>
        <v>8.4158415841584162</v>
      </c>
      <c r="J22" s="48">
        <f t="shared" si="2"/>
        <v>4.5792079207920793</v>
      </c>
      <c r="K22" s="78"/>
    </row>
    <row r="23" spans="1:11" ht="13.35" customHeight="1" x14ac:dyDescent="0.2">
      <c r="A23" s="588" t="s">
        <v>89</v>
      </c>
      <c r="B23" s="48">
        <f>IF(ISERROR(VLOOKUP($A$8&amp;$A23&amp;$B$3&amp;$A$19&amp;$B$5,EYFULL_in_period,8,FALSE))=TRUE,0,VLOOKUP($A$8&amp;$A23&amp;$B$3&amp;$A$19&amp;$B$5,EYFULL_in_period,8,FALSE))</f>
        <v>44</v>
      </c>
      <c r="C23" s="48">
        <f>IF(ISERROR(VLOOKUP($A$8&amp;$A23&amp;$B$3&amp;$A$19&amp;$B$5,EYFULL_in_period,9,FALSE))=TRUE,0,VLOOKUP($A$8&amp;$A23&amp;$B$3&amp;$A$19&amp;$B$5,EYFULL_in_period,9,FALSE))</f>
        <v>12</v>
      </c>
      <c r="D23" s="48">
        <f>IF(ISERROR(VLOOKUP($A$8&amp;$A23&amp;$B$3&amp;$A$19&amp;$B$5,EYFULL_in_period,10,FALSE))=TRUE,0,VLOOKUP($A$8&amp;$A23&amp;$B$3&amp;$A$19&amp;$B$5,EYFULL_in_period,10,FALSE))</f>
        <v>25</v>
      </c>
      <c r="E23" s="48">
        <f>IF(ISERROR(VLOOKUP($A$8&amp;$A23&amp;$B$3&amp;$A$19&amp;$B$5,EYFULL_in_period,11,FALSE))=TRUE,0,VLOOKUP($A$8&amp;$A23&amp;$B$3&amp;$A$19&amp;$B$5,EYFULL_in_period,11,FALSE))</f>
        <v>4</v>
      </c>
      <c r="F23" s="97">
        <f>IF(ISERROR(VLOOKUP($A$8&amp;$A23&amp;$B$3&amp;$A$19&amp;$B$5,EYFULL_in_period,12,FALSE))=TRUE,0,VLOOKUP($A$8&amp;$A23&amp;$B$3&amp;$A$19&amp;$B$5,EYFULL_in_period,12,FALSE))</f>
        <v>3</v>
      </c>
      <c r="G23" s="48">
        <f t="shared" si="2"/>
        <v>27.27272727272727</v>
      </c>
      <c r="H23" s="48">
        <f t="shared" si="2"/>
        <v>56.81818181818182</v>
      </c>
      <c r="I23" s="48">
        <f t="shared" si="2"/>
        <v>9.0909090909090917</v>
      </c>
      <c r="J23" s="48">
        <f t="shared" si="2"/>
        <v>6.8181818181818175</v>
      </c>
      <c r="K23" s="78"/>
    </row>
    <row r="24" spans="1:11" ht="38.1" customHeight="1" x14ac:dyDescent="0.2">
      <c r="A24" s="586" t="s">
        <v>4883</v>
      </c>
      <c r="B24" s="48"/>
      <c r="C24" s="48"/>
      <c r="D24" s="48"/>
      <c r="E24" s="48"/>
      <c r="F24" s="97"/>
      <c r="G24" s="48"/>
      <c r="H24" s="48"/>
      <c r="I24" s="48"/>
      <c r="J24" s="48"/>
      <c r="K24" s="78"/>
    </row>
    <row r="25" spans="1:11" ht="17.100000000000001" customHeight="1" x14ac:dyDescent="0.2">
      <c r="A25" s="481" t="s">
        <v>84</v>
      </c>
      <c r="B25" s="44">
        <f>IF(ISERROR(VLOOKUP($A$8&amp;$A25&amp;$B$3&amp;$A$24&amp;$B$5,EYFULL_in_period,8,FALSE))=TRUE,0,VLOOKUP($A$8&amp;$A25&amp;$B$3&amp;$A$24&amp;$B$5,EYFULL_in_period,8,FALSE))</f>
        <v>5041</v>
      </c>
      <c r="C25" s="44">
        <f>IF(ISERROR(VLOOKUP($A$8&amp;$A25&amp;$B$3&amp;$A$24&amp;$B$5,EYFULL_in_period,9,FALSE))=TRUE,0,VLOOKUP($A$8&amp;$A25&amp;$B$3&amp;$A$24&amp;$B$5,EYFULL_in_period,9,FALSE))</f>
        <v>859</v>
      </c>
      <c r="D25" s="44">
        <f>IF(ISERROR(VLOOKUP($A$8&amp;$A25&amp;$B$3&amp;$A$24&amp;$B$5,EYFULL_in_period,10,FALSE))=TRUE,0,VLOOKUP($A$8&amp;$A25&amp;$B$3&amp;$A$24&amp;$B$5,EYFULL_in_period,10,FALSE))</f>
        <v>3530</v>
      </c>
      <c r="E25" s="44">
        <f>IF(ISERROR(VLOOKUP($A$8&amp;$A25&amp;$B$3&amp;$A$24&amp;$B$5,EYFULL_in_period,11,FALSE))=TRUE,0,VLOOKUP($A$8&amp;$A25&amp;$B$3&amp;$A$24&amp;$B$5,EYFULL_in_period,11,FALSE))</f>
        <v>300</v>
      </c>
      <c r="F25" s="92">
        <f>IF(ISERROR(VLOOKUP($A$8&amp;$A25&amp;$B$3&amp;$A$24&amp;$B$5,EYFULL_in_period,12,FALSE))=TRUE,0,VLOOKUP($A$8&amp;$A25&amp;$B$3&amp;$A$24&amp;$B$5,EYFULL_in_period,12,FALSE))</f>
        <v>352</v>
      </c>
      <c r="G25" s="210">
        <f t="shared" ref="G25:J28" si="3">IF($B25 &lt;1, "-",C25/$B25*100)</f>
        <v>17.040269787740527</v>
      </c>
      <c r="H25" s="44">
        <f t="shared" si="3"/>
        <v>70.025788534021032</v>
      </c>
      <c r="I25" s="44">
        <f t="shared" si="3"/>
        <v>5.9512001586986711</v>
      </c>
      <c r="J25" s="44">
        <f t="shared" si="3"/>
        <v>6.9827415195397746</v>
      </c>
      <c r="K25" s="86"/>
    </row>
    <row r="26" spans="1:11" ht="13.35" customHeight="1" x14ac:dyDescent="0.2">
      <c r="A26" s="482" t="s">
        <v>86</v>
      </c>
      <c r="B26" s="48">
        <f>IF(ISERROR(VLOOKUP($A$8&amp;$A26&amp;$B$3&amp;$A$24&amp;$B$5,EYFULL_in_period,8,FALSE))=TRUE,0,VLOOKUP($A$8&amp;$A26&amp;$B$3&amp;$A$24&amp;$B$5,EYFULL_in_period,8,FALSE))</f>
        <v>2572</v>
      </c>
      <c r="C26" s="48">
        <f>IF(ISERROR(VLOOKUP($A$8&amp;$A26&amp;$B$3&amp;$A$24&amp;$B$5,EYFULL_in_period,9,FALSE))=TRUE,0,VLOOKUP($A$8&amp;$A26&amp;$B$3&amp;$A$24&amp;$B$5,EYFULL_in_period,9,FALSE))</f>
        <v>408</v>
      </c>
      <c r="D26" s="48">
        <f>IF(ISERROR(VLOOKUP($A$8&amp;$A26&amp;$B$3&amp;$A$24&amp;$B$5,EYFULL_in_period,10,FALSE))=TRUE,0,VLOOKUP($A$8&amp;$A26&amp;$B$3&amp;$A$24&amp;$B$5,EYFULL_in_period,10,FALSE))</f>
        <v>1907</v>
      </c>
      <c r="E26" s="48">
        <f>IF(ISERROR(VLOOKUP($A$8&amp;$A26&amp;$B$3&amp;$A$24&amp;$B$5,EYFULL_in_period,11,FALSE))=TRUE,0,VLOOKUP($A$8&amp;$A26&amp;$B$3&amp;$A$24&amp;$B$5,EYFULL_in_period,11,FALSE))</f>
        <v>119</v>
      </c>
      <c r="F26" s="97">
        <f>IF(ISERROR(VLOOKUP($A$8&amp;$A26&amp;$B$3&amp;$A$24&amp;$B$5,EYFULL_in_period,12,FALSE))=TRUE,0,VLOOKUP($A$8&amp;$A26&amp;$B$3&amp;$A$24&amp;$B$5,EYFULL_in_period,12,FALSE))</f>
        <v>138</v>
      </c>
      <c r="G26" s="48">
        <f t="shared" si="3"/>
        <v>15.863141524105753</v>
      </c>
      <c r="H26" s="48">
        <f t="shared" si="3"/>
        <v>74.144634525660962</v>
      </c>
      <c r="I26" s="48">
        <f t="shared" si="3"/>
        <v>4.6267496111975115</v>
      </c>
      <c r="J26" s="48">
        <f t="shared" si="3"/>
        <v>5.3654743390357691</v>
      </c>
      <c r="K26" s="78"/>
    </row>
    <row r="27" spans="1:11" ht="13.35" customHeight="1" x14ac:dyDescent="0.2">
      <c r="A27" s="588" t="s">
        <v>87</v>
      </c>
      <c r="B27" s="48">
        <f>IF(ISERROR(VLOOKUP($A$8&amp;$A27&amp;$B$3&amp;$A$24&amp;$B$5,EYFULL_in_period,8,FALSE))=TRUE,0,VLOOKUP($A$8&amp;$A27&amp;$B$3&amp;$A$24&amp;$B$5,EYFULL_in_period,8,FALSE))</f>
        <v>2424</v>
      </c>
      <c r="C27" s="48">
        <f>IF(ISERROR(VLOOKUP($A$8&amp;$A27&amp;$B$3&amp;$A$24&amp;$B$5,EYFULL_in_period,9,FALSE))=TRUE,0,VLOOKUP($A$8&amp;$A27&amp;$B$3&amp;$A$24&amp;$B$5,EYFULL_in_period,9,FALSE))</f>
        <v>442</v>
      </c>
      <c r="D27" s="48">
        <f>IF(ISERROR(VLOOKUP($A$8&amp;$A27&amp;$B$3&amp;$A$24&amp;$B$5,EYFULL_in_period,10,FALSE))=TRUE,0,VLOOKUP($A$8&amp;$A27&amp;$B$3&amp;$A$24&amp;$B$5,EYFULL_in_period,10,FALSE))</f>
        <v>1597</v>
      </c>
      <c r="E27" s="48">
        <f>IF(ISERROR(VLOOKUP($A$8&amp;$A27&amp;$B$3&amp;$A$24&amp;$B$5,EYFULL_in_period,11,FALSE))=TRUE,0,VLOOKUP($A$8&amp;$A27&amp;$B$3&amp;$A$24&amp;$B$5,EYFULL_in_period,11,FALSE))</f>
        <v>178</v>
      </c>
      <c r="F27" s="97">
        <f>IF(ISERROR(VLOOKUP($A$8&amp;$A27&amp;$B$3&amp;$A$24&amp;$B$5,EYFULL_in_period,12,FALSE))=TRUE,0,VLOOKUP($A$8&amp;$A27&amp;$B$3&amp;$A$24&amp;$B$5,EYFULL_in_period,12,FALSE))</f>
        <v>207</v>
      </c>
      <c r="G27" s="48">
        <f t="shared" si="3"/>
        <v>18.234323432343231</v>
      </c>
      <c r="H27" s="48">
        <f t="shared" si="3"/>
        <v>65.882838283828377</v>
      </c>
      <c r="I27" s="48">
        <f t="shared" si="3"/>
        <v>7.3432343234323429</v>
      </c>
      <c r="J27" s="48">
        <f t="shared" si="3"/>
        <v>8.5396039603960396</v>
      </c>
      <c r="K27" s="78"/>
    </row>
    <row r="28" spans="1:11" ht="13.35" customHeight="1" x14ac:dyDescent="0.2">
      <c r="A28" s="588" t="s">
        <v>89</v>
      </c>
      <c r="B28" s="48">
        <f>IF(ISERROR(VLOOKUP($A$8&amp;$A28&amp;$B$3&amp;$A$24&amp;$B$5,EYFULL_in_period,8,FALSE))=TRUE,0,VLOOKUP($A$8&amp;$A28&amp;$B$3&amp;$A$24&amp;$B$5,EYFULL_in_period,8,FALSE))</f>
        <v>44</v>
      </c>
      <c r="C28" s="48">
        <f>IF(ISERROR(VLOOKUP($A$8&amp;$A28&amp;$B$3&amp;$A$24&amp;$B$5,EYFULL_in_period,9,FALSE))=TRUE,0,VLOOKUP($A$8&amp;$A28&amp;$B$3&amp;$A$24&amp;$B$5,EYFULL_in_period,9,FALSE))</f>
        <v>9</v>
      </c>
      <c r="D28" s="48">
        <f>IF(ISERROR(VLOOKUP($A$8&amp;$A28&amp;$B$3&amp;$A$24&amp;$B$5,EYFULL_in_period,10,FALSE))=TRUE,0,VLOOKUP($A$8&amp;$A28&amp;$B$3&amp;$A$24&amp;$B$5,EYFULL_in_period,10,FALSE))</f>
        <v>26</v>
      </c>
      <c r="E28" s="48">
        <f>IF(ISERROR(VLOOKUP($A$8&amp;$A28&amp;$B$3&amp;$A$24&amp;$B$5,EYFULL_in_period,11,FALSE))=TRUE,0,VLOOKUP($A$8&amp;$A28&amp;$B$3&amp;$A$24&amp;$B$5,EYFULL_in_period,11,FALSE))</f>
        <v>3</v>
      </c>
      <c r="F28" s="97">
        <f>IF(ISERROR(VLOOKUP($A$8&amp;$A28&amp;$B$3&amp;$A$24&amp;$B$5,EYFULL_in_period,12,FALSE))=TRUE,0,VLOOKUP($A$8&amp;$A28&amp;$B$3&amp;$A$24&amp;$B$5,EYFULL_in_period,12,FALSE))</f>
        <v>6</v>
      </c>
      <c r="G28" s="48">
        <f t="shared" si="3"/>
        <v>20.454545454545457</v>
      </c>
      <c r="H28" s="48">
        <f t="shared" si="3"/>
        <v>59.090909090909093</v>
      </c>
      <c r="I28" s="48">
        <f t="shared" si="3"/>
        <v>6.8181818181818175</v>
      </c>
      <c r="J28" s="48">
        <f t="shared" si="3"/>
        <v>13.636363636363635</v>
      </c>
      <c r="K28" s="78"/>
    </row>
    <row r="29" spans="1:11" ht="38.1" customHeight="1" x14ac:dyDescent="0.2">
      <c r="A29" s="586" t="s">
        <v>10832</v>
      </c>
      <c r="B29" s="48"/>
      <c r="C29" s="48"/>
      <c r="D29" s="48"/>
      <c r="E29" s="48"/>
      <c r="F29" s="97"/>
      <c r="G29" s="211"/>
      <c r="H29" s="48"/>
      <c r="I29" s="48"/>
      <c r="J29" s="48"/>
      <c r="K29" s="78"/>
    </row>
    <row r="30" spans="1:11" ht="17.100000000000001" customHeight="1" x14ac:dyDescent="0.2">
      <c r="A30" s="481" t="s">
        <v>84</v>
      </c>
      <c r="B30" s="44">
        <f>IF(ISERROR(VLOOKUP($A$8&amp;$A30&amp;$B$3&amp;$A$29&amp;$B$5,EYFULL_in_period,8,FALSE))=TRUE,0,VLOOKUP($A$8&amp;$A30&amp;$B$3&amp;$A$29&amp;$B$5,EYFULL_in_period,8,FALSE))</f>
        <v>5041</v>
      </c>
      <c r="C30" s="44">
        <f>IF(ISERROR(VLOOKUP($A$8&amp;$A30&amp;$B$3&amp;$A$29&amp;$B$5,EYFULL_in_period,9,FALSE))=TRUE,0,VLOOKUP($A$8&amp;$A30&amp;$B$3&amp;$A$29&amp;$B$5,EYFULL_in_period,9,FALSE))</f>
        <v>801</v>
      </c>
      <c r="D30" s="44">
        <f>IF(ISERROR(VLOOKUP($A$8&amp;$A30&amp;$B$3&amp;$A$29&amp;$B$5,EYFULL_in_period,10,FALSE))=TRUE,0,VLOOKUP($A$8&amp;$A30&amp;$B$3&amp;$A$29&amp;$B$5,EYFULL_in_period,10,FALSE))</f>
        <v>3552</v>
      </c>
      <c r="E30" s="44">
        <f>IF(ISERROR(VLOOKUP($A$8&amp;$A30&amp;$B$3&amp;$A$29&amp;$B$5,EYFULL_in_period,11,FALSE))=TRUE,0,VLOOKUP($A$8&amp;$A30&amp;$B$3&amp;$A$29&amp;$B$5,EYFULL_in_period,11,FALSE))</f>
        <v>328</v>
      </c>
      <c r="F30" s="92">
        <f>IF(ISERROR(VLOOKUP($A$8&amp;$A30&amp;$B$3&amp;$A$29&amp;$B$5,EYFULL_in_period,12,FALSE))=TRUE,0,VLOOKUP($A$8&amp;$A30&amp;$B$3&amp;$A$29&amp;$B$5,EYFULL_in_period,12,FALSE))</f>
        <v>360</v>
      </c>
      <c r="G30" s="44">
        <f t="shared" ref="G30:J32" si="4">IF($B30 &lt;1, "-",C30/$B30*100)</f>
        <v>15.889704423725451</v>
      </c>
      <c r="H30" s="44">
        <f t="shared" si="4"/>
        <v>70.462209878992269</v>
      </c>
      <c r="I30" s="44">
        <f t="shared" si="4"/>
        <v>6.5066455068438804</v>
      </c>
      <c r="J30" s="44">
        <f t="shared" si="4"/>
        <v>7.1414401904384057</v>
      </c>
      <c r="K30" s="86"/>
    </row>
    <row r="31" spans="1:11" ht="13.35" customHeight="1" x14ac:dyDescent="0.2">
      <c r="A31" s="482" t="s">
        <v>86</v>
      </c>
      <c r="B31" s="48">
        <f>IF(ISERROR(VLOOKUP($A$8&amp;$A31&amp;$B$3&amp;$A$29&amp;$B$5,EYFULL_in_period,8,FALSE))=TRUE,0,VLOOKUP($A$8&amp;$A31&amp;$B$3&amp;$A$29&amp;$B$5,EYFULL_in_period,8,FALSE))</f>
        <v>2572</v>
      </c>
      <c r="C31" s="48">
        <f>IF(ISERROR(VLOOKUP($A$8&amp;$A31&amp;$B$3&amp;$A$29&amp;$B$5,EYFULL_in_period,9,FALSE))=TRUE,0,VLOOKUP($A$8&amp;$A31&amp;$B$3&amp;$A$29&amp;$B$5,EYFULL_in_period,9,FALSE))</f>
        <v>385</v>
      </c>
      <c r="D31" s="48">
        <f>IF(ISERROR(VLOOKUP($A$8&amp;$A31&amp;$B$3&amp;$A$29&amp;$B$5,EYFULL_in_period,10,FALSE))=TRUE,0,VLOOKUP($A$8&amp;$A31&amp;$B$3&amp;$A$29&amp;$B$5,EYFULL_in_period,10,FALSE))</f>
        <v>1909</v>
      </c>
      <c r="E31" s="48">
        <f>IF(ISERROR(VLOOKUP($A$8&amp;$A31&amp;$B$3&amp;$A$29&amp;$B$5,EYFULL_in_period,11,FALSE))=TRUE,0,VLOOKUP($A$8&amp;$A31&amp;$B$3&amp;$A$29&amp;$B$5,EYFULL_in_period,11,FALSE))</f>
        <v>135</v>
      </c>
      <c r="F31" s="97">
        <f>IF(ISERROR(VLOOKUP($A$8&amp;$A31&amp;$B$3&amp;$A$29&amp;$B$5,EYFULL_in_period,12,FALSE))=TRUE,0,VLOOKUP($A$8&amp;$A31&amp;$B$3&amp;$A$29&amp;$B$5,EYFULL_in_period,12,FALSE))</f>
        <v>143</v>
      </c>
      <c r="G31" s="48">
        <f t="shared" si="4"/>
        <v>14.968895800933128</v>
      </c>
      <c r="H31" s="48">
        <f t="shared" si="4"/>
        <v>74.222395023328147</v>
      </c>
      <c r="I31" s="48">
        <f t="shared" si="4"/>
        <v>5.2488335925349929</v>
      </c>
      <c r="J31" s="48">
        <f t="shared" si="4"/>
        <v>5.5598755832037323</v>
      </c>
      <c r="K31" s="78"/>
    </row>
    <row r="32" spans="1:11" ht="13.35" customHeight="1" x14ac:dyDescent="0.2">
      <c r="A32" s="588" t="s">
        <v>87</v>
      </c>
      <c r="B32" s="48">
        <f>IF(ISERROR(VLOOKUP($A$8&amp;$A32&amp;$B$3&amp;$A$29&amp;$B$5,EYFULL_in_period,8,FALSE))=TRUE,0,VLOOKUP($A$8&amp;$A32&amp;$B$3&amp;$A$29&amp;$B$5,EYFULL_in_period,8,FALSE))</f>
        <v>2424</v>
      </c>
      <c r="C32" s="48">
        <f>IF(ISERROR(VLOOKUP($A$8&amp;$A32&amp;$B$3&amp;$A$29&amp;$B$5,EYFULL_in_period,9,FALSE))=TRUE,0,VLOOKUP($A$8&amp;$A32&amp;$B$3&amp;$A$29&amp;$B$5,EYFULL_in_period,9,FALSE))</f>
        <v>408</v>
      </c>
      <c r="D32" s="48">
        <f>IF(ISERROR(VLOOKUP($A$8&amp;$A32&amp;$B$3&amp;$A$29&amp;$B$5,EYFULL_in_period,10,FALSE))=TRUE,0,VLOOKUP($A$8&amp;$A32&amp;$B$3&amp;$A$29&amp;$B$5,EYFULL_in_period,10,FALSE))</f>
        <v>1616</v>
      </c>
      <c r="E32" s="48">
        <f>IF(ISERROR(VLOOKUP($A$8&amp;$A32&amp;$B$3&amp;$A$29&amp;$B$5,EYFULL_in_period,11,FALSE))=TRUE,0,VLOOKUP($A$8&amp;$A32&amp;$B$3&amp;$A$29&amp;$B$5,EYFULL_in_period,11,FALSE))</f>
        <v>190</v>
      </c>
      <c r="F32" s="97">
        <f>IF(ISERROR(VLOOKUP($A$8&amp;$A32&amp;$B$3&amp;$A$29&amp;$B$5,EYFULL_in_period,12,FALSE))=TRUE,0,VLOOKUP($A$8&amp;$A32&amp;$B$3&amp;$A$29&amp;$B$5,EYFULL_in_period,12,FALSE))</f>
        <v>210</v>
      </c>
      <c r="G32" s="48">
        <f t="shared" si="4"/>
        <v>16.831683168316832</v>
      </c>
      <c r="H32" s="48">
        <f t="shared" si="4"/>
        <v>66.666666666666657</v>
      </c>
      <c r="I32" s="48">
        <f t="shared" si="4"/>
        <v>7.8382838283828384</v>
      </c>
      <c r="J32" s="48">
        <f t="shared" si="4"/>
        <v>8.6633663366336631</v>
      </c>
      <c r="K32" s="78"/>
    </row>
    <row r="33" spans="1:11" ht="13.35" customHeight="1" x14ac:dyDescent="0.2">
      <c r="A33" s="588" t="s">
        <v>89</v>
      </c>
      <c r="B33" s="48">
        <f>IF(ISERROR(VLOOKUP($A$8&amp;$A33&amp;$B$3&amp;$A$29&amp;$B$5,EYFULL_in_period,8,FALSE))=TRUE,0,VLOOKUP($A$8&amp;$A33&amp;$B$3&amp;$A$29&amp;$B$5,EYFULL_in_period,8,FALSE))</f>
        <v>44</v>
      </c>
      <c r="C33" s="48">
        <f>IF(ISERROR(VLOOKUP($A$8&amp;$A33&amp;$B$3&amp;$A$29&amp;$B$5,EYFULL_in_period,9,FALSE))=TRUE,0,VLOOKUP($A$8&amp;$A33&amp;$B$3&amp;$A$29&amp;$B$5,EYFULL_in_period,9,FALSE))</f>
        <v>8</v>
      </c>
      <c r="D33" s="48">
        <f>IF(ISERROR(VLOOKUP($A$8&amp;$A33&amp;$B$3&amp;$A$29&amp;$B$5,EYFULL_in_period,10,FALSE))=TRUE,0,VLOOKUP($A$8&amp;$A33&amp;$B$3&amp;$A$29&amp;$B$5,EYFULL_in_period,10,FALSE))</f>
        <v>27</v>
      </c>
      <c r="E33" s="48">
        <f>IF(ISERROR(VLOOKUP($A$8&amp;$A33&amp;$B$3&amp;$A$29&amp;$B$5,EYFULL_in_period,11,FALSE))=TRUE,0,VLOOKUP($A$8&amp;$A33&amp;$B$3&amp;$A$29&amp;$B$5,EYFULL_in_period,11,FALSE))</f>
        <v>3</v>
      </c>
      <c r="F33" s="97">
        <f>IF(ISERROR(VLOOKUP($A$8&amp;$A33&amp;$B$3&amp;$A$29&amp;$B$5,EYFULL_in_period,12,FALSE))=TRUE,0,VLOOKUP($A$8&amp;$A33&amp;$B$3&amp;$A$29&amp;$B$5,EYFULL_in_period,12,FALSE))</f>
        <v>6</v>
      </c>
      <c r="G33" s="48">
        <f t="shared" ref="G33" si="5">IF($B33 &lt;1, "-",C33/$B33*100)</f>
        <v>18.181818181818183</v>
      </c>
      <c r="H33" s="48">
        <f t="shared" ref="H33" si="6">IF($B33 &lt;1, "-",D33/$B33*100)</f>
        <v>61.363636363636367</v>
      </c>
      <c r="I33" s="48">
        <f t="shared" ref="I33" si="7">IF($B33 &lt;1, "-",E33/$B33*100)</f>
        <v>6.8181818181818175</v>
      </c>
      <c r="J33" s="48">
        <f t="shared" ref="J33" si="8">IF($B33 &lt;1, "-",F33/$B33*100)</f>
        <v>13.636363636363635</v>
      </c>
      <c r="K33" s="78"/>
    </row>
    <row r="34" spans="1:11" x14ac:dyDescent="0.2">
      <c r="A34" s="587"/>
      <c r="B34" s="79"/>
      <c r="C34" s="79"/>
      <c r="D34" s="79"/>
      <c r="E34" s="79"/>
      <c r="F34" s="212"/>
      <c r="G34" s="79"/>
      <c r="H34" s="79"/>
      <c r="I34" s="79"/>
      <c r="J34" s="79"/>
      <c r="K34" s="78"/>
    </row>
    <row r="35" spans="1:11" x14ac:dyDescent="0.2">
      <c r="A35" s="219"/>
      <c r="B35" s="80"/>
      <c r="C35" s="80"/>
      <c r="D35" s="80"/>
      <c r="E35" s="80"/>
      <c r="F35" s="80"/>
      <c r="G35" s="80"/>
      <c r="H35" s="581"/>
      <c r="I35" s="213"/>
      <c r="J35" s="194" t="s">
        <v>10828</v>
      </c>
      <c r="K35" s="37"/>
    </row>
    <row r="36" spans="1:11" x14ac:dyDescent="0.2">
      <c r="A36" s="354" t="s">
        <v>4032</v>
      </c>
      <c r="B36" s="39"/>
      <c r="C36" s="39"/>
      <c r="D36" s="39"/>
      <c r="E36" s="39"/>
      <c r="F36" s="39"/>
      <c r="G36" s="39"/>
      <c r="H36" s="39"/>
      <c r="I36" s="39"/>
      <c r="J36" s="39"/>
      <c r="K36" s="39"/>
    </row>
    <row r="37" spans="1:11" ht="12.75" customHeight="1" x14ac:dyDescent="0.2">
      <c r="A37" s="354" t="s">
        <v>29722</v>
      </c>
      <c r="B37" s="255"/>
      <c r="C37" s="255"/>
      <c r="D37" s="255"/>
      <c r="E37" s="255"/>
      <c r="F37" s="255"/>
      <c r="G37" s="255"/>
      <c r="H37" s="255"/>
      <c r="I37" s="255"/>
      <c r="J37" s="255"/>
      <c r="K37" s="255"/>
    </row>
    <row r="38" spans="1:11" x14ac:dyDescent="0.2">
      <c r="A38" s="354" t="s">
        <v>29723</v>
      </c>
      <c r="B38" s="255"/>
      <c r="C38" s="255"/>
      <c r="D38" s="255"/>
      <c r="E38" s="255"/>
      <c r="F38" s="255"/>
      <c r="G38" s="255"/>
      <c r="H38" s="255"/>
      <c r="I38" s="255"/>
      <c r="J38" s="255"/>
      <c r="K38" s="357"/>
    </row>
    <row r="39" spans="1:11" x14ac:dyDescent="0.2">
      <c r="A39" s="354" t="s">
        <v>29724</v>
      </c>
      <c r="B39" s="255"/>
      <c r="C39" s="255"/>
      <c r="D39" s="255"/>
      <c r="E39" s="255"/>
      <c r="F39" s="255"/>
      <c r="G39" s="255"/>
      <c r="H39" s="255"/>
      <c r="I39" s="255"/>
      <c r="J39" s="255"/>
      <c r="K39" s="357"/>
    </row>
    <row r="40" spans="1:11" x14ac:dyDescent="0.2">
      <c r="A40" s="605" t="s">
        <v>29794</v>
      </c>
      <c r="B40" s="255"/>
      <c r="C40" s="255"/>
      <c r="D40" s="255"/>
      <c r="E40" s="255"/>
      <c r="F40" s="255"/>
      <c r="G40" s="255"/>
      <c r="H40" s="255"/>
      <c r="I40" s="255"/>
      <c r="J40" s="255"/>
      <c r="K40" s="357"/>
    </row>
    <row r="41" spans="1:11" x14ac:dyDescent="0.2">
      <c r="A41" s="354" t="s">
        <v>29725</v>
      </c>
      <c r="B41" s="255"/>
      <c r="C41" s="255"/>
      <c r="D41" s="255"/>
      <c r="E41" s="255"/>
      <c r="F41" s="255"/>
      <c r="G41" s="255"/>
      <c r="H41" s="255"/>
      <c r="I41" s="255"/>
      <c r="J41" s="255"/>
      <c r="K41" s="582"/>
    </row>
    <row r="42" spans="1:11" x14ac:dyDescent="0.2">
      <c r="A42" s="480" t="s">
        <v>29726</v>
      </c>
      <c r="B42" s="130"/>
      <c r="C42" s="130"/>
      <c r="D42" s="130"/>
      <c r="E42" s="130"/>
      <c r="F42" s="130"/>
      <c r="G42" s="131"/>
      <c r="H42" s="457"/>
      <c r="I42" s="131"/>
      <c r="J42" s="131"/>
      <c r="K42" s="411"/>
    </row>
  </sheetData>
  <sheetProtection sort="0" autoFilter="0"/>
  <mergeCells count="4">
    <mergeCell ref="B3:E3"/>
    <mergeCell ref="B5:E5"/>
    <mergeCell ref="B7:F7"/>
    <mergeCell ref="G7:J7"/>
  </mergeCells>
  <dataValidations count="2">
    <dataValidation type="list" allowBlank="1" showInputMessage="1" showErrorMessage="1" sqref="B3:B4" xr:uid="{015C7947-3BB3-48F3-BE1C-45D9F7758BDD}">
      <formula1>LocalAuthority</formula1>
    </dataValidation>
    <dataValidation type="list" allowBlank="1" showInputMessage="1" showErrorMessage="1" sqref="B5:E5" xr:uid="{A06D0A31-59C8-4077-B4E7-1D1DEEA0CFA4}">
      <formula1>prov_final</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04B9B-D689-47E7-AE7C-0A84169ED850}">
  <sheetPr>
    <tabColor theme="9" tint="0.79998168889431442"/>
  </sheetPr>
  <dimension ref="A1:L177"/>
  <sheetViews>
    <sheetView showGridLines="0" workbookViewId="0">
      <selection activeCell="B3" sqref="B3:E3"/>
    </sheetView>
  </sheetViews>
  <sheetFormatPr defaultRowHeight="12.75" x14ac:dyDescent="0.2"/>
  <cols>
    <col min="1" max="1" width="33" style="501" customWidth="1"/>
    <col min="2" max="4" width="11.7109375" customWidth="1"/>
    <col min="5" max="5" width="12" customWidth="1"/>
    <col min="6" max="8" width="11.7109375" customWidth="1"/>
    <col min="9" max="9" width="12" customWidth="1"/>
    <col min="10" max="10" width="11.7109375" customWidth="1"/>
  </cols>
  <sheetData>
    <row r="1" spans="1:12" ht="34.35" customHeight="1" x14ac:dyDescent="0.25">
      <c r="A1" s="724" t="s">
        <v>29727</v>
      </c>
      <c r="B1" s="591"/>
      <c r="C1" s="591"/>
      <c r="D1" s="591"/>
      <c r="E1" s="591"/>
      <c r="F1" s="591"/>
      <c r="G1" s="591"/>
      <c r="H1" s="591"/>
      <c r="I1" s="591"/>
      <c r="J1" s="591"/>
      <c r="K1" s="207"/>
      <c r="L1" s="207"/>
    </row>
    <row r="2" spans="1:12" ht="27.6" customHeight="1" x14ac:dyDescent="0.2">
      <c r="A2" s="672" t="str">
        <f>B5&amp; IF($B$5=current_quarter, " (provisional)", " (revised)")</f>
        <v>1 April 2022 to 31 August 2022 (provisional)</v>
      </c>
      <c r="B2" s="20"/>
      <c r="C2" s="20"/>
      <c r="D2" s="20"/>
      <c r="E2" s="19"/>
      <c r="F2" s="19"/>
      <c r="G2" s="12"/>
      <c r="H2" s="7"/>
      <c r="I2" s="7"/>
      <c r="J2" s="12"/>
      <c r="K2" s="12"/>
      <c r="L2" s="12"/>
    </row>
    <row r="3" spans="1:12" x14ac:dyDescent="0.2">
      <c r="A3" s="199" t="s">
        <v>4036</v>
      </c>
      <c r="B3" s="849" t="s">
        <v>84</v>
      </c>
      <c r="C3" s="850"/>
      <c r="D3" s="850"/>
      <c r="E3" s="851"/>
      <c r="F3" s="59"/>
      <c r="G3" s="59"/>
      <c r="H3" s="59"/>
      <c r="I3" s="214"/>
      <c r="J3" s="214"/>
      <c r="K3" s="40"/>
      <c r="L3" s="40"/>
    </row>
    <row r="4" spans="1:12" x14ac:dyDescent="0.2">
      <c r="A4" s="199"/>
      <c r="B4" s="199"/>
      <c r="C4" s="199"/>
      <c r="D4" s="200"/>
      <c r="E4" s="201"/>
      <c r="F4" s="61"/>
      <c r="G4" s="202"/>
      <c r="H4" s="146"/>
      <c r="I4" s="146"/>
      <c r="J4" s="203"/>
      <c r="K4" s="145"/>
      <c r="L4" s="40"/>
    </row>
    <row r="5" spans="1:12" x14ac:dyDescent="0.2">
      <c r="A5" s="576" t="s">
        <v>29703</v>
      </c>
      <c r="B5" s="844" t="s">
        <v>79</v>
      </c>
      <c r="C5" s="845"/>
      <c r="D5" s="845"/>
      <c r="E5" s="846"/>
      <c r="F5" s="204"/>
      <c r="H5" s="145"/>
      <c r="I5" s="146"/>
      <c r="J5" s="146"/>
    </row>
    <row r="6" spans="1:12" x14ac:dyDescent="0.2">
      <c r="A6" s="502"/>
      <c r="B6" s="12"/>
      <c r="C6" s="42"/>
      <c r="D6" s="42"/>
      <c r="E6" s="42"/>
      <c r="F6" s="42"/>
      <c r="G6" s="42"/>
      <c r="H6" s="42"/>
      <c r="I6" s="42"/>
      <c r="J6" s="12"/>
      <c r="K6" s="12"/>
      <c r="L6" s="12"/>
    </row>
    <row r="7" spans="1:12" x14ac:dyDescent="0.2">
      <c r="A7" s="585" t="s">
        <v>17029</v>
      </c>
      <c r="B7" s="847" t="s">
        <v>29720</v>
      </c>
      <c r="C7" s="847"/>
      <c r="D7" s="847"/>
      <c r="E7" s="847"/>
      <c r="F7" s="848"/>
      <c r="G7" s="852" t="s">
        <v>29721</v>
      </c>
      <c r="H7" s="853"/>
      <c r="I7" s="853"/>
      <c r="J7" s="853"/>
      <c r="K7" s="37"/>
      <c r="L7" s="41"/>
    </row>
    <row r="8" spans="1:12" ht="39.6" customHeight="1" x14ac:dyDescent="0.2">
      <c r="A8" s="585" t="s">
        <v>4881</v>
      </c>
      <c r="B8" s="67" t="s">
        <v>29720</v>
      </c>
      <c r="C8" s="80" t="s">
        <v>4861</v>
      </c>
      <c r="D8" s="80" t="s">
        <v>4862</v>
      </c>
      <c r="E8" s="67" t="s">
        <v>4863</v>
      </c>
      <c r="F8" s="156" t="s">
        <v>4864</v>
      </c>
      <c r="G8" s="80" t="s">
        <v>4861</v>
      </c>
      <c r="H8" s="80" t="s">
        <v>4862</v>
      </c>
      <c r="I8" s="67" t="s">
        <v>4863</v>
      </c>
      <c r="J8" s="80" t="s">
        <v>4864</v>
      </c>
      <c r="K8" s="37"/>
      <c r="L8" s="41"/>
    </row>
    <row r="9" spans="1:12" ht="24.6" customHeight="1" x14ac:dyDescent="0.2">
      <c r="A9" s="36" t="s">
        <v>104</v>
      </c>
      <c r="B9" s="44">
        <f>IF(ISERROR(VLOOKUP($A$7&amp;$B$3&amp;$A9&amp;$A$8&amp;$B$5,EYFULL_in_period,8,FALSE))=TRUE,0,VLOOKUP($A$7&amp;$B$3&amp;$A9&amp;$A$8&amp;$B$5,EYFULL_in_period,8,FALSE))</f>
        <v>5041</v>
      </c>
      <c r="C9" s="44">
        <f>IF(ISERROR(VLOOKUP($A$7&amp;$B$3&amp;$A9&amp;$A$8&amp;$B$5,EYFULL_in_period,9,FALSE))=TRUE,0,VLOOKUP($A$7&amp;$B$3&amp;$A9&amp;$A$8&amp;$B$5,EYFULL_in_period,9,FALSE))</f>
        <v>793</v>
      </c>
      <c r="D9" s="44">
        <f>IF(ISERROR(VLOOKUP($A$7&amp;$B$3&amp;$A9&amp;$A$8&amp;$B$5,EYFULL_in_period,10,FALSE))=TRUE,0,VLOOKUP($A$7&amp;$B$3&amp;$A9&amp;$A$8&amp;$B$5,EYFULL_in_period,10,FALSE))</f>
        <v>3560</v>
      </c>
      <c r="E9" s="44">
        <f>IF(ISERROR(VLOOKUP($A$7&amp;$B$3&amp;$A9&amp;$A$8&amp;$B$5,EYFULL_in_period,11,FALSE))=TRUE,0,VLOOKUP($A$7&amp;$B$3&amp;$A9&amp;$A$8&amp;$B$5,EYFULL_in_period,11,FALSE))</f>
        <v>328</v>
      </c>
      <c r="F9" s="70">
        <f>IF(ISERROR(VLOOKUP($A$7&amp;$B$3&amp;$A9&amp;$A$8&amp;$B$5,EYFULL_in_period,12,FALSE))=TRUE,0,VLOOKUP($A$7&amp;$B$3&amp;$A9&amp;$A$8&amp;$B$5,EYFULL_in_period,12,FALSE))</f>
        <v>360</v>
      </c>
      <c r="G9" s="45">
        <f>IF(ISERROR(100*C9/$B9),"-",100*C9/$B9)</f>
        <v>15.731005752826819</v>
      </c>
      <c r="H9" s="44">
        <f>IF(ISERROR(100*D9/$B9),"-",100*D9/$B9)</f>
        <v>70.620908549890899</v>
      </c>
      <c r="I9" s="44">
        <f>IF(ISERROR(100*E9/$B9),"-",100*E9/$B9)</f>
        <v>6.5066455068438804</v>
      </c>
      <c r="J9" s="44">
        <f>IF(ISERROR(100*F9/$B9),"-",100*F9/$B9)</f>
        <v>7.1414401904384048</v>
      </c>
      <c r="K9" s="215"/>
      <c r="L9" s="85"/>
    </row>
    <row r="10" spans="1:12" ht="21.6" customHeight="1" x14ac:dyDescent="0.2">
      <c r="A10" s="430" t="s">
        <v>268</v>
      </c>
      <c r="B10" s="46">
        <f>SUM(B11:B33)</f>
        <v>636</v>
      </c>
      <c r="C10" s="46">
        <f>SUM(C11:C33)</f>
        <v>92</v>
      </c>
      <c r="D10" s="46">
        <f>SUM(D11:D33)</f>
        <v>473</v>
      </c>
      <c r="E10" s="46">
        <f>SUM(E11:E33)</f>
        <v>29</v>
      </c>
      <c r="F10" s="94">
        <f>SUM(F11:F33)</f>
        <v>42</v>
      </c>
      <c r="G10" s="47">
        <f t="shared" ref="G10:J69" si="0">IF(ISERROR(100*C10/$B10),"-",100*C10/$B10)</f>
        <v>14.465408805031446</v>
      </c>
      <c r="H10" s="46">
        <f t="shared" si="0"/>
        <v>74.371069182389931</v>
      </c>
      <c r="I10" s="46">
        <f t="shared" si="0"/>
        <v>4.5597484276729556</v>
      </c>
      <c r="J10" s="46">
        <f t="shared" si="0"/>
        <v>6.6037735849056602</v>
      </c>
      <c r="K10" s="87"/>
      <c r="L10" s="216"/>
    </row>
    <row r="11" spans="1:12" ht="13.35" customHeight="1" x14ac:dyDescent="0.2">
      <c r="A11" s="432" t="s">
        <v>112</v>
      </c>
      <c r="B11" s="48">
        <f t="shared" ref="B11:B33" si="1">IF(ISERROR(VLOOKUP($A$7&amp;$B$3&amp;$A11&amp;$A$8&amp;$B$5,EYFULL_in_period,8,FALSE))=TRUE,0,VLOOKUP($A$7&amp;$B$3&amp;$A11&amp;$A$8&amp;$B$5,EYFULL_in_period,8,FALSE))</f>
        <v>13</v>
      </c>
      <c r="C11" s="48">
        <f t="shared" ref="C11:C33" si="2">IF(ISERROR(VLOOKUP($A$7&amp;$B$3&amp;$A11&amp;$A$8&amp;$B$5,EYFULL_in_period,9,FALSE))=TRUE,0,VLOOKUP($A$7&amp;$B$3&amp;$A11&amp;$A$8&amp;$B$5,EYFULL_in_period,9,FALSE))</f>
        <v>0</v>
      </c>
      <c r="D11" s="48">
        <f t="shared" ref="D11:D33" si="3">IF(ISERROR(VLOOKUP($A$7&amp;$B$3&amp;$A11&amp;$A$8&amp;$B$5,EYFULL_in_period,10,FALSE))=TRUE,0,VLOOKUP($A$7&amp;$B$3&amp;$A11&amp;$A$8&amp;$B$5,EYFULL_in_period,10,FALSE))</f>
        <v>11</v>
      </c>
      <c r="E11" s="48">
        <f t="shared" ref="E11:E33" si="4">IF(ISERROR(VLOOKUP($A$7&amp;$B$3&amp;$A11&amp;$A$8&amp;$B$5,EYFULL_in_period,11,FALSE))=TRUE,0,VLOOKUP($A$7&amp;$B$3&amp;$A11&amp;$A$8&amp;$B$5,EYFULL_in_period,11,FALSE))</f>
        <v>0</v>
      </c>
      <c r="F11" s="48">
        <f t="shared" ref="F11:F33" si="5">IF(ISERROR(VLOOKUP($A$7&amp;$B$3&amp;$A11&amp;$A$8&amp;$B$5,EYFULL_in_period,12,FALSE))=TRUE,0,VLOOKUP($A$7&amp;$B$3&amp;$A11&amp;$A$8&amp;$B$5,EYFULL_in_period,12,FALSE))</f>
        <v>2</v>
      </c>
      <c r="G11" s="49">
        <f t="shared" si="0"/>
        <v>0</v>
      </c>
      <c r="H11" s="48">
        <f t="shared" si="0"/>
        <v>84.615384615384613</v>
      </c>
      <c r="I11" s="48">
        <f t="shared" si="0"/>
        <v>0</v>
      </c>
      <c r="J11" s="48">
        <f t="shared" si="0"/>
        <v>15.384615384615385</v>
      </c>
      <c r="K11" s="41"/>
      <c r="L11" s="37"/>
    </row>
    <row r="12" spans="1:12" ht="13.35" customHeight="1" x14ac:dyDescent="0.2">
      <c r="A12" s="432" t="s">
        <v>113</v>
      </c>
      <c r="B12" s="48">
        <f t="shared" si="1"/>
        <v>10</v>
      </c>
      <c r="C12" s="48">
        <f t="shared" si="2"/>
        <v>1</v>
      </c>
      <c r="D12" s="48">
        <f t="shared" si="3"/>
        <v>7</v>
      </c>
      <c r="E12" s="48">
        <f t="shared" si="4"/>
        <v>1</v>
      </c>
      <c r="F12" s="72">
        <f t="shared" si="5"/>
        <v>1</v>
      </c>
      <c r="G12" s="49">
        <f t="shared" si="0"/>
        <v>10</v>
      </c>
      <c r="H12" s="48">
        <f t="shared" si="0"/>
        <v>70</v>
      </c>
      <c r="I12" s="48">
        <f t="shared" si="0"/>
        <v>10</v>
      </c>
      <c r="J12" s="48">
        <f t="shared" si="0"/>
        <v>10</v>
      </c>
      <c r="K12" s="41"/>
      <c r="L12" s="37"/>
    </row>
    <row r="13" spans="1:12" ht="13.35" customHeight="1" x14ac:dyDescent="0.2">
      <c r="A13" s="432" t="s">
        <v>114</v>
      </c>
      <c r="B13" s="48">
        <f t="shared" si="1"/>
        <v>21</v>
      </c>
      <c r="C13" s="48">
        <f t="shared" si="2"/>
        <v>4</v>
      </c>
      <c r="D13" s="48">
        <f t="shared" si="3"/>
        <v>14</v>
      </c>
      <c r="E13" s="48">
        <f t="shared" si="4"/>
        <v>2</v>
      </c>
      <c r="F13" s="72">
        <f t="shared" si="5"/>
        <v>1</v>
      </c>
      <c r="G13" s="49">
        <f t="shared" si="0"/>
        <v>19.047619047619047</v>
      </c>
      <c r="H13" s="48">
        <f t="shared" si="0"/>
        <v>66.666666666666671</v>
      </c>
      <c r="I13" s="48">
        <f t="shared" si="0"/>
        <v>9.5238095238095237</v>
      </c>
      <c r="J13" s="48">
        <f t="shared" si="0"/>
        <v>4.7619047619047619</v>
      </c>
      <c r="K13" s="41"/>
      <c r="L13" s="37"/>
    </row>
    <row r="14" spans="1:12" ht="13.35" customHeight="1" x14ac:dyDescent="0.2">
      <c r="A14" s="432" t="s">
        <v>123</v>
      </c>
      <c r="B14" s="48">
        <f t="shared" si="1"/>
        <v>21</v>
      </c>
      <c r="C14" s="48">
        <f t="shared" si="2"/>
        <v>2</v>
      </c>
      <c r="D14" s="48">
        <f t="shared" si="3"/>
        <v>18</v>
      </c>
      <c r="E14" s="48">
        <f t="shared" si="4"/>
        <v>1</v>
      </c>
      <c r="F14" s="72">
        <f t="shared" si="5"/>
        <v>0</v>
      </c>
      <c r="G14" s="49">
        <f t="shared" si="0"/>
        <v>9.5238095238095237</v>
      </c>
      <c r="H14" s="48">
        <f t="shared" si="0"/>
        <v>85.714285714285708</v>
      </c>
      <c r="I14" s="48">
        <f t="shared" si="0"/>
        <v>4.7619047619047619</v>
      </c>
      <c r="J14" s="48">
        <f t="shared" si="0"/>
        <v>0</v>
      </c>
      <c r="K14" s="41"/>
      <c r="L14" s="37"/>
    </row>
    <row r="15" spans="1:12" ht="13.35" customHeight="1" x14ac:dyDescent="0.2">
      <c r="A15" s="432" t="s">
        <v>128</v>
      </c>
      <c r="B15" s="48">
        <f t="shared" si="1"/>
        <v>45</v>
      </c>
      <c r="C15" s="48">
        <f t="shared" si="2"/>
        <v>8</v>
      </c>
      <c r="D15" s="48">
        <f t="shared" si="3"/>
        <v>32</v>
      </c>
      <c r="E15" s="48">
        <f t="shared" si="4"/>
        <v>4</v>
      </c>
      <c r="F15" s="72">
        <f t="shared" si="5"/>
        <v>1</v>
      </c>
      <c r="G15" s="49">
        <f t="shared" si="0"/>
        <v>17.777777777777779</v>
      </c>
      <c r="H15" s="48">
        <f t="shared" si="0"/>
        <v>71.111111111111114</v>
      </c>
      <c r="I15" s="48">
        <f t="shared" si="0"/>
        <v>8.8888888888888893</v>
      </c>
      <c r="J15" s="48">
        <f t="shared" si="0"/>
        <v>2.2222222222222223</v>
      </c>
      <c r="K15" s="37"/>
      <c r="L15" s="41"/>
    </row>
    <row r="16" spans="1:12" ht="13.35" customHeight="1" x14ac:dyDescent="0.2">
      <c r="A16" s="432" t="s">
        <v>129</v>
      </c>
      <c r="B16" s="48">
        <f t="shared" si="1"/>
        <v>41</v>
      </c>
      <c r="C16" s="48">
        <f t="shared" si="2"/>
        <v>7</v>
      </c>
      <c r="D16" s="48">
        <f t="shared" si="3"/>
        <v>29</v>
      </c>
      <c r="E16" s="48">
        <f t="shared" si="4"/>
        <v>2</v>
      </c>
      <c r="F16" s="72">
        <f t="shared" si="5"/>
        <v>3</v>
      </c>
      <c r="G16" s="49">
        <f t="shared" si="0"/>
        <v>17.073170731707318</v>
      </c>
      <c r="H16" s="48">
        <f t="shared" si="0"/>
        <v>70.731707317073173</v>
      </c>
      <c r="I16" s="48">
        <f t="shared" si="0"/>
        <v>4.8780487804878048</v>
      </c>
      <c r="J16" s="48">
        <f t="shared" si="0"/>
        <v>7.3170731707317076</v>
      </c>
      <c r="K16" s="37"/>
      <c r="L16" s="41"/>
    </row>
    <row r="17" spans="1:12" ht="13.35" customHeight="1" x14ac:dyDescent="0.2">
      <c r="A17" s="432" t="s">
        <v>134</v>
      </c>
      <c r="B17" s="48">
        <f t="shared" si="1"/>
        <v>21</v>
      </c>
      <c r="C17" s="48">
        <f t="shared" si="2"/>
        <v>2</v>
      </c>
      <c r="D17" s="48">
        <f t="shared" si="3"/>
        <v>18</v>
      </c>
      <c r="E17" s="48">
        <f t="shared" si="4"/>
        <v>0</v>
      </c>
      <c r="F17" s="72">
        <f t="shared" si="5"/>
        <v>1</v>
      </c>
      <c r="G17" s="49">
        <f t="shared" si="0"/>
        <v>9.5238095238095237</v>
      </c>
      <c r="H17" s="48">
        <f t="shared" si="0"/>
        <v>85.714285714285708</v>
      </c>
      <c r="I17" s="48">
        <f t="shared" si="0"/>
        <v>0</v>
      </c>
      <c r="J17" s="48">
        <f t="shared" si="0"/>
        <v>4.7619047619047619</v>
      </c>
      <c r="K17" s="37"/>
      <c r="L17" s="41"/>
    </row>
    <row r="18" spans="1:12" ht="13.35" customHeight="1" x14ac:dyDescent="0.2">
      <c r="A18" s="432" t="s">
        <v>152</v>
      </c>
      <c r="B18" s="48">
        <f t="shared" si="1"/>
        <v>13</v>
      </c>
      <c r="C18" s="48">
        <f t="shared" si="2"/>
        <v>3</v>
      </c>
      <c r="D18" s="48">
        <f t="shared" si="3"/>
        <v>6</v>
      </c>
      <c r="E18" s="48">
        <f t="shared" si="4"/>
        <v>2</v>
      </c>
      <c r="F18" s="72">
        <f t="shared" si="5"/>
        <v>2</v>
      </c>
      <c r="G18" s="49">
        <f t="shared" si="0"/>
        <v>23.076923076923077</v>
      </c>
      <c r="H18" s="48">
        <f t="shared" si="0"/>
        <v>46.153846153846153</v>
      </c>
      <c r="I18" s="48">
        <f t="shared" si="0"/>
        <v>15.384615384615385</v>
      </c>
      <c r="J18" s="48">
        <f t="shared" si="0"/>
        <v>15.384615384615385</v>
      </c>
      <c r="K18" s="37"/>
      <c r="L18" s="41"/>
    </row>
    <row r="19" spans="1:12" ht="13.35" customHeight="1" x14ac:dyDescent="0.2">
      <c r="A19" s="432" t="s">
        <v>171</v>
      </c>
      <c r="B19" s="48">
        <f t="shared" si="1"/>
        <v>13</v>
      </c>
      <c r="C19" s="48">
        <f t="shared" si="2"/>
        <v>3</v>
      </c>
      <c r="D19" s="48">
        <f t="shared" si="3"/>
        <v>9</v>
      </c>
      <c r="E19" s="48">
        <f t="shared" si="4"/>
        <v>0</v>
      </c>
      <c r="F19" s="72">
        <f t="shared" si="5"/>
        <v>1</v>
      </c>
      <c r="G19" s="49">
        <f t="shared" si="0"/>
        <v>23.076923076923077</v>
      </c>
      <c r="H19" s="48">
        <f t="shared" si="0"/>
        <v>69.230769230769226</v>
      </c>
      <c r="I19" s="48">
        <f t="shared" si="0"/>
        <v>0</v>
      </c>
      <c r="J19" s="48">
        <f t="shared" si="0"/>
        <v>7.6923076923076925</v>
      </c>
      <c r="K19" s="37"/>
      <c r="L19" s="41"/>
    </row>
    <row r="20" spans="1:12" ht="13.35" customHeight="1" x14ac:dyDescent="0.2">
      <c r="A20" s="432" t="s">
        <v>173</v>
      </c>
      <c r="B20" s="48">
        <f t="shared" si="1"/>
        <v>89</v>
      </c>
      <c r="C20" s="48">
        <f t="shared" si="2"/>
        <v>21</v>
      </c>
      <c r="D20" s="48">
        <f t="shared" si="3"/>
        <v>62</v>
      </c>
      <c r="E20" s="48">
        <f t="shared" si="4"/>
        <v>2</v>
      </c>
      <c r="F20" s="72">
        <f t="shared" si="5"/>
        <v>4</v>
      </c>
      <c r="G20" s="49">
        <f t="shared" si="0"/>
        <v>23.59550561797753</v>
      </c>
      <c r="H20" s="48">
        <f t="shared" si="0"/>
        <v>69.662921348314612</v>
      </c>
      <c r="I20" s="48">
        <f t="shared" si="0"/>
        <v>2.2471910112359552</v>
      </c>
      <c r="J20" s="48">
        <f t="shared" si="0"/>
        <v>4.4943820224719104</v>
      </c>
      <c r="K20" s="37"/>
      <c r="L20" s="41"/>
    </row>
    <row r="21" spans="1:12" ht="13.35" customHeight="1" x14ac:dyDescent="0.2">
      <c r="A21" s="432" t="s">
        <v>179</v>
      </c>
      <c r="B21" s="48">
        <f t="shared" si="1"/>
        <v>36</v>
      </c>
      <c r="C21" s="48">
        <f t="shared" si="2"/>
        <v>2</v>
      </c>
      <c r="D21" s="48">
        <f t="shared" si="3"/>
        <v>23</v>
      </c>
      <c r="E21" s="48">
        <f t="shared" si="4"/>
        <v>3</v>
      </c>
      <c r="F21" s="72">
        <f t="shared" si="5"/>
        <v>8</v>
      </c>
      <c r="G21" s="49">
        <f t="shared" si="0"/>
        <v>5.5555555555555554</v>
      </c>
      <c r="H21" s="48">
        <f t="shared" si="0"/>
        <v>63.888888888888886</v>
      </c>
      <c r="I21" s="48">
        <f t="shared" si="0"/>
        <v>8.3333333333333339</v>
      </c>
      <c r="J21" s="48">
        <f t="shared" si="0"/>
        <v>22.222222222222221</v>
      </c>
      <c r="K21" s="37"/>
      <c r="L21" s="41"/>
    </row>
    <row r="22" spans="1:12" ht="13.35" customHeight="1" x14ac:dyDescent="0.2">
      <c r="A22" s="432" t="s">
        <v>181</v>
      </c>
      <c r="B22" s="48">
        <f t="shared" si="1"/>
        <v>47</v>
      </c>
      <c r="C22" s="48">
        <f t="shared" si="2"/>
        <v>3</v>
      </c>
      <c r="D22" s="48">
        <f t="shared" si="3"/>
        <v>37</v>
      </c>
      <c r="E22" s="48">
        <f t="shared" si="4"/>
        <v>3</v>
      </c>
      <c r="F22" s="72">
        <f t="shared" si="5"/>
        <v>4</v>
      </c>
      <c r="G22" s="49">
        <f t="shared" si="0"/>
        <v>6.3829787234042552</v>
      </c>
      <c r="H22" s="48">
        <f t="shared" si="0"/>
        <v>78.723404255319153</v>
      </c>
      <c r="I22" s="48">
        <f t="shared" si="0"/>
        <v>6.3829787234042552</v>
      </c>
      <c r="J22" s="48">
        <f t="shared" si="0"/>
        <v>8.5106382978723403</v>
      </c>
      <c r="K22" s="37"/>
      <c r="L22" s="41"/>
    </row>
    <row r="23" spans="1:12" ht="13.35" customHeight="1" x14ac:dyDescent="0.2">
      <c r="A23" s="432" t="s">
        <v>198</v>
      </c>
      <c r="B23" s="48">
        <f t="shared" si="1"/>
        <v>14</v>
      </c>
      <c r="C23" s="48">
        <f t="shared" si="2"/>
        <v>1</v>
      </c>
      <c r="D23" s="48">
        <f t="shared" si="3"/>
        <v>10</v>
      </c>
      <c r="E23" s="48">
        <f t="shared" si="4"/>
        <v>3</v>
      </c>
      <c r="F23" s="72">
        <f t="shared" si="5"/>
        <v>0</v>
      </c>
      <c r="G23" s="49">
        <f t="shared" si="0"/>
        <v>7.1428571428571432</v>
      </c>
      <c r="H23" s="48">
        <f t="shared" si="0"/>
        <v>71.428571428571431</v>
      </c>
      <c r="I23" s="48">
        <f t="shared" si="0"/>
        <v>21.428571428571427</v>
      </c>
      <c r="J23" s="48">
        <f t="shared" si="0"/>
        <v>0</v>
      </c>
      <c r="K23" s="37"/>
      <c r="L23" s="41"/>
    </row>
    <row r="24" spans="1:12" ht="13.35" customHeight="1" x14ac:dyDescent="0.2">
      <c r="A24" s="432" t="s">
        <v>207</v>
      </c>
      <c r="B24" s="48">
        <f t="shared" si="1"/>
        <v>19</v>
      </c>
      <c r="C24" s="48">
        <f t="shared" si="2"/>
        <v>1</v>
      </c>
      <c r="D24" s="48">
        <f t="shared" si="3"/>
        <v>18</v>
      </c>
      <c r="E24" s="48">
        <f t="shared" si="4"/>
        <v>0</v>
      </c>
      <c r="F24" s="72">
        <f t="shared" si="5"/>
        <v>0</v>
      </c>
      <c r="G24" s="49">
        <f t="shared" si="0"/>
        <v>5.2631578947368425</v>
      </c>
      <c r="H24" s="48">
        <f t="shared" si="0"/>
        <v>94.736842105263165</v>
      </c>
      <c r="I24" s="48">
        <f t="shared" si="0"/>
        <v>0</v>
      </c>
      <c r="J24" s="48">
        <f t="shared" si="0"/>
        <v>0</v>
      </c>
      <c r="K24" s="37"/>
      <c r="L24" s="41"/>
    </row>
    <row r="25" spans="1:12" ht="13.35" customHeight="1" x14ac:dyDescent="0.2">
      <c r="A25" s="432" t="s">
        <v>210</v>
      </c>
      <c r="B25" s="48">
        <f t="shared" si="1"/>
        <v>29</v>
      </c>
      <c r="C25" s="48">
        <f t="shared" si="2"/>
        <v>3</v>
      </c>
      <c r="D25" s="48">
        <f t="shared" si="3"/>
        <v>20</v>
      </c>
      <c r="E25" s="48">
        <f t="shared" si="4"/>
        <v>1</v>
      </c>
      <c r="F25" s="72">
        <f t="shared" si="5"/>
        <v>5</v>
      </c>
      <c r="G25" s="49">
        <f t="shared" si="0"/>
        <v>10.344827586206897</v>
      </c>
      <c r="H25" s="48">
        <f t="shared" si="0"/>
        <v>68.965517241379317</v>
      </c>
      <c r="I25" s="48">
        <f t="shared" si="0"/>
        <v>3.4482758620689653</v>
      </c>
      <c r="J25" s="48">
        <f t="shared" si="0"/>
        <v>17.241379310344829</v>
      </c>
      <c r="K25" s="37"/>
      <c r="L25" s="41"/>
    </row>
    <row r="26" spans="1:12" ht="13.35" customHeight="1" x14ac:dyDescent="0.2">
      <c r="A26" s="432" t="s">
        <v>212</v>
      </c>
      <c r="B26" s="48">
        <f t="shared" si="1"/>
        <v>15</v>
      </c>
      <c r="C26" s="48">
        <f t="shared" si="2"/>
        <v>3</v>
      </c>
      <c r="D26" s="48">
        <f t="shared" si="3"/>
        <v>11</v>
      </c>
      <c r="E26" s="48">
        <f t="shared" si="4"/>
        <v>1</v>
      </c>
      <c r="F26" s="72">
        <f t="shared" si="5"/>
        <v>0</v>
      </c>
      <c r="G26" s="49">
        <f t="shared" si="0"/>
        <v>20</v>
      </c>
      <c r="H26" s="48">
        <f t="shared" si="0"/>
        <v>73.333333333333329</v>
      </c>
      <c r="I26" s="48">
        <f t="shared" si="0"/>
        <v>6.666666666666667</v>
      </c>
      <c r="J26" s="48">
        <f t="shared" si="0"/>
        <v>0</v>
      </c>
      <c r="K26" s="37"/>
      <c r="L26" s="41"/>
    </row>
    <row r="27" spans="1:12" ht="13.35" customHeight="1" x14ac:dyDescent="0.2">
      <c r="A27" s="432" t="s">
        <v>223</v>
      </c>
      <c r="B27" s="48">
        <f t="shared" si="1"/>
        <v>9</v>
      </c>
      <c r="C27" s="48">
        <f t="shared" si="2"/>
        <v>2</v>
      </c>
      <c r="D27" s="48">
        <f t="shared" si="3"/>
        <v>7</v>
      </c>
      <c r="E27" s="48">
        <f t="shared" si="4"/>
        <v>0</v>
      </c>
      <c r="F27" s="72">
        <f t="shared" si="5"/>
        <v>0</v>
      </c>
      <c r="G27" s="49">
        <f t="shared" si="0"/>
        <v>22.222222222222221</v>
      </c>
      <c r="H27" s="48">
        <f t="shared" si="0"/>
        <v>77.777777777777771</v>
      </c>
      <c r="I27" s="48">
        <f t="shared" si="0"/>
        <v>0</v>
      </c>
      <c r="J27" s="48">
        <f t="shared" si="0"/>
        <v>0</v>
      </c>
      <c r="K27" s="37"/>
      <c r="L27" s="41"/>
    </row>
    <row r="28" spans="1:12" ht="13.35" customHeight="1" x14ac:dyDescent="0.2">
      <c r="A28" s="432" t="s">
        <v>225</v>
      </c>
      <c r="B28" s="48">
        <f t="shared" si="1"/>
        <v>38</v>
      </c>
      <c r="C28" s="48">
        <f t="shared" si="2"/>
        <v>7</v>
      </c>
      <c r="D28" s="48">
        <f t="shared" si="3"/>
        <v>30</v>
      </c>
      <c r="E28" s="48">
        <f t="shared" si="4"/>
        <v>1</v>
      </c>
      <c r="F28" s="72">
        <f t="shared" si="5"/>
        <v>0</v>
      </c>
      <c r="G28" s="49">
        <f t="shared" si="0"/>
        <v>18.421052631578949</v>
      </c>
      <c r="H28" s="48">
        <f t="shared" si="0"/>
        <v>78.94736842105263</v>
      </c>
      <c r="I28" s="48">
        <f t="shared" si="0"/>
        <v>2.6315789473684212</v>
      </c>
      <c r="J28" s="48">
        <f t="shared" si="0"/>
        <v>0</v>
      </c>
      <c r="K28" s="37"/>
      <c r="L28" s="41"/>
    </row>
    <row r="29" spans="1:12" ht="13.35" customHeight="1" x14ac:dyDescent="0.2">
      <c r="A29" s="432" t="s">
        <v>233</v>
      </c>
      <c r="B29" s="48">
        <f t="shared" si="1"/>
        <v>34</v>
      </c>
      <c r="C29" s="48">
        <f t="shared" si="2"/>
        <v>0</v>
      </c>
      <c r="D29" s="48">
        <f t="shared" si="3"/>
        <v>31</v>
      </c>
      <c r="E29" s="48">
        <f t="shared" si="4"/>
        <v>1</v>
      </c>
      <c r="F29" s="72">
        <f t="shared" si="5"/>
        <v>2</v>
      </c>
      <c r="G29" s="49">
        <f t="shared" si="0"/>
        <v>0</v>
      </c>
      <c r="H29" s="48">
        <f t="shared" si="0"/>
        <v>91.17647058823529</v>
      </c>
      <c r="I29" s="48">
        <f t="shared" si="0"/>
        <v>2.9411764705882355</v>
      </c>
      <c r="J29" s="48">
        <f t="shared" si="0"/>
        <v>5.882352941176471</v>
      </c>
      <c r="K29" s="37"/>
      <c r="L29" s="41"/>
    </row>
    <row r="30" spans="1:12" ht="13.35" customHeight="1" x14ac:dyDescent="0.2">
      <c r="A30" s="432" t="s">
        <v>238</v>
      </c>
      <c r="B30" s="48">
        <f t="shared" si="1"/>
        <v>30</v>
      </c>
      <c r="C30" s="48">
        <f t="shared" si="2"/>
        <v>7</v>
      </c>
      <c r="D30" s="48">
        <f t="shared" si="3"/>
        <v>21</v>
      </c>
      <c r="E30" s="48">
        <f t="shared" si="4"/>
        <v>1</v>
      </c>
      <c r="F30" s="72">
        <f t="shared" si="5"/>
        <v>1</v>
      </c>
      <c r="G30" s="49">
        <f t="shared" si="0"/>
        <v>23.333333333333332</v>
      </c>
      <c r="H30" s="48">
        <f t="shared" si="0"/>
        <v>70</v>
      </c>
      <c r="I30" s="48">
        <f t="shared" si="0"/>
        <v>3.3333333333333335</v>
      </c>
      <c r="J30" s="48">
        <f t="shared" si="0"/>
        <v>3.3333333333333335</v>
      </c>
      <c r="K30" s="37"/>
      <c r="L30" s="41"/>
    </row>
    <row r="31" spans="1:12" ht="13.35" customHeight="1" x14ac:dyDescent="0.2">
      <c r="A31" s="432" t="s">
        <v>243</v>
      </c>
      <c r="B31" s="48">
        <f t="shared" si="1"/>
        <v>26</v>
      </c>
      <c r="C31" s="48">
        <f t="shared" si="2"/>
        <v>5</v>
      </c>
      <c r="D31" s="48">
        <f t="shared" si="3"/>
        <v>20</v>
      </c>
      <c r="E31" s="48">
        <f t="shared" si="4"/>
        <v>0</v>
      </c>
      <c r="F31" s="72">
        <f t="shared" si="5"/>
        <v>1</v>
      </c>
      <c r="G31" s="49">
        <f t="shared" si="0"/>
        <v>19.23076923076923</v>
      </c>
      <c r="H31" s="48">
        <f t="shared" si="0"/>
        <v>76.92307692307692</v>
      </c>
      <c r="I31" s="48">
        <f t="shared" si="0"/>
        <v>0</v>
      </c>
      <c r="J31" s="48">
        <f t="shared" si="0"/>
        <v>3.8461538461538463</v>
      </c>
      <c r="K31" s="37"/>
      <c r="L31" s="41"/>
    </row>
    <row r="32" spans="1:12" ht="13.35" customHeight="1" x14ac:dyDescent="0.2">
      <c r="A32" s="432" t="s">
        <v>249</v>
      </c>
      <c r="B32" s="48">
        <f t="shared" si="1"/>
        <v>31</v>
      </c>
      <c r="C32" s="48">
        <f t="shared" si="2"/>
        <v>2</v>
      </c>
      <c r="D32" s="48">
        <f t="shared" si="3"/>
        <v>25</v>
      </c>
      <c r="E32" s="48">
        <f t="shared" si="4"/>
        <v>0</v>
      </c>
      <c r="F32" s="72">
        <f t="shared" si="5"/>
        <v>4</v>
      </c>
      <c r="G32" s="49">
        <f t="shared" si="0"/>
        <v>6.4516129032258061</v>
      </c>
      <c r="H32" s="48">
        <f t="shared" si="0"/>
        <v>80.645161290322577</v>
      </c>
      <c r="I32" s="48">
        <f t="shared" si="0"/>
        <v>0</v>
      </c>
      <c r="J32" s="48">
        <f t="shared" si="0"/>
        <v>12.903225806451612</v>
      </c>
      <c r="K32" s="37"/>
      <c r="L32" s="41"/>
    </row>
    <row r="33" spans="1:12" ht="13.35" customHeight="1" x14ac:dyDescent="0.2">
      <c r="A33" s="432" t="s">
        <v>252</v>
      </c>
      <c r="B33" s="48">
        <f t="shared" si="1"/>
        <v>21</v>
      </c>
      <c r="C33" s="48">
        <f t="shared" si="2"/>
        <v>5</v>
      </c>
      <c r="D33" s="48">
        <f t="shared" si="3"/>
        <v>14</v>
      </c>
      <c r="E33" s="48">
        <f t="shared" si="4"/>
        <v>1</v>
      </c>
      <c r="F33" s="72">
        <f t="shared" si="5"/>
        <v>1</v>
      </c>
      <c r="G33" s="49">
        <f t="shared" si="0"/>
        <v>23.80952380952381</v>
      </c>
      <c r="H33" s="48">
        <f t="shared" si="0"/>
        <v>66.666666666666671</v>
      </c>
      <c r="I33" s="48">
        <f t="shared" si="0"/>
        <v>4.7619047619047619</v>
      </c>
      <c r="J33" s="48">
        <f t="shared" si="0"/>
        <v>4.7619047619047619</v>
      </c>
      <c r="K33" s="37"/>
      <c r="L33" s="41"/>
    </row>
    <row r="34" spans="1:12" ht="21.6" customHeight="1" x14ac:dyDescent="0.2">
      <c r="A34" s="430" t="s">
        <v>267</v>
      </c>
      <c r="B34" s="46">
        <f>SUM(B35:B46)</f>
        <v>132</v>
      </c>
      <c r="C34" s="46">
        <f>SUM(C35:C46)</f>
        <v>16</v>
      </c>
      <c r="D34" s="46">
        <f>SUM(D35:D46)</f>
        <v>93</v>
      </c>
      <c r="E34" s="46">
        <f>SUM(E35:E46)</f>
        <v>14</v>
      </c>
      <c r="F34" s="94">
        <f>SUM(F35:F46)</f>
        <v>9</v>
      </c>
      <c r="G34" s="47">
        <f t="shared" si="0"/>
        <v>12.121212121212121</v>
      </c>
      <c r="H34" s="46">
        <f t="shared" si="0"/>
        <v>70.454545454545453</v>
      </c>
      <c r="I34" s="46">
        <f t="shared" si="0"/>
        <v>10.606060606060606</v>
      </c>
      <c r="J34" s="46">
        <f t="shared" si="0"/>
        <v>6.8181818181818183</v>
      </c>
      <c r="K34" s="87"/>
      <c r="L34" s="216"/>
    </row>
    <row r="35" spans="1:12" ht="13.35" customHeight="1" x14ac:dyDescent="0.2">
      <c r="A35" s="432" t="s">
        <v>135</v>
      </c>
      <c r="B35" s="48">
        <f t="shared" ref="B35:B46" si="6">IF(ISERROR(VLOOKUP($A$7&amp;$B$3&amp;$A35&amp;$A$8&amp;$B$5,EYFULL_in_period,8,FALSE))=TRUE,0,VLOOKUP($A$7&amp;$B$3&amp;$A35&amp;$A$8&amp;$B$5,EYFULL_in_period,8,FALSE))</f>
        <v>9</v>
      </c>
      <c r="C35" s="48">
        <f t="shared" ref="C35:C46" si="7">IF(ISERROR(VLOOKUP($A$7&amp;$B$3&amp;$A35&amp;$A$8&amp;$B$5,EYFULL_in_period,9,FALSE))=TRUE,0,VLOOKUP($A$7&amp;$B$3&amp;$A35&amp;$A$8&amp;$B$5,EYFULL_in_period,9,FALSE))</f>
        <v>1</v>
      </c>
      <c r="D35" s="48">
        <f t="shared" ref="D35:D46" si="8">IF(ISERROR(VLOOKUP($A$7&amp;$B$3&amp;$A35&amp;$A$8&amp;$B$5,EYFULL_in_period,10,FALSE))=TRUE,0,VLOOKUP($A$7&amp;$B$3&amp;$A35&amp;$A$8&amp;$B$5,EYFULL_in_period,10,FALSE))</f>
        <v>8</v>
      </c>
      <c r="E35" s="48">
        <f t="shared" ref="E35:E46" si="9">IF(ISERROR(VLOOKUP($A$7&amp;$B$3&amp;$A35&amp;$A$8&amp;$B$5,EYFULL_in_period,11,FALSE))=TRUE,0,VLOOKUP($A$7&amp;$B$3&amp;$A35&amp;$A$8&amp;$B$5,EYFULL_in_period,11,FALSE))</f>
        <v>0</v>
      </c>
      <c r="F35" s="72">
        <f t="shared" ref="F35:F46" si="10">IF(ISERROR(VLOOKUP($A$7&amp;$B$3&amp;$A35&amp;$A$8&amp;$B$5,EYFULL_in_period,12,FALSE))=TRUE,0,VLOOKUP($A$7&amp;$B$3&amp;$A35&amp;$A$8&amp;$B$5,EYFULL_in_period,12,FALSE))</f>
        <v>0</v>
      </c>
      <c r="G35" s="49">
        <f t="shared" si="0"/>
        <v>11.111111111111111</v>
      </c>
      <c r="H35" s="48">
        <f t="shared" si="0"/>
        <v>88.888888888888886</v>
      </c>
      <c r="I35" s="48">
        <f t="shared" si="0"/>
        <v>0</v>
      </c>
      <c r="J35" s="48">
        <f t="shared" si="0"/>
        <v>0</v>
      </c>
      <c r="K35" s="218"/>
      <c r="L35" s="218"/>
    </row>
    <row r="36" spans="1:12" ht="13.35" customHeight="1" x14ac:dyDescent="0.2">
      <c r="A36" s="432" t="s">
        <v>142</v>
      </c>
      <c r="B36" s="48">
        <f t="shared" si="6"/>
        <v>30</v>
      </c>
      <c r="C36" s="48">
        <f t="shared" si="7"/>
        <v>5</v>
      </c>
      <c r="D36" s="48">
        <f t="shared" si="8"/>
        <v>19</v>
      </c>
      <c r="E36" s="48">
        <f t="shared" si="9"/>
        <v>4</v>
      </c>
      <c r="F36" s="72">
        <f t="shared" si="10"/>
        <v>2</v>
      </c>
      <c r="G36" s="49">
        <f t="shared" si="0"/>
        <v>16.666666666666668</v>
      </c>
      <c r="H36" s="48">
        <f t="shared" si="0"/>
        <v>63.333333333333336</v>
      </c>
      <c r="I36" s="48">
        <f t="shared" si="0"/>
        <v>13.333333333333334</v>
      </c>
      <c r="J36" s="48">
        <f t="shared" si="0"/>
        <v>6.666666666666667</v>
      </c>
      <c r="K36" s="218"/>
      <c r="L36" s="218"/>
    </row>
    <row r="37" spans="1:12" ht="13.35" customHeight="1" x14ac:dyDescent="0.2">
      <c r="A37" s="432" t="s">
        <v>148</v>
      </c>
      <c r="B37" s="48">
        <f t="shared" si="6"/>
        <v>13</v>
      </c>
      <c r="C37" s="48">
        <f t="shared" si="7"/>
        <v>1</v>
      </c>
      <c r="D37" s="48">
        <f t="shared" si="8"/>
        <v>7</v>
      </c>
      <c r="E37" s="48">
        <f t="shared" si="9"/>
        <v>4</v>
      </c>
      <c r="F37" s="72">
        <f t="shared" si="10"/>
        <v>1</v>
      </c>
      <c r="G37" s="49">
        <f t="shared" si="0"/>
        <v>7.6923076923076925</v>
      </c>
      <c r="H37" s="48">
        <f t="shared" si="0"/>
        <v>53.846153846153847</v>
      </c>
      <c r="I37" s="48">
        <f t="shared" si="0"/>
        <v>30.76923076923077</v>
      </c>
      <c r="J37" s="48">
        <f t="shared" si="0"/>
        <v>7.6923076923076925</v>
      </c>
      <c r="K37" s="218"/>
      <c r="L37" s="218"/>
    </row>
    <row r="38" spans="1:12" ht="13.35" customHeight="1" x14ac:dyDescent="0.2">
      <c r="A38" s="432" t="s">
        <v>157</v>
      </c>
      <c r="B38" s="48">
        <f t="shared" si="6"/>
        <v>3</v>
      </c>
      <c r="C38" s="48">
        <f t="shared" si="7"/>
        <v>0</v>
      </c>
      <c r="D38" s="48">
        <f t="shared" si="8"/>
        <v>3</v>
      </c>
      <c r="E38" s="48">
        <f t="shared" si="9"/>
        <v>0</v>
      </c>
      <c r="F38" s="72">
        <f t="shared" si="10"/>
        <v>0</v>
      </c>
      <c r="G38" s="49">
        <f t="shared" si="0"/>
        <v>0</v>
      </c>
      <c r="H38" s="48">
        <f t="shared" si="0"/>
        <v>100</v>
      </c>
      <c r="I38" s="48">
        <f t="shared" si="0"/>
        <v>0</v>
      </c>
      <c r="J38" s="48">
        <f t="shared" si="0"/>
        <v>0</v>
      </c>
      <c r="K38" s="218"/>
      <c r="L38" s="218"/>
    </row>
    <row r="39" spans="1:12" ht="13.35" customHeight="1" x14ac:dyDescent="0.2">
      <c r="A39" s="432" t="s">
        <v>184</v>
      </c>
      <c r="B39" s="48">
        <f t="shared" si="6"/>
        <v>3</v>
      </c>
      <c r="C39" s="48">
        <f t="shared" si="7"/>
        <v>0</v>
      </c>
      <c r="D39" s="48">
        <f t="shared" si="8"/>
        <v>2</v>
      </c>
      <c r="E39" s="48">
        <f t="shared" si="9"/>
        <v>1</v>
      </c>
      <c r="F39" s="72">
        <f t="shared" si="10"/>
        <v>0</v>
      </c>
      <c r="G39" s="49">
        <f t="shared" si="0"/>
        <v>0</v>
      </c>
      <c r="H39" s="48">
        <f t="shared" si="0"/>
        <v>66.666666666666671</v>
      </c>
      <c r="I39" s="48">
        <f t="shared" si="0"/>
        <v>33.333333333333336</v>
      </c>
      <c r="J39" s="48">
        <f t="shared" si="0"/>
        <v>0</v>
      </c>
      <c r="K39" s="218"/>
      <c r="L39" s="218"/>
    </row>
    <row r="40" spans="1:12" ht="13.35" customHeight="1" x14ac:dyDescent="0.2">
      <c r="A40" s="432" t="s">
        <v>186</v>
      </c>
      <c r="B40" s="48">
        <f t="shared" si="6"/>
        <v>13</v>
      </c>
      <c r="C40" s="48">
        <f t="shared" si="7"/>
        <v>1</v>
      </c>
      <c r="D40" s="48">
        <f t="shared" si="8"/>
        <v>9</v>
      </c>
      <c r="E40" s="48">
        <f t="shared" si="9"/>
        <v>0</v>
      </c>
      <c r="F40" s="72">
        <f t="shared" si="10"/>
        <v>3</v>
      </c>
      <c r="G40" s="49">
        <f t="shared" si="0"/>
        <v>7.6923076923076925</v>
      </c>
      <c r="H40" s="48">
        <f t="shared" si="0"/>
        <v>69.230769230769226</v>
      </c>
      <c r="I40" s="48">
        <f t="shared" si="0"/>
        <v>0</v>
      </c>
      <c r="J40" s="48">
        <f t="shared" si="0"/>
        <v>23.076923076923077</v>
      </c>
      <c r="K40" s="218"/>
      <c r="L40" s="218"/>
    </row>
    <row r="41" spans="1:12" ht="13.35" customHeight="1" x14ac:dyDescent="0.2">
      <c r="A41" s="432" t="s">
        <v>193</v>
      </c>
      <c r="B41" s="48">
        <f t="shared" si="6"/>
        <v>11</v>
      </c>
      <c r="C41" s="48">
        <f t="shared" si="7"/>
        <v>2</v>
      </c>
      <c r="D41" s="48">
        <f t="shared" si="8"/>
        <v>9</v>
      </c>
      <c r="E41" s="48">
        <f t="shared" si="9"/>
        <v>0</v>
      </c>
      <c r="F41" s="72">
        <f t="shared" si="10"/>
        <v>0</v>
      </c>
      <c r="G41" s="49">
        <f t="shared" si="0"/>
        <v>18.181818181818183</v>
      </c>
      <c r="H41" s="48">
        <f t="shared" si="0"/>
        <v>81.818181818181813</v>
      </c>
      <c r="I41" s="48">
        <f t="shared" si="0"/>
        <v>0</v>
      </c>
      <c r="J41" s="48">
        <f t="shared" si="0"/>
        <v>0</v>
      </c>
      <c r="K41" s="218"/>
      <c r="L41" s="218"/>
    </row>
    <row r="42" spans="1:12" ht="13.35" customHeight="1" x14ac:dyDescent="0.2">
      <c r="A42" s="432" t="s">
        <v>195</v>
      </c>
      <c r="B42" s="48">
        <f t="shared" si="6"/>
        <v>16</v>
      </c>
      <c r="C42" s="48">
        <f t="shared" si="7"/>
        <v>1</v>
      </c>
      <c r="D42" s="48">
        <f t="shared" si="8"/>
        <v>14</v>
      </c>
      <c r="E42" s="48">
        <f t="shared" si="9"/>
        <v>0</v>
      </c>
      <c r="F42" s="72">
        <f t="shared" si="10"/>
        <v>1</v>
      </c>
      <c r="G42" s="49">
        <f t="shared" si="0"/>
        <v>6.25</v>
      </c>
      <c r="H42" s="48">
        <f t="shared" si="0"/>
        <v>87.5</v>
      </c>
      <c r="I42" s="48">
        <f t="shared" si="0"/>
        <v>0</v>
      </c>
      <c r="J42" s="48">
        <f t="shared" si="0"/>
        <v>6.25</v>
      </c>
      <c r="K42" s="218"/>
      <c r="L42" s="218"/>
    </row>
    <row r="43" spans="1:12" ht="13.35" customHeight="1" x14ac:dyDescent="0.2">
      <c r="A43" s="432" t="s">
        <v>205</v>
      </c>
      <c r="B43" s="48">
        <f t="shared" si="6"/>
        <v>4</v>
      </c>
      <c r="C43" s="48">
        <f t="shared" si="7"/>
        <v>0</v>
      </c>
      <c r="D43" s="48">
        <f t="shared" si="8"/>
        <v>4</v>
      </c>
      <c r="E43" s="48">
        <f t="shared" si="9"/>
        <v>0</v>
      </c>
      <c r="F43" s="72">
        <f t="shared" si="10"/>
        <v>0</v>
      </c>
      <c r="G43" s="49">
        <f t="shared" si="0"/>
        <v>0</v>
      </c>
      <c r="H43" s="48">
        <f t="shared" si="0"/>
        <v>100</v>
      </c>
      <c r="I43" s="48">
        <f t="shared" si="0"/>
        <v>0</v>
      </c>
      <c r="J43" s="48">
        <f t="shared" si="0"/>
        <v>0</v>
      </c>
      <c r="K43" s="218"/>
      <c r="L43" s="218"/>
    </row>
    <row r="44" spans="1:12" ht="13.35" customHeight="1" x14ac:dyDescent="0.2">
      <c r="A44" s="432" t="s">
        <v>219</v>
      </c>
      <c r="B44" s="48">
        <f t="shared" si="6"/>
        <v>8</v>
      </c>
      <c r="C44" s="48">
        <f t="shared" si="7"/>
        <v>3</v>
      </c>
      <c r="D44" s="48">
        <f t="shared" si="8"/>
        <v>4</v>
      </c>
      <c r="E44" s="48">
        <f t="shared" si="9"/>
        <v>1</v>
      </c>
      <c r="F44" s="72">
        <f t="shared" si="10"/>
        <v>0</v>
      </c>
      <c r="G44" s="49">
        <f t="shared" si="0"/>
        <v>37.5</v>
      </c>
      <c r="H44" s="48">
        <f t="shared" si="0"/>
        <v>50</v>
      </c>
      <c r="I44" s="48">
        <f t="shared" si="0"/>
        <v>12.5</v>
      </c>
      <c r="J44" s="48">
        <f t="shared" si="0"/>
        <v>0</v>
      </c>
      <c r="K44" s="218"/>
      <c r="L44" s="218"/>
    </row>
    <row r="45" spans="1:12" ht="13.35" customHeight="1" x14ac:dyDescent="0.2">
      <c r="A45" s="432" t="s">
        <v>226</v>
      </c>
      <c r="B45" s="48">
        <f t="shared" si="6"/>
        <v>10</v>
      </c>
      <c r="C45" s="48">
        <f t="shared" si="7"/>
        <v>1</v>
      </c>
      <c r="D45" s="48">
        <f t="shared" si="8"/>
        <v>8</v>
      </c>
      <c r="E45" s="48">
        <f t="shared" si="9"/>
        <v>1</v>
      </c>
      <c r="F45" s="72">
        <f t="shared" si="10"/>
        <v>0</v>
      </c>
      <c r="G45" s="49">
        <f t="shared" si="0"/>
        <v>10</v>
      </c>
      <c r="H45" s="48">
        <f t="shared" si="0"/>
        <v>80</v>
      </c>
      <c r="I45" s="48">
        <f t="shared" si="0"/>
        <v>10</v>
      </c>
      <c r="J45" s="48">
        <f t="shared" si="0"/>
        <v>0</v>
      </c>
      <c r="K45" s="218"/>
      <c r="L45" s="218"/>
    </row>
    <row r="46" spans="1:12" ht="13.35" customHeight="1" x14ac:dyDescent="0.2">
      <c r="A46" s="432" t="s">
        <v>229</v>
      </c>
      <c r="B46" s="48">
        <f t="shared" si="6"/>
        <v>12</v>
      </c>
      <c r="C46" s="48">
        <f t="shared" si="7"/>
        <v>1</v>
      </c>
      <c r="D46" s="48">
        <f t="shared" si="8"/>
        <v>6</v>
      </c>
      <c r="E46" s="48">
        <f t="shared" si="9"/>
        <v>3</v>
      </c>
      <c r="F46" s="72">
        <f t="shared" si="10"/>
        <v>2</v>
      </c>
      <c r="G46" s="49">
        <f t="shared" si="0"/>
        <v>8.3333333333333339</v>
      </c>
      <c r="H46" s="48">
        <f t="shared" si="0"/>
        <v>50</v>
      </c>
      <c r="I46" s="48">
        <f t="shared" si="0"/>
        <v>25</v>
      </c>
      <c r="J46" s="48">
        <f t="shared" si="0"/>
        <v>16.666666666666668</v>
      </c>
      <c r="K46" s="218"/>
      <c r="L46" s="218"/>
    </row>
    <row r="47" spans="1:12" ht="21.6" customHeight="1" x14ac:dyDescent="0.2">
      <c r="A47" s="430" t="s">
        <v>272</v>
      </c>
      <c r="B47" s="46">
        <f>SUM(B48:B62)</f>
        <v>569</v>
      </c>
      <c r="C47" s="46">
        <f>SUM(C48:C62)</f>
        <v>114</v>
      </c>
      <c r="D47" s="46">
        <f>SUM(D48:D62)</f>
        <v>378</v>
      </c>
      <c r="E47" s="46">
        <f>SUM(E48:E62)</f>
        <v>39</v>
      </c>
      <c r="F47" s="94">
        <f>SUM(F48:F62)</f>
        <v>38</v>
      </c>
      <c r="G47" s="47">
        <f t="shared" si="0"/>
        <v>20.035149384885763</v>
      </c>
      <c r="H47" s="46">
        <f t="shared" si="0"/>
        <v>66.432337434094904</v>
      </c>
      <c r="I47" s="46">
        <f t="shared" si="0"/>
        <v>6.8541300527240772</v>
      </c>
      <c r="J47" s="46">
        <f t="shared" si="0"/>
        <v>6.6783831282952546</v>
      </c>
      <c r="K47" s="87"/>
      <c r="L47" s="216"/>
    </row>
    <row r="48" spans="1:12" ht="13.35" customHeight="1" x14ac:dyDescent="0.2">
      <c r="A48" s="433" t="s">
        <v>107</v>
      </c>
      <c r="B48" s="48">
        <f t="shared" ref="B48:B62" si="11">IF(ISERROR(VLOOKUP($A$7&amp;$B$3&amp;$A48&amp;$A$8&amp;$B$5,EYFULL_in_period,8,FALSE))=TRUE,0,VLOOKUP($A$7&amp;$B$3&amp;$A48&amp;$A$8&amp;$B$5,EYFULL_in_period,8,FALSE))</f>
        <v>21</v>
      </c>
      <c r="C48" s="48">
        <f t="shared" ref="C48:C62" si="12">IF(ISERROR(VLOOKUP($A$7&amp;$B$3&amp;$A48&amp;$A$8&amp;$B$5,EYFULL_in_period,9,FALSE))=TRUE,0,VLOOKUP($A$7&amp;$B$3&amp;$A48&amp;$A$8&amp;$B$5,EYFULL_in_period,9,FALSE))</f>
        <v>2</v>
      </c>
      <c r="D48" s="48">
        <f t="shared" ref="D48:D62" si="13">IF(ISERROR(VLOOKUP($A$7&amp;$B$3&amp;$A48&amp;$A$8&amp;$B$5,EYFULL_in_period,10,FALSE))=TRUE,0,VLOOKUP($A$7&amp;$B$3&amp;$A48&amp;$A$8&amp;$B$5,EYFULL_in_period,10,FALSE))</f>
        <v>16</v>
      </c>
      <c r="E48" s="48">
        <f t="shared" ref="E48:E62" si="14">IF(ISERROR(VLOOKUP($A$7&amp;$B$3&amp;$A48&amp;$A$8&amp;$B$5,EYFULL_in_period,11,FALSE))=TRUE,0,VLOOKUP($A$7&amp;$B$3&amp;$A48&amp;$A$8&amp;$B$5,EYFULL_in_period,11,FALSE))</f>
        <v>2</v>
      </c>
      <c r="F48" s="72">
        <f t="shared" ref="F48:F62" si="15">IF(ISERROR(VLOOKUP($A$7&amp;$B$3&amp;$A48&amp;$A$8&amp;$B$5,EYFULL_in_period,12,FALSE))=TRUE,0,VLOOKUP($A$7&amp;$B$3&amp;$A48&amp;$A$8&amp;$B$5,EYFULL_in_period,12,FALSE))</f>
        <v>1</v>
      </c>
      <c r="G48" s="49">
        <f t="shared" si="0"/>
        <v>9.5238095238095237</v>
      </c>
      <c r="H48" s="48">
        <f t="shared" si="0"/>
        <v>76.19047619047619</v>
      </c>
      <c r="I48" s="48">
        <f t="shared" si="0"/>
        <v>9.5238095238095237</v>
      </c>
      <c r="J48" s="48">
        <f t="shared" si="0"/>
        <v>4.7619047619047619</v>
      </c>
      <c r="K48" s="37"/>
      <c r="L48" s="41"/>
    </row>
    <row r="49" spans="1:12" ht="13.35" customHeight="1" x14ac:dyDescent="0.2">
      <c r="A49" s="433" t="s">
        <v>117</v>
      </c>
      <c r="B49" s="48">
        <f t="shared" si="11"/>
        <v>53</v>
      </c>
      <c r="C49" s="48">
        <f t="shared" si="12"/>
        <v>11</v>
      </c>
      <c r="D49" s="48">
        <f t="shared" si="13"/>
        <v>38</v>
      </c>
      <c r="E49" s="48">
        <f t="shared" si="14"/>
        <v>0</v>
      </c>
      <c r="F49" s="72">
        <f t="shared" si="15"/>
        <v>4</v>
      </c>
      <c r="G49" s="49">
        <f t="shared" si="0"/>
        <v>20.754716981132077</v>
      </c>
      <c r="H49" s="48">
        <f t="shared" si="0"/>
        <v>71.698113207547166</v>
      </c>
      <c r="I49" s="48">
        <f t="shared" si="0"/>
        <v>0</v>
      </c>
      <c r="J49" s="48">
        <f t="shared" si="0"/>
        <v>7.5471698113207548</v>
      </c>
      <c r="K49" s="37"/>
      <c r="L49" s="41"/>
    </row>
    <row r="50" spans="1:12" ht="13.35" customHeight="1" x14ac:dyDescent="0.2">
      <c r="A50" s="433" t="s">
        <v>124</v>
      </c>
      <c r="B50" s="48">
        <f t="shared" si="11"/>
        <v>23</v>
      </c>
      <c r="C50" s="48">
        <f t="shared" si="12"/>
        <v>5</v>
      </c>
      <c r="D50" s="48">
        <f t="shared" si="13"/>
        <v>15</v>
      </c>
      <c r="E50" s="48">
        <f t="shared" si="14"/>
        <v>0</v>
      </c>
      <c r="F50" s="72">
        <f t="shared" si="15"/>
        <v>3</v>
      </c>
      <c r="G50" s="49">
        <f t="shared" si="0"/>
        <v>21.739130434782609</v>
      </c>
      <c r="H50" s="48">
        <f t="shared" si="0"/>
        <v>65.217391304347828</v>
      </c>
      <c r="I50" s="48">
        <f t="shared" si="0"/>
        <v>0</v>
      </c>
      <c r="J50" s="48">
        <f t="shared" si="0"/>
        <v>13.043478260869565</v>
      </c>
      <c r="K50" s="37"/>
      <c r="L50" s="41"/>
    </row>
    <row r="51" spans="1:12" ht="13.35" customHeight="1" x14ac:dyDescent="0.2">
      <c r="A51" s="433" t="s">
        <v>139</v>
      </c>
      <c r="B51" s="48">
        <f t="shared" si="11"/>
        <v>36</v>
      </c>
      <c r="C51" s="48">
        <f t="shared" si="12"/>
        <v>5</v>
      </c>
      <c r="D51" s="48">
        <f t="shared" si="13"/>
        <v>27</v>
      </c>
      <c r="E51" s="48">
        <f t="shared" si="14"/>
        <v>3</v>
      </c>
      <c r="F51" s="72">
        <f t="shared" si="15"/>
        <v>1</v>
      </c>
      <c r="G51" s="49">
        <f t="shared" si="0"/>
        <v>13.888888888888889</v>
      </c>
      <c r="H51" s="48">
        <f t="shared" si="0"/>
        <v>75</v>
      </c>
      <c r="I51" s="48">
        <f t="shared" si="0"/>
        <v>8.3333333333333339</v>
      </c>
      <c r="J51" s="48">
        <f t="shared" si="0"/>
        <v>2.7777777777777777</v>
      </c>
      <c r="K51" s="37"/>
      <c r="L51" s="41"/>
    </row>
    <row r="52" spans="1:12" ht="13.35" customHeight="1" x14ac:dyDescent="0.2">
      <c r="A52" s="433" t="s">
        <v>144</v>
      </c>
      <c r="B52" s="48">
        <f t="shared" si="11"/>
        <v>32</v>
      </c>
      <c r="C52" s="48">
        <f t="shared" si="12"/>
        <v>5</v>
      </c>
      <c r="D52" s="48">
        <f t="shared" si="13"/>
        <v>26</v>
      </c>
      <c r="E52" s="48">
        <f t="shared" si="14"/>
        <v>0</v>
      </c>
      <c r="F52" s="72">
        <f t="shared" si="15"/>
        <v>1</v>
      </c>
      <c r="G52" s="49">
        <f t="shared" si="0"/>
        <v>15.625</v>
      </c>
      <c r="H52" s="48">
        <f t="shared" si="0"/>
        <v>81.25</v>
      </c>
      <c r="I52" s="48">
        <f t="shared" si="0"/>
        <v>0</v>
      </c>
      <c r="J52" s="48">
        <f t="shared" si="0"/>
        <v>3.125</v>
      </c>
      <c r="K52" s="37"/>
      <c r="L52" s="41"/>
    </row>
    <row r="53" spans="1:12" ht="13.35" customHeight="1" x14ac:dyDescent="0.2">
      <c r="A53" s="433" t="s">
        <v>168</v>
      </c>
      <c r="B53" s="48">
        <f t="shared" si="11"/>
        <v>8</v>
      </c>
      <c r="C53" s="48">
        <f t="shared" si="12"/>
        <v>2</v>
      </c>
      <c r="D53" s="48">
        <f t="shared" si="13"/>
        <v>4</v>
      </c>
      <c r="E53" s="48">
        <f t="shared" si="14"/>
        <v>1</v>
      </c>
      <c r="F53" s="72">
        <f t="shared" si="15"/>
        <v>1</v>
      </c>
      <c r="G53" s="49">
        <f t="shared" si="0"/>
        <v>25</v>
      </c>
      <c r="H53" s="48">
        <f t="shared" si="0"/>
        <v>50</v>
      </c>
      <c r="I53" s="48">
        <f t="shared" si="0"/>
        <v>12.5</v>
      </c>
      <c r="J53" s="48">
        <f t="shared" si="0"/>
        <v>12.5</v>
      </c>
      <c r="K53" s="37"/>
      <c r="L53" s="41"/>
    </row>
    <row r="54" spans="1:12" ht="13.35" customHeight="1" x14ac:dyDescent="0.2">
      <c r="A54" s="433" t="s">
        <v>170</v>
      </c>
      <c r="B54" s="48">
        <f t="shared" si="11"/>
        <v>50</v>
      </c>
      <c r="C54" s="48">
        <f t="shared" si="12"/>
        <v>5</v>
      </c>
      <c r="D54" s="48">
        <f t="shared" si="13"/>
        <v>35</v>
      </c>
      <c r="E54" s="48">
        <f t="shared" si="14"/>
        <v>5</v>
      </c>
      <c r="F54" s="72">
        <f t="shared" si="15"/>
        <v>5</v>
      </c>
      <c r="G54" s="49">
        <f t="shared" si="0"/>
        <v>10</v>
      </c>
      <c r="H54" s="48">
        <f t="shared" si="0"/>
        <v>70</v>
      </c>
      <c r="I54" s="48">
        <f t="shared" si="0"/>
        <v>10</v>
      </c>
      <c r="J54" s="48">
        <f t="shared" si="0"/>
        <v>10</v>
      </c>
      <c r="K54" s="37"/>
      <c r="L54" s="41"/>
    </row>
    <row r="55" spans="1:12" ht="13.35" customHeight="1" x14ac:dyDescent="0.2">
      <c r="A55" s="433" t="s">
        <v>174</v>
      </c>
      <c r="B55" s="48">
        <f t="shared" si="11"/>
        <v>108</v>
      </c>
      <c r="C55" s="48">
        <f t="shared" si="12"/>
        <v>33</v>
      </c>
      <c r="D55" s="48">
        <f t="shared" si="13"/>
        <v>63</v>
      </c>
      <c r="E55" s="48">
        <f t="shared" si="14"/>
        <v>7</v>
      </c>
      <c r="F55" s="72">
        <f t="shared" si="15"/>
        <v>5</v>
      </c>
      <c r="G55" s="49">
        <f t="shared" si="0"/>
        <v>30.555555555555557</v>
      </c>
      <c r="H55" s="48">
        <f t="shared" si="0"/>
        <v>58.333333333333336</v>
      </c>
      <c r="I55" s="48">
        <f t="shared" si="0"/>
        <v>6.4814814814814818</v>
      </c>
      <c r="J55" s="48">
        <f t="shared" si="0"/>
        <v>4.6296296296296298</v>
      </c>
      <c r="K55" s="37"/>
      <c r="L55" s="41"/>
    </row>
    <row r="56" spans="1:12" ht="13.35" customHeight="1" x14ac:dyDescent="0.2">
      <c r="A56" s="433" t="s">
        <v>189</v>
      </c>
      <c r="B56" s="48">
        <f t="shared" si="11"/>
        <v>19</v>
      </c>
      <c r="C56" s="48">
        <f t="shared" si="12"/>
        <v>4</v>
      </c>
      <c r="D56" s="48">
        <f t="shared" si="13"/>
        <v>13</v>
      </c>
      <c r="E56" s="48">
        <f t="shared" si="14"/>
        <v>0</v>
      </c>
      <c r="F56" s="72">
        <f t="shared" si="15"/>
        <v>2</v>
      </c>
      <c r="G56" s="49">
        <f t="shared" si="0"/>
        <v>21.05263157894737</v>
      </c>
      <c r="H56" s="48">
        <f t="shared" si="0"/>
        <v>68.421052631578945</v>
      </c>
      <c r="I56" s="48">
        <f t="shared" si="0"/>
        <v>0</v>
      </c>
      <c r="J56" s="48">
        <f t="shared" si="0"/>
        <v>10.526315789473685</v>
      </c>
      <c r="K56" s="37"/>
      <c r="L56" s="41"/>
    </row>
    <row r="57" spans="1:12" ht="13.35" customHeight="1" x14ac:dyDescent="0.2">
      <c r="A57" s="433" t="s">
        <v>190</v>
      </c>
      <c r="B57" s="48">
        <f t="shared" si="11"/>
        <v>26</v>
      </c>
      <c r="C57" s="48">
        <f t="shared" si="12"/>
        <v>7</v>
      </c>
      <c r="D57" s="48">
        <f t="shared" si="13"/>
        <v>15</v>
      </c>
      <c r="E57" s="48">
        <f t="shared" si="14"/>
        <v>1</v>
      </c>
      <c r="F57" s="72">
        <f t="shared" si="15"/>
        <v>3</v>
      </c>
      <c r="G57" s="49">
        <f t="shared" si="0"/>
        <v>26.923076923076923</v>
      </c>
      <c r="H57" s="48">
        <f t="shared" si="0"/>
        <v>57.692307692307693</v>
      </c>
      <c r="I57" s="48">
        <f t="shared" si="0"/>
        <v>3.8461538461538463</v>
      </c>
      <c r="J57" s="48">
        <f t="shared" si="0"/>
        <v>11.538461538461538</v>
      </c>
      <c r="K57" s="37"/>
      <c r="L57" s="41"/>
    </row>
    <row r="58" spans="1:12" ht="13.35" customHeight="1" x14ac:dyDescent="0.2">
      <c r="A58" s="433" t="s">
        <v>194</v>
      </c>
      <c r="B58" s="48">
        <f t="shared" si="11"/>
        <v>53</v>
      </c>
      <c r="C58" s="48">
        <f t="shared" si="12"/>
        <v>7</v>
      </c>
      <c r="D58" s="48">
        <f t="shared" si="13"/>
        <v>34</v>
      </c>
      <c r="E58" s="48">
        <f t="shared" si="14"/>
        <v>6</v>
      </c>
      <c r="F58" s="72">
        <f t="shared" si="15"/>
        <v>6</v>
      </c>
      <c r="G58" s="49">
        <f t="shared" si="0"/>
        <v>13.20754716981132</v>
      </c>
      <c r="H58" s="48">
        <f t="shared" si="0"/>
        <v>64.15094339622641</v>
      </c>
      <c r="I58" s="48">
        <f t="shared" si="0"/>
        <v>11.320754716981131</v>
      </c>
      <c r="J58" s="48">
        <f t="shared" si="0"/>
        <v>11.320754716981131</v>
      </c>
      <c r="K58" s="37"/>
      <c r="L58" s="41"/>
    </row>
    <row r="59" spans="1:12" ht="13.35" customHeight="1" x14ac:dyDescent="0.2">
      <c r="A59" s="433" t="s">
        <v>208</v>
      </c>
      <c r="B59" s="48">
        <f t="shared" si="11"/>
        <v>30</v>
      </c>
      <c r="C59" s="48">
        <f t="shared" si="12"/>
        <v>8</v>
      </c>
      <c r="D59" s="48">
        <f t="shared" si="13"/>
        <v>19</v>
      </c>
      <c r="E59" s="48">
        <f t="shared" si="14"/>
        <v>2</v>
      </c>
      <c r="F59" s="72">
        <f t="shared" si="15"/>
        <v>1</v>
      </c>
      <c r="G59" s="49">
        <f t="shared" si="0"/>
        <v>26.666666666666668</v>
      </c>
      <c r="H59" s="48">
        <f t="shared" si="0"/>
        <v>63.333333333333336</v>
      </c>
      <c r="I59" s="48">
        <f t="shared" si="0"/>
        <v>6.666666666666667</v>
      </c>
      <c r="J59" s="48">
        <f t="shared" si="0"/>
        <v>3.3333333333333335</v>
      </c>
      <c r="K59" s="37"/>
      <c r="L59" s="41"/>
    </row>
    <row r="60" spans="1:12" ht="13.35" customHeight="1" x14ac:dyDescent="0.2">
      <c r="A60" s="433" t="s">
        <v>213</v>
      </c>
      <c r="B60" s="48">
        <f t="shared" si="11"/>
        <v>49</v>
      </c>
      <c r="C60" s="48">
        <f t="shared" si="12"/>
        <v>10</v>
      </c>
      <c r="D60" s="48">
        <f t="shared" si="13"/>
        <v>34</v>
      </c>
      <c r="E60" s="48">
        <f t="shared" si="14"/>
        <v>2</v>
      </c>
      <c r="F60" s="72">
        <f t="shared" si="15"/>
        <v>3</v>
      </c>
      <c r="G60" s="49">
        <f t="shared" si="0"/>
        <v>20.408163265306122</v>
      </c>
      <c r="H60" s="48">
        <f t="shared" si="0"/>
        <v>69.387755102040813</v>
      </c>
      <c r="I60" s="48">
        <f t="shared" si="0"/>
        <v>4.0816326530612246</v>
      </c>
      <c r="J60" s="48">
        <f t="shared" si="0"/>
        <v>6.1224489795918364</v>
      </c>
      <c r="K60" s="37"/>
      <c r="L60" s="41"/>
    </row>
    <row r="61" spans="1:12" ht="13.35" customHeight="1" x14ac:dyDescent="0.2">
      <c r="A61" s="433" t="s">
        <v>239</v>
      </c>
      <c r="B61" s="48">
        <f t="shared" si="11"/>
        <v>35</v>
      </c>
      <c r="C61" s="48">
        <f t="shared" si="12"/>
        <v>6</v>
      </c>
      <c r="D61" s="48">
        <f t="shared" si="13"/>
        <v>20</v>
      </c>
      <c r="E61" s="48">
        <f t="shared" si="14"/>
        <v>7</v>
      </c>
      <c r="F61" s="72">
        <f t="shared" si="15"/>
        <v>2</v>
      </c>
      <c r="G61" s="49">
        <f t="shared" si="0"/>
        <v>17.142857142857142</v>
      </c>
      <c r="H61" s="48">
        <f t="shared" si="0"/>
        <v>57.142857142857146</v>
      </c>
      <c r="I61" s="48">
        <f t="shared" si="0"/>
        <v>20</v>
      </c>
      <c r="J61" s="48">
        <f t="shared" si="0"/>
        <v>5.7142857142857144</v>
      </c>
      <c r="K61" s="37"/>
      <c r="L61" s="41"/>
    </row>
    <row r="62" spans="1:12" ht="13.35" customHeight="1" x14ac:dyDescent="0.2">
      <c r="A62" s="433" t="s">
        <v>256</v>
      </c>
      <c r="B62" s="48">
        <f t="shared" si="11"/>
        <v>26</v>
      </c>
      <c r="C62" s="48">
        <f t="shared" si="12"/>
        <v>4</v>
      </c>
      <c r="D62" s="48">
        <f t="shared" si="13"/>
        <v>19</v>
      </c>
      <c r="E62" s="48">
        <f t="shared" si="14"/>
        <v>3</v>
      </c>
      <c r="F62" s="72">
        <f t="shared" si="15"/>
        <v>0</v>
      </c>
      <c r="G62" s="49">
        <f t="shared" si="0"/>
        <v>15.384615384615385</v>
      </c>
      <c r="H62" s="48">
        <f t="shared" si="0"/>
        <v>73.07692307692308</v>
      </c>
      <c r="I62" s="48">
        <f t="shared" si="0"/>
        <v>11.538461538461538</v>
      </c>
      <c r="J62" s="48">
        <f t="shared" si="0"/>
        <v>0</v>
      </c>
      <c r="K62" s="37"/>
      <c r="L62" s="41"/>
    </row>
    <row r="63" spans="1:12" ht="21.6" customHeight="1" x14ac:dyDescent="0.2">
      <c r="A63" s="430" t="s">
        <v>264</v>
      </c>
      <c r="B63" s="46">
        <f>SUM(B64:B73)</f>
        <v>454</v>
      </c>
      <c r="C63" s="46">
        <f>SUM(C64:C73)</f>
        <v>43</v>
      </c>
      <c r="D63" s="46">
        <f>SUM(D64:D73)</f>
        <v>362</v>
      </c>
      <c r="E63" s="46">
        <f>SUM(E64:E73)</f>
        <v>19</v>
      </c>
      <c r="F63" s="94">
        <f>SUM(F64:F73)</f>
        <v>30</v>
      </c>
      <c r="G63" s="47">
        <f t="shared" si="0"/>
        <v>9.4713656387665193</v>
      </c>
      <c r="H63" s="46">
        <f t="shared" si="0"/>
        <v>79.735682819383257</v>
      </c>
      <c r="I63" s="46">
        <f t="shared" si="0"/>
        <v>4.1850220264317182</v>
      </c>
      <c r="J63" s="46">
        <f t="shared" si="0"/>
        <v>6.607929515418502</v>
      </c>
      <c r="K63" s="87"/>
      <c r="L63" s="216"/>
    </row>
    <row r="64" spans="1:12" ht="13.35" customHeight="1" x14ac:dyDescent="0.2">
      <c r="A64" s="433" t="s">
        <v>136</v>
      </c>
      <c r="B64" s="48">
        <f t="shared" ref="B64:B73" si="16">IF(ISERROR(VLOOKUP($A$7&amp;$B$3&amp;$A64&amp;$A$8&amp;$B$5,EYFULL_in_period,8,FALSE))=TRUE,0,VLOOKUP($A$7&amp;$B$3&amp;$A64&amp;$A$8&amp;$B$5,EYFULL_in_period,8,FALSE))</f>
        <v>18</v>
      </c>
      <c r="C64" s="48">
        <f t="shared" ref="C64:C73" si="17">IF(ISERROR(VLOOKUP($A$7&amp;$B$3&amp;$A64&amp;$A$8&amp;$B$5,EYFULL_in_period,9,FALSE))=TRUE,0,VLOOKUP($A$7&amp;$B$3&amp;$A64&amp;$A$8&amp;$B$5,EYFULL_in_period,9,FALSE))</f>
        <v>0</v>
      </c>
      <c r="D64" s="48">
        <f t="shared" ref="D64:D73" si="18">IF(ISERROR(VLOOKUP($A$7&amp;$B$3&amp;$A64&amp;$A$8&amp;$B$5,EYFULL_in_period,10,FALSE))=TRUE,0,VLOOKUP($A$7&amp;$B$3&amp;$A64&amp;$A$8&amp;$B$5,EYFULL_in_period,10,FALSE))</f>
        <v>14</v>
      </c>
      <c r="E64" s="48">
        <f t="shared" ref="E64:E73" si="19">IF(ISERROR(VLOOKUP($A$7&amp;$B$3&amp;$A64&amp;$A$8&amp;$B$5,EYFULL_in_period,11,FALSE))=TRUE,0,VLOOKUP($A$7&amp;$B$3&amp;$A64&amp;$A$8&amp;$B$5,EYFULL_in_period,11,FALSE))</f>
        <v>3</v>
      </c>
      <c r="F64" s="72">
        <f t="shared" ref="F64:F73" si="20">IF(ISERROR(VLOOKUP($A$7&amp;$B$3&amp;$A64&amp;$A$8&amp;$B$5,EYFULL_in_period,12,FALSE))=TRUE,0,VLOOKUP($A$7&amp;$B$3&amp;$A64&amp;$A$8&amp;$B$5,EYFULL_in_period,12,FALSE))</f>
        <v>1</v>
      </c>
      <c r="G64" s="49">
        <f t="shared" si="0"/>
        <v>0</v>
      </c>
      <c r="H64" s="48">
        <f t="shared" si="0"/>
        <v>77.777777777777771</v>
      </c>
      <c r="I64" s="48">
        <f t="shared" si="0"/>
        <v>16.666666666666668</v>
      </c>
      <c r="J64" s="48">
        <f t="shared" si="0"/>
        <v>5.5555555555555554</v>
      </c>
      <c r="K64" s="37"/>
      <c r="L64" s="41"/>
    </row>
    <row r="65" spans="1:12" ht="13.35" customHeight="1" x14ac:dyDescent="0.2">
      <c r="A65" s="433" t="s">
        <v>137</v>
      </c>
      <c r="B65" s="48">
        <f t="shared" si="16"/>
        <v>50</v>
      </c>
      <c r="C65" s="48">
        <f t="shared" si="17"/>
        <v>1</v>
      </c>
      <c r="D65" s="48">
        <f t="shared" si="18"/>
        <v>44</v>
      </c>
      <c r="E65" s="48">
        <f t="shared" si="19"/>
        <v>2</v>
      </c>
      <c r="F65" s="72">
        <f t="shared" si="20"/>
        <v>3</v>
      </c>
      <c r="G65" s="49">
        <f t="shared" si="0"/>
        <v>2</v>
      </c>
      <c r="H65" s="48">
        <f t="shared" si="0"/>
        <v>88</v>
      </c>
      <c r="I65" s="48">
        <f t="shared" si="0"/>
        <v>4</v>
      </c>
      <c r="J65" s="48">
        <f t="shared" si="0"/>
        <v>6</v>
      </c>
      <c r="K65" s="37"/>
      <c r="L65" s="41"/>
    </row>
    <row r="66" spans="1:12" ht="13.35" customHeight="1" x14ac:dyDescent="0.2">
      <c r="A66" s="433" t="s">
        <v>175</v>
      </c>
      <c r="B66" s="48">
        <f t="shared" si="16"/>
        <v>33</v>
      </c>
      <c r="C66" s="48">
        <f t="shared" si="17"/>
        <v>1</v>
      </c>
      <c r="D66" s="48">
        <f t="shared" si="18"/>
        <v>26</v>
      </c>
      <c r="E66" s="48">
        <f t="shared" si="19"/>
        <v>2</v>
      </c>
      <c r="F66" s="72">
        <f t="shared" si="20"/>
        <v>4</v>
      </c>
      <c r="G66" s="49">
        <f t="shared" si="0"/>
        <v>3.0303030303030303</v>
      </c>
      <c r="H66" s="48">
        <f t="shared" si="0"/>
        <v>78.787878787878782</v>
      </c>
      <c r="I66" s="48">
        <f t="shared" si="0"/>
        <v>6.0606060606060606</v>
      </c>
      <c r="J66" s="48">
        <f t="shared" si="0"/>
        <v>12.121212121212121</v>
      </c>
      <c r="K66" s="37"/>
      <c r="L66" s="41"/>
    </row>
    <row r="67" spans="1:12" ht="13.35" customHeight="1" x14ac:dyDescent="0.2">
      <c r="A67" s="433" t="s">
        <v>176</v>
      </c>
      <c r="B67" s="48">
        <f t="shared" si="16"/>
        <v>117</v>
      </c>
      <c r="C67" s="48">
        <f t="shared" si="17"/>
        <v>10</v>
      </c>
      <c r="D67" s="48">
        <f t="shared" si="18"/>
        <v>97</v>
      </c>
      <c r="E67" s="48">
        <f t="shared" si="19"/>
        <v>4</v>
      </c>
      <c r="F67" s="72">
        <f t="shared" si="20"/>
        <v>6</v>
      </c>
      <c r="G67" s="49">
        <f t="shared" si="0"/>
        <v>8.5470085470085468</v>
      </c>
      <c r="H67" s="48">
        <f t="shared" si="0"/>
        <v>82.90598290598291</v>
      </c>
      <c r="I67" s="48">
        <f t="shared" si="0"/>
        <v>3.4188034188034186</v>
      </c>
      <c r="J67" s="48">
        <f t="shared" si="0"/>
        <v>5.1282051282051286</v>
      </c>
      <c r="K67" s="37"/>
      <c r="L67" s="41"/>
    </row>
    <row r="68" spans="1:12" ht="13.35" customHeight="1" x14ac:dyDescent="0.2">
      <c r="A68" s="433" t="s">
        <v>178</v>
      </c>
      <c r="B68" s="48">
        <f t="shared" si="16"/>
        <v>46</v>
      </c>
      <c r="C68" s="48">
        <f t="shared" si="17"/>
        <v>2</v>
      </c>
      <c r="D68" s="48">
        <f t="shared" si="18"/>
        <v>37</v>
      </c>
      <c r="E68" s="48">
        <f t="shared" si="19"/>
        <v>1</v>
      </c>
      <c r="F68" s="72">
        <f t="shared" si="20"/>
        <v>6</v>
      </c>
      <c r="G68" s="49">
        <f t="shared" si="0"/>
        <v>4.3478260869565215</v>
      </c>
      <c r="H68" s="48">
        <f t="shared" si="0"/>
        <v>80.434782608695656</v>
      </c>
      <c r="I68" s="48">
        <f t="shared" si="0"/>
        <v>2.1739130434782608</v>
      </c>
      <c r="J68" s="48">
        <f t="shared" si="0"/>
        <v>13.043478260869565</v>
      </c>
      <c r="K68" s="37"/>
      <c r="L68" s="41"/>
    </row>
    <row r="69" spans="1:12" ht="13.35" customHeight="1" x14ac:dyDescent="0.2">
      <c r="A69" s="433" t="s">
        <v>191</v>
      </c>
      <c r="B69" s="48">
        <f t="shared" si="16"/>
        <v>46</v>
      </c>
      <c r="C69" s="48">
        <f t="shared" si="17"/>
        <v>8</v>
      </c>
      <c r="D69" s="48">
        <f t="shared" si="18"/>
        <v>36</v>
      </c>
      <c r="E69" s="48">
        <f t="shared" si="19"/>
        <v>1</v>
      </c>
      <c r="F69" s="72">
        <f t="shared" si="20"/>
        <v>1</v>
      </c>
      <c r="G69" s="49">
        <f t="shared" si="0"/>
        <v>17.391304347826086</v>
      </c>
      <c r="H69" s="48">
        <f t="shared" si="0"/>
        <v>78.260869565217391</v>
      </c>
      <c r="I69" s="48">
        <f t="shared" si="0"/>
        <v>2.1739130434782608</v>
      </c>
      <c r="J69" s="48">
        <f t="shared" si="0"/>
        <v>2.1739130434782608</v>
      </c>
      <c r="K69" s="37"/>
      <c r="L69" s="41"/>
    </row>
    <row r="70" spans="1:12" ht="13.35" customHeight="1" x14ac:dyDescent="0.2">
      <c r="A70" s="433" t="s">
        <v>196</v>
      </c>
      <c r="B70" s="48">
        <f t="shared" si="16"/>
        <v>9</v>
      </c>
      <c r="C70" s="48">
        <f t="shared" si="17"/>
        <v>0</v>
      </c>
      <c r="D70" s="48">
        <f t="shared" si="18"/>
        <v>5</v>
      </c>
      <c r="E70" s="48">
        <f t="shared" si="19"/>
        <v>0</v>
      </c>
      <c r="F70" s="72">
        <f t="shared" si="20"/>
        <v>4</v>
      </c>
      <c r="G70" s="49">
        <f t="shared" ref="G70:J131" si="21">IF(ISERROR(100*C70/$B70),"-",100*C70/$B70)</f>
        <v>0</v>
      </c>
      <c r="H70" s="48">
        <f t="shared" si="21"/>
        <v>55.555555555555557</v>
      </c>
      <c r="I70" s="48">
        <f t="shared" si="21"/>
        <v>0</v>
      </c>
      <c r="J70" s="48">
        <f t="shared" si="21"/>
        <v>44.444444444444443</v>
      </c>
      <c r="K70" s="37"/>
      <c r="L70" s="41"/>
    </row>
    <row r="71" spans="1:12" ht="13.35" customHeight="1" x14ac:dyDescent="0.2">
      <c r="A71" s="433" t="s">
        <v>197</v>
      </c>
      <c r="B71" s="48">
        <f t="shared" si="16"/>
        <v>64</v>
      </c>
      <c r="C71" s="48">
        <f t="shared" si="17"/>
        <v>6</v>
      </c>
      <c r="D71" s="48">
        <f t="shared" si="18"/>
        <v>52</v>
      </c>
      <c r="E71" s="48">
        <f t="shared" si="19"/>
        <v>3</v>
      </c>
      <c r="F71" s="72">
        <f t="shared" si="20"/>
        <v>3</v>
      </c>
      <c r="G71" s="49">
        <f t="shared" si="21"/>
        <v>9.375</v>
      </c>
      <c r="H71" s="48">
        <f t="shared" si="21"/>
        <v>81.25</v>
      </c>
      <c r="I71" s="48">
        <f t="shared" si="21"/>
        <v>4.6875</v>
      </c>
      <c r="J71" s="48">
        <f t="shared" si="21"/>
        <v>4.6875</v>
      </c>
      <c r="K71" s="37"/>
      <c r="L71" s="41"/>
    </row>
    <row r="72" spans="1:12" ht="13.35" customHeight="1" x14ac:dyDescent="0.2">
      <c r="A72" s="433" t="s">
        <v>209</v>
      </c>
      <c r="B72" s="48">
        <f t="shared" si="16"/>
        <v>0</v>
      </c>
      <c r="C72" s="48">
        <f t="shared" si="17"/>
        <v>0</v>
      </c>
      <c r="D72" s="48">
        <f t="shared" si="18"/>
        <v>0</v>
      </c>
      <c r="E72" s="48">
        <f t="shared" si="19"/>
        <v>0</v>
      </c>
      <c r="F72" s="72">
        <f t="shared" si="20"/>
        <v>0</v>
      </c>
      <c r="G72" s="49" t="str">
        <f t="shared" si="21"/>
        <v>-</v>
      </c>
      <c r="H72" s="48" t="str">
        <f t="shared" si="21"/>
        <v>-</v>
      </c>
      <c r="I72" s="48" t="str">
        <f t="shared" si="21"/>
        <v>-</v>
      </c>
      <c r="J72" s="48" t="str">
        <f t="shared" si="21"/>
        <v>-</v>
      </c>
      <c r="K72" s="37"/>
      <c r="L72" s="41"/>
    </row>
    <row r="73" spans="1:12" ht="13.35" customHeight="1" x14ac:dyDescent="0.2">
      <c r="A73" s="433" t="s">
        <v>246</v>
      </c>
      <c r="B73" s="48">
        <f t="shared" si="16"/>
        <v>71</v>
      </c>
      <c r="C73" s="48">
        <f t="shared" si="17"/>
        <v>15</v>
      </c>
      <c r="D73" s="48">
        <f t="shared" si="18"/>
        <v>51</v>
      </c>
      <c r="E73" s="48">
        <f t="shared" si="19"/>
        <v>3</v>
      </c>
      <c r="F73" s="72">
        <f t="shared" si="20"/>
        <v>2</v>
      </c>
      <c r="G73" s="49"/>
      <c r="H73" s="48"/>
      <c r="I73" s="48"/>
      <c r="J73" s="48"/>
      <c r="K73" s="37"/>
      <c r="L73" s="41"/>
    </row>
    <row r="74" spans="1:12" ht="21.6" customHeight="1" x14ac:dyDescent="0.2">
      <c r="A74" s="430" t="s">
        <v>271</v>
      </c>
      <c r="B74" s="46">
        <f>SUM(B75:B88)</f>
        <v>525</v>
      </c>
      <c r="C74" s="46">
        <f>SUM(C75:C88)</f>
        <v>98</v>
      </c>
      <c r="D74" s="46">
        <f>SUM(D75:D88)</f>
        <v>333</v>
      </c>
      <c r="E74" s="46">
        <f>SUM(E75:E88)</f>
        <v>49</v>
      </c>
      <c r="F74" s="94">
        <f>SUM(F75:F88)</f>
        <v>45</v>
      </c>
      <c r="G74" s="47">
        <f t="shared" si="21"/>
        <v>18.666666666666668</v>
      </c>
      <c r="H74" s="46">
        <f t="shared" si="21"/>
        <v>63.428571428571431</v>
      </c>
      <c r="I74" s="46">
        <f t="shared" si="21"/>
        <v>9.3333333333333339</v>
      </c>
      <c r="J74" s="46">
        <f t="shared" si="21"/>
        <v>8.5714285714285712</v>
      </c>
      <c r="K74" s="87"/>
      <c r="L74" s="216"/>
    </row>
    <row r="75" spans="1:12" ht="13.35" customHeight="1" x14ac:dyDescent="0.2">
      <c r="A75" s="433" t="s">
        <v>111</v>
      </c>
      <c r="B75" s="48">
        <f t="shared" ref="B75:B88" si="22">IF(ISERROR(VLOOKUP($A$7&amp;$B$3&amp;$A75&amp;$A$8&amp;$B$5,EYFULL_in_period,8,FALSE))=TRUE,0,VLOOKUP($A$7&amp;$B$3&amp;$A75&amp;$A$8&amp;$B$5,EYFULL_in_period,8,FALSE))</f>
        <v>122</v>
      </c>
      <c r="C75" s="48">
        <f t="shared" ref="C75:C88" si="23">IF(ISERROR(VLOOKUP($A$7&amp;$B$3&amp;$A75&amp;$A$8&amp;$B$5,EYFULL_in_period,9,FALSE))=TRUE,0,VLOOKUP($A$7&amp;$B$3&amp;$A75&amp;$A$8&amp;$B$5,EYFULL_in_period,9,FALSE))</f>
        <v>18</v>
      </c>
      <c r="D75" s="48">
        <f t="shared" ref="D75:D88" si="24">IF(ISERROR(VLOOKUP($A$7&amp;$B$3&amp;$A75&amp;$A$8&amp;$B$5,EYFULL_in_period,10,FALSE))=TRUE,0,VLOOKUP($A$7&amp;$B$3&amp;$A75&amp;$A$8&amp;$B$5,EYFULL_in_period,10,FALSE))</f>
        <v>69</v>
      </c>
      <c r="E75" s="48">
        <f t="shared" ref="E75:E88" si="25">IF(ISERROR(VLOOKUP($A$7&amp;$B$3&amp;$A75&amp;$A$8&amp;$B$5,EYFULL_in_period,11,FALSE))=TRUE,0,VLOOKUP($A$7&amp;$B$3&amp;$A75&amp;$A$8&amp;$B$5,EYFULL_in_period,11,FALSE))</f>
        <v>17</v>
      </c>
      <c r="F75" s="72">
        <f t="shared" ref="F75:F88" si="26">IF(ISERROR(VLOOKUP($A$7&amp;$B$3&amp;$A75&amp;$A$8&amp;$B$5,EYFULL_in_period,12,FALSE))=TRUE,0,VLOOKUP($A$7&amp;$B$3&amp;$A75&amp;$A$8&amp;$B$5,EYFULL_in_period,12,FALSE))</f>
        <v>18</v>
      </c>
      <c r="G75" s="49">
        <f t="shared" si="21"/>
        <v>14.754098360655737</v>
      </c>
      <c r="H75" s="48">
        <f t="shared" si="21"/>
        <v>56.557377049180324</v>
      </c>
      <c r="I75" s="48">
        <f t="shared" si="21"/>
        <v>13.934426229508198</v>
      </c>
      <c r="J75" s="48">
        <f t="shared" si="21"/>
        <v>14.754098360655737</v>
      </c>
      <c r="K75" s="37"/>
      <c r="L75" s="41"/>
    </row>
    <row r="76" spans="1:12" ht="13.35" customHeight="1" x14ac:dyDescent="0.2">
      <c r="A76" s="433" t="s">
        <v>132</v>
      </c>
      <c r="B76" s="48">
        <f t="shared" si="22"/>
        <v>39</v>
      </c>
      <c r="C76" s="48">
        <f t="shared" si="23"/>
        <v>8</v>
      </c>
      <c r="D76" s="48">
        <f t="shared" si="24"/>
        <v>28</v>
      </c>
      <c r="E76" s="48">
        <f t="shared" si="25"/>
        <v>1</v>
      </c>
      <c r="F76" s="72">
        <f t="shared" si="26"/>
        <v>2</v>
      </c>
      <c r="G76" s="49">
        <f t="shared" si="21"/>
        <v>20.512820512820515</v>
      </c>
      <c r="H76" s="48">
        <f t="shared" si="21"/>
        <v>71.794871794871796</v>
      </c>
      <c r="I76" s="48">
        <f t="shared" si="21"/>
        <v>2.5641025641025643</v>
      </c>
      <c r="J76" s="48">
        <f t="shared" si="21"/>
        <v>5.1282051282051286</v>
      </c>
      <c r="K76" s="37"/>
      <c r="L76" s="41"/>
    </row>
    <row r="77" spans="1:12" ht="13.35" customHeight="1" x14ac:dyDescent="0.2">
      <c r="A77" s="433" t="s">
        <v>141</v>
      </c>
      <c r="B77" s="48">
        <f t="shared" si="22"/>
        <v>20</v>
      </c>
      <c r="C77" s="48">
        <f t="shared" si="23"/>
        <v>5</v>
      </c>
      <c r="D77" s="48">
        <f t="shared" si="24"/>
        <v>12</v>
      </c>
      <c r="E77" s="48">
        <f t="shared" si="25"/>
        <v>1</v>
      </c>
      <c r="F77" s="72">
        <f t="shared" si="26"/>
        <v>2</v>
      </c>
      <c r="G77" s="49">
        <f t="shared" si="21"/>
        <v>25</v>
      </c>
      <c r="H77" s="48">
        <f t="shared" si="21"/>
        <v>60</v>
      </c>
      <c r="I77" s="48">
        <f t="shared" si="21"/>
        <v>5</v>
      </c>
      <c r="J77" s="48">
        <f t="shared" si="21"/>
        <v>10</v>
      </c>
      <c r="K77" s="37"/>
      <c r="L77" s="41"/>
    </row>
    <row r="78" spans="1:12" ht="13.35" customHeight="1" x14ac:dyDescent="0.2">
      <c r="A78" s="433" t="s">
        <v>159</v>
      </c>
      <c r="B78" s="48">
        <f t="shared" si="22"/>
        <v>16</v>
      </c>
      <c r="C78" s="48">
        <f t="shared" si="23"/>
        <v>5</v>
      </c>
      <c r="D78" s="48">
        <f t="shared" si="24"/>
        <v>9</v>
      </c>
      <c r="E78" s="48">
        <f t="shared" si="25"/>
        <v>1</v>
      </c>
      <c r="F78" s="72">
        <f t="shared" si="26"/>
        <v>1</v>
      </c>
      <c r="G78" s="49">
        <f t="shared" si="21"/>
        <v>31.25</v>
      </c>
      <c r="H78" s="48">
        <f t="shared" si="21"/>
        <v>56.25</v>
      </c>
      <c r="I78" s="48">
        <f t="shared" si="21"/>
        <v>6.25</v>
      </c>
      <c r="J78" s="48">
        <f t="shared" si="21"/>
        <v>6.25</v>
      </c>
      <c r="K78" s="37"/>
      <c r="L78" s="41"/>
    </row>
    <row r="79" spans="1:12" ht="13.35" customHeight="1" x14ac:dyDescent="0.2">
      <c r="A79" s="433" t="s">
        <v>211</v>
      </c>
      <c r="B79" s="48">
        <f t="shared" si="22"/>
        <v>29</v>
      </c>
      <c r="C79" s="48">
        <f t="shared" si="23"/>
        <v>1</v>
      </c>
      <c r="D79" s="48">
        <f t="shared" si="24"/>
        <v>22</v>
      </c>
      <c r="E79" s="48">
        <f t="shared" si="25"/>
        <v>3</v>
      </c>
      <c r="F79" s="72">
        <f t="shared" si="26"/>
        <v>3</v>
      </c>
      <c r="G79" s="49">
        <f t="shared" si="21"/>
        <v>3.4482758620689653</v>
      </c>
      <c r="H79" s="48">
        <f t="shared" si="21"/>
        <v>75.862068965517238</v>
      </c>
      <c r="I79" s="48">
        <f t="shared" si="21"/>
        <v>10.344827586206897</v>
      </c>
      <c r="J79" s="48">
        <f t="shared" si="21"/>
        <v>10.344827586206897</v>
      </c>
      <c r="K79" s="37"/>
      <c r="L79" s="41"/>
    </row>
    <row r="80" spans="1:12" ht="13.35" customHeight="1" x14ac:dyDescent="0.2">
      <c r="A80" s="433" t="s">
        <v>214</v>
      </c>
      <c r="B80" s="48">
        <f t="shared" si="22"/>
        <v>23</v>
      </c>
      <c r="C80" s="48">
        <f t="shared" si="23"/>
        <v>8</v>
      </c>
      <c r="D80" s="48">
        <f t="shared" si="24"/>
        <v>14</v>
      </c>
      <c r="E80" s="48">
        <f t="shared" si="25"/>
        <v>0</v>
      </c>
      <c r="F80" s="72">
        <f t="shared" si="26"/>
        <v>1</v>
      </c>
      <c r="G80" s="49">
        <f t="shared" si="21"/>
        <v>34.782608695652172</v>
      </c>
      <c r="H80" s="48">
        <f t="shared" si="21"/>
        <v>60.869565217391305</v>
      </c>
      <c r="I80" s="48">
        <f t="shared" si="21"/>
        <v>0</v>
      </c>
      <c r="J80" s="48">
        <f t="shared" si="21"/>
        <v>4.3478260869565215</v>
      </c>
      <c r="K80" s="37"/>
      <c r="L80" s="41"/>
    </row>
    <row r="81" spans="1:12" ht="13.35" customHeight="1" x14ac:dyDescent="0.2">
      <c r="A81" s="433" t="s">
        <v>216</v>
      </c>
      <c r="B81" s="48">
        <f t="shared" si="22"/>
        <v>33</v>
      </c>
      <c r="C81" s="48">
        <f t="shared" si="23"/>
        <v>8</v>
      </c>
      <c r="D81" s="48">
        <f t="shared" si="24"/>
        <v>20</v>
      </c>
      <c r="E81" s="48">
        <f t="shared" si="25"/>
        <v>3</v>
      </c>
      <c r="F81" s="72">
        <f t="shared" si="26"/>
        <v>2</v>
      </c>
      <c r="G81" s="49">
        <f t="shared" si="21"/>
        <v>24.242424242424242</v>
      </c>
      <c r="H81" s="48">
        <f t="shared" si="21"/>
        <v>60.606060606060609</v>
      </c>
      <c r="I81" s="48">
        <f t="shared" si="21"/>
        <v>9.0909090909090917</v>
      </c>
      <c r="J81" s="48">
        <f t="shared" si="21"/>
        <v>6.0606060606060606</v>
      </c>
      <c r="K81" s="37"/>
      <c r="L81" s="41"/>
    </row>
    <row r="82" spans="1:12" ht="13.35" customHeight="1" x14ac:dyDescent="0.2">
      <c r="A82" s="433" t="s">
        <v>224</v>
      </c>
      <c r="B82" s="48">
        <f t="shared" si="22"/>
        <v>57</v>
      </c>
      <c r="C82" s="48">
        <f t="shared" si="23"/>
        <v>3</v>
      </c>
      <c r="D82" s="48">
        <f t="shared" si="24"/>
        <v>45</v>
      </c>
      <c r="E82" s="48">
        <f t="shared" si="25"/>
        <v>4</v>
      </c>
      <c r="F82" s="72">
        <f t="shared" si="26"/>
        <v>5</v>
      </c>
      <c r="G82" s="49">
        <f t="shared" si="21"/>
        <v>5.2631578947368425</v>
      </c>
      <c r="H82" s="48">
        <f t="shared" si="21"/>
        <v>78.94736842105263</v>
      </c>
      <c r="I82" s="48">
        <f t="shared" si="21"/>
        <v>7.0175438596491224</v>
      </c>
      <c r="J82" s="48">
        <f t="shared" si="21"/>
        <v>8.7719298245614041</v>
      </c>
      <c r="K82" s="37"/>
      <c r="L82" s="41"/>
    </row>
    <row r="83" spans="1:12" ht="13.35" customHeight="1" x14ac:dyDescent="0.2">
      <c r="A83" s="433" t="s">
        <v>227</v>
      </c>
      <c r="B83" s="48">
        <f t="shared" si="22"/>
        <v>7</v>
      </c>
      <c r="C83" s="48">
        <f t="shared" si="23"/>
        <v>2</v>
      </c>
      <c r="D83" s="48">
        <f t="shared" si="24"/>
        <v>5</v>
      </c>
      <c r="E83" s="48">
        <f t="shared" si="25"/>
        <v>0</v>
      </c>
      <c r="F83" s="72">
        <f t="shared" si="26"/>
        <v>0</v>
      </c>
      <c r="G83" s="49">
        <f t="shared" si="21"/>
        <v>28.571428571428573</v>
      </c>
      <c r="H83" s="48">
        <f t="shared" si="21"/>
        <v>71.428571428571431</v>
      </c>
      <c r="I83" s="48">
        <f t="shared" si="21"/>
        <v>0</v>
      </c>
      <c r="J83" s="48">
        <f t="shared" si="21"/>
        <v>0</v>
      </c>
      <c r="K83" s="37"/>
      <c r="L83" s="41"/>
    </row>
    <row r="84" spans="1:12" ht="13.35" customHeight="1" x14ac:dyDescent="0.2">
      <c r="A84" s="433" t="s">
        <v>234</v>
      </c>
      <c r="B84" s="48">
        <f t="shared" si="22"/>
        <v>6</v>
      </c>
      <c r="C84" s="48">
        <f t="shared" si="23"/>
        <v>0</v>
      </c>
      <c r="D84" s="48">
        <f t="shared" si="24"/>
        <v>5</v>
      </c>
      <c r="E84" s="48">
        <f t="shared" si="25"/>
        <v>1</v>
      </c>
      <c r="F84" s="72">
        <f t="shared" si="26"/>
        <v>0</v>
      </c>
      <c r="G84" s="49">
        <f t="shared" si="21"/>
        <v>0</v>
      </c>
      <c r="H84" s="48">
        <f t="shared" si="21"/>
        <v>83.333333333333329</v>
      </c>
      <c r="I84" s="48">
        <f t="shared" si="21"/>
        <v>16.666666666666668</v>
      </c>
      <c r="J84" s="48">
        <f t="shared" si="21"/>
        <v>0</v>
      </c>
      <c r="K84" s="37"/>
      <c r="L84" s="41"/>
    </row>
    <row r="85" spans="1:12" ht="13.35" customHeight="1" x14ac:dyDescent="0.2">
      <c r="A85" s="433" t="s">
        <v>240</v>
      </c>
      <c r="B85" s="48">
        <f t="shared" si="22"/>
        <v>8</v>
      </c>
      <c r="C85" s="48">
        <f t="shared" si="23"/>
        <v>0</v>
      </c>
      <c r="D85" s="48">
        <f t="shared" si="24"/>
        <v>5</v>
      </c>
      <c r="E85" s="48">
        <f t="shared" si="25"/>
        <v>2</v>
      </c>
      <c r="F85" s="72">
        <f t="shared" si="26"/>
        <v>1</v>
      </c>
      <c r="G85" s="49">
        <f t="shared" si="21"/>
        <v>0</v>
      </c>
      <c r="H85" s="48">
        <f t="shared" si="21"/>
        <v>62.5</v>
      </c>
      <c r="I85" s="48">
        <f t="shared" si="21"/>
        <v>25</v>
      </c>
      <c r="J85" s="48">
        <f t="shared" si="21"/>
        <v>12.5</v>
      </c>
      <c r="K85" s="37"/>
      <c r="L85" s="41"/>
    </row>
    <row r="86" spans="1:12" ht="13.35" customHeight="1" x14ac:dyDescent="0.2">
      <c r="A86" s="433" t="s">
        <v>244</v>
      </c>
      <c r="B86" s="48">
        <f t="shared" si="22"/>
        <v>77</v>
      </c>
      <c r="C86" s="48">
        <f t="shared" si="23"/>
        <v>21</v>
      </c>
      <c r="D86" s="48">
        <f t="shared" si="24"/>
        <v>46</v>
      </c>
      <c r="E86" s="48">
        <f t="shared" si="25"/>
        <v>5</v>
      </c>
      <c r="F86" s="72">
        <f t="shared" si="26"/>
        <v>5</v>
      </c>
      <c r="G86" s="49">
        <f t="shared" si="21"/>
        <v>27.272727272727273</v>
      </c>
      <c r="H86" s="48">
        <f t="shared" si="21"/>
        <v>59.740259740259738</v>
      </c>
      <c r="I86" s="48">
        <f t="shared" si="21"/>
        <v>6.4935064935064934</v>
      </c>
      <c r="J86" s="48">
        <f t="shared" si="21"/>
        <v>6.4935064935064934</v>
      </c>
      <c r="K86" s="37"/>
      <c r="L86" s="41"/>
    </row>
    <row r="87" spans="1:12" ht="13.35" customHeight="1" x14ac:dyDescent="0.2">
      <c r="A87" s="433" t="s">
        <v>254</v>
      </c>
      <c r="B87" s="48">
        <f t="shared" si="22"/>
        <v>13</v>
      </c>
      <c r="C87" s="48">
        <f t="shared" si="23"/>
        <v>0</v>
      </c>
      <c r="D87" s="48">
        <f t="shared" si="24"/>
        <v>9</v>
      </c>
      <c r="E87" s="48">
        <f t="shared" si="25"/>
        <v>2</v>
      </c>
      <c r="F87" s="72">
        <f t="shared" si="26"/>
        <v>2</v>
      </c>
      <c r="G87" s="49">
        <f t="shared" si="21"/>
        <v>0</v>
      </c>
      <c r="H87" s="48">
        <f t="shared" si="21"/>
        <v>69.230769230769226</v>
      </c>
      <c r="I87" s="48">
        <f t="shared" si="21"/>
        <v>15.384615384615385</v>
      </c>
      <c r="J87" s="48">
        <f t="shared" si="21"/>
        <v>15.384615384615385</v>
      </c>
      <c r="K87" s="37"/>
      <c r="L87" s="41"/>
    </row>
    <row r="88" spans="1:12" ht="13.35" customHeight="1" x14ac:dyDescent="0.2">
      <c r="A88" s="433" t="s">
        <v>255</v>
      </c>
      <c r="B88" s="48">
        <f t="shared" si="22"/>
        <v>75</v>
      </c>
      <c r="C88" s="48">
        <f t="shared" si="23"/>
        <v>19</v>
      </c>
      <c r="D88" s="48">
        <f t="shared" si="24"/>
        <v>44</v>
      </c>
      <c r="E88" s="48">
        <f t="shared" si="25"/>
        <v>9</v>
      </c>
      <c r="F88" s="72">
        <f t="shared" si="26"/>
        <v>3</v>
      </c>
      <c r="G88" s="49">
        <f t="shared" si="21"/>
        <v>25.333333333333332</v>
      </c>
      <c r="H88" s="48">
        <f t="shared" si="21"/>
        <v>58.666666666666664</v>
      </c>
      <c r="I88" s="48">
        <f t="shared" si="21"/>
        <v>12</v>
      </c>
      <c r="J88" s="48">
        <f t="shared" si="21"/>
        <v>4</v>
      </c>
      <c r="K88" s="37"/>
      <c r="L88" s="41"/>
    </row>
    <row r="89" spans="1:12" ht="21.6" customHeight="1" x14ac:dyDescent="0.2">
      <c r="A89" s="430" t="s">
        <v>265</v>
      </c>
      <c r="B89" s="46">
        <f>SUM(B90:B100)</f>
        <v>634</v>
      </c>
      <c r="C89" s="46">
        <f>SUM(C90:C100)</f>
        <v>127</v>
      </c>
      <c r="D89" s="46">
        <f>SUM(D90:D100)</f>
        <v>424</v>
      </c>
      <c r="E89" s="46">
        <f>SUM(E90:E100)</f>
        <v>43</v>
      </c>
      <c r="F89" s="94">
        <f>SUM(F90:F100)</f>
        <v>40</v>
      </c>
      <c r="G89" s="47">
        <f t="shared" si="21"/>
        <v>20.031545741324923</v>
      </c>
      <c r="H89" s="46">
        <f t="shared" si="21"/>
        <v>66.876971608832804</v>
      </c>
      <c r="I89" s="46">
        <f t="shared" si="21"/>
        <v>6.7823343848580437</v>
      </c>
      <c r="J89" s="46">
        <f t="shared" si="21"/>
        <v>6.309148264984227</v>
      </c>
      <c r="K89" s="87"/>
      <c r="L89" s="216"/>
    </row>
    <row r="90" spans="1:12" ht="13.35" customHeight="1" x14ac:dyDescent="0.2">
      <c r="A90" s="434" t="s">
        <v>109</v>
      </c>
      <c r="B90" s="48">
        <f t="shared" ref="B90:B100" si="27">IF(ISERROR(VLOOKUP($A$7&amp;$B$3&amp;$A90&amp;$A$8&amp;$B$5,EYFULL_in_period,8,FALSE))=TRUE,0,VLOOKUP($A$7&amp;$B$3&amp;$A90&amp;$A$8&amp;$B$5,EYFULL_in_period,8,FALSE))</f>
        <v>25</v>
      </c>
      <c r="C90" s="48">
        <f t="shared" ref="C90:C100" si="28">IF(ISERROR(VLOOKUP($A$7&amp;$B$3&amp;$A90&amp;$A$8&amp;$B$5,EYFULL_in_period,9,FALSE))=TRUE,0,VLOOKUP($A$7&amp;$B$3&amp;$A90&amp;$A$8&amp;$B$5,EYFULL_in_period,9,FALSE))</f>
        <v>7</v>
      </c>
      <c r="D90" s="48">
        <f t="shared" ref="D90:D100" si="29">IF(ISERROR(VLOOKUP($A$7&amp;$B$3&amp;$A90&amp;$A$8&amp;$B$5,EYFULL_in_period,10,FALSE))=TRUE,0,VLOOKUP($A$7&amp;$B$3&amp;$A90&amp;$A$8&amp;$B$5,EYFULL_in_period,10,FALSE))</f>
        <v>13</v>
      </c>
      <c r="E90" s="48">
        <f t="shared" ref="E90:E100" si="30">IF(ISERROR(VLOOKUP($A$7&amp;$B$3&amp;$A90&amp;$A$8&amp;$B$5,EYFULL_in_period,11,FALSE))=TRUE,0,VLOOKUP($A$7&amp;$B$3&amp;$A90&amp;$A$8&amp;$B$5,EYFULL_in_period,11,FALSE))</f>
        <v>5</v>
      </c>
      <c r="F90" s="72">
        <f t="shared" ref="F90:F100" si="31">IF(ISERROR(VLOOKUP($A$7&amp;$B$3&amp;$A90&amp;$A$8&amp;$B$5,EYFULL_in_period,12,FALSE))=TRUE,0,VLOOKUP($A$7&amp;$B$3&amp;$A90&amp;$A$8&amp;$B$5,EYFULL_in_period,12,FALSE))</f>
        <v>0</v>
      </c>
      <c r="G90" s="49">
        <f t="shared" si="21"/>
        <v>28</v>
      </c>
      <c r="H90" s="48">
        <f t="shared" si="21"/>
        <v>52</v>
      </c>
      <c r="I90" s="48">
        <f t="shared" si="21"/>
        <v>20</v>
      </c>
      <c r="J90" s="48">
        <f t="shared" si="21"/>
        <v>0</v>
      </c>
      <c r="K90" s="37"/>
      <c r="L90" s="41"/>
    </row>
    <row r="91" spans="1:12" ht="13.35" customHeight="1" x14ac:dyDescent="0.2">
      <c r="A91" s="434" t="s">
        <v>125</v>
      </c>
      <c r="B91" s="48">
        <f t="shared" si="27"/>
        <v>75</v>
      </c>
      <c r="C91" s="48">
        <f t="shared" si="28"/>
        <v>18</v>
      </c>
      <c r="D91" s="48">
        <f t="shared" si="29"/>
        <v>49</v>
      </c>
      <c r="E91" s="48">
        <f t="shared" si="30"/>
        <v>3</v>
      </c>
      <c r="F91" s="72">
        <f t="shared" si="31"/>
        <v>5</v>
      </c>
      <c r="G91" s="49">
        <f t="shared" si="21"/>
        <v>24</v>
      </c>
      <c r="H91" s="48">
        <f t="shared" si="21"/>
        <v>65.333333333333329</v>
      </c>
      <c r="I91" s="48">
        <f t="shared" si="21"/>
        <v>4</v>
      </c>
      <c r="J91" s="48">
        <f t="shared" si="21"/>
        <v>6.666666666666667</v>
      </c>
      <c r="K91" s="37"/>
      <c r="L91" s="41"/>
    </row>
    <row r="92" spans="1:12" ht="13.35" customHeight="1" x14ac:dyDescent="0.2">
      <c r="A92" s="434" t="s">
        <v>127</v>
      </c>
      <c r="B92" s="48">
        <f t="shared" si="27"/>
        <v>26</v>
      </c>
      <c r="C92" s="48">
        <f t="shared" si="28"/>
        <v>1</v>
      </c>
      <c r="D92" s="48">
        <f t="shared" si="29"/>
        <v>18</v>
      </c>
      <c r="E92" s="48">
        <f t="shared" si="30"/>
        <v>3</v>
      </c>
      <c r="F92" s="72">
        <f t="shared" si="31"/>
        <v>4</v>
      </c>
      <c r="G92" s="49">
        <f t="shared" si="21"/>
        <v>3.8461538461538463</v>
      </c>
      <c r="H92" s="48">
        <f t="shared" si="21"/>
        <v>69.230769230769226</v>
      </c>
      <c r="I92" s="48">
        <f t="shared" si="21"/>
        <v>11.538461538461538</v>
      </c>
      <c r="J92" s="48">
        <f t="shared" si="21"/>
        <v>15.384615384615385</v>
      </c>
      <c r="K92" s="37"/>
      <c r="L92" s="41"/>
    </row>
    <row r="93" spans="1:12" ht="13.35" customHeight="1" x14ac:dyDescent="0.2">
      <c r="A93" s="434" t="s">
        <v>147</v>
      </c>
      <c r="B93" s="48">
        <f t="shared" si="27"/>
        <v>179</v>
      </c>
      <c r="C93" s="48">
        <f t="shared" si="28"/>
        <v>39</v>
      </c>
      <c r="D93" s="48">
        <f t="shared" si="29"/>
        <v>118</v>
      </c>
      <c r="E93" s="48">
        <f t="shared" si="30"/>
        <v>10</v>
      </c>
      <c r="F93" s="72">
        <f t="shared" si="31"/>
        <v>12</v>
      </c>
      <c r="G93" s="49">
        <f t="shared" si="21"/>
        <v>21.787709497206706</v>
      </c>
      <c r="H93" s="48">
        <f t="shared" si="21"/>
        <v>65.92178770949721</v>
      </c>
      <c r="I93" s="48">
        <f t="shared" si="21"/>
        <v>5.5865921787709496</v>
      </c>
      <c r="J93" s="48">
        <f t="shared" si="21"/>
        <v>6.7039106145251397</v>
      </c>
      <c r="K93" s="37"/>
      <c r="L93" s="41"/>
    </row>
    <row r="94" spans="1:12" ht="13.35" customHeight="1" x14ac:dyDescent="0.2">
      <c r="A94" s="434" t="s">
        <v>160</v>
      </c>
      <c r="B94" s="48">
        <f t="shared" si="27"/>
        <v>115</v>
      </c>
      <c r="C94" s="48">
        <f t="shared" si="28"/>
        <v>19</v>
      </c>
      <c r="D94" s="48">
        <f t="shared" si="29"/>
        <v>87</v>
      </c>
      <c r="E94" s="48">
        <f t="shared" si="30"/>
        <v>3</v>
      </c>
      <c r="F94" s="72">
        <f t="shared" si="31"/>
        <v>6</v>
      </c>
      <c r="G94" s="49">
        <f t="shared" si="21"/>
        <v>16.521739130434781</v>
      </c>
      <c r="H94" s="48">
        <f t="shared" si="21"/>
        <v>75.652173913043484</v>
      </c>
      <c r="I94" s="48">
        <f t="shared" si="21"/>
        <v>2.6086956521739131</v>
      </c>
      <c r="J94" s="48">
        <f t="shared" si="21"/>
        <v>5.2173913043478262</v>
      </c>
      <c r="K94" s="37"/>
      <c r="L94" s="41"/>
    </row>
    <row r="95" spans="1:12" ht="13.35" customHeight="1" x14ac:dyDescent="0.2">
      <c r="A95" s="434" t="s">
        <v>180</v>
      </c>
      <c r="B95" s="48">
        <f t="shared" si="27"/>
        <v>21</v>
      </c>
      <c r="C95" s="48">
        <f t="shared" si="28"/>
        <v>2</v>
      </c>
      <c r="D95" s="48">
        <f t="shared" si="29"/>
        <v>15</v>
      </c>
      <c r="E95" s="48">
        <f t="shared" si="30"/>
        <v>2</v>
      </c>
      <c r="F95" s="72">
        <f t="shared" si="31"/>
        <v>2</v>
      </c>
      <c r="G95" s="49">
        <f t="shared" si="21"/>
        <v>9.5238095238095237</v>
      </c>
      <c r="H95" s="48">
        <f t="shared" si="21"/>
        <v>71.428571428571431</v>
      </c>
      <c r="I95" s="48">
        <f t="shared" si="21"/>
        <v>9.5238095238095237</v>
      </c>
      <c r="J95" s="48">
        <f t="shared" si="21"/>
        <v>9.5238095238095237</v>
      </c>
      <c r="K95" s="37"/>
      <c r="L95" s="41"/>
    </row>
    <row r="96" spans="1:12" ht="13.35" customHeight="1" x14ac:dyDescent="0.2">
      <c r="A96" s="434" t="s">
        <v>188</v>
      </c>
      <c r="B96" s="48">
        <f t="shared" si="27"/>
        <v>58</v>
      </c>
      <c r="C96" s="48">
        <f t="shared" si="28"/>
        <v>9</v>
      </c>
      <c r="D96" s="48">
        <f t="shared" si="29"/>
        <v>39</v>
      </c>
      <c r="E96" s="48">
        <f t="shared" si="30"/>
        <v>7</v>
      </c>
      <c r="F96" s="72">
        <f t="shared" si="31"/>
        <v>3</v>
      </c>
      <c r="G96" s="49">
        <f t="shared" si="21"/>
        <v>15.517241379310345</v>
      </c>
      <c r="H96" s="48">
        <f t="shared" si="21"/>
        <v>67.241379310344826</v>
      </c>
      <c r="I96" s="48">
        <f t="shared" si="21"/>
        <v>12.068965517241379</v>
      </c>
      <c r="J96" s="48">
        <f t="shared" si="21"/>
        <v>5.1724137931034484</v>
      </c>
      <c r="K96" s="37"/>
      <c r="L96" s="41"/>
    </row>
    <row r="97" spans="1:12" ht="13.35" customHeight="1" x14ac:dyDescent="0.2">
      <c r="A97" s="434" t="s">
        <v>200</v>
      </c>
      <c r="B97" s="48">
        <f t="shared" si="27"/>
        <v>29</v>
      </c>
      <c r="C97" s="48">
        <f t="shared" si="28"/>
        <v>8</v>
      </c>
      <c r="D97" s="48">
        <f t="shared" si="29"/>
        <v>19</v>
      </c>
      <c r="E97" s="48">
        <f t="shared" si="30"/>
        <v>0</v>
      </c>
      <c r="F97" s="72">
        <f t="shared" si="31"/>
        <v>2</v>
      </c>
      <c r="G97" s="49">
        <f t="shared" si="21"/>
        <v>27.586206896551722</v>
      </c>
      <c r="H97" s="48">
        <f t="shared" si="21"/>
        <v>65.517241379310349</v>
      </c>
      <c r="I97" s="48">
        <f t="shared" si="21"/>
        <v>0</v>
      </c>
      <c r="J97" s="48">
        <f t="shared" si="21"/>
        <v>6.8965517241379306</v>
      </c>
      <c r="K97" s="37"/>
      <c r="L97" s="41"/>
    </row>
    <row r="98" spans="1:12" ht="13.35" customHeight="1" x14ac:dyDescent="0.2">
      <c r="A98" s="434" t="s">
        <v>221</v>
      </c>
      <c r="B98" s="48">
        <f t="shared" si="27"/>
        <v>36</v>
      </c>
      <c r="C98" s="48">
        <f t="shared" si="28"/>
        <v>10</v>
      </c>
      <c r="D98" s="48">
        <f t="shared" si="29"/>
        <v>21</v>
      </c>
      <c r="E98" s="48">
        <f t="shared" si="30"/>
        <v>1</v>
      </c>
      <c r="F98" s="72">
        <f t="shared" si="31"/>
        <v>4</v>
      </c>
      <c r="G98" s="49">
        <f t="shared" si="21"/>
        <v>27.777777777777779</v>
      </c>
      <c r="H98" s="48">
        <f t="shared" si="21"/>
        <v>58.333333333333336</v>
      </c>
      <c r="I98" s="48">
        <f t="shared" si="21"/>
        <v>2.7777777777777777</v>
      </c>
      <c r="J98" s="48">
        <f t="shared" si="21"/>
        <v>11.111111111111111</v>
      </c>
      <c r="K98" s="37"/>
      <c r="L98" s="41"/>
    </row>
    <row r="99" spans="1:12" ht="13.35" customHeight="1" x14ac:dyDescent="0.2">
      <c r="A99" s="434" t="s">
        <v>228</v>
      </c>
      <c r="B99" s="48">
        <f t="shared" si="27"/>
        <v>50</v>
      </c>
      <c r="C99" s="48">
        <f t="shared" si="28"/>
        <v>7</v>
      </c>
      <c r="D99" s="48">
        <f t="shared" si="29"/>
        <v>32</v>
      </c>
      <c r="E99" s="48">
        <f t="shared" si="30"/>
        <v>9</v>
      </c>
      <c r="F99" s="72">
        <f t="shared" si="31"/>
        <v>2</v>
      </c>
      <c r="G99" s="49">
        <f t="shared" si="21"/>
        <v>14</v>
      </c>
      <c r="H99" s="48">
        <f t="shared" si="21"/>
        <v>64</v>
      </c>
      <c r="I99" s="48">
        <f t="shared" si="21"/>
        <v>18</v>
      </c>
      <c r="J99" s="48">
        <f t="shared" si="21"/>
        <v>4</v>
      </c>
      <c r="K99" s="37"/>
      <c r="L99" s="41"/>
    </row>
    <row r="100" spans="1:12" ht="13.35" customHeight="1" x14ac:dyDescent="0.2">
      <c r="A100" s="434" t="s">
        <v>235</v>
      </c>
      <c r="B100" s="48">
        <f t="shared" si="27"/>
        <v>20</v>
      </c>
      <c r="C100" s="48">
        <f t="shared" si="28"/>
        <v>7</v>
      </c>
      <c r="D100" s="48">
        <f t="shared" si="29"/>
        <v>13</v>
      </c>
      <c r="E100" s="48">
        <f t="shared" si="30"/>
        <v>0</v>
      </c>
      <c r="F100" s="72">
        <f t="shared" si="31"/>
        <v>0</v>
      </c>
      <c r="G100" s="49">
        <f t="shared" si="21"/>
        <v>35</v>
      </c>
      <c r="H100" s="48">
        <f t="shared" si="21"/>
        <v>65</v>
      </c>
      <c r="I100" s="48">
        <f t="shared" si="21"/>
        <v>0</v>
      </c>
      <c r="J100" s="48">
        <f t="shared" si="21"/>
        <v>0</v>
      </c>
      <c r="K100" s="37"/>
      <c r="L100" s="41"/>
    </row>
    <row r="101" spans="1:12" ht="21.6" customHeight="1" x14ac:dyDescent="0.2">
      <c r="A101" s="430" t="s">
        <v>266</v>
      </c>
      <c r="B101" s="46">
        <f>SUM(B102:B134)</f>
        <v>773</v>
      </c>
      <c r="C101" s="46">
        <f>SUM(C102:C134)</f>
        <v>83</v>
      </c>
      <c r="D101" s="46">
        <f>SUM(D102:D134)</f>
        <v>579</v>
      </c>
      <c r="E101" s="46">
        <f>SUM(E102:E134)</f>
        <v>61</v>
      </c>
      <c r="F101" s="94">
        <f>SUM(F102:F134)</f>
        <v>50</v>
      </c>
      <c r="G101" s="47">
        <f t="shared" si="21"/>
        <v>10.737386804657179</v>
      </c>
      <c r="H101" s="46">
        <f t="shared" si="21"/>
        <v>74.902975420439844</v>
      </c>
      <c r="I101" s="46">
        <f t="shared" si="21"/>
        <v>7.8913324708926265</v>
      </c>
      <c r="J101" s="46">
        <f t="shared" si="21"/>
        <v>6.4683053040103493</v>
      </c>
      <c r="K101" s="87"/>
      <c r="L101" s="216"/>
    </row>
    <row r="102" spans="1:12" ht="13.35" customHeight="1" x14ac:dyDescent="0.2">
      <c r="A102" s="432" t="s">
        <v>105</v>
      </c>
      <c r="B102" s="48">
        <f t="shared" ref="B102:B134" si="32">IF(ISERROR(VLOOKUP($A$7&amp;$B$3&amp;$A102&amp;$A$8&amp;$B$5,EYFULL_in_period,8,FALSE))=TRUE,0,VLOOKUP($A$7&amp;$B$3&amp;$A102&amp;$A$8&amp;$B$5,EYFULL_in_period,8,FALSE))</f>
        <v>7</v>
      </c>
      <c r="C102" s="48">
        <f t="shared" ref="C102:C134" si="33">IF(ISERROR(VLOOKUP($A$7&amp;$B$3&amp;$A102&amp;$A$8&amp;$B$5,EYFULL_in_period,9,FALSE))=TRUE,0,VLOOKUP($A$7&amp;$B$3&amp;$A102&amp;$A$8&amp;$B$5,EYFULL_in_period,9,FALSE))</f>
        <v>0</v>
      </c>
      <c r="D102" s="48">
        <f t="shared" ref="D102:D134" si="34">IF(ISERROR(VLOOKUP($A$7&amp;$B$3&amp;$A102&amp;$A$8&amp;$B$5,EYFULL_in_period,10,FALSE))=TRUE,0,VLOOKUP($A$7&amp;$B$3&amp;$A102&amp;$A$8&amp;$B$5,EYFULL_in_period,10,FALSE))</f>
        <v>6</v>
      </c>
      <c r="E102" s="48">
        <f t="shared" ref="E102:E134" si="35">IF(ISERROR(VLOOKUP($A$7&amp;$B$3&amp;$A102&amp;$A$8&amp;$B$5,EYFULL_in_period,11,FALSE))=TRUE,0,VLOOKUP($A$7&amp;$B$3&amp;$A102&amp;$A$8&amp;$B$5,EYFULL_in_period,11,FALSE))</f>
        <v>1</v>
      </c>
      <c r="F102" s="72">
        <f t="shared" ref="F102:F134" si="36">IF(ISERROR(VLOOKUP($A$7&amp;$B$3&amp;$A102&amp;$A$8&amp;$B$5,EYFULL_in_period,12,FALSE))=TRUE,0,VLOOKUP($A$7&amp;$B$3&amp;$A102&amp;$A$8&amp;$B$5,EYFULL_in_period,12,FALSE))</f>
        <v>0</v>
      </c>
      <c r="G102" s="49">
        <f t="shared" si="21"/>
        <v>0</v>
      </c>
      <c r="H102" s="48">
        <f t="shared" si="21"/>
        <v>85.714285714285708</v>
      </c>
      <c r="I102" s="48">
        <f t="shared" si="21"/>
        <v>14.285714285714286</v>
      </c>
      <c r="J102" s="48">
        <f t="shared" si="21"/>
        <v>0</v>
      </c>
      <c r="K102" s="37"/>
      <c r="L102" s="41"/>
    </row>
    <row r="103" spans="1:12" ht="13.35" customHeight="1" x14ac:dyDescent="0.2">
      <c r="A103" s="432" t="s">
        <v>106</v>
      </c>
      <c r="B103" s="48">
        <f t="shared" si="32"/>
        <v>41</v>
      </c>
      <c r="C103" s="48">
        <f t="shared" si="33"/>
        <v>7</v>
      </c>
      <c r="D103" s="48">
        <f t="shared" si="34"/>
        <v>26</v>
      </c>
      <c r="E103" s="48">
        <f t="shared" si="35"/>
        <v>3</v>
      </c>
      <c r="F103" s="72">
        <f t="shared" si="36"/>
        <v>5</v>
      </c>
      <c r="G103" s="49">
        <f t="shared" si="21"/>
        <v>17.073170731707318</v>
      </c>
      <c r="H103" s="48">
        <f t="shared" si="21"/>
        <v>63.414634146341463</v>
      </c>
      <c r="I103" s="48">
        <f t="shared" si="21"/>
        <v>7.3170731707317076</v>
      </c>
      <c r="J103" s="48">
        <f t="shared" si="21"/>
        <v>12.195121951219512</v>
      </c>
      <c r="K103" s="37"/>
      <c r="L103" s="41"/>
    </row>
    <row r="104" spans="1:12" ht="13.35" customHeight="1" x14ac:dyDescent="0.2">
      <c r="A104" s="432" t="s">
        <v>110</v>
      </c>
      <c r="B104" s="48">
        <f t="shared" si="32"/>
        <v>36</v>
      </c>
      <c r="C104" s="48">
        <f t="shared" si="33"/>
        <v>1</v>
      </c>
      <c r="D104" s="48">
        <f t="shared" si="34"/>
        <v>28</v>
      </c>
      <c r="E104" s="48">
        <f t="shared" si="35"/>
        <v>5</v>
      </c>
      <c r="F104" s="72">
        <f t="shared" si="36"/>
        <v>2</v>
      </c>
      <c r="G104" s="49">
        <f t="shared" si="21"/>
        <v>2.7777777777777777</v>
      </c>
      <c r="H104" s="48">
        <f t="shared" si="21"/>
        <v>77.777777777777771</v>
      </c>
      <c r="I104" s="48">
        <f t="shared" si="21"/>
        <v>13.888888888888889</v>
      </c>
      <c r="J104" s="48">
        <f t="shared" si="21"/>
        <v>5.5555555555555554</v>
      </c>
      <c r="K104" s="37"/>
      <c r="L104" s="41"/>
    </row>
    <row r="105" spans="1:12" ht="13.35" customHeight="1" x14ac:dyDescent="0.2">
      <c r="A105" s="432" t="s">
        <v>118</v>
      </c>
      <c r="B105" s="48">
        <f t="shared" si="32"/>
        <v>19</v>
      </c>
      <c r="C105" s="48">
        <f t="shared" si="33"/>
        <v>2</v>
      </c>
      <c r="D105" s="48">
        <f t="shared" si="34"/>
        <v>13</v>
      </c>
      <c r="E105" s="48">
        <f t="shared" si="35"/>
        <v>2</v>
      </c>
      <c r="F105" s="72">
        <f t="shared" si="36"/>
        <v>2</v>
      </c>
      <c r="G105" s="49">
        <f t="shared" si="21"/>
        <v>10.526315789473685</v>
      </c>
      <c r="H105" s="48">
        <f t="shared" si="21"/>
        <v>68.421052631578945</v>
      </c>
      <c r="I105" s="48">
        <f t="shared" si="21"/>
        <v>10.526315789473685</v>
      </c>
      <c r="J105" s="48">
        <f t="shared" si="21"/>
        <v>10.526315789473685</v>
      </c>
      <c r="K105" s="37"/>
      <c r="L105" s="41"/>
    </row>
    <row r="106" spans="1:12" ht="13.35" customHeight="1" x14ac:dyDescent="0.2">
      <c r="A106" s="432" t="s">
        <v>121</v>
      </c>
      <c r="B106" s="48">
        <f t="shared" si="32"/>
        <v>39</v>
      </c>
      <c r="C106" s="48">
        <f t="shared" si="33"/>
        <v>4</v>
      </c>
      <c r="D106" s="48">
        <f t="shared" si="34"/>
        <v>31</v>
      </c>
      <c r="E106" s="48">
        <f t="shared" si="35"/>
        <v>4</v>
      </c>
      <c r="F106" s="72">
        <f t="shared" si="36"/>
        <v>0</v>
      </c>
      <c r="G106" s="49">
        <f t="shared" si="21"/>
        <v>10.256410256410257</v>
      </c>
      <c r="H106" s="48">
        <f t="shared" si="21"/>
        <v>79.487179487179489</v>
      </c>
      <c r="I106" s="48">
        <f t="shared" si="21"/>
        <v>10.256410256410257</v>
      </c>
      <c r="J106" s="48">
        <f t="shared" si="21"/>
        <v>0</v>
      </c>
      <c r="K106" s="37"/>
      <c r="L106" s="41"/>
    </row>
    <row r="107" spans="1:12" ht="13.35" customHeight="1" x14ac:dyDescent="0.2">
      <c r="A107" s="432" t="s">
        <v>126</v>
      </c>
      <c r="B107" s="48">
        <f t="shared" si="32"/>
        <v>17</v>
      </c>
      <c r="C107" s="48">
        <f t="shared" si="33"/>
        <v>5</v>
      </c>
      <c r="D107" s="48">
        <f t="shared" si="34"/>
        <v>10</v>
      </c>
      <c r="E107" s="48">
        <f t="shared" si="35"/>
        <v>1</v>
      </c>
      <c r="F107" s="72">
        <f t="shared" si="36"/>
        <v>1</v>
      </c>
      <c r="G107" s="49">
        <f t="shared" si="21"/>
        <v>29.411764705882351</v>
      </c>
      <c r="H107" s="48">
        <f t="shared" si="21"/>
        <v>58.823529411764703</v>
      </c>
      <c r="I107" s="48">
        <f t="shared" si="21"/>
        <v>5.882352941176471</v>
      </c>
      <c r="J107" s="48">
        <f t="shared" si="21"/>
        <v>5.882352941176471</v>
      </c>
      <c r="K107" s="37"/>
      <c r="L107" s="41"/>
    </row>
    <row r="108" spans="1:12" ht="13.35" customHeight="1" x14ac:dyDescent="0.2">
      <c r="A108" s="432" t="s">
        <v>130</v>
      </c>
      <c r="B108" s="48">
        <f t="shared" si="32"/>
        <v>1</v>
      </c>
      <c r="C108" s="48">
        <f t="shared" si="33"/>
        <v>0</v>
      </c>
      <c r="D108" s="48">
        <f t="shared" si="34"/>
        <v>1</v>
      </c>
      <c r="E108" s="48">
        <f t="shared" si="35"/>
        <v>0</v>
      </c>
      <c r="F108" s="72">
        <f t="shared" si="36"/>
        <v>0</v>
      </c>
      <c r="G108" s="49">
        <f t="shared" si="21"/>
        <v>0</v>
      </c>
      <c r="H108" s="48">
        <f t="shared" si="21"/>
        <v>100</v>
      </c>
      <c r="I108" s="48">
        <f t="shared" si="21"/>
        <v>0</v>
      </c>
      <c r="J108" s="48">
        <f t="shared" si="21"/>
        <v>0</v>
      </c>
      <c r="K108" s="37"/>
      <c r="L108" s="41"/>
    </row>
    <row r="109" spans="1:12" ht="13.35" customHeight="1" x14ac:dyDescent="0.2">
      <c r="A109" s="432" t="s">
        <v>133</v>
      </c>
      <c r="B109" s="48">
        <f t="shared" si="32"/>
        <v>43</v>
      </c>
      <c r="C109" s="48">
        <f t="shared" si="33"/>
        <v>2</v>
      </c>
      <c r="D109" s="48">
        <f t="shared" si="34"/>
        <v>37</v>
      </c>
      <c r="E109" s="48">
        <f t="shared" si="35"/>
        <v>4</v>
      </c>
      <c r="F109" s="72">
        <f t="shared" si="36"/>
        <v>0</v>
      </c>
      <c r="G109" s="49">
        <f t="shared" si="21"/>
        <v>4.6511627906976747</v>
      </c>
      <c r="H109" s="48">
        <f t="shared" si="21"/>
        <v>86.04651162790698</v>
      </c>
      <c r="I109" s="48">
        <f t="shared" si="21"/>
        <v>9.3023255813953494</v>
      </c>
      <c r="J109" s="48">
        <f t="shared" si="21"/>
        <v>0</v>
      </c>
      <c r="K109" s="37"/>
      <c r="L109" s="41"/>
    </row>
    <row r="110" spans="1:12" ht="13.35" customHeight="1" x14ac:dyDescent="0.2">
      <c r="A110" s="432" t="s">
        <v>143</v>
      </c>
      <c r="B110" s="48">
        <f t="shared" si="32"/>
        <v>34</v>
      </c>
      <c r="C110" s="48">
        <f t="shared" si="33"/>
        <v>1</v>
      </c>
      <c r="D110" s="48">
        <f t="shared" si="34"/>
        <v>26</v>
      </c>
      <c r="E110" s="48">
        <f t="shared" si="35"/>
        <v>4</v>
      </c>
      <c r="F110" s="72">
        <f t="shared" si="36"/>
        <v>3</v>
      </c>
      <c r="G110" s="49">
        <f t="shared" si="21"/>
        <v>2.9411764705882355</v>
      </c>
      <c r="H110" s="48">
        <f t="shared" si="21"/>
        <v>76.470588235294116</v>
      </c>
      <c r="I110" s="48">
        <f t="shared" si="21"/>
        <v>11.764705882352942</v>
      </c>
      <c r="J110" s="48">
        <f t="shared" si="21"/>
        <v>8.8235294117647065</v>
      </c>
      <c r="K110" s="37"/>
      <c r="L110" s="41"/>
    </row>
    <row r="111" spans="1:12" ht="13.35" customHeight="1" x14ac:dyDescent="0.2">
      <c r="A111" s="432" t="s">
        <v>146</v>
      </c>
      <c r="B111" s="48">
        <f t="shared" si="32"/>
        <v>21</v>
      </c>
      <c r="C111" s="48">
        <f t="shared" si="33"/>
        <v>2</v>
      </c>
      <c r="D111" s="48">
        <f t="shared" si="34"/>
        <v>17</v>
      </c>
      <c r="E111" s="48">
        <f t="shared" si="35"/>
        <v>0</v>
      </c>
      <c r="F111" s="72">
        <f t="shared" si="36"/>
        <v>2</v>
      </c>
      <c r="G111" s="49">
        <f t="shared" si="21"/>
        <v>9.5238095238095237</v>
      </c>
      <c r="H111" s="48">
        <f t="shared" si="21"/>
        <v>80.952380952380949</v>
      </c>
      <c r="I111" s="48">
        <f t="shared" si="21"/>
        <v>0</v>
      </c>
      <c r="J111" s="48">
        <f t="shared" si="21"/>
        <v>9.5238095238095237</v>
      </c>
      <c r="K111" s="37"/>
      <c r="L111" s="41"/>
    </row>
    <row r="112" spans="1:12" ht="13.35" customHeight="1" x14ac:dyDescent="0.2">
      <c r="A112" s="432" t="s">
        <v>150</v>
      </c>
      <c r="B112" s="48">
        <f t="shared" si="32"/>
        <v>36</v>
      </c>
      <c r="C112" s="48">
        <f t="shared" si="33"/>
        <v>7</v>
      </c>
      <c r="D112" s="48">
        <f t="shared" si="34"/>
        <v>26</v>
      </c>
      <c r="E112" s="48">
        <f t="shared" si="35"/>
        <v>2</v>
      </c>
      <c r="F112" s="72">
        <f t="shared" si="36"/>
        <v>1</v>
      </c>
      <c r="G112" s="49">
        <f t="shared" si="21"/>
        <v>19.444444444444443</v>
      </c>
      <c r="H112" s="48">
        <f t="shared" si="21"/>
        <v>72.222222222222229</v>
      </c>
      <c r="I112" s="48">
        <f t="shared" si="21"/>
        <v>5.5555555555555554</v>
      </c>
      <c r="J112" s="48">
        <f t="shared" si="21"/>
        <v>2.7777777777777777</v>
      </c>
      <c r="K112" s="37"/>
      <c r="L112" s="41"/>
    </row>
    <row r="113" spans="1:12" ht="13.35" customHeight="1" x14ac:dyDescent="0.2">
      <c r="A113" s="432" t="s">
        <v>151</v>
      </c>
      <c r="B113" s="48">
        <f t="shared" si="32"/>
        <v>25</v>
      </c>
      <c r="C113" s="48">
        <f t="shared" si="33"/>
        <v>1</v>
      </c>
      <c r="D113" s="48">
        <f t="shared" si="34"/>
        <v>22</v>
      </c>
      <c r="E113" s="48">
        <f t="shared" si="35"/>
        <v>2</v>
      </c>
      <c r="F113" s="72">
        <f t="shared" si="36"/>
        <v>0</v>
      </c>
      <c r="G113" s="49">
        <f t="shared" si="21"/>
        <v>4</v>
      </c>
      <c r="H113" s="48">
        <f t="shared" si="21"/>
        <v>88</v>
      </c>
      <c r="I113" s="48">
        <f t="shared" si="21"/>
        <v>8</v>
      </c>
      <c r="J113" s="48">
        <f t="shared" si="21"/>
        <v>0</v>
      </c>
      <c r="K113" s="37"/>
      <c r="L113" s="41"/>
    </row>
    <row r="114" spans="1:12" ht="13.35" customHeight="1" x14ac:dyDescent="0.2">
      <c r="A114" s="432" t="s">
        <v>153</v>
      </c>
      <c r="B114" s="48">
        <f t="shared" si="32"/>
        <v>14</v>
      </c>
      <c r="C114" s="48">
        <f t="shared" si="33"/>
        <v>1</v>
      </c>
      <c r="D114" s="48">
        <f t="shared" si="34"/>
        <v>9</v>
      </c>
      <c r="E114" s="48">
        <f t="shared" si="35"/>
        <v>3</v>
      </c>
      <c r="F114" s="72">
        <f t="shared" si="36"/>
        <v>1</v>
      </c>
      <c r="G114" s="49">
        <f t="shared" si="21"/>
        <v>7.1428571428571432</v>
      </c>
      <c r="H114" s="48">
        <f t="shared" si="21"/>
        <v>64.285714285714292</v>
      </c>
      <c r="I114" s="48">
        <f t="shared" si="21"/>
        <v>21.428571428571427</v>
      </c>
      <c r="J114" s="48">
        <f t="shared" si="21"/>
        <v>7.1428571428571432</v>
      </c>
      <c r="K114" s="37"/>
      <c r="L114" s="41"/>
    </row>
    <row r="115" spans="1:12" ht="13.35" customHeight="1" x14ac:dyDescent="0.2">
      <c r="A115" s="432" t="s">
        <v>155</v>
      </c>
      <c r="B115" s="48">
        <f t="shared" si="32"/>
        <v>23</v>
      </c>
      <c r="C115" s="48">
        <f t="shared" si="33"/>
        <v>3</v>
      </c>
      <c r="D115" s="48">
        <f t="shared" si="34"/>
        <v>19</v>
      </c>
      <c r="E115" s="48">
        <f t="shared" si="35"/>
        <v>1</v>
      </c>
      <c r="F115" s="72">
        <f t="shared" si="36"/>
        <v>0</v>
      </c>
      <c r="G115" s="49">
        <f t="shared" si="21"/>
        <v>13.043478260869565</v>
      </c>
      <c r="H115" s="48">
        <f t="shared" si="21"/>
        <v>82.608695652173907</v>
      </c>
      <c r="I115" s="48">
        <f t="shared" si="21"/>
        <v>4.3478260869565215</v>
      </c>
      <c r="J115" s="48">
        <f t="shared" si="21"/>
        <v>0</v>
      </c>
      <c r="K115" s="37"/>
      <c r="L115" s="41"/>
    </row>
    <row r="116" spans="1:12" ht="13.35" customHeight="1" x14ac:dyDescent="0.2">
      <c r="A116" s="432" t="s">
        <v>156</v>
      </c>
      <c r="B116" s="48">
        <f t="shared" si="32"/>
        <v>18</v>
      </c>
      <c r="C116" s="48">
        <f t="shared" si="33"/>
        <v>2</v>
      </c>
      <c r="D116" s="48">
        <f t="shared" si="34"/>
        <v>14</v>
      </c>
      <c r="E116" s="48">
        <f t="shared" si="35"/>
        <v>0</v>
      </c>
      <c r="F116" s="72">
        <f t="shared" si="36"/>
        <v>2</v>
      </c>
      <c r="G116" s="49">
        <f t="shared" si="21"/>
        <v>11.111111111111111</v>
      </c>
      <c r="H116" s="48">
        <f t="shared" si="21"/>
        <v>77.777777777777771</v>
      </c>
      <c r="I116" s="48">
        <f t="shared" si="21"/>
        <v>0</v>
      </c>
      <c r="J116" s="48">
        <f t="shared" si="21"/>
        <v>11.111111111111111</v>
      </c>
      <c r="K116" s="37"/>
      <c r="L116" s="41"/>
    </row>
    <row r="117" spans="1:12" ht="13.35" customHeight="1" x14ac:dyDescent="0.2">
      <c r="A117" s="432" t="s">
        <v>158</v>
      </c>
      <c r="B117" s="48">
        <f t="shared" si="32"/>
        <v>16</v>
      </c>
      <c r="C117" s="48">
        <f t="shared" si="33"/>
        <v>3</v>
      </c>
      <c r="D117" s="48">
        <f t="shared" si="34"/>
        <v>10</v>
      </c>
      <c r="E117" s="48">
        <f t="shared" si="35"/>
        <v>2</v>
      </c>
      <c r="F117" s="72">
        <f t="shared" si="36"/>
        <v>1</v>
      </c>
      <c r="G117" s="49">
        <f t="shared" si="21"/>
        <v>18.75</v>
      </c>
      <c r="H117" s="48">
        <f t="shared" si="21"/>
        <v>62.5</v>
      </c>
      <c r="I117" s="48">
        <f t="shared" si="21"/>
        <v>12.5</v>
      </c>
      <c r="J117" s="48">
        <f t="shared" si="21"/>
        <v>6.25</v>
      </c>
      <c r="K117" s="37"/>
      <c r="L117" s="41"/>
    </row>
    <row r="118" spans="1:12" ht="13.35" customHeight="1" x14ac:dyDescent="0.2">
      <c r="A118" s="432" t="s">
        <v>161</v>
      </c>
      <c r="B118" s="48">
        <f t="shared" si="32"/>
        <v>26</v>
      </c>
      <c r="C118" s="48">
        <f t="shared" si="33"/>
        <v>5</v>
      </c>
      <c r="D118" s="48">
        <f t="shared" si="34"/>
        <v>14</v>
      </c>
      <c r="E118" s="48">
        <f t="shared" si="35"/>
        <v>1</v>
      </c>
      <c r="F118" s="72">
        <f t="shared" si="36"/>
        <v>6</v>
      </c>
      <c r="G118" s="49">
        <f t="shared" si="21"/>
        <v>19.23076923076923</v>
      </c>
      <c r="H118" s="48">
        <f t="shared" si="21"/>
        <v>53.846153846153847</v>
      </c>
      <c r="I118" s="48">
        <f t="shared" si="21"/>
        <v>3.8461538461538463</v>
      </c>
      <c r="J118" s="48">
        <f t="shared" si="21"/>
        <v>23.076923076923077</v>
      </c>
      <c r="K118" s="37"/>
      <c r="L118" s="41"/>
    </row>
    <row r="119" spans="1:12" ht="13.35" customHeight="1" x14ac:dyDescent="0.2">
      <c r="A119" s="432" t="s">
        <v>162</v>
      </c>
      <c r="B119" s="48">
        <f t="shared" si="32"/>
        <v>29</v>
      </c>
      <c r="C119" s="48">
        <f t="shared" si="33"/>
        <v>3</v>
      </c>
      <c r="D119" s="48">
        <f t="shared" si="34"/>
        <v>21</v>
      </c>
      <c r="E119" s="48">
        <f t="shared" si="35"/>
        <v>3</v>
      </c>
      <c r="F119" s="72">
        <f t="shared" si="36"/>
        <v>2</v>
      </c>
      <c r="G119" s="49">
        <f t="shared" si="21"/>
        <v>10.344827586206897</v>
      </c>
      <c r="H119" s="48">
        <f t="shared" si="21"/>
        <v>72.41379310344827</v>
      </c>
      <c r="I119" s="48">
        <f t="shared" si="21"/>
        <v>10.344827586206897</v>
      </c>
      <c r="J119" s="48">
        <f t="shared" si="21"/>
        <v>6.8965517241379306</v>
      </c>
      <c r="K119" s="37"/>
      <c r="L119" s="41"/>
    </row>
    <row r="120" spans="1:12" ht="13.35" customHeight="1" x14ac:dyDescent="0.2">
      <c r="A120" s="432" t="s">
        <v>165</v>
      </c>
      <c r="B120" s="48">
        <f t="shared" si="32"/>
        <v>23</v>
      </c>
      <c r="C120" s="48">
        <f t="shared" si="33"/>
        <v>7</v>
      </c>
      <c r="D120" s="48">
        <f t="shared" si="34"/>
        <v>13</v>
      </c>
      <c r="E120" s="48">
        <f t="shared" si="35"/>
        <v>2</v>
      </c>
      <c r="F120" s="72">
        <f t="shared" si="36"/>
        <v>1</v>
      </c>
      <c r="G120" s="49">
        <f t="shared" si="21"/>
        <v>30.434782608695652</v>
      </c>
      <c r="H120" s="48">
        <f t="shared" si="21"/>
        <v>56.521739130434781</v>
      </c>
      <c r="I120" s="48">
        <f t="shared" si="21"/>
        <v>8.695652173913043</v>
      </c>
      <c r="J120" s="48">
        <f t="shared" si="21"/>
        <v>4.3478260869565215</v>
      </c>
      <c r="K120" s="37"/>
      <c r="L120" s="41"/>
    </row>
    <row r="121" spans="1:12" ht="13.35" customHeight="1" x14ac:dyDescent="0.2">
      <c r="A121" s="432" t="s">
        <v>166</v>
      </c>
      <c r="B121" s="48">
        <f t="shared" si="32"/>
        <v>7</v>
      </c>
      <c r="C121" s="48">
        <f t="shared" si="33"/>
        <v>0</v>
      </c>
      <c r="D121" s="48">
        <f t="shared" si="34"/>
        <v>6</v>
      </c>
      <c r="E121" s="48">
        <f t="shared" si="35"/>
        <v>1</v>
      </c>
      <c r="F121" s="72">
        <f t="shared" si="36"/>
        <v>0</v>
      </c>
      <c r="G121" s="49">
        <f t="shared" si="21"/>
        <v>0</v>
      </c>
      <c r="H121" s="48">
        <f t="shared" si="21"/>
        <v>85.714285714285708</v>
      </c>
      <c r="I121" s="48">
        <f t="shared" si="21"/>
        <v>14.285714285714286</v>
      </c>
      <c r="J121" s="48">
        <f t="shared" si="21"/>
        <v>0</v>
      </c>
      <c r="K121" s="37"/>
      <c r="L121" s="41"/>
    </row>
    <row r="122" spans="1:12" ht="13.35" customHeight="1" x14ac:dyDescent="0.2">
      <c r="A122" s="432" t="s">
        <v>169</v>
      </c>
      <c r="B122" s="48">
        <f t="shared" si="32"/>
        <v>21</v>
      </c>
      <c r="C122" s="48">
        <f t="shared" si="33"/>
        <v>2</v>
      </c>
      <c r="D122" s="48">
        <f t="shared" si="34"/>
        <v>17</v>
      </c>
      <c r="E122" s="48">
        <f t="shared" si="35"/>
        <v>0</v>
      </c>
      <c r="F122" s="72">
        <f t="shared" si="36"/>
        <v>2</v>
      </c>
      <c r="G122" s="49">
        <f t="shared" si="21"/>
        <v>9.5238095238095237</v>
      </c>
      <c r="H122" s="48">
        <f t="shared" si="21"/>
        <v>80.952380952380949</v>
      </c>
      <c r="I122" s="48">
        <f t="shared" si="21"/>
        <v>0</v>
      </c>
      <c r="J122" s="48">
        <f t="shared" si="21"/>
        <v>9.5238095238095237</v>
      </c>
      <c r="K122" s="37"/>
      <c r="L122" s="41"/>
    </row>
    <row r="123" spans="1:12" ht="13.35" customHeight="1" x14ac:dyDescent="0.2">
      <c r="A123" s="432" t="s">
        <v>172</v>
      </c>
      <c r="B123" s="48">
        <f t="shared" si="32"/>
        <v>23</v>
      </c>
      <c r="C123" s="48">
        <f t="shared" si="33"/>
        <v>1</v>
      </c>
      <c r="D123" s="48">
        <f t="shared" si="34"/>
        <v>21</v>
      </c>
      <c r="E123" s="48">
        <f t="shared" si="35"/>
        <v>1</v>
      </c>
      <c r="F123" s="72">
        <f t="shared" si="36"/>
        <v>0</v>
      </c>
      <c r="G123" s="49">
        <f t="shared" si="21"/>
        <v>4.3478260869565215</v>
      </c>
      <c r="H123" s="48">
        <f t="shared" si="21"/>
        <v>91.304347826086953</v>
      </c>
      <c r="I123" s="48">
        <f t="shared" si="21"/>
        <v>4.3478260869565215</v>
      </c>
      <c r="J123" s="48">
        <f t="shared" si="21"/>
        <v>0</v>
      </c>
      <c r="K123" s="37"/>
      <c r="L123" s="41"/>
    </row>
    <row r="124" spans="1:12" ht="13.35" customHeight="1" x14ac:dyDescent="0.2">
      <c r="A124" s="432" t="s">
        <v>177</v>
      </c>
      <c r="B124" s="48">
        <f t="shared" si="32"/>
        <v>44</v>
      </c>
      <c r="C124" s="48">
        <f t="shared" si="33"/>
        <v>4</v>
      </c>
      <c r="D124" s="48">
        <f t="shared" si="34"/>
        <v>32</v>
      </c>
      <c r="E124" s="48">
        <f t="shared" si="35"/>
        <v>5</v>
      </c>
      <c r="F124" s="72">
        <f t="shared" si="36"/>
        <v>3</v>
      </c>
      <c r="G124" s="49">
        <f t="shared" si="21"/>
        <v>9.0909090909090917</v>
      </c>
      <c r="H124" s="48">
        <f t="shared" si="21"/>
        <v>72.727272727272734</v>
      </c>
      <c r="I124" s="48">
        <f t="shared" si="21"/>
        <v>11.363636363636363</v>
      </c>
      <c r="J124" s="48">
        <f t="shared" si="21"/>
        <v>6.8181818181818183</v>
      </c>
      <c r="K124" s="37"/>
      <c r="L124" s="41"/>
    </row>
    <row r="125" spans="1:12" ht="13.35" customHeight="1" x14ac:dyDescent="0.2">
      <c r="A125" s="432" t="s">
        <v>183</v>
      </c>
      <c r="B125" s="48">
        <f t="shared" si="32"/>
        <v>26</v>
      </c>
      <c r="C125" s="48">
        <f t="shared" si="33"/>
        <v>4</v>
      </c>
      <c r="D125" s="48">
        <f t="shared" si="34"/>
        <v>17</v>
      </c>
      <c r="E125" s="48">
        <f t="shared" si="35"/>
        <v>4</v>
      </c>
      <c r="F125" s="72">
        <f t="shared" si="36"/>
        <v>1</v>
      </c>
      <c r="G125" s="49">
        <f t="shared" si="21"/>
        <v>15.384615384615385</v>
      </c>
      <c r="H125" s="48">
        <f t="shared" si="21"/>
        <v>65.384615384615387</v>
      </c>
      <c r="I125" s="48">
        <f t="shared" si="21"/>
        <v>15.384615384615385</v>
      </c>
      <c r="J125" s="48">
        <f t="shared" si="21"/>
        <v>3.8461538461538463</v>
      </c>
      <c r="K125" s="37"/>
      <c r="L125" s="41"/>
    </row>
    <row r="126" spans="1:12" ht="13.35" customHeight="1" x14ac:dyDescent="0.2">
      <c r="A126" s="432" t="s">
        <v>187</v>
      </c>
      <c r="B126" s="48">
        <f t="shared" si="32"/>
        <v>10</v>
      </c>
      <c r="C126" s="48">
        <f t="shared" si="33"/>
        <v>0</v>
      </c>
      <c r="D126" s="48">
        <f t="shared" si="34"/>
        <v>6</v>
      </c>
      <c r="E126" s="48">
        <f t="shared" si="35"/>
        <v>2</v>
      </c>
      <c r="F126" s="72">
        <f t="shared" si="36"/>
        <v>2</v>
      </c>
      <c r="G126" s="49">
        <f t="shared" si="21"/>
        <v>0</v>
      </c>
      <c r="H126" s="48">
        <f t="shared" si="21"/>
        <v>60</v>
      </c>
      <c r="I126" s="48">
        <f t="shared" si="21"/>
        <v>20</v>
      </c>
      <c r="J126" s="48">
        <f t="shared" si="21"/>
        <v>20</v>
      </c>
      <c r="K126" s="37"/>
      <c r="L126" s="41"/>
    </row>
    <row r="127" spans="1:12" ht="13.35" customHeight="1" x14ac:dyDescent="0.2">
      <c r="A127" s="432" t="s">
        <v>204</v>
      </c>
      <c r="B127" s="48">
        <f t="shared" si="32"/>
        <v>13</v>
      </c>
      <c r="C127" s="48">
        <f t="shared" si="33"/>
        <v>1</v>
      </c>
      <c r="D127" s="48">
        <f t="shared" si="34"/>
        <v>12</v>
      </c>
      <c r="E127" s="48">
        <f t="shared" si="35"/>
        <v>0</v>
      </c>
      <c r="F127" s="72">
        <f t="shared" si="36"/>
        <v>0</v>
      </c>
      <c r="G127" s="49">
        <f t="shared" si="21"/>
        <v>7.6923076923076925</v>
      </c>
      <c r="H127" s="48">
        <f t="shared" si="21"/>
        <v>92.307692307692307</v>
      </c>
      <c r="I127" s="48">
        <f t="shared" si="21"/>
        <v>0</v>
      </c>
      <c r="J127" s="48">
        <f t="shared" si="21"/>
        <v>0</v>
      </c>
      <c r="K127" s="37"/>
      <c r="L127" s="41"/>
    </row>
    <row r="128" spans="1:12" ht="13.35" customHeight="1" x14ac:dyDescent="0.2">
      <c r="A128" s="432" t="s">
        <v>206</v>
      </c>
      <c r="B128" s="48">
        <f t="shared" si="32"/>
        <v>30</v>
      </c>
      <c r="C128" s="48">
        <f t="shared" si="33"/>
        <v>5</v>
      </c>
      <c r="D128" s="48">
        <f t="shared" si="34"/>
        <v>25</v>
      </c>
      <c r="E128" s="48">
        <f t="shared" si="35"/>
        <v>0</v>
      </c>
      <c r="F128" s="72">
        <f t="shared" si="36"/>
        <v>0</v>
      </c>
      <c r="G128" s="49">
        <f t="shared" si="21"/>
        <v>16.666666666666668</v>
      </c>
      <c r="H128" s="48">
        <f t="shared" si="21"/>
        <v>83.333333333333329</v>
      </c>
      <c r="I128" s="48">
        <f t="shared" si="21"/>
        <v>0</v>
      </c>
      <c r="J128" s="48">
        <f t="shared" si="21"/>
        <v>0</v>
      </c>
      <c r="K128" s="37"/>
      <c r="L128" s="41"/>
    </row>
    <row r="129" spans="1:12" ht="13.35" customHeight="1" x14ac:dyDescent="0.2">
      <c r="A129" s="432" t="s">
        <v>222</v>
      </c>
      <c r="B129" s="48">
        <f t="shared" si="32"/>
        <v>23</v>
      </c>
      <c r="C129" s="48">
        <f t="shared" si="33"/>
        <v>1</v>
      </c>
      <c r="D129" s="48">
        <f t="shared" si="34"/>
        <v>17</v>
      </c>
      <c r="E129" s="48">
        <f t="shared" si="35"/>
        <v>1</v>
      </c>
      <c r="F129" s="72">
        <f t="shared" si="36"/>
        <v>4</v>
      </c>
      <c r="G129" s="49">
        <f t="shared" si="21"/>
        <v>4.3478260869565215</v>
      </c>
      <c r="H129" s="48">
        <f t="shared" si="21"/>
        <v>73.913043478260875</v>
      </c>
      <c r="I129" s="48">
        <f t="shared" si="21"/>
        <v>4.3478260869565215</v>
      </c>
      <c r="J129" s="48">
        <f t="shared" si="21"/>
        <v>17.391304347826086</v>
      </c>
      <c r="K129" s="37"/>
      <c r="L129" s="41"/>
    </row>
    <row r="130" spans="1:12" ht="13.35" customHeight="1" x14ac:dyDescent="0.2">
      <c r="A130" s="432" t="s">
        <v>231</v>
      </c>
      <c r="B130" s="48">
        <f t="shared" si="32"/>
        <v>17</v>
      </c>
      <c r="C130" s="48">
        <f t="shared" si="33"/>
        <v>0</v>
      </c>
      <c r="D130" s="48">
        <f t="shared" si="34"/>
        <v>17</v>
      </c>
      <c r="E130" s="48">
        <f t="shared" si="35"/>
        <v>0</v>
      </c>
      <c r="F130" s="72">
        <f t="shared" si="36"/>
        <v>0</v>
      </c>
      <c r="G130" s="49">
        <f t="shared" si="21"/>
        <v>0</v>
      </c>
      <c r="H130" s="48">
        <f t="shared" si="21"/>
        <v>100</v>
      </c>
      <c r="I130" s="48">
        <f t="shared" si="21"/>
        <v>0</v>
      </c>
      <c r="J130" s="48">
        <f t="shared" si="21"/>
        <v>0</v>
      </c>
      <c r="K130" s="37"/>
      <c r="L130" s="41"/>
    </row>
    <row r="131" spans="1:12" ht="13.35" customHeight="1" x14ac:dyDescent="0.2">
      <c r="A131" s="432" t="s">
        <v>237</v>
      </c>
      <c r="B131" s="48">
        <f t="shared" si="32"/>
        <v>20</v>
      </c>
      <c r="C131" s="48">
        <f t="shared" si="33"/>
        <v>0</v>
      </c>
      <c r="D131" s="48">
        <f t="shared" si="34"/>
        <v>15</v>
      </c>
      <c r="E131" s="48">
        <f t="shared" si="35"/>
        <v>1</v>
      </c>
      <c r="F131" s="72">
        <f t="shared" si="36"/>
        <v>4</v>
      </c>
      <c r="G131" s="49">
        <f t="shared" si="21"/>
        <v>0</v>
      </c>
      <c r="H131" s="48">
        <f t="shared" si="21"/>
        <v>75</v>
      </c>
      <c r="I131" s="48">
        <f t="shared" si="21"/>
        <v>5</v>
      </c>
      <c r="J131" s="48">
        <f t="shared" si="21"/>
        <v>20</v>
      </c>
      <c r="K131" s="37"/>
      <c r="L131" s="41"/>
    </row>
    <row r="132" spans="1:12" ht="13.35" customHeight="1" x14ac:dyDescent="0.2">
      <c r="A132" s="432" t="s">
        <v>241</v>
      </c>
      <c r="B132" s="48">
        <f t="shared" si="32"/>
        <v>37</v>
      </c>
      <c r="C132" s="48">
        <f t="shared" si="33"/>
        <v>4</v>
      </c>
      <c r="D132" s="48">
        <f t="shared" si="34"/>
        <v>27</v>
      </c>
      <c r="E132" s="48">
        <f t="shared" si="35"/>
        <v>4</v>
      </c>
      <c r="F132" s="72">
        <f t="shared" si="36"/>
        <v>2</v>
      </c>
      <c r="G132" s="49">
        <f t="shared" ref="G132:J171" si="37">IF(ISERROR(100*C132/$B132),"-",100*C132/$B132)</f>
        <v>10.810810810810811</v>
      </c>
      <c r="H132" s="48">
        <f t="shared" si="37"/>
        <v>72.972972972972968</v>
      </c>
      <c r="I132" s="48">
        <f t="shared" si="37"/>
        <v>10.810810810810811</v>
      </c>
      <c r="J132" s="48">
        <f t="shared" si="37"/>
        <v>5.4054054054054053</v>
      </c>
      <c r="K132" s="37"/>
      <c r="L132" s="41"/>
    </row>
    <row r="133" spans="1:12" ht="13.35" customHeight="1" x14ac:dyDescent="0.2">
      <c r="A133" s="432" t="s">
        <v>242</v>
      </c>
      <c r="B133" s="48">
        <f t="shared" si="32"/>
        <v>24</v>
      </c>
      <c r="C133" s="48">
        <f t="shared" si="33"/>
        <v>3</v>
      </c>
      <c r="D133" s="48">
        <f t="shared" si="34"/>
        <v>17</v>
      </c>
      <c r="E133" s="48">
        <f t="shared" si="35"/>
        <v>1</v>
      </c>
      <c r="F133" s="72">
        <f t="shared" si="36"/>
        <v>3</v>
      </c>
      <c r="G133" s="49">
        <f t="shared" si="37"/>
        <v>12.5</v>
      </c>
      <c r="H133" s="48">
        <f t="shared" si="37"/>
        <v>70.833333333333329</v>
      </c>
      <c r="I133" s="48">
        <f t="shared" si="37"/>
        <v>4.166666666666667</v>
      </c>
      <c r="J133" s="48">
        <f t="shared" si="37"/>
        <v>12.5</v>
      </c>
      <c r="K133" s="37"/>
      <c r="L133" s="41"/>
    </row>
    <row r="134" spans="1:12" ht="13.35" customHeight="1" x14ac:dyDescent="0.2">
      <c r="A134" s="432" t="s">
        <v>248</v>
      </c>
      <c r="B134" s="48">
        <f t="shared" si="32"/>
        <v>10</v>
      </c>
      <c r="C134" s="48">
        <f t="shared" si="33"/>
        <v>2</v>
      </c>
      <c r="D134" s="48">
        <f t="shared" si="34"/>
        <v>7</v>
      </c>
      <c r="E134" s="48">
        <f t="shared" si="35"/>
        <v>1</v>
      </c>
      <c r="F134" s="72">
        <f t="shared" si="36"/>
        <v>0</v>
      </c>
      <c r="G134" s="49">
        <f t="shared" si="37"/>
        <v>20</v>
      </c>
      <c r="H134" s="48">
        <f t="shared" si="37"/>
        <v>70</v>
      </c>
      <c r="I134" s="48">
        <f t="shared" si="37"/>
        <v>10</v>
      </c>
      <c r="J134" s="48">
        <f t="shared" si="37"/>
        <v>0</v>
      </c>
      <c r="K134" s="37"/>
      <c r="L134" s="41"/>
    </row>
    <row r="135" spans="1:12" ht="21.6" customHeight="1" x14ac:dyDescent="0.2">
      <c r="A135" s="430" t="s">
        <v>269</v>
      </c>
      <c r="B135" s="46">
        <f>SUM(B136:B154)</f>
        <v>845</v>
      </c>
      <c r="C135" s="46">
        <f>SUM(C136:C154)</f>
        <v>119</v>
      </c>
      <c r="D135" s="46">
        <f>SUM(D136:D154)</f>
        <v>609</v>
      </c>
      <c r="E135" s="46">
        <f>SUM(E136:E154)</f>
        <v>42</v>
      </c>
      <c r="F135" s="94">
        <f>SUM(F136:F154)</f>
        <v>75</v>
      </c>
      <c r="G135" s="47">
        <f t="shared" si="37"/>
        <v>14.082840236686391</v>
      </c>
      <c r="H135" s="46">
        <f t="shared" si="37"/>
        <v>72.071005917159766</v>
      </c>
      <c r="I135" s="46">
        <f t="shared" si="37"/>
        <v>4.9704142011834316</v>
      </c>
      <c r="J135" s="46">
        <f t="shared" si="37"/>
        <v>8.8757396449704142</v>
      </c>
      <c r="K135" s="87"/>
      <c r="L135" s="216"/>
    </row>
    <row r="136" spans="1:12" ht="13.35" customHeight="1" x14ac:dyDescent="0.2">
      <c r="A136" s="432" t="s">
        <v>116</v>
      </c>
      <c r="B136" s="48">
        <f t="shared" ref="B136:B154" si="38">IF(ISERROR(VLOOKUP($A$7&amp;$B$3&amp;$A136&amp;$A$8&amp;$B$5,EYFULL_in_period,8,FALSE))=TRUE,0,VLOOKUP($A$7&amp;$B$3&amp;$A136&amp;$A$8&amp;$B$5,EYFULL_in_period,8,FALSE))</f>
        <v>26</v>
      </c>
      <c r="C136" s="48">
        <f t="shared" ref="C136:C154" si="39">IF(ISERROR(VLOOKUP($A$7&amp;$B$3&amp;$A136&amp;$A$8&amp;$B$5,EYFULL_in_period,9,FALSE))=TRUE,0,VLOOKUP($A$7&amp;$B$3&amp;$A136&amp;$A$8&amp;$B$5,EYFULL_in_period,9,FALSE))</f>
        <v>6</v>
      </c>
      <c r="D136" s="48">
        <f t="shared" ref="D136:D154" si="40">IF(ISERROR(VLOOKUP($A$7&amp;$B$3&amp;$A136&amp;$A$8&amp;$B$5,EYFULL_in_period,10,FALSE))=TRUE,0,VLOOKUP($A$7&amp;$B$3&amp;$A136&amp;$A$8&amp;$B$5,EYFULL_in_period,10,FALSE))</f>
        <v>19</v>
      </c>
      <c r="E136" s="48">
        <f t="shared" ref="E136:E154" si="41">IF(ISERROR(VLOOKUP($A$7&amp;$B$3&amp;$A136&amp;$A$8&amp;$B$5,EYFULL_in_period,11,FALSE))=TRUE,0,VLOOKUP($A$7&amp;$B$3&amp;$A136&amp;$A$8&amp;$B$5,EYFULL_in_period,11,FALSE))</f>
        <v>0</v>
      </c>
      <c r="F136" s="72">
        <f t="shared" ref="F136:F154" si="42">IF(ISERROR(VLOOKUP($A$7&amp;$B$3&amp;$A136&amp;$A$8&amp;$B$5,EYFULL_in_period,12,FALSE))=TRUE,0,VLOOKUP($A$7&amp;$B$3&amp;$A136&amp;$A$8&amp;$B$5,EYFULL_in_period,12,FALSE))</f>
        <v>1</v>
      </c>
      <c r="G136" s="49">
        <f t="shared" si="37"/>
        <v>23.076923076923077</v>
      </c>
      <c r="H136" s="48">
        <f t="shared" si="37"/>
        <v>73.07692307692308</v>
      </c>
      <c r="I136" s="48">
        <f t="shared" si="37"/>
        <v>0</v>
      </c>
      <c r="J136" s="48">
        <f t="shared" si="37"/>
        <v>3.8461538461538463</v>
      </c>
      <c r="K136" s="37"/>
      <c r="L136" s="41"/>
    </row>
    <row r="137" spans="1:12" ht="13.35" customHeight="1" x14ac:dyDescent="0.2">
      <c r="A137" s="432" t="s">
        <v>119</v>
      </c>
      <c r="B137" s="48">
        <f t="shared" si="38"/>
        <v>14</v>
      </c>
      <c r="C137" s="48">
        <f t="shared" si="39"/>
        <v>4</v>
      </c>
      <c r="D137" s="48">
        <f t="shared" si="40"/>
        <v>7</v>
      </c>
      <c r="E137" s="48">
        <f t="shared" si="41"/>
        <v>2</v>
      </c>
      <c r="F137" s="72">
        <f t="shared" si="42"/>
        <v>1</v>
      </c>
      <c r="G137" s="49">
        <f t="shared" si="37"/>
        <v>28.571428571428573</v>
      </c>
      <c r="H137" s="48">
        <f t="shared" si="37"/>
        <v>50</v>
      </c>
      <c r="I137" s="48">
        <f t="shared" si="37"/>
        <v>14.285714285714286</v>
      </c>
      <c r="J137" s="48">
        <f t="shared" si="37"/>
        <v>7.1428571428571432</v>
      </c>
      <c r="K137" s="37"/>
      <c r="L137" s="41"/>
    </row>
    <row r="138" spans="1:12" ht="13.35" customHeight="1" x14ac:dyDescent="0.2">
      <c r="A138" s="432" t="s">
        <v>122</v>
      </c>
      <c r="B138" s="48">
        <f t="shared" si="38"/>
        <v>48</v>
      </c>
      <c r="C138" s="48">
        <f t="shared" si="39"/>
        <v>9</v>
      </c>
      <c r="D138" s="48">
        <f t="shared" si="40"/>
        <v>34</v>
      </c>
      <c r="E138" s="48">
        <f t="shared" si="41"/>
        <v>1</v>
      </c>
      <c r="F138" s="72">
        <f t="shared" si="42"/>
        <v>4</v>
      </c>
      <c r="G138" s="49">
        <f t="shared" si="37"/>
        <v>18.75</v>
      </c>
      <c r="H138" s="48">
        <f t="shared" si="37"/>
        <v>70.833333333333329</v>
      </c>
      <c r="I138" s="48">
        <f t="shared" si="37"/>
        <v>2.0833333333333335</v>
      </c>
      <c r="J138" s="48">
        <f t="shared" si="37"/>
        <v>8.3333333333333339</v>
      </c>
      <c r="K138" s="37"/>
      <c r="L138" s="41"/>
    </row>
    <row r="139" spans="1:12" ht="13.35" customHeight="1" x14ac:dyDescent="0.2">
      <c r="A139" s="432" t="s">
        <v>145</v>
      </c>
      <c r="B139" s="48">
        <f t="shared" si="38"/>
        <v>28</v>
      </c>
      <c r="C139" s="48">
        <f t="shared" si="39"/>
        <v>7</v>
      </c>
      <c r="D139" s="48">
        <f t="shared" si="40"/>
        <v>18</v>
      </c>
      <c r="E139" s="48">
        <f t="shared" si="41"/>
        <v>1</v>
      </c>
      <c r="F139" s="72">
        <f t="shared" si="42"/>
        <v>2</v>
      </c>
      <c r="G139" s="49">
        <f t="shared" si="37"/>
        <v>25</v>
      </c>
      <c r="H139" s="48">
        <f t="shared" si="37"/>
        <v>64.285714285714292</v>
      </c>
      <c r="I139" s="48">
        <f t="shared" si="37"/>
        <v>3.5714285714285716</v>
      </c>
      <c r="J139" s="48">
        <f t="shared" si="37"/>
        <v>7.1428571428571432</v>
      </c>
      <c r="K139" s="37"/>
      <c r="L139" s="41"/>
    </row>
    <row r="140" spans="1:12" ht="13.35" customHeight="1" x14ac:dyDescent="0.2">
      <c r="A140" s="432" t="s">
        <v>154</v>
      </c>
      <c r="B140" s="48">
        <f t="shared" si="38"/>
        <v>153</v>
      </c>
      <c r="C140" s="48">
        <f t="shared" si="39"/>
        <v>15</v>
      </c>
      <c r="D140" s="48">
        <f t="shared" si="40"/>
        <v>114</v>
      </c>
      <c r="E140" s="48">
        <f t="shared" si="41"/>
        <v>8</v>
      </c>
      <c r="F140" s="72">
        <f t="shared" si="42"/>
        <v>16</v>
      </c>
      <c r="G140" s="49">
        <f t="shared" si="37"/>
        <v>9.8039215686274517</v>
      </c>
      <c r="H140" s="48">
        <f t="shared" si="37"/>
        <v>74.509803921568633</v>
      </c>
      <c r="I140" s="48">
        <f t="shared" si="37"/>
        <v>5.2287581699346406</v>
      </c>
      <c r="J140" s="48">
        <f t="shared" si="37"/>
        <v>10.457516339869281</v>
      </c>
      <c r="K140" s="37"/>
      <c r="L140" s="41"/>
    </row>
    <row r="141" spans="1:12" ht="13.35" customHeight="1" x14ac:dyDescent="0.2">
      <c r="A141" s="432" t="s">
        <v>163</v>
      </c>
      <c r="B141" s="48">
        <f t="shared" si="38"/>
        <v>22</v>
      </c>
      <c r="C141" s="48">
        <f t="shared" si="39"/>
        <v>5</v>
      </c>
      <c r="D141" s="48">
        <f t="shared" si="40"/>
        <v>15</v>
      </c>
      <c r="E141" s="48">
        <f t="shared" si="41"/>
        <v>1</v>
      </c>
      <c r="F141" s="72">
        <f t="shared" si="42"/>
        <v>1</v>
      </c>
      <c r="G141" s="49">
        <f t="shared" si="37"/>
        <v>22.727272727272727</v>
      </c>
      <c r="H141" s="48">
        <f t="shared" si="37"/>
        <v>68.181818181818187</v>
      </c>
      <c r="I141" s="48">
        <f t="shared" si="37"/>
        <v>4.5454545454545459</v>
      </c>
      <c r="J141" s="48">
        <f t="shared" si="37"/>
        <v>4.5454545454545459</v>
      </c>
      <c r="K141" s="37"/>
      <c r="L141" s="41"/>
    </row>
    <row r="142" spans="1:12" ht="13.35" customHeight="1" x14ac:dyDescent="0.2">
      <c r="A142" s="432" t="s">
        <v>167</v>
      </c>
      <c r="B142" s="48">
        <f t="shared" si="38"/>
        <v>171</v>
      </c>
      <c r="C142" s="48">
        <f t="shared" si="39"/>
        <v>26</v>
      </c>
      <c r="D142" s="48">
        <f t="shared" si="40"/>
        <v>129</v>
      </c>
      <c r="E142" s="48">
        <f t="shared" si="41"/>
        <v>6</v>
      </c>
      <c r="F142" s="72">
        <f t="shared" si="42"/>
        <v>10</v>
      </c>
      <c r="G142" s="49">
        <f t="shared" si="37"/>
        <v>15.2046783625731</v>
      </c>
      <c r="H142" s="48">
        <f t="shared" si="37"/>
        <v>75.438596491228068</v>
      </c>
      <c r="I142" s="48">
        <f t="shared" si="37"/>
        <v>3.5087719298245612</v>
      </c>
      <c r="J142" s="48">
        <f t="shared" si="37"/>
        <v>5.8479532163742691</v>
      </c>
      <c r="K142" s="37"/>
      <c r="L142" s="41"/>
    </row>
    <row r="143" spans="1:12" ht="13.35" customHeight="1" x14ac:dyDescent="0.2">
      <c r="A143" s="432" t="s">
        <v>182</v>
      </c>
      <c r="B143" s="48">
        <f t="shared" si="38"/>
        <v>28</v>
      </c>
      <c r="C143" s="48">
        <f t="shared" si="39"/>
        <v>6</v>
      </c>
      <c r="D143" s="48">
        <f t="shared" si="40"/>
        <v>17</v>
      </c>
      <c r="E143" s="48">
        <f t="shared" si="41"/>
        <v>2</v>
      </c>
      <c r="F143" s="72">
        <f t="shared" si="42"/>
        <v>3</v>
      </c>
      <c r="G143" s="49">
        <f t="shared" si="37"/>
        <v>21.428571428571427</v>
      </c>
      <c r="H143" s="48">
        <f t="shared" si="37"/>
        <v>60.714285714285715</v>
      </c>
      <c r="I143" s="48">
        <f t="shared" si="37"/>
        <v>7.1428571428571432</v>
      </c>
      <c r="J143" s="48">
        <f t="shared" si="37"/>
        <v>10.714285714285714</v>
      </c>
      <c r="K143" s="37"/>
      <c r="L143" s="41"/>
    </row>
    <row r="144" spans="1:12" ht="13.35" customHeight="1" x14ac:dyDescent="0.2">
      <c r="A144" s="432" t="s">
        <v>185</v>
      </c>
      <c r="B144" s="48">
        <f t="shared" si="38"/>
        <v>18</v>
      </c>
      <c r="C144" s="48">
        <f t="shared" si="39"/>
        <v>1</v>
      </c>
      <c r="D144" s="48">
        <f t="shared" si="40"/>
        <v>13</v>
      </c>
      <c r="E144" s="48">
        <f t="shared" si="41"/>
        <v>2</v>
      </c>
      <c r="F144" s="72">
        <f t="shared" si="42"/>
        <v>2</v>
      </c>
      <c r="G144" s="49">
        <f t="shared" si="37"/>
        <v>5.5555555555555554</v>
      </c>
      <c r="H144" s="48">
        <f t="shared" si="37"/>
        <v>72.222222222222229</v>
      </c>
      <c r="I144" s="48">
        <f t="shared" si="37"/>
        <v>11.111111111111111</v>
      </c>
      <c r="J144" s="48">
        <f t="shared" si="37"/>
        <v>11.111111111111111</v>
      </c>
      <c r="K144" s="37"/>
      <c r="L144" s="41"/>
    </row>
    <row r="145" spans="1:12" ht="13.35" customHeight="1" x14ac:dyDescent="0.2">
      <c r="A145" s="432" t="s">
        <v>199</v>
      </c>
      <c r="B145" s="48">
        <f t="shared" si="38"/>
        <v>63</v>
      </c>
      <c r="C145" s="48">
        <f t="shared" si="39"/>
        <v>5</v>
      </c>
      <c r="D145" s="48">
        <f t="shared" si="40"/>
        <v>47</v>
      </c>
      <c r="E145" s="48">
        <f t="shared" si="41"/>
        <v>7</v>
      </c>
      <c r="F145" s="72">
        <f t="shared" si="42"/>
        <v>4</v>
      </c>
      <c r="G145" s="49">
        <f t="shared" si="37"/>
        <v>7.9365079365079367</v>
      </c>
      <c r="H145" s="48">
        <f t="shared" si="37"/>
        <v>74.603174603174608</v>
      </c>
      <c r="I145" s="48">
        <f t="shared" si="37"/>
        <v>11.111111111111111</v>
      </c>
      <c r="J145" s="48">
        <f t="shared" si="37"/>
        <v>6.3492063492063489</v>
      </c>
      <c r="K145" s="37"/>
      <c r="L145" s="41"/>
    </row>
    <row r="146" spans="1:12" ht="13.35" customHeight="1" x14ac:dyDescent="0.2">
      <c r="A146" s="432" t="s">
        <v>202</v>
      </c>
      <c r="B146" s="48">
        <f t="shared" si="38"/>
        <v>9</v>
      </c>
      <c r="C146" s="48">
        <f t="shared" si="39"/>
        <v>4</v>
      </c>
      <c r="D146" s="48">
        <f t="shared" si="40"/>
        <v>5</v>
      </c>
      <c r="E146" s="48">
        <f t="shared" si="41"/>
        <v>0</v>
      </c>
      <c r="F146" s="72">
        <f t="shared" si="42"/>
        <v>0</v>
      </c>
      <c r="G146" s="49">
        <f t="shared" si="37"/>
        <v>44.444444444444443</v>
      </c>
      <c r="H146" s="48">
        <f t="shared" si="37"/>
        <v>55.555555555555557</v>
      </c>
      <c r="I146" s="48">
        <f t="shared" si="37"/>
        <v>0</v>
      </c>
      <c r="J146" s="48">
        <f t="shared" si="37"/>
        <v>0</v>
      </c>
      <c r="K146" s="37"/>
      <c r="L146" s="41"/>
    </row>
    <row r="147" spans="1:12" ht="13.35" customHeight="1" x14ac:dyDescent="0.2">
      <c r="A147" s="432" t="s">
        <v>203</v>
      </c>
      <c r="B147" s="48">
        <f t="shared" si="38"/>
        <v>18</v>
      </c>
      <c r="C147" s="48">
        <f t="shared" si="39"/>
        <v>2</v>
      </c>
      <c r="D147" s="48">
        <f t="shared" si="40"/>
        <v>12</v>
      </c>
      <c r="E147" s="48">
        <f t="shared" si="41"/>
        <v>2</v>
      </c>
      <c r="F147" s="72">
        <f t="shared" si="42"/>
        <v>2</v>
      </c>
      <c r="G147" s="49">
        <f t="shared" si="37"/>
        <v>11.111111111111111</v>
      </c>
      <c r="H147" s="48">
        <f t="shared" si="37"/>
        <v>66.666666666666671</v>
      </c>
      <c r="I147" s="48">
        <f t="shared" si="37"/>
        <v>11.111111111111111</v>
      </c>
      <c r="J147" s="48">
        <f t="shared" si="37"/>
        <v>11.111111111111111</v>
      </c>
      <c r="K147" s="37"/>
      <c r="L147" s="41"/>
    </row>
    <row r="148" spans="1:12" ht="13.35" customHeight="1" x14ac:dyDescent="0.2">
      <c r="A148" s="432" t="s">
        <v>215</v>
      </c>
      <c r="B148" s="48">
        <f t="shared" si="38"/>
        <v>9</v>
      </c>
      <c r="C148" s="48">
        <f t="shared" si="39"/>
        <v>0</v>
      </c>
      <c r="D148" s="48">
        <f t="shared" si="40"/>
        <v>7</v>
      </c>
      <c r="E148" s="48">
        <f t="shared" si="41"/>
        <v>0</v>
      </c>
      <c r="F148" s="72">
        <f t="shared" si="42"/>
        <v>2</v>
      </c>
      <c r="G148" s="49">
        <f t="shared" si="37"/>
        <v>0</v>
      </c>
      <c r="H148" s="48">
        <f t="shared" si="37"/>
        <v>77.777777777777771</v>
      </c>
      <c r="I148" s="48">
        <f t="shared" si="37"/>
        <v>0</v>
      </c>
      <c r="J148" s="48">
        <f t="shared" si="37"/>
        <v>22.222222222222221</v>
      </c>
      <c r="K148" s="37"/>
      <c r="L148" s="41"/>
    </row>
    <row r="149" spans="1:12" ht="13.35" customHeight="1" x14ac:dyDescent="0.2">
      <c r="A149" s="432" t="s">
        <v>220</v>
      </c>
      <c r="B149" s="48">
        <f t="shared" si="38"/>
        <v>10</v>
      </c>
      <c r="C149" s="48">
        <f t="shared" si="39"/>
        <v>1</v>
      </c>
      <c r="D149" s="48">
        <f t="shared" si="40"/>
        <v>6</v>
      </c>
      <c r="E149" s="48">
        <f t="shared" si="41"/>
        <v>1</v>
      </c>
      <c r="F149" s="72">
        <f t="shared" si="42"/>
        <v>2</v>
      </c>
      <c r="G149" s="49">
        <f t="shared" si="37"/>
        <v>10</v>
      </c>
      <c r="H149" s="48">
        <f t="shared" si="37"/>
        <v>60</v>
      </c>
      <c r="I149" s="48">
        <f t="shared" si="37"/>
        <v>10</v>
      </c>
      <c r="J149" s="48">
        <f t="shared" si="37"/>
        <v>20</v>
      </c>
      <c r="K149" s="37"/>
      <c r="L149" s="41"/>
    </row>
    <row r="150" spans="1:12" ht="13.35" customHeight="1" x14ac:dyDescent="0.2">
      <c r="A150" s="432" t="s">
        <v>230</v>
      </c>
      <c r="B150" s="48">
        <f t="shared" si="38"/>
        <v>115</v>
      </c>
      <c r="C150" s="48">
        <f t="shared" si="39"/>
        <v>16</v>
      </c>
      <c r="D150" s="48">
        <f t="shared" si="40"/>
        <v>86</v>
      </c>
      <c r="E150" s="48">
        <f t="shared" si="41"/>
        <v>5</v>
      </c>
      <c r="F150" s="72">
        <f t="shared" si="42"/>
        <v>8</v>
      </c>
      <c r="G150" s="49">
        <f t="shared" si="37"/>
        <v>13.913043478260869</v>
      </c>
      <c r="H150" s="48">
        <f t="shared" si="37"/>
        <v>74.782608695652172</v>
      </c>
      <c r="I150" s="48">
        <f t="shared" si="37"/>
        <v>4.3478260869565215</v>
      </c>
      <c r="J150" s="48">
        <f t="shared" si="37"/>
        <v>6.9565217391304346</v>
      </c>
      <c r="K150" s="37"/>
      <c r="L150" s="41"/>
    </row>
    <row r="151" spans="1:12" ht="13.35" customHeight="1" x14ac:dyDescent="0.2">
      <c r="A151" s="432" t="s">
        <v>245</v>
      </c>
      <c r="B151" s="48">
        <f t="shared" si="38"/>
        <v>8</v>
      </c>
      <c r="C151" s="48">
        <f t="shared" si="39"/>
        <v>1</v>
      </c>
      <c r="D151" s="48">
        <f t="shared" si="40"/>
        <v>7</v>
      </c>
      <c r="E151" s="48">
        <f t="shared" si="41"/>
        <v>0</v>
      </c>
      <c r="F151" s="72">
        <f t="shared" si="42"/>
        <v>0</v>
      </c>
      <c r="G151" s="49">
        <f t="shared" si="37"/>
        <v>12.5</v>
      </c>
      <c r="H151" s="48">
        <f t="shared" si="37"/>
        <v>87.5</v>
      </c>
      <c r="I151" s="48">
        <f t="shared" si="37"/>
        <v>0</v>
      </c>
      <c r="J151" s="48">
        <f t="shared" si="37"/>
        <v>0</v>
      </c>
      <c r="K151" s="37"/>
      <c r="L151" s="41"/>
    </row>
    <row r="152" spans="1:12" ht="13.35" customHeight="1" x14ac:dyDescent="0.2">
      <c r="A152" s="432" t="s">
        <v>247</v>
      </c>
      <c r="B152" s="48">
        <f t="shared" si="38"/>
        <v>78</v>
      </c>
      <c r="C152" s="48">
        <f t="shared" si="39"/>
        <v>7</v>
      </c>
      <c r="D152" s="48">
        <f t="shared" si="40"/>
        <v>54</v>
      </c>
      <c r="E152" s="48">
        <f t="shared" si="41"/>
        <v>4</v>
      </c>
      <c r="F152" s="72">
        <f t="shared" si="42"/>
        <v>13</v>
      </c>
      <c r="G152" s="49">
        <f t="shared" si="37"/>
        <v>8.9743589743589745</v>
      </c>
      <c r="H152" s="48">
        <f t="shared" si="37"/>
        <v>69.230769230769226</v>
      </c>
      <c r="I152" s="48">
        <f t="shared" si="37"/>
        <v>5.1282051282051286</v>
      </c>
      <c r="J152" s="48">
        <f t="shared" si="37"/>
        <v>16.666666666666668</v>
      </c>
      <c r="K152" s="37"/>
      <c r="L152" s="41"/>
    </row>
    <row r="153" spans="1:12" ht="13.35" customHeight="1" x14ac:dyDescent="0.2">
      <c r="A153" s="432" t="s">
        <v>251</v>
      </c>
      <c r="B153" s="48">
        <f t="shared" si="38"/>
        <v>19</v>
      </c>
      <c r="C153" s="48">
        <f t="shared" si="39"/>
        <v>2</v>
      </c>
      <c r="D153" s="48">
        <f t="shared" si="40"/>
        <v>13</v>
      </c>
      <c r="E153" s="48">
        <f t="shared" si="41"/>
        <v>0</v>
      </c>
      <c r="F153" s="72">
        <f t="shared" si="42"/>
        <v>4</v>
      </c>
      <c r="G153" s="49">
        <f t="shared" si="37"/>
        <v>10.526315789473685</v>
      </c>
      <c r="H153" s="48">
        <f t="shared" si="37"/>
        <v>68.421052631578945</v>
      </c>
      <c r="I153" s="48">
        <f t="shared" si="37"/>
        <v>0</v>
      </c>
      <c r="J153" s="48">
        <f t="shared" si="37"/>
        <v>21.05263157894737</v>
      </c>
      <c r="K153" s="37"/>
      <c r="L153" s="41"/>
    </row>
    <row r="154" spans="1:12" ht="13.35" customHeight="1" x14ac:dyDescent="0.2">
      <c r="A154" s="432" t="s">
        <v>253</v>
      </c>
      <c r="B154" s="48">
        <f t="shared" si="38"/>
        <v>8</v>
      </c>
      <c r="C154" s="48">
        <f t="shared" si="39"/>
        <v>2</v>
      </c>
      <c r="D154" s="48">
        <f t="shared" si="40"/>
        <v>6</v>
      </c>
      <c r="E154" s="48">
        <f t="shared" si="41"/>
        <v>0</v>
      </c>
      <c r="F154" s="72">
        <f t="shared" si="42"/>
        <v>0</v>
      </c>
      <c r="G154" s="49">
        <f t="shared" si="37"/>
        <v>25</v>
      </c>
      <c r="H154" s="48">
        <f t="shared" si="37"/>
        <v>75</v>
      </c>
      <c r="I154" s="48">
        <f t="shared" si="37"/>
        <v>0</v>
      </c>
      <c r="J154" s="48">
        <f t="shared" si="37"/>
        <v>0</v>
      </c>
      <c r="K154" s="37"/>
      <c r="L154" s="41"/>
    </row>
    <row r="155" spans="1:12" ht="21.6" customHeight="1" x14ac:dyDescent="0.2">
      <c r="A155" s="430" t="s">
        <v>270</v>
      </c>
      <c r="B155" s="46">
        <f>SUM(B156:B170)</f>
        <v>472</v>
      </c>
      <c r="C155" s="46">
        <f>SUM(C156:C170)</f>
        <v>101</v>
      </c>
      <c r="D155" s="46">
        <f>SUM(D156:D170)</f>
        <v>309</v>
      </c>
      <c r="E155" s="46">
        <f>SUM(E156:E170)</f>
        <v>32</v>
      </c>
      <c r="F155" s="94">
        <f>SUM(F156:F170)</f>
        <v>30</v>
      </c>
      <c r="G155" s="47">
        <f t="shared" si="37"/>
        <v>21.398305084745761</v>
      </c>
      <c r="H155" s="46">
        <f t="shared" si="37"/>
        <v>65.466101694915253</v>
      </c>
      <c r="I155" s="46">
        <f t="shared" si="37"/>
        <v>6.7796610169491522</v>
      </c>
      <c r="J155" s="46">
        <f t="shared" si="37"/>
        <v>6.3559322033898304</v>
      </c>
      <c r="K155" s="87"/>
      <c r="L155" s="216"/>
    </row>
    <row r="156" spans="1:12" ht="13.35" customHeight="1" x14ac:dyDescent="0.2">
      <c r="A156" s="432" t="s">
        <v>108</v>
      </c>
      <c r="B156" s="48">
        <f t="shared" ref="B156:B171" si="43">IF(ISERROR(VLOOKUP($A$7&amp;$B$3&amp;$A156&amp;$A$8&amp;$B$5,EYFULL_in_period,8,FALSE))=TRUE,0,VLOOKUP($A$7&amp;$B$3&amp;$A156&amp;$A$8&amp;$B$5,EYFULL_in_period,8,FALSE))</f>
        <v>9</v>
      </c>
      <c r="C156" s="48">
        <f t="shared" ref="C156:C171" si="44">IF(ISERROR(VLOOKUP($A$7&amp;$B$3&amp;$A156&amp;$A$8&amp;$B$5,EYFULL_in_period,9,FALSE))=TRUE,0,VLOOKUP($A$7&amp;$B$3&amp;$A156&amp;$A$8&amp;$B$5,EYFULL_in_period,9,FALSE))</f>
        <v>3</v>
      </c>
      <c r="D156" s="48">
        <f t="shared" ref="D156:D171" si="45">IF(ISERROR(VLOOKUP($A$7&amp;$B$3&amp;$A156&amp;$A$8&amp;$B$5,EYFULL_in_period,10,FALSE))=TRUE,0,VLOOKUP($A$7&amp;$B$3&amp;$A156&amp;$A$8&amp;$B$5,EYFULL_in_period,10,FALSE))</f>
        <v>5</v>
      </c>
      <c r="E156" s="48">
        <f t="shared" ref="E156:E171" si="46">IF(ISERROR(VLOOKUP($A$7&amp;$B$3&amp;$A156&amp;$A$8&amp;$B$5,EYFULL_in_period,11,FALSE))=TRUE,0,VLOOKUP($A$7&amp;$B$3&amp;$A156&amp;$A$8&amp;$B$5,EYFULL_in_period,11,FALSE))</f>
        <v>0</v>
      </c>
      <c r="F156" s="72">
        <f t="shared" ref="F156:F171" si="47">IF(ISERROR(VLOOKUP($A$7&amp;$B$3&amp;$A156&amp;$A$8&amp;$B$5,EYFULL_in_period,12,FALSE))=TRUE,0,VLOOKUP($A$7&amp;$B$3&amp;$A156&amp;$A$8&amp;$B$5,EYFULL_in_period,12,FALSE))</f>
        <v>1</v>
      </c>
      <c r="G156" s="49">
        <f t="shared" si="37"/>
        <v>33.333333333333336</v>
      </c>
      <c r="H156" s="48">
        <f t="shared" si="37"/>
        <v>55.555555555555557</v>
      </c>
      <c r="I156" s="48">
        <f t="shared" si="37"/>
        <v>0</v>
      </c>
      <c r="J156" s="48">
        <f t="shared" si="37"/>
        <v>11.111111111111111</v>
      </c>
      <c r="K156" s="37"/>
      <c r="L156" s="41"/>
    </row>
    <row r="157" spans="1:12" ht="13.35" customHeight="1" x14ac:dyDescent="0.2">
      <c r="A157" s="432" t="s">
        <v>115</v>
      </c>
      <c r="B157" s="48">
        <f t="shared" si="43"/>
        <v>22</v>
      </c>
      <c r="C157" s="48">
        <f t="shared" si="44"/>
        <v>3</v>
      </c>
      <c r="D157" s="48">
        <f t="shared" si="45"/>
        <v>19</v>
      </c>
      <c r="E157" s="48">
        <f t="shared" si="46"/>
        <v>0</v>
      </c>
      <c r="F157" s="72">
        <f t="shared" si="47"/>
        <v>0</v>
      </c>
      <c r="G157" s="49">
        <f t="shared" si="37"/>
        <v>13.636363636363637</v>
      </c>
      <c r="H157" s="48">
        <f t="shared" si="37"/>
        <v>86.36363636363636</v>
      </c>
      <c r="I157" s="48">
        <f t="shared" si="37"/>
        <v>0</v>
      </c>
      <c r="J157" s="48">
        <f t="shared" si="37"/>
        <v>0</v>
      </c>
      <c r="K157" s="37"/>
      <c r="L157" s="41"/>
    </row>
    <row r="158" spans="1:12" ht="13.35" customHeight="1" x14ac:dyDescent="0.2">
      <c r="A158" s="432" t="s">
        <v>120</v>
      </c>
      <c r="B158" s="48">
        <f t="shared" si="43"/>
        <v>33</v>
      </c>
      <c r="C158" s="48">
        <f t="shared" si="44"/>
        <v>5</v>
      </c>
      <c r="D158" s="48">
        <f t="shared" si="45"/>
        <v>20</v>
      </c>
      <c r="E158" s="48">
        <f t="shared" si="46"/>
        <v>6</v>
      </c>
      <c r="F158" s="72">
        <f t="shared" si="47"/>
        <v>2</v>
      </c>
      <c r="G158" s="49">
        <f t="shared" si="37"/>
        <v>15.151515151515152</v>
      </c>
      <c r="H158" s="48">
        <f t="shared" si="37"/>
        <v>60.606060606060609</v>
      </c>
      <c r="I158" s="48">
        <f t="shared" si="37"/>
        <v>18.181818181818183</v>
      </c>
      <c r="J158" s="48">
        <f t="shared" si="37"/>
        <v>6.0606060606060606</v>
      </c>
      <c r="K158" s="37"/>
      <c r="L158" s="41"/>
    </row>
    <row r="159" spans="1:12" ht="13.35" customHeight="1" x14ac:dyDescent="0.2">
      <c r="A159" s="432" t="s">
        <v>131</v>
      </c>
      <c r="B159" s="48">
        <f t="shared" si="43"/>
        <v>52</v>
      </c>
      <c r="C159" s="48">
        <f t="shared" si="44"/>
        <v>19</v>
      </c>
      <c r="D159" s="48">
        <f t="shared" si="45"/>
        <v>28</v>
      </c>
      <c r="E159" s="48">
        <f t="shared" si="46"/>
        <v>3</v>
      </c>
      <c r="F159" s="72">
        <f t="shared" si="47"/>
        <v>2</v>
      </c>
      <c r="G159" s="49">
        <f t="shared" si="37"/>
        <v>36.53846153846154</v>
      </c>
      <c r="H159" s="48">
        <f t="shared" si="37"/>
        <v>53.846153846153847</v>
      </c>
      <c r="I159" s="48">
        <f t="shared" si="37"/>
        <v>5.7692307692307692</v>
      </c>
      <c r="J159" s="48">
        <f t="shared" si="37"/>
        <v>3.8461538461538463</v>
      </c>
      <c r="K159" s="37"/>
      <c r="L159" s="41"/>
    </row>
    <row r="160" spans="1:12" ht="13.35" customHeight="1" x14ac:dyDescent="0.2">
      <c r="A160" s="432" t="s">
        <v>138</v>
      </c>
      <c r="B160" s="48">
        <f t="shared" si="43"/>
        <v>72</v>
      </c>
      <c r="C160" s="48">
        <f t="shared" si="44"/>
        <v>20</v>
      </c>
      <c r="D160" s="48">
        <f t="shared" si="45"/>
        <v>44</v>
      </c>
      <c r="E160" s="48">
        <f t="shared" si="46"/>
        <v>5</v>
      </c>
      <c r="F160" s="72">
        <f t="shared" si="47"/>
        <v>3</v>
      </c>
      <c r="G160" s="49">
        <f t="shared" si="37"/>
        <v>27.777777777777779</v>
      </c>
      <c r="H160" s="48">
        <f t="shared" si="37"/>
        <v>61.111111111111114</v>
      </c>
      <c r="I160" s="48">
        <f t="shared" si="37"/>
        <v>6.9444444444444446</v>
      </c>
      <c r="J160" s="48">
        <f t="shared" si="37"/>
        <v>4.166666666666667</v>
      </c>
      <c r="K160" s="37"/>
      <c r="L160" s="41"/>
    </row>
    <row r="161" spans="1:12" ht="13.35" customHeight="1" x14ac:dyDescent="0.2">
      <c r="A161" s="432" t="s">
        <v>140</v>
      </c>
      <c r="B161" s="48">
        <f t="shared" si="43"/>
        <v>29</v>
      </c>
      <c r="C161" s="48">
        <f t="shared" si="44"/>
        <v>7</v>
      </c>
      <c r="D161" s="48">
        <f t="shared" si="45"/>
        <v>20</v>
      </c>
      <c r="E161" s="48">
        <f t="shared" si="46"/>
        <v>2</v>
      </c>
      <c r="F161" s="72">
        <f t="shared" si="47"/>
        <v>0</v>
      </c>
      <c r="G161" s="49">
        <f t="shared" si="37"/>
        <v>24.137931034482758</v>
      </c>
      <c r="H161" s="48">
        <f t="shared" si="37"/>
        <v>68.965517241379317</v>
      </c>
      <c r="I161" s="48">
        <f t="shared" si="37"/>
        <v>6.8965517241379306</v>
      </c>
      <c r="J161" s="48">
        <f t="shared" si="37"/>
        <v>0</v>
      </c>
      <c r="K161" s="37"/>
      <c r="L161" s="41"/>
    </row>
    <row r="162" spans="1:12" ht="13.35" customHeight="1" x14ac:dyDescent="0.2">
      <c r="A162" s="432" t="s">
        <v>149</v>
      </c>
      <c r="B162" s="48">
        <f t="shared" si="43"/>
        <v>46</v>
      </c>
      <c r="C162" s="48">
        <f t="shared" si="44"/>
        <v>3</v>
      </c>
      <c r="D162" s="48">
        <f t="shared" si="45"/>
        <v>29</v>
      </c>
      <c r="E162" s="48">
        <f t="shared" si="46"/>
        <v>3</v>
      </c>
      <c r="F162" s="72">
        <f t="shared" si="47"/>
        <v>11</v>
      </c>
      <c r="G162" s="49">
        <f t="shared" si="37"/>
        <v>6.5217391304347823</v>
      </c>
      <c r="H162" s="48">
        <f t="shared" si="37"/>
        <v>63.043478260869563</v>
      </c>
      <c r="I162" s="48">
        <f t="shared" si="37"/>
        <v>6.5217391304347823</v>
      </c>
      <c r="J162" s="48">
        <f t="shared" si="37"/>
        <v>23.913043478260871</v>
      </c>
      <c r="K162" s="37"/>
      <c r="L162" s="41"/>
    </row>
    <row r="163" spans="1:12" ht="13.35" customHeight="1" x14ac:dyDescent="0.2">
      <c r="A163" s="432" t="s">
        <v>4040</v>
      </c>
      <c r="B163" s="48">
        <f t="shared" si="43"/>
        <v>1</v>
      </c>
      <c r="C163" s="48">
        <f t="shared" si="44"/>
        <v>1</v>
      </c>
      <c r="D163" s="48">
        <f t="shared" si="45"/>
        <v>0</v>
      </c>
      <c r="E163" s="48">
        <f t="shared" si="46"/>
        <v>0</v>
      </c>
      <c r="F163" s="72">
        <f t="shared" si="47"/>
        <v>0</v>
      </c>
      <c r="G163" s="49">
        <f t="shared" si="37"/>
        <v>100</v>
      </c>
      <c r="H163" s="48">
        <f t="shared" si="37"/>
        <v>0</v>
      </c>
      <c r="I163" s="48">
        <f t="shared" si="37"/>
        <v>0</v>
      </c>
      <c r="J163" s="48">
        <f t="shared" si="37"/>
        <v>0</v>
      </c>
      <c r="K163" s="37"/>
      <c r="L163" s="41"/>
    </row>
    <row r="164" spans="1:12" ht="13.35" customHeight="1" x14ac:dyDescent="0.2">
      <c r="A164" s="432" t="s">
        <v>192</v>
      </c>
      <c r="B164" s="48">
        <f t="shared" si="43"/>
        <v>23</v>
      </c>
      <c r="C164" s="48">
        <f t="shared" si="44"/>
        <v>5</v>
      </c>
      <c r="D164" s="48">
        <f t="shared" si="45"/>
        <v>16</v>
      </c>
      <c r="E164" s="48">
        <f t="shared" si="46"/>
        <v>2</v>
      </c>
      <c r="F164" s="72">
        <f t="shared" si="47"/>
        <v>0</v>
      </c>
      <c r="G164" s="49">
        <f t="shared" si="37"/>
        <v>21.739130434782609</v>
      </c>
      <c r="H164" s="48">
        <f t="shared" si="37"/>
        <v>69.565217391304344</v>
      </c>
      <c r="I164" s="48">
        <f t="shared" si="37"/>
        <v>8.695652173913043</v>
      </c>
      <c r="J164" s="48">
        <f t="shared" si="37"/>
        <v>0</v>
      </c>
      <c r="K164" s="37"/>
      <c r="L164" s="41"/>
    </row>
    <row r="165" spans="1:12" ht="13.35" customHeight="1" x14ac:dyDescent="0.2">
      <c r="A165" s="432" t="s">
        <v>201</v>
      </c>
      <c r="B165" s="48">
        <f t="shared" si="43"/>
        <v>20</v>
      </c>
      <c r="C165" s="48">
        <f t="shared" si="44"/>
        <v>5</v>
      </c>
      <c r="D165" s="48">
        <f t="shared" si="45"/>
        <v>13</v>
      </c>
      <c r="E165" s="48">
        <f t="shared" si="46"/>
        <v>0</v>
      </c>
      <c r="F165" s="72">
        <f t="shared" si="47"/>
        <v>2</v>
      </c>
      <c r="G165" s="49">
        <f t="shared" si="37"/>
        <v>25</v>
      </c>
      <c r="H165" s="48">
        <f t="shared" si="37"/>
        <v>65</v>
      </c>
      <c r="I165" s="48">
        <f t="shared" si="37"/>
        <v>0</v>
      </c>
      <c r="J165" s="48">
        <f t="shared" si="37"/>
        <v>10</v>
      </c>
      <c r="K165" s="37"/>
      <c r="L165" s="41"/>
    </row>
    <row r="166" spans="1:12" ht="13.35" customHeight="1" x14ac:dyDescent="0.2">
      <c r="A166" s="432" t="s">
        <v>217</v>
      </c>
      <c r="B166" s="48">
        <f t="shared" si="43"/>
        <v>41</v>
      </c>
      <c r="C166" s="48">
        <f t="shared" si="44"/>
        <v>6</v>
      </c>
      <c r="D166" s="48">
        <f t="shared" si="45"/>
        <v>26</v>
      </c>
      <c r="E166" s="48">
        <f t="shared" si="46"/>
        <v>5</v>
      </c>
      <c r="F166" s="72">
        <f t="shared" si="47"/>
        <v>4</v>
      </c>
      <c r="G166" s="49">
        <f t="shared" si="37"/>
        <v>14.634146341463415</v>
      </c>
      <c r="H166" s="48">
        <f t="shared" si="37"/>
        <v>63.414634146341463</v>
      </c>
      <c r="I166" s="48">
        <f t="shared" si="37"/>
        <v>12.195121951219512</v>
      </c>
      <c r="J166" s="48">
        <f t="shared" si="37"/>
        <v>9.7560975609756095</v>
      </c>
      <c r="K166" s="37"/>
      <c r="L166" s="41"/>
    </row>
    <row r="167" spans="1:12" ht="13.35" customHeight="1" x14ac:dyDescent="0.2">
      <c r="A167" s="432" t="s">
        <v>218</v>
      </c>
      <c r="B167" s="48">
        <f t="shared" si="43"/>
        <v>27</v>
      </c>
      <c r="C167" s="48">
        <f t="shared" si="44"/>
        <v>5</v>
      </c>
      <c r="D167" s="48">
        <f t="shared" si="45"/>
        <v>18</v>
      </c>
      <c r="E167" s="48">
        <f t="shared" si="46"/>
        <v>3</v>
      </c>
      <c r="F167" s="72">
        <f t="shared" si="47"/>
        <v>1</v>
      </c>
      <c r="G167" s="49">
        <f t="shared" si="37"/>
        <v>18.518518518518519</v>
      </c>
      <c r="H167" s="48">
        <f t="shared" si="37"/>
        <v>66.666666666666671</v>
      </c>
      <c r="I167" s="48">
        <f t="shared" si="37"/>
        <v>11.111111111111111</v>
      </c>
      <c r="J167" s="48">
        <f t="shared" si="37"/>
        <v>3.7037037037037037</v>
      </c>
      <c r="K167" s="37"/>
      <c r="L167" s="41"/>
    </row>
    <row r="168" spans="1:12" ht="13.35" customHeight="1" x14ac:dyDescent="0.2">
      <c r="A168" s="432" t="s">
        <v>232</v>
      </c>
      <c r="B168" s="48">
        <f t="shared" si="43"/>
        <v>22</v>
      </c>
      <c r="C168" s="48">
        <f t="shared" si="44"/>
        <v>6</v>
      </c>
      <c r="D168" s="48">
        <f t="shared" si="45"/>
        <v>15</v>
      </c>
      <c r="E168" s="48">
        <f t="shared" si="46"/>
        <v>1</v>
      </c>
      <c r="F168" s="72">
        <f t="shared" si="47"/>
        <v>0</v>
      </c>
      <c r="G168" s="49">
        <f t="shared" si="37"/>
        <v>27.272727272727273</v>
      </c>
      <c r="H168" s="48">
        <f t="shared" si="37"/>
        <v>68.181818181818187</v>
      </c>
      <c r="I168" s="48">
        <f t="shared" si="37"/>
        <v>4.5454545454545459</v>
      </c>
      <c r="J168" s="48">
        <f t="shared" si="37"/>
        <v>0</v>
      </c>
      <c r="K168" s="37"/>
      <c r="L168" s="41"/>
    </row>
    <row r="169" spans="1:12" ht="13.35" customHeight="1" x14ac:dyDescent="0.2">
      <c r="A169" s="432" t="s">
        <v>236</v>
      </c>
      <c r="B169" s="48">
        <f t="shared" si="43"/>
        <v>10</v>
      </c>
      <c r="C169" s="48">
        <f t="shared" si="44"/>
        <v>3</v>
      </c>
      <c r="D169" s="48">
        <f t="shared" si="45"/>
        <v>7</v>
      </c>
      <c r="E169" s="48">
        <f t="shared" si="46"/>
        <v>0</v>
      </c>
      <c r="F169" s="72">
        <f t="shared" si="47"/>
        <v>0</v>
      </c>
      <c r="G169" s="49">
        <f t="shared" si="37"/>
        <v>30</v>
      </c>
      <c r="H169" s="48">
        <f t="shared" si="37"/>
        <v>70</v>
      </c>
      <c r="I169" s="48">
        <f t="shared" si="37"/>
        <v>0</v>
      </c>
      <c r="J169" s="48">
        <f t="shared" si="37"/>
        <v>0</v>
      </c>
      <c r="K169" s="37"/>
      <c r="L169" s="41"/>
    </row>
    <row r="170" spans="1:12" ht="13.35" customHeight="1" x14ac:dyDescent="0.2">
      <c r="A170" s="432" t="s">
        <v>250</v>
      </c>
      <c r="B170" s="48">
        <f t="shared" si="43"/>
        <v>65</v>
      </c>
      <c r="C170" s="48">
        <f t="shared" si="44"/>
        <v>10</v>
      </c>
      <c r="D170" s="48">
        <f t="shared" si="45"/>
        <v>49</v>
      </c>
      <c r="E170" s="48">
        <f t="shared" si="46"/>
        <v>2</v>
      </c>
      <c r="F170" s="72">
        <f t="shared" si="47"/>
        <v>4</v>
      </c>
      <c r="G170" s="49">
        <f t="shared" si="37"/>
        <v>15.384615384615385</v>
      </c>
      <c r="H170" s="48">
        <f t="shared" si="37"/>
        <v>75.384615384615387</v>
      </c>
      <c r="I170" s="48">
        <f t="shared" si="37"/>
        <v>3.0769230769230771</v>
      </c>
      <c r="J170" s="48">
        <f t="shared" si="37"/>
        <v>6.1538461538461542</v>
      </c>
      <c r="K170" s="37"/>
      <c r="L170" s="41"/>
    </row>
    <row r="171" spans="1:12" s="54" customFormat="1" ht="34.35" customHeight="1" x14ac:dyDescent="0.2">
      <c r="A171" s="748" t="s">
        <v>257</v>
      </c>
      <c r="B171" s="492">
        <f t="shared" si="43"/>
        <v>1</v>
      </c>
      <c r="C171" s="492">
        <f t="shared" si="44"/>
        <v>0</v>
      </c>
      <c r="D171" s="492">
        <f t="shared" si="45"/>
        <v>0</v>
      </c>
      <c r="E171" s="492">
        <f t="shared" si="46"/>
        <v>0</v>
      </c>
      <c r="F171" s="492">
        <f t="shared" si="47"/>
        <v>1</v>
      </c>
      <c r="G171" s="749">
        <f t="shared" si="37"/>
        <v>0</v>
      </c>
      <c r="H171" s="492">
        <f t="shared" si="37"/>
        <v>0</v>
      </c>
      <c r="I171" s="492">
        <f t="shared" si="37"/>
        <v>0</v>
      </c>
      <c r="J171" s="492">
        <f t="shared" si="37"/>
        <v>100</v>
      </c>
      <c r="K171" s="589"/>
      <c r="L171" s="590"/>
    </row>
    <row r="172" spans="1:12" x14ac:dyDescent="0.2">
      <c r="A172" s="219"/>
      <c r="B172" s="219"/>
      <c r="C172" s="43"/>
      <c r="D172" s="37"/>
      <c r="E172" s="50"/>
      <c r="F172" s="50"/>
      <c r="G172" s="43"/>
      <c r="H172" s="43"/>
      <c r="I172" s="102"/>
      <c r="J172" s="220" t="s">
        <v>10828</v>
      </c>
      <c r="K172" s="37"/>
      <c r="L172" s="41"/>
    </row>
    <row r="173" spans="1:12" ht="13.35" customHeight="1" x14ac:dyDescent="0.2">
      <c r="A173" s="503" t="s">
        <v>4032</v>
      </c>
      <c r="B173" s="39"/>
      <c r="C173" s="39"/>
      <c r="D173" s="39"/>
      <c r="E173" s="39"/>
      <c r="F173" s="39"/>
      <c r="G173" s="39"/>
      <c r="H173" s="39"/>
      <c r="I173" s="39"/>
      <c r="J173" s="39"/>
      <c r="K173" s="39"/>
      <c r="L173" s="39"/>
    </row>
    <row r="174" spans="1:12" ht="13.35" customHeight="1" x14ac:dyDescent="0.2">
      <c r="A174" s="354" t="s">
        <v>29722</v>
      </c>
      <c r="B174" s="255"/>
      <c r="C174" s="255"/>
      <c r="D174" s="255"/>
      <c r="E174" s="255"/>
      <c r="F174" s="255"/>
      <c r="G174" s="255"/>
      <c r="H174" s="255"/>
      <c r="I174" s="255"/>
      <c r="J174" s="255"/>
      <c r="K174" s="255"/>
      <c r="L174" s="81"/>
    </row>
    <row r="175" spans="1:12" ht="13.35" customHeight="1" x14ac:dyDescent="0.2">
      <c r="A175" s="354" t="s">
        <v>29728</v>
      </c>
      <c r="B175" s="255"/>
      <c r="C175" s="255"/>
      <c r="D175" s="255"/>
      <c r="E175" s="255"/>
      <c r="F175" s="255"/>
      <c r="G175" s="255"/>
      <c r="H175" s="255"/>
      <c r="I175" s="255"/>
      <c r="J175" s="255"/>
      <c r="K175" s="40"/>
      <c r="L175" s="157"/>
    </row>
    <row r="176" spans="1:12" ht="13.35" customHeight="1" x14ac:dyDescent="0.2">
      <c r="A176" s="593" t="s">
        <v>29729</v>
      </c>
      <c r="B176" s="221"/>
      <c r="C176" s="145"/>
      <c r="D176" s="145"/>
      <c r="E176" s="145"/>
      <c r="F176" s="145"/>
      <c r="G176" s="145"/>
      <c r="H176" s="145"/>
      <c r="I176" s="145"/>
      <c r="J176" s="98"/>
      <c r="K176" s="40"/>
      <c r="L176" s="157"/>
    </row>
    <row r="177" spans="1:12" x14ac:dyDescent="0.2">
      <c r="A177" s="605" t="s">
        <v>29794</v>
      </c>
      <c r="B177" s="221"/>
      <c r="C177" s="145"/>
      <c r="D177" s="145"/>
      <c r="E177" s="145"/>
      <c r="F177" s="145"/>
      <c r="G177" s="145"/>
      <c r="H177" s="145"/>
      <c r="I177" s="145"/>
      <c r="J177" s="98"/>
      <c r="K177" s="40"/>
      <c r="L177" s="157"/>
    </row>
  </sheetData>
  <sheetProtection sort="0" autoFilter="0"/>
  <mergeCells count="4">
    <mergeCell ref="B3:E3"/>
    <mergeCell ref="B5:E5"/>
    <mergeCell ref="B7:F7"/>
    <mergeCell ref="G7:J7"/>
  </mergeCells>
  <dataValidations count="3">
    <dataValidation type="list" allowBlank="1" showInputMessage="1" showErrorMessage="1" sqref="B3:E3" xr:uid="{14E2C767-E47D-4C52-9B59-B955B8D7A4BC}">
      <formula1>EYR_provision</formula1>
    </dataValidation>
    <dataValidation type="list" allowBlank="1" showInputMessage="1" showErrorMessage="1" sqref="B4" xr:uid="{1698178F-2A97-431F-9740-6404D6DB4A63}">
      <formula1>LocalAuthority</formula1>
    </dataValidation>
    <dataValidation type="list" allowBlank="1" showInputMessage="1" showErrorMessage="1" sqref="B5:E5" xr:uid="{F9DB180C-9AD4-4D5C-A6FB-5CAD64CF689A}">
      <formula1>prov_final</formula1>
    </dataValidation>
  </dataValidations>
  <pageMargins left="0.7" right="0.7" top="0.75" bottom="0.75" header="0.3" footer="0.3"/>
  <ignoredErrors>
    <ignoredError sqref="B10:F10 B34:F34 B47:F47 B63:F63 B74:F74 B89:F89 B101:F101 B135:F135 B155:F155" formula="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2EEF2-A60D-4B4A-878F-ED67C2F288AC}">
  <sheetPr>
    <tabColor theme="9" tint="0.79998168889431442"/>
  </sheetPr>
  <dimension ref="A1:H15"/>
  <sheetViews>
    <sheetView showGridLines="0" zoomScaleNormal="100" workbookViewId="0">
      <selection activeCell="B3" sqref="B3:C3"/>
    </sheetView>
  </sheetViews>
  <sheetFormatPr defaultColWidth="8.85546875" defaultRowHeight="12.75" x14ac:dyDescent="0.2"/>
  <cols>
    <col min="1" max="1" width="37" style="256" customWidth="1"/>
    <col min="2" max="5" width="19.140625" style="12" customWidth="1"/>
    <col min="6" max="16384" width="8.85546875" style="12"/>
  </cols>
  <sheetData>
    <row r="1" spans="1:8" ht="34.35" customHeight="1" x14ac:dyDescent="0.25">
      <c r="A1" s="348" t="s">
        <v>29730</v>
      </c>
      <c r="B1" s="162"/>
      <c r="C1" s="162"/>
      <c r="D1" s="162"/>
      <c r="E1" s="162"/>
      <c r="F1" s="112"/>
    </row>
    <row r="2" spans="1:8" ht="27.6" customHeight="1" x14ac:dyDescent="0.2">
      <c r="A2" s="671" t="str">
        <f>B3&amp; IF($B$3=current_quarter, " (provisional)", " (revised)")</f>
        <v>1 September 2021 to 31 March 2022 (revised)</v>
      </c>
      <c r="B2" s="18"/>
      <c r="C2" s="18"/>
      <c r="D2" s="18"/>
      <c r="E2" s="19"/>
      <c r="F2" s="19"/>
    </row>
    <row r="3" spans="1:8" x14ac:dyDescent="0.2">
      <c r="A3" s="611" t="s">
        <v>29703</v>
      </c>
      <c r="B3" s="854" t="s">
        <v>81</v>
      </c>
      <c r="C3" s="855"/>
      <c r="D3" s="594"/>
      <c r="F3" s="102"/>
      <c r="G3" s="102"/>
      <c r="H3" s="102"/>
    </row>
    <row r="4" spans="1:8" x14ac:dyDescent="0.2">
      <c r="A4" s="585" t="s">
        <v>104</v>
      </c>
      <c r="C4" s="42"/>
      <c r="D4" s="42"/>
      <c r="E4" s="42"/>
    </row>
    <row r="5" spans="1:8" x14ac:dyDescent="0.2">
      <c r="A5" s="585" t="s">
        <v>17021</v>
      </c>
      <c r="B5" s="824" t="s">
        <v>29720</v>
      </c>
      <c r="C5" s="824"/>
      <c r="D5" s="824"/>
      <c r="E5" s="824"/>
    </row>
    <row r="6" spans="1:8" ht="26.1" customHeight="1" x14ac:dyDescent="0.2">
      <c r="A6" s="585" t="s">
        <v>17022</v>
      </c>
      <c r="B6" s="116" t="s">
        <v>29720</v>
      </c>
      <c r="C6" s="102" t="s">
        <v>4867</v>
      </c>
      <c r="D6" s="116" t="s">
        <v>10841</v>
      </c>
      <c r="E6" s="116" t="s">
        <v>10842</v>
      </c>
      <c r="F6" s="103"/>
    </row>
    <row r="7" spans="1:8" ht="24.6" customHeight="1" x14ac:dyDescent="0.2">
      <c r="A7" s="467" t="s">
        <v>84</v>
      </c>
      <c r="B7" s="106">
        <f>IF(ISERROR(VLOOKUP($A$5&amp;$A7&amp;$A$4&amp;$A$6&amp;$B$3,EYFULL_in_period,14,FALSE))=TRUE,0,VLOOKUP($A$5&amp;$A7&amp;$A$4&amp;$A$6&amp;$B$3,EYFULL_in_period,14,FALSE))</f>
        <v>435</v>
      </c>
      <c r="C7" s="106">
        <f>IF(ISERROR(VLOOKUP($A$5&amp;$A7&amp;$A$4&amp;$A$6&amp;$B$3,EYFULL_in_period,15,FALSE))=TRUE,0,VLOOKUP($A$5&amp;$A7&amp;$A$4&amp;$A$6&amp;$B$3,EYFULL_in_period,15,FALSE))</f>
        <v>320</v>
      </c>
      <c r="D7" s="106">
        <f>IF(ISERROR(VLOOKUP($A$5&amp;$A7&amp;$A$4&amp;$A$6&amp;$B$3,EYFULL_in_period,16,FALSE))=TRUE,0,VLOOKUP($A$5&amp;$A7&amp;$A$4&amp;$A$6&amp;$B$3,EYFULL_in_period,16,FALSE))</f>
        <v>89</v>
      </c>
      <c r="E7" s="106">
        <f>IF(ISERROR(VLOOKUP($A$5&amp;$A7&amp;$A$4&amp;$A$6&amp;$B$3,EYFULL_in_period,17,FALSE))=TRUE,0,VLOOKUP($A$5&amp;$A7&amp;$A$4&amp;$A$6&amp;$B$3,EYFULL_in_period,17,FALSE))</f>
        <v>26</v>
      </c>
      <c r="F7" s="517"/>
    </row>
    <row r="8" spans="1:8" ht="13.35" customHeight="1" x14ac:dyDescent="0.2">
      <c r="A8" s="560" t="s">
        <v>86</v>
      </c>
      <c r="B8" s="71">
        <f>IF(ISERROR(VLOOKUP($A$5&amp;$A8&amp;$A$4&amp;$A$6&amp;$B$3,EYFULL_in_period,14,FALSE))=TRUE,0,VLOOKUP($A$5&amp;$A8&amp;$A$4&amp;$A$6&amp;$B$3,EYFULL_in_period,14,FALSE))</f>
        <v>430</v>
      </c>
      <c r="C8" s="71">
        <f>IF(ISERROR(VLOOKUP($A$5&amp;$A8&amp;$A$4&amp;$A$6&amp;$B$3,EYFULL_in_period,15,FALSE))=TRUE,0,VLOOKUP($A$5&amp;$A8&amp;$A$4&amp;$A$6&amp;$B$3,EYFULL_in_period,15,FALSE))</f>
        <v>316</v>
      </c>
      <c r="D8" s="71">
        <f>IF(ISERROR(VLOOKUP($A$5&amp;$A8&amp;$A$4&amp;$A$6&amp;$B$3,EYFULL_in_period,16,FALSE))=TRUE,0,VLOOKUP($A$5&amp;$A8&amp;$A$4&amp;$A$6&amp;$B$3,EYFULL_in_period,16,FALSE))</f>
        <v>88</v>
      </c>
      <c r="E8" s="71">
        <f>IF(ISERROR(VLOOKUP($A$5&amp;$A8&amp;$A$4&amp;$A$6&amp;$B$3,EYFULL_in_period,17,FALSE))=TRUE,0,VLOOKUP($A$5&amp;$A8&amp;$A$4&amp;$A$6&amp;$B$3,EYFULL_in_period,17,FALSE))</f>
        <v>26</v>
      </c>
      <c r="F8" s="517"/>
    </row>
    <row r="9" spans="1:8" ht="13.35" customHeight="1" x14ac:dyDescent="0.2">
      <c r="A9" s="561" t="s">
        <v>87</v>
      </c>
      <c r="B9" s="71">
        <f>IF(ISERROR(VLOOKUP($A$5&amp;$A9&amp;$A$4&amp;$A$6&amp;$B$3,EYFULL_in_period,14,FALSE))=TRUE,0,VLOOKUP($A$5&amp;$A9&amp;$A$4&amp;$A$6&amp;$B$3,EYFULL_in_period,14,FALSE))</f>
        <v>3</v>
      </c>
      <c r="C9" s="71">
        <f>IF(ISERROR(VLOOKUP($A$5&amp;$A9&amp;$A$4&amp;$A$6&amp;$B$3,EYFULL_in_period,15,FALSE))=TRUE,0,VLOOKUP($A$5&amp;$A9&amp;$A$4&amp;$A$6&amp;$B$3,EYFULL_in_period,15,FALSE))</f>
        <v>2</v>
      </c>
      <c r="D9" s="71">
        <f>IF(ISERROR(VLOOKUP($A$5&amp;$A9&amp;$A$4&amp;$A$6&amp;$B$3,EYFULL_in_period,16,FALSE))=TRUE,0,VLOOKUP($A$5&amp;$A9&amp;$A$4&amp;$A$6&amp;$B$3,EYFULL_in_period,16,FALSE))</f>
        <v>1</v>
      </c>
      <c r="E9" s="71">
        <f>IF(ISERROR(VLOOKUP($A$5&amp;$A9&amp;$A$4&amp;$A$6&amp;$B$3,EYFULL_in_period,17,FALSE))=TRUE,0,VLOOKUP($A$5&amp;$A9&amp;$A$4&amp;$A$6&amp;$B$3,EYFULL_in_period,17,FALSE))</f>
        <v>0</v>
      </c>
      <c r="F9" s="517"/>
    </row>
    <row r="10" spans="1:8" s="17" customFormat="1" ht="26.45" customHeight="1" x14ac:dyDescent="0.2">
      <c r="A10" s="563" t="s">
        <v>89</v>
      </c>
      <c r="B10" s="452">
        <f>IF(ISERROR(VLOOKUP($A$5&amp;$A10&amp;$A$4&amp;$A$6&amp;$B$3,EYFULL_in_period,14,FALSE))=TRUE,0,VLOOKUP($A$5&amp;$A10&amp;$A$4&amp;$A$6&amp;$B$3,EYFULL_in_period,14,FALSE))</f>
        <v>1</v>
      </c>
      <c r="C10" s="452">
        <f>IF(ISERROR(VLOOKUP($A$5&amp;$A10&amp;$A$4&amp;$A$6&amp;$B$3,EYFULL_in_period,15,FALSE))=TRUE,0,VLOOKUP($A$5&amp;$A10&amp;$A$4&amp;$A$6&amp;$B$3,EYFULL_in_period,15,FALSE))</f>
        <v>1</v>
      </c>
      <c r="D10" s="452">
        <f>IF(ISERROR(VLOOKUP($A$5&amp;$A10&amp;$A$4&amp;$A$6&amp;$B$3,EYFULL_in_period,16,FALSE))=TRUE,0,VLOOKUP($A$5&amp;$A10&amp;$A$4&amp;$A$6&amp;$B$3,EYFULL_in_period,16,FALSE))</f>
        <v>0</v>
      </c>
      <c r="E10" s="452">
        <f>IF(ISERROR(VLOOKUP($A$5&amp;$A10&amp;$A$4&amp;$A$6&amp;$B$3,EYFULL_in_period,17,FALSE))=TRUE,0,VLOOKUP($A$5&amp;$A10&amp;$A$4&amp;$A$6&amp;$B$3,EYFULL_in_period,17,FALSE))</f>
        <v>0</v>
      </c>
      <c r="F10" s="417"/>
    </row>
    <row r="11" spans="1:8" x14ac:dyDescent="0.2">
      <c r="A11" s="143"/>
      <c r="B11" s="519"/>
      <c r="C11" s="519"/>
      <c r="D11" s="519"/>
      <c r="E11" s="153" t="s">
        <v>10828</v>
      </c>
      <c r="F11" s="103"/>
    </row>
    <row r="12" spans="1:8" x14ac:dyDescent="0.2">
      <c r="A12" s="354" t="s">
        <v>4032</v>
      </c>
      <c r="B12" s="418"/>
      <c r="C12" s="418"/>
      <c r="D12" s="418"/>
      <c r="E12" s="418"/>
      <c r="F12" s="39"/>
    </row>
    <row r="13" spans="1:8" x14ac:dyDescent="0.2">
      <c r="A13" s="354" t="s">
        <v>29731</v>
      </c>
      <c r="B13" s="422"/>
      <c r="C13" s="422"/>
      <c r="D13" s="422"/>
      <c r="E13" s="422"/>
      <c r="F13" s="255"/>
    </row>
    <row r="14" spans="1:8" x14ac:dyDescent="0.2">
      <c r="A14" s="539" t="s">
        <v>29729</v>
      </c>
      <c r="B14" s="152"/>
      <c r="C14" s="103"/>
      <c r="D14" s="103"/>
      <c r="E14" s="103"/>
      <c r="F14" s="103"/>
    </row>
    <row r="15" spans="1:8" x14ac:dyDescent="0.2">
      <c r="A15" s="354" t="s">
        <v>29732</v>
      </c>
      <c r="B15" s="103"/>
      <c r="C15" s="103"/>
      <c r="D15" s="103"/>
      <c r="E15" s="103"/>
      <c r="F15" s="103"/>
    </row>
  </sheetData>
  <sheetProtection sort="0" autoFilter="0"/>
  <mergeCells count="2">
    <mergeCell ref="B3:C3"/>
    <mergeCell ref="B5:E5"/>
  </mergeCells>
  <dataValidations count="1">
    <dataValidation type="list" allowBlank="1" showInputMessage="1" showErrorMessage="1" sqref="B3:C3" xr:uid="{D39BD74E-42A6-4015-A552-B66711C63D46}">
      <formula1>prov_final</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3EC56-8321-484B-8C98-F80A6E17F290}">
  <sheetPr>
    <tabColor theme="9" tint="0.79998168889431442"/>
  </sheetPr>
  <dimension ref="A1:L26"/>
  <sheetViews>
    <sheetView showGridLines="0" workbookViewId="0">
      <selection activeCell="C4" sqref="C4:E4"/>
    </sheetView>
  </sheetViews>
  <sheetFormatPr defaultRowHeight="12.75" x14ac:dyDescent="0.2"/>
  <cols>
    <col min="1" max="1" width="39.28515625" style="501" customWidth="1"/>
    <col min="2" max="2" width="17.5703125" customWidth="1"/>
    <col min="3" max="8" width="12.28515625" customWidth="1"/>
  </cols>
  <sheetData>
    <row r="1" spans="1:12" ht="34.35" customHeight="1" x14ac:dyDescent="0.25">
      <c r="A1" s="364" t="s">
        <v>29733</v>
      </c>
      <c r="B1" s="500"/>
      <c r="C1" s="500"/>
      <c r="D1" s="500"/>
      <c r="E1" s="500"/>
      <c r="F1" s="500"/>
      <c r="G1" s="500"/>
      <c r="H1" s="500"/>
      <c r="I1" s="500"/>
      <c r="J1" s="158"/>
      <c r="K1" s="222"/>
      <c r="L1" s="222"/>
    </row>
    <row r="2" spans="1:12" ht="21" x14ac:dyDescent="0.25">
      <c r="A2" s="364" t="s">
        <v>29734</v>
      </c>
      <c r="B2" s="500"/>
      <c r="C2" s="500"/>
      <c r="D2" s="500"/>
      <c r="E2" s="500"/>
      <c r="F2" s="500"/>
      <c r="G2" s="500"/>
      <c r="H2" s="500"/>
      <c r="I2" s="500"/>
      <c r="J2" s="158"/>
      <c r="K2" s="222"/>
      <c r="L2" s="222"/>
    </row>
    <row r="3" spans="1:12" ht="27.6" customHeight="1" x14ac:dyDescent="0.2">
      <c r="A3" s="672" t="str">
        <f>C6&amp; IF($C$6=current_quarter, " (provisional)", " (revised)")</f>
        <v>1 September 2021 to 31 March 2022 (revised)</v>
      </c>
      <c r="B3" s="4"/>
      <c r="C3" s="4"/>
      <c r="D3" s="4"/>
      <c r="E3" s="2"/>
      <c r="F3" s="2"/>
      <c r="G3" s="1"/>
      <c r="H3" s="3"/>
      <c r="I3" s="3"/>
      <c r="J3" s="1"/>
      <c r="K3" s="1"/>
      <c r="L3" s="1"/>
    </row>
    <row r="4" spans="1:12" x14ac:dyDescent="0.2">
      <c r="B4" s="610" t="s">
        <v>4024</v>
      </c>
      <c r="C4" s="856" t="s">
        <v>104</v>
      </c>
      <c r="D4" s="857"/>
      <c r="E4" s="858"/>
      <c r="F4" s="223"/>
      <c r="G4" s="224"/>
      <c r="H4" s="223"/>
      <c r="I4" s="223"/>
      <c r="J4" s="223"/>
      <c r="K4" s="225"/>
      <c r="L4" s="225"/>
    </row>
    <row r="5" spans="1:12" x14ac:dyDescent="0.2">
      <c r="A5" s="502"/>
      <c r="B5" s="226"/>
      <c r="C5" s="227"/>
      <c r="D5" s="227"/>
      <c r="E5" s="228"/>
      <c r="F5" s="229"/>
      <c r="G5" s="230"/>
      <c r="H5" s="231"/>
      <c r="I5" s="223"/>
      <c r="J5" s="223"/>
      <c r="K5" s="232"/>
      <c r="L5" s="233"/>
    </row>
    <row r="6" spans="1:12" x14ac:dyDescent="0.2">
      <c r="B6" s="226" t="s">
        <v>29703</v>
      </c>
      <c r="C6" s="859" t="s">
        <v>81</v>
      </c>
      <c r="D6" s="860"/>
      <c r="E6" s="861"/>
      <c r="F6" s="204"/>
      <c r="H6" s="145"/>
      <c r="I6" s="146"/>
      <c r="J6" s="146"/>
    </row>
    <row r="7" spans="1:12" x14ac:dyDescent="0.2">
      <c r="A7" s="502"/>
      <c r="B7" s="1"/>
      <c r="C7" s="5"/>
      <c r="D7" s="5"/>
      <c r="E7" s="5"/>
      <c r="F7" s="5"/>
      <c r="G7" s="5"/>
      <c r="H7" s="5"/>
      <c r="I7" s="1"/>
      <c r="J7" s="1"/>
      <c r="K7" s="1"/>
      <c r="L7" s="1"/>
    </row>
    <row r="8" spans="1:12" x14ac:dyDescent="0.2">
      <c r="B8" s="862" t="s">
        <v>29720</v>
      </c>
      <c r="C8" s="862"/>
      <c r="D8" s="862"/>
      <c r="E8" s="863"/>
      <c r="F8" s="862" t="s">
        <v>29721</v>
      </c>
      <c r="G8" s="864"/>
      <c r="H8" s="864"/>
      <c r="I8" s="234"/>
      <c r="J8" s="235"/>
      <c r="K8" s="595"/>
      <c r="L8" s="595"/>
    </row>
    <row r="9" spans="1:12" ht="31.35" customHeight="1" x14ac:dyDescent="0.2">
      <c r="A9" s="585" t="s">
        <v>17029</v>
      </c>
      <c r="B9" s="236" t="s">
        <v>29735</v>
      </c>
      <c r="C9" s="237" t="s">
        <v>4867</v>
      </c>
      <c r="D9" s="238" t="s">
        <v>10841</v>
      </c>
      <c r="E9" s="239" t="s">
        <v>10842</v>
      </c>
      <c r="F9" s="237" t="s">
        <v>4867</v>
      </c>
      <c r="G9" s="238" t="s">
        <v>10841</v>
      </c>
      <c r="H9" s="238" t="s">
        <v>10842</v>
      </c>
      <c r="I9" s="240"/>
      <c r="J9" s="234"/>
      <c r="K9" s="240"/>
      <c r="L9" s="234"/>
    </row>
    <row r="10" spans="1:12" ht="38.450000000000003" customHeight="1" x14ac:dyDescent="0.2">
      <c r="A10" s="602" t="s">
        <v>29736</v>
      </c>
      <c r="B10" s="241"/>
      <c r="C10" s="241"/>
      <c r="D10" s="241"/>
      <c r="E10" s="242"/>
      <c r="F10" s="96"/>
      <c r="G10" s="96"/>
      <c r="H10" s="96"/>
      <c r="I10" s="243"/>
      <c r="J10" s="234"/>
      <c r="K10" s="243"/>
      <c r="L10" s="243"/>
    </row>
    <row r="11" spans="1:12" ht="16.350000000000001" customHeight="1" x14ac:dyDescent="0.2">
      <c r="A11" s="606" t="s">
        <v>84</v>
      </c>
      <c r="B11" s="244">
        <f>IF(ISERROR(VLOOKUP($A$9&amp;$A11&amp;$C$4&amp;$A$10&amp;$C$6,EYFULL_in_period,14,FALSE))=TRUE,0,VLOOKUP($A$9&amp;$A11&amp;$C$4&amp;$A$10&amp;$C$6,EYFULL_in_period,14,FALSE))</f>
        <v>3883</v>
      </c>
      <c r="C11" s="244">
        <f>IF(ISERROR(VLOOKUP($A$9&amp;$A11&amp;$C$4&amp;$A$10&amp;$C$6,EYFULL_in_period,15,FALSE))=TRUE,0,VLOOKUP($A$9&amp;$A11&amp;$C$4&amp;$A$10&amp;$C$6,EYFULL_in_period,15,FALSE))</f>
        <v>3433</v>
      </c>
      <c r="D11" s="244">
        <f>IF(ISERROR(VLOOKUP($A$9&amp;$A11&amp;$C$4&amp;$A$10&amp;$C$6,EYFULL_in_period,16,FALSE))=TRUE,0,VLOOKUP($A$9&amp;$A11&amp;$C$4&amp;$A$10&amp;$C$6,EYFULL_in_period,16,FALSE))</f>
        <v>331</v>
      </c>
      <c r="E11" s="245">
        <f>IF(ISERROR(VLOOKUP($A$9&amp;$A11&amp;$C$4&amp;$A$10&amp;$C$6,EYFULL_in_period,17,FALSE))=TRUE,0,VLOOKUP($A$9&amp;$A11&amp;$C$4&amp;$A$10&amp;$C$6,EYFULL_in_period,17,FALSE))</f>
        <v>119</v>
      </c>
      <c r="F11" s="91">
        <f>IF(ISERROR(100*C11/$B11),"-",100*C11/$B11)</f>
        <v>88.41102240535669</v>
      </c>
      <c r="G11" s="91">
        <f>IF(ISERROR(100*D11/$B11),"-",100*D11/$B11)</f>
        <v>8.5243368529487515</v>
      </c>
      <c r="H11" s="91">
        <f>IF(ISERROR(100*E11/$B11),"-",100*E11/$B11)</f>
        <v>3.064640741694566</v>
      </c>
      <c r="I11" s="246"/>
      <c r="J11" s="246"/>
      <c r="K11" s="246"/>
      <c r="L11" s="246"/>
    </row>
    <row r="12" spans="1:12" ht="13.35" customHeight="1" x14ac:dyDescent="0.2">
      <c r="A12" s="607" t="s">
        <v>86</v>
      </c>
      <c r="B12" s="247">
        <f>IF(ISERROR(VLOOKUP($A$9&amp;$A12&amp;$C$4&amp;$A$10&amp;$C$6,EYFULL_in_period,14,FALSE))=TRUE,0,VLOOKUP($A$9&amp;$A12&amp;$C$4&amp;$A$10&amp;$C$6,EYFULL_in_period,14,FALSE))</f>
        <v>2168</v>
      </c>
      <c r="C12" s="247">
        <f>IF(ISERROR(VLOOKUP($A$9&amp;$A12&amp;$C$4&amp;$A$10&amp;$C$6,EYFULL_in_period,15,FALSE))=TRUE,0,VLOOKUP($A$9&amp;$A12&amp;$C$4&amp;$A$10&amp;$C$6,EYFULL_in_period,15,FALSE))</f>
        <v>1967</v>
      </c>
      <c r="D12" s="247">
        <f>IF(ISERROR(VLOOKUP($A$9&amp;$A12&amp;$C$4&amp;$A$10&amp;$C$6,EYFULL_in_period,16,FALSE))=TRUE,0,VLOOKUP($A$9&amp;$A12&amp;$C$4&amp;$A$10&amp;$C$6,EYFULL_in_period,16,FALSE))</f>
        <v>153</v>
      </c>
      <c r="E12" s="248">
        <f>IF(ISERROR(VLOOKUP($A$9&amp;$A12&amp;$C$4&amp;$A$10&amp;$C$6,EYFULL_in_period,17,FALSE))=TRUE,0,VLOOKUP($A$9&amp;$A12&amp;$C$4&amp;$A$10&amp;$C$6,EYFULL_in_period,17,FALSE))</f>
        <v>48</v>
      </c>
      <c r="F12" s="96">
        <f>IF(ISERROR(100*C12/$B12),"-",100*C12/$B12)</f>
        <v>90.728782287822881</v>
      </c>
      <c r="G12" s="96">
        <f t="shared" ref="G12:H14" si="0">IF(ISERROR(100*D12/$B12),"-",100*D12/$B12)</f>
        <v>7.0571955719557193</v>
      </c>
      <c r="H12" s="96">
        <f t="shared" si="0"/>
        <v>2.2140221402214024</v>
      </c>
      <c r="I12" s="246"/>
      <c r="J12" s="246"/>
      <c r="K12" s="246"/>
      <c r="L12" s="246"/>
    </row>
    <row r="13" spans="1:12" ht="13.35" customHeight="1" x14ac:dyDescent="0.2">
      <c r="A13" s="608" t="s">
        <v>87</v>
      </c>
      <c r="B13" s="247">
        <f>IF(ISERROR(VLOOKUP($A$9&amp;$A13&amp;$C$4&amp;$A$10&amp;$C$6,EYFULL_in_period,14,FALSE))=TRUE,0,VLOOKUP($A$9&amp;$A13&amp;$C$4&amp;$A$10&amp;$C$6,EYFULL_in_period,14,FALSE))</f>
        <v>1692</v>
      </c>
      <c r="C13" s="247">
        <f>IF(ISERROR(VLOOKUP($A$9&amp;$A13&amp;$C$4&amp;$A$10&amp;$C$6,EYFULL_in_period,15,FALSE))=TRUE,0,VLOOKUP($A$9&amp;$A13&amp;$C$4&amp;$A$10&amp;$C$6,EYFULL_in_period,15,FALSE))</f>
        <v>1451</v>
      </c>
      <c r="D13" s="247">
        <f>IF(ISERROR(VLOOKUP($A$9&amp;$A13&amp;$C$4&amp;$A$10&amp;$C$6,EYFULL_in_period,16,FALSE))=TRUE,0,VLOOKUP($A$9&amp;$A13&amp;$C$4&amp;$A$10&amp;$C$6,EYFULL_in_period,16,FALSE))</f>
        <v>173</v>
      </c>
      <c r="E13" s="248">
        <f>IF(ISERROR(VLOOKUP($A$9&amp;$A13&amp;$C$4&amp;$A$10&amp;$C$6,EYFULL_in_period,17,FALSE))=TRUE,0,VLOOKUP($A$9&amp;$A13&amp;$C$4&amp;$A$10&amp;$C$6,EYFULL_in_period,17,FALSE))</f>
        <v>68</v>
      </c>
      <c r="F13" s="96">
        <f>IF(ISERROR(100*C13/$B13),"-",100*C13/$B13)</f>
        <v>85.756501182033091</v>
      </c>
      <c r="G13" s="96">
        <f t="shared" si="0"/>
        <v>10.224586288416075</v>
      </c>
      <c r="H13" s="96">
        <f t="shared" si="0"/>
        <v>4.0189125295508275</v>
      </c>
      <c r="I13" s="246"/>
      <c r="J13" s="246"/>
      <c r="K13" s="246"/>
      <c r="L13" s="246"/>
    </row>
    <row r="14" spans="1:12" ht="13.35" customHeight="1" x14ac:dyDescent="0.2">
      <c r="A14" s="608" t="s">
        <v>89</v>
      </c>
      <c r="B14" s="247">
        <f>IF(ISERROR(VLOOKUP($A$9&amp;$A14&amp;$C$4&amp;$A$10&amp;$C$6,EYFULL_in_period,14,FALSE))=TRUE,0,VLOOKUP($A$9&amp;$A14&amp;$C$4&amp;$A$10&amp;$C$6,EYFULL_in_period,14,FALSE))</f>
        <v>23</v>
      </c>
      <c r="C14" s="247">
        <f>IF(ISERROR(VLOOKUP($A$9&amp;$A14&amp;$C$4&amp;$A$10&amp;$C$6,EYFULL_in_period,15,FALSE))=TRUE,0,VLOOKUP($A$9&amp;$A14&amp;$C$4&amp;$A$10&amp;$C$6,EYFULL_in_period,15,FALSE))</f>
        <v>15</v>
      </c>
      <c r="D14" s="247">
        <f>IF(ISERROR(VLOOKUP($A$9&amp;$A14&amp;$C$4&amp;$A$10&amp;$C$6,EYFULL_in_period,16,FALSE))=TRUE,0,VLOOKUP($A$9&amp;$A14&amp;$C$4&amp;$A$10&amp;$C$6,EYFULL_in_period,16,FALSE))</f>
        <v>5</v>
      </c>
      <c r="E14" s="248">
        <f>IF(ISERROR(VLOOKUP($A$9&amp;$A14&amp;$C$4&amp;$A$10&amp;$C$6,EYFULL_in_period,17,FALSE))=TRUE,0,VLOOKUP($A$9&amp;$A14&amp;$C$4&amp;$A$10&amp;$C$6,EYFULL_in_period,17,FALSE))</f>
        <v>3</v>
      </c>
      <c r="F14" s="96">
        <f>IF(ISERROR(100*C14/$B14),"-",100*C14/$B14)</f>
        <v>65.217391304347828</v>
      </c>
      <c r="G14" s="96">
        <f t="shared" si="0"/>
        <v>21.739130434782609</v>
      </c>
      <c r="H14" s="96">
        <f t="shared" si="0"/>
        <v>13.043478260869565</v>
      </c>
      <c r="I14" s="246"/>
      <c r="J14" s="246"/>
      <c r="K14" s="246"/>
      <c r="L14" s="246"/>
    </row>
    <row r="15" spans="1:12" ht="38.450000000000003" customHeight="1" x14ac:dyDescent="0.2">
      <c r="A15" s="602" t="s">
        <v>29737</v>
      </c>
      <c r="B15" s="241"/>
      <c r="C15" s="241"/>
      <c r="D15" s="241"/>
      <c r="E15" s="242"/>
      <c r="F15" s="96"/>
      <c r="G15" s="96"/>
      <c r="H15" s="96"/>
      <c r="I15" s="246"/>
      <c r="J15" s="246"/>
      <c r="K15" s="246"/>
      <c r="L15" s="243"/>
    </row>
    <row r="16" spans="1:12" ht="16.350000000000001" customHeight="1" x14ac:dyDescent="0.2">
      <c r="A16" s="606" t="s">
        <v>84</v>
      </c>
      <c r="B16" s="244">
        <f>IF(ISERROR(VLOOKUP($A$9&amp;$A16&amp;$C$4&amp;$A$15&amp;$C$6,EYFULL_in_period,14,FALSE))=TRUE,0,VLOOKUP($A$9&amp;$A16&amp;$C$4&amp;$A$15&amp;$C$6,EYFULL_in_period,14,FALSE))</f>
        <v>3282</v>
      </c>
      <c r="C16" s="244">
        <f>IF(ISERROR(VLOOKUP($A$9&amp;$A16&amp;$C$4&amp;$A$15&amp;$C$6,EYFULL_in_period,15,FALSE))=TRUE,0,VLOOKUP($A$9&amp;$A16&amp;$C$4&amp;$A$15&amp;$C$6,EYFULL_in_period,15,FALSE))</f>
        <v>2925</v>
      </c>
      <c r="D16" s="244">
        <f>IF(ISERROR(VLOOKUP($A$9&amp;$A16&amp;$C$4&amp;$A$15&amp;$C$6,EYFULL_in_period,16,FALSE))=TRUE,0,VLOOKUP($A$9&amp;$A16&amp;$C$4&amp;$A$15&amp;$C$6,EYFULL_in_period,16,FALSE))</f>
        <v>260</v>
      </c>
      <c r="E16" s="245">
        <f>IF(ISERROR(VLOOKUP($A$9&amp;$A16&amp;$C$4&amp;$A$15&amp;$C$6,EYFULL_in_period,17,FALSE))=TRUE,0,VLOOKUP($A$9&amp;$A16&amp;$C$4&amp;$A$15&amp;$C$6,EYFULL_in_period,17,FALSE))</f>
        <v>97</v>
      </c>
      <c r="F16" s="91">
        <f>IF(ISERROR(100*C16/$B16),"-",100*C16/$B16)</f>
        <v>89.122486288848265</v>
      </c>
      <c r="G16" s="91">
        <f>IF(ISERROR(100*D16/$B16),"-",100*D16/$B16)</f>
        <v>7.9219987812309567</v>
      </c>
      <c r="H16" s="91">
        <f>IF(ISERROR(100*E16/$B16),"-",100*E16/$B16)</f>
        <v>2.9555149299207799</v>
      </c>
      <c r="I16" s="246"/>
      <c r="J16" s="246"/>
      <c r="K16" s="246"/>
      <c r="L16" s="246"/>
    </row>
    <row r="17" spans="1:12" ht="13.35" customHeight="1" x14ac:dyDescent="0.2">
      <c r="A17" s="607" t="s">
        <v>86</v>
      </c>
      <c r="B17" s="247">
        <f>IF(ISERROR(VLOOKUP($A$9&amp;$A17&amp;$C$4&amp;$A$15&amp;$C$6,EYFULL_in_period,14,FALSE))=TRUE,0,VLOOKUP($A$9&amp;$A17&amp;$C$4&amp;$A$15&amp;$C$6,EYFULL_in_period,14,FALSE))</f>
        <v>1958</v>
      </c>
      <c r="C17" s="247">
        <f>IF(ISERROR(VLOOKUP($A$9&amp;$A17&amp;$C$4&amp;$A$15&amp;$C$6,EYFULL_in_period,15,FALSE))=TRUE,0,VLOOKUP($A$9&amp;$A17&amp;$C$4&amp;$A$15&amp;$C$6,EYFULL_in_period,15,FALSE))</f>
        <v>1790</v>
      </c>
      <c r="D17" s="247">
        <f>IF(ISERROR(VLOOKUP($A$9&amp;$A17&amp;$C$4&amp;$A$15&amp;$C$6,EYFULL_in_period,16,FALSE))=TRUE,0,VLOOKUP($A$9&amp;$A17&amp;$C$4&amp;$A$15&amp;$C$6,EYFULL_in_period,16,FALSE))</f>
        <v>127</v>
      </c>
      <c r="E17" s="248">
        <f>IF(ISERROR(VLOOKUP($A$9&amp;$A17&amp;$C$4&amp;$A$15&amp;$C$6,EYFULL_in_period,17,FALSE))=TRUE,0,VLOOKUP($A$9&amp;$A17&amp;$C$4&amp;$A$15&amp;$C$6,EYFULL_in_period,17,FALSE))</f>
        <v>41</v>
      </c>
      <c r="F17" s="96">
        <f t="shared" ref="F17:H19" si="1">IF(ISERROR(100*C17/$B17),"-",100*C17/$B17)</f>
        <v>91.419816138917255</v>
      </c>
      <c r="G17" s="96">
        <f t="shared" si="1"/>
        <v>6.4862104187946885</v>
      </c>
      <c r="H17" s="96">
        <f t="shared" si="1"/>
        <v>2.0939734422880489</v>
      </c>
      <c r="I17" s="246"/>
      <c r="J17" s="246"/>
      <c r="K17" s="246"/>
      <c r="L17" s="246"/>
    </row>
    <row r="18" spans="1:12" ht="13.35" customHeight="1" x14ac:dyDescent="0.2">
      <c r="A18" s="608" t="s">
        <v>87</v>
      </c>
      <c r="B18" s="247">
        <f>IF(ISERROR(VLOOKUP($A$9&amp;$A18&amp;$C$4&amp;$A$15&amp;$C$6,EYFULL_in_period,14,FALSE))=TRUE,0,VLOOKUP($A$9&amp;$A18&amp;$C$4&amp;$A$15&amp;$C$6,EYFULL_in_period,14,FALSE))</f>
        <v>1312</v>
      </c>
      <c r="C18" s="247">
        <f>IF(ISERROR(VLOOKUP($A$9&amp;$A18&amp;$C$4&amp;$A$15&amp;$C$6,EYFULL_in_period,15,FALSE))=TRUE,0,VLOOKUP($A$9&amp;$A18&amp;$C$4&amp;$A$15&amp;$C$6,EYFULL_in_period,15,FALSE))</f>
        <v>1128</v>
      </c>
      <c r="D18" s="247">
        <f>IF(ISERROR(VLOOKUP($A$9&amp;$A18&amp;$C$4&amp;$A$15&amp;$C$6,EYFULL_in_period,16,FALSE))=TRUE,0,VLOOKUP($A$9&amp;$A18&amp;$C$4&amp;$A$15&amp;$C$6,EYFULL_in_period,16,FALSE))</f>
        <v>130</v>
      </c>
      <c r="E18" s="248">
        <f>IF(ISERROR(VLOOKUP($A$9&amp;$A18&amp;$C$4&amp;$A$15&amp;$C$6,EYFULL_in_period,17,FALSE))=TRUE,0,VLOOKUP($A$9&amp;$A18&amp;$C$4&amp;$A$15&amp;$C$6,EYFULL_in_period,17,FALSE))</f>
        <v>54</v>
      </c>
      <c r="F18" s="96">
        <f t="shared" si="1"/>
        <v>85.975609756097555</v>
      </c>
      <c r="G18" s="96">
        <f t="shared" si="1"/>
        <v>9.9085365853658534</v>
      </c>
      <c r="H18" s="96">
        <f t="shared" si="1"/>
        <v>4.1158536585365857</v>
      </c>
      <c r="I18" s="246"/>
      <c r="J18" s="246"/>
      <c r="K18" s="246"/>
      <c r="L18" s="246"/>
    </row>
    <row r="19" spans="1:12" s="74" customFormat="1" ht="26.45" customHeight="1" x14ac:dyDescent="0.2">
      <c r="A19" s="609" t="s">
        <v>89</v>
      </c>
      <c r="B19" s="599">
        <f>IF(ISERROR(VLOOKUP($A$9&amp;$A19&amp;$C$4&amp;$A$15&amp;$C$6,EYFULL_in_period,14,FALSE))=TRUE,0,VLOOKUP($A$9&amp;$A19&amp;$C$4&amp;$A$15&amp;$C$6,EYFULL_in_period,14,FALSE))</f>
        <v>12</v>
      </c>
      <c r="C19" s="599">
        <f>IF(ISERROR(VLOOKUP($A$9&amp;$A19&amp;$C$4&amp;$A$15&amp;$C$6,EYFULL_in_period,15,FALSE))=TRUE,0,VLOOKUP($A$9&amp;$A19&amp;$C$4&amp;$A$15&amp;$C$6,EYFULL_in_period,15,FALSE))</f>
        <v>7</v>
      </c>
      <c r="D19" s="599">
        <f>IF(ISERROR(VLOOKUP($A$9&amp;$A19&amp;$C$4&amp;$A$15&amp;$C$6,EYFULL_in_period,16,FALSE))=TRUE,0,VLOOKUP($A$9&amp;$A19&amp;$C$4&amp;$A$15&amp;$C$6,EYFULL_in_period,16,FALSE))</f>
        <v>3</v>
      </c>
      <c r="E19" s="600">
        <f>IF(ISERROR(VLOOKUP($A$9&amp;$A19&amp;$C$4&amp;$A$15&amp;$C$6,EYFULL_in_period,17,FALSE))=TRUE,0,VLOOKUP($A$9&amp;$A19&amp;$C$4&amp;$A$15&amp;$C$6,EYFULL_in_period,17,FALSE))</f>
        <v>2</v>
      </c>
      <c r="F19" s="601">
        <f t="shared" si="1"/>
        <v>58.333333333333336</v>
      </c>
      <c r="G19" s="601">
        <f t="shared" si="1"/>
        <v>25</v>
      </c>
      <c r="H19" s="601">
        <f t="shared" si="1"/>
        <v>16.666666666666668</v>
      </c>
      <c r="I19" s="598"/>
      <c r="J19" s="598"/>
      <c r="K19" s="598"/>
      <c r="L19" s="598"/>
    </row>
    <row r="20" spans="1:12" x14ac:dyDescent="0.2">
      <c r="A20" s="603"/>
      <c r="B20" s="249"/>
      <c r="C20" s="250"/>
      <c r="D20" s="250"/>
      <c r="E20" s="250"/>
      <c r="F20" s="250"/>
      <c r="G20" s="597" t="s">
        <v>10828</v>
      </c>
      <c r="H20" s="597"/>
      <c r="I20" s="249"/>
      <c r="J20" s="250"/>
      <c r="K20" s="251"/>
      <c r="L20" s="250"/>
    </row>
    <row r="21" spans="1:12" x14ac:dyDescent="0.2">
      <c r="A21" s="503" t="s">
        <v>4032</v>
      </c>
      <c r="B21" s="6"/>
      <c r="C21" s="6"/>
      <c r="D21" s="6"/>
      <c r="E21" s="6"/>
      <c r="F21" s="6"/>
      <c r="G21" s="6"/>
      <c r="H21" s="6"/>
      <c r="I21" s="6"/>
      <c r="J21" s="6"/>
      <c r="K21" s="6"/>
      <c r="L21" s="6"/>
    </row>
    <row r="22" spans="1:12" ht="12.75" customHeight="1" x14ac:dyDescent="0.2">
      <c r="A22" s="503" t="s">
        <v>29722</v>
      </c>
      <c r="B22" s="596"/>
      <c r="C22" s="596"/>
      <c r="D22" s="596"/>
      <c r="E22" s="596"/>
      <c r="F22" s="596"/>
      <c r="G22" s="596"/>
      <c r="H22" s="596"/>
      <c r="I22" s="596"/>
      <c r="J22" s="596"/>
      <c r="K22" s="596"/>
      <c r="L22" s="21"/>
    </row>
    <row r="23" spans="1:12" x14ac:dyDescent="0.2">
      <c r="A23" s="354" t="s">
        <v>29738</v>
      </c>
      <c r="B23" s="255"/>
      <c r="C23" s="255"/>
      <c r="D23" s="255"/>
      <c r="E23" s="255"/>
      <c r="F23" s="255"/>
      <c r="G23" s="255"/>
      <c r="H23" s="255"/>
      <c r="I23" s="39"/>
      <c r="J23" s="39"/>
      <c r="K23" s="39"/>
      <c r="L23" s="252"/>
    </row>
    <row r="24" spans="1:12" x14ac:dyDescent="0.2">
      <c r="A24" s="605" t="s">
        <v>29729</v>
      </c>
      <c r="B24" s="253"/>
      <c r="C24" s="223"/>
      <c r="D24" s="223"/>
      <c r="E24" s="223"/>
      <c r="F24" s="223"/>
      <c r="G24" s="223"/>
      <c r="H24" s="223"/>
      <c r="I24" s="223"/>
      <c r="J24" s="254"/>
      <c r="K24" s="252"/>
      <c r="L24" s="252"/>
    </row>
    <row r="25" spans="1:12" x14ac:dyDescent="0.2">
      <c r="A25" s="605" t="s">
        <v>29794</v>
      </c>
      <c r="B25" s="253"/>
      <c r="C25" s="223"/>
      <c r="D25" s="223"/>
      <c r="E25" s="223"/>
      <c r="F25" s="223"/>
      <c r="G25" s="223"/>
      <c r="H25" s="223"/>
      <c r="I25" s="223"/>
      <c r="J25" s="254"/>
      <c r="K25" s="252"/>
      <c r="L25" s="252"/>
    </row>
    <row r="26" spans="1:12" x14ac:dyDescent="0.2">
      <c r="A26" s="604"/>
      <c r="B26" s="253"/>
      <c r="C26" s="223"/>
      <c r="D26" s="223"/>
      <c r="E26" s="223"/>
      <c r="F26" s="223"/>
      <c r="G26" s="223"/>
      <c r="H26" s="223"/>
      <c r="I26" s="223"/>
      <c r="J26" s="254"/>
      <c r="K26" s="252"/>
      <c r="L26" s="252"/>
    </row>
  </sheetData>
  <sheetProtection sort="0" autoFilter="0"/>
  <mergeCells count="4">
    <mergeCell ref="C4:E4"/>
    <mergeCell ref="C6:E6"/>
    <mergeCell ref="B8:E8"/>
    <mergeCell ref="F8:H8"/>
  </mergeCells>
  <dataValidations count="2">
    <dataValidation type="list" allowBlank="1" showInputMessage="1" showErrorMessage="1" sqref="C4:C5" xr:uid="{9291F3B4-6C37-4A7F-82BD-8849EB0808FD}">
      <formula1>LocalAuthority</formula1>
    </dataValidation>
    <dataValidation type="list" allowBlank="1" showInputMessage="1" showErrorMessage="1" sqref="C6:E6" xr:uid="{1EFD8EA3-46FD-4C25-98F2-01D93C780542}">
      <formula1>prov_final</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theme="9" tint="-0.249977111117893"/>
  </sheetPr>
  <dimension ref="A1:W159"/>
  <sheetViews>
    <sheetView workbookViewId="0">
      <selection activeCell="B4" sqref="B4"/>
    </sheetView>
  </sheetViews>
  <sheetFormatPr defaultRowHeight="12.75" x14ac:dyDescent="0.2"/>
  <cols>
    <col min="1" max="1" width="32" bestFit="1" customWidth="1"/>
    <col min="2" max="2" width="16.7109375" bestFit="1" customWidth="1"/>
    <col min="3" max="3" width="31.28515625" bestFit="1" customWidth="1"/>
    <col min="4" max="4" width="19.140625" bestFit="1" customWidth="1"/>
    <col min="6" max="6" width="8.85546875" style="16"/>
  </cols>
  <sheetData>
    <row r="1" spans="1:23" ht="21.75" x14ac:dyDescent="0.2">
      <c r="A1" s="7" t="s">
        <v>258</v>
      </c>
      <c r="B1" s="7" t="s">
        <v>259</v>
      </c>
      <c r="C1" s="7" t="s">
        <v>260</v>
      </c>
      <c r="D1" s="7" t="s">
        <v>261</v>
      </c>
      <c r="E1" s="7" t="s">
        <v>262</v>
      </c>
      <c r="F1" s="14" t="s">
        <v>263</v>
      </c>
      <c r="G1" s="7" t="s">
        <v>104</v>
      </c>
      <c r="H1" s="7" t="s">
        <v>264</v>
      </c>
      <c r="I1" s="7" t="s">
        <v>265</v>
      </c>
      <c r="J1" s="7" t="s">
        <v>266</v>
      </c>
      <c r="K1" s="7" t="s">
        <v>267</v>
      </c>
      <c r="L1" s="7" t="s">
        <v>268</v>
      </c>
      <c r="M1" s="7" t="s">
        <v>269</v>
      </c>
      <c r="N1" s="7" t="s">
        <v>270</v>
      </c>
      <c r="O1" s="7" t="s">
        <v>271</v>
      </c>
      <c r="P1" s="7" t="s">
        <v>272</v>
      </c>
      <c r="Q1" s="7" t="s">
        <v>273</v>
      </c>
      <c r="R1" s="7" t="s">
        <v>274</v>
      </c>
      <c r="S1" s="11" t="s">
        <v>275</v>
      </c>
      <c r="T1" s="12"/>
      <c r="U1" s="11" t="s">
        <v>275</v>
      </c>
      <c r="V1" s="11" t="s">
        <v>275</v>
      </c>
      <c r="W1" s="12"/>
    </row>
    <row r="2" spans="1:23" ht="21.75" x14ac:dyDescent="0.2">
      <c r="A2" s="8" t="s">
        <v>94</v>
      </c>
      <c r="B2" s="9">
        <v>44651</v>
      </c>
      <c r="C2" s="7" t="s">
        <v>275</v>
      </c>
      <c r="D2" s="7" t="s">
        <v>276</v>
      </c>
      <c r="E2" s="7" t="str">
        <f>HLOOKUP('Table 1'!D3,G:Q,ROW(),FALSE)</f>
        <v>All England total</v>
      </c>
      <c r="F2" s="14"/>
      <c r="G2" s="12" t="s">
        <v>277</v>
      </c>
      <c r="H2" s="7" t="s">
        <v>278</v>
      </c>
      <c r="I2" s="7" t="s">
        <v>279</v>
      </c>
      <c r="J2" s="7" t="s">
        <v>280</v>
      </c>
      <c r="K2" s="7" t="s">
        <v>281</v>
      </c>
      <c r="L2" s="7" t="s">
        <v>282</v>
      </c>
      <c r="M2" s="7" t="s">
        <v>283</v>
      </c>
      <c r="N2" s="7" t="s">
        <v>284</v>
      </c>
      <c r="O2" s="7" t="s">
        <v>285</v>
      </c>
      <c r="P2" s="7" t="s">
        <v>286</v>
      </c>
      <c r="Q2" s="7" t="s">
        <v>287</v>
      </c>
      <c r="R2" s="12"/>
      <c r="S2" s="11" t="s">
        <v>288</v>
      </c>
      <c r="T2" s="12"/>
      <c r="U2" s="11" t="s">
        <v>289</v>
      </c>
      <c r="V2" s="11" t="s">
        <v>290</v>
      </c>
      <c r="W2" s="12"/>
    </row>
    <row r="3" spans="1:23" ht="21.75" x14ac:dyDescent="0.2">
      <c r="A3" s="7"/>
      <c r="B3" s="9">
        <v>44804</v>
      </c>
      <c r="C3" s="7" t="s">
        <v>89</v>
      </c>
      <c r="D3" s="7" t="s">
        <v>291</v>
      </c>
      <c r="E3" s="7"/>
      <c r="F3" s="14"/>
      <c r="G3" s="12" t="s">
        <v>105</v>
      </c>
      <c r="H3" s="7" t="s">
        <v>136</v>
      </c>
      <c r="I3" s="7" t="s">
        <v>109</v>
      </c>
      <c r="J3" s="7" t="s">
        <v>105</v>
      </c>
      <c r="K3" s="7" t="s">
        <v>135</v>
      </c>
      <c r="L3" s="7" t="s">
        <v>112</v>
      </c>
      <c r="M3" s="7" t="s">
        <v>116</v>
      </c>
      <c r="N3" s="7" t="s">
        <v>108</v>
      </c>
      <c r="O3" s="7" t="s">
        <v>111</v>
      </c>
      <c r="P3" s="7" t="s">
        <v>107</v>
      </c>
      <c r="Q3" s="12"/>
      <c r="R3" s="12"/>
      <c r="S3" s="11" t="s">
        <v>292</v>
      </c>
      <c r="T3" s="12"/>
      <c r="U3" s="11" t="s">
        <v>288</v>
      </c>
      <c r="V3" s="11" t="s">
        <v>293</v>
      </c>
      <c r="W3" s="12"/>
    </row>
    <row r="4" spans="1:23" ht="21.75" x14ac:dyDescent="0.2">
      <c r="A4" s="7"/>
      <c r="B4" s="10"/>
      <c r="C4" s="7" t="s">
        <v>87</v>
      </c>
      <c r="D4" s="7" t="s">
        <v>293</v>
      </c>
      <c r="E4" s="7"/>
      <c r="F4" s="14"/>
      <c r="G4" s="12" t="s">
        <v>106</v>
      </c>
      <c r="H4" s="7" t="s">
        <v>137</v>
      </c>
      <c r="I4" s="7" t="s">
        <v>125</v>
      </c>
      <c r="J4" s="7" t="s">
        <v>106</v>
      </c>
      <c r="K4" s="7" t="s">
        <v>142</v>
      </c>
      <c r="L4" s="7" t="s">
        <v>113</v>
      </c>
      <c r="M4" s="7" t="s">
        <v>119</v>
      </c>
      <c r="N4" s="7" t="s">
        <v>115</v>
      </c>
      <c r="O4" s="7" t="s">
        <v>132</v>
      </c>
      <c r="P4" s="7" t="s">
        <v>117</v>
      </c>
      <c r="Q4" s="12"/>
      <c r="R4" s="12"/>
      <c r="S4" s="11" t="s">
        <v>294</v>
      </c>
      <c r="T4" s="12"/>
      <c r="U4" s="11" t="s">
        <v>292</v>
      </c>
      <c r="V4" s="11" t="s">
        <v>295</v>
      </c>
      <c r="W4" s="12"/>
    </row>
    <row r="5" spans="1:23" ht="21.75" x14ac:dyDescent="0.2">
      <c r="A5" s="7"/>
      <c r="B5" s="7"/>
      <c r="C5" s="7" t="s">
        <v>86</v>
      </c>
      <c r="D5" s="7" t="s">
        <v>295</v>
      </c>
      <c r="E5" s="7"/>
      <c r="F5" s="14"/>
      <c r="G5" s="12" t="s">
        <v>107</v>
      </c>
      <c r="H5" s="7" t="s">
        <v>175</v>
      </c>
      <c r="I5" s="7" t="s">
        <v>127</v>
      </c>
      <c r="J5" s="7" t="s">
        <v>110</v>
      </c>
      <c r="K5" s="7" t="s">
        <v>148</v>
      </c>
      <c r="L5" s="7" t="s">
        <v>114</v>
      </c>
      <c r="M5" s="7" t="s">
        <v>122</v>
      </c>
      <c r="N5" s="7" t="s">
        <v>120</v>
      </c>
      <c r="O5" s="7" t="s">
        <v>141</v>
      </c>
      <c r="P5" s="7" t="s">
        <v>124</v>
      </c>
      <c r="Q5" s="12"/>
      <c r="R5" s="12"/>
      <c r="S5" s="11" t="s">
        <v>98</v>
      </c>
      <c r="T5" s="12"/>
      <c r="U5" s="11" t="s">
        <v>294</v>
      </c>
      <c r="V5" s="11" t="s">
        <v>296</v>
      </c>
      <c r="W5" s="12"/>
    </row>
    <row r="6" spans="1:23" ht="21.75" x14ac:dyDescent="0.2">
      <c r="A6" s="7"/>
      <c r="B6" s="7"/>
      <c r="C6" s="7" t="s">
        <v>91</v>
      </c>
      <c r="D6" s="7" t="s">
        <v>292</v>
      </c>
      <c r="E6" s="7"/>
      <c r="F6" s="14"/>
      <c r="G6" s="12" t="s">
        <v>108</v>
      </c>
      <c r="H6" s="7" t="s">
        <v>176</v>
      </c>
      <c r="I6" s="7" t="s">
        <v>147</v>
      </c>
      <c r="J6" s="7" t="s">
        <v>118</v>
      </c>
      <c r="K6" s="7" t="s">
        <v>157</v>
      </c>
      <c r="L6" s="7" t="s">
        <v>123</v>
      </c>
      <c r="M6" s="7" t="s">
        <v>145</v>
      </c>
      <c r="N6" s="7" t="s">
        <v>131</v>
      </c>
      <c r="O6" s="7" t="s">
        <v>159</v>
      </c>
      <c r="P6" s="7" t="s">
        <v>139</v>
      </c>
      <c r="Q6" s="12"/>
      <c r="R6" s="12"/>
      <c r="S6" s="11" t="s">
        <v>293</v>
      </c>
      <c r="T6" s="12"/>
      <c r="U6" s="11" t="s">
        <v>98</v>
      </c>
      <c r="V6" s="12"/>
      <c r="W6" s="12"/>
    </row>
    <row r="7" spans="1:23" x14ac:dyDescent="0.2">
      <c r="A7" s="7"/>
      <c r="B7" s="7"/>
      <c r="C7" s="7"/>
      <c r="D7" s="7" t="s">
        <v>294</v>
      </c>
      <c r="E7" s="7"/>
      <c r="F7" s="14"/>
      <c r="G7" s="12" t="s">
        <v>109</v>
      </c>
      <c r="H7" s="7" t="s">
        <v>178</v>
      </c>
      <c r="I7" s="7" t="s">
        <v>160</v>
      </c>
      <c r="J7" s="7" t="s">
        <v>121</v>
      </c>
      <c r="K7" s="7" t="s">
        <v>184</v>
      </c>
      <c r="L7" s="7" t="s">
        <v>128</v>
      </c>
      <c r="M7" s="7" t="s">
        <v>154</v>
      </c>
      <c r="N7" s="7" t="s">
        <v>138</v>
      </c>
      <c r="O7" s="7" t="s">
        <v>211</v>
      </c>
      <c r="P7" s="7" t="s">
        <v>144</v>
      </c>
      <c r="Q7" s="12"/>
      <c r="R7" s="12"/>
      <c r="S7" s="11" t="s">
        <v>295</v>
      </c>
      <c r="T7" s="12"/>
      <c r="U7" s="12"/>
      <c r="V7" s="12"/>
      <c r="W7" s="12"/>
    </row>
    <row r="8" spans="1:23" x14ac:dyDescent="0.2">
      <c r="A8" s="7"/>
      <c r="B8" s="7"/>
      <c r="C8" s="7"/>
      <c r="D8" s="7" t="s">
        <v>98</v>
      </c>
      <c r="E8" s="7"/>
      <c r="F8" s="14"/>
      <c r="G8" s="12" t="s">
        <v>110</v>
      </c>
      <c r="H8" s="7" t="s">
        <v>191</v>
      </c>
      <c r="I8" s="7" t="s">
        <v>180</v>
      </c>
      <c r="J8" s="7" t="s">
        <v>126</v>
      </c>
      <c r="K8" s="7" t="s">
        <v>186</v>
      </c>
      <c r="L8" s="7" t="s">
        <v>129</v>
      </c>
      <c r="M8" s="7" t="s">
        <v>163</v>
      </c>
      <c r="N8" s="7" t="s">
        <v>140</v>
      </c>
      <c r="O8" s="7" t="s">
        <v>214</v>
      </c>
      <c r="P8" s="7" t="s">
        <v>168</v>
      </c>
      <c r="Q8" s="12"/>
      <c r="R8" s="12"/>
      <c r="S8" s="11" t="s">
        <v>296</v>
      </c>
      <c r="T8" s="12"/>
      <c r="U8" s="12"/>
      <c r="V8" s="12"/>
      <c r="W8" s="12"/>
    </row>
    <row r="9" spans="1:23" x14ac:dyDescent="0.2">
      <c r="E9" s="13"/>
      <c r="F9" s="15"/>
      <c r="G9" s="12" t="s">
        <v>111</v>
      </c>
      <c r="H9" s="7" t="s">
        <v>196</v>
      </c>
      <c r="I9" s="7" t="s">
        <v>188</v>
      </c>
      <c r="J9" s="7" t="s">
        <v>130</v>
      </c>
      <c r="K9" s="7" t="s">
        <v>193</v>
      </c>
      <c r="L9" s="7" t="s">
        <v>134</v>
      </c>
      <c r="M9" s="7" t="s">
        <v>167</v>
      </c>
      <c r="N9" s="7" t="s">
        <v>149</v>
      </c>
      <c r="O9" s="7" t="s">
        <v>216</v>
      </c>
      <c r="P9" s="7" t="s">
        <v>170</v>
      </c>
      <c r="Q9" s="12"/>
      <c r="R9" s="12"/>
      <c r="S9" s="12"/>
      <c r="T9" s="12"/>
      <c r="U9" s="12"/>
      <c r="V9" s="12"/>
      <c r="W9" s="12"/>
    </row>
    <row r="10" spans="1:23" x14ac:dyDescent="0.2">
      <c r="E10" s="7"/>
      <c r="F10" s="14"/>
      <c r="G10" s="12" t="s">
        <v>112</v>
      </c>
      <c r="H10" s="7" t="s">
        <v>197</v>
      </c>
      <c r="I10" s="7" t="s">
        <v>200</v>
      </c>
      <c r="J10" s="7" t="s">
        <v>133</v>
      </c>
      <c r="K10" s="7" t="s">
        <v>195</v>
      </c>
      <c r="L10" s="7" t="s">
        <v>152</v>
      </c>
      <c r="M10" s="7" t="s">
        <v>182</v>
      </c>
      <c r="N10" s="7" t="s">
        <v>164</v>
      </c>
      <c r="O10" s="7" t="s">
        <v>224</v>
      </c>
      <c r="P10" s="7" t="s">
        <v>174</v>
      </c>
      <c r="Q10" s="12"/>
      <c r="R10" s="12"/>
      <c r="S10" s="12"/>
      <c r="T10" s="12"/>
      <c r="U10" s="12"/>
      <c r="V10" s="12"/>
      <c r="W10" s="12"/>
    </row>
    <row r="11" spans="1:23" x14ac:dyDescent="0.2">
      <c r="E11" s="7"/>
      <c r="F11" s="14"/>
      <c r="G11" s="12" t="s">
        <v>113</v>
      </c>
      <c r="H11" s="7" t="s">
        <v>209</v>
      </c>
      <c r="I11" s="7" t="s">
        <v>221</v>
      </c>
      <c r="J11" s="7" t="s">
        <v>143</v>
      </c>
      <c r="K11" s="7" t="s">
        <v>205</v>
      </c>
      <c r="L11" s="7" t="s">
        <v>171</v>
      </c>
      <c r="M11" s="7" t="s">
        <v>185</v>
      </c>
      <c r="N11" s="7" t="s">
        <v>192</v>
      </c>
      <c r="O11" s="7" t="s">
        <v>227</v>
      </c>
      <c r="P11" s="7" t="s">
        <v>189</v>
      </c>
      <c r="Q11" s="12"/>
      <c r="R11" s="12"/>
      <c r="S11" s="12"/>
      <c r="T11" s="12"/>
      <c r="U11" s="12"/>
      <c r="V11" s="12"/>
      <c r="W11" s="12"/>
    </row>
    <row r="12" spans="1:23" x14ac:dyDescent="0.2">
      <c r="E12" s="7"/>
      <c r="F12" s="14"/>
      <c r="G12" s="12" t="s">
        <v>114</v>
      </c>
      <c r="H12" s="12" t="s">
        <v>246</v>
      </c>
      <c r="I12" s="7" t="s">
        <v>228</v>
      </c>
      <c r="J12" s="7" t="s">
        <v>146</v>
      </c>
      <c r="K12" s="7" t="s">
        <v>219</v>
      </c>
      <c r="L12" s="7" t="s">
        <v>173</v>
      </c>
      <c r="M12" s="7" t="s">
        <v>199</v>
      </c>
      <c r="N12" s="7" t="s">
        <v>201</v>
      </c>
      <c r="O12" s="7" t="s">
        <v>234</v>
      </c>
      <c r="P12" s="7" t="s">
        <v>190</v>
      </c>
      <c r="Q12" s="12"/>
      <c r="R12" s="12"/>
      <c r="S12" s="11"/>
      <c r="T12" s="12"/>
      <c r="U12" s="12"/>
      <c r="V12" s="12"/>
      <c r="W12" s="12"/>
    </row>
    <row r="13" spans="1:23" x14ac:dyDescent="0.2">
      <c r="E13" s="7"/>
      <c r="F13" s="14"/>
      <c r="G13" s="12" t="s">
        <v>115</v>
      </c>
      <c r="H13" s="12"/>
      <c r="I13" s="7" t="s">
        <v>235</v>
      </c>
      <c r="J13" s="7" t="s">
        <v>150</v>
      </c>
      <c r="K13" s="7" t="s">
        <v>226</v>
      </c>
      <c r="L13" s="7" t="s">
        <v>179</v>
      </c>
      <c r="M13" s="7" t="s">
        <v>202</v>
      </c>
      <c r="N13" s="7" t="s">
        <v>217</v>
      </c>
      <c r="O13" s="7" t="s">
        <v>240</v>
      </c>
      <c r="P13" s="7" t="s">
        <v>194</v>
      </c>
      <c r="Q13" s="12"/>
      <c r="R13" s="12"/>
      <c r="S13" s="11"/>
      <c r="T13" s="12"/>
      <c r="U13" s="12"/>
      <c r="V13" s="12"/>
      <c r="W13" s="12"/>
    </row>
    <row r="14" spans="1:23" x14ac:dyDescent="0.2">
      <c r="E14" s="7"/>
      <c r="F14" s="14"/>
      <c r="G14" s="12" t="s">
        <v>116</v>
      </c>
      <c r="H14" s="12"/>
      <c r="I14" s="12"/>
      <c r="J14" s="7" t="s">
        <v>151</v>
      </c>
      <c r="K14" s="7" t="s">
        <v>229</v>
      </c>
      <c r="L14" s="7" t="s">
        <v>181</v>
      </c>
      <c r="M14" s="7" t="s">
        <v>203</v>
      </c>
      <c r="N14" s="7" t="s">
        <v>218</v>
      </c>
      <c r="O14" s="7" t="s">
        <v>244</v>
      </c>
      <c r="P14" s="7" t="s">
        <v>208</v>
      </c>
      <c r="Q14" s="12"/>
      <c r="R14" s="12"/>
      <c r="S14" s="11"/>
      <c r="T14" s="12"/>
      <c r="U14" s="12"/>
      <c r="V14" s="12"/>
      <c r="W14" s="12"/>
    </row>
    <row r="15" spans="1:23" x14ac:dyDescent="0.2">
      <c r="E15" s="7"/>
      <c r="F15" s="14"/>
      <c r="G15" s="12" t="s">
        <v>117</v>
      </c>
      <c r="H15" s="12"/>
      <c r="I15" s="12"/>
      <c r="J15" s="7" t="s">
        <v>153</v>
      </c>
      <c r="K15" s="12"/>
      <c r="L15" s="7" t="s">
        <v>198</v>
      </c>
      <c r="M15" s="7" t="s">
        <v>215</v>
      </c>
      <c r="N15" s="7" t="s">
        <v>232</v>
      </c>
      <c r="O15" s="7" t="s">
        <v>254</v>
      </c>
      <c r="P15" s="7" t="s">
        <v>213</v>
      </c>
      <c r="Q15" s="12"/>
      <c r="R15" s="12"/>
      <c r="S15" s="11"/>
      <c r="T15" s="12"/>
      <c r="U15" s="12"/>
      <c r="V15" s="12"/>
      <c r="W15" s="12"/>
    </row>
    <row r="16" spans="1:23" x14ac:dyDescent="0.2">
      <c r="E16" s="7"/>
      <c r="F16" s="14"/>
      <c r="G16" s="12" t="s">
        <v>118</v>
      </c>
      <c r="H16" s="12"/>
      <c r="I16" s="12"/>
      <c r="J16" s="7" t="s">
        <v>155</v>
      </c>
      <c r="K16" s="12"/>
      <c r="L16" s="7" t="s">
        <v>207</v>
      </c>
      <c r="M16" s="7" t="s">
        <v>220</v>
      </c>
      <c r="N16" s="7" t="s">
        <v>236</v>
      </c>
      <c r="O16" s="7" t="s">
        <v>255</v>
      </c>
      <c r="P16" s="7" t="s">
        <v>239</v>
      </c>
      <c r="Q16" s="12"/>
      <c r="R16" s="12"/>
      <c r="S16" s="11"/>
      <c r="T16" s="12"/>
      <c r="U16" s="12"/>
      <c r="V16" s="12"/>
      <c r="W16" s="12"/>
    </row>
    <row r="17" spans="5:23" x14ac:dyDescent="0.2">
      <c r="E17" s="7"/>
      <c r="F17" s="14"/>
      <c r="G17" s="12" t="s">
        <v>119</v>
      </c>
      <c r="H17" s="12"/>
      <c r="I17" s="12"/>
      <c r="J17" s="7" t="s">
        <v>156</v>
      </c>
      <c r="K17" s="12"/>
      <c r="L17" s="7" t="s">
        <v>210</v>
      </c>
      <c r="M17" s="7" t="s">
        <v>230</v>
      </c>
      <c r="N17" s="7" t="s">
        <v>250</v>
      </c>
      <c r="O17" s="12"/>
      <c r="P17" s="7" t="s">
        <v>256</v>
      </c>
      <c r="Q17" s="12"/>
      <c r="R17" s="12"/>
      <c r="S17" s="11"/>
      <c r="T17" s="12"/>
      <c r="U17" s="12"/>
      <c r="V17" s="12"/>
      <c r="W17" s="12"/>
    </row>
    <row r="18" spans="5:23" x14ac:dyDescent="0.2">
      <c r="E18" s="7"/>
      <c r="F18" s="14"/>
      <c r="G18" s="12" t="s">
        <v>120</v>
      </c>
      <c r="H18" s="12"/>
      <c r="I18" s="12"/>
      <c r="J18" s="7" t="s">
        <v>158</v>
      </c>
      <c r="K18" s="12"/>
      <c r="L18" s="7" t="s">
        <v>212</v>
      </c>
      <c r="M18" s="7" t="s">
        <v>245</v>
      </c>
      <c r="N18" s="7"/>
      <c r="O18" s="12"/>
      <c r="P18" s="12"/>
      <c r="Q18" s="12"/>
      <c r="R18" s="12"/>
      <c r="S18" s="11"/>
      <c r="T18" s="12"/>
      <c r="U18" s="12"/>
      <c r="V18" s="12"/>
      <c r="W18" s="12"/>
    </row>
    <row r="19" spans="5:23" x14ac:dyDescent="0.2">
      <c r="E19" s="7"/>
      <c r="F19" s="14"/>
      <c r="G19" s="12" t="s">
        <v>121</v>
      </c>
      <c r="H19" s="12"/>
      <c r="I19" s="12"/>
      <c r="J19" s="7" t="s">
        <v>161</v>
      </c>
      <c r="K19" s="12"/>
      <c r="L19" s="7" t="s">
        <v>223</v>
      </c>
      <c r="M19" s="7" t="s">
        <v>247</v>
      </c>
      <c r="N19" s="12"/>
      <c r="O19" s="12"/>
      <c r="P19" s="12"/>
      <c r="Q19" s="12"/>
      <c r="R19" s="12"/>
      <c r="S19" s="11"/>
      <c r="T19" s="12"/>
      <c r="U19" s="12"/>
      <c r="V19" s="12"/>
      <c r="W19" s="12"/>
    </row>
    <row r="20" spans="5:23" x14ac:dyDescent="0.2">
      <c r="E20" s="7"/>
      <c r="F20" s="14"/>
      <c r="G20" s="12" t="s">
        <v>122</v>
      </c>
      <c r="H20" s="12"/>
      <c r="I20" s="12"/>
      <c r="J20" s="7" t="s">
        <v>162</v>
      </c>
      <c r="K20" s="12"/>
      <c r="L20" s="7" t="s">
        <v>225</v>
      </c>
      <c r="M20" s="7" t="s">
        <v>251</v>
      </c>
      <c r="N20" s="12"/>
      <c r="O20" s="12"/>
      <c r="P20" s="12"/>
      <c r="Q20" s="12" t="s">
        <v>297</v>
      </c>
      <c r="R20" s="12"/>
      <c r="S20" s="11"/>
      <c r="T20" s="12"/>
      <c r="U20" s="12"/>
      <c r="V20" s="12"/>
      <c r="W20" s="12"/>
    </row>
    <row r="21" spans="5:23" x14ac:dyDescent="0.2">
      <c r="E21" s="7"/>
      <c r="F21" s="14"/>
      <c r="G21" s="12" t="s">
        <v>123</v>
      </c>
      <c r="H21" s="12"/>
      <c r="I21" s="12"/>
      <c r="J21" s="7" t="s">
        <v>165</v>
      </c>
      <c r="K21" s="12"/>
      <c r="L21" s="7" t="s">
        <v>233</v>
      </c>
      <c r="M21" s="7" t="s">
        <v>253</v>
      </c>
      <c r="N21" s="12"/>
      <c r="O21" s="12"/>
      <c r="P21" s="12"/>
      <c r="Q21" s="12"/>
      <c r="R21" s="12"/>
      <c r="S21" s="12"/>
      <c r="T21" s="12"/>
      <c r="U21" s="12"/>
      <c r="V21" s="12"/>
      <c r="W21" s="12"/>
    </row>
    <row r="22" spans="5:23" x14ac:dyDescent="0.2">
      <c r="E22" s="7"/>
      <c r="F22" s="14"/>
      <c r="G22" s="12" t="s">
        <v>124</v>
      </c>
      <c r="H22" s="12"/>
      <c r="I22" s="12"/>
      <c r="J22" s="7" t="s">
        <v>166</v>
      </c>
      <c r="K22" s="12"/>
      <c r="L22" s="7" t="s">
        <v>238</v>
      </c>
      <c r="M22" s="12"/>
      <c r="N22" s="12"/>
      <c r="O22" s="12"/>
      <c r="P22" s="12"/>
      <c r="Q22" s="12"/>
      <c r="R22" s="12"/>
      <c r="S22" s="12"/>
      <c r="T22" s="12"/>
      <c r="U22" s="12"/>
      <c r="V22" s="12"/>
      <c r="W22" s="12"/>
    </row>
    <row r="23" spans="5:23" x14ac:dyDescent="0.2">
      <c r="E23" s="7"/>
      <c r="F23" s="14"/>
      <c r="G23" s="12" t="s">
        <v>125</v>
      </c>
      <c r="H23" s="12"/>
      <c r="I23" s="12"/>
      <c r="J23" s="7" t="s">
        <v>169</v>
      </c>
      <c r="K23" s="12"/>
      <c r="L23" s="7" t="s">
        <v>243</v>
      </c>
      <c r="M23" s="12"/>
      <c r="N23" s="12"/>
      <c r="O23" s="12"/>
      <c r="P23" s="12"/>
      <c r="Q23" s="12"/>
      <c r="R23" s="12"/>
      <c r="S23" s="12"/>
      <c r="T23" s="12"/>
      <c r="U23" s="12"/>
      <c r="V23" s="12"/>
      <c r="W23" s="12"/>
    </row>
    <row r="24" spans="5:23" x14ac:dyDescent="0.2">
      <c r="E24" s="7"/>
      <c r="F24" s="14"/>
      <c r="G24" s="12" t="s">
        <v>126</v>
      </c>
      <c r="H24" s="12"/>
      <c r="I24" s="12"/>
      <c r="J24" s="7" t="s">
        <v>172</v>
      </c>
      <c r="K24" s="12"/>
      <c r="L24" s="7" t="s">
        <v>249</v>
      </c>
      <c r="M24" s="12"/>
      <c r="N24" s="12"/>
      <c r="O24" s="12"/>
      <c r="P24" s="12"/>
      <c r="Q24" s="12"/>
      <c r="R24" s="12"/>
      <c r="S24" s="12"/>
      <c r="T24" s="12"/>
      <c r="U24" s="12"/>
      <c r="V24" s="12"/>
      <c r="W24" s="12"/>
    </row>
    <row r="25" spans="5:23" x14ac:dyDescent="0.2">
      <c r="E25" s="7"/>
      <c r="F25" s="14"/>
      <c r="G25" s="12" t="s">
        <v>127</v>
      </c>
      <c r="H25" s="12"/>
      <c r="I25" s="12"/>
      <c r="J25" s="7" t="s">
        <v>177</v>
      </c>
      <c r="K25" s="12"/>
      <c r="L25" s="7" t="s">
        <v>252</v>
      </c>
      <c r="M25" s="12"/>
      <c r="N25" s="12"/>
      <c r="O25" s="12"/>
      <c r="P25" s="12"/>
      <c r="Q25" s="12"/>
      <c r="R25" s="12"/>
      <c r="S25" s="12"/>
      <c r="T25" s="12"/>
      <c r="U25" s="12"/>
      <c r="V25" s="12"/>
      <c r="W25" s="12"/>
    </row>
    <row r="26" spans="5:23" x14ac:dyDescent="0.2">
      <c r="E26" s="7"/>
      <c r="F26" s="14"/>
      <c r="G26" s="12" t="s">
        <v>128</v>
      </c>
      <c r="H26" s="12"/>
      <c r="I26" s="12"/>
      <c r="J26" s="7" t="s">
        <v>183</v>
      </c>
      <c r="K26" s="12"/>
      <c r="L26" s="12"/>
      <c r="M26" s="12"/>
      <c r="N26" s="12"/>
      <c r="O26" s="12"/>
      <c r="P26" s="12"/>
      <c r="Q26" s="12"/>
      <c r="R26" s="12"/>
      <c r="S26" s="12"/>
      <c r="T26" s="12"/>
      <c r="U26" s="12"/>
      <c r="V26" s="12"/>
      <c r="W26" s="12"/>
    </row>
    <row r="27" spans="5:23" x14ac:dyDescent="0.2">
      <c r="E27" s="7"/>
      <c r="F27" s="14"/>
      <c r="G27" s="12" t="s">
        <v>129</v>
      </c>
      <c r="H27" s="12"/>
      <c r="I27" s="12"/>
      <c r="J27" s="7" t="s">
        <v>187</v>
      </c>
      <c r="K27" s="12"/>
      <c r="L27" s="12"/>
      <c r="M27" s="12"/>
      <c r="N27" s="12"/>
      <c r="O27" s="12"/>
      <c r="P27" s="12"/>
      <c r="Q27" s="12"/>
      <c r="R27" s="12"/>
      <c r="S27" s="12"/>
      <c r="T27" s="12"/>
      <c r="U27" s="12"/>
      <c r="V27" s="12"/>
      <c r="W27" s="12"/>
    </row>
    <row r="28" spans="5:23" x14ac:dyDescent="0.2">
      <c r="E28" s="7"/>
      <c r="F28" s="14"/>
      <c r="G28" s="12" t="s">
        <v>130</v>
      </c>
      <c r="H28" s="12"/>
      <c r="I28" s="12"/>
      <c r="J28" s="7" t="s">
        <v>204</v>
      </c>
      <c r="K28" s="12"/>
      <c r="L28" s="12"/>
      <c r="M28" s="12"/>
      <c r="N28" s="12"/>
      <c r="O28" s="12"/>
      <c r="P28" s="12"/>
      <c r="Q28" s="12"/>
      <c r="R28" s="12"/>
      <c r="S28" s="12"/>
      <c r="T28" s="12"/>
      <c r="U28" s="12"/>
      <c r="V28" s="12"/>
      <c r="W28" s="12"/>
    </row>
    <row r="29" spans="5:23" x14ac:dyDescent="0.2">
      <c r="E29" s="7"/>
      <c r="F29" s="14"/>
      <c r="G29" s="12" t="s">
        <v>131</v>
      </c>
      <c r="H29" s="12"/>
      <c r="I29" s="12"/>
      <c r="J29" s="7" t="s">
        <v>206</v>
      </c>
      <c r="K29" s="12"/>
      <c r="L29" s="12"/>
      <c r="M29" s="12"/>
      <c r="N29" s="12"/>
      <c r="O29" s="12"/>
      <c r="P29" s="12"/>
      <c r="Q29" s="12"/>
      <c r="R29" s="12"/>
      <c r="S29" s="12"/>
      <c r="T29" s="12"/>
      <c r="U29" s="12"/>
      <c r="V29" s="12"/>
      <c r="W29" s="12"/>
    </row>
    <row r="30" spans="5:23" x14ac:dyDescent="0.2">
      <c r="E30" s="7"/>
      <c r="F30" s="14"/>
      <c r="G30" s="12" t="s">
        <v>132</v>
      </c>
      <c r="H30" s="12"/>
      <c r="I30" s="12"/>
      <c r="J30" s="7" t="s">
        <v>222</v>
      </c>
      <c r="K30" s="12"/>
      <c r="L30" s="12"/>
      <c r="M30" s="12"/>
      <c r="N30" s="12"/>
      <c r="O30" s="12"/>
      <c r="P30" s="12"/>
      <c r="Q30" s="12"/>
      <c r="R30" s="12"/>
      <c r="S30" s="12"/>
      <c r="T30" s="12"/>
      <c r="U30" s="12"/>
      <c r="V30" s="12"/>
      <c r="W30" s="12"/>
    </row>
    <row r="31" spans="5:23" x14ac:dyDescent="0.2">
      <c r="E31" s="7"/>
      <c r="F31" s="14"/>
      <c r="G31" s="12" t="s">
        <v>133</v>
      </c>
      <c r="H31" s="12"/>
      <c r="I31" s="12"/>
      <c r="J31" s="7" t="s">
        <v>231</v>
      </c>
      <c r="K31" s="12"/>
      <c r="L31" s="12"/>
      <c r="M31" s="12"/>
      <c r="N31" s="12"/>
      <c r="O31" s="12"/>
      <c r="P31" s="12"/>
      <c r="Q31" s="12"/>
      <c r="R31" s="12"/>
      <c r="S31" s="12"/>
      <c r="T31" s="12"/>
      <c r="U31" s="12"/>
      <c r="V31" s="12"/>
      <c r="W31" s="12"/>
    </row>
    <row r="32" spans="5:23" x14ac:dyDescent="0.2">
      <c r="E32" s="7"/>
      <c r="F32" s="14"/>
      <c r="G32" s="12" t="s">
        <v>134</v>
      </c>
      <c r="H32" s="12"/>
      <c r="I32" s="12"/>
      <c r="J32" s="7" t="s">
        <v>237</v>
      </c>
      <c r="K32" s="12"/>
      <c r="L32" s="12"/>
      <c r="M32" s="12"/>
      <c r="N32" s="12"/>
      <c r="O32" s="12"/>
      <c r="P32" s="12"/>
      <c r="Q32" s="12"/>
      <c r="R32" s="12"/>
      <c r="S32" s="12"/>
      <c r="T32" s="12"/>
      <c r="U32" s="12"/>
      <c r="V32" s="12"/>
      <c r="W32" s="12"/>
    </row>
    <row r="33" spans="5:23" x14ac:dyDescent="0.2">
      <c r="E33" s="7"/>
      <c r="F33" s="14"/>
      <c r="G33" s="12" t="s">
        <v>135</v>
      </c>
      <c r="H33" s="12"/>
      <c r="I33" s="12"/>
      <c r="J33" s="7" t="s">
        <v>241</v>
      </c>
      <c r="K33" s="12"/>
      <c r="L33" s="12"/>
      <c r="M33" s="12"/>
      <c r="N33" s="12"/>
      <c r="O33" s="12"/>
      <c r="P33" s="12"/>
      <c r="Q33" s="12"/>
      <c r="R33" s="12"/>
      <c r="S33" s="12"/>
      <c r="T33" s="12"/>
      <c r="U33" s="12"/>
      <c r="V33" s="12"/>
      <c r="W33" s="12"/>
    </row>
    <row r="34" spans="5:23" x14ac:dyDescent="0.2">
      <c r="E34" s="7"/>
      <c r="F34" s="14"/>
      <c r="G34" s="12" t="s">
        <v>136</v>
      </c>
      <c r="H34" s="12"/>
      <c r="I34" s="12"/>
      <c r="J34" s="7" t="s">
        <v>242</v>
      </c>
      <c r="K34" s="12"/>
      <c r="L34" s="12"/>
      <c r="M34" s="12"/>
      <c r="N34" s="12"/>
      <c r="O34" s="12"/>
      <c r="P34" s="12"/>
      <c r="Q34" s="12"/>
      <c r="R34" s="12"/>
      <c r="S34" s="12"/>
      <c r="T34" s="12"/>
      <c r="U34" s="12"/>
      <c r="V34" s="12"/>
      <c r="W34" s="12"/>
    </row>
    <row r="35" spans="5:23" x14ac:dyDescent="0.2">
      <c r="E35" s="7"/>
      <c r="F35" s="14"/>
      <c r="G35" s="12" t="s">
        <v>137</v>
      </c>
      <c r="H35" s="12"/>
      <c r="I35" s="12"/>
      <c r="J35" s="7" t="s">
        <v>248</v>
      </c>
      <c r="K35" s="12"/>
      <c r="L35" s="12"/>
      <c r="M35" s="12"/>
      <c r="N35" s="12"/>
      <c r="O35" s="12"/>
      <c r="P35" s="12"/>
      <c r="Q35" s="12"/>
      <c r="R35" s="12"/>
      <c r="S35" s="12"/>
      <c r="T35" s="12"/>
      <c r="U35" s="12"/>
      <c r="V35" s="12"/>
      <c r="W35" s="12"/>
    </row>
    <row r="36" spans="5:23" x14ac:dyDescent="0.2">
      <c r="E36" s="7"/>
      <c r="F36" s="14"/>
      <c r="G36" s="12" t="s">
        <v>138</v>
      </c>
      <c r="H36" s="12"/>
      <c r="I36" s="12"/>
      <c r="J36" s="12"/>
      <c r="K36" s="12"/>
      <c r="L36" s="12"/>
      <c r="M36" s="12"/>
      <c r="N36" s="12"/>
      <c r="O36" s="12"/>
      <c r="P36" s="12"/>
      <c r="Q36" s="12"/>
      <c r="R36" s="12"/>
      <c r="S36" s="12"/>
      <c r="T36" s="12"/>
      <c r="U36" s="12"/>
      <c r="V36" s="12"/>
      <c r="W36" s="12"/>
    </row>
    <row r="37" spans="5:23" x14ac:dyDescent="0.2">
      <c r="E37" s="7"/>
      <c r="F37" s="14"/>
      <c r="G37" s="12" t="s">
        <v>139</v>
      </c>
      <c r="H37" s="12"/>
      <c r="I37" s="12"/>
      <c r="J37" s="12"/>
      <c r="K37" s="12"/>
      <c r="L37" s="12"/>
      <c r="M37" s="12"/>
      <c r="N37" s="12"/>
      <c r="O37" s="12"/>
      <c r="P37" s="12"/>
      <c r="Q37" s="12"/>
      <c r="R37" s="12"/>
      <c r="S37" s="12"/>
      <c r="T37" s="12"/>
      <c r="U37" s="12"/>
      <c r="V37" s="12"/>
      <c r="W37" s="12"/>
    </row>
    <row r="38" spans="5:23" x14ac:dyDescent="0.2">
      <c r="E38" s="7"/>
      <c r="F38" s="14"/>
      <c r="G38" s="12" t="s">
        <v>140</v>
      </c>
      <c r="H38" s="12"/>
      <c r="I38" s="12"/>
      <c r="J38" s="12"/>
      <c r="K38" s="12"/>
      <c r="L38" s="12"/>
      <c r="M38" s="12"/>
      <c r="N38" s="12"/>
      <c r="O38" s="12"/>
      <c r="P38" s="12"/>
      <c r="Q38" s="12"/>
      <c r="R38" s="12"/>
      <c r="S38" s="12"/>
      <c r="T38" s="12"/>
      <c r="U38" s="12"/>
      <c r="V38" s="12"/>
      <c r="W38" s="12"/>
    </row>
    <row r="39" spans="5:23" x14ac:dyDescent="0.2">
      <c r="E39" s="7"/>
      <c r="F39" s="14"/>
      <c r="G39" s="12" t="s">
        <v>141</v>
      </c>
      <c r="H39" s="12"/>
      <c r="I39" s="12"/>
      <c r="J39" s="12"/>
      <c r="K39" s="12"/>
      <c r="L39" s="12"/>
      <c r="M39" s="12"/>
      <c r="N39" s="12"/>
      <c r="O39" s="12"/>
      <c r="P39" s="12"/>
      <c r="Q39" s="12"/>
      <c r="R39" s="12"/>
      <c r="S39" s="12"/>
      <c r="T39" s="12"/>
      <c r="U39" s="12"/>
      <c r="V39" s="12"/>
      <c r="W39" s="12"/>
    </row>
    <row r="40" spans="5:23" x14ac:dyDescent="0.2">
      <c r="E40" s="7"/>
      <c r="F40" s="14"/>
      <c r="G40" s="12" t="s">
        <v>142</v>
      </c>
      <c r="H40" s="12"/>
      <c r="I40" s="12"/>
      <c r="J40" s="12"/>
      <c r="K40" s="12"/>
      <c r="L40" s="12"/>
      <c r="M40" s="12"/>
      <c r="N40" s="12"/>
      <c r="O40" s="12"/>
      <c r="P40" s="12"/>
      <c r="Q40" s="12"/>
      <c r="R40" s="12"/>
      <c r="S40" s="12"/>
      <c r="T40" s="12"/>
      <c r="U40" s="12"/>
      <c r="V40" s="12"/>
      <c r="W40" s="12"/>
    </row>
    <row r="41" spans="5:23" x14ac:dyDescent="0.2">
      <c r="E41" s="7"/>
      <c r="F41" s="14"/>
      <c r="G41" s="12" t="s">
        <v>143</v>
      </c>
      <c r="H41" s="12"/>
      <c r="I41" s="12"/>
      <c r="J41" s="12"/>
      <c r="K41" s="12"/>
      <c r="L41" s="12"/>
      <c r="M41" s="12"/>
      <c r="N41" s="12"/>
      <c r="O41" s="12"/>
      <c r="P41" s="12"/>
      <c r="Q41" s="12"/>
      <c r="R41" s="12"/>
      <c r="S41" s="12"/>
      <c r="T41" s="12"/>
      <c r="U41" s="12"/>
      <c r="V41" s="12"/>
      <c r="W41" s="12"/>
    </row>
    <row r="42" spans="5:23" x14ac:dyDescent="0.2">
      <c r="E42" s="7"/>
      <c r="F42" s="14"/>
      <c r="G42" s="12" t="s">
        <v>144</v>
      </c>
      <c r="H42" s="12"/>
      <c r="I42" s="12"/>
      <c r="J42" s="12"/>
      <c r="K42" s="12"/>
      <c r="L42" s="12"/>
      <c r="M42" s="12"/>
      <c r="N42" s="12"/>
      <c r="O42" s="12"/>
      <c r="P42" s="12"/>
      <c r="Q42" s="12"/>
      <c r="R42" s="12"/>
      <c r="S42" s="12"/>
      <c r="T42" s="12"/>
      <c r="U42" s="12"/>
      <c r="V42" s="12"/>
      <c r="W42" s="12"/>
    </row>
    <row r="43" spans="5:23" x14ac:dyDescent="0.2">
      <c r="E43" s="7"/>
      <c r="F43" s="14"/>
      <c r="G43" s="12" t="s">
        <v>145</v>
      </c>
      <c r="H43" s="12"/>
      <c r="I43" s="12"/>
      <c r="J43" s="12"/>
      <c r="K43" s="12"/>
      <c r="L43" s="12"/>
      <c r="M43" s="12"/>
      <c r="N43" s="12"/>
      <c r="O43" s="12"/>
      <c r="P43" s="12"/>
      <c r="Q43" s="12"/>
      <c r="R43" s="12"/>
      <c r="S43" s="12"/>
      <c r="T43" s="12"/>
      <c r="U43" s="12"/>
      <c r="V43" s="12"/>
      <c r="W43" s="12"/>
    </row>
    <row r="44" spans="5:23" x14ac:dyDescent="0.2">
      <c r="E44" s="7"/>
      <c r="F44" s="14"/>
      <c r="G44" s="12" t="s">
        <v>146</v>
      </c>
      <c r="H44" s="12"/>
      <c r="I44" s="12"/>
      <c r="J44" s="12"/>
      <c r="K44" s="12"/>
      <c r="L44" s="12"/>
      <c r="M44" s="12"/>
      <c r="N44" s="12"/>
      <c r="O44" s="12"/>
      <c r="P44" s="12"/>
      <c r="Q44" s="12"/>
      <c r="R44" s="12"/>
      <c r="S44" s="12"/>
      <c r="T44" s="12"/>
      <c r="U44" s="12"/>
      <c r="V44" s="12"/>
      <c r="W44" s="12"/>
    </row>
    <row r="45" spans="5:23" x14ac:dyDescent="0.2">
      <c r="E45" s="7"/>
      <c r="F45" s="14"/>
      <c r="G45" s="12" t="s">
        <v>147</v>
      </c>
      <c r="H45" s="12"/>
      <c r="I45" s="12"/>
      <c r="J45" s="12"/>
      <c r="K45" s="12"/>
      <c r="L45" s="12"/>
      <c r="M45" s="12"/>
      <c r="N45" s="12"/>
      <c r="O45" s="12"/>
      <c r="P45" s="12"/>
      <c r="Q45" s="12"/>
      <c r="R45" s="12"/>
      <c r="S45" s="12"/>
      <c r="T45" s="12"/>
      <c r="U45" s="12"/>
      <c r="V45" s="12"/>
      <c r="W45" s="12"/>
    </row>
    <row r="46" spans="5:23" x14ac:dyDescent="0.2">
      <c r="E46" s="7"/>
      <c r="F46" s="14"/>
      <c r="G46" s="12" t="s">
        <v>148</v>
      </c>
      <c r="H46" s="12"/>
      <c r="I46" s="12"/>
      <c r="J46" s="12"/>
      <c r="K46" s="12"/>
      <c r="L46" s="12"/>
      <c r="M46" s="12"/>
      <c r="N46" s="12"/>
      <c r="O46" s="12"/>
      <c r="P46" s="12"/>
      <c r="Q46" s="12"/>
      <c r="R46" s="12"/>
      <c r="S46" s="12"/>
      <c r="T46" s="12"/>
      <c r="U46" s="12"/>
      <c r="V46" s="12"/>
      <c r="W46" s="12"/>
    </row>
    <row r="47" spans="5:23" x14ac:dyDescent="0.2">
      <c r="E47" s="7"/>
      <c r="F47" s="14"/>
      <c r="G47" s="12" t="s">
        <v>149</v>
      </c>
      <c r="H47" s="12"/>
      <c r="I47" s="12"/>
      <c r="J47" s="12"/>
      <c r="K47" s="12"/>
      <c r="L47" s="12"/>
      <c r="M47" s="12"/>
      <c r="N47" s="12"/>
      <c r="O47" s="12"/>
      <c r="P47" s="12"/>
      <c r="Q47" s="12"/>
      <c r="R47" s="12"/>
      <c r="S47" s="12"/>
      <c r="T47" s="12"/>
      <c r="U47" s="12"/>
      <c r="V47" s="12"/>
      <c r="W47" s="12"/>
    </row>
    <row r="48" spans="5:23" x14ac:dyDescent="0.2">
      <c r="E48" s="7"/>
      <c r="F48" s="14"/>
      <c r="G48" s="12" t="s">
        <v>150</v>
      </c>
      <c r="H48" s="12"/>
      <c r="I48" s="12"/>
      <c r="J48" s="12"/>
      <c r="K48" s="12"/>
      <c r="L48" s="12"/>
      <c r="M48" s="12"/>
      <c r="N48" s="12"/>
      <c r="O48" s="12"/>
      <c r="P48" s="12"/>
      <c r="Q48" s="12"/>
      <c r="R48" s="12"/>
      <c r="S48" s="12"/>
      <c r="T48" s="12"/>
      <c r="U48" s="12"/>
      <c r="V48" s="12"/>
      <c r="W48" s="12"/>
    </row>
    <row r="49" spans="5:23" x14ac:dyDescent="0.2">
      <c r="E49" s="7"/>
      <c r="F49" s="14"/>
      <c r="G49" s="12" t="s">
        <v>151</v>
      </c>
      <c r="H49" s="12"/>
      <c r="I49" s="12"/>
      <c r="J49" s="12"/>
      <c r="K49" s="12"/>
      <c r="L49" s="12"/>
      <c r="M49" s="12"/>
      <c r="N49" s="12"/>
      <c r="O49" s="12"/>
      <c r="P49" s="12"/>
      <c r="Q49" s="12"/>
      <c r="R49" s="12"/>
      <c r="S49" s="12"/>
      <c r="T49" s="12"/>
      <c r="U49" s="12"/>
      <c r="V49" s="12"/>
      <c r="W49" s="12"/>
    </row>
    <row r="50" spans="5:23" x14ac:dyDescent="0.2">
      <c r="E50" s="7"/>
      <c r="F50" s="14"/>
      <c r="G50" s="12" t="s">
        <v>152</v>
      </c>
      <c r="H50" s="12"/>
      <c r="I50" s="12"/>
      <c r="J50" s="12"/>
      <c r="K50" s="12"/>
      <c r="L50" s="12"/>
      <c r="M50" s="12"/>
      <c r="N50" s="12"/>
      <c r="O50" s="12"/>
      <c r="P50" s="12"/>
      <c r="Q50" s="12"/>
      <c r="R50" s="12"/>
      <c r="S50" s="12"/>
      <c r="T50" s="12"/>
      <c r="U50" s="12"/>
      <c r="V50" s="12"/>
      <c r="W50" s="12"/>
    </row>
    <row r="51" spans="5:23" x14ac:dyDescent="0.2">
      <c r="E51" s="7"/>
      <c r="F51" s="14"/>
      <c r="G51" s="12" t="s">
        <v>153</v>
      </c>
      <c r="H51" s="12"/>
      <c r="I51" s="12"/>
      <c r="J51" s="12"/>
      <c r="K51" s="12"/>
      <c r="L51" s="12"/>
      <c r="M51" s="12"/>
      <c r="N51" s="12"/>
      <c r="O51" s="12"/>
      <c r="P51" s="12"/>
      <c r="Q51" s="12"/>
      <c r="R51" s="12"/>
      <c r="S51" s="12"/>
      <c r="T51" s="12"/>
      <c r="U51" s="12"/>
      <c r="V51" s="12"/>
      <c r="W51" s="12"/>
    </row>
    <row r="52" spans="5:23" x14ac:dyDescent="0.2">
      <c r="E52" s="7"/>
      <c r="F52" s="14"/>
      <c r="G52" s="12" t="s">
        <v>154</v>
      </c>
      <c r="H52" s="12"/>
      <c r="I52" s="12"/>
      <c r="J52" s="12"/>
      <c r="K52" s="12"/>
      <c r="L52" s="12"/>
      <c r="M52" s="12"/>
      <c r="N52" s="12"/>
      <c r="O52" s="12"/>
      <c r="P52" s="12"/>
      <c r="Q52" s="12"/>
      <c r="R52" s="12"/>
      <c r="S52" s="12"/>
      <c r="T52" s="12"/>
      <c r="U52" s="12"/>
      <c r="V52" s="12"/>
      <c r="W52" s="12"/>
    </row>
    <row r="53" spans="5:23" x14ac:dyDescent="0.2">
      <c r="E53" s="7"/>
      <c r="F53" s="14"/>
      <c r="G53" s="12" t="s">
        <v>155</v>
      </c>
      <c r="H53" s="12"/>
      <c r="I53" s="12"/>
      <c r="J53" s="12"/>
      <c r="K53" s="12"/>
      <c r="L53" s="12"/>
      <c r="M53" s="12"/>
      <c r="N53" s="12"/>
      <c r="O53" s="12"/>
      <c r="P53" s="12"/>
      <c r="Q53" s="12"/>
      <c r="R53" s="12"/>
      <c r="S53" s="12"/>
      <c r="T53" s="12"/>
      <c r="U53" s="12"/>
      <c r="V53" s="12"/>
      <c r="W53" s="12"/>
    </row>
    <row r="54" spans="5:23" x14ac:dyDescent="0.2">
      <c r="E54" s="7"/>
      <c r="F54" s="14"/>
      <c r="G54" s="12" t="s">
        <v>156</v>
      </c>
      <c r="H54" s="12"/>
      <c r="I54" s="12"/>
      <c r="J54" s="12"/>
      <c r="K54" s="12"/>
      <c r="L54" s="12"/>
      <c r="M54" s="12"/>
      <c r="N54" s="12"/>
      <c r="O54" s="12"/>
      <c r="P54" s="12"/>
      <c r="Q54" s="12"/>
      <c r="R54" s="12"/>
      <c r="S54" s="12"/>
      <c r="T54" s="12"/>
      <c r="U54" s="12"/>
      <c r="V54" s="12"/>
      <c r="W54" s="12"/>
    </row>
    <row r="55" spans="5:23" x14ac:dyDescent="0.2">
      <c r="E55" s="7"/>
      <c r="F55" s="14"/>
      <c r="G55" s="12" t="s">
        <v>157</v>
      </c>
      <c r="H55" s="12"/>
      <c r="I55" s="12"/>
      <c r="J55" s="12"/>
      <c r="K55" s="12"/>
      <c r="L55" s="12"/>
      <c r="M55" s="12"/>
      <c r="N55" s="12"/>
      <c r="O55" s="12"/>
      <c r="P55" s="12"/>
      <c r="Q55" s="12"/>
      <c r="R55" s="12"/>
      <c r="S55" s="12"/>
      <c r="T55" s="12"/>
      <c r="U55" s="12"/>
      <c r="V55" s="12"/>
      <c r="W55" s="12"/>
    </row>
    <row r="56" spans="5:23" x14ac:dyDescent="0.2">
      <c r="E56" s="7"/>
      <c r="F56" s="14"/>
      <c r="G56" s="12" t="s">
        <v>158</v>
      </c>
      <c r="H56" s="12"/>
      <c r="I56" s="12"/>
      <c r="J56" s="12"/>
      <c r="K56" s="12"/>
      <c r="L56" s="12"/>
      <c r="M56" s="12"/>
      <c r="N56" s="12"/>
      <c r="O56" s="12"/>
      <c r="P56" s="12"/>
      <c r="Q56" s="12"/>
      <c r="R56" s="12"/>
      <c r="S56" s="12"/>
      <c r="T56" s="12"/>
      <c r="U56" s="12"/>
      <c r="V56" s="12"/>
      <c r="W56" s="12"/>
    </row>
    <row r="57" spans="5:23" x14ac:dyDescent="0.2">
      <c r="E57" s="7"/>
      <c r="F57" s="14"/>
      <c r="G57" s="12" t="s">
        <v>159</v>
      </c>
      <c r="H57" s="12"/>
      <c r="I57" s="12"/>
      <c r="J57" s="12"/>
      <c r="K57" s="12"/>
      <c r="L57" s="12"/>
      <c r="M57" s="12"/>
      <c r="N57" s="12"/>
      <c r="O57" s="12"/>
      <c r="P57" s="12"/>
      <c r="Q57" s="12"/>
      <c r="R57" s="12"/>
      <c r="S57" s="12"/>
      <c r="T57" s="12"/>
      <c r="U57" s="12"/>
      <c r="V57" s="12"/>
      <c r="W57" s="12"/>
    </row>
    <row r="58" spans="5:23" x14ac:dyDescent="0.2">
      <c r="E58" s="7"/>
      <c r="F58" s="14"/>
      <c r="G58" s="12" t="s">
        <v>160</v>
      </c>
      <c r="H58" s="12"/>
      <c r="I58" s="12"/>
      <c r="J58" s="12"/>
      <c r="K58" s="12"/>
      <c r="L58" s="12"/>
      <c r="M58" s="12"/>
      <c r="N58" s="12"/>
      <c r="O58" s="12"/>
      <c r="P58" s="12"/>
      <c r="Q58" s="12"/>
      <c r="R58" s="12"/>
      <c r="S58" s="12"/>
      <c r="T58" s="12"/>
      <c r="U58" s="12"/>
      <c r="V58" s="12"/>
      <c r="W58" s="12"/>
    </row>
    <row r="59" spans="5:23" x14ac:dyDescent="0.2">
      <c r="E59" s="7"/>
      <c r="F59" s="14"/>
      <c r="G59" s="12" t="s">
        <v>161</v>
      </c>
      <c r="H59" s="12"/>
      <c r="I59" s="12"/>
      <c r="J59" s="12"/>
      <c r="K59" s="12"/>
      <c r="L59" s="12"/>
      <c r="M59" s="12"/>
      <c r="N59" s="12"/>
      <c r="O59" s="12"/>
      <c r="P59" s="12"/>
      <c r="Q59" s="12"/>
      <c r="R59" s="12"/>
      <c r="S59" s="12"/>
      <c r="T59" s="12"/>
      <c r="U59" s="12"/>
      <c r="V59" s="12"/>
      <c r="W59" s="12"/>
    </row>
    <row r="60" spans="5:23" x14ac:dyDescent="0.2">
      <c r="E60" s="7"/>
      <c r="F60" s="14"/>
      <c r="G60" s="12" t="s">
        <v>162</v>
      </c>
      <c r="H60" s="12"/>
      <c r="I60" s="12"/>
      <c r="J60" s="12"/>
      <c r="K60" s="12"/>
      <c r="L60" s="12"/>
      <c r="M60" s="12"/>
      <c r="N60" s="12"/>
      <c r="O60" s="12"/>
      <c r="P60" s="12"/>
      <c r="Q60" s="12"/>
      <c r="R60" s="12"/>
      <c r="S60" s="12"/>
      <c r="T60" s="12"/>
      <c r="U60" s="12"/>
      <c r="V60" s="12"/>
      <c r="W60" s="12"/>
    </row>
    <row r="61" spans="5:23" x14ac:dyDescent="0.2">
      <c r="E61" s="7"/>
      <c r="F61" s="14"/>
      <c r="G61" s="12" t="s">
        <v>163</v>
      </c>
      <c r="H61" s="12"/>
      <c r="I61" s="12"/>
      <c r="J61" s="12"/>
      <c r="K61" s="12"/>
      <c r="L61" s="12"/>
      <c r="M61" s="12"/>
      <c r="N61" s="12"/>
      <c r="O61" s="12"/>
      <c r="P61" s="12"/>
      <c r="Q61" s="12"/>
      <c r="R61" s="12"/>
      <c r="S61" s="12"/>
      <c r="T61" s="12"/>
      <c r="U61" s="12"/>
      <c r="V61" s="12"/>
      <c r="W61" s="12"/>
    </row>
    <row r="62" spans="5:23" x14ac:dyDescent="0.2">
      <c r="E62" s="7"/>
      <c r="F62" s="14"/>
      <c r="G62" s="12" t="s">
        <v>164</v>
      </c>
      <c r="H62" s="12"/>
      <c r="I62" s="12"/>
      <c r="J62" s="12"/>
      <c r="K62" s="12"/>
      <c r="L62" s="12"/>
      <c r="M62" s="12"/>
      <c r="N62" s="12"/>
      <c r="O62" s="12"/>
      <c r="P62" s="12"/>
      <c r="Q62" s="12"/>
      <c r="R62" s="12"/>
      <c r="S62" s="12"/>
      <c r="T62" s="12"/>
      <c r="U62" s="12"/>
      <c r="V62" s="12"/>
      <c r="W62" s="12"/>
    </row>
    <row r="63" spans="5:23" x14ac:dyDescent="0.2">
      <c r="E63" s="7"/>
      <c r="F63" s="14"/>
      <c r="G63" s="12" t="s">
        <v>165</v>
      </c>
      <c r="H63" s="12"/>
      <c r="I63" s="12"/>
      <c r="J63" s="12"/>
      <c r="K63" s="12"/>
      <c r="L63" s="12"/>
      <c r="M63" s="12"/>
      <c r="N63" s="12"/>
      <c r="O63" s="12"/>
      <c r="P63" s="12"/>
      <c r="Q63" s="12"/>
      <c r="R63" s="12"/>
      <c r="S63" s="12"/>
      <c r="T63" s="12"/>
      <c r="U63" s="12"/>
      <c r="V63" s="12"/>
      <c r="W63" s="12"/>
    </row>
    <row r="64" spans="5:23" x14ac:dyDescent="0.2">
      <c r="E64" s="7"/>
      <c r="F64" s="14"/>
      <c r="G64" s="12" t="s">
        <v>166</v>
      </c>
      <c r="H64" s="12"/>
      <c r="I64" s="12"/>
      <c r="J64" s="12"/>
      <c r="K64" s="12"/>
      <c r="L64" s="12"/>
      <c r="M64" s="12"/>
      <c r="N64" s="12"/>
      <c r="O64" s="12"/>
      <c r="P64" s="12"/>
      <c r="Q64" s="12"/>
      <c r="R64" s="12"/>
      <c r="S64" s="12"/>
      <c r="T64" s="12"/>
      <c r="U64" s="12"/>
      <c r="V64" s="12"/>
      <c r="W64" s="12"/>
    </row>
    <row r="65" spans="5:23" x14ac:dyDescent="0.2">
      <c r="E65" s="7"/>
      <c r="F65" s="14"/>
      <c r="G65" s="12" t="s">
        <v>167</v>
      </c>
      <c r="H65" s="12"/>
      <c r="I65" s="12"/>
      <c r="J65" s="12"/>
      <c r="K65" s="12"/>
      <c r="L65" s="12"/>
      <c r="M65" s="12"/>
      <c r="N65" s="12"/>
      <c r="O65" s="12"/>
      <c r="P65" s="12"/>
      <c r="Q65" s="12"/>
      <c r="R65" s="12"/>
      <c r="S65" s="12"/>
      <c r="T65" s="12"/>
      <c r="U65" s="12"/>
      <c r="V65" s="12"/>
      <c r="W65" s="12"/>
    </row>
    <row r="66" spans="5:23" x14ac:dyDescent="0.2">
      <c r="E66" s="7"/>
      <c r="F66" s="14"/>
      <c r="G66" s="12" t="s">
        <v>168</v>
      </c>
      <c r="H66" s="12"/>
      <c r="I66" s="12"/>
      <c r="J66" s="12"/>
      <c r="K66" s="12"/>
      <c r="L66" s="12"/>
      <c r="M66" s="12"/>
      <c r="N66" s="12"/>
      <c r="O66" s="12"/>
      <c r="P66" s="12"/>
      <c r="Q66" s="12"/>
      <c r="R66" s="12"/>
      <c r="S66" s="12"/>
      <c r="T66" s="12"/>
      <c r="U66" s="12"/>
      <c r="V66" s="12"/>
      <c r="W66" s="12"/>
    </row>
    <row r="67" spans="5:23" x14ac:dyDescent="0.2">
      <c r="E67" s="7"/>
      <c r="F67" s="14"/>
      <c r="G67" s="12" t="s">
        <v>169</v>
      </c>
      <c r="H67" s="12"/>
      <c r="I67" s="12"/>
      <c r="J67" s="12"/>
      <c r="K67" s="12"/>
      <c r="L67" s="12"/>
      <c r="M67" s="12"/>
      <c r="N67" s="12"/>
      <c r="O67" s="12"/>
      <c r="P67" s="12"/>
      <c r="Q67" s="12"/>
      <c r="R67" s="12"/>
      <c r="S67" s="12"/>
      <c r="T67" s="12"/>
      <c r="U67" s="12"/>
      <c r="V67" s="12"/>
      <c r="W67" s="12"/>
    </row>
    <row r="68" spans="5:23" x14ac:dyDescent="0.2">
      <c r="E68" s="7"/>
      <c r="F68" s="14"/>
      <c r="G68" s="12" t="s">
        <v>170</v>
      </c>
      <c r="H68" s="12"/>
      <c r="I68" s="12"/>
      <c r="J68" s="12"/>
      <c r="K68" s="12"/>
      <c r="L68" s="12"/>
      <c r="M68" s="12"/>
      <c r="N68" s="12"/>
      <c r="O68" s="12"/>
      <c r="P68" s="12"/>
      <c r="Q68" s="12"/>
      <c r="R68" s="12"/>
      <c r="S68" s="12"/>
      <c r="T68" s="12"/>
      <c r="U68" s="12"/>
      <c r="V68" s="12"/>
      <c r="W68" s="12"/>
    </row>
    <row r="69" spans="5:23" x14ac:dyDescent="0.2">
      <c r="E69" s="7"/>
      <c r="F69" s="14"/>
      <c r="G69" s="12" t="s">
        <v>171</v>
      </c>
      <c r="H69" s="12"/>
      <c r="I69" s="12"/>
      <c r="J69" s="12"/>
      <c r="K69" s="12"/>
      <c r="L69" s="12"/>
      <c r="M69" s="12"/>
      <c r="N69" s="12"/>
      <c r="O69" s="12"/>
      <c r="P69" s="12"/>
      <c r="Q69" s="12"/>
      <c r="R69" s="12"/>
      <c r="S69" s="12"/>
      <c r="T69" s="12"/>
      <c r="U69" s="12"/>
      <c r="V69" s="12"/>
      <c r="W69" s="12"/>
    </row>
    <row r="70" spans="5:23" x14ac:dyDescent="0.2">
      <c r="E70" s="7"/>
      <c r="F70" s="14"/>
      <c r="G70" s="12" t="s">
        <v>172</v>
      </c>
      <c r="H70" s="12"/>
      <c r="I70" s="12"/>
      <c r="J70" s="12"/>
      <c r="K70" s="12"/>
      <c r="L70" s="12"/>
      <c r="M70" s="12"/>
      <c r="N70" s="12"/>
      <c r="O70" s="12"/>
      <c r="P70" s="12"/>
      <c r="Q70" s="12"/>
      <c r="R70" s="12"/>
      <c r="S70" s="12"/>
      <c r="T70" s="12"/>
      <c r="U70" s="12"/>
      <c r="V70" s="12"/>
      <c r="W70" s="12"/>
    </row>
    <row r="71" spans="5:23" x14ac:dyDescent="0.2">
      <c r="E71" s="7"/>
      <c r="F71" s="14"/>
      <c r="G71" s="12" t="s">
        <v>173</v>
      </c>
      <c r="H71" s="12"/>
      <c r="I71" s="12"/>
      <c r="J71" s="12"/>
      <c r="K71" s="12"/>
      <c r="L71" s="12"/>
      <c r="M71" s="12"/>
      <c r="N71" s="12"/>
      <c r="O71" s="12"/>
      <c r="P71" s="12"/>
      <c r="Q71" s="12"/>
      <c r="R71" s="12"/>
      <c r="S71" s="12"/>
      <c r="T71" s="12"/>
      <c r="U71" s="12"/>
      <c r="V71" s="12"/>
      <c r="W71" s="12"/>
    </row>
    <row r="72" spans="5:23" x14ac:dyDescent="0.2">
      <c r="E72" s="7"/>
      <c r="F72" s="14"/>
      <c r="G72" s="12" t="s">
        <v>174</v>
      </c>
      <c r="H72" s="12"/>
      <c r="I72" s="12"/>
      <c r="J72" s="12"/>
      <c r="K72" s="12"/>
      <c r="L72" s="12"/>
      <c r="M72" s="12"/>
      <c r="N72" s="12"/>
      <c r="O72" s="12"/>
      <c r="P72" s="12"/>
      <c r="Q72" s="12"/>
      <c r="R72" s="12"/>
      <c r="S72" s="12"/>
      <c r="T72" s="12"/>
      <c r="U72" s="12"/>
      <c r="V72" s="12"/>
      <c r="W72" s="12"/>
    </row>
    <row r="73" spans="5:23" x14ac:dyDescent="0.2">
      <c r="E73" s="7"/>
      <c r="F73" s="14"/>
      <c r="G73" s="12" t="s">
        <v>175</v>
      </c>
      <c r="H73" s="12"/>
      <c r="I73" s="12"/>
      <c r="J73" s="12"/>
      <c r="K73" s="12"/>
      <c r="L73" s="12"/>
      <c r="M73" s="12"/>
      <c r="N73" s="12"/>
      <c r="O73" s="12"/>
      <c r="P73" s="12"/>
      <c r="Q73" s="12"/>
      <c r="R73" s="12"/>
      <c r="S73" s="12"/>
      <c r="T73" s="12"/>
      <c r="U73" s="12"/>
      <c r="V73" s="12"/>
      <c r="W73" s="12"/>
    </row>
    <row r="74" spans="5:23" x14ac:dyDescent="0.2">
      <c r="E74" s="7"/>
      <c r="F74" s="14"/>
      <c r="G74" s="12" t="s">
        <v>176</v>
      </c>
      <c r="H74" s="12"/>
      <c r="I74" s="12"/>
      <c r="J74" s="12"/>
      <c r="K74" s="12"/>
      <c r="L74" s="12"/>
      <c r="M74" s="12"/>
      <c r="N74" s="12"/>
      <c r="O74" s="12"/>
      <c r="P74" s="12"/>
      <c r="Q74" s="12"/>
      <c r="R74" s="12"/>
      <c r="S74" s="12"/>
      <c r="T74" s="12"/>
      <c r="U74" s="12"/>
      <c r="V74" s="12"/>
      <c r="W74" s="12"/>
    </row>
    <row r="75" spans="5:23" x14ac:dyDescent="0.2">
      <c r="E75" s="7"/>
      <c r="F75" s="14"/>
      <c r="G75" s="12" t="s">
        <v>177</v>
      </c>
      <c r="H75" s="12"/>
      <c r="I75" s="12"/>
      <c r="J75" s="12"/>
      <c r="K75" s="12"/>
      <c r="L75" s="12"/>
      <c r="M75" s="12"/>
      <c r="N75" s="12"/>
      <c r="O75" s="12"/>
      <c r="P75" s="12"/>
      <c r="Q75" s="12"/>
      <c r="R75" s="12"/>
      <c r="S75" s="12"/>
      <c r="T75" s="12"/>
      <c r="U75" s="12"/>
      <c r="V75" s="12"/>
      <c r="W75" s="12"/>
    </row>
    <row r="76" spans="5:23" x14ac:dyDescent="0.2">
      <c r="E76" s="7"/>
      <c r="F76" s="14"/>
      <c r="G76" s="12" t="s">
        <v>178</v>
      </c>
      <c r="H76" s="12"/>
      <c r="I76" s="12"/>
      <c r="J76" s="12"/>
      <c r="K76" s="12"/>
      <c r="L76" s="12"/>
      <c r="M76" s="12"/>
      <c r="N76" s="12"/>
      <c r="O76" s="12"/>
      <c r="P76" s="12"/>
      <c r="Q76" s="12"/>
      <c r="R76" s="12"/>
      <c r="S76" s="12"/>
      <c r="T76" s="12"/>
      <c r="U76" s="12"/>
      <c r="V76" s="12"/>
      <c r="W76" s="12"/>
    </row>
    <row r="77" spans="5:23" x14ac:dyDescent="0.2">
      <c r="E77" s="7"/>
      <c r="F77" s="14"/>
      <c r="G77" s="12" t="s">
        <v>179</v>
      </c>
      <c r="H77" s="12"/>
      <c r="I77" s="12"/>
      <c r="J77" s="12"/>
      <c r="K77" s="12"/>
      <c r="L77" s="12"/>
      <c r="M77" s="12"/>
      <c r="N77" s="12"/>
      <c r="O77" s="12"/>
      <c r="P77" s="12"/>
      <c r="Q77" s="12"/>
      <c r="R77" s="12"/>
      <c r="S77" s="12"/>
      <c r="T77" s="12"/>
      <c r="U77" s="12"/>
      <c r="V77" s="12"/>
      <c r="W77" s="12"/>
    </row>
    <row r="78" spans="5:23" x14ac:dyDescent="0.2">
      <c r="E78" s="7"/>
      <c r="F78" s="14"/>
      <c r="G78" s="12" t="s">
        <v>180</v>
      </c>
      <c r="H78" s="12"/>
      <c r="I78" s="12"/>
      <c r="J78" s="12"/>
      <c r="K78" s="12"/>
      <c r="L78" s="12"/>
      <c r="M78" s="12"/>
      <c r="N78" s="12"/>
      <c r="O78" s="12"/>
      <c r="P78" s="12"/>
      <c r="Q78" s="12"/>
      <c r="R78" s="12"/>
      <c r="S78" s="12"/>
      <c r="T78" s="12"/>
      <c r="U78" s="12"/>
      <c r="V78" s="12"/>
      <c r="W78" s="12"/>
    </row>
    <row r="79" spans="5:23" x14ac:dyDescent="0.2">
      <c r="E79" s="7"/>
      <c r="F79" s="14"/>
      <c r="G79" s="12" t="s">
        <v>181</v>
      </c>
      <c r="H79" s="12"/>
      <c r="I79" s="12"/>
      <c r="J79" s="12"/>
      <c r="K79" s="12"/>
      <c r="L79" s="12"/>
      <c r="M79" s="12"/>
      <c r="N79" s="12"/>
      <c r="O79" s="12"/>
      <c r="P79" s="12"/>
      <c r="Q79" s="12"/>
      <c r="R79" s="12"/>
      <c r="S79" s="12"/>
      <c r="T79" s="12"/>
      <c r="U79" s="12"/>
      <c r="V79" s="12"/>
      <c r="W79" s="12"/>
    </row>
    <row r="80" spans="5:23" x14ac:dyDescent="0.2">
      <c r="E80" s="7"/>
      <c r="F80" s="14"/>
      <c r="G80" s="12" t="s">
        <v>182</v>
      </c>
      <c r="H80" s="12"/>
      <c r="I80" s="12"/>
      <c r="J80" s="12"/>
      <c r="K80" s="12"/>
      <c r="L80" s="12"/>
      <c r="M80" s="12"/>
      <c r="N80" s="12"/>
      <c r="O80" s="12"/>
      <c r="P80" s="12"/>
      <c r="Q80" s="12"/>
      <c r="R80" s="12"/>
      <c r="S80" s="12"/>
      <c r="T80" s="12"/>
      <c r="U80" s="12"/>
      <c r="V80" s="12"/>
      <c r="W80" s="12"/>
    </row>
    <row r="81" spans="5:23" x14ac:dyDescent="0.2">
      <c r="E81" s="7"/>
      <c r="F81" s="14"/>
      <c r="G81" s="12" t="s">
        <v>183</v>
      </c>
      <c r="H81" s="12"/>
      <c r="I81" s="12"/>
      <c r="J81" s="12"/>
      <c r="K81" s="12"/>
      <c r="L81" s="12"/>
      <c r="M81" s="12"/>
      <c r="N81" s="12"/>
      <c r="O81" s="12"/>
      <c r="P81" s="12"/>
      <c r="Q81" s="12"/>
      <c r="R81" s="12"/>
      <c r="S81" s="12"/>
      <c r="T81" s="12"/>
      <c r="U81" s="12"/>
      <c r="V81" s="12"/>
      <c r="W81" s="12"/>
    </row>
    <row r="82" spans="5:23" x14ac:dyDescent="0.2">
      <c r="E82" s="7"/>
      <c r="F82" s="14"/>
      <c r="G82" s="12" t="s">
        <v>184</v>
      </c>
      <c r="H82" s="12"/>
      <c r="I82" s="12"/>
      <c r="J82" s="12"/>
      <c r="K82" s="12"/>
      <c r="L82" s="12"/>
      <c r="M82" s="12"/>
      <c r="N82" s="12"/>
      <c r="O82" s="12"/>
      <c r="P82" s="12"/>
      <c r="Q82" s="12"/>
      <c r="R82" s="12"/>
      <c r="S82" s="12"/>
      <c r="T82" s="12"/>
      <c r="U82" s="12"/>
      <c r="V82" s="12"/>
      <c r="W82" s="12"/>
    </row>
    <row r="83" spans="5:23" x14ac:dyDescent="0.2">
      <c r="E83" s="7"/>
      <c r="F83" s="14"/>
      <c r="G83" s="12" t="s">
        <v>185</v>
      </c>
      <c r="H83" s="12"/>
      <c r="I83" s="12"/>
      <c r="J83" s="12"/>
      <c r="K83" s="12"/>
      <c r="L83" s="12"/>
      <c r="M83" s="12"/>
      <c r="N83" s="12"/>
      <c r="O83" s="12"/>
      <c r="P83" s="12"/>
      <c r="Q83" s="12"/>
      <c r="R83" s="12"/>
      <c r="S83" s="12"/>
      <c r="T83" s="12"/>
      <c r="U83" s="12"/>
      <c r="V83" s="12"/>
      <c r="W83" s="12"/>
    </row>
    <row r="84" spans="5:23" x14ac:dyDescent="0.2">
      <c r="E84" s="7"/>
      <c r="F84" s="14"/>
      <c r="G84" s="12" t="s">
        <v>186</v>
      </c>
      <c r="H84" s="12"/>
      <c r="I84" s="12"/>
      <c r="J84" s="12"/>
      <c r="K84" s="12"/>
      <c r="L84" s="12"/>
      <c r="M84" s="12"/>
      <c r="N84" s="12"/>
      <c r="O84" s="12"/>
      <c r="P84" s="12"/>
      <c r="Q84" s="12"/>
      <c r="R84" s="12"/>
      <c r="S84" s="12"/>
      <c r="T84" s="12"/>
      <c r="U84" s="12"/>
      <c r="V84" s="12"/>
      <c r="W84" s="12"/>
    </row>
    <row r="85" spans="5:23" x14ac:dyDescent="0.2">
      <c r="E85" s="7"/>
      <c r="F85" s="14"/>
      <c r="G85" s="12" t="s">
        <v>187</v>
      </c>
      <c r="H85" s="12"/>
      <c r="I85" s="12"/>
      <c r="J85" s="12"/>
      <c r="K85" s="12"/>
      <c r="L85" s="12"/>
      <c r="M85" s="12"/>
      <c r="N85" s="12"/>
      <c r="O85" s="12"/>
      <c r="P85" s="12"/>
      <c r="Q85" s="12"/>
      <c r="R85" s="12"/>
      <c r="S85" s="12"/>
      <c r="T85" s="12"/>
      <c r="U85" s="12"/>
      <c r="V85" s="12"/>
      <c r="W85" s="12"/>
    </row>
    <row r="86" spans="5:23" x14ac:dyDescent="0.2">
      <c r="E86" s="7"/>
      <c r="F86" s="14"/>
      <c r="G86" s="12" t="s">
        <v>188</v>
      </c>
      <c r="H86" s="12"/>
      <c r="I86" s="12"/>
      <c r="J86" s="12"/>
      <c r="K86" s="12"/>
      <c r="L86" s="12"/>
      <c r="M86" s="12"/>
      <c r="N86" s="12"/>
      <c r="O86" s="12"/>
      <c r="P86" s="12"/>
      <c r="Q86" s="12"/>
      <c r="R86" s="12"/>
      <c r="S86" s="12"/>
      <c r="T86" s="12"/>
      <c r="U86" s="12"/>
      <c r="V86" s="12"/>
      <c r="W86" s="12"/>
    </row>
    <row r="87" spans="5:23" x14ac:dyDescent="0.2">
      <c r="E87" s="7"/>
      <c r="F87" s="14"/>
      <c r="G87" s="12" t="s">
        <v>189</v>
      </c>
      <c r="H87" s="12"/>
      <c r="I87" s="12"/>
      <c r="J87" s="12"/>
      <c r="K87" s="12"/>
      <c r="L87" s="12"/>
      <c r="M87" s="12"/>
      <c r="N87" s="12"/>
      <c r="O87" s="12"/>
      <c r="P87" s="12"/>
      <c r="Q87" s="12"/>
      <c r="R87" s="12"/>
      <c r="S87" s="12"/>
      <c r="T87" s="12"/>
      <c r="U87" s="12"/>
      <c r="V87" s="12"/>
      <c r="W87" s="12"/>
    </row>
    <row r="88" spans="5:23" x14ac:dyDescent="0.2">
      <c r="E88" s="7"/>
      <c r="F88" s="14"/>
      <c r="G88" s="12" t="s">
        <v>190</v>
      </c>
      <c r="H88" s="12"/>
      <c r="I88" s="12"/>
      <c r="J88" s="12"/>
      <c r="K88" s="12"/>
      <c r="L88" s="12"/>
      <c r="M88" s="12"/>
      <c r="N88" s="12"/>
      <c r="O88" s="12"/>
      <c r="P88" s="12"/>
      <c r="Q88" s="12"/>
      <c r="R88" s="12"/>
      <c r="S88" s="12"/>
      <c r="T88" s="12"/>
      <c r="U88" s="12"/>
      <c r="V88" s="12"/>
      <c r="W88" s="12"/>
    </row>
    <row r="89" spans="5:23" x14ac:dyDescent="0.2">
      <c r="E89" s="7"/>
      <c r="F89" s="14"/>
      <c r="G89" s="12" t="s">
        <v>191</v>
      </c>
      <c r="H89" s="12"/>
      <c r="I89" s="12"/>
      <c r="J89" s="12"/>
      <c r="K89" s="12"/>
      <c r="L89" s="12"/>
      <c r="M89" s="12"/>
      <c r="N89" s="12"/>
      <c r="O89" s="12"/>
      <c r="P89" s="12"/>
      <c r="Q89" s="12"/>
      <c r="R89" s="12"/>
      <c r="S89" s="12"/>
      <c r="T89" s="12"/>
      <c r="U89" s="12"/>
      <c r="V89" s="12"/>
      <c r="W89" s="12"/>
    </row>
    <row r="90" spans="5:23" x14ac:dyDescent="0.2">
      <c r="E90" s="7"/>
      <c r="F90" s="14"/>
      <c r="G90" s="12" t="s">
        <v>192</v>
      </c>
      <c r="H90" s="12"/>
      <c r="I90" s="12"/>
      <c r="J90" s="12"/>
      <c r="K90" s="12"/>
      <c r="L90" s="12"/>
      <c r="M90" s="12"/>
      <c r="N90" s="12"/>
      <c r="O90" s="12"/>
      <c r="P90" s="12"/>
      <c r="Q90" s="12"/>
      <c r="R90" s="12"/>
      <c r="S90" s="12"/>
      <c r="T90" s="12"/>
      <c r="U90" s="12"/>
      <c r="V90" s="12"/>
      <c r="W90" s="12"/>
    </row>
    <row r="91" spans="5:23" x14ac:dyDescent="0.2">
      <c r="E91" s="7"/>
      <c r="F91" s="14"/>
      <c r="G91" s="12" t="s">
        <v>193</v>
      </c>
      <c r="H91" s="12"/>
      <c r="I91" s="12"/>
      <c r="J91" s="12"/>
      <c r="K91" s="12"/>
      <c r="L91" s="12"/>
      <c r="M91" s="12"/>
      <c r="N91" s="12"/>
      <c r="O91" s="12"/>
      <c r="P91" s="12"/>
      <c r="Q91" s="12"/>
      <c r="R91" s="12"/>
      <c r="S91" s="12"/>
      <c r="T91" s="12"/>
      <c r="U91" s="12"/>
      <c r="V91" s="12"/>
      <c r="W91" s="12"/>
    </row>
    <row r="92" spans="5:23" x14ac:dyDescent="0.2">
      <c r="E92" s="7"/>
      <c r="F92" s="14"/>
      <c r="G92" s="12" t="s">
        <v>194</v>
      </c>
      <c r="H92" s="12"/>
      <c r="I92" s="12"/>
      <c r="J92" s="12"/>
      <c r="K92" s="12"/>
      <c r="L92" s="12"/>
      <c r="M92" s="12"/>
      <c r="N92" s="12"/>
      <c r="O92" s="12"/>
      <c r="P92" s="12"/>
      <c r="Q92" s="12"/>
      <c r="R92" s="12"/>
      <c r="S92" s="12"/>
      <c r="T92" s="12"/>
      <c r="U92" s="12"/>
      <c r="V92" s="12"/>
      <c r="W92" s="12"/>
    </row>
    <row r="93" spans="5:23" x14ac:dyDescent="0.2">
      <c r="E93" s="7"/>
      <c r="F93" s="14"/>
      <c r="G93" s="12" t="s">
        <v>195</v>
      </c>
      <c r="H93" s="12"/>
      <c r="I93" s="12"/>
      <c r="J93" s="12"/>
      <c r="K93" s="12"/>
      <c r="L93" s="12"/>
      <c r="M93" s="12"/>
      <c r="N93" s="12"/>
      <c r="O93" s="12"/>
      <c r="P93" s="12"/>
      <c r="Q93" s="12"/>
      <c r="R93" s="12"/>
      <c r="S93" s="12"/>
      <c r="T93" s="12"/>
      <c r="U93" s="12"/>
      <c r="V93" s="12"/>
      <c r="W93" s="12"/>
    </row>
    <row r="94" spans="5:23" x14ac:dyDescent="0.2">
      <c r="E94" s="7"/>
      <c r="F94" s="14"/>
      <c r="G94" s="12" t="s">
        <v>196</v>
      </c>
      <c r="H94" s="12"/>
      <c r="I94" s="12"/>
      <c r="J94" s="12"/>
      <c r="K94" s="12"/>
      <c r="L94" s="12"/>
      <c r="M94" s="12"/>
      <c r="N94" s="12"/>
      <c r="O94" s="12"/>
      <c r="P94" s="12"/>
      <c r="Q94" s="12"/>
      <c r="R94" s="12"/>
      <c r="S94" s="12"/>
      <c r="T94" s="12"/>
      <c r="U94" s="12"/>
      <c r="V94" s="12"/>
      <c r="W94" s="12"/>
    </row>
    <row r="95" spans="5:23" x14ac:dyDescent="0.2">
      <c r="E95" s="7"/>
      <c r="F95" s="14"/>
      <c r="G95" s="12" t="s">
        <v>197</v>
      </c>
      <c r="H95" s="12"/>
      <c r="I95" s="12"/>
      <c r="J95" s="12"/>
      <c r="K95" s="12"/>
      <c r="L95" s="12"/>
      <c r="M95" s="12"/>
      <c r="N95" s="12"/>
      <c r="O95" s="12"/>
      <c r="P95" s="12"/>
      <c r="Q95" s="12"/>
      <c r="R95" s="12"/>
      <c r="S95" s="12"/>
      <c r="T95" s="12"/>
      <c r="U95" s="12"/>
      <c r="V95" s="12"/>
      <c r="W95" s="12"/>
    </row>
    <row r="96" spans="5:23" x14ac:dyDescent="0.2">
      <c r="E96" s="7"/>
      <c r="F96" s="14"/>
      <c r="G96" s="12" t="s">
        <v>198</v>
      </c>
      <c r="H96" s="12"/>
      <c r="I96" s="12"/>
      <c r="J96" s="12"/>
      <c r="K96" s="12"/>
      <c r="L96" s="12"/>
      <c r="M96" s="12"/>
      <c r="N96" s="12"/>
      <c r="O96" s="12"/>
      <c r="P96" s="12"/>
      <c r="Q96" s="12"/>
      <c r="R96" s="12"/>
      <c r="S96" s="12"/>
      <c r="T96" s="12"/>
      <c r="U96" s="12"/>
      <c r="V96" s="12"/>
      <c r="W96" s="12"/>
    </row>
    <row r="97" spans="5:23" x14ac:dyDescent="0.2">
      <c r="E97" s="7"/>
      <c r="F97" s="14"/>
      <c r="G97" s="12" t="s">
        <v>199</v>
      </c>
      <c r="H97" s="12"/>
      <c r="I97" s="12"/>
      <c r="J97" s="12"/>
      <c r="K97" s="12"/>
      <c r="L97" s="12"/>
      <c r="M97" s="12"/>
      <c r="N97" s="12"/>
      <c r="O97" s="12"/>
      <c r="P97" s="12"/>
      <c r="Q97" s="12"/>
      <c r="R97" s="12"/>
      <c r="S97" s="12"/>
      <c r="T97" s="12"/>
      <c r="U97" s="12"/>
      <c r="V97" s="12"/>
      <c r="W97" s="12"/>
    </row>
    <row r="98" spans="5:23" x14ac:dyDescent="0.2">
      <c r="E98" s="7"/>
      <c r="F98" s="14"/>
      <c r="G98" s="12" t="s">
        <v>200</v>
      </c>
      <c r="H98" s="12"/>
      <c r="I98" s="12"/>
      <c r="J98" s="12"/>
      <c r="K98" s="12"/>
      <c r="L98" s="12"/>
      <c r="M98" s="12"/>
      <c r="N98" s="12"/>
      <c r="O98" s="12"/>
      <c r="P98" s="12"/>
      <c r="Q98" s="12"/>
      <c r="R98" s="12"/>
      <c r="S98" s="12"/>
      <c r="T98" s="12"/>
      <c r="U98" s="12"/>
      <c r="V98" s="12"/>
      <c r="W98" s="12"/>
    </row>
    <row r="99" spans="5:23" x14ac:dyDescent="0.2">
      <c r="E99" s="7"/>
      <c r="F99" s="14"/>
      <c r="G99" s="12" t="s">
        <v>201</v>
      </c>
      <c r="H99" s="12"/>
      <c r="I99" s="12"/>
      <c r="J99" s="12"/>
      <c r="K99" s="12"/>
      <c r="L99" s="12"/>
      <c r="M99" s="12"/>
      <c r="N99" s="12"/>
      <c r="O99" s="12"/>
      <c r="P99" s="12"/>
      <c r="Q99" s="12"/>
      <c r="R99" s="12"/>
      <c r="S99" s="12"/>
      <c r="T99" s="12"/>
      <c r="U99" s="12"/>
      <c r="V99" s="12"/>
      <c r="W99" s="12"/>
    </row>
    <row r="100" spans="5:23" x14ac:dyDescent="0.2">
      <c r="E100" s="7"/>
      <c r="F100" s="14"/>
      <c r="G100" s="12" t="s">
        <v>202</v>
      </c>
      <c r="H100" s="12"/>
      <c r="I100" s="12"/>
      <c r="J100" s="12"/>
      <c r="K100" s="12"/>
      <c r="L100" s="12"/>
      <c r="M100" s="12"/>
      <c r="N100" s="12"/>
      <c r="O100" s="12"/>
      <c r="P100" s="12"/>
      <c r="Q100" s="12"/>
      <c r="R100" s="12"/>
      <c r="S100" s="12"/>
      <c r="T100" s="12"/>
      <c r="U100" s="12"/>
      <c r="V100" s="12"/>
      <c r="W100" s="12"/>
    </row>
    <row r="101" spans="5:23" x14ac:dyDescent="0.2">
      <c r="E101" s="7"/>
      <c r="F101" s="14"/>
      <c r="G101" s="12" t="s">
        <v>203</v>
      </c>
      <c r="H101" s="12"/>
      <c r="I101" s="12"/>
      <c r="J101" s="12"/>
      <c r="K101" s="12"/>
      <c r="L101" s="12"/>
      <c r="M101" s="12"/>
      <c r="N101" s="12"/>
      <c r="O101" s="12"/>
      <c r="P101" s="12"/>
      <c r="Q101" s="12"/>
      <c r="R101" s="12"/>
      <c r="S101" s="12"/>
      <c r="T101" s="12"/>
      <c r="U101" s="12"/>
      <c r="V101" s="12"/>
      <c r="W101" s="12"/>
    </row>
    <row r="102" spans="5:23" x14ac:dyDescent="0.2">
      <c r="E102" s="7"/>
      <c r="F102" s="14"/>
      <c r="G102" s="12" t="s">
        <v>204</v>
      </c>
      <c r="H102" s="12"/>
      <c r="I102" s="12"/>
      <c r="J102" s="12"/>
      <c r="K102" s="12"/>
      <c r="L102" s="12"/>
      <c r="M102" s="12"/>
      <c r="N102" s="12"/>
      <c r="O102" s="12"/>
      <c r="P102" s="12"/>
      <c r="Q102" s="12"/>
      <c r="R102" s="12"/>
      <c r="S102" s="12"/>
      <c r="T102" s="12"/>
      <c r="U102" s="12"/>
      <c r="V102" s="12"/>
      <c r="W102" s="12"/>
    </row>
    <row r="103" spans="5:23" x14ac:dyDescent="0.2">
      <c r="E103" s="7"/>
      <c r="F103" s="14"/>
      <c r="G103" s="12" t="s">
        <v>205</v>
      </c>
      <c r="H103" s="12"/>
      <c r="I103" s="12"/>
      <c r="J103" s="12"/>
      <c r="K103" s="12"/>
      <c r="L103" s="12"/>
      <c r="M103" s="12"/>
      <c r="N103" s="12"/>
      <c r="O103" s="12"/>
      <c r="P103" s="12"/>
      <c r="Q103" s="12"/>
      <c r="R103" s="12"/>
      <c r="S103" s="12"/>
      <c r="T103" s="12"/>
      <c r="U103" s="12"/>
      <c r="V103" s="12"/>
      <c r="W103" s="12"/>
    </row>
    <row r="104" spans="5:23" x14ac:dyDescent="0.2">
      <c r="E104" s="7"/>
      <c r="F104" s="14"/>
      <c r="G104" s="12" t="s">
        <v>206</v>
      </c>
      <c r="H104" s="12"/>
      <c r="I104" s="12"/>
      <c r="J104" s="12"/>
      <c r="K104" s="12"/>
      <c r="L104" s="12"/>
      <c r="M104" s="12"/>
      <c r="N104" s="12"/>
      <c r="O104" s="12"/>
      <c r="P104" s="12"/>
      <c r="Q104" s="12"/>
      <c r="R104" s="12"/>
      <c r="S104" s="12"/>
      <c r="T104" s="12"/>
      <c r="U104" s="12"/>
      <c r="V104" s="12"/>
      <c r="W104" s="12"/>
    </row>
    <row r="105" spans="5:23" x14ac:dyDescent="0.2">
      <c r="E105" s="7"/>
      <c r="F105" s="14"/>
      <c r="G105" s="12" t="s">
        <v>207</v>
      </c>
      <c r="H105" s="12"/>
      <c r="I105" s="12"/>
      <c r="J105" s="12"/>
      <c r="K105" s="12"/>
      <c r="L105" s="12"/>
      <c r="M105" s="12"/>
      <c r="N105" s="12"/>
      <c r="O105" s="12"/>
      <c r="P105" s="12"/>
      <c r="Q105" s="12"/>
      <c r="R105" s="12"/>
      <c r="S105" s="12"/>
      <c r="T105" s="12"/>
      <c r="U105" s="12"/>
      <c r="V105" s="12"/>
      <c r="W105" s="12"/>
    </row>
    <row r="106" spans="5:23" x14ac:dyDescent="0.2">
      <c r="E106" s="7"/>
      <c r="F106" s="14"/>
      <c r="G106" s="12" t="s">
        <v>208</v>
      </c>
      <c r="H106" s="12"/>
      <c r="I106" s="12"/>
      <c r="J106" s="12"/>
      <c r="K106" s="12"/>
      <c r="L106" s="12"/>
      <c r="M106" s="12"/>
      <c r="N106" s="12"/>
      <c r="O106" s="12"/>
      <c r="P106" s="12"/>
      <c r="Q106" s="12"/>
      <c r="R106" s="12"/>
      <c r="S106" s="12"/>
      <c r="T106" s="12"/>
      <c r="U106" s="12"/>
      <c r="V106" s="12"/>
      <c r="W106" s="12"/>
    </row>
    <row r="107" spans="5:23" x14ac:dyDescent="0.2">
      <c r="E107" s="7"/>
      <c r="F107" s="14"/>
      <c r="G107" s="12" t="s">
        <v>209</v>
      </c>
      <c r="H107" s="12"/>
      <c r="I107" s="12"/>
      <c r="J107" s="12"/>
      <c r="K107" s="12"/>
      <c r="L107" s="12"/>
      <c r="M107" s="12"/>
      <c r="N107" s="12"/>
      <c r="O107" s="12"/>
      <c r="P107" s="12"/>
      <c r="Q107" s="12"/>
      <c r="R107" s="12"/>
      <c r="S107" s="12"/>
      <c r="T107" s="12"/>
      <c r="U107" s="12"/>
      <c r="V107" s="12"/>
      <c r="W107" s="12"/>
    </row>
    <row r="108" spans="5:23" x14ac:dyDescent="0.2">
      <c r="E108" s="7"/>
      <c r="F108" s="14"/>
      <c r="G108" s="12" t="s">
        <v>210</v>
      </c>
      <c r="H108" s="12"/>
      <c r="I108" s="12"/>
      <c r="J108" s="12"/>
      <c r="K108" s="12"/>
      <c r="L108" s="12"/>
      <c r="M108" s="12"/>
      <c r="N108" s="12"/>
      <c r="O108" s="12"/>
      <c r="P108" s="12"/>
      <c r="Q108" s="12"/>
      <c r="R108" s="12"/>
      <c r="S108" s="12"/>
      <c r="T108" s="12"/>
      <c r="U108" s="12"/>
      <c r="V108" s="12"/>
      <c r="W108" s="12"/>
    </row>
    <row r="109" spans="5:23" x14ac:dyDescent="0.2">
      <c r="E109" s="7"/>
      <c r="F109" s="14"/>
      <c r="G109" s="12" t="s">
        <v>211</v>
      </c>
      <c r="H109" s="12"/>
      <c r="I109" s="12"/>
      <c r="J109" s="12"/>
      <c r="K109" s="12"/>
      <c r="L109" s="12"/>
      <c r="M109" s="12"/>
      <c r="N109" s="12"/>
      <c r="O109" s="12"/>
      <c r="P109" s="12"/>
      <c r="Q109" s="12"/>
      <c r="R109" s="12"/>
      <c r="S109" s="12"/>
      <c r="T109" s="12"/>
      <c r="U109" s="12"/>
      <c r="V109" s="12"/>
      <c r="W109" s="12"/>
    </row>
    <row r="110" spans="5:23" x14ac:dyDescent="0.2">
      <c r="E110" s="7"/>
      <c r="F110" s="14"/>
      <c r="G110" s="12" t="s">
        <v>212</v>
      </c>
      <c r="H110" s="12"/>
      <c r="I110" s="12"/>
      <c r="J110" s="12"/>
      <c r="K110" s="12"/>
      <c r="L110" s="12"/>
      <c r="M110" s="12"/>
      <c r="N110" s="12"/>
      <c r="O110" s="12"/>
      <c r="P110" s="12"/>
      <c r="Q110" s="12"/>
      <c r="R110" s="12"/>
      <c r="S110" s="12"/>
      <c r="T110" s="12"/>
      <c r="U110" s="12"/>
      <c r="V110" s="12"/>
      <c r="W110" s="12"/>
    </row>
    <row r="111" spans="5:23" x14ac:dyDescent="0.2">
      <c r="E111" s="7"/>
      <c r="F111" s="14"/>
      <c r="G111" s="12" t="s">
        <v>213</v>
      </c>
      <c r="H111" s="12"/>
      <c r="I111" s="12"/>
      <c r="J111" s="12"/>
      <c r="K111" s="12"/>
      <c r="L111" s="12"/>
      <c r="M111" s="12"/>
      <c r="N111" s="12"/>
      <c r="O111" s="12"/>
      <c r="P111" s="12"/>
      <c r="Q111" s="12"/>
      <c r="R111" s="12"/>
      <c r="S111" s="12"/>
      <c r="T111" s="12"/>
      <c r="U111" s="12"/>
      <c r="V111" s="12"/>
      <c r="W111" s="12"/>
    </row>
    <row r="112" spans="5:23" x14ac:dyDescent="0.2">
      <c r="E112" s="7"/>
      <c r="F112" s="14"/>
      <c r="G112" s="12" t="s">
        <v>214</v>
      </c>
      <c r="H112" s="12"/>
      <c r="I112" s="12"/>
      <c r="J112" s="12"/>
      <c r="K112" s="12"/>
      <c r="L112" s="12"/>
      <c r="M112" s="12"/>
      <c r="N112" s="12"/>
      <c r="O112" s="12"/>
      <c r="P112" s="12"/>
      <c r="Q112" s="12"/>
      <c r="R112" s="12"/>
      <c r="S112" s="12"/>
      <c r="T112" s="12"/>
      <c r="U112" s="12"/>
      <c r="V112" s="12"/>
      <c r="W112" s="12"/>
    </row>
    <row r="113" spans="5:23" x14ac:dyDescent="0.2">
      <c r="E113" s="7"/>
      <c r="F113" s="14"/>
      <c r="G113" s="12" t="s">
        <v>215</v>
      </c>
      <c r="H113" s="12"/>
      <c r="I113" s="12"/>
      <c r="J113" s="12"/>
      <c r="K113" s="12"/>
      <c r="L113" s="12"/>
      <c r="M113" s="12"/>
      <c r="N113" s="12"/>
      <c r="O113" s="12"/>
      <c r="P113" s="12"/>
      <c r="Q113" s="12"/>
      <c r="R113" s="12"/>
      <c r="S113" s="12"/>
      <c r="T113" s="12"/>
      <c r="U113" s="12"/>
      <c r="V113" s="12"/>
      <c r="W113" s="12"/>
    </row>
    <row r="114" spans="5:23" x14ac:dyDescent="0.2">
      <c r="E114" s="7"/>
      <c r="F114" s="14"/>
      <c r="G114" s="12" t="s">
        <v>216</v>
      </c>
      <c r="H114" s="12"/>
      <c r="I114" s="12"/>
      <c r="J114" s="12"/>
      <c r="K114" s="12"/>
      <c r="L114" s="12"/>
      <c r="M114" s="12"/>
      <c r="N114" s="12"/>
      <c r="O114" s="12"/>
      <c r="P114" s="12"/>
      <c r="Q114" s="12"/>
      <c r="R114" s="12"/>
      <c r="S114" s="12"/>
      <c r="T114" s="12"/>
      <c r="U114" s="12"/>
      <c r="V114" s="12"/>
      <c r="W114" s="12"/>
    </row>
    <row r="115" spans="5:23" x14ac:dyDescent="0.2">
      <c r="E115" s="7"/>
      <c r="F115" s="14"/>
      <c r="G115" s="12" t="s">
        <v>217</v>
      </c>
      <c r="H115" s="12"/>
      <c r="I115" s="12"/>
      <c r="J115" s="12"/>
      <c r="K115" s="12"/>
      <c r="L115" s="12"/>
      <c r="M115" s="12"/>
      <c r="N115" s="12"/>
      <c r="O115" s="12"/>
      <c r="P115" s="12"/>
      <c r="Q115" s="12"/>
      <c r="R115" s="12"/>
      <c r="S115" s="12"/>
      <c r="T115" s="12"/>
      <c r="U115" s="12"/>
      <c r="V115" s="12"/>
      <c r="W115" s="12"/>
    </row>
    <row r="116" spans="5:23" x14ac:dyDescent="0.2">
      <c r="E116" s="7"/>
      <c r="F116" s="14"/>
      <c r="G116" s="12" t="s">
        <v>218</v>
      </c>
      <c r="H116" s="12"/>
      <c r="I116" s="12"/>
      <c r="J116" s="12"/>
      <c r="K116" s="12"/>
      <c r="L116" s="12"/>
      <c r="M116" s="12"/>
      <c r="N116" s="12"/>
      <c r="O116" s="12"/>
      <c r="P116" s="12"/>
      <c r="Q116" s="12"/>
      <c r="R116" s="12"/>
      <c r="S116" s="12"/>
      <c r="T116" s="12"/>
      <c r="U116" s="12"/>
      <c r="V116" s="12"/>
      <c r="W116" s="12"/>
    </row>
    <row r="117" spans="5:23" x14ac:dyDescent="0.2">
      <c r="E117" s="7"/>
      <c r="F117" s="14"/>
      <c r="G117" s="12" t="s">
        <v>219</v>
      </c>
      <c r="H117" s="12"/>
      <c r="I117" s="12"/>
      <c r="J117" s="12"/>
      <c r="K117" s="12"/>
      <c r="L117" s="12"/>
      <c r="M117" s="12"/>
      <c r="N117" s="12"/>
      <c r="O117" s="12"/>
      <c r="P117" s="12"/>
      <c r="Q117" s="12"/>
      <c r="R117" s="12"/>
      <c r="S117" s="12"/>
      <c r="T117" s="12"/>
      <c r="U117" s="12"/>
      <c r="V117" s="12"/>
      <c r="W117" s="12"/>
    </row>
    <row r="118" spans="5:23" x14ac:dyDescent="0.2">
      <c r="E118" s="7"/>
      <c r="F118" s="14"/>
      <c r="G118" s="12" t="s">
        <v>220</v>
      </c>
      <c r="H118" s="12"/>
      <c r="I118" s="12"/>
      <c r="J118" s="12"/>
      <c r="K118" s="12"/>
      <c r="L118" s="12"/>
      <c r="M118" s="12"/>
      <c r="N118" s="12"/>
      <c r="O118" s="12"/>
      <c r="P118" s="12"/>
      <c r="Q118" s="12"/>
      <c r="R118" s="12"/>
      <c r="S118" s="12"/>
      <c r="T118" s="12"/>
      <c r="U118" s="12"/>
      <c r="V118" s="12"/>
      <c r="W118" s="12"/>
    </row>
    <row r="119" spans="5:23" x14ac:dyDescent="0.2">
      <c r="E119" s="7"/>
      <c r="F119" s="14"/>
      <c r="G119" s="12" t="s">
        <v>221</v>
      </c>
      <c r="H119" s="12"/>
      <c r="I119" s="12"/>
      <c r="J119" s="12"/>
      <c r="K119" s="12"/>
      <c r="L119" s="12"/>
      <c r="M119" s="12"/>
      <c r="N119" s="12"/>
      <c r="O119" s="12"/>
      <c r="P119" s="12"/>
      <c r="Q119" s="12"/>
      <c r="R119" s="12"/>
      <c r="S119" s="12"/>
      <c r="T119" s="12"/>
      <c r="U119" s="12"/>
      <c r="V119" s="12"/>
      <c r="W119" s="12"/>
    </row>
    <row r="120" spans="5:23" x14ac:dyDescent="0.2">
      <c r="E120" s="7"/>
      <c r="F120" s="14"/>
      <c r="G120" s="12" t="s">
        <v>222</v>
      </c>
      <c r="H120" s="12"/>
      <c r="I120" s="12"/>
      <c r="J120" s="12"/>
      <c r="K120" s="12"/>
      <c r="L120" s="12"/>
      <c r="M120" s="12"/>
      <c r="N120" s="12"/>
      <c r="O120" s="12"/>
      <c r="P120" s="12"/>
      <c r="Q120" s="12"/>
      <c r="R120" s="12"/>
      <c r="S120" s="12"/>
      <c r="T120" s="12"/>
      <c r="U120" s="12"/>
      <c r="V120" s="12"/>
      <c r="W120" s="12"/>
    </row>
    <row r="121" spans="5:23" x14ac:dyDescent="0.2">
      <c r="E121" s="7"/>
      <c r="F121" s="14"/>
      <c r="G121" s="12" t="s">
        <v>223</v>
      </c>
      <c r="H121" s="12"/>
      <c r="I121" s="12"/>
      <c r="J121" s="12"/>
      <c r="K121" s="12"/>
      <c r="L121" s="12"/>
      <c r="M121" s="12"/>
      <c r="N121" s="12"/>
      <c r="O121" s="12"/>
      <c r="P121" s="12"/>
      <c r="Q121" s="12"/>
      <c r="R121" s="12"/>
      <c r="S121" s="12"/>
      <c r="T121" s="12"/>
      <c r="U121" s="12"/>
      <c r="V121" s="12"/>
      <c r="W121" s="12"/>
    </row>
    <row r="122" spans="5:23" x14ac:dyDescent="0.2">
      <c r="E122" s="7"/>
      <c r="F122" s="14"/>
      <c r="G122" s="12" t="s">
        <v>224</v>
      </c>
      <c r="H122" s="12"/>
      <c r="I122" s="12"/>
      <c r="J122" s="12"/>
      <c r="K122" s="12"/>
      <c r="L122" s="12"/>
      <c r="M122" s="12"/>
      <c r="N122" s="12"/>
      <c r="O122" s="12"/>
      <c r="P122" s="12"/>
      <c r="Q122" s="12"/>
      <c r="R122" s="12"/>
      <c r="S122" s="12"/>
      <c r="T122" s="12"/>
      <c r="U122" s="12"/>
      <c r="V122" s="12"/>
      <c r="W122" s="12"/>
    </row>
    <row r="123" spans="5:23" x14ac:dyDescent="0.2">
      <c r="E123" s="7"/>
      <c r="F123" s="14"/>
      <c r="G123" s="12" t="s">
        <v>225</v>
      </c>
      <c r="H123" s="12"/>
      <c r="I123" s="12"/>
      <c r="J123" s="12"/>
      <c r="K123" s="12"/>
      <c r="L123" s="12"/>
      <c r="M123" s="12"/>
      <c r="N123" s="12"/>
      <c r="O123" s="12"/>
      <c r="P123" s="12"/>
      <c r="Q123" s="12"/>
      <c r="R123" s="12"/>
      <c r="S123" s="12"/>
      <c r="T123" s="12"/>
      <c r="U123" s="12"/>
      <c r="V123" s="12"/>
      <c r="W123" s="12"/>
    </row>
    <row r="124" spans="5:23" x14ac:dyDescent="0.2">
      <c r="E124" s="7"/>
      <c r="F124" s="14"/>
      <c r="G124" s="12" t="s">
        <v>226</v>
      </c>
      <c r="H124" s="12"/>
      <c r="I124" s="12"/>
      <c r="J124" s="12"/>
      <c r="K124" s="12"/>
      <c r="L124" s="12"/>
      <c r="M124" s="12"/>
      <c r="N124" s="12"/>
      <c r="O124" s="12"/>
      <c r="P124" s="12"/>
      <c r="Q124" s="12"/>
      <c r="R124" s="12"/>
      <c r="S124" s="12"/>
      <c r="T124" s="12"/>
      <c r="U124" s="12"/>
      <c r="V124" s="12"/>
      <c r="W124" s="12"/>
    </row>
    <row r="125" spans="5:23" x14ac:dyDescent="0.2">
      <c r="E125" s="7"/>
      <c r="F125" s="14"/>
      <c r="G125" s="12" t="s">
        <v>227</v>
      </c>
      <c r="H125" s="12"/>
      <c r="I125" s="12"/>
      <c r="J125" s="12"/>
      <c r="K125" s="12"/>
      <c r="L125" s="12"/>
      <c r="M125" s="12"/>
      <c r="N125" s="12"/>
      <c r="O125" s="12"/>
      <c r="P125" s="12"/>
      <c r="Q125" s="12"/>
      <c r="R125" s="12"/>
      <c r="S125" s="12"/>
      <c r="T125" s="12"/>
      <c r="U125" s="12"/>
      <c r="V125" s="12"/>
      <c r="W125" s="12"/>
    </row>
    <row r="126" spans="5:23" x14ac:dyDescent="0.2">
      <c r="E126" s="7"/>
      <c r="F126" s="14"/>
      <c r="G126" s="12" t="s">
        <v>228</v>
      </c>
      <c r="H126" s="12"/>
      <c r="I126" s="12"/>
      <c r="J126" s="12"/>
      <c r="K126" s="12"/>
      <c r="L126" s="12"/>
      <c r="M126" s="12"/>
      <c r="N126" s="12"/>
      <c r="O126" s="12"/>
      <c r="P126" s="12"/>
      <c r="Q126" s="12"/>
      <c r="R126" s="12"/>
      <c r="S126" s="12"/>
      <c r="T126" s="12"/>
      <c r="U126" s="12"/>
      <c r="V126" s="12"/>
      <c r="W126" s="12"/>
    </row>
    <row r="127" spans="5:23" x14ac:dyDescent="0.2">
      <c r="E127" s="7"/>
      <c r="F127" s="14"/>
      <c r="G127" s="12" t="s">
        <v>229</v>
      </c>
      <c r="H127" s="12"/>
      <c r="I127" s="12"/>
      <c r="J127" s="12"/>
      <c r="K127" s="12"/>
      <c r="L127" s="12"/>
      <c r="M127" s="12"/>
      <c r="N127" s="12"/>
      <c r="O127" s="12"/>
      <c r="P127" s="12"/>
      <c r="Q127" s="12"/>
      <c r="R127" s="12"/>
      <c r="S127" s="12"/>
      <c r="T127" s="12"/>
      <c r="U127" s="12"/>
      <c r="V127" s="12"/>
      <c r="W127" s="12"/>
    </row>
    <row r="128" spans="5:23" x14ac:dyDescent="0.2">
      <c r="E128" s="7"/>
      <c r="F128" s="14"/>
      <c r="G128" s="12" t="s">
        <v>230</v>
      </c>
      <c r="H128" s="12"/>
      <c r="I128" s="12"/>
      <c r="J128" s="12"/>
      <c r="K128" s="12"/>
      <c r="L128" s="12"/>
      <c r="M128" s="12"/>
      <c r="N128" s="12"/>
      <c r="O128" s="12"/>
      <c r="P128" s="12"/>
      <c r="Q128" s="12"/>
      <c r="R128" s="12"/>
      <c r="S128" s="12"/>
      <c r="T128" s="12"/>
      <c r="U128" s="12"/>
      <c r="V128" s="12"/>
      <c r="W128" s="12"/>
    </row>
    <row r="129" spans="5:23" x14ac:dyDescent="0.2">
      <c r="E129" s="7"/>
      <c r="F129" s="14"/>
      <c r="G129" s="12" t="s">
        <v>231</v>
      </c>
      <c r="H129" s="12"/>
      <c r="I129" s="12"/>
      <c r="J129" s="12"/>
      <c r="K129" s="12"/>
      <c r="L129" s="12"/>
      <c r="M129" s="12"/>
      <c r="N129" s="12"/>
      <c r="O129" s="12"/>
      <c r="P129" s="12"/>
      <c r="Q129" s="12"/>
      <c r="R129" s="12"/>
      <c r="S129" s="12"/>
      <c r="T129" s="12"/>
      <c r="U129" s="12"/>
      <c r="V129" s="12"/>
      <c r="W129" s="12"/>
    </row>
    <row r="130" spans="5:23" x14ac:dyDescent="0.2">
      <c r="E130" s="7"/>
      <c r="F130" s="14"/>
      <c r="G130" s="12" t="s">
        <v>232</v>
      </c>
      <c r="H130" s="12"/>
      <c r="I130" s="12"/>
      <c r="J130" s="12"/>
      <c r="K130" s="12"/>
      <c r="L130" s="12"/>
      <c r="M130" s="12"/>
      <c r="N130" s="12"/>
      <c r="O130" s="12"/>
      <c r="P130" s="12"/>
      <c r="Q130" s="12"/>
      <c r="R130" s="12"/>
      <c r="S130" s="12"/>
      <c r="T130" s="12"/>
      <c r="U130" s="12"/>
      <c r="V130" s="12"/>
      <c r="W130" s="12"/>
    </row>
    <row r="131" spans="5:23" x14ac:dyDescent="0.2">
      <c r="E131" s="7"/>
      <c r="F131" s="14"/>
      <c r="G131" s="12" t="s">
        <v>233</v>
      </c>
      <c r="H131" s="12"/>
      <c r="I131" s="12"/>
      <c r="J131" s="12"/>
      <c r="K131" s="12"/>
      <c r="L131" s="12"/>
      <c r="M131" s="12"/>
      <c r="N131" s="12"/>
      <c r="O131" s="12"/>
      <c r="P131" s="12"/>
      <c r="Q131" s="12"/>
      <c r="R131" s="12"/>
      <c r="S131" s="12"/>
      <c r="T131" s="12"/>
      <c r="U131" s="12"/>
      <c r="V131" s="12"/>
      <c r="W131" s="12"/>
    </row>
    <row r="132" spans="5:23" x14ac:dyDescent="0.2">
      <c r="E132" s="7"/>
      <c r="F132" s="14"/>
      <c r="G132" s="12" t="s">
        <v>234</v>
      </c>
      <c r="H132" s="12"/>
      <c r="I132" s="12"/>
      <c r="J132" s="12"/>
      <c r="K132" s="12"/>
      <c r="L132" s="12"/>
      <c r="M132" s="12"/>
      <c r="N132" s="12"/>
      <c r="O132" s="12"/>
      <c r="P132" s="12"/>
      <c r="Q132" s="12"/>
      <c r="R132" s="12"/>
      <c r="S132" s="12"/>
      <c r="T132" s="12"/>
      <c r="U132" s="12"/>
      <c r="V132" s="12"/>
      <c r="W132" s="12"/>
    </row>
    <row r="133" spans="5:23" x14ac:dyDescent="0.2">
      <c r="E133" s="7"/>
      <c r="F133" s="14"/>
      <c r="G133" s="12" t="s">
        <v>235</v>
      </c>
      <c r="H133" s="12"/>
      <c r="I133" s="12"/>
      <c r="J133" s="12"/>
      <c r="K133" s="12"/>
      <c r="L133" s="12"/>
      <c r="M133" s="12"/>
      <c r="N133" s="12"/>
      <c r="O133" s="12"/>
      <c r="P133" s="12"/>
      <c r="Q133" s="12"/>
      <c r="R133" s="12"/>
      <c r="S133" s="12"/>
      <c r="T133" s="12"/>
      <c r="U133" s="12"/>
      <c r="V133" s="12"/>
      <c r="W133" s="12"/>
    </row>
    <row r="134" spans="5:23" x14ac:dyDescent="0.2">
      <c r="E134" s="7"/>
      <c r="F134" s="14"/>
      <c r="G134" s="12" t="s">
        <v>236</v>
      </c>
      <c r="H134" s="12"/>
      <c r="I134" s="12"/>
      <c r="J134" s="12"/>
      <c r="K134" s="12"/>
      <c r="L134" s="12"/>
      <c r="M134" s="12"/>
      <c r="N134" s="12"/>
      <c r="O134" s="12"/>
      <c r="P134" s="12"/>
      <c r="Q134" s="12"/>
      <c r="R134" s="12"/>
      <c r="S134" s="12"/>
      <c r="T134" s="12"/>
      <c r="U134" s="12"/>
      <c r="V134" s="12"/>
      <c r="W134" s="12"/>
    </row>
    <row r="135" spans="5:23" x14ac:dyDescent="0.2">
      <c r="E135" s="7"/>
      <c r="F135" s="14"/>
      <c r="G135" s="12" t="s">
        <v>237</v>
      </c>
      <c r="H135" s="12"/>
      <c r="I135" s="12"/>
      <c r="J135" s="12"/>
      <c r="K135" s="12"/>
      <c r="L135" s="12"/>
      <c r="M135" s="12"/>
      <c r="N135" s="12"/>
      <c r="O135" s="12"/>
      <c r="P135" s="12"/>
      <c r="Q135" s="12"/>
      <c r="R135" s="12"/>
      <c r="S135" s="12"/>
      <c r="T135" s="12"/>
      <c r="U135" s="12"/>
      <c r="V135" s="12"/>
      <c r="W135" s="12"/>
    </row>
    <row r="136" spans="5:23" x14ac:dyDescent="0.2">
      <c r="E136" s="7"/>
      <c r="F136" s="14"/>
      <c r="G136" s="12" t="s">
        <v>238</v>
      </c>
      <c r="H136" s="12"/>
      <c r="I136" s="12"/>
      <c r="J136" s="12"/>
      <c r="K136" s="12"/>
      <c r="L136" s="12"/>
      <c r="M136" s="12"/>
      <c r="N136" s="12"/>
      <c r="O136" s="12"/>
      <c r="P136" s="12"/>
      <c r="Q136" s="12"/>
      <c r="R136" s="12"/>
      <c r="S136" s="12"/>
      <c r="T136" s="12"/>
      <c r="U136" s="12"/>
      <c r="V136" s="12"/>
      <c r="W136" s="12"/>
    </row>
    <row r="137" spans="5:23" x14ac:dyDescent="0.2">
      <c r="E137" s="7"/>
      <c r="F137" s="14"/>
      <c r="G137" s="12" t="s">
        <v>239</v>
      </c>
      <c r="H137" s="12"/>
      <c r="I137" s="12"/>
      <c r="J137" s="12"/>
      <c r="K137" s="12"/>
      <c r="L137" s="12"/>
      <c r="M137" s="12"/>
      <c r="N137" s="12"/>
      <c r="O137" s="12"/>
      <c r="P137" s="12"/>
      <c r="Q137" s="12"/>
      <c r="R137" s="12"/>
      <c r="S137" s="12"/>
      <c r="T137" s="12"/>
      <c r="U137" s="12"/>
      <c r="V137" s="12"/>
      <c r="W137" s="12"/>
    </row>
    <row r="138" spans="5:23" x14ac:dyDescent="0.2">
      <c r="E138" s="7"/>
      <c r="F138" s="14"/>
      <c r="G138" s="12" t="s">
        <v>240</v>
      </c>
      <c r="H138" s="12"/>
      <c r="I138" s="12"/>
      <c r="J138" s="12"/>
      <c r="K138" s="12"/>
      <c r="L138" s="12"/>
      <c r="M138" s="12"/>
      <c r="N138" s="12"/>
      <c r="O138" s="12"/>
      <c r="P138" s="12"/>
      <c r="Q138" s="12"/>
      <c r="R138" s="12"/>
      <c r="S138" s="12"/>
      <c r="T138" s="12"/>
      <c r="U138" s="12"/>
      <c r="V138" s="12"/>
      <c r="W138" s="12"/>
    </row>
    <row r="139" spans="5:23" x14ac:dyDescent="0.2">
      <c r="E139" s="7"/>
      <c r="F139" s="14"/>
      <c r="G139" s="12" t="s">
        <v>241</v>
      </c>
      <c r="H139" s="12"/>
      <c r="I139" s="12"/>
      <c r="J139" s="12"/>
      <c r="K139" s="12"/>
      <c r="L139" s="12"/>
      <c r="M139" s="12"/>
      <c r="N139" s="12"/>
      <c r="O139" s="12"/>
      <c r="P139" s="12"/>
      <c r="Q139" s="12"/>
      <c r="R139" s="12"/>
      <c r="S139" s="12"/>
      <c r="T139" s="12"/>
      <c r="U139" s="12"/>
      <c r="V139" s="12"/>
      <c r="W139" s="12"/>
    </row>
    <row r="140" spans="5:23" x14ac:dyDescent="0.2">
      <c r="E140" s="7"/>
      <c r="F140" s="14"/>
      <c r="G140" s="12" t="s">
        <v>242</v>
      </c>
      <c r="H140" s="12"/>
      <c r="I140" s="12"/>
      <c r="J140" s="12"/>
      <c r="K140" s="12"/>
      <c r="L140" s="12"/>
      <c r="M140" s="12"/>
      <c r="N140" s="12"/>
      <c r="O140" s="12"/>
      <c r="P140" s="12"/>
      <c r="Q140" s="12"/>
      <c r="R140" s="12"/>
      <c r="S140" s="12"/>
      <c r="T140" s="12"/>
      <c r="U140" s="12"/>
      <c r="V140" s="12"/>
      <c r="W140" s="12"/>
    </row>
    <row r="141" spans="5:23" x14ac:dyDescent="0.2">
      <c r="E141" s="7"/>
      <c r="F141" s="14"/>
      <c r="G141" s="12" t="s">
        <v>243</v>
      </c>
      <c r="H141" s="12"/>
      <c r="I141" s="12"/>
      <c r="J141" s="12"/>
      <c r="K141" s="12"/>
      <c r="L141" s="12"/>
      <c r="M141" s="12"/>
      <c r="N141" s="12"/>
      <c r="O141" s="12"/>
      <c r="P141" s="12"/>
      <c r="Q141" s="12"/>
      <c r="R141" s="12"/>
      <c r="S141" s="12"/>
      <c r="T141" s="12"/>
      <c r="U141" s="12"/>
      <c r="V141" s="12"/>
      <c r="W141" s="12"/>
    </row>
    <row r="142" spans="5:23" x14ac:dyDescent="0.2">
      <c r="E142" s="7"/>
      <c r="F142" s="14"/>
      <c r="G142" s="12" t="s">
        <v>244</v>
      </c>
      <c r="H142" s="12"/>
      <c r="I142" s="12"/>
      <c r="J142" s="12"/>
      <c r="K142" s="12"/>
      <c r="L142" s="12"/>
      <c r="M142" s="12"/>
      <c r="N142" s="12"/>
      <c r="O142" s="12"/>
      <c r="P142" s="12"/>
      <c r="Q142" s="12"/>
      <c r="R142" s="12"/>
      <c r="S142" s="12"/>
      <c r="T142" s="12"/>
      <c r="U142" s="12"/>
      <c r="V142" s="12"/>
      <c r="W142" s="12"/>
    </row>
    <row r="143" spans="5:23" x14ac:dyDescent="0.2">
      <c r="E143" s="7"/>
      <c r="F143" s="14"/>
      <c r="G143" s="12" t="s">
        <v>245</v>
      </c>
      <c r="H143" s="12"/>
      <c r="I143" s="12"/>
      <c r="J143" s="12"/>
      <c r="K143" s="12"/>
      <c r="L143" s="12"/>
      <c r="M143" s="12"/>
      <c r="N143" s="12"/>
      <c r="O143" s="12"/>
      <c r="P143" s="12"/>
      <c r="Q143" s="12"/>
      <c r="R143" s="12"/>
      <c r="S143" s="12"/>
      <c r="T143" s="12"/>
      <c r="U143" s="12"/>
      <c r="V143" s="12"/>
      <c r="W143" s="12"/>
    </row>
    <row r="144" spans="5:23" x14ac:dyDescent="0.2">
      <c r="E144" s="7"/>
      <c r="F144" s="14"/>
      <c r="G144" s="12" t="s">
        <v>246</v>
      </c>
      <c r="H144" s="12"/>
      <c r="I144" s="12"/>
      <c r="J144" s="12"/>
      <c r="K144" s="12"/>
      <c r="L144" s="12"/>
      <c r="M144" s="12"/>
      <c r="N144" s="12"/>
      <c r="O144" s="12"/>
      <c r="P144" s="12"/>
      <c r="Q144" s="12"/>
      <c r="R144" s="12"/>
      <c r="S144" s="12"/>
      <c r="T144" s="12"/>
      <c r="U144" s="12"/>
      <c r="V144" s="12"/>
      <c r="W144" s="12"/>
    </row>
    <row r="145" spans="5:23" x14ac:dyDescent="0.2">
      <c r="E145" s="7"/>
      <c r="F145" s="14"/>
      <c r="G145" s="12" t="s">
        <v>247</v>
      </c>
      <c r="H145" s="12"/>
      <c r="I145" s="12"/>
      <c r="J145" s="12"/>
      <c r="K145" s="12"/>
      <c r="L145" s="12"/>
      <c r="M145" s="12"/>
      <c r="N145" s="12"/>
      <c r="O145" s="12"/>
      <c r="P145" s="12"/>
      <c r="Q145" s="12"/>
      <c r="R145" s="12"/>
      <c r="S145" s="12"/>
      <c r="T145" s="12"/>
      <c r="U145" s="12"/>
      <c r="V145" s="12"/>
      <c r="W145" s="12"/>
    </row>
    <row r="146" spans="5:23" x14ac:dyDescent="0.2">
      <c r="E146" s="7"/>
      <c r="F146" s="14"/>
      <c r="G146" s="12" t="s">
        <v>248</v>
      </c>
      <c r="H146" s="12"/>
      <c r="I146" s="12"/>
      <c r="J146" s="12"/>
      <c r="K146" s="12"/>
      <c r="L146" s="12"/>
      <c r="M146" s="12"/>
      <c r="N146" s="12"/>
      <c r="O146" s="12"/>
      <c r="P146" s="12"/>
      <c r="Q146" s="12"/>
      <c r="R146" s="12"/>
      <c r="S146" s="12"/>
      <c r="T146" s="12"/>
      <c r="U146" s="12"/>
      <c r="V146" s="12">
        <v>16</v>
      </c>
      <c r="W146" s="12"/>
    </row>
    <row r="147" spans="5:23" x14ac:dyDescent="0.2">
      <c r="E147" s="7"/>
      <c r="F147" s="14"/>
      <c r="G147" s="12" t="s">
        <v>249</v>
      </c>
      <c r="H147" s="12"/>
      <c r="I147" s="12"/>
      <c r="J147" s="12"/>
      <c r="K147" s="12"/>
      <c r="L147" s="12"/>
      <c r="M147" s="12"/>
      <c r="N147" s="12"/>
      <c r="O147" s="12"/>
      <c r="P147" s="12"/>
      <c r="Q147" s="12"/>
      <c r="R147" s="12"/>
      <c r="S147" s="12"/>
      <c r="T147" s="12"/>
      <c r="U147" s="12"/>
      <c r="V147" s="12"/>
      <c r="W147" s="12"/>
    </row>
    <row r="148" spans="5:23" x14ac:dyDescent="0.2">
      <c r="E148" s="7"/>
      <c r="F148" s="14"/>
      <c r="G148" s="12" t="s">
        <v>250</v>
      </c>
      <c r="H148" s="12"/>
      <c r="I148" s="12"/>
      <c r="J148" s="12"/>
      <c r="K148" s="12"/>
      <c r="L148" s="12"/>
      <c r="M148" s="12"/>
      <c r="N148" s="12"/>
      <c r="O148" s="12"/>
      <c r="P148" s="12"/>
      <c r="Q148" s="12"/>
      <c r="R148" s="12"/>
      <c r="S148" s="12"/>
      <c r="T148" s="12"/>
      <c r="U148" s="12"/>
      <c r="V148" s="12"/>
      <c r="W148" s="12"/>
    </row>
    <row r="149" spans="5:23" x14ac:dyDescent="0.2">
      <c r="E149" s="7"/>
      <c r="F149" s="14"/>
      <c r="G149" s="12" t="s">
        <v>251</v>
      </c>
      <c r="H149" s="12"/>
      <c r="I149" s="12"/>
      <c r="J149" s="12"/>
      <c r="K149" s="12"/>
      <c r="L149" s="12"/>
      <c r="M149" s="12"/>
      <c r="N149" s="12"/>
      <c r="O149" s="12"/>
      <c r="P149" s="12"/>
      <c r="Q149" s="12"/>
      <c r="R149" s="12"/>
      <c r="S149" s="12"/>
      <c r="T149" s="12"/>
      <c r="U149" s="12"/>
      <c r="V149" s="12"/>
      <c r="W149" s="12"/>
    </row>
    <row r="150" spans="5:23" x14ac:dyDescent="0.2">
      <c r="E150" s="7"/>
      <c r="F150" s="14"/>
      <c r="G150" s="12" t="s">
        <v>252</v>
      </c>
      <c r="H150" s="12"/>
      <c r="I150" s="12"/>
      <c r="J150" s="12"/>
      <c r="K150" s="12"/>
      <c r="L150" s="12"/>
      <c r="M150" s="12"/>
      <c r="N150" s="12"/>
      <c r="O150" s="12"/>
      <c r="P150" s="12"/>
      <c r="Q150" s="12"/>
      <c r="R150" s="12"/>
      <c r="S150" s="12"/>
      <c r="T150" s="12"/>
      <c r="U150" s="12"/>
      <c r="V150" s="12"/>
      <c r="W150" s="12"/>
    </row>
    <row r="151" spans="5:23" x14ac:dyDescent="0.2">
      <c r="E151" s="7"/>
      <c r="F151" s="14"/>
      <c r="G151" s="12" t="s">
        <v>253</v>
      </c>
      <c r="H151" s="12"/>
      <c r="I151" s="12"/>
      <c r="J151" s="12"/>
      <c r="K151" s="12"/>
      <c r="L151" s="12"/>
      <c r="M151" s="12"/>
      <c r="N151" s="12"/>
      <c r="O151" s="12"/>
      <c r="P151" s="12"/>
      <c r="Q151" s="12"/>
      <c r="R151" s="12"/>
      <c r="S151" s="12"/>
      <c r="T151" s="12"/>
      <c r="U151" s="12"/>
      <c r="V151" s="12"/>
      <c r="W151" s="12"/>
    </row>
    <row r="152" spans="5:23" x14ac:dyDescent="0.2">
      <c r="E152" s="7"/>
      <c r="F152" s="14"/>
      <c r="G152" s="12" t="s">
        <v>254</v>
      </c>
      <c r="H152" s="12"/>
      <c r="I152" s="12"/>
      <c r="J152" s="12"/>
      <c r="K152" s="12"/>
      <c r="L152" s="12"/>
      <c r="M152" s="12"/>
      <c r="N152" s="12"/>
      <c r="O152" s="12"/>
      <c r="P152" s="12"/>
      <c r="Q152" s="12"/>
      <c r="R152" s="12"/>
      <c r="S152" s="12"/>
      <c r="T152" s="12"/>
      <c r="U152" s="12"/>
      <c r="V152" s="12"/>
      <c r="W152" s="12"/>
    </row>
    <row r="153" spans="5:23" x14ac:dyDescent="0.2">
      <c r="E153" s="7"/>
      <c r="F153" s="14"/>
      <c r="G153" s="12" t="s">
        <v>255</v>
      </c>
      <c r="H153" s="12"/>
      <c r="I153" s="12"/>
      <c r="J153" s="12"/>
      <c r="K153" s="12"/>
      <c r="L153" s="12"/>
      <c r="M153" s="12"/>
      <c r="N153" s="12"/>
      <c r="O153" s="12"/>
      <c r="P153" s="12"/>
      <c r="Q153" s="12"/>
      <c r="R153" s="12"/>
      <c r="S153" s="12"/>
      <c r="T153" s="12"/>
      <c r="U153" s="12">
        <v>15</v>
      </c>
      <c r="V153" s="12"/>
      <c r="W153" s="12"/>
    </row>
    <row r="154" spans="5:23" x14ac:dyDescent="0.2">
      <c r="E154" s="7"/>
      <c r="F154" s="14"/>
      <c r="G154" s="12" t="s">
        <v>256</v>
      </c>
      <c r="H154" s="12"/>
      <c r="I154" s="12"/>
      <c r="J154" s="12"/>
      <c r="K154" s="12"/>
      <c r="L154" s="12"/>
      <c r="M154" s="12"/>
      <c r="O154" s="12"/>
      <c r="P154" s="12"/>
      <c r="Q154" s="12"/>
      <c r="R154" s="12"/>
      <c r="S154" s="12"/>
      <c r="T154" s="12"/>
      <c r="U154" s="12"/>
      <c r="V154" s="12"/>
      <c r="W154" s="12"/>
    </row>
    <row r="155" spans="5:23" x14ac:dyDescent="0.2">
      <c r="E155" s="7"/>
      <c r="F155" s="14"/>
      <c r="G155" s="12" t="s">
        <v>257</v>
      </c>
      <c r="H155" s="12"/>
      <c r="I155" s="12"/>
      <c r="J155" s="12"/>
      <c r="K155" s="12"/>
      <c r="L155" s="12"/>
      <c r="M155" s="12"/>
      <c r="O155" s="12"/>
      <c r="P155" s="12"/>
      <c r="Q155" s="12"/>
      <c r="R155" s="12"/>
      <c r="S155" s="12"/>
      <c r="T155" s="12"/>
      <c r="U155" s="12"/>
      <c r="V155" s="12"/>
      <c r="W155" s="12"/>
    </row>
    <row r="156" spans="5:23" x14ac:dyDescent="0.2">
      <c r="E156" s="7"/>
      <c r="F156" s="14"/>
      <c r="G156" s="12"/>
      <c r="H156" s="12"/>
      <c r="I156" s="12"/>
      <c r="J156" s="12"/>
      <c r="K156" s="12"/>
      <c r="L156" s="12"/>
      <c r="M156" s="12"/>
      <c r="O156" s="12"/>
      <c r="P156" s="12"/>
      <c r="Q156" s="12"/>
      <c r="R156" s="12"/>
      <c r="S156" s="12"/>
      <c r="T156" s="12"/>
      <c r="U156" s="12"/>
      <c r="V156" s="12"/>
    </row>
    <row r="157" spans="5:23" x14ac:dyDescent="0.2">
      <c r="E157" s="7"/>
      <c r="F157" s="14"/>
      <c r="G157" s="12">
        <v>1</v>
      </c>
      <c r="H157" s="12">
        <v>2</v>
      </c>
      <c r="I157" s="12">
        <v>3</v>
      </c>
      <c r="J157" s="12">
        <v>4</v>
      </c>
      <c r="K157" s="12">
        <v>5</v>
      </c>
      <c r="L157" s="12">
        <v>6</v>
      </c>
      <c r="M157" s="12">
        <v>7</v>
      </c>
      <c r="N157" s="12">
        <v>8</v>
      </c>
      <c r="O157" s="12">
        <v>9</v>
      </c>
      <c r="P157" s="12">
        <v>10</v>
      </c>
      <c r="Q157" s="12">
        <v>11</v>
      </c>
      <c r="R157" s="12"/>
      <c r="S157" s="12"/>
      <c r="T157" s="12"/>
      <c r="U157" s="12"/>
      <c r="V157" s="12"/>
      <c r="W157" s="12"/>
    </row>
    <row r="158" spans="5:23" x14ac:dyDescent="0.2">
      <c r="E158" s="7"/>
      <c r="F158" s="14"/>
      <c r="G158" s="12" t="b">
        <f>ISERROR(VLOOKUP(PP_LA_select,ENG,1,FALSE))</f>
        <v>0</v>
      </c>
      <c r="H158" s="12" t="b">
        <f>ISERROR(VLOOKUP(PP_LA_select,EM,1,FALSE))</f>
        <v>1</v>
      </c>
      <c r="I158" s="12" t="b">
        <f>ISERROR(VLOOKUP(PP_LA_select,EE,1,FALSE))</f>
        <v>1</v>
      </c>
      <c r="J158" s="12" t="b">
        <f>ISERROR(VLOOKUP(PP_LA_select,lon,1,FALSE))</f>
        <v>1</v>
      </c>
      <c r="K158" s="12" t="b">
        <f>ISERROR(VLOOKUP(PP_LA_select,NE,1,FALSE))</f>
        <v>1</v>
      </c>
      <c r="L158" s="12" t="b">
        <f>ISERROR(VLOOKUP(PP_LA_select,NW,1,FALSE))</f>
        <v>1</v>
      </c>
      <c r="M158" s="12" t="b">
        <f>ISERROR(VLOOKUP(PP_LA_select,SE,1,FALSE))</f>
        <v>1</v>
      </c>
      <c r="N158" s="12" t="b">
        <f>ISERROR(VLOOKUP(PP_LA_select,SW,1,FALSE))</f>
        <v>1</v>
      </c>
      <c r="O158" s="12" t="b">
        <f>ISERROR(VLOOKUP(PP_LA_select,WM,1,FALSE))</f>
        <v>1</v>
      </c>
      <c r="P158" s="12" t="b">
        <f>ISERROR(VLOOKUP(PP_LA_select,YH,1,FALSE))</f>
        <v>1</v>
      </c>
      <c r="Q158" s="12" t="b">
        <f>ISERROR(VLOOKUP(PP_LA_select,NR,1,FALSE))</f>
        <v>1</v>
      </c>
      <c r="R158" s="12"/>
      <c r="S158" s="12"/>
      <c r="T158" s="12">
        <v>14</v>
      </c>
      <c r="U158" s="12"/>
      <c r="V158" s="12"/>
      <c r="W158" s="12">
        <v>17</v>
      </c>
    </row>
    <row r="159" spans="5:23" x14ac:dyDescent="0.2">
      <c r="E159" s="7"/>
      <c r="F159" s="14"/>
      <c r="G159" s="12" t="b">
        <f>ISERROR(VLOOKUP(JL_select,ENG,1,FALSE))</f>
        <v>0</v>
      </c>
      <c r="H159" s="12" t="b">
        <f>ISERROR(VLOOKUP(JL_select,EM,1,FALSE))</f>
        <v>1</v>
      </c>
      <c r="I159" s="12" t="b">
        <f>ISERROR(VLOOKUP(JL_select,EE,1,FALSE))</f>
        <v>1</v>
      </c>
      <c r="J159" s="12" t="b">
        <f>ISERROR(VLOOKUP(JL_select,lon,1,FALSE))</f>
        <v>1</v>
      </c>
      <c r="K159" s="12" t="b">
        <f>ISERROR(VLOOKUP(JL_select,NE,1,FALSE))</f>
        <v>1</v>
      </c>
      <c r="L159" s="12" t="b">
        <f>ISERROR(VLOOKUP(JL_select,NW,1,FALSE))</f>
        <v>1</v>
      </c>
      <c r="M159" s="12" t="b">
        <f>ISERROR(VLOOKUP(JL_select,SE,1,FALSE))</f>
        <v>1</v>
      </c>
      <c r="N159" s="12" t="b">
        <f>ISERROR(VLOOKUP(JL_select,SW,1,FALSE))</f>
        <v>1</v>
      </c>
      <c r="O159" s="12" t="b">
        <f>ISERROR(VLOOKUP(JL_select,WM,1,FALSE))</f>
        <v>1</v>
      </c>
      <c r="P159" s="12" t="b">
        <f>ISERROR(VLOOKUP(JL_select,YH,1,FALSE))</f>
        <v>1</v>
      </c>
      <c r="Q159" s="12" t="b">
        <f>ISERROR(VLOOKUP(JL_select,NR,1,FALSE))</f>
        <v>1</v>
      </c>
      <c r="R159" s="12"/>
      <c r="S159" s="12"/>
      <c r="T159" s="12"/>
      <c r="U159" s="12"/>
      <c r="V159" s="12"/>
      <c r="W159" s="12"/>
    </row>
  </sheetData>
  <pageMargins left="0.7" right="0.7" top="0.75" bottom="0.75" header="0.3" footer="0.3"/>
  <pageSetup paperSize="9" orientation="portrait" r:id="rId1"/>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847D4-AFF0-423B-B573-17E163D932DD}">
  <sheetPr>
    <tabColor theme="9" tint="0.79998168889431442"/>
  </sheetPr>
  <dimension ref="A1:M32"/>
  <sheetViews>
    <sheetView workbookViewId="0">
      <selection activeCell="B3" sqref="B3:E3"/>
    </sheetView>
  </sheetViews>
  <sheetFormatPr defaultColWidth="8.85546875" defaultRowHeight="12.75" x14ac:dyDescent="0.2"/>
  <cols>
    <col min="1" max="1" width="34.42578125" style="656" customWidth="1"/>
    <col min="2" max="8" width="11.7109375" style="168" customWidth="1"/>
    <col min="9" max="16384" width="8.85546875" style="168"/>
  </cols>
  <sheetData>
    <row r="1" spans="1:13" ht="34.35" customHeight="1" x14ac:dyDescent="0.25">
      <c r="A1" s="348" t="s">
        <v>29739</v>
      </c>
      <c r="B1" s="637"/>
      <c r="C1" s="637"/>
      <c r="D1" s="637"/>
      <c r="E1" s="637"/>
      <c r="F1" s="637"/>
      <c r="G1" s="637"/>
      <c r="H1" s="637"/>
      <c r="I1" s="169"/>
    </row>
    <row r="2" spans="1:13" ht="27.6" customHeight="1" x14ac:dyDescent="0.2">
      <c r="A2" s="682" t="str">
        <f>B3&amp; IF($B$3=current_quarter, " (provisional)", " (revised)")</f>
        <v>1 September 2021 to 31 March 2022 (revised)</v>
      </c>
      <c r="B2" s="616"/>
      <c r="C2" s="616"/>
      <c r="D2" s="616"/>
      <c r="E2" s="617"/>
      <c r="F2" s="618"/>
      <c r="G2" s="618"/>
      <c r="H2" s="619"/>
      <c r="I2" s="619"/>
      <c r="J2" s="618"/>
      <c r="K2" s="618"/>
      <c r="L2" s="618"/>
      <c r="M2" s="618"/>
    </row>
    <row r="3" spans="1:13" x14ac:dyDescent="0.2">
      <c r="A3" s="646" t="s">
        <v>29703</v>
      </c>
      <c r="B3" s="865" t="s">
        <v>81</v>
      </c>
      <c r="C3" s="866"/>
      <c r="D3" s="866"/>
      <c r="E3" s="867"/>
      <c r="F3" s="571"/>
      <c r="G3" s="618"/>
      <c r="H3" s="620"/>
      <c r="I3" s="620"/>
      <c r="J3" s="618"/>
      <c r="K3" s="618"/>
      <c r="L3" s="618"/>
      <c r="M3" s="618"/>
    </row>
    <row r="4" spans="1:13" x14ac:dyDescent="0.2">
      <c r="A4" s="632"/>
      <c r="B4" s="618"/>
      <c r="C4" s="621"/>
      <c r="D4" s="621"/>
      <c r="E4" s="621"/>
      <c r="F4" s="618"/>
      <c r="G4" s="621"/>
      <c r="H4" s="621"/>
      <c r="I4" s="618"/>
      <c r="J4" s="618"/>
      <c r="K4" s="618"/>
      <c r="L4" s="618"/>
      <c r="M4" s="618"/>
    </row>
    <row r="5" spans="1:13" x14ac:dyDescent="0.2">
      <c r="A5" s="632"/>
      <c r="B5" s="868" t="s">
        <v>29720</v>
      </c>
      <c r="C5" s="868"/>
      <c r="D5" s="868"/>
      <c r="E5" s="869"/>
      <c r="F5" s="868" t="s">
        <v>29721</v>
      </c>
      <c r="G5" s="870"/>
      <c r="H5" s="870"/>
      <c r="I5" s="622"/>
      <c r="J5" s="622"/>
      <c r="K5" s="622"/>
      <c r="L5" s="618"/>
      <c r="M5" s="618"/>
    </row>
    <row r="6" spans="1:13" ht="26.1" customHeight="1" x14ac:dyDescent="0.2">
      <c r="A6" s="632"/>
      <c r="B6" s="623" t="s">
        <v>29735</v>
      </c>
      <c r="C6" s="624" t="s">
        <v>4867</v>
      </c>
      <c r="D6" s="623" t="s">
        <v>10841</v>
      </c>
      <c r="E6" s="625" t="s">
        <v>10842</v>
      </c>
      <c r="F6" s="624" t="s">
        <v>4867</v>
      </c>
      <c r="G6" s="623" t="s">
        <v>10841</v>
      </c>
      <c r="H6" s="623" t="s">
        <v>10842</v>
      </c>
      <c r="I6" s="626"/>
      <c r="J6" s="626"/>
      <c r="K6" s="627"/>
      <c r="L6" s="618"/>
      <c r="M6" s="618"/>
    </row>
    <row r="7" spans="1:13" ht="26.1" customHeight="1" x14ac:dyDescent="0.2">
      <c r="A7" s="647" t="s">
        <v>84</v>
      </c>
      <c r="B7" s="170">
        <f>IF(ISERROR(VLOOKUP($A7&amp;"Outcome"&amp;$B$3,CR_insp_in_period,6,FALSE))=TRUE,"-",VLOOKUP($A7&amp;"Outcome"&amp;$B$3,CR_insp_in_period,6,FALSE))</f>
        <v>320</v>
      </c>
      <c r="C7" s="170">
        <f>IF(ISERROR(VLOOKUP($A7&amp;"Outcome"&amp;$B$3,CR_insp_in_period,7,FALSE))=TRUE,"-",VLOOKUP($A7&amp;"Outcome"&amp;$B$3,CR_insp_in_period,7,FALSE))</f>
        <v>227</v>
      </c>
      <c r="D7" s="170">
        <f>IF(ISERROR(VLOOKUP($A7&amp;"Outcome"&amp;$B$3,CR_insp_in_period,8,FALSE))=TRUE,"-",VLOOKUP($A7&amp;"Outcome"&amp;$B$3,CR_insp_in_period,8,FALSE))</f>
        <v>90</v>
      </c>
      <c r="E7" s="628">
        <f>IF(ISERROR(VLOOKUP($A7&amp;"Outcome"&amp;$B$3,CR_insp_in_period,9,FALSE))=TRUE,"-",VLOOKUP($A7&amp;"Outcome"&amp;$B$3,CR_insp_in_period,9,FALSE))</f>
        <v>3</v>
      </c>
      <c r="F7" s="170">
        <f t="shared" ref="F7:H11" si="0">IF(ISERROR(100*C7/$B7),"-",100*C7/$B7)</f>
        <v>70.9375</v>
      </c>
      <c r="G7" s="170">
        <f t="shared" si="0"/>
        <v>28.125</v>
      </c>
      <c r="H7" s="170">
        <f t="shared" si="0"/>
        <v>0.9375</v>
      </c>
      <c r="I7" s="629"/>
      <c r="J7" s="629"/>
      <c r="K7" s="627"/>
      <c r="L7" s="618"/>
      <c r="M7" s="618"/>
    </row>
    <row r="8" spans="1:13" x14ac:dyDescent="0.2">
      <c r="A8" s="657" t="s">
        <v>86</v>
      </c>
      <c r="B8" s="630">
        <f>IF(ISERROR(VLOOKUP($A8&amp;"Outcome"&amp;$B$3,CR_insp_in_period,6,FALSE))=TRUE,"-",VLOOKUP($A8&amp;"Outcome"&amp;$B$3,CR_insp_in_period,6,FALSE))</f>
        <v>52</v>
      </c>
      <c r="C8" s="630">
        <f>IF(ISERROR(VLOOKUP($A8&amp;"Outcome"&amp;$B$3,CR_insp_in_period,7,FALSE))=TRUE,"-",VLOOKUP($A8&amp;"Outcome"&amp;$B$3,CR_insp_in_period,7,FALSE))</f>
        <v>28</v>
      </c>
      <c r="D8" s="630">
        <f>IF(ISERROR(VLOOKUP($A8&amp;"Outcome"&amp;$B$3,CR_insp_in_period,8,FALSE))=TRUE,"-",VLOOKUP($A8&amp;"Outcome"&amp;$B$3,CR_insp_in_period,8,FALSE))</f>
        <v>23</v>
      </c>
      <c r="E8" s="631">
        <f>IF(ISERROR(VLOOKUP($A8&amp;"Outcome"&amp;$B$3,CR_insp_in_period,9,FALSE))=TRUE,"-",VLOOKUP($A8&amp;"Outcome"&amp;$B$3,CR_insp_in_period,9,FALSE))</f>
        <v>1</v>
      </c>
      <c r="F8" s="630">
        <f t="shared" si="0"/>
        <v>53.846153846153847</v>
      </c>
      <c r="G8" s="630">
        <f t="shared" si="0"/>
        <v>44.230769230769234</v>
      </c>
      <c r="H8" s="630">
        <f t="shared" si="0"/>
        <v>1.9230769230769231</v>
      </c>
      <c r="I8" s="629"/>
      <c r="J8" s="629"/>
      <c r="K8" s="627"/>
      <c r="L8" s="618"/>
      <c r="M8" s="618"/>
    </row>
    <row r="9" spans="1:13" ht="25.5" x14ac:dyDescent="0.2">
      <c r="A9" s="658" t="s">
        <v>87</v>
      </c>
      <c r="B9" s="630">
        <f>IF(ISERROR(VLOOKUP($A9&amp;"Outcome"&amp;$B$3,CR_insp_in_period,6,FALSE))=TRUE,"-",VLOOKUP($A9&amp;"Outcome"&amp;$B$3,CR_insp_in_period,6,FALSE))</f>
        <v>117</v>
      </c>
      <c r="C9" s="630">
        <f>IF(ISERROR(VLOOKUP($A9&amp;"Outcome"&amp;$B$3,CR_insp_in_period,7,FALSE))=TRUE,"-",VLOOKUP($A9&amp;"Outcome"&amp;$B$3,CR_insp_in_period,7,FALSE))</f>
        <v>90</v>
      </c>
      <c r="D9" s="630">
        <f>IF(ISERROR(VLOOKUP($A9&amp;"Outcome"&amp;$B$3,CR_insp_in_period,8,FALSE))=TRUE,"-",VLOOKUP($A9&amp;"Outcome"&amp;$B$3,CR_insp_in_period,8,FALSE))</f>
        <v>25</v>
      </c>
      <c r="E9" s="633">
        <f>IF(ISERROR(VLOOKUP($A9&amp;"Outcome"&amp;$B$3,CR_insp_in_period,9,FALSE))=TRUE,"-",VLOOKUP($A9&amp;"Outcome"&amp;$B$3,CR_insp_in_period,9,FALSE))</f>
        <v>2</v>
      </c>
      <c r="F9" s="630">
        <f>IF(ISERROR(100*C9/$B9),"-",100*C9/$B9)</f>
        <v>76.92307692307692</v>
      </c>
      <c r="G9" s="630">
        <f t="shared" si="0"/>
        <v>21.367521367521366</v>
      </c>
      <c r="H9" s="630">
        <f t="shared" si="0"/>
        <v>1.7094017094017093</v>
      </c>
      <c r="I9" s="629"/>
      <c r="J9" s="629"/>
      <c r="K9" s="627"/>
      <c r="L9" s="618"/>
      <c r="M9" s="618"/>
    </row>
    <row r="10" spans="1:13" x14ac:dyDescent="0.2">
      <c r="A10" s="658" t="s">
        <v>89</v>
      </c>
      <c r="B10" s="630" t="str">
        <f>IF(ISERROR(VLOOKUP($A10&amp;"Outcome"&amp;$B$3,CR_insp_in_period,6,FALSE))=TRUE,"-",VLOOKUP($A10&amp;"Outcome"&amp;$B$3,CR_insp_in_period,6,FALSE))</f>
        <v>-</v>
      </c>
      <c r="C10" s="630" t="str">
        <f>IF(ISERROR(VLOOKUP($A10&amp;"Outcome"&amp;$B$3,CR_insp_in_period,7,FALSE))=TRUE,"-",VLOOKUP($A10&amp;"Outcome"&amp;$B$3,CR_insp_in_period,7,FALSE))</f>
        <v>-</v>
      </c>
      <c r="D10" s="630" t="str">
        <f>IF(ISERROR(VLOOKUP($A10&amp;"Outcome"&amp;$B$3,CR_insp_in_period,8,FALSE))=TRUE,"-",VLOOKUP($A10&amp;"Outcome"&amp;$B$3,CR_insp_in_period,8,FALSE))</f>
        <v>-</v>
      </c>
      <c r="E10" s="633" t="str">
        <f>IF(ISERROR(VLOOKUP($A10&amp;"Outcome"&amp;$B$3,CR_insp_in_period,9,FALSE))=TRUE,"-",VLOOKUP($A10&amp;"Outcome"&amp;$B$3,CR_insp_in_period,9,FALSE))</f>
        <v>-</v>
      </c>
      <c r="F10" s="630" t="str">
        <f>IF(ISERROR(100*C10/$B10),"-",100*C10/$B10)</f>
        <v>-</v>
      </c>
      <c r="G10" s="630" t="str">
        <f t="shared" si="0"/>
        <v>-</v>
      </c>
      <c r="H10" s="630" t="str">
        <f t="shared" si="0"/>
        <v>-</v>
      </c>
      <c r="I10" s="629"/>
      <c r="J10" s="629"/>
      <c r="K10" s="627"/>
      <c r="L10" s="618"/>
      <c r="M10" s="618"/>
    </row>
    <row r="11" spans="1:13" s="643" customFormat="1" ht="26.45" customHeight="1" x14ac:dyDescent="0.2">
      <c r="A11" s="659" t="s">
        <v>91</v>
      </c>
      <c r="B11" s="644">
        <f>IF(ISERROR(VLOOKUP($A11&amp;"Outcome"&amp;$B$3,CR_insp_in_period,6,FALSE))=TRUE,"-",VLOOKUP($A11&amp;"Outcome"&amp;$B$3,CR_insp_in_period,6,FALSE))</f>
        <v>151</v>
      </c>
      <c r="C11" s="644">
        <f>IF(ISERROR(VLOOKUP($A11&amp;"Outcome"&amp;$B$3,CR_insp_in_period,7,FALSE))=TRUE,"-",VLOOKUP($A11&amp;"Outcome"&amp;$B$3,CR_insp_in_period,7,FALSE))</f>
        <v>109</v>
      </c>
      <c r="D11" s="644">
        <f>IF(ISERROR(VLOOKUP($A11&amp;"Outcome"&amp;$B$3,CR_insp_in_period,8,FALSE))=TRUE,"-",VLOOKUP($A11&amp;"Outcome"&amp;$B$3,CR_insp_in_period,8,FALSE))</f>
        <v>42</v>
      </c>
      <c r="E11" s="645">
        <f>IF(ISERROR(VLOOKUP($A11&amp;"Outcome"&amp;$B$3,CR_insp_in_period,9,FALSE))=TRUE,"-",VLOOKUP($A11&amp;"Outcome"&amp;$B$3,CR_insp_in_period,9,FALSE))</f>
        <v>0</v>
      </c>
      <c r="F11" s="644">
        <f>IF(ISERROR(100*C11/$B11),"-",100*C11/$B11)</f>
        <v>72.185430463576154</v>
      </c>
      <c r="G11" s="644">
        <f>IF(ISERROR(100*D11/$B11),"-",100*D11/$B11)</f>
        <v>27.814569536423843</v>
      </c>
      <c r="H11" s="644">
        <f t="shared" si="0"/>
        <v>0</v>
      </c>
      <c r="I11" s="640"/>
      <c r="J11" s="640"/>
      <c r="K11" s="641"/>
      <c r="L11" s="642"/>
      <c r="M11" s="642"/>
    </row>
    <row r="12" spans="1:13" x14ac:dyDescent="0.2">
      <c r="A12" s="648"/>
      <c r="B12" s="638"/>
      <c r="C12" s="638"/>
      <c r="D12" s="638"/>
      <c r="E12" s="634"/>
      <c r="F12" s="634"/>
      <c r="G12" s="634"/>
      <c r="H12" s="639" t="s">
        <v>10828</v>
      </c>
      <c r="I12" s="634"/>
      <c r="J12" s="634"/>
      <c r="K12" s="634"/>
      <c r="L12" s="618"/>
      <c r="M12" s="618"/>
    </row>
    <row r="13" spans="1:13" x14ac:dyDescent="0.2">
      <c r="A13" s="649" t="s">
        <v>4032</v>
      </c>
      <c r="B13" s="171"/>
      <c r="C13" s="171"/>
      <c r="D13" s="171"/>
      <c r="E13" s="171"/>
      <c r="F13" s="171"/>
      <c r="G13" s="171"/>
      <c r="H13" s="171"/>
      <c r="I13" s="171"/>
      <c r="J13" s="171"/>
      <c r="K13" s="171"/>
      <c r="L13" s="618"/>
      <c r="M13" s="618"/>
    </row>
    <row r="14" spans="1:13" ht="12.75" customHeight="1" x14ac:dyDescent="0.2">
      <c r="A14" s="649" t="s">
        <v>29722</v>
      </c>
      <c r="B14" s="613"/>
      <c r="C14" s="613"/>
      <c r="D14" s="613"/>
      <c r="E14" s="613"/>
      <c r="F14" s="613"/>
      <c r="G14" s="613"/>
      <c r="H14" s="613"/>
      <c r="I14" s="613"/>
      <c r="J14" s="613"/>
      <c r="K14" s="613"/>
      <c r="L14" s="618"/>
      <c r="M14" s="618"/>
    </row>
    <row r="15" spans="1:13" x14ac:dyDescent="0.2">
      <c r="A15" s="649" t="s">
        <v>29728</v>
      </c>
      <c r="B15" s="171"/>
      <c r="C15" s="171"/>
      <c r="D15" s="171"/>
      <c r="E15" s="171"/>
      <c r="F15" s="171"/>
      <c r="G15" s="171"/>
      <c r="H15" s="171"/>
      <c r="I15" s="171"/>
      <c r="J15" s="171"/>
      <c r="K15" s="171"/>
      <c r="L15" s="618"/>
      <c r="M15" s="618"/>
    </row>
    <row r="16" spans="1:13" x14ac:dyDescent="0.2">
      <c r="A16" s="649" t="s">
        <v>29729</v>
      </c>
      <c r="B16" s="171"/>
      <c r="C16" s="171"/>
      <c r="D16" s="171"/>
      <c r="E16" s="171"/>
      <c r="F16" s="171"/>
      <c r="G16" s="171"/>
      <c r="H16" s="171"/>
      <c r="I16" s="171"/>
      <c r="J16" s="171"/>
      <c r="K16" s="171"/>
      <c r="L16" s="618"/>
      <c r="M16" s="618"/>
    </row>
    <row r="17" spans="1:13" x14ac:dyDescent="0.2">
      <c r="A17" s="649" t="s">
        <v>29740</v>
      </c>
      <c r="B17" s="634"/>
      <c r="C17" s="634"/>
      <c r="D17" s="634"/>
      <c r="E17" s="634"/>
      <c r="F17" s="634"/>
      <c r="G17" s="634"/>
      <c r="H17" s="634"/>
      <c r="I17" s="634"/>
      <c r="J17" s="634"/>
      <c r="K17" s="634"/>
      <c r="L17" s="618"/>
      <c r="M17" s="618"/>
    </row>
    <row r="18" spans="1:13" ht="17.100000000000001" customHeight="1" x14ac:dyDescent="0.2">
      <c r="A18" s="650"/>
      <c r="B18" s="635"/>
      <c r="C18" s="635"/>
      <c r="D18" s="635"/>
      <c r="E18" s="635"/>
      <c r="F18" s="635"/>
      <c r="G18" s="635"/>
      <c r="H18" s="635"/>
      <c r="I18" s="636"/>
      <c r="J18" s="636"/>
      <c r="K18" s="636"/>
      <c r="L18" s="618"/>
      <c r="M18" s="618"/>
    </row>
    <row r="19" spans="1:13" ht="16.350000000000001" customHeight="1" x14ac:dyDescent="0.2">
      <c r="A19" s="651"/>
      <c r="B19" s="172"/>
      <c r="C19" s="172"/>
      <c r="D19" s="172"/>
      <c r="E19" s="173"/>
      <c r="F19" s="174"/>
      <c r="G19" s="174"/>
      <c r="H19" s="175"/>
      <c r="I19" s="175"/>
      <c r="J19" s="174"/>
      <c r="K19" s="174"/>
    </row>
    <row r="20" spans="1:13" ht="23.1" customHeight="1" x14ac:dyDescent="0.2">
      <c r="A20" s="186"/>
      <c r="B20" s="614"/>
      <c r="C20" s="614"/>
      <c r="D20" s="614"/>
      <c r="E20" s="614"/>
      <c r="F20" s="614"/>
      <c r="G20" s="615"/>
      <c r="H20" s="615"/>
      <c r="I20" s="176"/>
      <c r="J20" s="177"/>
      <c r="K20" s="176"/>
    </row>
    <row r="21" spans="1:13" ht="25.35" customHeight="1" x14ac:dyDescent="0.2">
      <c r="A21" s="186"/>
      <c r="B21" s="178"/>
      <c r="C21" s="179"/>
      <c r="D21" s="178"/>
      <c r="E21" s="178"/>
      <c r="F21" s="179"/>
      <c r="G21" s="178"/>
      <c r="H21" s="178"/>
      <c r="I21" s="180"/>
      <c r="J21" s="180"/>
      <c r="K21" s="181"/>
    </row>
    <row r="22" spans="1:13" x14ac:dyDescent="0.2">
      <c r="A22" s="652"/>
      <c r="B22" s="170"/>
      <c r="C22" s="182"/>
      <c r="D22" s="182"/>
      <c r="E22" s="182"/>
      <c r="F22" s="182"/>
      <c r="G22" s="182"/>
      <c r="H22" s="182"/>
      <c r="I22" s="183"/>
      <c r="J22" s="183"/>
      <c r="K22" s="181"/>
    </row>
    <row r="23" spans="1:13" x14ac:dyDescent="0.2">
      <c r="A23" s="184"/>
      <c r="B23" s="185"/>
      <c r="C23" s="185"/>
      <c r="D23" s="185"/>
      <c r="E23" s="185"/>
      <c r="F23" s="185"/>
      <c r="G23" s="185"/>
      <c r="H23" s="185"/>
      <c r="I23" s="183"/>
      <c r="J23" s="183"/>
      <c r="K23" s="181"/>
    </row>
    <row r="24" spans="1:13" x14ac:dyDescent="0.2">
      <c r="A24" s="186"/>
      <c r="B24" s="185"/>
      <c r="C24" s="185"/>
      <c r="D24" s="185"/>
      <c r="E24" s="185"/>
      <c r="F24" s="185"/>
      <c r="G24" s="185"/>
      <c r="H24" s="185"/>
      <c r="I24" s="183"/>
      <c r="J24" s="183"/>
      <c r="K24" s="181"/>
    </row>
    <row r="25" spans="1:13" x14ac:dyDescent="0.2">
      <c r="A25" s="186"/>
      <c r="B25" s="185"/>
      <c r="C25" s="185"/>
      <c r="D25" s="185"/>
      <c r="E25" s="185"/>
      <c r="F25" s="185"/>
      <c r="G25" s="185"/>
      <c r="H25" s="185"/>
      <c r="I25" s="183"/>
      <c r="J25" s="183"/>
      <c r="K25" s="181"/>
    </row>
    <row r="26" spans="1:13" x14ac:dyDescent="0.2">
      <c r="A26" s="186"/>
      <c r="B26" s="185"/>
      <c r="C26" s="185"/>
      <c r="D26" s="185"/>
      <c r="E26" s="185"/>
      <c r="F26" s="185"/>
      <c r="G26" s="185"/>
      <c r="H26" s="185"/>
      <c r="I26" s="183"/>
      <c r="J26" s="183"/>
      <c r="K26" s="181"/>
    </row>
    <row r="27" spans="1:13" x14ac:dyDescent="0.2">
      <c r="A27" s="184"/>
      <c r="B27" s="187"/>
      <c r="C27" s="188"/>
      <c r="D27" s="188"/>
      <c r="E27" s="189"/>
      <c r="F27" s="188"/>
      <c r="G27" s="188"/>
      <c r="H27" s="188"/>
      <c r="I27" s="183"/>
      <c r="J27" s="183"/>
      <c r="K27" s="190"/>
    </row>
    <row r="28" spans="1:13" x14ac:dyDescent="0.2">
      <c r="A28" s="184"/>
      <c r="B28" s="187"/>
      <c r="C28" s="187"/>
      <c r="D28" s="187"/>
      <c r="E28" s="190"/>
      <c r="F28" s="190"/>
      <c r="G28" s="190"/>
      <c r="H28" s="191"/>
      <c r="I28" s="190"/>
      <c r="J28" s="190"/>
      <c r="K28" s="190"/>
    </row>
    <row r="29" spans="1:13" x14ac:dyDescent="0.2">
      <c r="A29" s="653"/>
      <c r="B29" s="192"/>
      <c r="C29" s="192"/>
      <c r="D29" s="192"/>
      <c r="E29" s="192"/>
      <c r="F29" s="192"/>
      <c r="G29" s="192"/>
      <c r="H29" s="192"/>
      <c r="I29" s="192"/>
      <c r="J29" s="192"/>
      <c r="K29" s="192"/>
    </row>
    <row r="30" spans="1:13" x14ac:dyDescent="0.2">
      <c r="A30" s="654"/>
      <c r="B30" s="612"/>
      <c r="C30" s="612"/>
      <c r="D30" s="612"/>
      <c r="E30" s="612"/>
      <c r="F30" s="612"/>
      <c r="G30" s="612"/>
      <c r="H30" s="612"/>
      <c r="I30" s="612"/>
      <c r="J30" s="612"/>
      <c r="K30" s="612"/>
    </row>
    <row r="31" spans="1:13" ht="23.45" customHeight="1" x14ac:dyDescent="0.2">
      <c r="A31" s="655"/>
      <c r="B31" s="613"/>
      <c r="C31" s="613"/>
      <c r="D31" s="613"/>
      <c r="E31" s="613"/>
      <c r="F31" s="613"/>
      <c r="G31" s="613"/>
      <c r="H31" s="613"/>
      <c r="I31" s="171"/>
      <c r="J31" s="171"/>
      <c r="K31" s="171"/>
    </row>
    <row r="32" spans="1:13" x14ac:dyDescent="0.2">
      <c r="A32" s="654"/>
      <c r="B32" s="612"/>
      <c r="C32" s="612"/>
      <c r="D32" s="612"/>
      <c r="E32" s="612"/>
      <c r="F32" s="612"/>
      <c r="G32" s="612"/>
      <c r="H32" s="612"/>
      <c r="I32" s="612"/>
      <c r="J32" s="612"/>
      <c r="K32" s="612"/>
    </row>
  </sheetData>
  <sheetProtection sort="0" autoFilter="0"/>
  <mergeCells count="3">
    <mergeCell ref="B3:E3"/>
    <mergeCell ref="B5:E5"/>
    <mergeCell ref="F5:H5"/>
  </mergeCells>
  <dataValidations count="1">
    <dataValidation type="list" allowBlank="1" showInputMessage="1" showErrorMessage="1" sqref="B3:E3" xr:uid="{60ED1ADE-8E36-4A2E-84AB-A465DB2756C3}">
      <formula1>prov_final</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C0227-EE1E-4CD3-B0DE-0DC6496DC163}">
  <sheetPr>
    <tabColor theme="5" tint="0.79998168889431442"/>
  </sheetPr>
  <dimension ref="A1:L52"/>
  <sheetViews>
    <sheetView showGridLines="0" workbookViewId="0"/>
  </sheetViews>
  <sheetFormatPr defaultRowHeight="12.75" x14ac:dyDescent="0.2"/>
  <cols>
    <col min="1" max="1" width="36.7109375" style="501" customWidth="1"/>
    <col min="2" max="9" width="11.7109375" customWidth="1"/>
    <col min="10" max="10" width="5.5703125" customWidth="1"/>
    <col min="11" max="11" width="7.5703125" customWidth="1"/>
    <col min="12" max="12" width="7.7109375" customWidth="1"/>
  </cols>
  <sheetData>
    <row r="1" spans="1:12" ht="34.35" customHeight="1" x14ac:dyDescent="0.25">
      <c r="A1" s="364" t="s">
        <v>29741</v>
      </c>
      <c r="B1" s="705"/>
      <c r="C1" s="705"/>
      <c r="D1" s="705"/>
      <c r="E1" s="705"/>
      <c r="F1" s="705"/>
      <c r="G1" s="705"/>
      <c r="H1" s="705"/>
      <c r="I1" s="705"/>
      <c r="J1" s="705"/>
    </row>
    <row r="2" spans="1:12" ht="27.6" customHeight="1" x14ac:dyDescent="0.2">
      <c r="A2" s="672" t="str">
        <f>TEXT(current_quarter,"dd mmmm yyyy")&amp;" (provisional)"</f>
        <v>1 April 2022 to 31 August 2022 (provisional)</v>
      </c>
      <c r="B2" s="20"/>
      <c r="C2" s="20"/>
      <c r="D2" s="20"/>
      <c r="E2" s="19"/>
      <c r="F2" s="19"/>
      <c r="G2" s="12"/>
      <c r="H2" s="7"/>
      <c r="I2" s="7"/>
      <c r="J2" s="12"/>
      <c r="K2" s="12"/>
      <c r="L2" s="12"/>
    </row>
    <row r="3" spans="1:12" x14ac:dyDescent="0.2">
      <c r="A3" s="219"/>
      <c r="B3" s="145"/>
      <c r="C3" s="145"/>
      <c r="D3" s="145"/>
      <c r="E3" s="145"/>
      <c r="F3" s="145"/>
      <c r="G3" s="145"/>
      <c r="H3" s="145"/>
      <c r="I3" s="145"/>
      <c r="J3" s="145"/>
      <c r="K3" s="40"/>
      <c r="L3" s="157"/>
    </row>
    <row r="4" spans="1:12" x14ac:dyDescent="0.2">
      <c r="A4" s="592"/>
      <c r="B4" s="145"/>
      <c r="C4" s="145"/>
      <c r="D4" s="145"/>
      <c r="E4" s="145"/>
      <c r="F4" s="145"/>
      <c r="G4" s="145"/>
      <c r="H4" s="145"/>
      <c r="I4" s="145"/>
      <c r="J4" s="145"/>
      <c r="K4" s="37"/>
      <c r="L4" s="157"/>
    </row>
    <row r="5" spans="1:12" x14ac:dyDescent="0.2">
      <c r="A5" s="592"/>
      <c r="B5" s="145"/>
      <c r="C5" s="145"/>
      <c r="D5" s="145"/>
      <c r="E5" s="145"/>
      <c r="F5" s="145"/>
      <c r="G5" s="145"/>
      <c r="H5" s="145"/>
      <c r="I5" s="145"/>
      <c r="J5" s="145"/>
      <c r="K5" s="40"/>
      <c r="L5" s="157"/>
    </row>
    <row r="6" spans="1:12" x14ac:dyDescent="0.2">
      <c r="A6" s="592"/>
      <c r="B6" s="145"/>
      <c r="C6" s="145"/>
      <c r="D6" s="145"/>
      <c r="E6" s="145"/>
      <c r="F6" s="145"/>
      <c r="G6" s="145"/>
      <c r="H6" s="145"/>
      <c r="I6" s="145"/>
      <c r="J6" s="145"/>
      <c r="K6" s="40"/>
      <c r="L6" s="157"/>
    </row>
    <row r="7" spans="1:12" x14ac:dyDescent="0.2">
      <c r="A7" s="592"/>
      <c r="B7" s="145"/>
      <c r="C7" s="145"/>
      <c r="D7" s="145"/>
      <c r="E7" s="145"/>
      <c r="F7" s="145"/>
      <c r="G7" s="145"/>
      <c r="H7" s="145"/>
      <c r="I7" s="145"/>
      <c r="J7" s="145"/>
      <c r="K7" s="40"/>
      <c r="L7" s="157"/>
    </row>
    <row r="8" spans="1:12" x14ac:dyDescent="0.2">
      <c r="A8" s="592"/>
      <c r="B8" s="145"/>
      <c r="C8" s="145"/>
      <c r="D8" s="145"/>
      <c r="E8" s="145"/>
      <c r="F8" s="145"/>
      <c r="G8" s="145"/>
      <c r="H8" s="145"/>
      <c r="I8" s="145"/>
      <c r="J8" s="145"/>
      <c r="K8" s="40"/>
      <c r="L8" s="157"/>
    </row>
    <row r="9" spans="1:12" x14ac:dyDescent="0.2">
      <c r="A9" s="592"/>
      <c r="B9" s="145"/>
      <c r="C9" s="145"/>
      <c r="D9" s="145"/>
      <c r="E9" s="145"/>
      <c r="F9" s="145"/>
      <c r="G9" s="145"/>
      <c r="H9" s="145"/>
      <c r="I9" s="145"/>
      <c r="J9" s="145"/>
      <c r="K9" s="40"/>
      <c r="L9" s="157"/>
    </row>
    <row r="10" spans="1:12" x14ac:dyDescent="0.2">
      <c r="A10" s="592"/>
      <c r="B10" s="145"/>
      <c r="C10" s="145"/>
      <c r="D10" s="145"/>
      <c r="E10" s="145"/>
      <c r="F10" s="145"/>
      <c r="G10" s="145"/>
      <c r="H10" s="145"/>
      <c r="I10" s="145"/>
      <c r="J10" s="145"/>
      <c r="K10" s="40"/>
      <c r="L10" s="157"/>
    </row>
    <row r="11" spans="1:12" x14ac:dyDescent="0.2">
      <c r="A11" s="592"/>
      <c r="B11" s="145"/>
      <c r="C11" s="145"/>
      <c r="D11" s="145"/>
      <c r="E11" s="145"/>
      <c r="F11" s="145"/>
      <c r="G11" s="145"/>
      <c r="H11" s="145"/>
      <c r="I11" s="145"/>
      <c r="J11" s="145"/>
      <c r="K11" s="40"/>
      <c r="L11" s="157"/>
    </row>
    <row r="12" spans="1:12" x14ac:dyDescent="0.2">
      <c r="A12" s="592"/>
      <c r="B12" s="145"/>
      <c r="C12" s="145"/>
      <c r="D12" s="145"/>
      <c r="E12" s="145"/>
      <c r="F12" s="145"/>
      <c r="G12" s="145"/>
      <c r="H12" s="145"/>
      <c r="I12" s="145"/>
      <c r="J12" s="145"/>
      <c r="K12" s="40"/>
      <c r="L12" s="157"/>
    </row>
    <row r="13" spans="1:12" x14ac:dyDescent="0.2">
      <c r="A13" s="219"/>
      <c r="B13" s="145"/>
      <c r="C13" s="145"/>
      <c r="D13" s="145"/>
      <c r="E13" s="145"/>
      <c r="F13" s="145"/>
      <c r="G13" s="145"/>
      <c r="H13" s="145"/>
      <c r="I13" s="145"/>
      <c r="J13" s="145"/>
      <c r="K13" s="40"/>
      <c r="L13" s="157"/>
    </row>
    <row r="14" spans="1:12" x14ac:dyDescent="0.2">
      <c r="A14" s="592"/>
      <c r="B14" s="145"/>
      <c r="C14" s="145"/>
      <c r="D14" s="145"/>
      <c r="E14" s="145"/>
      <c r="F14" s="145"/>
      <c r="G14" s="145"/>
      <c r="H14" s="145"/>
      <c r="I14" s="145"/>
      <c r="J14" s="145"/>
      <c r="K14" s="40"/>
      <c r="L14" s="157"/>
    </row>
    <row r="15" spans="1:12" x14ac:dyDescent="0.2">
      <c r="A15" s="592"/>
      <c r="B15" s="145"/>
      <c r="C15" s="145"/>
      <c r="D15" s="145"/>
      <c r="E15" s="145"/>
      <c r="F15" s="145"/>
      <c r="G15" s="145"/>
      <c r="H15" s="145"/>
      <c r="I15" s="145"/>
      <c r="J15" s="145"/>
      <c r="K15" s="40"/>
      <c r="L15" s="157"/>
    </row>
    <row r="16" spans="1:12" x14ac:dyDescent="0.2">
      <c r="A16" s="592"/>
      <c r="B16" s="145"/>
      <c r="C16" s="145"/>
      <c r="D16" s="145"/>
      <c r="E16" s="145"/>
      <c r="F16" s="145"/>
      <c r="G16" s="145"/>
      <c r="H16" s="145"/>
      <c r="I16" s="145"/>
      <c r="J16" s="145"/>
      <c r="K16" s="40"/>
      <c r="L16" s="157"/>
    </row>
    <row r="17" spans="1:12" x14ac:dyDescent="0.2">
      <c r="A17" s="592"/>
      <c r="B17" s="145"/>
      <c r="C17" s="145"/>
      <c r="D17" s="145"/>
      <c r="E17" s="145"/>
      <c r="F17" s="145"/>
      <c r="G17" s="145"/>
      <c r="H17" s="145"/>
      <c r="I17" s="145"/>
      <c r="J17" s="145"/>
      <c r="K17" s="40"/>
      <c r="L17" s="157"/>
    </row>
    <row r="18" spans="1:12" x14ac:dyDescent="0.2">
      <c r="A18" s="706"/>
      <c r="B18" s="146"/>
      <c r="C18" s="146"/>
      <c r="D18" s="146"/>
      <c r="E18" s="146"/>
      <c r="F18" s="146"/>
      <c r="G18" s="146"/>
      <c r="H18" s="146"/>
      <c r="I18" s="146"/>
      <c r="J18" s="146"/>
      <c r="K18" s="683"/>
      <c r="L18" s="684"/>
    </row>
    <row r="19" spans="1:12" x14ac:dyDescent="0.2">
      <c r="A19" s="706"/>
      <c r="B19" s="146"/>
      <c r="C19" s="146"/>
      <c r="D19" s="146"/>
      <c r="E19" s="146"/>
      <c r="F19" s="146"/>
      <c r="G19" s="146"/>
      <c r="H19" s="146"/>
      <c r="I19" s="146"/>
      <c r="J19" s="146"/>
      <c r="K19" s="683"/>
      <c r="L19" s="684"/>
    </row>
    <row r="20" spans="1:12" x14ac:dyDescent="0.2">
      <c r="A20" s="706"/>
      <c r="B20" s="146"/>
      <c r="C20" s="146"/>
      <c r="D20" s="146"/>
      <c r="E20" s="146"/>
      <c r="F20" s="146"/>
      <c r="G20" s="146"/>
      <c r="H20" s="146"/>
      <c r="I20" s="146"/>
      <c r="J20" s="146"/>
      <c r="K20" s="683"/>
      <c r="L20" s="684"/>
    </row>
    <row r="21" spans="1:12" x14ac:dyDescent="0.2">
      <c r="A21" s="706"/>
      <c r="B21" s="146"/>
      <c r="C21" s="146"/>
      <c r="D21" s="146"/>
      <c r="E21" s="146"/>
      <c r="F21" s="146"/>
      <c r="G21" s="146"/>
      <c r="H21" s="146"/>
      <c r="I21" s="146"/>
      <c r="J21" s="146"/>
      <c r="K21" s="683"/>
      <c r="L21" s="684"/>
    </row>
    <row r="22" spans="1:12" x14ac:dyDescent="0.2">
      <c r="A22" s="706"/>
      <c r="B22" s="146"/>
      <c r="C22" s="146"/>
      <c r="D22" s="146"/>
      <c r="E22" s="146"/>
      <c r="F22" s="146"/>
      <c r="G22" s="146"/>
      <c r="H22" s="146"/>
      <c r="I22" s="146"/>
      <c r="J22" s="146"/>
      <c r="K22" s="683"/>
      <c r="L22" s="684"/>
    </row>
    <row r="23" spans="1:12" x14ac:dyDescent="0.2">
      <c r="A23" s="219"/>
      <c r="B23" s="145"/>
      <c r="C23" s="145"/>
      <c r="D23" s="145"/>
      <c r="E23" s="145"/>
      <c r="F23" s="145"/>
      <c r="G23" s="145"/>
      <c r="H23" s="145"/>
      <c r="I23" s="145"/>
      <c r="J23" s="145"/>
      <c r="K23" s="40"/>
      <c r="L23" s="157"/>
    </row>
    <row r="24" spans="1:12" x14ac:dyDescent="0.2">
      <c r="A24" s="706"/>
      <c r="B24" s="146"/>
      <c r="C24" s="146"/>
      <c r="D24" s="146"/>
      <c r="E24" s="146"/>
      <c r="F24" s="146"/>
      <c r="G24" s="146"/>
      <c r="H24" s="146"/>
      <c r="I24" s="146"/>
      <c r="J24" s="146"/>
      <c r="K24" s="683"/>
      <c r="L24" s="684"/>
    </row>
    <row r="25" spans="1:12" x14ac:dyDescent="0.2">
      <c r="A25" s="706"/>
      <c r="B25" s="146"/>
      <c r="C25" s="146"/>
      <c r="D25" s="146"/>
      <c r="E25" s="146"/>
      <c r="F25" s="146"/>
      <c r="G25" s="146"/>
      <c r="H25" s="146"/>
      <c r="I25" s="146"/>
      <c r="J25" s="146"/>
      <c r="K25" s="683"/>
      <c r="L25" s="684"/>
    </row>
    <row r="26" spans="1:12" x14ac:dyDescent="0.2">
      <c r="A26" s="566"/>
      <c r="B26" s="146"/>
      <c r="C26" s="146"/>
      <c r="D26" s="146"/>
      <c r="E26" s="146"/>
      <c r="F26" s="146"/>
      <c r="G26" s="146"/>
      <c r="H26" s="146"/>
      <c r="I26" s="146"/>
      <c r="J26" s="146"/>
      <c r="K26" s="683"/>
      <c r="L26" s="684"/>
    </row>
    <row r="27" spans="1:12" x14ac:dyDescent="0.2">
      <c r="A27" s="707"/>
      <c r="B27" s="146"/>
      <c r="C27" s="146"/>
      <c r="D27" s="146"/>
      <c r="E27" s="146"/>
      <c r="F27" s="146"/>
      <c r="G27" s="146"/>
      <c r="H27" s="146"/>
      <c r="I27" s="146"/>
      <c r="J27" s="146"/>
      <c r="K27" s="683"/>
      <c r="L27" s="684"/>
    </row>
    <row r="28" spans="1:12" x14ac:dyDescent="0.2">
      <c r="A28" s="707"/>
      <c r="B28" s="146"/>
      <c r="C28" s="146"/>
      <c r="D28" s="146"/>
      <c r="E28" s="146"/>
      <c r="F28" s="146"/>
      <c r="G28" s="146"/>
      <c r="H28" s="146"/>
      <c r="I28" s="146"/>
      <c r="J28" s="146"/>
      <c r="K28" s="683"/>
      <c r="L28" s="684"/>
    </row>
    <row r="29" spans="1:12" x14ac:dyDescent="0.2">
      <c r="A29" s="566"/>
      <c r="B29" s="146"/>
      <c r="C29" s="146"/>
      <c r="D29" s="146"/>
      <c r="E29" s="146"/>
      <c r="F29" s="146"/>
      <c r="G29" s="146"/>
      <c r="H29" s="146"/>
      <c r="I29" s="146"/>
      <c r="J29" s="146"/>
      <c r="K29" s="683"/>
      <c r="L29" s="684"/>
    </row>
    <row r="30" spans="1:12" x14ac:dyDescent="0.2">
      <c r="A30" s="707"/>
      <c r="B30" s="146"/>
      <c r="C30" s="146"/>
      <c r="D30" s="146"/>
      <c r="E30" s="146"/>
      <c r="F30" s="146"/>
      <c r="G30" s="146"/>
      <c r="H30" s="146"/>
      <c r="I30" s="146"/>
      <c r="J30" s="146"/>
      <c r="K30" s="683"/>
      <c r="L30" s="684"/>
    </row>
    <row r="31" spans="1:12" x14ac:dyDescent="0.2">
      <c r="A31" s="707"/>
      <c r="B31" s="146"/>
      <c r="C31" s="146"/>
      <c r="D31" s="146"/>
      <c r="E31" s="146"/>
      <c r="F31" s="146"/>
      <c r="G31" s="146"/>
      <c r="H31" s="146"/>
      <c r="I31" s="146"/>
      <c r="J31" s="146"/>
      <c r="K31" s="683"/>
      <c r="L31" s="684"/>
    </row>
    <row r="32" spans="1:12" x14ac:dyDescent="0.2">
      <c r="A32" s="707"/>
      <c r="B32" s="146"/>
      <c r="C32" s="146"/>
      <c r="D32" s="146"/>
      <c r="E32" s="146"/>
      <c r="F32" s="146"/>
      <c r="G32" s="146"/>
      <c r="H32" s="146"/>
      <c r="I32" s="146"/>
      <c r="J32" s="146"/>
      <c r="K32" s="683"/>
      <c r="L32" s="684"/>
    </row>
    <row r="33" spans="1:12" x14ac:dyDescent="0.2">
      <c r="A33" s="219"/>
      <c r="B33" s="145"/>
      <c r="C33" s="145"/>
      <c r="D33" s="145"/>
      <c r="E33" s="145"/>
      <c r="F33" s="145"/>
      <c r="G33" s="145"/>
      <c r="H33" s="145"/>
      <c r="I33" s="145"/>
      <c r="J33" s="145"/>
      <c r="K33" s="40"/>
      <c r="L33" s="157"/>
    </row>
    <row r="34" spans="1:12" x14ac:dyDescent="0.2">
      <c r="A34" s="707"/>
      <c r="B34" s="146"/>
      <c r="C34" s="146"/>
      <c r="D34" s="146"/>
      <c r="E34" s="146"/>
      <c r="F34" s="146"/>
      <c r="G34" s="146"/>
      <c r="H34" s="146"/>
      <c r="I34" s="146"/>
      <c r="J34" s="146"/>
      <c r="K34" s="683"/>
      <c r="L34" s="684"/>
    </row>
    <row r="35" spans="1:12" x14ac:dyDescent="0.2">
      <c r="A35" s="708"/>
      <c r="B35" s="685"/>
      <c r="C35" s="686"/>
      <c r="D35" s="686"/>
      <c r="E35" s="686"/>
      <c r="F35" s="686"/>
      <c r="G35" s="686"/>
      <c r="H35" s="687"/>
      <c r="I35" s="688"/>
      <c r="J35" s="686"/>
      <c r="K35" s="689"/>
      <c r="L35" s="690"/>
    </row>
    <row r="36" spans="1:12" x14ac:dyDescent="0.2">
      <c r="A36" s="459"/>
      <c r="B36" s="691"/>
      <c r="C36" s="691"/>
      <c r="D36" s="691"/>
      <c r="E36" s="691"/>
      <c r="F36" s="691"/>
      <c r="G36" s="691"/>
      <c r="H36" s="691"/>
      <c r="I36" s="691"/>
      <c r="J36" s="692"/>
      <c r="K36" s="692"/>
      <c r="L36" s="81"/>
    </row>
    <row r="37" spans="1:12" x14ac:dyDescent="0.2">
      <c r="A37" s="459"/>
      <c r="B37" s="691"/>
      <c r="C37" s="691"/>
      <c r="D37" s="691"/>
      <c r="E37" s="691"/>
      <c r="F37" s="691"/>
      <c r="G37" s="691"/>
      <c r="H37" s="691"/>
      <c r="I37" s="691"/>
      <c r="J37" s="692"/>
      <c r="K37" s="692"/>
      <c r="L37" s="81"/>
    </row>
    <row r="38" spans="1:12" x14ac:dyDescent="0.2">
      <c r="A38" s="459"/>
      <c r="B38" s="691"/>
      <c r="C38" s="691"/>
      <c r="D38" s="691"/>
      <c r="E38" s="691"/>
      <c r="F38" s="691"/>
      <c r="G38" s="691"/>
      <c r="H38" s="691"/>
      <c r="I38" s="691"/>
      <c r="J38" s="692"/>
      <c r="K38" s="692"/>
      <c r="L38" s="81"/>
    </row>
    <row r="39" spans="1:12" x14ac:dyDescent="0.2">
      <c r="A39" s="706"/>
      <c r="B39" s="146"/>
      <c r="C39" s="146"/>
      <c r="D39" s="146"/>
      <c r="E39" s="146"/>
      <c r="F39" s="146"/>
      <c r="G39" s="146"/>
      <c r="H39" s="146"/>
      <c r="I39" s="146"/>
      <c r="J39" s="146"/>
      <c r="K39" s="683"/>
      <c r="L39" s="684"/>
    </row>
    <row r="40" spans="1:12" x14ac:dyDescent="0.2">
      <c r="A40" s="706"/>
      <c r="B40" s="146"/>
      <c r="C40" s="146"/>
      <c r="D40" s="146"/>
      <c r="E40" s="146"/>
      <c r="F40" s="146"/>
      <c r="G40" s="146"/>
      <c r="H40" s="146"/>
      <c r="I40" s="146"/>
      <c r="J40" s="146"/>
      <c r="K40" s="683"/>
      <c r="L40" s="684"/>
    </row>
    <row r="41" spans="1:12" x14ac:dyDescent="0.2">
      <c r="A41" s="706"/>
      <c r="B41" s="146"/>
      <c r="C41" s="146"/>
      <c r="D41" s="146"/>
      <c r="E41" s="146"/>
      <c r="F41" s="146"/>
      <c r="G41" s="146"/>
      <c r="H41" s="146"/>
      <c r="I41" s="146"/>
      <c r="J41" s="146"/>
      <c r="K41" s="683"/>
      <c r="L41" s="684"/>
    </row>
    <row r="42" spans="1:12" x14ac:dyDescent="0.2">
      <c r="A42" s="706"/>
      <c r="B42" s="146"/>
      <c r="C42" s="146"/>
      <c r="D42" s="146"/>
      <c r="E42" s="146"/>
      <c r="F42" s="146"/>
      <c r="G42" s="146"/>
      <c r="H42" s="146"/>
      <c r="I42" s="146"/>
      <c r="J42" s="146"/>
      <c r="K42" s="683"/>
      <c r="L42" s="684"/>
    </row>
    <row r="43" spans="1:12" x14ac:dyDescent="0.2">
      <c r="A43" s="706"/>
      <c r="B43" s="146"/>
      <c r="C43" s="146"/>
      <c r="D43" s="146"/>
      <c r="E43" s="146"/>
      <c r="F43" s="146"/>
      <c r="G43" s="146"/>
      <c r="H43" s="146"/>
      <c r="I43" s="146"/>
      <c r="J43" s="146"/>
      <c r="K43" s="683"/>
      <c r="L43" s="684"/>
    </row>
    <row r="44" spans="1:12" x14ac:dyDescent="0.2">
      <c r="A44" s="709"/>
      <c r="B44" s="693"/>
      <c r="C44" s="693"/>
      <c r="D44" s="693"/>
      <c r="E44" s="693"/>
      <c r="F44" s="693"/>
      <c r="G44" s="693"/>
      <c r="H44" s="693"/>
      <c r="I44" s="693"/>
      <c r="J44" s="693"/>
      <c r="K44" s="683"/>
      <c r="L44" s="684"/>
    </row>
    <row r="45" spans="1:12" x14ac:dyDescent="0.2">
      <c r="A45" s="706"/>
      <c r="B45" s="146"/>
      <c r="C45" s="146"/>
      <c r="D45" s="146"/>
      <c r="E45" s="146"/>
      <c r="F45" s="146"/>
      <c r="G45" s="146"/>
      <c r="H45" s="704"/>
      <c r="I45" s="704"/>
      <c r="J45" s="703" t="s">
        <v>10828</v>
      </c>
      <c r="K45" s="683"/>
      <c r="L45" s="684"/>
    </row>
    <row r="46" spans="1:12" x14ac:dyDescent="0.2">
      <c r="A46" s="503" t="s">
        <v>4032</v>
      </c>
      <c r="B46" s="39"/>
      <c r="C46" s="39"/>
      <c r="D46" s="39"/>
      <c r="E46" s="39"/>
      <c r="F46" s="39"/>
      <c r="G46" s="39"/>
      <c r="H46" s="39"/>
      <c r="I46" s="39"/>
      <c r="J46" s="39"/>
      <c r="K46" s="39"/>
      <c r="L46" s="81"/>
    </row>
    <row r="47" spans="1:12" ht="12.75" customHeight="1" x14ac:dyDescent="0.2">
      <c r="A47" s="354" t="s">
        <v>29722</v>
      </c>
      <c r="B47" s="255"/>
      <c r="C47" s="255"/>
      <c r="D47" s="255"/>
      <c r="E47" s="255"/>
      <c r="F47" s="255"/>
      <c r="G47" s="255"/>
      <c r="H47" s="255"/>
      <c r="I47" s="255"/>
      <c r="J47" s="255"/>
      <c r="K47" s="255"/>
      <c r="L47" s="684"/>
    </row>
    <row r="48" spans="1:12" x14ac:dyDescent="0.2">
      <c r="A48" s="354" t="s">
        <v>29738</v>
      </c>
      <c r="B48" s="255"/>
      <c r="C48" s="255"/>
      <c r="D48" s="255"/>
      <c r="E48" s="255"/>
      <c r="F48" s="255"/>
      <c r="G48" s="255"/>
      <c r="H48" s="255"/>
      <c r="I48" s="255"/>
      <c r="J48" s="255"/>
      <c r="K48" s="357"/>
      <c r="L48" s="684"/>
    </row>
    <row r="49" spans="1:12" x14ac:dyDescent="0.2">
      <c r="A49" s="354" t="s">
        <v>29729</v>
      </c>
      <c r="B49" s="255"/>
      <c r="C49" s="255"/>
      <c r="D49" s="255"/>
      <c r="E49" s="255"/>
      <c r="F49" s="255"/>
      <c r="G49" s="255"/>
      <c r="H49" s="255"/>
      <c r="I49" s="255"/>
      <c r="J49" s="255"/>
      <c r="K49" s="357"/>
      <c r="L49" s="684"/>
    </row>
    <row r="50" spans="1:12" x14ac:dyDescent="0.2">
      <c r="A50" s="354" t="s">
        <v>29742</v>
      </c>
      <c r="B50" s="255"/>
      <c r="C50" s="255"/>
      <c r="D50" s="255"/>
      <c r="E50" s="255"/>
      <c r="F50" s="255"/>
      <c r="G50" s="255"/>
      <c r="H50" s="255"/>
      <c r="I50" s="255"/>
      <c r="J50" s="255"/>
      <c r="K50" s="683"/>
      <c r="L50" s="684"/>
    </row>
    <row r="51" spans="1:12" x14ac:dyDescent="0.2">
      <c r="A51" s="710" t="s">
        <v>29743</v>
      </c>
      <c r="B51" s="146"/>
      <c r="C51" s="146"/>
      <c r="D51" s="146"/>
      <c r="E51" s="146"/>
      <c r="F51" s="146"/>
      <c r="G51" s="146"/>
      <c r="H51" s="146"/>
      <c r="I51" s="146"/>
      <c r="J51" s="146"/>
      <c r="K51" s="683"/>
      <c r="L51" s="684"/>
    </row>
    <row r="52" spans="1:12" x14ac:dyDescent="0.2">
      <c r="A52" s="706"/>
      <c r="B52" s="146"/>
      <c r="C52" s="146"/>
      <c r="D52" s="146"/>
      <c r="E52" s="146"/>
      <c r="F52" s="146"/>
      <c r="G52" s="146"/>
      <c r="H52" s="146"/>
      <c r="I52" s="146"/>
      <c r="J52" s="146"/>
      <c r="K52" s="683"/>
    </row>
  </sheetData>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9" tint="0.79998168889431442"/>
  </sheetPr>
  <dimension ref="A1:K19"/>
  <sheetViews>
    <sheetView showGridLines="0" workbookViewId="0"/>
  </sheetViews>
  <sheetFormatPr defaultColWidth="8.85546875" defaultRowHeight="12.75" x14ac:dyDescent="0.2"/>
  <cols>
    <col min="1" max="1" width="34.42578125" style="256" customWidth="1"/>
    <col min="2" max="2" width="12.5703125" style="12" customWidth="1"/>
    <col min="3" max="3" width="16.85546875" style="12" customWidth="1"/>
    <col min="4" max="4" width="15.140625" style="12" customWidth="1"/>
    <col min="5" max="5" width="14.28515625" style="12" customWidth="1"/>
    <col min="6" max="6" width="15.140625" style="12" customWidth="1"/>
    <col min="7" max="8" width="11.7109375" style="12" customWidth="1"/>
    <col min="9" max="16384" width="8.85546875" style="12"/>
  </cols>
  <sheetData>
    <row r="1" spans="1:11" ht="34.35" customHeight="1" x14ac:dyDescent="0.25">
      <c r="A1" s="348" t="s">
        <v>29790</v>
      </c>
      <c r="I1" s="112"/>
      <c r="J1" s="112"/>
      <c r="K1" s="112"/>
    </row>
    <row r="2" spans="1:11" s="17" customFormat="1" ht="27.6" customHeight="1" x14ac:dyDescent="0.2">
      <c r="A2" s="671" t="str">
        <f>current_quarter</f>
        <v>1 April 2022 to 31 August 2022</v>
      </c>
      <c r="I2" s="401"/>
    </row>
    <row r="3" spans="1:11" ht="38.25" x14ac:dyDescent="0.2">
      <c r="A3" s="585" t="s">
        <v>104</v>
      </c>
      <c r="B3" s="147" t="s">
        <v>84</v>
      </c>
      <c r="C3" s="147" t="s">
        <v>86</v>
      </c>
      <c r="D3" s="147" t="s">
        <v>87</v>
      </c>
      <c r="E3" s="147" t="s">
        <v>89</v>
      </c>
      <c r="F3" s="148" t="s">
        <v>91</v>
      </c>
    </row>
    <row r="4" spans="1:11" x14ac:dyDescent="0.2">
      <c r="A4" s="193" t="s">
        <v>29744</v>
      </c>
      <c r="B4" s="470">
        <f>SUM(B5:B6)</f>
        <v>2744</v>
      </c>
      <c r="C4" s="470">
        <f t="shared" ref="C4:F4" si="0">SUM(C5:C6)</f>
        <v>1039</v>
      </c>
      <c r="D4" s="470">
        <f t="shared" si="0"/>
        <v>1587</v>
      </c>
      <c r="E4" s="470">
        <f t="shared" si="0"/>
        <v>50</v>
      </c>
      <c r="F4" s="470">
        <f t="shared" si="0"/>
        <v>68</v>
      </c>
      <c r="G4" s="664"/>
    </row>
    <row r="5" spans="1:11" ht="25.35" customHeight="1" x14ac:dyDescent="0.2">
      <c r="A5" s="660" t="s">
        <v>29745</v>
      </c>
      <c r="B5" s="661">
        <f>IFERROR(VLOOKUP(B$3&amp;A5&amp;$A$2,Reg_events_in_period!$A:$E,5,FALSE),"-")</f>
        <v>2607</v>
      </c>
      <c r="C5" s="661">
        <f>IFERROR(VLOOKUP(C$3&amp;$A$5&amp;$A$2,Reg_events_in_period!$A:$E,5,FALSE),"-")</f>
        <v>1012</v>
      </c>
      <c r="D5" s="661">
        <f>IFERROR(VLOOKUP(D$3&amp;$A$5&amp;$A$2,Reg_events_in_period!$A:$E,5,FALSE),"-")</f>
        <v>1542</v>
      </c>
      <c r="E5" s="661">
        <f>IFERROR(VLOOKUP(E$3&amp;$A$5&amp;$A$2,Reg_events_in_period!$A:$E,5,FALSE),"-")</f>
        <v>50</v>
      </c>
      <c r="F5" s="661">
        <f>IFERROR(VLOOKUP(F$3&amp;$A$5&amp;$A$2,Reg_events_in_period!$A:$E,5,FALSE),"-")</f>
        <v>3</v>
      </c>
      <c r="G5" s="664"/>
    </row>
    <row r="6" spans="1:11" x14ac:dyDescent="0.2">
      <c r="A6" s="660" t="s">
        <v>29746</v>
      </c>
      <c r="B6" s="661">
        <f>IFERROR(VLOOKUP(B$3&amp;A6&amp;$A$2,Reg_events_in_period!$A:$E,5,FALSE),"-")</f>
        <v>137</v>
      </c>
      <c r="C6" s="661">
        <f>IFERROR(VLOOKUP(C$3&amp;$A$6&amp;$A$2,Reg_events_in_period!$A:$E,5,FALSE),"-")</f>
        <v>27</v>
      </c>
      <c r="D6" s="661">
        <f>IFERROR(VLOOKUP(D$3&amp;$A$6&amp;$A$2,Reg_events_in_period!$A:$E,5,FALSE),"-")</f>
        <v>45</v>
      </c>
      <c r="E6" s="661" t="str">
        <f>IFERROR(VLOOKUP(E$3&amp;$A$6&amp;$A$2,Reg_events_in_period!$A:$E,5,FALSE),"-")</f>
        <v>-</v>
      </c>
      <c r="F6" s="661">
        <f>IFERROR(VLOOKUP(F$3&amp;$A$6&amp;$A$2,Reg_events_in_period!$A:$E,5,FALSE),"-")</f>
        <v>65</v>
      </c>
      <c r="G6" s="664"/>
    </row>
    <row r="7" spans="1:11" s="340" customFormat="1" ht="39.6" customHeight="1" x14ac:dyDescent="0.2">
      <c r="A7" s="669" t="s">
        <v>29747</v>
      </c>
      <c r="B7" s="662">
        <f>IFERROR(VLOOKUP(B$3&amp;A7&amp;$A$2,Reg_events_in_period!$A:$E,5,FALSE),"-")</f>
        <v>931</v>
      </c>
      <c r="C7" s="662">
        <f>IFERROR(VLOOKUP(C$3&amp;$A$7&amp;$A$2,Reg_events_in_period!$A:$E,5,FALSE),"-")</f>
        <v>538</v>
      </c>
      <c r="D7" s="662">
        <f>IFERROR(VLOOKUP(D$3&amp;$A$7&amp;$A$2,Reg_events_in_period!$A:$E,5,FALSE),"-")</f>
        <v>302</v>
      </c>
      <c r="E7" s="662">
        <f>IFERROR(VLOOKUP(E$3&amp;$A$7&amp;$A$2,Reg_events_in_period!$A:$E,5,FALSE),"-")</f>
        <v>6</v>
      </c>
      <c r="F7" s="662">
        <f>IFERROR(VLOOKUP(F$3&amp;$A$7&amp;$A$2,Reg_events_in_period!$A:$E,5,FALSE),"-")</f>
        <v>85</v>
      </c>
      <c r="I7" s="665"/>
      <c r="J7" s="665"/>
      <c r="K7" s="665"/>
    </row>
    <row r="8" spans="1:11" x14ac:dyDescent="0.2">
      <c r="F8" s="670" t="s">
        <v>10828</v>
      </c>
      <c r="I8" s="666"/>
      <c r="J8" s="666"/>
      <c r="K8" s="100"/>
    </row>
    <row r="9" spans="1:11" ht="12.6" customHeight="1" x14ac:dyDescent="0.2">
      <c r="A9" s="354" t="s">
        <v>29748</v>
      </c>
      <c r="B9" s="255"/>
      <c r="C9" s="255"/>
      <c r="D9" s="255"/>
      <c r="E9" s="255"/>
      <c r="I9" s="666"/>
      <c r="J9" s="666"/>
      <c r="K9" s="100"/>
    </row>
    <row r="10" spans="1:11" ht="12.6" customHeight="1" x14ac:dyDescent="0.2">
      <c r="A10" s="354" t="s">
        <v>29749</v>
      </c>
      <c r="B10" s="255"/>
      <c r="C10" s="255"/>
      <c r="D10" s="255"/>
      <c r="E10" s="255"/>
      <c r="I10" s="666"/>
      <c r="J10" s="666"/>
      <c r="K10" s="100"/>
    </row>
    <row r="11" spans="1:11" x14ac:dyDescent="0.2">
      <c r="A11" s="354" t="s">
        <v>29728</v>
      </c>
      <c r="B11" s="357"/>
      <c r="C11" s="357"/>
      <c r="D11" s="357"/>
      <c r="E11" s="357"/>
      <c r="I11" s="666"/>
      <c r="J11" s="666"/>
      <c r="K11" s="100"/>
    </row>
    <row r="12" spans="1:11" x14ac:dyDescent="0.2">
      <c r="A12" s="354" t="s">
        <v>29729</v>
      </c>
      <c r="B12" s="357"/>
      <c r="C12" s="357"/>
      <c r="D12" s="357"/>
      <c r="E12" s="357"/>
      <c r="I12" s="666"/>
      <c r="J12" s="666"/>
      <c r="K12" s="100"/>
    </row>
    <row r="13" spans="1:11" x14ac:dyDescent="0.2">
      <c r="A13" s="144"/>
      <c r="B13" s="71"/>
      <c r="C13" s="71"/>
      <c r="D13" s="71"/>
      <c r="E13" s="71"/>
      <c r="F13" s="71"/>
      <c r="G13" s="71"/>
      <c r="H13" s="71"/>
      <c r="I13" s="666"/>
      <c r="J13" s="666"/>
      <c r="K13" s="100"/>
    </row>
    <row r="14" spans="1:11" x14ac:dyDescent="0.2">
      <c r="A14" s="660"/>
      <c r="B14" s="519"/>
      <c r="C14" s="667"/>
      <c r="D14" s="667"/>
      <c r="E14" s="668"/>
      <c r="F14" s="667"/>
      <c r="G14" s="667"/>
      <c r="H14" s="667"/>
      <c r="I14" s="666"/>
      <c r="J14" s="666"/>
      <c r="K14" s="103"/>
    </row>
    <row r="15" spans="1:11" x14ac:dyDescent="0.2">
      <c r="A15" s="660"/>
      <c r="B15" s="519"/>
      <c r="C15" s="519"/>
      <c r="D15" s="519"/>
      <c r="E15" s="103"/>
      <c r="F15" s="103"/>
      <c r="G15" s="103"/>
      <c r="H15" s="153"/>
      <c r="I15" s="103"/>
      <c r="J15" s="103"/>
      <c r="K15" s="103"/>
    </row>
    <row r="16" spans="1:11" x14ac:dyDescent="0.2">
      <c r="A16" s="522"/>
      <c r="B16" s="39"/>
      <c r="C16" s="39"/>
      <c r="D16" s="39"/>
      <c r="E16" s="39"/>
      <c r="F16" s="39"/>
      <c r="G16" s="39"/>
      <c r="H16" s="39"/>
      <c r="I16" s="39"/>
      <c r="J16" s="39"/>
      <c r="K16" s="39"/>
    </row>
    <row r="17" spans="1:11" x14ac:dyDescent="0.2">
      <c r="A17" s="663"/>
      <c r="B17" s="255"/>
      <c r="C17" s="255"/>
      <c r="D17" s="255"/>
      <c r="E17" s="255"/>
      <c r="F17" s="255"/>
      <c r="G17" s="255"/>
      <c r="H17" s="255"/>
      <c r="I17" s="255"/>
      <c r="J17" s="255"/>
      <c r="K17" s="255"/>
    </row>
    <row r="18" spans="1:11" ht="23.45" customHeight="1" x14ac:dyDescent="0.2">
      <c r="A18" s="663"/>
      <c r="B18" s="255"/>
      <c r="C18" s="255"/>
      <c r="D18" s="255"/>
      <c r="E18" s="255"/>
      <c r="F18" s="255"/>
      <c r="G18" s="255"/>
      <c r="H18" s="255"/>
      <c r="I18" s="39"/>
      <c r="J18" s="39"/>
      <c r="K18" s="39"/>
    </row>
    <row r="19" spans="1:11" x14ac:dyDescent="0.2">
      <c r="A19" s="663"/>
      <c r="B19" s="255"/>
      <c r="C19" s="255"/>
      <c r="D19" s="255"/>
      <c r="E19" s="255"/>
      <c r="F19" s="255"/>
      <c r="G19" s="255"/>
      <c r="H19" s="255"/>
      <c r="I19" s="255"/>
      <c r="J19" s="255"/>
      <c r="K19" s="255"/>
    </row>
  </sheetData>
  <pageMargins left="0.7" right="0.7" top="0.75" bottom="0.75" header="0.3" footer="0.3"/>
  <pageSetup paperSize="9" orientation="portrait" horizontalDpi="300" verticalDpi="3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7DCF7-905C-4DFE-9A11-71AAE9A5CD35}">
  <sheetPr>
    <tabColor theme="8"/>
  </sheetPr>
  <dimension ref="A1:E36"/>
  <sheetViews>
    <sheetView topLeftCell="B1" workbookViewId="0">
      <selection activeCell="D1" sqref="D1"/>
    </sheetView>
  </sheetViews>
  <sheetFormatPr defaultRowHeight="12.75" x14ac:dyDescent="0.2"/>
  <cols>
    <col min="1" max="1" width="81.140625" bestFit="1" customWidth="1"/>
    <col min="2" max="2" width="31.42578125" bestFit="1" customWidth="1"/>
    <col min="3" max="3" width="28.7109375" bestFit="1" customWidth="1"/>
    <col min="4" max="4" width="31.7109375" bestFit="1" customWidth="1"/>
    <col min="5" max="5" width="7.85546875" bestFit="1" customWidth="1"/>
  </cols>
  <sheetData>
    <row r="1" spans="1:5" x14ac:dyDescent="0.2">
      <c r="A1" t="s">
        <v>4835</v>
      </c>
      <c r="B1" t="s">
        <v>299</v>
      </c>
      <c r="C1" t="s">
        <v>29750</v>
      </c>
      <c r="D1" t="s">
        <v>17018</v>
      </c>
      <c r="E1" t="s">
        <v>4860</v>
      </c>
    </row>
    <row r="2" spans="1:5" x14ac:dyDescent="0.2">
      <c r="A2" t="s">
        <v>29751</v>
      </c>
      <c r="B2" t="s">
        <v>91</v>
      </c>
      <c r="C2" t="s">
        <v>29745</v>
      </c>
      <c r="D2" t="s">
        <v>81</v>
      </c>
      <c r="E2">
        <v>8</v>
      </c>
    </row>
    <row r="3" spans="1:5" x14ac:dyDescent="0.2">
      <c r="A3" t="s">
        <v>29752</v>
      </c>
      <c r="B3" t="s">
        <v>84</v>
      </c>
      <c r="C3" t="s">
        <v>29747</v>
      </c>
      <c r="D3" t="s">
        <v>81</v>
      </c>
      <c r="E3">
        <v>1311</v>
      </c>
    </row>
    <row r="4" spans="1:5" x14ac:dyDescent="0.2">
      <c r="A4" t="s">
        <v>29753</v>
      </c>
      <c r="B4" t="s">
        <v>84</v>
      </c>
      <c r="C4" t="s">
        <v>29746</v>
      </c>
      <c r="D4" t="s">
        <v>81</v>
      </c>
      <c r="E4">
        <v>238</v>
      </c>
    </row>
    <row r="5" spans="1:5" x14ac:dyDescent="0.2">
      <c r="A5" t="s">
        <v>29754</v>
      </c>
      <c r="B5" t="s">
        <v>86</v>
      </c>
      <c r="C5" t="s">
        <v>29745</v>
      </c>
      <c r="D5" t="s">
        <v>81</v>
      </c>
      <c r="E5">
        <v>1447</v>
      </c>
    </row>
    <row r="6" spans="1:5" x14ac:dyDescent="0.2">
      <c r="A6" t="s">
        <v>29755</v>
      </c>
      <c r="B6" t="s">
        <v>86</v>
      </c>
      <c r="C6" t="s">
        <v>29745</v>
      </c>
      <c r="D6" t="s">
        <v>79</v>
      </c>
      <c r="E6">
        <v>1012</v>
      </c>
    </row>
    <row r="7" spans="1:5" x14ac:dyDescent="0.2">
      <c r="A7" t="s">
        <v>29756</v>
      </c>
      <c r="B7" t="s">
        <v>87</v>
      </c>
      <c r="C7" t="s">
        <v>29747</v>
      </c>
      <c r="D7" t="s">
        <v>79</v>
      </c>
      <c r="E7">
        <v>302</v>
      </c>
    </row>
    <row r="8" spans="1:5" x14ac:dyDescent="0.2">
      <c r="A8" t="s">
        <v>29757</v>
      </c>
      <c r="B8" t="s">
        <v>87</v>
      </c>
      <c r="C8" t="s">
        <v>29758</v>
      </c>
      <c r="D8" t="s">
        <v>81</v>
      </c>
      <c r="E8">
        <v>1</v>
      </c>
    </row>
    <row r="9" spans="1:5" x14ac:dyDescent="0.2">
      <c r="A9" t="s">
        <v>29759</v>
      </c>
      <c r="B9" t="s">
        <v>87</v>
      </c>
      <c r="C9" t="s">
        <v>29746</v>
      </c>
      <c r="D9" t="s">
        <v>79</v>
      </c>
      <c r="E9">
        <v>45</v>
      </c>
    </row>
    <row r="10" spans="1:5" x14ac:dyDescent="0.2">
      <c r="A10" t="s">
        <v>29760</v>
      </c>
      <c r="B10" t="s">
        <v>89</v>
      </c>
      <c r="C10" t="s">
        <v>29747</v>
      </c>
      <c r="D10" t="s">
        <v>81</v>
      </c>
      <c r="E10">
        <v>17</v>
      </c>
    </row>
    <row r="11" spans="1:5" x14ac:dyDescent="0.2">
      <c r="A11" t="s">
        <v>29761</v>
      </c>
      <c r="B11" t="s">
        <v>89</v>
      </c>
      <c r="C11" t="s">
        <v>29745</v>
      </c>
      <c r="D11" t="s">
        <v>79</v>
      </c>
      <c r="E11">
        <v>50</v>
      </c>
    </row>
    <row r="12" spans="1:5" x14ac:dyDescent="0.2">
      <c r="A12" t="s">
        <v>29762</v>
      </c>
      <c r="B12" t="s">
        <v>89</v>
      </c>
      <c r="C12" t="s">
        <v>29745</v>
      </c>
      <c r="D12" t="s">
        <v>81</v>
      </c>
      <c r="E12">
        <v>67</v>
      </c>
    </row>
    <row r="13" spans="1:5" x14ac:dyDescent="0.2">
      <c r="A13" t="s">
        <v>29763</v>
      </c>
      <c r="B13" t="s">
        <v>87</v>
      </c>
      <c r="C13" t="s">
        <v>29745</v>
      </c>
      <c r="D13" t="s">
        <v>79</v>
      </c>
      <c r="E13">
        <v>1542</v>
      </c>
    </row>
    <row r="14" spans="1:5" x14ac:dyDescent="0.2">
      <c r="A14" t="s">
        <v>29764</v>
      </c>
      <c r="B14" t="s">
        <v>84</v>
      </c>
      <c r="C14" t="s">
        <v>29758</v>
      </c>
      <c r="D14" t="s">
        <v>79</v>
      </c>
      <c r="E14">
        <v>3</v>
      </c>
    </row>
    <row r="15" spans="1:5" x14ac:dyDescent="0.2">
      <c r="A15" t="s">
        <v>29765</v>
      </c>
      <c r="B15" t="s">
        <v>91</v>
      </c>
      <c r="C15" t="s">
        <v>29746</v>
      </c>
      <c r="D15" t="s">
        <v>81</v>
      </c>
      <c r="E15">
        <v>137</v>
      </c>
    </row>
    <row r="16" spans="1:5" x14ac:dyDescent="0.2">
      <c r="A16" t="s">
        <v>29766</v>
      </c>
      <c r="B16" t="s">
        <v>84</v>
      </c>
      <c r="C16" t="s">
        <v>29745</v>
      </c>
      <c r="D16" t="s">
        <v>79</v>
      </c>
      <c r="E16">
        <v>2607</v>
      </c>
    </row>
    <row r="17" spans="1:5" x14ac:dyDescent="0.2">
      <c r="A17" t="s">
        <v>29767</v>
      </c>
      <c r="B17" t="s">
        <v>84</v>
      </c>
      <c r="C17" t="s">
        <v>29745</v>
      </c>
      <c r="D17" t="s">
        <v>81</v>
      </c>
      <c r="E17">
        <v>3038</v>
      </c>
    </row>
    <row r="18" spans="1:5" x14ac:dyDescent="0.2">
      <c r="A18" t="s">
        <v>29768</v>
      </c>
      <c r="B18" t="s">
        <v>89</v>
      </c>
      <c r="C18" t="s">
        <v>29746</v>
      </c>
      <c r="D18" t="s">
        <v>81</v>
      </c>
      <c r="E18">
        <v>1</v>
      </c>
    </row>
    <row r="19" spans="1:5" x14ac:dyDescent="0.2">
      <c r="A19" t="s">
        <v>29769</v>
      </c>
      <c r="B19" t="s">
        <v>91</v>
      </c>
      <c r="C19" t="s">
        <v>29747</v>
      </c>
      <c r="D19" t="s">
        <v>81</v>
      </c>
      <c r="E19">
        <v>164</v>
      </c>
    </row>
    <row r="20" spans="1:5" x14ac:dyDescent="0.2">
      <c r="A20" t="s">
        <v>29770</v>
      </c>
      <c r="B20" t="s">
        <v>87</v>
      </c>
      <c r="C20" t="s">
        <v>29745</v>
      </c>
      <c r="D20" t="s">
        <v>81</v>
      </c>
      <c r="E20">
        <v>1516</v>
      </c>
    </row>
    <row r="21" spans="1:5" x14ac:dyDescent="0.2">
      <c r="A21" t="s">
        <v>29771</v>
      </c>
      <c r="B21" t="s">
        <v>91</v>
      </c>
      <c r="C21" t="s">
        <v>29746</v>
      </c>
      <c r="D21" t="s">
        <v>79</v>
      </c>
      <c r="E21">
        <v>65</v>
      </c>
    </row>
    <row r="22" spans="1:5" x14ac:dyDescent="0.2">
      <c r="A22" t="s">
        <v>29772</v>
      </c>
      <c r="B22" t="s">
        <v>84</v>
      </c>
      <c r="C22" t="s">
        <v>29758</v>
      </c>
      <c r="D22" t="s">
        <v>81</v>
      </c>
      <c r="E22">
        <v>2</v>
      </c>
    </row>
    <row r="23" spans="1:5" x14ac:dyDescent="0.2">
      <c r="A23" t="s">
        <v>29773</v>
      </c>
      <c r="B23" t="s">
        <v>84</v>
      </c>
      <c r="C23" t="s">
        <v>29746</v>
      </c>
      <c r="D23" t="s">
        <v>79</v>
      </c>
      <c r="E23">
        <v>137</v>
      </c>
    </row>
    <row r="24" spans="1:5" x14ac:dyDescent="0.2">
      <c r="A24" t="s">
        <v>29774</v>
      </c>
      <c r="B24" t="s">
        <v>86</v>
      </c>
      <c r="C24" t="s">
        <v>29746</v>
      </c>
      <c r="D24" t="s">
        <v>81</v>
      </c>
      <c r="E24">
        <v>46</v>
      </c>
    </row>
    <row r="25" spans="1:5" x14ac:dyDescent="0.2">
      <c r="A25" t="s">
        <v>29775</v>
      </c>
      <c r="B25" t="s">
        <v>86</v>
      </c>
      <c r="C25" t="s">
        <v>29747</v>
      </c>
      <c r="D25" t="s">
        <v>81</v>
      </c>
      <c r="E25">
        <v>724</v>
      </c>
    </row>
    <row r="26" spans="1:5" x14ac:dyDescent="0.2">
      <c r="A26" t="s">
        <v>29776</v>
      </c>
      <c r="B26" t="s">
        <v>86</v>
      </c>
      <c r="C26" t="s">
        <v>29746</v>
      </c>
      <c r="D26" t="s">
        <v>79</v>
      </c>
      <c r="E26">
        <v>27</v>
      </c>
    </row>
    <row r="27" spans="1:5" x14ac:dyDescent="0.2">
      <c r="A27" t="s">
        <v>29777</v>
      </c>
      <c r="B27" t="s">
        <v>91</v>
      </c>
      <c r="C27" t="s">
        <v>29745</v>
      </c>
      <c r="D27" t="s">
        <v>79</v>
      </c>
      <c r="E27">
        <v>3</v>
      </c>
    </row>
    <row r="28" spans="1:5" x14ac:dyDescent="0.2">
      <c r="A28" t="s">
        <v>29778</v>
      </c>
      <c r="B28" t="s">
        <v>86</v>
      </c>
      <c r="C28" t="s">
        <v>29747</v>
      </c>
      <c r="D28" t="s">
        <v>79</v>
      </c>
      <c r="E28">
        <v>538</v>
      </c>
    </row>
    <row r="29" spans="1:5" x14ac:dyDescent="0.2">
      <c r="A29" t="s">
        <v>29779</v>
      </c>
      <c r="B29" t="s">
        <v>87</v>
      </c>
      <c r="C29" t="s">
        <v>29747</v>
      </c>
      <c r="D29" t="s">
        <v>81</v>
      </c>
      <c r="E29">
        <v>406</v>
      </c>
    </row>
    <row r="30" spans="1:5" x14ac:dyDescent="0.2">
      <c r="A30" t="s">
        <v>29780</v>
      </c>
      <c r="B30" t="s">
        <v>91</v>
      </c>
      <c r="C30" t="s">
        <v>29747</v>
      </c>
      <c r="D30" t="s">
        <v>79</v>
      </c>
      <c r="E30">
        <v>85</v>
      </c>
    </row>
    <row r="31" spans="1:5" x14ac:dyDescent="0.2">
      <c r="A31" t="s">
        <v>29781</v>
      </c>
      <c r="B31" t="s">
        <v>86</v>
      </c>
      <c r="C31" t="s">
        <v>29758</v>
      </c>
      <c r="D31" t="s">
        <v>79</v>
      </c>
      <c r="E31">
        <v>1</v>
      </c>
    </row>
    <row r="32" spans="1:5" x14ac:dyDescent="0.2">
      <c r="A32" t="s">
        <v>29782</v>
      </c>
      <c r="B32" t="s">
        <v>87</v>
      </c>
      <c r="C32" t="s">
        <v>29746</v>
      </c>
      <c r="D32" t="s">
        <v>81</v>
      </c>
      <c r="E32">
        <v>54</v>
      </c>
    </row>
    <row r="33" spans="1:5" x14ac:dyDescent="0.2">
      <c r="A33" t="s">
        <v>29783</v>
      </c>
      <c r="B33" t="s">
        <v>86</v>
      </c>
      <c r="C33" t="s">
        <v>29758</v>
      </c>
      <c r="D33" t="s">
        <v>81</v>
      </c>
      <c r="E33">
        <v>1</v>
      </c>
    </row>
    <row r="34" spans="1:5" x14ac:dyDescent="0.2">
      <c r="A34" t="s">
        <v>29784</v>
      </c>
      <c r="B34" t="s">
        <v>87</v>
      </c>
      <c r="C34" t="s">
        <v>29758</v>
      </c>
      <c r="D34" t="s">
        <v>79</v>
      </c>
      <c r="E34">
        <v>2</v>
      </c>
    </row>
    <row r="35" spans="1:5" x14ac:dyDescent="0.2">
      <c r="A35" t="s">
        <v>29785</v>
      </c>
      <c r="B35" t="s">
        <v>84</v>
      </c>
      <c r="C35" t="s">
        <v>29747</v>
      </c>
      <c r="D35" t="s">
        <v>79</v>
      </c>
      <c r="E35">
        <v>931</v>
      </c>
    </row>
    <row r="36" spans="1:5" x14ac:dyDescent="0.2">
      <c r="A36" t="s">
        <v>29786</v>
      </c>
      <c r="B36" t="s">
        <v>89</v>
      </c>
      <c r="C36" t="s">
        <v>29747</v>
      </c>
      <c r="D36" t="s">
        <v>79</v>
      </c>
      <c r="E36">
        <v>6</v>
      </c>
    </row>
  </sheetData>
  <pageMargins left="0.7" right="0.7" top="0.75" bottom="0.75" header="0.3" footer="0.3"/>
  <tableParts count="1">
    <tablePart r:id="rId1"/>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3C14E-D17D-4681-9EB8-439161718037}">
  <sheetPr>
    <tabColor rgb="FFC00000"/>
  </sheetPr>
  <dimension ref="A1:K59"/>
  <sheetViews>
    <sheetView workbookViewId="0">
      <selection sqref="A1:B1"/>
    </sheetView>
  </sheetViews>
  <sheetFormatPr defaultRowHeight="12.75" x14ac:dyDescent="0.2"/>
  <cols>
    <col min="1" max="1" width="33.7109375" customWidth="1"/>
    <col min="2" max="2" width="43.28515625" customWidth="1"/>
    <col min="3" max="7" width="16.85546875" customWidth="1"/>
  </cols>
  <sheetData>
    <row r="1" spans="1:7" ht="25.5" x14ac:dyDescent="0.2">
      <c r="A1" s="872" t="s">
        <v>76</v>
      </c>
      <c r="B1" s="872"/>
      <c r="C1" s="694" t="s">
        <v>17011</v>
      </c>
      <c r="D1" s="694" t="s">
        <v>17012</v>
      </c>
      <c r="E1" s="694" t="s">
        <v>17013</v>
      </c>
      <c r="F1" s="694" t="s">
        <v>17014</v>
      </c>
      <c r="G1" s="695" t="s">
        <v>17015</v>
      </c>
    </row>
    <row r="2" spans="1:7" x14ac:dyDescent="0.2">
      <c r="A2" s="841" t="s">
        <v>17016</v>
      </c>
      <c r="B2" s="695" t="str">
        <f>CONCATENATE(A35," (",TEXT(B35,"#,###"),")")</f>
        <v>All provision (5,041)</v>
      </c>
      <c r="C2" s="161">
        <f>G35</f>
        <v>15.731005752826821</v>
      </c>
      <c r="D2" s="161">
        <f t="shared" ref="D2:F5" si="0">H35</f>
        <v>70.620908549890899</v>
      </c>
      <c r="E2" s="161">
        <f t="shared" si="0"/>
        <v>6.5066455068438804</v>
      </c>
      <c r="F2" s="161">
        <f t="shared" si="0"/>
        <v>7.1414401904384057</v>
      </c>
      <c r="G2" s="159">
        <f>SUM(C2:F2)</f>
        <v>100</v>
      </c>
    </row>
    <row r="3" spans="1:7" x14ac:dyDescent="0.2">
      <c r="A3" s="841"/>
      <c r="B3" s="160" t="str">
        <f t="shared" ref="B3:B5" si="1">CONCATENATE(A36," (",TEXT(B36,"#,###"),")")</f>
        <v>Childminder (2,572)</v>
      </c>
      <c r="C3" s="161">
        <f t="shared" ref="C3:C5" si="2">G36</f>
        <v>14.891135303265941</v>
      </c>
      <c r="D3" s="161">
        <f t="shared" si="0"/>
        <v>74.300155520995332</v>
      </c>
      <c r="E3" s="161">
        <f t="shared" si="0"/>
        <v>5.2488335925349929</v>
      </c>
      <c r="F3" s="161">
        <f t="shared" si="0"/>
        <v>5.5598755832037323</v>
      </c>
      <c r="G3" s="161">
        <f t="shared" ref="G3:G19" si="3">SUM(C3:F3)</f>
        <v>100</v>
      </c>
    </row>
    <row r="4" spans="1:7" x14ac:dyDescent="0.2">
      <c r="A4" s="841"/>
      <c r="B4" s="160" t="str">
        <f>CONCATENATE(A37," (",TEXT(B37,"#,###"),")")</f>
        <v>Childcare on non-domestic premises (2,424)</v>
      </c>
      <c r="C4" s="161">
        <f t="shared" si="2"/>
        <v>16.584158415841586</v>
      </c>
      <c r="D4" s="161">
        <f t="shared" si="0"/>
        <v>66.914191419141915</v>
      </c>
      <c r="E4" s="161">
        <f t="shared" si="0"/>
        <v>7.8382838283828384</v>
      </c>
      <c r="F4" s="161">
        <f t="shared" si="0"/>
        <v>8.6633663366336631</v>
      </c>
      <c r="G4" s="161">
        <f t="shared" si="3"/>
        <v>100</v>
      </c>
    </row>
    <row r="5" spans="1:7" x14ac:dyDescent="0.2">
      <c r="A5" s="841"/>
      <c r="B5" s="160" t="str">
        <f t="shared" si="1"/>
        <v>Childcare on domestic premises (44)</v>
      </c>
      <c r="C5" s="161">
        <f t="shared" si="2"/>
        <v>18.181818181818183</v>
      </c>
      <c r="D5" s="161">
        <f t="shared" si="0"/>
        <v>61.363636363636367</v>
      </c>
      <c r="E5" s="161">
        <f t="shared" si="0"/>
        <v>6.8181818181818175</v>
      </c>
      <c r="F5" s="161">
        <f t="shared" si="0"/>
        <v>13.636363636363635</v>
      </c>
      <c r="G5" s="161">
        <f>SUM(C5:F5)</f>
        <v>100</v>
      </c>
    </row>
    <row r="6" spans="1:7" x14ac:dyDescent="0.2">
      <c r="A6" s="839" t="s">
        <v>4887</v>
      </c>
      <c r="B6" s="695" t="str">
        <f>CONCATENATE(A40," (",TEXT(B40,"#,###"),")")</f>
        <v>All provision (5,041)</v>
      </c>
      <c r="C6" s="161">
        <f>G40</f>
        <v>15.830192422138465</v>
      </c>
      <c r="D6" s="161">
        <f t="shared" ref="D6:F9" si="4">H40</f>
        <v>72.703828605435433</v>
      </c>
      <c r="E6" s="161">
        <f t="shared" si="4"/>
        <v>7.4191628645110104</v>
      </c>
      <c r="F6" s="161">
        <f t="shared" si="4"/>
        <v>4.0468161079150962</v>
      </c>
      <c r="G6" s="159">
        <f t="shared" si="3"/>
        <v>100</v>
      </c>
    </row>
    <row r="7" spans="1:7" x14ac:dyDescent="0.2">
      <c r="A7" s="839"/>
      <c r="B7" s="160" t="str">
        <f t="shared" ref="B7:B9" si="5">CONCATENATE(A41," (",TEXT(B41,"#,###"),")")</f>
        <v>Childminder (2,572)</v>
      </c>
      <c r="C7" s="161">
        <f t="shared" ref="C7:C9" si="6">G41</f>
        <v>14.930015552099535</v>
      </c>
      <c r="D7" s="161">
        <f t="shared" si="4"/>
        <v>76.049766718507001</v>
      </c>
      <c r="E7" s="161">
        <f t="shared" si="4"/>
        <v>5.598755832037325</v>
      </c>
      <c r="F7" s="161">
        <f t="shared" si="4"/>
        <v>3.421461897356143</v>
      </c>
      <c r="G7" s="161">
        <f t="shared" si="3"/>
        <v>100</v>
      </c>
    </row>
    <row r="8" spans="1:7" x14ac:dyDescent="0.2">
      <c r="A8" s="839"/>
      <c r="B8" s="160" t="str">
        <f t="shared" si="5"/>
        <v>Childcare on non-domestic premises (2,424)</v>
      </c>
      <c r="C8" s="161">
        <f t="shared" si="6"/>
        <v>16.74917491749175</v>
      </c>
      <c r="D8" s="161">
        <f t="shared" si="4"/>
        <v>69.348184818481855</v>
      </c>
      <c r="E8" s="161">
        <f t="shared" si="4"/>
        <v>9.282178217821782</v>
      </c>
      <c r="F8" s="161">
        <f t="shared" si="4"/>
        <v>4.6204620462046204</v>
      </c>
      <c r="G8" s="161">
        <f t="shared" si="3"/>
        <v>100.00000000000001</v>
      </c>
    </row>
    <row r="9" spans="1:7" x14ac:dyDescent="0.2">
      <c r="A9" s="839"/>
      <c r="B9" s="160" t="str">
        <f t="shared" si="5"/>
        <v>Childcare on domestic premises (44)</v>
      </c>
      <c r="C9" s="161">
        <f t="shared" si="6"/>
        <v>18.181818181818183</v>
      </c>
      <c r="D9" s="161">
        <f t="shared" si="4"/>
        <v>63.636363636363633</v>
      </c>
      <c r="E9" s="161">
        <f t="shared" si="4"/>
        <v>11.363636363636363</v>
      </c>
      <c r="F9" s="161">
        <f t="shared" si="4"/>
        <v>6.8181818181818175</v>
      </c>
      <c r="G9" s="161">
        <f>SUM(C9:F9)</f>
        <v>99.999999999999986</v>
      </c>
    </row>
    <row r="10" spans="1:7" x14ac:dyDescent="0.2">
      <c r="A10" s="841" t="s">
        <v>4875</v>
      </c>
      <c r="B10" s="695" t="str">
        <f>CONCATENATE(A45," (",TEXT(B45,"#,###"),")")</f>
        <v>All provision (5,041)</v>
      </c>
      <c r="C10" s="161">
        <f>G45</f>
        <v>18.508232493552867</v>
      </c>
      <c r="D10" s="161">
        <f t="shared" ref="D10:F13" si="7">H45</f>
        <v>70.779607220789529</v>
      </c>
      <c r="E10" s="161">
        <f t="shared" si="7"/>
        <v>6.7050188454671682</v>
      </c>
      <c r="F10" s="161">
        <f t="shared" si="7"/>
        <v>4.0071414401904386</v>
      </c>
      <c r="G10" s="159">
        <f t="shared" si="3"/>
        <v>100</v>
      </c>
    </row>
    <row r="11" spans="1:7" x14ac:dyDescent="0.2">
      <c r="A11" s="841"/>
      <c r="B11" s="160" t="str">
        <f t="shared" ref="B11:B13" si="8">CONCATENATE(A46," (",TEXT(B46,"#,###"),")")</f>
        <v>Childminder (2,572)</v>
      </c>
      <c r="C11" s="161">
        <f t="shared" ref="C11:C13" si="9">G46</f>
        <v>17.14618973561431</v>
      </c>
      <c r="D11" s="161">
        <f t="shared" si="7"/>
        <v>74.41679626749611</v>
      </c>
      <c r="E11" s="161">
        <f t="shared" si="7"/>
        <v>5.0544323483670297</v>
      </c>
      <c r="F11" s="161">
        <f t="shared" si="7"/>
        <v>3.3825816485225508</v>
      </c>
      <c r="G11" s="161">
        <f t="shared" si="3"/>
        <v>100</v>
      </c>
    </row>
    <row r="12" spans="1:7" x14ac:dyDescent="0.2">
      <c r="A12" s="841"/>
      <c r="B12" s="160" t="str">
        <f t="shared" si="8"/>
        <v>Childcare on non-domestic premises (2,424)</v>
      </c>
      <c r="C12" s="161">
        <f t="shared" si="9"/>
        <v>19.801980198019802</v>
      </c>
      <c r="D12" s="161">
        <f t="shared" si="7"/>
        <v>67.202970297029708</v>
      </c>
      <c r="E12" s="161">
        <f t="shared" si="7"/>
        <v>8.4158415841584162</v>
      </c>
      <c r="F12" s="161">
        <f t="shared" si="7"/>
        <v>4.5792079207920793</v>
      </c>
      <c r="G12" s="161">
        <f t="shared" si="3"/>
        <v>100</v>
      </c>
    </row>
    <row r="13" spans="1:7" x14ac:dyDescent="0.2">
      <c r="A13" s="841"/>
      <c r="B13" s="160" t="str">
        <f t="shared" si="8"/>
        <v>Childcare on domestic premises (44)</v>
      </c>
      <c r="C13" s="161">
        <f t="shared" si="9"/>
        <v>27.27272727272727</v>
      </c>
      <c r="D13" s="161">
        <f t="shared" si="7"/>
        <v>56.81818181818182</v>
      </c>
      <c r="E13" s="161">
        <f t="shared" si="7"/>
        <v>9.0909090909090917</v>
      </c>
      <c r="F13" s="161">
        <f t="shared" si="7"/>
        <v>6.8181818181818175</v>
      </c>
      <c r="G13" s="161">
        <f>SUM(C13:F13)</f>
        <v>100</v>
      </c>
    </row>
    <row r="14" spans="1:7" x14ac:dyDescent="0.2">
      <c r="A14" s="841" t="s">
        <v>4883</v>
      </c>
      <c r="B14" s="695" t="str">
        <f>CONCATENATE(A50," (",TEXT(B50,"#,###"),")")</f>
        <v>All provision (5,041)</v>
      </c>
      <c r="C14" s="161">
        <f>G50</f>
        <v>17.040269787740527</v>
      </c>
      <c r="D14" s="161">
        <f t="shared" ref="D14:F17" si="10">H50</f>
        <v>70.025788534021032</v>
      </c>
      <c r="E14" s="161">
        <f t="shared" si="10"/>
        <v>5.9512001586986711</v>
      </c>
      <c r="F14" s="161">
        <f t="shared" si="10"/>
        <v>6.9827415195397746</v>
      </c>
      <c r="G14" s="159">
        <f t="shared" si="3"/>
        <v>100</v>
      </c>
    </row>
    <row r="15" spans="1:7" x14ac:dyDescent="0.2">
      <c r="A15" s="841"/>
      <c r="B15" s="160" t="str">
        <f t="shared" ref="B15:B17" si="11">CONCATENATE(A51," (",TEXT(B51,"#,###"),")")</f>
        <v>Childminder (2,572)</v>
      </c>
      <c r="C15" s="161">
        <f t="shared" ref="C15:C17" si="12">G51</f>
        <v>15.863141524105753</v>
      </c>
      <c r="D15" s="161">
        <f t="shared" si="10"/>
        <v>74.144634525660962</v>
      </c>
      <c r="E15" s="161">
        <f t="shared" si="10"/>
        <v>4.6267496111975115</v>
      </c>
      <c r="F15" s="161">
        <f t="shared" si="10"/>
        <v>5.3654743390357691</v>
      </c>
      <c r="G15" s="161">
        <f t="shared" si="3"/>
        <v>100</v>
      </c>
    </row>
    <row r="16" spans="1:7" x14ac:dyDescent="0.2">
      <c r="A16" s="841"/>
      <c r="B16" s="160" t="str">
        <f t="shared" si="11"/>
        <v>Childcare on non-domestic premises (2,424)</v>
      </c>
      <c r="C16" s="161">
        <f t="shared" si="12"/>
        <v>18.234323432343231</v>
      </c>
      <c r="D16" s="161">
        <f t="shared" si="10"/>
        <v>65.882838283828377</v>
      </c>
      <c r="E16" s="161">
        <f t="shared" si="10"/>
        <v>7.3432343234323429</v>
      </c>
      <c r="F16" s="161">
        <f t="shared" si="10"/>
        <v>8.5396039603960396</v>
      </c>
      <c r="G16" s="161">
        <f t="shared" si="3"/>
        <v>99.999999999999986</v>
      </c>
    </row>
    <row r="17" spans="1:11" x14ac:dyDescent="0.2">
      <c r="A17" s="841"/>
      <c r="B17" s="160" t="str">
        <f t="shared" si="11"/>
        <v>Childcare on domestic premises (44)</v>
      </c>
      <c r="C17" s="161">
        <f t="shared" si="12"/>
        <v>20.454545454545457</v>
      </c>
      <c r="D17" s="161">
        <f t="shared" si="10"/>
        <v>59.090909090909093</v>
      </c>
      <c r="E17" s="161">
        <f t="shared" si="10"/>
        <v>6.8181818181818175</v>
      </c>
      <c r="F17" s="161">
        <f t="shared" si="10"/>
        <v>13.636363636363635</v>
      </c>
      <c r="G17" s="161">
        <f>SUM(C17:F17)</f>
        <v>100</v>
      </c>
    </row>
    <row r="18" spans="1:11" x14ac:dyDescent="0.2">
      <c r="A18" s="839" t="s">
        <v>10832</v>
      </c>
      <c r="B18" s="695" t="str">
        <f>CONCATENATE(A55," (",TEXT(B55,"#,###"),")")</f>
        <v>All provision (5,041)</v>
      </c>
      <c r="C18" s="161">
        <f>G55</f>
        <v>15.889704423725451</v>
      </c>
      <c r="D18" s="161">
        <f t="shared" ref="D18:F21" si="13">H55</f>
        <v>70.462209878992269</v>
      </c>
      <c r="E18" s="161">
        <f t="shared" si="13"/>
        <v>6.5066455068438804</v>
      </c>
      <c r="F18" s="161">
        <f t="shared" si="13"/>
        <v>7.1414401904384057</v>
      </c>
      <c r="G18" s="159">
        <f t="shared" si="3"/>
        <v>100</v>
      </c>
    </row>
    <row r="19" spans="1:11" x14ac:dyDescent="0.2">
      <c r="A19" s="839"/>
      <c r="B19" s="160" t="str">
        <f t="shared" ref="B19:B21" si="14">CONCATENATE(A56," (",TEXT(B56,"#,###"),")")</f>
        <v>Childminder (2,572)</v>
      </c>
      <c r="C19" s="161">
        <f t="shared" ref="C19:C21" si="15">G56</f>
        <v>14.968895800933128</v>
      </c>
      <c r="D19" s="161">
        <f t="shared" si="13"/>
        <v>74.222395023328147</v>
      </c>
      <c r="E19" s="161">
        <f t="shared" si="13"/>
        <v>5.2488335925349929</v>
      </c>
      <c r="F19" s="161">
        <f t="shared" si="13"/>
        <v>5.5598755832037323</v>
      </c>
      <c r="G19" s="161">
        <f t="shared" si="3"/>
        <v>100</v>
      </c>
    </row>
    <row r="20" spans="1:11" x14ac:dyDescent="0.2">
      <c r="A20" s="839"/>
      <c r="B20" s="160" t="str">
        <f t="shared" si="14"/>
        <v>Childcare on non-domestic premises (2,424)</v>
      </c>
      <c r="C20" s="161">
        <f t="shared" si="15"/>
        <v>16.831683168316832</v>
      </c>
      <c r="D20" s="161">
        <f t="shared" si="13"/>
        <v>66.666666666666657</v>
      </c>
      <c r="E20" s="161">
        <f t="shared" si="13"/>
        <v>7.8382838283828384</v>
      </c>
      <c r="F20" s="161">
        <f t="shared" si="13"/>
        <v>8.6633663366336631</v>
      </c>
      <c r="G20" s="161">
        <f>SUM(C20:F20)</f>
        <v>99.999999999999986</v>
      </c>
    </row>
    <row r="21" spans="1:11" x14ac:dyDescent="0.2">
      <c r="A21" s="839"/>
      <c r="B21" s="160" t="str">
        <f t="shared" si="14"/>
        <v>Childcare on domestic premises (44)</v>
      </c>
      <c r="C21" s="161">
        <f t="shared" si="15"/>
        <v>18.181818181818183</v>
      </c>
      <c r="D21" s="161">
        <f t="shared" si="13"/>
        <v>61.363636363636367</v>
      </c>
      <c r="E21" s="161">
        <f t="shared" si="13"/>
        <v>6.8181818181818175</v>
      </c>
      <c r="F21" s="161">
        <f t="shared" si="13"/>
        <v>13.636363636363635</v>
      </c>
      <c r="G21" s="161">
        <f>SUM(C21:F21)</f>
        <v>100</v>
      </c>
    </row>
    <row r="25" spans="1:11" ht="14.25" x14ac:dyDescent="0.2">
      <c r="A25" s="316" t="s">
        <v>29787</v>
      </c>
      <c r="B25" s="18"/>
      <c r="C25" s="19"/>
      <c r="D25" s="19"/>
      <c r="G25" s="696"/>
    </row>
    <row r="26" spans="1:11" ht="14.25" x14ac:dyDescent="0.2">
      <c r="A26" s="317" t="str">
        <f>B30&amp; IF($B$30=current_quarter, " (provisional)", " (revised)")</f>
        <v>1 April 2022 to 31 August 2022 (provisional)</v>
      </c>
      <c r="B26" s="20"/>
      <c r="C26" s="19"/>
      <c r="D26" s="19"/>
      <c r="E26" s="12"/>
      <c r="F26" s="12"/>
      <c r="G26" s="7"/>
      <c r="H26" s="12"/>
      <c r="I26" s="12"/>
      <c r="J26" s="12"/>
      <c r="K26" s="12"/>
    </row>
    <row r="27" spans="1:11" ht="14.25" x14ac:dyDescent="0.2">
      <c r="A27" s="317"/>
      <c r="B27" s="7"/>
      <c r="C27" s="12"/>
      <c r="D27" s="12"/>
      <c r="E27" s="12"/>
      <c r="F27" s="12"/>
    </row>
    <row r="28" spans="1:11" x14ac:dyDescent="0.2">
      <c r="A28" s="61"/>
      <c r="B28" s="65" t="s">
        <v>104</v>
      </c>
    </row>
    <row r="29" spans="1:11" x14ac:dyDescent="0.2">
      <c r="A29" s="201"/>
      <c r="B29" s="61"/>
      <c r="C29" s="202"/>
      <c r="D29" s="146"/>
      <c r="E29" s="146"/>
      <c r="F29" s="203"/>
      <c r="G29" s="145"/>
    </row>
    <row r="30" spans="1:11" x14ac:dyDescent="0.2">
      <c r="A30" s="88" t="s">
        <v>29703</v>
      </c>
      <c r="B30" s="844" t="str">
        <f>current_quarter</f>
        <v>1 April 2022 to 31 August 2022</v>
      </c>
      <c r="C30" s="845"/>
      <c r="D30" s="845"/>
      <c r="E30" s="846"/>
      <c r="F30" s="145"/>
      <c r="G30" s="146"/>
      <c r="H30" s="146"/>
      <c r="I30" s="871"/>
      <c r="J30" s="871"/>
      <c r="K30" s="871"/>
    </row>
    <row r="31" spans="1:11" x14ac:dyDescent="0.2">
      <c r="A31" s="697"/>
      <c r="B31" s="698"/>
      <c r="C31" s="699"/>
      <c r="D31" s="699"/>
      <c r="E31" s="699"/>
      <c r="F31" s="699"/>
      <c r="G31" s="700"/>
      <c r="H31" s="700"/>
      <c r="I31" s="700"/>
      <c r="J31" s="700"/>
      <c r="K31" s="700"/>
    </row>
    <row r="32" spans="1:11" x14ac:dyDescent="0.2">
      <c r="A32" s="691"/>
      <c r="B32" s="847" t="s">
        <v>29720</v>
      </c>
      <c r="C32" s="847"/>
      <c r="D32" s="847"/>
      <c r="E32" s="847"/>
      <c r="F32" s="848"/>
      <c r="G32" s="847" t="s">
        <v>29721</v>
      </c>
      <c r="H32" s="847"/>
      <c r="I32" s="847"/>
      <c r="J32" s="847"/>
      <c r="K32" s="66"/>
    </row>
    <row r="33" spans="1:11" ht="38.25" x14ac:dyDescent="0.2">
      <c r="A33" s="701" t="s">
        <v>17029</v>
      </c>
      <c r="B33" s="154" t="s">
        <v>10729</v>
      </c>
      <c r="C33" s="154" t="s">
        <v>4861</v>
      </c>
      <c r="D33" s="154" t="s">
        <v>4862</v>
      </c>
      <c r="E33" s="154" t="s">
        <v>4863</v>
      </c>
      <c r="F33" s="205" t="s">
        <v>4864</v>
      </c>
      <c r="G33" s="154" t="s">
        <v>4861</v>
      </c>
      <c r="H33" s="154" t="s">
        <v>4862</v>
      </c>
      <c r="I33" s="154" t="s">
        <v>4863</v>
      </c>
      <c r="J33" s="154" t="s">
        <v>4864</v>
      </c>
      <c r="K33" s="206"/>
    </row>
    <row r="34" spans="1:11" ht="25.5" x14ac:dyDescent="0.2">
      <c r="A34" s="207" t="s">
        <v>4881</v>
      </c>
      <c r="B34" s="44"/>
      <c r="C34" s="44"/>
      <c r="D34" s="44"/>
      <c r="E34" s="44"/>
      <c r="F34" s="92"/>
      <c r="G34" s="44"/>
      <c r="H34" s="44"/>
      <c r="I34" s="44"/>
      <c r="J34" s="44"/>
      <c r="K34" s="206"/>
    </row>
    <row r="35" spans="1:11" x14ac:dyDescent="0.2">
      <c r="A35" s="467" t="s">
        <v>84</v>
      </c>
      <c r="B35" s="106">
        <f>IF(ISERROR(VLOOKUP($A$33&amp;$A35&amp;$B$28&amp;$A$34&amp;$B$30,EYFULL_in_period,8,FALSE))=TRUE,0,VLOOKUP($A$33&amp;$A35&amp;$B$28&amp;$A$34&amp;$B$30,EYFULL_in_period,8,FALSE))</f>
        <v>5041</v>
      </c>
      <c r="C35" s="106">
        <f>IF(ISERROR(VLOOKUP($A$33&amp;$A35&amp;$B$28&amp;$A$34&amp;$B$30,EYFULL_in_period,9,FALSE))=TRUE,0,VLOOKUP($A$33&amp;$A35&amp;$B$28&amp;$A$34&amp;$B$30,EYFULL_in_period,9,FALSE))</f>
        <v>793</v>
      </c>
      <c r="D35" s="106">
        <f>IF(ISERROR(VLOOKUP($A$33&amp;$A35&amp;$B$28&amp;$A$34&amp;$B$30,EYFULL_in_period,10,FALSE))=TRUE,0,VLOOKUP($A$33&amp;$A35&amp;$B$28&amp;$A$34&amp;$B$30,EYFULL_in_period,10,FALSE))</f>
        <v>3560</v>
      </c>
      <c r="E35" s="106">
        <f>IF(ISERROR(VLOOKUP($A$33&amp;$A35&amp;$B$28&amp;$A$34&amp;$B$30,EYFULL_in_period,11,FALSE))=TRUE,0,VLOOKUP($A$33&amp;$A35&amp;$B$28&amp;$A$34&amp;$B$30,EYFULL_in_period,11,FALSE))</f>
        <v>328</v>
      </c>
      <c r="F35" s="106">
        <f>IF(ISERROR(VLOOKUP($A$33&amp;$A35&amp;$B$28&amp;$A$34&amp;$B$30,EYFULL_in_period,12,FALSE))=TRUE,0,VLOOKUP($A$33&amp;$A35&amp;$B$28&amp;$A$34&amp;$B$30,EYFULL_in_period,12,FALSE))</f>
        <v>360</v>
      </c>
      <c r="G35" s="106">
        <f>IF($B35 &lt;1, "-",C35/$B35*100)</f>
        <v>15.731005752826821</v>
      </c>
      <c r="H35" s="106">
        <f t="shared" ref="H35:J38" si="16">IF($B35 &lt;1, "-",D35/$B35*100)</f>
        <v>70.620908549890899</v>
      </c>
      <c r="I35" s="106">
        <f t="shared" si="16"/>
        <v>6.5066455068438804</v>
      </c>
      <c r="J35" s="106">
        <f t="shared" si="16"/>
        <v>7.1414401904384057</v>
      </c>
      <c r="K35" s="208"/>
    </row>
    <row r="36" spans="1:11" x14ac:dyDescent="0.2">
      <c r="A36" s="560" t="s">
        <v>86</v>
      </c>
      <c r="B36" s="48">
        <f>IF(ISERROR(VLOOKUP($A$33&amp;$A36&amp;$B$28&amp;$A$34&amp;$B$30,EYFULL_in_period,8,FALSE))=TRUE,0,VLOOKUP($A$33&amp;$A36&amp;$B$28&amp;$A$34&amp;$B$30,EYFULL_in_period,8,FALSE))</f>
        <v>2572</v>
      </c>
      <c r="C36" s="48">
        <f>IF(ISERROR(VLOOKUP($A$33&amp;$A36&amp;$B$28&amp;$A$34&amp;$B$30,EYFULL_in_period,9,FALSE))=TRUE,0,VLOOKUP($A$33&amp;$A36&amp;$B$28&amp;$A$34&amp;$B$30,EYFULL_in_period,9,FALSE))</f>
        <v>383</v>
      </c>
      <c r="D36" s="48">
        <f>IF(ISERROR(VLOOKUP($A$33&amp;$A36&amp;$B$28&amp;$A$34&amp;$B$30,EYFULL_in_period,10,FALSE))=TRUE,0,VLOOKUP($A$33&amp;$A36&amp;$B$28&amp;$A$34&amp;$B$30,EYFULL_in_period,10,FALSE))</f>
        <v>1911</v>
      </c>
      <c r="E36" s="48">
        <f>IF(ISERROR(VLOOKUP($A$33&amp;$A36&amp;$B$28&amp;$A$34&amp;$B$30,EYFULL_in_period,11,FALSE))=TRUE,0,VLOOKUP($A$33&amp;$A36&amp;$B$28&amp;$A$34&amp;$B$30,EYFULL_in_period,11,FALSE))</f>
        <v>135</v>
      </c>
      <c r="F36" s="97">
        <f>IF(ISERROR(VLOOKUP($A$33&amp;$A36&amp;$B$28&amp;$A$34&amp;$B$30,EYFULL_in_period,12,FALSE))=TRUE,0,VLOOKUP($A$33&amp;$A36&amp;$B$28&amp;$A$34&amp;$B$30,EYFULL_in_period,12,FALSE))</f>
        <v>143</v>
      </c>
      <c r="G36" s="48">
        <f>IF($B36 &lt;1, "-",C36/$B36*100)</f>
        <v>14.891135303265941</v>
      </c>
      <c r="H36" s="48">
        <f t="shared" si="16"/>
        <v>74.300155520995332</v>
      </c>
      <c r="I36" s="48">
        <f t="shared" si="16"/>
        <v>5.2488335925349929</v>
      </c>
      <c r="J36" s="48">
        <f t="shared" si="16"/>
        <v>5.5598755832037323</v>
      </c>
      <c r="K36" s="78"/>
    </row>
    <row r="37" spans="1:11" x14ac:dyDescent="0.2">
      <c r="A37" s="560" t="s">
        <v>87</v>
      </c>
      <c r="B37" s="48">
        <f>IF(ISERROR(VLOOKUP($A$33&amp;$A37&amp;$B$28&amp;$A$34&amp;$B$30,EYFULL_in_period,8,FALSE))=TRUE,0,VLOOKUP($A$33&amp;$A37&amp;$B$28&amp;$A$34&amp;$B$30,EYFULL_in_period,8,FALSE))</f>
        <v>2424</v>
      </c>
      <c r="C37" s="48">
        <f>IF(ISERROR(VLOOKUP($A$33&amp;$A37&amp;$B$28&amp;$A$34&amp;$B$30,EYFULL_in_period,9,FALSE))=TRUE,0,VLOOKUP($A$33&amp;$A37&amp;$B$28&amp;$A$34&amp;$B$30,EYFULL_in_period,9,FALSE))</f>
        <v>402</v>
      </c>
      <c r="D37" s="48">
        <f>IF(ISERROR(VLOOKUP($A$33&amp;$A37&amp;$B$28&amp;$A$34&amp;$B$30,EYFULL_in_period,10,FALSE))=TRUE,0,VLOOKUP($A$33&amp;$A37&amp;$B$28&amp;$A$34&amp;$B$30,EYFULL_in_period,10,FALSE))</f>
        <v>1622</v>
      </c>
      <c r="E37" s="48">
        <f>IF(ISERROR(VLOOKUP($A$33&amp;$A37&amp;$B$28&amp;$A$34&amp;$B$30,EYFULL_in_period,11,FALSE))=TRUE,0,VLOOKUP($A$33&amp;$A37&amp;$B$28&amp;$A$34&amp;$B$30,EYFULL_in_period,11,FALSE))</f>
        <v>190</v>
      </c>
      <c r="F37" s="97">
        <f>IF(ISERROR(VLOOKUP($A$33&amp;$A37&amp;$B$28&amp;$A$34&amp;$B$30,EYFULL_in_period,12,FALSE))=TRUE,0,VLOOKUP($A$33&amp;$A37&amp;$B$28&amp;$A$34&amp;$B$30,EYFULL_in_period,12,FALSE))</f>
        <v>210</v>
      </c>
      <c r="G37" s="48">
        <f>IF($B37 &lt;1, "-",C37/$B37*100)</f>
        <v>16.584158415841586</v>
      </c>
      <c r="H37" s="48">
        <f t="shared" si="16"/>
        <v>66.914191419141915</v>
      </c>
      <c r="I37" s="48">
        <f t="shared" si="16"/>
        <v>7.8382838283828384</v>
      </c>
      <c r="J37" s="48">
        <f t="shared" si="16"/>
        <v>8.6633663366336631</v>
      </c>
      <c r="K37" s="78"/>
    </row>
    <row r="38" spans="1:11" x14ac:dyDescent="0.2">
      <c r="A38" s="560" t="s">
        <v>89</v>
      </c>
      <c r="B38" s="48">
        <f>IF(ISERROR(VLOOKUP($A$33&amp;$A38&amp;$B$28&amp;$A$34&amp;$B$30,EYFULL_in_period,8,FALSE))=TRUE,0,VLOOKUP($A$33&amp;$A38&amp;$B$28&amp;$A$34&amp;$B$30,EYFULL_in_period,8,FALSE))</f>
        <v>44</v>
      </c>
      <c r="C38" s="48">
        <f>IF(ISERROR(VLOOKUP($A$33&amp;$A38&amp;$B$28&amp;$A$34&amp;$B$30,EYFULL_in_period,9,FALSE))=TRUE,0,VLOOKUP($A$33&amp;$A38&amp;$B$28&amp;$A$34&amp;$B$30,EYFULL_in_period,9,FALSE))</f>
        <v>8</v>
      </c>
      <c r="D38" s="48">
        <f>IF(ISERROR(VLOOKUP($A$33&amp;$A38&amp;$B$28&amp;$A$34&amp;$B$30,EYFULL_in_period,10,FALSE))=TRUE,0,VLOOKUP($A$33&amp;$A38&amp;$B$28&amp;$A$34&amp;$B$30,EYFULL_in_period,10,FALSE))</f>
        <v>27</v>
      </c>
      <c r="E38" s="48">
        <f>IF(ISERROR(VLOOKUP($A$33&amp;$A38&amp;$B$28&amp;$A$34&amp;$B$30,EYFULL_in_period,11,FALSE))=TRUE,0,VLOOKUP($A$33&amp;$A38&amp;$B$28&amp;$A$34&amp;$B$30,EYFULL_in_period,11,FALSE))</f>
        <v>3</v>
      </c>
      <c r="F38" s="97">
        <f>IF(ISERROR(VLOOKUP($A$33&amp;$A38&amp;$B$28&amp;$A$34&amp;$B$30,EYFULL_in_period,12,FALSE))=TRUE,0,VLOOKUP($A$33&amp;$A38&amp;$B$28&amp;$A$34&amp;$B$30,EYFULL_in_period,12,FALSE))</f>
        <v>6</v>
      </c>
      <c r="G38" s="48">
        <f>IF($B38 &lt;1, "-",C38/$B38*100)</f>
        <v>18.181818181818183</v>
      </c>
      <c r="H38" s="48">
        <f t="shared" si="16"/>
        <v>61.363636363636367</v>
      </c>
      <c r="I38" s="48">
        <f t="shared" si="16"/>
        <v>6.8181818181818175</v>
      </c>
      <c r="J38" s="48">
        <f t="shared" si="16"/>
        <v>13.636363636363635</v>
      </c>
      <c r="K38" s="78"/>
    </row>
    <row r="39" spans="1:11" x14ac:dyDescent="0.2">
      <c r="A39" s="207" t="s">
        <v>4887</v>
      </c>
      <c r="B39" s="48"/>
      <c r="C39" s="48"/>
      <c r="D39" s="48"/>
      <c r="E39" s="48"/>
      <c r="F39" s="97"/>
      <c r="G39" s="48"/>
      <c r="H39" s="48"/>
      <c r="I39" s="48"/>
      <c r="J39" s="48"/>
      <c r="K39" s="78"/>
    </row>
    <row r="40" spans="1:11" x14ac:dyDescent="0.2">
      <c r="A40" s="467" t="s">
        <v>84</v>
      </c>
      <c r="B40" s="106">
        <f>IF(ISERROR(VLOOKUP($A$33&amp;$A40&amp;$B$28&amp;$A$39&amp;$B$30,EYFULL_in_period,8,FALSE))=TRUE,0,VLOOKUP($A$33&amp;$A40&amp;$B$28&amp;$A$39&amp;$B$30,EYFULL_in_period,8,FALSE))</f>
        <v>5041</v>
      </c>
      <c r="C40" s="106">
        <f>IF(ISERROR(VLOOKUP($A$33&amp;$A40&amp;$B$28&amp;$A$39&amp;$B$30,EYFULL_in_period,9,FALSE))=TRUE,0,VLOOKUP($A$33&amp;$A40&amp;$B$28&amp;$A$39&amp;$B$30,EYFULL_in_period,9,FALSE))</f>
        <v>798</v>
      </c>
      <c r="D40" s="106">
        <f>IF(ISERROR(VLOOKUP($A$33&amp;$A40&amp;$B$28&amp;$A$39&amp;$B$30,EYFULL_in_period,10,FALSE))=TRUE,0,VLOOKUP($A$33&amp;$A40&amp;$B$28&amp;$A$39&amp;$B$30,EYFULL_in_period,10,FALSE))</f>
        <v>3665</v>
      </c>
      <c r="E40" s="106">
        <f>IF(ISERROR(VLOOKUP($A$33&amp;$A40&amp;$B$28&amp;$A$39&amp;$B$30,EYFULL_in_period,11,FALSE))=TRUE,0,VLOOKUP($A$33&amp;$A40&amp;$B$28&amp;$A$39&amp;$B$30,EYFULL_in_period,11,FALSE))</f>
        <v>374</v>
      </c>
      <c r="F40" s="106">
        <f>IF(ISERROR(VLOOKUP($A$33&amp;$A40&amp;$B$28&amp;$A$39&amp;$B$30,EYFULL_in_period,12,FALSE))=TRUE,0,VLOOKUP($A$33&amp;$A40&amp;$B$28&amp;$A$39&amp;$B$30,EYFULL_in_period,12,FALSE))</f>
        <v>204</v>
      </c>
      <c r="G40" s="106">
        <f>IF($B40 &lt;1, "-",C40/$B40*100)</f>
        <v>15.830192422138465</v>
      </c>
      <c r="H40" s="106">
        <f t="shared" ref="H40:J43" si="17">IF($B40 &lt;1, "-",D40/$B40*100)</f>
        <v>72.703828605435433</v>
      </c>
      <c r="I40" s="106">
        <f t="shared" si="17"/>
        <v>7.4191628645110104</v>
      </c>
      <c r="J40" s="106">
        <f t="shared" si="17"/>
        <v>4.0468161079150962</v>
      </c>
      <c r="K40" s="86"/>
    </row>
    <row r="41" spans="1:11" x14ac:dyDescent="0.2">
      <c r="A41" s="560" t="s">
        <v>86</v>
      </c>
      <c r="B41" s="48">
        <f>IF(ISERROR(VLOOKUP($A$33&amp;$A41&amp;$B$28&amp;$A$39&amp;$B$30,EYFULL_in_period,8,FALSE))=TRUE,0,VLOOKUP($A$33&amp;$A41&amp;$B$28&amp;$A$39&amp;$B$30,EYFULL_in_period,8,FALSE))</f>
        <v>2572</v>
      </c>
      <c r="C41" s="48">
        <f>IF(ISERROR(VLOOKUP($A$33&amp;$A41&amp;$B$28&amp;$A$39&amp;$B$30,EYFULL_in_period,9,FALSE))=TRUE,0,VLOOKUP($A$33&amp;$A41&amp;$B$28&amp;$A$39&amp;$B$30,EYFULL_in_period,9,FALSE))</f>
        <v>384</v>
      </c>
      <c r="D41" s="48">
        <f>IF(ISERROR(VLOOKUP($A$33&amp;$A41&amp;$B$28&amp;$A$39&amp;$B$30,EYFULL_in_period,10,FALSE))=TRUE,0,VLOOKUP($A$33&amp;$A41&amp;$B$28&amp;$A$39&amp;$B$30,EYFULL_in_period,10,FALSE))</f>
        <v>1956</v>
      </c>
      <c r="E41" s="48">
        <f>IF(ISERROR(VLOOKUP($A$33&amp;$A41&amp;$B$28&amp;$A$39&amp;$B$30,EYFULL_in_period,11,FALSE))=TRUE,0,VLOOKUP($A$33&amp;$A41&amp;$B$28&amp;$A$39&amp;$B$30,EYFULL_in_period,11,FALSE))</f>
        <v>144</v>
      </c>
      <c r="F41" s="97">
        <f>IF(ISERROR(VLOOKUP($A$33&amp;$A41&amp;$B$28&amp;$A$39&amp;$B$30,EYFULL_in_period,12,FALSE))=TRUE,0,VLOOKUP($A$33&amp;$A41&amp;$B$28&amp;$A$39&amp;$B$30,EYFULL_in_period,12,FALSE))</f>
        <v>88</v>
      </c>
      <c r="G41" s="48">
        <f>IF($B41 &lt;1, "-",C41/$B41*100)</f>
        <v>14.930015552099535</v>
      </c>
      <c r="H41" s="48">
        <f t="shared" si="17"/>
        <v>76.049766718507001</v>
      </c>
      <c r="I41" s="48">
        <f t="shared" si="17"/>
        <v>5.598755832037325</v>
      </c>
      <c r="J41" s="48">
        <f t="shared" si="17"/>
        <v>3.421461897356143</v>
      </c>
      <c r="K41" s="78"/>
    </row>
    <row r="42" spans="1:11" x14ac:dyDescent="0.2">
      <c r="A42" s="560" t="s">
        <v>87</v>
      </c>
      <c r="B42" s="48">
        <f>IF(ISERROR(VLOOKUP($A$33&amp;$A42&amp;$B$28&amp;$A$39&amp;$B$30,EYFULL_in_period,8,FALSE))=TRUE,0,VLOOKUP($A$33&amp;$A42&amp;$B$28&amp;$A$39&amp;$B$30,EYFULL_in_period,8,FALSE))</f>
        <v>2424</v>
      </c>
      <c r="C42" s="48">
        <f>IF(ISERROR(VLOOKUP($A$33&amp;$A42&amp;$B$28&amp;$A$39&amp;$B$30,EYFULL_in_period,9,FALSE))=TRUE,0,VLOOKUP($A$33&amp;$A42&amp;$B$28&amp;$A$39&amp;$B$30,EYFULL_in_period,9,FALSE))</f>
        <v>406</v>
      </c>
      <c r="D42" s="48">
        <f>IF(ISERROR(VLOOKUP($A$33&amp;$A42&amp;$B$28&amp;$A$39&amp;$B$30,EYFULL_in_period,10,FALSE))=TRUE,0,VLOOKUP($A$33&amp;$A42&amp;$B$28&amp;$A$39&amp;$B$30,EYFULL_in_period,10,FALSE))</f>
        <v>1681</v>
      </c>
      <c r="E42" s="48">
        <f>IF(ISERROR(VLOOKUP($A$33&amp;$A42&amp;$B$28&amp;$A$39&amp;$B$30,EYFULL_in_period,11,FALSE))=TRUE,0,VLOOKUP($A$33&amp;$A42&amp;$B$28&amp;$A$39&amp;$B$30,EYFULL_in_period,11,FALSE))</f>
        <v>225</v>
      </c>
      <c r="F42" s="97">
        <f>IF(ISERROR(VLOOKUP($A$33&amp;$A42&amp;$B$28&amp;$A$39&amp;$B$30,EYFULL_in_period,12,FALSE))=TRUE,0,VLOOKUP($A$33&amp;$A42&amp;$B$28&amp;$A$39&amp;$B$30,EYFULL_in_period,12,FALSE))</f>
        <v>112</v>
      </c>
      <c r="G42" s="48">
        <f>IF($B42 &lt;1, "-",C42/$B42*100)</f>
        <v>16.74917491749175</v>
      </c>
      <c r="H42" s="48">
        <f t="shared" si="17"/>
        <v>69.348184818481855</v>
      </c>
      <c r="I42" s="48">
        <f t="shared" si="17"/>
        <v>9.282178217821782</v>
      </c>
      <c r="J42" s="48">
        <f t="shared" si="17"/>
        <v>4.6204620462046204</v>
      </c>
      <c r="K42" s="78"/>
    </row>
    <row r="43" spans="1:11" x14ac:dyDescent="0.2">
      <c r="A43" s="560" t="s">
        <v>89</v>
      </c>
      <c r="B43" s="48">
        <f>IF(ISERROR(VLOOKUP($A$33&amp;$A43&amp;$B$28&amp;$A$39&amp;$B$30,EYFULL_in_period,8,FALSE))=TRUE,0,VLOOKUP($A$33&amp;$A43&amp;$B$28&amp;$A$39&amp;$B$30,EYFULL_in_period,8,FALSE))</f>
        <v>44</v>
      </c>
      <c r="C43" s="48">
        <f>IF(ISERROR(VLOOKUP($A$33&amp;$A43&amp;$B$28&amp;$A$39&amp;$B$30,EYFULL_in_period,9,FALSE))=TRUE,0,VLOOKUP($A$33&amp;$A43&amp;$B$28&amp;$A$39&amp;$B$30,EYFULL_in_period,9,FALSE))</f>
        <v>8</v>
      </c>
      <c r="D43" s="48">
        <f>IF(ISERROR(VLOOKUP($A$33&amp;$A43&amp;$B$28&amp;$A$39&amp;$B$30,EYFULL_in_period,10,FALSE))=TRUE,0,VLOOKUP($A$33&amp;$A43&amp;$B$28&amp;$A$39&amp;$B$30,EYFULL_in_period,10,FALSE))</f>
        <v>28</v>
      </c>
      <c r="E43" s="48">
        <f>IF(ISERROR(VLOOKUP($A$33&amp;$A43&amp;$B$28&amp;$A$39&amp;$B$30,EYFULL_in_period,11,FALSE))=TRUE,0,VLOOKUP($A$33&amp;$A43&amp;$B$28&amp;$A$39&amp;$B$30,EYFULL_in_period,11,FALSE))</f>
        <v>5</v>
      </c>
      <c r="F43" s="97">
        <f>IF(ISERROR(VLOOKUP($A$33&amp;$A43&amp;$B$28&amp;$A$39&amp;$B$30,EYFULL_in_period,12,FALSE))=TRUE,0,VLOOKUP($A$33&amp;$A43&amp;$B$28&amp;$A$39&amp;$B$30,EYFULL_in_period,12,FALSE))</f>
        <v>3</v>
      </c>
      <c r="G43" s="48">
        <f>IF($B43 &lt;1, "-",C43/$B43*100)</f>
        <v>18.181818181818183</v>
      </c>
      <c r="H43" s="48">
        <f t="shared" si="17"/>
        <v>63.636363636363633</v>
      </c>
      <c r="I43" s="48">
        <f t="shared" si="17"/>
        <v>11.363636363636363</v>
      </c>
      <c r="J43" s="48">
        <f t="shared" si="17"/>
        <v>6.8181818181818175</v>
      </c>
      <c r="K43" s="78"/>
    </row>
    <row r="44" spans="1:11" x14ac:dyDescent="0.2">
      <c r="A44" s="207" t="s">
        <v>4875</v>
      </c>
      <c r="B44" s="48"/>
      <c r="C44" s="48"/>
      <c r="D44" s="48"/>
      <c r="E44" s="48"/>
      <c r="F44" s="97"/>
      <c r="G44" s="48"/>
      <c r="H44" s="48"/>
      <c r="I44" s="48"/>
      <c r="J44" s="48"/>
      <c r="K44" s="78"/>
    </row>
    <row r="45" spans="1:11" x14ac:dyDescent="0.2">
      <c r="A45" s="467" t="s">
        <v>84</v>
      </c>
      <c r="B45" s="106">
        <f>IF(ISERROR(VLOOKUP($A$33&amp;$A45&amp;$B$28&amp;$A$44&amp;$B$30,EYFULL_in_period,8,FALSE))=TRUE,0,VLOOKUP($A$33&amp;$A45&amp;$B$28&amp;$A$44&amp;$B$30,EYFULL_in_period,8,FALSE))</f>
        <v>5041</v>
      </c>
      <c r="C45" s="106">
        <f>IF(ISERROR(VLOOKUP($A$33&amp;$A45&amp;$B$28&amp;$A$44&amp;$B$30,EYFULL_in_period,9,FALSE))=TRUE,0,VLOOKUP($A$33&amp;$A45&amp;$B$28&amp;$A$44&amp;$B$30,EYFULL_in_period,9,FALSE))</f>
        <v>933</v>
      </c>
      <c r="D45" s="106">
        <f>IF(ISERROR(VLOOKUP($A$33&amp;$A45&amp;$B$28&amp;$A$44&amp;$B$30,EYFULL_in_period,10,FALSE))=TRUE,0,VLOOKUP($A$33&amp;$A45&amp;$B$28&amp;$A$44&amp;$B$30,EYFULL_in_period,10,FALSE))</f>
        <v>3568</v>
      </c>
      <c r="E45" s="106">
        <f>IF(ISERROR(VLOOKUP($A$33&amp;$A45&amp;$B$28&amp;$A$44&amp;$B$30,EYFULL_in_period,11,FALSE))=TRUE,0,VLOOKUP($A$33&amp;$A45&amp;$B$28&amp;$A$44&amp;$B$30,EYFULL_in_period,11,FALSE))</f>
        <v>338</v>
      </c>
      <c r="F45" s="106">
        <f>IF(ISERROR(VLOOKUP($A$33&amp;$A45&amp;$B$28&amp;$A$44&amp;$B$30,EYFULL_in_period,12,FALSE))=TRUE,0,VLOOKUP($A$33&amp;$A45&amp;$B$28&amp;$A$44&amp;$B$30,EYFULL_in_period,12,FALSE))</f>
        <v>202</v>
      </c>
      <c r="G45" s="106">
        <f>IF($B45 &lt;1, "-",C45/$B45*100)</f>
        <v>18.508232493552867</v>
      </c>
      <c r="H45" s="106">
        <f t="shared" ref="H45:J48" si="18">IF($B45 &lt;1, "-",D45/$B45*100)</f>
        <v>70.779607220789529</v>
      </c>
      <c r="I45" s="106">
        <f t="shared" si="18"/>
        <v>6.7050188454671682</v>
      </c>
      <c r="J45" s="106">
        <f t="shared" si="18"/>
        <v>4.0071414401904386</v>
      </c>
      <c r="K45" s="86"/>
    </row>
    <row r="46" spans="1:11" x14ac:dyDescent="0.2">
      <c r="A46" s="560" t="s">
        <v>86</v>
      </c>
      <c r="B46" s="48">
        <f>IF(ISERROR(VLOOKUP($A$33&amp;$A46&amp;$B$28&amp;$A$44&amp;$B$30,EYFULL_in_period,8,FALSE))=TRUE,0,VLOOKUP($A$33&amp;$A46&amp;$B$28&amp;$A$44&amp;$B$30,EYFULL_in_period,8,FALSE))</f>
        <v>2572</v>
      </c>
      <c r="C46" s="48">
        <f>IF(ISERROR(VLOOKUP($A$33&amp;$A46&amp;$B$28&amp;$A$44&amp;$B$30,EYFULL_in_period,9,FALSE))=TRUE,0,VLOOKUP($A$33&amp;$A46&amp;$B$28&amp;$A$44&amp;$B$30,EYFULL_in_period,9,FALSE))</f>
        <v>441</v>
      </c>
      <c r="D46" s="48">
        <f>IF(ISERROR(VLOOKUP($A$33&amp;$A46&amp;$B$28&amp;$A$44&amp;$B$30,EYFULL_in_period,10,FALSE))=TRUE,0,VLOOKUP($A$33&amp;$A46&amp;$B$28&amp;$A$44&amp;$B$30,EYFULL_in_period,10,FALSE))</f>
        <v>1914</v>
      </c>
      <c r="E46" s="48">
        <f>IF(ISERROR(VLOOKUP($A$33&amp;$A46&amp;$B$28&amp;$A$44&amp;$B$30,EYFULL_in_period,11,FALSE))=TRUE,0,VLOOKUP($A$33&amp;$A46&amp;$B$28&amp;$A$44&amp;$B$30,EYFULL_in_period,11,FALSE))</f>
        <v>130</v>
      </c>
      <c r="F46" s="97">
        <f>IF(ISERROR(VLOOKUP($A$33&amp;$A46&amp;$B$28&amp;$A$44&amp;$B$30,EYFULL_in_period,12,FALSE))=TRUE,0,VLOOKUP($A$33&amp;$A46&amp;$B$28&amp;$A$44&amp;$B$30,EYFULL_in_period,12,FALSE))</f>
        <v>87</v>
      </c>
      <c r="G46" s="48">
        <f>IF($B46 &lt;1, "-",C46/$B46*100)</f>
        <v>17.14618973561431</v>
      </c>
      <c r="H46" s="48">
        <f t="shared" si="18"/>
        <v>74.41679626749611</v>
      </c>
      <c r="I46" s="48">
        <f t="shared" si="18"/>
        <v>5.0544323483670297</v>
      </c>
      <c r="J46" s="48">
        <f t="shared" si="18"/>
        <v>3.3825816485225508</v>
      </c>
      <c r="K46" s="78"/>
    </row>
    <row r="47" spans="1:11" x14ac:dyDescent="0.2">
      <c r="A47" s="560" t="s">
        <v>87</v>
      </c>
      <c r="B47" s="48">
        <f>IF(ISERROR(VLOOKUP($A$33&amp;$A47&amp;$B$28&amp;$A$44&amp;$B$30,EYFULL_in_period,8,FALSE))=TRUE,0,VLOOKUP($A$33&amp;$A47&amp;$B$28&amp;$A$44&amp;$B$30,EYFULL_in_period,8,FALSE))</f>
        <v>2424</v>
      </c>
      <c r="C47" s="48">
        <f>IF(ISERROR(VLOOKUP($A$33&amp;$A47&amp;$B$28&amp;$A$44&amp;$B$30,EYFULL_in_period,9,FALSE))=TRUE,0,VLOOKUP($A$33&amp;$A47&amp;$B$28&amp;$A$44&amp;$B$30,EYFULL_in_period,9,FALSE))</f>
        <v>480</v>
      </c>
      <c r="D47" s="48">
        <f>IF(ISERROR(VLOOKUP($A$33&amp;$A47&amp;$B$28&amp;$A$44&amp;$B$30,EYFULL_in_period,10,FALSE))=TRUE,0,VLOOKUP($A$33&amp;$A47&amp;$B$28&amp;$A$44&amp;$B$30,EYFULL_in_period,10,FALSE))</f>
        <v>1629</v>
      </c>
      <c r="E47" s="48">
        <f>IF(ISERROR(VLOOKUP($A$33&amp;$A47&amp;$B$28&amp;$A$44&amp;$B$30,EYFULL_in_period,11,FALSE))=TRUE,0,VLOOKUP($A$33&amp;$A47&amp;$B$28&amp;$A$44&amp;$B$30,EYFULL_in_period,11,FALSE))</f>
        <v>204</v>
      </c>
      <c r="F47" s="97">
        <f>IF(ISERROR(VLOOKUP($A$33&amp;$A47&amp;$B$28&amp;$A$44&amp;$B$30,EYFULL_in_period,12,FALSE))=TRUE,0,VLOOKUP($A$33&amp;$A47&amp;$B$28&amp;$A$44&amp;$B$30,EYFULL_in_period,12,FALSE))</f>
        <v>111</v>
      </c>
      <c r="G47" s="48">
        <f>IF($B47 &lt;1, "-",C47/$B47*100)</f>
        <v>19.801980198019802</v>
      </c>
      <c r="H47" s="48">
        <f t="shared" si="18"/>
        <v>67.202970297029708</v>
      </c>
      <c r="I47" s="48">
        <f t="shared" si="18"/>
        <v>8.4158415841584162</v>
      </c>
      <c r="J47" s="48">
        <f t="shared" si="18"/>
        <v>4.5792079207920793</v>
      </c>
      <c r="K47" s="78"/>
    </row>
    <row r="48" spans="1:11" x14ac:dyDescent="0.2">
      <c r="A48" s="560" t="s">
        <v>89</v>
      </c>
      <c r="B48" s="48">
        <f>IF(ISERROR(VLOOKUP($A$33&amp;$A48&amp;$B$28&amp;$A$44&amp;$B$30,EYFULL_in_period,8,FALSE))=TRUE,0,VLOOKUP($A$33&amp;$A48&amp;$B$28&amp;$A$44&amp;$B$30,EYFULL_in_period,8,FALSE))</f>
        <v>44</v>
      </c>
      <c r="C48" s="48">
        <f>IF(ISERROR(VLOOKUP($A$33&amp;$A48&amp;$B$28&amp;$A$44&amp;$B$30,EYFULL_in_period,9,FALSE))=TRUE,0,VLOOKUP($A$33&amp;$A48&amp;$B$28&amp;$A$44&amp;$B$30,EYFULL_in_period,9,FALSE))</f>
        <v>12</v>
      </c>
      <c r="D48" s="48">
        <f>IF(ISERROR(VLOOKUP($A$33&amp;$A48&amp;$B$28&amp;$A$44&amp;$B$30,EYFULL_in_period,10,FALSE))=TRUE,0,VLOOKUP($A$33&amp;$A48&amp;$B$28&amp;$A$44&amp;$B$30,EYFULL_in_period,10,FALSE))</f>
        <v>25</v>
      </c>
      <c r="E48" s="48">
        <f>IF(ISERROR(VLOOKUP($A$33&amp;$A48&amp;$B$28&amp;$A$44&amp;$B$30,EYFULL_in_period,11,FALSE))=TRUE,0,VLOOKUP($A$33&amp;$A48&amp;$B$28&amp;$A$44&amp;$B$30,EYFULL_in_period,11,FALSE))</f>
        <v>4</v>
      </c>
      <c r="F48" s="97">
        <f>IF(ISERROR(VLOOKUP($A$33&amp;$A48&amp;$B$28&amp;$A$44&amp;$B$30,EYFULL_in_period,12,FALSE))=TRUE,0,VLOOKUP($A$33&amp;$A48&amp;$B$28&amp;$A$44&amp;$B$30,EYFULL_in_period,12,FALSE))</f>
        <v>3</v>
      </c>
      <c r="G48" s="48">
        <f>IF($B48 &lt;1, "-",C48/$B48*100)</f>
        <v>27.27272727272727</v>
      </c>
      <c r="H48" s="48">
        <f t="shared" si="18"/>
        <v>56.81818181818182</v>
      </c>
      <c r="I48" s="48">
        <f t="shared" si="18"/>
        <v>9.0909090909090917</v>
      </c>
      <c r="J48" s="48">
        <f t="shared" si="18"/>
        <v>6.8181818181818175</v>
      </c>
      <c r="K48" s="78"/>
    </row>
    <row r="49" spans="1:11" x14ac:dyDescent="0.2">
      <c r="A49" s="207" t="s">
        <v>4883</v>
      </c>
      <c r="B49" s="48"/>
      <c r="C49" s="48"/>
      <c r="D49" s="48"/>
      <c r="E49" s="48"/>
      <c r="F49" s="97"/>
      <c r="G49" s="48"/>
      <c r="H49" s="48"/>
      <c r="I49" s="48"/>
      <c r="J49" s="48"/>
      <c r="K49" s="78"/>
    </row>
    <row r="50" spans="1:11" x14ac:dyDescent="0.2">
      <c r="A50" s="467" t="s">
        <v>84</v>
      </c>
      <c r="B50" s="106">
        <f>IF(ISERROR(VLOOKUP($A$33&amp;$A50&amp;$B$28&amp;$A$49&amp;$B$30,EYFULL_in_period,8,FALSE))=TRUE,0,VLOOKUP($A$33&amp;$A50&amp;$B$28&amp;$A$49&amp;$B$30,EYFULL_in_period,8,FALSE))</f>
        <v>5041</v>
      </c>
      <c r="C50" s="106">
        <f>IF(ISERROR(VLOOKUP($A$33&amp;$A50&amp;$B$28&amp;$A$49&amp;$B$30,EYFULL_in_period,9,FALSE))=TRUE,0,VLOOKUP($A$33&amp;$A50&amp;$B$28&amp;$A$49&amp;$B$30,EYFULL_in_period,9,FALSE))</f>
        <v>859</v>
      </c>
      <c r="D50" s="106">
        <f>IF(ISERROR(VLOOKUP($A$33&amp;$A50&amp;$B$28&amp;$A$49&amp;$B$30,EYFULL_in_period,10,FALSE))=TRUE,0,VLOOKUP($A$33&amp;$A50&amp;$B$28&amp;$A$49&amp;$B$30,EYFULL_in_period,10,FALSE))</f>
        <v>3530</v>
      </c>
      <c r="E50" s="106">
        <f>IF(ISERROR(VLOOKUP($A$33&amp;$A50&amp;$B$28&amp;$A$49&amp;$B$30,EYFULL_in_period,11,FALSE))=TRUE,0,VLOOKUP($A$33&amp;$A50&amp;$B$28&amp;$A$49&amp;$B$30,EYFULL_in_period,11,FALSE))</f>
        <v>300</v>
      </c>
      <c r="F50" s="106">
        <f>IF(ISERROR(VLOOKUP($A$33&amp;$A50&amp;$B$28&amp;$A$49&amp;$B$30,EYFULL_in_period,12,FALSE))=TRUE,0,VLOOKUP($A$33&amp;$A50&amp;$B$28&amp;$A$49&amp;$B$30,EYFULL_in_period,12,FALSE))</f>
        <v>352</v>
      </c>
      <c r="G50" s="106">
        <f>IF($B50 &lt;1, "-",C50/$B50*100)</f>
        <v>17.040269787740527</v>
      </c>
      <c r="H50" s="106">
        <f t="shared" ref="H50:J53" si="19">IF($B50 &lt;1, "-",D50/$B50*100)</f>
        <v>70.025788534021032</v>
      </c>
      <c r="I50" s="106">
        <f t="shared" si="19"/>
        <v>5.9512001586986711</v>
      </c>
      <c r="J50" s="106">
        <f t="shared" si="19"/>
        <v>6.9827415195397746</v>
      </c>
      <c r="K50" s="86"/>
    </row>
    <row r="51" spans="1:11" x14ac:dyDescent="0.2">
      <c r="A51" s="560" t="s">
        <v>86</v>
      </c>
      <c r="B51" s="48">
        <f>IF(ISERROR(VLOOKUP($A$33&amp;$A51&amp;$B$28&amp;$A$49&amp;$B$30,EYFULL_in_period,8,FALSE))=TRUE,0,VLOOKUP($A$33&amp;$A51&amp;$B$28&amp;$A$49&amp;$B$30,EYFULL_in_period,8,FALSE))</f>
        <v>2572</v>
      </c>
      <c r="C51" s="48">
        <f>IF(ISERROR(VLOOKUP($A$33&amp;$A51&amp;$B$28&amp;$A$49&amp;$B$30,EYFULL_in_period,9,FALSE))=TRUE,0,VLOOKUP($A$33&amp;$A51&amp;$B$28&amp;$A$49&amp;$B$30,EYFULL_in_period,9,FALSE))</f>
        <v>408</v>
      </c>
      <c r="D51" s="48">
        <f>IF(ISERROR(VLOOKUP($A$33&amp;$A51&amp;$B$28&amp;$A$49&amp;$B$30,EYFULL_in_period,10,FALSE))=TRUE,0,VLOOKUP($A$33&amp;$A51&amp;$B$28&amp;$A$49&amp;$B$30,EYFULL_in_period,10,FALSE))</f>
        <v>1907</v>
      </c>
      <c r="E51" s="48">
        <f>IF(ISERROR(VLOOKUP($A$33&amp;$A51&amp;$B$28&amp;$A$49&amp;$B$30,EYFULL_in_period,11,FALSE))=TRUE,0,VLOOKUP($A$33&amp;$A51&amp;$B$28&amp;$A$49&amp;$B$30,EYFULL_in_period,11,FALSE))</f>
        <v>119</v>
      </c>
      <c r="F51" s="97">
        <f>IF(ISERROR(VLOOKUP($A$33&amp;$A51&amp;$B$28&amp;$A$49&amp;$B$30,EYFULL_in_period,12,FALSE))=TRUE,0,VLOOKUP($A$33&amp;$A51&amp;$B$28&amp;$A$49&amp;$B$30,EYFULL_in_period,12,FALSE))</f>
        <v>138</v>
      </c>
      <c r="G51" s="48">
        <f>IF($B51 &lt;1, "-",C51/$B51*100)</f>
        <v>15.863141524105753</v>
      </c>
      <c r="H51" s="48">
        <f t="shared" si="19"/>
        <v>74.144634525660962</v>
      </c>
      <c r="I51" s="48">
        <f t="shared" si="19"/>
        <v>4.6267496111975115</v>
      </c>
      <c r="J51" s="48">
        <f t="shared" si="19"/>
        <v>5.3654743390357691</v>
      </c>
      <c r="K51" s="78"/>
    </row>
    <row r="52" spans="1:11" x14ac:dyDescent="0.2">
      <c r="A52" s="560" t="s">
        <v>87</v>
      </c>
      <c r="B52" s="48">
        <f>IF(ISERROR(VLOOKUP($A$33&amp;$A52&amp;$B$28&amp;$A$49&amp;$B$30,EYFULL_in_period,8,FALSE))=TRUE,0,VLOOKUP($A$33&amp;$A52&amp;$B$28&amp;$A$49&amp;$B$30,EYFULL_in_period,8,FALSE))</f>
        <v>2424</v>
      </c>
      <c r="C52" s="48">
        <f>IF(ISERROR(VLOOKUP($A$33&amp;$A52&amp;$B$28&amp;$A$49&amp;$B$30,EYFULL_in_period,9,FALSE))=TRUE,0,VLOOKUP($A$33&amp;$A52&amp;$B$28&amp;$A$49&amp;$B$30,EYFULL_in_period,9,FALSE))</f>
        <v>442</v>
      </c>
      <c r="D52" s="48">
        <f>IF(ISERROR(VLOOKUP($A$33&amp;$A52&amp;$B$28&amp;$A$49&amp;$B$30,EYFULL_in_period,10,FALSE))=TRUE,0,VLOOKUP($A$33&amp;$A52&amp;$B$28&amp;$A$49&amp;$B$30,EYFULL_in_period,10,FALSE))</f>
        <v>1597</v>
      </c>
      <c r="E52" s="48">
        <f>IF(ISERROR(VLOOKUP($A$33&amp;$A52&amp;$B$28&amp;$A$49&amp;$B$30,EYFULL_in_period,11,FALSE))=TRUE,0,VLOOKUP($A$33&amp;$A52&amp;$B$28&amp;$A$49&amp;$B$30,EYFULL_in_period,11,FALSE))</f>
        <v>178</v>
      </c>
      <c r="F52" s="97">
        <f>IF(ISERROR(VLOOKUP($A$33&amp;$A52&amp;$B$28&amp;$A$49&amp;$B$30,EYFULL_in_period,12,FALSE))=TRUE,0,VLOOKUP($A$33&amp;$A52&amp;$B$28&amp;$A$49&amp;$B$30,EYFULL_in_period,12,FALSE))</f>
        <v>207</v>
      </c>
      <c r="G52" s="48">
        <f>IF($B52 &lt;1, "-",C52/$B52*100)</f>
        <v>18.234323432343231</v>
      </c>
      <c r="H52" s="48">
        <f t="shared" si="19"/>
        <v>65.882838283828377</v>
      </c>
      <c r="I52" s="48">
        <f t="shared" si="19"/>
        <v>7.3432343234323429</v>
      </c>
      <c r="J52" s="48">
        <f t="shared" si="19"/>
        <v>8.5396039603960396</v>
      </c>
      <c r="K52" s="78"/>
    </row>
    <row r="53" spans="1:11" x14ac:dyDescent="0.2">
      <c r="A53" s="560" t="s">
        <v>89</v>
      </c>
      <c r="B53" s="48">
        <f>IF(ISERROR(VLOOKUP($A$33&amp;$A53&amp;$B$28&amp;$A$49&amp;$B$30,EYFULL_in_period,8,FALSE))=TRUE,0,VLOOKUP($A$33&amp;$A53&amp;$B$28&amp;$A$49&amp;$B$30,EYFULL_in_period,8,FALSE))</f>
        <v>44</v>
      </c>
      <c r="C53" s="48">
        <f>IF(ISERROR(VLOOKUP($A$33&amp;$A53&amp;$B$28&amp;$A$49&amp;$B$30,EYFULL_in_period,9,FALSE))=TRUE,0,VLOOKUP($A$33&amp;$A53&amp;$B$28&amp;$A$49&amp;$B$30,EYFULL_in_period,9,FALSE))</f>
        <v>9</v>
      </c>
      <c r="D53" s="48">
        <f>IF(ISERROR(VLOOKUP($A$33&amp;$A53&amp;$B$28&amp;$A$49&amp;$B$30,EYFULL_in_period,10,FALSE))=TRUE,0,VLOOKUP($A$33&amp;$A53&amp;$B$28&amp;$A$49&amp;$B$30,EYFULL_in_period,10,FALSE))</f>
        <v>26</v>
      </c>
      <c r="E53" s="48">
        <f>IF(ISERROR(VLOOKUP($A$33&amp;$A53&amp;$B$28&amp;$A$49&amp;$B$30,EYFULL_in_period,11,FALSE))=TRUE,0,VLOOKUP($A$33&amp;$A53&amp;$B$28&amp;$A$49&amp;$B$30,EYFULL_in_period,11,FALSE))</f>
        <v>3</v>
      </c>
      <c r="F53" s="97">
        <f>IF(ISERROR(VLOOKUP($A$33&amp;$A53&amp;$B$28&amp;$A$49&amp;$B$30,EYFULL_in_period,12,FALSE))=TRUE,0,VLOOKUP($A$33&amp;$A53&amp;$B$28&amp;$A$49&amp;$B$30,EYFULL_in_period,12,FALSE))</f>
        <v>6</v>
      </c>
      <c r="G53" s="48">
        <f>IF($B53 &lt;1, "-",C53/$B53*100)</f>
        <v>20.454545454545457</v>
      </c>
      <c r="H53" s="48">
        <f t="shared" si="19"/>
        <v>59.090909090909093</v>
      </c>
      <c r="I53" s="48">
        <f t="shared" si="19"/>
        <v>6.8181818181818175</v>
      </c>
      <c r="J53" s="48">
        <f t="shared" si="19"/>
        <v>13.636363636363635</v>
      </c>
      <c r="K53" s="78"/>
    </row>
    <row r="54" spans="1:11" ht="25.5" x14ac:dyDescent="0.2">
      <c r="A54" s="207" t="s">
        <v>10832</v>
      </c>
      <c r="B54" s="48"/>
      <c r="C54" s="48"/>
      <c r="D54" s="48"/>
      <c r="E54" s="48"/>
      <c r="F54" s="97"/>
      <c r="G54" s="211"/>
      <c r="H54" s="48"/>
      <c r="I54" s="48"/>
      <c r="J54" s="48"/>
      <c r="K54" s="78"/>
    </row>
    <row r="55" spans="1:11" x14ac:dyDescent="0.2">
      <c r="A55" s="467" t="s">
        <v>84</v>
      </c>
      <c r="B55" s="106">
        <f>IF(ISERROR(VLOOKUP($A$33&amp;$A55&amp;$B$28&amp;$A$54&amp;$B$30,EYFULL_in_period,8,FALSE))=TRUE,0,VLOOKUP($A$33&amp;$A55&amp;$B$28&amp;$A$54&amp;$B$30,EYFULL_in_period,8,FALSE))</f>
        <v>5041</v>
      </c>
      <c r="C55" s="106">
        <f>IF(ISERROR(VLOOKUP($A$33&amp;$A55&amp;$B$28&amp;$A$54&amp;$B$30,EYFULL_in_period,9,FALSE))=TRUE,0,VLOOKUP($A$33&amp;$A55&amp;$B$28&amp;$A$54&amp;$B$30,EYFULL_in_period,9,FALSE))</f>
        <v>801</v>
      </c>
      <c r="D55" s="106">
        <f>IF(ISERROR(VLOOKUP($A$33&amp;$A55&amp;$B$28&amp;$A$54&amp;$B$30,EYFULL_in_period,10,FALSE))=TRUE,0,VLOOKUP($A$33&amp;$A55&amp;$B$28&amp;$A$54&amp;$B$30,EYFULL_in_period,10,FALSE))</f>
        <v>3552</v>
      </c>
      <c r="E55" s="106">
        <f>IF(ISERROR(VLOOKUP($A$33&amp;$A55&amp;$B$28&amp;$A$54&amp;$B$30,EYFULL_in_period,11,FALSE))=TRUE,0,VLOOKUP($A$33&amp;$A55&amp;$B$28&amp;$A$54&amp;$B$30,EYFULL_in_period,11,FALSE))</f>
        <v>328</v>
      </c>
      <c r="F55" s="106">
        <f>IF(ISERROR(VLOOKUP($A$33&amp;$A55&amp;$B$28&amp;$A$54&amp;$B$30,EYFULL_in_period,12,FALSE))=TRUE,0,VLOOKUP($A$33&amp;$A55&amp;$B$28&amp;$A$54&amp;$B$30,EYFULL_in_period,12,FALSE))</f>
        <v>360</v>
      </c>
      <c r="G55" s="106">
        <f>IF($B55 &lt;1, "-",C55/$B55*100)</f>
        <v>15.889704423725451</v>
      </c>
      <c r="H55" s="106">
        <f t="shared" ref="H55:J58" si="20">IF($B55 &lt;1, "-",D55/$B55*100)</f>
        <v>70.462209878992269</v>
      </c>
      <c r="I55" s="106">
        <f t="shared" si="20"/>
        <v>6.5066455068438804</v>
      </c>
      <c r="J55" s="106">
        <f t="shared" si="20"/>
        <v>7.1414401904384057</v>
      </c>
      <c r="K55" s="86"/>
    </row>
    <row r="56" spans="1:11" x14ac:dyDescent="0.2">
      <c r="A56" s="560" t="s">
        <v>86</v>
      </c>
      <c r="B56" s="48">
        <f>IF(ISERROR(VLOOKUP($A$33&amp;$A56&amp;$B$28&amp;$A$54&amp;$B$30,EYFULL_in_period,8,FALSE))=TRUE,0,VLOOKUP($A$33&amp;$A56&amp;$B$28&amp;$A$54&amp;$B$30,EYFULL_in_period,8,FALSE))</f>
        <v>2572</v>
      </c>
      <c r="C56" s="48">
        <f>IF(ISERROR(VLOOKUP($A$33&amp;$A56&amp;$B$28&amp;$A$54&amp;$B$30,EYFULL_in_period,9,FALSE))=TRUE,0,VLOOKUP($A$33&amp;$A56&amp;$B$28&amp;$A$54&amp;$B$30,EYFULL_in_period,9,FALSE))</f>
        <v>385</v>
      </c>
      <c r="D56" s="48">
        <f>IF(ISERROR(VLOOKUP($A$33&amp;$A56&amp;$B$28&amp;$A$54&amp;$B$30,EYFULL_in_period,10,FALSE))=TRUE,0,VLOOKUP($A$33&amp;$A56&amp;$B$28&amp;$A$54&amp;$B$30,EYFULL_in_period,10,FALSE))</f>
        <v>1909</v>
      </c>
      <c r="E56" s="48">
        <f>IF(ISERROR(VLOOKUP($A$33&amp;$A56&amp;$B$28&amp;$A$54&amp;$B$30,EYFULL_in_period,11,FALSE))=TRUE,0,VLOOKUP($A$33&amp;$A56&amp;$B$28&amp;$A$54&amp;$B$30,EYFULL_in_period,11,FALSE))</f>
        <v>135</v>
      </c>
      <c r="F56" s="97">
        <f>IF(ISERROR(VLOOKUP($A$33&amp;$A56&amp;$B$28&amp;$A$54&amp;$B$30,EYFULL_in_period,12,FALSE))=TRUE,0,VLOOKUP($A$33&amp;$A56&amp;$B$28&amp;$A$54&amp;$B$30,EYFULL_in_period,12,FALSE))</f>
        <v>143</v>
      </c>
      <c r="G56" s="48">
        <f>IF($B56 &lt;1, "-",C56/$B56*100)</f>
        <v>14.968895800933128</v>
      </c>
      <c r="H56" s="48">
        <f t="shared" si="20"/>
        <v>74.222395023328147</v>
      </c>
      <c r="I56" s="48">
        <f t="shared" si="20"/>
        <v>5.2488335925349929</v>
      </c>
      <c r="J56" s="48">
        <f t="shared" si="20"/>
        <v>5.5598755832037323</v>
      </c>
      <c r="K56" s="78"/>
    </row>
    <row r="57" spans="1:11" x14ac:dyDescent="0.2">
      <c r="A57" s="560" t="s">
        <v>87</v>
      </c>
      <c r="B57" s="48">
        <f>IF(ISERROR(VLOOKUP($A$33&amp;$A57&amp;$B$28&amp;$A$54&amp;$B$30,EYFULL_in_period,8,FALSE))=TRUE,0,VLOOKUP($A$33&amp;$A57&amp;$B$28&amp;$A$54&amp;$B$30,EYFULL_in_period,8,FALSE))</f>
        <v>2424</v>
      </c>
      <c r="C57" s="48">
        <f>IF(ISERROR(VLOOKUP($A$33&amp;$A57&amp;$B$28&amp;$A$54&amp;$B$30,EYFULL_in_period,9,FALSE))=TRUE,0,VLOOKUP($A$33&amp;$A57&amp;$B$28&amp;$A$54&amp;$B$30,EYFULL_in_period,9,FALSE))</f>
        <v>408</v>
      </c>
      <c r="D57" s="48">
        <f>IF(ISERROR(VLOOKUP($A$33&amp;$A57&amp;$B$28&amp;$A$54&amp;$B$30,EYFULL_in_period,10,FALSE))=TRUE,0,VLOOKUP($A$33&amp;$A57&amp;$B$28&amp;$A$54&amp;$B$30,EYFULL_in_period,10,FALSE))</f>
        <v>1616</v>
      </c>
      <c r="E57" s="48">
        <f>IF(ISERROR(VLOOKUP($A$33&amp;$A57&amp;$B$28&amp;$A$54&amp;$B$30,EYFULL_in_period,11,FALSE))=TRUE,0,VLOOKUP($A$33&amp;$A57&amp;$B$28&amp;$A$54&amp;$B$30,EYFULL_in_period,11,FALSE))</f>
        <v>190</v>
      </c>
      <c r="F57" s="97">
        <f>IF(ISERROR(VLOOKUP($A$33&amp;$A57&amp;$B$28&amp;$A$54&amp;$B$30,EYFULL_in_period,12,FALSE))=TRUE,0,VLOOKUP($A$33&amp;$A57&amp;$B$28&amp;$A$54&amp;$B$30,EYFULL_in_period,12,FALSE))</f>
        <v>210</v>
      </c>
      <c r="G57" s="48">
        <f>IF($B57 &lt;1, "-",C57/$B57*100)</f>
        <v>16.831683168316832</v>
      </c>
      <c r="H57" s="48">
        <f t="shared" si="20"/>
        <v>66.666666666666657</v>
      </c>
      <c r="I57" s="48">
        <f t="shared" si="20"/>
        <v>7.8382838283828384</v>
      </c>
      <c r="J57" s="48">
        <f t="shared" si="20"/>
        <v>8.6633663366336631</v>
      </c>
      <c r="K57" s="78"/>
    </row>
    <row r="58" spans="1:11" x14ac:dyDescent="0.2">
      <c r="A58" s="560" t="s">
        <v>89</v>
      </c>
      <c r="B58" s="48">
        <f>IF(ISERROR(VLOOKUP($A$33&amp;$A58&amp;$B$28&amp;$A$54&amp;$B$30,EYFULL_in_period,8,FALSE))=TRUE,0,VLOOKUP($A$33&amp;$A58&amp;$B$28&amp;$A$54&amp;$B$30,EYFULL_in_period,8,FALSE))</f>
        <v>44</v>
      </c>
      <c r="C58" s="48">
        <f>IF(ISERROR(VLOOKUP($A$33&amp;$A58&amp;$B$28&amp;$A$54&amp;$B$30,EYFULL_in_period,9,FALSE))=TRUE,0,VLOOKUP($A$33&amp;$A58&amp;$B$28&amp;$A$54&amp;$B$30,EYFULL_in_period,9,FALSE))</f>
        <v>8</v>
      </c>
      <c r="D58" s="48">
        <f>IF(ISERROR(VLOOKUP($A$33&amp;$A58&amp;$B$28&amp;$A$54&amp;$B$30,EYFULL_in_period,10,FALSE))=TRUE,0,VLOOKUP($A$33&amp;$A58&amp;$B$28&amp;$A$54&amp;$B$30,EYFULL_in_period,10,FALSE))</f>
        <v>27</v>
      </c>
      <c r="E58" s="48">
        <f>IF(ISERROR(VLOOKUP($A$33&amp;$A58&amp;$B$28&amp;$A$54&amp;$B$30,EYFULL_in_period,11,FALSE))=TRUE,0,VLOOKUP($A$33&amp;$A58&amp;$B$28&amp;$A$54&amp;$B$30,EYFULL_in_period,11,FALSE))</f>
        <v>3</v>
      </c>
      <c r="F58" s="97">
        <f>IF(ISERROR(VLOOKUP($A$33&amp;$A58&amp;$B$28&amp;$A$54&amp;$B$30,EYFULL_in_period,12,FALSE))=TRUE,0,VLOOKUP($A$33&amp;$A58&amp;$B$28&amp;$A$54&amp;$B$30,EYFULL_in_period,12,FALSE))</f>
        <v>6</v>
      </c>
      <c r="G58" s="48">
        <f>IF($B58 &lt;1, "-",C58/$B58*100)</f>
        <v>18.181818181818183</v>
      </c>
      <c r="H58" s="48">
        <f t="shared" si="20"/>
        <v>61.363636363636367</v>
      </c>
      <c r="I58" s="48">
        <f t="shared" si="20"/>
        <v>6.8181818181818175</v>
      </c>
      <c r="J58" s="48">
        <f t="shared" si="20"/>
        <v>13.636363636363635</v>
      </c>
      <c r="K58" s="78"/>
    </row>
    <row r="59" spans="1:11" x14ac:dyDescent="0.2">
      <c r="A59" s="702"/>
      <c r="B59" s="79"/>
      <c r="C59" s="79"/>
      <c r="D59" s="79"/>
      <c r="E59" s="79"/>
      <c r="F59" s="212"/>
      <c r="G59" s="79"/>
      <c r="H59" s="79"/>
      <c r="I59" s="79"/>
      <c r="J59" s="79"/>
      <c r="K59" s="78"/>
    </row>
  </sheetData>
  <mergeCells count="10">
    <mergeCell ref="B30:E30"/>
    <mergeCell ref="I30:K30"/>
    <mergeCell ref="B32:F32"/>
    <mergeCell ref="G32:J32"/>
    <mergeCell ref="A1:B1"/>
    <mergeCell ref="A2:A5"/>
    <mergeCell ref="A6:A9"/>
    <mergeCell ref="A10:A13"/>
    <mergeCell ref="A14:A17"/>
    <mergeCell ref="A18:A21"/>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70C0"/>
  </sheetPr>
  <dimension ref="A1:K3674"/>
  <sheetViews>
    <sheetView workbookViewId="0">
      <selection activeCell="A17" sqref="A17"/>
    </sheetView>
  </sheetViews>
  <sheetFormatPr defaultRowHeight="12.75" x14ac:dyDescent="0.2"/>
  <cols>
    <col min="1" max="1" width="77.28515625" bestFit="1" customWidth="1"/>
    <col min="2" max="2" width="31.42578125" bestFit="1" customWidth="1"/>
    <col min="3" max="3" width="20.42578125" bestFit="1" customWidth="1"/>
    <col min="4" max="4" width="23.28515625" bestFit="1" customWidth="1"/>
    <col min="5" max="5" width="30.7109375" bestFit="1" customWidth="1"/>
    <col min="6" max="6" width="16.42578125" bestFit="1" customWidth="1"/>
    <col min="7" max="7" width="13.28515625" bestFit="1" customWidth="1"/>
    <col min="8" max="8" width="20.5703125" bestFit="1" customWidth="1"/>
    <col min="9" max="9" width="17.42578125" bestFit="1" customWidth="1"/>
    <col min="10" max="10" width="15" bestFit="1" customWidth="1"/>
    <col min="11" max="11" width="21.7109375" bestFit="1" customWidth="1"/>
  </cols>
  <sheetData>
    <row r="1" spans="1:11" x14ac:dyDescent="0.2">
      <c r="A1" t="s">
        <v>298</v>
      </c>
      <c r="B1" t="s">
        <v>299</v>
      </c>
      <c r="C1" t="s">
        <v>300</v>
      </c>
      <c r="D1" t="s">
        <v>301</v>
      </c>
      <c r="E1" t="s">
        <v>302</v>
      </c>
      <c r="F1" t="s">
        <v>303</v>
      </c>
      <c r="G1" t="s">
        <v>304</v>
      </c>
      <c r="H1" t="s">
        <v>305</v>
      </c>
      <c r="I1" t="s">
        <v>306</v>
      </c>
      <c r="J1" t="s">
        <v>307</v>
      </c>
      <c r="K1" t="s">
        <v>308</v>
      </c>
    </row>
    <row r="2" spans="1:11" x14ac:dyDescent="0.2">
      <c r="A2" t="s">
        <v>309</v>
      </c>
      <c r="B2" t="s">
        <v>84</v>
      </c>
      <c r="C2" t="s">
        <v>275</v>
      </c>
      <c r="D2" t="s">
        <v>104</v>
      </c>
      <c r="E2" t="s">
        <v>277</v>
      </c>
      <c r="F2">
        <v>51147</v>
      </c>
      <c r="G2">
        <v>1281027.04</v>
      </c>
      <c r="H2">
        <v>14426</v>
      </c>
      <c r="I2">
        <v>0</v>
      </c>
      <c r="J2">
        <v>65573</v>
      </c>
      <c r="K2">
        <v>1281027.04</v>
      </c>
    </row>
    <row r="3" spans="1:11" x14ac:dyDescent="0.2">
      <c r="A3" t="s">
        <v>310</v>
      </c>
      <c r="B3" t="s">
        <v>84</v>
      </c>
      <c r="C3" t="s">
        <v>275</v>
      </c>
      <c r="D3" t="s">
        <v>266</v>
      </c>
      <c r="E3" t="s">
        <v>105</v>
      </c>
      <c r="F3">
        <v>174</v>
      </c>
      <c r="G3">
        <v>4553.5</v>
      </c>
      <c r="H3">
        <v>231</v>
      </c>
      <c r="I3">
        <v>0</v>
      </c>
      <c r="J3">
        <v>405</v>
      </c>
      <c r="K3">
        <v>4553.5</v>
      </c>
    </row>
    <row r="4" spans="1:11" x14ac:dyDescent="0.2">
      <c r="A4" t="s">
        <v>311</v>
      </c>
      <c r="B4" t="s">
        <v>84</v>
      </c>
      <c r="C4" t="s">
        <v>275</v>
      </c>
      <c r="D4" t="s">
        <v>266</v>
      </c>
      <c r="E4" t="s">
        <v>106</v>
      </c>
      <c r="F4">
        <v>395</v>
      </c>
      <c r="G4">
        <v>10573.46</v>
      </c>
      <c r="H4">
        <v>217</v>
      </c>
      <c r="I4">
        <v>0</v>
      </c>
      <c r="J4">
        <v>612</v>
      </c>
      <c r="K4">
        <v>10573.46</v>
      </c>
    </row>
    <row r="5" spans="1:11" x14ac:dyDescent="0.2">
      <c r="A5" t="s">
        <v>312</v>
      </c>
      <c r="B5" t="s">
        <v>84</v>
      </c>
      <c r="C5" t="s">
        <v>275</v>
      </c>
      <c r="D5" t="s">
        <v>272</v>
      </c>
      <c r="E5" t="s">
        <v>107</v>
      </c>
      <c r="F5">
        <v>198</v>
      </c>
      <c r="G5">
        <v>4118.4799999999996</v>
      </c>
      <c r="H5">
        <v>11</v>
      </c>
      <c r="I5">
        <v>0</v>
      </c>
      <c r="J5">
        <v>209</v>
      </c>
      <c r="K5">
        <v>4118.4799999999996</v>
      </c>
    </row>
    <row r="6" spans="1:11" x14ac:dyDescent="0.2">
      <c r="A6" t="s">
        <v>313</v>
      </c>
      <c r="B6" t="s">
        <v>84</v>
      </c>
      <c r="C6" t="s">
        <v>275</v>
      </c>
      <c r="D6" t="s">
        <v>270</v>
      </c>
      <c r="E6" t="s">
        <v>108</v>
      </c>
      <c r="F6">
        <v>175</v>
      </c>
      <c r="G6">
        <v>4010</v>
      </c>
      <c r="H6">
        <v>60</v>
      </c>
      <c r="I6">
        <v>0</v>
      </c>
      <c r="J6">
        <v>235</v>
      </c>
      <c r="K6">
        <v>4010</v>
      </c>
    </row>
    <row r="7" spans="1:11" x14ac:dyDescent="0.2">
      <c r="A7" t="s">
        <v>314</v>
      </c>
      <c r="B7" t="s">
        <v>84</v>
      </c>
      <c r="C7" t="s">
        <v>275</v>
      </c>
      <c r="D7" t="s">
        <v>265</v>
      </c>
      <c r="E7" t="s">
        <v>109</v>
      </c>
      <c r="F7">
        <v>177</v>
      </c>
      <c r="G7">
        <v>4365.5</v>
      </c>
      <c r="H7">
        <v>31</v>
      </c>
      <c r="I7">
        <v>0</v>
      </c>
      <c r="J7">
        <v>208</v>
      </c>
      <c r="K7">
        <v>4365.5</v>
      </c>
    </row>
    <row r="8" spans="1:11" x14ac:dyDescent="0.2">
      <c r="A8" t="s">
        <v>315</v>
      </c>
      <c r="B8" t="s">
        <v>84</v>
      </c>
      <c r="C8" t="s">
        <v>275</v>
      </c>
      <c r="D8" t="s">
        <v>266</v>
      </c>
      <c r="E8" t="s">
        <v>110</v>
      </c>
      <c r="F8">
        <v>394</v>
      </c>
      <c r="G8">
        <v>6934.98</v>
      </c>
      <c r="H8">
        <v>162</v>
      </c>
      <c r="I8">
        <v>0</v>
      </c>
      <c r="J8">
        <v>556</v>
      </c>
      <c r="K8">
        <v>6934.98</v>
      </c>
    </row>
    <row r="9" spans="1:11" x14ac:dyDescent="0.2">
      <c r="A9" t="s">
        <v>316</v>
      </c>
      <c r="B9" t="s">
        <v>84</v>
      </c>
      <c r="C9" t="s">
        <v>275</v>
      </c>
      <c r="D9" t="s">
        <v>271</v>
      </c>
      <c r="E9" t="s">
        <v>111</v>
      </c>
      <c r="F9">
        <v>758</v>
      </c>
      <c r="G9">
        <v>24774</v>
      </c>
      <c r="H9">
        <v>217</v>
      </c>
      <c r="I9">
        <v>0</v>
      </c>
      <c r="J9">
        <v>975</v>
      </c>
      <c r="K9">
        <v>24774</v>
      </c>
    </row>
    <row r="10" spans="1:11" x14ac:dyDescent="0.2">
      <c r="A10" t="s">
        <v>317</v>
      </c>
      <c r="B10" t="s">
        <v>84</v>
      </c>
      <c r="C10" t="s">
        <v>275</v>
      </c>
      <c r="D10" t="s">
        <v>268</v>
      </c>
      <c r="E10" t="s">
        <v>112</v>
      </c>
      <c r="F10">
        <v>121</v>
      </c>
      <c r="G10">
        <v>3920.5</v>
      </c>
      <c r="H10">
        <v>16</v>
      </c>
      <c r="I10">
        <v>0</v>
      </c>
      <c r="J10">
        <v>137</v>
      </c>
      <c r="K10">
        <v>3920.5</v>
      </c>
    </row>
    <row r="11" spans="1:11" x14ac:dyDescent="0.2">
      <c r="A11" t="s">
        <v>318</v>
      </c>
      <c r="B11" t="s">
        <v>84</v>
      </c>
      <c r="C11" t="s">
        <v>275</v>
      </c>
      <c r="D11" t="s">
        <v>268</v>
      </c>
      <c r="E11" t="s">
        <v>113</v>
      </c>
      <c r="F11">
        <v>82</v>
      </c>
      <c r="G11">
        <v>2402</v>
      </c>
      <c r="H11">
        <v>3</v>
      </c>
      <c r="I11">
        <v>0</v>
      </c>
      <c r="J11">
        <v>85</v>
      </c>
      <c r="K11">
        <v>2402</v>
      </c>
    </row>
    <row r="12" spans="1:11" x14ac:dyDescent="0.2">
      <c r="A12" t="s">
        <v>319</v>
      </c>
      <c r="B12" t="s">
        <v>84</v>
      </c>
      <c r="C12" t="s">
        <v>275</v>
      </c>
      <c r="D12" t="s">
        <v>268</v>
      </c>
      <c r="E12" t="s">
        <v>114</v>
      </c>
      <c r="F12">
        <v>216</v>
      </c>
      <c r="G12">
        <v>6875</v>
      </c>
      <c r="H12">
        <v>36</v>
      </c>
      <c r="I12">
        <v>0</v>
      </c>
      <c r="J12">
        <v>252</v>
      </c>
      <c r="K12">
        <v>6875</v>
      </c>
    </row>
    <row r="13" spans="1:11" x14ac:dyDescent="0.2">
      <c r="A13" t="s">
        <v>320</v>
      </c>
      <c r="B13" t="s">
        <v>84</v>
      </c>
      <c r="C13" t="s">
        <v>275</v>
      </c>
      <c r="D13" t="s">
        <v>270</v>
      </c>
      <c r="E13" t="s">
        <v>115</v>
      </c>
      <c r="F13">
        <v>328</v>
      </c>
      <c r="G13">
        <v>8288.9599999999991</v>
      </c>
      <c r="H13">
        <v>60</v>
      </c>
      <c r="I13">
        <v>0</v>
      </c>
      <c r="J13">
        <v>388</v>
      </c>
      <c r="K13">
        <v>8288.9599999999991</v>
      </c>
    </row>
    <row r="14" spans="1:11" x14ac:dyDescent="0.2">
      <c r="A14" t="s">
        <v>321</v>
      </c>
      <c r="B14" t="s">
        <v>84</v>
      </c>
      <c r="C14" t="s">
        <v>275</v>
      </c>
      <c r="D14" t="s">
        <v>269</v>
      </c>
      <c r="E14" t="s">
        <v>116</v>
      </c>
      <c r="F14">
        <v>209</v>
      </c>
      <c r="G14">
        <v>3795.5</v>
      </c>
      <c r="H14">
        <v>42</v>
      </c>
      <c r="I14">
        <v>0</v>
      </c>
      <c r="J14">
        <v>251</v>
      </c>
      <c r="K14">
        <v>3795.5</v>
      </c>
    </row>
    <row r="15" spans="1:11" x14ac:dyDescent="0.2">
      <c r="A15" t="s">
        <v>322</v>
      </c>
      <c r="B15" t="s">
        <v>84</v>
      </c>
      <c r="C15" t="s">
        <v>275</v>
      </c>
      <c r="D15" t="s">
        <v>272</v>
      </c>
      <c r="E15" t="s">
        <v>117</v>
      </c>
      <c r="F15">
        <v>455</v>
      </c>
      <c r="G15">
        <v>10834.98</v>
      </c>
      <c r="H15">
        <v>85</v>
      </c>
      <c r="I15">
        <v>0</v>
      </c>
      <c r="J15">
        <v>540</v>
      </c>
      <c r="K15">
        <v>10834.98</v>
      </c>
    </row>
    <row r="16" spans="1:11" x14ac:dyDescent="0.2">
      <c r="A16" t="s">
        <v>323</v>
      </c>
      <c r="B16" t="s">
        <v>84</v>
      </c>
      <c r="C16" t="s">
        <v>275</v>
      </c>
      <c r="D16" t="s">
        <v>266</v>
      </c>
      <c r="E16" t="s">
        <v>118</v>
      </c>
      <c r="F16">
        <v>241</v>
      </c>
      <c r="G16">
        <v>6045.88</v>
      </c>
      <c r="H16">
        <v>188</v>
      </c>
      <c r="I16">
        <v>0</v>
      </c>
      <c r="J16">
        <v>429</v>
      </c>
      <c r="K16">
        <v>6045.88</v>
      </c>
    </row>
    <row r="17" spans="1:11" x14ac:dyDescent="0.2">
      <c r="A17" t="s">
        <v>324</v>
      </c>
      <c r="B17" t="s">
        <v>84</v>
      </c>
      <c r="C17" t="s">
        <v>275</v>
      </c>
      <c r="D17" t="s">
        <v>269</v>
      </c>
      <c r="E17" t="s">
        <v>119</v>
      </c>
      <c r="F17">
        <v>218</v>
      </c>
      <c r="G17">
        <v>7454</v>
      </c>
      <c r="H17">
        <v>71</v>
      </c>
      <c r="I17">
        <v>0</v>
      </c>
      <c r="J17">
        <v>289</v>
      </c>
      <c r="K17">
        <v>7454</v>
      </c>
    </row>
    <row r="18" spans="1:11" x14ac:dyDescent="0.2">
      <c r="A18" t="s">
        <v>325</v>
      </c>
      <c r="B18" t="s">
        <v>84</v>
      </c>
      <c r="C18" t="s">
        <v>275</v>
      </c>
      <c r="D18" t="s">
        <v>270</v>
      </c>
      <c r="E18" t="s">
        <v>120</v>
      </c>
      <c r="F18">
        <v>433</v>
      </c>
      <c r="G18">
        <v>10978.48</v>
      </c>
      <c r="H18">
        <v>171</v>
      </c>
      <c r="I18">
        <v>0</v>
      </c>
      <c r="J18">
        <v>604</v>
      </c>
      <c r="K18">
        <v>10978.48</v>
      </c>
    </row>
    <row r="19" spans="1:11" x14ac:dyDescent="0.2">
      <c r="A19" t="s">
        <v>326</v>
      </c>
      <c r="B19" t="s">
        <v>84</v>
      </c>
      <c r="C19" t="s">
        <v>275</v>
      </c>
      <c r="D19" t="s">
        <v>266</v>
      </c>
      <c r="E19" t="s">
        <v>121</v>
      </c>
      <c r="F19">
        <v>583</v>
      </c>
      <c r="G19">
        <v>11800.48</v>
      </c>
      <c r="H19">
        <v>185</v>
      </c>
      <c r="I19">
        <v>0</v>
      </c>
      <c r="J19">
        <v>768</v>
      </c>
      <c r="K19">
        <v>11800.48</v>
      </c>
    </row>
    <row r="20" spans="1:11" x14ac:dyDescent="0.2">
      <c r="A20" t="s">
        <v>327</v>
      </c>
      <c r="B20" t="s">
        <v>84</v>
      </c>
      <c r="C20" t="s">
        <v>275</v>
      </c>
      <c r="D20" t="s">
        <v>269</v>
      </c>
      <c r="E20" t="s">
        <v>122</v>
      </c>
      <c r="F20">
        <v>727</v>
      </c>
      <c r="G20">
        <v>17035.98</v>
      </c>
      <c r="H20">
        <v>258</v>
      </c>
      <c r="I20">
        <v>0</v>
      </c>
      <c r="J20">
        <v>985</v>
      </c>
      <c r="K20">
        <v>17035.98</v>
      </c>
    </row>
    <row r="21" spans="1:11" x14ac:dyDescent="0.2">
      <c r="A21" t="s">
        <v>328</v>
      </c>
      <c r="B21" t="s">
        <v>84</v>
      </c>
      <c r="C21" t="s">
        <v>275</v>
      </c>
      <c r="D21" t="s">
        <v>268</v>
      </c>
      <c r="E21" t="s">
        <v>123</v>
      </c>
      <c r="F21">
        <v>157</v>
      </c>
      <c r="G21">
        <v>4922.9799999999996</v>
      </c>
      <c r="H21">
        <v>30</v>
      </c>
      <c r="I21">
        <v>0</v>
      </c>
      <c r="J21">
        <v>187</v>
      </c>
      <c r="K21">
        <v>4922.9799999999996</v>
      </c>
    </row>
    <row r="22" spans="1:11" x14ac:dyDescent="0.2">
      <c r="A22" t="s">
        <v>329</v>
      </c>
      <c r="B22" t="s">
        <v>84</v>
      </c>
      <c r="C22" t="s">
        <v>275</v>
      </c>
      <c r="D22" t="s">
        <v>272</v>
      </c>
      <c r="E22" t="s">
        <v>124</v>
      </c>
      <c r="F22">
        <v>185</v>
      </c>
      <c r="G22">
        <v>5332.48</v>
      </c>
      <c r="H22">
        <v>26</v>
      </c>
      <c r="I22">
        <v>0</v>
      </c>
      <c r="J22">
        <v>211</v>
      </c>
      <c r="K22">
        <v>5332.48</v>
      </c>
    </row>
    <row r="23" spans="1:11" x14ac:dyDescent="0.2">
      <c r="A23" t="s">
        <v>330</v>
      </c>
      <c r="B23" t="s">
        <v>84</v>
      </c>
      <c r="C23" t="s">
        <v>275</v>
      </c>
      <c r="D23" t="s">
        <v>265</v>
      </c>
      <c r="E23" t="s">
        <v>125</v>
      </c>
      <c r="F23">
        <v>788</v>
      </c>
      <c r="G23">
        <v>18493</v>
      </c>
      <c r="H23">
        <v>198</v>
      </c>
      <c r="I23">
        <v>0</v>
      </c>
      <c r="J23">
        <v>986</v>
      </c>
      <c r="K23">
        <v>18493</v>
      </c>
    </row>
    <row r="24" spans="1:11" x14ac:dyDescent="0.2">
      <c r="A24" t="s">
        <v>331</v>
      </c>
      <c r="B24" t="s">
        <v>84</v>
      </c>
      <c r="C24" t="s">
        <v>275</v>
      </c>
      <c r="D24" t="s">
        <v>266</v>
      </c>
      <c r="E24" t="s">
        <v>126</v>
      </c>
      <c r="F24">
        <v>207</v>
      </c>
      <c r="G24">
        <v>5128.5</v>
      </c>
      <c r="H24">
        <v>111</v>
      </c>
      <c r="I24">
        <v>0</v>
      </c>
      <c r="J24">
        <v>318</v>
      </c>
      <c r="K24">
        <v>5128.5</v>
      </c>
    </row>
    <row r="25" spans="1:11" x14ac:dyDescent="0.2">
      <c r="A25" t="s">
        <v>332</v>
      </c>
      <c r="B25" t="s">
        <v>84</v>
      </c>
      <c r="C25" t="s">
        <v>275</v>
      </c>
      <c r="D25" t="s">
        <v>265</v>
      </c>
      <c r="E25" t="s">
        <v>127</v>
      </c>
      <c r="F25">
        <v>382</v>
      </c>
      <c r="G25">
        <v>6498.48</v>
      </c>
      <c r="H25">
        <v>120</v>
      </c>
      <c r="I25">
        <v>0</v>
      </c>
      <c r="J25">
        <v>502</v>
      </c>
      <c r="K25">
        <v>6498.48</v>
      </c>
    </row>
    <row r="26" spans="1:11" x14ac:dyDescent="0.2">
      <c r="A26" t="s">
        <v>333</v>
      </c>
      <c r="B26" t="s">
        <v>84</v>
      </c>
      <c r="C26" t="s">
        <v>275</v>
      </c>
      <c r="D26" t="s">
        <v>268</v>
      </c>
      <c r="E26" t="s">
        <v>128</v>
      </c>
      <c r="F26">
        <v>302</v>
      </c>
      <c r="G26">
        <v>9906.9599999999991</v>
      </c>
      <c r="H26">
        <v>39</v>
      </c>
      <c r="I26">
        <v>0</v>
      </c>
      <c r="J26">
        <v>341</v>
      </c>
      <c r="K26">
        <v>9906.9599999999991</v>
      </c>
    </row>
    <row r="27" spans="1:11" x14ac:dyDescent="0.2">
      <c r="A27" t="s">
        <v>334</v>
      </c>
      <c r="B27" t="s">
        <v>84</v>
      </c>
      <c r="C27" t="s">
        <v>275</v>
      </c>
      <c r="D27" t="s">
        <v>268</v>
      </c>
      <c r="E27" t="s">
        <v>129</v>
      </c>
      <c r="F27">
        <v>294</v>
      </c>
      <c r="G27">
        <v>9179</v>
      </c>
      <c r="H27">
        <v>43</v>
      </c>
      <c r="I27">
        <v>0</v>
      </c>
      <c r="J27">
        <v>337</v>
      </c>
      <c r="K27">
        <v>9179</v>
      </c>
    </row>
    <row r="28" spans="1:11" x14ac:dyDescent="0.2">
      <c r="A28" t="s">
        <v>335</v>
      </c>
      <c r="B28" t="s">
        <v>84</v>
      </c>
      <c r="C28" t="s">
        <v>275</v>
      </c>
      <c r="D28" t="s">
        <v>266</v>
      </c>
      <c r="E28" t="s">
        <v>130</v>
      </c>
      <c r="F28">
        <v>7</v>
      </c>
      <c r="G28">
        <v>404</v>
      </c>
      <c r="H28">
        <v>4</v>
      </c>
      <c r="I28">
        <v>0</v>
      </c>
      <c r="J28">
        <v>11</v>
      </c>
      <c r="K28">
        <v>404</v>
      </c>
    </row>
    <row r="29" spans="1:11" x14ac:dyDescent="0.2">
      <c r="A29" t="s">
        <v>336</v>
      </c>
      <c r="B29" t="s">
        <v>84</v>
      </c>
      <c r="C29" t="s">
        <v>275</v>
      </c>
      <c r="D29" t="s">
        <v>270</v>
      </c>
      <c r="E29" t="s">
        <v>131</v>
      </c>
      <c r="F29">
        <v>394</v>
      </c>
      <c r="G29">
        <v>8961.98</v>
      </c>
      <c r="H29">
        <v>54</v>
      </c>
      <c r="I29">
        <v>0</v>
      </c>
      <c r="J29">
        <v>448</v>
      </c>
      <c r="K29">
        <v>8961.98</v>
      </c>
    </row>
    <row r="30" spans="1:11" x14ac:dyDescent="0.2">
      <c r="A30" t="s">
        <v>337</v>
      </c>
      <c r="B30" t="s">
        <v>84</v>
      </c>
      <c r="C30" t="s">
        <v>275</v>
      </c>
      <c r="D30" t="s">
        <v>271</v>
      </c>
      <c r="E30" t="s">
        <v>132</v>
      </c>
      <c r="F30">
        <v>291</v>
      </c>
      <c r="G30">
        <v>6241.98</v>
      </c>
      <c r="H30">
        <v>49</v>
      </c>
      <c r="I30">
        <v>0</v>
      </c>
      <c r="J30">
        <v>340</v>
      </c>
      <c r="K30">
        <v>6241.98</v>
      </c>
    </row>
    <row r="31" spans="1:11" x14ac:dyDescent="0.2">
      <c r="A31" t="s">
        <v>338</v>
      </c>
      <c r="B31" t="s">
        <v>84</v>
      </c>
      <c r="C31" t="s">
        <v>275</v>
      </c>
      <c r="D31" t="s">
        <v>266</v>
      </c>
      <c r="E31" t="s">
        <v>133</v>
      </c>
      <c r="F31">
        <v>488</v>
      </c>
      <c r="G31">
        <v>10994.46</v>
      </c>
      <c r="H31">
        <v>232</v>
      </c>
      <c r="I31">
        <v>0</v>
      </c>
      <c r="J31">
        <v>720</v>
      </c>
      <c r="K31">
        <v>10994.46</v>
      </c>
    </row>
    <row r="32" spans="1:11" x14ac:dyDescent="0.2">
      <c r="A32" t="s">
        <v>339</v>
      </c>
      <c r="B32" t="s">
        <v>84</v>
      </c>
      <c r="C32" t="s">
        <v>275</v>
      </c>
      <c r="D32" t="s">
        <v>268</v>
      </c>
      <c r="E32" t="s">
        <v>134</v>
      </c>
      <c r="F32">
        <v>251</v>
      </c>
      <c r="G32">
        <v>6664.48</v>
      </c>
      <c r="H32">
        <v>31</v>
      </c>
      <c r="I32">
        <v>0</v>
      </c>
      <c r="J32">
        <v>282</v>
      </c>
      <c r="K32">
        <v>6664.48</v>
      </c>
    </row>
    <row r="33" spans="1:11" x14ac:dyDescent="0.2">
      <c r="A33" t="s">
        <v>340</v>
      </c>
      <c r="B33" t="s">
        <v>84</v>
      </c>
      <c r="C33" t="s">
        <v>275</v>
      </c>
      <c r="D33" t="s">
        <v>267</v>
      </c>
      <c r="E33" t="s">
        <v>135</v>
      </c>
      <c r="F33">
        <v>87</v>
      </c>
      <c r="G33">
        <v>2004</v>
      </c>
      <c r="H33">
        <v>17</v>
      </c>
      <c r="I33">
        <v>0</v>
      </c>
      <c r="J33">
        <v>104</v>
      </c>
      <c r="K33">
        <v>2004</v>
      </c>
    </row>
    <row r="34" spans="1:11" x14ac:dyDescent="0.2">
      <c r="A34" t="s">
        <v>341</v>
      </c>
      <c r="B34" t="s">
        <v>84</v>
      </c>
      <c r="C34" t="s">
        <v>275</v>
      </c>
      <c r="D34" t="s">
        <v>264</v>
      </c>
      <c r="E34" t="s">
        <v>136</v>
      </c>
      <c r="F34">
        <v>188</v>
      </c>
      <c r="G34">
        <v>5082.5</v>
      </c>
      <c r="H34">
        <v>39</v>
      </c>
      <c r="I34">
        <v>0</v>
      </c>
      <c r="J34">
        <v>227</v>
      </c>
      <c r="K34">
        <v>5082.5</v>
      </c>
    </row>
    <row r="35" spans="1:11" x14ac:dyDescent="0.2">
      <c r="A35" t="s">
        <v>342</v>
      </c>
      <c r="B35" t="s">
        <v>84</v>
      </c>
      <c r="C35" t="s">
        <v>275</v>
      </c>
      <c r="D35" t="s">
        <v>264</v>
      </c>
      <c r="E35" t="s">
        <v>137</v>
      </c>
      <c r="F35">
        <v>632</v>
      </c>
      <c r="G35">
        <v>16043</v>
      </c>
      <c r="H35">
        <v>98</v>
      </c>
      <c r="I35">
        <v>0</v>
      </c>
      <c r="J35">
        <v>730</v>
      </c>
      <c r="K35">
        <v>16043</v>
      </c>
    </row>
    <row r="36" spans="1:11" x14ac:dyDescent="0.2">
      <c r="A36" t="s">
        <v>343</v>
      </c>
      <c r="B36" t="s">
        <v>84</v>
      </c>
      <c r="C36" t="s">
        <v>275</v>
      </c>
      <c r="D36" t="s">
        <v>270</v>
      </c>
      <c r="E36" t="s">
        <v>138</v>
      </c>
      <c r="F36">
        <v>632</v>
      </c>
      <c r="G36">
        <v>13052.5</v>
      </c>
      <c r="H36">
        <v>159</v>
      </c>
      <c r="I36">
        <v>0</v>
      </c>
      <c r="J36">
        <v>791</v>
      </c>
      <c r="K36">
        <v>13052.5</v>
      </c>
    </row>
    <row r="37" spans="1:11" x14ac:dyDescent="0.2">
      <c r="A37" t="s">
        <v>344</v>
      </c>
      <c r="B37" t="s">
        <v>84</v>
      </c>
      <c r="C37" t="s">
        <v>275</v>
      </c>
      <c r="D37" t="s">
        <v>272</v>
      </c>
      <c r="E37" t="s">
        <v>139</v>
      </c>
      <c r="F37">
        <v>281</v>
      </c>
      <c r="G37">
        <v>5175.4799999999996</v>
      </c>
      <c r="H37">
        <v>20</v>
      </c>
      <c r="I37">
        <v>0</v>
      </c>
      <c r="J37">
        <v>301</v>
      </c>
      <c r="K37">
        <v>5175.4799999999996</v>
      </c>
    </row>
    <row r="38" spans="1:11" x14ac:dyDescent="0.2">
      <c r="A38" t="s">
        <v>345</v>
      </c>
      <c r="B38" t="s">
        <v>84</v>
      </c>
      <c r="C38" t="s">
        <v>275</v>
      </c>
      <c r="D38" t="s">
        <v>270</v>
      </c>
      <c r="E38" t="s">
        <v>140</v>
      </c>
      <c r="F38">
        <v>269</v>
      </c>
      <c r="G38">
        <v>6261</v>
      </c>
      <c r="H38">
        <v>39</v>
      </c>
      <c r="I38">
        <v>0</v>
      </c>
      <c r="J38">
        <v>308</v>
      </c>
      <c r="K38">
        <v>6261</v>
      </c>
    </row>
    <row r="39" spans="1:11" x14ac:dyDescent="0.2">
      <c r="A39" t="s">
        <v>346</v>
      </c>
      <c r="B39" t="s">
        <v>84</v>
      </c>
      <c r="C39" t="s">
        <v>275</v>
      </c>
      <c r="D39" t="s">
        <v>271</v>
      </c>
      <c r="E39" t="s">
        <v>141</v>
      </c>
      <c r="F39">
        <v>191</v>
      </c>
      <c r="G39">
        <v>5016.4799999999996</v>
      </c>
      <c r="H39">
        <v>26</v>
      </c>
      <c r="I39">
        <v>0</v>
      </c>
      <c r="J39">
        <v>217</v>
      </c>
      <c r="K39">
        <v>5016.4799999999996</v>
      </c>
    </row>
    <row r="40" spans="1:11" x14ac:dyDescent="0.2">
      <c r="A40" t="s">
        <v>347</v>
      </c>
      <c r="B40" t="s">
        <v>84</v>
      </c>
      <c r="C40" t="s">
        <v>275</v>
      </c>
      <c r="D40" t="s">
        <v>267</v>
      </c>
      <c r="E40" t="s">
        <v>142</v>
      </c>
      <c r="F40">
        <v>322</v>
      </c>
      <c r="G40">
        <v>7372</v>
      </c>
      <c r="H40">
        <v>30</v>
      </c>
      <c r="I40">
        <v>0</v>
      </c>
      <c r="J40">
        <v>352</v>
      </c>
      <c r="K40">
        <v>7372</v>
      </c>
    </row>
    <row r="41" spans="1:11" x14ac:dyDescent="0.2">
      <c r="A41" t="s">
        <v>348</v>
      </c>
      <c r="B41" t="s">
        <v>84</v>
      </c>
      <c r="C41" t="s">
        <v>275</v>
      </c>
      <c r="D41" t="s">
        <v>266</v>
      </c>
      <c r="E41" t="s">
        <v>143</v>
      </c>
      <c r="F41">
        <v>323</v>
      </c>
      <c r="G41">
        <v>8459.4599999999991</v>
      </c>
      <c r="H41">
        <v>241</v>
      </c>
      <c r="I41">
        <v>0</v>
      </c>
      <c r="J41">
        <v>564</v>
      </c>
      <c r="K41">
        <v>8459.4599999999991</v>
      </c>
    </row>
    <row r="42" spans="1:11" x14ac:dyDescent="0.2">
      <c r="A42" t="s">
        <v>349</v>
      </c>
      <c r="B42" t="s">
        <v>84</v>
      </c>
      <c r="C42" t="s">
        <v>275</v>
      </c>
      <c r="D42" t="s">
        <v>264</v>
      </c>
      <c r="E42" t="s">
        <v>278</v>
      </c>
      <c r="F42">
        <v>4102</v>
      </c>
      <c r="G42">
        <v>107007.32</v>
      </c>
      <c r="H42">
        <v>615</v>
      </c>
      <c r="I42">
        <v>0</v>
      </c>
      <c r="J42">
        <v>4717</v>
      </c>
      <c r="K42">
        <v>107007.32</v>
      </c>
    </row>
    <row r="43" spans="1:11" x14ac:dyDescent="0.2">
      <c r="A43" t="s">
        <v>350</v>
      </c>
      <c r="B43" t="s">
        <v>84</v>
      </c>
      <c r="C43" t="s">
        <v>275</v>
      </c>
      <c r="D43" t="s">
        <v>265</v>
      </c>
      <c r="E43" t="s">
        <v>279</v>
      </c>
      <c r="F43">
        <v>6237</v>
      </c>
      <c r="G43">
        <v>147603.18</v>
      </c>
      <c r="H43">
        <v>1618</v>
      </c>
      <c r="I43">
        <v>0</v>
      </c>
      <c r="J43">
        <v>7855</v>
      </c>
      <c r="K43">
        <v>147603.18</v>
      </c>
    </row>
    <row r="44" spans="1:11" x14ac:dyDescent="0.2">
      <c r="A44" t="s">
        <v>351</v>
      </c>
      <c r="B44" t="s">
        <v>84</v>
      </c>
      <c r="C44" t="s">
        <v>275</v>
      </c>
      <c r="D44" t="s">
        <v>272</v>
      </c>
      <c r="E44" t="s">
        <v>144</v>
      </c>
      <c r="F44">
        <v>286</v>
      </c>
      <c r="G44">
        <v>7114</v>
      </c>
      <c r="H44">
        <v>29</v>
      </c>
      <c r="I44">
        <v>0</v>
      </c>
      <c r="J44">
        <v>315</v>
      </c>
      <c r="K44">
        <v>7114</v>
      </c>
    </row>
    <row r="45" spans="1:11" x14ac:dyDescent="0.2">
      <c r="A45" t="s">
        <v>352</v>
      </c>
      <c r="B45" t="s">
        <v>84</v>
      </c>
      <c r="C45" t="s">
        <v>275</v>
      </c>
      <c r="D45" t="s">
        <v>269</v>
      </c>
      <c r="E45" t="s">
        <v>145</v>
      </c>
      <c r="F45">
        <v>356</v>
      </c>
      <c r="G45">
        <v>8769</v>
      </c>
      <c r="H45">
        <v>92</v>
      </c>
      <c r="I45">
        <v>0</v>
      </c>
      <c r="J45">
        <v>448</v>
      </c>
      <c r="K45">
        <v>8769</v>
      </c>
    </row>
    <row r="46" spans="1:11" x14ac:dyDescent="0.2">
      <c r="A46" t="s">
        <v>353</v>
      </c>
      <c r="B46" t="s">
        <v>84</v>
      </c>
      <c r="C46" t="s">
        <v>275</v>
      </c>
      <c r="D46" t="s">
        <v>266</v>
      </c>
      <c r="E46" t="s">
        <v>146</v>
      </c>
      <c r="F46">
        <v>322</v>
      </c>
      <c r="G46">
        <v>6941.5</v>
      </c>
      <c r="H46">
        <v>345</v>
      </c>
      <c r="I46">
        <v>0</v>
      </c>
      <c r="J46">
        <v>667</v>
      </c>
      <c r="K46">
        <v>6941.5</v>
      </c>
    </row>
    <row r="47" spans="1:11" x14ac:dyDescent="0.2">
      <c r="A47" t="s">
        <v>354</v>
      </c>
      <c r="B47" t="s">
        <v>84</v>
      </c>
      <c r="C47" t="s">
        <v>275</v>
      </c>
      <c r="D47" t="s">
        <v>265</v>
      </c>
      <c r="E47" t="s">
        <v>147</v>
      </c>
      <c r="F47">
        <v>1360</v>
      </c>
      <c r="G47">
        <v>35224.44</v>
      </c>
      <c r="H47">
        <v>372</v>
      </c>
      <c r="I47">
        <v>0</v>
      </c>
      <c r="J47">
        <v>1732</v>
      </c>
      <c r="K47">
        <v>35224.44</v>
      </c>
    </row>
    <row r="48" spans="1:11" x14ac:dyDescent="0.2">
      <c r="A48" t="s">
        <v>355</v>
      </c>
      <c r="B48" t="s">
        <v>84</v>
      </c>
      <c r="C48" t="s">
        <v>275</v>
      </c>
      <c r="D48" t="s">
        <v>267</v>
      </c>
      <c r="E48" t="s">
        <v>148</v>
      </c>
      <c r="F48">
        <v>139</v>
      </c>
      <c r="G48">
        <v>3893</v>
      </c>
      <c r="H48">
        <v>24</v>
      </c>
      <c r="I48">
        <v>0</v>
      </c>
      <c r="J48">
        <v>163</v>
      </c>
      <c r="K48">
        <v>3893</v>
      </c>
    </row>
    <row r="49" spans="1:11" x14ac:dyDescent="0.2">
      <c r="A49" t="s">
        <v>356</v>
      </c>
      <c r="B49" t="s">
        <v>84</v>
      </c>
      <c r="C49" t="s">
        <v>275</v>
      </c>
      <c r="D49" t="s">
        <v>270</v>
      </c>
      <c r="E49" t="s">
        <v>149</v>
      </c>
      <c r="F49">
        <v>609</v>
      </c>
      <c r="G49">
        <v>15933.98</v>
      </c>
      <c r="H49">
        <v>119</v>
      </c>
      <c r="I49">
        <v>0</v>
      </c>
      <c r="J49">
        <v>728</v>
      </c>
      <c r="K49">
        <v>15933.98</v>
      </c>
    </row>
    <row r="50" spans="1:11" x14ac:dyDescent="0.2">
      <c r="A50" t="s">
        <v>357</v>
      </c>
      <c r="B50" t="s">
        <v>84</v>
      </c>
      <c r="C50" t="s">
        <v>275</v>
      </c>
      <c r="D50" t="s">
        <v>266</v>
      </c>
      <c r="E50" t="s">
        <v>150</v>
      </c>
      <c r="F50">
        <v>425</v>
      </c>
      <c r="G50">
        <v>8669.44</v>
      </c>
      <c r="H50">
        <v>241</v>
      </c>
      <c r="I50">
        <v>0</v>
      </c>
      <c r="J50">
        <v>666</v>
      </c>
      <c r="K50">
        <v>8669.44</v>
      </c>
    </row>
    <row r="51" spans="1:11" x14ac:dyDescent="0.2">
      <c r="A51" t="s">
        <v>358</v>
      </c>
      <c r="B51" t="s">
        <v>84</v>
      </c>
      <c r="C51" t="s">
        <v>275</v>
      </c>
      <c r="D51" t="s">
        <v>266</v>
      </c>
      <c r="E51" t="s">
        <v>151</v>
      </c>
      <c r="F51">
        <v>253</v>
      </c>
      <c r="G51">
        <v>7200.98</v>
      </c>
      <c r="H51">
        <v>188</v>
      </c>
      <c r="I51">
        <v>0</v>
      </c>
      <c r="J51">
        <v>441</v>
      </c>
      <c r="K51">
        <v>7200.98</v>
      </c>
    </row>
    <row r="52" spans="1:11" x14ac:dyDescent="0.2">
      <c r="A52" t="s">
        <v>359</v>
      </c>
      <c r="B52" t="s">
        <v>84</v>
      </c>
      <c r="C52" t="s">
        <v>275</v>
      </c>
      <c r="D52" t="s">
        <v>268</v>
      </c>
      <c r="E52" t="s">
        <v>152</v>
      </c>
      <c r="F52">
        <v>116</v>
      </c>
      <c r="G52">
        <v>3189.48</v>
      </c>
      <c r="H52">
        <v>10</v>
      </c>
      <c r="I52">
        <v>0</v>
      </c>
      <c r="J52">
        <v>126</v>
      </c>
      <c r="K52">
        <v>3189.48</v>
      </c>
    </row>
    <row r="53" spans="1:11" x14ac:dyDescent="0.2">
      <c r="A53" t="s">
        <v>360</v>
      </c>
      <c r="B53" t="s">
        <v>84</v>
      </c>
      <c r="C53" t="s">
        <v>275</v>
      </c>
      <c r="D53" t="s">
        <v>266</v>
      </c>
      <c r="E53" t="s">
        <v>153</v>
      </c>
      <c r="F53">
        <v>149</v>
      </c>
      <c r="G53">
        <v>4506.4799999999996</v>
      </c>
      <c r="H53">
        <v>114</v>
      </c>
      <c r="I53">
        <v>0</v>
      </c>
      <c r="J53">
        <v>263</v>
      </c>
      <c r="K53">
        <v>4506.4799999999996</v>
      </c>
    </row>
    <row r="54" spans="1:11" x14ac:dyDescent="0.2">
      <c r="A54" t="s">
        <v>361</v>
      </c>
      <c r="B54" t="s">
        <v>84</v>
      </c>
      <c r="C54" t="s">
        <v>275</v>
      </c>
      <c r="D54" t="s">
        <v>269</v>
      </c>
      <c r="E54" t="s">
        <v>154</v>
      </c>
      <c r="F54">
        <v>1637</v>
      </c>
      <c r="G54">
        <v>40294.879999999997</v>
      </c>
      <c r="H54">
        <v>469</v>
      </c>
      <c r="I54">
        <v>0</v>
      </c>
      <c r="J54">
        <v>2106</v>
      </c>
      <c r="K54">
        <v>40294.879999999997</v>
      </c>
    </row>
    <row r="55" spans="1:11" x14ac:dyDescent="0.2">
      <c r="A55" t="s">
        <v>362</v>
      </c>
      <c r="B55" t="s">
        <v>84</v>
      </c>
      <c r="C55" t="s">
        <v>275</v>
      </c>
      <c r="D55" t="s">
        <v>266</v>
      </c>
      <c r="E55" t="s">
        <v>155</v>
      </c>
      <c r="F55">
        <v>230</v>
      </c>
      <c r="G55">
        <v>5493</v>
      </c>
      <c r="H55">
        <v>277</v>
      </c>
      <c r="I55">
        <v>0</v>
      </c>
      <c r="J55">
        <v>507</v>
      </c>
      <c r="K55">
        <v>5493</v>
      </c>
    </row>
    <row r="56" spans="1:11" x14ac:dyDescent="0.2">
      <c r="A56" t="s">
        <v>363</v>
      </c>
      <c r="B56" t="s">
        <v>84</v>
      </c>
      <c r="C56" t="s">
        <v>275</v>
      </c>
      <c r="D56" t="s">
        <v>266</v>
      </c>
      <c r="E56" t="s">
        <v>156</v>
      </c>
      <c r="F56">
        <v>215</v>
      </c>
      <c r="G56">
        <v>6314.98</v>
      </c>
      <c r="H56">
        <v>92</v>
      </c>
      <c r="I56">
        <v>0</v>
      </c>
      <c r="J56">
        <v>307</v>
      </c>
      <c r="K56">
        <v>6314.98</v>
      </c>
    </row>
    <row r="57" spans="1:11" x14ac:dyDescent="0.2">
      <c r="A57" t="s">
        <v>364</v>
      </c>
      <c r="B57" t="s">
        <v>84</v>
      </c>
      <c r="C57" t="s">
        <v>275</v>
      </c>
      <c r="D57" t="s">
        <v>267</v>
      </c>
      <c r="E57" t="s">
        <v>157</v>
      </c>
      <c r="F57">
        <v>64</v>
      </c>
      <c r="G57">
        <v>1299.48</v>
      </c>
      <c r="H57">
        <v>4</v>
      </c>
      <c r="I57">
        <v>0</v>
      </c>
      <c r="J57">
        <v>68</v>
      </c>
      <c r="K57">
        <v>1299.48</v>
      </c>
    </row>
    <row r="58" spans="1:11" x14ac:dyDescent="0.2">
      <c r="A58" t="s">
        <v>365</v>
      </c>
      <c r="B58" t="s">
        <v>84</v>
      </c>
      <c r="C58" t="s">
        <v>275</v>
      </c>
      <c r="D58" t="s">
        <v>266</v>
      </c>
      <c r="E58" t="s">
        <v>158</v>
      </c>
      <c r="F58">
        <v>315</v>
      </c>
      <c r="G58">
        <v>7581</v>
      </c>
      <c r="H58">
        <v>116</v>
      </c>
      <c r="I58">
        <v>0</v>
      </c>
      <c r="J58">
        <v>431</v>
      </c>
      <c r="K58">
        <v>7581</v>
      </c>
    </row>
    <row r="59" spans="1:11" x14ac:dyDescent="0.2">
      <c r="A59" t="s">
        <v>366</v>
      </c>
      <c r="B59" t="s">
        <v>84</v>
      </c>
      <c r="C59" t="s">
        <v>275</v>
      </c>
      <c r="D59" t="s">
        <v>271</v>
      </c>
      <c r="E59" t="s">
        <v>159</v>
      </c>
      <c r="F59">
        <v>124</v>
      </c>
      <c r="G59">
        <v>3370</v>
      </c>
      <c r="H59">
        <v>11</v>
      </c>
      <c r="I59">
        <v>0</v>
      </c>
      <c r="J59">
        <v>135</v>
      </c>
      <c r="K59">
        <v>3370</v>
      </c>
    </row>
    <row r="60" spans="1:11" x14ac:dyDescent="0.2">
      <c r="A60" t="s">
        <v>367</v>
      </c>
      <c r="B60" t="s">
        <v>84</v>
      </c>
      <c r="C60" t="s">
        <v>275</v>
      </c>
      <c r="D60" t="s">
        <v>265</v>
      </c>
      <c r="E60" t="s">
        <v>160</v>
      </c>
      <c r="F60">
        <v>1622</v>
      </c>
      <c r="G60">
        <v>37308.9</v>
      </c>
      <c r="H60">
        <v>546</v>
      </c>
      <c r="I60">
        <v>0</v>
      </c>
      <c r="J60">
        <v>2168</v>
      </c>
      <c r="K60">
        <v>37308.9</v>
      </c>
    </row>
    <row r="61" spans="1:11" x14ac:dyDescent="0.2">
      <c r="A61" t="s">
        <v>368</v>
      </c>
      <c r="B61" t="s">
        <v>84</v>
      </c>
      <c r="C61" t="s">
        <v>275</v>
      </c>
      <c r="D61" t="s">
        <v>266</v>
      </c>
      <c r="E61" t="s">
        <v>161</v>
      </c>
      <c r="F61">
        <v>317</v>
      </c>
      <c r="G61">
        <v>7202.48</v>
      </c>
      <c r="H61">
        <v>115</v>
      </c>
      <c r="I61">
        <v>0</v>
      </c>
      <c r="J61">
        <v>432</v>
      </c>
      <c r="K61">
        <v>7202.48</v>
      </c>
    </row>
    <row r="62" spans="1:11" x14ac:dyDescent="0.2">
      <c r="A62" t="s">
        <v>369</v>
      </c>
      <c r="B62" t="s">
        <v>84</v>
      </c>
      <c r="C62" t="s">
        <v>275</v>
      </c>
      <c r="D62" t="s">
        <v>266</v>
      </c>
      <c r="E62" t="s">
        <v>162</v>
      </c>
      <c r="F62">
        <v>264</v>
      </c>
      <c r="G62">
        <v>6046.96</v>
      </c>
      <c r="H62">
        <v>163</v>
      </c>
      <c r="I62">
        <v>0</v>
      </c>
      <c r="J62">
        <v>427</v>
      </c>
      <c r="K62">
        <v>6046.96</v>
      </c>
    </row>
    <row r="63" spans="1:11" x14ac:dyDescent="0.2">
      <c r="A63" t="s">
        <v>370</v>
      </c>
      <c r="B63" t="s">
        <v>84</v>
      </c>
      <c r="C63" t="s">
        <v>275</v>
      </c>
      <c r="D63" t="s">
        <v>269</v>
      </c>
      <c r="E63" t="s">
        <v>163</v>
      </c>
      <c r="F63">
        <v>75</v>
      </c>
      <c r="G63">
        <v>2310.5</v>
      </c>
      <c r="H63">
        <v>16</v>
      </c>
      <c r="I63">
        <v>0</v>
      </c>
      <c r="J63">
        <v>91</v>
      </c>
      <c r="K63">
        <v>2310.5</v>
      </c>
    </row>
    <row r="64" spans="1:11" x14ac:dyDescent="0.2">
      <c r="A64" t="s">
        <v>371</v>
      </c>
      <c r="B64" t="s">
        <v>84</v>
      </c>
      <c r="C64" t="s">
        <v>275</v>
      </c>
      <c r="D64" t="s">
        <v>270</v>
      </c>
      <c r="E64" t="s">
        <v>164</v>
      </c>
      <c r="F64">
        <v>5</v>
      </c>
      <c r="G64">
        <v>55</v>
      </c>
      <c r="H64">
        <v>0</v>
      </c>
      <c r="I64">
        <v>0</v>
      </c>
      <c r="J64">
        <v>5</v>
      </c>
      <c r="K64">
        <v>55</v>
      </c>
    </row>
    <row r="65" spans="1:11" x14ac:dyDescent="0.2">
      <c r="A65" t="s">
        <v>372</v>
      </c>
      <c r="B65" t="s">
        <v>84</v>
      </c>
      <c r="C65" t="s">
        <v>275</v>
      </c>
      <c r="D65" t="s">
        <v>266</v>
      </c>
      <c r="E65" t="s">
        <v>165</v>
      </c>
      <c r="F65">
        <v>224</v>
      </c>
      <c r="G65">
        <v>5659.5</v>
      </c>
      <c r="H65">
        <v>145</v>
      </c>
      <c r="I65">
        <v>0</v>
      </c>
      <c r="J65">
        <v>369</v>
      </c>
      <c r="K65">
        <v>5659.5</v>
      </c>
    </row>
    <row r="66" spans="1:11" x14ac:dyDescent="0.2">
      <c r="A66" t="s">
        <v>373</v>
      </c>
      <c r="B66" t="s">
        <v>84</v>
      </c>
      <c r="C66" t="s">
        <v>275</v>
      </c>
      <c r="D66" t="s">
        <v>266</v>
      </c>
      <c r="E66" t="s">
        <v>166</v>
      </c>
      <c r="F66">
        <v>94</v>
      </c>
      <c r="G66">
        <v>3093.5</v>
      </c>
      <c r="H66">
        <v>55</v>
      </c>
      <c r="I66">
        <v>0</v>
      </c>
      <c r="J66">
        <v>149</v>
      </c>
      <c r="K66">
        <v>3093.5</v>
      </c>
    </row>
    <row r="67" spans="1:11" x14ac:dyDescent="0.2">
      <c r="A67" t="s">
        <v>374</v>
      </c>
      <c r="B67" t="s">
        <v>84</v>
      </c>
      <c r="C67" t="s">
        <v>275</v>
      </c>
      <c r="D67" t="s">
        <v>269</v>
      </c>
      <c r="E67" t="s">
        <v>167</v>
      </c>
      <c r="F67">
        <v>1537</v>
      </c>
      <c r="G67">
        <v>35405.440000000002</v>
      </c>
      <c r="H67">
        <v>419</v>
      </c>
      <c r="I67">
        <v>0</v>
      </c>
      <c r="J67">
        <v>1956</v>
      </c>
      <c r="K67">
        <v>35405.440000000002</v>
      </c>
    </row>
    <row r="68" spans="1:11" x14ac:dyDescent="0.2">
      <c r="A68" t="s">
        <v>375</v>
      </c>
      <c r="B68" t="s">
        <v>84</v>
      </c>
      <c r="C68" t="s">
        <v>275</v>
      </c>
      <c r="D68" t="s">
        <v>272</v>
      </c>
      <c r="E68" t="s">
        <v>168</v>
      </c>
      <c r="F68">
        <v>122</v>
      </c>
      <c r="G68">
        <v>3834.48</v>
      </c>
      <c r="H68">
        <v>13</v>
      </c>
      <c r="I68">
        <v>0</v>
      </c>
      <c r="J68">
        <v>135</v>
      </c>
      <c r="K68">
        <v>3834.48</v>
      </c>
    </row>
    <row r="69" spans="1:11" x14ac:dyDescent="0.2">
      <c r="A69" t="s">
        <v>376</v>
      </c>
      <c r="B69" t="s">
        <v>84</v>
      </c>
      <c r="C69" t="s">
        <v>275</v>
      </c>
      <c r="D69" t="s">
        <v>266</v>
      </c>
      <c r="E69" t="s">
        <v>169</v>
      </c>
      <c r="F69">
        <v>202</v>
      </c>
      <c r="G69">
        <v>4600.5</v>
      </c>
      <c r="H69">
        <v>100</v>
      </c>
      <c r="I69">
        <v>0</v>
      </c>
      <c r="J69">
        <v>302</v>
      </c>
      <c r="K69">
        <v>4600.5</v>
      </c>
    </row>
    <row r="70" spans="1:11" x14ac:dyDescent="0.2">
      <c r="A70" t="s">
        <v>377</v>
      </c>
      <c r="B70" t="s">
        <v>84</v>
      </c>
      <c r="C70" t="s">
        <v>275</v>
      </c>
      <c r="D70" t="s">
        <v>272</v>
      </c>
      <c r="E70" t="s">
        <v>170</v>
      </c>
      <c r="F70">
        <v>400</v>
      </c>
      <c r="G70">
        <v>10879.98</v>
      </c>
      <c r="H70">
        <v>50</v>
      </c>
      <c r="I70">
        <v>0</v>
      </c>
      <c r="J70">
        <v>450</v>
      </c>
      <c r="K70">
        <v>10879.98</v>
      </c>
    </row>
    <row r="71" spans="1:11" x14ac:dyDescent="0.2">
      <c r="A71" t="s">
        <v>378</v>
      </c>
      <c r="B71" t="s">
        <v>84</v>
      </c>
      <c r="C71" t="s">
        <v>275</v>
      </c>
      <c r="D71" t="s">
        <v>268</v>
      </c>
      <c r="E71" t="s">
        <v>171</v>
      </c>
      <c r="F71">
        <v>100</v>
      </c>
      <c r="G71">
        <v>2985</v>
      </c>
      <c r="H71">
        <v>8</v>
      </c>
      <c r="I71">
        <v>0</v>
      </c>
      <c r="J71">
        <v>108</v>
      </c>
      <c r="K71">
        <v>2985</v>
      </c>
    </row>
    <row r="72" spans="1:11" x14ac:dyDescent="0.2">
      <c r="A72" t="s">
        <v>379</v>
      </c>
      <c r="B72" t="s">
        <v>84</v>
      </c>
      <c r="C72" t="s">
        <v>275</v>
      </c>
      <c r="D72" t="s">
        <v>266</v>
      </c>
      <c r="E72" t="s">
        <v>172</v>
      </c>
      <c r="F72">
        <v>343</v>
      </c>
      <c r="G72">
        <v>8592.48</v>
      </c>
      <c r="H72">
        <v>237</v>
      </c>
      <c r="I72">
        <v>0</v>
      </c>
      <c r="J72">
        <v>580</v>
      </c>
      <c r="K72">
        <v>8592.48</v>
      </c>
    </row>
    <row r="73" spans="1:11" x14ac:dyDescent="0.2">
      <c r="A73" t="s">
        <v>380</v>
      </c>
      <c r="B73" t="s">
        <v>84</v>
      </c>
      <c r="C73" t="s">
        <v>275</v>
      </c>
      <c r="D73" t="s">
        <v>268</v>
      </c>
      <c r="E73" t="s">
        <v>173</v>
      </c>
      <c r="F73">
        <v>1041</v>
      </c>
      <c r="G73">
        <v>31266.48</v>
      </c>
      <c r="H73">
        <v>82</v>
      </c>
      <c r="I73">
        <v>0</v>
      </c>
      <c r="J73">
        <v>1123</v>
      </c>
      <c r="K73">
        <v>31266.48</v>
      </c>
    </row>
    <row r="74" spans="1:11" x14ac:dyDescent="0.2">
      <c r="A74" t="s">
        <v>381</v>
      </c>
      <c r="B74" t="s">
        <v>84</v>
      </c>
      <c r="C74" t="s">
        <v>275</v>
      </c>
      <c r="D74" t="s">
        <v>272</v>
      </c>
      <c r="E74" t="s">
        <v>174</v>
      </c>
      <c r="F74">
        <v>847</v>
      </c>
      <c r="G74">
        <v>19155.96</v>
      </c>
      <c r="H74">
        <v>110</v>
      </c>
      <c r="I74">
        <v>0</v>
      </c>
      <c r="J74">
        <v>957</v>
      </c>
      <c r="K74">
        <v>19155.96</v>
      </c>
    </row>
    <row r="75" spans="1:11" x14ac:dyDescent="0.2">
      <c r="A75" t="s">
        <v>382</v>
      </c>
      <c r="B75" t="s">
        <v>84</v>
      </c>
      <c r="C75" t="s">
        <v>275</v>
      </c>
      <c r="D75" t="s">
        <v>264</v>
      </c>
      <c r="E75" t="s">
        <v>175</v>
      </c>
      <c r="F75">
        <v>178</v>
      </c>
      <c r="G75">
        <v>5771</v>
      </c>
      <c r="H75">
        <v>74</v>
      </c>
      <c r="I75">
        <v>0</v>
      </c>
      <c r="J75">
        <v>252</v>
      </c>
      <c r="K75">
        <v>5771</v>
      </c>
    </row>
    <row r="76" spans="1:11" x14ac:dyDescent="0.2">
      <c r="A76" t="s">
        <v>383</v>
      </c>
      <c r="B76" t="s">
        <v>84</v>
      </c>
      <c r="C76" t="s">
        <v>275</v>
      </c>
      <c r="D76" t="s">
        <v>264</v>
      </c>
      <c r="E76" t="s">
        <v>176</v>
      </c>
      <c r="F76">
        <v>719</v>
      </c>
      <c r="G76">
        <v>18678.48</v>
      </c>
      <c r="H76">
        <v>87</v>
      </c>
      <c r="I76">
        <v>0</v>
      </c>
      <c r="J76">
        <v>806</v>
      </c>
      <c r="K76">
        <v>18678.48</v>
      </c>
    </row>
    <row r="77" spans="1:11" x14ac:dyDescent="0.2">
      <c r="A77" t="s">
        <v>384</v>
      </c>
      <c r="B77" t="s">
        <v>84</v>
      </c>
      <c r="C77" t="s">
        <v>275</v>
      </c>
      <c r="D77" t="s">
        <v>266</v>
      </c>
      <c r="E77" t="s">
        <v>177</v>
      </c>
      <c r="F77">
        <v>438</v>
      </c>
      <c r="G77">
        <v>9200.98</v>
      </c>
      <c r="H77">
        <v>253</v>
      </c>
      <c r="I77">
        <v>0</v>
      </c>
      <c r="J77">
        <v>691</v>
      </c>
      <c r="K77">
        <v>9200.98</v>
      </c>
    </row>
    <row r="78" spans="1:11" x14ac:dyDescent="0.2">
      <c r="A78" t="s">
        <v>385</v>
      </c>
      <c r="B78" t="s">
        <v>84</v>
      </c>
      <c r="C78" t="s">
        <v>275</v>
      </c>
      <c r="D78" t="s">
        <v>264</v>
      </c>
      <c r="E78" t="s">
        <v>178</v>
      </c>
      <c r="F78">
        <v>617</v>
      </c>
      <c r="G78">
        <v>17195.439999999999</v>
      </c>
      <c r="H78">
        <v>68</v>
      </c>
      <c r="I78">
        <v>0</v>
      </c>
      <c r="J78">
        <v>685</v>
      </c>
      <c r="K78">
        <v>17195.439999999999</v>
      </c>
    </row>
    <row r="79" spans="1:11" x14ac:dyDescent="0.2">
      <c r="A79" t="s">
        <v>386</v>
      </c>
      <c r="B79" t="s">
        <v>84</v>
      </c>
      <c r="C79" t="s">
        <v>275</v>
      </c>
      <c r="D79" t="s">
        <v>268</v>
      </c>
      <c r="E79" t="s">
        <v>179</v>
      </c>
      <c r="F79">
        <v>305</v>
      </c>
      <c r="G79">
        <v>9709.5</v>
      </c>
      <c r="H79">
        <v>44</v>
      </c>
      <c r="I79">
        <v>0</v>
      </c>
      <c r="J79">
        <v>349</v>
      </c>
      <c r="K79">
        <v>9709.5</v>
      </c>
    </row>
    <row r="80" spans="1:11" x14ac:dyDescent="0.2">
      <c r="A80" t="s">
        <v>387</v>
      </c>
      <c r="B80" t="s">
        <v>84</v>
      </c>
      <c r="C80" t="s">
        <v>275</v>
      </c>
      <c r="D80" t="s">
        <v>266</v>
      </c>
      <c r="E80" t="s">
        <v>280</v>
      </c>
      <c r="F80">
        <v>9267</v>
      </c>
      <c r="G80">
        <v>223970.24</v>
      </c>
      <c r="H80">
        <v>5634</v>
      </c>
      <c r="I80">
        <v>0</v>
      </c>
      <c r="J80">
        <v>14901</v>
      </c>
      <c r="K80">
        <v>223970.24</v>
      </c>
    </row>
    <row r="81" spans="1:11" x14ac:dyDescent="0.2">
      <c r="A81" t="s">
        <v>388</v>
      </c>
      <c r="B81" t="s">
        <v>84</v>
      </c>
      <c r="C81" t="s">
        <v>275</v>
      </c>
      <c r="D81" t="s">
        <v>265</v>
      </c>
      <c r="E81" t="s">
        <v>180</v>
      </c>
      <c r="F81">
        <v>180</v>
      </c>
      <c r="G81">
        <v>4807.46</v>
      </c>
      <c r="H81">
        <v>49</v>
      </c>
      <c r="I81">
        <v>0</v>
      </c>
      <c r="J81">
        <v>229</v>
      </c>
      <c r="K81">
        <v>4807.46</v>
      </c>
    </row>
    <row r="82" spans="1:11" x14ac:dyDescent="0.2">
      <c r="A82" t="s">
        <v>389</v>
      </c>
      <c r="B82" t="s">
        <v>84</v>
      </c>
      <c r="C82" t="s">
        <v>275</v>
      </c>
      <c r="D82" t="s">
        <v>268</v>
      </c>
      <c r="E82" t="s">
        <v>181</v>
      </c>
      <c r="F82">
        <v>460</v>
      </c>
      <c r="G82">
        <v>11279.98</v>
      </c>
      <c r="H82">
        <v>152</v>
      </c>
      <c r="I82">
        <v>0</v>
      </c>
      <c r="J82">
        <v>612</v>
      </c>
      <c r="K82">
        <v>11279.98</v>
      </c>
    </row>
    <row r="83" spans="1:11" x14ac:dyDescent="0.2">
      <c r="A83" t="s">
        <v>390</v>
      </c>
      <c r="B83" t="s">
        <v>84</v>
      </c>
      <c r="C83" t="s">
        <v>275</v>
      </c>
      <c r="D83" t="s">
        <v>269</v>
      </c>
      <c r="E83" t="s">
        <v>182</v>
      </c>
      <c r="F83">
        <v>267</v>
      </c>
      <c r="G83">
        <v>5944</v>
      </c>
      <c r="H83">
        <v>55</v>
      </c>
      <c r="I83">
        <v>0</v>
      </c>
      <c r="J83">
        <v>322</v>
      </c>
      <c r="K83">
        <v>5944</v>
      </c>
    </row>
    <row r="84" spans="1:11" x14ac:dyDescent="0.2">
      <c r="A84" t="s">
        <v>391</v>
      </c>
      <c r="B84" t="s">
        <v>84</v>
      </c>
      <c r="C84" t="s">
        <v>275</v>
      </c>
      <c r="D84" t="s">
        <v>266</v>
      </c>
      <c r="E84" t="s">
        <v>183</v>
      </c>
      <c r="F84">
        <v>311</v>
      </c>
      <c r="G84">
        <v>6585.5</v>
      </c>
      <c r="H84">
        <v>176</v>
      </c>
      <c r="I84">
        <v>0</v>
      </c>
      <c r="J84">
        <v>487</v>
      </c>
      <c r="K84">
        <v>6585.5</v>
      </c>
    </row>
    <row r="85" spans="1:11" x14ac:dyDescent="0.2">
      <c r="A85" t="s">
        <v>392</v>
      </c>
      <c r="B85" t="s">
        <v>84</v>
      </c>
      <c r="C85" t="s">
        <v>275</v>
      </c>
      <c r="D85" t="s">
        <v>267</v>
      </c>
      <c r="E85" t="s">
        <v>184</v>
      </c>
      <c r="F85">
        <v>91</v>
      </c>
      <c r="G85">
        <v>2504.5</v>
      </c>
      <c r="H85">
        <v>13</v>
      </c>
      <c r="I85">
        <v>0</v>
      </c>
      <c r="J85">
        <v>104</v>
      </c>
      <c r="K85">
        <v>2504.5</v>
      </c>
    </row>
    <row r="86" spans="1:11" x14ac:dyDescent="0.2">
      <c r="A86" t="s">
        <v>393</v>
      </c>
      <c r="B86" t="s">
        <v>84</v>
      </c>
      <c r="C86" t="s">
        <v>275</v>
      </c>
      <c r="D86" t="s">
        <v>269</v>
      </c>
      <c r="E86" t="s">
        <v>185</v>
      </c>
      <c r="F86">
        <v>307</v>
      </c>
      <c r="G86">
        <v>8037</v>
      </c>
      <c r="H86">
        <v>104</v>
      </c>
      <c r="I86">
        <v>0</v>
      </c>
      <c r="J86">
        <v>411</v>
      </c>
      <c r="K86">
        <v>8037</v>
      </c>
    </row>
    <row r="87" spans="1:11" x14ac:dyDescent="0.2">
      <c r="A87" t="s">
        <v>394</v>
      </c>
      <c r="B87" t="s">
        <v>84</v>
      </c>
      <c r="C87" t="s">
        <v>275</v>
      </c>
      <c r="D87" t="s">
        <v>267</v>
      </c>
      <c r="E87" t="s">
        <v>186</v>
      </c>
      <c r="F87">
        <v>209</v>
      </c>
      <c r="G87">
        <v>5695.48</v>
      </c>
      <c r="H87">
        <v>40</v>
      </c>
      <c r="I87">
        <v>0</v>
      </c>
      <c r="J87">
        <v>249</v>
      </c>
      <c r="K87">
        <v>5695.48</v>
      </c>
    </row>
    <row r="88" spans="1:11" x14ac:dyDescent="0.2">
      <c r="A88" t="s">
        <v>395</v>
      </c>
      <c r="B88" t="s">
        <v>84</v>
      </c>
      <c r="C88" t="s">
        <v>275</v>
      </c>
      <c r="D88" t="s">
        <v>266</v>
      </c>
      <c r="E88" t="s">
        <v>187</v>
      </c>
      <c r="F88">
        <v>220</v>
      </c>
      <c r="G88">
        <v>5995</v>
      </c>
      <c r="H88">
        <v>207</v>
      </c>
      <c r="I88">
        <v>0</v>
      </c>
      <c r="J88">
        <v>427</v>
      </c>
      <c r="K88">
        <v>5995</v>
      </c>
    </row>
    <row r="89" spans="1:11" x14ac:dyDescent="0.2">
      <c r="A89" t="s">
        <v>396</v>
      </c>
      <c r="B89" t="s">
        <v>84</v>
      </c>
      <c r="C89" t="s">
        <v>275</v>
      </c>
      <c r="D89" t="s">
        <v>265</v>
      </c>
      <c r="E89" t="s">
        <v>188</v>
      </c>
      <c r="F89">
        <v>601</v>
      </c>
      <c r="G89">
        <v>14388</v>
      </c>
      <c r="H89">
        <v>89</v>
      </c>
      <c r="I89">
        <v>0</v>
      </c>
      <c r="J89">
        <v>690</v>
      </c>
      <c r="K89">
        <v>14388</v>
      </c>
    </row>
    <row r="90" spans="1:11" x14ac:dyDescent="0.2">
      <c r="A90" t="s">
        <v>397</v>
      </c>
      <c r="B90" t="s">
        <v>84</v>
      </c>
      <c r="C90" t="s">
        <v>275</v>
      </c>
      <c r="D90" t="s">
        <v>272</v>
      </c>
      <c r="E90" t="s">
        <v>189</v>
      </c>
      <c r="F90">
        <v>101</v>
      </c>
      <c r="G90">
        <v>2564.48</v>
      </c>
      <c r="H90">
        <v>8</v>
      </c>
      <c r="I90">
        <v>0</v>
      </c>
      <c r="J90">
        <v>109</v>
      </c>
      <c r="K90">
        <v>2564.48</v>
      </c>
    </row>
    <row r="91" spans="1:11" x14ac:dyDescent="0.2">
      <c r="A91" t="s">
        <v>398</v>
      </c>
      <c r="B91" t="s">
        <v>84</v>
      </c>
      <c r="C91" t="s">
        <v>275</v>
      </c>
      <c r="D91" t="s">
        <v>267</v>
      </c>
      <c r="E91" t="s">
        <v>281</v>
      </c>
      <c r="F91">
        <v>1826</v>
      </c>
      <c r="G91">
        <v>43293.94</v>
      </c>
      <c r="H91">
        <v>234</v>
      </c>
      <c r="I91">
        <v>0</v>
      </c>
      <c r="J91">
        <v>2060</v>
      </c>
      <c r="K91">
        <v>43293.94</v>
      </c>
    </row>
    <row r="92" spans="1:11" x14ac:dyDescent="0.2">
      <c r="A92" t="s">
        <v>399</v>
      </c>
      <c r="B92" t="s">
        <v>84</v>
      </c>
      <c r="C92" t="s">
        <v>275</v>
      </c>
      <c r="D92" t="s">
        <v>272</v>
      </c>
      <c r="E92" t="s">
        <v>190</v>
      </c>
      <c r="F92">
        <v>132</v>
      </c>
      <c r="G92">
        <v>2919</v>
      </c>
      <c r="H92">
        <v>14</v>
      </c>
      <c r="I92">
        <v>0</v>
      </c>
      <c r="J92">
        <v>146</v>
      </c>
      <c r="K92">
        <v>2919</v>
      </c>
    </row>
    <row r="93" spans="1:11" x14ac:dyDescent="0.2">
      <c r="A93" t="s">
        <v>400</v>
      </c>
      <c r="B93" t="s">
        <v>84</v>
      </c>
      <c r="C93" t="s">
        <v>275</v>
      </c>
      <c r="D93" t="s">
        <v>264</v>
      </c>
      <c r="E93" t="s">
        <v>191</v>
      </c>
      <c r="F93">
        <v>357</v>
      </c>
      <c r="G93">
        <v>7972.98</v>
      </c>
      <c r="H93">
        <v>58</v>
      </c>
      <c r="I93">
        <v>0</v>
      </c>
      <c r="J93">
        <v>415</v>
      </c>
      <c r="K93">
        <v>7972.98</v>
      </c>
    </row>
    <row r="94" spans="1:11" x14ac:dyDescent="0.2">
      <c r="A94" t="s">
        <v>401</v>
      </c>
      <c r="B94" t="s">
        <v>84</v>
      </c>
      <c r="C94" t="s">
        <v>275</v>
      </c>
      <c r="D94" t="s">
        <v>270</v>
      </c>
      <c r="E94" t="s">
        <v>192</v>
      </c>
      <c r="F94">
        <v>213</v>
      </c>
      <c r="G94">
        <v>4760</v>
      </c>
      <c r="H94">
        <v>67</v>
      </c>
      <c r="I94">
        <v>0</v>
      </c>
      <c r="J94">
        <v>280</v>
      </c>
      <c r="K94">
        <v>4760</v>
      </c>
    </row>
    <row r="95" spans="1:11" x14ac:dyDescent="0.2">
      <c r="A95" t="s">
        <v>402</v>
      </c>
      <c r="B95" t="s">
        <v>84</v>
      </c>
      <c r="C95" t="s">
        <v>275</v>
      </c>
      <c r="D95" t="s">
        <v>267</v>
      </c>
      <c r="E95" t="s">
        <v>193</v>
      </c>
      <c r="F95">
        <v>170</v>
      </c>
      <c r="G95">
        <v>4223</v>
      </c>
      <c r="H95">
        <v>23</v>
      </c>
      <c r="I95">
        <v>0</v>
      </c>
      <c r="J95">
        <v>193</v>
      </c>
      <c r="K95">
        <v>4223</v>
      </c>
    </row>
    <row r="96" spans="1:11" x14ac:dyDescent="0.2">
      <c r="A96" t="s">
        <v>403</v>
      </c>
      <c r="B96" t="s">
        <v>84</v>
      </c>
      <c r="C96" t="s">
        <v>275</v>
      </c>
      <c r="D96" t="s">
        <v>268</v>
      </c>
      <c r="E96" t="s">
        <v>282</v>
      </c>
      <c r="F96">
        <v>6020</v>
      </c>
      <c r="G96">
        <v>175330.3</v>
      </c>
      <c r="H96">
        <v>889</v>
      </c>
      <c r="I96">
        <v>0</v>
      </c>
      <c r="J96">
        <v>6909</v>
      </c>
      <c r="K96">
        <v>175330.3</v>
      </c>
    </row>
    <row r="97" spans="1:11" x14ac:dyDescent="0.2">
      <c r="A97" t="s">
        <v>404</v>
      </c>
      <c r="B97" t="s">
        <v>84</v>
      </c>
      <c r="C97" t="s">
        <v>275</v>
      </c>
      <c r="D97" t="s">
        <v>272</v>
      </c>
      <c r="E97" t="s">
        <v>194</v>
      </c>
      <c r="F97">
        <v>527</v>
      </c>
      <c r="G97">
        <v>13800.48</v>
      </c>
      <c r="H97">
        <v>79</v>
      </c>
      <c r="I97">
        <v>0</v>
      </c>
      <c r="J97">
        <v>606</v>
      </c>
      <c r="K97">
        <v>13800.48</v>
      </c>
    </row>
    <row r="98" spans="1:11" x14ac:dyDescent="0.2">
      <c r="A98" t="s">
        <v>405</v>
      </c>
      <c r="B98" t="s">
        <v>84</v>
      </c>
      <c r="C98" t="s">
        <v>275</v>
      </c>
      <c r="D98" t="s">
        <v>267</v>
      </c>
      <c r="E98" t="s">
        <v>195</v>
      </c>
      <c r="F98">
        <v>222</v>
      </c>
      <c r="G98">
        <v>4906.4799999999996</v>
      </c>
      <c r="H98">
        <v>42</v>
      </c>
      <c r="I98">
        <v>0</v>
      </c>
      <c r="J98">
        <v>264</v>
      </c>
      <c r="K98">
        <v>4906.4799999999996</v>
      </c>
    </row>
    <row r="99" spans="1:11" x14ac:dyDescent="0.2">
      <c r="A99" t="s">
        <v>406</v>
      </c>
      <c r="B99" t="s">
        <v>84</v>
      </c>
      <c r="C99" t="s">
        <v>275</v>
      </c>
      <c r="D99" t="s">
        <v>273</v>
      </c>
      <c r="E99" t="s">
        <v>273</v>
      </c>
      <c r="F99">
        <v>11</v>
      </c>
      <c r="G99">
        <v>305</v>
      </c>
      <c r="H99">
        <v>26</v>
      </c>
      <c r="I99">
        <v>0</v>
      </c>
      <c r="J99">
        <v>37</v>
      </c>
      <c r="K99">
        <v>305</v>
      </c>
    </row>
    <row r="100" spans="1:11" x14ac:dyDescent="0.2">
      <c r="A100" t="s">
        <v>407</v>
      </c>
      <c r="B100" t="s">
        <v>84</v>
      </c>
      <c r="C100" t="s">
        <v>275</v>
      </c>
      <c r="D100" t="s">
        <v>273</v>
      </c>
      <c r="E100" t="s">
        <v>287</v>
      </c>
      <c r="F100">
        <v>11</v>
      </c>
      <c r="G100">
        <v>305</v>
      </c>
      <c r="H100">
        <v>26</v>
      </c>
      <c r="I100">
        <v>0</v>
      </c>
      <c r="J100">
        <v>37</v>
      </c>
      <c r="K100">
        <v>305</v>
      </c>
    </row>
    <row r="101" spans="1:11" x14ac:dyDescent="0.2">
      <c r="A101" t="s">
        <v>408</v>
      </c>
      <c r="B101" t="s">
        <v>84</v>
      </c>
      <c r="C101" t="s">
        <v>275</v>
      </c>
      <c r="D101" t="s">
        <v>264</v>
      </c>
      <c r="E101" t="s">
        <v>196</v>
      </c>
      <c r="F101">
        <v>209</v>
      </c>
      <c r="G101">
        <v>5828.48</v>
      </c>
      <c r="H101">
        <v>37</v>
      </c>
      <c r="I101">
        <v>0</v>
      </c>
      <c r="J101">
        <v>246</v>
      </c>
      <c r="K101">
        <v>5828.48</v>
      </c>
    </row>
    <row r="102" spans="1:11" x14ac:dyDescent="0.2">
      <c r="A102" t="s">
        <v>409</v>
      </c>
      <c r="B102" t="s">
        <v>84</v>
      </c>
      <c r="C102" t="s">
        <v>275</v>
      </c>
      <c r="D102" t="s">
        <v>264</v>
      </c>
      <c r="E102" t="s">
        <v>197</v>
      </c>
      <c r="F102">
        <v>746</v>
      </c>
      <c r="G102">
        <v>18966.96</v>
      </c>
      <c r="H102">
        <v>79</v>
      </c>
      <c r="I102">
        <v>0</v>
      </c>
      <c r="J102">
        <v>825</v>
      </c>
      <c r="K102">
        <v>18966.96</v>
      </c>
    </row>
    <row r="103" spans="1:11" x14ac:dyDescent="0.2">
      <c r="A103" t="s">
        <v>410</v>
      </c>
      <c r="B103" t="s">
        <v>84</v>
      </c>
      <c r="C103" t="s">
        <v>275</v>
      </c>
      <c r="D103" t="s">
        <v>268</v>
      </c>
      <c r="E103" t="s">
        <v>198</v>
      </c>
      <c r="F103">
        <v>227</v>
      </c>
      <c r="G103">
        <v>6530.5</v>
      </c>
      <c r="H103">
        <v>68</v>
      </c>
      <c r="I103">
        <v>0</v>
      </c>
      <c r="J103">
        <v>295</v>
      </c>
      <c r="K103">
        <v>6530.5</v>
      </c>
    </row>
    <row r="104" spans="1:11" x14ac:dyDescent="0.2">
      <c r="A104" t="s">
        <v>411</v>
      </c>
      <c r="B104" t="s">
        <v>84</v>
      </c>
      <c r="C104" t="s">
        <v>275</v>
      </c>
      <c r="D104" t="s">
        <v>269</v>
      </c>
      <c r="E104" t="s">
        <v>199</v>
      </c>
      <c r="F104">
        <v>686</v>
      </c>
      <c r="G104">
        <v>16975.48</v>
      </c>
      <c r="H104">
        <v>268</v>
      </c>
      <c r="I104">
        <v>0</v>
      </c>
      <c r="J104">
        <v>954</v>
      </c>
      <c r="K104">
        <v>16975.48</v>
      </c>
    </row>
    <row r="105" spans="1:11" x14ac:dyDescent="0.2">
      <c r="A105" t="s">
        <v>412</v>
      </c>
      <c r="B105" t="s">
        <v>84</v>
      </c>
      <c r="C105" t="s">
        <v>275</v>
      </c>
      <c r="D105" t="s">
        <v>265</v>
      </c>
      <c r="E105" t="s">
        <v>200</v>
      </c>
      <c r="F105">
        <v>235</v>
      </c>
      <c r="G105">
        <v>6114</v>
      </c>
      <c r="H105">
        <v>26</v>
      </c>
      <c r="I105">
        <v>0</v>
      </c>
      <c r="J105">
        <v>261</v>
      </c>
      <c r="K105">
        <v>6114</v>
      </c>
    </row>
    <row r="106" spans="1:11" x14ac:dyDescent="0.2">
      <c r="A106" t="s">
        <v>413</v>
      </c>
      <c r="B106" t="s">
        <v>84</v>
      </c>
      <c r="C106" t="s">
        <v>275</v>
      </c>
      <c r="D106" t="s">
        <v>270</v>
      </c>
      <c r="E106" t="s">
        <v>201</v>
      </c>
      <c r="F106">
        <v>175</v>
      </c>
      <c r="G106">
        <v>4815</v>
      </c>
      <c r="H106">
        <v>23</v>
      </c>
      <c r="I106">
        <v>0</v>
      </c>
      <c r="J106">
        <v>198</v>
      </c>
      <c r="K106">
        <v>4815</v>
      </c>
    </row>
    <row r="107" spans="1:11" x14ac:dyDescent="0.2">
      <c r="A107" t="s">
        <v>414</v>
      </c>
      <c r="B107" t="s">
        <v>84</v>
      </c>
      <c r="C107" t="s">
        <v>275</v>
      </c>
      <c r="D107" t="s">
        <v>269</v>
      </c>
      <c r="E107" t="s">
        <v>202</v>
      </c>
      <c r="F107">
        <v>161</v>
      </c>
      <c r="G107">
        <v>4858.96</v>
      </c>
      <c r="H107">
        <v>24</v>
      </c>
      <c r="I107">
        <v>0</v>
      </c>
      <c r="J107">
        <v>185</v>
      </c>
      <c r="K107">
        <v>4858.96</v>
      </c>
    </row>
    <row r="108" spans="1:11" x14ac:dyDescent="0.2">
      <c r="A108" t="s">
        <v>415</v>
      </c>
      <c r="B108" t="s">
        <v>84</v>
      </c>
      <c r="C108" t="s">
        <v>275</v>
      </c>
      <c r="D108" t="s">
        <v>269</v>
      </c>
      <c r="E108" t="s">
        <v>203</v>
      </c>
      <c r="F108">
        <v>161</v>
      </c>
      <c r="G108">
        <v>4289</v>
      </c>
      <c r="H108">
        <v>54</v>
      </c>
      <c r="I108">
        <v>0</v>
      </c>
      <c r="J108">
        <v>215</v>
      </c>
      <c r="K108">
        <v>4289</v>
      </c>
    </row>
    <row r="109" spans="1:11" x14ac:dyDescent="0.2">
      <c r="A109" t="s">
        <v>416</v>
      </c>
      <c r="B109" t="s">
        <v>84</v>
      </c>
      <c r="C109" t="s">
        <v>275</v>
      </c>
      <c r="D109" t="s">
        <v>266</v>
      </c>
      <c r="E109" t="s">
        <v>204</v>
      </c>
      <c r="F109">
        <v>284</v>
      </c>
      <c r="G109">
        <v>8132.48</v>
      </c>
      <c r="H109">
        <v>150</v>
      </c>
      <c r="I109">
        <v>0</v>
      </c>
      <c r="J109">
        <v>434</v>
      </c>
      <c r="K109">
        <v>8132.48</v>
      </c>
    </row>
    <row r="110" spans="1:11" x14ac:dyDescent="0.2">
      <c r="A110" t="s">
        <v>417</v>
      </c>
      <c r="B110" t="s">
        <v>84</v>
      </c>
      <c r="C110" t="s">
        <v>275</v>
      </c>
      <c r="D110" t="s">
        <v>267</v>
      </c>
      <c r="E110" t="s">
        <v>205</v>
      </c>
      <c r="F110">
        <v>128</v>
      </c>
      <c r="G110">
        <v>2167</v>
      </c>
      <c r="H110">
        <v>7</v>
      </c>
      <c r="I110">
        <v>0</v>
      </c>
      <c r="J110">
        <v>135</v>
      </c>
      <c r="K110">
        <v>2167</v>
      </c>
    </row>
    <row r="111" spans="1:11" x14ac:dyDescent="0.2">
      <c r="A111" t="s">
        <v>418</v>
      </c>
      <c r="B111" t="s">
        <v>84</v>
      </c>
      <c r="C111" t="s">
        <v>275</v>
      </c>
      <c r="D111" t="s">
        <v>266</v>
      </c>
      <c r="E111" t="s">
        <v>206</v>
      </c>
      <c r="F111">
        <v>277</v>
      </c>
      <c r="G111">
        <v>8347.8799999999992</v>
      </c>
      <c r="H111">
        <v>157</v>
      </c>
      <c r="I111">
        <v>0</v>
      </c>
      <c r="J111">
        <v>434</v>
      </c>
      <c r="K111">
        <v>8347.8799999999992</v>
      </c>
    </row>
    <row r="112" spans="1:11" x14ac:dyDescent="0.2">
      <c r="A112" t="s">
        <v>419</v>
      </c>
      <c r="B112" t="s">
        <v>84</v>
      </c>
      <c r="C112" t="s">
        <v>275</v>
      </c>
      <c r="D112" t="s">
        <v>268</v>
      </c>
      <c r="E112" t="s">
        <v>207</v>
      </c>
      <c r="F112">
        <v>224</v>
      </c>
      <c r="G112">
        <v>5445</v>
      </c>
      <c r="H112">
        <v>34</v>
      </c>
      <c r="I112">
        <v>0</v>
      </c>
      <c r="J112">
        <v>258</v>
      </c>
      <c r="K112">
        <v>5445</v>
      </c>
    </row>
    <row r="113" spans="1:11" x14ac:dyDescent="0.2">
      <c r="A113" t="s">
        <v>420</v>
      </c>
      <c r="B113" t="s">
        <v>84</v>
      </c>
      <c r="C113" t="s">
        <v>275</v>
      </c>
      <c r="D113" t="s">
        <v>272</v>
      </c>
      <c r="E113" t="s">
        <v>208</v>
      </c>
      <c r="F113">
        <v>215</v>
      </c>
      <c r="G113">
        <v>4101.46</v>
      </c>
      <c r="H113">
        <v>19</v>
      </c>
      <c r="I113">
        <v>0</v>
      </c>
      <c r="J113">
        <v>234</v>
      </c>
      <c r="K113">
        <v>4101.46</v>
      </c>
    </row>
    <row r="114" spans="1:11" x14ac:dyDescent="0.2">
      <c r="A114" t="s">
        <v>421</v>
      </c>
      <c r="B114" t="s">
        <v>84</v>
      </c>
      <c r="C114" t="s">
        <v>275</v>
      </c>
      <c r="D114" t="s">
        <v>264</v>
      </c>
      <c r="E114" t="s">
        <v>209</v>
      </c>
      <c r="F114">
        <v>26</v>
      </c>
      <c r="G114">
        <v>839</v>
      </c>
      <c r="H114">
        <v>5</v>
      </c>
      <c r="I114">
        <v>0</v>
      </c>
      <c r="J114">
        <v>31</v>
      </c>
      <c r="K114">
        <v>839</v>
      </c>
    </row>
    <row r="115" spans="1:11" x14ac:dyDescent="0.2">
      <c r="A115" t="s">
        <v>422</v>
      </c>
      <c r="B115" t="s">
        <v>84</v>
      </c>
      <c r="C115" t="s">
        <v>275</v>
      </c>
      <c r="D115" t="s">
        <v>268</v>
      </c>
      <c r="E115" t="s">
        <v>210</v>
      </c>
      <c r="F115">
        <v>257</v>
      </c>
      <c r="G115">
        <v>7634.48</v>
      </c>
      <c r="H115">
        <v>37</v>
      </c>
      <c r="I115">
        <v>0</v>
      </c>
      <c r="J115">
        <v>294</v>
      </c>
      <c r="K115">
        <v>7634.48</v>
      </c>
    </row>
    <row r="116" spans="1:11" x14ac:dyDescent="0.2">
      <c r="A116" t="s">
        <v>423</v>
      </c>
      <c r="B116" t="s">
        <v>84</v>
      </c>
      <c r="C116" t="s">
        <v>275</v>
      </c>
      <c r="D116" t="s">
        <v>271</v>
      </c>
      <c r="E116" t="s">
        <v>211</v>
      </c>
      <c r="F116">
        <v>207</v>
      </c>
      <c r="G116">
        <v>6208.5</v>
      </c>
      <c r="H116">
        <v>33</v>
      </c>
      <c r="I116">
        <v>0</v>
      </c>
      <c r="J116">
        <v>240</v>
      </c>
      <c r="K116">
        <v>6208.5</v>
      </c>
    </row>
    <row r="117" spans="1:11" x14ac:dyDescent="0.2">
      <c r="A117" t="s">
        <v>424</v>
      </c>
      <c r="B117" t="s">
        <v>84</v>
      </c>
      <c r="C117" t="s">
        <v>275</v>
      </c>
      <c r="D117" t="s">
        <v>268</v>
      </c>
      <c r="E117" t="s">
        <v>212</v>
      </c>
      <c r="F117">
        <v>149</v>
      </c>
      <c r="G117">
        <v>4926.4799999999996</v>
      </c>
      <c r="H117">
        <v>14</v>
      </c>
      <c r="I117">
        <v>0</v>
      </c>
      <c r="J117">
        <v>163</v>
      </c>
      <c r="K117">
        <v>4926.4799999999996</v>
      </c>
    </row>
    <row r="118" spans="1:11" x14ac:dyDescent="0.2">
      <c r="A118" t="s">
        <v>425</v>
      </c>
      <c r="B118" t="s">
        <v>84</v>
      </c>
      <c r="C118" t="s">
        <v>275</v>
      </c>
      <c r="D118" t="s">
        <v>272</v>
      </c>
      <c r="E118" t="s">
        <v>213</v>
      </c>
      <c r="F118">
        <v>394</v>
      </c>
      <c r="G118">
        <v>10621</v>
      </c>
      <c r="H118">
        <v>101</v>
      </c>
      <c r="I118">
        <v>0</v>
      </c>
      <c r="J118">
        <v>495</v>
      </c>
      <c r="K118">
        <v>10621</v>
      </c>
    </row>
    <row r="119" spans="1:11" x14ac:dyDescent="0.2">
      <c r="A119" t="s">
        <v>426</v>
      </c>
      <c r="B119" t="s">
        <v>84</v>
      </c>
      <c r="C119" t="s">
        <v>275</v>
      </c>
      <c r="D119" t="s">
        <v>271</v>
      </c>
      <c r="E119" t="s">
        <v>214</v>
      </c>
      <c r="F119">
        <v>228</v>
      </c>
      <c r="G119">
        <v>6060.5</v>
      </c>
      <c r="H119">
        <v>30</v>
      </c>
      <c r="I119">
        <v>0</v>
      </c>
      <c r="J119">
        <v>258</v>
      </c>
      <c r="K119">
        <v>6060.5</v>
      </c>
    </row>
    <row r="120" spans="1:11" x14ac:dyDescent="0.2">
      <c r="A120" t="s">
        <v>427</v>
      </c>
      <c r="B120" t="s">
        <v>84</v>
      </c>
      <c r="C120" t="s">
        <v>275</v>
      </c>
      <c r="D120" t="s">
        <v>269</v>
      </c>
      <c r="E120" t="s">
        <v>215</v>
      </c>
      <c r="F120">
        <v>126</v>
      </c>
      <c r="G120">
        <v>2545.5</v>
      </c>
      <c r="H120">
        <v>45</v>
      </c>
      <c r="I120">
        <v>0</v>
      </c>
      <c r="J120">
        <v>171</v>
      </c>
      <c r="K120">
        <v>2545.5</v>
      </c>
    </row>
    <row r="121" spans="1:11" x14ac:dyDescent="0.2">
      <c r="A121" t="s">
        <v>428</v>
      </c>
      <c r="B121" t="s">
        <v>84</v>
      </c>
      <c r="C121" t="s">
        <v>275</v>
      </c>
      <c r="D121" t="s">
        <v>271</v>
      </c>
      <c r="E121" t="s">
        <v>216</v>
      </c>
      <c r="F121">
        <v>207</v>
      </c>
      <c r="G121">
        <v>4947</v>
      </c>
      <c r="H121">
        <v>53</v>
      </c>
      <c r="I121">
        <v>0</v>
      </c>
      <c r="J121">
        <v>260</v>
      </c>
      <c r="K121">
        <v>4947</v>
      </c>
    </row>
    <row r="122" spans="1:11" x14ac:dyDescent="0.2">
      <c r="A122" t="s">
        <v>429</v>
      </c>
      <c r="B122" t="s">
        <v>84</v>
      </c>
      <c r="C122" t="s">
        <v>275</v>
      </c>
      <c r="D122" t="s">
        <v>270</v>
      </c>
      <c r="E122" t="s">
        <v>217</v>
      </c>
      <c r="F122">
        <v>412</v>
      </c>
      <c r="G122">
        <v>9269.48</v>
      </c>
      <c r="H122">
        <v>87</v>
      </c>
      <c r="I122">
        <v>0</v>
      </c>
      <c r="J122">
        <v>499</v>
      </c>
      <c r="K122">
        <v>9269.48</v>
      </c>
    </row>
    <row r="123" spans="1:11" x14ac:dyDescent="0.2">
      <c r="A123" t="s">
        <v>430</v>
      </c>
      <c r="B123" t="s">
        <v>84</v>
      </c>
      <c r="C123" t="s">
        <v>275</v>
      </c>
      <c r="D123" t="s">
        <v>269</v>
      </c>
      <c r="E123" t="s">
        <v>283</v>
      </c>
      <c r="F123">
        <v>9958</v>
      </c>
      <c r="G123">
        <v>239138.14</v>
      </c>
      <c r="H123">
        <v>2958</v>
      </c>
      <c r="I123">
        <v>0</v>
      </c>
      <c r="J123">
        <v>12916</v>
      </c>
      <c r="K123">
        <v>239138.14</v>
      </c>
    </row>
    <row r="124" spans="1:11" x14ac:dyDescent="0.2">
      <c r="A124" t="s">
        <v>431</v>
      </c>
      <c r="B124" t="s">
        <v>84</v>
      </c>
      <c r="C124" t="s">
        <v>275</v>
      </c>
      <c r="D124" t="s">
        <v>270</v>
      </c>
      <c r="E124" t="s">
        <v>218</v>
      </c>
      <c r="F124">
        <v>315</v>
      </c>
      <c r="G124">
        <v>8709.48</v>
      </c>
      <c r="H124">
        <v>69</v>
      </c>
      <c r="I124">
        <v>0</v>
      </c>
      <c r="J124">
        <v>384</v>
      </c>
      <c r="K124">
        <v>8709.48</v>
      </c>
    </row>
    <row r="125" spans="1:11" x14ac:dyDescent="0.2">
      <c r="A125" t="s">
        <v>432</v>
      </c>
      <c r="B125" t="s">
        <v>84</v>
      </c>
      <c r="C125" t="s">
        <v>275</v>
      </c>
      <c r="D125" t="s">
        <v>267</v>
      </c>
      <c r="E125" t="s">
        <v>219</v>
      </c>
      <c r="F125">
        <v>96</v>
      </c>
      <c r="G125">
        <v>2400</v>
      </c>
      <c r="H125">
        <v>9</v>
      </c>
      <c r="I125">
        <v>0</v>
      </c>
      <c r="J125">
        <v>105</v>
      </c>
      <c r="K125">
        <v>2400</v>
      </c>
    </row>
    <row r="126" spans="1:11" x14ac:dyDescent="0.2">
      <c r="A126" t="s">
        <v>433</v>
      </c>
      <c r="B126" t="s">
        <v>84</v>
      </c>
      <c r="C126" t="s">
        <v>275</v>
      </c>
      <c r="D126" t="s">
        <v>270</v>
      </c>
      <c r="E126" t="s">
        <v>284</v>
      </c>
      <c r="F126">
        <v>4874</v>
      </c>
      <c r="G126">
        <v>115101.3</v>
      </c>
      <c r="H126">
        <v>1059</v>
      </c>
      <c r="I126">
        <v>0</v>
      </c>
      <c r="J126">
        <v>5933</v>
      </c>
      <c r="K126">
        <v>115101.3</v>
      </c>
    </row>
    <row r="127" spans="1:11" x14ac:dyDescent="0.2">
      <c r="A127" t="s">
        <v>434</v>
      </c>
      <c r="B127" t="s">
        <v>84</v>
      </c>
      <c r="C127" t="s">
        <v>275</v>
      </c>
      <c r="D127" t="s">
        <v>269</v>
      </c>
      <c r="E127" t="s">
        <v>220</v>
      </c>
      <c r="F127">
        <v>209</v>
      </c>
      <c r="G127">
        <v>5666.5</v>
      </c>
      <c r="H127">
        <v>64</v>
      </c>
      <c r="I127">
        <v>0</v>
      </c>
      <c r="J127">
        <v>273</v>
      </c>
      <c r="K127">
        <v>5666.5</v>
      </c>
    </row>
    <row r="128" spans="1:11" x14ac:dyDescent="0.2">
      <c r="A128" t="s">
        <v>435</v>
      </c>
      <c r="B128" t="s">
        <v>84</v>
      </c>
      <c r="C128" t="s">
        <v>275</v>
      </c>
      <c r="D128" t="s">
        <v>265</v>
      </c>
      <c r="E128" t="s">
        <v>221</v>
      </c>
      <c r="F128">
        <v>170</v>
      </c>
      <c r="G128">
        <v>3770</v>
      </c>
      <c r="H128">
        <v>37</v>
      </c>
      <c r="I128">
        <v>0</v>
      </c>
      <c r="J128">
        <v>207</v>
      </c>
      <c r="K128">
        <v>3770</v>
      </c>
    </row>
    <row r="129" spans="1:11" x14ac:dyDescent="0.2">
      <c r="A129" t="s">
        <v>436</v>
      </c>
      <c r="B129" t="s">
        <v>84</v>
      </c>
      <c r="C129" t="s">
        <v>275</v>
      </c>
      <c r="D129" t="s">
        <v>266</v>
      </c>
      <c r="E129" t="s">
        <v>222</v>
      </c>
      <c r="F129">
        <v>382</v>
      </c>
      <c r="G129">
        <v>7550.98</v>
      </c>
      <c r="H129">
        <v>219</v>
      </c>
      <c r="I129">
        <v>0</v>
      </c>
      <c r="J129">
        <v>601</v>
      </c>
      <c r="K129">
        <v>7550.98</v>
      </c>
    </row>
    <row r="130" spans="1:11" x14ac:dyDescent="0.2">
      <c r="A130" t="s">
        <v>437</v>
      </c>
      <c r="B130" t="s">
        <v>84</v>
      </c>
      <c r="C130" t="s">
        <v>275</v>
      </c>
      <c r="D130" t="s">
        <v>268</v>
      </c>
      <c r="E130" t="s">
        <v>223</v>
      </c>
      <c r="F130">
        <v>99</v>
      </c>
      <c r="G130">
        <v>3681</v>
      </c>
      <c r="H130">
        <v>8</v>
      </c>
      <c r="I130">
        <v>0</v>
      </c>
      <c r="J130">
        <v>107</v>
      </c>
      <c r="K130">
        <v>3681</v>
      </c>
    </row>
    <row r="131" spans="1:11" x14ac:dyDescent="0.2">
      <c r="A131" t="s">
        <v>438</v>
      </c>
      <c r="B131" t="s">
        <v>84</v>
      </c>
      <c r="C131" t="s">
        <v>275</v>
      </c>
      <c r="D131" t="s">
        <v>271</v>
      </c>
      <c r="E131" t="s">
        <v>224</v>
      </c>
      <c r="F131">
        <v>681</v>
      </c>
      <c r="G131">
        <v>18612</v>
      </c>
      <c r="H131">
        <v>76</v>
      </c>
      <c r="I131">
        <v>0</v>
      </c>
      <c r="J131">
        <v>757</v>
      </c>
      <c r="K131">
        <v>18612</v>
      </c>
    </row>
    <row r="132" spans="1:11" x14ac:dyDescent="0.2">
      <c r="A132" t="s">
        <v>439</v>
      </c>
      <c r="B132" t="s">
        <v>84</v>
      </c>
      <c r="C132" t="s">
        <v>275</v>
      </c>
      <c r="D132" t="s">
        <v>268</v>
      </c>
      <c r="E132" t="s">
        <v>225</v>
      </c>
      <c r="F132">
        <v>350</v>
      </c>
      <c r="G132">
        <v>7807</v>
      </c>
      <c r="H132">
        <v>50</v>
      </c>
      <c r="I132">
        <v>0</v>
      </c>
      <c r="J132">
        <v>400</v>
      </c>
      <c r="K132">
        <v>7807</v>
      </c>
    </row>
    <row r="133" spans="1:11" x14ac:dyDescent="0.2">
      <c r="A133" t="s">
        <v>440</v>
      </c>
      <c r="B133" t="s">
        <v>84</v>
      </c>
      <c r="C133" t="s">
        <v>275</v>
      </c>
      <c r="D133" t="s">
        <v>267</v>
      </c>
      <c r="E133" t="s">
        <v>226</v>
      </c>
      <c r="F133">
        <v>167</v>
      </c>
      <c r="G133">
        <v>3771</v>
      </c>
      <c r="H133">
        <v>11</v>
      </c>
      <c r="I133">
        <v>0</v>
      </c>
      <c r="J133">
        <v>178</v>
      </c>
      <c r="K133">
        <v>3771</v>
      </c>
    </row>
    <row r="134" spans="1:11" x14ac:dyDescent="0.2">
      <c r="A134" t="s">
        <v>441</v>
      </c>
      <c r="B134" t="s">
        <v>84</v>
      </c>
      <c r="C134" t="s">
        <v>275</v>
      </c>
      <c r="D134" t="s">
        <v>271</v>
      </c>
      <c r="E134" t="s">
        <v>227</v>
      </c>
      <c r="F134">
        <v>146</v>
      </c>
      <c r="G134">
        <v>5082</v>
      </c>
      <c r="H134">
        <v>19</v>
      </c>
      <c r="I134">
        <v>0</v>
      </c>
      <c r="J134">
        <v>165</v>
      </c>
      <c r="K134">
        <v>5082</v>
      </c>
    </row>
    <row r="135" spans="1:11" x14ac:dyDescent="0.2">
      <c r="A135" t="s">
        <v>442</v>
      </c>
      <c r="B135" t="s">
        <v>84</v>
      </c>
      <c r="C135" t="s">
        <v>275</v>
      </c>
      <c r="D135" t="s">
        <v>265</v>
      </c>
      <c r="E135" t="s">
        <v>228</v>
      </c>
      <c r="F135">
        <v>548</v>
      </c>
      <c r="G135">
        <v>13455.4</v>
      </c>
      <c r="H135">
        <v>88</v>
      </c>
      <c r="I135">
        <v>0</v>
      </c>
      <c r="J135">
        <v>636</v>
      </c>
      <c r="K135">
        <v>13455.4</v>
      </c>
    </row>
    <row r="136" spans="1:11" x14ac:dyDescent="0.2">
      <c r="A136" t="s">
        <v>443</v>
      </c>
      <c r="B136" t="s">
        <v>84</v>
      </c>
      <c r="C136" t="s">
        <v>275</v>
      </c>
      <c r="D136" t="s">
        <v>267</v>
      </c>
      <c r="E136" t="s">
        <v>229</v>
      </c>
      <c r="F136">
        <v>131</v>
      </c>
      <c r="G136">
        <v>3058</v>
      </c>
      <c r="H136">
        <v>14</v>
      </c>
      <c r="I136">
        <v>0</v>
      </c>
      <c r="J136">
        <v>145</v>
      </c>
      <c r="K136">
        <v>3058</v>
      </c>
    </row>
    <row r="137" spans="1:11" x14ac:dyDescent="0.2">
      <c r="A137" t="s">
        <v>444</v>
      </c>
      <c r="B137" t="s">
        <v>84</v>
      </c>
      <c r="C137" t="s">
        <v>275</v>
      </c>
      <c r="D137" t="s">
        <v>269</v>
      </c>
      <c r="E137" t="s">
        <v>230</v>
      </c>
      <c r="F137">
        <v>1699</v>
      </c>
      <c r="G137">
        <v>37534.42</v>
      </c>
      <c r="H137">
        <v>569</v>
      </c>
      <c r="I137">
        <v>0</v>
      </c>
      <c r="J137">
        <v>2268</v>
      </c>
      <c r="K137">
        <v>37534.42</v>
      </c>
    </row>
    <row r="138" spans="1:11" x14ac:dyDescent="0.2">
      <c r="A138" t="s">
        <v>445</v>
      </c>
      <c r="B138" t="s">
        <v>84</v>
      </c>
      <c r="C138" t="s">
        <v>275</v>
      </c>
      <c r="D138" t="s">
        <v>266</v>
      </c>
      <c r="E138" t="s">
        <v>231</v>
      </c>
      <c r="F138">
        <v>276</v>
      </c>
      <c r="G138">
        <v>5424.98</v>
      </c>
      <c r="H138">
        <v>145</v>
      </c>
      <c r="I138">
        <v>0</v>
      </c>
      <c r="J138">
        <v>421</v>
      </c>
      <c r="K138">
        <v>5424.98</v>
      </c>
    </row>
    <row r="139" spans="1:11" x14ac:dyDescent="0.2">
      <c r="A139" t="s">
        <v>446</v>
      </c>
      <c r="B139" t="s">
        <v>84</v>
      </c>
      <c r="C139" t="s">
        <v>275</v>
      </c>
      <c r="D139" t="s">
        <v>270</v>
      </c>
      <c r="E139" t="s">
        <v>232</v>
      </c>
      <c r="F139">
        <v>238</v>
      </c>
      <c r="G139">
        <v>5151</v>
      </c>
      <c r="H139">
        <v>34</v>
      </c>
      <c r="I139">
        <v>0</v>
      </c>
      <c r="J139">
        <v>272</v>
      </c>
      <c r="K139">
        <v>5151</v>
      </c>
    </row>
    <row r="140" spans="1:11" x14ac:dyDescent="0.2">
      <c r="A140" t="s">
        <v>447</v>
      </c>
      <c r="B140" t="s">
        <v>84</v>
      </c>
      <c r="C140" t="s">
        <v>275</v>
      </c>
      <c r="D140" t="s">
        <v>268</v>
      </c>
      <c r="E140" t="s">
        <v>233</v>
      </c>
      <c r="F140">
        <v>259</v>
      </c>
      <c r="G140">
        <v>7511</v>
      </c>
      <c r="H140">
        <v>25</v>
      </c>
      <c r="I140">
        <v>0</v>
      </c>
      <c r="J140">
        <v>284</v>
      </c>
      <c r="K140">
        <v>7511</v>
      </c>
    </row>
    <row r="141" spans="1:11" x14ac:dyDescent="0.2">
      <c r="A141" t="s">
        <v>448</v>
      </c>
      <c r="B141" t="s">
        <v>84</v>
      </c>
      <c r="C141" t="s">
        <v>275</v>
      </c>
      <c r="D141" t="s">
        <v>271</v>
      </c>
      <c r="E141" t="s">
        <v>234</v>
      </c>
      <c r="F141">
        <v>145</v>
      </c>
      <c r="G141">
        <v>3939.5</v>
      </c>
      <c r="H141">
        <v>20</v>
      </c>
      <c r="I141">
        <v>0</v>
      </c>
      <c r="J141">
        <v>165</v>
      </c>
      <c r="K141">
        <v>3939.5</v>
      </c>
    </row>
    <row r="142" spans="1:11" x14ac:dyDescent="0.2">
      <c r="A142" t="s">
        <v>449</v>
      </c>
      <c r="B142" t="s">
        <v>84</v>
      </c>
      <c r="C142" t="s">
        <v>275</v>
      </c>
      <c r="D142" t="s">
        <v>265</v>
      </c>
      <c r="E142" t="s">
        <v>235</v>
      </c>
      <c r="F142">
        <v>174</v>
      </c>
      <c r="G142">
        <v>3178</v>
      </c>
      <c r="H142">
        <v>62</v>
      </c>
      <c r="I142">
        <v>0</v>
      </c>
      <c r="J142">
        <v>236</v>
      </c>
      <c r="K142">
        <v>3178</v>
      </c>
    </row>
    <row r="143" spans="1:11" x14ac:dyDescent="0.2">
      <c r="A143" t="s">
        <v>450</v>
      </c>
      <c r="B143" t="s">
        <v>84</v>
      </c>
      <c r="C143" t="s">
        <v>275</v>
      </c>
      <c r="D143" t="s">
        <v>270</v>
      </c>
      <c r="E143" t="s">
        <v>236</v>
      </c>
      <c r="F143">
        <v>85</v>
      </c>
      <c r="G143">
        <v>1617.98</v>
      </c>
      <c r="H143">
        <v>14</v>
      </c>
      <c r="I143">
        <v>0</v>
      </c>
      <c r="J143">
        <v>99</v>
      </c>
      <c r="K143">
        <v>1617.98</v>
      </c>
    </row>
    <row r="144" spans="1:11" x14ac:dyDescent="0.2">
      <c r="A144" t="s">
        <v>451</v>
      </c>
      <c r="B144" t="s">
        <v>84</v>
      </c>
      <c r="C144" t="s">
        <v>275</v>
      </c>
      <c r="D144" t="s">
        <v>266</v>
      </c>
      <c r="E144" t="s">
        <v>237</v>
      </c>
      <c r="F144">
        <v>183</v>
      </c>
      <c r="G144">
        <v>5303.46</v>
      </c>
      <c r="H144">
        <v>90</v>
      </c>
      <c r="I144">
        <v>0</v>
      </c>
      <c r="J144">
        <v>273</v>
      </c>
      <c r="K144">
        <v>5303.46</v>
      </c>
    </row>
    <row r="145" spans="1:11" x14ac:dyDescent="0.2">
      <c r="A145" t="s">
        <v>452</v>
      </c>
      <c r="B145" t="s">
        <v>84</v>
      </c>
      <c r="C145" t="s">
        <v>275</v>
      </c>
      <c r="D145" t="s">
        <v>268</v>
      </c>
      <c r="E145" t="s">
        <v>238</v>
      </c>
      <c r="F145">
        <v>291</v>
      </c>
      <c r="G145">
        <v>8279.5</v>
      </c>
      <c r="H145">
        <v>64</v>
      </c>
      <c r="I145">
        <v>0</v>
      </c>
      <c r="J145">
        <v>355</v>
      </c>
      <c r="K145">
        <v>8279.5</v>
      </c>
    </row>
    <row r="146" spans="1:11" x14ac:dyDescent="0.2">
      <c r="A146" t="s">
        <v>453</v>
      </c>
      <c r="B146" t="s">
        <v>84</v>
      </c>
      <c r="C146" t="s">
        <v>275</v>
      </c>
      <c r="D146" t="s">
        <v>272</v>
      </c>
      <c r="E146" t="s">
        <v>239</v>
      </c>
      <c r="F146">
        <v>278</v>
      </c>
      <c r="G146">
        <v>5978.98</v>
      </c>
      <c r="H146">
        <v>31</v>
      </c>
      <c r="I146">
        <v>0</v>
      </c>
      <c r="J146">
        <v>309</v>
      </c>
      <c r="K146">
        <v>5978.98</v>
      </c>
    </row>
    <row r="147" spans="1:11" x14ac:dyDescent="0.2">
      <c r="A147" t="s">
        <v>454</v>
      </c>
      <c r="B147" t="s">
        <v>84</v>
      </c>
      <c r="C147" t="s">
        <v>275</v>
      </c>
      <c r="D147" t="s">
        <v>271</v>
      </c>
      <c r="E147" t="s">
        <v>240</v>
      </c>
      <c r="F147">
        <v>135</v>
      </c>
      <c r="G147">
        <v>3324</v>
      </c>
      <c r="H147">
        <v>21</v>
      </c>
      <c r="I147">
        <v>0</v>
      </c>
      <c r="J147">
        <v>156</v>
      </c>
      <c r="K147">
        <v>3324</v>
      </c>
    </row>
    <row r="148" spans="1:11" x14ac:dyDescent="0.2">
      <c r="A148" t="s">
        <v>455</v>
      </c>
      <c r="B148" t="s">
        <v>84</v>
      </c>
      <c r="C148" t="s">
        <v>275</v>
      </c>
      <c r="D148" t="s">
        <v>266</v>
      </c>
      <c r="E148" t="s">
        <v>241</v>
      </c>
      <c r="F148">
        <v>279</v>
      </c>
      <c r="G148">
        <v>6906.98</v>
      </c>
      <c r="H148">
        <v>177</v>
      </c>
      <c r="I148">
        <v>0</v>
      </c>
      <c r="J148">
        <v>456</v>
      </c>
      <c r="K148">
        <v>6906.98</v>
      </c>
    </row>
    <row r="149" spans="1:11" x14ac:dyDescent="0.2">
      <c r="A149" t="s">
        <v>456</v>
      </c>
      <c r="B149" t="s">
        <v>84</v>
      </c>
      <c r="C149" t="s">
        <v>275</v>
      </c>
      <c r="D149" t="s">
        <v>266</v>
      </c>
      <c r="E149" t="s">
        <v>242</v>
      </c>
      <c r="F149">
        <v>329</v>
      </c>
      <c r="G149">
        <v>9852</v>
      </c>
      <c r="H149">
        <v>243</v>
      </c>
      <c r="I149">
        <v>0</v>
      </c>
      <c r="J149">
        <v>572</v>
      </c>
      <c r="K149">
        <v>9852</v>
      </c>
    </row>
    <row r="150" spans="1:11" x14ac:dyDescent="0.2">
      <c r="A150" t="s">
        <v>457</v>
      </c>
      <c r="B150" t="s">
        <v>84</v>
      </c>
      <c r="C150" t="s">
        <v>275</v>
      </c>
      <c r="D150" t="s">
        <v>268</v>
      </c>
      <c r="E150" t="s">
        <v>243</v>
      </c>
      <c r="F150">
        <v>220</v>
      </c>
      <c r="G150">
        <v>6426.48</v>
      </c>
      <c r="H150">
        <v>33</v>
      </c>
      <c r="I150">
        <v>0</v>
      </c>
      <c r="J150">
        <v>253</v>
      </c>
      <c r="K150">
        <v>6426.48</v>
      </c>
    </row>
    <row r="151" spans="1:11" x14ac:dyDescent="0.2">
      <c r="A151" t="s">
        <v>458</v>
      </c>
      <c r="B151" t="s">
        <v>84</v>
      </c>
      <c r="C151" t="s">
        <v>275</v>
      </c>
      <c r="D151" t="s">
        <v>271</v>
      </c>
      <c r="E151" t="s">
        <v>244</v>
      </c>
      <c r="F151">
        <v>516</v>
      </c>
      <c r="G151">
        <v>14233.48</v>
      </c>
      <c r="H151">
        <v>101</v>
      </c>
      <c r="I151">
        <v>0</v>
      </c>
      <c r="J151">
        <v>617</v>
      </c>
      <c r="K151">
        <v>14233.48</v>
      </c>
    </row>
    <row r="152" spans="1:11" x14ac:dyDescent="0.2">
      <c r="A152" t="s">
        <v>459</v>
      </c>
      <c r="B152" t="s">
        <v>84</v>
      </c>
      <c r="C152" t="s">
        <v>275</v>
      </c>
      <c r="D152" t="s">
        <v>269</v>
      </c>
      <c r="E152" t="s">
        <v>245</v>
      </c>
      <c r="F152">
        <v>201</v>
      </c>
      <c r="G152">
        <v>4861</v>
      </c>
      <c r="H152">
        <v>45</v>
      </c>
      <c r="I152">
        <v>0</v>
      </c>
      <c r="J152">
        <v>246</v>
      </c>
      <c r="K152">
        <v>4861</v>
      </c>
    </row>
    <row r="153" spans="1:11" x14ac:dyDescent="0.2">
      <c r="A153" t="s">
        <v>460</v>
      </c>
      <c r="B153" t="s">
        <v>84</v>
      </c>
      <c r="C153" t="s">
        <v>275</v>
      </c>
      <c r="D153" t="s">
        <v>271</v>
      </c>
      <c r="E153" t="s">
        <v>285</v>
      </c>
      <c r="F153">
        <v>4238</v>
      </c>
      <c r="G153">
        <v>118395.88</v>
      </c>
      <c r="H153">
        <v>762</v>
      </c>
      <c r="I153">
        <v>0</v>
      </c>
      <c r="J153">
        <v>5000</v>
      </c>
      <c r="K153">
        <v>118395.88</v>
      </c>
    </row>
    <row r="154" spans="1:11" x14ac:dyDescent="0.2">
      <c r="A154" t="s">
        <v>461</v>
      </c>
      <c r="B154" t="s">
        <v>84</v>
      </c>
      <c r="C154" t="s">
        <v>275</v>
      </c>
      <c r="D154" t="s">
        <v>264</v>
      </c>
      <c r="E154" t="s">
        <v>246</v>
      </c>
      <c r="F154">
        <v>430</v>
      </c>
      <c r="G154">
        <v>10629.48</v>
      </c>
      <c r="H154">
        <v>70</v>
      </c>
      <c r="I154">
        <v>0</v>
      </c>
      <c r="J154">
        <v>500</v>
      </c>
      <c r="K154">
        <v>10629.48</v>
      </c>
    </row>
    <row r="155" spans="1:11" x14ac:dyDescent="0.2">
      <c r="A155" t="s">
        <v>462</v>
      </c>
      <c r="B155" t="s">
        <v>84</v>
      </c>
      <c r="C155" t="s">
        <v>275</v>
      </c>
      <c r="D155" t="s">
        <v>269</v>
      </c>
      <c r="E155" t="s">
        <v>247</v>
      </c>
      <c r="F155">
        <v>920</v>
      </c>
      <c r="G155">
        <v>21820.48</v>
      </c>
      <c r="H155">
        <v>210</v>
      </c>
      <c r="I155">
        <v>0</v>
      </c>
      <c r="J155">
        <v>1130</v>
      </c>
      <c r="K155">
        <v>21820.48</v>
      </c>
    </row>
    <row r="156" spans="1:11" x14ac:dyDescent="0.2">
      <c r="A156" t="s">
        <v>463</v>
      </c>
      <c r="B156" t="s">
        <v>84</v>
      </c>
      <c r="C156" t="s">
        <v>275</v>
      </c>
      <c r="D156" t="s">
        <v>266</v>
      </c>
      <c r="E156" t="s">
        <v>248</v>
      </c>
      <c r="F156">
        <v>123</v>
      </c>
      <c r="G156">
        <v>3872.48</v>
      </c>
      <c r="H156">
        <v>58</v>
      </c>
      <c r="I156">
        <v>0</v>
      </c>
      <c r="J156">
        <v>181</v>
      </c>
      <c r="K156">
        <v>3872.48</v>
      </c>
    </row>
    <row r="157" spans="1:11" x14ac:dyDescent="0.2">
      <c r="A157" t="s">
        <v>464</v>
      </c>
      <c r="B157" t="s">
        <v>84</v>
      </c>
      <c r="C157" t="s">
        <v>275</v>
      </c>
      <c r="D157" t="s">
        <v>268</v>
      </c>
      <c r="E157" t="s">
        <v>249</v>
      </c>
      <c r="F157">
        <v>247</v>
      </c>
      <c r="G157">
        <v>7932.5</v>
      </c>
      <c r="H157">
        <v>22</v>
      </c>
      <c r="I157">
        <v>0</v>
      </c>
      <c r="J157">
        <v>269</v>
      </c>
      <c r="K157">
        <v>7932.5</v>
      </c>
    </row>
    <row r="158" spans="1:11" x14ac:dyDescent="0.2">
      <c r="A158" t="s">
        <v>465</v>
      </c>
      <c r="B158" t="s">
        <v>84</v>
      </c>
      <c r="C158" t="s">
        <v>275</v>
      </c>
      <c r="D158" t="s">
        <v>270</v>
      </c>
      <c r="E158" t="s">
        <v>250</v>
      </c>
      <c r="F158">
        <v>591</v>
      </c>
      <c r="G158">
        <v>13236.46</v>
      </c>
      <c r="H158">
        <v>103</v>
      </c>
      <c r="I158">
        <v>0</v>
      </c>
      <c r="J158">
        <v>694</v>
      </c>
      <c r="K158">
        <v>13236.46</v>
      </c>
    </row>
    <row r="159" spans="1:11" x14ac:dyDescent="0.2">
      <c r="A159" t="s">
        <v>466</v>
      </c>
      <c r="B159" t="s">
        <v>84</v>
      </c>
      <c r="C159" t="s">
        <v>275</v>
      </c>
      <c r="D159" t="s">
        <v>269</v>
      </c>
      <c r="E159" t="s">
        <v>251</v>
      </c>
      <c r="F159">
        <v>192</v>
      </c>
      <c r="G159">
        <v>4435</v>
      </c>
      <c r="H159">
        <v>82</v>
      </c>
      <c r="I159">
        <v>0</v>
      </c>
      <c r="J159">
        <v>274</v>
      </c>
      <c r="K159">
        <v>4435</v>
      </c>
    </row>
    <row r="160" spans="1:11" x14ac:dyDescent="0.2">
      <c r="A160" t="s">
        <v>467</v>
      </c>
      <c r="B160" t="s">
        <v>84</v>
      </c>
      <c r="C160" t="s">
        <v>275</v>
      </c>
      <c r="D160" t="s">
        <v>268</v>
      </c>
      <c r="E160" t="s">
        <v>252</v>
      </c>
      <c r="F160">
        <v>252</v>
      </c>
      <c r="G160">
        <v>6855</v>
      </c>
      <c r="H160">
        <v>40</v>
      </c>
      <c r="I160">
        <v>0</v>
      </c>
      <c r="J160">
        <v>292</v>
      </c>
      <c r="K160">
        <v>6855</v>
      </c>
    </row>
    <row r="161" spans="1:11" x14ac:dyDescent="0.2">
      <c r="A161" t="s">
        <v>468</v>
      </c>
      <c r="B161" t="s">
        <v>84</v>
      </c>
      <c r="C161" t="s">
        <v>275</v>
      </c>
      <c r="D161" t="s">
        <v>269</v>
      </c>
      <c r="E161" t="s">
        <v>253</v>
      </c>
      <c r="F161">
        <v>270</v>
      </c>
      <c r="G161">
        <v>7105.5</v>
      </c>
      <c r="H161">
        <v>71</v>
      </c>
      <c r="I161">
        <v>0</v>
      </c>
      <c r="J161">
        <v>341</v>
      </c>
      <c r="K161">
        <v>7105.5</v>
      </c>
    </row>
    <row r="162" spans="1:11" x14ac:dyDescent="0.2">
      <c r="A162" t="s">
        <v>469</v>
      </c>
      <c r="B162" t="s">
        <v>84</v>
      </c>
      <c r="C162" t="s">
        <v>275</v>
      </c>
      <c r="D162" t="s">
        <v>271</v>
      </c>
      <c r="E162" t="s">
        <v>254</v>
      </c>
      <c r="F162">
        <v>129</v>
      </c>
      <c r="G162">
        <v>3799.44</v>
      </c>
      <c r="H162">
        <v>25</v>
      </c>
      <c r="I162">
        <v>0</v>
      </c>
      <c r="J162">
        <v>154</v>
      </c>
      <c r="K162">
        <v>3799.44</v>
      </c>
    </row>
    <row r="163" spans="1:11" x14ac:dyDescent="0.2">
      <c r="A163" t="s">
        <v>470</v>
      </c>
      <c r="B163" t="s">
        <v>84</v>
      </c>
      <c r="C163" t="s">
        <v>275</v>
      </c>
      <c r="D163" t="s">
        <v>271</v>
      </c>
      <c r="E163" t="s">
        <v>255</v>
      </c>
      <c r="F163">
        <v>480</v>
      </c>
      <c r="G163">
        <v>12787</v>
      </c>
      <c r="H163">
        <v>81</v>
      </c>
      <c r="I163">
        <v>0</v>
      </c>
      <c r="J163">
        <v>561</v>
      </c>
      <c r="K163">
        <v>12787</v>
      </c>
    </row>
    <row r="164" spans="1:11" x14ac:dyDescent="0.2">
      <c r="A164" t="s">
        <v>471</v>
      </c>
      <c r="B164" t="s">
        <v>84</v>
      </c>
      <c r="C164" t="s">
        <v>275</v>
      </c>
      <c r="D164" t="s">
        <v>272</v>
      </c>
      <c r="E164" t="s">
        <v>256</v>
      </c>
      <c r="F164">
        <v>193</v>
      </c>
      <c r="G164">
        <v>4450.5</v>
      </c>
      <c r="H164">
        <v>35</v>
      </c>
      <c r="I164">
        <v>0</v>
      </c>
      <c r="J164">
        <v>228</v>
      </c>
      <c r="K164">
        <v>4450.5</v>
      </c>
    </row>
    <row r="165" spans="1:11" x14ac:dyDescent="0.2">
      <c r="A165" t="s">
        <v>472</v>
      </c>
      <c r="B165" t="s">
        <v>84</v>
      </c>
      <c r="C165" t="s">
        <v>275</v>
      </c>
      <c r="D165" t="s">
        <v>272</v>
      </c>
      <c r="E165" t="s">
        <v>286</v>
      </c>
      <c r="F165">
        <v>4614</v>
      </c>
      <c r="G165">
        <v>110881.74</v>
      </c>
      <c r="H165">
        <v>631</v>
      </c>
      <c r="I165">
        <v>0</v>
      </c>
      <c r="J165">
        <v>5245</v>
      </c>
      <c r="K165">
        <v>110881.74</v>
      </c>
    </row>
    <row r="166" spans="1:11" x14ac:dyDescent="0.2">
      <c r="A166" t="s">
        <v>473</v>
      </c>
      <c r="B166" t="s">
        <v>84</v>
      </c>
      <c r="C166" t="s">
        <v>293</v>
      </c>
      <c r="D166" t="s">
        <v>104</v>
      </c>
      <c r="E166" t="s">
        <v>277</v>
      </c>
      <c r="F166">
        <v>0</v>
      </c>
      <c r="G166">
        <v>0</v>
      </c>
      <c r="H166">
        <v>2755</v>
      </c>
      <c r="I166">
        <v>0</v>
      </c>
      <c r="J166">
        <v>2755</v>
      </c>
      <c r="K166">
        <v>0</v>
      </c>
    </row>
    <row r="167" spans="1:11" x14ac:dyDescent="0.2">
      <c r="A167" t="s">
        <v>474</v>
      </c>
      <c r="B167" t="s">
        <v>84</v>
      </c>
      <c r="C167" t="s">
        <v>293</v>
      </c>
      <c r="D167" t="s">
        <v>266</v>
      </c>
      <c r="E167" t="s">
        <v>105</v>
      </c>
      <c r="F167">
        <v>0</v>
      </c>
      <c r="G167">
        <v>0</v>
      </c>
      <c r="H167">
        <v>48</v>
      </c>
      <c r="I167">
        <v>0</v>
      </c>
      <c r="J167">
        <v>48</v>
      </c>
      <c r="K167">
        <v>0</v>
      </c>
    </row>
    <row r="168" spans="1:11" x14ac:dyDescent="0.2">
      <c r="A168" t="s">
        <v>475</v>
      </c>
      <c r="B168" t="s">
        <v>84</v>
      </c>
      <c r="C168" t="s">
        <v>293</v>
      </c>
      <c r="D168" t="s">
        <v>266</v>
      </c>
      <c r="E168" t="s">
        <v>106</v>
      </c>
      <c r="F168">
        <v>0</v>
      </c>
      <c r="G168">
        <v>0</v>
      </c>
      <c r="H168">
        <v>27</v>
      </c>
      <c r="I168">
        <v>0</v>
      </c>
      <c r="J168">
        <v>27</v>
      </c>
      <c r="K168">
        <v>0</v>
      </c>
    </row>
    <row r="169" spans="1:11" x14ac:dyDescent="0.2">
      <c r="A169" t="s">
        <v>476</v>
      </c>
      <c r="B169" t="s">
        <v>84</v>
      </c>
      <c r="C169" t="s">
        <v>293</v>
      </c>
      <c r="D169" t="s">
        <v>272</v>
      </c>
      <c r="E169" t="s">
        <v>107</v>
      </c>
      <c r="F169">
        <v>0</v>
      </c>
      <c r="G169">
        <v>0</v>
      </c>
      <c r="H169">
        <v>1</v>
      </c>
      <c r="I169">
        <v>0</v>
      </c>
      <c r="J169">
        <v>1</v>
      </c>
      <c r="K169">
        <v>0</v>
      </c>
    </row>
    <row r="170" spans="1:11" x14ac:dyDescent="0.2">
      <c r="A170" t="s">
        <v>477</v>
      </c>
      <c r="B170" t="s">
        <v>84</v>
      </c>
      <c r="C170" t="s">
        <v>293</v>
      </c>
      <c r="D170" t="s">
        <v>270</v>
      </c>
      <c r="E170" t="s">
        <v>108</v>
      </c>
      <c r="F170">
        <v>0</v>
      </c>
      <c r="G170">
        <v>0</v>
      </c>
      <c r="H170">
        <v>17</v>
      </c>
      <c r="I170">
        <v>0</v>
      </c>
      <c r="J170">
        <v>17</v>
      </c>
      <c r="K170">
        <v>0</v>
      </c>
    </row>
    <row r="171" spans="1:11" x14ac:dyDescent="0.2">
      <c r="A171" t="s">
        <v>478</v>
      </c>
      <c r="B171" t="s">
        <v>84</v>
      </c>
      <c r="C171" t="s">
        <v>293</v>
      </c>
      <c r="D171" t="s">
        <v>265</v>
      </c>
      <c r="E171" t="s">
        <v>109</v>
      </c>
      <c r="F171">
        <v>0</v>
      </c>
      <c r="G171">
        <v>0</v>
      </c>
      <c r="H171">
        <v>10</v>
      </c>
      <c r="I171">
        <v>0</v>
      </c>
      <c r="J171">
        <v>10</v>
      </c>
      <c r="K171">
        <v>0</v>
      </c>
    </row>
    <row r="172" spans="1:11" x14ac:dyDescent="0.2">
      <c r="A172" t="s">
        <v>479</v>
      </c>
      <c r="B172" t="s">
        <v>84</v>
      </c>
      <c r="C172" t="s">
        <v>293</v>
      </c>
      <c r="D172" t="s">
        <v>266</v>
      </c>
      <c r="E172" t="s">
        <v>110</v>
      </c>
      <c r="F172">
        <v>0</v>
      </c>
      <c r="G172">
        <v>0</v>
      </c>
      <c r="H172">
        <v>42</v>
      </c>
      <c r="I172">
        <v>0</v>
      </c>
      <c r="J172">
        <v>42</v>
      </c>
      <c r="K172">
        <v>0</v>
      </c>
    </row>
    <row r="173" spans="1:11" x14ac:dyDescent="0.2">
      <c r="A173" t="s">
        <v>480</v>
      </c>
      <c r="B173" t="s">
        <v>84</v>
      </c>
      <c r="C173" t="s">
        <v>293</v>
      </c>
      <c r="D173" t="s">
        <v>271</v>
      </c>
      <c r="E173" t="s">
        <v>111</v>
      </c>
      <c r="F173">
        <v>0</v>
      </c>
      <c r="G173">
        <v>0</v>
      </c>
      <c r="H173">
        <v>74</v>
      </c>
      <c r="I173">
        <v>0</v>
      </c>
      <c r="J173">
        <v>74</v>
      </c>
      <c r="K173">
        <v>0</v>
      </c>
    </row>
    <row r="174" spans="1:11" x14ac:dyDescent="0.2">
      <c r="A174" t="s">
        <v>481</v>
      </c>
      <c r="B174" t="s">
        <v>84</v>
      </c>
      <c r="C174" t="s">
        <v>293</v>
      </c>
      <c r="D174" t="s">
        <v>268</v>
      </c>
      <c r="E174" t="s">
        <v>112</v>
      </c>
      <c r="F174">
        <v>0</v>
      </c>
      <c r="G174">
        <v>0</v>
      </c>
      <c r="H174">
        <v>8</v>
      </c>
      <c r="I174">
        <v>0</v>
      </c>
      <c r="J174">
        <v>8</v>
      </c>
      <c r="K174">
        <v>0</v>
      </c>
    </row>
    <row r="175" spans="1:11" x14ac:dyDescent="0.2">
      <c r="A175" t="s">
        <v>482</v>
      </c>
      <c r="B175" t="s">
        <v>84</v>
      </c>
      <c r="C175" t="s">
        <v>293</v>
      </c>
      <c r="D175" t="s">
        <v>268</v>
      </c>
      <c r="E175" t="s">
        <v>113</v>
      </c>
      <c r="F175">
        <v>0</v>
      </c>
      <c r="G175">
        <v>0</v>
      </c>
      <c r="H175">
        <v>3</v>
      </c>
      <c r="I175">
        <v>0</v>
      </c>
      <c r="J175">
        <v>3</v>
      </c>
      <c r="K175">
        <v>0</v>
      </c>
    </row>
    <row r="176" spans="1:11" x14ac:dyDescent="0.2">
      <c r="A176" t="s">
        <v>483</v>
      </c>
      <c r="B176" t="s">
        <v>84</v>
      </c>
      <c r="C176" t="s">
        <v>293</v>
      </c>
      <c r="D176" t="s">
        <v>268</v>
      </c>
      <c r="E176" t="s">
        <v>114</v>
      </c>
      <c r="F176">
        <v>0</v>
      </c>
      <c r="G176">
        <v>0</v>
      </c>
      <c r="H176">
        <v>10</v>
      </c>
      <c r="I176">
        <v>0</v>
      </c>
      <c r="J176">
        <v>10</v>
      </c>
      <c r="K176">
        <v>0</v>
      </c>
    </row>
    <row r="177" spans="1:11" x14ac:dyDescent="0.2">
      <c r="A177" t="s">
        <v>484</v>
      </c>
      <c r="B177" t="s">
        <v>84</v>
      </c>
      <c r="C177" t="s">
        <v>293</v>
      </c>
      <c r="D177" t="s">
        <v>270</v>
      </c>
      <c r="E177" t="s">
        <v>115</v>
      </c>
      <c r="F177">
        <v>0</v>
      </c>
      <c r="G177">
        <v>0</v>
      </c>
      <c r="H177">
        <v>8</v>
      </c>
      <c r="I177">
        <v>0</v>
      </c>
      <c r="J177">
        <v>8</v>
      </c>
      <c r="K177">
        <v>0</v>
      </c>
    </row>
    <row r="178" spans="1:11" x14ac:dyDescent="0.2">
      <c r="A178" t="s">
        <v>485</v>
      </c>
      <c r="B178" t="s">
        <v>84</v>
      </c>
      <c r="C178" t="s">
        <v>293</v>
      </c>
      <c r="D178" t="s">
        <v>269</v>
      </c>
      <c r="E178" t="s">
        <v>116</v>
      </c>
      <c r="F178">
        <v>0</v>
      </c>
      <c r="G178">
        <v>0</v>
      </c>
      <c r="H178">
        <v>6</v>
      </c>
      <c r="I178">
        <v>0</v>
      </c>
      <c r="J178">
        <v>6</v>
      </c>
      <c r="K178">
        <v>0</v>
      </c>
    </row>
    <row r="179" spans="1:11" x14ac:dyDescent="0.2">
      <c r="A179" t="s">
        <v>486</v>
      </c>
      <c r="B179" t="s">
        <v>84</v>
      </c>
      <c r="C179" t="s">
        <v>293</v>
      </c>
      <c r="D179" t="s">
        <v>272</v>
      </c>
      <c r="E179" t="s">
        <v>117</v>
      </c>
      <c r="F179">
        <v>0</v>
      </c>
      <c r="G179">
        <v>0</v>
      </c>
      <c r="H179">
        <v>33</v>
      </c>
      <c r="I179">
        <v>0</v>
      </c>
      <c r="J179">
        <v>33</v>
      </c>
      <c r="K179">
        <v>0</v>
      </c>
    </row>
    <row r="180" spans="1:11" x14ac:dyDescent="0.2">
      <c r="A180" t="s">
        <v>487</v>
      </c>
      <c r="B180" t="s">
        <v>84</v>
      </c>
      <c r="C180" t="s">
        <v>293</v>
      </c>
      <c r="D180" t="s">
        <v>266</v>
      </c>
      <c r="E180" t="s">
        <v>118</v>
      </c>
      <c r="F180">
        <v>0</v>
      </c>
      <c r="G180">
        <v>0</v>
      </c>
      <c r="H180">
        <v>11</v>
      </c>
      <c r="I180">
        <v>0</v>
      </c>
      <c r="J180">
        <v>11</v>
      </c>
      <c r="K180">
        <v>0</v>
      </c>
    </row>
    <row r="181" spans="1:11" x14ac:dyDescent="0.2">
      <c r="A181" t="s">
        <v>488</v>
      </c>
      <c r="B181" t="s">
        <v>84</v>
      </c>
      <c r="C181" t="s">
        <v>293</v>
      </c>
      <c r="D181" t="s">
        <v>269</v>
      </c>
      <c r="E181" t="s">
        <v>119</v>
      </c>
      <c r="F181">
        <v>0</v>
      </c>
      <c r="G181">
        <v>0</v>
      </c>
      <c r="H181">
        <v>14</v>
      </c>
      <c r="I181">
        <v>0</v>
      </c>
      <c r="J181">
        <v>14</v>
      </c>
      <c r="K181">
        <v>0</v>
      </c>
    </row>
    <row r="182" spans="1:11" x14ac:dyDescent="0.2">
      <c r="A182" t="s">
        <v>489</v>
      </c>
      <c r="B182" t="s">
        <v>84</v>
      </c>
      <c r="C182" t="s">
        <v>293</v>
      </c>
      <c r="D182" t="s">
        <v>270</v>
      </c>
      <c r="E182" t="s">
        <v>120</v>
      </c>
      <c r="F182">
        <v>0</v>
      </c>
      <c r="G182">
        <v>0</v>
      </c>
      <c r="H182">
        <v>19</v>
      </c>
      <c r="I182">
        <v>0</v>
      </c>
      <c r="J182">
        <v>19</v>
      </c>
      <c r="K182">
        <v>0</v>
      </c>
    </row>
    <row r="183" spans="1:11" x14ac:dyDescent="0.2">
      <c r="A183" t="s">
        <v>490</v>
      </c>
      <c r="B183" t="s">
        <v>84</v>
      </c>
      <c r="C183" t="s">
        <v>293</v>
      </c>
      <c r="D183" t="s">
        <v>266</v>
      </c>
      <c r="E183" t="s">
        <v>121</v>
      </c>
      <c r="F183">
        <v>0</v>
      </c>
      <c r="G183">
        <v>0</v>
      </c>
      <c r="H183">
        <v>30</v>
      </c>
      <c r="I183">
        <v>0</v>
      </c>
      <c r="J183">
        <v>30</v>
      </c>
      <c r="K183">
        <v>0</v>
      </c>
    </row>
    <row r="184" spans="1:11" x14ac:dyDescent="0.2">
      <c r="A184" t="s">
        <v>491</v>
      </c>
      <c r="B184" t="s">
        <v>84</v>
      </c>
      <c r="C184" t="s">
        <v>293</v>
      </c>
      <c r="D184" t="s">
        <v>269</v>
      </c>
      <c r="E184" t="s">
        <v>122</v>
      </c>
      <c r="F184">
        <v>0</v>
      </c>
      <c r="G184">
        <v>0</v>
      </c>
      <c r="H184">
        <v>28</v>
      </c>
      <c r="I184">
        <v>0</v>
      </c>
      <c r="J184">
        <v>28</v>
      </c>
      <c r="K184">
        <v>0</v>
      </c>
    </row>
    <row r="185" spans="1:11" x14ac:dyDescent="0.2">
      <c r="A185" t="s">
        <v>492</v>
      </c>
      <c r="B185" t="s">
        <v>84</v>
      </c>
      <c r="C185" t="s">
        <v>293</v>
      </c>
      <c r="D185" t="s">
        <v>268</v>
      </c>
      <c r="E185" t="s">
        <v>123</v>
      </c>
      <c r="F185">
        <v>0</v>
      </c>
      <c r="G185">
        <v>0</v>
      </c>
      <c r="H185">
        <v>10</v>
      </c>
      <c r="I185">
        <v>0</v>
      </c>
      <c r="J185">
        <v>10</v>
      </c>
      <c r="K185">
        <v>0</v>
      </c>
    </row>
    <row r="186" spans="1:11" x14ac:dyDescent="0.2">
      <c r="A186" t="s">
        <v>493</v>
      </c>
      <c r="B186" t="s">
        <v>84</v>
      </c>
      <c r="C186" t="s">
        <v>293</v>
      </c>
      <c r="D186" t="s">
        <v>272</v>
      </c>
      <c r="E186" t="s">
        <v>124</v>
      </c>
      <c r="F186">
        <v>0</v>
      </c>
      <c r="G186">
        <v>0</v>
      </c>
      <c r="H186">
        <v>8</v>
      </c>
      <c r="I186">
        <v>0</v>
      </c>
      <c r="J186">
        <v>8</v>
      </c>
      <c r="K186">
        <v>0</v>
      </c>
    </row>
    <row r="187" spans="1:11" x14ac:dyDescent="0.2">
      <c r="A187" t="s">
        <v>494</v>
      </c>
      <c r="B187" t="s">
        <v>84</v>
      </c>
      <c r="C187" t="s">
        <v>293</v>
      </c>
      <c r="D187" t="s">
        <v>265</v>
      </c>
      <c r="E187" t="s">
        <v>125</v>
      </c>
      <c r="F187">
        <v>0</v>
      </c>
      <c r="G187">
        <v>0</v>
      </c>
      <c r="H187">
        <v>34</v>
      </c>
      <c r="I187">
        <v>0</v>
      </c>
      <c r="J187">
        <v>34</v>
      </c>
      <c r="K187">
        <v>0</v>
      </c>
    </row>
    <row r="188" spans="1:11" x14ac:dyDescent="0.2">
      <c r="A188" t="s">
        <v>495</v>
      </c>
      <c r="B188" t="s">
        <v>84</v>
      </c>
      <c r="C188" t="s">
        <v>293</v>
      </c>
      <c r="D188" t="s">
        <v>266</v>
      </c>
      <c r="E188" t="s">
        <v>126</v>
      </c>
      <c r="F188">
        <v>0</v>
      </c>
      <c r="G188">
        <v>0</v>
      </c>
      <c r="H188">
        <v>5</v>
      </c>
      <c r="I188">
        <v>0</v>
      </c>
      <c r="J188">
        <v>5</v>
      </c>
      <c r="K188">
        <v>0</v>
      </c>
    </row>
    <row r="189" spans="1:11" x14ac:dyDescent="0.2">
      <c r="A189" t="s">
        <v>496</v>
      </c>
      <c r="B189" t="s">
        <v>84</v>
      </c>
      <c r="C189" t="s">
        <v>293</v>
      </c>
      <c r="D189" t="s">
        <v>265</v>
      </c>
      <c r="E189" t="s">
        <v>127</v>
      </c>
      <c r="F189">
        <v>0</v>
      </c>
      <c r="G189">
        <v>0</v>
      </c>
      <c r="H189">
        <v>12</v>
      </c>
      <c r="I189">
        <v>0</v>
      </c>
      <c r="J189">
        <v>12</v>
      </c>
      <c r="K189">
        <v>0</v>
      </c>
    </row>
    <row r="190" spans="1:11" x14ac:dyDescent="0.2">
      <c r="A190" t="s">
        <v>497</v>
      </c>
      <c r="B190" t="s">
        <v>84</v>
      </c>
      <c r="C190" t="s">
        <v>293</v>
      </c>
      <c r="D190" t="s">
        <v>268</v>
      </c>
      <c r="E190" t="s">
        <v>128</v>
      </c>
      <c r="F190">
        <v>0</v>
      </c>
      <c r="G190">
        <v>0</v>
      </c>
      <c r="H190">
        <v>5</v>
      </c>
      <c r="I190">
        <v>0</v>
      </c>
      <c r="J190">
        <v>5</v>
      </c>
      <c r="K190">
        <v>0</v>
      </c>
    </row>
    <row r="191" spans="1:11" x14ac:dyDescent="0.2">
      <c r="A191" t="s">
        <v>498</v>
      </c>
      <c r="B191" t="s">
        <v>84</v>
      </c>
      <c r="C191" t="s">
        <v>293</v>
      </c>
      <c r="D191" t="s">
        <v>268</v>
      </c>
      <c r="E191" t="s">
        <v>129</v>
      </c>
      <c r="F191">
        <v>0</v>
      </c>
      <c r="G191">
        <v>0</v>
      </c>
      <c r="H191">
        <v>10</v>
      </c>
      <c r="I191">
        <v>0</v>
      </c>
      <c r="J191">
        <v>10</v>
      </c>
      <c r="K191">
        <v>0</v>
      </c>
    </row>
    <row r="192" spans="1:11" x14ac:dyDescent="0.2">
      <c r="A192" t="s">
        <v>499</v>
      </c>
      <c r="B192" t="s">
        <v>84</v>
      </c>
      <c r="C192" t="s">
        <v>293</v>
      </c>
      <c r="D192" t="s">
        <v>270</v>
      </c>
      <c r="E192" t="s">
        <v>131</v>
      </c>
      <c r="F192">
        <v>0</v>
      </c>
      <c r="G192">
        <v>0</v>
      </c>
      <c r="H192">
        <v>11</v>
      </c>
      <c r="I192">
        <v>0</v>
      </c>
      <c r="J192">
        <v>11</v>
      </c>
      <c r="K192">
        <v>0</v>
      </c>
    </row>
    <row r="193" spans="1:11" x14ac:dyDescent="0.2">
      <c r="A193" t="s">
        <v>500</v>
      </c>
      <c r="B193" t="s">
        <v>84</v>
      </c>
      <c r="C193" t="s">
        <v>293</v>
      </c>
      <c r="D193" t="s">
        <v>271</v>
      </c>
      <c r="E193" t="s">
        <v>132</v>
      </c>
      <c r="F193">
        <v>0</v>
      </c>
      <c r="G193">
        <v>0</v>
      </c>
      <c r="H193">
        <v>17</v>
      </c>
      <c r="I193">
        <v>0</v>
      </c>
      <c r="J193">
        <v>17</v>
      </c>
      <c r="K193">
        <v>0</v>
      </c>
    </row>
    <row r="194" spans="1:11" x14ac:dyDescent="0.2">
      <c r="A194" t="s">
        <v>501</v>
      </c>
      <c r="B194" t="s">
        <v>84</v>
      </c>
      <c r="C194" t="s">
        <v>293</v>
      </c>
      <c r="D194" t="s">
        <v>266</v>
      </c>
      <c r="E194" t="s">
        <v>133</v>
      </c>
      <c r="F194">
        <v>0</v>
      </c>
      <c r="G194">
        <v>0</v>
      </c>
      <c r="H194">
        <v>46</v>
      </c>
      <c r="I194">
        <v>0</v>
      </c>
      <c r="J194">
        <v>46</v>
      </c>
      <c r="K194">
        <v>0</v>
      </c>
    </row>
    <row r="195" spans="1:11" x14ac:dyDescent="0.2">
      <c r="A195" t="s">
        <v>502</v>
      </c>
      <c r="B195" t="s">
        <v>84</v>
      </c>
      <c r="C195" t="s">
        <v>293</v>
      </c>
      <c r="D195" t="s">
        <v>268</v>
      </c>
      <c r="E195" t="s">
        <v>134</v>
      </c>
      <c r="F195">
        <v>0</v>
      </c>
      <c r="G195">
        <v>0</v>
      </c>
      <c r="H195">
        <v>7</v>
      </c>
      <c r="I195">
        <v>0</v>
      </c>
      <c r="J195">
        <v>7</v>
      </c>
      <c r="K195">
        <v>0</v>
      </c>
    </row>
    <row r="196" spans="1:11" x14ac:dyDescent="0.2">
      <c r="A196" t="s">
        <v>503</v>
      </c>
      <c r="B196" t="s">
        <v>84</v>
      </c>
      <c r="C196" t="s">
        <v>293</v>
      </c>
      <c r="D196" t="s">
        <v>267</v>
      </c>
      <c r="E196" t="s">
        <v>135</v>
      </c>
      <c r="F196">
        <v>0</v>
      </c>
      <c r="G196">
        <v>0</v>
      </c>
      <c r="H196">
        <v>1</v>
      </c>
      <c r="I196">
        <v>0</v>
      </c>
      <c r="J196">
        <v>1</v>
      </c>
      <c r="K196">
        <v>0</v>
      </c>
    </row>
    <row r="197" spans="1:11" x14ac:dyDescent="0.2">
      <c r="A197" t="s">
        <v>504</v>
      </c>
      <c r="B197" t="s">
        <v>84</v>
      </c>
      <c r="C197" t="s">
        <v>293</v>
      </c>
      <c r="D197" t="s">
        <v>264</v>
      </c>
      <c r="E197" t="s">
        <v>136</v>
      </c>
      <c r="F197">
        <v>0</v>
      </c>
      <c r="G197">
        <v>0</v>
      </c>
      <c r="H197">
        <v>11</v>
      </c>
      <c r="I197">
        <v>0</v>
      </c>
      <c r="J197">
        <v>11</v>
      </c>
      <c r="K197">
        <v>0</v>
      </c>
    </row>
    <row r="198" spans="1:11" x14ac:dyDescent="0.2">
      <c r="A198" t="s">
        <v>505</v>
      </c>
      <c r="B198" t="s">
        <v>84</v>
      </c>
      <c r="C198" t="s">
        <v>293</v>
      </c>
      <c r="D198" t="s">
        <v>264</v>
      </c>
      <c r="E198" t="s">
        <v>137</v>
      </c>
      <c r="F198">
        <v>0</v>
      </c>
      <c r="G198">
        <v>0</v>
      </c>
      <c r="H198">
        <v>16</v>
      </c>
      <c r="I198">
        <v>0</v>
      </c>
      <c r="J198">
        <v>16</v>
      </c>
      <c r="K198">
        <v>0</v>
      </c>
    </row>
    <row r="199" spans="1:11" x14ac:dyDescent="0.2">
      <c r="A199" t="s">
        <v>506</v>
      </c>
      <c r="B199" t="s">
        <v>84</v>
      </c>
      <c r="C199" t="s">
        <v>293</v>
      </c>
      <c r="D199" t="s">
        <v>270</v>
      </c>
      <c r="E199" t="s">
        <v>138</v>
      </c>
      <c r="F199">
        <v>0</v>
      </c>
      <c r="G199">
        <v>0</v>
      </c>
      <c r="H199">
        <v>35</v>
      </c>
      <c r="I199">
        <v>0</v>
      </c>
      <c r="J199">
        <v>35</v>
      </c>
      <c r="K199">
        <v>0</v>
      </c>
    </row>
    <row r="200" spans="1:11" x14ac:dyDescent="0.2">
      <c r="A200" t="s">
        <v>507</v>
      </c>
      <c r="B200" t="s">
        <v>84</v>
      </c>
      <c r="C200" t="s">
        <v>293</v>
      </c>
      <c r="D200" t="s">
        <v>272</v>
      </c>
      <c r="E200" t="s">
        <v>139</v>
      </c>
      <c r="F200">
        <v>0</v>
      </c>
      <c r="G200">
        <v>0</v>
      </c>
      <c r="H200">
        <v>11</v>
      </c>
      <c r="I200">
        <v>0</v>
      </c>
      <c r="J200">
        <v>11</v>
      </c>
      <c r="K200">
        <v>0</v>
      </c>
    </row>
    <row r="201" spans="1:11" x14ac:dyDescent="0.2">
      <c r="A201" t="s">
        <v>508</v>
      </c>
      <c r="B201" t="s">
        <v>84</v>
      </c>
      <c r="C201" t="s">
        <v>293</v>
      </c>
      <c r="D201" t="s">
        <v>270</v>
      </c>
      <c r="E201" t="s">
        <v>140</v>
      </c>
      <c r="F201">
        <v>0</v>
      </c>
      <c r="G201">
        <v>0</v>
      </c>
      <c r="H201">
        <v>4</v>
      </c>
      <c r="I201">
        <v>0</v>
      </c>
      <c r="J201">
        <v>4</v>
      </c>
      <c r="K201">
        <v>0</v>
      </c>
    </row>
    <row r="202" spans="1:11" x14ac:dyDescent="0.2">
      <c r="A202" t="s">
        <v>509</v>
      </c>
      <c r="B202" t="s">
        <v>84</v>
      </c>
      <c r="C202" t="s">
        <v>293</v>
      </c>
      <c r="D202" t="s">
        <v>271</v>
      </c>
      <c r="E202" t="s">
        <v>141</v>
      </c>
      <c r="F202">
        <v>0</v>
      </c>
      <c r="G202">
        <v>0</v>
      </c>
      <c r="H202">
        <v>7</v>
      </c>
      <c r="I202">
        <v>0</v>
      </c>
      <c r="J202">
        <v>7</v>
      </c>
      <c r="K202">
        <v>0</v>
      </c>
    </row>
    <row r="203" spans="1:11" x14ac:dyDescent="0.2">
      <c r="A203" t="s">
        <v>510</v>
      </c>
      <c r="B203" t="s">
        <v>84</v>
      </c>
      <c r="C203" t="s">
        <v>293</v>
      </c>
      <c r="D203" t="s">
        <v>267</v>
      </c>
      <c r="E203" t="s">
        <v>142</v>
      </c>
      <c r="F203">
        <v>0</v>
      </c>
      <c r="G203">
        <v>0</v>
      </c>
      <c r="H203">
        <v>8</v>
      </c>
      <c r="I203">
        <v>0</v>
      </c>
      <c r="J203">
        <v>8</v>
      </c>
      <c r="K203">
        <v>0</v>
      </c>
    </row>
    <row r="204" spans="1:11" x14ac:dyDescent="0.2">
      <c r="A204" t="s">
        <v>511</v>
      </c>
      <c r="B204" t="s">
        <v>84</v>
      </c>
      <c r="C204" t="s">
        <v>293</v>
      </c>
      <c r="D204" t="s">
        <v>266</v>
      </c>
      <c r="E204" t="s">
        <v>143</v>
      </c>
      <c r="F204">
        <v>0</v>
      </c>
      <c r="G204">
        <v>0</v>
      </c>
      <c r="H204">
        <v>28</v>
      </c>
      <c r="I204">
        <v>0</v>
      </c>
      <c r="J204">
        <v>28</v>
      </c>
      <c r="K204">
        <v>0</v>
      </c>
    </row>
    <row r="205" spans="1:11" x14ac:dyDescent="0.2">
      <c r="A205" t="s">
        <v>512</v>
      </c>
      <c r="B205" t="s">
        <v>84</v>
      </c>
      <c r="C205" t="s">
        <v>293</v>
      </c>
      <c r="D205" t="s">
        <v>264</v>
      </c>
      <c r="E205" t="s">
        <v>278</v>
      </c>
      <c r="F205">
        <v>0</v>
      </c>
      <c r="G205">
        <v>0</v>
      </c>
      <c r="H205">
        <v>166</v>
      </c>
      <c r="I205">
        <v>0</v>
      </c>
      <c r="J205">
        <v>166</v>
      </c>
      <c r="K205">
        <v>0</v>
      </c>
    </row>
    <row r="206" spans="1:11" x14ac:dyDescent="0.2">
      <c r="A206" t="s">
        <v>513</v>
      </c>
      <c r="B206" t="s">
        <v>84</v>
      </c>
      <c r="C206" t="s">
        <v>293</v>
      </c>
      <c r="D206" t="s">
        <v>265</v>
      </c>
      <c r="E206" t="s">
        <v>279</v>
      </c>
      <c r="F206">
        <v>0</v>
      </c>
      <c r="G206">
        <v>0</v>
      </c>
      <c r="H206">
        <v>274</v>
      </c>
      <c r="I206">
        <v>0</v>
      </c>
      <c r="J206">
        <v>274</v>
      </c>
      <c r="K206">
        <v>0</v>
      </c>
    </row>
    <row r="207" spans="1:11" x14ac:dyDescent="0.2">
      <c r="A207" t="s">
        <v>514</v>
      </c>
      <c r="B207" t="s">
        <v>84</v>
      </c>
      <c r="C207" t="s">
        <v>293</v>
      </c>
      <c r="D207" t="s">
        <v>272</v>
      </c>
      <c r="E207" t="s">
        <v>144</v>
      </c>
      <c r="F207">
        <v>0</v>
      </c>
      <c r="G207">
        <v>0</v>
      </c>
      <c r="H207">
        <v>10</v>
      </c>
      <c r="I207">
        <v>0</v>
      </c>
      <c r="J207">
        <v>10</v>
      </c>
      <c r="K207">
        <v>0</v>
      </c>
    </row>
    <row r="208" spans="1:11" x14ac:dyDescent="0.2">
      <c r="A208" t="s">
        <v>515</v>
      </c>
      <c r="B208" t="s">
        <v>84</v>
      </c>
      <c r="C208" t="s">
        <v>293</v>
      </c>
      <c r="D208" t="s">
        <v>269</v>
      </c>
      <c r="E208" t="s">
        <v>145</v>
      </c>
      <c r="F208">
        <v>0</v>
      </c>
      <c r="G208">
        <v>0</v>
      </c>
      <c r="H208">
        <v>18</v>
      </c>
      <c r="I208">
        <v>0</v>
      </c>
      <c r="J208">
        <v>18</v>
      </c>
      <c r="K208">
        <v>0</v>
      </c>
    </row>
    <row r="209" spans="1:11" x14ac:dyDescent="0.2">
      <c r="A209" t="s">
        <v>516</v>
      </c>
      <c r="B209" t="s">
        <v>84</v>
      </c>
      <c r="C209" t="s">
        <v>293</v>
      </c>
      <c r="D209" t="s">
        <v>266</v>
      </c>
      <c r="E209" t="s">
        <v>146</v>
      </c>
      <c r="F209">
        <v>0</v>
      </c>
      <c r="G209">
        <v>0</v>
      </c>
      <c r="H209">
        <v>21</v>
      </c>
      <c r="I209">
        <v>0</v>
      </c>
      <c r="J209">
        <v>21</v>
      </c>
      <c r="K209">
        <v>0</v>
      </c>
    </row>
    <row r="210" spans="1:11" x14ac:dyDescent="0.2">
      <c r="A210" t="s">
        <v>517</v>
      </c>
      <c r="B210" t="s">
        <v>84</v>
      </c>
      <c r="C210" t="s">
        <v>293</v>
      </c>
      <c r="D210" t="s">
        <v>265</v>
      </c>
      <c r="E210" t="s">
        <v>147</v>
      </c>
      <c r="F210">
        <v>0</v>
      </c>
      <c r="G210">
        <v>0</v>
      </c>
      <c r="H210">
        <v>70</v>
      </c>
      <c r="I210">
        <v>0</v>
      </c>
      <c r="J210">
        <v>70</v>
      </c>
      <c r="K210">
        <v>0</v>
      </c>
    </row>
    <row r="211" spans="1:11" x14ac:dyDescent="0.2">
      <c r="A211" t="s">
        <v>518</v>
      </c>
      <c r="B211" t="s">
        <v>84</v>
      </c>
      <c r="C211" t="s">
        <v>293</v>
      </c>
      <c r="D211" t="s">
        <v>267</v>
      </c>
      <c r="E211" t="s">
        <v>148</v>
      </c>
      <c r="F211">
        <v>0</v>
      </c>
      <c r="G211">
        <v>0</v>
      </c>
      <c r="H211">
        <v>6</v>
      </c>
      <c r="I211">
        <v>0</v>
      </c>
      <c r="J211">
        <v>6</v>
      </c>
      <c r="K211">
        <v>0</v>
      </c>
    </row>
    <row r="212" spans="1:11" x14ac:dyDescent="0.2">
      <c r="A212" t="s">
        <v>519</v>
      </c>
      <c r="B212" t="s">
        <v>84</v>
      </c>
      <c r="C212" t="s">
        <v>293</v>
      </c>
      <c r="D212" t="s">
        <v>270</v>
      </c>
      <c r="E212" t="s">
        <v>149</v>
      </c>
      <c r="F212">
        <v>0</v>
      </c>
      <c r="G212">
        <v>0</v>
      </c>
      <c r="H212">
        <v>20</v>
      </c>
      <c r="I212">
        <v>0</v>
      </c>
      <c r="J212">
        <v>20</v>
      </c>
      <c r="K212">
        <v>0</v>
      </c>
    </row>
    <row r="213" spans="1:11" x14ac:dyDescent="0.2">
      <c r="A213" t="s">
        <v>520</v>
      </c>
      <c r="B213" t="s">
        <v>84</v>
      </c>
      <c r="C213" t="s">
        <v>293</v>
      </c>
      <c r="D213" t="s">
        <v>266</v>
      </c>
      <c r="E213" t="s">
        <v>150</v>
      </c>
      <c r="F213">
        <v>0</v>
      </c>
      <c r="G213">
        <v>0</v>
      </c>
      <c r="H213">
        <v>84</v>
      </c>
      <c r="I213">
        <v>0</v>
      </c>
      <c r="J213">
        <v>84</v>
      </c>
      <c r="K213">
        <v>0</v>
      </c>
    </row>
    <row r="214" spans="1:11" x14ac:dyDescent="0.2">
      <c r="A214" t="s">
        <v>521</v>
      </c>
      <c r="B214" t="s">
        <v>84</v>
      </c>
      <c r="C214" t="s">
        <v>293</v>
      </c>
      <c r="D214" t="s">
        <v>266</v>
      </c>
      <c r="E214" t="s">
        <v>151</v>
      </c>
      <c r="F214">
        <v>0</v>
      </c>
      <c r="G214">
        <v>0</v>
      </c>
      <c r="H214">
        <v>32</v>
      </c>
      <c r="I214">
        <v>0</v>
      </c>
      <c r="J214">
        <v>32</v>
      </c>
      <c r="K214">
        <v>0</v>
      </c>
    </row>
    <row r="215" spans="1:11" x14ac:dyDescent="0.2">
      <c r="A215" t="s">
        <v>522</v>
      </c>
      <c r="B215" t="s">
        <v>84</v>
      </c>
      <c r="C215" t="s">
        <v>293</v>
      </c>
      <c r="D215" t="s">
        <v>268</v>
      </c>
      <c r="E215" t="s">
        <v>152</v>
      </c>
      <c r="F215">
        <v>0</v>
      </c>
      <c r="G215">
        <v>0</v>
      </c>
      <c r="H215">
        <v>3</v>
      </c>
      <c r="I215">
        <v>0</v>
      </c>
      <c r="J215">
        <v>3</v>
      </c>
      <c r="K215">
        <v>0</v>
      </c>
    </row>
    <row r="216" spans="1:11" x14ac:dyDescent="0.2">
      <c r="A216" t="s">
        <v>523</v>
      </c>
      <c r="B216" t="s">
        <v>84</v>
      </c>
      <c r="C216" t="s">
        <v>293</v>
      </c>
      <c r="D216" t="s">
        <v>266</v>
      </c>
      <c r="E216" t="s">
        <v>153</v>
      </c>
      <c r="F216">
        <v>0</v>
      </c>
      <c r="G216">
        <v>0</v>
      </c>
      <c r="H216">
        <v>8</v>
      </c>
      <c r="I216">
        <v>0</v>
      </c>
      <c r="J216">
        <v>8</v>
      </c>
      <c r="K216">
        <v>0</v>
      </c>
    </row>
    <row r="217" spans="1:11" x14ac:dyDescent="0.2">
      <c r="A217" t="s">
        <v>524</v>
      </c>
      <c r="B217" t="s">
        <v>84</v>
      </c>
      <c r="C217" t="s">
        <v>293</v>
      </c>
      <c r="D217" t="s">
        <v>269</v>
      </c>
      <c r="E217" t="s">
        <v>154</v>
      </c>
      <c r="F217">
        <v>0</v>
      </c>
      <c r="G217">
        <v>0</v>
      </c>
      <c r="H217">
        <v>83</v>
      </c>
      <c r="I217">
        <v>0</v>
      </c>
      <c r="J217">
        <v>83</v>
      </c>
      <c r="K217">
        <v>0</v>
      </c>
    </row>
    <row r="218" spans="1:11" x14ac:dyDescent="0.2">
      <c r="A218" t="s">
        <v>525</v>
      </c>
      <c r="B218" t="s">
        <v>84</v>
      </c>
      <c r="C218" t="s">
        <v>293</v>
      </c>
      <c r="D218" t="s">
        <v>266</v>
      </c>
      <c r="E218" t="s">
        <v>155</v>
      </c>
      <c r="F218">
        <v>0</v>
      </c>
      <c r="G218">
        <v>0</v>
      </c>
      <c r="H218">
        <v>28</v>
      </c>
      <c r="I218">
        <v>0</v>
      </c>
      <c r="J218">
        <v>28</v>
      </c>
      <c r="K218">
        <v>0</v>
      </c>
    </row>
    <row r="219" spans="1:11" x14ac:dyDescent="0.2">
      <c r="A219" t="s">
        <v>526</v>
      </c>
      <c r="B219" t="s">
        <v>84</v>
      </c>
      <c r="C219" t="s">
        <v>293</v>
      </c>
      <c r="D219" t="s">
        <v>266</v>
      </c>
      <c r="E219" t="s">
        <v>156</v>
      </c>
      <c r="F219">
        <v>0</v>
      </c>
      <c r="G219">
        <v>0</v>
      </c>
      <c r="H219">
        <v>16</v>
      </c>
      <c r="I219">
        <v>0</v>
      </c>
      <c r="J219">
        <v>16</v>
      </c>
      <c r="K219">
        <v>0</v>
      </c>
    </row>
    <row r="220" spans="1:11" x14ac:dyDescent="0.2">
      <c r="A220" t="s">
        <v>527</v>
      </c>
      <c r="B220" t="s">
        <v>84</v>
      </c>
      <c r="C220" t="s">
        <v>293</v>
      </c>
      <c r="D220" t="s">
        <v>267</v>
      </c>
      <c r="E220" t="s">
        <v>157</v>
      </c>
      <c r="F220">
        <v>0</v>
      </c>
      <c r="G220">
        <v>0</v>
      </c>
      <c r="H220">
        <v>2</v>
      </c>
      <c r="I220">
        <v>0</v>
      </c>
      <c r="J220">
        <v>2</v>
      </c>
      <c r="K220">
        <v>0</v>
      </c>
    </row>
    <row r="221" spans="1:11" x14ac:dyDescent="0.2">
      <c r="A221" t="s">
        <v>528</v>
      </c>
      <c r="B221" t="s">
        <v>84</v>
      </c>
      <c r="C221" t="s">
        <v>293</v>
      </c>
      <c r="D221" t="s">
        <v>266</v>
      </c>
      <c r="E221" t="s">
        <v>158</v>
      </c>
      <c r="F221">
        <v>0</v>
      </c>
      <c r="G221">
        <v>0</v>
      </c>
      <c r="H221">
        <v>37</v>
      </c>
      <c r="I221">
        <v>0</v>
      </c>
      <c r="J221">
        <v>37</v>
      </c>
      <c r="K221">
        <v>0</v>
      </c>
    </row>
    <row r="222" spans="1:11" x14ac:dyDescent="0.2">
      <c r="A222" t="s">
        <v>529</v>
      </c>
      <c r="B222" t="s">
        <v>84</v>
      </c>
      <c r="C222" t="s">
        <v>293</v>
      </c>
      <c r="D222" t="s">
        <v>271</v>
      </c>
      <c r="E222" t="s">
        <v>159</v>
      </c>
      <c r="F222">
        <v>0</v>
      </c>
      <c r="G222">
        <v>0</v>
      </c>
      <c r="H222">
        <v>1</v>
      </c>
      <c r="I222">
        <v>0</v>
      </c>
      <c r="J222">
        <v>1</v>
      </c>
      <c r="K222">
        <v>0</v>
      </c>
    </row>
    <row r="223" spans="1:11" x14ac:dyDescent="0.2">
      <c r="A223" t="s">
        <v>530</v>
      </c>
      <c r="B223" t="s">
        <v>84</v>
      </c>
      <c r="C223" t="s">
        <v>293</v>
      </c>
      <c r="D223" t="s">
        <v>265</v>
      </c>
      <c r="E223" t="s">
        <v>160</v>
      </c>
      <c r="F223">
        <v>0</v>
      </c>
      <c r="G223">
        <v>0</v>
      </c>
      <c r="H223">
        <v>75</v>
      </c>
      <c r="I223">
        <v>0</v>
      </c>
      <c r="J223">
        <v>75</v>
      </c>
      <c r="K223">
        <v>0</v>
      </c>
    </row>
    <row r="224" spans="1:11" x14ac:dyDescent="0.2">
      <c r="A224" t="s">
        <v>531</v>
      </c>
      <c r="B224" t="s">
        <v>84</v>
      </c>
      <c r="C224" t="s">
        <v>293</v>
      </c>
      <c r="D224" t="s">
        <v>266</v>
      </c>
      <c r="E224" t="s">
        <v>161</v>
      </c>
      <c r="F224">
        <v>0</v>
      </c>
      <c r="G224">
        <v>0</v>
      </c>
      <c r="H224">
        <v>32</v>
      </c>
      <c r="I224">
        <v>0</v>
      </c>
      <c r="J224">
        <v>32</v>
      </c>
      <c r="K224">
        <v>0</v>
      </c>
    </row>
    <row r="225" spans="1:11" x14ac:dyDescent="0.2">
      <c r="A225" t="s">
        <v>532</v>
      </c>
      <c r="B225" t="s">
        <v>84</v>
      </c>
      <c r="C225" t="s">
        <v>293</v>
      </c>
      <c r="D225" t="s">
        <v>266</v>
      </c>
      <c r="E225" t="s">
        <v>162</v>
      </c>
      <c r="F225">
        <v>0</v>
      </c>
      <c r="G225">
        <v>0</v>
      </c>
      <c r="H225">
        <v>5</v>
      </c>
      <c r="I225">
        <v>0</v>
      </c>
      <c r="J225">
        <v>5</v>
      </c>
      <c r="K225">
        <v>0</v>
      </c>
    </row>
    <row r="226" spans="1:11" x14ac:dyDescent="0.2">
      <c r="A226" t="s">
        <v>533</v>
      </c>
      <c r="B226" t="s">
        <v>84</v>
      </c>
      <c r="C226" t="s">
        <v>293</v>
      </c>
      <c r="D226" t="s">
        <v>269</v>
      </c>
      <c r="E226" t="s">
        <v>163</v>
      </c>
      <c r="F226">
        <v>0</v>
      </c>
      <c r="G226">
        <v>0</v>
      </c>
      <c r="H226">
        <v>2</v>
      </c>
      <c r="I226">
        <v>0</v>
      </c>
      <c r="J226">
        <v>2</v>
      </c>
      <c r="K226">
        <v>0</v>
      </c>
    </row>
    <row r="227" spans="1:11" x14ac:dyDescent="0.2">
      <c r="A227" t="s">
        <v>534</v>
      </c>
      <c r="B227" t="s">
        <v>84</v>
      </c>
      <c r="C227" t="s">
        <v>293</v>
      </c>
      <c r="D227" t="s">
        <v>266</v>
      </c>
      <c r="E227" t="s">
        <v>165</v>
      </c>
      <c r="F227">
        <v>0</v>
      </c>
      <c r="G227">
        <v>0</v>
      </c>
      <c r="H227">
        <v>17</v>
      </c>
      <c r="I227">
        <v>0</v>
      </c>
      <c r="J227">
        <v>17</v>
      </c>
      <c r="K227">
        <v>0</v>
      </c>
    </row>
    <row r="228" spans="1:11" x14ac:dyDescent="0.2">
      <c r="A228" t="s">
        <v>535</v>
      </c>
      <c r="B228" t="s">
        <v>84</v>
      </c>
      <c r="C228" t="s">
        <v>293</v>
      </c>
      <c r="D228" t="s">
        <v>266</v>
      </c>
      <c r="E228" t="s">
        <v>166</v>
      </c>
      <c r="F228">
        <v>0</v>
      </c>
      <c r="G228">
        <v>0</v>
      </c>
      <c r="H228">
        <v>11</v>
      </c>
      <c r="I228">
        <v>0</v>
      </c>
      <c r="J228">
        <v>11</v>
      </c>
      <c r="K228">
        <v>0</v>
      </c>
    </row>
    <row r="229" spans="1:11" x14ac:dyDescent="0.2">
      <c r="A229" t="s">
        <v>536</v>
      </c>
      <c r="B229" t="s">
        <v>84</v>
      </c>
      <c r="C229" t="s">
        <v>293</v>
      </c>
      <c r="D229" t="s">
        <v>269</v>
      </c>
      <c r="E229" t="s">
        <v>167</v>
      </c>
      <c r="F229">
        <v>0</v>
      </c>
      <c r="G229">
        <v>0</v>
      </c>
      <c r="H229">
        <v>82</v>
      </c>
      <c r="I229">
        <v>0</v>
      </c>
      <c r="J229">
        <v>82</v>
      </c>
      <c r="K229">
        <v>0</v>
      </c>
    </row>
    <row r="230" spans="1:11" x14ac:dyDescent="0.2">
      <c r="A230" t="s">
        <v>537</v>
      </c>
      <c r="B230" t="s">
        <v>84</v>
      </c>
      <c r="C230" t="s">
        <v>293</v>
      </c>
      <c r="D230" t="s">
        <v>272</v>
      </c>
      <c r="E230" t="s">
        <v>168</v>
      </c>
      <c r="F230">
        <v>0</v>
      </c>
      <c r="G230">
        <v>0</v>
      </c>
      <c r="H230">
        <v>2</v>
      </c>
      <c r="I230">
        <v>0</v>
      </c>
      <c r="J230">
        <v>2</v>
      </c>
      <c r="K230">
        <v>0</v>
      </c>
    </row>
    <row r="231" spans="1:11" x14ac:dyDescent="0.2">
      <c r="A231" t="s">
        <v>538</v>
      </c>
      <c r="B231" t="s">
        <v>84</v>
      </c>
      <c r="C231" t="s">
        <v>293</v>
      </c>
      <c r="D231" t="s">
        <v>266</v>
      </c>
      <c r="E231" t="s">
        <v>169</v>
      </c>
      <c r="F231">
        <v>0</v>
      </c>
      <c r="G231">
        <v>0</v>
      </c>
      <c r="H231">
        <v>14</v>
      </c>
      <c r="I231">
        <v>0</v>
      </c>
      <c r="J231">
        <v>14</v>
      </c>
      <c r="K231">
        <v>0</v>
      </c>
    </row>
    <row r="232" spans="1:11" x14ac:dyDescent="0.2">
      <c r="A232" t="s">
        <v>539</v>
      </c>
      <c r="B232" t="s">
        <v>84</v>
      </c>
      <c r="C232" t="s">
        <v>293</v>
      </c>
      <c r="D232" t="s">
        <v>272</v>
      </c>
      <c r="E232" t="s">
        <v>170</v>
      </c>
      <c r="F232">
        <v>0</v>
      </c>
      <c r="G232">
        <v>0</v>
      </c>
      <c r="H232">
        <v>16</v>
      </c>
      <c r="I232">
        <v>0</v>
      </c>
      <c r="J232">
        <v>16</v>
      </c>
      <c r="K232">
        <v>0</v>
      </c>
    </row>
    <row r="233" spans="1:11" x14ac:dyDescent="0.2">
      <c r="A233" t="s">
        <v>540</v>
      </c>
      <c r="B233" t="s">
        <v>84</v>
      </c>
      <c r="C233" t="s">
        <v>293</v>
      </c>
      <c r="D233" t="s">
        <v>268</v>
      </c>
      <c r="E233" t="s">
        <v>171</v>
      </c>
      <c r="F233">
        <v>0</v>
      </c>
      <c r="G233">
        <v>0</v>
      </c>
      <c r="H233">
        <v>2</v>
      </c>
      <c r="I233">
        <v>0</v>
      </c>
      <c r="J233">
        <v>2</v>
      </c>
      <c r="K233">
        <v>0</v>
      </c>
    </row>
    <row r="234" spans="1:11" x14ac:dyDescent="0.2">
      <c r="A234" t="s">
        <v>541</v>
      </c>
      <c r="B234" t="s">
        <v>84</v>
      </c>
      <c r="C234" t="s">
        <v>293</v>
      </c>
      <c r="D234" t="s">
        <v>266</v>
      </c>
      <c r="E234" t="s">
        <v>172</v>
      </c>
      <c r="F234">
        <v>0</v>
      </c>
      <c r="G234">
        <v>0</v>
      </c>
      <c r="H234">
        <v>32</v>
      </c>
      <c r="I234">
        <v>0</v>
      </c>
      <c r="J234">
        <v>32</v>
      </c>
      <c r="K234">
        <v>0</v>
      </c>
    </row>
    <row r="235" spans="1:11" x14ac:dyDescent="0.2">
      <c r="A235" t="s">
        <v>542</v>
      </c>
      <c r="B235" t="s">
        <v>84</v>
      </c>
      <c r="C235" t="s">
        <v>293</v>
      </c>
      <c r="D235" t="s">
        <v>268</v>
      </c>
      <c r="E235" t="s">
        <v>173</v>
      </c>
      <c r="F235">
        <v>0</v>
      </c>
      <c r="G235">
        <v>0</v>
      </c>
      <c r="H235">
        <v>29</v>
      </c>
      <c r="I235">
        <v>0</v>
      </c>
      <c r="J235">
        <v>29</v>
      </c>
      <c r="K235">
        <v>0</v>
      </c>
    </row>
    <row r="236" spans="1:11" x14ac:dyDescent="0.2">
      <c r="A236" t="s">
        <v>543</v>
      </c>
      <c r="B236" t="s">
        <v>84</v>
      </c>
      <c r="C236" t="s">
        <v>293</v>
      </c>
      <c r="D236" t="s">
        <v>272</v>
      </c>
      <c r="E236" t="s">
        <v>174</v>
      </c>
      <c r="F236">
        <v>0</v>
      </c>
      <c r="G236">
        <v>0</v>
      </c>
      <c r="H236">
        <v>28</v>
      </c>
      <c r="I236">
        <v>0</v>
      </c>
      <c r="J236">
        <v>28</v>
      </c>
      <c r="K236">
        <v>0</v>
      </c>
    </row>
    <row r="237" spans="1:11" x14ac:dyDescent="0.2">
      <c r="A237" t="s">
        <v>544</v>
      </c>
      <c r="B237" t="s">
        <v>84</v>
      </c>
      <c r="C237" t="s">
        <v>293</v>
      </c>
      <c r="D237" t="s">
        <v>264</v>
      </c>
      <c r="E237" t="s">
        <v>175</v>
      </c>
      <c r="F237">
        <v>0</v>
      </c>
      <c r="G237">
        <v>0</v>
      </c>
      <c r="H237">
        <v>18</v>
      </c>
      <c r="I237">
        <v>0</v>
      </c>
      <c r="J237">
        <v>18</v>
      </c>
      <c r="K237">
        <v>0</v>
      </c>
    </row>
    <row r="238" spans="1:11" x14ac:dyDescent="0.2">
      <c r="A238" t="s">
        <v>545</v>
      </c>
      <c r="B238" t="s">
        <v>84</v>
      </c>
      <c r="C238" t="s">
        <v>293</v>
      </c>
      <c r="D238" t="s">
        <v>264</v>
      </c>
      <c r="E238" t="s">
        <v>176</v>
      </c>
      <c r="F238">
        <v>0</v>
      </c>
      <c r="G238">
        <v>0</v>
      </c>
      <c r="H238">
        <v>33</v>
      </c>
      <c r="I238">
        <v>0</v>
      </c>
      <c r="J238">
        <v>33</v>
      </c>
      <c r="K238">
        <v>0</v>
      </c>
    </row>
    <row r="239" spans="1:11" x14ac:dyDescent="0.2">
      <c r="A239" t="s">
        <v>546</v>
      </c>
      <c r="B239" t="s">
        <v>84</v>
      </c>
      <c r="C239" t="s">
        <v>293</v>
      </c>
      <c r="D239" t="s">
        <v>266</v>
      </c>
      <c r="E239" t="s">
        <v>177</v>
      </c>
      <c r="F239">
        <v>0</v>
      </c>
      <c r="G239">
        <v>0</v>
      </c>
      <c r="H239">
        <v>49</v>
      </c>
      <c r="I239">
        <v>0</v>
      </c>
      <c r="J239">
        <v>49</v>
      </c>
      <c r="K239">
        <v>0</v>
      </c>
    </row>
    <row r="240" spans="1:11" x14ac:dyDescent="0.2">
      <c r="A240" t="s">
        <v>547</v>
      </c>
      <c r="B240" t="s">
        <v>84</v>
      </c>
      <c r="C240" t="s">
        <v>293</v>
      </c>
      <c r="D240" t="s">
        <v>264</v>
      </c>
      <c r="E240" t="s">
        <v>178</v>
      </c>
      <c r="F240">
        <v>0</v>
      </c>
      <c r="G240">
        <v>0</v>
      </c>
      <c r="H240">
        <v>20</v>
      </c>
      <c r="I240">
        <v>0</v>
      </c>
      <c r="J240">
        <v>20</v>
      </c>
      <c r="K240">
        <v>0</v>
      </c>
    </row>
    <row r="241" spans="1:11" x14ac:dyDescent="0.2">
      <c r="A241" t="s">
        <v>548</v>
      </c>
      <c r="B241" t="s">
        <v>84</v>
      </c>
      <c r="C241" t="s">
        <v>293</v>
      </c>
      <c r="D241" t="s">
        <v>268</v>
      </c>
      <c r="E241" t="s">
        <v>179</v>
      </c>
      <c r="F241">
        <v>0</v>
      </c>
      <c r="G241">
        <v>0</v>
      </c>
      <c r="H241">
        <v>10</v>
      </c>
      <c r="I241">
        <v>0</v>
      </c>
      <c r="J241">
        <v>10</v>
      </c>
      <c r="K241">
        <v>0</v>
      </c>
    </row>
    <row r="242" spans="1:11" x14ac:dyDescent="0.2">
      <c r="A242" t="s">
        <v>549</v>
      </c>
      <c r="B242" t="s">
        <v>84</v>
      </c>
      <c r="C242" t="s">
        <v>293</v>
      </c>
      <c r="D242" t="s">
        <v>266</v>
      </c>
      <c r="E242" t="s">
        <v>280</v>
      </c>
      <c r="F242">
        <v>0</v>
      </c>
      <c r="G242">
        <v>0</v>
      </c>
      <c r="H242">
        <v>886</v>
      </c>
      <c r="I242">
        <v>0</v>
      </c>
      <c r="J242">
        <v>886</v>
      </c>
      <c r="K242">
        <v>0</v>
      </c>
    </row>
    <row r="243" spans="1:11" x14ac:dyDescent="0.2">
      <c r="A243" t="s">
        <v>550</v>
      </c>
      <c r="B243" t="s">
        <v>84</v>
      </c>
      <c r="C243" t="s">
        <v>293</v>
      </c>
      <c r="D243" t="s">
        <v>265</v>
      </c>
      <c r="E243" t="s">
        <v>180</v>
      </c>
      <c r="F243">
        <v>0</v>
      </c>
      <c r="G243">
        <v>0</v>
      </c>
      <c r="H243">
        <v>3</v>
      </c>
      <c r="I243">
        <v>0</v>
      </c>
      <c r="J243">
        <v>3</v>
      </c>
      <c r="K243">
        <v>0</v>
      </c>
    </row>
    <row r="244" spans="1:11" x14ac:dyDescent="0.2">
      <c r="A244" t="s">
        <v>551</v>
      </c>
      <c r="B244" t="s">
        <v>84</v>
      </c>
      <c r="C244" t="s">
        <v>293</v>
      </c>
      <c r="D244" t="s">
        <v>268</v>
      </c>
      <c r="E244" t="s">
        <v>181</v>
      </c>
      <c r="F244">
        <v>0</v>
      </c>
      <c r="G244">
        <v>0</v>
      </c>
      <c r="H244">
        <v>48</v>
      </c>
      <c r="I244">
        <v>0</v>
      </c>
      <c r="J244">
        <v>48</v>
      </c>
      <c r="K244">
        <v>0</v>
      </c>
    </row>
    <row r="245" spans="1:11" x14ac:dyDescent="0.2">
      <c r="A245" t="s">
        <v>552</v>
      </c>
      <c r="B245" t="s">
        <v>84</v>
      </c>
      <c r="C245" t="s">
        <v>293</v>
      </c>
      <c r="D245" t="s">
        <v>269</v>
      </c>
      <c r="E245" t="s">
        <v>182</v>
      </c>
      <c r="F245">
        <v>0</v>
      </c>
      <c r="G245">
        <v>0</v>
      </c>
      <c r="H245">
        <v>21</v>
      </c>
      <c r="I245">
        <v>0</v>
      </c>
      <c r="J245">
        <v>21</v>
      </c>
      <c r="K245">
        <v>0</v>
      </c>
    </row>
    <row r="246" spans="1:11" x14ac:dyDescent="0.2">
      <c r="A246" t="s">
        <v>553</v>
      </c>
      <c r="B246" t="s">
        <v>84</v>
      </c>
      <c r="C246" t="s">
        <v>293</v>
      </c>
      <c r="D246" t="s">
        <v>266</v>
      </c>
      <c r="E246" t="s">
        <v>183</v>
      </c>
      <c r="F246">
        <v>0</v>
      </c>
      <c r="G246">
        <v>0</v>
      </c>
      <c r="H246">
        <v>18</v>
      </c>
      <c r="I246">
        <v>0</v>
      </c>
      <c r="J246">
        <v>18</v>
      </c>
      <c r="K246">
        <v>0</v>
      </c>
    </row>
    <row r="247" spans="1:11" x14ac:dyDescent="0.2">
      <c r="A247" t="s">
        <v>554</v>
      </c>
      <c r="B247" t="s">
        <v>84</v>
      </c>
      <c r="C247" t="s">
        <v>293</v>
      </c>
      <c r="D247" t="s">
        <v>267</v>
      </c>
      <c r="E247" t="s">
        <v>184</v>
      </c>
      <c r="F247">
        <v>0</v>
      </c>
      <c r="G247">
        <v>0</v>
      </c>
      <c r="H247">
        <v>2</v>
      </c>
      <c r="I247">
        <v>0</v>
      </c>
      <c r="J247">
        <v>2</v>
      </c>
      <c r="K247">
        <v>0</v>
      </c>
    </row>
    <row r="248" spans="1:11" x14ac:dyDescent="0.2">
      <c r="A248" t="s">
        <v>555</v>
      </c>
      <c r="B248" t="s">
        <v>84</v>
      </c>
      <c r="C248" t="s">
        <v>293</v>
      </c>
      <c r="D248" t="s">
        <v>269</v>
      </c>
      <c r="E248" t="s">
        <v>185</v>
      </c>
      <c r="F248">
        <v>0</v>
      </c>
      <c r="G248">
        <v>0</v>
      </c>
      <c r="H248">
        <v>29</v>
      </c>
      <c r="I248">
        <v>0</v>
      </c>
      <c r="J248">
        <v>29</v>
      </c>
      <c r="K248">
        <v>0</v>
      </c>
    </row>
    <row r="249" spans="1:11" x14ac:dyDescent="0.2">
      <c r="A249" t="s">
        <v>556</v>
      </c>
      <c r="B249" t="s">
        <v>84</v>
      </c>
      <c r="C249" t="s">
        <v>293</v>
      </c>
      <c r="D249" t="s">
        <v>267</v>
      </c>
      <c r="E249" t="s">
        <v>186</v>
      </c>
      <c r="F249">
        <v>0</v>
      </c>
      <c r="G249">
        <v>0</v>
      </c>
      <c r="H249">
        <v>7</v>
      </c>
      <c r="I249">
        <v>0</v>
      </c>
      <c r="J249">
        <v>7</v>
      </c>
      <c r="K249">
        <v>0</v>
      </c>
    </row>
    <row r="250" spans="1:11" x14ac:dyDescent="0.2">
      <c r="A250" t="s">
        <v>557</v>
      </c>
      <c r="B250" t="s">
        <v>84</v>
      </c>
      <c r="C250" t="s">
        <v>293</v>
      </c>
      <c r="D250" t="s">
        <v>266</v>
      </c>
      <c r="E250" t="s">
        <v>187</v>
      </c>
      <c r="F250">
        <v>0</v>
      </c>
      <c r="G250">
        <v>0</v>
      </c>
      <c r="H250">
        <v>53</v>
      </c>
      <c r="I250">
        <v>0</v>
      </c>
      <c r="J250">
        <v>53</v>
      </c>
      <c r="K250">
        <v>0</v>
      </c>
    </row>
    <row r="251" spans="1:11" x14ac:dyDescent="0.2">
      <c r="A251" t="s">
        <v>558</v>
      </c>
      <c r="B251" t="s">
        <v>84</v>
      </c>
      <c r="C251" t="s">
        <v>293</v>
      </c>
      <c r="D251" t="s">
        <v>265</v>
      </c>
      <c r="E251" t="s">
        <v>188</v>
      </c>
      <c r="F251">
        <v>0</v>
      </c>
      <c r="G251">
        <v>0</v>
      </c>
      <c r="H251">
        <v>18</v>
      </c>
      <c r="I251">
        <v>0</v>
      </c>
      <c r="J251">
        <v>18</v>
      </c>
      <c r="K251">
        <v>0</v>
      </c>
    </row>
    <row r="252" spans="1:11" x14ac:dyDescent="0.2">
      <c r="A252" t="s">
        <v>559</v>
      </c>
      <c r="B252" t="s">
        <v>84</v>
      </c>
      <c r="C252" t="s">
        <v>293</v>
      </c>
      <c r="D252" t="s">
        <v>272</v>
      </c>
      <c r="E252" t="s">
        <v>189</v>
      </c>
      <c r="F252">
        <v>0</v>
      </c>
      <c r="G252">
        <v>0</v>
      </c>
      <c r="H252">
        <v>3</v>
      </c>
      <c r="I252">
        <v>0</v>
      </c>
      <c r="J252">
        <v>3</v>
      </c>
      <c r="K252">
        <v>0</v>
      </c>
    </row>
    <row r="253" spans="1:11" x14ac:dyDescent="0.2">
      <c r="A253" t="s">
        <v>560</v>
      </c>
      <c r="B253" t="s">
        <v>84</v>
      </c>
      <c r="C253" t="s">
        <v>293</v>
      </c>
      <c r="D253" t="s">
        <v>267</v>
      </c>
      <c r="E253" t="s">
        <v>281</v>
      </c>
      <c r="F253">
        <v>0</v>
      </c>
      <c r="G253">
        <v>0</v>
      </c>
      <c r="H253">
        <v>47</v>
      </c>
      <c r="I253">
        <v>0</v>
      </c>
      <c r="J253">
        <v>47</v>
      </c>
      <c r="K253">
        <v>0</v>
      </c>
    </row>
    <row r="254" spans="1:11" x14ac:dyDescent="0.2">
      <c r="A254" t="s">
        <v>561</v>
      </c>
      <c r="B254" t="s">
        <v>84</v>
      </c>
      <c r="C254" t="s">
        <v>293</v>
      </c>
      <c r="D254" t="s">
        <v>272</v>
      </c>
      <c r="E254" t="s">
        <v>190</v>
      </c>
      <c r="F254">
        <v>0</v>
      </c>
      <c r="G254">
        <v>0</v>
      </c>
      <c r="H254">
        <v>9</v>
      </c>
      <c r="I254">
        <v>0</v>
      </c>
      <c r="J254">
        <v>9</v>
      </c>
      <c r="K254">
        <v>0</v>
      </c>
    </row>
    <row r="255" spans="1:11" x14ac:dyDescent="0.2">
      <c r="A255" t="s">
        <v>562</v>
      </c>
      <c r="B255" t="s">
        <v>84</v>
      </c>
      <c r="C255" t="s">
        <v>293</v>
      </c>
      <c r="D255" t="s">
        <v>264</v>
      </c>
      <c r="E255" t="s">
        <v>191</v>
      </c>
      <c r="F255">
        <v>0</v>
      </c>
      <c r="G255">
        <v>0</v>
      </c>
      <c r="H255">
        <v>11</v>
      </c>
      <c r="I255">
        <v>0</v>
      </c>
      <c r="J255">
        <v>11</v>
      </c>
      <c r="K255">
        <v>0</v>
      </c>
    </row>
    <row r="256" spans="1:11" x14ac:dyDescent="0.2">
      <c r="A256" t="s">
        <v>563</v>
      </c>
      <c r="B256" t="s">
        <v>84</v>
      </c>
      <c r="C256" t="s">
        <v>293</v>
      </c>
      <c r="D256" t="s">
        <v>270</v>
      </c>
      <c r="E256" t="s">
        <v>192</v>
      </c>
      <c r="F256">
        <v>0</v>
      </c>
      <c r="G256">
        <v>0</v>
      </c>
      <c r="H256">
        <v>9</v>
      </c>
      <c r="I256">
        <v>0</v>
      </c>
      <c r="J256">
        <v>9</v>
      </c>
      <c r="K256">
        <v>0</v>
      </c>
    </row>
    <row r="257" spans="1:11" x14ac:dyDescent="0.2">
      <c r="A257" t="s">
        <v>564</v>
      </c>
      <c r="B257" t="s">
        <v>84</v>
      </c>
      <c r="C257" t="s">
        <v>293</v>
      </c>
      <c r="D257" t="s">
        <v>267</v>
      </c>
      <c r="E257" t="s">
        <v>193</v>
      </c>
      <c r="F257">
        <v>0</v>
      </c>
      <c r="G257">
        <v>0</v>
      </c>
      <c r="H257">
        <v>1</v>
      </c>
      <c r="I257">
        <v>0</v>
      </c>
      <c r="J257">
        <v>1</v>
      </c>
      <c r="K257">
        <v>0</v>
      </c>
    </row>
    <row r="258" spans="1:11" x14ac:dyDescent="0.2">
      <c r="A258" t="s">
        <v>565</v>
      </c>
      <c r="B258" t="s">
        <v>84</v>
      </c>
      <c r="C258" t="s">
        <v>293</v>
      </c>
      <c r="D258" t="s">
        <v>268</v>
      </c>
      <c r="E258" t="s">
        <v>282</v>
      </c>
      <c r="F258">
        <v>0</v>
      </c>
      <c r="G258">
        <v>0</v>
      </c>
      <c r="H258">
        <v>269</v>
      </c>
      <c r="I258">
        <v>0</v>
      </c>
      <c r="J258">
        <v>269</v>
      </c>
      <c r="K258">
        <v>0</v>
      </c>
    </row>
    <row r="259" spans="1:11" x14ac:dyDescent="0.2">
      <c r="A259" t="s">
        <v>566</v>
      </c>
      <c r="B259" t="s">
        <v>84</v>
      </c>
      <c r="C259" t="s">
        <v>293</v>
      </c>
      <c r="D259" t="s">
        <v>272</v>
      </c>
      <c r="E259" t="s">
        <v>194</v>
      </c>
      <c r="F259">
        <v>0</v>
      </c>
      <c r="G259">
        <v>0</v>
      </c>
      <c r="H259">
        <v>15</v>
      </c>
      <c r="I259">
        <v>0</v>
      </c>
      <c r="J259">
        <v>15</v>
      </c>
      <c r="K259">
        <v>0</v>
      </c>
    </row>
    <row r="260" spans="1:11" x14ac:dyDescent="0.2">
      <c r="A260" t="s">
        <v>567</v>
      </c>
      <c r="B260" t="s">
        <v>84</v>
      </c>
      <c r="C260" t="s">
        <v>293</v>
      </c>
      <c r="D260" t="s">
        <v>267</v>
      </c>
      <c r="E260" t="s">
        <v>195</v>
      </c>
      <c r="F260">
        <v>0</v>
      </c>
      <c r="G260">
        <v>0</v>
      </c>
      <c r="H260">
        <v>7</v>
      </c>
      <c r="I260">
        <v>0</v>
      </c>
      <c r="J260">
        <v>7</v>
      </c>
      <c r="K260">
        <v>0</v>
      </c>
    </row>
    <row r="261" spans="1:11" x14ac:dyDescent="0.2">
      <c r="A261" t="s">
        <v>568</v>
      </c>
      <c r="B261" t="s">
        <v>84</v>
      </c>
      <c r="C261" t="s">
        <v>293</v>
      </c>
      <c r="D261" t="s">
        <v>273</v>
      </c>
      <c r="E261" t="s">
        <v>273</v>
      </c>
      <c r="F261">
        <v>0</v>
      </c>
      <c r="G261">
        <v>0</v>
      </c>
      <c r="H261">
        <v>2</v>
      </c>
      <c r="I261">
        <v>0</v>
      </c>
      <c r="J261">
        <v>2</v>
      </c>
      <c r="K261">
        <v>0</v>
      </c>
    </row>
    <row r="262" spans="1:11" x14ac:dyDescent="0.2">
      <c r="A262" t="s">
        <v>569</v>
      </c>
      <c r="B262" t="s">
        <v>84</v>
      </c>
      <c r="C262" t="s">
        <v>293</v>
      </c>
      <c r="D262" t="s">
        <v>273</v>
      </c>
      <c r="E262" t="s">
        <v>287</v>
      </c>
      <c r="F262">
        <v>0</v>
      </c>
      <c r="G262">
        <v>0</v>
      </c>
      <c r="H262">
        <v>2</v>
      </c>
      <c r="I262">
        <v>0</v>
      </c>
      <c r="J262">
        <v>2</v>
      </c>
      <c r="K262">
        <v>0</v>
      </c>
    </row>
    <row r="263" spans="1:11" x14ac:dyDescent="0.2">
      <c r="A263" t="s">
        <v>570</v>
      </c>
      <c r="B263" t="s">
        <v>84</v>
      </c>
      <c r="C263" t="s">
        <v>293</v>
      </c>
      <c r="D263" t="s">
        <v>264</v>
      </c>
      <c r="E263" t="s">
        <v>196</v>
      </c>
      <c r="F263">
        <v>0</v>
      </c>
      <c r="G263">
        <v>0</v>
      </c>
      <c r="H263">
        <v>20</v>
      </c>
      <c r="I263">
        <v>0</v>
      </c>
      <c r="J263">
        <v>20</v>
      </c>
      <c r="K263">
        <v>0</v>
      </c>
    </row>
    <row r="264" spans="1:11" x14ac:dyDescent="0.2">
      <c r="A264" t="s">
        <v>571</v>
      </c>
      <c r="B264" t="s">
        <v>84</v>
      </c>
      <c r="C264" t="s">
        <v>293</v>
      </c>
      <c r="D264" t="s">
        <v>264</v>
      </c>
      <c r="E264" t="s">
        <v>197</v>
      </c>
      <c r="F264">
        <v>0</v>
      </c>
      <c r="G264">
        <v>0</v>
      </c>
      <c r="H264">
        <v>24</v>
      </c>
      <c r="I264">
        <v>0</v>
      </c>
      <c r="J264">
        <v>24</v>
      </c>
      <c r="K264">
        <v>0</v>
      </c>
    </row>
    <row r="265" spans="1:11" x14ac:dyDescent="0.2">
      <c r="A265" t="s">
        <v>572</v>
      </c>
      <c r="B265" t="s">
        <v>84</v>
      </c>
      <c r="C265" t="s">
        <v>293</v>
      </c>
      <c r="D265" t="s">
        <v>268</v>
      </c>
      <c r="E265" t="s">
        <v>198</v>
      </c>
      <c r="F265">
        <v>0</v>
      </c>
      <c r="G265">
        <v>0</v>
      </c>
      <c r="H265">
        <v>28</v>
      </c>
      <c r="I265">
        <v>0</v>
      </c>
      <c r="J265">
        <v>28</v>
      </c>
      <c r="K265">
        <v>0</v>
      </c>
    </row>
    <row r="266" spans="1:11" x14ac:dyDescent="0.2">
      <c r="A266" t="s">
        <v>573</v>
      </c>
      <c r="B266" t="s">
        <v>84</v>
      </c>
      <c r="C266" t="s">
        <v>293</v>
      </c>
      <c r="D266" t="s">
        <v>269</v>
      </c>
      <c r="E266" t="s">
        <v>199</v>
      </c>
      <c r="F266">
        <v>0</v>
      </c>
      <c r="G266">
        <v>0</v>
      </c>
      <c r="H266">
        <v>32</v>
      </c>
      <c r="I266">
        <v>0</v>
      </c>
      <c r="J266">
        <v>32</v>
      </c>
      <c r="K266">
        <v>0</v>
      </c>
    </row>
    <row r="267" spans="1:11" x14ac:dyDescent="0.2">
      <c r="A267" t="s">
        <v>574</v>
      </c>
      <c r="B267" t="s">
        <v>84</v>
      </c>
      <c r="C267" t="s">
        <v>293</v>
      </c>
      <c r="D267" t="s">
        <v>265</v>
      </c>
      <c r="E267" t="s">
        <v>200</v>
      </c>
      <c r="F267">
        <v>0</v>
      </c>
      <c r="G267">
        <v>0</v>
      </c>
      <c r="H267">
        <v>5</v>
      </c>
      <c r="I267">
        <v>0</v>
      </c>
      <c r="J267">
        <v>5</v>
      </c>
      <c r="K267">
        <v>0</v>
      </c>
    </row>
    <row r="268" spans="1:11" x14ac:dyDescent="0.2">
      <c r="A268" t="s">
        <v>575</v>
      </c>
      <c r="B268" t="s">
        <v>84</v>
      </c>
      <c r="C268" t="s">
        <v>293</v>
      </c>
      <c r="D268" t="s">
        <v>270</v>
      </c>
      <c r="E268" t="s">
        <v>201</v>
      </c>
      <c r="F268">
        <v>0</v>
      </c>
      <c r="G268">
        <v>0</v>
      </c>
      <c r="H268">
        <v>3</v>
      </c>
      <c r="I268">
        <v>0</v>
      </c>
      <c r="J268">
        <v>3</v>
      </c>
      <c r="K268">
        <v>0</v>
      </c>
    </row>
    <row r="269" spans="1:11" x14ac:dyDescent="0.2">
      <c r="A269" t="s">
        <v>576</v>
      </c>
      <c r="B269" t="s">
        <v>84</v>
      </c>
      <c r="C269" t="s">
        <v>293</v>
      </c>
      <c r="D269" t="s">
        <v>269</v>
      </c>
      <c r="E269" t="s">
        <v>202</v>
      </c>
      <c r="F269">
        <v>0</v>
      </c>
      <c r="G269">
        <v>0</v>
      </c>
      <c r="H269">
        <v>11</v>
      </c>
      <c r="I269">
        <v>0</v>
      </c>
      <c r="J269">
        <v>11</v>
      </c>
      <c r="K269">
        <v>0</v>
      </c>
    </row>
    <row r="270" spans="1:11" x14ac:dyDescent="0.2">
      <c r="A270" t="s">
        <v>577</v>
      </c>
      <c r="B270" t="s">
        <v>84</v>
      </c>
      <c r="C270" t="s">
        <v>293</v>
      </c>
      <c r="D270" t="s">
        <v>269</v>
      </c>
      <c r="E270" t="s">
        <v>203</v>
      </c>
      <c r="F270">
        <v>0</v>
      </c>
      <c r="G270">
        <v>0</v>
      </c>
      <c r="H270">
        <v>11</v>
      </c>
      <c r="I270">
        <v>0</v>
      </c>
      <c r="J270">
        <v>11</v>
      </c>
      <c r="K270">
        <v>0</v>
      </c>
    </row>
    <row r="271" spans="1:11" x14ac:dyDescent="0.2">
      <c r="A271" t="s">
        <v>578</v>
      </c>
      <c r="B271" t="s">
        <v>84</v>
      </c>
      <c r="C271" t="s">
        <v>293</v>
      </c>
      <c r="D271" t="s">
        <v>266</v>
      </c>
      <c r="E271" t="s">
        <v>204</v>
      </c>
      <c r="F271">
        <v>0</v>
      </c>
      <c r="G271">
        <v>0</v>
      </c>
      <c r="H271">
        <v>25</v>
      </c>
      <c r="I271">
        <v>0</v>
      </c>
      <c r="J271">
        <v>25</v>
      </c>
      <c r="K271">
        <v>0</v>
      </c>
    </row>
    <row r="272" spans="1:11" x14ac:dyDescent="0.2">
      <c r="A272" t="s">
        <v>579</v>
      </c>
      <c r="B272" t="s">
        <v>84</v>
      </c>
      <c r="C272" t="s">
        <v>293</v>
      </c>
      <c r="D272" t="s">
        <v>267</v>
      </c>
      <c r="E272" t="s">
        <v>205</v>
      </c>
      <c r="F272">
        <v>0</v>
      </c>
      <c r="G272">
        <v>0</v>
      </c>
      <c r="H272">
        <v>1</v>
      </c>
      <c r="I272">
        <v>0</v>
      </c>
      <c r="J272">
        <v>1</v>
      </c>
      <c r="K272">
        <v>0</v>
      </c>
    </row>
    <row r="273" spans="1:11" x14ac:dyDescent="0.2">
      <c r="A273" t="s">
        <v>580</v>
      </c>
      <c r="B273" t="s">
        <v>84</v>
      </c>
      <c r="C273" t="s">
        <v>293</v>
      </c>
      <c r="D273" t="s">
        <v>266</v>
      </c>
      <c r="E273" t="s">
        <v>206</v>
      </c>
      <c r="F273">
        <v>0</v>
      </c>
      <c r="G273">
        <v>0</v>
      </c>
      <c r="H273">
        <v>26</v>
      </c>
      <c r="I273">
        <v>0</v>
      </c>
      <c r="J273">
        <v>26</v>
      </c>
      <c r="K273">
        <v>0</v>
      </c>
    </row>
    <row r="274" spans="1:11" x14ac:dyDescent="0.2">
      <c r="A274" t="s">
        <v>581</v>
      </c>
      <c r="B274" t="s">
        <v>84</v>
      </c>
      <c r="C274" t="s">
        <v>293</v>
      </c>
      <c r="D274" t="s">
        <v>268</v>
      </c>
      <c r="E274" t="s">
        <v>207</v>
      </c>
      <c r="F274">
        <v>0</v>
      </c>
      <c r="G274">
        <v>0</v>
      </c>
      <c r="H274">
        <v>14</v>
      </c>
      <c r="I274">
        <v>0</v>
      </c>
      <c r="J274">
        <v>14</v>
      </c>
      <c r="K274">
        <v>0</v>
      </c>
    </row>
    <row r="275" spans="1:11" x14ac:dyDescent="0.2">
      <c r="A275" t="s">
        <v>582</v>
      </c>
      <c r="B275" t="s">
        <v>84</v>
      </c>
      <c r="C275" t="s">
        <v>293</v>
      </c>
      <c r="D275" t="s">
        <v>272</v>
      </c>
      <c r="E275" t="s">
        <v>208</v>
      </c>
      <c r="F275">
        <v>0</v>
      </c>
      <c r="G275">
        <v>0</v>
      </c>
      <c r="H275">
        <v>10</v>
      </c>
      <c r="I275">
        <v>0</v>
      </c>
      <c r="J275">
        <v>10</v>
      </c>
      <c r="K275">
        <v>0</v>
      </c>
    </row>
    <row r="276" spans="1:11" x14ac:dyDescent="0.2">
      <c r="A276" t="s">
        <v>583</v>
      </c>
      <c r="B276" t="s">
        <v>84</v>
      </c>
      <c r="C276" t="s">
        <v>293</v>
      </c>
      <c r="D276" t="s">
        <v>268</v>
      </c>
      <c r="E276" t="s">
        <v>210</v>
      </c>
      <c r="F276">
        <v>0</v>
      </c>
      <c r="G276">
        <v>0</v>
      </c>
      <c r="H276">
        <v>10</v>
      </c>
      <c r="I276">
        <v>0</v>
      </c>
      <c r="J276">
        <v>10</v>
      </c>
      <c r="K276">
        <v>0</v>
      </c>
    </row>
    <row r="277" spans="1:11" x14ac:dyDescent="0.2">
      <c r="A277" t="s">
        <v>584</v>
      </c>
      <c r="B277" t="s">
        <v>84</v>
      </c>
      <c r="C277" t="s">
        <v>293</v>
      </c>
      <c r="D277" t="s">
        <v>271</v>
      </c>
      <c r="E277" t="s">
        <v>211</v>
      </c>
      <c r="F277">
        <v>0</v>
      </c>
      <c r="G277">
        <v>0</v>
      </c>
      <c r="H277">
        <v>7</v>
      </c>
      <c r="I277">
        <v>0</v>
      </c>
      <c r="J277">
        <v>7</v>
      </c>
      <c r="K277">
        <v>0</v>
      </c>
    </row>
    <row r="278" spans="1:11" x14ac:dyDescent="0.2">
      <c r="A278" t="s">
        <v>585</v>
      </c>
      <c r="B278" t="s">
        <v>84</v>
      </c>
      <c r="C278" t="s">
        <v>293</v>
      </c>
      <c r="D278" t="s">
        <v>268</v>
      </c>
      <c r="E278" t="s">
        <v>212</v>
      </c>
      <c r="F278">
        <v>0</v>
      </c>
      <c r="G278">
        <v>0</v>
      </c>
      <c r="H278">
        <v>5</v>
      </c>
      <c r="I278">
        <v>0</v>
      </c>
      <c r="J278">
        <v>5</v>
      </c>
      <c r="K278">
        <v>0</v>
      </c>
    </row>
    <row r="279" spans="1:11" x14ac:dyDescent="0.2">
      <c r="A279" t="s">
        <v>586</v>
      </c>
      <c r="B279" t="s">
        <v>84</v>
      </c>
      <c r="C279" t="s">
        <v>293</v>
      </c>
      <c r="D279" t="s">
        <v>272</v>
      </c>
      <c r="E279" t="s">
        <v>213</v>
      </c>
      <c r="F279">
        <v>0</v>
      </c>
      <c r="G279">
        <v>0</v>
      </c>
      <c r="H279">
        <v>32</v>
      </c>
      <c r="I279">
        <v>0</v>
      </c>
      <c r="J279">
        <v>32</v>
      </c>
      <c r="K279">
        <v>0</v>
      </c>
    </row>
    <row r="280" spans="1:11" x14ac:dyDescent="0.2">
      <c r="A280" t="s">
        <v>587</v>
      </c>
      <c r="B280" t="s">
        <v>84</v>
      </c>
      <c r="C280" t="s">
        <v>293</v>
      </c>
      <c r="D280" t="s">
        <v>271</v>
      </c>
      <c r="E280" t="s">
        <v>214</v>
      </c>
      <c r="F280">
        <v>0</v>
      </c>
      <c r="G280">
        <v>0</v>
      </c>
      <c r="H280">
        <v>9</v>
      </c>
      <c r="I280">
        <v>0</v>
      </c>
      <c r="J280">
        <v>9</v>
      </c>
      <c r="K280">
        <v>0</v>
      </c>
    </row>
    <row r="281" spans="1:11" x14ac:dyDescent="0.2">
      <c r="A281" t="s">
        <v>588</v>
      </c>
      <c r="B281" t="s">
        <v>84</v>
      </c>
      <c r="C281" t="s">
        <v>293</v>
      </c>
      <c r="D281" t="s">
        <v>269</v>
      </c>
      <c r="E281" t="s">
        <v>215</v>
      </c>
      <c r="F281">
        <v>0</v>
      </c>
      <c r="G281">
        <v>0</v>
      </c>
      <c r="H281">
        <v>7</v>
      </c>
      <c r="I281">
        <v>0</v>
      </c>
      <c r="J281">
        <v>7</v>
      </c>
      <c r="K281">
        <v>0</v>
      </c>
    </row>
    <row r="282" spans="1:11" x14ac:dyDescent="0.2">
      <c r="A282" t="s">
        <v>589</v>
      </c>
      <c r="B282" t="s">
        <v>84</v>
      </c>
      <c r="C282" t="s">
        <v>293</v>
      </c>
      <c r="D282" t="s">
        <v>271</v>
      </c>
      <c r="E282" t="s">
        <v>216</v>
      </c>
      <c r="F282">
        <v>0</v>
      </c>
      <c r="G282">
        <v>0</v>
      </c>
      <c r="H282">
        <v>16</v>
      </c>
      <c r="I282">
        <v>0</v>
      </c>
      <c r="J282">
        <v>16</v>
      </c>
      <c r="K282">
        <v>0</v>
      </c>
    </row>
    <row r="283" spans="1:11" x14ac:dyDescent="0.2">
      <c r="A283" t="s">
        <v>590</v>
      </c>
      <c r="B283" t="s">
        <v>84</v>
      </c>
      <c r="C283" t="s">
        <v>293</v>
      </c>
      <c r="D283" t="s">
        <v>270</v>
      </c>
      <c r="E283" t="s">
        <v>217</v>
      </c>
      <c r="F283">
        <v>0</v>
      </c>
      <c r="G283">
        <v>0</v>
      </c>
      <c r="H283">
        <v>24</v>
      </c>
      <c r="I283">
        <v>0</v>
      </c>
      <c r="J283">
        <v>24</v>
      </c>
      <c r="K283">
        <v>0</v>
      </c>
    </row>
    <row r="284" spans="1:11" x14ac:dyDescent="0.2">
      <c r="A284" t="s">
        <v>591</v>
      </c>
      <c r="B284" t="s">
        <v>84</v>
      </c>
      <c r="C284" t="s">
        <v>293</v>
      </c>
      <c r="D284" t="s">
        <v>269</v>
      </c>
      <c r="E284" t="s">
        <v>283</v>
      </c>
      <c r="F284">
        <v>0</v>
      </c>
      <c r="G284">
        <v>0</v>
      </c>
      <c r="H284">
        <v>522</v>
      </c>
      <c r="I284">
        <v>0</v>
      </c>
      <c r="J284">
        <v>522</v>
      </c>
      <c r="K284">
        <v>0</v>
      </c>
    </row>
    <row r="285" spans="1:11" x14ac:dyDescent="0.2">
      <c r="A285" t="s">
        <v>592</v>
      </c>
      <c r="B285" t="s">
        <v>84</v>
      </c>
      <c r="C285" t="s">
        <v>293</v>
      </c>
      <c r="D285" t="s">
        <v>270</v>
      </c>
      <c r="E285" t="s">
        <v>218</v>
      </c>
      <c r="F285">
        <v>0</v>
      </c>
      <c r="G285">
        <v>0</v>
      </c>
      <c r="H285">
        <v>11</v>
      </c>
      <c r="I285">
        <v>0</v>
      </c>
      <c r="J285">
        <v>11</v>
      </c>
      <c r="K285">
        <v>0</v>
      </c>
    </row>
    <row r="286" spans="1:11" x14ac:dyDescent="0.2">
      <c r="A286" t="s">
        <v>593</v>
      </c>
      <c r="B286" t="s">
        <v>84</v>
      </c>
      <c r="C286" t="s">
        <v>293</v>
      </c>
      <c r="D286" t="s">
        <v>267</v>
      </c>
      <c r="E286" t="s">
        <v>219</v>
      </c>
      <c r="F286">
        <v>0</v>
      </c>
      <c r="G286">
        <v>0</v>
      </c>
      <c r="H286">
        <v>4</v>
      </c>
      <c r="I286">
        <v>0</v>
      </c>
      <c r="J286">
        <v>4</v>
      </c>
      <c r="K286">
        <v>0</v>
      </c>
    </row>
    <row r="287" spans="1:11" x14ac:dyDescent="0.2">
      <c r="A287" t="s">
        <v>594</v>
      </c>
      <c r="B287" t="s">
        <v>84</v>
      </c>
      <c r="C287" t="s">
        <v>293</v>
      </c>
      <c r="D287" t="s">
        <v>270</v>
      </c>
      <c r="E287" t="s">
        <v>284</v>
      </c>
      <c r="F287">
        <v>0</v>
      </c>
      <c r="G287">
        <v>0</v>
      </c>
      <c r="H287">
        <v>182</v>
      </c>
      <c r="I287">
        <v>0</v>
      </c>
      <c r="J287">
        <v>182</v>
      </c>
      <c r="K287">
        <v>0</v>
      </c>
    </row>
    <row r="288" spans="1:11" x14ac:dyDescent="0.2">
      <c r="A288" t="s">
        <v>595</v>
      </c>
      <c r="B288" t="s">
        <v>84</v>
      </c>
      <c r="C288" t="s">
        <v>293</v>
      </c>
      <c r="D288" t="s">
        <v>269</v>
      </c>
      <c r="E288" t="s">
        <v>220</v>
      </c>
      <c r="F288">
        <v>0</v>
      </c>
      <c r="G288">
        <v>0</v>
      </c>
      <c r="H288">
        <v>19</v>
      </c>
      <c r="I288">
        <v>0</v>
      </c>
      <c r="J288">
        <v>19</v>
      </c>
      <c r="K288">
        <v>0</v>
      </c>
    </row>
    <row r="289" spans="1:11" x14ac:dyDescent="0.2">
      <c r="A289" t="s">
        <v>596</v>
      </c>
      <c r="B289" t="s">
        <v>84</v>
      </c>
      <c r="C289" t="s">
        <v>293</v>
      </c>
      <c r="D289" t="s">
        <v>265</v>
      </c>
      <c r="E289" t="s">
        <v>221</v>
      </c>
      <c r="F289">
        <v>0</v>
      </c>
      <c r="G289">
        <v>0</v>
      </c>
      <c r="H289">
        <v>9</v>
      </c>
      <c r="I289">
        <v>0</v>
      </c>
      <c r="J289">
        <v>9</v>
      </c>
      <c r="K289">
        <v>0</v>
      </c>
    </row>
    <row r="290" spans="1:11" x14ac:dyDescent="0.2">
      <c r="A290" t="s">
        <v>597</v>
      </c>
      <c r="B290" t="s">
        <v>84</v>
      </c>
      <c r="C290" t="s">
        <v>293</v>
      </c>
      <c r="D290" t="s">
        <v>266</v>
      </c>
      <c r="E290" t="s">
        <v>222</v>
      </c>
      <c r="F290">
        <v>0</v>
      </c>
      <c r="G290">
        <v>0</v>
      </c>
      <c r="H290">
        <v>52</v>
      </c>
      <c r="I290">
        <v>0</v>
      </c>
      <c r="J290">
        <v>52</v>
      </c>
      <c r="K290">
        <v>0</v>
      </c>
    </row>
    <row r="291" spans="1:11" x14ac:dyDescent="0.2">
      <c r="A291" t="s">
        <v>598</v>
      </c>
      <c r="B291" t="s">
        <v>84</v>
      </c>
      <c r="C291" t="s">
        <v>293</v>
      </c>
      <c r="D291" t="s">
        <v>268</v>
      </c>
      <c r="E291" t="s">
        <v>223</v>
      </c>
      <c r="F291">
        <v>0</v>
      </c>
      <c r="G291">
        <v>0</v>
      </c>
      <c r="H291">
        <v>2</v>
      </c>
      <c r="I291">
        <v>0</v>
      </c>
      <c r="J291">
        <v>2</v>
      </c>
      <c r="K291">
        <v>0</v>
      </c>
    </row>
    <row r="292" spans="1:11" x14ac:dyDescent="0.2">
      <c r="A292" t="s">
        <v>599</v>
      </c>
      <c r="B292" t="s">
        <v>84</v>
      </c>
      <c r="C292" t="s">
        <v>293</v>
      </c>
      <c r="D292" t="s">
        <v>271</v>
      </c>
      <c r="E292" t="s">
        <v>224</v>
      </c>
      <c r="F292">
        <v>0</v>
      </c>
      <c r="G292">
        <v>0</v>
      </c>
      <c r="H292">
        <v>26</v>
      </c>
      <c r="I292">
        <v>0</v>
      </c>
      <c r="J292">
        <v>26</v>
      </c>
      <c r="K292">
        <v>0</v>
      </c>
    </row>
    <row r="293" spans="1:11" x14ac:dyDescent="0.2">
      <c r="A293" t="s">
        <v>600</v>
      </c>
      <c r="B293" t="s">
        <v>84</v>
      </c>
      <c r="C293" t="s">
        <v>293</v>
      </c>
      <c r="D293" t="s">
        <v>268</v>
      </c>
      <c r="E293" t="s">
        <v>225</v>
      </c>
      <c r="F293">
        <v>0</v>
      </c>
      <c r="G293">
        <v>0</v>
      </c>
      <c r="H293">
        <v>14</v>
      </c>
      <c r="I293">
        <v>0</v>
      </c>
      <c r="J293">
        <v>14</v>
      </c>
      <c r="K293">
        <v>0</v>
      </c>
    </row>
    <row r="294" spans="1:11" x14ac:dyDescent="0.2">
      <c r="A294" t="s">
        <v>601</v>
      </c>
      <c r="B294" t="s">
        <v>84</v>
      </c>
      <c r="C294" t="s">
        <v>293</v>
      </c>
      <c r="D294" t="s">
        <v>267</v>
      </c>
      <c r="E294" t="s">
        <v>226</v>
      </c>
      <c r="F294">
        <v>0</v>
      </c>
      <c r="G294">
        <v>0</v>
      </c>
      <c r="H294">
        <v>3</v>
      </c>
      <c r="I294">
        <v>0</v>
      </c>
      <c r="J294">
        <v>3</v>
      </c>
      <c r="K294">
        <v>0</v>
      </c>
    </row>
    <row r="295" spans="1:11" x14ac:dyDescent="0.2">
      <c r="A295" t="s">
        <v>602</v>
      </c>
      <c r="B295" t="s">
        <v>84</v>
      </c>
      <c r="C295" t="s">
        <v>293</v>
      </c>
      <c r="D295" t="s">
        <v>271</v>
      </c>
      <c r="E295" t="s">
        <v>227</v>
      </c>
      <c r="F295">
        <v>0</v>
      </c>
      <c r="G295">
        <v>0</v>
      </c>
      <c r="H295">
        <v>7</v>
      </c>
      <c r="I295">
        <v>0</v>
      </c>
      <c r="J295">
        <v>7</v>
      </c>
      <c r="K295">
        <v>0</v>
      </c>
    </row>
    <row r="296" spans="1:11" x14ac:dyDescent="0.2">
      <c r="A296" t="s">
        <v>603</v>
      </c>
      <c r="B296" t="s">
        <v>84</v>
      </c>
      <c r="C296" t="s">
        <v>293</v>
      </c>
      <c r="D296" t="s">
        <v>265</v>
      </c>
      <c r="E296" t="s">
        <v>228</v>
      </c>
      <c r="F296">
        <v>0</v>
      </c>
      <c r="G296">
        <v>0</v>
      </c>
      <c r="H296">
        <v>14</v>
      </c>
      <c r="I296">
        <v>0</v>
      </c>
      <c r="J296">
        <v>14</v>
      </c>
      <c r="K296">
        <v>0</v>
      </c>
    </row>
    <row r="297" spans="1:11" x14ac:dyDescent="0.2">
      <c r="A297" t="s">
        <v>604</v>
      </c>
      <c r="B297" t="s">
        <v>84</v>
      </c>
      <c r="C297" t="s">
        <v>293</v>
      </c>
      <c r="D297" t="s">
        <v>267</v>
      </c>
      <c r="E297" t="s">
        <v>229</v>
      </c>
      <c r="F297">
        <v>0</v>
      </c>
      <c r="G297">
        <v>0</v>
      </c>
      <c r="H297">
        <v>5</v>
      </c>
      <c r="I297">
        <v>0</v>
      </c>
      <c r="J297">
        <v>5</v>
      </c>
      <c r="K297">
        <v>0</v>
      </c>
    </row>
    <row r="298" spans="1:11" x14ac:dyDescent="0.2">
      <c r="A298" t="s">
        <v>605</v>
      </c>
      <c r="B298" t="s">
        <v>84</v>
      </c>
      <c r="C298" t="s">
        <v>293</v>
      </c>
      <c r="D298" t="s">
        <v>269</v>
      </c>
      <c r="E298" t="s">
        <v>230</v>
      </c>
      <c r="F298">
        <v>0</v>
      </c>
      <c r="G298">
        <v>0</v>
      </c>
      <c r="H298">
        <v>74</v>
      </c>
      <c r="I298">
        <v>0</v>
      </c>
      <c r="J298">
        <v>74</v>
      </c>
      <c r="K298">
        <v>0</v>
      </c>
    </row>
    <row r="299" spans="1:11" x14ac:dyDescent="0.2">
      <c r="A299" t="s">
        <v>606</v>
      </c>
      <c r="B299" t="s">
        <v>84</v>
      </c>
      <c r="C299" t="s">
        <v>293</v>
      </c>
      <c r="D299" t="s">
        <v>266</v>
      </c>
      <c r="E299" t="s">
        <v>231</v>
      </c>
      <c r="F299">
        <v>0</v>
      </c>
      <c r="G299">
        <v>0</v>
      </c>
      <c r="H299">
        <v>16</v>
      </c>
      <c r="I299">
        <v>0</v>
      </c>
      <c r="J299">
        <v>16</v>
      </c>
      <c r="K299">
        <v>0</v>
      </c>
    </row>
    <row r="300" spans="1:11" x14ac:dyDescent="0.2">
      <c r="A300" t="s">
        <v>607</v>
      </c>
      <c r="B300" t="s">
        <v>84</v>
      </c>
      <c r="C300" t="s">
        <v>293</v>
      </c>
      <c r="D300" t="s">
        <v>270</v>
      </c>
      <c r="E300" t="s">
        <v>232</v>
      </c>
      <c r="F300">
        <v>0</v>
      </c>
      <c r="G300">
        <v>0</v>
      </c>
      <c r="H300">
        <v>9</v>
      </c>
      <c r="I300">
        <v>0</v>
      </c>
      <c r="J300">
        <v>9</v>
      </c>
      <c r="K300">
        <v>0</v>
      </c>
    </row>
    <row r="301" spans="1:11" x14ac:dyDescent="0.2">
      <c r="A301" t="s">
        <v>608</v>
      </c>
      <c r="B301" t="s">
        <v>84</v>
      </c>
      <c r="C301" t="s">
        <v>293</v>
      </c>
      <c r="D301" t="s">
        <v>268</v>
      </c>
      <c r="E301" t="s">
        <v>233</v>
      </c>
      <c r="F301">
        <v>0</v>
      </c>
      <c r="G301">
        <v>0</v>
      </c>
      <c r="H301">
        <v>10</v>
      </c>
      <c r="I301">
        <v>0</v>
      </c>
      <c r="J301">
        <v>10</v>
      </c>
      <c r="K301">
        <v>0</v>
      </c>
    </row>
    <row r="302" spans="1:11" x14ac:dyDescent="0.2">
      <c r="A302" t="s">
        <v>609</v>
      </c>
      <c r="B302" t="s">
        <v>84</v>
      </c>
      <c r="C302" t="s">
        <v>293</v>
      </c>
      <c r="D302" t="s">
        <v>271</v>
      </c>
      <c r="E302" t="s">
        <v>234</v>
      </c>
      <c r="F302">
        <v>0</v>
      </c>
      <c r="G302">
        <v>0</v>
      </c>
      <c r="H302">
        <v>4</v>
      </c>
      <c r="I302">
        <v>0</v>
      </c>
      <c r="J302">
        <v>4</v>
      </c>
      <c r="K302">
        <v>0</v>
      </c>
    </row>
    <row r="303" spans="1:11" x14ac:dyDescent="0.2">
      <c r="A303" t="s">
        <v>610</v>
      </c>
      <c r="B303" t="s">
        <v>84</v>
      </c>
      <c r="C303" t="s">
        <v>293</v>
      </c>
      <c r="D303" t="s">
        <v>265</v>
      </c>
      <c r="E303" t="s">
        <v>235</v>
      </c>
      <c r="F303">
        <v>0</v>
      </c>
      <c r="G303">
        <v>0</v>
      </c>
      <c r="H303">
        <v>24</v>
      </c>
      <c r="I303">
        <v>0</v>
      </c>
      <c r="J303">
        <v>24</v>
      </c>
      <c r="K303">
        <v>0</v>
      </c>
    </row>
    <row r="304" spans="1:11" x14ac:dyDescent="0.2">
      <c r="A304" t="s">
        <v>611</v>
      </c>
      <c r="B304" t="s">
        <v>84</v>
      </c>
      <c r="C304" t="s">
        <v>293</v>
      </c>
      <c r="D304" t="s">
        <v>270</v>
      </c>
      <c r="E304" t="s">
        <v>236</v>
      </c>
      <c r="F304">
        <v>0</v>
      </c>
      <c r="G304">
        <v>0</v>
      </c>
      <c r="H304">
        <v>2</v>
      </c>
      <c r="I304">
        <v>0</v>
      </c>
      <c r="J304">
        <v>2</v>
      </c>
      <c r="K304">
        <v>0</v>
      </c>
    </row>
    <row r="305" spans="1:11" x14ac:dyDescent="0.2">
      <c r="A305" t="s">
        <v>612</v>
      </c>
      <c r="B305" t="s">
        <v>84</v>
      </c>
      <c r="C305" t="s">
        <v>293</v>
      </c>
      <c r="D305" t="s">
        <v>266</v>
      </c>
      <c r="E305" t="s">
        <v>237</v>
      </c>
      <c r="F305">
        <v>0</v>
      </c>
      <c r="G305">
        <v>0</v>
      </c>
      <c r="H305">
        <v>10</v>
      </c>
      <c r="I305">
        <v>0</v>
      </c>
      <c r="J305">
        <v>10</v>
      </c>
      <c r="K305">
        <v>0</v>
      </c>
    </row>
    <row r="306" spans="1:11" x14ac:dyDescent="0.2">
      <c r="A306" t="s">
        <v>613</v>
      </c>
      <c r="B306" t="s">
        <v>84</v>
      </c>
      <c r="C306" t="s">
        <v>293</v>
      </c>
      <c r="D306" t="s">
        <v>268</v>
      </c>
      <c r="E306" t="s">
        <v>238</v>
      </c>
      <c r="F306">
        <v>0</v>
      </c>
      <c r="G306">
        <v>0</v>
      </c>
      <c r="H306">
        <v>18</v>
      </c>
      <c r="I306">
        <v>0</v>
      </c>
      <c r="J306">
        <v>18</v>
      </c>
      <c r="K306">
        <v>0</v>
      </c>
    </row>
    <row r="307" spans="1:11" x14ac:dyDescent="0.2">
      <c r="A307" t="s">
        <v>614</v>
      </c>
      <c r="B307" t="s">
        <v>84</v>
      </c>
      <c r="C307" t="s">
        <v>293</v>
      </c>
      <c r="D307" t="s">
        <v>272</v>
      </c>
      <c r="E307" t="s">
        <v>239</v>
      </c>
      <c r="F307">
        <v>0</v>
      </c>
      <c r="G307">
        <v>0</v>
      </c>
      <c r="H307">
        <v>6</v>
      </c>
      <c r="I307">
        <v>0</v>
      </c>
      <c r="J307">
        <v>6</v>
      </c>
      <c r="K307">
        <v>0</v>
      </c>
    </row>
    <row r="308" spans="1:11" x14ac:dyDescent="0.2">
      <c r="A308" t="s">
        <v>615</v>
      </c>
      <c r="B308" t="s">
        <v>84</v>
      </c>
      <c r="C308" t="s">
        <v>293</v>
      </c>
      <c r="D308" t="s">
        <v>271</v>
      </c>
      <c r="E308" t="s">
        <v>240</v>
      </c>
      <c r="F308">
        <v>0</v>
      </c>
      <c r="G308">
        <v>0</v>
      </c>
      <c r="H308">
        <v>4</v>
      </c>
      <c r="I308">
        <v>0</v>
      </c>
      <c r="J308">
        <v>4</v>
      </c>
      <c r="K308">
        <v>0</v>
      </c>
    </row>
    <row r="309" spans="1:11" x14ac:dyDescent="0.2">
      <c r="A309" t="s">
        <v>616</v>
      </c>
      <c r="B309" t="s">
        <v>84</v>
      </c>
      <c r="C309" t="s">
        <v>293</v>
      </c>
      <c r="D309" t="s">
        <v>266</v>
      </c>
      <c r="E309" t="s">
        <v>241</v>
      </c>
      <c r="F309">
        <v>0</v>
      </c>
      <c r="G309">
        <v>0</v>
      </c>
      <c r="H309">
        <v>27</v>
      </c>
      <c r="I309">
        <v>0</v>
      </c>
      <c r="J309">
        <v>27</v>
      </c>
      <c r="K309">
        <v>0</v>
      </c>
    </row>
    <row r="310" spans="1:11" x14ac:dyDescent="0.2">
      <c r="A310" t="s">
        <v>617</v>
      </c>
      <c r="B310" t="s">
        <v>84</v>
      </c>
      <c r="C310" t="s">
        <v>293</v>
      </c>
      <c r="D310" t="s">
        <v>266</v>
      </c>
      <c r="E310" t="s">
        <v>242</v>
      </c>
      <c r="F310">
        <v>0</v>
      </c>
      <c r="G310">
        <v>0</v>
      </c>
      <c r="H310">
        <v>24</v>
      </c>
      <c r="I310">
        <v>0</v>
      </c>
      <c r="J310">
        <v>24</v>
      </c>
      <c r="K310">
        <v>0</v>
      </c>
    </row>
    <row r="311" spans="1:11" x14ac:dyDescent="0.2">
      <c r="A311" t="s">
        <v>618</v>
      </c>
      <c r="B311" t="s">
        <v>84</v>
      </c>
      <c r="C311" t="s">
        <v>293</v>
      </c>
      <c r="D311" t="s">
        <v>268</v>
      </c>
      <c r="E311" t="s">
        <v>243</v>
      </c>
      <c r="F311">
        <v>0</v>
      </c>
      <c r="G311">
        <v>0</v>
      </c>
      <c r="H311">
        <v>8</v>
      </c>
      <c r="I311">
        <v>0</v>
      </c>
      <c r="J311">
        <v>8</v>
      </c>
      <c r="K311">
        <v>0</v>
      </c>
    </row>
    <row r="312" spans="1:11" x14ac:dyDescent="0.2">
      <c r="A312" t="s">
        <v>619</v>
      </c>
      <c r="B312" t="s">
        <v>84</v>
      </c>
      <c r="C312" t="s">
        <v>293</v>
      </c>
      <c r="D312" t="s">
        <v>271</v>
      </c>
      <c r="E312" t="s">
        <v>244</v>
      </c>
      <c r="F312">
        <v>0</v>
      </c>
      <c r="G312">
        <v>0</v>
      </c>
      <c r="H312">
        <v>31</v>
      </c>
      <c r="I312">
        <v>0</v>
      </c>
      <c r="J312">
        <v>31</v>
      </c>
      <c r="K312">
        <v>0</v>
      </c>
    </row>
    <row r="313" spans="1:11" x14ac:dyDescent="0.2">
      <c r="A313" t="s">
        <v>620</v>
      </c>
      <c r="B313" t="s">
        <v>84</v>
      </c>
      <c r="C313" t="s">
        <v>293</v>
      </c>
      <c r="D313" t="s">
        <v>269</v>
      </c>
      <c r="E313" t="s">
        <v>245</v>
      </c>
      <c r="F313">
        <v>0</v>
      </c>
      <c r="G313">
        <v>0</v>
      </c>
      <c r="H313">
        <v>8</v>
      </c>
      <c r="I313">
        <v>0</v>
      </c>
      <c r="J313">
        <v>8</v>
      </c>
      <c r="K313">
        <v>0</v>
      </c>
    </row>
    <row r="314" spans="1:11" x14ac:dyDescent="0.2">
      <c r="A314" t="s">
        <v>621</v>
      </c>
      <c r="B314" t="s">
        <v>84</v>
      </c>
      <c r="C314" t="s">
        <v>293</v>
      </c>
      <c r="D314" t="s">
        <v>271</v>
      </c>
      <c r="E314" t="s">
        <v>285</v>
      </c>
      <c r="F314">
        <v>0</v>
      </c>
      <c r="G314">
        <v>0</v>
      </c>
      <c r="H314">
        <v>218</v>
      </c>
      <c r="I314">
        <v>0</v>
      </c>
      <c r="J314">
        <v>218</v>
      </c>
      <c r="K314">
        <v>0</v>
      </c>
    </row>
    <row r="315" spans="1:11" x14ac:dyDescent="0.2">
      <c r="A315" t="s">
        <v>622</v>
      </c>
      <c r="B315" t="s">
        <v>84</v>
      </c>
      <c r="C315" t="s">
        <v>293</v>
      </c>
      <c r="D315" t="s">
        <v>264</v>
      </c>
      <c r="E315" t="s">
        <v>246</v>
      </c>
      <c r="F315">
        <v>0</v>
      </c>
      <c r="G315">
        <v>0</v>
      </c>
      <c r="H315">
        <v>13</v>
      </c>
      <c r="I315">
        <v>0</v>
      </c>
      <c r="J315">
        <v>13</v>
      </c>
      <c r="K315">
        <v>0</v>
      </c>
    </row>
    <row r="316" spans="1:11" x14ac:dyDescent="0.2">
      <c r="A316" t="s">
        <v>623</v>
      </c>
      <c r="B316" t="s">
        <v>84</v>
      </c>
      <c r="C316" t="s">
        <v>293</v>
      </c>
      <c r="D316" t="s">
        <v>269</v>
      </c>
      <c r="E316" t="s">
        <v>247</v>
      </c>
      <c r="F316">
        <v>0</v>
      </c>
      <c r="G316">
        <v>0</v>
      </c>
      <c r="H316">
        <v>50</v>
      </c>
      <c r="I316">
        <v>0</v>
      </c>
      <c r="J316">
        <v>50</v>
      </c>
      <c r="K316">
        <v>0</v>
      </c>
    </row>
    <row r="317" spans="1:11" x14ac:dyDescent="0.2">
      <c r="A317" t="s">
        <v>624</v>
      </c>
      <c r="B317" t="s">
        <v>84</v>
      </c>
      <c r="C317" t="s">
        <v>293</v>
      </c>
      <c r="D317" t="s">
        <v>266</v>
      </c>
      <c r="E317" t="s">
        <v>248</v>
      </c>
      <c r="F317">
        <v>0</v>
      </c>
      <c r="G317">
        <v>0</v>
      </c>
      <c r="H317">
        <v>12</v>
      </c>
      <c r="I317">
        <v>0</v>
      </c>
      <c r="J317">
        <v>12</v>
      </c>
      <c r="K317">
        <v>0</v>
      </c>
    </row>
    <row r="318" spans="1:11" x14ac:dyDescent="0.2">
      <c r="A318" t="s">
        <v>625</v>
      </c>
      <c r="B318" t="s">
        <v>84</v>
      </c>
      <c r="C318" t="s">
        <v>293</v>
      </c>
      <c r="D318" t="s">
        <v>268</v>
      </c>
      <c r="E318" t="s">
        <v>249</v>
      </c>
      <c r="F318">
        <v>0</v>
      </c>
      <c r="G318">
        <v>0</v>
      </c>
      <c r="H318">
        <v>6</v>
      </c>
      <c r="I318">
        <v>0</v>
      </c>
      <c r="J318">
        <v>6</v>
      </c>
      <c r="K318">
        <v>0</v>
      </c>
    </row>
    <row r="319" spans="1:11" x14ac:dyDescent="0.2">
      <c r="A319" t="s">
        <v>626</v>
      </c>
      <c r="B319" t="s">
        <v>84</v>
      </c>
      <c r="C319" t="s">
        <v>293</v>
      </c>
      <c r="D319" t="s">
        <v>270</v>
      </c>
      <c r="E319" t="s">
        <v>250</v>
      </c>
      <c r="F319">
        <v>0</v>
      </c>
      <c r="G319">
        <v>0</v>
      </c>
      <c r="H319">
        <v>10</v>
      </c>
      <c r="I319">
        <v>0</v>
      </c>
      <c r="J319">
        <v>10</v>
      </c>
      <c r="K319">
        <v>0</v>
      </c>
    </row>
    <row r="320" spans="1:11" x14ac:dyDescent="0.2">
      <c r="A320" t="s">
        <v>627</v>
      </c>
      <c r="B320" t="s">
        <v>84</v>
      </c>
      <c r="C320" t="s">
        <v>293</v>
      </c>
      <c r="D320" t="s">
        <v>269</v>
      </c>
      <c r="E320" t="s">
        <v>251</v>
      </c>
      <c r="F320">
        <v>0</v>
      </c>
      <c r="G320">
        <v>0</v>
      </c>
      <c r="H320">
        <v>15</v>
      </c>
      <c r="I320">
        <v>0</v>
      </c>
      <c r="J320">
        <v>15</v>
      </c>
      <c r="K320">
        <v>0</v>
      </c>
    </row>
    <row r="321" spans="1:11" x14ac:dyDescent="0.2">
      <c r="A321" t="s">
        <v>628</v>
      </c>
      <c r="B321" t="s">
        <v>84</v>
      </c>
      <c r="C321" t="s">
        <v>293</v>
      </c>
      <c r="D321" t="s">
        <v>268</v>
      </c>
      <c r="E321" t="s">
        <v>252</v>
      </c>
      <c r="F321">
        <v>0</v>
      </c>
      <c r="G321">
        <v>0</v>
      </c>
      <c r="H321">
        <v>9</v>
      </c>
      <c r="I321">
        <v>0</v>
      </c>
      <c r="J321">
        <v>9</v>
      </c>
      <c r="K321">
        <v>0</v>
      </c>
    </row>
    <row r="322" spans="1:11" x14ac:dyDescent="0.2">
      <c r="A322" t="s">
        <v>629</v>
      </c>
      <c r="B322" t="s">
        <v>84</v>
      </c>
      <c r="C322" t="s">
        <v>293</v>
      </c>
      <c r="D322" t="s">
        <v>269</v>
      </c>
      <c r="E322" t="s">
        <v>253</v>
      </c>
      <c r="F322">
        <v>0</v>
      </c>
      <c r="G322">
        <v>0</v>
      </c>
      <c r="H322">
        <v>12</v>
      </c>
      <c r="I322">
        <v>0</v>
      </c>
      <c r="J322">
        <v>12</v>
      </c>
      <c r="K322">
        <v>0</v>
      </c>
    </row>
    <row r="323" spans="1:11" x14ac:dyDescent="0.2">
      <c r="A323" t="s">
        <v>630</v>
      </c>
      <c r="B323" t="s">
        <v>84</v>
      </c>
      <c r="C323" t="s">
        <v>293</v>
      </c>
      <c r="D323" t="s">
        <v>271</v>
      </c>
      <c r="E323" t="s">
        <v>254</v>
      </c>
      <c r="F323">
        <v>0</v>
      </c>
      <c r="G323">
        <v>0</v>
      </c>
      <c r="H323">
        <v>5</v>
      </c>
      <c r="I323">
        <v>0</v>
      </c>
      <c r="J323">
        <v>5</v>
      </c>
      <c r="K323">
        <v>0</v>
      </c>
    </row>
    <row r="324" spans="1:11" x14ac:dyDescent="0.2">
      <c r="A324" t="s">
        <v>631</v>
      </c>
      <c r="B324" t="s">
        <v>84</v>
      </c>
      <c r="C324" t="s">
        <v>293</v>
      </c>
      <c r="D324" t="s">
        <v>271</v>
      </c>
      <c r="E324" t="s">
        <v>255</v>
      </c>
      <c r="F324">
        <v>0</v>
      </c>
      <c r="G324">
        <v>0</v>
      </c>
      <c r="H324">
        <v>10</v>
      </c>
      <c r="I324">
        <v>0</v>
      </c>
      <c r="J324">
        <v>10</v>
      </c>
      <c r="K324">
        <v>0</v>
      </c>
    </row>
    <row r="325" spans="1:11" x14ac:dyDescent="0.2">
      <c r="A325" t="s">
        <v>632</v>
      </c>
      <c r="B325" t="s">
        <v>84</v>
      </c>
      <c r="C325" t="s">
        <v>293</v>
      </c>
      <c r="D325" t="s">
        <v>272</v>
      </c>
      <c r="E325" t="s">
        <v>256</v>
      </c>
      <c r="F325">
        <v>0</v>
      </c>
      <c r="G325">
        <v>0</v>
      </c>
      <c r="H325">
        <v>5</v>
      </c>
      <c r="I325">
        <v>0</v>
      </c>
      <c r="J325">
        <v>5</v>
      </c>
      <c r="K325">
        <v>0</v>
      </c>
    </row>
    <row r="326" spans="1:11" x14ac:dyDescent="0.2">
      <c r="A326" t="s">
        <v>633</v>
      </c>
      <c r="B326" t="s">
        <v>84</v>
      </c>
      <c r="C326" t="s">
        <v>293</v>
      </c>
      <c r="D326" t="s">
        <v>272</v>
      </c>
      <c r="E326" t="s">
        <v>286</v>
      </c>
      <c r="F326">
        <v>0</v>
      </c>
      <c r="G326">
        <v>0</v>
      </c>
      <c r="H326">
        <v>189</v>
      </c>
      <c r="I326">
        <v>0</v>
      </c>
      <c r="J326">
        <v>189</v>
      </c>
      <c r="K326">
        <v>0</v>
      </c>
    </row>
    <row r="327" spans="1:11" x14ac:dyDescent="0.2">
      <c r="A327" t="s">
        <v>634</v>
      </c>
      <c r="B327" t="s">
        <v>84</v>
      </c>
      <c r="C327" t="s">
        <v>295</v>
      </c>
      <c r="D327" t="s">
        <v>104</v>
      </c>
      <c r="E327" t="s">
        <v>277</v>
      </c>
      <c r="F327">
        <v>0</v>
      </c>
      <c r="G327">
        <v>0</v>
      </c>
      <c r="H327">
        <v>155</v>
      </c>
      <c r="I327">
        <v>0</v>
      </c>
      <c r="J327">
        <v>155</v>
      </c>
      <c r="K327">
        <v>0</v>
      </c>
    </row>
    <row r="328" spans="1:11" x14ac:dyDescent="0.2">
      <c r="A328" t="s">
        <v>635</v>
      </c>
      <c r="B328" t="s">
        <v>84</v>
      </c>
      <c r="C328" t="s">
        <v>295</v>
      </c>
      <c r="D328" t="s">
        <v>266</v>
      </c>
      <c r="E328" t="s">
        <v>105</v>
      </c>
      <c r="F328">
        <v>0</v>
      </c>
      <c r="G328">
        <v>0</v>
      </c>
      <c r="H328">
        <v>3</v>
      </c>
      <c r="I328">
        <v>0</v>
      </c>
      <c r="J328">
        <v>3</v>
      </c>
      <c r="K328">
        <v>0</v>
      </c>
    </row>
    <row r="329" spans="1:11" x14ac:dyDescent="0.2">
      <c r="A329" t="s">
        <v>636</v>
      </c>
      <c r="B329" t="s">
        <v>84</v>
      </c>
      <c r="C329" t="s">
        <v>295</v>
      </c>
      <c r="D329" t="s">
        <v>266</v>
      </c>
      <c r="E329" t="s">
        <v>106</v>
      </c>
      <c r="F329">
        <v>0</v>
      </c>
      <c r="G329">
        <v>0</v>
      </c>
      <c r="H329">
        <v>1</v>
      </c>
      <c r="I329">
        <v>0</v>
      </c>
      <c r="J329">
        <v>1</v>
      </c>
      <c r="K329">
        <v>0</v>
      </c>
    </row>
    <row r="330" spans="1:11" x14ac:dyDescent="0.2">
      <c r="A330" t="s">
        <v>637</v>
      </c>
      <c r="B330" t="s">
        <v>84</v>
      </c>
      <c r="C330" t="s">
        <v>295</v>
      </c>
      <c r="D330" t="s">
        <v>266</v>
      </c>
      <c r="E330" t="s">
        <v>110</v>
      </c>
      <c r="F330">
        <v>0</v>
      </c>
      <c r="G330">
        <v>0</v>
      </c>
      <c r="H330">
        <v>1</v>
      </c>
      <c r="I330">
        <v>0</v>
      </c>
      <c r="J330">
        <v>1</v>
      </c>
      <c r="K330">
        <v>0</v>
      </c>
    </row>
    <row r="331" spans="1:11" x14ac:dyDescent="0.2">
      <c r="A331" t="s">
        <v>638</v>
      </c>
      <c r="B331" t="s">
        <v>84</v>
      </c>
      <c r="C331" t="s">
        <v>295</v>
      </c>
      <c r="D331" t="s">
        <v>271</v>
      </c>
      <c r="E331" t="s">
        <v>111</v>
      </c>
      <c r="F331">
        <v>0</v>
      </c>
      <c r="G331">
        <v>0</v>
      </c>
      <c r="H331">
        <v>5</v>
      </c>
      <c r="I331">
        <v>0</v>
      </c>
      <c r="J331">
        <v>5</v>
      </c>
      <c r="K331">
        <v>0</v>
      </c>
    </row>
    <row r="332" spans="1:11" x14ac:dyDescent="0.2">
      <c r="A332" t="s">
        <v>639</v>
      </c>
      <c r="B332" t="s">
        <v>84</v>
      </c>
      <c r="C332" t="s">
        <v>295</v>
      </c>
      <c r="D332" t="s">
        <v>272</v>
      </c>
      <c r="E332" t="s">
        <v>117</v>
      </c>
      <c r="F332">
        <v>0</v>
      </c>
      <c r="G332">
        <v>0</v>
      </c>
      <c r="H332">
        <v>2</v>
      </c>
      <c r="I332">
        <v>0</v>
      </c>
      <c r="J332">
        <v>2</v>
      </c>
      <c r="K332">
        <v>0</v>
      </c>
    </row>
    <row r="333" spans="1:11" x14ac:dyDescent="0.2">
      <c r="A333" t="s">
        <v>640</v>
      </c>
      <c r="B333" t="s">
        <v>84</v>
      </c>
      <c r="C333" t="s">
        <v>295</v>
      </c>
      <c r="D333" t="s">
        <v>266</v>
      </c>
      <c r="E333" t="s">
        <v>118</v>
      </c>
      <c r="F333">
        <v>0</v>
      </c>
      <c r="G333">
        <v>0</v>
      </c>
      <c r="H333">
        <v>2</v>
      </c>
      <c r="I333">
        <v>0</v>
      </c>
      <c r="J333">
        <v>2</v>
      </c>
      <c r="K333">
        <v>0</v>
      </c>
    </row>
    <row r="334" spans="1:11" x14ac:dyDescent="0.2">
      <c r="A334" t="s">
        <v>641</v>
      </c>
      <c r="B334" t="s">
        <v>84</v>
      </c>
      <c r="C334" t="s">
        <v>295</v>
      </c>
      <c r="D334" t="s">
        <v>270</v>
      </c>
      <c r="E334" t="s">
        <v>120</v>
      </c>
      <c r="F334">
        <v>0</v>
      </c>
      <c r="G334">
        <v>0</v>
      </c>
      <c r="H334">
        <v>3</v>
      </c>
      <c r="I334">
        <v>0</v>
      </c>
      <c r="J334">
        <v>3</v>
      </c>
      <c r="K334">
        <v>0</v>
      </c>
    </row>
    <row r="335" spans="1:11" x14ac:dyDescent="0.2">
      <c r="A335" t="s">
        <v>642</v>
      </c>
      <c r="B335" t="s">
        <v>84</v>
      </c>
      <c r="C335" t="s">
        <v>295</v>
      </c>
      <c r="D335" t="s">
        <v>266</v>
      </c>
      <c r="E335" t="s">
        <v>121</v>
      </c>
      <c r="F335">
        <v>0</v>
      </c>
      <c r="G335">
        <v>0</v>
      </c>
      <c r="H335">
        <v>3</v>
      </c>
      <c r="I335">
        <v>0</v>
      </c>
      <c r="J335">
        <v>3</v>
      </c>
      <c r="K335">
        <v>0</v>
      </c>
    </row>
    <row r="336" spans="1:11" x14ac:dyDescent="0.2">
      <c r="A336" t="s">
        <v>643</v>
      </c>
      <c r="B336" t="s">
        <v>84</v>
      </c>
      <c r="C336" t="s">
        <v>295</v>
      </c>
      <c r="D336" t="s">
        <v>269</v>
      </c>
      <c r="E336" t="s">
        <v>122</v>
      </c>
      <c r="F336">
        <v>0</v>
      </c>
      <c r="G336">
        <v>0</v>
      </c>
      <c r="H336">
        <v>3</v>
      </c>
      <c r="I336">
        <v>0</v>
      </c>
      <c r="J336">
        <v>3</v>
      </c>
      <c r="K336">
        <v>0</v>
      </c>
    </row>
    <row r="337" spans="1:11" x14ac:dyDescent="0.2">
      <c r="A337" t="s">
        <v>644</v>
      </c>
      <c r="B337" t="s">
        <v>84</v>
      </c>
      <c r="C337" t="s">
        <v>295</v>
      </c>
      <c r="D337" t="s">
        <v>265</v>
      </c>
      <c r="E337" t="s">
        <v>125</v>
      </c>
      <c r="F337">
        <v>0</v>
      </c>
      <c r="G337">
        <v>0</v>
      </c>
      <c r="H337">
        <v>8</v>
      </c>
      <c r="I337">
        <v>0</v>
      </c>
      <c r="J337">
        <v>8</v>
      </c>
      <c r="K337">
        <v>0</v>
      </c>
    </row>
    <row r="338" spans="1:11" x14ac:dyDescent="0.2">
      <c r="A338" t="s">
        <v>645</v>
      </c>
      <c r="B338" t="s">
        <v>84</v>
      </c>
      <c r="C338" t="s">
        <v>295</v>
      </c>
      <c r="D338" t="s">
        <v>265</v>
      </c>
      <c r="E338" t="s">
        <v>127</v>
      </c>
      <c r="F338">
        <v>0</v>
      </c>
      <c r="G338">
        <v>0</v>
      </c>
      <c r="H338">
        <v>2</v>
      </c>
      <c r="I338">
        <v>0</v>
      </c>
      <c r="J338">
        <v>2</v>
      </c>
      <c r="K338">
        <v>0</v>
      </c>
    </row>
    <row r="339" spans="1:11" x14ac:dyDescent="0.2">
      <c r="A339" t="s">
        <v>646</v>
      </c>
      <c r="B339" t="s">
        <v>84</v>
      </c>
      <c r="C339" t="s">
        <v>295</v>
      </c>
      <c r="D339" t="s">
        <v>266</v>
      </c>
      <c r="E339" t="s">
        <v>130</v>
      </c>
      <c r="F339">
        <v>0</v>
      </c>
      <c r="G339">
        <v>0</v>
      </c>
      <c r="H339">
        <v>1</v>
      </c>
      <c r="I339">
        <v>0</v>
      </c>
      <c r="J339">
        <v>1</v>
      </c>
      <c r="K339">
        <v>0</v>
      </c>
    </row>
    <row r="340" spans="1:11" x14ac:dyDescent="0.2">
      <c r="A340" t="s">
        <v>647</v>
      </c>
      <c r="B340" t="s">
        <v>84</v>
      </c>
      <c r="C340" t="s">
        <v>295</v>
      </c>
      <c r="D340" t="s">
        <v>270</v>
      </c>
      <c r="E340" t="s">
        <v>131</v>
      </c>
      <c r="F340">
        <v>0</v>
      </c>
      <c r="G340">
        <v>0</v>
      </c>
      <c r="H340">
        <v>1</v>
      </c>
      <c r="I340">
        <v>0</v>
      </c>
      <c r="J340">
        <v>1</v>
      </c>
      <c r="K340">
        <v>0</v>
      </c>
    </row>
    <row r="341" spans="1:11" x14ac:dyDescent="0.2">
      <c r="A341" t="s">
        <v>648</v>
      </c>
      <c r="B341" t="s">
        <v>84</v>
      </c>
      <c r="C341" t="s">
        <v>295</v>
      </c>
      <c r="D341" t="s">
        <v>271</v>
      </c>
      <c r="E341" t="s">
        <v>132</v>
      </c>
      <c r="F341">
        <v>0</v>
      </c>
      <c r="G341">
        <v>0</v>
      </c>
      <c r="H341">
        <v>2</v>
      </c>
      <c r="I341">
        <v>0</v>
      </c>
      <c r="J341">
        <v>2</v>
      </c>
      <c r="K341">
        <v>0</v>
      </c>
    </row>
    <row r="342" spans="1:11" x14ac:dyDescent="0.2">
      <c r="A342" t="s">
        <v>649</v>
      </c>
      <c r="B342" t="s">
        <v>84</v>
      </c>
      <c r="C342" t="s">
        <v>295</v>
      </c>
      <c r="D342" t="s">
        <v>266</v>
      </c>
      <c r="E342" t="s">
        <v>133</v>
      </c>
      <c r="F342">
        <v>0</v>
      </c>
      <c r="G342">
        <v>0</v>
      </c>
      <c r="H342">
        <v>1</v>
      </c>
      <c r="I342">
        <v>0</v>
      </c>
      <c r="J342">
        <v>1</v>
      </c>
      <c r="K342">
        <v>0</v>
      </c>
    </row>
    <row r="343" spans="1:11" x14ac:dyDescent="0.2">
      <c r="A343" t="s">
        <v>650</v>
      </c>
      <c r="B343" t="s">
        <v>84</v>
      </c>
      <c r="C343" t="s">
        <v>295</v>
      </c>
      <c r="D343" t="s">
        <v>268</v>
      </c>
      <c r="E343" t="s">
        <v>134</v>
      </c>
      <c r="F343">
        <v>0</v>
      </c>
      <c r="G343">
        <v>0</v>
      </c>
      <c r="H343">
        <v>6</v>
      </c>
      <c r="I343">
        <v>0</v>
      </c>
      <c r="J343">
        <v>6</v>
      </c>
      <c r="K343">
        <v>0</v>
      </c>
    </row>
    <row r="344" spans="1:11" x14ac:dyDescent="0.2">
      <c r="A344" t="s">
        <v>651</v>
      </c>
      <c r="B344" t="s">
        <v>84</v>
      </c>
      <c r="C344" t="s">
        <v>295</v>
      </c>
      <c r="D344" t="s">
        <v>264</v>
      </c>
      <c r="E344" t="s">
        <v>136</v>
      </c>
      <c r="F344">
        <v>0</v>
      </c>
      <c r="G344">
        <v>0</v>
      </c>
      <c r="H344">
        <v>1</v>
      </c>
      <c r="I344">
        <v>0</v>
      </c>
      <c r="J344">
        <v>1</v>
      </c>
      <c r="K344">
        <v>0</v>
      </c>
    </row>
    <row r="345" spans="1:11" x14ac:dyDescent="0.2">
      <c r="A345" t="s">
        <v>652</v>
      </c>
      <c r="B345" t="s">
        <v>84</v>
      </c>
      <c r="C345" t="s">
        <v>295</v>
      </c>
      <c r="D345" t="s">
        <v>264</v>
      </c>
      <c r="E345" t="s">
        <v>137</v>
      </c>
      <c r="F345">
        <v>0</v>
      </c>
      <c r="G345">
        <v>0</v>
      </c>
      <c r="H345">
        <v>2</v>
      </c>
      <c r="I345">
        <v>0</v>
      </c>
      <c r="J345">
        <v>2</v>
      </c>
      <c r="K345">
        <v>0</v>
      </c>
    </row>
    <row r="346" spans="1:11" x14ac:dyDescent="0.2">
      <c r="A346" t="s">
        <v>653</v>
      </c>
      <c r="B346" t="s">
        <v>84</v>
      </c>
      <c r="C346" t="s">
        <v>295</v>
      </c>
      <c r="D346" t="s">
        <v>264</v>
      </c>
      <c r="E346" t="s">
        <v>278</v>
      </c>
      <c r="F346">
        <v>0</v>
      </c>
      <c r="G346">
        <v>0</v>
      </c>
      <c r="H346">
        <v>11</v>
      </c>
      <c r="I346">
        <v>0</v>
      </c>
      <c r="J346">
        <v>11</v>
      </c>
      <c r="K346">
        <v>0</v>
      </c>
    </row>
    <row r="347" spans="1:11" x14ac:dyDescent="0.2">
      <c r="A347" t="s">
        <v>654</v>
      </c>
      <c r="B347" t="s">
        <v>84</v>
      </c>
      <c r="C347" t="s">
        <v>295</v>
      </c>
      <c r="D347" t="s">
        <v>265</v>
      </c>
      <c r="E347" t="s">
        <v>279</v>
      </c>
      <c r="F347">
        <v>0</v>
      </c>
      <c r="G347">
        <v>0</v>
      </c>
      <c r="H347">
        <v>22</v>
      </c>
      <c r="I347">
        <v>0</v>
      </c>
      <c r="J347">
        <v>22</v>
      </c>
      <c r="K347">
        <v>0</v>
      </c>
    </row>
    <row r="348" spans="1:11" x14ac:dyDescent="0.2">
      <c r="A348" t="s">
        <v>655</v>
      </c>
      <c r="B348" t="s">
        <v>84</v>
      </c>
      <c r="C348" t="s">
        <v>295</v>
      </c>
      <c r="D348" t="s">
        <v>266</v>
      </c>
      <c r="E348" t="s">
        <v>146</v>
      </c>
      <c r="F348">
        <v>0</v>
      </c>
      <c r="G348">
        <v>0</v>
      </c>
      <c r="H348">
        <v>1</v>
      </c>
      <c r="I348">
        <v>0</v>
      </c>
      <c r="J348">
        <v>1</v>
      </c>
      <c r="K348">
        <v>0</v>
      </c>
    </row>
    <row r="349" spans="1:11" x14ac:dyDescent="0.2">
      <c r="A349" t="s">
        <v>656</v>
      </c>
      <c r="B349" t="s">
        <v>84</v>
      </c>
      <c r="C349" t="s">
        <v>295</v>
      </c>
      <c r="D349" t="s">
        <v>265</v>
      </c>
      <c r="E349" t="s">
        <v>147</v>
      </c>
      <c r="F349">
        <v>0</v>
      </c>
      <c r="G349">
        <v>0</v>
      </c>
      <c r="H349">
        <v>2</v>
      </c>
      <c r="I349">
        <v>0</v>
      </c>
      <c r="J349">
        <v>2</v>
      </c>
      <c r="K349">
        <v>0</v>
      </c>
    </row>
    <row r="350" spans="1:11" x14ac:dyDescent="0.2">
      <c r="A350" t="s">
        <v>657</v>
      </c>
      <c r="B350" t="s">
        <v>84</v>
      </c>
      <c r="C350" t="s">
        <v>295</v>
      </c>
      <c r="D350" t="s">
        <v>267</v>
      </c>
      <c r="E350" t="s">
        <v>148</v>
      </c>
      <c r="F350">
        <v>0</v>
      </c>
      <c r="G350">
        <v>0</v>
      </c>
      <c r="H350">
        <v>1</v>
      </c>
      <c r="I350">
        <v>0</v>
      </c>
      <c r="J350">
        <v>1</v>
      </c>
      <c r="K350">
        <v>0</v>
      </c>
    </row>
    <row r="351" spans="1:11" x14ac:dyDescent="0.2">
      <c r="A351" t="s">
        <v>658</v>
      </c>
      <c r="B351" t="s">
        <v>84</v>
      </c>
      <c r="C351" t="s">
        <v>295</v>
      </c>
      <c r="D351" t="s">
        <v>266</v>
      </c>
      <c r="E351" t="s">
        <v>150</v>
      </c>
      <c r="F351">
        <v>0</v>
      </c>
      <c r="G351">
        <v>0</v>
      </c>
      <c r="H351">
        <v>3</v>
      </c>
      <c r="I351">
        <v>0</v>
      </c>
      <c r="J351">
        <v>3</v>
      </c>
      <c r="K351">
        <v>0</v>
      </c>
    </row>
    <row r="352" spans="1:11" x14ac:dyDescent="0.2">
      <c r="A352" t="s">
        <v>659</v>
      </c>
      <c r="B352" t="s">
        <v>84</v>
      </c>
      <c r="C352" t="s">
        <v>295</v>
      </c>
      <c r="D352" t="s">
        <v>266</v>
      </c>
      <c r="E352" t="s">
        <v>151</v>
      </c>
      <c r="F352">
        <v>0</v>
      </c>
      <c r="G352">
        <v>0</v>
      </c>
      <c r="H352">
        <v>3</v>
      </c>
      <c r="I352">
        <v>0</v>
      </c>
      <c r="J352">
        <v>3</v>
      </c>
      <c r="K352">
        <v>0</v>
      </c>
    </row>
    <row r="353" spans="1:11" x14ac:dyDescent="0.2">
      <c r="A353" t="s">
        <v>660</v>
      </c>
      <c r="B353" t="s">
        <v>84</v>
      </c>
      <c r="C353" t="s">
        <v>295</v>
      </c>
      <c r="D353" t="s">
        <v>266</v>
      </c>
      <c r="E353" t="s">
        <v>153</v>
      </c>
      <c r="F353">
        <v>0</v>
      </c>
      <c r="G353">
        <v>0</v>
      </c>
      <c r="H353">
        <v>1</v>
      </c>
      <c r="I353">
        <v>0</v>
      </c>
      <c r="J353">
        <v>1</v>
      </c>
      <c r="K353">
        <v>0</v>
      </c>
    </row>
    <row r="354" spans="1:11" x14ac:dyDescent="0.2">
      <c r="A354" t="s">
        <v>661</v>
      </c>
      <c r="B354" t="s">
        <v>84</v>
      </c>
      <c r="C354" t="s">
        <v>295</v>
      </c>
      <c r="D354" t="s">
        <v>269</v>
      </c>
      <c r="E354" t="s">
        <v>154</v>
      </c>
      <c r="F354">
        <v>0</v>
      </c>
      <c r="G354">
        <v>0</v>
      </c>
      <c r="H354">
        <v>4</v>
      </c>
      <c r="I354">
        <v>0</v>
      </c>
      <c r="J354">
        <v>4</v>
      </c>
      <c r="K354">
        <v>0</v>
      </c>
    </row>
    <row r="355" spans="1:11" x14ac:dyDescent="0.2">
      <c r="A355" t="s">
        <v>662</v>
      </c>
      <c r="B355" t="s">
        <v>84</v>
      </c>
      <c r="C355" t="s">
        <v>295</v>
      </c>
      <c r="D355" t="s">
        <v>266</v>
      </c>
      <c r="E355" t="s">
        <v>155</v>
      </c>
      <c r="F355">
        <v>0</v>
      </c>
      <c r="G355">
        <v>0</v>
      </c>
      <c r="H355">
        <v>4</v>
      </c>
      <c r="I355">
        <v>0</v>
      </c>
      <c r="J355">
        <v>4</v>
      </c>
      <c r="K355">
        <v>0</v>
      </c>
    </row>
    <row r="356" spans="1:11" x14ac:dyDescent="0.2">
      <c r="A356" t="s">
        <v>663</v>
      </c>
      <c r="B356" t="s">
        <v>84</v>
      </c>
      <c r="C356" t="s">
        <v>295</v>
      </c>
      <c r="D356" t="s">
        <v>266</v>
      </c>
      <c r="E356" t="s">
        <v>156</v>
      </c>
      <c r="F356">
        <v>0</v>
      </c>
      <c r="G356">
        <v>0</v>
      </c>
      <c r="H356">
        <v>2</v>
      </c>
      <c r="I356">
        <v>0</v>
      </c>
      <c r="J356">
        <v>2</v>
      </c>
      <c r="K356">
        <v>0</v>
      </c>
    </row>
    <row r="357" spans="1:11" x14ac:dyDescent="0.2">
      <c r="A357" t="s">
        <v>664</v>
      </c>
      <c r="B357" t="s">
        <v>84</v>
      </c>
      <c r="C357" t="s">
        <v>295</v>
      </c>
      <c r="D357" t="s">
        <v>266</v>
      </c>
      <c r="E357" t="s">
        <v>158</v>
      </c>
      <c r="F357">
        <v>0</v>
      </c>
      <c r="G357">
        <v>0</v>
      </c>
      <c r="H357">
        <v>3</v>
      </c>
      <c r="I357">
        <v>0</v>
      </c>
      <c r="J357">
        <v>3</v>
      </c>
      <c r="K357">
        <v>0</v>
      </c>
    </row>
    <row r="358" spans="1:11" x14ac:dyDescent="0.2">
      <c r="A358" t="s">
        <v>665</v>
      </c>
      <c r="B358" t="s">
        <v>84</v>
      </c>
      <c r="C358" t="s">
        <v>295</v>
      </c>
      <c r="D358" t="s">
        <v>265</v>
      </c>
      <c r="E358" t="s">
        <v>160</v>
      </c>
      <c r="F358">
        <v>0</v>
      </c>
      <c r="G358">
        <v>0</v>
      </c>
      <c r="H358">
        <v>5</v>
      </c>
      <c r="I358">
        <v>0</v>
      </c>
      <c r="J358">
        <v>5</v>
      </c>
      <c r="K358">
        <v>0</v>
      </c>
    </row>
    <row r="359" spans="1:11" x14ac:dyDescent="0.2">
      <c r="A359" t="s">
        <v>666</v>
      </c>
      <c r="B359" t="s">
        <v>84</v>
      </c>
      <c r="C359" t="s">
        <v>295</v>
      </c>
      <c r="D359" t="s">
        <v>266</v>
      </c>
      <c r="E359" t="s">
        <v>162</v>
      </c>
      <c r="F359">
        <v>0</v>
      </c>
      <c r="G359">
        <v>0</v>
      </c>
      <c r="H359">
        <v>1</v>
      </c>
      <c r="I359">
        <v>0</v>
      </c>
      <c r="J359">
        <v>1</v>
      </c>
      <c r="K359">
        <v>0</v>
      </c>
    </row>
    <row r="360" spans="1:11" x14ac:dyDescent="0.2">
      <c r="A360" t="s">
        <v>667</v>
      </c>
      <c r="B360" t="s">
        <v>84</v>
      </c>
      <c r="C360" t="s">
        <v>295</v>
      </c>
      <c r="D360" t="s">
        <v>269</v>
      </c>
      <c r="E360" t="s">
        <v>163</v>
      </c>
      <c r="F360">
        <v>0</v>
      </c>
      <c r="G360">
        <v>0</v>
      </c>
      <c r="H360">
        <v>1</v>
      </c>
      <c r="I360">
        <v>0</v>
      </c>
      <c r="J360">
        <v>1</v>
      </c>
      <c r="K360">
        <v>0</v>
      </c>
    </row>
    <row r="361" spans="1:11" x14ac:dyDescent="0.2">
      <c r="A361" t="s">
        <v>668</v>
      </c>
      <c r="B361" t="s">
        <v>84</v>
      </c>
      <c r="C361" t="s">
        <v>295</v>
      </c>
      <c r="D361" t="s">
        <v>266</v>
      </c>
      <c r="E361" t="s">
        <v>165</v>
      </c>
      <c r="F361">
        <v>0</v>
      </c>
      <c r="G361">
        <v>0</v>
      </c>
      <c r="H361">
        <v>3</v>
      </c>
      <c r="I361">
        <v>0</v>
      </c>
      <c r="J361">
        <v>3</v>
      </c>
      <c r="K361">
        <v>0</v>
      </c>
    </row>
    <row r="362" spans="1:11" x14ac:dyDescent="0.2">
      <c r="A362" t="s">
        <v>669</v>
      </c>
      <c r="B362" t="s">
        <v>84</v>
      </c>
      <c r="C362" t="s">
        <v>295</v>
      </c>
      <c r="D362" t="s">
        <v>269</v>
      </c>
      <c r="E362" t="s">
        <v>167</v>
      </c>
      <c r="F362">
        <v>0</v>
      </c>
      <c r="G362">
        <v>0</v>
      </c>
      <c r="H362">
        <v>3</v>
      </c>
      <c r="I362">
        <v>0</v>
      </c>
      <c r="J362">
        <v>3</v>
      </c>
      <c r="K362">
        <v>0</v>
      </c>
    </row>
    <row r="363" spans="1:11" x14ac:dyDescent="0.2">
      <c r="A363" t="s">
        <v>670</v>
      </c>
      <c r="B363" t="s">
        <v>84</v>
      </c>
      <c r="C363" t="s">
        <v>295</v>
      </c>
      <c r="D363" t="s">
        <v>272</v>
      </c>
      <c r="E363" t="s">
        <v>170</v>
      </c>
      <c r="F363">
        <v>0</v>
      </c>
      <c r="G363">
        <v>0</v>
      </c>
      <c r="H363">
        <v>2</v>
      </c>
      <c r="I363">
        <v>0</v>
      </c>
      <c r="J363">
        <v>2</v>
      </c>
      <c r="K363">
        <v>0</v>
      </c>
    </row>
    <row r="364" spans="1:11" x14ac:dyDescent="0.2">
      <c r="A364" t="s">
        <v>671</v>
      </c>
      <c r="B364" t="s">
        <v>84</v>
      </c>
      <c r="C364" t="s">
        <v>295</v>
      </c>
      <c r="D364" t="s">
        <v>266</v>
      </c>
      <c r="E364" t="s">
        <v>172</v>
      </c>
      <c r="F364">
        <v>0</v>
      </c>
      <c r="G364">
        <v>0</v>
      </c>
      <c r="H364">
        <v>3</v>
      </c>
      <c r="I364">
        <v>0</v>
      </c>
      <c r="J364">
        <v>3</v>
      </c>
      <c r="K364">
        <v>0</v>
      </c>
    </row>
    <row r="365" spans="1:11" x14ac:dyDescent="0.2">
      <c r="A365" t="s">
        <v>672</v>
      </c>
      <c r="B365" t="s">
        <v>84</v>
      </c>
      <c r="C365" t="s">
        <v>295</v>
      </c>
      <c r="D365" t="s">
        <v>268</v>
      </c>
      <c r="E365" t="s">
        <v>173</v>
      </c>
      <c r="F365">
        <v>0</v>
      </c>
      <c r="G365">
        <v>0</v>
      </c>
      <c r="H365">
        <v>1</v>
      </c>
      <c r="I365">
        <v>0</v>
      </c>
      <c r="J365">
        <v>1</v>
      </c>
      <c r="K365">
        <v>0</v>
      </c>
    </row>
    <row r="366" spans="1:11" x14ac:dyDescent="0.2">
      <c r="A366" t="s">
        <v>673</v>
      </c>
      <c r="B366" t="s">
        <v>84</v>
      </c>
      <c r="C366" t="s">
        <v>295</v>
      </c>
      <c r="D366" t="s">
        <v>272</v>
      </c>
      <c r="E366" t="s">
        <v>174</v>
      </c>
      <c r="F366">
        <v>0</v>
      </c>
      <c r="G366">
        <v>0</v>
      </c>
      <c r="H366">
        <v>2</v>
      </c>
      <c r="I366">
        <v>0</v>
      </c>
      <c r="J366">
        <v>2</v>
      </c>
      <c r="K366">
        <v>0</v>
      </c>
    </row>
    <row r="367" spans="1:11" x14ac:dyDescent="0.2">
      <c r="A367" t="s">
        <v>674</v>
      </c>
      <c r="B367" t="s">
        <v>84</v>
      </c>
      <c r="C367" t="s">
        <v>295</v>
      </c>
      <c r="D367" t="s">
        <v>264</v>
      </c>
      <c r="E367" t="s">
        <v>176</v>
      </c>
      <c r="F367">
        <v>0</v>
      </c>
      <c r="G367">
        <v>0</v>
      </c>
      <c r="H367">
        <v>1</v>
      </c>
      <c r="I367">
        <v>0</v>
      </c>
      <c r="J367">
        <v>1</v>
      </c>
      <c r="K367">
        <v>0</v>
      </c>
    </row>
    <row r="368" spans="1:11" x14ac:dyDescent="0.2">
      <c r="A368" t="s">
        <v>675</v>
      </c>
      <c r="B368" t="s">
        <v>84</v>
      </c>
      <c r="C368" t="s">
        <v>295</v>
      </c>
      <c r="D368" t="s">
        <v>266</v>
      </c>
      <c r="E368" t="s">
        <v>177</v>
      </c>
      <c r="F368">
        <v>0</v>
      </c>
      <c r="G368">
        <v>0</v>
      </c>
      <c r="H368">
        <v>7</v>
      </c>
      <c r="I368">
        <v>0</v>
      </c>
      <c r="J368">
        <v>7</v>
      </c>
      <c r="K368">
        <v>0</v>
      </c>
    </row>
    <row r="369" spans="1:11" x14ac:dyDescent="0.2">
      <c r="A369" t="s">
        <v>676</v>
      </c>
      <c r="B369" t="s">
        <v>84</v>
      </c>
      <c r="C369" t="s">
        <v>295</v>
      </c>
      <c r="D369" t="s">
        <v>266</v>
      </c>
      <c r="E369" t="s">
        <v>280</v>
      </c>
      <c r="F369">
        <v>0</v>
      </c>
      <c r="G369">
        <v>0</v>
      </c>
      <c r="H369">
        <v>55</v>
      </c>
      <c r="I369">
        <v>0</v>
      </c>
      <c r="J369">
        <v>55</v>
      </c>
      <c r="K369">
        <v>0</v>
      </c>
    </row>
    <row r="370" spans="1:11" x14ac:dyDescent="0.2">
      <c r="A370" t="s">
        <v>677</v>
      </c>
      <c r="B370" t="s">
        <v>84</v>
      </c>
      <c r="C370" t="s">
        <v>295</v>
      </c>
      <c r="D370" t="s">
        <v>268</v>
      </c>
      <c r="E370" t="s">
        <v>181</v>
      </c>
      <c r="F370">
        <v>0</v>
      </c>
      <c r="G370">
        <v>0</v>
      </c>
      <c r="H370">
        <v>3</v>
      </c>
      <c r="I370">
        <v>0</v>
      </c>
      <c r="J370">
        <v>3</v>
      </c>
      <c r="K370">
        <v>0</v>
      </c>
    </row>
    <row r="371" spans="1:11" x14ac:dyDescent="0.2">
      <c r="A371" t="s">
        <v>678</v>
      </c>
      <c r="B371" t="s">
        <v>84</v>
      </c>
      <c r="C371" t="s">
        <v>295</v>
      </c>
      <c r="D371" t="s">
        <v>269</v>
      </c>
      <c r="E371" t="s">
        <v>182</v>
      </c>
      <c r="F371">
        <v>0</v>
      </c>
      <c r="G371">
        <v>0</v>
      </c>
      <c r="H371">
        <v>2</v>
      </c>
      <c r="I371">
        <v>0</v>
      </c>
      <c r="J371">
        <v>2</v>
      </c>
      <c r="K371">
        <v>0</v>
      </c>
    </row>
    <row r="372" spans="1:11" x14ac:dyDescent="0.2">
      <c r="A372" t="s">
        <v>679</v>
      </c>
      <c r="B372" t="s">
        <v>84</v>
      </c>
      <c r="C372" t="s">
        <v>295</v>
      </c>
      <c r="D372" t="s">
        <v>266</v>
      </c>
      <c r="E372" t="s">
        <v>183</v>
      </c>
      <c r="F372">
        <v>0</v>
      </c>
      <c r="G372">
        <v>0</v>
      </c>
      <c r="H372">
        <v>1</v>
      </c>
      <c r="I372">
        <v>0</v>
      </c>
      <c r="J372">
        <v>1</v>
      </c>
      <c r="K372">
        <v>0</v>
      </c>
    </row>
    <row r="373" spans="1:11" x14ac:dyDescent="0.2">
      <c r="A373" t="s">
        <v>680</v>
      </c>
      <c r="B373" t="s">
        <v>84</v>
      </c>
      <c r="C373" t="s">
        <v>295</v>
      </c>
      <c r="D373" t="s">
        <v>269</v>
      </c>
      <c r="E373" t="s">
        <v>185</v>
      </c>
      <c r="F373">
        <v>0</v>
      </c>
      <c r="G373">
        <v>0</v>
      </c>
      <c r="H373">
        <v>1</v>
      </c>
      <c r="I373">
        <v>0</v>
      </c>
      <c r="J373">
        <v>1</v>
      </c>
      <c r="K373">
        <v>0</v>
      </c>
    </row>
    <row r="374" spans="1:11" x14ac:dyDescent="0.2">
      <c r="A374" t="s">
        <v>681</v>
      </c>
      <c r="B374" t="s">
        <v>84</v>
      </c>
      <c r="C374" t="s">
        <v>295</v>
      </c>
      <c r="D374" t="s">
        <v>266</v>
      </c>
      <c r="E374" t="s">
        <v>187</v>
      </c>
      <c r="F374">
        <v>0</v>
      </c>
      <c r="G374">
        <v>0</v>
      </c>
      <c r="H374">
        <v>3</v>
      </c>
      <c r="I374">
        <v>0</v>
      </c>
      <c r="J374">
        <v>3</v>
      </c>
      <c r="K374">
        <v>0</v>
      </c>
    </row>
    <row r="375" spans="1:11" x14ac:dyDescent="0.2">
      <c r="A375" t="s">
        <v>682</v>
      </c>
      <c r="B375" t="s">
        <v>84</v>
      </c>
      <c r="C375" t="s">
        <v>295</v>
      </c>
      <c r="D375" t="s">
        <v>265</v>
      </c>
      <c r="E375" t="s">
        <v>188</v>
      </c>
      <c r="F375">
        <v>0</v>
      </c>
      <c r="G375">
        <v>0</v>
      </c>
      <c r="H375">
        <v>1</v>
      </c>
      <c r="I375">
        <v>0</v>
      </c>
      <c r="J375">
        <v>1</v>
      </c>
      <c r="K375">
        <v>0</v>
      </c>
    </row>
    <row r="376" spans="1:11" x14ac:dyDescent="0.2">
      <c r="A376" t="s">
        <v>683</v>
      </c>
      <c r="B376" t="s">
        <v>84</v>
      </c>
      <c r="C376" t="s">
        <v>295</v>
      </c>
      <c r="D376" t="s">
        <v>267</v>
      </c>
      <c r="E376" t="s">
        <v>281</v>
      </c>
      <c r="F376">
        <v>0</v>
      </c>
      <c r="G376">
        <v>0</v>
      </c>
      <c r="H376">
        <v>2</v>
      </c>
      <c r="I376">
        <v>0</v>
      </c>
      <c r="J376">
        <v>2</v>
      </c>
      <c r="K376">
        <v>0</v>
      </c>
    </row>
    <row r="377" spans="1:11" x14ac:dyDescent="0.2">
      <c r="A377" t="s">
        <v>684</v>
      </c>
      <c r="B377" t="s">
        <v>84</v>
      </c>
      <c r="C377" t="s">
        <v>295</v>
      </c>
      <c r="D377" t="s">
        <v>272</v>
      </c>
      <c r="E377" t="s">
        <v>190</v>
      </c>
      <c r="F377">
        <v>0</v>
      </c>
      <c r="G377">
        <v>0</v>
      </c>
      <c r="H377">
        <v>1</v>
      </c>
      <c r="I377">
        <v>0</v>
      </c>
      <c r="J377">
        <v>1</v>
      </c>
      <c r="K377">
        <v>0</v>
      </c>
    </row>
    <row r="378" spans="1:11" x14ac:dyDescent="0.2">
      <c r="A378" t="s">
        <v>685</v>
      </c>
      <c r="B378" t="s">
        <v>84</v>
      </c>
      <c r="C378" t="s">
        <v>295</v>
      </c>
      <c r="D378" t="s">
        <v>264</v>
      </c>
      <c r="E378" t="s">
        <v>191</v>
      </c>
      <c r="F378">
        <v>0</v>
      </c>
      <c r="G378">
        <v>0</v>
      </c>
      <c r="H378">
        <v>2</v>
      </c>
      <c r="I378">
        <v>0</v>
      </c>
      <c r="J378">
        <v>2</v>
      </c>
      <c r="K378">
        <v>0</v>
      </c>
    </row>
    <row r="379" spans="1:11" x14ac:dyDescent="0.2">
      <c r="A379" t="s">
        <v>686</v>
      </c>
      <c r="B379" t="s">
        <v>84</v>
      </c>
      <c r="C379" t="s">
        <v>295</v>
      </c>
      <c r="D379" t="s">
        <v>268</v>
      </c>
      <c r="E379" t="s">
        <v>282</v>
      </c>
      <c r="F379">
        <v>0</v>
      </c>
      <c r="G379">
        <v>0</v>
      </c>
      <c r="H379">
        <v>10</v>
      </c>
      <c r="I379">
        <v>0</v>
      </c>
      <c r="J379">
        <v>10</v>
      </c>
      <c r="K379">
        <v>0</v>
      </c>
    </row>
    <row r="380" spans="1:11" x14ac:dyDescent="0.2">
      <c r="A380" t="s">
        <v>687</v>
      </c>
      <c r="B380" t="s">
        <v>84</v>
      </c>
      <c r="C380" t="s">
        <v>295</v>
      </c>
      <c r="D380" t="s">
        <v>272</v>
      </c>
      <c r="E380" t="s">
        <v>194</v>
      </c>
      <c r="F380">
        <v>0</v>
      </c>
      <c r="G380">
        <v>0</v>
      </c>
      <c r="H380">
        <v>1</v>
      </c>
      <c r="I380">
        <v>0</v>
      </c>
      <c r="J380">
        <v>1</v>
      </c>
      <c r="K380">
        <v>0</v>
      </c>
    </row>
    <row r="381" spans="1:11" x14ac:dyDescent="0.2">
      <c r="A381" t="s">
        <v>688</v>
      </c>
      <c r="B381" t="s">
        <v>84</v>
      </c>
      <c r="C381" t="s">
        <v>295</v>
      </c>
      <c r="D381" t="s">
        <v>267</v>
      </c>
      <c r="E381" t="s">
        <v>195</v>
      </c>
      <c r="F381">
        <v>0</v>
      </c>
      <c r="G381">
        <v>0</v>
      </c>
      <c r="H381">
        <v>1</v>
      </c>
      <c r="I381">
        <v>0</v>
      </c>
      <c r="J381">
        <v>1</v>
      </c>
      <c r="K381">
        <v>0</v>
      </c>
    </row>
    <row r="382" spans="1:11" x14ac:dyDescent="0.2">
      <c r="A382" t="s">
        <v>689</v>
      </c>
      <c r="B382" t="s">
        <v>84</v>
      </c>
      <c r="C382" t="s">
        <v>295</v>
      </c>
      <c r="D382" t="s">
        <v>269</v>
      </c>
      <c r="E382" t="s">
        <v>199</v>
      </c>
      <c r="F382">
        <v>0</v>
      </c>
      <c r="G382">
        <v>0</v>
      </c>
      <c r="H382">
        <v>1</v>
      </c>
      <c r="I382">
        <v>0</v>
      </c>
      <c r="J382">
        <v>1</v>
      </c>
      <c r="K382">
        <v>0</v>
      </c>
    </row>
    <row r="383" spans="1:11" x14ac:dyDescent="0.2">
      <c r="A383" t="s">
        <v>690</v>
      </c>
      <c r="B383" t="s">
        <v>84</v>
      </c>
      <c r="C383" t="s">
        <v>295</v>
      </c>
      <c r="D383" t="s">
        <v>265</v>
      </c>
      <c r="E383" t="s">
        <v>200</v>
      </c>
      <c r="F383">
        <v>0</v>
      </c>
      <c r="G383">
        <v>0</v>
      </c>
      <c r="H383">
        <v>1</v>
      </c>
      <c r="I383">
        <v>0</v>
      </c>
      <c r="J383">
        <v>1</v>
      </c>
      <c r="K383">
        <v>0</v>
      </c>
    </row>
    <row r="384" spans="1:11" x14ac:dyDescent="0.2">
      <c r="A384" t="s">
        <v>691</v>
      </c>
      <c r="B384" t="s">
        <v>84</v>
      </c>
      <c r="C384" t="s">
        <v>295</v>
      </c>
      <c r="D384" t="s">
        <v>266</v>
      </c>
      <c r="E384" t="s">
        <v>204</v>
      </c>
      <c r="F384">
        <v>0</v>
      </c>
      <c r="G384">
        <v>0</v>
      </c>
      <c r="H384">
        <v>3</v>
      </c>
      <c r="I384">
        <v>0</v>
      </c>
      <c r="J384">
        <v>3</v>
      </c>
      <c r="K384">
        <v>0</v>
      </c>
    </row>
    <row r="385" spans="1:11" x14ac:dyDescent="0.2">
      <c r="A385" t="s">
        <v>692</v>
      </c>
      <c r="B385" t="s">
        <v>84</v>
      </c>
      <c r="C385" t="s">
        <v>295</v>
      </c>
      <c r="D385" t="s">
        <v>264</v>
      </c>
      <c r="E385" t="s">
        <v>209</v>
      </c>
      <c r="F385">
        <v>0</v>
      </c>
      <c r="G385">
        <v>0</v>
      </c>
      <c r="H385">
        <v>1</v>
      </c>
      <c r="I385">
        <v>0</v>
      </c>
      <c r="J385">
        <v>1</v>
      </c>
      <c r="K385">
        <v>0</v>
      </c>
    </row>
    <row r="386" spans="1:11" x14ac:dyDescent="0.2">
      <c r="A386" t="s">
        <v>693</v>
      </c>
      <c r="B386" t="s">
        <v>84</v>
      </c>
      <c r="C386" t="s">
        <v>295</v>
      </c>
      <c r="D386" t="s">
        <v>272</v>
      </c>
      <c r="E386" t="s">
        <v>213</v>
      </c>
      <c r="F386">
        <v>0</v>
      </c>
      <c r="G386">
        <v>0</v>
      </c>
      <c r="H386">
        <v>1</v>
      </c>
      <c r="I386">
        <v>0</v>
      </c>
      <c r="J386">
        <v>1</v>
      </c>
      <c r="K386">
        <v>0</v>
      </c>
    </row>
    <row r="387" spans="1:11" x14ac:dyDescent="0.2">
      <c r="A387" t="s">
        <v>694</v>
      </c>
      <c r="B387" t="s">
        <v>84</v>
      </c>
      <c r="C387" t="s">
        <v>295</v>
      </c>
      <c r="D387" t="s">
        <v>269</v>
      </c>
      <c r="E387" t="s">
        <v>283</v>
      </c>
      <c r="F387">
        <v>0</v>
      </c>
      <c r="G387">
        <v>0</v>
      </c>
      <c r="H387">
        <v>23</v>
      </c>
      <c r="I387">
        <v>0</v>
      </c>
      <c r="J387">
        <v>23</v>
      </c>
      <c r="K387">
        <v>0</v>
      </c>
    </row>
    <row r="388" spans="1:11" x14ac:dyDescent="0.2">
      <c r="A388" t="s">
        <v>695</v>
      </c>
      <c r="B388" t="s">
        <v>84</v>
      </c>
      <c r="C388" t="s">
        <v>295</v>
      </c>
      <c r="D388" t="s">
        <v>270</v>
      </c>
      <c r="E388" t="s">
        <v>284</v>
      </c>
      <c r="F388">
        <v>0</v>
      </c>
      <c r="G388">
        <v>0</v>
      </c>
      <c r="H388">
        <v>7</v>
      </c>
      <c r="I388">
        <v>0</v>
      </c>
      <c r="J388">
        <v>7</v>
      </c>
      <c r="K388">
        <v>0</v>
      </c>
    </row>
    <row r="389" spans="1:11" x14ac:dyDescent="0.2">
      <c r="A389" t="s">
        <v>696</v>
      </c>
      <c r="B389" t="s">
        <v>84</v>
      </c>
      <c r="C389" t="s">
        <v>295</v>
      </c>
      <c r="D389" t="s">
        <v>266</v>
      </c>
      <c r="E389" t="s">
        <v>222</v>
      </c>
      <c r="F389">
        <v>0</v>
      </c>
      <c r="G389">
        <v>0</v>
      </c>
      <c r="H389">
        <v>1</v>
      </c>
      <c r="I389">
        <v>0</v>
      </c>
      <c r="J389">
        <v>1</v>
      </c>
      <c r="K389">
        <v>0</v>
      </c>
    </row>
    <row r="390" spans="1:11" x14ac:dyDescent="0.2">
      <c r="A390" t="s">
        <v>697</v>
      </c>
      <c r="B390" t="s">
        <v>84</v>
      </c>
      <c r="C390" t="s">
        <v>295</v>
      </c>
      <c r="D390" t="s">
        <v>271</v>
      </c>
      <c r="E390" t="s">
        <v>227</v>
      </c>
      <c r="F390">
        <v>0</v>
      </c>
      <c r="G390">
        <v>0</v>
      </c>
      <c r="H390">
        <v>1</v>
      </c>
      <c r="I390">
        <v>0</v>
      </c>
      <c r="J390">
        <v>1</v>
      </c>
      <c r="K390">
        <v>0</v>
      </c>
    </row>
    <row r="391" spans="1:11" x14ac:dyDescent="0.2">
      <c r="A391" t="s">
        <v>698</v>
      </c>
      <c r="B391" t="s">
        <v>84</v>
      </c>
      <c r="C391" t="s">
        <v>295</v>
      </c>
      <c r="D391" t="s">
        <v>265</v>
      </c>
      <c r="E391" t="s">
        <v>228</v>
      </c>
      <c r="F391">
        <v>0</v>
      </c>
      <c r="G391">
        <v>0</v>
      </c>
      <c r="H391">
        <v>2</v>
      </c>
      <c r="I391">
        <v>0</v>
      </c>
      <c r="J391">
        <v>2</v>
      </c>
      <c r="K391">
        <v>0</v>
      </c>
    </row>
    <row r="392" spans="1:11" x14ac:dyDescent="0.2">
      <c r="A392" t="s">
        <v>699</v>
      </c>
      <c r="B392" t="s">
        <v>84</v>
      </c>
      <c r="C392" t="s">
        <v>295</v>
      </c>
      <c r="D392" t="s">
        <v>269</v>
      </c>
      <c r="E392" t="s">
        <v>230</v>
      </c>
      <c r="F392">
        <v>0</v>
      </c>
      <c r="G392">
        <v>0</v>
      </c>
      <c r="H392">
        <v>6</v>
      </c>
      <c r="I392">
        <v>0</v>
      </c>
      <c r="J392">
        <v>6</v>
      </c>
      <c r="K392">
        <v>0</v>
      </c>
    </row>
    <row r="393" spans="1:11" x14ac:dyDescent="0.2">
      <c r="A393" t="s">
        <v>700</v>
      </c>
      <c r="B393" t="s">
        <v>84</v>
      </c>
      <c r="C393" t="s">
        <v>295</v>
      </c>
      <c r="D393" t="s">
        <v>266</v>
      </c>
      <c r="E393" t="s">
        <v>231</v>
      </c>
      <c r="F393">
        <v>0</v>
      </c>
      <c r="G393">
        <v>0</v>
      </c>
      <c r="H393">
        <v>2</v>
      </c>
      <c r="I393">
        <v>0</v>
      </c>
      <c r="J393">
        <v>2</v>
      </c>
      <c r="K393">
        <v>0</v>
      </c>
    </row>
    <row r="394" spans="1:11" x14ac:dyDescent="0.2">
      <c r="A394" t="s">
        <v>701</v>
      </c>
      <c r="B394" t="s">
        <v>84</v>
      </c>
      <c r="C394" t="s">
        <v>295</v>
      </c>
      <c r="D394" t="s">
        <v>265</v>
      </c>
      <c r="E394" t="s">
        <v>235</v>
      </c>
      <c r="F394">
        <v>0</v>
      </c>
      <c r="G394">
        <v>0</v>
      </c>
      <c r="H394">
        <v>1</v>
      </c>
      <c r="I394">
        <v>0</v>
      </c>
      <c r="J394">
        <v>1</v>
      </c>
      <c r="K394">
        <v>0</v>
      </c>
    </row>
    <row r="395" spans="1:11" x14ac:dyDescent="0.2">
      <c r="A395" t="s">
        <v>702</v>
      </c>
      <c r="B395" t="s">
        <v>84</v>
      </c>
      <c r="C395" t="s">
        <v>295</v>
      </c>
      <c r="D395" t="s">
        <v>270</v>
      </c>
      <c r="E395" t="s">
        <v>236</v>
      </c>
      <c r="F395">
        <v>0</v>
      </c>
      <c r="G395">
        <v>0</v>
      </c>
      <c r="H395">
        <v>1</v>
      </c>
      <c r="I395">
        <v>0</v>
      </c>
      <c r="J395">
        <v>1</v>
      </c>
      <c r="K395">
        <v>0</v>
      </c>
    </row>
    <row r="396" spans="1:11" x14ac:dyDescent="0.2">
      <c r="A396" t="s">
        <v>703</v>
      </c>
      <c r="B396" t="s">
        <v>84</v>
      </c>
      <c r="C396" t="s">
        <v>295</v>
      </c>
      <c r="D396" t="s">
        <v>266</v>
      </c>
      <c r="E396" t="s">
        <v>237</v>
      </c>
      <c r="F396">
        <v>0</v>
      </c>
      <c r="G396">
        <v>0</v>
      </c>
      <c r="H396">
        <v>2</v>
      </c>
      <c r="I396">
        <v>0</v>
      </c>
      <c r="J396">
        <v>2</v>
      </c>
      <c r="K396">
        <v>0</v>
      </c>
    </row>
    <row r="397" spans="1:11" x14ac:dyDescent="0.2">
      <c r="A397" t="s">
        <v>704</v>
      </c>
      <c r="B397" t="s">
        <v>84</v>
      </c>
      <c r="C397" t="s">
        <v>295</v>
      </c>
      <c r="D397" t="s">
        <v>271</v>
      </c>
      <c r="E397" t="s">
        <v>244</v>
      </c>
      <c r="F397">
        <v>0</v>
      </c>
      <c r="G397">
        <v>0</v>
      </c>
      <c r="H397">
        <v>2</v>
      </c>
      <c r="I397">
        <v>0</v>
      </c>
      <c r="J397">
        <v>2</v>
      </c>
      <c r="K397">
        <v>0</v>
      </c>
    </row>
    <row r="398" spans="1:11" x14ac:dyDescent="0.2">
      <c r="A398" t="s">
        <v>705</v>
      </c>
      <c r="B398" t="s">
        <v>84</v>
      </c>
      <c r="C398" t="s">
        <v>295</v>
      </c>
      <c r="D398" t="s">
        <v>271</v>
      </c>
      <c r="E398" t="s">
        <v>285</v>
      </c>
      <c r="F398">
        <v>0</v>
      </c>
      <c r="G398">
        <v>0</v>
      </c>
      <c r="H398">
        <v>15</v>
      </c>
      <c r="I398">
        <v>0</v>
      </c>
      <c r="J398">
        <v>15</v>
      </c>
      <c r="K398">
        <v>0</v>
      </c>
    </row>
    <row r="399" spans="1:11" x14ac:dyDescent="0.2">
      <c r="A399" t="s">
        <v>706</v>
      </c>
      <c r="B399" t="s">
        <v>84</v>
      </c>
      <c r="C399" t="s">
        <v>295</v>
      </c>
      <c r="D399" t="s">
        <v>264</v>
      </c>
      <c r="E399" t="s">
        <v>246</v>
      </c>
      <c r="F399">
        <v>0</v>
      </c>
      <c r="G399">
        <v>0</v>
      </c>
      <c r="H399">
        <v>4</v>
      </c>
      <c r="I399">
        <v>0</v>
      </c>
      <c r="J399">
        <v>4</v>
      </c>
      <c r="K399">
        <v>0</v>
      </c>
    </row>
    <row r="400" spans="1:11" x14ac:dyDescent="0.2">
      <c r="A400" t="s">
        <v>707</v>
      </c>
      <c r="B400" t="s">
        <v>84</v>
      </c>
      <c r="C400" t="s">
        <v>295</v>
      </c>
      <c r="D400" t="s">
        <v>269</v>
      </c>
      <c r="E400" t="s">
        <v>247</v>
      </c>
      <c r="F400">
        <v>0</v>
      </c>
      <c r="G400">
        <v>0</v>
      </c>
      <c r="H400">
        <v>1</v>
      </c>
      <c r="I400">
        <v>0</v>
      </c>
      <c r="J400">
        <v>1</v>
      </c>
      <c r="K400">
        <v>0</v>
      </c>
    </row>
    <row r="401" spans="1:11" x14ac:dyDescent="0.2">
      <c r="A401" t="s">
        <v>708</v>
      </c>
      <c r="B401" t="s">
        <v>84</v>
      </c>
      <c r="C401" t="s">
        <v>295</v>
      </c>
      <c r="D401" t="s">
        <v>270</v>
      </c>
      <c r="E401" t="s">
        <v>250</v>
      </c>
      <c r="F401">
        <v>0</v>
      </c>
      <c r="G401">
        <v>0</v>
      </c>
      <c r="H401">
        <v>2</v>
      </c>
      <c r="I401">
        <v>0</v>
      </c>
      <c r="J401">
        <v>2</v>
      </c>
      <c r="K401">
        <v>0</v>
      </c>
    </row>
    <row r="402" spans="1:11" x14ac:dyDescent="0.2">
      <c r="A402" t="s">
        <v>709</v>
      </c>
      <c r="B402" t="s">
        <v>84</v>
      </c>
      <c r="C402" t="s">
        <v>295</v>
      </c>
      <c r="D402" t="s">
        <v>269</v>
      </c>
      <c r="E402" t="s">
        <v>251</v>
      </c>
      <c r="F402">
        <v>0</v>
      </c>
      <c r="G402">
        <v>0</v>
      </c>
      <c r="H402">
        <v>1</v>
      </c>
      <c r="I402">
        <v>0</v>
      </c>
      <c r="J402">
        <v>1</v>
      </c>
      <c r="K402">
        <v>0</v>
      </c>
    </row>
    <row r="403" spans="1:11" x14ac:dyDescent="0.2">
      <c r="A403" t="s">
        <v>710</v>
      </c>
      <c r="B403" t="s">
        <v>84</v>
      </c>
      <c r="C403" t="s">
        <v>295</v>
      </c>
      <c r="D403" t="s">
        <v>271</v>
      </c>
      <c r="E403" t="s">
        <v>255</v>
      </c>
      <c r="F403">
        <v>0</v>
      </c>
      <c r="G403">
        <v>0</v>
      </c>
      <c r="H403">
        <v>5</v>
      </c>
      <c r="I403">
        <v>0</v>
      </c>
      <c r="J403">
        <v>5</v>
      </c>
      <c r="K403">
        <v>0</v>
      </c>
    </row>
    <row r="404" spans="1:11" x14ac:dyDescent="0.2">
      <c r="A404" t="s">
        <v>711</v>
      </c>
      <c r="B404" t="s">
        <v>84</v>
      </c>
      <c r="C404" t="s">
        <v>295</v>
      </c>
      <c r="D404" t="s">
        <v>272</v>
      </c>
      <c r="E404" t="s">
        <v>256</v>
      </c>
      <c r="F404">
        <v>0</v>
      </c>
      <c r="G404">
        <v>0</v>
      </c>
      <c r="H404">
        <v>1</v>
      </c>
      <c r="I404">
        <v>0</v>
      </c>
      <c r="J404">
        <v>1</v>
      </c>
      <c r="K404">
        <v>0</v>
      </c>
    </row>
    <row r="405" spans="1:11" x14ac:dyDescent="0.2">
      <c r="A405" t="s">
        <v>712</v>
      </c>
      <c r="B405" t="s">
        <v>84</v>
      </c>
      <c r="C405" t="s">
        <v>295</v>
      </c>
      <c r="D405" t="s">
        <v>272</v>
      </c>
      <c r="E405" t="s">
        <v>286</v>
      </c>
      <c r="F405">
        <v>0</v>
      </c>
      <c r="G405">
        <v>0</v>
      </c>
      <c r="H405">
        <v>10</v>
      </c>
      <c r="I405">
        <v>0</v>
      </c>
      <c r="J405">
        <v>10</v>
      </c>
      <c r="K405">
        <v>0</v>
      </c>
    </row>
    <row r="406" spans="1:11" x14ac:dyDescent="0.2">
      <c r="A406" t="s">
        <v>713</v>
      </c>
      <c r="B406" t="s">
        <v>84</v>
      </c>
      <c r="C406" t="s">
        <v>292</v>
      </c>
      <c r="D406" t="s">
        <v>104</v>
      </c>
      <c r="E406" t="s">
        <v>277</v>
      </c>
      <c r="F406">
        <v>5050</v>
      </c>
      <c r="G406">
        <v>163031.78</v>
      </c>
      <c r="H406">
        <v>0</v>
      </c>
      <c r="I406">
        <v>0</v>
      </c>
      <c r="J406">
        <v>5050</v>
      </c>
      <c r="K406">
        <v>163031.78</v>
      </c>
    </row>
    <row r="407" spans="1:11" x14ac:dyDescent="0.2">
      <c r="A407" t="s">
        <v>714</v>
      </c>
      <c r="B407" t="s">
        <v>84</v>
      </c>
      <c r="C407" t="s">
        <v>292</v>
      </c>
      <c r="D407" t="s">
        <v>266</v>
      </c>
      <c r="E407" t="s">
        <v>105</v>
      </c>
      <c r="F407">
        <v>27</v>
      </c>
      <c r="G407">
        <v>975</v>
      </c>
      <c r="H407">
        <v>0</v>
      </c>
      <c r="I407">
        <v>0</v>
      </c>
      <c r="J407">
        <v>27</v>
      </c>
      <c r="K407">
        <v>975</v>
      </c>
    </row>
    <row r="408" spans="1:11" x14ac:dyDescent="0.2">
      <c r="A408" t="s">
        <v>715</v>
      </c>
      <c r="B408" t="s">
        <v>84</v>
      </c>
      <c r="C408" t="s">
        <v>292</v>
      </c>
      <c r="D408" t="s">
        <v>266</v>
      </c>
      <c r="E408" t="s">
        <v>106</v>
      </c>
      <c r="F408">
        <v>52</v>
      </c>
      <c r="G408">
        <v>1114.5</v>
      </c>
      <c r="H408">
        <v>0</v>
      </c>
      <c r="I408">
        <v>0</v>
      </c>
      <c r="J408">
        <v>52</v>
      </c>
      <c r="K408">
        <v>1114.5</v>
      </c>
    </row>
    <row r="409" spans="1:11" x14ac:dyDescent="0.2">
      <c r="A409" t="s">
        <v>716</v>
      </c>
      <c r="B409" t="s">
        <v>84</v>
      </c>
      <c r="C409" t="s">
        <v>292</v>
      </c>
      <c r="D409" t="s">
        <v>272</v>
      </c>
      <c r="E409" t="s">
        <v>107</v>
      </c>
      <c r="F409">
        <v>16</v>
      </c>
      <c r="G409">
        <v>473</v>
      </c>
      <c r="H409">
        <v>0</v>
      </c>
      <c r="I409">
        <v>0</v>
      </c>
      <c r="J409">
        <v>16</v>
      </c>
      <c r="K409">
        <v>473</v>
      </c>
    </row>
    <row r="410" spans="1:11" x14ac:dyDescent="0.2">
      <c r="A410" t="s">
        <v>717</v>
      </c>
      <c r="B410" t="s">
        <v>84</v>
      </c>
      <c r="C410" t="s">
        <v>292</v>
      </c>
      <c r="D410" t="s">
        <v>270</v>
      </c>
      <c r="E410" t="s">
        <v>108</v>
      </c>
      <c r="F410">
        <v>22</v>
      </c>
      <c r="G410">
        <v>628</v>
      </c>
      <c r="H410">
        <v>0</v>
      </c>
      <c r="I410">
        <v>0</v>
      </c>
      <c r="J410">
        <v>22</v>
      </c>
      <c r="K410">
        <v>628</v>
      </c>
    </row>
    <row r="411" spans="1:11" x14ac:dyDescent="0.2">
      <c r="A411" t="s">
        <v>718</v>
      </c>
      <c r="B411" t="s">
        <v>84</v>
      </c>
      <c r="C411" t="s">
        <v>292</v>
      </c>
      <c r="D411" t="s">
        <v>265</v>
      </c>
      <c r="E411" t="s">
        <v>109</v>
      </c>
      <c r="F411">
        <v>27</v>
      </c>
      <c r="G411">
        <v>843</v>
      </c>
      <c r="H411">
        <v>0</v>
      </c>
      <c r="I411">
        <v>0</v>
      </c>
      <c r="J411">
        <v>27</v>
      </c>
      <c r="K411">
        <v>843</v>
      </c>
    </row>
    <row r="412" spans="1:11" x14ac:dyDescent="0.2">
      <c r="A412" t="s">
        <v>719</v>
      </c>
      <c r="B412" t="s">
        <v>84</v>
      </c>
      <c r="C412" t="s">
        <v>292</v>
      </c>
      <c r="D412" t="s">
        <v>266</v>
      </c>
      <c r="E412" t="s">
        <v>110</v>
      </c>
      <c r="F412">
        <v>25</v>
      </c>
      <c r="G412">
        <v>483</v>
      </c>
      <c r="H412">
        <v>0</v>
      </c>
      <c r="I412">
        <v>0</v>
      </c>
      <c r="J412">
        <v>25</v>
      </c>
      <c r="K412">
        <v>483</v>
      </c>
    </row>
    <row r="413" spans="1:11" x14ac:dyDescent="0.2">
      <c r="A413" t="s">
        <v>720</v>
      </c>
      <c r="B413" t="s">
        <v>84</v>
      </c>
      <c r="C413" t="s">
        <v>292</v>
      </c>
      <c r="D413" t="s">
        <v>271</v>
      </c>
      <c r="E413" t="s">
        <v>111</v>
      </c>
      <c r="F413">
        <v>122</v>
      </c>
      <c r="G413">
        <v>5046</v>
      </c>
      <c r="H413">
        <v>0</v>
      </c>
      <c r="I413">
        <v>0</v>
      </c>
      <c r="J413">
        <v>122</v>
      </c>
      <c r="K413">
        <v>5046</v>
      </c>
    </row>
    <row r="414" spans="1:11" x14ac:dyDescent="0.2">
      <c r="A414" t="s">
        <v>721</v>
      </c>
      <c r="B414" t="s">
        <v>84</v>
      </c>
      <c r="C414" t="s">
        <v>292</v>
      </c>
      <c r="D414" t="s">
        <v>268</v>
      </c>
      <c r="E414" t="s">
        <v>112</v>
      </c>
      <c r="F414">
        <v>10</v>
      </c>
      <c r="G414">
        <v>478</v>
      </c>
      <c r="H414">
        <v>0</v>
      </c>
      <c r="I414">
        <v>0</v>
      </c>
      <c r="J414">
        <v>10</v>
      </c>
      <c r="K414">
        <v>478</v>
      </c>
    </row>
    <row r="415" spans="1:11" x14ac:dyDescent="0.2">
      <c r="A415" t="s">
        <v>722</v>
      </c>
      <c r="B415" t="s">
        <v>84</v>
      </c>
      <c r="C415" t="s">
        <v>292</v>
      </c>
      <c r="D415" t="s">
        <v>268</v>
      </c>
      <c r="E415" t="s">
        <v>113</v>
      </c>
      <c r="F415">
        <v>8</v>
      </c>
      <c r="G415">
        <v>481</v>
      </c>
      <c r="H415">
        <v>0</v>
      </c>
      <c r="I415">
        <v>0</v>
      </c>
      <c r="J415">
        <v>8</v>
      </c>
      <c r="K415">
        <v>481</v>
      </c>
    </row>
    <row r="416" spans="1:11" x14ac:dyDescent="0.2">
      <c r="A416" t="s">
        <v>723</v>
      </c>
      <c r="B416" t="s">
        <v>84</v>
      </c>
      <c r="C416" t="s">
        <v>292</v>
      </c>
      <c r="D416" t="s">
        <v>268</v>
      </c>
      <c r="E416" t="s">
        <v>114</v>
      </c>
      <c r="F416">
        <v>16</v>
      </c>
      <c r="G416">
        <v>786</v>
      </c>
      <c r="H416">
        <v>0</v>
      </c>
      <c r="I416">
        <v>0</v>
      </c>
      <c r="J416">
        <v>16</v>
      </c>
      <c r="K416">
        <v>786</v>
      </c>
    </row>
    <row r="417" spans="1:11" x14ac:dyDescent="0.2">
      <c r="A417" t="s">
        <v>724</v>
      </c>
      <c r="B417" t="s">
        <v>84</v>
      </c>
      <c r="C417" t="s">
        <v>292</v>
      </c>
      <c r="D417" t="s">
        <v>270</v>
      </c>
      <c r="E417" t="s">
        <v>115</v>
      </c>
      <c r="F417">
        <v>39</v>
      </c>
      <c r="G417">
        <v>1233</v>
      </c>
      <c r="H417">
        <v>0</v>
      </c>
      <c r="I417">
        <v>0</v>
      </c>
      <c r="J417">
        <v>39</v>
      </c>
      <c r="K417">
        <v>1233</v>
      </c>
    </row>
    <row r="418" spans="1:11" x14ac:dyDescent="0.2">
      <c r="A418" t="s">
        <v>725</v>
      </c>
      <c r="B418" t="s">
        <v>84</v>
      </c>
      <c r="C418" t="s">
        <v>292</v>
      </c>
      <c r="D418" t="s">
        <v>269</v>
      </c>
      <c r="E418" t="s">
        <v>116</v>
      </c>
      <c r="F418">
        <v>14</v>
      </c>
      <c r="G418">
        <v>419</v>
      </c>
      <c r="H418">
        <v>0</v>
      </c>
      <c r="I418">
        <v>0</v>
      </c>
      <c r="J418">
        <v>14</v>
      </c>
      <c r="K418">
        <v>419</v>
      </c>
    </row>
    <row r="419" spans="1:11" x14ac:dyDescent="0.2">
      <c r="A419" t="s">
        <v>726</v>
      </c>
      <c r="B419" t="s">
        <v>84</v>
      </c>
      <c r="C419" t="s">
        <v>292</v>
      </c>
      <c r="D419" t="s">
        <v>272</v>
      </c>
      <c r="E419" t="s">
        <v>117</v>
      </c>
      <c r="F419">
        <v>25</v>
      </c>
      <c r="G419">
        <v>742</v>
      </c>
      <c r="H419">
        <v>0</v>
      </c>
      <c r="I419">
        <v>0</v>
      </c>
      <c r="J419">
        <v>25</v>
      </c>
      <c r="K419">
        <v>742</v>
      </c>
    </row>
    <row r="420" spans="1:11" x14ac:dyDescent="0.2">
      <c r="A420" t="s">
        <v>727</v>
      </c>
      <c r="B420" t="s">
        <v>84</v>
      </c>
      <c r="C420" t="s">
        <v>292</v>
      </c>
      <c r="D420" t="s">
        <v>266</v>
      </c>
      <c r="E420" t="s">
        <v>118</v>
      </c>
      <c r="F420">
        <v>31</v>
      </c>
      <c r="G420">
        <v>888</v>
      </c>
      <c r="H420">
        <v>0</v>
      </c>
      <c r="I420">
        <v>0</v>
      </c>
      <c r="J420">
        <v>31</v>
      </c>
      <c r="K420">
        <v>888</v>
      </c>
    </row>
    <row r="421" spans="1:11" x14ac:dyDescent="0.2">
      <c r="A421" t="s">
        <v>728</v>
      </c>
      <c r="B421" t="s">
        <v>84</v>
      </c>
      <c r="C421" t="s">
        <v>292</v>
      </c>
      <c r="D421" t="s">
        <v>269</v>
      </c>
      <c r="E421" t="s">
        <v>119</v>
      </c>
      <c r="F421">
        <v>41</v>
      </c>
      <c r="G421">
        <v>1675</v>
      </c>
      <c r="H421">
        <v>0</v>
      </c>
      <c r="I421">
        <v>0</v>
      </c>
      <c r="J421">
        <v>41</v>
      </c>
      <c r="K421">
        <v>1675</v>
      </c>
    </row>
    <row r="422" spans="1:11" x14ac:dyDescent="0.2">
      <c r="A422" t="s">
        <v>729</v>
      </c>
      <c r="B422" t="s">
        <v>84</v>
      </c>
      <c r="C422" t="s">
        <v>292</v>
      </c>
      <c r="D422" t="s">
        <v>270</v>
      </c>
      <c r="E422" t="s">
        <v>120</v>
      </c>
      <c r="F422">
        <v>41</v>
      </c>
      <c r="G422">
        <v>1452</v>
      </c>
      <c r="H422">
        <v>0</v>
      </c>
      <c r="I422">
        <v>0</v>
      </c>
      <c r="J422">
        <v>41</v>
      </c>
      <c r="K422">
        <v>1452</v>
      </c>
    </row>
    <row r="423" spans="1:11" x14ac:dyDescent="0.2">
      <c r="A423" t="s">
        <v>730</v>
      </c>
      <c r="B423" t="s">
        <v>84</v>
      </c>
      <c r="C423" t="s">
        <v>292</v>
      </c>
      <c r="D423" t="s">
        <v>266</v>
      </c>
      <c r="E423" t="s">
        <v>121</v>
      </c>
      <c r="F423">
        <v>62</v>
      </c>
      <c r="G423">
        <v>1304</v>
      </c>
      <c r="H423">
        <v>0</v>
      </c>
      <c r="I423">
        <v>0</v>
      </c>
      <c r="J423">
        <v>62</v>
      </c>
      <c r="K423">
        <v>1304</v>
      </c>
    </row>
    <row r="424" spans="1:11" x14ac:dyDescent="0.2">
      <c r="A424" t="s">
        <v>731</v>
      </c>
      <c r="B424" t="s">
        <v>84</v>
      </c>
      <c r="C424" t="s">
        <v>292</v>
      </c>
      <c r="D424" t="s">
        <v>269</v>
      </c>
      <c r="E424" t="s">
        <v>122</v>
      </c>
      <c r="F424">
        <v>70</v>
      </c>
      <c r="G424">
        <v>2479</v>
      </c>
      <c r="H424">
        <v>0</v>
      </c>
      <c r="I424">
        <v>0</v>
      </c>
      <c r="J424">
        <v>70</v>
      </c>
      <c r="K424">
        <v>2479</v>
      </c>
    </row>
    <row r="425" spans="1:11" x14ac:dyDescent="0.2">
      <c r="A425" t="s">
        <v>732</v>
      </c>
      <c r="B425" t="s">
        <v>84</v>
      </c>
      <c r="C425" t="s">
        <v>292</v>
      </c>
      <c r="D425" t="s">
        <v>268</v>
      </c>
      <c r="E425" t="s">
        <v>123</v>
      </c>
      <c r="F425">
        <v>15</v>
      </c>
      <c r="G425">
        <v>711</v>
      </c>
      <c r="H425">
        <v>0</v>
      </c>
      <c r="I425">
        <v>0</v>
      </c>
      <c r="J425">
        <v>15</v>
      </c>
      <c r="K425">
        <v>711</v>
      </c>
    </row>
    <row r="426" spans="1:11" x14ac:dyDescent="0.2">
      <c r="A426" t="s">
        <v>733</v>
      </c>
      <c r="B426" t="s">
        <v>84</v>
      </c>
      <c r="C426" t="s">
        <v>292</v>
      </c>
      <c r="D426" t="s">
        <v>272</v>
      </c>
      <c r="E426" t="s">
        <v>124</v>
      </c>
      <c r="F426">
        <v>13</v>
      </c>
      <c r="G426">
        <v>446.48</v>
      </c>
      <c r="H426">
        <v>0</v>
      </c>
      <c r="I426">
        <v>0</v>
      </c>
      <c r="J426">
        <v>13</v>
      </c>
      <c r="K426">
        <v>446.48</v>
      </c>
    </row>
    <row r="427" spans="1:11" x14ac:dyDescent="0.2">
      <c r="A427" t="s">
        <v>734</v>
      </c>
      <c r="B427" t="s">
        <v>84</v>
      </c>
      <c r="C427" t="s">
        <v>292</v>
      </c>
      <c r="D427" t="s">
        <v>265</v>
      </c>
      <c r="E427" t="s">
        <v>125</v>
      </c>
      <c r="F427">
        <v>86</v>
      </c>
      <c r="G427">
        <v>2821.5</v>
      </c>
      <c r="H427">
        <v>0</v>
      </c>
      <c r="I427">
        <v>0</v>
      </c>
      <c r="J427">
        <v>86</v>
      </c>
      <c r="K427">
        <v>2821.5</v>
      </c>
    </row>
    <row r="428" spans="1:11" x14ac:dyDescent="0.2">
      <c r="A428" t="s">
        <v>735</v>
      </c>
      <c r="B428" t="s">
        <v>84</v>
      </c>
      <c r="C428" t="s">
        <v>292</v>
      </c>
      <c r="D428" t="s">
        <v>266</v>
      </c>
      <c r="E428" t="s">
        <v>126</v>
      </c>
      <c r="F428">
        <v>30</v>
      </c>
      <c r="G428">
        <v>916.5</v>
      </c>
      <c r="H428">
        <v>0</v>
      </c>
      <c r="I428">
        <v>0</v>
      </c>
      <c r="J428">
        <v>30</v>
      </c>
      <c r="K428">
        <v>916.5</v>
      </c>
    </row>
    <row r="429" spans="1:11" x14ac:dyDescent="0.2">
      <c r="A429" t="s">
        <v>736</v>
      </c>
      <c r="B429" t="s">
        <v>84</v>
      </c>
      <c r="C429" t="s">
        <v>292</v>
      </c>
      <c r="D429" t="s">
        <v>265</v>
      </c>
      <c r="E429" t="s">
        <v>127</v>
      </c>
      <c r="F429">
        <v>41</v>
      </c>
      <c r="G429">
        <v>849.48</v>
      </c>
      <c r="H429">
        <v>0</v>
      </c>
      <c r="I429">
        <v>0</v>
      </c>
      <c r="J429">
        <v>41</v>
      </c>
      <c r="K429">
        <v>849.48</v>
      </c>
    </row>
    <row r="430" spans="1:11" x14ac:dyDescent="0.2">
      <c r="A430" t="s">
        <v>737</v>
      </c>
      <c r="B430" t="s">
        <v>84</v>
      </c>
      <c r="C430" t="s">
        <v>292</v>
      </c>
      <c r="D430" t="s">
        <v>268</v>
      </c>
      <c r="E430" t="s">
        <v>128</v>
      </c>
      <c r="F430">
        <v>31</v>
      </c>
      <c r="G430">
        <v>1665.48</v>
      </c>
      <c r="H430">
        <v>0</v>
      </c>
      <c r="I430">
        <v>0</v>
      </c>
      <c r="J430">
        <v>31</v>
      </c>
      <c r="K430">
        <v>1665.48</v>
      </c>
    </row>
    <row r="431" spans="1:11" x14ac:dyDescent="0.2">
      <c r="A431" t="s">
        <v>738</v>
      </c>
      <c r="B431" t="s">
        <v>84</v>
      </c>
      <c r="C431" t="s">
        <v>292</v>
      </c>
      <c r="D431" t="s">
        <v>268</v>
      </c>
      <c r="E431" t="s">
        <v>129</v>
      </c>
      <c r="F431">
        <v>18</v>
      </c>
      <c r="G431">
        <v>671</v>
      </c>
      <c r="H431">
        <v>0</v>
      </c>
      <c r="I431">
        <v>0</v>
      </c>
      <c r="J431">
        <v>18</v>
      </c>
      <c r="K431">
        <v>671</v>
      </c>
    </row>
    <row r="432" spans="1:11" x14ac:dyDescent="0.2">
      <c r="A432" t="s">
        <v>739</v>
      </c>
      <c r="B432" t="s">
        <v>84</v>
      </c>
      <c r="C432" t="s">
        <v>292</v>
      </c>
      <c r="D432" t="s">
        <v>270</v>
      </c>
      <c r="E432" t="s">
        <v>131</v>
      </c>
      <c r="F432">
        <v>37</v>
      </c>
      <c r="G432">
        <v>1043</v>
      </c>
      <c r="H432">
        <v>0</v>
      </c>
      <c r="I432">
        <v>0</v>
      </c>
      <c r="J432">
        <v>37</v>
      </c>
      <c r="K432">
        <v>1043</v>
      </c>
    </row>
    <row r="433" spans="1:11" x14ac:dyDescent="0.2">
      <c r="A433" t="s">
        <v>740</v>
      </c>
      <c r="B433" t="s">
        <v>84</v>
      </c>
      <c r="C433" t="s">
        <v>292</v>
      </c>
      <c r="D433" t="s">
        <v>271</v>
      </c>
      <c r="E433" t="s">
        <v>132</v>
      </c>
      <c r="F433">
        <v>46</v>
      </c>
      <c r="G433">
        <v>979</v>
      </c>
      <c r="H433">
        <v>0</v>
      </c>
      <c r="I433">
        <v>0</v>
      </c>
      <c r="J433">
        <v>46</v>
      </c>
      <c r="K433">
        <v>979</v>
      </c>
    </row>
    <row r="434" spans="1:11" x14ac:dyDescent="0.2">
      <c r="A434" t="s">
        <v>741</v>
      </c>
      <c r="B434" t="s">
        <v>84</v>
      </c>
      <c r="C434" t="s">
        <v>292</v>
      </c>
      <c r="D434" t="s">
        <v>266</v>
      </c>
      <c r="E434" t="s">
        <v>133</v>
      </c>
      <c r="F434">
        <v>47</v>
      </c>
      <c r="G434">
        <v>1077.5</v>
      </c>
      <c r="H434">
        <v>0</v>
      </c>
      <c r="I434">
        <v>0</v>
      </c>
      <c r="J434">
        <v>47</v>
      </c>
      <c r="K434">
        <v>1077.5</v>
      </c>
    </row>
    <row r="435" spans="1:11" x14ac:dyDescent="0.2">
      <c r="A435" t="s">
        <v>742</v>
      </c>
      <c r="B435" t="s">
        <v>84</v>
      </c>
      <c r="C435" t="s">
        <v>292</v>
      </c>
      <c r="D435" t="s">
        <v>268</v>
      </c>
      <c r="E435" t="s">
        <v>134</v>
      </c>
      <c r="F435">
        <v>27</v>
      </c>
      <c r="G435">
        <v>1016</v>
      </c>
      <c r="H435">
        <v>0</v>
      </c>
      <c r="I435">
        <v>0</v>
      </c>
      <c r="J435">
        <v>27</v>
      </c>
      <c r="K435">
        <v>1016</v>
      </c>
    </row>
    <row r="436" spans="1:11" x14ac:dyDescent="0.2">
      <c r="A436" t="s">
        <v>743</v>
      </c>
      <c r="B436" t="s">
        <v>84</v>
      </c>
      <c r="C436" t="s">
        <v>292</v>
      </c>
      <c r="D436" t="s">
        <v>267</v>
      </c>
      <c r="E436" t="s">
        <v>135</v>
      </c>
      <c r="F436">
        <v>7</v>
      </c>
      <c r="G436">
        <v>138</v>
      </c>
      <c r="H436">
        <v>0</v>
      </c>
      <c r="I436">
        <v>0</v>
      </c>
      <c r="J436">
        <v>7</v>
      </c>
      <c r="K436">
        <v>138</v>
      </c>
    </row>
    <row r="437" spans="1:11" x14ac:dyDescent="0.2">
      <c r="A437" t="s">
        <v>744</v>
      </c>
      <c r="B437" t="s">
        <v>84</v>
      </c>
      <c r="C437" t="s">
        <v>292</v>
      </c>
      <c r="D437" t="s">
        <v>264</v>
      </c>
      <c r="E437" t="s">
        <v>136</v>
      </c>
      <c r="F437">
        <v>16</v>
      </c>
      <c r="G437">
        <v>564</v>
      </c>
      <c r="H437">
        <v>0</v>
      </c>
      <c r="I437">
        <v>0</v>
      </c>
      <c r="J437">
        <v>16</v>
      </c>
      <c r="K437">
        <v>564</v>
      </c>
    </row>
    <row r="438" spans="1:11" x14ac:dyDescent="0.2">
      <c r="A438" t="s">
        <v>745</v>
      </c>
      <c r="B438" t="s">
        <v>84</v>
      </c>
      <c r="C438" t="s">
        <v>292</v>
      </c>
      <c r="D438" t="s">
        <v>264</v>
      </c>
      <c r="E438" t="s">
        <v>137</v>
      </c>
      <c r="F438">
        <v>48</v>
      </c>
      <c r="G438">
        <v>2200</v>
      </c>
      <c r="H438">
        <v>0</v>
      </c>
      <c r="I438">
        <v>0</v>
      </c>
      <c r="J438">
        <v>48</v>
      </c>
      <c r="K438">
        <v>2200</v>
      </c>
    </row>
    <row r="439" spans="1:11" x14ac:dyDescent="0.2">
      <c r="A439" t="s">
        <v>746</v>
      </c>
      <c r="B439" t="s">
        <v>84</v>
      </c>
      <c r="C439" t="s">
        <v>292</v>
      </c>
      <c r="D439" t="s">
        <v>270</v>
      </c>
      <c r="E439" t="s">
        <v>138</v>
      </c>
      <c r="F439">
        <v>64</v>
      </c>
      <c r="G439">
        <v>1605.5</v>
      </c>
      <c r="H439">
        <v>0</v>
      </c>
      <c r="I439">
        <v>0</v>
      </c>
      <c r="J439">
        <v>64</v>
      </c>
      <c r="K439">
        <v>1605.5</v>
      </c>
    </row>
    <row r="440" spans="1:11" x14ac:dyDescent="0.2">
      <c r="A440" t="s">
        <v>747</v>
      </c>
      <c r="B440" t="s">
        <v>84</v>
      </c>
      <c r="C440" t="s">
        <v>292</v>
      </c>
      <c r="D440" t="s">
        <v>272</v>
      </c>
      <c r="E440" t="s">
        <v>139</v>
      </c>
      <c r="F440">
        <v>22</v>
      </c>
      <c r="G440">
        <v>692</v>
      </c>
      <c r="H440">
        <v>0</v>
      </c>
      <c r="I440">
        <v>0</v>
      </c>
      <c r="J440">
        <v>22</v>
      </c>
      <c r="K440">
        <v>692</v>
      </c>
    </row>
    <row r="441" spans="1:11" x14ac:dyDescent="0.2">
      <c r="A441" t="s">
        <v>748</v>
      </c>
      <c r="B441" t="s">
        <v>84</v>
      </c>
      <c r="C441" t="s">
        <v>292</v>
      </c>
      <c r="D441" t="s">
        <v>270</v>
      </c>
      <c r="E441" t="s">
        <v>140</v>
      </c>
      <c r="F441">
        <v>24</v>
      </c>
      <c r="G441">
        <v>543</v>
      </c>
      <c r="H441">
        <v>0</v>
      </c>
      <c r="I441">
        <v>0</v>
      </c>
      <c r="J441">
        <v>24</v>
      </c>
      <c r="K441">
        <v>543</v>
      </c>
    </row>
    <row r="442" spans="1:11" x14ac:dyDescent="0.2">
      <c r="A442" t="s">
        <v>749</v>
      </c>
      <c r="B442" t="s">
        <v>84</v>
      </c>
      <c r="C442" t="s">
        <v>292</v>
      </c>
      <c r="D442" t="s">
        <v>271</v>
      </c>
      <c r="E442" t="s">
        <v>141</v>
      </c>
      <c r="F442">
        <v>25</v>
      </c>
      <c r="G442">
        <v>955.48</v>
      </c>
      <c r="H442">
        <v>0</v>
      </c>
      <c r="I442">
        <v>0</v>
      </c>
      <c r="J442">
        <v>25</v>
      </c>
      <c r="K442">
        <v>955.48</v>
      </c>
    </row>
    <row r="443" spans="1:11" x14ac:dyDescent="0.2">
      <c r="A443" t="s">
        <v>750</v>
      </c>
      <c r="B443" t="s">
        <v>84</v>
      </c>
      <c r="C443" t="s">
        <v>292</v>
      </c>
      <c r="D443" t="s">
        <v>267</v>
      </c>
      <c r="E443" t="s">
        <v>142</v>
      </c>
      <c r="F443">
        <v>28</v>
      </c>
      <c r="G443">
        <v>1181</v>
      </c>
      <c r="H443">
        <v>0</v>
      </c>
      <c r="I443">
        <v>0</v>
      </c>
      <c r="J443">
        <v>28</v>
      </c>
      <c r="K443">
        <v>1181</v>
      </c>
    </row>
    <row r="444" spans="1:11" x14ac:dyDescent="0.2">
      <c r="A444" t="s">
        <v>751</v>
      </c>
      <c r="B444" t="s">
        <v>84</v>
      </c>
      <c r="C444" t="s">
        <v>292</v>
      </c>
      <c r="D444" t="s">
        <v>266</v>
      </c>
      <c r="E444" t="s">
        <v>143</v>
      </c>
      <c r="F444">
        <v>45</v>
      </c>
      <c r="G444">
        <v>1611</v>
      </c>
      <c r="H444">
        <v>0</v>
      </c>
      <c r="I444">
        <v>0</v>
      </c>
      <c r="J444">
        <v>45</v>
      </c>
      <c r="K444">
        <v>1611</v>
      </c>
    </row>
    <row r="445" spans="1:11" x14ac:dyDescent="0.2">
      <c r="A445" t="s">
        <v>752</v>
      </c>
      <c r="B445" t="s">
        <v>84</v>
      </c>
      <c r="C445" t="s">
        <v>292</v>
      </c>
      <c r="D445" t="s">
        <v>264</v>
      </c>
      <c r="E445" t="s">
        <v>278</v>
      </c>
      <c r="F445">
        <v>332</v>
      </c>
      <c r="G445">
        <v>11567.46</v>
      </c>
      <c r="H445">
        <v>0</v>
      </c>
      <c r="I445">
        <v>0</v>
      </c>
      <c r="J445">
        <v>332</v>
      </c>
      <c r="K445">
        <v>11567.46</v>
      </c>
    </row>
    <row r="446" spans="1:11" x14ac:dyDescent="0.2">
      <c r="A446" t="s">
        <v>753</v>
      </c>
      <c r="B446" t="s">
        <v>84</v>
      </c>
      <c r="C446" t="s">
        <v>292</v>
      </c>
      <c r="D446" t="s">
        <v>265</v>
      </c>
      <c r="E446" t="s">
        <v>279</v>
      </c>
      <c r="F446">
        <v>627</v>
      </c>
      <c r="G446">
        <v>18524.400000000001</v>
      </c>
      <c r="H446">
        <v>0</v>
      </c>
      <c r="I446">
        <v>0</v>
      </c>
      <c r="J446">
        <v>627</v>
      </c>
      <c r="K446">
        <v>18524.400000000001</v>
      </c>
    </row>
    <row r="447" spans="1:11" x14ac:dyDescent="0.2">
      <c r="A447" t="s">
        <v>754</v>
      </c>
      <c r="B447" t="s">
        <v>84</v>
      </c>
      <c r="C447" t="s">
        <v>292</v>
      </c>
      <c r="D447" t="s">
        <v>272</v>
      </c>
      <c r="E447" t="s">
        <v>144</v>
      </c>
      <c r="F447">
        <v>30</v>
      </c>
      <c r="G447">
        <v>890</v>
      </c>
      <c r="H447">
        <v>0</v>
      </c>
      <c r="I447">
        <v>0</v>
      </c>
      <c r="J447">
        <v>30</v>
      </c>
      <c r="K447">
        <v>890</v>
      </c>
    </row>
    <row r="448" spans="1:11" x14ac:dyDescent="0.2">
      <c r="A448" t="s">
        <v>755</v>
      </c>
      <c r="B448" t="s">
        <v>84</v>
      </c>
      <c r="C448" t="s">
        <v>292</v>
      </c>
      <c r="D448" t="s">
        <v>269</v>
      </c>
      <c r="E448" t="s">
        <v>145</v>
      </c>
      <c r="F448">
        <v>31</v>
      </c>
      <c r="G448">
        <v>779</v>
      </c>
      <c r="H448">
        <v>0</v>
      </c>
      <c r="I448">
        <v>0</v>
      </c>
      <c r="J448">
        <v>31</v>
      </c>
      <c r="K448">
        <v>779</v>
      </c>
    </row>
    <row r="449" spans="1:11" x14ac:dyDescent="0.2">
      <c r="A449" t="s">
        <v>756</v>
      </c>
      <c r="B449" t="s">
        <v>84</v>
      </c>
      <c r="C449" t="s">
        <v>292</v>
      </c>
      <c r="D449" t="s">
        <v>266</v>
      </c>
      <c r="E449" t="s">
        <v>146</v>
      </c>
      <c r="F449">
        <v>38</v>
      </c>
      <c r="G449">
        <v>1115</v>
      </c>
      <c r="H449">
        <v>0</v>
      </c>
      <c r="I449">
        <v>0</v>
      </c>
      <c r="J449">
        <v>38</v>
      </c>
      <c r="K449">
        <v>1115</v>
      </c>
    </row>
    <row r="450" spans="1:11" x14ac:dyDescent="0.2">
      <c r="A450" t="s">
        <v>757</v>
      </c>
      <c r="B450" t="s">
        <v>84</v>
      </c>
      <c r="C450" t="s">
        <v>292</v>
      </c>
      <c r="D450" t="s">
        <v>265</v>
      </c>
      <c r="E450" t="s">
        <v>147</v>
      </c>
      <c r="F450">
        <v>116</v>
      </c>
      <c r="G450">
        <v>3790</v>
      </c>
      <c r="H450">
        <v>0</v>
      </c>
      <c r="I450">
        <v>0</v>
      </c>
      <c r="J450">
        <v>116</v>
      </c>
      <c r="K450">
        <v>3790</v>
      </c>
    </row>
    <row r="451" spans="1:11" x14ac:dyDescent="0.2">
      <c r="A451" t="s">
        <v>758</v>
      </c>
      <c r="B451" t="s">
        <v>84</v>
      </c>
      <c r="C451" t="s">
        <v>292</v>
      </c>
      <c r="D451" t="s">
        <v>267</v>
      </c>
      <c r="E451" t="s">
        <v>148</v>
      </c>
      <c r="F451">
        <v>17</v>
      </c>
      <c r="G451">
        <v>428</v>
      </c>
      <c r="H451">
        <v>0</v>
      </c>
      <c r="I451">
        <v>0</v>
      </c>
      <c r="J451">
        <v>17</v>
      </c>
      <c r="K451">
        <v>428</v>
      </c>
    </row>
    <row r="452" spans="1:11" x14ac:dyDescent="0.2">
      <c r="A452" t="s">
        <v>759</v>
      </c>
      <c r="B452" t="s">
        <v>84</v>
      </c>
      <c r="C452" t="s">
        <v>292</v>
      </c>
      <c r="D452" t="s">
        <v>270</v>
      </c>
      <c r="E452" t="s">
        <v>149</v>
      </c>
      <c r="F452">
        <v>44</v>
      </c>
      <c r="G452">
        <v>1605</v>
      </c>
      <c r="H452">
        <v>0</v>
      </c>
      <c r="I452">
        <v>0</v>
      </c>
      <c r="J452">
        <v>44</v>
      </c>
      <c r="K452">
        <v>1605</v>
      </c>
    </row>
    <row r="453" spans="1:11" x14ac:dyDescent="0.2">
      <c r="A453" t="s">
        <v>760</v>
      </c>
      <c r="B453" t="s">
        <v>84</v>
      </c>
      <c r="C453" t="s">
        <v>292</v>
      </c>
      <c r="D453" t="s">
        <v>266</v>
      </c>
      <c r="E453" t="s">
        <v>150</v>
      </c>
      <c r="F453">
        <v>45</v>
      </c>
      <c r="G453">
        <v>1027.48</v>
      </c>
      <c r="H453">
        <v>0</v>
      </c>
      <c r="I453">
        <v>0</v>
      </c>
      <c r="J453">
        <v>45</v>
      </c>
      <c r="K453">
        <v>1027.48</v>
      </c>
    </row>
    <row r="454" spans="1:11" x14ac:dyDescent="0.2">
      <c r="A454" t="s">
        <v>761</v>
      </c>
      <c r="B454" t="s">
        <v>84</v>
      </c>
      <c r="C454" t="s">
        <v>292</v>
      </c>
      <c r="D454" t="s">
        <v>266</v>
      </c>
      <c r="E454" t="s">
        <v>151</v>
      </c>
      <c r="F454">
        <v>48</v>
      </c>
      <c r="G454">
        <v>1800.48</v>
      </c>
      <c r="H454">
        <v>0</v>
      </c>
      <c r="I454">
        <v>0</v>
      </c>
      <c r="J454">
        <v>48</v>
      </c>
      <c r="K454">
        <v>1800.48</v>
      </c>
    </row>
    <row r="455" spans="1:11" x14ac:dyDescent="0.2">
      <c r="A455" t="s">
        <v>762</v>
      </c>
      <c r="B455" t="s">
        <v>84</v>
      </c>
      <c r="C455" t="s">
        <v>292</v>
      </c>
      <c r="D455" t="s">
        <v>268</v>
      </c>
      <c r="E455" t="s">
        <v>152</v>
      </c>
      <c r="F455">
        <v>3</v>
      </c>
      <c r="G455">
        <v>156.47999999999999</v>
      </c>
      <c r="H455">
        <v>0</v>
      </c>
      <c r="I455">
        <v>0</v>
      </c>
      <c r="J455">
        <v>3</v>
      </c>
      <c r="K455">
        <v>156.47999999999999</v>
      </c>
    </row>
    <row r="456" spans="1:11" x14ac:dyDescent="0.2">
      <c r="A456" t="s">
        <v>763</v>
      </c>
      <c r="B456" t="s">
        <v>84</v>
      </c>
      <c r="C456" t="s">
        <v>292</v>
      </c>
      <c r="D456" t="s">
        <v>266</v>
      </c>
      <c r="E456" t="s">
        <v>153</v>
      </c>
      <c r="F456">
        <v>23</v>
      </c>
      <c r="G456">
        <v>922</v>
      </c>
      <c r="H456">
        <v>0</v>
      </c>
      <c r="I456">
        <v>0</v>
      </c>
      <c r="J456">
        <v>23</v>
      </c>
      <c r="K456">
        <v>922</v>
      </c>
    </row>
    <row r="457" spans="1:11" x14ac:dyDescent="0.2">
      <c r="A457" t="s">
        <v>764</v>
      </c>
      <c r="B457" t="s">
        <v>84</v>
      </c>
      <c r="C457" t="s">
        <v>292</v>
      </c>
      <c r="D457" t="s">
        <v>269</v>
      </c>
      <c r="E457" t="s">
        <v>154</v>
      </c>
      <c r="F457">
        <v>158</v>
      </c>
      <c r="G457">
        <v>5342.96</v>
      </c>
      <c r="H457">
        <v>0</v>
      </c>
      <c r="I457">
        <v>0</v>
      </c>
      <c r="J457">
        <v>158</v>
      </c>
      <c r="K457">
        <v>5342.96</v>
      </c>
    </row>
    <row r="458" spans="1:11" x14ac:dyDescent="0.2">
      <c r="A458" t="s">
        <v>765</v>
      </c>
      <c r="B458" t="s">
        <v>84</v>
      </c>
      <c r="C458" t="s">
        <v>292</v>
      </c>
      <c r="D458" t="s">
        <v>266</v>
      </c>
      <c r="E458" t="s">
        <v>155</v>
      </c>
      <c r="F458">
        <v>34</v>
      </c>
      <c r="G458">
        <v>914</v>
      </c>
      <c r="H458">
        <v>0</v>
      </c>
      <c r="I458">
        <v>0</v>
      </c>
      <c r="J458">
        <v>34</v>
      </c>
      <c r="K458">
        <v>914</v>
      </c>
    </row>
    <row r="459" spans="1:11" x14ac:dyDescent="0.2">
      <c r="A459" t="s">
        <v>766</v>
      </c>
      <c r="B459" t="s">
        <v>84</v>
      </c>
      <c r="C459" t="s">
        <v>292</v>
      </c>
      <c r="D459" t="s">
        <v>266</v>
      </c>
      <c r="E459" t="s">
        <v>156</v>
      </c>
      <c r="F459">
        <v>26</v>
      </c>
      <c r="G459">
        <v>824.5</v>
      </c>
      <c r="H459">
        <v>0</v>
      </c>
      <c r="I459">
        <v>0</v>
      </c>
      <c r="J459">
        <v>26</v>
      </c>
      <c r="K459">
        <v>824.5</v>
      </c>
    </row>
    <row r="460" spans="1:11" x14ac:dyDescent="0.2">
      <c r="A460" t="s">
        <v>767</v>
      </c>
      <c r="B460" t="s">
        <v>84</v>
      </c>
      <c r="C460" t="s">
        <v>292</v>
      </c>
      <c r="D460" t="s">
        <v>267</v>
      </c>
      <c r="E460" t="s">
        <v>157</v>
      </c>
      <c r="F460">
        <v>5</v>
      </c>
      <c r="G460">
        <v>170.48</v>
      </c>
      <c r="H460">
        <v>0</v>
      </c>
      <c r="I460">
        <v>0</v>
      </c>
      <c r="J460">
        <v>5</v>
      </c>
      <c r="K460">
        <v>170.48</v>
      </c>
    </row>
    <row r="461" spans="1:11" x14ac:dyDescent="0.2">
      <c r="A461" t="s">
        <v>768</v>
      </c>
      <c r="B461" t="s">
        <v>84</v>
      </c>
      <c r="C461" t="s">
        <v>292</v>
      </c>
      <c r="D461" t="s">
        <v>266</v>
      </c>
      <c r="E461" t="s">
        <v>158</v>
      </c>
      <c r="F461">
        <v>34</v>
      </c>
      <c r="G461">
        <v>979</v>
      </c>
      <c r="H461">
        <v>0</v>
      </c>
      <c r="I461">
        <v>0</v>
      </c>
      <c r="J461">
        <v>34</v>
      </c>
      <c r="K461">
        <v>979</v>
      </c>
    </row>
    <row r="462" spans="1:11" x14ac:dyDescent="0.2">
      <c r="A462" t="s">
        <v>769</v>
      </c>
      <c r="B462" t="s">
        <v>84</v>
      </c>
      <c r="C462" t="s">
        <v>292</v>
      </c>
      <c r="D462" t="s">
        <v>271</v>
      </c>
      <c r="E462" t="s">
        <v>159</v>
      </c>
      <c r="F462">
        <v>17</v>
      </c>
      <c r="G462">
        <v>564</v>
      </c>
      <c r="H462">
        <v>0</v>
      </c>
      <c r="I462">
        <v>0</v>
      </c>
      <c r="J462">
        <v>17</v>
      </c>
      <c r="K462">
        <v>564</v>
      </c>
    </row>
    <row r="463" spans="1:11" x14ac:dyDescent="0.2">
      <c r="A463" t="s">
        <v>770</v>
      </c>
      <c r="B463" t="s">
        <v>84</v>
      </c>
      <c r="C463" t="s">
        <v>292</v>
      </c>
      <c r="D463" t="s">
        <v>265</v>
      </c>
      <c r="E463" t="s">
        <v>160</v>
      </c>
      <c r="F463">
        <v>167</v>
      </c>
      <c r="G463">
        <v>4791.9799999999996</v>
      </c>
      <c r="H463">
        <v>0</v>
      </c>
      <c r="I463">
        <v>0</v>
      </c>
      <c r="J463">
        <v>167</v>
      </c>
      <c r="K463">
        <v>4791.9799999999996</v>
      </c>
    </row>
    <row r="464" spans="1:11" x14ac:dyDescent="0.2">
      <c r="A464" t="s">
        <v>771</v>
      </c>
      <c r="B464" t="s">
        <v>84</v>
      </c>
      <c r="C464" t="s">
        <v>292</v>
      </c>
      <c r="D464" t="s">
        <v>266</v>
      </c>
      <c r="E464" t="s">
        <v>161</v>
      </c>
      <c r="F464">
        <v>34</v>
      </c>
      <c r="G464">
        <v>1108.48</v>
      </c>
      <c r="H464">
        <v>0</v>
      </c>
      <c r="I464">
        <v>0</v>
      </c>
      <c r="J464">
        <v>34</v>
      </c>
      <c r="K464">
        <v>1108.48</v>
      </c>
    </row>
    <row r="465" spans="1:11" x14ac:dyDescent="0.2">
      <c r="A465" t="s">
        <v>772</v>
      </c>
      <c r="B465" t="s">
        <v>84</v>
      </c>
      <c r="C465" t="s">
        <v>292</v>
      </c>
      <c r="D465" t="s">
        <v>266</v>
      </c>
      <c r="E465" t="s">
        <v>162</v>
      </c>
      <c r="F465">
        <v>22</v>
      </c>
      <c r="G465">
        <v>578.48</v>
      </c>
      <c r="H465">
        <v>0</v>
      </c>
      <c r="I465">
        <v>0</v>
      </c>
      <c r="J465">
        <v>22</v>
      </c>
      <c r="K465">
        <v>578.48</v>
      </c>
    </row>
    <row r="466" spans="1:11" x14ac:dyDescent="0.2">
      <c r="A466" t="s">
        <v>773</v>
      </c>
      <c r="B466" t="s">
        <v>84</v>
      </c>
      <c r="C466" t="s">
        <v>292</v>
      </c>
      <c r="D466" t="s">
        <v>269</v>
      </c>
      <c r="E466" t="s">
        <v>163</v>
      </c>
      <c r="F466">
        <v>9</v>
      </c>
      <c r="G466">
        <v>212</v>
      </c>
      <c r="H466">
        <v>0</v>
      </c>
      <c r="I466">
        <v>0</v>
      </c>
      <c r="J466">
        <v>9</v>
      </c>
      <c r="K466">
        <v>212</v>
      </c>
    </row>
    <row r="467" spans="1:11" x14ac:dyDescent="0.2">
      <c r="A467" t="s">
        <v>774</v>
      </c>
      <c r="B467" t="s">
        <v>84</v>
      </c>
      <c r="C467" t="s">
        <v>292</v>
      </c>
      <c r="D467" t="s">
        <v>270</v>
      </c>
      <c r="E467" t="s">
        <v>164</v>
      </c>
      <c r="F467">
        <v>1</v>
      </c>
      <c r="G467">
        <v>6</v>
      </c>
      <c r="H467">
        <v>0</v>
      </c>
      <c r="I467">
        <v>0</v>
      </c>
      <c r="J467">
        <v>1</v>
      </c>
      <c r="K467">
        <v>6</v>
      </c>
    </row>
    <row r="468" spans="1:11" x14ac:dyDescent="0.2">
      <c r="A468" t="s">
        <v>775</v>
      </c>
      <c r="B468" t="s">
        <v>84</v>
      </c>
      <c r="C468" t="s">
        <v>292</v>
      </c>
      <c r="D468" t="s">
        <v>266</v>
      </c>
      <c r="E468" t="s">
        <v>165</v>
      </c>
      <c r="F468">
        <v>32</v>
      </c>
      <c r="G468">
        <v>985</v>
      </c>
      <c r="H468">
        <v>0</v>
      </c>
      <c r="I468">
        <v>0</v>
      </c>
      <c r="J468">
        <v>32</v>
      </c>
      <c r="K468">
        <v>985</v>
      </c>
    </row>
    <row r="469" spans="1:11" x14ac:dyDescent="0.2">
      <c r="A469" t="s">
        <v>776</v>
      </c>
      <c r="B469" t="s">
        <v>84</v>
      </c>
      <c r="C469" t="s">
        <v>292</v>
      </c>
      <c r="D469" t="s">
        <v>266</v>
      </c>
      <c r="E469" t="s">
        <v>166</v>
      </c>
      <c r="F469">
        <v>15</v>
      </c>
      <c r="G469">
        <v>547</v>
      </c>
      <c r="H469">
        <v>0</v>
      </c>
      <c r="I469">
        <v>0</v>
      </c>
      <c r="J469">
        <v>15</v>
      </c>
      <c r="K469">
        <v>547</v>
      </c>
    </row>
    <row r="470" spans="1:11" x14ac:dyDescent="0.2">
      <c r="A470" t="s">
        <v>777</v>
      </c>
      <c r="B470" t="s">
        <v>84</v>
      </c>
      <c r="C470" t="s">
        <v>292</v>
      </c>
      <c r="D470" t="s">
        <v>269</v>
      </c>
      <c r="E470" t="s">
        <v>167</v>
      </c>
      <c r="F470">
        <v>144</v>
      </c>
      <c r="G470">
        <v>4499</v>
      </c>
      <c r="H470">
        <v>0</v>
      </c>
      <c r="I470">
        <v>0</v>
      </c>
      <c r="J470">
        <v>144</v>
      </c>
      <c r="K470">
        <v>4499</v>
      </c>
    </row>
    <row r="471" spans="1:11" x14ac:dyDescent="0.2">
      <c r="A471" t="s">
        <v>778</v>
      </c>
      <c r="B471" t="s">
        <v>84</v>
      </c>
      <c r="C471" t="s">
        <v>292</v>
      </c>
      <c r="D471" t="s">
        <v>272</v>
      </c>
      <c r="E471" t="s">
        <v>168</v>
      </c>
      <c r="F471">
        <v>13</v>
      </c>
      <c r="G471">
        <v>624</v>
      </c>
      <c r="H471">
        <v>0</v>
      </c>
      <c r="I471">
        <v>0</v>
      </c>
      <c r="J471">
        <v>13</v>
      </c>
      <c r="K471">
        <v>624</v>
      </c>
    </row>
    <row r="472" spans="1:11" x14ac:dyDescent="0.2">
      <c r="A472" t="s">
        <v>779</v>
      </c>
      <c r="B472" t="s">
        <v>84</v>
      </c>
      <c r="C472" t="s">
        <v>292</v>
      </c>
      <c r="D472" t="s">
        <v>266</v>
      </c>
      <c r="E472" t="s">
        <v>169</v>
      </c>
      <c r="F472">
        <v>16</v>
      </c>
      <c r="G472">
        <v>308</v>
      </c>
      <c r="H472">
        <v>0</v>
      </c>
      <c r="I472">
        <v>0</v>
      </c>
      <c r="J472">
        <v>16</v>
      </c>
      <c r="K472">
        <v>308</v>
      </c>
    </row>
    <row r="473" spans="1:11" x14ac:dyDescent="0.2">
      <c r="A473" t="s">
        <v>780</v>
      </c>
      <c r="B473" t="s">
        <v>84</v>
      </c>
      <c r="C473" t="s">
        <v>292</v>
      </c>
      <c r="D473" t="s">
        <v>272</v>
      </c>
      <c r="E473" t="s">
        <v>170</v>
      </c>
      <c r="F473">
        <v>25</v>
      </c>
      <c r="G473">
        <v>906</v>
      </c>
      <c r="H473">
        <v>0</v>
      </c>
      <c r="I473">
        <v>0</v>
      </c>
      <c r="J473">
        <v>25</v>
      </c>
      <c r="K473">
        <v>906</v>
      </c>
    </row>
    <row r="474" spans="1:11" x14ac:dyDescent="0.2">
      <c r="A474" t="s">
        <v>781</v>
      </c>
      <c r="B474" t="s">
        <v>84</v>
      </c>
      <c r="C474" t="s">
        <v>292</v>
      </c>
      <c r="D474" t="s">
        <v>268</v>
      </c>
      <c r="E474" t="s">
        <v>171</v>
      </c>
      <c r="F474">
        <v>13</v>
      </c>
      <c r="G474">
        <v>489</v>
      </c>
      <c r="H474">
        <v>0</v>
      </c>
      <c r="I474">
        <v>0</v>
      </c>
      <c r="J474">
        <v>13</v>
      </c>
      <c r="K474">
        <v>489</v>
      </c>
    </row>
    <row r="475" spans="1:11" x14ac:dyDescent="0.2">
      <c r="A475" t="s">
        <v>782</v>
      </c>
      <c r="B475" t="s">
        <v>84</v>
      </c>
      <c r="C475" t="s">
        <v>292</v>
      </c>
      <c r="D475" t="s">
        <v>266</v>
      </c>
      <c r="E475" t="s">
        <v>172</v>
      </c>
      <c r="F475">
        <v>43</v>
      </c>
      <c r="G475">
        <v>1214.48</v>
      </c>
      <c r="H475">
        <v>0</v>
      </c>
      <c r="I475">
        <v>0</v>
      </c>
      <c r="J475">
        <v>43</v>
      </c>
      <c r="K475">
        <v>1214.48</v>
      </c>
    </row>
    <row r="476" spans="1:11" x14ac:dyDescent="0.2">
      <c r="A476" t="s">
        <v>783</v>
      </c>
      <c r="B476" t="s">
        <v>84</v>
      </c>
      <c r="C476" t="s">
        <v>292</v>
      </c>
      <c r="D476" t="s">
        <v>268</v>
      </c>
      <c r="E476" t="s">
        <v>173</v>
      </c>
      <c r="F476">
        <v>73</v>
      </c>
      <c r="G476">
        <v>2739</v>
      </c>
      <c r="H476">
        <v>0</v>
      </c>
      <c r="I476">
        <v>0</v>
      </c>
      <c r="J476">
        <v>73</v>
      </c>
      <c r="K476">
        <v>2739</v>
      </c>
    </row>
    <row r="477" spans="1:11" x14ac:dyDescent="0.2">
      <c r="A477" t="s">
        <v>784</v>
      </c>
      <c r="B477" t="s">
        <v>84</v>
      </c>
      <c r="C477" t="s">
        <v>292</v>
      </c>
      <c r="D477" t="s">
        <v>272</v>
      </c>
      <c r="E477" t="s">
        <v>174</v>
      </c>
      <c r="F477">
        <v>36</v>
      </c>
      <c r="G477">
        <v>1479</v>
      </c>
      <c r="H477">
        <v>0</v>
      </c>
      <c r="I477">
        <v>0</v>
      </c>
      <c r="J477">
        <v>36</v>
      </c>
      <c r="K477">
        <v>1479</v>
      </c>
    </row>
    <row r="478" spans="1:11" x14ac:dyDescent="0.2">
      <c r="A478" t="s">
        <v>785</v>
      </c>
      <c r="B478" t="s">
        <v>84</v>
      </c>
      <c r="C478" t="s">
        <v>292</v>
      </c>
      <c r="D478" t="s">
        <v>264</v>
      </c>
      <c r="E478" t="s">
        <v>175</v>
      </c>
      <c r="F478">
        <v>17</v>
      </c>
      <c r="G478">
        <v>739</v>
      </c>
      <c r="H478">
        <v>0</v>
      </c>
      <c r="I478">
        <v>0</v>
      </c>
      <c r="J478">
        <v>17</v>
      </c>
      <c r="K478">
        <v>739</v>
      </c>
    </row>
    <row r="479" spans="1:11" x14ac:dyDescent="0.2">
      <c r="A479" t="s">
        <v>786</v>
      </c>
      <c r="B479" t="s">
        <v>84</v>
      </c>
      <c r="C479" t="s">
        <v>292</v>
      </c>
      <c r="D479" t="s">
        <v>264</v>
      </c>
      <c r="E479" t="s">
        <v>176</v>
      </c>
      <c r="F479">
        <v>51</v>
      </c>
      <c r="G479">
        <v>1443.5</v>
      </c>
      <c r="H479">
        <v>0</v>
      </c>
      <c r="I479">
        <v>0</v>
      </c>
      <c r="J479">
        <v>51</v>
      </c>
      <c r="K479">
        <v>1443.5</v>
      </c>
    </row>
    <row r="480" spans="1:11" x14ac:dyDescent="0.2">
      <c r="A480" t="s">
        <v>787</v>
      </c>
      <c r="B480" t="s">
        <v>84</v>
      </c>
      <c r="C480" t="s">
        <v>292</v>
      </c>
      <c r="D480" t="s">
        <v>266</v>
      </c>
      <c r="E480" t="s">
        <v>177</v>
      </c>
      <c r="F480">
        <v>42</v>
      </c>
      <c r="G480">
        <v>1062.5</v>
      </c>
      <c r="H480">
        <v>0</v>
      </c>
      <c r="I480">
        <v>0</v>
      </c>
      <c r="J480">
        <v>42</v>
      </c>
      <c r="K480">
        <v>1062.5</v>
      </c>
    </row>
    <row r="481" spans="1:11" x14ac:dyDescent="0.2">
      <c r="A481" t="s">
        <v>788</v>
      </c>
      <c r="B481" t="s">
        <v>84</v>
      </c>
      <c r="C481" t="s">
        <v>292</v>
      </c>
      <c r="D481" t="s">
        <v>264</v>
      </c>
      <c r="E481" t="s">
        <v>178</v>
      </c>
      <c r="F481">
        <v>47</v>
      </c>
      <c r="G481">
        <v>1641.48</v>
      </c>
      <c r="H481">
        <v>0</v>
      </c>
      <c r="I481">
        <v>0</v>
      </c>
      <c r="J481">
        <v>47</v>
      </c>
      <c r="K481">
        <v>1641.48</v>
      </c>
    </row>
    <row r="482" spans="1:11" x14ac:dyDescent="0.2">
      <c r="A482" t="s">
        <v>789</v>
      </c>
      <c r="B482" t="s">
        <v>84</v>
      </c>
      <c r="C482" t="s">
        <v>292</v>
      </c>
      <c r="D482" t="s">
        <v>268</v>
      </c>
      <c r="E482" t="s">
        <v>179</v>
      </c>
      <c r="F482">
        <v>24</v>
      </c>
      <c r="G482">
        <v>1003</v>
      </c>
      <c r="H482">
        <v>0</v>
      </c>
      <c r="I482">
        <v>0</v>
      </c>
      <c r="J482">
        <v>24</v>
      </c>
      <c r="K482">
        <v>1003</v>
      </c>
    </row>
    <row r="483" spans="1:11" x14ac:dyDescent="0.2">
      <c r="A483" t="s">
        <v>790</v>
      </c>
      <c r="B483" t="s">
        <v>84</v>
      </c>
      <c r="C483" t="s">
        <v>292</v>
      </c>
      <c r="D483" t="s">
        <v>266</v>
      </c>
      <c r="E483" t="s">
        <v>280</v>
      </c>
      <c r="F483">
        <v>1129</v>
      </c>
      <c r="G483">
        <v>32921.24</v>
      </c>
      <c r="H483">
        <v>0</v>
      </c>
      <c r="I483">
        <v>0</v>
      </c>
      <c r="J483">
        <v>1129</v>
      </c>
      <c r="K483">
        <v>32921.24</v>
      </c>
    </row>
    <row r="484" spans="1:11" x14ac:dyDescent="0.2">
      <c r="A484" t="s">
        <v>791</v>
      </c>
      <c r="B484" t="s">
        <v>84</v>
      </c>
      <c r="C484" t="s">
        <v>292</v>
      </c>
      <c r="D484" t="s">
        <v>265</v>
      </c>
      <c r="E484" t="s">
        <v>180</v>
      </c>
      <c r="F484">
        <v>23</v>
      </c>
      <c r="G484">
        <v>742</v>
      </c>
      <c r="H484">
        <v>0</v>
      </c>
      <c r="I484">
        <v>0</v>
      </c>
      <c r="J484">
        <v>23</v>
      </c>
      <c r="K484">
        <v>742</v>
      </c>
    </row>
    <row r="485" spans="1:11" x14ac:dyDescent="0.2">
      <c r="A485" t="s">
        <v>792</v>
      </c>
      <c r="B485" t="s">
        <v>84</v>
      </c>
      <c r="C485" t="s">
        <v>292</v>
      </c>
      <c r="D485" t="s">
        <v>268</v>
      </c>
      <c r="E485" t="s">
        <v>181</v>
      </c>
      <c r="F485">
        <v>50</v>
      </c>
      <c r="G485">
        <v>1332</v>
      </c>
      <c r="H485">
        <v>0</v>
      </c>
      <c r="I485">
        <v>0</v>
      </c>
      <c r="J485">
        <v>50</v>
      </c>
      <c r="K485">
        <v>1332</v>
      </c>
    </row>
    <row r="486" spans="1:11" x14ac:dyDescent="0.2">
      <c r="A486" t="s">
        <v>793</v>
      </c>
      <c r="B486" t="s">
        <v>84</v>
      </c>
      <c r="C486" t="s">
        <v>292</v>
      </c>
      <c r="D486" t="s">
        <v>269</v>
      </c>
      <c r="E486" t="s">
        <v>182</v>
      </c>
      <c r="F486">
        <v>16</v>
      </c>
      <c r="G486">
        <v>524</v>
      </c>
      <c r="H486">
        <v>0</v>
      </c>
      <c r="I486">
        <v>0</v>
      </c>
      <c r="J486">
        <v>16</v>
      </c>
      <c r="K486">
        <v>524</v>
      </c>
    </row>
    <row r="487" spans="1:11" x14ac:dyDescent="0.2">
      <c r="A487" t="s">
        <v>794</v>
      </c>
      <c r="B487" t="s">
        <v>84</v>
      </c>
      <c r="C487" t="s">
        <v>292</v>
      </c>
      <c r="D487" t="s">
        <v>266</v>
      </c>
      <c r="E487" t="s">
        <v>183</v>
      </c>
      <c r="F487">
        <v>43</v>
      </c>
      <c r="G487">
        <v>868</v>
      </c>
      <c r="H487">
        <v>0</v>
      </c>
      <c r="I487">
        <v>0</v>
      </c>
      <c r="J487">
        <v>43</v>
      </c>
      <c r="K487">
        <v>868</v>
      </c>
    </row>
    <row r="488" spans="1:11" x14ac:dyDescent="0.2">
      <c r="A488" t="s">
        <v>795</v>
      </c>
      <c r="B488" t="s">
        <v>84</v>
      </c>
      <c r="C488" t="s">
        <v>292</v>
      </c>
      <c r="D488" t="s">
        <v>267</v>
      </c>
      <c r="E488" t="s">
        <v>184</v>
      </c>
      <c r="F488">
        <v>9</v>
      </c>
      <c r="G488">
        <v>267</v>
      </c>
      <c r="H488">
        <v>0</v>
      </c>
      <c r="I488">
        <v>0</v>
      </c>
      <c r="J488">
        <v>9</v>
      </c>
      <c r="K488">
        <v>267</v>
      </c>
    </row>
    <row r="489" spans="1:11" x14ac:dyDescent="0.2">
      <c r="A489" t="s">
        <v>796</v>
      </c>
      <c r="B489" t="s">
        <v>84</v>
      </c>
      <c r="C489" t="s">
        <v>292</v>
      </c>
      <c r="D489" t="s">
        <v>269</v>
      </c>
      <c r="E489" t="s">
        <v>185</v>
      </c>
      <c r="F489">
        <v>38</v>
      </c>
      <c r="G489">
        <v>1290</v>
      </c>
      <c r="H489">
        <v>0</v>
      </c>
      <c r="I489">
        <v>0</v>
      </c>
      <c r="J489">
        <v>38</v>
      </c>
      <c r="K489">
        <v>1290</v>
      </c>
    </row>
    <row r="490" spans="1:11" x14ac:dyDescent="0.2">
      <c r="A490" t="s">
        <v>797</v>
      </c>
      <c r="B490" t="s">
        <v>84</v>
      </c>
      <c r="C490" t="s">
        <v>292</v>
      </c>
      <c r="D490" t="s">
        <v>267</v>
      </c>
      <c r="E490" t="s">
        <v>186</v>
      </c>
      <c r="F490">
        <v>16</v>
      </c>
      <c r="G490">
        <v>484</v>
      </c>
      <c r="H490">
        <v>0</v>
      </c>
      <c r="I490">
        <v>0</v>
      </c>
      <c r="J490">
        <v>16</v>
      </c>
      <c r="K490">
        <v>484</v>
      </c>
    </row>
    <row r="491" spans="1:11" x14ac:dyDescent="0.2">
      <c r="A491" t="s">
        <v>798</v>
      </c>
      <c r="B491" t="s">
        <v>84</v>
      </c>
      <c r="C491" t="s">
        <v>292</v>
      </c>
      <c r="D491" t="s">
        <v>266</v>
      </c>
      <c r="E491" t="s">
        <v>187</v>
      </c>
      <c r="F491">
        <v>34</v>
      </c>
      <c r="G491">
        <v>816</v>
      </c>
      <c r="H491">
        <v>0</v>
      </c>
      <c r="I491">
        <v>0</v>
      </c>
      <c r="J491">
        <v>34</v>
      </c>
      <c r="K491">
        <v>816</v>
      </c>
    </row>
    <row r="492" spans="1:11" x14ac:dyDescent="0.2">
      <c r="A492" t="s">
        <v>799</v>
      </c>
      <c r="B492" t="s">
        <v>84</v>
      </c>
      <c r="C492" t="s">
        <v>292</v>
      </c>
      <c r="D492" t="s">
        <v>265</v>
      </c>
      <c r="E492" t="s">
        <v>188</v>
      </c>
      <c r="F492">
        <v>71</v>
      </c>
      <c r="G492">
        <v>1808</v>
      </c>
      <c r="H492">
        <v>0</v>
      </c>
      <c r="I492">
        <v>0</v>
      </c>
      <c r="J492">
        <v>71</v>
      </c>
      <c r="K492">
        <v>1808</v>
      </c>
    </row>
    <row r="493" spans="1:11" x14ac:dyDescent="0.2">
      <c r="A493" t="s">
        <v>800</v>
      </c>
      <c r="B493" t="s">
        <v>84</v>
      </c>
      <c r="C493" t="s">
        <v>292</v>
      </c>
      <c r="D493" t="s">
        <v>272</v>
      </c>
      <c r="E493" t="s">
        <v>189</v>
      </c>
      <c r="F493">
        <v>10</v>
      </c>
      <c r="G493">
        <v>158</v>
      </c>
      <c r="H493">
        <v>0</v>
      </c>
      <c r="I493">
        <v>0</v>
      </c>
      <c r="J493">
        <v>10</v>
      </c>
      <c r="K493">
        <v>158</v>
      </c>
    </row>
    <row r="494" spans="1:11" x14ac:dyDescent="0.2">
      <c r="A494" t="s">
        <v>801</v>
      </c>
      <c r="B494" t="s">
        <v>84</v>
      </c>
      <c r="C494" t="s">
        <v>292</v>
      </c>
      <c r="D494" t="s">
        <v>267</v>
      </c>
      <c r="E494" t="s">
        <v>281</v>
      </c>
      <c r="F494">
        <v>154</v>
      </c>
      <c r="G494">
        <v>5286.48</v>
      </c>
      <c r="H494">
        <v>0</v>
      </c>
      <c r="I494">
        <v>0</v>
      </c>
      <c r="J494">
        <v>154</v>
      </c>
      <c r="K494">
        <v>5286.48</v>
      </c>
    </row>
    <row r="495" spans="1:11" x14ac:dyDescent="0.2">
      <c r="A495" t="s">
        <v>802</v>
      </c>
      <c r="B495" t="s">
        <v>84</v>
      </c>
      <c r="C495" t="s">
        <v>292</v>
      </c>
      <c r="D495" t="s">
        <v>272</v>
      </c>
      <c r="E495" t="s">
        <v>190</v>
      </c>
      <c r="F495">
        <v>16</v>
      </c>
      <c r="G495">
        <v>392</v>
      </c>
      <c r="H495">
        <v>0</v>
      </c>
      <c r="I495">
        <v>0</v>
      </c>
      <c r="J495">
        <v>16</v>
      </c>
      <c r="K495">
        <v>392</v>
      </c>
    </row>
    <row r="496" spans="1:11" x14ac:dyDescent="0.2">
      <c r="A496" t="s">
        <v>803</v>
      </c>
      <c r="B496" t="s">
        <v>84</v>
      </c>
      <c r="C496" t="s">
        <v>292</v>
      </c>
      <c r="D496" t="s">
        <v>264</v>
      </c>
      <c r="E496" t="s">
        <v>191</v>
      </c>
      <c r="F496">
        <v>42</v>
      </c>
      <c r="G496">
        <v>1075.48</v>
      </c>
      <c r="H496">
        <v>0</v>
      </c>
      <c r="I496">
        <v>0</v>
      </c>
      <c r="J496">
        <v>42</v>
      </c>
      <c r="K496">
        <v>1075.48</v>
      </c>
    </row>
    <row r="497" spans="1:11" x14ac:dyDescent="0.2">
      <c r="A497" t="s">
        <v>804</v>
      </c>
      <c r="B497" t="s">
        <v>84</v>
      </c>
      <c r="C497" t="s">
        <v>292</v>
      </c>
      <c r="D497" t="s">
        <v>270</v>
      </c>
      <c r="E497" t="s">
        <v>192</v>
      </c>
      <c r="F497">
        <v>28</v>
      </c>
      <c r="G497">
        <v>833</v>
      </c>
      <c r="H497">
        <v>0</v>
      </c>
      <c r="I497">
        <v>0</v>
      </c>
      <c r="J497">
        <v>28</v>
      </c>
      <c r="K497">
        <v>833</v>
      </c>
    </row>
    <row r="498" spans="1:11" x14ac:dyDescent="0.2">
      <c r="A498" t="s">
        <v>805</v>
      </c>
      <c r="B498" t="s">
        <v>84</v>
      </c>
      <c r="C498" t="s">
        <v>292</v>
      </c>
      <c r="D498" t="s">
        <v>267</v>
      </c>
      <c r="E498" t="s">
        <v>193</v>
      </c>
      <c r="F498">
        <v>8</v>
      </c>
      <c r="G498">
        <v>318</v>
      </c>
      <c r="H498">
        <v>0</v>
      </c>
      <c r="I498">
        <v>0</v>
      </c>
      <c r="J498">
        <v>8</v>
      </c>
      <c r="K498">
        <v>318</v>
      </c>
    </row>
    <row r="499" spans="1:11" x14ac:dyDescent="0.2">
      <c r="A499" t="s">
        <v>806</v>
      </c>
      <c r="B499" t="s">
        <v>84</v>
      </c>
      <c r="C499" t="s">
        <v>292</v>
      </c>
      <c r="D499" t="s">
        <v>268</v>
      </c>
      <c r="E499" t="s">
        <v>282</v>
      </c>
      <c r="F499">
        <v>498</v>
      </c>
      <c r="G499">
        <v>19805.919999999998</v>
      </c>
      <c r="H499">
        <v>0</v>
      </c>
      <c r="I499">
        <v>0</v>
      </c>
      <c r="J499">
        <v>498</v>
      </c>
      <c r="K499">
        <v>19805.919999999998</v>
      </c>
    </row>
    <row r="500" spans="1:11" x14ac:dyDescent="0.2">
      <c r="A500" t="s">
        <v>807</v>
      </c>
      <c r="B500" t="s">
        <v>84</v>
      </c>
      <c r="C500" t="s">
        <v>292</v>
      </c>
      <c r="D500" t="s">
        <v>272</v>
      </c>
      <c r="E500" t="s">
        <v>194</v>
      </c>
      <c r="F500">
        <v>40</v>
      </c>
      <c r="G500">
        <v>1398</v>
      </c>
      <c r="H500">
        <v>0</v>
      </c>
      <c r="I500">
        <v>0</v>
      </c>
      <c r="J500">
        <v>40</v>
      </c>
      <c r="K500">
        <v>1398</v>
      </c>
    </row>
    <row r="501" spans="1:11" x14ac:dyDescent="0.2">
      <c r="A501" t="s">
        <v>808</v>
      </c>
      <c r="B501" t="s">
        <v>84</v>
      </c>
      <c r="C501" t="s">
        <v>292</v>
      </c>
      <c r="D501" t="s">
        <v>267</v>
      </c>
      <c r="E501" t="s">
        <v>195</v>
      </c>
      <c r="F501">
        <v>20</v>
      </c>
      <c r="G501">
        <v>673</v>
      </c>
      <c r="H501">
        <v>0</v>
      </c>
      <c r="I501">
        <v>0</v>
      </c>
      <c r="J501">
        <v>20</v>
      </c>
      <c r="K501">
        <v>673</v>
      </c>
    </row>
    <row r="502" spans="1:11" x14ac:dyDescent="0.2">
      <c r="A502" t="s">
        <v>809</v>
      </c>
      <c r="B502" t="s">
        <v>84</v>
      </c>
      <c r="C502" t="s">
        <v>292</v>
      </c>
      <c r="D502" t="s">
        <v>273</v>
      </c>
      <c r="E502" t="s">
        <v>273</v>
      </c>
      <c r="F502">
        <v>2</v>
      </c>
      <c r="G502">
        <v>54</v>
      </c>
      <c r="H502">
        <v>0</v>
      </c>
      <c r="I502">
        <v>0</v>
      </c>
      <c r="J502">
        <v>2</v>
      </c>
      <c r="K502">
        <v>54</v>
      </c>
    </row>
    <row r="503" spans="1:11" x14ac:dyDescent="0.2">
      <c r="A503" t="s">
        <v>810</v>
      </c>
      <c r="B503" t="s">
        <v>84</v>
      </c>
      <c r="C503" t="s">
        <v>292</v>
      </c>
      <c r="D503" t="s">
        <v>273</v>
      </c>
      <c r="E503" t="s">
        <v>287</v>
      </c>
      <c r="F503">
        <v>2</v>
      </c>
      <c r="G503">
        <v>54</v>
      </c>
      <c r="H503">
        <v>0</v>
      </c>
      <c r="I503">
        <v>0</v>
      </c>
      <c r="J503">
        <v>2</v>
      </c>
      <c r="K503">
        <v>54</v>
      </c>
    </row>
    <row r="504" spans="1:11" x14ac:dyDescent="0.2">
      <c r="A504" t="s">
        <v>811</v>
      </c>
      <c r="B504" t="s">
        <v>84</v>
      </c>
      <c r="C504" t="s">
        <v>292</v>
      </c>
      <c r="D504" t="s">
        <v>264</v>
      </c>
      <c r="E504" t="s">
        <v>196</v>
      </c>
      <c r="F504">
        <v>12</v>
      </c>
      <c r="G504">
        <v>625</v>
      </c>
      <c r="H504">
        <v>0</v>
      </c>
      <c r="I504">
        <v>0</v>
      </c>
      <c r="J504">
        <v>12</v>
      </c>
      <c r="K504">
        <v>625</v>
      </c>
    </row>
    <row r="505" spans="1:11" x14ac:dyDescent="0.2">
      <c r="A505" t="s">
        <v>812</v>
      </c>
      <c r="B505" t="s">
        <v>84</v>
      </c>
      <c r="C505" t="s">
        <v>292</v>
      </c>
      <c r="D505" t="s">
        <v>264</v>
      </c>
      <c r="E505" t="s">
        <v>197</v>
      </c>
      <c r="F505">
        <v>61</v>
      </c>
      <c r="G505">
        <v>2232</v>
      </c>
      <c r="H505">
        <v>0</v>
      </c>
      <c r="I505">
        <v>0</v>
      </c>
      <c r="J505">
        <v>61</v>
      </c>
      <c r="K505">
        <v>2232</v>
      </c>
    </row>
    <row r="506" spans="1:11" x14ac:dyDescent="0.2">
      <c r="A506" t="s">
        <v>813</v>
      </c>
      <c r="B506" t="s">
        <v>84</v>
      </c>
      <c r="C506" t="s">
        <v>292</v>
      </c>
      <c r="D506" t="s">
        <v>268</v>
      </c>
      <c r="E506" t="s">
        <v>198</v>
      </c>
      <c r="F506">
        <v>18</v>
      </c>
      <c r="G506">
        <v>801</v>
      </c>
      <c r="H506">
        <v>0</v>
      </c>
      <c r="I506">
        <v>0</v>
      </c>
      <c r="J506">
        <v>18</v>
      </c>
      <c r="K506">
        <v>801</v>
      </c>
    </row>
    <row r="507" spans="1:11" x14ac:dyDescent="0.2">
      <c r="A507" t="s">
        <v>814</v>
      </c>
      <c r="B507" t="s">
        <v>84</v>
      </c>
      <c r="C507" t="s">
        <v>292</v>
      </c>
      <c r="D507" t="s">
        <v>269</v>
      </c>
      <c r="E507" t="s">
        <v>199</v>
      </c>
      <c r="F507">
        <v>54</v>
      </c>
      <c r="G507">
        <v>1743.5</v>
      </c>
      <c r="H507">
        <v>0</v>
      </c>
      <c r="I507">
        <v>0</v>
      </c>
      <c r="J507">
        <v>54</v>
      </c>
      <c r="K507">
        <v>1743.5</v>
      </c>
    </row>
    <row r="508" spans="1:11" x14ac:dyDescent="0.2">
      <c r="A508" t="s">
        <v>815</v>
      </c>
      <c r="B508" t="s">
        <v>84</v>
      </c>
      <c r="C508" t="s">
        <v>292</v>
      </c>
      <c r="D508" t="s">
        <v>265</v>
      </c>
      <c r="E508" t="s">
        <v>200</v>
      </c>
      <c r="F508">
        <v>20</v>
      </c>
      <c r="G508">
        <v>438</v>
      </c>
      <c r="H508">
        <v>0</v>
      </c>
      <c r="I508">
        <v>0</v>
      </c>
      <c r="J508">
        <v>20</v>
      </c>
      <c r="K508">
        <v>438</v>
      </c>
    </row>
    <row r="509" spans="1:11" x14ac:dyDescent="0.2">
      <c r="A509" t="s">
        <v>816</v>
      </c>
      <c r="B509" t="s">
        <v>84</v>
      </c>
      <c r="C509" t="s">
        <v>292</v>
      </c>
      <c r="D509" t="s">
        <v>270</v>
      </c>
      <c r="E509" t="s">
        <v>201</v>
      </c>
      <c r="F509">
        <v>15</v>
      </c>
      <c r="G509">
        <v>471</v>
      </c>
      <c r="H509">
        <v>0</v>
      </c>
      <c r="I509">
        <v>0</v>
      </c>
      <c r="J509">
        <v>15</v>
      </c>
      <c r="K509">
        <v>471</v>
      </c>
    </row>
    <row r="510" spans="1:11" x14ac:dyDescent="0.2">
      <c r="A510" t="s">
        <v>817</v>
      </c>
      <c r="B510" t="s">
        <v>84</v>
      </c>
      <c r="C510" t="s">
        <v>292</v>
      </c>
      <c r="D510" t="s">
        <v>269</v>
      </c>
      <c r="E510" t="s">
        <v>202</v>
      </c>
      <c r="F510">
        <v>24</v>
      </c>
      <c r="G510">
        <v>742.48</v>
      </c>
      <c r="H510">
        <v>0</v>
      </c>
      <c r="I510">
        <v>0</v>
      </c>
      <c r="J510">
        <v>24</v>
      </c>
      <c r="K510">
        <v>742.48</v>
      </c>
    </row>
    <row r="511" spans="1:11" x14ac:dyDescent="0.2">
      <c r="A511" t="s">
        <v>818</v>
      </c>
      <c r="B511" t="s">
        <v>84</v>
      </c>
      <c r="C511" t="s">
        <v>292</v>
      </c>
      <c r="D511" t="s">
        <v>269</v>
      </c>
      <c r="E511" t="s">
        <v>203</v>
      </c>
      <c r="F511">
        <v>19</v>
      </c>
      <c r="G511">
        <v>677</v>
      </c>
      <c r="H511">
        <v>0</v>
      </c>
      <c r="I511">
        <v>0</v>
      </c>
      <c r="J511">
        <v>19</v>
      </c>
      <c r="K511">
        <v>677</v>
      </c>
    </row>
    <row r="512" spans="1:11" x14ac:dyDescent="0.2">
      <c r="A512" t="s">
        <v>819</v>
      </c>
      <c r="B512" t="s">
        <v>84</v>
      </c>
      <c r="C512" t="s">
        <v>292</v>
      </c>
      <c r="D512" t="s">
        <v>266</v>
      </c>
      <c r="E512" t="s">
        <v>204</v>
      </c>
      <c r="F512">
        <v>43</v>
      </c>
      <c r="G512">
        <v>1576</v>
      </c>
      <c r="H512">
        <v>0</v>
      </c>
      <c r="I512">
        <v>0</v>
      </c>
      <c r="J512">
        <v>43</v>
      </c>
      <c r="K512">
        <v>1576</v>
      </c>
    </row>
    <row r="513" spans="1:11" x14ac:dyDescent="0.2">
      <c r="A513" t="s">
        <v>820</v>
      </c>
      <c r="B513" t="s">
        <v>84</v>
      </c>
      <c r="C513" t="s">
        <v>292</v>
      </c>
      <c r="D513" t="s">
        <v>267</v>
      </c>
      <c r="E513" t="s">
        <v>205</v>
      </c>
      <c r="F513">
        <v>11</v>
      </c>
      <c r="G513">
        <v>247</v>
      </c>
      <c r="H513">
        <v>0</v>
      </c>
      <c r="I513">
        <v>0</v>
      </c>
      <c r="J513">
        <v>11</v>
      </c>
      <c r="K513">
        <v>247</v>
      </c>
    </row>
    <row r="514" spans="1:11" x14ac:dyDescent="0.2">
      <c r="A514" t="s">
        <v>821</v>
      </c>
      <c r="B514" t="s">
        <v>84</v>
      </c>
      <c r="C514" t="s">
        <v>292</v>
      </c>
      <c r="D514" t="s">
        <v>266</v>
      </c>
      <c r="E514" t="s">
        <v>206</v>
      </c>
      <c r="F514">
        <v>37</v>
      </c>
      <c r="G514">
        <v>1322.88</v>
      </c>
      <c r="H514">
        <v>0</v>
      </c>
      <c r="I514">
        <v>0</v>
      </c>
      <c r="J514">
        <v>37</v>
      </c>
      <c r="K514">
        <v>1322.88</v>
      </c>
    </row>
    <row r="515" spans="1:11" x14ac:dyDescent="0.2">
      <c r="A515" t="s">
        <v>822</v>
      </c>
      <c r="B515" t="s">
        <v>84</v>
      </c>
      <c r="C515" t="s">
        <v>292</v>
      </c>
      <c r="D515" t="s">
        <v>268</v>
      </c>
      <c r="E515" t="s">
        <v>207</v>
      </c>
      <c r="F515">
        <v>18</v>
      </c>
      <c r="G515">
        <v>638</v>
      </c>
      <c r="H515">
        <v>0</v>
      </c>
      <c r="I515">
        <v>0</v>
      </c>
      <c r="J515">
        <v>18</v>
      </c>
      <c r="K515">
        <v>638</v>
      </c>
    </row>
    <row r="516" spans="1:11" x14ac:dyDescent="0.2">
      <c r="A516" t="s">
        <v>823</v>
      </c>
      <c r="B516" t="s">
        <v>84</v>
      </c>
      <c r="C516" t="s">
        <v>292</v>
      </c>
      <c r="D516" t="s">
        <v>272</v>
      </c>
      <c r="E516" t="s">
        <v>208</v>
      </c>
      <c r="F516">
        <v>15</v>
      </c>
      <c r="G516">
        <v>651.48</v>
      </c>
      <c r="H516">
        <v>0</v>
      </c>
      <c r="I516">
        <v>0</v>
      </c>
      <c r="J516">
        <v>15</v>
      </c>
      <c r="K516">
        <v>651.48</v>
      </c>
    </row>
    <row r="517" spans="1:11" x14ac:dyDescent="0.2">
      <c r="A517" t="s">
        <v>824</v>
      </c>
      <c r="B517" t="s">
        <v>84</v>
      </c>
      <c r="C517" t="s">
        <v>292</v>
      </c>
      <c r="D517" t="s">
        <v>264</v>
      </c>
      <c r="E517" t="s">
        <v>209</v>
      </c>
      <c r="F517">
        <v>2</v>
      </c>
      <c r="G517">
        <v>89</v>
      </c>
      <c r="H517">
        <v>0</v>
      </c>
      <c r="I517">
        <v>0</v>
      </c>
      <c r="J517">
        <v>2</v>
      </c>
      <c r="K517">
        <v>89</v>
      </c>
    </row>
    <row r="518" spans="1:11" x14ac:dyDescent="0.2">
      <c r="A518" t="s">
        <v>825</v>
      </c>
      <c r="B518" t="s">
        <v>84</v>
      </c>
      <c r="C518" t="s">
        <v>292</v>
      </c>
      <c r="D518" t="s">
        <v>268</v>
      </c>
      <c r="E518" t="s">
        <v>210</v>
      </c>
      <c r="F518">
        <v>26</v>
      </c>
      <c r="G518">
        <v>781.98</v>
      </c>
      <c r="H518">
        <v>0</v>
      </c>
      <c r="I518">
        <v>0</v>
      </c>
      <c r="J518">
        <v>26</v>
      </c>
      <c r="K518">
        <v>781.98</v>
      </c>
    </row>
    <row r="519" spans="1:11" x14ac:dyDescent="0.2">
      <c r="A519" t="s">
        <v>826</v>
      </c>
      <c r="B519" t="s">
        <v>84</v>
      </c>
      <c r="C519" t="s">
        <v>292</v>
      </c>
      <c r="D519" t="s">
        <v>271</v>
      </c>
      <c r="E519" t="s">
        <v>211</v>
      </c>
      <c r="F519">
        <v>19</v>
      </c>
      <c r="G519">
        <v>762</v>
      </c>
      <c r="H519">
        <v>0</v>
      </c>
      <c r="I519">
        <v>0</v>
      </c>
      <c r="J519">
        <v>19</v>
      </c>
      <c r="K519">
        <v>762</v>
      </c>
    </row>
    <row r="520" spans="1:11" x14ac:dyDescent="0.2">
      <c r="A520" t="s">
        <v>827</v>
      </c>
      <c r="B520" t="s">
        <v>84</v>
      </c>
      <c r="C520" t="s">
        <v>292</v>
      </c>
      <c r="D520" t="s">
        <v>268</v>
      </c>
      <c r="E520" t="s">
        <v>212</v>
      </c>
      <c r="F520">
        <v>11</v>
      </c>
      <c r="G520">
        <v>623.48</v>
      </c>
      <c r="H520">
        <v>0</v>
      </c>
      <c r="I520">
        <v>0</v>
      </c>
      <c r="J520">
        <v>11</v>
      </c>
      <c r="K520">
        <v>623.48</v>
      </c>
    </row>
    <row r="521" spans="1:11" x14ac:dyDescent="0.2">
      <c r="A521" t="s">
        <v>828</v>
      </c>
      <c r="B521" t="s">
        <v>84</v>
      </c>
      <c r="C521" t="s">
        <v>292</v>
      </c>
      <c r="D521" t="s">
        <v>272</v>
      </c>
      <c r="E521" t="s">
        <v>213</v>
      </c>
      <c r="F521">
        <v>31</v>
      </c>
      <c r="G521">
        <v>1478</v>
      </c>
      <c r="H521">
        <v>0</v>
      </c>
      <c r="I521">
        <v>0</v>
      </c>
      <c r="J521">
        <v>31</v>
      </c>
      <c r="K521">
        <v>1478</v>
      </c>
    </row>
    <row r="522" spans="1:11" x14ac:dyDescent="0.2">
      <c r="A522" t="s">
        <v>829</v>
      </c>
      <c r="B522" t="s">
        <v>84</v>
      </c>
      <c r="C522" t="s">
        <v>292</v>
      </c>
      <c r="D522" t="s">
        <v>271</v>
      </c>
      <c r="E522" t="s">
        <v>214</v>
      </c>
      <c r="F522">
        <v>26</v>
      </c>
      <c r="G522">
        <v>904</v>
      </c>
      <c r="H522">
        <v>0</v>
      </c>
      <c r="I522">
        <v>0</v>
      </c>
      <c r="J522">
        <v>26</v>
      </c>
      <c r="K522">
        <v>904</v>
      </c>
    </row>
    <row r="523" spans="1:11" x14ac:dyDescent="0.2">
      <c r="A523" t="s">
        <v>830</v>
      </c>
      <c r="B523" t="s">
        <v>84</v>
      </c>
      <c r="C523" t="s">
        <v>292</v>
      </c>
      <c r="D523" t="s">
        <v>269</v>
      </c>
      <c r="E523" t="s">
        <v>215</v>
      </c>
      <c r="F523">
        <v>7</v>
      </c>
      <c r="G523">
        <v>371.5</v>
      </c>
      <c r="H523">
        <v>0</v>
      </c>
      <c r="I523">
        <v>0</v>
      </c>
      <c r="J523">
        <v>7</v>
      </c>
      <c r="K523">
        <v>371.5</v>
      </c>
    </row>
    <row r="524" spans="1:11" x14ac:dyDescent="0.2">
      <c r="A524" t="s">
        <v>831</v>
      </c>
      <c r="B524" t="s">
        <v>84</v>
      </c>
      <c r="C524" t="s">
        <v>292</v>
      </c>
      <c r="D524" t="s">
        <v>271</v>
      </c>
      <c r="E524" t="s">
        <v>216</v>
      </c>
      <c r="F524">
        <v>26</v>
      </c>
      <c r="G524">
        <v>569</v>
      </c>
      <c r="H524">
        <v>0</v>
      </c>
      <c r="I524">
        <v>0</v>
      </c>
      <c r="J524">
        <v>26</v>
      </c>
      <c r="K524">
        <v>569</v>
      </c>
    </row>
    <row r="525" spans="1:11" x14ac:dyDescent="0.2">
      <c r="A525" t="s">
        <v>832</v>
      </c>
      <c r="B525" t="s">
        <v>84</v>
      </c>
      <c r="C525" t="s">
        <v>292</v>
      </c>
      <c r="D525" t="s">
        <v>270</v>
      </c>
      <c r="E525" t="s">
        <v>217</v>
      </c>
      <c r="F525">
        <v>41</v>
      </c>
      <c r="G525">
        <v>1194</v>
      </c>
      <c r="H525">
        <v>0</v>
      </c>
      <c r="I525">
        <v>0</v>
      </c>
      <c r="J525">
        <v>41</v>
      </c>
      <c r="K525">
        <v>1194</v>
      </c>
    </row>
    <row r="526" spans="1:11" x14ac:dyDescent="0.2">
      <c r="A526" t="s">
        <v>833</v>
      </c>
      <c r="B526" t="s">
        <v>84</v>
      </c>
      <c r="C526" t="s">
        <v>292</v>
      </c>
      <c r="D526" t="s">
        <v>269</v>
      </c>
      <c r="E526" t="s">
        <v>283</v>
      </c>
      <c r="F526">
        <v>965</v>
      </c>
      <c r="G526">
        <v>31038.880000000001</v>
      </c>
      <c r="H526">
        <v>0</v>
      </c>
      <c r="I526">
        <v>0</v>
      </c>
      <c r="J526">
        <v>965</v>
      </c>
      <c r="K526">
        <v>31038.880000000001</v>
      </c>
    </row>
    <row r="527" spans="1:11" x14ac:dyDescent="0.2">
      <c r="A527" t="s">
        <v>834</v>
      </c>
      <c r="B527" t="s">
        <v>84</v>
      </c>
      <c r="C527" t="s">
        <v>292</v>
      </c>
      <c r="D527" t="s">
        <v>270</v>
      </c>
      <c r="E527" t="s">
        <v>218</v>
      </c>
      <c r="F527">
        <v>35</v>
      </c>
      <c r="G527">
        <v>1306.5</v>
      </c>
      <c r="H527">
        <v>0</v>
      </c>
      <c r="I527">
        <v>0</v>
      </c>
      <c r="J527">
        <v>35</v>
      </c>
      <c r="K527">
        <v>1306.5</v>
      </c>
    </row>
    <row r="528" spans="1:11" x14ac:dyDescent="0.2">
      <c r="A528" t="s">
        <v>835</v>
      </c>
      <c r="B528" t="s">
        <v>84</v>
      </c>
      <c r="C528" t="s">
        <v>292</v>
      </c>
      <c r="D528" t="s">
        <v>267</v>
      </c>
      <c r="E528" t="s">
        <v>219</v>
      </c>
      <c r="F528">
        <v>12</v>
      </c>
      <c r="G528">
        <v>366</v>
      </c>
      <c r="H528">
        <v>0</v>
      </c>
      <c r="I528">
        <v>0</v>
      </c>
      <c r="J528">
        <v>12</v>
      </c>
      <c r="K528">
        <v>366</v>
      </c>
    </row>
    <row r="529" spans="1:11" x14ac:dyDescent="0.2">
      <c r="A529" t="s">
        <v>836</v>
      </c>
      <c r="B529" t="s">
        <v>84</v>
      </c>
      <c r="C529" t="s">
        <v>292</v>
      </c>
      <c r="D529" t="s">
        <v>270</v>
      </c>
      <c r="E529" t="s">
        <v>284</v>
      </c>
      <c r="F529">
        <v>473</v>
      </c>
      <c r="G529">
        <v>14474.98</v>
      </c>
      <c r="H529">
        <v>0</v>
      </c>
      <c r="I529">
        <v>0</v>
      </c>
      <c r="J529">
        <v>473</v>
      </c>
      <c r="K529">
        <v>14474.98</v>
      </c>
    </row>
    <row r="530" spans="1:11" x14ac:dyDescent="0.2">
      <c r="A530" t="s">
        <v>837</v>
      </c>
      <c r="B530" t="s">
        <v>84</v>
      </c>
      <c r="C530" t="s">
        <v>292</v>
      </c>
      <c r="D530" t="s">
        <v>269</v>
      </c>
      <c r="E530" t="s">
        <v>220</v>
      </c>
      <c r="F530">
        <v>17</v>
      </c>
      <c r="G530">
        <v>478</v>
      </c>
      <c r="H530">
        <v>0</v>
      </c>
      <c r="I530">
        <v>0</v>
      </c>
      <c r="J530">
        <v>17</v>
      </c>
      <c r="K530">
        <v>478</v>
      </c>
    </row>
    <row r="531" spans="1:11" x14ac:dyDescent="0.2">
      <c r="A531" t="s">
        <v>838</v>
      </c>
      <c r="B531" t="s">
        <v>84</v>
      </c>
      <c r="C531" t="s">
        <v>292</v>
      </c>
      <c r="D531" t="s">
        <v>265</v>
      </c>
      <c r="E531" t="s">
        <v>221</v>
      </c>
      <c r="F531">
        <v>5</v>
      </c>
      <c r="G531">
        <v>65</v>
      </c>
      <c r="H531">
        <v>0</v>
      </c>
      <c r="I531">
        <v>0</v>
      </c>
      <c r="J531">
        <v>5</v>
      </c>
      <c r="K531">
        <v>65</v>
      </c>
    </row>
    <row r="532" spans="1:11" x14ac:dyDescent="0.2">
      <c r="A532" t="s">
        <v>839</v>
      </c>
      <c r="B532" t="s">
        <v>84</v>
      </c>
      <c r="C532" t="s">
        <v>292</v>
      </c>
      <c r="D532" t="s">
        <v>266</v>
      </c>
      <c r="E532" t="s">
        <v>222</v>
      </c>
      <c r="F532">
        <v>34</v>
      </c>
      <c r="G532">
        <v>952.48</v>
      </c>
      <c r="H532">
        <v>0</v>
      </c>
      <c r="I532">
        <v>0</v>
      </c>
      <c r="J532">
        <v>34</v>
      </c>
      <c r="K532">
        <v>952.48</v>
      </c>
    </row>
    <row r="533" spans="1:11" x14ac:dyDescent="0.2">
      <c r="A533" t="s">
        <v>840</v>
      </c>
      <c r="B533" t="s">
        <v>84</v>
      </c>
      <c r="C533" t="s">
        <v>292</v>
      </c>
      <c r="D533" t="s">
        <v>268</v>
      </c>
      <c r="E533" t="s">
        <v>223</v>
      </c>
      <c r="F533">
        <v>11</v>
      </c>
      <c r="G533">
        <v>619</v>
      </c>
      <c r="H533">
        <v>0</v>
      </c>
      <c r="I533">
        <v>0</v>
      </c>
      <c r="J533">
        <v>11</v>
      </c>
      <c r="K533">
        <v>619</v>
      </c>
    </row>
    <row r="534" spans="1:11" x14ac:dyDescent="0.2">
      <c r="A534" t="s">
        <v>841</v>
      </c>
      <c r="B534" t="s">
        <v>84</v>
      </c>
      <c r="C534" t="s">
        <v>292</v>
      </c>
      <c r="D534" t="s">
        <v>271</v>
      </c>
      <c r="E534" t="s">
        <v>224</v>
      </c>
      <c r="F534">
        <v>48</v>
      </c>
      <c r="G534">
        <v>1487</v>
      </c>
      <c r="H534">
        <v>0</v>
      </c>
      <c r="I534">
        <v>0</v>
      </c>
      <c r="J534">
        <v>48</v>
      </c>
      <c r="K534">
        <v>1487</v>
      </c>
    </row>
    <row r="535" spans="1:11" x14ac:dyDescent="0.2">
      <c r="A535" t="s">
        <v>842</v>
      </c>
      <c r="B535" t="s">
        <v>84</v>
      </c>
      <c r="C535" t="s">
        <v>292</v>
      </c>
      <c r="D535" t="s">
        <v>268</v>
      </c>
      <c r="E535" t="s">
        <v>225</v>
      </c>
      <c r="F535">
        <v>39</v>
      </c>
      <c r="G535">
        <v>1098</v>
      </c>
      <c r="H535">
        <v>0</v>
      </c>
      <c r="I535">
        <v>0</v>
      </c>
      <c r="J535">
        <v>39</v>
      </c>
      <c r="K535">
        <v>1098</v>
      </c>
    </row>
    <row r="536" spans="1:11" x14ac:dyDescent="0.2">
      <c r="A536" t="s">
        <v>843</v>
      </c>
      <c r="B536" t="s">
        <v>84</v>
      </c>
      <c r="C536" t="s">
        <v>292</v>
      </c>
      <c r="D536" t="s">
        <v>267</v>
      </c>
      <c r="E536" t="s">
        <v>226</v>
      </c>
      <c r="F536">
        <v>11</v>
      </c>
      <c r="G536">
        <v>381</v>
      </c>
      <c r="H536">
        <v>0</v>
      </c>
      <c r="I536">
        <v>0</v>
      </c>
      <c r="J536">
        <v>11</v>
      </c>
      <c r="K536">
        <v>381</v>
      </c>
    </row>
    <row r="537" spans="1:11" x14ac:dyDescent="0.2">
      <c r="A537" t="s">
        <v>844</v>
      </c>
      <c r="B537" t="s">
        <v>84</v>
      </c>
      <c r="C537" t="s">
        <v>292</v>
      </c>
      <c r="D537" t="s">
        <v>271</v>
      </c>
      <c r="E537" t="s">
        <v>227</v>
      </c>
      <c r="F537">
        <v>13</v>
      </c>
      <c r="G537">
        <v>686</v>
      </c>
      <c r="H537">
        <v>0</v>
      </c>
      <c r="I537">
        <v>0</v>
      </c>
      <c r="J537">
        <v>13</v>
      </c>
      <c r="K537">
        <v>686</v>
      </c>
    </row>
    <row r="538" spans="1:11" x14ac:dyDescent="0.2">
      <c r="A538" t="s">
        <v>845</v>
      </c>
      <c r="B538" t="s">
        <v>84</v>
      </c>
      <c r="C538" t="s">
        <v>292</v>
      </c>
      <c r="D538" t="s">
        <v>265</v>
      </c>
      <c r="E538" t="s">
        <v>228</v>
      </c>
      <c r="F538">
        <v>51</v>
      </c>
      <c r="G538">
        <v>1736.44</v>
      </c>
      <c r="H538">
        <v>0</v>
      </c>
      <c r="I538">
        <v>0</v>
      </c>
      <c r="J538">
        <v>51</v>
      </c>
      <c r="K538">
        <v>1736.44</v>
      </c>
    </row>
    <row r="539" spans="1:11" x14ac:dyDescent="0.2">
      <c r="A539" t="s">
        <v>846</v>
      </c>
      <c r="B539" t="s">
        <v>84</v>
      </c>
      <c r="C539" t="s">
        <v>292</v>
      </c>
      <c r="D539" t="s">
        <v>267</v>
      </c>
      <c r="E539" t="s">
        <v>229</v>
      </c>
      <c r="F539">
        <v>10</v>
      </c>
      <c r="G539">
        <v>633</v>
      </c>
      <c r="H539">
        <v>0</v>
      </c>
      <c r="I539">
        <v>0</v>
      </c>
      <c r="J539">
        <v>10</v>
      </c>
      <c r="K539">
        <v>633</v>
      </c>
    </row>
    <row r="540" spans="1:11" x14ac:dyDescent="0.2">
      <c r="A540" t="s">
        <v>847</v>
      </c>
      <c r="B540" t="s">
        <v>84</v>
      </c>
      <c r="C540" t="s">
        <v>292</v>
      </c>
      <c r="D540" t="s">
        <v>269</v>
      </c>
      <c r="E540" t="s">
        <v>230</v>
      </c>
      <c r="F540">
        <v>174</v>
      </c>
      <c r="G540">
        <v>4490.96</v>
      </c>
      <c r="H540">
        <v>0</v>
      </c>
      <c r="I540">
        <v>0</v>
      </c>
      <c r="J540">
        <v>174</v>
      </c>
      <c r="K540">
        <v>4490.96</v>
      </c>
    </row>
    <row r="541" spans="1:11" x14ac:dyDescent="0.2">
      <c r="A541" t="s">
        <v>848</v>
      </c>
      <c r="B541" t="s">
        <v>84</v>
      </c>
      <c r="C541" t="s">
        <v>292</v>
      </c>
      <c r="D541" t="s">
        <v>266</v>
      </c>
      <c r="E541" t="s">
        <v>231</v>
      </c>
      <c r="F541">
        <v>24</v>
      </c>
      <c r="G541">
        <v>622</v>
      </c>
      <c r="H541">
        <v>0</v>
      </c>
      <c r="I541">
        <v>0</v>
      </c>
      <c r="J541">
        <v>24</v>
      </c>
      <c r="K541">
        <v>622</v>
      </c>
    </row>
    <row r="542" spans="1:11" x14ac:dyDescent="0.2">
      <c r="A542" t="s">
        <v>849</v>
      </c>
      <c r="B542" t="s">
        <v>84</v>
      </c>
      <c r="C542" t="s">
        <v>292</v>
      </c>
      <c r="D542" t="s">
        <v>270</v>
      </c>
      <c r="E542" t="s">
        <v>232</v>
      </c>
      <c r="F542">
        <v>19</v>
      </c>
      <c r="G542">
        <v>609</v>
      </c>
      <c r="H542">
        <v>0</v>
      </c>
      <c r="I542">
        <v>0</v>
      </c>
      <c r="J542">
        <v>19</v>
      </c>
      <c r="K542">
        <v>609</v>
      </c>
    </row>
    <row r="543" spans="1:11" x14ac:dyDescent="0.2">
      <c r="A543" t="s">
        <v>850</v>
      </c>
      <c r="B543" t="s">
        <v>84</v>
      </c>
      <c r="C543" t="s">
        <v>292</v>
      </c>
      <c r="D543" t="s">
        <v>268</v>
      </c>
      <c r="E543" t="s">
        <v>233</v>
      </c>
      <c r="F543">
        <v>18</v>
      </c>
      <c r="G543">
        <v>1006</v>
      </c>
      <c r="H543">
        <v>0</v>
      </c>
      <c r="I543">
        <v>0</v>
      </c>
      <c r="J543">
        <v>18</v>
      </c>
      <c r="K543">
        <v>1006</v>
      </c>
    </row>
    <row r="544" spans="1:11" x14ac:dyDescent="0.2">
      <c r="A544" t="s">
        <v>851</v>
      </c>
      <c r="B544" t="s">
        <v>84</v>
      </c>
      <c r="C544" t="s">
        <v>292</v>
      </c>
      <c r="D544" t="s">
        <v>271</v>
      </c>
      <c r="E544" t="s">
        <v>234</v>
      </c>
      <c r="F544">
        <v>10</v>
      </c>
      <c r="G544">
        <v>412</v>
      </c>
      <c r="H544">
        <v>0</v>
      </c>
      <c r="I544">
        <v>0</v>
      </c>
      <c r="J544">
        <v>10</v>
      </c>
      <c r="K544">
        <v>412</v>
      </c>
    </row>
    <row r="545" spans="1:11" x14ac:dyDescent="0.2">
      <c r="A545" t="s">
        <v>852</v>
      </c>
      <c r="B545" t="s">
        <v>84</v>
      </c>
      <c r="C545" t="s">
        <v>292</v>
      </c>
      <c r="D545" t="s">
        <v>265</v>
      </c>
      <c r="E545" t="s">
        <v>235</v>
      </c>
      <c r="F545">
        <v>20</v>
      </c>
      <c r="G545">
        <v>639</v>
      </c>
      <c r="H545">
        <v>0</v>
      </c>
      <c r="I545">
        <v>0</v>
      </c>
      <c r="J545">
        <v>20</v>
      </c>
      <c r="K545">
        <v>639</v>
      </c>
    </row>
    <row r="546" spans="1:11" x14ac:dyDescent="0.2">
      <c r="A546" t="s">
        <v>853</v>
      </c>
      <c r="B546" t="s">
        <v>84</v>
      </c>
      <c r="C546" t="s">
        <v>292</v>
      </c>
      <c r="D546" t="s">
        <v>270</v>
      </c>
      <c r="E546" t="s">
        <v>236</v>
      </c>
      <c r="F546">
        <v>11</v>
      </c>
      <c r="G546">
        <v>165.5</v>
      </c>
      <c r="H546">
        <v>0</v>
      </c>
      <c r="I546">
        <v>0</v>
      </c>
      <c r="J546">
        <v>11</v>
      </c>
      <c r="K546">
        <v>165.5</v>
      </c>
    </row>
    <row r="547" spans="1:11" x14ac:dyDescent="0.2">
      <c r="A547" t="s">
        <v>854</v>
      </c>
      <c r="B547" t="s">
        <v>84</v>
      </c>
      <c r="C547" t="s">
        <v>292</v>
      </c>
      <c r="D547" t="s">
        <v>266</v>
      </c>
      <c r="E547" t="s">
        <v>237</v>
      </c>
      <c r="F547">
        <v>27</v>
      </c>
      <c r="G547">
        <v>1051.48</v>
      </c>
      <c r="H547">
        <v>0</v>
      </c>
      <c r="I547">
        <v>0</v>
      </c>
      <c r="J547">
        <v>27</v>
      </c>
      <c r="K547">
        <v>1051.48</v>
      </c>
    </row>
    <row r="548" spans="1:11" x14ac:dyDescent="0.2">
      <c r="A548" t="s">
        <v>855</v>
      </c>
      <c r="B548" t="s">
        <v>84</v>
      </c>
      <c r="C548" t="s">
        <v>292</v>
      </c>
      <c r="D548" t="s">
        <v>268</v>
      </c>
      <c r="E548" t="s">
        <v>238</v>
      </c>
      <c r="F548">
        <v>25</v>
      </c>
      <c r="G548">
        <v>1085.5</v>
      </c>
      <c r="H548">
        <v>0</v>
      </c>
      <c r="I548">
        <v>0</v>
      </c>
      <c r="J548">
        <v>25</v>
      </c>
      <c r="K548">
        <v>1085.5</v>
      </c>
    </row>
    <row r="549" spans="1:11" x14ac:dyDescent="0.2">
      <c r="A549" t="s">
        <v>856</v>
      </c>
      <c r="B549" t="s">
        <v>84</v>
      </c>
      <c r="C549" t="s">
        <v>292</v>
      </c>
      <c r="D549" t="s">
        <v>272</v>
      </c>
      <c r="E549" t="s">
        <v>239</v>
      </c>
      <c r="F549">
        <v>22</v>
      </c>
      <c r="G549">
        <v>889.48</v>
      </c>
      <c r="H549">
        <v>0</v>
      </c>
      <c r="I549">
        <v>0</v>
      </c>
      <c r="J549">
        <v>22</v>
      </c>
      <c r="K549">
        <v>889.48</v>
      </c>
    </row>
    <row r="550" spans="1:11" x14ac:dyDescent="0.2">
      <c r="A550" t="s">
        <v>857</v>
      </c>
      <c r="B550" t="s">
        <v>84</v>
      </c>
      <c r="C550" t="s">
        <v>292</v>
      </c>
      <c r="D550" t="s">
        <v>271</v>
      </c>
      <c r="E550" t="s">
        <v>240</v>
      </c>
      <c r="F550">
        <v>21</v>
      </c>
      <c r="G550">
        <v>659</v>
      </c>
      <c r="H550">
        <v>0</v>
      </c>
      <c r="I550">
        <v>0</v>
      </c>
      <c r="J550">
        <v>21</v>
      </c>
      <c r="K550">
        <v>659</v>
      </c>
    </row>
    <row r="551" spans="1:11" x14ac:dyDescent="0.2">
      <c r="A551" t="s">
        <v>858</v>
      </c>
      <c r="B551" t="s">
        <v>84</v>
      </c>
      <c r="C551" t="s">
        <v>292</v>
      </c>
      <c r="D551" t="s">
        <v>266</v>
      </c>
      <c r="E551" t="s">
        <v>241</v>
      </c>
      <c r="F551">
        <v>50</v>
      </c>
      <c r="G551">
        <v>1484.5</v>
      </c>
      <c r="H551">
        <v>0</v>
      </c>
      <c r="I551">
        <v>0</v>
      </c>
      <c r="J551">
        <v>50</v>
      </c>
      <c r="K551">
        <v>1484.5</v>
      </c>
    </row>
    <row r="552" spans="1:11" x14ac:dyDescent="0.2">
      <c r="A552" t="s">
        <v>859</v>
      </c>
      <c r="B552" t="s">
        <v>84</v>
      </c>
      <c r="C552" t="s">
        <v>292</v>
      </c>
      <c r="D552" t="s">
        <v>266</v>
      </c>
      <c r="E552" t="s">
        <v>242</v>
      </c>
      <c r="F552">
        <v>52</v>
      </c>
      <c r="G552">
        <v>2032</v>
      </c>
      <c r="H552">
        <v>0</v>
      </c>
      <c r="I552">
        <v>0</v>
      </c>
      <c r="J552">
        <v>52</v>
      </c>
      <c r="K552">
        <v>2032</v>
      </c>
    </row>
    <row r="553" spans="1:11" x14ac:dyDescent="0.2">
      <c r="A553" t="s">
        <v>860</v>
      </c>
      <c r="B553" t="s">
        <v>84</v>
      </c>
      <c r="C553" t="s">
        <v>292</v>
      </c>
      <c r="D553" t="s">
        <v>268</v>
      </c>
      <c r="E553" t="s">
        <v>243</v>
      </c>
      <c r="F553">
        <v>12</v>
      </c>
      <c r="G553">
        <v>462</v>
      </c>
      <c r="H553">
        <v>0</v>
      </c>
      <c r="I553">
        <v>0</v>
      </c>
      <c r="J553">
        <v>12</v>
      </c>
      <c r="K553">
        <v>462</v>
      </c>
    </row>
    <row r="554" spans="1:11" x14ac:dyDescent="0.2">
      <c r="A554" t="s">
        <v>861</v>
      </c>
      <c r="B554" t="s">
        <v>84</v>
      </c>
      <c r="C554" t="s">
        <v>292</v>
      </c>
      <c r="D554" t="s">
        <v>271</v>
      </c>
      <c r="E554" t="s">
        <v>244</v>
      </c>
      <c r="F554">
        <v>85</v>
      </c>
      <c r="G554">
        <v>2199.5</v>
      </c>
      <c r="H554">
        <v>0</v>
      </c>
      <c r="I554">
        <v>0</v>
      </c>
      <c r="J554">
        <v>85</v>
      </c>
      <c r="K554">
        <v>2199.5</v>
      </c>
    </row>
    <row r="555" spans="1:11" x14ac:dyDescent="0.2">
      <c r="A555" t="s">
        <v>862</v>
      </c>
      <c r="B555" t="s">
        <v>84</v>
      </c>
      <c r="C555" t="s">
        <v>292</v>
      </c>
      <c r="D555" t="s">
        <v>269</v>
      </c>
      <c r="E555" t="s">
        <v>245</v>
      </c>
      <c r="F555">
        <v>14</v>
      </c>
      <c r="G555">
        <v>557</v>
      </c>
      <c r="H555">
        <v>0</v>
      </c>
      <c r="I555">
        <v>0</v>
      </c>
      <c r="J555">
        <v>14</v>
      </c>
      <c r="K555">
        <v>557</v>
      </c>
    </row>
    <row r="556" spans="1:11" x14ac:dyDescent="0.2">
      <c r="A556" t="s">
        <v>863</v>
      </c>
      <c r="B556" t="s">
        <v>84</v>
      </c>
      <c r="C556" t="s">
        <v>292</v>
      </c>
      <c r="D556" t="s">
        <v>271</v>
      </c>
      <c r="E556" t="s">
        <v>285</v>
      </c>
      <c r="F556">
        <v>532</v>
      </c>
      <c r="G556">
        <v>17357.98</v>
      </c>
      <c r="H556">
        <v>0</v>
      </c>
      <c r="I556">
        <v>0</v>
      </c>
      <c r="J556">
        <v>532</v>
      </c>
      <c r="K556">
        <v>17357.98</v>
      </c>
    </row>
    <row r="557" spans="1:11" x14ac:dyDescent="0.2">
      <c r="A557" t="s">
        <v>864</v>
      </c>
      <c r="B557" t="s">
        <v>84</v>
      </c>
      <c r="C557" t="s">
        <v>292</v>
      </c>
      <c r="D557" t="s">
        <v>264</v>
      </c>
      <c r="E557" t="s">
        <v>246</v>
      </c>
      <c r="F557">
        <v>36</v>
      </c>
      <c r="G557">
        <v>958</v>
      </c>
      <c r="H557">
        <v>0</v>
      </c>
      <c r="I557">
        <v>0</v>
      </c>
      <c r="J557">
        <v>36</v>
      </c>
      <c r="K557">
        <v>958</v>
      </c>
    </row>
    <row r="558" spans="1:11" x14ac:dyDescent="0.2">
      <c r="A558" t="s">
        <v>865</v>
      </c>
      <c r="B558" t="s">
        <v>84</v>
      </c>
      <c r="C558" t="s">
        <v>292</v>
      </c>
      <c r="D558" t="s">
        <v>269</v>
      </c>
      <c r="E558" t="s">
        <v>247</v>
      </c>
      <c r="F558">
        <v>95</v>
      </c>
      <c r="G558">
        <v>3375.48</v>
      </c>
      <c r="H558">
        <v>0</v>
      </c>
      <c r="I558">
        <v>0</v>
      </c>
      <c r="J558">
        <v>95</v>
      </c>
      <c r="K558">
        <v>3375.48</v>
      </c>
    </row>
    <row r="559" spans="1:11" x14ac:dyDescent="0.2">
      <c r="A559" t="s">
        <v>866</v>
      </c>
      <c r="B559" t="s">
        <v>84</v>
      </c>
      <c r="C559" t="s">
        <v>292</v>
      </c>
      <c r="D559" t="s">
        <v>266</v>
      </c>
      <c r="E559" t="s">
        <v>248</v>
      </c>
      <c r="F559">
        <v>14</v>
      </c>
      <c r="G559">
        <v>440</v>
      </c>
      <c r="H559">
        <v>0</v>
      </c>
      <c r="I559">
        <v>0</v>
      </c>
      <c r="J559">
        <v>14</v>
      </c>
      <c r="K559">
        <v>440</v>
      </c>
    </row>
    <row r="560" spans="1:11" x14ac:dyDescent="0.2">
      <c r="A560" t="s">
        <v>867</v>
      </c>
      <c r="B560" t="s">
        <v>84</v>
      </c>
      <c r="C560" t="s">
        <v>292</v>
      </c>
      <c r="D560" t="s">
        <v>268</v>
      </c>
      <c r="E560" t="s">
        <v>249</v>
      </c>
      <c r="F560">
        <v>17</v>
      </c>
      <c r="G560">
        <v>610</v>
      </c>
      <c r="H560">
        <v>0</v>
      </c>
      <c r="I560">
        <v>0</v>
      </c>
      <c r="J560">
        <v>17</v>
      </c>
      <c r="K560">
        <v>610</v>
      </c>
    </row>
    <row r="561" spans="1:11" x14ac:dyDescent="0.2">
      <c r="A561" t="s">
        <v>868</v>
      </c>
      <c r="B561" t="s">
        <v>84</v>
      </c>
      <c r="C561" t="s">
        <v>292</v>
      </c>
      <c r="D561" t="s">
        <v>270</v>
      </c>
      <c r="E561" t="s">
        <v>250</v>
      </c>
      <c r="F561">
        <v>52</v>
      </c>
      <c r="G561">
        <v>1780.48</v>
      </c>
      <c r="H561">
        <v>0</v>
      </c>
      <c r="I561">
        <v>0</v>
      </c>
      <c r="J561">
        <v>52</v>
      </c>
      <c r="K561">
        <v>1780.48</v>
      </c>
    </row>
    <row r="562" spans="1:11" x14ac:dyDescent="0.2">
      <c r="A562" t="s">
        <v>869</v>
      </c>
      <c r="B562" t="s">
        <v>84</v>
      </c>
      <c r="C562" t="s">
        <v>292</v>
      </c>
      <c r="D562" t="s">
        <v>269</v>
      </c>
      <c r="E562" t="s">
        <v>251</v>
      </c>
      <c r="F562">
        <v>19</v>
      </c>
      <c r="G562">
        <v>679</v>
      </c>
      <c r="H562">
        <v>0</v>
      </c>
      <c r="I562">
        <v>0</v>
      </c>
      <c r="J562">
        <v>19</v>
      </c>
      <c r="K562">
        <v>679</v>
      </c>
    </row>
    <row r="563" spans="1:11" x14ac:dyDescent="0.2">
      <c r="A563" t="s">
        <v>870</v>
      </c>
      <c r="B563" t="s">
        <v>84</v>
      </c>
      <c r="C563" t="s">
        <v>292</v>
      </c>
      <c r="D563" t="s">
        <v>268</v>
      </c>
      <c r="E563" t="s">
        <v>252</v>
      </c>
      <c r="F563">
        <v>15</v>
      </c>
      <c r="G563">
        <v>553</v>
      </c>
      <c r="H563">
        <v>0</v>
      </c>
      <c r="I563">
        <v>0</v>
      </c>
      <c r="J563">
        <v>15</v>
      </c>
      <c r="K563">
        <v>553</v>
      </c>
    </row>
    <row r="564" spans="1:11" x14ac:dyDescent="0.2">
      <c r="A564" t="s">
        <v>871</v>
      </c>
      <c r="B564" t="s">
        <v>84</v>
      </c>
      <c r="C564" t="s">
        <v>292</v>
      </c>
      <c r="D564" t="s">
        <v>269</v>
      </c>
      <c r="E564" t="s">
        <v>253</v>
      </c>
      <c r="F564">
        <v>21</v>
      </c>
      <c r="G564">
        <v>704</v>
      </c>
      <c r="H564">
        <v>0</v>
      </c>
      <c r="I564">
        <v>0</v>
      </c>
      <c r="J564">
        <v>21</v>
      </c>
      <c r="K564">
        <v>704</v>
      </c>
    </row>
    <row r="565" spans="1:11" x14ac:dyDescent="0.2">
      <c r="A565" t="s">
        <v>872</v>
      </c>
      <c r="B565" t="s">
        <v>84</v>
      </c>
      <c r="C565" t="s">
        <v>292</v>
      </c>
      <c r="D565" t="s">
        <v>271</v>
      </c>
      <c r="E565" t="s">
        <v>254</v>
      </c>
      <c r="F565">
        <v>21</v>
      </c>
      <c r="G565">
        <v>766</v>
      </c>
      <c r="H565">
        <v>0</v>
      </c>
      <c r="I565">
        <v>0</v>
      </c>
      <c r="J565">
        <v>21</v>
      </c>
      <c r="K565">
        <v>766</v>
      </c>
    </row>
    <row r="566" spans="1:11" x14ac:dyDescent="0.2">
      <c r="A566" t="s">
        <v>873</v>
      </c>
      <c r="B566" t="s">
        <v>84</v>
      </c>
      <c r="C566" t="s">
        <v>292</v>
      </c>
      <c r="D566" t="s">
        <v>271</v>
      </c>
      <c r="E566" t="s">
        <v>255</v>
      </c>
      <c r="F566">
        <v>53</v>
      </c>
      <c r="G566">
        <v>1369</v>
      </c>
      <c r="H566">
        <v>0</v>
      </c>
      <c r="I566">
        <v>0</v>
      </c>
      <c r="J566">
        <v>53</v>
      </c>
      <c r="K566">
        <v>1369</v>
      </c>
    </row>
    <row r="567" spans="1:11" x14ac:dyDescent="0.2">
      <c r="A567" t="s">
        <v>874</v>
      </c>
      <c r="B567" t="s">
        <v>84</v>
      </c>
      <c r="C567" t="s">
        <v>292</v>
      </c>
      <c r="D567" t="s">
        <v>272</v>
      </c>
      <c r="E567" t="s">
        <v>256</v>
      </c>
      <c r="F567">
        <v>24</v>
      </c>
      <c r="G567">
        <v>781</v>
      </c>
      <c r="H567">
        <v>0</v>
      </c>
      <c r="I567">
        <v>0</v>
      </c>
      <c r="J567">
        <v>24</v>
      </c>
      <c r="K567">
        <v>781</v>
      </c>
    </row>
    <row r="568" spans="1:11" x14ac:dyDescent="0.2">
      <c r="A568" t="s">
        <v>875</v>
      </c>
      <c r="B568" t="s">
        <v>84</v>
      </c>
      <c r="C568" t="s">
        <v>292</v>
      </c>
      <c r="D568" t="s">
        <v>272</v>
      </c>
      <c r="E568" t="s">
        <v>286</v>
      </c>
      <c r="F568">
        <v>338</v>
      </c>
      <c r="G568">
        <v>12000.44</v>
      </c>
      <c r="H568">
        <v>0</v>
      </c>
      <c r="I568">
        <v>0</v>
      </c>
      <c r="J568">
        <v>338</v>
      </c>
      <c r="K568">
        <v>12000.44</v>
      </c>
    </row>
    <row r="569" spans="1:11" x14ac:dyDescent="0.2">
      <c r="A569" t="s">
        <v>876</v>
      </c>
      <c r="B569" t="s">
        <v>84</v>
      </c>
      <c r="C569" t="s">
        <v>294</v>
      </c>
      <c r="D569" t="s">
        <v>104</v>
      </c>
      <c r="E569" t="s">
        <v>277</v>
      </c>
      <c r="F569">
        <v>53</v>
      </c>
      <c r="G569">
        <v>1688</v>
      </c>
      <c r="H569">
        <v>0</v>
      </c>
      <c r="I569">
        <v>0</v>
      </c>
      <c r="J569">
        <v>53</v>
      </c>
      <c r="K569">
        <v>1688</v>
      </c>
    </row>
    <row r="570" spans="1:11" x14ac:dyDescent="0.2">
      <c r="A570" t="s">
        <v>877</v>
      </c>
      <c r="B570" t="s">
        <v>84</v>
      </c>
      <c r="C570" t="s">
        <v>294</v>
      </c>
      <c r="D570" t="s">
        <v>271</v>
      </c>
      <c r="E570" t="s">
        <v>111</v>
      </c>
      <c r="F570">
        <v>3</v>
      </c>
      <c r="G570">
        <v>165</v>
      </c>
      <c r="H570">
        <v>0</v>
      </c>
      <c r="I570">
        <v>0</v>
      </c>
      <c r="J570">
        <v>3</v>
      </c>
      <c r="K570">
        <v>165</v>
      </c>
    </row>
    <row r="571" spans="1:11" x14ac:dyDescent="0.2">
      <c r="A571" t="s">
        <v>878</v>
      </c>
      <c r="B571" t="s">
        <v>84</v>
      </c>
      <c r="C571" t="s">
        <v>294</v>
      </c>
      <c r="D571" t="s">
        <v>269</v>
      </c>
      <c r="E571" t="s">
        <v>116</v>
      </c>
      <c r="F571">
        <v>1</v>
      </c>
      <c r="G571">
        <v>32</v>
      </c>
      <c r="H571">
        <v>0</v>
      </c>
      <c r="I571">
        <v>0</v>
      </c>
      <c r="J571">
        <v>1</v>
      </c>
      <c r="K571">
        <v>32</v>
      </c>
    </row>
    <row r="572" spans="1:11" x14ac:dyDescent="0.2">
      <c r="A572" t="s">
        <v>879</v>
      </c>
      <c r="B572" t="s">
        <v>84</v>
      </c>
      <c r="C572" t="s">
        <v>294</v>
      </c>
      <c r="D572" t="s">
        <v>272</v>
      </c>
      <c r="E572" t="s">
        <v>117</v>
      </c>
      <c r="F572">
        <v>1</v>
      </c>
      <c r="G572">
        <v>41</v>
      </c>
      <c r="H572">
        <v>0</v>
      </c>
      <c r="I572">
        <v>0</v>
      </c>
      <c r="J572">
        <v>1</v>
      </c>
      <c r="K572">
        <v>41</v>
      </c>
    </row>
    <row r="573" spans="1:11" x14ac:dyDescent="0.2">
      <c r="A573" t="s">
        <v>880</v>
      </c>
      <c r="B573" t="s">
        <v>84</v>
      </c>
      <c r="C573" t="s">
        <v>294</v>
      </c>
      <c r="D573" t="s">
        <v>270</v>
      </c>
      <c r="E573" t="s">
        <v>120</v>
      </c>
      <c r="F573">
        <v>1</v>
      </c>
      <c r="G573">
        <v>26</v>
      </c>
      <c r="H573">
        <v>0</v>
      </c>
      <c r="I573">
        <v>0</v>
      </c>
      <c r="J573">
        <v>1</v>
      </c>
      <c r="K573">
        <v>26</v>
      </c>
    </row>
    <row r="574" spans="1:11" x14ac:dyDescent="0.2">
      <c r="A574" t="s">
        <v>881</v>
      </c>
      <c r="B574" t="s">
        <v>84</v>
      </c>
      <c r="C574" t="s">
        <v>294</v>
      </c>
      <c r="D574" t="s">
        <v>266</v>
      </c>
      <c r="E574" t="s">
        <v>121</v>
      </c>
      <c r="F574">
        <v>2</v>
      </c>
      <c r="G574">
        <v>41</v>
      </c>
      <c r="H574">
        <v>0</v>
      </c>
      <c r="I574">
        <v>0</v>
      </c>
      <c r="J574">
        <v>2</v>
      </c>
      <c r="K574">
        <v>41</v>
      </c>
    </row>
    <row r="575" spans="1:11" x14ac:dyDescent="0.2">
      <c r="A575" t="s">
        <v>882</v>
      </c>
      <c r="B575" t="s">
        <v>84</v>
      </c>
      <c r="C575" t="s">
        <v>294</v>
      </c>
      <c r="D575" t="s">
        <v>269</v>
      </c>
      <c r="E575" t="s">
        <v>122</v>
      </c>
      <c r="F575">
        <v>1</v>
      </c>
      <c r="G575">
        <v>10</v>
      </c>
      <c r="H575">
        <v>0</v>
      </c>
      <c r="I575">
        <v>0</v>
      </c>
      <c r="J575">
        <v>1</v>
      </c>
      <c r="K575">
        <v>10</v>
      </c>
    </row>
    <row r="576" spans="1:11" x14ac:dyDescent="0.2">
      <c r="A576" t="s">
        <v>883</v>
      </c>
      <c r="B576" t="s">
        <v>84</v>
      </c>
      <c r="C576" t="s">
        <v>294</v>
      </c>
      <c r="D576" t="s">
        <v>264</v>
      </c>
      <c r="E576" t="s">
        <v>137</v>
      </c>
      <c r="F576">
        <v>2</v>
      </c>
      <c r="G576">
        <v>54</v>
      </c>
      <c r="H576">
        <v>0</v>
      </c>
      <c r="I576">
        <v>0</v>
      </c>
      <c r="J576">
        <v>2</v>
      </c>
      <c r="K576">
        <v>54</v>
      </c>
    </row>
    <row r="577" spans="1:11" x14ac:dyDescent="0.2">
      <c r="A577" t="s">
        <v>884</v>
      </c>
      <c r="B577" t="s">
        <v>84</v>
      </c>
      <c r="C577" t="s">
        <v>294</v>
      </c>
      <c r="D577" t="s">
        <v>266</v>
      </c>
      <c r="E577" t="s">
        <v>143</v>
      </c>
      <c r="F577">
        <v>2</v>
      </c>
      <c r="G577">
        <v>28</v>
      </c>
      <c r="H577">
        <v>0</v>
      </c>
      <c r="I577">
        <v>0</v>
      </c>
      <c r="J577">
        <v>2</v>
      </c>
      <c r="K577">
        <v>28</v>
      </c>
    </row>
    <row r="578" spans="1:11" x14ac:dyDescent="0.2">
      <c r="A578" t="s">
        <v>885</v>
      </c>
      <c r="B578" t="s">
        <v>84</v>
      </c>
      <c r="C578" t="s">
        <v>294</v>
      </c>
      <c r="D578" t="s">
        <v>264</v>
      </c>
      <c r="E578" t="s">
        <v>278</v>
      </c>
      <c r="F578">
        <v>3</v>
      </c>
      <c r="G578">
        <v>57</v>
      </c>
      <c r="H578">
        <v>0</v>
      </c>
      <c r="I578">
        <v>0</v>
      </c>
      <c r="J578">
        <v>3</v>
      </c>
      <c r="K578">
        <v>57</v>
      </c>
    </row>
    <row r="579" spans="1:11" x14ac:dyDescent="0.2">
      <c r="A579" t="s">
        <v>886</v>
      </c>
      <c r="B579" t="s">
        <v>84</v>
      </c>
      <c r="C579" t="s">
        <v>294</v>
      </c>
      <c r="D579" t="s">
        <v>265</v>
      </c>
      <c r="E579" t="s">
        <v>279</v>
      </c>
      <c r="F579">
        <v>6</v>
      </c>
      <c r="G579">
        <v>139</v>
      </c>
      <c r="H579">
        <v>0</v>
      </c>
      <c r="I579">
        <v>0</v>
      </c>
      <c r="J579">
        <v>6</v>
      </c>
      <c r="K579">
        <v>139</v>
      </c>
    </row>
    <row r="580" spans="1:11" x14ac:dyDescent="0.2">
      <c r="A580" t="s">
        <v>887</v>
      </c>
      <c r="B580" t="s">
        <v>84</v>
      </c>
      <c r="C580" t="s">
        <v>294</v>
      </c>
      <c r="D580" t="s">
        <v>272</v>
      </c>
      <c r="E580" t="s">
        <v>144</v>
      </c>
      <c r="F580">
        <v>1</v>
      </c>
      <c r="G580">
        <v>44</v>
      </c>
      <c r="H580">
        <v>0</v>
      </c>
      <c r="I580">
        <v>0</v>
      </c>
      <c r="J580">
        <v>1</v>
      </c>
      <c r="K580">
        <v>44</v>
      </c>
    </row>
    <row r="581" spans="1:11" x14ac:dyDescent="0.2">
      <c r="A581" t="s">
        <v>888</v>
      </c>
      <c r="B581" t="s">
        <v>84</v>
      </c>
      <c r="C581" t="s">
        <v>294</v>
      </c>
      <c r="D581" t="s">
        <v>265</v>
      </c>
      <c r="E581" t="s">
        <v>147</v>
      </c>
      <c r="F581">
        <v>2</v>
      </c>
      <c r="G581">
        <v>73</v>
      </c>
      <c r="H581">
        <v>0</v>
      </c>
      <c r="I581">
        <v>0</v>
      </c>
      <c r="J581">
        <v>2</v>
      </c>
      <c r="K581">
        <v>73</v>
      </c>
    </row>
    <row r="582" spans="1:11" x14ac:dyDescent="0.2">
      <c r="A582" t="s">
        <v>889</v>
      </c>
      <c r="B582" t="s">
        <v>84</v>
      </c>
      <c r="C582" t="s">
        <v>294</v>
      </c>
      <c r="D582" t="s">
        <v>270</v>
      </c>
      <c r="E582" t="s">
        <v>149</v>
      </c>
      <c r="F582">
        <v>1</v>
      </c>
      <c r="G582">
        <v>24</v>
      </c>
      <c r="H582">
        <v>0</v>
      </c>
      <c r="I582">
        <v>0</v>
      </c>
      <c r="J582">
        <v>1</v>
      </c>
      <c r="K582">
        <v>24</v>
      </c>
    </row>
    <row r="583" spans="1:11" x14ac:dyDescent="0.2">
      <c r="A583" t="s">
        <v>890</v>
      </c>
      <c r="B583" t="s">
        <v>84</v>
      </c>
      <c r="C583" t="s">
        <v>294</v>
      </c>
      <c r="D583" t="s">
        <v>266</v>
      </c>
      <c r="E583" t="s">
        <v>153</v>
      </c>
      <c r="F583">
        <v>1</v>
      </c>
      <c r="G583">
        <v>12</v>
      </c>
      <c r="H583">
        <v>0</v>
      </c>
      <c r="I583">
        <v>0</v>
      </c>
      <c r="J583">
        <v>1</v>
      </c>
      <c r="K583">
        <v>12</v>
      </c>
    </row>
    <row r="584" spans="1:11" x14ac:dyDescent="0.2">
      <c r="A584" t="s">
        <v>891</v>
      </c>
      <c r="B584" t="s">
        <v>84</v>
      </c>
      <c r="C584" t="s">
        <v>294</v>
      </c>
      <c r="D584" t="s">
        <v>269</v>
      </c>
      <c r="E584" t="s">
        <v>154</v>
      </c>
      <c r="F584">
        <v>2</v>
      </c>
      <c r="G584">
        <v>39</v>
      </c>
      <c r="H584">
        <v>0</v>
      </c>
      <c r="I584">
        <v>0</v>
      </c>
      <c r="J584">
        <v>2</v>
      </c>
      <c r="K584">
        <v>39</v>
      </c>
    </row>
    <row r="585" spans="1:11" x14ac:dyDescent="0.2">
      <c r="A585" t="s">
        <v>892</v>
      </c>
      <c r="B585" t="s">
        <v>84</v>
      </c>
      <c r="C585" t="s">
        <v>294</v>
      </c>
      <c r="D585" t="s">
        <v>267</v>
      </c>
      <c r="E585" t="s">
        <v>157</v>
      </c>
      <c r="F585">
        <v>1</v>
      </c>
      <c r="G585">
        <v>84</v>
      </c>
      <c r="H585">
        <v>0</v>
      </c>
      <c r="I585">
        <v>0</v>
      </c>
      <c r="J585">
        <v>1</v>
      </c>
      <c r="K585">
        <v>84</v>
      </c>
    </row>
    <row r="586" spans="1:11" x14ac:dyDescent="0.2">
      <c r="A586" t="s">
        <v>893</v>
      </c>
      <c r="B586" t="s">
        <v>84</v>
      </c>
      <c r="C586" t="s">
        <v>294</v>
      </c>
      <c r="D586" t="s">
        <v>269</v>
      </c>
      <c r="E586" t="s">
        <v>163</v>
      </c>
      <c r="F586">
        <v>1</v>
      </c>
      <c r="G586">
        <v>28</v>
      </c>
      <c r="H586">
        <v>0</v>
      </c>
      <c r="I586">
        <v>0</v>
      </c>
      <c r="J586">
        <v>1</v>
      </c>
      <c r="K586">
        <v>28</v>
      </c>
    </row>
    <row r="587" spans="1:11" x14ac:dyDescent="0.2">
      <c r="A587" t="s">
        <v>894</v>
      </c>
      <c r="B587" t="s">
        <v>84</v>
      </c>
      <c r="C587" t="s">
        <v>294</v>
      </c>
      <c r="D587" t="s">
        <v>269</v>
      </c>
      <c r="E587" t="s">
        <v>167</v>
      </c>
      <c r="F587">
        <v>2</v>
      </c>
      <c r="G587">
        <v>52</v>
      </c>
      <c r="H587">
        <v>0</v>
      </c>
      <c r="I587">
        <v>0</v>
      </c>
      <c r="J587">
        <v>2</v>
      </c>
      <c r="K587">
        <v>52</v>
      </c>
    </row>
    <row r="588" spans="1:11" x14ac:dyDescent="0.2">
      <c r="A588" t="s">
        <v>895</v>
      </c>
      <c r="B588" t="s">
        <v>84</v>
      </c>
      <c r="C588" t="s">
        <v>294</v>
      </c>
      <c r="D588" t="s">
        <v>272</v>
      </c>
      <c r="E588" t="s">
        <v>174</v>
      </c>
      <c r="F588">
        <v>2</v>
      </c>
      <c r="G588">
        <v>59</v>
      </c>
      <c r="H588">
        <v>0</v>
      </c>
      <c r="I588">
        <v>0</v>
      </c>
      <c r="J588">
        <v>2</v>
      </c>
      <c r="K588">
        <v>59</v>
      </c>
    </row>
    <row r="589" spans="1:11" x14ac:dyDescent="0.2">
      <c r="A589" t="s">
        <v>896</v>
      </c>
      <c r="B589" t="s">
        <v>84</v>
      </c>
      <c r="C589" t="s">
        <v>294</v>
      </c>
      <c r="D589" t="s">
        <v>266</v>
      </c>
      <c r="E589" t="s">
        <v>177</v>
      </c>
      <c r="F589">
        <v>1</v>
      </c>
      <c r="G589">
        <v>41</v>
      </c>
      <c r="H589">
        <v>0</v>
      </c>
      <c r="I589">
        <v>0</v>
      </c>
      <c r="J589">
        <v>1</v>
      </c>
      <c r="K589">
        <v>41</v>
      </c>
    </row>
    <row r="590" spans="1:11" x14ac:dyDescent="0.2">
      <c r="A590" t="s">
        <v>897</v>
      </c>
      <c r="B590" t="s">
        <v>84</v>
      </c>
      <c r="C590" t="s">
        <v>294</v>
      </c>
      <c r="D590" t="s">
        <v>266</v>
      </c>
      <c r="E590" t="s">
        <v>280</v>
      </c>
      <c r="F590">
        <v>10</v>
      </c>
      <c r="G590">
        <v>240</v>
      </c>
      <c r="H590">
        <v>0</v>
      </c>
      <c r="I590">
        <v>0</v>
      </c>
      <c r="J590">
        <v>10</v>
      </c>
      <c r="K590">
        <v>240</v>
      </c>
    </row>
    <row r="591" spans="1:11" x14ac:dyDescent="0.2">
      <c r="A591" t="s">
        <v>898</v>
      </c>
      <c r="B591" t="s">
        <v>84</v>
      </c>
      <c r="C591" t="s">
        <v>294</v>
      </c>
      <c r="D591" t="s">
        <v>269</v>
      </c>
      <c r="E591" t="s">
        <v>182</v>
      </c>
      <c r="F591">
        <v>1</v>
      </c>
      <c r="G591">
        <v>20</v>
      </c>
      <c r="H591">
        <v>0</v>
      </c>
      <c r="I591">
        <v>0</v>
      </c>
      <c r="J591">
        <v>1</v>
      </c>
      <c r="K591">
        <v>20</v>
      </c>
    </row>
    <row r="592" spans="1:11" x14ac:dyDescent="0.2">
      <c r="A592" t="s">
        <v>899</v>
      </c>
      <c r="B592" t="s">
        <v>84</v>
      </c>
      <c r="C592" t="s">
        <v>294</v>
      </c>
      <c r="D592" t="s">
        <v>269</v>
      </c>
      <c r="E592" t="s">
        <v>185</v>
      </c>
      <c r="F592">
        <v>1</v>
      </c>
      <c r="G592">
        <v>40</v>
      </c>
      <c r="H592">
        <v>0</v>
      </c>
      <c r="I592">
        <v>0</v>
      </c>
      <c r="J592">
        <v>1</v>
      </c>
      <c r="K592">
        <v>40</v>
      </c>
    </row>
    <row r="593" spans="1:11" x14ac:dyDescent="0.2">
      <c r="A593" t="s">
        <v>900</v>
      </c>
      <c r="B593" t="s">
        <v>84</v>
      </c>
      <c r="C593" t="s">
        <v>294</v>
      </c>
      <c r="D593" t="s">
        <v>267</v>
      </c>
      <c r="E593" t="s">
        <v>186</v>
      </c>
      <c r="F593">
        <v>1</v>
      </c>
      <c r="G593">
        <v>45</v>
      </c>
      <c r="H593">
        <v>0</v>
      </c>
      <c r="I593">
        <v>0</v>
      </c>
      <c r="J593">
        <v>1</v>
      </c>
      <c r="K593">
        <v>45</v>
      </c>
    </row>
    <row r="594" spans="1:11" x14ac:dyDescent="0.2">
      <c r="A594" t="s">
        <v>901</v>
      </c>
      <c r="B594" t="s">
        <v>84</v>
      </c>
      <c r="C594" t="s">
        <v>294</v>
      </c>
      <c r="D594" t="s">
        <v>267</v>
      </c>
      <c r="E594" t="s">
        <v>281</v>
      </c>
      <c r="F594">
        <v>4</v>
      </c>
      <c r="G594">
        <v>177</v>
      </c>
      <c r="H594">
        <v>0</v>
      </c>
      <c r="I594">
        <v>0</v>
      </c>
      <c r="J594">
        <v>4</v>
      </c>
      <c r="K594">
        <v>177</v>
      </c>
    </row>
    <row r="595" spans="1:11" x14ac:dyDescent="0.2">
      <c r="A595" t="s">
        <v>902</v>
      </c>
      <c r="B595" t="s">
        <v>84</v>
      </c>
      <c r="C595" t="s">
        <v>294</v>
      </c>
      <c r="D595" t="s">
        <v>264</v>
      </c>
      <c r="E595" t="s">
        <v>191</v>
      </c>
      <c r="F595">
        <v>1</v>
      </c>
      <c r="G595">
        <v>3</v>
      </c>
      <c r="H595">
        <v>0</v>
      </c>
      <c r="I595">
        <v>0</v>
      </c>
      <c r="J595">
        <v>1</v>
      </c>
      <c r="K595">
        <v>3</v>
      </c>
    </row>
    <row r="596" spans="1:11" x14ac:dyDescent="0.2">
      <c r="A596" t="s">
        <v>903</v>
      </c>
      <c r="B596" t="s">
        <v>84</v>
      </c>
      <c r="C596" t="s">
        <v>294</v>
      </c>
      <c r="D596" t="s">
        <v>268</v>
      </c>
      <c r="E596" t="s">
        <v>282</v>
      </c>
      <c r="F596">
        <v>3</v>
      </c>
      <c r="G596">
        <v>157</v>
      </c>
      <c r="H596">
        <v>0</v>
      </c>
      <c r="I596">
        <v>0</v>
      </c>
      <c r="J596">
        <v>3</v>
      </c>
      <c r="K596">
        <v>157</v>
      </c>
    </row>
    <row r="597" spans="1:11" x14ac:dyDescent="0.2">
      <c r="A597" t="s">
        <v>904</v>
      </c>
      <c r="B597" t="s">
        <v>84</v>
      </c>
      <c r="C597" t="s">
        <v>294</v>
      </c>
      <c r="D597" t="s">
        <v>272</v>
      </c>
      <c r="E597" t="s">
        <v>194</v>
      </c>
      <c r="F597">
        <v>1</v>
      </c>
      <c r="G597">
        <v>24</v>
      </c>
      <c r="H597">
        <v>0</v>
      </c>
      <c r="I597">
        <v>0</v>
      </c>
      <c r="J597">
        <v>1</v>
      </c>
      <c r="K597">
        <v>24</v>
      </c>
    </row>
    <row r="598" spans="1:11" x14ac:dyDescent="0.2">
      <c r="A598" t="s">
        <v>905</v>
      </c>
      <c r="B598" t="s">
        <v>84</v>
      </c>
      <c r="C598" t="s">
        <v>294</v>
      </c>
      <c r="D598" t="s">
        <v>267</v>
      </c>
      <c r="E598" t="s">
        <v>195</v>
      </c>
      <c r="F598">
        <v>1</v>
      </c>
      <c r="G598">
        <v>22</v>
      </c>
      <c r="H598">
        <v>0</v>
      </c>
      <c r="I598">
        <v>0</v>
      </c>
      <c r="J598">
        <v>1</v>
      </c>
      <c r="K598">
        <v>22</v>
      </c>
    </row>
    <row r="599" spans="1:11" x14ac:dyDescent="0.2">
      <c r="A599" t="s">
        <v>906</v>
      </c>
      <c r="B599" t="s">
        <v>84</v>
      </c>
      <c r="C599" t="s">
        <v>294</v>
      </c>
      <c r="D599" t="s">
        <v>268</v>
      </c>
      <c r="E599" t="s">
        <v>198</v>
      </c>
      <c r="F599">
        <v>1</v>
      </c>
      <c r="G599">
        <v>24</v>
      </c>
      <c r="H599">
        <v>0</v>
      </c>
      <c r="I599">
        <v>0</v>
      </c>
      <c r="J599">
        <v>1</v>
      </c>
      <c r="K599">
        <v>24</v>
      </c>
    </row>
    <row r="600" spans="1:11" x14ac:dyDescent="0.2">
      <c r="A600" t="s">
        <v>907</v>
      </c>
      <c r="B600" t="s">
        <v>84</v>
      </c>
      <c r="C600" t="s">
        <v>294</v>
      </c>
      <c r="D600" t="s">
        <v>269</v>
      </c>
      <c r="E600" t="s">
        <v>199</v>
      </c>
      <c r="F600">
        <v>1</v>
      </c>
      <c r="G600">
        <v>80</v>
      </c>
      <c r="H600">
        <v>0</v>
      </c>
      <c r="I600">
        <v>0</v>
      </c>
      <c r="J600">
        <v>1</v>
      </c>
      <c r="K600">
        <v>80</v>
      </c>
    </row>
    <row r="601" spans="1:11" x14ac:dyDescent="0.2">
      <c r="A601" t="s">
        <v>908</v>
      </c>
      <c r="B601" t="s">
        <v>84</v>
      </c>
      <c r="C601" t="s">
        <v>294</v>
      </c>
      <c r="D601" t="s">
        <v>268</v>
      </c>
      <c r="E601" t="s">
        <v>210</v>
      </c>
      <c r="F601">
        <v>1</v>
      </c>
      <c r="G601">
        <v>43</v>
      </c>
      <c r="H601">
        <v>0</v>
      </c>
      <c r="I601">
        <v>0</v>
      </c>
      <c r="J601">
        <v>1</v>
      </c>
      <c r="K601">
        <v>43</v>
      </c>
    </row>
    <row r="602" spans="1:11" x14ac:dyDescent="0.2">
      <c r="A602" t="s">
        <v>909</v>
      </c>
      <c r="B602" t="s">
        <v>84</v>
      </c>
      <c r="C602" t="s">
        <v>294</v>
      </c>
      <c r="D602" t="s">
        <v>269</v>
      </c>
      <c r="E602" t="s">
        <v>283</v>
      </c>
      <c r="F602">
        <v>15</v>
      </c>
      <c r="G602">
        <v>455</v>
      </c>
      <c r="H602">
        <v>0</v>
      </c>
      <c r="I602">
        <v>0</v>
      </c>
      <c r="J602">
        <v>15</v>
      </c>
      <c r="K602">
        <v>455</v>
      </c>
    </row>
    <row r="603" spans="1:11" x14ac:dyDescent="0.2">
      <c r="A603" t="s">
        <v>910</v>
      </c>
      <c r="B603" t="s">
        <v>84</v>
      </c>
      <c r="C603" t="s">
        <v>294</v>
      </c>
      <c r="D603" t="s">
        <v>270</v>
      </c>
      <c r="E603" t="s">
        <v>218</v>
      </c>
      <c r="F603">
        <v>1</v>
      </c>
      <c r="G603">
        <v>28</v>
      </c>
      <c r="H603">
        <v>0</v>
      </c>
      <c r="I603">
        <v>0</v>
      </c>
      <c r="J603">
        <v>1</v>
      </c>
      <c r="K603">
        <v>28</v>
      </c>
    </row>
    <row r="604" spans="1:11" x14ac:dyDescent="0.2">
      <c r="A604" t="s">
        <v>911</v>
      </c>
      <c r="B604" t="s">
        <v>84</v>
      </c>
      <c r="C604" t="s">
        <v>294</v>
      </c>
      <c r="D604" t="s">
        <v>270</v>
      </c>
      <c r="E604" t="s">
        <v>284</v>
      </c>
      <c r="F604">
        <v>4</v>
      </c>
      <c r="G604">
        <v>130</v>
      </c>
      <c r="H604">
        <v>0</v>
      </c>
      <c r="I604">
        <v>0</v>
      </c>
      <c r="J604">
        <v>4</v>
      </c>
      <c r="K604">
        <v>130</v>
      </c>
    </row>
    <row r="605" spans="1:11" x14ac:dyDescent="0.2">
      <c r="A605" t="s">
        <v>912</v>
      </c>
      <c r="B605" t="s">
        <v>84</v>
      </c>
      <c r="C605" t="s">
        <v>294</v>
      </c>
      <c r="D605" t="s">
        <v>265</v>
      </c>
      <c r="E605" t="s">
        <v>228</v>
      </c>
      <c r="F605">
        <v>2</v>
      </c>
      <c r="G605">
        <v>50</v>
      </c>
      <c r="H605">
        <v>0</v>
      </c>
      <c r="I605">
        <v>0</v>
      </c>
      <c r="J605">
        <v>2</v>
      </c>
      <c r="K605">
        <v>50</v>
      </c>
    </row>
    <row r="606" spans="1:11" x14ac:dyDescent="0.2">
      <c r="A606" t="s">
        <v>913</v>
      </c>
      <c r="B606" t="s">
        <v>84</v>
      </c>
      <c r="C606" t="s">
        <v>294</v>
      </c>
      <c r="D606" t="s">
        <v>267</v>
      </c>
      <c r="E606" t="s">
        <v>229</v>
      </c>
      <c r="F606">
        <v>1</v>
      </c>
      <c r="G606">
        <v>26</v>
      </c>
      <c r="H606">
        <v>0</v>
      </c>
      <c r="I606">
        <v>0</v>
      </c>
      <c r="J606">
        <v>1</v>
      </c>
      <c r="K606">
        <v>26</v>
      </c>
    </row>
    <row r="607" spans="1:11" x14ac:dyDescent="0.2">
      <c r="A607" t="s">
        <v>914</v>
      </c>
      <c r="B607" t="s">
        <v>84</v>
      </c>
      <c r="C607" t="s">
        <v>294</v>
      </c>
      <c r="D607" t="s">
        <v>269</v>
      </c>
      <c r="E607" t="s">
        <v>230</v>
      </c>
      <c r="F607">
        <v>2</v>
      </c>
      <c r="G607">
        <v>68</v>
      </c>
      <c r="H607">
        <v>0</v>
      </c>
      <c r="I607">
        <v>0</v>
      </c>
      <c r="J607">
        <v>2</v>
      </c>
      <c r="K607">
        <v>68</v>
      </c>
    </row>
    <row r="608" spans="1:11" x14ac:dyDescent="0.2">
      <c r="A608" t="s">
        <v>915</v>
      </c>
      <c r="B608" t="s">
        <v>84</v>
      </c>
      <c r="C608" t="s">
        <v>294</v>
      </c>
      <c r="D608" t="s">
        <v>265</v>
      </c>
      <c r="E608" t="s">
        <v>235</v>
      </c>
      <c r="F608">
        <v>2</v>
      </c>
      <c r="G608">
        <v>16</v>
      </c>
      <c r="H608">
        <v>0</v>
      </c>
      <c r="I608">
        <v>0</v>
      </c>
      <c r="J608">
        <v>2</v>
      </c>
      <c r="K608">
        <v>16</v>
      </c>
    </row>
    <row r="609" spans="1:11" x14ac:dyDescent="0.2">
      <c r="A609" t="s">
        <v>916</v>
      </c>
      <c r="B609" t="s">
        <v>84</v>
      </c>
      <c r="C609" t="s">
        <v>294</v>
      </c>
      <c r="D609" t="s">
        <v>266</v>
      </c>
      <c r="E609" t="s">
        <v>237</v>
      </c>
      <c r="F609">
        <v>1</v>
      </c>
      <c r="G609">
        <v>20</v>
      </c>
      <c r="H609">
        <v>0</v>
      </c>
      <c r="I609">
        <v>0</v>
      </c>
      <c r="J609">
        <v>1</v>
      </c>
      <c r="K609">
        <v>20</v>
      </c>
    </row>
    <row r="610" spans="1:11" x14ac:dyDescent="0.2">
      <c r="A610" t="s">
        <v>917</v>
      </c>
      <c r="B610" t="s">
        <v>84</v>
      </c>
      <c r="C610" t="s">
        <v>294</v>
      </c>
      <c r="D610" t="s">
        <v>266</v>
      </c>
      <c r="E610" t="s">
        <v>242</v>
      </c>
      <c r="F610">
        <v>2</v>
      </c>
      <c r="G610">
        <v>82</v>
      </c>
      <c r="H610">
        <v>0</v>
      </c>
      <c r="I610">
        <v>0</v>
      </c>
      <c r="J610">
        <v>2</v>
      </c>
      <c r="K610">
        <v>82</v>
      </c>
    </row>
    <row r="611" spans="1:11" x14ac:dyDescent="0.2">
      <c r="A611" t="s">
        <v>918</v>
      </c>
      <c r="B611" t="s">
        <v>84</v>
      </c>
      <c r="C611" t="s">
        <v>294</v>
      </c>
      <c r="D611" t="s">
        <v>269</v>
      </c>
      <c r="E611" t="s">
        <v>245</v>
      </c>
      <c r="F611">
        <v>1</v>
      </c>
      <c r="G611">
        <v>28</v>
      </c>
      <c r="H611">
        <v>0</v>
      </c>
      <c r="I611">
        <v>0</v>
      </c>
      <c r="J611">
        <v>1</v>
      </c>
      <c r="K611">
        <v>28</v>
      </c>
    </row>
    <row r="612" spans="1:11" x14ac:dyDescent="0.2">
      <c r="A612" t="s">
        <v>919</v>
      </c>
      <c r="B612" t="s">
        <v>84</v>
      </c>
      <c r="C612" t="s">
        <v>294</v>
      </c>
      <c r="D612" t="s">
        <v>271</v>
      </c>
      <c r="E612" t="s">
        <v>285</v>
      </c>
      <c r="F612">
        <v>3</v>
      </c>
      <c r="G612">
        <v>165</v>
      </c>
      <c r="H612">
        <v>0</v>
      </c>
      <c r="I612">
        <v>0</v>
      </c>
      <c r="J612">
        <v>3</v>
      </c>
      <c r="K612">
        <v>165</v>
      </c>
    </row>
    <row r="613" spans="1:11" x14ac:dyDescent="0.2">
      <c r="A613" t="s">
        <v>920</v>
      </c>
      <c r="B613" t="s">
        <v>84</v>
      </c>
      <c r="C613" t="s">
        <v>294</v>
      </c>
      <c r="D613" t="s">
        <v>269</v>
      </c>
      <c r="E613" t="s">
        <v>247</v>
      </c>
      <c r="F613">
        <v>2</v>
      </c>
      <c r="G613">
        <v>58</v>
      </c>
      <c r="H613">
        <v>0</v>
      </c>
      <c r="I613">
        <v>0</v>
      </c>
      <c r="J613">
        <v>2</v>
      </c>
      <c r="K613">
        <v>58</v>
      </c>
    </row>
    <row r="614" spans="1:11" x14ac:dyDescent="0.2">
      <c r="A614" t="s">
        <v>921</v>
      </c>
      <c r="B614" t="s">
        <v>84</v>
      </c>
      <c r="C614" t="s">
        <v>294</v>
      </c>
      <c r="D614" t="s">
        <v>266</v>
      </c>
      <c r="E614" t="s">
        <v>248</v>
      </c>
      <c r="F614">
        <v>1</v>
      </c>
      <c r="G614">
        <v>16</v>
      </c>
      <c r="H614">
        <v>0</v>
      </c>
      <c r="I614">
        <v>0</v>
      </c>
      <c r="J614">
        <v>1</v>
      </c>
      <c r="K614">
        <v>16</v>
      </c>
    </row>
    <row r="615" spans="1:11" x14ac:dyDescent="0.2">
      <c r="A615" t="s">
        <v>922</v>
      </c>
      <c r="B615" t="s">
        <v>84</v>
      </c>
      <c r="C615" t="s">
        <v>294</v>
      </c>
      <c r="D615" t="s">
        <v>270</v>
      </c>
      <c r="E615" t="s">
        <v>250</v>
      </c>
      <c r="F615">
        <v>1</v>
      </c>
      <c r="G615">
        <v>52</v>
      </c>
      <c r="H615">
        <v>0</v>
      </c>
      <c r="I615">
        <v>0</v>
      </c>
      <c r="J615">
        <v>1</v>
      </c>
      <c r="K615">
        <v>52</v>
      </c>
    </row>
    <row r="616" spans="1:11" x14ac:dyDescent="0.2">
      <c r="A616" t="s">
        <v>923</v>
      </c>
      <c r="B616" t="s">
        <v>84</v>
      </c>
      <c r="C616" t="s">
        <v>294</v>
      </c>
      <c r="D616" t="s">
        <v>268</v>
      </c>
      <c r="E616" t="s">
        <v>252</v>
      </c>
      <c r="F616">
        <v>1</v>
      </c>
      <c r="G616">
        <v>90</v>
      </c>
      <c r="H616">
        <v>0</v>
      </c>
      <c r="I616">
        <v>0</v>
      </c>
      <c r="J616">
        <v>1</v>
      </c>
      <c r="K616">
        <v>90</v>
      </c>
    </row>
    <row r="617" spans="1:11" x14ac:dyDescent="0.2">
      <c r="A617" t="s">
        <v>924</v>
      </c>
      <c r="B617" t="s">
        <v>84</v>
      </c>
      <c r="C617" t="s">
        <v>294</v>
      </c>
      <c r="D617" t="s">
        <v>272</v>
      </c>
      <c r="E617" t="s">
        <v>286</v>
      </c>
      <c r="F617">
        <v>5</v>
      </c>
      <c r="G617">
        <v>168</v>
      </c>
      <c r="H617">
        <v>0</v>
      </c>
      <c r="I617">
        <v>0</v>
      </c>
      <c r="J617">
        <v>5</v>
      </c>
      <c r="K617">
        <v>168</v>
      </c>
    </row>
    <row r="618" spans="1:11" x14ac:dyDescent="0.2">
      <c r="A618" t="s">
        <v>925</v>
      </c>
      <c r="B618" t="s">
        <v>84</v>
      </c>
      <c r="C618" t="s">
        <v>98</v>
      </c>
      <c r="D618" t="s">
        <v>104</v>
      </c>
      <c r="E618" t="s">
        <v>277</v>
      </c>
      <c r="F618">
        <v>6756</v>
      </c>
      <c r="G618">
        <v>278996.64</v>
      </c>
      <c r="H618">
        <v>0</v>
      </c>
      <c r="I618">
        <v>0</v>
      </c>
      <c r="J618">
        <v>6756</v>
      </c>
      <c r="K618">
        <v>278996.64</v>
      </c>
    </row>
    <row r="619" spans="1:11" x14ac:dyDescent="0.2">
      <c r="A619" t="s">
        <v>926</v>
      </c>
      <c r="B619" t="s">
        <v>84</v>
      </c>
      <c r="C619" t="s">
        <v>98</v>
      </c>
      <c r="D619" t="s">
        <v>266</v>
      </c>
      <c r="E619" t="s">
        <v>105</v>
      </c>
      <c r="F619">
        <v>21</v>
      </c>
      <c r="G619">
        <v>1030</v>
      </c>
      <c r="H619">
        <v>0</v>
      </c>
      <c r="I619">
        <v>0</v>
      </c>
      <c r="J619">
        <v>21</v>
      </c>
      <c r="K619">
        <v>1030</v>
      </c>
    </row>
    <row r="620" spans="1:11" x14ac:dyDescent="0.2">
      <c r="A620" t="s">
        <v>927</v>
      </c>
      <c r="B620" t="s">
        <v>84</v>
      </c>
      <c r="C620" t="s">
        <v>98</v>
      </c>
      <c r="D620" t="s">
        <v>266</v>
      </c>
      <c r="E620" t="s">
        <v>106</v>
      </c>
      <c r="F620">
        <v>74</v>
      </c>
      <c r="G620">
        <v>3498.5</v>
      </c>
      <c r="H620">
        <v>0</v>
      </c>
      <c r="I620">
        <v>0</v>
      </c>
      <c r="J620">
        <v>74</v>
      </c>
      <c r="K620">
        <v>3498.5</v>
      </c>
    </row>
    <row r="621" spans="1:11" x14ac:dyDescent="0.2">
      <c r="A621" t="s">
        <v>928</v>
      </c>
      <c r="B621" t="s">
        <v>84</v>
      </c>
      <c r="C621" t="s">
        <v>98</v>
      </c>
      <c r="D621" t="s">
        <v>272</v>
      </c>
      <c r="E621" t="s">
        <v>107</v>
      </c>
      <c r="F621">
        <v>14</v>
      </c>
      <c r="G621">
        <v>500</v>
      </c>
      <c r="H621">
        <v>0</v>
      </c>
      <c r="I621">
        <v>0</v>
      </c>
      <c r="J621">
        <v>14</v>
      </c>
      <c r="K621">
        <v>500</v>
      </c>
    </row>
    <row r="622" spans="1:11" x14ac:dyDescent="0.2">
      <c r="A622" t="s">
        <v>929</v>
      </c>
      <c r="B622" t="s">
        <v>84</v>
      </c>
      <c r="C622" t="s">
        <v>98</v>
      </c>
      <c r="D622" t="s">
        <v>270</v>
      </c>
      <c r="E622" t="s">
        <v>108</v>
      </c>
      <c r="F622">
        <v>28</v>
      </c>
      <c r="G622">
        <v>911</v>
      </c>
      <c r="H622">
        <v>0</v>
      </c>
      <c r="I622">
        <v>0</v>
      </c>
      <c r="J622">
        <v>28</v>
      </c>
      <c r="K622">
        <v>911</v>
      </c>
    </row>
    <row r="623" spans="1:11" x14ac:dyDescent="0.2">
      <c r="A623" t="s">
        <v>930</v>
      </c>
      <c r="B623" t="s">
        <v>84</v>
      </c>
      <c r="C623" t="s">
        <v>98</v>
      </c>
      <c r="D623" t="s">
        <v>265</v>
      </c>
      <c r="E623" t="s">
        <v>109</v>
      </c>
      <c r="F623">
        <v>20</v>
      </c>
      <c r="G623">
        <v>912.5</v>
      </c>
      <c r="H623">
        <v>0</v>
      </c>
      <c r="I623">
        <v>0</v>
      </c>
      <c r="J623">
        <v>20</v>
      </c>
      <c r="K623">
        <v>912.5</v>
      </c>
    </row>
    <row r="624" spans="1:11" x14ac:dyDescent="0.2">
      <c r="A624" t="s">
        <v>931</v>
      </c>
      <c r="B624" t="s">
        <v>84</v>
      </c>
      <c r="C624" t="s">
        <v>98</v>
      </c>
      <c r="D624" t="s">
        <v>266</v>
      </c>
      <c r="E624" t="s">
        <v>110</v>
      </c>
      <c r="F624">
        <v>47</v>
      </c>
      <c r="G624">
        <v>2010</v>
      </c>
      <c r="H624">
        <v>0</v>
      </c>
      <c r="I624">
        <v>0</v>
      </c>
      <c r="J624">
        <v>47</v>
      </c>
      <c r="K624">
        <v>2010</v>
      </c>
    </row>
    <row r="625" spans="1:11" x14ac:dyDescent="0.2">
      <c r="A625" t="s">
        <v>932</v>
      </c>
      <c r="B625" t="s">
        <v>84</v>
      </c>
      <c r="C625" t="s">
        <v>98</v>
      </c>
      <c r="D625" t="s">
        <v>271</v>
      </c>
      <c r="E625" t="s">
        <v>111</v>
      </c>
      <c r="F625">
        <v>77</v>
      </c>
      <c r="G625">
        <v>4182</v>
      </c>
      <c r="H625">
        <v>0</v>
      </c>
      <c r="I625">
        <v>0</v>
      </c>
      <c r="J625">
        <v>77</v>
      </c>
      <c r="K625">
        <v>4182</v>
      </c>
    </row>
    <row r="626" spans="1:11" x14ac:dyDescent="0.2">
      <c r="A626" t="s">
        <v>933</v>
      </c>
      <c r="B626" t="s">
        <v>84</v>
      </c>
      <c r="C626" t="s">
        <v>98</v>
      </c>
      <c r="D626" t="s">
        <v>268</v>
      </c>
      <c r="E626" t="s">
        <v>112</v>
      </c>
      <c r="F626">
        <v>16</v>
      </c>
      <c r="G626">
        <v>810</v>
      </c>
      <c r="H626">
        <v>0</v>
      </c>
      <c r="I626">
        <v>0</v>
      </c>
      <c r="J626">
        <v>16</v>
      </c>
      <c r="K626">
        <v>810</v>
      </c>
    </row>
    <row r="627" spans="1:11" x14ac:dyDescent="0.2">
      <c r="A627" t="s">
        <v>934</v>
      </c>
      <c r="B627" t="s">
        <v>84</v>
      </c>
      <c r="C627" t="s">
        <v>98</v>
      </c>
      <c r="D627" t="s">
        <v>268</v>
      </c>
      <c r="E627" t="s">
        <v>113</v>
      </c>
      <c r="F627">
        <v>14</v>
      </c>
      <c r="G627">
        <v>584</v>
      </c>
      <c r="H627">
        <v>0</v>
      </c>
      <c r="I627">
        <v>0</v>
      </c>
      <c r="J627">
        <v>14</v>
      </c>
      <c r="K627">
        <v>584</v>
      </c>
    </row>
    <row r="628" spans="1:11" x14ac:dyDescent="0.2">
      <c r="A628" t="s">
        <v>935</v>
      </c>
      <c r="B628" t="s">
        <v>84</v>
      </c>
      <c r="C628" t="s">
        <v>98</v>
      </c>
      <c r="D628" t="s">
        <v>268</v>
      </c>
      <c r="E628" t="s">
        <v>114</v>
      </c>
      <c r="F628">
        <v>31</v>
      </c>
      <c r="G628">
        <v>1422</v>
      </c>
      <c r="H628">
        <v>0</v>
      </c>
      <c r="I628">
        <v>0</v>
      </c>
      <c r="J628">
        <v>31</v>
      </c>
      <c r="K628">
        <v>1422</v>
      </c>
    </row>
    <row r="629" spans="1:11" x14ac:dyDescent="0.2">
      <c r="A629" t="s">
        <v>936</v>
      </c>
      <c r="B629" t="s">
        <v>84</v>
      </c>
      <c r="C629" t="s">
        <v>98</v>
      </c>
      <c r="D629" t="s">
        <v>270</v>
      </c>
      <c r="E629" t="s">
        <v>115</v>
      </c>
      <c r="F629">
        <v>56</v>
      </c>
      <c r="G629">
        <v>1834</v>
      </c>
      <c r="H629">
        <v>0</v>
      </c>
      <c r="I629">
        <v>0</v>
      </c>
      <c r="J629">
        <v>56</v>
      </c>
      <c r="K629">
        <v>1834</v>
      </c>
    </row>
    <row r="630" spans="1:11" x14ac:dyDescent="0.2">
      <c r="A630" t="s">
        <v>937</v>
      </c>
      <c r="B630" t="s">
        <v>84</v>
      </c>
      <c r="C630" t="s">
        <v>98</v>
      </c>
      <c r="D630" t="s">
        <v>269</v>
      </c>
      <c r="E630" t="s">
        <v>116</v>
      </c>
      <c r="F630">
        <v>15</v>
      </c>
      <c r="G630">
        <v>511</v>
      </c>
      <c r="H630">
        <v>0</v>
      </c>
      <c r="I630">
        <v>0</v>
      </c>
      <c r="J630">
        <v>15</v>
      </c>
      <c r="K630">
        <v>511</v>
      </c>
    </row>
    <row r="631" spans="1:11" x14ac:dyDescent="0.2">
      <c r="A631" t="s">
        <v>938</v>
      </c>
      <c r="B631" t="s">
        <v>84</v>
      </c>
      <c r="C631" t="s">
        <v>98</v>
      </c>
      <c r="D631" t="s">
        <v>272</v>
      </c>
      <c r="E631" t="s">
        <v>117</v>
      </c>
      <c r="F631">
        <v>47</v>
      </c>
      <c r="G631">
        <v>2276</v>
      </c>
      <c r="H631">
        <v>0</v>
      </c>
      <c r="I631">
        <v>0</v>
      </c>
      <c r="J631">
        <v>47</v>
      </c>
      <c r="K631">
        <v>2276</v>
      </c>
    </row>
    <row r="632" spans="1:11" x14ac:dyDescent="0.2">
      <c r="A632" t="s">
        <v>939</v>
      </c>
      <c r="B632" t="s">
        <v>84</v>
      </c>
      <c r="C632" t="s">
        <v>98</v>
      </c>
      <c r="D632" t="s">
        <v>266</v>
      </c>
      <c r="E632" t="s">
        <v>118</v>
      </c>
      <c r="F632">
        <v>51</v>
      </c>
      <c r="G632">
        <v>2190</v>
      </c>
      <c r="H632">
        <v>0</v>
      </c>
      <c r="I632">
        <v>0</v>
      </c>
      <c r="J632">
        <v>51</v>
      </c>
      <c r="K632">
        <v>2190</v>
      </c>
    </row>
    <row r="633" spans="1:11" x14ac:dyDescent="0.2">
      <c r="A633" t="s">
        <v>940</v>
      </c>
      <c r="B633" t="s">
        <v>84</v>
      </c>
      <c r="C633" t="s">
        <v>98</v>
      </c>
      <c r="D633" t="s">
        <v>269</v>
      </c>
      <c r="E633" t="s">
        <v>119</v>
      </c>
      <c r="F633">
        <v>40</v>
      </c>
      <c r="G633">
        <v>1675</v>
      </c>
      <c r="H633">
        <v>0</v>
      </c>
      <c r="I633">
        <v>0</v>
      </c>
      <c r="J633">
        <v>40</v>
      </c>
      <c r="K633">
        <v>1675</v>
      </c>
    </row>
    <row r="634" spans="1:11" x14ac:dyDescent="0.2">
      <c r="A634" t="s">
        <v>941</v>
      </c>
      <c r="B634" t="s">
        <v>84</v>
      </c>
      <c r="C634" t="s">
        <v>98</v>
      </c>
      <c r="D634" t="s">
        <v>270</v>
      </c>
      <c r="E634" t="s">
        <v>120</v>
      </c>
      <c r="F634">
        <v>48</v>
      </c>
      <c r="G634">
        <v>2290.5</v>
      </c>
      <c r="H634">
        <v>0</v>
      </c>
      <c r="I634">
        <v>0</v>
      </c>
      <c r="J634">
        <v>48</v>
      </c>
      <c r="K634">
        <v>2290.5</v>
      </c>
    </row>
    <row r="635" spans="1:11" x14ac:dyDescent="0.2">
      <c r="A635" t="s">
        <v>942</v>
      </c>
      <c r="B635" t="s">
        <v>84</v>
      </c>
      <c r="C635" t="s">
        <v>98</v>
      </c>
      <c r="D635" t="s">
        <v>266</v>
      </c>
      <c r="E635" t="s">
        <v>121</v>
      </c>
      <c r="F635">
        <v>68</v>
      </c>
      <c r="G635">
        <v>2768</v>
      </c>
      <c r="H635">
        <v>0</v>
      </c>
      <c r="I635">
        <v>0</v>
      </c>
      <c r="J635">
        <v>68</v>
      </c>
      <c r="K635">
        <v>2768</v>
      </c>
    </row>
    <row r="636" spans="1:11" x14ac:dyDescent="0.2">
      <c r="A636" t="s">
        <v>943</v>
      </c>
      <c r="B636" t="s">
        <v>84</v>
      </c>
      <c r="C636" t="s">
        <v>98</v>
      </c>
      <c r="D636" t="s">
        <v>269</v>
      </c>
      <c r="E636" t="s">
        <v>122</v>
      </c>
      <c r="F636">
        <v>91</v>
      </c>
      <c r="G636">
        <v>3783.5</v>
      </c>
      <c r="H636">
        <v>0</v>
      </c>
      <c r="I636">
        <v>0</v>
      </c>
      <c r="J636">
        <v>91</v>
      </c>
      <c r="K636">
        <v>3783.5</v>
      </c>
    </row>
    <row r="637" spans="1:11" x14ac:dyDescent="0.2">
      <c r="A637" t="s">
        <v>944</v>
      </c>
      <c r="B637" t="s">
        <v>84</v>
      </c>
      <c r="C637" t="s">
        <v>98</v>
      </c>
      <c r="D637" t="s">
        <v>268</v>
      </c>
      <c r="E637" t="s">
        <v>123</v>
      </c>
      <c r="F637">
        <v>12</v>
      </c>
      <c r="G637">
        <v>416.5</v>
      </c>
      <c r="H637">
        <v>0</v>
      </c>
      <c r="I637">
        <v>0</v>
      </c>
      <c r="J637">
        <v>12</v>
      </c>
      <c r="K637">
        <v>416.5</v>
      </c>
    </row>
    <row r="638" spans="1:11" x14ac:dyDescent="0.2">
      <c r="A638" t="s">
        <v>945</v>
      </c>
      <c r="B638" t="s">
        <v>84</v>
      </c>
      <c r="C638" t="s">
        <v>98</v>
      </c>
      <c r="D638" t="s">
        <v>272</v>
      </c>
      <c r="E638" t="s">
        <v>124</v>
      </c>
      <c r="F638">
        <v>18</v>
      </c>
      <c r="G638">
        <v>576</v>
      </c>
      <c r="H638">
        <v>0</v>
      </c>
      <c r="I638">
        <v>0</v>
      </c>
      <c r="J638">
        <v>18</v>
      </c>
      <c r="K638">
        <v>576</v>
      </c>
    </row>
    <row r="639" spans="1:11" x14ac:dyDescent="0.2">
      <c r="A639" t="s">
        <v>946</v>
      </c>
      <c r="B639" t="s">
        <v>84</v>
      </c>
      <c r="C639" t="s">
        <v>98</v>
      </c>
      <c r="D639" t="s">
        <v>265</v>
      </c>
      <c r="E639" t="s">
        <v>125</v>
      </c>
      <c r="F639">
        <v>98</v>
      </c>
      <c r="G639">
        <v>3818.5</v>
      </c>
      <c r="H639">
        <v>0</v>
      </c>
      <c r="I639">
        <v>0</v>
      </c>
      <c r="J639">
        <v>98</v>
      </c>
      <c r="K639">
        <v>3818.5</v>
      </c>
    </row>
    <row r="640" spans="1:11" x14ac:dyDescent="0.2">
      <c r="A640" t="s">
        <v>947</v>
      </c>
      <c r="B640" t="s">
        <v>84</v>
      </c>
      <c r="C640" t="s">
        <v>98</v>
      </c>
      <c r="D640" t="s">
        <v>266</v>
      </c>
      <c r="E640" t="s">
        <v>126</v>
      </c>
      <c r="F640">
        <v>35</v>
      </c>
      <c r="G640">
        <v>1037</v>
      </c>
      <c r="H640">
        <v>0</v>
      </c>
      <c r="I640">
        <v>0</v>
      </c>
      <c r="J640">
        <v>35</v>
      </c>
      <c r="K640">
        <v>1037</v>
      </c>
    </row>
    <row r="641" spans="1:11" x14ac:dyDescent="0.2">
      <c r="A641" t="s">
        <v>948</v>
      </c>
      <c r="B641" t="s">
        <v>84</v>
      </c>
      <c r="C641" t="s">
        <v>98</v>
      </c>
      <c r="D641" t="s">
        <v>265</v>
      </c>
      <c r="E641" t="s">
        <v>127</v>
      </c>
      <c r="F641">
        <v>25</v>
      </c>
      <c r="G641">
        <v>968</v>
      </c>
      <c r="H641">
        <v>0</v>
      </c>
      <c r="I641">
        <v>0</v>
      </c>
      <c r="J641">
        <v>25</v>
      </c>
      <c r="K641">
        <v>968</v>
      </c>
    </row>
    <row r="642" spans="1:11" x14ac:dyDescent="0.2">
      <c r="A642" t="s">
        <v>949</v>
      </c>
      <c r="B642" t="s">
        <v>84</v>
      </c>
      <c r="C642" t="s">
        <v>98</v>
      </c>
      <c r="D642" t="s">
        <v>268</v>
      </c>
      <c r="E642" t="s">
        <v>128</v>
      </c>
      <c r="F642">
        <v>66</v>
      </c>
      <c r="G642">
        <v>3085</v>
      </c>
      <c r="H642">
        <v>0</v>
      </c>
      <c r="I642">
        <v>0</v>
      </c>
      <c r="J642">
        <v>66</v>
      </c>
      <c r="K642">
        <v>3085</v>
      </c>
    </row>
    <row r="643" spans="1:11" x14ac:dyDescent="0.2">
      <c r="A643" t="s">
        <v>950</v>
      </c>
      <c r="B643" t="s">
        <v>84</v>
      </c>
      <c r="C643" t="s">
        <v>98</v>
      </c>
      <c r="D643" t="s">
        <v>268</v>
      </c>
      <c r="E643" t="s">
        <v>129</v>
      </c>
      <c r="F643">
        <v>41</v>
      </c>
      <c r="G643">
        <v>1936</v>
      </c>
      <c r="H643">
        <v>0</v>
      </c>
      <c r="I643">
        <v>0</v>
      </c>
      <c r="J643">
        <v>41</v>
      </c>
      <c r="K643">
        <v>1936</v>
      </c>
    </row>
    <row r="644" spans="1:11" x14ac:dyDescent="0.2">
      <c r="A644" t="s">
        <v>951</v>
      </c>
      <c r="B644" t="s">
        <v>84</v>
      </c>
      <c r="C644" t="s">
        <v>98</v>
      </c>
      <c r="D644" t="s">
        <v>266</v>
      </c>
      <c r="E644" t="s">
        <v>130</v>
      </c>
      <c r="F644">
        <v>1</v>
      </c>
      <c r="G644">
        <v>76</v>
      </c>
      <c r="H644">
        <v>0</v>
      </c>
      <c r="I644">
        <v>0</v>
      </c>
      <c r="J644">
        <v>1</v>
      </c>
      <c r="K644">
        <v>76</v>
      </c>
    </row>
    <row r="645" spans="1:11" x14ac:dyDescent="0.2">
      <c r="A645" t="s">
        <v>952</v>
      </c>
      <c r="B645" t="s">
        <v>84</v>
      </c>
      <c r="C645" t="s">
        <v>98</v>
      </c>
      <c r="D645" t="s">
        <v>270</v>
      </c>
      <c r="E645" t="s">
        <v>131</v>
      </c>
      <c r="F645">
        <v>58</v>
      </c>
      <c r="G645">
        <v>1582.48</v>
      </c>
      <c r="H645">
        <v>0</v>
      </c>
      <c r="I645">
        <v>0</v>
      </c>
      <c r="J645">
        <v>58</v>
      </c>
      <c r="K645">
        <v>1582.48</v>
      </c>
    </row>
    <row r="646" spans="1:11" x14ac:dyDescent="0.2">
      <c r="A646" t="s">
        <v>953</v>
      </c>
      <c r="B646" t="s">
        <v>84</v>
      </c>
      <c r="C646" t="s">
        <v>98</v>
      </c>
      <c r="D646" t="s">
        <v>271</v>
      </c>
      <c r="E646" t="s">
        <v>132</v>
      </c>
      <c r="F646">
        <v>34</v>
      </c>
      <c r="G646">
        <v>1600</v>
      </c>
      <c r="H646">
        <v>0</v>
      </c>
      <c r="I646">
        <v>0</v>
      </c>
      <c r="J646">
        <v>34</v>
      </c>
      <c r="K646">
        <v>1600</v>
      </c>
    </row>
    <row r="647" spans="1:11" x14ac:dyDescent="0.2">
      <c r="A647" t="s">
        <v>954</v>
      </c>
      <c r="B647" t="s">
        <v>84</v>
      </c>
      <c r="C647" t="s">
        <v>98</v>
      </c>
      <c r="D647" t="s">
        <v>266</v>
      </c>
      <c r="E647" t="s">
        <v>133</v>
      </c>
      <c r="F647">
        <v>96</v>
      </c>
      <c r="G647">
        <v>4272.9799999999996</v>
      </c>
      <c r="H647">
        <v>0</v>
      </c>
      <c r="I647">
        <v>0</v>
      </c>
      <c r="J647">
        <v>96</v>
      </c>
      <c r="K647">
        <v>4272.9799999999996</v>
      </c>
    </row>
    <row r="648" spans="1:11" x14ac:dyDescent="0.2">
      <c r="A648" t="s">
        <v>955</v>
      </c>
      <c r="B648" t="s">
        <v>84</v>
      </c>
      <c r="C648" t="s">
        <v>98</v>
      </c>
      <c r="D648" t="s">
        <v>268</v>
      </c>
      <c r="E648" t="s">
        <v>134</v>
      </c>
      <c r="F648">
        <v>29</v>
      </c>
      <c r="G648">
        <v>947</v>
      </c>
      <c r="H648">
        <v>0</v>
      </c>
      <c r="I648">
        <v>0</v>
      </c>
      <c r="J648">
        <v>29</v>
      </c>
      <c r="K648">
        <v>947</v>
      </c>
    </row>
    <row r="649" spans="1:11" x14ac:dyDescent="0.2">
      <c r="A649" t="s">
        <v>956</v>
      </c>
      <c r="B649" t="s">
        <v>84</v>
      </c>
      <c r="C649" t="s">
        <v>98</v>
      </c>
      <c r="D649" t="s">
        <v>267</v>
      </c>
      <c r="E649" t="s">
        <v>135</v>
      </c>
      <c r="F649">
        <v>7</v>
      </c>
      <c r="G649">
        <v>194</v>
      </c>
      <c r="H649">
        <v>0</v>
      </c>
      <c r="I649">
        <v>0</v>
      </c>
      <c r="J649">
        <v>7</v>
      </c>
      <c r="K649">
        <v>194</v>
      </c>
    </row>
    <row r="650" spans="1:11" x14ac:dyDescent="0.2">
      <c r="A650" t="s">
        <v>957</v>
      </c>
      <c r="B650" t="s">
        <v>84</v>
      </c>
      <c r="C650" t="s">
        <v>98</v>
      </c>
      <c r="D650" t="s">
        <v>264</v>
      </c>
      <c r="E650" t="s">
        <v>136</v>
      </c>
      <c r="F650">
        <v>14</v>
      </c>
      <c r="G650">
        <v>455</v>
      </c>
      <c r="H650">
        <v>0</v>
      </c>
      <c r="I650">
        <v>0</v>
      </c>
      <c r="J650">
        <v>14</v>
      </c>
      <c r="K650">
        <v>455</v>
      </c>
    </row>
    <row r="651" spans="1:11" x14ac:dyDescent="0.2">
      <c r="A651" t="s">
        <v>958</v>
      </c>
      <c r="B651" t="s">
        <v>84</v>
      </c>
      <c r="C651" t="s">
        <v>98</v>
      </c>
      <c r="D651" t="s">
        <v>264</v>
      </c>
      <c r="E651" t="s">
        <v>137</v>
      </c>
      <c r="F651">
        <v>68</v>
      </c>
      <c r="G651">
        <v>2429</v>
      </c>
      <c r="H651">
        <v>0</v>
      </c>
      <c r="I651">
        <v>0</v>
      </c>
      <c r="J651">
        <v>68</v>
      </c>
      <c r="K651">
        <v>2429</v>
      </c>
    </row>
    <row r="652" spans="1:11" x14ac:dyDescent="0.2">
      <c r="A652" t="s">
        <v>959</v>
      </c>
      <c r="B652" t="s">
        <v>84</v>
      </c>
      <c r="C652" t="s">
        <v>98</v>
      </c>
      <c r="D652" t="s">
        <v>270</v>
      </c>
      <c r="E652" t="s">
        <v>138</v>
      </c>
      <c r="F652">
        <v>86</v>
      </c>
      <c r="G652">
        <v>2779.5</v>
      </c>
      <c r="H652">
        <v>0</v>
      </c>
      <c r="I652">
        <v>0</v>
      </c>
      <c r="J652">
        <v>86</v>
      </c>
      <c r="K652">
        <v>2779.5</v>
      </c>
    </row>
    <row r="653" spans="1:11" x14ac:dyDescent="0.2">
      <c r="A653" t="s">
        <v>960</v>
      </c>
      <c r="B653" t="s">
        <v>84</v>
      </c>
      <c r="C653" t="s">
        <v>98</v>
      </c>
      <c r="D653" t="s">
        <v>272</v>
      </c>
      <c r="E653" t="s">
        <v>139</v>
      </c>
      <c r="F653">
        <v>17</v>
      </c>
      <c r="G653">
        <v>686</v>
      </c>
      <c r="H653">
        <v>0</v>
      </c>
      <c r="I653">
        <v>0</v>
      </c>
      <c r="J653">
        <v>17</v>
      </c>
      <c r="K653">
        <v>686</v>
      </c>
    </row>
    <row r="654" spans="1:11" x14ac:dyDescent="0.2">
      <c r="A654" t="s">
        <v>961</v>
      </c>
      <c r="B654" t="s">
        <v>84</v>
      </c>
      <c r="C654" t="s">
        <v>98</v>
      </c>
      <c r="D654" t="s">
        <v>270</v>
      </c>
      <c r="E654" t="s">
        <v>140</v>
      </c>
      <c r="F654">
        <v>41</v>
      </c>
      <c r="G654">
        <v>1461</v>
      </c>
      <c r="H654">
        <v>0</v>
      </c>
      <c r="I654">
        <v>0</v>
      </c>
      <c r="J654">
        <v>41</v>
      </c>
      <c r="K654">
        <v>1461</v>
      </c>
    </row>
    <row r="655" spans="1:11" x14ac:dyDescent="0.2">
      <c r="A655" t="s">
        <v>962</v>
      </c>
      <c r="B655" t="s">
        <v>84</v>
      </c>
      <c r="C655" t="s">
        <v>98</v>
      </c>
      <c r="D655" t="s">
        <v>271</v>
      </c>
      <c r="E655" t="s">
        <v>141</v>
      </c>
      <c r="F655">
        <v>25</v>
      </c>
      <c r="G655">
        <v>914</v>
      </c>
      <c r="H655">
        <v>0</v>
      </c>
      <c r="I655">
        <v>0</v>
      </c>
      <c r="J655">
        <v>25</v>
      </c>
      <c r="K655">
        <v>914</v>
      </c>
    </row>
    <row r="656" spans="1:11" x14ac:dyDescent="0.2">
      <c r="A656" t="s">
        <v>963</v>
      </c>
      <c r="B656" t="s">
        <v>84</v>
      </c>
      <c r="C656" t="s">
        <v>98</v>
      </c>
      <c r="D656" t="s">
        <v>267</v>
      </c>
      <c r="E656" t="s">
        <v>142</v>
      </c>
      <c r="F656">
        <v>14</v>
      </c>
      <c r="G656">
        <v>516</v>
      </c>
      <c r="H656">
        <v>0</v>
      </c>
      <c r="I656">
        <v>0</v>
      </c>
      <c r="J656">
        <v>14</v>
      </c>
      <c r="K656">
        <v>516</v>
      </c>
    </row>
    <row r="657" spans="1:11" x14ac:dyDescent="0.2">
      <c r="A657" t="s">
        <v>964</v>
      </c>
      <c r="B657" t="s">
        <v>84</v>
      </c>
      <c r="C657" t="s">
        <v>98</v>
      </c>
      <c r="D657" t="s">
        <v>266</v>
      </c>
      <c r="E657" t="s">
        <v>143</v>
      </c>
      <c r="F657">
        <v>49</v>
      </c>
      <c r="G657">
        <v>1869</v>
      </c>
      <c r="H657">
        <v>0</v>
      </c>
      <c r="I657">
        <v>0</v>
      </c>
      <c r="J657">
        <v>49</v>
      </c>
      <c r="K657">
        <v>1869</v>
      </c>
    </row>
    <row r="658" spans="1:11" x14ac:dyDescent="0.2">
      <c r="A658" t="s">
        <v>965</v>
      </c>
      <c r="B658" t="s">
        <v>84</v>
      </c>
      <c r="C658" t="s">
        <v>98</v>
      </c>
      <c r="D658" t="s">
        <v>264</v>
      </c>
      <c r="E658" t="s">
        <v>278</v>
      </c>
      <c r="F658">
        <v>417</v>
      </c>
      <c r="G658">
        <v>16837.439999999999</v>
      </c>
      <c r="H658">
        <v>0</v>
      </c>
      <c r="I658">
        <v>0</v>
      </c>
      <c r="J658">
        <v>417</v>
      </c>
      <c r="K658">
        <v>16837.439999999999</v>
      </c>
    </row>
    <row r="659" spans="1:11" x14ac:dyDescent="0.2">
      <c r="A659" t="s">
        <v>966</v>
      </c>
      <c r="B659" t="s">
        <v>84</v>
      </c>
      <c r="C659" t="s">
        <v>98</v>
      </c>
      <c r="D659" t="s">
        <v>265</v>
      </c>
      <c r="E659" t="s">
        <v>279</v>
      </c>
      <c r="F659">
        <v>871</v>
      </c>
      <c r="G659">
        <v>34064.46</v>
      </c>
      <c r="H659">
        <v>0</v>
      </c>
      <c r="I659">
        <v>0</v>
      </c>
      <c r="J659">
        <v>871</v>
      </c>
      <c r="K659">
        <v>34064.46</v>
      </c>
    </row>
    <row r="660" spans="1:11" x14ac:dyDescent="0.2">
      <c r="A660" t="s">
        <v>967</v>
      </c>
      <c r="B660" t="s">
        <v>84</v>
      </c>
      <c r="C660" t="s">
        <v>98</v>
      </c>
      <c r="D660" t="s">
        <v>272</v>
      </c>
      <c r="E660" t="s">
        <v>144</v>
      </c>
      <c r="F660">
        <v>37</v>
      </c>
      <c r="G660">
        <v>1735</v>
      </c>
      <c r="H660">
        <v>0</v>
      </c>
      <c r="I660">
        <v>0</v>
      </c>
      <c r="J660">
        <v>37</v>
      </c>
      <c r="K660">
        <v>1735</v>
      </c>
    </row>
    <row r="661" spans="1:11" x14ac:dyDescent="0.2">
      <c r="A661" t="s">
        <v>968</v>
      </c>
      <c r="B661" t="s">
        <v>84</v>
      </c>
      <c r="C661" t="s">
        <v>98</v>
      </c>
      <c r="D661" t="s">
        <v>269</v>
      </c>
      <c r="E661" t="s">
        <v>145</v>
      </c>
      <c r="F661">
        <v>59</v>
      </c>
      <c r="G661">
        <v>2025</v>
      </c>
      <c r="H661">
        <v>0</v>
      </c>
      <c r="I661">
        <v>0</v>
      </c>
      <c r="J661">
        <v>59</v>
      </c>
      <c r="K661">
        <v>2025</v>
      </c>
    </row>
    <row r="662" spans="1:11" x14ac:dyDescent="0.2">
      <c r="A662" t="s">
        <v>969</v>
      </c>
      <c r="B662" t="s">
        <v>84</v>
      </c>
      <c r="C662" t="s">
        <v>98</v>
      </c>
      <c r="D662" t="s">
        <v>266</v>
      </c>
      <c r="E662" t="s">
        <v>146</v>
      </c>
      <c r="F662">
        <v>54</v>
      </c>
      <c r="G662">
        <v>1951</v>
      </c>
      <c r="H662">
        <v>0</v>
      </c>
      <c r="I662">
        <v>0</v>
      </c>
      <c r="J662">
        <v>54</v>
      </c>
      <c r="K662">
        <v>1951</v>
      </c>
    </row>
    <row r="663" spans="1:11" x14ac:dyDescent="0.2">
      <c r="A663" t="s">
        <v>970</v>
      </c>
      <c r="B663" t="s">
        <v>84</v>
      </c>
      <c r="C663" t="s">
        <v>98</v>
      </c>
      <c r="D663" t="s">
        <v>265</v>
      </c>
      <c r="E663" t="s">
        <v>147</v>
      </c>
      <c r="F663">
        <v>244</v>
      </c>
      <c r="G663">
        <v>9545.48</v>
      </c>
      <c r="H663">
        <v>0</v>
      </c>
      <c r="I663">
        <v>0</v>
      </c>
      <c r="J663">
        <v>244</v>
      </c>
      <c r="K663">
        <v>9545.48</v>
      </c>
    </row>
    <row r="664" spans="1:11" x14ac:dyDescent="0.2">
      <c r="A664" t="s">
        <v>971</v>
      </c>
      <c r="B664" t="s">
        <v>84</v>
      </c>
      <c r="C664" t="s">
        <v>98</v>
      </c>
      <c r="D664" t="s">
        <v>267</v>
      </c>
      <c r="E664" t="s">
        <v>148</v>
      </c>
      <c r="F664">
        <v>17</v>
      </c>
      <c r="G664">
        <v>843</v>
      </c>
      <c r="H664">
        <v>0</v>
      </c>
      <c r="I664">
        <v>0</v>
      </c>
      <c r="J664">
        <v>17</v>
      </c>
      <c r="K664">
        <v>843</v>
      </c>
    </row>
    <row r="665" spans="1:11" x14ac:dyDescent="0.2">
      <c r="A665" t="s">
        <v>972</v>
      </c>
      <c r="B665" t="s">
        <v>84</v>
      </c>
      <c r="C665" t="s">
        <v>98</v>
      </c>
      <c r="D665" t="s">
        <v>270</v>
      </c>
      <c r="E665" t="s">
        <v>149</v>
      </c>
      <c r="F665">
        <v>107</v>
      </c>
      <c r="G665">
        <v>4039</v>
      </c>
      <c r="H665">
        <v>0</v>
      </c>
      <c r="I665">
        <v>0</v>
      </c>
      <c r="J665">
        <v>107</v>
      </c>
      <c r="K665">
        <v>4039</v>
      </c>
    </row>
    <row r="666" spans="1:11" x14ac:dyDescent="0.2">
      <c r="A666" t="s">
        <v>973</v>
      </c>
      <c r="B666" t="s">
        <v>84</v>
      </c>
      <c r="C666" t="s">
        <v>98</v>
      </c>
      <c r="D666" t="s">
        <v>266</v>
      </c>
      <c r="E666" t="s">
        <v>150</v>
      </c>
      <c r="F666">
        <v>47</v>
      </c>
      <c r="G666">
        <v>2200</v>
      </c>
      <c r="H666">
        <v>0</v>
      </c>
      <c r="I666">
        <v>0</v>
      </c>
      <c r="J666">
        <v>47</v>
      </c>
      <c r="K666">
        <v>2200</v>
      </c>
    </row>
    <row r="667" spans="1:11" x14ac:dyDescent="0.2">
      <c r="A667" t="s">
        <v>974</v>
      </c>
      <c r="B667" t="s">
        <v>84</v>
      </c>
      <c r="C667" t="s">
        <v>98</v>
      </c>
      <c r="D667" t="s">
        <v>266</v>
      </c>
      <c r="E667" t="s">
        <v>151</v>
      </c>
      <c r="F667">
        <v>42</v>
      </c>
      <c r="G667">
        <v>1333.5</v>
      </c>
      <c r="H667">
        <v>0</v>
      </c>
      <c r="I667">
        <v>0</v>
      </c>
      <c r="J667">
        <v>42</v>
      </c>
      <c r="K667">
        <v>1333.5</v>
      </c>
    </row>
    <row r="668" spans="1:11" x14ac:dyDescent="0.2">
      <c r="A668" t="s">
        <v>975</v>
      </c>
      <c r="B668" t="s">
        <v>84</v>
      </c>
      <c r="C668" t="s">
        <v>98</v>
      </c>
      <c r="D668" t="s">
        <v>268</v>
      </c>
      <c r="E668" t="s">
        <v>152</v>
      </c>
      <c r="F668">
        <v>11</v>
      </c>
      <c r="G668">
        <v>457</v>
      </c>
      <c r="H668">
        <v>0</v>
      </c>
      <c r="I668">
        <v>0</v>
      </c>
      <c r="J668">
        <v>11</v>
      </c>
      <c r="K668">
        <v>457</v>
      </c>
    </row>
    <row r="669" spans="1:11" x14ac:dyDescent="0.2">
      <c r="A669" t="s">
        <v>976</v>
      </c>
      <c r="B669" t="s">
        <v>84</v>
      </c>
      <c r="C669" t="s">
        <v>98</v>
      </c>
      <c r="D669" t="s">
        <v>266</v>
      </c>
      <c r="E669" t="s">
        <v>153</v>
      </c>
      <c r="F669">
        <v>28</v>
      </c>
      <c r="G669">
        <v>1302</v>
      </c>
      <c r="H669">
        <v>0</v>
      </c>
      <c r="I669">
        <v>0</v>
      </c>
      <c r="J669">
        <v>28</v>
      </c>
      <c r="K669">
        <v>1302</v>
      </c>
    </row>
    <row r="670" spans="1:11" x14ac:dyDescent="0.2">
      <c r="A670" t="s">
        <v>977</v>
      </c>
      <c r="B670" t="s">
        <v>84</v>
      </c>
      <c r="C670" t="s">
        <v>98</v>
      </c>
      <c r="D670" t="s">
        <v>269</v>
      </c>
      <c r="E670" t="s">
        <v>154</v>
      </c>
      <c r="F670">
        <v>272</v>
      </c>
      <c r="G670">
        <v>11215.98</v>
      </c>
      <c r="H670">
        <v>0</v>
      </c>
      <c r="I670">
        <v>0</v>
      </c>
      <c r="J670">
        <v>272</v>
      </c>
      <c r="K670">
        <v>11215.98</v>
      </c>
    </row>
    <row r="671" spans="1:11" x14ac:dyDescent="0.2">
      <c r="A671" t="s">
        <v>978</v>
      </c>
      <c r="B671" t="s">
        <v>84</v>
      </c>
      <c r="C671" t="s">
        <v>98</v>
      </c>
      <c r="D671" t="s">
        <v>266</v>
      </c>
      <c r="E671" t="s">
        <v>155</v>
      </c>
      <c r="F671">
        <v>48</v>
      </c>
      <c r="G671">
        <v>1798.5</v>
      </c>
      <c r="H671">
        <v>0</v>
      </c>
      <c r="I671">
        <v>0</v>
      </c>
      <c r="J671">
        <v>48</v>
      </c>
      <c r="K671">
        <v>1798.5</v>
      </c>
    </row>
    <row r="672" spans="1:11" x14ac:dyDescent="0.2">
      <c r="A672" t="s">
        <v>979</v>
      </c>
      <c r="B672" t="s">
        <v>84</v>
      </c>
      <c r="C672" t="s">
        <v>98</v>
      </c>
      <c r="D672" t="s">
        <v>266</v>
      </c>
      <c r="E672" t="s">
        <v>156</v>
      </c>
      <c r="F672">
        <v>42</v>
      </c>
      <c r="G672">
        <v>2687</v>
      </c>
      <c r="H672">
        <v>0</v>
      </c>
      <c r="I672">
        <v>0</v>
      </c>
      <c r="J672">
        <v>42</v>
      </c>
      <c r="K672">
        <v>2687</v>
      </c>
    </row>
    <row r="673" spans="1:11" x14ac:dyDescent="0.2">
      <c r="A673" t="s">
        <v>980</v>
      </c>
      <c r="B673" t="s">
        <v>84</v>
      </c>
      <c r="C673" t="s">
        <v>98</v>
      </c>
      <c r="D673" t="s">
        <v>267</v>
      </c>
      <c r="E673" t="s">
        <v>157</v>
      </c>
      <c r="F673">
        <v>3</v>
      </c>
      <c r="G673">
        <v>109</v>
      </c>
      <c r="H673">
        <v>0</v>
      </c>
      <c r="I673">
        <v>0</v>
      </c>
      <c r="J673">
        <v>3</v>
      </c>
      <c r="K673">
        <v>109</v>
      </c>
    </row>
    <row r="674" spans="1:11" x14ac:dyDescent="0.2">
      <c r="A674" t="s">
        <v>981</v>
      </c>
      <c r="B674" t="s">
        <v>84</v>
      </c>
      <c r="C674" t="s">
        <v>98</v>
      </c>
      <c r="D674" t="s">
        <v>266</v>
      </c>
      <c r="E674" t="s">
        <v>158</v>
      </c>
      <c r="F674">
        <v>47</v>
      </c>
      <c r="G674">
        <v>1775</v>
      </c>
      <c r="H674">
        <v>0</v>
      </c>
      <c r="I674">
        <v>0</v>
      </c>
      <c r="J674">
        <v>47</v>
      </c>
      <c r="K674">
        <v>1775</v>
      </c>
    </row>
    <row r="675" spans="1:11" x14ac:dyDescent="0.2">
      <c r="A675" t="s">
        <v>982</v>
      </c>
      <c r="B675" t="s">
        <v>84</v>
      </c>
      <c r="C675" t="s">
        <v>98</v>
      </c>
      <c r="D675" t="s">
        <v>271</v>
      </c>
      <c r="E675" t="s">
        <v>159</v>
      </c>
      <c r="F675">
        <v>19</v>
      </c>
      <c r="G675">
        <v>702</v>
      </c>
      <c r="H675">
        <v>0</v>
      </c>
      <c r="I675">
        <v>0</v>
      </c>
      <c r="J675">
        <v>19</v>
      </c>
      <c r="K675">
        <v>702</v>
      </c>
    </row>
    <row r="676" spans="1:11" x14ac:dyDescent="0.2">
      <c r="A676" t="s">
        <v>983</v>
      </c>
      <c r="B676" t="s">
        <v>84</v>
      </c>
      <c r="C676" t="s">
        <v>98</v>
      </c>
      <c r="D676" t="s">
        <v>265</v>
      </c>
      <c r="E676" t="s">
        <v>160</v>
      </c>
      <c r="F676">
        <v>209</v>
      </c>
      <c r="G676">
        <v>8760.5</v>
      </c>
      <c r="H676">
        <v>0</v>
      </c>
      <c r="I676">
        <v>0</v>
      </c>
      <c r="J676">
        <v>209</v>
      </c>
      <c r="K676">
        <v>8760.5</v>
      </c>
    </row>
    <row r="677" spans="1:11" x14ac:dyDescent="0.2">
      <c r="A677" t="s">
        <v>984</v>
      </c>
      <c r="B677" t="s">
        <v>84</v>
      </c>
      <c r="C677" t="s">
        <v>98</v>
      </c>
      <c r="D677" t="s">
        <v>266</v>
      </c>
      <c r="E677" t="s">
        <v>161</v>
      </c>
      <c r="F677">
        <v>33</v>
      </c>
      <c r="G677">
        <v>1519.5</v>
      </c>
      <c r="H677">
        <v>0</v>
      </c>
      <c r="I677">
        <v>0</v>
      </c>
      <c r="J677">
        <v>33</v>
      </c>
      <c r="K677">
        <v>1519.5</v>
      </c>
    </row>
    <row r="678" spans="1:11" x14ac:dyDescent="0.2">
      <c r="A678" t="s">
        <v>985</v>
      </c>
      <c r="B678" t="s">
        <v>84</v>
      </c>
      <c r="C678" t="s">
        <v>98</v>
      </c>
      <c r="D678" t="s">
        <v>266</v>
      </c>
      <c r="E678" t="s">
        <v>162</v>
      </c>
      <c r="F678">
        <v>44</v>
      </c>
      <c r="G678">
        <v>2010</v>
      </c>
      <c r="H678">
        <v>0</v>
      </c>
      <c r="I678">
        <v>0</v>
      </c>
      <c r="J678">
        <v>44</v>
      </c>
      <c r="K678">
        <v>2010</v>
      </c>
    </row>
    <row r="679" spans="1:11" x14ac:dyDescent="0.2">
      <c r="A679" t="s">
        <v>986</v>
      </c>
      <c r="B679" t="s">
        <v>84</v>
      </c>
      <c r="C679" t="s">
        <v>98</v>
      </c>
      <c r="D679" t="s">
        <v>269</v>
      </c>
      <c r="E679" t="s">
        <v>163</v>
      </c>
      <c r="F679">
        <v>5</v>
      </c>
      <c r="G679">
        <v>311</v>
      </c>
      <c r="H679">
        <v>0</v>
      </c>
      <c r="I679">
        <v>0</v>
      </c>
      <c r="J679">
        <v>5</v>
      </c>
      <c r="K679">
        <v>311</v>
      </c>
    </row>
    <row r="680" spans="1:11" x14ac:dyDescent="0.2">
      <c r="A680" t="s">
        <v>987</v>
      </c>
      <c r="B680" t="s">
        <v>84</v>
      </c>
      <c r="C680" t="s">
        <v>98</v>
      </c>
      <c r="D680" t="s">
        <v>266</v>
      </c>
      <c r="E680" t="s">
        <v>165</v>
      </c>
      <c r="F680">
        <v>42</v>
      </c>
      <c r="G680">
        <v>2071.5</v>
      </c>
      <c r="H680">
        <v>0</v>
      </c>
      <c r="I680">
        <v>0</v>
      </c>
      <c r="J680">
        <v>42</v>
      </c>
      <c r="K680">
        <v>2071.5</v>
      </c>
    </row>
    <row r="681" spans="1:11" x14ac:dyDescent="0.2">
      <c r="A681" t="s">
        <v>988</v>
      </c>
      <c r="B681" t="s">
        <v>84</v>
      </c>
      <c r="C681" t="s">
        <v>98</v>
      </c>
      <c r="D681" t="s">
        <v>266</v>
      </c>
      <c r="E681" t="s">
        <v>166</v>
      </c>
      <c r="F681">
        <v>40</v>
      </c>
      <c r="G681">
        <v>1562</v>
      </c>
      <c r="H681">
        <v>0</v>
      </c>
      <c r="I681">
        <v>0</v>
      </c>
      <c r="J681">
        <v>40</v>
      </c>
      <c r="K681">
        <v>1562</v>
      </c>
    </row>
    <row r="682" spans="1:11" x14ac:dyDescent="0.2">
      <c r="A682" t="s">
        <v>989</v>
      </c>
      <c r="B682" t="s">
        <v>84</v>
      </c>
      <c r="C682" t="s">
        <v>98</v>
      </c>
      <c r="D682" t="s">
        <v>269</v>
      </c>
      <c r="E682" t="s">
        <v>167</v>
      </c>
      <c r="F682">
        <v>259</v>
      </c>
      <c r="G682">
        <v>9425.9599999999991</v>
      </c>
      <c r="H682">
        <v>0</v>
      </c>
      <c r="I682">
        <v>0</v>
      </c>
      <c r="J682">
        <v>259</v>
      </c>
      <c r="K682">
        <v>9425.9599999999991</v>
      </c>
    </row>
    <row r="683" spans="1:11" x14ac:dyDescent="0.2">
      <c r="A683" t="s">
        <v>990</v>
      </c>
      <c r="B683" t="s">
        <v>84</v>
      </c>
      <c r="C683" t="s">
        <v>98</v>
      </c>
      <c r="D683" t="s">
        <v>272</v>
      </c>
      <c r="E683" t="s">
        <v>168</v>
      </c>
      <c r="F683">
        <v>12</v>
      </c>
      <c r="G683">
        <v>527</v>
      </c>
      <c r="H683">
        <v>0</v>
      </c>
      <c r="I683">
        <v>0</v>
      </c>
      <c r="J683">
        <v>12</v>
      </c>
      <c r="K683">
        <v>527</v>
      </c>
    </row>
    <row r="684" spans="1:11" x14ac:dyDescent="0.2">
      <c r="A684" t="s">
        <v>991</v>
      </c>
      <c r="B684" t="s">
        <v>84</v>
      </c>
      <c r="C684" t="s">
        <v>98</v>
      </c>
      <c r="D684" t="s">
        <v>266</v>
      </c>
      <c r="E684" t="s">
        <v>169</v>
      </c>
      <c r="F684">
        <v>22</v>
      </c>
      <c r="G684">
        <v>959.5</v>
      </c>
      <c r="H684">
        <v>0</v>
      </c>
      <c r="I684">
        <v>0</v>
      </c>
      <c r="J684">
        <v>22</v>
      </c>
      <c r="K684">
        <v>959.5</v>
      </c>
    </row>
    <row r="685" spans="1:11" x14ac:dyDescent="0.2">
      <c r="A685" t="s">
        <v>992</v>
      </c>
      <c r="B685" t="s">
        <v>84</v>
      </c>
      <c r="C685" t="s">
        <v>98</v>
      </c>
      <c r="D685" t="s">
        <v>272</v>
      </c>
      <c r="E685" t="s">
        <v>170</v>
      </c>
      <c r="F685">
        <v>47</v>
      </c>
      <c r="G685">
        <v>1727.5</v>
      </c>
      <c r="H685">
        <v>0</v>
      </c>
      <c r="I685">
        <v>0</v>
      </c>
      <c r="J685">
        <v>47</v>
      </c>
      <c r="K685">
        <v>1727.5</v>
      </c>
    </row>
    <row r="686" spans="1:11" x14ac:dyDescent="0.2">
      <c r="A686" t="s">
        <v>993</v>
      </c>
      <c r="B686" t="s">
        <v>84</v>
      </c>
      <c r="C686" t="s">
        <v>98</v>
      </c>
      <c r="D686" t="s">
        <v>268</v>
      </c>
      <c r="E686" t="s">
        <v>171</v>
      </c>
      <c r="F686">
        <v>4</v>
      </c>
      <c r="G686">
        <v>170</v>
      </c>
      <c r="H686">
        <v>0</v>
      </c>
      <c r="I686">
        <v>0</v>
      </c>
      <c r="J686">
        <v>4</v>
      </c>
      <c r="K686">
        <v>170</v>
      </c>
    </row>
    <row r="687" spans="1:11" x14ac:dyDescent="0.2">
      <c r="A687" t="s">
        <v>994</v>
      </c>
      <c r="B687" t="s">
        <v>84</v>
      </c>
      <c r="C687" t="s">
        <v>98</v>
      </c>
      <c r="D687" t="s">
        <v>266</v>
      </c>
      <c r="E687" t="s">
        <v>172</v>
      </c>
      <c r="F687">
        <v>56</v>
      </c>
      <c r="G687">
        <v>2218</v>
      </c>
      <c r="H687">
        <v>0</v>
      </c>
      <c r="I687">
        <v>0</v>
      </c>
      <c r="J687">
        <v>56</v>
      </c>
      <c r="K687">
        <v>2218</v>
      </c>
    </row>
    <row r="688" spans="1:11" x14ac:dyDescent="0.2">
      <c r="A688" t="s">
        <v>995</v>
      </c>
      <c r="B688" t="s">
        <v>84</v>
      </c>
      <c r="C688" t="s">
        <v>98</v>
      </c>
      <c r="D688" t="s">
        <v>268</v>
      </c>
      <c r="E688" t="s">
        <v>173</v>
      </c>
      <c r="F688">
        <v>134</v>
      </c>
      <c r="G688">
        <v>6177</v>
      </c>
      <c r="H688">
        <v>0</v>
      </c>
      <c r="I688">
        <v>0</v>
      </c>
      <c r="J688">
        <v>134</v>
      </c>
      <c r="K688">
        <v>6177</v>
      </c>
    </row>
    <row r="689" spans="1:11" x14ac:dyDescent="0.2">
      <c r="A689" t="s">
        <v>996</v>
      </c>
      <c r="B689" t="s">
        <v>84</v>
      </c>
      <c r="C689" t="s">
        <v>98</v>
      </c>
      <c r="D689" t="s">
        <v>272</v>
      </c>
      <c r="E689" t="s">
        <v>174</v>
      </c>
      <c r="F689">
        <v>75</v>
      </c>
      <c r="G689">
        <v>3921</v>
      </c>
      <c r="H689">
        <v>0</v>
      </c>
      <c r="I689">
        <v>0</v>
      </c>
      <c r="J689">
        <v>75</v>
      </c>
      <c r="K689">
        <v>3921</v>
      </c>
    </row>
    <row r="690" spans="1:11" x14ac:dyDescent="0.2">
      <c r="A690" t="s">
        <v>997</v>
      </c>
      <c r="B690" t="s">
        <v>84</v>
      </c>
      <c r="C690" t="s">
        <v>98</v>
      </c>
      <c r="D690" t="s">
        <v>264</v>
      </c>
      <c r="E690" t="s">
        <v>175</v>
      </c>
      <c r="F690">
        <v>32</v>
      </c>
      <c r="G690">
        <v>1269</v>
      </c>
      <c r="H690">
        <v>0</v>
      </c>
      <c r="I690">
        <v>0</v>
      </c>
      <c r="J690">
        <v>32</v>
      </c>
      <c r="K690">
        <v>1269</v>
      </c>
    </row>
    <row r="691" spans="1:11" x14ac:dyDescent="0.2">
      <c r="A691" t="s">
        <v>998</v>
      </c>
      <c r="B691" t="s">
        <v>84</v>
      </c>
      <c r="C691" t="s">
        <v>98</v>
      </c>
      <c r="D691" t="s">
        <v>264</v>
      </c>
      <c r="E691" t="s">
        <v>176</v>
      </c>
      <c r="F691">
        <v>90</v>
      </c>
      <c r="G691">
        <v>3849.48</v>
      </c>
      <c r="H691">
        <v>0</v>
      </c>
      <c r="I691">
        <v>0</v>
      </c>
      <c r="J691">
        <v>90</v>
      </c>
      <c r="K691">
        <v>3849.48</v>
      </c>
    </row>
    <row r="692" spans="1:11" x14ac:dyDescent="0.2">
      <c r="A692" t="s">
        <v>999</v>
      </c>
      <c r="B692" t="s">
        <v>84</v>
      </c>
      <c r="C692" t="s">
        <v>98</v>
      </c>
      <c r="D692" t="s">
        <v>266</v>
      </c>
      <c r="E692" t="s">
        <v>177</v>
      </c>
      <c r="F692">
        <v>50</v>
      </c>
      <c r="G692">
        <v>1828</v>
      </c>
      <c r="H692">
        <v>0</v>
      </c>
      <c r="I692">
        <v>0</v>
      </c>
      <c r="J692">
        <v>50</v>
      </c>
      <c r="K692">
        <v>1828</v>
      </c>
    </row>
    <row r="693" spans="1:11" x14ac:dyDescent="0.2">
      <c r="A693" t="s">
        <v>1000</v>
      </c>
      <c r="B693" t="s">
        <v>84</v>
      </c>
      <c r="C693" t="s">
        <v>98</v>
      </c>
      <c r="D693" t="s">
        <v>264</v>
      </c>
      <c r="E693" t="s">
        <v>178</v>
      </c>
      <c r="F693">
        <v>62</v>
      </c>
      <c r="G693">
        <v>2168</v>
      </c>
      <c r="H693">
        <v>0</v>
      </c>
      <c r="I693">
        <v>0</v>
      </c>
      <c r="J693">
        <v>62</v>
      </c>
      <c r="K693">
        <v>2168</v>
      </c>
    </row>
    <row r="694" spans="1:11" x14ac:dyDescent="0.2">
      <c r="A694" t="s">
        <v>1001</v>
      </c>
      <c r="B694" t="s">
        <v>84</v>
      </c>
      <c r="C694" t="s">
        <v>98</v>
      </c>
      <c r="D694" t="s">
        <v>268</v>
      </c>
      <c r="E694" t="s">
        <v>179</v>
      </c>
      <c r="F694">
        <v>54</v>
      </c>
      <c r="G694">
        <v>2304.5</v>
      </c>
      <c r="H694">
        <v>0</v>
      </c>
      <c r="I694">
        <v>0</v>
      </c>
      <c r="J694">
        <v>54</v>
      </c>
      <c r="K694">
        <v>2304.5</v>
      </c>
    </row>
    <row r="695" spans="1:11" x14ac:dyDescent="0.2">
      <c r="A695" t="s">
        <v>1002</v>
      </c>
      <c r="B695" t="s">
        <v>84</v>
      </c>
      <c r="C695" t="s">
        <v>98</v>
      </c>
      <c r="D695" t="s">
        <v>266</v>
      </c>
      <c r="E695" t="s">
        <v>280</v>
      </c>
      <c r="F695">
        <v>1431</v>
      </c>
      <c r="G695">
        <v>61237.9</v>
      </c>
      <c r="H695">
        <v>0</v>
      </c>
      <c r="I695">
        <v>0</v>
      </c>
      <c r="J695">
        <v>1431</v>
      </c>
      <c r="K695">
        <v>61237.9</v>
      </c>
    </row>
    <row r="696" spans="1:11" x14ac:dyDescent="0.2">
      <c r="A696" t="s">
        <v>1003</v>
      </c>
      <c r="B696" t="s">
        <v>84</v>
      </c>
      <c r="C696" t="s">
        <v>98</v>
      </c>
      <c r="D696" t="s">
        <v>265</v>
      </c>
      <c r="E696" t="s">
        <v>180</v>
      </c>
      <c r="F696">
        <v>27</v>
      </c>
      <c r="G696">
        <v>1410</v>
      </c>
      <c r="H696">
        <v>0</v>
      </c>
      <c r="I696">
        <v>0</v>
      </c>
      <c r="J696">
        <v>27</v>
      </c>
      <c r="K696">
        <v>1410</v>
      </c>
    </row>
    <row r="697" spans="1:11" x14ac:dyDescent="0.2">
      <c r="A697" t="s">
        <v>1004</v>
      </c>
      <c r="B697" t="s">
        <v>84</v>
      </c>
      <c r="C697" t="s">
        <v>98</v>
      </c>
      <c r="D697" t="s">
        <v>268</v>
      </c>
      <c r="E697" t="s">
        <v>181</v>
      </c>
      <c r="F697">
        <v>25</v>
      </c>
      <c r="G697">
        <v>1195</v>
      </c>
      <c r="H697">
        <v>0</v>
      </c>
      <c r="I697">
        <v>0</v>
      </c>
      <c r="J697">
        <v>25</v>
      </c>
      <c r="K697">
        <v>1195</v>
      </c>
    </row>
    <row r="698" spans="1:11" x14ac:dyDescent="0.2">
      <c r="A698" t="s">
        <v>1005</v>
      </c>
      <c r="B698" t="s">
        <v>84</v>
      </c>
      <c r="C698" t="s">
        <v>98</v>
      </c>
      <c r="D698" t="s">
        <v>269</v>
      </c>
      <c r="E698" t="s">
        <v>182</v>
      </c>
      <c r="F698">
        <v>39</v>
      </c>
      <c r="G698">
        <v>1572</v>
      </c>
      <c r="H698">
        <v>0</v>
      </c>
      <c r="I698">
        <v>0</v>
      </c>
      <c r="J698">
        <v>39</v>
      </c>
      <c r="K698">
        <v>1572</v>
      </c>
    </row>
    <row r="699" spans="1:11" x14ac:dyDescent="0.2">
      <c r="A699" t="s">
        <v>1006</v>
      </c>
      <c r="B699" t="s">
        <v>84</v>
      </c>
      <c r="C699" t="s">
        <v>98</v>
      </c>
      <c r="D699" t="s">
        <v>266</v>
      </c>
      <c r="E699" t="s">
        <v>183</v>
      </c>
      <c r="F699">
        <v>38</v>
      </c>
      <c r="G699">
        <v>1743</v>
      </c>
      <c r="H699">
        <v>0</v>
      </c>
      <c r="I699">
        <v>0</v>
      </c>
      <c r="J699">
        <v>38</v>
      </c>
      <c r="K699">
        <v>1743</v>
      </c>
    </row>
    <row r="700" spans="1:11" x14ac:dyDescent="0.2">
      <c r="A700" t="s">
        <v>1007</v>
      </c>
      <c r="B700" t="s">
        <v>84</v>
      </c>
      <c r="C700" t="s">
        <v>98</v>
      </c>
      <c r="D700" t="s">
        <v>267</v>
      </c>
      <c r="E700" t="s">
        <v>184</v>
      </c>
      <c r="F700">
        <v>5</v>
      </c>
      <c r="G700">
        <v>242</v>
      </c>
      <c r="H700">
        <v>0</v>
      </c>
      <c r="I700">
        <v>0</v>
      </c>
      <c r="J700">
        <v>5</v>
      </c>
      <c r="K700">
        <v>242</v>
      </c>
    </row>
    <row r="701" spans="1:11" x14ac:dyDescent="0.2">
      <c r="A701" t="s">
        <v>1008</v>
      </c>
      <c r="B701" t="s">
        <v>84</v>
      </c>
      <c r="C701" t="s">
        <v>98</v>
      </c>
      <c r="D701" t="s">
        <v>269</v>
      </c>
      <c r="E701" t="s">
        <v>185</v>
      </c>
      <c r="F701">
        <v>35</v>
      </c>
      <c r="G701">
        <v>1868</v>
      </c>
      <c r="H701">
        <v>0</v>
      </c>
      <c r="I701">
        <v>0</v>
      </c>
      <c r="J701">
        <v>35</v>
      </c>
      <c r="K701">
        <v>1868</v>
      </c>
    </row>
    <row r="702" spans="1:11" x14ac:dyDescent="0.2">
      <c r="A702" t="s">
        <v>1009</v>
      </c>
      <c r="B702" t="s">
        <v>84</v>
      </c>
      <c r="C702" t="s">
        <v>98</v>
      </c>
      <c r="D702" t="s">
        <v>267</v>
      </c>
      <c r="E702" t="s">
        <v>186</v>
      </c>
      <c r="F702">
        <v>31</v>
      </c>
      <c r="G702">
        <v>1631</v>
      </c>
      <c r="H702">
        <v>0</v>
      </c>
      <c r="I702">
        <v>0</v>
      </c>
      <c r="J702">
        <v>31</v>
      </c>
      <c r="K702">
        <v>1631</v>
      </c>
    </row>
    <row r="703" spans="1:11" x14ac:dyDescent="0.2">
      <c r="A703" t="s">
        <v>1010</v>
      </c>
      <c r="B703" t="s">
        <v>84</v>
      </c>
      <c r="C703" t="s">
        <v>98</v>
      </c>
      <c r="D703" t="s">
        <v>266</v>
      </c>
      <c r="E703" t="s">
        <v>187</v>
      </c>
      <c r="F703">
        <v>47</v>
      </c>
      <c r="G703">
        <v>2189</v>
      </c>
      <c r="H703">
        <v>0</v>
      </c>
      <c r="I703">
        <v>0</v>
      </c>
      <c r="J703">
        <v>47</v>
      </c>
      <c r="K703">
        <v>2189</v>
      </c>
    </row>
    <row r="704" spans="1:11" x14ac:dyDescent="0.2">
      <c r="A704" t="s">
        <v>1011</v>
      </c>
      <c r="B704" t="s">
        <v>84</v>
      </c>
      <c r="C704" t="s">
        <v>98</v>
      </c>
      <c r="D704" t="s">
        <v>265</v>
      </c>
      <c r="E704" t="s">
        <v>188</v>
      </c>
      <c r="F704">
        <v>103</v>
      </c>
      <c r="G704">
        <v>3681</v>
      </c>
      <c r="H704">
        <v>0</v>
      </c>
      <c r="I704">
        <v>0</v>
      </c>
      <c r="J704">
        <v>103</v>
      </c>
      <c r="K704">
        <v>3681</v>
      </c>
    </row>
    <row r="705" spans="1:11" x14ac:dyDescent="0.2">
      <c r="A705" t="s">
        <v>1012</v>
      </c>
      <c r="B705" t="s">
        <v>84</v>
      </c>
      <c r="C705" t="s">
        <v>98</v>
      </c>
      <c r="D705" t="s">
        <v>272</v>
      </c>
      <c r="E705" t="s">
        <v>189</v>
      </c>
      <c r="F705">
        <v>12</v>
      </c>
      <c r="G705">
        <v>514</v>
      </c>
      <c r="H705">
        <v>0</v>
      </c>
      <c r="I705">
        <v>0</v>
      </c>
      <c r="J705">
        <v>12</v>
      </c>
      <c r="K705">
        <v>514</v>
      </c>
    </row>
    <row r="706" spans="1:11" x14ac:dyDescent="0.2">
      <c r="A706" t="s">
        <v>1013</v>
      </c>
      <c r="B706" t="s">
        <v>84</v>
      </c>
      <c r="C706" t="s">
        <v>98</v>
      </c>
      <c r="D706" t="s">
        <v>267</v>
      </c>
      <c r="E706" t="s">
        <v>281</v>
      </c>
      <c r="F706">
        <v>139</v>
      </c>
      <c r="G706">
        <v>5895</v>
      </c>
      <c r="H706">
        <v>0</v>
      </c>
      <c r="I706">
        <v>0</v>
      </c>
      <c r="J706">
        <v>139</v>
      </c>
      <c r="K706">
        <v>5895</v>
      </c>
    </row>
    <row r="707" spans="1:11" x14ac:dyDescent="0.2">
      <c r="A707" t="s">
        <v>1014</v>
      </c>
      <c r="B707" t="s">
        <v>84</v>
      </c>
      <c r="C707" t="s">
        <v>98</v>
      </c>
      <c r="D707" t="s">
        <v>272</v>
      </c>
      <c r="E707" t="s">
        <v>190</v>
      </c>
      <c r="F707">
        <v>10</v>
      </c>
      <c r="G707">
        <v>280</v>
      </c>
      <c r="H707">
        <v>0</v>
      </c>
      <c r="I707">
        <v>0</v>
      </c>
      <c r="J707">
        <v>10</v>
      </c>
      <c r="K707">
        <v>280</v>
      </c>
    </row>
    <row r="708" spans="1:11" x14ac:dyDescent="0.2">
      <c r="A708" t="s">
        <v>1015</v>
      </c>
      <c r="B708" t="s">
        <v>84</v>
      </c>
      <c r="C708" t="s">
        <v>98</v>
      </c>
      <c r="D708" t="s">
        <v>264</v>
      </c>
      <c r="E708" t="s">
        <v>191</v>
      </c>
      <c r="F708">
        <v>38</v>
      </c>
      <c r="G708">
        <v>1793</v>
      </c>
      <c r="H708">
        <v>0</v>
      </c>
      <c r="I708">
        <v>0</v>
      </c>
      <c r="J708">
        <v>38</v>
      </c>
      <c r="K708">
        <v>1793</v>
      </c>
    </row>
    <row r="709" spans="1:11" x14ac:dyDescent="0.2">
      <c r="A709" t="s">
        <v>1016</v>
      </c>
      <c r="B709" t="s">
        <v>84</v>
      </c>
      <c r="C709" t="s">
        <v>98</v>
      </c>
      <c r="D709" t="s">
        <v>270</v>
      </c>
      <c r="E709" t="s">
        <v>192</v>
      </c>
      <c r="F709">
        <v>42</v>
      </c>
      <c r="G709">
        <v>1636</v>
      </c>
      <c r="H709">
        <v>0</v>
      </c>
      <c r="I709">
        <v>0</v>
      </c>
      <c r="J709">
        <v>42</v>
      </c>
      <c r="K709">
        <v>1636</v>
      </c>
    </row>
    <row r="710" spans="1:11" x14ac:dyDescent="0.2">
      <c r="A710" t="s">
        <v>1017</v>
      </c>
      <c r="B710" t="s">
        <v>84</v>
      </c>
      <c r="C710" t="s">
        <v>98</v>
      </c>
      <c r="D710" t="s">
        <v>267</v>
      </c>
      <c r="E710" t="s">
        <v>193</v>
      </c>
      <c r="F710">
        <v>13</v>
      </c>
      <c r="G710">
        <v>581</v>
      </c>
      <c r="H710">
        <v>0</v>
      </c>
      <c r="I710">
        <v>0</v>
      </c>
      <c r="J710">
        <v>13</v>
      </c>
      <c r="K710">
        <v>581</v>
      </c>
    </row>
    <row r="711" spans="1:11" x14ac:dyDescent="0.2">
      <c r="A711" t="s">
        <v>1018</v>
      </c>
      <c r="B711" t="s">
        <v>84</v>
      </c>
      <c r="C711" t="s">
        <v>98</v>
      </c>
      <c r="D711" t="s">
        <v>268</v>
      </c>
      <c r="E711" t="s">
        <v>282</v>
      </c>
      <c r="F711">
        <v>735</v>
      </c>
      <c r="G711">
        <v>32729.48</v>
      </c>
      <c r="H711">
        <v>0</v>
      </c>
      <c r="I711">
        <v>0</v>
      </c>
      <c r="J711">
        <v>735</v>
      </c>
      <c r="K711">
        <v>32729.48</v>
      </c>
    </row>
    <row r="712" spans="1:11" x14ac:dyDescent="0.2">
      <c r="A712" t="s">
        <v>1019</v>
      </c>
      <c r="B712" t="s">
        <v>84</v>
      </c>
      <c r="C712" t="s">
        <v>98</v>
      </c>
      <c r="D712" t="s">
        <v>272</v>
      </c>
      <c r="E712" t="s">
        <v>194</v>
      </c>
      <c r="F712">
        <v>64</v>
      </c>
      <c r="G712">
        <v>2508</v>
      </c>
      <c r="H712">
        <v>0</v>
      </c>
      <c r="I712">
        <v>0</v>
      </c>
      <c r="J712">
        <v>64</v>
      </c>
      <c r="K712">
        <v>2508</v>
      </c>
    </row>
    <row r="713" spans="1:11" x14ac:dyDescent="0.2">
      <c r="A713" t="s">
        <v>1020</v>
      </c>
      <c r="B713" t="s">
        <v>84</v>
      </c>
      <c r="C713" t="s">
        <v>98</v>
      </c>
      <c r="D713" t="s">
        <v>267</v>
      </c>
      <c r="E713" t="s">
        <v>195</v>
      </c>
      <c r="F713">
        <v>17</v>
      </c>
      <c r="G713">
        <v>442</v>
      </c>
      <c r="H713">
        <v>0</v>
      </c>
      <c r="I713">
        <v>0</v>
      </c>
      <c r="J713">
        <v>17</v>
      </c>
      <c r="K713">
        <v>442</v>
      </c>
    </row>
    <row r="714" spans="1:11" x14ac:dyDescent="0.2">
      <c r="A714" t="s">
        <v>1021</v>
      </c>
      <c r="B714" t="s">
        <v>84</v>
      </c>
      <c r="C714" t="s">
        <v>98</v>
      </c>
      <c r="D714" t="s">
        <v>273</v>
      </c>
      <c r="E714" t="s">
        <v>273</v>
      </c>
      <c r="F714">
        <v>3</v>
      </c>
      <c r="G714">
        <v>147</v>
      </c>
      <c r="H714">
        <v>0</v>
      </c>
      <c r="I714">
        <v>0</v>
      </c>
      <c r="J714">
        <v>3</v>
      </c>
      <c r="K714">
        <v>147</v>
      </c>
    </row>
    <row r="715" spans="1:11" x14ac:dyDescent="0.2">
      <c r="A715" t="s">
        <v>1022</v>
      </c>
      <c r="B715" t="s">
        <v>84</v>
      </c>
      <c r="C715" t="s">
        <v>98</v>
      </c>
      <c r="D715" t="s">
        <v>273</v>
      </c>
      <c r="E715" t="s">
        <v>287</v>
      </c>
      <c r="F715">
        <v>3</v>
      </c>
      <c r="G715">
        <v>147</v>
      </c>
      <c r="H715">
        <v>0</v>
      </c>
      <c r="I715">
        <v>0</v>
      </c>
      <c r="J715">
        <v>3</v>
      </c>
      <c r="K715">
        <v>147</v>
      </c>
    </row>
    <row r="716" spans="1:11" x14ac:dyDescent="0.2">
      <c r="A716" t="s">
        <v>1023</v>
      </c>
      <c r="B716" t="s">
        <v>84</v>
      </c>
      <c r="C716" t="s">
        <v>98</v>
      </c>
      <c r="D716" t="s">
        <v>264</v>
      </c>
      <c r="E716" t="s">
        <v>196</v>
      </c>
      <c r="F716">
        <v>9</v>
      </c>
      <c r="G716">
        <v>443.48</v>
      </c>
      <c r="H716">
        <v>0</v>
      </c>
      <c r="I716">
        <v>0</v>
      </c>
      <c r="J716">
        <v>9</v>
      </c>
      <c r="K716">
        <v>443.48</v>
      </c>
    </row>
    <row r="717" spans="1:11" x14ac:dyDescent="0.2">
      <c r="A717" t="s">
        <v>1024</v>
      </c>
      <c r="B717" t="s">
        <v>84</v>
      </c>
      <c r="C717" t="s">
        <v>98</v>
      </c>
      <c r="D717" t="s">
        <v>264</v>
      </c>
      <c r="E717" t="s">
        <v>197</v>
      </c>
      <c r="F717">
        <v>44</v>
      </c>
      <c r="G717">
        <v>1889</v>
      </c>
      <c r="H717">
        <v>0</v>
      </c>
      <c r="I717">
        <v>0</v>
      </c>
      <c r="J717">
        <v>44</v>
      </c>
      <c r="K717">
        <v>1889</v>
      </c>
    </row>
    <row r="718" spans="1:11" x14ac:dyDescent="0.2">
      <c r="A718" t="s">
        <v>1025</v>
      </c>
      <c r="B718" t="s">
        <v>84</v>
      </c>
      <c r="C718" t="s">
        <v>98</v>
      </c>
      <c r="D718" t="s">
        <v>268</v>
      </c>
      <c r="E718" t="s">
        <v>198</v>
      </c>
      <c r="F718">
        <v>25</v>
      </c>
      <c r="G718">
        <v>1140</v>
      </c>
      <c r="H718">
        <v>0</v>
      </c>
      <c r="I718">
        <v>0</v>
      </c>
      <c r="J718">
        <v>25</v>
      </c>
      <c r="K718">
        <v>1140</v>
      </c>
    </row>
    <row r="719" spans="1:11" x14ac:dyDescent="0.2">
      <c r="A719" t="s">
        <v>1026</v>
      </c>
      <c r="B719" t="s">
        <v>84</v>
      </c>
      <c r="C719" t="s">
        <v>98</v>
      </c>
      <c r="D719" t="s">
        <v>269</v>
      </c>
      <c r="E719" t="s">
        <v>199</v>
      </c>
      <c r="F719">
        <v>96</v>
      </c>
      <c r="G719">
        <v>3530.5</v>
      </c>
      <c r="H719">
        <v>0</v>
      </c>
      <c r="I719">
        <v>0</v>
      </c>
      <c r="J719">
        <v>96</v>
      </c>
      <c r="K719">
        <v>3530.5</v>
      </c>
    </row>
    <row r="720" spans="1:11" x14ac:dyDescent="0.2">
      <c r="A720" t="s">
        <v>1027</v>
      </c>
      <c r="B720" t="s">
        <v>84</v>
      </c>
      <c r="C720" t="s">
        <v>98</v>
      </c>
      <c r="D720" t="s">
        <v>265</v>
      </c>
      <c r="E720" t="s">
        <v>200</v>
      </c>
      <c r="F720">
        <v>30</v>
      </c>
      <c r="G720">
        <v>1113</v>
      </c>
      <c r="H720">
        <v>0</v>
      </c>
      <c r="I720">
        <v>0</v>
      </c>
      <c r="J720">
        <v>30</v>
      </c>
      <c r="K720">
        <v>1113</v>
      </c>
    </row>
    <row r="721" spans="1:11" x14ac:dyDescent="0.2">
      <c r="A721" t="s">
        <v>1028</v>
      </c>
      <c r="B721" t="s">
        <v>84</v>
      </c>
      <c r="C721" t="s">
        <v>98</v>
      </c>
      <c r="D721" t="s">
        <v>270</v>
      </c>
      <c r="E721" t="s">
        <v>201</v>
      </c>
      <c r="F721">
        <v>16</v>
      </c>
      <c r="G721">
        <v>635</v>
      </c>
      <c r="H721">
        <v>0</v>
      </c>
      <c r="I721">
        <v>0</v>
      </c>
      <c r="J721">
        <v>16</v>
      </c>
      <c r="K721">
        <v>635</v>
      </c>
    </row>
    <row r="722" spans="1:11" x14ac:dyDescent="0.2">
      <c r="A722" t="s">
        <v>1029</v>
      </c>
      <c r="B722" t="s">
        <v>84</v>
      </c>
      <c r="C722" t="s">
        <v>98</v>
      </c>
      <c r="D722" t="s">
        <v>269</v>
      </c>
      <c r="E722" t="s">
        <v>202</v>
      </c>
      <c r="F722">
        <v>32</v>
      </c>
      <c r="G722">
        <v>1436</v>
      </c>
      <c r="H722">
        <v>0</v>
      </c>
      <c r="I722">
        <v>0</v>
      </c>
      <c r="J722">
        <v>32</v>
      </c>
      <c r="K722">
        <v>1436</v>
      </c>
    </row>
    <row r="723" spans="1:11" x14ac:dyDescent="0.2">
      <c r="A723" t="s">
        <v>1030</v>
      </c>
      <c r="B723" t="s">
        <v>84</v>
      </c>
      <c r="C723" t="s">
        <v>98</v>
      </c>
      <c r="D723" t="s">
        <v>269</v>
      </c>
      <c r="E723" t="s">
        <v>203</v>
      </c>
      <c r="F723">
        <v>18</v>
      </c>
      <c r="G723">
        <v>589</v>
      </c>
      <c r="H723">
        <v>0</v>
      </c>
      <c r="I723">
        <v>0</v>
      </c>
      <c r="J723">
        <v>18</v>
      </c>
      <c r="K723">
        <v>589</v>
      </c>
    </row>
    <row r="724" spans="1:11" x14ac:dyDescent="0.2">
      <c r="A724" t="s">
        <v>1031</v>
      </c>
      <c r="B724" t="s">
        <v>84</v>
      </c>
      <c r="C724" t="s">
        <v>98</v>
      </c>
      <c r="D724" t="s">
        <v>266</v>
      </c>
      <c r="E724" t="s">
        <v>204</v>
      </c>
      <c r="F724">
        <v>37</v>
      </c>
      <c r="G724">
        <v>1844</v>
      </c>
      <c r="H724">
        <v>0</v>
      </c>
      <c r="I724">
        <v>0</v>
      </c>
      <c r="J724">
        <v>37</v>
      </c>
      <c r="K724">
        <v>1844</v>
      </c>
    </row>
    <row r="725" spans="1:11" x14ac:dyDescent="0.2">
      <c r="A725" t="s">
        <v>1032</v>
      </c>
      <c r="B725" t="s">
        <v>84</v>
      </c>
      <c r="C725" t="s">
        <v>98</v>
      </c>
      <c r="D725" t="s">
        <v>267</v>
      </c>
      <c r="E725" t="s">
        <v>205</v>
      </c>
      <c r="F725">
        <v>2</v>
      </c>
      <c r="G725">
        <v>28</v>
      </c>
      <c r="H725">
        <v>0</v>
      </c>
      <c r="I725">
        <v>0</v>
      </c>
      <c r="J725">
        <v>2</v>
      </c>
      <c r="K725">
        <v>28</v>
      </c>
    </row>
    <row r="726" spans="1:11" x14ac:dyDescent="0.2">
      <c r="A726" t="s">
        <v>1033</v>
      </c>
      <c r="B726" t="s">
        <v>84</v>
      </c>
      <c r="C726" t="s">
        <v>98</v>
      </c>
      <c r="D726" t="s">
        <v>266</v>
      </c>
      <c r="E726" t="s">
        <v>206</v>
      </c>
      <c r="F726">
        <v>48</v>
      </c>
      <c r="G726">
        <v>1841.5</v>
      </c>
      <c r="H726">
        <v>0</v>
      </c>
      <c r="I726">
        <v>0</v>
      </c>
      <c r="J726">
        <v>48</v>
      </c>
      <c r="K726">
        <v>1841.5</v>
      </c>
    </row>
    <row r="727" spans="1:11" x14ac:dyDescent="0.2">
      <c r="A727" t="s">
        <v>1034</v>
      </c>
      <c r="B727" t="s">
        <v>84</v>
      </c>
      <c r="C727" t="s">
        <v>98</v>
      </c>
      <c r="D727" t="s">
        <v>268</v>
      </c>
      <c r="E727" t="s">
        <v>207</v>
      </c>
      <c r="F727">
        <v>29</v>
      </c>
      <c r="G727">
        <v>1060</v>
      </c>
      <c r="H727">
        <v>0</v>
      </c>
      <c r="I727">
        <v>0</v>
      </c>
      <c r="J727">
        <v>29</v>
      </c>
      <c r="K727">
        <v>1060</v>
      </c>
    </row>
    <row r="728" spans="1:11" x14ac:dyDescent="0.2">
      <c r="A728" t="s">
        <v>1035</v>
      </c>
      <c r="B728" t="s">
        <v>84</v>
      </c>
      <c r="C728" t="s">
        <v>98</v>
      </c>
      <c r="D728" t="s">
        <v>272</v>
      </c>
      <c r="E728" t="s">
        <v>208</v>
      </c>
      <c r="F728">
        <v>18</v>
      </c>
      <c r="G728">
        <v>590</v>
      </c>
      <c r="H728">
        <v>0</v>
      </c>
      <c r="I728">
        <v>0</v>
      </c>
      <c r="J728">
        <v>18</v>
      </c>
      <c r="K728">
        <v>590</v>
      </c>
    </row>
    <row r="729" spans="1:11" x14ac:dyDescent="0.2">
      <c r="A729" t="s">
        <v>1036</v>
      </c>
      <c r="B729" t="s">
        <v>84</v>
      </c>
      <c r="C729" t="s">
        <v>98</v>
      </c>
      <c r="D729" t="s">
        <v>268</v>
      </c>
      <c r="E729" t="s">
        <v>210</v>
      </c>
      <c r="F729">
        <v>27</v>
      </c>
      <c r="G729">
        <v>1043.5</v>
      </c>
      <c r="H729">
        <v>0</v>
      </c>
      <c r="I729">
        <v>0</v>
      </c>
      <c r="J729">
        <v>27</v>
      </c>
      <c r="K729">
        <v>1043.5</v>
      </c>
    </row>
    <row r="730" spans="1:11" x14ac:dyDescent="0.2">
      <c r="A730" t="s">
        <v>1037</v>
      </c>
      <c r="B730" t="s">
        <v>84</v>
      </c>
      <c r="C730" t="s">
        <v>98</v>
      </c>
      <c r="D730" t="s">
        <v>271</v>
      </c>
      <c r="E730" t="s">
        <v>211</v>
      </c>
      <c r="F730">
        <v>21</v>
      </c>
      <c r="G730">
        <v>1159</v>
      </c>
      <c r="H730">
        <v>0</v>
      </c>
      <c r="I730">
        <v>0</v>
      </c>
      <c r="J730">
        <v>21</v>
      </c>
      <c r="K730">
        <v>1159</v>
      </c>
    </row>
    <row r="731" spans="1:11" x14ac:dyDescent="0.2">
      <c r="A731" t="s">
        <v>1038</v>
      </c>
      <c r="B731" t="s">
        <v>84</v>
      </c>
      <c r="C731" t="s">
        <v>98</v>
      </c>
      <c r="D731" t="s">
        <v>268</v>
      </c>
      <c r="E731" t="s">
        <v>212</v>
      </c>
      <c r="F731">
        <v>27</v>
      </c>
      <c r="G731">
        <v>1139</v>
      </c>
      <c r="H731">
        <v>0</v>
      </c>
      <c r="I731">
        <v>0</v>
      </c>
      <c r="J731">
        <v>27</v>
      </c>
      <c r="K731">
        <v>1139</v>
      </c>
    </row>
    <row r="732" spans="1:11" x14ac:dyDescent="0.2">
      <c r="A732" t="s">
        <v>1039</v>
      </c>
      <c r="B732" t="s">
        <v>84</v>
      </c>
      <c r="C732" t="s">
        <v>98</v>
      </c>
      <c r="D732" t="s">
        <v>272</v>
      </c>
      <c r="E732" t="s">
        <v>213</v>
      </c>
      <c r="F732">
        <v>45</v>
      </c>
      <c r="G732">
        <v>1946.5</v>
      </c>
      <c r="H732">
        <v>0</v>
      </c>
      <c r="I732">
        <v>0</v>
      </c>
      <c r="J732">
        <v>45</v>
      </c>
      <c r="K732">
        <v>1946.5</v>
      </c>
    </row>
    <row r="733" spans="1:11" x14ac:dyDescent="0.2">
      <c r="A733" t="s">
        <v>1040</v>
      </c>
      <c r="B733" t="s">
        <v>84</v>
      </c>
      <c r="C733" t="s">
        <v>98</v>
      </c>
      <c r="D733" t="s">
        <v>271</v>
      </c>
      <c r="E733" t="s">
        <v>214</v>
      </c>
      <c r="F733">
        <v>25</v>
      </c>
      <c r="G733">
        <v>1092</v>
      </c>
      <c r="H733">
        <v>0</v>
      </c>
      <c r="I733">
        <v>0</v>
      </c>
      <c r="J733">
        <v>25</v>
      </c>
      <c r="K733">
        <v>1092</v>
      </c>
    </row>
    <row r="734" spans="1:11" x14ac:dyDescent="0.2">
      <c r="A734" t="s">
        <v>1041</v>
      </c>
      <c r="B734" t="s">
        <v>84</v>
      </c>
      <c r="C734" t="s">
        <v>98</v>
      </c>
      <c r="D734" t="s">
        <v>269</v>
      </c>
      <c r="E734" t="s">
        <v>215</v>
      </c>
      <c r="F734">
        <v>14</v>
      </c>
      <c r="G734">
        <v>539</v>
      </c>
      <c r="H734">
        <v>0</v>
      </c>
      <c r="I734">
        <v>0</v>
      </c>
      <c r="J734">
        <v>14</v>
      </c>
      <c r="K734">
        <v>539</v>
      </c>
    </row>
    <row r="735" spans="1:11" x14ac:dyDescent="0.2">
      <c r="A735" t="s">
        <v>1042</v>
      </c>
      <c r="B735" t="s">
        <v>84</v>
      </c>
      <c r="C735" t="s">
        <v>98</v>
      </c>
      <c r="D735" t="s">
        <v>271</v>
      </c>
      <c r="E735" t="s">
        <v>216</v>
      </c>
      <c r="F735">
        <v>27</v>
      </c>
      <c r="G735">
        <v>1402</v>
      </c>
      <c r="H735">
        <v>0</v>
      </c>
      <c r="I735">
        <v>0</v>
      </c>
      <c r="J735">
        <v>27</v>
      </c>
      <c r="K735">
        <v>1402</v>
      </c>
    </row>
    <row r="736" spans="1:11" x14ac:dyDescent="0.2">
      <c r="A736" t="s">
        <v>1043</v>
      </c>
      <c r="B736" t="s">
        <v>84</v>
      </c>
      <c r="C736" t="s">
        <v>98</v>
      </c>
      <c r="D736" t="s">
        <v>270</v>
      </c>
      <c r="E736" t="s">
        <v>217</v>
      </c>
      <c r="F736">
        <v>84</v>
      </c>
      <c r="G736">
        <v>2835.48</v>
      </c>
      <c r="H736">
        <v>0</v>
      </c>
      <c r="I736">
        <v>0</v>
      </c>
      <c r="J736">
        <v>84</v>
      </c>
      <c r="K736">
        <v>2835.48</v>
      </c>
    </row>
    <row r="737" spans="1:11" x14ac:dyDescent="0.2">
      <c r="A737" t="s">
        <v>1044</v>
      </c>
      <c r="B737" t="s">
        <v>84</v>
      </c>
      <c r="C737" t="s">
        <v>98</v>
      </c>
      <c r="D737" t="s">
        <v>269</v>
      </c>
      <c r="E737" t="s">
        <v>283</v>
      </c>
      <c r="F737">
        <v>1466</v>
      </c>
      <c r="G737">
        <v>59055.44</v>
      </c>
      <c r="H737">
        <v>0</v>
      </c>
      <c r="I737">
        <v>0</v>
      </c>
      <c r="J737">
        <v>1466</v>
      </c>
      <c r="K737">
        <v>59055.44</v>
      </c>
    </row>
    <row r="738" spans="1:11" x14ac:dyDescent="0.2">
      <c r="A738" t="s">
        <v>1045</v>
      </c>
      <c r="B738" t="s">
        <v>84</v>
      </c>
      <c r="C738" t="s">
        <v>98</v>
      </c>
      <c r="D738" t="s">
        <v>270</v>
      </c>
      <c r="E738" t="s">
        <v>218</v>
      </c>
      <c r="F738">
        <v>61</v>
      </c>
      <c r="G738">
        <v>2874.98</v>
      </c>
      <c r="H738">
        <v>0</v>
      </c>
      <c r="I738">
        <v>0</v>
      </c>
      <c r="J738">
        <v>61</v>
      </c>
      <c r="K738">
        <v>2874.98</v>
      </c>
    </row>
    <row r="739" spans="1:11" x14ac:dyDescent="0.2">
      <c r="A739" t="s">
        <v>1046</v>
      </c>
      <c r="B739" t="s">
        <v>84</v>
      </c>
      <c r="C739" t="s">
        <v>98</v>
      </c>
      <c r="D739" t="s">
        <v>267</v>
      </c>
      <c r="E739" t="s">
        <v>219</v>
      </c>
      <c r="F739">
        <v>10</v>
      </c>
      <c r="G739">
        <v>487</v>
      </c>
      <c r="H739">
        <v>0</v>
      </c>
      <c r="I739">
        <v>0</v>
      </c>
      <c r="J739">
        <v>10</v>
      </c>
      <c r="K739">
        <v>487</v>
      </c>
    </row>
    <row r="740" spans="1:11" x14ac:dyDescent="0.2">
      <c r="A740" t="s">
        <v>1047</v>
      </c>
      <c r="B740" t="s">
        <v>84</v>
      </c>
      <c r="C740" t="s">
        <v>98</v>
      </c>
      <c r="D740" t="s">
        <v>270</v>
      </c>
      <c r="E740" t="s">
        <v>284</v>
      </c>
      <c r="F740">
        <v>732</v>
      </c>
      <c r="G740">
        <v>26698.92</v>
      </c>
      <c r="H740">
        <v>0</v>
      </c>
      <c r="I740">
        <v>0</v>
      </c>
      <c r="J740">
        <v>732</v>
      </c>
      <c r="K740">
        <v>26698.92</v>
      </c>
    </row>
    <row r="741" spans="1:11" x14ac:dyDescent="0.2">
      <c r="A741" t="s">
        <v>1048</v>
      </c>
      <c r="B741" t="s">
        <v>84</v>
      </c>
      <c r="C741" t="s">
        <v>98</v>
      </c>
      <c r="D741" t="s">
        <v>269</v>
      </c>
      <c r="E741" t="s">
        <v>220</v>
      </c>
      <c r="F741">
        <v>28</v>
      </c>
      <c r="G741">
        <v>1540</v>
      </c>
      <c r="H741">
        <v>0</v>
      </c>
      <c r="I741">
        <v>0</v>
      </c>
      <c r="J741">
        <v>28</v>
      </c>
      <c r="K741">
        <v>1540</v>
      </c>
    </row>
    <row r="742" spans="1:11" x14ac:dyDescent="0.2">
      <c r="A742" t="s">
        <v>1049</v>
      </c>
      <c r="B742" t="s">
        <v>84</v>
      </c>
      <c r="C742" t="s">
        <v>98</v>
      </c>
      <c r="D742" t="s">
        <v>265</v>
      </c>
      <c r="E742" t="s">
        <v>221</v>
      </c>
      <c r="F742">
        <v>19</v>
      </c>
      <c r="G742">
        <v>759</v>
      </c>
      <c r="H742">
        <v>0</v>
      </c>
      <c r="I742">
        <v>0</v>
      </c>
      <c r="J742">
        <v>19</v>
      </c>
      <c r="K742">
        <v>759</v>
      </c>
    </row>
    <row r="743" spans="1:11" x14ac:dyDescent="0.2">
      <c r="A743" t="s">
        <v>1050</v>
      </c>
      <c r="B743" t="s">
        <v>84</v>
      </c>
      <c r="C743" t="s">
        <v>98</v>
      </c>
      <c r="D743" t="s">
        <v>266</v>
      </c>
      <c r="E743" t="s">
        <v>222</v>
      </c>
      <c r="F743">
        <v>47</v>
      </c>
      <c r="G743">
        <v>1896.5</v>
      </c>
      <c r="H743">
        <v>0</v>
      </c>
      <c r="I743">
        <v>0</v>
      </c>
      <c r="J743">
        <v>47</v>
      </c>
      <c r="K743">
        <v>1896.5</v>
      </c>
    </row>
    <row r="744" spans="1:11" x14ac:dyDescent="0.2">
      <c r="A744" t="s">
        <v>1051</v>
      </c>
      <c r="B744" t="s">
        <v>84</v>
      </c>
      <c r="C744" t="s">
        <v>98</v>
      </c>
      <c r="D744" t="s">
        <v>268</v>
      </c>
      <c r="E744" t="s">
        <v>223</v>
      </c>
      <c r="F744">
        <v>9</v>
      </c>
      <c r="G744">
        <v>516</v>
      </c>
      <c r="H744">
        <v>0</v>
      </c>
      <c r="I744">
        <v>0</v>
      </c>
      <c r="J744">
        <v>9</v>
      </c>
      <c r="K744">
        <v>516</v>
      </c>
    </row>
    <row r="745" spans="1:11" x14ac:dyDescent="0.2">
      <c r="A745" t="s">
        <v>1052</v>
      </c>
      <c r="B745" t="s">
        <v>84</v>
      </c>
      <c r="C745" t="s">
        <v>98</v>
      </c>
      <c r="D745" t="s">
        <v>271</v>
      </c>
      <c r="E745" t="s">
        <v>224</v>
      </c>
      <c r="F745">
        <v>82</v>
      </c>
      <c r="G745">
        <v>3408</v>
      </c>
      <c r="H745">
        <v>0</v>
      </c>
      <c r="I745">
        <v>0</v>
      </c>
      <c r="J745">
        <v>82</v>
      </c>
      <c r="K745">
        <v>3408</v>
      </c>
    </row>
    <row r="746" spans="1:11" x14ac:dyDescent="0.2">
      <c r="A746" t="s">
        <v>1053</v>
      </c>
      <c r="B746" t="s">
        <v>84</v>
      </c>
      <c r="C746" t="s">
        <v>98</v>
      </c>
      <c r="D746" t="s">
        <v>268</v>
      </c>
      <c r="E746" t="s">
        <v>225</v>
      </c>
      <c r="F746">
        <v>39</v>
      </c>
      <c r="G746">
        <v>1510</v>
      </c>
      <c r="H746">
        <v>0</v>
      </c>
      <c r="I746">
        <v>0</v>
      </c>
      <c r="J746">
        <v>39</v>
      </c>
      <c r="K746">
        <v>1510</v>
      </c>
    </row>
    <row r="747" spans="1:11" x14ac:dyDescent="0.2">
      <c r="A747" t="s">
        <v>1054</v>
      </c>
      <c r="B747" t="s">
        <v>84</v>
      </c>
      <c r="C747" t="s">
        <v>98</v>
      </c>
      <c r="D747" t="s">
        <v>267</v>
      </c>
      <c r="E747" t="s">
        <v>226</v>
      </c>
      <c r="F747">
        <v>7</v>
      </c>
      <c r="G747">
        <v>352</v>
      </c>
      <c r="H747">
        <v>0</v>
      </c>
      <c r="I747">
        <v>0</v>
      </c>
      <c r="J747">
        <v>7</v>
      </c>
      <c r="K747">
        <v>352</v>
      </c>
    </row>
    <row r="748" spans="1:11" x14ac:dyDescent="0.2">
      <c r="A748" t="s">
        <v>1055</v>
      </c>
      <c r="B748" t="s">
        <v>84</v>
      </c>
      <c r="C748" t="s">
        <v>98</v>
      </c>
      <c r="D748" t="s">
        <v>271</v>
      </c>
      <c r="E748" t="s">
        <v>227</v>
      </c>
      <c r="F748">
        <v>18</v>
      </c>
      <c r="G748">
        <v>710</v>
      </c>
      <c r="H748">
        <v>0</v>
      </c>
      <c r="I748">
        <v>0</v>
      </c>
      <c r="J748">
        <v>18</v>
      </c>
      <c r="K748">
        <v>710</v>
      </c>
    </row>
    <row r="749" spans="1:11" x14ac:dyDescent="0.2">
      <c r="A749" t="s">
        <v>1056</v>
      </c>
      <c r="B749" t="s">
        <v>84</v>
      </c>
      <c r="C749" t="s">
        <v>98</v>
      </c>
      <c r="D749" t="s">
        <v>265</v>
      </c>
      <c r="E749" t="s">
        <v>228</v>
      </c>
      <c r="F749">
        <v>85</v>
      </c>
      <c r="G749">
        <v>2625.48</v>
      </c>
      <c r="H749">
        <v>0</v>
      </c>
      <c r="I749">
        <v>0</v>
      </c>
      <c r="J749">
        <v>85</v>
      </c>
      <c r="K749">
        <v>2625.48</v>
      </c>
    </row>
    <row r="750" spans="1:11" x14ac:dyDescent="0.2">
      <c r="A750" t="s">
        <v>1057</v>
      </c>
      <c r="B750" t="s">
        <v>84</v>
      </c>
      <c r="C750" t="s">
        <v>98</v>
      </c>
      <c r="D750" t="s">
        <v>267</v>
      </c>
      <c r="E750" t="s">
        <v>229</v>
      </c>
      <c r="F750">
        <v>13</v>
      </c>
      <c r="G750">
        <v>470</v>
      </c>
      <c r="H750">
        <v>0</v>
      </c>
      <c r="I750">
        <v>0</v>
      </c>
      <c r="J750">
        <v>13</v>
      </c>
      <c r="K750">
        <v>470</v>
      </c>
    </row>
    <row r="751" spans="1:11" x14ac:dyDescent="0.2">
      <c r="A751" t="s">
        <v>1058</v>
      </c>
      <c r="B751" t="s">
        <v>84</v>
      </c>
      <c r="C751" t="s">
        <v>98</v>
      </c>
      <c r="D751" t="s">
        <v>269</v>
      </c>
      <c r="E751" t="s">
        <v>230</v>
      </c>
      <c r="F751">
        <v>243</v>
      </c>
      <c r="G751">
        <v>10664</v>
      </c>
      <c r="H751">
        <v>0</v>
      </c>
      <c r="I751">
        <v>0</v>
      </c>
      <c r="J751">
        <v>243</v>
      </c>
      <c r="K751">
        <v>10664</v>
      </c>
    </row>
    <row r="752" spans="1:11" x14ac:dyDescent="0.2">
      <c r="A752" t="s">
        <v>1059</v>
      </c>
      <c r="B752" t="s">
        <v>84</v>
      </c>
      <c r="C752" t="s">
        <v>98</v>
      </c>
      <c r="D752" t="s">
        <v>266</v>
      </c>
      <c r="E752" t="s">
        <v>231</v>
      </c>
      <c r="F752">
        <v>27</v>
      </c>
      <c r="G752">
        <v>1178.48</v>
      </c>
      <c r="H752">
        <v>0</v>
      </c>
      <c r="I752">
        <v>0</v>
      </c>
      <c r="J752">
        <v>27</v>
      </c>
      <c r="K752">
        <v>1178.48</v>
      </c>
    </row>
    <row r="753" spans="1:11" x14ac:dyDescent="0.2">
      <c r="A753" t="s">
        <v>1060</v>
      </c>
      <c r="B753" t="s">
        <v>84</v>
      </c>
      <c r="C753" t="s">
        <v>98</v>
      </c>
      <c r="D753" t="s">
        <v>270</v>
      </c>
      <c r="E753" t="s">
        <v>232</v>
      </c>
      <c r="F753">
        <v>24</v>
      </c>
      <c r="G753">
        <v>1073</v>
      </c>
      <c r="H753">
        <v>0</v>
      </c>
      <c r="I753">
        <v>0</v>
      </c>
      <c r="J753">
        <v>24</v>
      </c>
      <c r="K753">
        <v>1073</v>
      </c>
    </row>
    <row r="754" spans="1:11" x14ac:dyDescent="0.2">
      <c r="A754" t="s">
        <v>1061</v>
      </c>
      <c r="B754" t="s">
        <v>84</v>
      </c>
      <c r="C754" t="s">
        <v>98</v>
      </c>
      <c r="D754" t="s">
        <v>268</v>
      </c>
      <c r="E754" t="s">
        <v>233</v>
      </c>
      <c r="F754">
        <v>15</v>
      </c>
      <c r="G754">
        <v>702</v>
      </c>
      <c r="H754">
        <v>0</v>
      </c>
      <c r="I754">
        <v>0</v>
      </c>
      <c r="J754">
        <v>15</v>
      </c>
      <c r="K754">
        <v>702</v>
      </c>
    </row>
    <row r="755" spans="1:11" x14ac:dyDescent="0.2">
      <c r="A755" t="s">
        <v>1062</v>
      </c>
      <c r="B755" t="s">
        <v>84</v>
      </c>
      <c r="C755" t="s">
        <v>98</v>
      </c>
      <c r="D755" t="s">
        <v>271</v>
      </c>
      <c r="E755" t="s">
        <v>234</v>
      </c>
      <c r="F755">
        <v>15</v>
      </c>
      <c r="G755">
        <v>610</v>
      </c>
      <c r="H755">
        <v>0</v>
      </c>
      <c r="I755">
        <v>0</v>
      </c>
      <c r="J755">
        <v>15</v>
      </c>
      <c r="K755">
        <v>610</v>
      </c>
    </row>
    <row r="756" spans="1:11" x14ac:dyDescent="0.2">
      <c r="A756" t="s">
        <v>1063</v>
      </c>
      <c r="B756" t="s">
        <v>84</v>
      </c>
      <c r="C756" t="s">
        <v>98</v>
      </c>
      <c r="D756" t="s">
        <v>265</v>
      </c>
      <c r="E756" t="s">
        <v>235</v>
      </c>
      <c r="F756">
        <v>11</v>
      </c>
      <c r="G756">
        <v>471</v>
      </c>
      <c r="H756">
        <v>0</v>
      </c>
      <c r="I756">
        <v>0</v>
      </c>
      <c r="J756">
        <v>11</v>
      </c>
      <c r="K756">
        <v>471</v>
      </c>
    </row>
    <row r="757" spans="1:11" x14ac:dyDescent="0.2">
      <c r="A757" t="s">
        <v>1064</v>
      </c>
      <c r="B757" t="s">
        <v>84</v>
      </c>
      <c r="C757" t="s">
        <v>98</v>
      </c>
      <c r="D757" t="s">
        <v>270</v>
      </c>
      <c r="E757" t="s">
        <v>236</v>
      </c>
      <c r="F757">
        <v>6</v>
      </c>
      <c r="G757">
        <v>267.48</v>
      </c>
      <c r="H757">
        <v>0</v>
      </c>
      <c r="I757">
        <v>0</v>
      </c>
      <c r="J757">
        <v>6</v>
      </c>
      <c r="K757">
        <v>267.48</v>
      </c>
    </row>
    <row r="758" spans="1:11" x14ac:dyDescent="0.2">
      <c r="A758" t="s">
        <v>1065</v>
      </c>
      <c r="B758" t="s">
        <v>84</v>
      </c>
      <c r="C758" t="s">
        <v>98</v>
      </c>
      <c r="D758" t="s">
        <v>266</v>
      </c>
      <c r="E758" t="s">
        <v>237</v>
      </c>
      <c r="F758">
        <v>25</v>
      </c>
      <c r="G758">
        <v>1013.48</v>
      </c>
      <c r="H758">
        <v>0</v>
      </c>
      <c r="I758">
        <v>0</v>
      </c>
      <c r="J758">
        <v>25</v>
      </c>
      <c r="K758">
        <v>1013.48</v>
      </c>
    </row>
    <row r="759" spans="1:11" x14ac:dyDescent="0.2">
      <c r="A759" t="s">
        <v>1066</v>
      </c>
      <c r="B759" t="s">
        <v>84</v>
      </c>
      <c r="C759" t="s">
        <v>98</v>
      </c>
      <c r="D759" t="s">
        <v>268</v>
      </c>
      <c r="E759" t="s">
        <v>238</v>
      </c>
      <c r="F759">
        <v>30</v>
      </c>
      <c r="G759">
        <v>1415</v>
      </c>
      <c r="H759">
        <v>0</v>
      </c>
      <c r="I759">
        <v>0</v>
      </c>
      <c r="J759">
        <v>30</v>
      </c>
      <c r="K759">
        <v>1415</v>
      </c>
    </row>
    <row r="760" spans="1:11" x14ac:dyDescent="0.2">
      <c r="A760" t="s">
        <v>1067</v>
      </c>
      <c r="B760" t="s">
        <v>84</v>
      </c>
      <c r="C760" t="s">
        <v>98</v>
      </c>
      <c r="D760" t="s">
        <v>272</v>
      </c>
      <c r="E760" t="s">
        <v>239</v>
      </c>
      <c r="F760">
        <v>12</v>
      </c>
      <c r="G760">
        <v>459</v>
      </c>
      <c r="H760">
        <v>0</v>
      </c>
      <c r="I760">
        <v>0</v>
      </c>
      <c r="J760">
        <v>12</v>
      </c>
      <c r="K760">
        <v>459</v>
      </c>
    </row>
    <row r="761" spans="1:11" x14ac:dyDescent="0.2">
      <c r="A761" t="s">
        <v>1068</v>
      </c>
      <c r="B761" t="s">
        <v>84</v>
      </c>
      <c r="C761" t="s">
        <v>98</v>
      </c>
      <c r="D761" t="s">
        <v>271</v>
      </c>
      <c r="E761" t="s">
        <v>240</v>
      </c>
      <c r="F761">
        <v>12</v>
      </c>
      <c r="G761">
        <v>388</v>
      </c>
      <c r="H761">
        <v>0</v>
      </c>
      <c r="I761">
        <v>0</v>
      </c>
      <c r="J761">
        <v>12</v>
      </c>
      <c r="K761">
        <v>388</v>
      </c>
    </row>
    <row r="762" spans="1:11" x14ac:dyDescent="0.2">
      <c r="A762" t="s">
        <v>1069</v>
      </c>
      <c r="B762" t="s">
        <v>84</v>
      </c>
      <c r="C762" t="s">
        <v>98</v>
      </c>
      <c r="D762" t="s">
        <v>266</v>
      </c>
      <c r="E762" t="s">
        <v>241</v>
      </c>
      <c r="F762">
        <v>37</v>
      </c>
      <c r="G762">
        <v>1618.48</v>
      </c>
      <c r="H762">
        <v>0</v>
      </c>
      <c r="I762">
        <v>0</v>
      </c>
      <c r="J762">
        <v>37</v>
      </c>
      <c r="K762">
        <v>1618.48</v>
      </c>
    </row>
    <row r="763" spans="1:11" x14ac:dyDescent="0.2">
      <c r="A763" t="s">
        <v>1070</v>
      </c>
      <c r="B763" t="s">
        <v>84</v>
      </c>
      <c r="C763" t="s">
        <v>98</v>
      </c>
      <c r="D763" t="s">
        <v>266</v>
      </c>
      <c r="E763" t="s">
        <v>242</v>
      </c>
      <c r="F763">
        <v>64</v>
      </c>
      <c r="G763">
        <v>2801</v>
      </c>
      <c r="H763">
        <v>0</v>
      </c>
      <c r="I763">
        <v>0</v>
      </c>
      <c r="J763">
        <v>64</v>
      </c>
      <c r="K763">
        <v>2801</v>
      </c>
    </row>
    <row r="764" spans="1:11" x14ac:dyDescent="0.2">
      <c r="A764" t="s">
        <v>1071</v>
      </c>
      <c r="B764" t="s">
        <v>84</v>
      </c>
      <c r="C764" t="s">
        <v>98</v>
      </c>
      <c r="D764" t="s">
        <v>268</v>
      </c>
      <c r="E764" t="s">
        <v>243</v>
      </c>
      <c r="F764">
        <v>26</v>
      </c>
      <c r="G764">
        <v>1480.48</v>
      </c>
      <c r="H764">
        <v>0</v>
      </c>
      <c r="I764">
        <v>0</v>
      </c>
      <c r="J764">
        <v>26</v>
      </c>
      <c r="K764">
        <v>1480.48</v>
      </c>
    </row>
    <row r="765" spans="1:11" x14ac:dyDescent="0.2">
      <c r="A765" t="s">
        <v>1072</v>
      </c>
      <c r="B765" t="s">
        <v>84</v>
      </c>
      <c r="C765" t="s">
        <v>98</v>
      </c>
      <c r="D765" t="s">
        <v>271</v>
      </c>
      <c r="E765" t="s">
        <v>244</v>
      </c>
      <c r="F765">
        <v>83</v>
      </c>
      <c r="G765">
        <v>3879</v>
      </c>
      <c r="H765">
        <v>0</v>
      </c>
      <c r="I765">
        <v>0</v>
      </c>
      <c r="J765">
        <v>83</v>
      </c>
      <c r="K765">
        <v>3879</v>
      </c>
    </row>
    <row r="766" spans="1:11" x14ac:dyDescent="0.2">
      <c r="A766" t="s">
        <v>1073</v>
      </c>
      <c r="B766" t="s">
        <v>84</v>
      </c>
      <c r="C766" t="s">
        <v>98</v>
      </c>
      <c r="D766" t="s">
        <v>269</v>
      </c>
      <c r="E766" t="s">
        <v>245</v>
      </c>
      <c r="F766">
        <v>19</v>
      </c>
      <c r="G766">
        <v>669</v>
      </c>
      <c r="H766">
        <v>0</v>
      </c>
      <c r="I766">
        <v>0</v>
      </c>
      <c r="J766">
        <v>19</v>
      </c>
      <c r="K766">
        <v>669</v>
      </c>
    </row>
    <row r="767" spans="1:11" x14ac:dyDescent="0.2">
      <c r="A767" t="s">
        <v>1074</v>
      </c>
      <c r="B767" t="s">
        <v>84</v>
      </c>
      <c r="C767" t="s">
        <v>98</v>
      </c>
      <c r="D767" t="s">
        <v>271</v>
      </c>
      <c r="E767" t="s">
        <v>285</v>
      </c>
      <c r="F767">
        <v>504</v>
      </c>
      <c r="G767">
        <v>22982</v>
      </c>
      <c r="H767">
        <v>0</v>
      </c>
      <c r="I767">
        <v>0</v>
      </c>
      <c r="J767">
        <v>504</v>
      </c>
      <c r="K767">
        <v>22982</v>
      </c>
    </row>
    <row r="768" spans="1:11" x14ac:dyDescent="0.2">
      <c r="A768" t="s">
        <v>1075</v>
      </c>
      <c r="B768" t="s">
        <v>84</v>
      </c>
      <c r="C768" t="s">
        <v>98</v>
      </c>
      <c r="D768" t="s">
        <v>264</v>
      </c>
      <c r="E768" t="s">
        <v>246</v>
      </c>
      <c r="F768">
        <v>60</v>
      </c>
      <c r="G768">
        <v>2541.48</v>
      </c>
      <c r="H768">
        <v>0</v>
      </c>
      <c r="I768">
        <v>0</v>
      </c>
      <c r="J768">
        <v>60</v>
      </c>
      <c r="K768">
        <v>2541.48</v>
      </c>
    </row>
    <row r="769" spans="1:11" x14ac:dyDescent="0.2">
      <c r="A769" t="s">
        <v>1076</v>
      </c>
      <c r="B769" t="s">
        <v>84</v>
      </c>
      <c r="C769" t="s">
        <v>98</v>
      </c>
      <c r="D769" t="s">
        <v>269</v>
      </c>
      <c r="E769" t="s">
        <v>247</v>
      </c>
      <c r="F769">
        <v>156</v>
      </c>
      <c r="G769">
        <v>5678.5</v>
      </c>
      <c r="H769">
        <v>0</v>
      </c>
      <c r="I769">
        <v>0</v>
      </c>
      <c r="J769">
        <v>156</v>
      </c>
      <c r="K769">
        <v>5678.5</v>
      </c>
    </row>
    <row r="770" spans="1:11" x14ac:dyDescent="0.2">
      <c r="A770" t="s">
        <v>1077</v>
      </c>
      <c r="B770" t="s">
        <v>84</v>
      </c>
      <c r="C770" t="s">
        <v>98</v>
      </c>
      <c r="D770" t="s">
        <v>266</v>
      </c>
      <c r="E770" t="s">
        <v>248</v>
      </c>
      <c r="F770">
        <v>24</v>
      </c>
      <c r="G770">
        <v>1145.48</v>
      </c>
      <c r="H770">
        <v>0</v>
      </c>
      <c r="I770">
        <v>0</v>
      </c>
      <c r="J770">
        <v>24</v>
      </c>
      <c r="K770">
        <v>1145.48</v>
      </c>
    </row>
    <row r="771" spans="1:11" x14ac:dyDescent="0.2">
      <c r="A771" t="s">
        <v>1078</v>
      </c>
      <c r="B771" t="s">
        <v>84</v>
      </c>
      <c r="C771" t="s">
        <v>98</v>
      </c>
      <c r="D771" t="s">
        <v>268</v>
      </c>
      <c r="E771" t="s">
        <v>249</v>
      </c>
      <c r="F771">
        <v>29</v>
      </c>
      <c r="G771">
        <v>1225.5</v>
      </c>
      <c r="H771">
        <v>0</v>
      </c>
      <c r="I771">
        <v>0</v>
      </c>
      <c r="J771">
        <v>29</v>
      </c>
      <c r="K771">
        <v>1225.5</v>
      </c>
    </row>
    <row r="772" spans="1:11" x14ac:dyDescent="0.2">
      <c r="A772" t="s">
        <v>1079</v>
      </c>
      <c r="B772" t="s">
        <v>84</v>
      </c>
      <c r="C772" t="s">
        <v>98</v>
      </c>
      <c r="D772" t="s">
        <v>270</v>
      </c>
      <c r="E772" t="s">
        <v>250</v>
      </c>
      <c r="F772">
        <v>75</v>
      </c>
      <c r="G772">
        <v>2479.5</v>
      </c>
      <c r="H772">
        <v>0</v>
      </c>
      <c r="I772">
        <v>0</v>
      </c>
      <c r="J772">
        <v>75</v>
      </c>
      <c r="K772">
        <v>2479.5</v>
      </c>
    </row>
    <row r="773" spans="1:11" x14ac:dyDescent="0.2">
      <c r="A773" t="s">
        <v>1080</v>
      </c>
      <c r="B773" t="s">
        <v>84</v>
      </c>
      <c r="C773" t="s">
        <v>98</v>
      </c>
      <c r="D773" t="s">
        <v>269</v>
      </c>
      <c r="E773" t="s">
        <v>251</v>
      </c>
      <c r="F773">
        <v>20</v>
      </c>
      <c r="G773">
        <v>918</v>
      </c>
      <c r="H773">
        <v>0</v>
      </c>
      <c r="I773">
        <v>0</v>
      </c>
      <c r="J773">
        <v>20</v>
      </c>
      <c r="K773">
        <v>918</v>
      </c>
    </row>
    <row r="774" spans="1:11" x14ac:dyDescent="0.2">
      <c r="A774" t="s">
        <v>1081</v>
      </c>
      <c r="B774" t="s">
        <v>84</v>
      </c>
      <c r="C774" t="s">
        <v>98</v>
      </c>
      <c r="D774" t="s">
        <v>268</v>
      </c>
      <c r="E774" t="s">
        <v>252</v>
      </c>
      <c r="F774">
        <v>42</v>
      </c>
      <c r="G774">
        <v>1994</v>
      </c>
      <c r="H774">
        <v>0</v>
      </c>
      <c r="I774">
        <v>0</v>
      </c>
      <c r="J774">
        <v>42</v>
      </c>
      <c r="K774">
        <v>1994</v>
      </c>
    </row>
    <row r="775" spans="1:11" x14ac:dyDescent="0.2">
      <c r="A775" t="s">
        <v>1082</v>
      </c>
      <c r="B775" t="s">
        <v>84</v>
      </c>
      <c r="C775" t="s">
        <v>98</v>
      </c>
      <c r="D775" t="s">
        <v>269</v>
      </c>
      <c r="E775" t="s">
        <v>253</v>
      </c>
      <c r="F775">
        <v>25</v>
      </c>
      <c r="G775">
        <v>1104</v>
      </c>
      <c r="H775">
        <v>0</v>
      </c>
      <c r="I775">
        <v>0</v>
      </c>
      <c r="J775">
        <v>25</v>
      </c>
      <c r="K775">
        <v>1104</v>
      </c>
    </row>
    <row r="776" spans="1:11" x14ac:dyDescent="0.2">
      <c r="A776" t="s">
        <v>1083</v>
      </c>
      <c r="B776" t="s">
        <v>84</v>
      </c>
      <c r="C776" t="s">
        <v>98</v>
      </c>
      <c r="D776" t="s">
        <v>271</v>
      </c>
      <c r="E776" t="s">
        <v>254</v>
      </c>
      <c r="F776">
        <v>14</v>
      </c>
      <c r="G776">
        <v>728</v>
      </c>
      <c r="H776">
        <v>0</v>
      </c>
      <c r="I776">
        <v>0</v>
      </c>
      <c r="J776">
        <v>14</v>
      </c>
      <c r="K776">
        <v>728</v>
      </c>
    </row>
    <row r="777" spans="1:11" x14ac:dyDescent="0.2">
      <c r="A777" t="s">
        <v>1084</v>
      </c>
      <c r="B777" t="s">
        <v>84</v>
      </c>
      <c r="C777" t="s">
        <v>98</v>
      </c>
      <c r="D777" t="s">
        <v>271</v>
      </c>
      <c r="E777" t="s">
        <v>255</v>
      </c>
      <c r="F777">
        <v>52</v>
      </c>
      <c r="G777">
        <v>2208</v>
      </c>
      <c r="H777">
        <v>0</v>
      </c>
      <c r="I777">
        <v>0</v>
      </c>
      <c r="J777">
        <v>52</v>
      </c>
      <c r="K777">
        <v>2208</v>
      </c>
    </row>
    <row r="778" spans="1:11" x14ac:dyDescent="0.2">
      <c r="A778" t="s">
        <v>1085</v>
      </c>
      <c r="B778" t="s">
        <v>84</v>
      </c>
      <c r="C778" t="s">
        <v>98</v>
      </c>
      <c r="D778" t="s">
        <v>272</v>
      </c>
      <c r="E778" t="s">
        <v>256</v>
      </c>
      <c r="F778">
        <v>30</v>
      </c>
      <c r="G778">
        <v>1103</v>
      </c>
      <c r="H778">
        <v>0</v>
      </c>
      <c r="I778">
        <v>0</v>
      </c>
      <c r="J778">
        <v>30</v>
      </c>
      <c r="K778">
        <v>1103</v>
      </c>
    </row>
    <row r="779" spans="1:11" x14ac:dyDescent="0.2">
      <c r="A779" t="s">
        <v>1086</v>
      </c>
      <c r="B779" t="s">
        <v>84</v>
      </c>
      <c r="C779" t="s">
        <v>98</v>
      </c>
      <c r="D779" t="s">
        <v>272</v>
      </c>
      <c r="E779" t="s">
        <v>286</v>
      </c>
      <c r="F779">
        <v>458</v>
      </c>
      <c r="G779">
        <v>19349</v>
      </c>
      <c r="H779">
        <v>0</v>
      </c>
      <c r="I779">
        <v>0</v>
      </c>
      <c r="J779">
        <v>458</v>
      </c>
      <c r="K779">
        <v>19349</v>
      </c>
    </row>
    <row r="780" spans="1:11" x14ac:dyDescent="0.2">
      <c r="A780" t="s">
        <v>1087</v>
      </c>
      <c r="B780" t="s">
        <v>84</v>
      </c>
      <c r="C780" t="s">
        <v>288</v>
      </c>
      <c r="D780" t="s">
        <v>104</v>
      </c>
      <c r="E780" t="s">
        <v>277</v>
      </c>
      <c r="F780">
        <v>39288</v>
      </c>
      <c r="G780">
        <v>837310.62</v>
      </c>
      <c r="H780">
        <v>0</v>
      </c>
      <c r="I780">
        <v>0</v>
      </c>
      <c r="J780">
        <v>39288</v>
      </c>
      <c r="K780">
        <v>837310.62</v>
      </c>
    </row>
    <row r="781" spans="1:11" x14ac:dyDescent="0.2">
      <c r="A781" t="s">
        <v>1088</v>
      </c>
      <c r="B781" t="s">
        <v>84</v>
      </c>
      <c r="C781" t="s">
        <v>288</v>
      </c>
      <c r="D781" t="s">
        <v>266</v>
      </c>
      <c r="E781" t="s">
        <v>105</v>
      </c>
      <c r="F781">
        <v>126</v>
      </c>
      <c r="G781">
        <v>2548.5</v>
      </c>
      <c r="H781">
        <v>0</v>
      </c>
      <c r="I781">
        <v>0</v>
      </c>
      <c r="J781">
        <v>126</v>
      </c>
      <c r="K781">
        <v>2548.5</v>
      </c>
    </row>
    <row r="782" spans="1:11" x14ac:dyDescent="0.2">
      <c r="A782" t="s">
        <v>1089</v>
      </c>
      <c r="B782" t="s">
        <v>84</v>
      </c>
      <c r="C782" t="s">
        <v>288</v>
      </c>
      <c r="D782" t="s">
        <v>266</v>
      </c>
      <c r="E782" t="s">
        <v>106</v>
      </c>
      <c r="F782">
        <v>269</v>
      </c>
      <c r="G782">
        <v>5960.46</v>
      </c>
      <c r="H782">
        <v>0</v>
      </c>
      <c r="I782">
        <v>0</v>
      </c>
      <c r="J782">
        <v>269</v>
      </c>
      <c r="K782">
        <v>5960.46</v>
      </c>
    </row>
    <row r="783" spans="1:11" x14ac:dyDescent="0.2">
      <c r="A783" t="s">
        <v>1090</v>
      </c>
      <c r="B783" t="s">
        <v>84</v>
      </c>
      <c r="C783" t="s">
        <v>288</v>
      </c>
      <c r="D783" t="s">
        <v>272</v>
      </c>
      <c r="E783" t="s">
        <v>107</v>
      </c>
      <c r="F783">
        <v>168</v>
      </c>
      <c r="G783">
        <v>3145.48</v>
      </c>
      <c r="H783">
        <v>0</v>
      </c>
      <c r="I783">
        <v>0</v>
      </c>
      <c r="J783">
        <v>168</v>
      </c>
      <c r="K783">
        <v>3145.48</v>
      </c>
    </row>
    <row r="784" spans="1:11" x14ac:dyDescent="0.2">
      <c r="A784" t="s">
        <v>1091</v>
      </c>
      <c r="B784" t="s">
        <v>84</v>
      </c>
      <c r="C784" t="s">
        <v>288</v>
      </c>
      <c r="D784" t="s">
        <v>270</v>
      </c>
      <c r="E784" t="s">
        <v>108</v>
      </c>
      <c r="F784">
        <v>125</v>
      </c>
      <c r="G784">
        <v>2471</v>
      </c>
      <c r="H784">
        <v>0</v>
      </c>
      <c r="I784">
        <v>0</v>
      </c>
      <c r="J784">
        <v>125</v>
      </c>
      <c r="K784">
        <v>2471</v>
      </c>
    </row>
    <row r="785" spans="1:11" x14ac:dyDescent="0.2">
      <c r="A785" t="s">
        <v>1092</v>
      </c>
      <c r="B785" t="s">
        <v>84</v>
      </c>
      <c r="C785" t="s">
        <v>288</v>
      </c>
      <c r="D785" t="s">
        <v>265</v>
      </c>
      <c r="E785" t="s">
        <v>109</v>
      </c>
      <c r="F785">
        <v>130</v>
      </c>
      <c r="G785">
        <v>2610</v>
      </c>
      <c r="H785">
        <v>0</v>
      </c>
      <c r="I785">
        <v>0</v>
      </c>
      <c r="J785">
        <v>130</v>
      </c>
      <c r="K785">
        <v>2610</v>
      </c>
    </row>
    <row r="786" spans="1:11" x14ac:dyDescent="0.2">
      <c r="A786" t="s">
        <v>1093</v>
      </c>
      <c r="B786" t="s">
        <v>84</v>
      </c>
      <c r="C786" t="s">
        <v>288</v>
      </c>
      <c r="D786" t="s">
        <v>266</v>
      </c>
      <c r="E786" t="s">
        <v>110</v>
      </c>
      <c r="F786">
        <v>322</v>
      </c>
      <c r="G786">
        <v>4441.9799999999996</v>
      </c>
      <c r="H786">
        <v>0</v>
      </c>
      <c r="I786">
        <v>0</v>
      </c>
      <c r="J786">
        <v>322</v>
      </c>
      <c r="K786">
        <v>4441.9799999999996</v>
      </c>
    </row>
    <row r="787" spans="1:11" x14ac:dyDescent="0.2">
      <c r="A787" t="s">
        <v>1094</v>
      </c>
      <c r="B787" t="s">
        <v>84</v>
      </c>
      <c r="C787" t="s">
        <v>288</v>
      </c>
      <c r="D787" t="s">
        <v>271</v>
      </c>
      <c r="E787" t="s">
        <v>111</v>
      </c>
      <c r="F787">
        <v>556</v>
      </c>
      <c r="G787">
        <v>15381</v>
      </c>
      <c r="H787">
        <v>0</v>
      </c>
      <c r="I787">
        <v>0</v>
      </c>
      <c r="J787">
        <v>556</v>
      </c>
      <c r="K787">
        <v>15381</v>
      </c>
    </row>
    <row r="788" spans="1:11" x14ac:dyDescent="0.2">
      <c r="A788" t="s">
        <v>1095</v>
      </c>
      <c r="B788" t="s">
        <v>84</v>
      </c>
      <c r="C788" t="s">
        <v>288</v>
      </c>
      <c r="D788" t="s">
        <v>268</v>
      </c>
      <c r="E788" t="s">
        <v>112</v>
      </c>
      <c r="F788">
        <v>95</v>
      </c>
      <c r="G788">
        <v>2632.5</v>
      </c>
      <c r="H788">
        <v>0</v>
      </c>
      <c r="I788">
        <v>0</v>
      </c>
      <c r="J788">
        <v>95</v>
      </c>
      <c r="K788">
        <v>2632.5</v>
      </c>
    </row>
    <row r="789" spans="1:11" x14ac:dyDescent="0.2">
      <c r="A789" t="s">
        <v>1096</v>
      </c>
      <c r="B789" t="s">
        <v>84</v>
      </c>
      <c r="C789" t="s">
        <v>288</v>
      </c>
      <c r="D789" t="s">
        <v>268</v>
      </c>
      <c r="E789" t="s">
        <v>113</v>
      </c>
      <c r="F789">
        <v>60</v>
      </c>
      <c r="G789">
        <v>1337</v>
      </c>
      <c r="H789">
        <v>0</v>
      </c>
      <c r="I789">
        <v>0</v>
      </c>
      <c r="J789">
        <v>60</v>
      </c>
      <c r="K789">
        <v>1337</v>
      </c>
    </row>
    <row r="790" spans="1:11" x14ac:dyDescent="0.2">
      <c r="A790" t="s">
        <v>1097</v>
      </c>
      <c r="B790" t="s">
        <v>84</v>
      </c>
      <c r="C790" t="s">
        <v>288</v>
      </c>
      <c r="D790" t="s">
        <v>268</v>
      </c>
      <c r="E790" t="s">
        <v>114</v>
      </c>
      <c r="F790">
        <v>169</v>
      </c>
      <c r="G790">
        <v>4667</v>
      </c>
      <c r="H790">
        <v>0</v>
      </c>
      <c r="I790">
        <v>0</v>
      </c>
      <c r="J790">
        <v>169</v>
      </c>
      <c r="K790">
        <v>4667</v>
      </c>
    </row>
    <row r="791" spans="1:11" x14ac:dyDescent="0.2">
      <c r="A791" t="s">
        <v>1098</v>
      </c>
      <c r="B791" t="s">
        <v>84</v>
      </c>
      <c r="C791" t="s">
        <v>288</v>
      </c>
      <c r="D791" t="s">
        <v>270</v>
      </c>
      <c r="E791" t="s">
        <v>115</v>
      </c>
      <c r="F791">
        <v>233</v>
      </c>
      <c r="G791">
        <v>5221.96</v>
      </c>
      <c r="H791">
        <v>0</v>
      </c>
      <c r="I791">
        <v>0</v>
      </c>
      <c r="J791">
        <v>233</v>
      </c>
      <c r="K791">
        <v>5221.96</v>
      </c>
    </row>
    <row r="792" spans="1:11" x14ac:dyDescent="0.2">
      <c r="A792" t="s">
        <v>1099</v>
      </c>
      <c r="B792" t="s">
        <v>84</v>
      </c>
      <c r="C792" t="s">
        <v>288</v>
      </c>
      <c r="D792" t="s">
        <v>269</v>
      </c>
      <c r="E792" t="s">
        <v>116</v>
      </c>
      <c r="F792">
        <v>179</v>
      </c>
      <c r="G792">
        <v>2833.5</v>
      </c>
      <c r="H792">
        <v>0</v>
      </c>
      <c r="I792">
        <v>0</v>
      </c>
      <c r="J792">
        <v>179</v>
      </c>
      <c r="K792">
        <v>2833.5</v>
      </c>
    </row>
    <row r="793" spans="1:11" x14ac:dyDescent="0.2">
      <c r="A793" t="s">
        <v>1100</v>
      </c>
      <c r="B793" t="s">
        <v>84</v>
      </c>
      <c r="C793" t="s">
        <v>288</v>
      </c>
      <c r="D793" t="s">
        <v>272</v>
      </c>
      <c r="E793" t="s">
        <v>117</v>
      </c>
      <c r="F793">
        <v>382</v>
      </c>
      <c r="G793">
        <v>7775.98</v>
      </c>
      <c r="H793">
        <v>0</v>
      </c>
      <c r="I793">
        <v>0</v>
      </c>
      <c r="J793">
        <v>382</v>
      </c>
      <c r="K793">
        <v>7775.98</v>
      </c>
    </row>
    <row r="794" spans="1:11" x14ac:dyDescent="0.2">
      <c r="A794" t="s">
        <v>1101</v>
      </c>
      <c r="B794" t="s">
        <v>84</v>
      </c>
      <c r="C794" t="s">
        <v>288</v>
      </c>
      <c r="D794" t="s">
        <v>266</v>
      </c>
      <c r="E794" t="s">
        <v>118</v>
      </c>
      <c r="F794">
        <v>159</v>
      </c>
      <c r="G794">
        <v>2967.88</v>
      </c>
      <c r="H794">
        <v>0</v>
      </c>
      <c r="I794">
        <v>0</v>
      </c>
      <c r="J794">
        <v>159</v>
      </c>
      <c r="K794">
        <v>2967.88</v>
      </c>
    </row>
    <row r="795" spans="1:11" x14ac:dyDescent="0.2">
      <c r="A795" t="s">
        <v>1102</v>
      </c>
      <c r="B795" t="s">
        <v>84</v>
      </c>
      <c r="C795" t="s">
        <v>288</v>
      </c>
      <c r="D795" t="s">
        <v>269</v>
      </c>
      <c r="E795" t="s">
        <v>119</v>
      </c>
      <c r="F795">
        <v>137</v>
      </c>
      <c r="G795">
        <v>4104</v>
      </c>
      <c r="H795">
        <v>0</v>
      </c>
      <c r="I795">
        <v>0</v>
      </c>
      <c r="J795">
        <v>137</v>
      </c>
      <c r="K795">
        <v>4104</v>
      </c>
    </row>
    <row r="796" spans="1:11" x14ac:dyDescent="0.2">
      <c r="A796" t="s">
        <v>1103</v>
      </c>
      <c r="B796" t="s">
        <v>84</v>
      </c>
      <c r="C796" t="s">
        <v>288</v>
      </c>
      <c r="D796" t="s">
        <v>270</v>
      </c>
      <c r="E796" t="s">
        <v>120</v>
      </c>
      <c r="F796">
        <v>343</v>
      </c>
      <c r="G796">
        <v>7209.98</v>
      </c>
      <c r="H796">
        <v>0</v>
      </c>
      <c r="I796">
        <v>0</v>
      </c>
      <c r="J796">
        <v>343</v>
      </c>
      <c r="K796">
        <v>7209.98</v>
      </c>
    </row>
    <row r="797" spans="1:11" x14ac:dyDescent="0.2">
      <c r="A797" t="s">
        <v>1104</v>
      </c>
      <c r="B797" t="s">
        <v>84</v>
      </c>
      <c r="C797" t="s">
        <v>288</v>
      </c>
      <c r="D797" t="s">
        <v>266</v>
      </c>
      <c r="E797" t="s">
        <v>121</v>
      </c>
      <c r="F797">
        <v>451</v>
      </c>
      <c r="G797">
        <v>7687.48</v>
      </c>
      <c r="H797">
        <v>0</v>
      </c>
      <c r="I797">
        <v>0</v>
      </c>
      <c r="J797">
        <v>451</v>
      </c>
      <c r="K797">
        <v>7687.48</v>
      </c>
    </row>
    <row r="798" spans="1:11" x14ac:dyDescent="0.2">
      <c r="A798" t="s">
        <v>1105</v>
      </c>
      <c r="B798" t="s">
        <v>84</v>
      </c>
      <c r="C798" t="s">
        <v>288</v>
      </c>
      <c r="D798" t="s">
        <v>269</v>
      </c>
      <c r="E798" t="s">
        <v>122</v>
      </c>
      <c r="F798">
        <v>565</v>
      </c>
      <c r="G798">
        <v>10763.48</v>
      </c>
      <c r="H798">
        <v>0</v>
      </c>
      <c r="I798">
        <v>0</v>
      </c>
      <c r="J798">
        <v>565</v>
      </c>
      <c r="K798">
        <v>10763.48</v>
      </c>
    </row>
    <row r="799" spans="1:11" x14ac:dyDescent="0.2">
      <c r="A799" t="s">
        <v>1106</v>
      </c>
      <c r="B799" t="s">
        <v>84</v>
      </c>
      <c r="C799" t="s">
        <v>288</v>
      </c>
      <c r="D799" t="s">
        <v>268</v>
      </c>
      <c r="E799" t="s">
        <v>123</v>
      </c>
      <c r="F799">
        <v>130</v>
      </c>
      <c r="G799">
        <v>3795.48</v>
      </c>
      <c r="H799">
        <v>0</v>
      </c>
      <c r="I799">
        <v>0</v>
      </c>
      <c r="J799">
        <v>130</v>
      </c>
      <c r="K799">
        <v>3795.48</v>
      </c>
    </row>
    <row r="800" spans="1:11" x14ac:dyDescent="0.2">
      <c r="A800" t="s">
        <v>1107</v>
      </c>
      <c r="B800" t="s">
        <v>84</v>
      </c>
      <c r="C800" t="s">
        <v>288</v>
      </c>
      <c r="D800" t="s">
        <v>272</v>
      </c>
      <c r="E800" t="s">
        <v>124</v>
      </c>
      <c r="F800">
        <v>154</v>
      </c>
      <c r="G800">
        <v>4310</v>
      </c>
      <c r="H800">
        <v>0</v>
      </c>
      <c r="I800">
        <v>0</v>
      </c>
      <c r="J800">
        <v>154</v>
      </c>
      <c r="K800">
        <v>4310</v>
      </c>
    </row>
    <row r="801" spans="1:11" x14ac:dyDescent="0.2">
      <c r="A801" t="s">
        <v>1108</v>
      </c>
      <c r="B801" t="s">
        <v>84</v>
      </c>
      <c r="C801" t="s">
        <v>288</v>
      </c>
      <c r="D801" t="s">
        <v>265</v>
      </c>
      <c r="E801" t="s">
        <v>125</v>
      </c>
      <c r="F801">
        <v>604</v>
      </c>
      <c r="G801">
        <v>11853</v>
      </c>
      <c r="H801">
        <v>0</v>
      </c>
      <c r="I801">
        <v>0</v>
      </c>
      <c r="J801">
        <v>604</v>
      </c>
      <c r="K801">
        <v>11853</v>
      </c>
    </row>
    <row r="802" spans="1:11" x14ac:dyDescent="0.2">
      <c r="A802" t="s">
        <v>1109</v>
      </c>
      <c r="B802" t="s">
        <v>84</v>
      </c>
      <c r="C802" t="s">
        <v>288</v>
      </c>
      <c r="D802" t="s">
        <v>266</v>
      </c>
      <c r="E802" t="s">
        <v>126</v>
      </c>
      <c r="F802">
        <v>142</v>
      </c>
      <c r="G802">
        <v>3175</v>
      </c>
      <c r="H802">
        <v>0</v>
      </c>
      <c r="I802">
        <v>0</v>
      </c>
      <c r="J802">
        <v>142</v>
      </c>
      <c r="K802">
        <v>3175</v>
      </c>
    </row>
    <row r="803" spans="1:11" x14ac:dyDescent="0.2">
      <c r="A803" t="s">
        <v>1110</v>
      </c>
      <c r="B803" t="s">
        <v>84</v>
      </c>
      <c r="C803" t="s">
        <v>288</v>
      </c>
      <c r="D803" t="s">
        <v>265</v>
      </c>
      <c r="E803" t="s">
        <v>127</v>
      </c>
      <c r="F803">
        <v>316</v>
      </c>
      <c r="G803">
        <v>4681</v>
      </c>
      <c r="H803">
        <v>0</v>
      </c>
      <c r="I803">
        <v>0</v>
      </c>
      <c r="J803">
        <v>316</v>
      </c>
      <c r="K803">
        <v>4681</v>
      </c>
    </row>
    <row r="804" spans="1:11" x14ac:dyDescent="0.2">
      <c r="A804" t="s">
        <v>1111</v>
      </c>
      <c r="B804" t="s">
        <v>84</v>
      </c>
      <c r="C804" t="s">
        <v>288</v>
      </c>
      <c r="D804" t="s">
        <v>268</v>
      </c>
      <c r="E804" t="s">
        <v>128</v>
      </c>
      <c r="F804">
        <v>205</v>
      </c>
      <c r="G804">
        <v>5156.4799999999996</v>
      </c>
      <c r="H804">
        <v>0</v>
      </c>
      <c r="I804">
        <v>0</v>
      </c>
      <c r="J804">
        <v>205</v>
      </c>
      <c r="K804">
        <v>5156.4799999999996</v>
      </c>
    </row>
    <row r="805" spans="1:11" x14ac:dyDescent="0.2">
      <c r="A805" t="s">
        <v>1112</v>
      </c>
      <c r="B805" t="s">
        <v>84</v>
      </c>
      <c r="C805" t="s">
        <v>288</v>
      </c>
      <c r="D805" t="s">
        <v>268</v>
      </c>
      <c r="E805" t="s">
        <v>129</v>
      </c>
      <c r="F805">
        <v>235</v>
      </c>
      <c r="G805">
        <v>6572</v>
      </c>
      <c r="H805">
        <v>0</v>
      </c>
      <c r="I805">
        <v>0</v>
      </c>
      <c r="J805">
        <v>235</v>
      </c>
      <c r="K805">
        <v>6572</v>
      </c>
    </row>
    <row r="806" spans="1:11" x14ac:dyDescent="0.2">
      <c r="A806" t="s">
        <v>1113</v>
      </c>
      <c r="B806" t="s">
        <v>84</v>
      </c>
      <c r="C806" t="s">
        <v>288</v>
      </c>
      <c r="D806" t="s">
        <v>266</v>
      </c>
      <c r="E806" t="s">
        <v>130</v>
      </c>
      <c r="F806">
        <v>6</v>
      </c>
      <c r="G806">
        <v>328</v>
      </c>
      <c r="H806">
        <v>0</v>
      </c>
      <c r="I806">
        <v>0</v>
      </c>
      <c r="J806">
        <v>6</v>
      </c>
      <c r="K806">
        <v>328</v>
      </c>
    </row>
    <row r="807" spans="1:11" x14ac:dyDescent="0.2">
      <c r="A807" t="s">
        <v>1114</v>
      </c>
      <c r="B807" t="s">
        <v>84</v>
      </c>
      <c r="C807" t="s">
        <v>288</v>
      </c>
      <c r="D807" t="s">
        <v>270</v>
      </c>
      <c r="E807" t="s">
        <v>131</v>
      </c>
      <c r="F807">
        <v>299</v>
      </c>
      <c r="G807">
        <v>6336.5</v>
      </c>
      <c r="H807">
        <v>0</v>
      </c>
      <c r="I807">
        <v>0</v>
      </c>
      <c r="J807">
        <v>299</v>
      </c>
      <c r="K807">
        <v>6336.5</v>
      </c>
    </row>
    <row r="808" spans="1:11" x14ac:dyDescent="0.2">
      <c r="A808" t="s">
        <v>1115</v>
      </c>
      <c r="B808" t="s">
        <v>84</v>
      </c>
      <c r="C808" t="s">
        <v>288</v>
      </c>
      <c r="D808" t="s">
        <v>271</v>
      </c>
      <c r="E808" t="s">
        <v>132</v>
      </c>
      <c r="F808">
        <v>211</v>
      </c>
      <c r="G808">
        <v>3662.98</v>
      </c>
      <c r="H808">
        <v>0</v>
      </c>
      <c r="I808">
        <v>0</v>
      </c>
      <c r="J808">
        <v>211</v>
      </c>
      <c r="K808">
        <v>3662.98</v>
      </c>
    </row>
    <row r="809" spans="1:11" x14ac:dyDescent="0.2">
      <c r="A809" t="s">
        <v>1116</v>
      </c>
      <c r="B809" t="s">
        <v>84</v>
      </c>
      <c r="C809" t="s">
        <v>288</v>
      </c>
      <c r="D809" t="s">
        <v>266</v>
      </c>
      <c r="E809" t="s">
        <v>133</v>
      </c>
      <c r="F809">
        <v>345</v>
      </c>
      <c r="G809">
        <v>5643.98</v>
      </c>
      <c r="H809">
        <v>0</v>
      </c>
      <c r="I809">
        <v>0</v>
      </c>
      <c r="J809">
        <v>345</v>
      </c>
      <c r="K809">
        <v>5643.98</v>
      </c>
    </row>
    <row r="810" spans="1:11" x14ac:dyDescent="0.2">
      <c r="A810" t="s">
        <v>1117</v>
      </c>
      <c r="B810" t="s">
        <v>84</v>
      </c>
      <c r="C810" t="s">
        <v>288</v>
      </c>
      <c r="D810" t="s">
        <v>268</v>
      </c>
      <c r="E810" t="s">
        <v>134</v>
      </c>
      <c r="F810">
        <v>195</v>
      </c>
      <c r="G810">
        <v>4701.4799999999996</v>
      </c>
      <c r="H810">
        <v>0</v>
      </c>
      <c r="I810">
        <v>0</v>
      </c>
      <c r="J810">
        <v>195</v>
      </c>
      <c r="K810">
        <v>4701.4799999999996</v>
      </c>
    </row>
    <row r="811" spans="1:11" x14ac:dyDescent="0.2">
      <c r="A811" t="s">
        <v>1118</v>
      </c>
      <c r="B811" t="s">
        <v>84</v>
      </c>
      <c r="C811" t="s">
        <v>288</v>
      </c>
      <c r="D811" t="s">
        <v>267</v>
      </c>
      <c r="E811" t="s">
        <v>135</v>
      </c>
      <c r="F811">
        <v>73</v>
      </c>
      <c r="G811">
        <v>1672</v>
      </c>
      <c r="H811">
        <v>0</v>
      </c>
      <c r="I811">
        <v>0</v>
      </c>
      <c r="J811">
        <v>73</v>
      </c>
      <c r="K811">
        <v>1672</v>
      </c>
    </row>
    <row r="812" spans="1:11" x14ac:dyDescent="0.2">
      <c r="A812" t="s">
        <v>1119</v>
      </c>
      <c r="B812" t="s">
        <v>84</v>
      </c>
      <c r="C812" t="s">
        <v>288</v>
      </c>
      <c r="D812" t="s">
        <v>264</v>
      </c>
      <c r="E812" t="s">
        <v>136</v>
      </c>
      <c r="F812">
        <v>158</v>
      </c>
      <c r="G812">
        <v>4063.5</v>
      </c>
      <c r="H812">
        <v>0</v>
      </c>
      <c r="I812">
        <v>0</v>
      </c>
      <c r="J812">
        <v>158</v>
      </c>
      <c r="K812">
        <v>4063.5</v>
      </c>
    </row>
    <row r="813" spans="1:11" x14ac:dyDescent="0.2">
      <c r="A813" t="s">
        <v>1120</v>
      </c>
      <c r="B813" t="s">
        <v>84</v>
      </c>
      <c r="C813" t="s">
        <v>288</v>
      </c>
      <c r="D813" t="s">
        <v>264</v>
      </c>
      <c r="E813" t="s">
        <v>137</v>
      </c>
      <c r="F813">
        <v>514</v>
      </c>
      <c r="G813">
        <v>11360</v>
      </c>
      <c r="H813">
        <v>0</v>
      </c>
      <c r="I813">
        <v>0</v>
      </c>
      <c r="J813">
        <v>514</v>
      </c>
      <c r="K813">
        <v>11360</v>
      </c>
    </row>
    <row r="814" spans="1:11" x14ac:dyDescent="0.2">
      <c r="A814" t="s">
        <v>1121</v>
      </c>
      <c r="B814" t="s">
        <v>84</v>
      </c>
      <c r="C814" t="s">
        <v>288</v>
      </c>
      <c r="D814" t="s">
        <v>270</v>
      </c>
      <c r="E814" t="s">
        <v>138</v>
      </c>
      <c r="F814">
        <v>482</v>
      </c>
      <c r="G814">
        <v>8667.5</v>
      </c>
      <c r="H814">
        <v>0</v>
      </c>
      <c r="I814">
        <v>0</v>
      </c>
      <c r="J814">
        <v>482</v>
      </c>
      <c r="K814">
        <v>8667.5</v>
      </c>
    </row>
    <row r="815" spans="1:11" x14ac:dyDescent="0.2">
      <c r="A815" t="s">
        <v>1122</v>
      </c>
      <c r="B815" t="s">
        <v>84</v>
      </c>
      <c r="C815" t="s">
        <v>288</v>
      </c>
      <c r="D815" t="s">
        <v>272</v>
      </c>
      <c r="E815" t="s">
        <v>139</v>
      </c>
      <c r="F815">
        <v>242</v>
      </c>
      <c r="G815">
        <v>3797.48</v>
      </c>
      <c r="H815">
        <v>0</v>
      </c>
      <c r="I815">
        <v>0</v>
      </c>
      <c r="J815">
        <v>242</v>
      </c>
      <c r="K815">
        <v>3797.48</v>
      </c>
    </row>
    <row r="816" spans="1:11" x14ac:dyDescent="0.2">
      <c r="A816" t="s">
        <v>1123</v>
      </c>
      <c r="B816" t="s">
        <v>84</v>
      </c>
      <c r="C816" t="s">
        <v>288</v>
      </c>
      <c r="D816" t="s">
        <v>270</v>
      </c>
      <c r="E816" t="s">
        <v>140</v>
      </c>
      <c r="F816">
        <v>204</v>
      </c>
      <c r="G816">
        <v>4257</v>
      </c>
      <c r="H816">
        <v>0</v>
      </c>
      <c r="I816">
        <v>0</v>
      </c>
      <c r="J816">
        <v>204</v>
      </c>
      <c r="K816">
        <v>4257</v>
      </c>
    </row>
    <row r="817" spans="1:11" x14ac:dyDescent="0.2">
      <c r="A817" t="s">
        <v>1124</v>
      </c>
      <c r="B817" t="s">
        <v>84</v>
      </c>
      <c r="C817" t="s">
        <v>288</v>
      </c>
      <c r="D817" t="s">
        <v>271</v>
      </c>
      <c r="E817" t="s">
        <v>141</v>
      </c>
      <c r="F817">
        <v>141</v>
      </c>
      <c r="G817">
        <v>3147</v>
      </c>
      <c r="H817">
        <v>0</v>
      </c>
      <c r="I817">
        <v>0</v>
      </c>
      <c r="J817">
        <v>141</v>
      </c>
      <c r="K817">
        <v>3147</v>
      </c>
    </row>
    <row r="818" spans="1:11" x14ac:dyDescent="0.2">
      <c r="A818" t="s">
        <v>1125</v>
      </c>
      <c r="B818" t="s">
        <v>84</v>
      </c>
      <c r="C818" t="s">
        <v>288</v>
      </c>
      <c r="D818" t="s">
        <v>267</v>
      </c>
      <c r="E818" t="s">
        <v>142</v>
      </c>
      <c r="F818">
        <v>280</v>
      </c>
      <c r="G818">
        <v>5675</v>
      </c>
      <c r="H818">
        <v>0</v>
      </c>
      <c r="I818">
        <v>0</v>
      </c>
      <c r="J818">
        <v>280</v>
      </c>
      <c r="K818">
        <v>5675</v>
      </c>
    </row>
    <row r="819" spans="1:11" x14ac:dyDescent="0.2">
      <c r="A819" t="s">
        <v>1126</v>
      </c>
      <c r="B819" t="s">
        <v>84</v>
      </c>
      <c r="C819" t="s">
        <v>288</v>
      </c>
      <c r="D819" t="s">
        <v>266</v>
      </c>
      <c r="E819" t="s">
        <v>143</v>
      </c>
      <c r="F819">
        <v>227</v>
      </c>
      <c r="G819">
        <v>4951.46</v>
      </c>
      <c r="H819">
        <v>0</v>
      </c>
      <c r="I819">
        <v>0</v>
      </c>
      <c r="J819">
        <v>227</v>
      </c>
      <c r="K819">
        <v>4951.46</v>
      </c>
    </row>
    <row r="820" spans="1:11" x14ac:dyDescent="0.2">
      <c r="A820" t="s">
        <v>1127</v>
      </c>
      <c r="B820" t="s">
        <v>84</v>
      </c>
      <c r="C820" t="s">
        <v>288</v>
      </c>
      <c r="D820" t="s">
        <v>264</v>
      </c>
      <c r="E820" t="s">
        <v>278</v>
      </c>
      <c r="F820">
        <v>3350</v>
      </c>
      <c r="G820">
        <v>78545.42</v>
      </c>
      <c r="H820">
        <v>0</v>
      </c>
      <c r="I820">
        <v>0</v>
      </c>
      <c r="J820">
        <v>3350</v>
      </c>
      <c r="K820">
        <v>78545.42</v>
      </c>
    </row>
    <row r="821" spans="1:11" x14ac:dyDescent="0.2">
      <c r="A821" t="s">
        <v>1128</v>
      </c>
      <c r="B821" t="s">
        <v>84</v>
      </c>
      <c r="C821" t="s">
        <v>288</v>
      </c>
      <c r="D821" t="s">
        <v>265</v>
      </c>
      <c r="E821" t="s">
        <v>279</v>
      </c>
      <c r="F821">
        <v>4733</v>
      </c>
      <c r="G821">
        <v>94875.32</v>
      </c>
      <c r="H821">
        <v>0</v>
      </c>
      <c r="I821">
        <v>0</v>
      </c>
      <c r="J821">
        <v>4733</v>
      </c>
      <c r="K821">
        <v>94875.32</v>
      </c>
    </row>
    <row r="822" spans="1:11" x14ac:dyDescent="0.2">
      <c r="A822" t="s">
        <v>1129</v>
      </c>
      <c r="B822" t="s">
        <v>84</v>
      </c>
      <c r="C822" t="s">
        <v>288</v>
      </c>
      <c r="D822" t="s">
        <v>272</v>
      </c>
      <c r="E822" t="s">
        <v>144</v>
      </c>
      <c r="F822">
        <v>218</v>
      </c>
      <c r="G822">
        <v>4445</v>
      </c>
      <c r="H822">
        <v>0</v>
      </c>
      <c r="I822">
        <v>0</v>
      </c>
      <c r="J822">
        <v>218</v>
      </c>
      <c r="K822">
        <v>4445</v>
      </c>
    </row>
    <row r="823" spans="1:11" x14ac:dyDescent="0.2">
      <c r="A823" t="s">
        <v>1130</v>
      </c>
      <c r="B823" t="s">
        <v>84</v>
      </c>
      <c r="C823" t="s">
        <v>288</v>
      </c>
      <c r="D823" t="s">
        <v>269</v>
      </c>
      <c r="E823" t="s">
        <v>145</v>
      </c>
      <c r="F823">
        <v>266</v>
      </c>
      <c r="G823">
        <v>5965</v>
      </c>
      <c r="H823">
        <v>0</v>
      </c>
      <c r="I823">
        <v>0</v>
      </c>
      <c r="J823">
        <v>266</v>
      </c>
      <c r="K823">
        <v>5965</v>
      </c>
    </row>
    <row r="824" spans="1:11" x14ac:dyDescent="0.2">
      <c r="A824" t="s">
        <v>1131</v>
      </c>
      <c r="B824" t="s">
        <v>84</v>
      </c>
      <c r="C824" t="s">
        <v>288</v>
      </c>
      <c r="D824" t="s">
        <v>266</v>
      </c>
      <c r="E824" t="s">
        <v>146</v>
      </c>
      <c r="F824">
        <v>230</v>
      </c>
      <c r="G824">
        <v>3875.5</v>
      </c>
      <c r="H824">
        <v>0</v>
      </c>
      <c r="I824">
        <v>0</v>
      </c>
      <c r="J824">
        <v>230</v>
      </c>
      <c r="K824">
        <v>3875.5</v>
      </c>
    </row>
    <row r="825" spans="1:11" x14ac:dyDescent="0.2">
      <c r="A825" t="s">
        <v>1132</v>
      </c>
      <c r="B825" t="s">
        <v>84</v>
      </c>
      <c r="C825" t="s">
        <v>288</v>
      </c>
      <c r="D825" t="s">
        <v>265</v>
      </c>
      <c r="E825" t="s">
        <v>147</v>
      </c>
      <c r="F825">
        <v>998</v>
      </c>
      <c r="G825">
        <v>21815.96</v>
      </c>
      <c r="H825">
        <v>0</v>
      </c>
      <c r="I825">
        <v>0</v>
      </c>
      <c r="J825">
        <v>998</v>
      </c>
      <c r="K825">
        <v>21815.96</v>
      </c>
    </row>
    <row r="826" spans="1:11" x14ac:dyDescent="0.2">
      <c r="A826" t="s">
        <v>1133</v>
      </c>
      <c r="B826" t="s">
        <v>84</v>
      </c>
      <c r="C826" t="s">
        <v>288</v>
      </c>
      <c r="D826" t="s">
        <v>267</v>
      </c>
      <c r="E826" t="s">
        <v>148</v>
      </c>
      <c r="F826">
        <v>105</v>
      </c>
      <c r="G826">
        <v>2622</v>
      </c>
      <c r="H826">
        <v>0</v>
      </c>
      <c r="I826">
        <v>0</v>
      </c>
      <c r="J826">
        <v>105</v>
      </c>
      <c r="K826">
        <v>2622</v>
      </c>
    </row>
    <row r="827" spans="1:11" x14ac:dyDescent="0.2">
      <c r="A827" t="s">
        <v>1134</v>
      </c>
      <c r="B827" t="s">
        <v>84</v>
      </c>
      <c r="C827" t="s">
        <v>288</v>
      </c>
      <c r="D827" t="s">
        <v>270</v>
      </c>
      <c r="E827" t="s">
        <v>149</v>
      </c>
      <c r="F827">
        <v>457</v>
      </c>
      <c r="G827">
        <v>10265.98</v>
      </c>
      <c r="H827">
        <v>0</v>
      </c>
      <c r="I827">
        <v>0</v>
      </c>
      <c r="J827">
        <v>457</v>
      </c>
      <c r="K827">
        <v>10265.98</v>
      </c>
    </row>
    <row r="828" spans="1:11" x14ac:dyDescent="0.2">
      <c r="A828" t="s">
        <v>1135</v>
      </c>
      <c r="B828" t="s">
        <v>84</v>
      </c>
      <c r="C828" t="s">
        <v>288</v>
      </c>
      <c r="D828" t="s">
        <v>266</v>
      </c>
      <c r="E828" t="s">
        <v>150</v>
      </c>
      <c r="F828">
        <v>333</v>
      </c>
      <c r="G828">
        <v>5441.96</v>
      </c>
      <c r="H828">
        <v>0</v>
      </c>
      <c r="I828">
        <v>0</v>
      </c>
      <c r="J828">
        <v>333</v>
      </c>
      <c r="K828">
        <v>5441.96</v>
      </c>
    </row>
    <row r="829" spans="1:11" x14ac:dyDescent="0.2">
      <c r="A829" t="s">
        <v>1136</v>
      </c>
      <c r="B829" t="s">
        <v>84</v>
      </c>
      <c r="C829" t="s">
        <v>288</v>
      </c>
      <c r="D829" t="s">
        <v>266</v>
      </c>
      <c r="E829" t="s">
        <v>151</v>
      </c>
      <c r="F829">
        <v>163</v>
      </c>
      <c r="G829">
        <v>4067</v>
      </c>
      <c r="H829">
        <v>0</v>
      </c>
      <c r="I829">
        <v>0</v>
      </c>
      <c r="J829">
        <v>163</v>
      </c>
      <c r="K829">
        <v>4067</v>
      </c>
    </row>
    <row r="830" spans="1:11" x14ac:dyDescent="0.2">
      <c r="A830" t="s">
        <v>1137</v>
      </c>
      <c r="B830" t="s">
        <v>84</v>
      </c>
      <c r="C830" t="s">
        <v>288</v>
      </c>
      <c r="D830" t="s">
        <v>268</v>
      </c>
      <c r="E830" t="s">
        <v>152</v>
      </c>
      <c r="F830">
        <v>102</v>
      </c>
      <c r="G830">
        <v>2576</v>
      </c>
      <c r="H830">
        <v>0</v>
      </c>
      <c r="I830">
        <v>0</v>
      </c>
      <c r="J830">
        <v>102</v>
      </c>
      <c r="K830">
        <v>2576</v>
      </c>
    </row>
    <row r="831" spans="1:11" x14ac:dyDescent="0.2">
      <c r="A831" t="s">
        <v>1138</v>
      </c>
      <c r="B831" t="s">
        <v>84</v>
      </c>
      <c r="C831" t="s">
        <v>288</v>
      </c>
      <c r="D831" t="s">
        <v>266</v>
      </c>
      <c r="E831" t="s">
        <v>153</v>
      </c>
      <c r="F831">
        <v>97</v>
      </c>
      <c r="G831">
        <v>2270.48</v>
      </c>
      <c r="H831">
        <v>0</v>
      </c>
      <c r="I831">
        <v>0</v>
      </c>
      <c r="J831">
        <v>97</v>
      </c>
      <c r="K831">
        <v>2270.48</v>
      </c>
    </row>
    <row r="832" spans="1:11" x14ac:dyDescent="0.2">
      <c r="A832" t="s">
        <v>1139</v>
      </c>
      <c r="B832" t="s">
        <v>84</v>
      </c>
      <c r="C832" t="s">
        <v>288</v>
      </c>
      <c r="D832" t="s">
        <v>269</v>
      </c>
      <c r="E832" t="s">
        <v>154</v>
      </c>
      <c r="F832">
        <v>1205</v>
      </c>
      <c r="G832">
        <v>23696.94</v>
      </c>
      <c r="H832">
        <v>0</v>
      </c>
      <c r="I832">
        <v>0</v>
      </c>
      <c r="J832">
        <v>1205</v>
      </c>
      <c r="K832">
        <v>23696.94</v>
      </c>
    </row>
    <row r="833" spans="1:11" x14ac:dyDescent="0.2">
      <c r="A833" t="s">
        <v>1140</v>
      </c>
      <c r="B833" t="s">
        <v>84</v>
      </c>
      <c r="C833" t="s">
        <v>288</v>
      </c>
      <c r="D833" t="s">
        <v>266</v>
      </c>
      <c r="E833" t="s">
        <v>155</v>
      </c>
      <c r="F833">
        <v>148</v>
      </c>
      <c r="G833">
        <v>2780.5</v>
      </c>
      <c r="H833">
        <v>0</v>
      </c>
      <c r="I833">
        <v>0</v>
      </c>
      <c r="J833">
        <v>148</v>
      </c>
      <c r="K833">
        <v>2780.5</v>
      </c>
    </row>
    <row r="834" spans="1:11" x14ac:dyDescent="0.2">
      <c r="A834" t="s">
        <v>1141</v>
      </c>
      <c r="B834" t="s">
        <v>84</v>
      </c>
      <c r="C834" t="s">
        <v>288</v>
      </c>
      <c r="D834" t="s">
        <v>266</v>
      </c>
      <c r="E834" t="s">
        <v>156</v>
      </c>
      <c r="F834">
        <v>147</v>
      </c>
      <c r="G834">
        <v>2803.48</v>
      </c>
      <c r="H834">
        <v>0</v>
      </c>
      <c r="I834">
        <v>0</v>
      </c>
      <c r="J834">
        <v>147</v>
      </c>
      <c r="K834">
        <v>2803.48</v>
      </c>
    </row>
    <row r="835" spans="1:11" x14ac:dyDescent="0.2">
      <c r="A835" t="s">
        <v>1142</v>
      </c>
      <c r="B835" t="s">
        <v>84</v>
      </c>
      <c r="C835" t="s">
        <v>288</v>
      </c>
      <c r="D835" t="s">
        <v>267</v>
      </c>
      <c r="E835" t="s">
        <v>157</v>
      </c>
      <c r="F835">
        <v>55</v>
      </c>
      <c r="G835">
        <v>936</v>
      </c>
      <c r="H835">
        <v>0</v>
      </c>
      <c r="I835">
        <v>0</v>
      </c>
      <c r="J835">
        <v>55</v>
      </c>
      <c r="K835">
        <v>936</v>
      </c>
    </row>
    <row r="836" spans="1:11" x14ac:dyDescent="0.2">
      <c r="A836" t="s">
        <v>1143</v>
      </c>
      <c r="B836" t="s">
        <v>84</v>
      </c>
      <c r="C836" t="s">
        <v>288</v>
      </c>
      <c r="D836" t="s">
        <v>266</v>
      </c>
      <c r="E836" t="s">
        <v>158</v>
      </c>
      <c r="F836">
        <v>234</v>
      </c>
      <c r="G836">
        <v>4827</v>
      </c>
      <c r="H836">
        <v>0</v>
      </c>
      <c r="I836">
        <v>0</v>
      </c>
      <c r="J836">
        <v>234</v>
      </c>
      <c r="K836">
        <v>4827</v>
      </c>
    </row>
    <row r="837" spans="1:11" x14ac:dyDescent="0.2">
      <c r="A837" t="s">
        <v>1144</v>
      </c>
      <c r="B837" t="s">
        <v>84</v>
      </c>
      <c r="C837" t="s">
        <v>288</v>
      </c>
      <c r="D837" t="s">
        <v>271</v>
      </c>
      <c r="E837" t="s">
        <v>159</v>
      </c>
      <c r="F837">
        <v>88</v>
      </c>
      <c r="G837">
        <v>2104</v>
      </c>
      <c r="H837">
        <v>0</v>
      </c>
      <c r="I837">
        <v>0</v>
      </c>
      <c r="J837">
        <v>88</v>
      </c>
      <c r="K837">
        <v>2104</v>
      </c>
    </row>
    <row r="838" spans="1:11" x14ac:dyDescent="0.2">
      <c r="A838" t="s">
        <v>1145</v>
      </c>
      <c r="B838" t="s">
        <v>84</v>
      </c>
      <c r="C838" t="s">
        <v>288</v>
      </c>
      <c r="D838" t="s">
        <v>265</v>
      </c>
      <c r="E838" t="s">
        <v>160</v>
      </c>
      <c r="F838">
        <v>1246</v>
      </c>
      <c r="G838">
        <v>23756.42</v>
      </c>
      <c r="H838">
        <v>0</v>
      </c>
      <c r="I838">
        <v>0</v>
      </c>
      <c r="J838">
        <v>1246</v>
      </c>
      <c r="K838">
        <v>23756.42</v>
      </c>
    </row>
    <row r="839" spans="1:11" x14ac:dyDescent="0.2">
      <c r="A839" t="s">
        <v>1146</v>
      </c>
      <c r="B839" t="s">
        <v>84</v>
      </c>
      <c r="C839" t="s">
        <v>288</v>
      </c>
      <c r="D839" t="s">
        <v>266</v>
      </c>
      <c r="E839" t="s">
        <v>161</v>
      </c>
      <c r="F839">
        <v>250</v>
      </c>
      <c r="G839">
        <v>4574.5</v>
      </c>
      <c r="H839">
        <v>0</v>
      </c>
      <c r="I839">
        <v>0</v>
      </c>
      <c r="J839">
        <v>250</v>
      </c>
      <c r="K839">
        <v>4574.5</v>
      </c>
    </row>
    <row r="840" spans="1:11" x14ac:dyDescent="0.2">
      <c r="A840" t="s">
        <v>1147</v>
      </c>
      <c r="B840" t="s">
        <v>84</v>
      </c>
      <c r="C840" t="s">
        <v>288</v>
      </c>
      <c r="D840" t="s">
        <v>266</v>
      </c>
      <c r="E840" t="s">
        <v>162</v>
      </c>
      <c r="F840">
        <v>198</v>
      </c>
      <c r="G840">
        <v>3458.48</v>
      </c>
      <c r="H840">
        <v>0</v>
      </c>
      <c r="I840">
        <v>0</v>
      </c>
      <c r="J840">
        <v>198</v>
      </c>
      <c r="K840">
        <v>3458.48</v>
      </c>
    </row>
    <row r="841" spans="1:11" x14ac:dyDescent="0.2">
      <c r="A841" t="s">
        <v>1148</v>
      </c>
      <c r="B841" t="s">
        <v>84</v>
      </c>
      <c r="C841" t="s">
        <v>288</v>
      </c>
      <c r="D841" t="s">
        <v>269</v>
      </c>
      <c r="E841" t="s">
        <v>163</v>
      </c>
      <c r="F841">
        <v>60</v>
      </c>
      <c r="G841">
        <v>1759.5</v>
      </c>
      <c r="H841">
        <v>0</v>
      </c>
      <c r="I841">
        <v>0</v>
      </c>
      <c r="J841">
        <v>60</v>
      </c>
      <c r="K841">
        <v>1759.5</v>
      </c>
    </row>
    <row r="842" spans="1:11" x14ac:dyDescent="0.2">
      <c r="A842" t="s">
        <v>1149</v>
      </c>
      <c r="B842" t="s">
        <v>84</v>
      </c>
      <c r="C842" t="s">
        <v>288</v>
      </c>
      <c r="D842" t="s">
        <v>270</v>
      </c>
      <c r="E842" t="s">
        <v>164</v>
      </c>
      <c r="F842">
        <v>4</v>
      </c>
      <c r="G842">
        <v>49</v>
      </c>
      <c r="H842">
        <v>0</v>
      </c>
      <c r="I842">
        <v>0</v>
      </c>
      <c r="J842">
        <v>4</v>
      </c>
      <c r="K842">
        <v>49</v>
      </c>
    </row>
    <row r="843" spans="1:11" x14ac:dyDescent="0.2">
      <c r="A843" t="s">
        <v>1150</v>
      </c>
      <c r="B843" t="s">
        <v>84</v>
      </c>
      <c r="C843" t="s">
        <v>288</v>
      </c>
      <c r="D843" t="s">
        <v>266</v>
      </c>
      <c r="E843" t="s">
        <v>165</v>
      </c>
      <c r="F843">
        <v>150</v>
      </c>
      <c r="G843">
        <v>2603</v>
      </c>
      <c r="H843">
        <v>0</v>
      </c>
      <c r="I843">
        <v>0</v>
      </c>
      <c r="J843">
        <v>150</v>
      </c>
      <c r="K843">
        <v>2603</v>
      </c>
    </row>
    <row r="844" spans="1:11" x14ac:dyDescent="0.2">
      <c r="A844" t="s">
        <v>1151</v>
      </c>
      <c r="B844" t="s">
        <v>84</v>
      </c>
      <c r="C844" t="s">
        <v>288</v>
      </c>
      <c r="D844" t="s">
        <v>266</v>
      </c>
      <c r="E844" t="s">
        <v>166</v>
      </c>
      <c r="F844">
        <v>39</v>
      </c>
      <c r="G844">
        <v>984.5</v>
      </c>
      <c r="H844">
        <v>0</v>
      </c>
      <c r="I844">
        <v>0</v>
      </c>
      <c r="J844">
        <v>39</v>
      </c>
      <c r="K844">
        <v>984.5</v>
      </c>
    </row>
    <row r="845" spans="1:11" x14ac:dyDescent="0.2">
      <c r="A845" t="s">
        <v>1152</v>
      </c>
      <c r="B845" t="s">
        <v>84</v>
      </c>
      <c r="C845" t="s">
        <v>288</v>
      </c>
      <c r="D845" t="s">
        <v>269</v>
      </c>
      <c r="E845" t="s">
        <v>167</v>
      </c>
      <c r="F845">
        <v>1132</v>
      </c>
      <c r="G845">
        <v>21428.48</v>
      </c>
      <c r="H845">
        <v>0</v>
      </c>
      <c r="I845">
        <v>0</v>
      </c>
      <c r="J845">
        <v>1132</v>
      </c>
      <c r="K845">
        <v>21428.48</v>
      </c>
    </row>
    <row r="846" spans="1:11" x14ac:dyDescent="0.2">
      <c r="A846" t="s">
        <v>1153</v>
      </c>
      <c r="B846" t="s">
        <v>84</v>
      </c>
      <c r="C846" t="s">
        <v>288</v>
      </c>
      <c r="D846" t="s">
        <v>272</v>
      </c>
      <c r="E846" t="s">
        <v>168</v>
      </c>
      <c r="F846">
        <v>97</v>
      </c>
      <c r="G846">
        <v>2683.48</v>
      </c>
      <c r="H846">
        <v>0</v>
      </c>
      <c r="I846">
        <v>0</v>
      </c>
      <c r="J846">
        <v>97</v>
      </c>
      <c r="K846">
        <v>2683.48</v>
      </c>
    </row>
    <row r="847" spans="1:11" x14ac:dyDescent="0.2">
      <c r="A847" t="s">
        <v>1154</v>
      </c>
      <c r="B847" t="s">
        <v>84</v>
      </c>
      <c r="C847" t="s">
        <v>288</v>
      </c>
      <c r="D847" t="s">
        <v>266</v>
      </c>
      <c r="E847" t="s">
        <v>169</v>
      </c>
      <c r="F847">
        <v>164</v>
      </c>
      <c r="G847">
        <v>3333</v>
      </c>
      <c r="H847">
        <v>0</v>
      </c>
      <c r="I847">
        <v>0</v>
      </c>
      <c r="J847">
        <v>164</v>
      </c>
      <c r="K847">
        <v>3333</v>
      </c>
    </row>
    <row r="848" spans="1:11" x14ac:dyDescent="0.2">
      <c r="A848" t="s">
        <v>1155</v>
      </c>
      <c r="B848" t="s">
        <v>84</v>
      </c>
      <c r="C848" t="s">
        <v>288</v>
      </c>
      <c r="D848" t="s">
        <v>272</v>
      </c>
      <c r="E848" t="s">
        <v>170</v>
      </c>
      <c r="F848">
        <v>328</v>
      </c>
      <c r="G848">
        <v>8246.48</v>
      </c>
      <c r="H848">
        <v>0</v>
      </c>
      <c r="I848">
        <v>0</v>
      </c>
      <c r="J848">
        <v>328</v>
      </c>
      <c r="K848">
        <v>8246.48</v>
      </c>
    </row>
    <row r="849" spans="1:11" x14ac:dyDescent="0.2">
      <c r="A849" t="s">
        <v>1156</v>
      </c>
      <c r="B849" t="s">
        <v>84</v>
      </c>
      <c r="C849" t="s">
        <v>288</v>
      </c>
      <c r="D849" t="s">
        <v>268</v>
      </c>
      <c r="E849" t="s">
        <v>171</v>
      </c>
      <c r="F849">
        <v>83</v>
      </c>
      <c r="G849">
        <v>2326</v>
      </c>
      <c r="H849">
        <v>0</v>
      </c>
      <c r="I849">
        <v>0</v>
      </c>
      <c r="J849">
        <v>83</v>
      </c>
      <c r="K849">
        <v>2326</v>
      </c>
    </row>
    <row r="850" spans="1:11" x14ac:dyDescent="0.2">
      <c r="A850" t="s">
        <v>1157</v>
      </c>
      <c r="B850" t="s">
        <v>84</v>
      </c>
      <c r="C850" t="s">
        <v>288</v>
      </c>
      <c r="D850" t="s">
        <v>266</v>
      </c>
      <c r="E850" t="s">
        <v>172</v>
      </c>
      <c r="F850">
        <v>244</v>
      </c>
      <c r="G850">
        <v>5160</v>
      </c>
      <c r="H850">
        <v>0</v>
      </c>
      <c r="I850">
        <v>0</v>
      </c>
      <c r="J850">
        <v>244</v>
      </c>
      <c r="K850">
        <v>5160</v>
      </c>
    </row>
    <row r="851" spans="1:11" x14ac:dyDescent="0.2">
      <c r="A851" t="s">
        <v>1158</v>
      </c>
      <c r="B851" t="s">
        <v>84</v>
      </c>
      <c r="C851" t="s">
        <v>288</v>
      </c>
      <c r="D851" t="s">
        <v>268</v>
      </c>
      <c r="E851" t="s">
        <v>173</v>
      </c>
      <c r="F851">
        <v>834</v>
      </c>
      <c r="G851">
        <v>22350.48</v>
      </c>
      <c r="H851">
        <v>0</v>
      </c>
      <c r="I851">
        <v>0</v>
      </c>
      <c r="J851">
        <v>834</v>
      </c>
      <c r="K851">
        <v>22350.48</v>
      </c>
    </row>
    <row r="852" spans="1:11" x14ac:dyDescent="0.2">
      <c r="A852" t="s">
        <v>1159</v>
      </c>
      <c r="B852" t="s">
        <v>84</v>
      </c>
      <c r="C852" t="s">
        <v>288</v>
      </c>
      <c r="D852" t="s">
        <v>272</v>
      </c>
      <c r="E852" t="s">
        <v>174</v>
      </c>
      <c r="F852">
        <v>734</v>
      </c>
      <c r="G852">
        <v>13696.96</v>
      </c>
      <c r="H852">
        <v>0</v>
      </c>
      <c r="I852">
        <v>0</v>
      </c>
      <c r="J852">
        <v>734</v>
      </c>
      <c r="K852">
        <v>13696.96</v>
      </c>
    </row>
    <row r="853" spans="1:11" x14ac:dyDescent="0.2">
      <c r="A853" t="s">
        <v>1160</v>
      </c>
      <c r="B853" t="s">
        <v>84</v>
      </c>
      <c r="C853" t="s">
        <v>288</v>
      </c>
      <c r="D853" t="s">
        <v>264</v>
      </c>
      <c r="E853" t="s">
        <v>175</v>
      </c>
      <c r="F853">
        <v>129</v>
      </c>
      <c r="G853">
        <v>3763</v>
      </c>
      <c r="H853">
        <v>0</v>
      </c>
      <c r="I853">
        <v>0</v>
      </c>
      <c r="J853">
        <v>129</v>
      </c>
      <c r="K853">
        <v>3763</v>
      </c>
    </row>
    <row r="854" spans="1:11" x14ac:dyDescent="0.2">
      <c r="A854" t="s">
        <v>1161</v>
      </c>
      <c r="B854" t="s">
        <v>84</v>
      </c>
      <c r="C854" t="s">
        <v>288</v>
      </c>
      <c r="D854" t="s">
        <v>264</v>
      </c>
      <c r="E854" t="s">
        <v>176</v>
      </c>
      <c r="F854">
        <v>578</v>
      </c>
      <c r="G854">
        <v>13385.5</v>
      </c>
      <c r="H854">
        <v>0</v>
      </c>
      <c r="I854">
        <v>0</v>
      </c>
      <c r="J854">
        <v>578</v>
      </c>
      <c r="K854">
        <v>13385.5</v>
      </c>
    </row>
    <row r="855" spans="1:11" x14ac:dyDescent="0.2">
      <c r="A855" t="s">
        <v>1162</v>
      </c>
      <c r="B855" t="s">
        <v>84</v>
      </c>
      <c r="C855" t="s">
        <v>288</v>
      </c>
      <c r="D855" t="s">
        <v>266</v>
      </c>
      <c r="E855" t="s">
        <v>177</v>
      </c>
      <c r="F855">
        <v>345</v>
      </c>
      <c r="G855">
        <v>6269.48</v>
      </c>
      <c r="H855">
        <v>0</v>
      </c>
      <c r="I855">
        <v>0</v>
      </c>
      <c r="J855">
        <v>345</v>
      </c>
      <c r="K855">
        <v>6269.48</v>
      </c>
    </row>
    <row r="856" spans="1:11" x14ac:dyDescent="0.2">
      <c r="A856" t="s">
        <v>1163</v>
      </c>
      <c r="B856" t="s">
        <v>84</v>
      </c>
      <c r="C856" t="s">
        <v>288</v>
      </c>
      <c r="D856" t="s">
        <v>264</v>
      </c>
      <c r="E856" t="s">
        <v>178</v>
      </c>
      <c r="F856">
        <v>508</v>
      </c>
      <c r="G856">
        <v>13385.96</v>
      </c>
      <c r="H856">
        <v>0</v>
      </c>
      <c r="I856">
        <v>0</v>
      </c>
      <c r="J856">
        <v>508</v>
      </c>
      <c r="K856">
        <v>13385.96</v>
      </c>
    </row>
    <row r="857" spans="1:11" x14ac:dyDescent="0.2">
      <c r="A857" t="s">
        <v>1164</v>
      </c>
      <c r="B857" t="s">
        <v>84</v>
      </c>
      <c r="C857" t="s">
        <v>288</v>
      </c>
      <c r="D857" t="s">
        <v>268</v>
      </c>
      <c r="E857" t="s">
        <v>179</v>
      </c>
      <c r="F857">
        <v>227</v>
      </c>
      <c r="G857">
        <v>6402</v>
      </c>
      <c r="H857">
        <v>0</v>
      </c>
      <c r="I857">
        <v>0</v>
      </c>
      <c r="J857">
        <v>227</v>
      </c>
      <c r="K857">
        <v>6402</v>
      </c>
    </row>
    <row r="858" spans="1:11" x14ac:dyDescent="0.2">
      <c r="A858" t="s">
        <v>1165</v>
      </c>
      <c r="B858" t="s">
        <v>84</v>
      </c>
      <c r="C858" t="s">
        <v>288</v>
      </c>
      <c r="D858" t="s">
        <v>266</v>
      </c>
      <c r="E858" t="s">
        <v>280</v>
      </c>
      <c r="F858">
        <v>6697</v>
      </c>
      <c r="G858">
        <v>129571.1</v>
      </c>
      <c r="H858">
        <v>0</v>
      </c>
      <c r="I858">
        <v>0</v>
      </c>
      <c r="J858">
        <v>6697</v>
      </c>
      <c r="K858">
        <v>129571.1</v>
      </c>
    </row>
    <row r="859" spans="1:11" x14ac:dyDescent="0.2">
      <c r="A859" t="s">
        <v>1166</v>
      </c>
      <c r="B859" t="s">
        <v>84</v>
      </c>
      <c r="C859" t="s">
        <v>288</v>
      </c>
      <c r="D859" t="s">
        <v>265</v>
      </c>
      <c r="E859" t="s">
        <v>180</v>
      </c>
      <c r="F859">
        <v>130</v>
      </c>
      <c r="G859">
        <v>2655.46</v>
      </c>
      <c r="H859">
        <v>0</v>
      </c>
      <c r="I859">
        <v>0</v>
      </c>
      <c r="J859">
        <v>130</v>
      </c>
      <c r="K859">
        <v>2655.46</v>
      </c>
    </row>
    <row r="860" spans="1:11" x14ac:dyDescent="0.2">
      <c r="A860" t="s">
        <v>1167</v>
      </c>
      <c r="B860" t="s">
        <v>84</v>
      </c>
      <c r="C860" t="s">
        <v>288</v>
      </c>
      <c r="D860" t="s">
        <v>268</v>
      </c>
      <c r="E860" t="s">
        <v>181</v>
      </c>
      <c r="F860">
        <v>385</v>
      </c>
      <c r="G860">
        <v>8752.98</v>
      </c>
      <c r="H860">
        <v>0</v>
      </c>
      <c r="I860">
        <v>0</v>
      </c>
      <c r="J860">
        <v>385</v>
      </c>
      <c r="K860">
        <v>8752.98</v>
      </c>
    </row>
    <row r="861" spans="1:11" x14ac:dyDescent="0.2">
      <c r="A861" t="s">
        <v>1168</v>
      </c>
      <c r="B861" t="s">
        <v>84</v>
      </c>
      <c r="C861" t="s">
        <v>288</v>
      </c>
      <c r="D861" t="s">
        <v>269</v>
      </c>
      <c r="E861" t="s">
        <v>182</v>
      </c>
      <c r="F861">
        <v>211</v>
      </c>
      <c r="G861">
        <v>3828</v>
      </c>
      <c r="H861">
        <v>0</v>
      </c>
      <c r="I861">
        <v>0</v>
      </c>
      <c r="J861">
        <v>211</v>
      </c>
      <c r="K861">
        <v>3828</v>
      </c>
    </row>
    <row r="862" spans="1:11" x14ac:dyDescent="0.2">
      <c r="A862" t="s">
        <v>1169</v>
      </c>
      <c r="B862" t="s">
        <v>84</v>
      </c>
      <c r="C862" t="s">
        <v>288</v>
      </c>
      <c r="D862" t="s">
        <v>266</v>
      </c>
      <c r="E862" t="s">
        <v>183</v>
      </c>
      <c r="F862">
        <v>230</v>
      </c>
      <c r="G862">
        <v>3974.5</v>
      </c>
      <c r="H862">
        <v>0</v>
      </c>
      <c r="I862">
        <v>0</v>
      </c>
      <c r="J862">
        <v>230</v>
      </c>
      <c r="K862">
        <v>3974.5</v>
      </c>
    </row>
    <row r="863" spans="1:11" x14ac:dyDescent="0.2">
      <c r="A863" t="s">
        <v>1170</v>
      </c>
      <c r="B863" t="s">
        <v>84</v>
      </c>
      <c r="C863" t="s">
        <v>288</v>
      </c>
      <c r="D863" t="s">
        <v>267</v>
      </c>
      <c r="E863" t="s">
        <v>184</v>
      </c>
      <c r="F863">
        <v>77</v>
      </c>
      <c r="G863">
        <v>1995.5</v>
      </c>
      <c r="H863">
        <v>0</v>
      </c>
      <c r="I863">
        <v>0</v>
      </c>
      <c r="J863">
        <v>77</v>
      </c>
      <c r="K863">
        <v>1995.5</v>
      </c>
    </row>
    <row r="864" spans="1:11" x14ac:dyDescent="0.2">
      <c r="A864" t="s">
        <v>1171</v>
      </c>
      <c r="B864" t="s">
        <v>84</v>
      </c>
      <c r="C864" t="s">
        <v>288</v>
      </c>
      <c r="D864" t="s">
        <v>269</v>
      </c>
      <c r="E864" t="s">
        <v>185</v>
      </c>
      <c r="F864">
        <v>233</v>
      </c>
      <c r="G864">
        <v>4839</v>
      </c>
      <c r="H864">
        <v>0</v>
      </c>
      <c r="I864">
        <v>0</v>
      </c>
      <c r="J864">
        <v>233</v>
      </c>
      <c r="K864">
        <v>4839</v>
      </c>
    </row>
    <row r="865" spans="1:11" x14ac:dyDescent="0.2">
      <c r="A865" t="s">
        <v>1172</v>
      </c>
      <c r="B865" t="s">
        <v>84</v>
      </c>
      <c r="C865" t="s">
        <v>288</v>
      </c>
      <c r="D865" t="s">
        <v>267</v>
      </c>
      <c r="E865" t="s">
        <v>186</v>
      </c>
      <c r="F865">
        <v>161</v>
      </c>
      <c r="G865">
        <v>3535.48</v>
      </c>
      <c r="H865">
        <v>0</v>
      </c>
      <c r="I865">
        <v>0</v>
      </c>
      <c r="J865">
        <v>161</v>
      </c>
      <c r="K865">
        <v>3535.48</v>
      </c>
    </row>
    <row r="866" spans="1:11" x14ac:dyDescent="0.2">
      <c r="A866" t="s">
        <v>1173</v>
      </c>
      <c r="B866" t="s">
        <v>84</v>
      </c>
      <c r="C866" t="s">
        <v>288</v>
      </c>
      <c r="D866" t="s">
        <v>266</v>
      </c>
      <c r="E866" t="s">
        <v>187</v>
      </c>
      <c r="F866">
        <v>139</v>
      </c>
      <c r="G866">
        <v>2990</v>
      </c>
      <c r="H866">
        <v>0</v>
      </c>
      <c r="I866">
        <v>0</v>
      </c>
      <c r="J866">
        <v>139</v>
      </c>
      <c r="K866">
        <v>2990</v>
      </c>
    </row>
    <row r="867" spans="1:11" x14ac:dyDescent="0.2">
      <c r="A867" t="s">
        <v>1174</v>
      </c>
      <c r="B867" t="s">
        <v>84</v>
      </c>
      <c r="C867" t="s">
        <v>288</v>
      </c>
      <c r="D867" t="s">
        <v>265</v>
      </c>
      <c r="E867" t="s">
        <v>188</v>
      </c>
      <c r="F867">
        <v>427</v>
      </c>
      <c r="G867">
        <v>8899</v>
      </c>
      <c r="H867">
        <v>0</v>
      </c>
      <c r="I867">
        <v>0</v>
      </c>
      <c r="J867">
        <v>427</v>
      </c>
      <c r="K867">
        <v>8899</v>
      </c>
    </row>
    <row r="868" spans="1:11" x14ac:dyDescent="0.2">
      <c r="A868" t="s">
        <v>1175</v>
      </c>
      <c r="B868" t="s">
        <v>84</v>
      </c>
      <c r="C868" t="s">
        <v>288</v>
      </c>
      <c r="D868" t="s">
        <v>272</v>
      </c>
      <c r="E868" t="s">
        <v>189</v>
      </c>
      <c r="F868">
        <v>79</v>
      </c>
      <c r="G868">
        <v>1892.48</v>
      </c>
      <c r="H868">
        <v>0</v>
      </c>
      <c r="I868">
        <v>0</v>
      </c>
      <c r="J868">
        <v>79</v>
      </c>
      <c r="K868">
        <v>1892.48</v>
      </c>
    </row>
    <row r="869" spans="1:11" x14ac:dyDescent="0.2">
      <c r="A869" t="s">
        <v>1176</v>
      </c>
      <c r="B869" t="s">
        <v>84</v>
      </c>
      <c r="C869" t="s">
        <v>288</v>
      </c>
      <c r="D869" t="s">
        <v>267</v>
      </c>
      <c r="E869" t="s">
        <v>281</v>
      </c>
      <c r="F869">
        <v>1529</v>
      </c>
      <c r="G869">
        <v>31935.46</v>
      </c>
      <c r="H869">
        <v>0</v>
      </c>
      <c r="I869">
        <v>0</v>
      </c>
      <c r="J869">
        <v>1529</v>
      </c>
      <c r="K869">
        <v>31935.46</v>
      </c>
    </row>
    <row r="870" spans="1:11" x14ac:dyDescent="0.2">
      <c r="A870" t="s">
        <v>1177</v>
      </c>
      <c r="B870" t="s">
        <v>84</v>
      </c>
      <c r="C870" t="s">
        <v>288</v>
      </c>
      <c r="D870" t="s">
        <v>272</v>
      </c>
      <c r="E870" t="s">
        <v>190</v>
      </c>
      <c r="F870">
        <v>106</v>
      </c>
      <c r="G870">
        <v>2247</v>
      </c>
      <c r="H870">
        <v>0</v>
      </c>
      <c r="I870">
        <v>0</v>
      </c>
      <c r="J870">
        <v>106</v>
      </c>
      <c r="K870">
        <v>2247</v>
      </c>
    </row>
    <row r="871" spans="1:11" x14ac:dyDescent="0.2">
      <c r="A871" t="s">
        <v>1178</v>
      </c>
      <c r="B871" t="s">
        <v>84</v>
      </c>
      <c r="C871" t="s">
        <v>288</v>
      </c>
      <c r="D871" t="s">
        <v>264</v>
      </c>
      <c r="E871" t="s">
        <v>191</v>
      </c>
      <c r="F871">
        <v>276</v>
      </c>
      <c r="G871">
        <v>5101.5</v>
      </c>
      <c r="H871">
        <v>0</v>
      </c>
      <c r="I871">
        <v>0</v>
      </c>
      <c r="J871">
        <v>276</v>
      </c>
      <c r="K871">
        <v>5101.5</v>
      </c>
    </row>
    <row r="872" spans="1:11" x14ac:dyDescent="0.2">
      <c r="A872" t="s">
        <v>1179</v>
      </c>
      <c r="B872" t="s">
        <v>84</v>
      </c>
      <c r="C872" t="s">
        <v>288</v>
      </c>
      <c r="D872" t="s">
        <v>270</v>
      </c>
      <c r="E872" t="s">
        <v>192</v>
      </c>
      <c r="F872">
        <v>143</v>
      </c>
      <c r="G872">
        <v>2291</v>
      </c>
      <c r="H872">
        <v>0</v>
      </c>
      <c r="I872">
        <v>0</v>
      </c>
      <c r="J872">
        <v>143</v>
      </c>
      <c r="K872">
        <v>2291</v>
      </c>
    </row>
    <row r="873" spans="1:11" x14ac:dyDescent="0.2">
      <c r="A873" t="s">
        <v>1180</v>
      </c>
      <c r="B873" t="s">
        <v>84</v>
      </c>
      <c r="C873" t="s">
        <v>288</v>
      </c>
      <c r="D873" t="s">
        <v>267</v>
      </c>
      <c r="E873" t="s">
        <v>193</v>
      </c>
      <c r="F873">
        <v>149</v>
      </c>
      <c r="G873">
        <v>3324</v>
      </c>
      <c r="H873">
        <v>0</v>
      </c>
      <c r="I873">
        <v>0</v>
      </c>
      <c r="J873">
        <v>149</v>
      </c>
      <c r="K873">
        <v>3324</v>
      </c>
    </row>
    <row r="874" spans="1:11" x14ac:dyDescent="0.2">
      <c r="A874" t="s">
        <v>1181</v>
      </c>
      <c r="B874" t="s">
        <v>84</v>
      </c>
      <c r="C874" t="s">
        <v>288</v>
      </c>
      <c r="D874" t="s">
        <v>268</v>
      </c>
      <c r="E874" t="s">
        <v>282</v>
      </c>
      <c r="F874">
        <v>4784</v>
      </c>
      <c r="G874">
        <v>122637.9</v>
      </c>
      <c r="H874">
        <v>0</v>
      </c>
      <c r="I874">
        <v>0</v>
      </c>
      <c r="J874">
        <v>4784</v>
      </c>
      <c r="K874">
        <v>122637.9</v>
      </c>
    </row>
    <row r="875" spans="1:11" x14ac:dyDescent="0.2">
      <c r="A875" t="s">
        <v>1182</v>
      </c>
      <c r="B875" t="s">
        <v>84</v>
      </c>
      <c r="C875" t="s">
        <v>288</v>
      </c>
      <c r="D875" t="s">
        <v>272</v>
      </c>
      <c r="E875" t="s">
        <v>194</v>
      </c>
      <c r="F875">
        <v>422</v>
      </c>
      <c r="G875">
        <v>9870.48</v>
      </c>
      <c r="H875">
        <v>0</v>
      </c>
      <c r="I875">
        <v>0</v>
      </c>
      <c r="J875">
        <v>422</v>
      </c>
      <c r="K875">
        <v>9870.48</v>
      </c>
    </row>
    <row r="876" spans="1:11" x14ac:dyDescent="0.2">
      <c r="A876" t="s">
        <v>1183</v>
      </c>
      <c r="B876" t="s">
        <v>84</v>
      </c>
      <c r="C876" t="s">
        <v>288</v>
      </c>
      <c r="D876" t="s">
        <v>267</v>
      </c>
      <c r="E876" t="s">
        <v>195</v>
      </c>
      <c r="F876">
        <v>184</v>
      </c>
      <c r="G876">
        <v>3769.48</v>
      </c>
      <c r="H876">
        <v>0</v>
      </c>
      <c r="I876">
        <v>0</v>
      </c>
      <c r="J876">
        <v>184</v>
      </c>
      <c r="K876">
        <v>3769.48</v>
      </c>
    </row>
    <row r="877" spans="1:11" x14ac:dyDescent="0.2">
      <c r="A877" t="s">
        <v>1184</v>
      </c>
      <c r="B877" t="s">
        <v>84</v>
      </c>
      <c r="C877" t="s">
        <v>288</v>
      </c>
      <c r="D877" t="s">
        <v>273</v>
      </c>
      <c r="E877" t="s">
        <v>273</v>
      </c>
      <c r="F877">
        <v>6</v>
      </c>
      <c r="G877">
        <v>104</v>
      </c>
      <c r="H877">
        <v>0</v>
      </c>
      <c r="I877">
        <v>0</v>
      </c>
      <c r="J877">
        <v>6</v>
      </c>
      <c r="K877">
        <v>104</v>
      </c>
    </row>
    <row r="878" spans="1:11" x14ac:dyDescent="0.2">
      <c r="A878" t="s">
        <v>1185</v>
      </c>
      <c r="B878" t="s">
        <v>84</v>
      </c>
      <c r="C878" t="s">
        <v>288</v>
      </c>
      <c r="D878" t="s">
        <v>273</v>
      </c>
      <c r="E878" t="s">
        <v>287</v>
      </c>
      <c r="F878">
        <v>6</v>
      </c>
      <c r="G878">
        <v>104</v>
      </c>
      <c r="H878">
        <v>0</v>
      </c>
      <c r="I878">
        <v>0</v>
      </c>
      <c r="J878">
        <v>6</v>
      </c>
      <c r="K878">
        <v>104</v>
      </c>
    </row>
    <row r="879" spans="1:11" x14ac:dyDescent="0.2">
      <c r="A879" t="s">
        <v>1186</v>
      </c>
      <c r="B879" t="s">
        <v>84</v>
      </c>
      <c r="C879" t="s">
        <v>288</v>
      </c>
      <c r="D879" t="s">
        <v>264</v>
      </c>
      <c r="E879" t="s">
        <v>196</v>
      </c>
      <c r="F879">
        <v>188</v>
      </c>
      <c r="G879">
        <v>4760</v>
      </c>
      <c r="H879">
        <v>0</v>
      </c>
      <c r="I879">
        <v>0</v>
      </c>
      <c r="J879">
        <v>188</v>
      </c>
      <c r="K879">
        <v>4760</v>
      </c>
    </row>
    <row r="880" spans="1:11" x14ac:dyDescent="0.2">
      <c r="A880" t="s">
        <v>1187</v>
      </c>
      <c r="B880" t="s">
        <v>84</v>
      </c>
      <c r="C880" t="s">
        <v>288</v>
      </c>
      <c r="D880" t="s">
        <v>264</v>
      </c>
      <c r="E880" t="s">
        <v>197</v>
      </c>
      <c r="F880">
        <v>641</v>
      </c>
      <c r="G880">
        <v>14845.96</v>
      </c>
      <c r="H880">
        <v>0</v>
      </c>
      <c r="I880">
        <v>0</v>
      </c>
      <c r="J880">
        <v>641</v>
      </c>
      <c r="K880">
        <v>14845.96</v>
      </c>
    </row>
    <row r="881" spans="1:11" x14ac:dyDescent="0.2">
      <c r="A881" t="s">
        <v>1188</v>
      </c>
      <c r="B881" t="s">
        <v>84</v>
      </c>
      <c r="C881" t="s">
        <v>288</v>
      </c>
      <c r="D881" t="s">
        <v>268</v>
      </c>
      <c r="E881" t="s">
        <v>198</v>
      </c>
      <c r="F881">
        <v>183</v>
      </c>
      <c r="G881">
        <v>4565.5</v>
      </c>
      <c r="H881">
        <v>0</v>
      </c>
      <c r="I881">
        <v>0</v>
      </c>
      <c r="J881">
        <v>183</v>
      </c>
      <c r="K881">
        <v>4565.5</v>
      </c>
    </row>
    <row r="882" spans="1:11" x14ac:dyDescent="0.2">
      <c r="A882" t="s">
        <v>1189</v>
      </c>
      <c r="B882" t="s">
        <v>84</v>
      </c>
      <c r="C882" t="s">
        <v>288</v>
      </c>
      <c r="D882" t="s">
        <v>269</v>
      </c>
      <c r="E882" t="s">
        <v>199</v>
      </c>
      <c r="F882">
        <v>535</v>
      </c>
      <c r="G882">
        <v>11621.48</v>
      </c>
      <c r="H882">
        <v>0</v>
      </c>
      <c r="I882">
        <v>0</v>
      </c>
      <c r="J882">
        <v>535</v>
      </c>
      <c r="K882">
        <v>11621.48</v>
      </c>
    </row>
    <row r="883" spans="1:11" x14ac:dyDescent="0.2">
      <c r="A883" t="s">
        <v>1190</v>
      </c>
      <c r="B883" t="s">
        <v>84</v>
      </c>
      <c r="C883" t="s">
        <v>288</v>
      </c>
      <c r="D883" t="s">
        <v>265</v>
      </c>
      <c r="E883" t="s">
        <v>200</v>
      </c>
      <c r="F883">
        <v>185</v>
      </c>
      <c r="G883">
        <v>4563</v>
      </c>
      <c r="H883">
        <v>0</v>
      </c>
      <c r="I883">
        <v>0</v>
      </c>
      <c r="J883">
        <v>185</v>
      </c>
      <c r="K883">
        <v>4563</v>
      </c>
    </row>
    <row r="884" spans="1:11" x14ac:dyDescent="0.2">
      <c r="A884" t="s">
        <v>1191</v>
      </c>
      <c r="B884" t="s">
        <v>84</v>
      </c>
      <c r="C884" t="s">
        <v>288</v>
      </c>
      <c r="D884" t="s">
        <v>270</v>
      </c>
      <c r="E884" t="s">
        <v>201</v>
      </c>
      <c r="F884">
        <v>144</v>
      </c>
      <c r="G884">
        <v>3709</v>
      </c>
      <c r="H884">
        <v>0</v>
      </c>
      <c r="I884">
        <v>0</v>
      </c>
      <c r="J884">
        <v>144</v>
      </c>
      <c r="K884">
        <v>3709</v>
      </c>
    </row>
    <row r="885" spans="1:11" x14ac:dyDescent="0.2">
      <c r="A885" t="s">
        <v>1192</v>
      </c>
      <c r="B885" t="s">
        <v>84</v>
      </c>
      <c r="C885" t="s">
        <v>288</v>
      </c>
      <c r="D885" t="s">
        <v>269</v>
      </c>
      <c r="E885" t="s">
        <v>202</v>
      </c>
      <c r="F885">
        <v>105</v>
      </c>
      <c r="G885">
        <v>2680.48</v>
      </c>
      <c r="H885">
        <v>0</v>
      </c>
      <c r="I885">
        <v>0</v>
      </c>
      <c r="J885">
        <v>105</v>
      </c>
      <c r="K885">
        <v>2680.48</v>
      </c>
    </row>
    <row r="886" spans="1:11" x14ac:dyDescent="0.2">
      <c r="A886" t="s">
        <v>1193</v>
      </c>
      <c r="B886" t="s">
        <v>84</v>
      </c>
      <c r="C886" t="s">
        <v>288</v>
      </c>
      <c r="D886" t="s">
        <v>269</v>
      </c>
      <c r="E886" t="s">
        <v>203</v>
      </c>
      <c r="F886">
        <v>124</v>
      </c>
      <c r="G886">
        <v>3023</v>
      </c>
      <c r="H886">
        <v>0</v>
      </c>
      <c r="I886">
        <v>0</v>
      </c>
      <c r="J886">
        <v>124</v>
      </c>
      <c r="K886">
        <v>3023</v>
      </c>
    </row>
    <row r="887" spans="1:11" x14ac:dyDescent="0.2">
      <c r="A887" t="s">
        <v>1194</v>
      </c>
      <c r="B887" t="s">
        <v>84</v>
      </c>
      <c r="C887" t="s">
        <v>288</v>
      </c>
      <c r="D887" t="s">
        <v>266</v>
      </c>
      <c r="E887" t="s">
        <v>204</v>
      </c>
      <c r="F887">
        <v>204</v>
      </c>
      <c r="G887">
        <v>4712.4799999999996</v>
      </c>
      <c r="H887">
        <v>0</v>
      </c>
      <c r="I887">
        <v>0</v>
      </c>
      <c r="J887">
        <v>204</v>
      </c>
      <c r="K887">
        <v>4712.4799999999996</v>
      </c>
    </row>
    <row r="888" spans="1:11" x14ac:dyDescent="0.2">
      <c r="A888" t="s">
        <v>1195</v>
      </c>
      <c r="B888" t="s">
        <v>84</v>
      </c>
      <c r="C888" t="s">
        <v>288</v>
      </c>
      <c r="D888" t="s">
        <v>267</v>
      </c>
      <c r="E888" t="s">
        <v>205</v>
      </c>
      <c r="F888">
        <v>115</v>
      </c>
      <c r="G888">
        <v>1892</v>
      </c>
      <c r="H888">
        <v>0</v>
      </c>
      <c r="I888">
        <v>0</v>
      </c>
      <c r="J888">
        <v>115</v>
      </c>
      <c r="K888">
        <v>1892</v>
      </c>
    </row>
    <row r="889" spans="1:11" x14ac:dyDescent="0.2">
      <c r="A889" t="s">
        <v>1196</v>
      </c>
      <c r="B889" t="s">
        <v>84</v>
      </c>
      <c r="C889" t="s">
        <v>288</v>
      </c>
      <c r="D889" t="s">
        <v>266</v>
      </c>
      <c r="E889" t="s">
        <v>206</v>
      </c>
      <c r="F889">
        <v>192</v>
      </c>
      <c r="G889">
        <v>5183.5</v>
      </c>
      <c r="H889">
        <v>0</v>
      </c>
      <c r="I889">
        <v>0</v>
      </c>
      <c r="J889">
        <v>192</v>
      </c>
      <c r="K889">
        <v>5183.5</v>
      </c>
    </row>
    <row r="890" spans="1:11" x14ac:dyDescent="0.2">
      <c r="A890" t="s">
        <v>1197</v>
      </c>
      <c r="B890" t="s">
        <v>84</v>
      </c>
      <c r="C890" t="s">
        <v>288</v>
      </c>
      <c r="D890" t="s">
        <v>268</v>
      </c>
      <c r="E890" t="s">
        <v>207</v>
      </c>
      <c r="F890">
        <v>177</v>
      </c>
      <c r="G890">
        <v>3747</v>
      </c>
      <c r="H890">
        <v>0</v>
      </c>
      <c r="I890">
        <v>0</v>
      </c>
      <c r="J890">
        <v>177</v>
      </c>
      <c r="K890">
        <v>3747</v>
      </c>
    </row>
    <row r="891" spans="1:11" x14ac:dyDescent="0.2">
      <c r="A891" t="s">
        <v>1198</v>
      </c>
      <c r="B891" t="s">
        <v>84</v>
      </c>
      <c r="C891" t="s">
        <v>288</v>
      </c>
      <c r="D891" t="s">
        <v>272</v>
      </c>
      <c r="E891" t="s">
        <v>208</v>
      </c>
      <c r="F891">
        <v>182</v>
      </c>
      <c r="G891">
        <v>2859.98</v>
      </c>
      <c r="H891">
        <v>0</v>
      </c>
      <c r="I891">
        <v>0</v>
      </c>
      <c r="J891">
        <v>182</v>
      </c>
      <c r="K891">
        <v>2859.98</v>
      </c>
    </row>
    <row r="892" spans="1:11" x14ac:dyDescent="0.2">
      <c r="A892" t="s">
        <v>1199</v>
      </c>
      <c r="B892" t="s">
        <v>84</v>
      </c>
      <c r="C892" t="s">
        <v>288</v>
      </c>
      <c r="D892" t="s">
        <v>264</v>
      </c>
      <c r="E892" t="s">
        <v>209</v>
      </c>
      <c r="F892">
        <v>24</v>
      </c>
      <c r="G892">
        <v>750</v>
      </c>
      <c r="H892">
        <v>0</v>
      </c>
      <c r="I892">
        <v>0</v>
      </c>
      <c r="J892">
        <v>24</v>
      </c>
      <c r="K892">
        <v>750</v>
      </c>
    </row>
    <row r="893" spans="1:11" x14ac:dyDescent="0.2">
      <c r="A893" t="s">
        <v>1200</v>
      </c>
      <c r="B893" t="s">
        <v>84</v>
      </c>
      <c r="C893" t="s">
        <v>288</v>
      </c>
      <c r="D893" t="s">
        <v>268</v>
      </c>
      <c r="E893" t="s">
        <v>210</v>
      </c>
      <c r="F893">
        <v>203</v>
      </c>
      <c r="G893">
        <v>5766</v>
      </c>
      <c r="H893">
        <v>0</v>
      </c>
      <c r="I893">
        <v>0</v>
      </c>
      <c r="J893">
        <v>203</v>
      </c>
      <c r="K893">
        <v>5766</v>
      </c>
    </row>
    <row r="894" spans="1:11" x14ac:dyDescent="0.2">
      <c r="A894" t="s">
        <v>1201</v>
      </c>
      <c r="B894" t="s">
        <v>84</v>
      </c>
      <c r="C894" t="s">
        <v>288</v>
      </c>
      <c r="D894" t="s">
        <v>271</v>
      </c>
      <c r="E894" t="s">
        <v>211</v>
      </c>
      <c r="F894">
        <v>167</v>
      </c>
      <c r="G894">
        <v>4287.5</v>
      </c>
      <c r="H894">
        <v>0</v>
      </c>
      <c r="I894">
        <v>0</v>
      </c>
      <c r="J894">
        <v>167</v>
      </c>
      <c r="K894">
        <v>4287.5</v>
      </c>
    </row>
    <row r="895" spans="1:11" x14ac:dyDescent="0.2">
      <c r="A895" t="s">
        <v>1202</v>
      </c>
      <c r="B895" t="s">
        <v>84</v>
      </c>
      <c r="C895" t="s">
        <v>288</v>
      </c>
      <c r="D895" t="s">
        <v>268</v>
      </c>
      <c r="E895" t="s">
        <v>212</v>
      </c>
      <c r="F895">
        <v>111</v>
      </c>
      <c r="G895">
        <v>3164</v>
      </c>
      <c r="H895">
        <v>0</v>
      </c>
      <c r="I895">
        <v>0</v>
      </c>
      <c r="J895">
        <v>111</v>
      </c>
      <c r="K895">
        <v>3164</v>
      </c>
    </row>
    <row r="896" spans="1:11" x14ac:dyDescent="0.2">
      <c r="A896" t="s">
        <v>1203</v>
      </c>
      <c r="B896" t="s">
        <v>84</v>
      </c>
      <c r="C896" t="s">
        <v>288</v>
      </c>
      <c r="D896" t="s">
        <v>272</v>
      </c>
      <c r="E896" t="s">
        <v>213</v>
      </c>
      <c r="F896">
        <v>318</v>
      </c>
      <c r="G896">
        <v>7196.5</v>
      </c>
      <c r="H896">
        <v>0</v>
      </c>
      <c r="I896">
        <v>0</v>
      </c>
      <c r="J896">
        <v>318</v>
      </c>
      <c r="K896">
        <v>7196.5</v>
      </c>
    </row>
    <row r="897" spans="1:11" x14ac:dyDescent="0.2">
      <c r="A897" t="s">
        <v>1204</v>
      </c>
      <c r="B897" t="s">
        <v>84</v>
      </c>
      <c r="C897" t="s">
        <v>288</v>
      </c>
      <c r="D897" t="s">
        <v>271</v>
      </c>
      <c r="E897" t="s">
        <v>214</v>
      </c>
      <c r="F897">
        <v>177</v>
      </c>
      <c r="G897">
        <v>4064.5</v>
      </c>
      <c r="H897">
        <v>0</v>
      </c>
      <c r="I897">
        <v>0</v>
      </c>
      <c r="J897">
        <v>177</v>
      </c>
      <c r="K897">
        <v>4064.5</v>
      </c>
    </row>
    <row r="898" spans="1:11" x14ac:dyDescent="0.2">
      <c r="A898" t="s">
        <v>1205</v>
      </c>
      <c r="B898" t="s">
        <v>84</v>
      </c>
      <c r="C898" t="s">
        <v>288</v>
      </c>
      <c r="D898" t="s">
        <v>269</v>
      </c>
      <c r="E898" t="s">
        <v>215</v>
      </c>
      <c r="F898">
        <v>105</v>
      </c>
      <c r="G898">
        <v>1635</v>
      </c>
      <c r="H898">
        <v>0</v>
      </c>
      <c r="I898">
        <v>0</v>
      </c>
      <c r="J898">
        <v>105</v>
      </c>
      <c r="K898">
        <v>1635</v>
      </c>
    </row>
    <row r="899" spans="1:11" x14ac:dyDescent="0.2">
      <c r="A899" t="s">
        <v>1206</v>
      </c>
      <c r="B899" t="s">
        <v>84</v>
      </c>
      <c r="C899" t="s">
        <v>288</v>
      </c>
      <c r="D899" t="s">
        <v>271</v>
      </c>
      <c r="E899" t="s">
        <v>216</v>
      </c>
      <c r="F899">
        <v>154</v>
      </c>
      <c r="G899">
        <v>2976</v>
      </c>
      <c r="H899">
        <v>0</v>
      </c>
      <c r="I899">
        <v>0</v>
      </c>
      <c r="J899">
        <v>154</v>
      </c>
      <c r="K899">
        <v>2976</v>
      </c>
    </row>
    <row r="900" spans="1:11" x14ac:dyDescent="0.2">
      <c r="A900" t="s">
        <v>1207</v>
      </c>
      <c r="B900" t="s">
        <v>84</v>
      </c>
      <c r="C900" t="s">
        <v>288</v>
      </c>
      <c r="D900" t="s">
        <v>270</v>
      </c>
      <c r="E900" t="s">
        <v>217</v>
      </c>
      <c r="F900">
        <v>287</v>
      </c>
      <c r="G900">
        <v>5240</v>
      </c>
      <c r="H900">
        <v>0</v>
      </c>
      <c r="I900">
        <v>0</v>
      </c>
      <c r="J900">
        <v>287</v>
      </c>
      <c r="K900">
        <v>5240</v>
      </c>
    </row>
    <row r="901" spans="1:11" x14ac:dyDescent="0.2">
      <c r="A901" t="s">
        <v>1208</v>
      </c>
      <c r="B901" t="s">
        <v>84</v>
      </c>
      <c r="C901" t="s">
        <v>288</v>
      </c>
      <c r="D901" t="s">
        <v>269</v>
      </c>
      <c r="E901" t="s">
        <v>283</v>
      </c>
      <c r="F901">
        <v>7512</v>
      </c>
      <c r="G901">
        <v>148588.82</v>
      </c>
      <c r="H901">
        <v>0</v>
      </c>
      <c r="I901">
        <v>0</v>
      </c>
      <c r="J901">
        <v>7512</v>
      </c>
      <c r="K901">
        <v>148588.82</v>
      </c>
    </row>
    <row r="902" spans="1:11" x14ac:dyDescent="0.2">
      <c r="A902" t="s">
        <v>1209</v>
      </c>
      <c r="B902" t="s">
        <v>84</v>
      </c>
      <c r="C902" t="s">
        <v>288</v>
      </c>
      <c r="D902" t="s">
        <v>270</v>
      </c>
      <c r="E902" t="s">
        <v>218</v>
      </c>
      <c r="F902">
        <v>218</v>
      </c>
      <c r="G902">
        <v>4500</v>
      </c>
      <c r="H902">
        <v>0</v>
      </c>
      <c r="I902">
        <v>0</v>
      </c>
      <c r="J902">
        <v>218</v>
      </c>
      <c r="K902">
        <v>4500</v>
      </c>
    </row>
    <row r="903" spans="1:11" x14ac:dyDescent="0.2">
      <c r="A903" t="s">
        <v>1210</v>
      </c>
      <c r="B903" t="s">
        <v>84</v>
      </c>
      <c r="C903" t="s">
        <v>288</v>
      </c>
      <c r="D903" t="s">
        <v>267</v>
      </c>
      <c r="E903" t="s">
        <v>219</v>
      </c>
      <c r="F903">
        <v>74</v>
      </c>
      <c r="G903">
        <v>1547</v>
      </c>
      <c r="H903">
        <v>0</v>
      </c>
      <c r="I903">
        <v>0</v>
      </c>
      <c r="J903">
        <v>74</v>
      </c>
      <c r="K903">
        <v>1547</v>
      </c>
    </row>
    <row r="904" spans="1:11" x14ac:dyDescent="0.2">
      <c r="A904" t="s">
        <v>1211</v>
      </c>
      <c r="B904" t="s">
        <v>84</v>
      </c>
      <c r="C904" t="s">
        <v>288</v>
      </c>
      <c r="D904" t="s">
        <v>270</v>
      </c>
      <c r="E904" t="s">
        <v>284</v>
      </c>
      <c r="F904">
        <v>3665</v>
      </c>
      <c r="G904">
        <v>73797.399999999994</v>
      </c>
      <c r="H904">
        <v>0</v>
      </c>
      <c r="I904">
        <v>0</v>
      </c>
      <c r="J904">
        <v>3665</v>
      </c>
      <c r="K904">
        <v>73797.399999999994</v>
      </c>
    </row>
    <row r="905" spans="1:11" x14ac:dyDescent="0.2">
      <c r="A905" t="s">
        <v>1212</v>
      </c>
      <c r="B905" t="s">
        <v>84</v>
      </c>
      <c r="C905" t="s">
        <v>288</v>
      </c>
      <c r="D905" t="s">
        <v>269</v>
      </c>
      <c r="E905" t="s">
        <v>220</v>
      </c>
      <c r="F905">
        <v>164</v>
      </c>
      <c r="G905">
        <v>3648.5</v>
      </c>
      <c r="H905">
        <v>0</v>
      </c>
      <c r="I905">
        <v>0</v>
      </c>
      <c r="J905">
        <v>164</v>
      </c>
      <c r="K905">
        <v>3648.5</v>
      </c>
    </row>
    <row r="906" spans="1:11" x14ac:dyDescent="0.2">
      <c r="A906" t="s">
        <v>1213</v>
      </c>
      <c r="B906" t="s">
        <v>84</v>
      </c>
      <c r="C906" t="s">
        <v>288</v>
      </c>
      <c r="D906" t="s">
        <v>265</v>
      </c>
      <c r="E906" t="s">
        <v>221</v>
      </c>
      <c r="F906">
        <v>146</v>
      </c>
      <c r="G906">
        <v>2946</v>
      </c>
      <c r="H906">
        <v>0</v>
      </c>
      <c r="I906">
        <v>0</v>
      </c>
      <c r="J906">
        <v>146</v>
      </c>
      <c r="K906">
        <v>2946</v>
      </c>
    </row>
    <row r="907" spans="1:11" x14ac:dyDescent="0.2">
      <c r="A907" t="s">
        <v>1214</v>
      </c>
      <c r="B907" t="s">
        <v>84</v>
      </c>
      <c r="C907" t="s">
        <v>288</v>
      </c>
      <c r="D907" t="s">
        <v>266</v>
      </c>
      <c r="E907" t="s">
        <v>222</v>
      </c>
      <c r="F907">
        <v>301</v>
      </c>
      <c r="G907">
        <v>4702</v>
      </c>
      <c r="H907">
        <v>0</v>
      </c>
      <c r="I907">
        <v>0</v>
      </c>
      <c r="J907">
        <v>301</v>
      </c>
      <c r="K907">
        <v>4702</v>
      </c>
    </row>
    <row r="908" spans="1:11" x14ac:dyDescent="0.2">
      <c r="A908" t="s">
        <v>1215</v>
      </c>
      <c r="B908" t="s">
        <v>84</v>
      </c>
      <c r="C908" t="s">
        <v>288</v>
      </c>
      <c r="D908" t="s">
        <v>268</v>
      </c>
      <c r="E908" t="s">
        <v>223</v>
      </c>
      <c r="F908">
        <v>79</v>
      </c>
      <c r="G908">
        <v>2546</v>
      </c>
      <c r="H908">
        <v>0</v>
      </c>
      <c r="I908">
        <v>0</v>
      </c>
      <c r="J908">
        <v>79</v>
      </c>
      <c r="K908">
        <v>2546</v>
      </c>
    </row>
    <row r="909" spans="1:11" x14ac:dyDescent="0.2">
      <c r="A909" t="s">
        <v>1216</v>
      </c>
      <c r="B909" t="s">
        <v>84</v>
      </c>
      <c r="C909" t="s">
        <v>288</v>
      </c>
      <c r="D909" t="s">
        <v>271</v>
      </c>
      <c r="E909" t="s">
        <v>224</v>
      </c>
      <c r="F909">
        <v>551</v>
      </c>
      <c r="G909">
        <v>13717</v>
      </c>
      <c r="H909">
        <v>0</v>
      </c>
      <c r="I909">
        <v>0</v>
      </c>
      <c r="J909">
        <v>551</v>
      </c>
      <c r="K909">
        <v>13717</v>
      </c>
    </row>
    <row r="910" spans="1:11" x14ac:dyDescent="0.2">
      <c r="A910" t="s">
        <v>1217</v>
      </c>
      <c r="B910" t="s">
        <v>84</v>
      </c>
      <c r="C910" t="s">
        <v>288</v>
      </c>
      <c r="D910" t="s">
        <v>268</v>
      </c>
      <c r="E910" t="s">
        <v>225</v>
      </c>
      <c r="F910">
        <v>272</v>
      </c>
      <c r="G910">
        <v>5199</v>
      </c>
      <c r="H910">
        <v>0</v>
      </c>
      <c r="I910">
        <v>0</v>
      </c>
      <c r="J910">
        <v>272</v>
      </c>
      <c r="K910">
        <v>5199</v>
      </c>
    </row>
    <row r="911" spans="1:11" x14ac:dyDescent="0.2">
      <c r="A911" t="s">
        <v>1218</v>
      </c>
      <c r="B911" t="s">
        <v>84</v>
      </c>
      <c r="C911" t="s">
        <v>288</v>
      </c>
      <c r="D911" t="s">
        <v>267</v>
      </c>
      <c r="E911" t="s">
        <v>226</v>
      </c>
      <c r="F911">
        <v>149</v>
      </c>
      <c r="G911">
        <v>3038</v>
      </c>
      <c r="H911">
        <v>0</v>
      </c>
      <c r="I911">
        <v>0</v>
      </c>
      <c r="J911">
        <v>149</v>
      </c>
      <c r="K911">
        <v>3038</v>
      </c>
    </row>
    <row r="912" spans="1:11" x14ac:dyDescent="0.2">
      <c r="A912" t="s">
        <v>1219</v>
      </c>
      <c r="B912" t="s">
        <v>84</v>
      </c>
      <c r="C912" t="s">
        <v>288</v>
      </c>
      <c r="D912" t="s">
        <v>271</v>
      </c>
      <c r="E912" t="s">
        <v>227</v>
      </c>
      <c r="F912">
        <v>115</v>
      </c>
      <c r="G912">
        <v>3686</v>
      </c>
      <c r="H912">
        <v>0</v>
      </c>
      <c r="I912">
        <v>0</v>
      </c>
      <c r="J912">
        <v>115</v>
      </c>
      <c r="K912">
        <v>3686</v>
      </c>
    </row>
    <row r="913" spans="1:11" x14ac:dyDescent="0.2">
      <c r="A913" t="s">
        <v>1220</v>
      </c>
      <c r="B913" t="s">
        <v>84</v>
      </c>
      <c r="C913" t="s">
        <v>288</v>
      </c>
      <c r="D913" t="s">
        <v>265</v>
      </c>
      <c r="E913" t="s">
        <v>228</v>
      </c>
      <c r="F913">
        <v>410</v>
      </c>
      <c r="G913">
        <v>9043.48</v>
      </c>
      <c r="H913">
        <v>0</v>
      </c>
      <c r="I913">
        <v>0</v>
      </c>
      <c r="J913">
        <v>410</v>
      </c>
      <c r="K913">
        <v>9043.48</v>
      </c>
    </row>
    <row r="914" spans="1:11" x14ac:dyDescent="0.2">
      <c r="A914" t="s">
        <v>1221</v>
      </c>
      <c r="B914" t="s">
        <v>84</v>
      </c>
      <c r="C914" t="s">
        <v>288</v>
      </c>
      <c r="D914" t="s">
        <v>267</v>
      </c>
      <c r="E914" t="s">
        <v>229</v>
      </c>
      <c r="F914">
        <v>107</v>
      </c>
      <c r="G914">
        <v>1929</v>
      </c>
      <c r="H914">
        <v>0</v>
      </c>
      <c r="I914">
        <v>0</v>
      </c>
      <c r="J914">
        <v>107</v>
      </c>
      <c r="K914">
        <v>1929</v>
      </c>
    </row>
    <row r="915" spans="1:11" x14ac:dyDescent="0.2">
      <c r="A915" t="s">
        <v>1222</v>
      </c>
      <c r="B915" t="s">
        <v>84</v>
      </c>
      <c r="C915" t="s">
        <v>288</v>
      </c>
      <c r="D915" t="s">
        <v>269</v>
      </c>
      <c r="E915" t="s">
        <v>230</v>
      </c>
      <c r="F915">
        <v>1280</v>
      </c>
      <c r="G915">
        <v>22311.46</v>
      </c>
      <c r="H915">
        <v>0</v>
      </c>
      <c r="I915">
        <v>0</v>
      </c>
      <c r="J915">
        <v>1280</v>
      </c>
      <c r="K915">
        <v>22311.46</v>
      </c>
    </row>
    <row r="916" spans="1:11" x14ac:dyDescent="0.2">
      <c r="A916" t="s">
        <v>1223</v>
      </c>
      <c r="B916" t="s">
        <v>84</v>
      </c>
      <c r="C916" t="s">
        <v>288</v>
      </c>
      <c r="D916" t="s">
        <v>266</v>
      </c>
      <c r="E916" t="s">
        <v>231</v>
      </c>
      <c r="F916">
        <v>225</v>
      </c>
      <c r="G916">
        <v>3624.5</v>
      </c>
      <c r="H916">
        <v>0</v>
      </c>
      <c r="I916">
        <v>0</v>
      </c>
      <c r="J916">
        <v>225</v>
      </c>
      <c r="K916">
        <v>3624.5</v>
      </c>
    </row>
    <row r="917" spans="1:11" x14ac:dyDescent="0.2">
      <c r="A917" t="s">
        <v>1224</v>
      </c>
      <c r="B917" t="s">
        <v>84</v>
      </c>
      <c r="C917" t="s">
        <v>288</v>
      </c>
      <c r="D917" t="s">
        <v>270</v>
      </c>
      <c r="E917" t="s">
        <v>232</v>
      </c>
      <c r="F917">
        <v>195</v>
      </c>
      <c r="G917">
        <v>3469</v>
      </c>
      <c r="H917">
        <v>0</v>
      </c>
      <c r="I917">
        <v>0</v>
      </c>
      <c r="J917">
        <v>195</v>
      </c>
      <c r="K917">
        <v>3469</v>
      </c>
    </row>
    <row r="918" spans="1:11" x14ac:dyDescent="0.2">
      <c r="A918" t="s">
        <v>1225</v>
      </c>
      <c r="B918" t="s">
        <v>84</v>
      </c>
      <c r="C918" t="s">
        <v>288</v>
      </c>
      <c r="D918" t="s">
        <v>268</v>
      </c>
      <c r="E918" t="s">
        <v>233</v>
      </c>
      <c r="F918">
        <v>226</v>
      </c>
      <c r="G918">
        <v>5803</v>
      </c>
      <c r="H918">
        <v>0</v>
      </c>
      <c r="I918">
        <v>0</v>
      </c>
      <c r="J918">
        <v>226</v>
      </c>
      <c r="K918">
        <v>5803</v>
      </c>
    </row>
    <row r="919" spans="1:11" x14ac:dyDescent="0.2">
      <c r="A919" t="s">
        <v>1226</v>
      </c>
      <c r="B919" t="s">
        <v>84</v>
      </c>
      <c r="C919" t="s">
        <v>288</v>
      </c>
      <c r="D919" t="s">
        <v>271</v>
      </c>
      <c r="E919" t="s">
        <v>234</v>
      </c>
      <c r="F919">
        <v>120</v>
      </c>
      <c r="G919">
        <v>2917.5</v>
      </c>
      <c r="H919">
        <v>0</v>
      </c>
      <c r="I919">
        <v>0</v>
      </c>
      <c r="J919">
        <v>120</v>
      </c>
      <c r="K919">
        <v>2917.5</v>
      </c>
    </row>
    <row r="920" spans="1:11" x14ac:dyDescent="0.2">
      <c r="A920" t="s">
        <v>1227</v>
      </c>
      <c r="B920" t="s">
        <v>84</v>
      </c>
      <c r="C920" t="s">
        <v>288</v>
      </c>
      <c r="D920" t="s">
        <v>265</v>
      </c>
      <c r="E920" t="s">
        <v>235</v>
      </c>
      <c r="F920">
        <v>141</v>
      </c>
      <c r="G920">
        <v>2052</v>
      </c>
      <c r="H920">
        <v>0</v>
      </c>
      <c r="I920">
        <v>0</v>
      </c>
      <c r="J920">
        <v>141</v>
      </c>
      <c r="K920">
        <v>2052</v>
      </c>
    </row>
    <row r="921" spans="1:11" x14ac:dyDescent="0.2">
      <c r="A921" t="s">
        <v>1228</v>
      </c>
      <c r="B921" t="s">
        <v>84</v>
      </c>
      <c r="C921" t="s">
        <v>288</v>
      </c>
      <c r="D921" t="s">
        <v>270</v>
      </c>
      <c r="E921" t="s">
        <v>236</v>
      </c>
      <c r="F921">
        <v>68</v>
      </c>
      <c r="G921">
        <v>1185</v>
      </c>
      <c r="H921">
        <v>0</v>
      </c>
      <c r="I921">
        <v>0</v>
      </c>
      <c r="J921">
        <v>68</v>
      </c>
      <c r="K921">
        <v>1185</v>
      </c>
    </row>
    <row r="922" spans="1:11" x14ac:dyDescent="0.2">
      <c r="A922" t="s">
        <v>1229</v>
      </c>
      <c r="B922" t="s">
        <v>84</v>
      </c>
      <c r="C922" t="s">
        <v>288</v>
      </c>
      <c r="D922" t="s">
        <v>266</v>
      </c>
      <c r="E922" t="s">
        <v>237</v>
      </c>
      <c r="F922">
        <v>130</v>
      </c>
      <c r="G922">
        <v>3218.5</v>
      </c>
      <c r="H922">
        <v>0</v>
      </c>
      <c r="I922">
        <v>0</v>
      </c>
      <c r="J922">
        <v>130</v>
      </c>
      <c r="K922">
        <v>3218.5</v>
      </c>
    </row>
    <row r="923" spans="1:11" x14ac:dyDescent="0.2">
      <c r="A923" t="s">
        <v>1230</v>
      </c>
      <c r="B923" t="s">
        <v>84</v>
      </c>
      <c r="C923" t="s">
        <v>288</v>
      </c>
      <c r="D923" t="s">
        <v>268</v>
      </c>
      <c r="E923" t="s">
        <v>238</v>
      </c>
      <c r="F923">
        <v>236</v>
      </c>
      <c r="G923">
        <v>5779</v>
      </c>
      <c r="H923">
        <v>0</v>
      </c>
      <c r="I923">
        <v>0</v>
      </c>
      <c r="J923">
        <v>236</v>
      </c>
      <c r="K923">
        <v>5779</v>
      </c>
    </row>
    <row r="924" spans="1:11" x14ac:dyDescent="0.2">
      <c r="A924" t="s">
        <v>1231</v>
      </c>
      <c r="B924" t="s">
        <v>84</v>
      </c>
      <c r="C924" t="s">
        <v>288</v>
      </c>
      <c r="D924" t="s">
        <v>272</v>
      </c>
      <c r="E924" t="s">
        <v>239</v>
      </c>
      <c r="F924">
        <v>244</v>
      </c>
      <c r="G924">
        <v>4630.5</v>
      </c>
      <c r="H924">
        <v>0</v>
      </c>
      <c r="I924">
        <v>0</v>
      </c>
      <c r="J924">
        <v>244</v>
      </c>
      <c r="K924">
        <v>4630.5</v>
      </c>
    </row>
    <row r="925" spans="1:11" x14ac:dyDescent="0.2">
      <c r="A925" t="s">
        <v>1232</v>
      </c>
      <c r="B925" t="s">
        <v>84</v>
      </c>
      <c r="C925" t="s">
        <v>288</v>
      </c>
      <c r="D925" t="s">
        <v>271</v>
      </c>
      <c r="E925" t="s">
        <v>240</v>
      </c>
      <c r="F925">
        <v>102</v>
      </c>
      <c r="G925">
        <v>2277</v>
      </c>
      <c r="H925">
        <v>0</v>
      </c>
      <c r="I925">
        <v>0</v>
      </c>
      <c r="J925">
        <v>102</v>
      </c>
      <c r="K925">
        <v>2277</v>
      </c>
    </row>
    <row r="926" spans="1:11" x14ac:dyDescent="0.2">
      <c r="A926" t="s">
        <v>1233</v>
      </c>
      <c r="B926" t="s">
        <v>84</v>
      </c>
      <c r="C926" t="s">
        <v>288</v>
      </c>
      <c r="D926" t="s">
        <v>266</v>
      </c>
      <c r="E926" t="s">
        <v>241</v>
      </c>
      <c r="F926">
        <v>192</v>
      </c>
      <c r="G926">
        <v>3804</v>
      </c>
      <c r="H926">
        <v>0</v>
      </c>
      <c r="I926">
        <v>0</v>
      </c>
      <c r="J926">
        <v>192</v>
      </c>
      <c r="K926">
        <v>3804</v>
      </c>
    </row>
    <row r="927" spans="1:11" x14ac:dyDescent="0.2">
      <c r="A927" t="s">
        <v>1234</v>
      </c>
      <c r="B927" t="s">
        <v>84</v>
      </c>
      <c r="C927" t="s">
        <v>288</v>
      </c>
      <c r="D927" t="s">
        <v>266</v>
      </c>
      <c r="E927" t="s">
        <v>242</v>
      </c>
      <c r="F927">
        <v>211</v>
      </c>
      <c r="G927">
        <v>4937</v>
      </c>
      <c r="H927">
        <v>0</v>
      </c>
      <c r="I927">
        <v>0</v>
      </c>
      <c r="J927">
        <v>211</v>
      </c>
      <c r="K927">
        <v>4937</v>
      </c>
    </row>
    <row r="928" spans="1:11" x14ac:dyDescent="0.2">
      <c r="A928" t="s">
        <v>1235</v>
      </c>
      <c r="B928" t="s">
        <v>84</v>
      </c>
      <c r="C928" t="s">
        <v>288</v>
      </c>
      <c r="D928" t="s">
        <v>268</v>
      </c>
      <c r="E928" t="s">
        <v>243</v>
      </c>
      <c r="F928">
        <v>182</v>
      </c>
      <c r="G928">
        <v>4484</v>
      </c>
      <c r="H928">
        <v>0</v>
      </c>
      <c r="I928">
        <v>0</v>
      </c>
      <c r="J928">
        <v>182</v>
      </c>
      <c r="K928">
        <v>4484</v>
      </c>
    </row>
    <row r="929" spans="1:11" x14ac:dyDescent="0.2">
      <c r="A929" t="s">
        <v>1236</v>
      </c>
      <c r="B929" t="s">
        <v>84</v>
      </c>
      <c r="C929" t="s">
        <v>288</v>
      </c>
      <c r="D929" t="s">
        <v>271</v>
      </c>
      <c r="E929" t="s">
        <v>244</v>
      </c>
      <c r="F929">
        <v>348</v>
      </c>
      <c r="G929">
        <v>8154.98</v>
      </c>
      <c r="H929">
        <v>0</v>
      </c>
      <c r="I929">
        <v>0</v>
      </c>
      <c r="J929">
        <v>348</v>
      </c>
      <c r="K929">
        <v>8154.98</v>
      </c>
    </row>
    <row r="930" spans="1:11" x14ac:dyDescent="0.2">
      <c r="A930" t="s">
        <v>1237</v>
      </c>
      <c r="B930" t="s">
        <v>84</v>
      </c>
      <c r="C930" t="s">
        <v>288</v>
      </c>
      <c r="D930" t="s">
        <v>269</v>
      </c>
      <c r="E930" t="s">
        <v>245</v>
      </c>
      <c r="F930">
        <v>167</v>
      </c>
      <c r="G930">
        <v>3607</v>
      </c>
      <c r="H930">
        <v>0</v>
      </c>
      <c r="I930">
        <v>0</v>
      </c>
      <c r="J930">
        <v>167</v>
      </c>
      <c r="K930">
        <v>3607</v>
      </c>
    </row>
    <row r="931" spans="1:11" x14ac:dyDescent="0.2">
      <c r="A931" t="s">
        <v>1238</v>
      </c>
      <c r="B931" t="s">
        <v>84</v>
      </c>
      <c r="C931" t="s">
        <v>288</v>
      </c>
      <c r="D931" t="s">
        <v>271</v>
      </c>
      <c r="E931" t="s">
        <v>285</v>
      </c>
      <c r="F931">
        <v>3199</v>
      </c>
      <c r="G931">
        <v>77890.899999999994</v>
      </c>
      <c r="H931">
        <v>0</v>
      </c>
      <c r="I931">
        <v>0</v>
      </c>
      <c r="J931">
        <v>3199</v>
      </c>
      <c r="K931">
        <v>77890.899999999994</v>
      </c>
    </row>
    <row r="932" spans="1:11" x14ac:dyDescent="0.2">
      <c r="A932" t="s">
        <v>1239</v>
      </c>
      <c r="B932" t="s">
        <v>84</v>
      </c>
      <c r="C932" t="s">
        <v>288</v>
      </c>
      <c r="D932" t="s">
        <v>264</v>
      </c>
      <c r="E932" t="s">
        <v>246</v>
      </c>
      <c r="F932">
        <v>334</v>
      </c>
      <c r="G932">
        <v>7130</v>
      </c>
      <c r="H932">
        <v>0</v>
      </c>
      <c r="I932">
        <v>0</v>
      </c>
      <c r="J932">
        <v>334</v>
      </c>
      <c r="K932">
        <v>7130</v>
      </c>
    </row>
    <row r="933" spans="1:11" x14ac:dyDescent="0.2">
      <c r="A933" t="s">
        <v>1240</v>
      </c>
      <c r="B933" t="s">
        <v>84</v>
      </c>
      <c r="C933" t="s">
        <v>288</v>
      </c>
      <c r="D933" t="s">
        <v>269</v>
      </c>
      <c r="E933" t="s">
        <v>247</v>
      </c>
      <c r="F933">
        <v>667</v>
      </c>
      <c r="G933">
        <v>12708.5</v>
      </c>
      <c r="H933">
        <v>0</v>
      </c>
      <c r="I933">
        <v>0</v>
      </c>
      <c r="J933">
        <v>667</v>
      </c>
      <c r="K933">
        <v>12708.5</v>
      </c>
    </row>
    <row r="934" spans="1:11" x14ac:dyDescent="0.2">
      <c r="A934" t="s">
        <v>1241</v>
      </c>
      <c r="B934" t="s">
        <v>84</v>
      </c>
      <c r="C934" t="s">
        <v>288</v>
      </c>
      <c r="D934" t="s">
        <v>266</v>
      </c>
      <c r="E934" t="s">
        <v>248</v>
      </c>
      <c r="F934">
        <v>84</v>
      </c>
      <c r="G934">
        <v>2271</v>
      </c>
      <c r="H934">
        <v>0</v>
      </c>
      <c r="I934">
        <v>0</v>
      </c>
      <c r="J934">
        <v>84</v>
      </c>
      <c r="K934">
        <v>2271</v>
      </c>
    </row>
    <row r="935" spans="1:11" x14ac:dyDescent="0.2">
      <c r="A935" t="s">
        <v>1242</v>
      </c>
      <c r="B935" t="s">
        <v>84</v>
      </c>
      <c r="C935" t="s">
        <v>288</v>
      </c>
      <c r="D935" t="s">
        <v>268</v>
      </c>
      <c r="E935" t="s">
        <v>249</v>
      </c>
      <c r="F935">
        <v>201</v>
      </c>
      <c r="G935">
        <v>6097</v>
      </c>
      <c r="H935">
        <v>0</v>
      </c>
      <c r="I935">
        <v>0</v>
      </c>
      <c r="J935">
        <v>201</v>
      </c>
      <c r="K935">
        <v>6097</v>
      </c>
    </row>
    <row r="936" spans="1:11" x14ac:dyDescent="0.2">
      <c r="A936" t="s">
        <v>1243</v>
      </c>
      <c r="B936" t="s">
        <v>84</v>
      </c>
      <c r="C936" t="s">
        <v>288</v>
      </c>
      <c r="D936" t="s">
        <v>270</v>
      </c>
      <c r="E936" t="s">
        <v>250</v>
      </c>
      <c r="F936">
        <v>463</v>
      </c>
      <c r="G936">
        <v>8924.48</v>
      </c>
      <c r="H936">
        <v>0</v>
      </c>
      <c r="I936">
        <v>0</v>
      </c>
      <c r="J936">
        <v>463</v>
      </c>
      <c r="K936">
        <v>8924.48</v>
      </c>
    </row>
    <row r="937" spans="1:11" x14ac:dyDescent="0.2">
      <c r="A937" t="s">
        <v>1244</v>
      </c>
      <c r="B937" t="s">
        <v>84</v>
      </c>
      <c r="C937" t="s">
        <v>288</v>
      </c>
      <c r="D937" t="s">
        <v>269</v>
      </c>
      <c r="E937" t="s">
        <v>251</v>
      </c>
      <c r="F937">
        <v>153</v>
      </c>
      <c r="G937">
        <v>2838</v>
      </c>
      <c r="H937">
        <v>0</v>
      </c>
      <c r="I937">
        <v>0</v>
      </c>
      <c r="J937">
        <v>153</v>
      </c>
      <c r="K937">
        <v>2838</v>
      </c>
    </row>
    <row r="938" spans="1:11" x14ac:dyDescent="0.2">
      <c r="A938" t="s">
        <v>1245</v>
      </c>
      <c r="B938" t="s">
        <v>84</v>
      </c>
      <c r="C938" t="s">
        <v>288</v>
      </c>
      <c r="D938" t="s">
        <v>268</v>
      </c>
      <c r="E938" t="s">
        <v>252</v>
      </c>
      <c r="F938">
        <v>194</v>
      </c>
      <c r="G938">
        <v>4218</v>
      </c>
      <c r="H938">
        <v>0</v>
      </c>
      <c r="I938">
        <v>0</v>
      </c>
      <c r="J938">
        <v>194</v>
      </c>
      <c r="K938">
        <v>4218</v>
      </c>
    </row>
    <row r="939" spans="1:11" x14ac:dyDescent="0.2">
      <c r="A939" t="s">
        <v>1246</v>
      </c>
      <c r="B939" t="s">
        <v>84</v>
      </c>
      <c r="C939" t="s">
        <v>288</v>
      </c>
      <c r="D939" t="s">
        <v>269</v>
      </c>
      <c r="E939" t="s">
        <v>253</v>
      </c>
      <c r="F939">
        <v>224</v>
      </c>
      <c r="G939">
        <v>5297.5</v>
      </c>
      <c r="H939">
        <v>0</v>
      </c>
      <c r="I939">
        <v>0</v>
      </c>
      <c r="J939">
        <v>224</v>
      </c>
      <c r="K939">
        <v>5297.5</v>
      </c>
    </row>
    <row r="940" spans="1:11" x14ac:dyDescent="0.2">
      <c r="A940" t="s">
        <v>1247</v>
      </c>
      <c r="B940" t="s">
        <v>84</v>
      </c>
      <c r="C940" t="s">
        <v>288</v>
      </c>
      <c r="D940" t="s">
        <v>271</v>
      </c>
      <c r="E940" t="s">
        <v>254</v>
      </c>
      <c r="F940">
        <v>94</v>
      </c>
      <c r="G940">
        <v>2305.44</v>
      </c>
      <c r="H940">
        <v>0</v>
      </c>
      <c r="I940">
        <v>0</v>
      </c>
      <c r="J940">
        <v>94</v>
      </c>
      <c r="K940">
        <v>2305.44</v>
      </c>
    </row>
    <row r="941" spans="1:11" x14ac:dyDescent="0.2">
      <c r="A941" t="s">
        <v>1248</v>
      </c>
      <c r="B941" t="s">
        <v>84</v>
      </c>
      <c r="C941" t="s">
        <v>288</v>
      </c>
      <c r="D941" t="s">
        <v>271</v>
      </c>
      <c r="E941" t="s">
        <v>255</v>
      </c>
      <c r="F941">
        <v>375</v>
      </c>
      <c r="G941">
        <v>9210</v>
      </c>
      <c r="H941">
        <v>0</v>
      </c>
      <c r="I941">
        <v>0</v>
      </c>
      <c r="J941">
        <v>375</v>
      </c>
      <c r="K941">
        <v>9210</v>
      </c>
    </row>
    <row r="942" spans="1:11" x14ac:dyDescent="0.2">
      <c r="A942" t="s">
        <v>1249</v>
      </c>
      <c r="B942" t="s">
        <v>84</v>
      </c>
      <c r="C942" t="s">
        <v>288</v>
      </c>
      <c r="D942" t="s">
        <v>272</v>
      </c>
      <c r="E942" t="s">
        <v>256</v>
      </c>
      <c r="F942">
        <v>139</v>
      </c>
      <c r="G942">
        <v>2566.5</v>
      </c>
      <c r="H942">
        <v>0</v>
      </c>
      <c r="I942">
        <v>0</v>
      </c>
      <c r="J942">
        <v>139</v>
      </c>
      <c r="K942">
        <v>2566.5</v>
      </c>
    </row>
    <row r="943" spans="1:11" x14ac:dyDescent="0.2">
      <c r="A943" t="s">
        <v>1250</v>
      </c>
      <c r="B943" t="s">
        <v>84</v>
      </c>
      <c r="C943" t="s">
        <v>288</v>
      </c>
      <c r="D943" t="s">
        <v>272</v>
      </c>
      <c r="E943" t="s">
        <v>286</v>
      </c>
      <c r="F943">
        <v>3813</v>
      </c>
      <c r="G943">
        <v>79364.3</v>
      </c>
      <c r="H943">
        <v>0</v>
      </c>
      <c r="I943">
        <v>0</v>
      </c>
      <c r="J943">
        <v>3813</v>
      </c>
      <c r="K943">
        <v>79364.3</v>
      </c>
    </row>
    <row r="944" spans="1:11" x14ac:dyDescent="0.2">
      <c r="A944" t="s">
        <v>1251</v>
      </c>
      <c r="B944" t="s">
        <v>84</v>
      </c>
      <c r="C944" t="s">
        <v>296</v>
      </c>
      <c r="D944" t="s">
        <v>104</v>
      </c>
      <c r="E944" t="s">
        <v>277</v>
      </c>
      <c r="F944">
        <v>0</v>
      </c>
      <c r="G944">
        <v>0</v>
      </c>
      <c r="H944">
        <v>11516</v>
      </c>
      <c r="I944">
        <v>0</v>
      </c>
      <c r="J944">
        <v>11516</v>
      </c>
      <c r="K944">
        <v>0</v>
      </c>
    </row>
    <row r="945" spans="1:11" x14ac:dyDescent="0.2">
      <c r="A945" t="s">
        <v>1252</v>
      </c>
      <c r="B945" t="s">
        <v>84</v>
      </c>
      <c r="C945" t="s">
        <v>296</v>
      </c>
      <c r="D945" t="s">
        <v>266</v>
      </c>
      <c r="E945" t="s">
        <v>105</v>
      </c>
      <c r="F945">
        <v>0</v>
      </c>
      <c r="G945">
        <v>0</v>
      </c>
      <c r="H945">
        <v>180</v>
      </c>
      <c r="I945">
        <v>0</v>
      </c>
      <c r="J945">
        <v>180</v>
      </c>
      <c r="K945">
        <v>0</v>
      </c>
    </row>
    <row r="946" spans="1:11" x14ac:dyDescent="0.2">
      <c r="A946" t="s">
        <v>1253</v>
      </c>
      <c r="B946" t="s">
        <v>84</v>
      </c>
      <c r="C946" t="s">
        <v>296</v>
      </c>
      <c r="D946" t="s">
        <v>266</v>
      </c>
      <c r="E946" t="s">
        <v>106</v>
      </c>
      <c r="F946">
        <v>0</v>
      </c>
      <c r="G946">
        <v>0</v>
      </c>
      <c r="H946">
        <v>189</v>
      </c>
      <c r="I946">
        <v>0</v>
      </c>
      <c r="J946">
        <v>189</v>
      </c>
      <c r="K946">
        <v>0</v>
      </c>
    </row>
    <row r="947" spans="1:11" x14ac:dyDescent="0.2">
      <c r="A947" t="s">
        <v>1254</v>
      </c>
      <c r="B947" t="s">
        <v>84</v>
      </c>
      <c r="C947" t="s">
        <v>296</v>
      </c>
      <c r="D947" t="s">
        <v>272</v>
      </c>
      <c r="E947" t="s">
        <v>107</v>
      </c>
      <c r="F947">
        <v>0</v>
      </c>
      <c r="G947">
        <v>0</v>
      </c>
      <c r="H947">
        <v>10</v>
      </c>
      <c r="I947">
        <v>0</v>
      </c>
      <c r="J947">
        <v>10</v>
      </c>
      <c r="K947">
        <v>0</v>
      </c>
    </row>
    <row r="948" spans="1:11" x14ac:dyDescent="0.2">
      <c r="A948" t="s">
        <v>1255</v>
      </c>
      <c r="B948" t="s">
        <v>84</v>
      </c>
      <c r="C948" t="s">
        <v>296</v>
      </c>
      <c r="D948" t="s">
        <v>270</v>
      </c>
      <c r="E948" t="s">
        <v>108</v>
      </c>
      <c r="F948">
        <v>0</v>
      </c>
      <c r="G948">
        <v>0</v>
      </c>
      <c r="H948">
        <v>43</v>
      </c>
      <c r="I948">
        <v>0</v>
      </c>
      <c r="J948">
        <v>43</v>
      </c>
      <c r="K948">
        <v>0</v>
      </c>
    </row>
    <row r="949" spans="1:11" x14ac:dyDescent="0.2">
      <c r="A949" t="s">
        <v>1256</v>
      </c>
      <c r="B949" t="s">
        <v>84</v>
      </c>
      <c r="C949" t="s">
        <v>296</v>
      </c>
      <c r="D949" t="s">
        <v>265</v>
      </c>
      <c r="E949" t="s">
        <v>109</v>
      </c>
      <c r="F949">
        <v>0</v>
      </c>
      <c r="G949">
        <v>0</v>
      </c>
      <c r="H949">
        <v>21</v>
      </c>
      <c r="I949">
        <v>0</v>
      </c>
      <c r="J949">
        <v>21</v>
      </c>
      <c r="K949">
        <v>0</v>
      </c>
    </row>
    <row r="950" spans="1:11" x14ac:dyDescent="0.2">
      <c r="A950" t="s">
        <v>1257</v>
      </c>
      <c r="B950" t="s">
        <v>84</v>
      </c>
      <c r="C950" t="s">
        <v>296</v>
      </c>
      <c r="D950" t="s">
        <v>266</v>
      </c>
      <c r="E950" t="s">
        <v>110</v>
      </c>
      <c r="F950">
        <v>0</v>
      </c>
      <c r="G950">
        <v>0</v>
      </c>
      <c r="H950">
        <v>119</v>
      </c>
      <c r="I950">
        <v>0</v>
      </c>
      <c r="J950">
        <v>119</v>
      </c>
      <c r="K950">
        <v>0</v>
      </c>
    </row>
    <row r="951" spans="1:11" x14ac:dyDescent="0.2">
      <c r="A951" t="s">
        <v>1258</v>
      </c>
      <c r="B951" t="s">
        <v>84</v>
      </c>
      <c r="C951" t="s">
        <v>296</v>
      </c>
      <c r="D951" t="s">
        <v>271</v>
      </c>
      <c r="E951" t="s">
        <v>111</v>
      </c>
      <c r="F951">
        <v>0</v>
      </c>
      <c r="G951">
        <v>0</v>
      </c>
      <c r="H951">
        <v>138</v>
      </c>
      <c r="I951">
        <v>0</v>
      </c>
      <c r="J951">
        <v>138</v>
      </c>
      <c r="K951">
        <v>0</v>
      </c>
    </row>
    <row r="952" spans="1:11" x14ac:dyDescent="0.2">
      <c r="A952" t="s">
        <v>1259</v>
      </c>
      <c r="B952" t="s">
        <v>84</v>
      </c>
      <c r="C952" t="s">
        <v>296</v>
      </c>
      <c r="D952" t="s">
        <v>268</v>
      </c>
      <c r="E952" t="s">
        <v>112</v>
      </c>
      <c r="F952">
        <v>0</v>
      </c>
      <c r="G952">
        <v>0</v>
      </c>
      <c r="H952">
        <v>8</v>
      </c>
      <c r="I952">
        <v>0</v>
      </c>
      <c r="J952">
        <v>8</v>
      </c>
      <c r="K952">
        <v>0</v>
      </c>
    </row>
    <row r="953" spans="1:11" x14ac:dyDescent="0.2">
      <c r="A953" t="s">
        <v>1260</v>
      </c>
      <c r="B953" t="s">
        <v>84</v>
      </c>
      <c r="C953" t="s">
        <v>296</v>
      </c>
      <c r="D953" t="s">
        <v>268</v>
      </c>
      <c r="E953" t="s">
        <v>114</v>
      </c>
      <c r="F953">
        <v>0</v>
      </c>
      <c r="G953">
        <v>0</v>
      </c>
      <c r="H953">
        <v>26</v>
      </c>
      <c r="I953">
        <v>0</v>
      </c>
      <c r="J953">
        <v>26</v>
      </c>
      <c r="K953">
        <v>0</v>
      </c>
    </row>
    <row r="954" spans="1:11" x14ac:dyDescent="0.2">
      <c r="A954" t="s">
        <v>1261</v>
      </c>
      <c r="B954" t="s">
        <v>84</v>
      </c>
      <c r="C954" t="s">
        <v>296</v>
      </c>
      <c r="D954" t="s">
        <v>270</v>
      </c>
      <c r="E954" t="s">
        <v>115</v>
      </c>
      <c r="F954">
        <v>0</v>
      </c>
      <c r="G954">
        <v>0</v>
      </c>
      <c r="H954">
        <v>52</v>
      </c>
      <c r="I954">
        <v>0</v>
      </c>
      <c r="J954">
        <v>52</v>
      </c>
      <c r="K954">
        <v>0</v>
      </c>
    </row>
    <row r="955" spans="1:11" x14ac:dyDescent="0.2">
      <c r="A955" t="s">
        <v>1262</v>
      </c>
      <c r="B955" t="s">
        <v>84</v>
      </c>
      <c r="C955" t="s">
        <v>296</v>
      </c>
      <c r="D955" t="s">
        <v>269</v>
      </c>
      <c r="E955" t="s">
        <v>116</v>
      </c>
      <c r="F955">
        <v>0</v>
      </c>
      <c r="G955">
        <v>0</v>
      </c>
      <c r="H955">
        <v>36</v>
      </c>
      <c r="I955">
        <v>0</v>
      </c>
      <c r="J955">
        <v>36</v>
      </c>
      <c r="K955">
        <v>0</v>
      </c>
    </row>
    <row r="956" spans="1:11" x14ac:dyDescent="0.2">
      <c r="A956" t="s">
        <v>1263</v>
      </c>
      <c r="B956" t="s">
        <v>84</v>
      </c>
      <c r="C956" t="s">
        <v>296</v>
      </c>
      <c r="D956" t="s">
        <v>272</v>
      </c>
      <c r="E956" t="s">
        <v>117</v>
      </c>
      <c r="F956">
        <v>0</v>
      </c>
      <c r="G956">
        <v>0</v>
      </c>
      <c r="H956">
        <v>50</v>
      </c>
      <c r="I956">
        <v>0</v>
      </c>
      <c r="J956">
        <v>50</v>
      </c>
      <c r="K956">
        <v>0</v>
      </c>
    </row>
    <row r="957" spans="1:11" x14ac:dyDescent="0.2">
      <c r="A957" t="s">
        <v>1264</v>
      </c>
      <c r="B957" t="s">
        <v>84</v>
      </c>
      <c r="C957" t="s">
        <v>296</v>
      </c>
      <c r="D957" t="s">
        <v>266</v>
      </c>
      <c r="E957" t="s">
        <v>118</v>
      </c>
      <c r="F957">
        <v>0</v>
      </c>
      <c r="G957">
        <v>0</v>
      </c>
      <c r="H957">
        <v>175</v>
      </c>
      <c r="I957">
        <v>0</v>
      </c>
      <c r="J957">
        <v>175</v>
      </c>
      <c r="K957">
        <v>0</v>
      </c>
    </row>
    <row r="958" spans="1:11" x14ac:dyDescent="0.2">
      <c r="A958" t="s">
        <v>1265</v>
      </c>
      <c r="B958" t="s">
        <v>84</v>
      </c>
      <c r="C958" t="s">
        <v>296</v>
      </c>
      <c r="D958" t="s">
        <v>269</v>
      </c>
      <c r="E958" t="s">
        <v>119</v>
      </c>
      <c r="F958">
        <v>0</v>
      </c>
      <c r="G958">
        <v>0</v>
      </c>
      <c r="H958">
        <v>57</v>
      </c>
      <c r="I958">
        <v>0</v>
      </c>
      <c r="J958">
        <v>57</v>
      </c>
      <c r="K958">
        <v>0</v>
      </c>
    </row>
    <row r="959" spans="1:11" x14ac:dyDescent="0.2">
      <c r="A959" t="s">
        <v>1266</v>
      </c>
      <c r="B959" t="s">
        <v>84</v>
      </c>
      <c r="C959" t="s">
        <v>296</v>
      </c>
      <c r="D959" t="s">
        <v>270</v>
      </c>
      <c r="E959" t="s">
        <v>120</v>
      </c>
      <c r="F959">
        <v>0</v>
      </c>
      <c r="G959">
        <v>0</v>
      </c>
      <c r="H959">
        <v>149</v>
      </c>
      <c r="I959">
        <v>0</v>
      </c>
      <c r="J959">
        <v>149</v>
      </c>
      <c r="K959">
        <v>0</v>
      </c>
    </row>
    <row r="960" spans="1:11" x14ac:dyDescent="0.2">
      <c r="A960" t="s">
        <v>1267</v>
      </c>
      <c r="B960" t="s">
        <v>84</v>
      </c>
      <c r="C960" t="s">
        <v>296</v>
      </c>
      <c r="D960" t="s">
        <v>266</v>
      </c>
      <c r="E960" t="s">
        <v>121</v>
      </c>
      <c r="F960">
        <v>0</v>
      </c>
      <c r="G960">
        <v>0</v>
      </c>
      <c r="H960">
        <v>152</v>
      </c>
      <c r="I960">
        <v>0</v>
      </c>
      <c r="J960">
        <v>152</v>
      </c>
      <c r="K960">
        <v>0</v>
      </c>
    </row>
    <row r="961" spans="1:11" x14ac:dyDescent="0.2">
      <c r="A961" t="s">
        <v>1268</v>
      </c>
      <c r="B961" t="s">
        <v>84</v>
      </c>
      <c r="C961" t="s">
        <v>296</v>
      </c>
      <c r="D961" t="s">
        <v>269</v>
      </c>
      <c r="E961" t="s">
        <v>122</v>
      </c>
      <c r="F961">
        <v>0</v>
      </c>
      <c r="G961">
        <v>0</v>
      </c>
      <c r="H961">
        <v>227</v>
      </c>
      <c r="I961">
        <v>0</v>
      </c>
      <c r="J961">
        <v>227</v>
      </c>
      <c r="K961">
        <v>0</v>
      </c>
    </row>
    <row r="962" spans="1:11" x14ac:dyDescent="0.2">
      <c r="A962" t="s">
        <v>1269</v>
      </c>
      <c r="B962" t="s">
        <v>84</v>
      </c>
      <c r="C962" t="s">
        <v>296</v>
      </c>
      <c r="D962" t="s">
        <v>268</v>
      </c>
      <c r="E962" t="s">
        <v>123</v>
      </c>
      <c r="F962">
        <v>0</v>
      </c>
      <c r="G962">
        <v>0</v>
      </c>
      <c r="H962">
        <v>20</v>
      </c>
      <c r="I962">
        <v>0</v>
      </c>
      <c r="J962">
        <v>20</v>
      </c>
      <c r="K962">
        <v>0</v>
      </c>
    </row>
    <row r="963" spans="1:11" x14ac:dyDescent="0.2">
      <c r="A963" t="s">
        <v>1270</v>
      </c>
      <c r="B963" t="s">
        <v>84</v>
      </c>
      <c r="C963" t="s">
        <v>296</v>
      </c>
      <c r="D963" t="s">
        <v>272</v>
      </c>
      <c r="E963" t="s">
        <v>124</v>
      </c>
      <c r="F963">
        <v>0</v>
      </c>
      <c r="G963">
        <v>0</v>
      </c>
      <c r="H963">
        <v>18</v>
      </c>
      <c r="I963">
        <v>0</v>
      </c>
      <c r="J963">
        <v>18</v>
      </c>
      <c r="K963">
        <v>0</v>
      </c>
    </row>
    <row r="964" spans="1:11" x14ac:dyDescent="0.2">
      <c r="A964" t="s">
        <v>1271</v>
      </c>
      <c r="B964" t="s">
        <v>84</v>
      </c>
      <c r="C964" t="s">
        <v>296</v>
      </c>
      <c r="D964" t="s">
        <v>265</v>
      </c>
      <c r="E964" t="s">
        <v>125</v>
      </c>
      <c r="F964">
        <v>0</v>
      </c>
      <c r="G964">
        <v>0</v>
      </c>
      <c r="H964">
        <v>156</v>
      </c>
      <c r="I964">
        <v>0</v>
      </c>
      <c r="J964">
        <v>156</v>
      </c>
      <c r="K964">
        <v>0</v>
      </c>
    </row>
    <row r="965" spans="1:11" x14ac:dyDescent="0.2">
      <c r="A965" t="s">
        <v>1272</v>
      </c>
      <c r="B965" t="s">
        <v>84</v>
      </c>
      <c r="C965" t="s">
        <v>296</v>
      </c>
      <c r="D965" t="s">
        <v>266</v>
      </c>
      <c r="E965" t="s">
        <v>126</v>
      </c>
      <c r="F965">
        <v>0</v>
      </c>
      <c r="G965">
        <v>0</v>
      </c>
      <c r="H965">
        <v>106</v>
      </c>
      <c r="I965">
        <v>0</v>
      </c>
      <c r="J965">
        <v>106</v>
      </c>
      <c r="K965">
        <v>0</v>
      </c>
    </row>
    <row r="966" spans="1:11" x14ac:dyDescent="0.2">
      <c r="A966" t="s">
        <v>1273</v>
      </c>
      <c r="B966" t="s">
        <v>84</v>
      </c>
      <c r="C966" t="s">
        <v>296</v>
      </c>
      <c r="D966" t="s">
        <v>265</v>
      </c>
      <c r="E966" t="s">
        <v>127</v>
      </c>
      <c r="F966">
        <v>0</v>
      </c>
      <c r="G966">
        <v>0</v>
      </c>
      <c r="H966">
        <v>106</v>
      </c>
      <c r="I966">
        <v>0</v>
      </c>
      <c r="J966">
        <v>106</v>
      </c>
      <c r="K966">
        <v>0</v>
      </c>
    </row>
    <row r="967" spans="1:11" x14ac:dyDescent="0.2">
      <c r="A967" t="s">
        <v>1274</v>
      </c>
      <c r="B967" t="s">
        <v>84</v>
      </c>
      <c r="C967" t="s">
        <v>296</v>
      </c>
      <c r="D967" t="s">
        <v>268</v>
      </c>
      <c r="E967" t="s">
        <v>128</v>
      </c>
      <c r="F967">
        <v>0</v>
      </c>
      <c r="G967">
        <v>0</v>
      </c>
      <c r="H967">
        <v>34</v>
      </c>
      <c r="I967">
        <v>0</v>
      </c>
      <c r="J967">
        <v>34</v>
      </c>
      <c r="K967">
        <v>0</v>
      </c>
    </row>
    <row r="968" spans="1:11" x14ac:dyDescent="0.2">
      <c r="A968" t="s">
        <v>1275</v>
      </c>
      <c r="B968" t="s">
        <v>84</v>
      </c>
      <c r="C968" t="s">
        <v>296</v>
      </c>
      <c r="D968" t="s">
        <v>268</v>
      </c>
      <c r="E968" t="s">
        <v>129</v>
      </c>
      <c r="F968">
        <v>0</v>
      </c>
      <c r="G968">
        <v>0</v>
      </c>
      <c r="H968">
        <v>33</v>
      </c>
      <c r="I968">
        <v>0</v>
      </c>
      <c r="J968">
        <v>33</v>
      </c>
      <c r="K968">
        <v>0</v>
      </c>
    </row>
    <row r="969" spans="1:11" x14ac:dyDescent="0.2">
      <c r="A969" t="s">
        <v>1276</v>
      </c>
      <c r="B969" t="s">
        <v>84</v>
      </c>
      <c r="C969" t="s">
        <v>296</v>
      </c>
      <c r="D969" t="s">
        <v>266</v>
      </c>
      <c r="E969" t="s">
        <v>130</v>
      </c>
      <c r="F969">
        <v>0</v>
      </c>
      <c r="G969">
        <v>0</v>
      </c>
      <c r="H969">
        <v>3</v>
      </c>
      <c r="I969">
        <v>0</v>
      </c>
      <c r="J969">
        <v>3</v>
      </c>
      <c r="K969">
        <v>0</v>
      </c>
    </row>
    <row r="970" spans="1:11" x14ac:dyDescent="0.2">
      <c r="A970" t="s">
        <v>1277</v>
      </c>
      <c r="B970" t="s">
        <v>84</v>
      </c>
      <c r="C970" t="s">
        <v>296</v>
      </c>
      <c r="D970" t="s">
        <v>270</v>
      </c>
      <c r="E970" t="s">
        <v>131</v>
      </c>
      <c r="F970">
        <v>0</v>
      </c>
      <c r="G970">
        <v>0</v>
      </c>
      <c r="H970">
        <v>42</v>
      </c>
      <c r="I970">
        <v>0</v>
      </c>
      <c r="J970">
        <v>42</v>
      </c>
      <c r="K970">
        <v>0</v>
      </c>
    </row>
    <row r="971" spans="1:11" x14ac:dyDescent="0.2">
      <c r="A971" t="s">
        <v>1278</v>
      </c>
      <c r="B971" t="s">
        <v>84</v>
      </c>
      <c r="C971" t="s">
        <v>296</v>
      </c>
      <c r="D971" t="s">
        <v>271</v>
      </c>
      <c r="E971" t="s">
        <v>132</v>
      </c>
      <c r="F971">
        <v>0</v>
      </c>
      <c r="G971">
        <v>0</v>
      </c>
      <c r="H971">
        <v>30</v>
      </c>
      <c r="I971">
        <v>0</v>
      </c>
      <c r="J971">
        <v>30</v>
      </c>
      <c r="K971">
        <v>0</v>
      </c>
    </row>
    <row r="972" spans="1:11" x14ac:dyDescent="0.2">
      <c r="A972" t="s">
        <v>1279</v>
      </c>
      <c r="B972" t="s">
        <v>84</v>
      </c>
      <c r="C972" t="s">
        <v>296</v>
      </c>
      <c r="D972" t="s">
        <v>266</v>
      </c>
      <c r="E972" t="s">
        <v>133</v>
      </c>
      <c r="F972">
        <v>0</v>
      </c>
      <c r="G972">
        <v>0</v>
      </c>
      <c r="H972">
        <v>185</v>
      </c>
      <c r="I972">
        <v>0</v>
      </c>
      <c r="J972">
        <v>185</v>
      </c>
      <c r="K972">
        <v>0</v>
      </c>
    </row>
    <row r="973" spans="1:11" x14ac:dyDescent="0.2">
      <c r="A973" t="s">
        <v>1280</v>
      </c>
      <c r="B973" t="s">
        <v>84</v>
      </c>
      <c r="C973" t="s">
        <v>296</v>
      </c>
      <c r="D973" t="s">
        <v>268</v>
      </c>
      <c r="E973" t="s">
        <v>134</v>
      </c>
      <c r="F973">
        <v>0</v>
      </c>
      <c r="G973">
        <v>0</v>
      </c>
      <c r="H973">
        <v>18</v>
      </c>
      <c r="I973">
        <v>0</v>
      </c>
      <c r="J973">
        <v>18</v>
      </c>
      <c r="K973">
        <v>0</v>
      </c>
    </row>
    <row r="974" spans="1:11" x14ac:dyDescent="0.2">
      <c r="A974" t="s">
        <v>1281</v>
      </c>
      <c r="B974" t="s">
        <v>84</v>
      </c>
      <c r="C974" t="s">
        <v>296</v>
      </c>
      <c r="D974" t="s">
        <v>267</v>
      </c>
      <c r="E974" t="s">
        <v>135</v>
      </c>
      <c r="F974">
        <v>0</v>
      </c>
      <c r="G974">
        <v>0</v>
      </c>
      <c r="H974">
        <v>16</v>
      </c>
      <c r="I974">
        <v>0</v>
      </c>
      <c r="J974">
        <v>16</v>
      </c>
      <c r="K974">
        <v>0</v>
      </c>
    </row>
    <row r="975" spans="1:11" x14ac:dyDescent="0.2">
      <c r="A975" t="s">
        <v>1282</v>
      </c>
      <c r="B975" t="s">
        <v>84</v>
      </c>
      <c r="C975" t="s">
        <v>296</v>
      </c>
      <c r="D975" t="s">
        <v>264</v>
      </c>
      <c r="E975" t="s">
        <v>136</v>
      </c>
      <c r="F975">
        <v>0</v>
      </c>
      <c r="G975">
        <v>0</v>
      </c>
      <c r="H975">
        <v>27</v>
      </c>
      <c r="I975">
        <v>0</v>
      </c>
      <c r="J975">
        <v>27</v>
      </c>
      <c r="K975">
        <v>0</v>
      </c>
    </row>
    <row r="976" spans="1:11" x14ac:dyDescent="0.2">
      <c r="A976" t="s">
        <v>1283</v>
      </c>
      <c r="B976" t="s">
        <v>84</v>
      </c>
      <c r="C976" t="s">
        <v>296</v>
      </c>
      <c r="D976" t="s">
        <v>264</v>
      </c>
      <c r="E976" t="s">
        <v>137</v>
      </c>
      <c r="F976">
        <v>0</v>
      </c>
      <c r="G976">
        <v>0</v>
      </c>
      <c r="H976">
        <v>80</v>
      </c>
      <c r="I976">
        <v>0</v>
      </c>
      <c r="J976">
        <v>80</v>
      </c>
      <c r="K976">
        <v>0</v>
      </c>
    </row>
    <row r="977" spans="1:11" x14ac:dyDescent="0.2">
      <c r="A977" t="s">
        <v>1284</v>
      </c>
      <c r="B977" t="s">
        <v>84</v>
      </c>
      <c r="C977" t="s">
        <v>296</v>
      </c>
      <c r="D977" t="s">
        <v>270</v>
      </c>
      <c r="E977" t="s">
        <v>138</v>
      </c>
      <c r="F977">
        <v>0</v>
      </c>
      <c r="G977">
        <v>0</v>
      </c>
      <c r="H977">
        <v>124</v>
      </c>
      <c r="I977">
        <v>0</v>
      </c>
      <c r="J977">
        <v>124</v>
      </c>
      <c r="K977">
        <v>0</v>
      </c>
    </row>
    <row r="978" spans="1:11" x14ac:dyDescent="0.2">
      <c r="A978" t="s">
        <v>1285</v>
      </c>
      <c r="B978" t="s">
        <v>84</v>
      </c>
      <c r="C978" t="s">
        <v>296</v>
      </c>
      <c r="D978" t="s">
        <v>272</v>
      </c>
      <c r="E978" t="s">
        <v>139</v>
      </c>
      <c r="F978">
        <v>0</v>
      </c>
      <c r="G978">
        <v>0</v>
      </c>
      <c r="H978">
        <v>9</v>
      </c>
      <c r="I978">
        <v>0</v>
      </c>
      <c r="J978">
        <v>9</v>
      </c>
      <c r="K978">
        <v>0</v>
      </c>
    </row>
    <row r="979" spans="1:11" x14ac:dyDescent="0.2">
      <c r="A979" t="s">
        <v>1286</v>
      </c>
      <c r="B979" t="s">
        <v>84</v>
      </c>
      <c r="C979" t="s">
        <v>296</v>
      </c>
      <c r="D979" t="s">
        <v>270</v>
      </c>
      <c r="E979" t="s">
        <v>140</v>
      </c>
      <c r="F979">
        <v>0</v>
      </c>
      <c r="G979">
        <v>0</v>
      </c>
      <c r="H979">
        <v>35</v>
      </c>
      <c r="I979">
        <v>0</v>
      </c>
      <c r="J979">
        <v>35</v>
      </c>
      <c r="K979">
        <v>0</v>
      </c>
    </row>
    <row r="980" spans="1:11" x14ac:dyDescent="0.2">
      <c r="A980" t="s">
        <v>1287</v>
      </c>
      <c r="B980" t="s">
        <v>84</v>
      </c>
      <c r="C980" t="s">
        <v>296</v>
      </c>
      <c r="D980" t="s">
        <v>271</v>
      </c>
      <c r="E980" t="s">
        <v>141</v>
      </c>
      <c r="F980">
        <v>0</v>
      </c>
      <c r="G980">
        <v>0</v>
      </c>
      <c r="H980">
        <v>19</v>
      </c>
      <c r="I980">
        <v>0</v>
      </c>
      <c r="J980">
        <v>19</v>
      </c>
      <c r="K980">
        <v>0</v>
      </c>
    </row>
    <row r="981" spans="1:11" x14ac:dyDescent="0.2">
      <c r="A981" t="s">
        <v>1288</v>
      </c>
      <c r="B981" t="s">
        <v>84</v>
      </c>
      <c r="C981" t="s">
        <v>296</v>
      </c>
      <c r="D981" t="s">
        <v>267</v>
      </c>
      <c r="E981" t="s">
        <v>142</v>
      </c>
      <c r="F981">
        <v>0</v>
      </c>
      <c r="G981">
        <v>0</v>
      </c>
      <c r="H981">
        <v>22</v>
      </c>
      <c r="I981">
        <v>0</v>
      </c>
      <c r="J981">
        <v>22</v>
      </c>
      <c r="K981">
        <v>0</v>
      </c>
    </row>
    <row r="982" spans="1:11" x14ac:dyDescent="0.2">
      <c r="A982" t="s">
        <v>1289</v>
      </c>
      <c r="B982" t="s">
        <v>84</v>
      </c>
      <c r="C982" t="s">
        <v>296</v>
      </c>
      <c r="D982" t="s">
        <v>266</v>
      </c>
      <c r="E982" t="s">
        <v>143</v>
      </c>
      <c r="F982">
        <v>0</v>
      </c>
      <c r="G982">
        <v>0</v>
      </c>
      <c r="H982">
        <v>213</v>
      </c>
      <c r="I982">
        <v>0</v>
      </c>
      <c r="J982">
        <v>213</v>
      </c>
      <c r="K982">
        <v>0</v>
      </c>
    </row>
    <row r="983" spans="1:11" x14ac:dyDescent="0.2">
      <c r="A983" t="s">
        <v>1290</v>
      </c>
      <c r="B983" t="s">
        <v>84</v>
      </c>
      <c r="C983" t="s">
        <v>296</v>
      </c>
      <c r="D983" t="s">
        <v>264</v>
      </c>
      <c r="E983" t="s">
        <v>278</v>
      </c>
      <c r="F983">
        <v>0</v>
      </c>
      <c r="G983">
        <v>0</v>
      </c>
      <c r="H983">
        <v>438</v>
      </c>
      <c r="I983">
        <v>0</v>
      </c>
      <c r="J983">
        <v>438</v>
      </c>
      <c r="K983">
        <v>0</v>
      </c>
    </row>
    <row r="984" spans="1:11" x14ac:dyDescent="0.2">
      <c r="A984" t="s">
        <v>1291</v>
      </c>
      <c r="B984" t="s">
        <v>84</v>
      </c>
      <c r="C984" t="s">
        <v>296</v>
      </c>
      <c r="D984" t="s">
        <v>265</v>
      </c>
      <c r="E984" t="s">
        <v>279</v>
      </c>
      <c r="F984">
        <v>0</v>
      </c>
      <c r="G984">
        <v>0</v>
      </c>
      <c r="H984">
        <v>1322</v>
      </c>
      <c r="I984">
        <v>0</v>
      </c>
      <c r="J984">
        <v>1322</v>
      </c>
      <c r="K984">
        <v>0</v>
      </c>
    </row>
    <row r="985" spans="1:11" x14ac:dyDescent="0.2">
      <c r="A985" t="s">
        <v>1292</v>
      </c>
      <c r="B985" t="s">
        <v>84</v>
      </c>
      <c r="C985" t="s">
        <v>296</v>
      </c>
      <c r="D985" t="s">
        <v>272</v>
      </c>
      <c r="E985" t="s">
        <v>144</v>
      </c>
      <c r="F985">
        <v>0</v>
      </c>
      <c r="G985">
        <v>0</v>
      </c>
      <c r="H985">
        <v>19</v>
      </c>
      <c r="I985">
        <v>0</v>
      </c>
      <c r="J985">
        <v>19</v>
      </c>
      <c r="K985">
        <v>0</v>
      </c>
    </row>
    <row r="986" spans="1:11" x14ac:dyDescent="0.2">
      <c r="A986" t="s">
        <v>1293</v>
      </c>
      <c r="B986" t="s">
        <v>84</v>
      </c>
      <c r="C986" t="s">
        <v>296</v>
      </c>
      <c r="D986" t="s">
        <v>269</v>
      </c>
      <c r="E986" t="s">
        <v>145</v>
      </c>
      <c r="F986">
        <v>0</v>
      </c>
      <c r="G986">
        <v>0</v>
      </c>
      <c r="H986">
        <v>74</v>
      </c>
      <c r="I986">
        <v>0</v>
      </c>
      <c r="J986">
        <v>74</v>
      </c>
      <c r="K986">
        <v>0</v>
      </c>
    </row>
    <row r="987" spans="1:11" x14ac:dyDescent="0.2">
      <c r="A987" t="s">
        <v>1294</v>
      </c>
      <c r="B987" t="s">
        <v>84</v>
      </c>
      <c r="C987" t="s">
        <v>296</v>
      </c>
      <c r="D987" t="s">
        <v>266</v>
      </c>
      <c r="E987" t="s">
        <v>146</v>
      </c>
      <c r="F987">
        <v>0</v>
      </c>
      <c r="G987">
        <v>0</v>
      </c>
      <c r="H987">
        <v>323</v>
      </c>
      <c r="I987">
        <v>0</v>
      </c>
      <c r="J987">
        <v>323</v>
      </c>
      <c r="K987">
        <v>0</v>
      </c>
    </row>
    <row r="988" spans="1:11" x14ac:dyDescent="0.2">
      <c r="A988" t="s">
        <v>1295</v>
      </c>
      <c r="B988" t="s">
        <v>84</v>
      </c>
      <c r="C988" t="s">
        <v>296</v>
      </c>
      <c r="D988" t="s">
        <v>265</v>
      </c>
      <c r="E988" t="s">
        <v>147</v>
      </c>
      <c r="F988">
        <v>0</v>
      </c>
      <c r="G988">
        <v>0</v>
      </c>
      <c r="H988">
        <v>300</v>
      </c>
      <c r="I988">
        <v>0</v>
      </c>
      <c r="J988">
        <v>300</v>
      </c>
      <c r="K988">
        <v>0</v>
      </c>
    </row>
    <row r="989" spans="1:11" x14ac:dyDescent="0.2">
      <c r="A989" t="s">
        <v>1296</v>
      </c>
      <c r="B989" t="s">
        <v>84</v>
      </c>
      <c r="C989" t="s">
        <v>296</v>
      </c>
      <c r="D989" t="s">
        <v>267</v>
      </c>
      <c r="E989" t="s">
        <v>148</v>
      </c>
      <c r="F989">
        <v>0</v>
      </c>
      <c r="G989">
        <v>0</v>
      </c>
      <c r="H989">
        <v>17</v>
      </c>
      <c r="I989">
        <v>0</v>
      </c>
      <c r="J989">
        <v>17</v>
      </c>
      <c r="K989">
        <v>0</v>
      </c>
    </row>
    <row r="990" spans="1:11" x14ac:dyDescent="0.2">
      <c r="A990" t="s">
        <v>1297</v>
      </c>
      <c r="B990" t="s">
        <v>84</v>
      </c>
      <c r="C990" t="s">
        <v>296</v>
      </c>
      <c r="D990" t="s">
        <v>270</v>
      </c>
      <c r="E990" t="s">
        <v>149</v>
      </c>
      <c r="F990">
        <v>0</v>
      </c>
      <c r="G990">
        <v>0</v>
      </c>
      <c r="H990">
        <v>99</v>
      </c>
      <c r="I990">
        <v>0</v>
      </c>
      <c r="J990">
        <v>99</v>
      </c>
      <c r="K990">
        <v>0</v>
      </c>
    </row>
    <row r="991" spans="1:11" x14ac:dyDescent="0.2">
      <c r="A991" t="s">
        <v>1298</v>
      </c>
      <c r="B991" t="s">
        <v>84</v>
      </c>
      <c r="C991" t="s">
        <v>296</v>
      </c>
      <c r="D991" t="s">
        <v>266</v>
      </c>
      <c r="E991" t="s">
        <v>150</v>
      </c>
      <c r="F991">
        <v>0</v>
      </c>
      <c r="G991">
        <v>0</v>
      </c>
      <c r="H991">
        <v>154</v>
      </c>
      <c r="I991">
        <v>0</v>
      </c>
      <c r="J991">
        <v>154</v>
      </c>
      <c r="K991">
        <v>0</v>
      </c>
    </row>
    <row r="992" spans="1:11" x14ac:dyDescent="0.2">
      <c r="A992" t="s">
        <v>1299</v>
      </c>
      <c r="B992" t="s">
        <v>84</v>
      </c>
      <c r="C992" t="s">
        <v>296</v>
      </c>
      <c r="D992" t="s">
        <v>266</v>
      </c>
      <c r="E992" t="s">
        <v>151</v>
      </c>
      <c r="F992">
        <v>0</v>
      </c>
      <c r="G992">
        <v>0</v>
      </c>
      <c r="H992">
        <v>153</v>
      </c>
      <c r="I992">
        <v>0</v>
      </c>
      <c r="J992">
        <v>153</v>
      </c>
      <c r="K992">
        <v>0</v>
      </c>
    </row>
    <row r="993" spans="1:11" x14ac:dyDescent="0.2">
      <c r="A993" t="s">
        <v>1300</v>
      </c>
      <c r="B993" t="s">
        <v>84</v>
      </c>
      <c r="C993" t="s">
        <v>296</v>
      </c>
      <c r="D993" t="s">
        <v>268</v>
      </c>
      <c r="E993" t="s">
        <v>152</v>
      </c>
      <c r="F993">
        <v>0</v>
      </c>
      <c r="G993">
        <v>0</v>
      </c>
      <c r="H993">
        <v>7</v>
      </c>
      <c r="I993">
        <v>0</v>
      </c>
      <c r="J993">
        <v>7</v>
      </c>
      <c r="K993">
        <v>0</v>
      </c>
    </row>
    <row r="994" spans="1:11" x14ac:dyDescent="0.2">
      <c r="A994" t="s">
        <v>1301</v>
      </c>
      <c r="B994" t="s">
        <v>84</v>
      </c>
      <c r="C994" t="s">
        <v>296</v>
      </c>
      <c r="D994" t="s">
        <v>266</v>
      </c>
      <c r="E994" t="s">
        <v>153</v>
      </c>
      <c r="F994">
        <v>0</v>
      </c>
      <c r="G994">
        <v>0</v>
      </c>
      <c r="H994">
        <v>105</v>
      </c>
      <c r="I994">
        <v>0</v>
      </c>
      <c r="J994">
        <v>105</v>
      </c>
      <c r="K994">
        <v>0</v>
      </c>
    </row>
    <row r="995" spans="1:11" x14ac:dyDescent="0.2">
      <c r="A995" t="s">
        <v>1302</v>
      </c>
      <c r="B995" t="s">
        <v>84</v>
      </c>
      <c r="C995" t="s">
        <v>296</v>
      </c>
      <c r="D995" t="s">
        <v>269</v>
      </c>
      <c r="E995" t="s">
        <v>154</v>
      </c>
      <c r="F995">
        <v>0</v>
      </c>
      <c r="G995">
        <v>0</v>
      </c>
      <c r="H995">
        <v>382</v>
      </c>
      <c r="I995">
        <v>0</v>
      </c>
      <c r="J995">
        <v>382</v>
      </c>
      <c r="K995">
        <v>0</v>
      </c>
    </row>
    <row r="996" spans="1:11" x14ac:dyDescent="0.2">
      <c r="A996" t="s">
        <v>1303</v>
      </c>
      <c r="B996" t="s">
        <v>84</v>
      </c>
      <c r="C996" t="s">
        <v>296</v>
      </c>
      <c r="D996" t="s">
        <v>266</v>
      </c>
      <c r="E996" t="s">
        <v>155</v>
      </c>
      <c r="F996">
        <v>0</v>
      </c>
      <c r="G996">
        <v>0</v>
      </c>
      <c r="H996">
        <v>245</v>
      </c>
      <c r="I996">
        <v>0</v>
      </c>
      <c r="J996">
        <v>245</v>
      </c>
      <c r="K996">
        <v>0</v>
      </c>
    </row>
    <row r="997" spans="1:11" x14ac:dyDescent="0.2">
      <c r="A997" t="s">
        <v>1304</v>
      </c>
      <c r="B997" t="s">
        <v>84</v>
      </c>
      <c r="C997" t="s">
        <v>296</v>
      </c>
      <c r="D997" t="s">
        <v>266</v>
      </c>
      <c r="E997" t="s">
        <v>156</v>
      </c>
      <c r="F997">
        <v>0</v>
      </c>
      <c r="G997">
        <v>0</v>
      </c>
      <c r="H997">
        <v>74</v>
      </c>
      <c r="I997">
        <v>0</v>
      </c>
      <c r="J997">
        <v>74</v>
      </c>
      <c r="K997">
        <v>0</v>
      </c>
    </row>
    <row r="998" spans="1:11" x14ac:dyDescent="0.2">
      <c r="A998" t="s">
        <v>1305</v>
      </c>
      <c r="B998" t="s">
        <v>84</v>
      </c>
      <c r="C998" t="s">
        <v>296</v>
      </c>
      <c r="D998" t="s">
        <v>267</v>
      </c>
      <c r="E998" t="s">
        <v>157</v>
      </c>
      <c r="F998">
        <v>0</v>
      </c>
      <c r="G998">
        <v>0</v>
      </c>
      <c r="H998">
        <v>2</v>
      </c>
      <c r="I998">
        <v>0</v>
      </c>
      <c r="J998">
        <v>2</v>
      </c>
      <c r="K998">
        <v>0</v>
      </c>
    </row>
    <row r="999" spans="1:11" x14ac:dyDescent="0.2">
      <c r="A999" t="s">
        <v>1306</v>
      </c>
      <c r="B999" t="s">
        <v>84</v>
      </c>
      <c r="C999" t="s">
        <v>296</v>
      </c>
      <c r="D999" t="s">
        <v>266</v>
      </c>
      <c r="E999" t="s">
        <v>158</v>
      </c>
      <c r="F999">
        <v>0</v>
      </c>
      <c r="G999">
        <v>0</v>
      </c>
      <c r="H999">
        <v>76</v>
      </c>
      <c r="I999">
        <v>0</v>
      </c>
      <c r="J999">
        <v>76</v>
      </c>
      <c r="K999">
        <v>0</v>
      </c>
    </row>
    <row r="1000" spans="1:11" x14ac:dyDescent="0.2">
      <c r="A1000" t="s">
        <v>1307</v>
      </c>
      <c r="B1000" t="s">
        <v>84</v>
      </c>
      <c r="C1000" t="s">
        <v>296</v>
      </c>
      <c r="D1000" t="s">
        <v>271</v>
      </c>
      <c r="E1000" t="s">
        <v>159</v>
      </c>
      <c r="F1000">
        <v>0</v>
      </c>
      <c r="G1000">
        <v>0</v>
      </c>
      <c r="H1000">
        <v>10</v>
      </c>
      <c r="I1000">
        <v>0</v>
      </c>
      <c r="J1000">
        <v>10</v>
      </c>
      <c r="K1000">
        <v>0</v>
      </c>
    </row>
    <row r="1001" spans="1:11" x14ac:dyDescent="0.2">
      <c r="A1001" t="s">
        <v>1308</v>
      </c>
      <c r="B1001" t="s">
        <v>84</v>
      </c>
      <c r="C1001" t="s">
        <v>296</v>
      </c>
      <c r="D1001" t="s">
        <v>265</v>
      </c>
      <c r="E1001" t="s">
        <v>160</v>
      </c>
      <c r="F1001">
        <v>0</v>
      </c>
      <c r="G1001">
        <v>0</v>
      </c>
      <c r="H1001">
        <v>466</v>
      </c>
      <c r="I1001">
        <v>0</v>
      </c>
      <c r="J1001">
        <v>466</v>
      </c>
      <c r="K1001">
        <v>0</v>
      </c>
    </row>
    <row r="1002" spans="1:11" x14ac:dyDescent="0.2">
      <c r="A1002" t="s">
        <v>1309</v>
      </c>
      <c r="B1002" t="s">
        <v>84</v>
      </c>
      <c r="C1002" t="s">
        <v>296</v>
      </c>
      <c r="D1002" t="s">
        <v>266</v>
      </c>
      <c r="E1002" t="s">
        <v>161</v>
      </c>
      <c r="F1002">
        <v>0</v>
      </c>
      <c r="G1002">
        <v>0</v>
      </c>
      <c r="H1002">
        <v>83</v>
      </c>
      <c r="I1002">
        <v>0</v>
      </c>
      <c r="J1002">
        <v>83</v>
      </c>
      <c r="K1002">
        <v>0</v>
      </c>
    </row>
    <row r="1003" spans="1:11" x14ac:dyDescent="0.2">
      <c r="A1003" t="s">
        <v>1310</v>
      </c>
      <c r="B1003" t="s">
        <v>84</v>
      </c>
      <c r="C1003" t="s">
        <v>296</v>
      </c>
      <c r="D1003" t="s">
        <v>266</v>
      </c>
      <c r="E1003" t="s">
        <v>162</v>
      </c>
      <c r="F1003">
        <v>0</v>
      </c>
      <c r="G1003">
        <v>0</v>
      </c>
      <c r="H1003">
        <v>157</v>
      </c>
      <c r="I1003">
        <v>0</v>
      </c>
      <c r="J1003">
        <v>157</v>
      </c>
      <c r="K1003">
        <v>0</v>
      </c>
    </row>
    <row r="1004" spans="1:11" x14ac:dyDescent="0.2">
      <c r="A1004" t="s">
        <v>1311</v>
      </c>
      <c r="B1004" t="s">
        <v>84</v>
      </c>
      <c r="C1004" t="s">
        <v>296</v>
      </c>
      <c r="D1004" t="s">
        <v>269</v>
      </c>
      <c r="E1004" t="s">
        <v>163</v>
      </c>
      <c r="F1004">
        <v>0</v>
      </c>
      <c r="G1004">
        <v>0</v>
      </c>
      <c r="H1004">
        <v>13</v>
      </c>
      <c r="I1004">
        <v>0</v>
      </c>
      <c r="J1004">
        <v>13</v>
      </c>
      <c r="K1004">
        <v>0</v>
      </c>
    </row>
    <row r="1005" spans="1:11" x14ac:dyDescent="0.2">
      <c r="A1005" t="s">
        <v>1312</v>
      </c>
      <c r="B1005" t="s">
        <v>84</v>
      </c>
      <c r="C1005" t="s">
        <v>296</v>
      </c>
      <c r="D1005" t="s">
        <v>266</v>
      </c>
      <c r="E1005" t="s">
        <v>165</v>
      </c>
      <c r="F1005">
        <v>0</v>
      </c>
      <c r="G1005">
        <v>0</v>
      </c>
      <c r="H1005">
        <v>125</v>
      </c>
      <c r="I1005">
        <v>0</v>
      </c>
      <c r="J1005">
        <v>125</v>
      </c>
      <c r="K1005">
        <v>0</v>
      </c>
    </row>
    <row r="1006" spans="1:11" x14ac:dyDescent="0.2">
      <c r="A1006" t="s">
        <v>1313</v>
      </c>
      <c r="B1006" t="s">
        <v>84</v>
      </c>
      <c r="C1006" t="s">
        <v>296</v>
      </c>
      <c r="D1006" t="s">
        <v>266</v>
      </c>
      <c r="E1006" t="s">
        <v>166</v>
      </c>
      <c r="F1006">
        <v>0</v>
      </c>
      <c r="G1006">
        <v>0</v>
      </c>
      <c r="H1006">
        <v>44</v>
      </c>
      <c r="I1006">
        <v>0</v>
      </c>
      <c r="J1006">
        <v>44</v>
      </c>
      <c r="K1006">
        <v>0</v>
      </c>
    </row>
    <row r="1007" spans="1:11" x14ac:dyDescent="0.2">
      <c r="A1007" t="s">
        <v>1314</v>
      </c>
      <c r="B1007" t="s">
        <v>84</v>
      </c>
      <c r="C1007" t="s">
        <v>296</v>
      </c>
      <c r="D1007" t="s">
        <v>269</v>
      </c>
      <c r="E1007" t="s">
        <v>167</v>
      </c>
      <c r="F1007">
        <v>0</v>
      </c>
      <c r="G1007">
        <v>0</v>
      </c>
      <c r="H1007">
        <v>334</v>
      </c>
      <c r="I1007">
        <v>0</v>
      </c>
      <c r="J1007">
        <v>334</v>
      </c>
      <c r="K1007">
        <v>0</v>
      </c>
    </row>
    <row r="1008" spans="1:11" x14ac:dyDescent="0.2">
      <c r="A1008" t="s">
        <v>1315</v>
      </c>
      <c r="B1008" t="s">
        <v>84</v>
      </c>
      <c r="C1008" t="s">
        <v>296</v>
      </c>
      <c r="D1008" t="s">
        <v>272</v>
      </c>
      <c r="E1008" t="s">
        <v>168</v>
      </c>
      <c r="F1008">
        <v>0</v>
      </c>
      <c r="G1008">
        <v>0</v>
      </c>
      <c r="H1008">
        <v>11</v>
      </c>
      <c r="I1008">
        <v>0</v>
      </c>
      <c r="J1008">
        <v>11</v>
      </c>
      <c r="K1008">
        <v>0</v>
      </c>
    </row>
    <row r="1009" spans="1:11" x14ac:dyDescent="0.2">
      <c r="A1009" t="s">
        <v>1316</v>
      </c>
      <c r="B1009" t="s">
        <v>84</v>
      </c>
      <c r="C1009" t="s">
        <v>296</v>
      </c>
      <c r="D1009" t="s">
        <v>266</v>
      </c>
      <c r="E1009" t="s">
        <v>169</v>
      </c>
      <c r="F1009">
        <v>0</v>
      </c>
      <c r="G1009">
        <v>0</v>
      </c>
      <c r="H1009">
        <v>86</v>
      </c>
      <c r="I1009">
        <v>0</v>
      </c>
      <c r="J1009">
        <v>86</v>
      </c>
      <c r="K1009">
        <v>0</v>
      </c>
    </row>
    <row r="1010" spans="1:11" x14ac:dyDescent="0.2">
      <c r="A1010" t="s">
        <v>1317</v>
      </c>
      <c r="B1010" t="s">
        <v>84</v>
      </c>
      <c r="C1010" t="s">
        <v>296</v>
      </c>
      <c r="D1010" t="s">
        <v>272</v>
      </c>
      <c r="E1010" t="s">
        <v>170</v>
      </c>
      <c r="F1010">
        <v>0</v>
      </c>
      <c r="G1010">
        <v>0</v>
      </c>
      <c r="H1010">
        <v>32</v>
      </c>
      <c r="I1010">
        <v>0</v>
      </c>
      <c r="J1010">
        <v>32</v>
      </c>
      <c r="K1010">
        <v>0</v>
      </c>
    </row>
    <row r="1011" spans="1:11" x14ac:dyDescent="0.2">
      <c r="A1011" t="s">
        <v>1318</v>
      </c>
      <c r="B1011" t="s">
        <v>84</v>
      </c>
      <c r="C1011" t="s">
        <v>296</v>
      </c>
      <c r="D1011" t="s">
        <v>268</v>
      </c>
      <c r="E1011" t="s">
        <v>171</v>
      </c>
      <c r="F1011">
        <v>0</v>
      </c>
      <c r="G1011">
        <v>0</v>
      </c>
      <c r="H1011">
        <v>6</v>
      </c>
      <c r="I1011">
        <v>0</v>
      </c>
      <c r="J1011">
        <v>6</v>
      </c>
      <c r="K1011">
        <v>0</v>
      </c>
    </row>
    <row r="1012" spans="1:11" x14ac:dyDescent="0.2">
      <c r="A1012" t="s">
        <v>1319</v>
      </c>
      <c r="B1012" t="s">
        <v>84</v>
      </c>
      <c r="C1012" t="s">
        <v>296</v>
      </c>
      <c r="D1012" t="s">
        <v>266</v>
      </c>
      <c r="E1012" t="s">
        <v>172</v>
      </c>
      <c r="F1012">
        <v>0</v>
      </c>
      <c r="G1012">
        <v>0</v>
      </c>
      <c r="H1012">
        <v>202</v>
      </c>
      <c r="I1012">
        <v>0</v>
      </c>
      <c r="J1012">
        <v>202</v>
      </c>
      <c r="K1012">
        <v>0</v>
      </c>
    </row>
    <row r="1013" spans="1:11" x14ac:dyDescent="0.2">
      <c r="A1013" t="s">
        <v>1320</v>
      </c>
      <c r="B1013" t="s">
        <v>84</v>
      </c>
      <c r="C1013" t="s">
        <v>296</v>
      </c>
      <c r="D1013" t="s">
        <v>268</v>
      </c>
      <c r="E1013" t="s">
        <v>173</v>
      </c>
      <c r="F1013">
        <v>0</v>
      </c>
      <c r="G1013">
        <v>0</v>
      </c>
      <c r="H1013">
        <v>52</v>
      </c>
      <c r="I1013">
        <v>0</v>
      </c>
      <c r="J1013">
        <v>52</v>
      </c>
      <c r="K1013">
        <v>0</v>
      </c>
    </row>
    <row r="1014" spans="1:11" x14ac:dyDescent="0.2">
      <c r="A1014" t="s">
        <v>1321</v>
      </c>
      <c r="B1014" t="s">
        <v>84</v>
      </c>
      <c r="C1014" t="s">
        <v>296</v>
      </c>
      <c r="D1014" t="s">
        <v>272</v>
      </c>
      <c r="E1014" t="s">
        <v>174</v>
      </c>
      <c r="F1014">
        <v>0</v>
      </c>
      <c r="G1014">
        <v>0</v>
      </c>
      <c r="H1014">
        <v>80</v>
      </c>
      <c r="I1014">
        <v>0</v>
      </c>
      <c r="J1014">
        <v>80</v>
      </c>
      <c r="K1014">
        <v>0</v>
      </c>
    </row>
    <row r="1015" spans="1:11" x14ac:dyDescent="0.2">
      <c r="A1015" t="s">
        <v>1322</v>
      </c>
      <c r="B1015" t="s">
        <v>84</v>
      </c>
      <c r="C1015" t="s">
        <v>296</v>
      </c>
      <c r="D1015" t="s">
        <v>264</v>
      </c>
      <c r="E1015" t="s">
        <v>175</v>
      </c>
      <c r="F1015">
        <v>0</v>
      </c>
      <c r="G1015">
        <v>0</v>
      </c>
      <c r="H1015">
        <v>56</v>
      </c>
      <c r="I1015">
        <v>0</v>
      </c>
      <c r="J1015">
        <v>56</v>
      </c>
      <c r="K1015">
        <v>0</v>
      </c>
    </row>
    <row r="1016" spans="1:11" x14ac:dyDescent="0.2">
      <c r="A1016" t="s">
        <v>1323</v>
      </c>
      <c r="B1016" t="s">
        <v>84</v>
      </c>
      <c r="C1016" t="s">
        <v>296</v>
      </c>
      <c r="D1016" t="s">
        <v>264</v>
      </c>
      <c r="E1016" t="s">
        <v>176</v>
      </c>
      <c r="F1016">
        <v>0</v>
      </c>
      <c r="G1016">
        <v>0</v>
      </c>
      <c r="H1016">
        <v>53</v>
      </c>
      <c r="I1016">
        <v>0</v>
      </c>
      <c r="J1016">
        <v>53</v>
      </c>
      <c r="K1016">
        <v>0</v>
      </c>
    </row>
    <row r="1017" spans="1:11" x14ac:dyDescent="0.2">
      <c r="A1017" t="s">
        <v>1324</v>
      </c>
      <c r="B1017" t="s">
        <v>84</v>
      </c>
      <c r="C1017" t="s">
        <v>296</v>
      </c>
      <c r="D1017" t="s">
        <v>266</v>
      </c>
      <c r="E1017" t="s">
        <v>177</v>
      </c>
      <c r="F1017">
        <v>0</v>
      </c>
      <c r="G1017">
        <v>0</v>
      </c>
      <c r="H1017">
        <v>197</v>
      </c>
      <c r="I1017">
        <v>0</v>
      </c>
      <c r="J1017">
        <v>197</v>
      </c>
      <c r="K1017">
        <v>0</v>
      </c>
    </row>
    <row r="1018" spans="1:11" x14ac:dyDescent="0.2">
      <c r="A1018" t="s">
        <v>1325</v>
      </c>
      <c r="B1018" t="s">
        <v>84</v>
      </c>
      <c r="C1018" t="s">
        <v>296</v>
      </c>
      <c r="D1018" t="s">
        <v>264</v>
      </c>
      <c r="E1018" t="s">
        <v>178</v>
      </c>
      <c r="F1018">
        <v>0</v>
      </c>
      <c r="G1018">
        <v>0</v>
      </c>
      <c r="H1018">
        <v>48</v>
      </c>
      <c r="I1018">
        <v>0</v>
      </c>
      <c r="J1018">
        <v>48</v>
      </c>
      <c r="K1018">
        <v>0</v>
      </c>
    </row>
    <row r="1019" spans="1:11" x14ac:dyDescent="0.2">
      <c r="A1019" t="s">
        <v>1326</v>
      </c>
      <c r="B1019" t="s">
        <v>84</v>
      </c>
      <c r="C1019" t="s">
        <v>296</v>
      </c>
      <c r="D1019" t="s">
        <v>268</v>
      </c>
      <c r="E1019" t="s">
        <v>179</v>
      </c>
      <c r="F1019">
        <v>0</v>
      </c>
      <c r="G1019">
        <v>0</v>
      </c>
      <c r="H1019">
        <v>34</v>
      </c>
      <c r="I1019">
        <v>0</v>
      </c>
      <c r="J1019">
        <v>34</v>
      </c>
      <c r="K1019">
        <v>0</v>
      </c>
    </row>
    <row r="1020" spans="1:11" x14ac:dyDescent="0.2">
      <c r="A1020" t="s">
        <v>1327</v>
      </c>
      <c r="B1020" t="s">
        <v>84</v>
      </c>
      <c r="C1020" t="s">
        <v>296</v>
      </c>
      <c r="D1020" t="s">
        <v>266</v>
      </c>
      <c r="E1020" t="s">
        <v>280</v>
      </c>
      <c r="F1020">
        <v>0</v>
      </c>
      <c r="G1020">
        <v>0</v>
      </c>
      <c r="H1020">
        <v>4693</v>
      </c>
      <c r="I1020">
        <v>0</v>
      </c>
      <c r="J1020">
        <v>4693</v>
      </c>
      <c r="K1020">
        <v>0</v>
      </c>
    </row>
    <row r="1021" spans="1:11" x14ac:dyDescent="0.2">
      <c r="A1021" t="s">
        <v>1328</v>
      </c>
      <c r="B1021" t="s">
        <v>84</v>
      </c>
      <c r="C1021" t="s">
        <v>296</v>
      </c>
      <c r="D1021" t="s">
        <v>265</v>
      </c>
      <c r="E1021" t="s">
        <v>180</v>
      </c>
      <c r="F1021">
        <v>0</v>
      </c>
      <c r="G1021">
        <v>0</v>
      </c>
      <c r="H1021">
        <v>46</v>
      </c>
      <c r="I1021">
        <v>0</v>
      </c>
      <c r="J1021">
        <v>46</v>
      </c>
      <c r="K1021">
        <v>0</v>
      </c>
    </row>
    <row r="1022" spans="1:11" x14ac:dyDescent="0.2">
      <c r="A1022" t="s">
        <v>1329</v>
      </c>
      <c r="B1022" t="s">
        <v>84</v>
      </c>
      <c r="C1022" t="s">
        <v>296</v>
      </c>
      <c r="D1022" t="s">
        <v>268</v>
      </c>
      <c r="E1022" t="s">
        <v>181</v>
      </c>
      <c r="F1022">
        <v>0</v>
      </c>
      <c r="G1022">
        <v>0</v>
      </c>
      <c r="H1022">
        <v>101</v>
      </c>
      <c r="I1022">
        <v>0</v>
      </c>
      <c r="J1022">
        <v>101</v>
      </c>
      <c r="K1022">
        <v>0</v>
      </c>
    </row>
    <row r="1023" spans="1:11" x14ac:dyDescent="0.2">
      <c r="A1023" t="s">
        <v>1330</v>
      </c>
      <c r="B1023" t="s">
        <v>84</v>
      </c>
      <c r="C1023" t="s">
        <v>296</v>
      </c>
      <c r="D1023" t="s">
        <v>269</v>
      </c>
      <c r="E1023" t="s">
        <v>182</v>
      </c>
      <c r="F1023">
        <v>0</v>
      </c>
      <c r="G1023">
        <v>0</v>
      </c>
      <c r="H1023">
        <v>32</v>
      </c>
      <c r="I1023">
        <v>0</v>
      </c>
      <c r="J1023">
        <v>32</v>
      </c>
      <c r="K1023">
        <v>0</v>
      </c>
    </row>
    <row r="1024" spans="1:11" x14ac:dyDescent="0.2">
      <c r="A1024" t="s">
        <v>1331</v>
      </c>
      <c r="B1024" t="s">
        <v>84</v>
      </c>
      <c r="C1024" t="s">
        <v>296</v>
      </c>
      <c r="D1024" t="s">
        <v>266</v>
      </c>
      <c r="E1024" t="s">
        <v>183</v>
      </c>
      <c r="F1024">
        <v>0</v>
      </c>
      <c r="G1024">
        <v>0</v>
      </c>
      <c r="H1024">
        <v>157</v>
      </c>
      <c r="I1024">
        <v>0</v>
      </c>
      <c r="J1024">
        <v>157</v>
      </c>
      <c r="K1024">
        <v>0</v>
      </c>
    </row>
    <row r="1025" spans="1:11" x14ac:dyDescent="0.2">
      <c r="A1025" t="s">
        <v>1332</v>
      </c>
      <c r="B1025" t="s">
        <v>84</v>
      </c>
      <c r="C1025" t="s">
        <v>296</v>
      </c>
      <c r="D1025" t="s">
        <v>267</v>
      </c>
      <c r="E1025" t="s">
        <v>184</v>
      </c>
      <c r="F1025">
        <v>0</v>
      </c>
      <c r="G1025">
        <v>0</v>
      </c>
      <c r="H1025">
        <v>11</v>
      </c>
      <c r="I1025">
        <v>0</v>
      </c>
      <c r="J1025">
        <v>11</v>
      </c>
      <c r="K1025">
        <v>0</v>
      </c>
    </row>
    <row r="1026" spans="1:11" x14ac:dyDescent="0.2">
      <c r="A1026" t="s">
        <v>1333</v>
      </c>
      <c r="B1026" t="s">
        <v>84</v>
      </c>
      <c r="C1026" t="s">
        <v>296</v>
      </c>
      <c r="D1026" t="s">
        <v>269</v>
      </c>
      <c r="E1026" t="s">
        <v>185</v>
      </c>
      <c r="F1026">
        <v>0</v>
      </c>
      <c r="G1026">
        <v>0</v>
      </c>
      <c r="H1026">
        <v>74</v>
      </c>
      <c r="I1026">
        <v>0</v>
      </c>
      <c r="J1026">
        <v>74</v>
      </c>
      <c r="K1026">
        <v>0</v>
      </c>
    </row>
    <row r="1027" spans="1:11" x14ac:dyDescent="0.2">
      <c r="A1027" t="s">
        <v>1334</v>
      </c>
      <c r="B1027" t="s">
        <v>84</v>
      </c>
      <c r="C1027" t="s">
        <v>296</v>
      </c>
      <c r="D1027" t="s">
        <v>267</v>
      </c>
      <c r="E1027" t="s">
        <v>186</v>
      </c>
      <c r="F1027">
        <v>0</v>
      </c>
      <c r="G1027">
        <v>0</v>
      </c>
      <c r="H1027">
        <v>33</v>
      </c>
      <c r="I1027">
        <v>0</v>
      </c>
      <c r="J1027">
        <v>33</v>
      </c>
      <c r="K1027">
        <v>0</v>
      </c>
    </row>
    <row r="1028" spans="1:11" x14ac:dyDescent="0.2">
      <c r="A1028" t="s">
        <v>1335</v>
      </c>
      <c r="B1028" t="s">
        <v>84</v>
      </c>
      <c r="C1028" t="s">
        <v>296</v>
      </c>
      <c r="D1028" t="s">
        <v>266</v>
      </c>
      <c r="E1028" t="s">
        <v>187</v>
      </c>
      <c r="F1028">
        <v>0</v>
      </c>
      <c r="G1028">
        <v>0</v>
      </c>
      <c r="H1028">
        <v>151</v>
      </c>
      <c r="I1028">
        <v>0</v>
      </c>
      <c r="J1028">
        <v>151</v>
      </c>
      <c r="K1028">
        <v>0</v>
      </c>
    </row>
    <row r="1029" spans="1:11" x14ac:dyDescent="0.2">
      <c r="A1029" t="s">
        <v>1336</v>
      </c>
      <c r="B1029" t="s">
        <v>84</v>
      </c>
      <c r="C1029" t="s">
        <v>296</v>
      </c>
      <c r="D1029" t="s">
        <v>265</v>
      </c>
      <c r="E1029" t="s">
        <v>188</v>
      </c>
      <c r="F1029">
        <v>0</v>
      </c>
      <c r="G1029">
        <v>0</v>
      </c>
      <c r="H1029">
        <v>70</v>
      </c>
      <c r="I1029">
        <v>0</v>
      </c>
      <c r="J1029">
        <v>70</v>
      </c>
      <c r="K1029">
        <v>0</v>
      </c>
    </row>
    <row r="1030" spans="1:11" x14ac:dyDescent="0.2">
      <c r="A1030" t="s">
        <v>1337</v>
      </c>
      <c r="B1030" t="s">
        <v>84</v>
      </c>
      <c r="C1030" t="s">
        <v>296</v>
      </c>
      <c r="D1030" t="s">
        <v>272</v>
      </c>
      <c r="E1030" t="s">
        <v>189</v>
      </c>
      <c r="F1030">
        <v>0</v>
      </c>
      <c r="G1030">
        <v>0</v>
      </c>
      <c r="H1030">
        <v>5</v>
      </c>
      <c r="I1030">
        <v>0</v>
      </c>
      <c r="J1030">
        <v>5</v>
      </c>
      <c r="K1030">
        <v>0</v>
      </c>
    </row>
    <row r="1031" spans="1:11" x14ac:dyDescent="0.2">
      <c r="A1031" t="s">
        <v>1338</v>
      </c>
      <c r="B1031" t="s">
        <v>84</v>
      </c>
      <c r="C1031" t="s">
        <v>296</v>
      </c>
      <c r="D1031" t="s">
        <v>267</v>
      </c>
      <c r="E1031" t="s">
        <v>281</v>
      </c>
      <c r="F1031">
        <v>0</v>
      </c>
      <c r="G1031">
        <v>0</v>
      </c>
      <c r="H1031">
        <v>185</v>
      </c>
      <c r="I1031">
        <v>0</v>
      </c>
      <c r="J1031">
        <v>185</v>
      </c>
      <c r="K1031">
        <v>0</v>
      </c>
    </row>
    <row r="1032" spans="1:11" x14ac:dyDescent="0.2">
      <c r="A1032" t="s">
        <v>1339</v>
      </c>
      <c r="B1032" t="s">
        <v>84</v>
      </c>
      <c r="C1032" t="s">
        <v>296</v>
      </c>
      <c r="D1032" t="s">
        <v>272</v>
      </c>
      <c r="E1032" t="s">
        <v>190</v>
      </c>
      <c r="F1032">
        <v>0</v>
      </c>
      <c r="G1032">
        <v>0</v>
      </c>
      <c r="H1032">
        <v>4</v>
      </c>
      <c r="I1032">
        <v>0</v>
      </c>
      <c r="J1032">
        <v>4</v>
      </c>
      <c r="K1032">
        <v>0</v>
      </c>
    </row>
    <row r="1033" spans="1:11" x14ac:dyDescent="0.2">
      <c r="A1033" t="s">
        <v>1340</v>
      </c>
      <c r="B1033" t="s">
        <v>84</v>
      </c>
      <c r="C1033" t="s">
        <v>296</v>
      </c>
      <c r="D1033" t="s">
        <v>264</v>
      </c>
      <c r="E1033" t="s">
        <v>191</v>
      </c>
      <c r="F1033">
        <v>0</v>
      </c>
      <c r="G1033">
        <v>0</v>
      </c>
      <c r="H1033">
        <v>45</v>
      </c>
      <c r="I1033">
        <v>0</v>
      </c>
      <c r="J1033">
        <v>45</v>
      </c>
      <c r="K1033">
        <v>0</v>
      </c>
    </row>
    <row r="1034" spans="1:11" x14ac:dyDescent="0.2">
      <c r="A1034" t="s">
        <v>1341</v>
      </c>
      <c r="B1034" t="s">
        <v>84</v>
      </c>
      <c r="C1034" t="s">
        <v>296</v>
      </c>
      <c r="D1034" t="s">
        <v>270</v>
      </c>
      <c r="E1034" t="s">
        <v>192</v>
      </c>
      <c r="F1034">
        <v>0</v>
      </c>
      <c r="G1034">
        <v>0</v>
      </c>
      <c r="H1034">
        <v>58</v>
      </c>
      <c r="I1034">
        <v>0</v>
      </c>
      <c r="J1034">
        <v>58</v>
      </c>
      <c r="K1034">
        <v>0</v>
      </c>
    </row>
    <row r="1035" spans="1:11" x14ac:dyDescent="0.2">
      <c r="A1035" t="s">
        <v>1342</v>
      </c>
      <c r="B1035" t="s">
        <v>84</v>
      </c>
      <c r="C1035" t="s">
        <v>296</v>
      </c>
      <c r="D1035" t="s">
        <v>267</v>
      </c>
      <c r="E1035" t="s">
        <v>193</v>
      </c>
      <c r="F1035">
        <v>0</v>
      </c>
      <c r="G1035">
        <v>0</v>
      </c>
      <c r="H1035">
        <v>22</v>
      </c>
      <c r="I1035">
        <v>0</v>
      </c>
      <c r="J1035">
        <v>22</v>
      </c>
      <c r="K1035">
        <v>0</v>
      </c>
    </row>
    <row r="1036" spans="1:11" x14ac:dyDescent="0.2">
      <c r="A1036" t="s">
        <v>1343</v>
      </c>
      <c r="B1036" t="s">
        <v>84</v>
      </c>
      <c r="C1036" t="s">
        <v>296</v>
      </c>
      <c r="D1036" t="s">
        <v>268</v>
      </c>
      <c r="E1036" t="s">
        <v>282</v>
      </c>
      <c r="F1036">
        <v>0</v>
      </c>
      <c r="G1036">
        <v>0</v>
      </c>
      <c r="H1036">
        <v>610</v>
      </c>
      <c r="I1036">
        <v>0</v>
      </c>
      <c r="J1036">
        <v>610</v>
      </c>
      <c r="K1036">
        <v>0</v>
      </c>
    </row>
    <row r="1037" spans="1:11" x14ac:dyDescent="0.2">
      <c r="A1037" t="s">
        <v>1344</v>
      </c>
      <c r="B1037" t="s">
        <v>84</v>
      </c>
      <c r="C1037" t="s">
        <v>296</v>
      </c>
      <c r="D1037" t="s">
        <v>272</v>
      </c>
      <c r="E1037" t="s">
        <v>194</v>
      </c>
      <c r="F1037">
        <v>0</v>
      </c>
      <c r="G1037">
        <v>0</v>
      </c>
      <c r="H1037">
        <v>63</v>
      </c>
      <c r="I1037">
        <v>0</v>
      </c>
      <c r="J1037">
        <v>63</v>
      </c>
      <c r="K1037">
        <v>0</v>
      </c>
    </row>
    <row r="1038" spans="1:11" x14ac:dyDescent="0.2">
      <c r="A1038" t="s">
        <v>1345</v>
      </c>
      <c r="B1038" t="s">
        <v>84</v>
      </c>
      <c r="C1038" t="s">
        <v>296</v>
      </c>
      <c r="D1038" t="s">
        <v>267</v>
      </c>
      <c r="E1038" t="s">
        <v>195</v>
      </c>
      <c r="F1038">
        <v>0</v>
      </c>
      <c r="G1038">
        <v>0</v>
      </c>
      <c r="H1038">
        <v>34</v>
      </c>
      <c r="I1038">
        <v>0</v>
      </c>
      <c r="J1038">
        <v>34</v>
      </c>
      <c r="K1038">
        <v>0</v>
      </c>
    </row>
    <row r="1039" spans="1:11" x14ac:dyDescent="0.2">
      <c r="A1039" t="s">
        <v>1346</v>
      </c>
      <c r="B1039" t="s">
        <v>84</v>
      </c>
      <c r="C1039" t="s">
        <v>296</v>
      </c>
      <c r="D1039" t="s">
        <v>273</v>
      </c>
      <c r="E1039" t="s">
        <v>273</v>
      </c>
      <c r="F1039">
        <v>0</v>
      </c>
      <c r="G1039">
        <v>0</v>
      </c>
      <c r="H1039">
        <v>24</v>
      </c>
      <c r="I1039">
        <v>0</v>
      </c>
      <c r="J1039">
        <v>24</v>
      </c>
      <c r="K1039">
        <v>0</v>
      </c>
    </row>
    <row r="1040" spans="1:11" x14ac:dyDescent="0.2">
      <c r="A1040" t="s">
        <v>1347</v>
      </c>
      <c r="B1040" t="s">
        <v>84</v>
      </c>
      <c r="C1040" t="s">
        <v>296</v>
      </c>
      <c r="D1040" t="s">
        <v>273</v>
      </c>
      <c r="E1040" t="s">
        <v>287</v>
      </c>
      <c r="F1040">
        <v>0</v>
      </c>
      <c r="G1040">
        <v>0</v>
      </c>
      <c r="H1040">
        <v>24</v>
      </c>
      <c r="I1040">
        <v>0</v>
      </c>
      <c r="J1040">
        <v>24</v>
      </c>
      <c r="K1040">
        <v>0</v>
      </c>
    </row>
    <row r="1041" spans="1:11" x14ac:dyDescent="0.2">
      <c r="A1041" t="s">
        <v>1348</v>
      </c>
      <c r="B1041" t="s">
        <v>84</v>
      </c>
      <c r="C1041" t="s">
        <v>296</v>
      </c>
      <c r="D1041" t="s">
        <v>264</v>
      </c>
      <c r="E1041" t="s">
        <v>196</v>
      </c>
      <c r="F1041">
        <v>0</v>
      </c>
      <c r="G1041">
        <v>0</v>
      </c>
      <c r="H1041">
        <v>17</v>
      </c>
      <c r="I1041">
        <v>0</v>
      </c>
      <c r="J1041">
        <v>17</v>
      </c>
      <c r="K1041">
        <v>0</v>
      </c>
    </row>
    <row r="1042" spans="1:11" x14ac:dyDescent="0.2">
      <c r="A1042" t="s">
        <v>1349</v>
      </c>
      <c r="B1042" t="s">
        <v>84</v>
      </c>
      <c r="C1042" t="s">
        <v>296</v>
      </c>
      <c r="D1042" t="s">
        <v>264</v>
      </c>
      <c r="E1042" t="s">
        <v>197</v>
      </c>
      <c r="F1042">
        <v>0</v>
      </c>
      <c r="G1042">
        <v>0</v>
      </c>
      <c r="H1042">
        <v>55</v>
      </c>
      <c r="I1042">
        <v>0</v>
      </c>
      <c r="J1042">
        <v>55</v>
      </c>
      <c r="K1042">
        <v>0</v>
      </c>
    </row>
    <row r="1043" spans="1:11" x14ac:dyDescent="0.2">
      <c r="A1043" t="s">
        <v>1350</v>
      </c>
      <c r="B1043" t="s">
        <v>84</v>
      </c>
      <c r="C1043" t="s">
        <v>296</v>
      </c>
      <c r="D1043" t="s">
        <v>268</v>
      </c>
      <c r="E1043" t="s">
        <v>198</v>
      </c>
      <c r="F1043">
        <v>0</v>
      </c>
      <c r="G1043">
        <v>0</v>
      </c>
      <c r="H1043">
        <v>40</v>
      </c>
      <c r="I1043">
        <v>0</v>
      </c>
      <c r="J1043">
        <v>40</v>
      </c>
      <c r="K1043">
        <v>0</v>
      </c>
    </row>
    <row r="1044" spans="1:11" x14ac:dyDescent="0.2">
      <c r="A1044" t="s">
        <v>1351</v>
      </c>
      <c r="B1044" t="s">
        <v>84</v>
      </c>
      <c r="C1044" t="s">
        <v>296</v>
      </c>
      <c r="D1044" t="s">
        <v>269</v>
      </c>
      <c r="E1044" t="s">
        <v>199</v>
      </c>
      <c r="F1044">
        <v>0</v>
      </c>
      <c r="G1044">
        <v>0</v>
      </c>
      <c r="H1044">
        <v>235</v>
      </c>
      <c r="I1044">
        <v>0</v>
      </c>
      <c r="J1044">
        <v>235</v>
      </c>
      <c r="K1044">
        <v>0</v>
      </c>
    </row>
    <row r="1045" spans="1:11" x14ac:dyDescent="0.2">
      <c r="A1045" t="s">
        <v>1352</v>
      </c>
      <c r="B1045" t="s">
        <v>84</v>
      </c>
      <c r="C1045" t="s">
        <v>296</v>
      </c>
      <c r="D1045" t="s">
        <v>265</v>
      </c>
      <c r="E1045" t="s">
        <v>200</v>
      </c>
      <c r="F1045">
        <v>0</v>
      </c>
      <c r="G1045">
        <v>0</v>
      </c>
      <c r="H1045">
        <v>20</v>
      </c>
      <c r="I1045">
        <v>0</v>
      </c>
      <c r="J1045">
        <v>20</v>
      </c>
      <c r="K1045">
        <v>0</v>
      </c>
    </row>
    <row r="1046" spans="1:11" x14ac:dyDescent="0.2">
      <c r="A1046" t="s">
        <v>1353</v>
      </c>
      <c r="B1046" t="s">
        <v>84</v>
      </c>
      <c r="C1046" t="s">
        <v>296</v>
      </c>
      <c r="D1046" t="s">
        <v>270</v>
      </c>
      <c r="E1046" t="s">
        <v>201</v>
      </c>
      <c r="F1046">
        <v>0</v>
      </c>
      <c r="G1046">
        <v>0</v>
      </c>
      <c r="H1046">
        <v>20</v>
      </c>
      <c r="I1046">
        <v>0</v>
      </c>
      <c r="J1046">
        <v>20</v>
      </c>
      <c r="K1046">
        <v>0</v>
      </c>
    </row>
    <row r="1047" spans="1:11" x14ac:dyDescent="0.2">
      <c r="A1047" t="s">
        <v>1354</v>
      </c>
      <c r="B1047" t="s">
        <v>84</v>
      </c>
      <c r="C1047" t="s">
        <v>296</v>
      </c>
      <c r="D1047" t="s">
        <v>269</v>
      </c>
      <c r="E1047" t="s">
        <v>202</v>
      </c>
      <c r="F1047">
        <v>0</v>
      </c>
      <c r="G1047">
        <v>0</v>
      </c>
      <c r="H1047">
        <v>13</v>
      </c>
      <c r="I1047">
        <v>0</v>
      </c>
      <c r="J1047">
        <v>13</v>
      </c>
      <c r="K1047">
        <v>0</v>
      </c>
    </row>
    <row r="1048" spans="1:11" x14ac:dyDescent="0.2">
      <c r="A1048" t="s">
        <v>1355</v>
      </c>
      <c r="B1048" t="s">
        <v>84</v>
      </c>
      <c r="C1048" t="s">
        <v>296</v>
      </c>
      <c r="D1048" t="s">
        <v>269</v>
      </c>
      <c r="E1048" t="s">
        <v>203</v>
      </c>
      <c r="F1048">
        <v>0</v>
      </c>
      <c r="G1048">
        <v>0</v>
      </c>
      <c r="H1048">
        <v>43</v>
      </c>
      <c r="I1048">
        <v>0</v>
      </c>
      <c r="J1048">
        <v>43</v>
      </c>
      <c r="K1048">
        <v>0</v>
      </c>
    </row>
    <row r="1049" spans="1:11" x14ac:dyDescent="0.2">
      <c r="A1049" t="s">
        <v>1356</v>
      </c>
      <c r="B1049" t="s">
        <v>84</v>
      </c>
      <c r="C1049" t="s">
        <v>296</v>
      </c>
      <c r="D1049" t="s">
        <v>266</v>
      </c>
      <c r="E1049" t="s">
        <v>204</v>
      </c>
      <c r="F1049">
        <v>0</v>
      </c>
      <c r="G1049">
        <v>0</v>
      </c>
      <c r="H1049">
        <v>122</v>
      </c>
      <c r="I1049">
        <v>0</v>
      </c>
      <c r="J1049">
        <v>122</v>
      </c>
      <c r="K1049">
        <v>0</v>
      </c>
    </row>
    <row r="1050" spans="1:11" x14ac:dyDescent="0.2">
      <c r="A1050" t="s">
        <v>1357</v>
      </c>
      <c r="B1050" t="s">
        <v>84</v>
      </c>
      <c r="C1050" t="s">
        <v>296</v>
      </c>
      <c r="D1050" t="s">
        <v>267</v>
      </c>
      <c r="E1050" t="s">
        <v>205</v>
      </c>
      <c r="F1050">
        <v>0</v>
      </c>
      <c r="G1050">
        <v>0</v>
      </c>
      <c r="H1050">
        <v>6</v>
      </c>
      <c r="I1050">
        <v>0</v>
      </c>
      <c r="J1050">
        <v>6</v>
      </c>
      <c r="K1050">
        <v>0</v>
      </c>
    </row>
    <row r="1051" spans="1:11" x14ac:dyDescent="0.2">
      <c r="A1051" t="s">
        <v>1358</v>
      </c>
      <c r="B1051" t="s">
        <v>84</v>
      </c>
      <c r="C1051" t="s">
        <v>296</v>
      </c>
      <c r="D1051" t="s">
        <v>266</v>
      </c>
      <c r="E1051" t="s">
        <v>206</v>
      </c>
      <c r="F1051">
        <v>0</v>
      </c>
      <c r="G1051">
        <v>0</v>
      </c>
      <c r="H1051">
        <v>131</v>
      </c>
      <c r="I1051">
        <v>0</v>
      </c>
      <c r="J1051">
        <v>131</v>
      </c>
      <c r="K1051">
        <v>0</v>
      </c>
    </row>
    <row r="1052" spans="1:11" x14ac:dyDescent="0.2">
      <c r="A1052" t="s">
        <v>1359</v>
      </c>
      <c r="B1052" t="s">
        <v>84</v>
      </c>
      <c r="C1052" t="s">
        <v>296</v>
      </c>
      <c r="D1052" t="s">
        <v>268</v>
      </c>
      <c r="E1052" t="s">
        <v>207</v>
      </c>
      <c r="F1052">
        <v>0</v>
      </c>
      <c r="G1052">
        <v>0</v>
      </c>
      <c r="H1052">
        <v>20</v>
      </c>
      <c r="I1052">
        <v>0</v>
      </c>
      <c r="J1052">
        <v>20</v>
      </c>
      <c r="K1052">
        <v>0</v>
      </c>
    </row>
    <row r="1053" spans="1:11" x14ac:dyDescent="0.2">
      <c r="A1053" t="s">
        <v>1360</v>
      </c>
      <c r="B1053" t="s">
        <v>84</v>
      </c>
      <c r="C1053" t="s">
        <v>296</v>
      </c>
      <c r="D1053" t="s">
        <v>272</v>
      </c>
      <c r="E1053" t="s">
        <v>208</v>
      </c>
      <c r="F1053">
        <v>0</v>
      </c>
      <c r="G1053">
        <v>0</v>
      </c>
      <c r="H1053">
        <v>9</v>
      </c>
      <c r="I1053">
        <v>0</v>
      </c>
      <c r="J1053">
        <v>9</v>
      </c>
      <c r="K1053">
        <v>0</v>
      </c>
    </row>
    <row r="1054" spans="1:11" x14ac:dyDescent="0.2">
      <c r="A1054" t="s">
        <v>1361</v>
      </c>
      <c r="B1054" t="s">
        <v>84</v>
      </c>
      <c r="C1054" t="s">
        <v>296</v>
      </c>
      <c r="D1054" t="s">
        <v>264</v>
      </c>
      <c r="E1054" t="s">
        <v>209</v>
      </c>
      <c r="F1054">
        <v>0</v>
      </c>
      <c r="G1054">
        <v>0</v>
      </c>
      <c r="H1054">
        <v>4</v>
      </c>
      <c r="I1054">
        <v>0</v>
      </c>
      <c r="J1054">
        <v>4</v>
      </c>
      <c r="K1054">
        <v>0</v>
      </c>
    </row>
    <row r="1055" spans="1:11" x14ac:dyDescent="0.2">
      <c r="A1055" t="s">
        <v>1362</v>
      </c>
      <c r="B1055" t="s">
        <v>84</v>
      </c>
      <c r="C1055" t="s">
        <v>296</v>
      </c>
      <c r="D1055" t="s">
        <v>268</v>
      </c>
      <c r="E1055" t="s">
        <v>210</v>
      </c>
      <c r="F1055">
        <v>0</v>
      </c>
      <c r="G1055">
        <v>0</v>
      </c>
      <c r="H1055">
        <v>27</v>
      </c>
      <c r="I1055">
        <v>0</v>
      </c>
      <c r="J1055">
        <v>27</v>
      </c>
      <c r="K1055">
        <v>0</v>
      </c>
    </row>
    <row r="1056" spans="1:11" x14ac:dyDescent="0.2">
      <c r="A1056" t="s">
        <v>1363</v>
      </c>
      <c r="B1056" t="s">
        <v>84</v>
      </c>
      <c r="C1056" t="s">
        <v>296</v>
      </c>
      <c r="D1056" t="s">
        <v>271</v>
      </c>
      <c r="E1056" t="s">
        <v>211</v>
      </c>
      <c r="F1056">
        <v>0</v>
      </c>
      <c r="G1056">
        <v>0</v>
      </c>
      <c r="H1056">
        <v>26</v>
      </c>
      <c r="I1056">
        <v>0</v>
      </c>
      <c r="J1056">
        <v>26</v>
      </c>
      <c r="K1056">
        <v>0</v>
      </c>
    </row>
    <row r="1057" spans="1:11" x14ac:dyDescent="0.2">
      <c r="A1057" t="s">
        <v>1364</v>
      </c>
      <c r="B1057" t="s">
        <v>84</v>
      </c>
      <c r="C1057" t="s">
        <v>296</v>
      </c>
      <c r="D1057" t="s">
        <v>268</v>
      </c>
      <c r="E1057" t="s">
        <v>212</v>
      </c>
      <c r="F1057">
        <v>0</v>
      </c>
      <c r="G1057">
        <v>0</v>
      </c>
      <c r="H1057">
        <v>9</v>
      </c>
      <c r="I1057">
        <v>0</v>
      </c>
      <c r="J1057">
        <v>9</v>
      </c>
      <c r="K1057">
        <v>0</v>
      </c>
    </row>
    <row r="1058" spans="1:11" x14ac:dyDescent="0.2">
      <c r="A1058" t="s">
        <v>1365</v>
      </c>
      <c r="B1058" t="s">
        <v>84</v>
      </c>
      <c r="C1058" t="s">
        <v>296</v>
      </c>
      <c r="D1058" t="s">
        <v>272</v>
      </c>
      <c r="E1058" t="s">
        <v>213</v>
      </c>
      <c r="F1058">
        <v>0</v>
      </c>
      <c r="G1058">
        <v>0</v>
      </c>
      <c r="H1058">
        <v>68</v>
      </c>
      <c r="I1058">
        <v>0</v>
      </c>
      <c r="J1058">
        <v>68</v>
      </c>
      <c r="K1058">
        <v>0</v>
      </c>
    </row>
    <row r="1059" spans="1:11" x14ac:dyDescent="0.2">
      <c r="A1059" t="s">
        <v>1366</v>
      </c>
      <c r="B1059" t="s">
        <v>84</v>
      </c>
      <c r="C1059" t="s">
        <v>296</v>
      </c>
      <c r="D1059" t="s">
        <v>271</v>
      </c>
      <c r="E1059" t="s">
        <v>214</v>
      </c>
      <c r="F1059">
        <v>0</v>
      </c>
      <c r="G1059">
        <v>0</v>
      </c>
      <c r="H1059">
        <v>21</v>
      </c>
      <c r="I1059">
        <v>0</v>
      </c>
      <c r="J1059">
        <v>21</v>
      </c>
      <c r="K1059">
        <v>0</v>
      </c>
    </row>
    <row r="1060" spans="1:11" x14ac:dyDescent="0.2">
      <c r="A1060" t="s">
        <v>1367</v>
      </c>
      <c r="B1060" t="s">
        <v>84</v>
      </c>
      <c r="C1060" t="s">
        <v>296</v>
      </c>
      <c r="D1060" t="s">
        <v>269</v>
      </c>
      <c r="E1060" t="s">
        <v>215</v>
      </c>
      <c r="F1060">
        <v>0</v>
      </c>
      <c r="G1060">
        <v>0</v>
      </c>
      <c r="H1060">
        <v>38</v>
      </c>
      <c r="I1060">
        <v>0</v>
      </c>
      <c r="J1060">
        <v>38</v>
      </c>
      <c r="K1060">
        <v>0</v>
      </c>
    </row>
    <row r="1061" spans="1:11" x14ac:dyDescent="0.2">
      <c r="A1061" t="s">
        <v>1368</v>
      </c>
      <c r="B1061" t="s">
        <v>84</v>
      </c>
      <c r="C1061" t="s">
        <v>296</v>
      </c>
      <c r="D1061" t="s">
        <v>271</v>
      </c>
      <c r="E1061" t="s">
        <v>216</v>
      </c>
      <c r="F1061">
        <v>0</v>
      </c>
      <c r="G1061">
        <v>0</v>
      </c>
      <c r="H1061">
        <v>37</v>
      </c>
      <c r="I1061">
        <v>0</v>
      </c>
      <c r="J1061">
        <v>37</v>
      </c>
      <c r="K1061">
        <v>0</v>
      </c>
    </row>
    <row r="1062" spans="1:11" x14ac:dyDescent="0.2">
      <c r="A1062" t="s">
        <v>1369</v>
      </c>
      <c r="B1062" t="s">
        <v>84</v>
      </c>
      <c r="C1062" t="s">
        <v>296</v>
      </c>
      <c r="D1062" t="s">
        <v>270</v>
      </c>
      <c r="E1062" t="s">
        <v>217</v>
      </c>
      <c r="F1062">
        <v>0</v>
      </c>
      <c r="G1062">
        <v>0</v>
      </c>
      <c r="H1062">
        <v>63</v>
      </c>
      <c r="I1062">
        <v>0</v>
      </c>
      <c r="J1062">
        <v>63</v>
      </c>
      <c r="K1062">
        <v>0</v>
      </c>
    </row>
    <row r="1063" spans="1:11" x14ac:dyDescent="0.2">
      <c r="A1063" t="s">
        <v>1370</v>
      </c>
      <c r="B1063" t="s">
        <v>84</v>
      </c>
      <c r="C1063" t="s">
        <v>296</v>
      </c>
      <c r="D1063" t="s">
        <v>269</v>
      </c>
      <c r="E1063" t="s">
        <v>283</v>
      </c>
      <c r="F1063">
        <v>0</v>
      </c>
      <c r="G1063">
        <v>0</v>
      </c>
      <c r="H1063">
        <v>2413</v>
      </c>
      <c r="I1063">
        <v>0</v>
      </c>
      <c r="J1063">
        <v>2413</v>
      </c>
      <c r="K1063">
        <v>0</v>
      </c>
    </row>
    <row r="1064" spans="1:11" x14ac:dyDescent="0.2">
      <c r="A1064" t="s">
        <v>1371</v>
      </c>
      <c r="B1064" t="s">
        <v>84</v>
      </c>
      <c r="C1064" t="s">
        <v>296</v>
      </c>
      <c r="D1064" t="s">
        <v>270</v>
      </c>
      <c r="E1064" t="s">
        <v>218</v>
      </c>
      <c r="F1064">
        <v>0</v>
      </c>
      <c r="G1064">
        <v>0</v>
      </c>
      <c r="H1064">
        <v>58</v>
      </c>
      <c r="I1064">
        <v>0</v>
      </c>
      <c r="J1064">
        <v>58</v>
      </c>
      <c r="K1064">
        <v>0</v>
      </c>
    </row>
    <row r="1065" spans="1:11" x14ac:dyDescent="0.2">
      <c r="A1065" t="s">
        <v>1372</v>
      </c>
      <c r="B1065" t="s">
        <v>84</v>
      </c>
      <c r="C1065" t="s">
        <v>296</v>
      </c>
      <c r="D1065" t="s">
        <v>267</v>
      </c>
      <c r="E1065" t="s">
        <v>219</v>
      </c>
      <c r="F1065">
        <v>0</v>
      </c>
      <c r="G1065">
        <v>0</v>
      </c>
      <c r="H1065">
        <v>5</v>
      </c>
      <c r="I1065">
        <v>0</v>
      </c>
      <c r="J1065">
        <v>5</v>
      </c>
      <c r="K1065">
        <v>0</v>
      </c>
    </row>
    <row r="1066" spans="1:11" x14ac:dyDescent="0.2">
      <c r="A1066" t="s">
        <v>1373</v>
      </c>
      <c r="B1066" t="s">
        <v>84</v>
      </c>
      <c r="C1066" t="s">
        <v>296</v>
      </c>
      <c r="D1066" t="s">
        <v>270</v>
      </c>
      <c r="E1066" t="s">
        <v>284</v>
      </c>
      <c r="F1066">
        <v>0</v>
      </c>
      <c r="G1066">
        <v>0</v>
      </c>
      <c r="H1066">
        <v>870</v>
      </c>
      <c r="I1066">
        <v>0</v>
      </c>
      <c r="J1066">
        <v>870</v>
      </c>
      <c r="K1066">
        <v>0</v>
      </c>
    </row>
    <row r="1067" spans="1:11" x14ac:dyDescent="0.2">
      <c r="A1067" t="s">
        <v>1374</v>
      </c>
      <c r="B1067" t="s">
        <v>84</v>
      </c>
      <c r="C1067" t="s">
        <v>296</v>
      </c>
      <c r="D1067" t="s">
        <v>269</v>
      </c>
      <c r="E1067" t="s">
        <v>220</v>
      </c>
      <c r="F1067">
        <v>0</v>
      </c>
      <c r="G1067">
        <v>0</v>
      </c>
      <c r="H1067">
        <v>45</v>
      </c>
      <c r="I1067">
        <v>0</v>
      </c>
      <c r="J1067">
        <v>45</v>
      </c>
      <c r="K1067">
        <v>0</v>
      </c>
    </row>
    <row r="1068" spans="1:11" x14ac:dyDescent="0.2">
      <c r="A1068" t="s">
        <v>1375</v>
      </c>
      <c r="B1068" t="s">
        <v>84</v>
      </c>
      <c r="C1068" t="s">
        <v>296</v>
      </c>
      <c r="D1068" t="s">
        <v>265</v>
      </c>
      <c r="E1068" t="s">
        <v>221</v>
      </c>
      <c r="F1068">
        <v>0</v>
      </c>
      <c r="G1068">
        <v>0</v>
      </c>
      <c r="H1068">
        <v>28</v>
      </c>
      <c r="I1068">
        <v>0</v>
      </c>
      <c r="J1068">
        <v>28</v>
      </c>
      <c r="K1068">
        <v>0</v>
      </c>
    </row>
    <row r="1069" spans="1:11" x14ac:dyDescent="0.2">
      <c r="A1069" t="s">
        <v>1376</v>
      </c>
      <c r="B1069" t="s">
        <v>84</v>
      </c>
      <c r="C1069" t="s">
        <v>296</v>
      </c>
      <c r="D1069" t="s">
        <v>266</v>
      </c>
      <c r="E1069" t="s">
        <v>222</v>
      </c>
      <c r="F1069">
        <v>0</v>
      </c>
      <c r="G1069">
        <v>0</v>
      </c>
      <c r="H1069">
        <v>166</v>
      </c>
      <c r="I1069">
        <v>0</v>
      </c>
      <c r="J1069">
        <v>166</v>
      </c>
      <c r="K1069">
        <v>0</v>
      </c>
    </row>
    <row r="1070" spans="1:11" x14ac:dyDescent="0.2">
      <c r="A1070" t="s">
        <v>1377</v>
      </c>
      <c r="B1070" t="s">
        <v>84</v>
      </c>
      <c r="C1070" t="s">
        <v>296</v>
      </c>
      <c r="D1070" t="s">
        <v>268</v>
      </c>
      <c r="E1070" t="s">
        <v>223</v>
      </c>
      <c r="F1070">
        <v>0</v>
      </c>
      <c r="G1070">
        <v>0</v>
      </c>
      <c r="H1070">
        <v>6</v>
      </c>
      <c r="I1070">
        <v>0</v>
      </c>
      <c r="J1070">
        <v>6</v>
      </c>
      <c r="K1070">
        <v>0</v>
      </c>
    </row>
    <row r="1071" spans="1:11" x14ac:dyDescent="0.2">
      <c r="A1071" t="s">
        <v>1378</v>
      </c>
      <c r="B1071" t="s">
        <v>84</v>
      </c>
      <c r="C1071" t="s">
        <v>296</v>
      </c>
      <c r="D1071" t="s">
        <v>271</v>
      </c>
      <c r="E1071" t="s">
        <v>224</v>
      </c>
      <c r="F1071">
        <v>0</v>
      </c>
      <c r="G1071">
        <v>0</v>
      </c>
      <c r="H1071">
        <v>50</v>
      </c>
      <c r="I1071">
        <v>0</v>
      </c>
      <c r="J1071">
        <v>50</v>
      </c>
      <c r="K1071">
        <v>0</v>
      </c>
    </row>
    <row r="1072" spans="1:11" x14ac:dyDescent="0.2">
      <c r="A1072" t="s">
        <v>1379</v>
      </c>
      <c r="B1072" t="s">
        <v>84</v>
      </c>
      <c r="C1072" t="s">
        <v>296</v>
      </c>
      <c r="D1072" t="s">
        <v>268</v>
      </c>
      <c r="E1072" t="s">
        <v>225</v>
      </c>
      <c r="F1072">
        <v>0</v>
      </c>
      <c r="G1072">
        <v>0</v>
      </c>
      <c r="H1072">
        <v>36</v>
      </c>
      <c r="I1072">
        <v>0</v>
      </c>
      <c r="J1072">
        <v>36</v>
      </c>
      <c r="K1072">
        <v>0</v>
      </c>
    </row>
    <row r="1073" spans="1:11" x14ac:dyDescent="0.2">
      <c r="A1073" t="s">
        <v>1380</v>
      </c>
      <c r="B1073" t="s">
        <v>84</v>
      </c>
      <c r="C1073" t="s">
        <v>296</v>
      </c>
      <c r="D1073" t="s">
        <v>267</v>
      </c>
      <c r="E1073" t="s">
        <v>226</v>
      </c>
      <c r="F1073">
        <v>0</v>
      </c>
      <c r="G1073">
        <v>0</v>
      </c>
      <c r="H1073">
        <v>8</v>
      </c>
      <c r="I1073">
        <v>0</v>
      </c>
      <c r="J1073">
        <v>8</v>
      </c>
      <c r="K1073">
        <v>0</v>
      </c>
    </row>
    <row r="1074" spans="1:11" x14ac:dyDescent="0.2">
      <c r="A1074" t="s">
        <v>1381</v>
      </c>
      <c r="B1074" t="s">
        <v>84</v>
      </c>
      <c r="C1074" t="s">
        <v>296</v>
      </c>
      <c r="D1074" t="s">
        <v>271</v>
      </c>
      <c r="E1074" t="s">
        <v>227</v>
      </c>
      <c r="F1074">
        <v>0</v>
      </c>
      <c r="G1074">
        <v>0</v>
      </c>
      <c r="H1074">
        <v>11</v>
      </c>
      <c r="I1074">
        <v>0</v>
      </c>
      <c r="J1074">
        <v>11</v>
      </c>
      <c r="K1074">
        <v>0</v>
      </c>
    </row>
    <row r="1075" spans="1:11" x14ac:dyDescent="0.2">
      <c r="A1075" t="s">
        <v>1382</v>
      </c>
      <c r="B1075" t="s">
        <v>84</v>
      </c>
      <c r="C1075" t="s">
        <v>296</v>
      </c>
      <c r="D1075" t="s">
        <v>265</v>
      </c>
      <c r="E1075" t="s">
        <v>228</v>
      </c>
      <c r="F1075">
        <v>0</v>
      </c>
      <c r="G1075">
        <v>0</v>
      </c>
      <c r="H1075">
        <v>72</v>
      </c>
      <c r="I1075">
        <v>0</v>
      </c>
      <c r="J1075">
        <v>72</v>
      </c>
      <c r="K1075">
        <v>0</v>
      </c>
    </row>
    <row r="1076" spans="1:11" x14ac:dyDescent="0.2">
      <c r="A1076" t="s">
        <v>1383</v>
      </c>
      <c r="B1076" t="s">
        <v>84</v>
      </c>
      <c r="C1076" t="s">
        <v>296</v>
      </c>
      <c r="D1076" t="s">
        <v>267</v>
      </c>
      <c r="E1076" t="s">
        <v>229</v>
      </c>
      <c r="F1076">
        <v>0</v>
      </c>
      <c r="G1076">
        <v>0</v>
      </c>
      <c r="H1076">
        <v>9</v>
      </c>
      <c r="I1076">
        <v>0</v>
      </c>
      <c r="J1076">
        <v>9</v>
      </c>
      <c r="K1076">
        <v>0</v>
      </c>
    </row>
    <row r="1077" spans="1:11" x14ac:dyDescent="0.2">
      <c r="A1077" t="s">
        <v>1384</v>
      </c>
      <c r="B1077" t="s">
        <v>84</v>
      </c>
      <c r="C1077" t="s">
        <v>296</v>
      </c>
      <c r="D1077" t="s">
        <v>269</v>
      </c>
      <c r="E1077" t="s">
        <v>230</v>
      </c>
      <c r="F1077">
        <v>0</v>
      </c>
      <c r="G1077">
        <v>0</v>
      </c>
      <c r="H1077">
        <v>489</v>
      </c>
      <c r="I1077">
        <v>0</v>
      </c>
      <c r="J1077">
        <v>489</v>
      </c>
      <c r="K1077">
        <v>0</v>
      </c>
    </row>
    <row r="1078" spans="1:11" x14ac:dyDescent="0.2">
      <c r="A1078" t="s">
        <v>1385</v>
      </c>
      <c r="B1078" t="s">
        <v>84</v>
      </c>
      <c r="C1078" t="s">
        <v>296</v>
      </c>
      <c r="D1078" t="s">
        <v>266</v>
      </c>
      <c r="E1078" t="s">
        <v>231</v>
      </c>
      <c r="F1078">
        <v>0</v>
      </c>
      <c r="G1078">
        <v>0</v>
      </c>
      <c r="H1078">
        <v>127</v>
      </c>
      <c r="I1078">
        <v>0</v>
      </c>
      <c r="J1078">
        <v>127</v>
      </c>
      <c r="K1078">
        <v>0</v>
      </c>
    </row>
    <row r="1079" spans="1:11" x14ac:dyDescent="0.2">
      <c r="A1079" t="s">
        <v>1386</v>
      </c>
      <c r="B1079" t="s">
        <v>84</v>
      </c>
      <c r="C1079" t="s">
        <v>296</v>
      </c>
      <c r="D1079" t="s">
        <v>270</v>
      </c>
      <c r="E1079" t="s">
        <v>232</v>
      </c>
      <c r="F1079">
        <v>0</v>
      </c>
      <c r="G1079">
        <v>0</v>
      </c>
      <c r="H1079">
        <v>25</v>
      </c>
      <c r="I1079">
        <v>0</v>
      </c>
      <c r="J1079">
        <v>25</v>
      </c>
      <c r="K1079">
        <v>0</v>
      </c>
    </row>
    <row r="1080" spans="1:11" x14ac:dyDescent="0.2">
      <c r="A1080" t="s">
        <v>1387</v>
      </c>
      <c r="B1080" t="s">
        <v>84</v>
      </c>
      <c r="C1080" t="s">
        <v>296</v>
      </c>
      <c r="D1080" t="s">
        <v>268</v>
      </c>
      <c r="E1080" t="s">
        <v>233</v>
      </c>
      <c r="F1080">
        <v>0</v>
      </c>
      <c r="G1080">
        <v>0</v>
      </c>
      <c r="H1080">
        <v>15</v>
      </c>
      <c r="I1080">
        <v>0</v>
      </c>
      <c r="J1080">
        <v>15</v>
      </c>
      <c r="K1080">
        <v>0</v>
      </c>
    </row>
    <row r="1081" spans="1:11" x14ac:dyDescent="0.2">
      <c r="A1081" t="s">
        <v>1388</v>
      </c>
      <c r="B1081" t="s">
        <v>84</v>
      </c>
      <c r="C1081" t="s">
        <v>296</v>
      </c>
      <c r="D1081" t="s">
        <v>271</v>
      </c>
      <c r="E1081" t="s">
        <v>234</v>
      </c>
      <c r="F1081">
        <v>0</v>
      </c>
      <c r="G1081">
        <v>0</v>
      </c>
      <c r="H1081">
        <v>16</v>
      </c>
      <c r="I1081">
        <v>0</v>
      </c>
      <c r="J1081">
        <v>16</v>
      </c>
      <c r="K1081">
        <v>0</v>
      </c>
    </row>
    <row r="1082" spans="1:11" x14ac:dyDescent="0.2">
      <c r="A1082" t="s">
        <v>1389</v>
      </c>
      <c r="B1082" t="s">
        <v>84</v>
      </c>
      <c r="C1082" t="s">
        <v>296</v>
      </c>
      <c r="D1082" t="s">
        <v>265</v>
      </c>
      <c r="E1082" t="s">
        <v>235</v>
      </c>
      <c r="F1082">
        <v>0</v>
      </c>
      <c r="G1082">
        <v>0</v>
      </c>
      <c r="H1082">
        <v>37</v>
      </c>
      <c r="I1082">
        <v>0</v>
      </c>
      <c r="J1082">
        <v>37</v>
      </c>
      <c r="K1082">
        <v>0</v>
      </c>
    </row>
    <row r="1083" spans="1:11" x14ac:dyDescent="0.2">
      <c r="A1083" t="s">
        <v>1390</v>
      </c>
      <c r="B1083" t="s">
        <v>84</v>
      </c>
      <c r="C1083" t="s">
        <v>296</v>
      </c>
      <c r="D1083" t="s">
        <v>270</v>
      </c>
      <c r="E1083" t="s">
        <v>236</v>
      </c>
      <c r="F1083">
        <v>0</v>
      </c>
      <c r="G1083">
        <v>0</v>
      </c>
      <c r="H1083">
        <v>11</v>
      </c>
      <c r="I1083">
        <v>0</v>
      </c>
      <c r="J1083">
        <v>11</v>
      </c>
      <c r="K1083">
        <v>0</v>
      </c>
    </row>
    <row r="1084" spans="1:11" x14ac:dyDescent="0.2">
      <c r="A1084" t="s">
        <v>1391</v>
      </c>
      <c r="B1084" t="s">
        <v>84</v>
      </c>
      <c r="C1084" t="s">
        <v>296</v>
      </c>
      <c r="D1084" t="s">
        <v>266</v>
      </c>
      <c r="E1084" t="s">
        <v>237</v>
      </c>
      <c r="F1084">
        <v>0</v>
      </c>
      <c r="G1084">
        <v>0</v>
      </c>
      <c r="H1084">
        <v>78</v>
      </c>
      <c r="I1084">
        <v>0</v>
      </c>
      <c r="J1084">
        <v>78</v>
      </c>
      <c r="K1084">
        <v>0</v>
      </c>
    </row>
    <row r="1085" spans="1:11" x14ac:dyDescent="0.2">
      <c r="A1085" t="s">
        <v>1392</v>
      </c>
      <c r="B1085" t="s">
        <v>84</v>
      </c>
      <c r="C1085" t="s">
        <v>296</v>
      </c>
      <c r="D1085" t="s">
        <v>268</v>
      </c>
      <c r="E1085" t="s">
        <v>238</v>
      </c>
      <c r="F1085">
        <v>0</v>
      </c>
      <c r="G1085">
        <v>0</v>
      </c>
      <c r="H1085">
        <v>46</v>
      </c>
      <c r="I1085">
        <v>0</v>
      </c>
      <c r="J1085">
        <v>46</v>
      </c>
      <c r="K1085">
        <v>0</v>
      </c>
    </row>
    <row r="1086" spans="1:11" x14ac:dyDescent="0.2">
      <c r="A1086" t="s">
        <v>1393</v>
      </c>
      <c r="B1086" t="s">
        <v>84</v>
      </c>
      <c r="C1086" t="s">
        <v>296</v>
      </c>
      <c r="D1086" t="s">
        <v>272</v>
      </c>
      <c r="E1086" t="s">
        <v>239</v>
      </c>
      <c r="F1086">
        <v>0</v>
      </c>
      <c r="G1086">
        <v>0</v>
      </c>
      <c r="H1086">
        <v>25</v>
      </c>
      <c r="I1086">
        <v>0</v>
      </c>
      <c r="J1086">
        <v>25</v>
      </c>
      <c r="K1086">
        <v>0</v>
      </c>
    </row>
    <row r="1087" spans="1:11" x14ac:dyDescent="0.2">
      <c r="A1087" t="s">
        <v>1394</v>
      </c>
      <c r="B1087" t="s">
        <v>84</v>
      </c>
      <c r="C1087" t="s">
        <v>296</v>
      </c>
      <c r="D1087" t="s">
        <v>271</v>
      </c>
      <c r="E1087" t="s">
        <v>240</v>
      </c>
      <c r="F1087">
        <v>0</v>
      </c>
      <c r="G1087">
        <v>0</v>
      </c>
      <c r="H1087">
        <v>17</v>
      </c>
      <c r="I1087">
        <v>0</v>
      </c>
      <c r="J1087">
        <v>17</v>
      </c>
      <c r="K1087">
        <v>0</v>
      </c>
    </row>
    <row r="1088" spans="1:11" x14ac:dyDescent="0.2">
      <c r="A1088" t="s">
        <v>1395</v>
      </c>
      <c r="B1088" t="s">
        <v>84</v>
      </c>
      <c r="C1088" t="s">
        <v>296</v>
      </c>
      <c r="D1088" t="s">
        <v>266</v>
      </c>
      <c r="E1088" t="s">
        <v>241</v>
      </c>
      <c r="F1088">
        <v>0</v>
      </c>
      <c r="G1088">
        <v>0</v>
      </c>
      <c r="H1088">
        <v>150</v>
      </c>
      <c r="I1088">
        <v>0</v>
      </c>
      <c r="J1088">
        <v>150</v>
      </c>
      <c r="K1088">
        <v>0</v>
      </c>
    </row>
    <row r="1089" spans="1:11" x14ac:dyDescent="0.2">
      <c r="A1089" t="s">
        <v>1396</v>
      </c>
      <c r="B1089" t="s">
        <v>84</v>
      </c>
      <c r="C1089" t="s">
        <v>296</v>
      </c>
      <c r="D1089" t="s">
        <v>266</v>
      </c>
      <c r="E1089" t="s">
        <v>242</v>
      </c>
      <c r="F1089">
        <v>0</v>
      </c>
      <c r="G1089">
        <v>0</v>
      </c>
      <c r="H1089">
        <v>219</v>
      </c>
      <c r="I1089">
        <v>0</v>
      </c>
      <c r="J1089">
        <v>219</v>
      </c>
      <c r="K1089">
        <v>0</v>
      </c>
    </row>
    <row r="1090" spans="1:11" x14ac:dyDescent="0.2">
      <c r="A1090" t="s">
        <v>1397</v>
      </c>
      <c r="B1090" t="s">
        <v>84</v>
      </c>
      <c r="C1090" t="s">
        <v>296</v>
      </c>
      <c r="D1090" t="s">
        <v>268</v>
      </c>
      <c r="E1090" t="s">
        <v>243</v>
      </c>
      <c r="F1090">
        <v>0</v>
      </c>
      <c r="G1090">
        <v>0</v>
      </c>
      <c r="H1090">
        <v>25</v>
      </c>
      <c r="I1090">
        <v>0</v>
      </c>
      <c r="J1090">
        <v>25</v>
      </c>
      <c r="K1090">
        <v>0</v>
      </c>
    </row>
    <row r="1091" spans="1:11" x14ac:dyDescent="0.2">
      <c r="A1091" t="s">
        <v>1398</v>
      </c>
      <c r="B1091" t="s">
        <v>84</v>
      </c>
      <c r="C1091" t="s">
        <v>296</v>
      </c>
      <c r="D1091" t="s">
        <v>271</v>
      </c>
      <c r="E1091" t="s">
        <v>244</v>
      </c>
      <c r="F1091">
        <v>0</v>
      </c>
      <c r="G1091">
        <v>0</v>
      </c>
      <c r="H1091">
        <v>68</v>
      </c>
      <c r="I1091">
        <v>0</v>
      </c>
      <c r="J1091">
        <v>68</v>
      </c>
      <c r="K1091">
        <v>0</v>
      </c>
    </row>
    <row r="1092" spans="1:11" x14ac:dyDescent="0.2">
      <c r="A1092" t="s">
        <v>1399</v>
      </c>
      <c r="B1092" t="s">
        <v>84</v>
      </c>
      <c r="C1092" t="s">
        <v>296</v>
      </c>
      <c r="D1092" t="s">
        <v>269</v>
      </c>
      <c r="E1092" t="s">
        <v>245</v>
      </c>
      <c r="F1092">
        <v>0</v>
      </c>
      <c r="G1092">
        <v>0</v>
      </c>
      <c r="H1092">
        <v>37</v>
      </c>
      <c r="I1092">
        <v>0</v>
      </c>
      <c r="J1092">
        <v>37</v>
      </c>
      <c r="K1092">
        <v>0</v>
      </c>
    </row>
    <row r="1093" spans="1:11" x14ac:dyDescent="0.2">
      <c r="A1093" t="s">
        <v>1400</v>
      </c>
      <c r="B1093" t="s">
        <v>84</v>
      </c>
      <c r="C1093" t="s">
        <v>296</v>
      </c>
      <c r="D1093" t="s">
        <v>271</v>
      </c>
      <c r="E1093" t="s">
        <v>285</v>
      </c>
      <c r="F1093">
        <v>0</v>
      </c>
      <c r="G1093">
        <v>0</v>
      </c>
      <c r="H1093">
        <v>529</v>
      </c>
      <c r="I1093">
        <v>0</v>
      </c>
      <c r="J1093">
        <v>529</v>
      </c>
      <c r="K1093">
        <v>0</v>
      </c>
    </row>
    <row r="1094" spans="1:11" x14ac:dyDescent="0.2">
      <c r="A1094" t="s">
        <v>1401</v>
      </c>
      <c r="B1094" t="s">
        <v>84</v>
      </c>
      <c r="C1094" t="s">
        <v>296</v>
      </c>
      <c r="D1094" t="s">
        <v>264</v>
      </c>
      <c r="E1094" t="s">
        <v>246</v>
      </c>
      <c r="F1094">
        <v>0</v>
      </c>
      <c r="G1094">
        <v>0</v>
      </c>
      <c r="H1094">
        <v>53</v>
      </c>
      <c r="I1094">
        <v>0</v>
      </c>
      <c r="J1094">
        <v>53</v>
      </c>
      <c r="K1094">
        <v>0</v>
      </c>
    </row>
    <row r="1095" spans="1:11" x14ac:dyDescent="0.2">
      <c r="A1095" t="s">
        <v>1402</v>
      </c>
      <c r="B1095" t="s">
        <v>84</v>
      </c>
      <c r="C1095" t="s">
        <v>296</v>
      </c>
      <c r="D1095" t="s">
        <v>269</v>
      </c>
      <c r="E1095" t="s">
        <v>247</v>
      </c>
      <c r="F1095">
        <v>0</v>
      </c>
      <c r="G1095">
        <v>0</v>
      </c>
      <c r="H1095">
        <v>159</v>
      </c>
      <c r="I1095">
        <v>0</v>
      </c>
      <c r="J1095">
        <v>159</v>
      </c>
      <c r="K1095">
        <v>0</v>
      </c>
    </row>
    <row r="1096" spans="1:11" x14ac:dyDescent="0.2">
      <c r="A1096" t="s">
        <v>1403</v>
      </c>
      <c r="B1096" t="s">
        <v>84</v>
      </c>
      <c r="C1096" t="s">
        <v>296</v>
      </c>
      <c r="D1096" t="s">
        <v>266</v>
      </c>
      <c r="E1096" t="s">
        <v>248</v>
      </c>
      <c r="F1096">
        <v>0</v>
      </c>
      <c r="G1096">
        <v>0</v>
      </c>
      <c r="H1096">
        <v>46</v>
      </c>
      <c r="I1096">
        <v>0</v>
      </c>
      <c r="J1096">
        <v>46</v>
      </c>
      <c r="K1096">
        <v>0</v>
      </c>
    </row>
    <row r="1097" spans="1:11" x14ac:dyDescent="0.2">
      <c r="A1097" t="s">
        <v>1404</v>
      </c>
      <c r="B1097" t="s">
        <v>84</v>
      </c>
      <c r="C1097" t="s">
        <v>296</v>
      </c>
      <c r="D1097" t="s">
        <v>268</v>
      </c>
      <c r="E1097" t="s">
        <v>249</v>
      </c>
      <c r="F1097">
        <v>0</v>
      </c>
      <c r="G1097">
        <v>0</v>
      </c>
      <c r="H1097">
        <v>16</v>
      </c>
      <c r="I1097">
        <v>0</v>
      </c>
      <c r="J1097">
        <v>16</v>
      </c>
      <c r="K1097">
        <v>0</v>
      </c>
    </row>
    <row r="1098" spans="1:11" x14ac:dyDescent="0.2">
      <c r="A1098" t="s">
        <v>1405</v>
      </c>
      <c r="B1098" t="s">
        <v>84</v>
      </c>
      <c r="C1098" t="s">
        <v>296</v>
      </c>
      <c r="D1098" t="s">
        <v>270</v>
      </c>
      <c r="E1098" t="s">
        <v>250</v>
      </c>
      <c r="F1098">
        <v>0</v>
      </c>
      <c r="G1098">
        <v>0</v>
      </c>
      <c r="H1098">
        <v>91</v>
      </c>
      <c r="I1098">
        <v>0</v>
      </c>
      <c r="J1098">
        <v>91</v>
      </c>
      <c r="K1098">
        <v>0</v>
      </c>
    </row>
    <row r="1099" spans="1:11" x14ac:dyDescent="0.2">
      <c r="A1099" t="s">
        <v>1406</v>
      </c>
      <c r="B1099" t="s">
        <v>84</v>
      </c>
      <c r="C1099" t="s">
        <v>296</v>
      </c>
      <c r="D1099" t="s">
        <v>269</v>
      </c>
      <c r="E1099" t="s">
        <v>251</v>
      </c>
      <c r="F1099">
        <v>0</v>
      </c>
      <c r="G1099">
        <v>0</v>
      </c>
      <c r="H1099">
        <v>66</v>
      </c>
      <c r="I1099">
        <v>0</v>
      </c>
      <c r="J1099">
        <v>66</v>
      </c>
      <c r="K1099">
        <v>0</v>
      </c>
    </row>
    <row r="1100" spans="1:11" x14ac:dyDescent="0.2">
      <c r="A1100" t="s">
        <v>1407</v>
      </c>
      <c r="B1100" t="s">
        <v>84</v>
      </c>
      <c r="C1100" t="s">
        <v>296</v>
      </c>
      <c r="D1100" t="s">
        <v>268</v>
      </c>
      <c r="E1100" t="s">
        <v>252</v>
      </c>
      <c r="F1100">
        <v>0</v>
      </c>
      <c r="G1100">
        <v>0</v>
      </c>
      <c r="H1100">
        <v>31</v>
      </c>
      <c r="I1100">
        <v>0</v>
      </c>
      <c r="J1100">
        <v>31</v>
      </c>
      <c r="K1100">
        <v>0</v>
      </c>
    </row>
    <row r="1101" spans="1:11" x14ac:dyDescent="0.2">
      <c r="A1101" t="s">
        <v>1408</v>
      </c>
      <c r="B1101" t="s">
        <v>84</v>
      </c>
      <c r="C1101" t="s">
        <v>296</v>
      </c>
      <c r="D1101" t="s">
        <v>269</v>
      </c>
      <c r="E1101" t="s">
        <v>253</v>
      </c>
      <c r="F1101">
        <v>0</v>
      </c>
      <c r="G1101">
        <v>0</v>
      </c>
      <c r="H1101">
        <v>59</v>
      </c>
      <c r="I1101">
        <v>0</v>
      </c>
      <c r="J1101">
        <v>59</v>
      </c>
      <c r="K1101">
        <v>0</v>
      </c>
    </row>
    <row r="1102" spans="1:11" x14ac:dyDescent="0.2">
      <c r="A1102" t="s">
        <v>1409</v>
      </c>
      <c r="B1102" t="s">
        <v>84</v>
      </c>
      <c r="C1102" t="s">
        <v>296</v>
      </c>
      <c r="D1102" t="s">
        <v>271</v>
      </c>
      <c r="E1102" t="s">
        <v>254</v>
      </c>
      <c r="F1102">
        <v>0</v>
      </c>
      <c r="G1102">
        <v>0</v>
      </c>
      <c r="H1102">
        <v>20</v>
      </c>
      <c r="I1102">
        <v>0</v>
      </c>
      <c r="J1102">
        <v>20</v>
      </c>
      <c r="K1102">
        <v>0</v>
      </c>
    </row>
    <row r="1103" spans="1:11" x14ac:dyDescent="0.2">
      <c r="A1103" t="s">
        <v>1410</v>
      </c>
      <c r="B1103" t="s">
        <v>84</v>
      </c>
      <c r="C1103" t="s">
        <v>296</v>
      </c>
      <c r="D1103" t="s">
        <v>271</v>
      </c>
      <c r="E1103" t="s">
        <v>255</v>
      </c>
      <c r="F1103">
        <v>0</v>
      </c>
      <c r="G1103">
        <v>0</v>
      </c>
      <c r="H1103">
        <v>66</v>
      </c>
      <c r="I1103">
        <v>0</v>
      </c>
      <c r="J1103">
        <v>66</v>
      </c>
      <c r="K1103">
        <v>0</v>
      </c>
    </row>
    <row r="1104" spans="1:11" x14ac:dyDescent="0.2">
      <c r="A1104" t="s">
        <v>1411</v>
      </c>
      <c r="B1104" t="s">
        <v>84</v>
      </c>
      <c r="C1104" t="s">
        <v>296</v>
      </c>
      <c r="D1104" t="s">
        <v>272</v>
      </c>
      <c r="E1104" t="s">
        <v>256</v>
      </c>
      <c r="F1104">
        <v>0</v>
      </c>
      <c r="G1104">
        <v>0</v>
      </c>
      <c r="H1104">
        <v>29</v>
      </c>
      <c r="I1104">
        <v>0</v>
      </c>
      <c r="J1104">
        <v>29</v>
      </c>
      <c r="K1104">
        <v>0</v>
      </c>
    </row>
    <row r="1105" spans="1:11" x14ac:dyDescent="0.2">
      <c r="A1105" t="s">
        <v>1412</v>
      </c>
      <c r="B1105" t="s">
        <v>84</v>
      </c>
      <c r="C1105" t="s">
        <v>296</v>
      </c>
      <c r="D1105" t="s">
        <v>272</v>
      </c>
      <c r="E1105" t="s">
        <v>286</v>
      </c>
      <c r="F1105">
        <v>0</v>
      </c>
      <c r="G1105">
        <v>0</v>
      </c>
      <c r="H1105">
        <v>432</v>
      </c>
      <c r="I1105">
        <v>0</v>
      </c>
      <c r="J1105">
        <v>432</v>
      </c>
      <c r="K1105">
        <v>0</v>
      </c>
    </row>
    <row r="1106" spans="1:11" x14ac:dyDescent="0.2">
      <c r="A1106" t="s">
        <v>1413</v>
      </c>
      <c r="B1106" t="s">
        <v>89</v>
      </c>
      <c r="C1106" t="s">
        <v>275</v>
      </c>
      <c r="D1106" t="s">
        <v>104</v>
      </c>
      <c r="E1106" t="s">
        <v>277</v>
      </c>
      <c r="F1106">
        <v>219</v>
      </c>
      <c r="G1106">
        <v>5228.76</v>
      </c>
      <c r="H1106">
        <v>6</v>
      </c>
      <c r="I1106">
        <v>0</v>
      </c>
      <c r="J1106">
        <v>225</v>
      </c>
      <c r="K1106">
        <v>5228.76</v>
      </c>
    </row>
    <row r="1107" spans="1:11" x14ac:dyDescent="0.2">
      <c r="A1107" t="s">
        <v>1414</v>
      </c>
      <c r="B1107" t="s">
        <v>89</v>
      </c>
      <c r="C1107" t="s">
        <v>275</v>
      </c>
      <c r="D1107" t="s">
        <v>266</v>
      </c>
      <c r="E1107" t="s">
        <v>105</v>
      </c>
      <c r="F1107">
        <v>0</v>
      </c>
      <c r="G1107">
        <v>0</v>
      </c>
      <c r="H1107">
        <v>1</v>
      </c>
      <c r="I1107">
        <v>0</v>
      </c>
      <c r="J1107">
        <v>1</v>
      </c>
      <c r="K1107">
        <v>0</v>
      </c>
    </row>
    <row r="1108" spans="1:11" x14ac:dyDescent="0.2">
      <c r="A1108" t="s">
        <v>1415</v>
      </c>
      <c r="B1108" t="s">
        <v>89</v>
      </c>
      <c r="C1108" t="s">
        <v>275</v>
      </c>
      <c r="D1108" t="s">
        <v>266</v>
      </c>
      <c r="E1108" t="s">
        <v>106</v>
      </c>
      <c r="F1108">
        <v>8</v>
      </c>
      <c r="G1108">
        <v>160</v>
      </c>
      <c r="H1108">
        <v>0</v>
      </c>
      <c r="I1108">
        <v>0</v>
      </c>
      <c r="J1108">
        <v>8</v>
      </c>
      <c r="K1108">
        <v>160</v>
      </c>
    </row>
    <row r="1109" spans="1:11" x14ac:dyDescent="0.2">
      <c r="A1109" t="s">
        <v>1416</v>
      </c>
      <c r="B1109" t="s">
        <v>89</v>
      </c>
      <c r="C1109" t="s">
        <v>275</v>
      </c>
      <c r="D1109" t="s">
        <v>270</v>
      </c>
      <c r="E1109" t="s">
        <v>108</v>
      </c>
      <c r="F1109">
        <v>1</v>
      </c>
      <c r="G1109">
        <v>35</v>
      </c>
      <c r="H1109">
        <v>0</v>
      </c>
      <c r="I1109">
        <v>0</v>
      </c>
      <c r="J1109">
        <v>1</v>
      </c>
      <c r="K1109">
        <v>35</v>
      </c>
    </row>
    <row r="1110" spans="1:11" x14ac:dyDescent="0.2">
      <c r="A1110" t="s">
        <v>1417</v>
      </c>
      <c r="B1110" t="s">
        <v>89</v>
      </c>
      <c r="C1110" t="s">
        <v>275</v>
      </c>
      <c r="D1110" t="s">
        <v>266</v>
      </c>
      <c r="E1110" t="s">
        <v>110</v>
      </c>
      <c r="F1110">
        <v>1</v>
      </c>
      <c r="G1110">
        <v>16</v>
      </c>
      <c r="H1110">
        <v>0</v>
      </c>
      <c r="I1110">
        <v>0</v>
      </c>
      <c r="J1110">
        <v>1</v>
      </c>
      <c r="K1110">
        <v>16</v>
      </c>
    </row>
    <row r="1111" spans="1:11" x14ac:dyDescent="0.2">
      <c r="A1111" t="s">
        <v>1418</v>
      </c>
      <c r="B1111" t="s">
        <v>89</v>
      </c>
      <c r="C1111" t="s">
        <v>275</v>
      </c>
      <c r="D1111" t="s">
        <v>271</v>
      </c>
      <c r="E1111" t="s">
        <v>111</v>
      </c>
      <c r="F1111">
        <v>2</v>
      </c>
      <c r="G1111">
        <v>46</v>
      </c>
      <c r="H1111">
        <v>0</v>
      </c>
      <c r="I1111">
        <v>0</v>
      </c>
      <c r="J1111">
        <v>2</v>
      </c>
      <c r="K1111">
        <v>46</v>
      </c>
    </row>
    <row r="1112" spans="1:11" x14ac:dyDescent="0.2">
      <c r="A1112" t="s">
        <v>1419</v>
      </c>
      <c r="B1112" t="s">
        <v>89</v>
      </c>
      <c r="C1112" t="s">
        <v>275</v>
      </c>
      <c r="D1112" t="s">
        <v>268</v>
      </c>
      <c r="E1112" t="s">
        <v>112</v>
      </c>
      <c r="F1112">
        <v>1</v>
      </c>
      <c r="G1112">
        <v>72</v>
      </c>
      <c r="H1112">
        <v>0</v>
      </c>
      <c r="I1112">
        <v>0</v>
      </c>
      <c r="J1112">
        <v>1</v>
      </c>
      <c r="K1112">
        <v>72</v>
      </c>
    </row>
    <row r="1113" spans="1:11" x14ac:dyDescent="0.2">
      <c r="A1113" t="s">
        <v>1420</v>
      </c>
      <c r="B1113" t="s">
        <v>89</v>
      </c>
      <c r="C1113" t="s">
        <v>275</v>
      </c>
      <c r="D1113" t="s">
        <v>270</v>
      </c>
      <c r="E1113" t="s">
        <v>115</v>
      </c>
      <c r="F1113">
        <v>1</v>
      </c>
      <c r="G1113">
        <v>24</v>
      </c>
      <c r="H1113">
        <v>0</v>
      </c>
      <c r="I1113">
        <v>0</v>
      </c>
      <c r="J1113">
        <v>1</v>
      </c>
      <c r="K1113">
        <v>24</v>
      </c>
    </row>
    <row r="1114" spans="1:11" x14ac:dyDescent="0.2">
      <c r="A1114" t="s">
        <v>1421</v>
      </c>
      <c r="B1114" t="s">
        <v>89</v>
      </c>
      <c r="C1114" t="s">
        <v>275</v>
      </c>
      <c r="D1114" t="s">
        <v>272</v>
      </c>
      <c r="E1114" t="s">
        <v>117</v>
      </c>
      <c r="F1114">
        <v>5</v>
      </c>
      <c r="G1114">
        <v>161</v>
      </c>
      <c r="H1114">
        <v>0</v>
      </c>
      <c r="I1114">
        <v>0</v>
      </c>
      <c r="J1114">
        <v>5</v>
      </c>
      <c r="K1114">
        <v>161</v>
      </c>
    </row>
    <row r="1115" spans="1:11" x14ac:dyDescent="0.2">
      <c r="A1115" t="s">
        <v>1422</v>
      </c>
      <c r="B1115" t="s">
        <v>89</v>
      </c>
      <c r="C1115" t="s">
        <v>275</v>
      </c>
      <c r="D1115" t="s">
        <v>266</v>
      </c>
      <c r="E1115" t="s">
        <v>118</v>
      </c>
      <c r="F1115">
        <v>6</v>
      </c>
      <c r="G1115">
        <v>126.88</v>
      </c>
      <c r="H1115">
        <v>1</v>
      </c>
      <c r="I1115">
        <v>0</v>
      </c>
      <c r="J1115">
        <v>7</v>
      </c>
      <c r="K1115">
        <v>126.88</v>
      </c>
    </row>
    <row r="1116" spans="1:11" x14ac:dyDescent="0.2">
      <c r="A1116" t="s">
        <v>1423</v>
      </c>
      <c r="B1116" t="s">
        <v>89</v>
      </c>
      <c r="C1116" t="s">
        <v>275</v>
      </c>
      <c r="D1116" t="s">
        <v>269</v>
      </c>
      <c r="E1116" t="s">
        <v>119</v>
      </c>
      <c r="F1116">
        <v>4</v>
      </c>
      <c r="G1116">
        <v>98</v>
      </c>
      <c r="H1116">
        <v>0</v>
      </c>
      <c r="I1116">
        <v>0</v>
      </c>
      <c r="J1116">
        <v>4</v>
      </c>
      <c r="K1116">
        <v>98</v>
      </c>
    </row>
    <row r="1117" spans="1:11" x14ac:dyDescent="0.2">
      <c r="A1117" t="s">
        <v>1424</v>
      </c>
      <c r="B1117" t="s">
        <v>89</v>
      </c>
      <c r="C1117" t="s">
        <v>275</v>
      </c>
      <c r="D1117" t="s">
        <v>270</v>
      </c>
      <c r="E1117" t="s">
        <v>120</v>
      </c>
      <c r="F1117">
        <v>2</v>
      </c>
      <c r="G1117">
        <v>28</v>
      </c>
      <c r="H1117">
        <v>0</v>
      </c>
      <c r="I1117">
        <v>0</v>
      </c>
      <c r="J1117">
        <v>2</v>
      </c>
      <c r="K1117">
        <v>28</v>
      </c>
    </row>
    <row r="1118" spans="1:11" x14ac:dyDescent="0.2">
      <c r="A1118" t="s">
        <v>1425</v>
      </c>
      <c r="B1118" t="s">
        <v>89</v>
      </c>
      <c r="C1118" t="s">
        <v>275</v>
      </c>
      <c r="D1118" t="s">
        <v>266</v>
      </c>
      <c r="E1118" t="s">
        <v>121</v>
      </c>
      <c r="F1118">
        <v>2</v>
      </c>
      <c r="G1118">
        <v>37</v>
      </c>
      <c r="H1118">
        <v>0</v>
      </c>
      <c r="I1118">
        <v>0</v>
      </c>
      <c r="J1118">
        <v>2</v>
      </c>
      <c r="K1118">
        <v>37</v>
      </c>
    </row>
    <row r="1119" spans="1:11" x14ac:dyDescent="0.2">
      <c r="A1119" t="s">
        <v>1426</v>
      </c>
      <c r="B1119" t="s">
        <v>89</v>
      </c>
      <c r="C1119" t="s">
        <v>275</v>
      </c>
      <c r="D1119" t="s">
        <v>272</v>
      </c>
      <c r="E1119" t="s">
        <v>124</v>
      </c>
      <c r="F1119">
        <v>2</v>
      </c>
      <c r="G1119">
        <v>54</v>
      </c>
      <c r="H1119">
        <v>0</v>
      </c>
      <c r="I1119">
        <v>0</v>
      </c>
      <c r="J1119">
        <v>2</v>
      </c>
      <c r="K1119">
        <v>54</v>
      </c>
    </row>
    <row r="1120" spans="1:11" x14ac:dyDescent="0.2">
      <c r="A1120" t="s">
        <v>1427</v>
      </c>
      <c r="B1120" t="s">
        <v>89</v>
      </c>
      <c r="C1120" t="s">
        <v>275</v>
      </c>
      <c r="D1120" t="s">
        <v>265</v>
      </c>
      <c r="E1120" t="s">
        <v>125</v>
      </c>
      <c r="F1120">
        <v>5</v>
      </c>
      <c r="G1120">
        <v>107</v>
      </c>
      <c r="H1120">
        <v>0</v>
      </c>
      <c r="I1120">
        <v>0</v>
      </c>
      <c r="J1120">
        <v>5</v>
      </c>
      <c r="K1120">
        <v>107</v>
      </c>
    </row>
    <row r="1121" spans="1:11" x14ac:dyDescent="0.2">
      <c r="A1121" t="s">
        <v>1428</v>
      </c>
      <c r="B1121" t="s">
        <v>89</v>
      </c>
      <c r="C1121" t="s">
        <v>275</v>
      </c>
      <c r="D1121" t="s">
        <v>266</v>
      </c>
      <c r="E1121" t="s">
        <v>126</v>
      </c>
      <c r="F1121">
        <v>5</v>
      </c>
      <c r="G1121">
        <v>85</v>
      </c>
      <c r="H1121">
        <v>0</v>
      </c>
      <c r="I1121">
        <v>0</v>
      </c>
      <c r="J1121">
        <v>5</v>
      </c>
      <c r="K1121">
        <v>85</v>
      </c>
    </row>
    <row r="1122" spans="1:11" x14ac:dyDescent="0.2">
      <c r="A1122" t="s">
        <v>1429</v>
      </c>
      <c r="B1122" t="s">
        <v>89</v>
      </c>
      <c r="C1122" t="s">
        <v>275</v>
      </c>
      <c r="D1122" t="s">
        <v>265</v>
      </c>
      <c r="E1122" t="s">
        <v>127</v>
      </c>
      <c r="F1122">
        <v>0</v>
      </c>
      <c r="G1122">
        <v>0</v>
      </c>
      <c r="H1122">
        <v>1</v>
      </c>
      <c r="I1122">
        <v>0</v>
      </c>
      <c r="J1122">
        <v>1</v>
      </c>
      <c r="K1122">
        <v>0</v>
      </c>
    </row>
    <row r="1123" spans="1:11" x14ac:dyDescent="0.2">
      <c r="A1123" t="s">
        <v>1430</v>
      </c>
      <c r="B1123" t="s">
        <v>89</v>
      </c>
      <c r="C1123" t="s">
        <v>275</v>
      </c>
      <c r="D1123" t="s">
        <v>268</v>
      </c>
      <c r="E1123" t="s">
        <v>128</v>
      </c>
      <c r="F1123">
        <v>3</v>
      </c>
      <c r="G1123">
        <v>52</v>
      </c>
      <c r="H1123">
        <v>0</v>
      </c>
      <c r="I1123">
        <v>0</v>
      </c>
      <c r="J1123">
        <v>3</v>
      </c>
      <c r="K1123">
        <v>52</v>
      </c>
    </row>
    <row r="1124" spans="1:11" x14ac:dyDescent="0.2">
      <c r="A1124" t="s">
        <v>1431</v>
      </c>
      <c r="B1124" t="s">
        <v>89</v>
      </c>
      <c r="C1124" t="s">
        <v>275</v>
      </c>
      <c r="D1124" t="s">
        <v>270</v>
      </c>
      <c r="E1124" t="s">
        <v>131</v>
      </c>
      <c r="F1124">
        <v>3</v>
      </c>
      <c r="G1124">
        <v>80</v>
      </c>
      <c r="H1124">
        <v>0</v>
      </c>
      <c r="I1124">
        <v>0</v>
      </c>
      <c r="J1124">
        <v>3</v>
      </c>
      <c r="K1124">
        <v>80</v>
      </c>
    </row>
    <row r="1125" spans="1:11" x14ac:dyDescent="0.2">
      <c r="A1125" t="s">
        <v>1432</v>
      </c>
      <c r="B1125" t="s">
        <v>89</v>
      </c>
      <c r="C1125" t="s">
        <v>275</v>
      </c>
      <c r="D1125" t="s">
        <v>266</v>
      </c>
      <c r="E1125" t="s">
        <v>133</v>
      </c>
      <c r="F1125">
        <v>4</v>
      </c>
      <c r="G1125">
        <v>75</v>
      </c>
      <c r="H1125">
        <v>1</v>
      </c>
      <c r="I1125">
        <v>0</v>
      </c>
      <c r="J1125">
        <v>5</v>
      </c>
      <c r="K1125">
        <v>75</v>
      </c>
    </row>
    <row r="1126" spans="1:11" x14ac:dyDescent="0.2">
      <c r="A1126" t="s">
        <v>1433</v>
      </c>
      <c r="B1126" t="s">
        <v>89</v>
      </c>
      <c r="C1126" t="s">
        <v>275</v>
      </c>
      <c r="D1126" t="s">
        <v>268</v>
      </c>
      <c r="E1126" t="s">
        <v>134</v>
      </c>
      <c r="F1126">
        <v>3</v>
      </c>
      <c r="G1126">
        <v>82</v>
      </c>
      <c r="H1126">
        <v>0</v>
      </c>
      <c r="I1126">
        <v>0</v>
      </c>
      <c r="J1126">
        <v>3</v>
      </c>
      <c r="K1126">
        <v>82</v>
      </c>
    </row>
    <row r="1127" spans="1:11" x14ac:dyDescent="0.2">
      <c r="A1127" t="s">
        <v>1434</v>
      </c>
      <c r="B1127" t="s">
        <v>89</v>
      </c>
      <c r="C1127" t="s">
        <v>275</v>
      </c>
      <c r="D1127" t="s">
        <v>264</v>
      </c>
      <c r="E1127" t="s">
        <v>136</v>
      </c>
      <c r="F1127">
        <v>2</v>
      </c>
      <c r="G1127">
        <v>28</v>
      </c>
      <c r="H1127">
        <v>0</v>
      </c>
      <c r="I1127">
        <v>0</v>
      </c>
      <c r="J1127">
        <v>2</v>
      </c>
      <c r="K1127">
        <v>28</v>
      </c>
    </row>
    <row r="1128" spans="1:11" x14ac:dyDescent="0.2">
      <c r="A1128" t="s">
        <v>1435</v>
      </c>
      <c r="B1128" t="s">
        <v>89</v>
      </c>
      <c r="C1128" t="s">
        <v>275</v>
      </c>
      <c r="D1128" t="s">
        <v>270</v>
      </c>
      <c r="E1128" t="s">
        <v>138</v>
      </c>
      <c r="F1128">
        <v>4</v>
      </c>
      <c r="G1128">
        <v>124</v>
      </c>
      <c r="H1128">
        <v>0</v>
      </c>
      <c r="I1128">
        <v>0</v>
      </c>
      <c r="J1128">
        <v>4</v>
      </c>
      <c r="K1128">
        <v>124</v>
      </c>
    </row>
    <row r="1129" spans="1:11" x14ac:dyDescent="0.2">
      <c r="A1129" t="s">
        <v>1436</v>
      </c>
      <c r="B1129" t="s">
        <v>89</v>
      </c>
      <c r="C1129" t="s">
        <v>275</v>
      </c>
      <c r="D1129" t="s">
        <v>272</v>
      </c>
      <c r="E1129" t="s">
        <v>139</v>
      </c>
      <c r="F1129">
        <v>1</v>
      </c>
      <c r="G1129">
        <v>18</v>
      </c>
      <c r="H1129">
        <v>0</v>
      </c>
      <c r="I1129">
        <v>0</v>
      </c>
      <c r="J1129">
        <v>1</v>
      </c>
      <c r="K1129">
        <v>18</v>
      </c>
    </row>
    <row r="1130" spans="1:11" x14ac:dyDescent="0.2">
      <c r="A1130" t="s">
        <v>1437</v>
      </c>
      <c r="B1130" t="s">
        <v>89</v>
      </c>
      <c r="C1130" t="s">
        <v>275</v>
      </c>
      <c r="D1130" t="s">
        <v>270</v>
      </c>
      <c r="E1130" t="s">
        <v>140</v>
      </c>
      <c r="F1130">
        <v>2</v>
      </c>
      <c r="G1130">
        <v>39</v>
      </c>
      <c r="H1130">
        <v>0</v>
      </c>
      <c r="I1130">
        <v>0</v>
      </c>
      <c r="J1130">
        <v>2</v>
      </c>
      <c r="K1130">
        <v>39</v>
      </c>
    </row>
    <row r="1131" spans="1:11" x14ac:dyDescent="0.2">
      <c r="A1131" t="s">
        <v>1438</v>
      </c>
      <c r="B1131" t="s">
        <v>89</v>
      </c>
      <c r="C1131" t="s">
        <v>275</v>
      </c>
      <c r="D1131" t="s">
        <v>271</v>
      </c>
      <c r="E1131" t="s">
        <v>141</v>
      </c>
      <c r="F1131">
        <v>1</v>
      </c>
      <c r="G1131">
        <v>25</v>
      </c>
      <c r="H1131">
        <v>0</v>
      </c>
      <c r="I1131">
        <v>0</v>
      </c>
      <c r="J1131">
        <v>1</v>
      </c>
      <c r="K1131">
        <v>25</v>
      </c>
    </row>
    <row r="1132" spans="1:11" x14ac:dyDescent="0.2">
      <c r="A1132" t="s">
        <v>1439</v>
      </c>
      <c r="B1132" t="s">
        <v>89</v>
      </c>
      <c r="C1132" t="s">
        <v>275</v>
      </c>
      <c r="D1132" t="s">
        <v>266</v>
      </c>
      <c r="E1132" t="s">
        <v>143</v>
      </c>
      <c r="F1132">
        <v>1</v>
      </c>
      <c r="G1132">
        <v>12</v>
      </c>
      <c r="H1132">
        <v>0</v>
      </c>
      <c r="I1132">
        <v>0</v>
      </c>
      <c r="J1132">
        <v>1</v>
      </c>
      <c r="K1132">
        <v>12</v>
      </c>
    </row>
    <row r="1133" spans="1:11" x14ac:dyDescent="0.2">
      <c r="A1133" t="s">
        <v>1440</v>
      </c>
      <c r="B1133" t="s">
        <v>89</v>
      </c>
      <c r="C1133" t="s">
        <v>275</v>
      </c>
      <c r="D1133" t="s">
        <v>264</v>
      </c>
      <c r="E1133" t="s">
        <v>278</v>
      </c>
      <c r="F1133">
        <v>8</v>
      </c>
      <c r="G1133">
        <v>193</v>
      </c>
      <c r="H1133">
        <v>0</v>
      </c>
      <c r="I1133">
        <v>0</v>
      </c>
      <c r="J1133">
        <v>8</v>
      </c>
      <c r="K1133">
        <v>193</v>
      </c>
    </row>
    <row r="1134" spans="1:11" x14ac:dyDescent="0.2">
      <c r="A1134" t="s">
        <v>1441</v>
      </c>
      <c r="B1134" t="s">
        <v>89</v>
      </c>
      <c r="C1134" t="s">
        <v>275</v>
      </c>
      <c r="D1134" t="s">
        <v>265</v>
      </c>
      <c r="E1134" t="s">
        <v>279</v>
      </c>
      <c r="F1134">
        <v>22</v>
      </c>
      <c r="G1134">
        <v>483</v>
      </c>
      <c r="H1134">
        <v>1</v>
      </c>
      <c r="I1134">
        <v>0</v>
      </c>
      <c r="J1134">
        <v>23</v>
      </c>
      <c r="K1134">
        <v>483</v>
      </c>
    </row>
    <row r="1135" spans="1:11" x14ac:dyDescent="0.2">
      <c r="A1135" t="s">
        <v>1442</v>
      </c>
      <c r="B1135" t="s">
        <v>89</v>
      </c>
      <c r="C1135" t="s">
        <v>275</v>
      </c>
      <c r="D1135" t="s">
        <v>272</v>
      </c>
      <c r="E1135" t="s">
        <v>144</v>
      </c>
      <c r="F1135">
        <v>2</v>
      </c>
      <c r="G1135">
        <v>92</v>
      </c>
      <c r="H1135">
        <v>0</v>
      </c>
      <c r="I1135">
        <v>0</v>
      </c>
      <c r="J1135">
        <v>2</v>
      </c>
      <c r="K1135">
        <v>92</v>
      </c>
    </row>
    <row r="1136" spans="1:11" x14ac:dyDescent="0.2">
      <c r="A1136" t="s">
        <v>1443</v>
      </c>
      <c r="B1136" t="s">
        <v>89</v>
      </c>
      <c r="C1136" t="s">
        <v>275</v>
      </c>
      <c r="D1136" t="s">
        <v>269</v>
      </c>
      <c r="E1136" t="s">
        <v>145</v>
      </c>
      <c r="F1136">
        <v>1</v>
      </c>
      <c r="G1136">
        <v>25</v>
      </c>
      <c r="H1136">
        <v>0</v>
      </c>
      <c r="I1136">
        <v>0</v>
      </c>
      <c r="J1136">
        <v>1</v>
      </c>
      <c r="K1136">
        <v>25</v>
      </c>
    </row>
    <row r="1137" spans="1:11" x14ac:dyDescent="0.2">
      <c r="A1137" t="s">
        <v>1444</v>
      </c>
      <c r="B1137" t="s">
        <v>89</v>
      </c>
      <c r="C1137" t="s">
        <v>275</v>
      </c>
      <c r="D1137" t="s">
        <v>265</v>
      </c>
      <c r="E1137" t="s">
        <v>147</v>
      </c>
      <c r="F1137">
        <v>6</v>
      </c>
      <c r="G1137">
        <v>143</v>
      </c>
      <c r="H1137">
        <v>0</v>
      </c>
      <c r="I1137">
        <v>0</v>
      </c>
      <c r="J1137">
        <v>6</v>
      </c>
      <c r="K1137">
        <v>143</v>
      </c>
    </row>
    <row r="1138" spans="1:11" x14ac:dyDescent="0.2">
      <c r="A1138" t="s">
        <v>1445</v>
      </c>
      <c r="B1138" t="s">
        <v>89</v>
      </c>
      <c r="C1138" t="s">
        <v>275</v>
      </c>
      <c r="D1138" t="s">
        <v>267</v>
      </c>
      <c r="E1138" t="s">
        <v>148</v>
      </c>
      <c r="F1138">
        <v>3</v>
      </c>
      <c r="G1138">
        <v>46</v>
      </c>
      <c r="H1138">
        <v>0</v>
      </c>
      <c r="I1138">
        <v>0</v>
      </c>
      <c r="J1138">
        <v>3</v>
      </c>
      <c r="K1138">
        <v>46</v>
      </c>
    </row>
    <row r="1139" spans="1:11" x14ac:dyDescent="0.2">
      <c r="A1139" t="s">
        <v>1446</v>
      </c>
      <c r="B1139" t="s">
        <v>89</v>
      </c>
      <c r="C1139" t="s">
        <v>275</v>
      </c>
      <c r="D1139" t="s">
        <v>270</v>
      </c>
      <c r="E1139" t="s">
        <v>149</v>
      </c>
      <c r="F1139">
        <v>3</v>
      </c>
      <c r="G1139">
        <v>61</v>
      </c>
      <c r="H1139">
        <v>0</v>
      </c>
      <c r="I1139">
        <v>0</v>
      </c>
      <c r="J1139">
        <v>3</v>
      </c>
      <c r="K1139">
        <v>61</v>
      </c>
    </row>
    <row r="1140" spans="1:11" x14ac:dyDescent="0.2">
      <c r="A1140" t="s">
        <v>1447</v>
      </c>
      <c r="B1140" t="s">
        <v>89</v>
      </c>
      <c r="C1140" t="s">
        <v>275</v>
      </c>
      <c r="D1140" t="s">
        <v>266</v>
      </c>
      <c r="E1140" t="s">
        <v>151</v>
      </c>
      <c r="F1140">
        <v>2</v>
      </c>
      <c r="G1140">
        <v>30</v>
      </c>
      <c r="H1140">
        <v>0</v>
      </c>
      <c r="I1140">
        <v>0</v>
      </c>
      <c r="J1140">
        <v>2</v>
      </c>
      <c r="K1140">
        <v>30</v>
      </c>
    </row>
    <row r="1141" spans="1:11" x14ac:dyDescent="0.2">
      <c r="A1141" t="s">
        <v>1448</v>
      </c>
      <c r="B1141" t="s">
        <v>89</v>
      </c>
      <c r="C1141" t="s">
        <v>275</v>
      </c>
      <c r="D1141" t="s">
        <v>266</v>
      </c>
      <c r="E1141" t="s">
        <v>153</v>
      </c>
      <c r="F1141">
        <v>1</v>
      </c>
      <c r="G1141">
        <v>12</v>
      </c>
      <c r="H1141">
        <v>0</v>
      </c>
      <c r="I1141">
        <v>0</v>
      </c>
      <c r="J1141">
        <v>1</v>
      </c>
      <c r="K1141">
        <v>12</v>
      </c>
    </row>
    <row r="1142" spans="1:11" x14ac:dyDescent="0.2">
      <c r="A1142" t="s">
        <v>1449</v>
      </c>
      <c r="B1142" t="s">
        <v>89</v>
      </c>
      <c r="C1142" t="s">
        <v>275</v>
      </c>
      <c r="D1142" t="s">
        <v>269</v>
      </c>
      <c r="E1142" t="s">
        <v>154</v>
      </c>
      <c r="F1142">
        <v>5</v>
      </c>
      <c r="G1142">
        <v>114</v>
      </c>
      <c r="H1142">
        <v>0</v>
      </c>
      <c r="I1142">
        <v>0</v>
      </c>
      <c r="J1142">
        <v>5</v>
      </c>
      <c r="K1142">
        <v>114</v>
      </c>
    </row>
    <row r="1143" spans="1:11" x14ac:dyDescent="0.2">
      <c r="A1143" t="s">
        <v>1450</v>
      </c>
      <c r="B1143" t="s">
        <v>89</v>
      </c>
      <c r="C1143" t="s">
        <v>275</v>
      </c>
      <c r="D1143" t="s">
        <v>266</v>
      </c>
      <c r="E1143" t="s">
        <v>155</v>
      </c>
      <c r="F1143">
        <v>3</v>
      </c>
      <c r="G1143">
        <v>41</v>
      </c>
      <c r="H1143">
        <v>0</v>
      </c>
      <c r="I1143">
        <v>0</v>
      </c>
      <c r="J1143">
        <v>3</v>
      </c>
      <c r="K1143">
        <v>41</v>
      </c>
    </row>
    <row r="1144" spans="1:11" x14ac:dyDescent="0.2">
      <c r="A1144" t="s">
        <v>1451</v>
      </c>
      <c r="B1144" t="s">
        <v>89</v>
      </c>
      <c r="C1144" t="s">
        <v>275</v>
      </c>
      <c r="D1144" t="s">
        <v>266</v>
      </c>
      <c r="E1144" t="s">
        <v>156</v>
      </c>
      <c r="F1144">
        <v>2</v>
      </c>
      <c r="G1144">
        <v>50</v>
      </c>
      <c r="H1144">
        <v>0</v>
      </c>
      <c r="I1144">
        <v>0</v>
      </c>
      <c r="J1144">
        <v>2</v>
      </c>
      <c r="K1144">
        <v>50</v>
      </c>
    </row>
    <row r="1145" spans="1:11" x14ac:dyDescent="0.2">
      <c r="A1145" t="s">
        <v>1452</v>
      </c>
      <c r="B1145" t="s">
        <v>89</v>
      </c>
      <c r="C1145" t="s">
        <v>275</v>
      </c>
      <c r="D1145" t="s">
        <v>266</v>
      </c>
      <c r="E1145" t="s">
        <v>158</v>
      </c>
      <c r="F1145">
        <v>1</v>
      </c>
      <c r="G1145">
        <v>58</v>
      </c>
      <c r="H1145">
        <v>1</v>
      </c>
      <c r="I1145">
        <v>0</v>
      </c>
      <c r="J1145">
        <v>2</v>
      </c>
      <c r="K1145">
        <v>58</v>
      </c>
    </row>
    <row r="1146" spans="1:11" x14ac:dyDescent="0.2">
      <c r="A1146" t="s">
        <v>1453</v>
      </c>
      <c r="B1146" t="s">
        <v>89</v>
      </c>
      <c r="C1146" t="s">
        <v>275</v>
      </c>
      <c r="D1146" t="s">
        <v>265</v>
      </c>
      <c r="E1146" t="s">
        <v>160</v>
      </c>
      <c r="F1146">
        <v>6</v>
      </c>
      <c r="G1146">
        <v>131</v>
      </c>
      <c r="H1146">
        <v>0</v>
      </c>
      <c r="I1146">
        <v>0</v>
      </c>
      <c r="J1146">
        <v>6</v>
      </c>
      <c r="K1146">
        <v>131</v>
      </c>
    </row>
    <row r="1147" spans="1:11" x14ac:dyDescent="0.2">
      <c r="A1147" t="s">
        <v>1454</v>
      </c>
      <c r="B1147" t="s">
        <v>89</v>
      </c>
      <c r="C1147" t="s">
        <v>275</v>
      </c>
      <c r="D1147" t="s">
        <v>269</v>
      </c>
      <c r="E1147" t="s">
        <v>163</v>
      </c>
      <c r="F1147">
        <v>1</v>
      </c>
      <c r="G1147">
        <v>12</v>
      </c>
      <c r="H1147">
        <v>0</v>
      </c>
      <c r="I1147">
        <v>0</v>
      </c>
      <c r="J1147">
        <v>1</v>
      </c>
      <c r="K1147">
        <v>12</v>
      </c>
    </row>
    <row r="1148" spans="1:11" x14ac:dyDescent="0.2">
      <c r="A1148" t="s">
        <v>1455</v>
      </c>
      <c r="B1148" t="s">
        <v>89</v>
      </c>
      <c r="C1148" t="s">
        <v>275</v>
      </c>
      <c r="D1148" t="s">
        <v>266</v>
      </c>
      <c r="E1148" t="s">
        <v>165</v>
      </c>
      <c r="F1148">
        <v>1</v>
      </c>
      <c r="G1148">
        <v>20</v>
      </c>
      <c r="H1148">
        <v>0</v>
      </c>
      <c r="I1148">
        <v>0</v>
      </c>
      <c r="J1148">
        <v>1</v>
      </c>
      <c r="K1148">
        <v>20</v>
      </c>
    </row>
    <row r="1149" spans="1:11" x14ac:dyDescent="0.2">
      <c r="A1149" t="s">
        <v>1456</v>
      </c>
      <c r="B1149" t="s">
        <v>89</v>
      </c>
      <c r="C1149" t="s">
        <v>275</v>
      </c>
      <c r="D1149" t="s">
        <v>266</v>
      </c>
      <c r="E1149" t="s">
        <v>166</v>
      </c>
      <c r="F1149">
        <v>3</v>
      </c>
      <c r="G1149">
        <v>57</v>
      </c>
      <c r="H1149">
        <v>0</v>
      </c>
      <c r="I1149">
        <v>0</v>
      </c>
      <c r="J1149">
        <v>3</v>
      </c>
      <c r="K1149">
        <v>57</v>
      </c>
    </row>
    <row r="1150" spans="1:11" x14ac:dyDescent="0.2">
      <c r="A1150" t="s">
        <v>1457</v>
      </c>
      <c r="B1150" t="s">
        <v>89</v>
      </c>
      <c r="C1150" t="s">
        <v>275</v>
      </c>
      <c r="D1150" t="s">
        <v>269</v>
      </c>
      <c r="E1150" t="s">
        <v>167</v>
      </c>
      <c r="F1150">
        <v>11</v>
      </c>
      <c r="G1150">
        <v>245</v>
      </c>
      <c r="H1150">
        <v>0</v>
      </c>
      <c r="I1150">
        <v>0</v>
      </c>
      <c r="J1150">
        <v>11</v>
      </c>
      <c r="K1150">
        <v>245</v>
      </c>
    </row>
    <row r="1151" spans="1:11" x14ac:dyDescent="0.2">
      <c r="A1151" t="s">
        <v>1458</v>
      </c>
      <c r="B1151" t="s">
        <v>89</v>
      </c>
      <c r="C1151" t="s">
        <v>275</v>
      </c>
      <c r="D1151" t="s">
        <v>266</v>
      </c>
      <c r="E1151" t="s">
        <v>172</v>
      </c>
      <c r="F1151">
        <v>3</v>
      </c>
      <c r="G1151">
        <v>61</v>
      </c>
      <c r="H1151">
        <v>0</v>
      </c>
      <c r="I1151">
        <v>0</v>
      </c>
      <c r="J1151">
        <v>3</v>
      </c>
      <c r="K1151">
        <v>61</v>
      </c>
    </row>
    <row r="1152" spans="1:11" x14ac:dyDescent="0.2">
      <c r="A1152" t="s">
        <v>1459</v>
      </c>
      <c r="B1152" t="s">
        <v>89</v>
      </c>
      <c r="C1152" t="s">
        <v>275</v>
      </c>
      <c r="D1152" t="s">
        <v>272</v>
      </c>
      <c r="E1152" t="s">
        <v>174</v>
      </c>
      <c r="F1152">
        <v>6</v>
      </c>
      <c r="G1152">
        <v>171</v>
      </c>
      <c r="H1152">
        <v>0</v>
      </c>
      <c r="I1152">
        <v>0</v>
      </c>
      <c r="J1152">
        <v>6</v>
      </c>
      <c r="K1152">
        <v>171</v>
      </c>
    </row>
    <row r="1153" spans="1:11" x14ac:dyDescent="0.2">
      <c r="A1153" t="s">
        <v>1460</v>
      </c>
      <c r="B1153" t="s">
        <v>89</v>
      </c>
      <c r="C1153" t="s">
        <v>275</v>
      </c>
      <c r="D1153" t="s">
        <v>264</v>
      </c>
      <c r="E1153" t="s">
        <v>176</v>
      </c>
      <c r="F1153">
        <v>1</v>
      </c>
      <c r="G1153">
        <v>33</v>
      </c>
      <c r="H1153">
        <v>0</v>
      </c>
      <c r="I1153">
        <v>0</v>
      </c>
      <c r="J1153">
        <v>1</v>
      </c>
      <c r="K1153">
        <v>33</v>
      </c>
    </row>
    <row r="1154" spans="1:11" x14ac:dyDescent="0.2">
      <c r="A1154" t="s">
        <v>1461</v>
      </c>
      <c r="B1154" t="s">
        <v>89</v>
      </c>
      <c r="C1154" t="s">
        <v>275</v>
      </c>
      <c r="D1154" t="s">
        <v>266</v>
      </c>
      <c r="E1154" t="s">
        <v>177</v>
      </c>
      <c r="F1154">
        <v>4</v>
      </c>
      <c r="G1154">
        <v>94</v>
      </c>
      <c r="H1154">
        <v>0</v>
      </c>
      <c r="I1154">
        <v>0</v>
      </c>
      <c r="J1154">
        <v>4</v>
      </c>
      <c r="K1154">
        <v>94</v>
      </c>
    </row>
    <row r="1155" spans="1:11" x14ac:dyDescent="0.2">
      <c r="A1155" t="s">
        <v>1462</v>
      </c>
      <c r="B1155" t="s">
        <v>89</v>
      </c>
      <c r="C1155" t="s">
        <v>275</v>
      </c>
      <c r="D1155" t="s">
        <v>264</v>
      </c>
      <c r="E1155" t="s">
        <v>178</v>
      </c>
      <c r="F1155">
        <v>2</v>
      </c>
      <c r="G1155">
        <v>40</v>
      </c>
      <c r="H1155">
        <v>0</v>
      </c>
      <c r="I1155">
        <v>0</v>
      </c>
      <c r="J1155">
        <v>2</v>
      </c>
      <c r="K1155">
        <v>40</v>
      </c>
    </row>
    <row r="1156" spans="1:11" x14ac:dyDescent="0.2">
      <c r="A1156" t="s">
        <v>1463</v>
      </c>
      <c r="B1156" t="s">
        <v>89</v>
      </c>
      <c r="C1156" t="s">
        <v>275</v>
      </c>
      <c r="D1156" t="s">
        <v>266</v>
      </c>
      <c r="E1156" t="s">
        <v>280</v>
      </c>
      <c r="F1156">
        <v>61</v>
      </c>
      <c r="G1156">
        <v>1290.76</v>
      </c>
      <c r="H1156">
        <v>4</v>
      </c>
      <c r="I1156">
        <v>0</v>
      </c>
      <c r="J1156">
        <v>65</v>
      </c>
      <c r="K1156">
        <v>1290.76</v>
      </c>
    </row>
    <row r="1157" spans="1:11" x14ac:dyDescent="0.2">
      <c r="A1157" t="s">
        <v>1464</v>
      </c>
      <c r="B1157" t="s">
        <v>89</v>
      </c>
      <c r="C1157" t="s">
        <v>275</v>
      </c>
      <c r="D1157" t="s">
        <v>268</v>
      </c>
      <c r="E1157" t="s">
        <v>181</v>
      </c>
      <c r="F1157">
        <v>1</v>
      </c>
      <c r="G1157">
        <v>32</v>
      </c>
      <c r="H1157">
        <v>0</v>
      </c>
      <c r="I1157">
        <v>0</v>
      </c>
      <c r="J1157">
        <v>1</v>
      </c>
      <c r="K1157">
        <v>32</v>
      </c>
    </row>
    <row r="1158" spans="1:11" x14ac:dyDescent="0.2">
      <c r="A1158" t="s">
        <v>1465</v>
      </c>
      <c r="B1158" t="s">
        <v>89</v>
      </c>
      <c r="C1158" t="s">
        <v>275</v>
      </c>
      <c r="D1158" t="s">
        <v>269</v>
      </c>
      <c r="E1158" t="s">
        <v>182</v>
      </c>
      <c r="F1158">
        <v>1</v>
      </c>
      <c r="G1158">
        <v>15</v>
      </c>
      <c r="H1158">
        <v>0</v>
      </c>
      <c r="I1158">
        <v>0</v>
      </c>
      <c r="J1158">
        <v>1</v>
      </c>
      <c r="K1158">
        <v>15</v>
      </c>
    </row>
    <row r="1159" spans="1:11" x14ac:dyDescent="0.2">
      <c r="A1159" t="s">
        <v>1466</v>
      </c>
      <c r="B1159" t="s">
        <v>89</v>
      </c>
      <c r="C1159" t="s">
        <v>275</v>
      </c>
      <c r="D1159" t="s">
        <v>266</v>
      </c>
      <c r="E1159" t="s">
        <v>183</v>
      </c>
      <c r="F1159">
        <v>1</v>
      </c>
      <c r="G1159">
        <v>9</v>
      </c>
      <c r="H1159">
        <v>0</v>
      </c>
      <c r="I1159">
        <v>0</v>
      </c>
      <c r="J1159">
        <v>1</v>
      </c>
      <c r="K1159">
        <v>9</v>
      </c>
    </row>
    <row r="1160" spans="1:11" x14ac:dyDescent="0.2">
      <c r="A1160" t="s">
        <v>1467</v>
      </c>
      <c r="B1160" t="s">
        <v>89</v>
      </c>
      <c r="C1160" t="s">
        <v>275</v>
      </c>
      <c r="D1160" t="s">
        <v>267</v>
      </c>
      <c r="E1160" t="s">
        <v>184</v>
      </c>
      <c r="F1160">
        <v>1</v>
      </c>
      <c r="G1160">
        <v>16</v>
      </c>
      <c r="H1160">
        <v>0</v>
      </c>
      <c r="I1160">
        <v>0</v>
      </c>
      <c r="J1160">
        <v>1</v>
      </c>
      <c r="K1160">
        <v>16</v>
      </c>
    </row>
    <row r="1161" spans="1:11" x14ac:dyDescent="0.2">
      <c r="A1161" t="s">
        <v>1468</v>
      </c>
      <c r="B1161" t="s">
        <v>89</v>
      </c>
      <c r="C1161" t="s">
        <v>275</v>
      </c>
      <c r="D1161" t="s">
        <v>269</v>
      </c>
      <c r="E1161" t="s">
        <v>185</v>
      </c>
      <c r="F1161">
        <v>1</v>
      </c>
      <c r="G1161">
        <v>24</v>
      </c>
      <c r="H1161">
        <v>0</v>
      </c>
      <c r="I1161">
        <v>0</v>
      </c>
      <c r="J1161">
        <v>1</v>
      </c>
      <c r="K1161">
        <v>24</v>
      </c>
    </row>
    <row r="1162" spans="1:11" x14ac:dyDescent="0.2">
      <c r="A1162" t="s">
        <v>1469</v>
      </c>
      <c r="B1162" t="s">
        <v>89</v>
      </c>
      <c r="C1162" t="s">
        <v>275</v>
      </c>
      <c r="D1162" t="s">
        <v>266</v>
      </c>
      <c r="E1162" t="s">
        <v>187</v>
      </c>
      <c r="F1162">
        <v>2</v>
      </c>
      <c r="G1162">
        <v>41</v>
      </c>
      <c r="H1162">
        <v>0</v>
      </c>
      <c r="I1162">
        <v>0</v>
      </c>
      <c r="J1162">
        <v>2</v>
      </c>
      <c r="K1162">
        <v>41</v>
      </c>
    </row>
    <row r="1163" spans="1:11" x14ac:dyDescent="0.2">
      <c r="A1163" t="s">
        <v>1470</v>
      </c>
      <c r="B1163" t="s">
        <v>89</v>
      </c>
      <c r="C1163" t="s">
        <v>275</v>
      </c>
      <c r="D1163" t="s">
        <v>265</v>
      </c>
      <c r="E1163" t="s">
        <v>188</v>
      </c>
      <c r="F1163">
        <v>4</v>
      </c>
      <c r="G1163">
        <v>72</v>
      </c>
      <c r="H1163">
        <v>0</v>
      </c>
      <c r="I1163">
        <v>0</v>
      </c>
      <c r="J1163">
        <v>4</v>
      </c>
      <c r="K1163">
        <v>72</v>
      </c>
    </row>
    <row r="1164" spans="1:11" x14ac:dyDescent="0.2">
      <c r="A1164" t="s">
        <v>1471</v>
      </c>
      <c r="B1164" t="s">
        <v>89</v>
      </c>
      <c r="C1164" t="s">
        <v>275</v>
      </c>
      <c r="D1164" t="s">
        <v>272</v>
      </c>
      <c r="E1164" t="s">
        <v>189</v>
      </c>
      <c r="F1164">
        <v>1</v>
      </c>
      <c r="G1164">
        <v>53</v>
      </c>
      <c r="H1164">
        <v>0</v>
      </c>
      <c r="I1164">
        <v>0</v>
      </c>
      <c r="J1164">
        <v>1</v>
      </c>
      <c r="K1164">
        <v>53</v>
      </c>
    </row>
    <row r="1165" spans="1:11" x14ac:dyDescent="0.2">
      <c r="A1165" t="s">
        <v>1472</v>
      </c>
      <c r="B1165" t="s">
        <v>89</v>
      </c>
      <c r="C1165" t="s">
        <v>275</v>
      </c>
      <c r="D1165" t="s">
        <v>267</v>
      </c>
      <c r="E1165" t="s">
        <v>281</v>
      </c>
      <c r="F1165">
        <v>4</v>
      </c>
      <c r="G1165">
        <v>62</v>
      </c>
      <c r="H1165">
        <v>0</v>
      </c>
      <c r="I1165">
        <v>0</v>
      </c>
      <c r="J1165">
        <v>4</v>
      </c>
      <c r="K1165">
        <v>62</v>
      </c>
    </row>
    <row r="1166" spans="1:11" x14ac:dyDescent="0.2">
      <c r="A1166" t="s">
        <v>1473</v>
      </c>
      <c r="B1166" t="s">
        <v>89</v>
      </c>
      <c r="C1166" t="s">
        <v>275</v>
      </c>
      <c r="D1166" t="s">
        <v>272</v>
      </c>
      <c r="E1166" t="s">
        <v>190</v>
      </c>
      <c r="F1166">
        <v>1</v>
      </c>
      <c r="G1166">
        <v>20</v>
      </c>
      <c r="H1166">
        <v>0</v>
      </c>
      <c r="I1166">
        <v>0</v>
      </c>
      <c r="J1166">
        <v>1</v>
      </c>
      <c r="K1166">
        <v>20</v>
      </c>
    </row>
    <row r="1167" spans="1:11" x14ac:dyDescent="0.2">
      <c r="A1167" t="s">
        <v>1474</v>
      </c>
      <c r="B1167" t="s">
        <v>89</v>
      </c>
      <c r="C1167" t="s">
        <v>275</v>
      </c>
      <c r="D1167" t="s">
        <v>270</v>
      </c>
      <c r="E1167" t="s">
        <v>192</v>
      </c>
      <c r="F1167">
        <v>1</v>
      </c>
      <c r="G1167">
        <v>30</v>
      </c>
      <c r="H1167">
        <v>1</v>
      </c>
      <c r="I1167">
        <v>0</v>
      </c>
      <c r="J1167">
        <v>2</v>
      </c>
      <c r="K1167">
        <v>30</v>
      </c>
    </row>
    <row r="1168" spans="1:11" x14ac:dyDescent="0.2">
      <c r="A1168" t="s">
        <v>1475</v>
      </c>
      <c r="B1168" t="s">
        <v>89</v>
      </c>
      <c r="C1168" t="s">
        <v>275</v>
      </c>
      <c r="D1168" t="s">
        <v>268</v>
      </c>
      <c r="E1168" t="s">
        <v>282</v>
      </c>
      <c r="F1168">
        <v>14</v>
      </c>
      <c r="G1168">
        <v>451</v>
      </c>
      <c r="H1168">
        <v>0</v>
      </c>
      <c r="I1168">
        <v>0</v>
      </c>
      <c r="J1168">
        <v>14</v>
      </c>
      <c r="K1168">
        <v>451</v>
      </c>
    </row>
    <row r="1169" spans="1:11" x14ac:dyDescent="0.2">
      <c r="A1169" t="s">
        <v>1476</v>
      </c>
      <c r="B1169" t="s">
        <v>89</v>
      </c>
      <c r="C1169" t="s">
        <v>275</v>
      </c>
      <c r="D1169" t="s">
        <v>272</v>
      </c>
      <c r="E1169" t="s">
        <v>194</v>
      </c>
      <c r="F1169">
        <v>3</v>
      </c>
      <c r="G1169">
        <v>80</v>
      </c>
      <c r="H1169">
        <v>0</v>
      </c>
      <c r="I1169">
        <v>0</v>
      </c>
      <c r="J1169">
        <v>3</v>
      </c>
      <c r="K1169">
        <v>80</v>
      </c>
    </row>
    <row r="1170" spans="1:11" x14ac:dyDescent="0.2">
      <c r="A1170" t="s">
        <v>1477</v>
      </c>
      <c r="B1170" t="s">
        <v>89</v>
      </c>
      <c r="C1170" t="s">
        <v>275</v>
      </c>
      <c r="D1170" t="s">
        <v>264</v>
      </c>
      <c r="E1170" t="s">
        <v>197</v>
      </c>
      <c r="F1170">
        <v>1</v>
      </c>
      <c r="G1170">
        <v>40</v>
      </c>
      <c r="H1170">
        <v>0</v>
      </c>
      <c r="I1170">
        <v>0</v>
      </c>
      <c r="J1170">
        <v>1</v>
      </c>
      <c r="K1170">
        <v>40</v>
      </c>
    </row>
    <row r="1171" spans="1:11" x14ac:dyDescent="0.2">
      <c r="A1171" t="s">
        <v>1478</v>
      </c>
      <c r="B1171" t="s">
        <v>89</v>
      </c>
      <c r="C1171" t="s">
        <v>275</v>
      </c>
      <c r="D1171" t="s">
        <v>269</v>
      </c>
      <c r="E1171" t="s">
        <v>199</v>
      </c>
      <c r="F1171">
        <v>2</v>
      </c>
      <c r="G1171">
        <v>60</v>
      </c>
      <c r="H1171">
        <v>0</v>
      </c>
      <c r="I1171">
        <v>0</v>
      </c>
      <c r="J1171">
        <v>2</v>
      </c>
      <c r="K1171">
        <v>60</v>
      </c>
    </row>
    <row r="1172" spans="1:11" x14ac:dyDescent="0.2">
      <c r="A1172" t="s">
        <v>1479</v>
      </c>
      <c r="B1172" t="s">
        <v>89</v>
      </c>
      <c r="C1172" t="s">
        <v>275</v>
      </c>
      <c r="D1172" t="s">
        <v>269</v>
      </c>
      <c r="E1172" t="s">
        <v>202</v>
      </c>
      <c r="F1172">
        <v>1</v>
      </c>
      <c r="G1172">
        <v>15</v>
      </c>
      <c r="H1172">
        <v>0</v>
      </c>
      <c r="I1172">
        <v>0</v>
      </c>
      <c r="J1172">
        <v>1</v>
      </c>
      <c r="K1172">
        <v>15</v>
      </c>
    </row>
    <row r="1173" spans="1:11" x14ac:dyDescent="0.2">
      <c r="A1173" t="s">
        <v>1480</v>
      </c>
      <c r="B1173" t="s">
        <v>89</v>
      </c>
      <c r="C1173" t="s">
        <v>275</v>
      </c>
      <c r="D1173" t="s">
        <v>266</v>
      </c>
      <c r="E1173" t="s">
        <v>204</v>
      </c>
      <c r="F1173">
        <v>3</v>
      </c>
      <c r="G1173">
        <v>85</v>
      </c>
      <c r="H1173">
        <v>0</v>
      </c>
      <c r="I1173">
        <v>0</v>
      </c>
      <c r="J1173">
        <v>3</v>
      </c>
      <c r="K1173">
        <v>85</v>
      </c>
    </row>
    <row r="1174" spans="1:11" x14ac:dyDescent="0.2">
      <c r="A1174" t="s">
        <v>1481</v>
      </c>
      <c r="B1174" t="s">
        <v>89</v>
      </c>
      <c r="C1174" t="s">
        <v>275</v>
      </c>
      <c r="D1174" t="s">
        <v>266</v>
      </c>
      <c r="E1174" t="s">
        <v>206</v>
      </c>
      <c r="F1174">
        <v>2</v>
      </c>
      <c r="G1174">
        <v>48.88</v>
      </c>
      <c r="H1174">
        <v>0</v>
      </c>
      <c r="I1174">
        <v>0</v>
      </c>
      <c r="J1174">
        <v>2</v>
      </c>
      <c r="K1174">
        <v>48.88</v>
      </c>
    </row>
    <row r="1175" spans="1:11" x14ac:dyDescent="0.2">
      <c r="A1175" t="s">
        <v>1482</v>
      </c>
      <c r="B1175" t="s">
        <v>89</v>
      </c>
      <c r="C1175" t="s">
        <v>275</v>
      </c>
      <c r="D1175" t="s">
        <v>268</v>
      </c>
      <c r="E1175" t="s">
        <v>210</v>
      </c>
      <c r="F1175">
        <v>2</v>
      </c>
      <c r="G1175">
        <v>38</v>
      </c>
      <c r="H1175">
        <v>0</v>
      </c>
      <c r="I1175">
        <v>0</v>
      </c>
      <c r="J1175">
        <v>2</v>
      </c>
      <c r="K1175">
        <v>38</v>
      </c>
    </row>
    <row r="1176" spans="1:11" x14ac:dyDescent="0.2">
      <c r="A1176" t="s">
        <v>1483</v>
      </c>
      <c r="B1176" t="s">
        <v>89</v>
      </c>
      <c r="C1176" t="s">
        <v>275</v>
      </c>
      <c r="D1176" t="s">
        <v>268</v>
      </c>
      <c r="E1176" t="s">
        <v>212</v>
      </c>
      <c r="F1176">
        <v>1</v>
      </c>
      <c r="G1176">
        <v>38</v>
      </c>
      <c r="H1176">
        <v>0</v>
      </c>
      <c r="I1176">
        <v>0</v>
      </c>
      <c r="J1176">
        <v>1</v>
      </c>
      <c r="K1176">
        <v>38</v>
      </c>
    </row>
    <row r="1177" spans="1:11" x14ac:dyDescent="0.2">
      <c r="A1177" t="s">
        <v>1484</v>
      </c>
      <c r="B1177" t="s">
        <v>89</v>
      </c>
      <c r="C1177" t="s">
        <v>275</v>
      </c>
      <c r="D1177" t="s">
        <v>271</v>
      </c>
      <c r="E1177" t="s">
        <v>214</v>
      </c>
      <c r="F1177">
        <v>4</v>
      </c>
      <c r="G1177">
        <v>93</v>
      </c>
      <c r="H1177">
        <v>0</v>
      </c>
      <c r="I1177">
        <v>0</v>
      </c>
      <c r="J1177">
        <v>4</v>
      </c>
      <c r="K1177">
        <v>93</v>
      </c>
    </row>
    <row r="1178" spans="1:11" x14ac:dyDescent="0.2">
      <c r="A1178" t="s">
        <v>1485</v>
      </c>
      <c r="B1178" t="s">
        <v>89</v>
      </c>
      <c r="C1178" t="s">
        <v>275</v>
      </c>
      <c r="D1178" t="s">
        <v>270</v>
      </c>
      <c r="E1178" t="s">
        <v>217</v>
      </c>
      <c r="F1178">
        <v>4</v>
      </c>
      <c r="G1178">
        <v>90</v>
      </c>
      <c r="H1178">
        <v>0</v>
      </c>
      <c r="I1178">
        <v>0</v>
      </c>
      <c r="J1178">
        <v>4</v>
      </c>
      <c r="K1178">
        <v>90</v>
      </c>
    </row>
    <row r="1179" spans="1:11" x14ac:dyDescent="0.2">
      <c r="A1179" t="s">
        <v>1486</v>
      </c>
      <c r="B1179" t="s">
        <v>89</v>
      </c>
      <c r="C1179" t="s">
        <v>275</v>
      </c>
      <c r="D1179" t="s">
        <v>269</v>
      </c>
      <c r="E1179" t="s">
        <v>283</v>
      </c>
      <c r="F1179">
        <v>45</v>
      </c>
      <c r="G1179">
        <v>1016</v>
      </c>
      <c r="H1179">
        <v>0</v>
      </c>
      <c r="I1179">
        <v>0</v>
      </c>
      <c r="J1179">
        <v>45</v>
      </c>
      <c r="K1179">
        <v>1016</v>
      </c>
    </row>
    <row r="1180" spans="1:11" x14ac:dyDescent="0.2">
      <c r="A1180" t="s">
        <v>1487</v>
      </c>
      <c r="B1180" t="s">
        <v>89</v>
      </c>
      <c r="C1180" t="s">
        <v>275</v>
      </c>
      <c r="D1180" t="s">
        <v>270</v>
      </c>
      <c r="E1180" t="s">
        <v>218</v>
      </c>
      <c r="F1180">
        <v>1</v>
      </c>
      <c r="G1180">
        <v>28</v>
      </c>
      <c r="H1180">
        <v>0</v>
      </c>
      <c r="I1180">
        <v>0</v>
      </c>
      <c r="J1180">
        <v>1</v>
      </c>
      <c r="K1180">
        <v>28</v>
      </c>
    </row>
    <row r="1181" spans="1:11" x14ac:dyDescent="0.2">
      <c r="A1181" t="s">
        <v>1488</v>
      </c>
      <c r="B1181" t="s">
        <v>89</v>
      </c>
      <c r="C1181" t="s">
        <v>275</v>
      </c>
      <c r="D1181" t="s">
        <v>270</v>
      </c>
      <c r="E1181" t="s">
        <v>284</v>
      </c>
      <c r="F1181">
        <v>26</v>
      </c>
      <c r="G1181">
        <v>686</v>
      </c>
      <c r="H1181">
        <v>1</v>
      </c>
      <c r="I1181">
        <v>0</v>
      </c>
      <c r="J1181">
        <v>27</v>
      </c>
      <c r="K1181">
        <v>686</v>
      </c>
    </row>
    <row r="1182" spans="1:11" x14ac:dyDescent="0.2">
      <c r="A1182" t="s">
        <v>1489</v>
      </c>
      <c r="B1182" t="s">
        <v>89</v>
      </c>
      <c r="C1182" t="s">
        <v>275</v>
      </c>
      <c r="D1182" t="s">
        <v>269</v>
      </c>
      <c r="E1182" t="s">
        <v>220</v>
      </c>
      <c r="F1182">
        <v>1</v>
      </c>
      <c r="G1182">
        <v>24</v>
      </c>
      <c r="H1182">
        <v>0</v>
      </c>
      <c r="I1182">
        <v>0</v>
      </c>
      <c r="J1182">
        <v>1</v>
      </c>
      <c r="K1182">
        <v>24</v>
      </c>
    </row>
    <row r="1183" spans="1:11" x14ac:dyDescent="0.2">
      <c r="A1183" t="s">
        <v>1490</v>
      </c>
      <c r="B1183" t="s">
        <v>89</v>
      </c>
      <c r="C1183" t="s">
        <v>275</v>
      </c>
      <c r="D1183" t="s">
        <v>266</v>
      </c>
      <c r="E1183" t="s">
        <v>222</v>
      </c>
      <c r="F1183">
        <v>4</v>
      </c>
      <c r="G1183">
        <v>119</v>
      </c>
      <c r="H1183">
        <v>0</v>
      </c>
      <c r="I1183">
        <v>0</v>
      </c>
      <c r="J1183">
        <v>4</v>
      </c>
      <c r="K1183">
        <v>119</v>
      </c>
    </row>
    <row r="1184" spans="1:11" x14ac:dyDescent="0.2">
      <c r="A1184" t="s">
        <v>1491</v>
      </c>
      <c r="B1184" t="s">
        <v>89</v>
      </c>
      <c r="C1184" t="s">
        <v>275</v>
      </c>
      <c r="D1184" t="s">
        <v>271</v>
      </c>
      <c r="E1184" t="s">
        <v>224</v>
      </c>
      <c r="F1184">
        <v>3</v>
      </c>
      <c r="G1184">
        <v>70</v>
      </c>
      <c r="H1184">
        <v>0</v>
      </c>
      <c r="I1184">
        <v>0</v>
      </c>
      <c r="J1184">
        <v>3</v>
      </c>
      <c r="K1184">
        <v>70</v>
      </c>
    </row>
    <row r="1185" spans="1:11" x14ac:dyDescent="0.2">
      <c r="A1185" t="s">
        <v>1492</v>
      </c>
      <c r="B1185" t="s">
        <v>89</v>
      </c>
      <c r="C1185" t="s">
        <v>275</v>
      </c>
      <c r="D1185" t="s">
        <v>268</v>
      </c>
      <c r="E1185" t="s">
        <v>225</v>
      </c>
      <c r="F1185">
        <v>1</v>
      </c>
      <c r="G1185">
        <v>15</v>
      </c>
      <c r="H1185">
        <v>0</v>
      </c>
      <c r="I1185">
        <v>0</v>
      </c>
      <c r="J1185">
        <v>1</v>
      </c>
      <c r="K1185">
        <v>15</v>
      </c>
    </row>
    <row r="1186" spans="1:11" x14ac:dyDescent="0.2">
      <c r="A1186" t="s">
        <v>1493</v>
      </c>
      <c r="B1186" t="s">
        <v>89</v>
      </c>
      <c r="C1186" t="s">
        <v>275</v>
      </c>
      <c r="D1186" t="s">
        <v>271</v>
      </c>
      <c r="E1186" t="s">
        <v>227</v>
      </c>
      <c r="F1186">
        <v>1</v>
      </c>
      <c r="G1186">
        <v>20</v>
      </c>
      <c r="H1186">
        <v>0</v>
      </c>
      <c r="I1186">
        <v>0</v>
      </c>
      <c r="J1186">
        <v>1</v>
      </c>
      <c r="K1186">
        <v>20</v>
      </c>
    </row>
    <row r="1187" spans="1:11" x14ac:dyDescent="0.2">
      <c r="A1187" t="s">
        <v>1494</v>
      </c>
      <c r="B1187" t="s">
        <v>89</v>
      </c>
      <c r="C1187" t="s">
        <v>275</v>
      </c>
      <c r="D1187" t="s">
        <v>265</v>
      </c>
      <c r="E1187" t="s">
        <v>228</v>
      </c>
      <c r="F1187">
        <v>1</v>
      </c>
      <c r="G1187">
        <v>30</v>
      </c>
      <c r="H1187">
        <v>0</v>
      </c>
      <c r="I1187">
        <v>0</v>
      </c>
      <c r="J1187">
        <v>1</v>
      </c>
      <c r="K1187">
        <v>30</v>
      </c>
    </row>
    <row r="1188" spans="1:11" x14ac:dyDescent="0.2">
      <c r="A1188" t="s">
        <v>1495</v>
      </c>
      <c r="B1188" t="s">
        <v>89</v>
      </c>
      <c r="C1188" t="s">
        <v>275</v>
      </c>
      <c r="D1188" t="s">
        <v>269</v>
      </c>
      <c r="E1188" t="s">
        <v>230</v>
      </c>
      <c r="F1188">
        <v>11</v>
      </c>
      <c r="G1188">
        <v>212</v>
      </c>
      <c r="H1188">
        <v>0</v>
      </c>
      <c r="I1188">
        <v>0</v>
      </c>
      <c r="J1188">
        <v>11</v>
      </c>
      <c r="K1188">
        <v>212</v>
      </c>
    </row>
    <row r="1189" spans="1:11" x14ac:dyDescent="0.2">
      <c r="A1189" t="s">
        <v>1496</v>
      </c>
      <c r="B1189" t="s">
        <v>89</v>
      </c>
      <c r="C1189" t="s">
        <v>275</v>
      </c>
      <c r="D1189" t="s">
        <v>270</v>
      </c>
      <c r="E1189" t="s">
        <v>232</v>
      </c>
      <c r="F1189">
        <v>2</v>
      </c>
      <c r="G1189">
        <v>90</v>
      </c>
      <c r="H1189">
        <v>0</v>
      </c>
      <c r="I1189">
        <v>0</v>
      </c>
      <c r="J1189">
        <v>2</v>
      </c>
      <c r="K1189">
        <v>90</v>
      </c>
    </row>
    <row r="1190" spans="1:11" x14ac:dyDescent="0.2">
      <c r="A1190" t="s">
        <v>1497</v>
      </c>
      <c r="B1190" t="s">
        <v>89</v>
      </c>
      <c r="C1190" t="s">
        <v>275</v>
      </c>
      <c r="D1190" t="s">
        <v>268</v>
      </c>
      <c r="E1190" t="s">
        <v>238</v>
      </c>
      <c r="F1190">
        <v>2</v>
      </c>
      <c r="G1190">
        <v>122</v>
      </c>
      <c r="H1190">
        <v>0</v>
      </c>
      <c r="I1190">
        <v>0</v>
      </c>
      <c r="J1190">
        <v>2</v>
      </c>
      <c r="K1190">
        <v>122</v>
      </c>
    </row>
    <row r="1191" spans="1:11" x14ac:dyDescent="0.2">
      <c r="A1191" t="s">
        <v>1498</v>
      </c>
      <c r="B1191" t="s">
        <v>89</v>
      </c>
      <c r="C1191" t="s">
        <v>275</v>
      </c>
      <c r="D1191" t="s">
        <v>272</v>
      </c>
      <c r="E1191" t="s">
        <v>239</v>
      </c>
      <c r="F1191">
        <v>1</v>
      </c>
      <c r="G1191">
        <v>20</v>
      </c>
      <c r="H1191">
        <v>0</v>
      </c>
      <c r="I1191">
        <v>0</v>
      </c>
      <c r="J1191">
        <v>1</v>
      </c>
      <c r="K1191">
        <v>20</v>
      </c>
    </row>
    <row r="1192" spans="1:11" x14ac:dyDescent="0.2">
      <c r="A1192" t="s">
        <v>1499</v>
      </c>
      <c r="B1192" t="s">
        <v>89</v>
      </c>
      <c r="C1192" t="s">
        <v>275</v>
      </c>
      <c r="D1192" t="s">
        <v>266</v>
      </c>
      <c r="E1192" t="s">
        <v>241</v>
      </c>
      <c r="F1192">
        <v>1</v>
      </c>
      <c r="G1192">
        <v>37</v>
      </c>
      <c r="H1192">
        <v>0</v>
      </c>
      <c r="I1192">
        <v>0</v>
      </c>
      <c r="J1192">
        <v>1</v>
      </c>
      <c r="K1192">
        <v>37</v>
      </c>
    </row>
    <row r="1193" spans="1:11" x14ac:dyDescent="0.2">
      <c r="A1193" t="s">
        <v>1500</v>
      </c>
      <c r="B1193" t="s">
        <v>89</v>
      </c>
      <c r="C1193" t="s">
        <v>275</v>
      </c>
      <c r="D1193" t="s">
        <v>266</v>
      </c>
      <c r="E1193" t="s">
        <v>242</v>
      </c>
      <c r="F1193">
        <v>1</v>
      </c>
      <c r="G1193">
        <v>16</v>
      </c>
      <c r="H1193">
        <v>0</v>
      </c>
      <c r="I1193">
        <v>0</v>
      </c>
      <c r="J1193">
        <v>1</v>
      </c>
      <c r="K1193">
        <v>16</v>
      </c>
    </row>
    <row r="1194" spans="1:11" x14ac:dyDescent="0.2">
      <c r="A1194" t="s">
        <v>1501</v>
      </c>
      <c r="B1194" t="s">
        <v>89</v>
      </c>
      <c r="C1194" t="s">
        <v>275</v>
      </c>
      <c r="D1194" t="s">
        <v>271</v>
      </c>
      <c r="E1194" t="s">
        <v>244</v>
      </c>
      <c r="F1194">
        <v>1</v>
      </c>
      <c r="G1194">
        <v>16</v>
      </c>
      <c r="H1194">
        <v>0</v>
      </c>
      <c r="I1194">
        <v>0</v>
      </c>
      <c r="J1194">
        <v>1</v>
      </c>
      <c r="K1194">
        <v>16</v>
      </c>
    </row>
    <row r="1195" spans="1:11" x14ac:dyDescent="0.2">
      <c r="A1195" t="s">
        <v>1502</v>
      </c>
      <c r="B1195" t="s">
        <v>89</v>
      </c>
      <c r="C1195" t="s">
        <v>275</v>
      </c>
      <c r="D1195" t="s">
        <v>271</v>
      </c>
      <c r="E1195" t="s">
        <v>285</v>
      </c>
      <c r="F1195">
        <v>16</v>
      </c>
      <c r="G1195">
        <v>364</v>
      </c>
      <c r="H1195">
        <v>0</v>
      </c>
      <c r="I1195">
        <v>0</v>
      </c>
      <c r="J1195">
        <v>16</v>
      </c>
      <c r="K1195">
        <v>364</v>
      </c>
    </row>
    <row r="1196" spans="1:11" x14ac:dyDescent="0.2">
      <c r="A1196" t="s">
        <v>1503</v>
      </c>
      <c r="B1196" t="s">
        <v>89</v>
      </c>
      <c r="C1196" t="s">
        <v>275</v>
      </c>
      <c r="D1196" t="s">
        <v>264</v>
      </c>
      <c r="E1196" t="s">
        <v>246</v>
      </c>
      <c r="F1196">
        <v>2</v>
      </c>
      <c r="G1196">
        <v>52</v>
      </c>
      <c r="H1196">
        <v>0</v>
      </c>
      <c r="I1196">
        <v>0</v>
      </c>
      <c r="J1196">
        <v>2</v>
      </c>
      <c r="K1196">
        <v>52</v>
      </c>
    </row>
    <row r="1197" spans="1:11" x14ac:dyDescent="0.2">
      <c r="A1197" t="s">
        <v>1504</v>
      </c>
      <c r="B1197" t="s">
        <v>89</v>
      </c>
      <c r="C1197" t="s">
        <v>275</v>
      </c>
      <c r="D1197" t="s">
        <v>269</v>
      </c>
      <c r="E1197" t="s">
        <v>247</v>
      </c>
      <c r="F1197">
        <v>5</v>
      </c>
      <c r="G1197">
        <v>143</v>
      </c>
      <c r="H1197">
        <v>0</v>
      </c>
      <c r="I1197">
        <v>0</v>
      </c>
      <c r="J1197">
        <v>5</v>
      </c>
      <c r="K1197">
        <v>143</v>
      </c>
    </row>
    <row r="1198" spans="1:11" x14ac:dyDescent="0.2">
      <c r="A1198" t="s">
        <v>1505</v>
      </c>
      <c r="B1198" t="s">
        <v>89</v>
      </c>
      <c r="C1198" t="s">
        <v>275</v>
      </c>
      <c r="D1198" t="s">
        <v>270</v>
      </c>
      <c r="E1198" t="s">
        <v>250</v>
      </c>
      <c r="F1198">
        <v>2</v>
      </c>
      <c r="G1198">
        <v>57</v>
      </c>
      <c r="H1198">
        <v>0</v>
      </c>
      <c r="I1198">
        <v>0</v>
      </c>
      <c r="J1198">
        <v>2</v>
      </c>
      <c r="K1198">
        <v>57</v>
      </c>
    </row>
    <row r="1199" spans="1:11" x14ac:dyDescent="0.2">
      <c r="A1199" t="s">
        <v>1506</v>
      </c>
      <c r="B1199" t="s">
        <v>89</v>
      </c>
      <c r="C1199" t="s">
        <v>275</v>
      </c>
      <c r="D1199" t="s">
        <v>269</v>
      </c>
      <c r="E1199" t="s">
        <v>253</v>
      </c>
      <c r="F1199">
        <v>1</v>
      </c>
      <c r="G1199">
        <v>29</v>
      </c>
      <c r="H1199">
        <v>0</v>
      </c>
      <c r="I1199">
        <v>0</v>
      </c>
      <c r="J1199">
        <v>1</v>
      </c>
      <c r="K1199">
        <v>29</v>
      </c>
    </row>
    <row r="1200" spans="1:11" x14ac:dyDescent="0.2">
      <c r="A1200" t="s">
        <v>1507</v>
      </c>
      <c r="B1200" t="s">
        <v>89</v>
      </c>
      <c r="C1200" t="s">
        <v>275</v>
      </c>
      <c r="D1200" t="s">
        <v>271</v>
      </c>
      <c r="E1200" t="s">
        <v>255</v>
      </c>
      <c r="F1200">
        <v>4</v>
      </c>
      <c r="G1200">
        <v>94</v>
      </c>
      <c r="H1200">
        <v>0</v>
      </c>
      <c r="I1200">
        <v>0</v>
      </c>
      <c r="J1200">
        <v>4</v>
      </c>
      <c r="K1200">
        <v>94</v>
      </c>
    </row>
    <row r="1201" spans="1:11" x14ac:dyDescent="0.2">
      <c r="A1201" t="s">
        <v>1508</v>
      </c>
      <c r="B1201" t="s">
        <v>89</v>
      </c>
      <c r="C1201" t="s">
        <v>275</v>
      </c>
      <c r="D1201" t="s">
        <v>272</v>
      </c>
      <c r="E1201" t="s">
        <v>256</v>
      </c>
      <c r="F1201">
        <v>1</v>
      </c>
      <c r="G1201">
        <v>14</v>
      </c>
      <c r="H1201">
        <v>0</v>
      </c>
      <c r="I1201">
        <v>0</v>
      </c>
      <c r="J1201">
        <v>1</v>
      </c>
      <c r="K1201">
        <v>14</v>
      </c>
    </row>
    <row r="1202" spans="1:11" x14ac:dyDescent="0.2">
      <c r="A1202" t="s">
        <v>1509</v>
      </c>
      <c r="B1202" t="s">
        <v>89</v>
      </c>
      <c r="C1202" t="s">
        <v>275</v>
      </c>
      <c r="D1202" t="s">
        <v>272</v>
      </c>
      <c r="E1202" t="s">
        <v>286</v>
      </c>
      <c r="F1202">
        <v>23</v>
      </c>
      <c r="G1202">
        <v>683</v>
      </c>
      <c r="H1202">
        <v>0</v>
      </c>
      <c r="I1202">
        <v>0</v>
      </c>
      <c r="J1202">
        <v>23</v>
      </c>
      <c r="K1202">
        <v>683</v>
      </c>
    </row>
    <row r="1203" spans="1:11" x14ac:dyDescent="0.2">
      <c r="A1203" t="s">
        <v>1510</v>
      </c>
      <c r="B1203" t="s">
        <v>89</v>
      </c>
      <c r="C1203" t="s">
        <v>293</v>
      </c>
      <c r="D1203" t="s">
        <v>104</v>
      </c>
      <c r="E1203" t="s">
        <v>277</v>
      </c>
      <c r="F1203">
        <v>0</v>
      </c>
      <c r="G1203">
        <v>0</v>
      </c>
      <c r="H1203">
        <v>3</v>
      </c>
      <c r="I1203">
        <v>0</v>
      </c>
      <c r="J1203">
        <v>3</v>
      </c>
      <c r="K1203">
        <v>0</v>
      </c>
    </row>
    <row r="1204" spans="1:11" x14ac:dyDescent="0.2">
      <c r="A1204" t="s">
        <v>1511</v>
      </c>
      <c r="B1204" t="s">
        <v>89</v>
      </c>
      <c r="C1204" t="s">
        <v>293</v>
      </c>
      <c r="D1204" t="s">
        <v>266</v>
      </c>
      <c r="E1204" t="s">
        <v>118</v>
      </c>
      <c r="F1204">
        <v>0</v>
      </c>
      <c r="G1204">
        <v>0</v>
      </c>
      <c r="H1204">
        <v>1</v>
      </c>
      <c r="I1204">
        <v>0</v>
      </c>
      <c r="J1204">
        <v>1</v>
      </c>
      <c r="K1204">
        <v>0</v>
      </c>
    </row>
    <row r="1205" spans="1:11" x14ac:dyDescent="0.2">
      <c r="A1205" t="s">
        <v>1512</v>
      </c>
      <c r="B1205" t="s">
        <v>89</v>
      </c>
      <c r="C1205" t="s">
        <v>293</v>
      </c>
      <c r="D1205" t="s">
        <v>266</v>
      </c>
      <c r="E1205" t="s">
        <v>133</v>
      </c>
      <c r="F1205">
        <v>0</v>
      </c>
      <c r="G1205">
        <v>0</v>
      </c>
      <c r="H1205">
        <v>1</v>
      </c>
      <c r="I1205">
        <v>0</v>
      </c>
      <c r="J1205">
        <v>1</v>
      </c>
      <c r="K1205">
        <v>0</v>
      </c>
    </row>
    <row r="1206" spans="1:11" x14ac:dyDescent="0.2">
      <c r="A1206" t="s">
        <v>1513</v>
      </c>
      <c r="B1206" t="s">
        <v>89</v>
      </c>
      <c r="C1206" t="s">
        <v>293</v>
      </c>
      <c r="D1206" t="s">
        <v>266</v>
      </c>
      <c r="E1206" t="s">
        <v>280</v>
      </c>
      <c r="F1206">
        <v>0</v>
      </c>
      <c r="G1206">
        <v>0</v>
      </c>
      <c r="H1206">
        <v>2</v>
      </c>
      <c r="I1206">
        <v>0</v>
      </c>
      <c r="J1206">
        <v>2</v>
      </c>
      <c r="K1206">
        <v>0</v>
      </c>
    </row>
    <row r="1207" spans="1:11" x14ac:dyDescent="0.2">
      <c r="A1207" t="s">
        <v>1514</v>
      </c>
      <c r="B1207" t="s">
        <v>89</v>
      </c>
      <c r="C1207" t="s">
        <v>293</v>
      </c>
      <c r="D1207" t="s">
        <v>270</v>
      </c>
      <c r="E1207" t="s">
        <v>192</v>
      </c>
      <c r="F1207">
        <v>0</v>
      </c>
      <c r="G1207">
        <v>0</v>
      </c>
      <c r="H1207">
        <v>1</v>
      </c>
      <c r="I1207">
        <v>0</v>
      </c>
      <c r="J1207">
        <v>1</v>
      </c>
      <c r="K1207">
        <v>0</v>
      </c>
    </row>
    <row r="1208" spans="1:11" x14ac:dyDescent="0.2">
      <c r="A1208" t="s">
        <v>1515</v>
      </c>
      <c r="B1208" t="s">
        <v>89</v>
      </c>
      <c r="C1208" t="s">
        <v>293</v>
      </c>
      <c r="D1208" t="s">
        <v>270</v>
      </c>
      <c r="E1208" t="s">
        <v>284</v>
      </c>
      <c r="F1208">
        <v>0</v>
      </c>
      <c r="G1208">
        <v>0</v>
      </c>
      <c r="H1208">
        <v>1</v>
      </c>
      <c r="I1208">
        <v>0</v>
      </c>
      <c r="J1208">
        <v>1</v>
      </c>
      <c r="K1208">
        <v>0</v>
      </c>
    </row>
    <row r="1209" spans="1:11" x14ac:dyDescent="0.2">
      <c r="A1209" t="s">
        <v>1516</v>
      </c>
      <c r="B1209" t="s">
        <v>89</v>
      </c>
      <c r="C1209" t="s">
        <v>292</v>
      </c>
      <c r="D1209" t="s">
        <v>104</v>
      </c>
      <c r="E1209" t="s">
        <v>277</v>
      </c>
      <c r="F1209">
        <v>43</v>
      </c>
      <c r="G1209">
        <v>966.88</v>
      </c>
      <c r="H1209">
        <v>0</v>
      </c>
      <c r="I1209">
        <v>0</v>
      </c>
      <c r="J1209">
        <v>43</v>
      </c>
      <c r="K1209">
        <v>966.88</v>
      </c>
    </row>
    <row r="1210" spans="1:11" x14ac:dyDescent="0.2">
      <c r="A1210" t="s">
        <v>1517</v>
      </c>
      <c r="B1210" t="s">
        <v>89</v>
      </c>
      <c r="C1210" t="s">
        <v>292</v>
      </c>
      <c r="D1210" t="s">
        <v>266</v>
      </c>
      <c r="E1210" t="s">
        <v>110</v>
      </c>
      <c r="F1210">
        <v>1</v>
      </c>
      <c r="G1210">
        <v>16</v>
      </c>
      <c r="H1210">
        <v>0</v>
      </c>
      <c r="I1210">
        <v>0</v>
      </c>
      <c r="J1210">
        <v>1</v>
      </c>
      <c r="K1210">
        <v>16</v>
      </c>
    </row>
    <row r="1211" spans="1:11" x14ac:dyDescent="0.2">
      <c r="A1211" t="s">
        <v>1518</v>
      </c>
      <c r="B1211" t="s">
        <v>89</v>
      </c>
      <c r="C1211" t="s">
        <v>292</v>
      </c>
      <c r="D1211" t="s">
        <v>271</v>
      </c>
      <c r="E1211" t="s">
        <v>111</v>
      </c>
      <c r="F1211">
        <v>1</v>
      </c>
      <c r="G1211">
        <v>18</v>
      </c>
      <c r="H1211">
        <v>0</v>
      </c>
      <c r="I1211">
        <v>0</v>
      </c>
      <c r="J1211">
        <v>1</v>
      </c>
      <c r="K1211">
        <v>18</v>
      </c>
    </row>
    <row r="1212" spans="1:11" x14ac:dyDescent="0.2">
      <c r="A1212" t="s">
        <v>1519</v>
      </c>
      <c r="B1212" t="s">
        <v>89</v>
      </c>
      <c r="C1212" t="s">
        <v>292</v>
      </c>
      <c r="D1212" t="s">
        <v>270</v>
      </c>
      <c r="E1212" t="s">
        <v>115</v>
      </c>
      <c r="F1212">
        <v>1</v>
      </c>
      <c r="G1212">
        <v>24</v>
      </c>
      <c r="H1212">
        <v>0</v>
      </c>
      <c r="I1212">
        <v>0</v>
      </c>
      <c r="J1212">
        <v>1</v>
      </c>
      <c r="K1212">
        <v>24</v>
      </c>
    </row>
    <row r="1213" spans="1:11" x14ac:dyDescent="0.2">
      <c r="A1213" t="s">
        <v>1520</v>
      </c>
      <c r="B1213" t="s">
        <v>89</v>
      </c>
      <c r="C1213" t="s">
        <v>292</v>
      </c>
      <c r="D1213" t="s">
        <v>266</v>
      </c>
      <c r="E1213" t="s">
        <v>118</v>
      </c>
      <c r="F1213">
        <v>3</v>
      </c>
      <c r="G1213">
        <v>64</v>
      </c>
      <c r="H1213">
        <v>0</v>
      </c>
      <c r="I1213">
        <v>0</v>
      </c>
      <c r="J1213">
        <v>3</v>
      </c>
      <c r="K1213">
        <v>64</v>
      </c>
    </row>
    <row r="1214" spans="1:11" x14ac:dyDescent="0.2">
      <c r="A1214" t="s">
        <v>1521</v>
      </c>
      <c r="B1214" t="s">
        <v>89</v>
      </c>
      <c r="C1214" t="s">
        <v>292</v>
      </c>
      <c r="D1214" t="s">
        <v>269</v>
      </c>
      <c r="E1214" t="s">
        <v>119</v>
      </c>
      <c r="F1214">
        <v>2</v>
      </c>
      <c r="G1214">
        <v>46</v>
      </c>
      <c r="H1214">
        <v>0</v>
      </c>
      <c r="I1214">
        <v>0</v>
      </c>
      <c r="J1214">
        <v>2</v>
      </c>
      <c r="K1214">
        <v>46</v>
      </c>
    </row>
    <row r="1215" spans="1:11" x14ac:dyDescent="0.2">
      <c r="A1215" t="s">
        <v>1522</v>
      </c>
      <c r="B1215" t="s">
        <v>89</v>
      </c>
      <c r="C1215" t="s">
        <v>292</v>
      </c>
      <c r="D1215" t="s">
        <v>270</v>
      </c>
      <c r="E1215" t="s">
        <v>120</v>
      </c>
      <c r="F1215">
        <v>1</v>
      </c>
      <c r="G1215">
        <v>18</v>
      </c>
      <c r="H1215">
        <v>0</v>
      </c>
      <c r="I1215">
        <v>0</v>
      </c>
      <c r="J1215">
        <v>1</v>
      </c>
      <c r="K1215">
        <v>18</v>
      </c>
    </row>
    <row r="1216" spans="1:11" x14ac:dyDescent="0.2">
      <c r="A1216" t="s">
        <v>1523</v>
      </c>
      <c r="B1216" t="s">
        <v>89</v>
      </c>
      <c r="C1216" t="s">
        <v>292</v>
      </c>
      <c r="D1216" t="s">
        <v>266</v>
      </c>
      <c r="E1216" t="s">
        <v>121</v>
      </c>
      <c r="F1216">
        <v>1</v>
      </c>
      <c r="G1216">
        <v>12</v>
      </c>
      <c r="H1216">
        <v>0</v>
      </c>
      <c r="I1216">
        <v>0</v>
      </c>
      <c r="J1216">
        <v>1</v>
      </c>
      <c r="K1216">
        <v>12</v>
      </c>
    </row>
    <row r="1217" spans="1:11" x14ac:dyDescent="0.2">
      <c r="A1217" t="s">
        <v>1524</v>
      </c>
      <c r="B1217" t="s">
        <v>89</v>
      </c>
      <c r="C1217" t="s">
        <v>292</v>
      </c>
      <c r="D1217" t="s">
        <v>265</v>
      </c>
      <c r="E1217" t="s">
        <v>125</v>
      </c>
      <c r="F1217">
        <v>1</v>
      </c>
      <c r="G1217">
        <v>24</v>
      </c>
      <c r="H1217">
        <v>0</v>
      </c>
      <c r="I1217">
        <v>0</v>
      </c>
      <c r="J1217">
        <v>1</v>
      </c>
      <c r="K1217">
        <v>24</v>
      </c>
    </row>
    <row r="1218" spans="1:11" x14ac:dyDescent="0.2">
      <c r="A1218" t="s">
        <v>1525</v>
      </c>
      <c r="B1218" t="s">
        <v>89</v>
      </c>
      <c r="C1218" t="s">
        <v>292</v>
      </c>
      <c r="D1218" t="s">
        <v>266</v>
      </c>
      <c r="E1218" t="s">
        <v>126</v>
      </c>
      <c r="F1218">
        <v>1</v>
      </c>
      <c r="G1218">
        <v>20</v>
      </c>
      <c r="H1218">
        <v>0</v>
      </c>
      <c r="I1218">
        <v>0</v>
      </c>
      <c r="J1218">
        <v>1</v>
      </c>
      <c r="K1218">
        <v>20</v>
      </c>
    </row>
    <row r="1219" spans="1:11" x14ac:dyDescent="0.2">
      <c r="A1219" t="s">
        <v>1526</v>
      </c>
      <c r="B1219" t="s">
        <v>89</v>
      </c>
      <c r="C1219" t="s">
        <v>292</v>
      </c>
      <c r="D1219" t="s">
        <v>268</v>
      </c>
      <c r="E1219" t="s">
        <v>128</v>
      </c>
      <c r="F1219">
        <v>1</v>
      </c>
      <c r="G1219">
        <v>12</v>
      </c>
      <c r="H1219">
        <v>0</v>
      </c>
      <c r="I1219">
        <v>0</v>
      </c>
      <c r="J1219">
        <v>1</v>
      </c>
      <c r="K1219">
        <v>12</v>
      </c>
    </row>
    <row r="1220" spans="1:11" x14ac:dyDescent="0.2">
      <c r="A1220" t="s">
        <v>1527</v>
      </c>
      <c r="B1220" t="s">
        <v>89</v>
      </c>
      <c r="C1220" t="s">
        <v>292</v>
      </c>
      <c r="D1220" t="s">
        <v>270</v>
      </c>
      <c r="E1220" t="s">
        <v>131</v>
      </c>
      <c r="F1220">
        <v>1</v>
      </c>
      <c r="G1220">
        <v>24</v>
      </c>
      <c r="H1220">
        <v>0</v>
      </c>
      <c r="I1220">
        <v>0</v>
      </c>
      <c r="J1220">
        <v>1</v>
      </c>
      <c r="K1220">
        <v>24</v>
      </c>
    </row>
    <row r="1221" spans="1:11" x14ac:dyDescent="0.2">
      <c r="A1221" t="s">
        <v>1528</v>
      </c>
      <c r="B1221" t="s">
        <v>89</v>
      </c>
      <c r="C1221" t="s">
        <v>292</v>
      </c>
      <c r="D1221" t="s">
        <v>266</v>
      </c>
      <c r="E1221" t="s">
        <v>133</v>
      </c>
      <c r="F1221">
        <v>1</v>
      </c>
      <c r="G1221">
        <v>25</v>
      </c>
      <c r="H1221">
        <v>0</v>
      </c>
      <c r="I1221">
        <v>0</v>
      </c>
      <c r="J1221">
        <v>1</v>
      </c>
      <c r="K1221">
        <v>25</v>
      </c>
    </row>
    <row r="1222" spans="1:11" x14ac:dyDescent="0.2">
      <c r="A1222" t="s">
        <v>1529</v>
      </c>
      <c r="B1222" t="s">
        <v>89</v>
      </c>
      <c r="C1222" t="s">
        <v>292</v>
      </c>
      <c r="D1222" t="s">
        <v>268</v>
      </c>
      <c r="E1222" t="s">
        <v>134</v>
      </c>
      <c r="F1222">
        <v>2</v>
      </c>
      <c r="G1222">
        <v>52</v>
      </c>
      <c r="H1222">
        <v>0</v>
      </c>
      <c r="I1222">
        <v>0</v>
      </c>
      <c r="J1222">
        <v>2</v>
      </c>
      <c r="K1222">
        <v>52</v>
      </c>
    </row>
    <row r="1223" spans="1:11" x14ac:dyDescent="0.2">
      <c r="A1223" t="s">
        <v>1530</v>
      </c>
      <c r="B1223" t="s">
        <v>89</v>
      </c>
      <c r="C1223" t="s">
        <v>292</v>
      </c>
      <c r="D1223" t="s">
        <v>264</v>
      </c>
      <c r="E1223" t="s">
        <v>136</v>
      </c>
      <c r="F1223">
        <v>1</v>
      </c>
      <c r="G1223">
        <v>16</v>
      </c>
      <c r="H1223">
        <v>0</v>
      </c>
      <c r="I1223">
        <v>0</v>
      </c>
      <c r="J1223">
        <v>1</v>
      </c>
      <c r="K1223">
        <v>16</v>
      </c>
    </row>
    <row r="1224" spans="1:11" x14ac:dyDescent="0.2">
      <c r="A1224" t="s">
        <v>1531</v>
      </c>
      <c r="B1224" t="s">
        <v>89</v>
      </c>
      <c r="C1224" t="s">
        <v>292</v>
      </c>
      <c r="D1224" t="s">
        <v>270</v>
      </c>
      <c r="E1224" t="s">
        <v>138</v>
      </c>
      <c r="F1224">
        <v>1</v>
      </c>
      <c r="G1224">
        <v>34</v>
      </c>
      <c r="H1224">
        <v>0</v>
      </c>
      <c r="I1224">
        <v>0</v>
      </c>
      <c r="J1224">
        <v>1</v>
      </c>
      <c r="K1224">
        <v>34</v>
      </c>
    </row>
    <row r="1225" spans="1:11" x14ac:dyDescent="0.2">
      <c r="A1225" t="s">
        <v>1532</v>
      </c>
      <c r="B1225" t="s">
        <v>89</v>
      </c>
      <c r="C1225" t="s">
        <v>292</v>
      </c>
      <c r="D1225" t="s">
        <v>264</v>
      </c>
      <c r="E1225" t="s">
        <v>278</v>
      </c>
      <c r="F1225">
        <v>2</v>
      </c>
      <c r="G1225">
        <v>32</v>
      </c>
      <c r="H1225">
        <v>0</v>
      </c>
      <c r="I1225">
        <v>0</v>
      </c>
      <c r="J1225">
        <v>2</v>
      </c>
      <c r="K1225">
        <v>32</v>
      </c>
    </row>
    <row r="1226" spans="1:11" x14ac:dyDescent="0.2">
      <c r="A1226" t="s">
        <v>1533</v>
      </c>
      <c r="B1226" t="s">
        <v>89</v>
      </c>
      <c r="C1226" t="s">
        <v>292</v>
      </c>
      <c r="D1226" t="s">
        <v>265</v>
      </c>
      <c r="E1226" t="s">
        <v>279</v>
      </c>
      <c r="F1226">
        <v>7</v>
      </c>
      <c r="G1226">
        <v>132</v>
      </c>
      <c r="H1226">
        <v>0</v>
      </c>
      <c r="I1226">
        <v>0</v>
      </c>
      <c r="J1226">
        <v>7</v>
      </c>
      <c r="K1226">
        <v>132</v>
      </c>
    </row>
    <row r="1227" spans="1:11" x14ac:dyDescent="0.2">
      <c r="A1227" t="s">
        <v>1534</v>
      </c>
      <c r="B1227" t="s">
        <v>89</v>
      </c>
      <c r="C1227" t="s">
        <v>292</v>
      </c>
      <c r="D1227" t="s">
        <v>272</v>
      </c>
      <c r="E1227" t="s">
        <v>144</v>
      </c>
      <c r="F1227">
        <v>1</v>
      </c>
      <c r="G1227">
        <v>42</v>
      </c>
      <c r="H1227">
        <v>0</v>
      </c>
      <c r="I1227">
        <v>0</v>
      </c>
      <c r="J1227">
        <v>1</v>
      </c>
      <c r="K1227">
        <v>42</v>
      </c>
    </row>
    <row r="1228" spans="1:11" x14ac:dyDescent="0.2">
      <c r="A1228" t="s">
        <v>1535</v>
      </c>
      <c r="B1228" t="s">
        <v>89</v>
      </c>
      <c r="C1228" t="s">
        <v>292</v>
      </c>
      <c r="D1228" t="s">
        <v>265</v>
      </c>
      <c r="E1228" t="s">
        <v>147</v>
      </c>
      <c r="F1228">
        <v>2</v>
      </c>
      <c r="G1228">
        <v>36</v>
      </c>
      <c r="H1228">
        <v>0</v>
      </c>
      <c r="I1228">
        <v>0</v>
      </c>
      <c r="J1228">
        <v>2</v>
      </c>
      <c r="K1228">
        <v>36</v>
      </c>
    </row>
    <row r="1229" spans="1:11" x14ac:dyDescent="0.2">
      <c r="A1229" t="s">
        <v>1536</v>
      </c>
      <c r="B1229" t="s">
        <v>89</v>
      </c>
      <c r="C1229" t="s">
        <v>292</v>
      </c>
      <c r="D1229" t="s">
        <v>267</v>
      </c>
      <c r="E1229" t="s">
        <v>148</v>
      </c>
      <c r="F1229">
        <v>1</v>
      </c>
      <c r="G1229">
        <v>12</v>
      </c>
      <c r="H1229">
        <v>0</v>
      </c>
      <c r="I1229">
        <v>0</v>
      </c>
      <c r="J1229">
        <v>1</v>
      </c>
      <c r="K1229">
        <v>12</v>
      </c>
    </row>
    <row r="1230" spans="1:11" x14ac:dyDescent="0.2">
      <c r="A1230" t="s">
        <v>1537</v>
      </c>
      <c r="B1230" t="s">
        <v>89</v>
      </c>
      <c r="C1230" t="s">
        <v>292</v>
      </c>
      <c r="D1230" t="s">
        <v>270</v>
      </c>
      <c r="E1230" t="s">
        <v>149</v>
      </c>
      <c r="F1230">
        <v>1</v>
      </c>
      <c r="G1230">
        <v>20</v>
      </c>
      <c r="H1230">
        <v>0</v>
      </c>
      <c r="I1230">
        <v>0</v>
      </c>
      <c r="J1230">
        <v>1</v>
      </c>
      <c r="K1230">
        <v>20</v>
      </c>
    </row>
    <row r="1231" spans="1:11" x14ac:dyDescent="0.2">
      <c r="A1231" t="s">
        <v>1538</v>
      </c>
      <c r="B1231" t="s">
        <v>89</v>
      </c>
      <c r="C1231" t="s">
        <v>292</v>
      </c>
      <c r="D1231" t="s">
        <v>269</v>
      </c>
      <c r="E1231" t="s">
        <v>154</v>
      </c>
      <c r="F1231">
        <v>1</v>
      </c>
      <c r="G1231">
        <v>37</v>
      </c>
      <c r="H1231">
        <v>0</v>
      </c>
      <c r="I1231">
        <v>0</v>
      </c>
      <c r="J1231">
        <v>1</v>
      </c>
      <c r="K1231">
        <v>37</v>
      </c>
    </row>
    <row r="1232" spans="1:11" x14ac:dyDescent="0.2">
      <c r="A1232" t="s">
        <v>1539</v>
      </c>
      <c r="B1232" t="s">
        <v>89</v>
      </c>
      <c r="C1232" t="s">
        <v>292</v>
      </c>
      <c r="D1232" t="s">
        <v>266</v>
      </c>
      <c r="E1232" t="s">
        <v>155</v>
      </c>
      <c r="F1232">
        <v>2</v>
      </c>
      <c r="G1232">
        <v>29</v>
      </c>
      <c r="H1232">
        <v>0</v>
      </c>
      <c r="I1232">
        <v>0</v>
      </c>
      <c r="J1232">
        <v>2</v>
      </c>
      <c r="K1232">
        <v>29</v>
      </c>
    </row>
    <row r="1233" spans="1:11" x14ac:dyDescent="0.2">
      <c r="A1233" t="s">
        <v>1540</v>
      </c>
      <c r="B1233" t="s">
        <v>89</v>
      </c>
      <c r="C1233" t="s">
        <v>292</v>
      </c>
      <c r="D1233" t="s">
        <v>266</v>
      </c>
      <c r="E1233" t="s">
        <v>156</v>
      </c>
      <c r="F1233">
        <v>1</v>
      </c>
      <c r="G1233">
        <v>24</v>
      </c>
      <c r="H1233">
        <v>0</v>
      </c>
      <c r="I1233">
        <v>0</v>
      </c>
      <c r="J1233">
        <v>1</v>
      </c>
      <c r="K1233">
        <v>24</v>
      </c>
    </row>
    <row r="1234" spans="1:11" x14ac:dyDescent="0.2">
      <c r="A1234" t="s">
        <v>1541</v>
      </c>
      <c r="B1234" t="s">
        <v>89</v>
      </c>
      <c r="C1234" t="s">
        <v>292</v>
      </c>
      <c r="D1234" t="s">
        <v>265</v>
      </c>
      <c r="E1234" t="s">
        <v>160</v>
      </c>
      <c r="F1234">
        <v>3</v>
      </c>
      <c r="G1234">
        <v>52</v>
      </c>
      <c r="H1234">
        <v>0</v>
      </c>
      <c r="I1234">
        <v>0</v>
      </c>
      <c r="J1234">
        <v>3</v>
      </c>
      <c r="K1234">
        <v>52</v>
      </c>
    </row>
    <row r="1235" spans="1:11" x14ac:dyDescent="0.2">
      <c r="A1235" t="s">
        <v>1542</v>
      </c>
      <c r="B1235" t="s">
        <v>89</v>
      </c>
      <c r="C1235" t="s">
        <v>292</v>
      </c>
      <c r="D1235" t="s">
        <v>269</v>
      </c>
      <c r="E1235" t="s">
        <v>167</v>
      </c>
      <c r="F1235">
        <v>1</v>
      </c>
      <c r="G1235">
        <v>38</v>
      </c>
      <c r="H1235">
        <v>0</v>
      </c>
      <c r="I1235">
        <v>0</v>
      </c>
      <c r="J1235">
        <v>1</v>
      </c>
      <c r="K1235">
        <v>38</v>
      </c>
    </row>
    <row r="1236" spans="1:11" x14ac:dyDescent="0.2">
      <c r="A1236" t="s">
        <v>1543</v>
      </c>
      <c r="B1236" t="s">
        <v>89</v>
      </c>
      <c r="C1236" t="s">
        <v>292</v>
      </c>
      <c r="D1236" t="s">
        <v>264</v>
      </c>
      <c r="E1236" t="s">
        <v>178</v>
      </c>
      <c r="F1236">
        <v>1</v>
      </c>
      <c r="G1236">
        <v>16</v>
      </c>
      <c r="H1236">
        <v>0</v>
      </c>
      <c r="I1236">
        <v>0</v>
      </c>
      <c r="J1236">
        <v>1</v>
      </c>
      <c r="K1236">
        <v>16</v>
      </c>
    </row>
    <row r="1237" spans="1:11" x14ac:dyDescent="0.2">
      <c r="A1237" t="s">
        <v>1544</v>
      </c>
      <c r="B1237" t="s">
        <v>89</v>
      </c>
      <c r="C1237" t="s">
        <v>292</v>
      </c>
      <c r="D1237" t="s">
        <v>266</v>
      </c>
      <c r="E1237" t="s">
        <v>280</v>
      </c>
      <c r="F1237">
        <v>13</v>
      </c>
      <c r="G1237">
        <v>274.88</v>
      </c>
      <c r="H1237">
        <v>0</v>
      </c>
      <c r="I1237">
        <v>0</v>
      </c>
      <c r="J1237">
        <v>13</v>
      </c>
      <c r="K1237">
        <v>274.88</v>
      </c>
    </row>
    <row r="1238" spans="1:11" x14ac:dyDescent="0.2">
      <c r="A1238" t="s">
        <v>1545</v>
      </c>
      <c r="B1238" t="s">
        <v>89</v>
      </c>
      <c r="C1238" t="s">
        <v>292</v>
      </c>
      <c r="D1238" t="s">
        <v>265</v>
      </c>
      <c r="E1238" t="s">
        <v>188</v>
      </c>
      <c r="F1238">
        <v>1</v>
      </c>
      <c r="G1238">
        <v>20</v>
      </c>
      <c r="H1238">
        <v>0</v>
      </c>
      <c r="I1238">
        <v>0</v>
      </c>
      <c r="J1238">
        <v>1</v>
      </c>
      <c r="K1238">
        <v>20</v>
      </c>
    </row>
    <row r="1239" spans="1:11" x14ac:dyDescent="0.2">
      <c r="A1239" t="s">
        <v>1546</v>
      </c>
      <c r="B1239" t="s">
        <v>89</v>
      </c>
      <c r="C1239" t="s">
        <v>292</v>
      </c>
      <c r="D1239" t="s">
        <v>272</v>
      </c>
      <c r="E1239" t="s">
        <v>189</v>
      </c>
      <c r="F1239">
        <v>1</v>
      </c>
      <c r="G1239">
        <v>53</v>
      </c>
      <c r="H1239">
        <v>0</v>
      </c>
      <c r="I1239">
        <v>0</v>
      </c>
      <c r="J1239">
        <v>1</v>
      </c>
      <c r="K1239">
        <v>53</v>
      </c>
    </row>
    <row r="1240" spans="1:11" x14ac:dyDescent="0.2">
      <c r="A1240" t="s">
        <v>1547</v>
      </c>
      <c r="B1240" t="s">
        <v>89</v>
      </c>
      <c r="C1240" t="s">
        <v>292</v>
      </c>
      <c r="D1240" t="s">
        <v>267</v>
      </c>
      <c r="E1240" t="s">
        <v>281</v>
      </c>
      <c r="F1240">
        <v>1</v>
      </c>
      <c r="G1240">
        <v>12</v>
      </c>
      <c r="H1240">
        <v>0</v>
      </c>
      <c r="I1240">
        <v>0</v>
      </c>
      <c r="J1240">
        <v>1</v>
      </c>
      <c r="K1240">
        <v>12</v>
      </c>
    </row>
    <row r="1241" spans="1:11" x14ac:dyDescent="0.2">
      <c r="A1241" t="s">
        <v>1548</v>
      </c>
      <c r="B1241" t="s">
        <v>89</v>
      </c>
      <c r="C1241" t="s">
        <v>292</v>
      </c>
      <c r="D1241" t="s">
        <v>268</v>
      </c>
      <c r="E1241" t="s">
        <v>282</v>
      </c>
      <c r="F1241">
        <v>3</v>
      </c>
      <c r="G1241">
        <v>64</v>
      </c>
      <c r="H1241">
        <v>0</v>
      </c>
      <c r="I1241">
        <v>0</v>
      </c>
      <c r="J1241">
        <v>3</v>
      </c>
      <c r="K1241">
        <v>64</v>
      </c>
    </row>
    <row r="1242" spans="1:11" x14ac:dyDescent="0.2">
      <c r="A1242" t="s">
        <v>1549</v>
      </c>
      <c r="B1242" t="s">
        <v>89</v>
      </c>
      <c r="C1242" t="s">
        <v>292</v>
      </c>
      <c r="D1242" t="s">
        <v>266</v>
      </c>
      <c r="E1242" t="s">
        <v>204</v>
      </c>
      <c r="F1242">
        <v>1</v>
      </c>
      <c r="G1242">
        <v>45</v>
      </c>
      <c r="H1242">
        <v>0</v>
      </c>
      <c r="I1242">
        <v>0</v>
      </c>
      <c r="J1242">
        <v>1</v>
      </c>
      <c r="K1242">
        <v>45</v>
      </c>
    </row>
    <row r="1243" spans="1:11" x14ac:dyDescent="0.2">
      <c r="A1243" t="s">
        <v>1550</v>
      </c>
      <c r="B1243" t="s">
        <v>89</v>
      </c>
      <c r="C1243" t="s">
        <v>292</v>
      </c>
      <c r="D1243" t="s">
        <v>266</v>
      </c>
      <c r="E1243" t="s">
        <v>206</v>
      </c>
      <c r="F1243">
        <v>1</v>
      </c>
      <c r="G1243">
        <v>23.88</v>
      </c>
      <c r="H1243">
        <v>0</v>
      </c>
      <c r="I1243">
        <v>0</v>
      </c>
      <c r="J1243">
        <v>1</v>
      </c>
      <c r="K1243">
        <v>23.88</v>
      </c>
    </row>
    <row r="1244" spans="1:11" x14ac:dyDescent="0.2">
      <c r="A1244" t="s">
        <v>1551</v>
      </c>
      <c r="B1244" t="s">
        <v>89</v>
      </c>
      <c r="C1244" t="s">
        <v>292</v>
      </c>
      <c r="D1244" t="s">
        <v>269</v>
      </c>
      <c r="E1244" t="s">
        <v>283</v>
      </c>
      <c r="F1244">
        <v>8</v>
      </c>
      <c r="G1244">
        <v>195</v>
      </c>
      <c r="H1244">
        <v>0</v>
      </c>
      <c r="I1244">
        <v>0</v>
      </c>
      <c r="J1244">
        <v>8</v>
      </c>
      <c r="K1244">
        <v>195</v>
      </c>
    </row>
    <row r="1245" spans="1:11" x14ac:dyDescent="0.2">
      <c r="A1245" t="s">
        <v>1552</v>
      </c>
      <c r="B1245" t="s">
        <v>89</v>
      </c>
      <c r="C1245" t="s">
        <v>292</v>
      </c>
      <c r="D1245" t="s">
        <v>270</v>
      </c>
      <c r="E1245" t="s">
        <v>284</v>
      </c>
      <c r="F1245">
        <v>5</v>
      </c>
      <c r="G1245">
        <v>120</v>
      </c>
      <c r="H1245">
        <v>0</v>
      </c>
      <c r="I1245">
        <v>0</v>
      </c>
      <c r="J1245">
        <v>5</v>
      </c>
      <c r="K1245">
        <v>120</v>
      </c>
    </row>
    <row r="1246" spans="1:11" x14ac:dyDescent="0.2">
      <c r="A1246" t="s">
        <v>1553</v>
      </c>
      <c r="B1246" t="s">
        <v>89</v>
      </c>
      <c r="C1246" t="s">
        <v>292</v>
      </c>
      <c r="D1246" t="s">
        <v>271</v>
      </c>
      <c r="E1246" t="s">
        <v>224</v>
      </c>
      <c r="F1246">
        <v>1</v>
      </c>
      <c r="G1246">
        <v>24</v>
      </c>
      <c r="H1246">
        <v>0</v>
      </c>
      <c r="I1246">
        <v>0</v>
      </c>
      <c r="J1246">
        <v>1</v>
      </c>
      <c r="K1246">
        <v>24</v>
      </c>
    </row>
    <row r="1247" spans="1:11" x14ac:dyDescent="0.2">
      <c r="A1247" t="s">
        <v>1554</v>
      </c>
      <c r="B1247" t="s">
        <v>89</v>
      </c>
      <c r="C1247" t="s">
        <v>292</v>
      </c>
      <c r="D1247" t="s">
        <v>269</v>
      </c>
      <c r="E1247" t="s">
        <v>230</v>
      </c>
      <c r="F1247">
        <v>3</v>
      </c>
      <c r="G1247">
        <v>60</v>
      </c>
      <c r="H1247">
        <v>0</v>
      </c>
      <c r="I1247">
        <v>0</v>
      </c>
      <c r="J1247">
        <v>3</v>
      </c>
      <c r="K1247">
        <v>60</v>
      </c>
    </row>
    <row r="1248" spans="1:11" x14ac:dyDescent="0.2">
      <c r="A1248" t="s">
        <v>1555</v>
      </c>
      <c r="B1248" t="s">
        <v>89</v>
      </c>
      <c r="C1248" t="s">
        <v>292</v>
      </c>
      <c r="D1248" t="s">
        <v>266</v>
      </c>
      <c r="E1248" t="s">
        <v>242</v>
      </c>
      <c r="F1248">
        <v>1</v>
      </c>
      <c r="G1248">
        <v>16</v>
      </c>
      <c r="H1248">
        <v>0</v>
      </c>
      <c r="I1248">
        <v>0</v>
      </c>
      <c r="J1248">
        <v>1</v>
      </c>
      <c r="K1248">
        <v>16</v>
      </c>
    </row>
    <row r="1249" spans="1:11" x14ac:dyDescent="0.2">
      <c r="A1249" t="s">
        <v>1556</v>
      </c>
      <c r="B1249" t="s">
        <v>89</v>
      </c>
      <c r="C1249" t="s">
        <v>292</v>
      </c>
      <c r="D1249" t="s">
        <v>271</v>
      </c>
      <c r="E1249" t="s">
        <v>285</v>
      </c>
      <c r="F1249">
        <v>2</v>
      </c>
      <c r="G1249">
        <v>42</v>
      </c>
      <c r="H1249">
        <v>0</v>
      </c>
      <c r="I1249">
        <v>0</v>
      </c>
      <c r="J1249">
        <v>2</v>
      </c>
      <c r="K1249">
        <v>42</v>
      </c>
    </row>
    <row r="1250" spans="1:11" x14ac:dyDescent="0.2">
      <c r="A1250" t="s">
        <v>1557</v>
      </c>
      <c r="B1250" t="s">
        <v>89</v>
      </c>
      <c r="C1250" t="s">
        <v>292</v>
      </c>
      <c r="D1250" t="s">
        <v>269</v>
      </c>
      <c r="E1250" t="s">
        <v>247</v>
      </c>
      <c r="F1250">
        <v>1</v>
      </c>
      <c r="G1250">
        <v>14</v>
      </c>
      <c r="H1250">
        <v>0</v>
      </c>
      <c r="I1250">
        <v>0</v>
      </c>
      <c r="J1250">
        <v>1</v>
      </c>
      <c r="K1250">
        <v>14</v>
      </c>
    </row>
    <row r="1251" spans="1:11" x14ac:dyDescent="0.2">
      <c r="A1251" t="s">
        <v>1558</v>
      </c>
      <c r="B1251" t="s">
        <v>89</v>
      </c>
      <c r="C1251" t="s">
        <v>292</v>
      </c>
      <c r="D1251" t="s">
        <v>272</v>
      </c>
      <c r="E1251" t="s">
        <v>286</v>
      </c>
      <c r="F1251">
        <v>2</v>
      </c>
      <c r="G1251">
        <v>95</v>
      </c>
      <c r="H1251">
        <v>0</v>
      </c>
      <c r="I1251">
        <v>0</v>
      </c>
      <c r="J1251">
        <v>2</v>
      </c>
      <c r="K1251">
        <v>95</v>
      </c>
    </row>
    <row r="1252" spans="1:11" x14ac:dyDescent="0.2">
      <c r="A1252" t="s">
        <v>1559</v>
      </c>
      <c r="B1252" t="s">
        <v>89</v>
      </c>
      <c r="C1252" t="s">
        <v>294</v>
      </c>
      <c r="D1252" t="s">
        <v>104</v>
      </c>
      <c r="E1252" t="s">
        <v>277</v>
      </c>
      <c r="F1252">
        <v>1</v>
      </c>
      <c r="G1252">
        <v>12</v>
      </c>
      <c r="H1252">
        <v>0</v>
      </c>
      <c r="I1252">
        <v>0</v>
      </c>
      <c r="J1252">
        <v>1</v>
      </c>
      <c r="K1252">
        <v>12</v>
      </c>
    </row>
    <row r="1253" spans="1:11" x14ac:dyDescent="0.2">
      <c r="A1253" t="s">
        <v>1560</v>
      </c>
      <c r="B1253" t="s">
        <v>89</v>
      </c>
      <c r="C1253" t="s">
        <v>294</v>
      </c>
      <c r="D1253" t="s">
        <v>266</v>
      </c>
      <c r="E1253" t="s">
        <v>153</v>
      </c>
      <c r="F1253">
        <v>1</v>
      </c>
      <c r="G1253">
        <v>12</v>
      </c>
      <c r="H1253">
        <v>0</v>
      </c>
      <c r="I1253">
        <v>0</v>
      </c>
      <c r="J1253">
        <v>1</v>
      </c>
      <c r="K1253">
        <v>12</v>
      </c>
    </row>
    <row r="1254" spans="1:11" x14ac:dyDescent="0.2">
      <c r="A1254" t="s">
        <v>1561</v>
      </c>
      <c r="B1254" t="s">
        <v>89</v>
      </c>
      <c r="C1254" t="s">
        <v>294</v>
      </c>
      <c r="D1254" t="s">
        <v>266</v>
      </c>
      <c r="E1254" t="s">
        <v>280</v>
      </c>
      <c r="F1254">
        <v>1</v>
      </c>
      <c r="G1254">
        <v>12</v>
      </c>
      <c r="H1254">
        <v>0</v>
      </c>
      <c r="I1254">
        <v>0</v>
      </c>
      <c r="J1254">
        <v>1</v>
      </c>
      <c r="K1254">
        <v>12</v>
      </c>
    </row>
    <row r="1255" spans="1:11" x14ac:dyDescent="0.2">
      <c r="A1255" t="s">
        <v>1562</v>
      </c>
      <c r="B1255" t="s">
        <v>89</v>
      </c>
      <c r="C1255" t="s">
        <v>98</v>
      </c>
      <c r="D1255" t="s">
        <v>104</v>
      </c>
      <c r="E1255" t="s">
        <v>277</v>
      </c>
      <c r="F1255">
        <v>39</v>
      </c>
      <c r="G1255">
        <v>881</v>
      </c>
      <c r="H1255">
        <v>0</v>
      </c>
      <c r="I1255">
        <v>0</v>
      </c>
      <c r="J1255">
        <v>39</v>
      </c>
      <c r="K1255">
        <v>881</v>
      </c>
    </row>
    <row r="1256" spans="1:11" x14ac:dyDescent="0.2">
      <c r="A1256" t="s">
        <v>1563</v>
      </c>
      <c r="B1256" t="s">
        <v>89</v>
      </c>
      <c r="C1256" t="s">
        <v>98</v>
      </c>
      <c r="D1256" t="s">
        <v>266</v>
      </c>
      <c r="E1256" t="s">
        <v>106</v>
      </c>
      <c r="F1256">
        <v>3</v>
      </c>
      <c r="G1256">
        <v>53</v>
      </c>
      <c r="H1256">
        <v>0</v>
      </c>
      <c r="I1256">
        <v>0</v>
      </c>
      <c r="J1256">
        <v>3</v>
      </c>
      <c r="K1256">
        <v>53</v>
      </c>
    </row>
    <row r="1257" spans="1:11" x14ac:dyDescent="0.2">
      <c r="A1257" t="s">
        <v>1564</v>
      </c>
      <c r="B1257" t="s">
        <v>89</v>
      </c>
      <c r="C1257" t="s">
        <v>98</v>
      </c>
      <c r="D1257" t="s">
        <v>266</v>
      </c>
      <c r="E1257" t="s">
        <v>121</v>
      </c>
      <c r="F1257">
        <v>1</v>
      </c>
      <c r="G1257">
        <v>25</v>
      </c>
      <c r="H1257">
        <v>0</v>
      </c>
      <c r="I1257">
        <v>0</v>
      </c>
      <c r="J1257">
        <v>1</v>
      </c>
      <c r="K1257">
        <v>25</v>
      </c>
    </row>
    <row r="1258" spans="1:11" x14ac:dyDescent="0.2">
      <c r="A1258" t="s">
        <v>1565</v>
      </c>
      <c r="B1258" t="s">
        <v>89</v>
      </c>
      <c r="C1258" t="s">
        <v>98</v>
      </c>
      <c r="D1258" t="s">
        <v>265</v>
      </c>
      <c r="E1258" t="s">
        <v>125</v>
      </c>
      <c r="F1258">
        <v>1</v>
      </c>
      <c r="G1258">
        <v>20</v>
      </c>
      <c r="H1258">
        <v>0</v>
      </c>
      <c r="I1258">
        <v>0</v>
      </c>
      <c r="J1258">
        <v>1</v>
      </c>
      <c r="K1258">
        <v>20</v>
      </c>
    </row>
    <row r="1259" spans="1:11" x14ac:dyDescent="0.2">
      <c r="A1259" t="s">
        <v>1566</v>
      </c>
      <c r="B1259" t="s">
        <v>89</v>
      </c>
      <c r="C1259" t="s">
        <v>98</v>
      </c>
      <c r="D1259" t="s">
        <v>266</v>
      </c>
      <c r="E1259" t="s">
        <v>126</v>
      </c>
      <c r="F1259">
        <v>2</v>
      </c>
      <c r="G1259">
        <v>37</v>
      </c>
      <c r="H1259">
        <v>0</v>
      </c>
      <c r="I1259">
        <v>0</v>
      </c>
      <c r="J1259">
        <v>2</v>
      </c>
      <c r="K1259">
        <v>37</v>
      </c>
    </row>
    <row r="1260" spans="1:11" x14ac:dyDescent="0.2">
      <c r="A1260" t="s">
        <v>1567</v>
      </c>
      <c r="B1260" t="s">
        <v>89</v>
      </c>
      <c r="C1260" t="s">
        <v>98</v>
      </c>
      <c r="D1260" t="s">
        <v>266</v>
      </c>
      <c r="E1260" t="s">
        <v>133</v>
      </c>
      <c r="F1260">
        <v>1</v>
      </c>
      <c r="G1260">
        <v>10</v>
      </c>
      <c r="H1260">
        <v>0</v>
      </c>
      <c r="I1260">
        <v>0</v>
      </c>
      <c r="J1260">
        <v>1</v>
      </c>
      <c r="K1260">
        <v>10</v>
      </c>
    </row>
    <row r="1261" spans="1:11" x14ac:dyDescent="0.2">
      <c r="A1261" t="s">
        <v>1568</v>
      </c>
      <c r="B1261" t="s">
        <v>89</v>
      </c>
      <c r="C1261" t="s">
        <v>98</v>
      </c>
      <c r="D1261" t="s">
        <v>270</v>
      </c>
      <c r="E1261" t="s">
        <v>138</v>
      </c>
      <c r="F1261">
        <v>1</v>
      </c>
      <c r="G1261">
        <v>28</v>
      </c>
      <c r="H1261">
        <v>0</v>
      </c>
      <c r="I1261">
        <v>0</v>
      </c>
      <c r="J1261">
        <v>1</v>
      </c>
      <c r="K1261">
        <v>28</v>
      </c>
    </row>
    <row r="1262" spans="1:11" x14ac:dyDescent="0.2">
      <c r="A1262" t="s">
        <v>1569</v>
      </c>
      <c r="B1262" t="s">
        <v>89</v>
      </c>
      <c r="C1262" t="s">
        <v>98</v>
      </c>
      <c r="D1262" t="s">
        <v>266</v>
      </c>
      <c r="E1262" t="s">
        <v>143</v>
      </c>
      <c r="F1262">
        <v>1</v>
      </c>
      <c r="G1262">
        <v>12</v>
      </c>
      <c r="H1262">
        <v>0</v>
      </c>
      <c r="I1262">
        <v>0</v>
      </c>
      <c r="J1262">
        <v>1</v>
      </c>
      <c r="K1262">
        <v>12</v>
      </c>
    </row>
    <row r="1263" spans="1:11" x14ac:dyDescent="0.2">
      <c r="A1263" t="s">
        <v>1570</v>
      </c>
      <c r="B1263" t="s">
        <v>89</v>
      </c>
      <c r="C1263" t="s">
        <v>98</v>
      </c>
      <c r="D1263" t="s">
        <v>265</v>
      </c>
      <c r="E1263" t="s">
        <v>279</v>
      </c>
      <c r="F1263">
        <v>3</v>
      </c>
      <c r="G1263">
        <v>66</v>
      </c>
      <c r="H1263">
        <v>0</v>
      </c>
      <c r="I1263">
        <v>0</v>
      </c>
      <c r="J1263">
        <v>3</v>
      </c>
      <c r="K1263">
        <v>66</v>
      </c>
    </row>
    <row r="1264" spans="1:11" x14ac:dyDescent="0.2">
      <c r="A1264" t="s">
        <v>1571</v>
      </c>
      <c r="B1264" t="s">
        <v>89</v>
      </c>
      <c r="C1264" t="s">
        <v>98</v>
      </c>
      <c r="D1264" t="s">
        <v>267</v>
      </c>
      <c r="E1264" t="s">
        <v>148</v>
      </c>
      <c r="F1264">
        <v>1</v>
      </c>
      <c r="G1264">
        <v>20</v>
      </c>
      <c r="H1264">
        <v>0</v>
      </c>
      <c r="I1264">
        <v>0</v>
      </c>
      <c r="J1264">
        <v>1</v>
      </c>
      <c r="K1264">
        <v>20</v>
      </c>
    </row>
    <row r="1265" spans="1:11" x14ac:dyDescent="0.2">
      <c r="A1265" t="s">
        <v>1572</v>
      </c>
      <c r="B1265" t="s">
        <v>89</v>
      </c>
      <c r="C1265" t="s">
        <v>98</v>
      </c>
      <c r="D1265" t="s">
        <v>270</v>
      </c>
      <c r="E1265" t="s">
        <v>149</v>
      </c>
      <c r="F1265">
        <v>2</v>
      </c>
      <c r="G1265">
        <v>41</v>
      </c>
      <c r="H1265">
        <v>0</v>
      </c>
      <c r="I1265">
        <v>0</v>
      </c>
      <c r="J1265">
        <v>2</v>
      </c>
      <c r="K1265">
        <v>41</v>
      </c>
    </row>
    <row r="1266" spans="1:11" x14ac:dyDescent="0.2">
      <c r="A1266" t="s">
        <v>1573</v>
      </c>
      <c r="B1266" t="s">
        <v>89</v>
      </c>
      <c r="C1266" t="s">
        <v>98</v>
      </c>
      <c r="D1266" t="s">
        <v>269</v>
      </c>
      <c r="E1266" t="s">
        <v>154</v>
      </c>
      <c r="F1266">
        <v>1</v>
      </c>
      <c r="G1266">
        <v>26</v>
      </c>
      <c r="H1266">
        <v>0</v>
      </c>
      <c r="I1266">
        <v>0</v>
      </c>
      <c r="J1266">
        <v>1</v>
      </c>
      <c r="K1266">
        <v>26</v>
      </c>
    </row>
    <row r="1267" spans="1:11" x14ac:dyDescent="0.2">
      <c r="A1267" t="s">
        <v>1574</v>
      </c>
      <c r="B1267" t="s">
        <v>89</v>
      </c>
      <c r="C1267" t="s">
        <v>98</v>
      </c>
      <c r="D1267" t="s">
        <v>265</v>
      </c>
      <c r="E1267" t="s">
        <v>160</v>
      </c>
      <c r="F1267">
        <v>1</v>
      </c>
      <c r="G1267">
        <v>27</v>
      </c>
      <c r="H1267">
        <v>0</v>
      </c>
      <c r="I1267">
        <v>0</v>
      </c>
      <c r="J1267">
        <v>1</v>
      </c>
      <c r="K1267">
        <v>27</v>
      </c>
    </row>
    <row r="1268" spans="1:11" x14ac:dyDescent="0.2">
      <c r="A1268" t="s">
        <v>1575</v>
      </c>
      <c r="B1268" t="s">
        <v>89</v>
      </c>
      <c r="C1268" t="s">
        <v>98</v>
      </c>
      <c r="D1268" t="s">
        <v>266</v>
      </c>
      <c r="E1268" t="s">
        <v>166</v>
      </c>
      <c r="F1268">
        <v>2</v>
      </c>
      <c r="G1268">
        <v>41</v>
      </c>
      <c r="H1268">
        <v>0</v>
      </c>
      <c r="I1268">
        <v>0</v>
      </c>
      <c r="J1268">
        <v>2</v>
      </c>
      <c r="K1268">
        <v>41</v>
      </c>
    </row>
    <row r="1269" spans="1:11" x14ac:dyDescent="0.2">
      <c r="A1269" t="s">
        <v>1576</v>
      </c>
      <c r="B1269" t="s">
        <v>89</v>
      </c>
      <c r="C1269" t="s">
        <v>98</v>
      </c>
      <c r="D1269" t="s">
        <v>269</v>
      </c>
      <c r="E1269" t="s">
        <v>167</v>
      </c>
      <c r="F1269">
        <v>2</v>
      </c>
      <c r="G1269">
        <v>32</v>
      </c>
      <c r="H1269">
        <v>0</v>
      </c>
      <c r="I1269">
        <v>0</v>
      </c>
      <c r="J1269">
        <v>2</v>
      </c>
      <c r="K1269">
        <v>32</v>
      </c>
    </row>
    <row r="1270" spans="1:11" x14ac:dyDescent="0.2">
      <c r="A1270" t="s">
        <v>1577</v>
      </c>
      <c r="B1270" t="s">
        <v>89</v>
      </c>
      <c r="C1270" t="s">
        <v>98</v>
      </c>
      <c r="D1270" t="s">
        <v>266</v>
      </c>
      <c r="E1270" t="s">
        <v>172</v>
      </c>
      <c r="F1270">
        <v>1</v>
      </c>
      <c r="G1270">
        <v>24</v>
      </c>
      <c r="H1270">
        <v>0</v>
      </c>
      <c r="I1270">
        <v>0</v>
      </c>
      <c r="J1270">
        <v>1</v>
      </c>
      <c r="K1270">
        <v>24</v>
      </c>
    </row>
    <row r="1271" spans="1:11" x14ac:dyDescent="0.2">
      <c r="A1271" t="s">
        <v>1578</v>
      </c>
      <c r="B1271" t="s">
        <v>89</v>
      </c>
      <c r="C1271" t="s">
        <v>98</v>
      </c>
      <c r="D1271" t="s">
        <v>266</v>
      </c>
      <c r="E1271" t="s">
        <v>280</v>
      </c>
      <c r="F1271">
        <v>18</v>
      </c>
      <c r="G1271">
        <v>393</v>
      </c>
      <c r="H1271">
        <v>0</v>
      </c>
      <c r="I1271">
        <v>0</v>
      </c>
      <c r="J1271">
        <v>18</v>
      </c>
      <c r="K1271">
        <v>393</v>
      </c>
    </row>
    <row r="1272" spans="1:11" x14ac:dyDescent="0.2">
      <c r="A1272" t="s">
        <v>1579</v>
      </c>
      <c r="B1272" t="s">
        <v>89</v>
      </c>
      <c r="C1272" t="s">
        <v>98</v>
      </c>
      <c r="D1272" t="s">
        <v>266</v>
      </c>
      <c r="E1272" t="s">
        <v>183</v>
      </c>
      <c r="F1272">
        <v>1</v>
      </c>
      <c r="G1272">
        <v>9</v>
      </c>
      <c r="H1272">
        <v>0</v>
      </c>
      <c r="I1272">
        <v>0</v>
      </c>
      <c r="J1272">
        <v>1</v>
      </c>
      <c r="K1272">
        <v>9</v>
      </c>
    </row>
    <row r="1273" spans="1:11" x14ac:dyDescent="0.2">
      <c r="A1273" t="s">
        <v>1580</v>
      </c>
      <c r="B1273" t="s">
        <v>89</v>
      </c>
      <c r="C1273" t="s">
        <v>98</v>
      </c>
      <c r="D1273" t="s">
        <v>269</v>
      </c>
      <c r="E1273" t="s">
        <v>185</v>
      </c>
      <c r="F1273">
        <v>1</v>
      </c>
      <c r="G1273">
        <v>24</v>
      </c>
      <c r="H1273">
        <v>0</v>
      </c>
      <c r="I1273">
        <v>0</v>
      </c>
      <c r="J1273">
        <v>1</v>
      </c>
      <c r="K1273">
        <v>24</v>
      </c>
    </row>
    <row r="1274" spans="1:11" x14ac:dyDescent="0.2">
      <c r="A1274" t="s">
        <v>1581</v>
      </c>
      <c r="B1274" t="s">
        <v>89</v>
      </c>
      <c r="C1274" t="s">
        <v>98</v>
      </c>
      <c r="D1274" t="s">
        <v>266</v>
      </c>
      <c r="E1274" t="s">
        <v>187</v>
      </c>
      <c r="F1274">
        <v>1</v>
      </c>
      <c r="G1274">
        <v>19</v>
      </c>
      <c r="H1274">
        <v>0</v>
      </c>
      <c r="I1274">
        <v>0</v>
      </c>
      <c r="J1274">
        <v>1</v>
      </c>
      <c r="K1274">
        <v>19</v>
      </c>
    </row>
    <row r="1275" spans="1:11" x14ac:dyDescent="0.2">
      <c r="A1275" t="s">
        <v>1582</v>
      </c>
      <c r="B1275" t="s">
        <v>89</v>
      </c>
      <c r="C1275" t="s">
        <v>98</v>
      </c>
      <c r="D1275" t="s">
        <v>265</v>
      </c>
      <c r="E1275" t="s">
        <v>188</v>
      </c>
      <c r="F1275">
        <v>1</v>
      </c>
      <c r="G1275">
        <v>19</v>
      </c>
      <c r="H1275">
        <v>0</v>
      </c>
      <c r="I1275">
        <v>0</v>
      </c>
      <c r="J1275">
        <v>1</v>
      </c>
      <c r="K1275">
        <v>19</v>
      </c>
    </row>
    <row r="1276" spans="1:11" x14ac:dyDescent="0.2">
      <c r="A1276" t="s">
        <v>1583</v>
      </c>
      <c r="B1276" t="s">
        <v>89</v>
      </c>
      <c r="C1276" t="s">
        <v>98</v>
      </c>
      <c r="D1276" t="s">
        <v>267</v>
      </c>
      <c r="E1276" t="s">
        <v>281</v>
      </c>
      <c r="F1276">
        <v>1</v>
      </c>
      <c r="G1276">
        <v>20</v>
      </c>
      <c r="H1276">
        <v>0</v>
      </c>
      <c r="I1276">
        <v>0</v>
      </c>
      <c r="J1276">
        <v>1</v>
      </c>
      <c r="K1276">
        <v>20</v>
      </c>
    </row>
    <row r="1277" spans="1:11" x14ac:dyDescent="0.2">
      <c r="A1277" t="s">
        <v>1584</v>
      </c>
      <c r="B1277" t="s">
        <v>89</v>
      </c>
      <c r="C1277" t="s">
        <v>98</v>
      </c>
      <c r="D1277" t="s">
        <v>268</v>
      </c>
      <c r="E1277" t="s">
        <v>282</v>
      </c>
      <c r="F1277">
        <v>3</v>
      </c>
      <c r="G1277">
        <v>142</v>
      </c>
      <c r="H1277">
        <v>0</v>
      </c>
      <c r="I1277">
        <v>0</v>
      </c>
      <c r="J1277">
        <v>3</v>
      </c>
      <c r="K1277">
        <v>142</v>
      </c>
    </row>
    <row r="1278" spans="1:11" x14ac:dyDescent="0.2">
      <c r="A1278" t="s">
        <v>1585</v>
      </c>
      <c r="B1278" t="s">
        <v>89</v>
      </c>
      <c r="C1278" t="s">
        <v>98</v>
      </c>
      <c r="D1278" t="s">
        <v>266</v>
      </c>
      <c r="E1278" t="s">
        <v>206</v>
      </c>
      <c r="F1278">
        <v>1</v>
      </c>
      <c r="G1278">
        <v>25</v>
      </c>
      <c r="H1278">
        <v>0</v>
      </c>
      <c r="I1278">
        <v>0</v>
      </c>
      <c r="J1278">
        <v>1</v>
      </c>
      <c r="K1278">
        <v>25</v>
      </c>
    </row>
    <row r="1279" spans="1:11" x14ac:dyDescent="0.2">
      <c r="A1279" t="s">
        <v>1586</v>
      </c>
      <c r="B1279" t="s">
        <v>89</v>
      </c>
      <c r="C1279" t="s">
        <v>98</v>
      </c>
      <c r="D1279" t="s">
        <v>268</v>
      </c>
      <c r="E1279" t="s">
        <v>210</v>
      </c>
      <c r="F1279">
        <v>2</v>
      </c>
      <c r="G1279">
        <v>38</v>
      </c>
      <c r="H1279">
        <v>0</v>
      </c>
      <c r="I1279">
        <v>0</v>
      </c>
      <c r="J1279">
        <v>2</v>
      </c>
      <c r="K1279">
        <v>38</v>
      </c>
    </row>
    <row r="1280" spans="1:11" x14ac:dyDescent="0.2">
      <c r="A1280" t="s">
        <v>1587</v>
      </c>
      <c r="B1280" t="s">
        <v>89</v>
      </c>
      <c r="C1280" t="s">
        <v>98</v>
      </c>
      <c r="D1280" t="s">
        <v>270</v>
      </c>
      <c r="E1280" t="s">
        <v>217</v>
      </c>
      <c r="F1280">
        <v>2</v>
      </c>
      <c r="G1280">
        <v>30</v>
      </c>
      <c r="H1280">
        <v>0</v>
      </c>
      <c r="I1280">
        <v>0</v>
      </c>
      <c r="J1280">
        <v>2</v>
      </c>
      <c r="K1280">
        <v>30</v>
      </c>
    </row>
    <row r="1281" spans="1:11" x14ac:dyDescent="0.2">
      <c r="A1281" t="s">
        <v>1588</v>
      </c>
      <c r="B1281" t="s">
        <v>89</v>
      </c>
      <c r="C1281" t="s">
        <v>98</v>
      </c>
      <c r="D1281" t="s">
        <v>269</v>
      </c>
      <c r="E1281" t="s">
        <v>283</v>
      </c>
      <c r="F1281">
        <v>6</v>
      </c>
      <c r="G1281">
        <v>118</v>
      </c>
      <c r="H1281">
        <v>0</v>
      </c>
      <c r="I1281">
        <v>0</v>
      </c>
      <c r="J1281">
        <v>6</v>
      </c>
      <c r="K1281">
        <v>118</v>
      </c>
    </row>
    <row r="1282" spans="1:11" x14ac:dyDescent="0.2">
      <c r="A1282" t="s">
        <v>1589</v>
      </c>
      <c r="B1282" t="s">
        <v>89</v>
      </c>
      <c r="C1282" t="s">
        <v>98</v>
      </c>
      <c r="D1282" t="s">
        <v>270</v>
      </c>
      <c r="E1282" t="s">
        <v>284</v>
      </c>
      <c r="F1282">
        <v>6</v>
      </c>
      <c r="G1282">
        <v>108</v>
      </c>
      <c r="H1282">
        <v>0</v>
      </c>
      <c r="I1282">
        <v>0</v>
      </c>
      <c r="J1282">
        <v>6</v>
      </c>
      <c r="K1282">
        <v>108</v>
      </c>
    </row>
    <row r="1283" spans="1:11" x14ac:dyDescent="0.2">
      <c r="A1283" t="s">
        <v>1590</v>
      </c>
      <c r="B1283" t="s">
        <v>89</v>
      </c>
      <c r="C1283" t="s">
        <v>98</v>
      </c>
      <c r="D1283" t="s">
        <v>266</v>
      </c>
      <c r="E1283" t="s">
        <v>222</v>
      </c>
      <c r="F1283">
        <v>3</v>
      </c>
      <c r="G1283">
        <v>101</v>
      </c>
      <c r="H1283">
        <v>0</v>
      </c>
      <c r="I1283">
        <v>0</v>
      </c>
      <c r="J1283">
        <v>3</v>
      </c>
      <c r="K1283">
        <v>101</v>
      </c>
    </row>
    <row r="1284" spans="1:11" x14ac:dyDescent="0.2">
      <c r="A1284" t="s">
        <v>1591</v>
      </c>
      <c r="B1284" t="s">
        <v>89</v>
      </c>
      <c r="C1284" t="s">
        <v>98</v>
      </c>
      <c r="D1284" t="s">
        <v>269</v>
      </c>
      <c r="E1284" t="s">
        <v>230</v>
      </c>
      <c r="F1284">
        <v>2</v>
      </c>
      <c r="G1284">
        <v>36</v>
      </c>
      <c r="H1284">
        <v>0</v>
      </c>
      <c r="I1284">
        <v>0</v>
      </c>
      <c r="J1284">
        <v>2</v>
      </c>
      <c r="K1284">
        <v>36</v>
      </c>
    </row>
    <row r="1285" spans="1:11" x14ac:dyDescent="0.2">
      <c r="A1285" t="s">
        <v>1592</v>
      </c>
      <c r="B1285" t="s">
        <v>89</v>
      </c>
      <c r="C1285" t="s">
        <v>98</v>
      </c>
      <c r="D1285" t="s">
        <v>268</v>
      </c>
      <c r="E1285" t="s">
        <v>238</v>
      </c>
      <c r="F1285">
        <v>1</v>
      </c>
      <c r="G1285">
        <v>104</v>
      </c>
      <c r="H1285">
        <v>0</v>
      </c>
      <c r="I1285">
        <v>0</v>
      </c>
      <c r="J1285">
        <v>1</v>
      </c>
      <c r="K1285">
        <v>104</v>
      </c>
    </row>
    <row r="1286" spans="1:11" x14ac:dyDescent="0.2">
      <c r="A1286" t="s">
        <v>1593</v>
      </c>
      <c r="B1286" t="s">
        <v>89</v>
      </c>
      <c r="C1286" t="s">
        <v>98</v>
      </c>
      <c r="D1286" t="s">
        <v>266</v>
      </c>
      <c r="E1286" t="s">
        <v>241</v>
      </c>
      <c r="F1286">
        <v>1</v>
      </c>
      <c r="G1286">
        <v>37</v>
      </c>
      <c r="H1286">
        <v>0</v>
      </c>
      <c r="I1286">
        <v>0</v>
      </c>
      <c r="J1286">
        <v>1</v>
      </c>
      <c r="K1286">
        <v>37</v>
      </c>
    </row>
    <row r="1287" spans="1:11" x14ac:dyDescent="0.2">
      <c r="A1287" t="s">
        <v>1594</v>
      </c>
      <c r="B1287" t="s">
        <v>89</v>
      </c>
      <c r="C1287" t="s">
        <v>98</v>
      </c>
      <c r="D1287" t="s">
        <v>271</v>
      </c>
      <c r="E1287" t="s">
        <v>285</v>
      </c>
      <c r="F1287">
        <v>1</v>
      </c>
      <c r="G1287">
        <v>20</v>
      </c>
      <c r="H1287">
        <v>0</v>
      </c>
      <c r="I1287">
        <v>0</v>
      </c>
      <c r="J1287">
        <v>1</v>
      </c>
      <c r="K1287">
        <v>20</v>
      </c>
    </row>
    <row r="1288" spans="1:11" x14ac:dyDescent="0.2">
      <c r="A1288" t="s">
        <v>1595</v>
      </c>
      <c r="B1288" t="s">
        <v>89</v>
      </c>
      <c r="C1288" t="s">
        <v>98</v>
      </c>
      <c r="D1288" t="s">
        <v>270</v>
      </c>
      <c r="E1288" t="s">
        <v>250</v>
      </c>
      <c r="F1288">
        <v>1</v>
      </c>
      <c r="G1288">
        <v>9</v>
      </c>
      <c r="H1288">
        <v>0</v>
      </c>
      <c r="I1288">
        <v>0</v>
      </c>
      <c r="J1288">
        <v>1</v>
      </c>
      <c r="K1288">
        <v>9</v>
      </c>
    </row>
    <row r="1289" spans="1:11" x14ac:dyDescent="0.2">
      <c r="A1289" t="s">
        <v>1596</v>
      </c>
      <c r="B1289" t="s">
        <v>89</v>
      </c>
      <c r="C1289" t="s">
        <v>98</v>
      </c>
      <c r="D1289" t="s">
        <v>271</v>
      </c>
      <c r="E1289" t="s">
        <v>255</v>
      </c>
      <c r="F1289">
        <v>1</v>
      </c>
      <c r="G1289">
        <v>20</v>
      </c>
      <c r="H1289">
        <v>0</v>
      </c>
      <c r="I1289">
        <v>0</v>
      </c>
      <c r="J1289">
        <v>1</v>
      </c>
      <c r="K1289">
        <v>20</v>
      </c>
    </row>
    <row r="1290" spans="1:11" x14ac:dyDescent="0.2">
      <c r="A1290" t="s">
        <v>1597</v>
      </c>
      <c r="B1290" t="s">
        <v>89</v>
      </c>
      <c r="C1290" t="s">
        <v>98</v>
      </c>
      <c r="D1290" t="s">
        <v>272</v>
      </c>
      <c r="E1290" t="s">
        <v>256</v>
      </c>
      <c r="F1290">
        <v>1</v>
      </c>
      <c r="G1290">
        <v>14</v>
      </c>
      <c r="H1290">
        <v>0</v>
      </c>
      <c r="I1290">
        <v>0</v>
      </c>
      <c r="J1290">
        <v>1</v>
      </c>
      <c r="K1290">
        <v>14</v>
      </c>
    </row>
    <row r="1291" spans="1:11" x14ac:dyDescent="0.2">
      <c r="A1291" t="s">
        <v>1598</v>
      </c>
      <c r="B1291" t="s">
        <v>89</v>
      </c>
      <c r="C1291" t="s">
        <v>98</v>
      </c>
      <c r="D1291" t="s">
        <v>272</v>
      </c>
      <c r="E1291" t="s">
        <v>286</v>
      </c>
      <c r="F1291">
        <v>1</v>
      </c>
      <c r="G1291">
        <v>14</v>
      </c>
      <c r="H1291">
        <v>0</v>
      </c>
      <c r="I1291">
        <v>0</v>
      </c>
      <c r="J1291">
        <v>1</v>
      </c>
      <c r="K1291">
        <v>14</v>
      </c>
    </row>
    <row r="1292" spans="1:11" x14ac:dyDescent="0.2">
      <c r="A1292" t="s">
        <v>1599</v>
      </c>
      <c r="B1292" t="s">
        <v>89</v>
      </c>
      <c r="C1292" t="s">
        <v>288</v>
      </c>
      <c r="D1292" t="s">
        <v>104</v>
      </c>
      <c r="E1292" t="s">
        <v>277</v>
      </c>
      <c r="F1292">
        <v>136</v>
      </c>
      <c r="G1292">
        <v>3368.88</v>
      </c>
      <c r="H1292">
        <v>0</v>
      </c>
      <c r="I1292">
        <v>0</v>
      </c>
      <c r="J1292">
        <v>136</v>
      </c>
      <c r="K1292">
        <v>3368.88</v>
      </c>
    </row>
    <row r="1293" spans="1:11" x14ac:dyDescent="0.2">
      <c r="A1293" t="s">
        <v>1600</v>
      </c>
      <c r="B1293" t="s">
        <v>89</v>
      </c>
      <c r="C1293" t="s">
        <v>288</v>
      </c>
      <c r="D1293" t="s">
        <v>266</v>
      </c>
      <c r="E1293" t="s">
        <v>106</v>
      </c>
      <c r="F1293">
        <v>5</v>
      </c>
      <c r="G1293">
        <v>107</v>
      </c>
      <c r="H1293">
        <v>0</v>
      </c>
      <c r="I1293">
        <v>0</v>
      </c>
      <c r="J1293">
        <v>5</v>
      </c>
      <c r="K1293">
        <v>107</v>
      </c>
    </row>
    <row r="1294" spans="1:11" x14ac:dyDescent="0.2">
      <c r="A1294" t="s">
        <v>1601</v>
      </c>
      <c r="B1294" t="s">
        <v>89</v>
      </c>
      <c r="C1294" t="s">
        <v>288</v>
      </c>
      <c r="D1294" t="s">
        <v>270</v>
      </c>
      <c r="E1294" t="s">
        <v>108</v>
      </c>
      <c r="F1294">
        <v>1</v>
      </c>
      <c r="G1294">
        <v>35</v>
      </c>
      <c r="H1294">
        <v>0</v>
      </c>
      <c r="I1294">
        <v>0</v>
      </c>
      <c r="J1294">
        <v>1</v>
      </c>
      <c r="K1294">
        <v>35</v>
      </c>
    </row>
    <row r="1295" spans="1:11" x14ac:dyDescent="0.2">
      <c r="A1295" t="s">
        <v>1602</v>
      </c>
      <c r="B1295" t="s">
        <v>89</v>
      </c>
      <c r="C1295" t="s">
        <v>288</v>
      </c>
      <c r="D1295" t="s">
        <v>271</v>
      </c>
      <c r="E1295" t="s">
        <v>111</v>
      </c>
      <c r="F1295">
        <v>1</v>
      </c>
      <c r="G1295">
        <v>28</v>
      </c>
      <c r="H1295">
        <v>0</v>
      </c>
      <c r="I1295">
        <v>0</v>
      </c>
      <c r="J1295">
        <v>1</v>
      </c>
      <c r="K1295">
        <v>28</v>
      </c>
    </row>
    <row r="1296" spans="1:11" x14ac:dyDescent="0.2">
      <c r="A1296" t="s">
        <v>1603</v>
      </c>
      <c r="B1296" t="s">
        <v>89</v>
      </c>
      <c r="C1296" t="s">
        <v>288</v>
      </c>
      <c r="D1296" t="s">
        <v>268</v>
      </c>
      <c r="E1296" t="s">
        <v>112</v>
      </c>
      <c r="F1296">
        <v>1</v>
      </c>
      <c r="G1296">
        <v>72</v>
      </c>
      <c r="H1296">
        <v>0</v>
      </c>
      <c r="I1296">
        <v>0</v>
      </c>
      <c r="J1296">
        <v>1</v>
      </c>
      <c r="K1296">
        <v>72</v>
      </c>
    </row>
    <row r="1297" spans="1:11" x14ac:dyDescent="0.2">
      <c r="A1297" t="s">
        <v>1604</v>
      </c>
      <c r="B1297" t="s">
        <v>89</v>
      </c>
      <c r="C1297" t="s">
        <v>288</v>
      </c>
      <c r="D1297" t="s">
        <v>272</v>
      </c>
      <c r="E1297" t="s">
        <v>117</v>
      </c>
      <c r="F1297">
        <v>5</v>
      </c>
      <c r="G1297">
        <v>161</v>
      </c>
      <c r="H1297">
        <v>0</v>
      </c>
      <c r="I1297">
        <v>0</v>
      </c>
      <c r="J1297">
        <v>5</v>
      </c>
      <c r="K1297">
        <v>161</v>
      </c>
    </row>
    <row r="1298" spans="1:11" x14ac:dyDescent="0.2">
      <c r="A1298" t="s">
        <v>1605</v>
      </c>
      <c r="B1298" t="s">
        <v>89</v>
      </c>
      <c r="C1298" t="s">
        <v>288</v>
      </c>
      <c r="D1298" t="s">
        <v>266</v>
      </c>
      <c r="E1298" t="s">
        <v>118</v>
      </c>
      <c r="F1298">
        <v>3</v>
      </c>
      <c r="G1298">
        <v>62.88</v>
      </c>
      <c r="H1298">
        <v>0</v>
      </c>
      <c r="I1298">
        <v>0</v>
      </c>
      <c r="J1298">
        <v>3</v>
      </c>
      <c r="K1298">
        <v>62.88</v>
      </c>
    </row>
    <row r="1299" spans="1:11" x14ac:dyDescent="0.2">
      <c r="A1299" t="s">
        <v>1606</v>
      </c>
      <c r="B1299" t="s">
        <v>89</v>
      </c>
      <c r="C1299" t="s">
        <v>288</v>
      </c>
      <c r="D1299" t="s">
        <v>269</v>
      </c>
      <c r="E1299" t="s">
        <v>119</v>
      </c>
      <c r="F1299">
        <v>2</v>
      </c>
      <c r="G1299">
        <v>52</v>
      </c>
      <c r="H1299">
        <v>0</v>
      </c>
      <c r="I1299">
        <v>0</v>
      </c>
      <c r="J1299">
        <v>2</v>
      </c>
      <c r="K1299">
        <v>52</v>
      </c>
    </row>
    <row r="1300" spans="1:11" x14ac:dyDescent="0.2">
      <c r="A1300" t="s">
        <v>1607</v>
      </c>
      <c r="B1300" t="s">
        <v>89</v>
      </c>
      <c r="C1300" t="s">
        <v>288</v>
      </c>
      <c r="D1300" t="s">
        <v>270</v>
      </c>
      <c r="E1300" t="s">
        <v>120</v>
      </c>
      <c r="F1300">
        <v>1</v>
      </c>
      <c r="G1300">
        <v>10</v>
      </c>
      <c r="H1300">
        <v>0</v>
      </c>
      <c r="I1300">
        <v>0</v>
      </c>
      <c r="J1300">
        <v>1</v>
      </c>
      <c r="K1300">
        <v>10</v>
      </c>
    </row>
    <row r="1301" spans="1:11" x14ac:dyDescent="0.2">
      <c r="A1301" t="s">
        <v>1608</v>
      </c>
      <c r="B1301" t="s">
        <v>89</v>
      </c>
      <c r="C1301" t="s">
        <v>288</v>
      </c>
      <c r="D1301" t="s">
        <v>272</v>
      </c>
      <c r="E1301" t="s">
        <v>124</v>
      </c>
      <c r="F1301">
        <v>2</v>
      </c>
      <c r="G1301">
        <v>54</v>
      </c>
      <c r="H1301">
        <v>0</v>
      </c>
      <c r="I1301">
        <v>0</v>
      </c>
      <c r="J1301">
        <v>2</v>
      </c>
      <c r="K1301">
        <v>54</v>
      </c>
    </row>
    <row r="1302" spans="1:11" x14ac:dyDescent="0.2">
      <c r="A1302" t="s">
        <v>1609</v>
      </c>
      <c r="B1302" t="s">
        <v>89</v>
      </c>
      <c r="C1302" t="s">
        <v>288</v>
      </c>
      <c r="D1302" t="s">
        <v>265</v>
      </c>
      <c r="E1302" t="s">
        <v>125</v>
      </c>
      <c r="F1302">
        <v>3</v>
      </c>
      <c r="G1302">
        <v>63</v>
      </c>
      <c r="H1302">
        <v>0</v>
      </c>
      <c r="I1302">
        <v>0</v>
      </c>
      <c r="J1302">
        <v>3</v>
      </c>
      <c r="K1302">
        <v>63</v>
      </c>
    </row>
    <row r="1303" spans="1:11" x14ac:dyDescent="0.2">
      <c r="A1303" t="s">
        <v>1610</v>
      </c>
      <c r="B1303" t="s">
        <v>89</v>
      </c>
      <c r="C1303" t="s">
        <v>288</v>
      </c>
      <c r="D1303" t="s">
        <v>266</v>
      </c>
      <c r="E1303" t="s">
        <v>126</v>
      </c>
      <c r="F1303">
        <v>2</v>
      </c>
      <c r="G1303">
        <v>28</v>
      </c>
      <c r="H1303">
        <v>0</v>
      </c>
      <c r="I1303">
        <v>0</v>
      </c>
      <c r="J1303">
        <v>2</v>
      </c>
      <c r="K1303">
        <v>28</v>
      </c>
    </row>
    <row r="1304" spans="1:11" x14ac:dyDescent="0.2">
      <c r="A1304" t="s">
        <v>1611</v>
      </c>
      <c r="B1304" t="s">
        <v>89</v>
      </c>
      <c r="C1304" t="s">
        <v>288</v>
      </c>
      <c r="D1304" t="s">
        <v>268</v>
      </c>
      <c r="E1304" t="s">
        <v>128</v>
      </c>
      <c r="F1304">
        <v>2</v>
      </c>
      <c r="G1304">
        <v>40</v>
      </c>
      <c r="H1304">
        <v>0</v>
      </c>
      <c r="I1304">
        <v>0</v>
      </c>
      <c r="J1304">
        <v>2</v>
      </c>
      <c r="K1304">
        <v>40</v>
      </c>
    </row>
    <row r="1305" spans="1:11" x14ac:dyDescent="0.2">
      <c r="A1305" t="s">
        <v>1612</v>
      </c>
      <c r="B1305" t="s">
        <v>89</v>
      </c>
      <c r="C1305" t="s">
        <v>288</v>
      </c>
      <c r="D1305" t="s">
        <v>270</v>
      </c>
      <c r="E1305" t="s">
        <v>131</v>
      </c>
      <c r="F1305">
        <v>2</v>
      </c>
      <c r="G1305">
        <v>56</v>
      </c>
      <c r="H1305">
        <v>0</v>
      </c>
      <c r="I1305">
        <v>0</v>
      </c>
      <c r="J1305">
        <v>2</v>
      </c>
      <c r="K1305">
        <v>56</v>
      </c>
    </row>
    <row r="1306" spans="1:11" x14ac:dyDescent="0.2">
      <c r="A1306" t="s">
        <v>1613</v>
      </c>
      <c r="B1306" t="s">
        <v>89</v>
      </c>
      <c r="C1306" t="s">
        <v>288</v>
      </c>
      <c r="D1306" t="s">
        <v>266</v>
      </c>
      <c r="E1306" t="s">
        <v>133</v>
      </c>
      <c r="F1306">
        <v>2</v>
      </c>
      <c r="G1306">
        <v>40</v>
      </c>
      <c r="H1306">
        <v>0</v>
      </c>
      <c r="I1306">
        <v>0</v>
      </c>
      <c r="J1306">
        <v>2</v>
      </c>
      <c r="K1306">
        <v>40</v>
      </c>
    </row>
    <row r="1307" spans="1:11" x14ac:dyDescent="0.2">
      <c r="A1307" t="s">
        <v>1614</v>
      </c>
      <c r="B1307" t="s">
        <v>89</v>
      </c>
      <c r="C1307" t="s">
        <v>288</v>
      </c>
      <c r="D1307" t="s">
        <v>268</v>
      </c>
      <c r="E1307" t="s">
        <v>134</v>
      </c>
      <c r="F1307">
        <v>1</v>
      </c>
      <c r="G1307">
        <v>30</v>
      </c>
      <c r="H1307">
        <v>0</v>
      </c>
      <c r="I1307">
        <v>0</v>
      </c>
      <c r="J1307">
        <v>1</v>
      </c>
      <c r="K1307">
        <v>30</v>
      </c>
    </row>
    <row r="1308" spans="1:11" x14ac:dyDescent="0.2">
      <c r="A1308" t="s">
        <v>1615</v>
      </c>
      <c r="B1308" t="s">
        <v>89</v>
      </c>
      <c r="C1308" t="s">
        <v>288</v>
      </c>
      <c r="D1308" t="s">
        <v>264</v>
      </c>
      <c r="E1308" t="s">
        <v>136</v>
      </c>
      <c r="F1308">
        <v>1</v>
      </c>
      <c r="G1308">
        <v>12</v>
      </c>
      <c r="H1308">
        <v>0</v>
      </c>
      <c r="I1308">
        <v>0</v>
      </c>
      <c r="J1308">
        <v>1</v>
      </c>
      <c r="K1308">
        <v>12</v>
      </c>
    </row>
    <row r="1309" spans="1:11" x14ac:dyDescent="0.2">
      <c r="A1309" t="s">
        <v>1616</v>
      </c>
      <c r="B1309" t="s">
        <v>89</v>
      </c>
      <c r="C1309" t="s">
        <v>288</v>
      </c>
      <c r="D1309" t="s">
        <v>270</v>
      </c>
      <c r="E1309" t="s">
        <v>138</v>
      </c>
      <c r="F1309">
        <v>2</v>
      </c>
      <c r="G1309">
        <v>62</v>
      </c>
      <c r="H1309">
        <v>0</v>
      </c>
      <c r="I1309">
        <v>0</v>
      </c>
      <c r="J1309">
        <v>2</v>
      </c>
      <c r="K1309">
        <v>62</v>
      </c>
    </row>
    <row r="1310" spans="1:11" x14ac:dyDescent="0.2">
      <c r="A1310" t="s">
        <v>1617</v>
      </c>
      <c r="B1310" t="s">
        <v>89</v>
      </c>
      <c r="C1310" t="s">
        <v>288</v>
      </c>
      <c r="D1310" t="s">
        <v>272</v>
      </c>
      <c r="E1310" t="s">
        <v>139</v>
      </c>
      <c r="F1310">
        <v>1</v>
      </c>
      <c r="G1310">
        <v>18</v>
      </c>
      <c r="H1310">
        <v>0</v>
      </c>
      <c r="I1310">
        <v>0</v>
      </c>
      <c r="J1310">
        <v>1</v>
      </c>
      <c r="K1310">
        <v>18</v>
      </c>
    </row>
    <row r="1311" spans="1:11" x14ac:dyDescent="0.2">
      <c r="A1311" t="s">
        <v>1618</v>
      </c>
      <c r="B1311" t="s">
        <v>89</v>
      </c>
      <c r="C1311" t="s">
        <v>288</v>
      </c>
      <c r="D1311" t="s">
        <v>270</v>
      </c>
      <c r="E1311" t="s">
        <v>140</v>
      </c>
      <c r="F1311">
        <v>2</v>
      </c>
      <c r="G1311">
        <v>39</v>
      </c>
      <c r="H1311">
        <v>0</v>
      </c>
      <c r="I1311">
        <v>0</v>
      </c>
      <c r="J1311">
        <v>2</v>
      </c>
      <c r="K1311">
        <v>39</v>
      </c>
    </row>
    <row r="1312" spans="1:11" x14ac:dyDescent="0.2">
      <c r="A1312" t="s">
        <v>1619</v>
      </c>
      <c r="B1312" t="s">
        <v>89</v>
      </c>
      <c r="C1312" t="s">
        <v>288</v>
      </c>
      <c r="D1312" t="s">
        <v>271</v>
      </c>
      <c r="E1312" t="s">
        <v>141</v>
      </c>
      <c r="F1312">
        <v>1</v>
      </c>
      <c r="G1312">
        <v>25</v>
      </c>
      <c r="H1312">
        <v>0</v>
      </c>
      <c r="I1312">
        <v>0</v>
      </c>
      <c r="J1312">
        <v>1</v>
      </c>
      <c r="K1312">
        <v>25</v>
      </c>
    </row>
    <row r="1313" spans="1:11" x14ac:dyDescent="0.2">
      <c r="A1313" t="s">
        <v>1620</v>
      </c>
      <c r="B1313" t="s">
        <v>89</v>
      </c>
      <c r="C1313" t="s">
        <v>288</v>
      </c>
      <c r="D1313" t="s">
        <v>264</v>
      </c>
      <c r="E1313" t="s">
        <v>278</v>
      </c>
      <c r="F1313">
        <v>6</v>
      </c>
      <c r="G1313">
        <v>161</v>
      </c>
      <c r="H1313">
        <v>0</v>
      </c>
      <c r="I1313">
        <v>0</v>
      </c>
      <c r="J1313">
        <v>6</v>
      </c>
      <c r="K1313">
        <v>161</v>
      </c>
    </row>
    <row r="1314" spans="1:11" x14ac:dyDescent="0.2">
      <c r="A1314" t="s">
        <v>1621</v>
      </c>
      <c r="B1314" t="s">
        <v>89</v>
      </c>
      <c r="C1314" t="s">
        <v>288</v>
      </c>
      <c r="D1314" t="s">
        <v>265</v>
      </c>
      <c r="E1314" t="s">
        <v>279</v>
      </c>
      <c r="F1314">
        <v>12</v>
      </c>
      <c r="G1314">
        <v>285</v>
      </c>
      <c r="H1314">
        <v>0</v>
      </c>
      <c r="I1314">
        <v>0</v>
      </c>
      <c r="J1314">
        <v>12</v>
      </c>
      <c r="K1314">
        <v>285</v>
      </c>
    </row>
    <row r="1315" spans="1:11" x14ac:dyDescent="0.2">
      <c r="A1315" t="s">
        <v>1622</v>
      </c>
      <c r="B1315" t="s">
        <v>89</v>
      </c>
      <c r="C1315" t="s">
        <v>288</v>
      </c>
      <c r="D1315" t="s">
        <v>272</v>
      </c>
      <c r="E1315" t="s">
        <v>144</v>
      </c>
      <c r="F1315">
        <v>1</v>
      </c>
      <c r="G1315">
        <v>50</v>
      </c>
      <c r="H1315">
        <v>0</v>
      </c>
      <c r="I1315">
        <v>0</v>
      </c>
      <c r="J1315">
        <v>1</v>
      </c>
      <c r="K1315">
        <v>50</v>
      </c>
    </row>
    <row r="1316" spans="1:11" x14ac:dyDescent="0.2">
      <c r="A1316" t="s">
        <v>1623</v>
      </c>
      <c r="B1316" t="s">
        <v>89</v>
      </c>
      <c r="C1316" t="s">
        <v>288</v>
      </c>
      <c r="D1316" t="s">
        <v>269</v>
      </c>
      <c r="E1316" t="s">
        <v>145</v>
      </c>
      <c r="F1316">
        <v>1</v>
      </c>
      <c r="G1316">
        <v>25</v>
      </c>
      <c r="H1316">
        <v>0</v>
      </c>
      <c r="I1316">
        <v>0</v>
      </c>
      <c r="J1316">
        <v>1</v>
      </c>
      <c r="K1316">
        <v>25</v>
      </c>
    </row>
    <row r="1317" spans="1:11" x14ac:dyDescent="0.2">
      <c r="A1317" t="s">
        <v>1624</v>
      </c>
      <c r="B1317" t="s">
        <v>89</v>
      </c>
      <c r="C1317" t="s">
        <v>288</v>
      </c>
      <c r="D1317" t="s">
        <v>265</v>
      </c>
      <c r="E1317" t="s">
        <v>147</v>
      </c>
      <c r="F1317">
        <v>4</v>
      </c>
      <c r="G1317">
        <v>107</v>
      </c>
      <c r="H1317">
        <v>0</v>
      </c>
      <c r="I1317">
        <v>0</v>
      </c>
      <c r="J1317">
        <v>4</v>
      </c>
      <c r="K1317">
        <v>107</v>
      </c>
    </row>
    <row r="1318" spans="1:11" x14ac:dyDescent="0.2">
      <c r="A1318" t="s">
        <v>1625</v>
      </c>
      <c r="B1318" t="s">
        <v>89</v>
      </c>
      <c r="C1318" t="s">
        <v>288</v>
      </c>
      <c r="D1318" t="s">
        <v>267</v>
      </c>
      <c r="E1318" t="s">
        <v>148</v>
      </c>
      <c r="F1318">
        <v>1</v>
      </c>
      <c r="G1318">
        <v>14</v>
      </c>
      <c r="H1318">
        <v>0</v>
      </c>
      <c r="I1318">
        <v>0</v>
      </c>
      <c r="J1318">
        <v>1</v>
      </c>
      <c r="K1318">
        <v>14</v>
      </c>
    </row>
    <row r="1319" spans="1:11" x14ac:dyDescent="0.2">
      <c r="A1319" t="s">
        <v>1626</v>
      </c>
      <c r="B1319" t="s">
        <v>89</v>
      </c>
      <c r="C1319" t="s">
        <v>288</v>
      </c>
      <c r="D1319" t="s">
        <v>266</v>
      </c>
      <c r="E1319" t="s">
        <v>151</v>
      </c>
      <c r="F1319">
        <v>2</v>
      </c>
      <c r="G1319">
        <v>30</v>
      </c>
      <c r="H1319">
        <v>0</v>
      </c>
      <c r="I1319">
        <v>0</v>
      </c>
      <c r="J1319">
        <v>2</v>
      </c>
      <c r="K1319">
        <v>30</v>
      </c>
    </row>
    <row r="1320" spans="1:11" x14ac:dyDescent="0.2">
      <c r="A1320" t="s">
        <v>1627</v>
      </c>
      <c r="B1320" t="s">
        <v>89</v>
      </c>
      <c r="C1320" t="s">
        <v>288</v>
      </c>
      <c r="D1320" t="s">
        <v>269</v>
      </c>
      <c r="E1320" t="s">
        <v>154</v>
      </c>
      <c r="F1320">
        <v>3</v>
      </c>
      <c r="G1320">
        <v>51</v>
      </c>
      <c r="H1320">
        <v>0</v>
      </c>
      <c r="I1320">
        <v>0</v>
      </c>
      <c r="J1320">
        <v>3</v>
      </c>
      <c r="K1320">
        <v>51</v>
      </c>
    </row>
    <row r="1321" spans="1:11" x14ac:dyDescent="0.2">
      <c r="A1321" t="s">
        <v>1628</v>
      </c>
      <c r="B1321" t="s">
        <v>89</v>
      </c>
      <c r="C1321" t="s">
        <v>288</v>
      </c>
      <c r="D1321" t="s">
        <v>266</v>
      </c>
      <c r="E1321" t="s">
        <v>155</v>
      </c>
      <c r="F1321">
        <v>1</v>
      </c>
      <c r="G1321">
        <v>12</v>
      </c>
      <c r="H1321">
        <v>0</v>
      </c>
      <c r="I1321">
        <v>0</v>
      </c>
      <c r="J1321">
        <v>1</v>
      </c>
      <c r="K1321">
        <v>12</v>
      </c>
    </row>
    <row r="1322" spans="1:11" x14ac:dyDescent="0.2">
      <c r="A1322" t="s">
        <v>1629</v>
      </c>
      <c r="B1322" t="s">
        <v>89</v>
      </c>
      <c r="C1322" t="s">
        <v>288</v>
      </c>
      <c r="D1322" t="s">
        <v>266</v>
      </c>
      <c r="E1322" t="s">
        <v>156</v>
      </c>
      <c r="F1322">
        <v>1</v>
      </c>
      <c r="G1322">
        <v>26</v>
      </c>
      <c r="H1322">
        <v>0</v>
      </c>
      <c r="I1322">
        <v>0</v>
      </c>
      <c r="J1322">
        <v>1</v>
      </c>
      <c r="K1322">
        <v>26</v>
      </c>
    </row>
    <row r="1323" spans="1:11" x14ac:dyDescent="0.2">
      <c r="A1323" t="s">
        <v>1630</v>
      </c>
      <c r="B1323" t="s">
        <v>89</v>
      </c>
      <c r="C1323" t="s">
        <v>288</v>
      </c>
      <c r="D1323" t="s">
        <v>266</v>
      </c>
      <c r="E1323" t="s">
        <v>158</v>
      </c>
      <c r="F1323">
        <v>1</v>
      </c>
      <c r="G1323">
        <v>58</v>
      </c>
      <c r="H1323">
        <v>0</v>
      </c>
      <c r="I1323">
        <v>0</v>
      </c>
      <c r="J1323">
        <v>1</v>
      </c>
      <c r="K1323">
        <v>58</v>
      </c>
    </row>
    <row r="1324" spans="1:11" x14ac:dyDescent="0.2">
      <c r="A1324" t="s">
        <v>1631</v>
      </c>
      <c r="B1324" t="s">
        <v>89</v>
      </c>
      <c r="C1324" t="s">
        <v>288</v>
      </c>
      <c r="D1324" t="s">
        <v>265</v>
      </c>
      <c r="E1324" t="s">
        <v>160</v>
      </c>
      <c r="F1324">
        <v>2</v>
      </c>
      <c r="G1324">
        <v>52</v>
      </c>
      <c r="H1324">
        <v>0</v>
      </c>
      <c r="I1324">
        <v>0</v>
      </c>
      <c r="J1324">
        <v>2</v>
      </c>
      <c r="K1324">
        <v>52</v>
      </c>
    </row>
    <row r="1325" spans="1:11" x14ac:dyDescent="0.2">
      <c r="A1325" t="s">
        <v>1632</v>
      </c>
      <c r="B1325" t="s">
        <v>89</v>
      </c>
      <c r="C1325" t="s">
        <v>288</v>
      </c>
      <c r="D1325" t="s">
        <v>269</v>
      </c>
      <c r="E1325" t="s">
        <v>163</v>
      </c>
      <c r="F1325">
        <v>1</v>
      </c>
      <c r="G1325">
        <v>12</v>
      </c>
      <c r="H1325">
        <v>0</v>
      </c>
      <c r="I1325">
        <v>0</v>
      </c>
      <c r="J1325">
        <v>1</v>
      </c>
      <c r="K1325">
        <v>12</v>
      </c>
    </row>
    <row r="1326" spans="1:11" x14ac:dyDescent="0.2">
      <c r="A1326" t="s">
        <v>1633</v>
      </c>
      <c r="B1326" t="s">
        <v>89</v>
      </c>
      <c r="C1326" t="s">
        <v>288</v>
      </c>
      <c r="D1326" t="s">
        <v>266</v>
      </c>
      <c r="E1326" t="s">
        <v>165</v>
      </c>
      <c r="F1326">
        <v>1</v>
      </c>
      <c r="G1326">
        <v>20</v>
      </c>
      <c r="H1326">
        <v>0</v>
      </c>
      <c r="I1326">
        <v>0</v>
      </c>
      <c r="J1326">
        <v>1</v>
      </c>
      <c r="K1326">
        <v>20</v>
      </c>
    </row>
    <row r="1327" spans="1:11" x14ac:dyDescent="0.2">
      <c r="A1327" t="s">
        <v>1634</v>
      </c>
      <c r="B1327" t="s">
        <v>89</v>
      </c>
      <c r="C1327" t="s">
        <v>288</v>
      </c>
      <c r="D1327" t="s">
        <v>266</v>
      </c>
      <c r="E1327" t="s">
        <v>166</v>
      </c>
      <c r="F1327">
        <v>1</v>
      </c>
      <c r="G1327">
        <v>16</v>
      </c>
      <c r="H1327">
        <v>0</v>
      </c>
      <c r="I1327">
        <v>0</v>
      </c>
      <c r="J1327">
        <v>1</v>
      </c>
      <c r="K1327">
        <v>16</v>
      </c>
    </row>
    <row r="1328" spans="1:11" x14ac:dyDescent="0.2">
      <c r="A1328" t="s">
        <v>1635</v>
      </c>
      <c r="B1328" t="s">
        <v>89</v>
      </c>
      <c r="C1328" t="s">
        <v>288</v>
      </c>
      <c r="D1328" t="s">
        <v>269</v>
      </c>
      <c r="E1328" t="s">
        <v>167</v>
      </c>
      <c r="F1328">
        <v>8</v>
      </c>
      <c r="G1328">
        <v>175</v>
      </c>
      <c r="H1328">
        <v>0</v>
      </c>
      <c r="I1328">
        <v>0</v>
      </c>
      <c r="J1328">
        <v>8</v>
      </c>
      <c r="K1328">
        <v>175</v>
      </c>
    </row>
    <row r="1329" spans="1:11" x14ac:dyDescent="0.2">
      <c r="A1329" t="s">
        <v>1636</v>
      </c>
      <c r="B1329" t="s">
        <v>89</v>
      </c>
      <c r="C1329" t="s">
        <v>288</v>
      </c>
      <c r="D1329" t="s">
        <v>266</v>
      </c>
      <c r="E1329" t="s">
        <v>172</v>
      </c>
      <c r="F1329">
        <v>2</v>
      </c>
      <c r="G1329">
        <v>37</v>
      </c>
      <c r="H1329">
        <v>0</v>
      </c>
      <c r="I1329">
        <v>0</v>
      </c>
      <c r="J1329">
        <v>2</v>
      </c>
      <c r="K1329">
        <v>37</v>
      </c>
    </row>
    <row r="1330" spans="1:11" x14ac:dyDescent="0.2">
      <c r="A1330" t="s">
        <v>1637</v>
      </c>
      <c r="B1330" t="s">
        <v>89</v>
      </c>
      <c r="C1330" t="s">
        <v>288</v>
      </c>
      <c r="D1330" t="s">
        <v>272</v>
      </c>
      <c r="E1330" t="s">
        <v>174</v>
      </c>
      <c r="F1330">
        <v>6</v>
      </c>
      <c r="G1330">
        <v>171</v>
      </c>
      <c r="H1330">
        <v>0</v>
      </c>
      <c r="I1330">
        <v>0</v>
      </c>
      <c r="J1330">
        <v>6</v>
      </c>
      <c r="K1330">
        <v>171</v>
      </c>
    </row>
    <row r="1331" spans="1:11" x14ac:dyDescent="0.2">
      <c r="A1331" t="s">
        <v>1638</v>
      </c>
      <c r="B1331" t="s">
        <v>89</v>
      </c>
      <c r="C1331" t="s">
        <v>288</v>
      </c>
      <c r="D1331" t="s">
        <v>264</v>
      </c>
      <c r="E1331" t="s">
        <v>176</v>
      </c>
      <c r="F1331">
        <v>1</v>
      </c>
      <c r="G1331">
        <v>33</v>
      </c>
      <c r="H1331">
        <v>0</v>
      </c>
      <c r="I1331">
        <v>0</v>
      </c>
      <c r="J1331">
        <v>1</v>
      </c>
      <c r="K1331">
        <v>33</v>
      </c>
    </row>
    <row r="1332" spans="1:11" x14ac:dyDescent="0.2">
      <c r="A1332" t="s">
        <v>1639</v>
      </c>
      <c r="B1332" t="s">
        <v>89</v>
      </c>
      <c r="C1332" t="s">
        <v>288</v>
      </c>
      <c r="D1332" t="s">
        <v>266</v>
      </c>
      <c r="E1332" t="s">
        <v>177</v>
      </c>
      <c r="F1332">
        <v>4</v>
      </c>
      <c r="G1332">
        <v>94</v>
      </c>
      <c r="H1332">
        <v>0</v>
      </c>
      <c r="I1332">
        <v>0</v>
      </c>
      <c r="J1332">
        <v>4</v>
      </c>
      <c r="K1332">
        <v>94</v>
      </c>
    </row>
    <row r="1333" spans="1:11" x14ac:dyDescent="0.2">
      <c r="A1333" t="s">
        <v>1640</v>
      </c>
      <c r="B1333" t="s">
        <v>89</v>
      </c>
      <c r="C1333" t="s">
        <v>288</v>
      </c>
      <c r="D1333" t="s">
        <v>264</v>
      </c>
      <c r="E1333" t="s">
        <v>178</v>
      </c>
      <c r="F1333">
        <v>1</v>
      </c>
      <c r="G1333">
        <v>24</v>
      </c>
      <c r="H1333">
        <v>0</v>
      </c>
      <c r="I1333">
        <v>0</v>
      </c>
      <c r="J1333">
        <v>1</v>
      </c>
      <c r="K1333">
        <v>24</v>
      </c>
    </row>
    <row r="1334" spans="1:11" x14ac:dyDescent="0.2">
      <c r="A1334" t="s">
        <v>1641</v>
      </c>
      <c r="B1334" t="s">
        <v>89</v>
      </c>
      <c r="C1334" t="s">
        <v>288</v>
      </c>
      <c r="D1334" t="s">
        <v>266</v>
      </c>
      <c r="E1334" t="s">
        <v>280</v>
      </c>
      <c r="F1334">
        <v>29</v>
      </c>
      <c r="G1334">
        <v>610.88</v>
      </c>
      <c r="H1334">
        <v>0</v>
      </c>
      <c r="I1334">
        <v>0</v>
      </c>
      <c r="J1334">
        <v>29</v>
      </c>
      <c r="K1334">
        <v>610.88</v>
      </c>
    </row>
    <row r="1335" spans="1:11" x14ac:dyDescent="0.2">
      <c r="A1335" t="s">
        <v>1642</v>
      </c>
      <c r="B1335" t="s">
        <v>89</v>
      </c>
      <c r="C1335" t="s">
        <v>288</v>
      </c>
      <c r="D1335" t="s">
        <v>268</v>
      </c>
      <c r="E1335" t="s">
        <v>181</v>
      </c>
      <c r="F1335">
        <v>1</v>
      </c>
      <c r="G1335">
        <v>32</v>
      </c>
      <c r="H1335">
        <v>0</v>
      </c>
      <c r="I1335">
        <v>0</v>
      </c>
      <c r="J1335">
        <v>1</v>
      </c>
      <c r="K1335">
        <v>32</v>
      </c>
    </row>
    <row r="1336" spans="1:11" x14ac:dyDescent="0.2">
      <c r="A1336" t="s">
        <v>1643</v>
      </c>
      <c r="B1336" t="s">
        <v>89</v>
      </c>
      <c r="C1336" t="s">
        <v>288</v>
      </c>
      <c r="D1336" t="s">
        <v>269</v>
      </c>
      <c r="E1336" t="s">
        <v>182</v>
      </c>
      <c r="F1336">
        <v>1</v>
      </c>
      <c r="G1336">
        <v>15</v>
      </c>
      <c r="H1336">
        <v>0</v>
      </c>
      <c r="I1336">
        <v>0</v>
      </c>
      <c r="J1336">
        <v>1</v>
      </c>
      <c r="K1336">
        <v>15</v>
      </c>
    </row>
    <row r="1337" spans="1:11" x14ac:dyDescent="0.2">
      <c r="A1337" t="s">
        <v>1644</v>
      </c>
      <c r="B1337" t="s">
        <v>89</v>
      </c>
      <c r="C1337" t="s">
        <v>288</v>
      </c>
      <c r="D1337" t="s">
        <v>267</v>
      </c>
      <c r="E1337" t="s">
        <v>184</v>
      </c>
      <c r="F1337">
        <v>1</v>
      </c>
      <c r="G1337">
        <v>16</v>
      </c>
      <c r="H1337">
        <v>0</v>
      </c>
      <c r="I1337">
        <v>0</v>
      </c>
      <c r="J1337">
        <v>1</v>
      </c>
      <c r="K1337">
        <v>16</v>
      </c>
    </row>
    <row r="1338" spans="1:11" x14ac:dyDescent="0.2">
      <c r="A1338" t="s">
        <v>1645</v>
      </c>
      <c r="B1338" t="s">
        <v>89</v>
      </c>
      <c r="C1338" t="s">
        <v>288</v>
      </c>
      <c r="D1338" t="s">
        <v>266</v>
      </c>
      <c r="E1338" t="s">
        <v>187</v>
      </c>
      <c r="F1338">
        <v>1</v>
      </c>
      <c r="G1338">
        <v>22</v>
      </c>
      <c r="H1338">
        <v>0</v>
      </c>
      <c r="I1338">
        <v>0</v>
      </c>
      <c r="J1338">
        <v>1</v>
      </c>
      <c r="K1338">
        <v>22</v>
      </c>
    </row>
    <row r="1339" spans="1:11" x14ac:dyDescent="0.2">
      <c r="A1339" t="s">
        <v>1646</v>
      </c>
      <c r="B1339" t="s">
        <v>89</v>
      </c>
      <c r="C1339" t="s">
        <v>288</v>
      </c>
      <c r="D1339" t="s">
        <v>265</v>
      </c>
      <c r="E1339" t="s">
        <v>188</v>
      </c>
      <c r="F1339">
        <v>2</v>
      </c>
      <c r="G1339">
        <v>33</v>
      </c>
      <c r="H1339">
        <v>0</v>
      </c>
      <c r="I1339">
        <v>0</v>
      </c>
      <c r="J1339">
        <v>2</v>
      </c>
      <c r="K1339">
        <v>33</v>
      </c>
    </row>
    <row r="1340" spans="1:11" x14ac:dyDescent="0.2">
      <c r="A1340" t="s">
        <v>1647</v>
      </c>
      <c r="B1340" t="s">
        <v>89</v>
      </c>
      <c r="C1340" t="s">
        <v>288</v>
      </c>
      <c r="D1340" t="s">
        <v>267</v>
      </c>
      <c r="E1340" t="s">
        <v>281</v>
      </c>
      <c r="F1340">
        <v>2</v>
      </c>
      <c r="G1340">
        <v>30</v>
      </c>
      <c r="H1340">
        <v>0</v>
      </c>
      <c r="I1340">
        <v>0</v>
      </c>
      <c r="J1340">
        <v>2</v>
      </c>
      <c r="K1340">
        <v>30</v>
      </c>
    </row>
    <row r="1341" spans="1:11" x14ac:dyDescent="0.2">
      <c r="A1341" t="s">
        <v>1648</v>
      </c>
      <c r="B1341" t="s">
        <v>89</v>
      </c>
      <c r="C1341" t="s">
        <v>288</v>
      </c>
      <c r="D1341" t="s">
        <v>272</v>
      </c>
      <c r="E1341" t="s">
        <v>190</v>
      </c>
      <c r="F1341">
        <v>1</v>
      </c>
      <c r="G1341">
        <v>20</v>
      </c>
      <c r="H1341">
        <v>0</v>
      </c>
      <c r="I1341">
        <v>0</v>
      </c>
      <c r="J1341">
        <v>1</v>
      </c>
      <c r="K1341">
        <v>20</v>
      </c>
    </row>
    <row r="1342" spans="1:11" x14ac:dyDescent="0.2">
      <c r="A1342" t="s">
        <v>1649</v>
      </c>
      <c r="B1342" t="s">
        <v>89</v>
      </c>
      <c r="C1342" t="s">
        <v>288</v>
      </c>
      <c r="D1342" t="s">
        <v>270</v>
      </c>
      <c r="E1342" t="s">
        <v>192</v>
      </c>
      <c r="F1342">
        <v>1</v>
      </c>
      <c r="G1342">
        <v>30</v>
      </c>
      <c r="H1342">
        <v>0</v>
      </c>
      <c r="I1342">
        <v>0</v>
      </c>
      <c r="J1342">
        <v>1</v>
      </c>
      <c r="K1342">
        <v>30</v>
      </c>
    </row>
    <row r="1343" spans="1:11" x14ac:dyDescent="0.2">
      <c r="A1343" t="s">
        <v>1650</v>
      </c>
      <c r="B1343" t="s">
        <v>89</v>
      </c>
      <c r="C1343" t="s">
        <v>288</v>
      </c>
      <c r="D1343" t="s">
        <v>268</v>
      </c>
      <c r="E1343" t="s">
        <v>282</v>
      </c>
      <c r="F1343">
        <v>8</v>
      </c>
      <c r="G1343">
        <v>245</v>
      </c>
      <c r="H1343">
        <v>0</v>
      </c>
      <c r="I1343">
        <v>0</v>
      </c>
      <c r="J1343">
        <v>8</v>
      </c>
      <c r="K1343">
        <v>245</v>
      </c>
    </row>
    <row r="1344" spans="1:11" x14ac:dyDescent="0.2">
      <c r="A1344" t="s">
        <v>1651</v>
      </c>
      <c r="B1344" t="s">
        <v>89</v>
      </c>
      <c r="C1344" t="s">
        <v>288</v>
      </c>
      <c r="D1344" t="s">
        <v>272</v>
      </c>
      <c r="E1344" t="s">
        <v>194</v>
      </c>
      <c r="F1344">
        <v>3</v>
      </c>
      <c r="G1344">
        <v>80</v>
      </c>
      <c r="H1344">
        <v>0</v>
      </c>
      <c r="I1344">
        <v>0</v>
      </c>
      <c r="J1344">
        <v>3</v>
      </c>
      <c r="K1344">
        <v>80</v>
      </c>
    </row>
    <row r="1345" spans="1:11" x14ac:dyDescent="0.2">
      <c r="A1345" t="s">
        <v>1652</v>
      </c>
      <c r="B1345" t="s">
        <v>89</v>
      </c>
      <c r="C1345" t="s">
        <v>288</v>
      </c>
      <c r="D1345" t="s">
        <v>264</v>
      </c>
      <c r="E1345" t="s">
        <v>197</v>
      </c>
      <c r="F1345">
        <v>1</v>
      </c>
      <c r="G1345">
        <v>40</v>
      </c>
      <c r="H1345">
        <v>0</v>
      </c>
      <c r="I1345">
        <v>0</v>
      </c>
      <c r="J1345">
        <v>1</v>
      </c>
      <c r="K1345">
        <v>40</v>
      </c>
    </row>
    <row r="1346" spans="1:11" x14ac:dyDescent="0.2">
      <c r="A1346" t="s">
        <v>1653</v>
      </c>
      <c r="B1346" t="s">
        <v>89</v>
      </c>
      <c r="C1346" t="s">
        <v>288</v>
      </c>
      <c r="D1346" t="s">
        <v>269</v>
      </c>
      <c r="E1346" t="s">
        <v>199</v>
      </c>
      <c r="F1346">
        <v>2</v>
      </c>
      <c r="G1346">
        <v>60</v>
      </c>
      <c r="H1346">
        <v>0</v>
      </c>
      <c r="I1346">
        <v>0</v>
      </c>
      <c r="J1346">
        <v>2</v>
      </c>
      <c r="K1346">
        <v>60</v>
      </c>
    </row>
    <row r="1347" spans="1:11" x14ac:dyDescent="0.2">
      <c r="A1347" t="s">
        <v>1654</v>
      </c>
      <c r="B1347" t="s">
        <v>89</v>
      </c>
      <c r="C1347" t="s">
        <v>288</v>
      </c>
      <c r="D1347" t="s">
        <v>269</v>
      </c>
      <c r="E1347" t="s">
        <v>202</v>
      </c>
      <c r="F1347">
        <v>1</v>
      </c>
      <c r="G1347">
        <v>15</v>
      </c>
      <c r="H1347">
        <v>0</v>
      </c>
      <c r="I1347">
        <v>0</v>
      </c>
      <c r="J1347">
        <v>1</v>
      </c>
      <c r="K1347">
        <v>15</v>
      </c>
    </row>
    <row r="1348" spans="1:11" x14ac:dyDescent="0.2">
      <c r="A1348" t="s">
        <v>1655</v>
      </c>
      <c r="B1348" t="s">
        <v>89</v>
      </c>
      <c r="C1348" t="s">
        <v>288</v>
      </c>
      <c r="D1348" t="s">
        <v>266</v>
      </c>
      <c r="E1348" t="s">
        <v>204</v>
      </c>
      <c r="F1348">
        <v>2</v>
      </c>
      <c r="G1348">
        <v>40</v>
      </c>
      <c r="H1348">
        <v>0</v>
      </c>
      <c r="I1348">
        <v>0</v>
      </c>
      <c r="J1348">
        <v>2</v>
      </c>
      <c r="K1348">
        <v>40</v>
      </c>
    </row>
    <row r="1349" spans="1:11" x14ac:dyDescent="0.2">
      <c r="A1349" t="s">
        <v>1656</v>
      </c>
      <c r="B1349" t="s">
        <v>89</v>
      </c>
      <c r="C1349" t="s">
        <v>288</v>
      </c>
      <c r="D1349" t="s">
        <v>268</v>
      </c>
      <c r="E1349" t="s">
        <v>212</v>
      </c>
      <c r="F1349">
        <v>1</v>
      </c>
      <c r="G1349">
        <v>38</v>
      </c>
      <c r="H1349">
        <v>0</v>
      </c>
      <c r="I1349">
        <v>0</v>
      </c>
      <c r="J1349">
        <v>1</v>
      </c>
      <c r="K1349">
        <v>38</v>
      </c>
    </row>
    <row r="1350" spans="1:11" x14ac:dyDescent="0.2">
      <c r="A1350" t="s">
        <v>1657</v>
      </c>
      <c r="B1350" t="s">
        <v>89</v>
      </c>
      <c r="C1350" t="s">
        <v>288</v>
      </c>
      <c r="D1350" t="s">
        <v>271</v>
      </c>
      <c r="E1350" t="s">
        <v>214</v>
      </c>
      <c r="F1350">
        <v>4</v>
      </c>
      <c r="G1350">
        <v>93</v>
      </c>
      <c r="H1350">
        <v>0</v>
      </c>
      <c r="I1350">
        <v>0</v>
      </c>
      <c r="J1350">
        <v>4</v>
      </c>
      <c r="K1350">
        <v>93</v>
      </c>
    </row>
    <row r="1351" spans="1:11" x14ac:dyDescent="0.2">
      <c r="A1351" t="s">
        <v>1658</v>
      </c>
      <c r="B1351" t="s">
        <v>89</v>
      </c>
      <c r="C1351" t="s">
        <v>288</v>
      </c>
      <c r="D1351" t="s">
        <v>270</v>
      </c>
      <c r="E1351" t="s">
        <v>217</v>
      </c>
      <c r="F1351">
        <v>2</v>
      </c>
      <c r="G1351">
        <v>60</v>
      </c>
      <c r="H1351">
        <v>0</v>
      </c>
      <c r="I1351">
        <v>0</v>
      </c>
      <c r="J1351">
        <v>2</v>
      </c>
      <c r="K1351">
        <v>60</v>
      </c>
    </row>
    <row r="1352" spans="1:11" x14ac:dyDescent="0.2">
      <c r="A1352" t="s">
        <v>1659</v>
      </c>
      <c r="B1352" t="s">
        <v>89</v>
      </c>
      <c r="C1352" t="s">
        <v>288</v>
      </c>
      <c r="D1352" t="s">
        <v>269</v>
      </c>
      <c r="E1352" t="s">
        <v>283</v>
      </c>
      <c r="F1352">
        <v>31</v>
      </c>
      <c r="G1352">
        <v>703</v>
      </c>
      <c r="H1352">
        <v>0</v>
      </c>
      <c r="I1352">
        <v>0</v>
      </c>
      <c r="J1352">
        <v>31</v>
      </c>
      <c r="K1352">
        <v>703</v>
      </c>
    </row>
    <row r="1353" spans="1:11" x14ac:dyDescent="0.2">
      <c r="A1353" t="s">
        <v>1660</v>
      </c>
      <c r="B1353" t="s">
        <v>89</v>
      </c>
      <c r="C1353" t="s">
        <v>288</v>
      </c>
      <c r="D1353" t="s">
        <v>270</v>
      </c>
      <c r="E1353" t="s">
        <v>218</v>
      </c>
      <c r="F1353">
        <v>1</v>
      </c>
      <c r="G1353">
        <v>28</v>
      </c>
      <c r="H1353">
        <v>0</v>
      </c>
      <c r="I1353">
        <v>0</v>
      </c>
      <c r="J1353">
        <v>1</v>
      </c>
      <c r="K1353">
        <v>28</v>
      </c>
    </row>
    <row r="1354" spans="1:11" x14ac:dyDescent="0.2">
      <c r="A1354" t="s">
        <v>1661</v>
      </c>
      <c r="B1354" t="s">
        <v>89</v>
      </c>
      <c r="C1354" t="s">
        <v>288</v>
      </c>
      <c r="D1354" t="s">
        <v>270</v>
      </c>
      <c r="E1354" t="s">
        <v>284</v>
      </c>
      <c r="F1354">
        <v>15</v>
      </c>
      <c r="G1354">
        <v>458</v>
      </c>
      <c r="H1354">
        <v>0</v>
      </c>
      <c r="I1354">
        <v>0</v>
      </c>
      <c r="J1354">
        <v>15</v>
      </c>
      <c r="K1354">
        <v>458</v>
      </c>
    </row>
    <row r="1355" spans="1:11" x14ac:dyDescent="0.2">
      <c r="A1355" t="s">
        <v>1662</v>
      </c>
      <c r="B1355" t="s">
        <v>89</v>
      </c>
      <c r="C1355" t="s">
        <v>288</v>
      </c>
      <c r="D1355" t="s">
        <v>269</v>
      </c>
      <c r="E1355" t="s">
        <v>220</v>
      </c>
      <c r="F1355">
        <v>1</v>
      </c>
      <c r="G1355">
        <v>24</v>
      </c>
      <c r="H1355">
        <v>0</v>
      </c>
      <c r="I1355">
        <v>0</v>
      </c>
      <c r="J1355">
        <v>1</v>
      </c>
      <c r="K1355">
        <v>24</v>
      </c>
    </row>
    <row r="1356" spans="1:11" x14ac:dyDescent="0.2">
      <c r="A1356" t="s">
        <v>1663</v>
      </c>
      <c r="B1356" t="s">
        <v>89</v>
      </c>
      <c r="C1356" t="s">
        <v>288</v>
      </c>
      <c r="D1356" t="s">
        <v>266</v>
      </c>
      <c r="E1356" t="s">
        <v>222</v>
      </c>
      <c r="F1356">
        <v>1</v>
      </c>
      <c r="G1356">
        <v>18</v>
      </c>
      <c r="H1356">
        <v>0</v>
      </c>
      <c r="I1356">
        <v>0</v>
      </c>
      <c r="J1356">
        <v>1</v>
      </c>
      <c r="K1356">
        <v>18</v>
      </c>
    </row>
    <row r="1357" spans="1:11" x14ac:dyDescent="0.2">
      <c r="A1357" t="s">
        <v>1664</v>
      </c>
      <c r="B1357" t="s">
        <v>89</v>
      </c>
      <c r="C1357" t="s">
        <v>288</v>
      </c>
      <c r="D1357" t="s">
        <v>271</v>
      </c>
      <c r="E1357" t="s">
        <v>224</v>
      </c>
      <c r="F1357">
        <v>2</v>
      </c>
      <c r="G1357">
        <v>46</v>
      </c>
      <c r="H1357">
        <v>0</v>
      </c>
      <c r="I1357">
        <v>0</v>
      </c>
      <c r="J1357">
        <v>2</v>
      </c>
      <c r="K1357">
        <v>46</v>
      </c>
    </row>
    <row r="1358" spans="1:11" x14ac:dyDescent="0.2">
      <c r="A1358" t="s">
        <v>1665</v>
      </c>
      <c r="B1358" t="s">
        <v>89</v>
      </c>
      <c r="C1358" t="s">
        <v>288</v>
      </c>
      <c r="D1358" t="s">
        <v>268</v>
      </c>
      <c r="E1358" t="s">
        <v>225</v>
      </c>
      <c r="F1358">
        <v>1</v>
      </c>
      <c r="G1358">
        <v>15</v>
      </c>
      <c r="H1358">
        <v>0</v>
      </c>
      <c r="I1358">
        <v>0</v>
      </c>
      <c r="J1358">
        <v>1</v>
      </c>
      <c r="K1358">
        <v>15</v>
      </c>
    </row>
    <row r="1359" spans="1:11" x14ac:dyDescent="0.2">
      <c r="A1359" t="s">
        <v>1666</v>
      </c>
      <c r="B1359" t="s">
        <v>89</v>
      </c>
      <c r="C1359" t="s">
        <v>288</v>
      </c>
      <c r="D1359" t="s">
        <v>271</v>
      </c>
      <c r="E1359" t="s">
        <v>227</v>
      </c>
      <c r="F1359">
        <v>1</v>
      </c>
      <c r="G1359">
        <v>20</v>
      </c>
      <c r="H1359">
        <v>0</v>
      </c>
      <c r="I1359">
        <v>0</v>
      </c>
      <c r="J1359">
        <v>1</v>
      </c>
      <c r="K1359">
        <v>20</v>
      </c>
    </row>
    <row r="1360" spans="1:11" x14ac:dyDescent="0.2">
      <c r="A1360" t="s">
        <v>1667</v>
      </c>
      <c r="B1360" t="s">
        <v>89</v>
      </c>
      <c r="C1360" t="s">
        <v>288</v>
      </c>
      <c r="D1360" t="s">
        <v>265</v>
      </c>
      <c r="E1360" t="s">
        <v>228</v>
      </c>
      <c r="F1360">
        <v>1</v>
      </c>
      <c r="G1360">
        <v>30</v>
      </c>
      <c r="H1360">
        <v>0</v>
      </c>
      <c r="I1360">
        <v>0</v>
      </c>
      <c r="J1360">
        <v>1</v>
      </c>
      <c r="K1360">
        <v>30</v>
      </c>
    </row>
    <row r="1361" spans="1:11" x14ac:dyDescent="0.2">
      <c r="A1361" t="s">
        <v>1668</v>
      </c>
      <c r="B1361" t="s">
        <v>89</v>
      </c>
      <c r="C1361" t="s">
        <v>288</v>
      </c>
      <c r="D1361" t="s">
        <v>269</v>
      </c>
      <c r="E1361" t="s">
        <v>230</v>
      </c>
      <c r="F1361">
        <v>6</v>
      </c>
      <c r="G1361">
        <v>116</v>
      </c>
      <c r="H1361">
        <v>0</v>
      </c>
      <c r="I1361">
        <v>0</v>
      </c>
      <c r="J1361">
        <v>6</v>
      </c>
      <c r="K1361">
        <v>116</v>
      </c>
    </row>
    <row r="1362" spans="1:11" x14ac:dyDescent="0.2">
      <c r="A1362" t="s">
        <v>1669</v>
      </c>
      <c r="B1362" t="s">
        <v>89</v>
      </c>
      <c r="C1362" t="s">
        <v>288</v>
      </c>
      <c r="D1362" t="s">
        <v>270</v>
      </c>
      <c r="E1362" t="s">
        <v>232</v>
      </c>
      <c r="F1362">
        <v>2</v>
      </c>
      <c r="G1362">
        <v>90</v>
      </c>
      <c r="H1362">
        <v>0</v>
      </c>
      <c r="I1362">
        <v>0</v>
      </c>
      <c r="J1362">
        <v>2</v>
      </c>
      <c r="K1362">
        <v>90</v>
      </c>
    </row>
    <row r="1363" spans="1:11" x14ac:dyDescent="0.2">
      <c r="A1363" t="s">
        <v>1670</v>
      </c>
      <c r="B1363" t="s">
        <v>89</v>
      </c>
      <c r="C1363" t="s">
        <v>288</v>
      </c>
      <c r="D1363" t="s">
        <v>268</v>
      </c>
      <c r="E1363" t="s">
        <v>238</v>
      </c>
      <c r="F1363">
        <v>1</v>
      </c>
      <c r="G1363">
        <v>18</v>
      </c>
      <c r="H1363">
        <v>0</v>
      </c>
      <c r="I1363">
        <v>0</v>
      </c>
      <c r="J1363">
        <v>1</v>
      </c>
      <c r="K1363">
        <v>18</v>
      </c>
    </row>
    <row r="1364" spans="1:11" x14ac:dyDescent="0.2">
      <c r="A1364" t="s">
        <v>1671</v>
      </c>
      <c r="B1364" t="s">
        <v>89</v>
      </c>
      <c r="C1364" t="s">
        <v>288</v>
      </c>
      <c r="D1364" t="s">
        <v>272</v>
      </c>
      <c r="E1364" t="s">
        <v>239</v>
      </c>
      <c r="F1364">
        <v>1</v>
      </c>
      <c r="G1364">
        <v>20</v>
      </c>
      <c r="H1364">
        <v>0</v>
      </c>
      <c r="I1364">
        <v>0</v>
      </c>
      <c r="J1364">
        <v>1</v>
      </c>
      <c r="K1364">
        <v>20</v>
      </c>
    </row>
    <row r="1365" spans="1:11" x14ac:dyDescent="0.2">
      <c r="A1365" t="s">
        <v>1672</v>
      </c>
      <c r="B1365" t="s">
        <v>89</v>
      </c>
      <c r="C1365" t="s">
        <v>288</v>
      </c>
      <c r="D1365" t="s">
        <v>271</v>
      </c>
      <c r="E1365" t="s">
        <v>244</v>
      </c>
      <c r="F1365">
        <v>1</v>
      </c>
      <c r="G1365">
        <v>16</v>
      </c>
      <c r="H1365">
        <v>0</v>
      </c>
      <c r="I1365">
        <v>0</v>
      </c>
      <c r="J1365">
        <v>1</v>
      </c>
      <c r="K1365">
        <v>16</v>
      </c>
    </row>
    <row r="1366" spans="1:11" x14ac:dyDescent="0.2">
      <c r="A1366" t="s">
        <v>1673</v>
      </c>
      <c r="B1366" t="s">
        <v>89</v>
      </c>
      <c r="C1366" t="s">
        <v>288</v>
      </c>
      <c r="D1366" t="s">
        <v>271</v>
      </c>
      <c r="E1366" t="s">
        <v>285</v>
      </c>
      <c r="F1366">
        <v>13</v>
      </c>
      <c r="G1366">
        <v>302</v>
      </c>
      <c r="H1366">
        <v>0</v>
      </c>
      <c r="I1366">
        <v>0</v>
      </c>
      <c r="J1366">
        <v>13</v>
      </c>
      <c r="K1366">
        <v>302</v>
      </c>
    </row>
    <row r="1367" spans="1:11" x14ac:dyDescent="0.2">
      <c r="A1367" t="s">
        <v>1674</v>
      </c>
      <c r="B1367" t="s">
        <v>89</v>
      </c>
      <c r="C1367" t="s">
        <v>288</v>
      </c>
      <c r="D1367" t="s">
        <v>264</v>
      </c>
      <c r="E1367" t="s">
        <v>246</v>
      </c>
      <c r="F1367">
        <v>2</v>
      </c>
      <c r="G1367">
        <v>52</v>
      </c>
      <c r="H1367">
        <v>0</v>
      </c>
      <c r="I1367">
        <v>0</v>
      </c>
      <c r="J1367">
        <v>2</v>
      </c>
      <c r="K1367">
        <v>52</v>
      </c>
    </row>
    <row r="1368" spans="1:11" x14ac:dyDescent="0.2">
      <c r="A1368" t="s">
        <v>1675</v>
      </c>
      <c r="B1368" t="s">
        <v>89</v>
      </c>
      <c r="C1368" t="s">
        <v>288</v>
      </c>
      <c r="D1368" t="s">
        <v>269</v>
      </c>
      <c r="E1368" t="s">
        <v>247</v>
      </c>
      <c r="F1368">
        <v>4</v>
      </c>
      <c r="G1368">
        <v>129</v>
      </c>
      <c r="H1368">
        <v>0</v>
      </c>
      <c r="I1368">
        <v>0</v>
      </c>
      <c r="J1368">
        <v>4</v>
      </c>
      <c r="K1368">
        <v>129</v>
      </c>
    </row>
    <row r="1369" spans="1:11" x14ac:dyDescent="0.2">
      <c r="A1369" t="s">
        <v>1676</v>
      </c>
      <c r="B1369" t="s">
        <v>89</v>
      </c>
      <c r="C1369" t="s">
        <v>288</v>
      </c>
      <c r="D1369" t="s">
        <v>270</v>
      </c>
      <c r="E1369" t="s">
        <v>250</v>
      </c>
      <c r="F1369">
        <v>1</v>
      </c>
      <c r="G1369">
        <v>48</v>
      </c>
      <c r="H1369">
        <v>0</v>
      </c>
      <c r="I1369">
        <v>0</v>
      </c>
      <c r="J1369">
        <v>1</v>
      </c>
      <c r="K1369">
        <v>48</v>
      </c>
    </row>
    <row r="1370" spans="1:11" x14ac:dyDescent="0.2">
      <c r="A1370" t="s">
        <v>1677</v>
      </c>
      <c r="B1370" t="s">
        <v>89</v>
      </c>
      <c r="C1370" t="s">
        <v>288</v>
      </c>
      <c r="D1370" t="s">
        <v>269</v>
      </c>
      <c r="E1370" t="s">
        <v>253</v>
      </c>
      <c r="F1370">
        <v>1</v>
      </c>
      <c r="G1370">
        <v>29</v>
      </c>
      <c r="H1370">
        <v>0</v>
      </c>
      <c r="I1370">
        <v>0</v>
      </c>
      <c r="J1370">
        <v>1</v>
      </c>
      <c r="K1370">
        <v>29</v>
      </c>
    </row>
    <row r="1371" spans="1:11" x14ac:dyDescent="0.2">
      <c r="A1371" t="s">
        <v>1678</v>
      </c>
      <c r="B1371" t="s">
        <v>89</v>
      </c>
      <c r="C1371" t="s">
        <v>288</v>
      </c>
      <c r="D1371" t="s">
        <v>271</v>
      </c>
      <c r="E1371" t="s">
        <v>255</v>
      </c>
      <c r="F1371">
        <v>3</v>
      </c>
      <c r="G1371">
        <v>74</v>
      </c>
      <c r="H1371">
        <v>0</v>
      </c>
      <c r="I1371">
        <v>0</v>
      </c>
      <c r="J1371">
        <v>3</v>
      </c>
      <c r="K1371">
        <v>74</v>
      </c>
    </row>
    <row r="1372" spans="1:11" x14ac:dyDescent="0.2">
      <c r="A1372" t="s">
        <v>1679</v>
      </c>
      <c r="B1372" t="s">
        <v>89</v>
      </c>
      <c r="C1372" t="s">
        <v>288</v>
      </c>
      <c r="D1372" t="s">
        <v>272</v>
      </c>
      <c r="E1372" t="s">
        <v>286</v>
      </c>
      <c r="F1372">
        <v>20</v>
      </c>
      <c r="G1372">
        <v>574</v>
      </c>
      <c r="H1372">
        <v>0</v>
      </c>
      <c r="I1372">
        <v>0</v>
      </c>
      <c r="J1372">
        <v>20</v>
      </c>
      <c r="K1372">
        <v>574</v>
      </c>
    </row>
    <row r="1373" spans="1:11" x14ac:dyDescent="0.2">
      <c r="A1373" t="s">
        <v>1680</v>
      </c>
      <c r="B1373" t="s">
        <v>89</v>
      </c>
      <c r="C1373" t="s">
        <v>296</v>
      </c>
      <c r="D1373" t="s">
        <v>104</v>
      </c>
      <c r="E1373" t="s">
        <v>277</v>
      </c>
      <c r="F1373">
        <v>0</v>
      </c>
      <c r="G1373">
        <v>0</v>
      </c>
      <c r="H1373">
        <v>3</v>
      </c>
      <c r="I1373">
        <v>0</v>
      </c>
      <c r="J1373">
        <v>3</v>
      </c>
      <c r="K1373">
        <v>0</v>
      </c>
    </row>
    <row r="1374" spans="1:11" x14ac:dyDescent="0.2">
      <c r="A1374" t="s">
        <v>1681</v>
      </c>
      <c r="B1374" t="s">
        <v>89</v>
      </c>
      <c r="C1374" t="s">
        <v>296</v>
      </c>
      <c r="D1374" t="s">
        <v>266</v>
      </c>
      <c r="E1374" t="s">
        <v>105</v>
      </c>
      <c r="F1374">
        <v>0</v>
      </c>
      <c r="G1374">
        <v>0</v>
      </c>
      <c r="H1374">
        <v>1</v>
      </c>
      <c r="I1374">
        <v>0</v>
      </c>
      <c r="J1374">
        <v>1</v>
      </c>
      <c r="K1374">
        <v>0</v>
      </c>
    </row>
    <row r="1375" spans="1:11" x14ac:dyDescent="0.2">
      <c r="A1375" t="s">
        <v>1682</v>
      </c>
      <c r="B1375" t="s">
        <v>89</v>
      </c>
      <c r="C1375" t="s">
        <v>296</v>
      </c>
      <c r="D1375" t="s">
        <v>265</v>
      </c>
      <c r="E1375" t="s">
        <v>127</v>
      </c>
      <c r="F1375">
        <v>0</v>
      </c>
      <c r="G1375">
        <v>0</v>
      </c>
      <c r="H1375">
        <v>1</v>
      </c>
      <c r="I1375">
        <v>0</v>
      </c>
      <c r="J1375">
        <v>1</v>
      </c>
      <c r="K1375">
        <v>0</v>
      </c>
    </row>
    <row r="1376" spans="1:11" x14ac:dyDescent="0.2">
      <c r="A1376" t="s">
        <v>1683</v>
      </c>
      <c r="B1376" t="s">
        <v>89</v>
      </c>
      <c r="C1376" t="s">
        <v>296</v>
      </c>
      <c r="D1376" t="s">
        <v>265</v>
      </c>
      <c r="E1376" t="s">
        <v>279</v>
      </c>
      <c r="F1376">
        <v>0</v>
      </c>
      <c r="G1376">
        <v>0</v>
      </c>
      <c r="H1376">
        <v>1</v>
      </c>
      <c r="I1376">
        <v>0</v>
      </c>
      <c r="J1376">
        <v>1</v>
      </c>
      <c r="K1376">
        <v>0</v>
      </c>
    </row>
    <row r="1377" spans="1:11" x14ac:dyDescent="0.2">
      <c r="A1377" t="s">
        <v>1684</v>
      </c>
      <c r="B1377" t="s">
        <v>89</v>
      </c>
      <c r="C1377" t="s">
        <v>296</v>
      </c>
      <c r="D1377" t="s">
        <v>266</v>
      </c>
      <c r="E1377" t="s">
        <v>158</v>
      </c>
      <c r="F1377">
        <v>0</v>
      </c>
      <c r="G1377">
        <v>0</v>
      </c>
      <c r="H1377">
        <v>1</v>
      </c>
      <c r="I1377">
        <v>0</v>
      </c>
      <c r="J1377">
        <v>1</v>
      </c>
      <c r="K1377">
        <v>0</v>
      </c>
    </row>
    <row r="1378" spans="1:11" x14ac:dyDescent="0.2">
      <c r="A1378" t="s">
        <v>1685</v>
      </c>
      <c r="B1378" t="s">
        <v>89</v>
      </c>
      <c r="C1378" t="s">
        <v>296</v>
      </c>
      <c r="D1378" t="s">
        <v>266</v>
      </c>
      <c r="E1378" t="s">
        <v>280</v>
      </c>
      <c r="F1378">
        <v>0</v>
      </c>
      <c r="G1378">
        <v>0</v>
      </c>
      <c r="H1378">
        <v>2</v>
      </c>
      <c r="I1378">
        <v>0</v>
      </c>
      <c r="J1378">
        <v>2</v>
      </c>
      <c r="K1378">
        <v>0</v>
      </c>
    </row>
    <row r="1379" spans="1:11" x14ac:dyDescent="0.2">
      <c r="A1379" t="s">
        <v>1686</v>
      </c>
      <c r="B1379" t="s">
        <v>87</v>
      </c>
      <c r="C1379" t="s">
        <v>275</v>
      </c>
      <c r="D1379" t="s">
        <v>104</v>
      </c>
      <c r="E1379" t="s">
        <v>277</v>
      </c>
      <c r="F1379">
        <v>23040</v>
      </c>
      <c r="G1379">
        <v>1094567.28</v>
      </c>
      <c r="H1379">
        <v>4022</v>
      </c>
      <c r="I1379">
        <v>0</v>
      </c>
      <c r="J1379">
        <v>27062</v>
      </c>
      <c r="K1379">
        <v>1094567.28</v>
      </c>
    </row>
    <row r="1380" spans="1:11" x14ac:dyDescent="0.2">
      <c r="A1380" t="s">
        <v>1687</v>
      </c>
      <c r="B1380" t="s">
        <v>87</v>
      </c>
      <c r="C1380" t="s">
        <v>275</v>
      </c>
      <c r="D1380" t="s">
        <v>266</v>
      </c>
      <c r="E1380" t="s">
        <v>105</v>
      </c>
      <c r="F1380">
        <v>83</v>
      </c>
      <c r="G1380">
        <v>4022</v>
      </c>
      <c r="H1380">
        <v>31</v>
      </c>
      <c r="I1380">
        <v>0</v>
      </c>
      <c r="J1380">
        <v>114</v>
      </c>
      <c r="K1380">
        <v>4022</v>
      </c>
    </row>
    <row r="1381" spans="1:11" x14ac:dyDescent="0.2">
      <c r="A1381" t="s">
        <v>1688</v>
      </c>
      <c r="B1381" t="s">
        <v>87</v>
      </c>
      <c r="C1381" t="s">
        <v>275</v>
      </c>
      <c r="D1381" t="s">
        <v>266</v>
      </c>
      <c r="E1381" t="s">
        <v>106</v>
      </c>
      <c r="F1381">
        <v>167</v>
      </c>
      <c r="G1381">
        <v>8966.9599999999991</v>
      </c>
      <c r="H1381">
        <v>51</v>
      </c>
      <c r="I1381">
        <v>0</v>
      </c>
      <c r="J1381">
        <v>218</v>
      </c>
      <c r="K1381">
        <v>8966.9599999999991</v>
      </c>
    </row>
    <row r="1382" spans="1:11" x14ac:dyDescent="0.2">
      <c r="A1382" t="s">
        <v>1689</v>
      </c>
      <c r="B1382" t="s">
        <v>87</v>
      </c>
      <c r="C1382" t="s">
        <v>275</v>
      </c>
      <c r="D1382" t="s">
        <v>272</v>
      </c>
      <c r="E1382" t="s">
        <v>107</v>
      </c>
      <c r="F1382">
        <v>67</v>
      </c>
      <c r="G1382">
        <v>3151.48</v>
      </c>
      <c r="H1382">
        <v>4</v>
      </c>
      <c r="I1382">
        <v>0</v>
      </c>
      <c r="J1382">
        <v>71</v>
      </c>
      <c r="K1382">
        <v>3151.48</v>
      </c>
    </row>
    <row r="1383" spans="1:11" x14ac:dyDescent="0.2">
      <c r="A1383" t="s">
        <v>1690</v>
      </c>
      <c r="B1383" t="s">
        <v>87</v>
      </c>
      <c r="C1383" t="s">
        <v>275</v>
      </c>
      <c r="D1383" t="s">
        <v>270</v>
      </c>
      <c r="E1383" t="s">
        <v>108</v>
      </c>
      <c r="F1383">
        <v>88</v>
      </c>
      <c r="G1383">
        <v>3482</v>
      </c>
      <c r="H1383">
        <v>24</v>
      </c>
      <c r="I1383">
        <v>0</v>
      </c>
      <c r="J1383">
        <v>112</v>
      </c>
      <c r="K1383">
        <v>3482</v>
      </c>
    </row>
    <row r="1384" spans="1:11" x14ac:dyDescent="0.2">
      <c r="A1384" t="s">
        <v>1691</v>
      </c>
      <c r="B1384" t="s">
        <v>87</v>
      </c>
      <c r="C1384" t="s">
        <v>275</v>
      </c>
      <c r="D1384" t="s">
        <v>265</v>
      </c>
      <c r="E1384" t="s">
        <v>109</v>
      </c>
      <c r="F1384">
        <v>69</v>
      </c>
      <c r="G1384">
        <v>3654</v>
      </c>
      <c r="H1384">
        <v>16</v>
      </c>
      <c r="I1384">
        <v>0</v>
      </c>
      <c r="J1384">
        <v>85</v>
      </c>
      <c r="K1384">
        <v>3654</v>
      </c>
    </row>
    <row r="1385" spans="1:11" x14ac:dyDescent="0.2">
      <c r="A1385" t="s">
        <v>1692</v>
      </c>
      <c r="B1385" t="s">
        <v>87</v>
      </c>
      <c r="C1385" t="s">
        <v>275</v>
      </c>
      <c r="D1385" t="s">
        <v>266</v>
      </c>
      <c r="E1385" t="s">
        <v>110</v>
      </c>
      <c r="F1385">
        <v>119</v>
      </c>
      <c r="G1385">
        <v>5313.48</v>
      </c>
      <c r="H1385">
        <v>21</v>
      </c>
      <c r="I1385">
        <v>0</v>
      </c>
      <c r="J1385">
        <v>140</v>
      </c>
      <c r="K1385">
        <v>5313.48</v>
      </c>
    </row>
    <row r="1386" spans="1:11" x14ac:dyDescent="0.2">
      <c r="A1386" t="s">
        <v>1693</v>
      </c>
      <c r="B1386" t="s">
        <v>87</v>
      </c>
      <c r="C1386" t="s">
        <v>275</v>
      </c>
      <c r="D1386" t="s">
        <v>271</v>
      </c>
      <c r="E1386" t="s">
        <v>111</v>
      </c>
      <c r="F1386">
        <v>417</v>
      </c>
      <c r="G1386">
        <v>22351</v>
      </c>
      <c r="H1386">
        <v>80</v>
      </c>
      <c r="I1386">
        <v>0</v>
      </c>
      <c r="J1386">
        <v>497</v>
      </c>
      <c r="K1386">
        <v>22351</v>
      </c>
    </row>
    <row r="1387" spans="1:11" x14ac:dyDescent="0.2">
      <c r="A1387" t="s">
        <v>1694</v>
      </c>
      <c r="B1387" t="s">
        <v>87</v>
      </c>
      <c r="C1387" t="s">
        <v>275</v>
      </c>
      <c r="D1387" t="s">
        <v>268</v>
      </c>
      <c r="E1387" t="s">
        <v>112</v>
      </c>
      <c r="F1387">
        <v>59</v>
      </c>
      <c r="G1387">
        <v>3413</v>
      </c>
      <c r="H1387">
        <v>7</v>
      </c>
      <c r="I1387">
        <v>0</v>
      </c>
      <c r="J1387">
        <v>66</v>
      </c>
      <c r="K1387">
        <v>3413</v>
      </c>
    </row>
    <row r="1388" spans="1:11" x14ac:dyDescent="0.2">
      <c r="A1388" t="s">
        <v>1695</v>
      </c>
      <c r="B1388" t="s">
        <v>87</v>
      </c>
      <c r="C1388" t="s">
        <v>275</v>
      </c>
      <c r="D1388" t="s">
        <v>268</v>
      </c>
      <c r="E1388" t="s">
        <v>113</v>
      </c>
      <c r="F1388">
        <v>38</v>
      </c>
      <c r="G1388">
        <v>2123</v>
      </c>
      <c r="H1388">
        <v>2</v>
      </c>
      <c r="I1388">
        <v>0</v>
      </c>
      <c r="J1388">
        <v>40</v>
      </c>
      <c r="K1388">
        <v>2123</v>
      </c>
    </row>
    <row r="1389" spans="1:11" x14ac:dyDescent="0.2">
      <c r="A1389" t="s">
        <v>1696</v>
      </c>
      <c r="B1389" t="s">
        <v>87</v>
      </c>
      <c r="C1389" t="s">
        <v>275</v>
      </c>
      <c r="D1389" t="s">
        <v>268</v>
      </c>
      <c r="E1389" t="s">
        <v>114</v>
      </c>
      <c r="F1389">
        <v>109</v>
      </c>
      <c r="G1389">
        <v>6090</v>
      </c>
      <c r="H1389">
        <v>17</v>
      </c>
      <c r="I1389">
        <v>0</v>
      </c>
      <c r="J1389">
        <v>126</v>
      </c>
      <c r="K1389">
        <v>6090</v>
      </c>
    </row>
    <row r="1390" spans="1:11" x14ac:dyDescent="0.2">
      <c r="A1390" t="s">
        <v>1697</v>
      </c>
      <c r="B1390" t="s">
        <v>87</v>
      </c>
      <c r="C1390" t="s">
        <v>275</v>
      </c>
      <c r="D1390" t="s">
        <v>270</v>
      </c>
      <c r="E1390" t="s">
        <v>115</v>
      </c>
      <c r="F1390">
        <v>160</v>
      </c>
      <c r="G1390">
        <v>7185.96</v>
      </c>
      <c r="H1390">
        <v>18</v>
      </c>
      <c r="I1390">
        <v>0</v>
      </c>
      <c r="J1390">
        <v>178</v>
      </c>
      <c r="K1390">
        <v>7185.96</v>
      </c>
    </row>
    <row r="1391" spans="1:11" x14ac:dyDescent="0.2">
      <c r="A1391" t="s">
        <v>1698</v>
      </c>
      <c r="B1391" t="s">
        <v>87</v>
      </c>
      <c r="C1391" t="s">
        <v>275</v>
      </c>
      <c r="D1391" t="s">
        <v>269</v>
      </c>
      <c r="E1391" t="s">
        <v>116</v>
      </c>
      <c r="F1391">
        <v>68</v>
      </c>
      <c r="G1391">
        <v>2968</v>
      </c>
      <c r="H1391">
        <v>14</v>
      </c>
      <c r="I1391">
        <v>0</v>
      </c>
      <c r="J1391">
        <v>82</v>
      </c>
      <c r="K1391">
        <v>2968</v>
      </c>
    </row>
    <row r="1392" spans="1:11" x14ac:dyDescent="0.2">
      <c r="A1392" t="s">
        <v>1699</v>
      </c>
      <c r="B1392" t="s">
        <v>87</v>
      </c>
      <c r="C1392" t="s">
        <v>275</v>
      </c>
      <c r="D1392" t="s">
        <v>272</v>
      </c>
      <c r="E1392" t="s">
        <v>117</v>
      </c>
      <c r="F1392">
        <v>166</v>
      </c>
      <c r="G1392">
        <v>8580.48</v>
      </c>
      <c r="H1392">
        <v>44</v>
      </c>
      <c r="I1392">
        <v>0</v>
      </c>
      <c r="J1392">
        <v>210</v>
      </c>
      <c r="K1392">
        <v>8580.48</v>
      </c>
    </row>
    <row r="1393" spans="1:11" x14ac:dyDescent="0.2">
      <c r="A1393" t="s">
        <v>1700</v>
      </c>
      <c r="B1393" t="s">
        <v>87</v>
      </c>
      <c r="C1393" t="s">
        <v>275</v>
      </c>
      <c r="D1393" t="s">
        <v>266</v>
      </c>
      <c r="E1393" t="s">
        <v>118</v>
      </c>
      <c r="F1393">
        <v>114</v>
      </c>
      <c r="G1393">
        <v>5150</v>
      </c>
      <c r="H1393">
        <v>45</v>
      </c>
      <c r="I1393">
        <v>0</v>
      </c>
      <c r="J1393">
        <v>159</v>
      </c>
      <c r="K1393">
        <v>5150</v>
      </c>
    </row>
    <row r="1394" spans="1:11" x14ac:dyDescent="0.2">
      <c r="A1394" t="s">
        <v>1701</v>
      </c>
      <c r="B1394" t="s">
        <v>87</v>
      </c>
      <c r="C1394" t="s">
        <v>275</v>
      </c>
      <c r="D1394" t="s">
        <v>269</v>
      </c>
      <c r="E1394" t="s">
        <v>119</v>
      </c>
      <c r="F1394">
        <v>145</v>
      </c>
      <c r="G1394">
        <v>6927</v>
      </c>
      <c r="H1394">
        <v>20</v>
      </c>
      <c r="I1394">
        <v>0</v>
      </c>
      <c r="J1394">
        <v>165</v>
      </c>
      <c r="K1394">
        <v>6927</v>
      </c>
    </row>
    <row r="1395" spans="1:11" x14ac:dyDescent="0.2">
      <c r="A1395" t="s">
        <v>1702</v>
      </c>
      <c r="B1395" t="s">
        <v>87</v>
      </c>
      <c r="C1395" t="s">
        <v>275</v>
      </c>
      <c r="D1395" t="s">
        <v>270</v>
      </c>
      <c r="E1395" t="s">
        <v>120</v>
      </c>
      <c r="F1395">
        <v>166</v>
      </c>
      <c r="G1395">
        <v>9265.48</v>
      </c>
      <c r="H1395">
        <v>55</v>
      </c>
      <c r="I1395">
        <v>0</v>
      </c>
      <c r="J1395">
        <v>221</v>
      </c>
      <c r="K1395">
        <v>9265.48</v>
      </c>
    </row>
    <row r="1396" spans="1:11" x14ac:dyDescent="0.2">
      <c r="A1396" t="s">
        <v>1703</v>
      </c>
      <c r="B1396" t="s">
        <v>87</v>
      </c>
      <c r="C1396" t="s">
        <v>275</v>
      </c>
      <c r="D1396" t="s">
        <v>266</v>
      </c>
      <c r="E1396" t="s">
        <v>121</v>
      </c>
      <c r="F1396">
        <v>200</v>
      </c>
      <c r="G1396">
        <v>9555.48</v>
      </c>
      <c r="H1396">
        <v>27</v>
      </c>
      <c r="I1396">
        <v>0</v>
      </c>
      <c r="J1396">
        <v>227</v>
      </c>
      <c r="K1396">
        <v>9555.48</v>
      </c>
    </row>
    <row r="1397" spans="1:11" x14ac:dyDescent="0.2">
      <c r="A1397" t="s">
        <v>1704</v>
      </c>
      <c r="B1397" t="s">
        <v>87</v>
      </c>
      <c r="C1397" t="s">
        <v>275</v>
      </c>
      <c r="D1397" t="s">
        <v>269</v>
      </c>
      <c r="E1397" t="s">
        <v>122</v>
      </c>
      <c r="F1397">
        <v>340</v>
      </c>
      <c r="G1397">
        <v>14674.48</v>
      </c>
      <c r="H1397">
        <v>65</v>
      </c>
      <c r="I1397">
        <v>0</v>
      </c>
      <c r="J1397">
        <v>405</v>
      </c>
      <c r="K1397">
        <v>14674.48</v>
      </c>
    </row>
    <row r="1398" spans="1:11" x14ac:dyDescent="0.2">
      <c r="A1398" t="s">
        <v>1705</v>
      </c>
      <c r="B1398" t="s">
        <v>87</v>
      </c>
      <c r="C1398" t="s">
        <v>275</v>
      </c>
      <c r="D1398" t="s">
        <v>268</v>
      </c>
      <c r="E1398" t="s">
        <v>123</v>
      </c>
      <c r="F1398">
        <v>76</v>
      </c>
      <c r="G1398">
        <v>4303.4799999999996</v>
      </c>
      <c r="H1398">
        <v>17</v>
      </c>
      <c r="I1398">
        <v>0</v>
      </c>
      <c r="J1398">
        <v>93</v>
      </c>
      <c r="K1398">
        <v>4303.4799999999996</v>
      </c>
    </row>
    <row r="1399" spans="1:11" x14ac:dyDescent="0.2">
      <c r="A1399" t="s">
        <v>1706</v>
      </c>
      <c r="B1399" t="s">
        <v>87</v>
      </c>
      <c r="C1399" t="s">
        <v>275</v>
      </c>
      <c r="D1399" t="s">
        <v>272</v>
      </c>
      <c r="E1399" t="s">
        <v>124</v>
      </c>
      <c r="F1399">
        <v>89</v>
      </c>
      <c r="G1399">
        <v>4605.4799999999996</v>
      </c>
      <c r="H1399">
        <v>17</v>
      </c>
      <c r="I1399">
        <v>0</v>
      </c>
      <c r="J1399">
        <v>106</v>
      </c>
      <c r="K1399">
        <v>4605.4799999999996</v>
      </c>
    </row>
    <row r="1400" spans="1:11" x14ac:dyDescent="0.2">
      <c r="A1400" t="s">
        <v>1707</v>
      </c>
      <c r="B1400" t="s">
        <v>87</v>
      </c>
      <c r="C1400" t="s">
        <v>275</v>
      </c>
      <c r="D1400" t="s">
        <v>265</v>
      </c>
      <c r="E1400" t="s">
        <v>125</v>
      </c>
      <c r="F1400">
        <v>339</v>
      </c>
      <c r="G1400">
        <v>15501</v>
      </c>
      <c r="H1400">
        <v>51</v>
      </c>
      <c r="I1400">
        <v>0</v>
      </c>
      <c r="J1400">
        <v>390</v>
      </c>
      <c r="K1400">
        <v>15501</v>
      </c>
    </row>
    <row r="1401" spans="1:11" x14ac:dyDescent="0.2">
      <c r="A1401" t="s">
        <v>1708</v>
      </c>
      <c r="B1401" t="s">
        <v>87</v>
      </c>
      <c r="C1401" t="s">
        <v>275</v>
      </c>
      <c r="D1401" t="s">
        <v>266</v>
      </c>
      <c r="E1401" t="s">
        <v>126</v>
      </c>
      <c r="F1401">
        <v>104</v>
      </c>
      <c r="G1401">
        <v>4454</v>
      </c>
      <c r="H1401">
        <v>22</v>
      </c>
      <c r="I1401">
        <v>0</v>
      </c>
      <c r="J1401">
        <v>126</v>
      </c>
      <c r="K1401">
        <v>4454</v>
      </c>
    </row>
    <row r="1402" spans="1:11" x14ac:dyDescent="0.2">
      <c r="A1402" t="s">
        <v>1709</v>
      </c>
      <c r="B1402" t="s">
        <v>87</v>
      </c>
      <c r="C1402" t="s">
        <v>275</v>
      </c>
      <c r="D1402" t="s">
        <v>265</v>
      </c>
      <c r="E1402" t="s">
        <v>127</v>
      </c>
      <c r="F1402">
        <v>95</v>
      </c>
      <c r="G1402">
        <v>4722.4799999999996</v>
      </c>
      <c r="H1402">
        <v>34</v>
      </c>
      <c r="I1402">
        <v>0</v>
      </c>
      <c r="J1402">
        <v>129</v>
      </c>
      <c r="K1402">
        <v>4722.4799999999996</v>
      </c>
    </row>
    <row r="1403" spans="1:11" x14ac:dyDescent="0.2">
      <c r="A1403" t="s">
        <v>1710</v>
      </c>
      <c r="B1403" t="s">
        <v>87</v>
      </c>
      <c r="C1403" t="s">
        <v>275</v>
      </c>
      <c r="D1403" t="s">
        <v>268</v>
      </c>
      <c r="E1403" t="s">
        <v>128</v>
      </c>
      <c r="F1403">
        <v>173</v>
      </c>
      <c r="G1403">
        <v>8950.9599999999991</v>
      </c>
      <c r="H1403">
        <v>20</v>
      </c>
      <c r="I1403">
        <v>0</v>
      </c>
      <c r="J1403">
        <v>193</v>
      </c>
      <c r="K1403">
        <v>8950.9599999999991</v>
      </c>
    </row>
    <row r="1404" spans="1:11" x14ac:dyDescent="0.2">
      <c r="A1404" t="s">
        <v>1711</v>
      </c>
      <c r="B1404" t="s">
        <v>87</v>
      </c>
      <c r="C1404" t="s">
        <v>275</v>
      </c>
      <c r="D1404" t="s">
        <v>268</v>
      </c>
      <c r="E1404" t="s">
        <v>129</v>
      </c>
      <c r="F1404">
        <v>166</v>
      </c>
      <c r="G1404">
        <v>8243</v>
      </c>
      <c r="H1404">
        <v>14</v>
      </c>
      <c r="I1404">
        <v>0</v>
      </c>
      <c r="J1404">
        <v>180</v>
      </c>
      <c r="K1404">
        <v>8243</v>
      </c>
    </row>
    <row r="1405" spans="1:11" x14ac:dyDescent="0.2">
      <c r="A1405" t="s">
        <v>1712</v>
      </c>
      <c r="B1405" t="s">
        <v>87</v>
      </c>
      <c r="C1405" t="s">
        <v>275</v>
      </c>
      <c r="D1405" t="s">
        <v>266</v>
      </c>
      <c r="E1405" t="s">
        <v>130</v>
      </c>
      <c r="F1405">
        <v>7</v>
      </c>
      <c r="G1405">
        <v>404</v>
      </c>
      <c r="H1405">
        <v>2</v>
      </c>
      <c r="I1405">
        <v>0</v>
      </c>
      <c r="J1405">
        <v>9</v>
      </c>
      <c r="K1405">
        <v>404</v>
      </c>
    </row>
    <row r="1406" spans="1:11" x14ac:dyDescent="0.2">
      <c r="A1406" t="s">
        <v>1713</v>
      </c>
      <c r="B1406" t="s">
        <v>87</v>
      </c>
      <c r="C1406" t="s">
        <v>275</v>
      </c>
      <c r="D1406" t="s">
        <v>270</v>
      </c>
      <c r="E1406" t="s">
        <v>131</v>
      </c>
      <c r="F1406">
        <v>214</v>
      </c>
      <c r="G1406">
        <v>7718.48</v>
      </c>
      <c r="H1406">
        <v>16</v>
      </c>
      <c r="I1406">
        <v>0</v>
      </c>
      <c r="J1406">
        <v>230</v>
      </c>
      <c r="K1406">
        <v>7718.48</v>
      </c>
    </row>
    <row r="1407" spans="1:11" x14ac:dyDescent="0.2">
      <c r="A1407" t="s">
        <v>1714</v>
      </c>
      <c r="B1407" t="s">
        <v>87</v>
      </c>
      <c r="C1407" t="s">
        <v>275</v>
      </c>
      <c r="D1407" t="s">
        <v>271</v>
      </c>
      <c r="E1407" t="s">
        <v>132</v>
      </c>
      <c r="F1407">
        <v>98</v>
      </c>
      <c r="G1407">
        <v>4975.4799999999996</v>
      </c>
      <c r="H1407">
        <v>18</v>
      </c>
      <c r="I1407">
        <v>0</v>
      </c>
      <c r="J1407">
        <v>116</v>
      </c>
      <c r="K1407">
        <v>4975.4799999999996</v>
      </c>
    </row>
    <row r="1408" spans="1:11" x14ac:dyDescent="0.2">
      <c r="A1408" t="s">
        <v>1715</v>
      </c>
      <c r="B1408" t="s">
        <v>87</v>
      </c>
      <c r="C1408" t="s">
        <v>275</v>
      </c>
      <c r="D1408" t="s">
        <v>266</v>
      </c>
      <c r="E1408" t="s">
        <v>133</v>
      </c>
      <c r="F1408">
        <v>185</v>
      </c>
      <c r="G1408">
        <v>9135.9599999999991</v>
      </c>
      <c r="H1408">
        <v>44</v>
      </c>
      <c r="I1408">
        <v>0</v>
      </c>
      <c r="J1408">
        <v>229</v>
      </c>
      <c r="K1408">
        <v>9135.9599999999991</v>
      </c>
    </row>
    <row r="1409" spans="1:11" x14ac:dyDescent="0.2">
      <c r="A1409" t="s">
        <v>1716</v>
      </c>
      <c r="B1409" t="s">
        <v>87</v>
      </c>
      <c r="C1409" t="s">
        <v>275</v>
      </c>
      <c r="D1409" t="s">
        <v>268</v>
      </c>
      <c r="E1409" t="s">
        <v>134</v>
      </c>
      <c r="F1409">
        <v>133</v>
      </c>
      <c r="G1409">
        <v>5656.48</v>
      </c>
      <c r="H1409">
        <v>22</v>
      </c>
      <c r="I1409">
        <v>0</v>
      </c>
      <c r="J1409">
        <v>155</v>
      </c>
      <c r="K1409">
        <v>5656.48</v>
      </c>
    </row>
    <row r="1410" spans="1:11" x14ac:dyDescent="0.2">
      <c r="A1410" t="s">
        <v>1717</v>
      </c>
      <c r="B1410" t="s">
        <v>87</v>
      </c>
      <c r="C1410" t="s">
        <v>275</v>
      </c>
      <c r="D1410" t="s">
        <v>267</v>
      </c>
      <c r="E1410" t="s">
        <v>135</v>
      </c>
      <c r="F1410">
        <v>33</v>
      </c>
      <c r="G1410">
        <v>1639</v>
      </c>
      <c r="H1410">
        <v>6</v>
      </c>
      <c r="I1410">
        <v>0</v>
      </c>
      <c r="J1410">
        <v>39</v>
      </c>
      <c r="K1410">
        <v>1639</v>
      </c>
    </row>
    <row r="1411" spans="1:11" x14ac:dyDescent="0.2">
      <c r="A1411" t="s">
        <v>1718</v>
      </c>
      <c r="B1411" t="s">
        <v>87</v>
      </c>
      <c r="C1411" t="s">
        <v>275</v>
      </c>
      <c r="D1411" t="s">
        <v>264</v>
      </c>
      <c r="E1411" t="s">
        <v>136</v>
      </c>
      <c r="F1411">
        <v>79</v>
      </c>
      <c r="G1411">
        <v>4250</v>
      </c>
      <c r="H1411">
        <v>23</v>
      </c>
      <c r="I1411">
        <v>0</v>
      </c>
      <c r="J1411">
        <v>102</v>
      </c>
      <c r="K1411">
        <v>4250</v>
      </c>
    </row>
    <row r="1412" spans="1:11" x14ac:dyDescent="0.2">
      <c r="A1412" t="s">
        <v>1719</v>
      </c>
      <c r="B1412" t="s">
        <v>87</v>
      </c>
      <c r="C1412" t="s">
        <v>275</v>
      </c>
      <c r="D1412" t="s">
        <v>264</v>
      </c>
      <c r="E1412" t="s">
        <v>137</v>
      </c>
      <c r="F1412">
        <v>316</v>
      </c>
      <c r="G1412">
        <v>13788</v>
      </c>
      <c r="H1412">
        <v>38</v>
      </c>
      <c r="I1412">
        <v>0</v>
      </c>
      <c r="J1412">
        <v>354</v>
      </c>
      <c r="K1412">
        <v>13788</v>
      </c>
    </row>
    <row r="1413" spans="1:11" x14ac:dyDescent="0.2">
      <c r="A1413" t="s">
        <v>1720</v>
      </c>
      <c r="B1413" t="s">
        <v>87</v>
      </c>
      <c r="C1413" t="s">
        <v>275</v>
      </c>
      <c r="D1413" t="s">
        <v>270</v>
      </c>
      <c r="E1413" t="s">
        <v>138</v>
      </c>
      <c r="F1413">
        <v>282</v>
      </c>
      <c r="G1413">
        <v>10817</v>
      </c>
      <c r="H1413">
        <v>50</v>
      </c>
      <c r="I1413">
        <v>0</v>
      </c>
      <c r="J1413">
        <v>332</v>
      </c>
      <c r="K1413">
        <v>10817</v>
      </c>
    </row>
    <row r="1414" spans="1:11" x14ac:dyDescent="0.2">
      <c r="A1414" t="s">
        <v>1721</v>
      </c>
      <c r="B1414" t="s">
        <v>87</v>
      </c>
      <c r="C1414" t="s">
        <v>275</v>
      </c>
      <c r="D1414" t="s">
        <v>272</v>
      </c>
      <c r="E1414" t="s">
        <v>139</v>
      </c>
      <c r="F1414">
        <v>75</v>
      </c>
      <c r="G1414">
        <v>3592.48</v>
      </c>
      <c r="H1414">
        <v>9</v>
      </c>
      <c r="I1414">
        <v>0</v>
      </c>
      <c r="J1414">
        <v>84</v>
      </c>
      <c r="K1414">
        <v>3592.48</v>
      </c>
    </row>
    <row r="1415" spans="1:11" x14ac:dyDescent="0.2">
      <c r="A1415" t="s">
        <v>1722</v>
      </c>
      <c r="B1415" t="s">
        <v>87</v>
      </c>
      <c r="C1415" t="s">
        <v>275</v>
      </c>
      <c r="D1415" t="s">
        <v>270</v>
      </c>
      <c r="E1415" t="s">
        <v>140</v>
      </c>
      <c r="F1415">
        <v>138</v>
      </c>
      <c r="G1415">
        <v>5463</v>
      </c>
      <c r="H1415">
        <v>14</v>
      </c>
      <c r="I1415">
        <v>0</v>
      </c>
      <c r="J1415">
        <v>152</v>
      </c>
      <c r="K1415">
        <v>5463</v>
      </c>
    </row>
    <row r="1416" spans="1:11" x14ac:dyDescent="0.2">
      <c r="A1416" t="s">
        <v>1723</v>
      </c>
      <c r="B1416" t="s">
        <v>87</v>
      </c>
      <c r="C1416" t="s">
        <v>275</v>
      </c>
      <c r="D1416" t="s">
        <v>271</v>
      </c>
      <c r="E1416" t="s">
        <v>141</v>
      </c>
      <c r="F1416">
        <v>97</v>
      </c>
      <c r="G1416">
        <v>4403.4799999999996</v>
      </c>
      <c r="H1416">
        <v>13</v>
      </c>
      <c r="I1416">
        <v>0</v>
      </c>
      <c r="J1416">
        <v>110</v>
      </c>
      <c r="K1416">
        <v>4403.4799999999996</v>
      </c>
    </row>
    <row r="1417" spans="1:11" x14ac:dyDescent="0.2">
      <c r="A1417" t="s">
        <v>1724</v>
      </c>
      <c r="B1417" t="s">
        <v>87</v>
      </c>
      <c r="C1417" t="s">
        <v>275</v>
      </c>
      <c r="D1417" t="s">
        <v>267</v>
      </c>
      <c r="E1417" t="s">
        <v>142</v>
      </c>
      <c r="F1417">
        <v>113</v>
      </c>
      <c r="G1417">
        <v>5879</v>
      </c>
      <c r="H1417">
        <v>5</v>
      </c>
      <c r="I1417">
        <v>0</v>
      </c>
      <c r="J1417">
        <v>118</v>
      </c>
      <c r="K1417">
        <v>5879</v>
      </c>
    </row>
    <row r="1418" spans="1:11" x14ac:dyDescent="0.2">
      <c r="A1418" t="s">
        <v>1725</v>
      </c>
      <c r="B1418" t="s">
        <v>87</v>
      </c>
      <c r="C1418" t="s">
        <v>275</v>
      </c>
      <c r="D1418" t="s">
        <v>266</v>
      </c>
      <c r="E1418" t="s">
        <v>143</v>
      </c>
      <c r="F1418">
        <v>174</v>
      </c>
      <c r="G1418">
        <v>7485.96</v>
      </c>
      <c r="H1418">
        <v>63</v>
      </c>
      <c r="I1418">
        <v>0</v>
      </c>
      <c r="J1418">
        <v>237</v>
      </c>
      <c r="K1418">
        <v>7485.96</v>
      </c>
    </row>
    <row r="1419" spans="1:11" x14ac:dyDescent="0.2">
      <c r="A1419" t="s">
        <v>1726</v>
      </c>
      <c r="B1419" t="s">
        <v>87</v>
      </c>
      <c r="C1419" t="s">
        <v>275</v>
      </c>
      <c r="D1419" t="s">
        <v>264</v>
      </c>
      <c r="E1419" t="s">
        <v>278</v>
      </c>
      <c r="F1419">
        <v>1904</v>
      </c>
      <c r="G1419">
        <v>91486.32</v>
      </c>
      <c r="H1419">
        <v>215</v>
      </c>
      <c r="I1419">
        <v>0</v>
      </c>
      <c r="J1419">
        <v>2119</v>
      </c>
      <c r="K1419">
        <v>91486.32</v>
      </c>
    </row>
    <row r="1420" spans="1:11" x14ac:dyDescent="0.2">
      <c r="A1420" t="s">
        <v>1727</v>
      </c>
      <c r="B1420" t="s">
        <v>87</v>
      </c>
      <c r="C1420" t="s">
        <v>275</v>
      </c>
      <c r="D1420" t="s">
        <v>265</v>
      </c>
      <c r="E1420" t="s">
        <v>279</v>
      </c>
      <c r="F1420">
        <v>2760</v>
      </c>
      <c r="G1420">
        <v>124293.68</v>
      </c>
      <c r="H1420">
        <v>414</v>
      </c>
      <c r="I1420">
        <v>0</v>
      </c>
      <c r="J1420">
        <v>3174</v>
      </c>
      <c r="K1420">
        <v>124293.68</v>
      </c>
    </row>
    <row r="1421" spans="1:11" x14ac:dyDescent="0.2">
      <c r="A1421" t="s">
        <v>1728</v>
      </c>
      <c r="B1421" t="s">
        <v>87</v>
      </c>
      <c r="C1421" t="s">
        <v>275</v>
      </c>
      <c r="D1421" t="s">
        <v>272</v>
      </c>
      <c r="E1421" t="s">
        <v>144</v>
      </c>
      <c r="F1421">
        <v>130</v>
      </c>
      <c r="G1421">
        <v>6017</v>
      </c>
      <c r="H1421">
        <v>8</v>
      </c>
      <c r="I1421">
        <v>0</v>
      </c>
      <c r="J1421">
        <v>138</v>
      </c>
      <c r="K1421">
        <v>6017</v>
      </c>
    </row>
    <row r="1422" spans="1:11" x14ac:dyDescent="0.2">
      <c r="A1422" t="s">
        <v>1729</v>
      </c>
      <c r="B1422" t="s">
        <v>87</v>
      </c>
      <c r="C1422" t="s">
        <v>275</v>
      </c>
      <c r="D1422" t="s">
        <v>269</v>
      </c>
      <c r="E1422" t="s">
        <v>145</v>
      </c>
      <c r="F1422">
        <v>195</v>
      </c>
      <c r="G1422">
        <v>7762</v>
      </c>
      <c r="H1422">
        <v>15</v>
      </c>
      <c r="I1422">
        <v>0</v>
      </c>
      <c r="J1422">
        <v>210</v>
      </c>
      <c r="K1422">
        <v>7762</v>
      </c>
    </row>
    <row r="1423" spans="1:11" x14ac:dyDescent="0.2">
      <c r="A1423" t="s">
        <v>1730</v>
      </c>
      <c r="B1423" t="s">
        <v>87</v>
      </c>
      <c r="C1423" t="s">
        <v>275</v>
      </c>
      <c r="D1423" t="s">
        <v>266</v>
      </c>
      <c r="E1423" t="s">
        <v>146</v>
      </c>
      <c r="F1423">
        <v>137</v>
      </c>
      <c r="G1423">
        <v>5743</v>
      </c>
      <c r="H1423">
        <v>40</v>
      </c>
      <c r="I1423">
        <v>0</v>
      </c>
      <c r="J1423">
        <v>177</v>
      </c>
      <c r="K1423">
        <v>5743</v>
      </c>
    </row>
    <row r="1424" spans="1:11" x14ac:dyDescent="0.2">
      <c r="A1424" t="s">
        <v>1731</v>
      </c>
      <c r="B1424" t="s">
        <v>87</v>
      </c>
      <c r="C1424" t="s">
        <v>275</v>
      </c>
      <c r="D1424" t="s">
        <v>265</v>
      </c>
      <c r="E1424" t="s">
        <v>147</v>
      </c>
      <c r="F1424">
        <v>697</v>
      </c>
      <c r="G1424">
        <v>30595.439999999999</v>
      </c>
      <c r="H1424">
        <v>97</v>
      </c>
      <c r="I1424">
        <v>0</v>
      </c>
      <c r="J1424">
        <v>794</v>
      </c>
      <c r="K1424">
        <v>30595.439999999999</v>
      </c>
    </row>
    <row r="1425" spans="1:11" x14ac:dyDescent="0.2">
      <c r="A1425" t="s">
        <v>1732</v>
      </c>
      <c r="B1425" t="s">
        <v>87</v>
      </c>
      <c r="C1425" t="s">
        <v>275</v>
      </c>
      <c r="D1425" t="s">
        <v>267</v>
      </c>
      <c r="E1425" t="s">
        <v>148</v>
      </c>
      <c r="F1425">
        <v>65</v>
      </c>
      <c r="G1425">
        <v>3359</v>
      </c>
      <c r="H1425">
        <v>8</v>
      </c>
      <c r="I1425">
        <v>0</v>
      </c>
      <c r="J1425">
        <v>73</v>
      </c>
      <c r="K1425">
        <v>3359</v>
      </c>
    </row>
    <row r="1426" spans="1:11" x14ac:dyDescent="0.2">
      <c r="A1426" t="s">
        <v>1733</v>
      </c>
      <c r="B1426" t="s">
        <v>87</v>
      </c>
      <c r="C1426" t="s">
        <v>275</v>
      </c>
      <c r="D1426" t="s">
        <v>270</v>
      </c>
      <c r="E1426" t="s">
        <v>149</v>
      </c>
      <c r="F1426">
        <v>351</v>
      </c>
      <c r="G1426">
        <v>14223.48</v>
      </c>
      <c r="H1426">
        <v>36</v>
      </c>
      <c r="I1426">
        <v>0</v>
      </c>
      <c r="J1426">
        <v>387</v>
      </c>
      <c r="K1426">
        <v>14223.48</v>
      </c>
    </row>
    <row r="1427" spans="1:11" x14ac:dyDescent="0.2">
      <c r="A1427" t="s">
        <v>1734</v>
      </c>
      <c r="B1427" t="s">
        <v>87</v>
      </c>
      <c r="C1427" t="s">
        <v>275</v>
      </c>
      <c r="D1427" t="s">
        <v>266</v>
      </c>
      <c r="E1427" t="s">
        <v>150</v>
      </c>
      <c r="F1427">
        <v>160</v>
      </c>
      <c r="G1427">
        <v>7092.44</v>
      </c>
      <c r="H1427">
        <v>34</v>
      </c>
      <c r="I1427">
        <v>0</v>
      </c>
      <c r="J1427">
        <v>194</v>
      </c>
      <c r="K1427">
        <v>7092.44</v>
      </c>
    </row>
    <row r="1428" spans="1:11" x14ac:dyDescent="0.2">
      <c r="A1428" t="s">
        <v>1735</v>
      </c>
      <c r="B1428" t="s">
        <v>87</v>
      </c>
      <c r="C1428" t="s">
        <v>275</v>
      </c>
      <c r="D1428" t="s">
        <v>266</v>
      </c>
      <c r="E1428" t="s">
        <v>151</v>
      </c>
      <c r="F1428">
        <v>119</v>
      </c>
      <c r="G1428">
        <v>6435.48</v>
      </c>
      <c r="H1428">
        <v>33</v>
      </c>
      <c r="I1428">
        <v>0</v>
      </c>
      <c r="J1428">
        <v>152</v>
      </c>
      <c r="K1428">
        <v>6435.48</v>
      </c>
    </row>
    <row r="1429" spans="1:11" x14ac:dyDescent="0.2">
      <c r="A1429" t="s">
        <v>1736</v>
      </c>
      <c r="B1429" t="s">
        <v>87</v>
      </c>
      <c r="C1429" t="s">
        <v>275</v>
      </c>
      <c r="D1429" t="s">
        <v>268</v>
      </c>
      <c r="E1429" t="s">
        <v>152</v>
      </c>
      <c r="F1429">
        <v>58</v>
      </c>
      <c r="G1429">
        <v>2760.48</v>
      </c>
      <c r="H1429">
        <v>5</v>
      </c>
      <c r="I1429">
        <v>0</v>
      </c>
      <c r="J1429">
        <v>63</v>
      </c>
      <c r="K1429">
        <v>2760.48</v>
      </c>
    </row>
    <row r="1430" spans="1:11" x14ac:dyDescent="0.2">
      <c r="A1430" t="s">
        <v>1737</v>
      </c>
      <c r="B1430" t="s">
        <v>87</v>
      </c>
      <c r="C1430" t="s">
        <v>275</v>
      </c>
      <c r="D1430" t="s">
        <v>266</v>
      </c>
      <c r="E1430" t="s">
        <v>153</v>
      </c>
      <c r="F1430">
        <v>81</v>
      </c>
      <c r="G1430">
        <v>4118.4799999999996</v>
      </c>
      <c r="H1430">
        <v>23</v>
      </c>
      <c r="I1430">
        <v>0</v>
      </c>
      <c r="J1430">
        <v>104</v>
      </c>
      <c r="K1430">
        <v>4118.4799999999996</v>
      </c>
    </row>
    <row r="1431" spans="1:11" x14ac:dyDescent="0.2">
      <c r="A1431" t="s">
        <v>1738</v>
      </c>
      <c r="B1431" t="s">
        <v>87</v>
      </c>
      <c r="C1431" t="s">
        <v>275</v>
      </c>
      <c r="D1431" t="s">
        <v>269</v>
      </c>
      <c r="E1431" t="s">
        <v>154</v>
      </c>
      <c r="F1431">
        <v>776</v>
      </c>
      <c r="G1431">
        <v>35111.879999999997</v>
      </c>
      <c r="H1431">
        <v>187</v>
      </c>
      <c r="I1431">
        <v>0</v>
      </c>
      <c r="J1431">
        <v>963</v>
      </c>
      <c r="K1431">
        <v>35111.879999999997</v>
      </c>
    </row>
    <row r="1432" spans="1:11" x14ac:dyDescent="0.2">
      <c r="A1432" t="s">
        <v>1739</v>
      </c>
      <c r="B1432" t="s">
        <v>87</v>
      </c>
      <c r="C1432" t="s">
        <v>275</v>
      </c>
      <c r="D1432" t="s">
        <v>266</v>
      </c>
      <c r="E1432" t="s">
        <v>155</v>
      </c>
      <c r="F1432">
        <v>101</v>
      </c>
      <c r="G1432">
        <v>4564</v>
      </c>
      <c r="H1432">
        <v>36</v>
      </c>
      <c r="I1432">
        <v>0</v>
      </c>
      <c r="J1432">
        <v>137</v>
      </c>
      <c r="K1432">
        <v>4564</v>
      </c>
    </row>
    <row r="1433" spans="1:11" x14ac:dyDescent="0.2">
      <c r="A1433" t="s">
        <v>1740</v>
      </c>
      <c r="B1433" t="s">
        <v>87</v>
      </c>
      <c r="C1433" t="s">
        <v>275</v>
      </c>
      <c r="D1433" t="s">
        <v>266</v>
      </c>
      <c r="E1433" t="s">
        <v>156</v>
      </c>
      <c r="F1433">
        <v>112</v>
      </c>
      <c r="G1433">
        <v>5659.48</v>
      </c>
      <c r="H1433">
        <v>40</v>
      </c>
      <c r="I1433">
        <v>0</v>
      </c>
      <c r="J1433">
        <v>152</v>
      </c>
      <c r="K1433">
        <v>5659.48</v>
      </c>
    </row>
    <row r="1434" spans="1:11" x14ac:dyDescent="0.2">
      <c r="A1434" t="s">
        <v>1741</v>
      </c>
      <c r="B1434" t="s">
        <v>87</v>
      </c>
      <c r="C1434" t="s">
        <v>275</v>
      </c>
      <c r="D1434" t="s">
        <v>267</v>
      </c>
      <c r="E1434" t="s">
        <v>157</v>
      </c>
      <c r="F1434">
        <v>16</v>
      </c>
      <c r="G1434">
        <v>989.48</v>
      </c>
      <c r="H1434">
        <v>1</v>
      </c>
      <c r="I1434">
        <v>0</v>
      </c>
      <c r="J1434">
        <v>17</v>
      </c>
      <c r="K1434">
        <v>989.48</v>
      </c>
    </row>
    <row r="1435" spans="1:11" x14ac:dyDescent="0.2">
      <c r="A1435" t="s">
        <v>1742</v>
      </c>
      <c r="B1435" t="s">
        <v>87</v>
      </c>
      <c r="C1435" t="s">
        <v>275</v>
      </c>
      <c r="D1435" t="s">
        <v>266</v>
      </c>
      <c r="E1435" t="s">
        <v>158</v>
      </c>
      <c r="F1435">
        <v>156</v>
      </c>
      <c r="G1435">
        <v>6519</v>
      </c>
      <c r="H1435">
        <v>24</v>
      </c>
      <c r="I1435">
        <v>0</v>
      </c>
      <c r="J1435">
        <v>180</v>
      </c>
      <c r="K1435">
        <v>6519</v>
      </c>
    </row>
    <row r="1436" spans="1:11" x14ac:dyDescent="0.2">
      <c r="A1436" t="s">
        <v>1743</v>
      </c>
      <c r="B1436" t="s">
        <v>87</v>
      </c>
      <c r="C1436" t="s">
        <v>275</v>
      </c>
      <c r="D1436" t="s">
        <v>271</v>
      </c>
      <c r="E1436" t="s">
        <v>159</v>
      </c>
      <c r="F1436">
        <v>73</v>
      </c>
      <c r="G1436">
        <v>3054</v>
      </c>
      <c r="H1436">
        <v>3</v>
      </c>
      <c r="I1436">
        <v>0</v>
      </c>
      <c r="J1436">
        <v>76</v>
      </c>
      <c r="K1436">
        <v>3054</v>
      </c>
    </row>
    <row r="1437" spans="1:11" x14ac:dyDescent="0.2">
      <c r="A1437" t="s">
        <v>1744</v>
      </c>
      <c r="B1437" t="s">
        <v>87</v>
      </c>
      <c r="C1437" t="s">
        <v>275</v>
      </c>
      <c r="D1437" t="s">
        <v>265</v>
      </c>
      <c r="E1437" t="s">
        <v>160</v>
      </c>
      <c r="F1437">
        <v>665</v>
      </c>
      <c r="G1437">
        <v>31052.400000000001</v>
      </c>
      <c r="H1437">
        <v>125</v>
      </c>
      <c r="I1437">
        <v>0</v>
      </c>
      <c r="J1437">
        <v>790</v>
      </c>
      <c r="K1437">
        <v>31052.400000000001</v>
      </c>
    </row>
    <row r="1438" spans="1:11" x14ac:dyDescent="0.2">
      <c r="A1438" t="s">
        <v>1745</v>
      </c>
      <c r="B1438" t="s">
        <v>87</v>
      </c>
      <c r="C1438" t="s">
        <v>275</v>
      </c>
      <c r="D1438" t="s">
        <v>266</v>
      </c>
      <c r="E1438" t="s">
        <v>161</v>
      </c>
      <c r="F1438">
        <v>120</v>
      </c>
      <c r="G1438">
        <v>6002.48</v>
      </c>
      <c r="H1438">
        <v>34</v>
      </c>
      <c r="I1438">
        <v>0</v>
      </c>
      <c r="J1438">
        <v>154</v>
      </c>
      <c r="K1438">
        <v>6002.48</v>
      </c>
    </row>
    <row r="1439" spans="1:11" x14ac:dyDescent="0.2">
      <c r="A1439" t="s">
        <v>1746</v>
      </c>
      <c r="B1439" t="s">
        <v>87</v>
      </c>
      <c r="C1439" t="s">
        <v>275</v>
      </c>
      <c r="D1439" t="s">
        <v>266</v>
      </c>
      <c r="E1439" t="s">
        <v>162</v>
      </c>
      <c r="F1439">
        <v>108</v>
      </c>
      <c r="G1439">
        <v>5175.96</v>
      </c>
      <c r="H1439">
        <v>24</v>
      </c>
      <c r="I1439">
        <v>0</v>
      </c>
      <c r="J1439">
        <v>132</v>
      </c>
      <c r="K1439">
        <v>5175.96</v>
      </c>
    </row>
    <row r="1440" spans="1:11" x14ac:dyDescent="0.2">
      <c r="A1440" t="s">
        <v>1747</v>
      </c>
      <c r="B1440" t="s">
        <v>87</v>
      </c>
      <c r="C1440" t="s">
        <v>275</v>
      </c>
      <c r="D1440" t="s">
        <v>269</v>
      </c>
      <c r="E1440" t="s">
        <v>163</v>
      </c>
      <c r="F1440">
        <v>39</v>
      </c>
      <c r="G1440">
        <v>2089</v>
      </c>
      <c r="H1440">
        <v>2</v>
      </c>
      <c r="I1440">
        <v>0</v>
      </c>
      <c r="J1440">
        <v>41</v>
      </c>
      <c r="K1440">
        <v>2089</v>
      </c>
    </row>
    <row r="1441" spans="1:11" x14ac:dyDescent="0.2">
      <c r="A1441" t="s">
        <v>1748</v>
      </c>
      <c r="B1441" t="s">
        <v>87</v>
      </c>
      <c r="C1441" t="s">
        <v>275</v>
      </c>
      <c r="D1441" t="s">
        <v>270</v>
      </c>
      <c r="E1441" t="s">
        <v>164</v>
      </c>
      <c r="F1441">
        <v>1</v>
      </c>
      <c r="G1441">
        <v>32</v>
      </c>
      <c r="H1441">
        <v>0</v>
      </c>
      <c r="I1441">
        <v>0</v>
      </c>
      <c r="J1441">
        <v>1</v>
      </c>
      <c r="K1441">
        <v>32</v>
      </c>
    </row>
    <row r="1442" spans="1:11" x14ac:dyDescent="0.2">
      <c r="A1442" t="s">
        <v>1749</v>
      </c>
      <c r="B1442" t="s">
        <v>87</v>
      </c>
      <c r="C1442" t="s">
        <v>275</v>
      </c>
      <c r="D1442" t="s">
        <v>266</v>
      </c>
      <c r="E1442" t="s">
        <v>165</v>
      </c>
      <c r="F1442">
        <v>97</v>
      </c>
      <c r="G1442">
        <v>4890</v>
      </c>
      <c r="H1442">
        <v>29</v>
      </c>
      <c r="I1442">
        <v>0</v>
      </c>
      <c r="J1442">
        <v>126</v>
      </c>
      <c r="K1442">
        <v>4890</v>
      </c>
    </row>
    <row r="1443" spans="1:11" x14ac:dyDescent="0.2">
      <c r="A1443" t="s">
        <v>1750</v>
      </c>
      <c r="B1443" t="s">
        <v>87</v>
      </c>
      <c r="C1443" t="s">
        <v>275</v>
      </c>
      <c r="D1443" t="s">
        <v>266</v>
      </c>
      <c r="E1443" t="s">
        <v>166</v>
      </c>
      <c r="F1443">
        <v>69</v>
      </c>
      <c r="G1443">
        <v>2910</v>
      </c>
      <c r="H1443">
        <v>23</v>
      </c>
      <c r="I1443">
        <v>0</v>
      </c>
      <c r="J1443">
        <v>92</v>
      </c>
      <c r="K1443">
        <v>2910</v>
      </c>
    </row>
    <row r="1444" spans="1:11" x14ac:dyDescent="0.2">
      <c r="A1444" t="s">
        <v>1751</v>
      </c>
      <c r="B1444" t="s">
        <v>87</v>
      </c>
      <c r="C1444" t="s">
        <v>275</v>
      </c>
      <c r="D1444" t="s">
        <v>269</v>
      </c>
      <c r="E1444" t="s">
        <v>167</v>
      </c>
      <c r="F1444">
        <v>726</v>
      </c>
      <c r="G1444">
        <v>30287.439999999999</v>
      </c>
      <c r="H1444">
        <v>77</v>
      </c>
      <c r="I1444">
        <v>0</v>
      </c>
      <c r="J1444">
        <v>803</v>
      </c>
      <c r="K1444">
        <v>30287.439999999999</v>
      </c>
    </row>
    <row r="1445" spans="1:11" x14ac:dyDescent="0.2">
      <c r="A1445" t="s">
        <v>1752</v>
      </c>
      <c r="B1445" t="s">
        <v>87</v>
      </c>
      <c r="C1445" t="s">
        <v>275</v>
      </c>
      <c r="D1445" t="s">
        <v>272</v>
      </c>
      <c r="E1445" t="s">
        <v>168</v>
      </c>
      <c r="F1445">
        <v>69</v>
      </c>
      <c r="G1445">
        <v>3442.48</v>
      </c>
      <c r="H1445">
        <v>5</v>
      </c>
      <c r="I1445">
        <v>0</v>
      </c>
      <c r="J1445">
        <v>74</v>
      </c>
      <c r="K1445">
        <v>3442.48</v>
      </c>
    </row>
    <row r="1446" spans="1:11" x14ac:dyDescent="0.2">
      <c r="A1446" t="s">
        <v>1753</v>
      </c>
      <c r="B1446" t="s">
        <v>87</v>
      </c>
      <c r="C1446" t="s">
        <v>275</v>
      </c>
      <c r="D1446" t="s">
        <v>266</v>
      </c>
      <c r="E1446" t="s">
        <v>169</v>
      </c>
      <c r="F1446">
        <v>69</v>
      </c>
      <c r="G1446">
        <v>3841</v>
      </c>
      <c r="H1446">
        <v>20</v>
      </c>
      <c r="I1446">
        <v>0</v>
      </c>
      <c r="J1446">
        <v>89</v>
      </c>
      <c r="K1446">
        <v>3841</v>
      </c>
    </row>
    <row r="1447" spans="1:11" x14ac:dyDescent="0.2">
      <c r="A1447" t="s">
        <v>1754</v>
      </c>
      <c r="B1447" t="s">
        <v>87</v>
      </c>
      <c r="C1447" t="s">
        <v>275</v>
      </c>
      <c r="D1447" t="s">
        <v>272</v>
      </c>
      <c r="E1447" t="s">
        <v>170</v>
      </c>
      <c r="F1447">
        <v>206</v>
      </c>
      <c r="G1447">
        <v>9531.48</v>
      </c>
      <c r="H1447">
        <v>26</v>
      </c>
      <c r="I1447">
        <v>0</v>
      </c>
      <c r="J1447">
        <v>232</v>
      </c>
      <c r="K1447">
        <v>9531.48</v>
      </c>
    </row>
    <row r="1448" spans="1:11" x14ac:dyDescent="0.2">
      <c r="A1448" t="s">
        <v>1755</v>
      </c>
      <c r="B1448" t="s">
        <v>87</v>
      </c>
      <c r="C1448" t="s">
        <v>275</v>
      </c>
      <c r="D1448" t="s">
        <v>268</v>
      </c>
      <c r="E1448" t="s">
        <v>171</v>
      </c>
      <c r="F1448">
        <v>46</v>
      </c>
      <c r="G1448">
        <v>2569</v>
      </c>
      <c r="H1448">
        <v>4</v>
      </c>
      <c r="I1448">
        <v>0</v>
      </c>
      <c r="J1448">
        <v>50</v>
      </c>
      <c r="K1448">
        <v>2569</v>
      </c>
    </row>
    <row r="1449" spans="1:11" x14ac:dyDescent="0.2">
      <c r="A1449" t="s">
        <v>1756</v>
      </c>
      <c r="B1449" t="s">
        <v>87</v>
      </c>
      <c r="C1449" t="s">
        <v>275</v>
      </c>
      <c r="D1449" t="s">
        <v>266</v>
      </c>
      <c r="E1449" t="s">
        <v>172</v>
      </c>
      <c r="F1449">
        <v>154</v>
      </c>
      <c r="G1449">
        <v>7425.48</v>
      </c>
      <c r="H1449">
        <v>44</v>
      </c>
      <c r="I1449">
        <v>0</v>
      </c>
      <c r="J1449">
        <v>198</v>
      </c>
      <c r="K1449">
        <v>7425.48</v>
      </c>
    </row>
    <row r="1450" spans="1:11" x14ac:dyDescent="0.2">
      <c r="A1450" t="s">
        <v>1757</v>
      </c>
      <c r="B1450" t="s">
        <v>87</v>
      </c>
      <c r="C1450" t="s">
        <v>275</v>
      </c>
      <c r="D1450" t="s">
        <v>268</v>
      </c>
      <c r="E1450" t="s">
        <v>173</v>
      </c>
      <c r="F1450">
        <v>541</v>
      </c>
      <c r="G1450">
        <v>28014.48</v>
      </c>
      <c r="H1450">
        <v>47</v>
      </c>
      <c r="I1450">
        <v>0</v>
      </c>
      <c r="J1450">
        <v>588</v>
      </c>
      <c r="K1450">
        <v>28014.48</v>
      </c>
    </row>
    <row r="1451" spans="1:11" x14ac:dyDescent="0.2">
      <c r="A1451" t="s">
        <v>1758</v>
      </c>
      <c r="B1451" t="s">
        <v>87</v>
      </c>
      <c r="C1451" t="s">
        <v>275</v>
      </c>
      <c r="D1451" t="s">
        <v>272</v>
      </c>
      <c r="E1451" t="s">
        <v>174</v>
      </c>
      <c r="F1451">
        <v>265</v>
      </c>
      <c r="G1451">
        <v>14996.96</v>
      </c>
      <c r="H1451">
        <v>47</v>
      </c>
      <c r="I1451">
        <v>0</v>
      </c>
      <c r="J1451">
        <v>312</v>
      </c>
      <c r="K1451">
        <v>14996.96</v>
      </c>
    </row>
    <row r="1452" spans="1:11" x14ac:dyDescent="0.2">
      <c r="A1452" t="s">
        <v>1759</v>
      </c>
      <c r="B1452" t="s">
        <v>87</v>
      </c>
      <c r="C1452" t="s">
        <v>275</v>
      </c>
      <c r="D1452" t="s">
        <v>264</v>
      </c>
      <c r="E1452" t="s">
        <v>175</v>
      </c>
      <c r="F1452">
        <v>106</v>
      </c>
      <c r="G1452">
        <v>5296</v>
      </c>
      <c r="H1452">
        <v>19</v>
      </c>
      <c r="I1452">
        <v>0</v>
      </c>
      <c r="J1452">
        <v>125</v>
      </c>
      <c r="K1452">
        <v>5296</v>
      </c>
    </row>
    <row r="1453" spans="1:11" x14ac:dyDescent="0.2">
      <c r="A1453" t="s">
        <v>1760</v>
      </c>
      <c r="B1453" t="s">
        <v>87</v>
      </c>
      <c r="C1453" t="s">
        <v>275</v>
      </c>
      <c r="D1453" t="s">
        <v>264</v>
      </c>
      <c r="E1453" t="s">
        <v>176</v>
      </c>
      <c r="F1453">
        <v>344</v>
      </c>
      <c r="G1453">
        <v>16066.48</v>
      </c>
      <c r="H1453">
        <v>37</v>
      </c>
      <c r="I1453">
        <v>0</v>
      </c>
      <c r="J1453">
        <v>381</v>
      </c>
      <c r="K1453">
        <v>16066.48</v>
      </c>
    </row>
    <row r="1454" spans="1:11" x14ac:dyDescent="0.2">
      <c r="A1454" t="s">
        <v>1761</v>
      </c>
      <c r="B1454" t="s">
        <v>87</v>
      </c>
      <c r="C1454" t="s">
        <v>275</v>
      </c>
      <c r="D1454" t="s">
        <v>266</v>
      </c>
      <c r="E1454" t="s">
        <v>177</v>
      </c>
      <c r="F1454">
        <v>164</v>
      </c>
      <c r="G1454">
        <v>7514.48</v>
      </c>
      <c r="H1454">
        <v>39</v>
      </c>
      <c r="I1454">
        <v>0</v>
      </c>
      <c r="J1454">
        <v>203</v>
      </c>
      <c r="K1454">
        <v>7514.48</v>
      </c>
    </row>
    <row r="1455" spans="1:11" x14ac:dyDescent="0.2">
      <c r="A1455" t="s">
        <v>1762</v>
      </c>
      <c r="B1455" t="s">
        <v>87</v>
      </c>
      <c r="C1455" t="s">
        <v>275</v>
      </c>
      <c r="D1455" t="s">
        <v>264</v>
      </c>
      <c r="E1455" t="s">
        <v>178</v>
      </c>
      <c r="F1455">
        <v>294</v>
      </c>
      <c r="G1455">
        <v>14762.44</v>
      </c>
      <c r="H1455">
        <v>24</v>
      </c>
      <c r="I1455">
        <v>0</v>
      </c>
      <c r="J1455">
        <v>318</v>
      </c>
      <c r="K1455">
        <v>14762.44</v>
      </c>
    </row>
    <row r="1456" spans="1:11" x14ac:dyDescent="0.2">
      <c r="A1456" t="s">
        <v>1763</v>
      </c>
      <c r="B1456" t="s">
        <v>87</v>
      </c>
      <c r="C1456" t="s">
        <v>275</v>
      </c>
      <c r="D1456" t="s">
        <v>268</v>
      </c>
      <c r="E1456" t="s">
        <v>179</v>
      </c>
      <c r="F1456">
        <v>158</v>
      </c>
      <c r="G1456">
        <v>8718</v>
      </c>
      <c r="H1456">
        <v>24</v>
      </c>
      <c r="I1456">
        <v>0</v>
      </c>
      <c r="J1456">
        <v>182</v>
      </c>
      <c r="K1456">
        <v>8718</v>
      </c>
    </row>
    <row r="1457" spans="1:11" x14ac:dyDescent="0.2">
      <c r="A1457" t="s">
        <v>1764</v>
      </c>
      <c r="B1457" t="s">
        <v>87</v>
      </c>
      <c r="C1457" t="s">
        <v>275</v>
      </c>
      <c r="D1457" t="s">
        <v>266</v>
      </c>
      <c r="E1457" t="s">
        <v>280</v>
      </c>
      <c r="F1457">
        <v>3998</v>
      </c>
      <c r="G1457">
        <v>191281.48</v>
      </c>
      <c r="H1457">
        <v>1118</v>
      </c>
      <c r="I1457">
        <v>0</v>
      </c>
      <c r="J1457">
        <v>5116</v>
      </c>
      <c r="K1457">
        <v>191281.48</v>
      </c>
    </row>
    <row r="1458" spans="1:11" x14ac:dyDescent="0.2">
      <c r="A1458" t="s">
        <v>1765</v>
      </c>
      <c r="B1458" t="s">
        <v>87</v>
      </c>
      <c r="C1458" t="s">
        <v>275</v>
      </c>
      <c r="D1458" t="s">
        <v>265</v>
      </c>
      <c r="E1458" t="s">
        <v>180</v>
      </c>
      <c r="F1458">
        <v>85</v>
      </c>
      <c r="G1458">
        <v>4223.96</v>
      </c>
      <c r="H1458">
        <v>15</v>
      </c>
      <c r="I1458">
        <v>0</v>
      </c>
      <c r="J1458">
        <v>100</v>
      </c>
      <c r="K1458">
        <v>4223.96</v>
      </c>
    </row>
    <row r="1459" spans="1:11" x14ac:dyDescent="0.2">
      <c r="A1459" t="s">
        <v>1766</v>
      </c>
      <c r="B1459" t="s">
        <v>87</v>
      </c>
      <c r="C1459" t="s">
        <v>275</v>
      </c>
      <c r="D1459" t="s">
        <v>268</v>
      </c>
      <c r="E1459" t="s">
        <v>181</v>
      </c>
      <c r="F1459">
        <v>153</v>
      </c>
      <c r="G1459">
        <v>9157.48</v>
      </c>
      <c r="H1459">
        <v>43</v>
      </c>
      <c r="I1459">
        <v>0</v>
      </c>
      <c r="J1459">
        <v>196</v>
      </c>
      <c r="K1459">
        <v>9157.48</v>
      </c>
    </row>
    <row r="1460" spans="1:11" x14ac:dyDescent="0.2">
      <c r="A1460" t="s">
        <v>1767</v>
      </c>
      <c r="B1460" t="s">
        <v>87</v>
      </c>
      <c r="C1460" t="s">
        <v>275</v>
      </c>
      <c r="D1460" t="s">
        <v>269</v>
      </c>
      <c r="E1460" t="s">
        <v>182</v>
      </c>
      <c r="F1460">
        <v>104</v>
      </c>
      <c r="G1460">
        <v>4983</v>
      </c>
      <c r="H1460">
        <v>4</v>
      </c>
      <c r="I1460">
        <v>0</v>
      </c>
      <c r="J1460">
        <v>108</v>
      </c>
      <c r="K1460">
        <v>4983</v>
      </c>
    </row>
    <row r="1461" spans="1:11" x14ac:dyDescent="0.2">
      <c r="A1461" t="s">
        <v>1768</v>
      </c>
      <c r="B1461" t="s">
        <v>87</v>
      </c>
      <c r="C1461" t="s">
        <v>275</v>
      </c>
      <c r="D1461" t="s">
        <v>266</v>
      </c>
      <c r="E1461" t="s">
        <v>183</v>
      </c>
      <c r="F1461">
        <v>103</v>
      </c>
      <c r="G1461">
        <v>5312</v>
      </c>
      <c r="H1461">
        <v>30</v>
      </c>
      <c r="I1461">
        <v>0</v>
      </c>
      <c r="J1461">
        <v>133</v>
      </c>
      <c r="K1461">
        <v>5312</v>
      </c>
    </row>
    <row r="1462" spans="1:11" x14ac:dyDescent="0.2">
      <c r="A1462" t="s">
        <v>1769</v>
      </c>
      <c r="B1462" t="s">
        <v>87</v>
      </c>
      <c r="C1462" t="s">
        <v>275</v>
      </c>
      <c r="D1462" t="s">
        <v>267</v>
      </c>
      <c r="E1462" t="s">
        <v>184</v>
      </c>
      <c r="F1462">
        <v>39</v>
      </c>
      <c r="G1462">
        <v>2081</v>
      </c>
      <c r="H1462">
        <v>8</v>
      </c>
      <c r="I1462">
        <v>0</v>
      </c>
      <c r="J1462">
        <v>47</v>
      </c>
      <c r="K1462">
        <v>2081</v>
      </c>
    </row>
    <row r="1463" spans="1:11" x14ac:dyDescent="0.2">
      <c r="A1463" t="s">
        <v>1770</v>
      </c>
      <c r="B1463" t="s">
        <v>87</v>
      </c>
      <c r="C1463" t="s">
        <v>275</v>
      </c>
      <c r="D1463" t="s">
        <v>269</v>
      </c>
      <c r="E1463" t="s">
        <v>185</v>
      </c>
      <c r="F1463">
        <v>140</v>
      </c>
      <c r="G1463">
        <v>6953</v>
      </c>
      <c r="H1463">
        <v>34</v>
      </c>
      <c r="I1463">
        <v>0</v>
      </c>
      <c r="J1463">
        <v>174</v>
      </c>
      <c r="K1463">
        <v>6953</v>
      </c>
    </row>
    <row r="1464" spans="1:11" x14ac:dyDescent="0.2">
      <c r="A1464" t="s">
        <v>1771</v>
      </c>
      <c r="B1464" t="s">
        <v>87</v>
      </c>
      <c r="C1464" t="s">
        <v>275</v>
      </c>
      <c r="D1464" t="s">
        <v>267</v>
      </c>
      <c r="E1464" t="s">
        <v>186</v>
      </c>
      <c r="F1464">
        <v>98</v>
      </c>
      <c r="G1464">
        <v>4903.4799999999996</v>
      </c>
      <c r="H1464">
        <v>16</v>
      </c>
      <c r="I1464">
        <v>0</v>
      </c>
      <c r="J1464">
        <v>114</v>
      </c>
      <c r="K1464">
        <v>4903.4799999999996</v>
      </c>
    </row>
    <row r="1465" spans="1:11" x14ac:dyDescent="0.2">
      <c r="A1465" t="s">
        <v>1772</v>
      </c>
      <c r="B1465" t="s">
        <v>87</v>
      </c>
      <c r="C1465" t="s">
        <v>275</v>
      </c>
      <c r="D1465" t="s">
        <v>266</v>
      </c>
      <c r="E1465" t="s">
        <v>187</v>
      </c>
      <c r="F1465">
        <v>100</v>
      </c>
      <c r="G1465">
        <v>5282</v>
      </c>
      <c r="H1465">
        <v>64</v>
      </c>
      <c r="I1465">
        <v>0</v>
      </c>
      <c r="J1465">
        <v>164</v>
      </c>
      <c r="K1465">
        <v>5282</v>
      </c>
    </row>
    <row r="1466" spans="1:11" x14ac:dyDescent="0.2">
      <c r="A1466" t="s">
        <v>1773</v>
      </c>
      <c r="B1466" t="s">
        <v>87</v>
      </c>
      <c r="C1466" t="s">
        <v>275</v>
      </c>
      <c r="D1466" t="s">
        <v>265</v>
      </c>
      <c r="E1466" t="s">
        <v>188</v>
      </c>
      <c r="F1466">
        <v>290</v>
      </c>
      <c r="G1466">
        <v>12095</v>
      </c>
      <c r="H1466">
        <v>14</v>
      </c>
      <c r="I1466">
        <v>0</v>
      </c>
      <c r="J1466">
        <v>304</v>
      </c>
      <c r="K1466">
        <v>12095</v>
      </c>
    </row>
    <row r="1467" spans="1:11" x14ac:dyDescent="0.2">
      <c r="A1467" t="s">
        <v>1774</v>
      </c>
      <c r="B1467" t="s">
        <v>87</v>
      </c>
      <c r="C1467" t="s">
        <v>275</v>
      </c>
      <c r="D1467" t="s">
        <v>272</v>
      </c>
      <c r="E1467" t="s">
        <v>189</v>
      </c>
      <c r="F1467">
        <v>41</v>
      </c>
      <c r="G1467">
        <v>2068.48</v>
      </c>
      <c r="H1467">
        <v>3</v>
      </c>
      <c r="I1467">
        <v>0</v>
      </c>
      <c r="J1467">
        <v>44</v>
      </c>
      <c r="K1467">
        <v>2068.48</v>
      </c>
    </row>
    <row r="1468" spans="1:11" x14ac:dyDescent="0.2">
      <c r="A1468" t="s">
        <v>1775</v>
      </c>
      <c r="B1468" t="s">
        <v>87</v>
      </c>
      <c r="C1468" t="s">
        <v>275</v>
      </c>
      <c r="D1468" t="s">
        <v>267</v>
      </c>
      <c r="E1468" t="s">
        <v>281</v>
      </c>
      <c r="F1468">
        <v>696</v>
      </c>
      <c r="G1468">
        <v>35233.440000000002</v>
      </c>
      <c r="H1468">
        <v>74</v>
      </c>
      <c r="I1468">
        <v>0</v>
      </c>
      <c r="J1468">
        <v>770</v>
      </c>
      <c r="K1468">
        <v>35233.440000000002</v>
      </c>
    </row>
    <row r="1469" spans="1:11" x14ac:dyDescent="0.2">
      <c r="A1469" t="s">
        <v>1776</v>
      </c>
      <c r="B1469" t="s">
        <v>87</v>
      </c>
      <c r="C1469" t="s">
        <v>275</v>
      </c>
      <c r="D1469" t="s">
        <v>272</v>
      </c>
      <c r="E1469" t="s">
        <v>190</v>
      </c>
      <c r="F1469">
        <v>64</v>
      </c>
      <c r="G1469">
        <v>2384</v>
      </c>
      <c r="H1469">
        <v>6</v>
      </c>
      <c r="I1469">
        <v>0</v>
      </c>
      <c r="J1469">
        <v>70</v>
      </c>
      <c r="K1469">
        <v>2384</v>
      </c>
    </row>
    <row r="1470" spans="1:11" x14ac:dyDescent="0.2">
      <c r="A1470" t="s">
        <v>1777</v>
      </c>
      <c r="B1470" t="s">
        <v>87</v>
      </c>
      <c r="C1470" t="s">
        <v>275</v>
      </c>
      <c r="D1470" t="s">
        <v>264</v>
      </c>
      <c r="E1470" t="s">
        <v>191</v>
      </c>
      <c r="F1470">
        <v>129</v>
      </c>
      <c r="G1470">
        <v>6358.48</v>
      </c>
      <c r="H1470">
        <v>11</v>
      </c>
      <c r="I1470">
        <v>0</v>
      </c>
      <c r="J1470">
        <v>140</v>
      </c>
      <c r="K1470">
        <v>6358.48</v>
      </c>
    </row>
    <row r="1471" spans="1:11" x14ac:dyDescent="0.2">
      <c r="A1471" t="s">
        <v>1778</v>
      </c>
      <c r="B1471" t="s">
        <v>87</v>
      </c>
      <c r="C1471" t="s">
        <v>275</v>
      </c>
      <c r="D1471" t="s">
        <v>270</v>
      </c>
      <c r="E1471" t="s">
        <v>192</v>
      </c>
      <c r="F1471">
        <v>97</v>
      </c>
      <c r="G1471">
        <v>3944</v>
      </c>
      <c r="H1471">
        <v>17</v>
      </c>
      <c r="I1471">
        <v>0</v>
      </c>
      <c r="J1471">
        <v>114</v>
      </c>
      <c r="K1471">
        <v>3944</v>
      </c>
    </row>
    <row r="1472" spans="1:11" x14ac:dyDescent="0.2">
      <c r="A1472" t="s">
        <v>1779</v>
      </c>
      <c r="B1472" t="s">
        <v>87</v>
      </c>
      <c r="C1472" t="s">
        <v>275</v>
      </c>
      <c r="D1472" t="s">
        <v>267</v>
      </c>
      <c r="E1472" t="s">
        <v>193</v>
      </c>
      <c r="F1472">
        <v>63</v>
      </c>
      <c r="G1472">
        <v>3517</v>
      </c>
      <c r="H1472">
        <v>9</v>
      </c>
      <c r="I1472">
        <v>0</v>
      </c>
      <c r="J1472">
        <v>72</v>
      </c>
      <c r="K1472">
        <v>3517</v>
      </c>
    </row>
    <row r="1473" spans="1:11" x14ac:dyDescent="0.2">
      <c r="A1473" t="s">
        <v>1780</v>
      </c>
      <c r="B1473" t="s">
        <v>87</v>
      </c>
      <c r="C1473" t="s">
        <v>275</v>
      </c>
      <c r="D1473" t="s">
        <v>268</v>
      </c>
      <c r="E1473" t="s">
        <v>282</v>
      </c>
      <c r="F1473">
        <v>2841</v>
      </c>
      <c r="G1473">
        <v>152955.79999999999</v>
      </c>
      <c r="H1473">
        <v>353</v>
      </c>
      <c r="I1473">
        <v>0</v>
      </c>
      <c r="J1473">
        <v>3194</v>
      </c>
      <c r="K1473">
        <v>152955.79999999999</v>
      </c>
    </row>
    <row r="1474" spans="1:11" x14ac:dyDescent="0.2">
      <c r="A1474" t="s">
        <v>1781</v>
      </c>
      <c r="B1474" t="s">
        <v>87</v>
      </c>
      <c r="C1474" t="s">
        <v>275</v>
      </c>
      <c r="D1474" t="s">
        <v>272</v>
      </c>
      <c r="E1474" t="s">
        <v>194</v>
      </c>
      <c r="F1474">
        <v>277</v>
      </c>
      <c r="G1474">
        <v>11934.48</v>
      </c>
      <c r="H1474">
        <v>23</v>
      </c>
      <c r="I1474">
        <v>0</v>
      </c>
      <c r="J1474">
        <v>300</v>
      </c>
      <c r="K1474">
        <v>11934.48</v>
      </c>
    </row>
    <row r="1475" spans="1:11" x14ac:dyDescent="0.2">
      <c r="A1475" t="s">
        <v>1782</v>
      </c>
      <c r="B1475" t="s">
        <v>87</v>
      </c>
      <c r="C1475" t="s">
        <v>275</v>
      </c>
      <c r="D1475" t="s">
        <v>267</v>
      </c>
      <c r="E1475" t="s">
        <v>195</v>
      </c>
      <c r="F1475">
        <v>100</v>
      </c>
      <c r="G1475">
        <v>4042.48</v>
      </c>
      <c r="H1475">
        <v>6</v>
      </c>
      <c r="I1475">
        <v>0</v>
      </c>
      <c r="J1475">
        <v>106</v>
      </c>
      <c r="K1475">
        <v>4042.48</v>
      </c>
    </row>
    <row r="1476" spans="1:11" x14ac:dyDescent="0.2">
      <c r="A1476" t="s">
        <v>1783</v>
      </c>
      <c r="B1476" t="s">
        <v>87</v>
      </c>
      <c r="C1476" t="s">
        <v>275</v>
      </c>
      <c r="D1476" t="s">
        <v>273</v>
      </c>
      <c r="E1476" t="s">
        <v>273</v>
      </c>
      <c r="F1476">
        <v>8</v>
      </c>
      <c r="G1476">
        <v>290</v>
      </c>
      <c r="H1476">
        <v>7</v>
      </c>
      <c r="I1476">
        <v>0</v>
      </c>
      <c r="J1476">
        <v>15</v>
      </c>
      <c r="K1476">
        <v>290</v>
      </c>
    </row>
    <row r="1477" spans="1:11" x14ac:dyDescent="0.2">
      <c r="A1477" t="s">
        <v>1784</v>
      </c>
      <c r="B1477" t="s">
        <v>87</v>
      </c>
      <c r="C1477" t="s">
        <v>275</v>
      </c>
      <c r="D1477" t="s">
        <v>273</v>
      </c>
      <c r="E1477" t="s">
        <v>287</v>
      </c>
      <c r="F1477">
        <v>8</v>
      </c>
      <c r="G1477">
        <v>290</v>
      </c>
      <c r="H1477">
        <v>7</v>
      </c>
      <c r="I1477">
        <v>0</v>
      </c>
      <c r="J1477">
        <v>15</v>
      </c>
      <c r="K1477">
        <v>290</v>
      </c>
    </row>
    <row r="1478" spans="1:11" x14ac:dyDescent="0.2">
      <c r="A1478" t="s">
        <v>1785</v>
      </c>
      <c r="B1478" t="s">
        <v>87</v>
      </c>
      <c r="C1478" t="s">
        <v>275</v>
      </c>
      <c r="D1478" t="s">
        <v>264</v>
      </c>
      <c r="E1478" t="s">
        <v>196</v>
      </c>
      <c r="F1478">
        <v>87</v>
      </c>
      <c r="G1478">
        <v>5058.4799999999996</v>
      </c>
      <c r="H1478">
        <v>8</v>
      </c>
      <c r="I1478">
        <v>0</v>
      </c>
      <c r="J1478">
        <v>95</v>
      </c>
      <c r="K1478">
        <v>5058.4799999999996</v>
      </c>
    </row>
    <row r="1479" spans="1:11" x14ac:dyDescent="0.2">
      <c r="A1479" t="s">
        <v>1786</v>
      </c>
      <c r="B1479" t="s">
        <v>87</v>
      </c>
      <c r="C1479" t="s">
        <v>275</v>
      </c>
      <c r="D1479" t="s">
        <v>264</v>
      </c>
      <c r="E1479" t="s">
        <v>197</v>
      </c>
      <c r="F1479">
        <v>324</v>
      </c>
      <c r="G1479">
        <v>16030.96</v>
      </c>
      <c r="H1479">
        <v>33</v>
      </c>
      <c r="I1479">
        <v>0</v>
      </c>
      <c r="J1479">
        <v>357</v>
      </c>
      <c r="K1479">
        <v>16030.96</v>
      </c>
    </row>
    <row r="1480" spans="1:11" x14ac:dyDescent="0.2">
      <c r="A1480" t="s">
        <v>1787</v>
      </c>
      <c r="B1480" t="s">
        <v>87</v>
      </c>
      <c r="C1480" t="s">
        <v>275</v>
      </c>
      <c r="D1480" t="s">
        <v>268</v>
      </c>
      <c r="E1480" t="s">
        <v>198</v>
      </c>
      <c r="F1480">
        <v>105</v>
      </c>
      <c r="G1480">
        <v>5682</v>
      </c>
      <c r="H1480">
        <v>26</v>
      </c>
      <c r="I1480">
        <v>0</v>
      </c>
      <c r="J1480">
        <v>131</v>
      </c>
      <c r="K1480">
        <v>5682</v>
      </c>
    </row>
    <row r="1481" spans="1:11" x14ac:dyDescent="0.2">
      <c r="A1481" t="s">
        <v>1788</v>
      </c>
      <c r="B1481" t="s">
        <v>87</v>
      </c>
      <c r="C1481" t="s">
        <v>275</v>
      </c>
      <c r="D1481" t="s">
        <v>269</v>
      </c>
      <c r="E1481" t="s">
        <v>199</v>
      </c>
      <c r="F1481">
        <v>314</v>
      </c>
      <c r="G1481">
        <v>14687.48</v>
      </c>
      <c r="H1481">
        <v>90</v>
      </c>
      <c r="I1481">
        <v>0</v>
      </c>
      <c r="J1481">
        <v>404</v>
      </c>
      <c r="K1481">
        <v>14687.48</v>
      </c>
    </row>
    <row r="1482" spans="1:11" x14ac:dyDescent="0.2">
      <c r="A1482" t="s">
        <v>1789</v>
      </c>
      <c r="B1482" t="s">
        <v>87</v>
      </c>
      <c r="C1482" t="s">
        <v>275</v>
      </c>
      <c r="D1482" t="s">
        <v>265</v>
      </c>
      <c r="E1482" t="s">
        <v>200</v>
      </c>
      <c r="F1482">
        <v>109</v>
      </c>
      <c r="G1482">
        <v>5313</v>
      </c>
      <c r="H1482">
        <v>12</v>
      </c>
      <c r="I1482">
        <v>0</v>
      </c>
      <c r="J1482">
        <v>121</v>
      </c>
      <c r="K1482">
        <v>5313</v>
      </c>
    </row>
    <row r="1483" spans="1:11" x14ac:dyDescent="0.2">
      <c r="A1483" t="s">
        <v>1790</v>
      </c>
      <c r="B1483" t="s">
        <v>87</v>
      </c>
      <c r="C1483" t="s">
        <v>275</v>
      </c>
      <c r="D1483" t="s">
        <v>270</v>
      </c>
      <c r="E1483" t="s">
        <v>201</v>
      </c>
      <c r="F1483">
        <v>84</v>
      </c>
      <c r="G1483">
        <v>4253</v>
      </c>
      <c r="H1483">
        <v>12</v>
      </c>
      <c r="I1483">
        <v>0</v>
      </c>
      <c r="J1483">
        <v>96</v>
      </c>
      <c r="K1483">
        <v>4253</v>
      </c>
    </row>
    <row r="1484" spans="1:11" x14ac:dyDescent="0.2">
      <c r="A1484" t="s">
        <v>1791</v>
      </c>
      <c r="B1484" t="s">
        <v>87</v>
      </c>
      <c r="C1484" t="s">
        <v>275</v>
      </c>
      <c r="D1484" t="s">
        <v>269</v>
      </c>
      <c r="E1484" t="s">
        <v>202</v>
      </c>
      <c r="F1484">
        <v>89</v>
      </c>
      <c r="G1484">
        <v>4402.96</v>
      </c>
      <c r="H1484">
        <v>14</v>
      </c>
      <c r="I1484">
        <v>0</v>
      </c>
      <c r="J1484">
        <v>103</v>
      </c>
      <c r="K1484">
        <v>4402.96</v>
      </c>
    </row>
    <row r="1485" spans="1:11" x14ac:dyDescent="0.2">
      <c r="A1485" t="s">
        <v>1792</v>
      </c>
      <c r="B1485" t="s">
        <v>87</v>
      </c>
      <c r="C1485" t="s">
        <v>275</v>
      </c>
      <c r="D1485" t="s">
        <v>269</v>
      </c>
      <c r="E1485" t="s">
        <v>203</v>
      </c>
      <c r="F1485">
        <v>80</v>
      </c>
      <c r="G1485">
        <v>3823</v>
      </c>
      <c r="H1485">
        <v>20</v>
      </c>
      <c r="I1485">
        <v>0</v>
      </c>
      <c r="J1485">
        <v>100</v>
      </c>
      <c r="K1485">
        <v>3823</v>
      </c>
    </row>
    <row r="1486" spans="1:11" x14ac:dyDescent="0.2">
      <c r="A1486" t="s">
        <v>1793</v>
      </c>
      <c r="B1486" t="s">
        <v>87</v>
      </c>
      <c r="C1486" t="s">
        <v>275</v>
      </c>
      <c r="D1486" t="s">
        <v>266</v>
      </c>
      <c r="E1486" t="s">
        <v>204</v>
      </c>
      <c r="F1486">
        <v>154</v>
      </c>
      <c r="G1486">
        <v>7256.48</v>
      </c>
      <c r="H1486">
        <v>51</v>
      </c>
      <c r="I1486">
        <v>0</v>
      </c>
      <c r="J1486">
        <v>205</v>
      </c>
      <c r="K1486">
        <v>7256.48</v>
      </c>
    </row>
    <row r="1487" spans="1:11" x14ac:dyDescent="0.2">
      <c r="A1487" t="s">
        <v>1794</v>
      </c>
      <c r="B1487" t="s">
        <v>87</v>
      </c>
      <c r="C1487" t="s">
        <v>275</v>
      </c>
      <c r="D1487" t="s">
        <v>267</v>
      </c>
      <c r="E1487" t="s">
        <v>205</v>
      </c>
      <c r="F1487">
        <v>32</v>
      </c>
      <c r="G1487">
        <v>1448</v>
      </c>
      <c r="H1487">
        <v>4</v>
      </c>
      <c r="I1487">
        <v>0</v>
      </c>
      <c r="J1487">
        <v>36</v>
      </c>
      <c r="K1487">
        <v>1448</v>
      </c>
    </row>
    <row r="1488" spans="1:11" x14ac:dyDescent="0.2">
      <c r="A1488" t="s">
        <v>1795</v>
      </c>
      <c r="B1488" t="s">
        <v>87</v>
      </c>
      <c r="C1488" t="s">
        <v>275</v>
      </c>
      <c r="D1488" t="s">
        <v>266</v>
      </c>
      <c r="E1488" t="s">
        <v>206</v>
      </c>
      <c r="F1488">
        <v>144</v>
      </c>
      <c r="G1488">
        <v>7522</v>
      </c>
      <c r="H1488">
        <v>50</v>
      </c>
      <c r="I1488">
        <v>0</v>
      </c>
      <c r="J1488">
        <v>194</v>
      </c>
      <c r="K1488">
        <v>7522</v>
      </c>
    </row>
    <row r="1489" spans="1:11" x14ac:dyDescent="0.2">
      <c r="A1489" t="s">
        <v>1796</v>
      </c>
      <c r="B1489" t="s">
        <v>87</v>
      </c>
      <c r="C1489" t="s">
        <v>275</v>
      </c>
      <c r="D1489" t="s">
        <v>268</v>
      </c>
      <c r="E1489" t="s">
        <v>207</v>
      </c>
      <c r="F1489">
        <v>92</v>
      </c>
      <c r="G1489">
        <v>4595</v>
      </c>
      <c r="H1489">
        <v>5</v>
      </c>
      <c r="I1489">
        <v>0</v>
      </c>
      <c r="J1489">
        <v>97</v>
      </c>
      <c r="K1489">
        <v>4595</v>
      </c>
    </row>
    <row r="1490" spans="1:11" x14ac:dyDescent="0.2">
      <c r="A1490" t="s">
        <v>1797</v>
      </c>
      <c r="B1490" t="s">
        <v>87</v>
      </c>
      <c r="C1490" t="s">
        <v>275</v>
      </c>
      <c r="D1490" t="s">
        <v>272</v>
      </c>
      <c r="E1490" t="s">
        <v>208</v>
      </c>
      <c r="F1490">
        <v>63</v>
      </c>
      <c r="G1490">
        <v>3064.96</v>
      </c>
      <c r="H1490">
        <v>6</v>
      </c>
      <c r="I1490">
        <v>0</v>
      </c>
      <c r="J1490">
        <v>69</v>
      </c>
      <c r="K1490">
        <v>3064.96</v>
      </c>
    </row>
    <row r="1491" spans="1:11" x14ac:dyDescent="0.2">
      <c r="A1491" t="s">
        <v>1798</v>
      </c>
      <c r="B1491" t="s">
        <v>87</v>
      </c>
      <c r="C1491" t="s">
        <v>275</v>
      </c>
      <c r="D1491" t="s">
        <v>264</v>
      </c>
      <c r="E1491" t="s">
        <v>209</v>
      </c>
      <c r="F1491">
        <v>18</v>
      </c>
      <c r="G1491">
        <v>791</v>
      </c>
      <c r="H1491">
        <v>1</v>
      </c>
      <c r="I1491">
        <v>0</v>
      </c>
      <c r="J1491">
        <v>19</v>
      </c>
      <c r="K1491">
        <v>791</v>
      </c>
    </row>
    <row r="1492" spans="1:11" x14ac:dyDescent="0.2">
      <c r="A1492" t="s">
        <v>1799</v>
      </c>
      <c r="B1492" t="s">
        <v>87</v>
      </c>
      <c r="C1492" t="s">
        <v>275</v>
      </c>
      <c r="D1492" t="s">
        <v>268</v>
      </c>
      <c r="E1492" t="s">
        <v>210</v>
      </c>
      <c r="F1492">
        <v>112</v>
      </c>
      <c r="G1492">
        <v>6560.48</v>
      </c>
      <c r="H1492">
        <v>12</v>
      </c>
      <c r="I1492">
        <v>0</v>
      </c>
      <c r="J1492">
        <v>124</v>
      </c>
      <c r="K1492">
        <v>6560.48</v>
      </c>
    </row>
    <row r="1493" spans="1:11" x14ac:dyDescent="0.2">
      <c r="A1493" t="s">
        <v>1800</v>
      </c>
      <c r="B1493" t="s">
        <v>87</v>
      </c>
      <c r="C1493" t="s">
        <v>275</v>
      </c>
      <c r="D1493" t="s">
        <v>271</v>
      </c>
      <c r="E1493" t="s">
        <v>211</v>
      </c>
      <c r="F1493">
        <v>115</v>
      </c>
      <c r="G1493">
        <v>5562</v>
      </c>
      <c r="H1493">
        <v>16</v>
      </c>
      <c r="I1493">
        <v>0</v>
      </c>
      <c r="J1493">
        <v>131</v>
      </c>
      <c r="K1493">
        <v>5562</v>
      </c>
    </row>
    <row r="1494" spans="1:11" x14ac:dyDescent="0.2">
      <c r="A1494" t="s">
        <v>1801</v>
      </c>
      <c r="B1494" t="s">
        <v>87</v>
      </c>
      <c r="C1494" t="s">
        <v>275</v>
      </c>
      <c r="D1494" t="s">
        <v>268</v>
      </c>
      <c r="E1494" t="s">
        <v>212</v>
      </c>
      <c r="F1494">
        <v>88</v>
      </c>
      <c r="G1494">
        <v>4454.4799999999996</v>
      </c>
      <c r="H1494">
        <v>7</v>
      </c>
      <c r="I1494">
        <v>0</v>
      </c>
      <c r="J1494">
        <v>95</v>
      </c>
      <c r="K1494">
        <v>4454.4799999999996</v>
      </c>
    </row>
    <row r="1495" spans="1:11" x14ac:dyDescent="0.2">
      <c r="A1495" t="s">
        <v>1802</v>
      </c>
      <c r="B1495" t="s">
        <v>87</v>
      </c>
      <c r="C1495" t="s">
        <v>275</v>
      </c>
      <c r="D1495" t="s">
        <v>272</v>
      </c>
      <c r="E1495" t="s">
        <v>213</v>
      </c>
      <c r="F1495">
        <v>168</v>
      </c>
      <c r="G1495">
        <v>9133</v>
      </c>
      <c r="H1495">
        <v>45</v>
      </c>
      <c r="I1495">
        <v>0</v>
      </c>
      <c r="J1495">
        <v>213</v>
      </c>
      <c r="K1495">
        <v>9133</v>
      </c>
    </row>
    <row r="1496" spans="1:11" x14ac:dyDescent="0.2">
      <c r="A1496" t="s">
        <v>1803</v>
      </c>
      <c r="B1496" t="s">
        <v>87</v>
      </c>
      <c r="C1496" t="s">
        <v>275</v>
      </c>
      <c r="D1496" t="s">
        <v>271</v>
      </c>
      <c r="E1496" t="s">
        <v>214</v>
      </c>
      <c r="F1496">
        <v>112</v>
      </c>
      <c r="G1496">
        <v>5065</v>
      </c>
      <c r="H1496">
        <v>11</v>
      </c>
      <c r="I1496">
        <v>0</v>
      </c>
      <c r="J1496">
        <v>123</v>
      </c>
      <c r="K1496">
        <v>5065</v>
      </c>
    </row>
    <row r="1497" spans="1:11" x14ac:dyDescent="0.2">
      <c r="A1497" t="s">
        <v>1804</v>
      </c>
      <c r="B1497" t="s">
        <v>87</v>
      </c>
      <c r="C1497" t="s">
        <v>275</v>
      </c>
      <c r="D1497" t="s">
        <v>269</v>
      </c>
      <c r="E1497" t="s">
        <v>215</v>
      </c>
      <c r="F1497">
        <v>42</v>
      </c>
      <c r="G1497">
        <v>1971</v>
      </c>
      <c r="H1497">
        <v>17</v>
      </c>
      <c r="I1497">
        <v>0</v>
      </c>
      <c r="J1497">
        <v>59</v>
      </c>
      <c r="K1497">
        <v>1971</v>
      </c>
    </row>
    <row r="1498" spans="1:11" x14ac:dyDescent="0.2">
      <c r="A1498" t="s">
        <v>1805</v>
      </c>
      <c r="B1498" t="s">
        <v>87</v>
      </c>
      <c r="C1498" t="s">
        <v>275</v>
      </c>
      <c r="D1498" t="s">
        <v>271</v>
      </c>
      <c r="E1498" t="s">
        <v>216</v>
      </c>
      <c r="F1498">
        <v>82</v>
      </c>
      <c r="G1498">
        <v>4123</v>
      </c>
      <c r="H1498">
        <v>31</v>
      </c>
      <c r="I1498">
        <v>0</v>
      </c>
      <c r="J1498">
        <v>113</v>
      </c>
      <c r="K1498">
        <v>4123</v>
      </c>
    </row>
    <row r="1499" spans="1:11" x14ac:dyDescent="0.2">
      <c r="A1499" t="s">
        <v>1806</v>
      </c>
      <c r="B1499" t="s">
        <v>87</v>
      </c>
      <c r="C1499" t="s">
        <v>275</v>
      </c>
      <c r="D1499" t="s">
        <v>270</v>
      </c>
      <c r="E1499" t="s">
        <v>217</v>
      </c>
      <c r="F1499">
        <v>209</v>
      </c>
      <c r="G1499">
        <v>7918.48</v>
      </c>
      <c r="H1499">
        <v>39</v>
      </c>
      <c r="I1499">
        <v>0</v>
      </c>
      <c r="J1499">
        <v>248</v>
      </c>
      <c r="K1499">
        <v>7918.48</v>
      </c>
    </row>
    <row r="1500" spans="1:11" x14ac:dyDescent="0.2">
      <c r="A1500" t="s">
        <v>1807</v>
      </c>
      <c r="B1500" t="s">
        <v>87</v>
      </c>
      <c r="C1500" t="s">
        <v>275</v>
      </c>
      <c r="D1500" t="s">
        <v>269</v>
      </c>
      <c r="E1500" t="s">
        <v>283</v>
      </c>
      <c r="F1500">
        <v>4562</v>
      </c>
      <c r="G1500">
        <v>206019.64</v>
      </c>
      <c r="H1500">
        <v>876</v>
      </c>
      <c r="I1500">
        <v>0</v>
      </c>
      <c r="J1500">
        <v>5438</v>
      </c>
      <c r="K1500">
        <v>206019.64</v>
      </c>
    </row>
    <row r="1501" spans="1:11" x14ac:dyDescent="0.2">
      <c r="A1501" t="s">
        <v>1808</v>
      </c>
      <c r="B1501" t="s">
        <v>87</v>
      </c>
      <c r="C1501" t="s">
        <v>275</v>
      </c>
      <c r="D1501" t="s">
        <v>270</v>
      </c>
      <c r="E1501" t="s">
        <v>218</v>
      </c>
      <c r="F1501">
        <v>170</v>
      </c>
      <c r="G1501">
        <v>7842.48</v>
      </c>
      <c r="H1501">
        <v>26</v>
      </c>
      <c r="I1501">
        <v>0</v>
      </c>
      <c r="J1501">
        <v>196</v>
      </c>
      <c r="K1501">
        <v>7842.48</v>
      </c>
    </row>
    <row r="1502" spans="1:11" x14ac:dyDescent="0.2">
      <c r="A1502" t="s">
        <v>1809</v>
      </c>
      <c r="B1502" t="s">
        <v>87</v>
      </c>
      <c r="C1502" t="s">
        <v>275</v>
      </c>
      <c r="D1502" t="s">
        <v>267</v>
      </c>
      <c r="E1502" t="s">
        <v>219</v>
      </c>
      <c r="F1502">
        <v>38</v>
      </c>
      <c r="G1502">
        <v>1976</v>
      </c>
      <c r="H1502">
        <v>3</v>
      </c>
      <c r="I1502">
        <v>0</v>
      </c>
      <c r="J1502">
        <v>41</v>
      </c>
      <c r="K1502">
        <v>1976</v>
      </c>
    </row>
    <row r="1503" spans="1:11" x14ac:dyDescent="0.2">
      <c r="A1503" t="s">
        <v>1810</v>
      </c>
      <c r="B1503" t="s">
        <v>87</v>
      </c>
      <c r="C1503" t="s">
        <v>275</v>
      </c>
      <c r="D1503" t="s">
        <v>270</v>
      </c>
      <c r="E1503" t="s">
        <v>284</v>
      </c>
      <c r="F1503">
        <v>2342</v>
      </c>
      <c r="G1503">
        <v>98861.8</v>
      </c>
      <c r="H1503">
        <v>352</v>
      </c>
      <c r="I1503">
        <v>0</v>
      </c>
      <c r="J1503">
        <v>2694</v>
      </c>
      <c r="K1503">
        <v>98861.8</v>
      </c>
    </row>
    <row r="1504" spans="1:11" x14ac:dyDescent="0.2">
      <c r="A1504" t="s">
        <v>1811</v>
      </c>
      <c r="B1504" t="s">
        <v>87</v>
      </c>
      <c r="C1504" t="s">
        <v>275</v>
      </c>
      <c r="D1504" t="s">
        <v>269</v>
      </c>
      <c r="E1504" t="s">
        <v>220</v>
      </c>
      <c r="F1504">
        <v>104</v>
      </c>
      <c r="G1504">
        <v>5025</v>
      </c>
      <c r="H1504">
        <v>30</v>
      </c>
      <c r="I1504">
        <v>0</v>
      </c>
      <c r="J1504">
        <v>134</v>
      </c>
      <c r="K1504">
        <v>5025</v>
      </c>
    </row>
    <row r="1505" spans="1:11" x14ac:dyDescent="0.2">
      <c r="A1505" t="s">
        <v>1812</v>
      </c>
      <c r="B1505" t="s">
        <v>87</v>
      </c>
      <c r="C1505" t="s">
        <v>275</v>
      </c>
      <c r="D1505" t="s">
        <v>265</v>
      </c>
      <c r="E1505" t="s">
        <v>221</v>
      </c>
      <c r="F1505">
        <v>62</v>
      </c>
      <c r="G1505">
        <v>3035</v>
      </c>
      <c r="H1505">
        <v>12</v>
      </c>
      <c r="I1505">
        <v>0</v>
      </c>
      <c r="J1505">
        <v>74</v>
      </c>
      <c r="K1505">
        <v>3035</v>
      </c>
    </row>
    <row r="1506" spans="1:11" x14ac:dyDescent="0.2">
      <c r="A1506" t="s">
        <v>1813</v>
      </c>
      <c r="B1506" t="s">
        <v>87</v>
      </c>
      <c r="C1506" t="s">
        <v>275</v>
      </c>
      <c r="D1506" t="s">
        <v>266</v>
      </c>
      <c r="E1506" t="s">
        <v>222</v>
      </c>
      <c r="F1506">
        <v>135</v>
      </c>
      <c r="G1506">
        <v>5964.48</v>
      </c>
      <c r="H1506">
        <v>37</v>
      </c>
      <c r="I1506">
        <v>0</v>
      </c>
      <c r="J1506">
        <v>172</v>
      </c>
      <c r="K1506">
        <v>5964.48</v>
      </c>
    </row>
    <row r="1507" spans="1:11" x14ac:dyDescent="0.2">
      <c r="A1507" t="s">
        <v>1814</v>
      </c>
      <c r="B1507" t="s">
        <v>87</v>
      </c>
      <c r="C1507" t="s">
        <v>275</v>
      </c>
      <c r="D1507" t="s">
        <v>268</v>
      </c>
      <c r="E1507" t="s">
        <v>223</v>
      </c>
      <c r="F1507">
        <v>52</v>
      </c>
      <c r="G1507">
        <v>3360</v>
      </c>
      <c r="H1507">
        <v>3</v>
      </c>
      <c r="I1507">
        <v>0</v>
      </c>
      <c r="J1507">
        <v>55</v>
      </c>
      <c r="K1507">
        <v>3360</v>
      </c>
    </row>
    <row r="1508" spans="1:11" x14ac:dyDescent="0.2">
      <c r="A1508" t="s">
        <v>1815</v>
      </c>
      <c r="B1508" t="s">
        <v>87</v>
      </c>
      <c r="C1508" t="s">
        <v>275</v>
      </c>
      <c r="D1508" t="s">
        <v>271</v>
      </c>
      <c r="E1508" t="s">
        <v>224</v>
      </c>
      <c r="F1508">
        <v>339</v>
      </c>
      <c r="G1508">
        <v>16288</v>
      </c>
      <c r="H1508">
        <v>43</v>
      </c>
      <c r="I1508">
        <v>0</v>
      </c>
      <c r="J1508">
        <v>382</v>
      </c>
      <c r="K1508">
        <v>16288</v>
      </c>
    </row>
    <row r="1509" spans="1:11" x14ac:dyDescent="0.2">
      <c r="A1509" t="s">
        <v>1816</v>
      </c>
      <c r="B1509" t="s">
        <v>87</v>
      </c>
      <c r="C1509" t="s">
        <v>275</v>
      </c>
      <c r="D1509" t="s">
        <v>268</v>
      </c>
      <c r="E1509" t="s">
        <v>225</v>
      </c>
      <c r="F1509">
        <v>117</v>
      </c>
      <c r="G1509">
        <v>6180</v>
      </c>
      <c r="H1509">
        <v>16</v>
      </c>
      <c r="I1509">
        <v>0</v>
      </c>
      <c r="J1509">
        <v>133</v>
      </c>
      <c r="K1509">
        <v>6180</v>
      </c>
    </row>
    <row r="1510" spans="1:11" x14ac:dyDescent="0.2">
      <c r="A1510" t="s">
        <v>1817</v>
      </c>
      <c r="B1510" t="s">
        <v>87</v>
      </c>
      <c r="C1510" t="s">
        <v>275</v>
      </c>
      <c r="D1510" t="s">
        <v>267</v>
      </c>
      <c r="E1510" t="s">
        <v>226</v>
      </c>
      <c r="F1510">
        <v>54</v>
      </c>
      <c r="G1510">
        <v>2975</v>
      </c>
      <c r="H1510">
        <v>3</v>
      </c>
      <c r="I1510">
        <v>0</v>
      </c>
      <c r="J1510">
        <v>57</v>
      </c>
      <c r="K1510">
        <v>2975</v>
      </c>
    </row>
    <row r="1511" spans="1:11" x14ac:dyDescent="0.2">
      <c r="A1511" t="s">
        <v>1818</v>
      </c>
      <c r="B1511" t="s">
        <v>87</v>
      </c>
      <c r="C1511" t="s">
        <v>275</v>
      </c>
      <c r="D1511" t="s">
        <v>271</v>
      </c>
      <c r="E1511" t="s">
        <v>227</v>
      </c>
      <c r="F1511">
        <v>82</v>
      </c>
      <c r="G1511">
        <v>4615</v>
      </c>
      <c r="H1511">
        <v>12</v>
      </c>
      <c r="I1511">
        <v>0</v>
      </c>
      <c r="J1511">
        <v>94</v>
      </c>
      <c r="K1511">
        <v>4615</v>
      </c>
    </row>
    <row r="1512" spans="1:11" x14ac:dyDescent="0.2">
      <c r="A1512" t="s">
        <v>1819</v>
      </c>
      <c r="B1512" t="s">
        <v>87</v>
      </c>
      <c r="C1512" t="s">
        <v>275</v>
      </c>
      <c r="D1512" t="s">
        <v>265</v>
      </c>
      <c r="E1512" t="s">
        <v>228</v>
      </c>
      <c r="F1512">
        <v>297</v>
      </c>
      <c r="G1512">
        <v>11762.4</v>
      </c>
      <c r="H1512">
        <v>31</v>
      </c>
      <c r="I1512">
        <v>0</v>
      </c>
      <c r="J1512">
        <v>328</v>
      </c>
      <c r="K1512">
        <v>11762.4</v>
      </c>
    </row>
    <row r="1513" spans="1:11" x14ac:dyDescent="0.2">
      <c r="A1513" t="s">
        <v>1820</v>
      </c>
      <c r="B1513" t="s">
        <v>87</v>
      </c>
      <c r="C1513" t="s">
        <v>275</v>
      </c>
      <c r="D1513" t="s">
        <v>267</v>
      </c>
      <c r="E1513" t="s">
        <v>229</v>
      </c>
      <c r="F1513">
        <v>45</v>
      </c>
      <c r="G1513">
        <v>2424</v>
      </c>
      <c r="H1513">
        <v>5</v>
      </c>
      <c r="I1513">
        <v>0</v>
      </c>
      <c r="J1513">
        <v>50</v>
      </c>
      <c r="K1513">
        <v>2424</v>
      </c>
    </row>
    <row r="1514" spans="1:11" x14ac:dyDescent="0.2">
      <c r="A1514" t="s">
        <v>1821</v>
      </c>
      <c r="B1514" t="s">
        <v>87</v>
      </c>
      <c r="C1514" t="s">
        <v>275</v>
      </c>
      <c r="D1514" t="s">
        <v>269</v>
      </c>
      <c r="E1514" t="s">
        <v>230</v>
      </c>
      <c r="F1514">
        <v>662</v>
      </c>
      <c r="G1514">
        <v>31255.919999999998</v>
      </c>
      <c r="H1514">
        <v>150</v>
      </c>
      <c r="I1514">
        <v>0</v>
      </c>
      <c r="J1514">
        <v>812</v>
      </c>
      <c r="K1514">
        <v>31255.919999999998</v>
      </c>
    </row>
    <row r="1515" spans="1:11" x14ac:dyDescent="0.2">
      <c r="A1515" t="s">
        <v>1822</v>
      </c>
      <c r="B1515" t="s">
        <v>87</v>
      </c>
      <c r="C1515" t="s">
        <v>275</v>
      </c>
      <c r="D1515" t="s">
        <v>266</v>
      </c>
      <c r="E1515" t="s">
        <v>231</v>
      </c>
      <c r="F1515">
        <v>97</v>
      </c>
      <c r="G1515">
        <v>4366.4799999999996</v>
      </c>
      <c r="H1515">
        <v>16</v>
      </c>
      <c r="I1515">
        <v>0</v>
      </c>
      <c r="J1515">
        <v>113</v>
      </c>
      <c r="K1515">
        <v>4366.4799999999996</v>
      </c>
    </row>
    <row r="1516" spans="1:11" x14ac:dyDescent="0.2">
      <c r="A1516" t="s">
        <v>1823</v>
      </c>
      <c r="B1516" t="s">
        <v>87</v>
      </c>
      <c r="C1516" t="s">
        <v>275</v>
      </c>
      <c r="D1516" t="s">
        <v>270</v>
      </c>
      <c r="E1516" t="s">
        <v>232</v>
      </c>
      <c r="F1516">
        <v>76</v>
      </c>
      <c r="G1516">
        <v>4061</v>
      </c>
      <c r="H1516">
        <v>19</v>
      </c>
      <c r="I1516">
        <v>0</v>
      </c>
      <c r="J1516">
        <v>95</v>
      </c>
      <c r="K1516">
        <v>4061</v>
      </c>
    </row>
    <row r="1517" spans="1:11" x14ac:dyDescent="0.2">
      <c r="A1517" t="s">
        <v>1824</v>
      </c>
      <c r="B1517" t="s">
        <v>87</v>
      </c>
      <c r="C1517" t="s">
        <v>275</v>
      </c>
      <c r="D1517" t="s">
        <v>268</v>
      </c>
      <c r="E1517" t="s">
        <v>233</v>
      </c>
      <c r="F1517">
        <v>90</v>
      </c>
      <c r="G1517">
        <v>6363</v>
      </c>
      <c r="H1517">
        <v>6</v>
      </c>
      <c r="I1517">
        <v>0</v>
      </c>
      <c r="J1517">
        <v>96</v>
      </c>
      <c r="K1517">
        <v>6363</v>
      </c>
    </row>
    <row r="1518" spans="1:11" x14ac:dyDescent="0.2">
      <c r="A1518" t="s">
        <v>1825</v>
      </c>
      <c r="B1518" t="s">
        <v>87</v>
      </c>
      <c r="C1518" t="s">
        <v>275</v>
      </c>
      <c r="D1518" t="s">
        <v>271</v>
      </c>
      <c r="E1518" t="s">
        <v>234</v>
      </c>
      <c r="F1518">
        <v>59</v>
      </c>
      <c r="G1518">
        <v>3360</v>
      </c>
      <c r="H1518">
        <v>5</v>
      </c>
      <c r="I1518">
        <v>0</v>
      </c>
      <c r="J1518">
        <v>64</v>
      </c>
      <c r="K1518">
        <v>3360</v>
      </c>
    </row>
    <row r="1519" spans="1:11" x14ac:dyDescent="0.2">
      <c r="A1519" t="s">
        <v>1826</v>
      </c>
      <c r="B1519" t="s">
        <v>87</v>
      </c>
      <c r="C1519" t="s">
        <v>275</v>
      </c>
      <c r="D1519" t="s">
        <v>265</v>
      </c>
      <c r="E1519" t="s">
        <v>235</v>
      </c>
      <c r="F1519">
        <v>52</v>
      </c>
      <c r="G1519">
        <v>2339</v>
      </c>
      <c r="H1519">
        <v>7</v>
      </c>
      <c r="I1519">
        <v>0</v>
      </c>
      <c r="J1519">
        <v>59</v>
      </c>
      <c r="K1519">
        <v>2339</v>
      </c>
    </row>
    <row r="1520" spans="1:11" x14ac:dyDescent="0.2">
      <c r="A1520" t="s">
        <v>1827</v>
      </c>
      <c r="B1520" t="s">
        <v>87</v>
      </c>
      <c r="C1520" t="s">
        <v>275</v>
      </c>
      <c r="D1520" t="s">
        <v>270</v>
      </c>
      <c r="E1520" t="s">
        <v>236</v>
      </c>
      <c r="F1520">
        <v>29</v>
      </c>
      <c r="G1520">
        <v>1303.48</v>
      </c>
      <c r="H1520">
        <v>3</v>
      </c>
      <c r="I1520">
        <v>0</v>
      </c>
      <c r="J1520">
        <v>32</v>
      </c>
      <c r="K1520">
        <v>1303.48</v>
      </c>
    </row>
    <row r="1521" spans="1:11" x14ac:dyDescent="0.2">
      <c r="A1521" t="s">
        <v>1828</v>
      </c>
      <c r="B1521" t="s">
        <v>87</v>
      </c>
      <c r="C1521" t="s">
        <v>275</v>
      </c>
      <c r="D1521" t="s">
        <v>266</v>
      </c>
      <c r="E1521" t="s">
        <v>237</v>
      </c>
      <c r="F1521">
        <v>95</v>
      </c>
      <c r="G1521">
        <v>4777.96</v>
      </c>
      <c r="H1521">
        <v>26</v>
      </c>
      <c r="I1521">
        <v>0</v>
      </c>
      <c r="J1521">
        <v>121</v>
      </c>
      <c r="K1521">
        <v>4777.96</v>
      </c>
    </row>
    <row r="1522" spans="1:11" x14ac:dyDescent="0.2">
      <c r="A1522" t="s">
        <v>1829</v>
      </c>
      <c r="B1522" t="s">
        <v>87</v>
      </c>
      <c r="C1522" t="s">
        <v>275</v>
      </c>
      <c r="D1522" t="s">
        <v>268</v>
      </c>
      <c r="E1522" t="s">
        <v>238</v>
      </c>
      <c r="F1522">
        <v>127</v>
      </c>
      <c r="G1522">
        <v>7005</v>
      </c>
      <c r="H1522">
        <v>26</v>
      </c>
      <c r="I1522">
        <v>0</v>
      </c>
      <c r="J1522">
        <v>153</v>
      </c>
      <c r="K1522">
        <v>7005</v>
      </c>
    </row>
    <row r="1523" spans="1:11" x14ac:dyDescent="0.2">
      <c r="A1523" t="s">
        <v>1830</v>
      </c>
      <c r="B1523" t="s">
        <v>87</v>
      </c>
      <c r="C1523" t="s">
        <v>275</v>
      </c>
      <c r="D1523" t="s">
        <v>272</v>
      </c>
      <c r="E1523" t="s">
        <v>239</v>
      </c>
      <c r="F1523">
        <v>78</v>
      </c>
      <c r="G1523">
        <v>4443.4799999999996</v>
      </c>
      <c r="H1523">
        <v>12</v>
      </c>
      <c r="I1523">
        <v>0</v>
      </c>
      <c r="J1523">
        <v>90</v>
      </c>
      <c r="K1523">
        <v>4443.4799999999996</v>
      </c>
    </row>
    <row r="1524" spans="1:11" x14ac:dyDescent="0.2">
      <c r="A1524" t="s">
        <v>1831</v>
      </c>
      <c r="B1524" t="s">
        <v>87</v>
      </c>
      <c r="C1524" t="s">
        <v>275</v>
      </c>
      <c r="D1524" t="s">
        <v>271</v>
      </c>
      <c r="E1524" t="s">
        <v>240</v>
      </c>
      <c r="F1524">
        <v>61</v>
      </c>
      <c r="G1524">
        <v>2823</v>
      </c>
      <c r="H1524">
        <v>11</v>
      </c>
      <c r="I1524">
        <v>0</v>
      </c>
      <c r="J1524">
        <v>72</v>
      </c>
      <c r="K1524">
        <v>2823</v>
      </c>
    </row>
    <row r="1525" spans="1:11" x14ac:dyDescent="0.2">
      <c r="A1525" t="s">
        <v>1832</v>
      </c>
      <c r="B1525" t="s">
        <v>87</v>
      </c>
      <c r="C1525" t="s">
        <v>275</v>
      </c>
      <c r="D1525" t="s">
        <v>266</v>
      </c>
      <c r="E1525" t="s">
        <v>241</v>
      </c>
      <c r="F1525">
        <v>113</v>
      </c>
      <c r="G1525">
        <v>5852.48</v>
      </c>
      <c r="H1525">
        <v>28</v>
      </c>
      <c r="I1525">
        <v>0</v>
      </c>
      <c r="J1525">
        <v>141</v>
      </c>
      <c r="K1525">
        <v>5852.48</v>
      </c>
    </row>
    <row r="1526" spans="1:11" x14ac:dyDescent="0.2">
      <c r="A1526" t="s">
        <v>1833</v>
      </c>
      <c r="B1526" t="s">
        <v>87</v>
      </c>
      <c r="C1526" t="s">
        <v>275</v>
      </c>
      <c r="D1526" t="s">
        <v>266</v>
      </c>
      <c r="E1526" t="s">
        <v>242</v>
      </c>
      <c r="F1526">
        <v>182</v>
      </c>
      <c r="G1526">
        <v>8970</v>
      </c>
      <c r="H1526">
        <v>48</v>
      </c>
      <c r="I1526">
        <v>0</v>
      </c>
      <c r="J1526">
        <v>230</v>
      </c>
      <c r="K1526">
        <v>8970</v>
      </c>
    </row>
    <row r="1527" spans="1:11" x14ac:dyDescent="0.2">
      <c r="A1527" t="s">
        <v>1834</v>
      </c>
      <c r="B1527" t="s">
        <v>87</v>
      </c>
      <c r="C1527" t="s">
        <v>275</v>
      </c>
      <c r="D1527" t="s">
        <v>268</v>
      </c>
      <c r="E1527" t="s">
        <v>243</v>
      </c>
      <c r="F1527">
        <v>106</v>
      </c>
      <c r="G1527">
        <v>5679.48</v>
      </c>
      <c r="H1527">
        <v>12</v>
      </c>
      <c r="I1527">
        <v>0</v>
      </c>
      <c r="J1527">
        <v>118</v>
      </c>
      <c r="K1527">
        <v>5679.48</v>
      </c>
    </row>
    <row r="1528" spans="1:11" x14ac:dyDescent="0.2">
      <c r="A1528" t="s">
        <v>1835</v>
      </c>
      <c r="B1528" t="s">
        <v>87</v>
      </c>
      <c r="C1528" t="s">
        <v>275</v>
      </c>
      <c r="D1528" t="s">
        <v>271</v>
      </c>
      <c r="E1528" t="s">
        <v>244</v>
      </c>
      <c r="F1528">
        <v>244</v>
      </c>
      <c r="G1528">
        <v>12361.48</v>
      </c>
      <c r="H1528">
        <v>53</v>
      </c>
      <c r="I1528">
        <v>0</v>
      </c>
      <c r="J1528">
        <v>297</v>
      </c>
      <c r="K1528">
        <v>12361.48</v>
      </c>
    </row>
    <row r="1529" spans="1:11" x14ac:dyDescent="0.2">
      <c r="A1529" t="s">
        <v>1836</v>
      </c>
      <c r="B1529" t="s">
        <v>87</v>
      </c>
      <c r="C1529" t="s">
        <v>275</v>
      </c>
      <c r="D1529" t="s">
        <v>269</v>
      </c>
      <c r="E1529" t="s">
        <v>245</v>
      </c>
      <c r="F1529">
        <v>87</v>
      </c>
      <c r="G1529">
        <v>4194</v>
      </c>
      <c r="H1529">
        <v>13</v>
      </c>
      <c r="I1529">
        <v>0</v>
      </c>
      <c r="J1529">
        <v>100</v>
      </c>
      <c r="K1529">
        <v>4194</v>
      </c>
    </row>
    <row r="1530" spans="1:11" x14ac:dyDescent="0.2">
      <c r="A1530" t="s">
        <v>1837</v>
      </c>
      <c r="B1530" t="s">
        <v>87</v>
      </c>
      <c r="C1530" t="s">
        <v>275</v>
      </c>
      <c r="D1530" t="s">
        <v>271</v>
      </c>
      <c r="E1530" t="s">
        <v>285</v>
      </c>
      <c r="F1530">
        <v>2088</v>
      </c>
      <c r="G1530">
        <v>103478.88</v>
      </c>
      <c r="H1530">
        <v>341</v>
      </c>
      <c r="I1530">
        <v>0</v>
      </c>
      <c r="J1530">
        <v>2429</v>
      </c>
      <c r="K1530">
        <v>103478.88</v>
      </c>
    </row>
    <row r="1531" spans="1:11" x14ac:dyDescent="0.2">
      <c r="A1531" t="s">
        <v>1838</v>
      </c>
      <c r="B1531" t="s">
        <v>87</v>
      </c>
      <c r="C1531" t="s">
        <v>275</v>
      </c>
      <c r="D1531" t="s">
        <v>264</v>
      </c>
      <c r="E1531" t="s">
        <v>246</v>
      </c>
      <c r="F1531">
        <v>207</v>
      </c>
      <c r="G1531">
        <v>9084.48</v>
      </c>
      <c r="H1531">
        <v>21</v>
      </c>
      <c r="I1531">
        <v>0</v>
      </c>
      <c r="J1531">
        <v>228</v>
      </c>
      <c r="K1531">
        <v>9084.48</v>
      </c>
    </row>
    <row r="1532" spans="1:11" x14ac:dyDescent="0.2">
      <c r="A1532" t="s">
        <v>1839</v>
      </c>
      <c r="B1532" t="s">
        <v>87</v>
      </c>
      <c r="C1532" t="s">
        <v>275</v>
      </c>
      <c r="D1532" t="s">
        <v>269</v>
      </c>
      <c r="E1532" t="s">
        <v>247</v>
      </c>
      <c r="F1532">
        <v>454</v>
      </c>
      <c r="G1532">
        <v>18936.48</v>
      </c>
      <c r="H1532">
        <v>67</v>
      </c>
      <c r="I1532">
        <v>0</v>
      </c>
      <c r="J1532">
        <v>521</v>
      </c>
      <c r="K1532">
        <v>18936.48</v>
      </c>
    </row>
    <row r="1533" spans="1:11" x14ac:dyDescent="0.2">
      <c r="A1533" t="s">
        <v>1840</v>
      </c>
      <c r="B1533" t="s">
        <v>87</v>
      </c>
      <c r="C1533" t="s">
        <v>275</v>
      </c>
      <c r="D1533" t="s">
        <v>266</v>
      </c>
      <c r="E1533" t="s">
        <v>248</v>
      </c>
      <c r="F1533">
        <v>75</v>
      </c>
      <c r="G1533">
        <v>3598.48</v>
      </c>
      <c r="H1533">
        <v>19</v>
      </c>
      <c r="I1533">
        <v>0</v>
      </c>
      <c r="J1533">
        <v>94</v>
      </c>
      <c r="K1533">
        <v>3598.48</v>
      </c>
    </row>
    <row r="1534" spans="1:11" x14ac:dyDescent="0.2">
      <c r="A1534" t="s">
        <v>1841</v>
      </c>
      <c r="B1534" t="s">
        <v>87</v>
      </c>
      <c r="C1534" t="s">
        <v>275</v>
      </c>
      <c r="D1534" t="s">
        <v>268</v>
      </c>
      <c r="E1534" t="s">
        <v>249</v>
      </c>
      <c r="F1534">
        <v>124</v>
      </c>
      <c r="G1534">
        <v>7131</v>
      </c>
      <c r="H1534">
        <v>6</v>
      </c>
      <c r="I1534">
        <v>0</v>
      </c>
      <c r="J1534">
        <v>130</v>
      </c>
      <c r="K1534">
        <v>7131</v>
      </c>
    </row>
    <row r="1535" spans="1:11" x14ac:dyDescent="0.2">
      <c r="A1535" t="s">
        <v>1842</v>
      </c>
      <c r="B1535" t="s">
        <v>87</v>
      </c>
      <c r="C1535" t="s">
        <v>275</v>
      </c>
      <c r="D1535" t="s">
        <v>270</v>
      </c>
      <c r="E1535" t="s">
        <v>250</v>
      </c>
      <c r="F1535">
        <v>277</v>
      </c>
      <c r="G1535">
        <v>11351.96</v>
      </c>
      <c r="H1535">
        <v>23</v>
      </c>
      <c r="I1535">
        <v>0</v>
      </c>
      <c r="J1535">
        <v>300</v>
      </c>
      <c r="K1535">
        <v>11351.96</v>
      </c>
    </row>
    <row r="1536" spans="1:11" x14ac:dyDescent="0.2">
      <c r="A1536" t="s">
        <v>1843</v>
      </c>
      <c r="B1536" t="s">
        <v>87</v>
      </c>
      <c r="C1536" t="s">
        <v>275</v>
      </c>
      <c r="D1536" t="s">
        <v>269</v>
      </c>
      <c r="E1536" t="s">
        <v>251</v>
      </c>
      <c r="F1536">
        <v>86</v>
      </c>
      <c r="G1536">
        <v>3806</v>
      </c>
      <c r="H1536">
        <v>30</v>
      </c>
      <c r="I1536">
        <v>0</v>
      </c>
      <c r="J1536">
        <v>116</v>
      </c>
      <c r="K1536">
        <v>3806</v>
      </c>
    </row>
    <row r="1537" spans="1:11" x14ac:dyDescent="0.2">
      <c r="A1537" t="s">
        <v>1844</v>
      </c>
      <c r="B1537" t="s">
        <v>87</v>
      </c>
      <c r="C1537" t="s">
        <v>275</v>
      </c>
      <c r="D1537" t="s">
        <v>268</v>
      </c>
      <c r="E1537" t="s">
        <v>252</v>
      </c>
      <c r="F1537">
        <v>118</v>
      </c>
      <c r="G1537">
        <v>5946</v>
      </c>
      <c r="H1537">
        <v>12</v>
      </c>
      <c r="I1537">
        <v>0</v>
      </c>
      <c r="J1537">
        <v>130</v>
      </c>
      <c r="K1537">
        <v>5946</v>
      </c>
    </row>
    <row r="1538" spans="1:11" x14ac:dyDescent="0.2">
      <c r="A1538" t="s">
        <v>1845</v>
      </c>
      <c r="B1538" t="s">
        <v>87</v>
      </c>
      <c r="C1538" t="s">
        <v>275</v>
      </c>
      <c r="D1538" t="s">
        <v>269</v>
      </c>
      <c r="E1538" t="s">
        <v>253</v>
      </c>
      <c r="F1538">
        <v>111</v>
      </c>
      <c r="G1538">
        <v>6162</v>
      </c>
      <c r="H1538">
        <v>27</v>
      </c>
      <c r="I1538">
        <v>0</v>
      </c>
      <c r="J1538">
        <v>138</v>
      </c>
      <c r="K1538">
        <v>6162</v>
      </c>
    </row>
    <row r="1539" spans="1:11" x14ac:dyDescent="0.2">
      <c r="A1539" t="s">
        <v>1846</v>
      </c>
      <c r="B1539" t="s">
        <v>87</v>
      </c>
      <c r="C1539" t="s">
        <v>275</v>
      </c>
      <c r="D1539" t="s">
        <v>271</v>
      </c>
      <c r="E1539" t="s">
        <v>254</v>
      </c>
      <c r="F1539">
        <v>60</v>
      </c>
      <c r="G1539">
        <v>3358.44</v>
      </c>
      <c r="H1539">
        <v>13</v>
      </c>
      <c r="I1539">
        <v>0</v>
      </c>
      <c r="J1539">
        <v>73</v>
      </c>
      <c r="K1539">
        <v>3358.44</v>
      </c>
    </row>
    <row r="1540" spans="1:11" x14ac:dyDescent="0.2">
      <c r="A1540" t="s">
        <v>1847</v>
      </c>
      <c r="B1540" t="s">
        <v>87</v>
      </c>
      <c r="C1540" t="s">
        <v>275</v>
      </c>
      <c r="D1540" t="s">
        <v>271</v>
      </c>
      <c r="E1540" t="s">
        <v>255</v>
      </c>
      <c r="F1540">
        <v>249</v>
      </c>
      <c r="G1540">
        <v>11139</v>
      </c>
      <c r="H1540">
        <v>32</v>
      </c>
      <c r="I1540">
        <v>0</v>
      </c>
      <c r="J1540">
        <v>281</v>
      </c>
      <c r="K1540">
        <v>11139</v>
      </c>
    </row>
    <row r="1541" spans="1:11" x14ac:dyDescent="0.2">
      <c r="A1541" t="s">
        <v>1848</v>
      </c>
      <c r="B1541" t="s">
        <v>87</v>
      </c>
      <c r="C1541" t="s">
        <v>275</v>
      </c>
      <c r="D1541" t="s">
        <v>272</v>
      </c>
      <c r="E1541" t="s">
        <v>256</v>
      </c>
      <c r="F1541">
        <v>83</v>
      </c>
      <c r="G1541">
        <v>3720</v>
      </c>
      <c r="H1541">
        <v>17</v>
      </c>
      <c r="I1541">
        <v>0</v>
      </c>
      <c r="J1541">
        <v>100</v>
      </c>
      <c r="K1541">
        <v>3720</v>
      </c>
    </row>
    <row r="1542" spans="1:11" x14ac:dyDescent="0.2">
      <c r="A1542" t="s">
        <v>1849</v>
      </c>
      <c r="B1542" t="s">
        <v>87</v>
      </c>
      <c r="C1542" t="s">
        <v>275</v>
      </c>
      <c r="D1542" t="s">
        <v>272</v>
      </c>
      <c r="E1542" t="s">
        <v>286</v>
      </c>
      <c r="F1542">
        <v>1841</v>
      </c>
      <c r="G1542">
        <v>90666.240000000005</v>
      </c>
      <c r="H1542">
        <v>272</v>
      </c>
      <c r="I1542">
        <v>0</v>
      </c>
      <c r="J1542">
        <v>2113</v>
      </c>
      <c r="K1542">
        <v>90666.240000000005</v>
      </c>
    </row>
    <row r="1543" spans="1:11" x14ac:dyDescent="0.2">
      <c r="A1543" t="s">
        <v>1850</v>
      </c>
      <c r="B1543" t="s">
        <v>87</v>
      </c>
      <c r="C1543" t="s">
        <v>293</v>
      </c>
      <c r="D1543" t="s">
        <v>104</v>
      </c>
      <c r="E1543" t="s">
        <v>277</v>
      </c>
      <c r="F1543">
        <v>0</v>
      </c>
      <c r="G1543">
        <v>0</v>
      </c>
      <c r="H1543">
        <v>1227</v>
      </c>
      <c r="I1543">
        <v>0</v>
      </c>
      <c r="J1543">
        <v>1227</v>
      </c>
      <c r="K1543">
        <v>0</v>
      </c>
    </row>
    <row r="1544" spans="1:11" x14ac:dyDescent="0.2">
      <c r="A1544" t="s">
        <v>1851</v>
      </c>
      <c r="B1544" t="s">
        <v>87</v>
      </c>
      <c r="C1544" t="s">
        <v>293</v>
      </c>
      <c r="D1544" t="s">
        <v>266</v>
      </c>
      <c r="E1544" t="s">
        <v>105</v>
      </c>
      <c r="F1544">
        <v>0</v>
      </c>
      <c r="G1544">
        <v>0</v>
      </c>
      <c r="H1544">
        <v>10</v>
      </c>
      <c r="I1544">
        <v>0</v>
      </c>
      <c r="J1544">
        <v>10</v>
      </c>
      <c r="K1544">
        <v>0</v>
      </c>
    </row>
    <row r="1545" spans="1:11" x14ac:dyDescent="0.2">
      <c r="A1545" t="s">
        <v>1852</v>
      </c>
      <c r="B1545" t="s">
        <v>87</v>
      </c>
      <c r="C1545" t="s">
        <v>293</v>
      </c>
      <c r="D1545" t="s">
        <v>266</v>
      </c>
      <c r="E1545" t="s">
        <v>106</v>
      </c>
      <c r="F1545">
        <v>0</v>
      </c>
      <c r="G1545">
        <v>0</v>
      </c>
      <c r="H1545">
        <v>13</v>
      </c>
      <c r="I1545">
        <v>0</v>
      </c>
      <c r="J1545">
        <v>13</v>
      </c>
      <c r="K1545">
        <v>0</v>
      </c>
    </row>
    <row r="1546" spans="1:11" x14ac:dyDescent="0.2">
      <c r="A1546" t="s">
        <v>1853</v>
      </c>
      <c r="B1546" t="s">
        <v>87</v>
      </c>
      <c r="C1546" t="s">
        <v>293</v>
      </c>
      <c r="D1546" t="s">
        <v>270</v>
      </c>
      <c r="E1546" t="s">
        <v>108</v>
      </c>
      <c r="F1546">
        <v>0</v>
      </c>
      <c r="G1546">
        <v>0</v>
      </c>
      <c r="H1546">
        <v>13</v>
      </c>
      <c r="I1546">
        <v>0</v>
      </c>
      <c r="J1546">
        <v>13</v>
      </c>
      <c r="K1546">
        <v>0</v>
      </c>
    </row>
    <row r="1547" spans="1:11" x14ac:dyDescent="0.2">
      <c r="A1547" t="s">
        <v>1854</v>
      </c>
      <c r="B1547" t="s">
        <v>87</v>
      </c>
      <c r="C1547" t="s">
        <v>293</v>
      </c>
      <c r="D1547" t="s">
        <v>265</v>
      </c>
      <c r="E1547" t="s">
        <v>109</v>
      </c>
      <c r="F1547">
        <v>0</v>
      </c>
      <c r="G1547">
        <v>0</v>
      </c>
      <c r="H1547">
        <v>8</v>
      </c>
      <c r="I1547">
        <v>0</v>
      </c>
      <c r="J1547">
        <v>8</v>
      </c>
      <c r="K1547">
        <v>0</v>
      </c>
    </row>
    <row r="1548" spans="1:11" x14ac:dyDescent="0.2">
      <c r="A1548" t="s">
        <v>1855</v>
      </c>
      <c r="B1548" t="s">
        <v>87</v>
      </c>
      <c r="C1548" t="s">
        <v>293</v>
      </c>
      <c r="D1548" t="s">
        <v>266</v>
      </c>
      <c r="E1548" t="s">
        <v>110</v>
      </c>
      <c r="F1548">
        <v>0</v>
      </c>
      <c r="G1548">
        <v>0</v>
      </c>
      <c r="H1548">
        <v>3</v>
      </c>
      <c r="I1548">
        <v>0</v>
      </c>
      <c r="J1548">
        <v>3</v>
      </c>
      <c r="K1548">
        <v>0</v>
      </c>
    </row>
    <row r="1549" spans="1:11" x14ac:dyDescent="0.2">
      <c r="A1549" t="s">
        <v>1856</v>
      </c>
      <c r="B1549" t="s">
        <v>87</v>
      </c>
      <c r="C1549" t="s">
        <v>293</v>
      </c>
      <c r="D1549" t="s">
        <v>271</v>
      </c>
      <c r="E1549" t="s">
        <v>111</v>
      </c>
      <c r="F1549">
        <v>0</v>
      </c>
      <c r="G1549">
        <v>0</v>
      </c>
      <c r="H1549">
        <v>26</v>
      </c>
      <c r="I1549">
        <v>0</v>
      </c>
      <c r="J1549">
        <v>26</v>
      </c>
      <c r="K1549">
        <v>0</v>
      </c>
    </row>
    <row r="1550" spans="1:11" x14ac:dyDescent="0.2">
      <c r="A1550" t="s">
        <v>1857</v>
      </c>
      <c r="B1550" t="s">
        <v>87</v>
      </c>
      <c r="C1550" t="s">
        <v>293</v>
      </c>
      <c r="D1550" t="s">
        <v>268</v>
      </c>
      <c r="E1550" t="s">
        <v>112</v>
      </c>
      <c r="F1550">
        <v>0</v>
      </c>
      <c r="G1550">
        <v>0</v>
      </c>
      <c r="H1550">
        <v>2</v>
      </c>
      <c r="I1550">
        <v>0</v>
      </c>
      <c r="J1550">
        <v>2</v>
      </c>
      <c r="K1550">
        <v>0</v>
      </c>
    </row>
    <row r="1551" spans="1:11" x14ac:dyDescent="0.2">
      <c r="A1551" t="s">
        <v>1858</v>
      </c>
      <c r="B1551" t="s">
        <v>87</v>
      </c>
      <c r="C1551" t="s">
        <v>293</v>
      </c>
      <c r="D1551" t="s">
        <v>268</v>
      </c>
      <c r="E1551" t="s">
        <v>113</v>
      </c>
      <c r="F1551">
        <v>0</v>
      </c>
      <c r="G1551">
        <v>0</v>
      </c>
      <c r="H1551">
        <v>2</v>
      </c>
      <c r="I1551">
        <v>0</v>
      </c>
      <c r="J1551">
        <v>2</v>
      </c>
      <c r="K1551">
        <v>0</v>
      </c>
    </row>
    <row r="1552" spans="1:11" x14ac:dyDescent="0.2">
      <c r="A1552" t="s">
        <v>1859</v>
      </c>
      <c r="B1552" t="s">
        <v>87</v>
      </c>
      <c r="C1552" t="s">
        <v>293</v>
      </c>
      <c r="D1552" t="s">
        <v>268</v>
      </c>
      <c r="E1552" t="s">
        <v>114</v>
      </c>
      <c r="F1552">
        <v>0</v>
      </c>
      <c r="G1552">
        <v>0</v>
      </c>
      <c r="H1552">
        <v>6</v>
      </c>
      <c r="I1552">
        <v>0</v>
      </c>
      <c r="J1552">
        <v>6</v>
      </c>
      <c r="K1552">
        <v>0</v>
      </c>
    </row>
    <row r="1553" spans="1:11" x14ac:dyDescent="0.2">
      <c r="A1553" t="s">
        <v>1860</v>
      </c>
      <c r="B1553" t="s">
        <v>87</v>
      </c>
      <c r="C1553" t="s">
        <v>293</v>
      </c>
      <c r="D1553" t="s">
        <v>270</v>
      </c>
      <c r="E1553" t="s">
        <v>115</v>
      </c>
      <c r="F1553">
        <v>0</v>
      </c>
      <c r="G1553">
        <v>0</v>
      </c>
      <c r="H1553">
        <v>7</v>
      </c>
      <c r="I1553">
        <v>0</v>
      </c>
      <c r="J1553">
        <v>7</v>
      </c>
      <c r="K1553">
        <v>0</v>
      </c>
    </row>
    <row r="1554" spans="1:11" x14ac:dyDescent="0.2">
      <c r="A1554" t="s">
        <v>1861</v>
      </c>
      <c r="B1554" t="s">
        <v>87</v>
      </c>
      <c r="C1554" t="s">
        <v>293</v>
      </c>
      <c r="D1554" t="s">
        <v>269</v>
      </c>
      <c r="E1554" t="s">
        <v>116</v>
      </c>
      <c r="F1554">
        <v>0</v>
      </c>
      <c r="G1554">
        <v>0</v>
      </c>
      <c r="H1554">
        <v>6</v>
      </c>
      <c r="I1554">
        <v>0</v>
      </c>
      <c r="J1554">
        <v>6</v>
      </c>
      <c r="K1554">
        <v>0</v>
      </c>
    </row>
    <row r="1555" spans="1:11" x14ac:dyDescent="0.2">
      <c r="A1555" t="s">
        <v>1862</v>
      </c>
      <c r="B1555" t="s">
        <v>87</v>
      </c>
      <c r="C1555" t="s">
        <v>293</v>
      </c>
      <c r="D1555" t="s">
        <v>272</v>
      </c>
      <c r="E1555" t="s">
        <v>117</v>
      </c>
      <c r="F1555">
        <v>0</v>
      </c>
      <c r="G1555">
        <v>0</v>
      </c>
      <c r="H1555">
        <v>16</v>
      </c>
      <c r="I1555">
        <v>0</v>
      </c>
      <c r="J1555">
        <v>16</v>
      </c>
      <c r="K1555">
        <v>0</v>
      </c>
    </row>
    <row r="1556" spans="1:11" x14ac:dyDescent="0.2">
      <c r="A1556" t="s">
        <v>1863</v>
      </c>
      <c r="B1556" t="s">
        <v>87</v>
      </c>
      <c r="C1556" t="s">
        <v>293</v>
      </c>
      <c r="D1556" t="s">
        <v>266</v>
      </c>
      <c r="E1556" t="s">
        <v>118</v>
      </c>
      <c r="F1556">
        <v>0</v>
      </c>
      <c r="G1556">
        <v>0</v>
      </c>
      <c r="H1556">
        <v>4</v>
      </c>
      <c r="I1556">
        <v>0</v>
      </c>
      <c r="J1556">
        <v>4</v>
      </c>
      <c r="K1556">
        <v>0</v>
      </c>
    </row>
    <row r="1557" spans="1:11" x14ac:dyDescent="0.2">
      <c r="A1557" t="s">
        <v>1864</v>
      </c>
      <c r="B1557" t="s">
        <v>87</v>
      </c>
      <c r="C1557" t="s">
        <v>293</v>
      </c>
      <c r="D1557" t="s">
        <v>269</v>
      </c>
      <c r="E1557" t="s">
        <v>119</v>
      </c>
      <c r="F1557">
        <v>0</v>
      </c>
      <c r="G1557">
        <v>0</v>
      </c>
      <c r="H1557">
        <v>7</v>
      </c>
      <c r="I1557">
        <v>0</v>
      </c>
      <c r="J1557">
        <v>7</v>
      </c>
      <c r="K1557">
        <v>0</v>
      </c>
    </row>
    <row r="1558" spans="1:11" x14ac:dyDescent="0.2">
      <c r="A1558" t="s">
        <v>1865</v>
      </c>
      <c r="B1558" t="s">
        <v>87</v>
      </c>
      <c r="C1558" t="s">
        <v>293</v>
      </c>
      <c r="D1558" t="s">
        <v>270</v>
      </c>
      <c r="E1558" t="s">
        <v>120</v>
      </c>
      <c r="F1558">
        <v>0</v>
      </c>
      <c r="G1558">
        <v>0</v>
      </c>
      <c r="H1558">
        <v>13</v>
      </c>
      <c r="I1558">
        <v>0</v>
      </c>
      <c r="J1558">
        <v>13</v>
      </c>
      <c r="K1558">
        <v>0</v>
      </c>
    </row>
    <row r="1559" spans="1:11" x14ac:dyDescent="0.2">
      <c r="A1559" t="s">
        <v>1866</v>
      </c>
      <c r="B1559" t="s">
        <v>87</v>
      </c>
      <c r="C1559" t="s">
        <v>293</v>
      </c>
      <c r="D1559" t="s">
        <v>266</v>
      </c>
      <c r="E1559" t="s">
        <v>121</v>
      </c>
      <c r="F1559">
        <v>0</v>
      </c>
      <c r="G1559">
        <v>0</v>
      </c>
      <c r="H1559">
        <v>9</v>
      </c>
      <c r="I1559">
        <v>0</v>
      </c>
      <c r="J1559">
        <v>9</v>
      </c>
      <c r="K1559">
        <v>0</v>
      </c>
    </row>
    <row r="1560" spans="1:11" x14ac:dyDescent="0.2">
      <c r="A1560" t="s">
        <v>1867</v>
      </c>
      <c r="B1560" t="s">
        <v>87</v>
      </c>
      <c r="C1560" t="s">
        <v>293</v>
      </c>
      <c r="D1560" t="s">
        <v>269</v>
      </c>
      <c r="E1560" t="s">
        <v>122</v>
      </c>
      <c r="F1560">
        <v>0</v>
      </c>
      <c r="G1560">
        <v>0</v>
      </c>
      <c r="H1560">
        <v>13</v>
      </c>
      <c r="I1560">
        <v>0</v>
      </c>
      <c r="J1560">
        <v>13</v>
      </c>
      <c r="K1560">
        <v>0</v>
      </c>
    </row>
    <row r="1561" spans="1:11" x14ac:dyDescent="0.2">
      <c r="A1561" t="s">
        <v>1868</v>
      </c>
      <c r="B1561" t="s">
        <v>87</v>
      </c>
      <c r="C1561" t="s">
        <v>293</v>
      </c>
      <c r="D1561" t="s">
        <v>268</v>
      </c>
      <c r="E1561" t="s">
        <v>123</v>
      </c>
      <c r="F1561">
        <v>0</v>
      </c>
      <c r="G1561">
        <v>0</v>
      </c>
      <c r="H1561">
        <v>7</v>
      </c>
      <c r="I1561">
        <v>0</v>
      </c>
      <c r="J1561">
        <v>7</v>
      </c>
      <c r="K1561">
        <v>0</v>
      </c>
    </row>
    <row r="1562" spans="1:11" x14ac:dyDescent="0.2">
      <c r="A1562" t="s">
        <v>1869</v>
      </c>
      <c r="B1562" t="s">
        <v>87</v>
      </c>
      <c r="C1562" t="s">
        <v>293</v>
      </c>
      <c r="D1562" t="s">
        <v>272</v>
      </c>
      <c r="E1562" t="s">
        <v>124</v>
      </c>
      <c r="F1562">
        <v>0</v>
      </c>
      <c r="G1562">
        <v>0</v>
      </c>
      <c r="H1562">
        <v>3</v>
      </c>
      <c r="I1562">
        <v>0</v>
      </c>
      <c r="J1562">
        <v>3</v>
      </c>
      <c r="K1562">
        <v>0</v>
      </c>
    </row>
    <row r="1563" spans="1:11" x14ac:dyDescent="0.2">
      <c r="A1563" t="s">
        <v>1870</v>
      </c>
      <c r="B1563" t="s">
        <v>87</v>
      </c>
      <c r="C1563" t="s">
        <v>293</v>
      </c>
      <c r="D1563" t="s">
        <v>265</v>
      </c>
      <c r="E1563" t="s">
        <v>125</v>
      </c>
      <c r="F1563">
        <v>0</v>
      </c>
      <c r="G1563">
        <v>0</v>
      </c>
      <c r="H1563">
        <v>22</v>
      </c>
      <c r="I1563">
        <v>0</v>
      </c>
      <c r="J1563">
        <v>22</v>
      </c>
      <c r="K1563">
        <v>0</v>
      </c>
    </row>
    <row r="1564" spans="1:11" x14ac:dyDescent="0.2">
      <c r="A1564" t="s">
        <v>1871</v>
      </c>
      <c r="B1564" t="s">
        <v>87</v>
      </c>
      <c r="C1564" t="s">
        <v>293</v>
      </c>
      <c r="D1564" t="s">
        <v>266</v>
      </c>
      <c r="E1564" t="s">
        <v>126</v>
      </c>
      <c r="F1564">
        <v>0</v>
      </c>
      <c r="G1564">
        <v>0</v>
      </c>
      <c r="H1564">
        <v>1</v>
      </c>
      <c r="I1564">
        <v>0</v>
      </c>
      <c r="J1564">
        <v>1</v>
      </c>
      <c r="K1564">
        <v>0</v>
      </c>
    </row>
    <row r="1565" spans="1:11" x14ac:dyDescent="0.2">
      <c r="A1565" t="s">
        <v>1872</v>
      </c>
      <c r="B1565" t="s">
        <v>87</v>
      </c>
      <c r="C1565" t="s">
        <v>293</v>
      </c>
      <c r="D1565" t="s">
        <v>265</v>
      </c>
      <c r="E1565" t="s">
        <v>127</v>
      </c>
      <c r="F1565">
        <v>0</v>
      </c>
      <c r="G1565">
        <v>0</v>
      </c>
      <c r="H1565">
        <v>9</v>
      </c>
      <c r="I1565">
        <v>0</v>
      </c>
      <c r="J1565">
        <v>9</v>
      </c>
      <c r="K1565">
        <v>0</v>
      </c>
    </row>
    <row r="1566" spans="1:11" x14ac:dyDescent="0.2">
      <c r="A1566" t="s">
        <v>1873</v>
      </c>
      <c r="B1566" t="s">
        <v>87</v>
      </c>
      <c r="C1566" t="s">
        <v>293</v>
      </c>
      <c r="D1566" t="s">
        <v>268</v>
      </c>
      <c r="E1566" t="s">
        <v>128</v>
      </c>
      <c r="F1566">
        <v>0</v>
      </c>
      <c r="G1566">
        <v>0</v>
      </c>
      <c r="H1566">
        <v>4</v>
      </c>
      <c r="I1566">
        <v>0</v>
      </c>
      <c r="J1566">
        <v>4</v>
      </c>
      <c r="K1566">
        <v>0</v>
      </c>
    </row>
    <row r="1567" spans="1:11" x14ac:dyDescent="0.2">
      <c r="A1567" t="s">
        <v>1874</v>
      </c>
      <c r="B1567" t="s">
        <v>87</v>
      </c>
      <c r="C1567" t="s">
        <v>293</v>
      </c>
      <c r="D1567" t="s">
        <v>268</v>
      </c>
      <c r="E1567" t="s">
        <v>129</v>
      </c>
      <c r="F1567">
        <v>0</v>
      </c>
      <c r="G1567">
        <v>0</v>
      </c>
      <c r="H1567">
        <v>6</v>
      </c>
      <c r="I1567">
        <v>0</v>
      </c>
      <c r="J1567">
        <v>6</v>
      </c>
      <c r="K1567">
        <v>0</v>
      </c>
    </row>
    <row r="1568" spans="1:11" x14ac:dyDescent="0.2">
      <c r="A1568" t="s">
        <v>1875</v>
      </c>
      <c r="B1568" t="s">
        <v>87</v>
      </c>
      <c r="C1568" t="s">
        <v>293</v>
      </c>
      <c r="D1568" t="s">
        <v>270</v>
      </c>
      <c r="E1568" t="s">
        <v>131</v>
      </c>
      <c r="F1568">
        <v>0</v>
      </c>
      <c r="G1568">
        <v>0</v>
      </c>
      <c r="H1568">
        <v>5</v>
      </c>
      <c r="I1568">
        <v>0</v>
      </c>
      <c r="J1568">
        <v>5</v>
      </c>
      <c r="K1568">
        <v>0</v>
      </c>
    </row>
    <row r="1569" spans="1:11" x14ac:dyDescent="0.2">
      <c r="A1569" t="s">
        <v>1876</v>
      </c>
      <c r="B1569" t="s">
        <v>87</v>
      </c>
      <c r="C1569" t="s">
        <v>293</v>
      </c>
      <c r="D1569" t="s">
        <v>271</v>
      </c>
      <c r="E1569" t="s">
        <v>132</v>
      </c>
      <c r="F1569">
        <v>0</v>
      </c>
      <c r="G1569">
        <v>0</v>
      </c>
      <c r="H1569">
        <v>3</v>
      </c>
      <c r="I1569">
        <v>0</v>
      </c>
      <c r="J1569">
        <v>3</v>
      </c>
      <c r="K1569">
        <v>0</v>
      </c>
    </row>
    <row r="1570" spans="1:11" x14ac:dyDescent="0.2">
      <c r="A1570" t="s">
        <v>1877</v>
      </c>
      <c r="B1570" t="s">
        <v>87</v>
      </c>
      <c r="C1570" t="s">
        <v>293</v>
      </c>
      <c r="D1570" t="s">
        <v>266</v>
      </c>
      <c r="E1570" t="s">
        <v>133</v>
      </c>
      <c r="F1570">
        <v>0</v>
      </c>
      <c r="G1570">
        <v>0</v>
      </c>
      <c r="H1570">
        <v>9</v>
      </c>
      <c r="I1570">
        <v>0</v>
      </c>
      <c r="J1570">
        <v>9</v>
      </c>
      <c r="K1570">
        <v>0</v>
      </c>
    </row>
    <row r="1571" spans="1:11" x14ac:dyDescent="0.2">
      <c r="A1571" t="s">
        <v>1878</v>
      </c>
      <c r="B1571" t="s">
        <v>87</v>
      </c>
      <c r="C1571" t="s">
        <v>293</v>
      </c>
      <c r="D1571" t="s">
        <v>268</v>
      </c>
      <c r="E1571" t="s">
        <v>134</v>
      </c>
      <c r="F1571">
        <v>0</v>
      </c>
      <c r="G1571">
        <v>0</v>
      </c>
      <c r="H1571">
        <v>6</v>
      </c>
      <c r="I1571">
        <v>0</v>
      </c>
      <c r="J1571">
        <v>6</v>
      </c>
      <c r="K1571">
        <v>0</v>
      </c>
    </row>
    <row r="1572" spans="1:11" x14ac:dyDescent="0.2">
      <c r="A1572" t="s">
        <v>1879</v>
      </c>
      <c r="B1572" t="s">
        <v>87</v>
      </c>
      <c r="C1572" t="s">
        <v>293</v>
      </c>
      <c r="D1572" t="s">
        <v>264</v>
      </c>
      <c r="E1572" t="s">
        <v>136</v>
      </c>
      <c r="F1572">
        <v>0</v>
      </c>
      <c r="G1572">
        <v>0</v>
      </c>
      <c r="H1572">
        <v>7</v>
      </c>
      <c r="I1572">
        <v>0</v>
      </c>
      <c r="J1572">
        <v>7</v>
      </c>
      <c r="K1572">
        <v>0</v>
      </c>
    </row>
    <row r="1573" spans="1:11" x14ac:dyDescent="0.2">
      <c r="A1573" t="s">
        <v>1880</v>
      </c>
      <c r="B1573" t="s">
        <v>87</v>
      </c>
      <c r="C1573" t="s">
        <v>293</v>
      </c>
      <c r="D1573" t="s">
        <v>264</v>
      </c>
      <c r="E1573" t="s">
        <v>137</v>
      </c>
      <c r="F1573">
        <v>0</v>
      </c>
      <c r="G1573">
        <v>0</v>
      </c>
      <c r="H1573">
        <v>11</v>
      </c>
      <c r="I1573">
        <v>0</v>
      </c>
      <c r="J1573">
        <v>11</v>
      </c>
      <c r="K1573">
        <v>0</v>
      </c>
    </row>
    <row r="1574" spans="1:11" x14ac:dyDescent="0.2">
      <c r="A1574" t="s">
        <v>1881</v>
      </c>
      <c r="B1574" t="s">
        <v>87</v>
      </c>
      <c r="C1574" t="s">
        <v>293</v>
      </c>
      <c r="D1574" t="s">
        <v>270</v>
      </c>
      <c r="E1574" t="s">
        <v>138</v>
      </c>
      <c r="F1574">
        <v>0</v>
      </c>
      <c r="G1574">
        <v>0</v>
      </c>
      <c r="H1574">
        <v>20</v>
      </c>
      <c r="I1574">
        <v>0</v>
      </c>
      <c r="J1574">
        <v>20</v>
      </c>
      <c r="K1574">
        <v>0</v>
      </c>
    </row>
    <row r="1575" spans="1:11" x14ac:dyDescent="0.2">
      <c r="A1575" t="s">
        <v>1882</v>
      </c>
      <c r="B1575" t="s">
        <v>87</v>
      </c>
      <c r="C1575" t="s">
        <v>293</v>
      </c>
      <c r="D1575" t="s">
        <v>272</v>
      </c>
      <c r="E1575" t="s">
        <v>139</v>
      </c>
      <c r="F1575">
        <v>0</v>
      </c>
      <c r="G1575">
        <v>0</v>
      </c>
      <c r="H1575">
        <v>3</v>
      </c>
      <c r="I1575">
        <v>0</v>
      </c>
      <c r="J1575">
        <v>3</v>
      </c>
      <c r="K1575">
        <v>0</v>
      </c>
    </row>
    <row r="1576" spans="1:11" x14ac:dyDescent="0.2">
      <c r="A1576" t="s">
        <v>1883</v>
      </c>
      <c r="B1576" t="s">
        <v>87</v>
      </c>
      <c r="C1576" t="s">
        <v>293</v>
      </c>
      <c r="D1576" t="s">
        <v>270</v>
      </c>
      <c r="E1576" t="s">
        <v>140</v>
      </c>
      <c r="F1576">
        <v>0</v>
      </c>
      <c r="G1576">
        <v>0</v>
      </c>
      <c r="H1576">
        <v>3</v>
      </c>
      <c r="I1576">
        <v>0</v>
      </c>
      <c r="J1576">
        <v>3</v>
      </c>
      <c r="K1576">
        <v>0</v>
      </c>
    </row>
    <row r="1577" spans="1:11" x14ac:dyDescent="0.2">
      <c r="A1577" t="s">
        <v>1884</v>
      </c>
      <c r="B1577" t="s">
        <v>87</v>
      </c>
      <c r="C1577" t="s">
        <v>293</v>
      </c>
      <c r="D1577" t="s">
        <v>271</v>
      </c>
      <c r="E1577" t="s">
        <v>141</v>
      </c>
      <c r="F1577">
        <v>0</v>
      </c>
      <c r="G1577">
        <v>0</v>
      </c>
      <c r="H1577">
        <v>4</v>
      </c>
      <c r="I1577">
        <v>0</v>
      </c>
      <c r="J1577">
        <v>4</v>
      </c>
      <c r="K1577">
        <v>0</v>
      </c>
    </row>
    <row r="1578" spans="1:11" x14ac:dyDescent="0.2">
      <c r="A1578" t="s">
        <v>1885</v>
      </c>
      <c r="B1578" t="s">
        <v>87</v>
      </c>
      <c r="C1578" t="s">
        <v>293</v>
      </c>
      <c r="D1578" t="s">
        <v>267</v>
      </c>
      <c r="E1578" t="s">
        <v>142</v>
      </c>
      <c r="F1578">
        <v>0</v>
      </c>
      <c r="G1578">
        <v>0</v>
      </c>
      <c r="H1578">
        <v>1</v>
      </c>
      <c r="I1578">
        <v>0</v>
      </c>
      <c r="J1578">
        <v>1</v>
      </c>
      <c r="K1578">
        <v>0</v>
      </c>
    </row>
    <row r="1579" spans="1:11" x14ac:dyDescent="0.2">
      <c r="A1579" t="s">
        <v>1886</v>
      </c>
      <c r="B1579" t="s">
        <v>87</v>
      </c>
      <c r="C1579" t="s">
        <v>293</v>
      </c>
      <c r="D1579" t="s">
        <v>266</v>
      </c>
      <c r="E1579" t="s">
        <v>143</v>
      </c>
      <c r="F1579">
        <v>0</v>
      </c>
      <c r="G1579">
        <v>0</v>
      </c>
      <c r="H1579">
        <v>16</v>
      </c>
      <c r="I1579">
        <v>0</v>
      </c>
      <c r="J1579">
        <v>16</v>
      </c>
      <c r="K1579">
        <v>0</v>
      </c>
    </row>
    <row r="1580" spans="1:11" x14ac:dyDescent="0.2">
      <c r="A1580" t="s">
        <v>1887</v>
      </c>
      <c r="B1580" t="s">
        <v>87</v>
      </c>
      <c r="C1580" t="s">
        <v>293</v>
      </c>
      <c r="D1580" t="s">
        <v>264</v>
      </c>
      <c r="E1580" t="s">
        <v>278</v>
      </c>
      <c r="F1580">
        <v>0</v>
      </c>
      <c r="G1580">
        <v>0</v>
      </c>
      <c r="H1580">
        <v>67</v>
      </c>
      <c r="I1580">
        <v>0</v>
      </c>
      <c r="J1580">
        <v>67</v>
      </c>
      <c r="K1580">
        <v>0</v>
      </c>
    </row>
    <row r="1581" spans="1:11" x14ac:dyDescent="0.2">
      <c r="A1581" t="s">
        <v>1888</v>
      </c>
      <c r="B1581" t="s">
        <v>87</v>
      </c>
      <c r="C1581" t="s">
        <v>293</v>
      </c>
      <c r="D1581" t="s">
        <v>265</v>
      </c>
      <c r="E1581" t="s">
        <v>279</v>
      </c>
      <c r="F1581">
        <v>0</v>
      </c>
      <c r="G1581">
        <v>0</v>
      </c>
      <c r="H1581">
        <v>130</v>
      </c>
      <c r="I1581">
        <v>0</v>
      </c>
      <c r="J1581">
        <v>130</v>
      </c>
      <c r="K1581">
        <v>0</v>
      </c>
    </row>
    <row r="1582" spans="1:11" x14ac:dyDescent="0.2">
      <c r="A1582" t="s">
        <v>1889</v>
      </c>
      <c r="B1582" t="s">
        <v>87</v>
      </c>
      <c r="C1582" t="s">
        <v>293</v>
      </c>
      <c r="D1582" t="s">
        <v>272</v>
      </c>
      <c r="E1582" t="s">
        <v>144</v>
      </c>
      <c r="F1582">
        <v>0</v>
      </c>
      <c r="G1582">
        <v>0</v>
      </c>
      <c r="H1582">
        <v>3</v>
      </c>
      <c r="I1582">
        <v>0</v>
      </c>
      <c r="J1582">
        <v>3</v>
      </c>
      <c r="K1582">
        <v>0</v>
      </c>
    </row>
    <row r="1583" spans="1:11" x14ac:dyDescent="0.2">
      <c r="A1583" t="s">
        <v>1890</v>
      </c>
      <c r="B1583" t="s">
        <v>87</v>
      </c>
      <c r="C1583" t="s">
        <v>293</v>
      </c>
      <c r="D1583" t="s">
        <v>269</v>
      </c>
      <c r="E1583" t="s">
        <v>145</v>
      </c>
      <c r="F1583">
        <v>0</v>
      </c>
      <c r="G1583">
        <v>0</v>
      </c>
      <c r="H1583">
        <v>4</v>
      </c>
      <c r="I1583">
        <v>0</v>
      </c>
      <c r="J1583">
        <v>4</v>
      </c>
      <c r="K1583">
        <v>0</v>
      </c>
    </row>
    <row r="1584" spans="1:11" x14ac:dyDescent="0.2">
      <c r="A1584" t="s">
        <v>1891</v>
      </c>
      <c r="B1584" t="s">
        <v>87</v>
      </c>
      <c r="C1584" t="s">
        <v>293</v>
      </c>
      <c r="D1584" t="s">
        <v>266</v>
      </c>
      <c r="E1584" t="s">
        <v>146</v>
      </c>
      <c r="F1584">
        <v>0</v>
      </c>
      <c r="G1584">
        <v>0</v>
      </c>
      <c r="H1584">
        <v>8</v>
      </c>
      <c r="I1584">
        <v>0</v>
      </c>
      <c r="J1584">
        <v>8</v>
      </c>
      <c r="K1584">
        <v>0</v>
      </c>
    </row>
    <row r="1585" spans="1:11" x14ac:dyDescent="0.2">
      <c r="A1585" t="s">
        <v>1892</v>
      </c>
      <c r="B1585" t="s">
        <v>87</v>
      </c>
      <c r="C1585" t="s">
        <v>293</v>
      </c>
      <c r="D1585" t="s">
        <v>265</v>
      </c>
      <c r="E1585" t="s">
        <v>147</v>
      </c>
      <c r="F1585">
        <v>0</v>
      </c>
      <c r="G1585">
        <v>0</v>
      </c>
      <c r="H1585">
        <v>30</v>
      </c>
      <c r="I1585">
        <v>0</v>
      </c>
      <c r="J1585">
        <v>30</v>
      </c>
      <c r="K1585">
        <v>0</v>
      </c>
    </row>
    <row r="1586" spans="1:11" x14ac:dyDescent="0.2">
      <c r="A1586" t="s">
        <v>1893</v>
      </c>
      <c r="B1586" t="s">
        <v>87</v>
      </c>
      <c r="C1586" t="s">
        <v>293</v>
      </c>
      <c r="D1586" t="s">
        <v>267</v>
      </c>
      <c r="E1586" t="s">
        <v>148</v>
      </c>
      <c r="F1586">
        <v>0</v>
      </c>
      <c r="G1586">
        <v>0</v>
      </c>
      <c r="H1586">
        <v>4</v>
      </c>
      <c r="I1586">
        <v>0</v>
      </c>
      <c r="J1586">
        <v>4</v>
      </c>
      <c r="K1586">
        <v>0</v>
      </c>
    </row>
    <row r="1587" spans="1:11" x14ac:dyDescent="0.2">
      <c r="A1587" t="s">
        <v>1894</v>
      </c>
      <c r="B1587" t="s">
        <v>87</v>
      </c>
      <c r="C1587" t="s">
        <v>293</v>
      </c>
      <c r="D1587" t="s">
        <v>270</v>
      </c>
      <c r="E1587" t="s">
        <v>149</v>
      </c>
      <c r="F1587">
        <v>0</v>
      </c>
      <c r="G1587">
        <v>0</v>
      </c>
      <c r="H1587">
        <v>9</v>
      </c>
      <c r="I1587">
        <v>0</v>
      </c>
      <c r="J1587">
        <v>9</v>
      </c>
      <c r="K1587">
        <v>0</v>
      </c>
    </row>
    <row r="1588" spans="1:11" x14ac:dyDescent="0.2">
      <c r="A1588" t="s">
        <v>1895</v>
      </c>
      <c r="B1588" t="s">
        <v>87</v>
      </c>
      <c r="C1588" t="s">
        <v>293</v>
      </c>
      <c r="D1588" t="s">
        <v>266</v>
      </c>
      <c r="E1588" t="s">
        <v>150</v>
      </c>
      <c r="F1588">
        <v>0</v>
      </c>
      <c r="G1588">
        <v>0</v>
      </c>
      <c r="H1588">
        <v>5</v>
      </c>
      <c r="I1588">
        <v>0</v>
      </c>
      <c r="J1588">
        <v>5</v>
      </c>
      <c r="K1588">
        <v>0</v>
      </c>
    </row>
    <row r="1589" spans="1:11" x14ac:dyDescent="0.2">
      <c r="A1589" t="s">
        <v>1896</v>
      </c>
      <c r="B1589" t="s">
        <v>87</v>
      </c>
      <c r="C1589" t="s">
        <v>293</v>
      </c>
      <c r="D1589" t="s">
        <v>266</v>
      </c>
      <c r="E1589" t="s">
        <v>151</v>
      </c>
      <c r="F1589">
        <v>0</v>
      </c>
      <c r="G1589">
        <v>0</v>
      </c>
      <c r="H1589">
        <v>9</v>
      </c>
      <c r="I1589">
        <v>0</v>
      </c>
      <c r="J1589">
        <v>9</v>
      </c>
      <c r="K1589">
        <v>0</v>
      </c>
    </row>
    <row r="1590" spans="1:11" x14ac:dyDescent="0.2">
      <c r="A1590" t="s">
        <v>1897</v>
      </c>
      <c r="B1590" t="s">
        <v>87</v>
      </c>
      <c r="C1590" t="s">
        <v>293</v>
      </c>
      <c r="D1590" t="s">
        <v>268</v>
      </c>
      <c r="E1590" t="s">
        <v>152</v>
      </c>
      <c r="F1590">
        <v>0</v>
      </c>
      <c r="G1590">
        <v>0</v>
      </c>
      <c r="H1590">
        <v>1</v>
      </c>
      <c r="I1590">
        <v>0</v>
      </c>
      <c r="J1590">
        <v>1</v>
      </c>
      <c r="K1590">
        <v>0</v>
      </c>
    </row>
    <row r="1591" spans="1:11" x14ac:dyDescent="0.2">
      <c r="A1591" t="s">
        <v>1898</v>
      </c>
      <c r="B1591" t="s">
        <v>87</v>
      </c>
      <c r="C1591" t="s">
        <v>293</v>
      </c>
      <c r="D1591" t="s">
        <v>266</v>
      </c>
      <c r="E1591" t="s">
        <v>153</v>
      </c>
      <c r="F1591">
        <v>0</v>
      </c>
      <c r="G1591">
        <v>0</v>
      </c>
      <c r="H1591">
        <v>3</v>
      </c>
      <c r="I1591">
        <v>0</v>
      </c>
      <c r="J1591">
        <v>3</v>
      </c>
      <c r="K1591">
        <v>0</v>
      </c>
    </row>
    <row r="1592" spans="1:11" x14ac:dyDescent="0.2">
      <c r="A1592" t="s">
        <v>1899</v>
      </c>
      <c r="B1592" t="s">
        <v>87</v>
      </c>
      <c r="C1592" t="s">
        <v>293</v>
      </c>
      <c r="D1592" t="s">
        <v>269</v>
      </c>
      <c r="E1592" t="s">
        <v>154</v>
      </c>
      <c r="F1592">
        <v>0</v>
      </c>
      <c r="G1592">
        <v>0</v>
      </c>
      <c r="H1592">
        <v>57</v>
      </c>
      <c r="I1592">
        <v>0</v>
      </c>
      <c r="J1592">
        <v>57</v>
      </c>
      <c r="K1592">
        <v>0</v>
      </c>
    </row>
    <row r="1593" spans="1:11" x14ac:dyDescent="0.2">
      <c r="A1593" t="s">
        <v>1900</v>
      </c>
      <c r="B1593" t="s">
        <v>87</v>
      </c>
      <c r="C1593" t="s">
        <v>293</v>
      </c>
      <c r="D1593" t="s">
        <v>266</v>
      </c>
      <c r="E1593" t="s">
        <v>155</v>
      </c>
      <c r="F1593">
        <v>0</v>
      </c>
      <c r="G1593">
        <v>0</v>
      </c>
      <c r="H1593">
        <v>14</v>
      </c>
      <c r="I1593">
        <v>0</v>
      </c>
      <c r="J1593">
        <v>14</v>
      </c>
      <c r="K1593">
        <v>0</v>
      </c>
    </row>
    <row r="1594" spans="1:11" x14ac:dyDescent="0.2">
      <c r="A1594" t="s">
        <v>1901</v>
      </c>
      <c r="B1594" t="s">
        <v>87</v>
      </c>
      <c r="C1594" t="s">
        <v>293</v>
      </c>
      <c r="D1594" t="s">
        <v>266</v>
      </c>
      <c r="E1594" t="s">
        <v>156</v>
      </c>
      <c r="F1594">
        <v>0</v>
      </c>
      <c r="G1594">
        <v>0</v>
      </c>
      <c r="H1594">
        <v>10</v>
      </c>
      <c r="I1594">
        <v>0</v>
      </c>
      <c r="J1594">
        <v>10</v>
      </c>
      <c r="K1594">
        <v>0</v>
      </c>
    </row>
    <row r="1595" spans="1:11" x14ac:dyDescent="0.2">
      <c r="A1595" t="s">
        <v>1902</v>
      </c>
      <c r="B1595" t="s">
        <v>87</v>
      </c>
      <c r="C1595" t="s">
        <v>293</v>
      </c>
      <c r="D1595" t="s">
        <v>267</v>
      </c>
      <c r="E1595" t="s">
        <v>157</v>
      </c>
      <c r="F1595">
        <v>0</v>
      </c>
      <c r="G1595">
        <v>0</v>
      </c>
      <c r="H1595">
        <v>1</v>
      </c>
      <c r="I1595">
        <v>0</v>
      </c>
      <c r="J1595">
        <v>1</v>
      </c>
      <c r="K1595">
        <v>0</v>
      </c>
    </row>
    <row r="1596" spans="1:11" x14ac:dyDescent="0.2">
      <c r="A1596" t="s">
        <v>1903</v>
      </c>
      <c r="B1596" t="s">
        <v>87</v>
      </c>
      <c r="C1596" t="s">
        <v>293</v>
      </c>
      <c r="D1596" t="s">
        <v>266</v>
      </c>
      <c r="E1596" t="s">
        <v>158</v>
      </c>
      <c r="F1596">
        <v>0</v>
      </c>
      <c r="G1596">
        <v>0</v>
      </c>
      <c r="H1596">
        <v>9</v>
      </c>
      <c r="I1596">
        <v>0</v>
      </c>
      <c r="J1596">
        <v>9</v>
      </c>
      <c r="K1596">
        <v>0</v>
      </c>
    </row>
    <row r="1597" spans="1:11" x14ac:dyDescent="0.2">
      <c r="A1597" t="s">
        <v>1904</v>
      </c>
      <c r="B1597" t="s">
        <v>87</v>
      </c>
      <c r="C1597" t="s">
        <v>293</v>
      </c>
      <c r="D1597" t="s">
        <v>271</v>
      </c>
      <c r="E1597" t="s">
        <v>159</v>
      </c>
      <c r="F1597">
        <v>0</v>
      </c>
      <c r="G1597">
        <v>0</v>
      </c>
      <c r="H1597">
        <v>1</v>
      </c>
      <c r="I1597">
        <v>0</v>
      </c>
      <c r="J1597">
        <v>1</v>
      </c>
      <c r="K1597">
        <v>0</v>
      </c>
    </row>
    <row r="1598" spans="1:11" x14ac:dyDescent="0.2">
      <c r="A1598" t="s">
        <v>1905</v>
      </c>
      <c r="B1598" t="s">
        <v>87</v>
      </c>
      <c r="C1598" t="s">
        <v>293</v>
      </c>
      <c r="D1598" t="s">
        <v>265</v>
      </c>
      <c r="E1598" t="s">
        <v>160</v>
      </c>
      <c r="F1598">
        <v>0</v>
      </c>
      <c r="G1598">
        <v>0</v>
      </c>
      <c r="H1598">
        <v>38</v>
      </c>
      <c r="I1598">
        <v>0</v>
      </c>
      <c r="J1598">
        <v>38</v>
      </c>
      <c r="K1598">
        <v>0</v>
      </c>
    </row>
    <row r="1599" spans="1:11" x14ac:dyDescent="0.2">
      <c r="A1599" t="s">
        <v>1906</v>
      </c>
      <c r="B1599" t="s">
        <v>87</v>
      </c>
      <c r="C1599" t="s">
        <v>293</v>
      </c>
      <c r="D1599" t="s">
        <v>266</v>
      </c>
      <c r="E1599" t="s">
        <v>161</v>
      </c>
      <c r="F1599">
        <v>0</v>
      </c>
      <c r="G1599">
        <v>0</v>
      </c>
      <c r="H1599">
        <v>17</v>
      </c>
      <c r="I1599">
        <v>0</v>
      </c>
      <c r="J1599">
        <v>17</v>
      </c>
      <c r="K1599">
        <v>0</v>
      </c>
    </row>
    <row r="1600" spans="1:11" x14ac:dyDescent="0.2">
      <c r="A1600" t="s">
        <v>1907</v>
      </c>
      <c r="B1600" t="s">
        <v>87</v>
      </c>
      <c r="C1600" t="s">
        <v>293</v>
      </c>
      <c r="D1600" t="s">
        <v>266</v>
      </c>
      <c r="E1600" t="s">
        <v>162</v>
      </c>
      <c r="F1600">
        <v>0</v>
      </c>
      <c r="G1600">
        <v>0</v>
      </c>
      <c r="H1600">
        <v>3</v>
      </c>
      <c r="I1600">
        <v>0</v>
      </c>
      <c r="J1600">
        <v>3</v>
      </c>
      <c r="K1600">
        <v>0</v>
      </c>
    </row>
    <row r="1601" spans="1:11" x14ac:dyDescent="0.2">
      <c r="A1601" t="s">
        <v>1908</v>
      </c>
      <c r="B1601" t="s">
        <v>87</v>
      </c>
      <c r="C1601" t="s">
        <v>293</v>
      </c>
      <c r="D1601" t="s">
        <v>269</v>
      </c>
      <c r="E1601" t="s">
        <v>163</v>
      </c>
      <c r="F1601">
        <v>0</v>
      </c>
      <c r="G1601">
        <v>0</v>
      </c>
      <c r="H1601">
        <v>1</v>
      </c>
      <c r="I1601">
        <v>0</v>
      </c>
      <c r="J1601">
        <v>1</v>
      </c>
      <c r="K1601">
        <v>0</v>
      </c>
    </row>
    <row r="1602" spans="1:11" x14ac:dyDescent="0.2">
      <c r="A1602" t="s">
        <v>1909</v>
      </c>
      <c r="B1602" t="s">
        <v>87</v>
      </c>
      <c r="C1602" t="s">
        <v>293</v>
      </c>
      <c r="D1602" t="s">
        <v>266</v>
      </c>
      <c r="E1602" t="s">
        <v>165</v>
      </c>
      <c r="F1602">
        <v>0</v>
      </c>
      <c r="G1602">
        <v>0</v>
      </c>
      <c r="H1602">
        <v>7</v>
      </c>
      <c r="I1602">
        <v>0</v>
      </c>
      <c r="J1602">
        <v>7</v>
      </c>
      <c r="K1602">
        <v>0</v>
      </c>
    </row>
    <row r="1603" spans="1:11" x14ac:dyDescent="0.2">
      <c r="A1603" t="s">
        <v>1910</v>
      </c>
      <c r="B1603" t="s">
        <v>87</v>
      </c>
      <c r="C1603" t="s">
        <v>293</v>
      </c>
      <c r="D1603" t="s">
        <v>266</v>
      </c>
      <c r="E1603" t="s">
        <v>166</v>
      </c>
      <c r="F1603">
        <v>0</v>
      </c>
      <c r="G1603">
        <v>0</v>
      </c>
      <c r="H1603">
        <v>9</v>
      </c>
      <c r="I1603">
        <v>0</v>
      </c>
      <c r="J1603">
        <v>9</v>
      </c>
      <c r="K1603">
        <v>0</v>
      </c>
    </row>
    <row r="1604" spans="1:11" x14ac:dyDescent="0.2">
      <c r="A1604" t="s">
        <v>1911</v>
      </c>
      <c r="B1604" t="s">
        <v>87</v>
      </c>
      <c r="C1604" t="s">
        <v>293</v>
      </c>
      <c r="D1604" t="s">
        <v>269</v>
      </c>
      <c r="E1604" t="s">
        <v>167</v>
      </c>
      <c r="F1604">
        <v>0</v>
      </c>
      <c r="G1604">
        <v>0</v>
      </c>
      <c r="H1604">
        <v>21</v>
      </c>
      <c r="I1604">
        <v>0</v>
      </c>
      <c r="J1604">
        <v>21</v>
      </c>
      <c r="K1604">
        <v>0</v>
      </c>
    </row>
    <row r="1605" spans="1:11" x14ac:dyDescent="0.2">
      <c r="A1605" t="s">
        <v>1912</v>
      </c>
      <c r="B1605" t="s">
        <v>87</v>
      </c>
      <c r="C1605" t="s">
        <v>293</v>
      </c>
      <c r="D1605" t="s">
        <v>266</v>
      </c>
      <c r="E1605" t="s">
        <v>169</v>
      </c>
      <c r="F1605">
        <v>0</v>
      </c>
      <c r="G1605">
        <v>0</v>
      </c>
      <c r="H1605">
        <v>8</v>
      </c>
      <c r="I1605">
        <v>0</v>
      </c>
      <c r="J1605">
        <v>8</v>
      </c>
      <c r="K1605">
        <v>0</v>
      </c>
    </row>
    <row r="1606" spans="1:11" x14ac:dyDescent="0.2">
      <c r="A1606" t="s">
        <v>1913</v>
      </c>
      <c r="B1606" t="s">
        <v>87</v>
      </c>
      <c r="C1606" t="s">
        <v>293</v>
      </c>
      <c r="D1606" t="s">
        <v>272</v>
      </c>
      <c r="E1606" t="s">
        <v>170</v>
      </c>
      <c r="F1606">
        <v>0</v>
      </c>
      <c r="G1606">
        <v>0</v>
      </c>
      <c r="H1606">
        <v>8</v>
      </c>
      <c r="I1606">
        <v>0</v>
      </c>
      <c r="J1606">
        <v>8</v>
      </c>
      <c r="K1606">
        <v>0</v>
      </c>
    </row>
    <row r="1607" spans="1:11" x14ac:dyDescent="0.2">
      <c r="A1607" t="s">
        <v>1914</v>
      </c>
      <c r="B1607" t="s">
        <v>87</v>
      </c>
      <c r="C1607" t="s">
        <v>293</v>
      </c>
      <c r="D1607" t="s">
        <v>268</v>
      </c>
      <c r="E1607" t="s">
        <v>171</v>
      </c>
      <c r="F1607">
        <v>0</v>
      </c>
      <c r="G1607">
        <v>0</v>
      </c>
      <c r="H1607">
        <v>2</v>
      </c>
      <c r="I1607">
        <v>0</v>
      </c>
      <c r="J1607">
        <v>2</v>
      </c>
      <c r="K1607">
        <v>0</v>
      </c>
    </row>
    <row r="1608" spans="1:11" x14ac:dyDescent="0.2">
      <c r="A1608" t="s">
        <v>1915</v>
      </c>
      <c r="B1608" t="s">
        <v>87</v>
      </c>
      <c r="C1608" t="s">
        <v>293</v>
      </c>
      <c r="D1608" t="s">
        <v>266</v>
      </c>
      <c r="E1608" t="s">
        <v>172</v>
      </c>
      <c r="F1608">
        <v>0</v>
      </c>
      <c r="G1608">
        <v>0</v>
      </c>
      <c r="H1608">
        <v>16</v>
      </c>
      <c r="I1608">
        <v>0</v>
      </c>
      <c r="J1608">
        <v>16</v>
      </c>
      <c r="K1608">
        <v>0</v>
      </c>
    </row>
    <row r="1609" spans="1:11" x14ac:dyDescent="0.2">
      <c r="A1609" t="s">
        <v>1916</v>
      </c>
      <c r="B1609" t="s">
        <v>87</v>
      </c>
      <c r="C1609" t="s">
        <v>293</v>
      </c>
      <c r="D1609" t="s">
        <v>268</v>
      </c>
      <c r="E1609" t="s">
        <v>173</v>
      </c>
      <c r="F1609">
        <v>0</v>
      </c>
      <c r="G1609">
        <v>0</v>
      </c>
      <c r="H1609">
        <v>17</v>
      </c>
      <c r="I1609">
        <v>0</v>
      </c>
      <c r="J1609">
        <v>17</v>
      </c>
      <c r="K1609">
        <v>0</v>
      </c>
    </row>
    <row r="1610" spans="1:11" x14ac:dyDescent="0.2">
      <c r="A1610" t="s">
        <v>1917</v>
      </c>
      <c r="B1610" t="s">
        <v>87</v>
      </c>
      <c r="C1610" t="s">
        <v>293</v>
      </c>
      <c r="D1610" t="s">
        <v>272</v>
      </c>
      <c r="E1610" t="s">
        <v>174</v>
      </c>
      <c r="F1610">
        <v>0</v>
      </c>
      <c r="G1610">
        <v>0</v>
      </c>
      <c r="H1610">
        <v>14</v>
      </c>
      <c r="I1610">
        <v>0</v>
      </c>
      <c r="J1610">
        <v>14</v>
      </c>
      <c r="K1610">
        <v>0</v>
      </c>
    </row>
    <row r="1611" spans="1:11" x14ac:dyDescent="0.2">
      <c r="A1611" t="s">
        <v>1918</v>
      </c>
      <c r="B1611" t="s">
        <v>87</v>
      </c>
      <c r="C1611" t="s">
        <v>293</v>
      </c>
      <c r="D1611" t="s">
        <v>264</v>
      </c>
      <c r="E1611" t="s">
        <v>175</v>
      </c>
      <c r="F1611">
        <v>0</v>
      </c>
      <c r="G1611">
        <v>0</v>
      </c>
      <c r="H1611">
        <v>6</v>
      </c>
      <c r="I1611">
        <v>0</v>
      </c>
      <c r="J1611">
        <v>6</v>
      </c>
      <c r="K1611">
        <v>0</v>
      </c>
    </row>
    <row r="1612" spans="1:11" x14ac:dyDescent="0.2">
      <c r="A1612" t="s">
        <v>1919</v>
      </c>
      <c r="B1612" t="s">
        <v>87</v>
      </c>
      <c r="C1612" t="s">
        <v>293</v>
      </c>
      <c r="D1612" t="s">
        <v>264</v>
      </c>
      <c r="E1612" t="s">
        <v>176</v>
      </c>
      <c r="F1612">
        <v>0</v>
      </c>
      <c r="G1612">
        <v>0</v>
      </c>
      <c r="H1612">
        <v>13</v>
      </c>
      <c r="I1612">
        <v>0</v>
      </c>
      <c r="J1612">
        <v>13</v>
      </c>
      <c r="K1612">
        <v>0</v>
      </c>
    </row>
    <row r="1613" spans="1:11" x14ac:dyDescent="0.2">
      <c r="A1613" t="s">
        <v>1920</v>
      </c>
      <c r="B1613" t="s">
        <v>87</v>
      </c>
      <c r="C1613" t="s">
        <v>293</v>
      </c>
      <c r="D1613" t="s">
        <v>266</v>
      </c>
      <c r="E1613" t="s">
        <v>177</v>
      </c>
      <c r="F1613">
        <v>0</v>
      </c>
      <c r="G1613">
        <v>0</v>
      </c>
      <c r="H1613">
        <v>21</v>
      </c>
      <c r="I1613">
        <v>0</v>
      </c>
      <c r="J1613">
        <v>21</v>
      </c>
      <c r="K1613">
        <v>0</v>
      </c>
    </row>
    <row r="1614" spans="1:11" x14ac:dyDescent="0.2">
      <c r="A1614" t="s">
        <v>1921</v>
      </c>
      <c r="B1614" t="s">
        <v>87</v>
      </c>
      <c r="C1614" t="s">
        <v>293</v>
      </c>
      <c r="D1614" t="s">
        <v>264</v>
      </c>
      <c r="E1614" t="s">
        <v>178</v>
      </c>
      <c r="F1614">
        <v>0</v>
      </c>
      <c r="G1614">
        <v>0</v>
      </c>
      <c r="H1614">
        <v>8</v>
      </c>
      <c r="I1614">
        <v>0</v>
      </c>
      <c r="J1614">
        <v>8</v>
      </c>
      <c r="K1614">
        <v>0</v>
      </c>
    </row>
    <row r="1615" spans="1:11" x14ac:dyDescent="0.2">
      <c r="A1615" t="s">
        <v>1922</v>
      </c>
      <c r="B1615" t="s">
        <v>87</v>
      </c>
      <c r="C1615" t="s">
        <v>293</v>
      </c>
      <c r="D1615" t="s">
        <v>268</v>
      </c>
      <c r="E1615" t="s">
        <v>179</v>
      </c>
      <c r="F1615">
        <v>0</v>
      </c>
      <c r="G1615">
        <v>0</v>
      </c>
      <c r="H1615">
        <v>5</v>
      </c>
      <c r="I1615">
        <v>0</v>
      </c>
      <c r="J1615">
        <v>5</v>
      </c>
      <c r="K1615">
        <v>0</v>
      </c>
    </row>
    <row r="1616" spans="1:11" x14ac:dyDescent="0.2">
      <c r="A1616" t="s">
        <v>1923</v>
      </c>
      <c r="B1616" t="s">
        <v>87</v>
      </c>
      <c r="C1616" t="s">
        <v>293</v>
      </c>
      <c r="D1616" t="s">
        <v>266</v>
      </c>
      <c r="E1616" t="s">
        <v>280</v>
      </c>
      <c r="F1616">
        <v>0</v>
      </c>
      <c r="G1616">
        <v>0</v>
      </c>
      <c r="H1616">
        <v>315</v>
      </c>
      <c r="I1616">
        <v>0</v>
      </c>
      <c r="J1616">
        <v>315</v>
      </c>
      <c r="K1616">
        <v>0</v>
      </c>
    </row>
    <row r="1617" spans="1:11" x14ac:dyDescent="0.2">
      <c r="A1617" t="s">
        <v>1924</v>
      </c>
      <c r="B1617" t="s">
        <v>87</v>
      </c>
      <c r="C1617" t="s">
        <v>293</v>
      </c>
      <c r="D1617" t="s">
        <v>268</v>
      </c>
      <c r="E1617" t="s">
        <v>181</v>
      </c>
      <c r="F1617">
        <v>0</v>
      </c>
      <c r="G1617">
        <v>0</v>
      </c>
      <c r="H1617">
        <v>15</v>
      </c>
      <c r="I1617">
        <v>0</v>
      </c>
      <c r="J1617">
        <v>15</v>
      </c>
      <c r="K1617">
        <v>0</v>
      </c>
    </row>
    <row r="1618" spans="1:11" x14ac:dyDescent="0.2">
      <c r="A1618" t="s">
        <v>1925</v>
      </c>
      <c r="B1618" t="s">
        <v>87</v>
      </c>
      <c r="C1618" t="s">
        <v>293</v>
      </c>
      <c r="D1618" t="s">
        <v>269</v>
      </c>
      <c r="E1618" t="s">
        <v>182</v>
      </c>
      <c r="F1618">
        <v>0</v>
      </c>
      <c r="G1618">
        <v>0</v>
      </c>
      <c r="H1618">
        <v>3</v>
      </c>
      <c r="I1618">
        <v>0</v>
      </c>
      <c r="J1618">
        <v>3</v>
      </c>
      <c r="K1618">
        <v>0</v>
      </c>
    </row>
    <row r="1619" spans="1:11" x14ac:dyDescent="0.2">
      <c r="A1619" t="s">
        <v>1926</v>
      </c>
      <c r="B1619" t="s">
        <v>87</v>
      </c>
      <c r="C1619" t="s">
        <v>293</v>
      </c>
      <c r="D1619" t="s">
        <v>266</v>
      </c>
      <c r="E1619" t="s">
        <v>183</v>
      </c>
      <c r="F1619">
        <v>0</v>
      </c>
      <c r="G1619">
        <v>0</v>
      </c>
      <c r="H1619">
        <v>8</v>
      </c>
      <c r="I1619">
        <v>0</v>
      </c>
      <c r="J1619">
        <v>8</v>
      </c>
      <c r="K1619">
        <v>0</v>
      </c>
    </row>
    <row r="1620" spans="1:11" x14ac:dyDescent="0.2">
      <c r="A1620" t="s">
        <v>1927</v>
      </c>
      <c r="B1620" t="s">
        <v>87</v>
      </c>
      <c r="C1620" t="s">
        <v>293</v>
      </c>
      <c r="D1620" t="s">
        <v>267</v>
      </c>
      <c r="E1620" t="s">
        <v>184</v>
      </c>
      <c r="F1620">
        <v>0</v>
      </c>
      <c r="G1620">
        <v>0</v>
      </c>
      <c r="H1620">
        <v>1</v>
      </c>
      <c r="I1620">
        <v>0</v>
      </c>
      <c r="J1620">
        <v>1</v>
      </c>
      <c r="K1620">
        <v>0</v>
      </c>
    </row>
    <row r="1621" spans="1:11" x14ac:dyDescent="0.2">
      <c r="A1621" t="s">
        <v>1928</v>
      </c>
      <c r="B1621" t="s">
        <v>87</v>
      </c>
      <c r="C1621" t="s">
        <v>293</v>
      </c>
      <c r="D1621" t="s">
        <v>269</v>
      </c>
      <c r="E1621" t="s">
        <v>185</v>
      </c>
      <c r="F1621">
        <v>0</v>
      </c>
      <c r="G1621">
        <v>0</v>
      </c>
      <c r="H1621">
        <v>17</v>
      </c>
      <c r="I1621">
        <v>0</v>
      </c>
      <c r="J1621">
        <v>17</v>
      </c>
      <c r="K1621">
        <v>0</v>
      </c>
    </row>
    <row r="1622" spans="1:11" x14ac:dyDescent="0.2">
      <c r="A1622" t="s">
        <v>1929</v>
      </c>
      <c r="B1622" t="s">
        <v>87</v>
      </c>
      <c r="C1622" t="s">
        <v>293</v>
      </c>
      <c r="D1622" t="s">
        <v>267</v>
      </c>
      <c r="E1622" t="s">
        <v>186</v>
      </c>
      <c r="F1622">
        <v>0</v>
      </c>
      <c r="G1622">
        <v>0</v>
      </c>
      <c r="H1622">
        <v>3</v>
      </c>
      <c r="I1622">
        <v>0</v>
      </c>
      <c r="J1622">
        <v>3</v>
      </c>
      <c r="K1622">
        <v>0</v>
      </c>
    </row>
    <row r="1623" spans="1:11" x14ac:dyDescent="0.2">
      <c r="A1623" t="s">
        <v>1930</v>
      </c>
      <c r="B1623" t="s">
        <v>87</v>
      </c>
      <c r="C1623" t="s">
        <v>293</v>
      </c>
      <c r="D1623" t="s">
        <v>266</v>
      </c>
      <c r="E1623" t="s">
        <v>187</v>
      </c>
      <c r="F1623">
        <v>0</v>
      </c>
      <c r="G1623">
        <v>0</v>
      </c>
      <c r="H1623">
        <v>23</v>
      </c>
      <c r="I1623">
        <v>0</v>
      </c>
      <c r="J1623">
        <v>23</v>
      </c>
      <c r="K1623">
        <v>0</v>
      </c>
    </row>
    <row r="1624" spans="1:11" x14ac:dyDescent="0.2">
      <c r="A1624" t="s">
        <v>1931</v>
      </c>
      <c r="B1624" t="s">
        <v>87</v>
      </c>
      <c r="C1624" t="s">
        <v>293</v>
      </c>
      <c r="D1624" t="s">
        <v>265</v>
      </c>
      <c r="E1624" t="s">
        <v>188</v>
      </c>
      <c r="F1624">
        <v>0</v>
      </c>
      <c r="G1624">
        <v>0</v>
      </c>
      <c r="H1624">
        <v>8</v>
      </c>
      <c r="I1624">
        <v>0</v>
      </c>
      <c r="J1624">
        <v>8</v>
      </c>
      <c r="K1624">
        <v>0</v>
      </c>
    </row>
    <row r="1625" spans="1:11" x14ac:dyDescent="0.2">
      <c r="A1625" t="s">
        <v>1932</v>
      </c>
      <c r="B1625" t="s">
        <v>87</v>
      </c>
      <c r="C1625" t="s">
        <v>293</v>
      </c>
      <c r="D1625" t="s">
        <v>272</v>
      </c>
      <c r="E1625" t="s">
        <v>189</v>
      </c>
      <c r="F1625">
        <v>0</v>
      </c>
      <c r="G1625">
        <v>0</v>
      </c>
      <c r="H1625">
        <v>1</v>
      </c>
      <c r="I1625">
        <v>0</v>
      </c>
      <c r="J1625">
        <v>1</v>
      </c>
      <c r="K1625">
        <v>0</v>
      </c>
    </row>
    <row r="1626" spans="1:11" x14ac:dyDescent="0.2">
      <c r="A1626" t="s">
        <v>1933</v>
      </c>
      <c r="B1626" t="s">
        <v>87</v>
      </c>
      <c r="C1626" t="s">
        <v>293</v>
      </c>
      <c r="D1626" t="s">
        <v>267</v>
      </c>
      <c r="E1626" t="s">
        <v>281</v>
      </c>
      <c r="F1626">
        <v>0</v>
      </c>
      <c r="G1626">
        <v>0</v>
      </c>
      <c r="H1626">
        <v>14</v>
      </c>
      <c r="I1626">
        <v>0</v>
      </c>
      <c r="J1626">
        <v>14</v>
      </c>
      <c r="K1626">
        <v>0</v>
      </c>
    </row>
    <row r="1627" spans="1:11" x14ac:dyDescent="0.2">
      <c r="A1627" t="s">
        <v>1934</v>
      </c>
      <c r="B1627" t="s">
        <v>87</v>
      </c>
      <c r="C1627" t="s">
        <v>293</v>
      </c>
      <c r="D1627" t="s">
        <v>272</v>
      </c>
      <c r="E1627" t="s">
        <v>190</v>
      </c>
      <c r="F1627">
        <v>0</v>
      </c>
      <c r="G1627">
        <v>0</v>
      </c>
      <c r="H1627">
        <v>4</v>
      </c>
      <c r="I1627">
        <v>0</v>
      </c>
      <c r="J1627">
        <v>4</v>
      </c>
      <c r="K1627">
        <v>0</v>
      </c>
    </row>
    <row r="1628" spans="1:11" x14ac:dyDescent="0.2">
      <c r="A1628" t="s">
        <v>1935</v>
      </c>
      <c r="B1628" t="s">
        <v>87</v>
      </c>
      <c r="C1628" t="s">
        <v>293</v>
      </c>
      <c r="D1628" t="s">
        <v>264</v>
      </c>
      <c r="E1628" t="s">
        <v>191</v>
      </c>
      <c r="F1628">
        <v>0</v>
      </c>
      <c r="G1628">
        <v>0</v>
      </c>
      <c r="H1628">
        <v>2</v>
      </c>
      <c r="I1628">
        <v>0</v>
      </c>
      <c r="J1628">
        <v>2</v>
      </c>
      <c r="K1628">
        <v>0</v>
      </c>
    </row>
    <row r="1629" spans="1:11" x14ac:dyDescent="0.2">
      <c r="A1629" t="s">
        <v>1936</v>
      </c>
      <c r="B1629" t="s">
        <v>87</v>
      </c>
      <c r="C1629" t="s">
        <v>293</v>
      </c>
      <c r="D1629" t="s">
        <v>270</v>
      </c>
      <c r="E1629" t="s">
        <v>192</v>
      </c>
      <c r="F1629">
        <v>0</v>
      </c>
      <c r="G1629">
        <v>0</v>
      </c>
      <c r="H1629">
        <v>4</v>
      </c>
      <c r="I1629">
        <v>0</v>
      </c>
      <c r="J1629">
        <v>4</v>
      </c>
      <c r="K1629">
        <v>0</v>
      </c>
    </row>
    <row r="1630" spans="1:11" x14ac:dyDescent="0.2">
      <c r="A1630" t="s">
        <v>1937</v>
      </c>
      <c r="B1630" t="s">
        <v>87</v>
      </c>
      <c r="C1630" t="s">
        <v>293</v>
      </c>
      <c r="D1630" t="s">
        <v>268</v>
      </c>
      <c r="E1630" t="s">
        <v>282</v>
      </c>
      <c r="F1630">
        <v>0</v>
      </c>
      <c r="G1630">
        <v>0</v>
      </c>
      <c r="H1630">
        <v>115</v>
      </c>
      <c r="I1630">
        <v>0</v>
      </c>
      <c r="J1630">
        <v>115</v>
      </c>
      <c r="K1630">
        <v>0</v>
      </c>
    </row>
    <row r="1631" spans="1:11" x14ac:dyDescent="0.2">
      <c r="A1631" t="s">
        <v>1938</v>
      </c>
      <c r="B1631" t="s">
        <v>87</v>
      </c>
      <c r="C1631" t="s">
        <v>293</v>
      </c>
      <c r="D1631" t="s">
        <v>272</v>
      </c>
      <c r="E1631" t="s">
        <v>194</v>
      </c>
      <c r="F1631">
        <v>0</v>
      </c>
      <c r="G1631">
        <v>0</v>
      </c>
      <c r="H1631">
        <v>10</v>
      </c>
      <c r="I1631">
        <v>0</v>
      </c>
      <c r="J1631">
        <v>10</v>
      </c>
      <c r="K1631">
        <v>0</v>
      </c>
    </row>
    <row r="1632" spans="1:11" x14ac:dyDescent="0.2">
      <c r="A1632" t="s">
        <v>1939</v>
      </c>
      <c r="B1632" t="s">
        <v>87</v>
      </c>
      <c r="C1632" t="s">
        <v>293</v>
      </c>
      <c r="D1632" t="s">
        <v>267</v>
      </c>
      <c r="E1632" t="s">
        <v>195</v>
      </c>
      <c r="F1632">
        <v>0</v>
      </c>
      <c r="G1632">
        <v>0</v>
      </c>
      <c r="H1632">
        <v>2</v>
      </c>
      <c r="I1632">
        <v>0</v>
      </c>
      <c r="J1632">
        <v>2</v>
      </c>
      <c r="K1632">
        <v>0</v>
      </c>
    </row>
    <row r="1633" spans="1:11" x14ac:dyDescent="0.2">
      <c r="A1633" t="s">
        <v>1940</v>
      </c>
      <c r="B1633" t="s">
        <v>87</v>
      </c>
      <c r="C1633" t="s">
        <v>293</v>
      </c>
      <c r="D1633" t="s">
        <v>273</v>
      </c>
      <c r="E1633" t="s">
        <v>273</v>
      </c>
      <c r="F1633">
        <v>0</v>
      </c>
      <c r="G1633">
        <v>0</v>
      </c>
      <c r="H1633">
        <v>1</v>
      </c>
      <c r="I1633">
        <v>0</v>
      </c>
      <c r="J1633">
        <v>1</v>
      </c>
      <c r="K1633">
        <v>0</v>
      </c>
    </row>
    <row r="1634" spans="1:11" x14ac:dyDescent="0.2">
      <c r="A1634" t="s">
        <v>1941</v>
      </c>
      <c r="B1634" t="s">
        <v>87</v>
      </c>
      <c r="C1634" t="s">
        <v>293</v>
      </c>
      <c r="D1634" t="s">
        <v>273</v>
      </c>
      <c r="E1634" t="s">
        <v>287</v>
      </c>
      <c r="F1634">
        <v>0</v>
      </c>
      <c r="G1634">
        <v>0</v>
      </c>
      <c r="H1634">
        <v>1</v>
      </c>
      <c r="I1634">
        <v>0</v>
      </c>
      <c r="J1634">
        <v>1</v>
      </c>
      <c r="K1634">
        <v>0</v>
      </c>
    </row>
    <row r="1635" spans="1:11" x14ac:dyDescent="0.2">
      <c r="A1635" t="s">
        <v>1942</v>
      </c>
      <c r="B1635" t="s">
        <v>87</v>
      </c>
      <c r="C1635" t="s">
        <v>293</v>
      </c>
      <c r="D1635" t="s">
        <v>264</v>
      </c>
      <c r="E1635" t="s">
        <v>196</v>
      </c>
      <c r="F1635">
        <v>0</v>
      </c>
      <c r="G1635">
        <v>0</v>
      </c>
      <c r="H1635">
        <v>4</v>
      </c>
      <c r="I1635">
        <v>0</v>
      </c>
      <c r="J1635">
        <v>4</v>
      </c>
      <c r="K1635">
        <v>0</v>
      </c>
    </row>
    <row r="1636" spans="1:11" x14ac:dyDescent="0.2">
      <c r="A1636" t="s">
        <v>1943</v>
      </c>
      <c r="B1636" t="s">
        <v>87</v>
      </c>
      <c r="C1636" t="s">
        <v>293</v>
      </c>
      <c r="D1636" t="s">
        <v>264</v>
      </c>
      <c r="E1636" t="s">
        <v>197</v>
      </c>
      <c r="F1636">
        <v>0</v>
      </c>
      <c r="G1636">
        <v>0</v>
      </c>
      <c r="H1636">
        <v>13</v>
      </c>
      <c r="I1636">
        <v>0</v>
      </c>
      <c r="J1636">
        <v>13</v>
      </c>
      <c r="K1636">
        <v>0</v>
      </c>
    </row>
    <row r="1637" spans="1:11" x14ac:dyDescent="0.2">
      <c r="A1637" t="s">
        <v>1944</v>
      </c>
      <c r="B1637" t="s">
        <v>87</v>
      </c>
      <c r="C1637" t="s">
        <v>293</v>
      </c>
      <c r="D1637" t="s">
        <v>268</v>
      </c>
      <c r="E1637" t="s">
        <v>198</v>
      </c>
      <c r="F1637">
        <v>0</v>
      </c>
      <c r="G1637">
        <v>0</v>
      </c>
      <c r="H1637">
        <v>9</v>
      </c>
      <c r="I1637">
        <v>0</v>
      </c>
      <c r="J1637">
        <v>9</v>
      </c>
      <c r="K1637">
        <v>0</v>
      </c>
    </row>
    <row r="1638" spans="1:11" x14ac:dyDescent="0.2">
      <c r="A1638" t="s">
        <v>1945</v>
      </c>
      <c r="B1638" t="s">
        <v>87</v>
      </c>
      <c r="C1638" t="s">
        <v>293</v>
      </c>
      <c r="D1638" t="s">
        <v>269</v>
      </c>
      <c r="E1638" t="s">
        <v>199</v>
      </c>
      <c r="F1638">
        <v>0</v>
      </c>
      <c r="G1638">
        <v>0</v>
      </c>
      <c r="H1638">
        <v>24</v>
      </c>
      <c r="I1638">
        <v>0</v>
      </c>
      <c r="J1638">
        <v>24</v>
      </c>
      <c r="K1638">
        <v>0</v>
      </c>
    </row>
    <row r="1639" spans="1:11" x14ac:dyDescent="0.2">
      <c r="A1639" t="s">
        <v>1946</v>
      </c>
      <c r="B1639" t="s">
        <v>87</v>
      </c>
      <c r="C1639" t="s">
        <v>293</v>
      </c>
      <c r="D1639" t="s">
        <v>265</v>
      </c>
      <c r="E1639" t="s">
        <v>200</v>
      </c>
      <c r="F1639">
        <v>0</v>
      </c>
      <c r="G1639">
        <v>0</v>
      </c>
      <c r="H1639">
        <v>2</v>
      </c>
      <c r="I1639">
        <v>0</v>
      </c>
      <c r="J1639">
        <v>2</v>
      </c>
      <c r="K1639">
        <v>0</v>
      </c>
    </row>
    <row r="1640" spans="1:11" x14ac:dyDescent="0.2">
      <c r="A1640" t="s">
        <v>1947</v>
      </c>
      <c r="B1640" t="s">
        <v>87</v>
      </c>
      <c r="C1640" t="s">
        <v>293</v>
      </c>
      <c r="D1640" t="s">
        <v>270</v>
      </c>
      <c r="E1640" t="s">
        <v>201</v>
      </c>
      <c r="F1640">
        <v>0</v>
      </c>
      <c r="G1640">
        <v>0</v>
      </c>
      <c r="H1640">
        <v>2</v>
      </c>
      <c r="I1640">
        <v>0</v>
      </c>
      <c r="J1640">
        <v>2</v>
      </c>
      <c r="K1640">
        <v>0</v>
      </c>
    </row>
    <row r="1641" spans="1:11" x14ac:dyDescent="0.2">
      <c r="A1641" t="s">
        <v>1948</v>
      </c>
      <c r="B1641" t="s">
        <v>87</v>
      </c>
      <c r="C1641" t="s">
        <v>293</v>
      </c>
      <c r="D1641" t="s">
        <v>269</v>
      </c>
      <c r="E1641" t="s">
        <v>202</v>
      </c>
      <c r="F1641">
        <v>0</v>
      </c>
      <c r="G1641">
        <v>0</v>
      </c>
      <c r="H1641">
        <v>9</v>
      </c>
      <c r="I1641">
        <v>0</v>
      </c>
      <c r="J1641">
        <v>9</v>
      </c>
      <c r="K1641">
        <v>0</v>
      </c>
    </row>
    <row r="1642" spans="1:11" x14ac:dyDescent="0.2">
      <c r="A1642" t="s">
        <v>1949</v>
      </c>
      <c r="B1642" t="s">
        <v>87</v>
      </c>
      <c r="C1642" t="s">
        <v>293</v>
      </c>
      <c r="D1642" t="s">
        <v>269</v>
      </c>
      <c r="E1642" t="s">
        <v>203</v>
      </c>
      <c r="F1642">
        <v>0</v>
      </c>
      <c r="G1642">
        <v>0</v>
      </c>
      <c r="H1642">
        <v>4</v>
      </c>
      <c r="I1642">
        <v>0</v>
      </c>
      <c r="J1642">
        <v>4</v>
      </c>
      <c r="K1642">
        <v>0</v>
      </c>
    </row>
    <row r="1643" spans="1:11" x14ac:dyDescent="0.2">
      <c r="A1643" t="s">
        <v>1950</v>
      </c>
      <c r="B1643" t="s">
        <v>87</v>
      </c>
      <c r="C1643" t="s">
        <v>293</v>
      </c>
      <c r="D1643" t="s">
        <v>266</v>
      </c>
      <c r="E1643" t="s">
        <v>204</v>
      </c>
      <c r="F1643">
        <v>0</v>
      </c>
      <c r="G1643">
        <v>0</v>
      </c>
      <c r="H1643">
        <v>7</v>
      </c>
      <c r="I1643">
        <v>0</v>
      </c>
      <c r="J1643">
        <v>7</v>
      </c>
      <c r="K1643">
        <v>0</v>
      </c>
    </row>
    <row r="1644" spans="1:11" x14ac:dyDescent="0.2">
      <c r="A1644" t="s">
        <v>1951</v>
      </c>
      <c r="B1644" t="s">
        <v>87</v>
      </c>
      <c r="C1644" t="s">
        <v>293</v>
      </c>
      <c r="D1644" t="s">
        <v>267</v>
      </c>
      <c r="E1644" t="s">
        <v>205</v>
      </c>
      <c r="F1644">
        <v>0</v>
      </c>
      <c r="G1644">
        <v>0</v>
      </c>
      <c r="H1644">
        <v>1</v>
      </c>
      <c r="I1644">
        <v>0</v>
      </c>
      <c r="J1644">
        <v>1</v>
      </c>
      <c r="K1644">
        <v>0</v>
      </c>
    </row>
    <row r="1645" spans="1:11" x14ac:dyDescent="0.2">
      <c r="A1645" t="s">
        <v>1952</v>
      </c>
      <c r="B1645" t="s">
        <v>87</v>
      </c>
      <c r="C1645" t="s">
        <v>293</v>
      </c>
      <c r="D1645" t="s">
        <v>266</v>
      </c>
      <c r="E1645" t="s">
        <v>206</v>
      </c>
      <c r="F1645">
        <v>0</v>
      </c>
      <c r="G1645">
        <v>0</v>
      </c>
      <c r="H1645">
        <v>20</v>
      </c>
      <c r="I1645">
        <v>0</v>
      </c>
      <c r="J1645">
        <v>20</v>
      </c>
      <c r="K1645">
        <v>0</v>
      </c>
    </row>
    <row r="1646" spans="1:11" x14ac:dyDescent="0.2">
      <c r="A1646" t="s">
        <v>1953</v>
      </c>
      <c r="B1646" t="s">
        <v>87</v>
      </c>
      <c r="C1646" t="s">
        <v>293</v>
      </c>
      <c r="D1646" t="s">
        <v>268</v>
      </c>
      <c r="E1646" t="s">
        <v>207</v>
      </c>
      <c r="F1646">
        <v>0</v>
      </c>
      <c r="G1646">
        <v>0</v>
      </c>
      <c r="H1646">
        <v>1</v>
      </c>
      <c r="I1646">
        <v>0</v>
      </c>
      <c r="J1646">
        <v>1</v>
      </c>
      <c r="K1646">
        <v>0</v>
      </c>
    </row>
    <row r="1647" spans="1:11" x14ac:dyDescent="0.2">
      <c r="A1647" t="s">
        <v>1954</v>
      </c>
      <c r="B1647" t="s">
        <v>87</v>
      </c>
      <c r="C1647" t="s">
        <v>293</v>
      </c>
      <c r="D1647" t="s">
        <v>272</v>
      </c>
      <c r="E1647" t="s">
        <v>208</v>
      </c>
      <c r="F1647">
        <v>0</v>
      </c>
      <c r="G1647">
        <v>0</v>
      </c>
      <c r="H1647">
        <v>2</v>
      </c>
      <c r="I1647">
        <v>0</v>
      </c>
      <c r="J1647">
        <v>2</v>
      </c>
      <c r="K1647">
        <v>0</v>
      </c>
    </row>
    <row r="1648" spans="1:11" x14ac:dyDescent="0.2">
      <c r="A1648" t="s">
        <v>1955</v>
      </c>
      <c r="B1648" t="s">
        <v>87</v>
      </c>
      <c r="C1648" t="s">
        <v>293</v>
      </c>
      <c r="D1648" t="s">
        <v>268</v>
      </c>
      <c r="E1648" t="s">
        <v>210</v>
      </c>
      <c r="F1648">
        <v>0</v>
      </c>
      <c r="G1648">
        <v>0</v>
      </c>
      <c r="H1648">
        <v>2</v>
      </c>
      <c r="I1648">
        <v>0</v>
      </c>
      <c r="J1648">
        <v>2</v>
      </c>
      <c r="K1648">
        <v>0</v>
      </c>
    </row>
    <row r="1649" spans="1:11" x14ac:dyDescent="0.2">
      <c r="A1649" t="s">
        <v>1956</v>
      </c>
      <c r="B1649" t="s">
        <v>87</v>
      </c>
      <c r="C1649" t="s">
        <v>293</v>
      </c>
      <c r="D1649" t="s">
        <v>271</v>
      </c>
      <c r="E1649" t="s">
        <v>211</v>
      </c>
      <c r="F1649">
        <v>0</v>
      </c>
      <c r="G1649">
        <v>0</v>
      </c>
      <c r="H1649">
        <v>2</v>
      </c>
      <c r="I1649">
        <v>0</v>
      </c>
      <c r="J1649">
        <v>2</v>
      </c>
      <c r="K1649">
        <v>0</v>
      </c>
    </row>
    <row r="1650" spans="1:11" x14ac:dyDescent="0.2">
      <c r="A1650" t="s">
        <v>1957</v>
      </c>
      <c r="B1650" t="s">
        <v>87</v>
      </c>
      <c r="C1650" t="s">
        <v>293</v>
      </c>
      <c r="D1650" t="s">
        <v>268</v>
      </c>
      <c r="E1650" t="s">
        <v>212</v>
      </c>
      <c r="F1650">
        <v>0</v>
      </c>
      <c r="G1650">
        <v>0</v>
      </c>
      <c r="H1650">
        <v>3</v>
      </c>
      <c r="I1650">
        <v>0</v>
      </c>
      <c r="J1650">
        <v>3</v>
      </c>
      <c r="K1650">
        <v>0</v>
      </c>
    </row>
    <row r="1651" spans="1:11" x14ac:dyDescent="0.2">
      <c r="A1651" t="s">
        <v>1958</v>
      </c>
      <c r="B1651" t="s">
        <v>87</v>
      </c>
      <c r="C1651" t="s">
        <v>293</v>
      </c>
      <c r="D1651" t="s">
        <v>272</v>
      </c>
      <c r="E1651" t="s">
        <v>213</v>
      </c>
      <c r="F1651">
        <v>0</v>
      </c>
      <c r="G1651">
        <v>0</v>
      </c>
      <c r="H1651">
        <v>15</v>
      </c>
      <c r="I1651">
        <v>0</v>
      </c>
      <c r="J1651">
        <v>15</v>
      </c>
      <c r="K1651">
        <v>0</v>
      </c>
    </row>
    <row r="1652" spans="1:11" x14ac:dyDescent="0.2">
      <c r="A1652" t="s">
        <v>1959</v>
      </c>
      <c r="B1652" t="s">
        <v>87</v>
      </c>
      <c r="C1652" t="s">
        <v>293</v>
      </c>
      <c r="D1652" t="s">
        <v>271</v>
      </c>
      <c r="E1652" t="s">
        <v>214</v>
      </c>
      <c r="F1652">
        <v>0</v>
      </c>
      <c r="G1652">
        <v>0</v>
      </c>
      <c r="H1652">
        <v>5</v>
      </c>
      <c r="I1652">
        <v>0</v>
      </c>
      <c r="J1652">
        <v>5</v>
      </c>
      <c r="K1652">
        <v>0</v>
      </c>
    </row>
    <row r="1653" spans="1:11" x14ac:dyDescent="0.2">
      <c r="A1653" t="s">
        <v>1960</v>
      </c>
      <c r="B1653" t="s">
        <v>87</v>
      </c>
      <c r="C1653" t="s">
        <v>293</v>
      </c>
      <c r="D1653" t="s">
        <v>269</v>
      </c>
      <c r="E1653" t="s">
        <v>215</v>
      </c>
      <c r="F1653">
        <v>0</v>
      </c>
      <c r="G1653">
        <v>0</v>
      </c>
      <c r="H1653">
        <v>3</v>
      </c>
      <c r="I1653">
        <v>0</v>
      </c>
      <c r="J1653">
        <v>3</v>
      </c>
      <c r="K1653">
        <v>0</v>
      </c>
    </row>
    <row r="1654" spans="1:11" x14ac:dyDescent="0.2">
      <c r="A1654" t="s">
        <v>1961</v>
      </c>
      <c r="B1654" t="s">
        <v>87</v>
      </c>
      <c r="C1654" t="s">
        <v>293</v>
      </c>
      <c r="D1654" t="s">
        <v>271</v>
      </c>
      <c r="E1654" t="s">
        <v>216</v>
      </c>
      <c r="F1654">
        <v>0</v>
      </c>
      <c r="G1654">
        <v>0</v>
      </c>
      <c r="H1654">
        <v>9</v>
      </c>
      <c r="I1654">
        <v>0</v>
      </c>
      <c r="J1654">
        <v>9</v>
      </c>
      <c r="K1654">
        <v>0</v>
      </c>
    </row>
    <row r="1655" spans="1:11" x14ac:dyDescent="0.2">
      <c r="A1655" t="s">
        <v>1962</v>
      </c>
      <c r="B1655" t="s">
        <v>87</v>
      </c>
      <c r="C1655" t="s">
        <v>293</v>
      </c>
      <c r="D1655" t="s">
        <v>270</v>
      </c>
      <c r="E1655" t="s">
        <v>217</v>
      </c>
      <c r="F1655">
        <v>0</v>
      </c>
      <c r="G1655">
        <v>0</v>
      </c>
      <c r="H1655">
        <v>20</v>
      </c>
      <c r="I1655">
        <v>0</v>
      </c>
      <c r="J1655">
        <v>20</v>
      </c>
      <c r="K1655">
        <v>0</v>
      </c>
    </row>
    <row r="1656" spans="1:11" x14ac:dyDescent="0.2">
      <c r="A1656" t="s">
        <v>1963</v>
      </c>
      <c r="B1656" t="s">
        <v>87</v>
      </c>
      <c r="C1656" t="s">
        <v>293</v>
      </c>
      <c r="D1656" t="s">
        <v>269</v>
      </c>
      <c r="E1656" t="s">
        <v>283</v>
      </c>
      <c r="F1656">
        <v>0</v>
      </c>
      <c r="G1656">
        <v>0</v>
      </c>
      <c r="H1656">
        <v>281</v>
      </c>
      <c r="I1656">
        <v>0</v>
      </c>
      <c r="J1656">
        <v>281</v>
      </c>
      <c r="K1656">
        <v>0</v>
      </c>
    </row>
    <row r="1657" spans="1:11" x14ac:dyDescent="0.2">
      <c r="A1657" t="s">
        <v>1964</v>
      </c>
      <c r="B1657" t="s">
        <v>87</v>
      </c>
      <c r="C1657" t="s">
        <v>293</v>
      </c>
      <c r="D1657" t="s">
        <v>270</v>
      </c>
      <c r="E1657" t="s">
        <v>218</v>
      </c>
      <c r="F1657">
        <v>0</v>
      </c>
      <c r="G1657">
        <v>0</v>
      </c>
      <c r="H1657">
        <v>10</v>
      </c>
      <c r="I1657">
        <v>0</v>
      </c>
      <c r="J1657">
        <v>10</v>
      </c>
      <c r="K1657">
        <v>0</v>
      </c>
    </row>
    <row r="1658" spans="1:11" x14ac:dyDescent="0.2">
      <c r="A1658" t="s">
        <v>1965</v>
      </c>
      <c r="B1658" t="s">
        <v>87</v>
      </c>
      <c r="C1658" t="s">
        <v>293</v>
      </c>
      <c r="D1658" t="s">
        <v>270</v>
      </c>
      <c r="E1658" t="s">
        <v>284</v>
      </c>
      <c r="F1658">
        <v>0</v>
      </c>
      <c r="G1658">
        <v>0</v>
      </c>
      <c r="H1658">
        <v>113</v>
      </c>
      <c r="I1658">
        <v>0</v>
      </c>
      <c r="J1658">
        <v>113</v>
      </c>
      <c r="K1658">
        <v>0</v>
      </c>
    </row>
    <row r="1659" spans="1:11" x14ac:dyDescent="0.2">
      <c r="A1659" t="s">
        <v>1966</v>
      </c>
      <c r="B1659" t="s">
        <v>87</v>
      </c>
      <c r="C1659" t="s">
        <v>293</v>
      </c>
      <c r="D1659" t="s">
        <v>269</v>
      </c>
      <c r="E1659" t="s">
        <v>220</v>
      </c>
      <c r="F1659">
        <v>0</v>
      </c>
      <c r="G1659">
        <v>0</v>
      </c>
      <c r="H1659">
        <v>7</v>
      </c>
      <c r="I1659">
        <v>0</v>
      </c>
      <c r="J1659">
        <v>7</v>
      </c>
      <c r="K1659">
        <v>0</v>
      </c>
    </row>
    <row r="1660" spans="1:11" x14ac:dyDescent="0.2">
      <c r="A1660" t="s">
        <v>1967</v>
      </c>
      <c r="B1660" t="s">
        <v>87</v>
      </c>
      <c r="C1660" t="s">
        <v>293</v>
      </c>
      <c r="D1660" t="s">
        <v>265</v>
      </c>
      <c r="E1660" t="s">
        <v>221</v>
      </c>
      <c r="F1660">
        <v>0</v>
      </c>
      <c r="G1660">
        <v>0</v>
      </c>
      <c r="H1660">
        <v>4</v>
      </c>
      <c r="I1660">
        <v>0</v>
      </c>
      <c r="J1660">
        <v>4</v>
      </c>
      <c r="K1660">
        <v>0</v>
      </c>
    </row>
    <row r="1661" spans="1:11" x14ac:dyDescent="0.2">
      <c r="A1661" t="s">
        <v>1968</v>
      </c>
      <c r="B1661" t="s">
        <v>87</v>
      </c>
      <c r="C1661" t="s">
        <v>293</v>
      </c>
      <c r="D1661" t="s">
        <v>266</v>
      </c>
      <c r="E1661" t="s">
        <v>222</v>
      </c>
      <c r="F1661">
        <v>0</v>
      </c>
      <c r="G1661">
        <v>0</v>
      </c>
      <c r="H1661">
        <v>17</v>
      </c>
      <c r="I1661">
        <v>0</v>
      </c>
      <c r="J1661">
        <v>17</v>
      </c>
      <c r="K1661">
        <v>0</v>
      </c>
    </row>
    <row r="1662" spans="1:11" x14ac:dyDescent="0.2">
      <c r="A1662" t="s">
        <v>1969</v>
      </c>
      <c r="B1662" t="s">
        <v>87</v>
      </c>
      <c r="C1662" t="s">
        <v>293</v>
      </c>
      <c r="D1662" t="s">
        <v>268</v>
      </c>
      <c r="E1662" t="s">
        <v>223</v>
      </c>
      <c r="F1662">
        <v>0</v>
      </c>
      <c r="G1662">
        <v>0</v>
      </c>
      <c r="H1662">
        <v>1</v>
      </c>
      <c r="I1662">
        <v>0</v>
      </c>
      <c r="J1662">
        <v>1</v>
      </c>
      <c r="K1662">
        <v>0</v>
      </c>
    </row>
    <row r="1663" spans="1:11" x14ac:dyDescent="0.2">
      <c r="A1663" t="s">
        <v>1970</v>
      </c>
      <c r="B1663" t="s">
        <v>87</v>
      </c>
      <c r="C1663" t="s">
        <v>293</v>
      </c>
      <c r="D1663" t="s">
        <v>271</v>
      </c>
      <c r="E1663" t="s">
        <v>224</v>
      </c>
      <c r="F1663">
        <v>0</v>
      </c>
      <c r="G1663">
        <v>0</v>
      </c>
      <c r="H1663">
        <v>15</v>
      </c>
      <c r="I1663">
        <v>0</v>
      </c>
      <c r="J1663">
        <v>15</v>
      </c>
      <c r="K1663">
        <v>0</v>
      </c>
    </row>
    <row r="1664" spans="1:11" x14ac:dyDescent="0.2">
      <c r="A1664" t="s">
        <v>1971</v>
      </c>
      <c r="B1664" t="s">
        <v>87</v>
      </c>
      <c r="C1664" t="s">
        <v>293</v>
      </c>
      <c r="D1664" t="s">
        <v>268</v>
      </c>
      <c r="E1664" t="s">
        <v>225</v>
      </c>
      <c r="F1664">
        <v>0</v>
      </c>
      <c r="G1664">
        <v>0</v>
      </c>
      <c r="H1664">
        <v>8</v>
      </c>
      <c r="I1664">
        <v>0</v>
      </c>
      <c r="J1664">
        <v>8</v>
      </c>
      <c r="K1664">
        <v>0</v>
      </c>
    </row>
    <row r="1665" spans="1:11" x14ac:dyDescent="0.2">
      <c r="A1665" t="s">
        <v>1972</v>
      </c>
      <c r="B1665" t="s">
        <v>87</v>
      </c>
      <c r="C1665" t="s">
        <v>293</v>
      </c>
      <c r="D1665" t="s">
        <v>271</v>
      </c>
      <c r="E1665" t="s">
        <v>227</v>
      </c>
      <c r="F1665">
        <v>0</v>
      </c>
      <c r="G1665">
        <v>0</v>
      </c>
      <c r="H1665">
        <v>4</v>
      </c>
      <c r="I1665">
        <v>0</v>
      </c>
      <c r="J1665">
        <v>4</v>
      </c>
      <c r="K1665">
        <v>0</v>
      </c>
    </row>
    <row r="1666" spans="1:11" x14ac:dyDescent="0.2">
      <c r="A1666" t="s">
        <v>1973</v>
      </c>
      <c r="B1666" t="s">
        <v>87</v>
      </c>
      <c r="C1666" t="s">
        <v>293</v>
      </c>
      <c r="D1666" t="s">
        <v>265</v>
      </c>
      <c r="E1666" t="s">
        <v>228</v>
      </c>
      <c r="F1666">
        <v>0</v>
      </c>
      <c r="G1666">
        <v>0</v>
      </c>
      <c r="H1666">
        <v>7</v>
      </c>
      <c r="I1666">
        <v>0</v>
      </c>
      <c r="J1666">
        <v>7</v>
      </c>
      <c r="K1666">
        <v>0</v>
      </c>
    </row>
    <row r="1667" spans="1:11" x14ac:dyDescent="0.2">
      <c r="A1667" t="s">
        <v>1974</v>
      </c>
      <c r="B1667" t="s">
        <v>87</v>
      </c>
      <c r="C1667" t="s">
        <v>293</v>
      </c>
      <c r="D1667" t="s">
        <v>267</v>
      </c>
      <c r="E1667" t="s">
        <v>229</v>
      </c>
      <c r="F1667">
        <v>0</v>
      </c>
      <c r="G1667">
        <v>0</v>
      </c>
      <c r="H1667">
        <v>1</v>
      </c>
      <c r="I1667">
        <v>0</v>
      </c>
      <c r="J1667">
        <v>1</v>
      </c>
      <c r="K1667">
        <v>0</v>
      </c>
    </row>
    <row r="1668" spans="1:11" x14ac:dyDescent="0.2">
      <c r="A1668" t="s">
        <v>1975</v>
      </c>
      <c r="B1668" t="s">
        <v>87</v>
      </c>
      <c r="C1668" t="s">
        <v>293</v>
      </c>
      <c r="D1668" t="s">
        <v>269</v>
      </c>
      <c r="E1668" t="s">
        <v>230</v>
      </c>
      <c r="F1668">
        <v>0</v>
      </c>
      <c r="G1668">
        <v>0</v>
      </c>
      <c r="H1668">
        <v>50</v>
      </c>
      <c r="I1668">
        <v>0</v>
      </c>
      <c r="J1668">
        <v>50</v>
      </c>
      <c r="K1668">
        <v>0</v>
      </c>
    </row>
    <row r="1669" spans="1:11" x14ac:dyDescent="0.2">
      <c r="A1669" t="s">
        <v>1976</v>
      </c>
      <c r="B1669" t="s">
        <v>87</v>
      </c>
      <c r="C1669" t="s">
        <v>293</v>
      </c>
      <c r="D1669" t="s">
        <v>266</v>
      </c>
      <c r="E1669" t="s">
        <v>231</v>
      </c>
      <c r="F1669">
        <v>0</v>
      </c>
      <c r="G1669">
        <v>0</v>
      </c>
      <c r="H1669">
        <v>4</v>
      </c>
      <c r="I1669">
        <v>0</v>
      </c>
      <c r="J1669">
        <v>4</v>
      </c>
      <c r="K1669">
        <v>0</v>
      </c>
    </row>
    <row r="1670" spans="1:11" x14ac:dyDescent="0.2">
      <c r="A1670" t="s">
        <v>1977</v>
      </c>
      <c r="B1670" t="s">
        <v>87</v>
      </c>
      <c r="C1670" t="s">
        <v>293</v>
      </c>
      <c r="D1670" t="s">
        <v>270</v>
      </c>
      <c r="E1670" t="s">
        <v>232</v>
      </c>
      <c r="F1670">
        <v>0</v>
      </c>
      <c r="G1670">
        <v>0</v>
      </c>
      <c r="H1670">
        <v>5</v>
      </c>
      <c r="I1670">
        <v>0</v>
      </c>
      <c r="J1670">
        <v>5</v>
      </c>
      <c r="K1670">
        <v>0</v>
      </c>
    </row>
    <row r="1671" spans="1:11" x14ac:dyDescent="0.2">
      <c r="A1671" t="s">
        <v>1978</v>
      </c>
      <c r="B1671" t="s">
        <v>87</v>
      </c>
      <c r="C1671" t="s">
        <v>293</v>
      </c>
      <c r="D1671" t="s">
        <v>268</v>
      </c>
      <c r="E1671" t="s">
        <v>233</v>
      </c>
      <c r="F1671">
        <v>0</v>
      </c>
      <c r="G1671">
        <v>0</v>
      </c>
      <c r="H1671">
        <v>2</v>
      </c>
      <c r="I1671">
        <v>0</v>
      </c>
      <c r="J1671">
        <v>2</v>
      </c>
      <c r="K1671">
        <v>0</v>
      </c>
    </row>
    <row r="1672" spans="1:11" x14ac:dyDescent="0.2">
      <c r="A1672" t="s">
        <v>1979</v>
      </c>
      <c r="B1672" t="s">
        <v>87</v>
      </c>
      <c r="C1672" t="s">
        <v>293</v>
      </c>
      <c r="D1672" t="s">
        <v>271</v>
      </c>
      <c r="E1672" t="s">
        <v>234</v>
      </c>
      <c r="F1672">
        <v>0</v>
      </c>
      <c r="G1672">
        <v>0</v>
      </c>
      <c r="H1672">
        <v>2</v>
      </c>
      <c r="I1672">
        <v>0</v>
      </c>
      <c r="J1672">
        <v>2</v>
      </c>
      <c r="K1672">
        <v>0</v>
      </c>
    </row>
    <row r="1673" spans="1:11" x14ac:dyDescent="0.2">
      <c r="A1673" t="s">
        <v>1980</v>
      </c>
      <c r="B1673" t="s">
        <v>87</v>
      </c>
      <c r="C1673" t="s">
        <v>293</v>
      </c>
      <c r="D1673" t="s">
        <v>265</v>
      </c>
      <c r="E1673" t="s">
        <v>235</v>
      </c>
      <c r="F1673">
        <v>0</v>
      </c>
      <c r="G1673">
        <v>0</v>
      </c>
      <c r="H1673">
        <v>2</v>
      </c>
      <c r="I1673">
        <v>0</v>
      </c>
      <c r="J1673">
        <v>2</v>
      </c>
      <c r="K1673">
        <v>0</v>
      </c>
    </row>
    <row r="1674" spans="1:11" x14ac:dyDescent="0.2">
      <c r="A1674" t="s">
        <v>1981</v>
      </c>
      <c r="B1674" t="s">
        <v>87</v>
      </c>
      <c r="C1674" t="s">
        <v>293</v>
      </c>
      <c r="D1674" t="s">
        <v>270</v>
      </c>
      <c r="E1674" t="s">
        <v>236</v>
      </c>
      <c r="F1674">
        <v>0</v>
      </c>
      <c r="G1674">
        <v>0</v>
      </c>
      <c r="H1674">
        <v>1</v>
      </c>
      <c r="I1674">
        <v>0</v>
      </c>
      <c r="J1674">
        <v>1</v>
      </c>
      <c r="K1674">
        <v>0</v>
      </c>
    </row>
    <row r="1675" spans="1:11" x14ac:dyDescent="0.2">
      <c r="A1675" t="s">
        <v>1982</v>
      </c>
      <c r="B1675" t="s">
        <v>87</v>
      </c>
      <c r="C1675" t="s">
        <v>293</v>
      </c>
      <c r="D1675" t="s">
        <v>266</v>
      </c>
      <c r="E1675" t="s">
        <v>237</v>
      </c>
      <c r="F1675">
        <v>0</v>
      </c>
      <c r="G1675">
        <v>0</v>
      </c>
      <c r="H1675">
        <v>5</v>
      </c>
      <c r="I1675">
        <v>0</v>
      </c>
      <c r="J1675">
        <v>5</v>
      </c>
      <c r="K1675">
        <v>0</v>
      </c>
    </row>
    <row r="1676" spans="1:11" x14ac:dyDescent="0.2">
      <c r="A1676" t="s">
        <v>1983</v>
      </c>
      <c r="B1676" t="s">
        <v>87</v>
      </c>
      <c r="C1676" t="s">
        <v>293</v>
      </c>
      <c r="D1676" t="s">
        <v>268</v>
      </c>
      <c r="E1676" t="s">
        <v>238</v>
      </c>
      <c r="F1676">
        <v>0</v>
      </c>
      <c r="G1676">
        <v>0</v>
      </c>
      <c r="H1676">
        <v>10</v>
      </c>
      <c r="I1676">
        <v>0</v>
      </c>
      <c r="J1676">
        <v>10</v>
      </c>
      <c r="K1676">
        <v>0</v>
      </c>
    </row>
    <row r="1677" spans="1:11" x14ac:dyDescent="0.2">
      <c r="A1677" t="s">
        <v>1984</v>
      </c>
      <c r="B1677" t="s">
        <v>87</v>
      </c>
      <c r="C1677" t="s">
        <v>293</v>
      </c>
      <c r="D1677" t="s">
        <v>272</v>
      </c>
      <c r="E1677" t="s">
        <v>239</v>
      </c>
      <c r="F1677">
        <v>0</v>
      </c>
      <c r="G1677">
        <v>0</v>
      </c>
      <c r="H1677">
        <v>3</v>
      </c>
      <c r="I1677">
        <v>0</v>
      </c>
      <c r="J1677">
        <v>3</v>
      </c>
      <c r="K1677">
        <v>0</v>
      </c>
    </row>
    <row r="1678" spans="1:11" x14ac:dyDescent="0.2">
      <c r="A1678" t="s">
        <v>1985</v>
      </c>
      <c r="B1678" t="s">
        <v>87</v>
      </c>
      <c r="C1678" t="s">
        <v>293</v>
      </c>
      <c r="D1678" t="s">
        <v>271</v>
      </c>
      <c r="E1678" t="s">
        <v>240</v>
      </c>
      <c r="F1678">
        <v>0</v>
      </c>
      <c r="G1678">
        <v>0</v>
      </c>
      <c r="H1678">
        <v>2</v>
      </c>
      <c r="I1678">
        <v>0</v>
      </c>
      <c r="J1678">
        <v>2</v>
      </c>
      <c r="K1678">
        <v>0</v>
      </c>
    </row>
    <row r="1679" spans="1:11" x14ac:dyDescent="0.2">
      <c r="A1679" t="s">
        <v>1986</v>
      </c>
      <c r="B1679" t="s">
        <v>87</v>
      </c>
      <c r="C1679" t="s">
        <v>293</v>
      </c>
      <c r="D1679" t="s">
        <v>266</v>
      </c>
      <c r="E1679" t="s">
        <v>241</v>
      </c>
      <c r="F1679">
        <v>0</v>
      </c>
      <c r="G1679">
        <v>0</v>
      </c>
      <c r="H1679">
        <v>9</v>
      </c>
      <c r="I1679">
        <v>0</v>
      </c>
      <c r="J1679">
        <v>9</v>
      </c>
      <c r="K1679">
        <v>0</v>
      </c>
    </row>
    <row r="1680" spans="1:11" x14ac:dyDescent="0.2">
      <c r="A1680" t="s">
        <v>1987</v>
      </c>
      <c r="B1680" t="s">
        <v>87</v>
      </c>
      <c r="C1680" t="s">
        <v>293</v>
      </c>
      <c r="D1680" t="s">
        <v>266</v>
      </c>
      <c r="E1680" t="s">
        <v>242</v>
      </c>
      <c r="F1680">
        <v>0</v>
      </c>
      <c r="G1680">
        <v>0</v>
      </c>
      <c r="H1680">
        <v>11</v>
      </c>
      <c r="I1680">
        <v>0</v>
      </c>
      <c r="J1680">
        <v>11</v>
      </c>
      <c r="K1680">
        <v>0</v>
      </c>
    </row>
    <row r="1681" spans="1:11" x14ac:dyDescent="0.2">
      <c r="A1681" t="s">
        <v>1988</v>
      </c>
      <c r="B1681" t="s">
        <v>87</v>
      </c>
      <c r="C1681" t="s">
        <v>293</v>
      </c>
      <c r="D1681" t="s">
        <v>268</v>
      </c>
      <c r="E1681" t="s">
        <v>243</v>
      </c>
      <c r="F1681">
        <v>0</v>
      </c>
      <c r="G1681">
        <v>0</v>
      </c>
      <c r="H1681">
        <v>2</v>
      </c>
      <c r="I1681">
        <v>0</v>
      </c>
      <c r="J1681">
        <v>2</v>
      </c>
      <c r="K1681">
        <v>0</v>
      </c>
    </row>
    <row r="1682" spans="1:11" x14ac:dyDescent="0.2">
      <c r="A1682" t="s">
        <v>1989</v>
      </c>
      <c r="B1682" t="s">
        <v>87</v>
      </c>
      <c r="C1682" t="s">
        <v>293</v>
      </c>
      <c r="D1682" t="s">
        <v>271</v>
      </c>
      <c r="E1682" t="s">
        <v>244</v>
      </c>
      <c r="F1682">
        <v>0</v>
      </c>
      <c r="G1682">
        <v>0</v>
      </c>
      <c r="H1682">
        <v>21</v>
      </c>
      <c r="I1682">
        <v>0</v>
      </c>
      <c r="J1682">
        <v>21</v>
      </c>
      <c r="K1682">
        <v>0</v>
      </c>
    </row>
    <row r="1683" spans="1:11" x14ac:dyDescent="0.2">
      <c r="A1683" t="s">
        <v>1990</v>
      </c>
      <c r="B1683" t="s">
        <v>87</v>
      </c>
      <c r="C1683" t="s">
        <v>293</v>
      </c>
      <c r="D1683" t="s">
        <v>269</v>
      </c>
      <c r="E1683" t="s">
        <v>245</v>
      </c>
      <c r="F1683">
        <v>0</v>
      </c>
      <c r="G1683">
        <v>0</v>
      </c>
      <c r="H1683">
        <v>6</v>
      </c>
      <c r="I1683">
        <v>0</v>
      </c>
      <c r="J1683">
        <v>6</v>
      </c>
      <c r="K1683">
        <v>0</v>
      </c>
    </row>
    <row r="1684" spans="1:11" x14ac:dyDescent="0.2">
      <c r="A1684" t="s">
        <v>1991</v>
      </c>
      <c r="B1684" t="s">
        <v>87</v>
      </c>
      <c r="C1684" t="s">
        <v>293</v>
      </c>
      <c r="D1684" t="s">
        <v>271</v>
      </c>
      <c r="E1684" t="s">
        <v>285</v>
      </c>
      <c r="F1684">
        <v>0</v>
      </c>
      <c r="G1684">
        <v>0</v>
      </c>
      <c r="H1684">
        <v>105</v>
      </c>
      <c r="I1684">
        <v>0</v>
      </c>
      <c r="J1684">
        <v>105</v>
      </c>
      <c r="K1684">
        <v>0</v>
      </c>
    </row>
    <row r="1685" spans="1:11" x14ac:dyDescent="0.2">
      <c r="A1685" t="s">
        <v>1992</v>
      </c>
      <c r="B1685" t="s">
        <v>87</v>
      </c>
      <c r="C1685" t="s">
        <v>293</v>
      </c>
      <c r="D1685" t="s">
        <v>264</v>
      </c>
      <c r="E1685" t="s">
        <v>246</v>
      </c>
      <c r="F1685">
        <v>0</v>
      </c>
      <c r="G1685">
        <v>0</v>
      </c>
      <c r="H1685">
        <v>3</v>
      </c>
      <c r="I1685">
        <v>0</v>
      </c>
      <c r="J1685">
        <v>3</v>
      </c>
      <c r="K1685">
        <v>0</v>
      </c>
    </row>
    <row r="1686" spans="1:11" x14ac:dyDescent="0.2">
      <c r="A1686" t="s">
        <v>1993</v>
      </c>
      <c r="B1686" t="s">
        <v>87</v>
      </c>
      <c r="C1686" t="s">
        <v>293</v>
      </c>
      <c r="D1686" t="s">
        <v>269</v>
      </c>
      <c r="E1686" t="s">
        <v>247</v>
      </c>
      <c r="F1686">
        <v>0</v>
      </c>
      <c r="G1686">
        <v>0</v>
      </c>
      <c r="H1686">
        <v>32</v>
      </c>
      <c r="I1686">
        <v>0</v>
      </c>
      <c r="J1686">
        <v>32</v>
      </c>
      <c r="K1686">
        <v>0</v>
      </c>
    </row>
    <row r="1687" spans="1:11" x14ac:dyDescent="0.2">
      <c r="A1687" t="s">
        <v>1994</v>
      </c>
      <c r="B1687" t="s">
        <v>87</v>
      </c>
      <c r="C1687" t="s">
        <v>293</v>
      </c>
      <c r="D1687" t="s">
        <v>266</v>
      </c>
      <c r="E1687" t="s">
        <v>248</v>
      </c>
      <c r="F1687">
        <v>0</v>
      </c>
      <c r="G1687">
        <v>0</v>
      </c>
      <c r="H1687">
        <v>7</v>
      </c>
      <c r="I1687">
        <v>0</v>
      </c>
      <c r="J1687">
        <v>7</v>
      </c>
      <c r="K1687">
        <v>0</v>
      </c>
    </row>
    <row r="1688" spans="1:11" x14ac:dyDescent="0.2">
      <c r="A1688" t="s">
        <v>1995</v>
      </c>
      <c r="B1688" t="s">
        <v>87</v>
      </c>
      <c r="C1688" t="s">
        <v>293</v>
      </c>
      <c r="D1688" t="s">
        <v>270</v>
      </c>
      <c r="E1688" t="s">
        <v>250</v>
      </c>
      <c r="F1688">
        <v>0</v>
      </c>
      <c r="G1688">
        <v>0</v>
      </c>
      <c r="H1688">
        <v>1</v>
      </c>
      <c r="I1688">
        <v>0</v>
      </c>
      <c r="J1688">
        <v>1</v>
      </c>
      <c r="K1688">
        <v>0</v>
      </c>
    </row>
    <row r="1689" spans="1:11" x14ac:dyDescent="0.2">
      <c r="A1689" t="s">
        <v>1996</v>
      </c>
      <c r="B1689" t="s">
        <v>87</v>
      </c>
      <c r="C1689" t="s">
        <v>293</v>
      </c>
      <c r="D1689" t="s">
        <v>269</v>
      </c>
      <c r="E1689" t="s">
        <v>251</v>
      </c>
      <c r="F1689">
        <v>0</v>
      </c>
      <c r="G1689">
        <v>0</v>
      </c>
      <c r="H1689">
        <v>11</v>
      </c>
      <c r="I1689">
        <v>0</v>
      </c>
      <c r="J1689">
        <v>11</v>
      </c>
      <c r="K1689">
        <v>0</v>
      </c>
    </row>
    <row r="1690" spans="1:11" x14ac:dyDescent="0.2">
      <c r="A1690" t="s">
        <v>1997</v>
      </c>
      <c r="B1690" t="s">
        <v>87</v>
      </c>
      <c r="C1690" t="s">
        <v>293</v>
      </c>
      <c r="D1690" t="s">
        <v>268</v>
      </c>
      <c r="E1690" t="s">
        <v>252</v>
      </c>
      <c r="F1690">
        <v>0</v>
      </c>
      <c r="G1690">
        <v>0</v>
      </c>
      <c r="H1690">
        <v>4</v>
      </c>
      <c r="I1690">
        <v>0</v>
      </c>
      <c r="J1690">
        <v>4</v>
      </c>
      <c r="K1690">
        <v>0</v>
      </c>
    </row>
    <row r="1691" spans="1:11" x14ac:dyDescent="0.2">
      <c r="A1691" t="s">
        <v>1998</v>
      </c>
      <c r="B1691" t="s">
        <v>87</v>
      </c>
      <c r="C1691" t="s">
        <v>293</v>
      </c>
      <c r="D1691" t="s">
        <v>269</v>
      </c>
      <c r="E1691" t="s">
        <v>253</v>
      </c>
      <c r="F1691">
        <v>0</v>
      </c>
      <c r="G1691">
        <v>0</v>
      </c>
      <c r="H1691">
        <v>6</v>
      </c>
      <c r="I1691">
        <v>0</v>
      </c>
      <c r="J1691">
        <v>6</v>
      </c>
      <c r="K1691">
        <v>0</v>
      </c>
    </row>
    <row r="1692" spans="1:11" x14ac:dyDescent="0.2">
      <c r="A1692" t="s">
        <v>1999</v>
      </c>
      <c r="B1692" t="s">
        <v>87</v>
      </c>
      <c r="C1692" t="s">
        <v>293</v>
      </c>
      <c r="D1692" t="s">
        <v>271</v>
      </c>
      <c r="E1692" t="s">
        <v>254</v>
      </c>
      <c r="F1692">
        <v>0</v>
      </c>
      <c r="G1692">
        <v>0</v>
      </c>
      <c r="H1692">
        <v>4</v>
      </c>
      <c r="I1692">
        <v>0</v>
      </c>
      <c r="J1692">
        <v>4</v>
      </c>
      <c r="K1692">
        <v>0</v>
      </c>
    </row>
    <row r="1693" spans="1:11" x14ac:dyDescent="0.2">
      <c r="A1693" t="s">
        <v>2000</v>
      </c>
      <c r="B1693" t="s">
        <v>87</v>
      </c>
      <c r="C1693" t="s">
        <v>293</v>
      </c>
      <c r="D1693" t="s">
        <v>271</v>
      </c>
      <c r="E1693" t="s">
        <v>255</v>
      </c>
      <c r="F1693">
        <v>0</v>
      </c>
      <c r="G1693">
        <v>0</v>
      </c>
      <c r="H1693">
        <v>7</v>
      </c>
      <c r="I1693">
        <v>0</v>
      </c>
      <c r="J1693">
        <v>7</v>
      </c>
      <c r="K1693">
        <v>0</v>
      </c>
    </row>
    <row r="1694" spans="1:11" x14ac:dyDescent="0.2">
      <c r="A1694" t="s">
        <v>2001</v>
      </c>
      <c r="B1694" t="s">
        <v>87</v>
      </c>
      <c r="C1694" t="s">
        <v>293</v>
      </c>
      <c r="D1694" t="s">
        <v>272</v>
      </c>
      <c r="E1694" t="s">
        <v>256</v>
      </c>
      <c r="F1694">
        <v>0</v>
      </c>
      <c r="G1694">
        <v>0</v>
      </c>
      <c r="H1694">
        <v>4</v>
      </c>
      <c r="I1694">
        <v>0</v>
      </c>
      <c r="J1694">
        <v>4</v>
      </c>
      <c r="K1694">
        <v>0</v>
      </c>
    </row>
    <row r="1695" spans="1:11" x14ac:dyDescent="0.2">
      <c r="A1695" t="s">
        <v>2002</v>
      </c>
      <c r="B1695" t="s">
        <v>87</v>
      </c>
      <c r="C1695" t="s">
        <v>293</v>
      </c>
      <c r="D1695" t="s">
        <v>272</v>
      </c>
      <c r="E1695" t="s">
        <v>286</v>
      </c>
      <c r="F1695">
        <v>0</v>
      </c>
      <c r="G1695">
        <v>0</v>
      </c>
      <c r="H1695">
        <v>86</v>
      </c>
      <c r="I1695">
        <v>0</v>
      </c>
      <c r="J1695">
        <v>86</v>
      </c>
      <c r="K1695">
        <v>0</v>
      </c>
    </row>
    <row r="1696" spans="1:11" x14ac:dyDescent="0.2">
      <c r="A1696" t="s">
        <v>2003</v>
      </c>
      <c r="B1696" t="s">
        <v>87</v>
      </c>
      <c r="C1696" t="s">
        <v>295</v>
      </c>
      <c r="D1696" t="s">
        <v>104</v>
      </c>
      <c r="E1696" t="s">
        <v>277</v>
      </c>
      <c r="F1696">
        <v>0</v>
      </c>
      <c r="G1696">
        <v>0</v>
      </c>
      <c r="H1696">
        <v>74</v>
      </c>
      <c r="I1696">
        <v>0</v>
      </c>
      <c r="J1696">
        <v>74</v>
      </c>
      <c r="K1696">
        <v>0</v>
      </c>
    </row>
    <row r="1697" spans="1:11" x14ac:dyDescent="0.2">
      <c r="A1697" t="s">
        <v>2004</v>
      </c>
      <c r="B1697" t="s">
        <v>87</v>
      </c>
      <c r="C1697" t="s">
        <v>295</v>
      </c>
      <c r="D1697" t="s">
        <v>266</v>
      </c>
      <c r="E1697" t="s">
        <v>110</v>
      </c>
      <c r="F1697">
        <v>0</v>
      </c>
      <c r="G1697">
        <v>0</v>
      </c>
      <c r="H1697">
        <v>1</v>
      </c>
      <c r="I1697">
        <v>0</v>
      </c>
      <c r="J1697">
        <v>1</v>
      </c>
      <c r="K1697">
        <v>0</v>
      </c>
    </row>
    <row r="1698" spans="1:11" x14ac:dyDescent="0.2">
      <c r="A1698" t="s">
        <v>2005</v>
      </c>
      <c r="B1698" t="s">
        <v>87</v>
      </c>
      <c r="C1698" t="s">
        <v>295</v>
      </c>
      <c r="D1698" t="s">
        <v>271</v>
      </c>
      <c r="E1698" t="s">
        <v>111</v>
      </c>
      <c r="F1698">
        <v>0</v>
      </c>
      <c r="G1698">
        <v>0</v>
      </c>
      <c r="H1698">
        <v>1</v>
      </c>
      <c r="I1698">
        <v>0</v>
      </c>
      <c r="J1698">
        <v>1</v>
      </c>
      <c r="K1698">
        <v>0</v>
      </c>
    </row>
    <row r="1699" spans="1:11" x14ac:dyDescent="0.2">
      <c r="A1699" t="s">
        <v>2006</v>
      </c>
      <c r="B1699" t="s">
        <v>87</v>
      </c>
      <c r="C1699" t="s">
        <v>295</v>
      </c>
      <c r="D1699" t="s">
        <v>272</v>
      </c>
      <c r="E1699" t="s">
        <v>117</v>
      </c>
      <c r="F1699">
        <v>0</v>
      </c>
      <c r="G1699">
        <v>0</v>
      </c>
      <c r="H1699">
        <v>1</v>
      </c>
      <c r="I1699">
        <v>0</v>
      </c>
      <c r="J1699">
        <v>1</v>
      </c>
      <c r="K1699">
        <v>0</v>
      </c>
    </row>
    <row r="1700" spans="1:11" x14ac:dyDescent="0.2">
      <c r="A1700" t="s">
        <v>2007</v>
      </c>
      <c r="B1700" t="s">
        <v>87</v>
      </c>
      <c r="C1700" t="s">
        <v>295</v>
      </c>
      <c r="D1700" t="s">
        <v>266</v>
      </c>
      <c r="E1700" t="s">
        <v>118</v>
      </c>
      <c r="F1700">
        <v>0</v>
      </c>
      <c r="G1700">
        <v>0</v>
      </c>
      <c r="H1700">
        <v>1</v>
      </c>
      <c r="I1700">
        <v>0</v>
      </c>
      <c r="J1700">
        <v>1</v>
      </c>
      <c r="K1700">
        <v>0</v>
      </c>
    </row>
    <row r="1701" spans="1:11" x14ac:dyDescent="0.2">
      <c r="A1701" t="s">
        <v>2008</v>
      </c>
      <c r="B1701" t="s">
        <v>87</v>
      </c>
      <c r="C1701" t="s">
        <v>295</v>
      </c>
      <c r="D1701" t="s">
        <v>270</v>
      </c>
      <c r="E1701" t="s">
        <v>120</v>
      </c>
      <c r="F1701">
        <v>0</v>
      </c>
      <c r="G1701">
        <v>0</v>
      </c>
      <c r="H1701">
        <v>3</v>
      </c>
      <c r="I1701">
        <v>0</v>
      </c>
      <c r="J1701">
        <v>3</v>
      </c>
      <c r="K1701">
        <v>0</v>
      </c>
    </row>
    <row r="1702" spans="1:11" x14ac:dyDescent="0.2">
      <c r="A1702" t="s">
        <v>2009</v>
      </c>
      <c r="B1702" t="s">
        <v>87</v>
      </c>
      <c r="C1702" t="s">
        <v>295</v>
      </c>
      <c r="D1702" t="s">
        <v>266</v>
      </c>
      <c r="E1702" t="s">
        <v>121</v>
      </c>
      <c r="F1702">
        <v>0</v>
      </c>
      <c r="G1702">
        <v>0</v>
      </c>
      <c r="H1702">
        <v>1</v>
      </c>
      <c r="I1702">
        <v>0</v>
      </c>
      <c r="J1702">
        <v>1</v>
      </c>
      <c r="K1702">
        <v>0</v>
      </c>
    </row>
    <row r="1703" spans="1:11" x14ac:dyDescent="0.2">
      <c r="A1703" t="s">
        <v>2010</v>
      </c>
      <c r="B1703" t="s">
        <v>87</v>
      </c>
      <c r="C1703" t="s">
        <v>295</v>
      </c>
      <c r="D1703" t="s">
        <v>269</v>
      </c>
      <c r="E1703" t="s">
        <v>122</v>
      </c>
      <c r="F1703">
        <v>0</v>
      </c>
      <c r="G1703">
        <v>0</v>
      </c>
      <c r="H1703">
        <v>1</v>
      </c>
      <c r="I1703">
        <v>0</v>
      </c>
      <c r="J1703">
        <v>1</v>
      </c>
      <c r="K1703">
        <v>0</v>
      </c>
    </row>
    <row r="1704" spans="1:11" x14ac:dyDescent="0.2">
      <c r="A1704" t="s">
        <v>2011</v>
      </c>
      <c r="B1704" t="s">
        <v>87</v>
      </c>
      <c r="C1704" t="s">
        <v>295</v>
      </c>
      <c r="D1704" t="s">
        <v>265</v>
      </c>
      <c r="E1704" t="s">
        <v>125</v>
      </c>
      <c r="F1704">
        <v>0</v>
      </c>
      <c r="G1704">
        <v>0</v>
      </c>
      <c r="H1704">
        <v>8</v>
      </c>
      <c r="I1704">
        <v>0</v>
      </c>
      <c r="J1704">
        <v>8</v>
      </c>
      <c r="K1704">
        <v>0</v>
      </c>
    </row>
    <row r="1705" spans="1:11" x14ac:dyDescent="0.2">
      <c r="A1705" t="s">
        <v>2012</v>
      </c>
      <c r="B1705" t="s">
        <v>87</v>
      </c>
      <c r="C1705" t="s">
        <v>295</v>
      </c>
      <c r="D1705" t="s">
        <v>265</v>
      </c>
      <c r="E1705" t="s">
        <v>127</v>
      </c>
      <c r="F1705">
        <v>0</v>
      </c>
      <c r="G1705">
        <v>0</v>
      </c>
      <c r="H1705">
        <v>1</v>
      </c>
      <c r="I1705">
        <v>0</v>
      </c>
      <c r="J1705">
        <v>1</v>
      </c>
      <c r="K1705">
        <v>0</v>
      </c>
    </row>
    <row r="1706" spans="1:11" x14ac:dyDescent="0.2">
      <c r="A1706" t="s">
        <v>2013</v>
      </c>
      <c r="B1706" t="s">
        <v>87</v>
      </c>
      <c r="C1706" t="s">
        <v>295</v>
      </c>
      <c r="D1706" t="s">
        <v>266</v>
      </c>
      <c r="E1706" t="s">
        <v>130</v>
      </c>
      <c r="F1706">
        <v>0</v>
      </c>
      <c r="G1706">
        <v>0</v>
      </c>
      <c r="H1706">
        <v>1</v>
      </c>
      <c r="I1706">
        <v>0</v>
      </c>
      <c r="J1706">
        <v>1</v>
      </c>
      <c r="K1706">
        <v>0</v>
      </c>
    </row>
    <row r="1707" spans="1:11" x14ac:dyDescent="0.2">
      <c r="A1707" t="s">
        <v>2014</v>
      </c>
      <c r="B1707" t="s">
        <v>87</v>
      </c>
      <c r="C1707" t="s">
        <v>295</v>
      </c>
      <c r="D1707" t="s">
        <v>270</v>
      </c>
      <c r="E1707" t="s">
        <v>131</v>
      </c>
      <c r="F1707">
        <v>0</v>
      </c>
      <c r="G1707">
        <v>0</v>
      </c>
      <c r="H1707">
        <v>1</v>
      </c>
      <c r="I1707">
        <v>0</v>
      </c>
      <c r="J1707">
        <v>1</v>
      </c>
      <c r="K1707">
        <v>0</v>
      </c>
    </row>
    <row r="1708" spans="1:11" x14ac:dyDescent="0.2">
      <c r="A1708" t="s">
        <v>2015</v>
      </c>
      <c r="B1708" t="s">
        <v>87</v>
      </c>
      <c r="C1708" t="s">
        <v>295</v>
      </c>
      <c r="D1708" t="s">
        <v>268</v>
      </c>
      <c r="E1708" t="s">
        <v>134</v>
      </c>
      <c r="F1708">
        <v>0</v>
      </c>
      <c r="G1708">
        <v>0</v>
      </c>
      <c r="H1708">
        <v>6</v>
      </c>
      <c r="I1708">
        <v>0</v>
      </c>
      <c r="J1708">
        <v>6</v>
      </c>
      <c r="K1708">
        <v>0</v>
      </c>
    </row>
    <row r="1709" spans="1:11" x14ac:dyDescent="0.2">
      <c r="A1709" t="s">
        <v>2016</v>
      </c>
      <c r="B1709" t="s">
        <v>87</v>
      </c>
      <c r="C1709" t="s">
        <v>295</v>
      </c>
      <c r="D1709" t="s">
        <v>264</v>
      </c>
      <c r="E1709" t="s">
        <v>137</v>
      </c>
      <c r="F1709">
        <v>0</v>
      </c>
      <c r="G1709">
        <v>0</v>
      </c>
      <c r="H1709">
        <v>1</v>
      </c>
      <c r="I1709">
        <v>0</v>
      </c>
      <c r="J1709">
        <v>1</v>
      </c>
      <c r="K1709">
        <v>0</v>
      </c>
    </row>
    <row r="1710" spans="1:11" x14ac:dyDescent="0.2">
      <c r="A1710" t="s">
        <v>2017</v>
      </c>
      <c r="B1710" t="s">
        <v>87</v>
      </c>
      <c r="C1710" t="s">
        <v>295</v>
      </c>
      <c r="D1710" t="s">
        <v>264</v>
      </c>
      <c r="E1710" t="s">
        <v>278</v>
      </c>
      <c r="F1710">
        <v>0</v>
      </c>
      <c r="G1710">
        <v>0</v>
      </c>
      <c r="H1710">
        <v>5</v>
      </c>
      <c r="I1710">
        <v>0</v>
      </c>
      <c r="J1710">
        <v>5</v>
      </c>
      <c r="K1710">
        <v>0</v>
      </c>
    </row>
    <row r="1711" spans="1:11" x14ac:dyDescent="0.2">
      <c r="A1711" t="s">
        <v>2018</v>
      </c>
      <c r="B1711" t="s">
        <v>87</v>
      </c>
      <c r="C1711" t="s">
        <v>295</v>
      </c>
      <c r="D1711" t="s">
        <v>265</v>
      </c>
      <c r="E1711" t="s">
        <v>279</v>
      </c>
      <c r="F1711">
        <v>0</v>
      </c>
      <c r="G1711">
        <v>0</v>
      </c>
      <c r="H1711">
        <v>17</v>
      </c>
      <c r="I1711">
        <v>0</v>
      </c>
      <c r="J1711">
        <v>17</v>
      </c>
      <c r="K1711">
        <v>0</v>
      </c>
    </row>
    <row r="1712" spans="1:11" x14ac:dyDescent="0.2">
      <c r="A1712" t="s">
        <v>2019</v>
      </c>
      <c r="B1712" t="s">
        <v>87</v>
      </c>
      <c r="C1712" t="s">
        <v>295</v>
      </c>
      <c r="D1712" t="s">
        <v>265</v>
      </c>
      <c r="E1712" t="s">
        <v>147</v>
      </c>
      <c r="F1712">
        <v>0</v>
      </c>
      <c r="G1712">
        <v>0</v>
      </c>
      <c r="H1712">
        <v>2</v>
      </c>
      <c r="I1712">
        <v>0</v>
      </c>
      <c r="J1712">
        <v>2</v>
      </c>
      <c r="K1712">
        <v>0</v>
      </c>
    </row>
    <row r="1713" spans="1:11" x14ac:dyDescent="0.2">
      <c r="A1713" t="s">
        <v>2020</v>
      </c>
      <c r="B1713" t="s">
        <v>87</v>
      </c>
      <c r="C1713" t="s">
        <v>295</v>
      </c>
      <c r="D1713" t="s">
        <v>267</v>
      </c>
      <c r="E1713" t="s">
        <v>148</v>
      </c>
      <c r="F1713">
        <v>0</v>
      </c>
      <c r="G1713">
        <v>0</v>
      </c>
      <c r="H1713">
        <v>1</v>
      </c>
      <c r="I1713">
        <v>0</v>
      </c>
      <c r="J1713">
        <v>1</v>
      </c>
      <c r="K1713">
        <v>0</v>
      </c>
    </row>
    <row r="1714" spans="1:11" x14ac:dyDescent="0.2">
      <c r="A1714" t="s">
        <v>2021</v>
      </c>
      <c r="B1714" t="s">
        <v>87</v>
      </c>
      <c r="C1714" t="s">
        <v>295</v>
      </c>
      <c r="D1714" t="s">
        <v>266</v>
      </c>
      <c r="E1714" t="s">
        <v>150</v>
      </c>
      <c r="F1714">
        <v>0</v>
      </c>
      <c r="G1714">
        <v>0</v>
      </c>
      <c r="H1714">
        <v>1</v>
      </c>
      <c r="I1714">
        <v>0</v>
      </c>
      <c r="J1714">
        <v>1</v>
      </c>
      <c r="K1714">
        <v>0</v>
      </c>
    </row>
    <row r="1715" spans="1:11" x14ac:dyDescent="0.2">
      <c r="A1715" t="s">
        <v>2022</v>
      </c>
      <c r="B1715" t="s">
        <v>87</v>
      </c>
      <c r="C1715" t="s">
        <v>295</v>
      </c>
      <c r="D1715" t="s">
        <v>266</v>
      </c>
      <c r="E1715" t="s">
        <v>151</v>
      </c>
      <c r="F1715">
        <v>0</v>
      </c>
      <c r="G1715">
        <v>0</v>
      </c>
      <c r="H1715">
        <v>1</v>
      </c>
      <c r="I1715">
        <v>0</v>
      </c>
      <c r="J1715">
        <v>1</v>
      </c>
      <c r="K1715">
        <v>0</v>
      </c>
    </row>
    <row r="1716" spans="1:11" x14ac:dyDescent="0.2">
      <c r="A1716" t="s">
        <v>2023</v>
      </c>
      <c r="B1716" t="s">
        <v>87</v>
      </c>
      <c r="C1716" t="s">
        <v>295</v>
      </c>
      <c r="D1716" t="s">
        <v>266</v>
      </c>
      <c r="E1716" t="s">
        <v>153</v>
      </c>
      <c r="F1716">
        <v>0</v>
      </c>
      <c r="G1716">
        <v>0</v>
      </c>
      <c r="H1716">
        <v>1</v>
      </c>
      <c r="I1716">
        <v>0</v>
      </c>
      <c r="J1716">
        <v>1</v>
      </c>
      <c r="K1716">
        <v>0</v>
      </c>
    </row>
    <row r="1717" spans="1:11" x14ac:dyDescent="0.2">
      <c r="A1717" t="s">
        <v>2024</v>
      </c>
      <c r="B1717" t="s">
        <v>87</v>
      </c>
      <c r="C1717" t="s">
        <v>295</v>
      </c>
      <c r="D1717" t="s">
        <v>269</v>
      </c>
      <c r="E1717" t="s">
        <v>154</v>
      </c>
      <c r="F1717">
        <v>0</v>
      </c>
      <c r="G1717">
        <v>0</v>
      </c>
      <c r="H1717">
        <v>2</v>
      </c>
      <c r="I1717">
        <v>0</v>
      </c>
      <c r="J1717">
        <v>2</v>
      </c>
      <c r="K1717">
        <v>0</v>
      </c>
    </row>
    <row r="1718" spans="1:11" x14ac:dyDescent="0.2">
      <c r="A1718" t="s">
        <v>2025</v>
      </c>
      <c r="B1718" t="s">
        <v>87</v>
      </c>
      <c r="C1718" t="s">
        <v>295</v>
      </c>
      <c r="D1718" t="s">
        <v>266</v>
      </c>
      <c r="E1718" t="s">
        <v>155</v>
      </c>
      <c r="F1718">
        <v>0</v>
      </c>
      <c r="G1718">
        <v>0</v>
      </c>
      <c r="H1718">
        <v>1</v>
      </c>
      <c r="I1718">
        <v>0</v>
      </c>
      <c r="J1718">
        <v>1</v>
      </c>
      <c r="K1718">
        <v>0</v>
      </c>
    </row>
    <row r="1719" spans="1:11" x14ac:dyDescent="0.2">
      <c r="A1719" t="s">
        <v>2026</v>
      </c>
      <c r="B1719" t="s">
        <v>87</v>
      </c>
      <c r="C1719" t="s">
        <v>295</v>
      </c>
      <c r="D1719" t="s">
        <v>266</v>
      </c>
      <c r="E1719" t="s">
        <v>156</v>
      </c>
      <c r="F1719">
        <v>0</v>
      </c>
      <c r="G1719">
        <v>0</v>
      </c>
      <c r="H1719">
        <v>1</v>
      </c>
      <c r="I1719">
        <v>0</v>
      </c>
      <c r="J1719">
        <v>1</v>
      </c>
      <c r="K1719">
        <v>0</v>
      </c>
    </row>
    <row r="1720" spans="1:11" x14ac:dyDescent="0.2">
      <c r="A1720" t="s">
        <v>2027</v>
      </c>
      <c r="B1720" t="s">
        <v>87</v>
      </c>
      <c r="C1720" t="s">
        <v>295</v>
      </c>
      <c r="D1720" t="s">
        <v>265</v>
      </c>
      <c r="E1720" t="s">
        <v>160</v>
      </c>
      <c r="F1720">
        <v>0</v>
      </c>
      <c r="G1720">
        <v>0</v>
      </c>
      <c r="H1720">
        <v>4</v>
      </c>
      <c r="I1720">
        <v>0</v>
      </c>
      <c r="J1720">
        <v>4</v>
      </c>
      <c r="K1720">
        <v>0</v>
      </c>
    </row>
    <row r="1721" spans="1:11" x14ac:dyDescent="0.2">
      <c r="A1721" t="s">
        <v>2028</v>
      </c>
      <c r="B1721" t="s">
        <v>87</v>
      </c>
      <c r="C1721" t="s">
        <v>295</v>
      </c>
      <c r="D1721" t="s">
        <v>266</v>
      </c>
      <c r="E1721" t="s">
        <v>162</v>
      </c>
      <c r="F1721">
        <v>0</v>
      </c>
      <c r="G1721">
        <v>0</v>
      </c>
      <c r="H1721">
        <v>1</v>
      </c>
      <c r="I1721">
        <v>0</v>
      </c>
      <c r="J1721">
        <v>1</v>
      </c>
      <c r="K1721">
        <v>0</v>
      </c>
    </row>
    <row r="1722" spans="1:11" x14ac:dyDescent="0.2">
      <c r="A1722" t="s">
        <v>2029</v>
      </c>
      <c r="B1722" t="s">
        <v>87</v>
      </c>
      <c r="C1722" t="s">
        <v>295</v>
      </c>
      <c r="D1722" t="s">
        <v>266</v>
      </c>
      <c r="E1722" t="s">
        <v>172</v>
      </c>
      <c r="F1722">
        <v>0</v>
      </c>
      <c r="G1722">
        <v>0</v>
      </c>
      <c r="H1722">
        <v>3</v>
      </c>
      <c r="I1722">
        <v>0</v>
      </c>
      <c r="J1722">
        <v>3</v>
      </c>
      <c r="K1722">
        <v>0</v>
      </c>
    </row>
    <row r="1723" spans="1:11" x14ac:dyDescent="0.2">
      <c r="A1723" t="s">
        <v>2030</v>
      </c>
      <c r="B1723" t="s">
        <v>87</v>
      </c>
      <c r="C1723" t="s">
        <v>295</v>
      </c>
      <c r="D1723" t="s">
        <v>272</v>
      </c>
      <c r="E1723" t="s">
        <v>174</v>
      </c>
      <c r="F1723">
        <v>0</v>
      </c>
      <c r="G1723">
        <v>0</v>
      </c>
      <c r="H1723">
        <v>1</v>
      </c>
      <c r="I1723">
        <v>0</v>
      </c>
      <c r="J1723">
        <v>1</v>
      </c>
      <c r="K1723">
        <v>0</v>
      </c>
    </row>
    <row r="1724" spans="1:11" x14ac:dyDescent="0.2">
      <c r="A1724" t="s">
        <v>2031</v>
      </c>
      <c r="B1724" t="s">
        <v>87</v>
      </c>
      <c r="C1724" t="s">
        <v>295</v>
      </c>
      <c r="D1724" t="s">
        <v>266</v>
      </c>
      <c r="E1724" t="s">
        <v>177</v>
      </c>
      <c r="F1724">
        <v>0</v>
      </c>
      <c r="G1724">
        <v>0</v>
      </c>
      <c r="H1724">
        <v>1</v>
      </c>
      <c r="I1724">
        <v>0</v>
      </c>
      <c r="J1724">
        <v>1</v>
      </c>
      <c r="K1724">
        <v>0</v>
      </c>
    </row>
    <row r="1725" spans="1:11" x14ac:dyDescent="0.2">
      <c r="A1725" t="s">
        <v>2032</v>
      </c>
      <c r="B1725" t="s">
        <v>87</v>
      </c>
      <c r="C1725" t="s">
        <v>295</v>
      </c>
      <c r="D1725" t="s">
        <v>266</v>
      </c>
      <c r="E1725" t="s">
        <v>280</v>
      </c>
      <c r="F1725">
        <v>0</v>
      </c>
      <c r="G1725">
        <v>0</v>
      </c>
      <c r="H1725">
        <v>19</v>
      </c>
      <c r="I1725">
        <v>0</v>
      </c>
      <c r="J1725">
        <v>19</v>
      </c>
      <c r="K1725">
        <v>0</v>
      </c>
    </row>
    <row r="1726" spans="1:11" x14ac:dyDescent="0.2">
      <c r="A1726" t="s">
        <v>2033</v>
      </c>
      <c r="B1726" t="s">
        <v>87</v>
      </c>
      <c r="C1726" t="s">
        <v>295</v>
      </c>
      <c r="D1726" t="s">
        <v>268</v>
      </c>
      <c r="E1726" t="s">
        <v>181</v>
      </c>
      <c r="F1726">
        <v>0</v>
      </c>
      <c r="G1726">
        <v>0</v>
      </c>
      <c r="H1726">
        <v>2</v>
      </c>
      <c r="I1726">
        <v>0</v>
      </c>
      <c r="J1726">
        <v>2</v>
      </c>
      <c r="K1726">
        <v>0</v>
      </c>
    </row>
    <row r="1727" spans="1:11" x14ac:dyDescent="0.2">
      <c r="A1727" t="s">
        <v>2034</v>
      </c>
      <c r="B1727" t="s">
        <v>87</v>
      </c>
      <c r="C1727" t="s">
        <v>295</v>
      </c>
      <c r="D1727" t="s">
        <v>265</v>
      </c>
      <c r="E1727" t="s">
        <v>188</v>
      </c>
      <c r="F1727">
        <v>0</v>
      </c>
      <c r="G1727">
        <v>0</v>
      </c>
      <c r="H1727">
        <v>1</v>
      </c>
      <c r="I1727">
        <v>0</v>
      </c>
      <c r="J1727">
        <v>1</v>
      </c>
      <c r="K1727">
        <v>0</v>
      </c>
    </row>
    <row r="1728" spans="1:11" x14ac:dyDescent="0.2">
      <c r="A1728" t="s">
        <v>2035</v>
      </c>
      <c r="B1728" t="s">
        <v>87</v>
      </c>
      <c r="C1728" t="s">
        <v>295</v>
      </c>
      <c r="D1728" t="s">
        <v>267</v>
      </c>
      <c r="E1728" t="s">
        <v>281</v>
      </c>
      <c r="F1728">
        <v>0</v>
      </c>
      <c r="G1728">
        <v>0</v>
      </c>
      <c r="H1728">
        <v>1</v>
      </c>
      <c r="I1728">
        <v>0</v>
      </c>
      <c r="J1728">
        <v>1</v>
      </c>
      <c r="K1728">
        <v>0</v>
      </c>
    </row>
    <row r="1729" spans="1:11" x14ac:dyDescent="0.2">
      <c r="A1729" t="s">
        <v>2036</v>
      </c>
      <c r="B1729" t="s">
        <v>87</v>
      </c>
      <c r="C1729" t="s">
        <v>295</v>
      </c>
      <c r="D1729" t="s">
        <v>264</v>
      </c>
      <c r="E1729" t="s">
        <v>191</v>
      </c>
      <c r="F1729">
        <v>0</v>
      </c>
      <c r="G1729">
        <v>0</v>
      </c>
      <c r="H1729">
        <v>1</v>
      </c>
      <c r="I1729">
        <v>0</v>
      </c>
      <c r="J1729">
        <v>1</v>
      </c>
      <c r="K1729">
        <v>0</v>
      </c>
    </row>
    <row r="1730" spans="1:11" x14ac:dyDescent="0.2">
      <c r="A1730" t="s">
        <v>2037</v>
      </c>
      <c r="B1730" t="s">
        <v>87</v>
      </c>
      <c r="C1730" t="s">
        <v>295</v>
      </c>
      <c r="D1730" t="s">
        <v>268</v>
      </c>
      <c r="E1730" t="s">
        <v>282</v>
      </c>
      <c r="F1730">
        <v>0</v>
      </c>
      <c r="G1730">
        <v>0</v>
      </c>
      <c r="H1730">
        <v>8</v>
      </c>
      <c r="I1730">
        <v>0</v>
      </c>
      <c r="J1730">
        <v>8</v>
      </c>
      <c r="K1730">
        <v>0</v>
      </c>
    </row>
    <row r="1731" spans="1:11" x14ac:dyDescent="0.2">
      <c r="A1731" t="s">
        <v>2038</v>
      </c>
      <c r="B1731" t="s">
        <v>87</v>
      </c>
      <c r="C1731" t="s">
        <v>295</v>
      </c>
      <c r="D1731" t="s">
        <v>272</v>
      </c>
      <c r="E1731" t="s">
        <v>194</v>
      </c>
      <c r="F1731">
        <v>0</v>
      </c>
      <c r="G1731">
        <v>0</v>
      </c>
      <c r="H1731">
        <v>1</v>
      </c>
      <c r="I1731">
        <v>0</v>
      </c>
      <c r="J1731">
        <v>1</v>
      </c>
      <c r="K1731">
        <v>0</v>
      </c>
    </row>
    <row r="1732" spans="1:11" x14ac:dyDescent="0.2">
      <c r="A1732" t="s">
        <v>2039</v>
      </c>
      <c r="B1732" t="s">
        <v>87</v>
      </c>
      <c r="C1732" t="s">
        <v>295</v>
      </c>
      <c r="D1732" t="s">
        <v>266</v>
      </c>
      <c r="E1732" t="s">
        <v>204</v>
      </c>
      <c r="F1732">
        <v>0</v>
      </c>
      <c r="G1732">
        <v>0</v>
      </c>
      <c r="H1732">
        <v>2</v>
      </c>
      <c r="I1732">
        <v>0</v>
      </c>
      <c r="J1732">
        <v>2</v>
      </c>
      <c r="K1732">
        <v>0</v>
      </c>
    </row>
    <row r="1733" spans="1:11" x14ac:dyDescent="0.2">
      <c r="A1733" t="s">
        <v>2040</v>
      </c>
      <c r="B1733" t="s">
        <v>87</v>
      </c>
      <c r="C1733" t="s">
        <v>295</v>
      </c>
      <c r="D1733" t="s">
        <v>264</v>
      </c>
      <c r="E1733" t="s">
        <v>209</v>
      </c>
      <c r="F1733">
        <v>0</v>
      </c>
      <c r="G1733">
        <v>0</v>
      </c>
      <c r="H1733">
        <v>1</v>
      </c>
      <c r="I1733">
        <v>0</v>
      </c>
      <c r="J1733">
        <v>1</v>
      </c>
      <c r="K1733">
        <v>0</v>
      </c>
    </row>
    <row r="1734" spans="1:11" x14ac:dyDescent="0.2">
      <c r="A1734" t="s">
        <v>2041</v>
      </c>
      <c r="B1734" t="s">
        <v>87</v>
      </c>
      <c r="C1734" t="s">
        <v>295</v>
      </c>
      <c r="D1734" t="s">
        <v>269</v>
      </c>
      <c r="E1734" t="s">
        <v>283</v>
      </c>
      <c r="F1734">
        <v>0</v>
      </c>
      <c r="G1734">
        <v>0</v>
      </c>
      <c r="H1734">
        <v>7</v>
      </c>
      <c r="I1734">
        <v>0</v>
      </c>
      <c r="J1734">
        <v>7</v>
      </c>
      <c r="K1734">
        <v>0</v>
      </c>
    </row>
    <row r="1735" spans="1:11" x14ac:dyDescent="0.2">
      <c r="A1735" t="s">
        <v>2042</v>
      </c>
      <c r="B1735" t="s">
        <v>87</v>
      </c>
      <c r="C1735" t="s">
        <v>295</v>
      </c>
      <c r="D1735" t="s">
        <v>270</v>
      </c>
      <c r="E1735" t="s">
        <v>284</v>
      </c>
      <c r="F1735">
        <v>0</v>
      </c>
      <c r="G1735">
        <v>0</v>
      </c>
      <c r="H1735">
        <v>5</v>
      </c>
      <c r="I1735">
        <v>0</v>
      </c>
      <c r="J1735">
        <v>5</v>
      </c>
      <c r="K1735">
        <v>0</v>
      </c>
    </row>
    <row r="1736" spans="1:11" x14ac:dyDescent="0.2">
      <c r="A1736" t="s">
        <v>2043</v>
      </c>
      <c r="B1736" t="s">
        <v>87</v>
      </c>
      <c r="C1736" t="s">
        <v>295</v>
      </c>
      <c r="D1736" t="s">
        <v>271</v>
      </c>
      <c r="E1736" t="s">
        <v>227</v>
      </c>
      <c r="F1736">
        <v>0</v>
      </c>
      <c r="G1736">
        <v>0</v>
      </c>
      <c r="H1736">
        <v>1</v>
      </c>
      <c r="I1736">
        <v>0</v>
      </c>
      <c r="J1736">
        <v>1</v>
      </c>
      <c r="K1736">
        <v>0</v>
      </c>
    </row>
    <row r="1737" spans="1:11" x14ac:dyDescent="0.2">
      <c r="A1737" t="s">
        <v>2044</v>
      </c>
      <c r="B1737" t="s">
        <v>87</v>
      </c>
      <c r="C1737" t="s">
        <v>295</v>
      </c>
      <c r="D1737" t="s">
        <v>265</v>
      </c>
      <c r="E1737" t="s">
        <v>228</v>
      </c>
      <c r="F1737">
        <v>0</v>
      </c>
      <c r="G1737">
        <v>0</v>
      </c>
      <c r="H1737">
        <v>1</v>
      </c>
      <c r="I1737">
        <v>0</v>
      </c>
      <c r="J1737">
        <v>1</v>
      </c>
      <c r="K1737">
        <v>0</v>
      </c>
    </row>
    <row r="1738" spans="1:11" x14ac:dyDescent="0.2">
      <c r="A1738" t="s">
        <v>2045</v>
      </c>
      <c r="B1738" t="s">
        <v>87</v>
      </c>
      <c r="C1738" t="s">
        <v>295</v>
      </c>
      <c r="D1738" t="s">
        <v>269</v>
      </c>
      <c r="E1738" t="s">
        <v>230</v>
      </c>
      <c r="F1738">
        <v>0</v>
      </c>
      <c r="G1738">
        <v>0</v>
      </c>
      <c r="H1738">
        <v>3</v>
      </c>
      <c r="I1738">
        <v>0</v>
      </c>
      <c r="J1738">
        <v>3</v>
      </c>
      <c r="K1738">
        <v>0</v>
      </c>
    </row>
    <row r="1739" spans="1:11" x14ac:dyDescent="0.2">
      <c r="A1739" t="s">
        <v>2046</v>
      </c>
      <c r="B1739" t="s">
        <v>87</v>
      </c>
      <c r="C1739" t="s">
        <v>295</v>
      </c>
      <c r="D1739" t="s">
        <v>266</v>
      </c>
      <c r="E1739" t="s">
        <v>231</v>
      </c>
      <c r="F1739">
        <v>0</v>
      </c>
      <c r="G1739">
        <v>0</v>
      </c>
      <c r="H1739">
        <v>1</v>
      </c>
      <c r="I1739">
        <v>0</v>
      </c>
      <c r="J1739">
        <v>1</v>
      </c>
      <c r="K1739">
        <v>0</v>
      </c>
    </row>
    <row r="1740" spans="1:11" x14ac:dyDescent="0.2">
      <c r="A1740" t="s">
        <v>2047</v>
      </c>
      <c r="B1740" t="s">
        <v>87</v>
      </c>
      <c r="C1740" t="s">
        <v>295</v>
      </c>
      <c r="D1740" t="s">
        <v>266</v>
      </c>
      <c r="E1740" t="s">
        <v>237</v>
      </c>
      <c r="F1740">
        <v>0</v>
      </c>
      <c r="G1740">
        <v>0</v>
      </c>
      <c r="H1740">
        <v>2</v>
      </c>
      <c r="I1740">
        <v>0</v>
      </c>
      <c r="J1740">
        <v>2</v>
      </c>
      <c r="K1740">
        <v>0</v>
      </c>
    </row>
    <row r="1741" spans="1:11" x14ac:dyDescent="0.2">
      <c r="A1741" t="s">
        <v>2048</v>
      </c>
      <c r="B1741" t="s">
        <v>87</v>
      </c>
      <c r="C1741" t="s">
        <v>295</v>
      </c>
      <c r="D1741" t="s">
        <v>271</v>
      </c>
      <c r="E1741" t="s">
        <v>244</v>
      </c>
      <c r="F1741">
        <v>0</v>
      </c>
      <c r="G1741">
        <v>0</v>
      </c>
      <c r="H1741">
        <v>1</v>
      </c>
      <c r="I1741">
        <v>0</v>
      </c>
      <c r="J1741">
        <v>1</v>
      </c>
      <c r="K1741">
        <v>0</v>
      </c>
    </row>
    <row r="1742" spans="1:11" x14ac:dyDescent="0.2">
      <c r="A1742" t="s">
        <v>2049</v>
      </c>
      <c r="B1742" t="s">
        <v>87</v>
      </c>
      <c r="C1742" t="s">
        <v>295</v>
      </c>
      <c r="D1742" t="s">
        <v>271</v>
      </c>
      <c r="E1742" t="s">
        <v>285</v>
      </c>
      <c r="F1742">
        <v>0</v>
      </c>
      <c r="G1742">
        <v>0</v>
      </c>
      <c r="H1742">
        <v>8</v>
      </c>
      <c r="I1742">
        <v>0</v>
      </c>
      <c r="J1742">
        <v>8</v>
      </c>
      <c r="K1742">
        <v>0</v>
      </c>
    </row>
    <row r="1743" spans="1:11" x14ac:dyDescent="0.2">
      <c r="A1743" t="s">
        <v>2050</v>
      </c>
      <c r="B1743" t="s">
        <v>87</v>
      </c>
      <c r="C1743" t="s">
        <v>295</v>
      </c>
      <c r="D1743" t="s">
        <v>264</v>
      </c>
      <c r="E1743" t="s">
        <v>246</v>
      </c>
      <c r="F1743">
        <v>0</v>
      </c>
      <c r="G1743">
        <v>0</v>
      </c>
      <c r="H1743">
        <v>2</v>
      </c>
      <c r="I1743">
        <v>0</v>
      </c>
      <c r="J1743">
        <v>2</v>
      </c>
      <c r="K1743">
        <v>0</v>
      </c>
    </row>
    <row r="1744" spans="1:11" x14ac:dyDescent="0.2">
      <c r="A1744" t="s">
        <v>2051</v>
      </c>
      <c r="B1744" t="s">
        <v>87</v>
      </c>
      <c r="C1744" t="s">
        <v>295</v>
      </c>
      <c r="D1744" t="s">
        <v>270</v>
      </c>
      <c r="E1744" t="s">
        <v>250</v>
      </c>
      <c r="F1744">
        <v>0</v>
      </c>
      <c r="G1744">
        <v>0</v>
      </c>
      <c r="H1744">
        <v>1</v>
      </c>
      <c r="I1744">
        <v>0</v>
      </c>
      <c r="J1744">
        <v>1</v>
      </c>
      <c r="K1744">
        <v>0</v>
      </c>
    </row>
    <row r="1745" spans="1:11" x14ac:dyDescent="0.2">
      <c r="A1745" t="s">
        <v>2052</v>
      </c>
      <c r="B1745" t="s">
        <v>87</v>
      </c>
      <c r="C1745" t="s">
        <v>295</v>
      </c>
      <c r="D1745" t="s">
        <v>269</v>
      </c>
      <c r="E1745" t="s">
        <v>251</v>
      </c>
      <c r="F1745">
        <v>0</v>
      </c>
      <c r="G1745">
        <v>0</v>
      </c>
      <c r="H1745">
        <v>1</v>
      </c>
      <c r="I1745">
        <v>0</v>
      </c>
      <c r="J1745">
        <v>1</v>
      </c>
      <c r="K1745">
        <v>0</v>
      </c>
    </row>
    <row r="1746" spans="1:11" x14ac:dyDescent="0.2">
      <c r="A1746" t="s">
        <v>2053</v>
      </c>
      <c r="B1746" t="s">
        <v>87</v>
      </c>
      <c r="C1746" t="s">
        <v>295</v>
      </c>
      <c r="D1746" t="s">
        <v>271</v>
      </c>
      <c r="E1746" t="s">
        <v>255</v>
      </c>
      <c r="F1746">
        <v>0</v>
      </c>
      <c r="G1746">
        <v>0</v>
      </c>
      <c r="H1746">
        <v>5</v>
      </c>
      <c r="I1746">
        <v>0</v>
      </c>
      <c r="J1746">
        <v>5</v>
      </c>
      <c r="K1746">
        <v>0</v>
      </c>
    </row>
    <row r="1747" spans="1:11" x14ac:dyDescent="0.2">
      <c r="A1747" t="s">
        <v>2054</v>
      </c>
      <c r="B1747" t="s">
        <v>87</v>
      </c>
      <c r="C1747" t="s">
        <v>295</v>
      </c>
      <c r="D1747" t="s">
        <v>272</v>
      </c>
      <c r="E1747" t="s">
        <v>256</v>
      </c>
      <c r="F1747">
        <v>0</v>
      </c>
      <c r="G1747">
        <v>0</v>
      </c>
      <c r="H1747">
        <v>1</v>
      </c>
      <c r="I1747">
        <v>0</v>
      </c>
      <c r="J1747">
        <v>1</v>
      </c>
      <c r="K1747">
        <v>0</v>
      </c>
    </row>
    <row r="1748" spans="1:11" x14ac:dyDescent="0.2">
      <c r="A1748" t="s">
        <v>2055</v>
      </c>
      <c r="B1748" t="s">
        <v>87</v>
      </c>
      <c r="C1748" t="s">
        <v>295</v>
      </c>
      <c r="D1748" t="s">
        <v>272</v>
      </c>
      <c r="E1748" t="s">
        <v>286</v>
      </c>
      <c r="F1748">
        <v>0</v>
      </c>
      <c r="G1748">
        <v>0</v>
      </c>
      <c r="H1748">
        <v>4</v>
      </c>
      <c r="I1748">
        <v>0</v>
      </c>
      <c r="J1748">
        <v>4</v>
      </c>
      <c r="K1748">
        <v>0</v>
      </c>
    </row>
    <row r="1749" spans="1:11" x14ac:dyDescent="0.2">
      <c r="A1749" t="s">
        <v>2056</v>
      </c>
      <c r="B1749" t="s">
        <v>87</v>
      </c>
      <c r="C1749" t="s">
        <v>292</v>
      </c>
      <c r="D1749" t="s">
        <v>104</v>
      </c>
      <c r="E1749" t="s">
        <v>277</v>
      </c>
      <c r="F1749">
        <v>2913</v>
      </c>
      <c r="G1749">
        <v>148884.4</v>
      </c>
      <c r="H1749">
        <v>0</v>
      </c>
      <c r="I1749">
        <v>0</v>
      </c>
      <c r="J1749">
        <v>2913</v>
      </c>
      <c r="K1749">
        <v>148884.4</v>
      </c>
    </row>
    <row r="1750" spans="1:11" x14ac:dyDescent="0.2">
      <c r="A1750" t="s">
        <v>2057</v>
      </c>
      <c r="B1750" t="s">
        <v>87</v>
      </c>
      <c r="C1750" t="s">
        <v>292</v>
      </c>
      <c r="D1750" t="s">
        <v>266</v>
      </c>
      <c r="E1750" t="s">
        <v>105</v>
      </c>
      <c r="F1750">
        <v>15</v>
      </c>
      <c r="G1750">
        <v>908</v>
      </c>
      <c r="H1750">
        <v>0</v>
      </c>
      <c r="I1750">
        <v>0</v>
      </c>
      <c r="J1750">
        <v>15</v>
      </c>
      <c r="K1750">
        <v>908</v>
      </c>
    </row>
    <row r="1751" spans="1:11" x14ac:dyDescent="0.2">
      <c r="A1751" t="s">
        <v>2058</v>
      </c>
      <c r="B1751" t="s">
        <v>87</v>
      </c>
      <c r="C1751" t="s">
        <v>292</v>
      </c>
      <c r="D1751" t="s">
        <v>266</v>
      </c>
      <c r="E1751" t="s">
        <v>106</v>
      </c>
      <c r="F1751">
        <v>20</v>
      </c>
      <c r="G1751">
        <v>883</v>
      </c>
      <c r="H1751">
        <v>0</v>
      </c>
      <c r="I1751">
        <v>0</v>
      </c>
      <c r="J1751">
        <v>20</v>
      </c>
      <c r="K1751">
        <v>883</v>
      </c>
    </row>
    <row r="1752" spans="1:11" x14ac:dyDescent="0.2">
      <c r="A1752" t="s">
        <v>2059</v>
      </c>
      <c r="B1752" t="s">
        <v>87</v>
      </c>
      <c r="C1752" t="s">
        <v>292</v>
      </c>
      <c r="D1752" t="s">
        <v>272</v>
      </c>
      <c r="E1752" t="s">
        <v>107</v>
      </c>
      <c r="F1752">
        <v>10</v>
      </c>
      <c r="G1752">
        <v>431</v>
      </c>
      <c r="H1752">
        <v>0</v>
      </c>
      <c r="I1752">
        <v>0</v>
      </c>
      <c r="J1752">
        <v>10</v>
      </c>
      <c r="K1752">
        <v>431</v>
      </c>
    </row>
    <row r="1753" spans="1:11" x14ac:dyDescent="0.2">
      <c r="A1753" t="s">
        <v>2060</v>
      </c>
      <c r="B1753" t="s">
        <v>87</v>
      </c>
      <c r="C1753" t="s">
        <v>292</v>
      </c>
      <c r="D1753" t="s">
        <v>270</v>
      </c>
      <c r="E1753" t="s">
        <v>108</v>
      </c>
      <c r="F1753">
        <v>15</v>
      </c>
      <c r="G1753">
        <v>596</v>
      </c>
      <c r="H1753">
        <v>0</v>
      </c>
      <c r="I1753">
        <v>0</v>
      </c>
      <c r="J1753">
        <v>15</v>
      </c>
      <c r="K1753">
        <v>596</v>
      </c>
    </row>
    <row r="1754" spans="1:11" x14ac:dyDescent="0.2">
      <c r="A1754" t="s">
        <v>2061</v>
      </c>
      <c r="B1754" t="s">
        <v>87</v>
      </c>
      <c r="C1754" t="s">
        <v>292</v>
      </c>
      <c r="D1754" t="s">
        <v>265</v>
      </c>
      <c r="E1754" t="s">
        <v>109</v>
      </c>
      <c r="F1754">
        <v>10</v>
      </c>
      <c r="G1754">
        <v>729</v>
      </c>
      <c r="H1754">
        <v>0</v>
      </c>
      <c r="I1754">
        <v>0</v>
      </c>
      <c r="J1754">
        <v>10</v>
      </c>
      <c r="K1754">
        <v>729</v>
      </c>
    </row>
    <row r="1755" spans="1:11" x14ac:dyDescent="0.2">
      <c r="A1755" t="s">
        <v>2062</v>
      </c>
      <c r="B1755" t="s">
        <v>87</v>
      </c>
      <c r="C1755" t="s">
        <v>292</v>
      </c>
      <c r="D1755" t="s">
        <v>266</v>
      </c>
      <c r="E1755" t="s">
        <v>110</v>
      </c>
      <c r="F1755">
        <v>9</v>
      </c>
      <c r="G1755">
        <v>380</v>
      </c>
      <c r="H1755">
        <v>0</v>
      </c>
      <c r="I1755">
        <v>0</v>
      </c>
      <c r="J1755">
        <v>9</v>
      </c>
      <c r="K1755">
        <v>380</v>
      </c>
    </row>
    <row r="1756" spans="1:11" x14ac:dyDescent="0.2">
      <c r="A1756" t="s">
        <v>2063</v>
      </c>
      <c r="B1756" t="s">
        <v>87</v>
      </c>
      <c r="C1756" t="s">
        <v>292</v>
      </c>
      <c r="D1756" t="s">
        <v>271</v>
      </c>
      <c r="E1756" t="s">
        <v>111</v>
      </c>
      <c r="F1756">
        <v>77</v>
      </c>
      <c r="G1756">
        <v>4735</v>
      </c>
      <c r="H1756">
        <v>0</v>
      </c>
      <c r="I1756">
        <v>0</v>
      </c>
      <c r="J1756">
        <v>77</v>
      </c>
      <c r="K1756">
        <v>4735</v>
      </c>
    </row>
    <row r="1757" spans="1:11" x14ac:dyDescent="0.2">
      <c r="A1757" t="s">
        <v>2064</v>
      </c>
      <c r="B1757" t="s">
        <v>87</v>
      </c>
      <c r="C1757" t="s">
        <v>292</v>
      </c>
      <c r="D1757" t="s">
        <v>268</v>
      </c>
      <c r="E1757" t="s">
        <v>112</v>
      </c>
      <c r="F1757">
        <v>6</v>
      </c>
      <c r="G1757">
        <v>454</v>
      </c>
      <c r="H1757">
        <v>0</v>
      </c>
      <c r="I1757">
        <v>0</v>
      </c>
      <c r="J1757">
        <v>6</v>
      </c>
      <c r="K1757">
        <v>454</v>
      </c>
    </row>
    <row r="1758" spans="1:11" x14ac:dyDescent="0.2">
      <c r="A1758" t="s">
        <v>2065</v>
      </c>
      <c r="B1758" t="s">
        <v>87</v>
      </c>
      <c r="C1758" t="s">
        <v>292</v>
      </c>
      <c r="D1758" t="s">
        <v>268</v>
      </c>
      <c r="E1758" t="s">
        <v>113</v>
      </c>
      <c r="F1758">
        <v>7</v>
      </c>
      <c r="G1758">
        <v>475</v>
      </c>
      <c r="H1758">
        <v>0</v>
      </c>
      <c r="I1758">
        <v>0</v>
      </c>
      <c r="J1758">
        <v>7</v>
      </c>
      <c r="K1758">
        <v>475</v>
      </c>
    </row>
    <row r="1759" spans="1:11" x14ac:dyDescent="0.2">
      <c r="A1759" t="s">
        <v>2066</v>
      </c>
      <c r="B1759" t="s">
        <v>87</v>
      </c>
      <c r="C1759" t="s">
        <v>292</v>
      </c>
      <c r="D1759" t="s">
        <v>268</v>
      </c>
      <c r="E1759" t="s">
        <v>114</v>
      </c>
      <c r="F1759">
        <v>13</v>
      </c>
      <c r="G1759">
        <v>768</v>
      </c>
      <c r="H1759">
        <v>0</v>
      </c>
      <c r="I1759">
        <v>0</v>
      </c>
      <c r="J1759">
        <v>13</v>
      </c>
      <c r="K1759">
        <v>768</v>
      </c>
    </row>
    <row r="1760" spans="1:11" x14ac:dyDescent="0.2">
      <c r="A1760" t="s">
        <v>2067</v>
      </c>
      <c r="B1760" t="s">
        <v>87</v>
      </c>
      <c r="C1760" t="s">
        <v>292</v>
      </c>
      <c r="D1760" t="s">
        <v>270</v>
      </c>
      <c r="E1760" t="s">
        <v>115</v>
      </c>
      <c r="F1760">
        <v>26</v>
      </c>
      <c r="G1760">
        <v>1129</v>
      </c>
      <c r="H1760">
        <v>0</v>
      </c>
      <c r="I1760">
        <v>0</v>
      </c>
      <c r="J1760">
        <v>26</v>
      </c>
      <c r="K1760">
        <v>1129</v>
      </c>
    </row>
    <row r="1761" spans="1:11" x14ac:dyDescent="0.2">
      <c r="A1761" t="s">
        <v>2068</v>
      </c>
      <c r="B1761" t="s">
        <v>87</v>
      </c>
      <c r="C1761" t="s">
        <v>292</v>
      </c>
      <c r="D1761" t="s">
        <v>269</v>
      </c>
      <c r="E1761" t="s">
        <v>116</v>
      </c>
      <c r="F1761">
        <v>8</v>
      </c>
      <c r="G1761">
        <v>384</v>
      </c>
      <c r="H1761">
        <v>0</v>
      </c>
      <c r="I1761">
        <v>0</v>
      </c>
      <c r="J1761">
        <v>8</v>
      </c>
      <c r="K1761">
        <v>384</v>
      </c>
    </row>
    <row r="1762" spans="1:11" x14ac:dyDescent="0.2">
      <c r="A1762" t="s">
        <v>2069</v>
      </c>
      <c r="B1762" t="s">
        <v>87</v>
      </c>
      <c r="C1762" t="s">
        <v>292</v>
      </c>
      <c r="D1762" t="s">
        <v>272</v>
      </c>
      <c r="E1762" t="s">
        <v>117</v>
      </c>
      <c r="F1762">
        <v>15</v>
      </c>
      <c r="G1762">
        <v>677</v>
      </c>
      <c r="H1762">
        <v>0</v>
      </c>
      <c r="I1762">
        <v>0</v>
      </c>
      <c r="J1762">
        <v>15</v>
      </c>
      <c r="K1762">
        <v>677</v>
      </c>
    </row>
    <row r="1763" spans="1:11" x14ac:dyDescent="0.2">
      <c r="A1763" t="s">
        <v>2070</v>
      </c>
      <c r="B1763" t="s">
        <v>87</v>
      </c>
      <c r="C1763" t="s">
        <v>292</v>
      </c>
      <c r="D1763" t="s">
        <v>266</v>
      </c>
      <c r="E1763" t="s">
        <v>118</v>
      </c>
      <c r="F1763">
        <v>16</v>
      </c>
      <c r="G1763">
        <v>745</v>
      </c>
      <c r="H1763">
        <v>0</v>
      </c>
      <c r="I1763">
        <v>0</v>
      </c>
      <c r="J1763">
        <v>16</v>
      </c>
      <c r="K1763">
        <v>745</v>
      </c>
    </row>
    <row r="1764" spans="1:11" x14ac:dyDescent="0.2">
      <c r="A1764" t="s">
        <v>2071</v>
      </c>
      <c r="B1764" t="s">
        <v>87</v>
      </c>
      <c r="C1764" t="s">
        <v>292</v>
      </c>
      <c r="D1764" t="s">
        <v>269</v>
      </c>
      <c r="E1764" t="s">
        <v>119</v>
      </c>
      <c r="F1764">
        <v>31</v>
      </c>
      <c r="G1764">
        <v>1580</v>
      </c>
      <c r="H1764">
        <v>0</v>
      </c>
      <c r="I1764">
        <v>0</v>
      </c>
      <c r="J1764">
        <v>31</v>
      </c>
      <c r="K1764">
        <v>1580</v>
      </c>
    </row>
    <row r="1765" spans="1:11" x14ac:dyDescent="0.2">
      <c r="A1765" t="s">
        <v>2072</v>
      </c>
      <c r="B1765" t="s">
        <v>87</v>
      </c>
      <c r="C1765" t="s">
        <v>292</v>
      </c>
      <c r="D1765" t="s">
        <v>270</v>
      </c>
      <c r="E1765" t="s">
        <v>120</v>
      </c>
      <c r="F1765">
        <v>25</v>
      </c>
      <c r="G1765">
        <v>1356</v>
      </c>
      <c r="H1765">
        <v>0</v>
      </c>
      <c r="I1765">
        <v>0</v>
      </c>
      <c r="J1765">
        <v>25</v>
      </c>
      <c r="K1765">
        <v>1356</v>
      </c>
    </row>
    <row r="1766" spans="1:11" x14ac:dyDescent="0.2">
      <c r="A1766" t="s">
        <v>2073</v>
      </c>
      <c r="B1766" t="s">
        <v>87</v>
      </c>
      <c r="C1766" t="s">
        <v>292</v>
      </c>
      <c r="D1766" t="s">
        <v>266</v>
      </c>
      <c r="E1766" t="s">
        <v>121</v>
      </c>
      <c r="F1766">
        <v>20</v>
      </c>
      <c r="G1766">
        <v>1067</v>
      </c>
      <c r="H1766">
        <v>0</v>
      </c>
      <c r="I1766">
        <v>0</v>
      </c>
      <c r="J1766">
        <v>20</v>
      </c>
      <c r="K1766">
        <v>1067</v>
      </c>
    </row>
    <row r="1767" spans="1:11" x14ac:dyDescent="0.2">
      <c r="A1767" t="s">
        <v>2074</v>
      </c>
      <c r="B1767" t="s">
        <v>87</v>
      </c>
      <c r="C1767" t="s">
        <v>292</v>
      </c>
      <c r="D1767" t="s">
        <v>269</v>
      </c>
      <c r="E1767" t="s">
        <v>122</v>
      </c>
      <c r="F1767">
        <v>48</v>
      </c>
      <c r="G1767">
        <v>2346</v>
      </c>
      <c r="H1767">
        <v>0</v>
      </c>
      <c r="I1767">
        <v>0</v>
      </c>
      <c r="J1767">
        <v>48</v>
      </c>
      <c r="K1767">
        <v>2346</v>
      </c>
    </row>
    <row r="1768" spans="1:11" x14ac:dyDescent="0.2">
      <c r="A1768" t="s">
        <v>2075</v>
      </c>
      <c r="B1768" t="s">
        <v>87</v>
      </c>
      <c r="C1768" t="s">
        <v>292</v>
      </c>
      <c r="D1768" t="s">
        <v>268</v>
      </c>
      <c r="E1768" t="s">
        <v>123</v>
      </c>
      <c r="F1768">
        <v>10</v>
      </c>
      <c r="G1768">
        <v>645</v>
      </c>
      <c r="H1768">
        <v>0</v>
      </c>
      <c r="I1768">
        <v>0</v>
      </c>
      <c r="J1768">
        <v>10</v>
      </c>
      <c r="K1768">
        <v>645</v>
      </c>
    </row>
    <row r="1769" spans="1:11" x14ac:dyDescent="0.2">
      <c r="A1769" t="s">
        <v>2076</v>
      </c>
      <c r="B1769" t="s">
        <v>87</v>
      </c>
      <c r="C1769" t="s">
        <v>292</v>
      </c>
      <c r="D1769" t="s">
        <v>272</v>
      </c>
      <c r="E1769" t="s">
        <v>124</v>
      </c>
      <c r="F1769">
        <v>9</v>
      </c>
      <c r="G1769">
        <v>416.48</v>
      </c>
      <c r="H1769">
        <v>0</v>
      </c>
      <c r="I1769">
        <v>0</v>
      </c>
      <c r="J1769">
        <v>9</v>
      </c>
      <c r="K1769">
        <v>416.48</v>
      </c>
    </row>
    <row r="1770" spans="1:11" x14ac:dyDescent="0.2">
      <c r="A1770" t="s">
        <v>2077</v>
      </c>
      <c r="B1770" t="s">
        <v>87</v>
      </c>
      <c r="C1770" t="s">
        <v>292</v>
      </c>
      <c r="D1770" t="s">
        <v>265</v>
      </c>
      <c r="E1770" t="s">
        <v>125</v>
      </c>
      <c r="F1770">
        <v>49</v>
      </c>
      <c r="G1770">
        <v>2562</v>
      </c>
      <c r="H1770">
        <v>0</v>
      </c>
      <c r="I1770">
        <v>0</v>
      </c>
      <c r="J1770">
        <v>49</v>
      </c>
      <c r="K1770">
        <v>2562</v>
      </c>
    </row>
    <row r="1771" spans="1:11" x14ac:dyDescent="0.2">
      <c r="A1771" t="s">
        <v>2078</v>
      </c>
      <c r="B1771" t="s">
        <v>87</v>
      </c>
      <c r="C1771" t="s">
        <v>292</v>
      </c>
      <c r="D1771" t="s">
        <v>266</v>
      </c>
      <c r="E1771" t="s">
        <v>126</v>
      </c>
      <c r="F1771">
        <v>19</v>
      </c>
      <c r="G1771">
        <v>820</v>
      </c>
      <c r="H1771">
        <v>0</v>
      </c>
      <c r="I1771">
        <v>0</v>
      </c>
      <c r="J1771">
        <v>19</v>
      </c>
      <c r="K1771">
        <v>820</v>
      </c>
    </row>
    <row r="1772" spans="1:11" x14ac:dyDescent="0.2">
      <c r="A1772" t="s">
        <v>2079</v>
      </c>
      <c r="B1772" t="s">
        <v>87</v>
      </c>
      <c r="C1772" t="s">
        <v>292</v>
      </c>
      <c r="D1772" t="s">
        <v>265</v>
      </c>
      <c r="E1772" t="s">
        <v>127</v>
      </c>
      <c r="F1772">
        <v>13</v>
      </c>
      <c r="G1772">
        <v>691.48</v>
      </c>
      <c r="H1772">
        <v>0</v>
      </c>
      <c r="I1772">
        <v>0</v>
      </c>
      <c r="J1772">
        <v>13</v>
      </c>
      <c r="K1772">
        <v>691.48</v>
      </c>
    </row>
    <row r="1773" spans="1:11" x14ac:dyDescent="0.2">
      <c r="A1773" t="s">
        <v>2080</v>
      </c>
      <c r="B1773" t="s">
        <v>87</v>
      </c>
      <c r="C1773" t="s">
        <v>292</v>
      </c>
      <c r="D1773" t="s">
        <v>268</v>
      </c>
      <c r="E1773" t="s">
        <v>128</v>
      </c>
      <c r="F1773">
        <v>23</v>
      </c>
      <c r="G1773">
        <v>1611.48</v>
      </c>
      <c r="H1773">
        <v>0</v>
      </c>
      <c r="I1773">
        <v>0</v>
      </c>
      <c r="J1773">
        <v>23</v>
      </c>
      <c r="K1773">
        <v>1611.48</v>
      </c>
    </row>
    <row r="1774" spans="1:11" x14ac:dyDescent="0.2">
      <c r="A1774" t="s">
        <v>2081</v>
      </c>
      <c r="B1774" t="s">
        <v>87</v>
      </c>
      <c r="C1774" t="s">
        <v>292</v>
      </c>
      <c r="D1774" t="s">
        <v>268</v>
      </c>
      <c r="E1774" t="s">
        <v>129</v>
      </c>
      <c r="F1774">
        <v>12</v>
      </c>
      <c r="G1774">
        <v>624</v>
      </c>
      <c r="H1774">
        <v>0</v>
      </c>
      <c r="I1774">
        <v>0</v>
      </c>
      <c r="J1774">
        <v>12</v>
      </c>
      <c r="K1774">
        <v>624</v>
      </c>
    </row>
    <row r="1775" spans="1:11" x14ac:dyDescent="0.2">
      <c r="A1775" t="s">
        <v>2082</v>
      </c>
      <c r="B1775" t="s">
        <v>87</v>
      </c>
      <c r="C1775" t="s">
        <v>292</v>
      </c>
      <c r="D1775" t="s">
        <v>270</v>
      </c>
      <c r="E1775" t="s">
        <v>131</v>
      </c>
      <c r="F1775">
        <v>25</v>
      </c>
      <c r="G1775">
        <v>944</v>
      </c>
      <c r="H1775">
        <v>0</v>
      </c>
      <c r="I1775">
        <v>0</v>
      </c>
      <c r="J1775">
        <v>25</v>
      </c>
      <c r="K1775">
        <v>944</v>
      </c>
    </row>
    <row r="1776" spans="1:11" x14ac:dyDescent="0.2">
      <c r="A1776" t="s">
        <v>2083</v>
      </c>
      <c r="B1776" t="s">
        <v>87</v>
      </c>
      <c r="C1776" t="s">
        <v>292</v>
      </c>
      <c r="D1776" t="s">
        <v>271</v>
      </c>
      <c r="E1776" t="s">
        <v>132</v>
      </c>
      <c r="F1776">
        <v>15</v>
      </c>
      <c r="G1776">
        <v>787</v>
      </c>
      <c r="H1776">
        <v>0</v>
      </c>
      <c r="I1776">
        <v>0</v>
      </c>
      <c r="J1776">
        <v>15</v>
      </c>
      <c r="K1776">
        <v>787</v>
      </c>
    </row>
    <row r="1777" spans="1:11" x14ac:dyDescent="0.2">
      <c r="A1777" t="s">
        <v>2084</v>
      </c>
      <c r="B1777" t="s">
        <v>87</v>
      </c>
      <c r="C1777" t="s">
        <v>292</v>
      </c>
      <c r="D1777" t="s">
        <v>266</v>
      </c>
      <c r="E1777" t="s">
        <v>133</v>
      </c>
      <c r="F1777">
        <v>17</v>
      </c>
      <c r="G1777">
        <v>893</v>
      </c>
      <c r="H1777">
        <v>0</v>
      </c>
      <c r="I1777">
        <v>0</v>
      </c>
      <c r="J1777">
        <v>17</v>
      </c>
      <c r="K1777">
        <v>893</v>
      </c>
    </row>
    <row r="1778" spans="1:11" x14ac:dyDescent="0.2">
      <c r="A1778" t="s">
        <v>2085</v>
      </c>
      <c r="B1778" t="s">
        <v>87</v>
      </c>
      <c r="C1778" t="s">
        <v>292</v>
      </c>
      <c r="D1778" t="s">
        <v>268</v>
      </c>
      <c r="E1778" t="s">
        <v>134</v>
      </c>
      <c r="F1778">
        <v>16</v>
      </c>
      <c r="G1778">
        <v>868</v>
      </c>
      <c r="H1778">
        <v>0</v>
      </c>
      <c r="I1778">
        <v>0</v>
      </c>
      <c r="J1778">
        <v>16</v>
      </c>
      <c r="K1778">
        <v>868</v>
      </c>
    </row>
    <row r="1779" spans="1:11" x14ac:dyDescent="0.2">
      <c r="A1779" t="s">
        <v>2086</v>
      </c>
      <c r="B1779" t="s">
        <v>87</v>
      </c>
      <c r="C1779" t="s">
        <v>292</v>
      </c>
      <c r="D1779" t="s">
        <v>267</v>
      </c>
      <c r="E1779" t="s">
        <v>135</v>
      </c>
      <c r="F1779">
        <v>2</v>
      </c>
      <c r="G1779">
        <v>108</v>
      </c>
      <c r="H1779">
        <v>0</v>
      </c>
      <c r="I1779">
        <v>0</v>
      </c>
      <c r="J1779">
        <v>2</v>
      </c>
      <c r="K1779">
        <v>108</v>
      </c>
    </row>
    <row r="1780" spans="1:11" x14ac:dyDescent="0.2">
      <c r="A1780" t="s">
        <v>2087</v>
      </c>
      <c r="B1780" t="s">
        <v>87</v>
      </c>
      <c r="C1780" t="s">
        <v>292</v>
      </c>
      <c r="D1780" t="s">
        <v>264</v>
      </c>
      <c r="E1780" t="s">
        <v>136</v>
      </c>
      <c r="F1780">
        <v>6</v>
      </c>
      <c r="G1780">
        <v>494</v>
      </c>
      <c r="H1780">
        <v>0</v>
      </c>
      <c r="I1780">
        <v>0</v>
      </c>
      <c r="J1780">
        <v>6</v>
      </c>
      <c r="K1780">
        <v>494</v>
      </c>
    </row>
    <row r="1781" spans="1:11" x14ac:dyDescent="0.2">
      <c r="A1781" t="s">
        <v>2088</v>
      </c>
      <c r="B1781" t="s">
        <v>87</v>
      </c>
      <c r="C1781" t="s">
        <v>292</v>
      </c>
      <c r="D1781" t="s">
        <v>264</v>
      </c>
      <c r="E1781" t="s">
        <v>137</v>
      </c>
      <c r="F1781">
        <v>37</v>
      </c>
      <c r="G1781">
        <v>2123</v>
      </c>
      <c r="H1781">
        <v>0</v>
      </c>
      <c r="I1781">
        <v>0</v>
      </c>
      <c r="J1781">
        <v>37</v>
      </c>
      <c r="K1781">
        <v>2123</v>
      </c>
    </row>
    <row r="1782" spans="1:11" x14ac:dyDescent="0.2">
      <c r="A1782" t="s">
        <v>2089</v>
      </c>
      <c r="B1782" t="s">
        <v>87</v>
      </c>
      <c r="C1782" t="s">
        <v>292</v>
      </c>
      <c r="D1782" t="s">
        <v>270</v>
      </c>
      <c r="E1782" t="s">
        <v>138</v>
      </c>
      <c r="F1782">
        <v>36</v>
      </c>
      <c r="G1782">
        <v>1420</v>
      </c>
      <c r="H1782">
        <v>0</v>
      </c>
      <c r="I1782">
        <v>0</v>
      </c>
      <c r="J1782">
        <v>36</v>
      </c>
      <c r="K1782">
        <v>1420</v>
      </c>
    </row>
    <row r="1783" spans="1:11" x14ac:dyDescent="0.2">
      <c r="A1783" t="s">
        <v>2090</v>
      </c>
      <c r="B1783" t="s">
        <v>87</v>
      </c>
      <c r="C1783" t="s">
        <v>292</v>
      </c>
      <c r="D1783" t="s">
        <v>272</v>
      </c>
      <c r="E1783" t="s">
        <v>139</v>
      </c>
      <c r="F1783">
        <v>14</v>
      </c>
      <c r="G1783">
        <v>644</v>
      </c>
      <c r="H1783">
        <v>0</v>
      </c>
      <c r="I1783">
        <v>0</v>
      </c>
      <c r="J1783">
        <v>14</v>
      </c>
      <c r="K1783">
        <v>644</v>
      </c>
    </row>
    <row r="1784" spans="1:11" x14ac:dyDescent="0.2">
      <c r="A1784" t="s">
        <v>2091</v>
      </c>
      <c r="B1784" t="s">
        <v>87</v>
      </c>
      <c r="C1784" t="s">
        <v>292</v>
      </c>
      <c r="D1784" t="s">
        <v>270</v>
      </c>
      <c r="E1784" t="s">
        <v>140</v>
      </c>
      <c r="F1784">
        <v>15</v>
      </c>
      <c r="G1784">
        <v>507</v>
      </c>
      <c r="H1784">
        <v>0</v>
      </c>
      <c r="I1784">
        <v>0</v>
      </c>
      <c r="J1784">
        <v>15</v>
      </c>
      <c r="K1784">
        <v>507</v>
      </c>
    </row>
    <row r="1785" spans="1:11" x14ac:dyDescent="0.2">
      <c r="A1785" t="s">
        <v>2092</v>
      </c>
      <c r="B1785" t="s">
        <v>87</v>
      </c>
      <c r="C1785" t="s">
        <v>292</v>
      </c>
      <c r="D1785" t="s">
        <v>271</v>
      </c>
      <c r="E1785" t="s">
        <v>141</v>
      </c>
      <c r="F1785">
        <v>16</v>
      </c>
      <c r="G1785">
        <v>903.48</v>
      </c>
      <c r="H1785">
        <v>0</v>
      </c>
      <c r="I1785">
        <v>0</v>
      </c>
      <c r="J1785">
        <v>16</v>
      </c>
      <c r="K1785">
        <v>903.48</v>
      </c>
    </row>
    <row r="1786" spans="1:11" x14ac:dyDescent="0.2">
      <c r="A1786" t="s">
        <v>2093</v>
      </c>
      <c r="B1786" t="s">
        <v>87</v>
      </c>
      <c r="C1786" t="s">
        <v>292</v>
      </c>
      <c r="D1786" t="s">
        <v>267</v>
      </c>
      <c r="E1786" t="s">
        <v>142</v>
      </c>
      <c r="F1786">
        <v>23</v>
      </c>
      <c r="G1786">
        <v>1148</v>
      </c>
      <c r="H1786">
        <v>0</v>
      </c>
      <c r="I1786">
        <v>0</v>
      </c>
      <c r="J1786">
        <v>23</v>
      </c>
      <c r="K1786">
        <v>1148</v>
      </c>
    </row>
    <row r="1787" spans="1:11" x14ac:dyDescent="0.2">
      <c r="A1787" t="s">
        <v>2094</v>
      </c>
      <c r="B1787" t="s">
        <v>87</v>
      </c>
      <c r="C1787" t="s">
        <v>292</v>
      </c>
      <c r="D1787" t="s">
        <v>266</v>
      </c>
      <c r="E1787" t="s">
        <v>143</v>
      </c>
      <c r="F1787">
        <v>30</v>
      </c>
      <c r="G1787">
        <v>1510</v>
      </c>
      <c r="H1787">
        <v>0</v>
      </c>
      <c r="I1787">
        <v>0</v>
      </c>
      <c r="J1787">
        <v>30</v>
      </c>
      <c r="K1787">
        <v>1510</v>
      </c>
    </row>
    <row r="1788" spans="1:11" x14ac:dyDescent="0.2">
      <c r="A1788" t="s">
        <v>2095</v>
      </c>
      <c r="B1788" t="s">
        <v>87</v>
      </c>
      <c r="C1788" t="s">
        <v>292</v>
      </c>
      <c r="D1788" t="s">
        <v>264</v>
      </c>
      <c r="E1788" t="s">
        <v>278</v>
      </c>
      <c r="F1788">
        <v>187</v>
      </c>
      <c r="G1788">
        <v>10590.96</v>
      </c>
      <c r="H1788">
        <v>0</v>
      </c>
      <c r="I1788">
        <v>0</v>
      </c>
      <c r="J1788">
        <v>187</v>
      </c>
      <c r="K1788">
        <v>10590.96</v>
      </c>
    </row>
    <row r="1789" spans="1:11" x14ac:dyDescent="0.2">
      <c r="A1789" t="s">
        <v>2096</v>
      </c>
      <c r="B1789" t="s">
        <v>87</v>
      </c>
      <c r="C1789" t="s">
        <v>292</v>
      </c>
      <c r="D1789" t="s">
        <v>265</v>
      </c>
      <c r="E1789" t="s">
        <v>279</v>
      </c>
      <c r="F1789">
        <v>349</v>
      </c>
      <c r="G1789">
        <v>16583.400000000001</v>
      </c>
      <c r="H1789">
        <v>0</v>
      </c>
      <c r="I1789">
        <v>0</v>
      </c>
      <c r="J1789">
        <v>349</v>
      </c>
      <c r="K1789">
        <v>16583.400000000001</v>
      </c>
    </row>
    <row r="1790" spans="1:11" x14ac:dyDescent="0.2">
      <c r="A1790" t="s">
        <v>2097</v>
      </c>
      <c r="B1790" t="s">
        <v>87</v>
      </c>
      <c r="C1790" t="s">
        <v>292</v>
      </c>
      <c r="D1790" t="s">
        <v>272</v>
      </c>
      <c r="E1790" t="s">
        <v>144</v>
      </c>
      <c r="F1790">
        <v>17</v>
      </c>
      <c r="G1790">
        <v>764</v>
      </c>
      <c r="H1790">
        <v>0</v>
      </c>
      <c r="I1790">
        <v>0</v>
      </c>
      <c r="J1790">
        <v>17</v>
      </c>
      <c r="K1790">
        <v>764</v>
      </c>
    </row>
    <row r="1791" spans="1:11" x14ac:dyDescent="0.2">
      <c r="A1791" t="s">
        <v>2098</v>
      </c>
      <c r="B1791" t="s">
        <v>87</v>
      </c>
      <c r="C1791" t="s">
        <v>292</v>
      </c>
      <c r="D1791" t="s">
        <v>269</v>
      </c>
      <c r="E1791" t="s">
        <v>145</v>
      </c>
      <c r="F1791">
        <v>19</v>
      </c>
      <c r="G1791">
        <v>710</v>
      </c>
      <c r="H1791">
        <v>0</v>
      </c>
      <c r="I1791">
        <v>0</v>
      </c>
      <c r="J1791">
        <v>19</v>
      </c>
      <c r="K1791">
        <v>710</v>
      </c>
    </row>
    <row r="1792" spans="1:11" x14ac:dyDescent="0.2">
      <c r="A1792" t="s">
        <v>2099</v>
      </c>
      <c r="B1792" t="s">
        <v>87</v>
      </c>
      <c r="C1792" t="s">
        <v>292</v>
      </c>
      <c r="D1792" t="s">
        <v>266</v>
      </c>
      <c r="E1792" t="s">
        <v>146</v>
      </c>
      <c r="F1792">
        <v>23</v>
      </c>
      <c r="G1792">
        <v>1029</v>
      </c>
      <c r="H1792">
        <v>0</v>
      </c>
      <c r="I1792">
        <v>0</v>
      </c>
      <c r="J1792">
        <v>23</v>
      </c>
      <c r="K1792">
        <v>1029</v>
      </c>
    </row>
    <row r="1793" spans="1:11" x14ac:dyDescent="0.2">
      <c r="A1793" t="s">
        <v>2100</v>
      </c>
      <c r="B1793" t="s">
        <v>87</v>
      </c>
      <c r="C1793" t="s">
        <v>292</v>
      </c>
      <c r="D1793" t="s">
        <v>265</v>
      </c>
      <c r="E1793" t="s">
        <v>147</v>
      </c>
      <c r="F1793">
        <v>83</v>
      </c>
      <c r="G1793">
        <v>3561</v>
      </c>
      <c r="H1793">
        <v>0</v>
      </c>
      <c r="I1793">
        <v>0</v>
      </c>
      <c r="J1793">
        <v>83</v>
      </c>
      <c r="K1793">
        <v>3561</v>
      </c>
    </row>
    <row r="1794" spans="1:11" x14ac:dyDescent="0.2">
      <c r="A1794" t="s">
        <v>2101</v>
      </c>
      <c r="B1794" t="s">
        <v>87</v>
      </c>
      <c r="C1794" t="s">
        <v>292</v>
      </c>
      <c r="D1794" t="s">
        <v>267</v>
      </c>
      <c r="E1794" t="s">
        <v>148</v>
      </c>
      <c r="F1794">
        <v>10</v>
      </c>
      <c r="G1794">
        <v>380</v>
      </c>
      <c r="H1794">
        <v>0</v>
      </c>
      <c r="I1794">
        <v>0</v>
      </c>
      <c r="J1794">
        <v>10</v>
      </c>
      <c r="K1794">
        <v>380</v>
      </c>
    </row>
    <row r="1795" spans="1:11" x14ac:dyDescent="0.2">
      <c r="A1795" t="s">
        <v>2102</v>
      </c>
      <c r="B1795" t="s">
        <v>87</v>
      </c>
      <c r="C1795" t="s">
        <v>292</v>
      </c>
      <c r="D1795" t="s">
        <v>270</v>
      </c>
      <c r="E1795" t="s">
        <v>149</v>
      </c>
      <c r="F1795">
        <v>31</v>
      </c>
      <c r="G1795">
        <v>1500</v>
      </c>
      <c r="H1795">
        <v>0</v>
      </c>
      <c r="I1795">
        <v>0</v>
      </c>
      <c r="J1795">
        <v>31</v>
      </c>
      <c r="K1795">
        <v>1500</v>
      </c>
    </row>
    <row r="1796" spans="1:11" x14ac:dyDescent="0.2">
      <c r="A1796" t="s">
        <v>2103</v>
      </c>
      <c r="B1796" t="s">
        <v>87</v>
      </c>
      <c r="C1796" t="s">
        <v>292</v>
      </c>
      <c r="D1796" t="s">
        <v>266</v>
      </c>
      <c r="E1796" t="s">
        <v>150</v>
      </c>
      <c r="F1796">
        <v>22</v>
      </c>
      <c r="G1796">
        <v>897.48</v>
      </c>
      <c r="H1796">
        <v>0</v>
      </c>
      <c r="I1796">
        <v>0</v>
      </c>
      <c r="J1796">
        <v>22</v>
      </c>
      <c r="K1796">
        <v>897.48</v>
      </c>
    </row>
    <row r="1797" spans="1:11" x14ac:dyDescent="0.2">
      <c r="A1797" t="s">
        <v>2104</v>
      </c>
      <c r="B1797" t="s">
        <v>87</v>
      </c>
      <c r="C1797" t="s">
        <v>292</v>
      </c>
      <c r="D1797" t="s">
        <v>266</v>
      </c>
      <c r="E1797" t="s">
        <v>151</v>
      </c>
      <c r="F1797">
        <v>27</v>
      </c>
      <c r="G1797">
        <v>1656.48</v>
      </c>
      <c r="H1797">
        <v>0</v>
      </c>
      <c r="I1797">
        <v>0</v>
      </c>
      <c r="J1797">
        <v>27</v>
      </c>
      <c r="K1797">
        <v>1656.48</v>
      </c>
    </row>
    <row r="1798" spans="1:11" x14ac:dyDescent="0.2">
      <c r="A1798" t="s">
        <v>2105</v>
      </c>
      <c r="B1798" t="s">
        <v>87</v>
      </c>
      <c r="C1798" t="s">
        <v>292</v>
      </c>
      <c r="D1798" t="s">
        <v>268</v>
      </c>
      <c r="E1798" t="s">
        <v>152</v>
      </c>
      <c r="F1798">
        <v>3</v>
      </c>
      <c r="G1798">
        <v>156.47999999999999</v>
      </c>
      <c r="H1798">
        <v>0</v>
      </c>
      <c r="I1798">
        <v>0</v>
      </c>
      <c r="J1798">
        <v>3</v>
      </c>
      <c r="K1798">
        <v>156.47999999999999</v>
      </c>
    </row>
    <row r="1799" spans="1:11" x14ac:dyDescent="0.2">
      <c r="A1799" t="s">
        <v>2106</v>
      </c>
      <c r="B1799" t="s">
        <v>87</v>
      </c>
      <c r="C1799" t="s">
        <v>292</v>
      </c>
      <c r="D1799" t="s">
        <v>266</v>
      </c>
      <c r="E1799" t="s">
        <v>153</v>
      </c>
      <c r="F1799">
        <v>14</v>
      </c>
      <c r="G1799">
        <v>868</v>
      </c>
      <c r="H1799">
        <v>0</v>
      </c>
      <c r="I1799">
        <v>0</v>
      </c>
      <c r="J1799">
        <v>14</v>
      </c>
      <c r="K1799">
        <v>868</v>
      </c>
    </row>
    <row r="1800" spans="1:11" x14ac:dyDescent="0.2">
      <c r="A1800" t="s">
        <v>2107</v>
      </c>
      <c r="B1800" t="s">
        <v>87</v>
      </c>
      <c r="C1800" t="s">
        <v>292</v>
      </c>
      <c r="D1800" t="s">
        <v>269</v>
      </c>
      <c r="E1800" t="s">
        <v>154</v>
      </c>
      <c r="F1800">
        <v>98</v>
      </c>
      <c r="G1800">
        <v>4989.96</v>
      </c>
      <c r="H1800">
        <v>0</v>
      </c>
      <c r="I1800">
        <v>0</v>
      </c>
      <c r="J1800">
        <v>98</v>
      </c>
      <c r="K1800">
        <v>4989.96</v>
      </c>
    </row>
    <row r="1801" spans="1:11" x14ac:dyDescent="0.2">
      <c r="A1801" t="s">
        <v>2108</v>
      </c>
      <c r="B1801" t="s">
        <v>87</v>
      </c>
      <c r="C1801" t="s">
        <v>292</v>
      </c>
      <c r="D1801" t="s">
        <v>266</v>
      </c>
      <c r="E1801" t="s">
        <v>155</v>
      </c>
      <c r="F1801">
        <v>12</v>
      </c>
      <c r="G1801">
        <v>757</v>
      </c>
      <c r="H1801">
        <v>0</v>
      </c>
      <c r="I1801">
        <v>0</v>
      </c>
      <c r="J1801">
        <v>12</v>
      </c>
      <c r="K1801">
        <v>757</v>
      </c>
    </row>
    <row r="1802" spans="1:11" x14ac:dyDescent="0.2">
      <c r="A1802" t="s">
        <v>2109</v>
      </c>
      <c r="B1802" t="s">
        <v>87</v>
      </c>
      <c r="C1802" t="s">
        <v>292</v>
      </c>
      <c r="D1802" t="s">
        <v>266</v>
      </c>
      <c r="E1802" t="s">
        <v>156</v>
      </c>
      <c r="F1802">
        <v>16</v>
      </c>
      <c r="G1802">
        <v>736</v>
      </c>
      <c r="H1802">
        <v>0</v>
      </c>
      <c r="I1802">
        <v>0</v>
      </c>
      <c r="J1802">
        <v>16</v>
      </c>
      <c r="K1802">
        <v>736</v>
      </c>
    </row>
    <row r="1803" spans="1:11" x14ac:dyDescent="0.2">
      <c r="A1803" t="s">
        <v>2110</v>
      </c>
      <c r="B1803" t="s">
        <v>87</v>
      </c>
      <c r="C1803" t="s">
        <v>292</v>
      </c>
      <c r="D1803" t="s">
        <v>267</v>
      </c>
      <c r="E1803" t="s">
        <v>157</v>
      </c>
      <c r="F1803">
        <v>3</v>
      </c>
      <c r="G1803">
        <v>158.47999999999999</v>
      </c>
      <c r="H1803">
        <v>0</v>
      </c>
      <c r="I1803">
        <v>0</v>
      </c>
      <c r="J1803">
        <v>3</v>
      </c>
      <c r="K1803">
        <v>158.47999999999999</v>
      </c>
    </row>
    <row r="1804" spans="1:11" x14ac:dyDescent="0.2">
      <c r="A1804" t="s">
        <v>2111</v>
      </c>
      <c r="B1804" t="s">
        <v>87</v>
      </c>
      <c r="C1804" t="s">
        <v>292</v>
      </c>
      <c r="D1804" t="s">
        <v>266</v>
      </c>
      <c r="E1804" t="s">
        <v>158</v>
      </c>
      <c r="F1804">
        <v>22</v>
      </c>
      <c r="G1804">
        <v>900</v>
      </c>
      <c r="H1804">
        <v>0</v>
      </c>
      <c r="I1804">
        <v>0</v>
      </c>
      <c r="J1804">
        <v>22</v>
      </c>
      <c r="K1804">
        <v>900</v>
      </c>
    </row>
    <row r="1805" spans="1:11" x14ac:dyDescent="0.2">
      <c r="A1805" t="s">
        <v>2112</v>
      </c>
      <c r="B1805" t="s">
        <v>87</v>
      </c>
      <c r="C1805" t="s">
        <v>292</v>
      </c>
      <c r="D1805" t="s">
        <v>271</v>
      </c>
      <c r="E1805" t="s">
        <v>159</v>
      </c>
      <c r="F1805">
        <v>10</v>
      </c>
      <c r="G1805">
        <v>524</v>
      </c>
      <c r="H1805">
        <v>0</v>
      </c>
      <c r="I1805">
        <v>0</v>
      </c>
      <c r="J1805">
        <v>10</v>
      </c>
      <c r="K1805">
        <v>524</v>
      </c>
    </row>
    <row r="1806" spans="1:11" x14ac:dyDescent="0.2">
      <c r="A1806" t="s">
        <v>2113</v>
      </c>
      <c r="B1806" t="s">
        <v>87</v>
      </c>
      <c r="C1806" t="s">
        <v>292</v>
      </c>
      <c r="D1806" t="s">
        <v>265</v>
      </c>
      <c r="E1806" t="s">
        <v>160</v>
      </c>
      <c r="F1806">
        <v>87</v>
      </c>
      <c r="G1806">
        <v>4216.4799999999996</v>
      </c>
      <c r="H1806">
        <v>0</v>
      </c>
      <c r="I1806">
        <v>0</v>
      </c>
      <c r="J1806">
        <v>87</v>
      </c>
      <c r="K1806">
        <v>4216.4799999999996</v>
      </c>
    </row>
    <row r="1807" spans="1:11" x14ac:dyDescent="0.2">
      <c r="A1807" t="s">
        <v>2114</v>
      </c>
      <c r="B1807" t="s">
        <v>87</v>
      </c>
      <c r="C1807" t="s">
        <v>292</v>
      </c>
      <c r="D1807" t="s">
        <v>266</v>
      </c>
      <c r="E1807" t="s">
        <v>161</v>
      </c>
      <c r="F1807">
        <v>20</v>
      </c>
      <c r="G1807">
        <v>1035.48</v>
      </c>
      <c r="H1807">
        <v>0</v>
      </c>
      <c r="I1807">
        <v>0</v>
      </c>
      <c r="J1807">
        <v>20</v>
      </c>
      <c r="K1807">
        <v>1035.48</v>
      </c>
    </row>
    <row r="1808" spans="1:11" x14ac:dyDescent="0.2">
      <c r="A1808" t="s">
        <v>2115</v>
      </c>
      <c r="B1808" t="s">
        <v>87</v>
      </c>
      <c r="C1808" t="s">
        <v>292</v>
      </c>
      <c r="D1808" t="s">
        <v>266</v>
      </c>
      <c r="E1808" t="s">
        <v>162</v>
      </c>
      <c r="F1808">
        <v>11</v>
      </c>
      <c r="G1808">
        <v>526.48</v>
      </c>
      <c r="H1808">
        <v>0</v>
      </c>
      <c r="I1808">
        <v>0</v>
      </c>
      <c r="J1808">
        <v>11</v>
      </c>
      <c r="K1808">
        <v>526.48</v>
      </c>
    </row>
    <row r="1809" spans="1:11" x14ac:dyDescent="0.2">
      <c r="A1809" t="s">
        <v>2116</v>
      </c>
      <c r="B1809" t="s">
        <v>87</v>
      </c>
      <c r="C1809" t="s">
        <v>292</v>
      </c>
      <c r="D1809" t="s">
        <v>269</v>
      </c>
      <c r="E1809" t="s">
        <v>163</v>
      </c>
      <c r="F1809">
        <v>4</v>
      </c>
      <c r="G1809">
        <v>176</v>
      </c>
      <c r="H1809">
        <v>0</v>
      </c>
      <c r="I1809">
        <v>0</v>
      </c>
      <c r="J1809">
        <v>4</v>
      </c>
      <c r="K1809">
        <v>176</v>
      </c>
    </row>
    <row r="1810" spans="1:11" x14ac:dyDescent="0.2">
      <c r="A1810" t="s">
        <v>2117</v>
      </c>
      <c r="B1810" t="s">
        <v>87</v>
      </c>
      <c r="C1810" t="s">
        <v>292</v>
      </c>
      <c r="D1810" t="s">
        <v>266</v>
      </c>
      <c r="E1810" t="s">
        <v>165</v>
      </c>
      <c r="F1810">
        <v>16</v>
      </c>
      <c r="G1810">
        <v>891</v>
      </c>
      <c r="H1810">
        <v>0</v>
      </c>
      <c r="I1810">
        <v>0</v>
      </c>
      <c r="J1810">
        <v>16</v>
      </c>
      <c r="K1810">
        <v>891</v>
      </c>
    </row>
    <row r="1811" spans="1:11" x14ac:dyDescent="0.2">
      <c r="A1811" t="s">
        <v>2118</v>
      </c>
      <c r="B1811" t="s">
        <v>87</v>
      </c>
      <c r="C1811" t="s">
        <v>292</v>
      </c>
      <c r="D1811" t="s">
        <v>266</v>
      </c>
      <c r="E1811" t="s">
        <v>166</v>
      </c>
      <c r="F1811">
        <v>11</v>
      </c>
      <c r="G1811">
        <v>524</v>
      </c>
      <c r="H1811">
        <v>0</v>
      </c>
      <c r="I1811">
        <v>0</v>
      </c>
      <c r="J1811">
        <v>11</v>
      </c>
      <c r="K1811">
        <v>524</v>
      </c>
    </row>
    <row r="1812" spans="1:11" x14ac:dyDescent="0.2">
      <c r="A1812" t="s">
        <v>2119</v>
      </c>
      <c r="B1812" t="s">
        <v>87</v>
      </c>
      <c r="C1812" t="s">
        <v>292</v>
      </c>
      <c r="D1812" t="s">
        <v>269</v>
      </c>
      <c r="E1812" t="s">
        <v>167</v>
      </c>
      <c r="F1812">
        <v>92</v>
      </c>
      <c r="G1812">
        <v>4185</v>
      </c>
      <c r="H1812">
        <v>0</v>
      </c>
      <c r="I1812">
        <v>0</v>
      </c>
      <c r="J1812">
        <v>92</v>
      </c>
      <c r="K1812">
        <v>4185</v>
      </c>
    </row>
    <row r="1813" spans="1:11" x14ac:dyDescent="0.2">
      <c r="A1813" t="s">
        <v>2120</v>
      </c>
      <c r="B1813" t="s">
        <v>87</v>
      </c>
      <c r="C1813" t="s">
        <v>292</v>
      </c>
      <c r="D1813" t="s">
        <v>272</v>
      </c>
      <c r="E1813" t="s">
        <v>168</v>
      </c>
      <c r="F1813">
        <v>10</v>
      </c>
      <c r="G1813">
        <v>606</v>
      </c>
      <c r="H1813">
        <v>0</v>
      </c>
      <c r="I1813">
        <v>0</v>
      </c>
      <c r="J1813">
        <v>10</v>
      </c>
      <c r="K1813">
        <v>606</v>
      </c>
    </row>
    <row r="1814" spans="1:11" x14ac:dyDescent="0.2">
      <c r="A1814" t="s">
        <v>2121</v>
      </c>
      <c r="B1814" t="s">
        <v>87</v>
      </c>
      <c r="C1814" t="s">
        <v>292</v>
      </c>
      <c r="D1814" t="s">
        <v>266</v>
      </c>
      <c r="E1814" t="s">
        <v>169</v>
      </c>
      <c r="F1814">
        <v>4</v>
      </c>
      <c r="G1814">
        <v>248</v>
      </c>
      <c r="H1814">
        <v>0</v>
      </c>
      <c r="I1814">
        <v>0</v>
      </c>
      <c r="J1814">
        <v>4</v>
      </c>
      <c r="K1814">
        <v>248</v>
      </c>
    </row>
    <row r="1815" spans="1:11" x14ac:dyDescent="0.2">
      <c r="A1815" t="s">
        <v>2122</v>
      </c>
      <c r="B1815" t="s">
        <v>87</v>
      </c>
      <c r="C1815" t="s">
        <v>292</v>
      </c>
      <c r="D1815" t="s">
        <v>272</v>
      </c>
      <c r="E1815" t="s">
        <v>170</v>
      </c>
      <c r="F1815">
        <v>17</v>
      </c>
      <c r="G1815">
        <v>858</v>
      </c>
      <c r="H1815">
        <v>0</v>
      </c>
      <c r="I1815">
        <v>0</v>
      </c>
      <c r="J1815">
        <v>17</v>
      </c>
      <c r="K1815">
        <v>858</v>
      </c>
    </row>
    <row r="1816" spans="1:11" x14ac:dyDescent="0.2">
      <c r="A1816" t="s">
        <v>2123</v>
      </c>
      <c r="B1816" t="s">
        <v>87</v>
      </c>
      <c r="C1816" t="s">
        <v>292</v>
      </c>
      <c r="D1816" t="s">
        <v>268</v>
      </c>
      <c r="E1816" t="s">
        <v>171</v>
      </c>
      <c r="F1816">
        <v>8</v>
      </c>
      <c r="G1816">
        <v>445</v>
      </c>
      <c r="H1816">
        <v>0</v>
      </c>
      <c r="I1816">
        <v>0</v>
      </c>
      <c r="J1816">
        <v>8</v>
      </c>
      <c r="K1816">
        <v>445</v>
      </c>
    </row>
    <row r="1817" spans="1:11" x14ac:dyDescent="0.2">
      <c r="A1817" t="s">
        <v>2124</v>
      </c>
      <c r="B1817" t="s">
        <v>87</v>
      </c>
      <c r="C1817" t="s">
        <v>292</v>
      </c>
      <c r="D1817" t="s">
        <v>266</v>
      </c>
      <c r="E1817" t="s">
        <v>172</v>
      </c>
      <c r="F1817">
        <v>21</v>
      </c>
      <c r="G1817">
        <v>1091.48</v>
      </c>
      <c r="H1817">
        <v>0</v>
      </c>
      <c r="I1817">
        <v>0</v>
      </c>
      <c r="J1817">
        <v>21</v>
      </c>
      <c r="K1817">
        <v>1091.48</v>
      </c>
    </row>
    <row r="1818" spans="1:11" x14ac:dyDescent="0.2">
      <c r="A1818" t="s">
        <v>2125</v>
      </c>
      <c r="B1818" t="s">
        <v>87</v>
      </c>
      <c r="C1818" t="s">
        <v>292</v>
      </c>
      <c r="D1818" t="s">
        <v>268</v>
      </c>
      <c r="E1818" t="s">
        <v>173</v>
      </c>
      <c r="F1818">
        <v>46</v>
      </c>
      <c r="G1818">
        <v>2553</v>
      </c>
      <c r="H1818">
        <v>0</v>
      </c>
      <c r="I1818">
        <v>0</v>
      </c>
      <c r="J1818">
        <v>46</v>
      </c>
      <c r="K1818">
        <v>2553</v>
      </c>
    </row>
    <row r="1819" spans="1:11" x14ac:dyDescent="0.2">
      <c r="A1819" t="s">
        <v>2126</v>
      </c>
      <c r="B1819" t="s">
        <v>87</v>
      </c>
      <c r="C1819" t="s">
        <v>292</v>
      </c>
      <c r="D1819" t="s">
        <v>272</v>
      </c>
      <c r="E1819" t="s">
        <v>174</v>
      </c>
      <c r="F1819">
        <v>20</v>
      </c>
      <c r="G1819">
        <v>1347</v>
      </c>
      <c r="H1819">
        <v>0</v>
      </c>
      <c r="I1819">
        <v>0</v>
      </c>
      <c r="J1819">
        <v>20</v>
      </c>
      <c r="K1819">
        <v>1347</v>
      </c>
    </row>
    <row r="1820" spans="1:11" x14ac:dyDescent="0.2">
      <c r="A1820" t="s">
        <v>2127</v>
      </c>
      <c r="B1820" t="s">
        <v>87</v>
      </c>
      <c r="C1820" t="s">
        <v>292</v>
      </c>
      <c r="D1820" t="s">
        <v>264</v>
      </c>
      <c r="E1820" t="s">
        <v>175</v>
      </c>
      <c r="F1820">
        <v>13</v>
      </c>
      <c r="G1820">
        <v>707</v>
      </c>
      <c r="H1820">
        <v>0</v>
      </c>
      <c r="I1820">
        <v>0</v>
      </c>
      <c r="J1820">
        <v>13</v>
      </c>
      <c r="K1820">
        <v>707</v>
      </c>
    </row>
    <row r="1821" spans="1:11" x14ac:dyDescent="0.2">
      <c r="A1821" t="s">
        <v>2128</v>
      </c>
      <c r="B1821" t="s">
        <v>87</v>
      </c>
      <c r="C1821" t="s">
        <v>292</v>
      </c>
      <c r="D1821" t="s">
        <v>264</v>
      </c>
      <c r="E1821" t="s">
        <v>176</v>
      </c>
      <c r="F1821">
        <v>25</v>
      </c>
      <c r="G1821">
        <v>1259</v>
      </c>
      <c r="H1821">
        <v>0</v>
      </c>
      <c r="I1821">
        <v>0</v>
      </c>
      <c r="J1821">
        <v>25</v>
      </c>
      <c r="K1821">
        <v>1259</v>
      </c>
    </row>
    <row r="1822" spans="1:11" x14ac:dyDescent="0.2">
      <c r="A1822" t="s">
        <v>2129</v>
      </c>
      <c r="B1822" t="s">
        <v>87</v>
      </c>
      <c r="C1822" t="s">
        <v>292</v>
      </c>
      <c r="D1822" t="s">
        <v>266</v>
      </c>
      <c r="E1822" t="s">
        <v>177</v>
      </c>
      <c r="F1822">
        <v>18</v>
      </c>
      <c r="G1822">
        <v>934</v>
      </c>
      <c r="H1822">
        <v>0</v>
      </c>
      <c r="I1822">
        <v>0</v>
      </c>
      <c r="J1822">
        <v>18</v>
      </c>
      <c r="K1822">
        <v>934</v>
      </c>
    </row>
    <row r="1823" spans="1:11" x14ac:dyDescent="0.2">
      <c r="A1823" t="s">
        <v>2130</v>
      </c>
      <c r="B1823" t="s">
        <v>87</v>
      </c>
      <c r="C1823" t="s">
        <v>292</v>
      </c>
      <c r="D1823" t="s">
        <v>264</v>
      </c>
      <c r="E1823" t="s">
        <v>178</v>
      </c>
      <c r="F1823">
        <v>30</v>
      </c>
      <c r="G1823">
        <v>1512.48</v>
      </c>
      <c r="H1823">
        <v>0</v>
      </c>
      <c r="I1823">
        <v>0</v>
      </c>
      <c r="J1823">
        <v>30</v>
      </c>
      <c r="K1823">
        <v>1512.48</v>
      </c>
    </row>
    <row r="1824" spans="1:11" x14ac:dyDescent="0.2">
      <c r="A1824" t="s">
        <v>2131</v>
      </c>
      <c r="B1824" t="s">
        <v>87</v>
      </c>
      <c r="C1824" t="s">
        <v>292</v>
      </c>
      <c r="D1824" t="s">
        <v>268</v>
      </c>
      <c r="E1824" t="s">
        <v>179</v>
      </c>
      <c r="F1824">
        <v>16</v>
      </c>
      <c r="G1824">
        <v>943</v>
      </c>
      <c r="H1824">
        <v>0</v>
      </c>
      <c r="I1824">
        <v>0</v>
      </c>
      <c r="J1824">
        <v>16</v>
      </c>
      <c r="K1824">
        <v>943</v>
      </c>
    </row>
    <row r="1825" spans="1:11" x14ac:dyDescent="0.2">
      <c r="A1825" t="s">
        <v>2132</v>
      </c>
      <c r="B1825" t="s">
        <v>87</v>
      </c>
      <c r="C1825" t="s">
        <v>292</v>
      </c>
      <c r="D1825" t="s">
        <v>266</v>
      </c>
      <c r="E1825" t="s">
        <v>280</v>
      </c>
      <c r="F1825">
        <v>580</v>
      </c>
      <c r="G1825">
        <v>29443.360000000001</v>
      </c>
      <c r="H1825">
        <v>0</v>
      </c>
      <c r="I1825">
        <v>0</v>
      </c>
      <c r="J1825">
        <v>580</v>
      </c>
      <c r="K1825">
        <v>29443.360000000001</v>
      </c>
    </row>
    <row r="1826" spans="1:11" x14ac:dyDescent="0.2">
      <c r="A1826" t="s">
        <v>2133</v>
      </c>
      <c r="B1826" t="s">
        <v>87</v>
      </c>
      <c r="C1826" t="s">
        <v>292</v>
      </c>
      <c r="D1826" t="s">
        <v>265</v>
      </c>
      <c r="E1826" t="s">
        <v>180</v>
      </c>
      <c r="F1826">
        <v>15</v>
      </c>
      <c r="G1826">
        <v>698</v>
      </c>
      <c r="H1826">
        <v>0</v>
      </c>
      <c r="I1826">
        <v>0</v>
      </c>
      <c r="J1826">
        <v>15</v>
      </c>
      <c r="K1826">
        <v>698</v>
      </c>
    </row>
    <row r="1827" spans="1:11" x14ac:dyDescent="0.2">
      <c r="A1827" t="s">
        <v>2134</v>
      </c>
      <c r="B1827" t="s">
        <v>87</v>
      </c>
      <c r="C1827" t="s">
        <v>292</v>
      </c>
      <c r="D1827" t="s">
        <v>268</v>
      </c>
      <c r="E1827" t="s">
        <v>181</v>
      </c>
      <c r="F1827">
        <v>21</v>
      </c>
      <c r="G1827">
        <v>1152</v>
      </c>
      <c r="H1827">
        <v>0</v>
      </c>
      <c r="I1827">
        <v>0</v>
      </c>
      <c r="J1827">
        <v>21</v>
      </c>
      <c r="K1827">
        <v>1152</v>
      </c>
    </row>
    <row r="1828" spans="1:11" x14ac:dyDescent="0.2">
      <c r="A1828" t="s">
        <v>2135</v>
      </c>
      <c r="B1828" t="s">
        <v>87</v>
      </c>
      <c r="C1828" t="s">
        <v>292</v>
      </c>
      <c r="D1828" t="s">
        <v>269</v>
      </c>
      <c r="E1828" t="s">
        <v>182</v>
      </c>
      <c r="F1828">
        <v>6</v>
      </c>
      <c r="G1828">
        <v>474</v>
      </c>
      <c r="H1828">
        <v>0</v>
      </c>
      <c r="I1828">
        <v>0</v>
      </c>
      <c r="J1828">
        <v>6</v>
      </c>
      <c r="K1828">
        <v>474</v>
      </c>
    </row>
    <row r="1829" spans="1:11" x14ac:dyDescent="0.2">
      <c r="A1829" t="s">
        <v>2136</v>
      </c>
      <c r="B1829" t="s">
        <v>87</v>
      </c>
      <c r="C1829" t="s">
        <v>292</v>
      </c>
      <c r="D1829" t="s">
        <v>266</v>
      </c>
      <c r="E1829" t="s">
        <v>183</v>
      </c>
      <c r="F1829">
        <v>17</v>
      </c>
      <c r="G1829">
        <v>726</v>
      </c>
      <c r="H1829">
        <v>0</v>
      </c>
      <c r="I1829">
        <v>0</v>
      </c>
      <c r="J1829">
        <v>17</v>
      </c>
      <c r="K1829">
        <v>726</v>
      </c>
    </row>
    <row r="1830" spans="1:11" x14ac:dyDescent="0.2">
      <c r="A1830" t="s">
        <v>2137</v>
      </c>
      <c r="B1830" t="s">
        <v>87</v>
      </c>
      <c r="C1830" t="s">
        <v>292</v>
      </c>
      <c r="D1830" t="s">
        <v>267</v>
      </c>
      <c r="E1830" t="s">
        <v>184</v>
      </c>
      <c r="F1830">
        <v>4</v>
      </c>
      <c r="G1830">
        <v>207</v>
      </c>
      <c r="H1830">
        <v>0</v>
      </c>
      <c r="I1830">
        <v>0</v>
      </c>
      <c r="J1830">
        <v>4</v>
      </c>
      <c r="K1830">
        <v>207</v>
      </c>
    </row>
    <row r="1831" spans="1:11" x14ac:dyDescent="0.2">
      <c r="A1831" t="s">
        <v>2138</v>
      </c>
      <c r="B1831" t="s">
        <v>87</v>
      </c>
      <c r="C1831" t="s">
        <v>292</v>
      </c>
      <c r="D1831" t="s">
        <v>269</v>
      </c>
      <c r="E1831" t="s">
        <v>185</v>
      </c>
      <c r="F1831">
        <v>24</v>
      </c>
      <c r="G1831">
        <v>1199</v>
      </c>
      <c r="H1831">
        <v>0</v>
      </c>
      <c r="I1831">
        <v>0</v>
      </c>
      <c r="J1831">
        <v>24</v>
      </c>
      <c r="K1831">
        <v>1199</v>
      </c>
    </row>
    <row r="1832" spans="1:11" x14ac:dyDescent="0.2">
      <c r="A1832" t="s">
        <v>2139</v>
      </c>
      <c r="B1832" t="s">
        <v>87</v>
      </c>
      <c r="C1832" t="s">
        <v>292</v>
      </c>
      <c r="D1832" t="s">
        <v>267</v>
      </c>
      <c r="E1832" t="s">
        <v>186</v>
      </c>
      <c r="F1832">
        <v>11</v>
      </c>
      <c r="G1832">
        <v>454</v>
      </c>
      <c r="H1832">
        <v>0</v>
      </c>
      <c r="I1832">
        <v>0</v>
      </c>
      <c r="J1832">
        <v>11</v>
      </c>
      <c r="K1832">
        <v>454</v>
      </c>
    </row>
    <row r="1833" spans="1:11" x14ac:dyDescent="0.2">
      <c r="A1833" t="s">
        <v>2140</v>
      </c>
      <c r="B1833" t="s">
        <v>87</v>
      </c>
      <c r="C1833" t="s">
        <v>292</v>
      </c>
      <c r="D1833" t="s">
        <v>266</v>
      </c>
      <c r="E1833" t="s">
        <v>187</v>
      </c>
      <c r="F1833">
        <v>15</v>
      </c>
      <c r="G1833">
        <v>718</v>
      </c>
      <c r="H1833">
        <v>0</v>
      </c>
      <c r="I1833">
        <v>0</v>
      </c>
      <c r="J1833">
        <v>15</v>
      </c>
      <c r="K1833">
        <v>718</v>
      </c>
    </row>
    <row r="1834" spans="1:11" x14ac:dyDescent="0.2">
      <c r="A1834" t="s">
        <v>2141</v>
      </c>
      <c r="B1834" t="s">
        <v>87</v>
      </c>
      <c r="C1834" t="s">
        <v>292</v>
      </c>
      <c r="D1834" t="s">
        <v>265</v>
      </c>
      <c r="E1834" t="s">
        <v>188</v>
      </c>
      <c r="F1834">
        <v>34</v>
      </c>
      <c r="G1834">
        <v>1515</v>
      </c>
      <c r="H1834">
        <v>0</v>
      </c>
      <c r="I1834">
        <v>0</v>
      </c>
      <c r="J1834">
        <v>34</v>
      </c>
      <c r="K1834">
        <v>1515</v>
      </c>
    </row>
    <row r="1835" spans="1:11" x14ac:dyDescent="0.2">
      <c r="A1835" t="s">
        <v>2142</v>
      </c>
      <c r="B1835" t="s">
        <v>87</v>
      </c>
      <c r="C1835" t="s">
        <v>292</v>
      </c>
      <c r="D1835" t="s">
        <v>272</v>
      </c>
      <c r="E1835" t="s">
        <v>189</v>
      </c>
      <c r="F1835">
        <v>3</v>
      </c>
      <c r="G1835">
        <v>69</v>
      </c>
      <c r="H1835">
        <v>0</v>
      </c>
      <c r="I1835">
        <v>0</v>
      </c>
      <c r="J1835">
        <v>3</v>
      </c>
      <c r="K1835">
        <v>69</v>
      </c>
    </row>
    <row r="1836" spans="1:11" x14ac:dyDescent="0.2">
      <c r="A1836" t="s">
        <v>2143</v>
      </c>
      <c r="B1836" t="s">
        <v>87</v>
      </c>
      <c r="C1836" t="s">
        <v>292</v>
      </c>
      <c r="D1836" t="s">
        <v>267</v>
      </c>
      <c r="E1836" t="s">
        <v>281</v>
      </c>
      <c r="F1836">
        <v>99</v>
      </c>
      <c r="G1836">
        <v>4882.4799999999996</v>
      </c>
      <c r="H1836">
        <v>0</v>
      </c>
      <c r="I1836">
        <v>0</v>
      </c>
      <c r="J1836">
        <v>99</v>
      </c>
      <c r="K1836">
        <v>4882.4799999999996</v>
      </c>
    </row>
    <row r="1837" spans="1:11" x14ac:dyDescent="0.2">
      <c r="A1837" t="s">
        <v>2144</v>
      </c>
      <c r="B1837" t="s">
        <v>87</v>
      </c>
      <c r="C1837" t="s">
        <v>292</v>
      </c>
      <c r="D1837" t="s">
        <v>272</v>
      </c>
      <c r="E1837" t="s">
        <v>190</v>
      </c>
      <c r="F1837">
        <v>9</v>
      </c>
      <c r="G1837">
        <v>327</v>
      </c>
      <c r="H1837">
        <v>0</v>
      </c>
      <c r="I1837">
        <v>0</v>
      </c>
      <c r="J1837">
        <v>9</v>
      </c>
      <c r="K1837">
        <v>327</v>
      </c>
    </row>
    <row r="1838" spans="1:11" x14ac:dyDescent="0.2">
      <c r="A1838" t="s">
        <v>2145</v>
      </c>
      <c r="B1838" t="s">
        <v>87</v>
      </c>
      <c r="C1838" t="s">
        <v>292</v>
      </c>
      <c r="D1838" t="s">
        <v>264</v>
      </c>
      <c r="E1838" t="s">
        <v>191</v>
      </c>
      <c r="F1838">
        <v>17</v>
      </c>
      <c r="G1838">
        <v>926.48</v>
      </c>
      <c r="H1838">
        <v>0</v>
      </c>
      <c r="I1838">
        <v>0</v>
      </c>
      <c r="J1838">
        <v>17</v>
      </c>
      <c r="K1838">
        <v>926.48</v>
      </c>
    </row>
    <row r="1839" spans="1:11" x14ac:dyDescent="0.2">
      <c r="A1839" t="s">
        <v>2146</v>
      </c>
      <c r="B1839" t="s">
        <v>87</v>
      </c>
      <c r="C1839" t="s">
        <v>292</v>
      </c>
      <c r="D1839" t="s">
        <v>270</v>
      </c>
      <c r="E1839" t="s">
        <v>192</v>
      </c>
      <c r="F1839">
        <v>22</v>
      </c>
      <c r="G1839">
        <v>804</v>
      </c>
      <c r="H1839">
        <v>0</v>
      </c>
      <c r="I1839">
        <v>0</v>
      </c>
      <c r="J1839">
        <v>22</v>
      </c>
      <c r="K1839">
        <v>804</v>
      </c>
    </row>
    <row r="1840" spans="1:11" x14ac:dyDescent="0.2">
      <c r="A1840" t="s">
        <v>2147</v>
      </c>
      <c r="B1840" t="s">
        <v>87</v>
      </c>
      <c r="C1840" t="s">
        <v>292</v>
      </c>
      <c r="D1840" t="s">
        <v>267</v>
      </c>
      <c r="E1840" t="s">
        <v>193</v>
      </c>
      <c r="F1840">
        <v>4</v>
      </c>
      <c r="G1840">
        <v>282</v>
      </c>
      <c r="H1840">
        <v>0</v>
      </c>
      <c r="I1840">
        <v>0</v>
      </c>
      <c r="J1840">
        <v>4</v>
      </c>
      <c r="K1840">
        <v>282</v>
      </c>
    </row>
    <row r="1841" spans="1:11" x14ac:dyDescent="0.2">
      <c r="A1841" t="s">
        <v>2148</v>
      </c>
      <c r="B1841" t="s">
        <v>87</v>
      </c>
      <c r="C1841" t="s">
        <v>292</v>
      </c>
      <c r="D1841" t="s">
        <v>268</v>
      </c>
      <c r="E1841" t="s">
        <v>282</v>
      </c>
      <c r="F1841">
        <v>312</v>
      </c>
      <c r="G1841">
        <v>18445.919999999998</v>
      </c>
      <c r="H1841">
        <v>0</v>
      </c>
      <c r="I1841">
        <v>0</v>
      </c>
      <c r="J1841">
        <v>312</v>
      </c>
      <c r="K1841">
        <v>18445.919999999998</v>
      </c>
    </row>
    <row r="1842" spans="1:11" x14ac:dyDescent="0.2">
      <c r="A1842" t="s">
        <v>2149</v>
      </c>
      <c r="B1842" t="s">
        <v>87</v>
      </c>
      <c r="C1842" t="s">
        <v>292</v>
      </c>
      <c r="D1842" t="s">
        <v>272</v>
      </c>
      <c r="E1842" t="s">
        <v>194</v>
      </c>
      <c r="F1842">
        <v>32</v>
      </c>
      <c r="G1842">
        <v>1352</v>
      </c>
      <c r="H1842">
        <v>0</v>
      </c>
      <c r="I1842">
        <v>0</v>
      </c>
      <c r="J1842">
        <v>32</v>
      </c>
      <c r="K1842">
        <v>1352</v>
      </c>
    </row>
    <row r="1843" spans="1:11" x14ac:dyDescent="0.2">
      <c r="A1843" t="s">
        <v>2150</v>
      </c>
      <c r="B1843" t="s">
        <v>87</v>
      </c>
      <c r="C1843" t="s">
        <v>292</v>
      </c>
      <c r="D1843" t="s">
        <v>267</v>
      </c>
      <c r="E1843" t="s">
        <v>195</v>
      </c>
      <c r="F1843">
        <v>15</v>
      </c>
      <c r="G1843">
        <v>643</v>
      </c>
      <c r="H1843">
        <v>0</v>
      </c>
      <c r="I1843">
        <v>0</v>
      </c>
      <c r="J1843">
        <v>15</v>
      </c>
      <c r="K1843">
        <v>643</v>
      </c>
    </row>
    <row r="1844" spans="1:11" x14ac:dyDescent="0.2">
      <c r="A1844" t="s">
        <v>2151</v>
      </c>
      <c r="B1844" t="s">
        <v>87</v>
      </c>
      <c r="C1844" t="s">
        <v>292</v>
      </c>
      <c r="D1844" t="s">
        <v>273</v>
      </c>
      <c r="E1844" t="s">
        <v>273</v>
      </c>
      <c r="F1844">
        <v>1</v>
      </c>
      <c r="G1844">
        <v>48</v>
      </c>
      <c r="H1844">
        <v>0</v>
      </c>
      <c r="I1844">
        <v>0</v>
      </c>
      <c r="J1844">
        <v>1</v>
      </c>
      <c r="K1844">
        <v>48</v>
      </c>
    </row>
    <row r="1845" spans="1:11" x14ac:dyDescent="0.2">
      <c r="A1845" t="s">
        <v>2152</v>
      </c>
      <c r="B1845" t="s">
        <v>87</v>
      </c>
      <c r="C1845" t="s">
        <v>292</v>
      </c>
      <c r="D1845" t="s">
        <v>273</v>
      </c>
      <c r="E1845" t="s">
        <v>287</v>
      </c>
      <c r="F1845">
        <v>1</v>
      </c>
      <c r="G1845">
        <v>48</v>
      </c>
      <c r="H1845">
        <v>0</v>
      </c>
      <c r="I1845">
        <v>0</v>
      </c>
      <c r="J1845">
        <v>1</v>
      </c>
      <c r="K1845">
        <v>48</v>
      </c>
    </row>
    <row r="1846" spans="1:11" x14ac:dyDescent="0.2">
      <c r="A1846" t="s">
        <v>2153</v>
      </c>
      <c r="B1846" t="s">
        <v>87</v>
      </c>
      <c r="C1846" t="s">
        <v>292</v>
      </c>
      <c r="D1846" t="s">
        <v>264</v>
      </c>
      <c r="E1846" t="s">
        <v>196</v>
      </c>
      <c r="F1846">
        <v>6</v>
      </c>
      <c r="G1846">
        <v>589</v>
      </c>
      <c r="H1846">
        <v>0</v>
      </c>
      <c r="I1846">
        <v>0</v>
      </c>
      <c r="J1846">
        <v>6</v>
      </c>
      <c r="K1846">
        <v>589</v>
      </c>
    </row>
    <row r="1847" spans="1:11" x14ac:dyDescent="0.2">
      <c r="A1847" t="s">
        <v>2154</v>
      </c>
      <c r="B1847" t="s">
        <v>87</v>
      </c>
      <c r="C1847" t="s">
        <v>292</v>
      </c>
      <c r="D1847" t="s">
        <v>264</v>
      </c>
      <c r="E1847" t="s">
        <v>197</v>
      </c>
      <c r="F1847">
        <v>36</v>
      </c>
      <c r="G1847">
        <v>2066</v>
      </c>
      <c r="H1847">
        <v>0</v>
      </c>
      <c r="I1847">
        <v>0</v>
      </c>
      <c r="J1847">
        <v>36</v>
      </c>
      <c r="K1847">
        <v>2066</v>
      </c>
    </row>
    <row r="1848" spans="1:11" x14ac:dyDescent="0.2">
      <c r="A1848" t="s">
        <v>2155</v>
      </c>
      <c r="B1848" t="s">
        <v>87</v>
      </c>
      <c r="C1848" t="s">
        <v>292</v>
      </c>
      <c r="D1848" t="s">
        <v>268</v>
      </c>
      <c r="E1848" t="s">
        <v>198</v>
      </c>
      <c r="F1848">
        <v>13</v>
      </c>
      <c r="G1848">
        <v>768</v>
      </c>
      <c r="H1848">
        <v>0</v>
      </c>
      <c r="I1848">
        <v>0</v>
      </c>
      <c r="J1848">
        <v>13</v>
      </c>
      <c r="K1848">
        <v>768</v>
      </c>
    </row>
    <row r="1849" spans="1:11" x14ac:dyDescent="0.2">
      <c r="A1849" t="s">
        <v>2156</v>
      </c>
      <c r="B1849" t="s">
        <v>87</v>
      </c>
      <c r="C1849" t="s">
        <v>292</v>
      </c>
      <c r="D1849" t="s">
        <v>269</v>
      </c>
      <c r="E1849" t="s">
        <v>199</v>
      </c>
      <c r="F1849">
        <v>29</v>
      </c>
      <c r="G1849">
        <v>1606</v>
      </c>
      <c r="H1849">
        <v>0</v>
      </c>
      <c r="I1849">
        <v>0</v>
      </c>
      <c r="J1849">
        <v>29</v>
      </c>
      <c r="K1849">
        <v>1606</v>
      </c>
    </row>
    <row r="1850" spans="1:11" x14ac:dyDescent="0.2">
      <c r="A1850" t="s">
        <v>2157</v>
      </c>
      <c r="B1850" t="s">
        <v>87</v>
      </c>
      <c r="C1850" t="s">
        <v>292</v>
      </c>
      <c r="D1850" t="s">
        <v>265</v>
      </c>
      <c r="E1850" t="s">
        <v>200</v>
      </c>
      <c r="F1850">
        <v>8</v>
      </c>
      <c r="G1850">
        <v>351</v>
      </c>
      <c r="H1850">
        <v>0</v>
      </c>
      <c r="I1850">
        <v>0</v>
      </c>
      <c r="J1850">
        <v>8</v>
      </c>
      <c r="K1850">
        <v>351</v>
      </c>
    </row>
    <row r="1851" spans="1:11" x14ac:dyDescent="0.2">
      <c r="A1851" t="s">
        <v>2158</v>
      </c>
      <c r="B1851" t="s">
        <v>87</v>
      </c>
      <c r="C1851" t="s">
        <v>292</v>
      </c>
      <c r="D1851" t="s">
        <v>270</v>
      </c>
      <c r="E1851" t="s">
        <v>201</v>
      </c>
      <c r="F1851">
        <v>10</v>
      </c>
      <c r="G1851">
        <v>445</v>
      </c>
      <c r="H1851">
        <v>0</v>
      </c>
      <c r="I1851">
        <v>0</v>
      </c>
      <c r="J1851">
        <v>10</v>
      </c>
      <c r="K1851">
        <v>445</v>
      </c>
    </row>
    <row r="1852" spans="1:11" x14ac:dyDescent="0.2">
      <c r="A1852" t="s">
        <v>2159</v>
      </c>
      <c r="B1852" t="s">
        <v>87</v>
      </c>
      <c r="C1852" t="s">
        <v>292</v>
      </c>
      <c r="D1852" t="s">
        <v>269</v>
      </c>
      <c r="E1852" t="s">
        <v>202</v>
      </c>
      <c r="F1852">
        <v>14</v>
      </c>
      <c r="G1852">
        <v>680.48</v>
      </c>
      <c r="H1852">
        <v>0</v>
      </c>
      <c r="I1852">
        <v>0</v>
      </c>
      <c r="J1852">
        <v>14</v>
      </c>
      <c r="K1852">
        <v>680.48</v>
      </c>
    </row>
    <row r="1853" spans="1:11" x14ac:dyDescent="0.2">
      <c r="A1853" t="s">
        <v>2160</v>
      </c>
      <c r="B1853" t="s">
        <v>87</v>
      </c>
      <c r="C1853" t="s">
        <v>292</v>
      </c>
      <c r="D1853" t="s">
        <v>269</v>
      </c>
      <c r="E1853" t="s">
        <v>203</v>
      </c>
      <c r="F1853">
        <v>12</v>
      </c>
      <c r="G1853">
        <v>633</v>
      </c>
      <c r="H1853">
        <v>0</v>
      </c>
      <c r="I1853">
        <v>0</v>
      </c>
      <c r="J1853">
        <v>12</v>
      </c>
      <c r="K1853">
        <v>633</v>
      </c>
    </row>
    <row r="1854" spans="1:11" x14ac:dyDescent="0.2">
      <c r="A1854" t="s">
        <v>2161</v>
      </c>
      <c r="B1854" t="s">
        <v>87</v>
      </c>
      <c r="C1854" t="s">
        <v>292</v>
      </c>
      <c r="D1854" t="s">
        <v>266</v>
      </c>
      <c r="E1854" t="s">
        <v>204</v>
      </c>
      <c r="F1854">
        <v>30</v>
      </c>
      <c r="G1854">
        <v>1440</v>
      </c>
      <c r="H1854">
        <v>0</v>
      </c>
      <c r="I1854">
        <v>0</v>
      </c>
      <c r="J1854">
        <v>30</v>
      </c>
      <c r="K1854">
        <v>1440</v>
      </c>
    </row>
    <row r="1855" spans="1:11" x14ac:dyDescent="0.2">
      <c r="A1855" t="s">
        <v>2162</v>
      </c>
      <c r="B1855" t="s">
        <v>87</v>
      </c>
      <c r="C1855" t="s">
        <v>292</v>
      </c>
      <c r="D1855" t="s">
        <v>267</v>
      </c>
      <c r="E1855" t="s">
        <v>205</v>
      </c>
      <c r="F1855">
        <v>7</v>
      </c>
      <c r="G1855">
        <v>211</v>
      </c>
      <c r="H1855">
        <v>0</v>
      </c>
      <c r="I1855">
        <v>0</v>
      </c>
      <c r="J1855">
        <v>7</v>
      </c>
      <c r="K1855">
        <v>211</v>
      </c>
    </row>
    <row r="1856" spans="1:11" x14ac:dyDescent="0.2">
      <c r="A1856" t="s">
        <v>2163</v>
      </c>
      <c r="B1856" t="s">
        <v>87</v>
      </c>
      <c r="C1856" t="s">
        <v>292</v>
      </c>
      <c r="D1856" t="s">
        <v>266</v>
      </c>
      <c r="E1856" t="s">
        <v>206</v>
      </c>
      <c r="F1856">
        <v>27</v>
      </c>
      <c r="G1856">
        <v>1252</v>
      </c>
      <c r="H1856">
        <v>0</v>
      </c>
      <c r="I1856">
        <v>0</v>
      </c>
      <c r="J1856">
        <v>27</v>
      </c>
      <c r="K1856">
        <v>1252</v>
      </c>
    </row>
    <row r="1857" spans="1:11" x14ac:dyDescent="0.2">
      <c r="A1857" t="s">
        <v>2164</v>
      </c>
      <c r="B1857" t="s">
        <v>87</v>
      </c>
      <c r="C1857" t="s">
        <v>292</v>
      </c>
      <c r="D1857" t="s">
        <v>268</v>
      </c>
      <c r="E1857" t="s">
        <v>207</v>
      </c>
      <c r="F1857">
        <v>12</v>
      </c>
      <c r="G1857">
        <v>606</v>
      </c>
      <c r="H1857">
        <v>0</v>
      </c>
      <c r="I1857">
        <v>0</v>
      </c>
      <c r="J1857">
        <v>12</v>
      </c>
      <c r="K1857">
        <v>606</v>
      </c>
    </row>
    <row r="1858" spans="1:11" x14ac:dyDescent="0.2">
      <c r="A1858" t="s">
        <v>2165</v>
      </c>
      <c r="B1858" t="s">
        <v>87</v>
      </c>
      <c r="C1858" t="s">
        <v>292</v>
      </c>
      <c r="D1858" t="s">
        <v>272</v>
      </c>
      <c r="E1858" t="s">
        <v>208</v>
      </c>
      <c r="F1858">
        <v>12</v>
      </c>
      <c r="G1858">
        <v>632.48</v>
      </c>
      <c r="H1858">
        <v>0</v>
      </c>
      <c r="I1858">
        <v>0</v>
      </c>
      <c r="J1858">
        <v>12</v>
      </c>
      <c r="K1858">
        <v>632.48</v>
      </c>
    </row>
    <row r="1859" spans="1:11" x14ac:dyDescent="0.2">
      <c r="A1859" t="s">
        <v>2166</v>
      </c>
      <c r="B1859" t="s">
        <v>87</v>
      </c>
      <c r="C1859" t="s">
        <v>292</v>
      </c>
      <c r="D1859" t="s">
        <v>264</v>
      </c>
      <c r="E1859" t="s">
        <v>209</v>
      </c>
      <c r="F1859">
        <v>2</v>
      </c>
      <c r="G1859">
        <v>89</v>
      </c>
      <c r="H1859">
        <v>0</v>
      </c>
      <c r="I1859">
        <v>0</v>
      </c>
      <c r="J1859">
        <v>2</v>
      </c>
      <c r="K1859">
        <v>89</v>
      </c>
    </row>
    <row r="1860" spans="1:11" x14ac:dyDescent="0.2">
      <c r="A1860" t="s">
        <v>2167</v>
      </c>
      <c r="B1860" t="s">
        <v>87</v>
      </c>
      <c r="C1860" t="s">
        <v>292</v>
      </c>
      <c r="D1860" t="s">
        <v>268</v>
      </c>
      <c r="E1860" t="s">
        <v>210</v>
      </c>
      <c r="F1860">
        <v>11</v>
      </c>
      <c r="G1860">
        <v>667.48</v>
      </c>
      <c r="H1860">
        <v>0</v>
      </c>
      <c r="I1860">
        <v>0</v>
      </c>
      <c r="J1860">
        <v>11</v>
      </c>
      <c r="K1860">
        <v>667.48</v>
      </c>
    </row>
    <row r="1861" spans="1:11" x14ac:dyDescent="0.2">
      <c r="A1861" t="s">
        <v>2168</v>
      </c>
      <c r="B1861" t="s">
        <v>87</v>
      </c>
      <c r="C1861" t="s">
        <v>292</v>
      </c>
      <c r="D1861" t="s">
        <v>271</v>
      </c>
      <c r="E1861" t="s">
        <v>211</v>
      </c>
      <c r="F1861">
        <v>13</v>
      </c>
      <c r="G1861">
        <v>723</v>
      </c>
      <c r="H1861">
        <v>0</v>
      </c>
      <c r="I1861">
        <v>0</v>
      </c>
      <c r="J1861">
        <v>13</v>
      </c>
      <c r="K1861">
        <v>723</v>
      </c>
    </row>
    <row r="1862" spans="1:11" x14ac:dyDescent="0.2">
      <c r="A1862" t="s">
        <v>2169</v>
      </c>
      <c r="B1862" t="s">
        <v>87</v>
      </c>
      <c r="C1862" t="s">
        <v>292</v>
      </c>
      <c r="D1862" t="s">
        <v>268</v>
      </c>
      <c r="E1862" t="s">
        <v>212</v>
      </c>
      <c r="F1862">
        <v>11</v>
      </c>
      <c r="G1862">
        <v>623.48</v>
      </c>
      <c r="H1862">
        <v>0</v>
      </c>
      <c r="I1862">
        <v>0</v>
      </c>
      <c r="J1862">
        <v>11</v>
      </c>
      <c r="K1862">
        <v>623.48</v>
      </c>
    </row>
    <row r="1863" spans="1:11" x14ac:dyDescent="0.2">
      <c r="A1863" t="s">
        <v>2170</v>
      </c>
      <c r="B1863" t="s">
        <v>87</v>
      </c>
      <c r="C1863" t="s">
        <v>292</v>
      </c>
      <c r="D1863" t="s">
        <v>272</v>
      </c>
      <c r="E1863" t="s">
        <v>213</v>
      </c>
      <c r="F1863">
        <v>20</v>
      </c>
      <c r="G1863">
        <v>1401</v>
      </c>
      <c r="H1863">
        <v>0</v>
      </c>
      <c r="I1863">
        <v>0</v>
      </c>
      <c r="J1863">
        <v>20</v>
      </c>
      <c r="K1863">
        <v>1401</v>
      </c>
    </row>
    <row r="1864" spans="1:11" x14ac:dyDescent="0.2">
      <c r="A1864" t="s">
        <v>2171</v>
      </c>
      <c r="B1864" t="s">
        <v>87</v>
      </c>
      <c r="C1864" t="s">
        <v>292</v>
      </c>
      <c r="D1864" t="s">
        <v>271</v>
      </c>
      <c r="E1864" t="s">
        <v>214</v>
      </c>
      <c r="F1864">
        <v>17</v>
      </c>
      <c r="G1864">
        <v>820</v>
      </c>
      <c r="H1864">
        <v>0</v>
      </c>
      <c r="I1864">
        <v>0</v>
      </c>
      <c r="J1864">
        <v>17</v>
      </c>
      <c r="K1864">
        <v>820</v>
      </c>
    </row>
    <row r="1865" spans="1:11" x14ac:dyDescent="0.2">
      <c r="A1865" t="s">
        <v>2172</v>
      </c>
      <c r="B1865" t="s">
        <v>87</v>
      </c>
      <c r="C1865" t="s">
        <v>292</v>
      </c>
      <c r="D1865" t="s">
        <v>269</v>
      </c>
      <c r="E1865" t="s">
        <v>215</v>
      </c>
      <c r="F1865">
        <v>5</v>
      </c>
      <c r="G1865">
        <v>353</v>
      </c>
      <c r="H1865">
        <v>0</v>
      </c>
      <c r="I1865">
        <v>0</v>
      </c>
      <c r="J1865">
        <v>5</v>
      </c>
      <c r="K1865">
        <v>353</v>
      </c>
    </row>
    <row r="1866" spans="1:11" x14ac:dyDescent="0.2">
      <c r="A1866" t="s">
        <v>2173</v>
      </c>
      <c r="B1866" t="s">
        <v>87</v>
      </c>
      <c r="C1866" t="s">
        <v>292</v>
      </c>
      <c r="D1866" t="s">
        <v>271</v>
      </c>
      <c r="E1866" t="s">
        <v>216</v>
      </c>
      <c r="F1866">
        <v>10</v>
      </c>
      <c r="G1866">
        <v>477</v>
      </c>
      <c r="H1866">
        <v>0</v>
      </c>
      <c r="I1866">
        <v>0</v>
      </c>
      <c r="J1866">
        <v>10</v>
      </c>
      <c r="K1866">
        <v>477</v>
      </c>
    </row>
    <row r="1867" spans="1:11" x14ac:dyDescent="0.2">
      <c r="A1867" t="s">
        <v>2174</v>
      </c>
      <c r="B1867" t="s">
        <v>87</v>
      </c>
      <c r="C1867" t="s">
        <v>292</v>
      </c>
      <c r="D1867" t="s">
        <v>270</v>
      </c>
      <c r="E1867" t="s">
        <v>217</v>
      </c>
      <c r="F1867">
        <v>24</v>
      </c>
      <c r="G1867">
        <v>1089</v>
      </c>
      <c r="H1867">
        <v>0</v>
      </c>
      <c r="I1867">
        <v>0</v>
      </c>
      <c r="J1867">
        <v>24</v>
      </c>
      <c r="K1867">
        <v>1089</v>
      </c>
    </row>
    <row r="1868" spans="1:11" x14ac:dyDescent="0.2">
      <c r="A1868" t="s">
        <v>2175</v>
      </c>
      <c r="B1868" t="s">
        <v>87</v>
      </c>
      <c r="C1868" t="s">
        <v>292</v>
      </c>
      <c r="D1868" t="s">
        <v>269</v>
      </c>
      <c r="E1868" t="s">
        <v>283</v>
      </c>
      <c r="F1868">
        <v>576</v>
      </c>
      <c r="G1868">
        <v>28666.880000000001</v>
      </c>
      <c r="H1868">
        <v>0</v>
      </c>
      <c r="I1868">
        <v>0</v>
      </c>
      <c r="J1868">
        <v>576</v>
      </c>
      <c r="K1868">
        <v>28666.880000000001</v>
      </c>
    </row>
    <row r="1869" spans="1:11" x14ac:dyDescent="0.2">
      <c r="A1869" t="s">
        <v>2176</v>
      </c>
      <c r="B1869" t="s">
        <v>87</v>
      </c>
      <c r="C1869" t="s">
        <v>292</v>
      </c>
      <c r="D1869" t="s">
        <v>270</v>
      </c>
      <c r="E1869" t="s">
        <v>218</v>
      </c>
      <c r="F1869">
        <v>24</v>
      </c>
      <c r="G1869">
        <v>1244</v>
      </c>
      <c r="H1869">
        <v>0</v>
      </c>
      <c r="I1869">
        <v>0</v>
      </c>
      <c r="J1869">
        <v>24</v>
      </c>
      <c r="K1869">
        <v>1244</v>
      </c>
    </row>
    <row r="1870" spans="1:11" x14ac:dyDescent="0.2">
      <c r="A1870" t="s">
        <v>2177</v>
      </c>
      <c r="B1870" t="s">
        <v>87</v>
      </c>
      <c r="C1870" t="s">
        <v>292</v>
      </c>
      <c r="D1870" t="s">
        <v>267</v>
      </c>
      <c r="E1870" t="s">
        <v>219</v>
      </c>
      <c r="F1870">
        <v>6</v>
      </c>
      <c r="G1870">
        <v>330</v>
      </c>
      <c r="H1870">
        <v>0</v>
      </c>
      <c r="I1870">
        <v>0</v>
      </c>
      <c r="J1870">
        <v>6</v>
      </c>
      <c r="K1870">
        <v>330</v>
      </c>
    </row>
    <row r="1871" spans="1:11" x14ac:dyDescent="0.2">
      <c r="A1871" t="s">
        <v>2178</v>
      </c>
      <c r="B1871" t="s">
        <v>87</v>
      </c>
      <c r="C1871" t="s">
        <v>292</v>
      </c>
      <c r="D1871" t="s">
        <v>270</v>
      </c>
      <c r="E1871" t="s">
        <v>284</v>
      </c>
      <c r="F1871">
        <v>301</v>
      </c>
      <c r="G1871">
        <v>13391.48</v>
      </c>
      <c r="H1871">
        <v>0</v>
      </c>
      <c r="I1871">
        <v>0</v>
      </c>
      <c r="J1871">
        <v>301</v>
      </c>
      <c r="K1871">
        <v>13391.48</v>
      </c>
    </row>
    <row r="1872" spans="1:11" x14ac:dyDescent="0.2">
      <c r="A1872" t="s">
        <v>2179</v>
      </c>
      <c r="B1872" t="s">
        <v>87</v>
      </c>
      <c r="C1872" t="s">
        <v>292</v>
      </c>
      <c r="D1872" t="s">
        <v>269</v>
      </c>
      <c r="E1872" t="s">
        <v>220</v>
      </c>
      <c r="F1872">
        <v>7</v>
      </c>
      <c r="G1872">
        <v>421</v>
      </c>
      <c r="H1872">
        <v>0</v>
      </c>
      <c r="I1872">
        <v>0</v>
      </c>
      <c r="J1872">
        <v>7</v>
      </c>
      <c r="K1872">
        <v>421</v>
      </c>
    </row>
    <row r="1873" spans="1:11" x14ac:dyDescent="0.2">
      <c r="A1873" t="s">
        <v>2180</v>
      </c>
      <c r="B1873" t="s">
        <v>87</v>
      </c>
      <c r="C1873" t="s">
        <v>292</v>
      </c>
      <c r="D1873" t="s">
        <v>265</v>
      </c>
      <c r="E1873" t="s">
        <v>221</v>
      </c>
      <c r="F1873">
        <v>2</v>
      </c>
      <c r="G1873">
        <v>47</v>
      </c>
      <c r="H1873">
        <v>0</v>
      </c>
      <c r="I1873">
        <v>0</v>
      </c>
      <c r="J1873">
        <v>2</v>
      </c>
      <c r="K1873">
        <v>47</v>
      </c>
    </row>
    <row r="1874" spans="1:11" x14ac:dyDescent="0.2">
      <c r="A1874" t="s">
        <v>2181</v>
      </c>
      <c r="B1874" t="s">
        <v>87</v>
      </c>
      <c r="C1874" t="s">
        <v>292</v>
      </c>
      <c r="D1874" t="s">
        <v>266</v>
      </c>
      <c r="E1874" t="s">
        <v>222</v>
      </c>
      <c r="F1874">
        <v>15</v>
      </c>
      <c r="G1874">
        <v>822.48</v>
      </c>
      <c r="H1874">
        <v>0</v>
      </c>
      <c r="I1874">
        <v>0</v>
      </c>
      <c r="J1874">
        <v>15</v>
      </c>
      <c r="K1874">
        <v>822.48</v>
      </c>
    </row>
    <row r="1875" spans="1:11" x14ac:dyDescent="0.2">
      <c r="A1875" t="s">
        <v>2182</v>
      </c>
      <c r="B1875" t="s">
        <v>87</v>
      </c>
      <c r="C1875" t="s">
        <v>292</v>
      </c>
      <c r="D1875" t="s">
        <v>268</v>
      </c>
      <c r="E1875" t="s">
        <v>223</v>
      </c>
      <c r="F1875">
        <v>10</v>
      </c>
      <c r="G1875">
        <v>613</v>
      </c>
      <c r="H1875">
        <v>0</v>
      </c>
      <c r="I1875">
        <v>0</v>
      </c>
      <c r="J1875">
        <v>10</v>
      </c>
      <c r="K1875">
        <v>613</v>
      </c>
    </row>
    <row r="1876" spans="1:11" x14ac:dyDescent="0.2">
      <c r="A1876" t="s">
        <v>2183</v>
      </c>
      <c r="B1876" t="s">
        <v>87</v>
      </c>
      <c r="C1876" t="s">
        <v>292</v>
      </c>
      <c r="D1876" t="s">
        <v>271</v>
      </c>
      <c r="E1876" t="s">
        <v>224</v>
      </c>
      <c r="F1876">
        <v>29</v>
      </c>
      <c r="G1876">
        <v>1337</v>
      </c>
      <c r="H1876">
        <v>0</v>
      </c>
      <c r="I1876">
        <v>0</v>
      </c>
      <c r="J1876">
        <v>29</v>
      </c>
      <c r="K1876">
        <v>1337</v>
      </c>
    </row>
    <row r="1877" spans="1:11" x14ac:dyDescent="0.2">
      <c r="A1877" t="s">
        <v>2184</v>
      </c>
      <c r="B1877" t="s">
        <v>87</v>
      </c>
      <c r="C1877" t="s">
        <v>292</v>
      </c>
      <c r="D1877" t="s">
        <v>268</v>
      </c>
      <c r="E1877" t="s">
        <v>225</v>
      </c>
      <c r="F1877">
        <v>18</v>
      </c>
      <c r="G1877">
        <v>976</v>
      </c>
      <c r="H1877">
        <v>0</v>
      </c>
      <c r="I1877">
        <v>0</v>
      </c>
      <c r="J1877">
        <v>18</v>
      </c>
      <c r="K1877">
        <v>976</v>
      </c>
    </row>
    <row r="1878" spans="1:11" x14ac:dyDescent="0.2">
      <c r="A1878" t="s">
        <v>2185</v>
      </c>
      <c r="B1878" t="s">
        <v>87</v>
      </c>
      <c r="C1878" t="s">
        <v>292</v>
      </c>
      <c r="D1878" t="s">
        <v>267</v>
      </c>
      <c r="E1878" t="s">
        <v>226</v>
      </c>
      <c r="F1878">
        <v>6</v>
      </c>
      <c r="G1878">
        <v>340</v>
      </c>
      <c r="H1878">
        <v>0</v>
      </c>
      <c r="I1878">
        <v>0</v>
      </c>
      <c r="J1878">
        <v>6</v>
      </c>
      <c r="K1878">
        <v>340</v>
      </c>
    </row>
    <row r="1879" spans="1:11" x14ac:dyDescent="0.2">
      <c r="A1879" t="s">
        <v>2186</v>
      </c>
      <c r="B1879" t="s">
        <v>87</v>
      </c>
      <c r="C1879" t="s">
        <v>292</v>
      </c>
      <c r="D1879" t="s">
        <v>271</v>
      </c>
      <c r="E1879" t="s">
        <v>227</v>
      </c>
      <c r="F1879">
        <v>10</v>
      </c>
      <c r="G1879">
        <v>656</v>
      </c>
      <c r="H1879">
        <v>0</v>
      </c>
      <c r="I1879">
        <v>0</v>
      </c>
      <c r="J1879">
        <v>10</v>
      </c>
      <c r="K1879">
        <v>656</v>
      </c>
    </row>
    <row r="1880" spans="1:11" x14ac:dyDescent="0.2">
      <c r="A1880" t="s">
        <v>2187</v>
      </c>
      <c r="B1880" t="s">
        <v>87</v>
      </c>
      <c r="C1880" t="s">
        <v>292</v>
      </c>
      <c r="D1880" t="s">
        <v>265</v>
      </c>
      <c r="E1880" t="s">
        <v>228</v>
      </c>
      <c r="F1880">
        <v>40</v>
      </c>
      <c r="G1880">
        <v>1661.44</v>
      </c>
      <c r="H1880">
        <v>0</v>
      </c>
      <c r="I1880">
        <v>0</v>
      </c>
      <c r="J1880">
        <v>40</v>
      </c>
      <c r="K1880">
        <v>1661.44</v>
      </c>
    </row>
    <row r="1881" spans="1:11" x14ac:dyDescent="0.2">
      <c r="A1881" t="s">
        <v>2188</v>
      </c>
      <c r="B1881" t="s">
        <v>87</v>
      </c>
      <c r="C1881" t="s">
        <v>292</v>
      </c>
      <c r="D1881" t="s">
        <v>267</v>
      </c>
      <c r="E1881" t="s">
        <v>229</v>
      </c>
      <c r="F1881">
        <v>8</v>
      </c>
      <c r="G1881">
        <v>621</v>
      </c>
      <c r="H1881">
        <v>0</v>
      </c>
      <c r="I1881">
        <v>0</v>
      </c>
      <c r="J1881">
        <v>8</v>
      </c>
      <c r="K1881">
        <v>621</v>
      </c>
    </row>
    <row r="1882" spans="1:11" x14ac:dyDescent="0.2">
      <c r="A1882" t="s">
        <v>2189</v>
      </c>
      <c r="B1882" t="s">
        <v>87</v>
      </c>
      <c r="C1882" t="s">
        <v>292</v>
      </c>
      <c r="D1882" t="s">
        <v>269</v>
      </c>
      <c r="E1882" t="s">
        <v>230</v>
      </c>
      <c r="F1882">
        <v>85</v>
      </c>
      <c r="G1882">
        <v>3920.96</v>
      </c>
      <c r="H1882">
        <v>0</v>
      </c>
      <c r="I1882">
        <v>0</v>
      </c>
      <c r="J1882">
        <v>85</v>
      </c>
      <c r="K1882">
        <v>3920.96</v>
      </c>
    </row>
    <row r="1883" spans="1:11" x14ac:dyDescent="0.2">
      <c r="A1883" t="s">
        <v>2190</v>
      </c>
      <c r="B1883" t="s">
        <v>87</v>
      </c>
      <c r="C1883" t="s">
        <v>292</v>
      </c>
      <c r="D1883" t="s">
        <v>266</v>
      </c>
      <c r="E1883" t="s">
        <v>231</v>
      </c>
      <c r="F1883">
        <v>10</v>
      </c>
      <c r="G1883">
        <v>535</v>
      </c>
      <c r="H1883">
        <v>0</v>
      </c>
      <c r="I1883">
        <v>0</v>
      </c>
      <c r="J1883">
        <v>10</v>
      </c>
      <c r="K1883">
        <v>535</v>
      </c>
    </row>
    <row r="1884" spans="1:11" x14ac:dyDescent="0.2">
      <c r="A1884" t="s">
        <v>2191</v>
      </c>
      <c r="B1884" t="s">
        <v>87</v>
      </c>
      <c r="C1884" t="s">
        <v>292</v>
      </c>
      <c r="D1884" t="s">
        <v>270</v>
      </c>
      <c r="E1884" t="s">
        <v>232</v>
      </c>
      <c r="F1884">
        <v>8</v>
      </c>
      <c r="G1884">
        <v>541</v>
      </c>
      <c r="H1884">
        <v>0</v>
      </c>
      <c r="I1884">
        <v>0</v>
      </c>
      <c r="J1884">
        <v>8</v>
      </c>
      <c r="K1884">
        <v>541</v>
      </c>
    </row>
    <row r="1885" spans="1:11" x14ac:dyDescent="0.2">
      <c r="A1885" t="s">
        <v>2192</v>
      </c>
      <c r="B1885" t="s">
        <v>87</v>
      </c>
      <c r="C1885" t="s">
        <v>292</v>
      </c>
      <c r="D1885" t="s">
        <v>268</v>
      </c>
      <c r="E1885" t="s">
        <v>233</v>
      </c>
      <c r="F1885">
        <v>14</v>
      </c>
      <c r="G1885">
        <v>982</v>
      </c>
      <c r="H1885">
        <v>0</v>
      </c>
      <c r="I1885">
        <v>0</v>
      </c>
      <c r="J1885">
        <v>14</v>
      </c>
      <c r="K1885">
        <v>982</v>
      </c>
    </row>
    <row r="1886" spans="1:11" x14ac:dyDescent="0.2">
      <c r="A1886" t="s">
        <v>2193</v>
      </c>
      <c r="B1886" t="s">
        <v>87</v>
      </c>
      <c r="C1886" t="s">
        <v>292</v>
      </c>
      <c r="D1886" t="s">
        <v>271</v>
      </c>
      <c r="E1886" t="s">
        <v>234</v>
      </c>
      <c r="F1886">
        <v>5</v>
      </c>
      <c r="G1886">
        <v>383</v>
      </c>
      <c r="H1886">
        <v>0</v>
      </c>
      <c r="I1886">
        <v>0</v>
      </c>
      <c r="J1886">
        <v>5</v>
      </c>
      <c r="K1886">
        <v>383</v>
      </c>
    </row>
    <row r="1887" spans="1:11" x14ac:dyDescent="0.2">
      <c r="A1887" t="s">
        <v>2194</v>
      </c>
      <c r="B1887" t="s">
        <v>87</v>
      </c>
      <c r="C1887" t="s">
        <v>292</v>
      </c>
      <c r="D1887" t="s">
        <v>265</v>
      </c>
      <c r="E1887" t="s">
        <v>235</v>
      </c>
      <c r="F1887">
        <v>8</v>
      </c>
      <c r="G1887">
        <v>551</v>
      </c>
      <c r="H1887">
        <v>0</v>
      </c>
      <c r="I1887">
        <v>0</v>
      </c>
      <c r="J1887">
        <v>8</v>
      </c>
      <c r="K1887">
        <v>551</v>
      </c>
    </row>
    <row r="1888" spans="1:11" x14ac:dyDescent="0.2">
      <c r="A1888" t="s">
        <v>2195</v>
      </c>
      <c r="B1888" t="s">
        <v>87</v>
      </c>
      <c r="C1888" t="s">
        <v>292</v>
      </c>
      <c r="D1888" t="s">
        <v>270</v>
      </c>
      <c r="E1888" t="s">
        <v>236</v>
      </c>
      <c r="F1888">
        <v>3</v>
      </c>
      <c r="G1888">
        <v>112</v>
      </c>
      <c r="H1888">
        <v>0</v>
      </c>
      <c r="I1888">
        <v>0</v>
      </c>
      <c r="J1888">
        <v>3</v>
      </c>
      <c r="K1888">
        <v>112</v>
      </c>
    </row>
    <row r="1889" spans="1:11" x14ac:dyDescent="0.2">
      <c r="A1889" t="s">
        <v>2196</v>
      </c>
      <c r="B1889" t="s">
        <v>87</v>
      </c>
      <c r="C1889" t="s">
        <v>292</v>
      </c>
      <c r="D1889" t="s">
        <v>266</v>
      </c>
      <c r="E1889" t="s">
        <v>237</v>
      </c>
      <c r="F1889">
        <v>22</v>
      </c>
      <c r="G1889">
        <v>1030.48</v>
      </c>
      <c r="H1889">
        <v>0</v>
      </c>
      <c r="I1889">
        <v>0</v>
      </c>
      <c r="J1889">
        <v>22</v>
      </c>
      <c r="K1889">
        <v>1030.48</v>
      </c>
    </row>
    <row r="1890" spans="1:11" x14ac:dyDescent="0.2">
      <c r="A1890" t="s">
        <v>2197</v>
      </c>
      <c r="B1890" t="s">
        <v>87</v>
      </c>
      <c r="C1890" t="s">
        <v>292</v>
      </c>
      <c r="D1890" t="s">
        <v>268</v>
      </c>
      <c r="E1890" t="s">
        <v>238</v>
      </c>
      <c r="F1890">
        <v>17</v>
      </c>
      <c r="G1890">
        <v>1022</v>
      </c>
      <c r="H1890">
        <v>0</v>
      </c>
      <c r="I1890">
        <v>0</v>
      </c>
      <c r="J1890">
        <v>17</v>
      </c>
      <c r="K1890">
        <v>1022</v>
      </c>
    </row>
    <row r="1891" spans="1:11" x14ac:dyDescent="0.2">
      <c r="A1891" t="s">
        <v>2198</v>
      </c>
      <c r="B1891" t="s">
        <v>87</v>
      </c>
      <c r="C1891" t="s">
        <v>292</v>
      </c>
      <c r="D1891" t="s">
        <v>272</v>
      </c>
      <c r="E1891" t="s">
        <v>239</v>
      </c>
      <c r="F1891">
        <v>12</v>
      </c>
      <c r="G1891">
        <v>826.48</v>
      </c>
      <c r="H1891">
        <v>0</v>
      </c>
      <c r="I1891">
        <v>0</v>
      </c>
      <c r="J1891">
        <v>12</v>
      </c>
      <c r="K1891">
        <v>826.48</v>
      </c>
    </row>
    <row r="1892" spans="1:11" x14ac:dyDescent="0.2">
      <c r="A1892" t="s">
        <v>2199</v>
      </c>
      <c r="B1892" t="s">
        <v>87</v>
      </c>
      <c r="C1892" t="s">
        <v>292</v>
      </c>
      <c r="D1892" t="s">
        <v>271</v>
      </c>
      <c r="E1892" t="s">
        <v>240</v>
      </c>
      <c r="F1892">
        <v>14</v>
      </c>
      <c r="G1892">
        <v>614</v>
      </c>
      <c r="H1892">
        <v>0</v>
      </c>
      <c r="I1892">
        <v>0</v>
      </c>
      <c r="J1892">
        <v>14</v>
      </c>
      <c r="K1892">
        <v>614</v>
      </c>
    </row>
    <row r="1893" spans="1:11" x14ac:dyDescent="0.2">
      <c r="A1893" t="s">
        <v>2200</v>
      </c>
      <c r="B1893" t="s">
        <v>87</v>
      </c>
      <c r="C1893" t="s">
        <v>292</v>
      </c>
      <c r="D1893" t="s">
        <v>266</v>
      </c>
      <c r="E1893" t="s">
        <v>241</v>
      </c>
      <c r="F1893">
        <v>22</v>
      </c>
      <c r="G1893">
        <v>1329</v>
      </c>
      <c r="H1893">
        <v>0</v>
      </c>
      <c r="I1893">
        <v>0</v>
      </c>
      <c r="J1893">
        <v>22</v>
      </c>
      <c r="K1893">
        <v>1329</v>
      </c>
    </row>
    <row r="1894" spans="1:11" x14ac:dyDescent="0.2">
      <c r="A1894" t="s">
        <v>2201</v>
      </c>
      <c r="B1894" t="s">
        <v>87</v>
      </c>
      <c r="C1894" t="s">
        <v>292</v>
      </c>
      <c r="D1894" t="s">
        <v>266</v>
      </c>
      <c r="E1894" t="s">
        <v>242</v>
      </c>
      <c r="F1894">
        <v>32</v>
      </c>
      <c r="G1894">
        <v>1886</v>
      </c>
      <c r="H1894">
        <v>0</v>
      </c>
      <c r="I1894">
        <v>0</v>
      </c>
      <c r="J1894">
        <v>32</v>
      </c>
      <c r="K1894">
        <v>1886</v>
      </c>
    </row>
    <row r="1895" spans="1:11" x14ac:dyDescent="0.2">
      <c r="A1895" t="s">
        <v>2202</v>
      </c>
      <c r="B1895" t="s">
        <v>87</v>
      </c>
      <c r="C1895" t="s">
        <v>292</v>
      </c>
      <c r="D1895" t="s">
        <v>268</v>
      </c>
      <c r="E1895" t="s">
        <v>243</v>
      </c>
      <c r="F1895">
        <v>8</v>
      </c>
      <c r="G1895">
        <v>429</v>
      </c>
      <c r="H1895">
        <v>0</v>
      </c>
      <c r="I1895">
        <v>0</v>
      </c>
      <c r="J1895">
        <v>8</v>
      </c>
      <c r="K1895">
        <v>429</v>
      </c>
    </row>
    <row r="1896" spans="1:11" x14ac:dyDescent="0.2">
      <c r="A1896" t="s">
        <v>2203</v>
      </c>
      <c r="B1896" t="s">
        <v>87</v>
      </c>
      <c r="C1896" t="s">
        <v>292</v>
      </c>
      <c r="D1896" t="s">
        <v>271</v>
      </c>
      <c r="E1896" t="s">
        <v>244</v>
      </c>
      <c r="F1896">
        <v>31</v>
      </c>
      <c r="G1896">
        <v>1830</v>
      </c>
      <c r="H1896">
        <v>0</v>
      </c>
      <c r="I1896">
        <v>0</v>
      </c>
      <c r="J1896">
        <v>31</v>
      </c>
      <c r="K1896">
        <v>1830</v>
      </c>
    </row>
    <row r="1897" spans="1:11" x14ac:dyDescent="0.2">
      <c r="A1897" t="s">
        <v>2204</v>
      </c>
      <c r="B1897" t="s">
        <v>87</v>
      </c>
      <c r="C1897" t="s">
        <v>292</v>
      </c>
      <c r="D1897" t="s">
        <v>269</v>
      </c>
      <c r="E1897" t="s">
        <v>245</v>
      </c>
      <c r="F1897">
        <v>11</v>
      </c>
      <c r="G1897">
        <v>538</v>
      </c>
      <c r="H1897">
        <v>0</v>
      </c>
      <c r="I1897">
        <v>0</v>
      </c>
      <c r="J1897">
        <v>11</v>
      </c>
      <c r="K1897">
        <v>538</v>
      </c>
    </row>
    <row r="1898" spans="1:11" x14ac:dyDescent="0.2">
      <c r="A1898" t="s">
        <v>2205</v>
      </c>
      <c r="B1898" t="s">
        <v>87</v>
      </c>
      <c r="C1898" t="s">
        <v>292</v>
      </c>
      <c r="D1898" t="s">
        <v>271</v>
      </c>
      <c r="E1898" t="s">
        <v>285</v>
      </c>
      <c r="F1898">
        <v>289</v>
      </c>
      <c r="G1898">
        <v>15729.48</v>
      </c>
      <c r="H1898">
        <v>0</v>
      </c>
      <c r="I1898">
        <v>0</v>
      </c>
      <c r="J1898">
        <v>289</v>
      </c>
      <c r="K1898">
        <v>15729.48</v>
      </c>
    </row>
    <row r="1899" spans="1:11" x14ac:dyDescent="0.2">
      <c r="A1899" t="s">
        <v>2206</v>
      </c>
      <c r="B1899" t="s">
        <v>87</v>
      </c>
      <c r="C1899" t="s">
        <v>292</v>
      </c>
      <c r="D1899" t="s">
        <v>264</v>
      </c>
      <c r="E1899" t="s">
        <v>246</v>
      </c>
      <c r="F1899">
        <v>15</v>
      </c>
      <c r="G1899">
        <v>825</v>
      </c>
      <c r="H1899">
        <v>0</v>
      </c>
      <c r="I1899">
        <v>0</v>
      </c>
      <c r="J1899">
        <v>15</v>
      </c>
      <c r="K1899">
        <v>825</v>
      </c>
    </row>
    <row r="1900" spans="1:11" x14ac:dyDescent="0.2">
      <c r="A1900" t="s">
        <v>2207</v>
      </c>
      <c r="B1900" t="s">
        <v>87</v>
      </c>
      <c r="C1900" t="s">
        <v>292</v>
      </c>
      <c r="D1900" t="s">
        <v>269</v>
      </c>
      <c r="E1900" t="s">
        <v>247</v>
      </c>
      <c r="F1900">
        <v>63</v>
      </c>
      <c r="G1900">
        <v>3195.48</v>
      </c>
      <c r="H1900">
        <v>0</v>
      </c>
      <c r="I1900">
        <v>0</v>
      </c>
      <c r="J1900">
        <v>63</v>
      </c>
      <c r="K1900">
        <v>3195.48</v>
      </c>
    </row>
    <row r="1901" spans="1:11" x14ac:dyDescent="0.2">
      <c r="A1901" t="s">
        <v>2208</v>
      </c>
      <c r="B1901" t="s">
        <v>87</v>
      </c>
      <c r="C1901" t="s">
        <v>292</v>
      </c>
      <c r="D1901" t="s">
        <v>266</v>
      </c>
      <c r="E1901" t="s">
        <v>248</v>
      </c>
      <c r="F1901">
        <v>7</v>
      </c>
      <c r="G1901">
        <v>404</v>
      </c>
      <c r="H1901">
        <v>0</v>
      </c>
      <c r="I1901">
        <v>0</v>
      </c>
      <c r="J1901">
        <v>7</v>
      </c>
      <c r="K1901">
        <v>404</v>
      </c>
    </row>
    <row r="1902" spans="1:11" x14ac:dyDescent="0.2">
      <c r="A1902" t="s">
        <v>2209</v>
      </c>
      <c r="B1902" t="s">
        <v>87</v>
      </c>
      <c r="C1902" t="s">
        <v>292</v>
      </c>
      <c r="D1902" t="s">
        <v>268</v>
      </c>
      <c r="E1902" t="s">
        <v>249</v>
      </c>
      <c r="F1902">
        <v>10</v>
      </c>
      <c r="G1902">
        <v>562</v>
      </c>
      <c r="H1902">
        <v>0</v>
      </c>
      <c r="I1902">
        <v>0</v>
      </c>
      <c r="J1902">
        <v>10</v>
      </c>
      <c r="K1902">
        <v>562</v>
      </c>
    </row>
    <row r="1903" spans="1:11" x14ac:dyDescent="0.2">
      <c r="A1903" t="s">
        <v>2210</v>
      </c>
      <c r="B1903" t="s">
        <v>87</v>
      </c>
      <c r="C1903" t="s">
        <v>292</v>
      </c>
      <c r="D1903" t="s">
        <v>270</v>
      </c>
      <c r="E1903" t="s">
        <v>250</v>
      </c>
      <c r="F1903">
        <v>37</v>
      </c>
      <c r="G1903">
        <v>1704.48</v>
      </c>
      <c r="H1903">
        <v>0</v>
      </c>
      <c r="I1903">
        <v>0</v>
      </c>
      <c r="J1903">
        <v>37</v>
      </c>
      <c r="K1903">
        <v>1704.48</v>
      </c>
    </row>
    <row r="1904" spans="1:11" x14ac:dyDescent="0.2">
      <c r="A1904" t="s">
        <v>2211</v>
      </c>
      <c r="B1904" t="s">
        <v>87</v>
      </c>
      <c r="C1904" t="s">
        <v>292</v>
      </c>
      <c r="D1904" t="s">
        <v>269</v>
      </c>
      <c r="E1904" t="s">
        <v>251</v>
      </c>
      <c r="F1904">
        <v>11</v>
      </c>
      <c r="G1904">
        <v>640</v>
      </c>
      <c r="H1904">
        <v>0</v>
      </c>
      <c r="I1904">
        <v>0</v>
      </c>
      <c r="J1904">
        <v>11</v>
      </c>
      <c r="K1904">
        <v>640</v>
      </c>
    </row>
    <row r="1905" spans="1:11" x14ac:dyDescent="0.2">
      <c r="A1905" t="s">
        <v>2212</v>
      </c>
      <c r="B1905" t="s">
        <v>87</v>
      </c>
      <c r="C1905" t="s">
        <v>292</v>
      </c>
      <c r="D1905" t="s">
        <v>268</v>
      </c>
      <c r="E1905" t="s">
        <v>252</v>
      </c>
      <c r="F1905">
        <v>7</v>
      </c>
      <c r="G1905">
        <v>502</v>
      </c>
      <c r="H1905">
        <v>0</v>
      </c>
      <c r="I1905">
        <v>0</v>
      </c>
      <c r="J1905">
        <v>7</v>
      </c>
      <c r="K1905">
        <v>502</v>
      </c>
    </row>
    <row r="1906" spans="1:11" x14ac:dyDescent="0.2">
      <c r="A1906" t="s">
        <v>2213</v>
      </c>
      <c r="B1906" t="s">
        <v>87</v>
      </c>
      <c r="C1906" t="s">
        <v>292</v>
      </c>
      <c r="D1906" t="s">
        <v>269</v>
      </c>
      <c r="E1906" t="s">
        <v>253</v>
      </c>
      <c r="F1906">
        <v>9</v>
      </c>
      <c r="G1906">
        <v>635</v>
      </c>
      <c r="H1906">
        <v>0</v>
      </c>
      <c r="I1906">
        <v>0</v>
      </c>
      <c r="J1906">
        <v>9</v>
      </c>
      <c r="K1906">
        <v>635</v>
      </c>
    </row>
    <row r="1907" spans="1:11" x14ac:dyDescent="0.2">
      <c r="A1907" t="s">
        <v>2214</v>
      </c>
      <c r="B1907" t="s">
        <v>87</v>
      </c>
      <c r="C1907" t="s">
        <v>292</v>
      </c>
      <c r="D1907" t="s">
        <v>271</v>
      </c>
      <c r="E1907" t="s">
        <v>254</v>
      </c>
      <c r="F1907">
        <v>13</v>
      </c>
      <c r="G1907">
        <v>714</v>
      </c>
      <c r="H1907">
        <v>0</v>
      </c>
      <c r="I1907">
        <v>0</v>
      </c>
      <c r="J1907">
        <v>13</v>
      </c>
      <c r="K1907">
        <v>714</v>
      </c>
    </row>
    <row r="1908" spans="1:11" x14ac:dyDescent="0.2">
      <c r="A1908" t="s">
        <v>2215</v>
      </c>
      <c r="B1908" t="s">
        <v>87</v>
      </c>
      <c r="C1908" t="s">
        <v>292</v>
      </c>
      <c r="D1908" t="s">
        <v>271</v>
      </c>
      <c r="E1908" t="s">
        <v>255</v>
      </c>
      <c r="F1908">
        <v>29</v>
      </c>
      <c r="G1908">
        <v>1226</v>
      </c>
      <c r="H1908">
        <v>0</v>
      </c>
      <c r="I1908">
        <v>0</v>
      </c>
      <c r="J1908">
        <v>29</v>
      </c>
      <c r="K1908">
        <v>1226</v>
      </c>
    </row>
    <row r="1909" spans="1:11" x14ac:dyDescent="0.2">
      <c r="A1909" t="s">
        <v>2216</v>
      </c>
      <c r="B1909" t="s">
        <v>87</v>
      </c>
      <c r="C1909" t="s">
        <v>292</v>
      </c>
      <c r="D1909" t="s">
        <v>272</v>
      </c>
      <c r="E1909" t="s">
        <v>256</v>
      </c>
      <c r="F1909">
        <v>19</v>
      </c>
      <c r="G1909">
        <v>751</v>
      </c>
      <c r="H1909">
        <v>0</v>
      </c>
      <c r="I1909">
        <v>0</v>
      </c>
      <c r="J1909">
        <v>19</v>
      </c>
      <c r="K1909">
        <v>751</v>
      </c>
    </row>
    <row r="1910" spans="1:11" x14ac:dyDescent="0.2">
      <c r="A1910" t="s">
        <v>2217</v>
      </c>
      <c r="B1910" t="s">
        <v>87</v>
      </c>
      <c r="C1910" t="s">
        <v>292</v>
      </c>
      <c r="D1910" t="s">
        <v>272</v>
      </c>
      <c r="E1910" t="s">
        <v>286</v>
      </c>
      <c r="F1910">
        <v>219</v>
      </c>
      <c r="G1910">
        <v>11102.44</v>
      </c>
      <c r="H1910">
        <v>0</v>
      </c>
      <c r="I1910">
        <v>0</v>
      </c>
      <c r="J1910">
        <v>219</v>
      </c>
      <c r="K1910">
        <v>11102.44</v>
      </c>
    </row>
    <row r="1911" spans="1:11" x14ac:dyDescent="0.2">
      <c r="A1911" t="s">
        <v>2218</v>
      </c>
      <c r="B1911" t="s">
        <v>87</v>
      </c>
      <c r="C1911" t="s">
        <v>294</v>
      </c>
      <c r="D1911" t="s">
        <v>104</v>
      </c>
      <c r="E1911" t="s">
        <v>277</v>
      </c>
      <c r="F1911">
        <v>48</v>
      </c>
      <c r="G1911">
        <v>1664</v>
      </c>
      <c r="H1911">
        <v>0</v>
      </c>
      <c r="I1911">
        <v>0</v>
      </c>
      <c r="J1911">
        <v>48</v>
      </c>
      <c r="K1911">
        <v>1664</v>
      </c>
    </row>
    <row r="1912" spans="1:11" x14ac:dyDescent="0.2">
      <c r="A1912" t="s">
        <v>2219</v>
      </c>
      <c r="B1912" t="s">
        <v>87</v>
      </c>
      <c r="C1912" t="s">
        <v>294</v>
      </c>
      <c r="D1912" t="s">
        <v>271</v>
      </c>
      <c r="E1912" t="s">
        <v>111</v>
      </c>
      <c r="F1912">
        <v>3</v>
      </c>
      <c r="G1912">
        <v>165</v>
      </c>
      <c r="H1912">
        <v>0</v>
      </c>
      <c r="I1912">
        <v>0</v>
      </c>
      <c r="J1912">
        <v>3</v>
      </c>
      <c r="K1912">
        <v>165</v>
      </c>
    </row>
    <row r="1913" spans="1:11" x14ac:dyDescent="0.2">
      <c r="A1913" t="s">
        <v>2220</v>
      </c>
      <c r="B1913" t="s">
        <v>87</v>
      </c>
      <c r="C1913" t="s">
        <v>294</v>
      </c>
      <c r="D1913" t="s">
        <v>269</v>
      </c>
      <c r="E1913" t="s">
        <v>116</v>
      </c>
      <c r="F1913">
        <v>1</v>
      </c>
      <c r="G1913">
        <v>32</v>
      </c>
      <c r="H1913">
        <v>0</v>
      </c>
      <c r="I1913">
        <v>0</v>
      </c>
      <c r="J1913">
        <v>1</v>
      </c>
      <c r="K1913">
        <v>32</v>
      </c>
    </row>
    <row r="1914" spans="1:11" x14ac:dyDescent="0.2">
      <c r="A1914" t="s">
        <v>2221</v>
      </c>
      <c r="B1914" t="s">
        <v>87</v>
      </c>
      <c r="C1914" t="s">
        <v>294</v>
      </c>
      <c r="D1914" t="s">
        <v>272</v>
      </c>
      <c r="E1914" t="s">
        <v>117</v>
      </c>
      <c r="F1914">
        <v>1</v>
      </c>
      <c r="G1914">
        <v>41</v>
      </c>
      <c r="H1914">
        <v>0</v>
      </c>
      <c r="I1914">
        <v>0</v>
      </c>
      <c r="J1914">
        <v>1</v>
      </c>
      <c r="K1914">
        <v>41</v>
      </c>
    </row>
    <row r="1915" spans="1:11" x14ac:dyDescent="0.2">
      <c r="A1915" t="s">
        <v>2222</v>
      </c>
      <c r="B1915" t="s">
        <v>87</v>
      </c>
      <c r="C1915" t="s">
        <v>294</v>
      </c>
      <c r="D1915" t="s">
        <v>270</v>
      </c>
      <c r="E1915" t="s">
        <v>120</v>
      </c>
      <c r="F1915">
        <v>1</v>
      </c>
      <c r="G1915">
        <v>26</v>
      </c>
      <c r="H1915">
        <v>0</v>
      </c>
      <c r="I1915">
        <v>0</v>
      </c>
      <c r="J1915">
        <v>1</v>
      </c>
      <c r="K1915">
        <v>26</v>
      </c>
    </row>
    <row r="1916" spans="1:11" x14ac:dyDescent="0.2">
      <c r="A1916" t="s">
        <v>2223</v>
      </c>
      <c r="B1916" t="s">
        <v>87</v>
      </c>
      <c r="C1916" t="s">
        <v>294</v>
      </c>
      <c r="D1916" t="s">
        <v>266</v>
      </c>
      <c r="E1916" t="s">
        <v>121</v>
      </c>
      <c r="F1916">
        <v>1</v>
      </c>
      <c r="G1916">
        <v>39</v>
      </c>
      <c r="H1916">
        <v>0</v>
      </c>
      <c r="I1916">
        <v>0</v>
      </c>
      <c r="J1916">
        <v>1</v>
      </c>
      <c r="K1916">
        <v>39</v>
      </c>
    </row>
    <row r="1917" spans="1:11" x14ac:dyDescent="0.2">
      <c r="A1917" t="s">
        <v>2224</v>
      </c>
      <c r="B1917" t="s">
        <v>87</v>
      </c>
      <c r="C1917" t="s">
        <v>294</v>
      </c>
      <c r="D1917" t="s">
        <v>269</v>
      </c>
      <c r="E1917" t="s">
        <v>122</v>
      </c>
      <c r="F1917">
        <v>1</v>
      </c>
      <c r="G1917">
        <v>10</v>
      </c>
      <c r="H1917">
        <v>0</v>
      </c>
      <c r="I1917">
        <v>0</v>
      </c>
      <c r="J1917">
        <v>1</v>
      </c>
      <c r="K1917">
        <v>10</v>
      </c>
    </row>
    <row r="1918" spans="1:11" x14ac:dyDescent="0.2">
      <c r="A1918" t="s">
        <v>2225</v>
      </c>
      <c r="B1918" t="s">
        <v>87</v>
      </c>
      <c r="C1918" t="s">
        <v>294</v>
      </c>
      <c r="D1918" t="s">
        <v>264</v>
      </c>
      <c r="E1918" t="s">
        <v>137</v>
      </c>
      <c r="F1918">
        <v>2</v>
      </c>
      <c r="G1918">
        <v>54</v>
      </c>
      <c r="H1918">
        <v>0</v>
      </c>
      <c r="I1918">
        <v>0</v>
      </c>
      <c r="J1918">
        <v>2</v>
      </c>
      <c r="K1918">
        <v>54</v>
      </c>
    </row>
    <row r="1919" spans="1:11" x14ac:dyDescent="0.2">
      <c r="A1919" t="s">
        <v>2226</v>
      </c>
      <c r="B1919" t="s">
        <v>87</v>
      </c>
      <c r="C1919" t="s">
        <v>294</v>
      </c>
      <c r="D1919" t="s">
        <v>266</v>
      </c>
      <c r="E1919" t="s">
        <v>143</v>
      </c>
      <c r="F1919">
        <v>2</v>
      </c>
      <c r="G1919">
        <v>28</v>
      </c>
      <c r="H1919">
        <v>0</v>
      </c>
      <c r="I1919">
        <v>0</v>
      </c>
      <c r="J1919">
        <v>2</v>
      </c>
      <c r="K1919">
        <v>28</v>
      </c>
    </row>
    <row r="1920" spans="1:11" x14ac:dyDescent="0.2">
      <c r="A1920" t="s">
        <v>2227</v>
      </c>
      <c r="B1920" t="s">
        <v>87</v>
      </c>
      <c r="C1920" t="s">
        <v>294</v>
      </c>
      <c r="D1920" t="s">
        <v>264</v>
      </c>
      <c r="E1920" t="s">
        <v>278</v>
      </c>
      <c r="F1920">
        <v>2</v>
      </c>
      <c r="G1920">
        <v>54</v>
      </c>
      <c r="H1920">
        <v>0</v>
      </c>
      <c r="I1920">
        <v>0</v>
      </c>
      <c r="J1920">
        <v>2</v>
      </c>
      <c r="K1920">
        <v>54</v>
      </c>
    </row>
    <row r="1921" spans="1:11" x14ac:dyDescent="0.2">
      <c r="A1921" t="s">
        <v>2228</v>
      </c>
      <c r="B1921" t="s">
        <v>87</v>
      </c>
      <c r="C1921" t="s">
        <v>294</v>
      </c>
      <c r="D1921" t="s">
        <v>265</v>
      </c>
      <c r="E1921" t="s">
        <v>279</v>
      </c>
      <c r="F1921">
        <v>5</v>
      </c>
      <c r="G1921">
        <v>135</v>
      </c>
      <c r="H1921">
        <v>0</v>
      </c>
      <c r="I1921">
        <v>0</v>
      </c>
      <c r="J1921">
        <v>5</v>
      </c>
      <c r="K1921">
        <v>135</v>
      </c>
    </row>
    <row r="1922" spans="1:11" x14ac:dyDescent="0.2">
      <c r="A1922" t="s">
        <v>2229</v>
      </c>
      <c r="B1922" t="s">
        <v>87</v>
      </c>
      <c r="C1922" t="s">
        <v>294</v>
      </c>
      <c r="D1922" t="s">
        <v>272</v>
      </c>
      <c r="E1922" t="s">
        <v>144</v>
      </c>
      <c r="F1922">
        <v>1</v>
      </c>
      <c r="G1922">
        <v>44</v>
      </c>
      <c r="H1922">
        <v>0</v>
      </c>
      <c r="I1922">
        <v>0</v>
      </c>
      <c r="J1922">
        <v>1</v>
      </c>
      <c r="K1922">
        <v>44</v>
      </c>
    </row>
    <row r="1923" spans="1:11" x14ac:dyDescent="0.2">
      <c r="A1923" t="s">
        <v>2230</v>
      </c>
      <c r="B1923" t="s">
        <v>87</v>
      </c>
      <c r="C1923" t="s">
        <v>294</v>
      </c>
      <c r="D1923" t="s">
        <v>265</v>
      </c>
      <c r="E1923" t="s">
        <v>147</v>
      </c>
      <c r="F1923">
        <v>2</v>
      </c>
      <c r="G1923">
        <v>73</v>
      </c>
      <c r="H1923">
        <v>0</v>
      </c>
      <c r="I1923">
        <v>0</v>
      </c>
      <c r="J1923">
        <v>2</v>
      </c>
      <c r="K1923">
        <v>73</v>
      </c>
    </row>
    <row r="1924" spans="1:11" x14ac:dyDescent="0.2">
      <c r="A1924" t="s">
        <v>2231</v>
      </c>
      <c r="B1924" t="s">
        <v>87</v>
      </c>
      <c r="C1924" t="s">
        <v>294</v>
      </c>
      <c r="D1924" t="s">
        <v>270</v>
      </c>
      <c r="E1924" t="s">
        <v>149</v>
      </c>
      <c r="F1924">
        <v>1</v>
      </c>
      <c r="G1924">
        <v>24</v>
      </c>
      <c r="H1924">
        <v>0</v>
      </c>
      <c r="I1924">
        <v>0</v>
      </c>
      <c r="J1924">
        <v>1</v>
      </c>
      <c r="K1924">
        <v>24</v>
      </c>
    </row>
    <row r="1925" spans="1:11" x14ac:dyDescent="0.2">
      <c r="A1925" t="s">
        <v>2232</v>
      </c>
      <c r="B1925" t="s">
        <v>87</v>
      </c>
      <c r="C1925" t="s">
        <v>294</v>
      </c>
      <c r="D1925" t="s">
        <v>269</v>
      </c>
      <c r="E1925" t="s">
        <v>154</v>
      </c>
      <c r="F1925">
        <v>2</v>
      </c>
      <c r="G1925">
        <v>39</v>
      </c>
      <c r="H1925">
        <v>0</v>
      </c>
      <c r="I1925">
        <v>0</v>
      </c>
      <c r="J1925">
        <v>2</v>
      </c>
      <c r="K1925">
        <v>39</v>
      </c>
    </row>
    <row r="1926" spans="1:11" x14ac:dyDescent="0.2">
      <c r="A1926" t="s">
        <v>2233</v>
      </c>
      <c r="B1926" t="s">
        <v>87</v>
      </c>
      <c r="C1926" t="s">
        <v>294</v>
      </c>
      <c r="D1926" t="s">
        <v>267</v>
      </c>
      <c r="E1926" t="s">
        <v>157</v>
      </c>
      <c r="F1926">
        <v>1</v>
      </c>
      <c r="G1926">
        <v>84</v>
      </c>
      <c r="H1926">
        <v>0</v>
      </c>
      <c r="I1926">
        <v>0</v>
      </c>
      <c r="J1926">
        <v>1</v>
      </c>
      <c r="K1926">
        <v>84</v>
      </c>
    </row>
    <row r="1927" spans="1:11" x14ac:dyDescent="0.2">
      <c r="A1927" t="s">
        <v>2234</v>
      </c>
      <c r="B1927" t="s">
        <v>87</v>
      </c>
      <c r="C1927" t="s">
        <v>294</v>
      </c>
      <c r="D1927" t="s">
        <v>269</v>
      </c>
      <c r="E1927" t="s">
        <v>163</v>
      </c>
      <c r="F1927">
        <v>1</v>
      </c>
      <c r="G1927">
        <v>28</v>
      </c>
      <c r="H1927">
        <v>0</v>
      </c>
      <c r="I1927">
        <v>0</v>
      </c>
      <c r="J1927">
        <v>1</v>
      </c>
      <c r="K1927">
        <v>28</v>
      </c>
    </row>
    <row r="1928" spans="1:11" x14ac:dyDescent="0.2">
      <c r="A1928" t="s">
        <v>2235</v>
      </c>
      <c r="B1928" t="s">
        <v>87</v>
      </c>
      <c r="C1928" t="s">
        <v>294</v>
      </c>
      <c r="D1928" t="s">
        <v>269</v>
      </c>
      <c r="E1928" t="s">
        <v>167</v>
      </c>
      <c r="F1928">
        <v>2</v>
      </c>
      <c r="G1928">
        <v>52</v>
      </c>
      <c r="H1928">
        <v>0</v>
      </c>
      <c r="I1928">
        <v>0</v>
      </c>
      <c r="J1928">
        <v>2</v>
      </c>
      <c r="K1928">
        <v>52</v>
      </c>
    </row>
    <row r="1929" spans="1:11" x14ac:dyDescent="0.2">
      <c r="A1929" t="s">
        <v>2236</v>
      </c>
      <c r="B1929" t="s">
        <v>87</v>
      </c>
      <c r="C1929" t="s">
        <v>294</v>
      </c>
      <c r="D1929" t="s">
        <v>272</v>
      </c>
      <c r="E1929" t="s">
        <v>174</v>
      </c>
      <c r="F1929">
        <v>1</v>
      </c>
      <c r="G1929">
        <v>56</v>
      </c>
      <c r="H1929">
        <v>0</v>
      </c>
      <c r="I1929">
        <v>0</v>
      </c>
      <c r="J1929">
        <v>1</v>
      </c>
      <c r="K1929">
        <v>56</v>
      </c>
    </row>
    <row r="1930" spans="1:11" x14ac:dyDescent="0.2">
      <c r="A1930" t="s">
        <v>2237</v>
      </c>
      <c r="B1930" t="s">
        <v>87</v>
      </c>
      <c r="C1930" t="s">
        <v>294</v>
      </c>
      <c r="D1930" t="s">
        <v>266</v>
      </c>
      <c r="E1930" t="s">
        <v>177</v>
      </c>
      <c r="F1930">
        <v>1</v>
      </c>
      <c r="G1930">
        <v>41</v>
      </c>
      <c r="H1930">
        <v>0</v>
      </c>
      <c r="I1930">
        <v>0</v>
      </c>
      <c r="J1930">
        <v>1</v>
      </c>
      <c r="K1930">
        <v>41</v>
      </c>
    </row>
    <row r="1931" spans="1:11" x14ac:dyDescent="0.2">
      <c r="A1931" t="s">
        <v>2238</v>
      </c>
      <c r="B1931" t="s">
        <v>87</v>
      </c>
      <c r="C1931" t="s">
        <v>294</v>
      </c>
      <c r="D1931" t="s">
        <v>266</v>
      </c>
      <c r="E1931" t="s">
        <v>280</v>
      </c>
      <c r="F1931">
        <v>8</v>
      </c>
      <c r="G1931">
        <v>226</v>
      </c>
      <c r="H1931">
        <v>0</v>
      </c>
      <c r="I1931">
        <v>0</v>
      </c>
      <c r="J1931">
        <v>8</v>
      </c>
      <c r="K1931">
        <v>226</v>
      </c>
    </row>
    <row r="1932" spans="1:11" x14ac:dyDescent="0.2">
      <c r="A1932" t="s">
        <v>2239</v>
      </c>
      <c r="B1932" t="s">
        <v>87</v>
      </c>
      <c r="C1932" t="s">
        <v>294</v>
      </c>
      <c r="D1932" t="s">
        <v>269</v>
      </c>
      <c r="E1932" t="s">
        <v>182</v>
      </c>
      <c r="F1932">
        <v>1</v>
      </c>
      <c r="G1932">
        <v>20</v>
      </c>
      <c r="H1932">
        <v>0</v>
      </c>
      <c r="I1932">
        <v>0</v>
      </c>
      <c r="J1932">
        <v>1</v>
      </c>
      <c r="K1932">
        <v>20</v>
      </c>
    </row>
    <row r="1933" spans="1:11" x14ac:dyDescent="0.2">
      <c r="A1933" t="s">
        <v>2240</v>
      </c>
      <c r="B1933" t="s">
        <v>87</v>
      </c>
      <c r="C1933" t="s">
        <v>294</v>
      </c>
      <c r="D1933" t="s">
        <v>269</v>
      </c>
      <c r="E1933" t="s">
        <v>185</v>
      </c>
      <c r="F1933">
        <v>1</v>
      </c>
      <c r="G1933">
        <v>40</v>
      </c>
      <c r="H1933">
        <v>0</v>
      </c>
      <c r="I1933">
        <v>0</v>
      </c>
      <c r="J1933">
        <v>1</v>
      </c>
      <c r="K1933">
        <v>40</v>
      </c>
    </row>
    <row r="1934" spans="1:11" x14ac:dyDescent="0.2">
      <c r="A1934" t="s">
        <v>2241</v>
      </c>
      <c r="B1934" t="s">
        <v>87</v>
      </c>
      <c r="C1934" t="s">
        <v>294</v>
      </c>
      <c r="D1934" t="s">
        <v>267</v>
      </c>
      <c r="E1934" t="s">
        <v>186</v>
      </c>
      <c r="F1934">
        <v>1</v>
      </c>
      <c r="G1934">
        <v>45</v>
      </c>
      <c r="H1934">
        <v>0</v>
      </c>
      <c r="I1934">
        <v>0</v>
      </c>
      <c r="J1934">
        <v>1</v>
      </c>
      <c r="K1934">
        <v>45</v>
      </c>
    </row>
    <row r="1935" spans="1:11" x14ac:dyDescent="0.2">
      <c r="A1935" t="s">
        <v>2242</v>
      </c>
      <c r="B1935" t="s">
        <v>87</v>
      </c>
      <c r="C1935" t="s">
        <v>294</v>
      </c>
      <c r="D1935" t="s">
        <v>267</v>
      </c>
      <c r="E1935" t="s">
        <v>281</v>
      </c>
      <c r="F1935">
        <v>4</v>
      </c>
      <c r="G1935">
        <v>177</v>
      </c>
      <c r="H1935">
        <v>0</v>
      </c>
      <c r="I1935">
        <v>0</v>
      </c>
      <c r="J1935">
        <v>4</v>
      </c>
      <c r="K1935">
        <v>177</v>
      </c>
    </row>
    <row r="1936" spans="1:11" x14ac:dyDescent="0.2">
      <c r="A1936" t="s">
        <v>2243</v>
      </c>
      <c r="B1936" t="s">
        <v>87</v>
      </c>
      <c r="C1936" t="s">
        <v>294</v>
      </c>
      <c r="D1936" t="s">
        <v>268</v>
      </c>
      <c r="E1936" t="s">
        <v>282</v>
      </c>
      <c r="F1936">
        <v>3</v>
      </c>
      <c r="G1936">
        <v>157</v>
      </c>
      <c r="H1936">
        <v>0</v>
      </c>
      <c r="I1936">
        <v>0</v>
      </c>
      <c r="J1936">
        <v>3</v>
      </c>
      <c r="K1936">
        <v>157</v>
      </c>
    </row>
    <row r="1937" spans="1:11" x14ac:dyDescent="0.2">
      <c r="A1937" t="s">
        <v>2244</v>
      </c>
      <c r="B1937" t="s">
        <v>87</v>
      </c>
      <c r="C1937" t="s">
        <v>294</v>
      </c>
      <c r="D1937" t="s">
        <v>272</v>
      </c>
      <c r="E1937" t="s">
        <v>194</v>
      </c>
      <c r="F1937">
        <v>1</v>
      </c>
      <c r="G1937">
        <v>24</v>
      </c>
      <c r="H1937">
        <v>0</v>
      </c>
      <c r="I1937">
        <v>0</v>
      </c>
      <c r="J1937">
        <v>1</v>
      </c>
      <c r="K1937">
        <v>24</v>
      </c>
    </row>
    <row r="1938" spans="1:11" x14ac:dyDescent="0.2">
      <c r="A1938" t="s">
        <v>2245</v>
      </c>
      <c r="B1938" t="s">
        <v>87</v>
      </c>
      <c r="C1938" t="s">
        <v>294</v>
      </c>
      <c r="D1938" t="s">
        <v>267</v>
      </c>
      <c r="E1938" t="s">
        <v>195</v>
      </c>
      <c r="F1938">
        <v>1</v>
      </c>
      <c r="G1938">
        <v>22</v>
      </c>
      <c r="H1938">
        <v>0</v>
      </c>
      <c r="I1938">
        <v>0</v>
      </c>
      <c r="J1938">
        <v>1</v>
      </c>
      <c r="K1938">
        <v>22</v>
      </c>
    </row>
    <row r="1939" spans="1:11" x14ac:dyDescent="0.2">
      <c r="A1939" t="s">
        <v>2246</v>
      </c>
      <c r="B1939" t="s">
        <v>87</v>
      </c>
      <c r="C1939" t="s">
        <v>294</v>
      </c>
      <c r="D1939" t="s">
        <v>268</v>
      </c>
      <c r="E1939" t="s">
        <v>198</v>
      </c>
      <c r="F1939">
        <v>1</v>
      </c>
      <c r="G1939">
        <v>24</v>
      </c>
      <c r="H1939">
        <v>0</v>
      </c>
      <c r="I1939">
        <v>0</v>
      </c>
      <c r="J1939">
        <v>1</v>
      </c>
      <c r="K1939">
        <v>24</v>
      </c>
    </row>
    <row r="1940" spans="1:11" x14ac:dyDescent="0.2">
      <c r="A1940" t="s">
        <v>2247</v>
      </c>
      <c r="B1940" t="s">
        <v>87</v>
      </c>
      <c r="C1940" t="s">
        <v>294</v>
      </c>
      <c r="D1940" t="s">
        <v>269</v>
      </c>
      <c r="E1940" t="s">
        <v>199</v>
      </c>
      <c r="F1940">
        <v>1</v>
      </c>
      <c r="G1940">
        <v>80</v>
      </c>
      <c r="H1940">
        <v>0</v>
      </c>
      <c r="I1940">
        <v>0</v>
      </c>
      <c r="J1940">
        <v>1</v>
      </c>
      <c r="K1940">
        <v>80</v>
      </c>
    </row>
    <row r="1941" spans="1:11" x14ac:dyDescent="0.2">
      <c r="A1941" t="s">
        <v>2248</v>
      </c>
      <c r="B1941" t="s">
        <v>87</v>
      </c>
      <c r="C1941" t="s">
        <v>294</v>
      </c>
      <c r="D1941" t="s">
        <v>268</v>
      </c>
      <c r="E1941" t="s">
        <v>210</v>
      </c>
      <c r="F1941">
        <v>1</v>
      </c>
      <c r="G1941">
        <v>43</v>
      </c>
      <c r="H1941">
        <v>0</v>
      </c>
      <c r="I1941">
        <v>0</v>
      </c>
      <c r="J1941">
        <v>1</v>
      </c>
      <c r="K1941">
        <v>43</v>
      </c>
    </row>
    <row r="1942" spans="1:11" x14ac:dyDescent="0.2">
      <c r="A1942" t="s">
        <v>2249</v>
      </c>
      <c r="B1942" t="s">
        <v>87</v>
      </c>
      <c r="C1942" t="s">
        <v>294</v>
      </c>
      <c r="D1942" t="s">
        <v>269</v>
      </c>
      <c r="E1942" t="s">
        <v>283</v>
      </c>
      <c r="F1942">
        <v>15</v>
      </c>
      <c r="G1942">
        <v>455</v>
      </c>
      <c r="H1942">
        <v>0</v>
      </c>
      <c r="I1942">
        <v>0</v>
      </c>
      <c r="J1942">
        <v>15</v>
      </c>
      <c r="K1942">
        <v>455</v>
      </c>
    </row>
    <row r="1943" spans="1:11" x14ac:dyDescent="0.2">
      <c r="A1943" t="s">
        <v>2250</v>
      </c>
      <c r="B1943" t="s">
        <v>87</v>
      </c>
      <c r="C1943" t="s">
        <v>294</v>
      </c>
      <c r="D1943" t="s">
        <v>270</v>
      </c>
      <c r="E1943" t="s">
        <v>218</v>
      </c>
      <c r="F1943">
        <v>1</v>
      </c>
      <c r="G1943">
        <v>28</v>
      </c>
      <c r="H1943">
        <v>0</v>
      </c>
      <c r="I1943">
        <v>0</v>
      </c>
      <c r="J1943">
        <v>1</v>
      </c>
      <c r="K1943">
        <v>28</v>
      </c>
    </row>
    <row r="1944" spans="1:11" x14ac:dyDescent="0.2">
      <c r="A1944" t="s">
        <v>2251</v>
      </c>
      <c r="B1944" t="s">
        <v>87</v>
      </c>
      <c r="C1944" t="s">
        <v>294</v>
      </c>
      <c r="D1944" t="s">
        <v>270</v>
      </c>
      <c r="E1944" t="s">
        <v>284</v>
      </c>
      <c r="F1944">
        <v>4</v>
      </c>
      <c r="G1944">
        <v>130</v>
      </c>
      <c r="H1944">
        <v>0</v>
      </c>
      <c r="I1944">
        <v>0</v>
      </c>
      <c r="J1944">
        <v>4</v>
      </c>
      <c r="K1944">
        <v>130</v>
      </c>
    </row>
    <row r="1945" spans="1:11" x14ac:dyDescent="0.2">
      <c r="A1945" t="s">
        <v>2252</v>
      </c>
      <c r="B1945" t="s">
        <v>87</v>
      </c>
      <c r="C1945" t="s">
        <v>294</v>
      </c>
      <c r="D1945" t="s">
        <v>265</v>
      </c>
      <c r="E1945" t="s">
        <v>228</v>
      </c>
      <c r="F1945">
        <v>2</v>
      </c>
      <c r="G1945">
        <v>50</v>
      </c>
      <c r="H1945">
        <v>0</v>
      </c>
      <c r="I1945">
        <v>0</v>
      </c>
      <c r="J1945">
        <v>2</v>
      </c>
      <c r="K1945">
        <v>50</v>
      </c>
    </row>
    <row r="1946" spans="1:11" x14ac:dyDescent="0.2">
      <c r="A1946" t="s">
        <v>2253</v>
      </c>
      <c r="B1946" t="s">
        <v>87</v>
      </c>
      <c r="C1946" t="s">
        <v>294</v>
      </c>
      <c r="D1946" t="s">
        <v>267</v>
      </c>
      <c r="E1946" t="s">
        <v>229</v>
      </c>
      <c r="F1946">
        <v>1</v>
      </c>
      <c r="G1946">
        <v>26</v>
      </c>
      <c r="H1946">
        <v>0</v>
      </c>
      <c r="I1946">
        <v>0</v>
      </c>
      <c r="J1946">
        <v>1</v>
      </c>
      <c r="K1946">
        <v>26</v>
      </c>
    </row>
    <row r="1947" spans="1:11" x14ac:dyDescent="0.2">
      <c r="A1947" t="s">
        <v>2254</v>
      </c>
      <c r="B1947" t="s">
        <v>87</v>
      </c>
      <c r="C1947" t="s">
        <v>294</v>
      </c>
      <c r="D1947" t="s">
        <v>269</v>
      </c>
      <c r="E1947" t="s">
        <v>230</v>
      </c>
      <c r="F1947">
        <v>2</v>
      </c>
      <c r="G1947">
        <v>68</v>
      </c>
      <c r="H1947">
        <v>0</v>
      </c>
      <c r="I1947">
        <v>0</v>
      </c>
      <c r="J1947">
        <v>2</v>
      </c>
      <c r="K1947">
        <v>68</v>
      </c>
    </row>
    <row r="1948" spans="1:11" x14ac:dyDescent="0.2">
      <c r="A1948" t="s">
        <v>2255</v>
      </c>
      <c r="B1948" t="s">
        <v>87</v>
      </c>
      <c r="C1948" t="s">
        <v>294</v>
      </c>
      <c r="D1948" t="s">
        <v>265</v>
      </c>
      <c r="E1948" t="s">
        <v>235</v>
      </c>
      <c r="F1948">
        <v>1</v>
      </c>
      <c r="G1948">
        <v>12</v>
      </c>
      <c r="H1948">
        <v>0</v>
      </c>
      <c r="I1948">
        <v>0</v>
      </c>
      <c r="J1948">
        <v>1</v>
      </c>
      <c r="K1948">
        <v>12</v>
      </c>
    </row>
    <row r="1949" spans="1:11" x14ac:dyDescent="0.2">
      <c r="A1949" t="s">
        <v>2256</v>
      </c>
      <c r="B1949" t="s">
        <v>87</v>
      </c>
      <c r="C1949" t="s">
        <v>294</v>
      </c>
      <c r="D1949" t="s">
        <v>266</v>
      </c>
      <c r="E1949" t="s">
        <v>237</v>
      </c>
      <c r="F1949">
        <v>1</v>
      </c>
      <c r="G1949">
        <v>20</v>
      </c>
      <c r="H1949">
        <v>0</v>
      </c>
      <c r="I1949">
        <v>0</v>
      </c>
      <c r="J1949">
        <v>1</v>
      </c>
      <c r="K1949">
        <v>20</v>
      </c>
    </row>
    <row r="1950" spans="1:11" x14ac:dyDescent="0.2">
      <c r="A1950" t="s">
        <v>2257</v>
      </c>
      <c r="B1950" t="s">
        <v>87</v>
      </c>
      <c r="C1950" t="s">
        <v>294</v>
      </c>
      <c r="D1950" t="s">
        <v>266</v>
      </c>
      <c r="E1950" t="s">
        <v>242</v>
      </c>
      <c r="F1950">
        <v>2</v>
      </c>
      <c r="G1950">
        <v>82</v>
      </c>
      <c r="H1950">
        <v>0</v>
      </c>
      <c r="I1950">
        <v>0</v>
      </c>
      <c r="J1950">
        <v>2</v>
      </c>
      <c r="K1950">
        <v>82</v>
      </c>
    </row>
    <row r="1951" spans="1:11" x14ac:dyDescent="0.2">
      <c r="A1951" t="s">
        <v>2258</v>
      </c>
      <c r="B1951" t="s">
        <v>87</v>
      </c>
      <c r="C1951" t="s">
        <v>294</v>
      </c>
      <c r="D1951" t="s">
        <v>269</v>
      </c>
      <c r="E1951" t="s">
        <v>245</v>
      </c>
      <c r="F1951">
        <v>1</v>
      </c>
      <c r="G1951">
        <v>28</v>
      </c>
      <c r="H1951">
        <v>0</v>
      </c>
      <c r="I1951">
        <v>0</v>
      </c>
      <c r="J1951">
        <v>1</v>
      </c>
      <c r="K1951">
        <v>28</v>
      </c>
    </row>
    <row r="1952" spans="1:11" x14ac:dyDescent="0.2">
      <c r="A1952" t="s">
        <v>2259</v>
      </c>
      <c r="B1952" t="s">
        <v>87</v>
      </c>
      <c r="C1952" t="s">
        <v>294</v>
      </c>
      <c r="D1952" t="s">
        <v>271</v>
      </c>
      <c r="E1952" t="s">
        <v>285</v>
      </c>
      <c r="F1952">
        <v>3</v>
      </c>
      <c r="G1952">
        <v>165</v>
      </c>
      <c r="H1952">
        <v>0</v>
      </c>
      <c r="I1952">
        <v>0</v>
      </c>
      <c r="J1952">
        <v>3</v>
      </c>
      <c r="K1952">
        <v>165</v>
      </c>
    </row>
    <row r="1953" spans="1:11" x14ac:dyDescent="0.2">
      <c r="A1953" t="s">
        <v>2260</v>
      </c>
      <c r="B1953" t="s">
        <v>87</v>
      </c>
      <c r="C1953" t="s">
        <v>294</v>
      </c>
      <c r="D1953" t="s">
        <v>269</v>
      </c>
      <c r="E1953" t="s">
        <v>247</v>
      </c>
      <c r="F1953">
        <v>2</v>
      </c>
      <c r="G1953">
        <v>58</v>
      </c>
      <c r="H1953">
        <v>0</v>
      </c>
      <c r="I1953">
        <v>0</v>
      </c>
      <c r="J1953">
        <v>2</v>
      </c>
      <c r="K1953">
        <v>58</v>
      </c>
    </row>
    <row r="1954" spans="1:11" x14ac:dyDescent="0.2">
      <c r="A1954" t="s">
        <v>2261</v>
      </c>
      <c r="B1954" t="s">
        <v>87</v>
      </c>
      <c r="C1954" t="s">
        <v>294</v>
      </c>
      <c r="D1954" t="s">
        <v>266</v>
      </c>
      <c r="E1954" t="s">
        <v>248</v>
      </c>
      <c r="F1954">
        <v>1</v>
      </c>
      <c r="G1954">
        <v>16</v>
      </c>
      <c r="H1954">
        <v>0</v>
      </c>
      <c r="I1954">
        <v>0</v>
      </c>
      <c r="J1954">
        <v>1</v>
      </c>
      <c r="K1954">
        <v>16</v>
      </c>
    </row>
    <row r="1955" spans="1:11" x14ac:dyDescent="0.2">
      <c r="A1955" t="s">
        <v>2262</v>
      </c>
      <c r="B1955" t="s">
        <v>87</v>
      </c>
      <c r="C1955" t="s">
        <v>294</v>
      </c>
      <c r="D1955" t="s">
        <v>270</v>
      </c>
      <c r="E1955" t="s">
        <v>250</v>
      </c>
      <c r="F1955">
        <v>1</v>
      </c>
      <c r="G1955">
        <v>52</v>
      </c>
      <c r="H1955">
        <v>0</v>
      </c>
      <c r="I1955">
        <v>0</v>
      </c>
      <c r="J1955">
        <v>1</v>
      </c>
      <c r="K1955">
        <v>52</v>
      </c>
    </row>
    <row r="1956" spans="1:11" x14ac:dyDescent="0.2">
      <c r="A1956" t="s">
        <v>2263</v>
      </c>
      <c r="B1956" t="s">
        <v>87</v>
      </c>
      <c r="C1956" t="s">
        <v>294</v>
      </c>
      <c r="D1956" t="s">
        <v>268</v>
      </c>
      <c r="E1956" t="s">
        <v>252</v>
      </c>
      <c r="F1956">
        <v>1</v>
      </c>
      <c r="G1956">
        <v>90</v>
      </c>
      <c r="H1956">
        <v>0</v>
      </c>
      <c r="I1956">
        <v>0</v>
      </c>
      <c r="J1956">
        <v>1</v>
      </c>
      <c r="K1956">
        <v>90</v>
      </c>
    </row>
    <row r="1957" spans="1:11" x14ac:dyDescent="0.2">
      <c r="A1957" t="s">
        <v>2264</v>
      </c>
      <c r="B1957" t="s">
        <v>87</v>
      </c>
      <c r="C1957" t="s">
        <v>294</v>
      </c>
      <c r="D1957" t="s">
        <v>272</v>
      </c>
      <c r="E1957" t="s">
        <v>286</v>
      </c>
      <c r="F1957">
        <v>4</v>
      </c>
      <c r="G1957">
        <v>165</v>
      </c>
      <c r="H1957">
        <v>0</v>
      </c>
      <c r="I1957">
        <v>0</v>
      </c>
      <c r="J1957">
        <v>4</v>
      </c>
      <c r="K1957">
        <v>165</v>
      </c>
    </row>
    <row r="1958" spans="1:11" x14ac:dyDescent="0.2">
      <c r="A1958" t="s">
        <v>2265</v>
      </c>
      <c r="B1958" t="s">
        <v>87</v>
      </c>
      <c r="C1958" t="s">
        <v>98</v>
      </c>
      <c r="D1958" t="s">
        <v>104</v>
      </c>
      <c r="E1958" t="s">
        <v>277</v>
      </c>
      <c r="F1958">
        <v>6437</v>
      </c>
      <c r="G1958">
        <v>276685.64</v>
      </c>
      <c r="H1958">
        <v>0</v>
      </c>
      <c r="I1958">
        <v>0</v>
      </c>
      <c r="J1958">
        <v>6437</v>
      </c>
      <c r="K1958">
        <v>276685.64</v>
      </c>
    </row>
    <row r="1959" spans="1:11" x14ac:dyDescent="0.2">
      <c r="A1959" t="s">
        <v>2266</v>
      </c>
      <c r="B1959" t="s">
        <v>87</v>
      </c>
      <c r="C1959" t="s">
        <v>98</v>
      </c>
      <c r="D1959" t="s">
        <v>266</v>
      </c>
      <c r="E1959" t="s">
        <v>105</v>
      </c>
      <c r="F1959">
        <v>21</v>
      </c>
      <c r="G1959">
        <v>1030</v>
      </c>
      <c r="H1959">
        <v>0</v>
      </c>
      <c r="I1959">
        <v>0</v>
      </c>
      <c r="J1959">
        <v>21</v>
      </c>
      <c r="K1959">
        <v>1030</v>
      </c>
    </row>
    <row r="1960" spans="1:11" x14ac:dyDescent="0.2">
      <c r="A1960" t="s">
        <v>2267</v>
      </c>
      <c r="B1960" t="s">
        <v>87</v>
      </c>
      <c r="C1960" t="s">
        <v>98</v>
      </c>
      <c r="D1960" t="s">
        <v>266</v>
      </c>
      <c r="E1960" t="s">
        <v>106</v>
      </c>
      <c r="F1960">
        <v>63</v>
      </c>
      <c r="G1960">
        <v>3394</v>
      </c>
      <c r="H1960">
        <v>0</v>
      </c>
      <c r="I1960">
        <v>0</v>
      </c>
      <c r="J1960">
        <v>63</v>
      </c>
      <c r="K1960">
        <v>3394</v>
      </c>
    </row>
    <row r="1961" spans="1:11" x14ac:dyDescent="0.2">
      <c r="A1961" t="s">
        <v>2268</v>
      </c>
      <c r="B1961" t="s">
        <v>87</v>
      </c>
      <c r="C1961" t="s">
        <v>98</v>
      </c>
      <c r="D1961" t="s">
        <v>272</v>
      </c>
      <c r="E1961" t="s">
        <v>107</v>
      </c>
      <c r="F1961">
        <v>14</v>
      </c>
      <c r="G1961">
        <v>500</v>
      </c>
      <c r="H1961">
        <v>0</v>
      </c>
      <c r="I1961">
        <v>0</v>
      </c>
      <c r="J1961">
        <v>14</v>
      </c>
      <c r="K1961">
        <v>500</v>
      </c>
    </row>
    <row r="1962" spans="1:11" x14ac:dyDescent="0.2">
      <c r="A1962" t="s">
        <v>2269</v>
      </c>
      <c r="B1962" t="s">
        <v>87</v>
      </c>
      <c r="C1962" t="s">
        <v>98</v>
      </c>
      <c r="D1962" t="s">
        <v>270</v>
      </c>
      <c r="E1962" t="s">
        <v>108</v>
      </c>
      <c r="F1962">
        <v>27</v>
      </c>
      <c r="G1962">
        <v>902</v>
      </c>
      <c r="H1962">
        <v>0</v>
      </c>
      <c r="I1962">
        <v>0</v>
      </c>
      <c r="J1962">
        <v>27</v>
      </c>
      <c r="K1962">
        <v>902</v>
      </c>
    </row>
    <row r="1963" spans="1:11" x14ac:dyDescent="0.2">
      <c r="A1963" t="s">
        <v>2270</v>
      </c>
      <c r="B1963" t="s">
        <v>87</v>
      </c>
      <c r="C1963" t="s">
        <v>98</v>
      </c>
      <c r="D1963" t="s">
        <v>265</v>
      </c>
      <c r="E1963" t="s">
        <v>109</v>
      </c>
      <c r="F1963">
        <v>19</v>
      </c>
      <c r="G1963">
        <v>906</v>
      </c>
      <c r="H1963">
        <v>0</v>
      </c>
      <c r="I1963">
        <v>0</v>
      </c>
      <c r="J1963">
        <v>19</v>
      </c>
      <c r="K1963">
        <v>906</v>
      </c>
    </row>
    <row r="1964" spans="1:11" x14ac:dyDescent="0.2">
      <c r="A1964" t="s">
        <v>2271</v>
      </c>
      <c r="B1964" t="s">
        <v>87</v>
      </c>
      <c r="C1964" t="s">
        <v>98</v>
      </c>
      <c r="D1964" t="s">
        <v>266</v>
      </c>
      <c r="E1964" t="s">
        <v>110</v>
      </c>
      <c r="F1964">
        <v>43</v>
      </c>
      <c r="G1964">
        <v>1987</v>
      </c>
      <c r="H1964">
        <v>0</v>
      </c>
      <c r="I1964">
        <v>0</v>
      </c>
      <c r="J1964">
        <v>43</v>
      </c>
      <c r="K1964">
        <v>1987</v>
      </c>
    </row>
    <row r="1965" spans="1:11" x14ac:dyDescent="0.2">
      <c r="A1965" t="s">
        <v>2272</v>
      </c>
      <c r="B1965" t="s">
        <v>87</v>
      </c>
      <c r="C1965" t="s">
        <v>98</v>
      </c>
      <c r="D1965" t="s">
        <v>271</v>
      </c>
      <c r="E1965" t="s">
        <v>111</v>
      </c>
      <c r="F1965">
        <v>76</v>
      </c>
      <c r="G1965">
        <v>4179</v>
      </c>
      <c r="H1965">
        <v>0</v>
      </c>
      <c r="I1965">
        <v>0</v>
      </c>
      <c r="J1965">
        <v>76</v>
      </c>
      <c r="K1965">
        <v>4179</v>
      </c>
    </row>
    <row r="1966" spans="1:11" x14ac:dyDescent="0.2">
      <c r="A1966" t="s">
        <v>2273</v>
      </c>
      <c r="B1966" t="s">
        <v>87</v>
      </c>
      <c r="C1966" t="s">
        <v>98</v>
      </c>
      <c r="D1966" t="s">
        <v>268</v>
      </c>
      <c r="E1966" t="s">
        <v>112</v>
      </c>
      <c r="F1966">
        <v>16</v>
      </c>
      <c r="G1966">
        <v>810</v>
      </c>
      <c r="H1966">
        <v>0</v>
      </c>
      <c r="I1966">
        <v>0</v>
      </c>
      <c r="J1966">
        <v>16</v>
      </c>
      <c r="K1966">
        <v>810</v>
      </c>
    </row>
    <row r="1967" spans="1:11" x14ac:dyDescent="0.2">
      <c r="A1967" t="s">
        <v>2274</v>
      </c>
      <c r="B1967" t="s">
        <v>87</v>
      </c>
      <c r="C1967" t="s">
        <v>98</v>
      </c>
      <c r="D1967" t="s">
        <v>268</v>
      </c>
      <c r="E1967" t="s">
        <v>113</v>
      </c>
      <c r="F1967">
        <v>13</v>
      </c>
      <c r="G1967">
        <v>581</v>
      </c>
      <c r="H1967">
        <v>0</v>
      </c>
      <c r="I1967">
        <v>0</v>
      </c>
      <c r="J1967">
        <v>13</v>
      </c>
      <c r="K1967">
        <v>581</v>
      </c>
    </row>
    <row r="1968" spans="1:11" x14ac:dyDescent="0.2">
      <c r="A1968" t="s">
        <v>2275</v>
      </c>
      <c r="B1968" t="s">
        <v>87</v>
      </c>
      <c r="C1968" t="s">
        <v>98</v>
      </c>
      <c r="D1968" t="s">
        <v>268</v>
      </c>
      <c r="E1968" t="s">
        <v>114</v>
      </c>
      <c r="F1968">
        <v>30</v>
      </c>
      <c r="G1968">
        <v>1416</v>
      </c>
      <c r="H1968">
        <v>0</v>
      </c>
      <c r="I1968">
        <v>0</v>
      </c>
      <c r="J1968">
        <v>30</v>
      </c>
      <c r="K1968">
        <v>1416</v>
      </c>
    </row>
    <row r="1969" spans="1:11" x14ac:dyDescent="0.2">
      <c r="A1969" t="s">
        <v>2276</v>
      </c>
      <c r="B1969" t="s">
        <v>87</v>
      </c>
      <c r="C1969" t="s">
        <v>98</v>
      </c>
      <c r="D1969" t="s">
        <v>270</v>
      </c>
      <c r="E1969" t="s">
        <v>115</v>
      </c>
      <c r="F1969">
        <v>52</v>
      </c>
      <c r="G1969">
        <v>1814</v>
      </c>
      <c r="H1969">
        <v>0</v>
      </c>
      <c r="I1969">
        <v>0</v>
      </c>
      <c r="J1969">
        <v>52</v>
      </c>
      <c r="K1969">
        <v>1814</v>
      </c>
    </row>
    <row r="1970" spans="1:11" x14ac:dyDescent="0.2">
      <c r="A1970" t="s">
        <v>2277</v>
      </c>
      <c r="B1970" t="s">
        <v>87</v>
      </c>
      <c r="C1970" t="s">
        <v>98</v>
      </c>
      <c r="D1970" t="s">
        <v>269</v>
      </c>
      <c r="E1970" t="s">
        <v>116</v>
      </c>
      <c r="F1970">
        <v>15</v>
      </c>
      <c r="G1970">
        <v>511</v>
      </c>
      <c r="H1970">
        <v>0</v>
      </c>
      <c r="I1970">
        <v>0</v>
      </c>
      <c r="J1970">
        <v>15</v>
      </c>
      <c r="K1970">
        <v>511</v>
      </c>
    </row>
    <row r="1971" spans="1:11" x14ac:dyDescent="0.2">
      <c r="A1971" t="s">
        <v>2278</v>
      </c>
      <c r="B1971" t="s">
        <v>87</v>
      </c>
      <c r="C1971" t="s">
        <v>98</v>
      </c>
      <c r="D1971" t="s">
        <v>272</v>
      </c>
      <c r="E1971" t="s">
        <v>117</v>
      </c>
      <c r="F1971">
        <v>47</v>
      </c>
      <c r="G1971">
        <v>2276</v>
      </c>
      <c r="H1971">
        <v>0</v>
      </c>
      <c r="I1971">
        <v>0</v>
      </c>
      <c r="J1971">
        <v>47</v>
      </c>
      <c r="K1971">
        <v>2276</v>
      </c>
    </row>
    <row r="1972" spans="1:11" x14ac:dyDescent="0.2">
      <c r="A1972" t="s">
        <v>2279</v>
      </c>
      <c r="B1972" t="s">
        <v>87</v>
      </c>
      <c r="C1972" t="s">
        <v>98</v>
      </c>
      <c r="D1972" t="s">
        <v>266</v>
      </c>
      <c r="E1972" t="s">
        <v>118</v>
      </c>
      <c r="F1972">
        <v>49</v>
      </c>
      <c r="G1972">
        <v>2175</v>
      </c>
      <c r="H1972">
        <v>0</v>
      </c>
      <c r="I1972">
        <v>0</v>
      </c>
      <c r="J1972">
        <v>49</v>
      </c>
      <c r="K1972">
        <v>2175</v>
      </c>
    </row>
    <row r="1973" spans="1:11" x14ac:dyDescent="0.2">
      <c r="A1973" t="s">
        <v>2280</v>
      </c>
      <c r="B1973" t="s">
        <v>87</v>
      </c>
      <c r="C1973" t="s">
        <v>98</v>
      </c>
      <c r="D1973" t="s">
        <v>269</v>
      </c>
      <c r="E1973" t="s">
        <v>119</v>
      </c>
      <c r="F1973">
        <v>38</v>
      </c>
      <c r="G1973">
        <v>1666</v>
      </c>
      <c r="H1973">
        <v>0</v>
      </c>
      <c r="I1973">
        <v>0</v>
      </c>
      <c r="J1973">
        <v>38</v>
      </c>
      <c r="K1973">
        <v>1666</v>
      </c>
    </row>
    <row r="1974" spans="1:11" x14ac:dyDescent="0.2">
      <c r="A1974" t="s">
        <v>2281</v>
      </c>
      <c r="B1974" t="s">
        <v>87</v>
      </c>
      <c r="C1974" t="s">
        <v>98</v>
      </c>
      <c r="D1974" t="s">
        <v>270</v>
      </c>
      <c r="E1974" t="s">
        <v>120</v>
      </c>
      <c r="F1974">
        <v>44</v>
      </c>
      <c r="G1974">
        <v>2270</v>
      </c>
      <c r="H1974">
        <v>0</v>
      </c>
      <c r="I1974">
        <v>0</v>
      </c>
      <c r="J1974">
        <v>44</v>
      </c>
      <c r="K1974">
        <v>2270</v>
      </c>
    </row>
    <row r="1975" spans="1:11" x14ac:dyDescent="0.2">
      <c r="A1975" t="s">
        <v>2282</v>
      </c>
      <c r="B1975" t="s">
        <v>87</v>
      </c>
      <c r="C1975" t="s">
        <v>98</v>
      </c>
      <c r="D1975" t="s">
        <v>266</v>
      </c>
      <c r="E1975" t="s">
        <v>121</v>
      </c>
      <c r="F1975">
        <v>64</v>
      </c>
      <c r="G1975">
        <v>2732</v>
      </c>
      <c r="H1975">
        <v>0</v>
      </c>
      <c r="I1975">
        <v>0</v>
      </c>
      <c r="J1975">
        <v>64</v>
      </c>
      <c r="K1975">
        <v>2732</v>
      </c>
    </row>
    <row r="1976" spans="1:11" x14ac:dyDescent="0.2">
      <c r="A1976" t="s">
        <v>2283</v>
      </c>
      <c r="B1976" t="s">
        <v>87</v>
      </c>
      <c r="C1976" t="s">
        <v>98</v>
      </c>
      <c r="D1976" t="s">
        <v>269</v>
      </c>
      <c r="E1976" t="s">
        <v>122</v>
      </c>
      <c r="F1976">
        <v>89</v>
      </c>
      <c r="G1976">
        <v>3772</v>
      </c>
      <c r="H1976">
        <v>0</v>
      </c>
      <c r="I1976">
        <v>0</v>
      </c>
      <c r="J1976">
        <v>89</v>
      </c>
      <c r="K1976">
        <v>3772</v>
      </c>
    </row>
    <row r="1977" spans="1:11" x14ac:dyDescent="0.2">
      <c r="A1977" t="s">
        <v>2284</v>
      </c>
      <c r="B1977" t="s">
        <v>87</v>
      </c>
      <c r="C1977" t="s">
        <v>98</v>
      </c>
      <c r="D1977" t="s">
        <v>268</v>
      </c>
      <c r="E1977" t="s">
        <v>123</v>
      </c>
      <c r="F1977">
        <v>9</v>
      </c>
      <c r="G1977">
        <v>395</v>
      </c>
      <c r="H1977">
        <v>0</v>
      </c>
      <c r="I1977">
        <v>0</v>
      </c>
      <c r="J1977">
        <v>9</v>
      </c>
      <c r="K1977">
        <v>395</v>
      </c>
    </row>
    <row r="1978" spans="1:11" x14ac:dyDescent="0.2">
      <c r="A1978" t="s">
        <v>2285</v>
      </c>
      <c r="B1978" t="s">
        <v>87</v>
      </c>
      <c r="C1978" t="s">
        <v>98</v>
      </c>
      <c r="D1978" t="s">
        <v>272</v>
      </c>
      <c r="E1978" t="s">
        <v>124</v>
      </c>
      <c r="F1978">
        <v>17</v>
      </c>
      <c r="G1978">
        <v>570</v>
      </c>
      <c r="H1978">
        <v>0</v>
      </c>
      <c r="I1978">
        <v>0</v>
      </c>
      <c r="J1978">
        <v>17</v>
      </c>
      <c r="K1978">
        <v>570</v>
      </c>
    </row>
    <row r="1979" spans="1:11" x14ac:dyDescent="0.2">
      <c r="A1979" t="s">
        <v>2286</v>
      </c>
      <c r="B1979" t="s">
        <v>87</v>
      </c>
      <c r="C1979" t="s">
        <v>98</v>
      </c>
      <c r="D1979" t="s">
        <v>265</v>
      </c>
      <c r="E1979" t="s">
        <v>125</v>
      </c>
      <c r="F1979">
        <v>91</v>
      </c>
      <c r="G1979">
        <v>3766</v>
      </c>
      <c r="H1979">
        <v>0</v>
      </c>
      <c r="I1979">
        <v>0</v>
      </c>
      <c r="J1979">
        <v>91</v>
      </c>
      <c r="K1979">
        <v>3766</v>
      </c>
    </row>
    <row r="1980" spans="1:11" x14ac:dyDescent="0.2">
      <c r="A1980" t="s">
        <v>2287</v>
      </c>
      <c r="B1980" t="s">
        <v>87</v>
      </c>
      <c r="C1980" t="s">
        <v>98</v>
      </c>
      <c r="D1980" t="s">
        <v>266</v>
      </c>
      <c r="E1980" t="s">
        <v>126</v>
      </c>
      <c r="F1980">
        <v>31</v>
      </c>
      <c r="G1980">
        <v>991</v>
      </c>
      <c r="H1980">
        <v>0</v>
      </c>
      <c r="I1980">
        <v>0</v>
      </c>
      <c r="J1980">
        <v>31</v>
      </c>
      <c r="K1980">
        <v>991</v>
      </c>
    </row>
    <row r="1981" spans="1:11" x14ac:dyDescent="0.2">
      <c r="A1981" t="s">
        <v>2288</v>
      </c>
      <c r="B1981" t="s">
        <v>87</v>
      </c>
      <c r="C1981" t="s">
        <v>98</v>
      </c>
      <c r="D1981" t="s">
        <v>265</v>
      </c>
      <c r="E1981" t="s">
        <v>127</v>
      </c>
      <c r="F1981">
        <v>24</v>
      </c>
      <c r="G1981">
        <v>962</v>
      </c>
      <c r="H1981">
        <v>0</v>
      </c>
      <c r="I1981">
        <v>0</v>
      </c>
      <c r="J1981">
        <v>24</v>
      </c>
      <c r="K1981">
        <v>962</v>
      </c>
    </row>
    <row r="1982" spans="1:11" x14ac:dyDescent="0.2">
      <c r="A1982" t="s">
        <v>2289</v>
      </c>
      <c r="B1982" t="s">
        <v>87</v>
      </c>
      <c r="C1982" t="s">
        <v>98</v>
      </c>
      <c r="D1982" t="s">
        <v>268</v>
      </c>
      <c r="E1982" t="s">
        <v>128</v>
      </c>
      <c r="F1982">
        <v>64</v>
      </c>
      <c r="G1982">
        <v>3075</v>
      </c>
      <c r="H1982">
        <v>0</v>
      </c>
      <c r="I1982">
        <v>0</v>
      </c>
      <c r="J1982">
        <v>64</v>
      </c>
      <c r="K1982">
        <v>3075</v>
      </c>
    </row>
    <row r="1983" spans="1:11" x14ac:dyDescent="0.2">
      <c r="A1983" t="s">
        <v>2290</v>
      </c>
      <c r="B1983" t="s">
        <v>87</v>
      </c>
      <c r="C1983" t="s">
        <v>98</v>
      </c>
      <c r="D1983" t="s">
        <v>268</v>
      </c>
      <c r="E1983" t="s">
        <v>129</v>
      </c>
      <c r="F1983">
        <v>41</v>
      </c>
      <c r="G1983">
        <v>1936</v>
      </c>
      <c r="H1983">
        <v>0</v>
      </c>
      <c r="I1983">
        <v>0</v>
      </c>
      <c r="J1983">
        <v>41</v>
      </c>
      <c r="K1983">
        <v>1936</v>
      </c>
    </row>
    <row r="1984" spans="1:11" x14ac:dyDescent="0.2">
      <c r="A1984" t="s">
        <v>2291</v>
      </c>
      <c r="B1984" t="s">
        <v>87</v>
      </c>
      <c r="C1984" t="s">
        <v>98</v>
      </c>
      <c r="D1984" t="s">
        <v>266</v>
      </c>
      <c r="E1984" t="s">
        <v>130</v>
      </c>
      <c r="F1984">
        <v>1</v>
      </c>
      <c r="G1984">
        <v>76</v>
      </c>
      <c r="H1984">
        <v>0</v>
      </c>
      <c r="I1984">
        <v>0</v>
      </c>
      <c r="J1984">
        <v>1</v>
      </c>
      <c r="K1984">
        <v>76</v>
      </c>
    </row>
    <row r="1985" spans="1:11" x14ac:dyDescent="0.2">
      <c r="A1985" t="s">
        <v>2292</v>
      </c>
      <c r="B1985" t="s">
        <v>87</v>
      </c>
      <c r="C1985" t="s">
        <v>98</v>
      </c>
      <c r="D1985" t="s">
        <v>270</v>
      </c>
      <c r="E1985" t="s">
        <v>131</v>
      </c>
      <c r="F1985">
        <v>55</v>
      </c>
      <c r="G1985">
        <v>1568.48</v>
      </c>
      <c r="H1985">
        <v>0</v>
      </c>
      <c r="I1985">
        <v>0</v>
      </c>
      <c r="J1985">
        <v>55</v>
      </c>
      <c r="K1985">
        <v>1568.48</v>
      </c>
    </row>
    <row r="1986" spans="1:11" x14ac:dyDescent="0.2">
      <c r="A1986" t="s">
        <v>2293</v>
      </c>
      <c r="B1986" t="s">
        <v>87</v>
      </c>
      <c r="C1986" t="s">
        <v>98</v>
      </c>
      <c r="D1986" t="s">
        <v>271</v>
      </c>
      <c r="E1986" t="s">
        <v>132</v>
      </c>
      <c r="F1986">
        <v>33</v>
      </c>
      <c r="G1986">
        <v>1597</v>
      </c>
      <c r="H1986">
        <v>0</v>
      </c>
      <c r="I1986">
        <v>0</v>
      </c>
      <c r="J1986">
        <v>33</v>
      </c>
      <c r="K1986">
        <v>1597</v>
      </c>
    </row>
    <row r="1987" spans="1:11" x14ac:dyDescent="0.2">
      <c r="A1987" t="s">
        <v>2294</v>
      </c>
      <c r="B1987" t="s">
        <v>87</v>
      </c>
      <c r="C1987" t="s">
        <v>98</v>
      </c>
      <c r="D1987" t="s">
        <v>266</v>
      </c>
      <c r="E1987" t="s">
        <v>133</v>
      </c>
      <c r="F1987">
        <v>88</v>
      </c>
      <c r="G1987">
        <v>4221.4799999999996</v>
      </c>
      <c r="H1987">
        <v>0</v>
      </c>
      <c r="I1987">
        <v>0</v>
      </c>
      <c r="J1987">
        <v>88</v>
      </c>
      <c r="K1987">
        <v>4221.4799999999996</v>
      </c>
    </row>
    <row r="1988" spans="1:11" x14ac:dyDescent="0.2">
      <c r="A1988" t="s">
        <v>2295</v>
      </c>
      <c r="B1988" t="s">
        <v>87</v>
      </c>
      <c r="C1988" t="s">
        <v>98</v>
      </c>
      <c r="D1988" t="s">
        <v>268</v>
      </c>
      <c r="E1988" t="s">
        <v>134</v>
      </c>
      <c r="F1988">
        <v>28</v>
      </c>
      <c r="G1988">
        <v>944</v>
      </c>
      <c r="H1988">
        <v>0</v>
      </c>
      <c r="I1988">
        <v>0</v>
      </c>
      <c r="J1988">
        <v>28</v>
      </c>
      <c r="K1988">
        <v>944</v>
      </c>
    </row>
    <row r="1989" spans="1:11" x14ac:dyDescent="0.2">
      <c r="A1989" t="s">
        <v>2296</v>
      </c>
      <c r="B1989" t="s">
        <v>87</v>
      </c>
      <c r="C1989" t="s">
        <v>98</v>
      </c>
      <c r="D1989" t="s">
        <v>267</v>
      </c>
      <c r="E1989" t="s">
        <v>135</v>
      </c>
      <c r="F1989">
        <v>7</v>
      </c>
      <c r="G1989">
        <v>194</v>
      </c>
      <c r="H1989">
        <v>0</v>
      </c>
      <c r="I1989">
        <v>0</v>
      </c>
      <c r="J1989">
        <v>7</v>
      </c>
      <c r="K1989">
        <v>194</v>
      </c>
    </row>
    <row r="1990" spans="1:11" x14ac:dyDescent="0.2">
      <c r="A1990" t="s">
        <v>2297</v>
      </c>
      <c r="B1990" t="s">
        <v>87</v>
      </c>
      <c r="C1990" t="s">
        <v>98</v>
      </c>
      <c r="D1990" t="s">
        <v>264</v>
      </c>
      <c r="E1990" t="s">
        <v>136</v>
      </c>
      <c r="F1990">
        <v>14</v>
      </c>
      <c r="G1990">
        <v>455</v>
      </c>
      <c r="H1990">
        <v>0</v>
      </c>
      <c r="I1990">
        <v>0</v>
      </c>
      <c r="J1990">
        <v>14</v>
      </c>
      <c r="K1990">
        <v>455</v>
      </c>
    </row>
    <row r="1991" spans="1:11" x14ac:dyDescent="0.2">
      <c r="A1991" t="s">
        <v>2298</v>
      </c>
      <c r="B1991" t="s">
        <v>87</v>
      </c>
      <c r="C1991" t="s">
        <v>98</v>
      </c>
      <c r="D1991" t="s">
        <v>264</v>
      </c>
      <c r="E1991" t="s">
        <v>137</v>
      </c>
      <c r="F1991">
        <v>67</v>
      </c>
      <c r="G1991">
        <v>2426</v>
      </c>
      <c r="H1991">
        <v>0</v>
      </c>
      <c r="I1991">
        <v>0</v>
      </c>
      <c r="J1991">
        <v>67</v>
      </c>
      <c r="K1991">
        <v>2426</v>
      </c>
    </row>
    <row r="1992" spans="1:11" x14ac:dyDescent="0.2">
      <c r="A1992" t="s">
        <v>2299</v>
      </c>
      <c r="B1992" t="s">
        <v>87</v>
      </c>
      <c r="C1992" t="s">
        <v>98</v>
      </c>
      <c r="D1992" t="s">
        <v>270</v>
      </c>
      <c r="E1992" t="s">
        <v>138</v>
      </c>
      <c r="F1992">
        <v>78</v>
      </c>
      <c r="G1992">
        <v>2705</v>
      </c>
      <c r="H1992">
        <v>0</v>
      </c>
      <c r="I1992">
        <v>0</v>
      </c>
      <c r="J1992">
        <v>78</v>
      </c>
      <c r="K1992">
        <v>2705</v>
      </c>
    </row>
    <row r="1993" spans="1:11" x14ac:dyDescent="0.2">
      <c r="A1993" t="s">
        <v>2300</v>
      </c>
      <c r="B1993" t="s">
        <v>87</v>
      </c>
      <c r="C1993" t="s">
        <v>98</v>
      </c>
      <c r="D1993" t="s">
        <v>272</v>
      </c>
      <c r="E1993" t="s">
        <v>139</v>
      </c>
      <c r="F1993">
        <v>17</v>
      </c>
      <c r="G1993">
        <v>686</v>
      </c>
      <c r="H1993">
        <v>0</v>
      </c>
      <c r="I1993">
        <v>0</v>
      </c>
      <c r="J1993">
        <v>17</v>
      </c>
      <c r="K1993">
        <v>686</v>
      </c>
    </row>
    <row r="1994" spans="1:11" x14ac:dyDescent="0.2">
      <c r="A1994" t="s">
        <v>2301</v>
      </c>
      <c r="B1994" t="s">
        <v>87</v>
      </c>
      <c r="C1994" t="s">
        <v>98</v>
      </c>
      <c r="D1994" t="s">
        <v>270</v>
      </c>
      <c r="E1994" t="s">
        <v>140</v>
      </c>
      <c r="F1994">
        <v>40</v>
      </c>
      <c r="G1994">
        <v>1455</v>
      </c>
      <c r="H1994">
        <v>0</v>
      </c>
      <c r="I1994">
        <v>0</v>
      </c>
      <c r="J1994">
        <v>40</v>
      </c>
      <c r="K1994">
        <v>1455</v>
      </c>
    </row>
    <row r="1995" spans="1:11" x14ac:dyDescent="0.2">
      <c r="A1995" t="s">
        <v>2302</v>
      </c>
      <c r="B1995" t="s">
        <v>87</v>
      </c>
      <c r="C1995" t="s">
        <v>98</v>
      </c>
      <c r="D1995" t="s">
        <v>271</v>
      </c>
      <c r="E1995" t="s">
        <v>141</v>
      </c>
      <c r="F1995">
        <v>24</v>
      </c>
      <c r="G1995">
        <v>911</v>
      </c>
      <c r="H1995">
        <v>0</v>
      </c>
      <c r="I1995">
        <v>0</v>
      </c>
      <c r="J1995">
        <v>24</v>
      </c>
      <c r="K1995">
        <v>911</v>
      </c>
    </row>
    <row r="1996" spans="1:11" x14ac:dyDescent="0.2">
      <c r="A1996" t="s">
        <v>2303</v>
      </c>
      <c r="B1996" t="s">
        <v>87</v>
      </c>
      <c r="C1996" t="s">
        <v>98</v>
      </c>
      <c r="D1996" t="s">
        <v>267</v>
      </c>
      <c r="E1996" t="s">
        <v>142</v>
      </c>
      <c r="F1996">
        <v>14</v>
      </c>
      <c r="G1996">
        <v>516</v>
      </c>
      <c r="H1996">
        <v>0</v>
      </c>
      <c r="I1996">
        <v>0</v>
      </c>
      <c r="J1996">
        <v>14</v>
      </c>
      <c r="K1996">
        <v>516</v>
      </c>
    </row>
    <row r="1997" spans="1:11" x14ac:dyDescent="0.2">
      <c r="A1997" t="s">
        <v>2304</v>
      </c>
      <c r="B1997" t="s">
        <v>87</v>
      </c>
      <c r="C1997" t="s">
        <v>98</v>
      </c>
      <c r="D1997" t="s">
        <v>266</v>
      </c>
      <c r="E1997" t="s">
        <v>143</v>
      </c>
      <c r="F1997">
        <v>45</v>
      </c>
      <c r="G1997">
        <v>1849</v>
      </c>
      <c r="H1997">
        <v>0</v>
      </c>
      <c r="I1997">
        <v>0</v>
      </c>
      <c r="J1997">
        <v>45</v>
      </c>
      <c r="K1997">
        <v>1849</v>
      </c>
    </row>
    <row r="1998" spans="1:11" x14ac:dyDescent="0.2">
      <c r="A1998" t="s">
        <v>2305</v>
      </c>
      <c r="B1998" t="s">
        <v>87</v>
      </c>
      <c r="C1998" t="s">
        <v>98</v>
      </c>
      <c r="D1998" t="s">
        <v>264</v>
      </c>
      <c r="E1998" t="s">
        <v>278</v>
      </c>
      <c r="F1998">
        <v>407</v>
      </c>
      <c r="G1998">
        <v>16796.439999999999</v>
      </c>
      <c r="H1998">
        <v>0</v>
      </c>
      <c r="I1998">
        <v>0</v>
      </c>
      <c r="J1998">
        <v>407</v>
      </c>
      <c r="K1998">
        <v>16796.439999999999</v>
      </c>
    </row>
    <row r="1999" spans="1:11" x14ac:dyDescent="0.2">
      <c r="A1999" t="s">
        <v>2306</v>
      </c>
      <c r="B1999" t="s">
        <v>87</v>
      </c>
      <c r="C1999" t="s">
        <v>98</v>
      </c>
      <c r="D1999" t="s">
        <v>265</v>
      </c>
      <c r="E1999" t="s">
        <v>279</v>
      </c>
      <c r="F1999">
        <v>837</v>
      </c>
      <c r="G1999">
        <v>33831.96</v>
      </c>
      <c r="H1999">
        <v>0</v>
      </c>
      <c r="I1999">
        <v>0</v>
      </c>
      <c r="J1999">
        <v>837</v>
      </c>
      <c r="K1999">
        <v>33831.96</v>
      </c>
    </row>
    <row r="2000" spans="1:11" x14ac:dyDescent="0.2">
      <c r="A2000" t="s">
        <v>2307</v>
      </c>
      <c r="B2000" t="s">
        <v>87</v>
      </c>
      <c r="C2000" t="s">
        <v>98</v>
      </c>
      <c r="D2000" t="s">
        <v>272</v>
      </c>
      <c r="E2000" t="s">
        <v>144</v>
      </c>
      <c r="F2000">
        <v>37</v>
      </c>
      <c r="G2000">
        <v>1735</v>
      </c>
      <c r="H2000">
        <v>0</v>
      </c>
      <c r="I2000">
        <v>0</v>
      </c>
      <c r="J2000">
        <v>37</v>
      </c>
      <c r="K2000">
        <v>1735</v>
      </c>
    </row>
    <row r="2001" spans="1:11" x14ac:dyDescent="0.2">
      <c r="A2001" t="s">
        <v>2308</v>
      </c>
      <c r="B2001" t="s">
        <v>87</v>
      </c>
      <c r="C2001" t="s">
        <v>98</v>
      </c>
      <c r="D2001" t="s">
        <v>269</v>
      </c>
      <c r="E2001" t="s">
        <v>145</v>
      </c>
      <c r="F2001">
        <v>58</v>
      </c>
      <c r="G2001">
        <v>2021</v>
      </c>
      <c r="H2001">
        <v>0</v>
      </c>
      <c r="I2001">
        <v>0</v>
      </c>
      <c r="J2001">
        <v>58</v>
      </c>
      <c r="K2001">
        <v>2021</v>
      </c>
    </row>
    <row r="2002" spans="1:11" x14ac:dyDescent="0.2">
      <c r="A2002" t="s">
        <v>2309</v>
      </c>
      <c r="B2002" t="s">
        <v>87</v>
      </c>
      <c r="C2002" t="s">
        <v>98</v>
      </c>
      <c r="D2002" t="s">
        <v>266</v>
      </c>
      <c r="E2002" t="s">
        <v>146</v>
      </c>
      <c r="F2002">
        <v>51</v>
      </c>
      <c r="G2002">
        <v>1930</v>
      </c>
      <c r="H2002">
        <v>0</v>
      </c>
      <c r="I2002">
        <v>0</v>
      </c>
      <c r="J2002">
        <v>51</v>
      </c>
      <c r="K2002">
        <v>1930</v>
      </c>
    </row>
    <row r="2003" spans="1:11" x14ac:dyDescent="0.2">
      <c r="A2003" t="s">
        <v>2310</v>
      </c>
      <c r="B2003" t="s">
        <v>87</v>
      </c>
      <c r="C2003" t="s">
        <v>98</v>
      </c>
      <c r="D2003" t="s">
        <v>265</v>
      </c>
      <c r="E2003" t="s">
        <v>147</v>
      </c>
      <c r="F2003">
        <v>238</v>
      </c>
      <c r="G2003">
        <v>9511.48</v>
      </c>
      <c r="H2003">
        <v>0</v>
      </c>
      <c r="I2003">
        <v>0</v>
      </c>
      <c r="J2003">
        <v>238</v>
      </c>
      <c r="K2003">
        <v>9511.48</v>
      </c>
    </row>
    <row r="2004" spans="1:11" x14ac:dyDescent="0.2">
      <c r="A2004" t="s">
        <v>2311</v>
      </c>
      <c r="B2004" t="s">
        <v>87</v>
      </c>
      <c r="C2004" t="s">
        <v>98</v>
      </c>
      <c r="D2004" t="s">
        <v>267</v>
      </c>
      <c r="E2004" t="s">
        <v>148</v>
      </c>
      <c r="F2004">
        <v>14</v>
      </c>
      <c r="G2004">
        <v>811</v>
      </c>
      <c r="H2004">
        <v>0</v>
      </c>
      <c r="I2004">
        <v>0</v>
      </c>
      <c r="J2004">
        <v>14</v>
      </c>
      <c r="K2004">
        <v>811</v>
      </c>
    </row>
    <row r="2005" spans="1:11" x14ac:dyDescent="0.2">
      <c r="A2005" t="s">
        <v>2312</v>
      </c>
      <c r="B2005" t="s">
        <v>87</v>
      </c>
      <c r="C2005" t="s">
        <v>98</v>
      </c>
      <c r="D2005" t="s">
        <v>270</v>
      </c>
      <c r="E2005" t="s">
        <v>149</v>
      </c>
      <c r="F2005">
        <v>105</v>
      </c>
      <c r="G2005">
        <v>3998</v>
      </c>
      <c r="H2005">
        <v>0</v>
      </c>
      <c r="I2005">
        <v>0</v>
      </c>
      <c r="J2005">
        <v>105</v>
      </c>
      <c r="K2005">
        <v>3998</v>
      </c>
    </row>
    <row r="2006" spans="1:11" x14ac:dyDescent="0.2">
      <c r="A2006" t="s">
        <v>2313</v>
      </c>
      <c r="B2006" t="s">
        <v>87</v>
      </c>
      <c r="C2006" t="s">
        <v>98</v>
      </c>
      <c r="D2006" t="s">
        <v>266</v>
      </c>
      <c r="E2006" t="s">
        <v>150</v>
      </c>
      <c r="F2006">
        <v>45</v>
      </c>
      <c r="G2006">
        <v>2191</v>
      </c>
      <c r="H2006">
        <v>0</v>
      </c>
      <c r="I2006">
        <v>0</v>
      </c>
      <c r="J2006">
        <v>45</v>
      </c>
      <c r="K2006">
        <v>2191</v>
      </c>
    </row>
    <row r="2007" spans="1:11" x14ac:dyDescent="0.2">
      <c r="A2007" t="s">
        <v>2314</v>
      </c>
      <c r="B2007" t="s">
        <v>87</v>
      </c>
      <c r="C2007" t="s">
        <v>98</v>
      </c>
      <c r="D2007" t="s">
        <v>266</v>
      </c>
      <c r="E2007" t="s">
        <v>151</v>
      </c>
      <c r="F2007">
        <v>33</v>
      </c>
      <c r="G2007">
        <v>1294</v>
      </c>
      <c r="H2007">
        <v>0</v>
      </c>
      <c r="I2007">
        <v>0</v>
      </c>
      <c r="J2007">
        <v>33</v>
      </c>
      <c r="K2007">
        <v>1294</v>
      </c>
    </row>
    <row r="2008" spans="1:11" x14ac:dyDescent="0.2">
      <c r="A2008" t="s">
        <v>2315</v>
      </c>
      <c r="B2008" t="s">
        <v>87</v>
      </c>
      <c r="C2008" t="s">
        <v>98</v>
      </c>
      <c r="D2008" t="s">
        <v>268</v>
      </c>
      <c r="E2008" t="s">
        <v>152</v>
      </c>
      <c r="F2008">
        <v>11</v>
      </c>
      <c r="G2008">
        <v>457</v>
      </c>
      <c r="H2008">
        <v>0</v>
      </c>
      <c r="I2008">
        <v>0</v>
      </c>
      <c r="J2008">
        <v>11</v>
      </c>
      <c r="K2008">
        <v>457</v>
      </c>
    </row>
    <row r="2009" spans="1:11" x14ac:dyDescent="0.2">
      <c r="A2009" t="s">
        <v>2316</v>
      </c>
      <c r="B2009" t="s">
        <v>87</v>
      </c>
      <c r="C2009" t="s">
        <v>98</v>
      </c>
      <c r="D2009" t="s">
        <v>266</v>
      </c>
      <c r="E2009" t="s">
        <v>153</v>
      </c>
      <c r="F2009">
        <v>28</v>
      </c>
      <c r="G2009">
        <v>1302</v>
      </c>
      <c r="H2009">
        <v>0</v>
      </c>
      <c r="I2009">
        <v>0</v>
      </c>
      <c r="J2009">
        <v>28</v>
      </c>
      <c r="K2009">
        <v>1302</v>
      </c>
    </row>
    <row r="2010" spans="1:11" x14ac:dyDescent="0.2">
      <c r="A2010" t="s">
        <v>2317</v>
      </c>
      <c r="B2010" t="s">
        <v>87</v>
      </c>
      <c r="C2010" t="s">
        <v>98</v>
      </c>
      <c r="D2010" t="s">
        <v>269</v>
      </c>
      <c r="E2010" t="s">
        <v>154</v>
      </c>
      <c r="F2010">
        <v>264</v>
      </c>
      <c r="G2010">
        <v>11154.48</v>
      </c>
      <c r="H2010">
        <v>0</v>
      </c>
      <c r="I2010">
        <v>0</v>
      </c>
      <c r="J2010">
        <v>264</v>
      </c>
      <c r="K2010">
        <v>11154.48</v>
      </c>
    </row>
    <row r="2011" spans="1:11" x14ac:dyDescent="0.2">
      <c r="A2011" t="s">
        <v>2318</v>
      </c>
      <c r="B2011" t="s">
        <v>87</v>
      </c>
      <c r="C2011" t="s">
        <v>98</v>
      </c>
      <c r="D2011" t="s">
        <v>266</v>
      </c>
      <c r="E2011" t="s">
        <v>155</v>
      </c>
      <c r="F2011">
        <v>43</v>
      </c>
      <c r="G2011">
        <v>1771</v>
      </c>
      <c r="H2011">
        <v>0</v>
      </c>
      <c r="I2011">
        <v>0</v>
      </c>
      <c r="J2011">
        <v>43</v>
      </c>
      <c r="K2011">
        <v>1771</v>
      </c>
    </row>
    <row r="2012" spans="1:11" x14ac:dyDescent="0.2">
      <c r="A2012" t="s">
        <v>2319</v>
      </c>
      <c r="B2012" t="s">
        <v>87</v>
      </c>
      <c r="C2012" t="s">
        <v>98</v>
      </c>
      <c r="D2012" t="s">
        <v>266</v>
      </c>
      <c r="E2012" t="s">
        <v>156</v>
      </c>
      <c r="F2012">
        <v>41</v>
      </c>
      <c r="G2012">
        <v>2684</v>
      </c>
      <c r="H2012">
        <v>0</v>
      </c>
      <c r="I2012">
        <v>0</v>
      </c>
      <c r="J2012">
        <v>41</v>
      </c>
      <c r="K2012">
        <v>2684</v>
      </c>
    </row>
    <row r="2013" spans="1:11" x14ac:dyDescent="0.2">
      <c r="A2013" t="s">
        <v>2320</v>
      </c>
      <c r="B2013" t="s">
        <v>87</v>
      </c>
      <c r="C2013" t="s">
        <v>98</v>
      </c>
      <c r="D2013" t="s">
        <v>267</v>
      </c>
      <c r="E2013" t="s">
        <v>157</v>
      </c>
      <c r="F2013">
        <v>2</v>
      </c>
      <c r="G2013">
        <v>103</v>
      </c>
      <c r="H2013">
        <v>0</v>
      </c>
      <c r="I2013">
        <v>0</v>
      </c>
      <c r="J2013">
        <v>2</v>
      </c>
      <c r="K2013">
        <v>103</v>
      </c>
    </row>
    <row r="2014" spans="1:11" x14ac:dyDescent="0.2">
      <c r="A2014" t="s">
        <v>2321</v>
      </c>
      <c r="B2014" t="s">
        <v>87</v>
      </c>
      <c r="C2014" t="s">
        <v>98</v>
      </c>
      <c r="D2014" t="s">
        <v>266</v>
      </c>
      <c r="E2014" t="s">
        <v>158</v>
      </c>
      <c r="F2014">
        <v>46</v>
      </c>
      <c r="G2014">
        <v>1763</v>
      </c>
      <c r="H2014">
        <v>0</v>
      </c>
      <c r="I2014">
        <v>0</v>
      </c>
      <c r="J2014">
        <v>46</v>
      </c>
      <c r="K2014">
        <v>1763</v>
      </c>
    </row>
    <row r="2015" spans="1:11" x14ac:dyDescent="0.2">
      <c r="A2015" t="s">
        <v>2322</v>
      </c>
      <c r="B2015" t="s">
        <v>87</v>
      </c>
      <c r="C2015" t="s">
        <v>98</v>
      </c>
      <c r="D2015" t="s">
        <v>271</v>
      </c>
      <c r="E2015" t="s">
        <v>159</v>
      </c>
      <c r="F2015">
        <v>18</v>
      </c>
      <c r="G2015">
        <v>696</v>
      </c>
      <c r="H2015">
        <v>0</v>
      </c>
      <c r="I2015">
        <v>0</v>
      </c>
      <c r="J2015">
        <v>18</v>
      </c>
      <c r="K2015">
        <v>696</v>
      </c>
    </row>
    <row r="2016" spans="1:11" x14ac:dyDescent="0.2">
      <c r="A2016" t="s">
        <v>2323</v>
      </c>
      <c r="B2016" t="s">
        <v>87</v>
      </c>
      <c r="C2016" t="s">
        <v>98</v>
      </c>
      <c r="D2016" t="s">
        <v>265</v>
      </c>
      <c r="E2016" t="s">
        <v>160</v>
      </c>
      <c r="F2016">
        <v>201</v>
      </c>
      <c r="G2016">
        <v>8697</v>
      </c>
      <c r="H2016">
        <v>0</v>
      </c>
      <c r="I2016">
        <v>0</v>
      </c>
      <c r="J2016">
        <v>201</v>
      </c>
      <c r="K2016">
        <v>8697</v>
      </c>
    </row>
    <row r="2017" spans="1:11" x14ac:dyDescent="0.2">
      <c r="A2017" t="s">
        <v>2324</v>
      </c>
      <c r="B2017" t="s">
        <v>87</v>
      </c>
      <c r="C2017" t="s">
        <v>98</v>
      </c>
      <c r="D2017" t="s">
        <v>266</v>
      </c>
      <c r="E2017" t="s">
        <v>161</v>
      </c>
      <c r="F2017">
        <v>32</v>
      </c>
      <c r="G2017">
        <v>1513</v>
      </c>
      <c r="H2017">
        <v>0</v>
      </c>
      <c r="I2017">
        <v>0</v>
      </c>
      <c r="J2017">
        <v>32</v>
      </c>
      <c r="K2017">
        <v>1513</v>
      </c>
    </row>
    <row r="2018" spans="1:11" x14ac:dyDescent="0.2">
      <c r="A2018" t="s">
        <v>2325</v>
      </c>
      <c r="B2018" t="s">
        <v>87</v>
      </c>
      <c r="C2018" t="s">
        <v>98</v>
      </c>
      <c r="D2018" t="s">
        <v>266</v>
      </c>
      <c r="E2018" t="s">
        <v>162</v>
      </c>
      <c r="F2018">
        <v>42</v>
      </c>
      <c r="G2018">
        <v>2002</v>
      </c>
      <c r="H2018">
        <v>0</v>
      </c>
      <c r="I2018">
        <v>0</v>
      </c>
      <c r="J2018">
        <v>42</v>
      </c>
      <c r="K2018">
        <v>2002</v>
      </c>
    </row>
    <row r="2019" spans="1:11" x14ac:dyDescent="0.2">
      <c r="A2019" t="s">
        <v>2326</v>
      </c>
      <c r="B2019" t="s">
        <v>87</v>
      </c>
      <c r="C2019" t="s">
        <v>98</v>
      </c>
      <c r="D2019" t="s">
        <v>269</v>
      </c>
      <c r="E2019" t="s">
        <v>163</v>
      </c>
      <c r="F2019">
        <v>5</v>
      </c>
      <c r="G2019">
        <v>311</v>
      </c>
      <c r="H2019">
        <v>0</v>
      </c>
      <c r="I2019">
        <v>0</v>
      </c>
      <c r="J2019">
        <v>5</v>
      </c>
      <c r="K2019">
        <v>311</v>
      </c>
    </row>
    <row r="2020" spans="1:11" x14ac:dyDescent="0.2">
      <c r="A2020" t="s">
        <v>2327</v>
      </c>
      <c r="B2020" t="s">
        <v>87</v>
      </c>
      <c r="C2020" t="s">
        <v>98</v>
      </c>
      <c r="D2020" t="s">
        <v>266</v>
      </c>
      <c r="E2020" t="s">
        <v>165</v>
      </c>
      <c r="F2020">
        <v>40</v>
      </c>
      <c r="G2020">
        <v>2063</v>
      </c>
      <c r="H2020">
        <v>0</v>
      </c>
      <c r="I2020">
        <v>0</v>
      </c>
      <c r="J2020">
        <v>40</v>
      </c>
      <c r="K2020">
        <v>2063</v>
      </c>
    </row>
    <row r="2021" spans="1:11" x14ac:dyDescent="0.2">
      <c r="A2021" t="s">
        <v>2328</v>
      </c>
      <c r="B2021" t="s">
        <v>87</v>
      </c>
      <c r="C2021" t="s">
        <v>98</v>
      </c>
      <c r="D2021" t="s">
        <v>266</v>
      </c>
      <c r="E2021" t="s">
        <v>166</v>
      </c>
      <c r="F2021">
        <v>38</v>
      </c>
      <c r="G2021">
        <v>1521</v>
      </c>
      <c r="H2021">
        <v>0</v>
      </c>
      <c r="I2021">
        <v>0</v>
      </c>
      <c r="J2021">
        <v>38</v>
      </c>
      <c r="K2021">
        <v>1521</v>
      </c>
    </row>
    <row r="2022" spans="1:11" x14ac:dyDescent="0.2">
      <c r="A2022" t="s">
        <v>2329</v>
      </c>
      <c r="B2022" t="s">
        <v>87</v>
      </c>
      <c r="C2022" t="s">
        <v>98</v>
      </c>
      <c r="D2022" t="s">
        <v>269</v>
      </c>
      <c r="E2022" t="s">
        <v>167</v>
      </c>
      <c r="F2022">
        <v>250</v>
      </c>
      <c r="G2022">
        <v>9363.9599999999991</v>
      </c>
      <c r="H2022">
        <v>0</v>
      </c>
      <c r="I2022">
        <v>0</v>
      </c>
      <c r="J2022">
        <v>250</v>
      </c>
      <c r="K2022">
        <v>9363.9599999999991</v>
      </c>
    </row>
    <row r="2023" spans="1:11" x14ac:dyDescent="0.2">
      <c r="A2023" t="s">
        <v>2330</v>
      </c>
      <c r="B2023" t="s">
        <v>87</v>
      </c>
      <c r="C2023" t="s">
        <v>98</v>
      </c>
      <c r="D2023" t="s">
        <v>272</v>
      </c>
      <c r="E2023" t="s">
        <v>168</v>
      </c>
      <c r="F2023">
        <v>12</v>
      </c>
      <c r="G2023">
        <v>527</v>
      </c>
      <c r="H2023">
        <v>0</v>
      </c>
      <c r="I2023">
        <v>0</v>
      </c>
      <c r="J2023">
        <v>12</v>
      </c>
      <c r="K2023">
        <v>527</v>
      </c>
    </row>
    <row r="2024" spans="1:11" x14ac:dyDescent="0.2">
      <c r="A2024" t="s">
        <v>2331</v>
      </c>
      <c r="B2024" t="s">
        <v>87</v>
      </c>
      <c r="C2024" t="s">
        <v>98</v>
      </c>
      <c r="D2024" t="s">
        <v>266</v>
      </c>
      <c r="E2024" t="s">
        <v>169</v>
      </c>
      <c r="F2024">
        <v>20</v>
      </c>
      <c r="G2024">
        <v>944</v>
      </c>
      <c r="H2024">
        <v>0</v>
      </c>
      <c r="I2024">
        <v>0</v>
      </c>
      <c r="J2024">
        <v>20</v>
      </c>
      <c r="K2024">
        <v>944</v>
      </c>
    </row>
    <row r="2025" spans="1:11" x14ac:dyDescent="0.2">
      <c r="A2025" t="s">
        <v>2332</v>
      </c>
      <c r="B2025" t="s">
        <v>87</v>
      </c>
      <c r="C2025" t="s">
        <v>98</v>
      </c>
      <c r="D2025" t="s">
        <v>272</v>
      </c>
      <c r="E2025" t="s">
        <v>170</v>
      </c>
      <c r="F2025">
        <v>46</v>
      </c>
      <c r="G2025">
        <v>1721</v>
      </c>
      <c r="H2025">
        <v>0</v>
      </c>
      <c r="I2025">
        <v>0</v>
      </c>
      <c r="J2025">
        <v>46</v>
      </c>
      <c r="K2025">
        <v>1721</v>
      </c>
    </row>
    <row r="2026" spans="1:11" x14ac:dyDescent="0.2">
      <c r="A2026" t="s">
        <v>2333</v>
      </c>
      <c r="B2026" t="s">
        <v>87</v>
      </c>
      <c r="C2026" t="s">
        <v>98</v>
      </c>
      <c r="D2026" t="s">
        <v>268</v>
      </c>
      <c r="E2026" t="s">
        <v>171</v>
      </c>
      <c r="F2026">
        <v>4</v>
      </c>
      <c r="G2026">
        <v>170</v>
      </c>
      <c r="H2026">
        <v>0</v>
      </c>
      <c r="I2026">
        <v>0</v>
      </c>
      <c r="J2026">
        <v>4</v>
      </c>
      <c r="K2026">
        <v>170</v>
      </c>
    </row>
    <row r="2027" spans="1:11" x14ac:dyDescent="0.2">
      <c r="A2027" t="s">
        <v>2334</v>
      </c>
      <c r="B2027" t="s">
        <v>87</v>
      </c>
      <c r="C2027" t="s">
        <v>98</v>
      </c>
      <c r="D2027" t="s">
        <v>266</v>
      </c>
      <c r="E2027" t="s">
        <v>172</v>
      </c>
      <c r="F2027">
        <v>50</v>
      </c>
      <c r="G2027">
        <v>2175</v>
      </c>
      <c r="H2027">
        <v>0</v>
      </c>
      <c r="I2027">
        <v>0</v>
      </c>
      <c r="J2027">
        <v>50</v>
      </c>
      <c r="K2027">
        <v>2175</v>
      </c>
    </row>
    <row r="2028" spans="1:11" x14ac:dyDescent="0.2">
      <c r="A2028" t="s">
        <v>2335</v>
      </c>
      <c r="B2028" t="s">
        <v>87</v>
      </c>
      <c r="C2028" t="s">
        <v>98</v>
      </c>
      <c r="D2028" t="s">
        <v>268</v>
      </c>
      <c r="E2028" t="s">
        <v>173</v>
      </c>
      <c r="F2028">
        <v>130</v>
      </c>
      <c r="G2028">
        <v>6164</v>
      </c>
      <c r="H2028">
        <v>0</v>
      </c>
      <c r="I2028">
        <v>0</v>
      </c>
      <c r="J2028">
        <v>130</v>
      </c>
      <c r="K2028">
        <v>6164</v>
      </c>
    </row>
    <row r="2029" spans="1:11" x14ac:dyDescent="0.2">
      <c r="A2029" t="s">
        <v>2336</v>
      </c>
      <c r="B2029" t="s">
        <v>87</v>
      </c>
      <c r="C2029" t="s">
        <v>98</v>
      </c>
      <c r="D2029" t="s">
        <v>272</v>
      </c>
      <c r="E2029" t="s">
        <v>174</v>
      </c>
      <c r="F2029">
        <v>71</v>
      </c>
      <c r="G2029">
        <v>3903</v>
      </c>
      <c r="H2029">
        <v>0</v>
      </c>
      <c r="I2029">
        <v>0</v>
      </c>
      <c r="J2029">
        <v>71</v>
      </c>
      <c r="K2029">
        <v>3903</v>
      </c>
    </row>
    <row r="2030" spans="1:11" x14ac:dyDescent="0.2">
      <c r="A2030" t="s">
        <v>2337</v>
      </c>
      <c r="B2030" t="s">
        <v>87</v>
      </c>
      <c r="C2030" t="s">
        <v>98</v>
      </c>
      <c r="D2030" t="s">
        <v>264</v>
      </c>
      <c r="E2030" t="s">
        <v>175</v>
      </c>
      <c r="F2030">
        <v>31</v>
      </c>
      <c r="G2030">
        <v>1263</v>
      </c>
      <c r="H2030">
        <v>0</v>
      </c>
      <c r="I2030">
        <v>0</v>
      </c>
      <c r="J2030">
        <v>31</v>
      </c>
      <c r="K2030">
        <v>1263</v>
      </c>
    </row>
    <row r="2031" spans="1:11" x14ac:dyDescent="0.2">
      <c r="A2031" t="s">
        <v>2338</v>
      </c>
      <c r="B2031" t="s">
        <v>87</v>
      </c>
      <c r="C2031" t="s">
        <v>98</v>
      </c>
      <c r="D2031" t="s">
        <v>264</v>
      </c>
      <c r="E2031" t="s">
        <v>176</v>
      </c>
      <c r="F2031">
        <v>89</v>
      </c>
      <c r="G2031">
        <v>3843.48</v>
      </c>
      <c r="H2031">
        <v>0</v>
      </c>
      <c r="I2031">
        <v>0</v>
      </c>
      <c r="J2031">
        <v>89</v>
      </c>
      <c r="K2031">
        <v>3843.48</v>
      </c>
    </row>
    <row r="2032" spans="1:11" x14ac:dyDescent="0.2">
      <c r="A2032" t="s">
        <v>2339</v>
      </c>
      <c r="B2032" t="s">
        <v>87</v>
      </c>
      <c r="C2032" t="s">
        <v>98</v>
      </c>
      <c r="D2032" t="s">
        <v>266</v>
      </c>
      <c r="E2032" t="s">
        <v>177</v>
      </c>
      <c r="F2032">
        <v>44</v>
      </c>
      <c r="G2032">
        <v>1803</v>
      </c>
      <c r="H2032">
        <v>0</v>
      </c>
      <c r="I2032">
        <v>0</v>
      </c>
      <c r="J2032">
        <v>44</v>
      </c>
      <c r="K2032">
        <v>1803</v>
      </c>
    </row>
    <row r="2033" spans="1:11" x14ac:dyDescent="0.2">
      <c r="A2033" t="s">
        <v>2340</v>
      </c>
      <c r="B2033" t="s">
        <v>87</v>
      </c>
      <c r="C2033" t="s">
        <v>98</v>
      </c>
      <c r="D2033" t="s">
        <v>264</v>
      </c>
      <c r="E2033" t="s">
        <v>178</v>
      </c>
      <c r="F2033">
        <v>58</v>
      </c>
      <c r="G2033">
        <v>2151</v>
      </c>
      <c r="H2033">
        <v>0</v>
      </c>
      <c r="I2033">
        <v>0</v>
      </c>
      <c r="J2033">
        <v>58</v>
      </c>
      <c r="K2033">
        <v>2151</v>
      </c>
    </row>
    <row r="2034" spans="1:11" x14ac:dyDescent="0.2">
      <c r="A2034" t="s">
        <v>2341</v>
      </c>
      <c r="B2034" t="s">
        <v>87</v>
      </c>
      <c r="C2034" t="s">
        <v>98</v>
      </c>
      <c r="D2034" t="s">
        <v>268</v>
      </c>
      <c r="E2034" t="s">
        <v>179</v>
      </c>
      <c r="F2034">
        <v>49</v>
      </c>
      <c r="G2034">
        <v>2282</v>
      </c>
      <c r="H2034">
        <v>0</v>
      </c>
      <c r="I2034">
        <v>0</v>
      </c>
      <c r="J2034">
        <v>49</v>
      </c>
      <c r="K2034">
        <v>2282</v>
      </c>
    </row>
    <row r="2035" spans="1:11" x14ac:dyDescent="0.2">
      <c r="A2035" t="s">
        <v>2342</v>
      </c>
      <c r="B2035" t="s">
        <v>87</v>
      </c>
      <c r="C2035" t="s">
        <v>98</v>
      </c>
      <c r="D2035" t="s">
        <v>266</v>
      </c>
      <c r="E2035" t="s">
        <v>280</v>
      </c>
      <c r="F2035">
        <v>1313</v>
      </c>
      <c r="G2035">
        <v>60346.400000000001</v>
      </c>
      <c r="H2035">
        <v>0</v>
      </c>
      <c r="I2035">
        <v>0</v>
      </c>
      <c r="J2035">
        <v>1313</v>
      </c>
      <c r="K2035">
        <v>60346.400000000001</v>
      </c>
    </row>
    <row r="2036" spans="1:11" x14ac:dyDescent="0.2">
      <c r="A2036" t="s">
        <v>2343</v>
      </c>
      <c r="B2036" t="s">
        <v>87</v>
      </c>
      <c r="C2036" t="s">
        <v>98</v>
      </c>
      <c r="D2036" t="s">
        <v>265</v>
      </c>
      <c r="E2036" t="s">
        <v>180</v>
      </c>
      <c r="F2036">
        <v>27</v>
      </c>
      <c r="G2036">
        <v>1410</v>
      </c>
      <c r="H2036">
        <v>0</v>
      </c>
      <c r="I2036">
        <v>0</v>
      </c>
      <c r="J2036">
        <v>27</v>
      </c>
      <c r="K2036">
        <v>1410</v>
      </c>
    </row>
    <row r="2037" spans="1:11" x14ac:dyDescent="0.2">
      <c r="A2037" t="s">
        <v>2344</v>
      </c>
      <c r="B2037" t="s">
        <v>87</v>
      </c>
      <c r="C2037" t="s">
        <v>98</v>
      </c>
      <c r="D2037" t="s">
        <v>268</v>
      </c>
      <c r="E2037" t="s">
        <v>181</v>
      </c>
      <c r="F2037">
        <v>21</v>
      </c>
      <c r="G2037">
        <v>1171</v>
      </c>
      <c r="H2037">
        <v>0</v>
      </c>
      <c r="I2037">
        <v>0</v>
      </c>
      <c r="J2037">
        <v>21</v>
      </c>
      <c r="K2037">
        <v>1171</v>
      </c>
    </row>
    <row r="2038" spans="1:11" x14ac:dyDescent="0.2">
      <c r="A2038" t="s">
        <v>2345</v>
      </c>
      <c r="B2038" t="s">
        <v>87</v>
      </c>
      <c r="C2038" t="s">
        <v>98</v>
      </c>
      <c r="D2038" t="s">
        <v>269</v>
      </c>
      <c r="E2038" t="s">
        <v>182</v>
      </c>
      <c r="F2038">
        <v>39</v>
      </c>
      <c r="G2038">
        <v>1572</v>
      </c>
      <c r="H2038">
        <v>0</v>
      </c>
      <c r="I2038">
        <v>0</v>
      </c>
      <c r="J2038">
        <v>39</v>
      </c>
      <c r="K2038">
        <v>1572</v>
      </c>
    </row>
    <row r="2039" spans="1:11" x14ac:dyDescent="0.2">
      <c r="A2039" t="s">
        <v>2346</v>
      </c>
      <c r="B2039" t="s">
        <v>87</v>
      </c>
      <c r="C2039" t="s">
        <v>98</v>
      </c>
      <c r="D2039" t="s">
        <v>266</v>
      </c>
      <c r="E2039" t="s">
        <v>183</v>
      </c>
      <c r="F2039">
        <v>34</v>
      </c>
      <c r="G2039">
        <v>1725</v>
      </c>
      <c r="H2039">
        <v>0</v>
      </c>
      <c r="I2039">
        <v>0</v>
      </c>
      <c r="J2039">
        <v>34</v>
      </c>
      <c r="K2039">
        <v>1725</v>
      </c>
    </row>
    <row r="2040" spans="1:11" x14ac:dyDescent="0.2">
      <c r="A2040" t="s">
        <v>2347</v>
      </c>
      <c r="B2040" t="s">
        <v>87</v>
      </c>
      <c r="C2040" t="s">
        <v>98</v>
      </c>
      <c r="D2040" t="s">
        <v>267</v>
      </c>
      <c r="E2040" t="s">
        <v>184</v>
      </c>
      <c r="F2040">
        <v>5</v>
      </c>
      <c r="G2040">
        <v>242</v>
      </c>
      <c r="H2040">
        <v>0</v>
      </c>
      <c r="I2040">
        <v>0</v>
      </c>
      <c r="J2040">
        <v>5</v>
      </c>
      <c r="K2040">
        <v>242</v>
      </c>
    </row>
    <row r="2041" spans="1:11" x14ac:dyDescent="0.2">
      <c r="A2041" t="s">
        <v>2348</v>
      </c>
      <c r="B2041" t="s">
        <v>87</v>
      </c>
      <c r="C2041" t="s">
        <v>98</v>
      </c>
      <c r="D2041" t="s">
        <v>269</v>
      </c>
      <c r="E2041" t="s">
        <v>185</v>
      </c>
      <c r="F2041">
        <v>34</v>
      </c>
      <c r="G2041">
        <v>1844</v>
      </c>
      <c r="H2041">
        <v>0</v>
      </c>
      <c r="I2041">
        <v>0</v>
      </c>
      <c r="J2041">
        <v>34</v>
      </c>
      <c r="K2041">
        <v>1844</v>
      </c>
    </row>
    <row r="2042" spans="1:11" x14ac:dyDescent="0.2">
      <c r="A2042" t="s">
        <v>2349</v>
      </c>
      <c r="B2042" t="s">
        <v>87</v>
      </c>
      <c r="C2042" t="s">
        <v>98</v>
      </c>
      <c r="D2042" t="s">
        <v>267</v>
      </c>
      <c r="E2042" t="s">
        <v>186</v>
      </c>
      <c r="F2042">
        <v>30</v>
      </c>
      <c r="G2042">
        <v>1625</v>
      </c>
      <c r="H2042">
        <v>0</v>
      </c>
      <c r="I2042">
        <v>0</v>
      </c>
      <c r="J2042">
        <v>30</v>
      </c>
      <c r="K2042">
        <v>1625</v>
      </c>
    </row>
    <row r="2043" spans="1:11" x14ac:dyDescent="0.2">
      <c r="A2043" t="s">
        <v>2350</v>
      </c>
      <c r="B2043" t="s">
        <v>87</v>
      </c>
      <c r="C2043" t="s">
        <v>98</v>
      </c>
      <c r="D2043" t="s">
        <v>266</v>
      </c>
      <c r="E2043" t="s">
        <v>187</v>
      </c>
      <c r="F2043">
        <v>42</v>
      </c>
      <c r="G2043">
        <v>2152</v>
      </c>
      <c r="H2043">
        <v>0</v>
      </c>
      <c r="I2043">
        <v>0</v>
      </c>
      <c r="J2043">
        <v>42</v>
      </c>
      <c r="K2043">
        <v>2152</v>
      </c>
    </row>
    <row r="2044" spans="1:11" x14ac:dyDescent="0.2">
      <c r="A2044" t="s">
        <v>2351</v>
      </c>
      <c r="B2044" t="s">
        <v>87</v>
      </c>
      <c r="C2044" t="s">
        <v>98</v>
      </c>
      <c r="D2044" t="s">
        <v>265</v>
      </c>
      <c r="E2044" t="s">
        <v>188</v>
      </c>
      <c r="F2044">
        <v>100</v>
      </c>
      <c r="G2044">
        <v>3654</v>
      </c>
      <c r="H2044">
        <v>0</v>
      </c>
      <c r="I2044">
        <v>0</v>
      </c>
      <c r="J2044">
        <v>100</v>
      </c>
      <c r="K2044">
        <v>3654</v>
      </c>
    </row>
    <row r="2045" spans="1:11" x14ac:dyDescent="0.2">
      <c r="A2045" t="s">
        <v>2352</v>
      </c>
      <c r="B2045" t="s">
        <v>87</v>
      </c>
      <c r="C2045" t="s">
        <v>98</v>
      </c>
      <c r="D2045" t="s">
        <v>272</v>
      </c>
      <c r="E2045" t="s">
        <v>189</v>
      </c>
      <c r="F2045">
        <v>11</v>
      </c>
      <c r="G2045">
        <v>508</v>
      </c>
      <c r="H2045">
        <v>0</v>
      </c>
      <c r="I2045">
        <v>0</v>
      </c>
      <c r="J2045">
        <v>11</v>
      </c>
      <c r="K2045">
        <v>508</v>
      </c>
    </row>
    <row r="2046" spans="1:11" x14ac:dyDescent="0.2">
      <c r="A2046" t="s">
        <v>2353</v>
      </c>
      <c r="B2046" t="s">
        <v>87</v>
      </c>
      <c r="C2046" t="s">
        <v>98</v>
      </c>
      <c r="D2046" t="s">
        <v>267</v>
      </c>
      <c r="E2046" t="s">
        <v>281</v>
      </c>
      <c r="F2046">
        <v>132</v>
      </c>
      <c r="G2046">
        <v>5842</v>
      </c>
      <c r="H2046">
        <v>0</v>
      </c>
      <c r="I2046">
        <v>0</v>
      </c>
      <c r="J2046">
        <v>132</v>
      </c>
      <c r="K2046">
        <v>5842</v>
      </c>
    </row>
    <row r="2047" spans="1:11" x14ac:dyDescent="0.2">
      <c r="A2047" t="s">
        <v>2354</v>
      </c>
      <c r="B2047" t="s">
        <v>87</v>
      </c>
      <c r="C2047" t="s">
        <v>98</v>
      </c>
      <c r="D2047" t="s">
        <v>272</v>
      </c>
      <c r="E2047" t="s">
        <v>190</v>
      </c>
      <c r="F2047">
        <v>10</v>
      </c>
      <c r="G2047">
        <v>280</v>
      </c>
      <c r="H2047">
        <v>0</v>
      </c>
      <c r="I2047">
        <v>0</v>
      </c>
      <c r="J2047">
        <v>10</v>
      </c>
      <c r="K2047">
        <v>280</v>
      </c>
    </row>
    <row r="2048" spans="1:11" x14ac:dyDescent="0.2">
      <c r="A2048" t="s">
        <v>2355</v>
      </c>
      <c r="B2048" t="s">
        <v>87</v>
      </c>
      <c r="C2048" t="s">
        <v>98</v>
      </c>
      <c r="D2048" t="s">
        <v>264</v>
      </c>
      <c r="E2048" t="s">
        <v>191</v>
      </c>
      <c r="F2048">
        <v>36</v>
      </c>
      <c r="G2048">
        <v>1787</v>
      </c>
      <c r="H2048">
        <v>0</v>
      </c>
      <c r="I2048">
        <v>0</v>
      </c>
      <c r="J2048">
        <v>36</v>
      </c>
      <c r="K2048">
        <v>1787</v>
      </c>
    </row>
    <row r="2049" spans="1:11" x14ac:dyDescent="0.2">
      <c r="A2049" t="s">
        <v>2356</v>
      </c>
      <c r="B2049" t="s">
        <v>87</v>
      </c>
      <c r="C2049" t="s">
        <v>98</v>
      </c>
      <c r="D2049" t="s">
        <v>270</v>
      </c>
      <c r="E2049" t="s">
        <v>192</v>
      </c>
      <c r="F2049">
        <v>39</v>
      </c>
      <c r="G2049">
        <v>1628</v>
      </c>
      <c r="H2049">
        <v>0</v>
      </c>
      <c r="I2049">
        <v>0</v>
      </c>
      <c r="J2049">
        <v>39</v>
      </c>
      <c r="K2049">
        <v>1628</v>
      </c>
    </row>
    <row r="2050" spans="1:11" x14ac:dyDescent="0.2">
      <c r="A2050" t="s">
        <v>2357</v>
      </c>
      <c r="B2050" t="s">
        <v>87</v>
      </c>
      <c r="C2050" t="s">
        <v>98</v>
      </c>
      <c r="D2050" t="s">
        <v>267</v>
      </c>
      <c r="E2050" t="s">
        <v>193</v>
      </c>
      <c r="F2050">
        <v>13</v>
      </c>
      <c r="G2050">
        <v>581</v>
      </c>
      <c r="H2050">
        <v>0</v>
      </c>
      <c r="I2050">
        <v>0</v>
      </c>
      <c r="J2050">
        <v>13</v>
      </c>
      <c r="K2050">
        <v>581</v>
      </c>
    </row>
    <row r="2051" spans="1:11" x14ac:dyDescent="0.2">
      <c r="A2051" t="s">
        <v>2358</v>
      </c>
      <c r="B2051" t="s">
        <v>87</v>
      </c>
      <c r="C2051" t="s">
        <v>98</v>
      </c>
      <c r="D2051" t="s">
        <v>268</v>
      </c>
      <c r="E2051" t="s">
        <v>282</v>
      </c>
      <c r="F2051">
        <v>698</v>
      </c>
      <c r="G2051">
        <v>32399.48</v>
      </c>
      <c r="H2051">
        <v>0</v>
      </c>
      <c r="I2051">
        <v>0</v>
      </c>
      <c r="J2051">
        <v>698</v>
      </c>
      <c r="K2051">
        <v>32399.48</v>
      </c>
    </row>
    <row r="2052" spans="1:11" x14ac:dyDescent="0.2">
      <c r="A2052" t="s">
        <v>2359</v>
      </c>
      <c r="B2052" t="s">
        <v>87</v>
      </c>
      <c r="C2052" t="s">
        <v>98</v>
      </c>
      <c r="D2052" t="s">
        <v>272</v>
      </c>
      <c r="E2052" t="s">
        <v>194</v>
      </c>
      <c r="F2052">
        <v>64</v>
      </c>
      <c r="G2052">
        <v>2508</v>
      </c>
      <c r="H2052">
        <v>0</v>
      </c>
      <c r="I2052">
        <v>0</v>
      </c>
      <c r="J2052">
        <v>64</v>
      </c>
      <c r="K2052">
        <v>2508</v>
      </c>
    </row>
    <row r="2053" spans="1:11" x14ac:dyDescent="0.2">
      <c r="A2053" t="s">
        <v>2360</v>
      </c>
      <c r="B2053" t="s">
        <v>87</v>
      </c>
      <c r="C2053" t="s">
        <v>98</v>
      </c>
      <c r="D2053" t="s">
        <v>267</v>
      </c>
      <c r="E2053" t="s">
        <v>195</v>
      </c>
      <c r="F2053">
        <v>17</v>
      </c>
      <c r="G2053">
        <v>442</v>
      </c>
      <c r="H2053">
        <v>0</v>
      </c>
      <c r="I2053">
        <v>0</v>
      </c>
      <c r="J2053">
        <v>17</v>
      </c>
      <c r="K2053">
        <v>442</v>
      </c>
    </row>
    <row r="2054" spans="1:11" x14ac:dyDescent="0.2">
      <c r="A2054" t="s">
        <v>2361</v>
      </c>
      <c r="B2054" t="s">
        <v>87</v>
      </c>
      <c r="C2054" t="s">
        <v>98</v>
      </c>
      <c r="D2054" t="s">
        <v>273</v>
      </c>
      <c r="E2054" t="s">
        <v>273</v>
      </c>
      <c r="F2054">
        <v>3</v>
      </c>
      <c r="G2054">
        <v>147</v>
      </c>
      <c r="H2054">
        <v>0</v>
      </c>
      <c r="I2054">
        <v>0</v>
      </c>
      <c r="J2054">
        <v>3</v>
      </c>
      <c r="K2054">
        <v>147</v>
      </c>
    </row>
    <row r="2055" spans="1:11" x14ac:dyDescent="0.2">
      <c r="A2055" t="s">
        <v>2362</v>
      </c>
      <c r="B2055" t="s">
        <v>87</v>
      </c>
      <c r="C2055" t="s">
        <v>98</v>
      </c>
      <c r="D2055" t="s">
        <v>273</v>
      </c>
      <c r="E2055" t="s">
        <v>287</v>
      </c>
      <c r="F2055">
        <v>3</v>
      </c>
      <c r="G2055">
        <v>147</v>
      </c>
      <c r="H2055">
        <v>0</v>
      </c>
      <c r="I2055">
        <v>0</v>
      </c>
      <c r="J2055">
        <v>3</v>
      </c>
      <c r="K2055">
        <v>147</v>
      </c>
    </row>
    <row r="2056" spans="1:11" x14ac:dyDescent="0.2">
      <c r="A2056" t="s">
        <v>2363</v>
      </c>
      <c r="B2056" t="s">
        <v>87</v>
      </c>
      <c r="C2056" t="s">
        <v>98</v>
      </c>
      <c r="D2056" t="s">
        <v>264</v>
      </c>
      <c r="E2056" t="s">
        <v>196</v>
      </c>
      <c r="F2056">
        <v>9</v>
      </c>
      <c r="G2056">
        <v>443.48</v>
      </c>
      <c r="H2056">
        <v>0</v>
      </c>
      <c r="I2056">
        <v>0</v>
      </c>
      <c r="J2056">
        <v>9</v>
      </c>
      <c r="K2056">
        <v>443.48</v>
      </c>
    </row>
    <row r="2057" spans="1:11" x14ac:dyDescent="0.2">
      <c r="A2057" t="s">
        <v>2364</v>
      </c>
      <c r="B2057" t="s">
        <v>87</v>
      </c>
      <c r="C2057" t="s">
        <v>98</v>
      </c>
      <c r="D2057" t="s">
        <v>264</v>
      </c>
      <c r="E2057" t="s">
        <v>197</v>
      </c>
      <c r="F2057">
        <v>44</v>
      </c>
      <c r="G2057">
        <v>1889</v>
      </c>
      <c r="H2057">
        <v>0</v>
      </c>
      <c r="I2057">
        <v>0</v>
      </c>
      <c r="J2057">
        <v>44</v>
      </c>
      <c r="K2057">
        <v>1889</v>
      </c>
    </row>
    <row r="2058" spans="1:11" x14ac:dyDescent="0.2">
      <c r="A2058" t="s">
        <v>2365</v>
      </c>
      <c r="B2058" t="s">
        <v>87</v>
      </c>
      <c r="C2058" t="s">
        <v>98</v>
      </c>
      <c r="D2058" t="s">
        <v>268</v>
      </c>
      <c r="E2058" t="s">
        <v>198</v>
      </c>
      <c r="F2058">
        <v>25</v>
      </c>
      <c r="G2058">
        <v>1140</v>
      </c>
      <c r="H2058">
        <v>0</v>
      </c>
      <c r="I2058">
        <v>0</v>
      </c>
      <c r="J2058">
        <v>25</v>
      </c>
      <c r="K2058">
        <v>1140</v>
      </c>
    </row>
    <row r="2059" spans="1:11" x14ac:dyDescent="0.2">
      <c r="A2059" t="s">
        <v>2366</v>
      </c>
      <c r="B2059" t="s">
        <v>87</v>
      </c>
      <c r="C2059" t="s">
        <v>98</v>
      </c>
      <c r="D2059" t="s">
        <v>269</v>
      </c>
      <c r="E2059" t="s">
        <v>199</v>
      </c>
      <c r="F2059">
        <v>90</v>
      </c>
      <c r="G2059">
        <v>3479</v>
      </c>
      <c r="H2059">
        <v>0</v>
      </c>
      <c r="I2059">
        <v>0</v>
      </c>
      <c r="J2059">
        <v>90</v>
      </c>
      <c r="K2059">
        <v>3479</v>
      </c>
    </row>
    <row r="2060" spans="1:11" x14ac:dyDescent="0.2">
      <c r="A2060" t="s">
        <v>2367</v>
      </c>
      <c r="B2060" t="s">
        <v>87</v>
      </c>
      <c r="C2060" t="s">
        <v>98</v>
      </c>
      <c r="D2060" t="s">
        <v>265</v>
      </c>
      <c r="E2060" t="s">
        <v>200</v>
      </c>
      <c r="F2060">
        <v>27</v>
      </c>
      <c r="G2060">
        <v>1091</v>
      </c>
      <c r="H2060">
        <v>0</v>
      </c>
      <c r="I2060">
        <v>0</v>
      </c>
      <c r="J2060">
        <v>27</v>
      </c>
      <c r="K2060">
        <v>1091</v>
      </c>
    </row>
    <row r="2061" spans="1:11" x14ac:dyDescent="0.2">
      <c r="A2061" t="s">
        <v>2368</v>
      </c>
      <c r="B2061" t="s">
        <v>87</v>
      </c>
      <c r="C2061" t="s">
        <v>98</v>
      </c>
      <c r="D2061" t="s">
        <v>270</v>
      </c>
      <c r="E2061" t="s">
        <v>201</v>
      </c>
      <c r="F2061">
        <v>15</v>
      </c>
      <c r="G2061">
        <v>630</v>
      </c>
      <c r="H2061">
        <v>0</v>
      </c>
      <c r="I2061">
        <v>0</v>
      </c>
      <c r="J2061">
        <v>15</v>
      </c>
      <c r="K2061">
        <v>630</v>
      </c>
    </row>
    <row r="2062" spans="1:11" x14ac:dyDescent="0.2">
      <c r="A2062" t="s">
        <v>2369</v>
      </c>
      <c r="B2062" t="s">
        <v>87</v>
      </c>
      <c r="C2062" t="s">
        <v>98</v>
      </c>
      <c r="D2062" t="s">
        <v>269</v>
      </c>
      <c r="E2062" t="s">
        <v>202</v>
      </c>
      <c r="F2062">
        <v>32</v>
      </c>
      <c r="G2062">
        <v>1436</v>
      </c>
      <c r="H2062">
        <v>0</v>
      </c>
      <c r="I2062">
        <v>0</v>
      </c>
      <c r="J2062">
        <v>32</v>
      </c>
      <c r="K2062">
        <v>1436</v>
      </c>
    </row>
    <row r="2063" spans="1:11" x14ac:dyDescent="0.2">
      <c r="A2063" t="s">
        <v>2370</v>
      </c>
      <c r="B2063" t="s">
        <v>87</v>
      </c>
      <c r="C2063" t="s">
        <v>98</v>
      </c>
      <c r="D2063" t="s">
        <v>269</v>
      </c>
      <c r="E2063" t="s">
        <v>203</v>
      </c>
      <c r="F2063">
        <v>17</v>
      </c>
      <c r="G2063">
        <v>586</v>
      </c>
      <c r="H2063">
        <v>0</v>
      </c>
      <c r="I2063">
        <v>0</v>
      </c>
      <c r="J2063">
        <v>17</v>
      </c>
      <c r="K2063">
        <v>586</v>
      </c>
    </row>
    <row r="2064" spans="1:11" x14ac:dyDescent="0.2">
      <c r="A2064" t="s">
        <v>2371</v>
      </c>
      <c r="B2064" t="s">
        <v>87</v>
      </c>
      <c r="C2064" t="s">
        <v>98</v>
      </c>
      <c r="D2064" t="s">
        <v>266</v>
      </c>
      <c r="E2064" t="s">
        <v>204</v>
      </c>
      <c r="F2064">
        <v>35</v>
      </c>
      <c r="G2064">
        <v>1832</v>
      </c>
      <c r="H2064">
        <v>0</v>
      </c>
      <c r="I2064">
        <v>0</v>
      </c>
      <c r="J2064">
        <v>35</v>
      </c>
      <c r="K2064">
        <v>1832</v>
      </c>
    </row>
    <row r="2065" spans="1:11" x14ac:dyDescent="0.2">
      <c r="A2065" t="s">
        <v>2372</v>
      </c>
      <c r="B2065" t="s">
        <v>87</v>
      </c>
      <c r="C2065" t="s">
        <v>98</v>
      </c>
      <c r="D2065" t="s">
        <v>267</v>
      </c>
      <c r="E2065" t="s">
        <v>205</v>
      </c>
      <c r="F2065">
        <v>2</v>
      </c>
      <c r="G2065">
        <v>28</v>
      </c>
      <c r="H2065">
        <v>0</v>
      </c>
      <c r="I2065">
        <v>0</v>
      </c>
      <c r="J2065">
        <v>2</v>
      </c>
      <c r="K2065">
        <v>28</v>
      </c>
    </row>
    <row r="2066" spans="1:11" x14ac:dyDescent="0.2">
      <c r="A2066" t="s">
        <v>2373</v>
      </c>
      <c r="B2066" t="s">
        <v>87</v>
      </c>
      <c r="C2066" t="s">
        <v>98</v>
      </c>
      <c r="D2066" t="s">
        <v>266</v>
      </c>
      <c r="E2066" t="s">
        <v>206</v>
      </c>
      <c r="F2066">
        <v>41</v>
      </c>
      <c r="G2066">
        <v>1788</v>
      </c>
      <c r="H2066">
        <v>0</v>
      </c>
      <c r="I2066">
        <v>0</v>
      </c>
      <c r="J2066">
        <v>41</v>
      </c>
      <c r="K2066">
        <v>1788</v>
      </c>
    </row>
    <row r="2067" spans="1:11" x14ac:dyDescent="0.2">
      <c r="A2067" t="s">
        <v>2374</v>
      </c>
      <c r="B2067" t="s">
        <v>87</v>
      </c>
      <c r="C2067" t="s">
        <v>98</v>
      </c>
      <c r="D2067" t="s">
        <v>268</v>
      </c>
      <c r="E2067" t="s">
        <v>207</v>
      </c>
      <c r="F2067">
        <v>27</v>
      </c>
      <c r="G2067">
        <v>1051</v>
      </c>
      <c r="H2067">
        <v>0</v>
      </c>
      <c r="I2067">
        <v>0</v>
      </c>
      <c r="J2067">
        <v>27</v>
      </c>
      <c r="K2067">
        <v>1051</v>
      </c>
    </row>
    <row r="2068" spans="1:11" x14ac:dyDescent="0.2">
      <c r="A2068" t="s">
        <v>2375</v>
      </c>
      <c r="B2068" t="s">
        <v>87</v>
      </c>
      <c r="C2068" t="s">
        <v>98</v>
      </c>
      <c r="D2068" t="s">
        <v>272</v>
      </c>
      <c r="E2068" t="s">
        <v>208</v>
      </c>
      <c r="F2068">
        <v>18</v>
      </c>
      <c r="G2068">
        <v>590</v>
      </c>
      <c r="H2068">
        <v>0</v>
      </c>
      <c r="I2068">
        <v>0</v>
      </c>
      <c r="J2068">
        <v>18</v>
      </c>
      <c r="K2068">
        <v>590</v>
      </c>
    </row>
    <row r="2069" spans="1:11" x14ac:dyDescent="0.2">
      <c r="A2069" t="s">
        <v>2376</v>
      </c>
      <c r="B2069" t="s">
        <v>87</v>
      </c>
      <c r="C2069" t="s">
        <v>98</v>
      </c>
      <c r="D2069" t="s">
        <v>268</v>
      </c>
      <c r="E2069" t="s">
        <v>210</v>
      </c>
      <c r="F2069">
        <v>18</v>
      </c>
      <c r="G2069">
        <v>948</v>
      </c>
      <c r="H2069">
        <v>0</v>
      </c>
      <c r="I2069">
        <v>0</v>
      </c>
      <c r="J2069">
        <v>18</v>
      </c>
      <c r="K2069">
        <v>948</v>
      </c>
    </row>
    <row r="2070" spans="1:11" x14ac:dyDescent="0.2">
      <c r="A2070" t="s">
        <v>2377</v>
      </c>
      <c r="B2070" t="s">
        <v>87</v>
      </c>
      <c r="C2070" t="s">
        <v>98</v>
      </c>
      <c r="D2070" t="s">
        <v>271</v>
      </c>
      <c r="E2070" t="s">
        <v>211</v>
      </c>
      <c r="F2070">
        <v>21</v>
      </c>
      <c r="G2070">
        <v>1159</v>
      </c>
      <c r="H2070">
        <v>0</v>
      </c>
      <c r="I2070">
        <v>0</v>
      </c>
      <c r="J2070">
        <v>21</v>
      </c>
      <c r="K2070">
        <v>1159</v>
      </c>
    </row>
    <row r="2071" spans="1:11" x14ac:dyDescent="0.2">
      <c r="A2071" t="s">
        <v>2378</v>
      </c>
      <c r="B2071" t="s">
        <v>87</v>
      </c>
      <c r="C2071" t="s">
        <v>98</v>
      </c>
      <c r="D2071" t="s">
        <v>268</v>
      </c>
      <c r="E2071" t="s">
        <v>212</v>
      </c>
      <c r="F2071">
        <v>27</v>
      </c>
      <c r="G2071">
        <v>1139</v>
      </c>
      <c r="H2071">
        <v>0</v>
      </c>
      <c r="I2071">
        <v>0</v>
      </c>
      <c r="J2071">
        <v>27</v>
      </c>
      <c r="K2071">
        <v>1139</v>
      </c>
    </row>
    <row r="2072" spans="1:11" x14ac:dyDescent="0.2">
      <c r="A2072" t="s">
        <v>2379</v>
      </c>
      <c r="B2072" t="s">
        <v>87</v>
      </c>
      <c r="C2072" t="s">
        <v>98</v>
      </c>
      <c r="D2072" t="s">
        <v>272</v>
      </c>
      <c r="E2072" t="s">
        <v>213</v>
      </c>
      <c r="F2072">
        <v>41</v>
      </c>
      <c r="G2072">
        <v>1922</v>
      </c>
      <c r="H2072">
        <v>0</v>
      </c>
      <c r="I2072">
        <v>0</v>
      </c>
      <c r="J2072">
        <v>41</v>
      </c>
      <c r="K2072">
        <v>1922</v>
      </c>
    </row>
    <row r="2073" spans="1:11" x14ac:dyDescent="0.2">
      <c r="A2073" t="s">
        <v>2380</v>
      </c>
      <c r="B2073" t="s">
        <v>87</v>
      </c>
      <c r="C2073" t="s">
        <v>98</v>
      </c>
      <c r="D2073" t="s">
        <v>271</v>
      </c>
      <c r="E2073" t="s">
        <v>214</v>
      </c>
      <c r="F2073">
        <v>25</v>
      </c>
      <c r="G2073">
        <v>1092</v>
      </c>
      <c r="H2073">
        <v>0</v>
      </c>
      <c r="I2073">
        <v>0</v>
      </c>
      <c r="J2073">
        <v>25</v>
      </c>
      <c r="K2073">
        <v>1092</v>
      </c>
    </row>
    <row r="2074" spans="1:11" x14ac:dyDescent="0.2">
      <c r="A2074" t="s">
        <v>2381</v>
      </c>
      <c r="B2074" t="s">
        <v>87</v>
      </c>
      <c r="C2074" t="s">
        <v>98</v>
      </c>
      <c r="D2074" t="s">
        <v>269</v>
      </c>
      <c r="E2074" t="s">
        <v>215</v>
      </c>
      <c r="F2074">
        <v>14</v>
      </c>
      <c r="G2074">
        <v>539</v>
      </c>
      <c r="H2074">
        <v>0</v>
      </c>
      <c r="I2074">
        <v>0</v>
      </c>
      <c r="J2074">
        <v>14</v>
      </c>
      <c r="K2074">
        <v>539</v>
      </c>
    </row>
    <row r="2075" spans="1:11" x14ac:dyDescent="0.2">
      <c r="A2075" t="s">
        <v>2382</v>
      </c>
      <c r="B2075" t="s">
        <v>87</v>
      </c>
      <c r="C2075" t="s">
        <v>98</v>
      </c>
      <c r="D2075" t="s">
        <v>271</v>
      </c>
      <c r="E2075" t="s">
        <v>216</v>
      </c>
      <c r="F2075">
        <v>27</v>
      </c>
      <c r="G2075">
        <v>1402</v>
      </c>
      <c r="H2075">
        <v>0</v>
      </c>
      <c r="I2075">
        <v>0</v>
      </c>
      <c r="J2075">
        <v>27</v>
      </c>
      <c r="K2075">
        <v>1402</v>
      </c>
    </row>
    <row r="2076" spans="1:11" x14ac:dyDescent="0.2">
      <c r="A2076" t="s">
        <v>2383</v>
      </c>
      <c r="B2076" t="s">
        <v>87</v>
      </c>
      <c r="C2076" t="s">
        <v>98</v>
      </c>
      <c r="D2076" t="s">
        <v>270</v>
      </c>
      <c r="E2076" t="s">
        <v>217</v>
      </c>
      <c r="F2076">
        <v>81</v>
      </c>
      <c r="G2076">
        <v>2799.48</v>
      </c>
      <c r="H2076">
        <v>0</v>
      </c>
      <c r="I2076">
        <v>0</v>
      </c>
      <c r="J2076">
        <v>81</v>
      </c>
      <c r="K2076">
        <v>2799.48</v>
      </c>
    </row>
    <row r="2077" spans="1:11" x14ac:dyDescent="0.2">
      <c r="A2077" t="s">
        <v>2384</v>
      </c>
      <c r="B2077" t="s">
        <v>87</v>
      </c>
      <c r="C2077" t="s">
        <v>98</v>
      </c>
      <c r="D2077" t="s">
        <v>269</v>
      </c>
      <c r="E2077" t="s">
        <v>283</v>
      </c>
      <c r="F2077">
        <v>1420</v>
      </c>
      <c r="G2077">
        <v>58730.44</v>
      </c>
      <c r="H2077">
        <v>0</v>
      </c>
      <c r="I2077">
        <v>0</v>
      </c>
      <c r="J2077">
        <v>1420</v>
      </c>
      <c r="K2077">
        <v>58730.44</v>
      </c>
    </row>
    <row r="2078" spans="1:11" x14ac:dyDescent="0.2">
      <c r="A2078" t="s">
        <v>2385</v>
      </c>
      <c r="B2078" t="s">
        <v>87</v>
      </c>
      <c r="C2078" t="s">
        <v>98</v>
      </c>
      <c r="D2078" t="s">
        <v>270</v>
      </c>
      <c r="E2078" t="s">
        <v>218</v>
      </c>
      <c r="F2078">
        <v>60</v>
      </c>
      <c r="G2078">
        <v>2868.48</v>
      </c>
      <c r="H2078">
        <v>0</v>
      </c>
      <c r="I2078">
        <v>0</v>
      </c>
      <c r="J2078">
        <v>60</v>
      </c>
      <c r="K2078">
        <v>2868.48</v>
      </c>
    </row>
    <row r="2079" spans="1:11" x14ac:dyDescent="0.2">
      <c r="A2079" t="s">
        <v>2386</v>
      </c>
      <c r="B2079" t="s">
        <v>87</v>
      </c>
      <c r="C2079" t="s">
        <v>98</v>
      </c>
      <c r="D2079" t="s">
        <v>267</v>
      </c>
      <c r="E2079" t="s">
        <v>219</v>
      </c>
      <c r="F2079">
        <v>10</v>
      </c>
      <c r="G2079">
        <v>487</v>
      </c>
      <c r="H2079">
        <v>0</v>
      </c>
      <c r="I2079">
        <v>0</v>
      </c>
      <c r="J2079">
        <v>10</v>
      </c>
      <c r="K2079">
        <v>487</v>
      </c>
    </row>
    <row r="2080" spans="1:11" x14ac:dyDescent="0.2">
      <c r="A2080" t="s">
        <v>2387</v>
      </c>
      <c r="B2080" t="s">
        <v>87</v>
      </c>
      <c r="C2080" t="s">
        <v>98</v>
      </c>
      <c r="D2080" t="s">
        <v>270</v>
      </c>
      <c r="E2080" t="s">
        <v>284</v>
      </c>
      <c r="F2080">
        <v>695</v>
      </c>
      <c r="G2080">
        <v>26429.919999999998</v>
      </c>
      <c r="H2080">
        <v>0</v>
      </c>
      <c r="I2080">
        <v>0</v>
      </c>
      <c r="J2080">
        <v>695</v>
      </c>
      <c r="K2080">
        <v>26429.919999999998</v>
      </c>
    </row>
    <row r="2081" spans="1:11" x14ac:dyDescent="0.2">
      <c r="A2081" t="s">
        <v>2388</v>
      </c>
      <c r="B2081" t="s">
        <v>87</v>
      </c>
      <c r="C2081" t="s">
        <v>98</v>
      </c>
      <c r="D2081" t="s">
        <v>269</v>
      </c>
      <c r="E2081" t="s">
        <v>220</v>
      </c>
      <c r="F2081">
        <v>27</v>
      </c>
      <c r="G2081">
        <v>1534</v>
      </c>
      <c r="H2081">
        <v>0</v>
      </c>
      <c r="I2081">
        <v>0</v>
      </c>
      <c r="J2081">
        <v>27</v>
      </c>
      <c r="K2081">
        <v>1534</v>
      </c>
    </row>
    <row r="2082" spans="1:11" x14ac:dyDescent="0.2">
      <c r="A2082" t="s">
        <v>2389</v>
      </c>
      <c r="B2082" t="s">
        <v>87</v>
      </c>
      <c r="C2082" t="s">
        <v>98</v>
      </c>
      <c r="D2082" t="s">
        <v>265</v>
      </c>
      <c r="E2082" t="s">
        <v>221</v>
      </c>
      <c r="F2082">
        <v>18</v>
      </c>
      <c r="G2082">
        <v>753</v>
      </c>
      <c r="H2082">
        <v>0</v>
      </c>
      <c r="I2082">
        <v>0</v>
      </c>
      <c r="J2082">
        <v>18</v>
      </c>
      <c r="K2082">
        <v>753</v>
      </c>
    </row>
    <row r="2083" spans="1:11" x14ac:dyDescent="0.2">
      <c r="A2083" t="s">
        <v>2390</v>
      </c>
      <c r="B2083" t="s">
        <v>87</v>
      </c>
      <c r="C2083" t="s">
        <v>98</v>
      </c>
      <c r="D2083" t="s">
        <v>266</v>
      </c>
      <c r="E2083" t="s">
        <v>222</v>
      </c>
      <c r="F2083">
        <v>41</v>
      </c>
      <c r="G2083">
        <v>1785</v>
      </c>
      <c r="H2083">
        <v>0</v>
      </c>
      <c r="I2083">
        <v>0</v>
      </c>
      <c r="J2083">
        <v>41</v>
      </c>
      <c r="K2083">
        <v>1785</v>
      </c>
    </row>
    <row r="2084" spans="1:11" x14ac:dyDescent="0.2">
      <c r="A2084" t="s">
        <v>2391</v>
      </c>
      <c r="B2084" t="s">
        <v>87</v>
      </c>
      <c r="C2084" t="s">
        <v>98</v>
      </c>
      <c r="D2084" t="s">
        <v>268</v>
      </c>
      <c r="E2084" t="s">
        <v>223</v>
      </c>
      <c r="F2084">
        <v>9</v>
      </c>
      <c r="G2084">
        <v>516</v>
      </c>
      <c r="H2084">
        <v>0</v>
      </c>
      <c r="I2084">
        <v>0</v>
      </c>
      <c r="J2084">
        <v>9</v>
      </c>
      <c r="K2084">
        <v>516</v>
      </c>
    </row>
    <row r="2085" spans="1:11" x14ac:dyDescent="0.2">
      <c r="A2085" t="s">
        <v>2392</v>
      </c>
      <c r="B2085" t="s">
        <v>87</v>
      </c>
      <c r="C2085" t="s">
        <v>98</v>
      </c>
      <c r="D2085" t="s">
        <v>271</v>
      </c>
      <c r="E2085" t="s">
        <v>224</v>
      </c>
      <c r="F2085">
        <v>82</v>
      </c>
      <c r="G2085">
        <v>3408</v>
      </c>
      <c r="H2085">
        <v>0</v>
      </c>
      <c r="I2085">
        <v>0</v>
      </c>
      <c r="J2085">
        <v>82</v>
      </c>
      <c r="K2085">
        <v>3408</v>
      </c>
    </row>
    <row r="2086" spans="1:11" x14ac:dyDescent="0.2">
      <c r="A2086" t="s">
        <v>2393</v>
      </c>
      <c r="B2086" t="s">
        <v>87</v>
      </c>
      <c r="C2086" t="s">
        <v>98</v>
      </c>
      <c r="D2086" t="s">
        <v>268</v>
      </c>
      <c r="E2086" t="s">
        <v>225</v>
      </c>
      <c r="F2086">
        <v>38</v>
      </c>
      <c r="G2086">
        <v>1507</v>
      </c>
      <c r="H2086">
        <v>0</v>
      </c>
      <c r="I2086">
        <v>0</v>
      </c>
      <c r="J2086">
        <v>38</v>
      </c>
      <c r="K2086">
        <v>1507</v>
      </c>
    </row>
    <row r="2087" spans="1:11" x14ac:dyDescent="0.2">
      <c r="A2087" t="s">
        <v>2394</v>
      </c>
      <c r="B2087" t="s">
        <v>87</v>
      </c>
      <c r="C2087" t="s">
        <v>98</v>
      </c>
      <c r="D2087" t="s">
        <v>267</v>
      </c>
      <c r="E2087" t="s">
        <v>226</v>
      </c>
      <c r="F2087">
        <v>7</v>
      </c>
      <c r="G2087">
        <v>352</v>
      </c>
      <c r="H2087">
        <v>0</v>
      </c>
      <c r="I2087">
        <v>0</v>
      </c>
      <c r="J2087">
        <v>7</v>
      </c>
      <c r="K2087">
        <v>352</v>
      </c>
    </row>
    <row r="2088" spans="1:11" x14ac:dyDescent="0.2">
      <c r="A2088" t="s">
        <v>2395</v>
      </c>
      <c r="B2088" t="s">
        <v>87</v>
      </c>
      <c r="C2088" t="s">
        <v>98</v>
      </c>
      <c r="D2088" t="s">
        <v>271</v>
      </c>
      <c r="E2088" t="s">
        <v>227</v>
      </c>
      <c r="F2088">
        <v>16</v>
      </c>
      <c r="G2088">
        <v>701</v>
      </c>
      <c r="H2088">
        <v>0</v>
      </c>
      <c r="I2088">
        <v>0</v>
      </c>
      <c r="J2088">
        <v>16</v>
      </c>
      <c r="K2088">
        <v>701</v>
      </c>
    </row>
    <row r="2089" spans="1:11" x14ac:dyDescent="0.2">
      <c r="A2089" t="s">
        <v>2396</v>
      </c>
      <c r="B2089" t="s">
        <v>87</v>
      </c>
      <c r="C2089" t="s">
        <v>98</v>
      </c>
      <c r="D2089" t="s">
        <v>265</v>
      </c>
      <c r="E2089" t="s">
        <v>228</v>
      </c>
      <c r="F2089">
        <v>81</v>
      </c>
      <c r="G2089">
        <v>2610.48</v>
      </c>
      <c r="H2089">
        <v>0</v>
      </c>
      <c r="I2089">
        <v>0</v>
      </c>
      <c r="J2089">
        <v>81</v>
      </c>
      <c r="K2089">
        <v>2610.48</v>
      </c>
    </row>
    <row r="2090" spans="1:11" x14ac:dyDescent="0.2">
      <c r="A2090" t="s">
        <v>2397</v>
      </c>
      <c r="B2090" t="s">
        <v>87</v>
      </c>
      <c r="C2090" t="s">
        <v>98</v>
      </c>
      <c r="D2090" t="s">
        <v>267</v>
      </c>
      <c r="E2090" t="s">
        <v>229</v>
      </c>
      <c r="F2090">
        <v>11</v>
      </c>
      <c r="G2090">
        <v>461</v>
      </c>
      <c r="H2090">
        <v>0</v>
      </c>
      <c r="I2090">
        <v>0</v>
      </c>
      <c r="J2090">
        <v>11</v>
      </c>
      <c r="K2090">
        <v>461</v>
      </c>
    </row>
    <row r="2091" spans="1:11" x14ac:dyDescent="0.2">
      <c r="A2091" t="s">
        <v>2398</v>
      </c>
      <c r="B2091" t="s">
        <v>87</v>
      </c>
      <c r="C2091" t="s">
        <v>98</v>
      </c>
      <c r="D2091" t="s">
        <v>269</v>
      </c>
      <c r="E2091" t="s">
        <v>230</v>
      </c>
      <c r="F2091">
        <v>233</v>
      </c>
      <c r="G2091">
        <v>10592</v>
      </c>
      <c r="H2091">
        <v>0</v>
      </c>
      <c r="I2091">
        <v>0</v>
      </c>
      <c r="J2091">
        <v>233</v>
      </c>
      <c r="K2091">
        <v>10592</v>
      </c>
    </row>
    <row r="2092" spans="1:11" x14ac:dyDescent="0.2">
      <c r="A2092" t="s">
        <v>2399</v>
      </c>
      <c r="B2092" t="s">
        <v>87</v>
      </c>
      <c r="C2092" t="s">
        <v>98</v>
      </c>
      <c r="D2092" t="s">
        <v>266</v>
      </c>
      <c r="E2092" t="s">
        <v>231</v>
      </c>
      <c r="F2092">
        <v>27</v>
      </c>
      <c r="G2092">
        <v>1178.48</v>
      </c>
      <c r="H2092">
        <v>0</v>
      </c>
      <c r="I2092">
        <v>0</v>
      </c>
      <c r="J2092">
        <v>27</v>
      </c>
      <c r="K2092">
        <v>1178.48</v>
      </c>
    </row>
    <row r="2093" spans="1:11" x14ac:dyDescent="0.2">
      <c r="A2093" t="s">
        <v>2400</v>
      </c>
      <c r="B2093" t="s">
        <v>87</v>
      </c>
      <c r="C2093" t="s">
        <v>98</v>
      </c>
      <c r="D2093" t="s">
        <v>270</v>
      </c>
      <c r="E2093" t="s">
        <v>232</v>
      </c>
      <c r="F2093">
        <v>24</v>
      </c>
      <c r="G2093">
        <v>1073</v>
      </c>
      <c r="H2093">
        <v>0</v>
      </c>
      <c r="I2093">
        <v>0</v>
      </c>
      <c r="J2093">
        <v>24</v>
      </c>
      <c r="K2093">
        <v>1073</v>
      </c>
    </row>
    <row r="2094" spans="1:11" x14ac:dyDescent="0.2">
      <c r="A2094" t="s">
        <v>2401</v>
      </c>
      <c r="B2094" t="s">
        <v>87</v>
      </c>
      <c r="C2094" t="s">
        <v>98</v>
      </c>
      <c r="D2094" t="s">
        <v>268</v>
      </c>
      <c r="E2094" t="s">
        <v>233</v>
      </c>
      <c r="F2094">
        <v>15</v>
      </c>
      <c r="G2094">
        <v>702</v>
      </c>
      <c r="H2094">
        <v>0</v>
      </c>
      <c r="I2094">
        <v>0</v>
      </c>
      <c r="J2094">
        <v>15</v>
      </c>
      <c r="K2094">
        <v>702</v>
      </c>
    </row>
    <row r="2095" spans="1:11" x14ac:dyDescent="0.2">
      <c r="A2095" t="s">
        <v>2402</v>
      </c>
      <c r="B2095" t="s">
        <v>87</v>
      </c>
      <c r="C2095" t="s">
        <v>98</v>
      </c>
      <c r="D2095" t="s">
        <v>271</v>
      </c>
      <c r="E2095" t="s">
        <v>234</v>
      </c>
      <c r="F2095">
        <v>13</v>
      </c>
      <c r="G2095">
        <v>601</v>
      </c>
      <c r="H2095">
        <v>0</v>
      </c>
      <c r="I2095">
        <v>0</v>
      </c>
      <c r="J2095">
        <v>13</v>
      </c>
      <c r="K2095">
        <v>601</v>
      </c>
    </row>
    <row r="2096" spans="1:11" x14ac:dyDescent="0.2">
      <c r="A2096" t="s">
        <v>2403</v>
      </c>
      <c r="B2096" t="s">
        <v>87</v>
      </c>
      <c r="C2096" t="s">
        <v>98</v>
      </c>
      <c r="D2096" t="s">
        <v>265</v>
      </c>
      <c r="E2096" t="s">
        <v>235</v>
      </c>
      <c r="F2096">
        <v>11</v>
      </c>
      <c r="G2096">
        <v>471</v>
      </c>
      <c r="H2096">
        <v>0</v>
      </c>
      <c r="I2096">
        <v>0</v>
      </c>
      <c r="J2096">
        <v>11</v>
      </c>
      <c r="K2096">
        <v>471</v>
      </c>
    </row>
    <row r="2097" spans="1:11" x14ac:dyDescent="0.2">
      <c r="A2097" t="s">
        <v>2404</v>
      </c>
      <c r="B2097" t="s">
        <v>87</v>
      </c>
      <c r="C2097" t="s">
        <v>98</v>
      </c>
      <c r="D2097" t="s">
        <v>270</v>
      </c>
      <c r="E2097" t="s">
        <v>236</v>
      </c>
      <c r="F2097">
        <v>6</v>
      </c>
      <c r="G2097">
        <v>267.48</v>
      </c>
      <c r="H2097">
        <v>0</v>
      </c>
      <c r="I2097">
        <v>0</v>
      </c>
      <c r="J2097">
        <v>6</v>
      </c>
      <c r="K2097">
        <v>267.48</v>
      </c>
    </row>
    <row r="2098" spans="1:11" x14ac:dyDescent="0.2">
      <c r="A2098" t="s">
        <v>2405</v>
      </c>
      <c r="B2098" t="s">
        <v>87</v>
      </c>
      <c r="C2098" t="s">
        <v>98</v>
      </c>
      <c r="D2098" t="s">
        <v>266</v>
      </c>
      <c r="E2098" t="s">
        <v>237</v>
      </c>
      <c r="F2098">
        <v>25</v>
      </c>
      <c r="G2098">
        <v>1013.48</v>
      </c>
      <c r="H2098">
        <v>0</v>
      </c>
      <c r="I2098">
        <v>0</v>
      </c>
      <c r="J2098">
        <v>25</v>
      </c>
      <c r="K2098">
        <v>1013.48</v>
      </c>
    </row>
    <row r="2099" spans="1:11" x14ac:dyDescent="0.2">
      <c r="A2099" t="s">
        <v>2406</v>
      </c>
      <c r="B2099" t="s">
        <v>87</v>
      </c>
      <c r="C2099" t="s">
        <v>98</v>
      </c>
      <c r="D2099" t="s">
        <v>268</v>
      </c>
      <c r="E2099" t="s">
        <v>238</v>
      </c>
      <c r="F2099">
        <v>28</v>
      </c>
      <c r="G2099">
        <v>1305</v>
      </c>
      <c r="H2099">
        <v>0</v>
      </c>
      <c r="I2099">
        <v>0</v>
      </c>
      <c r="J2099">
        <v>28</v>
      </c>
      <c r="K2099">
        <v>1305</v>
      </c>
    </row>
    <row r="2100" spans="1:11" x14ac:dyDescent="0.2">
      <c r="A2100" t="s">
        <v>2407</v>
      </c>
      <c r="B2100" t="s">
        <v>87</v>
      </c>
      <c r="C2100" t="s">
        <v>98</v>
      </c>
      <c r="D2100" t="s">
        <v>272</v>
      </c>
      <c r="E2100" t="s">
        <v>239</v>
      </c>
      <c r="F2100">
        <v>11</v>
      </c>
      <c r="G2100">
        <v>453</v>
      </c>
      <c r="H2100">
        <v>0</v>
      </c>
      <c r="I2100">
        <v>0</v>
      </c>
      <c r="J2100">
        <v>11</v>
      </c>
      <c r="K2100">
        <v>453</v>
      </c>
    </row>
    <row r="2101" spans="1:11" x14ac:dyDescent="0.2">
      <c r="A2101" t="s">
        <v>2408</v>
      </c>
      <c r="B2101" t="s">
        <v>87</v>
      </c>
      <c r="C2101" t="s">
        <v>98</v>
      </c>
      <c r="D2101" t="s">
        <v>271</v>
      </c>
      <c r="E2101" t="s">
        <v>240</v>
      </c>
      <c r="F2101">
        <v>11</v>
      </c>
      <c r="G2101">
        <v>385</v>
      </c>
      <c r="H2101">
        <v>0</v>
      </c>
      <c r="I2101">
        <v>0</v>
      </c>
      <c r="J2101">
        <v>11</v>
      </c>
      <c r="K2101">
        <v>385</v>
      </c>
    </row>
    <row r="2102" spans="1:11" x14ac:dyDescent="0.2">
      <c r="A2102" t="s">
        <v>2409</v>
      </c>
      <c r="B2102" t="s">
        <v>87</v>
      </c>
      <c r="C2102" t="s">
        <v>98</v>
      </c>
      <c r="D2102" t="s">
        <v>266</v>
      </c>
      <c r="E2102" t="s">
        <v>241</v>
      </c>
      <c r="F2102">
        <v>32</v>
      </c>
      <c r="G2102">
        <v>1562.48</v>
      </c>
      <c r="H2102">
        <v>0</v>
      </c>
      <c r="I2102">
        <v>0</v>
      </c>
      <c r="J2102">
        <v>32</v>
      </c>
      <c r="K2102">
        <v>1562.48</v>
      </c>
    </row>
    <row r="2103" spans="1:11" x14ac:dyDescent="0.2">
      <c r="A2103" t="s">
        <v>2410</v>
      </c>
      <c r="B2103" t="s">
        <v>87</v>
      </c>
      <c r="C2103" t="s">
        <v>98</v>
      </c>
      <c r="D2103" t="s">
        <v>266</v>
      </c>
      <c r="E2103" t="s">
        <v>242</v>
      </c>
      <c r="F2103">
        <v>54</v>
      </c>
      <c r="G2103">
        <v>2753</v>
      </c>
      <c r="H2103">
        <v>0</v>
      </c>
      <c r="I2103">
        <v>0</v>
      </c>
      <c r="J2103">
        <v>54</v>
      </c>
      <c r="K2103">
        <v>2753</v>
      </c>
    </row>
    <row r="2104" spans="1:11" x14ac:dyDescent="0.2">
      <c r="A2104" t="s">
        <v>2411</v>
      </c>
      <c r="B2104" t="s">
        <v>87</v>
      </c>
      <c r="C2104" t="s">
        <v>98</v>
      </c>
      <c r="D2104" t="s">
        <v>268</v>
      </c>
      <c r="E2104" t="s">
        <v>243</v>
      </c>
      <c r="F2104">
        <v>26</v>
      </c>
      <c r="G2104">
        <v>1480.48</v>
      </c>
      <c r="H2104">
        <v>0</v>
      </c>
      <c r="I2104">
        <v>0</v>
      </c>
      <c r="J2104">
        <v>26</v>
      </c>
      <c r="K2104">
        <v>1480.48</v>
      </c>
    </row>
    <row r="2105" spans="1:11" x14ac:dyDescent="0.2">
      <c r="A2105" t="s">
        <v>2412</v>
      </c>
      <c r="B2105" t="s">
        <v>87</v>
      </c>
      <c r="C2105" t="s">
        <v>98</v>
      </c>
      <c r="D2105" t="s">
        <v>271</v>
      </c>
      <c r="E2105" t="s">
        <v>244</v>
      </c>
      <c r="F2105">
        <v>79</v>
      </c>
      <c r="G2105">
        <v>3862</v>
      </c>
      <c r="H2105">
        <v>0</v>
      </c>
      <c r="I2105">
        <v>0</v>
      </c>
      <c r="J2105">
        <v>79</v>
      </c>
      <c r="K2105">
        <v>3862</v>
      </c>
    </row>
    <row r="2106" spans="1:11" x14ac:dyDescent="0.2">
      <c r="A2106" t="s">
        <v>2413</v>
      </c>
      <c r="B2106" t="s">
        <v>87</v>
      </c>
      <c r="C2106" t="s">
        <v>98</v>
      </c>
      <c r="D2106" t="s">
        <v>269</v>
      </c>
      <c r="E2106" t="s">
        <v>245</v>
      </c>
      <c r="F2106">
        <v>19</v>
      </c>
      <c r="G2106">
        <v>669</v>
      </c>
      <c r="H2106">
        <v>0</v>
      </c>
      <c r="I2106">
        <v>0</v>
      </c>
      <c r="J2106">
        <v>19</v>
      </c>
      <c r="K2106">
        <v>669</v>
      </c>
    </row>
    <row r="2107" spans="1:11" x14ac:dyDescent="0.2">
      <c r="A2107" t="s">
        <v>2414</v>
      </c>
      <c r="B2107" t="s">
        <v>87</v>
      </c>
      <c r="C2107" t="s">
        <v>98</v>
      </c>
      <c r="D2107" t="s">
        <v>271</v>
      </c>
      <c r="E2107" t="s">
        <v>285</v>
      </c>
      <c r="F2107">
        <v>488</v>
      </c>
      <c r="G2107">
        <v>22900</v>
      </c>
      <c r="H2107">
        <v>0</v>
      </c>
      <c r="I2107">
        <v>0</v>
      </c>
      <c r="J2107">
        <v>488</v>
      </c>
      <c r="K2107">
        <v>22900</v>
      </c>
    </row>
    <row r="2108" spans="1:11" x14ac:dyDescent="0.2">
      <c r="A2108" t="s">
        <v>2415</v>
      </c>
      <c r="B2108" t="s">
        <v>87</v>
      </c>
      <c r="C2108" t="s">
        <v>98</v>
      </c>
      <c r="D2108" t="s">
        <v>264</v>
      </c>
      <c r="E2108" t="s">
        <v>246</v>
      </c>
      <c r="F2108">
        <v>59</v>
      </c>
      <c r="G2108">
        <v>2538.48</v>
      </c>
      <c r="H2108">
        <v>0</v>
      </c>
      <c r="I2108">
        <v>0</v>
      </c>
      <c r="J2108">
        <v>59</v>
      </c>
      <c r="K2108">
        <v>2538.48</v>
      </c>
    </row>
    <row r="2109" spans="1:11" x14ac:dyDescent="0.2">
      <c r="A2109" t="s">
        <v>2416</v>
      </c>
      <c r="B2109" t="s">
        <v>87</v>
      </c>
      <c r="C2109" t="s">
        <v>98</v>
      </c>
      <c r="D2109" t="s">
        <v>269</v>
      </c>
      <c r="E2109" t="s">
        <v>247</v>
      </c>
      <c r="F2109">
        <v>151</v>
      </c>
      <c r="G2109">
        <v>5658</v>
      </c>
      <c r="H2109">
        <v>0</v>
      </c>
      <c r="I2109">
        <v>0</v>
      </c>
      <c r="J2109">
        <v>151</v>
      </c>
      <c r="K2109">
        <v>5658</v>
      </c>
    </row>
    <row r="2110" spans="1:11" x14ac:dyDescent="0.2">
      <c r="A2110" t="s">
        <v>2417</v>
      </c>
      <c r="B2110" t="s">
        <v>87</v>
      </c>
      <c r="C2110" t="s">
        <v>98</v>
      </c>
      <c r="D2110" t="s">
        <v>266</v>
      </c>
      <c r="E2110" t="s">
        <v>248</v>
      </c>
      <c r="F2110">
        <v>24</v>
      </c>
      <c r="G2110">
        <v>1145.48</v>
      </c>
      <c r="H2110">
        <v>0</v>
      </c>
      <c r="I2110">
        <v>0</v>
      </c>
      <c r="J2110">
        <v>24</v>
      </c>
      <c r="K2110">
        <v>1145.48</v>
      </c>
    </row>
    <row r="2111" spans="1:11" x14ac:dyDescent="0.2">
      <c r="A2111" t="s">
        <v>2418</v>
      </c>
      <c r="B2111" t="s">
        <v>87</v>
      </c>
      <c r="C2111" t="s">
        <v>98</v>
      </c>
      <c r="D2111" t="s">
        <v>268</v>
      </c>
      <c r="E2111" t="s">
        <v>249</v>
      </c>
      <c r="F2111">
        <v>27</v>
      </c>
      <c r="G2111">
        <v>1216</v>
      </c>
      <c r="H2111">
        <v>0</v>
      </c>
      <c r="I2111">
        <v>0</v>
      </c>
      <c r="J2111">
        <v>27</v>
      </c>
      <c r="K2111">
        <v>1216</v>
      </c>
    </row>
    <row r="2112" spans="1:11" x14ac:dyDescent="0.2">
      <c r="A2112" t="s">
        <v>2419</v>
      </c>
      <c r="B2112" t="s">
        <v>87</v>
      </c>
      <c r="C2112" t="s">
        <v>98</v>
      </c>
      <c r="D2112" t="s">
        <v>270</v>
      </c>
      <c r="E2112" t="s">
        <v>250</v>
      </c>
      <c r="F2112">
        <v>69</v>
      </c>
      <c r="G2112">
        <v>2451</v>
      </c>
      <c r="H2112">
        <v>0</v>
      </c>
      <c r="I2112">
        <v>0</v>
      </c>
      <c r="J2112">
        <v>69</v>
      </c>
      <c r="K2112">
        <v>2451</v>
      </c>
    </row>
    <row r="2113" spans="1:11" x14ac:dyDescent="0.2">
      <c r="A2113" t="s">
        <v>2420</v>
      </c>
      <c r="B2113" t="s">
        <v>87</v>
      </c>
      <c r="C2113" t="s">
        <v>98</v>
      </c>
      <c r="D2113" t="s">
        <v>269</v>
      </c>
      <c r="E2113" t="s">
        <v>251</v>
      </c>
      <c r="F2113">
        <v>20</v>
      </c>
      <c r="G2113">
        <v>918</v>
      </c>
      <c r="H2113">
        <v>0</v>
      </c>
      <c r="I2113">
        <v>0</v>
      </c>
      <c r="J2113">
        <v>20</v>
      </c>
      <c r="K2113">
        <v>918</v>
      </c>
    </row>
    <row r="2114" spans="1:11" x14ac:dyDescent="0.2">
      <c r="A2114" t="s">
        <v>2421</v>
      </c>
      <c r="B2114" t="s">
        <v>87</v>
      </c>
      <c r="C2114" t="s">
        <v>98</v>
      </c>
      <c r="D2114" t="s">
        <v>268</v>
      </c>
      <c r="E2114" t="s">
        <v>252</v>
      </c>
      <c r="F2114">
        <v>42</v>
      </c>
      <c r="G2114">
        <v>1994</v>
      </c>
      <c r="H2114">
        <v>0</v>
      </c>
      <c r="I2114">
        <v>0</v>
      </c>
      <c r="J2114">
        <v>42</v>
      </c>
      <c r="K2114">
        <v>1994</v>
      </c>
    </row>
    <row r="2115" spans="1:11" x14ac:dyDescent="0.2">
      <c r="A2115" t="s">
        <v>2422</v>
      </c>
      <c r="B2115" t="s">
        <v>87</v>
      </c>
      <c r="C2115" t="s">
        <v>98</v>
      </c>
      <c r="D2115" t="s">
        <v>269</v>
      </c>
      <c r="E2115" t="s">
        <v>253</v>
      </c>
      <c r="F2115">
        <v>25</v>
      </c>
      <c r="G2115">
        <v>1104</v>
      </c>
      <c r="H2115">
        <v>0</v>
      </c>
      <c r="I2115">
        <v>0</v>
      </c>
      <c r="J2115">
        <v>25</v>
      </c>
      <c r="K2115">
        <v>1104</v>
      </c>
    </row>
    <row r="2116" spans="1:11" x14ac:dyDescent="0.2">
      <c r="A2116" t="s">
        <v>2423</v>
      </c>
      <c r="B2116" t="s">
        <v>87</v>
      </c>
      <c r="C2116" t="s">
        <v>98</v>
      </c>
      <c r="D2116" t="s">
        <v>271</v>
      </c>
      <c r="E2116" t="s">
        <v>254</v>
      </c>
      <c r="F2116">
        <v>14</v>
      </c>
      <c r="G2116">
        <v>728</v>
      </c>
      <c r="H2116">
        <v>0</v>
      </c>
      <c r="I2116">
        <v>0</v>
      </c>
      <c r="J2116">
        <v>14</v>
      </c>
      <c r="K2116">
        <v>728</v>
      </c>
    </row>
    <row r="2117" spans="1:11" x14ac:dyDescent="0.2">
      <c r="A2117" t="s">
        <v>2424</v>
      </c>
      <c r="B2117" t="s">
        <v>87</v>
      </c>
      <c r="C2117" t="s">
        <v>98</v>
      </c>
      <c r="D2117" t="s">
        <v>271</v>
      </c>
      <c r="E2117" t="s">
        <v>255</v>
      </c>
      <c r="F2117">
        <v>49</v>
      </c>
      <c r="G2117">
        <v>2179</v>
      </c>
      <c r="H2117">
        <v>0</v>
      </c>
      <c r="I2117">
        <v>0</v>
      </c>
      <c r="J2117">
        <v>49</v>
      </c>
      <c r="K2117">
        <v>2179</v>
      </c>
    </row>
    <row r="2118" spans="1:11" x14ac:dyDescent="0.2">
      <c r="A2118" t="s">
        <v>2425</v>
      </c>
      <c r="B2118" t="s">
        <v>87</v>
      </c>
      <c r="C2118" t="s">
        <v>98</v>
      </c>
      <c r="D2118" t="s">
        <v>272</v>
      </c>
      <c r="E2118" t="s">
        <v>256</v>
      </c>
      <c r="F2118">
        <v>28</v>
      </c>
      <c r="G2118">
        <v>1083</v>
      </c>
      <c r="H2118">
        <v>0</v>
      </c>
      <c r="I2118">
        <v>0</v>
      </c>
      <c r="J2118">
        <v>28</v>
      </c>
      <c r="K2118">
        <v>1083</v>
      </c>
    </row>
    <row r="2119" spans="1:11" x14ac:dyDescent="0.2">
      <c r="A2119" t="s">
        <v>2426</v>
      </c>
      <c r="B2119" t="s">
        <v>87</v>
      </c>
      <c r="C2119" t="s">
        <v>98</v>
      </c>
      <c r="D2119" t="s">
        <v>272</v>
      </c>
      <c r="E2119" t="s">
        <v>286</v>
      </c>
      <c r="F2119">
        <v>444</v>
      </c>
      <c r="G2119">
        <v>19262</v>
      </c>
      <c r="H2119">
        <v>0</v>
      </c>
      <c r="I2119">
        <v>0</v>
      </c>
      <c r="J2119">
        <v>444</v>
      </c>
      <c r="K2119">
        <v>19262</v>
      </c>
    </row>
    <row r="2120" spans="1:11" x14ac:dyDescent="0.2">
      <c r="A2120" t="s">
        <v>2427</v>
      </c>
      <c r="B2120" t="s">
        <v>87</v>
      </c>
      <c r="C2120" t="s">
        <v>288</v>
      </c>
      <c r="D2120" t="s">
        <v>104</v>
      </c>
      <c r="E2120" t="s">
        <v>277</v>
      </c>
      <c r="F2120">
        <v>13642</v>
      </c>
      <c r="G2120">
        <v>667333.24</v>
      </c>
      <c r="H2120">
        <v>0</v>
      </c>
      <c r="I2120">
        <v>0</v>
      </c>
      <c r="J2120">
        <v>13642</v>
      </c>
      <c r="K2120">
        <v>667333.24</v>
      </c>
    </row>
    <row r="2121" spans="1:11" x14ac:dyDescent="0.2">
      <c r="A2121" t="s">
        <v>2428</v>
      </c>
      <c r="B2121" t="s">
        <v>87</v>
      </c>
      <c r="C2121" t="s">
        <v>288</v>
      </c>
      <c r="D2121" t="s">
        <v>266</v>
      </c>
      <c r="E2121" t="s">
        <v>105</v>
      </c>
      <c r="F2121">
        <v>47</v>
      </c>
      <c r="G2121">
        <v>2084</v>
      </c>
      <c r="H2121">
        <v>0</v>
      </c>
      <c r="I2121">
        <v>0</v>
      </c>
      <c r="J2121">
        <v>47</v>
      </c>
      <c r="K2121">
        <v>2084</v>
      </c>
    </row>
    <row r="2122" spans="1:11" x14ac:dyDescent="0.2">
      <c r="A2122" t="s">
        <v>2429</v>
      </c>
      <c r="B2122" t="s">
        <v>87</v>
      </c>
      <c r="C2122" t="s">
        <v>288</v>
      </c>
      <c r="D2122" t="s">
        <v>266</v>
      </c>
      <c r="E2122" t="s">
        <v>106</v>
      </c>
      <c r="F2122">
        <v>84</v>
      </c>
      <c r="G2122">
        <v>4689.96</v>
      </c>
      <c r="H2122">
        <v>0</v>
      </c>
      <c r="I2122">
        <v>0</v>
      </c>
      <c r="J2122">
        <v>84</v>
      </c>
      <c r="K2122">
        <v>4689.96</v>
      </c>
    </row>
    <row r="2123" spans="1:11" x14ac:dyDescent="0.2">
      <c r="A2123" t="s">
        <v>2430</v>
      </c>
      <c r="B2123" t="s">
        <v>87</v>
      </c>
      <c r="C2123" t="s">
        <v>288</v>
      </c>
      <c r="D2123" t="s">
        <v>272</v>
      </c>
      <c r="E2123" t="s">
        <v>107</v>
      </c>
      <c r="F2123">
        <v>43</v>
      </c>
      <c r="G2123">
        <v>2220.48</v>
      </c>
      <c r="H2123">
        <v>0</v>
      </c>
      <c r="I2123">
        <v>0</v>
      </c>
      <c r="J2123">
        <v>43</v>
      </c>
      <c r="K2123">
        <v>2220.48</v>
      </c>
    </row>
    <row r="2124" spans="1:11" x14ac:dyDescent="0.2">
      <c r="A2124" t="s">
        <v>2431</v>
      </c>
      <c r="B2124" t="s">
        <v>87</v>
      </c>
      <c r="C2124" t="s">
        <v>288</v>
      </c>
      <c r="D2124" t="s">
        <v>270</v>
      </c>
      <c r="E2124" t="s">
        <v>108</v>
      </c>
      <c r="F2124">
        <v>46</v>
      </c>
      <c r="G2124">
        <v>1984</v>
      </c>
      <c r="H2124">
        <v>0</v>
      </c>
      <c r="I2124">
        <v>0</v>
      </c>
      <c r="J2124">
        <v>46</v>
      </c>
      <c r="K2124">
        <v>1984</v>
      </c>
    </row>
    <row r="2125" spans="1:11" x14ac:dyDescent="0.2">
      <c r="A2125" t="s">
        <v>2432</v>
      </c>
      <c r="B2125" t="s">
        <v>87</v>
      </c>
      <c r="C2125" t="s">
        <v>288</v>
      </c>
      <c r="D2125" t="s">
        <v>265</v>
      </c>
      <c r="E2125" t="s">
        <v>109</v>
      </c>
      <c r="F2125">
        <v>40</v>
      </c>
      <c r="G2125">
        <v>2019</v>
      </c>
      <c r="H2125">
        <v>0</v>
      </c>
      <c r="I2125">
        <v>0</v>
      </c>
      <c r="J2125">
        <v>40</v>
      </c>
      <c r="K2125">
        <v>2019</v>
      </c>
    </row>
    <row r="2126" spans="1:11" x14ac:dyDescent="0.2">
      <c r="A2126" t="s">
        <v>2433</v>
      </c>
      <c r="B2126" t="s">
        <v>87</v>
      </c>
      <c r="C2126" t="s">
        <v>288</v>
      </c>
      <c r="D2126" t="s">
        <v>266</v>
      </c>
      <c r="E2126" t="s">
        <v>110</v>
      </c>
      <c r="F2126">
        <v>67</v>
      </c>
      <c r="G2126">
        <v>2946.48</v>
      </c>
      <c r="H2126">
        <v>0</v>
      </c>
      <c r="I2126">
        <v>0</v>
      </c>
      <c r="J2126">
        <v>67</v>
      </c>
      <c r="K2126">
        <v>2946.48</v>
      </c>
    </row>
    <row r="2127" spans="1:11" x14ac:dyDescent="0.2">
      <c r="A2127" t="s">
        <v>2434</v>
      </c>
      <c r="B2127" t="s">
        <v>87</v>
      </c>
      <c r="C2127" t="s">
        <v>288</v>
      </c>
      <c r="D2127" t="s">
        <v>271</v>
      </c>
      <c r="E2127" t="s">
        <v>111</v>
      </c>
      <c r="F2127">
        <v>261</v>
      </c>
      <c r="G2127">
        <v>13272</v>
      </c>
      <c r="H2127">
        <v>0</v>
      </c>
      <c r="I2127">
        <v>0</v>
      </c>
      <c r="J2127">
        <v>261</v>
      </c>
      <c r="K2127">
        <v>13272</v>
      </c>
    </row>
    <row r="2128" spans="1:11" x14ac:dyDescent="0.2">
      <c r="A2128" t="s">
        <v>2435</v>
      </c>
      <c r="B2128" t="s">
        <v>87</v>
      </c>
      <c r="C2128" t="s">
        <v>288</v>
      </c>
      <c r="D2128" t="s">
        <v>268</v>
      </c>
      <c r="E2128" t="s">
        <v>112</v>
      </c>
      <c r="F2128">
        <v>37</v>
      </c>
      <c r="G2128">
        <v>2149</v>
      </c>
      <c r="H2128">
        <v>0</v>
      </c>
      <c r="I2128">
        <v>0</v>
      </c>
      <c r="J2128">
        <v>37</v>
      </c>
      <c r="K2128">
        <v>2149</v>
      </c>
    </row>
    <row r="2129" spans="1:11" x14ac:dyDescent="0.2">
      <c r="A2129" t="s">
        <v>2436</v>
      </c>
      <c r="B2129" t="s">
        <v>87</v>
      </c>
      <c r="C2129" t="s">
        <v>288</v>
      </c>
      <c r="D2129" t="s">
        <v>268</v>
      </c>
      <c r="E2129" t="s">
        <v>113</v>
      </c>
      <c r="F2129">
        <v>18</v>
      </c>
      <c r="G2129">
        <v>1067</v>
      </c>
      <c r="H2129">
        <v>0</v>
      </c>
      <c r="I2129">
        <v>0</v>
      </c>
      <c r="J2129">
        <v>18</v>
      </c>
      <c r="K2129">
        <v>1067</v>
      </c>
    </row>
    <row r="2130" spans="1:11" x14ac:dyDescent="0.2">
      <c r="A2130" t="s">
        <v>2437</v>
      </c>
      <c r="B2130" t="s">
        <v>87</v>
      </c>
      <c r="C2130" t="s">
        <v>288</v>
      </c>
      <c r="D2130" t="s">
        <v>268</v>
      </c>
      <c r="E2130" t="s">
        <v>114</v>
      </c>
      <c r="F2130">
        <v>66</v>
      </c>
      <c r="G2130">
        <v>3906</v>
      </c>
      <c r="H2130">
        <v>0</v>
      </c>
      <c r="I2130">
        <v>0</v>
      </c>
      <c r="J2130">
        <v>66</v>
      </c>
      <c r="K2130">
        <v>3906</v>
      </c>
    </row>
    <row r="2131" spans="1:11" x14ac:dyDescent="0.2">
      <c r="A2131" t="s">
        <v>2438</v>
      </c>
      <c r="B2131" t="s">
        <v>87</v>
      </c>
      <c r="C2131" t="s">
        <v>288</v>
      </c>
      <c r="D2131" t="s">
        <v>270</v>
      </c>
      <c r="E2131" t="s">
        <v>115</v>
      </c>
      <c r="F2131">
        <v>82</v>
      </c>
      <c r="G2131">
        <v>4242.96</v>
      </c>
      <c r="H2131">
        <v>0</v>
      </c>
      <c r="I2131">
        <v>0</v>
      </c>
      <c r="J2131">
        <v>82</v>
      </c>
      <c r="K2131">
        <v>4242.96</v>
      </c>
    </row>
    <row r="2132" spans="1:11" x14ac:dyDescent="0.2">
      <c r="A2132" t="s">
        <v>2439</v>
      </c>
      <c r="B2132" t="s">
        <v>87</v>
      </c>
      <c r="C2132" t="s">
        <v>288</v>
      </c>
      <c r="D2132" t="s">
        <v>269</v>
      </c>
      <c r="E2132" t="s">
        <v>116</v>
      </c>
      <c r="F2132">
        <v>44</v>
      </c>
      <c r="G2132">
        <v>2041</v>
      </c>
      <c r="H2132">
        <v>0</v>
      </c>
      <c r="I2132">
        <v>0</v>
      </c>
      <c r="J2132">
        <v>44</v>
      </c>
      <c r="K2132">
        <v>2041</v>
      </c>
    </row>
    <row r="2133" spans="1:11" x14ac:dyDescent="0.2">
      <c r="A2133" t="s">
        <v>2440</v>
      </c>
      <c r="B2133" t="s">
        <v>87</v>
      </c>
      <c r="C2133" t="s">
        <v>288</v>
      </c>
      <c r="D2133" t="s">
        <v>272</v>
      </c>
      <c r="E2133" t="s">
        <v>117</v>
      </c>
      <c r="F2133">
        <v>103</v>
      </c>
      <c r="G2133">
        <v>5586.48</v>
      </c>
      <c r="H2133">
        <v>0</v>
      </c>
      <c r="I2133">
        <v>0</v>
      </c>
      <c r="J2133">
        <v>103</v>
      </c>
      <c r="K2133">
        <v>5586.48</v>
      </c>
    </row>
    <row r="2134" spans="1:11" x14ac:dyDescent="0.2">
      <c r="A2134" t="s">
        <v>2441</v>
      </c>
      <c r="B2134" t="s">
        <v>87</v>
      </c>
      <c r="C2134" t="s">
        <v>288</v>
      </c>
      <c r="D2134" t="s">
        <v>266</v>
      </c>
      <c r="E2134" t="s">
        <v>118</v>
      </c>
      <c r="F2134">
        <v>49</v>
      </c>
      <c r="G2134">
        <v>2230</v>
      </c>
      <c r="H2134">
        <v>0</v>
      </c>
      <c r="I2134">
        <v>0</v>
      </c>
      <c r="J2134">
        <v>49</v>
      </c>
      <c r="K2134">
        <v>2230</v>
      </c>
    </row>
    <row r="2135" spans="1:11" x14ac:dyDescent="0.2">
      <c r="A2135" t="s">
        <v>2442</v>
      </c>
      <c r="B2135" t="s">
        <v>87</v>
      </c>
      <c r="C2135" t="s">
        <v>288</v>
      </c>
      <c r="D2135" t="s">
        <v>269</v>
      </c>
      <c r="E2135" t="s">
        <v>119</v>
      </c>
      <c r="F2135">
        <v>76</v>
      </c>
      <c r="G2135">
        <v>3681</v>
      </c>
      <c r="H2135">
        <v>0</v>
      </c>
      <c r="I2135">
        <v>0</v>
      </c>
      <c r="J2135">
        <v>76</v>
      </c>
      <c r="K2135">
        <v>3681</v>
      </c>
    </row>
    <row r="2136" spans="1:11" x14ac:dyDescent="0.2">
      <c r="A2136" t="s">
        <v>2443</v>
      </c>
      <c r="B2136" t="s">
        <v>87</v>
      </c>
      <c r="C2136" t="s">
        <v>288</v>
      </c>
      <c r="D2136" t="s">
        <v>270</v>
      </c>
      <c r="E2136" t="s">
        <v>120</v>
      </c>
      <c r="F2136">
        <v>96</v>
      </c>
      <c r="G2136">
        <v>5613.48</v>
      </c>
      <c r="H2136">
        <v>0</v>
      </c>
      <c r="I2136">
        <v>0</v>
      </c>
      <c r="J2136">
        <v>96</v>
      </c>
      <c r="K2136">
        <v>5613.48</v>
      </c>
    </row>
    <row r="2137" spans="1:11" x14ac:dyDescent="0.2">
      <c r="A2137" t="s">
        <v>2444</v>
      </c>
      <c r="B2137" t="s">
        <v>87</v>
      </c>
      <c r="C2137" t="s">
        <v>288</v>
      </c>
      <c r="D2137" t="s">
        <v>266</v>
      </c>
      <c r="E2137" t="s">
        <v>121</v>
      </c>
      <c r="F2137">
        <v>115</v>
      </c>
      <c r="G2137">
        <v>5717.48</v>
      </c>
      <c r="H2137">
        <v>0</v>
      </c>
      <c r="I2137">
        <v>0</v>
      </c>
      <c r="J2137">
        <v>115</v>
      </c>
      <c r="K2137">
        <v>5717.48</v>
      </c>
    </row>
    <row r="2138" spans="1:11" x14ac:dyDescent="0.2">
      <c r="A2138" t="s">
        <v>2445</v>
      </c>
      <c r="B2138" t="s">
        <v>87</v>
      </c>
      <c r="C2138" t="s">
        <v>288</v>
      </c>
      <c r="D2138" t="s">
        <v>269</v>
      </c>
      <c r="E2138" t="s">
        <v>122</v>
      </c>
      <c r="F2138">
        <v>202</v>
      </c>
      <c r="G2138">
        <v>8546.48</v>
      </c>
      <c r="H2138">
        <v>0</v>
      </c>
      <c r="I2138">
        <v>0</v>
      </c>
      <c r="J2138">
        <v>202</v>
      </c>
      <c r="K2138">
        <v>8546.48</v>
      </c>
    </row>
    <row r="2139" spans="1:11" x14ac:dyDescent="0.2">
      <c r="A2139" t="s">
        <v>2446</v>
      </c>
      <c r="B2139" t="s">
        <v>87</v>
      </c>
      <c r="C2139" t="s">
        <v>288</v>
      </c>
      <c r="D2139" t="s">
        <v>268</v>
      </c>
      <c r="E2139" t="s">
        <v>123</v>
      </c>
      <c r="F2139">
        <v>57</v>
      </c>
      <c r="G2139">
        <v>3263.48</v>
      </c>
      <c r="H2139">
        <v>0</v>
      </c>
      <c r="I2139">
        <v>0</v>
      </c>
      <c r="J2139">
        <v>57</v>
      </c>
      <c r="K2139">
        <v>3263.48</v>
      </c>
    </row>
    <row r="2140" spans="1:11" x14ac:dyDescent="0.2">
      <c r="A2140" t="s">
        <v>2447</v>
      </c>
      <c r="B2140" t="s">
        <v>87</v>
      </c>
      <c r="C2140" t="s">
        <v>288</v>
      </c>
      <c r="D2140" t="s">
        <v>272</v>
      </c>
      <c r="E2140" t="s">
        <v>124</v>
      </c>
      <c r="F2140">
        <v>63</v>
      </c>
      <c r="G2140">
        <v>3619</v>
      </c>
      <c r="H2140">
        <v>0</v>
      </c>
      <c r="I2140">
        <v>0</v>
      </c>
      <c r="J2140">
        <v>63</v>
      </c>
      <c r="K2140">
        <v>3619</v>
      </c>
    </row>
    <row r="2141" spans="1:11" x14ac:dyDescent="0.2">
      <c r="A2141" t="s">
        <v>2448</v>
      </c>
      <c r="B2141" t="s">
        <v>87</v>
      </c>
      <c r="C2141" t="s">
        <v>288</v>
      </c>
      <c r="D2141" t="s">
        <v>265</v>
      </c>
      <c r="E2141" t="s">
        <v>125</v>
      </c>
      <c r="F2141">
        <v>199</v>
      </c>
      <c r="G2141">
        <v>9173</v>
      </c>
      <c r="H2141">
        <v>0</v>
      </c>
      <c r="I2141">
        <v>0</v>
      </c>
      <c r="J2141">
        <v>199</v>
      </c>
      <c r="K2141">
        <v>9173</v>
      </c>
    </row>
    <row r="2142" spans="1:11" x14ac:dyDescent="0.2">
      <c r="A2142" t="s">
        <v>2449</v>
      </c>
      <c r="B2142" t="s">
        <v>87</v>
      </c>
      <c r="C2142" t="s">
        <v>288</v>
      </c>
      <c r="D2142" t="s">
        <v>266</v>
      </c>
      <c r="E2142" t="s">
        <v>126</v>
      </c>
      <c r="F2142">
        <v>54</v>
      </c>
      <c r="G2142">
        <v>2643</v>
      </c>
      <c r="H2142">
        <v>0</v>
      </c>
      <c r="I2142">
        <v>0</v>
      </c>
      <c r="J2142">
        <v>54</v>
      </c>
      <c r="K2142">
        <v>2643</v>
      </c>
    </row>
    <row r="2143" spans="1:11" x14ac:dyDescent="0.2">
      <c r="A2143" t="s">
        <v>2450</v>
      </c>
      <c r="B2143" t="s">
        <v>87</v>
      </c>
      <c r="C2143" t="s">
        <v>288</v>
      </c>
      <c r="D2143" t="s">
        <v>265</v>
      </c>
      <c r="E2143" t="s">
        <v>127</v>
      </c>
      <c r="F2143">
        <v>58</v>
      </c>
      <c r="G2143">
        <v>3069</v>
      </c>
      <c r="H2143">
        <v>0</v>
      </c>
      <c r="I2143">
        <v>0</v>
      </c>
      <c r="J2143">
        <v>58</v>
      </c>
      <c r="K2143">
        <v>3069</v>
      </c>
    </row>
    <row r="2144" spans="1:11" x14ac:dyDescent="0.2">
      <c r="A2144" t="s">
        <v>2451</v>
      </c>
      <c r="B2144" t="s">
        <v>87</v>
      </c>
      <c r="C2144" t="s">
        <v>288</v>
      </c>
      <c r="D2144" t="s">
        <v>268</v>
      </c>
      <c r="E2144" t="s">
        <v>128</v>
      </c>
      <c r="F2144">
        <v>86</v>
      </c>
      <c r="G2144">
        <v>4264.4799999999996</v>
      </c>
      <c r="H2144">
        <v>0</v>
      </c>
      <c r="I2144">
        <v>0</v>
      </c>
      <c r="J2144">
        <v>86</v>
      </c>
      <c r="K2144">
        <v>4264.4799999999996</v>
      </c>
    </row>
    <row r="2145" spans="1:11" x14ac:dyDescent="0.2">
      <c r="A2145" t="s">
        <v>2452</v>
      </c>
      <c r="B2145" t="s">
        <v>87</v>
      </c>
      <c r="C2145" t="s">
        <v>288</v>
      </c>
      <c r="D2145" t="s">
        <v>268</v>
      </c>
      <c r="E2145" t="s">
        <v>129</v>
      </c>
      <c r="F2145">
        <v>113</v>
      </c>
      <c r="G2145">
        <v>5683</v>
      </c>
      <c r="H2145">
        <v>0</v>
      </c>
      <c r="I2145">
        <v>0</v>
      </c>
      <c r="J2145">
        <v>113</v>
      </c>
      <c r="K2145">
        <v>5683</v>
      </c>
    </row>
    <row r="2146" spans="1:11" x14ac:dyDescent="0.2">
      <c r="A2146" t="s">
        <v>2453</v>
      </c>
      <c r="B2146" t="s">
        <v>87</v>
      </c>
      <c r="C2146" t="s">
        <v>288</v>
      </c>
      <c r="D2146" t="s">
        <v>266</v>
      </c>
      <c r="E2146" t="s">
        <v>130</v>
      </c>
      <c r="F2146">
        <v>6</v>
      </c>
      <c r="G2146">
        <v>328</v>
      </c>
      <c r="H2146">
        <v>0</v>
      </c>
      <c r="I2146">
        <v>0</v>
      </c>
      <c r="J2146">
        <v>6</v>
      </c>
      <c r="K2146">
        <v>328</v>
      </c>
    </row>
    <row r="2147" spans="1:11" x14ac:dyDescent="0.2">
      <c r="A2147" t="s">
        <v>2454</v>
      </c>
      <c r="B2147" t="s">
        <v>87</v>
      </c>
      <c r="C2147" t="s">
        <v>288</v>
      </c>
      <c r="D2147" t="s">
        <v>270</v>
      </c>
      <c r="E2147" t="s">
        <v>131</v>
      </c>
      <c r="F2147">
        <v>134</v>
      </c>
      <c r="G2147">
        <v>5206</v>
      </c>
      <c r="H2147">
        <v>0</v>
      </c>
      <c r="I2147">
        <v>0</v>
      </c>
      <c r="J2147">
        <v>134</v>
      </c>
      <c r="K2147">
        <v>5206</v>
      </c>
    </row>
    <row r="2148" spans="1:11" x14ac:dyDescent="0.2">
      <c r="A2148" t="s">
        <v>2455</v>
      </c>
      <c r="B2148" t="s">
        <v>87</v>
      </c>
      <c r="C2148" t="s">
        <v>288</v>
      </c>
      <c r="D2148" t="s">
        <v>271</v>
      </c>
      <c r="E2148" t="s">
        <v>132</v>
      </c>
      <c r="F2148">
        <v>50</v>
      </c>
      <c r="G2148">
        <v>2591.48</v>
      </c>
      <c r="H2148">
        <v>0</v>
      </c>
      <c r="I2148">
        <v>0</v>
      </c>
      <c r="J2148">
        <v>50</v>
      </c>
      <c r="K2148">
        <v>2591.48</v>
      </c>
    </row>
    <row r="2149" spans="1:11" x14ac:dyDescent="0.2">
      <c r="A2149" t="s">
        <v>2456</v>
      </c>
      <c r="B2149" t="s">
        <v>87</v>
      </c>
      <c r="C2149" t="s">
        <v>288</v>
      </c>
      <c r="D2149" t="s">
        <v>266</v>
      </c>
      <c r="E2149" t="s">
        <v>133</v>
      </c>
      <c r="F2149">
        <v>80</v>
      </c>
      <c r="G2149">
        <v>4021.48</v>
      </c>
      <c r="H2149">
        <v>0</v>
      </c>
      <c r="I2149">
        <v>0</v>
      </c>
      <c r="J2149">
        <v>80</v>
      </c>
      <c r="K2149">
        <v>4021.48</v>
      </c>
    </row>
    <row r="2150" spans="1:11" x14ac:dyDescent="0.2">
      <c r="A2150" t="s">
        <v>2457</v>
      </c>
      <c r="B2150" t="s">
        <v>87</v>
      </c>
      <c r="C2150" t="s">
        <v>288</v>
      </c>
      <c r="D2150" t="s">
        <v>268</v>
      </c>
      <c r="E2150" t="s">
        <v>134</v>
      </c>
      <c r="F2150">
        <v>89</v>
      </c>
      <c r="G2150">
        <v>3844.48</v>
      </c>
      <c r="H2150">
        <v>0</v>
      </c>
      <c r="I2150">
        <v>0</v>
      </c>
      <c r="J2150">
        <v>89</v>
      </c>
      <c r="K2150">
        <v>3844.48</v>
      </c>
    </row>
    <row r="2151" spans="1:11" x14ac:dyDescent="0.2">
      <c r="A2151" t="s">
        <v>2458</v>
      </c>
      <c r="B2151" t="s">
        <v>87</v>
      </c>
      <c r="C2151" t="s">
        <v>288</v>
      </c>
      <c r="D2151" t="s">
        <v>267</v>
      </c>
      <c r="E2151" t="s">
        <v>135</v>
      </c>
      <c r="F2151">
        <v>24</v>
      </c>
      <c r="G2151">
        <v>1337</v>
      </c>
      <c r="H2151">
        <v>0</v>
      </c>
      <c r="I2151">
        <v>0</v>
      </c>
      <c r="J2151">
        <v>24</v>
      </c>
      <c r="K2151">
        <v>1337</v>
      </c>
    </row>
    <row r="2152" spans="1:11" x14ac:dyDescent="0.2">
      <c r="A2152" t="s">
        <v>2459</v>
      </c>
      <c r="B2152" t="s">
        <v>87</v>
      </c>
      <c r="C2152" t="s">
        <v>288</v>
      </c>
      <c r="D2152" t="s">
        <v>264</v>
      </c>
      <c r="E2152" t="s">
        <v>136</v>
      </c>
      <c r="F2152">
        <v>59</v>
      </c>
      <c r="G2152">
        <v>3301</v>
      </c>
      <c r="H2152">
        <v>0</v>
      </c>
      <c r="I2152">
        <v>0</v>
      </c>
      <c r="J2152">
        <v>59</v>
      </c>
      <c r="K2152">
        <v>3301</v>
      </c>
    </row>
    <row r="2153" spans="1:11" x14ac:dyDescent="0.2">
      <c r="A2153" t="s">
        <v>2460</v>
      </c>
      <c r="B2153" t="s">
        <v>87</v>
      </c>
      <c r="C2153" t="s">
        <v>288</v>
      </c>
      <c r="D2153" t="s">
        <v>264</v>
      </c>
      <c r="E2153" t="s">
        <v>137</v>
      </c>
      <c r="F2153">
        <v>210</v>
      </c>
      <c r="G2153">
        <v>9185</v>
      </c>
      <c r="H2153">
        <v>0</v>
      </c>
      <c r="I2153">
        <v>0</v>
      </c>
      <c r="J2153">
        <v>210</v>
      </c>
      <c r="K2153">
        <v>9185</v>
      </c>
    </row>
    <row r="2154" spans="1:11" x14ac:dyDescent="0.2">
      <c r="A2154" t="s">
        <v>2461</v>
      </c>
      <c r="B2154" t="s">
        <v>87</v>
      </c>
      <c r="C2154" t="s">
        <v>288</v>
      </c>
      <c r="D2154" t="s">
        <v>270</v>
      </c>
      <c r="E2154" t="s">
        <v>138</v>
      </c>
      <c r="F2154">
        <v>168</v>
      </c>
      <c r="G2154">
        <v>6692</v>
      </c>
      <c r="H2154">
        <v>0</v>
      </c>
      <c r="I2154">
        <v>0</v>
      </c>
      <c r="J2154">
        <v>168</v>
      </c>
      <c r="K2154">
        <v>6692</v>
      </c>
    </row>
    <row r="2155" spans="1:11" x14ac:dyDescent="0.2">
      <c r="A2155" t="s">
        <v>2462</v>
      </c>
      <c r="B2155" t="s">
        <v>87</v>
      </c>
      <c r="C2155" t="s">
        <v>288</v>
      </c>
      <c r="D2155" t="s">
        <v>272</v>
      </c>
      <c r="E2155" t="s">
        <v>139</v>
      </c>
      <c r="F2155">
        <v>44</v>
      </c>
      <c r="G2155">
        <v>2262.48</v>
      </c>
      <c r="H2155">
        <v>0</v>
      </c>
      <c r="I2155">
        <v>0</v>
      </c>
      <c r="J2155">
        <v>44</v>
      </c>
      <c r="K2155">
        <v>2262.48</v>
      </c>
    </row>
    <row r="2156" spans="1:11" x14ac:dyDescent="0.2">
      <c r="A2156" t="s">
        <v>2463</v>
      </c>
      <c r="B2156" t="s">
        <v>87</v>
      </c>
      <c r="C2156" t="s">
        <v>288</v>
      </c>
      <c r="D2156" t="s">
        <v>270</v>
      </c>
      <c r="E2156" t="s">
        <v>140</v>
      </c>
      <c r="F2156">
        <v>83</v>
      </c>
      <c r="G2156">
        <v>3501</v>
      </c>
      <c r="H2156">
        <v>0</v>
      </c>
      <c r="I2156">
        <v>0</v>
      </c>
      <c r="J2156">
        <v>83</v>
      </c>
      <c r="K2156">
        <v>3501</v>
      </c>
    </row>
    <row r="2157" spans="1:11" x14ac:dyDescent="0.2">
      <c r="A2157" t="s">
        <v>2464</v>
      </c>
      <c r="B2157" t="s">
        <v>87</v>
      </c>
      <c r="C2157" t="s">
        <v>288</v>
      </c>
      <c r="D2157" t="s">
        <v>271</v>
      </c>
      <c r="E2157" t="s">
        <v>141</v>
      </c>
      <c r="F2157">
        <v>57</v>
      </c>
      <c r="G2157">
        <v>2589</v>
      </c>
      <c r="H2157">
        <v>0</v>
      </c>
      <c r="I2157">
        <v>0</v>
      </c>
      <c r="J2157">
        <v>57</v>
      </c>
      <c r="K2157">
        <v>2589</v>
      </c>
    </row>
    <row r="2158" spans="1:11" x14ac:dyDescent="0.2">
      <c r="A2158" t="s">
        <v>2465</v>
      </c>
      <c r="B2158" t="s">
        <v>87</v>
      </c>
      <c r="C2158" t="s">
        <v>288</v>
      </c>
      <c r="D2158" t="s">
        <v>267</v>
      </c>
      <c r="E2158" t="s">
        <v>142</v>
      </c>
      <c r="F2158">
        <v>76</v>
      </c>
      <c r="G2158">
        <v>4215</v>
      </c>
      <c r="H2158">
        <v>0</v>
      </c>
      <c r="I2158">
        <v>0</v>
      </c>
      <c r="J2158">
        <v>76</v>
      </c>
      <c r="K2158">
        <v>4215</v>
      </c>
    </row>
    <row r="2159" spans="1:11" x14ac:dyDescent="0.2">
      <c r="A2159" t="s">
        <v>2466</v>
      </c>
      <c r="B2159" t="s">
        <v>87</v>
      </c>
      <c r="C2159" t="s">
        <v>288</v>
      </c>
      <c r="D2159" t="s">
        <v>266</v>
      </c>
      <c r="E2159" t="s">
        <v>143</v>
      </c>
      <c r="F2159">
        <v>97</v>
      </c>
      <c r="G2159">
        <v>4098.96</v>
      </c>
      <c r="H2159">
        <v>0</v>
      </c>
      <c r="I2159">
        <v>0</v>
      </c>
      <c r="J2159">
        <v>97</v>
      </c>
      <c r="K2159">
        <v>4098.96</v>
      </c>
    </row>
    <row r="2160" spans="1:11" x14ac:dyDescent="0.2">
      <c r="A2160" t="s">
        <v>2467</v>
      </c>
      <c r="B2160" t="s">
        <v>87</v>
      </c>
      <c r="C2160" t="s">
        <v>288</v>
      </c>
      <c r="D2160" t="s">
        <v>264</v>
      </c>
      <c r="E2160" t="s">
        <v>278</v>
      </c>
      <c r="F2160">
        <v>1308</v>
      </c>
      <c r="G2160">
        <v>64044.92</v>
      </c>
      <c r="H2160">
        <v>0</v>
      </c>
      <c r="I2160">
        <v>0</v>
      </c>
      <c r="J2160">
        <v>1308</v>
      </c>
      <c r="K2160">
        <v>64044.92</v>
      </c>
    </row>
    <row r="2161" spans="1:11" x14ac:dyDescent="0.2">
      <c r="A2161" t="s">
        <v>2468</v>
      </c>
      <c r="B2161" t="s">
        <v>87</v>
      </c>
      <c r="C2161" t="s">
        <v>288</v>
      </c>
      <c r="D2161" t="s">
        <v>265</v>
      </c>
      <c r="E2161" t="s">
        <v>279</v>
      </c>
      <c r="F2161">
        <v>1569</v>
      </c>
      <c r="G2161">
        <v>73743.320000000007</v>
      </c>
      <c r="H2161">
        <v>0</v>
      </c>
      <c r="I2161">
        <v>0</v>
      </c>
      <c r="J2161">
        <v>1569</v>
      </c>
      <c r="K2161">
        <v>73743.320000000007</v>
      </c>
    </row>
    <row r="2162" spans="1:11" x14ac:dyDescent="0.2">
      <c r="A2162" t="s">
        <v>2469</v>
      </c>
      <c r="B2162" t="s">
        <v>87</v>
      </c>
      <c r="C2162" t="s">
        <v>288</v>
      </c>
      <c r="D2162" t="s">
        <v>272</v>
      </c>
      <c r="E2162" t="s">
        <v>144</v>
      </c>
      <c r="F2162">
        <v>75</v>
      </c>
      <c r="G2162">
        <v>3474</v>
      </c>
      <c r="H2162">
        <v>0</v>
      </c>
      <c r="I2162">
        <v>0</v>
      </c>
      <c r="J2162">
        <v>75</v>
      </c>
      <c r="K2162">
        <v>3474</v>
      </c>
    </row>
    <row r="2163" spans="1:11" x14ac:dyDescent="0.2">
      <c r="A2163" t="s">
        <v>2470</v>
      </c>
      <c r="B2163" t="s">
        <v>87</v>
      </c>
      <c r="C2163" t="s">
        <v>288</v>
      </c>
      <c r="D2163" t="s">
        <v>269</v>
      </c>
      <c r="E2163" t="s">
        <v>145</v>
      </c>
      <c r="F2163">
        <v>118</v>
      </c>
      <c r="G2163">
        <v>5031</v>
      </c>
      <c r="H2163">
        <v>0</v>
      </c>
      <c r="I2163">
        <v>0</v>
      </c>
      <c r="J2163">
        <v>118</v>
      </c>
      <c r="K2163">
        <v>5031</v>
      </c>
    </row>
    <row r="2164" spans="1:11" x14ac:dyDescent="0.2">
      <c r="A2164" t="s">
        <v>2471</v>
      </c>
      <c r="B2164" t="s">
        <v>87</v>
      </c>
      <c r="C2164" t="s">
        <v>288</v>
      </c>
      <c r="D2164" t="s">
        <v>266</v>
      </c>
      <c r="E2164" t="s">
        <v>146</v>
      </c>
      <c r="F2164">
        <v>63</v>
      </c>
      <c r="G2164">
        <v>2784</v>
      </c>
      <c r="H2164">
        <v>0</v>
      </c>
      <c r="I2164">
        <v>0</v>
      </c>
      <c r="J2164">
        <v>63</v>
      </c>
      <c r="K2164">
        <v>2784</v>
      </c>
    </row>
    <row r="2165" spans="1:11" x14ac:dyDescent="0.2">
      <c r="A2165" t="s">
        <v>2472</v>
      </c>
      <c r="B2165" t="s">
        <v>87</v>
      </c>
      <c r="C2165" t="s">
        <v>288</v>
      </c>
      <c r="D2165" t="s">
        <v>265</v>
      </c>
      <c r="E2165" t="s">
        <v>147</v>
      </c>
      <c r="F2165">
        <v>374</v>
      </c>
      <c r="G2165">
        <v>17449.96</v>
      </c>
      <c r="H2165">
        <v>0</v>
      </c>
      <c r="I2165">
        <v>0</v>
      </c>
      <c r="J2165">
        <v>374</v>
      </c>
      <c r="K2165">
        <v>17449.96</v>
      </c>
    </row>
    <row r="2166" spans="1:11" x14ac:dyDescent="0.2">
      <c r="A2166" t="s">
        <v>2473</v>
      </c>
      <c r="B2166" t="s">
        <v>87</v>
      </c>
      <c r="C2166" t="s">
        <v>288</v>
      </c>
      <c r="D2166" t="s">
        <v>267</v>
      </c>
      <c r="E2166" t="s">
        <v>148</v>
      </c>
      <c r="F2166">
        <v>41</v>
      </c>
      <c r="G2166">
        <v>2168</v>
      </c>
      <c r="H2166">
        <v>0</v>
      </c>
      <c r="I2166">
        <v>0</v>
      </c>
      <c r="J2166">
        <v>41</v>
      </c>
      <c r="K2166">
        <v>2168</v>
      </c>
    </row>
    <row r="2167" spans="1:11" x14ac:dyDescent="0.2">
      <c r="A2167" t="s">
        <v>2474</v>
      </c>
      <c r="B2167" t="s">
        <v>87</v>
      </c>
      <c r="C2167" t="s">
        <v>288</v>
      </c>
      <c r="D2167" t="s">
        <v>270</v>
      </c>
      <c r="E2167" t="s">
        <v>149</v>
      </c>
      <c r="F2167">
        <v>214</v>
      </c>
      <c r="G2167">
        <v>8701.48</v>
      </c>
      <c r="H2167">
        <v>0</v>
      </c>
      <c r="I2167">
        <v>0</v>
      </c>
      <c r="J2167">
        <v>214</v>
      </c>
      <c r="K2167">
        <v>8701.48</v>
      </c>
    </row>
    <row r="2168" spans="1:11" x14ac:dyDescent="0.2">
      <c r="A2168" t="s">
        <v>2475</v>
      </c>
      <c r="B2168" t="s">
        <v>87</v>
      </c>
      <c r="C2168" t="s">
        <v>288</v>
      </c>
      <c r="D2168" t="s">
        <v>266</v>
      </c>
      <c r="E2168" t="s">
        <v>150</v>
      </c>
      <c r="F2168">
        <v>93</v>
      </c>
      <c r="G2168">
        <v>4003.96</v>
      </c>
      <c r="H2168">
        <v>0</v>
      </c>
      <c r="I2168">
        <v>0</v>
      </c>
      <c r="J2168">
        <v>93</v>
      </c>
      <c r="K2168">
        <v>4003.96</v>
      </c>
    </row>
    <row r="2169" spans="1:11" x14ac:dyDescent="0.2">
      <c r="A2169" t="s">
        <v>2476</v>
      </c>
      <c r="B2169" t="s">
        <v>87</v>
      </c>
      <c r="C2169" t="s">
        <v>288</v>
      </c>
      <c r="D2169" t="s">
        <v>266</v>
      </c>
      <c r="E2169" t="s">
        <v>151</v>
      </c>
      <c r="F2169">
        <v>59</v>
      </c>
      <c r="G2169">
        <v>3485</v>
      </c>
      <c r="H2169">
        <v>0</v>
      </c>
      <c r="I2169">
        <v>0</v>
      </c>
      <c r="J2169">
        <v>59</v>
      </c>
      <c r="K2169">
        <v>3485</v>
      </c>
    </row>
    <row r="2170" spans="1:11" x14ac:dyDescent="0.2">
      <c r="A2170" t="s">
        <v>2477</v>
      </c>
      <c r="B2170" t="s">
        <v>87</v>
      </c>
      <c r="C2170" t="s">
        <v>288</v>
      </c>
      <c r="D2170" t="s">
        <v>268</v>
      </c>
      <c r="E2170" t="s">
        <v>152</v>
      </c>
      <c r="F2170">
        <v>44</v>
      </c>
      <c r="G2170">
        <v>2147</v>
      </c>
      <c r="H2170">
        <v>0</v>
      </c>
      <c r="I2170">
        <v>0</v>
      </c>
      <c r="J2170">
        <v>44</v>
      </c>
      <c r="K2170">
        <v>2147</v>
      </c>
    </row>
    <row r="2171" spans="1:11" x14ac:dyDescent="0.2">
      <c r="A2171" t="s">
        <v>2478</v>
      </c>
      <c r="B2171" t="s">
        <v>87</v>
      </c>
      <c r="C2171" t="s">
        <v>288</v>
      </c>
      <c r="D2171" t="s">
        <v>266</v>
      </c>
      <c r="E2171" t="s">
        <v>153</v>
      </c>
      <c r="F2171">
        <v>39</v>
      </c>
      <c r="G2171">
        <v>1948.48</v>
      </c>
      <c r="H2171">
        <v>0</v>
      </c>
      <c r="I2171">
        <v>0</v>
      </c>
      <c r="J2171">
        <v>39</v>
      </c>
      <c r="K2171">
        <v>1948.48</v>
      </c>
    </row>
    <row r="2172" spans="1:11" x14ac:dyDescent="0.2">
      <c r="A2172" t="s">
        <v>2479</v>
      </c>
      <c r="B2172" t="s">
        <v>87</v>
      </c>
      <c r="C2172" t="s">
        <v>288</v>
      </c>
      <c r="D2172" t="s">
        <v>269</v>
      </c>
      <c r="E2172" t="s">
        <v>154</v>
      </c>
      <c r="F2172">
        <v>412</v>
      </c>
      <c r="G2172">
        <v>18928.439999999999</v>
      </c>
      <c r="H2172">
        <v>0</v>
      </c>
      <c r="I2172">
        <v>0</v>
      </c>
      <c r="J2172">
        <v>412</v>
      </c>
      <c r="K2172">
        <v>18928.439999999999</v>
      </c>
    </row>
    <row r="2173" spans="1:11" x14ac:dyDescent="0.2">
      <c r="A2173" t="s">
        <v>2480</v>
      </c>
      <c r="B2173" t="s">
        <v>87</v>
      </c>
      <c r="C2173" t="s">
        <v>288</v>
      </c>
      <c r="D2173" t="s">
        <v>266</v>
      </c>
      <c r="E2173" t="s">
        <v>155</v>
      </c>
      <c r="F2173">
        <v>46</v>
      </c>
      <c r="G2173">
        <v>2036</v>
      </c>
      <c r="H2173">
        <v>0</v>
      </c>
      <c r="I2173">
        <v>0</v>
      </c>
      <c r="J2173">
        <v>46</v>
      </c>
      <c r="K2173">
        <v>2036</v>
      </c>
    </row>
    <row r="2174" spans="1:11" x14ac:dyDescent="0.2">
      <c r="A2174" t="s">
        <v>2481</v>
      </c>
      <c r="B2174" t="s">
        <v>87</v>
      </c>
      <c r="C2174" t="s">
        <v>288</v>
      </c>
      <c r="D2174" t="s">
        <v>266</v>
      </c>
      <c r="E2174" t="s">
        <v>156</v>
      </c>
      <c r="F2174">
        <v>55</v>
      </c>
      <c r="G2174">
        <v>2239.48</v>
      </c>
      <c r="H2174">
        <v>0</v>
      </c>
      <c r="I2174">
        <v>0</v>
      </c>
      <c r="J2174">
        <v>55</v>
      </c>
      <c r="K2174">
        <v>2239.48</v>
      </c>
    </row>
    <row r="2175" spans="1:11" x14ac:dyDescent="0.2">
      <c r="A2175" t="s">
        <v>2482</v>
      </c>
      <c r="B2175" t="s">
        <v>87</v>
      </c>
      <c r="C2175" t="s">
        <v>288</v>
      </c>
      <c r="D2175" t="s">
        <v>267</v>
      </c>
      <c r="E2175" t="s">
        <v>157</v>
      </c>
      <c r="F2175">
        <v>10</v>
      </c>
      <c r="G2175">
        <v>644</v>
      </c>
      <c r="H2175">
        <v>0</v>
      </c>
      <c r="I2175">
        <v>0</v>
      </c>
      <c r="J2175">
        <v>10</v>
      </c>
      <c r="K2175">
        <v>644</v>
      </c>
    </row>
    <row r="2176" spans="1:11" x14ac:dyDescent="0.2">
      <c r="A2176" t="s">
        <v>2483</v>
      </c>
      <c r="B2176" t="s">
        <v>87</v>
      </c>
      <c r="C2176" t="s">
        <v>288</v>
      </c>
      <c r="D2176" t="s">
        <v>266</v>
      </c>
      <c r="E2176" t="s">
        <v>158</v>
      </c>
      <c r="F2176">
        <v>88</v>
      </c>
      <c r="G2176">
        <v>3856</v>
      </c>
      <c r="H2176">
        <v>0</v>
      </c>
      <c r="I2176">
        <v>0</v>
      </c>
      <c r="J2176">
        <v>88</v>
      </c>
      <c r="K2176">
        <v>3856</v>
      </c>
    </row>
    <row r="2177" spans="1:11" x14ac:dyDescent="0.2">
      <c r="A2177" t="s">
        <v>2484</v>
      </c>
      <c r="B2177" t="s">
        <v>87</v>
      </c>
      <c r="C2177" t="s">
        <v>288</v>
      </c>
      <c r="D2177" t="s">
        <v>271</v>
      </c>
      <c r="E2177" t="s">
        <v>159</v>
      </c>
      <c r="F2177">
        <v>45</v>
      </c>
      <c r="G2177">
        <v>1834</v>
      </c>
      <c r="H2177">
        <v>0</v>
      </c>
      <c r="I2177">
        <v>0</v>
      </c>
      <c r="J2177">
        <v>45</v>
      </c>
      <c r="K2177">
        <v>1834</v>
      </c>
    </row>
    <row r="2178" spans="1:11" x14ac:dyDescent="0.2">
      <c r="A2178" t="s">
        <v>2485</v>
      </c>
      <c r="B2178" t="s">
        <v>87</v>
      </c>
      <c r="C2178" t="s">
        <v>288</v>
      </c>
      <c r="D2178" t="s">
        <v>265</v>
      </c>
      <c r="E2178" t="s">
        <v>160</v>
      </c>
      <c r="F2178">
        <v>377</v>
      </c>
      <c r="G2178">
        <v>18138.919999999998</v>
      </c>
      <c r="H2178">
        <v>0</v>
      </c>
      <c r="I2178">
        <v>0</v>
      </c>
      <c r="J2178">
        <v>377</v>
      </c>
      <c r="K2178">
        <v>18138.919999999998</v>
      </c>
    </row>
    <row r="2179" spans="1:11" x14ac:dyDescent="0.2">
      <c r="A2179" t="s">
        <v>2486</v>
      </c>
      <c r="B2179" t="s">
        <v>87</v>
      </c>
      <c r="C2179" t="s">
        <v>288</v>
      </c>
      <c r="D2179" t="s">
        <v>266</v>
      </c>
      <c r="E2179" t="s">
        <v>161</v>
      </c>
      <c r="F2179">
        <v>68</v>
      </c>
      <c r="G2179">
        <v>3454</v>
      </c>
      <c r="H2179">
        <v>0</v>
      </c>
      <c r="I2179">
        <v>0</v>
      </c>
      <c r="J2179">
        <v>68</v>
      </c>
      <c r="K2179">
        <v>3454</v>
      </c>
    </row>
    <row r="2180" spans="1:11" x14ac:dyDescent="0.2">
      <c r="A2180" t="s">
        <v>2487</v>
      </c>
      <c r="B2180" t="s">
        <v>87</v>
      </c>
      <c r="C2180" t="s">
        <v>288</v>
      </c>
      <c r="D2180" t="s">
        <v>266</v>
      </c>
      <c r="E2180" t="s">
        <v>162</v>
      </c>
      <c r="F2180">
        <v>55</v>
      </c>
      <c r="G2180">
        <v>2647.48</v>
      </c>
      <c r="H2180">
        <v>0</v>
      </c>
      <c r="I2180">
        <v>0</v>
      </c>
      <c r="J2180">
        <v>55</v>
      </c>
      <c r="K2180">
        <v>2647.48</v>
      </c>
    </row>
    <row r="2181" spans="1:11" x14ac:dyDescent="0.2">
      <c r="A2181" t="s">
        <v>2488</v>
      </c>
      <c r="B2181" t="s">
        <v>87</v>
      </c>
      <c r="C2181" t="s">
        <v>288</v>
      </c>
      <c r="D2181" t="s">
        <v>269</v>
      </c>
      <c r="E2181" t="s">
        <v>163</v>
      </c>
      <c r="F2181">
        <v>29</v>
      </c>
      <c r="G2181">
        <v>1574</v>
      </c>
      <c r="H2181">
        <v>0</v>
      </c>
      <c r="I2181">
        <v>0</v>
      </c>
      <c r="J2181">
        <v>29</v>
      </c>
      <c r="K2181">
        <v>1574</v>
      </c>
    </row>
    <row r="2182" spans="1:11" x14ac:dyDescent="0.2">
      <c r="A2182" t="s">
        <v>2489</v>
      </c>
      <c r="B2182" t="s">
        <v>87</v>
      </c>
      <c r="C2182" t="s">
        <v>288</v>
      </c>
      <c r="D2182" t="s">
        <v>270</v>
      </c>
      <c r="E2182" t="s">
        <v>164</v>
      </c>
      <c r="F2182">
        <v>1</v>
      </c>
      <c r="G2182">
        <v>32</v>
      </c>
      <c r="H2182">
        <v>0</v>
      </c>
      <c r="I2182">
        <v>0</v>
      </c>
      <c r="J2182">
        <v>1</v>
      </c>
      <c r="K2182">
        <v>32</v>
      </c>
    </row>
    <row r="2183" spans="1:11" x14ac:dyDescent="0.2">
      <c r="A2183" t="s">
        <v>2490</v>
      </c>
      <c r="B2183" t="s">
        <v>87</v>
      </c>
      <c r="C2183" t="s">
        <v>288</v>
      </c>
      <c r="D2183" t="s">
        <v>266</v>
      </c>
      <c r="E2183" t="s">
        <v>165</v>
      </c>
      <c r="F2183">
        <v>41</v>
      </c>
      <c r="G2183">
        <v>1936</v>
      </c>
      <c r="H2183">
        <v>0</v>
      </c>
      <c r="I2183">
        <v>0</v>
      </c>
      <c r="J2183">
        <v>41</v>
      </c>
      <c r="K2183">
        <v>1936</v>
      </c>
    </row>
    <row r="2184" spans="1:11" x14ac:dyDescent="0.2">
      <c r="A2184" t="s">
        <v>2491</v>
      </c>
      <c r="B2184" t="s">
        <v>87</v>
      </c>
      <c r="C2184" t="s">
        <v>288</v>
      </c>
      <c r="D2184" t="s">
        <v>266</v>
      </c>
      <c r="E2184" t="s">
        <v>166</v>
      </c>
      <c r="F2184">
        <v>20</v>
      </c>
      <c r="G2184">
        <v>865</v>
      </c>
      <c r="H2184">
        <v>0</v>
      </c>
      <c r="I2184">
        <v>0</v>
      </c>
      <c r="J2184">
        <v>20</v>
      </c>
      <c r="K2184">
        <v>865</v>
      </c>
    </row>
    <row r="2185" spans="1:11" x14ac:dyDescent="0.2">
      <c r="A2185" t="s">
        <v>2492</v>
      </c>
      <c r="B2185" t="s">
        <v>87</v>
      </c>
      <c r="C2185" t="s">
        <v>288</v>
      </c>
      <c r="D2185" t="s">
        <v>269</v>
      </c>
      <c r="E2185" t="s">
        <v>167</v>
      </c>
      <c r="F2185">
        <v>382</v>
      </c>
      <c r="G2185">
        <v>16686.48</v>
      </c>
      <c r="H2185">
        <v>0</v>
      </c>
      <c r="I2185">
        <v>0</v>
      </c>
      <c r="J2185">
        <v>382</v>
      </c>
      <c r="K2185">
        <v>16686.48</v>
      </c>
    </row>
    <row r="2186" spans="1:11" x14ac:dyDescent="0.2">
      <c r="A2186" t="s">
        <v>2493</v>
      </c>
      <c r="B2186" t="s">
        <v>87</v>
      </c>
      <c r="C2186" t="s">
        <v>288</v>
      </c>
      <c r="D2186" t="s">
        <v>272</v>
      </c>
      <c r="E2186" t="s">
        <v>168</v>
      </c>
      <c r="F2186">
        <v>47</v>
      </c>
      <c r="G2186">
        <v>2309.48</v>
      </c>
      <c r="H2186">
        <v>0</v>
      </c>
      <c r="I2186">
        <v>0</v>
      </c>
      <c r="J2186">
        <v>47</v>
      </c>
      <c r="K2186">
        <v>2309.48</v>
      </c>
    </row>
    <row r="2187" spans="1:11" x14ac:dyDescent="0.2">
      <c r="A2187" t="s">
        <v>2494</v>
      </c>
      <c r="B2187" t="s">
        <v>87</v>
      </c>
      <c r="C2187" t="s">
        <v>288</v>
      </c>
      <c r="D2187" t="s">
        <v>266</v>
      </c>
      <c r="E2187" t="s">
        <v>169</v>
      </c>
      <c r="F2187">
        <v>45</v>
      </c>
      <c r="G2187">
        <v>2649</v>
      </c>
      <c r="H2187">
        <v>0</v>
      </c>
      <c r="I2187">
        <v>0</v>
      </c>
      <c r="J2187">
        <v>45</v>
      </c>
      <c r="K2187">
        <v>2649</v>
      </c>
    </row>
    <row r="2188" spans="1:11" x14ac:dyDescent="0.2">
      <c r="A2188" t="s">
        <v>2495</v>
      </c>
      <c r="B2188" t="s">
        <v>87</v>
      </c>
      <c r="C2188" t="s">
        <v>288</v>
      </c>
      <c r="D2188" t="s">
        <v>272</v>
      </c>
      <c r="E2188" t="s">
        <v>170</v>
      </c>
      <c r="F2188">
        <v>143</v>
      </c>
      <c r="G2188">
        <v>6952.48</v>
      </c>
      <c r="H2188">
        <v>0</v>
      </c>
      <c r="I2188">
        <v>0</v>
      </c>
      <c r="J2188">
        <v>143</v>
      </c>
      <c r="K2188">
        <v>6952.48</v>
      </c>
    </row>
    <row r="2189" spans="1:11" x14ac:dyDescent="0.2">
      <c r="A2189" t="s">
        <v>2496</v>
      </c>
      <c r="B2189" t="s">
        <v>87</v>
      </c>
      <c r="C2189" t="s">
        <v>288</v>
      </c>
      <c r="D2189" t="s">
        <v>268</v>
      </c>
      <c r="E2189" t="s">
        <v>171</v>
      </c>
      <c r="F2189">
        <v>34</v>
      </c>
      <c r="G2189">
        <v>1954</v>
      </c>
      <c r="H2189">
        <v>0</v>
      </c>
      <c r="I2189">
        <v>0</v>
      </c>
      <c r="J2189">
        <v>34</v>
      </c>
      <c r="K2189">
        <v>1954</v>
      </c>
    </row>
    <row r="2190" spans="1:11" x14ac:dyDescent="0.2">
      <c r="A2190" t="s">
        <v>2497</v>
      </c>
      <c r="B2190" t="s">
        <v>87</v>
      </c>
      <c r="C2190" t="s">
        <v>288</v>
      </c>
      <c r="D2190" t="s">
        <v>266</v>
      </c>
      <c r="E2190" t="s">
        <v>172</v>
      </c>
      <c r="F2190">
        <v>83</v>
      </c>
      <c r="G2190">
        <v>4159</v>
      </c>
      <c r="H2190">
        <v>0</v>
      </c>
      <c r="I2190">
        <v>0</v>
      </c>
      <c r="J2190">
        <v>83</v>
      </c>
      <c r="K2190">
        <v>4159</v>
      </c>
    </row>
    <row r="2191" spans="1:11" x14ac:dyDescent="0.2">
      <c r="A2191" t="s">
        <v>2498</v>
      </c>
      <c r="B2191" t="s">
        <v>87</v>
      </c>
      <c r="C2191" t="s">
        <v>288</v>
      </c>
      <c r="D2191" t="s">
        <v>268</v>
      </c>
      <c r="E2191" t="s">
        <v>173</v>
      </c>
      <c r="F2191">
        <v>365</v>
      </c>
      <c r="G2191">
        <v>19297.48</v>
      </c>
      <c r="H2191">
        <v>0</v>
      </c>
      <c r="I2191">
        <v>0</v>
      </c>
      <c r="J2191">
        <v>365</v>
      </c>
      <c r="K2191">
        <v>19297.48</v>
      </c>
    </row>
    <row r="2192" spans="1:11" x14ac:dyDescent="0.2">
      <c r="A2192" t="s">
        <v>2499</v>
      </c>
      <c r="B2192" t="s">
        <v>87</v>
      </c>
      <c r="C2192" t="s">
        <v>288</v>
      </c>
      <c r="D2192" t="s">
        <v>272</v>
      </c>
      <c r="E2192" t="s">
        <v>174</v>
      </c>
      <c r="F2192">
        <v>173</v>
      </c>
      <c r="G2192">
        <v>9690.9599999999991</v>
      </c>
      <c r="H2192">
        <v>0</v>
      </c>
      <c r="I2192">
        <v>0</v>
      </c>
      <c r="J2192">
        <v>173</v>
      </c>
      <c r="K2192">
        <v>9690.9599999999991</v>
      </c>
    </row>
    <row r="2193" spans="1:11" x14ac:dyDescent="0.2">
      <c r="A2193" t="s">
        <v>2500</v>
      </c>
      <c r="B2193" t="s">
        <v>87</v>
      </c>
      <c r="C2193" t="s">
        <v>288</v>
      </c>
      <c r="D2193" t="s">
        <v>264</v>
      </c>
      <c r="E2193" t="s">
        <v>175</v>
      </c>
      <c r="F2193">
        <v>62</v>
      </c>
      <c r="G2193">
        <v>3326</v>
      </c>
      <c r="H2193">
        <v>0</v>
      </c>
      <c r="I2193">
        <v>0</v>
      </c>
      <c r="J2193">
        <v>62</v>
      </c>
      <c r="K2193">
        <v>3326</v>
      </c>
    </row>
    <row r="2194" spans="1:11" x14ac:dyDescent="0.2">
      <c r="A2194" t="s">
        <v>2501</v>
      </c>
      <c r="B2194" t="s">
        <v>87</v>
      </c>
      <c r="C2194" t="s">
        <v>288</v>
      </c>
      <c r="D2194" t="s">
        <v>264</v>
      </c>
      <c r="E2194" t="s">
        <v>176</v>
      </c>
      <c r="F2194">
        <v>230</v>
      </c>
      <c r="G2194">
        <v>10964</v>
      </c>
      <c r="H2194">
        <v>0</v>
      </c>
      <c r="I2194">
        <v>0</v>
      </c>
      <c r="J2194">
        <v>230</v>
      </c>
      <c r="K2194">
        <v>10964</v>
      </c>
    </row>
    <row r="2195" spans="1:11" x14ac:dyDescent="0.2">
      <c r="A2195" t="s">
        <v>2502</v>
      </c>
      <c r="B2195" t="s">
        <v>87</v>
      </c>
      <c r="C2195" t="s">
        <v>288</v>
      </c>
      <c r="D2195" t="s">
        <v>266</v>
      </c>
      <c r="E2195" t="s">
        <v>177</v>
      </c>
      <c r="F2195">
        <v>101</v>
      </c>
      <c r="G2195">
        <v>4736.4799999999996</v>
      </c>
      <c r="H2195">
        <v>0</v>
      </c>
      <c r="I2195">
        <v>0</v>
      </c>
      <c r="J2195">
        <v>101</v>
      </c>
      <c r="K2195">
        <v>4736.4799999999996</v>
      </c>
    </row>
    <row r="2196" spans="1:11" x14ac:dyDescent="0.2">
      <c r="A2196" t="s">
        <v>2503</v>
      </c>
      <c r="B2196" t="s">
        <v>87</v>
      </c>
      <c r="C2196" t="s">
        <v>288</v>
      </c>
      <c r="D2196" t="s">
        <v>264</v>
      </c>
      <c r="E2196" t="s">
        <v>178</v>
      </c>
      <c r="F2196">
        <v>206</v>
      </c>
      <c r="G2196">
        <v>11098.96</v>
      </c>
      <c r="H2196">
        <v>0</v>
      </c>
      <c r="I2196">
        <v>0</v>
      </c>
      <c r="J2196">
        <v>206</v>
      </c>
      <c r="K2196">
        <v>11098.96</v>
      </c>
    </row>
    <row r="2197" spans="1:11" x14ac:dyDescent="0.2">
      <c r="A2197" t="s">
        <v>2504</v>
      </c>
      <c r="B2197" t="s">
        <v>87</v>
      </c>
      <c r="C2197" t="s">
        <v>288</v>
      </c>
      <c r="D2197" t="s">
        <v>268</v>
      </c>
      <c r="E2197" t="s">
        <v>179</v>
      </c>
      <c r="F2197">
        <v>93</v>
      </c>
      <c r="G2197">
        <v>5493</v>
      </c>
      <c r="H2197">
        <v>0</v>
      </c>
      <c r="I2197">
        <v>0</v>
      </c>
      <c r="J2197">
        <v>93</v>
      </c>
      <c r="K2197">
        <v>5493</v>
      </c>
    </row>
    <row r="2198" spans="1:11" x14ac:dyDescent="0.2">
      <c r="A2198" t="s">
        <v>2505</v>
      </c>
      <c r="B2198" t="s">
        <v>87</v>
      </c>
      <c r="C2198" t="s">
        <v>288</v>
      </c>
      <c r="D2198" t="s">
        <v>266</v>
      </c>
      <c r="E2198" t="s">
        <v>280</v>
      </c>
      <c r="F2198">
        <v>2097</v>
      </c>
      <c r="G2198">
        <v>101265.72</v>
      </c>
      <c r="H2198">
        <v>0</v>
      </c>
      <c r="I2198">
        <v>0</v>
      </c>
      <c r="J2198">
        <v>2097</v>
      </c>
      <c r="K2198">
        <v>101265.72</v>
      </c>
    </row>
    <row r="2199" spans="1:11" x14ac:dyDescent="0.2">
      <c r="A2199" t="s">
        <v>2506</v>
      </c>
      <c r="B2199" t="s">
        <v>87</v>
      </c>
      <c r="C2199" t="s">
        <v>288</v>
      </c>
      <c r="D2199" t="s">
        <v>265</v>
      </c>
      <c r="E2199" t="s">
        <v>180</v>
      </c>
      <c r="F2199">
        <v>43</v>
      </c>
      <c r="G2199">
        <v>2115.96</v>
      </c>
      <c r="H2199">
        <v>0</v>
      </c>
      <c r="I2199">
        <v>0</v>
      </c>
      <c r="J2199">
        <v>43</v>
      </c>
      <c r="K2199">
        <v>2115.96</v>
      </c>
    </row>
    <row r="2200" spans="1:11" x14ac:dyDescent="0.2">
      <c r="A2200" t="s">
        <v>2507</v>
      </c>
      <c r="B2200" t="s">
        <v>87</v>
      </c>
      <c r="C2200" t="s">
        <v>288</v>
      </c>
      <c r="D2200" t="s">
        <v>268</v>
      </c>
      <c r="E2200" t="s">
        <v>181</v>
      </c>
      <c r="F2200">
        <v>111</v>
      </c>
      <c r="G2200">
        <v>6834.48</v>
      </c>
      <c r="H2200">
        <v>0</v>
      </c>
      <c r="I2200">
        <v>0</v>
      </c>
      <c r="J2200">
        <v>111</v>
      </c>
      <c r="K2200">
        <v>6834.48</v>
      </c>
    </row>
    <row r="2201" spans="1:11" x14ac:dyDescent="0.2">
      <c r="A2201" t="s">
        <v>2508</v>
      </c>
      <c r="B2201" t="s">
        <v>87</v>
      </c>
      <c r="C2201" t="s">
        <v>288</v>
      </c>
      <c r="D2201" t="s">
        <v>269</v>
      </c>
      <c r="E2201" t="s">
        <v>182</v>
      </c>
      <c r="F2201">
        <v>58</v>
      </c>
      <c r="G2201">
        <v>2917</v>
      </c>
      <c r="H2201">
        <v>0</v>
      </c>
      <c r="I2201">
        <v>0</v>
      </c>
      <c r="J2201">
        <v>58</v>
      </c>
      <c r="K2201">
        <v>2917</v>
      </c>
    </row>
    <row r="2202" spans="1:11" x14ac:dyDescent="0.2">
      <c r="A2202" t="s">
        <v>2509</v>
      </c>
      <c r="B2202" t="s">
        <v>87</v>
      </c>
      <c r="C2202" t="s">
        <v>288</v>
      </c>
      <c r="D2202" t="s">
        <v>266</v>
      </c>
      <c r="E2202" t="s">
        <v>183</v>
      </c>
      <c r="F2202">
        <v>52</v>
      </c>
      <c r="G2202">
        <v>2861</v>
      </c>
      <c r="H2202">
        <v>0</v>
      </c>
      <c r="I2202">
        <v>0</v>
      </c>
      <c r="J2202">
        <v>52</v>
      </c>
      <c r="K2202">
        <v>2861</v>
      </c>
    </row>
    <row r="2203" spans="1:11" x14ac:dyDescent="0.2">
      <c r="A2203" t="s">
        <v>2510</v>
      </c>
      <c r="B2203" t="s">
        <v>87</v>
      </c>
      <c r="C2203" t="s">
        <v>288</v>
      </c>
      <c r="D2203" t="s">
        <v>267</v>
      </c>
      <c r="E2203" t="s">
        <v>184</v>
      </c>
      <c r="F2203">
        <v>30</v>
      </c>
      <c r="G2203">
        <v>1632</v>
      </c>
      <c r="H2203">
        <v>0</v>
      </c>
      <c r="I2203">
        <v>0</v>
      </c>
      <c r="J2203">
        <v>30</v>
      </c>
      <c r="K2203">
        <v>1632</v>
      </c>
    </row>
    <row r="2204" spans="1:11" x14ac:dyDescent="0.2">
      <c r="A2204" t="s">
        <v>2511</v>
      </c>
      <c r="B2204" t="s">
        <v>87</v>
      </c>
      <c r="C2204" t="s">
        <v>288</v>
      </c>
      <c r="D2204" t="s">
        <v>269</v>
      </c>
      <c r="E2204" t="s">
        <v>185</v>
      </c>
      <c r="F2204">
        <v>81</v>
      </c>
      <c r="G2204">
        <v>3870</v>
      </c>
      <c r="H2204">
        <v>0</v>
      </c>
      <c r="I2204">
        <v>0</v>
      </c>
      <c r="J2204">
        <v>81</v>
      </c>
      <c r="K2204">
        <v>3870</v>
      </c>
    </row>
    <row r="2205" spans="1:11" x14ac:dyDescent="0.2">
      <c r="A2205" t="s">
        <v>2512</v>
      </c>
      <c r="B2205" t="s">
        <v>87</v>
      </c>
      <c r="C2205" t="s">
        <v>288</v>
      </c>
      <c r="D2205" t="s">
        <v>267</v>
      </c>
      <c r="E2205" t="s">
        <v>186</v>
      </c>
      <c r="F2205">
        <v>56</v>
      </c>
      <c r="G2205">
        <v>2779.48</v>
      </c>
      <c r="H2205">
        <v>0</v>
      </c>
      <c r="I2205">
        <v>0</v>
      </c>
      <c r="J2205">
        <v>56</v>
      </c>
      <c r="K2205">
        <v>2779.48</v>
      </c>
    </row>
    <row r="2206" spans="1:11" x14ac:dyDescent="0.2">
      <c r="A2206" t="s">
        <v>2513</v>
      </c>
      <c r="B2206" t="s">
        <v>87</v>
      </c>
      <c r="C2206" t="s">
        <v>288</v>
      </c>
      <c r="D2206" t="s">
        <v>266</v>
      </c>
      <c r="E2206" t="s">
        <v>187</v>
      </c>
      <c r="F2206">
        <v>43</v>
      </c>
      <c r="G2206">
        <v>2412</v>
      </c>
      <c r="H2206">
        <v>0</v>
      </c>
      <c r="I2206">
        <v>0</v>
      </c>
      <c r="J2206">
        <v>43</v>
      </c>
      <c r="K2206">
        <v>2412</v>
      </c>
    </row>
    <row r="2207" spans="1:11" x14ac:dyDescent="0.2">
      <c r="A2207" t="s">
        <v>2514</v>
      </c>
      <c r="B2207" t="s">
        <v>87</v>
      </c>
      <c r="C2207" t="s">
        <v>288</v>
      </c>
      <c r="D2207" t="s">
        <v>265</v>
      </c>
      <c r="E2207" t="s">
        <v>188</v>
      </c>
      <c r="F2207">
        <v>156</v>
      </c>
      <c r="G2207">
        <v>6926</v>
      </c>
      <c r="H2207">
        <v>0</v>
      </c>
      <c r="I2207">
        <v>0</v>
      </c>
      <c r="J2207">
        <v>156</v>
      </c>
      <c r="K2207">
        <v>6926</v>
      </c>
    </row>
    <row r="2208" spans="1:11" x14ac:dyDescent="0.2">
      <c r="A2208" t="s">
        <v>2515</v>
      </c>
      <c r="B2208" t="s">
        <v>87</v>
      </c>
      <c r="C2208" t="s">
        <v>288</v>
      </c>
      <c r="D2208" t="s">
        <v>272</v>
      </c>
      <c r="E2208" t="s">
        <v>189</v>
      </c>
      <c r="F2208">
        <v>27</v>
      </c>
      <c r="G2208">
        <v>1491.48</v>
      </c>
      <c r="H2208">
        <v>0</v>
      </c>
      <c r="I2208">
        <v>0</v>
      </c>
      <c r="J2208">
        <v>27</v>
      </c>
      <c r="K2208">
        <v>1491.48</v>
      </c>
    </row>
    <row r="2209" spans="1:11" x14ac:dyDescent="0.2">
      <c r="A2209" t="s">
        <v>2516</v>
      </c>
      <c r="B2209" t="s">
        <v>87</v>
      </c>
      <c r="C2209" t="s">
        <v>288</v>
      </c>
      <c r="D2209" t="s">
        <v>267</v>
      </c>
      <c r="E2209" t="s">
        <v>281</v>
      </c>
      <c r="F2209">
        <v>461</v>
      </c>
      <c r="G2209">
        <v>24331.96</v>
      </c>
      <c r="H2209">
        <v>0</v>
      </c>
      <c r="I2209">
        <v>0</v>
      </c>
      <c r="J2209">
        <v>461</v>
      </c>
      <c r="K2209">
        <v>24331.96</v>
      </c>
    </row>
    <row r="2210" spans="1:11" x14ac:dyDescent="0.2">
      <c r="A2210" t="s">
        <v>2517</v>
      </c>
      <c r="B2210" t="s">
        <v>87</v>
      </c>
      <c r="C2210" t="s">
        <v>288</v>
      </c>
      <c r="D2210" t="s">
        <v>272</v>
      </c>
      <c r="E2210" t="s">
        <v>190</v>
      </c>
      <c r="F2210">
        <v>45</v>
      </c>
      <c r="G2210">
        <v>1777</v>
      </c>
      <c r="H2210">
        <v>0</v>
      </c>
      <c r="I2210">
        <v>0</v>
      </c>
      <c r="J2210">
        <v>45</v>
      </c>
      <c r="K2210">
        <v>1777</v>
      </c>
    </row>
    <row r="2211" spans="1:11" x14ac:dyDescent="0.2">
      <c r="A2211" t="s">
        <v>2518</v>
      </c>
      <c r="B2211" t="s">
        <v>87</v>
      </c>
      <c r="C2211" t="s">
        <v>288</v>
      </c>
      <c r="D2211" t="s">
        <v>264</v>
      </c>
      <c r="E2211" t="s">
        <v>191</v>
      </c>
      <c r="F2211">
        <v>76</v>
      </c>
      <c r="G2211">
        <v>3645</v>
      </c>
      <c r="H2211">
        <v>0</v>
      </c>
      <c r="I2211">
        <v>0</v>
      </c>
      <c r="J2211">
        <v>76</v>
      </c>
      <c r="K2211">
        <v>3645</v>
      </c>
    </row>
    <row r="2212" spans="1:11" x14ac:dyDescent="0.2">
      <c r="A2212" t="s">
        <v>2519</v>
      </c>
      <c r="B2212" t="s">
        <v>87</v>
      </c>
      <c r="C2212" t="s">
        <v>288</v>
      </c>
      <c r="D2212" t="s">
        <v>270</v>
      </c>
      <c r="E2212" t="s">
        <v>192</v>
      </c>
      <c r="F2212">
        <v>36</v>
      </c>
      <c r="G2212">
        <v>1512</v>
      </c>
      <c r="H2212">
        <v>0</v>
      </c>
      <c r="I2212">
        <v>0</v>
      </c>
      <c r="J2212">
        <v>36</v>
      </c>
      <c r="K2212">
        <v>1512</v>
      </c>
    </row>
    <row r="2213" spans="1:11" x14ac:dyDescent="0.2">
      <c r="A2213" t="s">
        <v>2520</v>
      </c>
      <c r="B2213" t="s">
        <v>87</v>
      </c>
      <c r="C2213" t="s">
        <v>288</v>
      </c>
      <c r="D2213" t="s">
        <v>267</v>
      </c>
      <c r="E2213" t="s">
        <v>193</v>
      </c>
      <c r="F2213">
        <v>46</v>
      </c>
      <c r="G2213">
        <v>2654</v>
      </c>
      <c r="H2213">
        <v>0</v>
      </c>
      <c r="I2213">
        <v>0</v>
      </c>
      <c r="J2213">
        <v>46</v>
      </c>
      <c r="K2213">
        <v>2654</v>
      </c>
    </row>
    <row r="2214" spans="1:11" x14ac:dyDescent="0.2">
      <c r="A2214" t="s">
        <v>2521</v>
      </c>
      <c r="B2214" t="s">
        <v>87</v>
      </c>
      <c r="C2214" t="s">
        <v>288</v>
      </c>
      <c r="D2214" t="s">
        <v>268</v>
      </c>
      <c r="E2214" t="s">
        <v>282</v>
      </c>
      <c r="F2214">
        <v>1828</v>
      </c>
      <c r="G2214">
        <v>101953.4</v>
      </c>
      <c r="H2214">
        <v>0</v>
      </c>
      <c r="I2214">
        <v>0</v>
      </c>
      <c r="J2214">
        <v>1828</v>
      </c>
      <c r="K2214">
        <v>101953.4</v>
      </c>
    </row>
    <row r="2215" spans="1:11" x14ac:dyDescent="0.2">
      <c r="A2215" t="s">
        <v>2522</v>
      </c>
      <c r="B2215" t="s">
        <v>87</v>
      </c>
      <c r="C2215" t="s">
        <v>288</v>
      </c>
      <c r="D2215" t="s">
        <v>272</v>
      </c>
      <c r="E2215" t="s">
        <v>194</v>
      </c>
      <c r="F2215">
        <v>180</v>
      </c>
      <c r="G2215">
        <v>8050.48</v>
      </c>
      <c r="H2215">
        <v>0</v>
      </c>
      <c r="I2215">
        <v>0</v>
      </c>
      <c r="J2215">
        <v>180</v>
      </c>
      <c r="K2215">
        <v>8050.48</v>
      </c>
    </row>
    <row r="2216" spans="1:11" x14ac:dyDescent="0.2">
      <c r="A2216" t="s">
        <v>2523</v>
      </c>
      <c r="B2216" t="s">
        <v>87</v>
      </c>
      <c r="C2216" t="s">
        <v>288</v>
      </c>
      <c r="D2216" t="s">
        <v>267</v>
      </c>
      <c r="E2216" t="s">
        <v>195</v>
      </c>
      <c r="F2216">
        <v>67</v>
      </c>
      <c r="G2216">
        <v>2935.48</v>
      </c>
      <c r="H2216">
        <v>0</v>
      </c>
      <c r="I2216">
        <v>0</v>
      </c>
      <c r="J2216">
        <v>67</v>
      </c>
      <c r="K2216">
        <v>2935.48</v>
      </c>
    </row>
    <row r="2217" spans="1:11" x14ac:dyDescent="0.2">
      <c r="A2217" t="s">
        <v>2524</v>
      </c>
      <c r="B2217" t="s">
        <v>87</v>
      </c>
      <c r="C2217" t="s">
        <v>288</v>
      </c>
      <c r="D2217" t="s">
        <v>273</v>
      </c>
      <c r="E2217" t="s">
        <v>273</v>
      </c>
      <c r="F2217">
        <v>4</v>
      </c>
      <c r="G2217">
        <v>95</v>
      </c>
      <c r="H2217">
        <v>0</v>
      </c>
      <c r="I2217">
        <v>0</v>
      </c>
      <c r="J2217">
        <v>4</v>
      </c>
      <c r="K2217">
        <v>95</v>
      </c>
    </row>
    <row r="2218" spans="1:11" x14ac:dyDescent="0.2">
      <c r="A2218" t="s">
        <v>2525</v>
      </c>
      <c r="B2218" t="s">
        <v>87</v>
      </c>
      <c r="C2218" t="s">
        <v>288</v>
      </c>
      <c r="D2218" t="s">
        <v>273</v>
      </c>
      <c r="E2218" t="s">
        <v>287</v>
      </c>
      <c r="F2218">
        <v>4</v>
      </c>
      <c r="G2218">
        <v>95</v>
      </c>
      <c r="H2218">
        <v>0</v>
      </c>
      <c r="I2218">
        <v>0</v>
      </c>
      <c r="J2218">
        <v>4</v>
      </c>
      <c r="K2218">
        <v>95</v>
      </c>
    </row>
    <row r="2219" spans="1:11" x14ac:dyDescent="0.2">
      <c r="A2219" t="s">
        <v>2526</v>
      </c>
      <c r="B2219" t="s">
        <v>87</v>
      </c>
      <c r="C2219" t="s">
        <v>288</v>
      </c>
      <c r="D2219" t="s">
        <v>264</v>
      </c>
      <c r="E2219" t="s">
        <v>196</v>
      </c>
      <c r="F2219">
        <v>72</v>
      </c>
      <c r="G2219">
        <v>4026</v>
      </c>
      <c r="H2219">
        <v>0</v>
      </c>
      <c r="I2219">
        <v>0</v>
      </c>
      <c r="J2219">
        <v>72</v>
      </c>
      <c r="K2219">
        <v>4026</v>
      </c>
    </row>
    <row r="2220" spans="1:11" x14ac:dyDescent="0.2">
      <c r="A2220" t="s">
        <v>2527</v>
      </c>
      <c r="B2220" t="s">
        <v>87</v>
      </c>
      <c r="C2220" t="s">
        <v>288</v>
      </c>
      <c r="D2220" t="s">
        <v>264</v>
      </c>
      <c r="E2220" t="s">
        <v>197</v>
      </c>
      <c r="F2220">
        <v>244</v>
      </c>
      <c r="G2220">
        <v>12075.96</v>
      </c>
      <c r="H2220">
        <v>0</v>
      </c>
      <c r="I2220">
        <v>0</v>
      </c>
      <c r="J2220">
        <v>244</v>
      </c>
      <c r="K2220">
        <v>12075.96</v>
      </c>
    </row>
    <row r="2221" spans="1:11" x14ac:dyDescent="0.2">
      <c r="A2221" t="s">
        <v>2528</v>
      </c>
      <c r="B2221" t="s">
        <v>87</v>
      </c>
      <c r="C2221" t="s">
        <v>288</v>
      </c>
      <c r="D2221" t="s">
        <v>268</v>
      </c>
      <c r="E2221" t="s">
        <v>198</v>
      </c>
      <c r="F2221">
        <v>66</v>
      </c>
      <c r="G2221">
        <v>3750</v>
      </c>
      <c r="H2221">
        <v>0</v>
      </c>
      <c r="I2221">
        <v>0</v>
      </c>
      <c r="J2221">
        <v>66</v>
      </c>
      <c r="K2221">
        <v>3750</v>
      </c>
    </row>
    <row r="2222" spans="1:11" x14ac:dyDescent="0.2">
      <c r="A2222" t="s">
        <v>2529</v>
      </c>
      <c r="B2222" t="s">
        <v>87</v>
      </c>
      <c r="C2222" t="s">
        <v>288</v>
      </c>
      <c r="D2222" t="s">
        <v>269</v>
      </c>
      <c r="E2222" t="s">
        <v>199</v>
      </c>
      <c r="F2222">
        <v>194</v>
      </c>
      <c r="G2222">
        <v>9522.48</v>
      </c>
      <c r="H2222">
        <v>0</v>
      </c>
      <c r="I2222">
        <v>0</v>
      </c>
      <c r="J2222">
        <v>194</v>
      </c>
      <c r="K2222">
        <v>9522.48</v>
      </c>
    </row>
    <row r="2223" spans="1:11" x14ac:dyDescent="0.2">
      <c r="A2223" t="s">
        <v>2530</v>
      </c>
      <c r="B2223" t="s">
        <v>87</v>
      </c>
      <c r="C2223" t="s">
        <v>288</v>
      </c>
      <c r="D2223" t="s">
        <v>265</v>
      </c>
      <c r="E2223" t="s">
        <v>200</v>
      </c>
      <c r="F2223">
        <v>74</v>
      </c>
      <c r="G2223">
        <v>3871</v>
      </c>
      <c r="H2223">
        <v>0</v>
      </c>
      <c r="I2223">
        <v>0</v>
      </c>
      <c r="J2223">
        <v>74</v>
      </c>
      <c r="K2223">
        <v>3871</v>
      </c>
    </row>
    <row r="2224" spans="1:11" x14ac:dyDescent="0.2">
      <c r="A2224" t="s">
        <v>2531</v>
      </c>
      <c r="B2224" t="s">
        <v>87</v>
      </c>
      <c r="C2224" t="s">
        <v>288</v>
      </c>
      <c r="D2224" t="s">
        <v>270</v>
      </c>
      <c r="E2224" t="s">
        <v>201</v>
      </c>
      <c r="F2224">
        <v>59</v>
      </c>
      <c r="G2224">
        <v>3178</v>
      </c>
      <c r="H2224">
        <v>0</v>
      </c>
      <c r="I2224">
        <v>0</v>
      </c>
      <c r="J2224">
        <v>59</v>
      </c>
      <c r="K2224">
        <v>3178</v>
      </c>
    </row>
    <row r="2225" spans="1:11" x14ac:dyDescent="0.2">
      <c r="A2225" t="s">
        <v>2532</v>
      </c>
      <c r="B2225" t="s">
        <v>87</v>
      </c>
      <c r="C2225" t="s">
        <v>288</v>
      </c>
      <c r="D2225" t="s">
        <v>269</v>
      </c>
      <c r="E2225" t="s">
        <v>202</v>
      </c>
      <c r="F2225">
        <v>43</v>
      </c>
      <c r="G2225">
        <v>2286.48</v>
      </c>
      <c r="H2225">
        <v>0</v>
      </c>
      <c r="I2225">
        <v>0</v>
      </c>
      <c r="J2225">
        <v>43</v>
      </c>
      <c r="K2225">
        <v>2286.48</v>
      </c>
    </row>
    <row r="2226" spans="1:11" x14ac:dyDescent="0.2">
      <c r="A2226" t="s">
        <v>2533</v>
      </c>
      <c r="B2226" t="s">
        <v>87</v>
      </c>
      <c r="C2226" t="s">
        <v>288</v>
      </c>
      <c r="D2226" t="s">
        <v>269</v>
      </c>
      <c r="E2226" t="s">
        <v>203</v>
      </c>
      <c r="F2226">
        <v>51</v>
      </c>
      <c r="G2226">
        <v>2604</v>
      </c>
      <c r="H2226">
        <v>0</v>
      </c>
      <c r="I2226">
        <v>0</v>
      </c>
      <c r="J2226">
        <v>51</v>
      </c>
      <c r="K2226">
        <v>2604</v>
      </c>
    </row>
    <row r="2227" spans="1:11" x14ac:dyDescent="0.2">
      <c r="A2227" t="s">
        <v>2534</v>
      </c>
      <c r="B2227" t="s">
        <v>87</v>
      </c>
      <c r="C2227" t="s">
        <v>288</v>
      </c>
      <c r="D2227" t="s">
        <v>266</v>
      </c>
      <c r="E2227" t="s">
        <v>204</v>
      </c>
      <c r="F2227">
        <v>89</v>
      </c>
      <c r="G2227">
        <v>3984.48</v>
      </c>
      <c r="H2227">
        <v>0</v>
      </c>
      <c r="I2227">
        <v>0</v>
      </c>
      <c r="J2227">
        <v>89</v>
      </c>
      <c r="K2227">
        <v>3984.48</v>
      </c>
    </row>
    <row r="2228" spans="1:11" x14ac:dyDescent="0.2">
      <c r="A2228" t="s">
        <v>2535</v>
      </c>
      <c r="B2228" t="s">
        <v>87</v>
      </c>
      <c r="C2228" t="s">
        <v>288</v>
      </c>
      <c r="D2228" t="s">
        <v>267</v>
      </c>
      <c r="E2228" t="s">
        <v>205</v>
      </c>
      <c r="F2228">
        <v>23</v>
      </c>
      <c r="G2228">
        <v>1209</v>
      </c>
      <c r="H2228">
        <v>0</v>
      </c>
      <c r="I2228">
        <v>0</v>
      </c>
      <c r="J2228">
        <v>23</v>
      </c>
      <c r="K2228">
        <v>1209</v>
      </c>
    </row>
    <row r="2229" spans="1:11" x14ac:dyDescent="0.2">
      <c r="A2229" t="s">
        <v>2536</v>
      </c>
      <c r="B2229" t="s">
        <v>87</v>
      </c>
      <c r="C2229" t="s">
        <v>288</v>
      </c>
      <c r="D2229" t="s">
        <v>266</v>
      </c>
      <c r="E2229" t="s">
        <v>206</v>
      </c>
      <c r="F2229">
        <v>76</v>
      </c>
      <c r="G2229">
        <v>4482</v>
      </c>
      <c r="H2229">
        <v>0</v>
      </c>
      <c r="I2229">
        <v>0</v>
      </c>
      <c r="J2229">
        <v>76</v>
      </c>
      <c r="K2229">
        <v>4482</v>
      </c>
    </row>
    <row r="2230" spans="1:11" x14ac:dyDescent="0.2">
      <c r="A2230" t="s">
        <v>2537</v>
      </c>
      <c r="B2230" t="s">
        <v>87</v>
      </c>
      <c r="C2230" t="s">
        <v>288</v>
      </c>
      <c r="D2230" t="s">
        <v>268</v>
      </c>
      <c r="E2230" t="s">
        <v>207</v>
      </c>
      <c r="F2230">
        <v>53</v>
      </c>
      <c r="G2230">
        <v>2938</v>
      </c>
      <c r="H2230">
        <v>0</v>
      </c>
      <c r="I2230">
        <v>0</v>
      </c>
      <c r="J2230">
        <v>53</v>
      </c>
      <c r="K2230">
        <v>2938</v>
      </c>
    </row>
    <row r="2231" spans="1:11" x14ac:dyDescent="0.2">
      <c r="A2231" t="s">
        <v>2538</v>
      </c>
      <c r="B2231" t="s">
        <v>87</v>
      </c>
      <c r="C2231" t="s">
        <v>288</v>
      </c>
      <c r="D2231" t="s">
        <v>272</v>
      </c>
      <c r="E2231" t="s">
        <v>208</v>
      </c>
      <c r="F2231">
        <v>33</v>
      </c>
      <c r="G2231">
        <v>1842.48</v>
      </c>
      <c r="H2231">
        <v>0</v>
      </c>
      <c r="I2231">
        <v>0</v>
      </c>
      <c r="J2231">
        <v>33</v>
      </c>
      <c r="K2231">
        <v>1842.48</v>
      </c>
    </row>
    <row r="2232" spans="1:11" x14ac:dyDescent="0.2">
      <c r="A2232" t="s">
        <v>2539</v>
      </c>
      <c r="B2232" t="s">
        <v>87</v>
      </c>
      <c r="C2232" t="s">
        <v>288</v>
      </c>
      <c r="D2232" t="s">
        <v>264</v>
      </c>
      <c r="E2232" t="s">
        <v>209</v>
      </c>
      <c r="F2232">
        <v>16</v>
      </c>
      <c r="G2232">
        <v>702</v>
      </c>
      <c r="H2232">
        <v>0</v>
      </c>
      <c r="I2232">
        <v>0</v>
      </c>
      <c r="J2232">
        <v>16</v>
      </c>
      <c r="K2232">
        <v>702</v>
      </c>
    </row>
    <row r="2233" spans="1:11" x14ac:dyDescent="0.2">
      <c r="A2233" t="s">
        <v>2540</v>
      </c>
      <c r="B2233" t="s">
        <v>87</v>
      </c>
      <c r="C2233" t="s">
        <v>288</v>
      </c>
      <c r="D2233" t="s">
        <v>268</v>
      </c>
      <c r="E2233" t="s">
        <v>210</v>
      </c>
      <c r="F2233">
        <v>82</v>
      </c>
      <c r="G2233">
        <v>4902</v>
      </c>
      <c r="H2233">
        <v>0</v>
      </c>
      <c r="I2233">
        <v>0</v>
      </c>
      <c r="J2233">
        <v>82</v>
      </c>
      <c r="K2233">
        <v>4902</v>
      </c>
    </row>
    <row r="2234" spans="1:11" x14ac:dyDescent="0.2">
      <c r="A2234" t="s">
        <v>2541</v>
      </c>
      <c r="B2234" t="s">
        <v>87</v>
      </c>
      <c r="C2234" t="s">
        <v>288</v>
      </c>
      <c r="D2234" t="s">
        <v>271</v>
      </c>
      <c r="E2234" t="s">
        <v>211</v>
      </c>
      <c r="F2234">
        <v>81</v>
      </c>
      <c r="G2234">
        <v>3680</v>
      </c>
      <c r="H2234">
        <v>0</v>
      </c>
      <c r="I2234">
        <v>0</v>
      </c>
      <c r="J2234">
        <v>81</v>
      </c>
      <c r="K2234">
        <v>3680</v>
      </c>
    </row>
    <row r="2235" spans="1:11" x14ac:dyDescent="0.2">
      <c r="A2235" t="s">
        <v>2542</v>
      </c>
      <c r="B2235" t="s">
        <v>87</v>
      </c>
      <c r="C2235" t="s">
        <v>288</v>
      </c>
      <c r="D2235" t="s">
        <v>268</v>
      </c>
      <c r="E2235" t="s">
        <v>212</v>
      </c>
      <c r="F2235">
        <v>50</v>
      </c>
      <c r="G2235">
        <v>2692</v>
      </c>
      <c r="H2235">
        <v>0</v>
      </c>
      <c r="I2235">
        <v>0</v>
      </c>
      <c r="J2235">
        <v>50</v>
      </c>
      <c r="K2235">
        <v>2692</v>
      </c>
    </row>
    <row r="2236" spans="1:11" x14ac:dyDescent="0.2">
      <c r="A2236" t="s">
        <v>2543</v>
      </c>
      <c r="B2236" t="s">
        <v>87</v>
      </c>
      <c r="C2236" t="s">
        <v>288</v>
      </c>
      <c r="D2236" t="s">
        <v>272</v>
      </c>
      <c r="E2236" t="s">
        <v>213</v>
      </c>
      <c r="F2236">
        <v>107</v>
      </c>
      <c r="G2236">
        <v>5810</v>
      </c>
      <c r="H2236">
        <v>0</v>
      </c>
      <c r="I2236">
        <v>0</v>
      </c>
      <c r="J2236">
        <v>107</v>
      </c>
      <c r="K2236">
        <v>5810</v>
      </c>
    </row>
    <row r="2237" spans="1:11" x14ac:dyDescent="0.2">
      <c r="A2237" t="s">
        <v>2544</v>
      </c>
      <c r="B2237" t="s">
        <v>87</v>
      </c>
      <c r="C2237" t="s">
        <v>288</v>
      </c>
      <c r="D2237" t="s">
        <v>271</v>
      </c>
      <c r="E2237" t="s">
        <v>214</v>
      </c>
      <c r="F2237">
        <v>70</v>
      </c>
      <c r="G2237">
        <v>3153</v>
      </c>
      <c r="H2237">
        <v>0</v>
      </c>
      <c r="I2237">
        <v>0</v>
      </c>
      <c r="J2237">
        <v>70</v>
      </c>
      <c r="K2237">
        <v>3153</v>
      </c>
    </row>
    <row r="2238" spans="1:11" x14ac:dyDescent="0.2">
      <c r="A2238" t="s">
        <v>2545</v>
      </c>
      <c r="B2238" t="s">
        <v>87</v>
      </c>
      <c r="C2238" t="s">
        <v>288</v>
      </c>
      <c r="D2238" t="s">
        <v>269</v>
      </c>
      <c r="E2238" t="s">
        <v>215</v>
      </c>
      <c r="F2238">
        <v>23</v>
      </c>
      <c r="G2238">
        <v>1079</v>
      </c>
      <c r="H2238">
        <v>0</v>
      </c>
      <c r="I2238">
        <v>0</v>
      </c>
      <c r="J2238">
        <v>23</v>
      </c>
      <c r="K2238">
        <v>1079</v>
      </c>
    </row>
    <row r="2239" spans="1:11" x14ac:dyDescent="0.2">
      <c r="A2239" t="s">
        <v>2546</v>
      </c>
      <c r="B2239" t="s">
        <v>87</v>
      </c>
      <c r="C2239" t="s">
        <v>288</v>
      </c>
      <c r="D2239" t="s">
        <v>271</v>
      </c>
      <c r="E2239" t="s">
        <v>216</v>
      </c>
      <c r="F2239">
        <v>45</v>
      </c>
      <c r="G2239">
        <v>2244</v>
      </c>
      <c r="H2239">
        <v>0</v>
      </c>
      <c r="I2239">
        <v>0</v>
      </c>
      <c r="J2239">
        <v>45</v>
      </c>
      <c r="K2239">
        <v>2244</v>
      </c>
    </row>
    <row r="2240" spans="1:11" x14ac:dyDescent="0.2">
      <c r="A2240" t="s">
        <v>2547</v>
      </c>
      <c r="B2240" t="s">
        <v>87</v>
      </c>
      <c r="C2240" t="s">
        <v>288</v>
      </c>
      <c r="D2240" t="s">
        <v>270</v>
      </c>
      <c r="E2240" t="s">
        <v>217</v>
      </c>
      <c r="F2240">
        <v>104</v>
      </c>
      <c r="G2240">
        <v>4030</v>
      </c>
      <c r="H2240">
        <v>0</v>
      </c>
      <c r="I2240">
        <v>0</v>
      </c>
      <c r="J2240">
        <v>104</v>
      </c>
      <c r="K2240">
        <v>4030</v>
      </c>
    </row>
    <row r="2241" spans="1:11" x14ac:dyDescent="0.2">
      <c r="A2241" t="s">
        <v>2548</v>
      </c>
      <c r="B2241" t="s">
        <v>87</v>
      </c>
      <c r="C2241" t="s">
        <v>288</v>
      </c>
      <c r="D2241" t="s">
        <v>269</v>
      </c>
      <c r="E2241" t="s">
        <v>283</v>
      </c>
      <c r="F2241">
        <v>2551</v>
      </c>
      <c r="G2241">
        <v>118167.32</v>
      </c>
      <c r="H2241">
        <v>0</v>
      </c>
      <c r="I2241">
        <v>0</v>
      </c>
      <c r="J2241">
        <v>2551</v>
      </c>
      <c r="K2241">
        <v>118167.32</v>
      </c>
    </row>
    <row r="2242" spans="1:11" x14ac:dyDescent="0.2">
      <c r="A2242" t="s">
        <v>2549</v>
      </c>
      <c r="B2242" t="s">
        <v>87</v>
      </c>
      <c r="C2242" t="s">
        <v>288</v>
      </c>
      <c r="D2242" t="s">
        <v>270</v>
      </c>
      <c r="E2242" t="s">
        <v>218</v>
      </c>
      <c r="F2242">
        <v>85</v>
      </c>
      <c r="G2242">
        <v>3702</v>
      </c>
      <c r="H2242">
        <v>0</v>
      </c>
      <c r="I2242">
        <v>0</v>
      </c>
      <c r="J2242">
        <v>85</v>
      </c>
      <c r="K2242">
        <v>3702</v>
      </c>
    </row>
    <row r="2243" spans="1:11" x14ac:dyDescent="0.2">
      <c r="A2243" t="s">
        <v>2550</v>
      </c>
      <c r="B2243" t="s">
        <v>87</v>
      </c>
      <c r="C2243" t="s">
        <v>288</v>
      </c>
      <c r="D2243" t="s">
        <v>267</v>
      </c>
      <c r="E2243" t="s">
        <v>219</v>
      </c>
      <c r="F2243">
        <v>22</v>
      </c>
      <c r="G2243">
        <v>1159</v>
      </c>
      <c r="H2243">
        <v>0</v>
      </c>
      <c r="I2243">
        <v>0</v>
      </c>
      <c r="J2243">
        <v>22</v>
      </c>
      <c r="K2243">
        <v>1159</v>
      </c>
    </row>
    <row r="2244" spans="1:11" x14ac:dyDescent="0.2">
      <c r="A2244" t="s">
        <v>2551</v>
      </c>
      <c r="B2244" t="s">
        <v>87</v>
      </c>
      <c r="C2244" t="s">
        <v>288</v>
      </c>
      <c r="D2244" t="s">
        <v>270</v>
      </c>
      <c r="E2244" t="s">
        <v>284</v>
      </c>
      <c r="F2244">
        <v>1342</v>
      </c>
      <c r="G2244">
        <v>58910.400000000001</v>
      </c>
      <c r="H2244">
        <v>0</v>
      </c>
      <c r="I2244">
        <v>0</v>
      </c>
      <c r="J2244">
        <v>1342</v>
      </c>
      <c r="K2244">
        <v>58910.400000000001</v>
      </c>
    </row>
    <row r="2245" spans="1:11" x14ac:dyDescent="0.2">
      <c r="A2245" t="s">
        <v>2552</v>
      </c>
      <c r="B2245" t="s">
        <v>87</v>
      </c>
      <c r="C2245" t="s">
        <v>288</v>
      </c>
      <c r="D2245" t="s">
        <v>269</v>
      </c>
      <c r="E2245" t="s">
        <v>220</v>
      </c>
      <c r="F2245">
        <v>70</v>
      </c>
      <c r="G2245">
        <v>3070</v>
      </c>
      <c r="H2245">
        <v>0</v>
      </c>
      <c r="I2245">
        <v>0</v>
      </c>
      <c r="J2245">
        <v>70</v>
      </c>
      <c r="K2245">
        <v>3070</v>
      </c>
    </row>
    <row r="2246" spans="1:11" x14ac:dyDescent="0.2">
      <c r="A2246" t="s">
        <v>2553</v>
      </c>
      <c r="B2246" t="s">
        <v>87</v>
      </c>
      <c r="C2246" t="s">
        <v>288</v>
      </c>
      <c r="D2246" t="s">
        <v>265</v>
      </c>
      <c r="E2246" t="s">
        <v>221</v>
      </c>
      <c r="F2246">
        <v>42</v>
      </c>
      <c r="G2246">
        <v>2235</v>
      </c>
      <c r="H2246">
        <v>0</v>
      </c>
      <c r="I2246">
        <v>0</v>
      </c>
      <c r="J2246">
        <v>42</v>
      </c>
      <c r="K2246">
        <v>2235</v>
      </c>
    </row>
    <row r="2247" spans="1:11" x14ac:dyDescent="0.2">
      <c r="A2247" t="s">
        <v>2554</v>
      </c>
      <c r="B2247" t="s">
        <v>87</v>
      </c>
      <c r="C2247" t="s">
        <v>288</v>
      </c>
      <c r="D2247" t="s">
        <v>266</v>
      </c>
      <c r="E2247" t="s">
        <v>222</v>
      </c>
      <c r="F2247">
        <v>79</v>
      </c>
      <c r="G2247">
        <v>3357</v>
      </c>
      <c r="H2247">
        <v>0</v>
      </c>
      <c r="I2247">
        <v>0</v>
      </c>
      <c r="J2247">
        <v>79</v>
      </c>
      <c r="K2247">
        <v>3357</v>
      </c>
    </row>
    <row r="2248" spans="1:11" x14ac:dyDescent="0.2">
      <c r="A2248" t="s">
        <v>2555</v>
      </c>
      <c r="B2248" t="s">
        <v>87</v>
      </c>
      <c r="C2248" t="s">
        <v>288</v>
      </c>
      <c r="D2248" t="s">
        <v>268</v>
      </c>
      <c r="E2248" t="s">
        <v>223</v>
      </c>
      <c r="F2248">
        <v>33</v>
      </c>
      <c r="G2248">
        <v>2231</v>
      </c>
      <c r="H2248">
        <v>0</v>
      </c>
      <c r="I2248">
        <v>0</v>
      </c>
      <c r="J2248">
        <v>33</v>
      </c>
      <c r="K2248">
        <v>2231</v>
      </c>
    </row>
    <row r="2249" spans="1:11" x14ac:dyDescent="0.2">
      <c r="A2249" t="s">
        <v>2556</v>
      </c>
      <c r="B2249" t="s">
        <v>87</v>
      </c>
      <c r="C2249" t="s">
        <v>288</v>
      </c>
      <c r="D2249" t="s">
        <v>271</v>
      </c>
      <c r="E2249" t="s">
        <v>224</v>
      </c>
      <c r="F2249">
        <v>228</v>
      </c>
      <c r="G2249">
        <v>11543</v>
      </c>
      <c r="H2249">
        <v>0</v>
      </c>
      <c r="I2249">
        <v>0</v>
      </c>
      <c r="J2249">
        <v>228</v>
      </c>
      <c r="K2249">
        <v>11543</v>
      </c>
    </row>
    <row r="2250" spans="1:11" x14ac:dyDescent="0.2">
      <c r="A2250" t="s">
        <v>2557</v>
      </c>
      <c r="B2250" t="s">
        <v>87</v>
      </c>
      <c r="C2250" t="s">
        <v>288</v>
      </c>
      <c r="D2250" t="s">
        <v>268</v>
      </c>
      <c r="E2250" t="s">
        <v>225</v>
      </c>
      <c r="F2250">
        <v>61</v>
      </c>
      <c r="G2250">
        <v>3697</v>
      </c>
      <c r="H2250">
        <v>0</v>
      </c>
      <c r="I2250">
        <v>0</v>
      </c>
      <c r="J2250">
        <v>61</v>
      </c>
      <c r="K2250">
        <v>3697</v>
      </c>
    </row>
    <row r="2251" spans="1:11" x14ac:dyDescent="0.2">
      <c r="A2251" t="s">
        <v>2558</v>
      </c>
      <c r="B2251" t="s">
        <v>87</v>
      </c>
      <c r="C2251" t="s">
        <v>288</v>
      </c>
      <c r="D2251" t="s">
        <v>267</v>
      </c>
      <c r="E2251" t="s">
        <v>226</v>
      </c>
      <c r="F2251">
        <v>41</v>
      </c>
      <c r="G2251">
        <v>2283</v>
      </c>
      <c r="H2251">
        <v>0</v>
      </c>
      <c r="I2251">
        <v>0</v>
      </c>
      <c r="J2251">
        <v>41</v>
      </c>
      <c r="K2251">
        <v>2283</v>
      </c>
    </row>
    <row r="2252" spans="1:11" x14ac:dyDescent="0.2">
      <c r="A2252" t="s">
        <v>2559</v>
      </c>
      <c r="B2252" t="s">
        <v>87</v>
      </c>
      <c r="C2252" t="s">
        <v>288</v>
      </c>
      <c r="D2252" t="s">
        <v>271</v>
      </c>
      <c r="E2252" t="s">
        <v>227</v>
      </c>
      <c r="F2252">
        <v>56</v>
      </c>
      <c r="G2252">
        <v>3258</v>
      </c>
      <c r="H2252">
        <v>0</v>
      </c>
      <c r="I2252">
        <v>0</v>
      </c>
      <c r="J2252">
        <v>56</v>
      </c>
      <c r="K2252">
        <v>3258</v>
      </c>
    </row>
    <row r="2253" spans="1:11" x14ac:dyDescent="0.2">
      <c r="A2253" t="s">
        <v>2560</v>
      </c>
      <c r="B2253" t="s">
        <v>87</v>
      </c>
      <c r="C2253" t="s">
        <v>288</v>
      </c>
      <c r="D2253" t="s">
        <v>265</v>
      </c>
      <c r="E2253" t="s">
        <v>228</v>
      </c>
      <c r="F2253">
        <v>174</v>
      </c>
      <c r="G2253">
        <v>7440.48</v>
      </c>
      <c r="H2253">
        <v>0</v>
      </c>
      <c r="I2253">
        <v>0</v>
      </c>
      <c r="J2253">
        <v>174</v>
      </c>
      <c r="K2253">
        <v>7440.48</v>
      </c>
    </row>
    <row r="2254" spans="1:11" x14ac:dyDescent="0.2">
      <c r="A2254" t="s">
        <v>2561</v>
      </c>
      <c r="B2254" t="s">
        <v>87</v>
      </c>
      <c r="C2254" t="s">
        <v>288</v>
      </c>
      <c r="D2254" t="s">
        <v>267</v>
      </c>
      <c r="E2254" t="s">
        <v>229</v>
      </c>
      <c r="F2254">
        <v>25</v>
      </c>
      <c r="G2254">
        <v>1316</v>
      </c>
      <c r="H2254">
        <v>0</v>
      </c>
      <c r="I2254">
        <v>0</v>
      </c>
      <c r="J2254">
        <v>25</v>
      </c>
      <c r="K2254">
        <v>1316</v>
      </c>
    </row>
    <row r="2255" spans="1:11" x14ac:dyDescent="0.2">
      <c r="A2255" t="s">
        <v>2562</v>
      </c>
      <c r="B2255" t="s">
        <v>87</v>
      </c>
      <c r="C2255" t="s">
        <v>288</v>
      </c>
      <c r="D2255" t="s">
        <v>269</v>
      </c>
      <c r="E2255" t="s">
        <v>230</v>
      </c>
      <c r="F2255">
        <v>342</v>
      </c>
      <c r="G2255">
        <v>16674.96</v>
      </c>
      <c r="H2255">
        <v>0</v>
      </c>
      <c r="I2255">
        <v>0</v>
      </c>
      <c r="J2255">
        <v>342</v>
      </c>
      <c r="K2255">
        <v>16674.96</v>
      </c>
    </row>
    <row r="2256" spans="1:11" x14ac:dyDescent="0.2">
      <c r="A2256" t="s">
        <v>2563</v>
      </c>
      <c r="B2256" t="s">
        <v>87</v>
      </c>
      <c r="C2256" t="s">
        <v>288</v>
      </c>
      <c r="D2256" t="s">
        <v>266</v>
      </c>
      <c r="E2256" t="s">
        <v>231</v>
      </c>
      <c r="F2256">
        <v>60</v>
      </c>
      <c r="G2256">
        <v>2653</v>
      </c>
      <c r="H2256">
        <v>0</v>
      </c>
      <c r="I2256">
        <v>0</v>
      </c>
      <c r="J2256">
        <v>60</v>
      </c>
      <c r="K2256">
        <v>2653</v>
      </c>
    </row>
    <row r="2257" spans="1:11" x14ac:dyDescent="0.2">
      <c r="A2257" t="s">
        <v>2564</v>
      </c>
      <c r="B2257" t="s">
        <v>87</v>
      </c>
      <c r="C2257" t="s">
        <v>288</v>
      </c>
      <c r="D2257" t="s">
        <v>270</v>
      </c>
      <c r="E2257" t="s">
        <v>232</v>
      </c>
      <c r="F2257">
        <v>44</v>
      </c>
      <c r="G2257">
        <v>2447</v>
      </c>
      <c r="H2257">
        <v>0</v>
      </c>
      <c r="I2257">
        <v>0</v>
      </c>
      <c r="J2257">
        <v>44</v>
      </c>
      <c r="K2257">
        <v>2447</v>
      </c>
    </row>
    <row r="2258" spans="1:11" x14ac:dyDescent="0.2">
      <c r="A2258" t="s">
        <v>2565</v>
      </c>
      <c r="B2258" t="s">
        <v>87</v>
      </c>
      <c r="C2258" t="s">
        <v>288</v>
      </c>
      <c r="D2258" t="s">
        <v>268</v>
      </c>
      <c r="E2258" t="s">
        <v>233</v>
      </c>
      <c r="F2258">
        <v>61</v>
      </c>
      <c r="G2258">
        <v>4679</v>
      </c>
      <c r="H2258">
        <v>0</v>
      </c>
      <c r="I2258">
        <v>0</v>
      </c>
      <c r="J2258">
        <v>61</v>
      </c>
      <c r="K2258">
        <v>4679</v>
      </c>
    </row>
    <row r="2259" spans="1:11" x14ac:dyDescent="0.2">
      <c r="A2259" t="s">
        <v>2566</v>
      </c>
      <c r="B2259" t="s">
        <v>87</v>
      </c>
      <c r="C2259" t="s">
        <v>288</v>
      </c>
      <c r="D2259" t="s">
        <v>271</v>
      </c>
      <c r="E2259" t="s">
        <v>234</v>
      </c>
      <c r="F2259">
        <v>41</v>
      </c>
      <c r="G2259">
        <v>2376</v>
      </c>
      <c r="H2259">
        <v>0</v>
      </c>
      <c r="I2259">
        <v>0</v>
      </c>
      <c r="J2259">
        <v>41</v>
      </c>
      <c r="K2259">
        <v>2376</v>
      </c>
    </row>
    <row r="2260" spans="1:11" x14ac:dyDescent="0.2">
      <c r="A2260" t="s">
        <v>2567</v>
      </c>
      <c r="B2260" t="s">
        <v>87</v>
      </c>
      <c r="C2260" t="s">
        <v>288</v>
      </c>
      <c r="D2260" t="s">
        <v>265</v>
      </c>
      <c r="E2260" t="s">
        <v>235</v>
      </c>
      <c r="F2260">
        <v>32</v>
      </c>
      <c r="G2260">
        <v>1305</v>
      </c>
      <c r="H2260">
        <v>0</v>
      </c>
      <c r="I2260">
        <v>0</v>
      </c>
      <c r="J2260">
        <v>32</v>
      </c>
      <c r="K2260">
        <v>1305</v>
      </c>
    </row>
    <row r="2261" spans="1:11" x14ac:dyDescent="0.2">
      <c r="A2261" t="s">
        <v>2568</v>
      </c>
      <c r="B2261" t="s">
        <v>87</v>
      </c>
      <c r="C2261" t="s">
        <v>288</v>
      </c>
      <c r="D2261" t="s">
        <v>270</v>
      </c>
      <c r="E2261" t="s">
        <v>236</v>
      </c>
      <c r="F2261">
        <v>20</v>
      </c>
      <c r="G2261">
        <v>924</v>
      </c>
      <c r="H2261">
        <v>0</v>
      </c>
      <c r="I2261">
        <v>0</v>
      </c>
      <c r="J2261">
        <v>20</v>
      </c>
      <c r="K2261">
        <v>924</v>
      </c>
    </row>
    <row r="2262" spans="1:11" x14ac:dyDescent="0.2">
      <c r="A2262" t="s">
        <v>2569</v>
      </c>
      <c r="B2262" t="s">
        <v>87</v>
      </c>
      <c r="C2262" t="s">
        <v>288</v>
      </c>
      <c r="D2262" t="s">
        <v>266</v>
      </c>
      <c r="E2262" t="s">
        <v>237</v>
      </c>
      <c r="F2262">
        <v>47</v>
      </c>
      <c r="G2262">
        <v>2714</v>
      </c>
      <c r="H2262">
        <v>0</v>
      </c>
      <c r="I2262">
        <v>0</v>
      </c>
      <c r="J2262">
        <v>47</v>
      </c>
      <c r="K2262">
        <v>2714</v>
      </c>
    </row>
    <row r="2263" spans="1:11" x14ac:dyDescent="0.2">
      <c r="A2263" t="s">
        <v>2570</v>
      </c>
      <c r="B2263" t="s">
        <v>87</v>
      </c>
      <c r="C2263" t="s">
        <v>288</v>
      </c>
      <c r="D2263" t="s">
        <v>268</v>
      </c>
      <c r="E2263" t="s">
        <v>238</v>
      </c>
      <c r="F2263">
        <v>82</v>
      </c>
      <c r="G2263">
        <v>4678</v>
      </c>
      <c r="H2263">
        <v>0</v>
      </c>
      <c r="I2263">
        <v>0</v>
      </c>
      <c r="J2263">
        <v>82</v>
      </c>
      <c r="K2263">
        <v>4678</v>
      </c>
    </row>
    <row r="2264" spans="1:11" x14ac:dyDescent="0.2">
      <c r="A2264" t="s">
        <v>2571</v>
      </c>
      <c r="B2264" t="s">
        <v>87</v>
      </c>
      <c r="C2264" t="s">
        <v>288</v>
      </c>
      <c r="D2264" t="s">
        <v>272</v>
      </c>
      <c r="E2264" t="s">
        <v>239</v>
      </c>
      <c r="F2264">
        <v>55</v>
      </c>
      <c r="G2264">
        <v>3164</v>
      </c>
      <c r="H2264">
        <v>0</v>
      </c>
      <c r="I2264">
        <v>0</v>
      </c>
      <c r="J2264">
        <v>55</v>
      </c>
      <c r="K2264">
        <v>3164</v>
      </c>
    </row>
    <row r="2265" spans="1:11" x14ac:dyDescent="0.2">
      <c r="A2265" t="s">
        <v>2572</v>
      </c>
      <c r="B2265" t="s">
        <v>87</v>
      </c>
      <c r="C2265" t="s">
        <v>288</v>
      </c>
      <c r="D2265" t="s">
        <v>271</v>
      </c>
      <c r="E2265" t="s">
        <v>240</v>
      </c>
      <c r="F2265">
        <v>36</v>
      </c>
      <c r="G2265">
        <v>1824</v>
      </c>
      <c r="H2265">
        <v>0</v>
      </c>
      <c r="I2265">
        <v>0</v>
      </c>
      <c r="J2265">
        <v>36</v>
      </c>
      <c r="K2265">
        <v>1824</v>
      </c>
    </row>
    <row r="2266" spans="1:11" x14ac:dyDescent="0.2">
      <c r="A2266" t="s">
        <v>2573</v>
      </c>
      <c r="B2266" t="s">
        <v>87</v>
      </c>
      <c r="C2266" t="s">
        <v>288</v>
      </c>
      <c r="D2266" t="s">
        <v>266</v>
      </c>
      <c r="E2266" t="s">
        <v>241</v>
      </c>
      <c r="F2266">
        <v>59</v>
      </c>
      <c r="G2266">
        <v>2961</v>
      </c>
      <c r="H2266">
        <v>0</v>
      </c>
      <c r="I2266">
        <v>0</v>
      </c>
      <c r="J2266">
        <v>59</v>
      </c>
      <c r="K2266">
        <v>2961</v>
      </c>
    </row>
    <row r="2267" spans="1:11" x14ac:dyDescent="0.2">
      <c r="A2267" t="s">
        <v>2574</v>
      </c>
      <c r="B2267" t="s">
        <v>87</v>
      </c>
      <c r="C2267" t="s">
        <v>288</v>
      </c>
      <c r="D2267" t="s">
        <v>266</v>
      </c>
      <c r="E2267" t="s">
        <v>242</v>
      </c>
      <c r="F2267">
        <v>94</v>
      </c>
      <c r="G2267">
        <v>4249</v>
      </c>
      <c r="H2267">
        <v>0</v>
      </c>
      <c r="I2267">
        <v>0</v>
      </c>
      <c r="J2267">
        <v>94</v>
      </c>
      <c r="K2267">
        <v>4249</v>
      </c>
    </row>
    <row r="2268" spans="1:11" x14ac:dyDescent="0.2">
      <c r="A2268" t="s">
        <v>2575</v>
      </c>
      <c r="B2268" t="s">
        <v>87</v>
      </c>
      <c r="C2268" t="s">
        <v>288</v>
      </c>
      <c r="D2268" t="s">
        <v>268</v>
      </c>
      <c r="E2268" t="s">
        <v>243</v>
      </c>
      <c r="F2268">
        <v>72</v>
      </c>
      <c r="G2268">
        <v>3770</v>
      </c>
      <c r="H2268">
        <v>0</v>
      </c>
      <c r="I2268">
        <v>0</v>
      </c>
      <c r="J2268">
        <v>72</v>
      </c>
      <c r="K2268">
        <v>3770</v>
      </c>
    </row>
    <row r="2269" spans="1:11" x14ac:dyDescent="0.2">
      <c r="A2269" t="s">
        <v>2576</v>
      </c>
      <c r="B2269" t="s">
        <v>87</v>
      </c>
      <c r="C2269" t="s">
        <v>288</v>
      </c>
      <c r="D2269" t="s">
        <v>271</v>
      </c>
      <c r="E2269" t="s">
        <v>244</v>
      </c>
      <c r="F2269">
        <v>134</v>
      </c>
      <c r="G2269">
        <v>6669.48</v>
      </c>
      <c r="H2269">
        <v>0</v>
      </c>
      <c r="I2269">
        <v>0</v>
      </c>
      <c r="J2269">
        <v>134</v>
      </c>
      <c r="K2269">
        <v>6669.48</v>
      </c>
    </row>
    <row r="2270" spans="1:11" x14ac:dyDescent="0.2">
      <c r="A2270" t="s">
        <v>2577</v>
      </c>
      <c r="B2270" t="s">
        <v>87</v>
      </c>
      <c r="C2270" t="s">
        <v>288</v>
      </c>
      <c r="D2270" t="s">
        <v>269</v>
      </c>
      <c r="E2270" t="s">
        <v>245</v>
      </c>
      <c r="F2270">
        <v>56</v>
      </c>
      <c r="G2270">
        <v>2959</v>
      </c>
      <c r="H2270">
        <v>0</v>
      </c>
      <c r="I2270">
        <v>0</v>
      </c>
      <c r="J2270">
        <v>56</v>
      </c>
      <c r="K2270">
        <v>2959</v>
      </c>
    </row>
    <row r="2271" spans="1:11" x14ac:dyDescent="0.2">
      <c r="A2271" t="s">
        <v>2578</v>
      </c>
      <c r="B2271" t="s">
        <v>87</v>
      </c>
      <c r="C2271" t="s">
        <v>288</v>
      </c>
      <c r="D2271" t="s">
        <v>271</v>
      </c>
      <c r="E2271" t="s">
        <v>285</v>
      </c>
      <c r="F2271">
        <v>1308</v>
      </c>
      <c r="G2271">
        <v>64684.4</v>
      </c>
      <c r="H2271">
        <v>0</v>
      </c>
      <c r="I2271">
        <v>0</v>
      </c>
      <c r="J2271">
        <v>1308</v>
      </c>
      <c r="K2271">
        <v>64684.4</v>
      </c>
    </row>
    <row r="2272" spans="1:11" x14ac:dyDescent="0.2">
      <c r="A2272" t="s">
        <v>2579</v>
      </c>
      <c r="B2272" t="s">
        <v>87</v>
      </c>
      <c r="C2272" t="s">
        <v>288</v>
      </c>
      <c r="D2272" t="s">
        <v>264</v>
      </c>
      <c r="E2272" t="s">
        <v>246</v>
      </c>
      <c r="F2272">
        <v>133</v>
      </c>
      <c r="G2272">
        <v>5721</v>
      </c>
      <c r="H2272">
        <v>0</v>
      </c>
      <c r="I2272">
        <v>0</v>
      </c>
      <c r="J2272">
        <v>133</v>
      </c>
      <c r="K2272">
        <v>5721</v>
      </c>
    </row>
    <row r="2273" spans="1:11" x14ac:dyDescent="0.2">
      <c r="A2273" t="s">
        <v>2580</v>
      </c>
      <c r="B2273" t="s">
        <v>87</v>
      </c>
      <c r="C2273" t="s">
        <v>288</v>
      </c>
      <c r="D2273" t="s">
        <v>269</v>
      </c>
      <c r="E2273" t="s">
        <v>247</v>
      </c>
      <c r="F2273">
        <v>238</v>
      </c>
      <c r="G2273">
        <v>10025</v>
      </c>
      <c r="H2273">
        <v>0</v>
      </c>
      <c r="I2273">
        <v>0</v>
      </c>
      <c r="J2273">
        <v>238</v>
      </c>
      <c r="K2273">
        <v>10025</v>
      </c>
    </row>
    <row r="2274" spans="1:11" x14ac:dyDescent="0.2">
      <c r="A2274" t="s">
        <v>2581</v>
      </c>
      <c r="B2274" t="s">
        <v>87</v>
      </c>
      <c r="C2274" t="s">
        <v>288</v>
      </c>
      <c r="D2274" t="s">
        <v>266</v>
      </c>
      <c r="E2274" t="s">
        <v>248</v>
      </c>
      <c r="F2274">
        <v>43</v>
      </c>
      <c r="G2274">
        <v>2033</v>
      </c>
      <c r="H2274">
        <v>0</v>
      </c>
      <c r="I2274">
        <v>0</v>
      </c>
      <c r="J2274">
        <v>43</v>
      </c>
      <c r="K2274">
        <v>2033</v>
      </c>
    </row>
    <row r="2275" spans="1:11" x14ac:dyDescent="0.2">
      <c r="A2275" t="s">
        <v>2582</v>
      </c>
      <c r="B2275" t="s">
        <v>87</v>
      </c>
      <c r="C2275" t="s">
        <v>288</v>
      </c>
      <c r="D2275" t="s">
        <v>268</v>
      </c>
      <c r="E2275" t="s">
        <v>249</v>
      </c>
      <c r="F2275">
        <v>87</v>
      </c>
      <c r="G2275">
        <v>5353</v>
      </c>
      <c r="H2275">
        <v>0</v>
      </c>
      <c r="I2275">
        <v>0</v>
      </c>
      <c r="J2275">
        <v>87</v>
      </c>
      <c r="K2275">
        <v>5353</v>
      </c>
    </row>
    <row r="2276" spans="1:11" x14ac:dyDescent="0.2">
      <c r="A2276" t="s">
        <v>2583</v>
      </c>
      <c r="B2276" t="s">
        <v>87</v>
      </c>
      <c r="C2276" t="s">
        <v>288</v>
      </c>
      <c r="D2276" t="s">
        <v>270</v>
      </c>
      <c r="E2276" t="s">
        <v>250</v>
      </c>
      <c r="F2276">
        <v>170</v>
      </c>
      <c r="G2276">
        <v>7144.48</v>
      </c>
      <c r="H2276">
        <v>0</v>
      </c>
      <c r="I2276">
        <v>0</v>
      </c>
      <c r="J2276">
        <v>170</v>
      </c>
      <c r="K2276">
        <v>7144.48</v>
      </c>
    </row>
    <row r="2277" spans="1:11" x14ac:dyDescent="0.2">
      <c r="A2277" t="s">
        <v>2584</v>
      </c>
      <c r="B2277" t="s">
        <v>87</v>
      </c>
      <c r="C2277" t="s">
        <v>288</v>
      </c>
      <c r="D2277" t="s">
        <v>269</v>
      </c>
      <c r="E2277" t="s">
        <v>251</v>
      </c>
      <c r="F2277">
        <v>55</v>
      </c>
      <c r="G2277">
        <v>2248</v>
      </c>
      <c r="H2277">
        <v>0</v>
      </c>
      <c r="I2277">
        <v>0</v>
      </c>
      <c r="J2277">
        <v>55</v>
      </c>
      <c r="K2277">
        <v>2248</v>
      </c>
    </row>
    <row r="2278" spans="1:11" x14ac:dyDescent="0.2">
      <c r="A2278" t="s">
        <v>2585</v>
      </c>
      <c r="B2278" t="s">
        <v>87</v>
      </c>
      <c r="C2278" t="s">
        <v>288</v>
      </c>
      <c r="D2278" t="s">
        <v>268</v>
      </c>
      <c r="E2278" t="s">
        <v>252</v>
      </c>
      <c r="F2278">
        <v>68</v>
      </c>
      <c r="G2278">
        <v>3360</v>
      </c>
      <c r="H2278">
        <v>0</v>
      </c>
      <c r="I2278">
        <v>0</v>
      </c>
      <c r="J2278">
        <v>68</v>
      </c>
      <c r="K2278">
        <v>3360</v>
      </c>
    </row>
    <row r="2279" spans="1:11" x14ac:dyDescent="0.2">
      <c r="A2279" t="s">
        <v>2586</v>
      </c>
      <c r="B2279" t="s">
        <v>87</v>
      </c>
      <c r="C2279" t="s">
        <v>288</v>
      </c>
      <c r="D2279" t="s">
        <v>269</v>
      </c>
      <c r="E2279" t="s">
        <v>253</v>
      </c>
      <c r="F2279">
        <v>77</v>
      </c>
      <c r="G2279">
        <v>4423</v>
      </c>
      <c r="H2279">
        <v>0</v>
      </c>
      <c r="I2279">
        <v>0</v>
      </c>
      <c r="J2279">
        <v>77</v>
      </c>
      <c r="K2279">
        <v>4423</v>
      </c>
    </row>
    <row r="2280" spans="1:11" x14ac:dyDescent="0.2">
      <c r="A2280" t="s">
        <v>2587</v>
      </c>
      <c r="B2280" t="s">
        <v>87</v>
      </c>
      <c r="C2280" t="s">
        <v>288</v>
      </c>
      <c r="D2280" t="s">
        <v>271</v>
      </c>
      <c r="E2280" t="s">
        <v>254</v>
      </c>
      <c r="F2280">
        <v>33</v>
      </c>
      <c r="G2280">
        <v>1916.44</v>
      </c>
      <c r="H2280">
        <v>0</v>
      </c>
      <c r="I2280">
        <v>0</v>
      </c>
      <c r="J2280">
        <v>33</v>
      </c>
      <c r="K2280">
        <v>1916.44</v>
      </c>
    </row>
    <row r="2281" spans="1:11" x14ac:dyDescent="0.2">
      <c r="A2281" t="s">
        <v>2588</v>
      </c>
      <c r="B2281" t="s">
        <v>87</v>
      </c>
      <c r="C2281" t="s">
        <v>288</v>
      </c>
      <c r="D2281" t="s">
        <v>271</v>
      </c>
      <c r="E2281" t="s">
        <v>255</v>
      </c>
      <c r="F2281">
        <v>171</v>
      </c>
      <c r="G2281">
        <v>7734</v>
      </c>
      <c r="H2281">
        <v>0</v>
      </c>
      <c r="I2281">
        <v>0</v>
      </c>
      <c r="J2281">
        <v>171</v>
      </c>
      <c r="K2281">
        <v>7734</v>
      </c>
    </row>
    <row r="2282" spans="1:11" x14ac:dyDescent="0.2">
      <c r="A2282" t="s">
        <v>2589</v>
      </c>
      <c r="B2282" t="s">
        <v>87</v>
      </c>
      <c r="C2282" t="s">
        <v>288</v>
      </c>
      <c r="D2282" t="s">
        <v>272</v>
      </c>
      <c r="E2282" t="s">
        <v>256</v>
      </c>
      <c r="F2282">
        <v>36</v>
      </c>
      <c r="G2282">
        <v>1886</v>
      </c>
      <c r="H2282">
        <v>0</v>
      </c>
      <c r="I2282">
        <v>0</v>
      </c>
      <c r="J2282">
        <v>36</v>
      </c>
      <c r="K2282">
        <v>1886</v>
      </c>
    </row>
    <row r="2283" spans="1:11" x14ac:dyDescent="0.2">
      <c r="A2283" t="s">
        <v>2590</v>
      </c>
      <c r="B2283" t="s">
        <v>87</v>
      </c>
      <c r="C2283" t="s">
        <v>288</v>
      </c>
      <c r="D2283" t="s">
        <v>272</v>
      </c>
      <c r="E2283" t="s">
        <v>286</v>
      </c>
      <c r="F2283">
        <v>1174</v>
      </c>
      <c r="G2283">
        <v>60136.800000000003</v>
      </c>
      <c r="H2283">
        <v>0</v>
      </c>
      <c r="I2283">
        <v>0</v>
      </c>
      <c r="J2283">
        <v>1174</v>
      </c>
      <c r="K2283">
        <v>60136.800000000003</v>
      </c>
    </row>
    <row r="2284" spans="1:11" x14ac:dyDescent="0.2">
      <c r="A2284" t="s">
        <v>2591</v>
      </c>
      <c r="B2284" t="s">
        <v>87</v>
      </c>
      <c r="C2284" t="s">
        <v>296</v>
      </c>
      <c r="D2284" t="s">
        <v>104</v>
      </c>
      <c r="E2284" t="s">
        <v>277</v>
      </c>
      <c r="F2284">
        <v>0</v>
      </c>
      <c r="G2284">
        <v>0</v>
      </c>
      <c r="H2284">
        <v>2721</v>
      </c>
      <c r="I2284">
        <v>0</v>
      </c>
      <c r="J2284">
        <v>2721</v>
      </c>
      <c r="K2284">
        <v>0</v>
      </c>
    </row>
    <row r="2285" spans="1:11" x14ac:dyDescent="0.2">
      <c r="A2285" t="s">
        <v>2592</v>
      </c>
      <c r="B2285" t="s">
        <v>87</v>
      </c>
      <c r="C2285" t="s">
        <v>296</v>
      </c>
      <c r="D2285" t="s">
        <v>266</v>
      </c>
      <c r="E2285" t="s">
        <v>105</v>
      </c>
      <c r="F2285">
        <v>0</v>
      </c>
      <c r="G2285">
        <v>0</v>
      </c>
      <c r="H2285">
        <v>21</v>
      </c>
      <c r="I2285">
        <v>0</v>
      </c>
      <c r="J2285">
        <v>21</v>
      </c>
      <c r="K2285">
        <v>0</v>
      </c>
    </row>
    <row r="2286" spans="1:11" x14ac:dyDescent="0.2">
      <c r="A2286" t="s">
        <v>2593</v>
      </c>
      <c r="B2286" t="s">
        <v>87</v>
      </c>
      <c r="C2286" t="s">
        <v>296</v>
      </c>
      <c r="D2286" t="s">
        <v>266</v>
      </c>
      <c r="E2286" t="s">
        <v>106</v>
      </c>
      <c r="F2286">
        <v>0</v>
      </c>
      <c r="G2286">
        <v>0</v>
      </c>
      <c r="H2286">
        <v>38</v>
      </c>
      <c r="I2286">
        <v>0</v>
      </c>
      <c r="J2286">
        <v>38</v>
      </c>
      <c r="K2286">
        <v>0</v>
      </c>
    </row>
    <row r="2287" spans="1:11" x14ac:dyDescent="0.2">
      <c r="A2287" t="s">
        <v>2594</v>
      </c>
      <c r="B2287" t="s">
        <v>87</v>
      </c>
      <c r="C2287" t="s">
        <v>296</v>
      </c>
      <c r="D2287" t="s">
        <v>272</v>
      </c>
      <c r="E2287" t="s">
        <v>107</v>
      </c>
      <c r="F2287">
        <v>0</v>
      </c>
      <c r="G2287">
        <v>0</v>
      </c>
      <c r="H2287">
        <v>4</v>
      </c>
      <c r="I2287">
        <v>0</v>
      </c>
      <c r="J2287">
        <v>4</v>
      </c>
      <c r="K2287">
        <v>0</v>
      </c>
    </row>
    <row r="2288" spans="1:11" x14ac:dyDescent="0.2">
      <c r="A2288" t="s">
        <v>2595</v>
      </c>
      <c r="B2288" t="s">
        <v>87</v>
      </c>
      <c r="C2288" t="s">
        <v>296</v>
      </c>
      <c r="D2288" t="s">
        <v>270</v>
      </c>
      <c r="E2288" t="s">
        <v>108</v>
      </c>
      <c r="F2288">
        <v>0</v>
      </c>
      <c r="G2288">
        <v>0</v>
      </c>
      <c r="H2288">
        <v>11</v>
      </c>
      <c r="I2288">
        <v>0</v>
      </c>
      <c r="J2288">
        <v>11</v>
      </c>
      <c r="K2288">
        <v>0</v>
      </c>
    </row>
    <row r="2289" spans="1:11" x14ac:dyDescent="0.2">
      <c r="A2289" t="s">
        <v>2596</v>
      </c>
      <c r="B2289" t="s">
        <v>87</v>
      </c>
      <c r="C2289" t="s">
        <v>296</v>
      </c>
      <c r="D2289" t="s">
        <v>265</v>
      </c>
      <c r="E2289" t="s">
        <v>109</v>
      </c>
      <c r="F2289">
        <v>0</v>
      </c>
      <c r="G2289">
        <v>0</v>
      </c>
      <c r="H2289">
        <v>8</v>
      </c>
      <c r="I2289">
        <v>0</v>
      </c>
      <c r="J2289">
        <v>8</v>
      </c>
      <c r="K2289">
        <v>0</v>
      </c>
    </row>
    <row r="2290" spans="1:11" x14ac:dyDescent="0.2">
      <c r="A2290" t="s">
        <v>2597</v>
      </c>
      <c r="B2290" t="s">
        <v>87</v>
      </c>
      <c r="C2290" t="s">
        <v>296</v>
      </c>
      <c r="D2290" t="s">
        <v>266</v>
      </c>
      <c r="E2290" t="s">
        <v>110</v>
      </c>
      <c r="F2290">
        <v>0</v>
      </c>
      <c r="G2290">
        <v>0</v>
      </c>
      <c r="H2290">
        <v>17</v>
      </c>
      <c r="I2290">
        <v>0</v>
      </c>
      <c r="J2290">
        <v>17</v>
      </c>
      <c r="K2290">
        <v>0</v>
      </c>
    </row>
    <row r="2291" spans="1:11" x14ac:dyDescent="0.2">
      <c r="A2291" t="s">
        <v>2598</v>
      </c>
      <c r="B2291" t="s">
        <v>87</v>
      </c>
      <c r="C2291" t="s">
        <v>296</v>
      </c>
      <c r="D2291" t="s">
        <v>271</v>
      </c>
      <c r="E2291" t="s">
        <v>111</v>
      </c>
      <c r="F2291">
        <v>0</v>
      </c>
      <c r="G2291">
        <v>0</v>
      </c>
      <c r="H2291">
        <v>53</v>
      </c>
      <c r="I2291">
        <v>0</v>
      </c>
      <c r="J2291">
        <v>53</v>
      </c>
      <c r="K2291">
        <v>0</v>
      </c>
    </row>
    <row r="2292" spans="1:11" x14ac:dyDescent="0.2">
      <c r="A2292" t="s">
        <v>2599</v>
      </c>
      <c r="B2292" t="s">
        <v>87</v>
      </c>
      <c r="C2292" t="s">
        <v>296</v>
      </c>
      <c r="D2292" t="s">
        <v>268</v>
      </c>
      <c r="E2292" t="s">
        <v>112</v>
      </c>
      <c r="F2292">
        <v>0</v>
      </c>
      <c r="G2292">
        <v>0</v>
      </c>
      <c r="H2292">
        <v>5</v>
      </c>
      <c r="I2292">
        <v>0</v>
      </c>
      <c r="J2292">
        <v>5</v>
      </c>
      <c r="K2292">
        <v>0</v>
      </c>
    </row>
    <row r="2293" spans="1:11" x14ac:dyDescent="0.2">
      <c r="A2293" t="s">
        <v>2600</v>
      </c>
      <c r="B2293" t="s">
        <v>87</v>
      </c>
      <c r="C2293" t="s">
        <v>296</v>
      </c>
      <c r="D2293" t="s">
        <v>268</v>
      </c>
      <c r="E2293" t="s">
        <v>114</v>
      </c>
      <c r="F2293">
        <v>0</v>
      </c>
      <c r="G2293">
        <v>0</v>
      </c>
      <c r="H2293">
        <v>11</v>
      </c>
      <c r="I2293">
        <v>0</v>
      </c>
      <c r="J2293">
        <v>11</v>
      </c>
      <c r="K2293">
        <v>0</v>
      </c>
    </row>
    <row r="2294" spans="1:11" x14ac:dyDescent="0.2">
      <c r="A2294" t="s">
        <v>2601</v>
      </c>
      <c r="B2294" t="s">
        <v>87</v>
      </c>
      <c r="C2294" t="s">
        <v>296</v>
      </c>
      <c r="D2294" t="s">
        <v>270</v>
      </c>
      <c r="E2294" t="s">
        <v>115</v>
      </c>
      <c r="F2294">
        <v>0</v>
      </c>
      <c r="G2294">
        <v>0</v>
      </c>
      <c r="H2294">
        <v>11</v>
      </c>
      <c r="I2294">
        <v>0</v>
      </c>
      <c r="J2294">
        <v>11</v>
      </c>
      <c r="K2294">
        <v>0</v>
      </c>
    </row>
    <row r="2295" spans="1:11" x14ac:dyDescent="0.2">
      <c r="A2295" t="s">
        <v>2602</v>
      </c>
      <c r="B2295" t="s">
        <v>87</v>
      </c>
      <c r="C2295" t="s">
        <v>296</v>
      </c>
      <c r="D2295" t="s">
        <v>269</v>
      </c>
      <c r="E2295" t="s">
        <v>116</v>
      </c>
      <c r="F2295">
        <v>0</v>
      </c>
      <c r="G2295">
        <v>0</v>
      </c>
      <c r="H2295">
        <v>8</v>
      </c>
      <c r="I2295">
        <v>0</v>
      </c>
      <c r="J2295">
        <v>8</v>
      </c>
      <c r="K2295">
        <v>0</v>
      </c>
    </row>
    <row r="2296" spans="1:11" x14ac:dyDescent="0.2">
      <c r="A2296" t="s">
        <v>2603</v>
      </c>
      <c r="B2296" t="s">
        <v>87</v>
      </c>
      <c r="C2296" t="s">
        <v>296</v>
      </c>
      <c r="D2296" t="s">
        <v>272</v>
      </c>
      <c r="E2296" t="s">
        <v>117</v>
      </c>
      <c r="F2296">
        <v>0</v>
      </c>
      <c r="G2296">
        <v>0</v>
      </c>
      <c r="H2296">
        <v>27</v>
      </c>
      <c r="I2296">
        <v>0</v>
      </c>
      <c r="J2296">
        <v>27</v>
      </c>
      <c r="K2296">
        <v>0</v>
      </c>
    </row>
    <row r="2297" spans="1:11" x14ac:dyDescent="0.2">
      <c r="A2297" t="s">
        <v>2604</v>
      </c>
      <c r="B2297" t="s">
        <v>87</v>
      </c>
      <c r="C2297" t="s">
        <v>296</v>
      </c>
      <c r="D2297" t="s">
        <v>266</v>
      </c>
      <c r="E2297" t="s">
        <v>118</v>
      </c>
      <c r="F2297">
        <v>0</v>
      </c>
      <c r="G2297">
        <v>0</v>
      </c>
      <c r="H2297">
        <v>40</v>
      </c>
      <c r="I2297">
        <v>0</v>
      </c>
      <c r="J2297">
        <v>40</v>
      </c>
      <c r="K2297">
        <v>0</v>
      </c>
    </row>
    <row r="2298" spans="1:11" x14ac:dyDescent="0.2">
      <c r="A2298" t="s">
        <v>2605</v>
      </c>
      <c r="B2298" t="s">
        <v>87</v>
      </c>
      <c r="C2298" t="s">
        <v>296</v>
      </c>
      <c r="D2298" t="s">
        <v>269</v>
      </c>
      <c r="E2298" t="s">
        <v>119</v>
      </c>
      <c r="F2298">
        <v>0</v>
      </c>
      <c r="G2298">
        <v>0</v>
      </c>
      <c r="H2298">
        <v>13</v>
      </c>
      <c r="I2298">
        <v>0</v>
      </c>
      <c r="J2298">
        <v>13</v>
      </c>
      <c r="K2298">
        <v>0</v>
      </c>
    </row>
    <row r="2299" spans="1:11" x14ac:dyDescent="0.2">
      <c r="A2299" t="s">
        <v>2606</v>
      </c>
      <c r="B2299" t="s">
        <v>87</v>
      </c>
      <c r="C2299" t="s">
        <v>296</v>
      </c>
      <c r="D2299" t="s">
        <v>270</v>
      </c>
      <c r="E2299" t="s">
        <v>120</v>
      </c>
      <c r="F2299">
        <v>0</v>
      </c>
      <c r="G2299">
        <v>0</v>
      </c>
      <c r="H2299">
        <v>39</v>
      </c>
      <c r="I2299">
        <v>0</v>
      </c>
      <c r="J2299">
        <v>39</v>
      </c>
      <c r="K2299">
        <v>0</v>
      </c>
    </row>
    <row r="2300" spans="1:11" x14ac:dyDescent="0.2">
      <c r="A2300" t="s">
        <v>2607</v>
      </c>
      <c r="B2300" t="s">
        <v>87</v>
      </c>
      <c r="C2300" t="s">
        <v>296</v>
      </c>
      <c r="D2300" t="s">
        <v>266</v>
      </c>
      <c r="E2300" t="s">
        <v>121</v>
      </c>
      <c r="F2300">
        <v>0</v>
      </c>
      <c r="G2300">
        <v>0</v>
      </c>
      <c r="H2300">
        <v>17</v>
      </c>
      <c r="I2300">
        <v>0</v>
      </c>
      <c r="J2300">
        <v>17</v>
      </c>
      <c r="K2300">
        <v>0</v>
      </c>
    </row>
    <row r="2301" spans="1:11" x14ac:dyDescent="0.2">
      <c r="A2301" t="s">
        <v>2608</v>
      </c>
      <c r="B2301" t="s">
        <v>87</v>
      </c>
      <c r="C2301" t="s">
        <v>296</v>
      </c>
      <c r="D2301" t="s">
        <v>269</v>
      </c>
      <c r="E2301" t="s">
        <v>122</v>
      </c>
      <c r="F2301">
        <v>0</v>
      </c>
      <c r="G2301">
        <v>0</v>
      </c>
      <c r="H2301">
        <v>51</v>
      </c>
      <c r="I2301">
        <v>0</v>
      </c>
      <c r="J2301">
        <v>51</v>
      </c>
      <c r="K2301">
        <v>0</v>
      </c>
    </row>
    <row r="2302" spans="1:11" x14ac:dyDescent="0.2">
      <c r="A2302" t="s">
        <v>2609</v>
      </c>
      <c r="B2302" t="s">
        <v>87</v>
      </c>
      <c r="C2302" t="s">
        <v>296</v>
      </c>
      <c r="D2302" t="s">
        <v>268</v>
      </c>
      <c r="E2302" t="s">
        <v>123</v>
      </c>
      <c r="F2302">
        <v>0</v>
      </c>
      <c r="G2302">
        <v>0</v>
      </c>
      <c r="H2302">
        <v>10</v>
      </c>
      <c r="I2302">
        <v>0</v>
      </c>
      <c r="J2302">
        <v>10</v>
      </c>
      <c r="K2302">
        <v>0</v>
      </c>
    </row>
    <row r="2303" spans="1:11" x14ac:dyDescent="0.2">
      <c r="A2303" t="s">
        <v>2610</v>
      </c>
      <c r="B2303" t="s">
        <v>87</v>
      </c>
      <c r="C2303" t="s">
        <v>296</v>
      </c>
      <c r="D2303" t="s">
        <v>272</v>
      </c>
      <c r="E2303" t="s">
        <v>124</v>
      </c>
      <c r="F2303">
        <v>0</v>
      </c>
      <c r="G2303">
        <v>0</v>
      </c>
      <c r="H2303">
        <v>14</v>
      </c>
      <c r="I2303">
        <v>0</v>
      </c>
      <c r="J2303">
        <v>14</v>
      </c>
      <c r="K2303">
        <v>0</v>
      </c>
    </row>
    <row r="2304" spans="1:11" x14ac:dyDescent="0.2">
      <c r="A2304" t="s">
        <v>2611</v>
      </c>
      <c r="B2304" t="s">
        <v>87</v>
      </c>
      <c r="C2304" t="s">
        <v>296</v>
      </c>
      <c r="D2304" t="s">
        <v>265</v>
      </c>
      <c r="E2304" t="s">
        <v>125</v>
      </c>
      <c r="F2304">
        <v>0</v>
      </c>
      <c r="G2304">
        <v>0</v>
      </c>
      <c r="H2304">
        <v>21</v>
      </c>
      <c r="I2304">
        <v>0</v>
      </c>
      <c r="J2304">
        <v>21</v>
      </c>
      <c r="K2304">
        <v>0</v>
      </c>
    </row>
    <row r="2305" spans="1:11" x14ac:dyDescent="0.2">
      <c r="A2305" t="s">
        <v>2612</v>
      </c>
      <c r="B2305" t="s">
        <v>87</v>
      </c>
      <c r="C2305" t="s">
        <v>296</v>
      </c>
      <c r="D2305" t="s">
        <v>266</v>
      </c>
      <c r="E2305" t="s">
        <v>126</v>
      </c>
      <c r="F2305">
        <v>0</v>
      </c>
      <c r="G2305">
        <v>0</v>
      </c>
      <c r="H2305">
        <v>21</v>
      </c>
      <c r="I2305">
        <v>0</v>
      </c>
      <c r="J2305">
        <v>21</v>
      </c>
      <c r="K2305">
        <v>0</v>
      </c>
    </row>
    <row r="2306" spans="1:11" x14ac:dyDescent="0.2">
      <c r="A2306" t="s">
        <v>2613</v>
      </c>
      <c r="B2306" t="s">
        <v>87</v>
      </c>
      <c r="C2306" t="s">
        <v>296</v>
      </c>
      <c r="D2306" t="s">
        <v>265</v>
      </c>
      <c r="E2306" t="s">
        <v>127</v>
      </c>
      <c r="F2306">
        <v>0</v>
      </c>
      <c r="G2306">
        <v>0</v>
      </c>
      <c r="H2306">
        <v>24</v>
      </c>
      <c r="I2306">
        <v>0</v>
      </c>
      <c r="J2306">
        <v>24</v>
      </c>
      <c r="K2306">
        <v>0</v>
      </c>
    </row>
    <row r="2307" spans="1:11" x14ac:dyDescent="0.2">
      <c r="A2307" t="s">
        <v>2614</v>
      </c>
      <c r="B2307" t="s">
        <v>87</v>
      </c>
      <c r="C2307" t="s">
        <v>296</v>
      </c>
      <c r="D2307" t="s">
        <v>268</v>
      </c>
      <c r="E2307" t="s">
        <v>128</v>
      </c>
      <c r="F2307">
        <v>0</v>
      </c>
      <c r="G2307">
        <v>0</v>
      </c>
      <c r="H2307">
        <v>16</v>
      </c>
      <c r="I2307">
        <v>0</v>
      </c>
      <c r="J2307">
        <v>16</v>
      </c>
      <c r="K2307">
        <v>0</v>
      </c>
    </row>
    <row r="2308" spans="1:11" x14ac:dyDescent="0.2">
      <c r="A2308" t="s">
        <v>2615</v>
      </c>
      <c r="B2308" t="s">
        <v>87</v>
      </c>
      <c r="C2308" t="s">
        <v>296</v>
      </c>
      <c r="D2308" t="s">
        <v>268</v>
      </c>
      <c r="E2308" t="s">
        <v>129</v>
      </c>
      <c r="F2308">
        <v>0</v>
      </c>
      <c r="G2308">
        <v>0</v>
      </c>
      <c r="H2308">
        <v>8</v>
      </c>
      <c r="I2308">
        <v>0</v>
      </c>
      <c r="J2308">
        <v>8</v>
      </c>
      <c r="K2308">
        <v>0</v>
      </c>
    </row>
    <row r="2309" spans="1:11" x14ac:dyDescent="0.2">
      <c r="A2309" t="s">
        <v>2616</v>
      </c>
      <c r="B2309" t="s">
        <v>87</v>
      </c>
      <c r="C2309" t="s">
        <v>296</v>
      </c>
      <c r="D2309" t="s">
        <v>266</v>
      </c>
      <c r="E2309" t="s">
        <v>130</v>
      </c>
      <c r="F2309">
        <v>0</v>
      </c>
      <c r="G2309">
        <v>0</v>
      </c>
      <c r="H2309">
        <v>1</v>
      </c>
      <c r="I2309">
        <v>0</v>
      </c>
      <c r="J2309">
        <v>1</v>
      </c>
      <c r="K2309">
        <v>0</v>
      </c>
    </row>
    <row r="2310" spans="1:11" x14ac:dyDescent="0.2">
      <c r="A2310" t="s">
        <v>2617</v>
      </c>
      <c r="B2310" t="s">
        <v>87</v>
      </c>
      <c r="C2310" t="s">
        <v>296</v>
      </c>
      <c r="D2310" t="s">
        <v>270</v>
      </c>
      <c r="E2310" t="s">
        <v>131</v>
      </c>
      <c r="F2310">
        <v>0</v>
      </c>
      <c r="G2310">
        <v>0</v>
      </c>
      <c r="H2310">
        <v>10</v>
      </c>
      <c r="I2310">
        <v>0</v>
      </c>
      <c r="J2310">
        <v>10</v>
      </c>
      <c r="K2310">
        <v>0</v>
      </c>
    </row>
    <row r="2311" spans="1:11" x14ac:dyDescent="0.2">
      <c r="A2311" t="s">
        <v>2618</v>
      </c>
      <c r="B2311" t="s">
        <v>87</v>
      </c>
      <c r="C2311" t="s">
        <v>296</v>
      </c>
      <c r="D2311" t="s">
        <v>271</v>
      </c>
      <c r="E2311" t="s">
        <v>132</v>
      </c>
      <c r="F2311">
        <v>0</v>
      </c>
      <c r="G2311">
        <v>0</v>
      </c>
      <c r="H2311">
        <v>15</v>
      </c>
      <c r="I2311">
        <v>0</v>
      </c>
      <c r="J2311">
        <v>15</v>
      </c>
      <c r="K2311">
        <v>0</v>
      </c>
    </row>
    <row r="2312" spans="1:11" x14ac:dyDescent="0.2">
      <c r="A2312" t="s">
        <v>2619</v>
      </c>
      <c r="B2312" t="s">
        <v>87</v>
      </c>
      <c r="C2312" t="s">
        <v>296</v>
      </c>
      <c r="D2312" t="s">
        <v>266</v>
      </c>
      <c r="E2312" t="s">
        <v>133</v>
      </c>
      <c r="F2312">
        <v>0</v>
      </c>
      <c r="G2312">
        <v>0</v>
      </c>
      <c r="H2312">
        <v>35</v>
      </c>
      <c r="I2312">
        <v>0</v>
      </c>
      <c r="J2312">
        <v>35</v>
      </c>
      <c r="K2312">
        <v>0</v>
      </c>
    </row>
    <row r="2313" spans="1:11" x14ac:dyDescent="0.2">
      <c r="A2313" t="s">
        <v>2620</v>
      </c>
      <c r="B2313" t="s">
        <v>87</v>
      </c>
      <c r="C2313" t="s">
        <v>296</v>
      </c>
      <c r="D2313" t="s">
        <v>268</v>
      </c>
      <c r="E2313" t="s">
        <v>134</v>
      </c>
      <c r="F2313">
        <v>0</v>
      </c>
      <c r="G2313">
        <v>0</v>
      </c>
      <c r="H2313">
        <v>10</v>
      </c>
      <c r="I2313">
        <v>0</v>
      </c>
      <c r="J2313">
        <v>10</v>
      </c>
      <c r="K2313">
        <v>0</v>
      </c>
    </row>
    <row r="2314" spans="1:11" x14ac:dyDescent="0.2">
      <c r="A2314" t="s">
        <v>2621</v>
      </c>
      <c r="B2314" t="s">
        <v>87</v>
      </c>
      <c r="C2314" t="s">
        <v>296</v>
      </c>
      <c r="D2314" t="s">
        <v>267</v>
      </c>
      <c r="E2314" t="s">
        <v>135</v>
      </c>
      <c r="F2314">
        <v>0</v>
      </c>
      <c r="G2314">
        <v>0</v>
      </c>
      <c r="H2314">
        <v>6</v>
      </c>
      <c r="I2314">
        <v>0</v>
      </c>
      <c r="J2314">
        <v>6</v>
      </c>
      <c r="K2314">
        <v>0</v>
      </c>
    </row>
    <row r="2315" spans="1:11" x14ac:dyDescent="0.2">
      <c r="A2315" t="s">
        <v>2622</v>
      </c>
      <c r="B2315" t="s">
        <v>87</v>
      </c>
      <c r="C2315" t="s">
        <v>296</v>
      </c>
      <c r="D2315" t="s">
        <v>264</v>
      </c>
      <c r="E2315" t="s">
        <v>136</v>
      </c>
      <c r="F2315">
        <v>0</v>
      </c>
      <c r="G2315">
        <v>0</v>
      </c>
      <c r="H2315">
        <v>16</v>
      </c>
      <c r="I2315">
        <v>0</v>
      </c>
      <c r="J2315">
        <v>16</v>
      </c>
      <c r="K2315">
        <v>0</v>
      </c>
    </row>
    <row r="2316" spans="1:11" x14ac:dyDescent="0.2">
      <c r="A2316" t="s">
        <v>2623</v>
      </c>
      <c r="B2316" t="s">
        <v>87</v>
      </c>
      <c r="C2316" t="s">
        <v>296</v>
      </c>
      <c r="D2316" t="s">
        <v>264</v>
      </c>
      <c r="E2316" t="s">
        <v>137</v>
      </c>
      <c r="F2316">
        <v>0</v>
      </c>
      <c r="G2316">
        <v>0</v>
      </c>
      <c r="H2316">
        <v>26</v>
      </c>
      <c r="I2316">
        <v>0</v>
      </c>
      <c r="J2316">
        <v>26</v>
      </c>
      <c r="K2316">
        <v>0</v>
      </c>
    </row>
    <row r="2317" spans="1:11" x14ac:dyDescent="0.2">
      <c r="A2317" t="s">
        <v>2624</v>
      </c>
      <c r="B2317" t="s">
        <v>87</v>
      </c>
      <c r="C2317" t="s">
        <v>296</v>
      </c>
      <c r="D2317" t="s">
        <v>270</v>
      </c>
      <c r="E2317" t="s">
        <v>138</v>
      </c>
      <c r="F2317">
        <v>0</v>
      </c>
      <c r="G2317">
        <v>0</v>
      </c>
      <c r="H2317">
        <v>30</v>
      </c>
      <c r="I2317">
        <v>0</v>
      </c>
      <c r="J2317">
        <v>30</v>
      </c>
      <c r="K2317">
        <v>0</v>
      </c>
    </row>
    <row r="2318" spans="1:11" x14ac:dyDescent="0.2">
      <c r="A2318" t="s">
        <v>2625</v>
      </c>
      <c r="B2318" t="s">
        <v>87</v>
      </c>
      <c r="C2318" t="s">
        <v>296</v>
      </c>
      <c r="D2318" t="s">
        <v>272</v>
      </c>
      <c r="E2318" t="s">
        <v>139</v>
      </c>
      <c r="F2318">
        <v>0</v>
      </c>
      <c r="G2318">
        <v>0</v>
      </c>
      <c r="H2318">
        <v>6</v>
      </c>
      <c r="I2318">
        <v>0</v>
      </c>
      <c r="J2318">
        <v>6</v>
      </c>
      <c r="K2318">
        <v>0</v>
      </c>
    </row>
    <row r="2319" spans="1:11" x14ac:dyDescent="0.2">
      <c r="A2319" t="s">
        <v>2626</v>
      </c>
      <c r="B2319" t="s">
        <v>87</v>
      </c>
      <c r="C2319" t="s">
        <v>296</v>
      </c>
      <c r="D2319" t="s">
        <v>270</v>
      </c>
      <c r="E2319" t="s">
        <v>140</v>
      </c>
      <c r="F2319">
        <v>0</v>
      </c>
      <c r="G2319">
        <v>0</v>
      </c>
      <c r="H2319">
        <v>11</v>
      </c>
      <c r="I2319">
        <v>0</v>
      </c>
      <c r="J2319">
        <v>11</v>
      </c>
      <c r="K2319">
        <v>0</v>
      </c>
    </row>
    <row r="2320" spans="1:11" x14ac:dyDescent="0.2">
      <c r="A2320" t="s">
        <v>2627</v>
      </c>
      <c r="B2320" t="s">
        <v>87</v>
      </c>
      <c r="C2320" t="s">
        <v>296</v>
      </c>
      <c r="D2320" t="s">
        <v>271</v>
      </c>
      <c r="E2320" t="s">
        <v>141</v>
      </c>
      <c r="F2320">
        <v>0</v>
      </c>
      <c r="G2320">
        <v>0</v>
      </c>
      <c r="H2320">
        <v>9</v>
      </c>
      <c r="I2320">
        <v>0</v>
      </c>
      <c r="J2320">
        <v>9</v>
      </c>
      <c r="K2320">
        <v>0</v>
      </c>
    </row>
    <row r="2321" spans="1:11" x14ac:dyDescent="0.2">
      <c r="A2321" t="s">
        <v>2628</v>
      </c>
      <c r="B2321" t="s">
        <v>87</v>
      </c>
      <c r="C2321" t="s">
        <v>296</v>
      </c>
      <c r="D2321" t="s">
        <v>267</v>
      </c>
      <c r="E2321" t="s">
        <v>142</v>
      </c>
      <c r="F2321">
        <v>0</v>
      </c>
      <c r="G2321">
        <v>0</v>
      </c>
      <c r="H2321">
        <v>4</v>
      </c>
      <c r="I2321">
        <v>0</v>
      </c>
      <c r="J2321">
        <v>4</v>
      </c>
      <c r="K2321">
        <v>0</v>
      </c>
    </row>
    <row r="2322" spans="1:11" x14ac:dyDescent="0.2">
      <c r="A2322" t="s">
        <v>2629</v>
      </c>
      <c r="B2322" t="s">
        <v>87</v>
      </c>
      <c r="C2322" t="s">
        <v>296</v>
      </c>
      <c r="D2322" t="s">
        <v>266</v>
      </c>
      <c r="E2322" t="s">
        <v>143</v>
      </c>
      <c r="F2322">
        <v>0</v>
      </c>
      <c r="G2322">
        <v>0</v>
      </c>
      <c r="H2322">
        <v>47</v>
      </c>
      <c r="I2322">
        <v>0</v>
      </c>
      <c r="J2322">
        <v>47</v>
      </c>
      <c r="K2322">
        <v>0</v>
      </c>
    </row>
    <row r="2323" spans="1:11" x14ac:dyDescent="0.2">
      <c r="A2323" t="s">
        <v>2630</v>
      </c>
      <c r="B2323" t="s">
        <v>87</v>
      </c>
      <c r="C2323" t="s">
        <v>296</v>
      </c>
      <c r="D2323" t="s">
        <v>264</v>
      </c>
      <c r="E2323" t="s">
        <v>278</v>
      </c>
      <c r="F2323">
        <v>0</v>
      </c>
      <c r="G2323">
        <v>0</v>
      </c>
      <c r="H2323">
        <v>143</v>
      </c>
      <c r="I2323">
        <v>0</v>
      </c>
      <c r="J2323">
        <v>143</v>
      </c>
      <c r="K2323">
        <v>0</v>
      </c>
    </row>
    <row r="2324" spans="1:11" x14ac:dyDescent="0.2">
      <c r="A2324" t="s">
        <v>2631</v>
      </c>
      <c r="B2324" t="s">
        <v>87</v>
      </c>
      <c r="C2324" t="s">
        <v>296</v>
      </c>
      <c r="D2324" t="s">
        <v>265</v>
      </c>
      <c r="E2324" t="s">
        <v>279</v>
      </c>
      <c r="F2324">
        <v>0</v>
      </c>
      <c r="G2324">
        <v>0</v>
      </c>
      <c r="H2324">
        <v>267</v>
      </c>
      <c r="I2324">
        <v>0</v>
      </c>
      <c r="J2324">
        <v>267</v>
      </c>
      <c r="K2324">
        <v>0</v>
      </c>
    </row>
    <row r="2325" spans="1:11" x14ac:dyDescent="0.2">
      <c r="A2325" t="s">
        <v>2632</v>
      </c>
      <c r="B2325" t="s">
        <v>87</v>
      </c>
      <c r="C2325" t="s">
        <v>296</v>
      </c>
      <c r="D2325" t="s">
        <v>272</v>
      </c>
      <c r="E2325" t="s">
        <v>144</v>
      </c>
      <c r="F2325">
        <v>0</v>
      </c>
      <c r="G2325">
        <v>0</v>
      </c>
      <c r="H2325">
        <v>5</v>
      </c>
      <c r="I2325">
        <v>0</v>
      </c>
      <c r="J2325">
        <v>5</v>
      </c>
      <c r="K2325">
        <v>0</v>
      </c>
    </row>
    <row r="2326" spans="1:11" x14ac:dyDescent="0.2">
      <c r="A2326" t="s">
        <v>2633</v>
      </c>
      <c r="B2326" t="s">
        <v>87</v>
      </c>
      <c r="C2326" t="s">
        <v>296</v>
      </c>
      <c r="D2326" t="s">
        <v>269</v>
      </c>
      <c r="E2326" t="s">
        <v>145</v>
      </c>
      <c r="F2326">
        <v>0</v>
      </c>
      <c r="G2326">
        <v>0</v>
      </c>
      <c r="H2326">
        <v>11</v>
      </c>
      <c r="I2326">
        <v>0</v>
      </c>
      <c r="J2326">
        <v>11</v>
      </c>
      <c r="K2326">
        <v>0</v>
      </c>
    </row>
    <row r="2327" spans="1:11" x14ac:dyDescent="0.2">
      <c r="A2327" t="s">
        <v>2634</v>
      </c>
      <c r="B2327" t="s">
        <v>87</v>
      </c>
      <c r="C2327" t="s">
        <v>296</v>
      </c>
      <c r="D2327" t="s">
        <v>266</v>
      </c>
      <c r="E2327" t="s">
        <v>146</v>
      </c>
      <c r="F2327">
        <v>0</v>
      </c>
      <c r="G2327">
        <v>0</v>
      </c>
      <c r="H2327">
        <v>32</v>
      </c>
      <c r="I2327">
        <v>0</v>
      </c>
      <c r="J2327">
        <v>32</v>
      </c>
      <c r="K2327">
        <v>0</v>
      </c>
    </row>
    <row r="2328" spans="1:11" x14ac:dyDescent="0.2">
      <c r="A2328" t="s">
        <v>2635</v>
      </c>
      <c r="B2328" t="s">
        <v>87</v>
      </c>
      <c r="C2328" t="s">
        <v>296</v>
      </c>
      <c r="D2328" t="s">
        <v>265</v>
      </c>
      <c r="E2328" t="s">
        <v>147</v>
      </c>
      <c r="F2328">
        <v>0</v>
      </c>
      <c r="G2328">
        <v>0</v>
      </c>
      <c r="H2328">
        <v>65</v>
      </c>
      <c r="I2328">
        <v>0</v>
      </c>
      <c r="J2328">
        <v>65</v>
      </c>
      <c r="K2328">
        <v>0</v>
      </c>
    </row>
    <row r="2329" spans="1:11" x14ac:dyDescent="0.2">
      <c r="A2329" t="s">
        <v>2636</v>
      </c>
      <c r="B2329" t="s">
        <v>87</v>
      </c>
      <c r="C2329" t="s">
        <v>296</v>
      </c>
      <c r="D2329" t="s">
        <v>267</v>
      </c>
      <c r="E2329" t="s">
        <v>148</v>
      </c>
      <c r="F2329">
        <v>0</v>
      </c>
      <c r="G2329">
        <v>0</v>
      </c>
      <c r="H2329">
        <v>3</v>
      </c>
      <c r="I2329">
        <v>0</v>
      </c>
      <c r="J2329">
        <v>3</v>
      </c>
      <c r="K2329">
        <v>0</v>
      </c>
    </row>
    <row r="2330" spans="1:11" x14ac:dyDescent="0.2">
      <c r="A2330" t="s">
        <v>2637</v>
      </c>
      <c r="B2330" t="s">
        <v>87</v>
      </c>
      <c r="C2330" t="s">
        <v>296</v>
      </c>
      <c r="D2330" t="s">
        <v>270</v>
      </c>
      <c r="E2330" t="s">
        <v>149</v>
      </c>
      <c r="F2330">
        <v>0</v>
      </c>
      <c r="G2330">
        <v>0</v>
      </c>
      <c r="H2330">
        <v>27</v>
      </c>
      <c r="I2330">
        <v>0</v>
      </c>
      <c r="J2330">
        <v>27</v>
      </c>
      <c r="K2330">
        <v>0</v>
      </c>
    </row>
    <row r="2331" spans="1:11" x14ac:dyDescent="0.2">
      <c r="A2331" t="s">
        <v>2638</v>
      </c>
      <c r="B2331" t="s">
        <v>87</v>
      </c>
      <c r="C2331" t="s">
        <v>296</v>
      </c>
      <c r="D2331" t="s">
        <v>266</v>
      </c>
      <c r="E2331" t="s">
        <v>150</v>
      </c>
      <c r="F2331">
        <v>0</v>
      </c>
      <c r="G2331">
        <v>0</v>
      </c>
      <c r="H2331">
        <v>28</v>
      </c>
      <c r="I2331">
        <v>0</v>
      </c>
      <c r="J2331">
        <v>28</v>
      </c>
      <c r="K2331">
        <v>0</v>
      </c>
    </row>
    <row r="2332" spans="1:11" x14ac:dyDescent="0.2">
      <c r="A2332" t="s">
        <v>2639</v>
      </c>
      <c r="B2332" t="s">
        <v>87</v>
      </c>
      <c r="C2332" t="s">
        <v>296</v>
      </c>
      <c r="D2332" t="s">
        <v>266</v>
      </c>
      <c r="E2332" t="s">
        <v>151</v>
      </c>
      <c r="F2332">
        <v>0</v>
      </c>
      <c r="G2332">
        <v>0</v>
      </c>
      <c r="H2332">
        <v>23</v>
      </c>
      <c r="I2332">
        <v>0</v>
      </c>
      <c r="J2332">
        <v>23</v>
      </c>
      <c r="K2332">
        <v>0</v>
      </c>
    </row>
    <row r="2333" spans="1:11" x14ac:dyDescent="0.2">
      <c r="A2333" t="s">
        <v>2640</v>
      </c>
      <c r="B2333" t="s">
        <v>87</v>
      </c>
      <c r="C2333" t="s">
        <v>296</v>
      </c>
      <c r="D2333" t="s">
        <v>268</v>
      </c>
      <c r="E2333" t="s">
        <v>152</v>
      </c>
      <c r="F2333">
        <v>0</v>
      </c>
      <c r="G2333">
        <v>0</v>
      </c>
      <c r="H2333">
        <v>4</v>
      </c>
      <c r="I2333">
        <v>0</v>
      </c>
      <c r="J2333">
        <v>4</v>
      </c>
      <c r="K2333">
        <v>0</v>
      </c>
    </row>
    <row r="2334" spans="1:11" x14ac:dyDescent="0.2">
      <c r="A2334" t="s">
        <v>2641</v>
      </c>
      <c r="B2334" t="s">
        <v>87</v>
      </c>
      <c r="C2334" t="s">
        <v>296</v>
      </c>
      <c r="D2334" t="s">
        <v>266</v>
      </c>
      <c r="E2334" t="s">
        <v>153</v>
      </c>
      <c r="F2334">
        <v>0</v>
      </c>
      <c r="G2334">
        <v>0</v>
      </c>
      <c r="H2334">
        <v>19</v>
      </c>
      <c r="I2334">
        <v>0</v>
      </c>
      <c r="J2334">
        <v>19</v>
      </c>
      <c r="K2334">
        <v>0</v>
      </c>
    </row>
    <row r="2335" spans="1:11" x14ac:dyDescent="0.2">
      <c r="A2335" t="s">
        <v>2642</v>
      </c>
      <c r="B2335" t="s">
        <v>87</v>
      </c>
      <c r="C2335" t="s">
        <v>296</v>
      </c>
      <c r="D2335" t="s">
        <v>269</v>
      </c>
      <c r="E2335" t="s">
        <v>154</v>
      </c>
      <c r="F2335">
        <v>0</v>
      </c>
      <c r="G2335">
        <v>0</v>
      </c>
      <c r="H2335">
        <v>128</v>
      </c>
      <c r="I2335">
        <v>0</v>
      </c>
      <c r="J2335">
        <v>128</v>
      </c>
      <c r="K2335">
        <v>0</v>
      </c>
    </row>
    <row r="2336" spans="1:11" x14ac:dyDescent="0.2">
      <c r="A2336" t="s">
        <v>2643</v>
      </c>
      <c r="B2336" t="s">
        <v>87</v>
      </c>
      <c r="C2336" t="s">
        <v>296</v>
      </c>
      <c r="D2336" t="s">
        <v>266</v>
      </c>
      <c r="E2336" t="s">
        <v>155</v>
      </c>
      <c r="F2336">
        <v>0</v>
      </c>
      <c r="G2336">
        <v>0</v>
      </c>
      <c r="H2336">
        <v>21</v>
      </c>
      <c r="I2336">
        <v>0</v>
      </c>
      <c r="J2336">
        <v>21</v>
      </c>
      <c r="K2336">
        <v>0</v>
      </c>
    </row>
    <row r="2337" spans="1:11" x14ac:dyDescent="0.2">
      <c r="A2337" t="s">
        <v>2644</v>
      </c>
      <c r="B2337" t="s">
        <v>87</v>
      </c>
      <c r="C2337" t="s">
        <v>296</v>
      </c>
      <c r="D2337" t="s">
        <v>266</v>
      </c>
      <c r="E2337" t="s">
        <v>156</v>
      </c>
      <c r="F2337">
        <v>0</v>
      </c>
      <c r="G2337">
        <v>0</v>
      </c>
      <c r="H2337">
        <v>29</v>
      </c>
      <c r="I2337">
        <v>0</v>
      </c>
      <c r="J2337">
        <v>29</v>
      </c>
      <c r="K2337">
        <v>0</v>
      </c>
    </row>
    <row r="2338" spans="1:11" x14ac:dyDescent="0.2">
      <c r="A2338" t="s">
        <v>2645</v>
      </c>
      <c r="B2338" t="s">
        <v>87</v>
      </c>
      <c r="C2338" t="s">
        <v>296</v>
      </c>
      <c r="D2338" t="s">
        <v>266</v>
      </c>
      <c r="E2338" t="s">
        <v>158</v>
      </c>
      <c r="F2338">
        <v>0</v>
      </c>
      <c r="G2338">
        <v>0</v>
      </c>
      <c r="H2338">
        <v>15</v>
      </c>
      <c r="I2338">
        <v>0</v>
      </c>
      <c r="J2338">
        <v>15</v>
      </c>
      <c r="K2338">
        <v>0</v>
      </c>
    </row>
    <row r="2339" spans="1:11" x14ac:dyDescent="0.2">
      <c r="A2339" t="s">
        <v>2646</v>
      </c>
      <c r="B2339" t="s">
        <v>87</v>
      </c>
      <c r="C2339" t="s">
        <v>296</v>
      </c>
      <c r="D2339" t="s">
        <v>271</v>
      </c>
      <c r="E2339" t="s">
        <v>159</v>
      </c>
      <c r="F2339">
        <v>0</v>
      </c>
      <c r="G2339">
        <v>0</v>
      </c>
      <c r="H2339">
        <v>2</v>
      </c>
      <c r="I2339">
        <v>0</v>
      </c>
      <c r="J2339">
        <v>2</v>
      </c>
      <c r="K2339">
        <v>0</v>
      </c>
    </row>
    <row r="2340" spans="1:11" x14ac:dyDescent="0.2">
      <c r="A2340" t="s">
        <v>2647</v>
      </c>
      <c r="B2340" t="s">
        <v>87</v>
      </c>
      <c r="C2340" t="s">
        <v>296</v>
      </c>
      <c r="D2340" t="s">
        <v>265</v>
      </c>
      <c r="E2340" t="s">
        <v>160</v>
      </c>
      <c r="F2340">
        <v>0</v>
      </c>
      <c r="G2340">
        <v>0</v>
      </c>
      <c r="H2340">
        <v>83</v>
      </c>
      <c r="I2340">
        <v>0</v>
      </c>
      <c r="J2340">
        <v>83</v>
      </c>
      <c r="K2340">
        <v>0</v>
      </c>
    </row>
    <row r="2341" spans="1:11" x14ac:dyDescent="0.2">
      <c r="A2341" t="s">
        <v>2648</v>
      </c>
      <c r="B2341" t="s">
        <v>87</v>
      </c>
      <c r="C2341" t="s">
        <v>296</v>
      </c>
      <c r="D2341" t="s">
        <v>266</v>
      </c>
      <c r="E2341" t="s">
        <v>161</v>
      </c>
      <c r="F2341">
        <v>0</v>
      </c>
      <c r="G2341">
        <v>0</v>
      </c>
      <c r="H2341">
        <v>17</v>
      </c>
      <c r="I2341">
        <v>0</v>
      </c>
      <c r="J2341">
        <v>17</v>
      </c>
      <c r="K2341">
        <v>0</v>
      </c>
    </row>
    <row r="2342" spans="1:11" x14ac:dyDescent="0.2">
      <c r="A2342" t="s">
        <v>2649</v>
      </c>
      <c r="B2342" t="s">
        <v>87</v>
      </c>
      <c r="C2342" t="s">
        <v>296</v>
      </c>
      <c r="D2342" t="s">
        <v>266</v>
      </c>
      <c r="E2342" t="s">
        <v>162</v>
      </c>
      <c r="F2342">
        <v>0</v>
      </c>
      <c r="G2342">
        <v>0</v>
      </c>
      <c r="H2342">
        <v>20</v>
      </c>
      <c r="I2342">
        <v>0</v>
      </c>
      <c r="J2342">
        <v>20</v>
      </c>
      <c r="K2342">
        <v>0</v>
      </c>
    </row>
    <row r="2343" spans="1:11" x14ac:dyDescent="0.2">
      <c r="A2343" t="s">
        <v>2650</v>
      </c>
      <c r="B2343" t="s">
        <v>87</v>
      </c>
      <c r="C2343" t="s">
        <v>296</v>
      </c>
      <c r="D2343" t="s">
        <v>269</v>
      </c>
      <c r="E2343" t="s">
        <v>163</v>
      </c>
      <c r="F2343">
        <v>0</v>
      </c>
      <c r="G2343">
        <v>0</v>
      </c>
      <c r="H2343">
        <v>1</v>
      </c>
      <c r="I2343">
        <v>0</v>
      </c>
      <c r="J2343">
        <v>1</v>
      </c>
      <c r="K2343">
        <v>0</v>
      </c>
    </row>
    <row r="2344" spans="1:11" x14ac:dyDescent="0.2">
      <c r="A2344" t="s">
        <v>2651</v>
      </c>
      <c r="B2344" t="s">
        <v>87</v>
      </c>
      <c r="C2344" t="s">
        <v>296</v>
      </c>
      <c r="D2344" t="s">
        <v>266</v>
      </c>
      <c r="E2344" t="s">
        <v>165</v>
      </c>
      <c r="F2344">
        <v>0</v>
      </c>
      <c r="G2344">
        <v>0</v>
      </c>
      <c r="H2344">
        <v>22</v>
      </c>
      <c r="I2344">
        <v>0</v>
      </c>
      <c r="J2344">
        <v>22</v>
      </c>
      <c r="K2344">
        <v>0</v>
      </c>
    </row>
    <row r="2345" spans="1:11" x14ac:dyDescent="0.2">
      <c r="A2345" t="s">
        <v>2652</v>
      </c>
      <c r="B2345" t="s">
        <v>87</v>
      </c>
      <c r="C2345" t="s">
        <v>296</v>
      </c>
      <c r="D2345" t="s">
        <v>266</v>
      </c>
      <c r="E2345" t="s">
        <v>166</v>
      </c>
      <c r="F2345">
        <v>0</v>
      </c>
      <c r="G2345">
        <v>0</v>
      </c>
      <c r="H2345">
        <v>14</v>
      </c>
      <c r="I2345">
        <v>0</v>
      </c>
      <c r="J2345">
        <v>14</v>
      </c>
      <c r="K2345">
        <v>0</v>
      </c>
    </row>
    <row r="2346" spans="1:11" x14ac:dyDescent="0.2">
      <c r="A2346" t="s">
        <v>2653</v>
      </c>
      <c r="B2346" t="s">
        <v>87</v>
      </c>
      <c r="C2346" t="s">
        <v>296</v>
      </c>
      <c r="D2346" t="s">
        <v>269</v>
      </c>
      <c r="E2346" t="s">
        <v>167</v>
      </c>
      <c r="F2346">
        <v>0</v>
      </c>
      <c r="G2346">
        <v>0</v>
      </c>
      <c r="H2346">
        <v>56</v>
      </c>
      <c r="I2346">
        <v>0</v>
      </c>
      <c r="J2346">
        <v>56</v>
      </c>
      <c r="K2346">
        <v>0</v>
      </c>
    </row>
    <row r="2347" spans="1:11" x14ac:dyDescent="0.2">
      <c r="A2347" t="s">
        <v>2654</v>
      </c>
      <c r="B2347" t="s">
        <v>87</v>
      </c>
      <c r="C2347" t="s">
        <v>296</v>
      </c>
      <c r="D2347" t="s">
        <v>272</v>
      </c>
      <c r="E2347" t="s">
        <v>168</v>
      </c>
      <c r="F2347">
        <v>0</v>
      </c>
      <c r="G2347">
        <v>0</v>
      </c>
      <c r="H2347">
        <v>5</v>
      </c>
      <c r="I2347">
        <v>0</v>
      </c>
      <c r="J2347">
        <v>5</v>
      </c>
      <c r="K2347">
        <v>0</v>
      </c>
    </row>
    <row r="2348" spans="1:11" x14ac:dyDescent="0.2">
      <c r="A2348" t="s">
        <v>2655</v>
      </c>
      <c r="B2348" t="s">
        <v>87</v>
      </c>
      <c r="C2348" t="s">
        <v>296</v>
      </c>
      <c r="D2348" t="s">
        <v>266</v>
      </c>
      <c r="E2348" t="s">
        <v>169</v>
      </c>
      <c r="F2348">
        <v>0</v>
      </c>
      <c r="G2348">
        <v>0</v>
      </c>
      <c r="H2348">
        <v>12</v>
      </c>
      <c r="I2348">
        <v>0</v>
      </c>
      <c r="J2348">
        <v>12</v>
      </c>
      <c r="K2348">
        <v>0</v>
      </c>
    </row>
    <row r="2349" spans="1:11" x14ac:dyDescent="0.2">
      <c r="A2349" t="s">
        <v>2656</v>
      </c>
      <c r="B2349" t="s">
        <v>87</v>
      </c>
      <c r="C2349" t="s">
        <v>296</v>
      </c>
      <c r="D2349" t="s">
        <v>272</v>
      </c>
      <c r="E2349" t="s">
        <v>170</v>
      </c>
      <c r="F2349">
        <v>0</v>
      </c>
      <c r="G2349">
        <v>0</v>
      </c>
      <c r="H2349">
        <v>18</v>
      </c>
      <c r="I2349">
        <v>0</v>
      </c>
      <c r="J2349">
        <v>18</v>
      </c>
      <c r="K2349">
        <v>0</v>
      </c>
    </row>
    <row r="2350" spans="1:11" x14ac:dyDescent="0.2">
      <c r="A2350" t="s">
        <v>2657</v>
      </c>
      <c r="B2350" t="s">
        <v>87</v>
      </c>
      <c r="C2350" t="s">
        <v>296</v>
      </c>
      <c r="D2350" t="s">
        <v>268</v>
      </c>
      <c r="E2350" t="s">
        <v>171</v>
      </c>
      <c r="F2350">
        <v>0</v>
      </c>
      <c r="G2350">
        <v>0</v>
      </c>
      <c r="H2350">
        <v>2</v>
      </c>
      <c r="I2350">
        <v>0</v>
      </c>
      <c r="J2350">
        <v>2</v>
      </c>
      <c r="K2350">
        <v>0</v>
      </c>
    </row>
    <row r="2351" spans="1:11" x14ac:dyDescent="0.2">
      <c r="A2351" t="s">
        <v>2658</v>
      </c>
      <c r="B2351" t="s">
        <v>87</v>
      </c>
      <c r="C2351" t="s">
        <v>296</v>
      </c>
      <c r="D2351" t="s">
        <v>266</v>
      </c>
      <c r="E2351" t="s">
        <v>172</v>
      </c>
      <c r="F2351">
        <v>0</v>
      </c>
      <c r="G2351">
        <v>0</v>
      </c>
      <c r="H2351">
        <v>25</v>
      </c>
      <c r="I2351">
        <v>0</v>
      </c>
      <c r="J2351">
        <v>25</v>
      </c>
      <c r="K2351">
        <v>0</v>
      </c>
    </row>
    <row r="2352" spans="1:11" x14ac:dyDescent="0.2">
      <c r="A2352" t="s">
        <v>2659</v>
      </c>
      <c r="B2352" t="s">
        <v>87</v>
      </c>
      <c r="C2352" t="s">
        <v>296</v>
      </c>
      <c r="D2352" t="s">
        <v>268</v>
      </c>
      <c r="E2352" t="s">
        <v>173</v>
      </c>
      <c r="F2352">
        <v>0</v>
      </c>
      <c r="G2352">
        <v>0</v>
      </c>
      <c r="H2352">
        <v>30</v>
      </c>
      <c r="I2352">
        <v>0</v>
      </c>
      <c r="J2352">
        <v>30</v>
      </c>
      <c r="K2352">
        <v>0</v>
      </c>
    </row>
    <row r="2353" spans="1:11" x14ac:dyDescent="0.2">
      <c r="A2353" t="s">
        <v>2660</v>
      </c>
      <c r="B2353" t="s">
        <v>87</v>
      </c>
      <c r="C2353" t="s">
        <v>296</v>
      </c>
      <c r="D2353" t="s">
        <v>272</v>
      </c>
      <c r="E2353" t="s">
        <v>174</v>
      </c>
      <c r="F2353">
        <v>0</v>
      </c>
      <c r="G2353">
        <v>0</v>
      </c>
      <c r="H2353">
        <v>32</v>
      </c>
      <c r="I2353">
        <v>0</v>
      </c>
      <c r="J2353">
        <v>32</v>
      </c>
      <c r="K2353">
        <v>0</v>
      </c>
    </row>
    <row r="2354" spans="1:11" x14ac:dyDescent="0.2">
      <c r="A2354" t="s">
        <v>2661</v>
      </c>
      <c r="B2354" t="s">
        <v>87</v>
      </c>
      <c r="C2354" t="s">
        <v>296</v>
      </c>
      <c r="D2354" t="s">
        <v>264</v>
      </c>
      <c r="E2354" t="s">
        <v>175</v>
      </c>
      <c r="F2354">
        <v>0</v>
      </c>
      <c r="G2354">
        <v>0</v>
      </c>
      <c r="H2354">
        <v>13</v>
      </c>
      <c r="I2354">
        <v>0</v>
      </c>
      <c r="J2354">
        <v>13</v>
      </c>
      <c r="K2354">
        <v>0</v>
      </c>
    </row>
    <row r="2355" spans="1:11" x14ac:dyDescent="0.2">
      <c r="A2355" t="s">
        <v>2662</v>
      </c>
      <c r="B2355" t="s">
        <v>87</v>
      </c>
      <c r="C2355" t="s">
        <v>296</v>
      </c>
      <c r="D2355" t="s">
        <v>264</v>
      </c>
      <c r="E2355" t="s">
        <v>176</v>
      </c>
      <c r="F2355">
        <v>0</v>
      </c>
      <c r="G2355">
        <v>0</v>
      </c>
      <c r="H2355">
        <v>24</v>
      </c>
      <c r="I2355">
        <v>0</v>
      </c>
      <c r="J2355">
        <v>24</v>
      </c>
      <c r="K2355">
        <v>0</v>
      </c>
    </row>
    <row r="2356" spans="1:11" x14ac:dyDescent="0.2">
      <c r="A2356" t="s">
        <v>2663</v>
      </c>
      <c r="B2356" t="s">
        <v>87</v>
      </c>
      <c r="C2356" t="s">
        <v>296</v>
      </c>
      <c r="D2356" t="s">
        <v>266</v>
      </c>
      <c r="E2356" t="s">
        <v>177</v>
      </c>
      <c r="F2356">
        <v>0</v>
      </c>
      <c r="G2356">
        <v>0</v>
      </c>
      <c r="H2356">
        <v>17</v>
      </c>
      <c r="I2356">
        <v>0</v>
      </c>
      <c r="J2356">
        <v>17</v>
      </c>
      <c r="K2356">
        <v>0</v>
      </c>
    </row>
    <row r="2357" spans="1:11" x14ac:dyDescent="0.2">
      <c r="A2357" t="s">
        <v>2664</v>
      </c>
      <c r="B2357" t="s">
        <v>87</v>
      </c>
      <c r="C2357" t="s">
        <v>296</v>
      </c>
      <c r="D2357" t="s">
        <v>264</v>
      </c>
      <c r="E2357" t="s">
        <v>178</v>
      </c>
      <c r="F2357">
        <v>0</v>
      </c>
      <c r="G2357">
        <v>0</v>
      </c>
      <c r="H2357">
        <v>16</v>
      </c>
      <c r="I2357">
        <v>0</v>
      </c>
      <c r="J2357">
        <v>16</v>
      </c>
      <c r="K2357">
        <v>0</v>
      </c>
    </row>
    <row r="2358" spans="1:11" x14ac:dyDescent="0.2">
      <c r="A2358" t="s">
        <v>2665</v>
      </c>
      <c r="B2358" t="s">
        <v>87</v>
      </c>
      <c r="C2358" t="s">
        <v>296</v>
      </c>
      <c r="D2358" t="s">
        <v>268</v>
      </c>
      <c r="E2358" t="s">
        <v>179</v>
      </c>
      <c r="F2358">
        <v>0</v>
      </c>
      <c r="G2358">
        <v>0</v>
      </c>
      <c r="H2358">
        <v>19</v>
      </c>
      <c r="I2358">
        <v>0</v>
      </c>
      <c r="J2358">
        <v>19</v>
      </c>
      <c r="K2358">
        <v>0</v>
      </c>
    </row>
    <row r="2359" spans="1:11" x14ac:dyDescent="0.2">
      <c r="A2359" t="s">
        <v>2666</v>
      </c>
      <c r="B2359" t="s">
        <v>87</v>
      </c>
      <c r="C2359" t="s">
        <v>296</v>
      </c>
      <c r="D2359" t="s">
        <v>266</v>
      </c>
      <c r="E2359" t="s">
        <v>280</v>
      </c>
      <c r="F2359">
        <v>0</v>
      </c>
      <c r="G2359">
        <v>0</v>
      </c>
      <c r="H2359">
        <v>784</v>
      </c>
      <c r="I2359">
        <v>0</v>
      </c>
      <c r="J2359">
        <v>784</v>
      </c>
      <c r="K2359">
        <v>0</v>
      </c>
    </row>
    <row r="2360" spans="1:11" x14ac:dyDescent="0.2">
      <c r="A2360" t="s">
        <v>2667</v>
      </c>
      <c r="B2360" t="s">
        <v>87</v>
      </c>
      <c r="C2360" t="s">
        <v>296</v>
      </c>
      <c r="D2360" t="s">
        <v>265</v>
      </c>
      <c r="E2360" t="s">
        <v>180</v>
      </c>
      <c r="F2360">
        <v>0</v>
      </c>
      <c r="G2360">
        <v>0</v>
      </c>
      <c r="H2360">
        <v>15</v>
      </c>
      <c r="I2360">
        <v>0</v>
      </c>
      <c r="J2360">
        <v>15</v>
      </c>
      <c r="K2360">
        <v>0</v>
      </c>
    </row>
    <row r="2361" spans="1:11" x14ac:dyDescent="0.2">
      <c r="A2361" t="s">
        <v>2668</v>
      </c>
      <c r="B2361" t="s">
        <v>87</v>
      </c>
      <c r="C2361" t="s">
        <v>296</v>
      </c>
      <c r="D2361" t="s">
        <v>268</v>
      </c>
      <c r="E2361" t="s">
        <v>181</v>
      </c>
      <c r="F2361">
        <v>0</v>
      </c>
      <c r="G2361">
        <v>0</v>
      </c>
      <c r="H2361">
        <v>26</v>
      </c>
      <c r="I2361">
        <v>0</v>
      </c>
      <c r="J2361">
        <v>26</v>
      </c>
      <c r="K2361">
        <v>0</v>
      </c>
    </row>
    <row r="2362" spans="1:11" x14ac:dyDescent="0.2">
      <c r="A2362" t="s">
        <v>2669</v>
      </c>
      <c r="B2362" t="s">
        <v>87</v>
      </c>
      <c r="C2362" t="s">
        <v>296</v>
      </c>
      <c r="D2362" t="s">
        <v>269</v>
      </c>
      <c r="E2362" t="s">
        <v>182</v>
      </c>
      <c r="F2362">
        <v>0</v>
      </c>
      <c r="G2362">
        <v>0</v>
      </c>
      <c r="H2362">
        <v>1</v>
      </c>
      <c r="I2362">
        <v>0</v>
      </c>
      <c r="J2362">
        <v>1</v>
      </c>
      <c r="K2362">
        <v>0</v>
      </c>
    </row>
    <row r="2363" spans="1:11" x14ac:dyDescent="0.2">
      <c r="A2363" t="s">
        <v>2670</v>
      </c>
      <c r="B2363" t="s">
        <v>87</v>
      </c>
      <c r="C2363" t="s">
        <v>296</v>
      </c>
      <c r="D2363" t="s">
        <v>266</v>
      </c>
      <c r="E2363" t="s">
        <v>183</v>
      </c>
      <c r="F2363">
        <v>0</v>
      </c>
      <c r="G2363">
        <v>0</v>
      </c>
      <c r="H2363">
        <v>22</v>
      </c>
      <c r="I2363">
        <v>0</v>
      </c>
      <c r="J2363">
        <v>22</v>
      </c>
      <c r="K2363">
        <v>0</v>
      </c>
    </row>
    <row r="2364" spans="1:11" x14ac:dyDescent="0.2">
      <c r="A2364" t="s">
        <v>2671</v>
      </c>
      <c r="B2364" t="s">
        <v>87</v>
      </c>
      <c r="C2364" t="s">
        <v>296</v>
      </c>
      <c r="D2364" t="s">
        <v>267</v>
      </c>
      <c r="E2364" t="s">
        <v>184</v>
      </c>
      <c r="F2364">
        <v>0</v>
      </c>
      <c r="G2364">
        <v>0</v>
      </c>
      <c r="H2364">
        <v>7</v>
      </c>
      <c r="I2364">
        <v>0</v>
      </c>
      <c r="J2364">
        <v>7</v>
      </c>
      <c r="K2364">
        <v>0</v>
      </c>
    </row>
    <row r="2365" spans="1:11" x14ac:dyDescent="0.2">
      <c r="A2365" t="s">
        <v>2672</v>
      </c>
      <c r="B2365" t="s">
        <v>87</v>
      </c>
      <c r="C2365" t="s">
        <v>296</v>
      </c>
      <c r="D2365" t="s">
        <v>269</v>
      </c>
      <c r="E2365" t="s">
        <v>185</v>
      </c>
      <c r="F2365">
        <v>0</v>
      </c>
      <c r="G2365">
        <v>0</v>
      </c>
      <c r="H2365">
        <v>17</v>
      </c>
      <c r="I2365">
        <v>0</v>
      </c>
      <c r="J2365">
        <v>17</v>
      </c>
      <c r="K2365">
        <v>0</v>
      </c>
    </row>
    <row r="2366" spans="1:11" x14ac:dyDescent="0.2">
      <c r="A2366" t="s">
        <v>2673</v>
      </c>
      <c r="B2366" t="s">
        <v>87</v>
      </c>
      <c r="C2366" t="s">
        <v>296</v>
      </c>
      <c r="D2366" t="s">
        <v>267</v>
      </c>
      <c r="E2366" t="s">
        <v>186</v>
      </c>
      <c r="F2366">
        <v>0</v>
      </c>
      <c r="G2366">
        <v>0</v>
      </c>
      <c r="H2366">
        <v>13</v>
      </c>
      <c r="I2366">
        <v>0</v>
      </c>
      <c r="J2366">
        <v>13</v>
      </c>
      <c r="K2366">
        <v>0</v>
      </c>
    </row>
    <row r="2367" spans="1:11" x14ac:dyDescent="0.2">
      <c r="A2367" t="s">
        <v>2674</v>
      </c>
      <c r="B2367" t="s">
        <v>87</v>
      </c>
      <c r="C2367" t="s">
        <v>296</v>
      </c>
      <c r="D2367" t="s">
        <v>266</v>
      </c>
      <c r="E2367" t="s">
        <v>187</v>
      </c>
      <c r="F2367">
        <v>0</v>
      </c>
      <c r="G2367">
        <v>0</v>
      </c>
      <c r="H2367">
        <v>41</v>
      </c>
      <c r="I2367">
        <v>0</v>
      </c>
      <c r="J2367">
        <v>41</v>
      </c>
      <c r="K2367">
        <v>0</v>
      </c>
    </row>
    <row r="2368" spans="1:11" x14ac:dyDescent="0.2">
      <c r="A2368" t="s">
        <v>2675</v>
      </c>
      <c r="B2368" t="s">
        <v>87</v>
      </c>
      <c r="C2368" t="s">
        <v>296</v>
      </c>
      <c r="D2368" t="s">
        <v>265</v>
      </c>
      <c r="E2368" t="s">
        <v>188</v>
      </c>
      <c r="F2368">
        <v>0</v>
      </c>
      <c r="G2368">
        <v>0</v>
      </c>
      <c r="H2368">
        <v>5</v>
      </c>
      <c r="I2368">
        <v>0</v>
      </c>
      <c r="J2368">
        <v>5</v>
      </c>
      <c r="K2368">
        <v>0</v>
      </c>
    </row>
    <row r="2369" spans="1:11" x14ac:dyDescent="0.2">
      <c r="A2369" t="s">
        <v>2676</v>
      </c>
      <c r="B2369" t="s">
        <v>87</v>
      </c>
      <c r="C2369" t="s">
        <v>296</v>
      </c>
      <c r="D2369" t="s">
        <v>272</v>
      </c>
      <c r="E2369" t="s">
        <v>189</v>
      </c>
      <c r="F2369">
        <v>0</v>
      </c>
      <c r="G2369">
        <v>0</v>
      </c>
      <c r="H2369">
        <v>2</v>
      </c>
      <c r="I2369">
        <v>0</v>
      </c>
      <c r="J2369">
        <v>2</v>
      </c>
      <c r="K2369">
        <v>0</v>
      </c>
    </row>
    <row r="2370" spans="1:11" x14ac:dyDescent="0.2">
      <c r="A2370" t="s">
        <v>2677</v>
      </c>
      <c r="B2370" t="s">
        <v>87</v>
      </c>
      <c r="C2370" t="s">
        <v>296</v>
      </c>
      <c r="D2370" t="s">
        <v>267</v>
      </c>
      <c r="E2370" t="s">
        <v>281</v>
      </c>
      <c r="F2370">
        <v>0</v>
      </c>
      <c r="G2370">
        <v>0</v>
      </c>
      <c r="H2370">
        <v>59</v>
      </c>
      <c r="I2370">
        <v>0</v>
      </c>
      <c r="J2370">
        <v>59</v>
      </c>
      <c r="K2370">
        <v>0</v>
      </c>
    </row>
    <row r="2371" spans="1:11" x14ac:dyDescent="0.2">
      <c r="A2371" t="s">
        <v>2678</v>
      </c>
      <c r="B2371" t="s">
        <v>87</v>
      </c>
      <c r="C2371" t="s">
        <v>296</v>
      </c>
      <c r="D2371" t="s">
        <v>272</v>
      </c>
      <c r="E2371" t="s">
        <v>190</v>
      </c>
      <c r="F2371">
        <v>0</v>
      </c>
      <c r="G2371">
        <v>0</v>
      </c>
      <c r="H2371">
        <v>2</v>
      </c>
      <c r="I2371">
        <v>0</v>
      </c>
      <c r="J2371">
        <v>2</v>
      </c>
      <c r="K2371">
        <v>0</v>
      </c>
    </row>
    <row r="2372" spans="1:11" x14ac:dyDescent="0.2">
      <c r="A2372" t="s">
        <v>2679</v>
      </c>
      <c r="B2372" t="s">
        <v>87</v>
      </c>
      <c r="C2372" t="s">
        <v>296</v>
      </c>
      <c r="D2372" t="s">
        <v>264</v>
      </c>
      <c r="E2372" t="s">
        <v>191</v>
      </c>
      <c r="F2372">
        <v>0</v>
      </c>
      <c r="G2372">
        <v>0</v>
      </c>
      <c r="H2372">
        <v>8</v>
      </c>
      <c r="I2372">
        <v>0</v>
      </c>
      <c r="J2372">
        <v>8</v>
      </c>
      <c r="K2372">
        <v>0</v>
      </c>
    </row>
    <row r="2373" spans="1:11" x14ac:dyDescent="0.2">
      <c r="A2373" t="s">
        <v>2680</v>
      </c>
      <c r="B2373" t="s">
        <v>87</v>
      </c>
      <c r="C2373" t="s">
        <v>296</v>
      </c>
      <c r="D2373" t="s">
        <v>270</v>
      </c>
      <c r="E2373" t="s">
        <v>192</v>
      </c>
      <c r="F2373">
        <v>0</v>
      </c>
      <c r="G2373">
        <v>0</v>
      </c>
      <c r="H2373">
        <v>13</v>
      </c>
      <c r="I2373">
        <v>0</v>
      </c>
      <c r="J2373">
        <v>13</v>
      </c>
      <c r="K2373">
        <v>0</v>
      </c>
    </row>
    <row r="2374" spans="1:11" x14ac:dyDescent="0.2">
      <c r="A2374" t="s">
        <v>2681</v>
      </c>
      <c r="B2374" t="s">
        <v>87</v>
      </c>
      <c r="C2374" t="s">
        <v>296</v>
      </c>
      <c r="D2374" t="s">
        <v>267</v>
      </c>
      <c r="E2374" t="s">
        <v>193</v>
      </c>
      <c r="F2374">
        <v>0</v>
      </c>
      <c r="G2374">
        <v>0</v>
      </c>
      <c r="H2374">
        <v>9</v>
      </c>
      <c r="I2374">
        <v>0</v>
      </c>
      <c r="J2374">
        <v>9</v>
      </c>
      <c r="K2374">
        <v>0</v>
      </c>
    </row>
    <row r="2375" spans="1:11" x14ac:dyDescent="0.2">
      <c r="A2375" t="s">
        <v>2682</v>
      </c>
      <c r="B2375" t="s">
        <v>87</v>
      </c>
      <c r="C2375" t="s">
        <v>296</v>
      </c>
      <c r="D2375" t="s">
        <v>268</v>
      </c>
      <c r="E2375" t="s">
        <v>282</v>
      </c>
      <c r="F2375">
        <v>0</v>
      </c>
      <c r="G2375">
        <v>0</v>
      </c>
      <c r="H2375">
        <v>230</v>
      </c>
      <c r="I2375">
        <v>0</v>
      </c>
      <c r="J2375">
        <v>230</v>
      </c>
      <c r="K2375">
        <v>0</v>
      </c>
    </row>
    <row r="2376" spans="1:11" x14ac:dyDescent="0.2">
      <c r="A2376" t="s">
        <v>2683</v>
      </c>
      <c r="B2376" t="s">
        <v>87</v>
      </c>
      <c r="C2376" t="s">
        <v>296</v>
      </c>
      <c r="D2376" t="s">
        <v>272</v>
      </c>
      <c r="E2376" t="s">
        <v>194</v>
      </c>
      <c r="F2376">
        <v>0</v>
      </c>
      <c r="G2376">
        <v>0</v>
      </c>
      <c r="H2376">
        <v>12</v>
      </c>
      <c r="I2376">
        <v>0</v>
      </c>
      <c r="J2376">
        <v>12</v>
      </c>
      <c r="K2376">
        <v>0</v>
      </c>
    </row>
    <row r="2377" spans="1:11" x14ac:dyDescent="0.2">
      <c r="A2377" t="s">
        <v>2684</v>
      </c>
      <c r="B2377" t="s">
        <v>87</v>
      </c>
      <c r="C2377" t="s">
        <v>296</v>
      </c>
      <c r="D2377" t="s">
        <v>267</v>
      </c>
      <c r="E2377" t="s">
        <v>195</v>
      </c>
      <c r="F2377">
        <v>0</v>
      </c>
      <c r="G2377">
        <v>0</v>
      </c>
      <c r="H2377">
        <v>4</v>
      </c>
      <c r="I2377">
        <v>0</v>
      </c>
      <c r="J2377">
        <v>4</v>
      </c>
      <c r="K2377">
        <v>0</v>
      </c>
    </row>
    <row r="2378" spans="1:11" x14ac:dyDescent="0.2">
      <c r="A2378" t="s">
        <v>2685</v>
      </c>
      <c r="B2378" t="s">
        <v>87</v>
      </c>
      <c r="C2378" t="s">
        <v>296</v>
      </c>
      <c r="D2378" t="s">
        <v>273</v>
      </c>
      <c r="E2378" t="s">
        <v>273</v>
      </c>
      <c r="F2378">
        <v>0</v>
      </c>
      <c r="G2378">
        <v>0</v>
      </c>
      <c r="H2378">
        <v>6</v>
      </c>
      <c r="I2378">
        <v>0</v>
      </c>
      <c r="J2378">
        <v>6</v>
      </c>
      <c r="K2378">
        <v>0</v>
      </c>
    </row>
    <row r="2379" spans="1:11" x14ac:dyDescent="0.2">
      <c r="A2379" t="s">
        <v>2686</v>
      </c>
      <c r="B2379" t="s">
        <v>87</v>
      </c>
      <c r="C2379" t="s">
        <v>296</v>
      </c>
      <c r="D2379" t="s">
        <v>273</v>
      </c>
      <c r="E2379" t="s">
        <v>287</v>
      </c>
      <c r="F2379">
        <v>0</v>
      </c>
      <c r="G2379">
        <v>0</v>
      </c>
      <c r="H2379">
        <v>6</v>
      </c>
      <c r="I2379">
        <v>0</v>
      </c>
      <c r="J2379">
        <v>6</v>
      </c>
      <c r="K2379">
        <v>0</v>
      </c>
    </row>
    <row r="2380" spans="1:11" x14ac:dyDescent="0.2">
      <c r="A2380" t="s">
        <v>2687</v>
      </c>
      <c r="B2380" t="s">
        <v>87</v>
      </c>
      <c r="C2380" t="s">
        <v>296</v>
      </c>
      <c r="D2380" t="s">
        <v>264</v>
      </c>
      <c r="E2380" t="s">
        <v>196</v>
      </c>
      <c r="F2380">
        <v>0</v>
      </c>
      <c r="G2380">
        <v>0</v>
      </c>
      <c r="H2380">
        <v>4</v>
      </c>
      <c r="I2380">
        <v>0</v>
      </c>
      <c r="J2380">
        <v>4</v>
      </c>
      <c r="K2380">
        <v>0</v>
      </c>
    </row>
    <row r="2381" spans="1:11" x14ac:dyDescent="0.2">
      <c r="A2381" t="s">
        <v>2688</v>
      </c>
      <c r="B2381" t="s">
        <v>87</v>
      </c>
      <c r="C2381" t="s">
        <v>296</v>
      </c>
      <c r="D2381" t="s">
        <v>264</v>
      </c>
      <c r="E2381" t="s">
        <v>197</v>
      </c>
      <c r="F2381">
        <v>0</v>
      </c>
      <c r="G2381">
        <v>0</v>
      </c>
      <c r="H2381">
        <v>20</v>
      </c>
      <c r="I2381">
        <v>0</v>
      </c>
      <c r="J2381">
        <v>20</v>
      </c>
      <c r="K2381">
        <v>0</v>
      </c>
    </row>
    <row r="2382" spans="1:11" x14ac:dyDescent="0.2">
      <c r="A2382" t="s">
        <v>2689</v>
      </c>
      <c r="B2382" t="s">
        <v>87</v>
      </c>
      <c r="C2382" t="s">
        <v>296</v>
      </c>
      <c r="D2382" t="s">
        <v>268</v>
      </c>
      <c r="E2382" t="s">
        <v>198</v>
      </c>
      <c r="F2382">
        <v>0</v>
      </c>
      <c r="G2382">
        <v>0</v>
      </c>
      <c r="H2382">
        <v>17</v>
      </c>
      <c r="I2382">
        <v>0</v>
      </c>
      <c r="J2382">
        <v>17</v>
      </c>
      <c r="K2382">
        <v>0</v>
      </c>
    </row>
    <row r="2383" spans="1:11" x14ac:dyDescent="0.2">
      <c r="A2383" t="s">
        <v>2690</v>
      </c>
      <c r="B2383" t="s">
        <v>87</v>
      </c>
      <c r="C2383" t="s">
        <v>296</v>
      </c>
      <c r="D2383" t="s">
        <v>269</v>
      </c>
      <c r="E2383" t="s">
        <v>199</v>
      </c>
      <c r="F2383">
        <v>0</v>
      </c>
      <c r="G2383">
        <v>0</v>
      </c>
      <c r="H2383">
        <v>66</v>
      </c>
      <c r="I2383">
        <v>0</v>
      </c>
      <c r="J2383">
        <v>66</v>
      </c>
      <c r="K2383">
        <v>0</v>
      </c>
    </row>
    <row r="2384" spans="1:11" x14ac:dyDescent="0.2">
      <c r="A2384" t="s">
        <v>2691</v>
      </c>
      <c r="B2384" t="s">
        <v>87</v>
      </c>
      <c r="C2384" t="s">
        <v>296</v>
      </c>
      <c r="D2384" t="s">
        <v>265</v>
      </c>
      <c r="E2384" t="s">
        <v>200</v>
      </c>
      <c r="F2384">
        <v>0</v>
      </c>
      <c r="G2384">
        <v>0</v>
      </c>
      <c r="H2384">
        <v>10</v>
      </c>
      <c r="I2384">
        <v>0</v>
      </c>
      <c r="J2384">
        <v>10</v>
      </c>
      <c r="K2384">
        <v>0</v>
      </c>
    </row>
    <row r="2385" spans="1:11" x14ac:dyDescent="0.2">
      <c r="A2385" t="s">
        <v>2692</v>
      </c>
      <c r="B2385" t="s">
        <v>87</v>
      </c>
      <c r="C2385" t="s">
        <v>296</v>
      </c>
      <c r="D2385" t="s">
        <v>270</v>
      </c>
      <c r="E2385" t="s">
        <v>201</v>
      </c>
      <c r="F2385">
        <v>0</v>
      </c>
      <c r="G2385">
        <v>0</v>
      </c>
      <c r="H2385">
        <v>10</v>
      </c>
      <c r="I2385">
        <v>0</v>
      </c>
      <c r="J2385">
        <v>10</v>
      </c>
      <c r="K2385">
        <v>0</v>
      </c>
    </row>
    <row r="2386" spans="1:11" x14ac:dyDescent="0.2">
      <c r="A2386" t="s">
        <v>2693</v>
      </c>
      <c r="B2386" t="s">
        <v>87</v>
      </c>
      <c r="C2386" t="s">
        <v>296</v>
      </c>
      <c r="D2386" t="s">
        <v>269</v>
      </c>
      <c r="E2386" t="s">
        <v>202</v>
      </c>
      <c r="F2386">
        <v>0</v>
      </c>
      <c r="G2386">
        <v>0</v>
      </c>
      <c r="H2386">
        <v>5</v>
      </c>
      <c r="I2386">
        <v>0</v>
      </c>
      <c r="J2386">
        <v>5</v>
      </c>
      <c r="K2386">
        <v>0</v>
      </c>
    </row>
    <row r="2387" spans="1:11" x14ac:dyDescent="0.2">
      <c r="A2387" t="s">
        <v>2694</v>
      </c>
      <c r="B2387" t="s">
        <v>87</v>
      </c>
      <c r="C2387" t="s">
        <v>296</v>
      </c>
      <c r="D2387" t="s">
        <v>269</v>
      </c>
      <c r="E2387" t="s">
        <v>203</v>
      </c>
      <c r="F2387">
        <v>0</v>
      </c>
      <c r="G2387">
        <v>0</v>
      </c>
      <c r="H2387">
        <v>16</v>
      </c>
      <c r="I2387">
        <v>0</v>
      </c>
      <c r="J2387">
        <v>16</v>
      </c>
      <c r="K2387">
        <v>0</v>
      </c>
    </row>
    <row r="2388" spans="1:11" x14ac:dyDescent="0.2">
      <c r="A2388" t="s">
        <v>2695</v>
      </c>
      <c r="B2388" t="s">
        <v>87</v>
      </c>
      <c r="C2388" t="s">
        <v>296</v>
      </c>
      <c r="D2388" t="s">
        <v>266</v>
      </c>
      <c r="E2388" t="s">
        <v>204</v>
      </c>
      <c r="F2388">
        <v>0</v>
      </c>
      <c r="G2388">
        <v>0</v>
      </c>
      <c r="H2388">
        <v>42</v>
      </c>
      <c r="I2388">
        <v>0</v>
      </c>
      <c r="J2388">
        <v>42</v>
      </c>
      <c r="K2388">
        <v>0</v>
      </c>
    </row>
    <row r="2389" spans="1:11" x14ac:dyDescent="0.2">
      <c r="A2389" t="s">
        <v>2696</v>
      </c>
      <c r="B2389" t="s">
        <v>87</v>
      </c>
      <c r="C2389" t="s">
        <v>296</v>
      </c>
      <c r="D2389" t="s">
        <v>267</v>
      </c>
      <c r="E2389" t="s">
        <v>205</v>
      </c>
      <c r="F2389">
        <v>0</v>
      </c>
      <c r="G2389">
        <v>0</v>
      </c>
      <c r="H2389">
        <v>3</v>
      </c>
      <c r="I2389">
        <v>0</v>
      </c>
      <c r="J2389">
        <v>3</v>
      </c>
      <c r="K2389">
        <v>0</v>
      </c>
    </row>
    <row r="2390" spans="1:11" x14ac:dyDescent="0.2">
      <c r="A2390" t="s">
        <v>2697</v>
      </c>
      <c r="B2390" t="s">
        <v>87</v>
      </c>
      <c r="C2390" t="s">
        <v>296</v>
      </c>
      <c r="D2390" t="s">
        <v>266</v>
      </c>
      <c r="E2390" t="s">
        <v>206</v>
      </c>
      <c r="F2390">
        <v>0</v>
      </c>
      <c r="G2390">
        <v>0</v>
      </c>
      <c r="H2390">
        <v>30</v>
      </c>
      <c r="I2390">
        <v>0</v>
      </c>
      <c r="J2390">
        <v>30</v>
      </c>
      <c r="K2390">
        <v>0</v>
      </c>
    </row>
    <row r="2391" spans="1:11" x14ac:dyDescent="0.2">
      <c r="A2391" t="s">
        <v>2698</v>
      </c>
      <c r="B2391" t="s">
        <v>87</v>
      </c>
      <c r="C2391" t="s">
        <v>296</v>
      </c>
      <c r="D2391" t="s">
        <v>268</v>
      </c>
      <c r="E2391" t="s">
        <v>207</v>
      </c>
      <c r="F2391">
        <v>0</v>
      </c>
      <c r="G2391">
        <v>0</v>
      </c>
      <c r="H2391">
        <v>4</v>
      </c>
      <c r="I2391">
        <v>0</v>
      </c>
      <c r="J2391">
        <v>4</v>
      </c>
      <c r="K2391">
        <v>0</v>
      </c>
    </row>
    <row r="2392" spans="1:11" x14ac:dyDescent="0.2">
      <c r="A2392" t="s">
        <v>2699</v>
      </c>
      <c r="B2392" t="s">
        <v>87</v>
      </c>
      <c r="C2392" t="s">
        <v>296</v>
      </c>
      <c r="D2392" t="s">
        <v>272</v>
      </c>
      <c r="E2392" t="s">
        <v>208</v>
      </c>
      <c r="F2392">
        <v>0</v>
      </c>
      <c r="G2392">
        <v>0</v>
      </c>
      <c r="H2392">
        <v>4</v>
      </c>
      <c r="I2392">
        <v>0</v>
      </c>
      <c r="J2392">
        <v>4</v>
      </c>
      <c r="K2392">
        <v>0</v>
      </c>
    </row>
    <row r="2393" spans="1:11" x14ac:dyDescent="0.2">
      <c r="A2393" t="s">
        <v>2700</v>
      </c>
      <c r="B2393" t="s">
        <v>87</v>
      </c>
      <c r="C2393" t="s">
        <v>296</v>
      </c>
      <c r="D2393" t="s">
        <v>268</v>
      </c>
      <c r="E2393" t="s">
        <v>210</v>
      </c>
      <c r="F2393">
        <v>0</v>
      </c>
      <c r="G2393">
        <v>0</v>
      </c>
      <c r="H2393">
        <v>10</v>
      </c>
      <c r="I2393">
        <v>0</v>
      </c>
      <c r="J2393">
        <v>10</v>
      </c>
      <c r="K2393">
        <v>0</v>
      </c>
    </row>
    <row r="2394" spans="1:11" x14ac:dyDescent="0.2">
      <c r="A2394" t="s">
        <v>2701</v>
      </c>
      <c r="B2394" t="s">
        <v>87</v>
      </c>
      <c r="C2394" t="s">
        <v>296</v>
      </c>
      <c r="D2394" t="s">
        <v>271</v>
      </c>
      <c r="E2394" t="s">
        <v>211</v>
      </c>
      <c r="F2394">
        <v>0</v>
      </c>
      <c r="G2394">
        <v>0</v>
      </c>
      <c r="H2394">
        <v>14</v>
      </c>
      <c r="I2394">
        <v>0</v>
      </c>
      <c r="J2394">
        <v>14</v>
      </c>
      <c r="K2394">
        <v>0</v>
      </c>
    </row>
    <row r="2395" spans="1:11" x14ac:dyDescent="0.2">
      <c r="A2395" t="s">
        <v>2702</v>
      </c>
      <c r="B2395" t="s">
        <v>87</v>
      </c>
      <c r="C2395" t="s">
        <v>296</v>
      </c>
      <c r="D2395" t="s">
        <v>268</v>
      </c>
      <c r="E2395" t="s">
        <v>212</v>
      </c>
      <c r="F2395">
        <v>0</v>
      </c>
      <c r="G2395">
        <v>0</v>
      </c>
      <c r="H2395">
        <v>4</v>
      </c>
      <c r="I2395">
        <v>0</v>
      </c>
      <c r="J2395">
        <v>4</v>
      </c>
      <c r="K2395">
        <v>0</v>
      </c>
    </row>
    <row r="2396" spans="1:11" x14ac:dyDescent="0.2">
      <c r="A2396" t="s">
        <v>2703</v>
      </c>
      <c r="B2396" t="s">
        <v>87</v>
      </c>
      <c r="C2396" t="s">
        <v>296</v>
      </c>
      <c r="D2396" t="s">
        <v>272</v>
      </c>
      <c r="E2396" t="s">
        <v>213</v>
      </c>
      <c r="F2396">
        <v>0</v>
      </c>
      <c r="G2396">
        <v>0</v>
      </c>
      <c r="H2396">
        <v>30</v>
      </c>
      <c r="I2396">
        <v>0</v>
      </c>
      <c r="J2396">
        <v>30</v>
      </c>
      <c r="K2396">
        <v>0</v>
      </c>
    </row>
    <row r="2397" spans="1:11" x14ac:dyDescent="0.2">
      <c r="A2397" t="s">
        <v>2704</v>
      </c>
      <c r="B2397" t="s">
        <v>87</v>
      </c>
      <c r="C2397" t="s">
        <v>296</v>
      </c>
      <c r="D2397" t="s">
        <v>271</v>
      </c>
      <c r="E2397" t="s">
        <v>214</v>
      </c>
      <c r="F2397">
        <v>0</v>
      </c>
      <c r="G2397">
        <v>0</v>
      </c>
      <c r="H2397">
        <v>6</v>
      </c>
      <c r="I2397">
        <v>0</v>
      </c>
      <c r="J2397">
        <v>6</v>
      </c>
      <c r="K2397">
        <v>0</v>
      </c>
    </row>
    <row r="2398" spans="1:11" x14ac:dyDescent="0.2">
      <c r="A2398" t="s">
        <v>2705</v>
      </c>
      <c r="B2398" t="s">
        <v>87</v>
      </c>
      <c r="C2398" t="s">
        <v>296</v>
      </c>
      <c r="D2398" t="s">
        <v>269</v>
      </c>
      <c r="E2398" t="s">
        <v>215</v>
      </c>
      <c r="F2398">
        <v>0</v>
      </c>
      <c r="G2398">
        <v>0</v>
      </c>
      <c r="H2398">
        <v>14</v>
      </c>
      <c r="I2398">
        <v>0</v>
      </c>
      <c r="J2398">
        <v>14</v>
      </c>
      <c r="K2398">
        <v>0</v>
      </c>
    </row>
    <row r="2399" spans="1:11" x14ac:dyDescent="0.2">
      <c r="A2399" t="s">
        <v>2706</v>
      </c>
      <c r="B2399" t="s">
        <v>87</v>
      </c>
      <c r="C2399" t="s">
        <v>296</v>
      </c>
      <c r="D2399" t="s">
        <v>271</v>
      </c>
      <c r="E2399" t="s">
        <v>216</v>
      </c>
      <c r="F2399">
        <v>0</v>
      </c>
      <c r="G2399">
        <v>0</v>
      </c>
      <c r="H2399">
        <v>22</v>
      </c>
      <c r="I2399">
        <v>0</v>
      </c>
      <c r="J2399">
        <v>22</v>
      </c>
      <c r="K2399">
        <v>0</v>
      </c>
    </row>
    <row r="2400" spans="1:11" x14ac:dyDescent="0.2">
      <c r="A2400" t="s">
        <v>2707</v>
      </c>
      <c r="B2400" t="s">
        <v>87</v>
      </c>
      <c r="C2400" t="s">
        <v>296</v>
      </c>
      <c r="D2400" t="s">
        <v>270</v>
      </c>
      <c r="E2400" t="s">
        <v>217</v>
      </c>
      <c r="F2400">
        <v>0</v>
      </c>
      <c r="G2400">
        <v>0</v>
      </c>
      <c r="H2400">
        <v>19</v>
      </c>
      <c r="I2400">
        <v>0</v>
      </c>
      <c r="J2400">
        <v>19</v>
      </c>
      <c r="K2400">
        <v>0</v>
      </c>
    </row>
    <row r="2401" spans="1:11" x14ac:dyDescent="0.2">
      <c r="A2401" t="s">
        <v>2708</v>
      </c>
      <c r="B2401" t="s">
        <v>87</v>
      </c>
      <c r="C2401" t="s">
        <v>296</v>
      </c>
      <c r="D2401" t="s">
        <v>269</v>
      </c>
      <c r="E2401" t="s">
        <v>283</v>
      </c>
      <c r="F2401">
        <v>0</v>
      </c>
      <c r="G2401">
        <v>0</v>
      </c>
      <c r="H2401">
        <v>588</v>
      </c>
      <c r="I2401">
        <v>0</v>
      </c>
      <c r="J2401">
        <v>588</v>
      </c>
      <c r="K2401">
        <v>0</v>
      </c>
    </row>
    <row r="2402" spans="1:11" x14ac:dyDescent="0.2">
      <c r="A2402" t="s">
        <v>2709</v>
      </c>
      <c r="B2402" t="s">
        <v>87</v>
      </c>
      <c r="C2402" t="s">
        <v>296</v>
      </c>
      <c r="D2402" t="s">
        <v>270</v>
      </c>
      <c r="E2402" t="s">
        <v>218</v>
      </c>
      <c r="F2402">
        <v>0</v>
      </c>
      <c r="G2402">
        <v>0</v>
      </c>
      <c r="H2402">
        <v>16</v>
      </c>
      <c r="I2402">
        <v>0</v>
      </c>
      <c r="J2402">
        <v>16</v>
      </c>
      <c r="K2402">
        <v>0</v>
      </c>
    </row>
    <row r="2403" spans="1:11" x14ac:dyDescent="0.2">
      <c r="A2403" t="s">
        <v>2710</v>
      </c>
      <c r="B2403" t="s">
        <v>87</v>
      </c>
      <c r="C2403" t="s">
        <v>296</v>
      </c>
      <c r="D2403" t="s">
        <v>267</v>
      </c>
      <c r="E2403" t="s">
        <v>219</v>
      </c>
      <c r="F2403">
        <v>0</v>
      </c>
      <c r="G2403">
        <v>0</v>
      </c>
      <c r="H2403">
        <v>3</v>
      </c>
      <c r="I2403">
        <v>0</v>
      </c>
      <c r="J2403">
        <v>3</v>
      </c>
      <c r="K2403">
        <v>0</v>
      </c>
    </row>
    <row r="2404" spans="1:11" x14ac:dyDescent="0.2">
      <c r="A2404" t="s">
        <v>2711</v>
      </c>
      <c r="B2404" t="s">
        <v>87</v>
      </c>
      <c r="C2404" t="s">
        <v>296</v>
      </c>
      <c r="D2404" t="s">
        <v>270</v>
      </c>
      <c r="E2404" t="s">
        <v>284</v>
      </c>
      <c r="F2404">
        <v>0</v>
      </c>
      <c r="G2404">
        <v>0</v>
      </c>
      <c r="H2404">
        <v>234</v>
      </c>
      <c r="I2404">
        <v>0</v>
      </c>
      <c r="J2404">
        <v>234</v>
      </c>
      <c r="K2404">
        <v>0</v>
      </c>
    </row>
    <row r="2405" spans="1:11" x14ac:dyDescent="0.2">
      <c r="A2405" t="s">
        <v>2712</v>
      </c>
      <c r="B2405" t="s">
        <v>87</v>
      </c>
      <c r="C2405" t="s">
        <v>296</v>
      </c>
      <c r="D2405" t="s">
        <v>269</v>
      </c>
      <c r="E2405" t="s">
        <v>220</v>
      </c>
      <c r="F2405">
        <v>0</v>
      </c>
      <c r="G2405">
        <v>0</v>
      </c>
      <c r="H2405">
        <v>23</v>
      </c>
      <c r="I2405">
        <v>0</v>
      </c>
      <c r="J2405">
        <v>23</v>
      </c>
      <c r="K2405">
        <v>0</v>
      </c>
    </row>
    <row r="2406" spans="1:11" x14ac:dyDescent="0.2">
      <c r="A2406" t="s">
        <v>2713</v>
      </c>
      <c r="B2406" t="s">
        <v>87</v>
      </c>
      <c r="C2406" t="s">
        <v>296</v>
      </c>
      <c r="D2406" t="s">
        <v>265</v>
      </c>
      <c r="E2406" t="s">
        <v>221</v>
      </c>
      <c r="F2406">
        <v>0</v>
      </c>
      <c r="G2406">
        <v>0</v>
      </c>
      <c r="H2406">
        <v>8</v>
      </c>
      <c r="I2406">
        <v>0</v>
      </c>
      <c r="J2406">
        <v>8</v>
      </c>
      <c r="K2406">
        <v>0</v>
      </c>
    </row>
    <row r="2407" spans="1:11" x14ac:dyDescent="0.2">
      <c r="A2407" t="s">
        <v>2714</v>
      </c>
      <c r="B2407" t="s">
        <v>87</v>
      </c>
      <c r="C2407" t="s">
        <v>296</v>
      </c>
      <c r="D2407" t="s">
        <v>266</v>
      </c>
      <c r="E2407" t="s">
        <v>222</v>
      </c>
      <c r="F2407">
        <v>0</v>
      </c>
      <c r="G2407">
        <v>0</v>
      </c>
      <c r="H2407">
        <v>20</v>
      </c>
      <c r="I2407">
        <v>0</v>
      </c>
      <c r="J2407">
        <v>20</v>
      </c>
      <c r="K2407">
        <v>0</v>
      </c>
    </row>
    <row r="2408" spans="1:11" x14ac:dyDescent="0.2">
      <c r="A2408" t="s">
        <v>2715</v>
      </c>
      <c r="B2408" t="s">
        <v>87</v>
      </c>
      <c r="C2408" t="s">
        <v>296</v>
      </c>
      <c r="D2408" t="s">
        <v>268</v>
      </c>
      <c r="E2408" t="s">
        <v>223</v>
      </c>
      <c r="F2408">
        <v>0</v>
      </c>
      <c r="G2408">
        <v>0</v>
      </c>
      <c r="H2408">
        <v>2</v>
      </c>
      <c r="I2408">
        <v>0</v>
      </c>
      <c r="J2408">
        <v>2</v>
      </c>
      <c r="K2408">
        <v>0</v>
      </c>
    </row>
    <row r="2409" spans="1:11" x14ac:dyDescent="0.2">
      <c r="A2409" t="s">
        <v>2716</v>
      </c>
      <c r="B2409" t="s">
        <v>87</v>
      </c>
      <c r="C2409" t="s">
        <v>296</v>
      </c>
      <c r="D2409" t="s">
        <v>271</v>
      </c>
      <c r="E2409" t="s">
        <v>224</v>
      </c>
      <c r="F2409">
        <v>0</v>
      </c>
      <c r="G2409">
        <v>0</v>
      </c>
      <c r="H2409">
        <v>28</v>
      </c>
      <c r="I2409">
        <v>0</v>
      </c>
      <c r="J2409">
        <v>28</v>
      </c>
      <c r="K2409">
        <v>0</v>
      </c>
    </row>
    <row r="2410" spans="1:11" x14ac:dyDescent="0.2">
      <c r="A2410" t="s">
        <v>2717</v>
      </c>
      <c r="B2410" t="s">
        <v>87</v>
      </c>
      <c r="C2410" t="s">
        <v>296</v>
      </c>
      <c r="D2410" t="s">
        <v>268</v>
      </c>
      <c r="E2410" t="s">
        <v>225</v>
      </c>
      <c r="F2410">
        <v>0</v>
      </c>
      <c r="G2410">
        <v>0</v>
      </c>
      <c r="H2410">
        <v>8</v>
      </c>
      <c r="I2410">
        <v>0</v>
      </c>
      <c r="J2410">
        <v>8</v>
      </c>
      <c r="K2410">
        <v>0</v>
      </c>
    </row>
    <row r="2411" spans="1:11" x14ac:dyDescent="0.2">
      <c r="A2411" t="s">
        <v>2718</v>
      </c>
      <c r="B2411" t="s">
        <v>87</v>
      </c>
      <c r="C2411" t="s">
        <v>296</v>
      </c>
      <c r="D2411" t="s">
        <v>267</v>
      </c>
      <c r="E2411" t="s">
        <v>226</v>
      </c>
      <c r="F2411">
        <v>0</v>
      </c>
      <c r="G2411">
        <v>0</v>
      </c>
      <c r="H2411">
        <v>3</v>
      </c>
      <c r="I2411">
        <v>0</v>
      </c>
      <c r="J2411">
        <v>3</v>
      </c>
      <c r="K2411">
        <v>0</v>
      </c>
    </row>
    <row r="2412" spans="1:11" x14ac:dyDescent="0.2">
      <c r="A2412" t="s">
        <v>2719</v>
      </c>
      <c r="B2412" t="s">
        <v>87</v>
      </c>
      <c r="C2412" t="s">
        <v>296</v>
      </c>
      <c r="D2412" t="s">
        <v>271</v>
      </c>
      <c r="E2412" t="s">
        <v>227</v>
      </c>
      <c r="F2412">
        <v>0</v>
      </c>
      <c r="G2412">
        <v>0</v>
      </c>
      <c r="H2412">
        <v>7</v>
      </c>
      <c r="I2412">
        <v>0</v>
      </c>
      <c r="J2412">
        <v>7</v>
      </c>
      <c r="K2412">
        <v>0</v>
      </c>
    </row>
    <row r="2413" spans="1:11" x14ac:dyDescent="0.2">
      <c r="A2413" t="s">
        <v>2720</v>
      </c>
      <c r="B2413" t="s">
        <v>87</v>
      </c>
      <c r="C2413" t="s">
        <v>296</v>
      </c>
      <c r="D2413" t="s">
        <v>265</v>
      </c>
      <c r="E2413" t="s">
        <v>228</v>
      </c>
      <c r="F2413">
        <v>0</v>
      </c>
      <c r="G2413">
        <v>0</v>
      </c>
      <c r="H2413">
        <v>23</v>
      </c>
      <c r="I2413">
        <v>0</v>
      </c>
      <c r="J2413">
        <v>23</v>
      </c>
      <c r="K2413">
        <v>0</v>
      </c>
    </row>
    <row r="2414" spans="1:11" x14ac:dyDescent="0.2">
      <c r="A2414" t="s">
        <v>2721</v>
      </c>
      <c r="B2414" t="s">
        <v>87</v>
      </c>
      <c r="C2414" t="s">
        <v>296</v>
      </c>
      <c r="D2414" t="s">
        <v>267</v>
      </c>
      <c r="E2414" t="s">
        <v>229</v>
      </c>
      <c r="F2414">
        <v>0</v>
      </c>
      <c r="G2414">
        <v>0</v>
      </c>
      <c r="H2414">
        <v>4</v>
      </c>
      <c r="I2414">
        <v>0</v>
      </c>
      <c r="J2414">
        <v>4</v>
      </c>
      <c r="K2414">
        <v>0</v>
      </c>
    </row>
    <row r="2415" spans="1:11" x14ac:dyDescent="0.2">
      <c r="A2415" t="s">
        <v>2722</v>
      </c>
      <c r="B2415" t="s">
        <v>87</v>
      </c>
      <c r="C2415" t="s">
        <v>296</v>
      </c>
      <c r="D2415" t="s">
        <v>269</v>
      </c>
      <c r="E2415" t="s">
        <v>230</v>
      </c>
      <c r="F2415">
        <v>0</v>
      </c>
      <c r="G2415">
        <v>0</v>
      </c>
      <c r="H2415">
        <v>97</v>
      </c>
      <c r="I2415">
        <v>0</v>
      </c>
      <c r="J2415">
        <v>97</v>
      </c>
      <c r="K2415">
        <v>0</v>
      </c>
    </row>
    <row r="2416" spans="1:11" x14ac:dyDescent="0.2">
      <c r="A2416" t="s">
        <v>2723</v>
      </c>
      <c r="B2416" t="s">
        <v>87</v>
      </c>
      <c r="C2416" t="s">
        <v>296</v>
      </c>
      <c r="D2416" t="s">
        <v>266</v>
      </c>
      <c r="E2416" t="s">
        <v>231</v>
      </c>
      <c r="F2416">
        <v>0</v>
      </c>
      <c r="G2416">
        <v>0</v>
      </c>
      <c r="H2416">
        <v>11</v>
      </c>
      <c r="I2416">
        <v>0</v>
      </c>
      <c r="J2416">
        <v>11</v>
      </c>
      <c r="K2416">
        <v>0</v>
      </c>
    </row>
    <row r="2417" spans="1:11" x14ac:dyDescent="0.2">
      <c r="A2417" t="s">
        <v>2724</v>
      </c>
      <c r="B2417" t="s">
        <v>87</v>
      </c>
      <c r="C2417" t="s">
        <v>296</v>
      </c>
      <c r="D2417" t="s">
        <v>270</v>
      </c>
      <c r="E2417" t="s">
        <v>232</v>
      </c>
      <c r="F2417">
        <v>0</v>
      </c>
      <c r="G2417">
        <v>0</v>
      </c>
      <c r="H2417">
        <v>14</v>
      </c>
      <c r="I2417">
        <v>0</v>
      </c>
      <c r="J2417">
        <v>14</v>
      </c>
      <c r="K2417">
        <v>0</v>
      </c>
    </row>
    <row r="2418" spans="1:11" x14ac:dyDescent="0.2">
      <c r="A2418" t="s">
        <v>2725</v>
      </c>
      <c r="B2418" t="s">
        <v>87</v>
      </c>
      <c r="C2418" t="s">
        <v>296</v>
      </c>
      <c r="D2418" t="s">
        <v>268</v>
      </c>
      <c r="E2418" t="s">
        <v>233</v>
      </c>
      <c r="F2418">
        <v>0</v>
      </c>
      <c r="G2418">
        <v>0</v>
      </c>
      <c r="H2418">
        <v>4</v>
      </c>
      <c r="I2418">
        <v>0</v>
      </c>
      <c r="J2418">
        <v>4</v>
      </c>
      <c r="K2418">
        <v>0</v>
      </c>
    </row>
    <row r="2419" spans="1:11" x14ac:dyDescent="0.2">
      <c r="A2419" t="s">
        <v>2726</v>
      </c>
      <c r="B2419" t="s">
        <v>87</v>
      </c>
      <c r="C2419" t="s">
        <v>296</v>
      </c>
      <c r="D2419" t="s">
        <v>271</v>
      </c>
      <c r="E2419" t="s">
        <v>234</v>
      </c>
      <c r="F2419">
        <v>0</v>
      </c>
      <c r="G2419">
        <v>0</v>
      </c>
      <c r="H2419">
        <v>3</v>
      </c>
      <c r="I2419">
        <v>0</v>
      </c>
      <c r="J2419">
        <v>3</v>
      </c>
      <c r="K2419">
        <v>0</v>
      </c>
    </row>
    <row r="2420" spans="1:11" x14ac:dyDescent="0.2">
      <c r="A2420" t="s">
        <v>2727</v>
      </c>
      <c r="B2420" t="s">
        <v>87</v>
      </c>
      <c r="C2420" t="s">
        <v>296</v>
      </c>
      <c r="D2420" t="s">
        <v>265</v>
      </c>
      <c r="E2420" t="s">
        <v>235</v>
      </c>
      <c r="F2420">
        <v>0</v>
      </c>
      <c r="G2420">
        <v>0</v>
      </c>
      <c r="H2420">
        <v>5</v>
      </c>
      <c r="I2420">
        <v>0</v>
      </c>
      <c r="J2420">
        <v>5</v>
      </c>
      <c r="K2420">
        <v>0</v>
      </c>
    </row>
    <row r="2421" spans="1:11" x14ac:dyDescent="0.2">
      <c r="A2421" t="s">
        <v>2728</v>
      </c>
      <c r="B2421" t="s">
        <v>87</v>
      </c>
      <c r="C2421" t="s">
        <v>296</v>
      </c>
      <c r="D2421" t="s">
        <v>270</v>
      </c>
      <c r="E2421" t="s">
        <v>236</v>
      </c>
      <c r="F2421">
        <v>0</v>
      </c>
      <c r="G2421">
        <v>0</v>
      </c>
      <c r="H2421">
        <v>2</v>
      </c>
      <c r="I2421">
        <v>0</v>
      </c>
      <c r="J2421">
        <v>2</v>
      </c>
      <c r="K2421">
        <v>0</v>
      </c>
    </row>
    <row r="2422" spans="1:11" x14ac:dyDescent="0.2">
      <c r="A2422" t="s">
        <v>2729</v>
      </c>
      <c r="B2422" t="s">
        <v>87</v>
      </c>
      <c r="C2422" t="s">
        <v>296</v>
      </c>
      <c r="D2422" t="s">
        <v>266</v>
      </c>
      <c r="E2422" t="s">
        <v>237</v>
      </c>
      <c r="F2422">
        <v>0</v>
      </c>
      <c r="G2422">
        <v>0</v>
      </c>
      <c r="H2422">
        <v>19</v>
      </c>
      <c r="I2422">
        <v>0</v>
      </c>
      <c r="J2422">
        <v>19</v>
      </c>
      <c r="K2422">
        <v>0</v>
      </c>
    </row>
    <row r="2423" spans="1:11" x14ac:dyDescent="0.2">
      <c r="A2423" t="s">
        <v>2730</v>
      </c>
      <c r="B2423" t="s">
        <v>87</v>
      </c>
      <c r="C2423" t="s">
        <v>296</v>
      </c>
      <c r="D2423" t="s">
        <v>268</v>
      </c>
      <c r="E2423" t="s">
        <v>238</v>
      </c>
      <c r="F2423">
        <v>0</v>
      </c>
      <c r="G2423">
        <v>0</v>
      </c>
      <c r="H2423">
        <v>16</v>
      </c>
      <c r="I2423">
        <v>0</v>
      </c>
      <c r="J2423">
        <v>16</v>
      </c>
      <c r="K2423">
        <v>0</v>
      </c>
    </row>
    <row r="2424" spans="1:11" x14ac:dyDescent="0.2">
      <c r="A2424" t="s">
        <v>2731</v>
      </c>
      <c r="B2424" t="s">
        <v>87</v>
      </c>
      <c r="C2424" t="s">
        <v>296</v>
      </c>
      <c r="D2424" t="s">
        <v>272</v>
      </c>
      <c r="E2424" t="s">
        <v>239</v>
      </c>
      <c r="F2424">
        <v>0</v>
      </c>
      <c r="G2424">
        <v>0</v>
      </c>
      <c r="H2424">
        <v>9</v>
      </c>
      <c r="I2424">
        <v>0</v>
      </c>
      <c r="J2424">
        <v>9</v>
      </c>
      <c r="K2424">
        <v>0</v>
      </c>
    </row>
    <row r="2425" spans="1:11" x14ac:dyDescent="0.2">
      <c r="A2425" t="s">
        <v>2732</v>
      </c>
      <c r="B2425" t="s">
        <v>87</v>
      </c>
      <c r="C2425" t="s">
        <v>296</v>
      </c>
      <c r="D2425" t="s">
        <v>271</v>
      </c>
      <c r="E2425" t="s">
        <v>240</v>
      </c>
      <c r="F2425">
        <v>0</v>
      </c>
      <c r="G2425">
        <v>0</v>
      </c>
      <c r="H2425">
        <v>9</v>
      </c>
      <c r="I2425">
        <v>0</v>
      </c>
      <c r="J2425">
        <v>9</v>
      </c>
      <c r="K2425">
        <v>0</v>
      </c>
    </row>
    <row r="2426" spans="1:11" x14ac:dyDescent="0.2">
      <c r="A2426" t="s">
        <v>2733</v>
      </c>
      <c r="B2426" t="s">
        <v>87</v>
      </c>
      <c r="C2426" t="s">
        <v>296</v>
      </c>
      <c r="D2426" t="s">
        <v>266</v>
      </c>
      <c r="E2426" t="s">
        <v>241</v>
      </c>
      <c r="F2426">
        <v>0</v>
      </c>
      <c r="G2426">
        <v>0</v>
      </c>
      <c r="H2426">
        <v>19</v>
      </c>
      <c r="I2426">
        <v>0</v>
      </c>
      <c r="J2426">
        <v>19</v>
      </c>
      <c r="K2426">
        <v>0</v>
      </c>
    </row>
    <row r="2427" spans="1:11" x14ac:dyDescent="0.2">
      <c r="A2427" t="s">
        <v>2734</v>
      </c>
      <c r="B2427" t="s">
        <v>87</v>
      </c>
      <c r="C2427" t="s">
        <v>296</v>
      </c>
      <c r="D2427" t="s">
        <v>266</v>
      </c>
      <c r="E2427" t="s">
        <v>242</v>
      </c>
      <c r="F2427">
        <v>0</v>
      </c>
      <c r="G2427">
        <v>0</v>
      </c>
      <c r="H2427">
        <v>37</v>
      </c>
      <c r="I2427">
        <v>0</v>
      </c>
      <c r="J2427">
        <v>37</v>
      </c>
      <c r="K2427">
        <v>0</v>
      </c>
    </row>
    <row r="2428" spans="1:11" x14ac:dyDescent="0.2">
      <c r="A2428" t="s">
        <v>2735</v>
      </c>
      <c r="B2428" t="s">
        <v>87</v>
      </c>
      <c r="C2428" t="s">
        <v>296</v>
      </c>
      <c r="D2428" t="s">
        <v>268</v>
      </c>
      <c r="E2428" t="s">
        <v>243</v>
      </c>
      <c r="F2428">
        <v>0</v>
      </c>
      <c r="G2428">
        <v>0</v>
      </c>
      <c r="H2428">
        <v>10</v>
      </c>
      <c r="I2428">
        <v>0</v>
      </c>
      <c r="J2428">
        <v>10</v>
      </c>
      <c r="K2428">
        <v>0</v>
      </c>
    </row>
    <row r="2429" spans="1:11" x14ac:dyDescent="0.2">
      <c r="A2429" t="s">
        <v>2736</v>
      </c>
      <c r="B2429" t="s">
        <v>87</v>
      </c>
      <c r="C2429" t="s">
        <v>296</v>
      </c>
      <c r="D2429" t="s">
        <v>271</v>
      </c>
      <c r="E2429" t="s">
        <v>244</v>
      </c>
      <c r="F2429">
        <v>0</v>
      </c>
      <c r="G2429">
        <v>0</v>
      </c>
      <c r="H2429">
        <v>31</v>
      </c>
      <c r="I2429">
        <v>0</v>
      </c>
      <c r="J2429">
        <v>31</v>
      </c>
      <c r="K2429">
        <v>0</v>
      </c>
    </row>
    <row r="2430" spans="1:11" x14ac:dyDescent="0.2">
      <c r="A2430" t="s">
        <v>2737</v>
      </c>
      <c r="B2430" t="s">
        <v>87</v>
      </c>
      <c r="C2430" t="s">
        <v>296</v>
      </c>
      <c r="D2430" t="s">
        <v>269</v>
      </c>
      <c r="E2430" t="s">
        <v>245</v>
      </c>
      <c r="F2430">
        <v>0</v>
      </c>
      <c r="G2430">
        <v>0</v>
      </c>
      <c r="H2430">
        <v>7</v>
      </c>
      <c r="I2430">
        <v>0</v>
      </c>
      <c r="J2430">
        <v>7</v>
      </c>
      <c r="K2430">
        <v>0</v>
      </c>
    </row>
    <row r="2431" spans="1:11" x14ac:dyDescent="0.2">
      <c r="A2431" t="s">
        <v>2738</v>
      </c>
      <c r="B2431" t="s">
        <v>87</v>
      </c>
      <c r="C2431" t="s">
        <v>296</v>
      </c>
      <c r="D2431" t="s">
        <v>271</v>
      </c>
      <c r="E2431" t="s">
        <v>285</v>
      </c>
      <c r="F2431">
        <v>0</v>
      </c>
      <c r="G2431">
        <v>0</v>
      </c>
      <c r="H2431">
        <v>228</v>
      </c>
      <c r="I2431">
        <v>0</v>
      </c>
      <c r="J2431">
        <v>228</v>
      </c>
      <c r="K2431">
        <v>0</v>
      </c>
    </row>
    <row r="2432" spans="1:11" x14ac:dyDescent="0.2">
      <c r="A2432" t="s">
        <v>2739</v>
      </c>
      <c r="B2432" t="s">
        <v>87</v>
      </c>
      <c r="C2432" t="s">
        <v>296</v>
      </c>
      <c r="D2432" t="s">
        <v>264</v>
      </c>
      <c r="E2432" t="s">
        <v>246</v>
      </c>
      <c r="F2432">
        <v>0</v>
      </c>
      <c r="G2432">
        <v>0</v>
      </c>
      <c r="H2432">
        <v>16</v>
      </c>
      <c r="I2432">
        <v>0</v>
      </c>
      <c r="J2432">
        <v>16</v>
      </c>
      <c r="K2432">
        <v>0</v>
      </c>
    </row>
    <row r="2433" spans="1:11" x14ac:dyDescent="0.2">
      <c r="A2433" t="s">
        <v>2740</v>
      </c>
      <c r="B2433" t="s">
        <v>87</v>
      </c>
      <c r="C2433" t="s">
        <v>296</v>
      </c>
      <c r="D2433" t="s">
        <v>269</v>
      </c>
      <c r="E2433" t="s">
        <v>247</v>
      </c>
      <c r="F2433">
        <v>0</v>
      </c>
      <c r="G2433">
        <v>0</v>
      </c>
      <c r="H2433">
        <v>35</v>
      </c>
      <c r="I2433">
        <v>0</v>
      </c>
      <c r="J2433">
        <v>35</v>
      </c>
      <c r="K2433">
        <v>0</v>
      </c>
    </row>
    <row r="2434" spans="1:11" x14ac:dyDescent="0.2">
      <c r="A2434" t="s">
        <v>2741</v>
      </c>
      <c r="B2434" t="s">
        <v>87</v>
      </c>
      <c r="C2434" t="s">
        <v>296</v>
      </c>
      <c r="D2434" t="s">
        <v>266</v>
      </c>
      <c r="E2434" t="s">
        <v>248</v>
      </c>
      <c r="F2434">
        <v>0</v>
      </c>
      <c r="G2434">
        <v>0</v>
      </c>
      <c r="H2434">
        <v>12</v>
      </c>
      <c r="I2434">
        <v>0</v>
      </c>
      <c r="J2434">
        <v>12</v>
      </c>
      <c r="K2434">
        <v>0</v>
      </c>
    </row>
    <row r="2435" spans="1:11" x14ac:dyDescent="0.2">
      <c r="A2435" t="s">
        <v>2742</v>
      </c>
      <c r="B2435" t="s">
        <v>87</v>
      </c>
      <c r="C2435" t="s">
        <v>296</v>
      </c>
      <c r="D2435" t="s">
        <v>268</v>
      </c>
      <c r="E2435" t="s">
        <v>249</v>
      </c>
      <c r="F2435">
        <v>0</v>
      </c>
      <c r="G2435">
        <v>0</v>
      </c>
      <c r="H2435">
        <v>6</v>
      </c>
      <c r="I2435">
        <v>0</v>
      </c>
      <c r="J2435">
        <v>6</v>
      </c>
      <c r="K2435">
        <v>0</v>
      </c>
    </row>
    <row r="2436" spans="1:11" x14ac:dyDescent="0.2">
      <c r="A2436" t="s">
        <v>2743</v>
      </c>
      <c r="B2436" t="s">
        <v>87</v>
      </c>
      <c r="C2436" t="s">
        <v>296</v>
      </c>
      <c r="D2436" t="s">
        <v>270</v>
      </c>
      <c r="E2436" t="s">
        <v>250</v>
      </c>
      <c r="F2436">
        <v>0</v>
      </c>
      <c r="G2436">
        <v>0</v>
      </c>
      <c r="H2436">
        <v>21</v>
      </c>
      <c r="I2436">
        <v>0</v>
      </c>
      <c r="J2436">
        <v>21</v>
      </c>
      <c r="K2436">
        <v>0</v>
      </c>
    </row>
    <row r="2437" spans="1:11" x14ac:dyDescent="0.2">
      <c r="A2437" t="s">
        <v>2744</v>
      </c>
      <c r="B2437" t="s">
        <v>87</v>
      </c>
      <c r="C2437" t="s">
        <v>296</v>
      </c>
      <c r="D2437" t="s">
        <v>269</v>
      </c>
      <c r="E2437" t="s">
        <v>251</v>
      </c>
      <c r="F2437">
        <v>0</v>
      </c>
      <c r="G2437">
        <v>0</v>
      </c>
      <c r="H2437">
        <v>18</v>
      </c>
      <c r="I2437">
        <v>0</v>
      </c>
      <c r="J2437">
        <v>18</v>
      </c>
      <c r="K2437">
        <v>0</v>
      </c>
    </row>
    <row r="2438" spans="1:11" x14ac:dyDescent="0.2">
      <c r="A2438" t="s">
        <v>2745</v>
      </c>
      <c r="B2438" t="s">
        <v>87</v>
      </c>
      <c r="C2438" t="s">
        <v>296</v>
      </c>
      <c r="D2438" t="s">
        <v>268</v>
      </c>
      <c r="E2438" t="s">
        <v>252</v>
      </c>
      <c r="F2438">
        <v>0</v>
      </c>
      <c r="G2438">
        <v>0</v>
      </c>
      <c r="H2438">
        <v>8</v>
      </c>
      <c r="I2438">
        <v>0</v>
      </c>
      <c r="J2438">
        <v>8</v>
      </c>
      <c r="K2438">
        <v>0</v>
      </c>
    </row>
    <row r="2439" spans="1:11" x14ac:dyDescent="0.2">
      <c r="A2439" t="s">
        <v>2746</v>
      </c>
      <c r="B2439" t="s">
        <v>87</v>
      </c>
      <c r="C2439" t="s">
        <v>296</v>
      </c>
      <c r="D2439" t="s">
        <v>269</v>
      </c>
      <c r="E2439" t="s">
        <v>253</v>
      </c>
      <c r="F2439">
        <v>0</v>
      </c>
      <c r="G2439">
        <v>0</v>
      </c>
      <c r="H2439">
        <v>21</v>
      </c>
      <c r="I2439">
        <v>0</v>
      </c>
      <c r="J2439">
        <v>21</v>
      </c>
      <c r="K2439">
        <v>0</v>
      </c>
    </row>
    <row r="2440" spans="1:11" x14ac:dyDescent="0.2">
      <c r="A2440" t="s">
        <v>2747</v>
      </c>
      <c r="B2440" t="s">
        <v>87</v>
      </c>
      <c r="C2440" t="s">
        <v>296</v>
      </c>
      <c r="D2440" t="s">
        <v>271</v>
      </c>
      <c r="E2440" t="s">
        <v>254</v>
      </c>
      <c r="F2440">
        <v>0</v>
      </c>
      <c r="G2440">
        <v>0</v>
      </c>
      <c r="H2440">
        <v>9</v>
      </c>
      <c r="I2440">
        <v>0</v>
      </c>
      <c r="J2440">
        <v>9</v>
      </c>
      <c r="K2440">
        <v>0</v>
      </c>
    </row>
    <row r="2441" spans="1:11" x14ac:dyDescent="0.2">
      <c r="A2441" t="s">
        <v>2748</v>
      </c>
      <c r="B2441" t="s">
        <v>87</v>
      </c>
      <c r="C2441" t="s">
        <v>296</v>
      </c>
      <c r="D2441" t="s">
        <v>271</v>
      </c>
      <c r="E2441" t="s">
        <v>255</v>
      </c>
      <c r="F2441">
        <v>0</v>
      </c>
      <c r="G2441">
        <v>0</v>
      </c>
      <c r="H2441">
        <v>20</v>
      </c>
      <c r="I2441">
        <v>0</v>
      </c>
      <c r="J2441">
        <v>20</v>
      </c>
      <c r="K2441">
        <v>0</v>
      </c>
    </row>
    <row r="2442" spans="1:11" x14ac:dyDescent="0.2">
      <c r="A2442" t="s">
        <v>2749</v>
      </c>
      <c r="B2442" t="s">
        <v>87</v>
      </c>
      <c r="C2442" t="s">
        <v>296</v>
      </c>
      <c r="D2442" t="s">
        <v>272</v>
      </c>
      <c r="E2442" t="s">
        <v>256</v>
      </c>
      <c r="F2442">
        <v>0</v>
      </c>
      <c r="G2442">
        <v>0</v>
      </c>
      <c r="H2442">
        <v>12</v>
      </c>
      <c r="I2442">
        <v>0</v>
      </c>
      <c r="J2442">
        <v>12</v>
      </c>
      <c r="K2442">
        <v>0</v>
      </c>
    </row>
    <row r="2443" spans="1:11" x14ac:dyDescent="0.2">
      <c r="A2443" t="s">
        <v>2750</v>
      </c>
      <c r="B2443" t="s">
        <v>87</v>
      </c>
      <c r="C2443" t="s">
        <v>296</v>
      </c>
      <c r="D2443" t="s">
        <v>272</v>
      </c>
      <c r="E2443" t="s">
        <v>286</v>
      </c>
      <c r="F2443">
        <v>0</v>
      </c>
      <c r="G2443">
        <v>0</v>
      </c>
      <c r="H2443">
        <v>182</v>
      </c>
      <c r="I2443">
        <v>0</v>
      </c>
      <c r="J2443">
        <v>182</v>
      </c>
      <c r="K2443">
        <v>0</v>
      </c>
    </row>
    <row r="2444" spans="1:11" x14ac:dyDescent="0.2">
      <c r="A2444" t="s">
        <v>2751</v>
      </c>
      <c r="B2444" t="s">
        <v>86</v>
      </c>
      <c r="C2444" t="s">
        <v>275</v>
      </c>
      <c r="D2444" t="s">
        <v>104</v>
      </c>
      <c r="E2444" t="s">
        <v>277</v>
      </c>
      <c r="F2444">
        <v>27888</v>
      </c>
      <c r="G2444">
        <v>181231</v>
      </c>
      <c r="H2444">
        <v>1737</v>
      </c>
      <c r="I2444">
        <v>0</v>
      </c>
      <c r="J2444">
        <v>29625</v>
      </c>
      <c r="K2444">
        <v>181231</v>
      </c>
    </row>
    <row r="2445" spans="1:11" x14ac:dyDescent="0.2">
      <c r="A2445" t="s">
        <v>2752</v>
      </c>
      <c r="B2445" t="s">
        <v>86</v>
      </c>
      <c r="C2445" t="s">
        <v>275</v>
      </c>
      <c r="D2445" t="s">
        <v>266</v>
      </c>
      <c r="E2445" t="s">
        <v>105</v>
      </c>
      <c r="F2445">
        <v>91</v>
      </c>
      <c r="G2445">
        <v>531.5</v>
      </c>
      <c r="H2445">
        <v>41</v>
      </c>
      <c r="I2445">
        <v>0</v>
      </c>
      <c r="J2445">
        <v>132</v>
      </c>
      <c r="K2445">
        <v>531.5</v>
      </c>
    </row>
    <row r="2446" spans="1:11" x14ac:dyDescent="0.2">
      <c r="A2446" t="s">
        <v>2753</v>
      </c>
      <c r="B2446" t="s">
        <v>86</v>
      </c>
      <c r="C2446" t="s">
        <v>275</v>
      </c>
      <c r="D2446" t="s">
        <v>266</v>
      </c>
      <c r="E2446" t="s">
        <v>106</v>
      </c>
      <c r="F2446">
        <v>220</v>
      </c>
      <c r="G2446">
        <v>1446.5</v>
      </c>
      <c r="H2446">
        <v>16</v>
      </c>
      <c r="I2446">
        <v>0</v>
      </c>
      <c r="J2446">
        <v>236</v>
      </c>
      <c r="K2446">
        <v>1446.5</v>
      </c>
    </row>
    <row r="2447" spans="1:11" x14ac:dyDescent="0.2">
      <c r="A2447" t="s">
        <v>2754</v>
      </c>
      <c r="B2447" t="s">
        <v>86</v>
      </c>
      <c r="C2447" t="s">
        <v>275</v>
      </c>
      <c r="D2447" t="s">
        <v>272</v>
      </c>
      <c r="E2447" t="s">
        <v>107</v>
      </c>
      <c r="F2447">
        <v>131</v>
      </c>
      <c r="G2447">
        <v>967</v>
      </c>
      <c r="H2447">
        <v>1</v>
      </c>
      <c r="I2447">
        <v>0</v>
      </c>
      <c r="J2447">
        <v>132</v>
      </c>
      <c r="K2447">
        <v>967</v>
      </c>
    </row>
    <row r="2448" spans="1:11" x14ac:dyDescent="0.2">
      <c r="A2448" t="s">
        <v>2755</v>
      </c>
      <c r="B2448" t="s">
        <v>86</v>
      </c>
      <c r="C2448" t="s">
        <v>275</v>
      </c>
      <c r="D2448" t="s">
        <v>270</v>
      </c>
      <c r="E2448" t="s">
        <v>108</v>
      </c>
      <c r="F2448">
        <v>86</v>
      </c>
      <c r="G2448">
        <v>493</v>
      </c>
      <c r="H2448">
        <v>4</v>
      </c>
      <c r="I2448">
        <v>0</v>
      </c>
      <c r="J2448">
        <v>90</v>
      </c>
      <c r="K2448">
        <v>493</v>
      </c>
    </row>
    <row r="2449" spans="1:11" x14ac:dyDescent="0.2">
      <c r="A2449" t="s">
        <v>2756</v>
      </c>
      <c r="B2449" t="s">
        <v>86</v>
      </c>
      <c r="C2449" t="s">
        <v>275</v>
      </c>
      <c r="D2449" t="s">
        <v>265</v>
      </c>
      <c r="E2449" t="s">
        <v>109</v>
      </c>
      <c r="F2449">
        <v>108</v>
      </c>
      <c r="G2449">
        <v>711.5</v>
      </c>
      <c r="H2449">
        <v>3</v>
      </c>
      <c r="I2449">
        <v>0</v>
      </c>
      <c r="J2449">
        <v>111</v>
      </c>
      <c r="K2449">
        <v>711.5</v>
      </c>
    </row>
    <row r="2450" spans="1:11" x14ac:dyDescent="0.2">
      <c r="A2450" t="s">
        <v>2757</v>
      </c>
      <c r="B2450" t="s">
        <v>86</v>
      </c>
      <c r="C2450" t="s">
        <v>275</v>
      </c>
      <c r="D2450" t="s">
        <v>266</v>
      </c>
      <c r="E2450" t="s">
        <v>110</v>
      </c>
      <c r="F2450">
        <v>274</v>
      </c>
      <c r="G2450">
        <v>1605.5</v>
      </c>
      <c r="H2450">
        <v>42</v>
      </c>
      <c r="I2450">
        <v>0</v>
      </c>
      <c r="J2450">
        <v>316</v>
      </c>
      <c r="K2450">
        <v>1605.5</v>
      </c>
    </row>
    <row r="2451" spans="1:11" x14ac:dyDescent="0.2">
      <c r="A2451" t="s">
        <v>2758</v>
      </c>
      <c r="B2451" t="s">
        <v>86</v>
      </c>
      <c r="C2451" t="s">
        <v>275</v>
      </c>
      <c r="D2451" t="s">
        <v>271</v>
      </c>
      <c r="E2451" t="s">
        <v>111</v>
      </c>
      <c r="F2451">
        <v>339</v>
      </c>
      <c r="G2451">
        <v>2377</v>
      </c>
      <c r="H2451">
        <v>55</v>
      </c>
      <c r="I2451">
        <v>0</v>
      </c>
      <c r="J2451">
        <v>394</v>
      </c>
      <c r="K2451">
        <v>2377</v>
      </c>
    </row>
    <row r="2452" spans="1:11" x14ac:dyDescent="0.2">
      <c r="A2452" t="s">
        <v>2759</v>
      </c>
      <c r="B2452" t="s">
        <v>86</v>
      </c>
      <c r="C2452" t="s">
        <v>275</v>
      </c>
      <c r="D2452" t="s">
        <v>268</v>
      </c>
      <c r="E2452" t="s">
        <v>112</v>
      </c>
      <c r="F2452">
        <v>61</v>
      </c>
      <c r="G2452">
        <v>435.5</v>
      </c>
      <c r="H2452">
        <v>6</v>
      </c>
      <c r="I2452">
        <v>0</v>
      </c>
      <c r="J2452">
        <v>67</v>
      </c>
      <c r="K2452">
        <v>435.5</v>
      </c>
    </row>
    <row r="2453" spans="1:11" x14ac:dyDescent="0.2">
      <c r="A2453" t="s">
        <v>2760</v>
      </c>
      <c r="B2453" t="s">
        <v>86</v>
      </c>
      <c r="C2453" t="s">
        <v>275</v>
      </c>
      <c r="D2453" t="s">
        <v>268</v>
      </c>
      <c r="E2453" t="s">
        <v>113</v>
      </c>
      <c r="F2453">
        <v>44</v>
      </c>
      <c r="G2453">
        <v>279</v>
      </c>
      <c r="H2453">
        <v>1</v>
      </c>
      <c r="I2453">
        <v>0</v>
      </c>
      <c r="J2453">
        <v>45</v>
      </c>
      <c r="K2453">
        <v>279</v>
      </c>
    </row>
    <row r="2454" spans="1:11" x14ac:dyDescent="0.2">
      <c r="A2454" t="s">
        <v>2761</v>
      </c>
      <c r="B2454" t="s">
        <v>86</v>
      </c>
      <c r="C2454" t="s">
        <v>275</v>
      </c>
      <c r="D2454" t="s">
        <v>268</v>
      </c>
      <c r="E2454" t="s">
        <v>114</v>
      </c>
      <c r="F2454">
        <v>107</v>
      </c>
      <c r="G2454">
        <v>785</v>
      </c>
      <c r="H2454">
        <v>5</v>
      </c>
      <c r="I2454">
        <v>0</v>
      </c>
      <c r="J2454">
        <v>112</v>
      </c>
      <c r="K2454">
        <v>785</v>
      </c>
    </row>
    <row r="2455" spans="1:11" x14ac:dyDescent="0.2">
      <c r="A2455" t="s">
        <v>2762</v>
      </c>
      <c r="B2455" t="s">
        <v>86</v>
      </c>
      <c r="C2455" t="s">
        <v>275</v>
      </c>
      <c r="D2455" t="s">
        <v>270</v>
      </c>
      <c r="E2455" t="s">
        <v>115</v>
      </c>
      <c r="F2455">
        <v>167</v>
      </c>
      <c r="G2455">
        <v>1079</v>
      </c>
      <c r="H2455">
        <v>2</v>
      </c>
      <c r="I2455">
        <v>0</v>
      </c>
      <c r="J2455">
        <v>169</v>
      </c>
      <c r="K2455">
        <v>1079</v>
      </c>
    </row>
    <row r="2456" spans="1:11" x14ac:dyDescent="0.2">
      <c r="A2456" t="s">
        <v>2763</v>
      </c>
      <c r="B2456" t="s">
        <v>86</v>
      </c>
      <c r="C2456" t="s">
        <v>275</v>
      </c>
      <c r="D2456" t="s">
        <v>269</v>
      </c>
      <c r="E2456" t="s">
        <v>116</v>
      </c>
      <c r="F2456">
        <v>141</v>
      </c>
      <c r="G2456">
        <v>827.5</v>
      </c>
      <c r="H2456">
        <v>2</v>
      </c>
      <c r="I2456">
        <v>0</v>
      </c>
      <c r="J2456">
        <v>143</v>
      </c>
      <c r="K2456">
        <v>827.5</v>
      </c>
    </row>
    <row r="2457" spans="1:11" x14ac:dyDescent="0.2">
      <c r="A2457" t="s">
        <v>2764</v>
      </c>
      <c r="B2457" t="s">
        <v>86</v>
      </c>
      <c r="C2457" t="s">
        <v>275</v>
      </c>
      <c r="D2457" t="s">
        <v>272</v>
      </c>
      <c r="E2457" t="s">
        <v>117</v>
      </c>
      <c r="F2457">
        <v>284</v>
      </c>
      <c r="G2457">
        <v>2093.5</v>
      </c>
      <c r="H2457">
        <v>20</v>
      </c>
      <c r="I2457">
        <v>0</v>
      </c>
      <c r="J2457">
        <v>304</v>
      </c>
      <c r="K2457">
        <v>2093.5</v>
      </c>
    </row>
    <row r="2458" spans="1:11" x14ac:dyDescent="0.2">
      <c r="A2458" t="s">
        <v>2765</v>
      </c>
      <c r="B2458" t="s">
        <v>86</v>
      </c>
      <c r="C2458" t="s">
        <v>275</v>
      </c>
      <c r="D2458" t="s">
        <v>266</v>
      </c>
      <c r="E2458" t="s">
        <v>118</v>
      </c>
      <c r="F2458">
        <v>121</v>
      </c>
      <c r="G2458">
        <v>769</v>
      </c>
      <c r="H2458">
        <v>8</v>
      </c>
      <c r="I2458">
        <v>0</v>
      </c>
      <c r="J2458">
        <v>129</v>
      </c>
      <c r="K2458">
        <v>769</v>
      </c>
    </row>
    <row r="2459" spans="1:11" x14ac:dyDescent="0.2">
      <c r="A2459" t="s">
        <v>2766</v>
      </c>
      <c r="B2459" t="s">
        <v>86</v>
      </c>
      <c r="C2459" t="s">
        <v>275</v>
      </c>
      <c r="D2459" t="s">
        <v>269</v>
      </c>
      <c r="E2459" t="s">
        <v>119</v>
      </c>
      <c r="F2459">
        <v>69</v>
      </c>
      <c r="G2459">
        <v>429</v>
      </c>
      <c r="H2459">
        <v>8</v>
      </c>
      <c r="I2459">
        <v>0</v>
      </c>
      <c r="J2459">
        <v>77</v>
      </c>
      <c r="K2459">
        <v>429</v>
      </c>
    </row>
    <row r="2460" spans="1:11" x14ac:dyDescent="0.2">
      <c r="A2460" t="s">
        <v>2767</v>
      </c>
      <c r="B2460" t="s">
        <v>86</v>
      </c>
      <c r="C2460" t="s">
        <v>275</v>
      </c>
      <c r="D2460" t="s">
        <v>270</v>
      </c>
      <c r="E2460" t="s">
        <v>120</v>
      </c>
      <c r="F2460">
        <v>265</v>
      </c>
      <c r="G2460">
        <v>1685</v>
      </c>
      <c r="H2460">
        <v>8</v>
      </c>
      <c r="I2460">
        <v>0</v>
      </c>
      <c r="J2460">
        <v>273</v>
      </c>
      <c r="K2460">
        <v>1685</v>
      </c>
    </row>
    <row r="2461" spans="1:11" x14ac:dyDescent="0.2">
      <c r="A2461" t="s">
        <v>2768</v>
      </c>
      <c r="B2461" t="s">
        <v>86</v>
      </c>
      <c r="C2461" t="s">
        <v>275</v>
      </c>
      <c r="D2461" t="s">
        <v>266</v>
      </c>
      <c r="E2461" t="s">
        <v>121</v>
      </c>
      <c r="F2461">
        <v>381</v>
      </c>
      <c r="G2461">
        <v>2208</v>
      </c>
      <c r="H2461">
        <v>24</v>
      </c>
      <c r="I2461">
        <v>0</v>
      </c>
      <c r="J2461">
        <v>405</v>
      </c>
      <c r="K2461">
        <v>2208</v>
      </c>
    </row>
    <row r="2462" spans="1:11" x14ac:dyDescent="0.2">
      <c r="A2462" t="s">
        <v>2769</v>
      </c>
      <c r="B2462" t="s">
        <v>86</v>
      </c>
      <c r="C2462" t="s">
        <v>275</v>
      </c>
      <c r="D2462" t="s">
        <v>269</v>
      </c>
      <c r="E2462" t="s">
        <v>122</v>
      </c>
      <c r="F2462">
        <v>387</v>
      </c>
      <c r="G2462">
        <v>2361.5</v>
      </c>
      <c r="H2462">
        <v>18</v>
      </c>
      <c r="I2462">
        <v>0</v>
      </c>
      <c r="J2462">
        <v>405</v>
      </c>
      <c r="K2462">
        <v>2361.5</v>
      </c>
    </row>
    <row r="2463" spans="1:11" x14ac:dyDescent="0.2">
      <c r="A2463" t="s">
        <v>2770</v>
      </c>
      <c r="B2463" t="s">
        <v>86</v>
      </c>
      <c r="C2463" t="s">
        <v>275</v>
      </c>
      <c r="D2463" t="s">
        <v>268</v>
      </c>
      <c r="E2463" t="s">
        <v>123</v>
      </c>
      <c r="F2463">
        <v>81</v>
      </c>
      <c r="G2463">
        <v>619.5</v>
      </c>
      <c r="H2463">
        <v>3</v>
      </c>
      <c r="I2463">
        <v>0</v>
      </c>
      <c r="J2463">
        <v>84</v>
      </c>
      <c r="K2463">
        <v>619.5</v>
      </c>
    </row>
    <row r="2464" spans="1:11" x14ac:dyDescent="0.2">
      <c r="A2464" t="s">
        <v>2771</v>
      </c>
      <c r="B2464" t="s">
        <v>86</v>
      </c>
      <c r="C2464" t="s">
        <v>275</v>
      </c>
      <c r="D2464" t="s">
        <v>272</v>
      </c>
      <c r="E2464" t="s">
        <v>124</v>
      </c>
      <c r="F2464">
        <v>94</v>
      </c>
      <c r="G2464">
        <v>673</v>
      </c>
      <c r="H2464">
        <v>5</v>
      </c>
      <c r="I2464">
        <v>0</v>
      </c>
      <c r="J2464">
        <v>99</v>
      </c>
      <c r="K2464">
        <v>673</v>
      </c>
    </row>
    <row r="2465" spans="1:11" x14ac:dyDescent="0.2">
      <c r="A2465" t="s">
        <v>2772</v>
      </c>
      <c r="B2465" t="s">
        <v>86</v>
      </c>
      <c r="C2465" t="s">
        <v>275</v>
      </c>
      <c r="D2465" t="s">
        <v>265</v>
      </c>
      <c r="E2465" t="s">
        <v>125</v>
      </c>
      <c r="F2465">
        <v>444</v>
      </c>
      <c r="G2465">
        <v>2885</v>
      </c>
      <c r="H2465">
        <v>13</v>
      </c>
      <c r="I2465">
        <v>0</v>
      </c>
      <c r="J2465">
        <v>457</v>
      </c>
      <c r="K2465">
        <v>2885</v>
      </c>
    </row>
    <row r="2466" spans="1:11" x14ac:dyDescent="0.2">
      <c r="A2466" t="s">
        <v>2773</v>
      </c>
      <c r="B2466" t="s">
        <v>86</v>
      </c>
      <c r="C2466" t="s">
        <v>275</v>
      </c>
      <c r="D2466" t="s">
        <v>266</v>
      </c>
      <c r="E2466" t="s">
        <v>126</v>
      </c>
      <c r="F2466">
        <v>98</v>
      </c>
      <c r="G2466">
        <v>589.5</v>
      </c>
      <c r="H2466">
        <v>6</v>
      </c>
      <c r="I2466">
        <v>0</v>
      </c>
      <c r="J2466">
        <v>104</v>
      </c>
      <c r="K2466">
        <v>589.5</v>
      </c>
    </row>
    <row r="2467" spans="1:11" x14ac:dyDescent="0.2">
      <c r="A2467" t="s">
        <v>2774</v>
      </c>
      <c r="B2467" t="s">
        <v>86</v>
      </c>
      <c r="C2467" t="s">
        <v>275</v>
      </c>
      <c r="D2467" t="s">
        <v>265</v>
      </c>
      <c r="E2467" t="s">
        <v>127</v>
      </c>
      <c r="F2467">
        <v>287</v>
      </c>
      <c r="G2467">
        <v>1776</v>
      </c>
      <c r="H2467">
        <v>5</v>
      </c>
      <c r="I2467">
        <v>0</v>
      </c>
      <c r="J2467">
        <v>292</v>
      </c>
      <c r="K2467">
        <v>1776</v>
      </c>
    </row>
    <row r="2468" spans="1:11" x14ac:dyDescent="0.2">
      <c r="A2468" t="s">
        <v>2775</v>
      </c>
      <c r="B2468" t="s">
        <v>86</v>
      </c>
      <c r="C2468" t="s">
        <v>275</v>
      </c>
      <c r="D2468" t="s">
        <v>268</v>
      </c>
      <c r="E2468" t="s">
        <v>128</v>
      </c>
      <c r="F2468">
        <v>126</v>
      </c>
      <c r="G2468">
        <v>904</v>
      </c>
      <c r="H2468">
        <v>1</v>
      </c>
      <c r="I2468">
        <v>0</v>
      </c>
      <c r="J2468">
        <v>127</v>
      </c>
      <c r="K2468">
        <v>904</v>
      </c>
    </row>
    <row r="2469" spans="1:11" x14ac:dyDescent="0.2">
      <c r="A2469" t="s">
        <v>2776</v>
      </c>
      <c r="B2469" t="s">
        <v>86</v>
      </c>
      <c r="C2469" t="s">
        <v>275</v>
      </c>
      <c r="D2469" t="s">
        <v>268</v>
      </c>
      <c r="E2469" t="s">
        <v>129</v>
      </c>
      <c r="F2469">
        <v>128</v>
      </c>
      <c r="G2469">
        <v>936</v>
      </c>
      <c r="H2469">
        <v>6</v>
      </c>
      <c r="I2469">
        <v>0</v>
      </c>
      <c r="J2469">
        <v>134</v>
      </c>
      <c r="K2469">
        <v>936</v>
      </c>
    </row>
    <row r="2470" spans="1:11" x14ac:dyDescent="0.2">
      <c r="A2470" t="s">
        <v>2777</v>
      </c>
      <c r="B2470" t="s">
        <v>86</v>
      </c>
      <c r="C2470" t="s">
        <v>275</v>
      </c>
      <c r="D2470" t="s">
        <v>270</v>
      </c>
      <c r="E2470" t="s">
        <v>131</v>
      </c>
      <c r="F2470">
        <v>177</v>
      </c>
      <c r="G2470">
        <v>1163.5</v>
      </c>
      <c r="H2470">
        <v>6</v>
      </c>
      <c r="I2470">
        <v>0</v>
      </c>
      <c r="J2470">
        <v>183</v>
      </c>
      <c r="K2470">
        <v>1163.5</v>
      </c>
    </row>
    <row r="2471" spans="1:11" x14ac:dyDescent="0.2">
      <c r="A2471" t="s">
        <v>2778</v>
      </c>
      <c r="B2471" t="s">
        <v>86</v>
      </c>
      <c r="C2471" t="s">
        <v>275</v>
      </c>
      <c r="D2471" t="s">
        <v>271</v>
      </c>
      <c r="E2471" t="s">
        <v>132</v>
      </c>
      <c r="F2471">
        <v>193</v>
      </c>
      <c r="G2471">
        <v>1266.5</v>
      </c>
      <c r="H2471">
        <v>17</v>
      </c>
      <c r="I2471">
        <v>0</v>
      </c>
      <c r="J2471">
        <v>210</v>
      </c>
      <c r="K2471">
        <v>1266.5</v>
      </c>
    </row>
    <row r="2472" spans="1:11" x14ac:dyDescent="0.2">
      <c r="A2472" t="s">
        <v>2779</v>
      </c>
      <c r="B2472" t="s">
        <v>86</v>
      </c>
      <c r="C2472" t="s">
        <v>275</v>
      </c>
      <c r="D2472" t="s">
        <v>266</v>
      </c>
      <c r="E2472" t="s">
        <v>133</v>
      </c>
      <c r="F2472">
        <v>299</v>
      </c>
      <c r="G2472">
        <v>1783.5</v>
      </c>
      <c r="H2472">
        <v>39</v>
      </c>
      <c r="I2472">
        <v>0</v>
      </c>
      <c r="J2472">
        <v>338</v>
      </c>
      <c r="K2472">
        <v>1783.5</v>
      </c>
    </row>
    <row r="2473" spans="1:11" x14ac:dyDescent="0.2">
      <c r="A2473" t="s">
        <v>2780</v>
      </c>
      <c r="B2473" t="s">
        <v>86</v>
      </c>
      <c r="C2473" t="s">
        <v>275</v>
      </c>
      <c r="D2473" t="s">
        <v>268</v>
      </c>
      <c r="E2473" t="s">
        <v>134</v>
      </c>
      <c r="F2473">
        <v>115</v>
      </c>
      <c r="G2473">
        <v>926</v>
      </c>
      <c r="H2473">
        <v>1</v>
      </c>
      <c r="I2473">
        <v>0</v>
      </c>
      <c r="J2473">
        <v>116</v>
      </c>
      <c r="K2473">
        <v>926</v>
      </c>
    </row>
    <row r="2474" spans="1:11" x14ac:dyDescent="0.2">
      <c r="A2474" t="s">
        <v>2781</v>
      </c>
      <c r="B2474" t="s">
        <v>86</v>
      </c>
      <c r="C2474" t="s">
        <v>275</v>
      </c>
      <c r="D2474" t="s">
        <v>267</v>
      </c>
      <c r="E2474" t="s">
        <v>135</v>
      </c>
      <c r="F2474">
        <v>54</v>
      </c>
      <c r="G2474">
        <v>365</v>
      </c>
      <c r="H2474">
        <v>1</v>
      </c>
      <c r="I2474">
        <v>0</v>
      </c>
      <c r="J2474">
        <v>55</v>
      </c>
      <c r="K2474">
        <v>365</v>
      </c>
    </row>
    <row r="2475" spans="1:11" x14ac:dyDescent="0.2">
      <c r="A2475" t="s">
        <v>2782</v>
      </c>
      <c r="B2475" t="s">
        <v>86</v>
      </c>
      <c r="C2475" t="s">
        <v>275</v>
      </c>
      <c r="D2475" t="s">
        <v>264</v>
      </c>
      <c r="E2475" t="s">
        <v>136</v>
      </c>
      <c r="F2475">
        <v>107</v>
      </c>
      <c r="G2475">
        <v>804.5</v>
      </c>
      <c r="H2475">
        <v>5</v>
      </c>
      <c r="I2475">
        <v>0</v>
      </c>
      <c r="J2475">
        <v>112</v>
      </c>
      <c r="K2475">
        <v>804.5</v>
      </c>
    </row>
    <row r="2476" spans="1:11" x14ac:dyDescent="0.2">
      <c r="A2476" t="s">
        <v>2783</v>
      </c>
      <c r="B2476" t="s">
        <v>86</v>
      </c>
      <c r="C2476" t="s">
        <v>275</v>
      </c>
      <c r="D2476" t="s">
        <v>264</v>
      </c>
      <c r="E2476" t="s">
        <v>137</v>
      </c>
      <c r="F2476">
        <v>316</v>
      </c>
      <c r="G2476">
        <v>2255</v>
      </c>
      <c r="H2476">
        <v>6</v>
      </c>
      <c r="I2476">
        <v>0</v>
      </c>
      <c r="J2476">
        <v>322</v>
      </c>
      <c r="K2476">
        <v>2255</v>
      </c>
    </row>
    <row r="2477" spans="1:11" x14ac:dyDescent="0.2">
      <c r="A2477" t="s">
        <v>2784</v>
      </c>
      <c r="B2477" t="s">
        <v>86</v>
      </c>
      <c r="C2477" t="s">
        <v>275</v>
      </c>
      <c r="D2477" t="s">
        <v>270</v>
      </c>
      <c r="E2477" t="s">
        <v>138</v>
      </c>
      <c r="F2477">
        <v>346</v>
      </c>
      <c r="G2477">
        <v>2111.5</v>
      </c>
      <c r="H2477">
        <v>17</v>
      </c>
      <c r="I2477">
        <v>0</v>
      </c>
      <c r="J2477">
        <v>363</v>
      </c>
      <c r="K2477">
        <v>2111.5</v>
      </c>
    </row>
    <row r="2478" spans="1:11" x14ac:dyDescent="0.2">
      <c r="A2478" t="s">
        <v>2785</v>
      </c>
      <c r="B2478" t="s">
        <v>86</v>
      </c>
      <c r="C2478" t="s">
        <v>275</v>
      </c>
      <c r="D2478" t="s">
        <v>272</v>
      </c>
      <c r="E2478" t="s">
        <v>139</v>
      </c>
      <c r="F2478">
        <v>205</v>
      </c>
      <c r="G2478">
        <v>1565</v>
      </c>
      <c r="H2478">
        <v>9</v>
      </c>
      <c r="I2478">
        <v>0</v>
      </c>
      <c r="J2478">
        <v>214</v>
      </c>
      <c r="K2478">
        <v>1565</v>
      </c>
    </row>
    <row r="2479" spans="1:11" x14ac:dyDescent="0.2">
      <c r="A2479" t="s">
        <v>2786</v>
      </c>
      <c r="B2479" t="s">
        <v>86</v>
      </c>
      <c r="C2479" t="s">
        <v>275</v>
      </c>
      <c r="D2479" t="s">
        <v>270</v>
      </c>
      <c r="E2479" t="s">
        <v>140</v>
      </c>
      <c r="F2479">
        <v>129</v>
      </c>
      <c r="G2479">
        <v>759</v>
      </c>
      <c r="H2479">
        <v>1</v>
      </c>
      <c r="I2479">
        <v>0</v>
      </c>
      <c r="J2479">
        <v>130</v>
      </c>
      <c r="K2479">
        <v>759</v>
      </c>
    </row>
    <row r="2480" spans="1:11" x14ac:dyDescent="0.2">
      <c r="A2480" t="s">
        <v>2787</v>
      </c>
      <c r="B2480" t="s">
        <v>86</v>
      </c>
      <c r="C2480" t="s">
        <v>275</v>
      </c>
      <c r="D2480" t="s">
        <v>271</v>
      </c>
      <c r="E2480" t="s">
        <v>141</v>
      </c>
      <c r="F2480">
        <v>93</v>
      </c>
      <c r="G2480">
        <v>588</v>
      </c>
      <c r="H2480">
        <v>4</v>
      </c>
      <c r="I2480">
        <v>0</v>
      </c>
      <c r="J2480">
        <v>97</v>
      </c>
      <c r="K2480">
        <v>588</v>
      </c>
    </row>
    <row r="2481" spans="1:11" x14ac:dyDescent="0.2">
      <c r="A2481" t="s">
        <v>2788</v>
      </c>
      <c r="B2481" t="s">
        <v>86</v>
      </c>
      <c r="C2481" t="s">
        <v>275</v>
      </c>
      <c r="D2481" t="s">
        <v>267</v>
      </c>
      <c r="E2481" t="s">
        <v>142</v>
      </c>
      <c r="F2481">
        <v>209</v>
      </c>
      <c r="G2481">
        <v>1493</v>
      </c>
      <c r="H2481">
        <v>8</v>
      </c>
      <c r="I2481">
        <v>0</v>
      </c>
      <c r="J2481">
        <v>217</v>
      </c>
      <c r="K2481">
        <v>1493</v>
      </c>
    </row>
    <row r="2482" spans="1:11" x14ac:dyDescent="0.2">
      <c r="A2482" t="s">
        <v>2789</v>
      </c>
      <c r="B2482" t="s">
        <v>86</v>
      </c>
      <c r="C2482" t="s">
        <v>275</v>
      </c>
      <c r="D2482" t="s">
        <v>266</v>
      </c>
      <c r="E2482" t="s">
        <v>143</v>
      </c>
      <c r="F2482">
        <v>148</v>
      </c>
      <c r="G2482">
        <v>961.5</v>
      </c>
      <c r="H2482">
        <v>12</v>
      </c>
      <c r="I2482">
        <v>0</v>
      </c>
      <c r="J2482">
        <v>160</v>
      </c>
      <c r="K2482">
        <v>961.5</v>
      </c>
    </row>
    <row r="2483" spans="1:11" x14ac:dyDescent="0.2">
      <c r="A2483" t="s">
        <v>2790</v>
      </c>
      <c r="B2483" t="s">
        <v>86</v>
      </c>
      <c r="C2483" t="s">
        <v>275</v>
      </c>
      <c r="D2483" t="s">
        <v>264</v>
      </c>
      <c r="E2483" t="s">
        <v>278</v>
      </c>
      <c r="F2483">
        <v>2190</v>
      </c>
      <c r="G2483">
        <v>15328</v>
      </c>
      <c r="H2483">
        <v>111</v>
      </c>
      <c r="I2483">
        <v>0</v>
      </c>
      <c r="J2483">
        <v>2301</v>
      </c>
      <c r="K2483">
        <v>15328</v>
      </c>
    </row>
    <row r="2484" spans="1:11" x14ac:dyDescent="0.2">
      <c r="A2484" t="s">
        <v>2791</v>
      </c>
      <c r="B2484" t="s">
        <v>86</v>
      </c>
      <c r="C2484" t="s">
        <v>275</v>
      </c>
      <c r="D2484" t="s">
        <v>265</v>
      </c>
      <c r="E2484" t="s">
        <v>279</v>
      </c>
      <c r="F2484">
        <v>3455</v>
      </c>
      <c r="G2484">
        <v>22826.5</v>
      </c>
      <c r="H2484">
        <v>161</v>
      </c>
      <c r="I2484">
        <v>0</v>
      </c>
      <c r="J2484">
        <v>3616</v>
      </c>
      <c r="K2484">
        <v>22826.5</v>
      </c>
    </row>
    <row r="2485" spans="1:11" x14ac:dyDescent="0.2">
      <c r="A2485" t="s">
        <v>2792</v>
      </c>
      <c r="B2485" t="s">
        <v>86</v>
      </c>
      <c r="C2485" t="s">
        <v>275</v>
      </c>
      <c r="D2485" t="s">
        <v>272</v>
      </c>
      <c r="E2485" t="s">
        <v>144</v>
      </c>
      <c r="F2485">
        <v>154</v>
      </c>
      <c r="G2485">
        <v>1005</v>
      </c>
      <c r="H2485">
        <v>7</v>
      </c>
      <c r="I2485">
        <v>0</v>
      </c>
      <c r="J2485">
        <v>161</v>
      </c>
      <c r="K2485">
        <v>1005</v>
      </c>
    </row>
    <row r="2486" spans="1:11" x14ac:dyDescent="0.2">
      <c r="A2486" t="s">
        <v>2793</v>
      </c>
      <c r="B2486" t="s">
        <v>86</v>
      </c>
      <c r="C2486" t="s">
        <v>275</v>
      </c>
      <c r="D2486" t="s">
        <v>269</v>
      </c>
      <c r="E2486" t="s">
        <v>145</v>
      </c>
      <c r="F2486">
        <v>160</v>
      </c>
      <c r="G2486">
        <v>982</v>
      </c>
      <c r="H2486">
        <v>14</v>
      </c>
      <c r="I2486">
        <v>0</v>
      </c>
      <c r="J2486">
        <v>174</v>
      </c>
      <c r="K2486">
        <v>982</v>
      </c>
    </row>
    <row r="2487" spans="1:11" x14ac:dyDescent="0.2">
      <c r="A2487" t="s">
        <v>2794</v>
      </c>
      <c r="B2487" t="s">
        <v>86</v>
      </c>
      <c r="C2487" t="s">
        <v>275</v>
      </c>
      <c r="D2487" t="s">
        <v>266</v>
      </c>
      <c r="E2487" t="s">
        <v>146</v>
      </c>
      <c r="F2487">
        <v>185</v>
      </c>
      <c r="G2487">
        <v>1198.5</v>
      </c>
      <c r="H2487">
        <v>15</v>
      </c>
      <c r="I2487">
        <v>0</v>
      </c>
      <c r="J2487">
        <v>200</v>
      </c>
      <c r="K2487">
        <v>1198.5</v>
      </c>
    </row>
    <row r="2488" spans="1:11" x14ac:dyDescent="0.2">
      <c r="A2488" t="s">
        <v>2795</v>
      </c>
      <c r="B2488" t="s">
        <v>86</v>
      </c>
      <c r="C2488" t="s">
        <v>275</v>
      </c>
      <c r="D2488" t="s">
        <v>265</v>
      </c>
      <c r="E2488" t="s">
        <v>147</v>
      </c>
      <c r="F2488">
        <v>657</v>
      </c>
      <c r="G2488">
        <v>4486</v>
      </c>
      <c r="H2488">
        <v>42</v>
      </c>
      <c r="I2488">
        <v>0</v>
      </c>
      <c r="J2488">
        <v>699</v>
      </c>
      <c r="K2488">
        <v>4486</v>
      </c>
    </row>
    <row r="2489" spans="1:11" x14ac:dyDescent="0.2">
      <c r="A2489" t="s">
        <v>2796</v>
      </c>
      <c r="B2489" t="s">
        <v>86</v>
      </c>
      <c r="C2489" t="s">
        <v>275</v>
      </c>
      <c r="D2489" t="s">
        <v>267</v>
      </c>
      <c r="E2489" t="s">
        <v>148</v>
      </c>
      <c r="F2489">
        <v>71</v>
      </c>
      <c r="G2489">
        <v>488</v>
      </c>
      <c r="H2489">
        <v>3</v>
      </c>
      <c r="I2489">
        <v>0</v>
      </c>
      <c r="J2489">
        <v>74</v>
      </c>
      <c r="K2489">
        <v>488</v>
      </c>
    </row>
    <row r="2490" spans="1:11" x14ac:dyDescent="0.2">
      <c r="A2490" t="s">
        <v>2797</v>
      </c>
      <c r="B2490" t="s">
        <v>86</v>
      </c>
      <c r="C2490" t="s">
        <v>275</v>
      </c>
      <c r="D2490" t="s">
        <v>270</v>
      </c>
      <c r="E2490" t="s">
        <v>149</v>
      </c>
      <c r="F2490">
        <v>255</v>
      </c>
      <c r="G2490">
        <v>1649.5</v>
      </c>
      <c r="H2490">
        <v>12</v>
      </c>
      <c r="I2490">
        <v>0</v>
      </c>
      <c r="J2490">
        <v>267</v>
      </c>
      <c r="K2490">
        <v>1649.5</v>
      </c>
    </row>
    <row r="2491" spans="1:11" x14ac:dyDescent="0.2">
      <c r="A2491" t="s">
        <v>2798</v>
      </c>
      <c r="B2491" t="s">
        <v>86</v>
      </c>
      <c r="C2491" t="s">
        <v>275</v>
      </c>
      <c r="D2491" t="s">
        <v>266</v>
      </c>
      <c r="E2491" t="s">
        <v>150</v>
      </c>
      <c r="F2491">
        <v>265</v>
      </c>
      <c r="G2491">
        <v>1577</v>
      </c>
      <c r="H2491">
        <v>87</v>
      </c>
      <c r="I2491">
        <v>0</v>
      </c>
      <c r="J2491">
        <v>352</v>
      </c>
      <c r="K2491">
        <v>1577</v>
      </c>
    </row>
    <row r="2492" spans="1:11" x14ac:dyDescent="0.2">
      <c r="A2492" t="s">
        <v>2799</v>
      </c>
      <c r="B2492" t="s">
        <v>86</v>
      </c>
      <c r="C2492" t="s">
        <v>275</v>
      </c>
      <c r="D2492" t="s">
        <v>266</v>
      </c>
      <c r="E2492" t="s">
        <v>151</v>
      </c>
      <c r="F2492">
        <v>132</v>
      </c>
      <c r="G2492">
        <v>735.5</v>
      </c>
      <c r="H2492">
        <v>29</v>
      </c>
      <c r="I2492">
        <v>0</v>
      </c>
      <c r="J2492">
        <v>161</v>
      </c>
      <c r="K2492">
        <v>735.5</v>
      </c>
    </row>
    <row r="2493" spans="1:11" x14ac:dyDescent="0.2">
      <c r="A2493" t="s">
        <v>2800</v>
      </c>
      <c r="B2493" t="s">
        <v>86</v>
      </c>
      <c r="C2493" t="s">
        <v>275</v>
      </c>
      <c r="D2493" t="s">
        <v>268</v>
      </c>
      <c r="E2493" t="s">
        <v>152</v>
      </c>
      <c r="F2493">
        <v>58</v>
      </c>
      <c r="G2493">
        <v>429</v>
      </c>
      <c r="H2493">
        <v>2</v>
      </c>
      <c r="I2493">
        <v>0</v>
      </c>
      <c r="J2493">
        <v>60</v>
      </c>
      <c r="K2493">
        <v>429</v>
      </c>
    </row>
    <row r="2494" spans="1:11" x14ac:dyDescent="0.2">
      <c r="A2494" t="s">
        <v>2801</v>
      </c>
      <c r="B2494" t="s">
        <v>86</v>
      </c>
      <c r="C2494" t="s">
        <v>275</v>
      </c>
      <c r="D2494" t="s">
        <v>266</v>
      </c>
      <c r="E2494" t="s">
        <v>153</v>
      </c>
      <c r="F2494">
        <v>67</v>
      </c>
      <c r="G2494">
        <v>376</v>
      </c>
      <c r="H2494">
        <v>6</v>
      </c>
      <c r="I2494">
        <v>0</v>
      </c>
      <c r="J2494">
        <v>73</v>
      </c>
      <c r="K2494">
        <v>376</v>
      </c>
    </row>
    <row r="2495" spans="1:11" x14ac:dyDescent="0.2">
      <c r="A2495" t="s">
        <v>2802</v>
      </c>
      <c r="B2495" t="s">
        <v>86</v>
      </c>
      <c r="C2495" t="s">
        <v>275</v>
      </c>
      <c r="D2495" t="s">
        <v>269</v>
      </c>
      <c r="E2495" t="s">
        <v>154</v>
      </c>
      <c r="F2495">
        <v>856</v>
      </c>
      <c r="G2495">
        <v>5069</v>
      </c>
      <c r="H2495">
        <v>33</v>
      </c>
      <c r="I2495">
        <v>0</v>
      </c>
      <c r="J2495">
        <v>889</v>
      </c>
      <c r="K2495">
        <v>5069</v>
      </c>
    </row>
    <row r="2496" spans="1:11" x14ac:dyDescent="0.2">
      <c r="A2496" t="s">
        <v>2803</v>
      </c>
      <c r="B2496" t="s">
        <v>86</v>
      </c>
      <c r="C2496" t="s">
        <v>275</v>
      </c>
      <c r="D2496" t="s">
        <v>266</v>
      </c>
      <c r="E2496" t="s">
        <v>155</v>
      </c>
      <c r="F2496">
        <v>126</v>
      </c>
      <c r="G2496">
        <v>888</v>
      </c>
      <c r="H2496">
        <v>18</v>
      </c>
      <c r="I2496">
        <v>0</v>
      </c>
      <c r="J2496">
        <v>144</v>
      </c>
      <c r="K2496">
        <v>888</v>
      </c>
    </row>
    <row r="2497" spans="1:11" x14ac:dyDescent="0.2">
      <c r="A2497" t="s">
        <v>2804</v>
      </c>
      <c r="B2497" t="s">
        <v>86</v>
      </c>
      <c r="C2497" t="s">
        <v>275</v>
      </c>
      <c r="D2497" t="s">
        <v>266</v>
      </c>
      <c r="E2497" t="s">
        <v>156</v>
      </c>
      <c r="F2497">
        <v>101</v>
      </c>
      <c r="G2497">
        <v>605.5</v>
      </c>
      <c r="H2497">
        <v>7</v>
      </c>
      <c r="I2497">
        <v>0</v>
      </c>
      <c r="J2497">
        <v>108</v>
      </c>
      <c r="K2497">
        <v>605.5</v>
      </c>
    </row>
    <row r="2498" spans="1:11" x14ac:dyDescent="0.2">
      <c r="A2498" t="s">
        <v>2805</v>
      </c>
      <c r="B2498" t="s">
        <v>86</v>
      </c>
      <c r="C2498" t="s">
        <v>275</v>
      </c>
      <c r="D2498" t="s">
        <v>267</v>
      </c>
      <c r="E2498" t="s">
        <v>157</v>
      </c>
      <c r="F2498">
        <v>48</v>
      </c>
      <c r="G2498">
        <v>310</v>
      </c>
      <c r="H2498">
        <v>1</v>
      </c>
      <c r="I2498">
        <v>0</v>
      </c>
      <c r="J2498">
        <v>49</v>
      </c>
      <c r="K2498">
        <v>310</v>
      </c>
    </row>
    <row r="2499" spans="1:11" x14ac:dyDescent="0.2">
      <c r="A2499" t="s">
        <v>2806</v>
      </c>
      <c r="B2499" t="s">
        <v>86</v>
      </c>
      <c r="C2499" t="s">
        <v>275</v>
      </c>
      <c r="D2499" t="s">
        <v>266</v>
      </c>
      <c r="E2499" t="s">
        <v>158</v>
      </c>
      <c r="F2499">
        <v>158</v>
      </c>
      <c r="G2499">
        <v>1004</v>
      </c>
      <c r="H2499">
        <v>31</v>
      </c>
      <c r="I2499">
        <v>0</v>
      </c>
      <c r="J2499">
        <v>189</v>
      </c>
      <c r="K2499">
        <v>1004</v>
      </c>
    </row>
    <row r="2500" spans="1:11" x14ac:dyDescent="0.2">
      <c r="A2500" t="s">
        <v>2807</v>
      </c>
      <c r="B2500" t="s">
        <v>86</v>
      </c>
      <c r="C2500" t="s">
        <v>275</v>
      </c>
      <c r="D2500" t="s">
        <v>271</v>
      </c>
      <c r="E2500" t="s">
        <v>159</v>
      </c>
      <c r="F2500">
        <v>51</v>
      </c>
      <c r="G2500">
        <v>316</v>
      </c>
      <c r="H2500">
        <v>0</v>
      </c>
      <c r="I2500">
        <v>0</v>
      </c>
      <c r="J2500">
        <v>51</v>
      </c>
      <c r="K2500">
        <v>316</v>
      </c>
    </row>
    <row r="2501" spans="1:11" x14ac:dyDescent="0.2">
      <c r="A2501" t="s">
        <v>2808</v>
      </c>
      <c r="B2501" t="s">
        <v>86</v>
      </c>
      <c r="C2501" t="s">
        <v>275</v>
      </c>
      <c r="D2501" t="s">
        <v>265</v>
      </c>
      <c r="E2501" t="s">
        <v>160</v>
      </c>
      <c r="F2501">
        <v>951</v>
      </c>
      <c r="G2501">
        <v>6125.5</v>
      </c>
      <c r="H2501">
        <v>40</v>
      </c>
      <c r="I2501">
        <v>0</v>
      </c>
      <c r="J2501">
        <v>991</v>
      </c>
      <c r="K2501">
        <v>6125.5</v>
      </c>
    </row>
    <row r="2502" spans="1:11" x14ac:dyDescent="0.2">
      <c r="A2502" t="s">
        <v>2809</v>
      </c>
      <c r="B2502" t="s">
        <v>86</v>
      </c>
      <c r="C2502" t="s">
        <v>275</v>
      </c>
      <c r="D2502" t="s">
        <v>266</v>
      </c>
      <c r="E2502" t="s">
        <v>161</v>
      </c>
      <c r="F2502">
        <v>197</v>
      </c>
      <c r="G2502">
        <v>1200</v>
      </c>
      <c r="H2502">
        <v>18</v>
      </c>
      <c r="I2502">
        <v>0</v>
      </c>
      <c r="J2502">
        <v>215</v>
      </c>
      <c r="K2502">
        <v>1200</v>
      </c>
    </row>
    <row r="2503" spans="1:11" x14ac:dyDescent="0.2">
      <c r="A2503" t="s">
        <v>2810</v>
      </c>
      <c r="B2503" t="s">
        <v>86</v>
      </c>
      <c r="C2503" t="s">
        <v>275</v>
      </c>
      <c r="D2503" t="s">
        <v>266</v>
      </c>
      <c r="E2503" t="s">
        <v>162</v>
      </c>
      <c r="F2503">
        <v>156</v>
      </c>
      <c r="G2503">
        <v>871</v>
      </c>
      <c r="H2503">
        <v>2</v>
      </c>
      <c r="I2503">
        <v>0</v>
      </c>
      <c r="J2503">
        <v>158</v>
      </c>
      <c r="K2503">
        <v>871</v>
      </c>
    </row>
    <row r="2504" spans="1:11" x14ac:dyDescent="0.2">
      <c r="A2504" t="s">
        <v>2811</v>
      </c>
      <c r="B2504" t="s">
        <v>86</v>
      </c>
      <c r="C2504" t="s">
        <v>275</v>
      </c>
      <c r="D2504" t="s">
        <v>269</v>
      </c>
      <c r="E2504" t="s">
        <v>163</v>
      </c>
      <c r="F2504">
        <v>35</v>
      </c>
      <c r="G2504">
        <v>209.5</v>
      </c>
      <c r="H2504">
        <v>2</v>
      </c>
      <c r="I2504">
        <v>0</v>
      </c>
      <c r="J2504">
        <v>37</v>
      </c>
      <c r="K2504">
        <v>209.5</v>
      </c>
    </row>
    <row r="2505" spans="1:11" x14ac:dyDescent="0.2">
      <c r="A2505" t="s">
        <v>2812</v>
      </c>
      <c r="B2505" t="s">
        <v>86</v>
      </c>
      <c r="C2505" t="s">
        <v>275</v>
      </c>
      <c r="D2505" t="s">
        <v>270</v>
      </c>
      <c r="E2505" t="s">
        <v>164</v>
      </c>
      <c r="F2505">
        <v>4</v>
      </c>
      <c r="G2505">
        <v>23</v>
      </c>
      <c r="H2505">
        <v>0</v>
      </c>
      <c r="I2505">
        <v>0</v>
      </c>
      <c r="J2505">
        <v>4</v>
      </c>
      <c r="K2505">
        <v>23</v>
      </c>
    </row>
    <row r="2506" spans="1:11" x14ac:dyDescent="0.2">
      <c r="A2506" t="s">
        <v>2813</v>
      </c>
      <c r="B2506" t="s">
        <v>86</v>
      </c>
      <c r="C2506" t="s">
        <v>275</v>
      </c>
      <c r="D2506" t="s">
        <v>266</v>
      </c>
      <c r="E2506" t="s">
        <v>165</v>
      </c>
      <c r="F2506">
        <v>126</v>
      </c>
      <c r="G2506">
        <v>749.5</v>
      </c>
      <c r="H2506">
        <v>14</v>
      </c>
      <c r="I2506">
        <v>0</v>
      </c>
      <c r="J2506">
        <v>140</v>
      </c>
      <c r="K2506">
        <v>749.5</v>
      </c>
    </row>
    <row r="2507" spans="1:11" x14ac:dyDescent="0.2">
      <c r="A2507" t="s">
        <v>2814</v>
      </c>
      <c r="B2507" t="s">
        <v>86</v>
      </c>
      <c r="C2507" t="s">
        <v>275</v>
      </c>
      <c r="D2507" t="s">
        <v>266</v>
      </c>
      <c r="E2507" t="s">
        <v>166</v>
      </c>
      <c r="F2507">
        <v>22</v>
      </c>
      <c r="G2507">
        <v>126.5</v>
      </c>
      <c r="H2507">
        <v>2</v>
      </c>
      <c r="I2507">
        <v>0</v>
      </c>
      <c r="J2507">
        <v>24</v>
      </c>
      <c r="K2507">
        <v>126.5</v>
      </c>
    </row>
    <row r="2508" spans="1:11" x14ac:dyDescent="0.2">
      <c r="A2508" t="s">
        <v>2815</v>
      </c>
      <c r="B2508" t="s">
        <v>86</v>
      </c>
      <c r="C2508" t="s">
        <v>275</v>
      </c>
      <c r="D2508" t="s">
        <v>269</v>
      </c>
      <c r="E2508" t="s">
        <v>167</v>
      </c>
      <c r="F2508">
        <v>800</v>
      </c>
      <c r="G2508">
        <v>4873</v>
      </c>
      <c r="H2508">
        <v>67</v>
      </c>
      <c r="I2508">
        <v>0</v>
      </c>
      <c r="J2508">
        <v>867</v>
      </c>
      <c r="K2508">
        <v>4873</v>
      </c>
    </row>
    <row r="2509" spans="1:11" x14ac:dyDescent="0.2">
      <c r="A2509" t="s">
        <v>2816</v>
      </c>
      <c r="B2509" t="s">
        <v>86</v>
      </c>
      <c r="C2509" t="s">
        <v>275</v>
      </c>
      <c r="D2509" t="s">
        <v>272</v>
      </c>
      <c r="E2509" t="s">
        <v>168</v>
      </c>
      <c r="F2509">
        <v>53</v>
      </c>
      <c r="G2509">
        <v>392</v>
      </c>
      <c r="H2509">
        <v>2</v>
      </c>
      <c r="I2509">
        <v>0</v>
      </c>
      <c r="J2509">
        <v>55</v>
      </c>
      <c r="K2509">
        <v>392</v>
      </c>
    </row>
    <row r="2510" spans="1:11" x14ac:dyDescent="0.2">
      <c r="A2510" t="s">
        <v>2817</v>
      </c>
      <c r="B2510" t="s">
        <v>86</v>
      </c>
      <c r="C2510" t="s">
        <v>275</v>
      </c>
      <c r="D2510" t="s">
        <v>266</v>
      </c>
      <c r="E2510" t="s">
        <v>169</v>
      </c>
      <c r="F2510">
        <v>133</v>
      </c>
      <c r="G2510">
        <v>759.5</v>
      </c>
      <c r="H2510">
        <v>6</v>
      </c>
      <c r="I2510">
        <v>0</v>
      </c>
      <c r="J2510">
        <v>139</v>
      </c>
      <c r="K2510">
        <v>759.5</v>
      </c>
    </row>
    <row r="2511" spans="1:11" x14ac:dyDescent="0.2">
      <c r="A2511" t="s">
        <v>2818</v>
      </c>
      <c r="B2511" t="s">
        <v>86</v>
      </c>
      <c r="C2511" t="s">
        <v>275</v>
      </c>
      <c r="D2511" t="s">
        <v>272</v>
      </c>
      <c r="E2511" t="s">
        <v>170</v>
      </c>
      <c r="F2511">
        <v>194</v>
      </c>
      <c r="G2511">
        <v>1348.5</v>
      </c>
      <c r="H2511">
        <v>10</v>
      </c>
      <c r="I2511">
        <v>0</v>
      </c>
      <c r="J2511">
        <v>204</v>
      </c>
      <c r="K2511">
        <v>1348.5</v>
      </c>
    </row>
    <row r="2512" spans="1:11" x14ac:dyDescent="0.2">
      <c r="A2512" t="s">
        <v>2819</v>
      </c>
      <c r="B2512" t="s">
        <v>86</v>
      </c>
      <c r="C2512" t="s">
        <v>275</v>
      </c>
      <c r="D2512" t="s">
        <v>268</v>
      </c>
      <c r="E2512" t="s">
        <v>171</v>
      </c>
      <c r="F2512">
        <v>54</v>
      </c>
      <c r="G2512">
        <v>416</v>
      </c>
      <c r="H2512">
        <v>0</v>
      </c>
      <c r="I2512">
        <v>0</v>
      </c>
      <c r="J2512">
        <v>54</v>
      </c>
      <c r="K2512">
        <v>416</v>
      </c>
    </row>
    <row r="2513" spans="1:11" x14ac:dyDescent="0.2">
      <c r="A2513" t="s">
        <v>2820</v>
      </c>
      <c r="B2513" t="s">
        <v>86</v>
      </c>
      <c r="C2513" t="s">
        <v>275</v>
      </c>
      <c r="D2513" t="s">
        <v>266</v>
      </c>
      <c r="E2513" t="s">
        <v>172</v>
      </c>
      <c r="F2513">
        <v>186</v>
      </c>
      <c r="G2513">
        <v>1106</v>
      </c>
      <c r="H2513">
        <v>17</v>
      </c>
      <c r="I2513">
        <v>0</v>
      </c>
      <c r="J2513">
        <v>203</v>
      </c>
      <c r="K2513">
        <v>1106</v>
      </c>
    </row>
    <row r="2514" spans="1:11" x14ac:dyDescent="0.2">
      <c r="A2514" t="s">
        <v>2821</v>
      </c>
      <c r="B2514" t="s">
        <v>86</v>
      </c>
      <c r="C2514" t="s">
        <v>275</v>
      </c>
      <c r="D2514" t="s">
        <v>268</v>
      </c>
      <c r="E2514" t="s">
        <v>173</v>
      </c>
      <c r="F2514">
        <v>500</v>
      </c>
      <c r="G2514">
        <v>3252</v>
      </c>
      <c r="H2514">
        <v>13</v>
      </c>
      <c r="I2514">
        <v>0</v>
      </c>
      <c r="J2514">
        <v>513</v>
      </c>
      <c r="K2514">
        <v>3252</v>
      </c>
    </row>
    <row r="2515" spans="1:11" x14ac:dyDescent="0.2">
      <c r="A2515" t="s">
        <v>2822</v>
      </c>
      <c r="B2515" t="s">
        <v>86</v>
      </c>
      <c r="C2515" t="s">
        <v>275</v>
      </c>
      <c r="D2515" t="s">
        <v>272</v>
      </c>
      <c r="E2515" t="s">
        <v>174</v>
      </c>
      <c r="F2515">
        <v>576</v>
      </c>
      <c r="G2515">
        <v>3988</v>
      </c>
      <c r="H2515">
        <v>16</v>
      </c>
      <c r="I2515">
        <v>0</v>
      </c>
      <c r="J2515">
        <v>592</v>
      </c>
      <c r="K2515">
        <v>3988</v>
      </c>
    </row>
    <row r="2516" spans="1:11" x14ac:dyDescent="0.2">
      <c r="A2516" t="s">
        <v>2823</v>
      </c>
      <c r="B2516" t="s">
        <v>86</v>
      </c>
      <c r="C2516" t="s">
        <v>275</v>
      </c>
      <c r="D2516" t="s">
        <v>264</v>
      </c>
      <c r="E2516" t="s">
        <v>175</v>
      </c>
      <c r="F2516">
        <v>72</v>
      </c>
      <c r="G2516">
        <v>475</v>
      </c>
      <c r="H2516">
        <v>12</v>
      </c>
      <c r="I2516">
        <v>0</v>
      </c>
      <c r="J2516">
        <v>84</v>
      </c>
      <c r="K2516">
        <v>475</v>
      </c>
    </row>
    <row r="2517" spans="1:11" x14ac:dyDescent="0.2">
      <c r="A2517" t="s">
        <v>2824</v>
      </c>
      <c r="B2517" t="s">
        <v>86</v>
      </c>
      <c r="C2517" t="s">
        <v>275</v>
      </c>
      <c r="D2517" t="s">
        <v>264</v>
      </c>
      <c r="E2517" t="s">
        <v>176</v>
      </c>
      <c r="F2517">
        <v>374</v>
      </c>
      <c r="G2517">
        <v>2579</v>
      </c>
      <c r="H2517">
        <v>22</v>
      </c>
      <c r="I2517">
        <v>0</v>
      </c>
      <c r="J2517">
        <v>396</v>
      </c>
      <c r="K2517">
        <v>2579</v>
      </c>
    </row>
    <row r="2518" spans="1:11" x14ac:dyDescent="0.2">
      <c r="A2518" t="s">
        <v>2825</v>
      </c>
      <c r="B2518" t="s">
        <v>86</v>
      </c>
      <c r="C2518" t="s">
        <v>275</v>
      </c>
      <c r="D2518" t="s">
        <v>266</v>
      </c>
      <c r="E2518" t="s">
        <v>177</v>
      </c>
      <c r="F2518">
        <v>270</v>
      </c>
      <c r="G2518">
        <v>1592.5</v>
      </c>
      <c r="H2518">
        <v>44</v>
      </c>
      <c r="I2518">
        <v>0</v>
      </c>
      <c r="J2518">
        <v>314</v>
      </c>
      <c r="K2518">
        <v>1592.5</v>
      </c>
    </row>
    <row r="2519" spans="1:11" x14ac:dyDescent="0.2">
      <c r="A2519" t="s">
        <v>2826</v>
      </c>
      <c r="B2519" t="s">
        <v>86</v>
      </c>
      <c r="C2519" t="s">
        <v>275</v>
      </c>
      <c r="D2519" t="s">
        <v>264</v>
      </c>
      <c r="E2519" t="s">
        <v>178</v>
      </c>
      <c r="F2519">
        <v>321</v>
      </c>
      <c r="G2519">
        <v>2393</v>
      </c>
      <c r="H2519">
        <v>13</v>
      </c>
      <c r="I2519">
        <v>0</v>
      </c>
      <c r="J2519">
        <v>334</v>
      </c>
      <c r="K2519">
        <v>2393</v>
      </c>
    </row>
    <row r="2520" spans="1:11" x14ac:dyDescent="0.2">
      <c r="A2520" t="s">
        <v>2827</v>
      </c>
      <c r="B2520" t="s">
        <v>86</v>
      </c>
      <c r="C2520" t="s">
        <v>275</v>
      </c>
      <c r="D2520" t="s">
        <v>268</v>
      </c>
      <c r="E2520" t="s">
        <v>179</v>
      </c>
      <c r="F2520">
        <v>147</v>
      </c>
      <c r="G2520">
        <v>991.5</v>
      </c>
      <c r="H2520">
        <v>5</v>
      </c>
      <c r="I2520">
        <v>0</v>
      </c>
      <c r="J2520">
        <v>152</v>
      </c>
      <c r="K2520">
        <v>991.5</v>
      </c>
    </row>
    <row r="2521" spans="1:11" x14ac:dyDescent="0.2">
      <c r="A2521" t="s">
        <v>2828</v>
      </c>
      <c r="B2521" t="s">
        <v>86</v>
      </c>
      <c r="C2521" t="s">
        <v>275</v>
      </c>
      <c r="D2521" t="s">
        <v>266</v>
      </c>
      <c r="E2521" t="s">
        <v>280</v>
      </c>
      <c r="F2521">
        <v>5208</v>
      </c>
      <c r="G2521">
        <v>31398</v>
      </c>
      <c r="H2521">
        <v>651</v>
      </c>
      <c r="I2521">
        <v>0</v>
      </c>
      <c r="J2521">
        <v>5859</v>
      </c>
      <c r="K2521">
        <v>31398</v>
      </c>
    </row>
    <row r="2522" spans="1:11" x14ac:dyDescent="0.2">
      <c r="A2522" t="s">
        <v>2829</v>
      </c>
      <c r="B2522" t="s">
        <v>86</v>
      </c>
      <c r="C2522" t="s">
        <v>275</v>
      </c>
      <c r="D2522" t="s">
        <v>265</v>
      </c>
      <c r="E2522" t="s">
        <v>180</v>
      </c>
      <c r="F2522">
        <v>95</v>
      </c>
      <c r="G2522">
        <v>583.5</v>
      </c>
      <c r="H2522">
        <v>3</v>
      </c>
      <c r="I2522">
        <v>0</v>
      </c>
      <c r="J2522">
        <v>98</v>
      </c>
      <c r="K2522">
        <v>583.5</v>
      </c>
    </row>
    <row r="2523" spans="1:11" x14ac:dyDescent="0.2">
      <c r="A2523" t="s">
        <v>2830</v>
      </c>
      <c r="B2523" t="s">
        <v>86</v>
      </c>
      <c r="C2523" t="s">
        <v>275</v>
      </c>
      <c r="D2523" t="s">
        <v>268</v>
      </c>
      <c r="E2523" t="s">
        <v>181</v>
      </c>
      <c r="F2523">
        <v>306</v>
      </c>
      <c r="G2523">
        <v>2090.5</v>
      </c>
      <c r="H2523">
        <v>34</v>
      </c>
      <c r="I2523">
        <v>0</v>
      </c>
      <c r="J2523">
        <v>340</v>
      </c>
      <c r="K2523">
        <v>2090.5</v>
      </c>
    </row>
    <row r="2524" spans="1:11" x14ac:dyDescent="0.2">
      <c r="A2524" t="s">
        <v>2831</v>
      </c>
      <c r="B2524" t="s">
        <v>86</v>
      </c>
      <c r="C2524" t="s">
        <v>275</v>
      </c>
      <c r="D2524" t="s">
        <v>269</v>
      </c>
      <c r="E2524" t="s">
        <v>182</v>
      </c>
      <c r="F2524">
        <v>162</v>
      </c>
      <c r="G2524">
        <v>946</v>
      </c>
      <c r="H2524">
        <v>22</v>
      </c>
      <c r="I2524">
        <v>0</v>
      </c>
      <c r="J2524">
        <v>184</v>
      </c>
      <c r="K2524">
        <v>946</v>
      </c>
    </row>
    <row r="2525" spans="1:11" x14ac:dyDescent="0.2">
      <c r="A2525" t="s">
        <v>2832</v>
      </c>
      <c r="B2525" t="s">
        <v>86</v>
      </c>
      <c r="C2525" t="s">
        <v>275</v>
      </c>
      <c r="D2525" t="s">
        <v>266</v>
      </c>
      <c r="E2525" t="s">
        <v>183</v>
      </c>
      <c r="F2525">
        <v>207</v>
      </c>
      <c r="G2525">
        <v>1264.5</v>
      </c>
      <c r="H2525">
        <v>11</v>
      </c>
      <c r="I2525">
        <v>0</v>
      </c>
      <c r="J2525">
        <v>218</v>
      </c>
      <c r="K2525">
        <v>1264.5</v>
      </c>
    </row>
    <row r="2526" spans="1:11" x14ac:dyDescent="0.2">
      <c r="A2526" t="s">
        <v>2833</v>
      </c>
      <c r="B2526" t="s">
        <v>86</v>
      </c>
      <c r="C2526" t="s">
        <v>275</v>
      </c>
      <c r="D2526" t="s">
        <v>267</v>
      </c>
      <c r="E2526" t="s">
        <v>184</v>
      </c>
      <c r="F2526">
        <v>51</v>
      </c>
      <c r="G2526">
        <v>407.5</v>
      </c>
      <c r="H2526">
        <v>2</v>
      </c>
      <c r="I2526">
        <v>0</v>
      </c>
      <c r="J2526">
        <v>53</v>
      </c>
      <c r="K2526">
        <v>407.5</v>
      </c>
    </row>
    <row r="2527" spans="1:11" x14ac:dyDescent="0.2">
      <c r="A2527" t="s">
        <v>2834</v>
      </c>
      <c r="B2527" t="s">
        <v>86</v>
      </c>
      <c r="C2527" t="s">
        <v>275</v>
      </c>
      <c r="D2527" t="s">
        <v>269</v>
      </c>
      <c r="E2527" t="s">
        <v>185</v>
      </c>
      <c r="F2527">
        <v>166</v>
      </c>
      <c r="G2527">
        <v>1060</v>
      </c>
      <c r="H2527">
        <v>14</v>
      </c>
      <c r="I2527">
        <v>0</v>
      </c>
      <c r="J2527">
        <v>180</v>
      </c>
      <c r="K2527">
        <v>1060</v>
      </c>
    </row>
    <row r="2528" spans="1:11" x14ac:dyDescent="0.2">
      <c r="A2528" t="s">
        <v>2835</v>
      </c>
      <c r="B2528" t="s">
        <v>86</v>
      </c>
      <c r="C2528" t="s">
        <v>275</v>
      </c>
      <c r="D2528" t="s">
        <v>267</v>
      </c>
      <c r="E2528" t="s">
        <v>186</v>
      </c>
      <c r="F2528">
        <v>111</v>
      </c>
      <c r="G2528">
        <v>792</v>
      </c>
      <c r="H2528">
        <v>4</v>
      </c>
      <c r="I2528">
        <v>0</v>
      </c>
      <c r="J2528">
        <v>115</v>
      </c>
      <c r="K2528">
        <v>792</v>
      </c>
    </row>
    <row r="2529" spans="1:11" x14ac:dyDescent="0.2">
      <c r="A2529" t="s">
        <v>2836</v>
      </c>
      <c r="B2529" t="s">
        <v>86</v>
      </c>
      <c r="C2529" t="s">
        <v>275</v>
      </c>
      <c r="D2529" t="s">
        <v>266</v>
      </c>
      <c r="E2529" t="s">
        <v>187</v>
      </c>
      <c r="F2529">
        <v>118</v>
      </c>
      <c r="G2529">
        <v>672</v>
      </c>
      <c r="H2529">
        <v>33</v>
      </c>
      <c r="I2529">
        <v>0</v>
      </c>
      <c r="J2529">
        <v>151</v>
      </c>
      <c r="K2529">
        <v>672</v>
      </c>
    </row>
    <row r="2530" spans="1:11" x14ac:dyDescent="0.2">
      <c r="A2530" t="s">
        <v>2837</v>
      </c>
      <c r="B2530" t="s">
        <v>86</v>
      </c>
      <c r="C2530" t="s">
        <v>275</v>
      </c>
      <c r="D2530" t="s">
        <v>265</v>
      </c>
      <c r="E2530" t="s">
        <v>188</v>
      </c>
      <c r="F2530">
        <v>307</v>
      </c>
      <c r="G2530">
        <v>2221</v>
      </c>
      <c r="H2530">
        <v>11</v>
      </c>
      <c r="I2530">
        <v>0</v>
      </c>
      <c r="J2530">
        <v>318</v>
      </c>
      <c r="K2530">
        <v>2221</v>
      </c>
    </row>
    <row r="2531" spans="1:11" x14ac:dyDescent="0.2">
      <c r="A2531" t="s">
        <v>2838</v>
      </c>
      <c r="B2531" t="s">
        <v>86</v>
      </c>
      <c r="C2531" t="s">
        <v>275</v>
      </c>
      <c r="D2531" t="s">
        <v>272</v>
      </c>
      <c r="E2531" t="s">
        <v>189</v>
      </c>
      <c r="F2531">
        <v>59</v>
      </c>
      <c r="G2531">
        <v>443</v>
      </c>
      <c r="H2531">
        <v>2</v>
      </c>
      <c r="I2531">
        <v>0</v>
      </c>
      <c r="J2531">
        <v>61</v>
      </c>
      <c r="K2531">
        <v>443</v>
      </c>
    </row>
    <row r="2532" spans="1:11" x14ac:dyDescent="0.2">
      <c r="A2532" t="s">
        <v>2839</v>
      </c>
      <c r="B2532" t="s">
        <v>86</v>
      </c>
      <c r="C2532" t="s">
        <v>275</v>
      </c>
      <c r="D2532" t="s">
        <v>267</v>
      </c>
      <c r="E2532" t="s">
        <v>281</v>
      </c>
      <c r="F2532">
        <v>1126</v>
      </c>
      <c r="G2532">
        <v>7998.5</v>
      </c>
      <c r="H2532">
        <v>43</v>
      </c>
      <c r="I2532">
        <v>0</v>
      </c>
      <c r="J2532">
        <v>1169</v>
      </c>
      <c r="K2532">
        <v>7998.5</v>
      </c>
    </row>
    <row r="2533" spans="1:11" x14ac:dyDescent="0.2">
      <c r="A2533" t="s">
        <v>2840</v>
      </c>
      <c r="B2533" t="s">
        <v>86</v>
      </c>
      <c r="C2533" t="s">
        <v>275</v>
      </c>
      <c r="D2533" t="s">
        <v>272</v>
      </c>
      <c r="E2533" t="s">
        <v>190</v>
      </c>
      <c r="F2533">
        <v>67</v>
      </c>
      <c r="G2533">
        <v>515</v>
      </c>
      <c r="H2533">
        <v>6</v>
      </c>
      <c r="I2533">
        <v>0</v>
      </c>
      <c r="J2533">
        <v>73</v>
      </c>
      <c r="K2533">
        <v>515</v>
      </c>
    </row>
    <row r="2534" spans="1:11" x14ac:dyDescent="0.2">
      <c r="A2534" t="s">
        <v>2841</v>
      </c>
      <c r="B2534" t="s">
        <v>86</v>
      </c>
      <c r="C2534" t="s">
        <v>275</v>
      </c>
      <c r="D2534" t="s">
        <v>264</v>
      </c>
      <c r="E2534" t="s">
        <v>191</v>
      </c>
      <c r="F2534">
        <v>228</v>
      </c>
      <c r="G2534">
        <v>1614.5</v>
      </c>
      <c r="H2534">
        <v>13</v>
      </c>
      <c r="I2534">
        <v>0</v>
      </c>
      <c r="J2534">
        <v>241</v>
      </c>
      <c r="K2534">
        <v>1614.5</v>
      </c>
    </row>
    <row r="2535" spans="1:11" x14ac:dyDescent="0.2">
      <c r="A2535" t="s">
        <v>2842</v>
      </c>
      <c r="B2535" t="s">
        <v>86</v>
      </c>
      <c r="C2535" t="s">
        <v>275</v>
      </c>
      <c r="D2535" t="s">
        <v>270</v>
      </c>
      <c r="E2535" t="s">
        <v>192</v>
      </c>
      <c r="F2535">
        <v>115</v>
      </c>
      <c r="G2535">
        <v>786</v>
      </c>
      <c r="H2535">
        <v>5</v>
      </c>
      <c r="I2535">
        <v>0</v>
      </c>
      <c r="J2535">
        <v>120</v>
      </c>
      <c r="K2535">
        <v>786</v>
      </c>
    </row>
    <row r="2536" spans="1:11" x14ac:dyDescent="0.2">
      <c r="A2536" t="s">
        <v>2843</v>
      </c>
      <c r="B2536" t="s">
        <v>86</v>
      </c>
      <c r="C2536" t="s">
        <v>275</v>
      </c>
      <c r="D2536" t="s">
        <v>267</v>
      </c>
      <c r="E2536" t="s">
        <v>193</v>
      </c>
      <c r="F2536">
        <v>107</v>
      </c>
      <c r="G2536">
        <v>706</v>
      </c>
      <c r="H2536">
        <v>3</v>
      </c>
      <c r="I2536">
        <v>0</v>
      </c>
      <c r="J2536">
        <v>110</v>
      </c>
      <c r="K2536">
        <v>706</v>
      </c>
    </row>
    <row r="2537" spans="1:11" x14ac:dyDescent="0.2">
      <c r="A2537" t="s">
        <v>2844</v>
      </c>
      <c r="B2537" t="s">
        <v>86</v>
      </c>
      <c r="C2537" t="s">
        <v>275</v>
      </c>
      <c r="D2537" t="s">
        <v>268</v>
      </c>
      <c r="E2537" t="s">
        <v>282</v>
      </c>
      <c r="F2537">
        <v>3165</v>
      </c>
      <c r="G2537">
        <v>21923.5</v>
      </c>
      <c r="H2537">
        <v>165</v>
      </c>
      <c r="I2537">
        <v>0</v>
      </c>
      <c r="J2537">
        <v>3330</v>
      </c>
      <c r="K2537">
        <v>21923.5</v>
      </c>
    </row>
    <row r="2538" spans="1:11" x14ac:dyDescent="0.2">
      <c r="A2538" t="s">
        <v>2845</v>
      </c>
      <c r="B2538" t="s">
        <v>86</v>
      </c>
      <c r="C2538" t="s">
        <v>275</v>
      </c>
      <c r="D2538" t="s">
        <v>272</v>
      </c>
      <c r="E2538" t="s">
        <v>194</v>
      </c>
      <c r="F2538">
        <v>247</v>
      </c>
      <c r="G2538">
        <v>1786</v>
      </c>
      <c r="H2538">
        <v>5</v>
      </c>
      <c r="I2538">
        <v>0</v>
      </c>
      <c r="J2538">
        <v>252</v>
      </c>
      <c r="K2538">
        <v>1786</v>
      </c>
    </row>
    <row r="2539" spans="1:11" x14ac:dyDescent="0.2">
      <c r="A2539" t="s">
        <v>2846</v>
      </c>
      <c r="B2539" t="s">
        <v>86</v>
      </c>
      <c r="C2539" t="s">
        <v>275</v>
      </c>
      <c r="D2539" t="s">
        <v>267</v>
      </c>
      <c r="E2539" t="s">
        <v>195</v>
      </c>
      <c r="F2539">
        <v>122</v>
      </c>
      <c r="G2539">
        <v>864</v>
      </c>
      <c r="H2539">
        <v>7</v>
      </c>
      <c r="I2539">
        <v>0</v>
      </c>
      <c r="J2539">
        <v>129</v>
      </c>
      <c r="K2539">
        <v>864</v>
      </c>
    </row>
    <row r="2540" spans="1:11" x14ac:dyDescent="0.2">
      <c r="A2540" t="s">
        <v>2847</v>
      </c>
      <c r="B2540" t="s">
        <v>86</v>
      </c>
      <c r="C2540" t="s">
        <v>275</v>
      </c>
      <c r="D2540" t="s">
        <v>273</v>
      </c>
      <c r="E2540" t="s">
        <v>273</v>
      </c>
      <c r="F2540">
        <v>3</v>
      </c>
      <c r="G2540">
        <v>15</v>
      </c>
      <c r="H2540">
        <v>1</v>
      </c>
      <c r="I2540">
        <v>0</v>
      </c>
      <c r="J2540">
        <v>4</v>
      </c>
      <c r="K2540">
        <v>15</v>
      </c>
    </row>
    <row r="2541" spans="1:11" x14ac:dyDescent="0.2">
      <c r="A2541" t="s">
        <v>2848</v>
      </c>
      <c r="B2541" t="s">
        <v>86</v>
      </c>
      <c r="C2541" t="s">
        <v>275</v>
      </c>
      <c r="D2541" t="s">
        <v>273</v>
      </c>
      <c r="E2541" t="s">
        <v>287</v>
      </c>
      <c r="F2541">
        <v>3</v>
      </c>
      <c r="G2541">
        <v>15</v>
      </c>
      <c r="H2541">
        <v>1</v>
      </c>
      <c r="I2541">
        <v>0</v>
      </c>
      <c r="J2541">
        <v>4</v>
      </c>
      <c r="K2541">
        <v>15</v>
      </c>
    </row>
    <row r="2542" spans="1:11" x14ac:dyDescent="0.2">
      <c r="A2542" t="s">
        <v>2849</v>
      </c>
      <c r="B2542" t="s">
        <v>86</v>
      </c>
      <c r="C2542" t="s">
        <v>275</v>
      </c>
      <c r="D2542" t="s">
        <v>264</v>
      </c>
      <c r="E2542" t="s">
        <v>196</v>
      </c>
      <c r="F2542">
        <v>122</v>
      </c>
      <c r="G2542">
        <v>770</v>
      </c>
      <c r="H2542">
        <v>16</v>
      </c>
      <c r="I2542">
        <v>0</v>
      </c>
      <c r="J2542">
        <v>138</v>
      </c>
      <c r="K2542">
        <v>770</v>
      </c>
    </row>
    <row r="2543" spans="1:11" x14ac:dyDescent="0.2">
      <c r="A2543" t="s">
        <v>2850</v>
      </c>
      <c r="B2543" t="s">
        <v>86</v>
      </c>
      <c r="C2543" t="s">
        <v>275</v>
      </c>
      <c r="D2543" t="s">
        <v>264</v>
      </c>
      <c r="E2543" t="s">
        <v>197</v>
      </c>
      <c r="F2543">
        <v>421</v>
      </c>
      <c r="G2543">
        <v>2896</v>
      </c>
      <c r="H2543">
        <v>11</v>
      </c>
      <c r="I2543">
        <v>0</v>
      </c>
      <c r="J2543">
        <v>432</v>
      </c>
      <c r="K2543">
        <v>2896</v>
      </c>
    </row>
    <row r="2544" spans="1:11" x14ac:dyDescent="0.2">
      <c r="A2544" t="s">
        <v>2851</v>
      </c>
      <c r="B2544" t="s">
        <v>86</v>
      </c>
      <c r="C2544" t="s">
        <v>275</v>
      </c>
      <c r="D2544" t="s">
        <v>268</v>
      </c>
      <c r="E2544" t="s">
        <v>198</v>
      </c>
      <c r="F2544">
        <v>122</v>
      </c>
      <c r="G2544">
        <v>848.5</v>
      </c>
      <c r="H2544">
        <v>19</v>
      </c>
      <c r="I2544">
        <v>0</v>
      </c>
      <c r="J2544">
        <v>141</v>
      </c>
      <c r="K2544">
        <v>848.5</v>
      </c>
    </row>
    <row r="2545" spans="1:11" x14ac:dyDescent="0.2">
      <c r="A2545" t="s">
        <v>2852</v>
      </c>
      <c r="B2545" t="s">
        <v>86</v>
      </c>
      <c r="C2545" t="s">
        <v>275</v>
      </c>
      <c r="D2545" t="s">
        <v>269</v>
      </c>
      <c r="E2545" t="s">
        <v>199</v>
      </c>
      <c r="F2545">
        <v>370</v>
      </c>
      <c r="G2545">
        <v>2228</v>
      </c>
      <c r="H2545">
        <v>10</v>
      </c>
      <c r="I2545">
        <v>0</v>
      </c>
      <c r="J2545">
        <v>380</v>
      </c>
      <c r="K2545">
        <v>2228</v>
      </c>
    </row>
    <row r="2546" spans="1:11" x14ac:dyDescent="0.2">
      <c r="A2546" t="s">
        <v>2853</v>
      </c>
      <c r="B2546" t="s">
        <v>86</v>
      </c>
      <c r="C2546" t="s">
        <v>275</v>
      </c>
      <c r="D2546" t="s">
        <v>265</v>
      </c>
      <c r="E2546" t="s">
        <v>200</v>
      </c>
      <c r="F2546">
        <v>126</v>
      </c>
      <c r="G2546">
        <v>801</v>
      </c>
      <c r="H2546">
        <v>6</v>
      </c>
      <c r="I2546">
        <v>0</v>
      </c>
      <c r="J2546">
        <v>132</v>
      </c>
      <c r="K2546">
        <v>801</v>
      </c>
    </row>
    <row r="2547" spans="1:11" x14ac:dyDescent="0.2">
      <c r="A2547" t="s">
        <v>2854</v>
      </c>
      <c r="B2547" t="s">
        <v>86</v>
      </c>
      <c r="C2547" t="s">
        <v>275</v>
      </c>
      <c r="D2547" t="s">
        <v>270</v>
      </c>
      <c r="E2547" t="s">
        <v>201</v>
      </c>
      <c r="F2547">
        <v>91</v>
      </c>
      <c r="G2547">
        <v>562</v>
      </c>
      <c r="H2547">
        <v>1</v>
      </c>
      <c r="I2547">
        <v>0</v>
      </c>
      <c r="J2547">
        <v>92</v>
      </c>
      <c r="K2547">
        <v>562</v>
      </c>
    </row>
    <row r="2548" spans="1:11" x14ac:dyDescent="0.2">
      <c r="A2548" t="s">
        <v>2855</v>
      </c>
      <c r="B2548" t="s">
        <v>86</v>
      </c>
      <c r="C2548" t="s">
        <v>275</v>
      </c>
      <c r="D2548" t="s">
        <v>269</v>
      </c>
      <c r="E2548" t="s">
        <v>202</v>
      </c>
      <c r="F2548">
        <v>71</v>
      </c>
      <c r="G2548">
        <v>441</v>
      </c>
      <c r="H2548">
        <v>2</v>
      </c>
      <c r="I2548">
        <v>0</v>
      </c>
      <c r="J2548">
        <v>73</v>
      </c>
      <c r="K2548">
        <v>441</v>
      </c>
    </row>
    <row r="2549" spans="1:11" x14ac:dyDescent="0.2">
      <c r="A2549" t="s">
        <v>2856</v>
      </c>
      <c r="B2549" t="s">
        <v>86</v>
      </c>
      <c r="C2549" t="s">
        <v>275</v>
      </c>
      <c r="D2549" t="s">
        <v>269</v>
      </c>
      <c r="E2549" t="s">
        <v>203</v>
      </c>
      <c r="F2549">
        <v>81</v>
      </c>
      <c r="G2549">
        <v>466</v>
      </c>
      <c r="H2549">
        <v>8</v>
      </c>
      <c r="I2549">
        <v>0</v>
      </c>
      <c r="J2549">
        <v>89</v>
      </c>
      <c r="K2549">
        <v>466</v>
      </c>
    </row>
    <row r="2550" spans="1:11" x14ac:dyDescent="0.2">
      <c r="A2550" t="s">
        <v>2857</v>
      </c>
      <c r="B2550" t="s">
        <v>86</v>
      </c>
      <c r="C2550" t="s">
        <v>275</v>
      </c>
      <c r="D2550" t="s">
        <v>266</v>
      </c>
      <c r="E2550" t="s">
        <v>204</v>
      </c>
      <c r="F2550">
        <v>127</v>
      </c>
      <c r="G2550">
        <v>791</v>
      </c>
      <c r="H2550">
        <v>20</v>
      </c>
      <c r="I2550">
        <v>0</v>
      </c>
      <c r="J2550">
        <v>147</v>
      </c>
      <c r="K2550">
        <v>791</v>
      </c>
    </row>
    <row r="2551" spans="1:11" x14ac:dyDescent="0.2">
      <c r="A2551" t="s">
        <v>2858</v>
      </c>
      <c r="B2551" t="s">
        <v>86</v>
      </c>
      <c r="C2551" t="s">
        <v>275</v>
      </c>
      <c r="D2551" t="s">
        <v>267</v>
      </c>
      <c r="E2551" t="s">
        <v>205</v>
      </c>
      <c r="F2551">
        <v>96</v>
      </c>
      <c r="G2551">
        <v>719</v>
      </c>
      <c r="H2551">
        <v>1</v>
      </c>
      <c r="I2551">
        <v>0</v>
      </c>
      <c r="J2551">
        <v>97</v>
      </c>
      <c r="K2551">
        <v>719</v>
      </c>
    </row>
    <row r="2552" spans="1:11" x14ac:dyDescent="0.2">
      <c r="A2552" t="s">
        <v>2859</v>
      </c>
      <c r="B2552" t="s">
        <v>86</v>
      </c>
      <c r="C2552" t="s">
        <v>275</v>
      </c>
      <c r="D2552" t="s">
        <v>266</v>
      </c>
      <c r="E2552" t="s">
        <v>206</v>
      </c>
      <c r="F2552">
        <v>131</v>
      </c>
      <c r="G2552">
        <v>777</v>
      </c>
      <c r="H2552">
        <v>7</v>
      </c>
      <c r="I2552">
        <v>0</v>
      </c>
      <c r="J2552">
        <v>138</v>
      </c>
      <c r="K2552">
        <v>777</v>
      </c>
    </row>
    <row r="2553" spans="1:11" x14ac:dyDescent="0.2">
      <c r="A2553" t="s">
        <v>2860</v>
      </c>
      <c r="B2553" t="s">
        <v>86</v>
      </c>
      <c r="C2553" t="s">
        <v>275</v>
      </c>
      <c r="D2553" t="s">
        <v>268</v>
      </c>
      <c r="E2553" t="s">
        <v>207</v>
      </c>
      <c r="F2553">
        <v>132</v>
      </c>
      <c r="G2553">
        <v>850</v>
      </c>
      <c r="H2553">
        <v>13</v>
      </c>
      <c r="I2553">
        <v>0</v>
      </c>
      <c r="J2553">
        <v>145</v>
      </c>
      <c r="K2553">
        <v>850</v>
      </c>
    </row>
    <row r="2554" spans="1:11" x14ac:dyDescent="0.2">
      <c r="A2554" t="s">
        <v>2861</v>
      </c>
      <c r="B2554" t="s">
        <v>86</v>
      </c>
      <c r="C2554" t="s">
        <v>275</v>
      </c>
      <c r="D2554" t="s">
        <v>272</v>
      </c>
      <c r="E2554" t="s">
        <v>208</v>
      </c>
      <c r="F2554">
        <v>152</v>
      </c>
      <c r="G2554">
        <v>1036.5</v>
      </c>
      <c r="H2554">
        <v>8</v>
      </c>
      <c r="I2554">
        <v>0</v>
      </c>
      <c r="J2554">
        <v>160</v>
      </c>
      <c r="K2554">
        <v>1036.5</v>
      </c>
    </row>
    <row r="2555" spans="1:11" x14ac:dyDescent="0.2">
      <c r="A2555" t="s">
        <v>2862</v>
      </c>
      <c r="B2555" t="s">
        <v>86</v>
      </c>
      <c r="C2555" t="s">
        <v>275</v>
      </c>
      <c r="D2555" t="s">
        <v>264</v>
      </c>
      <c r="E2555" t="s">
        <v>209</v>
      </c>
      <c r="F2555">
        <v>8</v>
      </c>
      <c r="G2555">
        <v>48</v>
      </c>
      <c r="H2555">
        <v>0</v>
      </c>
      <c r="I2555">
        <v>0</v>
      </c>
      <c r="J2555">
        <v>8</v>
      </c>
      <c r="K2555">
        <v>48</v>
      </c>
    </row>
    <row r="2556" spans="1:11" x14ac:dyDescent="0.2">
      <c r="A2556" t="s">
        <v>2863</v>
      </c>
      <c r="B2556" t="s">
        <v>86</v>
      </c>
      <c r="C2556" t="s">
        <v>275</v>
      </c>
      <c r="D2556" t="s">
        <v>268</v>
      </c>
      <c r="E2556" t="s">
        <v>210</v>
      </c>
      <c r="F2556">
        <v>143</v>
      </c>
      <c r="G2556">
        <v>1036</v>
      </c>
      <c r="H2556">
        <v>8</v>
      </c>
      <c r="I2556">
        <v>0</v>
      </c>
      <c r="J2556">
        <v>151</v>
      </c>
      <c r="K2556">
        <v>1036</v>
      </c>
    </row>
    <row r="2557" spans="1:11" x14ac:dyDescent="0.2">
      <c r="A2557" t="s">
        <v>2864</v>
      </c>
      <c r="B2557" t="s">
        <v>86</v>
      </c>
      <c r="C2557" t="s">
        <v>275</v>
      </c>
      <c r="D2557" t="s">
        <v>271</v>
      </c>
      <c r="E2557" t="s">
        <v>211</v>
      </c>
      <c r="F2557">
        <v>92</v>
      </c>
      <c r="G2557">
        <v>646.5</v>
      </c>
      <c r="H2557">
        <v>5</v>
      </c>
      <c r="I2557">
        <v>0</v>
      </c>
      <c r="J2557">
        <v>97</v>
      </c>
      <c r="K2557">
        <v>646.5</v>
      </c>
    </row>
    <row r="2558" spans="1:11" x14ac:dyDescent="0.2">
      <c r="A2558" t="s">
        <v>2865</v>
      </c>
      <c r="B2558" t="s">
        <v>86</v>
      </c>
      <c r="C2558" t="s">
        <v>275</v>
      </c>
      <c r="D2558" t="s">
        <v>268</v>
      </c>
      <c r="E2558" t="s">
        <v>212</v>
      </c>
      <c r="F2558">
        <v>60</v>
      </c>
      <c r="G2558">
        <v>434</v>
      </c>
      <c r="H2558">
        <v>2</v>
      </c>
      <c r="I2558">
        <v>0</v>
      </c>
      <c r="J2558">
        <v>62</v>
      </c>
      <c r="K2558">
        <v>434</v>
      </c>
    </row>
    <row r="2559" spans="1:11" x14ac:dyDescent="0.2">
      <c r="A2559" t="s">
        <v>2866</v>
      </c>
      <c r="B2559" t="s">
        <v>86</v>
      </c>
      <c r="C2559" t="s">
        <v>275</v>
      </c>
      <c r="D2559" t="s">
        <v>272</v>
      </c>
      <c r="E2559" t="s">
        <v>213</v>
      </c>
      <c r="F2559">
        <v>226</v>
      </c>
      <c r="G2559">
        <v>1488</v>
      </c>
      <c r="H2559">
        <v>20</v>
      </c>
      <c r="I2559">
        <v>0</v>
      </c>
      <c r="J2559">
        <v>246</v>
      </c>
      <c r="K2559">
        <v>1488</v>
      </c>
    </row>
    <row r="2560" spans="1:11" x14ac:dyDescent="0.2">
      <c r="A2560" t="s">
        <v>2867</v>
      </c>
      <c r="B2560" t="s">
        <v>86</v>
      </c>
      <c r="C2560" t="s">
        <v>275</v>
      </c>
      <c r="D2560" t="s">
        <v>271</v>
      </c>
      <c r="E2560" t="s">
        <v>214</v>
      </c>
      <c r="F2560">
        <v>112</v>
      </c>
      <c r="G2560">
        <v>902.5</v>
      </c>
      <c r="H2560">
        <v>5</v>
      </c>
      <c r="I2560">
        <v>0</v>
      </c>
      <c r="J2560">
        <v>117</v>
      </c>
      <c r="K2560">
        <v>902.5</v>
      </c>
    </row>
    <row r="2561" spans="1:11" x14ac:dyDescent="0.2">
      <c r="A2561" t="s">
        <v>2868</v>
      </c>
      <c r="B2561" t="s">
        <v>86</v>
      </c>
      <c r="C2561" t="s">
        <v>275</v>
      </c>
      <c r="D2561" t="s">
        <v>269</v>
      </c>
      <c r="E2561" t="s">
        <v>215</v>
      </c>
      <c r="F2561">
        <v>84</v>
      </c>
      <c r="G2561">
        <v>574.5</v>
      </c>
      <c r="H2561">
        <v>4</v>
      </c>
      <c r="I2561">
        <v>0</v>
      </c>
      <c r="J2561">
        <v>88</v>
      </c>
      <c r="K2561">
        <v>574.5</v>
      </c>
    </row>
    <row r="2562" spans="1:11" x14ac:dyDescent="0.2">
      <c r="A2562" t="s">
        <v>2869</v>
      </c>
      <c r="B2562" t="s">
        <v>86</v>
      </c>
      <c r="C2562" t="s">
        <v>275</v>
      </c>
      <c r="D2562" t="s">
        <v>271</v>
      </c>
      <c r="E2562" t="s">
        <v>216</v>
      </c>
      <c r="F2562">
        <v>125</v>
      </c>
      <c r="G2562">
        <v>824</v>
      </c>
      <c r="H2562">
        <v>7</v>
      </c>
      <c r="I2562">
        <v>0</v>
      </c>
      <c r="J2562">
        <v>132</v>
      </c>
      <c r="K2562">
        <v>824</v>
      </c>
    </row>
    <row r="2563" spans="1:11" x14ac:dyDescent="0.2">
      <c r="A2563" t="s">
        <v>2870</v>
      </c>
      <c r="B2563" t="s">
        <v>86</v>
      </c>
      <c r="C2563" t="s">
        <v>275</v>
      </c>
      <c r="D2563" t="s">
        <v>270</v>
      </c>
      <c r="E2563" t="s">
        <v>217</v>
      </c>
      <c r="F2563">
        <v>199</v>
      </c>
      <c r="G2563">
        <v>1261</v>
      </c>
      <c r="H2563">
        <v>4</v>
      </c>
      <c r="I2563">
        <v>0</v>
      </c>
      <c r="J2563">
        <v>203</v>
      </c>
      <c r="K2563">
        <v>1261</v>
      </c>
    </row>
    <row r="2564" spans="1:11" x14ac:dyDescent="0.2">
      <c r="A2564" t="s">
        <v>2871</v>
      </c>
      <c r="B2564" t="s">
        <v>86</v>
      </c>
      <c r="C2564" t="s">
        <v>275</v>
      </c>
      <c r="D2564" t="s">
        <v>269</v>
      </c>
      <c r="E2564" t="s">
        <v>283</v>
      </c>
      <c r="F2564">
        <v>5351</v>
      </c>
      <c r="G2564">
        <v>32102.5</v>
      </c>
      <c r="H2564">
        <v>282</v>
      </c>
      <c r="I2564">
        <v>0</v>
      </c>
      <c r="J2564">
        <v>5633</v>
      </c>
      <c r="K2564">
        <v>32102.5</v>
      </c>
    </row>
    <row r="2565" spans="1:11" x14ac:dyDescent="0.2">
      <c r="A2565" t="s">
        <v>2872</v>
      </c>
      <c r="B2565" t="s">
        <v>86</v>
      </c>
      <c r="C2565" t="s">
        <v>275</v>
      </c>
      <c r="D2565" t="s">
        <v>270</v>
      </c>
      <c r="E2565" t="s">
        <v>218</v>
      </c>
      <c r="F2565">
        <v>144</v>
      </c>
      <c r="G2565">
        <v>839</v>
      </c>
      <c r="H2565">
        <v>1</v>
      </c>
      <c r="I2565">
        <v>0</v>
      </c>
      <c r="J2565">
        <v>145</v>
      </c>
      <c r="K2565">
        <v>839</v>
      </c>
    </row>
    <row r="2566" spans="1:11" x14ac:dyDescent="0.2">
      <c r="A2566" t="s">
        <v>2873</v>
      </c>
      <c r="B2566" t="s">
        <v>86</v>
      </c>
      <c r="C2566" t="s">
        <v>275</v>
      </c>
      <c r="D2566" t="s">
        <v>267</v>
      </c>
      <c r="E2566" t="s">
        <v>219</v>
      </c>
      <c r="F2566">
        <v>58</v>
      </c>
      <c r="G2566">
        <v>424</v>
      </c>
      <c r="H2566">
        <v>6</v>
      </c>
      <c r="I2566">
        <v>0</v>
      </c>
      <c r="J2566">
        <v>64</v>
      </c>
      <c r="K2566">
        <v>424</v>
      </c>
    </row>
    <row r="2567" spans="1:11" x14ac:dyDescent="0.2">
      <c r="A2567" t="s">
        <v>2874</v>
      </c>
      <c r="B2567" t="s">
        <v>86</v>
      </c>
      <c r="C2567" t="s">
        <v>275</v>
      </c>
      <c r="D2567" t="s">
        <v>270</v>
      </c>
      <c r="E2567" t="s">
        <v>284</v>
      </c>
      <c r="F2567">
        <v>2506</v>
      </c>
      <c r="G2567">
        <v>15553.5</v>
      </c>
      <c r="H2567">
        <v>78</v>
      </c>
      <c r="I2567">
        <v>0</v>
      </c>
      <c r="J2567">
        <v>2584</v>
      </c>
      <c r="K2567">
        <v>15553.5</v>
      </c>
    </row>
    <row r="2568" spans="1:11" x14ac:dyDescent="0.2">
      <c r="A2568" t="s">
        <v>2875</v>
      </c>
      <c r="B2568" t="s">
        <v>86</v>
      </c>
      <c r="C2568" t="s">
        <v>275</v>
      </c>
      <c r="D2568" t="s">
        <v>269</v>
      </c>
      <c r="E2568" t="s">
        <v>220</v>
      </c>
      <c r="F2568">
        <v>104</v>
      </c>
      <c r="G2568">
        <v>617.5</v>
      </c>
      <c r="H2568">
        <v>13</v>
      </c>
      <c r="I2568">
        <v>0</v>
      </c>
      <c r="J2568">
        <v>117</v>
      </c>
      <c r="K2568">
        <v>617.5</v>
      </c>
    </row>
    <row r="2569" spans="1:11" x14ac:dyDescent="0.2">
      <c r="A2569" t="s">
        <v>2876</v>
      </c>
      <c r="B2569" t="s">
        <v>86</v>
      </c>
      <c r="C2569" t="s">
        <v>275</v>
      </c>
      <c r="D2569" t="s">
        <v>265</v>
      </c>
      <c r="E2569" t="s">
        <v>221</v>
      </c>
      <c r="F2569">
        <v>108</v>
      </c>
      <c r="G2569">
        <v>735</v>
      </c>
      <c r="H2569">
        <v>6</v>
      </c>
      <c r="I2569">
        <v>0</v>
      </c>
      <c r="J2569">
        <v>114</v>
      </c>
      <c r="K2569">
        <v>735</v>
      </c>
    </row>
    <row r="2570" spans="1:11" x14ac:dyDescent="0.2">
      <c r="A2570" t="s">
        <v>2877</v>
      </c>
      <c r="B2570" t="s">
        <v>86</v>
      </c>
      <c r="C2570" t="s">
        <v>275</v>
      </c>
      <c r="D2570" t="s">
        <v>266</v>
      </c>
      <c r="E2570" t="s">
        <v>222</v>
      </c>
      <c r="F2570">
        <v>243</v>
      </c>
      <c r="G2570">
        <v>1467.5</v>
      </c>
      <c r="H2570">
        <v>39</v>
      </c>
      <c r="I2570">
        <v>0</v>
      </c>
      <c r="J2570">
        <v>282</v>
      </c>
      <c r="K2570">
        <v>1467.5</v>
      </c>
    </row>
    <row r="2571" spans="1:11" x14ac:dyDescent="0.2">
      <c r="A2571" t="s">
        <v>2878</v>
      </c>
      <c r="B2571" t="s">
        <v>86</v>
      </c>
      <c r="C2571" t="s">
        <v>275</v>
      </c>
      <c r="D2571" t="s">
        <v>268</v>
      </c>
      <c r="E2571" t="s">
        <v>223</v>
      </c>
      <c r="F2571">
        <v>47</v>
      </c>
      <c r="G2571">
        <v>321</v>
      </c>
      <c r="H2571">
        <v>1</v>
      </c>
      <c r="I2571">
        <v>0</v>
      </c>
      <c r="J2571">
        <v>48</v>
      </c>
      <c r="K2571">
        <v>321</v>
      </c>
    </row>
    <row r="2572" spans="1:11" x14ac:dyDescent="0.2">
      <c r="A2572" t="s">
        <v>2879</v>
      </c>
      <c r="B2572" t="s">
        <v>86</v>
      </c>
      <c r="C2572" t="s">
        <v>275</v>
      </c>
      <c r="D2572" t="s">
        <v>271</v>
      </c>
      <c r="E2572" t="s">
        <v>224</v>
      </c>
      <c r="F2572">
        <v>339</v>
      </c>
      <c r="G2572">
        <v>2254</v>
      </c>
      <c r="H2572">
        <v>12</v>
      </c>
      <c r="I2572">
        <v>0</v>
      </c>
      <c r="J2572">
        <v>351</v>
      </c>
      <c r="K2572">
        <v>2254</v>
      </c>
    </row>
    <row r="2573" spans="1:11" x14ac:dyDescent="0.2">
      <c r="A2573" t="s">
        <v>2880</v>
      </c>
      <c r="B2573" t="s">
        <v>86</v>
      </c>
      <c r="C2573" t="s">
        <v>275</v>
      </c>
      <c r="D2573" t="s">
        <v>268</v>
      </c>
      <c r="E2573" t="s">
        <v>225</v>
      </c>
      <c r="F2573">
        <v>232</v>
      </c>
      <c r="G2573">
        <v>1612</v>
      </c>
      <c r="H2573">
        <v>7</v>
      </c>
      <c r="I2573">
        <v>0</v>
      </c>
      <c r="J2573">
        <v>239</v>
      </c>
      <c r="K2573">
        <v>1612</v>
      </c>
    </row>
    <row r="2574" spans="1:11" x14ac:dyDescent="0.2">
      <c r="A2574" t="s">
        <v>2881</v>
      </c>
      <c r="B2574" t="s">
        <v>86</v>
      </c>
      <c r="C2574" t="s">
        <v>275</v>
      </c>
      <c r="D2574" t="s">
        <v>267</v>
      </c>
      <c r="E2574" t="s">
        <v>226</v>
      </c>
      <c r="F2574">
        <v>113</v>
      </c>
      <c r="G2574">
        <v>796</v>
      </c>
      <c r="H2574">
        <v>3</v>
      </c>
      <c r="I2574">
        <v>0</v>
      </c>
      <c r="J2574">
        <v>116</v>
      </c>
      <c r="K2574">
        <v>796</v>
      </c>
    </row>
    <row r="2575" spans="1:11" x14ac:dyDescent="0.2">
      <c r="A2575" t="s">
        <v>2882</v>
      </c>
      <c r="B2575" t="s">
        <v>86</v>
      </c>
      <c r="C2575" t="s">
        <v>275</v>
      </c>
      <c r="D2575" t="s">
        <v>271</v>
      </c>
      <c r="E2575" t="s">
        <v>227</v>
      </c>
      <c r="F2575">
        <v>63</v>
      </c>
      <c r="G2575">
        <v>447</v>
      </c>
      <c r="H2575">
        <v>3</v>
      </c>
      <c r="I2575">
        <v>0</v>
      </c>
      <c r="J2575">
        <v>66</v>
      </c>
      <c r="K2575">
        <v>447</v>
      </c>
    </row>
    <row r="2576" spans="1:11" x14ac:dyDescent="0.2">
      <c r="A2576" t="s">
        <v>2883</v>
      </c>
      <c r="B2576" t="s">
        <v>86</v>
      </c>
      <c r="C2576" t="s">
        <v>275</v>
      </c>
      <c r="D2576" t="s">
        <v>265</v>
      </c>
      <c r="E2576" t="s">
        <v>228</v>
      </c>
      <c r="F2576">
        <v>250</v>
      </c>
      <c r="G2576">
        <v>1663</v>
      </c>
      <c r="H2576">
        <v>8</v>
      </c>
      <c r="I2576">
        <v>0</v>
      </c>
      <c r="J2576">
        <v>258</v>
      </c>
      <c r="K2576">
        <v>1663</v>
      </c>
    </row>
    <row r="2577" spans="1:11" x14ac:dyDescent="0.2">
      <c r="A2577" t="s">
        <v>2884</v>
      </c>
      <c r="B2577" t="s">
        <v>86</v>
      </c>
      <c r="C2577" t="s">
        <v>275</v>
      </c>
      <c r="D2577" t="s">
        <v>267</v>
      </c>
      <c r="E2577" t="s">
        <v>229</v>
      </c>
      <c r="F2577">
        <v>86</v>
      </c>
      <c r="G2577">
        <v>634</v>
      </c>
      <c r="H2577">
        <v>4</v>
      </c>
      <c r="I2577">
        <v>0</v>
      </c>
      <c r="J2577">
        <v>90</v>
      </c>
      <c r="K2577">
        <v>634</v>
      </c>
    </row>
    <row r="2578" spans="1:11" x14ac:dyDescent="0.2">
      <c r="A2578" t="s">
        <v>2885</v>
      </c>
      <c r="B2578" t="s">
        <v>86</v>
      </c>
      <c r="C2578" t="s">
        <v>275</v>
      </c>
      <c r="D2578" t="s">
        <v>269</v>
      </c>
      <c r="E2578" t="s">
        <v>230</v>
      </c>
      <c r="F2578">
        <v>1026</v>
      </c>
      <c r="G2578">
        <v>6066.5</v>
      </c>
      <c r="H2578">
        <v>31</v>
      </c>
      <c r="I2578">
        <v>0</v>
      </c>
      <c r="J2578">
        <v>1057</v>
      </c>
      <c r="K2578">
        <v>6066.5</v>
      </c>
    </row>
    <row r="2579" spans="1:11" x14ac:dyDescent="0.2">
      <c r="A2579" t="s">
        <v>2886</v>
      </c>
      <c r="B2579" t="s">
        <v>86</v>
      </c>
      <c r="C2579" t="s">
        <v>275</v>
      </c>
      <c r="D2579" t="s">
        <v>266</v>
      </c>
      <c r="E2579" t="s">
        <v>231</v>
      </c>
      <c r="F2579">
        <v>179</v>
      </c>
      <c r="G2579">
        <v>1058.5</v>
      </c>
      <c r="H2579">
        <v>13</v>
      </c>
      <c r="I2579">
        <v>0</v>
      </c>
      <c r="J2579">
        <v>192</v>
      </c>
      <c r="K2579">
        <v>1058.5</v>
      </c>
    </row>
    <row r="2580" spans="1:11" x14ac:dyDescent="0.2">
      <c r="A2580" t="s">
        <v>2887</v>
      </c>
      <c r="B2580" t="s">
        <v>86</v>
      </c>
      <c r="C2580" t="s">
        <v>275</v>
      </c>
      <c r="D2580" t="s">
        <v>270</v>
      </c>
      <c r="E2580" t="s">
        <v>232</v>
      </c>
      <c r="F2580">
        <v>160</v>
      </c>
      <c r="G2580">
        <v>1000</v>
      </c>
      <c r="H2580">
        <v>4</v>
      </c>
      <c r="I2580">
        <v>0</v>
      </c>
      <c r="J2580">
        <v>164</v>
      </c>
      <c r="K2580">
        <v>1000</v>
      </c>
    </row>
    <row r="2581" spans="1:11" x14ac:dyDescent="0.2">
      <c r="A2581" t="s">
        <v>2888</v>
      </c>
      <c r="B2581" t="s">
        <v>86</v>
      </c>
      <c r="C2581" t="s">
        <v>275</v>
      </c>
      <c r="D2581" t="s">
        <v>268</v>
      </c>
      <c r="E2581" t="s">
        <v>233</v>
      </c>
      <c r="F2581">
        <v>169</v>
      </c>
      <c r="G2581">
        <v>1148</v>
      </c>
      <c r="H2581">
        <v>8</v>
      </c>
      <c r="I2581">
        <v>0</v>
      </c>
      <c r="J2581">
        <v>177</v>
      </c>
      <c r="K2581">
        <v>1148</v>
      </c>
    </row>
    <row r="2582" spans="1:11" x14ac:dyDescent="0.2">
      <c r="A2582" t="s">
        <v>2889</v>
      </c>
      <c r="B2582" t="s">
        <v>86</v>
      </c>
      <c r="C2582" t="s">
        <v>275</v>
      </c>
      <c r="D2582" t="s">
        <v>271</v>
      </c>
      <c r="E2582" t="s">
        <v>234</v>
      </c>
      <c r="F2582">
        <v>86</v>
      </c>
      <c r="G2582">
        <v>579.5</v>
      </c>
      <c r="H2582">
        <v>2</v>
      </c>
      <c r="I2582">
        <v>0</v>
      </c>
      <c r="J2582">
        <v>88</v>
      </c>
      <c r="K2582">
        <v>579.5</v>
      </c>
    </row>
    <row r="2583" spans="1:11" x14ac:dyDescent="0.2">
      <c r="A2583" t="s">
        <v>2890</v>
      </c>
      <c r="B2583" t="s">
        <v>86</v>
      </c>
      <c r="C2583" t="s">
        <v>275</v>
      </c>
      <c r="D2583" t="s">
        <v>265</v>
      </c>
      <c r="E2583" t="s">
        <v>235</v>
      </c>
      <c r="F2583">
        <v>122</v>
      </c>
      <c r="G2583">
        <v>839</v>
      </c>
      <c r="H2583">
        <v>24</v>
      </c>
      <c r="I2583">
        <v>0</v>
      </c>
      <c r="J2583">
        <v>146</v>
      </c>
      <c r="K2583">
        <v>839</v>
      </c>
    </row>
    <row r="2584" spans="1:11" x14ac:dyDescent="0.2">
      <c r="A2584" t="s">
        <v>2891</v>
      </c>
      <c r="B2584" t="s">
        <v>86</v>
      </c>
      <c r="C2584" t="s">
        <v>275</v>
      </c>
      <c r="D2584" t="s">
        <v>270</v>
      </c>
      <c r="E2584" t="s">
        <v>236</v>
      </c>
      <c r="F2584">
        <v>56</v>
      </c>
      <c r="G2584">
        <v>314.5</v>
      </c>
      <c r="H2584">
        <v>2</v>
      </c>
      <c r="I2584">
        <v>0</v>
      </c>
      <c r="J2584">
        <v>58</v>
      </c>
      <c r="K2584">
        <v>314.5</v>
      </c>
    </row>
    <row r="2585" spans="1:11" x14ac:dyDescent="0.2">
      <c r="A2585" t="s">
        <v>2892</v>
      </c>
      <c r="B2585" t="s">
        <v>86</v>
      </c>
      <c r="C2585" t="s">
        <v>275</v>
      </c>
      <c r="D2585" t="s">
        <v>266</v>
      </c>
      <c r="E2585" t="s">
        <v>237</v>
      </c>
      <c r="F2585">
        <v>88</v>
      </c>
      <c r="G2585">
        <v>525.5</v>
      </c>
      <c r="H2585">
        <v>5</v>
      </c>
      <c r="I2585">
        <v>0</v>
      </c>
      <c r="J2585">
        <v>93</v>
      </c>
      <c r="K2585">
        <v>525.5</v>
      </c>
    </row>
    <row r="2586" spans="1:11" x14ac:dyDescent="0.2">
      <c r="A2586" t="s">
        <v>2893</v>
      </c>
      <c r="B2586" t="s">
        <v>86</v>
      </c>
      <c r="C2586" t="s">
        <v>275</v>
      </c>
      <c r="D2586" t="s">
        <v>268</v>
      </c>
      <c r="E2586" t="s">
        <v>238</v>
      </c>
      <c r="F2586">
        <v>162</v>
      </c>
      <c r="G2586">
        <v>1152.5</v>
      </c>
      <c r="H2586">
        <v>10</v>
      </c>
      <c r="I2586">
        <v>0</v>
      </c>
      <c r="J2586">
        <v>172</v>
      </c>
      <c r="K2586">
        <v>1152.5</v>
      </c>
    </row>
    <row r="2587" spans="1:11" x14ac:dyDescent="0.2">
      <c r="A2587" t="s">
        <v>2894</v>
      </c>
      <c r="B2587" t="s">
        <v>86</v>
      </c>
      <c r="C2587" t="s">
        <v>275</v>
      </c>
      <c r="D2587" t="s">
        <v>272</v>
      </c>
      <c r="E2587" t="s">
        <v>239</v>
      </c>
      <c r="F2587">
        <v>199</v>
      </c>
      <c r="G2587">
        <v>1515.5</v>
      </c>
      <c r="H2587">
        <v>3</v>
      </c>
      <c r="I2587">
        <v>0</v>
      </c>
      <c r="J2587">
        <v>202</v>
      </c>
      <c r="K2587">
        <v>1515.5</v>
      </c>
    </row>
    <row r="2588" spans="1:11" x14ac:dyDescent="0.2">
      <c r="A2588" t="s">
        <v>2895</v>
      </c>
      <c r="B2588" t="s">
        <v>86</v>
      </c>
      <c r="C2588" t="s">
        <v>275</v>
      </c>
      <c r="D2588" t="s">
        <v>271</v>
      </c>
      <c r="E2588" t="s">
        <v>240</v>
      </c>
      <c r="F2588">
        <v>74</v>
      </c>
      <c r="G2588">
        <v>501</v>
      </c>
      <c r="H2588">
        <v>3</v>
      </c>
      <c r="I2588">
        <v>0</v>
      </c>
      <c r="J2588">
        <v>77</v>
      </c>
      <c r="K2588">
        <v>501</v>
      </c>
    </row>
    <row r="2589" spans="1:11" x14ac:dyDescent="0.2">
      <c r="A2589" t="s">
        <v>2896</v>
      </c>
      <c r="B2589" t="s">
        <v>86</v>
      </c>
      <c r="C2589" t="s">
        <v>275</v>
      </c>
      <c r="D2589" t="s">
        <v>266</v>
      </c>
      <c r="E2589" t="s">
        <v>241</v>
      </c>
      <c r="F2589">
        <v>165</v>
      </c>
      <c r="G2589">
        <v>1017.5</v>
      </c>
      <c r="H2589">
        <v>18</v>
      </c>
      <c r="I2589">
        <v>0</v>
      </c>
      <c r="J2589">
        <v>183</v>
      </c>
      <c r="K2589">
        <v>1017.5</v>
      </c>
    </row>
    <row r="2590" spans="1:11" x14ac:dyDescent="0.2">
      <c r="A2590" t="s">
        <v>2897</v>
      </c>
      <c r="B2590" t="s">
        <v>86</v>
      </c>
      <c r="C2590" t="s">
        <v>275</v>
      </c>
      <c r="D2590" t="s">
        <v>266</v>
      </c>
      <c r="E2590" t="s">
        <v>242</v>
      </c>
      <c r="F2590">
        <v>146</v>
      </c>
      <c r="G2590">
        <v>866</v>
      </c>
      <c r="H2590">
        <v>16</v>
      </c>
      <c r="I2590">
        <v>0</v>
      </c>
      <c r="J2590">
        <v>162</v>
      </c>
      <c r="K2590">
        <v>866</v>
      </c>
    </row>
    <row r="2591" spans="1:11" x14ac:dyDescent="0.2">
      <c r="A2591" t="s">
        <v>2898</v>
      </c>
      <c r="B2591" t="s">
        <v>86</v>
      </c>
      <c r="C2591" t="s">
        <v>275</v>
      </c>
      <c r="D2591" t="s">
        <v>268</v>
      </c>
      <c r="E2591" t="s">
        <v>243</v>
      </c>
      <c r="F2591">
        <v>114</v>
      </c>
      <c r="G2591">
        <v>747</v>
      </c>
      <c r="H2591">
        <v>8</v>
      </c>
      <c r="I2591">
        <v>0</v>
      </c>
      <c r="J2591">
        <v>122</v>
      </c>
      <c r="K2591">
        <v>747</v>
      </c>
    </row>
    <row r="2592" spans="1:11" x14ac:dyDescent="0.2">
      <c r="A2592" t="s">
        <v>2899</v>
      </c>
      <c r="B2592" t="s">
        <v>86</v>
      </c>
      <c r="C2592" t="s">
        <v>275</v>
      </c>
      <c r="D2592" t="s">
        <v>271</v>
      </c>
      <c r="E2592" t="s">
        <v>244</v>
      </c>
      <c r="F2592">
        <v>271</v>
      </c>
      <c r="G2592">
        <v>1856</v>
      </c>
      <c r="H2592">
        <v>11</v>
      </c>
      <c r="I2592">
        <v>0</v>
      </c>
      <c r="J2592">
        <v>282</v>
      </c>
      <c r="K2592">
        <v>1856</v>
      </c>
    </row>
    <row r="2593" spans="1:11" x14ac:dyDescent="0.2">
      <c r="A2593" t="s">
        <v>2900</v>
      </c>
      <c r="B2593" t="s">
        <v>86</v>
      </c>
      <c r="C2593" t="s">
        <v>275</v>
      </c>
      <c r="D2593" t="s">
        <v>269</v>
      </c>
      <c r="E2593" t="s">
        <v>245</v>
      </c>
      <c r="F2593">
        <v>114</v>
      </c>
      <c r="G2593">
        <v>667</v>
      </c>
      <c r="H2593">
        <v>2</v>
      </c>
      <c r="I2593">
        <v>0</v>
      </c>
      <c r="J2593">
        <v>116</v>
      </c>
      <c r="K2593">
        <v>667</v>
      </c>
    </row>
    <row r="2594" spans="1:11" x14ac:dyDescent="0.2">
      <c r="A2594" t="s">
        <v>2901</v>
      </c>
      <c r="B2594" t="s">
        <v>86</v>
      </c>
      <c r="C2594" t="s">
        <v>275</v>
      </c>
      <c r="D2594" t="s">
        <v>271</v>
      </c>
      <c r="E2594" t="s">
        <v>285</v>
      </c>
      <c r="F2594">
        <v>2134</v>
      </c>
      <c r="G2594">
        <v>14553</v>
      </c>
      <c r="H2594">
        <v>130</v>
      </c>
      <c r="I2594">
        <v>0</v>
      </c>
      <c r="J2594">
        <v>2264</v>
      </c>
      <c r="K2594">
        <v>14553</v>
      </c>
    </row>
    <row r="2595" spans="1:11" x14ac:dyDescent="0.2">
      <c r="A2595" t="s">
        <v>2902</v>
      </c>
      <c r="B2595" t="s">
        <v>86</v>
      </c>
      <c r="C2595" t="s">
        <v>275</v>
      </c>
      <c r="D2595" t="s">
        <v>264</v>
      </c>
      <c r="E2595" t="s">
        <v>246</v>
      </c>
      <c r="F2595">
        <v>221</v>
      </c>
      <c r="G2595">
        <v>1493</v>
      </c>
      <c r="H2595">
        <v>13</v>
      </c>
      <c r="I2595">
        <v>0</v>
      </c>
      <c r="J2595">
        <v>234</v>
      </c>
      <c r="K2595">
        <v>1493</v>
      </c>
    </row>
    <row r="2596" spans="1:11" x14ac:dyDescent="0.2">
      <c r="A2596" t="s">
        <v>2903</v>
      </c>
      <c r="B2596" t="s">
        <v>86</v>
      </c>
      <c r="C2596" t="s">
        <v>275</v>
      </c>
      <c r="D2596" t="s">
        <v>269</v>
      </c>
      <c r="E2596" t="s">
        <v>247</v>
      </c>
      <c r="F2596">
        <v>461</v>
      </c>
      <c r="G2596">
        <v>2741</v>
      </c>
      <c r="H2596">
        <v>21</v>
      </c>
      <c r="I2596">
        <v>0</v>
      </c>
      <c r="J2596">
        <v>482</v>
      </c>
      <c r="K2596">
        <v>2741</v>
      </c>
    </row>
    <row r="2597" spans="1:11" x14ac:dyDescent="0.2">
      <c r="A2597" t="s">
        <v>2904</v>
      </c>
      <c r="B2597" t="s">
        <v>86</v>
      </c>
      <c r="C2597" t="s">
        <v>275</v>
      </c>
      <c r="D2597" t="s">
        <v>266</v>
      </c>
      <c r="E2597" t="s">
        <v>248</v>
      </c>
      <c r="F2597">
        <v>48</v>
      </c>
      <c r="G2597">
        <v>274</v>
      </c>
      <c r="H2597">
        <v>5</v>
      </c>
      <c r="I2597">
        <v>0</v>
      </c>
      <c r="J2597">
        <v>53</v>
      </c>
      <c r="K2597">
        <v>274</v>
      </c>
    </row>
    <row r="2598" spans="1:11" x14ac:dyDescent="0.2">
      <c r="A2598" t="s">
        <v>2905</v>
      </c>
      <c r="B2598" t="s">
        <v>86</v>
      </c>
      <c r="C2598" t="s">
        <v>275</v>
      </c>
      <c r="D2598" t="s">
        <v>268</v>
      </c>
      <c r="E2598" t="s">
        <v>249</v>
      </c>
      <c r="F2598">
        <v>123</v>
      </c>
      <c r="G2598">
        <v>801.5</v>
      </c>
      <c r="H2598">
        <v>7</v>
      </c>
      <c r="I2598">
        <v>0</v>
      </c>
      <c r="J2598">
        <v>130</v>
      </c>
      <c r="K2598">
        <v>801.5</v>
      </c>
    </row>
    <row r="2599" spans="1:11" x14ac:dyDescent="0.2">
      <c r="A2599" t="s">
        <v>2906</v>
      </c>
      <c r="B2599" t="s">
        <v>86</v>
      </c>
      <c r="C2599" t="s">
        <v>275</v>
      </c>
      <c r="D2599" t="s">
        <v>270</v>
      </c>
      <c r="E2599" t="s">
        <v>250</v>
      </c>
      <c r="F2599">
        <v>312</v>
      </c>
      <c r="G2599">
        <v>1827.5</v>
      </c>
      <c r="H2599">
        <v>11</v>
      </c>
      <c r="I2599">
        <v>0</v>
      </c>
      <c r="J2599">
        <v>323</v>
      </c>
      <c r="K2599">
        <v>1827.5</v>
      </c>
    </row>
    <row r="2600" spans="1:11" x14ac:dyDescent="0.2">
      <c r="A2600" t="s">
        <v>2907</v>
      </c>
      <c r="B2600" t="s">
        <v>86</v>
      </c>
      <c r="C2600" t="s">
        <v>275</v>
      </c>
      <c r="D2600" t="s">
        <v>269</v>
      </c>
      <c r="E2600" t="s">
        <v>251</v>
      </c>
      <c r="F2600">
        <v>106</v>
      </c>
      <c r="G2600">
        <v>629</v>
      </c>
      <c r="H2600">
        <v>4</v>
      </c>
      <c r="I2600">
        <v>0</v>
      </c>
      <c r="J2600">
        <v>110</v>
      </c>
      <c r="K2600">
        <v>629</v>
      </c>
    </row>
    <row r="2601" spans="1:11" x14ac:dyDescent="0.2">
      <c r="A2601" t="s">
        <v>2908</v>
      </c>
      <c r="B2601" t="s">
        <v>86</v>
      </c>
      <c r="C2601" t="s">
        <v>275</v>
      </c>
      <c r="D2601" t="s">
        <v>268</v>
      </c>
      <c r="E2601" t="s">
        <v>252</v>
      </c>
      <c r="F2601">
        <v>134</v>
      </c>
      <c r="G2601">
        <v>909</v>
      </c>
      <c r="H2601">
        <v>5</v>
      </c>
      <c r="I2601">
        <v>0</v>
      </c>
      <c r="J2601">
        <v>139</v>
      </c>
      <c r="K2601">
        <v>909</v>
      </c>
    </row>
    <row r="2602" spans="1:11" x14ac:dyDescent="0.2">
      <c r="A2602" t="s">
        <v>2909</v>
      </c>
      <c r="B2602" t="s">
        <v>86</v>
      </c>
      <c r="C2602" t="s">
        <v>275</v>
      </c>
      <c r="D2602" t="s">
        <v>269</v>
      </c>
      <c r="E2602" t="s">
        <v>253</v>
      </c>
      <c r="F2602">
        <v>158</v>
      </c>
      <c r="G2602">
        <v>914.5</v>
      </c>
      <c r="H2602">
        <v>7</v>
      </c>
      <c r="I2602">
        <v>0</v>
      </c>
      <c r="J2602">
        <v>165</v>
      </c>
      <c r="K2602">
        <v>914.5</v>
      </c>
    </row>
    <row r="2603" spans="1:11" x14ac:dyDescent="0.2">
      <c r="A2603" t="s">
        <v>2910</v>
      </c>
      <c r="B2603" t="s">
        <v>86</v>
      </c>
      <c r="C2603" t="s">
        <v>275</v>
      </c>
      <c r="D2603" t="s">
        <v>271</v>
      </c>
      <c r="E2603" t="s">
        <v>254</v>
      </c>
      <c r="F2603">
        <v>69</v>
      </c>
      <c r="G2603">
        <v>441</v>
      </c>
      <c r="H2603">
        <v>1</v>
      </c>
      <c r="I2603">
        <v>0</v>
      </c>
      <c r="J2603">
        <v>70</v>
      </c>
      <c r="K2603">
        <v>441</v>
      </c>
    </row>
    <row r="2604" spans="1:11" x14ac:dyDescent="0.2">
      <c r="A2604" t="s">
        <v>2911</v>
      </c>
      <c r="B2604" t="s">
        <v>86</v>
      </c>
      <c r="C2604" t="s">
        <v>275</v>
      </c>
      <c r="D2604" t="s">
        <v>271</v>
      </c>
      <c r="E2604" t="s">
        <v>255</v>
      </c>
      <c r="F2604">
        <v>227</v>
      </c>
      <c r="G2604">
        <v>1554</v>
      </c>
      <c r="H2604">
        <v>5</v>
      </c>
      <c r="I2604">
        <v>0</v>
      </c>
      <c r="J2604">
        <v>232</v>
      </c>
      <c r="K2604">
        <v>1554</v>
      </c>
    </row>
    <row r="2605" spans="1:11" x14ac:dyDescent="0.2">
      <c r="A2605" t="s">
        <v>2912</v>
      </c>
      <c r="B2605" t="s">
        <v>86</v>
      </c>
      <c r="C2605" t="s">
        <v>275</v>
      </c>
      <c r="D2605" t="s">
        <v>272</v>
      </c>
      <c r="E2605" t="s">
        <v>256</v>
      </c>
      <c r="F2605">
        <v>109</v>
      </c>
      <c r="G2605">
        <v>716.5</v>
      </c>
      <c r="H2605">
        <v>1</v>
      </c>
      <c r="I2605">
        <v>0</v>
      </c>
      <c r="J2605">
        <v>110</v>
      </c>
      <c r="K2605">
        <v>716.5</v>
      </c>
    </row>
    <row r="2606" spans="1:11" x14ac:dyDescent="0.2">
      <c r="A2606" t="s">
        <v>2913</v>
      </c>
      <c r="B2606" t="s">
        <v>86</v>
      </c>
      <c r="C2606" t="s">
        <v>275</v>
      </c>
      <c r="D2606" t="s">
        <v>272</v>
      </c>
      <c r="E2606" t="s">
        <v>286</v>
      </c>
      <c r="F2606">
        <v>2750</v>
      </c>
      <c r="G2606">
        <v>19532.5</v>
      </c>
      <c r="H2606">
        <v>115</v>
      </c>
      <c r="I2606">
        <v>0</v>
      </c>
      <c r="J2606">
        <v>2865</v>
      </c>
      <c r="K2606">
        <v>19532.5</v>
      </c>
    </row>
    <row r="2607" spans="1:11" x14ac:dyDescent="0.2">
      <c r="A2607" t="s">
        <v>2914</v>
      </c>
      <c r="B2607" t="s">
        <v>86</v>
      </c>
      <c r="C2607" t="s">
        <v>293</v>
      </c>
      <c r="D2607" t="s">
        <v>104</v>
      </c>
      <c r="E2607" t="s">
        <v>277</v>
      </c>
      <c r="F2607">
        <v>0</v>
      </c>
      <c r="G2607">
        <v>0</v>
      </c>
      <c r="H2607">
        <v>1521</v>
      </c>
      <c r="I2607">
        <v>0</v>
      </c>
      <c r="J2607">
        <v>1521</v>
      </c>
      <c r="K2607">
        <v>0</v>
      </c>
    </row>
    <row r="2608" spans="1:11" x14ac:dyDescent="0.2">
      <c r="A2608" t="s">
        <v>2915</v>
      </c>
      <c r="B2608" t="s">
        <v>86</v>
      </c>
      <c r="C2608" t="s">
        <v>293</v>
      </c>
      <c r="D2608" t="s">
        <v>266</v>
      </c>
      <c r="E2608" t="s">
        <v>105</v>
      </c>
      <c r="F2608">
        <v>0</v>
      </c>
      <c r="G2608">
        <v>0</v>
      </c>
      <c r="H2608">
        <v>38</v>
      </c>
      <c r="I2608">
        <v>0</v>
      </c>
      <c r="J2608">
        <v>38</v>
      </c>
      <c r="K2608">
        <v>0</v>
      </c>
    </row>
    <row r="2609" spans="1:11" x14ac:dyDescent="0.2">
      <c r="A2609" t="s">
        <v>2916</v>
      </c>
      <c r="B2609" t="s">
        <v>86</v>
      </c>
      <c r="C2609" t="s">
        <v>293</v>
      </c>
      <c r="D2609" t="s">
        <v>266</v>
      </c>
      <c r="E2609" t="s">
        <v>106</v>
      </c>
      <c r="F2609">
        <v>0</v>
      </c>
      <c r="G2609">
        <v>0</v>
      </c>
      <c r="H2609">
        <v>14</v>
      </c>
      <c r="I2609">
        <v>0</v>
      </c>
      <c r="J2609">
        <v>14</v>
      </c>
      <c r="K2609">
        <v>0</v>
      </c>
    </row>
    <row r="2610" spans="1:11" x14ac:dyDescent="0.2">
      <c r="A2610" t="s">
        <v>2917</v>
      </c>
      <c r="B2610" t="s">
        <v>86</v>
      </c>
      <c r="C2610" t="s">
        <v>293</v>
      </c>
      <c r="D2610" t="s">
        <v>272</v>
      </c>
      <c r="E2610" t="s">
        <v>107</v>
      </c>
      <c r="F2610">
        <v>0</v>
      </c>
      <c r="G2610">
        <v>0</v>
      </c>
      <c r="H2610">
        <v>1</v>
      </c>
      <c r="I2610">
        <v>0</v>
      </c>
      <c r="J2610">
        <v>1</v>
      </c>
      <c r="K2610">
        <v>0</v>
      </c>
    </row>
    <row r="2611" spans="1:11" x14ac:dyDescent="0.2">
      <c r="A2611" t="s">
        <v>2918</v>
      </c>
      <c r="B2611" t="s">
        <v>86</v>
      </c>
      <c r="C2611" t="s">
        <v>293</v>
      </c>
      <c r="D2611" t="s">
        <v>270</v>
      </c>
      <c r="E2611" t="s">
        <v>108</v>
      </c>
      <c r="F2611">
        <v>0</v>
      </c>
      <c r="G2611">
        <v>0</v>
      </c>
      <c r="H2611">
        <v>4</v>
      </c>
      <c r="I2611">
        <v>0</v>
      </c>
      <c r="J2611">
        <v>4</v>
      </c>
      <c r="K2611">
        <v>0</v>
      </c>
    </row>
    <row r="2612" spans="1:11" x14ac:dyDescent="0.2">
      <c r="A2612" t="s">
        <v>2919</v>
      </c>
      <c r="B2612" t="s">
        <v>86</v>
      </c>
      <c r="C2612" t="s">
        <v>293</v>
      </c>
      <c r="D2612" t="s">
        <v>265</v>
      </c>
      <c r="E2612" t="s">
        <v>109</v>
      </c>
      <c r="F2612">
        <v>0</v>
      </c>
      <c r="G2612">
        <v>0</v>
      </c>
      <c r="H2612">
        <v>2</v>
      </c>
      <c r="I2612">
        <v>0</v>
      </c>
      <c r="J2612">
        <v>2</v>
      </c>
      <c r="K2612">
        <v>0</v>
      </c>
    </row>
    <row r="2613" spans="1:11" x14ac:dyDescent="0.2">
      <c r="A2613" t="s">
        <v>2920</v>
      </c>
      <c r="B2613" t="s">
        <v>86</v>
      </c>
      <c r="C2613" t="s">
        <v>293</v>
      </c>
      <c r="D2613" t="s">
        <v>266</v>
      </c>
      <c r="E2613" t="s">
        <v>110</v>
      </c>
      <c r="F2613">
        <v>0</v>
      </c>
      <c r="G2613">
        <v>0</v>
      </c>
      <c r="H2613">
        <v>39</v>
      </c>
      <c r="I2613">
        <v>0</v>
      </c>
      <c r="J2613">
        <v>39</v>
      </c>
      <c r="K2613">
        <v>0</v>
      </c>
    </row>
    <row r="2614" spans="1:11" x14ac:dyDescent="0.2">
      <c r="A2614" t="s">
        <v>2921</v>
      </c>
      <c r="B2614" t="s">
        <v>86</v>
      </c>
      <c r="C2614" t="s">
        <v>293</v>
      </c>
      <c r="D2614" t="s">
        <v>271</v>
      </c>
      <c r="E2614" t="s">
        <v>111</v>
      </c>
      <c r="F2614">
        <v>0</v>
      </c>
      <c r="G2614">
        <v>0</v>
      </c>
      <c r="H2614">
        <v>48</v>
      </c>
      <c r="I2614">
        <v>0</v>
      </c>
      <c r="J2614">
        <v>48</v>
      </c>
      <c r="K2614">
        <v>0</v>
      </c>
    </row>
    <row r="2615" spans="1:11" x14ac:dyDescent="0.2">
      <c r="A2615" t="s">
        <v>2922</v>
      </c>
      <c r="B2615" t="s">
        <v>86</v>
      </c>
      <c r="C2615" t="s">
        <v>293</v>
      </c>
      <c r="D2615" t="s">
        <v>268</v>
      </c>
      <c r="E2615" t="s">
        <v>112</v>
      </c>
      <c r="F2615">
        <v>0</v>
      </c>
      <c r="G2615">
        <v>0</v>
      </c>
      <c r="H2615">
        <v>6</v>
      </c>
      <c r="I2615">
        <v>0</v>
      </c>
      <c r="J2615">
        <v>6</v>
      </c>
      <c r="K2615">
        <v>0</v>
      </c>
    </row>
    <row r="2616" spans="1:11" x14ac:dyDescent="0.2">
      <c r="A2616" t="s">
        <v>2923</v>
      </c>
      <c r="B2616" t="s">
        <v>86</v>
      </c>
      <c r="C2616" t="s">
        <v>293</v>
      </c>
      <c r="D2616" t="s">
        <v>268</v>
      </c>
      <c r="E2616" t="s">
        <v>113</v>
      </c>
      <c r="F2616">
        <v>0</v>
      </c>
      <c r="G2616">
        <v>0</v>
      </c>
      <c r="H2616">
        <v>1</v>
      </c>
      <c r="I2616">
        <v>0</v>
      </c>
      <c r="J2616">
        <v>1</v>
      </c>
      <c r="K2616">
        <v>0</v>
      </c>
    </row>
    <row r="2617" spans="1:11" x14ac:dyDescent="0.2">
      <c r="A2617" t="s">
        <v>2924</v>
      </c>
      <c r="B2617" t="s">
        <v>86</v>
      </c>
      <c r="C2617" t="s">
        <v>293</v>
      </c>
      <c r="D2617" t="s">
        <v>268</v>
      </c>
      <c r="E2617" t="s">
        <v>114</v>
      </c>
      <c r="F2617">
        <v>0</v>
      </c>
      <c r="G2617">
        <v>0</v>
      </c>
      <c r="H2617">
        <v>4</v>
      </c>
      <c r="I2617">
        <v>0</v>
      </c>
      <c r="J2617">
        <v>4</v>
      </c>
      <c r="K2617">
        <v>0</v>
      </c>
    </row>
    <row r="2618" spans="1:11" x14ac:dyDescent="0.2">
      <c r="A2618" t="s">
        <v>2925</v>
      </c>
      <c r="B2618" t="s">
        <v>86</v>
      </c>
      <c r="C2618" t="s">
        <v>293</v>
      </c>
      <c r="D2618" t="s">
        <v>270</v>
      </c>
      <c r="E2618" t="s">
        <v>115</v>
      </c>
      <c r="F2618">
        <v>0</v>
      </c>
      <c r="G2618">
        <v>0</v>
      </c>
      <c r="H2618">
        <v>1</v>
      </c>
      <c r="I2618">
        <v>0</v>
      </c>
      <c r="J2618">
        <v>1</v>
      </c>
      <c r="K2618">
        <v>0</v>
      </c>
    </row>
    <row r="2619" spans="1:11" x14ac:dyDescent="0.2">
      <c r="A2619" t="s">
        <v>2926</v>
      </c>
      <c r="B2619" t="s">
        <v>86</v>
      </c>
      <c r="C2619" t="s">
        <v>293</v>
      </c>
      <c r="D2619" t="s">
        <v>272</v>
      </c>
      <c r="E2619" t="s">
        <v>117</v>
      </c>
      <c r="F2619">
        <v>0</v>
      </c>
      <c r="G2619">
        <v>0</v>
      </c>
      <c r="H2619">
        <v>17</v>
      </c>
      <c r="I2619">
        <v>0</v>
      </c>
      <c r="J2619">
        <v>17</v>
      </c>
      <c r="K2619">
        <v>0</v>
      </c>
    </row>
    <row r="2620" spans="1:11" x14ac:dyDescent="0.2">
      <c r="A2620" t="s">
        <v>2927</v>
      </c>
      <c r="B2620" t="s">
        <v>86</v>
      </c>
      <c r="C2620" t="s">
        <v>293</v>
      </c>
      <c r="D2620" t="s">
        <v>266</v>
      </c>
      <c r="E2620" t="s">
        <v>118</v>
      </c>
      <c r="F2620">
        <v>0</v>
      </c>
      <c r="G2620">
        <v>0</v>
      </c>
      <c r="H2620">
        <v>6</v>
      </c>
      <c r="I2620">
        <v>0</v>
      </c>
      <c r="J2620">
        <v>6</v>
      </c>
      <c r="K2620">
        <v>0</v>
      </c>
    </row>
    <row r="2621" spans="1:11" x14ac:dyDescent="0.2">
      <c r="A2621" t="s">
        <v>2928</v>
      </c>
      <c r="B2621" t="s">
        <v>86</v>
      </c>
      <c r="C2621" t="s">
        <v>293</v>
      </c>
      <c r="D2621" t="s">
        <v>269</v>
      </c>
      <c r="E2621" t="s">
        <v>119</v>
      </c>
      <c r="F2621">
        <v>0</v>
      </c>
      <c r="G2621">
        <v>0</v>
      </c>
      <c r="H2621">
        <v>7</v>
      </c>
      <c r="I2621">
        <v>0</v>
      </c>
      <c r="J2621">
        <v>7</v>
      </c>
      <c r="K2621">
        <v>0</v>
      </c>
    </row>
    <row r="2622" spans="1:11" x14ac:dyDescent="0.2">
      <c r="A2622" t="s">
        <v>2929</v>
      </c>
      <c r="B2622" t="s">
        <v>86</v>
      </c>
      <c r="C2622" t="s">
        <v>293</v>
      </c>
      <c r="D2622" t="s">
        <v>270</v>
      </c>
      <c r="E2622" t="s">
        <v>120</v>
      </c>
      <c r="F2622">
        <v>0</v>
      </c>
      <c r="G2622">
        <v>0</v>
      </c>
      <c r="H2622">
        <v>6</v>
      </c>
      <c r="I2622">
        <v>0</v>
      </c>
      <c r="J2622">
        <v>6</v>
      </c>
      <c r="K2622">
        <v>0</v>
      </c>
    </row>
    <row r="2623" spans="1:11" x14ac:dyDescent="0.2">
      <c r="A2623" t="s">
        <v>2930</v>
      </c>
      <c r="B2623" t="s">
        <v>86</v>
      </c>
      <c r="C2623" t="s">
        <v>293</v>
      </c>
      <c r="D2623" t="s">
        <v>266</v>
      </c>
      <c r="E2623" t="s">
        <v>121</v>
      </c>
      <c r="F2623">
        <v>0</v>
      </c>
      <c r="G2623">
        <v>0</v>
      </c>
      <c r="H2623">
        <v>21</v>
      </c>
      <c r="I2623">
        <v>0</v>
      </c>
      <c r="J2623">
        <v>21</v>
      </c>
      <c r="K2623">
        <v>0</v>
      </c>
    </row>
    <row r="2624" spans="1:11" x14ac:dyDescent="0.2">
      <c r="A2624" t="s">
        <v>2931</v>
      </c>
      <c r="B2624" t="s">
        <v>86</v>
      </c>
      <c r="C2624" t="s">
        <v>293</v>
      </c>
      <c r="D2624" t="s">
        <v>269</v>
      </c>
      <c r="E2624" t="s">
        <v>122</v>
      </c>
      <c r="F2624">
        <v>0</v>
      </c>
      <c r="G2624">
        <v>0</v>
      </c>
      <c r="H2624">
        <v>15</v>
      </c>
      <c r="I2624">
        <v>0</v>
      </c>
      <c r="J2624">
        <v>15</v>
      </c>
      <c r="K2624">
        <v>0</v>
      </c>
    </row>
    <row r="2625" spans="1:11" x14ac:dyDescent="0.2">
      <c r="A2625" t="s">
        <v>2932</v>
      </c>
      <c r="B2625" t="s">
        <v>86</v>
      </c>
      <c r="C2625" t="s">
        <v>293</v>
      </c>
      <c r="D2625" t="s">
        <v>268</v>
      </c>
      <c r="E2625" t="s">
        <v>123</v>
      </c>
      <c r="F2625">
        <v>0</v>
      </c>
      <c r="G2625">
        <v>0</v>
      </c>
      <c r="H2625">
        <v>3</v>
      </c>
      <c r="I2625">
        <v>0</v>
      </c>
      <c r="J2625">
        <v>3</v>
      </c>
      <c r="K2625">
        <v>0</v>
      </c>
    </row>
    <row r="2626" spans="1:11" x14ac:dyDescent="0.2">
      <c r="A2626" t="s">
        <v>2933</v>
      </c>
      <c r="B2626" t="s">
        <v>86</v>
      </c>
      <c r="C2626" t="s">
        <v>293</v>
      </c>
      <c r="D2626" t="s">
        <v>272</v>
      </c>
      <c r="E2626" t="s">
        <v>124</v>
      </c>
      <c r="F2626">
        <v>0</v>
      </c>
      <c r="G2626">
        <v>0</v>
      </c>
      <c r="H2626">
        <v>5</v>
      </c>
      <c r="I2626">
        <v>0</v>
      </c>
      <c r="J2626">
        <v>5</v>
      </c>
      <c r="K2626">
        <v>0</v>
      </c>
    </row>
    <row r="2627" spans="1:11" x14ac:dyDescent="0.2">
      <c r="A2627" t="s">
        <v>2934</v>
      </c>
      <c r="B2627" t="s">
        <v>86</v>
      </c>
      <c r="C2627" t="s">
        <v>293</v>
      </c>
      <c r="D2627" t="s">
        <v>265</v>
      </c>
      <c r="E2627" t="s">
        <v>125</v>
      </c>
      <c r="F2627">
        <v>0</v>
      </c>
      <c r="G2627">
        <v>0</v>
      </c>
      <c r="H2627">
        <v>12</v>
      </c>
      <c r="I2627">
        <v>0</v>
      </c>
      <c r="J2627">
        <v>12</v>
      </c>
      <c r="K2627">
        <v>0</v>
      </c>
    </row>
    <row r="2628" spans="1:11" x14ac:dyDescent="0.2">
      <c r="A2628" t="s">
        <v>2935</v>
      </c>
      <c r="B2628" t="s">
        <v>86</v>
      </c>
      <c r="C2628" t="s">
        <v>293</v>
      </c>
      <c r="D2628" t="s">
        <v>266</v>
      </c>
      <c r="E2628" t="s">
        <v>126</v>
      </c>
      <c r="F2628">
        <v>0</v>
      </c>
      <c r="G2628">
        <v>0</v>
      </c>
      <c r="H2628">
        <v>4</v>
      </c>
      <c r="I2628">
        <v>0</v>
      </c>
      <c r="J2628">
        <v>4</v>
      </c>
      <c r="K2628">
        <v>0</v>
      </c>
    </row>
    <row r="2629" spans="1:11" x14ac:dyDescent="0.2">
      <c r="A2629" t="s">
        <v>2936</v>
      </c>
      <c r="B2629" t="s">
        <v>86</v>
      </c>
      <c r="C2629" t="s">
        <v>293</v>
      </c>
      <c r="D2629" t="s">
        <v>265</v>
      </c>
      <c r="E2629" t="s">
        <v>127</v>
      </c>
      <c r="F2629">
        <v>0</v>
      </c>
      <c r="G2629">
        <v>0</v>
      </c>
      <c r="H2629">
        <v>3</v>
      </c>
      <c r="I2629">
        <v>0</v>
      </c>
      <c r="J2629">
        <v>3</v>
      </c>
      <c r="K2629">
        <v>0</v>
      </c>
    </row>
    <row r="2630" spans="1:11" x14ac:dyDescent="0.2">
      <c r="A2630" t="s">
        <v>2937</v>
      </c>
      <c r="B2630" t="s">
        <v>86</v>
      </c>
      <c r="C2630" t="s">
        <v>293</v>
      </c>
      <c r="D2630" t="s">
        <v>268</v>
      </c>
      <c r="E2630" t="s">
        <v>128</v>
      </c>
      <c r="F2630">
        <v>0</v>
      </c>
      <c r="G2630">
        <v>0</v>
      </c>
      <c r="H2630">
        <v>1</v>
      </c>
      <c r="I2630">
        <v>0</v>
      </c>
      <c r="J2630">
        <v>1</v>
      </c>
      <c r="K2630">
        <v>0</v>
      </c>
    </row>
    <row r="2631" spans="1:11" x14ac:dyDescent="0.2">
      <c r="A2631" t="s">
        <v>2938</v>
      </c>
      <c r="B2631" t="s">
        <v>86</v>
      </c>
      <c r="C2631" t="s">
        <v>293</v>
      </c>
      <c r="D2631" t="s">
        <v>268</v>
      </c>
      <c r="E2631" t="s">
        <v>129</v>
      </c>
      <c r="F2631">
        <v>0</v>
      </c>
      <c r="G2631">
        <v>0</v>
      </c>
      <c r="H2631">
        <v>4</v>
      </c>
      <c r="I2631">
        <v>0</v>
      </c>
      <c r="J2631">
        <v>4</v>
      </c>
      <c r="K2631">
        <v>0</v>
      </c>
    </row>
    <row r="2632" spans="1:11" x14ac:dyDescent="0.2">
      <c r="A2632" t="s">
        <v>2939</v>
      </c>
      <c r="B2632" t="s">
        <v>86</v>
      </c>
      <c r="C2632" t="s">
        <v>293</v>
      </c>
      <c r="D2632" t="s">
        <v>270</v>
      </c>
      <c r="E2632" t="s">
        <v>131</v>
      </c>
      <c r="F2632">
        <v>0</v>
      </c>
      <c r="G2632">
        <v>0</v>
      </c>
      <c r="H2632">
        <v>6</v>
      </c>
      <c r="I2632">
        <v>0</v>
      </c>
      <c r="J2632">
        <v>6</v>
      </c>
      <c r="K2632">
        <v>0</v>
      </c>
    </row>
    <row r="2633" spans="1:11" x14ac:dyDescent="0.2">
      <c r="A2633" t="s">
        <v>2940</v>
      </c>
      <c r="B2633" t="s">
        <v>86</v>
      </c>
      <c r="C2633" t="s">
        <v>293</v>
      </c>
      <c r="D2633" t="s">
        <v>271</v>
      </c>
      <c r="E2633" t="s">
        <v>132</v>
      </c>
      <c r="F2633">
        <v>0</v>
      </c>
      <c r="G2633">
        <v>0</v>
      </c>
      <c r="H2633">
        <v>14</v>
      </c>
      <c r="I2633">
        <v>0</v>
      </c>
      <c r="J2633">
        <v>14</v>
      </c>
      <c r="K2633">
        <v>0</v>
      </c>
    </row>
    <row r="2634" spans="1:11" x14ac:dyDescent="0.2">
      <c r="A2634" t="s">
        <v>2941</v>
      </c>
      <c r="B2634" t="s">
        <v>86</v>
      </c>
      <c r="C2634" t="s">
        <v>293</v>
      </c>
      <c r="D2634" t="s">
        <v>266</v>
      </c>
      <c r="E2634" t="s">
        <v>133</v>
      </c>
      <c r="F2634">
        <v>0</v>
      </c>
      <c r="G2634">
        <v>0</v>
      </c>
      <c r="H2634">
        <v>36</v>
      </c>
      <c r="I2634">
        <v>0</v>
      </c>
      <c r="J2634">
        <v>36</v>
      </c>
      <c r="K2634">
        <v>0</v>
      </c>
    </row>
    <row r="2635" spans="1:11" x14ac:dyDescent="0.2">
      <c r="A2635" t="s">
        <v>2942</v>
      </c>
      <c r="B2635" t="s">
        <v>86</v>
      </c>
      <c r="C2635" t="s">
        <v>293</v>
      </c>
      <c r="D2635" t="s">
        <v>268</v>
      </c>
      <c r="E2635" t="s">
        <v>134</v>
      </c>
      <c r="F2635">
        <v>0</v>
      </c>
      <c r="G2635">
        <v>0</v>
      </c>
      <c r="H2635">
        <v>1</v>
      </c>
      <c r="I2635">
        <v>0</v>
      </c>
      <c r="J2635">
        <v>1</v>
      </c>
      <c r="K2635">
        <v>0</v>
      </c>
    </row>
    <row r="2636" spans="1:11" x14ac:dyDescent="0.2">
      <c r="A2636" t="s">
        <v>2943</v>
      </c>
      <c r="B2636" t="s">
        <v>86</v>
      </c>
      <c r="C2636" t="s">
        <v>293</v>
      </c>
      <c r="D2636" t="s">
        <v>267</v>
      </c>
      <c r="E2636" t="s">
        <v>135</v>
      </c>
      <c r="F2636">
        <v>0</v>
      </c>
      <c r="G2636">
        <v>0</v>
      </c>
      <c r="H2636">
        <v>1</v>
      </c>
      <c r="I2636">
        <v>0</v>
      </c>
      <c r="J2636">
        <v>1</v>
      </c>
      <c r="K2636">
        <v>0</v>
      </c>
    </row>
    <row r="2637" spans="1:11" x14ac:dyDescent="0.2">
      <c r="A2637" t="s">
        <v>2944</v>
      </c>
      <c r="B2637" t="s">
        <v>86</v>
      </c>
      <c r="C2637" t="s">
        <v>293</v>
      </c>
      <c r="D2637" t="s">
        <v>264</v>
      </c>
      <c r="E2637" t="s">
        <v>136</v>
      </c>
      <c r="F2637">
        <v>0</v>
      </c>
      <c r="G2637">
        <v>0</v>
      </c>
      <c r="H2637">
        <v>4</v>
      </c>
      <c r="I2637">
        <v>0</v>
      </c>
      <c r="J2637">
        <v>4</v>
      </c>
      <c r="K2637">
        <v>0</v>
      </c>
    </row>
    <row r="2638" spans="1:11" x14ac:dyDescent="0.2">
      <c r="A2638" t="s">
        <v>2945</v>
      </c>
      <c r="B2638" t="s">
        <v>86</v>
      </c>
      <c r="C2638" t="s">
        <v>293</v>
      </c>
      <c r="D2638" t="s">
        <v>264</v>
      </c>
      <c r="E2638" t="s">
        <v>137</v>
      </c>
      <c r="F2638">
        <v>0</v>
      </c>
      <c r="G2638">
        <v>0</v>
      </c>
      <c r="H2638">
        <v>5</v>
      </c>
      <c r="I2638">
        <v>0</v>
      </c>
      <c r="J2638">
        <v>5</v>
      </c>
      <c r="K2638">
        <v>0</v>
      </c>
    </row>
    <row r="2639" spans="1:11" x14ac:dyDescent="0.2">
      <c r="A2639" t="s">
        <v>2946</v>
      </c>
      <c r="B2639" t="s">
        <v>86</v>
      </c>
      <c r="C2639" t="s">
        <v>293</v>
      </c>
      <c r="D2639" t="s">
        <v>270</v>
      </c>
      <c r="E2639" t="s">
        <v>138</v>
      </c>
      <c r="F2639">
        <v>0</v>
      </c>
      <c r="G2639">
        <v>0</v>
      </c>
      <c r="H2639">
        <v>15</v>
      </c>
      <c r="I2639">
        <v>0</v>
      </c>
      <c r="J2639">
        <v>15</v>
      </c>
      <c r="K2639">
        <v>0</v>
      </c>
    </row>
    <row r="2640" spans="1:11" x14ac:dyDescent="0.2">
      <c r="A2640" t="s">
        <v>2947</v>
      </c>
      <c r="B2640" t="s">
        <v>86</v>
      </c>
      <c r="C2640" t="s">
        <v>293</v>
      </c>
      <c r="D2640" t="s">
        <v>272</v>
      </c>
      <c r="E2640" t="s">
        <v>139</v>
      </c>
      <c r="F2640">
        <v>0</v>
      </c>
      <c r="G2640">
        <v>0</v>
      </c>
      <c r="H2640">
        <v>8</v>
      </c>
      <c r="I2640">
        <v>0</v>
      </c>
      <c r="J2640">
        <v>8</v>
      </c>
      <c r="K2640">
        <v>0</v>
      </c>
    </row>
    <row r="2641" spans="1:11" x14ac:dyDescent="0.2">
      <c r="A2641" t="s">
        <v>2948</v>
      </c>
      <c r="B2641" t="s">
        <v>86</v>
      </c>
      <c r="C2641" t="s">
        <v>293</v>
      </c>
      <c r="D2641" t="s">
        <v>270</v>
      </c>
      <c r="E2641" t="s">
        <v>140</v>
      </c>
      <c r="F2641">
        <v>0</v>
      </c>
      <c r="G2641">
        <v>0</v>
      </c>
      <c r="H2641">
        <v>1</v>
      </c>
      <c r="I2641">
        <v>0</v>
      </c>
      <c r="J2641">
        <v>1</v>
      </c>
      <c r="K2641">
        <v>0</v>
      </c>
    </row>
    <row r="2642" spans="1:11" x14ac:dyDescent="0.2">
      <c r="A2642" t="s">
        <v>2949</v>
      </c>
      <c r="B2642" t="s">
        <v>86</v>
      </c>
      <c r="C2642" t="s">
        <v>293</v>
      </c>
      <c r="D2642" t="s">
        <v>271</v>
      </c>
      <c r="E2642" t="s">
        <v>141</v>
      </c>
      <c r="F2642">
        <v>0</v>
      </c>
      <c r="G2642">
        <v>0</v>
      </c>
      <c r="H2642">
        <v>3</v>
      </c>
      <c r="I2642">
        <v>0</v>
      </c>
      <c r="J2642">
        <v>3</v>
      </c>
      <c r="K2642">
        <v>0</v>
      </c>
    </row>
    <row r="2643" spans="1:11" x14ac:dyDescent="0.2">
      <c r="A2643" t="s">
        <v>2950</v>
      </c>
      <c r="B2643" t="s">
        <v>86</v>
      </c>
      <c r="C2643" t="s">
        <v>293</v>
      </c>
      <c r="D2643" t="s">
        <v>267</v>
      </c>
      <c r="E2643" t="s">
        <v>142</v>
      </c>
      <c r="F2643">
        <v>0</v>
      </c>
      <c r="G2643">
        <v>0</v>
      </c>
      <c r="H2643">
        <v>7</v>
      </c>
      <c r="I2643">
        <v>0</v>
      </c>
      <c r="J2643">
        <v>7</v>
      </c>
      <c r="K2643">
        <v>0</v>
      </c>
    </row>
    <row r="2644" spans="1:11" x14ac:dyDescent="0.2">
      <c r="A2644" t="s">
        <v>2951</v>
      </c>
      <c r="B2644" t="s">
        <v>86</v>
      </c>
      <c r="C2644" t="s">
        <v>293</v>
      </c>
      <c r="D2644" t="s">
        <v>266</v>
      </c>
      <c r="E2644" t="s">
        <v>143</v>
      </c>
      <c r="F2644">
        <v>0</v>
      </c>
      <c r="G2644">
        <v>0</v>
      </c>
      <c r="H2644">
        <v>12</v>
      </c>
      <c r="I2644">
        <v>0</v>
      </c>
      <c r="J2644">
        <v>12</v>
      </c>
      <c r="K2644">
        <v>0</v>
      </c>
    </row>
    <row r="2645" spans="1:11" x14ac:dyDescent="0.2">
      <c r="A2645" t="s">
        <v>2952</v>
      </c>
      <c r="B2645" t="s">
        <v>86</v>
      </c>
      <c r="C2645" t="s">
        <v>293</v>
      </c>
      <c r="D2645" t="s">
        <v>264</v>
      </c>
      <c r="E2645" t="s">
        <v>278</v>
      </c>
      <c r="F2645">
        <v>0</v>
      </c>
      <c r="G2645">
        <v>0</v>
      </c>
      <c r="H2645">
        <v>99</v>
      </c>
      <c r="I2645">
        <v>0</v>
      </c>
      <c r="J2645">
        <v>99</v>
      </c>
      <c r="K2645">
        <v>0</v>
      </c>
    </row>
    <row r="2646" spans="1:11" x14ac:dyDescent="0.2">
      <c r="A2646" t="s">
        <v>2953</v>
      </c>
      <c r="B2646" t="s">
        <v>86</v>
      </c>
      <c r="C2646" t="s">
        <v>293</v>
      </c>
      <c r="D2646" t="s">
        <v>265</v>
      </c>
      <c r="E2646" t="s">
        <v>279</v>
      </c>
      <c r="F2646">
        <v>0</v>
      </c>
      <c r="G2646">
        <v>0</v>
      </c>
      <c r="H2646">
        <v>144</v>
      </c>
      <c r="I2646">
        <v>0</v>
      </c>
      <c r="J2646">
        <v>144</v>
      </c>
      <c r="K2646">
        <v>0</v>
      </c>
    </row>
    <row r="2647" spans="1:11" x14ac:dyDescent="0.2">
      <c r="A2647" t="s">
        <v>2954</v>
      </c>
      <c r="B2647" t="s">
        <v>86</v>
      </c>
      <c r="C2647" t="s">
        <v>293</v>
      </c>
      <c r="D2647" t="s">
        <v>272</v>
      </c>
      <c r="E2647" t="s">
        <v>144</v>
      </c>
      <c r="F2647">
        <v>0</v>
      </c>
      <c r="G2647">
        <v>0</v>
      </c>
      <c r="H2647">
        <v>7</v>
      </c>
      <c r="I2647">
        <v>0</v>
      </c>
      <c r="J2647">
        <v>7</v>
      </c>
      <c r="K2647">
        <v>0</v>
      </c>
    </row>
    <row r="2648" spans="1:11" x14ac:dyDescent="0.2">
      <c r="A2648" t="s">
        <v>2955</v>
      </c>
      <c r="B2648" t="s">
        <v>86</v>
      </c>
      <c r="C2648" t="s">
        <v>293</v>
      </c>
      <c r="D2648" t="s">
        <v>269</v>
      </c>
      <c r="E2648" t="s">
        <v>145</v>
      </c>
      <c r="F2648">
        <v>0</v>
      </c>
      <c r="G2648">
        <v>0</v>
      </c>
      <c r="H2648">
        <v>14</v>
      </c>
      <c r="I2648">
        <v>0</v>
      </c>
      <c r="J2648">
        <v>14</v>
      </c>
      <c r="K2648">
        <v>0</v>
      </c>
    </row>
    <row r="2649" spans="1:11" x14ac:dyDescent="0.2">
      <c r="A2649" t="s">
        <v>2956</v>
      </c>
      <c r="B2649" t="s">
        <v>86</v>
      </c>
      <c r="C2649" t="s">
        <v>293</v>
      </c>
      <c r="D2649" t="s">
        <v>266</v>
      </c>
      <c r="E2649" t="s">
        <v>146</v>
      </c>
      <c r="F2649">
        <v>0</v>
      </c>
      <c r="G2649">
        <v>0</v>
      </c>
      <c r="H2649">
        <v>13</v>
      </c>
      <c r="I2649">
        <v>0</v>
      </c>
      <c r="J2649">
        <v>13</v>
      </c>
      <c r="K2649">
        <v>0</v>
      </c>
    </row>
    <row r="2650" spans="1:11" x14ac:dyDescent="0.2">
      <c r="A2650" t="s">
        <v>2957</v>
      </c>
      <c r="B2650" t="s">
        <v>86</v>
      </c>
      <c r="C2650" t="s">
        <v>293</v>
      </c>
      <c r="D2650" t="s">
        <v>265</v>
      </c>
      <c r="E2650" t="s">
        <v>147</v>
      </c>
      <c r="F2650">
        <v>0</v>
      </c>
      <c r="G2650">
        <v>0</v>
      </c>
      <c r="H2650">
        <v>40</v>
      </c>
      <c r="I2650">
        <v>0</v>
      </c>
      <c r="J2650">
        <v>40</v>
      </c>
      <c r="K2650">
        <v>0</v>
      </c>
    </row>
    <row r="2651" spans="1:11" x14ac:dyDescent="0.2">
      <c r="A2651" t="s">
        <v>2958</v>
      </c>
      <c r="B2651" t="s">
        <v>86</v>
      </c>
      <c r="C2651" t="s">
        <v>293</v>
      </c>
      <c r="D2651" t="s">
        <v>267</v>
      </c>
      <c r="E2651" t="s">
        <v>148</v>
      </c>
      <c r="F2651">
        <v>0</v>
      </c>
      <c r="G2651">
        <v>0</v>
      </c>
      <c r="H2651">
        <v>2</v>
      </c>
      <c r="I2651">
        <v>0</v>
      </c>
      <c r="J2651">
        <v>2</v>
      </c>
      <c r="K2651">
        <v>0</v>
      </c>
    </row>
    <row r="2652" spans="1:11" x14ac:dyDescent="0.2">
      <c r="A2652" t="s">
        <v>2959</v>
      </c>
      <c r="B2652" t="s">
        <v>86</v>
      </c>
      <c r="C2652" t="s">
        <v>293</v>
      </c>
      <c r="D2652" t="s">
        <v>270</v>
      </c>
      <c r="E2652" t="s">
        <v>149</v>
      </c>
      <c r="F2652">
        <v>0</v>
      </c>
      <c r="G2652">
        <v>0</v>
      </c>
      <c r="H2652">
        <v>11</v>
      </c>
      <c r="I2652">
        <v>0</v>
      </c>
      <c r="J2652">
        <v>11</v>
      </c>
      <c r="K2652">
        <v>0</v>
      </c>
    </row>
    <row r="2653" spans="1:11" x14ac:dyDescent="0.2">
      <c r="A2653" t="s">
        <v>2960</v>
      </c>
      <c r="B2653" t="s">
        <v>86</v>
      </c>
      <c r="C2653" t="s">
        <v>293</v>
      </c>
      <c r="D2653" t="s">
        <v>266</v>
      </c>
      <c r="E2653" t="s">
        <v>150</v>
      </c>
      <c r="F2653">
        <v>0</v>
      </c>
      <c r="G2653">
        <v>0</v>
      </c>
      <c r="H2653">
        <v>78</v>
      </c>
      <c r="I2653">
        <v>0</v>
      </c>
      <c r="J2653">
        <v>78</v>
      </c>
      <c r="K2653">
        <v>0</v>
      </c>
    </row>
    <row r="2654" spans="1:11" x14ac:dyDescent="0.2">
      <c r="A2654" t="s">
        <v>2961</v>
      </c>
      <c r="B2654" t="s">
        <v>86</v>
      </c>
      <c r="C2654" t="s">
        <v>293</v>
      </c>
      <c r="D2654" t="s">
        <v>266</v>
      </c>
      <c r="E2654" t="s">
        <v>151</v>
      </c>
      <c r="F2654">
        <v>0</v>
      </c>
      <c r="G2654">
        <v>0</v>
      </c>
      <c r="H2654">
        <v>23</v>
      </c>
      <c r="I2654">
        <v>0</v>
      </c>
      <c r="J2654">
        <v>23</v>
      </c>
      <c r="K2654">
        <v>0</v>
      </c>
    </row>
    <row r="2655" spans="1:11" x14ac:dyDescent="0.2">
      <c r="A2655" t="s">
        <v>2962</v>
      </c>
      <c r="B2655" t="s">
        <v>86</v>
      </c>
      <c r="C2655" t="s">
        <v>293</v>
      </c>
      <c r="D2655" t="s">
        <v>268</v>
      </c>
      <c r="E2655" t="s">
        <v>152</v>
      </c>
      <c r="F2655">
        <v>0</v>
      </c>
      <c r="G2655">
        <v>0</v>
      </c>
      <c r="H2655">
        <v>2</v>
      </c>
      <c r="I2655">
        <v>0</v>
      </c>
      <c r="J2655">
        <v>2</v>
      </c>
      <c r="K2655">
        <v>0</v>
      </c>
    </row>
    <row r="2656" spans="1:11" x14ac:dyDescent="0.2">
      <c r="A2656" t="s">
        <v>2963</v>
      </c>
      <c r="B2656" t="s">
        <v>86</v>
      </c>
      <c r="C2656" t="s">
        <v>293</v>
      </c>
      <c r="D2656" t="s">
        <v>266</v>
      </c>
      <c r="E2656" t="s">
        <v>153</v>
      </c>
      <c r="F2656">
        <v>0</v>
      </c>
      <c r="G2656">
        <v>0</v>
      </c>
      <c r="H2656">
        <v>5</v>
      </c>
      <c r="I2656">
        <v>0</v>
      </c>
      <c r="J2656">
        <v>5</v>
      </c>
      <c r="K2656">
        <v>0</v>
      </c>
    </row>
    <row r="2657" spans="1:11" x14ac:dyDescent="0.2">
      <c r="A2657" t="s">
        <v>2964</v>
      </c>
      <c r="B2657" t="s">
        <v>86</v>
      </c>
      <c r="C2657" t="s">
        <v>293</v>
      </c>
      <c r="D2657" t="s">
        <v>269</v>
      </c>
      <c r="E2657" t="s">
        <v>154</v>
      </c>
      <c r="F2657">
        <v>0</v>
      </c>
      <c r="G2657">
        <v>0</v>
      </c>
      <c r="H2657">
        <v>26</v>
      </c>
      <c r="I2657">
        <v>0</v>
      </c>
      <c r="J2657">
        <v>26</v>
      </c>
      <c r="K2657">
        <v>0</v>
      </c>
    </row>
    <row r="2658" spans="1:11" x14ac:dyDescent="0.2">
      <c r="A2658" t="s">
        <v>2965</v>
      </c>
      <c r="B2658" t="s">
        <v>86</v>
      </c>
      <c r="C2658" t="s">
        <v>293</v>
      </c>
      <c r="D2658" t="s">
        <v>266</v>
      </c>
      <c r="E2658" t="s">
        <v>155</v>
      </c>
      <c r="F2658">
        <v>0</v>
      </c>
      <c r="G2658">
        <v>0</v>
      </c>
      <c r="H2658">
        <v>14</v>
      </c>
      <c r="I2658">
        <v>0</v>
      </c>
      <c r="J2658">
        <v>14</v>
      </c>
      <c r="K2658">
        <v>0</v>
      </c>
    </row>
    <row r="2659" spans="1:11" x14ac:dyDescent="0.2">
      <c r="A2659" t="s">
        <v>2966</v>
      </c>
      <c r="B2659" t="s">
        <v>86</v>
      </c>
      <c r="C2659" t="s">
        <v>293</v>
      </c>
      <c r="D2659" t="s">
        <v>266</v>
      </c>
      <c r="E2659" t="s">
        <v>156</v>
      </c>
      <c r="F2659">
        <v>0</v>
      </c>
      <c r="G2659">
        <v>0</v>
      </c>
      <c r="H2659">
        <v>6</v>
      </c>
      <c r="I2659">
        <v>0</v>
      </c>
      <c r="J2659">
        <v>6</v>
      </c>
      <c r="K2659">
        <v>0</v>
      </c>
    </row>
    <row r="2660" spans="1:11" x14ac:dyDescent="0.2">
      <c r="A2660" t="s">
        <v>2967</v>
      </c>
      <c r="B2660" t="s">
        <v>86</v>
      </c>
      <c r="C2660" t="s">
        <v>293</v>
      </c>
      <c r="D2660" t="s">
        <v>267</v>
      </c>
      <c r="E2660" t="s">
        <v>157</v>
      </c>
      <c r="F2660">
        <v>0</v>
      </c>
      <c r="G2660">
        <v>0</v>
      </c>
      <c r="H2660">
        <v>1</v>
      </c>
      <c r="I2660">
        <v>0</v>
      </c>
      <c r="J2660">
        <v>1</v>
      </c>
      <c r="K2660">
        <v>0</v>
      </c>
    </row>
    <row r="2661" spans="1:11" x14ac:dyDescent="0.2">
      <c r="A2661" t="s">
        <v>2968</v>
      </c>
      <c r="B2661" t="s">
        <v>86</v>
      </c>
      <c r="C2661" t="s">
        <v>293</v>
      </c>
      <c r="D2661" t="s">
        <v>266</v>
      </c>
      <c r="E2661" t="s">
        <v>158</v>
      </c>
      <c r="F2661">
        <v>0</v>
      </c>
      <c r="G2661">
        <v>0</v>
      </c>
      <c r="H2661">
        <v>28</v>
      </c>
      <c r="I2661">
        <v>0</v>
      </c>
      <c r="J2661">
        <v>28</v>
      </c>
      <c r="K2661">
        <v>0</v>
      </c>
    </row>
    <row r="2662" spans="1:11" x14ac:dyDescent="0.2">
      <c r="A2662" t="s">
        <v>2969</v>
      </c>
      <c r="B2662" t="s">
        <v>86</v>
      </c>
      <c r="C2662" t="s">
        <v>293</v>
      </c>
      <c r="D2662" t="s">
        <v>265</v>
      </c>
      <c r="E2662" t="s">
        <v>160</v>
      </c>
      <c r="F2662">
        <v>0</v>
      </c>
      <c r="G2662">
        <v>0</v>
      </c>
      <c r="H2662">
        <v>37</v>
      </c>
      <c r="I2662">
        <v>0</v>
      </c>
      <c r="J2662">
        <v>37</v>
      </c>
      <c r="K2662">
        <v>0</v>
      </c>
    </row>
    <row r="2663" spans="1:11" x14ac:dyDescent="0.2">
      <c r="A2663" t="s">
        <v>2970</v>
      </c>
      <c r="B2663" t="s">
        <v>86</v>
      </c>
      <c r="C2663" t="s">
        <v>293</v>
      </c>
      <c r="D2663" t="s">
        <v>266</v>
      </c>
      <c r="E2663" t="s">
        <v>161</v>
      </c>
      <c r="F2663">
        <v>0</v>
      </c>
      <c r="G2663">
        <v>0</v>
      </c>
      <c r="H2663">
        <v>15</v>
      </c>
      <c r="I2663">
        <v>0</v>
      </c>
      <c r="J2663">
        <v>15</v>
      </c>
      <c r="K2663">
        <v>0</v>
      </c>
    </row>
    <row r="2664" spans="1:11" x14ac:dyDescent="0.2">
      <c r="A2664" t="s">
        <v>2971</v>
      </c>
      <c r="B2664" t="s">
        <v>86</v>
      </c>
      <c r="C2664" t="s">
        <v>293</v>
      </c>
      <c r="D2664" t="s">
        <v>266</v>
      </c>
      <c r="E2664" t="s">
        <v>162</v>
      </c>
      <c r="F2664">
        <v>0</v>
      </c>
      <c r="G2664">
        <v>0</v>
      </c>
      <c r="H2664">
        <v>2</v>
      </c>
      <c r="I2664">
        <v>0</v>
      </c>
      <c r="J2664">
        <v>2</v>
      </c>
      <c r="K2664">
        <v>0</v>
      </c>
    </row>
    <row r="2665" spans="1:11" x14ac:dyDescent="0.2">
      <c r="A2665" t="s">
        <v>2972</v>
      </c>
      <c r="B2665" t="s">
        <v>86</v>
      </c>
      <c r="C2665" t="s">
        <v>293</v>
      </c>
      <c r="D2665" t="s">
        <v>269</v>
      </c>
      <c r="E2665" t="s">
        <v>163</v>
      </c>
      <c r="F2665">
        <v>0</v>
      </c>
      <c r="G2665">
        <v>0</v>
      </c>
      <c r="H2665">
        <v>1</v>
      </c>
      <c r="I2665">
        <v>0</v>
      </c>
      <c r="J2665">
        <v>1</v>
      </c>
      <c r="K2665">
        <v>0</v>
      </c>
    </row>
    <row r="2666" spans="1:11" x14ac:dyDescent="0.2">
      <c r="A2666" t="s">
        <v>2973</v>
      </c>
      <c r="B2666" t="s">
        <v>86</v>
      </c>
      <c r="C2666" t="s">
        <v>293</v>
      </c>
      <c r="D2666" t="s">
        <v>266</v>
      </c>
      <c r="E2666" t="s">
        <v>165</v>
      </c>
      <c r="F2666">
        <v>0</v>
      </c>
      <c r="G2666">
        <v>0</v>
      </c>
      <c r="H2666">
        <v>10</v>
      </c>
      <c r="I2666">
        <v>0</v>
      </c>
      <c r="J2666">
        <v>10</v>
      </c>
      <c r="K2666">
        <v>0</v>
      </c>
    </row>
    <row r="2667" spans="1:11" x14ac:dyDescent="0.2">
      <c r="A2667" t="s">
        <v>2974</v>
      </c>
      <c r="B2667" t="s">
        <v>86</v>
      </c>
      <c r="C2667" t="s">
        <v>293</v>
      </c>
      <c r="D2667" t="s">
        <v>266</v>
      </c>
      <c r="E2667" t="s">
        <v>166</v>
      </c>
      <c r="F2667">
        <v>0</v>
      </c>
      <c r="G2667">
        <v>0</v>
      </c>
      <c r="H2667">
        <v>2</v>
      </c>
      <c r="I2667">
        <v>0</v>
      </c>
      <c r="J2667">
        <v>2</v>
      </c>
      <c r="K2667">
        <v>0</v>
      </c>
    </row>
    <row r="2668" spans="1:11" x14ac:dyDescent="0.2">
      <c r="A2668" t="s">
        <v>2975</v>
      </c>
      <c r="B2668" t="s">
        <v>86</v>
      </c>
      <c r="C2668" t="s">
        <v>293</v>
      </c>
      <c r="D2668" t="s">
        <v>269</v>
      </c>
      <c r="E2668" t="s">
        <v>167</v>
      </c>
      <c r="F2668">
        <v>0</v>
      </c>
      <c r="G2668">
        <v>0</v>
      </c>
      <c r="H2668">
        <v>60</v>
      </c>
      <c r="I2668">
        <v>0</v>
      </c>
      <c r="J2668">
        <v>60</v>
      </c>
      <c r="K2668">
        <v>0</v>
      </c>
    </row>
    <row r="2669" spans="1:11" x14ac:dyDescent="0.2">
      <c r="A2669" t="s">
        <v>2976</v>
      </c>
      <c r="B2669" t="s">
        <v>86</v>
      </c>
      <c r="C2669" t="s">
        <v>293</v>
      </c>
      <c r="D2669" t="s">
        <v>272</v>
      </c>
      <c r="E2669" t="s">
        <v>168</v>
      </c>
      <c r="F2669">
        <v>0</v>
      </c>
      <c r="G2669">
        <v>0</v>
      </c>
      <c r="H2669">
        <v>2</v>
      </c>
      <c r="I2669">
        <v>0</v>
      </c>
      <c r="J2669">
        <v>2</v>
      </c>
      <c r="K2669">
        <v>0</v>
      </c>
    </row>
    <row r="2670" spans="1:11" x14ac:dyDescent="0.2">
      <c r="A2670" t="s">
        <v>2977</v>
      </c>
      <c r="B2670" t="s">
        <v>86</v>
      </c>
      <c r="C2670" t="s">
        <v>293</v>
      </c>
      <c r="D2670" t="s">
        <v>266</v>
      </c>
      <c r="E2670" t="s">
        <v>169</v>
      </c>
      <c r="F2670">
        <v>0</v>
      </c>
      <c r="G2670">
        <v>0</v>
      </c>
      <c r="H2670">
        <v>6</v>
      </c>
      <c r="I2670">
        <v>0</v>
      </c>
      <c r="J2670">
        <v>6</v>
      </c>
      <c r="K2670">
        <v>0</v>
      </c>
    </row>
    <row r="2671" spans="1:11" x14ac:dyDescent="0.2">
      <c r="A2671" t="s">
        <v>2978</v>
      </c>
      <c r="B2671" t="s">
        <v>86</v>
      </c>
      <c r="C2671" t="s">
        <v>293</v>
      </c>
      <c r="D2671" t="s">
        <v>272</v>
      </c>
      <c r="E2671" t="s">
        <v>170</v>
      </c>
      <c r="F2671">
        <v>0</v>
      </c>
      <c r="G2671">
        <v>0</v>
      </c>
      <c r="H2671">
        <v>8</v>
      </c>
      <c r="I2671">
        <v>0</v>
      </c>
      <c r="J2671">
        <v>8</v>
      </c>
      <c r="K2671">
        <v>0</v>
      </c>
    </row>
    <row r="2672" spans="1:11" x14ac:dyDescent="0.2">
      <c r="A2672" t="s">
        <v>2979</v>
      </c>
      <c r="B2672" t="s">
        <v>86</v>
      </c>
      <c r="C2672" t="s">
        <v>293</v>
      </c>
      <c r="D2672" t="s">
        <v>266</v>
      </c>
      <c r="E2672" t="s">
        <v>172</v>
      </c>
      <c r="F2672">
        <v>0</v>
      </c>
      <c r="G2672">
        <v>0</v>
      </c>
      <c r="H2672">
        <v>16</v>
      </c>
      <c r="I2672">
        <v>0</v>
      </c>
      <c r="J2672">
        <v>16</v>
      </c>
      <c r="K2672">
        <v>0</v>
      </c>
    </row>
    <row r="2673" spans="1:11" x14ac:dyDescent="0.2">
      <c r="A2673" t="s">
        <v>2980</v>
      </c>
      <c r="B2673" t="s">
        <v>86</v>
      </c>
      <c r="C2673" t="s">
        <v>293</v>
      </c>
      <c r="D2673" t="s">
        <v>268</v>
      </c>
      <c r="E2673" t="s">
        <v>173</v>
      </c>
      <c r="F2673">
        <v>0</v>
      </c>
      <c r="G2673">
        <v>0</v>
      </c>
      <c r="H2673">
        <v>12</v>
      </c>
      <c r="I2673">
        <v>0</v>
      </c>
      <c r="J2673">
        <v>12</v>
      </c>
      <c r="K2673">
        <v>0</v>
      </c>
    </row>
    <row r="2674" spans="1:11" x14ac:dyDescent="0.2">
      <c r="A2674" t="s">
        <v>2981</v>
      </c>
      <c r="B2674" t="s">
        <v>86</v>
      </c>
      <c r="C2674" t="s">
        <v>293</v>
      </c>
      <c r="D2674" t="s">
        <v>272</v>
      </c>
      <c r="E2674" t="s">
        <v>174</v>
      </c>
      <c r="F2674">
        <v>0</v>
      </c>
      <c r="G2674">
        <v>0</v>
      </c>
      <c r="H2674">
        <v>14</v>
      </c>
      <c r="I2674">
        <v>0</v>
      </c>
      <c r="J2674">
        <v>14</v>
      </c>
      <c r="K2674">
        <v>0</v>
      </c>
    </row>
    <row r="2675" spans="1:11" x14ac:dyDescent="0.2">
      <c r="A2675" t="s">
        <v>2982</v>
      </c>
      <c r="B2675" t="s">
        <v>86</v>
      </c>
      <c r="C2675" t="s">
        <v>293</v>
      </c>
      <c r="D2675" t="s">
        <v>264</v>
      </c>
      <c r="E2675" t="s">
        <v>175</v>
      </c>
      <c r="F2675">
        <v>0</v>
      </c>
      <c r="G2675">
        <v>0</v>
      </c>
      <c r="H2675">
        <v>12</v>
      </c>
      <c r="I2675">
        <v>0</v>
      </c>
      <c r="J2675">
        <v>12</v>
      </c>
      <c r="K2675">
        <v>0</v>
      </c>
    </row>
    <row r="2676" spans="1:11" x14ac:dyDescent="0.2">
      <c r="A2676" t="s">
        <v>2983</v>
      </c>
      <c r="B2676" t="s">
        <v>86</v>
      </c>
      <c r="C2676" t="s">
        <v>293</v>
      </c>
      <c r="D2676" t="s">
        <v>264</v>
      </c>
      <c r="E2676" t="s">
        <v>176</v>
      </c>
      <c r="F2676">
        <v>0</v>
      </c>
      <c r="G2676">
        <v>0</v>
      </c>
      <c r="H2676">
        <v>20</v>
      </c>
      <c r="I2676">
        <v>0</v>
      </c>
      <c r="J2676">
        <v>20</v>
      </c>
      <c r="K2676">
        <v>0</v>
      </c>
    </row>
    <row r="2677" spans="1:11" x14ac:dyDescent="0.2">
      <c r="A2677" t="s">
        <v>2984</v>
      </c>
      <c r="B2677" t="s">
        <v>86</v>
      </c>
      <c r="C2677" t="s">
        <v>293</v>
      </c>
      <c r="D2677" t="s">
        <v>266</v>
      </c>
      <c r="E2677" t="s">
        <v>177</v>
      </c>
      <c r="F2677">
        <v>0</v>
      </c>
      <c r="G2677">
        <v>0</v>
      </c>
      <c r="H2677">
        <v>28</v>
      </c>
      <c r="I2677">
        <v>0</v>
      </c>
      <c r="J2677">
        <v>28</v>
      </c>
      <c r="K2677">
        <v>0</v>
      </c>
    </row>
    <row r="2678" spans="1:11" x14ac:dyDescent="0.2">
      <c r="A2678" t="s">
        <v>2985</v>
      </c>
      <c r="B2678" t="s">
        <v>86</v>
      </c>
      <c r="C2678" t="s">
        <v>293</v>
      </c>
      <c r="D2678" t="s">
        <v>264</v>
      </c>
      <c r="E2678" t="s">
        <v>178</v>
      </c>
      <c r="F2678">
        <v>0</v>
      </c>
      <c r="G2678">
        <v>0</v>
      </c>
      <c r="H2678">
        <v>12</v>
      </c>
      <c r="I2678">
        <v>0</v>
      </c>
      <c r="J2678">
        <v>12</v>
      </c>
      <c r="K2678">
        <v>0</v>
      </c>
    </row>
    <row r="2679" spans="1:11" x14ac:dyDescent="0.2">
      <c r="A2679" t="s">
        <v>2986</v>
      </c>
      <c r="B2679" t="s">
        <v>86</v>
      </c>
      <c r="C2679" t="s">
        <v>293</v>
      </c>
      <c r="D2679" t="s">
        <v>268</v>
      </c>
      <c r="E2679" t="s">
        <v>179</v>
      </c>
      <c r="F2679">
        <v>0</v>
      </c>
      <c r="G2679">
        <v>0</v>
      </c>
      <c r="H2679">
        <v>5</v>
      </c>
      <c r="I2679">
        <v>0</v>
      </c>
      <c r="J2679">
        <v>5</v>
      </c>
      <c r="K2679">
        <v>0</v>
      </c>
    </row>
    <row r="2680" spans="1:11" x14ac:dyDescent="0.2">
      <c r="A2680" t="s">
        <v>2987</v>
      </c>
      <c r="B2680" t="s">
        <v>86</v>
      </c>
      <c r="C2680" t="s">
        <v>293</v>
      </c>
      <c r="D2680" t="s">
        <v>266</v>
      </c>
      <c r="E2680" t="s">
        <v>280</v>
      </c>
      <c r="F2680">
        <v>0</v>
      </c>
      <c r="G2680">
        <v>0</v>
      </c>
      <c r="H2680">
        <v>567</v>
      </c>
      <c r="I2680">
        <v>0</v>
      </c>
      <c r="J2680">
        <v>567</v>
      </c>
      <c r="K2680">
        <v>0</v>
      </c>
    </row>
    <row r="2681" spans="1:11" x14ac:dyDescent="0.2">
      <c r="A2681" t="s">
        <v>2988</v>
      </c>
      <c r="B2681" t="s">
        <v>86</v>
      </c>
      <c r="C2681" t="s">
        <v>293</v>
      </c>
      <c r="D2681" t="s">
        <v>265</v>
      </c>
      <c r="E2681" t="s">
        <v>180</v>
      </c>
      <c r="F2681">
        <v>0</v>
      </c>
      <c r="G2681">
        <v>0</v>
      </c>
      <c r="H2681">
        <v>3</v>
      </c>
      <c r="I2681">
        <v>0</v>
      </c>
      <c r="J2681">
        <v>3</v>
      </c>
      <c r="K2681">
        <v>0</v>
      </c>
    </row>
    <row r="2682" spans="1:11" x14ac:dyDescent="0.2">
      <c r="A2682" t="s">
        <v>2989</v>
      </c>
      <c r="B2682" t="s">
        <v>86</v>
      </c>
      <c r="C2682" t="s">
        <v>293</v>
      </c>
      <c r="D2682" t="s">
        <v>268</v>
      </c>
      <c r="E2682" t="s">
        <v>181</v>
      </c>
      <c r="F2682">
        <v>0</v>
      </c>
      <c r="G2682">
        <v>0</v>
      </c>
      <c r="H2682">
        <v>33</v>
      </c>
      <c r="I2682">
        <v>0</v>
      </c>
      <c r="J2682">
        <v>33</v>
      </c>
      <c r="K2682">
        <v>0</v>
      </c>
    </row>
    <row r="2683" spans="1:11" x14ac:dyDescent="0.2">
      <c r="A2683" t="s">
        <v>2990</v>
      </c>
      <c r="B2683" t="s">
        <v>86</v>
      </c>
      <c r="C2683" t="s">
        <v>293</v>
      </c>
      <c r="D2683" t="s">
        <v>269</v>
      </c>
      <c r="E2683" t="s">
        <v>182</v>
      </c>
      <c r="F2683">
        <v>0</v>
      </c>
      <c r="G2683">
        <v>0</v>
      </c>
      <c r="H2683">
        <v>17</v>
      </c>
      <c r="I2683">
        <v>0</v>
      </c>
      <c r="J2683">
        <v>17</v>
      </c>
      <c r="K2683">
        <v>0</v>
      </c>
    </row>
    <row r="2684" spans="1:11" x14ac:dyDescent="0.2">
      <c r="A2684" t="s">
        <v>2991</v>
      </c>
      <c r="B2684" t="s">
        <v>86</v>
      </c>
      <c r="C2684" t="s">
        <v>293</v>
      </c>
      <c r="D2684" t="s">
        <v>266</v>
      </c>
      <c r="E2684" t="s">
        <v>183</v>
      </c>
      <c r="F2684">
        <v>0</v>
      </c>
      <c r="G2684">
        <v>0</v>
      </c>
      <c r="H2684">
        <v>10</v>
      </c>
      <c r="I2684">
        <v>0</v>
      </c>
      <c r="J2684">
        <v>10</v>
      </c>
      <c r="K2684">
        <v>0</v>
      </c>
    </row>
    <row r="2685" spans="1:11" x14ac:dyDescent="0.2">
      <c r="A2685" t="s">
        <v>2992</v>
      </c>
      <c r="B2685" t="s">
        <v>86</v>
      </c>
      <c r="C2685" t="s">
        <v>293</v>
      </c>
      <c r="D2685" t="s">
        <v>267</v>
      </c>
      <c r="E2685" t="s">
        <v>184</v>
      </c>
      <c r="F2685">
        <v>0</v>
      </c>
      <c r="G2685">
        <v>0</v>
      </c>
      <c r="H2685">
        <v>1</v>
      </c>
      <c r="I2685">
        <v>0</v>
      </c>
      <c r="J2685">
        <v>1</v>
      </c>
      <c r="K2685">
        <v>0</v>
      </c>
    </row>
    <row r="2686" spans="1:11" x14ac:dyDescent="0.2">
      <c r="A2686" t="s">
        <v>2993</v>
      </c>
      <c r="B2686" t="s">
        <v>86</v>
      </c>
      <c r="C2686" t="s">
        <v>293</v>
      </c>
      <c r="D2686" t="s">
        <v>269</v>
      </c>
      <c r="E2686" t="s">
        <v>185</v>
      </c>
      <c r="F2686">
        <v>0</v>
      </c>
      <c r="G2686">
        <v>0</v>
      </c>
      <c r="H2686">
        <v>12</v>
      </c>
      <c r="I2686">
        <v>0</v>
      </c>
      <c r="J2686">
        <v>12</v>
      </c>
      <c r="K2686">
        <v>0</v>
      </c>
    </row>
    <row r="2687" spans="1:11" x14ac:dyDescent="0.2">
      <c r="A2687" t="s">
        <v>2994</v>
      </c>
      <c r="B2687" t="s">
        <v>86</v>
      </c>
      <c r="C2687" t="s">
        <v>293</v>
      </c>
      <c r="D2687" t="s">
        <v>267</v>
      </c>
      <c r="E2687" t="s">
        <v>186</v>
      </c>
      <c r="F2687">
        <v>0</v>
      </c>
      <c r="G2687">
        <v>0</v>
      </c>
      <c r="H2687">
        <v>4</v>
      </c>
      <c r="I2687">
        <v>0</v>
      </c>
      <c r="J2687">
        <v>4</v>
      </c>
      <c r="K2687">
        <v>0</v>
      </c>
    </row>
    <row r="2688" spans="1:11" x14ac:dyDescent="0.2">
      <c r="A2688" t="s">
        <v>2995</v>
      </c>
      <c r="B2688" t="s">
        <v>86</v>
      </c>
      <c r="C2688" t="s">
        <v>293</v>
      </c>
      <c r="D2688" t="s">
        <v>266</v>
      </c>
      <c r="E2688" t="s">
        <v>187</v>
      </c>
      <c r="F2688">
        <v>0</v>
      </c>
      <c r="G2688">
        <v>0</v>
      </c>
      <c r="H2688">
        <v>30</v>
      </c>
      <c r="I2688">
        <v>0</v>
      </c>
      <c r="J2688">
        <v>30</v>
      </c>
      <c r="K2688">
        <v>0</v>
      </c>
    </row>
    <row r="2689" spans="1:11" x14ac:dyDescent="0.2">
      <c r="A2689" t="s">
        <v>2996</v>
      </c>
      <c r="B2689" t="s">
        <v>86</v>
      </c>
      <c r="C2689" t="s">
        <v>293</v>
      </c>
      <c r="D2689" t="s">
        <v>265</v>
      </c>
      <c r="E2689" t="s">
        <v>188</v>
      </c>
      <c r="F2689">
        <v>0</v>
      </c>
      <c r="G2689">
        <v>0</v>
      </c>
      <c r="H2689">
        <v>10</v>
      </c>
      <c r="I2689">
        <v>0</v>
      </c>
      <c r="J2689">
        <v>10</v>
      </c>
      <c r="K2689">
        <v>0</v>
      </c>
    </row>
    <row r="2690" spans="1:11" x14ac:dyDescent="0.2">
      <c r="A2690" t="s">
        <v>2997</v>
      </c>
      <c r="B2690" t="s">
        <v>86</v>
      </c>
      <c r="C2690" t="s">
        <v>293</v>
      </c>
      <c r="D2690" t="s">
        <v>272</v>
      </c>
      <c r="E2690" t="s">
        <v>189</v>
      </c>
      <c r="F2690">
        <v>0</v>
      </c>
      <c r="G2690">
        <v>0</v>
      </c>
      <c r="H2690">
        <v>2</v>
      </c>
      <c r="I2690">
        <v>0</v>
      </c>
      <c r="J2690">
        <v>2</v>
      </c>
      <c r="K2690">
        <v>0</v>
      </c>
    </row>
    <row r="2691" spans="1:11" x14ac:dyDescent="0.2">
      <c r="A2691" t="s">
        <v>2998</v>
      </c>
      <c r="B2691" t="s">
        <v>86</v>
      </c>
      <c r="C2691" t="s">
        <v>293</v>
      </c>
      <c r="D2691" t="s">
        <v>267</v>
      </c>
      <c r="E2691" t="s">
        <v>281</v>
      </c>
      <c r="F2691">
        <v>0</v>
      </c>
      <c r="G2691">
        <v>0</v>
      </c>
      <c r="H2691">
        <v>33</v>
      </c>
      <c r="I2691">
        <v>0</v>
      </c>
      <c r="J2691">
        <v>33</v>
      </c>
      <c r="K2691">
        <v>0</v>
      </c>
    </row>
    <row r="2692" spans="1:11" x14ac:dyDescent="0.2">
      <c r="A2692" t="s">
        <v>2999</v>
      </c>
      <c r="B2692" t="s">
        <v>86</v>
      </c>
      <c r="C2692" t="s">
        <v>293</v>
      </c>
      <c r="D2692" t="s">
        <v>272</v>
      </c>
      <c r="E2692" t="s">
        <v>190</v>
      </c>
      <c r="F2692">
        <v>0</v>
      </c>
      <c r="G2692">
        <v>0</v>
      </c>
      <c r="H2692">
        <v>5</v>
      </c>
      <c r="I2692">
        <v>0</v>
      </c>
      <c r="J2692">
        <v>5</v>
      </c>
      <c r="K2692">
        <v>0</v>
      </c>
    </row>
    <row r="2693" spans="1:11" x14ac:dyDescent="0.2">
      <c r="A2693" t="s">
        <v>3000</v>
      </c>
      <c r="B2693" t="s">
        <v>86</v>
      </c>
      <c r="C2693" t="s">
        <v>293</v>
      </c>
      <c r="D2693" t="s">
        <v>264</v>
      </c>
      <c r="E2693" t="s">
        <v>191</v>
      </c>
      <c r="F2693">
        <v>0</v>
      </c>
      <c r="G2693">
        <v>0</v>
      </c>
      <c r="H2693">
        <v>9</v>
      </c>
      <c r="I2693">
        <v>0</v>
      </c>
      <c r="J2693">
        <v>9</v>
      </c>
      <c r="K2693">
        <v>0</v>
      </c>
    </row>
    <row r="2694" spans="1:11" x14ac:dyDescent="0.2">
      <c r="A2694" t="s">
        <v>3001</v>
      </c>
      <c r="B2694" t="s">
        <v>86</v>
      </c>
      <c r="C2694" t="s">
        <v>293</v>
      </c>
      <c r="D2694" t="s">
        <v>270</v>
      </c>
      <c r="E2694" t="s">
        <v>192</v>
      </c>
      <c r="F2694">
        <v>0</v>
      </c>
      <c r="G2694">
        <v>0</v>
      </c>
      <c r="H2694">
        <v>4</v>
      </c>
      <c r="I2694">
        <v>0</v>
      </c>
      <c r="J2694">
        <v>4</v>
      </c>
      <c r="K2694">
        <v>0</v>
      </c>
    </row>
    <row r="2695" spans="1:11" x14ac:dyDescent="0.2">
      <c r="A2695" t="s">
        <v>3002</v>
      </c>
      <c r="B2695" t="s">
        <v>86</v>
      </c>
      <c r="C2695" t="s">
        <v>293</v>
      </c>
      <c r="D2695" t="s">
        <v>267</v>
      </c>
      <c r="E2695" t="s">
        <v>193</v>
      </c>
      <c r="F2695">
        <v>0</v>
      </c>
      <c r="G2695">
        <v>0</v>
      </c>
      <c r="H2695">
        <v>1</v>
      </c>
      <c r="I2695">
        <v>0</v>
      </c>
      <c r="J2695">
        <v>1</v>
      </c>
      <c r="K2695">
        <v>0</v>
      </c>
    </row>
    <row r="2696" spans="1:11" x14ac:dyDescent="0.2">
      <c r="A2696" t="s">
        <v>3003</v>
      </c>
      <c r="B2696" t="s">
        <v>86</v>
      </c>
      <c r="C2696" t="s">
        <v>293</v>
      </c>
      <c r="D2696" t="s">
        <v>268</v>
      </c>
      <c r="E2696" t="s">
        <v>282</v>
      </c>
      <c r="F2696">
        <v>0</v>
      </c>
      <c r="G2696">
        <v>0</v>
      </c>
      <c r="H2696">
        <v>154</v>
      </c>
      <c r="I2696">
        <v>0</v>
      </c>
      <c r="J2696">
        <v>154</v>
      </c>
      <c r="K2696">
        <v>0</v>
      </c>
    </row>
    <row r="2697" spans="1:11" x14ac:dyDescent="0.2">
      <c r="A2697" t="s">
        <v>3004</v>
      </c>
      <c r="B2697" t="s">
        <v>86</v>
      </c>
      <c r="C2697" t="s">
        <v>293</v>
      </c>
      <c r="D2697" t="s">
        <v>272</v>
      </c>
      <c r="E2697" t="s">
        <v>194</v>
      </c>
      <c r="F2697">
        <v>0</v>
      </c>
      <c r="G2697">
        <v>0</v>
      </c>
      <c r="H2697">
        <v>5</v>
      </c>
      <c r="I2697">
        <v>0</v>
      </c>
      <c r="J2697">
        <v>5</v>
      </c>
      <c r="K2697">
        <v>0</v>
      </c>
    </row>
    <row r="2698" spans="1:11" x14ac:dyDescent="0.2">
      <c r="A2698" t="s">
        <v>3005</v>
      </c>
      <c r="B2698" t="s">
        <v>86</v>
      </c>
      <c r="C2698" t="s">
        <v>293</v>
      </c>
      <c r="D2698" t="s">
        <v>267</v>
      </c>
      <c r="E2698" t="s">
        <v>195</v>
      </c>
      <c r="F2698">
        <v>0</v>
      </c>
      <c r="G2698">
        <v>0</v>
      </c>
      <c r="H2698">
        <v>5</v>
      </c>
      <c r="I2698">
        <v>0</v>
      </c>
      <c r="J2698">
        <v>5</v>
      </c>
      <c r="K2698">
        <v>0</v>
      </c>
    </row>
    <row r="2699" spans="1:11" x14ac:dyDescent="0.2">
      <c r="A2699" t="s">
        <v>3006</v>
      </c>
      <c r="B2699" t="s">
        <v>86</v>
      </c>
      <c r="C2699" t="s">
        <v>293</v>
      </c>
      <c r="D2699" t="s">
        <v>273</v>
      </c>
      <c r="E2699" t="s">
        <v>273</v>
      </c>
      <c r="F2699">
        <v>0</v>
      </c>
      <c r="G2699">
        <v>0</v>
      </c>
      <c r="H2699">
        <v>1</v>
      </c>
      <c r="I2699">
        <v>0</v>
      </c>
      <c r="J2699">
        <v>1</v>
      </c>
      <c r="K2699">
        <v>0</v>
      </c>
    </row>
    <row r="2700" spans="1:11" x14ac:dyDescent="0.2">
      <c r="A2700" t="s">
        <v>3007</v>
      </c>
      <c r="B2700" t="s">
        <v>86</v>
      </c>
      <c r="C2700" t="s">
        <v>293</v>
      </c>
      <c r="D2700" t="s">
        <v>273</v>
      </c>
      <c r="E2700" t="s">
        <v>287</v>
      </c>
      <c r="F2700">
        <v>0</v>
      </c>
      <c r="G2700">
        <v>0</v>
      </c>
      <c r="H2700">
        <v>1</v>
      </c>
      <c r="I2700">
        <v>0</v>
      </c>
      <c r="J2700">
        <v>1</v>
      </c>
      <c r="K2700">
        <v>0</v>
      </c>
    </row>
    <row r="2701" spans="1:11" x14ac:dyDescent="0.2">
      <c r="A2701" t="s">
        <v>3008</v>
      </c>
      <c r="B2701" t="s">
        <v>86</v>
      </c>
      <c r="C2701" t="s">
        <v>293</v>
      </c>
      <c r="D2701" t="s">
        <v>264</v>
      </c>
      <c r="E2701" t="s">
        <v>196</v>
      </c>
      <c r="F2701">
        <v>0</v>
      </c>
      <c r="G2701">
        <v>0</v>
      </c>
      <c r="H2701">
        <v>16</v>
      </c>
      <c r="I2701">
        <v>0</v>
      </c>
      <c r="J2701">
        <v>16</v>
      </c>
      <c r="K2701">
        <v>0</v>
      </c>
    </row>
    <row r="2702" spans="1:11" x14ac:dyDescent="0.2">
      <c r="A2702" t="s">
        <v>3009</v>
      </c>
      <c r="B2702" t="s">
        <v>86</v>
      </c>
      <c r="C2702" t="s">
        <v>293</v>
      </c>
      <c r="D2702" t="s">
        <v>264</v>
      </c>
      <c r="E2702" t="s">
        <v>197</v>
      </c>
      <c r="F2702">
        <v>0</v>
      </c>
      <c r="G2702">
        <v>0</v>
      </c>
      <c r="H2702">
        <v>11</v>
      </c>
      <c r="I2702">
        <v>0</v>
      </c>
      <c r="J2702">
        <v>11</v>
      </c>
      <c r="K2702">
        <v>0</v>
      </c>
    </row>
    <row r="2703" spans="1:11" x14ac:dyDescent="0.2">
      <c r="A2703" t="s">
        <v>3010</v>
      </c>
      <c r="B2703" t="s">
        <v>86</v>
      </c>
      <c r="C2703" t="s">
        <v>293</v>
      </c>
      <c r="D2703" t="s">
        <v>268</v>
      </c>
      <c r="E2703" t="s">
        <v>198</v>
      </c>
      <c r="F2703">
        <v>0</v>
      </c>
      <c r="G2703">
        <v>0</v>
      </c>
      <c r="H2703">
        <v>19</v>
      </c>
      <c r="I2703">
        <v>0</v>
      </c>
      <c r="J2703">
        <v>19</v>
      </c>
      <c r="K2703">
        <v>0</v>
      </c>
    </row>
    <row r="2704" spans="1:11" x14ac:dyDescent="0.2">
      <c r="A2704" t="s">
        <v>3011</v>
      </c>
      <c r="B2704" t="s">
        <v>86</v>
      </c>
      <c r="C2704" t="s">
        <v>293</v>
      </c>
      <c r="D2704" t="s">
        <v>269</v>
      </c>
      <c r="E2704" t="s">
        <v>199</v>
      </c>
      <c r="F2704">
        <v>0</v>
      </c>
      <c r="G2704">
        <v>0</v>
      </c>
      <c r="H2704">
        <v>8</v>
      </c>
      <c r="I2704">
        <v>0</v>
      </c>
      <c r="J2704">
        <v>8</v>
      </c>
      <c r="K2704">
        <v>0</v>
      </c>
    </row>
    <row r="2705" spans="1:11" x14ac:dyDescent="0.2">
      <c r="A2705" t="s">
        <v>3012</v>
      </c>
      <c r="B2705" t="s">
        <v>86</v>
      </c>
      <c r="C2705" t="s">
        <v>293</v>
      </c>
      <c r="D2705" t="s">
        <v>265</v>
      </c>
      <c r="E2705" t="s">
        <v>200</v>
      </c>
      <c r="F2705">
        <v>0</v>
      </c>
      <c r="G2705">
        <v>0</v>
      </c>
      <c r="H2705">
        <v>3</v>
      </c>
      <c r="I2705">
        <v>0</v>
      </c>
      <c r="J2705">
        <v>3</v>
      </c>
      <c r="K2705">
        <v>0</v>
      </c>
    </row>
    <row r="2706" spans="1:11" x14ac:dyDescent="0.2">
      <c r="A2706" t="s">
        <v>3013</v>
      </c>
      <c r="B2706" t="s">
        <v>86</v>
      </c>
      <c r="C2706" t="s">
        <v>293</v>
      </c>
      <c r="D2706" t="s">
        <v>270</v>
      </c>
      <c r="E2706" t="s">
        <v>201</v>
      </c>
      <c r="F2706">
        <v>0</v>
      </c>
      <c r="G2706">
        <v>0</v>
      </c>
      <c r="H2706">
        <v>1</v>
      </c>
      <c r="I2706">
        <v>0</v>
      </c>
      <c r="J2706">
        <v>1</v>
      </c>
      <c r="K2706">
        <v>0</v>
      </c>
    </row>
    <row r="2707" spans="1:11" x14ac:dyDescent="0.2">
      <c r="A2707" t="s">
        <v>3014</v>
      </c>
      <c r="B2707" t="s">
        <v>86</v>
      </c>
      <c r="C2707" t="s">
        <v>293</v>
      </c>
      <c r="D2707" t="s">
        <v>269</v>
      </c>
      <c r="E2707" t="s">
        <v>202</v>
      </c>
      <c r="F2707">
        <v>0</v>
      </c>
      <c r="G2707">
        <v>0</v>
      </c>
      <c r="H2707">
        <v>2</v>
      </c>
      <c r="I2707">
        <v>0</v>
      </c>
      <c r="J2707">
        <v>2</v>
      </c>
      <c r="K2707">
        <v>0</v>
      </c>
    </row>
    <row r="2708" spans="1:11" x14ac:dyDescent="0.2">
      <c r="A2708" t="s">
        <v>3015</v>
      </c>
      <c r="B2708" t="s">
        <v>86</v>
      </c>
      <c r="C2708" t="s">
        <v>293</v>
      </c>
      <c r="D2708" t="s">
        <v>269</v>
      </c>
      <c r="E2708" t="s">
        <v>203</v>
      </c>
      <c r="F2708">
        <v>0</v>
      </c>
      <c r="G2708">
        <v>0</v>
      </c>
      <c r="H2708">
        <v>7</v>
      </c>
      <c r="I2708">
        <v>0</v>
      </c>
      <c r="J2708">
        <v>7</v>
      </c>
      <c r="K2708">
        <v>0</v>
      </c>
    </row>
    <row r="2709" spans="1:11" x14ac:dyDescent="0.2">
      <c r="A2709" t="s">
        <v>3016</v>
      </c>
      <c r="B2709" t="s">
        <v>86</v>
      </c>
      <c r="C2709" t="s">
        <v>293</v>
      </c>
      <c r="D2709" t="s">
        <v>266</v>
      </c>
      <c r="E2709" t="s">
        <v>204</v>
      </c>
      <c r="F2709">
        <v>0</v>
      </c>
      <c r="G2709">
        <v>0</v>
      </c>
      <c r="H2709">
        <v>17</v>
      </c>
      <c r="I2709">
        <v>0</v>
      </c>
      <c r="J2709">
        <v>17</v>
      </c>
      <c r="K2709">
        <v>0</v>
      </c>
    </row>
    <row r="2710" spans="1:11" x14ac:dyDescent="0.2">
      <c r="A2710" t="s">
        <v>3017</v>
      </c>
      <c r="B2710" t="s">
        <v>86</v>
      </c>
      <c r="C2710" t="s">
        <v>293</v>
      </c>
      <c r="D2710" t="s">
        <v>266</v>
      </c>
      <c r="E2710" t="s">
        <v>206</v>
      </c>
      <c r="F2710">
        <v>0</v>
      </c>
      <c r="G2710">
        <v>0</v>
      </c>
      <c r="H2710">
        <v>6</v>
      </c>
      <c r="I2710">
        <v>0</v>
      </c>
      <c r="J2710">
        <v>6</v>
      </c>
      <c r="K2710">
        <v>0</v>
      </c>
    </row>
    <row r="2711" spans="1:11" x14ac:dyDescent="0.2">
      <c r="A2711" t="s">
        <v>3018</v>
      </c>
      <c r="B2711" t="s">
        <v>86</v>
      </c>
      <c r="C2711" t="s">
        <v>293</v>
      </c>
      <c r="D2711" t="s">
        <v>268</v>
      </c>
      <c r="E2711" t="s">
        <v>207</v>
      </c>
      <c r="F2711">
        <v>0</v>
      </c>
      <c r="G2711">
        <v>0</v>
      </c>
      <c r="H2711">
        <v>13</v>
      </c>
      <c r="I2711">
        <v>0</v>
      </c>
      <c r="J2711">
        <v>13</v>
      </c>
      <c r="K2711">
        <v>0</v>
      </c>
    </row>
    <row r="2712" spans="1:11" x14ac:dyDescent="0.2">
      <c r="A2712" t="s">
        <v>3019</v>
      </c>
      <c r="B2712" t="s">
        <v>86</v>
      </c>
      <c r="C2712" t="s">
        <v>293</v>
      </c>
      <c r="D2712" t="s">
        <v>272</v>
      </c>
      <c r="E2712" t="s">
        <v>208</v>
      </c>
      <c r="F2712">
        <v>0</v>
      </c>
      <c r="G2712">
        <v>0</v>
      </c>
      <c r="H2712">
        <v>8</v>
      </c>
      <c r="I2712">
        <v>0</v>
      </c>
      <c r="J2712">
        <v>8</v>
      </c>
      <c r="K2712">
        <v>0</v>
      </c>
    </row>
    <row r="2713" spans="1:11" x14ac:dyDescent="0.2">
      <c r="A2713" t="s">
        <v>3020</v>
      </c>
      <c r="B2713" t="s">
        <v>86</v>
      </c>
      <c r="C2713" t="s">
        <v>293</v>
      </c>
      <c r="D2713" t="s">
        <v>268</v>
      </c>
      <c r="E2713" t="s">
        <v>210</v>
      </c>
      <c r="F2713">
        <v>0</v>
      </c>
      <c r="G2713">
        <v>0</v>
      </c>
      <c r="H2713">
        <v>8</v>
      </c>
      <c r="I2713">
        <v>0</v>
      </c>
      <c r="J2713">
        <v>8</v>
      </c>
      <c r="K2713">
        <v>0</v>
      </c>
    </row>
    <row r="2714" spans="1:11" x14ac:dyDescent="0.2">
      <c r="A2714" t="s">
        <v>3021</v>
      </c>
      <c r="B2714" t="s">
        <v>86</v>
      </c>
      <c r="C2714" t="s">
        <v>293</v>
      </c>
      <c r="D2714" t="s">
        <v>271</v>
      </c>
      <c r="E2714" t="s">
        <v>211</v>
      </c>
      <c r="F2714">
        <v>0</v>
      </c>
      <c r="G2714">
        <v>0</v>
      </c>
      <c r="H2714">
        <v>5</v>
      </c>
      <c r="I2714">
        <v>0</v>
      </c>
      <c r="J2714">
        <v>5</v>
      </c>
      <c r="K2714">
        <v>0</v>
      </c>
    </row>
    <row r="2715" spans="1:11" x14ac:dyDescent="0.2">
      <c r="A2715" t="s">
        <v>3022</v>
      </c>
      <c r="B2715" t="s">
        <v>86</v>
      </c>
      <c r="C2715" t="s">
        <v>293</v>
      </c>
      <c r="D2715" t="s">
        <v>268</v>
      </c>
      <c r="E2715" t="s">
        <v>212</v>
      </c>
      <c r="F2715">
        <v>0</v>
      </c>
      <c r="G2715">
        <v>0</v>
      </c>
      <c r="H2715">
        <v>2</v>
      </c>
      <c r="I2715">
        <v>0</v>
      </c>
      <c r="J2715">
        <v>2</v>
      </c>
      <c r="K2715">
        <v>0</v>
      </c>
    </row>
    <row r="2716" spans="1:11" x14ac:dyDescent="0.2">
      <c r="A2716" t="s">
        <v>3023</v>
      </c>
      <c r="B2716" t="s">
        <v>86</v>
      </c>
      <c r="C2716" t="s">
        <v>293</v>
      </c>
      <c r="D2716" t="s">
        <v>272</v>
      </c>
      <c r="E2716" t="s">
        <v>213</v>
      </c>
      <c r="F2716">
        <v>0</v>
      </c>
      <c r="G2716">
        <v>0</v>
      </c>
      <c r="H2716">
        <v>17</v>
      </c>
      <c r="I2716">
        <v>0</v>
      </c>
      <c r="J2716">
        <v>17</v>
      </c>
      <c r="K2716">
        <v>0</v>
      </c>
    </row>
    <row r="2717" spans="1:11" x14ac:dyDescent="0.2">
      <c r="A2717" t="s">
        <v>3024</v>
      </c>
      <c r="B2717" t="s">
        <v>86</v>
      </c>
      <c r="C2717" t="s">
        <v>293</v>
      </c>
      <c r="D2717" t="s">
        <v>271</v>
      </c>
      <c r="E2717" t="s">
        <v>214</v>
      </c>
      <c r="F2717">
        <v>0</v>
      </c>
      <c r="G2717">
        <v>0</v>
      </c>
      <c r="H2717">
        <v>4</v>
      </c>
      <c r="I2717">
        <v>0</v>
      </c>
      <c r="J2717">
        <v>4</v>
      </c>
      <c r="K2717">
        <v>0</v>
      </c>
    </row>
    <row r="2718" spans="1:11" x14ac:dyDescent="0.2">
      <c r="A2718" t="s">
        <v>3025</v>
      </c>
      <c r="B2718" t="s">
        <v>86</v>
      </c>
      <c r="C2718" t="s">
        <v>293</v>
      </c>
      <c r="D2718" t="s">
        <v>269</v>
      </c>
      <c r="E2718" t="s">
        <v>215</v>
      </c>
      <c r="F2718">
        <v>0</v>
      </c>
      <c r="G2718">
        <v>0</v>
      </c>
      <c r="H2718">
        <v>4</v>
      </c>
      <c r="I2718">
        <v>0</v>
      </c>
      <c r="J2718">
        <v>4</v>
      </c>
      <c r="K2718">
        <v>0</v>
      </c>
    </row>
    <row r="2719" spans="1:11" x14ac:dyDescent="0.2">
      <c r="A2719" t="s">
        <v>3026</v>
      </c>
      <c r="B2719" t="s">
        <v>86</v>
      </c>
      <c r="C2719" t="s">
        <v>293</v>
      </c>
      <c r="D2719" t="s">
        <v>271</v>
      </c>
      <c r="E2719" t="s">
        <v>216</v>
      </c>
      <c r="F2719">
        <v>0</v>
      </c>
      <c r="G2719">
        <v>0</v>
      </c>
      <c r="H2719">
        <v>7</v>
      </c>
      <c r="I2719">
        <v>0</v>
      </c>
      <c r="J2719">
        <v>7</v>
      </c>
      <c r="K2719">
        <v>0</v>
      </c>
    </row>
    <row r="2720" spans="1:11" x14ac:dyDescent="0.2">
      <c r="A2720" t="s">
        <v>3027</v>
      </c>
      <c r="B2720" t="s">
        <v>86</v>
      </c>
      <c r="C2720" t="s">
        <v>293</v>
      </c>
      <c r="D2720" t="s">
        <v>270</v>
      </c>
      <c r="E2720" t="s">
        <v>217</v>
      </c>
      <c r="F2720">
        <v>0</v>
      </c>
      <c r="G2720">
        <v>0</v>
      </c>
      <c r="H2720">
        <v>4</v>
      </c>
      <c r="I2720">
        <v>0</v>
      </c>
      <c r="J2720">
        <v>4</v>
      </c>
      <c r="K2720">
        <v>0</v>
      </c>
    </row>
    <row r="2721" spans="1:11" x14ac:dyDescent="0.2">
      <c r="A2721" t="s">
        <v>3028</v>
      </c>
      <c r="B2721" t="s">
        <v>86</v>
      </c>
      <c r="C2721" t="s">
        <v>293</v>
      </c>
      <c r="D2721" t="s">
        <v>269</v>
      </c>
      <c r="E2721" t="s">
        <v>283</v>
      </c>
      <c r="F2721">
        <v>0</v>
      </c>
      <c r="G2721">
        <v>0</v>
      </c>
      <c r="H2721">
        <v>239</v>
      </c>
      <c r="I2721">
        <v>0</v>
      </c>
      <c r="J2721">
        <v>239</v>
      </c>
      <c r="K2721">
        <v>0</v>
      </c>
    </row>
    <row r="2722" spans="1:11" x14ac:dyDescent="0.2">
      <c r="A2722" t="s">
        <v>3029</v>
      </c>
      <c r="B2722" t="s">
        <v>86</v>
      </c>
      <c r="C2722" t="s">
        <v>293</v>
      </c>
      <c r="D2722" t="s">
        <v>270</v>
      </c>
      <c r="E2722" t="s">
        <v>218</v>
      </c>
      <c r="F2722">
        <v>0</v>
      </c>
      <c r="G2722">
        <v>0</v>
      </c>
      <c r="H2722">
        <v>1</v>
      </c>
      <c r="I2722">
        <v>0</v>
      </c>
      <c r="J2722">
        <v>1</v>
      </c>
      <c r="K2722">
        <v>0</v>
      </c>
    </row>
    <row r="2723" spans="1:11" x14ac:dyDescent="0.2">
      <c r="A2723" t="s">
        <v>3030</v>
      </c>
      <c r="B2723" t="s">
        <v>86</v>
      </c>
      <c r="C2723" t="s">
        <v>293</v>
      </c>
      <c r="D2723" t="s">
        <v>267</v>
      </c>
      <c r="E2723" t="s">
        <v>219</v>
      </c>
      <c r="F2723">
        <v>0</v>
      </c>
      <c r="G2723">
        <v>0</v>
      </c>
      <c r="H2723">
        <v>4</v>
      </c>
      <c r="I2723">
        <v>0</v>
      </c>
      <c r="J2723">
        <v>4</v>
      </c>
      <c r="K2723">
        <v>0</v>
      </c>
    </row>
    <row r="2724" spans="1:11" x14ac:dyDescent="0.2">
      <c r="A2724" t="s">
        <v>3031</v>
      </c>
      <c r="B2724" t="s">
        <v>86</v>
      </c>
      <c r="C2724" t="s">
        <v>293</v>
      </c>
      <c r="D2724" t="s">
        <v>270</v>
      </c>
      <c r="E2724" t="s">
        <v>284</v>
      </c>
      <c r="F2724">
        <v>0</v>
      </c>
      <c r="G2724">
        <v>0</v>
      </c>
      <c r="H2724">
        <v>68</v>
      </c>
      <c r="I2724">
        <v>0</v>
      </c>
      <c r="J2724">
        <v>68</v>
      </c>
      <c r="K2724">
        <v>0</v>
      </c>
    </row>
    <row r="2725" spans="1:11" x14ac:dyDescent="0.2">
      <c r="A2725" t="s">
        <v>3032</v>
      </c>
      <c r="B2725" t="s">
        <v>86</v>
      </c>
      <c r="C2725" t="s">
        <v>293</v>
      </c>
      <c r="D2725" t="s">
        <v>269</v>
      </c>
      <c r="E2725" t="s">
        <v>220</v>
      </c>
      <c r="F2725">
        <v>0</v>
      </c>
      <c r="G2725">
        <v>0</v>
      </c>
      <c r="H2725">
        <v>12</v>
      </c>
      <c r="I2725">
        <v>0</v>
      </c>
      <c r="J2725">
        <v>12</v>
      </c>
      <c r="K2725">
        <v>0</v>
      </c>
    </row>
    <row r="2726" spans="1:11" x14ac:dyDescent="0.2">
      <c r="A2726" t="s">
        <v>3033</v>
      </c>
      <c r="B2726" t="s">
        <v>86</v>
      </c>
      <c r="C2726" t="s">
        <v>293</v>
      </c>
      <c r="D2726" t="s">
        <v>265</v>
      </c>
      <c r="E2726" t="s">
        <v>221</v>
      </c>
      <c r="F2726">
        <v>0</v>
      </c>
      <c r="G2726">
        <v>0</v>
      </c>
      <c r="H2726">
        <v>5</v>
      </c>
      <c r="I2726">
        <v>0</v>
      </c>
      <c r="J2726">
        <v>5</v>
      </c>
      <c r="K2726">
        <v>0</v>
      </c>
    </row>
    <row r="2727" spans="1:11" x14ac:dyDescent="0.2">
      <c r="A2727" t="s">
        <v>3034</v>
      </c>
      <c r="B2727" t="s">
        <v>86</v>
      </c>
      <c r="C2727" t="s">
        <v>293</v>
      </c>
      <c r="D2727" t="s">
        <v>266</v>
      </c>
      <c r="E2727" t="s">
        <v>222</v>
      </c>
      <c r="F2727">
        <v>0</v>
      </c>
      <c r="G2727">
        <v>0</v>
      </c>
      <c r="H2727">
        <v>35</v>
      </c>
      <c r="I2727">
        <v>0</v>
      </c>
      <c r="J2727">
        <v>35</v>
      </c>
      <c r="K2727">
        <v>0</v>
      </c>
    </row>
    <row r="2728" spans="1:11" x14ac:dyDescent="0.2">
      <c r="A2728" t="s">
        <v>3035</v>
      </c>
      <c r="B2728" t="s">
        <v>86</v>
      </c>
      <c r="C2728" t="s">
        <v>293</v>
      </c>
      <c r="D2728" t="s">
        <v>268</v>
      </c>
      <c r="E2728" t="s">
        <v>223</v>
      </c>
      <c r="F2728">
        <v>0</v>
      </c>
      <c r="G2728">
        <v>0</v>
      </c>
      <c r="H2728">
        <v>1</v>
      </c>
      <c r="I2728">
        <v>0</v>
      </c>
      <c r="J2728">
        <v>1</v>
      </c>
      <c r="K2728">
        <v>0</v>
      </c>
    </row>
    <row r="2729" spans="1:11" x14ac:dyDescent="0.2">
      <c r="A2729" t="s">
        <v>3036</v>
      </c>
      <c r="B2729" t="s">
        <v>86</v>
      </c>
      <c r="C2729" t="s">
        <v>293</v>
      </c>
      <c r="D2729" t="s">
        <v>271</v>
      </c>
      <c r="E2729" t="s">
        <v>224</v>
      </c>
      <c r="F2729">
        <v>0</v>
      </c>
      <c r="G2729">
        <v>0</v>
      </c>
      <c r="H2729">
        <v>11</v>
      </c>
      <c r="I2729">
        <v>0</v>
      </c>
      <c r="J2729">
        <v>11</v>
      </c>
      <c r="K2729">
        <v>0</v>
      </c>
    </row>
    <row r="2730" spans="1:11" x14ac:dyDescent="0.2">
      <c r="A2730" t="s">
        <v>3037</v>
      </c>
      <c r="B2730" t="s">
        <v>86</v>
      </c>
      <c r="C2730" t="s">
        <v>293</v>
      </c>
      <c r="D2730" t="s">
        <v>268</v>
      </c>
      <c r="E2730" t="s">
        <v>225</v>
      </c>
      <c r="F2730">
        <v>0</v>
      </c>
      <c r="G2730">
        <v>0</v>
      </c>
      <c r="H2730">
        <v>6</v>
      </c>
      <c r="I2730">
        <v>0</v>
      </c>
      <c r="J2730">
        <v>6</v>
      </c>
      <c r="K2730">
        <v>0</v>
      </c>
    </row>
    <row r="2731" spans="1:11" x14ac:dyDescent="0.2">
      <c r="A2731" t="s">
        <v>3038</v>
      </c>
      <c r="B2731" t="s">
        <v>86</v>
      </c>
      <c r="C2731" t="s">
        <v>293</v>
      </c>
      <c r="D2731" t="s">
        <v>267</v>
      </c>
      <c r="E2731" t="s">
        <v>226</v>
      </c>
      <c r="F2731">
        <v>0</v>
      </c>
      <c r="G2731">
        <v>0</v>
      </c>
      <c r="H2731">
        <v>3</v>
      </c>
      <c r="I2731">
        <v>0</v>
      </c>
      <c r="J2731">
        <v>3</v>
      </c>
      <c r="K2731">
        <v>0</v>
      </c>
    </row>
    <row r="2732" spans="1:11" x14ac:dyDescent="0.2">
      <c r="A2732" t="s">
        <v>3039</v>
      </c>
      <c r="B2732" t="s">
        <v>86</v>
      </c>
      <c r="C2732" t="s">
        <v>293</v>
      </c>
      <c r="D2732" t="s">
        <v>271</v>
      </c>
      <c r="E2732" t="s">
        <v>227</v>
      </c>
      <c r="F2732">
        <v>0</v>
      </c>
      <c r="G2732">
        <v>0</v>
      </c>
      <c r="H2732">
        <v>3</v>
      </c>
      <c r="I2732">
        <v>0</v>
      </c>
      <c r="J2732">
        <v>3</v>
      </c>
      <c r="K2732">
        <v>0</v>
      </c>
    </row>
    <row r="2733" spans="1:11" x14ac:dyDescent="0.2">
      <c r="A2733" t="s">
        <v>3040</v>
      </c>
      <c r="B2733" t="s">
        <v>86</v>
      </c>
      <c r="C2733" t="s">
        <v>293</v>
      </c>
      <c r="D2733" t="s">
        <v>265</v>
      </c>
      <c r="E2733" t="s">
        <v>228</v>
      </c>
      <c r="F2733">
        <v>0</v>
      </c>
      <c r="G2733">
        <v>0</v>
      </c>
      <c r="H2733">
        <v>7</v>
      </c>
      <c r="I2733">
        <v>0</v>
      </c>
      <c r="J2733">
        <v>7</v>
      </c>
      <c r="K2733">
        <v>0</v>
      </c>
    </row>
    <row r="2734" spans="1:11" x14ac:dyDescent="0.2">
      <c r="A2734" t="s">
        <v>3041</v>
      </c>
      <c r="B2734" t="s">
        <v>86</v>
      </c>
      <c r="C2734" t="s">
        <v>293</v>
      </c>
      <c r="D2734" t="s">
        <v>267</v>
      </c>
      <c r="E2734" t="s">
        <v>229</v>
      </c>
      <c r="F2734">
        <v>0</v>
      </c>
      <c r="G2734">
        <v>0</v>
      </c>
      <c r="H2734">
        <v>4</v>
      </c>
      <c r="I2734">
        <v>0</v>
      </c>
      <c r="J2734">
        <v>4</v>
      </c>
      <c r="K2734">
        <v>0</v>
      </c>
    </row>
    <row r="2735" spans="1:11" x14ac:dyDescent="0.2">
      <c r="A2735" t="s">
        <v>3042</v>
      </c>
      <c r="B2735" t="s">
        <v>86</v>
      </c>
      <c r="C2735" t="s">
        <v>293</v>
      </c>
      <c r="D2735" t="s">
        <v>269</v>
      </c>
      <c r="E2735" t="s">
        <v>230</v>
      </c>
      <c r="F2735">
        <v>0</v>
      </c>
      <c r="G2735">
        <v>0</v>
      </c>
      <c r="H2735">
        <v>24</v>
      </c>
      <c r="I2735">
        <v>0</v>
      </c>
      <c r="J2735">
        <v>24</v>
      </c>
      <c r="K2735">
        <v>0</v>
      </c>
    </row>
    <row r="2736" spans="1:11" x14ac:dyDescent="0.2">
      <c r="A2736" t="s">
        <v>3043</v>
      </c>
      <c r="B2736" t="s">
        <v>86</v>
      </c>
      <c r="C2736" t="s">
        <v>293</v>
      </c>
      <c r="D2736" t="s">
        <v>266</v>
      </c>
      <c r="E2736" t="s">
        <v>231</v>
      </c>
      <c r="F2736">
        <v>0</v>
      </c>
      <c r="G2736">
        <v>0</v>
      </c>
      <c r="H2736">
        <v>12</v>
      </c>
      <c r="I2736">
        <v>0</v>
      </c>
      <c r="J2736">
        <v>12</v>
      </c>
      <c r="K2736">
        <v>0</v>
      </c>
    </row>
    <row r="2737" spans="1:11" x14ac:dyDescent="0.2">
      <c r="A2737" t="s">
        <v>3044</v>
      </c>
      <c r="B2737" t="s">
        <v>86</v>
      </c>
      <c r="C2737" t="s">
        <v>293</v>
      </c>
      <c r="D2737" t="s">
        <v>270</v>
      </c>
      <c r="E2737" t="s">
        <v>232</v>
      </c>
      <c r="F2737">
        <v>0</v>
      </c>
      <c r="G2737">
        <v>0</v>
      </c>
      <c r="H2737">
        <v>4</v>
      </c>
      <c r="I2737">
        <v>0</v>
      </c>
      <c r="J2737">
        <v>4</v>
      </c>
      <c r="K2737">
        <v>0</v>
      </c>
    </row>
    <row r="2738" spans="1:11" x14ac:dyDescent="0.2">
      <c r="A2738" t="s">
        <v>3045</v>
      </c>
      <c r="B2738" t="s">
        <v>86</v>
      </c>
      <c r="C2738" t="s">
        <v>293</v>
      </c>
      <c r="D2738" t="s">
        <v>268</v>
      </c>
      <c r="E2738" t="s">
        <v>233</v>
      </c>
      <c r="F2738">
        <v>0</v>
      </c>
      <c r="G2738">
        <v>0</v>
      </c>
      <c r="H2738">
        <v>8</v>
      </c>
      <c r="I2738">
        <v>0</v>
      </c>
      <c r="J2738">
        <v>8</v>
      </c>
      <c r="K2738">
        <v>0</v>
      </c>
    </row>
    <row r="2739" spans="1:11" x14ac:dyDescent="0.2">
      <c r="A2739" t="s">
        <v>3046</v>
      </c>
      <c r="B2739" t="s">
        <v>86</v>
      </c>
      <c r="C2739" t="s">
        <v>293</v>
      </c>
      <c r="D2739" t="s">
        <v>271</v>
      </c>
      <c r="E2739" t="s">
        <v>234</v>
      </c>
      <c r="F2739">
        <v>0</v>
      </c>
      <c r="G2739">
        <v>0</v>
      </c>
      <c r="H2739">
        <v>2</v>
      </c>
      <c r="I2739">
        <v>0</v>
      </c>
      <c r="J2739">
        <v>2</v>
      </c>
      <c r="K2739">
        <v>0</v>
      </c>
    </row>
    <row r="2740" spans="1:11" x14ac:dyDescent="0.2">
      <c r="A2740" t="s">
        <v>3047</v>
      </c>
      <c r="B2740" t="s">
        <v>86</v>
      </c>
      <c r="C2740" t="s">
        <v>293</v>
      </c>
      <c r="D2740" t="s">
        <v>265</v>
      </c>
      <c r="E2740" t="s">
        <v>235</v>
      </c>
      <c r="F2740">
        <v>0</v>
      </c>
      <c r="G2740">
        <v>0</v>
      </c>
      <c r="H2740">
        <v>22</v>
      </c>
      <c r="I2740">
        <v>0</v>
      </c>
      <c r="J2740">
        <v>22</v>
      </c>
      <c r="K2740">
        <v>0</v>
      </c>
    </row>
    <row r="2741" spans="1:11" x14ac:dyDescent="0.2">
      <c r="A2741" t="s">
        <v>3048</v>
      </c>
      <c r="B2741" t="s">
        <v>86</v>
      </c>
      <c r="C2741" t="s">
        <v>293</v>
      </c>
      <c r="D2741" t="s">
        <v>270</v>
      </c>
      <c r="E2741" t="s">
        <v>236</v>
      </c>
      <c r="F2741">
        <v>0</v>
      </c>
      <c r="G2741">
        <v>0</v>
      </c>
      <c r="H2741">
        <v>1</v>
      </c>
      <c r="I2741">
        <v>0</v>
      </c>
      <c r="J2741">
        <v>1</v>
      </c>
      <c r="K2741">
        <v>0</v>
      </c>
    </row>
    <row r="2742" spans="1:11" x14ac:dyDescent="0.2">
      <c r="A2742" t="s">
        <v>3049</v>
      </c>
      <c r="B2742" t="s">
        <v>86</v>
      </c>
      <c r="C2742" t="s">
        <v>293</v>
      </c>
      <c r="D2742" t="s">
        <v>266</v>
      </c>
      <c r="E2742" t="s">
        <v>237</v>
      </c>
      <c r="F2742">
        <v>0</v>
      </c>
      <c r="G2742">
        <v>0</v>
      </c>
      <c r="H2742">
        <v>5</v>
      </c>
      <c r="I2742">
        <v>0</v>
      </c>
      <c r="J2742">
        <v>5</v>
      </c>
      <c r="K2742">
        <v>0</v>
      </c>
    </row>
    <row r="2743" spans="1:11" x14ac:dyDescent="0.2">
      <c r="A2743" t="s">
        <v>3050</v>
      </c>
      <c r="B2743" t="s">
        <v>86</v>
      </c>
      <c r="C2743" t="s">
        <v>293</v>
      </c>
      <c r="D2743" t="s">
        <v>268</v>
      </c>
      <c r="E2743" t="s">
        <v>238</v>
      </c>
      <c r="F2743">
        <v>0</v>
      </c>
      <c r="G2743">
        <v>0</v>
      </c>
      <c r="H2743">
        <v>8</v>
      </c>
      <c r="I2743">
        <v>0</v>
      </c>
      <c r="J2743">
        <v>8</v>
      </c>
      <c r="K2743">
        <v>0</v>
      </c>
    </row>
    <row r="2744" spans="1:11" x14ac:dyDescent="0.2">
      <c r="A2744" t="s">
        <v>3051</v>
      </c>
      <c r="B2744" t="s">
        <v>86</v>
      </c>
      <c r="C2744" t="s">
        <v>293</v>
      </c>
      <c r="D2744" t="s">
        <v>272</v>
      </c>
      <c r="E2744" t="s">
        <v>239</v>
      </c>
      <c r="F2744">
        <v>0</v>
      </c>
      <c r="G2744">
        <v>0</v>
      </c>
      <c r="H2744">
        <v>3</v>
      </c>
      <c r="I2744">
        <v>0</v>
      </c>
      <c r="J2744">
        <v>3</v>
      </c>
      <c r="K2744">
        <v>0</v>
      </c>
    </row>
    <row r="2745" spans="1:11" x14ac:dyDescent="0.2">
      <c r="A2745" t="s">
        <v>3052</v>
      </c>
      <c r="B2745" t="s">
        <v>86</v>
      </c>
      <c r="C2745" t="s">
        <v>293</v>
      </c>
      <c r="D2745" t="s">
        <v>271</v>
      </c>
      <c r="E2745" t="s">
        <v>240</v>
      </c>
      <c r="F2745">
        <v>0</v>
      </c>
      <c r="G2745">
        <v>0</v>
      </c>
      <c r="H2745">
        <v>2</v>
      </c>
      <c r="I2745">
        <v>0</v>
      </c>
      <c r="J2745">
        <v>2</v>
      </c>
      <c r="K2745">
        <v>0</v>
      </c>
    </row>
    <row r="2746" spans="1:11" x14ac:dyDescent="0.2">
      <c r="A2746" t="s">
        <v>3053</v>
      </c>
      <c r="B2746" t="s">
        <v>86</v>
      </c>
      <c r="C2746" t="s">
        <v>293</v>
      </c>
      <c r="D2746" t="s">
        <v>266</v>
      </c>
      <c r="E2746" t="s">
        <v>241</v>
      </c>
      <c r="F2746">
        <v>0</v>
      </c>
      <c r="G2746">
        <v>0</v>
      </c>
      <c r="H2746">
        <v>18</v>
      </c>
      <c r="I2746">
        <v>0</v>
      </c>
      <c r="J2746">
        <v>18</v>
      </c>
      <c r="K2746">
        <v>0</v>
      </c>
    </row>
    <row r="2747" spans="1:11" x14ac:dyDescent="0.2">
      <c r="A2747" t="s">
        <v>3054</v>
      </c>
      <c r="B2747" t="s">
        <v>86</v>
      </c>
      <c r="C2747" t="s">
        <v>293</v>
      </c>
      <c r="D2747" t="s">
        <v>266</v>
      </c>
      <c r="E2747" t="s">
        <v>242</v>
      </c>
      <c r="F2747">
        <v>0</v>
      </c>
      <c r="G2747">
        <v>0</v>
      </c>
      <c r="H2747">
        <v>13</v>
      </c>
      <c r="I2747">
        <v>0</v>
      </c>
      <c r="J2747">
        <v>13</v>
      </c>
      <c r="K2747">
        <v>0</v>
      </c>
    </row>
    <row r="2748" spans="1:11" x14ac:dyDescent="0.2">
      <c r="A2748" t="s">
        <v>3055</v>
      </c>
      <c r="B2748" t="s">
        <v>86</v>
      </c>
      <c r="C2748" t="s">
        <v>293</v>
      </c>
      <c r="D2748" t="s">
        <v>268</v>
      </c>
      <c r="E2748" t="s">
        <v>243</v>
      </c>
      <c r="F2748">
        <v>0</v>
      </c>
      <c r="G2748">
        <v>0</v>
      </c>
      <c r="H2748">
        <v>6</v>
      </c>
      <c r="I2748">
        <v>0</v>
      </c>
      <c r="J2748">
        <v>6</v>
      </c>
      <c r="K2748">
        <v>0</v>
      </c>
    </row>
    <row r="2749" spans="1:11" x14ac:dyDescent="0.2">
      <c r="A2749" t="s">
        <v>3056</v>
      </c>
      <c r="B2749" t="s">
        <v>86</v>
      </c>
      <c r="C2749" t="s">
        <v>293</v>
      </c>
      <c r="D2749" t="s">
        <v>271</v>
      </c>
      <c r="E2749" t="s">
        <v>244</v>
      </c>
      <c r="F2749">
        <v>0</v>
      </c>
      <c r="G2749">
        <v>0</v>
      </c>
      <c r="H2749">
        <v>10</v>
      </c>
      <c r="I2749">
        <v>0</v>
      </c>
      <c r="J2749">
        <v>10</v>
      </c>
      <c r="K2749">
        <v>0</v>
      </c>
    </row>
    <row r="2750" spans="1:11" x14ac:dyDescent="0.2">
      <c r="A2750" t="s">
        <v>3057</v>
      </c>
      <c r="B2750" t="s">
        <v>86</v>
      </c>
      <c r="C2750" t="s">
        <v>293</v>
      </c>
      <c r="D2750" t="s">
        <v>269</v>
      </c>
      <c r="E2750" t="s">
        <v>245</v>
      </c>
      <c r="F2750">
        <v>0</v>
      </c>
      <c r="G2750">
        <v>0</v>
      </c>
      <c r="H2750">
        <v>2</v>
      </c>
      <c r="I2750">
        <v>0</v>
      </c>
      <c r="J2750">
        <v>2</v>
      </c>
      <c r="K2750">
        <v>0</v>
      </c>
    </row>
    <row r="2751" spans="1:11" x14ac:dyDescent="0.2">
      <c r="A2751" t="s">
        <v>3058</v>
      </c>
      <c r="B2751" t="s">
        <v>86</v>
      </c>
      <c r="C2751" t="s">
        <v>293</v>
      </c>
      <c r="D2751" t="s">
        <v>271</v>
      </c>
      <c r="E2751" t="s">
        <v>285</v>
      </c>
      <c r="F2751">
        <v>0</v>
      </c>
      <c r="G2751">
        <v>0</v>
      </c>
      <c r="H2751">
        <v>113</v>
      </c>
      <c r="I2751">
        <v>0</v>
      </c>
      <c r="J2751">
        <v>113</v>
      </c>
      <c r="K2751">
        <v>0</v>
      </c>
    </row>
    <row r="2752" spans="1:11" x14ac:dyDescent="0.2">
      <c r="A2752" t="s">
        <v>3059</v>
      </c>
      <c r="B2752" t="s">
        <v>86</v>
      </c>
      <c r="C2752" t="s">
        <v>293</v>
      </c>
      <c r="D2752" t="s">
        <v>264</v>
      </c>
      <c r="E2752" t="s">
        <v>246</v>
      </c>
      <c r="F2752">
        <v>0</v>
      </c>
      <c r="G2752">
        <v>0</v>
      </c>
      <c r="H2752">
        <v>10</v>
      </c>
      <c r="I2752">
        <v>0</v>
      </c>
      <c r="J2752">
        <v>10</v>
      </c>
      <c r="K2752">
        <v>0</v>
      </c>
    </row>
    <row r="2753" spans="1:11" x14ac:dyDescent="0.2">
      <c r="A2753" t="s">
        <v>3060</v>
      </c>
      <c r="B2753" t="s">
        <v>86</v>
      </c>
      <c r="C2753" t="s">
        <v>293</v>
      </c>
      <c r="D2753" t="s">
        <v>269</v>
      </c>
      <c r="E2753" t="s">
        <v>247</v>
      </c>
      <c r="F2753">
        <v>0</v>
      </c>
      <c r="G2753">
        <v>0</v>
      </c>
      <c r="H2753">
        <v>18</v>
      </c>
      <c r="I2753">
        <v>0</v>
      </c>
      <c r="J2753">
        <v>18</v>
      </c>
      <c r="K2753">
        <v>0</v>
      </c>
    </row>
    <row r="2754" spans="1:11" x14ac:dyDescent="0.2">
      <c r="A2754" t="s">
        <v>3061</v>
      </c>
      <c r="B2754" t="s">
        <v>86</v>
      </c>
      <c r="C2754" t="s">
        <v>293</v>
      </c>
      <c r="D2754" t="s">
        <v>266</v>
      </c>
      <c r="E2754" t="s">
        <v>248</v>
      </c>
      <c r="F2754">
        <v>0</v>
      </c>
      <c r="G2754">
        <v>0</v>
      </c>
      <c r="H2754">
        <v>5</v>
      </c>
      <c r="I2754">
        <v>0</v>
      </c>
      <c r="J2754">
        <v>5</v>
      </c>
      <c r="K2754">
        <v>0</v>
      </c>
    </row>
    <row r="2755" spans="1:11" x14ac:dyDescent="0.2">
      <c r="A2755" t="s">
        <v>3062</v>
      </c>
      <c r="B2755" t="s">
        <v>86</v>
      </c>
      <c r="C2755" t="s">
        <v>293</v>
      </c>
      <c r="D2755" t="s">
        <v>268</v>
      </c>
      <c r="E2755" t="s">
        <v>249</v>
      </c>
      <c r="F2755">
        <v>0</v>
      </c>
      <c r="G2755">
        <v>0</v>
      </c>
      <c r="H2755">
        <v>6</v>
      </c>
      <c r="I2755">
        <v>0</v>
      </c>
      <c r="J2755">
        <v>6</v>
      </c>
      <c r="K2755">
        <v>0</v>
      </c>
    </row>
    <row r="2756" spans="1:11" x14ac:dyDescent="0.2">
      <c r="A2756" t="s">
        <v>3063</v>
      </c>
      <c r="B2756" t="s">
        <v>86</v>
      </c>
      <c r="C2756" t="s">
        <v>293</v>
      </c>
      <c r="D2756" t="s">
        <v>270</v>
      </c>
      <c r="E2756" t="s">
        <v>250</v>
      </c>
      <c r="F2756">
        <v>0</v>
      </c>
      <c r="G2756">
        <v>0</v>
      </c>
      <c r="H2756">
        <v>9</v>
      </c>
      <c r="I2756">
        <v>0</v>
      </c>
      <c r="J2756">
        <v>9</v>
      </c>
      <c r="K2756">
        <v>0</v>
      </c>
    </row>
    <row r="2757" spans="1:11" x14ac:dyDescent="0.2">
      <c r="A2757" t="s">
        <v>3064</v>
      </c>
      <c r="B2757" t="s">
        <v>86</v>
      </c>
      <c r="C2757" t="s">
        <v>293</v>
      </c>
      <c r="D2757" t="s">
        <v>269</v>
      </c>
      <c r="E2757" t="s">
        <v>251</v>
      </c>
      <c r="F2757">
        <v>0</v>
      </c>
      <c r="G2757">
        <v>0</v>
      </c>
      <c r="H2757">
        <v>4</v>
      </c>
      <c r="I2757">
        <v>0</v>
      </c>
      <c r="J2757">
        <v>4</v>
      </c>
      <c r="K2757">
        <v>0</v>
      </c>
    </row>
    <row r="2758" spans="1:11" x14ac:dyDescent="0.2">
      <c r="A2758" t="s">
        <v>3065</v>
      </c>
      <c r="B2758" t="s">
        <v>86</v>
      </c>
      <c r="C2758" t="s">
        <v>293</v>
      </c>
      <c r="D2758" t="s">
        <v>268</v>
      </c>
      <c r="E2758" t="s">
        <v>252</v>
      </c>
      <c r="F2758">
        <v>0</v>
      </c>
      <c r="G2758">
        <v>0</v>
      </c>
      <c r="H2758">
        <v>5</v>
      </c>
      <c r="I2758">
        <v>0</v>
      </c>
      <c r="J2758">
        <v>5</v>
      </c>
      <c r="K2758">
        <v>0</v>
      </c>
    </row>
    <row r="2759" spans="1:11" x14ac:dyDescent="0.2">
      <c r="A2759" t="s">
        <v>3066</v>
      </c>
      <c r="B2759" t="s">
        <v>86</v>
      </c>
      <c r="C2759" t="s">
        <v>293</v>
      </c>
      <c r="D2759" t="s">
        <v>269</v>
      </c>
      <c r="E2759" t="s">
        <v>253</v>
      </c>
      <c r="F2759">
        <v>0</v>
      </c>
      <c r="G2759">
        <v>0</v>
      </c>
      <c r="H2759">
        <v>6</v>
      </c>
      <c r="I2759">
        <v>0</v>
      </c>
      <c r="J2759">
        <v>6</v>
      </c>
      <c r="K2759">
        <v>0</v>
      </c>
    </row>
    <row r="2760" spans="1:11" x14ac:dyDescent="0.2">
      <c r="A2760" t="s">
        <v>3067</v>
      </c>
      <c r="B2760" t="s">
        <v>86</v>
      </c>
      <c r="C2760" t="s">
        <v>293</v>
      </c>
      <c r="D2760" t="s">
        <v>271</v>
      </c>
      <c r="E2760" t="s">
        <v>254</v>
      </c>
      <c r="F2760">
        <v>0</v>
      </c>
      <c r="G2760">
        <v>0</v>
      </c>
      <c r="H2760">
        <v>1</v>
      </c>
      <c r="I2760">
        <v>0</v>
      </c>
      <c r="J2760">
        <v>1</v>
      </c>
      <c r="K2760">
        <v>0</v>
      </c>
    </row>
    <row r="2761" spans="1:11" x14ac:dyDescent="0.2">
      <c r="A2761" t="s">
        <v>3068</v>
      </c>
      <c r="B2761" t="s">
        <v>86</v>
      </c>
      <c r="C2761" t="s">
        <v>293</v>
      </c>
      <c r="D2761" t="s">
        <v>271</v>
      </c>
      <c r="E2761" t="s">
        <v>255</v>
      </c>
      <c r="F2761">
        <v>0</v>
      </c>
      <c r="G2761">
        <v>0</v>
      </c>
      <c r="H2761">
        <v>3</v>
      </c>
      <c r="I2761">
        <v>0</v>
      </c>
      <c r="J2761">
        <v>3</v>
      </c>
      <c r="K2761">
        <v>0</v>
      </c>
    </row>
    <row r="2762" spans="1:11" x14ac:dyDescent="0.2">
      <c r="A2762" t="s">
        <v>3069</v>
      </c>
      <c r="B2762" t="s">
        <v>86</v>
      </c>
      <c r="C2762" t="s">
        <v>293</v>
      </c>
      <c r="D2762" t="s">
        <v>272</v>
      </c>
      <c r="E2762" t="s">
        <v>256</v>
      </c>
      <c r="F2762">
        <v>0</v>
      </c>
      <c r="G2762">
        <v>0</v>
      </c>
      <c r="H2762">
        <v>1</v>
      </c>
      <c r="I2762">
        <v>0</v>
      </c>
      <c r="J2762">
        <v>1</v>
      </c>
      <c r="K2762">
        <v>0</v>
      </c>
    </row>
    <row r="2763" spans="1:11" x14ac:dyDescent="0.2">
      <c r="A2763" t="s">
        <v>3070</v>
      </c>
      <c r="B2763" t="s">
        <v>86</v>
      </c>
      <c r="C2763" t="s">
        <v>293</v>
      </c>
      <c r="D2763" t="s">
        <v>272</v>
      </c>
      <c r="E2763" t="s">
        <v>286</v>
      </c>
      <c r="F2763">
        <v>0</v>
      </c>
      <c r="G2763">
        <v>0</v>
      </c>
      <c r="H2763">
        <v>103</v>
      </c>
      <c r="I2763">
        <v>0</v>
      </c>
      <c r="J2763">
        <v>103</v>
      </c>
      <c r="K2763">
        <v>0</v>
      </c>
    </row>
    <row r="2764" spans="1:11" x14ac:dyDescent="0.2">
      <c r="A2764" t="s">
        <v>3071</v>
      </c>
      <c r="B2764" t="s">
        <v>86</v>
      </c>
      <c r="C2764" t="s">
        <v>295</v>
      </c>
      <c r="D2764" t="s">
        <v>104</v>
      </c>
      <c r="E2764" t="s">
        <v>277</v>
      </c>
      <c r="F2764">
        <v>0</v>
      </c>
      <c r="G2764">
        <v>0</v>
      </c>
      <c r="H2764">
        <v>81</v>
      </c>
      <c r="I2764">
        <v>0</v>
      </c>
      <c r="J2764">
        <v>81</v>
      </c>
      <c r="K2764">
        <v>0</v>
      </c>
    </row>
    <row r="2765" spans="1:11" x14ac:dyDescent="0.2">
      <c r="A2765" t="s">
        <v>3072</v>
      </c>
      <c r="B2765" t="s">
        <v>86</v>
      </c>
      <c r="C2765" t="s">
        <v>295</v>
      </c>
      <c r="D2765" t="s">
        <v>266</v>
      </c>
      <c r="E2765" t="s">
        <v>105</v>
      </c>
      <c r="F2765">
        <v>0</v>
      </c>
      <c r="G2765">
        <v>0</v>
      </c>
      <c r="H2765">
        <v>3</v>
      </c>
      <c r="I2765">
        <v>0</v>
      </c>
      <c r="J2765">
        <v>3</v>
      </c>
      <c r="K2765">
        <v>0</v>
      </c>
    </row>
    <row r="2766" spans="1:11" x14ac:dyDescent="0.2">
      <c r="A2766" t="s">
        <v>3073</v>
      </c>
      <c r="B2766" t="s">
        <v>86</v>
      </c>
      <c r="C2766" t="s">
        <v>295</v>
      </c>
      <c r="D2766" t="s">
        <v>266</v>
      </c>
      <c r="E2766" t="s">
        <v>106</v>
      </c>
      <c r="F2766">
        <v>0</v>
      </c>
      <c r="G2766">
        <v>0</v>
      </c>
      <c r="H2766">
        <v>1</v>
      </c>
      <c r="I2766">
        <v>0</v>
      </c>
      <c r="J2766">
        <v>1</v>
      </c>
      <c r="K2766">
        <v>0</v>
      </c>
    </row>
    <row r="2767" spans="1:11" x14ac:dyDescent="0.2">
      <c r="A2767" t="s">
        <v>3074</v>
      </c>
      <c r="B2767" t="s">
        <v>86</v>
      </c>
      <c r="C2767" t="s">
        <v>295</v>
      </c>
      <c r="D2767" t="s">
        <v>271</v>
      </c>
      <c r="E2767" t="s">
        <v>111</v>
      </c>
      <c r="F2767">
        <v>0</v>
      </c>
      <c r="G2767">
        <v>0</v>
      </c>
      <c r="H2767">
        <v>4</v>
      </c>
      <c r="I2767">
        <v>0</v>
      </c>
      <c r="J2767">
        <v>4</v>
      </c>
      <c r="K2767">
        <v>0</v>
      </c>
    </row>
    <row r="2768" spans="1:11" x14ac:dyDescent="0.2">
      <c r="A2768" t="s">
        <v>3075</v>
      </c>
      <c r="B2768" t="s">
        <v>86</v>
      </c>
      <c r="C2768" t="s">
        <v>295</v>
      </c>
      <c r="D2768" t="s">
        <v>272</v>
      </c>
      <c r="E2768" t="s">
        <v>117</v>
      </c>
      <c r="F2768">
        <v>0</v>
      </c>
      <c r="G2768">
        <v>0</v>
      </c>
      <c r="H2768">
        <v>1</v>
      </c>
      <c r="I2768">
        <v>0</v>
      </c>
      <c r="J2768">
        <v>1</v>
      </c>
      <c r="K2768">
        <v>0</v>
      </c>
    </row>
    <row r="2769" spans="1:11" x14ac:dyDescent="0.2">
      <c r="A2769" t="s">
        <v>3076</v>
      </c>
      <c r="B2769" t="s">
        <v>86</v>
      </c>
      <c r="C2769" t="s">
        <v>295</v>
      </c>
      <c r="D2769" t="s">
        <v>266</v>
      </c>
      <c r="E2769" t="s">
        <v>118</v>
      </c>
      <c r="F2769">
        <v>0</v>
      </c>
      <c r="G2769">
        <v>0</v>
      </c>
      <c r="H2769">
        <v>1</v>
      </c>
      <c r="I2769">
        <v>0</v>
      </c>
      <c r="J2769">
        <v>1</v>
      </c>
      <c r="K2769">
        <v>0</v>
      </c>
    </row>
    <row r="2770" spans="1:11" x14ac:dyDescent="0.2">
      <c r="A2770" t="s">
        <v>3077</v>
      </c>
      <c r="B2770" t="s">
        <v>86</v>
      </c>
      <c r="C2770" t="s">
        <v>295</v>
      </c>
      <c r="D2770" t="s">
        <v>266</v>
      </c>
      <c r="E2770" t="s">
        <v>121</v>
      </c>
      <c r="F2770">
        <v>0</v>
      </c>
      <c r="G2770">
        <v>0</v>
      </c>
      <c r="H2770">
        <v>2</v>
      </c>
      <c r="I2770">
        <v>0</v>
      </c>
      <c r="J2770">
        <v>2</v>
      </c>
      <c r="K2770">
        <v>0</v>
      </c>
    </row>
    <row r="2771" spans="1:11" x14ac:dyDescent="0.2">
      <c r="A2771" t="s">
        <v>3078</v>
      </c>
      <c r="B2771" t="s">
        <v>86</v>
      </c>
      <c r="C2771" t="s">
        <v>295</v>
      </c>
      <c r="D2771" t="s">
        <v>269</v>
      </c>
      <c r="E2771" t="s">
        <v>122</v>
      </c>
      <c r="F2771">
        <v>0</v>
      </c>
      <c r="G2771">
        <v>0</v>
      </c>
      <c r="H2771">
        <v>2</v>
      </c>
      <c r="I2771">
        <v>0</v>
      </c>
      <c r="J2771">
        <v>2</v>
      </c>
      <c r="K2771">
        <v>0</v>
      </c>
    </row>
    <row r="2772" spans="1:11" x14ac:dyDescent="0.2">
      <c r="A2772" t="s">
        <v>3079</v>
      </c>
      <c r="B2772" t="s">
        <v>86</v>
      </c>
      <c r="C2772" t="s">
        <v>295</v>
      </c>
      <c r="D2772" t="s">
        <v>265</v>
      </c>
      <c r="E2772" t="s">
        <v>127</v>
      </c>
      <c r="F2772">
        <v>0</v>
      </c>
      <c r="G2772">
        <v>0</v>
      </c>
      <c r="H2772">
        <v>1</v>
      </c>
      <c r="I2772">
        <v>0</v>
      </c>
      <c r="J2772">
        <v>1</v>
      </c>
      <c r="K2772">
        <v>0</v>
      </c>
    </row>
    <row r="2773" spans="1:11" x14ac:dyDescent="0.2">
      <c r="A2773" t="s">
        <v>3080</v>
      </c>
      <c r="B2773" t="s">
        <v>86</v>
      </c>
      <c r="C2773" t="s">
        <v>295</v>
      </c>
      <c r="D2773" t="s">
        <v>271</v>
      </c>
      <c r="E2773" t="s">
        <v>132</v>
      </c>
      <c r="F2773">
        <v>0</v>
      </c>
      <c r="G2773">
        <v>0</v>
      </c>
      <c r="H2773">
        <v>2</v>
      </c>
      <c r="I2773">
        <v>0</v>
      </c>
      <c r="J2773">
        <v>2</v>
      </c>
      <c r="K2773">
        <v>0</v>
      </c>
    </row>
    <row r="2774" spans="1:11" x14ac:dyDescent="0.2">
      <c r="A2774" t="s">
        <v>3081</v>
      </c>
      <c r="B2774" t="s">
        <v>86</v>
      </c>
      <c r="C2774" t="s">
        <v>295</v>
      </c>
      <c r="D2774" t="s">
        <v>266</v>
      </c>
      <c r="E2774" t="s">
        <v>133</v>
      </c>
      <c r="F2774">
        <v>0</v>
      </c>
      <c r="G2774">
        <v>0</v>
      </c>
      <c r="H2774">
        <v>1</v>
      </c>
      <c r="I2774">
        <v>0</v>
      </c>
      <c r="J2774">
        <v>1</v>
      </c>
      <c r="K2774">
        <v>0</v>
      </c>
    </row>
    <row r="2775" spans="1:11" x14ac:dyDescent="0.2">
      <c r="A2775" t="s">
        <v>3082</v>
      </c>
      <c r="B2775" t="s">
        <v>86</v>
      </c>
      <c r="C2775" t="s">
        <v>295</v>
      </c>
      <c r="D2775" t="s">
        <v>264</v>
      </c>
      <c r="E2775" t="s">
        <v>136</v>
      </c>
      <c r="F2775">
        <v>0</v>
      </c>
      <c r="G2775">
        <v>0</v>
      </c>
      <c r="H2775">
        <v>1</v>
      </c>
      <c r="I2775">
        <v>0</v>
      </c>
      <c r="J2775">
        <v>1</v>
      </c>
      <c r="K2775">
        <v>0</v>
      </c>
    </row>
    <row r="2776" spans="1:11" x14ac:dyDescent="0.2">
      <c r="A2776" t="s">
        <v>3083</v>
      </c>
      <c r="B2776" t="s">
        <v>86</v>
      </c>
      <c r="C2776" t="s">
        <v>295</v>
      </c>
      <c r="D2776" t="s">
        <v>264</v>
      </c>
      <c r="E2776" t="s">
        <v>137</v>
      </c>
      <c r="F2776">
        <v>0</v>
      </c>
      <c r="G2776">
        <v>0</v>
      </c>
      <c r="H2776">
        <v>1</v>
      </c>
      <c r="I2776">
        <v>0</v>
      </c>
      <c r="J2776">
        <v>1</v>
      </c>
      <c r="K2776">
        <v>0</v>
      </c>
    </row>
    <row r="2777" spans="1:11" x14ac:dyDescent="0.2">
      <c r="A2777" t="s">
        <v>3084</v>
      </c>
      <c r="B2777" t="s">
        <v>86</v>
      </c>
      <c r="C2777" t="s">
        <v>295</v>
      </c>
      <c r="D2777" t="s">
        <v>264</v>
      </c>
      <c r="E2777" t="s">
        <v>278</v>
      </c>
      <c r="F2777">
        <v>0</v>
      </c>
      <c r="G2777">
        <v>0</v>
      </c>
      <c r="H2777">
        <v>6</v>
      </c>
      <c r="I2777">
        <v>0</v>
      </c>
      <c r="J2777">
        <v>6</v>
      </c>
      <c r="K2777">
        <v>0</v>
      </c>
    </row>
    <row r="2778" spans="1:11" x14ac:dyDescent="0.2">
      <c r="A2778" t="s">
        <v>3085</v>
      </c>
      <c r="B2778" t="s">
        <v>86</v>
      </c>
      <c r="C2778" t="s">
        <v>295</v>
      </c>
      <c r="D2778" t="s">
        <v>265</v>
      </c>
      <c r="E2778" t="s">
        <v>279</v>
      </c>
      <c r="F2778">
        <v>0</v>
      </c>
      <c r="G2778">
        <v>0</v>
      </c>
      <c r="H2778">
        <v>5</v>
      </c>
      <c r="I2778">
        <v>0</v>
      </c>
      <c r="J2778">
        <v>5</v>
      </c>
      <c r="K2778">
        <v>0</v>
      </c>
    </row>
    <row r="2779" spans="1:11" x14ac:dyDescent="0.2">
      <c r="A2779" t="s">
        <v>3086</v>
      </c>
      <c r="B2779" t="s">
        <v>86</v>
      </c>
      <c r="C2779" t="s">
        <v>295</v>
      </c>
      <c r="D2779" t="s">
        <v>266</v>
      </c>
      <c r="E2779" t="s">
        <v>146</v>
      </c>
      <c r="F2779">
        <v>0</v>
      </c>
      <c r="G2779">
        <v>0</v>
      </c>
      <c r="H2779">
        <v>1</v>
      </c>
      <c r="I2779">
        <v>0</v>
      </c>
      <c r="J2779">
        <v>1</v>
      </c>
      <c r="K2779">
        <v>0</v>
      </c>
    </row>
    <row r="2780" spans="1:11" x14ac:dyDescent="0.2">
      <c r="A2780" t="s">
        <v>3087</v>
      </c>
      <c r="B2780" t="s">
        <v>86</v>
      </c>
      <c r="C2780" t="s">
        <v>295</v>
      </c>
      <c r="D2780" t="s">
        <v>266</v>
      </c>
      <c r="E2780" t="s">
        <v>150</v>
      </c>
      <c r="F2780">
        <v>0</v>
      </c>
      <c r="G2780">
        <v>0</v>
      </c>
      <c r="H2780">
        <v>2</v>
      </c>
      <c r="I2780">
        <v>0</v>
      </c>
      <c r="J2780">
        <v>2</v>
      </c>
      <c r="K2780">
        <v>0</v>
      </c>
    </row>
    <row r="2781" spans="1:11" x14ac:dyDescent="0.2">
      <c r="A2781" t="s">
        <v>3088</v>
      </c>
      <c r="B2781" t="s">
        <v>86</v>
      </c>
      <c r="C2781" t="s">
        <v>295</v>
      </c>
      <c r="D2781" t="s">
        <v>266</v>
      </c>
      <c r="E2781" t="s">
        <v>151</v>
      </c>
      <c r="F2781">
        <v>0</v>
      </c>
      <c r="G2781">
        <v>0</v>
      </c>
      <c r="H2781">
        <v>2</v>
      </c>
      <c r="I2781">
        <v>0</v>
      </c>
      <c r="J2781">
        <v>2</v>
      </c>
      <c r="K2781">
        <v>0</v>
      </c>
    </row>
    <row r="2782" spans="1:11" x14ac:dyDescent="0.2">
      <c r="A2782" t="s">
        <v>3089</v>
      </c>
      <c r="B2782" t="s">
        <v>86</v>
      </c>
      <c r="C2782" t="s">
        <v>295</v>
      </c>
      <c r="D2782" t="s">
        <v>269</v>
      </c>
      <c r="E2782" t="s">
        <v>154</v>
      </c>
      <c r="F2782">
        <v>0</v>
      </c>
      <c r="G2782">
        <v>0</v>
      </c>
      <c r="H2782">
        <v>2</v>
      </c>
      <c r="I2782">
        <v>0</v>
      </c>
      <c r="J2782">
        <v>2</v>
      </c>
      <c r="K2782">
        <v>0</v>
      </c>
    </row>
    <row r="2783" spans="1:11" x14ac:dyDescent="0.2">
      <c r="A2783" t="s">
        <v>3090</v>
      </c>
      <c r="B2783" t="s">
        <v>86</v>
      </c>
      <c r="C2783" t="s">
        <v>295</v>
      </c>
      <c r="D2783" t="s">
        <v>266</v>
      </c>
      <c r="E2783" t="s">
        <v>155</v>
      </c>
      <c r="F2783">
        <v>0</v>
      </c>
      <c r="G2783">
        <v>0</v>
      </c>
      <c r="H2783">
        <v>3</v>
      </c>
      <c r="I2783">
        <v>0</v>
      </c>
      <c r="J2783">
        <v>3</v>
      </c>
      <c r="K2783">
        <v>0</v>
      </c>
    </row>
    <row r="2784" spans="1:11" x14ac:dyDescent="0.2">
      <c r="A2784" t="s">
        <v>3091</v>
      </c>
      <c r="B2784" t="s">
        <v>86</v>
      </c>
      <c r="C2784" t="s">
        <v>295</v>
      </c>
      <c r="D2784" t="s">
        <v>266</v>
      </c>
      <c r="E2784" t="s">
        <v>156</v>
      </c>
      <c r="F2784">
        <v>0</v>
      </c>
      <c r="G2784">
        <v>0</v>
      </c>
      <c r="H2784">
        <v>1</v>
      </c>
      <c r="I2784">
        <v>0</v>
      </c>
      <c r="J2784">
        <v>1</v>
      </c>
      <c r="K2784">
        <v>0</v>
      </c>
    </row>
    <row r="2785" spans="1:11" x14ac:dyDescent="0.2">
      <c r="A2785" t="s">
        <v>3092</v>
      </c>
      <c r="B2785" t="s">
        <v>86</v>
      </c>
      <c r="C2785" t="s">
        <v>295</v>
      </c>
      <c r="D2785" t="s">
        <v>266</v>
      </c>
      <c r="E2785" t="s">
        <v>158</v>
      </c>
      <c r="F2785">
        <v>0</v>
      </c>
      <c r="G2785">
        <v>0</v>
      </c>
      <c r="H2785">
        <v>3</v>
      </c>
      <c r="I2785">
        <v>0</v>
      </c>
      <c r="J2785">
        <v>3</v>
      </c>
      <c r="K2785">
        <v>0</v>
      </c>
    </row>
    <row r="2786" spans="1:11" x14ac:dyDescent="0.2">
      <c r="A2786" t="s">
        <v>3093</v>
      </c>
      <c r="B2786" t="s">
        <v>86</v>
      </c>
      <c r="C2786" t="s">
        <v>295</v>
      </c>
      <c r="D2786" t="s">
        <v>265</v>
      </c>
      <c r="E2786" t="s">
        <v>160</v>
      </c>
      <c r="F2786">
        <v>0</v>
      </c>
      <c r="G2786">
        <v>0</v>
      </c>
      <c r="H2786">
        <v>1</v>
      </c>
      <c r="I2786">
        <v>0</v>
      </c>
      <c r="J2786">
        <v>1</v>
      </c>
      <c r="K2786">
        <v>0</v>
      </c>
    </row>
    <row r="2787" spans="1:11" x14ac:dyDescent="0.2">
      <c r="A2787" t="s">
        <v>3094</v>
      </c>
      <c r="B2787" t="s">
        <v>86</v>
      </c>
      <c r="C2787" t="s">
        <v>295</v>
      </c>
      <c r="D2787" t="s">
        <v>269</v>
      </c>
      <c r="E2787" t="s">
        <v>163</v>
      </c>
      <c r="F2787">
        <v>0</v>
      </c>
      <c r="G2787">
        <v>0</v>
      </c>
      <c r="H2787">
        <v>1</v>
      </c>
      <c r="I2787">
        <v>0</v>
      </c>
      <c r="J2787">
        <v>1</v>
      </c>
      <c r="K2787">
        <v>0</v>
      </c>
    </row>
    <row r="2788" spans="1:11" x14ac:dyDescent="0.2">
      <c r="A2788" t="s">
        <v>3095</v>
      </c>
      <c r="B2788" t="s">
        <v>86</v>
      </c>
      <c r="C2788" t="s">
        <v>295</v>
      </c>
      <c r="D2788" t="s">
        <v>266</v>
      </c>
      <c r="E2788" t="s">
        <v>165</v>
      </c>
      <c r="F2788">
        <v>0</v>
      </c>
      <c r="G2788">
        <v>0</v>
      </c>
      <c r="H2788">
        <v>3</v>
      </c>
      <c r="I2788">
        <v>0</v>
      </c>
      <c r="J2788">
        <v>3</v>
      </c>
      <c r="K2788">
        <v>0</v>
      </c>
    </row>
    <row r="2789" spans="1:11" x14ac:dyDescent="0.2">
      <c r="A2789" t="s">
        <v>3096</v>
      </c>
      <c r="B2789" t="s">
        <v>86</v>
      </c>
      <c r="C2789" t="s">
        <v>295</v>
      </c>
      <c r="D2789" t="s">
        <v>269</v>
      </c>
      <c r="E2789" t="s">
        <v>167</v>
      </c>
      <c r="F2789">
        <v>0</v>
      </c>
      <c r="G2789">
        <v>0</v>
      </c>
      <c r="H2789">
        <v>3</v>
      </c>
      <c r="I2789">
        <v>0</v>
      </c>
      <c r="J2789">
        <v>3</v>
      </c>
      <c r="K2789">
        <v>0</v>
      </c>
    </row>
    <row r="2790" spans="1:11" x14ac:dyDescent="0.2">
      <c r="A2790" t="s">
        <v>3097</v>
      </c>
      <c r="B2790" t="s">
        <v>86</v>
      </c>
      <c r="C2790" t="s">
        <v>295</v>
      </c>
      <c r="D2790" t="s">
        <v>272</v>
      </c>
      <c r="E2790" t="s">
        <v>170</v>
      </c>
      <c r="F2790">
        <v>0</v>
      </c>
      <c r="G2790">
        <v>0</v>
      </c>
      <c r="H2790">
        <v>2</v>
      </c>
      <c r="I2790">
        <v>0</v>
      </c>
      <c r="J2790">
        <v>2</v>
      </c>
      <c r="K2790">
        <v>0</v>
      </c>
    </row>
    <row r="2791" spans="1:11" x14ac:dyDescent="0.2">
      <c r="A2791" t="s">
        <v>3098</v>
      </c>
      <c r="B2791" t="s">
        <v>86</v>
      </c>
      <c r="C2791" t="s">
        <v>295</v>
      </c>
      <c r="D2791" t="s">
        <v>268</v>
      </c>
      <c r="E2791" t="s">
        <v>173</v>
      </c>
      <c r="F2791">
        <v>0</v>
      </c>
      <c r="G2791">
        <v>0</v>
      </c>
      <c r="H2791">
        <v>1</v>
      </c>
      <c r="I2791">
        <v>0</v>
      </c>
      <c r="J2791">
        <v>1</v>
      </c>
      <c r="K2791">
        <v>0</v>
      </c>
    </row>
    <row r="2792" spans="1:11" x14ac:dyDescent="0.2">
      <c r="A2792" t="s">
        <v>3099</v>
      </c>
      <c r="B2792" t="s">
        <v>86</v>
      </c>
      <c r="C2792" t="s">
        <v>295</v>
      </c>
      <c r="D2792" t="s">
        <v>272</v>
      </c>
      <c r="E2792" t="s">
        <v>174</v>
      </c>
      <c r="F2792">
        <v>0</v>
      </c>
      <c r="G2792">
        <v>0</v>
      </c>
      <c r="H2792">
        <v>1</v>
      </c>
      <c r="I2792">
        <v>0</v>
      </c>
      <c r="J2792">
        <v>1</v>
      </c>
      <c r="K2792">
        <v>0</v>
      </c>
    </row>
    <row r="2793" spans="1:11" x14ac:dyDescent="0.2">
      <c r="A2793" t="s">
        <v>3100</v>
      </c>
      <c r="B2793" t="s">
        <v>86</v>
      </c>
      <c r="C2793" t="s">
        <v>295</v>
      </c>
      <c r="D2793" t="s">
        <v>264</v>
      </c>
      <c r="E2793" t="s">
        <v>176</v>
      </c>
      <c r="F2793">
        <v>0</v>
      </c>
      <c r="G2793">
        <v>0</v>
      </c>
      <c r="H2793">
        <v>1</v>
      </c>
      <c r="I2793">
        <v>0</v>
      </c>
      <c r="J2793">
        <v>1</v>
      </c>
      <c r="K2793">
        <v>0</v>
      </c>
    </row>
    <row r="2794" spans="1:11" x14ac:dyDescent="0.2">
      <c r="A2794" t="s">
        <v>3101</v>
      </c>
      <c r="B2794" t="s">
        <v>86</v>
      </c>
      <c r="C2794" t="s">
        <v>295</v>
      </c>
      <c r="D2794" t="s">
        <v>266</v>
      </c>
      <c r="E2794" t="s">
        <v>177</v>
      </c>
      <c r="F2794">
        <v>0</v>
      </c>
      <c r="G2794">
        <v>0</v>
      </c>
      <c r="H2794">
        <v>6</v>
      </c>
      <c r="I2794">
        <v>0</v>
      </c>
      <c r="J2794">
        <v>6</v>
      </c>
      <c r="K2794">
        <v>0</v>
      </c>
    </row>
    <row r="2795" spans="1:11" x14ac:dyDescent="0.2">
      <c r="A2795" t="s">
        <v>3102</v>
      </c>
      <c r="B2795" t="s">
        <v>86</v>
      </c>
      <c r="C2795" t="s">
        <v>295</v>
      </c>
      <c r="D2795" t="s">
        <v>266</v>
      </c>
      <c r="E2795" t="s">
        <v>280</v>
      </c>
      <c r="F2795">
        <v>0</v>
      </c>
      <c r="G2795">
        <v>0</v>
      </c>
      <c r="H2795">
        <v>36</v>
      </c>
      <c r="I2795">
        <v>0</v>
      </c>
      <c r="J2795">
        <v>36</v>
      </c>
      <c r="K2795">
        <v>0</v>
      </c>
    </row>
    <row r="2796" spans="1:11" x14ac:dyDescent="0.2">
      <c r="A2796" t="s">
        <v>3103</v>
      </c>
      <c r="B2796" t="s">
        <v>86</v>
      </c>
      <c r="C2796" t="s">
        <v>295</v>
      </c>
      <c r="D2796" t="s">
        <v>268</v>
      </c>
      <c r="E2796" t="s">
        <v>181</v>
      </c>
      <c r="F2796">
        <v>0</v>
      </c>
      <c r="G2796">
        <v>0</v>
      </c>
      <c r="H2796">
        <v>1</v>
      </c>
      <c r="I2796">
        <v>0</v>
      </c>
      <c r="J2796">
        <v>1</v>
      </c>
      <c r="K2796">
        <v>0</v>
      </c>
    </row>
    <row r="2797" spans="1:11" x14ac:dyDescent="0.2">
      <c r="A2797" t="s">
        <v>3104</v>
      </c>
      <c r="B2797" t="s">
        <v>86</v>
      </c>
      <c r="C2797" t="s">
        <v>295</v>
      </c>
      <c r="D2797" t="s">
        <v>269</v>
      </c>
      <c r="E2797" t="s">
        <v>182</v>
      </c>
      <c r="F2797">
        <v>0</v>
      </c>
      <c r="G2797">
        <v>0</v>
      </c>
      <c r="H2797">
        <v>2</v>
      </c>
      <c r="I2797">
        <v>0</v>
      </c>
      <c r="J2797">
        <v>2</v>
      </c>
      <c r="K2797">
        <v>0</v>
      </c>
    </row>
    <row r="2798" spans="1:11" x14ac:dyDescent="0.2">
      <c r="A2798" t="s">
        <v>3105</v>
      </c>
      <c r="B2798" t="s">
        <v>86</v>
      </c>
      <c r="C2798" t="s">
        <v>295</v>
      </c>
      <c r="D2798" t="s">
        <v>266</v>
      </c>
      <c r="E2798" t="s">
        <v>183</v>
      </c>
      <c r="F2798">
        <v>0</v>
      </c>
      <c r="G2798">
        <v>0</v>
      </c>
      <c r="H2798">
        <v>1</v>
      </c>
      <c r="I2798">
        <v>0</v>
      </c>
      <c r="J2798">
        <v>1</v>
      </c>
      <c r="K2798">
        <v>0</v>
      </c>
    </row>
    <row r="2799" spans="1:11" x14ac:dyDescent="0.2">
      <c r="A2799" t="s">
        <v>3106</v>
      </c>
      <c r="B2799" t="s">
        <v>86</v>
      </c>
      <c r="C2799" t="s">
        <v>295</v>
      </c>
      <c r="D2799" t="s">
        <v>269</v>
      </c>
      <c r="E2799" t="s">
        <v>185</v>
      </c>
      <c r="F2799">
        <v>0</v>
      </c>
      <c r="G2799">
        <v>0</v>
      </c>
      <c r="H2799">
        <v>1</v>
      </c>
      <c r="I2799">
        <v>0</v>
      </c>
      <c r="J2799">
        <v>1</v>
      </c>
      <c r="K2799">
        <v>0</v>
      </c>
    </row>
    <row r="2800" spans="1:11" x14ac:dyDescent="0.2">
      <c r="A2800" t="s">
        <v>3107</v>
      </c>
      <c r="B2800" t="s">
        <v>86</v>
      </c>
      <c r="C2800" t="s">
        <v>295</v>
      </c>
      <c r="D2800" t="s">
        <v>266</v>
      </c>
      <c r="E2800" t="s">
        <v>187</v>
      </c>
      <c r="F2800">
        <v>0</v>
      </c>
      <c r="G2800">
        <v>0</v>
      </c>
      <c r="H2800">
        <v>3</v>
      </c>
      <c r="I2800">
        <v>0</v>
      </c>
      <c r="J2800">
        <v>3</v>
      </c>
      <c r="K2800">
        <v>0</v>
      </c>
    </row>
    <row r="2801" spans="1:11" x14ac:dyDescent="0.2">
      <c r="A2801" t="s">
        <v>3108</v>
      </c>
      <c r="B2801" t="s">
        <v>86</v>
      </c>
      <c r="C2801" t="s">
        <v>295</v>
      </c>
      <c r="D2801" t="s">
        <v>267</v>
      </c>
      <c r="E2801" t="s">
        <v>281</v>
      </c>
      <c r="F2801">
        <v>0</v>
      </c>
      <c r="G2801">
        <v>0</v>
      </c>
      <c r="H2801">
        <v>1</v>
      </c>
      <c r="I2801">
        <v>0</v>
      </c>
      <c r="J2801">
        <v>1</v>
      </c>
      <c r="K2801">
        <v>0</v>
      </c>
    </row>
    <row r="2802" spans="1:11" x14ac:dyDescent="0.2">
      <c r="A2802" t="s">
        <v>3109</v>
      </c>
      <c r="B2802" t="s">
        <v>86</v>
      </c>
      <c r="C2802" t="s">
        <v>295</v>
      </c>
      <c r="D2802" t="s">
        <v>272</v>
      </c>
      <c r="E2802" t="s">
        <v>190</v>
      </c>
      <c r="F2802">
        <v>0</v>
      </c>
      <c r="G2802">
        <v>0</v>
      </c>
      <c r="H2802">
        <v>1</v>
      </c>
      <c r="I2802">
        <v>0</v>
      </c>
      <c r="J2802">
        <v>1</v>
      </c>
      <c r="K2802">
        <v>0</v>
      </c>
    </row>
    <row r="2803" spans="1:11" x14ac:dyDescent="0.2">
      <c r="A2803" t="s">
        <v>3110</v>
      </c>
      <c r="B2803" t="s">
        <v>86</v>
      </c>
      <c r="C2803" t="s">
        <v>295</v>
      </c>
      <c r="D2803" t="s">
        <v>264</v>
      </c>
      <c r="E2803" t="s">
        <v>191</v>
      </c>
      <c r="F2803">
        <v>0</v>
      </c>
      <c r="G2803">
        <v>0</v>
      </c>
      <c r="H2803">
        <v>1</v>
      </c>
      <c r="I2803">
        <v>0</v>
      </c>
      <c r="J2803">
        <v>1</v>
      </c>
      <c r="K2803">
        <v>0</v>
      </c>
    </row>
    <row r="2804" spans="1:11" x14ac:dyDescent="0.2">
      <c r="A2804" t="s">
        <v>3111</v>
      </c>
      <c r="B2804" t="s">
        <v>86</v>
      </c>
      <c r="C2804" t="s">
        <v>295</v>
      </c>
      <c r="D2804" t="s">
        <v>268</v>
      </c>
      <c r="E2804" t="s">
        <v>282</v>
      </c>
      <c r="F2804">
        <v>0</v>
      </c>
      <c r="G2804">
        <v>0</v>
      </c>
      <c r="H2804">
        <v>2</v>
      </c>
      <c r="I2804">
        <v>0</v>
      </c>
      <c r="J2804">
        <v>2</v>
      </c>
      <c r="K2804">
        <v>0</v>
      </c>
    </row>
    <row r="2805" spans="1:11" x14ac:dyDescent="0.2">
      <c r="A2805" t="s">
        <v>3112</v>
      </c>
      <c r="B2805" t="s">
        <v>86</v>
      </c>
      <c r="C2805" t="s">
        <v>295</v>
      </c>
      <c r="D2805" t="s">
        <v>267</v>
      </c>
      <c r="E2805" t="s">
        <v>195</v>
      </c>
      <c r="F2805">
        <v>0</v>
      </c>
      <c r="G2805">
        <v>0</v>
      </c>
      <c r="H2805">
        <v>1</v>
      </c>
      <c r="I2805">
        <v>0</v>
      </c>
      <c r="J2805">
        <v>1</v>
      </c>
      <c r="K2805">
        <v>0</v>
      </c>
    </row>
    <row r="2806" spans="1:11" x14ac:dyDescent="0.2">
      <c r="A2806" t="s">
        <v>3113</v>
      </c>
      <c r="B2806" t="s">
        <v>86</v>
      </c>
      <c r="C2806" t="s">
        <v>295</v>
      </c>
      <c r="D2806" t="s">
        <v>269</v>
      </c>
      <c r="E2806" t="s">
        <v>199</v>
      </c>
      <c r="F2806">
        <v>0</v>
      </c>
      <c r="G2806">
        <v>0</v>
      </c>
      <c r="H2806">
        <v>1</v>
      </c>
      <c r="I2806">
        <v>0</v>
      </c>
      <c r="J2806">
        <v>1</v>
      </c>
      <c r="K2806">
        <v>0</v>
      </c>
    </row>
    <row r="2807" spans="1:11" x14ac:dyDescent="0.2">
      <c r="A2807" t="s">
        <v>3114</v>
      </c>
      <c r="B2807" t="s">
        <v>86</v>
      </c>
      <c r="C2807" t="s">
        <v>295</v>
      </c>
      <c r="D2807" t="s">
        <v>265</v>
      </c>
      <c r="E2807" t="s">
        <v>200</v>
      </c>
      <c r="F2807">
        <v>0</v>
      </c>
      <c r="G2807">
        <v>0</v>
      </c>
      <c r="H2807">
        <v>1</v>
      </c>
      <c r="I2807">
        <v>0</v>
      </c>
      <c r="J2807">
        <v>1</v>
      </c>
      <c r="K2807">
        <v>0</v>
      </c>
    </row>
    <row r="2808" spans="1:11" x14ac:dyDescent="0.2">
      <c r="A2808" t="s">
        <v>3115</v>
      </c>
      <c r="B2808" t="s">
        <v>86</v>
      </c>
      <c r="C2808" t="s">
        <v>295</v>
      </c>
      <c r="D2808" t="s">
        <v>266</v>
      </c>
      <c r="E2808" t="s">
        <v>204</v>
      </c>
      <c r="F2808">
        <v>0</v>
      </c>
      <c r="G2808">
        <v>0</v>
      </c>
      <c r="H2808">
        <v>1</v>
      </c>
      <c r="I2808">
        <v>0</v>
      </c>
      <c r="J2808">
        <v>1</v>
      </c>
      <c r="K2808">
        <v>0</v>
      </c>
    </row>
    <row r="2809" spans="1:11" x14ac:dyDescent="0.2">
      <c r="A2809" t="s">
        <v>3116</v>
      </c>
      <c r="B2809" t="s">
        <v>86</v>
      </c>
      <c r="C2809" t="s">
        <v>295</v>
      </c>
      <c r="D2809" t="s">
        <v>272</v>
      </c>
      <c r="E2809" t="s">
        <v>213</v>
      </c>
      <c r="F2809">
        <v>0</v>
      </c>
      <c r="G2809">
        <v>0</v>
      </c>
      <c r="H2809">
        <v>1</v>
      </c>
      <c r="I2809">
        <v>0</v>
      </c>
      <c r="J2809">
        <v>1</v>
      </c>
      <c r="K2809">
        <v>0</v>
      </c>
    </row>
    <row r="2810" spans="1:11" x14ac:dyDescent="0.2">
      <c r="A2810" t="s">
        <v>3117</v>
      </c>
      <c r="B2810" t="s">
        <v>86</v>
      </c>
      <c r="C2810" t="s">
        <v>295</v>
      </c>
      <c r="D2810" t="s">
        <v>269</v>
      </c>
      <c r="E2810" t="s">
        <v>283</v>
      </c>
      <c r="F2810">
        <v>0</v>
      </c>
      <c r="G2810">
        <v>0</v>
      </c>
      <c r="H2810">
        <v>16</v>
      </c>
      <c r="I2810">
        <v>0</v>
      </c>
      <c r="J2810">
        <v>16</v>
      </c>
      <c r="K2810">
        <v>0</v>
      </c>
    </row>
    <row r="2811" spans="1:11" x14ac:dyDescent="0.2">
      <c r="A2811" t="s">
        <v>3118</v>
      </c>
      <c r="B2811" t="s">
        <v>86</v>
      </c>
      <c r="C2811" t="s">
        <v>295</v>
      </c>
      <c r="D2811" t="s">
        <v>270</v>
      </c>
      <c r="E2811" t="s">
        <v>284</v>
      </c>
      <c r="F2811">
        <v>0</v>
      </c>
      <c r="G2811">
        <v>0</v>
      </c>
      <c r="H2811">
        <v>2</v>
      </c>
      <c r="I2811">
        <v>0</v>
      </c>
      <c r="J2811">
        <v>2</v>
      </c>
      <c r="K2811">
        <v>0</v>
      </c>
    </row>
    <row r="2812" spans="1:11" x14ac:dyDescent="0.2">
      <c r="A2812" t="s">
        <v>3119</v>
      </c>
      <c r="B2812" t="s">
        <v>86</v>
      </c>
      <c r="C2812" t="s">
        <v>295</v>
      </c>
      <c r="D2812" t="s">
        <v>266</v>
      </c>
      <c r="E2812" t="s">
        <v>222</v>
      </c>
      <c r="F2812">
        <v>0</v>
      </c>
      <c r="G2812">
        <v>0</v>
      </c>
      <c r="H2812">
        <v>1</v>
      </c>
      <c r="I2812">
        <v>0</v>
      </c>
      <c r="J2812">
        <v>1</v>
      </c>
      <c r="K2812">
        <v>0</v>
      </c>
    </row>
    <row r="2813" spans="1:11" x14ac:dyDescent="0.2">
      <c r="A2813" t="s">
        <v>3120</v>
      </c>
      <c r="B2813" t="s">
        <v>86</v>
      </c>
      <c r="C2813" t="s">
        <v>295</v>
      </c>
      <c r="D2813" t="s">
        <v>265</v>
      </c>
      <c r="E2813" t="s">
        <v>228</v>
      </c>
      <c r="F2813">
        <v>0</v>
      </c>
      <c r="G2813">
        <v>0</v>
      </c>
      <c r="H2813">
        <v>1</v>
      </c>
      <c r="I2813">
        <v>0</v>
      </c>
      <c r="J2813">
        <v>1</v>
      </c>
      <c r="K2813">
        <v>0</v>
      </c>
    </row>
    <row r="2814" spans="1:11" x14ac:dyDescent="0.2">
      <c r="A2814" t="s">
        <v>3121</v>
      </c>
      <c r="B2814" t="s">
        <v>86</v>
      </c>
      <c r="C2814" t="s">
        <v>295</v>
      </c>
      <c r="D2814" t="s">
        <v>269</v>
      </c>
      <c r="E2814" t="s">
        <v>230</v>
      </c>
      <c r="F2814">
        <v>0</v>
      </c>
      <c r="G2814">
        <v>0</v>
      </c>
      <c r="H2814">
        <v>3</v>
      </c>
      <c r="I2814">
        <v>0</v>
      </c>
      <c r="J2814">
        <v>3</v>
      </c>
      <c r="K2814">
        <v>0</v>
      </c>
    </row>
    <row r="2815" spans="1:11" x14ac:dyDescent="0.2">
      <c r="A2815" t="s">
        <v>3122</v>
      </c>
      <c r="B2815" t="s">
        <v>86</v>
      </c>
      <c r="C2815" t="s">
        <v>295</v>
      </c>
      <c r="D2815" t="s">
        <v>266</v>
      </c>
      <c r="E2815" t="s">
        <v>231</v>
      </c>
      <c r="F2815">
        <v>0</v>
      </c>
      <c r="G2815">
        <v>0</v>
      </c>
      <c r="H2815">
        <v>1</v>
      </c>
      <c r="I2815">
        <v>0</v>
      </c>
      <c r="J2815">
        <v>1</v>
      </c>
      <c r="K2815">
        <v>0</v>
      </c>
    </row>
    <row r="2816" spans="1:11" x14ac:dyDescent="0.2">
      <c r="A2816" t="s">
        <v>3123</v>
      </c>
      <c r="B2816" t="s">
        <v>86</v>
      </c>
      <c r="C2816" t="s">
        <v>295</v>
      </c>
      <c r="D2816" t="s">
        <v>265</v>
      </c>
      <c r="E2816" t="s">
        <v>235</v>
      </c>
      <c r="F2816">
        <v>0</v>
      </c>
      <c r="G2816">
        <v>0</v>
      </c>
      <c r="H2816">
        <v>1</v>
      </c>
      <c r="I2816">
        <v>0</v>
      </c>
      <c r="J2816">
        <v>1</v>
      </c>
      <c r="K2816">
        <v>0</v>
      </c>
    </row>
    <row r="2817" spans="1:11" x14ac:dyDescent="0.2">
      <c r="A2817" t="s">
        <v>3124</v>
      </c>
      <c r="B2817" t="s">
        <v>86</v>
      </c>
      <c r="C2817" t="s">
        <v>295</v>
      </c>
      <c r="D2817" t="s">
        <v>270</v>
      </c>
      <c r="E2817" t="s">
        <v>236</v>
      </c>
      <c r="F2817">
        <v>0</v>
      </c>
      <c r="G2817">
        <v>0</v>
      </c>
      <c r="H2817">
        <v>1</v>
      </c>
      <c r="I2817">
        <v>0</v>
      </c>
      <c r="J2817">
        <v>1</v>
      </c>
      <c r="K2817">
        <v>0</v>
      </c>
    </row>
    <row r="2818" spans="1:11" x14ac:dyDescent="0.2">
      <c r="A2818" t="s">
        <v>3125</v>
      </c>
      <c r="B2818" t="s">
        <v>86</v>
      </c>
      <c r="C2818" t="s">
        <v>295</v>
      </c>
      <c r="D2818" t="s">
        <v>271</v>
      </c>
      <c r="E2818" t="s">
        <v>244</v>
      </c>
      <c r="F2818">
        <v>0</v>
      </c>
      <c r="G2818">
        <v>0</v>
      </c>
      <c r="H2818">
        <v>1</v>
      </c>
      <c r="I2818">
        <v>0</v>
      </c>
      <c r="J2818">
        <v>1</v>
      </c>
      <c r="K2818">
        <v>0</v>
      </c>
    </row>
    <row r="2819" spans="1:11" x14ac:dyDescent="0.2">
      <c r="A2819" t="s">
        <v>3126</v>
      </c>
      <c r="B2819" t="s">
        <v>86</v>
      </c>
      <c r="C2819" t="s">
        <v>295</v>
      </c>
      <c r="D2819" t="s">
        <v>271</v>
      </c>
      <c r="E2819" t="s">
        <v>285</v>
      </c>
      <c r="F2819">
        <v>0</v>
      </c>
      <c r="G2819">
        <v>0</v>
      </c>
      <c r="H2819">
        <v>7</v>
      </c>
      <c r="I2819">
        <v>0</v>
      </c>
      <c r="J2819">
        <v>7</v>
      </c>
      <c r="K2819">
        <v>0</v>
      </c>
    </row>
    <row r="2820" spans="1:11" x14ac:dyDescent="0.2">
      <c r="A2820" t="s">
        <v>3127</v>
      </c>
      <c r="B2820" t="s">
        <v>86</v>
      </c>
      <c r="C2820" t="s">
        <v>295</v>
      </c>
      <c r="D2820" t="s">
        <v>264</v>
      </c>
      <c r="E2820" t="s">
        <v>246</v>
      </c>
      <c r="F2820">
        <v>0</v>
      </c>
      <c r="G2820">
        <v>0</v>
      </c>
      <c r="H2820">
        <v>2</v>
      </c>
      <c r="I2820">
        <v>0</v>
      </c>
      <c r="J2820">
        <v>2</v>
      </c>
      <c r="K2820">
        <v>0</v>
      </c>
    </row>
    <row r="2821" spans="1:11" x14ac:dyDescent="0.2">
      <c r="A2821" t="s">
        <v>3128</v>
      </c>
      <c r="B2821" t="s">
        <v>86</v>
      </c>
      <c r="C2821" t="s">
        <v>295</v>
      </c>
      <c r="D2821" t="s">
        <v>269</v>
      </c>
      <c r="E2821" t="s">
        <v>247</v>
      </c>
      <c r="F2821">
        <v>0</v>
      </c>
      <c r="G2821">
        <v>0</v>
      </c>
      <c r="H2821">
        <v>1</v>
      </c>
      <c r="I2821">
        <v>0</v>
      </c>
      <c r="J2821">
        <v>1</v>
      </c>
      <c r="K2821">
        <v>0</v>
      </c>
    </row>
    <row r="2822" spans="1:11" x14ac:dyDescent="0.2">
      <c r="A2822" t="s">
        <v>3129</v>
      </c>
      <c r="B2822" t="s">
        <v>86</v>
      </c>
      <c r="C2822" t="s">
        <v>295</v>
      </c>
      <c r="D2822" t="s">
        <v>270</v>
      </c>
      <c r="E2822" t="s">
        <v>250</v>
      </c>
      <c r="F2822">
        <v>0</v>
      </c>
      <c r="G2822">
        <v>0</v>
      </c>
      <c r="H2822">
        <v>1</v>
      </c>
      <c r="I2822">
        <v>0</v>
      </c>
      <c r="J2822">
        <v>1</v>
      </c>
      <c r="K2822">
        <v>0</v>
      </c>
    </row>
    <row r="2823" spans="1:11" x14ac:dyDescent="0.2">
      <c r="A2823" t="s">
        <v>3130</v>
      </c>
      <c r="B2823" t="s">
        <v>86</v>
      </c>
      <c r="C2823" t="s">
        <v>295</v>
      </c>
      <c r="D2823" t="s">
        <v>272</v>
      </c>
      <c r="E2823" t="s">
        <v>286</v>
      </c>
      <c r="F2823">
        <v>0</v>
      </c>
      <c r="G2823">
        <v>0</v>
      </c>
      <c r="H2823">
        <v>6</v>
      </c>
      <c r="I2823">
        <v>0</v>
      </c>
      <c r="J2823">
        <v>6</v>
      </c>
      <c r="K2823">
        <v>0</v>
      </c>
    </row>
    <row r="2824" spans="1:11" x14ac:dyDescent="0.2">
      <c r="A2824" t="s">
        <v>3131</v>
      </c>
      <c r="B2824" t="s">
        <v>86</v>
      </c>
      <c r="C2824" t="s">
        <v>292</v>
      </c>
      <c r="D2824" t="s">
        <v>104</v>
      </c>
      <c r="E2824" t="s">
        <v>277</v>
      </c>
      <c r="F2824">
        <v>2094</v>
      </c>
      <c r="G2824">
        <v>13180.5</v>
      </c>
      <c r="H2824">
        <v>0</v>
      </c>
      <c r="I2824">
        <v>0</v>
      </c>
      <c r="J2824">
        <v>2094</v>
      </c>
      <c r="K2824">
        <v>13180.5</v>
      </c>
    </row>
    <row r="2825" spans="1:11" x14ac:dyDescent="0.2">
      <c r="A2825" t="s">
        <v>3132</v>
      </c>
      <c r="B2825" t="s">
        <v>86</v>
      </c>
      <c r="C2825" t="s">
        <v>292</v>
      </c>
      <c r="D2825" t="s">
        <v>266</v>
      </c>
      <c r="E2825" t="s">
        <v>105</v>
      </c>
      <c r="F2825">
        <v>12</v>
      </c>
      <c r="G2825">
        <v>67</v>
      </c>
      <c r="H2825">
        <v>0</v>
      </c>
      <c r="I2825">
        <v>0</v>
      </c>
      <c r="J2825">
        <v>12</v>
      </c>
      <c r="K2825">
        <v>67</v>
      </c>
    </row>
    <row r="2826" spans="1:11" x14ac:dyDescent="0.2">
      <c r="A2826" t="s">
        <v>3133</v>
      </c>
      <c r="B2826" t="s">
        <v>86</v>
      </c>
      <c r="C2826" t="s">
        <v>292</v>
      </c>
      <c r="D2826" t="s">
        <v>266</v>
      </c>
      <c r="E2826" t="s">
        <v>106</v>
      </c>
      <c r="F2826">
        <v>32</v>
      </c>
      <c r="G2826">
        <v>231.5</v>
      </c>
      <c r="H2826">
        <v>0</v>
      </c>
      <c r="I2826">
        <v>0</v>
      </c>
      <c r="J2826">
        <v>32</v>
      </c>
      <c r="K2826">
        <v>231.5</v>
      </c>
    </row>
    <row r="2827" spans="1:11" x14ac:dyDescent="0.2">
      <c r="A2827" t="s">
        <v>3134</v>
      </c>
      <c r="B2827" t="s">
        <v>86</v>
      </c>
      <c r="C2827" t="s">
        <v>292</v>
      </c>
      <c r="D2827" t="s">
        <v>272</v>
      </c>
      <c r="E2827" t="s">
        <v>107</v>
      </c>
      <c r="F2827">
        <v>6</v>
      </c>
      <c r="G2827">
        <v>42</v>
      </c>
      <c r="H2827">
        <v>0</v>
      </c>
      <c r="I2827">
        <v>0</v>
      </c>
      <c r="J2827">
        <v>6</v>
      </c>
      <c r="K2827">
        <v>42</v>
      </c>
    </row>
    <row r="2828" spans="1:11" x14ac:dyDescent="0.2">
      <c r="A2828" t="s">
        <v>3135</v>
      </c>
      <c r="B2828" t="s">
        <v>86</v>
      </c>
      <c r="C2828" t="s">
        <v>292</v>
      </c>
      <c r="D2828" t="s">
        <v>270</v>
      </c>
      <c r="E2828" t="s">
        <v>108</v>
      </c>
      <c r="F2828">
        <v>7</v>
      </c>
      <c r="G2828">
        <v>32</v>
      </c>
      <c r="H2828">
        <v>0</v>
      </c>
      <c r="I2828">
        <v>0</v>
      </c>
      <c r="J2828">
        <v>7</v>
      </c>
      <c r="K2828">
        <v>32</v>
      </c>
    </row>
    <row r="2829" spans="1:11" x14ac:dyDescent="0.2">
      <c r="A2829" t="s">
        <v>3136</v>
      </c>
      <c r="B2829" t="s">
        <v>86</v>
      </c>
      <c r="C2829" t="s">
        <v>292</v>
      </c>
      <c r="D2829" t="s">
        <v>265</v>
      </c>
      <c r="E2829" t="s">
        <v>109</v>
      </c>
      <c r="F2829">
        <v>17</v>
      </c>
      <c r="G2829">
        <v>114</v>
      </c>
      <c r="H2829">
        <v>0</v>
      </c>
      <c r="I2829">
        <v>0</v>
      </c>
      <c r="J2829">
        <v>17</v>
      </c>
      <c r="K2829">
        <v>114</v>
      </c>
    </row>
    <row r="2830" spans="1:11" x14ac:dyDescent="0.2">
      <c r="A2830" t="s">
        <v>3137</v>
      </c>
      <c r="B2830" t="s">
        <v>86</v>
      </c>
      <c r="C2830" t="s">
        <v>292</v>
      </c>
      <c r="D2830" t="s">
        <v>266</v>
      </c>
      <c r="E2830" t="s">
        <v>110</v>
      </c>
      <c r="F2830">
        <v>15</v>
      </c>
      <c r="G2830">
        <v>87</v>
      </c>
      <c r="H2830">
        <v>0</v>
      </c>
      <c r="I2830">
        <v>0</v>
      </c>
      <c r="J2830">
        <v>15</v>
      </c>
      <c r="K2830">
        <v>87</v>
      </c>
    </row>
    <row r="2831" spans="1:11" x14ac:dyDescent="0.2">
      <c r="A2831" t="s">
        <v>3138</v>
      </c>
      <c r="B2831" t="s">
        <v>86</v>
      </c>
      <c r="C2831" t="s">
        <v>292</v>
      </c>
      <c r="D2831" t="s">
        <v>271</v>
      </c>
      <c r="E2831" t="s">
        <v>111</v>
      </c>
      <c r="F2831">
        <v>44</v>
      </c>
      <c r="G2831">
        <v>293</v>
      </c>
      <c r="H2831">
        <v>0</v>
      </c>
      <c r="I2831">
        <v>0</v>
      </c>
      <c r="J2831">
        <v>44</v>
      </c>
      <c r="K2831">
        <v>293</v>
      </c>
    </row>
    <row r="2832" spans="1:11" x14ac:dyDescent="0.2">
      <c r="A2832" t="s">
        <v>3139</v>
      </c>
      <c r="B2832" t="s">
        <v>86</v>
      </c>
      <c r="C2832" t="s">
        <v>292</v>
      </c>
      <c r="D2832" t="s">
        <v>268</v>
      </c>
      <c r="E2832" t="s">
        <v>112</v>
      </c>
      <c r="F2832">
        <v>4</v>
      </c>
      <c r="G2832">
        <v>24</v>
      </c>
      <c r="H2832">
        <v>0</v>
      </c>
      <c r="I2832">
        <v>0</v>
      </c>
      <c r="J2832">
        <v>4</v>
      </c>
      <c r="K2832">
        <v>24</v>
      </c>
    </row>
    <row r="2833" spans="1:11" x14ac:dyDescent="0.2">
      <c r="A2833" t="s">
        <v>3140</v>
      </c>
      <c r="B2833" t="s">
        <v>86</v>
      </c>
      <c r="C2833" t="s">
        <v>292</v>
      </c>
      <c r="D2833" t="s">
        <v>268</v>
      </c>
      <c r="E2833" t="s">
        <v>113</v>
      </c>
      <c r="F2833">
        <v>1</v>
      </c>
      <c r="G2833">
        <v>6</v>
      </c>
      <c r="H2833">
        <v>0</v>
      </c>
      <c r="I2833">
        <v>0</v>
      </c>
      <c r="J2833">
        <v>1</v>
      </c>
      <c r="K2833">
        <v>6</v>
      </c>
    </row>
    <row r="2834" spans="1:11" x14ac:dyDescent="0.2">
      <c r="A2834" t="s">
        <v>3141</v>
      </c>
      <c r="B2834" t="s">
        <v>86</v>
      </c>
      <c r="C2834" t="s">
        <v>292</v>
      </c>
      <c r="D2834" t="s">
        <v>268</v>
      </c>
      <c r="E2834" t="s">
        <v>114</v>
      </c>
      <c r="F2834">
        <v>3</v>
      </c>
      <c r="G2834">
        <v>18</v>
      </c>
      <c r="H2834">
        <v>0</v>
      </c>
      <c r="I2834">
        <v>0</v>
      </c>
      <c r="J2834">
        <v>3</v>
      </c>
      <c r="K2834">
        <v>18</v>
      </c>
    </row>
    <row r="2835" spans="1:11" x14ac:dyDescent="0.2">
      <c r="A2835" t="s">
        <v>3142</v>
      </c>
      <c r="B2835" t="s">
        <v>86</v>
      </c>
      <c r="C2835" t="s">
        <v>292</v>
      </c>
      <c r="D2835" t="s">
        <v>270</v>
      </c>
      <c r="E2835" t="s">
        <v>115</v>
      </c>
      <c r="F2835">
        <v>12</v>
      </c>
      <c r="G2835">
        <v>80</v>
      </c>
      <c r="H2835">
        <v>0</v>
      </c>
      <c r="I2835">
        <v>0</v>
      </c>
      <c r="J2835">
        <v>12</v>
      </c>
      <c r="K2835">
        <v>80</v>
      </c>
    </row>
    <row r="2836" spans="1:11" x14ac:dyDescent="0.2">
      <c r="A2836" t="s">
        <v>3143</v>
      </c>
      <c r="B2836" t="s">
        <v>86</v>
      </c>
      <c r="C2836" t="s">
        <v>292</v>
      </c>
      <c r="D2836" t="s">
        <v>269</v>
      </c>
      <c r="E2836" t="s">
        <v>116</v>
      </c>
      <c r="F2836">
        <v>6</v>
      </c>
      <c r="G2836">
        <v>35</v>
      </c>
      <c r="H2836">
        <v>0</v>
      </c>
      <c r="I2836">
        <v>0</v>
      </c>
      <c r="J2836">
        <v>6</v>
      </c>
      <c r="K2836">
        <v>35</v>
      </c>
    </row>
    <row r="2837" spans="1:11" x14ac:dyDescent="0.2">
      <c r="A2837" t="s">
        <v>3144</v>
      </c>
      <c r="B2837" t="s">
        <v>86</v>
      </c>
      <c r="C2837" t="s">
        <v>292</v>
      </c>
      <c r="D2837" t="s">
        <v>272</v>
      </c>
      <c r="E2837" t="s">
        <v>117</v>
      </c>
      <c r="F2837">
        <v>10</v>
      </c>
      <c r="G2837">
        <v>65</v>
      </c>
      <c r="H2837">
        <v>0</v>
      </c>
      <c r="I2837">
        <v>0</v>
      </c>
      <c r="J2837">
        <v>10</v>
      </c>
      <c r="K2837">
        <v>65</v>
      </c>
    </row>
    <row r="2838" spans="1:11" x14ac:dyDescent="0.2">
      <c r="A2838" t="s">
        <v>3145</v>
      </c>
      <c r="B2838" t="s">
        <v>86</v>
      </c>
      <c r="C2838" t="s">
        <v>292</v>
      </c>
      <c r="D2838" t="s">
        <v>266</v>
      </c>
      <c r="E2838" t="s">
        <v>118</v>
      </c>
      <c r="F2838">
        <v>12</v>
      </c>
      <c r="G2838">
        <v>79</v>
      </c>
      <c r="H2838">
        <v>0</v>
      </c>
      <c r="I2838">
        <v>0</v>
      </c>
      <c r="J2838">
        <v>12</v>
      </c>
      <c r="K2838">
        <v>79</v>
      </c>
    </row>
    <row r="2839" spans="1:11" x14ac:dyDescent="0.2">
      <c r="A2839" t="s">
        <v>3146</v>
      </c>
      <c r="B2839" t="s">
        <v>86</v>
      </c>
      <c r="C2839" t="s">
        <v>292</v>
      </c>
      <c r="D2839" t="s">
        <v>269</v>
      </c>
      <c r="E2839" t="s">
        <v>119</v>
      </c>
      <c r="F2839">
        <v>8</v>
      </c>
      <c r="G2839">
        <v>49</v>
      </c>
      <c r="H2839">
        <v>0</v>
      </c>
      <c r="I2839">
        <v>0</v>
      </c>
      <c r="J2839">
        <v>8</v>
      </c>
      <c r="K2839">
        <v>49</v>
      </c>
    </row>
    <row r="2840" spans="1:11" x14ac:dyDescent="0.2">
      <c r="A2840" t="s">
        <v>3147</v>
      </c>
      <c r="B2840" t="s">
        <v>86</v>
      </c>
      <c r="C2840" t="s">
        <v>292</v>
      </c>
      <c r="D2840" t="s">
        <v>270</v>
      </c>
      <c r="E2840" t="s">
        <v>120</v>
      </c>
      <c r="F2840">
        <v>15</v>
      </c>
      <c r="G2840">
        <v>78</v>
      </c>
      <c r="H2840">
        <v>0</v>
      </c>
      <c r="I2840">
        <v>0</v>
      </c>
      <c r="J2840">
        <v>15</v>
      </c>
      <c r="K2840">
        <v>78</v>
      </c>
    </row>
    <row r="2841" spans="1:11" x14ac:dyDescent="0.2">
      <c r="A2841" t="s">
        <v>3148</v>
      </c>
      <c r="B2841" t="s">
        <v>86</v>
      </c>
      <c r="C2841" t="s">
        <v>292</v>
      </c>
      <c r="D2841" t="s">
        <v>266</v>
      </c>
      <c r="E2841" t="s">
        <v>121</v>
      </c>
      <c r="F2841">
        <v>41</v>
      </c>
      <c r="G2841">
        <v>225</v>
      </c>
      <c r="H2841">
        <v>0</v>
      </c>
      <c r="I2841">
        <v>0</v>
      </c>
      <c r="J2841">
        <v>41</v>
      </c>
      <c r="K2841">
        <v>225</v>
      </c>
    </row>
    <row r="2842" spans="1:11" x14ac:dyDescent="0.2">
      <c r="A2842" t="s">
        <v>3149</v>
      </c>
      <c r="B2842" t="s">
        <v>86</v>
      </c>
      <c r="C2842" t="s">
        <v>292</v>
      </c>
      <c r="D2842" t="s">
        <v>269</v>
      </c>
      <c r="E2842" t="s">
        <v>122</v>
      </c>
      <c r="F2842">
        <v>22</v>
      </c>
      <c r="G2842">
        <v>133</v>
      </c>
      <c r="H2842">
        <v>0</v>
      </c>
      <c r="I2842">
        <v>0</v>
      </c>
      <c r="J2842">
        <v>22</v>
      </c>
      <c r="K2842">
        <v>133</v>
      </c>
    </row>
    <row r="2843" spans="1:11" x14ac:dyDescent="0.2">
      <c r="A2843" t="s">
        <v>3150</v>
      </c>
      <c r="B2843" t="s">
        <v>86</v>
      </c>
      <c r="C2843" t="s">
        <v>292</v>
      </c>
      <c r="D2843" t="s">
        <v>268</v>
      </c>
      <c r="E2843" t="s">
        <v>123</v>
      </c>
      <c r="F2843">
        <v>5</v>
      </c>
      <c r="G2843">
        <v>66</v>
      </c>
      <c r="H2843">
        <v>0</v>
      </c>
      <c r="I2843">
        <v>0</v>
      </c>
      <c r="J2843">
        <v>5</v>
      </c>
      <c r="K2843">
        <v>66</v>
      </c>
    </row>
    <row r="2844" spans="1:11" x14ac:dyDescent="0.2">
      <c r="A2844" t="s">
        <v>3151</v>
      </c>
      <c r="B2844" t="s">
        <v>86</v>
      </c>
      <c r="C2844" t="s">
        <v>292</v>
      </c>
      <c r="D2844" t="s">
        <v>272</v>
      </c>
      <c r="E2844" t="s">
        <v>124</v>
      </c>
      <c r="F2844">
        <v>4</v>
      </c>
      <c r="G2844">
        <v>30</v>
      </c>
      <c r="H2844">
        <v>0</v>
      </c>
      <c r="I2844">
        <v>0</v>
      </c>
      <c r="J2844">
        <v>4</v>
      </c>
      <c r="K2844">
        <v>30</v>
      </c>
    </row>
    <row r="2845" spans="1:11" x14ac:dyDescent="0.2">
      <c r="A2845" t="s">
        <v>3152</v>
      </c>
      <c r="B2845" t="s">
        <v>86</v>
      </c>
      <c r="C2845" t="s">
        <v>292</v>
      </c>
      <c r="D2845" t="s">
        <v>265</v>
      </c>
      <c r="E2845" t="s">
        <v>125</v>
      </c>
      <c r="F2845">
        <v>36</v>
      </c>
      <c r="G2845">
        <v>235.5</v>
      </c>
      <c r="H2845">
        <v>0</v>
      </c>
      <c r="I2845">
        <v>0</v>
      </c>
      <c r="J2845">
        <v>36</v>
      </c>
      <c r="K2845">
        <v>235.5</v>
      </c>
    </row>
    <row r="2846" spans="1:11" x14ac:dyDescent="0.2">
      <c r="A2846" t="s">
        <v>3153</v>
      </c>
      <c r="B2846" t="s">
        <v>86</v>
      </c>
      <c r="C2846" t="s">
        <v>292</v>
      </c>
      <c r="D2846" t="s">
        <v>266</v>
      </c>
      <c r="E2846" t="s">
        <v>126</v>
      </c>
      <c r="F2846">
        <v>10</v>
      </c>
      <c r="G2846">
        <v>76.5</v>
      </c>
      <c r="H2846">
        <v>0</v>
      </c>
      <c r="I2846">
        <v>0</v>
      </c>
      <c r="J2846">
        <v>10</v>
      </c>
      <c r="K2846">
        <v>76.5</v>
      </c>
    </row>
    <row r="2847" spans="1:11" x14ac:dyDescent="0.2">
      <c r="A2847" t="s">
        <v>3154</v>
      </c>
      <c r="B2847" t="s">
        <v>86</v>
      </c>
      <c r="C2847" t="s">
        <v>292</v>
      </c>
      <c r="D2847" t="s">
        <v>265</v>
      </c>
      <c r="E2847" t="s">
        <v>127</v>
      </c>
      <c r="F2847">
        <v>28</v>
      </c>
      <c r="G2847">
        <v>158</v>
      </c>
      <c r="H2847">
        <v>0</v>
      </c>
      <c r="I2847">
        <v>0</v>
      </c>
      <c r="J2847">
        <v>28</v>
      </c>
      <c r="K2847">
        <v>158</v>
      </c>
    </row>
    <row r="2848" spans="1:11" x14ac:dyDescent="0.2">
      <c r="A2848" t="s">
        <v>3155</v>
      </c>
      <c r="B2848" t="s">
        <v>86</v>
      </c>
      <c r="C2848" t="s">
        <v>292</v>
      </c>
      <c r="D2848" t="s">
        <v>268</v>
      </c>
      <c r="E2848" t="s">
        <v>128</v>
      </c>
      <c r="F2848">
        <v>7</v>
      </c>
      <c r="G2848">
        <v>42</v>
      </c>
      <c r="H2848">
        <v>0</v>
      </c>
      <c r="I2848">
        <v>0</v>
      </c>
      <c r="J2848">
        <v>7</v>
      </c>
      <c r="K2848">
        <v>42</v>
      </c>
    </row>
    <row r="2849" spans="1:11" x14ac:dyDescent="0.2">
      <c r="A2849" t="s">
        <v>3156</v>
      </c>
      <c r="B2849" t="s">
        <v>86</v>
      </c>
      <c r="C2849" t="s">
        <v>292</v>
      </c>
      <c r="D2849" t="s">
        <v>268</v>
      </c>
      <c r="E2849" t="s">
        <v>129</v>
      </c>
      <c r="F2849">
        <v>6</v>
      </c>
      <c r="G2849">
        <v>47</v>
      </c>
      <c r="H2849">
        <v>0</v>
      </c>
      <c r="I2849">
        <v>0</v>
      </c>
      <c r="J2849">
        <v>6</v>
      </c>
      <c r="K2849">
        <v>47</v>
      </c>
    </row>
    <row r="2850" spans="1:11" x14ac:dyDescent="0.2">
      <c r="A2850" t="s">
        <v>3157</v>
      </c>
      <c r="B2850" t="s">
        <v>86</v>
      </c>
      <c r="C2850" t="s">
        <v>292</v>
      </c>
      <c r="D2850" t="s">
        <v>270</v>
      </c>
      <c r="E2850" t="s">
        <v>131</v>
      </c>
      <c r="F2850">
        <v>11</v>
      </c>
      <c r="G2850">
        <v>75</v>
      </c>
      <c r="H2850">
        <v>0</v>
      </c>
      <c r="I2850">
        <v>0</v>
      </c>
      <c r="J2850">
        <v>11</v>
      </c>
      <c r="K2850">
        <v>75</v>
      </c>
    </row>
    <row r="2851" spans="1:11" x14ac:dyDescent="0.2">
      <c r="A2851" t="s">
        <v>3158</v>
      </c>
      <c r="B2851" t="s">
        <v>86</v>
      </c>
      <c r="C2851" t="s">
        <v>292</v>
      </c>
      <c r="D2851" t="s">
        <v>271</v>
      </c>
      <c r="E2851" t="s">
        <v>132</v>
      </c>
      <c r="F2851">
        <v>31</v>
      </c>
      <c r="G2851">
        <v>192</v>
      </c>
      <c r="H2851">
        <v>0</v>
      </c>
      <c r="I2851">
        <v>0</v>
      </c>
      <c r="J2851">
        <v>31</v>
      </c>
      <c r="K2851">
        <v>192</v>
      </c>
    </row>
    <row r="2852" spans="1:11" x14ac:dyDescent="0.2">
      <c r="A2852" t="s">
        <v>3159</v>
      </c>
      <c r="B2852" t="s">
        <v>86</v>
      </c>
      <c r="C2852" t="s">
        <v>292</v>
      </c>
      <c r="D2852" t="s">
        <v>266</v>
      </c>
      <c r="E2852" t="s">
        <v>133</v>
      </c>
      <c r="F2852">
        <v>29</v>
      </c>
      <c r="G2852">
        <v>159.5</v>
      </c>
      <c r="H2852">
        <v>0</v>
      </c>
      <c r="I2852">
        <v>0</v>
      </c>
      <c r="J2852">
        <v>29</v>
      </c>
      <c r="K2852">
        <v>159.5</v>
      </c>
    </row>
    <row r="2853" spans="1:11" x14ac:dyDescent="0.2">
      <c r="A2853" t="s">
        <v>3160</v>
      </c>
      <c r="B2853" t="s">
        <v>86</v>
      </c>
      <c r="C2853" t="s">
        <v>292</v>
      </c>
      <c r="D2853" t="s">
        <v>268</v>
      </c>
      <c r="E2853" t="s">
        <v>134</v>
      </c>
      <c r="F2853">
        <v>9</v>
      </c>
      <c r="G2853">
        <v>96</v>
      </c>
      <c r="H2853">
        <v>0</v>
      </c>
      <c r="I2853">
        <v>0</v>
      </c>
      <c r="J2853">
        <v>9</v>
      </c>
      <c r="K2853">
        <v>96</v>
      </c>
    </row>
    <row r="2854" spans="1:11" x14ac:dyDescent="0.2">
      <c r="A2854" t="s">
        <v>3161</v>
      </c>
      <c r="B2854" t="s">
        <v>86</v>
      </c>
      <c r="C2854" t="s">
        <v>292</v>
      </c>
      <c r="D2854" t="s">
        <v>267</v>
      </c>
      <c r="E2854" t="s">
        <v>135</v>
      </c>
      <c r="F2854">
        <v>5</v>
      </c>
      <c r="G2854">
        <v>30</v>
      </c>
      <c r="H2854">
        <v>0</v>
      </c>
      <c r="I2854">
        <v>0</v>
      </c>
      <c r="J2854">
        <v>5</v>
      </c>
      <c r="K2854">
        <v>30</v>
      </c>
    </row>
    <row r="2855" spans="1:11" x14ac:dyDescent="0.2">
      <c r="A2855" t="s">
        <v>3162</v>
      </c>
      <c r="B2855" t="s">
        <v>86</v>
      </c>
      <c r="C2855" t="s">
        <v>292</v>
      </c>
      <c r="D2855" t="s">
        <v>264</v>
      </c>
      <c r="E2855" t="s">
        <v>136</v>
      </c>
      <c r="F2855">
        <v>9</v>
      </c>
      <c r="G2855">
        <v>54</v>
      </c>
      <c r="H2855">
        <v>0</v>
      </c>
      <c r="I2855">
        <v>0</v>
      </c>
      <c r="J2855">
        <v>9</v>
      </c>
      <c r="K2855">
        <v>54</v>
      </c>
    </row>
    <row r="2856" spans="1:11" x14ac:dyDescent="0.2">
      <c r="A2856" t="s">
        <v>3163</v>
      </c>
      <c r="B2856" t="s">
        <v>86</v>
      </c>
      <c r="C2856" t="s">
        <v>292</v>
      </c>
      <c r="D2856" t="s">
        <v>264</v>
      </c>
      <c r="E2856" t="s">
        <v>137</v>
      </c>
      <c r="F2856">
        <v>11</v>
      </c>
      <c r="G2856">
        <v>77</v>
      </c>
      <c r="H2856">
        <v>0</v>
      </c>
      <c r="I2856">
        <v>0</v>
      </c>
      <c r="J2856">
        <v>11</v>
      </c>
      <c r="K2856">
        <v>77</v>
      </c>
    </row>
    <row r="2857" spans="1:11" x14ac:dyDescent="0.2">
      <c r="A2857" t="s">
        <v>3164</v>
      </c>
      <c r="B2857" t="s">
        <v>86</v>
      </c>
      <c r="C2857" t="s">
        <v>292</v>
      </c>
      <c r="D2857" t="s">
        <v>270</v>
      </c>
      <c r="E2857" t="s">
        <v>138</v>
      </c>
      <c r="F2857">
        <v>27</v>
      </c>
      <c r="G2857">
        <v>151.5</v>
      </c>
      <c r="H2857">
        <v>0</v>
      </c>
      <c r="I2857">
        <v>0</v>
      </c>
      <c r="J2857">
        <v>27</v>
      </c>
      <c r="K2857">
        <v>151.5</v>
      </c>
    </row>
    <row r="2858" spans="1:11" x14ac:dyDescent="0.2">
      <c r="A2858" t="s">
        <v>3165</v>
      </c>
      <c r="B2858" t="s">
        <v>86</v>
      </c>
      <c r="C2858" t="s">
        <v>292</v>
      </c>
      <c r="D2858" t="s">
        <v>272</v>
      </c>
      <c r="E2858" t="s">
        <v>139</v>
      </c>
      <c r="F2858">
        <v>8</v>
      </c>
      <c r="G2858">
        <v>48</v>
      </c>
      <c r="H2858">
        <v>0</v>
      </c>
      <c r="I2858">
        <v>0</v>
      </c>
      <c r="J2858">
        <v>8</v>
      </c>
      <c r="K2858">
        <v>48</v>
      </c>
    </row>
    <row r="2859" spans="1:11" x14ac:dyDescent="0.2">
      <c r="A2859" t="s">
        <v>3166</v>
      </c>
      <c r="B2859" t="s">
        <v>86</v>
      </c>
      <c r="C2859" t="s">
        <v>292</v>
      </c>
      <c r="D2859" t="s">
        <v>270</v>
      </c>
      <c r="E2859" t="s">
        <v>140</v>
      </c>
      <c r="F2859">
        <v>9</v>
      </c>
      <c r="G2859">
        <v>36</v>
      </c>
      <c r="H2859">
        <v>0</v>
      </c>
      <c r="I2859">
        <v>0</v>
      </c>
      <c r="J2859">
        <v>9</v>
      </c>
      <c r="K2859">
        <v>36</v>
      </c>
    </row>
    <row r="2860" spans="1:11" x14ac:dyDescent="0.2">
      <c r="A2860" t="s">
        <v>3167</v>
      </c>
      <c r="B2860" t="s">
        <v>86</v>
      </c>
      <c r="C2860" t="s">
        <v>292</v>
      </c>
      <c r="D2860" t="s">
        <v>271</v>
      </c>
      <c r="E2860" t="s">
        <v>141</v>
      </c>
      <c r="F2860">
        <v>9</v>
      </c>
      <c r="G2860">
        <v>52</v>
      </c>
      <c r="H2860">
        <v>0</v>
      </c>
      <c r="I2860">
        <v>0</v>
      </c>
      <c r="J2860">
        <v>9</v>
      </c>
      <c r="K2860">
        <v>52</v>
      </c>
    </row>
    <row r="2861" spans="1:11" x14ac:dyDescent="0.2">
      <c r="A2861" t="s">
        <v>3168</v>
      </c>
      <c r="B2861" t="s">
        <v>86</v>
      </c>
      <c r="C2861" t="s">
        <v>292</v>
      </c>
      <c r="D2861" t="s">
        <v>267</v>
      </c>
      <c r="E2861" t="s">
        <v>142</v>
      </c>
      <c r="F2861">
        <v>5</v>
      </c>
      <c r="G2861">
        <v>33</v>
      </c>
      <c r="H2861">
        <v>0</v>
      </c>
      <c r="I2861">
        <v>0</v>
      </c>
      <c r="J2861">
        <v>5</v>
      </c>
      <c r="K2861">
        <v>33</v>
      </c>
    </row>
    <row r="2862" spans="1:11" x14ac:dyDescent="0.2">
      <c r="A2862" t="s">
        <v>3169</v>
      </c>
      <c r="B2862" t="s">
        <v>86</v>
      </c>
      <c r="C2862" t="s">
        <v>292</v>
      </c>
      <c r="D2862" t="s">
        <v>266</v>
      </c>
      <c r="E2862" t="s">
        <v>143</v>
      </c>
      <c r="F2862">
        <v>15</v>
      </c>
      <c r="G2862">
        <v>101</v>
      </c>
      <c r="H2862">
        <v>0</v>
      </c>
      <c r="I2862">
        <v>0</v>
      </c>
      <c r="J2862">
        <v>15</v>
      </c>
      <c r="K2862">
        <v>101</v>
      </c>
    </row>
    <row r="2863" spans="1:11" x14ac:dyDescent="0.2">
      <c r="A2863" t="s">
        <v>3170</v>
      </c>
      <c r="B2863" t="s">
        <v>86</v>
      </c>
      <c r="C2863" t="s">
        <v>292</v>
      </c>
      <c r="D2863" t="s">
        <v>264</v>
      </c>
      <c r="E2863" t="s">
        <v>278</v>
      </c>
      <c r="F2863">
        <v>143</v>
      </c>
      <c r="G2863">
        <v>944.5</v>
      </c>
      <c r="H2863">
        <v>0</v>
      </c>
      <c r="I2863">
        <v>0</v>
      </c>
      <c r="J2863">
        <v>143</v>
      </c>
      <c r="K2863">
        <v>944.5</v>
      </c>
    </row>
    <row r="2864" spans="1:11" x14ac:dyDescent="0.2">
      <c r="A2864" t="s">
        <v>3171</v>
      </c>
      <c r="B2864" t="s">
        <v>86</v>
      </c>
      <c r="C2864" t="s">
        <v>292</v>
      </c>
      <c r="D2864" t="s">
        <v>265</v>
      </c>
      <c r="E2864" t="s">
        <v>279</v>
      </c>
      <c r="F2864">
        <v>271</v>
      </c>
      <c r="G2864">
        <v>1809</v>
      </c>
      <c r="H2864">
        <v>0</v>
      </c>
      <c r="I2864">
        <v>0</v>
      </c>
      <c r="J2864">
        <v>271</v>
      </c>
      <c r="K2864">
        <v>1809</v>
      </c>
    </row>
    <row r="2865" spans="1:11" x14ac:dyDescent="0.2">
      <c r="A2865" t="s">
        <v>3172</v>
      </c>
      <c r="B2865" t="s">
        <v>86</v>
      </c>
      <c r="C2865" t="s">
        <v>292</v>
      </c>
      <c r="D2865" t="s">
        <v>272</v>
      </c>
      <c r="E2865" t="s">
        <v>144</v>
      </c>
      <c r="F2865">
        <v>12</v>
      </c>
      <c r="G2865">
        <v>84</v>
      </c>
      <c r="H2865">
        <v>0</v>
      </c>
      <c r="I2865">
        <v>0</v>
      </c>
      <c r="J2865">
        <v>12</v>
      </c>
      <c r="K2865">
        <v>84</v>
      </c>
    </row>
    <row r="2866" spans="1:11" x14ac:dyDescent="0.2">
      <c r="A2866" t="s">
        <v>3173</v>
      </c>
      <c r="B2866" t="s">
        <v>86</v>
      </c>
      <c r="C2866" t="s">
        <v>292</v>
      </c>
      <c r="D2866" t="s">
        <v>269</v>
      </c>
      <c r="E2866" t="s">
        <v>145</v>
      </c>
      <c r="F2866">
        <v>12</v>
      </c>
      <c r="G2866">
        <v>69</v>
      </c>
      <c r="H2866">
        <v>0</v>
      </c>
      <c r="I2866">
        <v>0</v>
      </c>
      <c r="J2866">
        <v>12</v>
      </c>
      <c r="K2866">
        <v>69</v>
      </c>
    </row>
    <row r="2867" spans="1:11" x14ac:dyDescent="0.2">
      <c r="A2867" t="s">
        <v>3174</v>
      </c>
      <c r="B2867" t="s">
        <v>86</v>
      </c>
      <c r="C2867" t="s">
        <v>292</v>
      </c>
      <c r="D2867" t="s">
        <v>266</v>
      </c>
      <c r="E2867" t="s">
        <v>146</v>
      </c>
      <c r="F2867">
        <v>15</v>
      </c>
      <c r="G2867">
        <v>86</v>
      </c>
      <c r="H2867">
        <v>0</v>
      </c>
      <c r="I2867">
        <v>0</v>
      </c>
      <c r="J2867">
        <v>15</v>
      </c>
      <c r="K2867">
        <v>86</v>
      </c>
    </row>
    <row r="2868" spans="1:11" x14ac:dyDescent="0.2">
      <c r="A2868" t="s">
        <v>3175</v>
      </c>
      <c r="B2868" t="s">
        <v>86</v>
      </c>
      <c r="C2868" t="s">
        <v>292</v>
      </c>
      <c r="D2868" t="s">
        <v>265</v>
      </c>
      <c r="E2868" t="s">
        <v>147</v>
      </c>
      <c r="F2868">
        <v>31</v>
      </c>
      <c r="G2868">
        <v>193</v>
      </c>
      <c r="H2868">
        <v>0</v>
      </c>
      <c r="I2868">
        <v>0</v>
      </c>
      <c r="J2868">
        <v>31</v>
      </c>
      <c r="K2868">
        <v>193</v>
      </c>
    </row>
    <row r="2869" spans="1:11" x14ac:dyDescent="0.2">
      <c r="A2869" t="s">
        <v>3176</v>
      </c>
      <c r="B2869" t="s">
        <v>86</v>
      </c>
      <c r="C2869" t="s">
        <v>292</v>
      </c>
      <c r="D2869" t="s">
        <v>267</v>
      </c>
      <c r="E2869" t="s">
        <v>148</v>
      </c>
      <c r="F2869">
        <v>6</v>
      </c>
      <c r="G2869">
        <v>36</v>
      </c>
      <c r="H2869">
        <v>0</v>
      </c>
      <c r="I2869">
        <v>0</v>
      </c>
      <c r="J2869">
        <v>6</v>
      </c>
      <c r="K2869">
        <v>36</v>
      </c>
    </row>
    <row r="2870" spans="1:11" x14ac:dyDescent="0.2">
      <c r="A2870" t="s">
        <v>3177</v>
      </c>
      <c r="B2870" t="s">
        <v>86</v>
      </c>
      <c r="C2870" t="s">
        <v>292</v>
      </c>
      <c r="D2870" t="s">
        <v>270</v>
      </c>
      <c r="E2870" t="s">
        <v>149</v>
      </c>
      <c r="F2870">
        <v>12</v>
      </c>
      <c r="G2870">
        <v>85</v>
      </c>
      <c r="H2870">
        <v>0</v>
      </c>
      <c r="I2870">
        <v>0</v>
      </c>
      <c r="J2870">
        <v>12</v>
      </c>
      <c r="K2870">
        <v>85</v>
      </c>
    </row>
    <row r="2871" spans="1:11" x14ac:dyDescent="0.2">
      <c r="A2871" t="s">
        <v>3178</v>
      </c>
      <c r="B2871" t="s">
        <v>86</v>
      </c>
      <c r="C2871" t="s">
        <v>292</v>
      </c>
      <c r="D2871" t="s">
        <v>266</v>
      </c>
      <c r="E2871" t="s">
        <v>150</v>
      </c>
      <c r="F2871">
        <v>23</v>
      </c>
      <c r="G2871">
        <v>130</v>
      </c>
      <c r="H2871">
        <v>0</v>
      </c>
      <c r="I2871">
        <v>0</v>
      </c>
      <c r="J2871">
        <v>23</v>
      </c>
      <c r="K2871">
        <v>130</v>
      </c>
    </row>
    <row r="2872" spans="1:11" x14ac:dyDescent="0.2">
      <c r="A2872" t="s">
        <v>3179</v>
      </c>
      <c r="B2872" t="s">
        <v>86</v>
      </c>
      <c r="C2872" t="s">
        <v>292</v>
      </c>
      <c r="D2872" t="s">
        <v>266</v>
      </c>
      <c r="E2872" t="s">
        <v>151</v>
      </c>
      <c r="F2872">
        <v>21</v>
      </c>
      <c r="G2872">
        <v>144</v>
      </c>
      <c r="H2872">
        <v>0</v>
      </c>
      <c r="I2872">
        <v>0</v>
      </c>
      <c r="J2872">
        <v>21</v>
      </c>
      <c r="K2872">
        <v>144</v>
      </c>
    </row>
    <row r="2873" spans="1:11" x14ac:dyDescent="0.2">
      <c r="A2873" t="s">
        <v>3180</v>
      </c>
      <c r="B2873" t="s">
        <v>86</v>
      </c>
      <c r="C2873" t="s">
        <v>292</v>
      </c>
      <c r="D2873" t="s">
        <v>266</v>
      </c>
      <c r="E2873" t="s">
        <v>153</v>
      </c>
      <c r="F2873">
        <v>9</v>
      </c>
      <c r="G2873">
        <v>54</v>
      </c>
      <c r="H2873">
        <v>0</v>
      </c>
      <c r="I2873">
        <v>0</v>
      </c>
      <c r="J2873">
        <v>9</v>
      </c>
      <c r="K2873">
        <v>54</v>
      </c>
    </row>
    <row r="2874" spans="1:11" x14ac:dyDescent="0.2">
      <c r="A2874" t="s">
        <v>3181</v>
      </c>
      <c r="B2874" t="s">
        <v>86</v>
      </c>
      <c r="C2874" t="s">
        <v>292</v>
      </c>
      <c r="D2874" t="s">
        <v>269</v>
      </c>
      <c r="E2874" t="s">
        <v>154</v>
      </c>
      <c r="F2874">
        <v>59</v>
      </c>
      <c r="G2874">
        <v>316</v>
      </c>
      <c r="H2874">
        <v>0</v>
      </c>
      <c r="I2874">
        <v>0</v>
      </c>
      <c r="J2874">
        <v>59</v>
      </c>
      <c r="K2874">
        <v>316</v>
      </c>
    </row>
    <row r="2875" spans="1:11" x14ac:dyDescent="0.2">
      <c r="A2875" t="s">
        <v>3182</v>
      </c>
      <c r="B2875" t="s">
        <v>86</v>
      </c>
      <c r="C2875" t="s">
        <v>292</v>
      </c>
      <c r="D2875" t="s">
        <v>266</v>
      </c>
      <c r="E2875" t="s">
        <v>155</v>
      </c>
      <c r="F2875">
        <v>20</v>
      </c>
      <c r="G2875">
        <v>128</v>
      </c>
      <c r="H2875">
        <v>0</v>
      </c>
      <c r="I2875">
        <v>0</v>
      </c>
      <c r="J2875">
        <v>20</v>
      </c>
      <c r="K2875">
        <v>128</v>
      </c>
    </row>
    <row r="2876" spans="1:11" x14ac:dyDescent="0.2">
      <c r="A2876" t="s">
        <v>3183</v>
      </c>
      <c r="B2876" t="s">
        <v>86</v>
      </c>
      <c r="C2876" t="s">
        <v>292</v>
      </c>
      <c r="D2876" t="s">
        <v>266</v>
      </c>
      <c r="E2876" t="s">
        <v>156</v>
      </c>
      <c r="F2876">
        <v>9</v>
      </c>
      <c r="G2876">
        <v>64.5</v>
      </c>
      <c r="H2876">
        <v>0</v>
      </c>
      <c r="I2876">
        <v>0</v>
      </c>
      <c r="J2876">
        <v>9</v>
      </c>
      <c r="K2876">
        <v>64.5</v>
      </c>
    </row>
    <row r="2877" spans="1:11" x14ac:dyDescent="0.2">
      <c r="A2877" t="s">
        <v>3184</v>
      </c>
      <c r="B2877" t="s">
        <v>86</v>
      </c>
      <c r="C2877" t="s">
        <v>292</v>
      </c>
      <c r="D2877" t="s">
        <v>267</v>
      </c>
      <c r="E2877" t="s">
        <v>157</v>
      </c>
      <c r="F2877">
        <v>2</v>
      </c>
      <c r="G2877">
        <v>12</v>
      </c>
      <c r="H2877">
        <v>0</v>
      </c>
      <c r="I2877">
        <v>0</v>
      </c>
      <c r="J2877">
        <v>2</v>
      </c>
      <c r="K2877">
        <v>12</v>
      </c>
    </row>
    <row r="2878" spans="1:11" x14ac:dyDescent="0.2">
      <c r="A2878" t="s">
        <v>3185</v>
      </c>
      <c r="B2878" t="s">
        <v>86</v>
      </c>
      <c r="C2878" t="s">
        <v>292</v>
      </c>
      <c r="D2878" t="s">
        <v>266</v>
      </c>
      <c r="E2878" t="s">
        <v>158</v>
      </c>
      <c r="F2878">
        <v>12</v>
      </c>
      <c r="G2878">
        <v>79</v>
      </c>
      <c r="H2878">
        <v>0</v>
      </c>
      <c r="I2878">
        <v>0</v>
      </c>
      <c r="J2878">
        <v>12</v>
      </c>
      <c r="K2878">
        <v>79</v>
      </c>
    </row>
    <row r="2879" spans="1:11" x14ac:dyDescent="0.2">
      <c r="A2879" t="s">
        <v>3186</v>
      </c>
      <c r="B2879" t="s">
        <v>86</v>
      </c>
      <c r="C2879" t="s">
        <v>292</v>
      </c>
      <c r="D2879" t="s">
        <v>271</v>
      </c>
      <c r="E2879" t="s">
        <v>159</v>
      </c>
      <c r="F2879">
        <v>7</v>
      </c>
      <c r="G2879">
        <v>40</v>
      </c>
      <c r="H2879">
        <v>0</v>
      </c>
      <c r="I2879">
        <v>0</v>
      </c>
      <c r="J2879">
        <v>7</v>
      </c>
      <c r="K2879">
        <v>40</v>
      </c>
    </row>
    <row r="2880" spans="1:11" x14ac:dyDescent="0.2">
      <c r="A2880" t="s">
        <v>3187</v>
      </c>
      <c r="B2880" t="s">
        <v>86</v>
      </c>
      <c r="C2880" t="s">
        <v>292</v>
      </c>
      <c r="D2880" t="s">
        <v>265</v>
      </c>
      <c r="E2880" t="s">
        <v>160</v>
      </c>
      <c r="F2880">
        <v>77</v>
      </c>
      <c r="G2880">
        <v>523.5</v>
      </c>
      <c r="H2880">
        <v>0</v>
      </c>
      <c r="I2880">
        <v>0</v>
      </c>
      <c r="J2880">
        <v>77</v>
      </c>
      <c r="K2880">
        <v>523.5</v>
      </c>
    </row>
    <row r="2881" spans="1:11" x14ac:dyDescent="0.2">
      <c r="A2881" t="s">
        <v>3188</v>
      </c>
      <c r="B2881" t="s">
        <v>86</v>
      </c>
      <c r="C2881" t="s">
        <v>292</v>
      </c>
      <c r="D2881" t="s">
        <v>266</v>
      </c>
      <c r="E2881" t="s">
        <v>161</v>
      </c>
      <c r="F2881">
        <v>14</v>
      </c>
      <c r="G2881">
        <v>73</v>
      </c>
      <c r="H2881">
        <v>0</v>
      </c>
      <c r="I2881">
        <v>0</v>
      </c>
      <c r="J2881">
        <v>14</v>
      </c>
      <c r="K2881">
        <v>73</v>
      </c>
    </row>
    <row r="2882" spans="1:11" x14ac:dyDescent="0.2">
      <c r="A2882" t="s">
        <v>3189</v>
      </c>
      <c r="B2882" t="s">
        <v>86</v>
      </c>
      <c r="C2882" t="s">
        <v>292</v>
      </c>
      <c r="D2882" t="s">
        <v>266</v>
      </c>
      <c r="E2882" t="s">
        <v>162</v>
      </c>
      <c r="F2882">
        <v>11</v>
      </c>
      <c r="G2882">
        <v>52</v>
      </c>
      <c r="H2882">
        <v>0</v>
      </c>
      <c r="I2882">
        <v>0</v>
      </c>
      <c r="J2882">
        <v>11</v>
      </c>
      <c r="K2882">
        <v>52</v>
      </c>
    </row>
    <row r="2883" spans="1:11" x14ac:dyDescent="0.2">
      <c r="A2883" t="s">
        <v>3190</v>
      </c>
      <c r="B2883" t="s">
        <v>86</v>
      </c>
      <c r="C2883" t="s">
        <v>292</v>
      </c>
      <c r="D2883" t="s">
        <v>269</v>
      </c>
      <c r="E2883" t="s">
        <v>163</v>
      </c>
      <c r="F2883">
        <v>5</v>
      </c>
      <c r="G2883">
        <v>36</v>
      </c>
      <c r="H2883">
        <v>0</v>
      </c>
      <c r="I2883">
        <v>0</v>
      </c>
      <c r="J2883">
        <v>5</v>
      </c>
      <c r="K2883">
        <v>36</v>
      </c>
    </row>
    <row r="2884" spans="1:11" x14ac:dyDescent="0.2">
      <c r="A2884" t="s">
        <v>3191</v>
      </c>
      <c r="B2884" t="s">
        <v>86</v>
      </c>
      <c r="C2884" t="s">
        <v>292</v>
      </c>
      <c r="D2884" t="s">
        <v>270</v>
      </c>
      <c r="E2884" t="s">
        <v>164</v>
      </c>
      <c r="F2884">
        <v>1</v>
      </c>
      <c r="G2884">
        <v>6</v>
      </c>
      <c r="H2884">
        <v>0</v>
      </c>
      <c r="I2884">
        <v>0</v>
      </c>
      <c r="J2884">
        <v>1</v>
      </c>
      <c r="K2884">
        <v>6</v>
      </c>
    </row>
    <row r="2885" spans="1:11" x14ac:dyDescent="0.2">
      <c r="A2885" t="s">
        <v>3192</v>
      </c>
      <c r="B2885" t="s">
        <v>86</v>
      </c>
      <c r="C2885" t="s">
        <v>292</v>
      </c>
      <c r="D2885" t="s">
        <v>266</v>
      </c>
      <c r="E2885" t="s">
        <v>165</v>
      </c>
      <c r="F2885">
        <v>16</v>
      </c>
      <c r="G2885">
        <v>94</v>
      </c>
      <c r="H2885">
        <v>0</v>
      </c>
      <c r="I2885">
        <v>0</v>
      </c>
      <c r="J2885">
        <v>16</v>
      </c>
      <c r="K2885">
        <v>94</v>
      </c>
    </row>
    <row r="2886" spans="1:11" x14ac:dyDescent="0.2">
      <c r="A2886" t="s">
        <v>3193</v>
      </c>
      <c r="B2886" t="s">
        <v>86</v>
      </c>
      <c r="C2886" t="s">
        <v>292</v>
      </c>
      <c r="D2886" t="s">
        <v>266</v>
      </c>
      <c r="E2886" t="s">
        <v>166</v>
      </c>
      <c r="F2886">
        <v>4</v>
      </c>
      <c r="G2886">
        <v>23</v>
      </c>
      <c r="H2886">
        <v>0</v>
      </c>
      <c r="I2886">
        <v>0</v>
      </c>
      <c r="J2886">
        <v>4</v>
      </c>
      <c r="K2886">
        <v>23</v>
      </c>
    </row>
    <row r="2887" spans="1:11" x14ac:dyDescent="0.2">
      <c r="A2887" t="s">
        <v>3194</v>
      </c>
      <c r="B2887" t="s">
        <v>86</v>
      </c>
      <c r="C2887" t="s">
        <v>292</v>
      </c>
      <c r="D2887" t="s">
        <v>269</v>
      </c>
      <c r="E2887" t="s">
        <v>167</v>
      </c>
      <c r="F2887">
        <v>51</v>
      </c>
      <c r="G2887">
        <v>276</v>
      </c>
      <c r="H2887">
        <v>0</v>
      </c>
      <c r="I2887">
        <v>0</v>
      </c>
      <c r="J2887">
        <v>51</v>
      </c>
      <c r="K2887">
        <v>276</v>
      </c>
    </row>
    <row r="2888" spans="1:11" x14ac:dyDescent="0.2">
      <c r="A2888" t="s">
        <v>3195</v>
      </c>
      <c r="B2888" t="s">
        <v>86</v>
      </c>
      <c r="C2888" t="s">
        <v>292</v>
      </c>
      <c r="D2888" t="s">
        <v>272</v>
      </c>
      <c r="E2888" t="s">
        <v>168</v>
      </c>
      <c r="F2888">
        <v>3</v>
      </c>
      <c r="G2888">
        <v>18</v>
      </c>
      <c r="H2888">
        <v>0</v>
      </c>
      <c r="I2888">
        <v>0</v>
      </c>
      <c r="J2888">
        <v>3</v>
      </c>
      <c r="K2888">
        <v>18</v>
      </c>
    </row>
    <row r="2889" spans="1:11" x14ac:dyDescent="0.2">
      <c r="A2889" t="s">
        <v>3196</v>
      </c>
      <c r="B2889" t="s">
        <v>86</v>
      </c>
      <c r="C2889" t="s">
        <v>292</v>
      </c>
      <c r="D2889" t="s">
        <v>266</v>
      </c>
      <c r="E2889" t="s">
        <v>169</v>
      </c>
      <c r="F2889">
        <v>12</v>
      </c>
      <c r="G2889">
        <v>60</v>
      </c>
      <c r="H2889">
        <v>0</v>
      </c>
      <c r="I2889">
        <v>0</v>
      </c>
      <c r="J2889">
        <v>12</v>
      </c>
      <c r="K2889">
        <v>60</v>
      </c>
    </row>
    <row r="2890" spans="1:11" x14ac:dyDescent="0.2">
      <c r="A2890" t="s">
        <v>3197</v>
      </c>
      <c r="B2890" t="s">
        <v>86</v>
      </c>
      <c r="C2890" t="s">
        <v>292</v>
      </c>
      <c r="D2890" t="s">
        <v>272</v>
      </c>
      <c r="E2890" t="s">
        <v>170</v>
      </c>
      <c r="F2890">
        <v>8</v>
      </c>
      <c r="G2890">
        <v>48</v>
      </c>
      <c r="H2890">
        <v>0</v>
      </c>
      <c r="I2890">
        <v>0</v>
      </c>
      <c r="J2890">
        <v>8</v>
      </c>
      <c r="K2890">
        <v>48</v>
      </c>
    </row>
    <row r="2891" spans="1:11" x14ac:dyDescent="0.2">
      <c r="A2891" t="s">
        <v>3198</v>
      </c>
      <c r="B2891" t="s">
        <v>86</v>
      </c>
      <c r="C2891" t="s">
        <v>292</v>
      </c>
      <c r="D2891" t="s">
        <v>268</v>
      </c>
      <c r="E2891" t="s">
        <v>171</v>
      </c>
      <c r="F2891">
        <v>5</v>
      </c>
      <c r="G2891">
        <v>44</v>
      </c>
      <c r="H2891">
        <v>0</v>
      </c>
      <c r="I2891">
        <v>0</v>
      </c>
      <c r="J2891">
        <v>5</v>
      </c>
      <c r="K2891">
        <v>44</v>
      </c>
    </row>
    <row r="2892" spans="1:11" x14ac:dyDescent="0.2">
      <c r="A2892" t="s">
        <v>3199</v>
      </c>
      <c r="B2892" t="s">
        <v>86</v>
      </c>
      <c r="C2892" t="s">
        <v>292</v>
      </c>
      <c r="D2892" t="s">
        <v>266</v>
      </c>
      <c r="E2892" t="s">
        <v>172</v>
      </c>
      <c r="F2892">
        <v>22</v>
      </c>
      <c r="G2892">
        <v>123</v>
      </c>
      <c r="H2892">
        <v>0</v>
      </c>
      <c r="I2892">
        <v>0</v>
      </c>
      <c r="J2892">
        <v>22</v>
      </c>
      <c r="K2892">
        <v>123</v>
      </c>
    </row>
    <row r="2893" spans="1:11" x14ac:dyDescent="0.2">
      <c r="A2893" t="s">
        <v>3200</v>
      </c>
      <c r="B2893" t="s">
        <v>86</v>
      </c>
      <c r="C2893" t="s">
        <v>292</v>
      </c>
      <c r="D2893" t="s">
        <v>268</v>
      </c>
      <c r="E2893" t="s">
        <v>173</v>
      </c>
      <c r="F2893">
        <v>27</v>
      </c>
      <c r="G2893">
        <v>186</v>
      </c>
      <c r="H2893">
        <v>0</v>
      </c>
      <c r="I2893">
        <v>0</v>
      </c>
      <c r="J2893">
        <v>27</v>
      </c>
      <c r="K2893">
        <v>186</v>
      </c>
    </row>
    <row r="2894" spans="1:11" x14ac:dyDescent="0.2">
      <c r="A2894" t="s">
        <v>3201</v>
      </c>
      <c r="B2894" t="s">
        <v>86</v>
      </c>
      <c r="C2894" t="s">
        <v>292</v>
      </c>
      <c r="D2894" t="s">
        <v>272</v>
      </c>
      <c r="E2894" t="s">
        <v>174</v>
      </c>
      <c r="F2894">
        <v>16</v>
      </c>
      <c r="G2894">
        <v>132</v>
      </c>
      <c r="H2894">
        <v>0</v>
      </c>
      <c r="I2894">
        <v>0</v>
      </c>
      <c r="J2894">
        <v>16</v>
      </c>
      <c r="K2894">
        <v>132</v>
      </c>
    </row>
    <row r="2895" spans="1:11" x14ac:dyDescent="0.2">
      <c r="A2895" t="s">
        <v>3202</v>
      </c>
      <c r="B2895" t="s">
        <v>86</v>
      </c>
      <c r="C2895" t="s">
        <v>292</v>
      </c>
      <c r="D2895" t="s">
        <v>264</v>
      </c>
      <c r="E2895" t="s">
        <v>175</v>
      </c>
      <c r="F2895">
        <v>4</v>
      </c>
      <c r="G2895">
        <v>32</v>
      </c>
      <c r="H2895">
        <v>0</v>
      </c>
      <c r="I2895">
        <v>0</v>
      </c>
      <c r="J2895">
        <v>4</v>
      </c>
      <c r="K2895">
        <v>32</v>
      </c>
    </row>
    <row r="2896" spans="1:11" x14ac:dyDescent="0.2">
      <c r="A2896" t="s">
        <v>3203</v>
      </c>
      <c r="B2896" t="s">
        <v>86</v>
      </c>
      <c r="C2896" t="s">
        <v>292</v>
      </c>
      <c r="D2896" t="s">
        <v>264</v>
      </c>
      <c r="E2896" t="s">
        <v>176</v>
      </c>
      <c r="F2896">
        <v>26</v>
      </c>
      <c r="G2896">
        <v>184.5</v>
      </c>
      <c r="H2896">
        <v>0</v>
      </c>
      <c r="I2896">
        <v>0</v>
      </c>
      <c r="J2896">
        <v>26</v>
      </c>
      <c r="K2896">
        <v>184.5</v>
      </c>
    </row>
    <row r="2897" spans="1:11" x14ac:dyDescent="0.2">
      <c r="A2897" t="s">
        <v>3204</v>
      </c>
      <c r="B2897" t="s">
        <v>86</v>
      </c>
      <c r="C2897" t="s">
        <v>292</v>
      </c>
      <c r="D2897" t="s">
        <v>266</v>
      </c>
      <c r="E2897" t="s">
        <v>177</v>
      </c>
      <c r="F2897">
        <v>24</v>
      </c>
      <c r="G2897">
        <v>128.5</v>
      </c>
      <c r="H2897">
        <v>0</v>
      </c>
      <c r="I2897">
        <v>0</v>
      </c>
      <c r="J2897">
        <v>24</v>
      </c>
      <c r="K2897">
        <v>128.5</v>
      </c>
    </row>
    <row r="2898" spans="1:11" x14ac:dyDescent="0.2">
      <c r="A2898" t="s">
        <v>3205</v>
      </c>
      <c r="B2898" t="s">
        <v>86</v>
      </c>
      <c r="C2898" t="s">
        <v>292</v>
      </c>
      <c r="D2898" t="s">
        <v>264</v>
      </c>
      <c r="E2898" t="s">
        <v>178</v>
      </c>
      <c r="F2898">
        <v>16</v>
      </c>
      <c r="G2898">
        <v>113</v>
      </c>
      <c r="H2898">
        <v>0</v>
      </c>
      <c r="I2898">
        <v>0</v>
      </c>
      <c r="J2898">
        <v>16</v>
      </c>
      <c r="K2898">
        <v>113</v>
      </c>
    </row>
    <row r="2899" spans="1:11" x14ac:dyDescent="0.2">
      <c r="A2899" t="s">
        <v>3206</v>
      </c>
      <c r="B2899" t="s">
        <v>86</v>
      </c>
      <c r="C2899" t="s">
        <v>292</v>
      </c>
      <c r="D2899" t="s">
        <v>268</v>
      </c>
      <c r="E2899" t="s">
        <v>179</v>
      </c>
      <c r="F2899">
        <v>8</v>
      </c>
      <c r="G2899">
        <v>60</v>
      </c>
      <c r="H2899">
        <v>0</v>
      </c>
      <c r="I2899">
        <v>0</v>
      </c>
      <c r="J2899">
        <v>8</v>
      </c>
      <c r="K2899">
        <v>60</v>
      </c>
    </row>
    <row r="2900" spans="1:11" x14ac:dyDescent="0.2">
      <c r="A2900" t="s">
        <v>3207</v>
      </c>
      <c r="B2900" t="s">
        <v>86</v>
      </c>
      <c r="C2900" t="s">
        <v>292</v>
      </c>
      <c r="D2900" t="s">
        <v>266</v>
      </c>
      <c r="E2900" t="s">
        <v>280</v>
      </c>
      <c r="F2900">
        <v>536</v>
      </c>
      <c r="G2900">
        <v>3203</v>
      </c>
      <c r="H2900">
        <v>0</v>
      </c>
      <c r="I2900">
        <v>0</v>
      </c>
      <c r="J2900">
        <v>536</v>
      </c>
      <c r="K2900">
        <v>3203</v>
      </c>
    </row>
    <row r="2901" spans="1:11" x14ac:dyDescent="0.2">
      <c r="A2901" t="s">
        <v>3208</v>
      </c>
      <c r="B2901" t="s">
        <v>86</v>
      </c>
      <c r="C2901" t="s">
        <v>292</v>
      </c>
      <c r="D2901" t="s">
        <v>265</v>
      </c>
      <c r="E2901" t="s">
        <v>180</v>
      </c>
      <c r="F2901">
        <v>8</v>
      </c>
      <c r="G2901">
        <v>44</v>
      </c>
      <c r="H2901">
        <v>0</v>
      </c>
      <c r="I2901">
        <v>0</v>
      </c>
      <c r="J2901">
        <v>8</v>
      </c>
      <c r="K2901">
        <v>44</v>
      </c>
    </row>
    <row r="2902" spans="1:11" x14ac:dyDescent="0.2">
      <c r="A2902" t="s">
        <v>3209</v>
      </c>
      <c r="B2902" t="s">
        <v>86</v>
      </c>
      <c r="C2902" t="s">
        <v>292</v>
      </c>
      <c r="D2902" t="s">
        <v>268</v>
      </c>
      <c r="E2902" t="s">
        <v>181</v>
      </c>
      <c r="F2902">
        <v>29</v>
      </c>
      <c r="G2902">
        <v>180</v>
      </c>
      <c r="H2902">
        <v>0</v>
      </c>
      <c r="I2902">
        <v>0</v>
      </c>
      <c r="J2902">
        <v>29</v>
      </c>
      <c r="K2902">
        <v>180</v>
      </c>
    </row>
    <row r="2903" spans="1:11" x14ac:dyDescent="0.2">
      <c r="A2903" t="s">
        <v>3210</v>
      </c>
      <c r="B2903" t="s">
        <v>86</v>
      </c>
      <c r="C2903" t="s">
        <v>292</v>
      </c>
      <c r="D2903" t="s">
        <v>269</v>
      </c>
      <c r="E2903" t="s">
        <v>182</v>
      </c>
      <c r="F2903">
        <v>10</v>
      </c>
      <c r="G2903">
        <v>50</v>
      </c>
      <c r="H2903">
        <v>0</v>
      </c>
      <c r="I2903">
        <v>0</v>
      </c>
      <c r="J2903">
        <v>10</v>
      </c>
      <c r="K2903">
        <v>50</v>
      </c>
    </row>
    <row r="2904" spans="1:11" x14ac:dyDescent="0.2">
      <c r="A2904" t="s">
        <v>3211</v>
      </c>
      <c r="B2904" t="s">
        <v>86</v>
      </c>
      <c r="C2904" t="s">
        <v>292</v>
      </c>
      <c r="D2904" t="s">
        <v>266</v>
      </c>
      <c r="E2904" t="s">
        <v>183</v>
      </c>
      <c r="F2904">
        <v>26</v>
      </c>
      <c r="G2904">
        <v>142</v>
      </c>
      <c r="H2904">
        <v>0</v>
      </c>
      <c r="I2904">
        <v>0</v>
      </c>
      <c r="J2904">
        <v>26</v>
      </c>
      <c r="K2904">
        <v>142</v>
      </c>
    </row>
    <row r="2905" spans="1:11" x14ac:dyDescent="0.2">
      <c r="A2905" t="s">
        <v>3212</v>
      </c>
      <c r="B2905" t="s">
        <v>86</v>
      </c>
      <c r="C2905" t="s">
        <v>292</v>
      </c>
      <c r="D2905" t="s">
        <v>267</v>
      </c>
      <c r="E2905" t="s">
        <v>184</v>
      </c>
      <c r="F2905">
        <v>5</v>
      </c>
      <c r="G2905">
        <v>60</v>
      </c>
      <c r="H2905">
        <v>0</v>
      </c>
      <c r="I2905">
        <v>0</v>
      </c>
      <c r="J2905">
        <v>5</v>
      </c>
      <c r="K2905">
        <v>60</v>
      </c>
    </row>
    <row r="2906" spans="1:11" x14ac:dyDescent="0.2">
      <c r="A2906" t="s">
        <v>3213</v>
      </c>
      <c r="B2906" t="s">
        <v>86</v>
      </c>
      <c r="C2906" t="s">
        <v>292</v>
      </c>
      <c r="D2906" t="s">
        <v>269</v>
      </c>
      <c r="E2906" t="s">
        <v>185</v>
      </c>
      <c r="F2906">
        <v>14</v>
      </c>
      <c r="G2906">
        <v>91</v>
      </c>
      <c r="H2906">
        <v>0</v>
      </c>
      <c r="I2906">
        <v>0</v>
      </c>
      <c r="J2906">
        <v>14</v>
      </c>
      <c r="K2906">
        <v>91</v>
      </c>
    </row>
    <row r="2907" spans="1:11" x14ac:dyDescent="0.2">
      <c r="A2907" t="s">
        <v>3214</v>
      </c>
      <c r="B2907" t="s">
        <v>86</v>
      </c>
      <c r="C2907" t="s">
        <v>292</v>
      </c>
      <c r="D2907" t="s">
        <v>267</v>
      </c>
      <c r="E2907" t="s">
        <v>186</v>
      </c>
      <c r="F2907">
        <v>5</v>
      </c>
      <c r="G2907">
        <v>30</v>
      </c>
      <c r="H2907">
        <v>0</v>
      </c>
      <c r="I2907">
        <v>0</v>
      </c>
      <c r="J2907">
        <v>5</v>
      </c>
      <c r="K2907">
        <v>30</v>
      </c>
    </row>
    <row r="2908" spans="1:11" x14ac:dyDescent="0.2">
      <c r="A2908" t="s">
        <v>3215</v>
      </c>
      <c r="B2908" t="s">
        <v>86</v>
      </c>
      <c r="C2908" t="s">
        <v>292</v>
      </c>
      <c r="D2908" t="s">
        <v>266</v>
      </c>
      <c r="E2908" t="s">
        <v>187</v>
      </c>
      <c r="F2908">
        <v>19</v>
      </c>
      <c r="G2908">
        <v>98</v>
      </c>
      <c r="H2908">
        <v>0</v>
      </c>
      <c r="I2908">
        <v>0</v>
      </c>
      <c r="J2908">
        <v>19</v>
      </c>
      <c r="K2908">
        <v>98</v>
      </c>
    </row>
    <row r="2909" spans="1:11" x14ac:dyDescent="0.2">
      <c r="A2909" t="s">
        <v>3216</v>
      </c>
      <c r="B2909" t="s">
        <v>86</v>
      </c>
      <c r="C2909" t="s">
        <v>292</v>
      </c>
      <c r="D2909" t="s">
        <v>265</v>
      </c>
      <c r="E2909" t="s">
        <v>188</v>
      </c>
      <c r="F2909">
        <v>36</v>
      </c>
      <c r="G2909">
        <v>273</v>
      </c>
      <c r="H2909">
        <v>0</v>
      </c>
      <c r="I2909">
        <v>0</v>
      </c>
      <c r="J2909">
        <v>36</v>
      </c>
      <c r="K2909">
        <v>273</v>
      </c>
    </row>
    <row r="2910" spans="1:11" x14ac:dyDescent="0.2">
      <c r="A2910" t="s">
        <v>3217</v>
      </c>
      <c r="B2910" t="s">
        <v>86</v>
      </c>
      <c r="C2910" t="s">
        <v>292</v>
      </c>
      <c r="D2910" t="s">
        <v>272</v>
      </c>
      <c r="E2910" t="s">
        <v>189</v>
      </c>
      <c r="F2910">
        <v>6</v>
      </c>
      <c r="G2910">
        <v>36</v>
      </c>
      <c r="H2910">
        <v>0</v>
      </c>
      <c r="I2910">
        <v>0</v>
      </c>
      <c r="J2910">
        <v>6</v>
      </c>
      <c r="K2910">
        <v>36</v>
      </c>
    </row>
    <row r="2911" spans="1:11" x14ac:dyDescent="0.2">
      <c r="A2911" t="s">
        <v>3218</v>
      </c>
      <c r="B2911" t="s">
        <v>86</v>
      </c>
      <c r="C2911" t="s">
        <v>292</v>
      </c>
      <c r="D2911" t="s">
        <v>267</v>
      </c>
      <c r="E2911" t="s">
        <v>281</v>
      </c>
      <c r="F2911">
        <v>54</v>
      </c>
      <c r="G2911">
        <v>392</v>
      </c>
      <c r="H2911">
        <v>0</v>
      </c>
      <c r="I2911">
        <v>0</v>
      </c>
      <c r="J2911">
        <v>54</v>
      </c>
      <c r="K2911">
        <v>392</v>
      </c>
    </row>
    <row r="2912" spans="1:11" x14ac:dyDescent="0.2">
      <c r="A2912" t="s">
        <v>3219</v>
      </c>
      <c r="B2912" t="s">
        <v>86</v>
      </c>
      <c r="C2912" t="s">
        <v>292</v>
      </c>
      <c r="D2912" t="s">
        <v>272</v>
      </c>
      <c r="E2912" t="s">
        <v>190</v>
      </c>
      <c r="F2912">
        <v>7</v>
      </c>
      <c r="G2912">
        <v>65</v>
      </c>
      <c r="H2912">
        <v>0</v>
      </c>
      <c r="I2912">
        <v>0</v>
      </c>
      <c r="J2912">
        <v>7</v>
      </c>
      <c r="K2912">
        <v>65</v>
      </c>
    </row>
    <row r="2913" spans="1:11" x14ac:dyDescent="0.2">
      <c r="A2913" t="s">
        <v>3220</v>
      </c>
      <c r="B2913" t="s">
        <v>86</v>
      </c>
      <c r="C2913" t="s">
        <v>292</v>
      </c>
      <c r="D2913" t="s">
        <v>264</v>
      </c>
      <c r="E2913" t="s">
        <v>191</v>
      </c>
      <c r="F2913">
        <v>25</v>
      </c>
      <c r="G2913">
        <v>149</v>
      </c>
      <c r="H2913">
        <v>0</v>
      </c>
      <c r="I2913">
        <v>0</v>
      </c>
      <c r="J2913">
        <v>25</v>
      </c>
      <c r="K2913">
        <v>149</v>
      </c>
    </row>
    <row r="2914" spans="1:11" x14ac:dyDescent="0.2">
      <c r="A2914" t="s">
        <v>3221</v>
      </c>
      <c r="B2914" t="s">
        <v>86</v>
      </c>
      <c r="C2914" t="s">
        <v>292</v>
      </c>
      <c r="D2914" t="s">
        <v>270</v>
      </c>
      <c r="E2914" t="s">
        <v>192</v>
      </c>
      <c r="F2914">
        <v>6</v>
      </c>
      <c r="G2914">
        <v>29</v>
      </c>
      <c r="H2914">
        <v>0</v>
      </c>
      <c r="I2914">
        <v>0</v>
      </c>
      <c r="J2914">
        <v>6</v>
      </c>
      <c r="K2914">
        <v>29</v>
      </c>
    </row>
    <row r="2915" spans="1:11" x14ac:dyDescent="0.2">
      <c r="A2915" t="s">
        <v>3222</v>
      </c>
      <c r="B2915" t="s">
        <v>86</v>
      </c>
      <c r="C2915" t="s">
        <v>292</v>
      </c>
      <c r="D2915" t="s">
        <v>267</v>
      </c>
      <c r="E2915" t="s">
        <v>193</v>
      </c>
      <c r="F2915">
        <v>4</v>
      </c>
      <c r="G2915">
        <v>36</v>
      </c>
      <c r="H2915">
        <v>0</v>
      </c>
      <c r="I2915">
        <v>0</v>
      </c>
      <c r="J2915">
        <v>4</v>
      </c>
      <c r="K2915">
        <v>36</v>
      </c>
    </row>
    <row r="2916" spans="1:11" x14ac:dyDescent="0.2">
      <c r="A2916" t="s">
        <v>3223</v>
      </c>
      <c r="B2916" t="s">
        <v>86</v>
      </c>
      <c r="C2916" t="s">
        <v>292</v>
      </c>
      <c r="D2916" t="s">
        <v>268</v>
      </c>
      <c r="E2916" t="s">
        <v>282</v>
      </c>
      <c r="F2916">
        <v>183</v>
      </c>
      <c r="G2916">
        <v>1296</v>
      </c>
      <c r="H2916">
        <v>0</v>
      </c>
      <c r="I2916">
        <v>0</v>
      </c>
      <c r="J2916">
        <v>183</v>
      </c>
      <c r="K2916">
        <v>1296</v>
      </c>
    </row>
    <row r="2917" spans="1:11" x14ac:dyDescent="0.2">
      <c r="A2917" t="s">
        <v>3224</v>
      </c>
      <c r="B2917" t="s">
        <v>86</v>
      </c>
      <c r="C2917" t="s">
        <v>292</v>
      </c>
      <c r="D2917" t="s">
        <v>272</v>
      </c>
      <c r="E2917" t="s">
        <v>194</v>
      </c>
      <c r="F2917">
        <v>8</v>
      </c>
      <c r="G2917">
        <v>46</v>
      </c>
      <c r="H2917">
        <v>0</v>
      </c>
      <c r="I2917">
        <v>0</v>
      </c>
      <c r="J2917">
        <v>8</v>
      </c>
      <c r="K2917">
        <v>46</v>
      </c>
    </row>
    <row r="2918" spans="1:11" x14ac:dyDescent="0.2">
      <c r="A2918" t="s">
        <v>3225</v>
      </c>
      <c r="B2918" t="s">
        <v>86</v>
      </c>
      <c r="C2918" t="s">
        <v>292</v>
      </c>
      <c r="D2918" t="s">
        <v>267</v>
      </c>
      <c r="E2918" t="s">
        <v>195</v>
      </c>
      <c r="F2918">
        <v>5</v>
      </c>
      <c r="G2918">
        <v>30</v>
      </c>
      <c r="H2918">
        <v>0</v>
      </c>
      <c r="I2918">
        <v>0</v>
      </c>
      <c r="J2918">
        <v>5</v>
      </c>
      <c r="K2918">
        <v>30</v>
      </c>
    </row>
    <row r="2919" spans="1:11" x14ac:dyDescent="0.2">
      <c r="A2919" t="s">
        <v>3226</v>
      </c>
      <c r="B2919" t="s">
        <v>86</v>
      </c>
      <c r="C2919" t="s">
        <v>292</v>
      </c>
      <c r="D2919" t="s">
        <v>273</v>
      </c>
      <c r="E2919" t="s">
        <v>273</v>
      </c>
      <c r="F2919">
        <v>1</v>
      </c>
      <c r="G2919">
        <v>6</v>
      </c>
      <c r="H2919">
        <v>0</v>
      </c>
      <c r="I2919">
        <v>0</v>
      </c>
      <c r="J2919">
        <v>1</v>
      </c>
      <c r="K2919">
        <v>6</v>
      </c>
    </row>
    <row r="2920" spans="1:11" x14ac:dyDescent="0.2">
      <c r="A2920" t="s">
        <v>3227</v>
      </c>
      <c r="B2920" t="s">
        <v>86</v>
      </c>
      <c r="C2920" t="s">
        <v>292</v>
      </c>
      <c r="D2920" t="s">
        <v>273</v>
      </c>
      <c r="E2920" t="s">
        <v>287</v>
      </c>
      <c r="F2920">
        <v>1</v>
      </c>
      <c r="G2920">
        <v>6</v>
      </c>
      <c r="H2920">
        <v>0</v>
      </c>
      <c r="I2920">
        <v>0</v>
      </c>
      <c r="J2920">
        <v>1</v>
      </c>
      <c r="K2920">
        <v>6</v>
      </c>
    </row>
    <row r="2921" spans="1:11" x14ac:dyDescent="0.2">
      <c r="A2921" t="s">
        <v>3228</v>
      </c>
      <c r="B2921" t="s">
        <v>86</v>
      </c>
      <c r="C2921" t="s">
        <v>292</v>
      </c>
      <c r="D2921" t="s">
        <v>264</v>
      </c>
      <c r="E2921" t="s">
        <v>196</v>
      </c>
      <c r="F2921">
        <v>6</v>
      </c>
      <c r="G2921">
        <v>36</v>
      </c>
      <c r="H2921">
        <v>0</v>
      </c>
      <c r="I2921">
        <v>0</v>
      </c>
      <c r="J2921">
        <v>6</v>
      </c>
      <c r="K2921">
        <v>36</v>
      </c>
    </row>
    <row r="2922" spans="1:11" x14ac:dyDescent="0.2">
      <c r="A2922" t="s">
        <v>3229</v>
      </c>
      <c r="B2922" t="s">
        <v>86</v>
      </c>
      <c r="C2922" t="s">
        <v>292</v>
      </c>
      <c r="D2922" t="s">
        <v>264</v>
      </c>
      <c r="E2922" t="s">
        <v>197</v>
      </c>
      <c r="F2922">
        <v>25</v>
      </c>
      <c r="G2922">
        <v>166</v>
      </c>
      <c r="H2922">
        <v>0</v>
      </c>
      <c r="I2922">
        <v>0</v>
      </c>
      <c r="J2922">
        <v>25</v>
      </c>
      <c r="K2922">
        <v>166</v>
      </c>
    </row>
    <row r="2923" spans="1:11" x14ac:dyDescent="0.2">
      <c r="A2923" t="s">
        <v>3230</v>
      </c>
      <c r="B2923" t="s">
        <v>86</v>
      </c>
      <c r="C2923" t="s">
        <v>292</v>
      </c>
      <c r="D2923" t="s">
        <v>268</v>
      </c>
      <c r="E2923" t="s">
        <v>198</v>
      </c>
      <c r="F2923">
        <v>5</v>
      </c>
      <c r="G2923">
        <v>33</v>
      </c>
      <c r="H2923">
        <v>0</v>
      </c>
      <c r="I2923">
        <v>0</v>
      </c>
      <c r="J2923">
        <v>5</v>
      </c>
      <c r="K2923">
        <v>33</v>
      </c>
    </row>
    <row r="2924" spans="1:11" x14ac:dyDescent="0.2">
      <c r="A2924" t="s">
        <v>3231</v>
      </c>
      <c r="B2924" t="s">
        <v>86</v>
      </c>
      <c r="C2924" t="s">
        <v>292</v>
      </c>
      <c r="D2924" t="s">
        <v>269</v>
      </c>
      <c r="E2924" t="s">
        <v>199</v>
      </c>
      <c r="F2924">
        <v>25</v>
      </c>
      <c r="G2924">
        <v>137.5</v>
      </c>
      <c r="H2924">
        <v>0</v>
      </c>
      <c r="I2924">
        <v>0</v>
      </c>
      <c r="J2924">
        <v>25</v>
      </c>
      <c r="K2924">
        <v>137.5</v>
      </c>
    </row>
    <row r="2925" spans="1:11" x14ac:dyDescent="0.2">
      <c r="A2925" t="s">
        <v>3232</v>
      </c>
      <c r="B2925" t="s">
        <v>86</v>
      </c>
      <c r="C2925" t="s">
        <v>292</v>
      </c>
      <c r="D2925" t="s">
        <v>265</v>
      </c>
      <c r="E2925" t="s">
        <v>200</v>
      </c>
      <c r="F2925">
        <v>12</v>
      </c>
      <c r="G2925">
        <v>87</v>
      </c>
      <c r="H2925">
        <v>0</v>
      </c>
      <c r="I2925">
        <v>0</v>
      </c>
      <c r="J2925">
        <v>12</v>
      </c>
      <c r="K2925">
        <v>87</v>
      </c>
    </row>
    <row r="2926" spans="1:11" x14ac:dyDescent="0.2">
      <c r="A2926" t="s">
        <v>3233</v>
      </c>
      <c r="B2926" t="s">
        <v>86</v>
      </c>
      <c r="C2926" t="s">
        <v>292</v>
      </c>
      <c r="D2926" t="s">
        <v>270</v>
      </c>
      <c r="E2926" t="s">
        <v>201</v>
      </c>
      <c r="F2926">
        <v>5</v>
      </c>
      <c r="G2926">
        <v>26</v>
      </c>
      <c r="H2926">
        <v>0</v>
      </c>
      <c r="I2926">
        <v>0</v>
      </c>
      <c r="J2926">
        <v>5</v>
      </c>
      <c r="K2926">
        <v>26</v>
      </c>
    </row>
    <row r="2927" spans="1:11" x14ac:dyDescent="0.2">
      <c r="A2927" t="s">
        <v>3234</v>
      </c>
      <c r="B2927" t="s">
        <v>86</v>
      </c>
      <c r="C2927" t="s">
        <v>292</v>
      </c>
      <c r="D2927" t="s">
        <v>269</v>
      </c>
      <c r="E2927" t="s">
        <v>202</v>
      </c>
      <c r="F2927">
        <v>10</v>
      </c>
      <c r="G2927">
        <v>62</v>
      </c>
      <c r="H2927">
        <v>0</v>
      </c>
      <c r="I2927">
        <v>0</v>
      </c>
      <c r="J2927">
        <v>10</v>
      </c>
      <c r="K2927">
        <v>62</v>
      </c>
    </row>
    <row r="2928" spans="1:11" x14ac:dyDescent="0.2">
      <c r="A2928" t="s">
        <v>3235</v>
      </c>
      <c r="B2928" t="s">
        <v>86</v>
      </c>
      <c r="C2928" t="s">
        <v>292</v>
      </c>
      <c r="D2928" t="s">
        <v>269</v>
      </c>
      <c r="E2928" t="s">
        <v>203</v>
      </c>
      <c r="F2928">
        <v>7</v>
      </c>
      <c r="G2928">
        <v>44</v>
      </c>
      <c r="H2928">
        <v>0</v>
      </c>
      <c r="I2928">
        <v>0</v>
      </c>
      <c r="J2928">
        <v>7</v>
      </c>
      <c r="K2928">
        <v>44</v>
      </c>
    </row>
    <row r="2929" spans="1:11" x14ac:dyDescent="0.2">
      <c r="A2929" t="s">
        <v>3236</v>
      </c>
      <c r="B2929" t="s">
        <v>86</v>
      </c>
      <c r="C2929" t="s">
        <v>292</v>
      </c>
      <c r="D2929" t="s">
        <v>266</v>
      </c>
      <c r="E2929" t="s">
        <v>204</v>
      </c>
      <c r="F2929">
        <v>12</v>
      </c>
      <c r="G2929">
        <v>91</v>
      </c>
      <c r="H2929">
        <v>0</v>
      </c>
      <c r="I2929">
        <v>0</v>
      </c>
      <c r="J2929">
        <v>12</v>
      </c>
      <c r="K2929">
        <v>91</v>
      </c>
    </row>
    <row r="2930" spans="1:11" x14ac:dyDescent="0.2">
      <c r="A2930" t="s">
        <v>3237</v>
      </c>
      <c r="B2930" t="s">
        <v>86</v>
      </c>
      <c r="C2930" t="s">
        <v>292</v>
      </c>
      <c r="D2930" t="s">
        <v>267</v>
      </c>
      <c r="E2930" t="s">
        <v>205</v>
      </c>
      <c r="F2930">
        <v>4</v>
      </c>
      <c r="G2930">
        <v>36</v>
      </c>
      <c r="H2930">
        <v>0</v>
      </c>
      <c r="I2930">
        <v>0</v>
      </c>
      <c r="J2930">
        <v>4</v>
      </c>
      <c r="K2930">
        <v>36</v>
      </c>
    </row>
    <row r="2931" spans="1:11" x14ac:dyDescent="0.2">
      <c r="A2931" t="s">
        <v>3238</v>
      </c>
      <c r="B2931" t="s">
        <v>86</v>
      </c>
      <c r="C2931" t="s">
        <v>292</v>
      </c>
      <c r="D2931" t="s">
        <v>266</v>
      </c>
      <c r="E2931" t="s">
        <v>206</v>
      </c>
      <c r="F2931">
        <v>9</v>
      </c>
      <c r="G2931">
        <v>47</v>
      </c>
      <c r="H2931">
        <v>0</v>
      </c>
      <c r="I2931">
        <v>0</v>
      </c>
      <c r="J2931">
        <v>9</v>
      </c>
      <c r="K2931">
        <v>47</v>
      </c>
    </row>
    <row r="2932" spans="1:11" x14ac:dyDescent="0.2">
      <c r="A2932" t="s">
        <v>3239</v>
      </c>
      <c r="B2932" t="s">
        <v>86</v>
      </c>
      <c r="C2932" t="s">
        <v>292</v>
      </c>
      <c r="D2932" t="s">
        <v>268</v>
      </c>
      <c r="E2932" t="s">
        <v>207</v>
      </c>
      <c r="F2932">
        <v>6</v>
      </c>
      <c r="G2932">
        <v>32</v>
      </c>
      <c r="H2932">
        <v>0</v>
      </c>
      <c r="I2932">
        <v>0</v>
      </c>
      <c r="J2932">
        <v>6</v>
      </c>
      <c r="K2932">
        <v>32</v>
      </c>
    </row>
    <row r="2933" spans="1:11" x14ac:dyDescent="0.2">
      <c r="A2933" t="s">
        <v>3240</v>
      </c>
      <c r="B2933" t="s">
        <v>86</v>
      </c>
      <c r="C2933" t="s">
        <v>292</v>
      </c>
      <c r="D2933" t="s">
        <v>272</v>
      </c>
      <c r="E2933" t="s">
        <v>208</v>
      </c>
      <c r="F2933">
        <v>3</v>
      </c>
      <c r="G2933">
        <v>19</v>
      </c>
      <c r="H2933">
        <v>0</v>
      </c>
      <c r="I2933">
        <v>0</v>
      </c>
      <c r="J2933">
        <v>3</v>
      </c>
      <c r="K2933">
        <v>19</v>
      </c>
    </row>
    <row r="2934" spans="1:11" x14ac:dyDescent="0.2">
      <c r="A2934" t="s">
        <v>3241</v>
      </c>
      <c r="B2934" t="s">
        <v>86</v>
      </c>
      <c r="C2934" t="s">
        <v>292</v>
      </c>
      <c r="D2934" t="s">
        <v>268</v>
      </c>
      <c r="E2934" t="s">
        <v>210</v>
      </c>
      <c r="F2934">
        <v>15</v>
      </c>
      <c r="G2934">
        <v>114.5</v>
      </c>
      <c r="H2934">
        <v>0</v>
      </c>
      <c r="I2934">
        <v>0</v>
      </c>
      <c r="J2934">
        <v>15</v>
      </c>
      <c r="K2934">
        <v>114.5</v>
      </c>
    </row>
    <row r="2935" spans="1:11" x14ac:dyDescent="0.2">
      <c r="A2935" t="s">
        <v>3242</v>
      </c>
      <c r="B2935" t="s">
        <v>86</v>
      </c>
      <c r="C2935" t="s">
        <v>292</v>
      </c>
      <c r="D2935" t="s">
        <v>271</v>
      </c>
      <c r="E2935" t="s">
        <v>211</v>
      </c>
      <c r="F2935">
        <v>6</v>
      </c>
      <c r="G2935">
        <v>39</v>
      </c>
      <c r="H2935">
        <v>0</v>
      </c>
      <c r="I2935">
        <v>0</v>
      </c>
      <c r="J2935">
        <v>6</v>
      </c>
      <c r="K2935">
        <v>39</v>
      </c>
    </row>
    <row r="2936" spans="1:11" x14ac:dyDescent="0.2">
      <c r="A2936" t="s">
        <v>3243</v>
      </c>
      <c r="B2936" t="s">
        <v>86</v>
      </c>
      <c r="C2936" t="s">
        <v>292</v>
      </c>
      <c r="D2936" t="s">
        <v>272</v>
      </c>
      <c r="E2936" t="s">
        <v>213</v>
      </c>
      <c r="F2936">
        <v>11</v>
      </c>
      <c r="G2936">
        <v>77</v>
      </c>
      <c r="H2936">
        <v>0</v>
      </c>
      <c r="I2936">
        <v>0</v>
      </c>
      <c r="J2936">
        <v>11</v>
      </c>
      <c r="K2936">
        <v>77</v>
      </c>
    </row>
    <row r="2937" spans="1:11" x14ac:dyDescent="0.2">
      <c r="A2937" t="s">
        <v>3244</v>
      </c>
      <c r="B2937" t="s">
        <v>86</v>
      </c>
      <c r="C2937" t="s">
        <v>292</v>
      </c>
      <c r="D2937" t="s">
        <v>271</v>
      </c>
      <c r="E2937" t="s">
        <v>214</v>
      </c>
      <c r="F2937">
        <v>9</v>
      </c>
      <c r="G2937">
        <v>84</v>
      </c>
      <c r="H2937">
        <v>0</v>
      </c>
      <c r="I2937">
        <v>0</v>
      </c>
      <c r="J2937">
        <v>9</v>
      </c>
      <c r="K2937">
        <v>84</v>
      </c>
    </row>
    <row r="2938" spans="1:11" x14ac:dyDescent="0.2">
      <c r="A2938" t="s">
        <v>3245</v>
      </c>
      <c r="B2938" t="s">
        <v>86</v>
      </c>
      <c r="C2938" t="s">
        <v>292</v>
      </c>
      <c r="D2938" t="s">
        <v>269</v>
      </c>
      <c r="E2938" t="s">
        <v>215</v>
      </c>
      <c r="F2938">
        <v>2</v>
      </c>
      <c r="G2938">
        <v>18.5</v>
      </c>
      <c r="H2938">
        <v>0</v>
      </c>
      <c r="I2938">
        <v>0</v>
      </c>
      <c r="J2938">
        <v>2</v>
      </c>
      <c r="K2938">
        <v>18.5</v>
      </c>
    </row>
    <row r="2939" spans="1:11" x14ac:dyDescent="0.2">
      <c r="A2939" t="s">
        <v>3246</v>
      </c>
      <c r="B2939" t="s">
        <v>86</v>
      </c>
      <c r="C2939" t="s">
        <v>292</v>
      </c>
      <c r="D2939" t="s">
        <v>271</v>
      </c>
      <c r="E2939" t="s">
        <v>216</v>
      </c>
      <c r="F2939">
        <v>16</v>
      </c>
      <c r="G2939">
        <v>92</v>
      </c>
      <c r="H2939">
        <v>0</v>
      </c>
      <c r="I2939">
        <v>0</v>
      </c>
      <c r="J2939">
        <v>16</v>
      </c>
      <c r="K2939">
        <v>92</v>
      </c>
    </row>
    <row r="2940" spans="1:11" x14ac:dyDescent="0.2">
      <c r="A2940" t="s">
        <v>3247</v>
      </c>
      <c r="B2940" t="s">
        <v>86</v>
      </c>
      <c r="C2940" t="s">
        <v>292</v>
      </c>
      <c r="D2940" t="s">
        <v>270</v>
      </c>
      <c r="E2940" t="s">
        <v>217</v>
      </c>
      <c r="F2940">
        <v>17</v>
      </c>
      <c r="G2940">
        <v>105</v>
      </c>
      <c r="H2940">
        <v>0</v>
      </c>
      <c r="I2940">
        <v>0</v>
      </c>
      <c r="J2940">
        <v>17</v>
      </c>
      <c r="K2940">
        <v>105</v>
      </c>
    </row>
    <row r="2941" spans="1:11" x14ac:dyDescent="0.2">
      <c r="A2941" t="s">
        <v>3248</v>
      </c>
      <c r="B2941" t="s">
        <v>86</v>
      </c>
      <c r="C2941" t="s">
        <v>292</v>
      </c>
      <c r="D2941" t="s">
        <v>269</v>
      </c>
      <c r="E2941" t="s">
        <v>283</v>
      </c>
      <c r="F2941">
        <v>381</v>
      </c>
      <c r="G2941">
        <v>2177</v>
      </c>
      <c r="H2941">
        <v>0</v>
      </c>
      <c r="I2941">
        <v>0</v>
      </c>
      <c r="J2941">
        <v>381</v>
      </c>
      <c r="K2941">
        <v>2177</v>
      </c>
    </row>
    <row r="2942" spans="1:11" x14ac:dyDescent="0.2">
      <c r="A2942" t="s">
        <v>3249</v>
      </c>
      <c r="B2942" t="s">
        <v>86</v>
      </c>
      <c r="C2942" t="s">
        <v>292</v>
      </c>
      <c r="D2942" t="s">
        <v>270</v>
      </c>
      <c r="E2942" t="s">
        <v>218</v>
      </c>
      <c r="F2942">
        <v>11</v>
      </c>
      <c r="G2942">
        <v>62.5</v>
      </c>
      <c r="H2942">
        <v>0</v>
      </c>
      <c r="I2942">
        <v>0</v>
      </c>
      <c r="J2942">
        <v>11</v>
      </c>
      <c r="K2942">
        <v>62.5</v>
      </c>
    </row>
    <row r="2943" spans="1:11" x14ac:dyDescent="0.2">
      <c r="A2943" t="s">
        <v>3250</v>
      </c>
      <c r="B2943" t="s">
        <v>86</v>
      </c>
      <c r="C2943" t="s">
        <v>292</v>
      </c>
      <c r="D2943" t="s">
        <v>267</v>
      </c>
      <c r="E2943" t="s">
        <v>219</v>
      </c>
      <c r="F2943">
        <v>6</v>
      </c>
      <c r="G2943">
        <v>36</v>
      </c>
      <c r="H2943">
        <v>0</v>
      </c>
      <c r="I2943">
        <v>0</v>
      </c>
      <c r="J2943">
        <v>6</v>
      </c>
      <c r="K2943">
        <v>36</v>
      </c>
    </row>
    <row r="2944" spans="1:11" x14ac:dyDescent="0.2">
      <c r="A2944" t="s">
        <v>3251</v>
      </c>
      <c r="B2944" t="s">
        <v>86</v>
      </c>
      <c r="C2944" t="s">
        <v>292</v>
      </c>
      <c r="D2944" t="s">
        <v>270</v>
      </c>
      <c r="E2944" t="s">
        <v>284</v>
      </c>
      <c r="F2944">
        <v>167</v>
      </c>
      <c r="G2944">
        <v>963.5</v>
      </c>
      <c r="H2944">
        <v>0</v>
      </c>
      <c r="I2944">
        <v>0</v>
      </c>
      <c r="J2944">
        <v>167</v>
      </c>
      <c r="K2944">
        <v>963.5</v>
      </c>
    </row>
    <row r="2945" spans="1:11" x14ac:dyDescent="0.2">
      <c r="A2945" t="s">
        <v>3252</v>
      </c>
      <c r="B2945" t="s">
        <v>86</v>
      </c>
      <c r="C2945" t="s">
        <v>292</v>
      </c>
      <c r="D2945" t="s">
        <v>269</v>
      </c>
      <c r="E2945" t="s">
        <v>220</v>
      </c>
      <c r="F2945">
        <v>10</v>
      </c>
      <c r="G2945">
        <v>57</v>
      </c>
      <c r="H2945">
        <v>0</v>
      </c>
      <c r="I2945">
        <v>0</v>
      </c>
      <c r="J2945">
        <v>10</v>
      </c>
      <c r="K2945">
        <v>57</v>
      </c>
    </row>
    <row r="2946" spans="1:11" x14ac:dyDescent="0.2">
      <c r="A2946" t="s">
        <v>3253</v>
      </c>
      <c r="B2946" t="s">
        <v>86</v>
      </c>
      <c r="C2946" t="s">
        <v>292</v>
      </c>
      <c r="D2946" t="s">
        <v>265</v>
      </c>
      <c r="E2946" t="s">
        <v>221</v>
      </c>
      <c r="F2946">
        <v>3</v>
      </c>
      <c r="G2946">
        <v>18</v>
      </c>
      <c r="H2946">
        <v>0</v>
      </c>
      <c r="I2946">
        <v>0</v>
      </c>
      <c r="J2946">
        <v>3</v>
      </c>
      <c r="K2946">
        <v>18</v>
      </c>
    </row>
    <row r="2947" spans="1:11" x14ac:dyDescent="0.2">
      <c r="A2947" t="s">
        <v>3254</v>
      </c>
      <c r="B2947" t="s">
        <v>86</v>
      </c>
      <c r="C2947" t="s">
        <v>292</v>
      </c>
      <c r="D2947" t="s">
        <v>266</v>
      </c>
      <c r="E2947" t="s">
        <v>222</v>
      </c>
      <c r="F2947">
        <v>19</v>
      </c>
      <c r="G2947">
        <v>130</v>
      </c>
      <c r="H2947">
        <v>0</v>
      </c>
      <c r="I2947">
        <v>0</v>
      </c>
      <c r="J2947">
        <v>19</v>
      </c>
      <c r="K2947">
        <v>130</v>
      </c>
    </row>
    <row r="2948" spans="1:11" x14ac:dyDescent="0.2">
      <c r="A2948" t="s">
        <v>3255</v>
      </c>
      <c r="B2948" t="s">
        <v>86</v>
      </c>
      <c r="C2948" t="s">
        <v>292</v>
      </c>
      <c r="D2948" t="s">
        <v>268</v>
      </c>
      <c r="E2948" t="s">
        <v>223</v>
      </c>
      <c r="F2948">
        <v>1</v>
      </c>
      <c r="G2948">
        <v>6</v>
      </c>
      <c r="H2948">
        <v>0</v>
      </c>
      <c r="I2948">
        <v>0</v>
      </c>
      <c r="J2948">
        <v>1</v>
      </c>
      <c r="K2948">
        <v>6</v>
      </c>
    </row>
    <row r="2949" spans="1:11" x14ac:dyDescent="0.2">
      <c r="A2949" t="s">
        <v>3256</v>
      </c>
      <c r="B2949" t="s">
        <v>86</v>
      </c>
      <c r="C2949" t="s">
        <v>292</v>
      </c>
      <c r="D2949" t="s">
        <v>271</v>
      </c>
      <c r="E2949" t="s">
        <v>224</v>
      </c>
      <c r="F2949">
        <v>18</v>
      </c>
      <c r="G2949">
        <v>126</v>
      </c>
      <c r="H2949">
        <v>0</v>
      </c>
      <c r="I2949">
        <v>0</v>
      </c>
      <c r="J2949">
        <v>18</v>
      </c>
      <c r="K2949">
        <v>126</v>
      </c>
    </row>
    <row r="2950" spans="1:11" x14ac:dyDescent="0.2">
      <c r="A2950" t="s">
        <v>3257</v>
      </c>
      <c r="B2950" t="s">
        <v>86</v>
      </c>
      <c r="C2950" t="s">
        <v>292</v>
      </c>
      <c r="D2950" t="s">
        <v>268</v>
      </c>
      <c r="E2950" t="s">
        <v>225</v>
      </c>
      <c r="F2950">
        <v>21</v>
      </c>
      <c r="G2950">
        <v>122</v>
      </c>
      <c r="H2950">
        <v>0</v>
      </c>
      <c r="I2950">
        <v>0</v>
      </c>
      <c r="J2950">
        <v>21</v>
      </c>
      <c r="K2950">
        <v>122</v>
      </c>
    </row>
    <row r="2951" spans="1:11" x14ac:dyDescent="0.2">
      <c r="A2951" t="s">
        <v>3258</v>
      </c>
      <c r="B2951" t="s">
        <v>86</v>
      </c>
      <c r="C2951" t="s">
        <v>292</v>
      </c>
      <c r="D2951" t="s">
        <v>267</v>
      </c>
      <c r="E2951" t="s">
        <v>226</v>
      </c>
      <c r="F2951">
        <v>5</v>
      </c>
      <c r="G2951">
        <v>41</v>
      </c>
      <c r="H2951">
        <v>0</v>
      </c>
      <c r="I2951">
        <v>0</v>
      </c>
      <c r="J2951">
        <v>5</v>
      </c>
      <c r="K2951">
        <v>41</v>
      </c>
    </row>
    <row r="2952" spans="1:11" x14ac:dyDescent="0.2">
      <c r="A2952" t="s">
        <v>3259</v>
      </c>
      <c r="B2952" t="s">
        <v>86</v>
      </c>
      <c r="C2952" t="s">
        <v>292</v>
      </c>
      <c r="D2952" t="s">
        <v>271</v>
      </c>
      <c r="E2952" t="s">
        <v>227</v>
      </c>
      <c r="F2952">
        <v>3</v>
      </c>
      <c r="G2952">
        <v>30</v>
      </c>
      <c r="H2952">
        <v>0</v>
      </c>
      <c r="I2952">
        <v>0</v>
      </c>
      <c r="J2952">
        <v>3</v>
      </c>
      <c r="K2952">
        <v>30</v>
      </c>
    </row>
    <row r="2953" spans="1:11" x14ac:dyDescent="0.2">
      <c r="A2953" t="s">
        <v>3260</v>
      </c>
      <c r="B2953" t="s">
        <v>86</v>
      </c>
      <c r="C2953" t="s">
        <v>292</v>
      </c>
      <c r="D2953" t="s">
        <v>265</v>
      </c>
      <c r="E2953" t="s">
        <v>228</v>
      </c>
      <c r="F2953">
        <v>11</v>
      </c>
      <c r="G2953">
        <v>75</v>
      </c>
      <c r="H2953">
        <v>0</v>
      </c>
      <c r="I2953">
        <v>0</v>
      </c>
      <c r="J2953">
        <v>11</v>
      </c>
      <c r="K2953">
        <v>75</v>
      </c>
    </row>
    <row r="2954" spans="1:11" x14ac:dyDescent="0.2">
      <c r="A2954" t="s">
        <v>3261</v>
      </c>
      <c r="B2954" t="s">
        <v>86</v>
      </c>
      <c r="C2954" t="s">
        <v>292</v>
      </c>
      <c r="D2954" t="s">
        <v>267</v>
      </c>
      <c r="E2954" t="s">
        <v>229</v>
      </c>
      <c r="F2954">
        <v>2</v>
      </c>
      <c r="G2954">
        <v>12</v>
      </c>
      <c r="H2954">
        <v>0</v>
      </c>
      <c r="I2954">
        <v>0</v>
      </c>
      <c r="J2954">
        <v>2</v>
      </c>
      <c r="K2954">
        <v>12</v>
      </c>
    </row>
    <row r="2955" spans="1:11" x14ac:dyDescent="0.2">
      <c r="A2955" t="s">
        <v>3262</v>
      </c>
      <c r="B2955" t="s">
        <v>86</v>
      </c>
      <c r="C2955" t="s">
        <v>292</v>
      </c>
      <c r="D2955" t="s">
        <v>269</v>
      </c>
      <c r="E2955" t="s">
        <v>230</v>
      </c>
      <c r="F2955">
        <v>86</v>
      </c>
      <c r="G2955">
        <v>510</v>
      </c>
      <c r="H2955">
        <v>0</v>
      </c>
      <c r="I2955">
        <v>0</v>
      </c>
      <c r="J2955">
        <v>86</v>
      </c>
      <c r="K2955">
        <v>510</v>
      </c>
    </row>
    <row r="2956" spans="1:11" x14ac:dyDescent="0.2">
      <c r="A2956" t="s">
        <v>3263</v>
      </c>
      <c r="B2956" t="s">
        <v>86</v>
      </c>
      <c r="C2956" t="s">
        <v>292</v>
      </c>
      <c r="D2956" t="s">
        <v>266</v>
      </c>
      <c r="E2956" t="s">
        <v>231</v>
      </c>
      <c r="F2956">
        <v>14</v>
      </c>
      <c r="G2956">
        <v>87</v>
      </c>
      <c r="H2956">
        <v>0</v>
      </c>
      <c r="I2956">
        <v>0</v>
      </c>
      <c r="J2956">
        <v>14</v>
      </c>
      <c r="K2956">
        <v>87</v>
      </c>
    </row>
    <row r="2957" spans="1:11" x14ac:dyDescent="0.2">
      <c r="A2957" t="s">
        <v>3264</v>
      </c>
      <c r="B2957" t="s">
        <v>86</v>
      </c>
      <c r="C2957" t="s">
        <v>292</v>
      </c>
      <c r="D2957" t="s">
        <v>270</v>
      </c>
      <c r="E2957" t="s">
        <v>232</v>
      </c>
      <c r="F2957">
        <v>11</v>
      </c>
      <c r="G2957">
        <v>68</v>
      </c>
      <c r="H2957">
        <v>0</v>
      </c>
      <c r="I2957">
        <v>0</v>
      </c>
      <c r="J2957">
        <v>11</v>
      </c>
      <c r="K2957">
        <v>68</v>
      </c>
    </row>
    <row r="2958" spans="1:11" x14ac:dyDescent="0.2">
      <c r="A2958" t="s">
        <v>3265</v>
      </c>
      <c r="B2958" t="s">
        <v>86</v>
      </c>
      <c r="C2958" t="s">
        <v>292</v>
      </c>
      <c r="D2958" t="s">
        <v>268</v>
      </c>
      <c r="E2958" t="s">
        <v>233</v>
      </c>
      <c r="F2958">
        <v>4</v>
      </c>
      <c r="G2958">
        <v>24</v>
      </c>
      <c r="H2958">
        <v>0</v>
      </c>
      <c r="I2958">
        <v>0</v>
      </c>
      <c r="J2958">
        <v>4</v>
      </c>
      <c r="K2958">
        <v>24</v>
      </c>
    </row>
    <row r="2959" spans="1:11" x14ac:dyDescent="0.2">
      <c r="A2959" t="s">
        <v>3266</v>
      </c>
      <c r="B2959" t="s">
        <v>86</v>
      </c>
      <c r="C2959" t="s">
        <v>292</v>
      </c>
      <c r="D2959" t="s">
        <v>271</v>
      </c>
      <c r="E2959" t="s">
        <v>234</v>
      </c>
      <c r="F2959">
        <v>5</v>
      </c>
      <c r="G2959">
        <v>29</v>
      </c>
      <c r="H2959">
        <v>0</v>
      </c>
      <c r="I2959">
        <v>0</v>
      </c>
      <c r="J2959">
        <v>5</v>
      </c>
      <c r="K2959">
        <v>29</v>
      </c>
    </row>
    <row r="2960" spans="1:11" x14ac:dyDescent="0.2">
      <c r="A2960" t="s">
        <v>3267</v>
      </c>
      <c r="B2960" t="s">
        <v>86</v>
      </c>
      <c r="C2960" t="s">
        <v>292</v>
      </c>
      <c r="D2960" t="s">
        <v>265</v>
      </c>
      <c r="E2960" t="s">
        <v>235</v>
      </c>
      <c r="F2960">
        <v>12</v>
      </c>
      <c r="G2960">
        <v>88</v>
      </c>
      <c r="H2960">
        <v>0</v>
      </c>
      <c r="I2960">
        <v>0</v>
      </c>
      <c r="J2960">
        <v>12</v>
      </c>
      <c r="K2960">
        <v>88</v>
      </c>
    </row>
    <row r="2961" spans="1:11" x14ac:dyDescent="0.2">
      <c r="A2961" t="s">
        <v>3268</v>
      </c>
      <c r="B2961" t="s">
        <v>86</v>
      </c>
      <c r="C2961" t="s">
        <v>292</v>
      </c>
      <c r="D2961" t="s">
        <v>270</v>
      </c>
      <c r="E2961" t="s">
        <v>236</v>
      </c>
      <c r="F2961">
        <v>8</v>
      </c>
      <c r="G2961">
        <v>53.5</v>
      </c>
      <c r="H2961">
        <v>0</v>
      </c>
      <c r="I2961">
        <v>0</v>
      </c>
      <c r="J2961">
        <v>8</v>
      </c>
      <c r="K2961">
        <v>53.5</v>
      </c>
    </row>
    <row r="2962" spans="1:11" x14ac:dyDescent="0.2">
      <c r="A2962" t="s">
        <v>3269</v>
      </c>
      <c r="B2962" t="s">
        <v>86</v>
      </c>
      <c r="C2962" t="s">
        <v>292</v>
      </c>
      <c r="D2962" t="s">
        <v>266</v>
      </c>
      <c r="E2962" t="s">
        <v>237</v>
      </c>
      <c r="F2962">
        <v>5</v>
      </c>
      <c r="G2962">
        <v>21</v>
      </c>
      <c r="H2962">
        <v>0</v>
      </c>
      <c r="I2962">
        <v>0</v>
      </c>
      <c r="J2962">
        <v>5</v>
      </c>
      <c r="K2962">
        <v>21</v>
      </c>
    </row>
    <row r="2963" spans="1:11" x14ac:dyDescent="0.2">
      <c r="A2963" t="s">
        <v>3270</v>
      </c>
      <c r="B2963" t="s">
        <v>86</v>
      </c>
      <c r="C2963" t="s">
        <v>292</v>
      </c>
      <c r="D2963" t="s">
        <v>268</v>
      </c>
      <c r="E2963" t="s">
        <v>238</v>
      </c>
      <c r="F2963">
        <v>8</v>
      </c>
      <c r="G2963">
        <v>63.5</v>
      </c>
      <c r="H2963">
        <v>0</v>
      </c>
      <c r="I2963">
        <v>0</v>
      </c>
      <c r="J2963">
        <v>8</v>
      </c>
      <c r="K2963">
        <v>63.5</v>
      </c>
    </row>
    <row r="2964" spans="1:11" x14ac:dyDescent="0.2">
      <c r="A2964" t="s">
        <v>3271</v>
      </c>
      <c r="B2964" t="s">
        <v>86</v>
      </c>
      <c r="C2964" t="s">
        <v>292</v>
      </c>
      <c r="D2964" t="s">
        <v>272</v>
      </c>
      <c r="E2964" t="s">
        <v>239</v>
      </c>
      <c r="F2964">
        <v>10</v>
      </c>
      <c r="G2964">
        <v>63</v>
      </c>
      <c r="H2964">
        <v>0</v>
      </c>
      <c r="I2964">
        <v>0</v>
      </c>
      <c r="J2964">
        <v>10</v>
      </c>
      <c r="K2964">
        <v>63</v>
      </c>
    </row>
    <row r="2965" spans="1:11" x14ac:dyDescent="0.2">
      <c r="A2965" t="s">
        <v>3272</v>
      </c>
      <c r="B2965" t="s">
        <v>86</v>
      </c>
      <c r="C2965" t="s">
        <v>292</v>
      </c>
      <c r="D2965" t="s">
        <v>271</v>
      </c>
      <c r="E2965" t="s">
        <v>240</v>
      </c>
      <c r="F2965">
        <v>7</v>
      </c>
      <c r="G2965">
        <v>45</v>
      </c>
      <c r="H2965">
        <v>0</v>
      </c>
      <c r="I2965">
        <v>0</v>
      </c>
      <c r="J2965">
        <v>7</v>
      </c>
      <c r="K2965">
        <v>45</v>
      </c>
    </row>
    <row r="2966" spans="1:11" x14ac:dyDescent="0.2">
      <c r="A2966" t="s">
        <v>3273</v>
      </c>
      <c r="B2966" t="s">
        <v>86</v>
      </c>
      <c r="C2966" t="s">
        <v>292</v>
      </c>
      <c r="D2966" t="s">
        <v>266</v>
      </c>
      <c r="E2966" t="s">
        <v>241</v>
      </c>
      <c r="F2966">
        <v>28</v>
      </c>
      <c r="G2966">
        <v>155.5</v>
      </c>
      <c r="H2966">
        <v>0</v>
      </c>
      <c r="I2966">
        <v>0</v>
      </c>
      <c r="J2966">
        <v>28</v>
      </c>
      <c r="K2966">
        <v>155.5</v>
      </c>
    </row>
    <row r="2967" spans="1:11" x14ac:dyDescent="0.2">
      <c r="A2967" t="s">
        <v>3274</v>
      </c>
      <c r="B2967" t="s">
        <v>86</v>
      </c>
      <c r="C2967" t="s">
        <v>292</v>
      </c>
      <c r="D2967" t="s">
        <v>266</v>
      </c>
      <c r="E2967" t="s">
        <v>242</v>
      </c>
      <c r="F2967">
        <v>19</v>
      </c>
      <c r="G2967">
        <v>130</v>
      </c>
      <c r="H2967">
        <v>0</v>
      </c>
      <c r="I2967">
        <v>0</v>
      </c>
      <c r="J2967">
        <v>19</v>
      </c>
      <c r="K2967">
        <v>130</v>
      </c>
    </row>
    <row r="2968" spans="1:11" x14ac:dyDescent="0.2">
      <c r="A2968" t="s">
        <v>3275</v>
      </c>
      <c r="B2968" t="s">
        <v>86</v>
      </c>
      <c r="C2968" t="s">
        <v>292</v>
      </c>
      <c r="D2968" t="s">
        <v>268</v>
      </c>
      <c r="E2968" t="s">
        <v>243</v>
      </c>
      <c r="F2968">
        <v>4</v>
      </c>
      <c r="G2968">
        <v>33</v>
      </c>
      <c r="H2968">
        <v>0</v>
      </c>
      <c r="I2968">
        <v>0</v>
      </c>
      <c r="J2968">
        <v>4</v>
      </c>
      <c r="K2968">
        <v>33</v>
      </c>
    </row>
    <row r="2969" spans="1:11" x14ac:dyDescent="0.2">
      <c r="A2969" t="s">
        <v>3276</v>
      </c>
      <c r="B2969" t="s">
        <v>86</v>
      </c>
      <c r="C2969" t="s">
        <v>292</v>
      </c>
      <c r="D2969" t="s">
        <v>271</v>
      </c>
      <c r="E2969" t="s">
        <v>244</v>
      </c>
      <c r="F2969">
        <v>54</v>
      </c>
      <c r="G2969">
        <v>369.5</v>
      </c>
      <c r="H2969">
        <v>0</v>
      </c>
      <c r="I2969">
        <v>0</v>
      </c>
      <c r="J2969">
        <v>54</v>
      </c>
      <c r="K2969">
        <v>369.5</v>
      </c>
    </row>
    <row r="2970" spans="1:11" x14ac:dyDescent="0.2">
      <c r="A2970" t="s">
        <v>3277</v>
      </c>
      <c r="B2970" t="s">
        <v>86</v>
      </c>
      <c r="C2970" t="s">
        <v>292</v>
      </c>
      <c r="D2970" t="s">
        <v>269</v>
      </c>
      <c r="E2970" t="s">
        <v>245</v>
      </c>
      <c r="F2970">
        <v>3</v>
      </c>
      <c r="G2970">
        <v>19</v>
      </c>
      <c r="H2970">
        <v>0</v>
      </c>
      <c r="I2970">
        <v>0</v>
      </c>
      <c r="J2970">
        <v>3</v>
      </c>
      <c r="K2970">
        <v>19</v>
      </c>
    </row>
    <row r="2971" spans="1:11" x14ac:dyDescent="0.2">
      <c r="A2971" t="s">
        <v>3278</v>
      </c>
      <c r="B2971" t="s">
        <v>86</v>
      </c>
      <c r="C2971" t="s">
        <v>292</v>
      </c>
      <c r="D2971" t="s">
        <v>271</v>
      </c>
      <c r="E2971" t="s">
        <v>285</v>
      </c>
      <c r="F2971">
        <v>241</v>
      </c>
      <c r="G2971">
        <v>1586.5</v>
      </c>
      <c r="H2971">
        <v>0</v>
      </c>
      <c r="I2971">
        <v>0</v>
      </c>
      <c r="J2971">
        <v>241</v>
      </c>
      <c r="K2971">
        <v>1586.5</v>
      </c>
    </row>
    <row r="2972" spans="1:11" x14ac:dyDescent="0.2">
      <c r="A2972" t="s">
        <v>3279</v>
      </c>
      <c r="B2972" t="s">
        <v>86</v>
      </c>
      <c r="C2972" t="s">
        <v>292</v>
      </c>
      <c r="D2972" t="s">
        <v>264</v>
      </c>
      <c r="E2972" t="s">
        <v>246</v>
      </c>
      <c r="F2972">
        <v>21</v>
      </c>
      <c r="G2972">
        <v>133</v>
      </c>
      <c r="H2972">
        <v>0</v>
      </c>
      <c r="I2972">
        <v>0</v>
      </c>
      <c r="J2972">
        <v>21</v>
      </c>
      <c r="K2972">
        <v>133</v>
      </c>
    </row>
    <row r="2973" spans="1:11" x14ac:dyDescent="0.2">
      <c r="A2973" t="s">
        <v>3280</v>
      </c>
      <c r="B2973" t="s">
        <v>86</v>
      </c>
      <c r="C2973" t="s">
        <v>292</v>
      </c>
      <c r="D2973" t="s">
        <v>269</v>
      </c>
      <c r="E2973" t="s">
        <v>247</v>
      </c>
      <c r="F2973">
        <v>31</v>
      </c>
      <c r="G2973">
        <v>166</v>
      </c>
      <c r="H2973">
        <v>0</v>
      </c>
      <c r="I2973">
        <v>0</v>
      </c>
      <c r="J2973">
        <v>31</v>
      </c>
      <c r="K2973">
        <v>166</v>
      </c>
    </row>
    <row r="2974" spans="1:11" x14ac:dyDescent="0.2">
      <c r="A2974" t="s">
        <v>3281</v>
      </c>
      <c r="B2974" t="s">
        <v>86</v>
      </c>
      <c r="C2974" t="s">
        <v>292</v>
      </c>
      <c r="D2974" t="s">
        <v>266</v>
      </c>
      <c r="E2974" t="s">
        <v>248</v>
      </c>
      <c r="F2974">
        <v>7</v>
      </c>
      <c r="G2974">
        <v>36</v>
      </c>
      <c r="H2974">
        <v>0</v>
      </c>
      <c r="I2974">
        <v>0</v>
      </c>
      <c r="J2974">
        <v>7</v>
      </c>
      <c r="K2974">
        <v>36</v>
      </c>
    </row>
    <row r="2975" spans="1:11" x14ac:dyDescent="0.2">
      <c r="A2975" t="s">
        <v>3282</v>
      </c>
      <c r="B2975" t="s">
        <v>86</v>
      </c>
      <c r="C2975" t="s">
        <v>292</v>
      </c>
      <c r="D2975" t="s">
        <v>268</v>
      </c>
      <c r="E2975" t="s">
        <v>249</v>
      </c>
      <c r="F2975">
        <v>7</v>
      </c>
      <c r="G2975">
        <v>48</v>
      </c>
      <c r="H2975">
        <v>0</v>
      </c>
      <c r="I2975">
        <v>0</v>
      </c>
      <c r="J2975">
        <v>7</v>
      </c>
      <c r="K2975">
        <v>48</v>
      </c>
    </row>
    <row r="2976" spans="1:11" x14ac:dyDescent="0.2">
      <c r="A2976" t="s">
        <v>3283</v>
      </c>
      <c r="B2976" t="s">
        <v>86</v>
      </c>
      <c r="C2976" t="s">
        <v>292</v>
      </c>
      <c r="D2976" t="s">
        <v>270</v>
      </c>
      <c r="E2976" t="s">
        <v>250</v>
      </c>
      <c r="F2976">
        <v>15</v>
      </c>
      <c r="G2976">
        <v>76</v>
      </c>
      <c r="H2976">
        <v>0</v>
      </c>
      <c r="I2976">
        <v>0</v>
      </c>
      <c r="J2976">
        <v>15</v>
      </c>
      <c r="K2976">
        <v>76</v>
      </c>
    </row>
    <row r="2977" spans="1:11" x14ac:dyDescent="0.2">
      <c r="A2977" t="s">
        <v>3284</v>
      </c>
      <c r="B2977" t="s">
        <v>86</v>
      </c>
      <c r="C2977" t="s">
        <v>292</v>
      </c>
      <c r="D2977" t="s">
        <v>269</v>
      </c>
      <c r="E2977" t="s">
        <v>251</v>
      </c>
      <c r="F2977">
        <v>8</v>
      </c>
      <c r="G2977">
        <v>39</v>
      </c>
      <c r="H2977">
        <v>0</v>
      </c>
      <c r="I2977">
        <v>0</v>
      </c>
      <c r="J2977">
        <v>8</v>
      </c>
      <c r="K2977">
        <v>39</v>
      </c>
    </row>
    <row r="2978" spans="1:11" x14ac:dyDescent="0.2">
      <c r="A2978" t="s">
        <v>3285</v>
      </c>
      <c r="B2978" t="s">
        <v>86</v>
      </c>
      <c r="C2978" t="s">
        <v>292</v>
      </c>
      <c r="D2978" t="s">
        <v>268</v>
      </c>
      <c r="E2978" t="s">
        <v>252</v>
      </c>
      <c r="F2978">
        <v>8</v>
      </c>
      <c r="G2978">
        <v>51</v>
      </c>
      <c r="H2978">
        <v>0</v>
      </c>
      <c r="I2978">
        <v>0</v>
      </c>
      <c r="J2978">
        <v>8</v>
      </c>
      <c r="K2978">
        <v>51</v>
      </c>
    </row>
    <row r="2979" spans="1:11" x14ac:dyDescent="0.2">
      <c r="A2979" t="s">
        <v>3286</v>
      </c>
      <c r="B2979" t="s">
        <v>86</v>
      </c>
      <c r="C2979" t="s">
        <v>292</v>
      </c>
      <c r="D2979" t="s">
        <v>269</v>
      </c>
      <c r="E2979" t="s">
        <v>253</v>
      </c>
      <c r="F2979">
        <v>12</v>
      </c>
      <c r="G2979">
        <v>69</v>
      </c>
      <c r="H2979">
        <v>0</v>
      </c>
      <c r="I2979">
        <v>0</v>
      </c>
      <c r="J2979">
        <v>12</v>
      </c>
      <c r="K2979">
        <v>69</v>
      </c>
    </row>
    <row r="2980" spans="1:11" x14ac:dyDescent="0.2">
      <c r="A2980" t="s">
        <v>3287</v>
      </c>
      <c r="B2980" t="s">
        <v>86</v>
      </c>
      <c r="C2980" t="s">
        <v>292</v>
      </c>
      <c r="D2980" t="s">
        <v>271</v>
      </c>
      <c r="E2980" t="s">
        <v>254</v>
      </c>
      <c r="F2980">
        <v>8</v>
      </c>
      <c r="G2980">
        <v>52</v>
      </c>
      <c r="H2980">
        <v>0</v>
      </c>
      <c r="I2980">
        <v>0</v>
      </c>
      <c r="J2980">
        <v>8</v>
      </c>
      <c r="K2980">
        <v>52</v>
      </c>
    </row>
    <row r="2981" spans="1:11" x14ac:dyDescent="0.2">
      <c r="A2981" t="s">
        <v>3288</v>
      </c>
      <c r="B2981" t="s">
        <v>86</v>
      </c>
      <c r="C2981" t="s">
        <v>292</v>
      </c>
      <c r="D2981" t="s">
        <v>271</v>
      </c>
      <c r="E2981" t="s">
        <v>255</v>
      </c>
      <c r="F2981">
        <v>24</v>
      </c>
      <c r="G2981">
        <v>143</v>
      </c>
      <c r="H2981">
        <v>0</v>
      </c>
      <c r="I2981">
        <v>0</v>
      </c>
      <c r="J2981">
        <v>24</v>
      </c>
      <c r="K2981">
        <v>143</v>
      </c>
    </row>
    <row r="2982" spans="1:11" x14ac:dyDescent="0.2">
      <c r="A2982" t="s">
        <v>3289</v>
      </c>
      <c r="B2982" t="s">
        <v>86</v>
      </c>
      <c r="C2982" t="s">
        <v>292</v>
      </c>
      <c r="D2982" t="s">
        <v>272</v>
      </c>
      <c r="E2982" t="s">
        <v>256</v>
      </c>
      <c r="F2982">
        <v>5</v>
      </c>
      <c r="G2982">
        <v>30</v>
      </c>
      <c r="H2982">
        <v>0</v>
      </c>
      <c r="I2982">
        <v>0</v>
      </c>
      <c r="J2982">
        <v>5</v>
      </c>
      <c r="K2982">
        <v>30</v>
      </c>
    </row>
    <row r="2983" spans="1:11" x14ac:dyDescent="0.2">
      <c r="A2983" t="s">
        <v>3290</v>
      </c>
      <c r="B2983" t="s">
        <v>86</v>
      </c>
      <c r="C2983" t="s">
        <v>292</v>
      </c>
      <c r="D2983" t="s">
        <v>272</v>
      </c>
      <c r="E2983" t="s">
        <v>286</v>
      </c>
      <c r="F2983">
        <v>117</v>
      </c>
      <c r="G2983">
        <v>803</v>
      </c>
      <c r="H2983">
        <v>0</v>
      </c>
      <c r="I2983">
        <v>0</v>
      </c>
      <c r="J2983">
        <v>117</v>
      </c>
      <c r="K2983">
        <v>803</v>
      </c>
    </row>
    <row r="2984" spans="1:11" x14ac:dyDescent="0.2">
      <c r="A2984" t="s">
        <v>3291</v>
      </c>
      <c r="B2984" t="s">
        <v>86</v>
      </c>
      <c r="C2984" t="s">
        <v>294</v>
      </c>
      <c r="D2984" t="s">
        <v>104</v>
      </c>
      <c r="E2984" t="s">
        <v>277</v>
      </c>
      <c r="F2984">
        <v>4</v>
      </c>
      <c r="G2984">
        <v>12</v>
      </c>
      <c r="H2984">
        <v>0</v>
      </c>
      <c r="I2984">
        <v>0</v>
      </c>
      <c r="J2984">
        <v>4</v>
      </c>
      <c r="K2984">
        <v>12</v>
      </c>
    </row>
    <row r="2985" spans="1:11" x14ac:dyDescent="0.2">
      <c r="A2985" t="s">
        <v>3292</v>
      </c>
      <c r="B2985" t="s">
        <v>86</v>
      </c>
      <c r="C2985" t="s">
        <v>294</v>
      </c>
      <c r="D2985" t="s">
        <v>266</v>
      </c>
      <c r="E2985" t="s">
        <v>121</v>
      </c>
      <c r="F2985">
        <v>1</v>
      </c>
      <c r="G2985">
        <v>2</v>
      </c>
      <c r="H2985">
        <v>0</v>
      </c>
      <c r="I2985">
        <v>0</v>
      </c>
      <c r="J2985">
        <v>1</v>
      </c>
      <c r="K2985">
        <v>2</v>
      </c>
    </row>
    <row r="2986" spans="1:11" x14ac:dyDescent="0.2">
      <c r="A2986" t="s">
        <v>3293</v>
      </c>
      <c r="B2986" t="s">
        <v>86</v>
      </c>
      <c r="C2986" t="s">
        <v>294</v>
      </c>
      <c r="D2986" t="s">
        <v>264</v>
      </c>
      <c r="E2986" t="s">
        <v>278</v>
      </c>
      <c r="F2986">
        <v>1</v>
      </c>
      <c r="G2986">
        <v>3</v>
      </c>
      <c r="H2986">
        <v>0</v>
      </c>
      <c r="I2986">
        <v>0</v>
      </c>
      <c r="J2986">
        <v>1</v>
      </c>
      <c r="K2986">
        <v>3</v>
      </c>
    </row>
    <row r="2987" spans="1:11" x14ac:dyDescent="0.2">
      <c r="A2987" t="s">
        <v>3294</v>
      </c>
      <c r="B2987" t="s">
        <v>86</v>
      </c>
      <c r="C2987" t="s">
        <v>294</v>
      </c>
      <c r="D2987" t="s">
        <v>265</v>
      </c>
      <c r="E2987" t="s">
        <v>279</v>
      </c>
      <c r="F2987">
        <v>1</v>
      </c>
      <c r="G2987">
        <v>4</v>
      </c>
      <c r="H2987">
        <v>0</v>
      </c>
      <c r="I2987">
        <v>0</v>
      </c>
      <c r="J2987">
        <v>1</v>
      </c>
      <c r="K2987">
        <v>4</v>
      </c>
    </row>
    <row r="2988" spans="1:11" x14ac:dyDescent="0.2">
      <c r="A2988" t="s">
        <v>3295</v>
      </c>
      <c r="B2988" t="s">
        <v>86</v>
      </c>
      <c r="C2988" t="s">
        <v>294</v>
      </c>
      <c r="D2988" t="s">
        <v>272</v>
      </c>
      <c r="E2988" t="s">
        <v>174</v>
      </c>
      <c r="F2988">
        <v>1</v>
      </c>
      <c r="G2988">
        <v>3</v>
      </c>
      <c r="H2988">
        <v>0</v>
      </c>
      <c r="I2988">
        <v>0</v>
      </c>
      <c r="J2988">
        <v>1</v>
      </c>
      <c r="K2988">
        <v>3</v>
      </c>
    </row>
    <row r="2989" spans="1:11" x14ac:dyDescent="0.2">
      <c r="A2989" t="s">
        <v>3296</v>
      </c>
      <c r="B2989" t="s">
        <v>86</v>
      </c>
      <c r="C2989" t="s">
        <v>294</v>
      </c>
      <c r="D2989" t="s">
        <v>266</v>
      </c>
      <c r="E2989" t="s">
        <v>280</v>
      </c>
      <c r="F2989">
        <v>1</v>
      </c>
      <c r="G2989">
        <v>2</v>
      </c>
      <c r="H2989">
        <v>0</v>
      </c>
      <c r="I2989">
        <v>0</v>
      </c>
      <c r="J2989">
        <v>1</v>
      </c>
      <c r="K2989">
        <v>2</v>
      </c>
    </row>
    <row r="2990" spans="1:11" x14ac:dyDescent="0.2">
      <c r="A2990" t="s">
        <v>3297</v>
      </c>
      <c r="B2990" t="s">
        <v>86</v>
      </c>
      <c r="C2990" t="s">
        <v>294</v>
      </c>
      <c r="D2990" t="s">
        <v>264</v>
      </c>
      <c r="E2990" t="s">
        <v>191</v>
      </c>
      <c r="F2990">
        <v>1</v>
      </c>
      <c r="G2990">
        <v>3</v>
      </c>
      <c r="H2990">
        <v>0</v>
      </c>
      <c r="I2990">
        <v>0</v>
      </c>
      <c r="J2990">
        <v>1</v>
      </c>
      <c r="K2990">
        <v>3</v>
      </c>
    </row>
    <row r="2991" spans="1:11" x14ac:dyDescent="0.2">
      <c r="A2991" t="s">
        <v>3298</v>
      </c>
      <c r="B2991" t="s">
        <v>86</v>
      </c>
      <c r="C2991" t="s">
        <v>294</v>
      </c>
      <c r="D2991" t="s">
        <v>265</v>
      </c>
      <c r="E2991" t="s">
        <v>235</v>
      </c>
      <c r="F2991">
        <v>1</v>
      </c>
      <c r="G2991">
        <v>4</v>
      </c>
      <c r="H2991">
        <v>0</v>
      </c>
      <c r="I2991">
        <v>0</v>
      </c>
      <c r="J2991">
        <v>1</v>
      </c>
      <c r="K2991">
        <v>4</v>
      </c>
    </row>
    <row r="2992" spans="1:11" x14ac:dyDescent="0.2">
      <c r="A2992" t="s">
        <v>3299</v>
      </c>
      <c r="B2992" t="s">
        <v>86</v>
      </c>
      <c r="C2992" t="s">
        <v>294</v>
      </c>
      <c r="D2992" t="s">
        <v>272</v>
      </c>
      <c r="E2992" t="s">
        <v>286</v>
      </c>
      <c r="F2992">
        <v>1</v>
      </c>
      <c r="G2992">
        <v>3</v>
      </c>
      <c r="H2992">
        <v>0</v>
      </c>
      <c r="I2992">
        <v>0</v>
      </c>
      <c r="J2992">
        <v>1</v>
      </c>
      <c r="K2992">
        <v>3</v>
      </c>
    </row>
    <row r="2993" spans="1:11" x14ac:dyDescent="0.2">
      <c r="A2993" t="s">
        <v>3300</v>
      </c>
      <c r="B2993" t="s">
        <v>86</v>
      </c>
      <c r="C2993" t="s">
        <v>98</v>
      </c>
      <c r="D2993" t="s">
        <v>104</v>
      </c>
      <c r="E2993" t="s">
        <v>277</v>
      </c>
      <c r="F2993">
        <v>280</v>
      </c>
      <c r="G2993">
        <v>1430</v>
      </c>
      <c r="H2993">
        <v>0</v>
      </c>
      <c r="I2993">
        <v>0</v>
      </c>
      <c r="J2993">
        <v>280</v>
      </c>
      <c r="K2993">
        <v>1430</v>
      </c>
    </row>
    <row r="2994" spans="1:11" x14ac:dyDescent="0.2">
      <c r="A2994" t="s">
        <v>3301</v>
      </c>
      <c r="B2994" t="s">
        <v>86</v>
      </c>
      <c r="C2994" t="s">
        <v>98</v>
      </c>
      <c r="D2994" t="s">
        <v>266</v>
      </c>
      <c r="E2994" t="s">
        <v>106</v>
      </c>
      <c r="F2994">
        <v>8</v>
      </c>
      <c r="G2994">
        <v>51.5</v>
      </c>
      <c r="H2994">
        <v>0</v>
      </c>
      <c r="I2994">
        <v>0</v>
      </c>
      <c r="J2994">
        <v>8</v>
      </c>
      <c r="K2994">
        <v>51.5</v>
      </c>
    </row>
    <row r="2995" spans="1:11" x14ac:dyDescent="0.2">
      <c r="A2995" t="s">
        <v>3302</v>
      </c>
      <c r="B2995" t="s">
        <v>86</v>
      </c>
      <c r="C2995" t="s">
        <v>98</v>
      </c>
      <c r="D2995" t="s">
        <v>270</v>
      </c>
      <c r="E2995" t="s">
        <v>108</v>
      </c>
      <c r="F2995">
        <v>1</v>
      </c>
      <c r="G2995">
        <v>9</v>
      </c>
      <c r="H2995">
        <v>0</v>
      </c>
      <c r="I2995">
        <v>0</v>
      </c>
      <c r="J2995">
        <v>1</v>
      </c>
      <c r="K2995">
        <v>9</v>
      </c>
    </row>
    <row r="2996" spans="1:11" x14ac:dyDescent="0.2">
      <c r="A2996" t="s">
        <v>3303</v>
      </c>
      <c r="B2996" t="s">
        <v>86</v>
      </c>
      <c r="C2996" t="s">
        <v>98</v>
      </c>
      <c r="D2996" t="s">
        <v>265</v>
      </c>
      <c r="E2996" t="s">
        <v>109</v>
      </c>
      <c r="F2996">
        <v>1</v>
      </c>
      <c r="G2996">
        <v>6.5</v>
      </c>
      <c r="H2996">
        <v>0</v>
      </c>
      <c r="I2996">
        <v>0</v>
      </c>
      <c r="J2996">
        <v>1</v>
      </c>
      <c r="K2996">
        <v>6.5</v>
      </c>
    </row>
    <row r="2997" spans="1:11" x14ac:dyDescent="0.2">
      <c r="A2997" t="s">
        <v>3304</v>
      </c>
      <c r="B2997" t="s">
        <v>86</v>
      </c>
      <c r="C2997" t="s">
        <v>98</v>
      </c>
      <c r="D2997" t="s">
        <v>266</v>
      </c>
      <c r="E2997" t="s">
        <v>110</v>
      </c>
      <c r="F2997">
        <v>4</v>
      </c>
      <c r="G2997">
        <v>23</v>
      </c>
      <c r="H2997">
        <v>0</v>
      </c>
      <c r="I2997">
        <v>0</v>
      </c>
      <c r="J2997">
        <v>4</v>
      </c>
      <c r="K2997">
        <v>23</v>
      </c>
    </row>
    <row r="2998" spans="1:11" x14ac:dyDescent="0.2">
      <c r="A2998" t="s">
        <v>3305</v>
      </c>
      <c r="B2998" t="s">
        <v>86</v>
      </c>
      <c r="C2998" t="s">
        <v>98</v>
      </c>
      <c r="D2998" t="s">
        <v>271</v>
      </c>
      <c r="E2998" t="s">
        <v>111</v>
      </c>
      <c r="F2998">
        <v>1</v>
      </c>
      <c r="G2998">
        <v>3</v>
      </c>
      <c r="H2998">
        <v>0</v>
      </c>
      <c r="I2998">
        <v>0</v>
      </c>
      <c r="J2998">
        <v>1</v>
      </c>
      <c r="K2998">
        <v>3</v>
      </c>
    </row>
    <row r="2999" spans="1:11" x14ac:dyDescent="0.2">
      <c r="A2999" t="s">
        <v>3306</v>
      </c>
      <c r="B2999" t="s">
        <v>86</v>
      </c>
      <c r="C2999" t="s">
        <v>98</v>
      </c>
      <c r="D2999" t="s">
        <v>268</v>
      </c>
      <c r="E2999" t="s">
        <v>113</v>
      </c>
      <c r="F2999">
        <v>1</v>
      </c>
      <c r="G2999">
        <v>3</v>
      </c>
      <c r="H2999">
        <v>0</v>
      </c>
      <c r="I2999">
        <v>0</v>
      </c>
      <c r="J2999">
        <v>1</v>
      </c>
      <c r="K2999">
        <v>3</v>
      </c>
    </row>
    <row r="3000" spans="1:11" x14ac:dyDescent="0.2">
      <c r="A3000" t="s">
        <v>3307</v>
      </c>
      <c r="B3000" t="s">
        <v>86</v>
      </c>
      <c r="C3000" t="s">
        <v>98</v>
      </c>
      <c r="D3000" t="s">
        <v>268</v>
      </c>
      <c r="E3000" t="s">
        <v>114</v>
      </c>
      <c r="F3000">
        <v>1</v>
      </c>
      <c r="G3000">
        <v>6</v>
      </c>
      <c r="H3000">
        <v>0</v>
      </c>
      <c r="I3000">
        <v>0</v>
      </c>
      <c r="J3000">
        <v>1</v>
      </c>
      <c r="K3000">
        <v>6</v>
      </c>
    </row>
    <row r="3001" spans="1:11" x14ac:dyDescent="0.2">
      <c r="A3001" t="s">
        <v>3308</v>
      </c>
      <c r="B3001" t="s">
        <v>86</v>
      </c>
      <c r="C3001" t="s">
        <v>98</v>
      </c>
      <c r="D3001" t="s">
        <v>270</v>
      </c>
      <c r="E3001" t="s">
        <v>115</v>
      </c>
      <c r="F3001">
        <v>4</v>
      </c>
      <c r="G3001">
        <v>20</v>
      </c>
      <c r="H3001">
        <v>0</v>
      </c>
      <c r="I3001">
        <v>0</v>
      </c>
      <c r="J3001">
        <v>4</v>
      </c>
      <c r="K3001">
        <v>20</v>
      </c>
    </row>
    <row r="3002" spans="1:11" x14ac:dyDescent="0.2">
      <c r="A3002" t="s">
        <v>3309</v>
      </c>
      <c r="B3002" t="s">
        <v>86</v>
      </c>
      <c r="C3002" t="s">
        <v>98</v>
      </c>
      <c r="D3002" t="s">
        <v>266</v>
      </c>
      <c r="E3002" t="s">
        <v>118</v>
      </c>
      <c r="F3002">
        <v>2</v>
      </c>
      <c r="G3002">
        <v>15</v>
      </c>
      <c r="H3002">
        <v>0</v>
      </c>
      <c r="I3002">
        <v>0</v>
      </c>
      <c r="J3002">
        <v>2</v>
      </c>
      <c r="K3002">
        <v>15</v>
      </c>
    </row>
    <row r="3003" spans="1:11" x14ac:dyDescent="0.2">
      <c r="A3003" t="s">
        <v>3310</v>
      </c>
      <c r="B3003" t="s">
        <v>86</v>
      </c>
      <c r="C3003" t="s">
        <v>98</v>
      </c>
      <c r="D3003" t="s">
        <v>269</v>
      </c>
      <c r="E3003" t="s">
        <v>119</v>
      </c>
      <c r="F3003">
        <v>2</v>
      </c>
      <c r="G3003">
        <v>9</v>
      </c>
      <c r="H3003">
        <v>0</v>
      </c>
      <c r="I3003">
        <v>0</v>
      </c>
      <c r="J3003">
        <v>2</v>
      </c>
      <c r="K3003">
        <v>9</v>
      </c>
    </row>
    <row r="3004" spans="1:11" x14ac:dyDescent="0.2">
      <c r="A3004" t="s">
        <v>3311</v>
      </c>
      <c r="B3004" t="s">
        <v>86</v>
      </c>
      <c r="C3004" t="s">
        <v>98</v>
      </c>
      <c r="D3004" t="s">
        <v>270</v>
      </c>
      <c r="E3004" t="s">
        <v>120</v>
      </c>
      <c r="F3004">
        <v>4</v>
      </c>
      <c r="G3004">
        <v>20.5</v>
      </c>
      <c r="H3004">
        <v>0</v>
      </c>
      <c r="I3004">
        <v>0</v>
      </c>
      <c r="J3004">
        <v>4</v>
      </c>
      <c r="K3004">
        <v>20.5</v>
      </c>
    </row>
    <row r="3005" spans="1:11" x14ac:dyDescent="0.2">
      <c r="A3005" t="s">
        <v>3312</v>
      </c>
      <c r="B3005" t="s">
        <v>86</v>
      </c>
      <c r="C3005" t="s">
        <v>98</v>
      </c>
      <c r="D3005" t="s">
        <v>266</v>
      </c>
      <c r="E3005" t="s">
        <v>121</v>
      </c>
      <c r="F3005">
        <v>3</v>
      </c>
      <c r="G3005">
        <v>11</v>
      </c>
      <c r="H3005">
        <v>0</v>
      </c>
      <c r="I3005">
        <v>0</v>
      </c>
      <c r="J3005">
        <v>3</v>
      </c>
      <c r="K3005">
        <v>11</v>
      </c>
    </row>
    <row r="3006" spans="1:11" x14ac:dyDescent="0.2">
      <c r="A3006" t="s">
        <v>3313</v>
      </c>
      <c r="B3006" t="s">
        <v>86</v>
      </c>
      <c r="C3006" t="s">
        <v>98</v>
      </c>
      <c r="D3006" t="s">
        <v>269</v>
      </c>
      <c r="E3006" t="s">
        <v>122</v>
      </c>
      <c r="F3006">
        <v>2</v>
      </c>
      <c r="G3006">
        <v>11.5</v>
      </c>
      <c r="H3006">
        <v>0</v>
      </c>
      <c r="I3006">
        <v>0</v>
      </c>
      <c r="J3006">
        <v>2</v>
      </c>
      <c r="K3006">
        <v>11.5</v>
      </c>
    </row>
    <row r="3007" spans="1:11" x14ac:dyDescent="0.2">
      <c r="A3007" t="s">
        <v>3314</v>
      </c>
      <c r="B3007" t="s">
        <v>86</v>
      </c>
      <c r="C3007" t="s">
        <v>98</v>
      </c>
      <c r="D3007" t="s">
        <v>268</v>
      </c>
      <c r="E3007" t="s">
        <v>123</v>
      </c>
      <c r="F3007">
        <v>3</v>
      </c>
      <c r="G3007">
        <v>21.5</v>
      </c>
      <c r="H3007">
        <v>0</v>
      </c>
      <c r="I3007">
        <v>0</v>
      </c>
      <c r="J3007">
        <v>3</v>
      </c>
      <c r="K3007">
        <v>21.5</v>
      </c>
    </row>
    <row r="3008" spans="1:11" x14ac:dyDescent="0.2">
      <c r="A3008" t="s">
        <v>3315</v>
      </c>
      <c r="B3008" t="s">
        <v>86</v>
      </c>
      <c r="C3008" t="s">
        <v>98</v>
      </c>
      <c r="D3008" t="s">
        <v>272</v>
      </c>
      <c r="E3008" t="s">
        <v>124</v>
      </c>
      <c r="F3008">
        <v>1</v>
      </c>
      <c r="G3008">
        <v>6</v>
      </c>
      <c r="H3008">
        <v>0</v>
      </c>
      <c r="I3008">
        <v>0</v>
      </c>
      <c r="J3008">
        <v>1</v>
      </c>
      <c r="K3008">
        <v>6</v>
      </c>
    </row>
    <row r="3009" spans="1:11" x14ac:dyDescent="0.2">
      <c r="A3009" t="s">
        <v>3316</v>
      </c>
      <c r="B3009" t="s">
        <v>86</v>
      </c>
      <c r="C3009" t="s">
        <v>98</v>
      </c>
      <c r="D3009" t="s">
        <v>265</v>
      </c>
      <c r="E3009" t="s">
        <v>125</v>
      </c>
      <c r="F3009">
        <v>6</v>
      </c>
      <c r="G3009">
        <v>32.5</v>
      </c>
      <c r="H3009">
        <v>0</v>
      </c>
      <c r="I3009">
        <v>0</v>
      </c>
      <c r="J3009">
        <v>6</v>
      </c>
      <c r="K3009">
        <v>32.5</v>
      </c>
    </row>
    <row r="3010" spans="1:11" x14ac:dyDescent="0.2">
      <c r="A3010" t="s">
        <v>3317</v>
      </c>
      <c r="B3010" t="s">
        <v>86</v>
      </c>
      <c r="C3010" t="s">
        <v>98</v>
      </c>
      <c r="D3010" t="s">
        <v>266</v>
      </c>
      <c r="E3010" t="s">
        <v>126</v>
      </c>
      <c r="F3010">
        <v>2</v>
      </c>
      <c r="G3010">
        <v>9</v>
      </c>
      <c r="H3010">
        <v>0</v>
      </c>
      <c r="I3010">
        <v>0</v>
      </c>
      <c r="J3010">
        <v>2</v>
      </c>
      <c r="K3010">
        <v>9</v>
      </c>
    </row>
    <row r="3011" spans="1:11" x14ac:dyDescent="0.2">
      <c r="A3011" t="s">
        <v>3318</v>
      </c>
      <c r="B3011" t="s">
        <v>86</v>
      </c>
      <c r="C3011" t="s">
        <v>98</v>
      </c>
      <c r="D3011" t="s">
        <v>265</v>
      </c>
      <c r="E3011" t="s">
        <v>127</v>
      </c>
      <c r="F3011">
        <v>1</v>
      </c>
      <c r="G3011">
        <v>6</v>
      </c>
      <c r="H3011">
        <v>0</v>
      </c>
      <c r="I3011">
        <v>0</v>
      </c>
      <c r="J3011">
        <v>1</v>
      </c>
      <c r="K3011">
        <v>6</v>
      </c>
    </row>
    <row r="3012" spans="1:11" x14ac:dyDescent="0.2">
      <c r="A3012" t="s">
        <v>3319</v>
      </c>
      <c r="B3012" t="s">
        <v>86</v>
      </c>
      <c r="C3012" t="s">
        <v>98</v>
      </c>
      <c r="D3012" t="s">
        <v>268</v>
      </c>
      <c r="E3012" t="s">
        <v>128</v>
      </c>
      <c r="F3012">
        <v>2</v>
      </c>
      <c r="G3012">
        <v>10</v>
      </c>
      <c r="H3012">
        <v>0</v>
      </c>
      <c r="I3012">
        <v>0</v>
      </c>
      <c r="J3012">
        <v>2</v>
      </c>
      <c r="K3012">
        <v>10</v>
      </c>
    </row>
    <row r="3013" spans="1:11" x14ac:dyDescent="0.2">
      <c r="A3013" t="s">
        <v>3320</v>
      </c>
      <c r="B3013" t="s">
        <v>86</v>
      </c>
      <c r="C3013" t="s">
        <v>98</v>
      </c>
      <c r="D3013" t="s">
        <v>270</v>
      </c>
      <c r="E3013" t="s">
        <v>131</v>
      </c>
      <c r="F3013">
        <v>3</v>
      </c>
      <c r="G3013">
        <v>14</v>
      </c>
      <c r="H3013">
        <v>0</v>
      </c>
      <c r="I3013">
        <v>0</v>
      </c>
      <c r="J3013">
        <v>3</v>
      </c>
      <c r="K3013">
        <v>14</v>
      </c>
    </row>
    <row r="3014" spans="1:11" x14ac:dyDescent="0.2">
      <c r="A3014" t="s">
        <v>3321</v>
      </c>
      <c r="B3014" t="s">
        <v>86</v>
      </c>
      <c r="C3014" t="s">
        <v>98</v>
      </c>
      <c r="D3014" t="s">
        <v>271</v>
      </c>
      <c r="E3014" t="s">
        <v>132</v>
      </c>
      <c r="F3014">
        <v>1</v>
      </c>
      <c r="G3014">
        <v>3</v>
      </c>
      <c r="H3014">
        <v>0</v>
      </c>
      <c r="I3014">
        <v>0</v>
      </c>
      <c r="J3014">
        <v>1</v>
      </c>
      <c r="K3014">
        <v>3</v>
      </c>
    </row>
    <row r="3015" spans="1:11" x14ac:dyDescent="0.2">
      <c r="A3015" t="s">
        <v>3322</v>
      </c>
      <c r="B3015" t="s">
        <v>86</v>
      </c>
      <c r="C3015" t="s">
        <v>98</v>
      </c>
      <c r="D3015" t="s">
        <v>266</v>
      </c>
      <c r="E3015" t="s">
        <v>133</v>
      </c>
      <c r="F3015">
        <v>7</v>
      </c>
      <c r="G3015">
        <v>41.5</v>
      </c>
      <c r="H3015">
        <v>0</v>
      </c>
      <c r="I3015">
        <v>0</v>
      </c>
      <c r="J3015">
        <v>7</v>
      </c>
      <c r="K3015">
        <v>41.5</v>
      </c>
    </row>
    <row r="3016" spans="1:11" x14ac:dyDescent="0.2">
      <c r="A3016" t="s">
        <v>3323</v>
      </c>
      <c r="B3016" t="s">
        <v>86</v>
      </c>
      <c r="C3016" t="s">
        <v>98</v>
      </c>
      <c r="D3016" t="s">
        <v>268</v>
      </c>
      <c r="E3016" t="s">
        <v>134</v>
      </c>
      <c r="F3016">
        <v>1</v>
      </c>
      <c r="G3016">
        <v>3</v>
      </c>
      <c r="H3016">
        <v>0</v>
      </c>
      <c r="I3016">
        <v>0</v>
      </c>
      <c r="J3016">
        <v>1</v>
      </c>
      <c r="K3016">
        <v>3</v>
      </c>
    </row>
    <row r="3017" spans="1:11" x14ac:dyDescent="0.2">
      <c r="A3017" t="s">
        <v>3324</v>
      </c>
      <c r="B3017" t="s">
        <v>86</v>
      </c>
      <c r="C3017" t="s">
        <v>98</v>
      </c>
      <c r="D3017" t="s">
        <v>264</v>
      </c>
      <c r="E3017" t="s">
        <v>137</v>
      </c>
      <c r="F3017">
        <v>1</v>
      </c>
      <c r="G3017">
        <v>3</v>
      </c>
      <c r="H3017">
        <v>0</v>
      </c>
      <c r="I3017">
        <v>0</v>
      </c>
      <c r="J3017">
        <v>1</v>
      </c>
      <c r="K3017">
        <v>3</v>
      </c>
    </row>
    <row r="3018" spans="1:11" x14ac:dyDescent="0.2">
      <c r="A3018" t="s">
        <v>3325</v>
      </c>
      <c r="B3018" t="s">
        <v>86</v>
      </c>
      <c r="C3018" t="s">
        <v>98</v>
      </c>
      <c r="D3018" t="s">
        <v>270</v>
      </c>
      <c r="E3018" t="s">
        <v>138</v>
      </c>
      <c r="F3018">
        <v>7</v>
      </c>
      <c r="G3018">
        <v>46.5</v>
      </c>
      <c r="H3018">
        <v>0</v>
      </c>
      <c r="I3018">
        <v>0</v>
      </c>
      <c r="J3018">
        <v>7</v>
      </c>
      <c r="K3018">
        <v>46.5</v>
      </c>
    </row>
    <row r="3019" spans="1:11" x14ac:dyDescent="0.2">
      <c r="A3019" t="s">
        <v>3326</v>
      </c>
      <c r="B3019" t="s">
        <v>86</v>
      </c>
      <c r="C3019" t="s">
        <v>98</v>
      </c>
      <c r="D3019" t="s">
        <v>270</v>
      </c>
      <c r="E3019" t="s">
        <v>140</v>
      </c>
      <c r="F3019">
        <v>1</v>
      </c>
      <c r="G3019">
        <v>6</v>
      </c>
      <c r="H3019">
        <v>0</v>
      </c>
      <c r="I3019">
        <v>0</v>
      </c>
      <c r="J3019">
        <v>1</v>
      </c>
      <c r="K3019">
        <v>6</v>
      </c>
    </row>
    <row r="3020" spans="1:11" x14ac:dyDescent="0.2">
      <c r="A3020" t="s">
        <v>3327</v>
      </c>
      <c r="B3020" t="s">
        <v>86</v>
      </c>
      <c r="C3020" t="s">
        <v>98</v>
      </c>
      <c r="D3020" t="s">
        <v>271</v>
      </c>
      <c r="E3020" t="s">
        <v>141</v>
      </c>
      <c r="F3020">
        <v>1</v>
      </c>
      <c r="G3020">
        <v>3</v>
      </c>
      <c r="H3020">
        <v>0</v>
      </c>
      <c r="I3020">
        <v>0</v>
      </c>
      <c r="J3020">
        <v>1</v>
      </c>
      <c r="K3020">
        <v>3</v>
      </c>
    </row>
    <row r="3021" spans="1:11" x14ac:dyDescent="0.2">
      <c r="A3021" t="s">
        <v>3328</v>
      </c>
      <c r="B3021" t="s">
        <v>86</v>
      </c>
      <c r="C3021" t="s">
        <v>98</v>
      </c>
      <c r="D3021" t="s">
        <v>266</v>
      </c>
      <c r="E3021" t="s">
        <v>143</v>
      </c>
      <c r="F3021">
        <v>3</v>
      </c>
      <c r="G3021">
        <v>8</v>
      </c>
      <c r="H3021">
        <v>0</v>
      </c>
      <c r="I3021">
        <v>0</v>
      </c>
      <c r="J3021">
        <v>3</v>
      </c>
      <c r="K3021">
        <v>8</v>
      </c>
    </row>
    <row r="3022" spans="1:11" x14ac:dyDescent="0.2">
      <c r="A3022" t="s">
        <v>3329</v>
      </c>
      <c r="B3022" t="s">
        <v>86</v>
      </c>
      <c r="C3022" t="s">
        <v>98</v>
      </c>
      <c r="D3022" t="s">
        <v>264</v>
      </c>
      <c r="E3022" t="s">
        <v>278</v>
      </c>
      <c r="F3022">
        <v>10</v>
      </c>
      <c r="G3022">
        <v>41</v>
      </c>
      <c r="H3022">
        <v>0</v>
      </c>
      <c r="I3022">
        <v>0</v>
      </c>
      <c r="J3022">
        <v>10</v>
      </c>
      <c r="K3022">
        <v>41</v>
      </c>
    </row>
    <row r="3023" spans="1:11" x14ac:dyDescent="0.2">
      <c r="A3023" t="s">
        <v>3330</v>
      </c>
      <c r="B3023" t="s">
        <v>86</v>
      </c>
      <c r="C3023" t="s">
        <v>98</v>
      </c>
      <c r="D3023" t="s">
        <v>265</v>
      </c>
      <c r="E3023" t="s">
        <v>279</v>
      </c>
      <c r="F3023">
        <v>31</v>
      </c>
      <c r="G3023">
        <v>166.5</v>
      </c>
      <c r="H3023">
        <v>0</v>
      </c>
      <c r="I3023">
        <v>0</v>
      </c>
      <c r="J3023">
        <v>31</v>
      </c>
      <c r="K3023">
        <v>166.5</v>
      </c>
    </row>
    <row r="3024" spans="1:11" x14ac:dyDescent="0.2">
      <c r="A3024" t="s">
        <v>3331</v>
      </c>
      <c r="B3024" t="s">
        <v>86</v>
      </c>
      <c r="C3024" t="s">
        <v>98</v>
      </c>
      <c r="D3024" t="s">
        <v>269</v>
      </c>
      <c r="E3024" t="s">
        <v>145</v>
      </c>
      <c r="F3024">
        <v>1</v>
      </c>
      <c r="G3024">
        <v>4</v>
      </c>
      <c r="H3024">
        <v>0</v>
      </c>
      <c r="I3024">
        <v>0</v>
      </c>
      <c r="J3024">
        <v>1</v>
      </c>
      <c r="K3024">
        <v>4</v>
      </c>
    </row>
    <row r="3025" spans="1:11" x14ac:dyDescent="0.2">
      <c r="A3025" t="s">
        <v>3332</v>
      </c>
      <c r="B3025" t="s">
        <v>86</v>
      </c>
      <c r="C3025" t="s">
        <v>98</v>
      </c>
      <c r="D3025" t="s">
        <v>266</v>
      </c>
      <c r="E3025" t="s">
        <v>146</v>
      </c>
      <c r="F3025">
        <v>3</v>
      </c>
      <c r="G3025">
        <v>21</v>
      </c>
      <c r="H3025">
        <v>0</v>
      </c>
      <c r="I3025">
        <v>0</v>
      </c>
      <c r="J3025">
        <v>3</v>
      </c>
      <c r="K3025">
        <v>21</v>
      </c>
    </row>
    <row r="3026" spans="1:11" x14ac:dyDescent="0.2">
      <c r="A3026" t="s">
        <v>3333</v>
      </c>
      <c r="B3026" t="s">
        <v>86</v>
      </c>
      <c r="C3026" t="s">
        <v>98</v>
      </c>
      <c r="D3026" t="s">
        <v>265</v>
      </c>
      <c r="E3026" t="s">
        <v>147</v>
      </c>
      <c r="F3026">
        <v>6</v>
      </c>
      <c r="G3026">
        <v>34</v>
      </c>
      <c r="H3026">
        <v>0</v>
      </c>
      <c r="I3026">
        <v>0</v>
      </c>
      <c r="J3026">
        <v>6</v>
      </c>
      <c r="K3026">
        <v>34</v>
      </c>
    </row>
    <row r="3027" spans="1:11" x14ac:dyDescent="0.2">
      <c r="A3027" t="s">
        <v>3334</v>
      </c>
      <c r="B3027" t="s">
        <v>86</v>
      </c>
      <c r="C3027" t="s">
        <v>98</v>
      </c>
      <c r="D3027" t="s">
        <v>267</v>
      </c>
      <c r="E3027" t="s">
        <v>148</v>
      </c>
      <c r="F3027">
        <v>2</v>
      </c>
      <c r="G3027">
        <v>12</v>
      </c>
      <c r="H3027">
        <v>0</v>
      </c>
      <c r="I3027">
        <v>0</v>
      </c>
      <c r="J3027">
        <v>2</v>
      </c>
      <c r="K3027">
        <v>12</v>
      </c>
    </row>
    <row r="3028" spans="1:11" x14ac:dyDescent="0.2">
      <c r="A3028" t="s">
        <v>3335</v>
      </c>
      <c r="B3028" t="s">
        <v>86</v>
      </c>
      <c r="C3028" t="s">
        <v>98</v>
      </c>
      <c r="D3028" t="s">
        <v>266</v>
      </c>
      <c r="E3028" t="s">
        <v>150</v>
      </c>
      <c r="F3028">
        <v>2</v>
      </c>
      <c r="G3028">
        <v>9</v>
      </c>
      <c r="H3028">
        <v>0</v>
      </c>
      <c r="I3028">
        <v>0</v>
      </c>
      <c r="J3028">
        <v>2</v>
      </c>
      <c r="K3028">
        <v>9</v>
      </c>
    </row>
    <row r="3029" spans="1:11" x14ac:dyDescent="0.2">
      <c r="A3029" t="s">
        <v>3336</v>
      </c>
      <c r="B3029" t="s">
        <v>86</v>
      </c>
      <c r="C3029" t="s">
        <v>98</v>
      </c>
      <c r="D3029" t="s">
        <v>266</v>
      </c>
      <c r="E3029" t="s">
        <v>151</v>
      </c>
      <c r="F3029">
        <v>9</v>
      </c>
      <c r="G3029">
        <v>39.5</v>
      </c>
      <c r="H3029">
        <v>0</v>
      </c>
      <c r="I3029">
        <v>0</v>
      </c>
      <c r="J3029">
        <v>9</v>
      </c>
      <c r="K3029">
        <v>39.5</v>
      </c>
    </row>
    <row r="3030" spans="1:11" x14ac:dyDescent="0.2">
      <c r="A3030" t="s">
        <v>3337</v>
      </c>
      <c r="B3030" t="s">
        <v>86</v>
      </c>
      <c r="C3030" t="s">
        <v>98</v>
      </c>
      <c r="D3030" t="s">
        <v>269</v>
      </c>
      <c r="E3030" t="s">
        <v>154</v>
      </c>
      <c r="F3030">
        <v>7</v>
      </c>
      <c r="G3030">
        <v>35.5</v>
      </c>
      <c r="H3030">
        <v>0</v>
      </c>
      <c r="I3030">
        <v>0</v>
      </c>
      <c r="J3030">
        <v>7</v>
      </c>
      <c r="K3030">
        <v>35.5</v>
      </c>
    </row>
    <row r="3031" spans="1:11" x14ac:dyDescent="0.2">
      <c r="A3031" t="s">
        <v>3338</v>
      </c>
      <c r="B3031" t="s">
        <v>86</v>
      </c>
      <c r="C3031" t="s">
        <v>98</v>
      </c>
      <c r="D3031" t="s">
        <v>266</v>
      </c>
      <c r="E3031" t="s">
        <v>155</v>
      </c>
      <c r="F3031">
        <v>5</v>
      </c>
      <c r="G3031">
        <v>27.5</v>
      </c>
      <c r="H3031">
        <v>0</v>
      </c>
      <c r="I3031">
        <v>0</v>
      </c>
      <c r="J3031">
        <v>5</v>
      </c>
      <c r="K3031">
        <v>27.5</v>
      </c>
    </row>
    <row r="3032" spans="1:11" x14ac:dyDescent="0.2">
      <c r="A3032" t="s">
        <v>3339</v>
      </c>
      <c r="B3032" t="s">
        <v>86</v>
      </c>
      <c r="C3032" t="s">
        <v>98</v>
      </c>
      <c r="D3032" t="s">
        <v>266</v>
      </c>
      <c r="E3032" t="s">
        <v>156</v>
      </c>
      <c r="F3032">
        <v>1</v>
      </c>
      <c r="G3032">
        <v>3</v>
      </c>
      <c r="H3032">
        <v>0</v>
      </c>
      <c r="I3032">
        <v>0</v>
      </c>
      <c r="J3032">
        <v>1</v>
      </c>
      <c r="K3032">
        <v>3</v>
      </c>
    </row>
    <row r="3033" spans="1:11" x14ac:dyDescent="0.2">
      <c r="A3033" t="s">
        <v>3340</v>
      </c>
      <c r="B3033" t="s">
        <v>86</v>
      </c>
      <c r="C3033" t="s">
        <v>98</v>
      </c>
      <c r="D3033" t="s">
        <v>267</v>
      </c>
      <c r="E3033" t="s">
        <v>157</v>
      </c>
      <c r="F3033">
        <v>1</v>
      </c>
      <c r="G3033">
        <v>6</v>
      </c>
      <c r="H3033">
        <v>0</v>
      </c>
      <c r="I3033">
        <v>0</v>
      </c>
      <c r="J3033">
        <v>1</v>
      </c>
      <c r="K3033">
        <v>6</v>
      </c>
    </row>
    <row r="3034" spans="1:11" x14ac:dyDescent="0.2">
      <c r="A3034" t="s">
        <v>3341</v>
      </c>
      <c r="B3034" t="s">
        <v>86</v>
      </c>
      <c r="C3034" t="s">
        <v>98</v>
      </c>
      <c r="D3034" t="s">
        <v>266</v>
      </c>
      <c r="E3034" t="s">
        <v>158</v>
      </c>
      <c r="F3034">
        <v>1</v>
      </c>
      <c r="G3034">
        <v>12</v>
      </c>
      <c r="H3034">
        <v>0</v>
      </c>
      <c r="I3034">
        <v>0</v>
      </c>
      <c r="J3034">
        <v>1</v>
      </c>
      <c r="K3034">
        <v>12</v>
      </c>
    </row>
    <row r="3035" spans="1:11" x14ac:dyDescent="0.2">
      <c r="A3035" t="s">
        <v>3342</v>
      </c>
      <c r="B3035" t="s">
        <v>86</v>
      </c>
      <c r="C3035" t="s">
        <v>98</v>
      </c>
      <c r="D3035" t="s">
        <v>271</v>
      </c>
      <c r="E3035" t="s">
        <v>159</v>
      </c>
      <c r="F3035">
        <v>1</v>
      </c>
      <c r="G3035">
        <v>6</v>
      </c>
      <c r="H3035">
        <v>0</v>
      </c>
      <c r="I3035">
        <v>0</v>
      </c>
      <c r="J3035">
        <v>1</v>
      </c>
      <c r="K3035">
        <v>6</v>
      </c>
    </row>
    <row r="3036" spans="1:11" x14ac:dyDescent="0.2">
      <c r="A3036" t="s">
        <v>3343</v>
      </c>
      <c r="B3036" t="s">
        <v>86</v>
      </c>
      <c r="C3036" t="s">
        <v>98</v>
      </c>
      <c r="D3036" t="s">
        <v>265</v>
      </c>
      <c r="E3036" t="s">
        <v>160</v>
      </c>
      <c r="F3036">
        <v>7</v>
      </c>
      <c r="G3036">
        <v>36.5</v>
      </c>
      <c r="H3036">
        <v>0</v>
      </c>
      <c r="I3036">
        <v>0</v>
      </c>
      <c r="J3036">
        <v>7</v>
      </c>
      <c r="K3036">
        <v>36.5</v>
      </c>
    </row>
    <row r="3037" spans="1:11" x14ac:dyDescent="0.2">
      <c r="A3037" t="s">
        <v>3344</v>
      </c>
      <c r="B3037" t="s">
        <v>86</v>
      </c>
      <c r="C3037" t="s">
        <v>98</v>
      </c>
      <c r="D3037" t="s">
        <v>266</v>
      </c>
      <c r="E3037" t="s">
        <v>161</v>
      </c>
      <c r="F3037">
        <v>1</v>
      </c>
      <c r="G3037">
        <v>6.5</v>
      </c>
      <c r="H3037">
        <v>0</v>
      </c>
      <c r="I3037">
        <v>0</v>
      </c>
      <c r="J3037">
        <v>1</v>
      </c>
      <c r="K3037">
        <v>6.5</v>
      </c>
    </row>
    <row r="3038" spans="1:11" x14ac:dyDescent="0.2">
      <c r="A3038" t="s">
        <v>3345</v>
      </c>
      <c r="B3038" t="s">
        <v>86</v>
      </c>
      <c r="C3038" t="s">
        <v>98</v>
      </c>
      <c r="D3038" t="s">
        <v>266</v>
      </c>
      <c r="E3038" t="s">
        <v>162</v>
      </c>
      <c r="F3038">
        <v>2</v>
      </c>
      <c r="G3038">
        <v>8</v>
      </c>
      <c r="H3038">
        <v>0</v>
      </c>
      <c r="I3038">
        <v>0</v>
      </c>
      <c r="J3038">
        <v>2</v>
      </c>
      <c r="K3038">
        <v>8</v>
      </c>
    </row>
    <row r="3039" spans="1:11" x14ac:dyDescent="0.2">
      <c r="A3039" t="s">
        <v>3346</v>
      </c>
      <c r="B3039" t="s">
        <v>86</v>
      </c>
      <c r="C3039" t="s">
        <v>98</v>
      </c>
      <c r="D3039" t="s">
        <v>266</v>
      </c>
      <c r="E3039" t="s">
        <v>165</v>
      </c>
      <c r="F3039">
        <v>2</v>
      </c>
      <c r="G3039">
        <v>8.5</v>
      </c>
      <c r="H3039">
        <v>0</v>
      </c>
      <c r="I3039">
        <v>0</v>
      </c>
      <c r="J3039">
        <v>2</v>
      </c>
      <c r="K3039">
        <v>8.5</v>
      </c>
    </row>
    <row r="3040" spans="1:11" x14ac:dyDescent="0.2">
      <c r="A3040" t="s">
        <v>3347</v>
      </c>
      <c r="B3040" t="s">
        <v>86</v>
      </c>
      <c r="C3040" t="s">
        <v>98</v>
      </c>
      <c r="D3040" t="s">
        <v>269</v>
      </c>
      <c r="E3040" t="s">
        <v>167</v>
      </c>
      <c r="F3040">
        <v>7</v>
      </c>
      <c r="G3040">
        <v>30</v>
      </c>
      <c r="H3040">
        <v>0</v>
      </c>
      <c r="I3040">
        <v>0</v>
      </c>
      <c r="J3040">
        <v>7</v>
      </c>
      <c r="K3040">
        <v>30</v>
      </c>
    </row>
    <row r="3041" spans="1:11" x14ac:dyDescent="0.2">
      <c r="A3041" t="s">
        <v>3348</v>
      </c>
      <c r="B3041" t="s">
        <v>86</v>
      </c>
      <c r="C3041" t="s">
        <v>98</v>
      </c>
      <c r="D3041" t="s">
        <v>266</v>
      </c>
      <c r="E3041" t="s">
        <v>169</v>
      </c>
      <c r="F3041">
        <v>2</v>
      </c>
      <c r="G3041">
        <v>15.5</v>
      </c>
      <c r="H3041">
        <v>0</v>
      </c>
      <c r="I3041">
        <v>0</v>
      </c>
      <c r="J3041">
        <v>2</v>
      </c>
      <c r="K3041">
        <v>15.5</v>
      </c>
    </row>
    <row r="3042" spans="1:11" x14ac:dyDescent="0.2">
      <c r="A3042" t="s">
        <v>3349</v>
      </c>
      <c r="B3042" t="s">
        <v>86</v>
      </c>
      <c r="C3042" t="s">
        <v>98</v>
      </c>
      <c r="D3042" t="s">
        <v>272</v>
      </c>
      <c r="E3042" t="s">
        <v>170</v>
      </c>
      <c r="F3042">
        <v>1</v>
      </c>
      <c r="G3042">
        <v>6.5</v>
      </c>
      <c r="H3042">
        <v>0</v>
      </c>
      <c r="I3042">
        <v>0</v>
      </c>
      <c r="J3042">
        <v>1</v>
      </c>
      <c r="K3042">
        <v>6.5</v>
      </c>
    </row>
    <row r="3043" spans="1:11" x14ac:dyDescent="0.2">
      <c r="A3043" t="s">
        <v>3350</v>
      </c>
      <c r="B3043" t="s">
        <v>86</v>
      </c>
      <c r="C3043" t="s">
        <v>98</v>
      </c>
      <c r="D3043" t="s">
        <v>266</v>
      </c>
      <c r="E3043" t="s">
        <v>172</v>
      </c>
      <c r="F3043">
        <v>5</v>
      </c>
      <c r="G3043">
        <v>19</v>
      </c>
      <c r="H3043">
        <v>0</v>
      </c>
      <c r="I3043">
        <v>0</v>
      </c>
      <c r="J3043">
        <v>5</v>
      </c>
      <c r="K3043">
        <v>19</v>
      </c>
    </row>
    <row r="3044" spans="1:11" x14ac:dyDescent="0.2">
      <c r="A3044" t="s">
        <v>3351</v>
      </c>
      <c r="B3044" t="s">
        <v>86</v>
      </c>
      <c r="C3044" t="s">
        <v>98</v>
      </c>
      <c r="D3044" t="s">
        <v>268</v>
      </c>
      <c r="E3044" t="s">
        <v>173</v>
      </c>
      <c r="F3044">
        <v>4</v>
      </c>
      <c r="G3044">
        <v>13</v>
      </c>
      <c r="H3044">
        <v>0</v>
      </c>
      <c r="I3044">
        <v>0</v>
      </c>
      <c r="J3044">
        <v>4</v>
      </c>
      <c r="K3044">
        <v>13</v>
      </c>
    </row>
    <row r="3045" spans="1:11" x14ac:dyDescent="0.2">
      <c r="A3045" t="s">
        <v>3352</v>
      </c>
      <c r="B3045" t="s">
        <v>86</v>
      </c>
      <c r="C3045" t="s">
        <v>98</v>
      </c>
      <c r="D3045" t="s">
        <v>272</v>
      </c>
      <c r="E3045" t="s">
        <v>174</v>
      </c>
      <c r="F3045">
        <v>4</v>
      </c>
      <c r="G3045">
        <v>18</v>
      </c>
      <c r="H3045">
        <v>0</v>
      </c>
      <c r="I3045">
        <v>0</v>
      </c>
      <c r="J3045">
        <v>4</v>
      </c>
      <c r="K3045">
        <v>18</v>
      </c>
    </row>
    <row r="3046" spans="1:11" x14ac:dyDescent="0.2">
      <c r="A3046" t="s">
        <v>3353</v>
      </c>
      <c r="B3046" t="s">
        <v>86</v>
      </c>
      <c r="C3046" t="s">
        <v>98</v>
      </c>
      <c r="D3046" t="s">
        <v>264</v>
      </c>
      <c r="E3046" t="s">
        <v>175</v>
      </c>
      <c r="F3046">
        <v>1</v>
      </c>
      <c r="G3046">
        <v>6</v>
      </c>
      <c r="H3046">
        <v>0</v>
      </c>
      <c r="I3046">
        <v>0</v>
      </c>
      <c r="J3046">
        <v>1</v>
      </c>
      <c r="K3046">
        <v>6</v>
      </c>
    </row>
    <row r="3047" spans="1:11" x14ac:dyDescent="0.2">
      <c r="A3047" t="s">
        <v>3354</v>
      </c>
      <c r="B3047" t="s">
        <v>86</v>
      </c>
      <c r="C3047" t="s">
        <v>98</v>
      </c>
      <c r="D3047" t="s">
        <v>264</v>
      </c>
      <c r="E3047" t="s">
        <v>176</v>
      </c>
      <c r="F3047">
        <v>1</v>
      </c>
      <c r="G3047">
        <v>6</v>
      </c>
      <c r="H3047">
        <v>0</v>
      </c>
      <c r="I3047">
        <v>0</v>
      </c>
      <c r="J3047">
        <v>1</v>
      </c>
      <c r="K3047">
        <v>6</v>
      </c>
    </row>
    <row r="3048" spans="1:11" x14ac:dyDescent="0.2">
      <c r="A3048" t="s">
        <v>3355</v>
      </c>
      <c r="B3048" t="s">
        <v>86</v>
      </c>
      <c r="C3048" t="s">
        <v>98</v>
      </c>
      <c r="D3048" t="s">
        <v>266</v>
      </c>
      <c r="E3048" t="s">
        <v>177</v>
      </c>
      <c r="F3048">
        <v>6</v>
      </c>
      <c r="G3048">
        <v>25</v>
      </c>
      <c r="H3048">
        <v>0</v>
      </c>
      <c r="I3048">
        <v>0</v>
      </c>
      <c r="J3048">
        <v>6</v>
      </c>
      <c r="K3048">
        <v>25</v>
      </c>
    </row>
    <row r="3049" spans="1:11" x14ac:dyDescent="0.2">
      <c r="A3049" t="s">
        <v>3356</v>
      </c>
      <c r="B3049" t="s">
        <v>86</v>
      </c>
      <c r="C3049" t="s">
        <v>98</v>
      </c>
      <c r="D3049" t="s">
        <v>264</v>
      </c>
      <c r="E3049" t="s">
        <v>178</v>
      </c>
      <c r="F3049">
        <v>4</v>
      </c>
      <c r="G3049">
        <v>17</v>
      </c>
      <c r="H3049">
        <v>0</v>
      </c>
      <c r="I3049">
        <v>0</v>
      </c>
      <c r="J3049">
        <v>4</v>
      </c>
      <c r="K3049">
        <v>17</v>
      </c>
    </row>
    <row r="3050" spans="1:11" x14ac:dyDescent="0.2">
      <c r="A3050" t="s">
        <v>3357</v>
      </c>
      <c r="B3050" t="s">
        <v>86</v>
      </c>
      <c r="C3050" t="s">
        <v>98</v>
      </c>
      <c r="D3050" t="s">
        <v>268</v>
      </c>
      <c r="E3050" t="s">
        <v>179</v>
      </c>
      <c r="F3050">
        <v>5</v>
      </c>
      <c r="G3050">
        <v>22.5</v>
      </c>
      <c r="H3050">
        <v>0</v>
      </c>
      <c r="I3050">
        <v>0</v>
      </c>
      <c r="J3050">
        <v>5</v>
      </c>
      <c r="K3050">
        <v>22.5</v>
      </c>
    </row>
    <row r="3051" spans="1:11" x14ac:dyDescent="0.2">
      <c r="A3051" t="s">
        <v>3358</v>
      </c>
      <c r="B3051" t="s">
        <v>86</v>
      </c>
      <c r="C3051" t="s">
        <v>98</v>
      </c>
      <c r="D3051" t="s">
        <v>266</v>
      </c>
      <c r="E3051" t="s">
        <v>280</v>
      </c>
      <c r="F3051">
        <v>100</v>
      </c>
      <c r="G3051">
        <v>498.5</v>
      </c>
      <c r="H3051">
        <v>0</v>
      </c>
      <c r="I3051">
        <v>0</v>
      </c>
      <c r="J3051">
        <v>100</v>
      </c>
      <c r="K3051">
        <v>498.5</v>
      </c>
    </row>
    <row r="3052" spans="1:11" x14ac:dyDescent="0.2">
      <c r="A3052" t="s">
        <v>3359</v>
      </c>
      <c r="B3052" t="s">
        <v>86</v>
      </c>
      <c r="C3052" t="s">
        <v>98</v>
      </c>
      <c r="D3052" t="s">
        <v>268</v>
      </c>
      <c r="E3052" t="s">
        <v>181</v>
      </c>
      <c r="F3052">
        <v>4</v>
      </c>
      <c r="G3052">
        <v>24</v>
      </c>
      <c r="H3052">
        <v>0</v>
      </c>
      <c r="I3052">
        <v>0</v>
      </c>
      <c r="J3052">
        <v>4</v>
      </c>
      <c r="K3052">
        <v>24</v>
      </c>
    </row>
    <row r="3053" spans="1:11" x14ac:dyDescent="0.2">
      <c r="A3053" t="s">
        <v>3360</v>
      </c>
      <c r="B3053" t="s">
        <v>86</v>
      </c>
      <c r="C3053" t="s">
        <v>98</v>
      </c>
      <c r="D3053" t="s">
        <v>266</v>
      </c>
      <c r="E3053" t="s">
        <v>183</v>
      </c>
      <c r="F3053">
        <v>3</v>
      </c>
      <c r="G3053">
        <v>9</v>
      </c>
      <c r="H3053">
        <v>0</v>
      </c>
      <c r="I3053">
        <v>0</v>
      </c>
      <c r="J3053">
        <v>3</v>
      </c>
      <c r="K3053">
        <v>9</v>
      </c>
    </row>
    <row r="3054" spans="1:11" x14ac:dyDescent="0.2">
      <c r="A3054" t="s">
        <v>3361</v>
      </c>
      <c r="B3054" t="s">
        <v>86</v>
      </c>
      <c r="C3054" t="s">
        <v>98</v>
      </c>
      <c r="D3054" t="s">
        <v>267</v>
      </c>
      <c r="E3054" t="s">
        <v>186</v>
      </c>
      <c r="F3054">
        <v>1</v>
      </c>
      <c r="G3054">
        <v>6</v>
      </c>
      <c r="H3054">
        <v>0</v>
      </c>
      <c r="I3054">
        <v>0</v>
      </c>
      <c r="J3054">
        <v>1</v>
      </c>
      <c r="K3054">
        <v>6</v>
      </c>
    </row>
    <row r="3055" spans="1:11" x14ac:dyDescent="0.2">
      <c r="A3055" t="s">
        <v>3362</v>
      </c>
      <c r="B3055" t="s">
        <v>86</v>
      </c>
      <c r="C3055" t="s">
        <v>98</v>
      </c>
      <c r="D3055" t="s">
        <v>266</v>
      </c>
      <c r="E3055" t="s">
        <v>187</v>
      </c>
      <c r="F3055">
        <v>4</v>
      </c>
      <c r="G3055">
        <v>18</v>
      </c>
      <c r="H3055">
        <v>0</v>
      </c>
      <c r="I3055">
        <v>0</v>
      </c>
      <c r="J3055">
        <v>4</v>
      </c>
      <c r="K3055">
        <v>18</v>
      </c>
    </row>
    <row r="3056" spans="1:11" x14ac:dyDescent="0.2">
      <c r="A3056" t="s">
        <v>3363</v>
      </c>
      <c r="B3056" t="s">
        <v>86</v>
      </c>
      <c r="C3056" t="s">
        <v>98</v>
      </c>
      <c r="D3056" t="s">
        <v>265</v>
      </c>
      <c r="E3056" t="s">
        <v>188</v>
      </c>
      <c r="F3056">
        <v>2</v>
      </c>
      <c r="G3056">
        <v>8</v>
      </c>
      <c r="H3056">
        <v>0</v>
      </c>
      <c r="I3056">
        <v>0</v>
      </c>
      <c r="J3056">
        <v>2</v>
      </c>
      <c r="K3056">
        <v>8</v>
      </c>
    </row>
    <row r="3057" spans="1:11" x14ac:dyDescent="0.2">
      <c r="A3057" t="s">
        <v>3364</v>
      </c>
      <c r="B3057" t="s">
        <v>86</v>
      </c>
      <c r="C3057" t="s">
        <v>98</v>
      </c>
      <c r="D3057" t="s">
        <v>272</v>
      </c>
      <c r="E3057" t="s">
        <v>189</v>
      </c>
      <c r="F3057">
        <v>1</v>
      </c>
      <c r="G3057">
        <v>6</v>
      </c>
      <c r="H3057">
        <v>0</v>
      </c>
      <c r="I3057">
        <v>0</v>
      </c>
      <c r="J3057">
        <v>1</v>
      </c>
      <c r="K3057">
        <v>6</v>
      </c>
    </row>
    <row r="3058" spans="1:11" x14ac:dyDescent="0.2">
      <c r="A3058" t="s">
        <v>3365</v>
      </c>
      <c r="B3058" t="s">
        <v>86</v>
      </c>
      <c r="C3058" t="s">
        <v>98</v>
      </c>
      <c r="D3058" t="s">
        <v>267</v>
      </c>
      <c r="E3058" t="s">
        <v>281</v>
      </c>
      <c r="F3058">
        <v>6</v>
      </c>
      <c r="G3058">
        <v>33</v>
      </c>
      <c r="H3058">
        <v>0</v>
      </c>
      <c r="I3058">
        <v>0</v>
      </c>
      <c r="J3058">
        <v>6</v>
      </c>
      <c r="K3058">
        <v>33</v>
      </c>
    </row>
    <row r="3059" spans="1:11" x14ac:dyDescent="0.2">
      <c r="A3059" t="s">
        <v>3366</v>
      </c>
      <c r="B3059" t="s">
        <v>86</v>
      </c>
      <c r="C3059" t="s">
        <v>98</v>
      </c>
      <c r="D3059" t="s">
        <v>264</v>
      </c>
      <c r="E3059" t="s">
        <v>191</v>
      </c>
      <c r="F3059">
        <v>2</v>
      </c>
      <c r="G3059">
        <v>6</v>
      </c>
      <c r="H3059">
        <v>0</v>
      </c>
      <c r="I3059">
        <v>0</v>
      </c>
      <c r="J3059">
        <v>2</v>
      </c>
      <c r="K3059">
        <v>6</v>
      </c>
    </row>
    <row r="3060" spans="1:11" x14ac:dyDescent="0.2">
      <c r="A3060" t="s">
        <v>3367</v>
      </c>
      <c r="B3060" t="s">
        <v>86</v>
      </c>
      <c r="C3060" t="s">
        <v>98</v>
      </c>
      <c r="D3060" t="s">
        <v>270</v>
      </c>
      <c r="E3060" t="s">
        <v>192</v>
      </c>
      <c r="F3060">
        <v>3</v>
      </c>
      <c r="G3060">
        <v>8</v>
      </c>
      <c r="H3060">
        <v>0</v>
      </c>
      <c r="I3060">
        <v>0</v>
      </c>
      <c r="J3060">
        <v>3</v>
      </c>
      <c r="K3060">
        <v>8</v>
      </c>
    </row>
    <row r="3061" spans="1:11" x14ac:dyDescent="0.2">
      <c r="A3061" t="s">
        <v>3368</v>
      </c>
      <c r="B3061" t="s">
        <v>86</v>
      </c>
      <c r="C3061" t="s">
        <v>98</v>
      </c>
      <c r="D3061" t="s">
        <v>268</v>
      </c>
      <c r="E3061" t="s">
        <v>282</v>
      </c>
      <c r="F3061">
        <v>34</v>
      </c>
      <c r="G3061">
        <v>188</v>
      </c>
      <c r="H3061">
        <v>0</v>
      </c>
      <c r="I3061">
        <v>0</v>
      </c>
      <c r="J3061">
        <v>34</v>
      </c>
      <c r="K3061">
        <v>188</v>
      </c>
    </row>
    <row r="3062" spans="1:11" x14ac:dyDescent="0.2">
      <c r="A3062" t="s">
        <v>3369</v>
      </c>
      <c r="B3062" t="s">
        <v>86</v>
      </c>
      <c r="C3062" t="s">
        <v>98</v>
      </c>
      <c r="D3062" t="s">
        <v>269</v>
      </c>
      <c r="E3062" t="s">
        <v>199</v>
      </c>
      <c r="F3062">
        <v>6</v>
      </c>
      <c r="G3062">
        <v>51.5</v>
      </c>
      <c r="H3062">
        <v>0</v>
      </c>
      <c r="I3062">
        <v>0</v>
      </c>
      <c r="J3062">
        <v>6</v>
      </c>
      <c r="K3062">
        <v>51.5</v>
      </c>
    </row>
    <row r="3063" spans="1:11" x14ac:dyDescent="0.2">
      <c r="A3063" t="s">
        <v>3370</v>
      </c>
      <c r="B3063" t="s">
        <v>86</v>
      </c>
      <c r="C3063" t="s">
        <v>98</v>
      </c>
      <c r="D3063" t="s">
        <v>265</v>
      </c>
      <c r="E3063" t="s">
        <v>200</v>
      </c>
      <c r="F3063">
        <v>3</v>
      </c>
      <c r="G3063">
        <v>22</v>
      </c>
      <c r="H3063">
        <v>0</v>
      </c>
      <c r="I3063">
        <v>0</v>
      </c>
      <c r="J3063">
        <v>3</v>
      </c>
      <c r="K3063">
        <v>22</v>
      </c>
    </row>
    <row r="3064" spans="1:11" x14ac:dyDescent="0.2">
      <c r="A3064" t="s">
        <v>3371</v>
      </c>
      <c r="B3064" t="s">
        <v>86</v>
      </c>
      <c r="C3064" t="s">
        <v>98</v>
      </c>
      <c r="D3064" t="s">
        <v>270</v>
      </c>
      <c r="E3064" t="s">
        <v>201</v>
      </c>
      <c r="F3064">
        <v>1</v>
      </c>
      <c r="G3064">
        <v>5</v>
      </c>
      <c r="H3064">
        <v>0</v>
      </c>
      <c r="I3064">
        <v>0</v>
      </c>
      <c r="J3064">
        <v>1</v>
      </c>
      <c r="K3064">
        <v>5</v>
      </c>
    </row>
    <row r="3065" spans="1:11" x14ac:dyDescent="0.2">
      <c r="A3065" t="s">
        <v>3372</v>
      </c>
      <c r="B3065" t="s">
        <v>86</v>
      </c>
      <c r="C3065" t="s">
        <v>98</v>
      </c>
      <c r="D3065" t="s">
        <v>269</v>
      </c>
      <c r="E3065" t="s">
        <v>203</v>
      </c>
      <c r="F3065">
        <v>1</v>
      </c>
      <c r="G3065">
        <v>3</v>
      </c>
      <c r="H3065">
        <v>0</v>
      </c>
      <c r="I3065">
        <v>0</v>
      </c>
      <c r="J3065">
        <v>1</v>
      </c>
      <c r="K3065">
        <v>3</v>
      </c>
    </row>
    <row r="3066" spans="1:11" x14ac:dyDescent="0.2">
      <c r="A3066" t="s">
        <v>3373</v>
      </c>
      <c r="B3066" t="s">
        <v>86</v>
      </c>
      <c r="C3066" t="s">
        <v>98</v>
      </c>
      <c r="D3066" t="s">
        <v>266</v>
      </c>
      <c r="E3066" t="s">
        <v>204</v>
      </c>
      <c r="F3066">
        <v>2</v>
      </c>
      <c r="G3066">
        <v>12</v>
      </c>
      <c r="H3066">
        <v>0</v>
      </c>
      <c r="I3066">
        <v>0</v>
      </c>
      <c r="J3066">
        <v>2</v>
      </c>
      <c r="K3066">
        <v>12</v>
      </c>
    </row>
    <row r="3067" spans="1:11" x14ac:dyDescent="0.2">
      <c r="A3067" t="s">
        <v>3374</v>
      </c>
      <c r="B3067" t="s">
        <v>86</v>
      </c>
      <c r="C3067" t="s">
        <v>98</v>
      </c>
      <c r="D3067" t="s">
        <v>266</v>
      </c>
      <c r="E3067" t="s">
        <v>206</v>
      </c>
      <c r="F3067">
        <v>6</v>
      </c>
      <c r="G3067">
        <v>28.5</v>
      </c>
      <c r="H3067">
        <v>0</v>
      </c>
      <c r="I3067">
        <v>0</v>
      </c>
      <c r="J3067">
        <v>6</v>
      </c>
      <c r="K3067">
        <v>28.5</v>
      </c>
    </row>
    <row r="3068" spans="1:11" x14ac:dyDescent="0.2">
      <c r="A3068" t="s">
        <v>3375</v>
      </c>
      <c r="B3068" t="s">
        <v>86</v>
      </c>
      <c r="C3068" t="s">
        <v>98</v>
      </c>
      <c r="D3068" t="s">
        <v>268</v>
      </c>
      <c r="E3068" t="s">
        <v>207</v>
      </c>
      <c r="F3068">
        <v>2</v>
      </c>
      <c r="G3068">
        <v>9</v>
      </c>
      <c r="H3068">
        <v>0</v>
      </c>
      <c r="I3068">
        <v>0</v>
      </c>
      <c r="J3068">
        <v>2</v>
      </c>
      <c r="K3068">
        <v>9</v>
      </c>
    </row>
    <row r="3069" spans="1:11" x14ac:dyDescent="0.2">
      <c r="A3069" t="s">
        <v>3376</v>
      </c>
      <c r="B3069" t="s">
        <v>86</v>
      </c>
      <c r="C3069" t="s">
        <v>98</v>
      </c>
      <c r="D3069" t="s">
        <v>268</v>
      </c>
      <c r="E3069" t="s">
        <v>210</v>
      </c>
      <c r="F3069">
        <v>7</v>
      </c>
      <c r="G3069">
        <v>57.5</v>
      </c>
      <c r="H3069">
        <v>0</v>
      </c>
      <c r="I3069">
        <v>0</v>
      </c>
      <c r="J3069">
        <v>7</v>
      </c>
      <c r="K3069">
        <v>57.5</v>
      </c>
    </row>
    <row r="3070" spans="1:11" x14ac:dyDescent="0.2">
      <c r="A3070" t="s">
        <v>3377</v>
      </c>
      <c r="B3070" t="s">
        <v>86</v>
      </c>
      <c r="C3070" t="s">
        <v>98</v>
      </c>
      <c r="D3070" t="s">
        <v>272</v>
      </c>
      <c r="E3070" t="s">
        <v>213</v>
      </c>
      <c r="F3070">
        <v>4</v>
      </c>
      <c r="G3070">
        <v>24.5</v>
      </c>
      <c r="H3070">
        <v>0</v>
      </c>
      <c r="I3070">
        <v>0</v>
      </c>
      <c r="J3070">
        <v>4</v>
      </c>
      <c r="K3070">
        <v>24.5</v>
      </c>
    </row>
    <row r="3071" spans="1:11" x14ac:dyDescent="0.2">
      <c r="A3071" t="s">
        <v>3378</v>
      </c>
      <c r="B3071" t="s">
        <v>86</v>
      </c>
      <c r="C3071" t="s">
        <v>98</v>
      </c>
      <c r="D3071" t="s">
        <v>270</v>
      </c>
      <c r="E3071" t="s">
        <v>217</v>
      </c>
      <c r="F3071">
        <v>1</v>
      </c>
      <c r="G3071">
        <v>6</v>
      </c>
      <c r="H3071">
        <v>0</v>
      </c>
      <c r="I3071">
        <v>0</v>
      </c>
      <c r="J3071">
        <v>1</v>
      </c>
      <c r="K3071">
        <v>6</v>
      </c>
    </row>
    <row r="3072" spans="1:11" x14ac:dyDescent="0.2">
      <c r="A3072" t="s">
        <v>3379</v>
      </c>
      <c r="B3072" t="s">
        <v>86</v>
      </c>
      <c r="C3072" t="s">
        <v>98</v>
      </c>
      <c r="D3072" t="s">
        <v>269</v>
      </c>
      <c r="E3072" t="s">
        <v>283</v>
      </c>
      <c r="F3072">
        <v>40</v>
      </c>
      <c r="G3072">
        <v>207</v>
      </c>
      <c r="H3072">
        <v>0</v>
      </c>
      <c r="I3072">
        <v>0</v>
      </c>
      <c r="J3072">
        <v>40</v>
      </c>
      <c r="K3072">
        <v>207</v>
      </c>
    </row>
    <row r="3073" spans="1:11" x14ac:dyDescent="0.2">
      <c r="A3073" t="s">
        <v>3380</v>
      </c>
      <c r="B3073" t="s">
        <v>86</v>
      </c>
      <c r="C3073" t="s">
        <v>98</v>
      </c>
      <c r="D3073" t="s">
        <v>270</v>
      </c>
      <c r="E3073" t="s">
        <v>218</v>
      </c>
      <c r="F3073">
        <v>1</v>
      </c>
      <c r="G3073">
        <v>6.5</v>
      </c>
      <c r="H3073">
        <v>0</v>
      </c>
      <c r="I3073">
        <v>0</v>
      </c>
      <c r="J3073">
        <v>1</v>
      </c>
      <c r="K3073">
        <v>6.5</v>
      </c>
    </row>
    <row r="3074" spans="1:11" x14ac:dyDescent="0.2">
      <c r="A3074" t="s">
        <v>3381</v>
      </c>
      <c r="B3074" t="s">
        <v>86</v>
      </c>
      <c r="C3074" t="s">
        <v>98</v>
      </c>
      <c r="D3074" t="s">
        <v>270</v>
      </c>
      <c r="E3074" t="s">
        <v>284</v>
      </c>
      <c r="F3074">
        <v>31</v>
      </c>
      <c r="G3074">
        <v>161</v>
      </c>
      <c r="H3074">
        <v>0</v>
      </c>
      <c r="I3074">
        <v>0</v>
      </c>
      <c r="J3074">
        <v>31</v>
      </c>
      <c r="K3074">
        <v>161</v>
      </c>
    </row>
    <row r="3075" spans="1:11" x14ac:dyDescent="0.2">
      <c r="A3075" t="s">
        <v>3382</v>
      </c>
      <c r="B3075" t="s">
        <v>86</v>
      </c>
      <c r="C3075" t="s">
        <v>98</v>
      </c>
      <c r="D3075" t="s">
        <v>269</v>
      </c>
      <c r="E3075" t="s">
        <v>220</v>
      </c>
      <c r="F3075">
        <v>1</v>
      </c>
      <c r="G3075">
        <v>6</v>
      </c>
      <c r="H3075">
        <v>0</v>
      </c>
      <c r="I3075">
        <v>0</v>
      </c>
      <c r="J3075">
        <v>1</v>
      </c>
      <c r="K3075">
        <v>6</v>
      </c>
    </row>
    <row r="3076" spans="1:11" x14ac:dyDescent="0.2">
      <c r="A3076" t="s">
        <v>3383</v>
      </c>
      <c r="B3076" t="s">
        <v>86</v>
      </c>
      <c r="C3076" t="s">
        <v>98</v>
      </c>
      <c r="D3076" t="s">
        <v>265</v>
      </c>
      <c r="E3076" t="s">
        <v>221</v>
      </c>
      <c r="F3076">
        <v>1</v>
      </c>
      <c r="G3076">
        <v>6</v>
      </c>
      <c r="H3076">
        <v>0</v>
      </c>
      <c r="I3076">
        <v>0</v>
      </c>
      <c r="J3076">
        <v>1</v>
      </c>
      <c r="K3076">
        <v>6</v>
      </c>
    </row>
    <row r="3077" spans="1:11" x14ac:dyDescent="0.2">
      <c r="A3077" t="s">
        <v>3384</v>
      </c>
      <c r="B3077" t="s">
        <v>86</v>
      </c>
      <c r="C3077" t="s">
        <v>98</v>
      </c>
      <c r="D3077" t="s">
        <v>266</v>
      </c>
      <c r="E3077" t="s">
        <v>222</v>
      </c>
      <c r="F3077">
        <v>3</v>
      </c>
      <c r="G3077">
        <v>10.5</v>
      </c>
      <c r="H3077">
        <v>0</v>
      </c>
      <c r="I3077">
        <v>0</v>
      </c>
      <c r="J3077">
        <v>3</v>
      </c>
      <c r="K3077">
        <v>10.5</v>
      </c>
    </row>
    <row r="3078" spans="1:11" x14ac:dyDescent="0.2">
      <c r="A3078" t="s">
        <v>3385</v>
      </c>
      <c r="B3078" t="s">
        <v>86</v>
      </c>
      <c r="C3078" t="s">
        <v>98</v>
      </c>
      <c r="D3078" t="s">
        <v>268</v>
      </c>
      <c r="E3078" t="s">
        <v>225</v>
      </c>
      <c r="F3078">
        <v>1</v>
      </c>
      <c r="G3078">
        <v>3</v>
      </c>
      <c r="H3078">
        <v>0</v>
      </c>
      <c r="I3078">
        <v>0</v>
      </c>
      <c r="J3078">
        <v>1</v>
      </c>
      <c r="K3078">
        <v>3</v>
      </c>
    </row>
    <row r="3079" spans="1:11" x14ac:dyDescent="0.2">
      <c r="A3079" t="s">
        <v>3386</v>
      </c>
      <c r="B3079" t="s">
        <v>86</v>
      </c>
      <c r="C3079" t="s">
        <v>98</v>
      </c>
      <c r="D3079" t="s">
        <v>271</v>
      </c>
      <c r="E3079" t="s">
        <v>227</v>
      </c>
      <c r="F3079">
        <v>2</v>
      </c>
      <c r="G3079">
        <v>9</v>
      </c>
      <c r="H3079">
        <v>0</v>
      </c>
      <c r="I3079">
        <v>0</v>
      </c>
      <c r="J3079">
        <v>2</v>
      </c>
      <c r="K3079">
        <v>9</v>
      </c>
    </row>
    <row r="3080" spans="1:11" x14ac:dyDescent="0.2">
      <c r="A3080" t="s">
        <v>3387</v>
      </c>
      <c r="B3080" t="s">
        <v>86</v>
      </c>
      <c r="C3080" t="s">
        <v>98</v>
      </c>
      <c r="D3080" t="s">
        <v>265</v>
      </c>
      <c r="E3080" t="s">
        <v>228</v>
      </c>
      <c r="F3080">
        <v>4</v>
      </c>
      <c r="G3080">
        <v>15</v>
      </c>
      <c r="H3080">
        <v>0</v>
      </c>
      <c r="I3080">
        <v>0</v>
      </c>
      <c r="J3080">
        <v>4</v>
      </c>
      <c r="K3080">
        <v>15</v>
      </c>
    </row>
    <row r="3081" spans="1:11" x14ac:dyDescent="0.2">
      <c r="A3081" t="s">
        <v>3388</v>
      </c>
      <c r="B3081" t="s">
        <v>86</v>
      </c>
      <c r="C3081" t="s">
        <v>98</v>
      </c>
      <c r="D3081" t="s">
        <v>267</v>
      </c>
      <c r="E3081" t="s">
        <v>229</v>
      </c>
      <c r="F3081">
        <v>2</v>
      </c>
      <c r="G3081">
        <v>9</v>
      </c>
      <c r="H3081">
        <v>0</v>
      </c>
      <c r="I3081">
        <v>0</v>
      </c>
      <c r="J3081">
        <v>2</v>
      </c>
      <c r="K3081">
        <v>9</v>
      </c>
    </row>
    <row r="3082" spans="1:11" x14ac:dyDescent="0.2">
      <c r="A3082" t="s">
        <v>3389</v>
      </c>
      <c r="B3082" t="s">
        <v>86</v>
      </c>
      <c r="C3082" t="s">
        <v>98</v>
      </c>
      <c r="D3082" t="s">
        <v>269</v>
      </c>
      <c r="E3082" t="s">
        <v>230</v>
      </c>
      <c r="F3082">
        <v>8</v>
      </c>
      <c r="G3082">
        <v>36</v>
      </c>
      <c r="H3082">
        <v>0</v>
      </c>
      <c r="I3082">
        <v>0</v>
      </c>
      <c r="J3082">
        <v>8</v>
      </c>
      <c r="K3082">
        <v>36</v>
      </c>
    </row>
    <row r="3083" spans="1:11" x14ac:dyDescent="0.2">
      <c r="A3083" t="s">
        <v>3390</v>
      </c>
      <c r="B3083" t="s">
        <v>86</v>
      </c>
      <c r="C3083" t="s">
        <v>98</v>
      </c>
      <c r="D3083" t="s">
        <v>271</v>
      </c>
      <c r="E3083" t="s">
        <v>234</v>
      </c>
      <c r="F3083">
        <v>2</v>
      </c>
      <c r="G3083">
        <v>9</v>
      </c>
      <c r="H3083">
        <v>0</v>
      </c>
      <c r="I3083">
        <v>0</v>
      </c>
      <c r="J3083">
        <v>2</v>
      </c>
      <c r="K3083">
        <v>9</v>
      </c>
    </row>
    <row r="3084" spans="1:11" x14ac:dyDescent="0.2">
      <c r="A3084" t="s">
        <v>3391</v>
      </c>
      <c r="B3084" t="s">
        <v>86</v>
      </c>
      <c r="C3084" t="s">
        <v>98</v>
      </c>
      <c r="D3084" t="s">
        <v>268</v>
      </c>
      <c r="E3084" t="s">
        <v>238</v>
      </c>
      <c r="F3084">
        <v>1</v>
      </c>
      <c r="G3084">
        <v>6</v>
      </c>
      <c r="H3084">
        <v>0</v>
      </c>
      <c r="I3084">
        <v>0</v>
      </c>
      <c r="J3084">
        <v>1</v>
      </c>
      <c r="K3084">
        <v>6</v>
      </c>
    </row>
    <row r="3085" spans="1:11" x14ac:dyDescent="0.2">
      <c r="A3085" t="s">
        <v>3392</v>
      </c>
      <c r="B3085" t="s">
        <v>86</v>
      </c>
      <c r="C3085" t="s">
        <v>98</v>
      </c>
      <c r="D3085" t="s">
        <v>272</v>
      </c>
      <c r="E3085" t="s">
        <v>239</v>
      </c>
      <c r="F3085">
        <v>1</v>
      </c>
      <c r="G3085">
        <v>6</v>
      </c>
      <c r="H3085">
        <v>0</v>
      </c>
      <c r="I3085">
        <v>0</v>
      </c>
      <c r="J3085">
        <v>1</v>
      </c>
      <c r="K3085">
        <v>6</v>
      </c>
    </row>
    <row r="3086" spans="1:11" x14ac:dyDescent="0.2">
      <c r="A3086" t="s">
        <v>3393</v>
      </c>
      <c r="B3086" t="s">
        <v>86</v>
      </c>
      <c r="C3086" t="s">
        <v>98</v>
      </c>
      <c r="D3086" t="s">
        <v>271</v>
      </c>
      <c r="E3086" t="s">
        <v>240</v>
      </c>
      <c r="F3086">
        <v>1</v>
      </c>
      <c r="G3086">
        <v>3</v>
      </c>
      <c r="H3086">
        <v>0</v>
      </c>
      <c r="I3086">
        <v>0</v>
      </c>
      <c r="J3086">
        <v>1</v>
      </c>
      <c r="K3086">
        <v>3</v>
      </c>
    </row>
    <row r="3087" spans="1:11" x14ac:dyDescent="0.2">
      <c r="A3087" t="s">
        <v>3394</v>
      </c>
      <c r="B3087" t="s">
        <v>86</v>
      </c>
      <c r="C3087" t="s">
        <v>98</v>
      </c>
      <c r="D3087" t="s">
        <v>266</v>
      </c>
      <c r="E3087" t="s">
        <v>241</v>
      </c>
      <c r="F3087">
        <v>4</v>
      </c>
      <c r="G3087">
        <v>19</v>
      </c>
      <c r="H3087">
        <v>0</v>
      </c>
      <c r="I3087">
        <v>0</v>
      </c>
      <c r="J3087">
        <v>4</v>
      </c>
      <c r="K3087">
        <v>19</v>
      </c>
    </row>
    <row r="3088" spans="1:11" x14ac:dyDescent="0.2">
      <c r="A3088" t="s">
        <v>3395</v>
      </c>
      <c r="B3088" t="s">
        <v>86</v>
      </c>
      <c r="C3088" t="s">
        <v>98</v>
      </c>
      <c r="D3088" t="s">
        <v>266</v>
      </c>
      <c r="E3088" t="s">
        <v>242</v>
      </c>
      <c r="F3088">
        <v>10</v>
      </c>
      <c r="G3088">
        <v>48</v>
      </c>
      <c r="H3088">
        <v>0</v>
      </c>
      <c r="I3088">
        <v>0</v>
      </c>
      <c r="J3088">
        <v>10</v>
      </c>
      <c r="K3088">
        <v>48</v>
      </c>
    </row>
    <row r="3089" spans="1:11" x14ac:dyDescent="0.2">
      <c r="A3089" t="s">
        <v>3396</v>
      </c>
      <c r="B3089" t="s">
        <v>86</v>
      </c>
      <c r="C3089" t="s">
        <v>98</v>
      </c>
      <c r="D3089" t="s">
        <v>271</v>
      </c>
      <c r="E3089" t="s">
        <v>244</v>
      </c>
      <c r="F3089">
        <v>4</v>
      </c>
      <c r="G3089">
        <v>17</v>
      </c>
      <c r="H3089">
        <v>0</v>
      </c>
      <c r="I3089">
        <v>0</v>
      </c>
      <c r="J3089">
        <v>4</v>
      </c>
      <c r="K3089">
        <v>17</v>
      </c>
    </row>
    <row r="3090" spans="1:11" x14ac:dyDescent="0.2">
      <c r="A3090" t="s">
        <v>3397</v>
      </c>
      <c r="B3090" t="s">
        <v>86</v>
      </c>
      <c r="C3090" t="s">
        <v>98</v>
      </c>
      <c r="D3090" t="s">
        <v>271</v>
      </c>
      <c r="E3090" t="s">
        <v>285</v>
      </c>
      <c r="F3090">
        <v>15</v>
      </c>
      <c r="G3090">
        <v>62</v>
      </c>
      <c r="H3090">
        <v>0</v>
      </c>
      <c r="I3090">
        <v>0</v>
      </c>
      <c r="J3090">
        <v>15</v>
      </c>
      <c r="K3090">
        <v>62</v>
      </c>
    </row>
    <row r="3091" spans="1:11" x14ac:dyDescent="0.2">
      <c r="A3091" t="s">
        <v>3398</v>
      </c>
      <c r="B3091" t="s">
        <v>86</v>
      </c>
      <c r="C3091" t="s">
        <v>98</v>
      </c>
      <c r="D3091" t="s">
        <v>264</v>
      </c>
      <c r="E3091" t="s">
        <v>246</v>
      </c>
      <c r="F3091">
        <v>1</v>
      </c>
      <c r="G3091">
        <v>3</v>
      </c>
      <c r="H3091">
        <v>0</v>
      </c>
      <c r="I3091">
        <v>0</v>
      </c>
      <c r="J3091">
        <v>1</v>
      </c>
      <c r="K3091">
        <v>3</v>
      </c>
    </row>
    <row r="3092" spans="1:11" x14ac:dyDescent="0.2">
      <c r="A3092" t="s">
        <v>3399</v>
      </c>
      <c r="B3092" t="s">
        <v>86</v>
      </c>
      <c r="C3092" t="s">
        <v>98</v>
      </c>
      <c r="D3092" t="s">
        <v>269</v>
      </c>
      <c r="E3092" t="s">
        <v>247</v>
      </c>
      <c r="F3092">
        <v>5</v>
      </c>
      <c r="G3092">
        <v>20.5</v>
      </c>
      <c r="H3092">
        <v>0</v>
      </c>
      <c r="I3092">
        <v>0</v>
      </c>
      <c r="J3092">
        <v>5</v>
      </c>
      <c r="K3092">
        <v>20.5</v>
      </c>
    </row>
    <row r="3093" spans="1:11" x14ac:dyDescent="0.2">
      <c r="A3093" t="s">
        <v>3400</v>
      </c>
      <c r="B3093" t="s">
        <v>86</v>
      </c>
      <c r="C3093" t="s">
        <v>98</v>
      </c>
      <c r="D3093" t="s">
        <v>268</v>
      </c>
      <c r="E3093" t="s">
        <v>249</v>
      </c>
      <c r="F3093">
        <v>2</v>
      </c>
      <c r="G3093">
        <v>9.5</v>
      </c>
      <c r="H3093">
        <v>0</v>
      </c>
      <c r="I3093">
        <v>0</v>
      </c>
      <c r="J3093">
        <v>2</v>
      </c>
      <c r="K3093">
        <v>9.5</v>
      </c>
    </row>
    <row r="3094" spans="1:11" x14ac:dyDescent="0.2">
      <c r="A3094" t="s">
        <v>3401</v>
      </c>
      <c r="B3094" t="s">
        <v>86</v>
      </c>
      <c r="C3094" t="s">
        <v>98</v>
      </c>
      <c r="D3094" t="s">
        <v>270</v>
      </c>
      <c r="E3094" t="s">
        <v>250</v>
      </c>
      <c r="F3094">
        <v>5</v>
      </c>
      <c r="G3094">
        <v>19.5</v>
      </c>
      <c r="H3094">
        <v>0</v>
      </c>
      <c r="I3094">
        <v>0</v>
      </c>
      <c r="J3094">
        <v>5</v>
      </c>
      <c r="K3094">
        <v>19.5</v>
      </c>
    </row>
    <row r="3095" spans="1:11" x14ac:dyDescent="0.2">
      <c r="A3095" t="s">
        <v>3402</v>
      </c>
      <c r="B3095" t="s">
        <v>86</v>
      </c>
      <c r="C3095" t="s">
        <v>98</v>
      </c>
      <c r="D3095" t="s">
        <v>271</v>
      </c>
      <c r="E3095" t="s">
        <v>255</v>
      </c>
      <c r="F3095">
        <v>2</v>
      </c>
      <c r="G3095">
        <v>9</v>
      </c>
      <c r="H3095">
        <v>0</v>
      </c>
      <c r="I3095">
        <v>0</v>
      </c>
      <c r="J3095">
        <v>2</v>
      </c>
      <c r="K3095">
        <v>9</v>
      </c>
    </row>
    <row r="3096" spans="1:11" x14ac:dyDescent="0.2">
      <c r="A3096" t="s">
        <v>3403</v>
      </c>
      <c r="B3096" t="s">
        <v>86</v>
      </c>
      <c r="C3096" t="s">
        <v>98</v>
      </c>
      <c r="D3096" t="s">
        <v>272</v>
      </c>
      <c r="E3096" t="s">
        <v>256</v>
      </c>
      <c r="F3096">
        <v>1</v>
      </c>
      <c r="G3096">
        <v>6</v>
      </c>
      <c r="H3096">
        <v>0</v>
      </c>
      <c r="I3096">
        <v>0</v>
      </c>
      <c r="J3096">
        <v>1</v>
      </c>
      <c r="K3096">
        <v>6</v>
      </c>
    </row>
    <row r="3097" spans="1:11" x14ac:dyDescent="0.2">
      <c r="A3097" t="s">
        <v>3404</v>
      </c>
      <c r="B3097" t="s">
        <v>86</v>
      </c>
      <c r="C3097" t="s">
        <v>98</v>
      </c>
      <c r="D3097" t="s">
        <v>272</v>
      </c>
      <c r="E3097" t="s">
        <v>286</v>
      </c>
      <c r="F3097">
        <v>13</v>
      </c>
      <c r="G3097">
        <v>73</v>
      </c>
      <c r="H3097">
        <v>0</v>
      </c>
      <c r="I3097">
        <v>0</v>
      </c>
      <c r="J3097">
        <v>13</v>
      </c>
      <c r="K3097">
        <v>73</v>
      </c>
    </row>
    <row r="3098" spans="1:11" x14ac:dyDescent="0.2">
      <c r="A3098" t="s">
        <v>3405</v>
      </c>
      <c r="B3098" t="s">
        <v>86</v>
      </c>
      <c r="C3098" t="s">
        <v>288</v>
      </c>
      <c r="D3098" t="s">
        <v>104</v>
      </c>
      <c r="E3098" t="s">
        <v>277</v>
      </c>
      <c r="F3098">
        <v>25510</v>
      </c>
      <c r="G3098">
        <v>166608.5</v>
      </c>
      <c r="H3098">
        <v>0</v>
      </c>
      <c r="I3098">
        <v>0</v>
      </c>
      <c r="J3098">
        <v>25510</v>
      </c>
      <c r="K3098">
        <v>166608.5</v>
      </c>
    </row>
    <row r="3099" spans="1:11" x14ac:dyDescent="0.2">
      <c r="A3099" t="s">
        <v>3406</v>
      </c>
      <c r="B3099" t="s">
        <v>86</v>
      </c>
      <c r="C3099" t="s">
        <v>288</v>
      </c>
      <c r="D3099" t="s">
        <v>266</v>
      </c>
      <c r="E3099" t="s">
        <v>105</v>
      </c>
      <c r="F3099">
        <v>79</v>
      </c>
      <c r="G3099">
        <v>464.5</v>
      </c>
      <c r="H3099">
        <v>0</v>
      </c>
      <c r="I3099">
        <v>0</v>
      </c>
      <c r="J3099">
        <v>79</v>
      </c>
      <c r="K3099">
        <v>464.5</v>
      </c>
    </row>
    <row r="3100" spans="1:11" x14ac:dyDescent="0.2">
      <c r="A3100" t="s">
        <v>3407</v>
      </c>
      <c r="B3100" t="s">
        <v>86</v>
      </c>
      <c r="C3100" t="s">
        <v>288</v>
      </c>
      <c r="D3100" t="s">
        <v>266</v>
      </c>
      <c r="E3100" t="s">
        <v>106</v>
      </c>
      <c r="F3100">
        <v>180</v>
      </c>
      <c r="G3100">
        <v>1163.5</v>
      </c>
      <c r="H3100">
        <v>0</v>
      </c>
      <c r="I3100">
        <v>0</v>
      </c>
      <c r="J3100">
        <v>180</v>
      </c>
      <c r="K3100">
        <v>1163.5</v>
      </c>
    </row>
    <row r="3101" spans="1:11" x14ac:dyDescent="0.2">
      <c r="A3101" t="s">
        <v>3408</v>
      </c>
      <c r="B3101" t="s">
        <v>86</v>
      </c>
      <c r="C3101" t="s">
        <v>288</v>
      </c>
      <c r="D3101" t="s">
        <v>272</v>
      </c>
      <c r="E3101" t="s">
        <v>107</v>
      </c>
      <c r="F3101">
        <v>125</v>
      </c>
      <c r="G3101">
        <v>925</v>
      </c>
      <c r="H3101">
        <v>0</v>
      </c>
      <c r="I3101">
        <v>0</v>
      </c>
      <c r="J3101">
        <v>125</v>
      </c>
      <c r="K3101">
        <v>925</v>
      </c>
    </row>
    <row r="3102" spans="1:11" x14ac:dyDescent="0.2">
      <c r="A3102" t="s">
        <v>3409</v>
      </c>
      <c r="B3102" t="s">
        <v>86</v>
      </c>
      <c r="C3102" t="s">
        <v>288</v>
      </c>
      <c r="D3102" t="s">
        <v>270</v>
      </c>
      <c r="E3102" t="s">
        <v>108</v>
      </c>
      <c r="F3102">
        <v>78</v>
      </c>
      <c r="G3102">
        <v>452</v>
      </c>
      <c r="H3102">
        <v>0</v>
      </c>
      <c r="I3102">
        <v>0</v>
      </c>
      <c r="J3102">
        <v>78</v>
      </c>
      <c r="K3102">
        <v>452</v>
      </c>
    </row>
    <row r="3103" spans="1:11" x14ac:dyDescent="0.2">
      <c r="A3103" t="s">
        <v>3410</v>
      </c>
      <c r="B3103" t="s">
        <v>86</v>
      </c>
      <c r="C3103" t="s">
        <v>288</v>
      </c>
      <c r="D3103" t="s">
        <v>265</v>
      </c>
      <c r="E3103" t="s">
        <v>109</v>
      </c>
      <c r="F3103">
        <v>90</v>
      </c>
      <c r="G3103">
        <v>591</v>
      </c>
      <c r="H3103">
        <v>0</v>
      </c>
      <c r="I3103">
        <v>0</v>
      </c>
      <c r="J3103">
        <v>90</v>
      </c>
      <c r="K3103">
        <v>591</v>
      </c>
    </row>
    <row r="3104" spans="1:11" x14ac:dyDescent="0.2">
      <c r="A3104" t="s">
        <v>3411</v>
      </c>
      <c r="B3104" t="s">
        <v>86</v>
      </c>
      <c r="C3104" t="s">
        <v>288</v>
      </c>
      <c r="D3104" t="s">
        <v>266</v>
      </c>
      <c r="E3104" t="s">
        <v>110</v>
      </c>
      <c r="F3104">
        <v>255</v>
      </c>
      <c r="G3104">
        <v>1495.5</v>
      </c>
      <c r="H3104">
        <v>0</v>
      </c>
      <c r="I3104">
        <v>0</v>
      </c>
      <c r="J3104">
        <v>255</v>
      </c>
      <c r="K3104">
        <v>1495.5</v>
      </c>
    </row>
    <row r="3105" spans="1:11" x14ac:dyDescent="0.2">
      <c r="A3105" t="s">
        <v>3412</v>
      </c>
      <c r="B3105" t="s">
        <v>86</v>
      </c>
      <c r="C3105" t="s">
        <v>288</v>
      </c>
      <c r="D3105" t="s">
        <v>271</v>
      </c>
      <c r="E3105" t="s">
        <v>111</v>
      </c>
      <c r="F3105">
        <v>294</v>
      </c>
      <c r="G3105">
        <v>2081</v>
      </c>
      <c r="H3105">
        <v>0</v>
      </c>
      <c r="I3105">
        <v>0</v>
      </c>
      <c r="J3105">
        <v>294</v>
      </c>
      <c r="K3105">
        <v>2081</v>
      </c>
    </row>
    <row r="3106" spans="1:11" x14ac:dyDescent="0.2">
      <c r="A3106" t="s">
        <v>3413</v>
      </c>
      <c r="B3106" t="s">
        <v>86</v>
      </c>
      <c r="C3106" t="s">
        <v>288</v>
      </c>
      <c r="D3106" t="s">
        <v>268</v>
      </c>
      <c r="E3106" t="s">
        <v>112</v>
      </c>
      <c r="F3106">
        <v>57</v>
      </c>
      <c r="G3106">
        <v>411.5</v>
      </c>
      <c r="H3106">
        <v>0</v>
      </c>
      <c r="I3106">
        <v>0</v>
      </c>
      <c r="J3106">
        <v>57</v>
      </c>
      <c r="K3106">
        <v>411.5</v>
      </c>
    </row>
    <row r="3107" spans="1:11" x14ac:dyDescent="0.2">
      <c r="A3107" t="s">
        <v>3414</v>
      </c>
      <c r="B3107" t="s">
        <v>86</v>
      </c>
      <c r="C3107" t="s">
        <v>288</v>
      </c>
      <c r="D3107" t="s">
        <v>268</v>
      </c>
      <c r="E3107" t="s">
        <v>113</v>
      </c>
      <c r="F3107">
        <v>42</v>
      </c>
      <c r="G3107">
        <v>270</v>
      </c>
      <c r="H3107">
        <v>0</v>
      </c>
      <c r="I3107">
        <v>0</v>
      </c>
      <c r="J3107">
        <v>42</v>
      </c>
      <c r="K3107">
        <v>270</v>
      </c>
    </row>
    <row r="3108" spans="1:11" x14ac:dyDescent="0.2">
      <c r="A3108" t="s">
        <v>3415</v>
      </c>
      <c r="B3108" t="s">
        <v>86</v>
      </c>
      <c r="C3108" t="s">
        <v>288</v>
      </c>
      <c r="D3108" t="s">
        <v>268</v>
      </c>
      <c r="E3108" t="s">
        <v>114</v>
      </c>
      <c r="F3108">
        <v>103</v>
      </c>
      <c r="G3108">
        <v>761</v>
      </c>
      <c r="H3108">
        <v>0</v>
      </c>
      <c r="I3108">
        <v>0</v>
      </c>
      <c r="J3108">
        <v>103</v>
      </c>
      <c r="K3108">
        <v>761</v>
      </c>
    </row>
    <row r="3109" spans="1:11" x14ac:dyDescent="0.2">
      <c r="A3109" t="s">
        <v>3416</v>
      </c>
      <c r="B3109" t="s">
        <v>86</v>
      </c>
      <c r="C3109" t="s">
        <v>288</v>
      </c>
      <c r="D3109" t="s">
        <v>270</v>
      </c>
      <c r="E3109" t="s">
        <v>115</v>
      </c>
      <c r="F3109">
        <v>151</v>
      </c>
      <c r="G3109">
        <v>979</v>
      </c>
      <c r="H3109">
        <v>0</v>
      </c>
      <c r="I3109">
        <v>0</v>
      </c>
      <c r="J3109">
        <v>151</v>
      </c>
      <c r="K3109">
        <v>979</v>
      </c>
    </row>
    <row r="3110" spans="1:11" x14ac:dyDescent="0.2">
      <c r="A3110" t="s">
        <v>3417</v>
      </c>
      <c r="B3110" t="s">
        <v>86</v>
      </c>
      <c r="C3110" t="s">
        <v>288</v>
      </c>
      <c r="D3110" t="s">
        <v>269</v>
      </c>
      <c r="E3110" t="s">
        <v>116</v>
      </c>
      <c r="F3110">
        <v>135</v>
      </c>
      <c r="G3110">
        <v>792.5</v>
      </c>
      <c r="H3110">
        <v>0</v>
      </c>
      <c r="I3110">
        <v>0</v>
      </c>
      <c r="J3110">
        <v>135</v>
      </c>
      <c r="K3110">
        <v>792.5</v>
      </c>
    </row>
    <row r="3111" spans="1:11" x14ac:dyDescent="0.2">
      <c r="A3111" t="s">
        <v>3418</v>
      </c>
      <c r="B3111" t="s">
        <v>86</v>
      </c>
      <c r="C3111" t="s">
        <v>288</v>
      </c>
      <c r="D3111" t="s">
        <v>272</v>
      </c>
      <c r="E3111" t="s">
        <v>117</v>
      </c>
      <c r="F3111">
        <v>274</v>
      </c>
      <c r="G3111">
        <v>2028.5</v>
      </c>
      <c r="H3111">
        <v>0</v>
      </c>
      <c r="I3111">
        <v>0</v>
      </c>
      <c r="J3111">
        <v>274</v>
      </c>
      <c r="K3111">
        <v>2028.5</v>
      </c>
    </row>
    <row r="3112" spans="1:11" x14ac:dyDescent="0.2">
      <c r="A3112" t="s">
        <v>3419</v>
      </c>
      <c r="B3112" t="s">
        <v>86</v>
      </c>
      <c r="C3112" t="s">
        <v>288</v>
      </c>
      <c r="D3112" t="s">
        <v>266</v>
      </c>
      <c r="E3112" t="s">
        <v>118</v>
      </c>
      <c r="F3112">
        <v>107</v>
      </c>
      <c r="G3112">
        <v>675</v>
      </c>
      <c r="H3112">
        <v>0</v>
      </c>
      <c r="I3112">
        <v>0</v>
      </c>
      <c r="J3112">
        <v>107</v>
      </c>
      <c r="K3112">
        <v>675</v>
      </c>
    </row>
    <row r="3113" spans="1:11" x14ac:dyDescent="0.2">
      <c r="A3113" t="s">
        <v>3420</v>
      </c>
      <c r="B3113" t="s">
        <v>86</v>
      </c>
      <c r="C3113" t="s">
        <v>288</v>
      </c>
      <c r="D3113" t="s">
        <v>269</v>
      </c>
      <c r="E3113" t="s">
        <v>119</v>
      </c>
      <c r="F3113">
        <v>59</v>
      </c>
      <c r="G3113">
        <v>371</v>
      </c>
      <c r="H3113">
        <v>0</v>
      </c>
      <c r="I3113">
        <v>0</v>
      </c>
      <c r="J3113">
        <v>59</v>
      </c>
      <c r="K3113">
        <v>371</v>
      </c>
    </row>
    <row r="3114" spans="1:11" x14ac:dyDescent="0.2">
      <c r="A3114" t="s">
        <v>3421</v>
      </c>
      <c r="B3114" t="s">
        <v>86</v>
      </c>
      <c r="C3114" t="s">
        <v>288</v>
      </c>
      <c r="D3114" t="s">
        <v>270</v>
      </c>
      <c r="E3114" t="s">
        <v>120</v>
      </c>
      <c r="F3114">
        <v>246</v>
      </c>
      <c r="G3114">
        <v>1586.5</v>
      </c>
      <c r="H3114">
        <v>0</v>
      </c>
      <c r="I3114">
        <v>0</v>
      </c>
      <c r="J3114">
        <v>246</v>
      </c>
      <c r="K3114">
        <v>1586.5</v>
      </c>
    </row>
    <row r="3115" spans="1:11" x14ac:dyDescent="0.2">
      <c r="A3115" t="s">
        <v>3422</v>
      </c>
      <c r="B3115" t="s">
        <v>86</v>
      </c>
      <c r="C3115" t="s">
        <v>288</v>
      </c>
      <c r="D3115" t="s">
        <v>266</v>
      </c>
      <c r="E3115" t="s">
        <v>121</v>
      </c>
      <c r="F3115">
        <v>336</v>
      </c>
      <c r="G3115">
        <v>1970</v>
      </c>
      <c r="H3115">
        <v>0</v>
      </c>
      <c r="I3115">
        <v>0</v>
      </c>
      <c r="J3115">
        <v>336</v>
      </c>
      <c r="K3115">
        <v>1970</v>
      </c>
    </row>
    <row r="3116" spans="1:11" x14ac:dyDescent="0.2">
      <c r="A3116" t="s">
        <v>3423</v>
      </c>
      <c r="B3116" t="s">
        <v>86</v>
      </c>
      <c r="C3116" t="s">
        <v>288</v>
      </c>
      <c r="D3116" t="s">
        <v>269</v>
      </c>
      <c r="E3116" t="s">
        <v>122</v>
      </c>
      <c r="F3116">
        <v>363</v>
      </c>
      <c r="G3116">
        <v>2217</v>
      </c>
      <c r="H3116">
        <v>0</v>
      </c>
      <c r="I3116">
        <v>0</v>
      </c>
      <c r="J3116">
        <v>363</v>
      </c>
      <c r="K3116">
        <v>2217</v>
      </c>
    </row>
    <row r="3117" spans="1:11" x14ac:dyDescent="0.2">
      <c r="A3117" t="s">
        <v>3424</v>
      </c>
      <c r="B3117" t="s">
        <v>86</v>
      </c>
      <c r="C3117" t="s">
        <v>288</v>
      </c>
      <c r="D3117" t="s">
        <v>268</v>
      </c>
      <c r="E3117" t="s">
        <v>123</v>
      </c>
      <c r="F3117">
        <v>73</v>
      </c>
      <c r="G3117">
        <v>532</v>
      </c>
      <c r="H3117">
        <v>0</v>
      </c>
      <c r="I3117">
        <v>0</v>
      </c>
      <c r="J3117">
        <v>73</v>
      </c>
      <c r="K3117">
        <v>532</v>
      </c>
    </row>
    <row r="3118" spans="1:11" x14ac:dyDescent="0.2">
      <c r="A3118" t="s">
        <v>3425</v>
      </c>
      <c r="B3118" t="s">
        <v>86</v>
      </c>
      <c r="C3118" t="s">
        <v>288</v>
      </c>
      <c r="D3118" t="s">
        <v>272</v>
      </c>
      <c r="E3118" t="s">
        <v>124</v>
      </c>
      <c r="F3118">
        <v>89</v>
      </c>
      <c r="G3118">
        <v>637</v>
      </c>
      <c r="H3118">
        <v>0</v>
      </c>
      <c r="I3118">
        <v>0</v>
      </c>
      <c r="J3118">
        <v>89</v>
      </c>
      <c r="K3118">
        <v>637</v>
      </c>
    </row>
    <row r="3119" spans="1:11" x14ac:dyDescent="0.2">
      <c r="A3119" t="s">
        <v>3426</v>
      </c>
      <c r="B3119" t="s">
        <v>86</v>
      </c>
      <c r="C3119" t="s">
        <v>288</v>
      </c>
      <c r="D3119" t="s">
        <v>265</v>
      </c>
      <c r="E3119" t="s">
        <v>125</v>
      </c>
      <c r="F3119">
        <v>402</v>
      </c>
      <c r="G3119">
        <v>2617</v>
      </c>
      <c r="H3119">
        <v>0</v>
      </c>
      <c r="I3119">
        <v>0</v>
      </c>
      <c r="J3119">
        <v>402</v>
      </c>
      <c r="K3119">
        <v>2617</v>
      </c>
    </row>
    <row r="3120" spans="1:11" x14ac:dyDescent="0.2">
      <c r="A3120" t="s">
        <v>3427</v>
      </c>
      <c r="B3120" t="s">
        <v>86</v>
      </c>
      <c r="C3120" t="s">
        <v>288</v>
      </c>
      <c r="D3120" t="s">
        <v>266</v>
      </c>
      <c r="E3120" t="s">
        <v>126</v>
      </c>
      <c r="F3120">
        <v>86</v>
      </c>
      <c r="G3120">
        <v>504</v>
      </c>
      <c r="H3120">
        <v>0</v>
      </c>
      <c r="I3120">
        <v>0</v>
      </c>
      <c r="J3120">
        <v>86</v>
      </c>
      <c r="K3120">
        <v>504</v>
      </c>
    </row>
    <row r="3121" spans="1:11" x14ac:dyDescent="0.2">
      <c r="A3121" t="s">
        <v>3428</v>
      </c>
      <c r="B3121" t="s">
        <v>86</v>
      </c>
      <c r="C3121" t="s">
        <v>288</v>
      </c>
      <c r="D3121" t="s">
        <v>265</v>
      </c>
      <c r="E3121" t="s">
        <v>127</v>
      </c>
      <c r="F3121">
        <v>258</v>
      </c>
      <c r="G3121">
        <v>1612</v>
      </c>
      <c r="H3121">
        <v>0</v>
      </c>
      <c r="I3121">
        <v>0</v>
      </c>
      <c r="J3121">
        <v>258</v>
      </c>
      <c r="K3121">
        <v>1612</v>
      </c>
    </row>
    <row r="3122" spans="1:11" x14ac:dyDescent="0.2">
      <c r="A3122" t="s">
        <v>3429</v>
      </c>
      <c r="B3122" t="s">
        <v>86</v>
      </c>
      <c r="C3122" t="s">
        <v>288</v>
      </c>
      <c r="D3122" t="s">
        <v>268</v>
      </c>
      <c r="E3122" t="s">
        <v>128</v>
      </c>
      <c r="F3122">
        <v>117</v>
      </c>
      <c r="G3122">
        <v>852</v>
      </c>
      <c r="H3122">
        <v>0</v>
      </c>
      <c r="I3122">
        <v>0</v>
      </c>
      <c r="J3122">
        <v>117</v>
      </c>
      <c r="K3122">
        <v>852</v>
      </c>
    </row>
    <row r="3123" spans="1:11" x14ac:dyDescent="0.2">
      <c r="A3123" t="s">
        <v>3430</v>
      </c>
      <c r="B3123" t="s">
        <v>86</v>
      </c>
      <c r="C3123" t="s">
        <v>288</v>
      </c>
      <c r="D3123" t="s">
        <v>268</v>
      </c>
      <c r="E3123" t="s">
        <v>129</v>
      </c>
      <c r="F3123">
        <v>122</v>
      </c>
      <c r="G3123">
        <v>889</v>
      </c>
      <c r="H3123">
        <v>0</v>
      </c>
      <c r="I3123">
        <v>0</v>
      </c>
      <c r="J3123">
        <v>122</v>
      </c>
      <c r="K3123">
        <v>889</v>
      </c>
    </row>
    <row r="3124" spans="1:11" x14ac:dyDescent="0.2">
      <c r="A3124" t="s">
        <v>3431</v>
      </c>
      <c r="B3124" t="s">
        <v>86</v>
      </c>
      <c r="C3124" t="s">
        <v>288</v>
      </c>
      <c r="D3124" t="s">
        <v>270</v>
      </c>
      <c r="E3124" t="s">
        <v>131</v>
      </c>
      <c r="F3124">
        <v>163</v>
      </c>
      <c r="G3124">
        <v>1074.5</v>
      </c>
      <c r="H3124">
        <v>0</v>
      </c>
      <c r="I3124">
        <v>0</v>
      </c>
      <c r="J3124">
        <v>163</v>
      </c>
      <c r="K3124">
        <v>1074.5</v>
      </c>
    </row>
    <row r="3125" spans="1:11" x14ac:dyDescent="0.2">
      <c r="A3125" t="s">
        <v>3432</v>
      </c>
      <c r="B3125" t="s">
        <v>86</v>
      </c>
      <c r="C3125" t="s">
        <v>288</v>
      </c>
      <c r="D3125" t="s">
        <v>271</v>
      </c>
      <c r="E3125" t="s">
        <v>132</v>
      </c>
      <c r="F3125">
        <v>161</v>
      </c>
      <c r="G3125">
        <v>1071.5</v>
      </c>
      <c r="H3125">
        <v>0</v>
      </c>
      <c r="I3125">
        <v>0</v>
      </c>
      <c r="J3125">
        <v>161</v>
      </c>
      <c r="K3125">
        <v>1071.5</v>
      </c>
    </row>
    <row r="3126" spans="1:11" x14ac:dyDescent="0.2">
      <c r="A3126" t="s">
        <v>3433</v>
      </c>
      <c r="B3126" t="s">
        <v>86</v>
      </c>
      <c r="C3126" t="s">
        <v>288</v>
      </c>
      <c r="D3126" t="s">
        <v>266</v>
      </c>
      <c r="E3126" t="s">
        <v>133</v>
      </c>
      <c r="F3126">
        <v>263</v>
      </c>
      <c r="G3126">
        <v>1582.5</v>
      </c>
      <c r="H3126">
        <v>0</v>
      </c>
      <c r="I3126">
        <v>0</v>
      </c>
      <c r="J3126">
        <v>263</v>
      </c>
      <c r="K3126">
        <v>1582.5</v>
      </c>
    </row>
    <row r="3127" spans="1:11" x14ac:dyDescent="0.2">
      <c r="A3127" t="s">
        <v>3434</v>
      </c>
      <c r="B3127" t="s">
        <v>86</v>
      </c>
      <c r="C3127" t="s">
        <v>288</v>
      </c>
      <c r="D3127" t="s">
        <v>268</v>
      </c>
      <c r="E3127" t="s">
        <v>134</v>
      </c>
      <c r="F3127">
        <v>105</v>
      </c>
      <c r="G3127">
        <v>827</v>
      </c>
      <c r="H3127">
        <v>0</v>
      </c>
      <c r="I3127">
        <v>0</v>
      </c>
      <c r="J3127">
        <v>105</v>
      </c>
      <c r="K3127">
        <v>827</v>
      </c>
    </row>
    <row r="3128" spans="1:11" x14ac:dyDescent="0.2">
      <c r="A3128" t="s">
        <v>3435</v>
      </c>
      <c r="B3128" t="s">
        <v>86</v>
      </c>
      <c r="C3128" t="s">
        <v>288</v>
      </c>
      <c r="D3128" t="s">
        <v>267</v>
      </c>
      <c r="E3128" t="s">
        <v>135</v>
      </c>
      <c r="F3128">
        <v>49</v>
      </c>
      <c r="G3128">
        <v>335</v>
      </c>
      <c r="H3128">
        <v>0</v>
      </c>
      <c r="I3128">
        <v>0</v>
      </c>
      <c r="J3128">
        <v>49</v>
      </c>
      <c r="K3128">
        <v>335</v>
      </c>
    </row>
    <row r="3129" spans="1:11" x14ac:dyDescent="0.2">
      <c r="A3129" t="s">
        <v>3436</v>
      </c>
      <c r="B3129" t="s">
        <v>86</v>
      </c>
      <c r="C3129" t="s">
        <v>288</v>
      </c>
      <c r="D3129" t="s">
        <v>264</v>
      </c>
      <c r="E3129" t="s">
        <v>136</v>
      </c>
      <c r="F3129">
        <v>98</v>
      </c>
      <c r="G3129">
        <v>750.5</v>
      </c>
      <c r="H3129">
        <v>0</v>
      </c>
      <c r="I3129">
        <v>0</v>
      </c>
      <c r="J3129">
        <v>98</v>
      </c>
      <c r="K3129">
        <v>750.5</v>
      </c>
    </row>
    <row r="3130" spans="1:11" x14ac:dyDescent="0.2">
      <c r="A3130" t="s">
        <v>3437</v>
      </c>
      <c r="B3130" t="s">
        <v>86</v>
      </c>
      <c r="C3130" t="s">
        <v>288</v>
      </c>
      <c r="D3130" t="s">
        <v>264</v>
      </c>
      <c r="E3130" t="s">
        <v>137</v>
      </c>
      <c r="F3130">
        <v>304</v>
      </c>
      <c r="G3130">
        <v>2175</v>
      </c>
      <c r="H3130">
        <v>0</v>
      </c>
      <c r="I3130">
        <v>0</v>
      </c>
      <c r="J3130">
        <v>304</v>
      </c>
      <c r="K3130">
        <v>2175</v>
      </c>
    </row>
    <row r="3131" spans="1:11" x14ac:dyDescent="0.2">
      <c r="A3131" t="s">
        <v>3438</v>
      </c>
      <c r="B3131" t="s">
        <v>86</v>
      </c>
      <c r="C3131" t="s">
        <v>288</v>
      </c>
      <c r="D3131" t="s">
        <v>270</v>
      </c>
      <c r="E3131" t="s">
        <v>138</v>
      </c>
      <c r="F3131">
        <v>312</v>
      </c>
      <c r="G3131">
        <v>1913.5</v>
      </c>
      <c r="H3131">
        <v>0</v>
      </c>
      <c r="I3131">
        <v>0</v>
      </c>
      <c r="J3131">
        <v>312</v>
      </c>
      <c r="K3131">
        <v>1913.5</v>
      </c>
    </row>
    <row r="3132" spans="1:11" x14ac:dyDescent="0.2">
      <c r="A3132" t="s">
        <v>3439</v>
      </c>
      <c r="B3132" t="s">
        <v>86</v>
      </c>
      <c r="C3132" t="s">
        <v>288</v>
      </c>
      <c r="D3132" t="s">
        <v>272</v>
      </c>
      <c r="E3132" t="s">
        <v>139</v>
      </c>
      <c r="F3132">
        <v>197</v>
      </c>
      <c r="G3132">
        <v>1517</v>
      </c>
      <c r="H3132">
        <v>0</v>
      </c>
      <c r="I3132">
        <v>0</v>
      </c>
      <c r="J3132">
        <v>197</v>
      </c>
      <c r="K3132">
        <v>1517</v>
      </c>
    </row>
    <row r="3133" spans="1:11" x14ac:dyDescent="0.2">
      <c r="A3133" t="s">
        <v>3440</v>
      </c>
      <c r="B3133" t="s">
        <v>86</v>
      </c>
      <c r="C3133" t="s">
        <v>288</v>
      </c>
      <c r="D3133" t="s">
        <v>270</v>
      </c>
      <c r="E3133" t="s">
        <v>140</v>
      </c>
      <c r="F3133">
        <v>119</v>
      </c>
      <c r="G3133">
        <v>717</v>
      </c>
      <c r="H3133">
        <v>0</v>
      </c>
      <c r="I3133">
        <v>0</v>
      </c>
      <c r="J3133">
        <v>119</v>
      </c>
      <c r="K3133">
        <v>717</v>
      </c>
    </row>
    <row r="3134" spans="1:11" x14ac:dyDescent="0.2">
      <c r="A3134" t="s">
        <v>3441</v>
      </c>
      <c r="B3134" t="s">
        <v>86</v>
      </c>
      <c r="C3134" t="s">
        <v>288</v>
      </c>
      <c r="D3134" t="s">
        <v>271</v>
      </c>
      <c r="E3134" t="s">
        <v>141</v>
      </c>
      <c r="F3134">
        <v>83</v>
      </c>
      <c r="G3134">
        <v>533</v>
      </c>
      <c r="H3134">
        <v>0</v>
      </c>
      <c r="I3134">
        <v>0</v>
      </c>
      <c r="J3134">
        <v>83</v>
      </c>
      <c r="K3134">
        <v>533</v>
      </c>
    </row>
    <row r="3135" spans="1:11" x14ac:dyDescent="0.2">
      <c r="A3135" t="s">
        <v>3442</v>
      </c>
      <c r="B3135" t="s">
        <v>86</v>
      </c>
      <c r="C3135" t="s">
        <v>288</v>
      </c>
      <c r="D3135" t="s">
        <v>267</v>
      </c>
      <c r="E3135" t="s">
        <v>142</v>
      </c>
      <c r="F3135">
        <v>204</v>
      </c>
      <c r="G3135">
        <v>1460</v>
      </c>
      <c r="H3135">
        <v>0</v>
      </c>
      <c r="I3135">
        <v>0</v>
      </c>
      <c r="J3135">
        <v>204</v>
      </c>
      <c r="K3135">
        <v>1460</v>
      </c>
    </row>
    <row r="3136" spans="1:11" x14ac:dyDescent="0.2">
      <c r="A3136" t="s">
        <v>3443</v>
      </c>
      <c r="B3136" t="s">
        <v>86</v>
      </c>
      <c r="C3136" t="s">
        <v>288</v>
      </c>
      <c r="D3136" t="s">
        <v>266</v>
      </c>
      <c r="E3136" t="s">
        <v>143</v>
      </c>
      <c r="F3136">
        <v>130</v>
      </c>
      <c r="G3136">
        <v>852.5</v>
      </c>
      <c r="H3136">
        <v>0</v>
      </c>
      <c r="I3136">
        <v>0</v>
      </c>
      <c r="J3136">
        <v>130</v>
      </c>
      <c r="K3136">
        <v>852.5</v>
      </c>
    </row>
    <row r="3137" spans="1:11" x14ac:dyDescent="0.2">
      <c r="A3137" t="s">
        <v>3444</v>
      </c>
      <c r="B3137" t="s">
        <v>86</v>
      </c>
      <c r="C3137" t="s">
        <v>288</v>
      </c>
      <c r="D3137" t="s">
        <v>264</v>
      </c>
      <c r="E3137" t="s">
        <v>278</v>
      </c>
      <c r="F3137">
        <v>2036</v>
      </c>
      <c r="G3137">
        <v>14339.5</v>
      </c>
      <c r="H3137">
        <v>0</v>
      </c>
      <c r="I3137">
        <v>0</v>
      </c>
      <c r="J3137">
        <v>2036</v>
      </c>
      <c r="K3137">
        <v>14339.5</v>
      </c>
    </row>
    <row r="3138" spans="1:11" x14ac:dyDescent="0.2">
      <c r="A3138" t="s">
        <v>3445</v>
      </c>
      <c r="B3138" t="s">
        <v>86</v>
      </c>
      <c r="C3138" t="s">
        <v>288</v>
      </c>
      <c r="D3138" t="s">
        <v>265</v>
      </c>
      <c r="E3138" t="s">
        <v>279</v>
      </c>
      <c r="F3138">
        <v>3152</v>
      </c>
      <c r="G3138">
        <v>20847</v>
      </c>
      <c r="H3138">
        <v>0</v>
      </c>
      <c r="I3138">
        <v>0</v>
      </c>
      <c r="J3138">
        <v>3152</v>
      </c>
      <c r="K3138">
        <v>20847</v>
      </c>
    </row>
    <row r="3139" spans="1:11" x14ac:dyDescent="0.2">
      <c r="A3139" t="s">
        <v>3446</v>
      </c>
      <c r="B3139" t="s">
        <v>86</v>
      </c>
      <c r="C3139" t="s">
        <v>288</v>
      </c>
      <c r="D3139" t="s">
        <v>272</v>
      </c>
      <c r="E3139" t="s">
        <v>144</v>
      </c>
      <c r="F3139">
        <v>142</v>
      </c>
      <c r="G3139">
        <v>921</v>
      </c>
      <c r="H3139">
        <v>0</v>
      </c>
      <c r="I3139">
        <v>0</v>
      </c>
      <c r="J3139">
        <v>142</v>
      </c>
      <c r="K3139">
        <v>921</v>
      </c>
    </row>
    <row r="3140" spans="1:11" x14ac:dyDescent="0.2">
      <c r="A3140" t="s">
        <v>3447</v>
      </c>
      <c r="B3140" t="s">
        <v>86</v>
      </c>
      <c r="C3140" t="s">
        <v>288</v>
      </c>
      <c r="D3140" t="s">
        <v>269</v>
      </c>
      <c r="E3140" t="s">
        <v>145</v>
      </c>
      <c r="F3140">
        <v>147</v>
      </c>
      <c r="G3140">
        <v>909</v>
      </c>
      <c r="H3140">
        <v>0</v>
      </c>
      <c r="I3140">
        <v>0</v>
      </c>
      <c r="J3140">
        <v>147</v>
      </c>
      <c r="K3140">
        <v>909</v>
      </c>
    </row>
    <row r="3141" spans="1:11" x14ac:dyDescent="0.2">
      <c r="A3141" t="s">
        <v>3448</v>
      </c>
      <c r="B3141" t="s">
        <v>86</v>
      </c>
      <c r="C3141" t="s">
        <v>288</v>
      </c>
      <c r="D3141" t="s">
        <v>266</v>
      </c>
      <c r="E3141" t="s">
        <v>146</v>
      </c>
      <c r="F3141">
        <v>167</v>
      </c>
      <c r="G3141">
        <v>1091.5</v>
      </c>
      <c r="H3141">
        <v>0</v>
      </c>
      <c r="I3141">
        <v>0</v>
      </c>
      <c r="J3141">
        <v>167</v>
      </c>
      <c r="K3141">
        <v>1091.5</v>
      </c>
    </row>
    <row r="3142" spans="1:11" x14ac:dyDescent="0.2">
      <c r="A3142" t="s">
        <v>3449</v>
      </c>
      <c r="B3142" t="s">
        <v>86</v>
      </c>
      <c r="C3142" t="s">
        <v>288</v>
      </c>
      <c r="D3142" t="s">
        <v>265</v>
      </c>
      <c r="E3142" t="s">
        <v>147</v>
      </c>
      <c r="F3142">
        <v>620</v>
      </c>
      <c r="G3142">
        <v>4259</v>
      </c>
      <c r="H3142">
        <v>0</v>
      </c>
      <c r="I3142">
        <v>0</v>
      </c>
      <c r="J3142">
        <v>620</v>
      </c>
      <c r="K3142">
        <v>4259</v>
      </c>
    </row>
    <row r="3143" spans="1:11" x14ac:dyDescent="0.2">
      <c r="A3143" t="s">
        <v>3450</v>
      </c>
      <c r="B3143" t="s">
        <v>86</v>
      </c>
      <c r="C3143" t="s">
        <v>288</v>
      </c>
      <c r="D3143" t="s">
        <v>267</v>
      </c>
      <c r="E3143" t="s">
        <v>148</v>
      </c>
      <c r="F3143">
        <v>63</v>
      </c>
      <c r="G3143">
        <v>440</v>
      </c>
      <c r="H3143">
        <v>0</v>
      </c>
      <c r="I3143">
        <v>0</v>
      </c>
      <c r="J3143">
        <v>63</v>
      </c>
      <c r="K3143">
        <v>440</v>
      </c>
    </row>
    <row r="3144" spans="1:11" x14ac:dyDescent="0.2">
      <c r="A3144" t="s">
        <v>3451</v>
      </c>
      <c r="B3144" t="s">
        <v>86</v>
      </c>
      <c r="C3144" t="s">
        <v>288</v>
      </c>
      <c r="D3144" t="s">
        <v>270</v>
      </c>
      <c r="E3144" t="s">
        <v>149</v>
      </c>
      <c r="F3144">
        <v>243</v>
      </c>
      <c r="G3144">
        <v>1564.5</v>
      </c>
      <c r="H3144">
        <v>0</v>
      </c>
      <c r="I3144">
        <v>0</v>
      </c>
      <c r="J3144">
        <v>243</v>
      </c>
      <c r="K3144">
        <v>1564.5</v>
      </c>
    </row>
    <row r="3145" spans="1:11" x14ac:dyDescent="0.2">
      <c r="A3145" t="s">
        <v>3452</v>
      </c>
      <c r="B3145" t="s">
        <v>86</v>
      </c>
      <c r="C3145" t="s">
        <v>288</v>
      </c>
      <c r="D3145" t="s">
        <v>266</v>
      </c>
      <c r="E3145" t="s">
        <v>150</v>
      </c>
      <c r="F3145">
        <v>240</v>
      </c>
      <c r="G3145">
        <v>1438</v>
      </c>
      <c r="H3145">
        <v>0</v>
      </c>
      <c r="I3145">
        <v>0</v>
      </c>
      <c r="J3145">
        <v>240</v>
      </c>
      <c r="K3145">
        <v>1438</v>
      </c>
    </row>
    <row r="3146" spans="1:11" x14ac:dyDescent="0.2">
      <c r="A3146" t="s">
        <v>3453</v>
      </c>
      <c r="B3146" t="s">
        <v>86</v>
      </c>
      <c r="C3146" t="s">
        <v>288</v>
      </c>
      <c r="D3146" t="s">
        <v>266</v>
      </c>
      <c r="E3146" t="s">
        <v>151</v>
      </c>
      <c r="F3146">
        <v>102</v>
      </c>
      <c r="G3146">
        <v>552</v>
      </c>
      <c r="H3146">
        <v>0</v>
      </c>
      <c r="I3146">
        <v>0</v>
      </c>
      <c r="J3146">
        <v>102</v>
      </c>
      <c r="K3146">
        <v>552</v>
      </c>
    </row>
    <row r="3147" spans="1:11" x14ac:dyDescent="0.2">
      <c r="A3147" t="s">
        <v>3454</v>
      </c>
      <c r="B3147" t="s">
        <v>86</v>
      </c>
      <c r="C3147" t="s">
        <v>288</v>
      </c>
      <c r="D3147" t="s">
        <v>268</v>
      </c>
      <c r="E3147" t="s">
        <v>152</v>
      </c>
      <c r="F3147">
        <v>58</v>
      </c>
      <c r="G3147">
        <v>429</v>
      </c>
      <c r="H3147">
        <v>0</v>
      </c>
      <c r="I3147">
        <v>0</v>
      </c>
      <c r="J3147">
        <v>58</v>
      </c>
      <c r="K3147">
        <v>429</v>
      </c>
    </row>
    <row r="3148" spans="1:11" x14ac:dyDescent="0.2">
      <c r="A3148" t="s">
        <v>3455</v>
      </c>
      <c r="B3148" t="s">
        <v>86</v>
      </c>
      <c r="C3148" t="s">
        <v>288</v>
      </c>
      <c r="D3148" t="s">
        <v>266</v>
      </c>
      <c r="E3148" t="s">
        <v>153</v>
      </c>
      <c r="F3148">
        <v>58</v>
      </c>
      <c r="G3148">
        <v>322</v>
      </c>
      <c r="H3148">
        <v>0</v>
      </c>
      <c r="I3148">
        <v>0</v>
      </c>
      <c r="J3148">
        <v>58</v>
      </c>
      <c r="K3148">
        <v>322</v>
      </c>
    </row>
    <row r="3149" spans="1:11" x14ac:dyDescent="0.2">
      <c r="A3149" t="s">
        <v>3456</v>
      </c>
      <c r="B3149" t="s">
        <v>86</v>
      </c>
      <c r="C3149" t="s">
        <v>288</v>
      </c>
      <c r="D3149" t="s">
        <v>269</v>
      </c>
      <c r="E3149" t="s">
        <v>154</v>
      </c>
      <c r="F3149">
        <v>790</v>
      </c>
      <c r="G3149">
        <v>4717.5</v>
      </c>
      <c r="H3149">
        <v>0</v>
      </c>
      <c r="I3149">
        <v>0</v>
      </c>
      <c r="J3149">
        <v>790</v>
      </c>
      <c r="K3149">
        <v>4717.5</v>
      </c>
    </row>
    <row r="3150" spans="1:11" x14ac:dyDescent="0.2">
      <c r="A3150" t="s">
        <v>3457</v>
      </c>
      <c r="B3150" t="s">
        <v>86</v>
      </c>
      <c r="C3150" t="s">
        <v>288</v>
      </c>
      <c r="D3150" t="s">
        <v>266</v>
      </c>
      <c r="E3150" t="s">
        <v>155</v>
      </c>
      <c r="F3150">
        <v>101</v>
      </c>
      <c r="G3150">
        <v>732.5</v>
      </c>
      <c r="H3150">
        <v>0</v>
      </c>
      <c r="I3150">
        <v>0</v>
      </c>
      <c r="J3150">
        <v>101</v>
      </c>
      <c r="K3150">
        <v>732.5</v>
      </c>
    </row>
    <row r="3151" spans="1:11" x14ac:dyDescent="0.2">
      <c r="A3151" t="s">
        <v>3458</v>
      </c>
      <c r="B3151" t="s">
        <v>86</v>
      </c>
      <c r="C3151" t="s">
        <v>288</v>
      </c>
      <c r="D3151" t="s">
        <v>266</v>
      </c>
      <c r="E3151" t="s">
        <v>156</v>
      </c>
      <c r="F3151">
        <v>91</v>
      </c>
      <c r="G3151">
        <v>538</v>
      </c>
      <c r="H3151">
        <v>0</v>
      </c>
      <c r="I3151">
        <v>0</v>
      </c>
      <c r="J3151">
        <v>91</v>
      </c>
      <c r="K3151">
        <v>538</v>
      </c>
    </row>
    <row r="3152" spans="1:11" x14ac:dyDescent="0.2">
      <c r="A3152" t="s">
        <v>3459</v>
      </c>
      <c r="B3152" t="s">
        <v>86</v>
      </c>
      <c r="C3152" t="s">
        <v>288</v>
      </c>
      <c r="D3152" t="s">
        <v>267</v>
      </c>
      <c r="E3152" t="s">
        <v>157</v>
      </c>
      <c r="F3152">
        <v>45</v>
      </c>
      <c r="G3152">
        <v>292</v>
      </c>
      <c r="H3152">
        <v>0</v>
      </c>
      <c r="I3152">
        <v>0</v>
      </c>
      <c r="J3152">
        <v>45</v>
      </c>
      <c r="K3152">
        <v>292</v>
      </c>
    </row>
    <row r="3153" spans="1:11" x14ac:dyDescent="0.2">
      <c r="A3153" t="s">
        <v>3460</v>
      </c>
      <c r="B3153" t="s">
        <v>86</v>
      </c>
      <c r="C3153" t="s">
        <v>288</v>
      </c>
      <c r="D3153" t="s">
        <v>266</v>
      </c>
      <c r="E3153" t="s">
        <v>158</v>
      </c>
      <c r="F3153">
        <v>145</v>
      </c>
      <c r="G3153">
        <v>913</v>
      </c>
      <c r="H3153">
        <v>0</v>
      </c>
      <c r="I3153">
        <v>0</v>
      </c>
      <c r="J3153">
        <v>145</v>
      </c>
      <c r="K3153">
        <v>913</v>
      </c>
    </row>
    <row r="3154" spans="1:11" x14ac:dyDescent="0.2">
      <c r="A3154" t="s">
        <v>3461</v>
      </c>
      <c r="B3154" t="s">
        <v>86</v>
      </c>
      <c r="C3154" t="s">
        <v>288</v>
      </c>
      <c r="D3154" t="s">
        <v>271</v>
      </c>
      <c r="E3154" t="s">
        <v>159</v>
      </c>
      <c r="F3154">
        <v>43</v>
      </c>
      <c r="G3154">
        <v>270</v>
      </c>
      <c r="H3154">
        <v>0</v>
      </c>
      <c r="I3154">
        <v>0</v>
      </c>
      <c r="J3154">
        <v>43</v>
      </c>
      <c r="K3154">
        <v>270</v>
      </c>
    </row>
    <row r="3155" spans="1:11" x14ac:dyDescent="0.2">
      <c r="A3155" t="s">
        <v>3462</v>
      </c>
      <c r="B3155" t="s">
        <v>86</v>
      </c>
      <c r="C3155" t="s">
        <v>288</v>
      </c>
      <c r="D3155" t="s">
        <v>265</v>
      </c>
      <c r="E3155" t="s">
        <v>160</v>
      </c>
      <c r="F3155">
        <v>867</v>
      </c>
      <c r="G3155">
        <v>5565.5</v>
      </c>
      <c r="H3155">
        <v>0</v>
      </c>
      <c r="I3155">
        <v>0</v>
      </c>
      <c r="J3155">
        <v>867</v>
      </c>
      <c r="K3155">
        <v>5565.5</v>
      </c>
    </row>
    <row r="3156" spans="1:11" x14ac:dyDescent="0.2">
      <c r="A3156" t="s">
        <v>3463</v>
      </c>
      <c r="B3156" t="s">
        <v>86</v>
      </c>
      <c r="C3156" t="s">
        <v>288</v>
      </c>
      <c r="D3156" t="s">
        <v>266</v>
      </c>
      <c r="E3156" t="s">
        <v>161</v>
      </c>
      <c r="F3156">
        <v>182</v>
      </c>
      <c r="G3156">
        <v>1120.5</v>
      </c>
      <c r="H3156">
        <v>0</v>
      </c>
      <c r="I3156">
        <v>0</v>
      </c>
      <c r="J3156">
        <v>182</v>
      </c>
      <c r="K3156">
        <v>1120.5</v>
      </c>
    </row>
    <row r="3157" spans="1:11" x14ac:dyDescent="0.2">
      <c r="A3157" t="s">
        <v>3464</v>
      </c>
      <c r="B3157" t="s">
        <v>86</v>
      </c>
      <c r="C3157" t="s">
        <v>288</v>
      </c>
      <c r="D3157" t="s">
        <v>266</v>
      </c>
      <c r="E3157" t="s">
        <v>162</v>
      </c>
      <c r="F3157">
        <v>143</v>
      </c>
      <c r="G3157">
        <v>811</v>
      </c>
      <c r="H3157">
        <v>0</v>
      </c>
      <c r="I3157">
        <v>0</v>
      </c>
      <c r="J3157">
        <v>143</v>
      </c>
      <c r="K3157">
        <v>811</v>
      </c>
    </row>
    <row r="3158" spans="1:11" x14ac:dyDescent="0.2">
      <c r="A3158" t="s">
        <v>3465</v>
      </c>
      <c r="B3158" t="s">
        <v>86</v>
      </c>
      <c r="C3158" t="s">
        <v>288</v>
      </c>
      <c r="D3158" t="s">
        <v>269</v>
      </c>
      <c r="E3158" t="s">
        <v>163</v>
      </c>
      <c r="F3158">
        <v>30</v>
      </c>
      <c r="G3158">
        <v>173.5</v>
      </c>
      <c r="H3158">
        <v>0</v>
      </c>
      <c r="I3158">
        <v>0</v>
      </c>
      <c r="J3158">
        <v>30</v>
      </c>
      <c r="K3158">
        <v>173.5</v>
      </c>
    </row>
    <row r="3159" spans="1:11" x14ac:dyDescent="0.2">
      <c r="A3159" t="s">
        <v>3466</v>
      </c>
      <c r="B3159" t="s">
        <v>86</v>
      </c>
      <c r="C3159" t="s">
        <v>288</v>
      </c>
      <c r="D3159" t="s">
        <v>270</v>
      </c>
      <c r="E3159" t="s">
        <v>164</v>
      </c>
      <c r="F3159">
        <v>3</v>
      </c>
      <c r="G3159">
        <v>17</v>
      </c>
      <c r="H3159">
        <v>0</v>
      </c>
      <c r="I3159">
        <v>0</v>
      </c>
      <c r="J3159">
        <v>3</v>
      </c>
      <c r="K3159">
        <v>17</v>
      </c>
    </row>
    <row r="3160" spans="1:11" x14ac:dyDescent="0.2">
      <c r="A3160" t="s">
        <v>3467</v>
      </c>
      <c r="B3160" t="s">
        <v>86</v>
      </c>
      <c r="C3160" t="s">
        <v>288</v>
      </c>
      <c r="D3160" t="s">
        <v>266</v>
      </c>
      <c r="E3160" t="s">
        <v>165</v>
      </c>
      <c r="F3160">
        <v>108</v>
      </c>
      <c r="G3160">
        <v>647</v>
      </c>
      <c r="H3160">
        <v>0</v>
      </c>
      <c r="I3160">
        <v>0</v>
      </c>
      <c r="J3160">
        <v>108</v>
      </c>
      <c r="K3160">
        <v>647</v>
      </c>
    </row>
    <row r="3161" spans="1:11" x14ac:dyDescent="0.2">
      <c r="A3161" t="s">
        <v>3468</v>
      </c>
      <c r="B3161" t="s">
        <v>86</v>
      </c>
      <c r="C3161" t="s">
        <v>288</v>
      </c>
      <c r="D3161" t="s">
        <v>266</v>
      </c>
      <c r="E3161" t="s">
        <v>166</v>
      </c>
      <c r="F3161">
        <v>18</v>
      </c>
      <c r="G3161">
        <v>103.5</v>
      </c>
      <c r="H3161">
        <v>0</v>
      </c>
      <c r="I3161">
        <v>0</v>
      </c>
      <c r="J3161">
        <v>18</v>
      </c>
      <c r="K3161">
        <v>103.5</v>
      </c>
    </row>
    <row r="3162" spans="1:11" x14ac:dyDescent="0.2">
      <c r="A3162" t="s">
        <v>3469</v>
      </c>
      <c r="B3162" t="s">
        <v>86</v>
      </c>
      <c r="C3162" t="s">
        <v>288</v>
      </c>
      <c r="D3162" t="s">
        <v>269</v>
      </c>
      <c r="E3162" t="s">
        <v>167</v>
      </c>
      <c r="F3162">
        <v>742</v>
      </c>
      <c r="G3162">
        <v>4567</v>
      </c>
      <c r="H3162">
        <v>0</v>
      </c>
      <c r="I3162">
        <v>0</v>
      </c>
      <c r="J3162">
        <v>742</v>
      </c>
      <c r="K3162">
        <v>4567</v>
      </c>
    </row>
    <row r="3163" spans="1:11" x14ac:dyDescent="0.2">
      <c r="A3163" t="s">
        <v>3470</v>
      </c>
      <c r="B3163" t="s">
        <v>86</v>
      </c>
      <c r="C3163" t="s">
        <v>288</v>
      </c>
      <c r="D3163" t="s">
        <v>272</v>
      </c>
      <c r="E3163" t="s">
        <v>168</v>
      </c>
      <c r="F3163">
        <v>50</v>
      </c>
      <c r="G3163">
        <v>374</v>
      </c>
      <c r="H3163">
        <v>0</v>
      </c>
      <c r="I3163">
        <v>0</v>
      </c>
      <c r="J3163">
        <v>50</v>
      </c>
      <c r="K3163">
        <v>374</v>
      </c>
    </row>
    <row r="3164" spans="1:11" x14ac:dyDescent="0.2">
      <c r="A3164" t="s">
        <v>3471</v>
      </c>
      <c r="B3164" t="s">
        <v>86</v>
      </c>
      <c r="C3164" t="s">
        <v>288</v>
      </c>
      <c r="D3164" t="s">
        <v>266</v>
      </c>
      <c r="E3164" t="s">
        <v>169</v>
      </c>
      <c r="F3164">
        <v>119</v>
      </c>
      <c r="G3164">
        <v>684</v>
      </c>
      <c r="H3164">
        <v>0</v>
      </c>
      <c r="I3164">
        <v>0</v>
      </c>
      <c r="J3164">
        <v>119</v>
      </c>
      <c r="K3164">
        <v>684</v>
      </c>
    </row>
    <row r="3165" spans="1:11" x14ac:dyDescent="0.2">
      <c r="A3165" t="s">
        <v>3472</v>
      </c>
      <c r="B3165" t="s">
        <v>86</v>
      </c>
      <c r="C3165" t="s">
        <v>288</v>
      </c>
      <c r="D3165" t="s">
        <v>272</v>
      </c>
      <c r="E3165" t="s">
        <v>170</v>
      </c>
      <c r="F3165">
        <v>185</v>
      </c>
      <c r="G3165">
        <v>1294</v>
      </c>
      <c r="H3165">
        <v>0</v>
      </c>
      <c r="I3165">
        <v>0</v>
      </c>
      <c r="J3165">
        <v>185</v>
      </c>
      <c r="K3165">
        <v>1294</v>
      </c>
    </row>
    <row r="3166" spans="1:11" x14ac:dyDescent="0.2">
      <c r="A3166" t="s">
        <v>3473</v>
      </c>
      <c r="B3166" t="s">
        <v>86</v>
      </c>
      <c r="C3166" t="s">
        <v>288</v>
      </c>
      <c r="D3166" t="s">
        <v>268</v>
      </c>
      <c r="E3166" t="s">
        <v>171</v>
      </c>
      <c r="F3166">
        <v>49</v>
      </c>
      <c r="G3166">
        <v>372</v>
      </c>
      <c r="H3166">
        <v>0</v>
      </c>
      <c r="I3166">
        <v>0</v>
      </c>
      <c r="J3166">
        <v>49</v>
      </c>
      <c r="K3166">
        <v>372</v>
      </c>
    </row>
    <row r="3167" spans="1:11" x14ac:dyDescent="0.2">
      <c r="A3167" t="s">
        <v>3474</v>
      </c>
      <c r="B3167" t="s">
        <v>86</v>
      </c>
      <c r="C3167" t="s">
        <v>288</v>
      </c>
      <c r="D3167" t="s">
        <v>266</v>
      </c>
      <c r="E3167" t="s">
        <v>172</v>
      </c>
      <c r="F3167">
        <v>159</v>
      </c>
      <c r="G3167">
        <v>964</v>
      </c>
      <c r="H3167">
        <v>0</v>
      </c>
      <c r="I3167">
        <v>0</v>
      </c>
      <c r="J3167">
        <v>159</v>
      </c>
      <c r="K3167">
        <v>964</v>
      </c>
    </row>
    <row r="3168" spans="1:11" x14ac:dyDescent="0.2">
      <c r="A3168" t="s">
        <v>3475</v>
      </c>
      <c r="B3168" t="s">
        <v>86</v>
      </c>
      <c r="C3168" t="s">
        <v>288</v>
      </c>
      <c r="D3168" t="s">
        <v>268</v>
      </c>
      <c r="E3168" t="s">
        <v>173</v>
      </c>
      <c r="F3168">
        <v>469</v>
      </c>
      <c r="G3168">
        <v>3053</v>
      </c>
      <c r="H3168">
        <v>0</v>
      </c>
      <c r="I3168">
        <v>0</v>
      </c>
      <c r="J3168">
        <v>469</v>
      </c>
      <c r="K3168">
        <v>3053</v>
      </c>
    </row>
    <row r="3169" spans="1:11" x14ac:dyDescent="0.2">
      <c r="A3169" t="s">
        <v>3476</v>
      </c>
      <c r="B3169" t="s">
        <v>86</v>
      </c>
      <c r="C3169" t="s">
        <v>288</v>
      </c>
      <c r="D3169" t="s">
        <v>272</v>
      </c>
      <c r="E3169" t="s">
        <v>174</v>
      </c>
      <c r="F3169">
        <v>555</v>
      </c>
      <c r="G3169">
        <v>3835</v>
      </c>
      <c r="H3169">
        <v>0</v>
      </c>
      <c r="I3169">
        <v>0</v>
      </c>
      <c r="J3169">
        <v>555</v>
      </c>
      <c r="K3169">
        <v>3835</v>
      </c>
    </row>
    <row r="3170" spans="1:11" x14ac:dyDescent="0.2">
      <c r="A3170" t="s">
        <v>3477</v>
      </c>
      <c r="B3170" t="s">
        <v>86</v>
      </c>
      <c r="C3170" t="s">
        <v>288</v>
      </c>
      <c r="D3170" t="s">
        <v>264</v>
      </c>
      <c r="E3170" t="s">
        <v>175</v>
      </c>
      <c r="F3170">
        <v>67</v>
      </c>
      <c r="G3170">
        <v>437</v>
      </c>
      <c r="H3170">
        <v>0</v>
      </c>
      <c r="I3170">
        <v>0</v>
      </c>
      <c r="J3170">
        <v>67</v>
      </c>
      <c r="K3170">
        <v>437</v>
      </c>
    </row>
    <row r="3171" spans="1:11" x14ac:dyDescent="0.2">
      <c r="A3171" t="s">
        <v>3478</v>
      </c>
      <c r="B3171" t="s">
        <v>86</v>
      </c>
      <c r="C3171" t="s">
        <v>288</v>
      </c>
      <c r="D3171" t="s">
        <v>264</v>
      </c>
      <c r="E3171" t="s">
        <v>176</v>
      </c>
      <c r="F3171">
        <v>347</v>
      </c>
      <c r="G3171">
        <v>2388.5</v>
      </c>
      <c r="H3171">
        <v>0</v>
      </c>
      <c r="I3171">
        <v>0</v>
      </c>
      <c r="J3171">
        <v>347</v>
      </c>
      <c r="K3171">
        <v>2388.5</v>
      </c>
    </row>
    <row r="3172" spans="1:11" x14ac:dyDescent="0.2">
      <c r="A3172" t="s">
        <v>3479</v>
      </c>
      <c r="B3172" t="s">
        <v>86</v>
      </c>
      <c r="C3172" t="s">
        <v>288</v>
      </c>
      <c r="D3172" t="s">
        <v>266</v>
      </c>
      <c r="E3172" t="s">
        <v>177</v>
      </c>
      <c r="F3172">
        <v>240</v>
      </c>
      <c r="G3172">
        <v>1439</v>
      </c>
      <c r="H3172">
        <v>0</v>
      </c>
      <c r="I3172">
        <v>0</v>
      </c>
      <c r="J3172">
        <v>240</v>
      </c>
      <c r="K3172">
        <v>1439</v>
      </c>
    </row>
    <row r="3173" spans="1:11" x14ac:dyDescent="0.2">
      <c r="A3173" t="s">
        <v>3480</v>
      </c>
      <c r="B3173" t="s">
        <v>86</v>
      </c>
      <c r="C3173" t="s">
        <v>288</v>
      </c>
      <c r="D3173" t="s">
        <v>264</v>
      </c>
      <c r="E3173" t="s">
        <v>178</v>
      </c>
      <c r="F3173">
        <v>301</v>
      </c>
      <c r="G3173">
        <v>2263</v>
      </c>
      <c r="H3173">
        <v>0</v>
      </c>
      <c r="I3173">
        <v>0</v>
      </c>
      <c r="J3173">
        <v>301</v>
      </c>
      <c r="K3173">
        <v>2263</v>
      </c>
    </row>
    <row r="3174" spans="1:11" x14ac:dyDescent="0.2">
      <c r="A3174" t="s">
        <v>3481</v>
      </c>
      <c r="B3174" t="s">
        <v>86</v>
      </c>
      <c r="C3174" t="s">
        <v>288</v>
      </c>
      <c r="D3174" t="s">
        <v>268</v>
      </c>
      <c r="E3174" t="s">
        <v>179</v>
      </c>
      <c r="F3174">
        <v>134</v>
      </c>
      <c r="G3174">
        <v>909</v>
      </c>
      <c r="H3174">
        <v>0</v>
      </c>
      <c r="I3174">
        <v>0</v>
      </c>
      <c r="J3174">
        <v>134</v>
      </c>
      <c r="K3174">
        <v>909</v>
      </c>
    </row>
    <row r="3175" spans="1:11" x14ac:dyDescent="0.2">
      <c r="A3175" t="s">
        <v>3482</v>
      </c>
      <c r="B3175" t="s">
        <v>86</v>
      </c>
      <c r="C3175" t="s">
        <v>288</v>
      </c>
      <c r="D3175" t="s">
        <v>266</v>
      </c>
      <c r="E3175" t="s">
        <v>280</v>
      </c>
      <c r="F3175">
        <v>4571</v>
      </c>
      <c r="G3175">
        <v>27694.5</v>
      </c>
      <c r="H3175">
        <v>0</v>
      </c>
      <c r="I3175">
        <v>0</v>
      </c>
      <c r="J3175">
        <v>4571</v>
      </c>
      <c r="K3175">
        <v>27694.5</v>
      </c>
    </row>
    <row r="3176" spans="1:11" x14ac:dyDescent="0.2">
      <c r="A3176" t="s">
        <v>3483</v>
      </c>
      <c r="B3176" t="s">
        <v>86</v>
      </c>
      <c r="C3176" t="s">
        <v>288</v>
      </c>
      <c r="D3176" t="s">
        <v>265</v>
      </c>
      <c r="E3176" t="s">
        <v>180</v>
      </c>
      <c r="F3176">
        <v>87</v>
      </c>
      <c r="G3176">
        <v>539.5</v>
      </c>
      <c r="H3176">
        <v>0</v>
      </c>
      <c r="I3176">
        <v>0</v>
      </c>
      <c r="J3176">
        <v>87</v>
      </c>
      <c r="K3176">
        <v>539.5</v>
      </c>
    </row>
    <row r="3177" spans="1:11" x14ac:dyDescent="0.2">
      <c r="A3177" t="s">
        <v>3484</v>
      </c>
      <c r="B3177" t="s">
        <v>86</v>
      </c>
      <c r="C3177" t="s">
        <v>288</v>
      </c>
      <c r="D3177" t="s">
        <v>268</v>
      </c>
      <c r="E3177" t="s">
        <v>181</v>
      </c>
      <c r="F3177">
        <v>273</v>
      </c>
      <c r="G3177">
        <v>1886.5</v>
      </c>
      <c r="H3177">
        <v>0</v>
      </c>
      <c r="I3177">
        <v>0</v>
      </c>
      <c r="J3177">
        <v>273</v>
      </c>
      <c r="K3177">
        <v>1886.5</v>
      </c>
    </row>
    <row r="3178" spans="1:11" x14ac:dyDescent="0.2">
      <c r="A3178" t="s">
        <v>3485</v>
      </c>
      <c r="B3178" t="s">
        <v>86</v>
      </c>
      <c r="C3178" t="s">
        <v>288</v>
      </c>
      <c r="D3178" t="s">
        <v>269</v>
      </c>
      <c r="E3178" t="s">
        <v>182</v>
      </c>
      <c r="F3178">
        <v>152</v>
      </c>
      <c r="G3178">
        <v>896</v>
      </c>
      <c r="H3178">
        <v>0</v>
      </c>
      <c r="I3178">
        <v>0</v>
      </c>
      <c r="J3178">
        <v>152</v>
      </c>
      <c r="K3178">
        <v>896</v>
      </c>
    </row>
    <row r="3179" spans="1:11" x14ac:dyDescent="0.2">
      <c r="A3179" t="s">
        <v>3486</v>
      </c>
      <c r="B3179" t="s">
        <v>86</v>
      </c>
      <c r="C3179" t="s">
        <v>288</v>
      </c>
      <c r="D3179" t="s">
        <v>266</v>
      </c>
      <c r="E3179" t="s">
        <v>183</v>
      </c>
      <c r="F3179">
        <v>178</v>
      </c>
      <c r="G3179">
        <v>1113.5</v>
      </c>
      <c r="H3179">
        <v>0</v>
      </c>
      <c r="I3179">
        <v>0</v>
      </c>
      <c r="J3179">
        <v>178</v>
      </c>
      <c r="K3179">
        <v>1113.5</v>
      </c>
    </row>
    <row r="3180" spans="1:11" x14ac:dyDescent="0.2">
      <c r="A3180" t="s">
        <v>3487</v>
      </c>
      <c r="B3180" t="s">
        <v>86</v>
      </c>
      <c r="C3180" t="s">
        <v>288</v>
      </c>
      <c r="D3180" t="s">
        <v>267</v>
      </c>
      <c r="E3180" t="s">
        <v>184</v>
      </c>
      <c r="F3180">
        <v>46</v>
      </c>
      <c r="G3180">
        <v>347.5</v>
      </c>
      <c r="H3180">
        <v>0</v>
      </c>
      <c r="I3180">
        <v>0</v>
      </c>
      <c r="J3180">
        <v>46</v>
      </c>
      <c r="K3180">
        <v>347.5</v>
      </c>
    </row>
    <row r="3181" spans="1:11" x14ac:dyDescent="0.2">
      <c r="A3181" t="s">
        <v>3488</v>
      </c>
      <c r="B3181" t="s">
        <v>86</v>
      </c>
      <c r="C3181" t="s">
        <v>288</v>
      </c>
      <c r="D3181" t="s">
        <v>269</v>
      </c>
      <c r="E3181" t="s">
        <v>185</v>
      </c>
      <c r="F3181">
        <v>152</v>
      </c>
      <c r="G3181">
        <v>969</v>
      </c>
      <c r="H3181">
        <v>0</v>
      </c>
      <c r="I3181">
        <v>0</v>
      </c>
      <c r="J3181">
        <v>152</v>
      </c>
      <c r="K3181">
        <v>969</v>
      </c>
    </row>
    <row r="3182" spans="1:11" x14ac:dyDescent="0.2">
      <c r="A3182" t="s">
        <v>3489</v>
      </c>
      <c r="B3182" t="s">
        <v>86</v>
      </c>
      <c r="C3182" t="s">
        <v>288</v>
      </c>
      <c r="D3182" t="s">
        <v>267</v>
      </c>
      <c r="E3182" t="s">
        <v>186</v>
      </c>
      <c r="F3182">
        <v>105</v>
      </c>
      <c r="G3182">
        <v>756</v>
      </c>
      <c r="H3182">
        <v>0</v>
      </c>
      <c r="I3182">
        <v>0</v>
      </c>
      <c r="J3182">
        <v>105</v>
      </c>
      <c r="K3182">
        <v>756</v>
      </c>
    </row>
    <row r="3183" spans="1:11" x14ac:dyDescent="0.2">
      <c r="A3183" t="s">
        <v>3490</v>
      </c>
      <c r="B3183" t="s">
        <v>86</v>
      </c>
      <c r="C3183" t="s">
        <v>288</v>
      </c>
      <c r="D3183" t="s">
        <v>266</v>
      </c>
      <c r="E3183" t="s">
        <v>187</v>
      </c>
      <c r="F3183">
        <v>95</v>
      </c>
      <c r="G3183">
        <v>556</v>
      </c>
      <c r="H3183">
        <v>0</v>
      </c>
      <c r="I3183">
        <v>0</v>
      </c>
      <c r="J3183">
        <v>95</v>
      </c>
      <c r="K3183">
        <v>556</v>
      </c>
    </row>
    <row r="3184" spans="1:11" x14ac:dyDescent="0.2">
      <c r="A3184" t="s">
        <v>3491</v>
      </c>
      <c r="B3184" t="s">
        <v>86</v>
      </c>
      <c r="C3184" t="s">
        <v>288</v>
      </c>
      <c r="D3184" t="s">
        <v>265</v>
      </c>
      <c r="E3184" t="s">
        <v>188</v>
      </c>
      <c r="F3184">
        <v>269</v>
      </c>
      <c r="G3184">
        <v>1940</v>
      </c>
      <c r="H3184">
        <v>0</v>
      </c>
      <c r="I3184">
        <v>0</v>
      </c>
      <c r="J3184">
        <v>269</v>
      </c>
      <c r="K3184">
        <v>1940</v>
      </c>
    </row>
    <row r="3185" spans="1:11" x14ac:dyDescent="0.2">
      <c r="A3185" t="s">
        <v>3492</v>
      </c>
      <c r="B3185" t="s">
        <v>86</v>
      </c>
      <c r="C3185" t="s">
        <v>288</v>
      </c>
      <c r="D3185" t="s">
        <v>272</v>
      </c>
      <c r="E3185" t="s">
        <v>189</v>
      </c>
      <c r="F3185">
        <v>52</v>
      </c>
      <c r="G3185">
        <v>401</v>
      </c>
      <c r="H3185">
        <v>0</v>
      </c>
      <c r="I3185">
        <v>0</v>
      </c>
      <c r="J3185">
        <v>52</v>
      </c>
      <c r="K3185">
        <v>401</v>
      </c>
    </row>
    <row r="3186" spans="1:11" x14ac:dyDescent="0.2">
      <c r="A3186" t="s">
        <v>3493</v>
      </c>
      <c r="B3186" t="s">
        <v>86</v>
      </c>
      <c r="C3186" t="s">
        <v>288</v>
      </c>
      <c r="D3186" t="s">
        <v>267</v>
      </c>
      <c r="E3186" t="s">
        <v>281</v>
      </c>
      <c r="F3186">
        <v>1066</v>
      </c>
      <c r="G3186">
        <v>7573.5</v>
      </c>
      <c r="H3186">
        <v>0</v>
      </c>
      <c r="I3186">
        <v>0</v>
      </c>
      <c r="J3186">
        <v>1066</v>
      </c>
      <c r="K3186">
        <v>7573.5</v>
      </c>
    </row>
    <row r="3187" spans="1:11" x14ac:dyDescent="0.2">
      <c r="A3187" t="s">
        <v>3494</v>
      </c>
      <c r="B3187" t="s">
        <v>86</v>
      </c>
      <c r="C3187" t="s">
        <v>288</v>
      </c>
      <c r="D3187" t="s">
        <v>272</v>
      </c>
      <c r="E3187" t="s">
        <v>190</v>
      </c>
      <c r="F3187">
        <v>60</v>
      </c>
      <c r="G3187">
        <v>450</v>
      </c>
      <c r="H3187">
        <v>0</v>
      </c>
      <c r="I3187">
        <v>0</v>
      </c>
      <c r="J3187">
        <v>60</v>
      </c>
      <c r="K3187">
        <v>450</v>
      </c>
    </row>
    <row r="3188" spans="1:11" x14ac:dyDescent="0.2">
      <c r="A3188" t="s">
        <v>3495</v>
      </c>
      <c r="B3188" t="s">
        <v>86</v>
      </c>
      <c r="C3188" t="s">
        <v>288</v>
      </c>
      <c r="D3188" t="s">
        <v>264</v>
      </c>
      <c r="E3188" t="s">
        <v>191</v>
      </c>
      <c r="F3188">
        <v>200</v>
      </c>
      <c r="G3188">
        <v>1456.5</v>
      </c>
      <c r="H3188">
        <v>0</v>
      </c>
      <c r="I3188">
        <v>0</v>
      </c>
      <c r="J3188">
        <v>200</v>
      </c>
      <c r="K3188">
        <v>1456.5</v>
      </c>
    </row>
    <row r="3189" spans="1:11" x14ac:dyDescent="0.2">
      <c r="A3189" t="s">
        <v>3496</v>
      </c>
      <c r="B3189" t="s">
        <v>86</v>
      </c>
      <c r="C3189" t="s">
        <v>288</v>
      </c>
      <c r="D3189" t="s">
        <v>270</v>
      </c>
      <c r="E3189" t="s">
        <v>192</v>
      </c>
      <c r="F3189">
        <v>106</v>
      </c>
      <c r="G3189">
        <v>749</v>
      </c>
      <c r="H3189">
        <v>0</v>
      </c>
      <c r="I3189">
        <v>0</v>
      </c>
      <c r="J3189">
        <v>106</v>
      </c>
      <c r="K3189">
        <v>749</v>
      </c>
    </row>
    <row r="3190" spans="1:11" x14ac:dyDescent="0.2">
      <c r="A3190" t="s">
        <v>3497</v>
      </c>
      <c r="B3190" t="s">
        <v>86</v>
      </c>
      <c r="C3190" t="s">
        <v>288</v>
      </c>
      <c r="D3190" t="s">
        <v>267</v>
      </c>
      <c r="E3190" t="s">
        <v>193</v>
      </c>
      <c r="F3190">
        <v>103</v>
      </c>
      <c r="G3190">
        <v>670</v>
      </c>
      <c r="H3190">
        <v>0</v>
      </c>
      <c r="I3190">
        <v>0</v>
      </c>
      <c r="J3190">
        <v>103</v>
      </c>
      <c r="K3190">
        <v>670</v>
      </c>
    </row>
    <row r="3191" spans="1:11" x14ac:dyDescent="0.2">
      <c r="A3191" t="s">
        <v>3498</v>
      </c>
      <c r="B3191" t="s">
        <v>86</v>
      </c>
      <c r="C3191" t="s">
        <v>288</v>
      </c>
      <c r="D3191" t="s">
        <v>268</v>
      </c>
      <c r="E3191" t="s">
        <v>282</v>
      </c>
      <c r="F3191">
        <v>2948</v>
      </c>
      <c r="G3191">
        <v>20439.5</v>
      </c>
      <c r="H3191">
        <v>0</v>
      </c>
      <c r="I3191">
        <v>0</v>
      </c>
      <c r="J3191">
        <v>2948</v>
      </c>
      <c r="K3191">
        <v>20439.5</v>
      </c>
    </row>
    <row r="3192" spans="1:11" x14ac:dyDescent="0.2">
      <c r="A3192" t="s">
        <v>3499</v>
      </c>
      <c r="B3192" t="s">
        <v>86</v>
      </c>
      <c r="C3192" t="s">
        <v>288</v>
      </c>
      <c r="D3192" t="s">
        <v>272</v>
      </c>
      <c r="E3192" t="s">
        <v>194</v>
      </c>
      <c r="F3192">
        <v>239</v>
      </c>
      <c r="G3192">
        <v>1740</v>
      </c>
      <c r="H3192">
        <v>0</v>
      </c>
      <c r="I3192">
        <v>0</v>
      </c>
      <c r="J3192">
        <v>239</v>
      </c>
      <c r="K3192">
        <v>1740</v>
      </c>
    </row>
    <row r="3193" spans="1:11" x14ac:dyDescent="0.2">
      <c r="A3193" t="s">
        <v>3500</v>
      </c>
      <c r="B3193" t="s">
        <v>86</v>
      </c>
      <c r="C3193" t="s">
        <v>288</v>
      </c>
      <c r="D3193" t="s">
        <v>267</v>
      </c>
      <c r="E3193" t="s">
        <v>195</v>
      </c>
      <c r="F3193">
        <v>117</v>
      </c>
      <c r="G3193">
        <v>834</v>
      </c>
      <c r="H3193">
        <v>0</v>
      </c>
      <c r="I3193">
        <v>0</v>
      </c>
      <c r="J3193">
        <v>117</v>
      </c>
      <c r="K3193">
        <v>834</v>
      </c>
    </row>
    <row r="3194" spans="1:11" x14ac:dyDescent="0.2">
      <c r="A3194" t="s">
        <v>3501</v>
      </c>
      <c r="B3194" t="s">
        <v>86</v>
      </c>
      <c r="C3194" t="s">
        <v>288</v>
      </c>
      <c r="D3194" t="s">
        <v>273</v>
      </c>
      <c r="E3194" t="s">
        <v>273</v>
      </c>
      <c r="F3194">
        <v>2</v>
      </c>
      <c r="G3194">
        <v>9</v>
      </c>
      <c r="H3194">
        <v>0</v>
      </c>
      <c r="I3194">
        <v>0</v>
      </c>
      <c r="J3194">
        <v>2</v>
      </c>
      <c r="K3194">
        <v>9</v>
      </c>
    </row>
    <row r="3195" spans="1:11" x14ac:dyDescent="0.2">
      <c r="A3195" t="s">
        <v>3502</v>
      </c>
      <c r="B3195" t="s">
        <v>86</v>
      </c>
      <c r="C3195" t="s">
        <v>288</v>
      </c>
      <c r="D3195" t="s">
        <v>273</v>
      </c>
      <c r="E3195" t="s">
        <v>287</v>
      </c>
      <c r="F3195">
        <v>2</v>
      </c>
      <c r="G3195">
        <v>9</v>
      </c>
      <c r="H3195">
        <v>0</v>
      </c>
      <c r="I3195">
        <v>0</v>
      </c>
      <c r="J3195">
        <v>2</v>
      </c>
      <c r="K3195">
        <v>9</v>
      </c>
    </row>
    <row r="3196" spans="1:11" x14ac:dyDescent="0.2">
      <c r="A3196" t="s">
        <v>3503</v>
      </c>
      <c r="B3196" t="s">
        <v>86</v>
      </c>
      <c r="C3196" t="s">
        <v>288</v>
      </c>
      <c r="D3196" t="s">
        <v>264</v>
      </c>
      <c r="E3196" t="s">
        <v>196</v>
      </c>
      <c r="F3196">
        <v>116</v>
      </c>
      <c r="G3196">
        <v>734</v>
      </c>
      <c r="H3196">
        <v>0</v>
      </c>
      <c r="I3196">
        <v>0</v>
      </c>
      <c r="J3196">
        <v>116</v>
      </c>
      <c r="K3196">
        <v>734</v>
      </c>
    </row>
    <row r="3197" spans="1:11" x14ac:dyDescent="0.2">
      <c r="A3197" t="s">
        <v>3504</v>
      </c>
      <c r="B3197" t="s">
        <v>86</v>
      </c>
      <c r="C3197" t="s">
        <v>288</v>
      </c>
      <c r="D3197" t="s">
        <v>264</v>
      </c>
      <c r="E3197" t="s">
        <v>197</v>
      </c>
      <c r="F3197">
        <v>396</v>
      </c>
      <c r="G3197">
        <v>2730</v>
      </c>
      <c r="H3197">
        <v>0</v>
      </c>
      <c r="I3197">
        <v>0</v>
      </c>
      <c r="J3197">
        <v>396</v>
      </c>
      <c r="K3197">
        <v>2730</v>
      </c>
    </row>
    <row r="3198" spans="1:11" x14ac:dyDescent="0.2">
      <c r="A3198" t="s">
        <v>3505</v>
      </c>
      <c r="B3198" t="s">
        <v>86</v>
      </c>
      <c r="C3198" t="s">
        <v>288</v>
      </c>
      <c r="D3198" t="s">
        <v>268</v>
      </c>
      <c r="E3198" t="s">
        <v>198</v>
      </c>
      <c r="F3198">
        <v>117</v>
      </c>
      <c r="G3198">
        <v>815.5</v>
      </c>
      <c r="H3198">
        <v>0</v>
      </c>
      <c r="I3198">
        <v>0</v>
      </c>
      <c r="J3198">
        <v>117</v>
      </c>
      <c r="K3198">
        <v>815.5</v>
      </c>
    </row>
    <row r="3199" spans="1:11" x14ac:dyDescent="0.2">
      <c r="A3199" t="s">
        <v>3506</v>
      </c>
      <c r="B3199" t="s">
        <v>86</v>
      </c>
      <c r="C3199" t="s">
        <v>288</v>
      </c>
      <c r="D3199" t="s">
        <v>269</v>
      </c>
      <c r="E3199" t="s">
        <v>199</v>
      </c>
      <c r="F3199">
        <v>339</v>
      </c>
      <c r="G3199">
        <v>2039</v>
      </c>
      <c r="H3199">
        <v>0</v>
      </c>
      <c r="I3199">
        <v>0</v>
      </c>
      <c r="J3199">
        <v>339</v>
      </c>
      <c r="K3199">
        <v>2039</v>
      </c>
    </row>
    <row r="3200" spans="1:11" x14ac:dyDescent="0.2">
      <c r="A3200" t="s">
        <v>3507</v>
      </c>
      <c r="B3200" t="s">
        <v>86</v>
      </c>
      <c r="C3200" t="s">
        <v>288</v>
      </c>
      <c r="D3200" t="s">
        <v>265</v>
      </c>
      <c r="E3200" t="s">
        <v>200</v>
      </c>
      <c r="F3200">
        <v>111</v>
      </c>
      <c r="G3200">
        <v>692</v>
      </c>
      <c r="H3200">
        <v>0</v>
      </c>
      <c r="I3200">
        <v>0</v>
      </c>
      <c r="J3200">
        <v>111</v>
      </c>
      <c r="K3200">
        <v>692</v>
      </c>
    </row>
    <row r="3201" spans="1:11" x14ac:dyDescent="0.2">
      <c r="A3201" t="s">
        <v>3508</v>
      </c>
      <c r="B3201" t="s">
        <v>86</v>
      </c>
      <c r="C3201" t="s">
        <v>288</v>
      </c>
      <c r="D3201" t="s">
        <v>270</v>
      </c>
      <c r="E3201" t="s">
        <v>201</v>
      </c>
      <c r="F3201">
        <v>85</v>
      </c>
      <c r="G3201">
        <v>531</v>
      </c>
      <c r="H3201">
        <v>0</v>
      </c>
      <c r="I3201">
        <v>0</v>
      </c>
      <c r="J3201">
        <v>85</v>
      </c>
      <c r="K3201">
        <v>531</v>
      </c>
    </row>
    <row r="3202" spans="1:11" x14ac:dyDescent="0.2">
      <c r="A3202" t="s">
        <v>3509</v>
      </c>
      <c r="B3202" t="s">
        <v>86</v>
      </c>
      <c r="C3202" t="s">
        <v>288</v>
      </c>
      <c r="D3202" t="s">
        <v>269</v>
      </c>
      <c r="E3202" t="s">
        <v>202</v>
      </c>
      <c r="F3202">
        <v>61</v>
      </c>
      <c r="G3202">
        <v>379</v>
      </c>
      <c r="H3202">
        <v>0</v>
      </c>
      <c r="I3202">
        <v>0</v>
      </c>
      <c r="J3202">
        <v>61</v>
      </c>
      <c r="K3202">
        <v>379</v>
      </c>
    </row>
    <row r="3203" spans="1:11" x14ac:dyDescent="0.2">
      <c r="A3203" t="s">
        <v>3510</v>
      </c>
      <c r="B3203" t="s">
        <v>86</v>
      </c>
      <c r="C3203" t="s">
        <v>288</v>
      </c>
      <c r="D3203" t="s">
        <v>269</v>
      </c>
      <c r="E3203" t="s">
        <v>203</v>
      </c>
      <c r="F3203">
        <v>73</v>
      </c>
      <c r="G3203">
        <v>419</v>
      </c>
      <c r="H3203">
        <v>0</v>
      </c>
      <c r="I3203">
        <v>0</v>
      </c>
      <c r="J3203">
        <v>73</v>
      </c>
      <c r="K3203">
        <v>419</v>
      </c>
    </row>
    <row r="3204" spans="1:11" x14ac:dyDescent="0.2">
      <c r="A3204" t="s">
        <v>3511</v>
      </c>
      <c r="B3204" t="s">
        <v>86</v>
      </c>
      <c r="C3204" t="s">
        <v>288</v>
      </c>
      <c r="D3204" t="s">
        <v>266</v>
      </c>
      <c r="E3204" t="s">
        <v>204</v>
      </c>
      <c r="F3204">
        <v>113</v>
      </c>
      <c r="G3204">
        <v>688</v>
      </c>
      <c r="H3204">
        <v>0</v>
      </c>
      <c r="I3204">
        <v>0</v>
      </c>
      <c r="J3204">
        <v>113</v>
      </c>
      <c r="K3204">
        <v>688</v>
      </c>
    </row>
    <row r="3205" spans="1:11" x14ac:dyDescent="0.2">
      <c r="A3205" t="s">
        <v>3512</v>
      </c>
      <c r="B3205" t="s">
        <v>86</v>
      </c>
      <c r="C3205" t="s">
        <v>288</v>
      </c>
      <c r="D3205" t="s">
        <v>267</v>
      </c>
      <c r="E3205" t="s">
        <v>205</v>
      </c>
      <c r="F3205">
        <v>92</v>
      </c>
      <c r="G3205">
        <v>683</v>
      </c>
      <c r="H3205">
        <v>0</v>
      </c>
      <c r="I3205">
        <v>0</v>
      </c>
      <c r="J3205">
        <v>92</v>
      </c>
      <c r="K3205">
        <v>683</v>
      </c>
    </row>
    <row r="3206" spans="1:11" x14ac:dyDescent="0.2">
      <c r="A3206" t="s">
        <v>3513</v>
      </c>
      <c r="B3206" t="s">
        <v>86</v>
      </c>
      <c r="C3206" t="s">
        <v>288</v>
      </c>
      <c r="D3206" t="s">
        <v>266</v>
      </c>
      <c r="E3206" t="s">
        <v>206</v>
      </c>
      <c r="F3206">
        <v>116</v>
      </c>
      <c r="G3206">
        <v>701.5</v>
      </c>
      <c r="H3206">
        <v>0</v>
      </c>
      <c r="I3206">
        <v>0</v>
      </c>
      <c r="J3206">
        <v>116</v>
      </c>
      <c r="K3206">
        <v>701.5</v>
      </c>
    </row>
    <row r="3207" spans="1:11" x14ac:dyDescent="0.2">
      <c r="A3207" t="s">
        <v>3514</v>
      </c>
      <c r="B3207" t="s">
        <v>86</v>
      </c>
      <c r="C3207" t="s">
        <v>288</v>
      </c>
      <c r="D3207" t="s">
        <v>268</v>
      </c>
      <c r="E3207" t="s">
        <v>207</v>
      </c>
      <c r="F3207">
        <v>124</v>
      </c>
      <c r="G3207">
        <v>809</v>
      </c>
      <c r="H3207">
        <v>0</v>
      </c>
      <c r="I3207">
        <v>0</v>
      </c>
      <c r="J3207">
        <v>124</v>
      </c>
      <c r="K3207">
        <v>809</v>
      </c>
    </row>
    <row r="3208" spans="1:11" x14ac:dyDescent="0.2">
      <c r="A3208" t="s">
        <v>3515</v>
      </c>
      <c r="B3208" t="s">
        <v>86</v>
      </c>
      <c r="C3208" t="s">
        <v>288</v>
      </c>
      <c r="D3208" t="s">
        <v>272</v>
      </c>
      <c r="E3208" t="s">
        <v>208</v>
      </c>
      <c r="F3208">
        <v>149</v>
      </c>
      <c r="G3208">
        <v>1017.5</v>
      </c>
      <c r="H3208">
        <v>0</v>
      </c>
      <c r="I3208">
        <v>0</v>
      </c>
      <c r="J3208">
        <v>149</v>
      </c>
      <c r="K3208">
        <v>1017.5</v>
      </c>
    </row>
    <row r="3209" spans="1:11" x14ac:dyDescent="0.2">
      <c r="A3209" t="s">
        <v>3516</v>
      </c>
      <c r="B3209" t="s">
        <v>86</v>
      </c>
      <c r="C3209" t="s">
        <v>288</v>
      </c>
      <c r="D3209" t="s">
        <v>264</v>
      </c>
      <c r="E3209" t="s">
        <v>209</v>
      </c>
      <c r="F3209">
        <v>8</v>
      </c>
      <c r="G3209">
        <v>48</v>
      </c>
      <c r="H3209">
        <v>0</v>
      </c>
      <c r="I3209">
        <v>0</v>
      </c>
      <c r="J3209">
        <v>8</v>
      </c>
      <c r="K3209">
        <v>48</v>
      </c>
    </row>
    <row r="3210" spans="1:11" x14ac:dyDescent="0.2">
      <c r="A3210" t="s">
        <v>3517</v>
      </c>
      <c r="B3210" t="s">
        <v>86</v>
      </c>
      <c r="C3210" t="s">
        <v>288</v>
      </c>
      <c r="D3210" t="s">
        <v>268</v>
      </c>
      <c r="E3210" t="s">
        <v>210</v>
      </c>
      <c r="F3210">
        <v>121</v>
      </c>
      <c r="G3210">
        <v>864</v>
      </c>
      <c r="H3210">
        <v>0</v>
      </c>
      <c r="I3210">
        <v>0</v>
      </c>
      <c r="J3210">
        <v>121</v>
      </c>
      <c r="K3210">
        <v>864</v>
      </c>
    </row>
    <row r="3211" spans="1:11" x14ac:dyDescent="0.2">
      <c r="A3211" t="s">
        <v>3518</v>
      </c>
      <c r="B3211" t="s">
        <v>86</v>
      </c>
      <c r="C3211" t="s">
        <v>288</v>
      </c>
      <c r="D3211" t="s">
        <v>271</v>
      </c>
      <c r="E3211" t="s">
        <v>211</v>
      </c>
      <c r="F3211">
        <v>86</v>
      </c>
      <c r="G3211">
        <v>607.5</v>
      </c>
      <c r="H3211">
        <v>0</v>
      </c>
      <c r="I3211">
        <v>0</v>
      </c>
      <c r="J3211">
        <v>86</v>
      </c>
      <c r="K3211">
        <v>607.5</v>
      </c>
    </row>
    <row r="3212" spans="1:11" x14ac:dyDescent="0.2">
      <c r="A3212" t="s">
        <v>3519</v>
      </c>
      <c r="B3212" t="s">
        <v>86</v>
      </c>
      <c r="C3212" t="s">
        <v>288</v>
      </c>
      <c r="D3212" t="s">
        <v>268</v>
      </c>
      <c r="E3212" t="s">
        <v>212</v>
      </c>
      <c r="F3212">
        <v>60</v>
      </c>
      <c r="G3212">
        <v>434</v>
      </c>
      <c r="H3212">
        <v>0</v>
      </c>
      <c r="I3212">
        <v>0</v>
      </c>
      <c r="J3212">
        <v>60</v>
      </c>
      <c r="K3212">
        <v>434</v>
      </c>
    </row>
    <row r="3213" spans="1:11" x14ac:dyDescent="0.2">
      <c r="A3213" t="s">
        <v>3520</v>
      </c>
      <c r="B3213" t="s">
        <v>86</v>
      </c>
      <c r="C3213" t="s">
        <v>288</v>
      </c>
      <c r="D3213" t="s">
        <v>272</v>
      </c>
      <c r="E3213" t="s">
        <v>213</v>
      </c>
      <c r="F3213">
        <v>211</v>
      </c>
      <c r="G3213">
        <v>1386.5</v>
      </c>
      <c r="H3213">
        <v>0</v>
      </c>
      <c r="I3213">
        <v>0</v>
      </c>
      <c r="J3213">
        <v>211</v>
      </c>
      <c r="K3213">
        <v>1386.5</v>
      </c>
    </row>
    <row r="3214" spans="1:11" x14ac:dyDescent="0.2">
      <c r="A3214" t="s">
        <v>3521</v>
      </c>
      <c r="B3214" t="s">
        <v>86</v>
      </c>
      <c r="C3214" t="s">
        <v>288</v>
      </c>
      <c r="D3214" t="s">
        <v>271</v>
      </c>
      <c r="E3214" t="s">
        <v>214</v>
      </c>
      <c r="F3214">
        <v>103</v>
      </c>
      <c r="G3214">
        <v>818.5</v>
      </c>
      <c r="H3214">
        <v>0</v>
      </c>
      <c r="I3214">
        <v>0</v>
      </c>
      <c r="J3214">
        <v>103</v>
      </c>
      <c r="K3214">
        <v>818.5</v>
      </c>
    </row>
    <row r="3215" spans="1:11" x14ac:dyDescent="0.2">
      <c r="A3215" t="s">
        <v>3522</v>
      </c>
      <c r="B3215" t="s">
        <v>86</v>
      </c>
      <c r="C3215" t="s">
        <v>288</v>
      </c>
      <c r="D3215" t="s">
        <v>269</v>
      </c>
      <c r="E3215" t="s">
        <v>215</v>
      </c>
      <c r="F3215">
        <v>82</v>
      </c>
      <c r="G3215">
        <v>556</v>
      </c>
      <c r="H3215">
        <v>0</v>
      </c>
      <c r="I3215">
        <v>0</v>
      </c>
      <c r="J3215">
        <v>82</v>
      </c>
      <c r="K3215">
        <v>556</v>
      </c>
    </row>
    <row r="3216" spans="1:11" x14ac:dyDescent="0.2">
      <c r="A3216" t="s">
        <v>3523</v>
      </c>
      <c r="B3216" t="s">
        <v>86</v>
      </c>
      <c r="C3216" t="s">
        <v>288</v>
      </c>
      <c r="D3216" t="s">
        <v>271</v>
      </c>
      <c r="E3216" t="s">
        <v>216</v>
      </c>
      <c r="F3216">
        <v>109</v>
      </c>
      <c r="G3216">
        <v>732</v>
      </c>
      <c r="H3216">
        <v>0</v>
      </c>
      <c r="I3216">
        <v>0</v>
      </c>
      <c r="J3216">
        <v>109</v>
      </c>
      <c r="K3216">
        <v>732</v>
      </c>
    </row>
    <row r="3217" spans="1:11" x14ac:dyDescent="0.2">
      <c r="A3217" t="s">
        <v>3524</v>
      </c>
      <c r="B3217" t="s">
        <v>86</v>
      </c>
      <c r="C3217" t="s">
        <v>288</v>
      </c>
      <c r="D3217" t="s">
        <v>270</v>
      </c>
      <c r="E3217" t="s">
        <v>217</v>
      </c>
      <c r="F3217">
        <v>181</v>
      </c>
      <c r="G3217">
        <v>1150</v>
      </c>
      <c r="H3217">
        <v>0</v>
      </c>
      <c r="I3217">
        <v>0</v>
      </c>
      <c r="J3217">
        <v>181</v>
      </c>
      <c r="K3217">
        <v>1150</v>
      </c>
    </row>
    <row r="3218" spans="1:11" x14ac:dyDescent="0.2">
      <c r="A3218" t="s">
        <v>3525</v>
      </c>
      <c r="B3218" t="s">
        <v>86</v>
      </c>
      <c r="C3218" t="s">
        <v>288</v>
      </c>
      <c r="D3218" t="s">
        <v>269</v>
      </c>
      <c r="E3218" t="s">
        <v>283</v>
      </c>
      <c r="F3218">
        <v>4930</v>
      </c>
      <c r="G3218">
        <v>29718.5</v>
      </c>
      <c r="H3218">
        <v>0</v>
      </c>
      <c r="I3218">
        <v>0</v>
      </c>
      <c r="J3218">
        <v>4930</v>
      </c>
      <c r="K3218">
        <v>29718.5</v>
      </c>
    </row>
    <row r="3219" spans="1:11" x14ac:dyDescent="0.2">
      <c r="A3219" t="s">
        <v>3526</v>
      </c>
      <c r="B3219" t="s">
        <v>86</v>
      </c>
      <c r="C3219" t="s">
        <v>288</v>
      </c>
      <c r="D3219" t="s">
        <v>270</v>
      </c>
      <c r="E3219" t="s">
        <v>218</v>
      </c>
      <c r="F3219">
        <v>132</v>
      </c>
      <c r="G3219">
        <v>770</v>
      </c>
      <c r="H3219">
        <v>0</v>
      </c>
      <c r="I3219">
        <v>0</v>
      </c>
      <c r="J3219">
        <v>132</v>
      </c>
      <c r="K3219">
        <v>770</v>
      </c>
    </row>
    <row r="3220" spans="1:11" x14ac:dyDescent="0.2">
      <c r="A3220" t="s">
        <v>3527</v>
      </c>
      <c r="B3220" t="s">
        <v>86</v>
      </c>
      <c r="C3220" t="s">
        <v>288</v>
      </c>
      <c r="D3220" t="s">
        <v>267</v>
      </c>
      <c r="E3220" t="s">
        <v>219</v>
      </c>
      <c r="F3220">
        <v>52</v>
      </c>
      <c r="G3220">
        <v>388</v>
      </c>
      <c r="H3220">
        <v>0</v>
      </c>
      <c r="I3220">
        <v>0</v>
      </c>
      <c r="J3220">
        <v>52</v>
      </c>
      <c r="K3220">
        <v>388</v>
      </c>
    </row>
    <row r="3221" spans="1:11" x14ac:dyDescent="0.2">
      <c r="A3221" t="s">
        <v>3528</v>
      </c>
      <c r="B3221" t="s">
        <v>86</v>
      </c>
      <c r="C3221" t="s">
        <v>288</v>
      </c>
      <c r="D3221" t="s">
        <v>270</v>
      </c>
      <c r="E3221" t="s">
        <v>284</v>
      </c>
      <c r="F3221">
        <v>2308</v>
      </c>
      <c r="G3221">
        <v>14429</v>
      </c>
      <c r="H3221">
        <v>0</v>
      </c>
      <c r="I3221">
        <v>0</v>
      </c>
      <c r="J3221">
        <v>2308</v>
      </c>
      <c r="K3221">
        <v>14429</v>
      </c>
    </row>
    <row r="3222" spans="1:11" x14ac:dyDescent="0.2">
      <c r="A3222" t="s">
        <v>3529</v>
      </c>
      <c r="B3222" t="s">
        <v>86</v>
      </c>
      <c r="C3222" t="s">
        <v>288</v>
      </c>
      <c r="D3222" t="s">
        <v>269</v>
      </c>
      <c r="E3222" t="s">
        <v>220</v>
      </c>
      <c r="F3222">
        <v>93</v>
      </c>
      <c r="G3222">
        <v>554.5</v>
      </c>
      <c r="H3222">
        <v>0</v>
      </c>
      <c r="I3222">
        <v>0</v>
      </c>
      <c r="J3222">
        <v>93</v>
      </c>
      <c r="K3222">
        <v>554.5</v>
      </c>
    </row>
    <row r="3223" spans="1:11" x14ac:dyDescent="0.2">
      <c r="A3223" t="s">
        <v>3530</v>
      </c>
      <c r="B3223" t="s">
        <v>86</v>
      </c>
      <c r="C3223" t="s">
        <v>288</v>
      </c>
      <c r="D3223" t="s">
        <v>265</v>
      </c>
      <c r="E3223" t="s">
        <v>221</v>
      </c>
      <c r="F3223">
        <v>104</v>
      </c>
      <c r="G3223">
        <v>711</v>
      </c>
      <c r="H3223">
        <v>0</v>
      </c>
      <c r="I3223">
        <v>0</v>
      </c>
      <c r="J3223">
        <v>104</v>
      </c>
      <c r="K3223">
        <v>711</v>
      </c>
    </row>
    <row r="3224" spans="1:11" x14ac:dyDescent="0.2">
      <c r="A3224" t="s">
        <v>3531</v>
      </c>
      <c r="B3224" t="s">
        <v>86</v>
      </c>
      <c r="C3224" t="s">
        <v>288</v>
      </c>
      <c r="D3224" t="s">
        <v>266</v>
      </c>
      <c r="E3224" t="s">
        <v>222</v>
      </c>
      <c r="F3224">
        <v>221</v>
      </c>
      <c r="G3224">
        <v>1327</v>
      </c>
      <c r="H3224">
        <v>0</v>
      </c>
      <c r="I3224">
        <v>0</v>
      </c>
      <c r="J3224">
        <v>221</v>
      </c>
      <c r="K3224">
        <v>1327</v>
      </c>
    </row>
    <row r="3225" spans="1:11" x14ac:dyDescent="0.2">
      <c r="A3225" t="s">
        <v>3532</v>
      </c>
      <c r="B3225" t="s">
        <v>86</v>
      </c>
      <c r="C3225" t="s">
        <v>288</v>
      </c>
      <c r="D3225" t="s">
        <v>268</v>
      </c>
      <c r="E3225" t="s">
        <v>223</v>
      </c>
      <c r="F3225">
        <v>46</v>
      </c>
      <c r="G3225">
        <v>315</v>
      </c>
      <c r="H3225">
        <v>0</v>
      </c>
      <c r="I3225">
        <v>0</v>
      </c>
      <c r="J3225">
        <v>46</v>
      </c>
      <c r="K3225">
        <v>315</v>
      </c>
    </row>
    <row r="3226" spans="1:11" x14ac:dyDescent="0.2">
      <c r="A3226" t="s">
        <v>3533</v>
      </c>
      <c r="B3226" t="s">
        <v>86</v>
      </c>
      <c r="C3226" t="s">
        <v>288</v>
      </c>
      <c r="D3226" t="s">
        <v>271</v>
      </c>
      <c r="E3226" t="s">
        <v>224</v>
      </c>
      <c r="F3226">
        <v>321</v>
      </c>
      <c r="G3226">
        <v>2128</v>
      </c>
      <c r="H3226">
        <v>0</v>
      </c>
      <c r="I3226">
        <v>0</v>
      </c>
      <c r="J3226">
        <v>321</v>
      </c>
      <c r="K3226">
        <v>2128</v>
      </c>
    </row>
    <row r="3227" spans="1:11" x14ac:dyDescent="0.2">
      <c r="A3227" t="s">
        <v>3534</v>
      </c>
      <c r="B3227" t="s">
        <v>86</v>
      </c>
      <c r="C3227" t="s">
        <v>288</v>
      </c>
      <c r="D3227" t="s">
        <v>268</v>
      </c>
      <c r="E3227" t="s">
        <v>225</v>
      </c>
      <c r="F3227">
        <v>210</v>
      </c>
      <c r="G3227">
        <v>1487</v>
      </c>
      <c r="H3227">
        <v>0</v>
      </c>
      <c r="I3227">
        <v>0</v>
      </c>
      <c r="J3227">
        <v>210</v>
      </c>
      <c r="K3227">
        <v>1487</v>
      </c>
    </row>
    <row r="3228" spans="1:11" x14ac:dyDescent="0.2">
      <c r="A3228" t="s">
        <v>3535</v>
      </c>
      <c r="B3228" t="s">
        <v>86</v>
      </c>
      <c r="C3228" t="s">
        <v>288</v>
      </c>
      <c r="D3228" t="s">
        <v>267</v>
      </c>
      <c r="E3228" t="s">
        <v>226</v>
      </c>
      <c r="F3228">
        <v>108</v>
      </c>
      <c r="G3228">
        <v>755</v>
      </c>
      <c r="H3228">
        <v>0</v>
      </c>
      <c r="I3228">
        <v>0</v>
      </c>
      <c r="J3228">
        <v>108</v>
      </c>
      <c r="K3228">
        <v>755</v>
      </c>
    </row>
    <row r="3229" spans="1:11" x14ac:dyDescent="0.2">
      <c r="A3229" t="s">
        <v>3536</v>
      </c>
      <c r="B3229" t="s">
        <v>86</v>
      </c>
      <c r="C3229" t="s">
        <v>288</v>
      </c>
      <c r="D3229" t="s">
        <v>271</v>
      </c>
      <c r="E3229" t="s">
        <v>227</v>
      </c>
      <c r="F3229">
        <v>58</v>
      </c>
      <c r="G3229">
        <v>408</v>
      </c>
      <c r="H3229">
        <v>0</v>
      </c>
      <c r="I3229">
        <v>0</v>
      </c>
      <c r="J3229">
        <v>58</v>
      </c>
      <c r="K3229">
        <v>408</v>
      </c>
    </row>
    <row r="3230" spans="1:11" x14ac:dyDescent="0.2">
      <c r="A3230" t="s">
        <v>3537</v>
      </c>
      <c r="B3230" t="s">
        <v>86</v>
      </c>
      <c r="C3230" t="s">
        <v>288</v>
      </c>
      <c r="D3230" t="s">
        <v>265</v>
      </c>
      <c r="E3230" t="s">
        <v>228</v>
      </c>
      <c r="F3230">
        <v>235</v>
      </c>
      <c r="G3230">
        <v>1573</v>
      </c>
      <c r="H3230">
        <v>0</v>
      </c>
      <c r="I3230">
        <v>0</v>
      </c>
      <c r="J3230">
        <v>235</v>
      </c>
      <c r="K3230">
        <v>1573</v>
      </c>
    </row>
    <row r="3231" spans="1:11" x14ac:dyDescent="0.2">
      <c r="A3231" t="s">
        <v>3538</v>
      </c>
      <c r="B3231" t="s">
        <v>86</v>
      </c>
      <c r="C3231" t="s">
        <v>288</v>
      </c>
      <c r="D3231" t="s">
        <v>267</v>
      </c>
      <c r="E3231" t="s">
        <v>229</v>
      </c>
      <c r="F3231">
        <v>82</v>
      </c>
      <c r="G3231">
        <v>613</v>
      </c>
      <c r="H3231">
        <v>0</v>
      </c>
      <c r="I3231">
        <v>0</v>
      </c>
      <c r="J3231">
        <v>82</v>
      </c>
      <c r="K3231">
        <v>613</v>
      </c>
    </row>
    <row r="3232" spans="1:11" x14ac:dyDescent="0.2">
      <c r="A3232" t="s">
        <v>3539</v>
      </c>
      <c r="B3232" t="s">
        <v>86</v>
      </c>
      <c r="C3232" t="s">
        <v>288</v>
      </c>
      <c r="D3232" t="s">
        <v>269</v>
      </c>
      <c r="E3232" t="s">
        <v>230</v>
      </c>
      <c r="F3232">
        <v>932</v>
      </c>
      <c r="G3232">
        <v>5520.5</v>
      </c>
      <c r="H3232">
        <v>0</v>
      </c>
      <c r="I3232">
        <v>0</v>
      </c>
      <c r="J3232">
        <v>932</v>
      </c>
      <c r="K3232">
        <v>5520.5</v>
      </c>
    </row>
    <row r="3233" spans="1:11" x14ac:dyDescent="0.2">
      <c r="A3233" t="s">
        <v>3540</v>
      </c>
      <c r="B3233" t="s">
        <v>86</v>
      </c>
      <c r="C3233" t="s">
        <v>288</v>
      </c>
      <c r="D3233" t="s">
        <v>266</v>
      </c>
      <c r="E3233" t="s">
        <v>231</v>
      </c>
      <c r="F3233">
        <v>165</v>
      </c>
      <c r="G3233">
        <v>971.5</v>
      </c>
      <c r="H3233">
        <v>0</v>
      </c>
      <c r="I3233">
        <v>0</v>
      </c>
      <c r="J3233">
        <v>165</v>
      </c>
      <c r="K3233">
        <v>971.5</v>
      </c>
    </row>
    <row r="3234" spans="1:11" x14ac:dyDescent="0.2">
      <c r="A3234" t="s">
        <v>3541</v>
      </c>
      <c r="B3234" t="s">
        <v>86</v>
      </c>
      <c r="C3234" t="s">
        <v>288</v>
      </c>
      <c r="D3234" t="s">
        <v>270</v>
      </c>
      <c r="E3234" t="s">
        <v>232</v>
      </c>
      <c r="F3234">
        <v>149</v>
      </c>
      <c r="G3234">
        <v>932</v>
      </c>
      <c r="H3234">
        <v>0</v>
      </c>
      <c r="I3234">
        <v>0</v>
      </c>
      <c r="J3234">
        <v>149</v>
      </c>
      <c r="K3234">
        <v>932</v>
      </c>
    </row>
    <row r="3235" spans="1:11" x14ac:dyDescent="0.2">
      <c r="A3235" t="s">
        <v>3542</v>
      </c>
      <c r="B3235" t="s">
        <v>86</v>
      </c>
      <c r="C3235" t="s">
        <v>288</v>
      </c>
      <c r="D3235" t="s">
        <v>268</v>
      </c>
      <c r="E3235" t="s">
        <v>233</v>
      </c>
      <c r="F3235">
        <v>165</v>
      </c>
      <c r="G3235">
        <v>1124</v>
      </c>
      <c r="H3235">
        <v>0</v>
      </c>
      <c r="I3235">
        <v>0</v>
      </c>
      <c r="J3235">
        <v>165</v>
      </c>
      <c r="K3235">
        <v>1124</v>
      </c>
    </row>
    <row r="3236" spans="1:11" x14ac:dyDescent="0.2">
      <c r="A3236" t="s">
        <v>3543</v>
      </c>
      <c r="B3236" t="s">
        <v>86</v>
      </c>
      <c r="C3236" t="s">
        <v>288</v>
      </c>
      <c r="D3236" t="s">
        <v>271</v>
      </c>
      <c r="E3236" t="s">
        <v>234</v>
      </c>
      <c r="F3236">
        <v>79</v>
      </c>
      <c r="G3236">
        <v>541.5</v>
      </c>
      <c r="H3236">
        <v>0</v>
      </c>
      <c r="I3236">
        <v>0</v>
      </c>
      <c r="J3236">
        <v>79</v>
      </c>
      <c r="K3236">
        <v>541.5</v>
      </c>
    </row>
    <row r="3237" spans="1:11" x14ac:dyDescent="0.2">
      <c r="A3237" t="s">
        <v>3544</v>
      </c>
      <c r="B3237" t="s">
        <v>86</v>
      </c>
      <c r="C3237" t="s">
        <v>288</v>
      </c>
      <c r="D3237" t="s">
        <v>265</v>
      </c>
      <c r="E3237" t="s">
        <v>235</v>
      </c>
      <c r="F3237">
        <v>109</v>
      </c>
      <c r="G3237">
        <v>747</v>
      </c>
      <c r="H3237">
        <v>0</v>
      </c>
      <c r="I3237">
        <v>0</v>
      </c>
      <c r="J3237">
        <v>109</v>
      </c>
      <c r="K3237">
        <v>747</v>
      </c>
    </row>
    <row r="3238" spans="1:11" x14ac:dyDescent="0.2">
      <c r="A3238" t="s">
        <v>3545</v>
      </c>
      <c r="B3238" t="s">
        <v>86</v>
      </c>
      <c r="C3238" t="s">
        <v>288</v>
      </c>
      <c r="D3238" t="s">
        <v>270</v>
      </c>
      <c r="E3238" t="s">
        <v>236</v>
      </c>
      <c r="F3238">
        <v>48</v>
      </c>
      <c r="G3238">
        <v>261</v>
      </c>
      <c r="H3238">
        <v>0</v>
      </c>
      <c r="I3238">
        <v>0</v>
      </c>
      <c r="J3238">
        <v>48</v>
      </c>
      <c r="K3238">
        <v>261</v>
      </c>
    </row>
    <row r="3239" spans="1:11" x14ac:dyDescent="0.2">
      <c r="A3239" t="s">
        <v>3546</v>
      </c>
      <c r="B3239" t="s">
        <v>86</v>
      </c>
      <c r="C3239" t="s">
        <v>288</v>
      </c>
      <c r="D3239" t="s">
        <v>266</v>
      </c>
      <c r="E3239" t="s">
        <v>237</v>
      </c>
      <c r="F3239">
        <v>83</v>
      </c>
      <c r="G3239">
        <v>504.5</v>
      </c>
      <c r="H3239">
        <v>0</v>
      </c>
      <c r="I3239">
        <v>0</v>
      </c>
      <c r="J3239">
        <v>83</v>
      </c>
      <c r="K3239">
        <v>504.5</v>
      </c>
    </row>
    <row r="3240" spans="1:11" x14ac:dyDescent="0.2">
      <c r="A3240" t="s">
        <v>3547</v>
      </c>
      <c r="B3240" t="s">
        <v>86</v>
      </c>
      <c r="C3240" t="s">
        <v>288</v>
      </c>
      <c r="D3240" t="s">
        <v>268</v>
      </c>
      <c r="E3240" t="s">
        <v>238</v>
      </c>
      <c r="F3240">
        <v>153</v>
      </c>
      <c r="G3240">
        <v>1083</v>
      </c>
      <c r="H3240">
        <v>0</v>
      </c>
      <c r="I3240">
        <v>0</v>
      </c>
      <c r="J3240">
        <v>153</v>
      </c>
      <c r="K3240">
        <v>1083</v>
      </c>
    </row>
    <row r="3241" spans="1:11" x14ac:dyDescent="0.2">
      <c r="A3241" t="s">
        <v>3548</v>
      </c>
      <c r="B3241" t="s">
        <v>86</v>
      </c>
      <c r="C3241" t="s">
        <v>288</v>
      </c>
      <c r="D3241" t="s">
        <v>272</v>
      </c>
      <c r="E3241" t="s">
        <v>239</v>
      </c>
      <c r="F3241">
        <v>188</v>
      </c>
      <c r="G3241">
        <v>1446.5</v>
      </c>
      <c r="H3241">
        <v>0</v>
      </c>
      <c r="I3241">
        <v>0</v>
      </c>
      <c r="J3241">
        <v>188</v>
      </c>
      <c r="K3241">
        <v>1446.5</v>
      </c>
    </row>
    <row r="3242" spans="1:11" x14ac:dyDescent="0.2">
      <c r="A3242" t="s">
        <v>3549</v>
      </c>
      <c r="B3242" t="s">
        <v>86</v>
      </c>
      <c r="C3242" t="s">
        <v>288</v>
      </c>
      <c r="D3242" t="s">
        <v>271</v>
      </c>
      <c r="E3242" t="s">
        <v>240</v>
      </c>
      <c r="F3242">
        <v>66</v>
      </c>
      <c r="G3242">
        <v>453</v>
      </c>
      <c r="H3242">
        <v>0</v>
      </c>
      <c r="I3242">
        <v>0</v>
      </c>
      <c r="J3242">
        <v>66</v>
      </c>
      <c r="K3242">
        <v>453</v>
      </c>
    </row>
    <row r="3243" spans="1:11" x14ac:dyDescent="0.2">
      <c r="A3243" t="s">
        <v>3550</v>
      </c>
      <c r="B3243" t="s">
        <v>86</v>
      </c>
      <c r="C3243" t="s">
        <v>288</v>
      </c>
      <c r="D3243" t="s">
        <v>266</v>
      </c>
      <c r="E3243" t="s">
        <v>241</v>
      </c>
      <c r="F3243">
        <v>133</v>
      </c>
      <c r="G3243">
        <v>843</v>
      </c>
      <c r="H3243">
        <v>0</v>
      </c>
      <c r="I3243">
        <v>0</v>
      </c>
      <c r="J3243">
        <v>133</v>
      </c>
      <c r="K3243">
        <v>843</v>
      </c>
    </row>
    <row r="3244" spans="1:11" x14ac:dyDescent="0.2">
      <c r="A3244" t="s">
        <v>3551</v>
      </c>
      <c r="B3244" t="s">
        <v>86</v>
      </c>
      <c r="C3244" t="s">
        <v>288</v>
      </c>
      <c r="D3244" t="s">
        <v>266</v>
      </c>
      <c r="E3244" t="s">
        <v>242</v>
      </c>
      <c r="F3244">
        <v>117</v>
      </c>
      <c r="G3244">
        <v>688</v>
      </c>
      <c r="H3244">
        <v>0</v>
      </c>
      <c r="I3244">
        <v>0</v>
      </c>
      <c r="J3244">
        <v>117</v>
      </c>
      <c r="K3244">
        <v>688</v>
      </c>
    </row>
    <row r="3245" spans="1:11" x14ac:dyDescent="0.2">
      <c r="A3245" t="s">
        <v>3552</v>
      </c>
      <c r="B3245" t="s">
        <v>86</v>
      </c>
      <c r="C3245" t="s">
        <v>288</v>
      </c>
      <c r="D3245" t="s">
        <v>268</v>
      </c>
      <c r="E3245" t="s">
        <v>243</v>
      </c>
      <c r="F3245">
        <v>110</v>
      </c>
      <c r="G3245">
        <v>714</v>
      </c>
      <c r="H3245">
        <v>0</v>
      </c>
      <c r="I3245">
        <v>0</v>
      </c>
      <c r="J3245">
        <v>110</v>
      </c>
      <c r="K3245">
        <v>714</v>
      </c>
    </row>
    <row r="3246" spans="1:11" x14ac:dyDescent="0.2">
      <c r="A3246" t="s">
        <v>3553</v>
      </c>
      <c r="B3246" t="s">
        <v>86</v>
      </c>
      <c r="C3246" t="s">
        <v>288</v>
      </c>
      <c r="D3246" t="s">
        <v>271</v>
      </c>
      <c r="E3246" t="s">
        <v>244</v>
      </c>
      <c r="F3246">
        <v>213</v>
      </c>
      <c r="G3246">
        <v>1469.5</v>
      </c>
      <c r="H3246">
        <v>0</v>
      </c>
      <c r="I3246">
        <v>0</v>
      </c>
      <c r="J3246">
        <v>213</v>
      </c>
      <c r="K3246">
        <v>1469.5</v>
      </c>
    </row>
    <row r="3247" spans="1:11" x14ac:dyDescent="0.2">
      <c r="A3247" t="s">
        <v>3554</v>
      </c>
      <c r="B3247" t="s">
        <v>86</v>
      </c>
      <c r="C3247" t="s">
        <v>288</v>
      </c>
      <c r="D3247" t="s">
        <v>269</v>
      </c>
      <c r="E3247" t="s">
        <v>245</v>
      </c>
      <c r="F3247">
        <v>111</v>
      </c>
      <c r="G3247">
        <v>648</v>
      </c>
      <c r="H3247">
        <v>0</v>
      </c>
      <c r="I3247">
        <v>0</v>
      </c>
      <c r="J3247">
        <v>111</v>
      </c>
      <c r="K3247">
        <v>648</v>
      </c>
    </row>
    <row r="3248" spans="1:11" x14ac:dyDescent="0.2">
      <c r="A3248" t="s">
        <v>3555</v>
      </c>
      <c r="B3248" t="s">
        <v>86</v>
      </c>
      <c r="C3248" t="s">
        <v>288</v>
      </c>
      <c r="D3248" t="s">
        <v>271</v>
      </c>
      <c r="E3248" t="s">
        <v>285</v>
      </c>
      <c r="F3248">
        <v>1878</v>
      </c>
      <c r="G3248">
        <v>12904.5</v>
      </c>
      <c r="H3248">
        <v>0</v>
      </c>
      <c r="I3248">
        <v>0</v>
      </c>
      <c r="J3248">
        <v>1878</v>
      </c>
      <c r="K3248">
        <v>12904.5</v>
      </c>
    </row>
    <row r="3249" spans="1:11" x14ac:dyDescent="0.2">
      <c r="A3249" t="s">
        <v>3556</v>
      </c>
      <c r="B3249" t="s">
        <v>86</v>
      </c>
      <c r="C3249" t="s">
        <v>288</v>
      </c>
      <c r="D3249" t="s">
        <v>264</v>
      </c>
      <c r="E3249" t="s">
        <v>246</v>
      </c>
      <c r="F3249">
        <v>199</v>
      </c>
      <c r="G3249">
        <v>1357</v>
      </c>
      <c r="H3249">
        <v>0</v>
      </c>
      <c r="I3249">
        <v>0</v>
      </c>
      <c r="J3249">
        <v>199</v>
      </c>
      <c r="K3249">
        <v>1357</v>
      </c>
    </row>
    <row r="3250" spans="1:11" x14ac:dyDescent="0.2">
      <c r="A3250" t="s">
        <v>3557</v>
      </c>
      <c r="B3250" t="s">
        <v>86</v>
      </c>
      <c r="C3250" t="s">
        <v>288</v>
      </c>
      <c r="D3250" t="s">
        <v>269</v>
      </c>
      <c r="E3250" t="s">
        <v>247</v>
      </c>
      <c r="F3250">
        <v>425</v>
      </c>
      <c r="G3250">
        <v>2554.5</v>
      </c>
      <c r="H3250">
        <v>0</v>
      </c>
      <c r="I3250">
        <v>0</v>
      </c>
      <c r="J3250">
        <v>425</v>
      </c>
      <c r="K3250">
        <v>2554.5</v>
      </c>
    </row>
    <row r="3251" spans="1:11" x14ac:dyDescent="0.2">
      <c r="A3251" t="s">
        <v>3558</v>
      </c>
      <c r="B3251" t="s">
        <v>86</v>
      </c>
      <c r="C3251" t="s">
        <v>288</v>
      </c>
      <c r="D3251" t="s">
        <v>266</v>
      </c>
      <c r="E3251" t="s">
        <v>248</v>
      </c>
      <c r="F3251">
        <v>41</v>
      </c>
      <c r="G3251">
        <v>238</v>
      </c>
      <c r="H3251">
        <v>0</v>
      </c>
      <c r="I3251">
        <v>0</v>
      </c>
      <c r="J3251">
        <v>41</v>
      </c>
      <c r="K3251">
        <v>238</v>
      </c>
    </row>
    <row r="3252" spans="1:11" x14ac:dyDescent="0.2">
      <c r="A3252" t="s">
        <v>3559</v>
      </c>
      <c r="B3252" t="s">
        <v>86</v>
      </c>
      <c r="C3252" t="s">
        <v>288</v>
      </c>
      <c r="D3252" t="s">
        <v>268</v>
      </c>
      <c r="E3252" t="s">
        <v>249</v>
      </c>
      <c r="F3252">
        <v>114</v>
      </c>
      <c r="G3252">
        <v>744</v>
      </c>
      <c r="H3252">
        <v>0</v>
      </c>
      <c r="I3252">
        <v>0</v>
      </c>
      <c r="J3252">
        <v>114</v>
      </c>
      <c r="K3252">
        <v>744</v>
      </c>
    </row>
    <row r="3253" spans="1:11" x14ac:dyDescent="0.2">
      <c r="A3253" t="s">
        <v>3560</v>
      </c>
      <c r="B3253" t="s">
        <v>86</v>
      </c>
      <c r="C3253" t="s">
        <v>288</v>
      </c>
      <c r="D3253" t="s">
        <v>270</v>
      </c>
      <c r="E3253" t="s">
        <v>250</v>
      </c>
      <c r="F3253">
        <v>292</v>
      </c>
      <c r="G3253">
        <v>1732</v>
      </c>
      <c r="H3253">
        <v>0</v>
      </c>
      <c r="I3253">
        <v>0</v>
      </c>
      <c r="J3253">
        <v>292</v>
      </c>
      <c r="K3253">
        <v>1732</v>
      </c>
    </row>
    <row r="3254" spans="1:11" x14ac:dyDescent="0.2">
      <c r="A3254" t="s">
        <v>3561</v>
      </c>
      <c r="B3254" t="s">
        <v>86</v>
      </c>
      <c r="C3254" t="s">
        <v>288</v>
      </c>
      <c r="D3254" t="s">
        <v>269</v>
      </c>
      <c r="E3254" t="s">
        <v>251</v>
      </c>
      <c r="F3254">
        <v>98</v>
      </c>
      <c r="G3254">
        <v>590</v>
      </c>
      <c r="H3254">
        <v>0</v>
      </c>
      <c r="I3254">
        <v>0</v>
      </c>
      <c r="J3254">
        <v>98</v>
      </c>
      <c r="K3254">
        <v>590</v>
      </c>
    </row>
    <row r="3255" spans="1:11" x14ac:dyDescent="0.2">
      <c r="A3255" t="s">
        <v>3562</v>
      </c>
      <c r="B3255" t="s">
        <v>86</v>
      </c>
      <c r="C3255" t="s">
        <v>288</v>
      </c>
      <c r="D3255" t="s">
        <v>268</v>
      </c>
      <c r="E3255" t="s">
        <v>252</v>
      </c>
      <c r="F3255">
        <v>126</v>
      </c>
      <c r="G3255">
        <v>858</v>
      </c>
      <c r="H3255">
        <v>0</v>
      </c>
      <c r="I3255">
        <v>0</v>
      </c>
      <c r="J3255">
        <v>126</v>
      </c>
      <c r="K3255">
        <v>858</v>
      </c>
    </row>
    <row r="3256" spans="1:11" x14ac:dyDescent="0.2">
      <c r="A3256" t="s">
        <v>3563</v>
      </c>
      <c r="B3256" t="s">
        <v>86</v>
      </c>
      <c r="C3256" t="s">
        <v>288</v>
      </c>
      <c r="D3256" t="s">
        <v>269</v>
      </c>
      <c r="E3256" t="s">
        <v>253</v>
      </c>
      <c r="F3256">
        <v>146</v>
      </c>
      <c r="G3256">
        <v>845.5</v>
      </c>
      <c r="H3256">
        <v>0</v>
      </c>
      <c r="I3256">
        <v>0</v>
      </c>
      <c r="J3256">
        <v>146</v>
      </c>
      <c r="K3256">
        <v>845.5</v>
      </c>
    </row>
    <row r="3257" spans="1:11" x14ac:dyDescent="0.2">
      <c r="A3257" t="s">
        <v>3564</v>
      </c>
      <c r="B3257" t="s">
        <v>86</v>
      </c>
      <c r="C3257" t="s">
        <v>288</v>
      </c>
      <c r="D3257" t="s">
        <v>271</v>
      </c>
      <c r="E3257" t="s">
        <v>254</v>
      </c>
      <c r="F3257">
        <v>61</v>
      </c>
      <c r="G3257">
        <v>389</v>
      </c>
      <c r="H3257">
        <v>0</v>
      </c>
      <c r="I3257">
        <v>0</v>
      </c>
      <c r="J3257">
        <v>61</v>
      </c>
      <c r="K3257">
        <v>389</v>
      </c>
    </row>
    <row r="3258" spans="1:11" x14ac:dyDescent="0.2">
      <c r="A3258" t="s">
        <v>3565</v>
      </c>
      <c r="B3258" t="s">
        <v>86</v>
      </c>
      <c r="C3258" t="s">
        <v>288</v>
      </c>
      <c r="D3258" t="s">
        <v>271</v>
      </c>
      <c r="E3258" t="s">
        <v>255</v>
      </c>
      <c r="F3258">
        <v>201</v>
      </c>
      <c r="G3258">
        <v>1402</v>
      </c>
      <c r="H3258">
        <v>0</v>
      </c>
      <c r="I3258">
        <v>0</v>
      </c>
      <c r="J3258">
        <v>201</v>
      </c>
      <c r="K3258">
        <v>1402</v>
      </c>
    </row>
    <row r="3259" spans="1:11" x14ac:dyDescent="0.2">
      <c r="A3259" t="s">
        <v>3566</v>
      </c>
      <c r="B3259" t="s">
        <v>86</v>
      </c>
      <c r="C3259" t="s">
        <v>288</v>
      </c>
      <c r="D3259" t="s">
        <v>272</v>
      </c>
      <c r="E3259" t="s">
        <v>256</v>
      </c>
      <c r="F3259">
        <v>103</v>
      </c>
      <c r="G3259">
        <v>680.5</v>
      </c>
      <c r="H3259">
        <v>0</v>
      </c>
      <c r="I3259">
        <v>0</v>
      </c>
      <c r="J3259">
        <v>103</v>
      </c>
      <c r="K3259">
        <v>680.5</v>
      </c>
    </row>
    <row r="3260" spans="1:11" x14ac:dyDescent="0.2">
      <c r="A3260" t="s">
        <v>3567</v>
      </c>
      <c r="B3260" t="s">
        <v>86</v>
      </c>
      <c r="C3260" t="s">
        <v>288</v>
      </c>
      <c r="D3260" t="s">
        <v>272</v>
      </c>
      <c r="E3260" t="s">
        <v>286</v>
      </c>
      <c r="F3260">
        <v>2619</v>
      </c>
      <c r="G3260">
        <v>18653.5</v>
      </c>
      <c r="H3260">
        <v>0</v>
      </c>
      <c r="I3260">
        <v>0</v>
      </c>
      <c r="J3260">
        <v>2619</v>
      </c>
      <c r="K3260">
        <v>18653.5</v>
      </c>
    </row>
    <row r="3261" spans="1:11" x14ac:dyDescent="0.2">
      <c r="A3261" t="s">
        <v>3568</v>
      </c>
      <c r="B3261" t="s">
        <v>86</v>
      </c>
      <c r="C3261" t="s">
        <v>296</v>
      </c>
      <c r="D3261" t="s">
        <v>104</v>
      </c>
      <c r="E3261" t="s">
        <v>277</v>
      </c>
      <c r="F3261">
        <v>0</v>
      </c>
      <c r="G3261">
        <v>0</v>
      </c>
      <c r="H3261">
        <v>135</v>
      </c>
      <c r="I3261">
        <v>0</v>
      </c>
      <c r="J3261">
        <v>135</v>
      </c>
      <c r="K3261">
        <v>0</v>
      </c>
    </row>
    <row r="3262" spans="1:11" x14ac:dyDescent="0.2">
      <c r="A3262" t="s">
        <v>3569</v>
      </c>
      <c r="B3262" t="s">
        <v>86</v>
      </c>
      <c r="C3262" t="s">
        <v>296</v>
      </c>
      <c r="D3262" t="s">
        <v>266</v>
      </c>
      <c r="E3262" t="s">
        <v>106</v>
      </c>
      <c r="F3262">
        <v>0</v>
      </c>
      <c r="G3262">
        <v>0</v>
      </c>
      <c r="H3262">
        <v>1</v>
      </c>
      <c r="I3262">
        <v>0</v>
      </c>
      <c r="J3262">
        <v>1</v>
      </c>
      <c r="K3262">
        <v>0</v>
      </c>
    </row>
    <row r="3263" spans="1:11" x14ac:dyDescent="0.2">
      <c r="A3263" t="s">
        <v>3570</v>
      </c>
      <c r="B3263" t="s">
        <v>86</v>
      </c>
      <c r="C3263" t="s">
        <v>296</v>
      </c>
      <c r="D3263" t="s">
        <v>265</v>
      </c>
      <c r="E3263" t="s">
        <v>109</v>
      </c>
      <c r="F3263">
        <v>0</v>
      </c>
      <c r="G3263">
        <v>0</v>
      </c>
      <c r="H3263">
        <v>1</v>
      </c>
      <c r="I3263">
        <v>0</v>
      </c>
      <c r="J3263">
        <v>1</v>
      </c>
      <c r="K3263">
        <v>0</v>
      </c>
    </row>
    <row r="3264" spans="1:11" x14ac:dyDescent="0.2">
      <c r="A3264" t="s">
        <v>3571</v>
      </c>
      <c r="B3264" t="s">
        <v>86</v>
      </c>
      <c r="C3264" t="s">
        <v>296</v>
      </c>
      <c r="D3264" t="s">
        <v>266</v>
      </c>
      <c r="E3264" t="s">
        <v>110</v>
      </c>
      <c r="F3264">
        <v>0</v>
      </c>
      <c r="G3264">
        <v>0</v>
      </c>
      <c r="H3264">
        <v>3</v>
      </c>
      <c r="I3264">
        <v>0</v>
      </c>
      <c r="J3264">
        <v>3</v>
      </c>
      <c r="K3264">
        <v>0</v>
      </c>
    </row>
    <row r="3265" spans="1:11" x14ac:dyDescent="0.2">
      <c r="A3265" t="s">
        <v>3572</v>
      </c>
      <c r="B3265" t="s">
        <v>86</v>
      </c>
      <c r="C3265" t="s">
        <v>296</v>
      </c>
      <c r="D3265" t="s">
        <v>271</v>
      </c>
      <c r="E3265" t="s">
        <v>111</v>
      </c>
      <c r="F3265">
        <v>0</v>
      </c>
      <c r="G3265">
        <v>0</v>
      </c>
      <c r="H3265">
        <v>3</v>
      </c>
      <c r="I3265">
        <v>0</v>
      </c>
      <c r="J3265">
        <v>3</v>
      </c>
      <c r="K3265">
        <v>0</v>
      </c>
    </row>
    <row r="3266" spans="1:11" x14ac:dyDescent="0.2">
      <c r="A3266" t="s">
        <v>3573</v>
      </c>
      <c r="B3266" t="s">
        <v>86</v>
      </c>
      <c r="C3266" t="s">
        <v>296</v>
      </c>
      <c r="D3266" t="s">
        <v>268</v>
      </c>
      <c r="E3266" t="s">
        <v>114</v>
      </c>
      <c r="F3266">
        <v>0</v>
      </c>
      <c r="G3266">
        <v>0</v>
      </c>
      <c r="H3266">
        <v>1</v>
      </c>
      <c r="I3266">
        <v>0</v>
      </c>
      <c r="J3266">
        <v>1</v>
      </c>
      <c r="K3266">
        <v>0</v>
      </c>
    </row>
    <row r="3267" spans="1:11" x14ac:dyDescent="0.2">
      <c r="A3267" t="s">
        <v>3574</v>
      </c>
      <c r="B3267" t="s">
        <v>86</v>
      </c>
      <c r="C3267" t="s">
        <v>296</v>
      </c>
      <c r="D3267" t="s">
        <v>270</v>
      </c>
      <c r="E3267" t="s">
        <v>115</v>
      </c>
      <c r="F3267">
        <v>0</v>
      </c>
      <c r="G3267">
        <v>0</v>
      </c>
      <c r="H3267">
        <v>1</v>
      </c>
      <c r="I3267">
        <v>0</v>
      </c>
      <c r="J3267">
        <v>1</v>
      </c>
      <c r="K3267">
        <v>0</v>
      </c>
    </row>
    <row r="3268" spans="1:11" x14ac:dyDescent="0.2">
      <c r="A3268" t="s">
        <v>3575</v>
      </c>
      <c r="B3268" t="s">
        <v>86</v>
      </c>
      <c r="C3268" t="s">
        <v>296</v>
      </c>
      <c r="D3268" t="s">
        <v>269</v>
      </c>
      <c r="E3268" t="s">
        <v>116</v>
      </c>
      <c r="F3268">
        <v>0</v>
      </c>
      <c r="G3268">
        <v>0</v>
      </c>
      <c r="H3268">
        <v>2</v>
      </c>
      <c r="I3268">
        <v>0</v>
      </c>
      <c r="J3268">
        <v>2</v>
      </c>
      <c r="K3268">
        <v>0</v>
      </c>
    </row>
    <row r="3269" spans="1:11" x14ac:dyDescent="0.2">
      <c r="A3269" t="s">
        <v>3576</v>
      </c>
      <c r="B3269" t="s">
        <v>86</v>
      </c>
      <c r="C3269" t="s">
        <v>296</v>
      </c>
      <c r="D3269" t="s">
        <v>272</v>
      </c>
      <c r="E3269" t="s">
        <v>117</v>
      </c>
      <c r="F3269">
        <v>0</v>
      </c>
      <c r="G3269">
        <v>0</v>
      </c>
      <c r="H3269">
        <v>2</v>
      </c>
      <c r="I3269">
        <v>0</v>
      </c>
      <c r="J3269">
        <v>2</v>
      </c>
      <c r="K3269">
        <v>0</v>
      </c>
    </row>
    <row r="3270" spans="1:11" x14ac:dyDescent="0.2">
      <c r="A3270" t="s">
        <v>3577</v>
      </c>
      <c r="B3270" t="s">
        <v>86</v>
      </c>
      <c r="C3270" t="s">
        <v>296</v>
      </c>
      <c r="D3270" t="s">
        <v>266</v>
      </c>
      <c r="E3270" t="s">
        <v>118</v>
      </c>
      <c r="F3270">
        <v>0</v>
      </c>
      <c r="G3270">
        <v>0</v>
      </c>
      <c r="H3270">
        <v>1</v>
      </c>
      <c r="I3270">
        <v>0</v>
      </c>
      <c r="J3270">
        <v>1</v>
      </c>
      <c r="K3270">
        <v>0</v>
      </c>
    </row>
    <row r="3271" spans="1:11" x14ac:dyDescent="0.2">
      <c r="A3271" t="s">
        <v>3578</v>
      </c>
      <c r="B3271" t="s">
        <v>86</v>
      </c>
      <c r="C3271" t="s">
        <v>296</v>
      </c>
      <c r="D3271" t="s">
        <v>269</v>
      </c>
      <c r="E3271" t="s">
        <v>119</v>
      </c>
      <c r="F3271">
        <v>0</v>
      </c>
      <c r="G3271">
        <v>0</v>
      </c>
      <c r="H3271">
        <v>1</v>
      </c>
      <c r="I3271">
        <v>0</v>
      </c>
      <c r="J3271">
        <v>1</v>
      </c>
      <c r="K3271">
        <v>0</v>
      </c>
    </row>
    <row r="3272" spans="1:11" x14ac:dyDescent="0.2">
      <c r="A3272" t="s">
        <v>3579</v>
      </c>
      <c r="B3272" t="s">
        <v>86</v>
      </c>
      <c r="C3272" t="s">
        <v>296</v>
      </c>
      <c r="D3272" t="s">
        <v>270</v>
      </c>
      <c r="E3272" t="s">
        <v>120</v>
      </c>
      <c r="F3272">
        <v>0</v>
      </c>
      <c r="G3272">
        <v>0</v>
      </c>
      <c r="H3272">
        <v>2</v>
      </c>
      <c r="I3272">
        <v>0</v>
      </c>
      <c r="J3272">
        <v>2</v>
      </c>
      <c r="K3272">
        <v>0</v>
      </c>
    </row>
    <row r="3273" spans="1:11" x14ac:dyDescent="0.2">
      <c r="A3273" t="s">
        <v>3580</v>
      </c>
      <c r="B3273" t="s">
        <v>86</v>
      </c>
      <c r="C3273" t="s">
        <v>296</v>
      </c>
      <c r="D3273" t="s">
        <v>266</v>
      </c>
      <c r="E3273" t="s">
        <v>121</v>
      </c>
      <c r="F3273">
        <v>0</v>
      </c>
      <c r="G3273">
        <v>0</v>
      </c>
      <c r="H3273">
        <v>1</v>
      </c>
      <c r="I3273">
        <v>0</v>
      </c>
      <c r="J3273">
        <v>1</v>
      </c>
      <c r="K3273">
        <v>0</v>
      </c>
    </row>
    <row r="3274" spans="1:11" x14ac:dyDescent="0.2">
      <c r="A3274" t="s">
        <v>3581</v>
      </c>
      <c r="B3274" t="s">
        <v>86</v>
      </c>
      <c r="C3274" t="s">
        <v>296</v>
      </c>
      <c r="D3274" t="s">
        <v>269</v>
      </c>
      <c r="E3274" t="s">
        <v>122</v>
      </c>
      <c r="F3274">
        <v>0</v>
      </c>
      <c r="G3274">
        <v>0</v>
      </c>
      <c r="H3274">
        <v>1</v>
      </c>
      <c r="I3274">
        <v>0</v>
      </c>
      <c r="J3274">
        <v>1</v>
      </c>
      <c r="K3274">
        <v>0</v>
      </c>
    </row>
    <row r="3275" spans="1:11" x14ac:dyDescent="0.2">
      <c r="A3275" t="s">
        <v>3582</v>
      </c>
      <c r="B3275" t="s">
        <v>86</v>
      </c>
      <c r="C3275" t="s">
        <v>296</v>
      </c>
      <c r="D3275" t="s">
        <v>265</v>
      </c>
      <c r="E3275" t="s">
        <v>125</v>
      </c>
      <c r="F3275">
        <v>0</v>
      </c>
      <c r="G3275">
        <v>0</v>
      </c>
      <c r="H3275">
        <v>1</v>
      </c>
      <c r="I3275">
        <v>0</v>
      </c>
      <c r="J3275">
        <v>1</v>
      </c>
      <c r="K3275">
        <v>0</v>
      </c>
    </row>
    <row r="3276" spans="1:11" x14ac:dyDescent="0.2">
      <c r="A3276" t="s">
        <v>3583</v>
      </c>
      <c r="B3276" t="s">
        <v>86</v>
      </c>
      <c r="C3276" t="s">
        <v>296</v>
      </c>
      <c r="D3276" t="s">
        <v>266</v>
      </c>
      <c r="E3276" t="s">
        <v>126</v>
      </c>
      <c r="F3276">
        <v>0</v>
      </c>
      <c r="G3276">
        <v>0</v>
      </c>
      <c r="H3276">
        <v>2</v>
      </c>
      <c r="I3276">
        <v>0</v>
      </c>
      <c r="J3276">
        <v>2</v>
      </c>
      <c r="K3276">
        <v>0</v>
      </c>
    </row>
    <row r="3277" spans="1:11" x14ac:dyDescent="0.2">
      <c r="A3277" t="s">
        <v>3584</v>
      </c>
      <c r="B3277" t="s">
        <v>86</v>
      </c>
      <c r="C3277" t="s">
        <v>296</v>
      </c>
      <c r="D3277" t="s">
        <v>265</v>
      </c>
      <c r="E3277" t="s">
        <v>127</v>
      </c>
      <c r="F3277">
        <v>0</v>
      </c>
      <c r="G3277">
        <v>0</v>
      </c>
      <c r="H3277">
        <v>1</v>
      </c>
      <c r="I3277">
        <v>0</v>
      </c>
      <c r="J3277">
        <v>1</v>
      </c>
      <c r="K3277">
        <v>0</v>
      </c>
    </row>
    <row r="3278" spans="1:11" x14ac:dyDescent="0.2">
      <c r="A3278" t="s">
        <v>3585</v>
      </c>
      <c r="B3278" t="s">
        <v>86</v>
      </c>
      <c r="C3278" t="s">
        <v>296</v>
      </c>
      <c r="D3278" t="s">
        <v>268</v>
      </c>
      <c r="E3278" t="s">
        <v>129</v>
      </c>
      <c r="F3278">
        <v>0</v>
      </c>
      <c r="G3278">
        <v>0</v>
      </c>
      <c r="H3278">
        <v>2</v>
      </c>
      <c r="I3278">
        <v>0</v>
      </c>
      <c r="J3278">
        <v>2</v>
      </c>
      <c r="K3278">
        <v>0</v>
      </c>
    </row>
    <row r="3279" spans="1:11" x14ac:dyDescent="0.2">
      <c r="A3279" t="s">
        <v>3586</v>
      </c>
      <c r="B3279" t="s">
        <v>86</v>
      </c>
      <c r="C3279" t="s">
        <v>296</v>
      </c>
      <c r="D3279" t="s">
        <v>271</v>
      </c>
      <c r="E3279" t="s">
        <v>132</v>
      </c>
      <c r="F3279">
        <v>0</v>
      </c>
      <c r="G3279">
        <v>0</v>
      </c>
      <c r="H3279">
        <v>1</v>
      </c>
      <c r="I3279">
        <v>0</v>
      </c>
      <c r="J3279">
        <v>1</v>
      </c>
      <c r="K3279">
        <v>0</v>
      </c>
    </row>
    <row r="3280" spans="1:11" x14ac:dyDescent="0.2">
      <c r="A3280" t="s">
        <v>3587</v>
      </c>
      <c r="B3280" t="s">
        <v>86</v>
      </c>
      <c r="C3280" t="s">
        <v>296</v>
      </c>
      <c r="D3280" t="s">
        <v>266</v>
      </c>
      <c r="E3280" t="s">
        <v>133</v>
      </c>
      <c r="F3280">
        <v>0</v>
      </c>
      <c r="G3280">
        <v>0</v>
      </c>
      <c r="H3280">
        <v>2</v>
      </c>
      <c r="I3280">
        <v>0</v>
      </c>
      <c r="J3280">
        <v>2</v>
      </c>
      <c r="K3280">
        <v>0</v>
      </c>
    </row>
    <row r="3281" spans="1:11" x14ac:dyDescent="0.2">
      <c r="A3281" t="s">
        <v>3588</v>
      </c>
      <c r="B3281" t="s">
        <v>86</v>
      </c>
      <c r="C3281" t="s">
        <v>296</v>
      </c>
      <c r="D3281" t="s">
        <v>270</v>
      </c>
      <c r="E3281" t="s">
        <v>138</v>
      </c>
      <c r="F3281">
        <v>0</v>
      </c>
      <c r="G3281">
        <v>0</v>
      </c>
      <c r="H3281">
        <v>2</v>
      </c>
      <c r="I3281">
        <v>0</v>
      </c>
      <c r="J3281">
        <v>2</v>
      </c>
      <c r="K3281">
        <v>0</v>
      </c>
    </row>
    <row r="3282" spans="1:11" x14ac:dyDescent="0.2">
      <c r="A3282" t="s">
        <v>3589</v>
      </c>
      <c r="B3282" t="s">
        <v>86</v>
      </c>
      <c r="C3282" t="s">
        <v>296</v>
      </c>
      <c r="D3282" t="s">
        <v>272</v>
      </c>
      <c r="E3282" t="s">
        <v>139</v>
      </c>
      <c r="F3282">
        <v>0</v>
      </c>
      <c r="G3282">
        <v>0</v>
      </c>
      <c r="H3282">
        <v>1</v>
      </c>
      <c r="I3282">
        <v>0</v>
      </c>
      <c r="J3282">
        <v>1</v>
      </c>
      <c r="K3282">
        <v>0</v>
      </c>
    </row>
    <row r="3283" spans="1:11" x14ac:dyDescent="0.2">
      <c r="A3283" t="s">
        <v>3590</v>
      </c>
      <c r="B3283" t="s">
        <v>86</v>
      </c>
      <c r="C3283" t="s">
        <v>296</v>
      </c>
      <c r="D3283" t="s">
        <v>271</v>
      </c>
      <c r="E3283" t="s">
        <v>141</v>
      </c>
      <c r="F3283">
        <v>0</v>
      </c>
      <c r="G3283">
        <v>0</v>
      </c>
      <c r="H3283">
        <v>1</v>
      </c>
      <c r="I3283">
        <v>0</v>
      </c>
      <c r="J3283">
        <v>1</v>
      </c>
      <c r="K3283">
        <v>0</v>
      </c>
    </row>
    <row r="3284" spans="1:11" x14ac:dyDescent="0.2">
      <c r="A3284" t="s">
        <v>3591</v>
      </c>
      <c r="B3284" t="s">
        <v>86</v>
      </c>
      <c r="C3284" t="s">
        <v>296</v>
      </c>
      <c r="D3284" t="s">
        <v>267</v>
      </c>
      <c r="E3284" t="s">
        <v>142</v>
      </c>
      <c r="F3284">
        <v>0</v>
      </c>
      <c r="G3284">
        <v>0</v>
      </c>
      <c r="H3284">
        <v>1</v>
      </c>
      <c r="I3284">
        <v>0</v>
      </c>
      <c r="J3284">
        <v>1</v>
      </c>
      <c r="K3284">
        <v>0</v>
      </c>
    </row>
    <row r="3285" spans="1:11" x14ac:dyDescent="0.2">
      <c r="A3285" t="s">
        <v>3592</v>
      </c>
      <c r="B3285" t="s">
        <v>86</v>
      </c>
      <c r="C3285" t="s">
        <v>296</v>
      </c>
      <c r="D3285" t="s">
        <v>264</v>
      </c>
      <c r="E3285" t="s">
        <v>278</v>
      </c>
      <c r="F3285">
        <v>0</v>
      </c>
      <c r="G3285">
        <v>0</v>
      </c>
      <c r="H3285">
        <v>6</v>
      </c>
      <c r="I3285">
        <v>0</v>
      </c>
      <c r="J3285">
        <v>6</v>
      </c>
      <c r="K3285">
        <v>0</v>
      </c>
    </row>
    <row r="3286" spans="1:11" x14ac:dyDescent="0.2">
      <c r="A3286" t="s">
        <v>3593</v>
      </c>
      <c r="B3286" t="s">
        <v>86</v>
      </c>
      <c r="C3286" t="s">
        <v>296</v>
      </c>
      <c r="D3286" t="s">
        <v>265</v>
      </c>
      <c r="E3286" t="s">
        <v>279</v>
      </c>
      <c r="F3286">
        <v>0</v>
      </c>
      <c r="G3286">
        <v>0</v>
      </c>
      <c r="H3286">
        <v>12</v>
      </c>
      <c r="I3286">
        <v>0</v>
      </c>
      <c r="J3286">
        <v>12</v>
      </c>
      <c r="K3286">
        <v>0</v>
      </c>
    </row>
    <row r="3287" spans="1:11" x14ac:dyDescent="0.2">
      <c r="A3287" t="s">
        <v>3594</v>
      </c>
      <c r="B3287" t="s">
        <v>86</v>
      </c>
      <c r="C3287" t="s">
        <v>296</v>
      </c>
      <c r="D3287" t="s">
        <v>266</v>
      </c>
      <c r="E3287" t="s">
        <v>146</v>
      </c>
      <c r="F3287">
        <v>0</v>
      </c>
      <c r="G3287">
        <v>0</v>
      </c>
      <c r="H3287">
        <v>1</v>
      </c>
      <c r="I3287">
        <v>0</v>
      </c>
      <c r="J3287">
        <v>1</v>
      </c>
      <c r="K3287">
        <v>0</v>
      </c>
    </row>
    <row r="3288" spans="1:11" x14ac:dyDescent="0.2">
      <c r="A3288" t="s">
        <v>3595</v>
      </c>
      <c r="B3288" t="s">
        <v>86</v>
      </c>
      <c r="C3288" t="s">
        <v>296</v>
      </c>
      <c r="D3288" t="s">
        <v>265</v>
      </c>
      <c r="E3288" t="s">
        <v>147</v>
      </c>
      <c r="F3288">
        <v>0</v>
      </c>
      <c r="G3288">
        <v>0</v>
      </c>
      <c r="H3288">
        <v>2</v>
      </c>
      <c r="I3288">
        <v>0</v>
      </c>
      <c r="J3288">
        <v>2</v>
      </c>
      <c r="K3288">
        <v>0</v>
      </c>
    </row>
    <row r="3289" spans="1:11" x14ac:dyDescent="0.2">
      <c r="A3289" t="s">
        <v>3596</v>
      </c>
      <c r="B3289" t="s">
        <v>86</v>
      </c>
      <c r="C3289" t="s">
        <v>296</v>
      </c>
      <c r="D3289" t="s">
        <v>267</v>
      </c>
      <c r="E3289" t="s">
        <v>148</v>
      </c>
      <c r="F3289">
        <v>0</v>
      </c>
      <c r="G3289">
        <v>0</v>
      </c>
      <c r="H3289">
        <v>1</v>
      </c>
      <c r="I3289">
        <v>0</v>
      </c>
      <c r="J3289">
        <v>1</v>
      </c>
      <c r="K3289">
        <v>0</v>
      </c>
    </row>
    <row r="3290" spans="1:11" x14ac:dyDescent="0.2">
      <c r="A3290" t="s">
        <v>3597</v>
      </c>
      <c r="B3290" t="s">
        <v>86</v>
      </c>
      <c r="C3290" t="s">
        <v>296</v>
      </c>
      <c r="D3290" t="s">
        <v>270</v>
      </c>
      <c r="E3290" t="s">
        <v>149</v>
      </c>
      <c r="F3290">
        <v>0</v>
      </c>
      <c r="G3290">
        <v>0</v>
      </c>
      <c r="H3290">
        <v>1</v>
      </c>
      <c r="I3290">
        <v>0</v>
      </c>
      <c r="J3290">
        <v>1</v>
      </c>
      <c r="K3290">
        <v>0</v>
      </c>
    </row>
    <row r="3291" spans="1:11" x14ac:dyDescent="0.2">
      <c r="A3291" t="s">
        <v>3598</v>
      </c>
      <c r="B3291" t="s">
        <v>86</v>
      </c>
      <c r="C3291" t="s">
        <v>296</v>
      </c>
      <c r="D3291" t="s">
        <v>266</v>
      </c>
      <c r="E3291" t="s">
        <v>150</v>
      </c>
      <c r="F3291">
        <v>0</v>
      </c>
      <c r="G3291">
        <v>0</v>
      </c>
      <c r="H3291">
        <v>7</v>
      </c>
      <c r="I3291">
        <v>0</v>
      </c>
      <c r="J3291">
        <v>7</v>
      </c>
      <c r="K3291">
        <v>0</v>
      </c>
    </row>
    <row r="3292" spans="1:11" x14ac:dyDescent="0.2">
      <c r="A3292" t="s">
        <v>3599</v>
      </c>
      <c r="B3292" t="s">
        <v>86</v>
      </c>
      <c r="C3292" t="s">
        <v>296</v>
      </c>
      <c r="D3292" t="s">
        <v>266</v>
      </c>
      <c r="E3292" t="s">
        <v>151</v>
      </c>
      <c r="F3292">
        <v>0</v>
      </c>
      <c r="G3292">
        <v>0</v>
      </c>
      <c r="H3292">
        <v>4</v>
      </c>
      <c r="I3292">
        <v>0</v>
      </c>
      <c r="J3292">
        <v>4</v>
      </c>
      <c r="K3292">
        <v>0</v>
      </c>
    </row>
    <row r="3293" spans="1:11" x14ac:dyDescent="0.2">
      <c r="A3293" t="s">
        <v>3600</v>
      </c>
      <c r="B3293" t="s">
        <v>86</v>
      </c>
      <c r="C3293" t="s">
        <v>296</v>
      </c>
      <c r="D3293" t="s">
        <v>266</v>
      </c>
      <c r="E3293" t="s">
        <v>153</v>
      </c>
      <c r="F3293">
        <v>0</v>
      </c>
      <c r="G3293">
        <v>0</v>
      </c>
      <c r="H3293">
        <v>1</v>
      </c>
      <c r="I3293">
        <v>0</v>
      </c>
      <c r="J3293">
        <v>1</v>
      </c>
      <c r="K3293">
        <v>0</v>
      </c>
    </row>
    <row r="3294" spans="1:11" x14ac:dyDescent="0.2">
      <c r="A3294" t="s">
        <v>3601</v>
      </c>
      <c r="B3294" t="s">
        <v>86</v>
      </c>
      <c r="C3294" t="s">
        <v>296</v>
      </c>
      <c r="D3294" t="s">
        <v>269</v>
      </c>
      <c r="E3294" t="s">
        <v>154</v>
      </c>
      <c r="F3294">
        <v>0</v>
      </c>
      <c r="G3294">
        <v>0</v>
      </c>
      <c r="H3294">
        <v>5</v>
      </c>
      <c r="I3294">
        <v>0</v>
      </c>
      <c r="J3294">
        <v>5</v>
      </c>
      <c r="K3294">
        <v>0</v>
      </c>
    </row>
    <row r="3295" spans="1:11" x14ac:dyDescent="0.2">
      <c r="A3295" t="s">
        <v>3602</v>
      </c>
      <c r="B3295" t="s">
        <v>86</v>
      </c>
      <c r="C3295" t="s">
        <v>296</v>
      </c>
      <c r="D3295" t="s">
        <v>266</v>
      </c>
      <c r="E3295" t="s">
        <v>155</v>
      </c>
      <c r="F3295">
        <v>0</v>
      </c>
      <c r="G3295">
        <v>0</v>
      </c>
      <c r="H3295">
        <v>1</v>
      </c>
      <c r="I3295">
        <v>0</v>
      </c>
      <c r="J3295">
        <v>1</v>
      </c>
      <c r="K3295">
        <v>0</v>
      </c>
    </row>
    <row r="3296" spans="1:11" x14ac:dyDescent="0.2">
      <c r="A3296" t="s">
        <v>3603</v>
      </c>
      <c r="B3296" t="s">
        <v>86</v>
      </c>
      <c r="C3296" t="s">
        <v>296</v>
      </c>
      <c r="D3296" t="s">
        <v>265</v>
      </c>
      <c r="E3296" t="s">
        <v>160</v>
      </c>
      <c r="F3296">
        <v>0</v>
      </c>
      <c r="G3296">
        <v>0</v>
      </c>
      <c r="H3296">
        <v>2</v>
      </c>
      <c r="I3296">
        <v>0</v>
      </c>
      <c r="J3296">
        <v>2</v>
      </c>
      <c r="K3296">
        <v>0</v>
      </c>
    </row>
    <row r="3297" spans="1:11" x14ac:dyDescent="0.2">
      <c r="A3297" t="s">
        <v>3604</v>
      </c>
      <c r="B3297" t="s">
        <v>86</v>
      </c>
      <c r="C3297" t="s">
        <v>296</v>
      </c>
      <c r="D3297" t="s">
        <v>266</v>
      </c>
      <c r="E3297" t="s">
        <v>161</v>
      </c>
      <c r="F3297">
        <v>0</v>
      </c>
      <c r="G3297">
        <v>0</v>
      </c>
      <c r="H3297">
        <v>3</v>
      </c>
      <c r="I3297">
        <v>0</v>
      </c>
      <c r="J3297">
        <v>3</v>
      </c>
      <c r="K3297">
        <v>0</v>
      </c>
    </row>
    <row r="3298" spans="1:11" x14ac:dyDescent="0.2">
      <c r="A3298" t="s">
        <v>3605</v>
      </c>
      <c r="B3298" t="s">
        <v>86</v>
      </c>
      <c r="C3298" t="s">
        <v>296</v>
      </c>
      <c r="D3298" t="s">
        <v>266</v>
      </c>
      <c r="E3298" t="s">
        <v>165</v>
      </c>
      <c r="F3298">
        <v>0</v>
      </c>
      <c r="G3298">
        <v>0</v>
      </c>
      <c r="H3298">
        <v>1</v>
      </c>
      <c r="I3298">
        <v>0</v>
      </c>
      <c r="J3298">
        <v>1</v>
      </c>
      <c r="K3298">
        <v>0</v>
      </c>
    </row>
    <row r="3299" spans="1:11" x14ac:dyDescent="0.2">
      <c r="A3299" t="s">
        <v>3606</v>
      </c>
      <c r="B3299" t="s">
        <v>86</v>
      </c>
      <c r="C3299" t="s">
        <v>296</v>
      </c>
      <c r="D3299" t="s">
        <v>269</v>
      </c>
      <c r="E3299" t="s">
        <v>167</v>
      </c>
      <c r="F3299">
        <v>0</v>
      </c>
      <c r="G3299">
        <v>0</v>
      </c>
      <c r="H3299">
        <v>4</v>
      </c>
      <c r="I3299">
        <v>0</v>
      </c>
      <c r="J3299">
        <v>4</v>
      </c>
      <c r="K3299">
        <v>0</v>
      </c>
    </row>
    <row r="3300" spans="1:11" x14ac:dyDescent="0.2">
      <c r="A3300" t="s">
        <v>3607</v>
      </c>
      <c r="B3300" t="s">
        <v>86</v>
      </c>
      <c r="C3300" t="s">
        <v>296</v>
      </c>
      <c r="D3300" t="s">
        <v>266</v>
      </c>
      <c r="E3300" t="s">
        <v>172</v>
      </c>
      <c r="F3300">
        <v>0</v>
      </c>
      <c r="G3300">
        <v>0</v>
      </c>
      <c r="H3300">
        <v>1</v>
      </c>
      <c r="I3300">
        <v>0</v>
      </c>
      <c r="J3300">
        <v>1</v>
      </c>
      <c r="K3300">
        <v>0</v>
      </c>
    </row>
    <row r="3301" spans="1:11" x14ac:dyDescent="0.2">
      <c r="A3301" t="s">
        <v>3608</v>
      </c>
      <c r="B3301" t="s">
        <v>86</v>
      </c>
      <c r="C3301" t="s">
        <v>296</v>
      </c>
      <c r="D3301" t="s">
        <v>272</v>
      </c>
      <c r="E3301" t="s">
        <v>174</v>
      </c>
      <c r="F3301">
        <v>0</v>
      </c>
      <c r="G3301">
        <v>0</v>
      </c>
      <c r="H3301">
        <v>1</v>
      </c>
      <c r="I3301">
        <v>0</v>
      </c>
      <c r="J3301">
        <v>1</v>
      </c>
      <c r="K3301">
        <v>0</v>
      </c>
    </row>
    <row r="3302" spans="1:11" x14ac:dyDescent="0.2">
      <c r="A3302" t="s">
        <v>3609</v>
      </c>
      <c r="B3302" t="s">
        <v>86</v>
      </c>
      <c r="C3302" t="s">
        <v>296</v>
      </c>
      <c r="D3302" t="s">
        <v>264</v>
      </c>
      <c r="E3302" t="s">
        <v>176</v>
      </c>
      <c r="F3302">
        <v>0</v>
      </c>
      <c r="G3302">
        <v>0</v>
      </c>
      <c r="H3302">
        <v>1</v>
      </c>
      <c r="I3302">
        <v>0</v>
      </c>
      <c r="J3302">
        <v>1</v>
      </c>
      <c r="K3302">
        <v>0</v>
      </c>
    </row>
    <row r="3303" spans="1:11" x14ac:dyDescent="0.2">
      <c r="A3303" t="s">
        <v>3610</v>
      </c>
      <c r="B3303" t="s">
        <v>86</v>
      </c>
      <c r="C3303" t="s">
        <v>296</v>
      </c>
      <c r="D3303" t="s">
        <v>266</v>
      </c>
      <c r="E3303" t="s">
        <v>177</v>
      </c>
      <c r="F3303">
        <v>0</v>
      </c>
      <c r="G3303">
        <v>0</v>
      </c>
      <c r="H3303">
        <v>10</v>
      </c>
      <c r="I3303">
        <v>0</v>
      </c>
      <c r="J3303">
        <v>10</v>
      </c>
      <c r="K3303">
        <v>0</v>
      </c>
    </row>
    <row r="3304" spans="1:11" x14ac:dyDescent="0.2">
      <c r="A3304" t="s">
        <v>3611</v>
      </c>
      <c r="B3304" t="s">
        <v>86</v>
      </c>
      <c r="C3304" t="s">
        <v>296</v>
      </c>
      <c r="D3304" t="s">
        <v>264</v>
      </c>
      <c r="E3304" t="s">
        <v>178</v>
      </c>
      <c r="F3304">
        <v>0</v>
      </c>
      <c r="G3304">
        <v>0</v>
      </c>
      <c r="H3304">
        <v>1</v>
      </c>
      <c r="I3304">
        <v>0</v>
      </c>
      <c r="J3304">
        <v>1</v>
      </c>
      <c r="K3304">
        <v>0</v>
      </c>
    </row>
    <row r="3305" spans="1:11" x14ac:dyDescent="0.2">
      <c r="A3305" t="s">
        <v>3612</v>
      </c>
      <c r="B3305" t="s">
        <v>86</v>
      </c>
      <c r="C3305" t="s">
        <v>296</v>
      </c>
      <c r="D3305" t="s">
        <v>266</v>
      </c>
      <c r="E3305" t="s">
        <v>280</v>
      </c>
      <c r="F3305">
        <v>0</v>
      </c>
      <c r="G3305">
        <v>0</v>
      </c>
      <c r="H3305">
        <v>48</v>
      </c>
      <c r="I3305">
        <v>0</v>
      </c>
      <c r="J3305">
        <v>48</v>
      </c>
      <c r="K3305">
        <v>0</v>
      </c>
    </row>
    <row r="3306" spans="1:11" x14ac:dyDescent="0.2">
      <c r="A3306" t="s">
        <v>3613</v>
      </c>
      <c r="B3306" t="s">
        <v>86</v>
      </c>
      <c r="C3306" t="s">
        <v>296</v>
      </c>
      <c r="D3306" t="s">
        <v>269</v>
      </c>
      <c r="E3306" t="s">
        <v>182</v>
      </c>
      <c r="F3306">
        <v>0</v>
      </c>
      <c r="G3306">
        <v>0</v>
      </c>
      <c r="H3306">
        <v>3</v>
      </c>
      <c r="I3306">
        <v>0</v>
      </c>
      <c r="J3306">
        <v>3</v>
      </c>
      <c r="K3306">
        <v>0</v>
      </c>
    </row>
    <row r="3307" spans="1:11" x14ac:dyDescent="0.2">
      <c r="A3307" t="s">
        <v>3614</v>
      </c>
      <c r="B3307" t="s">
        <v>86</v>
      </c>
      <c r="C3307" t="s">
        <v>296</v>
      </c>
      <c r="D3307" t="s">
        <v>267</v>
      </c>
      <c r="E3307" t="s">
        <v>184</v>
      </c>
      <c r="F3307">
        <v>0</v>
      </c>
      <c r="G3307">
        <v>0</v>
      </c>
      <c r="H3307">
        <v>1</v>
      </c>
      <c r="I3307">
        <v>0</v>
      </c>
      <c r="J3307">
        <v>1</v>
      </c>
      <c r="K3307">
        <v>0</v>
      </c>
    </row>
    <row r="3308" spans="1:11" x14ac:dyDescent="0.2">
      <c r="A3308" t="s">
        <v>3615</v>
      </c>
      <c r="B3308" t="s">
        <v>86</v>
      </c>
      <c r="C3308" t="s">
        <v>296</v>
      </c>
      <c r="D3308" t="s">
        <v>269</v>
      </c>
      <c r="E3308" t="s">
        <v>185</v>
      </c>
      <c r="F3308">
        <v>0</v>
      </c>
      <c r="G3308">
        <v>0</v>
      </c>
      <c r="H3308">
        <v>1</v>
      </c>
      <c r="I3308">
        <v>0</v>
      </c>
      <c r="J3308">
        <v>1</v>
      </c>
      <c r="K3308">
        <v>0</v>
      </c>
    </row>
    <row r="3309" spans="1:11" x14ac:dyDescent="0.2">
      <c r="A3309" t="s">
        <v>3616</v>
      </c>
      <c r="B3309" t="s">
        <v>86</v>
      </c>
      <c r="C3309" t="s">
        <v>296</v>
      </c>
      <c r="D3309" t="s">
        <v>265</v>
      </c>
      <c r="E3309" t="s">
        <v>188</v>
      </c>
      <c r="F3309">
        <v>0</v>
      </c>
      <c r="G3309">
        <v>0</v>
      </c>
      <c r="H3309">
        <v>1</v>
      </c>
      <c r="I3309">
        <v>0</v>
      </c>
      <c r="J3309">
        <v>1</v>
      </c>
      <c r="K3309">
        <v>0</v>
      </c>
    </row>
    <row r="3310" spans="1:11" x14ac:dyDescent="0.2">
      <c r="A3310" t="s">
        <v>3617</v>
      </c>
      <c r="B3310" t="s">
        <v>86</v>
      </c>
      <c r="C3310" t="s">
        <v>296</v>
      </c>
      <c r="D3310" t="s">
        <v>267</v>
      </c>
      <c r="E3310" t="s">
        <v>281</v>
      </c>
      <c r="F3310">
        <v>0</v>
      </c>
      <c r="G3310">
        <v>0</v>
      </c>
      <c r="H3310">
        <v>9</v>
      </c>
      <c r="I3310">
        <v>0</v>
      </c>
      <c r="J3310">
        <v>9</v>
      </c>
      <c r="K3310">
        <v>0</v>
      </c>
    </row>
    <row r="3311" spans="1:11" x14ac:dyDescent="0.2">
      <c r="A3311" t="s">
        <v>3618</v>
      </c>
      <c r="B3311" t="s">
        <v>86</v>
      </c>
      <c r="C3311" t="s">
        <v>296</v>
      </c>
      <c r="D3311" t="s">
        <v>264</v>
      </c>
      <c r="E3311" t="s">
        <v>191</v>
      </c>
      <c r="F3311">
        <v>0</v>
      </c>
      <c r="G3311">
        <v>0</v>
      </c>
      <c r="H3311">
        <v>3</v>
      </c>
      <c r="I3311">
        <v>0</v>
      </c>
      <c r="J3311">
        <v>3</v>
      </c>
      <c r="K3311">
        <v>0</v>
      </c>
    </row>
    <row r="3312" spans="1:11" x14ac:dyDescent="0.2">
      <c r="A3312" t="s">
        <v>3619</v>
      </c>
      <c r="B3312" t="s">
        <v>86</v>
      </c>
      <c r="C3312" t="s">
        <v>296</v>
      </c>
      <c r="D3312" t="s">
        <v>270</v>
      </c>
      <c r="E3312" t="s">
        <v>192</v>
      </c>
      <c r="F3312">
        <v>0</v>
      </c>
      <c r="G3312">
        <v>0</v>
      </c>
      <c r="H3312">
        <v>1</v>
      </c>
      <c r="I3312">
        <v>0</v>
      </c>
      <c r="J3312">
        <v>1</v>
      </c>
      <c r="K3312">
        <v>0</v>
      </c>
    </row>
    <row r="3313" spans="1:11" x14ac:dyDescent="0.2">
      <c r="A3313" t="s">
        <v>3620</v>
      </c>
      <c r="B3313" t="s">
        <v>86</v>
      </c>
      <c r="C3313" t="s">
        <v>296</v>
      </c>
      <c r="D3313" t="s">
        <v>267</v>
      </c>
      <c r="E3313" t="s">
        <v>193</v>
      </c>
      <c r="F3313">
        <v>0</v>
      </c>
      <c r="G3313">
        <v>0</v>
      </c>
      <c r="H3313">
        <v>2</v>
      </c>
      <c r="I3313">
        <v>0</v>
      </c>
      <c r="J3313">
        <v>2</v>
      </c>
      <c r="K3313">
        <v>0</v>
      </c>
    </row>
    <row r="3314" spans="1:11" x14ac:dyDescent="0.2">
      <c r="A3314" t="s">
        <v>3621</v>
      </c>
      <c r="B3314" t="s">
        <v>86</v>
      </c>
      <c r="C3314" t="s">
        <v>296</v>
      </c>
      <c r="D3314" t="s">
        <v>268</v>
      </c>
      <c r="E3314" t="s">
        <v>282</v>
      </c>
      <c r="F3314">
        <v>0</v>
      </c>
      <c r="G3314">
        <v>0</v>
      </c>
      <c r="H3314">
        <v>9</v>
      </c>
      <c r="I3314">
        <v>0</v>
      </c>
      <c r="J3314">
        <v>9</v>
      </c>
      <c r="K3314">
        <v>0</v>
      </c>
    </row>
    <row r="3315" spans="1:11" x14ac:dyDescent="0.2">
      <c r="A3315" t="s">
        <v>3622</v>
      </c>
      <c r="B3315" t="s">
        <v>86</v>
      </c>
      <c r="C3315" t="s">
        <v>296</v>
      </c>
      <c r="D3315" t="s">
        <v>267</v>
      </c>
      <c r="E3315" t="s">
        <v>195</v>
      </c>
      <c r="F3315">
        <v>0</v>
      </c>
      <c r="G3315">
        <v>0</v>
      </c>
      <c r="H3315">
        <v>1</v>
      </c>
      <c r="I3315">
        <v>0</v>
      </c>
      <c r="J3315">
        <v>1</v>
      </c>
      <c r="K3315">
        <v>0</v>
      </c>
    </row>
    <row r="3316" spans="1:11" x14ac:dyDescent="0.2">
      <c r="A3316" t="s">
        <v>3623</v>
      </c>
      <c r="B3316" t="s">
        <v>86</v>
      </c>
      <c r="C3316" t="s">
        <v>296</v>
      </c>
      <c r="D3316" t="s">
        <v>269</v>
      </c>
      <c r="E3316" t="s">
        <v>199</v>
      </c>
      <c r="F3316">
        <v>0</v>
      </c>
      <c r="G3316">
        <v>0</v>
      </c>
      <c r="H3316">
        <v>1</v>
      </c>
      <c r="I3316">
        <v>0</v>
      </c>
      <c r="J3316">
        <v>1</v>
      </c>
      <c r="K3316">
        <v>0</v>
      </c>
    </row>
    <row r="3317" spans="1:11" x14ac:dyDescent="0.2">
      <c r="A3317" t="s">
        <v>3624</v>
      </c>
      <c r="B3317" t="s">
        <v>86</v>
      </c>
      <c r="C3317" t="s">
        <v>296</v>
      </c>
      <c r="D3317" t="s">
        <v>265</v>
      </c>
      <c r="E3317" t="s">
        <v>200</v>
      </c>
      <c r="F3317">
        <v>0</v>
      </c>
      <c r="G3317">
        <v>0</v>
      </c>
      <c r="H3317">
        <v>2</v>
      </c>
      <c r="I3317">
        <v>0</v>
      </c>
      <c r="J3317">
        <v>2</v>
      </c>
      <c r="K3317">
        <v>0</v>
      </c>
    </row>
    <row r="3318" spans="1:11" x14ac:dyDescent="0.2">
      <c r="A3318" t="s">
        <v>3625</v>
      </c>
      <c r="B3318" t="s">
        <v>86</v>
      </c>
      <c r="C3318" t="s">
        <v>296</v>
      </c>
      <c r="D3318" t="s">
        <v>269</v>
      </c>
      <c r="E3318" t="s">
        <v>203</v>
      </c>
      <c r="F3318">
        <v>0</v>
      </c>
      <c r="G3318">
        <v>0</v>
      </c>
      <c r="H3318">
        <v>1</v>
      </c>
      <c r="I3318">
        <v>0</v>
      </c>
      <c r="J3318">
        <v>1</v>
      </c>
      <c r="K3318">
        <v>0</v>
      </c>
    </row>
    <row r="3319" spans="1:11" x14ac:dyDescent="0.2">
      <c r="A3319" t="s">
        <v>3626</v>
      </c>
      <c r="B3319" t="s">
        <v>86</v>
      </c>
      <c r="C3319" t="s">
        <v>296</v>
      </c>
      <c r="D3319" t="s">
        <v>266</v>
      </c>
      <c r="E3319" t="s">
        <v>204</v>
      </c>
      <c r="F3319">
        <v>0</v>
      </c>
      <c r="G3319">
        <v>0</v>
      </c>
      <c r="H3319">
        <v>2</v>
      </c>
      <c r="I3319">
        <v>0</v>
      </c>
      <c r="J3319">
        <v>2</v>
      </c>
      <c r="K3319">
        <v>0</v>
      </c>
    </row>
    <row r="3320" spans="1:11" x14ac:dyDescent="0.2">
      <c r="A3320" t="s">
        <v>3627</v>
      </c>
      <c r="B3320" t="s">
        <v>86</v>
      </c>
      <c r="C3320" t="s">
        <v>296</v>
      </c>
      <c r="D3320" t="s">
        <v>267</v>
      </c>
      <c r="E3320" t="s">
        <v>205</v>
      </c>
      <c r="F3320">
        <v>0</v>
      </c>
      <c r="G3320">
        <v>0</v>
      </c>
      <c r="H3320">
        <v>1</v>
      </c>
      <c r="I3320">
        <v>0</v>
      </c>
      <c r="J3320">
        <v>1</v>
      </c>
      <c r="K3320">
        <v>0</v>
      </c>
    </row>
    <row r="3321" spans="1:11" x14ac:dyDescent="0.2">
      <c r="A3321" t="s">
        <v>3628</v>
      </c>
      <c r="B3321" t="s">
        <v>86</v>
      </c>
      <c r="C3321" t="s">
        <v>296</v>
      </c>
      <c r="D3321" t="s">
        <v>266</v>
      </c>
      <c r="E3321" t="s">
        <v>206</v>
      </c>
      <c r="F3321">
        <v>0</v>
      </c>
      <c r="G3321">
        <v>0</v>
      </c>
      <c r="H3321">
        <v>1</v>
      </c>
      <c r="I3321">
        <v>0</v>
      </c>
      <c r="J3321">
        <v>1</v>
      </c>
      <c r="K3321">
        <v>0</v>
      </c>
    </row>
    <row r="3322" spans="1:11" x14ac:dyDescent="0.2">
      <c r="A3322" t="s">
        <v>3629</v>
      </c>
      <c r="B3322" t="s">
        <v>86</v>
      </c>
      <c r="C3322" t="s">
        <v>296</v>
      </c>
      <c r="D3322" t="s">
        <v>272</v>
      </c>
      <c r="E3322" t="s">
        <v>213</v>
      </c>
      <c r="F3322">
        <v>0</v>
      </c>
      <c r="G3322">
        <v>0</v>
      </c>
      <c r="H3322">
        <v>2</v>
      </c>
      <c r="I3322">
        <v>0</v>
      </c>
      <c r="J3322">
        <v>2</v>
      </c>
      <c r="K3322">
        <v>0</v>
      </c>
    </row>
    <row r="3323" spans="1:11" x14ac:dyDescent="0.2">
      <c r="A3323" t="s">
        <v>3630</v>
      </c>
      <c r="B3323" t="s">
        <v>86</v>
      </c>
      <c r="C3323" t="s">
        <v>296</v>
      </c>
      <c r="D3323" t="s">
        <v>271</v>
      </c>
      <c r="E3323" t="s">
        <v>214</v>
      </c>
      <c r="F3323">
        <v>0</v>
      </c>
      <c r="G3323">
        <v>0</v>
      </c>
      <c r="H3323">
        <v>1</v>
      </c>
      <c r="I3323">
        <v>0</v>
      </c>
      <c r="J3323">
        <v>1</v>
      </c>
      <c r="K3323">
        <v>0</v>
      </c>
    </row>
    <row r="3324" spans="1:11" x14ac:dyDescent="0.2">
      <c r="A3324" t="s">
        <v>3631</v>
      </c>
      <c r="B3324" t="s">
        <v>86</v>
      </c>
      <c r="C3324" t="s">
        <v>296</v>
      </c>
      <c r="D3324" t="s">
        <v>269</v>
      </c>
      <c r="E3324" t="s">
        <v>283</v>
      </c>
      <c r="F3324">
        <v>0</v>
      </c>
      <c r="G3324">
        <v>0</v>
      </c>
      <c r="H3324">
        <v>27</v>
      </c>
      <c r="I3324">
        <v>0</v>
      </c>
      <c r="J3324">
        <v>27</v>
      </c>
      <c r="K3324">
        <v>0</v>
      </c>
    </row>
    <row r="3325" spans="1:11" x14ac:dyDescent="0.2">
      <c r="A3325" t="s">
        <v>3632</v>
      </c>
      <c r="B3325" t="s">
        <v>86</v>
      </c>
      <c r="C3325" t="s">
        <v>296</v>
      </c>
      <c r="D3325" t="s">
        <v>267</v>
      </c>
      <c r="E3325" t="s">
        <v>219</v>
      </c>
      <c r="F3325">
        <v>0</v>
      </c>
      <c r="G3325">
        <v>0</v>
      </c>
      <c r="H3325">
        <v>2</v>
      </c>
      <c r="I3325">
        <v>0</v>
      </c>
      <c r="J3325">
        <v>2</v>
      </c>
      <c r="K3325">
        <v>0</v>
      </c>
    </row>
    <row r="3326" spans="1:11" x14ac:dyDescent="0.2">
      <c r="A3326" t="s">
        <v>3633</v>
      </c>
      <c r="B3326" t="s">
        <v>86</v>
      </c>
      <c r="C3326" t="s">
        <v>296</v>
      </c>
      <c r="D3326" t="s">
        <v>270</v>
      </c>
      <c r="E3326" t="s">
        <v>284</v>
      </c>
      <c r="F3326">
        <v>0</v>
      </c>
      <c r="G3326">
        <v>0</v>
      </c>
      <c r="H3326">
        <v>8</v>
      </c>
      <c r="I3326">
        <v>0</v>
      </c>
      <c r="J3326">
        <v>8</v>
      </c>
      <c r="K3326">
        <v>0</v>
      </c>
    </row>
    <row r="3327" spans="1:11" x14ac:dyDescent="0.2">
      <c r="A3327" t="s">
        <v>3634</v>
      </c>
      <c r="B3327" t="s">
        <v>86</v>
      </c>
      <c r="C3327" t="s">
        <v>296</v>
      </c>
      <c r="D3327" t="s">
        <v>269</v>
      </c>
      <c r="E3327" t="s">
        <v>220</v>
      </c>
      <c r="F3327">
        <v>0</v>
      </c>
      <c r="G3327">
        <v>0</v>
      </c>
      <c r="H3327">
        <v>1</v>
      </c>
      <c r="I3327">
        <v>0</v>
      </c>
      <c r="J3327">
        <v>1</v>
      </c>
      <c r="K3327">
        <v>0</v>
      </c>
    </row>
    <row r="3328" spans="1:11" x14ac:dyDescent="0.2">
      <c r="A3328" t="s">
        <v>3635</v>
      </c>
      <c r="B3328" t="s">
        <v>86</v>
      </c>
      <c r="C3328" t="s">
        <v>296</v>
      </c>
      <c r="D3328" t="s">
        <v>265</v>
      </c>
      <c r="E3328" t="s">
        <v>221</v>
      </c>
      <c r="F3328">
        <v>0</v>
      </c>
      <c r="G3328">
        <v>0</v>
      </c>
      <c r="H3328">
        <v>1</v>
      </c>
      <c r="I3328">
        <v>0</v>
      </c>
      <c r="J3328">
        <v>1</v>
      </c>
      <c r="K3328">
        <v>0</v>
      </c>
    </row>
    <row r="3329" spans="1:11" x14ac:dyDescent="0.2">
      <c r="A3329" t="s">
        <v>3636</v>
      </c>
      <c r="B3329" t="s">
        <v>86</v>
      </c>
      <c r="C3329" t="s">
        <v>296</v>
      </c>
      <c r="D3329" t="s">
        <v>266</v>
      </c>
      <c r="E3329" t="s">
        <v>222</v>
      </c>
      <c r="F3329">
        <v>0</v>
      </c>
      <c r="G3329">
        <v>0</v>
      </c>
      <c r="H3329">
        <v>3</v>
      </c>
      <c r="I3329">
        <v>0</v>
      </c>
      <c r="J3329">
        <v>3</v>
      </c>
      <c r="K3329">
        <v>0</v>
      </c>
    </row>
    <row r="3330" spans="1:11" x14ac:dyDescent="0.2">
      <c r="A3330" t="s">
        <v>3637</v>
      </c>
      <c r="B3330" t="s">
        <v>86</v>
      </c>
      <c r="C3330" t="s">
        <v>296</v>
      </c>
      <c r="D3330" t="s">
        <v>271</v>
      </c>
      <c r="E3330" t="s">
        <v>224</v>
      </c>
      <c r="F3330">
        <v>0</v>
      </c>
      <c r="G3330">
        <v>0</v>
      </c>
      <c r="H3330">
        <v>1</v>
      </c>
      <c r="I3330">
        <v>0</v>
      </c>
      <c r="J3330">
        <v>1</v>
      </c>
      <c r="K3330">
        <v>0</v>
      </c>
    </row>
    <row r="3331" spans="1:11" x14ac:dyDescent="0.2">
      <c r="A3331" t="s">
        <v>3638</v>
      </c>
      <c r="B3331" t="s">
        <v>86</v>
      </c>
      <c r="C3331" t="s">
        <v>296</v>
      </c>
      <c r="D3331" t="s">
        <v>268</v>
      </c>
      <c r="E3331" t="s">
        <v>225</v>
      </c>
      <c r="F3331">
        <v>0</v>
      </c>
      <c r="G3331">
        <v>0</v>
      </c>
      <c r="H3331">
        <v>1</v>
      </c>
      <c r="I3331">
        <v>0</v>
      </c>
      <c r="J3331">
        <v>1</v>
      </c>
      <c r="K3331">
        <v>0</v>
      </c>
    </row>
    <row r="3332" spans="1:11" x14ac:dyDescent="0.2">
      <c r="A3332" t="s">
        <v>3639</v>
      </c>
      <c r="B3332" t="s">
        <v>86</v>
      </c>
      <c r="C3332" t="s">
        <v>296</v>
      </c>
      <c r="D3332" t="s">
        <v>269</v>
      </c>
      <c r="E3332" t="s">
        <v>230</v>
      </c>
      <c r="F3332">
        <v>0</v>
      </c>
      <c r="G3332">
        <v>0</v>
      </c>
      <c r="H3332">
        <v>4</v>
      </c>
      <c r="I3332">
        <v>0</v>
      </c>
      <c r="J3332">
        <v>4</v>
      </c>
      <c r="K3332">
        <v>0</v>
      </c>
    </row>
    <row r="3333" spans="1:11" x14ac:dyDescent="0.2">
      <c r="A3333" t="s">
        <v>3640</v>
      </c>
      <c r="B3333" t="s">
        <v>86</v>
      </c>
      <c r="C3333" t="s">
        <v>296</v>
      </c>
      <c r="D3333" t="s">
        <v>265</v>
      </c>
      <c r="E3333" t="s">
        <v>235</v>
      </c>
      <c r="F3333">
        <v>0</v>
      </c>
      <c r="G3333">
        <v>0</v>
      </c>
      <c r="H3333">
        <v>1</v>
      </c>
      <c r="I3333">
        <v>0</v>
      </c>
      <c r="J3333">
        <v>1</v>
      </c>
      <c r="K3333">
        <v>0</v>
      </c>
    </row>
    <row r="3334" spans="1:11" x14ac:dyDescent="0.2">
      <c r="A3334" t="s">
        <v>3641</v>
      </c>
      <c r="B3334" t="s">
        <v>86</v>
      </c>
      <c r="C3334" t="s">
        <v>296</v>
      </c>
      <c r="D3334" t="s">
        <v>268</v>
      </c>
      <c r="E3334" t="s">
        <v>238</v>
      </c>
      <c r="F3334">
        <v>0</v>
      </c>
      <c r="G3334">
        <v>0</v>
      </c>
      <c r="H3334">
        <v>2</v>
      </c>
      <c r="I3334">
        <v>0</v>
      </c>
      <c r="J3334">
        <v>2</v>
      </c>
      <c r="K3334">
        <v>0</v>
      </c>
    </row>
    <row r="3335" spans="1:11" x14ac:dyDescent="0.2">
      <c r="A3335" t="s">
        <v>3642</v>
      </c>
      <c r="B3335" t="s">
        <v>86</v>
      </c>
      <c r="C3335" t="s">
        <v>296</v>
      </c>
      <c r="D3335" t="s">
        <v>271</v>
      </c>
      <c r="E3335" t="s">
        <v>240</v>
      </c>
      <c r="F3335">
        <v>0</v>
      </c>
      <c r="G3335">
        <v>0</v>
      </c>
      <c r="H3335">
        <v>1</v>
      </c>
      <c r="I3335">
        <v>0</v>
      </c>
      <c r="J3335">
        <v>1</v>
      </c>
      <c r="K3335">
        <v>0</v>
      </c>
    </row>
    <row r="3336" spans="1:11" x14ac:dyDescent="0.2">
      <c r="A3336" t="s">
        <v>3643</v>
      </c>
      <c r="B3336" t="s">
        <v>86</v>
      </c>
      <c r="C3336" t="s">
        <v>296</v>
      </c>
      <c r="D3336" t="s">
        <v>266</v>
      </c>
      <c r="E3336" t="s">
        <v>242</v>
      </c>
      <c r="F3336">
        <v>0</v>
      </c>
      <c r="G3336">
        <v>0</v>
      </c>
      <c r="H3336">
        <v>3</v>
      </c>
      <c r="I3336">
        <v>0</v>
      </c>
      <c r="J3336">
        <v>3</v>
      </c>
      <c r="K3336">
        <v>0</v>
      </c>
    </row>
    <row r="3337" spans="1:11" x14ac:dyDescent="0.2">
      <c r="A3337" t="s">
        <v>3644</v>
      </c>
      <c r="B3337" t="s">
        <v>86</v>
      </c>
      <c r="C3337" t="s">
        <v>296</v>
      </c>
      <c r="D3337" t="s">
        <v>268</v>
      </c>
      <c r="E3337" t="s">
        <v>243</v>
      </c>
      <c r="F3337">
        <v>0</v>
      </c>
      <c r="G3337">
        <v>0</v>
      </c>
      <c r="H3337">
        <v>2</v>
      </c>
      <c r="I3337">
        <v>0</v>
      </c>
      <c r="J3337">
        <v>2</v>
      </c>
      <c r="K3337">
        <v>0</v>
      </c>
    </row>
    <row r="3338" spans="1:11" x14ac:dyDescent="0.2">
      <c r="A3338" t="s">
        <v>3645</v>
      </c>
      <c r="B3338" t="s">
        <v>86</v>
      </c>
      <c r="C3338" t="s">
        <v>296</v>
      </c>
      <c r="D3338" t="s">
        <v>271</v>
      </c>
      <c r="E3338" t="s">
        <v>285</v>
      </c>
      <c r="F3338">
        <v>0</v>
      </c>
      <c r="G3338">
        <v>0</v>
      </c>
      <c r="H3338">
        <v>10</v>
      </c>
      <c r="I3338">
        <v>0</v>
      </c>
      <c r="J3338">
        <v>10</v>
      </c>
      <c r="K3338">
        <v>0</v>
      </c>
    </row>
    <row r="3339" spans="1:11" x14ac:dyDescent="0.2">
      <c r="A3339" t="s">
        <v>3646</v>
      </c>
      <c r="B3339" t="s">
        <v>86</v>
      </c>
      <c r="C3339" t="s">
        <v>296</v>
      </c>
      <c r="D3339" t="s">
        <v>264</v>
      </c>
      <c r="E3339" t="s">
        <v>246</v>
      </c>
      <c r="F3339">
        <v>0</v>
      </c>
      <c r="G3339">
        <v>0</v>
      </c>
      <c r="H3339">
        <v>1</v>
      </c>
      <c r="I3339">
        <v>0</v>
      </c>
      <c r="J3339">
        <v>1</v>
      </c>
      <c r="K3339">
        <v>0</v>
      </c>
    </row>
    <row r="3340" spans="1:11" x14ac:dyDescent="0.2">
      <c r="A3340" t="s">
        <v>3647</v>
      </c>
      <c r="B3340" t="s">
        <v>86</v>
      </c>
      <c r="C3340" t="s">
        <v>296</v>
      </c>
      <c r="D3340" t="s">
        <v>269</v>
      </c>
      <c r="E3340" t="s">
        <v>247</v>
      </c>
      <c r="F3340">
        <v>0</v>
      </c>
      <c r="G3340">
        <v>0</v>
      </c>
      <c r="H3340">
        <v>2</v>
      </c>
      <c r="I3340">
        <v>0</v>
      </c>
      <c r="J3340">
        <v>2</v>
      </c>
      <c r="K3340">
        <v>0</v>
      </c>
    </row>
    <row r="3341" spans="1:11" x14ac:dyDescent="0.2">
      <c r="A3341" t="s">
        <v>3648</v>
      </c>
      <c r="B3341" t="s">
        <v>86</v>
      </c>
      <c r="C3341" t="s">
        <v>296</v>
      </c>
      <c r="D3341" t="s">
        <v>268</v>
      </c>
      <c r="E3341" t="s">
        <v>249</v>
      </c>
      <c r="F3341">
        <v>0</v>
      </c>
      <c r="G3341">
        <v>0</v>
      </c>
      <c r="H3341">
        <v>1</v>
      </c>
      <c r="I3341">
        <v>0</v>
      </c>
      <c r="J3341">
        <v>1</v>
      </c>
      <c r="K3341">
        <v>0</v>
      </c>
    </row>
    <row r="3342" spans="1:11" x14ac:dyDescent="0.2">
      <c r="A3342" t="s">
        <v>3649</v>
      </c>
      <c r="B3342" t="s">
        <v>86</v>
      </c>
      <c r="C3342" t="s">
        <v>296</v>
      </c>
      <c r="D3342" t="s">
        <v>270</v>
      </c>
      <c r="E3342" t="s">
        <v>250</v>
      </c>
      <c r="F3342">
        <v>0</v>
      </c>
      <c r="G3342">
        <v>0</v>
      </c>
      <c r="H3342">
        <v>1</v>
      </c>
      <c r="I3342">
        <v>0</v>
      </c>
      <c r="J3342">
        <v>1</v>
      </c>
      <c r="K3342">
        <v>0</v>
      </c>
    </row>
    <row r="3343" spans="1:11" x14ac:dyDescent="0.2">
      <c r="A3343" t="s">
        <v>3650</v>
      </c>
      <c r="B3343" t="s">
        <v>86</v>
      </c>
      <c r="C3343" t="s">
        <v>296</v>
      </c>
      <c r="D3343" t="s">
        <v>269</v>
      </c>
      <c r="E3343" t="s">
        <v>253</v>
      </c>
      <c r="F3343">
        <v>0</v>
      </c>
      <c r="G3343">
        <v>0</v>
      </c>
      <c r="H3343">
        <v>1</v>
      </c>
      <c r="I3343">
        <v>0</v>
      </c>
      <c r="J3343">
        <v>1</v>
      </c>
      <c r="K3343">
        <v>0</v>
      </c>
    </row>
    <row r="3344" spans="1:11" x14ac:dyDescent="0.2">
      <c r="A3344" t="s">
        <v>3651</v>
      </c>
      <c r="B3344" t="s">
        <v>86</v>
      </c>
      <c r="C3344" t="s">
        <v>296</v>
      </c>
      <c r="D3344" t="s">
        <v>271</v>
      </c>
      <c r="E3344" t="s">
        <v>255</v>
      </c>
      <c r="F3344">
        <v>0</v>
      </c>
      <c r="G3344">
        <v>0</v>
      </c>
      <c r="H3344">
        <v>2</v>
      </c>
      <c r="I3344">
        <v>0</v>
      </c>
      <c r="J3344">
        <v>2</v>
      </c>
      <c r="K3344">
        <v>0</v>
      </c>
    </row>
    <row r="3345" spans="1:11" x14ac:dyDescent="0.2">
      <c r="A3345" t="s">
        <v>3652</v>
      </c>
      <c r="B3345" t="s">
        <v>86</v>
      </c>
      <c r="C3345" t="s">
        <v>296</v>
      </c>
      <c r="D3345" t="s">
        <v>272</v>
      </c>
      <c r="E3345" t="s">
        <v>286</v>
      </c>
      <c r="F3345">
        <v>0</v>
      </c>
      <c r="G3345">
        <v>0</v>
      </c>
      <c r="H3345">
        <v>6</v>
      </c>
      <c r="I3345">
        <v>0</v>
      </c>
      <c r="J3345">
        <v>6</v>
      </c>
      <c r="K3345">
        <v>0</v>
      </c>
    </row>
    <row r="3346" spans="1:11" x14ac:dyDescent="0.2">
      <c r="A3346" t="s">
        <v>3653</v>
      </c>
      <c r="B3346" t="s">
        <v>91</v>
      </c>
      <c r="C3346" t="s">
        <v>275</v>
      </c>
      <c r="D3346" t="s">
        <v>104</v>
      </c>
      <c r="E3346" t="s">
        <v>277</v>
      </c>
      <c r="F3346">
        <v>0</v>
      </c>
      <c r="G3346">
        <v>0</v>
      </c>
      <c r="H3346">
        <v>8661</v>
      </c>
      <c r="I3346">
        <v>0</v>
      </c>
      <c r="J3346">
        <v>8661</v>
      </c>
      <c r="K3346">
        <v>0</v>
      </c>
    </row>
    <row r="3347" spans="1:11" x14ac:dyDescent="0.2">
      <c r="A3347" t="s">
        <v>3654</v>
      </c>
      <c r="B3347" t="s">
        <v>91</v>
      </c>
      <c r="C3347" t="s">
        <v>275</v>
      </c>
      <c r="D3347" t="s">
        <v>266</v>
      </c>
      <c r="E3347" t="s">
        <v>105</v>
      </c>
      <c r="F3347">
        <v>0</v>
      </c>
      <c r="G3347">
        <v>0</v>
      </c>
      <c r="H3347">
        <v>158</v>
      </c>
      <c r="I3347">
        <v>0</v>
      </c>
      <c r="J3347">
        <v>158</v>
      </c>
      <c r="K3347">
        <v>0</v>
      </c>
    </row>
    <row r="3348" spans="1:11" x14ac:dyDescent="0.2">
      <c r="A3348" t="s">
        <v>3655</v>
      </c>
      <c r="B3348" t="s">
        <v>91</v>
      </c>
      <c r="C3348" t="s">
        <v>275</v>
      </c>
      <c r="D3348" t="s">
        <v>266</v>
      </c>
      <c r="E3348" t="s">
        <v>106</v>
      </c>
      <c r="F3348">
        <v>0</v>
      </c>
      <c r="G3348">
        <v>0</v>
      </c>
      <c r="H3348">
        <v>150</v>
      </c>
      <c r="I3348">
        <v>0</v>
      </c>
      <c r="J3348">
        <v>150</v>
      </c>
      <c r="K3348">
        <v>0</v>
      </c>
    </row>
    <row r="3349" spans="1:11" x14ac:dyDescent="0.2">
      <c r="A3349" t="s">
        <v>3656</v>
      </c>
      <c r="B3349" t="s">
        <v>91</v>
      </c>
      <c r="C3349" t="s">
        <v>275</v>
      </c>
      <c r="D3349" t="s">
        <v>272</v>
      </c>
      <c r="E3349" t="s">
        <v>107</v>
      </c>
      <c r="F3349">
        <v>0</v>
      </c>
      <c r="G3349">
        <v>0</v>
      </c>
      <c r="H3349">
        <v>6</v>
      </c>
      <c r="I3349">
        <v>0</v>
      </c>
      <c r="J3349">
        <v>6</v>
      </c>
      <c r="K3349">
        <v>0</v>
      </c>
    </row>
    <row r="3350" spans="1:11" x14ac:dyDescent="0.2">
      <c r="A3350" t="s">
        <v>3657</v>
      </c>
      <c r="B3350" t="s">
        <v>91</v>
      </c>
      <c r="C3350" t="s">
        <v>275</v>
      </c>
      <c r="D3350" t="s">
        <v>270</v>
      </c>
      <c r="E3350" t="s">
        <v>108</v>
      </c>
      <c r="F3350">
        <v>0</v>
      </c>
      <c r="G3350">
        <v>0</v>
      </c>
      <c r="H3350">
        <v>32</v>
      </c>
      <c r="I3350">
        <v>0</v>
      </c>
      <c r="J3350">
        <v>32</v>
      </c>
      <c r="K3350">
        <v>0</v>
      </c>
    </row>
    <row r="3351" spans="1:11" x14ac:dyDescent="0.2">
      <c r="A3351" t="s">
        <v>3658</v>
      </c>
      <c r="B3351" t="s">
        <v>91</v>
      </c>
      <c r="C3351" t="s">
        <v>275</v>
      </c>
      <c r="D3351" t="s">
        <v>265</v>
      </c>
      <c r="E3351" t="s">
        <v>109</v>
      </c>
      <c r="F3351">
        <v>0</v>
      </c>
      <c r="G3351">
        <v>0</v>
      </c>
      <c r="H3351">
        <v>12</v>
      </c>
      <c r="I3351">
        <v>0</v>
      </c>
      <c r="J3351">
        <v>12</v>
      </c>
      <c r="K3351">
        <v>0</v>
      </c>
    </row>
    <row r="3352" spans="1:11" x14ac:dyDescent="0.2">
      <c r="A3352" t="s">
        <v>3659</v>
      </c>
      <c r="B3352" t="s">
        <v>91</v>
      </c>
      <c r="C3352" t="s">
        <v>275</v>
      </c>
      <c r="D3352" t="s">
        <v>266</v>
      </c>
      <c r="E3352" t="s">
        <v>110</v>
      </c>
      <c r="F3352">
        <v>0</v>
      </c>
      <c r="G3352">
        <v>0</v>
      </c>
      <c r="H3352">
        <v>99</v>
      </c>
      <c r="I3352">
        <v>0</v>
      </c>
      <c r="J3352">
        <v>99</v>
      </c>
      <c r="K3352">
        <v>0</v>
      </c>
    </row>
    <row r="3353" spans="1:11" x14ac:dyDescent="0.2">
      <c r="A3353" t="s">
        <v>3660</v>
      </c>
      <c r="B3353" t="s">
        <v>91</v>
      </c>
      <c r="C3353" t="s">
        <v>275</v>
      </c>
      <c r="D3353" t="s">
        <v>271</v>
      </c>
      <c r="E3353" t="s">
        <v>111</v>
      </c>
      <c r="F3353">
        <v>0</v>
      </c>
      <c r="G3353">
        <v>0</v>
      </c>
      <c r="H3353">
        <v>82</v>
      </c>
      <c r="I3353">
        <v>0</v>
      </c>
      <c r="J3353">
        <v>82</v>
      </c>
      <c r="K3353">
        <v>0</v>
      </c>
    </row>
    <row r="3354" spans="1:11" x14ac:dyDescent="0.2">
      <c r="A3354" t="s">
        <v>3661</v>
      </c>
      <c r="B3354" t="s">
        <v>91</v>
      </c>
      <c r="C3354" t="s">
        <v>275</v>
      </c>
      <c r="D3354" t="s">
        <v>268</v>
      </c>
      <c r="E3354" t="s">
        <v>112</v>
      </c>
      <c r="F3354">
        <v>0</v>
      </c>
      <c r="G3354">
        <v>0</v>
      </c>
      <c r="H3354">
        <v>3</v>
      </c>
      <c r="I3354">
        <v>0</v>
      </c>
      <c r="J3354">
        <v>3</v>
      </c>
      <c r="K3354">
        <v>0</v>
      </c>
    </row>
    <row r="3355" spans="1:11" x14ac:dyDescent="0.2">
      <c r="A3355" t="s">
        <v>3662</v>
      </c>
      <c r="B3355" t="s">
        <v>91</v>
      </c>
      <c r="C3355" t="s">
        <v>275</v>
      </c>
      <c r="D3355" t="s">
        <v>268</v>
      </c>
      <c r="E3355" t="s">
        <v>114</v>
      </c>
      <c r="F3355">
        <v>0</v>
      </c>
      <c r="G3355">
        <v>0</v>
      </c>
      <c r="H3355">
        <v>14</v>
      </c>
      <c r="I3355">
        <v>0</v>
      </c>
      <c r="J3355">
        <v>14</v>
      </c>
      <c r="K3355">
        <v>0</v>
      </c>
    </row>
    <row r="3356" spans="1:11" x14ac:dyDescent="0.2">
      <c r="A3356" t="s">
        <v>3663</v>
      </c>
      <c r="B3356" t="s">
        <v>91</v>
      </c>
      <c r="C3356" t="s">
        <v>275</v>
      </c>
      <c r="D3356" t="s">
        <v>270</v>
      </c>
      <c r="E3356" t="s">
        <v>115</v>
      </c>
      <c r="F3356">
        <v>0</v>
      </c>
      <c r="G3356">
        <v>0</v>
      </c>
      <c r="H3356">
        <v>40</v>
      </c>
      <c r="I3356">
        <v>0</v>
      </c>
      <c r="J3356">
        <v>40</v>
      </c>
      <c r="K3356">
        <v>0</v>
      </c>
    </row>
    <row r="3357" spans="1:11" x14ac:dyDescent="0.2">
      <c r="A3357" t="s">
        <v>3664</v>
      </c>
      <c r="B3357" t="s">
        <v>91</v>
      </c>
      <c r="C3357" t="s">
        <v>275</v>
      </c>
      <c r="D3357" t="s">
        <v>269</v>
      </c>
      <c r="E3357" t="s">
        <v>116</v>
      </c>
      <c r="F3357">
        <v>0</v>
      </c>
      <c r="G3357">
        <v>0</v>
      </c>
      <c r="H3357">
        <v>26</v>
      </c>
      <c r="I3357">
        <v>0</v>
      </c>
      <c r="J3357">
        <v>26</v>
      </c>
      <c r="K3357">
        <v>0</v>
      </c>
    </row>
    <row r="3358" spans="1:11" x14ac:dyDescent="0.2">
      <c r="A3358" t="s">
        <v>3665</v>
      </c>
      <c r="B3358" t="s">
        <v>91</v>
      </c>
      <c r="C3358" t="s">
        <v>275</v>
      </c>
      <c r="D3358" t="s">
        <v>272</v>
      </c>
      <c r="E3358" t="s">
        <v>117</v>
      </c>
      <c r="F3358">
        <v>0</v>
      </c>
      <c r="G3358">
        <v>0</v>
      </c>
      <c r="H3358">
        <v>21</v>
      </c>
      <c r="I3358">
        <v>0</v>
      </c>
      <c r="J3358">
        <v>21</v>
      </c>
      <c r="K3358">
        <v>0</v>
      </c>
    </row>
    <row r="3359" spans="1:11" x14ac:dyDescent="0.2">
      <c r="A3359" t="s">
        <v>3666</v>
      </c>
      <c r="B3359" t="s">
        <v>91</v>
      </c>
      <c r="C3359" t="s">
        <v>275</v>
      </c>
      <c r="D3359" t="s">
        <v>266</v>
      </c>
      <c r="E3359" t="s">
        <v>118</v>
      </c>
      <c r="F3359">
        <v>0</v>
      </c>
      <c r="G3359">
        <v>0</v>
      </c>
      <c r="H3359">
        <v>134</v>
      </c>
      <c r="I3359">
        <v>0</v>
      </c>
      <c r="J3359">
        <v>134</v>
      </c>
      <c r="K3359">
        <v>0</v>
      </c>
    </row>
    <row r="3360" spans="1:11" x14ac:dyDescent="0.2">
      <c r="A3360" t="s">
        <v>3667</v>
      </c>
      <c r="B3360" t="s">
        <v>91</v>
      </c>
      <c r="C3360" t="s">
        <v>275</v>
      </c>
      <c r="D3360" t="s">
        <v>269</v>
      </c>
      <c r="E3360" t="s">
        <v>119</v>
      </c>
      <c r="F3360">
        <v>0</v>
      </c>
      <c r="G3360">
        <v>0</v>
      </c>
      <c r="H3360">
        <v>43</v>
      </c>
      <c r="I3360">
        <v>0</v>
      </c>
      <c r="J3360">
        <v>43</v>
      </c>
      <c r="K3360">
        <v>0</v>
      </c>
    </row>
    <row r="3361" spans="1:11" x14ac:dyDescent="0.2">
      <c r="A3361" t="s">
        <v>3668</v>
      </c>
      <c r="B3361" t="s">
        <v>91</v>
      </c>
      <c r="C3361" t="s">
        <v>275</v>
      </c>
      <c r="D3361" t="s">
        <v>270</v>
      </c>
      <c r="E3361" t="s">
        <v>120</v>
      </c>
      <c r="F3361">
        <v>0</v>
      </c>
      <c r="G3361">
        <v>0</v>
      </c>
      <c r="H3361">
        <v>108</v>
      </c>
      <c r="I3361">
        <v>0</v>
      </c>
      <c r="J3361">
        <v>108</v>
      </c>
      <c r="K3361">
        <v>0</v>
      </c>
    </row>
    <row r="3362" spans="1:11" x14ac:dyDescent="0.2">
      <c r="A3362" t="s">
        <v>3669</v>
      </c>
      <c r="B3362" t="s">
        <v>91</v>
      </c>
      <c r="C3362" t="s">
        <v>275</v>
      </c>
      <c r="D3362" t="s">
        <v>266</v>
      </c>
      <c r="E3362" t="s">
        <v>121</v>
      </c>
      <c r="F3362">
        <v>0</v>
      </c>
      <c r="G3362">
        <v>0</v>
      </c>
      <c r="H3362">
        <v>134</v>
      </c>
      <c r="I3362">
        <v>0</v>
      </c>
      <c r="J3362">
        <v>134</v>
      </c>
      <c r="K3362">
        <v>0</v>
      </c>
    </row>
    <row r="3363" spans="1:11" x14ac:dyDescent="0.2">
      <c r="A3363" t="s">
        <v>3670</v>
      </c>
      <c r="B3363" t="s">
        <v>91</v>
      </c>
      <c r="C3363" t="s">
        <v>275</v>
      </c>
      <c r="D3363" t="s">
        <v>269</v>
      </c>
      <c r="E3363" t="s">
        <v>122</v>
      </c>
      <c r="F3363">
        <v>0</v>
      </c>
      <c r="G3363">
        <v>0</v>
      </c>
      <c r="H3363">
        <v>175</v>
      </c>
      <c r="I3363">
        <v>0</v>
      </c>
      <c r="J3363">
        <v>175</v>
      </c>
      <c r="K3363">
        <v>0</v>
      </c>
    </row>
    <row r="3364" spans="1:11" x14ac:dyDescent="0.2">
      <c r="A3364" t="s">
        <v>3671</v>
      </c>
      <c r="B3364" t="s">
        <v>91</v>
      </c>
      <c r="C3364" t="s">
        <v>275</v>
      </c>
      <c r="D3364" t="s">
        <v>268</v>
      </c>
      <c r="E3364" t="s">
        <v>123</v>
      </c>
      <c r="F3364">
        <v>0</v>
      </c>
      <c r="G3364">
        <v>0</v>
      </c>
      <c r="H3364">
        <v>10</v>
      </c>
      <c r="I3364">
        <v>0</v>
      </c>
      <c r="J3364">
        <v>10</v>
      </c>
      <c r="K3364">
        <v>0</v>
      </c>
    </row>
    <row r="3365" spans="1:11" x14ac:dyDescent="0.2">
      <c r="A3365" t="s">
        <v>3672</v>
      </c>
      <c r="B3365" t="s">
        <v>91</v>
      </c>
      <c r="C3365" t="s">
        <v>275</v>
      </c>
      <c r="D3365" t="s">
        <v>272</v>
      </c>
      <c r="E3365" t="s">
        <v>124</v>
      </c>
      <c r="F3365">
        <v>0</v>
      </c>
      <c r="G3365">
        <v>0</v>
      </c>
      <c r="H3365">
        <v>4</v>
      </c>
      <c r="I3365">
        <v>0</v>
      </c>
      <c r="J3365">
        <v>4</v>
      </c>
      <c r="K3365">
        <v>0</v>
      </c>
    </row>
    <row r="3366" spans="1:11" x14ac:dyDescent="0.2">
      <c r="A3366" t="s">
        <v>3673</v>
      </c>
      <c r="B3366" t="s">
        <v>91</v>
      </c>
      <c r="C3366" t="s">
        <v>275</v>
      </c>
      <c r="D3366" t="s">
        <v>265</v>
      </c>
      <c r="E3366" t="s">
        <v>125</v>
      </c>
      <c r="F3366">
        <v>0</v>
      </c>
      <c r="G3366">
        <v>0</v>
      </c>
      <c r="H3366">
        <v>134</v>
      </c>
      <c r="I3366">
        <v>0</v>
      </c>
      <c r="J3366">
        <v>134</v>
      </c>
      <c r="K3366">
        <v>0</v>
      </c>
    </row>
    <row r="3367" spans="1:11" x14ac:dyDescent="0.2">
      <c r="A3367" t="s">
        <v>3674</v>
      </c>
      <c r="B3367" t="s">
        <v>91</v>
      </c>
      <c r="C3367" t="s">
        <v>275</v>
      </c>
      <c r="D3367" t="s">
        <v>266</v>
      </c>
      <c r="E3367" t="s">
        <v>126</v>
      </c>
      <c r="F3367">
        <v>0</v>
      </c>
      <c r="G3367">
        <v>0</v>
      </c>
      <c r="H3367">
        <v>83</v>
      </c>
      <c r="I3367">
        <v>0</v>
      </c>
      <c r="J3367">
        <v>83</v>
      </c>
      <c r="K3367">
        <v>0</v>
      </c>
    </row>
    <row r="3368" spans="1:11" x14ac:dyDescent="0.2">
      <c r="A3368" t="s">
        <v>3675</v>
      </c>
      <c r="B3368" t="s">
        <v>91</v>
      </c>
      <c r="C3368" t="s">
        <v>275</v>
      </c>
      <c r="D3368" t="s">
        <v>265</v>
      </c>
      <c r="E3368" t="s">
        <v>127</v>
      </c>
      <c r="F3368">
        <v>0</v>
      </c>
      <c r="G3368">
        <v>0</v>
      </c>
      <c r="H3368">
        <v>80</v>
      </c>
      <c r="I3368">
        <v>0</v>
      </c>
      <c r="J3368">
        <v>80</v>
      </c>
      <c r="K3368">
        <v>0</v>
      </c>
    </row>
    <row r="3369" spans="1:11" x14ac:dyDescent="0.2">
      <c r="A3369" t="s">
        <v>3676</v>
      </c>
      <c r="B3369" t="s">
        <v>91</v>
      </c>
      <c r="C3369" t="s">
        <v>275</v>
      </c>
      <c r="D3369" t="s">
        <v>268</v>
      </c>
      <c r="E3369" t="s">
        <v>128</v>
      </c>
      <c r="F3369">
        <v>0</v>
      </c>
      <c r="G3369">
        <v>0</v>
      </c>
      <c r="H3369">
        <v>18</v>
      </c>
      <c r="I3369">
        <v>0</v>
      </c>
      <c r="J3369">
        <v>18</v>
      </c>
      <c r="K3369">
        <v>0</v>
      </c>
    </row>
    <row r="3370" spans="1:11" x14ac:dyDescent="0.2">
      <c r="A3370" t="s">
        <v>3677</v>
      </c>
      <c r="B3370" t="s">
        <v>91</v>
      </c>
      <c r="C3370" t="s">
        <v>275</v>
      </c>
      <c r="D3370" t="s">
        <v>268</v>
      </c>
      <c r="E3370" t="s">
        <v>129</v>
      </c>
      <c r="F3370">
        <v>0</v>
      </c>
      <c r="G3370">
        <v>0</v>
      </c>
      <c r="H3370">
        <v>23</v>
      </c>
      <c r="I3370">
        <v>0</v>
      </c>
      <c r="J3370">
        <v>23</v>
      </c>
      <c r="K3370">
        <v>0</v>
      </c>
    </row>
    <row r="3371" spans="1:11" x14ac:dyDescent="0.2">
      <c r="A3371" t="s">
        <v>3678</v>
      </c>
      <c r="B3371" t="s">
        <v>91</v>
      </c>
      <c r="C3371" t="s">
        <v>275</v>
      </c>
      <c r="D3371" t="s">
        <v>266</v>
      </c>
      <c r="E3371" t="s">
        <v>130</v>
      </c>
      <c r="F3371">
        <v>0</v>
      </c>
      <c r="G3371">
        <v>0</v>
      </c>
      <c r="H3371">
        <v>2</v>
      </c>
      <c r="I3371">
        <v>0</v>
      </c>
      <c r="J3371">
        <v>2</v>
      </c>
      <c r="K3371">
        <v>0</v>
      </c>
    </row>
    <row r="3372" spans="1:11" x14ac:dyDescent="0.2">
      <c r="A3372" t="s">
        <v>3679</v>
      </c>
      <c r="B3372" t="s">
        <v>91</v>
      </c>
      <c r="C3372" t="s">
        <v>275</v>
      </c>
      <c r="D3372" t="s">
        <v>270</v>
      </c>
      <c r="E3372" t="s">
        <v>131</v>
      </c>
      <c r="F3372">
        <v>0</v>
      </c>
      <c r="G3372">
        <v>0</v>
      </c>
      <c r="H3372">
        <v>32</v>
      </c>
      <c r="I3372">
        <v>0</v>
      </c>
      <c r="J3372">
        <v>32</v>
      </c>
      <c r="K3372">
        <v>0</v>
      </c>
    </row>
    <row r="3373" spans="1:11" x14ac:dyDescent="0.2">
      <c r="A3373" t="s">
        <v>3680</v>
      </c>
      <c r="B3373" t="s">
        <v>91</v>
      </c>
      <c r="C3373" t="s">
        <v>275</v>
      </c>
      <c r="D3373" t="s">
        <v>271</v>
      </c>
      <c r="E3373" t="s">
        <v>132</v>
      </c>
      <c r="F3373">
        <v>0</v>
      </c>
      <c r="G3373">
        <v>0</v>
      </c>
      <c r="H3373">
        <v>14</v>
      </c>
      <c r="I3373">
        <v>0</v>
      </c>
      <c r="J3373">
        <v>14</v>
      </c>
      <c r="K3373">
        <v>0</v>
      </c>
    </row>
    <row r="3374" spans="1:11" x14ac:dyDescent="0.2">
      <c r="A3374" t="s">
        <v>3681</v>
      </c>
      <c r="B3374" t="s">
        <v>91</v>
      </c>
      <c r="C3374" t="s">
        <v>275</v>
      </c>
      <c r="D3374" t="s">
        <v>266</v>
      </c>
      <c r="E3374" t="s">
        <v>133</v>
      </c>
      <c r="F3374">
        <v>0</v>
      </c>
      <c r="G3374">
        <v>0</v>
      </c>
      <c r="H3374">
        <v>148</v>
      </c>
      <c r="I3374">
        <v>0</v>
      </c>
      <c r="J3374">
        <v>148</v>
      </c>
      <c r="K3374">
        <v>0</v>
      </c>
    </row>
    <row r="3375" spans="1:11" x14ac:dyDescent="0.2">
      <c r="A3375" t="s">
        <v>3682</v>
      </c>
      <c r="B3375" t="s">
        <v>91</v>
      </c>
      <c r="C3375" t="s">
        <v>275</v>
      </c>
      <c r="D3375" t="s">
        <v>268</v>
      </c>
      <c r="E3375" t="s">
        <v>134</v>
      </c>
      <c r="F3375">
        <v>0</v>
      </c>
      <c r="G3375">
        <v>0</v>
      </c>
      <c r="H3375">
        <v>8</v>
      </c>
      <c r="I3375">
        <v>0</v>
      </c>
      <c r="J3375">
        <v>8</v>
      </c>
      <c r="K3375">
        <v>0</v>
      </c>
    </row>
    <row r="3376" spans="1:11" x14ac:dyDescent="0.2">
      <c r="A3376" t="s">
        <v>3683</v>
      </c>
      <c r="B3376" t="s">
        <v>91</v>
      </c>
      <c r="C3376" t="s">
        <v>275</v>
      </c>
      <c r="D3376" t="s">
        <v>267</v>
      </c>
      <c r="E3376" t="s">
        <v>135</v>
      </c>
      <c r="F3376">
        <v>0</v>
      </c>
      <c r="G3376">
        <v>0</v>
      </c>
      <c r="H3376">
        <v>10</v>
      </c>
      <c r="I3376">
        <v>0</v>
      </c>
      <c r="J3376">
        <v>10</v>
      </c>
      <c r="K3376">
        <v>0</v>
      </c>
    </row>
    <row r="3377" spans="1:11" x14ac:dyDescent="0.2">
      <c r="A3377" t="s">
        <v>3684</v>
      </c>
      <c r="B3377" t="s">
        <v>91</v>
      </c>
      <c r="C3377" t="s">
        <v>275</v>
      </c>
      <c r="D3377" t="s">
        <v>264</v>
      </c>
      <c r="E3377" t="s">
        <v>136</v>
      </c>
      <c r="F3377">
        <v>0</v>
      </c>
      <c r="G3377">
        <v>0</v>
      </c>
      <c r="H3377">
        <v>11</v>
      </c>
      <c r="I3377">
        <v>0</v>
      </c>
      <c r="J3377">
        <v>11</v>
      </c>
      <c r="K3377">
        <v>0</v>
      </c>
    </row>
    <row r="3378" spans="1:11" x14ac:dyDescent="0.2">
      <c r="A3378" t="s">
        <v>3685</v>
      </c>
      <c r="B3378" t="s">
        <v>91</v>
      </c>
      <c r="C3378" t="s">
        <v>275</v>
      </c>
      <c r="D3378" t="s">
        <v>264</v>
      </c>
      <c r="E3378" t="s">
        <v>137</v>
      </c>
      <c r="F3378">
        <v>0</v>
      </c>
      <c r="G3378">
        <v>0</v>
      </c>
      <c r="H3378">
        <v>54</v>
      </c>
      <c r="I3378">
        <v>0</v>
      </c>
      <c r="J3378">
        <v>54</v>
      </c>
      <c r="K3378">
        <v>0</v>
      </c>
    </row>
    <row r="3379" spans="1:11" x14ac:dyDescent="0.2">
      <c r="A3379" t="s">
        <v>3686</v>
      </c>
      <c r="B3379" t="s">
        <v>91</v>
      </c>
      <c r="C3379" t="s">
        <v>275</v>
      </c>
      <c r="D3379" t="s">
        <v>270</v>
      </c>
      <c r="E3379" t="s">
        <v>138</v>
      </c>
      <c r="F3379">
        <v>0</v>
      </c>
      <c r="G3379">
        <v>0</v>
      </c>
      <c r="H3379">
        <v>92</v>
      </c>
      <c r="I3379">
        <v>0</v>
      </c>
      <c r="J3379">
        <v>92</v>
      </c>
      <c r="K3379">
        <v>0</v>
      </c>
    </row>
    <row r="3380" spans="1:11" x14ac:dyDescent="0.2">
      <c r="A3380" t="s">
        <v>3687</v>
      </c>
      <c r="B3380" t="s">
        <v>91</v>
      </c>
      <c r="C3380" t="s">
        <v>275</v>
      </c>
      <c r="D3380" t="s">
        <v>272</v>
      </c>
      <c r="E3380" t="s">
        <v>139</v>
      </c>
      <c r="F3380">
        <v>0</v>
      </c>
      <c r="G3380">
        <v>0</v>
      </c>
      <c r="H3380">
        <v>2</v>
      </c>
      <c r="I3380">
        <v>0</v>
      </c>
      <c r="J3380">
        <v>2</v>
      </c>
      <c r="K3380">
        <v>0</v>
      </c>
    </row>
    <row r="3381" spans="1:11" x14ac:dyDescent="0.2">
      <c r="A3381" t="s">
        <v>3688</v>
      </c>
      <c r="B3381" t="s">
        <v>91</v>
      </c>
      <c r="C3381" t="s">
        <v>275</v>
      </c>
      <c r="D3381" t="s">
        <v>270</v>
      </c>
      <c r="E3381" t="s">
        <v>140</v>
      </c>
      <c r="F3381">
        <v>0</v>
      </c>
      <c r="G3381">
        <v>0</v>
      </c>
      <c r="H3381">
        <v>24</v>
      </c>
      <c r="I3381">
        <v>0</v>
      </c>
      <c r="J3381">
        <v>24</v>
      </c>
      <c r="K3381">
        <v>0</v>
      </c>
    </row>
    <row r="3382" spans="1:11" x14ac:dyDescent="0.2">
      <c r="A3382" t="s">
        <v>3689</v>
      </c>
      <c r="B3382" t="s">
        <v>91</v>
      </c>
      <c r="C3382" t="s">
        <v>275</v>
      </c>
      <c r="D3382" t="s">
        <v>271</v>
      </c>
      <c r="E3382" t="s">
        <v>141</v>
      </c>
      <c r="F3382">
        <v>0</v>
      </c>
      <c r="G3382">
        <v>0</v>
      </c>
      <c r="H3382">
        <v>9</v>
      </c>
      <c r="I3382">
        <v>0</v>
      </c>
      <c r="J3382">
        <v>9</v>
      </c>
      <c r="K3382">
        <v>0</v>
      </c>
    </row>
    <row r="3383" spans="1:11" x14ac:dyDescent="0.2">
      <c r="A3383" t="s">
        <v>3690</v>
      </c>
      <c r="B3383" t="s">
        <v>91</v>
      </c>
      <c r="C3383" t="s">
        <v>275</v>
      </c>
      <c r="D3383" t="s">
        <v>267</v>
      </c>
      <c r="E3383" t="s">
        <v>142</v>
      </c>
      <c r="F3383">
        <v>0</v>
      </c>
      <c r="G3383">
        <v>0</v>
      </c>
      <c r="H3383">
        <v>17</v>
      </c>
      <c r="I3383">
        <v>0</v>
      </c>
      <c r="J3383">
        <v>17</v>
      </c>
      <c r="K3383">
        <v>0</v>
      </c>
    </row>
    <row r="3384" spans="1:11" x14ac:dyDescent="0.2">
      <c r="A3384" t="s">
        <v>3691</v>
      </c>
      <c r="B3384" t="s">
        <v>91</v>
      </c>
      <c r="C3384" t="s">
        <v>275</v>
      </c>
      <c r="D3384" t="s">
        <v>266</v>
      </c>
      <c r="E3384" t="s">
        <v>143</v>
      </c>
      <c r="F3384">
        <v>0</v>
      </c>
      <c r="G3384">
        <v>0</v>
      </c>
      <c r="H3384">
        <v>166</v>
      </c>
      <c r="I3384">
        <v>0</v>
      </c>
      <c r="J3384">
        <v>166</v>
      </c>
      <c r="K3384">
        <v>0</v>
      </c>
    </row>
    <row r="3385" spans="1:11" x14ac:dyDescent="0.2">
      <c r="A3385" t="s">
        <v>3692</v>
      </c>
      <c r="B3385" t="s">
        <v>91</v>
      </c>
      <c r="C3385" t="s">
        <v>275</v>
      </c>
      <c r="D3385" t="s">
        <v>264</v>
      </c>
      <c r="E3385" t="s">
        <v>278</v>
      </c>
      <c r="F3385">
        <v>0</v>
      </c>
      <c r="G3385">
        <v>0</v>
      </c>
      <c r="H3385">
        <v>289</v>
      </c>
      <c r="I3385">
        <v>0</v>
      </c>
      <c r="J3385">
        <v>289</v>
      </c>
      <c r="K3385">
        <v>0</v>
      </c>
    </row>
    <row r="3386" spans="1:11" x14ac:dyDescent="0.2">
      <c r="A3386" t="s">
        <v>3693</v>
      </c>
      <c r="B3386" t="s">
        <v>91</v>
      </c>
      <c r="C3386" t="s">
        <v>275</v>
      </c>
      <c r="D3386" t="s">
        <v>265</v>
      </c>
      <c r="E3386" t="s">
        <v>279</v>
      </c>
      <c r="F3386">
        <v>0</v>
      </c>
      <c r="G3386">
        <v>0</v>
      </c>
      <c r="H3386">
        <v>1042</v>
      </c>
      <c r="I3386">
        <v>0</v>
      </c>
      <c r="J3386">
        <v>1042</v>
      </c>
      <c r="K3386">
        <v>0</v>
      </c>
    </row>
    <row r="3387" spans="1:11" x14ac:dyDescent="0.2">
      <c r="A3387" t="s">
        <v>3694</v>
      </c>
      <c r="B3387" t="s">
        <v>91</v>
      </c>
      <c r="C3387" t="s">
        <v>275</v>
      </c>
      <c r="D3387" t="s">
        <v>272</v>
      </c>
      <c r="E3387" t="s">
        <v>144</v>
      </c>
      <c r="F3387">
        <v>0</v>
      </c>
      <c r="G3387">
        <v>0</v>
      </c>
      <c r="H3387">
        <v>14</v>
      </c>
      <c r="I3387">
        <v>0</v>
      </c>
      <c r="J3387">
        <v>14</v>
      </c>
      <c r="K3387">
        <v>0</v>
      </c>
    </row>
    <row r="3388" spans="1:11" x14ac:dyDescent="0.2">
      <c r="A3388" t="s">
        <v>3695</v>
      </c>
      <c r="B3388" t="s">
        <v>91</v>
      </c>
      <c r="C3388" t="s">
        <v>275</v>
      </c>
      <c r="D3388" t="s">
        <v>269</v>
      </c>
      <c r="E3388" t="s">
        <v>145</v>
      </c>
      <c r="F3388">
        <v>0</v>
      </c>
      <c r="G3388">
        <v>0</v>
      </c>
      <c r="H3388">
        <v>63</v>
      </c>
      <c r="I3388">
        <v>0</v>
      </c>
      <c r="J3388">
        <v>63</v>
      </c>
      <c r="K3388">
        <v>0</v>
      </c>
    </row>
    <row r="3389" spans="1:11" x14ac:dyDescent="0.2">
      <c r="A3389" t="s">
        <v>3696</v>
      </c>
      <c r="B3389" t="s">
        <v>91</v>
      </c>
      <c r="C3389" t="s">
        <v>275</v>
      </c>
      <c r="D3389" t="s">
        <v>266</v>
      </c>
      <c r="E3389" t="s">
        <v>146</v>
      </c>
      <c r="F3389">
        <v>0</v>
      </c>
      <c r="G3389">
        <v>0</v>
      </c>
      <c r="H3389">
        <v>290</v>
      </c>
      <c r="I3389">
        <v>0</v>
      </c>
      <c r="J3389">
        <v>290</v>
      </c>
      <c r="K3389">
        <v>0</v>
      </c>
    </row>
    <row r="3390" spans="1:11" x14ac:dyDescent="0.2">
      <c r="A3390" t="s">
        <v>3697</v>
      </c>
      <c r="B3390" t="s">
        <v>91</v>
      </c>
      <c r="C3390" t="s">
        <v>275</v>
      </c>
      <c r="D3390" t="s">
        <v>265</v>
      </c>
      <c r="E3390" t="s">
        <v>147</v>
      </c>
      <c r="F3390">
        <v>0</v>
      </c>
      <c r="G3390">
        <v>0</v>
      </c>
      <c r="H3390">
        <v>233</v>
      </c>
      <c r="I3390">
        <v>0</v>
      </c>
      <c r="J3390">
        <v>233</v>
      </c>
      <c r="K3390">
        <v>0</v>
      </c>
    </row>
    <row r="3391" spans="1:11" x14ac:dyDescent="0.2">
      <c r="A3391" t="s">
        <v>3698</v>
      </c>
      <c r="B3391" t="s">
        <v>91</v>
      </c>
      <c r="C3391" t="s">
        <v>275</v>
      </c>
      <c r="D3391" t="s">
        <v>267</v>
      </c>
      <c r="E3391" t="s">
        <v>148</v>
      </c>
      <c r="F3391">
        <v>0</v>
      </c>
      <c r="G3391">
        <v>0</v>
      </c>
      <c r="H3391">
        <v>13</v>
      </c>
      <c r="I3391">
        <v>0</v>
      </c>
      <c r="J3391">
        <v>13</v>
      </c>
      <c r="K3391">
        <v>0</v>
      </c>
    </row>
    <row r="3392" spans="1:11" x14ac:dyDescent="0.2">
      <c r="A3392" t="s">
        <v>3699</v>
      </c>
      <c r="B3392" t="s">
        <v>91</v>
      </c>
      <c r="C3392" t="s">
        <v>275</v>
      </c>
      <c r="D3392" t="s">
        <v>270</v>
      </c>
      <c r="E3392" t="s">
        <v>149</v>
      </c>
      <c r="F3392">
        <v>0</v>
      </c>
      <c r="G3392">
        <v>0</v>
      </c>
      <c r="H3392">
        <v>71</v>
      </c>
      <c r="I3392">
        <v>0</v>
      </c>
      <c r="J3392">
        <v>71</v>
      </c>
      <c r="K3392">
        <v>0</v>
      </c>
    </row>
    <row r="3393" spans="1:11" x14ac:dyDescent="0.2">
      <c r="A3393" t="s">
        <v>3700</v>
      </c>
      <c r="B3393" t="s">
        <v>91</v>
      </c>
      <c r="C3393" t="s">
        <v>275</v>
      </c>
      <c r="D3393" t="s">
        <v>266</v>
      </c>
      <c r="E3393" t="s">
        <v>150</v>
      </c>
      <c r="F3393">
        <v>0</v>
      </c>
      <c r="G3393">
        <v>0</v>
      </c>
      <c r="H3393">
        <v>120</v>
      </c>
      <c r="I3393">
        <v>0</v>
      </c>
      <c r="J3393">
        <v>120</v>
      </c>
      <c r="K3393">
        <v>0</v>
      </c>
    </row>
    <row r="3394" spans="1:11" x14ac:dyDescent="0.2">
      <c r="A3394" t="s">
        <v>3701</v>
      </c>
      <c r="B3394" t="s">
        <v>91</v>
      </c>
      <c r="C3394" t="s">
        <v>275</v>
      </c>
      <c r="D3394" t="s">
        <v>266</v>
      </c>
      <c r="E3394" t="s">
        <v>151</v>
      </c>
      <c r="F3394">
        <v>0</v>
      </c>
      <c r="G3394">
        <v>0</v>
      </c>
      <c r="H3394">
        <v>126</v>
      </c>
      <c r="I3394">
        <v>0</v>
      </c>
      <c r="J3394">
        <v>126</v>
      </c>
      <c r="K3394">
        <v>0</v>
      </c>
    </row>
    <row r="3395" spans="1:11" x14ac:dyDescent="0.2">
      <c r="A3395" t="s">
        <v>3702</v>
      </c>
      <c r="B3395" t="s">
        <v>91</v>
      </c>
      <c r="C3395" t="s">
        <v>275</v>
      </c>
      <c r="D3395" t="s">
        <v>268</v>
      </c>
      <c r="E3395" t="s">
        <v>152</v>
      </c>
      <c r="F3395">
        <v>0</v>
      </c>
      <c r="G3395">
        <v>0</v>
      </c>
      <c r="H3395">
        <v>3</v>
      </c>
      <c r="I3395">
        <v>0</v>
      </c>
      <c r="J3395">
        <v>3</v>
      </c>
      <c r="K3395">
        <v>0</v>
      </c>
    </row>
    <row r="3396" spans="1:11" x14ac:dyDescent="0.2">
      <c r="A3396" t="s">
        <v>3703</v>
      </c>
      <c r="B3396" t="s">
        <v>91</v>
      </c>
      <c r="C3396" t="s">
        <v>275</v>
      </c>
      <c r="D3396" t="s">
        <v>266</v>
      </c>
      <c r="E3396" t="s">
        <v>153</v>
      </c>
      <c r="F3396">
        <v>0</v>
      </c>
      <c r="G3396">
        <v>0</v>
      </c>
      <c r="H3396">
        <v>85</v>
      </c>
      <c r="I3396">
        <v>0</v>
      </c>
      <c r="J3396">
        <v>85</v>
      </c>
      <c r="K3396">
        <v>0</v>
      </c>
    </row>
    <row r="3397" spans="1:11" x14ac:dyDescent="0.2">
      <c r="A3397" t="s">
        <v>3704</v>
      </c>
      <c r="B3397" t="s">
        <v>91</v>
      </c>
      <c r="C3397" t="s">
        <v>275</v>
      </c>
      <c r="D3397" t="s">
        <v>269</v>
      </c>
      <c r="E3397" t="s">
        <v>154</v>
      </c>
      <c r="F3397">
        <v>0</v>
      </c>
      <c r="G3397">
        <v>0</v>
      </c>
      <c r="H3397">
        <v>249</v>
      </c>
      <c r="I3397">
        <v>0</v>
      </c>
      <c r="J3397">
        <v>249</v>
      </c>
      <c r="K3397">
        <v>0</v>
      </c>
    </row>
    <row r="3398" spans="1:11" x14ac:dyDescent="0.2">
      <c r="A3398" t="s">
        <v>3705</v>
      </c>
      <c r="B3398" t="s">
        <v>91</v>
      </c>
      <c r="C3398" t="s">
        <v>275</v>
      </c>
      <c r="D3398" t="s">
        <v>266</v>
      </c>
      <c r="E3398" t="s">
        <v>155</v>
      </c>
      <c r="F3398">
        <v>0</v>
      </c>
      <c r="G3398">
        <v>0</v>
      </c>
      <c r="H3398">
        <v>223</v>
      </c>
      <c r="I3398">
        <v>0</v>
      </c>
      <c r="J3398">
        <v>223</v>
      </c>
      <c r="K3398">
        <v>0</v>
      </c>
    </row>
    <row r="3399" spans="1:11" x14ac:dyDescent="0.2">
      <c r="A3399" t="s">
        <v>3706</v>
      </c>
      <c r="B3399" t="s">
        <v>91</v>
      </c>
      <c r="C3399" t="s">
        <v>275</v>
      </c>
      <c r="D3399" t="s">
        <v>266</v>
      </c>
      <c r="E3399" t="s">
        <v>156</v>
      </c>
      <c r="F3399">
        <v>0</v>
      </c>
      <c r="G3399">
        <v>0</v>
      </c>
      <c r="H3399">
        <v>45</v>
      </c>
      <c r="I3399">
        <v>0</v>
      </c>
      <c r="J3399">
        <v>45</v>
      </c>
      <c r="K3399">
        <v>0</v>
      </c>
    </row>
    <row r="3400" spans="1:11" x14ac:dyDescent="0.2">
      <c r="A3400" t="s">
        <v>3707</v>
      </c>
      <c r="B3400" t="s">
        <v>91</v>
      </c>
      <c r="C3400" t="s">
        <v>275</v>
      </c>
      <c r="D3400" t="s">
        <v>267</v>
      </c>
      <c r="E3400" t="s">
        <v>157</v>
      </c>
      <c r="F3400">
        <v>0</v>
      </c>
      <c r="G3400">
        <v>0</v>
      </c>
      <c r="H3400">
        <v>2</v>
      </c>
      <c r="I3400">
        <v>0</v>
      </c>
      <c r="J3400">
        <v>2</v>
      </c>
      <c r="K3400">
        <v>0</v>
      </c>
    </row>
    <row r="3401" spans="1:11" x14ac:dyDescent="0.2">
      <c r="A3401" t="s">
        <v>3708</v>
      </c>
      <c r="B3401" t="s">
        <v>91</v>
      </c>
      <c r="C3401" t="s">
        <v>275</v>
      </c>
      <c r="D3401" t="s">
        <v>266</v>
      </c>
      <c r="E3401" t="s">
        <v>158</v>
      </c>
      <c r="F3401">
        <v>0</v>
      </c>
      <c r="G3401">
        <v>0</v>
      </c>
      <c r="H3401">
        <v>60</v>
      </c>
      <c r="I3401">
        <v>0</v>
      </c>
      <c r="J3401">
        <v>60</v>
      </c>
      <c r="K3401">
        <v>0</v>
      </c>
    </row>
    <row r="3402" spans="1:11" x14ac:dyDescent="0.2">
      <c r="A3402" t="s">
        <v>3709</v>
      </c>
      <c r="B3402" t="s">
        <v>91</v>
      </c>
      <c r="C3402" t="s">
        <v>275</v>
      </c>
      <c r="D3402" t="s">
        <v>271</v>
      </c>
      <c r="E3402" t="s">
        <v>159</v>
      </c>
      <c r="F3402">
        <v>0</v>
      </c>
      <c r="G3402">
        <v>0</v>
      </c>
      <c r="H3402">
        <v>8</v>
      </c>
      <c r="I3402">
        <v>0</v>
      </c>
      <c r="J3402">
        <v>8</v>
      </c>
      <c r="K3402">
        <v>0</v>
      </c>
    </row>
    <row r="3403" spans="1:11" x14ac:dyDescent="0.2">
      <c r="A3403" t="s">
        <v>3710</v>
      </c>
      <c r="B3403" t="s">
        <v>91</v>
      </c>
      <c r="C3403" t="s">
        <v>275</v>
      </c>
      <c r="D3403" t="s">
        <v>265</v>
      </c>
      <c r="E3403" t="s">
        <v>160</v>
      </c>
      <c r="F3403">
        <v>0</v>
      </c>
      <c r="G3403">
        <v>0</v>
      </c>
      <c r="H3403">
        <v>381</v>
      </c>
      <c r="I3403">
        <v>0</v>
      </c>
      <c r="J3403">
        <v>381</v>
      </c>
      <c r="K3403">
        <v>0</v>
      </c>
    </row>
    <row r="3404" spans="1:11" x14ac:dyDescent="0.2">
      <c r="A3404" t="s">
        <v>3711</v>
      </c>
      <c r="B3404" t="s">
        <v>91</v>
      </c>
      <c r="C3404" t="s">
        <v>275</v>
      </c>
      <c r="D3404" t="s">
        <v>266</v>
      </c>
      <c r="E3404" t="s">
        <v>161</v>
      </c>
      <c r="F3404">
        <v>0</v>
      </c>
      <c r="G3404">
        <v>0</v>
      </c>
      <c r="H3404">
        <v>63</v>
      </c>
      <c r="I3404">
        <v>0</v>
      </c>
      <c r="J3404">
        <v>63</v>
      </c>
      <c r="K3404">
        <v>0</v>
      </c>
    </row>
    <row r="3405" spans="1:11" x14ac:dyDescent="0.2">
      <c r="A3405" t="s">
        <v>3712</v>
      </c>
      <c r="B3405" t="s">
        <v>91</v>
      </c>
      <c r="C3405" t="s">
        <v>275</v>
      </c>
      <c r="D3405" t="s">
        <v>266</v>
      </c>
      <c r="E3405" t="s">
        <v>162</v>
      </c>
      <c r="F3405">
        <v>0</v>
      </c>
      <c r="G3405">
        <v>0</v>
      </c>
      <c r="H3405">
        <v>137</v>
      </c>
      <c r="I3405">
        <v>0</v>
      </c>
      <c r="J3405">
        <v>137</v>
      </c>
      <c r="K3405">
        <v>0</v>
      </c>
    </row>
    <row r="3406" spans="1:11" x14ac:dyDescent="0.2">
      <c r="A3406" t="s">
        <v>3713</v>
      </c>
      <c r="B3406" t="s">
        <v>91</v>
      </c>
      <c r="C3406" t="s">
        <v>275</v>
      </c>
      <c r="D3406" t="s">
        <v>269</v>
      </c>
      <c r="E3406" t="s">
        <v>163</v>
      </c>
      <c r="F3406">
        <v>0</v>
      </c>
      <c r="G3406">
        <v>0</v>
      </c>
      <c r="H3406">
        <v>12</v>
      </c>
      <c r="I3406">
        <v>0</v>
      </c>
      <c r="J3406">
        <v>12</v>
      </c>
      <c r="K3406">
        <v>0</v>
      </c>
    </row>
    <row r="3407" spans="1:11" x14ac:dyDescent="0.2">
      <c r="A3407" t="s">
        <v>3714</v>
      </c>
      <c r="B3407" t="s">
        <v>91</v>
      </c>
      <c r="C3407" t="s">
        <v>275</v>
      </c>
      <c r="D3407" t="s">
        <v>266</v>
      </c>
      <c r="E3407" t="s">
        <v>165</v>
      </c>
      <c r="F3407">
        <v>0</v>
      </c>
      <c r="G3407">
        <v>0</v>
      </c>
      <c r="H3407">
        <v>102</v>
      </c>
      <c r="I3407">
        <v>0</v>
      </c>
      <c r="J3407">
        <v>102</v>
      </c>
      <c r="K3407">
        <v>0</v>
      </c>
    </row>
    <row r="3408" spans="1:11" x14ac:dyDescent="0.2">
      <c r="A3408" t="s">
        <v>3715</v>
      </c>
      <c r="B3408" t="s">
        <v>91</v>
      </c>
      <c r="C3408" t="s">
        <v>275</v>
      </c>
      <c r="D3408" t="s">
        <v>266</v>
      </c>
      <c r="E3408" t="s">
        <v>166</v>
      </c>
      <c r="F3408">
        <v>0</v>
      </c>
      <c r="G3408">
        <v>0</v>
      </c>
      <c r="H3408">
        <v>30</v>
      </c>
      <c r="I3408">
        <v>0</v>
      </c>
      <c r="J3408">
        <v>30</v>
      </c>
      <c r="K3408">
        <v>0</v>
      </c>
    </row>
    <row r="3409" spans="1:11" x14ac:dyDescent="0.2">
      <c r="A3409" t="s">
        <v>3716</v>
      </c>
      <c r="B3409" t="s">
        <v>91</v>
      </c>
      <c r="C3409" t="s">
        <v>275</v>
      </c>
      <c r="D3409" t="s">
        <v>269</v>
      </c>
      <c r="E3409" t="s">
        <v>167</v>
      </c>
      <c r="F3409">
        <v>0</v>
      </c>
      <c r="G3409">
        <v>0</v>
      </c>
      <c r="H3409">
        <v>275</v>
      </c>
      <c r="I3409">
        <v>0</v>
      </c>
      <c r="J3409">
        <v>275</v>
      </c>
      <c r="K3409">
        <v>0</v>
      </c>
    </row>
    <row r="3410" spans="1:11" x14ac:dyDescent="0.2">
      <c r="A3410" t="s">
        <v>3717</v>
      </c>
      <c r="B3410" t="s">
        <v>91</v>
      </c>
      <c r="C3410" t="s">
        <v>275</v>
      </c>
      <c r="D3410" t="s">
        <v>272</v>
      </c>
      <c r="E3410" t="s">
        <v>168</v>
      </c>
      <c r="F3410">
        <v>0</v>
      </c>
      <c r="G3410">
        <v>0</v>
      </c>
      <c r="H3410">
        <v>6</v>
      </c>
      <c r="I3410">
        <v>0</v>
      </c>
      <c r="J3410">
        <v>6</v>
      </c>
      <c r="K3410">
        <v>0</v>
      </c>
    </row>
    <row r="3411" spans="1:11" x14ac:dyDescent="0.2">
      <c r="A3411" t="s">
        <v>3718</v>
      </c>
      <c r="B3411" t="s">
        <v>91</v>
      </c>
      <c r="C3411" t="s">
        <v>275</v>
      </c>
      <c r="D3411" t="s">
        <v>266</v>
      </c>
      <c r="E3411" t="s">
        <v>169</v>
      </c>
      <c r="F3411">
        <v>0</v>
      </c>
      <c r="G3411">
        <v>0</v>
      </c>
      <c r="H3411">
        <v>74</v>
      </c>
      <c r="I3411">
        <v>0</v>
      </c>
      <c r="J3411">
        <v>74</v>
      </c>
      <c r="K3411">
        <v>0</v>
      </c>
    </row>
    <row r="3412" spans="1:11" x14ac:dyDescent="0.2">
      <c r="A3412" t="s">
        <v>3719</v>
      </c>
      <c r="B3412" t="s">
        <v>91</v>
      </c>
      <c r="C3412" t="s">
        <v>275</v>
      </c>
      <c r="D3412" t="s">
        <v>272</v>
      </c>
      <c r="E3412" t="s">
        <v>170</v>
      </c>
      <c r="F3412">
        <v>0</v>
      </c>
      <c r="G3412">
        <v>0</v>
      </c>
      <c r="H3412">
        <v>14</v>
      </c>
      <c r="I3412">
        <v>0</v>
      </c>
      <c r="J3412">
        <v>14</v>
      </c>
      <c r="K3412">
        <v>0</v>
      </c>
    </row>
    <row r="3413" spans="1:11" x14ac:dyDescent="0.2">
      <c r="A3413" t="s">
        <v>3720</v>
      </c>
      <c r="B3413" t="s">
        <v>91</v>
      </c>
      <c r="C3413" t="s">
        <v>275</v>
      </c>
      <c r="D3413" t="s">
        <v>268</v>
      </c>
      <c r="E3413" t="s">
        <v>171</v>
      </c>
      <c r="F3413">
        <v>0</v>
      </c>
      <c r="G3413">
        <v>0</v>
      </c>
      <c r="H3413">
        <v>4</v>
      </c>
      <c r="I3413">
        <v>0</v>
      </c>
      <c r="J3413">
        <v>4</v>
      </c>
      <c r="K3413">
        <v>0</v>
      </c>
    </row>
    <row r="3414" spans="1:11" x14ac:dyDescent="0.2">
      <c r="A3414" t="s">
        <v>3721</v>
      </c>
      <c r="B3414" t="s">
        <v>91</v>
      </c>
      <c r="C3414" t="s">
        <v>275</v>
      </c>
      <c r="D3414" t="s">
        <v>266</v>
      </c>
      <c r="E3414" t="s">
        <v>172</v>
      </c>
      <c r="F3414">
        <v>0</v>
      </c>
      <c r="G3414">
        <v>0</v>
      </c>
      <c r="H3414">
        <v>176</v>
      </c>
      <c r="I3414">
        <v>0</v>
      </c>
      <c r="J3414">
        <v>176</v>
      </c>
      <c r="K3414">
        <v>0</v>
      </c>
    </row>
    <row r="3415" spans="1:11" x14ac:dyDescent="0.2">
      <c r="A3415" t="s">
        <v>3722</v>
      </c>
      <c r="B3415" t="s">
        <v>91</v>
      </c>
      <c r="C3415" t="s">
        <v>275</v>
      </c>
      <c r="D3415" t="s">
        <v>268</v>
      </c>
      <c r="E3415" t="s">
        <v>173</v>
      </c>
      <c r="F3415">
        <v>0</v>
      </c>
      <c r="G3415">
        <v>0</v>
      </c>
      <c r="H3415">
        <v>22</v>
      </c>
      <c r="I3415">
        <v>0</v>
      </c>
      <c r="J3415">
        <v>22</v>
      </c>
      <c r="K3415">
        <v>0</v>
      </c>
    </row>
    <row r="3416" spans="1:11" x14ac:dyDescent="0.2">
      <c r="A3416" t="s">
        <v>3723</v>
      </c>
      <c r="B3416" t="s">
        <v>91</v>
      </c>
      <c r="C3416" t="s">
        <v>275</v>
      </c>
      <c r="D3416" t="s">
        <v>272</v>
      </c>
      <c r="E3416" t="s">
        <v>174</v>
      </c>
      <c r="F3416">
        <v>0</v>
      </c>
      <c r="G3416">
        <v>0</v>
      </c>
      <c r="H3416">
        <v>47</v>
      </c>
      <c r="I3416">
        <v>0</v>
      </c>
      <c r="J3416">
        <v>47</v>
      </c>
      <c r="K3416">
        <v>0</v>
      </c>
    </row>
    <row r="3417" spans="1:11" x14ac:dyDescent="0.2">
      <c r="A3417" t="s">
        <v>3724</v>
      </c>
      <c r="B3417" t="s">
        <v>91</v>
      </c>
      <c r="C3417" t="s">
        <v>275</v>
      </c>
      <c r="D3417" t="s">
        <v>264</v>
      </c>
      <c r="E3417" t="s">
        <v>175</v>
      </c>
      <c r="F3417">
        <v>0</v>
      </c>
      <c r="G3417">
        <v>0</v>
      </c>
      <c r="H3417">
        <v>43</v>
      </c>
      <c r="I3417">
        <v>0</v>
      </c>
      <c r="J3417">
        <v>43</v>
      </c>
      <c r="K3417">
        <v>0</v>
      </c>
    </row>
    <row r="3418" spans="1:11" x14ac:dyDescent="0.2">
      <c r="A3418" t="s">
        <v>3725</v>
      </c>
      <c r="B3418" t="s">
        <v>91</v>
      </c>
      <c r="C3418" t="s">
        <v>275</v>
      </c>
      <c r="D3418" t="s">
        <v>264</v>
      </c>
      <c r="E3418" t="s">
        <v>176</v>
      </c>
      <c r="F3418">
        <v>0</v>
      </c>
      <c r="G3418">
        <v>0</v>
      </c>
      <c r="H3418">
        <v>28</v>
      </c>
      <c r="I3418">
        <v>0</v>
      </c>
      <c r="J3418">
        <v>28</v>
      </c>
      <c r="K3418">
        <v>0</v>
      </c>
    </row>
    <row r="3419" spans="1:11" x14ac:dyDescent="0.2">
      <c r="A3419" t="s">
        <v>3726</v>
      </c>
      <c r="B3419" t="s">
        <v>91</v>
      </c>
      <c r="C3419" t="s">
        <v>275</v>
      </c>
      <c r="D3419" t="s">
        <v>266</v>
      </c>
      <c r="E3419" t="s">
        <v>177</v>
      </c>
      <c r="F3419">
        <v>0</v>
      </c>
      <c r="G3419">
        <v>0</v>
      </c>
      <c r="H3419">
        <v>170</v>
      </c>
      <c r="I3419">
        <v>0</v>
      </c>
      <c r="J3419">
        <v>170</v>
      </c>
      <c r="K3419">
        <v>0</v>
      </c>
    </row>
    <row r="3420" spans="1:11" x14ac:dyDescent="0.2">
      <c r="A3420" t="s">
        <v>3727</v>
      </c>
      <c r="B3420" t="s">
        <v>91</v>
      </c>
      <c r="C3420" t="s">
        <v>275</v>
      </c>
      <c r="D3420" t="s">
        <v>264</v>
      </c>
      <c r="E3420" t="s">
        <v>178</v>
      </c>
      <c r="F3420">
        <v>0</v>
      </c>
      <c r="G3420">
        <v>0</v>
      </c>
      <c r="H3420">
        <v>31</v>
      </c>
      <c r="I3420">
        <v>0</v>
      </c>
      <c r="J3420">
        <v>31</v>
      </c>
      <c r="K3420">
        <v>0</v>
      </c>
    </row>
    <row r="3421" spans="1:11" x14ac:dyDescent="0.2">
      <c r="A3421" t="s">
        <v>3728</v>
      </c>
      <c r="B3421" t="s">
        <v>91</v>
      </c>
      <c r="C3421" t="s">
        <v>275</v>
      </c>
      <c r="D3421" t="s">
        <v>268</v>
      </c>
      <c r="E3421" t="s">
        <v>179</v>
      </c>
      <c r="F3421">
        <v>0</v>
      </c>
      <c r="G3421">
        <v>0</v>
      </c>
      <c r="H3421">
        <v>15</v>
      </c>
      <c r="I3421">
        <v>0</v>
      </c>
      <c r="J3421">
        <v>15</v>
      </c>
      <c r="K3421">
        <v>0</v>
      </c>
    </row>
    <row r="3422" spans="1:11" x14ac:dyDescent="0.2">
      <c r="A3422" t="s">
        <v>3729</v>
      </c>
      <c r="B3422" t="s">
        <v>91</v>
      </c>
      <c r="C3422" t="s">
        <v>275</v>
      </c>
      <c r="D3422" t="s">
        <v>266</v>
      </c>
      <c r="E3422" t="s">
        <v>280</v>
      </c>
      <c r="F3422">
        <v>0</v>
      </c>
      <c r="G3422">
        <v>0</v>
      </c>
      <c r="H3422">
        <v>3861</v>
      </c>
      <c r="I3422">
        <v>0</v>
      </c>
      <c r="J3422">
        <v>3861</v>
      </c>
      <c r="K3422">
        <v>0</v>
      </c>
    </row>
    <row r="3423" spans="1:11" x14ac:dyDescent="0.2">
      <c r="A3423" t="s">
        <v>3730</v>
      </c>
      <c r="B3423" t="s">
        <v>91</v>
      </c>
      <c r="C3423" t="s">
        <v>275</v>
      </c>
      <c r="D3423" t="s">
        <v>265</v>
      </c>
      <c r="E3423" t="s">
        <v>180</v>
      </c>
      <c r="F3423">
        <v>0</v>
      </c>
      <c r="G3423">
        <v>0</v>
      </c>
      <c r="H3423">
        <v>31</v>
      </c>
      <c r="I3423">
        <v>0</v>
      </c>
      <c r="J3423">
        <v>31</v>
      </c>
      <c r="K3423">
        <v>0</v>
      </c>
    </row>
    <row r="3424" spans="1:11" x14ac:dyDescent="0.2">
      <c r="A3424" t="s">
        <v>3731</v>
      </c>
      <c r="B3424" t="s">
        <v>91</v>
      </c>
      <c r="C3424" t="s">
        <v>275</v>
      </c>
      <c r="D3424" t="s">
        <v>268</v>
      </c>
      <c r="E3424" t="s">
        <v>181</v>
      </c>
      <c r="F3424">
        <v>0</v>
      </c>
      <c r="G3424">
        <v>0</v>
      </c>
      <c r="H3424">
        <v>75</v>
      </c>
      <c r="I3424">
        <v>0</v>
      </c>
      <c r="J3424">
        <v>75</v>
      </c>
      <c r="K3424">
        <v>0</v>
      </c>
    </row>
    <row r="3425" spans="1:11" x14ac:dyDescent="0.2">
      <c r="A3425" t="s">
        <v>3732</v>
      </c>
      <c r="B3425" t="s">
        <v>91</v>
      </c>
      <c r="C3425" t="s">
        <v>275</v>
      </c>
      <c r="D3425" t="s">
        <v>269</v>
      </c>
      <c r="E3425" t="s">
        <v>182</v>
      </c>
      <c r="F3425">
        <v>0</v>
      </c>
      <c r="G3425">
        <v>0</v>
      </c>
      <c r="H3425">
        <v>29</v>
      </c>
      <c r="I3425">
        <v>0</v>
      </c>
      <c r="J3425">
        <v>29</v>
      </c>
      <c r="K3425">
        <v>0</v>
      </c>
    </row>
    <row r="3426" spans="1:11" x14ac:dyDescent="0.2">
      <c r="A3426" t="s">
        <v>3733</v>
      </c>
      <c r="B3426" t="s">
        <v>91</v>
      </c>
      <c r="C3426" t="s">
        <v>275</v>
      </c>
      <c r="D3426" t="s">
        <v>266</v>
      </c>
      <c r="E3426" t="s">
        <v>183</v>
      </c>
      <c r="F3426">
        <v>0</v>
      </c>
      <c r="G3426">
        <v>0</v>
      </c>
      <c r="H3426">
        <v>135</v>
      </c>
      <c r="I3426">
        <v>0</v>
      </c>
      <c r="J3426">
        <v>135</v>
      </c>
      <c r="K3426">
        <v>0</v>
      </c>
    </row>
    <row r="3427" spans="1:11" x14ac:dyDescent="0.2">
      <c r="A3427" t="s">
        <v>3734</v>
      </c>
      <c r="B3427" t="s">
        <v>91</v>
      </c>
      <c r="C3427" t="s">
        <v>275</v>
      </c>
      <c r="D3427" t="s">
        <v>267</v>
      </c>
      <c r="E3427" t="s">
        <v>184</v>
      </c>
      <c r="F3427">
        <v>0</v>
      </c>
      <c r="G3427">
        <v>0</v>
      </c>
      <c r="H3427">
        <v>3</v>
      </c>
      <c r="I3427">
        <v>0</v>
      </c>
      <c r="J3427">
        <v>3</v>
      </c>
      <c r="K3427">
        <v>0</v>
      </c>
    </row>
    <row r="3428" spans="1:11" x14ac:dyDescent="0.2">
      <c r="A3428" t="s">
        <v>3735</v>
      </c>
      <c r="B3428" t="s">
        <v>91</v>
      </c>
      <c r="C3428" t="s">
        <v>275</v>
      </c>
      <c r="D3428" t="s">
        <v>269</v>
      </c>
      <c r="E3428" t="s">
        <v>185</v>
      </c>
      <c r="F3428">
        <v>0</v>
      </c>
      <c r="G3428">
        <v>0</v>
      </c>
      <c r="H3428">
        <v>56</v>
      </c>
      <c r="I3428">
        <v>0</v>
      </c>
      <c r="J3428">
        <v>56</v>
      </c>
      <c r="K3428">
        <v>0</v>
      </c>
    </row>
    <row r="3429" spans="1:11" x14ac:dyDescent="0.2">
      <c r="A3429" t="s">
        <v>3736</v>
      </c>
      <c r="B3429" t="s">
        <v>91</v>
      </c>
      <c r="C3429" t="s">
        <v>275</v>
      </c>
      <c r="D3429" t="s">
        <v>267</v>
      </c>
      <c r="E3429" t="s">
        <v>186</v>
      </c>
      <c r="F3429">
        <v>0</v>
      </c>
      <c r="G3429">
        <v>0</v>
      </c>
      <c r="H3429">
        <v>20</v>
      </c>
      <c r="I3429">
        <v>0</v>
      </c>
      <c r="J3429">
        <v>20</v>
      </c>
      <c r="K3429">
        <v>0</v>
      </c>
    </row>
    <row r="3430" spans="1:11" x14ac:dyDescent="0.2">
      <c r="A3430" t="s">
        <v>3737</v>
      </c>
      <c r="B3430" t="s">
        <v>91</v>
      </c>
      <c r="C3430" t="s">
        <v>275</v>
      </c>
      <c r="D3430" t="s">
        <v>266</v>
      </c>
      <c r="E3430" t="s">
        <v>187</v>
      </c>
      <c r="F3430">
        <v>0</v>
      </c>
      <c r="G3430">
        <v>0</v>
      </c>
      <c r="H3430">
        <v>110</v>
      </c>
      <c r="I3430">
        <v>0</v>
      </c>
      <c r="J3430">
        <v>110</v>
      </c>
      <c r="K3430">
        <v>0</v>
      </c>
    </row>
    <row r="3431" spans="1:11" x14ac:dyDescent="0.2">
      <c r="A3431" t="s">
        <v>3738</v>
      </c>
      <c r="B3431" t="s">
        <v>91</v>
      </c>
      <c r="C3431" t="s">
        <v>275</v>
      </c>
      <c r="D3431" t="s">
        <v>265</v>
      </c>
      <c r="E3431" t="s">
        <v>188</v>
      </c>
      <c r="F3431">
        <v>0</v>
      </c>
      <c r="G3431">
        <v>0</v>
      </c>
      <c r="H3431">
        <v>64</v>
      </c>
      <c r="I3431">
        <v>0</v>
      </c>
      <c r="J3431">
        <v>64</v>
      </c>
      <c r="K3431">
        <v>0</v>
      </c>
    </row>
    <row r="3432" spans="1:11" x14ac:dyDescent="0.2">
      <c r="A3432" t="s">
        <v>3739</v>
      </c>
      <c r="B3432" t="s">
        <v>91</v>
      </c>
      <c r="C3432" t="s">
        <v>275</v>
      </c>
      <c r="D3432" t="s">
        <v>272</v>
      </c>
      <c r="E3432" t="s">
        <v>189</v>
      </c>
      <c r="F3432">
        <v>0</v>
      </c>
      <c r="G3432">
        <v>0</v>
      </c>
      <c r="H3432">
        <v>3</v>
      </c>
      <c r="I3432">
        <v>0</v>
      </c>
      <c r="J3432">
        <v>3</v>
      </c>
      <c r="K3432">
        <v>0</v>
      </c>
    </row>
    <row r="3433" spans="1:11" x14ac:dyDescent="0.2">
      <c r="A3433" t="s">
        <v>3740</v>
      </c>
      <c r="B3433" t="s">
        <v>91</v>
      </c>
      <c r="C3433" t="s">
        <v>275</v>
      </c>
      <c r="D3433" t="s">
        <v>267</v>
      </c>
      <c r="E3433" t="s">
        <v>281</v>
      </c>
      <c r="F3433">
        <v>0</v>
      </c>
      <c r="G3433">
        <v>0</v>
      </c>
      <c r="H3433">
        <v>117</v>
      </c>
      <c r="I3433">
        <v>0</v>
      </c>
      <c r="J3433">
        <v>117</v>
      </c>
      <c r="K3433">
        <v>0</v>
      </c>
    </row>
    <row r="3434" spans="1:11" x14ac:dyDescent="0.2">
      <c r="A3434" t="s">
        <v>3741</v>
      </c>
      <c r="B3434" t="s">
        <v>91</v>
      </c>
      <c r="C3434" t="s">
        <v>275</v>
      </c>
      <c r="D3434" t="s">
        <v>272</v>
      </c>
      <c r="E3434" t="s">
        <v>190</v>
      </c>
      <c r="F3434">
        <v>0</v>
      </c>
      <c r="G3434">
        <v>0</v>
      </c>
      <c r="H3434">
        <v>2</v>
      </c>
      <c r="I3434">
        <v>0</v>
      </c>
      <c r="J3434">
        <v>2</v>
      </c>
      <c r="K3434">
        <v>0</v>
      </c>
    </row>
    <row r="3435" spans="1:11" x14ac:dyDescent="0.2">
      <c r="A3435" t="s">
        <v>3742</v>
      </c>
      <c r="B3435" t="s">
        <v>91</v>
      </c>
      <c r="C3435" t="s">
        <v>275</v>
      </c>
      <c r="D3435" t="s">
        <v>264</v>
      </c>
      <c r="E3435" t="s">
        <v>191</v>
      </c>
      <c r="F3435">
        <v>0</v>
      </c>
      <c r="G3435">
        <v>0</v>
      </c>
      <c r="H3435">
        <v>34</v>
      </c>
      <c r="I3435">
        <v>0</v>
      </c>
      <c r="J3435">
        <v>34</v>
      </c>
      <c r="K3435">
        <v>0</v>
      </c>
    </row>
    <row r="3436" spans="1:11" x14ac:dyDescent="0.2">
      <c r="A3436" t="s">
        <v>3743</v>
      </c>
      <c r="B3436" t="s">
        <v>91</v>
      </c>
      <c r="C3436" t="s">
        <v>275</v>
      </c>
      <c r="D3436" t="s">
        <v>270</v>
      </c>
      <c r="E3436" t="s">
        <v>192</v>
      </c>
      <c r="F3436">
        <v>0</v>
      </c>
      <c r="G3436">
        <v>0</v>
      </c>
      <c r="H3436">
        <v>44</v>
      </c>
      <c r="I3436">
        <v>0</v>
      </c>
      <c r="J3436">
        <v>44</v>
      </c>
      <c r="K3436">
        <v>0</v>
      </c>
    </row>
    <row r="3437" spans="1:11" x14ac:dyDescent="0.2">
      <c r="A3437" t="s">
        <v>3744</v>
      </c>
      <c r="B3437" t="s">
        <v>91</v>
      </c>
      <c r="C3437" t="s">
        <v>275</v>
      </c>
      <c r="D3437" t="s">
        <v>267</v>
      </c>
      <c r="E3437" t="s">
        <v>193</v>
      </c>
      <c r="F3437">
        <v>0</v>
      </c>
      <c r="G3437">
        <v>0</v>
      </c>
      <c r="H3437">
        <v>11</v>
      </c>
      <c r="I3437">
        <v>0</v>
      </c>
      <c r="J3437">
        <v>11</v>
      </c>
      <c r="K3437">
        <v>0</v>
      </c>
    </row>
    <row r="3438" spans="1:11" x14ac:dyDescent="0.2">
      <c r="A3438" t="s">
        <v>3745</v>
      </c>
      <c r="B3438" t="s">
        <v>91</v>
      </c>
      <c r="C3438" t="s">
        <v>275</v>
      </c>
      <c r="D3438" t="s">
        <v>268</v>
      </c>
      <c r="E3438" t="s">
        <v>282</v>
      </c>
      <c r="F3438">
        <v>0</v>
      </c>
      <c r="G3438">
        <v>0</v>
      </c>
      <c r="H3438">
        <v>371</v>
      </c>
      <c r="I3438">
        <v>0</v>
      </c>
      <c r="J3438">
        <v>371</v>
      </c>
      <c r="K3438">
        <v>0</v>
      </c>
    </row>
    <row r="3439" spans="1:11" x14ac:dyDescent="0.2">
      <c r="A3439" t="s">
        <v>3746</v>
      </c>
      <c r="B3439" t="s">
        <v>91</v>
      </c>
      <c r="C3439" t="s">
        <v>275</v>
      </c>
      <c r="D3439" t="s">
        <v>272</v>
      </c>
      <c r="E3439" t="s">
        <v>194</v>
      </c>
      <c r="F3439">
        <v>0</v>
      </c>
      <c r="G3439">
        <v>0</v>
      </c>
      <c r="H3439">
        <v>51</v>
      </c>
      <c r="I3439">
        <v>0</v>
      </c>
      <c r="J3439">
        <v>51</v>
      </c>
      <c r="K3439">
        <v>0</v>
      </c>
    </row>
    <row r="3440" spans="1:11" x14ac:dyDescent="0.2">
      <c r="A3440" t="s">
        <v>3747</v>
      </c>
      <c r="B3440" t="s">
        <v>91</v>
      </c>
      <c r="C3440" t="s">
        <v>275</v>
      </c>
      <c r="D3440" t="s">
        <v>267</v>
      </c>
      <c r="E3440" t="s">
        <v>195</v>
      </c>
      <c r="F3440">
        <v>0</v>
      </c>
      <c r="G3440">
        <v>0</v>
      </c>
      <c r="H3440">
        <v>29</v>
      </c>
      <c r="I3440">
        <v>0</v>
      </c>
      <c r="J3440">
        <v>29</v>
      </c>
      <c r="K3440">
        <v>0</v>
      </c>
    </row>
    <row r="3441" spans="1:11" x14ac:dyDescent="0.2">
      <c r="A3441" t="s">
        <v>3748</v>
      </c>
      <c r="B3441" t="s">
        <v>91</v>
      </c>
      <c r="C3441" t="s">
        <v>275</v>
      </c>
      <c r="D3441" t="s">
        <v>273</v>
      </c>
      <c r="E3441" t="s">
        <v>273</v>
      </c>
      <c r="F3441">
        <v>0</v>
      </c>
      <c r="G3441">
        <v>0</v>
      </c>
      <c r="H3441">
        <v>18</v>
      </c>
      <c r="I3441">
        <v>0</v>
      </c>
      <c r="J3441">
        <v>18</v>
      </c>
      <c r="K3441">
        <v>0</v>
      </c>
    </row>
    <row r="3442" spans="1:11" x14ac:dyDescent="0.2">
      <c r="A3442" t="s">
        <v>3749</v>
      </c>
      <c r="B3442" t="s">
        <v>91</v>
      </c>
      <c r="C3442" t="s">
        <v>275</v>
      </c>
      <c r="D3442" t="s">
        <v>273</v>
      </c>
      <c r="E3442" t="s">
        <v>287</v>
      </c>
      <c r="F3442">
        <v>0</v>
      </c>
      <c r="G3442">
        <v>0</v>
      </c>
      <c r="H3442">
        <v>18</v>
      </c>
      <c r="I3442">
        <v>0</v>
      </c>
      <c r="J3442">
        <v>18</v>
      </c>
      <c r="K3442">
        <v>0</v>
      </c>
    </row>
    <row r="3443" spans="1:11" x14ac:dyDescent="0.2">
      <c r="A3443" t="s">
        <v>3750</v>
      </c>
      <c r="B3443" t="s">
        <v>91</v>
      </c>
      <c r="C3443" t="s">
        <v>275</v>
      </c>
      <c r="D3443" t="s">
        <v>264</v>
      </c>
      <c r="E3443" t="s">
        <v>196</v>
      </c>
      <c r="F3443">
        <v>0</v>
      </c>
      <c r="G3443">
        <v>0</v>
      </c>
      <c r="H3443">
        <v>13</v>
      </c>
      <c r="I3443">
        <v>0</v>
      </c>
      <c r="J3443">
        <v>13</v>
      </c>
      <c r="K3443">
        <v>0</v>
      </c>
    </row>
    <row r="3444" spans="1:11" x14ac:dyDescent="0.2">
      <c r="A3444" t="s">
        <v>3751</v>
      </c>
      <c r="B3444" t="s">
        <v>91</v>
      </c>
      <c r="C3444" t="s">
        <v>275</v>
      </c>
      <c r="D3444" t="s">
        <v>264</v>
      </c>
      <c r="E3444" t="s">
        <v>197</v>
      </c>
      <c r="F3444">
        <v>0</v>
      </c>
      <c r="G3444">
        <v>0</v>
      </c>
      <c r="H3444">
        <v>35</v>
      </c>
      <c r="I3444">
        <v>0</v>
      </c>
      <c r="J3444">
        <v>35</v>
      </c>
      <c r="K3444">
        <v>0</v>
      </c>
    </row>
    <row r="3445" spans="1:11" x14ac:dyDescent="0.2">
      <c r="A3445" t="s">
        <v>3752</v>
      </c>
      <c r="B3445" t="s">
        <v>91</v>
      </c>
      <c r="C3445" t="s">
        <v>275</v>
      </c>
      <c r="D3445" t="s">
        <v>268</v>
      </c>
      <c r="E3445" t="s">
        <v>198</v>
      </c>
      <c r="F3445">
        <v>0</v>
      </c>
      <c r="G3445">
        <v>0</v>
      </c>
      <c r="H3445">
        <v>23</v>
      </c>
      <c r="I3445">
        <v>0</v>
      </c>
      <c r="J3445">
        <v>23</v>
      </c>
      <c r="K3445">
        <v>0</v>
      </c>
    </row>
    <row r="3446" spans="1:11" x14ac:dyDescent="0.2">
      <c r="A3446" t="s">
        <v>3753</v>
      </c>
      <c r="B3446" t="s">
        <v>91</v>
      </c>
      <c r="C3446" t="s">
        <v>275</v>
      </c>
      <c r="D3446" t="s">
        <v>269</v>
      </c>
      <c r="E3446" t="s">
        <v>199</v>
      </c>
      <c r="F3446">
        <v>0</v>
      </c>
      <c r="G3446">
        <v>0</v>
      </c>
      <c r="H3446">
        <v>168</v>
      </c>
      <c r="I3446">
        <v>0</v>
      </c>
      <c r="J3446">
        <v>168</v>
      </c>
      <c r="K3446">
        <v>0</v>
      </c>
    </row>
    <row r="3447" spans="1:11" x14ac:dyDescent="0.2">
      <c r="A3447" t="s">
        <v>3754</v>
      </c>
      <c r="B3447" t="s">
        <v>91</v>
      </c>
      <c r="C3447" t="s">
        <v>275</v>
      </c>
      <c r="D3447" t="s">
        <v>265</v>
      </c>
      <c r="E3447" t="s">
        <v>200</v>
      </c>
      <c r="F3447">
        <v>0</v>
      </c>
      <c r="G3447">
        <v>0</v>
      </c>
      <c r="H3447">
        <v>8</v>
      </c>
      <c r="I3447">
        <v>0</v>
      </c>
      <c r="J3447">
        <v>8</v>
      </c>
      <c r="K3447">
        <v>0</v>
      </c>
    </row>
    <row r="3448" spans="1:11" x14ac:dyDescent="0.2">
      <c r="A3448" t="s">
        <v>3755</v>
      </c>
      <c r="B3448" t="s">
        <v>91</v>
      </c>
      <c r="C3448" t="s">
        <v>275</v>
      </c>
      <c r="D3448" t="s">
        <v>270</v>
      </c>
      <c r="E3448" t="s">
        <v>201</v>
      </c>
      <c r="F3448">
        <v>0</v>
      </c>
      <c r="G3448">
        <v>0</v>
      </c>
      <c r="H3448">
        <v>10</v>
      </c>
      <c r="I3448">
        <v>0</v>
      </c>
      <c r="J3448">
        <v>10</v>
      </c>
      <c r="K3448">
        <v>0</v>
      </c>
    </row>
    <row r="3449" spans="1:11" x14ac:dyDescent="0.2">
      <c r="A3449" t="s">
        <v>3756</v>
      </c>
      <c r="B3449" t="s">
        <v>91</v>
      </c>
      <c r="C3449" t="s">
        <v>275</v>
      </c>
      <c r="D3449" t="s">
        <v>269</v>
      </c>
      <c r="E3449" t="s">
        <v>202</v>
      </c>
      <c r="F3449">
        <v>0</v>
      </c>
      <c r="G3449">
        <v>0</v>
      </c>
      <c r="H3449">
        <v>8</v>
      </c>
      <c r="I3449">
        <v>0</v>
      </c>
      <c r="J3449">
        <v>8</v>
      </c>
      <c r="K3449">
        <v>0</v>
      </c>
    </row>
    <row r="3450" spans="1:11" x14ac:dyDescent="0.2">
      <c r="A3450" t="s">
        <v>3757</v>
      </c>
      <c r="B3450" t="s">
        <v>91</v>
      </c>
      <c r="C3450" t="s">
        <v>275</v>
      </c>
      <c r="D3450" t="s">
        <v>269</v>
      </c>
      <c r="E3450" t="s">
        <v>203</v>
      </c>
      <c r="F3450">
        <v>0</v>
      </c>
      <c r="G3450">
        <v>0</v>
      </c>
      <c r="H3450">
        <v>26</v>
      </c>
      <c r="I3450">
        <v>0</v>
      </c>
      <c r="J3450">
        <v>26</v>
      </c>
      <c r="K3450">
        <v>0</v>
      </c>
    </row>
    <row r="3451" spans="1:11" x14ac:dyDescent="0.2">
      <c r="A3451" t="s">
        <v>3758</v>
      </c>
      <c r="B3451" t="s">
        <v>91</v>
      </c>
      <c r="C3451" t="s">
        <v>275</v>
      </c>
      <c r="D3451" t="s">
        <v>266</v>
      </c>
      <c r="E3451" t="s">
        <v>204</v>
      </c>
      <c r="F3451">
        <v>0</v>
      </c>
      <c r="G3451">
        <v>0</v>
      </c>
      <c r="H3451">
        <v>79</v>
      </c>
      <c r="I3451">
        <v>0</v>
      </c>
      <c r="J3451">
        <v>79</v>
      </c>
      <c r="K3451">
        <v>0</v>
      </c>
    </row>
    <row r="3452" spans="1:11" x14ac:dyDescent="0.2">
      <c r="A3452" t="s">
        <v>3759</v>
      </c>
      <c r="B3452" t="s">
        <v>91</v>
      </c>
      <c r="C3452" t="s">
        <v>275</v>
      </c>
      <c r="D3452" t="s">
        <v>267</v>
      </c>
      <c r="E3452" t="s">
        <v>205</v>
      </c>
      <c r="F3452">
        <v>0</v>
      </c>
      <c r="G3452">
        <v>0</v>
      </c>
      <c r="H3452">
        <v>2</v>
      </c>
      <c r="I3452">
        <v>0</v>
      </c>
      <c r="J3452">
        <v>2</v>
      </c>
      <c r="K3452">
        <v>0</v>
      </c>
    </row>
    <row r="3453" spans="1:11" x14ac:dyDescent="0.2">
      <c r="A3453" t="s">
        <v>3760</v>
      </c>
      <c r="B3453" t="s">
        <v>91</v>
      </c>
      <c r="C3453" t="s">
        <v>275</v>
      </c>
      <c r="D3453" t="s">
        <v>266</v>
      </c>
      <c r="E3453" t="s">
        <v>206</v>
      </c>
      <c r="F3453">
        <v>0</v>
      </c>
      <c r="G3453">
        <v>0</v>
      </c>
      <c r="H3453">
        <v>100</v>
      </c>
      <c r="I3453">
        <v>0</v>
      </c>
      <c r="J3453">
        <v>100</v>
      </c>
      <c r="K3453">
        <v>0</v>
      </c>
    </row>
    <row r="3454" spans="1:11" x14ac:dyDescent="0.2">
      <c r="A3454" t="s">
        <v>3761</v>
      </c>
      <c r="B3454" t="s">
        <v>91</v>
      </c>
      <c r="C3454" t="s">
        <v>275</v>
      </c>
      <c r="D3454" t="s">
        <v>268</v>
      </c>
      <c r="E3454" t="s">
        <v>207</v>
      </c>
      <c r="F3454">
        <v>0</v>
      </c>
      <c r="G3454">
        <v>0</v>
      </c>
      <c r="H3454">
        <v>16</v>
      </c>
      <c r="I3454">
        <v>0</v>
      </c>
      <c r="J3454">
        <v>16</v>
      </c>
      <c r="K3454">
        <v>0</v>
      </c>
    </row>
    <row r="3455" spans="1:11" x14ac:dyDescent="0.2">
      <c r="A3455" t="s">
        <v>3762</v>
      </c>
      <c r="B3455" t="s">
        <v>91</v>
      </c>
      <c r="C3455" t="s">
        <v>275</v>
      </c>
      <c r="D3455" t="s">
        <v>272</v>
      </c>
      <c r="E3455" t="s">
        <v>208</v>
      </c>
      <c r="F3455">
        <v>0</v>
      </c>
      <c r="G3455">
        <v>0</v>
      </c>
      <c r="H3455">
        <v>5</v>
      </c>
      <c r="I3455">
        <v>0</v>
      </c>
      <c r="J3455">
        <v>5</v>
      </c>
      <c r="K3455">
        <v>0</v>
      </c>
    </row>
    <row r="3456" spans="1:11" x14ac:dyDescent="0.2">
      <c r="A3456" t="s">
        <v>3763</v>
      </c>
      <c r="B3456" t="s">
        <v>91</v>
      </c>
      <c r="C3456" t="s">
        <v>275</v>
      </c>
      <c r="D3456" t="s">
        <v>264</v>
      </c>
      <c r="E3456" t="s">
        <v>209</v>
      </c>
      <c r="F3456">
        <v>0</v>
      </c>
      <c r="G3456">
        <v>0</v>
      </c>
      <c r="H3456">
        <v>4</v>
      </c>
      <c r="I3456">
        <v>0</v>
      </c>
      <c r="J3456">
        <v>4</v>
      </c>
      <c r="K3456">
        <v>0</v>
      </c>
    </row>
    <row r="3457" spans="1:11" x14ac:dyDescent="0.2">
      <c r="A3457" t="s">
        <v>3764</v>
      </c>
      <c r="B3457" t="s">
        <v>91</v>
      </c>
      <c r="C3457" t="s">
        <v>275</v>
      </c>
      <c r="D3457" t="s">
        <v>268</v>
      </c>
      <c r="E3457" t="s">
        <v>210</v>
      </c>
      <c r="F3457">
        <v>0</v>
      </c>
      <c r="G3457">
        <v>0</v>
      </c>
      <c r="H3457">
        <v>17</v>
      </c>
      <c r="I3457">
        <v>0</v>
      </c>
      <c r="J3457">
        <v>17</v>
      </c>
      <c r="K3457">
        <v>0</v>
      </c>
    </row>
    <row r="3458" spans="1:11" x14ac:dyDescent="0.2">
      <c r="A3458" t="s">
        <v>3765</v>
      </c>
      <c r="B3458" t="s">
        <v>91</v>
      </c>
      <c r="C3458" t="s">
        <v>275</v>
      </c>
      <c r="D3458" t="s">
        <v>271</v>
      </c>
      <c r="E3458" t="s">
        <v>211</v>
      </c>
      <c r="F3458">
        <v>0</v>
      </c>
      <c r="G3458">
        <v>0</v>
      </c>
      <c r="H3458">
        <v>12</v>
      </c>
      <c r="I3458">
        <v>0</v>
      </c>
      <c r="J3458">
        <v>12</v>
      </c>
      <c r="K3458">
        <v>0</v>
      </c>
    </row>
    <row r="3459" spans="1:11" x14ac:dyDescent="0.2">
      <c r="A3459" t="s">
        <v>3766</v>
      </c>
      <c r="B3459" t="s">
        <v>91</v>
      </c>
      <c r="C3459" t="s">
        <v>275</v>
      </c>
      <c r="D3459" t="s">
        <v>268</v>
      </c>
      <c r="E3459" t="s">
        <v>212</v>
      </c>
      <c r="F3459">
        <v>0</v>
      </c>
      <c r="G3459">
        <v>0</v>
      </c>
      <c r="H3459">
        <v>5</v>
      </c>
      <c r="I3459">
        <v>0</v>
      </c>
      <c r="J3459">
        <v>5</v>
      </c>
      <c r="K3459">
        <v>0</v>
      </c>
    </row>
    <row r="3460" spans="1:11" x14ac:dyDescent="0.2">
      <c r="A3460" t="s">
        <v>3767</v>
      </c>
      <c r="B3460" t="s">
        <v>91</v>
      </c>
      <c r="C3460" t="s">
        <v>275</v>
      </c>
      <c r="D3460" t="s">
        <v>272</v>
      </c>
      <c r="E3460" t="s">
        <v>213</v>
      </c>
      <c r="F3460">
        <v>0</v>
      </c>
      <c r="G3460">
        <v>0</v>
      </c>
      <c r="H3460">
        <v>36</v>
      </c>
      <c r="I3460">
        <v>0</v>
      </c>
      <c r="J3460">
        <v>36</v>
      </c>
      <c r="K3460">
        <v>0</v>
      </c>
    </row>
    <row r="3461" spans="1:11" x14ac:dyDescent="0.2">
      <c r="A3461" t="s">
        <v>3768</v>
      </c>
      <c r="B3461" t="s">
        <v>91</v>
      </c>
      <c r="C3461" t="s">
        <v>275</v>
      </c>
      <c r="D3461" t="s">
        <v>271</v>
      </c>
      <c r="E3461" t="s">
        <v>214</v>
      </c>
      <c r="F3461">
        <v>0</v>
      </c>
      <c r="G3461">
        <v>0</v>
      </c>
      <c r="H3461">
        <v>14</v>
      </c>
      <c r="I3461">
        <v>0</v>
      </c>
      <c r="J3461">
        <v>14</v>
      </c>
      <c r="K3461">
        <v>0</v>
      </c>
    </row>
    <row r="3462" spans="1:11" x14ac:dyDescent="0.2">
      <c r="A3462" t="s">
        <v>3769</v>
      </c>
      <c r="B3462" t="s">
        <v>91</v>
      </c>
      <c r="C3462" t="s">
        <v>275</v>
      </c>
      <c r="D3462" t="s">
        <v>269</v>
      </c>
      <c r="E3462" t="s">
        <v>215</v>
      </c>
      <c r="F3462">
        <v>0</v>
      </c>
      <c r="G3462">
        <v>0</v>
      </c>
      <c r="H3462">
        <v>24</v>
      </c>
      <c r="I3462">
        <v>0</v>
      </c>
      <c r="J3462">
        <v>24</v>
      </c>
      <c r="K3462">
        <v>0</v>
      </c>
    </row>
    <row r="3463" spans="1:11" x14ac:dyDescent="0.2">
      <c r="A3463" t="s">
        <v>3770</v>
      </c>
      <c r="B3463" t="s">
        <v>91</v>
      </c>
      <c r="C3463" t="s">
        <v>275</v>
      </c>
      <c r="D3463" t="s">
        <v>271</v>
      </c>
      <c r="E3463" t="s">
        <v>216</v>
      </c>
      <c r="F3463">
        <v>0</v>
      </c>
      <c r="G3463">
        <v>0</v>
      </c>
      <c r="H3463">
        <v>15</v>
      </c>
      <c r="I3463">
        <v>0</v>
      </c>
      <c r="J3463">
        <v>15</v>
      </c>
      <c r="K3463">
        <v>0</v>
      </c>
    </row>
    <row r="3464" spans="1:11" x14ac:dyDescent="0.2">
      <c r="A3464" t="s">
        <v>3771</v>
      </c>
      <c r="B3464" t="s">
        <v>91</v>
      </c>
      <c r="C3464" t="s">
        <v>275</v>
      </c>
      <c r="D3464" t="s">
        <v>270</v>
      </c>
      <c r="E3464" t="s">
        <v>217</v>
      </c>
      <c r="F3464">
        <v>0</v>
      </c>
      <c r="G3464">
        <v>0</v>
      </c>
      <c r="H3464">
        <v>44</v>
      </c>
      <c r="I3464">
        <v>0</v>
      </c>
      <c r="J3464">
        <v>44</v>
      </c>
      <c r="K3464">
        <v>0</v>
      </c>
    </row>
    <row r="3465" spans="1:11" x14ac:dyDescent="0.2">
      <c r="A3465" t="s">
        <v>3772</v>
      </c>
      <c r="B3465" t="s">
        <v>91</v>
      </c>
      <c r="C3465" t="s">
        <v>275</v>
      </c>
      <c r="D3465" t="s">
        <v>269</v>
      </c>
      <c r="E3465" t="s">
        <v>283</v>
      </c>
      <c r="F3465">
        <v>0</v>
      </c>
      <c r="G3465">
        <v>0</v>
      </c>
      <c r="H3465">
        <v>1800</v>
      </c>
      <c r="I3465">
        <v>0</v>
      </c>
      <c r="J3465">
        <v>1800</v>
      </c>
      <c r="K3465">
        <v>0</v>
      </c>
    </row>
    <row r="3466" spans="1:11" x14ac:dyDescent="0.2">
      <c r="A3466" t="s">
        <v>3773</v>
      </c>
      <c r="B3466" t="s">
        <v>91</v>
      </c>
      <c r="C3466" t="s">
        <v>275</v>
      </c>
      <c r="D3466" t="s">
        <v>270</v>
      </c>
      <c r="E3466" t="s">
        <v>218</v>
      </c>
      <c r="F3466">
        <v>0</v>
      </c>
      <c r="G3466">
        <v>0</v>
      </c>
      <c r="H3466">
        <v>42</v>
      </c>
      <c r="I3466">
        <v>0</v>
      </c>
      <c r="J3466">
        <v>42</v>
      </c>
      <c r="K3466">
        <v>0</v>
      </c>
    </row>
    <row r="3467" spans="1:11" x14ac:dyDescent="0.2">
      <c r="A3467" t="s">
        <v>3774</v>
      </c>
      <c r="B3467" t="s">
        <v>91</v>
      </c>
      <c r="C3467" t="s">
        <v>275</v>
      </c>
      <c r="D3467" t="s">
        <v>270</v>
      </c>
      <c r="E3467" t="s">
        <v>284</v>
      </c>
      <c r="F3467">
        <v>0</v>
      </c>
      <c r="G3467">
        <v>0</v>
      </c>
      <c r="H3467">
        <v>628</v>
      </c>
      <c r="I3467">
        <v>0</v>
      </c>
      <c r="J3467">
        <v>628</v>
      </c>
      <c r="K3467">
        <v>0</v>
      </c>
    </row>
    <row r="3468" spans="1:11" x14ac:dyDescent="0.2">
      <c r="A3468" t="s">
        <v>3775</v>
      </c>
      <c r="B3468" t="s">
        <v>91</v>
      </c>
      <c r="C3468" t="s">
        <v>275</v>
      </c>
      <c r="D3468" t="s">
        <v>269</v>
      </c>
      <c r="E3468" t="s">
        <v>220</v>
      </c>
      <c r="F3468">
        <v>0</v>
      </c>
      <c r="G3468">
        <v>0</v>
      </c>
      <c r="H3468">
        <v>21</v>
      </c>
      <c r="I3468">
        <v>0</v>
      </c>
      <c r="J3468">
        <v>21</v>
      </c>
      <c r="K3468">
        <v>0</v>
      </c>
    </row>
    <row r="3469" spans="1:11" x14ac:dyDescent="0.2">
      <c r="A3469" t="s">
        <v>3776</v>
      </c>
      <c r="B3469" t="s">
        <v>91</v>
      </c>
      <c r="C3469" t="s">
        <v>275</v>
      </c>
      <c r="D3469" t="s">
        <v>265</v>
      </c>
      <c r="E3469" t="s">
        <v>221</v>
      </c>
      <c r="F3469">
        <v>0</v>
      </c>
      <c r="G3469">
        <v>0</v>
      </c>
      <c r="H3469">
        <v>19</v>
      </c>
      <c r="I3469">
        <v>0</v>
      </c>
      <c r="J3469">
        <v>19</v>
      </c>
      <c r="K3469">
        <v>0</v>
      </c>
    </row>
    <row r="3470" spans="1:11" x14ac:dyDescent="0.2">
      <c r="A3470" t="s">
        <v>3777</v>
      </c>
      <c r="B3470" t="s">
        <v>91</v>
      </c>
      <c r="C3470" t="s">
        <v>275</v>
      </c>
      <c r="D3470" t="s">
        <v>266</v>
      </c>
      <c r="E3470" t="s">
        <v>222</v>
      </c>
      <c r="F3470">
        <v>0</v>
      </c>
      <c r="G3470">
        <v>0</v>
      </c>
      <c r="H3470">
        <v>143</v>
      </c>
      <c r="I3470">
        <v>0</v>
      </c>
      <c r="J3470">
        <v>143</v>
      </c>
      <c r="K3470">
        <v>0</v>
      </c>
    </row>
    <row r="3471" spans="1:11" x14ac:dyDescent="0.2">
      <c r="A3471" t="s">
        <v>3778</v>
      </c>
      <c r="B3471" t="s">
        <v>91</v>
      </c>
      <c r="C3471" t="s">
        <v>275</v>
      </c>
      <c r="D3471" t="s">
        <v>268</v>
      </c>
      <c r="E3471" t="s">
        <v>223</v>
      </c>
      <c r="F3471">
        <v>0</v>
      </c>
      <c r="G3471">
        <v>0</v>
      </c>
      <c r="H3471">
        <v>4</v>
      </c>
      <c r="I3471">
        <v>0</v>
      </c>
      <c r="J3471">
        <v>4</v>
      </c>
      <c r="K3471">
        <v>0</v>
      </c>
    </row>
    <row r="3472" spans="1:11" x14ac:dyDescent="0.2">
      <c r="A3472" t="s">
        <v>3779</v>
      </c>
      <c r="B3472" t="s">
        <v>91</v>
      </c>
      <c r="C3472" t="s">
        <v>275</v>
      </c>
      <c r="D3472" t="s">
        <v>271</v>
      </c>
      <c r="E3472" t="s">
        <v>224</v>
      </c>
      <c r="F3472">
        <v>0</v>
      </c>
      <c r="G3472">
        <v>0</v>
      </c>
      <c r="H3472">
        <v>21</v>
      </c>
      <c r="I3472">
        <v>0</v>
      </c>
      <c r="J3472">
        <v>21</v>
      </c>
      <c r="K3472">
        <v>0</v>
      </c>
    </row>
    <row r="3473" spans="1:11" x14ac:dyDescent="0.2">
      <c r="A3473" t="s">
        <v>3780</v>
      </c>
      <c r="B3473" t="s">
        <v>91</v>
      </c>
      <c r="C3473" t="s">
        <v>275</v>
      </c>
      <c r="D3473" t="s">
        <v>268</v>
      </c>
      <c r="E3473" t="s">
        <v>225</v>
      </c>
      <c r="F3473">
        <v>0</v>
      </c>
      <c r="G3473">
        <v>0</v>
      </c>
      <c r="H3473">
        <v>27</v>
      </c>
      <c r="I3473">
        <v>0</v>
      </c>
      <c r="J3473">
        <v>27</v>
      </c>
      <c r="K3473">
        <v>0</v>
      </c>
    </row>
    <row r="3474" spans="1:11" x14ac:dyDescent="0.2">
      <c r="A3474" t="s">
        <v>3781</v>
      </c>
      <c r="B3474" t="s">
        <v>91</v>
      </c>
      <c r="C3474" t="s">
        <v>275</v>
      </c>
      <c r="D3474" t="s">
        <v>267</v>
      </c>
      <c r="E3474" t="s">
        <v>226</v>
      </c>
      <c r="F3474">
        <v>0</v>
      </c>
      <c r="G3474">
        <v>0</v>
      </c>
      <c r="H3474">
        <v>5</v>
      </c>
      <c r="I3474">
        <v>0</v>
      </c>
      <c r="J3474">
        <v>5</v>
      </c>
      <c r="K3474">
        <v>0</v>
      </c>
    </row>
    <row r="3475" spans="1:11" x14ac:dyDescent="0.2">
      <c r="A3475" t="s">
        <v>3782</v>
      </c>
      <c r="B3475" t="s">
        <v>91</v>
      </c>
      <c r="C3475" t="s">
        <v>275</v>
      </c>
      <c r="D3475" t="s">
        <v>271</v>
      </c>
      <c r="E3475" t="s">
        <v>227</v>
      </c>
      <c r="F3475">
        <v>0</v>
      </c>
      <c r="G3475">
        <v>0</v>
      </c>
      <c r="H3475">
        <v>4</v>
      </c>
      <c r="I3475">
        <v>0</v>
      </c>
      <c r="J3475">
        <v>4</v>
      </c>
      <c r="K3475">
        <v>0</v>
      </c>
    </row>
    <row r="3476" spans="1:11" x14ac:dyDescent="0.2">
      <c r="A3476" t="s">
        <v>3783</v>
      </c>
      <c r="B3476" t="s">
        <v>91</v>
      </c>
      <c r="C3476" t="s">
        <v>275</v>
      </c>
      <c r="D3476" t="s">
        <v>265</v>
      </c>
      <c r="E3476" t="s">
        <v>228</v>
      </c>
      <c r="F3476">
        <v>0</v>
      </c>
      <c r="G3476">
        <v>0</v>
      </c>
      <c r="H3476">
        <v>49</v>
      </c>
      <c r="I3476">
        <v>0</v>
      </c>
      <c r="J3476">
        <v>49</v>
      </c>
      <c r="K3476">
        <v>0</v>
      </c>
    </row>
    <row r="3477" spans="1:11" x14ac:dyDescent="0.2">
      <c r="A3477" t="s">
        <v>3784</v>
      </c>
      <c r="B3477" t="s">
        <v>91</v>
      </c>
      <c r="C3477" t="s">
        <v>275</v>
      </c>
      <c r="D3477" t="s">
        <v>267</v>
      </c>
      <c r="E3477" t="s">
        <v>229</v>
      </c>
      <c r="F3477">
        <v>0</v>
      </c>
      <c r="G3477">
        <v>0</v>
      </c>
      <c r="H3477">
        <v>5</v>
      </c>
      <c r="I3477">
        <v>0</v>
      </c>
      <c r="J3477">
        <v>5</v>
      </c>
      <c r="K3477">
        <v>0</v>
      </c>
    </row>
    <row r="3478" spans="1:11" x14ac:dyDescent="0.2">
      <c r="A3478" t="s">
        <v>3785</v>
      </c>
      <c r="B3478" t="s">
        <v>91</v>
      </c>
      <c r="C3478" t="s">
        <v>275</v>
      </c>
      <c r="D3478" t="s">
        <v>269</v>
      </c>
      <c r="E3478" t="s">
        <v>230</v>
      </c>
      <c r="F3478">
        <v>0</v>
      </c>
      <c r="G3478">
        <v>0</v>
      </c>
      <c r="H3478">
        <v>388</v>
      </c>
      <c r="I3478">
        <v>0</v>
      </c>
      <c r="J3478">
        <v>388</v>
      </c>
      <c r="K3478">
        <v>0</v>
      </c>
    </row>
    <row r="3479" spans="1:11" x14ac:dyDescent="0.2">
      <c r="A3479" t="s">
        <v>3786</v>
      </c>
      <c r="B3479" t="s">
        <v>91</v>
      </c>
      <c r="C3479" t="s">
        <v>275</v>
      </c>
      <c r="D3479" t="s">
        <v>266</v>
      </c>
      <c r="E3479" t="s">
        <v>231</v>
      </c>
      <c r="F3479">
        <v>0</v>
      </c>
      <c r="G3479">
        <v>0</v>
      </c>
      <c r="H3479">
        <v>116</v>
      </c>
      <c r="I3479">
        <v>0</v>
      </c>
      <c r="J3479">
        <v>116</v>
      </c>
      <c r="K3479">
        <v>0</v>
      </c>
    </row>
    <row r="3480" spans="1:11" x14ac:dyDescent="0.2">
      <c r="A3480" t="s">
        <v>3787</v>
      </c>
      <c r="B3480" t="s">
        <v>91</v>
      </c>
      <c r="C3480" t="s">
        <v>275</v>
      </c>
      <c r="D3480" t="s">
        <v>270</v>
      </c>
      <c r="E3480" t="s">
        <v>232</v>
      </c>
      <c r="F3480">
        <v>0</v>
      </c>
      <c r="G3480">
        <v>0</v>
      </c>
      <c r="H3480">
        <v>11</v>
      </c>
      <c r="I3480">
        <v>0</v>
      </c>
      <c r="J3480">
        <v>11</v>
      </c>
      <c r="K3480">
        <v>0</v>
      </c>
    </row>
    <row r="3481" spans="1:11" x14ac:dyDescent="0.2">
      <c r="A3481" t="s">
        <v>3788</v>
      </c>
      <c r="B3481" t="s">
        <v>91</v>
      </c>
      <c r="C3481" t="s">
        <v>275</v>
      </c>
      <c r="D3481" t="s">
        <v>268</v>
      </c>
      <c r="E3481" t="s">
        <v>233</v>
      </c>
      <c r="F3481">
        <v>0</v>
      </c>
      <c r="G3481">
        <v>0</v>
      </c>
      <c r="H3481">
        <v>11</v>
      </c>
      <c r="I3481">
        <v>0</v>
      </c>
      <c r="J3481">
        <v>11</v>
      </c>
      <c r="K3481">
        <v>0</v>
      </c>
    </row>
    <row r="3482" spans="1:11" x14ac:dyDescent="0.2">
      <c r="A3482" t="s">
        <v>3789</v>
      </c>
      <c r="B3482" t="s">
        <v>91</v>
      </c>
      <c r="C3482" t="s">
        <v>275</v>
      </c>
      <c r="D3482" t="s">
        <v>271</v>
      </c>
      <c r="E3482" t="s">
        <v>234</v>
      </c>
      <c r="F3482">
        <v>0</v>
      </c>
      <c r="G3482">
        <v>0</v>
      </c>
      <c r="H3482">
        <v>13</v>
      </c>
      <c r="I3482">
        <v>0</v>
      </c>
      <c r="J3482">
        <v>13</v>
      </c>
      <c r="K3482">
        <v>0</v>
      </c>
    </row>
    <row r="3483" spans="1:11" x14ac:dyDescent="0.2">
      <c r="A3483" t="s">
        <v>3790</v>
      </c>
      <c r="B3483" t="s">
        <v>91</v>
      </c>
      <c r="C3483" t="s">
        <v>275</v>
      </c>
      <c r="D3483" t="s">
        <v>265</v>
      </c>
      <c r="E3483" t="s">
        <v>235</v>
      </c>
      <c r="F3483">
        <v>0</v>
      </c>
      <c r="G3483">
        <v>0</v>
      </c>
      <c r="H3483">
        <v>31</v>
      </c>
      <c r="I3483">
        <v>0</v>
      </c>
      <c r="J3483">
        <v>31</v>
      </c>
      <c r="K3483">
        <v>0</v>
      </c>
    </row>
    <row r="3484" spans="1:11" x14ac:dyDescent="0.2">
      <c r="A3484" t="s">
        <v>3791</v>
      </c>
      <c r="B3484" t="s">
        <v>91</v>
      </c>
      <c r="C3484" t="s">
        <v>275</v>
      </c>
      <c r="D3484" t="s">
        <v>270</v>
      </c>
      <c r="E3484" t="s">
        <v>236</v>
      </c>
      <c r="F3484">
        <v>0</v>
      </c>
      <c r="G3484">
        <v>0</v>
      </c>
      <c r="H3484">
        <v>9</v>
      </c>
      <c r="I3484">
        <v>0</v>
      </c>
      <c r="J3484">
        <v>9</v>
      </c>
      <c r="K3484">
        <v>0</v>
      </c>
    </row>
    <row r="3485" spans="1:11" x14ac:dyDescent="0.2">
      <c r="A3485" t="s">
        <v>3792</v>
      </c>
      <c r="B3485" t="s">
        <v>91</v>
      </c>
      <c r="C3485" t="s">
        <v>275</v>
      </c>
      <c r="D3485" t="s">
        <v>266</v>
      </c>
      <c r="E3485" t="s">
        <v>237</v>
      </c>
      <c r="F3485">
        <v>0</v>
      </c>
      <c r="G3485">
        <v>0</v>
      </c>
      <c r="H3485">
        <v>59</v>
      </c>
      <c r="I3485">
        <v>0</v>
      </c>
      <c r="J3485">
        <v>59</v>
      </c>
      <c r="K3485">
        <v>0</v>
      </c>
    </row>
    <row r="3486" spans="1:11" x14ac:dyDescent="0.2">
      <c r="A3486" t="s">
        <v>3793</v>
      </c>
      <c r="B3486" t="s">
        <v>91</v>
      </c>
      <c r="C3486" t="s">
        <v>275</v>
      </c>
      <c r="D3486" t="s">
        <v>268</v>
      </c>
      <c r="E3486" t="s">
        <v>238</v>
      </c>
      <c r="F3486">
        <v>0</v>
      </c>
      <c r="G3486">
        <v>0</v>
      </c>
      <c r="H3486">
        <v>28</v>
      </c>
      <c r="I3486">
        <v>0</v>
      </c>
      <c r="J3486">
        <v>28</v>
      </c>
      <c r="K3486">
        <v>0</v>
      </c>
    </row>
    <row r="3487" spans="1:11" x14ac:dyDescent="0.2">
      <c r="A3487" t="s">
        <v>3794</v>
      </c>
      <c r="B3487" t="s">
        <v>91</v>
      </c>
      <c r="C3487" t="s">
        <v>275</v>
      </c>
      <c r="D3487" t="s">
        <v>272</v>
      </c>
      <c r="E3487" t="s">
        <v>239</v>
      </c>
      <c r="F3487">
        <v>0</v>
      </c>
      <c r="G3487">
        <v>0</v>
      </c>
      <c r="H3487">
        <v>16</v>
      </c>
      <c r="I3487">
        <v>0</v>
      </c>
      <c r="J3487">
        <v>16</v>
      </c>
      <c r="K3487">
        <v>0</v>
      </c>
    </row>
    <row r="3488" spans="1:11" x14ac:dyDescent="0.2">
      <c r="A3488" t="s">
        <v>3795</v>
      </c>
      <c r="B3488" t="s">
        <v>91</v>
      </c>
      <c r="C3488" t="s">
        <v>275</v>
      </c>
      <c r="D3488" t="s">
        <v>271</v>
      </c>
      <c r="E3488" t="s">
        <v>240</v>
      </c>
      <c r="F3488">
        <v>0</v>
      </c>
      <c r="G3488">
        <v>0</v>
      </c>
      <c r="H3488">
        <v>7</v>
      </c>
      <c r="I3488">
        <v>0</v>
      </c>
      <c r="J3488">
        <v>7</v>
      </c>
      <c r="K3488">
        <v>0</v>
      </c>
    </row>
    <row r="3489" spans="1:11" x14ac:dyDescent="0.2">
      <c r="A3489" t="s">
        <v>3796</v>
      </c>
      <c r="B3489" t="s">
        <v>91</v>
      </c>
      <c r="C3489" t="s">
        <v>275</v>
      </c>
      <c r="D3489" t="s">
        <v>266</v>
      </c>
      <c r="E3489" t="s">
        <v>241</v>
      </c>
      <c r="F3489">
        <v>0</v>
      </c>
      <c r="G3489">
        <v>0</v>
      </c>
      <c r="H3489">
        <v>131</v>
      </c>
      <c r="I3489">
        <v>0</v>
      </c>
      <c r="J3489">
        <v>131</v>
      </c>
      <c r="K3489">
        <v>0</v>
      </c>
    </row>
    <row r="3490" spans="1:11" x14ac:dyDescent="0.2">
      <c r="A3490" t="s">
        <v>3797</v>
      </c>
      <c r="B3490" t="s">
        <v>91</v>
      </c>
      <c r="C3490" t="s">
        <v>275</v>
      </c>
      <c r="D3490" t="s">
        <v>266</v>
      </c>
      <c r="E3490" t="s">
        <v>242</v>
      </c>
      <c r="F3490">
        <v>0</v>
      </c>
      <c r="G3490">
        <v>0</v>
      </c>
      <c r="H3490">
        <v>179</v>
      </c>
      <c r="I3490">
        <v>0</v>
      </c>
      <c r="J3490">
        <v>179</v>
      </c>
      <c r="K3490">
        <v>0</v>
      </c>
    </row>
    <row r="3491" spans="1:11" x14ac:dyDescent="0.2">
      <c r="A3491" t="s">
        <v>3798</v>
      </c>
      <c r="B3491" t="s">
        <v>91</v>
      </c>
      <c r="C3491" t="s">
        <v>275</v>
      </c>
      <c r="D3491" t="s">
        <v>268</v>
      </c>
      <c r="E3491" t="s">
        <v>243</v>
      </c>
      <c r="F3491">
        <v>0</v>
      </c>
      <c r="G3491">
        <v>0</v>
      </c>
      <c r="H3491">
        <v>13</v>
      </c>
      <c r="I3491">
        <v>0</v>
      </c>
      <c r="J3491">
        <v>13</v>
      </c>
      <c r="K3491">
        <v>0</v>
      </c>
    </row>
    <row r="3492" spans="1:11" x14ac:dyDescent="0.2">
      <c r="A3492" t="s">
        <v>3799</v>
      </c>
      <c r="B3492" t="s">
        <v>91</v>
      </c>
      <c r="C3492" t="s">
        <v>275</v>
      </c>
      <c r="D3492" t="s">
        <v>271</v>
      </c>
      <c r="E3492" t="s">
        <v>244</v>
      </c>
      <c r="F3492">
        <v>0</v>
      </c>
      <c r="G3492">
        <v>0</v>
      </c>
      <c r="H3492">
        <v>37</v>
      </c>
      <c r="I3492">
        <v>0</v>
      </c>
      <c r="J3492">
        <v>37</v>
      </c>
      <c r="K3492">
        <v>0</v>
      </c>
    </row>
    <row r="3493" spans="1:11" x14ac:dyDescent="0.2">
      <c r="A3493" t="s">
        <v>3800</v>
      </c>
      <c r="B3493" t="s">
        <v>91</v>
      </c>
      <c r="C3493" t="s">
        <v>275</v>
      </c>
      <c r="D3493" t="s">
        <v>269</v>
      </c>
      <c r="E3493" t="s">
        <v>245</v>
      </c>
      <c r="F3493">
        <v>0</v>
      </c>
      <c r="G3493">
        <v>0</v>
      </c>
      <c r="H3493">
        <v>30</v>
      </c>
      <c r="I3493">
        <v>0</v>
      </c>
      <c r="J3493">
        <v>30</v>
      </c>
      <c r="K3493">
        <v>0</v>
      </c>
    </row>
    <row r="3494" spans="1:11" x14ac:dyDescent="0.2">
      <c r="A3494" t="s">
        <v>3801</v>
      </c>
      <c r="B3494" t="s">
        <v>91</v>
      </c>
      <c r="C3494" t="s">
        <v>275</v>
      </c>
      <c r="D3494" t="s">
        <v>271</v>
      </c>
      <c r="E3494" t="s">
        <v>285</v>
      </c>
      <c r="F3494">
        <v>0</v>
      </c>
      <c r="G3494">
        <v>0</v>
      </c>
      <c r="H3494">
        <v>291</v>
      </c>
      <c r="I3494">
        <v>0</v>
      </c>
      <c r="J3494">
        <v>291</v>
      </c>
      <c r="K3494">
        <v>0</v>
      </c>
    </row>
    <row r="3495" spans="1:11" x14ac:dyDescent="0.2">
      <c r="A3495" t="s">
        <v>3802</v>
      </c>
      <c r="B3495" t="s">
        <v>91</v>
      </c>
      <c r="C3495" t="s">
        <v>275</v>
      </c>
      <c r="D3495" t="s">
        <v>264</v>
      </c>
      <c r="E3495" t="s">
        <v>246</v>
      </c>
      <c r="F3495">
        <v>0</v>
      </c>
      <c r="G3495">
        <v>0</v>
      </c>
      <c r="H3495">
        <v>36</v>
      </c>
      <c r="I3495">
        <v>0</v>
      </c>
      <c r="J3495">
        <v>36</v>
      </c>
      <c r="K3495">
        <v>0</v>
      </c>
    </row>
    <row r="3496" spans="1:11" x14ac:dyDescent="0.2">
      <c r="A3496" t="s">
        <v>3803</v>
      </c>
      <c r="B3496" t="s">
        <v>91</v>
      </c>
      <c r="C3496" t="s">
        <v>275</v>
      </c>
      <c r="D3496" t="s">
        <v>269</v>
      </c>
      <c r="E3496" t="s">
        <v>247</v>
      </c>
      <c r="F3496">
        <v>0</v>
      </c>
      <c r="G3496">
        <v>0</v>
      </c>
      <c r="H3496">
        <v>122</v>
      </c>
      <c r="I3496">
        <v>0</v>
      </c>
      <c r="J3496">
        <v>122</v>
      </c>
      <c r="K3496">
        <v>0</v>
      </c>
    </row>
    <row r="3497" spans="1:11" x14ac:dyDescent="0.2">
      <c r="A3497" t="s">
        <v>3804</v>
      </c>
      <c r="B3497" t="s">
        <v>91</v>
      </c>
      <c r="C3497" t="s">
        <v>275</v>
      </c>
      <c r="D3497" t="s">
        <v>266</v>
      </c>
      <c r="E3497" t="s">
        <v>248</v>
      </c>
      <c r="F3497">
        <v>0</v>
      </c>
      <c r="G3497">
        <v>0</v>
      </c>
      <c r="H3497">
        <v>34</v>
      </c>
      <c r="I3497">
        <v>0</v>
      </c>
      <c r="J3497">
        <v>34</v>
      </c>
      <c r="K3497">
        <v>0</v>
      </c>
    </row>
    <row r="3498" spans="1:11" x14ac:dyDescent="0.2">
      <c r="A3498" t="s">
        <v>3805</v>
      </c>
      <c r="B3498" t="s">
        <v>91</v>
      </c>
      <c r="C3498" t="s">
        <v>275</v>
      </c>
      <c r="D3498" t="s">
        <v>268</v>
      </c>
      <c r="E3498" t="s">
        <v>249</v>
      </c>
      <c r="F3498">
        <v>0</v>
      </c>
      <c r="G3498">
        <v>0</v>
      </c>
      <c r="H3498">
        <v>9</v>
      </c>
      <c r="I3498">
        <v>0</v>
      </c>
      <c r="J3498">
        <v>9</v>
      </c>
      <c r="K3498">
        <v>0</v>
      </c>
    </row>
    <row r="3499" spans="1:11" x14ac:dyDescent="0.2">
      <c r="A3499" t="s">
        <v>3806</v>
      </c>
      <c r="B3499" t="s">
        <v>91</v>
      </c>
      <c r="C3499" t="s">
        <v>275</v>
      </c>
      <c r="D3499" t="s">
        <v>270</v>
      </c>
      <c r="E3499" t="s">
        <v>250</v>
      </c>
      <c r="F3499">
        <v>0</v>
      </c>
      <c r="G3499">
        <v>0</v>
      </c>
      <c r="H3499">
        <v>69</v>
      </c>
      <c r="I3499">
        <v>0</v>
      </c>
      <c r="J3499">
        <v>69</v>
      </c>
      <c r="K3499">
        <v>0</v>
      </c>
    </row>
    <row r="3500" spans="1:11" x14ac:dyDescent="0.2">
      <c r="A3500" t="s">
        <v>3807</v>
      </c>
      <c r="B3500" t="s">
        <v>91</v>
      </c>
      <c r="C3500" t="s">
        <v>275</v>
      </c>
      <c r="D3500" t="s">
        <v>269</v>
      </c>
      <c r="E3500" t="s">
        <v>251</v>
      </c>
      <c r="F3500">
        <v>0</v>
      </c>
      <c r="G3500">
        <v>0</v>
      </c>
      <c r="H3500">
        <v>48</v>
      </c>
      <c r="I3500">
        <v>0</v>
      </c>
      <c r="J3500">
        <v>48</v>
      </c>
      <c r="K3500">
        <v>0</v>
      </c>
    </row>
    <row r="3501" spans="1:11" x14ac:dyDescent="0.2">
      <c r="A3501" t="s">
        <v>3808</v>
      </c>
      <c r="B3501" t="s">
        <v>91</v>
      </c>
      <c r="C3501" t="s">
        <v>275</v>
      </c>
      <c r="D3501" t="s">
        <v>268</v>
      </c>
      <c r="E3501" t="s">
        <v>252</v>
      </c>
      <c r="F3501">
        <v>0</v>
      </c>
      <c r="G3501">
        <v>0</v>
      </c>
      <c r="H3501">
        <v>23</v>
      </c>
      <c r="I3501">
        <v>0</v>
      </c>
      <c r="J3501">
        <v>23</v>
      </c>
      <c r="K3501">
        <v>0</v>
      </c>
    </row>
    <row r="3502" spans="1:11" x14ac:dyDescent="0.2">
      <c r="A3502" t="s">
        <v>3809</v>
      </c>
      <c r="B3502" t="s">
        <v>91</v>
      </c>
      <c r="C3502" t="s">
        <v>275</v>
      </c>
      <c r="D3502" t="s">
        <v>269</v>
      </c>
      <c r="E3502" t="s">
        <v>253</v>
      </c>
      <c r="F3502">
        <v>0</v>
      </c>
      <c r="G3502">
        <v>0</v>
      </c>
      <c r="H3502">
        <v>37</v>
      </c>
      <c r="I3502">
        <v>0</v>
      </c>
      <c r="J3502">
        <v>37</v>
      </c>
      <c r="K3502">
        <v>0</v>
      </c>
    </row>
    <row r="3503" spans="1:11" x14ac:dyDescent="0.2">
      <c r="A3503" t="s">
        <v>3810</v>
      </c>
      <c r="B3503" t="s">
        <v>91</v>
      </c>
      <c r="C3503" t="s">
        <v>275</v>
      </c>
      <c r="D3503" t="s">
        <v>271</v>
      </c>
      <c r="E3503" t="s">
        <v>254</v>
      </c>
      <c r="F3503">
        <v>0</v>
      </c>
      <c r="G3503">
        <v>0</v>
      </c>
      <c r="H3503">
        <v>11</v>
      </c>
      <c r="I3503">
        <v>0</v>
      </c>
      <c r="J3503">
        <v>11</v>
      </c>
      <c r="K3503">
        <v>0</v>
      </c>
    </row>
    <row r="3504" spans="1:11" x14ac:dyDescent="0.2">
      <c r="A3504" t="s">
        <v>3811</v>
      </c>
      <c r="B3504" t="s">
        <v>91</v>
      </c>
      <c r="C3504" t="s">
        <v>275</v>
      </c>
      <c r="D3504" t="s">
        <v>271</v>
      </c>
      <c r="E3504" t="s">
        <v>255</v>
      </c>
      <c r="F3504">
        <v>0</v>
      </c>
      <c r="G3504">
        <v>0</v>
      </c>
      <c r="H3504">
        <v>44</v>
      </c>
      <c r="I3504">
        <v>0</v>
      </c>
      <c r="J3504">
        <v>44</v>
      </c>
      <c r="K3504">
        <v>0</v>
      </c>
    </row>
    <row r="3505" spans="1:11" x14ac:dyDescent="0.2">
      <c r="A3505" t="s">
        <v>3812</v>
      </c>
      <c r="B3505" t="s">
        <v>91</v>
      </c>
      <c r="C3505" t="s">
        <v>275</v>
      </c>
      <c r="D3505" t="s">
        <v>272</v>
      </c>
      <c r="E3505" t="s">
        <v>256</v>
      </c>
      <c r="F3505">
        <v>0</v>
      </c>
      <c r="G3505">
        <v>0</v>
      </c>
      <c r="H3505">
        <v>17</v>
      </c>
      <c r="I3505">
        <v>0</v>
      </c>
      <c r="J3505">
        <v>17</v>
      </c>
      <c r="K3505">
        <v>0</v>
      </c>
    </row>
    <row r="3506" spans="1:11" x14ac:dyDescent="0.2">
      <c r="A3506" t="s">
        <v>3813</v>
      </c>
      <c r="B3506" t="s">
        <v>91</v>
      </c>
      <c r="C3506" t="s">
        <v>275</v>
      </c>
      <c r="D3506" t="s">
        <v>272</v>
      </c>
      <c r="E3506" t="s">
        <v>286</v>
      </c>
      <c r="F3506">
        <v>0</v>
      </c>
      <c r="G3506">
        <v>0</v>
      </c>
      <c r="H3506">
        <v>244</v>
      </c>
      <c r="I3506">
        <v>0</v>
      </c>
      <c r="J3506">
        <v>244</v>
      </c>
      <c r="K3506">
        <v>0</v>
      </c>
    </row>
    <row r="3507" spans="1:11" x14ac:dyDescent="0.2">
      <c r="A3507" t="s">
        <v>3814</v>
      </c>
      <c r="B3507" t="s">
        <v>91</v>
      </c>
      <c r="C3507" t="s">
        <v>293</v>
      </c>
      <c r="D3507" t="s">
        <v>104</v>
      </c>
      <c r="E3507" t="s">
        <v>277</v>
      </c>
      <c r="F3507">
        <v>0</v>
      </c>
      <c r="G3507">
        <v>0</v>
      </c>
      <c r="H3507">
        <v>4</v>
      </c>
      <c r="I3507">
        <v>0</v>
      </c>
      <c r="J3507">
        <v>4</v>
      </c>
      <c r="K3507">
        <v>0</v>
      </c>
    </row>
    <row r="3508" spans="1:11" x14ac:dyDescent="0.2">
      <c r="A3508" t="s">
        <v>3815</v>
      </c>
      <c r="B3508" t="s">
        <v>91</v>
      </c>
      <c r="C3508" t="s">
        <v>293</v>
      </c>
      <c r="D3508" t="s">
        <v>266</v>
      </c>
      <c r="E3508" t="s">
        <v>150</v>
      </c>
      <c r="F3508">
        <v>0</v>
      </c>
      <c r="G3508">
        <v>0</v>
      </c>
      <c r="H3508">
        <v>1</v>
      </c>
      <c r="I3508">
        <v>0</v>
      </c>
      <c r="J3508">
        <v>1</v>
      </c>
      <c r="K3508">
        <v>0</v>
      </c>
    </row>
    <row r="3509" spans="1:11" x14ac:dyDescent="0.2">
      <c r="A3509" t="s">
        <v>3816</v>
      </c>
      <c r="B3509" t="s">
        <v>91</v>
      </c>
      <c r="C3509" t="s">
        <v>293</v>
      </c>
      <c r="D3509" t="s">
        <v>269</v>
      </c>
      <c r="E3509" t="s">
        <v>167</v>
      </c>
      <c r="F3509">
        <v>0</v>
      </c>
      <c r="G3509">
        <v>0</v>
      </c>
      <c r="H3509">
        <v>1</v>
      </c>
      <c r="I3509">
        <v>0</v>
      </c>
      <c r="J3509">
        <v>1</v>
      </c>
      <c r="K3509">
        <v>0</v>
      </c>
    </row>
    <row r="3510" spans="1:11" x14ac:dyDescent="0.2">
      <c r="A3510" t="s">
        <v>3817</v>
      </c>
      <c r="B3510" t="s">
        <v>91</v>
      </c>
      <c r="C3510" t="s">
        <v>293</v>
      </c>
      <c r="D3510" t="s">
        <v>266</v>
      </c>
      <c r="E3510" t="s">
        <v>280</v>
      </c>
      <c r="F3510">
        <v>0</v>
      </c>
      <c r="G3510">
        <v>0</v>
      </c>
      <c r="H3510">
        <v>2</v>
      </c>
      <c r="I3510">
        <v>0</v>
      </c>
      <c r="J3510">
        <v>2</v>
      </c>
      <c r="K3510">
        <v>0</v>
      </c>
    </row>
    <row r="3511" spans="1:11" x14ac:dyDescent="0.2">
      <c r="A3511" t="s">
        <v>3818</v>
      </c>
      <c r="B3511" t="s">
        <v>91</v>
      </c>
      <c r="C3511" t="s">
        <v>293</v>
      </c>
      <c r="D3511" t="s">
        <v>269</v>
      </c>
      <c r="E3511" t="s">
        <v>182</v>
      </c>
      <c r="F3511">
        <v>0</v>
      </c>
      <c r="G3511">
        <v>0</v>
      </c>
      <c r="H3511">
        <v>1</v>
      </c>
      <c r="I3511">
        <v>0</v>
      </c>
      <c r="J3511">
        <v>1</v>
      </c>
      <c r="K3511">
        <v>0</v>
      </c>
    </row>
    <row r="3512" spans="1:11" x14ac:dyDescent="0.2">
      <c r="A3512" t="s">
        <v>3819</v>
      </c>
      <c r="B3512" t="s">
        <v>91</v>
      </c>
      <c r="C3512" t="s">
        <v>293</v>
      </c>
      <c r="D3512" t="s">
        <v>266</v>
      </c>
      <c r="E3512" t="s">
        <v>204</v>
      </c>
      <c r="F3512">
        <v>0</v>
      </c>
      <c r="G3512">
        <v>0</v>
      </c>
      <c r="H3512">
        <v>1</v>
      </c>
      <c r="I3512">
        <v>0</v>
      </c>
      <c r="J3512">
        <v>1</v>
      </c>
      <c r="K3512">
        <v>0</v>
      </c>
    </row>
    <row r="3513" spans="1:11" x14ac:dyDescent="0.2">
      <c r="A3513" t="s">
        <v>3820</v>
      </c>
      <c r="B3513" t="s">
        <v>91</v>
      </c>
      <c r="C3513" t="s">
        <v>293</v>
      </c>
      <c r="D3513" t="s">
        <v>269</v>
      </c>
      <c r="E3513" t="s">
        <v>283</v>
      </c>
      <c r="F3513">
        <v>0</v>
      </c>
      <c r="G3513">
        <v>0</v>
      </c>
      <c r="H3513">
        <v>2</v>
      </c>
      <c r="I3513">
        <v>0</v>
      </c>
      <c r="J3513">
        <v>2</v>
      </c>
      <c r="K3513">
        <v>0</v>
      </c>
    </row>
    <row r="3514" spans="1:11" x14ac:dyDescent="0.2">
      <c r="A3514" t="s">
        <v>3821</v>
      </c>
      <c r="B3514" t="s">
        <v>91</v>
      </c>
      <c r="C3514" t="s">
        <v>296</v>
      </c>
      <c r="D3514" t="s">
        <v>104</v>
      </c>
      <c r="E3514" t="s">
        <v>277</v>
      </c>
      <c r="F3514">
        <v>0</v>
      </c>
      <c r="G3514">
        <v>0</v>
      </c>
      <c r="H3514">
        <v>8657</v>
      </c>
      <c r="I3514">
        <v>0</v>
      </c>
      <c r="J3514">
        <v>8657</v>
      </c>
      <c r="K3514">
        <v>0</v>
      </c>
    </row>
    <row r="3515" spans="1:11" x14ac:dyDescent="0.2">
      <c r="A3515" t="s">
        <v>3822</v>
      </c>
      <c r="B3515" t="s">
        <v>91</v>
      </c>
      <c r="C3515" t="s">
        <v>296</v>
      </c>
      <c r="D3515" t="s">
        <v>266</v>
      </c>
      <c r="E3515" t="s">
        <v>105</v>
      </c>
      <c r="F3515">
        <v>0</v>
      </c>
      <c r="G3515">
        <v>0</v>
      </c>
      <c r="H3515">
        <v>158</v>
      </c>
      <c r="I3515">
        <v>0</v>
      </c>
      <c r="J3515">
        <v>158</v>
      </c>
      <c r="K3515">
        <v>0</v>
      </c>
    </row>
    <row r="3516" spans="1:11" x14ac:dyDescent="0.2">
      <c r="A3516" t="s">
        <v>3823</v>
      </c>
      <c r="B3516" t="s">
        <v>91</v>
      </c>
      <c r="C3516" t="s">
        <v>296</v>
      </c>
      <c r="D3516" t="s">
        <v>266</v>
      </c>
      <c r="E3516" t="s">
        <v>106</v>
      </c>
      <c r="F3516">
        <v>0</v>
      </c>
      <c r="G3516">
        <v>0</v>
      </c>
      <c r="H3516">
        <v>150</v>
      </c>
      <c r="I3516">
        <v>0</v>
      </c>
      <c r="J3516">
        <v>150</v>
      </c>
      <c r="K3516">
        <v>0</v>
      </c>
    </row>
    <row r="3517" spans="1:11" x14ac:dyDescent="0.2">
      <c r="A3517" t="s">
        <v>3824</v>
      </c>
      <c r="B3517" t="s">
        <v>91</v>
      </c>
      <c r="C3517" t="s">
        <v>296</v>
      </c>
      <c r="D3517" t="s">
        <v>272</v>
      </c>
      <c r="E3517" t="s">
        <v>107</v>
      </c>
      <c r="F3517">
        <v>0</v>
      </c>
      <c r="G3517">
        <v>0</v>
      </c>
      <c r="H3517">
        <v>6</v>
      </c>
      <c r="I3517">
        <v>0</v>
      </c>
      <c r="J3517">
        <v>6</v>
      </c>
      <c r="K3517">
        <v>0</v>
      </c>
    </row>
    <row r="3518" spans="1:11" x14ac:dyDescent="0.2">
      <c r="A3518" t="s">
        <v>3825</v>
      </c>
      <c r="B3518" t="s">
        <v>91</v>
      </c>
      <c r="C3518" t="s">
        <v>296</v>
      </c>
      <c r="D3518" t="s">
        <v>270</v>
      </c>
      <c r="E3518" t="s">
        <v>108</v>
      </c>
      <c r="F3518">
        <v>0</v>
      </c>
      <c r="G3518">
        <v>0</v>
      </c>
      <c r="H3518">
        <v>32</v>
      </c>
      <c r="I3518">
        <v>0</v>
      </c>
      <c r="J3518">
        <v>32</v>
      </c>
      <c r="K3518">
        <v>0</v>
      </c>
    </row>
    <row r="3519" spans="1:11" x14ac:dyDescent="0.2">
      <c r="A3519" t="s">
        <v>3826</v>
      </c>
      <c r="B3519" t="s">
        <v>91</v>
      </c>
      <c r="C3519" t="s">
        <v>296</v>
      </c>
      <c r="D3519" t="s">
        <v>265</v>
      </c>
      <c r="E3519" t="s">
        <v>109</v>
      </c>
      <c r="F3519">
        <v>0</v>
      </c>
      <c r="G3519">
        <v>0</v>
      </c>
      <c r="H3519">
        <v>12</v>
      </c>
      <c r="I3519">
        <v>0</v>
      </c>
      <c r="J3519">
        <v>12</v>
      </c>
      <c r="K3519">
        <v>0</v>
      </c>
    </row>
    <row r="3520" spans="1:11" x14ac:dyDescent="0.2">
      <c r="A3520" t="s">
        <v>3827</v>
      </c>
      <c r="B3520" t="s">
        <v>91</v>
      </c>
      <c r="C3520" t="s">
        <v>296</v>
      </c>
      <c r="D3520" t="s">
        <v>266</v>
      </c>
      <c r="E3520" t="s">
        <v>110</v>
      </c>
      <c r="F3520">
        <v>0</v>
      </c>
      <c r="G3520">
        <v>0</v>
      </c>
      <c r="H3520">
        <v>99</v>
      </c>
      <c r="I3520">
        <v>0</v>
      </c>
      <c r="J3520">
        <v>99</v>
      </c>
      <c r="K3520">
        <v>0</v>
      </c>
    </row>
    <row r="3521" spans="1:11" x14ac:dyDescent="0.2">
      <c r="A3521" t="s">
        <v>3828</v>
      </c>
      <c r="B3521" t="s">
        <v>91</v>
      </c>
      <c r="C3521" t="s">
        <v>296</v>
      </c>
      <c r="D3521" t="s">
        <v>271</v>
      </c>
      <c r="E3521" t="s">
        <v>111</v>
      </c>
      <c r="F3521">
        <v>0</v>
      </c>
      <c r="G3521">
        <v>0</v>
      </c>
      <c r="H3521">
        <v>82</v>
      </c>
      <c r="I3521">
        <v>0</v>
      </c>
      <c r="J3521">
        <v>82</v>
      </c>
      <c r="K3521">
        <v>0</v>
      </c>
    </row>
    <row r="3522" spans="1:11" x14ac:dyDescent="0.2">
      <c r="A3522" t="s">
        <v>3829</v>
      </c>
      <c r="B3522" t="s">
        <v>91</v>
      </c>
      <c r="C3522" t="s">
        <v>296</v>
      </c>
      <c r="D3522" t="s">
        <v>268</v>
      </c>
      <c r="E3522" t="s">
        <v>112</v>
      </c>
      <c r="F3522">
        <v>0</v>
      </c>
      <c r="G3522">
        <v>0</v>
      </c>
      <c r="H3522">
        <v>3</v>
      </c>
      <c r="I3522">
        <v>0</v>
      </c>
      <c r="J3522">
        <v>3</v>
      </c>
      <c r="K3522">
        <v>0</v>
      </c>
    </row>
    <row r="3523" spans="1:11" x14ac:dyDescent="0.2">
      <c r="A3523" t="s">
        <v>3830</v>
      </c>
      <c r="B3523" t="s">
        <v>91</v>
      </c>
      <c r="C3523" t="s">
        <v>296</v>
      </c>
      <c r="D3523" t="s">
        <v>268</v>
      </c>
      <c r="E3523" t="s">
        <v>114</v>
      </c>
      <c r="F3523">
        <v>0</v>
      </c>
      <c r="G3523">
        <v>0</v>
      </c>
      <c r="H3523">
        <v>14</v>
      </c>
      <c r="I3523">
        <v>0</v>
      </c>
      <c r="J3523">
        <v>14</v>
      </c>
      <c r="K3523">
        <v>0</v>
      </c>
    </row>
    <row r="3524" spans="1:11" x14ac:dyDescent="0.2">
      <c r="A3524" t="s">
        <v>3831</v>
      </c>
      <c r="B3524" t="s">
        <v>91</v>
      </c>
      <c r="C3524" t="s">
        <v>296</v>
      </c>
      <c r="D3524" t="s">
        <v>270</v>
      </c>
      <c r="E3524" t="s">
        <v>115</v>
      </c>
      <c r="F3524">
        <v>0</v>
      </c>
      <c r="G3524">
        <v>0</v>
      </c>
      <c r="H3524">
        <v>40</v>
      </c>
      <c r="I3524">
        <v>0</v>
      </c>
      <c r="J3524">
        <v>40</v>
      </c>
      <c r="K3524">
        <v>0</v>
      </c>
    </row>
    <row r="3525" spans="1:11" x14ac:dyDescent="0.2">
      <c r="A3525" t="s">
        <v>3832</v>
      </c>
      <c r="B3525" t="s">
        <v>91</v>
      </c>
      <c r="C3525" t="s">
        <v>296</v>
      </c>
      <c r="D3525" t="s">
        <v>269</v>
      </c>
      <c r="E3525" t="s">
        <v>116</v>
      </c>
      <c r="F3525">
        <v>0</v>
      </c>
      <c r="G3525">
        <v>0</v>
      </c>
      <c r="H3525">
        <v>26</v>
      </c>
      <c r="I3525">
        <v>0</v>
      </c>
      <c r="J3525">
        <v>26</v>
      </c>
      <c r="K3525">
        <v>0</v>
      </c>
    </row>
    <row r="3526" spans="1:11" x14ac:dyDescent="0.2">
      <c r="A3526" t="s">
        <v>3833</v>
      </c>
      <c r="B3526" t="s">
        <v>91</v>
      </c>
      <c r="C3526" t="s">
        <v>296</v>
      </c>
      <c r="D3526" t="s">
        <v>272</v>
      </c>
      <c r="E3526" t="s">
        <v>117</v>
      </c>
      <c r="F3526">
        <v>0</v>
      </c>
      <c r="G3526">
        <v>0</v>
      </c>
      <c r="H3526">
        <v>21</v>
      </c>
      <c r="I3526">
        <v>0</v>
      </c>
      <c r="J3526">
        <v>21</v>
      </c>
      <c r="K3526">
        <v>0</v>
      </c>
    </row>
    <row r="3527" spans="1:11" x14ac:dyDescent="0.2">
      <c r="A3527" t="s">
        <v>3834</v>
      </c>
      <c r="B3527" t="s">
        <v>91</v>
      </c>
      <c r="C3527" t="s">
        <v>296</v>
      </c>
      <c r="D3527" t="s">
        <v>266</v>
      </c>
      <c r="E3527" t="s">
        <v>118</v>
      </c>
      <c r="F3527">
        <v>0</v>
      </c>
      <c r="G3527">
        <v>0</v>
      </c>
      <c r="H3527">
        <v>134</v>
      </c>
      <c r="I3527">
        <v>0</v>
      </c>
      <c r="J3527">
        <v>134</v>
      </c>
      <c r="K3527">
        <v>0</v>
      </c>
    </row>
    <row r="3528" spans="1:11" x14ac:dyDescent="0.2">
      <c r="A3528" t="s">
        <v>3835</v>
      </c>
      <c r="B3528" t="s">
        <v>91</v>
      </c>
      <c r="C3528" t="s">
        <v>296</v>
      </c>
      <c r="D3528" t="s">
        <v>269</v>
      </c>
      <c r="E3528" t="s">
        <v>119</v>
      </c>
      <c r="F3528">
        <v>0</v>
      </c>
      <c r="G3528">
        <v>0</v>
      </c>
      <c r="H3528">
        <v>43</v>
      </c>
      <c r="I3528">
        <v>0</v>
      </c>
      <c r="J3528">
        <v>43</v>
      </c>
      <c r="K3528">
        <v>0</v>
      </c>
    </row>
    <row r="3529" spans="1:11" x14ac:dyDescent="0.2">
      <c r="A3529" t="s">
        <v>3836</v>
      </c>
      <c r="B3529" t="s">
        <v>91</v>
      </c>
      <c r="C3529" t="s">
        <v>296</v>
      </c>
      <c r="D3529" t="s">
        <v>270</v>
      </c>
      <c r="E3529" t="s">
        <v>120</v>
      </c>
      <c r="F3529">
        <v>0</v>
      </c>
      <c r="G3529">
        <v>0</v>
      </c>
      <c r="H3529">
        <v>108</v>
      </c>
      <c r="I3529">
        <v>0</v>
      </c>
      <c r="J3529">
        <v>108</v>
      </c>
      <c r="K3529">
        <v>0</v>
      </c>
    </row>
    <row r="3530" spans="1:11" x14ac:dyDescent="0.2">
      <c r="A3530" t="s">
        <v>3837</v>
      </c>
      <c r="B3530" t="s">
        <v>91</v>
      </c>
      <c r="C3530" t="s">
        <v>296</v>
      </c>
      <c r="D3530" t="s">
        <v>266</v>
      </c>
      <c r="E3530" t="s">
        <v>121</v>
      </c>
      <c r="F3530">
        <v>0</v>
      </c>
      <c r="G3530">
        <v>0</v>
      </c>
      <c r="H3530">
        <v>134</v>
      </c>
      <c r="I3530">
        <v>0</v>
      </c>
      <c r="J3530">
        <v>134</v>
      </c>
      <c r="K3530">
        <v>0</v>
      </c>
    </row>
    <row r="3531" spans="1:11" x14ac:dyDescent="0.2">
      <c r="A3531" t="s">
        <v>3838</v>
      </c>
      <c r="B3531" t="s">
        <v>91</v>
      </c>
      <c r="C3531" t="s">
        <v>296</v>
      </c>
      <c r="D3531" t="s">
        <v>269</v>
      </c>
      <c r="E3531" t="s">
        <v>122</v>
      </c>
      <c r="F3531">
        <v>0</v>
      </c>
      <c r="G3531">
        <v>0</v>
      </c>
      <c r="H3531">
        <v>175</v>
      </c>
      <c r="I3531">
        <v>0</v>
      </c>
      <c r="J3531">
        <v>175</v>
      </c>
      <c r="K3531">
        <v>0</v>
      </c>
    </row>
    <row r="3532" spans="1:11" x14ac:dyDescent="0.2">
      <c r="A3532" t="s">
        <v>3839</v>
      </c>
      <c r="B3532" t="s">
        <v>91</v>
      </c>
      <c r="C3532" t="s">
        <v>296</v>
      </c>
      <c r="D3532" t="s">
        <v>268</v>
      </c>
      <c r="E3532" t="s">
        <v>123</v>
      </c>
      <c r="F3532">
        <v>0</v>
      </c>
      <c r="G3532">
        <v>0</v>
      </c>
      <c r="H3532">
        <v>10</v>
      </c>
      <c r="I3532">
        <v>0</v>
      </c>
      <c r="J3532">
        <v>10</v>
      </c>
      <c r="K3532">
        <v>0</v>
      </c>
    </row>
    <row r="3533" spans="1:11" x14ac:dyDescent="0.2">
      <c r="A3533" t="s">
        <v>3840</v>
      </c>
      <c r="B3533" t="s">
        <v>91</v>
      </c>
      <c r="C3533" t="s">
        <v>296</v>
      </c>
      <c r="D3533" t="s">
        <v>272</v>
      </c>
      <c r="E3533" t="s">
        <v>124</v>
      </c>
      <c r="F3533">
        <v>0</v>
      </c>
      <c r="G3533">
        <v>0</v>
      </c>
      <c r="H3533">
        <v>4</v>
      </c>
      <c r="I3533">
        <v>0</v>
      </c>
      <c r="J3533">
        <v>4</v>
      </c>
      <c r="K3533">
        <v>0</v>
      </c>
    </row>
    <row r="3534" spans="1:11" x14ac:dyDescent="0.2">
      <c r="A3534" t="s">
        <v>3841</v>
      </c>
      <c r="B3534" t="s">
        <v>91</v>
      </c>
      <c r="C3534" t="s">
        <v>296</v>
      </c>
      <c r="D3534" t="s">
        <v>265</v>
      </c>
      <c r="E3534" t="s">
        <v>125</v>
      </c>
      <c r="F3534">
        <v>0</v>
      </c>
      <c r="G3534">
        <v>0</v>
      </c>
      <c r="H3534">
        <v>134</v>
      </c>
      <c r="I3534">
        <v>0</v>
      </c>
      <c r="J3534">
        <v>134</v>
      </c>
      <c r="K3534">
        <v>0</v>
      </c>
    </row>
    <row r="3535" spans="1:11" x14ac:dyDescent="0.2">
      <c r="A3535" t="s">
        <v>3842</v>
      </c>
      <c r="B3535" t="s">
        <v>91</v>
      </c>
      <c r="C3535" t="s">
        <v>296</v>
      </c>
      <c r="D3535" t="s">
        <v>266</v>
      </c>
      <c r="E3535" t="s">
        <v>126</v>
      </c>
      <c r="F3535">
        <v>0</v>
      </c>
      <c r="G3535">
        <v>0</v>
      </c>
      <c r="H3535">
        <v>83</v>
      </c>
      <c r="I3535">
        <v>0</v>
      </c>
      <c r="J3535">
        <v>83</v>
      </c>
      <c r="K3535">
        <v>0</v>
      </c>
    </row>
    <row r="3536" spans="1:11" x14ac:dyDescent="0.2">
      <c r="A3536" t="s">
        <v>3843</v>
      </c>
      <c r="B3536" t="s">
        <v>91</v>
      </c>
      <c r="C3536" t="s">
        <v>296</v>
      </c>
      <c r="D3536" t="s">
        <v>265</v>
      </c>
      <c r="E3536" t="s">
        <v>127</v>
      </c>
      <c r="F3536">
        <v>0</v>
      </c>
      <c r="G3536">
        <v>0</v>
      </c>
      <c r="H3536">
        <v>80</v>
      </c>
      <c r="I3536">
        <v>0</v>
      </c>
      <c r="J3536">
        <v>80</v>
      </c>
      <c r="K3536">
        <v>0</v>
      </c>
    </row>
    <row r="3537" spans="1:11" x14ac:dyDescent="0.2">
      <c r="A3537" t="s">
        <v>3844</v>
      </c>
      <c r="B3537" t="s">
        <v>91</v>
      </c>
      <c r="C3537" t="s">
        <v>296</v>
      </c>
      <c r="D3537" t="s">
        <v>268</v>
      </c>
      <c r="E3537" t="s">
        <v>128</v>
      </c>
      <c r="F3537">
        <v>0</v>
      </c>
      <c r="G3537">
        <v>0</v>
      </c>
      <c r="H3537">
        <v>18</v>
      </c>
      <c r="I3537">
        <v>0</v>
      </c>
      <c r="J3537">
        <v>18</v>
      </c>
      <c r="K3537">
        <v>0</v>
      </c>
    </row>
    <row r="3538" spans="1:11" x14ac:dyDescent="0.2">
      <c r="A3538" t="s">
        <v>3845</v>
      </c>
      <c r="B3538" t="s">
        <v>91</v>
      </c>
      <c r="C3538" t="s">
        <v>296</v>
      </c>
      <c r="D3538" t="s">
        <v>268</v>
      </c>
      <c r="E3538" t="s">
        <v>129</v>
      </c>
      <c r="F3538">
        <v>0</v>
      </c>
      <c r="G3538">
        <v>0</v>
      </c>
      <c r="H3538">
        <v>23</v>
      </c>
      <c r="I3538">
        <v>0</v>
      </c>
      <c r="J3538">
        <v>23</v>
      </c>
      <c r="K3538">
        <v>0</v>
      </c>
    </row>
    <row r="3539" spans="1:11" x14ac:dyDescent="0.2">
      <c r="A3539" t="s">
        <v>3846</v>
      </c>
      <c r="B3539" t="s">
        <v>91</v>
      </c>
      <c r="C3539" t="s">
        <v>296</v>
      </c>
      <c r="D3539" t="s">
        <v>266</v>
      </c>
      <c r="E3539" t="s">
        <v>130</v>
      </c>
      <c r="F3539">
        <v>0</v>
      </c>
      <c r="G3539">
        <v>0</v>
      </c>
      <c r="H3539">
        <v>2</v>
      </c>
      <c r="I3539">
        <v>0</v>
      </c>
      <c r="J3539">
        <v>2</v>
      </c>
      <c r="K3539">
        <v>0</v>
      </c>
    </row>
    <row r="3540" spans="1:11" x14ac:dyDescent="0.2">
      <c r="A3540" t="s">
        <v>3847</v>
      </c>
      <c r="B3540" t="s">
        <v>91</v>
      </c>
      <c r="C3540" t="s">
        <v>296</v>
      </c>
      <c r="D3540" t="s">
        <v>270</v>
      </c>
      <c r="E3540" t="s">
        <v>131</v>
      </c>
      <c r="F3540">
        <v>0</v>
      </c>
      <c r="G3540">
        <v>0</v>
      </c>
      <c r="H3540">
        <v>32</v>
      </c>
      <c r="I3540">
        <v>0</v>
      </c>
      <c r="J3540">
        <v>32</v>
      </c>
      <c r="K3540">
        <v>0</v>
      </c>
    </row>
    <row r="3541" spans="1:11" x14ac:dyDescent="0.2">
      <c r="A3541" t="s">
        <v>3848</v>
      </c>
      <c r="B3541" t="s">
        <v>91</v>
      </c>
      <c r="C3541" t="s">
        <v>296</v>
      </c>
      <c r="D3541" t="s">
        <v>271</v>
      </c>
      <c r="E3541" t="s">
        <v>132</v>
      </c>
      <c r="F3541">
        <v>0</v>
      </c>
      <c r="G3541">
        <v>0</v>
      </c>
      <c r="H3541">
        <v>14</v>
      </c>
      <c r="I3541">
        <v>0</v>
      </c>
      <c r="J3541">
        <v>14</v>
      </c>
      <c r="K3541">
        <v>0</v>
      </c>
    </row>
    <row r="3542" spans="1:11" x14ac:dyDescent="0.2">
      <c r="A3542" t="s">
        <v>3849</v>
      </c>
      <c r="B3542" t="s">
        <v>91</v>
      </c>
      <c r="C3542" t="s">
        <v>296</v>
      </c>
      <c r="D3542" t="s">
        <v>266</v>
      </c>
      <c r="E3542" t="s">
        <v>133</v>
      </c>
      <c r="F3542">
        <v>0</v>
      </c>
      <c r="G3542">
        <v>0</v>
      </c>
      <c r="H3542">
        <v>148</v>
      </c>
      <c r="I3542">
        <v>0</v>
      </c>
      <c r="J3542">
        <v>148</v>
      </c>
      <c r="K3542">
        <v>0</v>
      </c>
    </row>
    <row r="3543" spans="1:11" x14ac:dyDescent="0.2">
      <c r="A3543" t="s">
        <v>3850</v>
      </c>
      <c r="B3543" t="s">
        <v>91</v>
      </c>
      <c r="C3543" t="s">
        <v>296</v>
      </c>
      <c r="D3543" t="s">
        <v>268</v>
      </c>
      <c r="E3543" t="s">
        <v>134</v>
      </c>
      <c r="F3543">
        <v>0</v>
      </c>
      <c r="G3543">
        <v>0</v>
      </c>
      <c r="H3543">
        <v>8</v>
      </c>
      <c r="I3543">
        <v>0</v>
      </c>
      <c r="J3543">
        <v>8</v>
      </c>
      <c r="K3543">
        <v>0</v>
      </c>
    </row>
    <row r="3544" spans="1:11" x14ac:dyDescent="0.2">
      <c r="A3544" t="s">
        <v>3851</v>
      </c>
      <c r="B3544" t="s">
        <v>91</v>
      </c>
      <c r="C3544" t="s">
        <v>296</v>
      </c>
      <c r="D3544" t="s">
        <v>267</v>
      </c>
      <c r="E3544" t="s">
        <v>135</v>
      </c>
      <c r="F3544">
        <v>0</v>
      </c>
      <c r="G3544">
        <v>0</v>
      </c>
      <c r="H3544">
        <v>10</v>
      </c>
      <c r="I3544">
        <v>0</v>
      </c>
      <c r="J3544">
        <v>10</v>
      </c>
      <c r="K3544">
        <v>0</v>
      </c>
    </row>
    <row r="3545" spans="1:11" x14ac:dyDescent="0.2">
      <c r="A3545" t="s">
        <v>3852</v>
      </c>
      <c r="B3545" t="s">
        <v>91</v>
      </c>
      <c r="C3545" t="s">
        <v>296</v>
      </c>
      <c r="D3545" t="s">
        <v>264</v>
      </c>
      <c r="E3545" t="s">
        <v>136</v>
      </c>
      <c r="F3545">
        <v>0</v>
      </c>
      <c r="G3545">
        <v>0</v>
      </c>
      <c r="H3545">
        <v>11</v>
      </c>
      <c r="I3545">
        <v>0</v>
      </c>
      <c r="J3545">
        <v>11</v>
      </c>
      <c r="K3545">
        <v>0</v>
      </c>
    </row>
    <row r="3546" spans="1:11" x14ac:dyDescent="0.2">
      <c r="A3546" t="s">
        <v>3853</v>
      </c>
      <c r="B3546" t="s">
        <v>91</v>
      </c>
      <c r="C3546" t="s">
        <v>296</v>
      </c>
      <c r="D3546" t="s">
        <v>264</v>
      </c>
      <c r="E3546" t="s">
        <v>137</v>
      </c>
      <c r="F3546">
        <v>0</v>
      </c>
      <c r="G3546">
        <v>0</v>
      </c>
      <c r="H3546">
        <v>54</v>
      </c>
      <c r="I3546">
        <v>0</v>
      </c>
      <c r="J3546">
        <v>54</v>
      </c>
      <c r="K3546">
        <v>0</v>
      </c>
    </row>
    <row r="3547" spans="1:11" x14ac:dyDescent="0.2">
      <c r="A3547" t="s">
        <v>3854</v>
      </c>
      <c r="B3547" t="s">
        <v>91</v>
      </c>
      <c r="C3547" t="s">
        <v>296</v>
      </c>
      <c r="D3547" t="s">
        <v>270</v>
      </c>
      <c r="E3547" t="s">
        <v>138</v>
      </c>
      <c r="F3547">
        <v>0</v>
      </c>
      <c r="G3547">
        <v>0</v>
      </c>
      <c r="H3547">
        <v>92</v>
      </c>
      <c r="I3547">
        <v>0</v>
      </c>
      <c r="J3547">
        <v>92</v>
      </c>
      <c r="K3547">
        <v>0</v>
      </c>
    </row>
    <row r="3548" spans="1:11" x14ac:dyDescent="0.2">
      <c r="A3548" t="s">
        <v>3855</v>
      </c>
      <c r="B3548" t="s">
        <v>91</v>
      </c>
      <c r="C3548" t="s">
        <v>296</v>
      </c>
      <c r="D3548" t="s">
        <v>272</v>
      </c>
      <c r="E3548" t="s">
        <v>139</v>
      </c>
      <c r="F3548">
        <v>0</v>
      </c>
      <c r="G3548">
        <v>0</v>
      </c>
      <c r="H3548">
        <v>2</v>
      </c>
      <c r="I3548">
        <v>0</v>
      </c>
      <c r="J3548">
        <v>2</v>
      </c>
      <c r="K3548">
        <v>0</v>
      </c>
    </row>
    <row r="3549" spans="1:11" x14ac:dyDescent="0.2">
      <c r="A3549" t="s">
        <v>3856</v>
      </c>
      <c r="B3549" t="s">
        <v>91</v>
      </c>
      <c r="C3549" t="s">
        <v>296</v>
      </c>
      <c r="D3549" t="s">
        <v>270</v>
      </c>
      <c r="E3549" t="s">
        <v>140</v>
      </c>
      <c r="F3549">
        <v>0</v>
      </c>
      <c r="G3549">
        <v>0</v>
      </c>
      <c r="H3549">
        <v>24</v>
      </c>
      <c r="I3549">
        <v>0</v>
      </c>
      <c r="J3549">
        <v>24</v>
      </c>
      <c r="K3549">
        <v>0</v>
      </c>
    </row>
    <row r="3550" spans="1:11" x14ac:dyDescent="0.2">
      <c r="A3550" t="s">
        <v>3857</v>
      </c>
      <c r="B3550" t="s">
        <v>91</v>
      </c>
      <c r="C3550" t="s">
        <v>296</v>
      </c>
      <c r="D3550" t="s">
        <v>271</v>
      </c>
      <c r="E3550" t="s">
        <v>141</v>
      </c>
      <c r="F3550">
        <v>0</v>
      </c>
      <c r="G3550">
        <v>0</v>
      </c>
      <c r="H3550">
        <v>9</v>
      </c>
      <c r="I3550">
        <v>0</v>
      </c>
      <c r="J3550">
        <v>9</v>
      </c>
      <c r="K3550">
        <v>0</v>
      </c>
    </row>
    <row r="3551" spans="1:11" x14ac:dyDescent="0.2">
      <c r="A3551" t="s">
        <v>3858</v>
      </c>
      <c r="B3551" t="s">
        <v>91</v>
      </c>
      <c r="C3551" t="s">
        <v>296</v>
      </c>
      <c r="D3551" t="s">
        <v>267</v>
      </c>
      <c r="E3551" t="s">
        <v>142</v>
      </c>
      <c r="F3551">
        <v>0</v>
      </c>
      <c r="G3551">
        <v>0</v>
      </c>
      <c r="H3551">
        <v>17</v>
      </c>
      <c r="I3551">
        <v>0</v>
      </c>
      <c r="J3551">
        <v>17</v>
      </c>
      <c r="K3551">
        <v>0</v>
      </c>
    </row>
    <row r="3552" spans="1:11" x14ac:dyDescent="0.2">
      <c r="A3552" t="s">
        <v>3859</v>
      </c>
      <c r="B3552" t="s">
        <v>91</v>
      </c>
      <c r="C3552" t="s">
        <v>296</v>
      </c>
      <c r="D3552" t="s">
        <v>266</v>
      </c>
      <c r="E3552" t="s">
        <v>143</v>
      </c>
      <c r="F3552">
        <v>0</v>
      </c>
      <c r="G3552">
        <v>0</v>
      </c>
      <c r="H3552">
        <v>166</v>
      </c>
      <c r="I3552">
        <v>0</v>
      </c>
      <c r="J3552">
        <v>166</v>
      </c>
      <c r="K3552">
        <v>0</v>
      </c>
    </row>
    <row r="3553" spans="1:11" x14ac:dyDescent="0.2">
      <c r="A3553" t="s">
        <v>3860</v>
      </c>
      <c r="B3553" t="s">
        <v>91</v>
      </c>
      <c r="C3553" t="s">
        <v>296</v>
      </c>
      <c r="D3553" t="s">
        <v>264</v>
      </c>
      <c r="E3553" t="s">
        <v>278</v>
      </c>
      <c r="F3553">
        <v>0</v>
      </c>
      <c r="G3553">
        <v>0</v>
      </c>
      <c r="H3553">
        <v>289</v>
      </c>
      <c r="I3553">
        <v>0</v>
      </c>
      <c r="J3553">
        <v>289</v>
      </c>
      <c r="K3553">
        <v>0</v>
      </c>
    </row>
    <row r="3554" spans="1:11" x14ac:dyDescent="0.2">
      <c r="A3554" t="s">
        <v>3861</v>
      </c>
      <c r="B3554" t="s">
        <v>91</v>
      </c>
      <c r="C3554" t="s">
        <v>296</v>
      </c>
      <c r="D3554" t="s">
        <v>265</v>
      </c>
      <c r="E3554" t="s">
        <v>279</v>
      </c>
      <c r="F3554">
        <v>0</v>
      </c>
      <c r="G3554">
        <v>0</v>
      </c>
      <c r="H3554">
        <v>1042</v>
      </c>
      <c r="I3554">
        <v>0</v>
      </c>
      <c r="J3554">
        <v>1042</v>
      </c>
      <c r="K3554">
        <v>0</v>
      </c>
    </row>
    <row r="3555" spans="1:11" x14ac:dyDescent="0.2">
      <c r="A3555" t="s">
        <v>3862</v>
      </c>
      <c r="B3555" t="s">
        <v>91</v>
      </c>
      <c r="C3555" t="s">
        <v>296</v>
      </c>
      <c r="D3555" t="s">
        <v>272</v>
      </c>
      <c r="E3555" t="s">
        <v>144</v>
      </c>
      <c r="F3555">
        <v>0</v>
      </c>
      <c r="G3555">
        <v>0</v>
      </c>
      <c r="H3555">
        <v>14</v>
      </c>
      <c r="I3555">
        <v>0</v>
      </c>
      <c r="J3555">
        <v>14</v>
      </c>
      <c r="K3555">
        <v>0</v>
      </c>
    </row>
    <row r="3556" spans="1:11" x14ac:dyDescent="0.2">
      <c r="A3556" t="s">
        <v>3863</v>
      </c>
      <c r="B3556" t="s">
        <v>91</v>
      </c>
      <c r="C3556" t="s">
        <v>296</v>
      </c>
      <c r="D3556" t="s">
        <v>269</v>
      </c>
      <c r="E3556" t="s">
        <v>145</v>
      </c>
      <c r="F3556">
        <v>0</v>
      </c>
      <c r="G3556">
        <v>0</v>
      </c>
      <c r="H3556">
        <v>63</v>
      </c>
      <c r="I3556">
        <v>0</v>
      </c>
      <c r="J3556">
        <v>63</v>
      </c>
      <c r="K3556">
        <v>0</v>
      </c>
    </row>
    <row r="3557" spans="1:11" x14ac:dyDescent="0.2">
      <c r="A3557" t="s">
        <v>3864</v>
      </c>
      <c r="B3557" t="s">
        <v>91</v>
      </c>
      <c r="C3557" t="s">
        <v>296</v>
      </c>
      <c r="D3557" t="s">
        <v>266</v>
      </c>
      <c r="E3557" t="s">
        <v>146</v>
      </c>
      <c r="F3557">
        <v>0</v>
      </c>
      <c r="G3557">
        <v>0</v>
      </c>
      <c r="H3557">
        <v>290</v>
      </c>
      <c r="I3557">
        <v>0</v>
      </c>
      <c r="J3557">
        <v>290</v>
      </c>
      <c r="K3557">
        <v>0</v>
      </c>
    </row>
    <row r="3558" spans="1:11" x14ac:dyDescent="0.2">
      <c r="A3558" t="s">
        <v>3865</v>
      </c>
      <c r="B3558" t="s">
        <v>91</v>
      </c>
      <c r="C3558" t="s">
        <v>296</v>
      </c>
      <c r="D3558" t="s">
        <v>265</v>
      </c>
      <c r="E3558" t="s">
        <v>147</v>
      </c>
      <c r="F3558">
        <v>0</v>
      </c>
      <c r="G3558">
        <v>0</v>
      </c>
      <c r="H3558">
        <v>233</v>
      </c>
      <c r="I3558">
        <v>0</v>
      </c>
      <c r="J3558">
        <v>233</v>
      </c>
      <c r="K3558">
        <v>0</v>
      </c>
    </row>
    <row r="3559" spans="1:11" x14ac:dyDescent="0.2">
      <c r="A3559" t="s">
        <v>3866</v>
      </c>
      <c r="B3559" t="s">
        <v>91</v>
      </c>
      <c r="C3559" t="s">
        <v>296</v>
      </c>
      <c r="D3559" t="s">
        <v>267</v>
      </c>
      <c r="E3559" t="s">
        <v>148</v>
      </c>
      <c r="F3559">
        <v>0</v>
      </c>
      <c r="G3559">
        <v>0</v>
      </c>
      <c r="H3559">
        <v>13</v>
      </c>
      <c r="I3559">
        <v>0</v>
      </c>
      <c r="J3559">
        <v>13</v>
      </c>
      <c r="K3559">
        <v>0</v>
      </c>
    </row>
    <row r="3560" spans="1:11" x14ac:dyDescent="0.2">
      <c r="A3560" t="s">
        <v>3867</v>
      </c>
      <c r="B3560" t="s">
        <v>91</v>
      </c>
      <c r="C3560" t="s">
        <v>296</v>
      </c>
      <c r="D3560" t="s">
        <v>270</v>
      </c>
      <c r="E3560" t="s">
        <v>149</v>
      </c>
      <c r="F3560">
        <v>0</v>
      </c>
      <c r="G3560">
        <v>0</v>
      </c>
      <c r="H3560">
        <v>71</v>
      </c>
      <c r="I3560">
        <v>0</v>
      </c>
      <c r="J3560">
        <v>71</v>
      </c>
      <c r="K3560">
        <v>0</v>
      </c>
    </row>
    <row r="3561" spans="1:11" x14ac:dyDescent="0.2">
      <c r="A3561" t="s">
        <v>3868</v>
      </c>
      <c r="B3561" t="s">
        <v>91</v>
      </c>
      <c r="C3561" t="s">
        <v>296</v>
      </c>
      <c r="D3561" t="s">
        <v>266</v>
      </c>
      <c r="E3561" t="s">
        <v>150</v>
      </c>
      <c r="F3561">
        <v>0</v>
      </c>
      <c r="G3561">
        <v>0</v>
      </c>
      <c r="H3561">
        <v>119</v>
      </c>
      <c r="I3561">
        <v>0</v>
      </c>
      <c r="J3561">
        <v>119</v>
      </c>
      <c r="K3561">
        <v>0</v>
      </c>
    </row>
    <row r="3562" spans="1:11" x14ac:dyDescent="0.2">
      <c r="A3562" t="s">
        <v>3869</v>
      </c>
      <c r="B3562" t="s">
        <v>91</v>
      </c>
      <c r="C3562" t="s">
        <v>296</v>
      </c>
      <c r="D3562" t="s">
        <v>266</v>
      </c>
      <c r="E3562" t="s">
        <v>151</v>
      </c>
      <c r="F3562">
        <v>0</v>
      </c>
      <c r="G3562">
        <v>0</v>
      </c>
      <c r="H3562">
        <v>126</v>
      </c>
      <c r="I3562">
        <v>0</v>
      </c>
      <c r="J3562">
        <v>126</v>
      </c>
      <c r="K3562">
        <v>0</v>
      </c>
    </row>
    <row r="3563" spans="1:11" x14ac:dyDescent="0.2">
      <c r="A3563" t="s">
        <v>3870</v>
      </c>
      <c r="B3563" t="s">
        <v>91</v>
      </c>
      <c r="C3563" t="s">
        <v>296</v>
      </c>
      <c r="D3563" t="s">
        <v>268</v>
      </c>
      <c r="E3563" t="s">
        <v>152</v>
      </c>
      <c r="F3563">
        <v>0</v>
      </c>
      <c r="G3563">
        <v>0</v>
      </c>
      <c r="H3563">
        <v>3</v>
      </c>
      <c r="I3563">
        <v>0</v>
      </c>
      <c r="J3563">
        <v>3</v>
      </c>
      <c r="K3563">
        <v>0</v>
      </c>
    </row>
    <row r="3564" spans="1:11" x14ac:dyDescent="0.2">
      <c r="A3564" t="s">
        <v>3871</v>
      </c>
      <c r="B3564" t="s">
        <v>91</v>
      </c>
      <c r="C3564" t="s">
        <v>296</v>
      </c>
      <c r="D3564" t="s">
        <v>266</v>
      </c>
      <c r="E3564" t="s">
        <v>153</v>
      </c>
      <c r="F3564">
        <v>0</v>
      </c>
      <c r="G3564">
        <v>0</v>
      </c>
      <c r="H3564">
        <v>85</v>
      </c>
      <c r="I3564">
        <v>0</v>
      </c>
      <c r="J3564">
        <v>85</v>
      </c>
      <c r="K3564">
        <v>0</v>
      </c>
    </row>
    <row r="3565" spans="1:11" x14ac:dyDescent="0.2">
      <c r="A3565" t="s">
        <v>3872</v>
      </c>
      <c r="B3565" t="s">
        <v>91</v>
      </c>
      <c r="C3565" t="s">
        <v>296</v>
      </c>
      <c r="D3565" t="s">
        <v>269</v>
      </c>
      <c r="E3565" t="s">
        <v>154</v>
      </c>
      <c r="F3565">
        <v>0</v>
      </c>
      <c r="G3565">
        <v>0</v>
      </c>
      <c r="H3565">
        <v>249</v>
      </c>
      <c r="I3565">
        <v>0</v>
      </c>
      <c r="J3565">
        <v>249</v>
      </c>
      <c r="K3565">
        <v>0</v>
      </c>
    </row>
    <row r="3566" spans="1:11" x14ac:dyDescent="0.2">
      <c r="A3566" t="s">
        <v>3873</v>
      </c>
      <c r="B3566" t="s">
        <v>91</v>
      </c>
      <c r="C3566" t="s">
        <v>296</v>
      </c>
      <c r="D3566" t="s">
        <v>266</v>
      </c>
      <c r="E3566" t="s">
        <v>155</v>
      </c>
      <c r="F3566">
        <v>0</v>
      </c>
      <c r="G3566">
        <v>0</v>
      </c>
      <c r="H3566">
        <v>223</v>
      </c>
      <c r="I3566">
        <v>0</v>
      </c>
      <c r="J3566">
        <v>223</v>
      </c>
      <c r="K3566">
        <v>0</v>
      </c>
    </row>
    <row r="3567" spans="1:11" x14ac:dyDescent="0.2">
      <c r="A3567" t="s">
        <v>3874</v>
      </c>
      <c r="B3567" t="s">
        <v>91</v>
      </c>
      <c r="C3567" t="s">
        <v>296</v>
      </c>
      <c r="D3567" t="s">
        <v>266</v>
      </c>
      <c r="E3567" t="s">
        <v>156</v>
      </c>
      <c r="F3567">
        <v>0</v>
      </c>
      <c r="G3567">
        <v>0</v>
      </c>
      <c r="H3567">
        <v>45</v>
      </c>
      <c r="I3567">
        <v>0</v>
      </c>
      <c r="J3567">
        <v>45</v>
      </c>
      <c r="K3567">
        <v>0</v>
      </c>
    </row>
    <row r="3568" spans="1:11" x14ac:dyDescent="0.2">
      <c r="A3568" t="s">
        <v>3875</v>
      </c>
      <c r="B3568" t="s">
        <v>91</v>
      </c>
      <c r="C3568" t="s">
        <v>296</v>
      </c>
      <c r="D3568" t="s">
        <v>267</v>
      </c>
      <c r="E3568" t="s">
        <v>157</v>
      </c>
      <c r="F3568">
        <v>0</v>
      </c>
      <c r="G3568">
        <v>0</v>
      </c>
      <c r="H3568">
        <v>2</v>
      </c>
      <c r="I3568">
        <v>0</v>
      </c>
      <c r="J3568">
        <v>2</v>
      </c>
      <c r="K3568">
        <v>0</v>
      </c>
    </row>
    <row r="3569" spans="1:11" x14ac:dyDescent="0.2">
      <c r="A3569" t="s">
        <v>3876</v>
      </c>
      <c r="B3569" t="s">
        <v>91</v>
      </c>
      <c r="C3569" t="s">
        <v>296</v>
      </c>
      <c r="D3569" t="s">
        <v>266</v>
      </c>
      <c r="E3569" t="s">
        <v>158</v>
      </c>
      <c r="F3569">
        <v>0</v>
      </c>
      <c r="G3569">
        <v>0</v>
      </c>
      <c r="H3569">
        <v>60</v>
      </c>
      <c r="I3569">
        <v>0</v>
      </c>
      <c r="J3569">
        <v>60</v>
      </c>
      <c r="K3569">
        <v>0</v>
      </c>
    </row>
    <row r="3570" spans="1:11" x14ac:dyDescent="0.2">
      <c r="A3570" t="s">
        <v>3877</v>
      </c>
      <c r="B3570" t="s">
        <v>91</v>
      </c>
      <c r="C3570" t="s">
        <v>296</v>
      </c>
      <c r="D3570" t="s">
        <v>271</v>
      </c>
      <c r="E3570" t="s">
        <v>159</v>
      </c>
      <c r="F3570">
        <v>0</v>
      </c>
      <c r="G3570">
        <v>0</v>
      </c>
      <c r="H3570">
        <v>8</v>
      </c>
      <c r="I3570">
        <v>0</v>
      </c>
      <c r="J3570">
        <v>8</v>
      </c>
      <c r="K3570">
        <v>0</v>
      </c>
    </row>
    <row r="3571" spans="1:11" x14ac:dyDescent="0.2">
      <c r="A3571" t="s">
        <v>3878</v>
      </c>
      <c r="B3571" t="s">
        <v>91</v>
      </c>
      <c r="C3571" t="s">
        <v>296</v>
      </c>
      <c r="D3571" t="s">
        <v>265</v>
      </c>
      <c r="E3571" t="s">
        <v>160</v>
      </c>
      <c r="F3571">
        <v>0</v>
      </c>
      <c r="G3571">
        <v>0</v>
      </c>
      <c r="H3571">
        <v>381</v>
      </c>
      <c r="I3571">
        <v>0</v>
      </c>
      <c r="J3571">
        <v>381</v>
      </c>
      <c r="K3571">
        <v>0</v>
      </c>
    </row>
    <row r="3572" spans="1:11" x14ac:dyDescent="0.2">
      <c r="A3572" t="s">
        <v>3879</v>
      </c>
      <c r="B3572" t="s">
        <v>91</v>
      </c>
      <c r="C3572" t="s">
        <v>296</v>
      </c>
      <c r="D3572" t="s">
        <v>266</v>
      </c>
      <c r="E3572" t="s">
        <v>161</v>
      </c>
      <c r="F3572">
        <v>0</v>
      </c>
      <c r="G3572">
        <v>0</v>
      </c>
      <c r="H3572">
        <v>63</v>
      </c>
      <c r="I3572">
        <v>0</v>
      </c>
      <c r="J3572">
        <v>63</v>
      </c>
      <c r="K3572">
        <v>0</v>
      </c>
    </row>
    <row r="3573" spans="1:11" x14ac:dyDescent="0.2">
      <c r="A3573" t="s">
        <v>3880</v>
      </c>
      <c r="B3573" t="s">
        <v>91</v>
      </c>
      <c r="C3573" t="s">
        <v>296</v>
      </c>
      <c r="D3573" t="s">
        <v>266</v>
      </c>
      <c r="E3573" t="s">
        <v>162</v>
      </c>
      <c r="F3573">
        <v>0</v>
      </c>
      <c r="G3573">
        <v>0</v>
      </c>
      <c r="H3573">
        <v>137</v>
      </c>
      <c r="I3573">
        <v>0</v>
      </c>
      <c r="J3573">
        <v>137</v>
      </c>
      <c r="K3573">
        <v>0</v>
      </c>
    </row>
    <row r="3574" spans="1:11" x14ac:dyDescent="0.2">
      <c r="A3574" t="s">
        <v>3881</v>
      </c>
      <c r="B3574" t="s">
        <v>91</v>
      </c>
      <c r="C3574" t="s">
        <v>296</v>
      </c>
      <c r="D3574" t="s">
        <v>269</v>
      </c>
      <c r="E3574" t="s">
        <v>163</v>
      </c>
      <c r="F3574">
        <v>0</v>
      </c>
      <c r="G3574">
        <v>0</v>
      </c>
      <c r="H3574">
        <v>12</v>
      </c>
      <c r="I3574">
        <v>0</v>
      </c>
      <c r="J3574">
        <v>12</v>
      </c>
      <c r="K3574">
        <v>0</v>
      </c>
    </row>
    <row r="3575" spans="1:11" x14ac:dyDescent="0.2">
      <c r="A3575" t="s">
        <v>3882</v>
      </c>
      <c r="B3575" t="s">
        <v>91</v>
      </c>
      <c r="C3575" t="s">
        <v>296</v>
      </c>
      <c r="D3575" t="s">
        <v>266</v>
      </c>
      <c r="E3575" t="s">
        <v>165</v>
      </c>
      <c r="F3575">
        <v>0</v>
      </c>
      <c r="G3575">
        <v>0</v>
      </c>
      <c r="H3575">
        <v>102</v>
      </c>
      <c r="I3575">
        <v>0</v>
      </c>
      <c r="J3575">
        <v>102</v>
      </c>
      <c r="K3575">
        <v>0</v>
      </c>
    </row>
    <row r="3576" spans="1:11" x14ac:dyDescent="0.2">
      <c r="A3576" t="s">
        <v>3883</v>
      </c>
      <c r="B3576" t="s">
        <v>91</v>
      </c>
      <c r="C3576" t="s">
        <v>296</v>
      </c>
      <c r="D3576" t="s">
        <v>266</v>
      </c>
      <c r="E3576" t="s">
        <v>166</v>
      </c>
      <c r="F3576">
        <v>0</v>
      </c>
      <c r="G3576">
        <v>0</v>
      </c>
      <c r="H3576">
        <v>30</v>
      </c>
      <c r="I3576">
        <v>0</v>
      </c>
      <c r="J3576">
        <v>30</v>
      </c>
      <c r="K3576">
        <v>0</v>
      </c>
    </row>
    <row r="3577" spans="1:11" x14ac:dyDescent="0.2">
      <c r="A3577" t="s">
        <v>3884</v>
      </c>
      <c r="B3577" t="s">
        <v>91</v>
      </c>
      <c r="C3577" t="s">
        <v>296</v>
      </c>
      <c r="D3577" t="s">
        <v>269</v>
      </c>
      <c r="E3577" t="s">
        <v>167</v>
      </c>
      <c r="F3577">
        <v>0</v>
      </c>
      <c r="G3577">
        <v>0</v>
      </c>
      <c r="H3577">
        <v>274</v>
      </c>
      <c r="I3577">
        <v>0</v>
      </c>
      <c r="J3577">
        <v>274</v>
      </c>
      <c r="K3577">
        <v>0</v>
      </c>
    </row>
    <row r="3578" spans="1:11" x14ac:dyDescent="0.2">
      <c r="A3578" t="s">
        <v>3885</v>
      </c>
      <c r="B3578" t="s">
        <v>91</v>
      </c>
      <c r="C3578" t="s">
        <v>296</v>
      </c>
      <c r="D3578" t="s">
        <v>272</v>
      </c>
      <c r="E3578" t="s">
        <v>168</v>
      </c>
      <c r="F3578">
        <v>0</v>
      </c>
      <c r="G3578">
        <v>0</v>
      </c>
      <c r="H3578">
        <v>6</v>
      </c>
      <c r="I3578">
        <v>0</v>
      </c>
      <c r="J3578">
        <v>6</v>
      </c>
      <c r="K3578">
        <v>0</v>
      </c>
    </row>
    <row r="3579" spans="1:11" x14ac:dyDescent="0.2">
      <c r="A3579" t="s">
        <v>3886</v>
      </c>
      <c r="B3579" t="s">
        <v>91</v>
      </c>
      <c r="C3579" t="s">
        <v>296</v>
      </c>
      <c r="D3579" t="s">
        <v>266</v>
      </c>
      <c r="E3579" t="s">
        <v>169</v>
      </c>
      <c r="F3579">
        <v>0</v>
      </c>
      <c r="G3579">
        <v>0</v>
      </c>
      <c r="H3579">
        <v>74</v>
      </c>
      <c r="I3579">
        <v>0</v>
      </c>
      <c r="J3579">
        <v>74</v>
      </c>
      <c r="K3579">
        <v>0</v>
      </c>
    </row>
    <row r="3580" spans="1:11" x14ac:dyDescent="0.2">
      <c r="A3580" t="s">
        <v>3887</v>
      </c>
      <c r="B3580" t="s">
        <v>91</v>
      </c>
      <c r="C3580" t="s">
        <v>296</v>
      </c>
      <c r="D3580" t="s">
        <v>272</v>
      </c>
      <c r="E3580" t="s">
        <v>170</v>
      </c>
      <c r="F3580">
        <v>0</v>
      </c>
      <c r="G3580">
        <v>0</v>
      </c>
      <c r="H3580">
        <v>14</v>
      </c>
      <c r="I3580">
        <v>0</v>
      </c>
      <c r="J3580">
        <v>14</v>
      </c>
      <c r="K3580">
        <v>0</v>
      </c>
    </row>
    <row r="3581" spans="1:11" x14ac:dyDescent="0.2">
      <c r="A3581" t="s">
        <v>3888</v>
      </c>
      <c r="B3581" t="s">
        <v>91</v>
      </c>
      <c r="C3581" t="s">
        <v>296</v>
      </c>
      <c r="D3581" t="s">
        <v>268</v>
      </c>
      <c r="E3581" t="s">
        <v>171</v>
      </c>
      <c r="F3581">
        <v>0</v>
      </c>
      <c r="G3581">
        <v>0</v>
      </c>
      <c r="H3581">
        <v>4</v>
      </c>
      <c r="I3581">
        <v>0</v>
      </c>
      <c r="J3581">
        <v>4</v>
      </c>
      <c r="K3581">
        <v>0</v>
      </c>
    </row>
    <row r="3582" spans="1:11" x14ac:dyDescent="0.2">
      <c r="A3582" t="s">
        <v>3889</v>
      </c>
      <c r="B3582" t="s">
        <v>91</v>
      </c>
      <c r="C3582" t="s">
        <v>296</v>
      </c>
      <c r="D3582" t="s">
        <v>266</v>
      </c>
      <c r="E3582" t="s">
        <v>172</v>
      </c>
      <c r="F3582">
        <v>0</v>
      </c>
      <c r="G3582">
        <v>0</v>
      </c>
      <c r="H3582">
        <v>176</v>
      </c>
      <c r="I3582">
        <v>0</v>
      </c>
      <c r="J3582">
        <v>176</v>
      </c>
      <c r="K3582">
        <v>0</v>
      </c>
    </row>
    <row r="3583" spans="1:11" x14ac:dyDescent="0.2">
      <c r="A3583" t="s">
        <v>3890</v>
      </c>
      <c r="B3583" t="s">
        <v>91</v>
      </c>
      <c r="C3583" t="s">
        <v>296</v>
      </c>
      <c r="D3583" t="s">
        <v>268</v>
      </c>
      <c r="E3583" t="s">
        <v>173</v>
      </c>
      <c r="F3583">
        <v>0</v>
      </c>
      <c r="G3583">
        <v>0</v>
      </c>
      <c r="H3583">
        <v>22</v>
      </c>
      <c r="I3583">
        <v>0</v>
      </c>
      <c r="J3583">
        <v>22</v>
      </c>
      <c r="K3583">
        <v>0</v>
      </c>
    </row>
    <row r="3584" spans="1:11" x14ac:dyDescent="0.2">
      <c r="A3584" t="s">
        <v>3891</v>
      </c>
      <c r="B3584" t="s">
        <v>91</v>
      </c>
      <c r="C3584" t="s">
        <v>296</v>
      </c>
      <c r="D3584" t="s">
        <v>272</v>
      </c>
      <c r="E3584" t="s">
        <v>174</v>
      </c>
      <c r="F3584">
        <v>0</v>
      </c>
      <c r="G3584">
        <v>0</v>
      </c>
      <c r="H3584">
        <v>47</v>
      </c>
      <c r="I3584">
        <v>0</v>
      </c>
      <c r="J3584">
        <v>47</v>
      </c>
      <c r="K3584">
        <v>0</v>
      </c>
    </row>
    <row r="3585" spans="1:11" x14ac:dyDescent="0.2">
      <c r="A3585" t="s">
        <v>3892</v>
      </c>
      <c r="B3585" t="s">
        <v>91</v>
      </c>
      <c r="C3585" t="s">
        <v>296</v>
      </c>
      <c r="D3585" t="s">
        <v>264</v>
      </c>
      <c r="E3585" t="s">
        <v>175</v>
      </c>
      <c r="F3585">
        <v>0</v>
      </c>
      <c r="G3585">
        <v>0</v>
      </c>
      <c r="H3585">
        <v>43</v>
      </c>
      <c r="I3585">
        <v>0</v>
      </c>
      <c r="J3585">
        <v>43</v>
      </c>
      <c r="K3585">
        <v>0</v>
      </c>
    </row>
    <row r="3586" spans="1:11" x14ac:dyDescent="0.2">
      <c r="A3586" t="s">
        <v>3893</v>
      </c>
      <c r="B3586" t="s">
        <v>91</v>
      </c>
      <c r="C3586" t="s">
        <v>296</v>
      </c>
      <c r="D3586" t="s">
        <v>264</v>
      </c>
      <c r="E3586" t="s">
        <v>176</v>
      </c>
      <c r="F3586">
        <v>0</v>
      </c>
      <c r="G3586">
        <v>0</v>
      </c>
      <c r="H3586">
        <v>28</v>
      </c>
      <c r="I3586">
        <v>0</v>
      </c>
      <c r="J3586">
        <v>28</v>
      </c>
      <c r="K3586">
        <v>0</v>
      </c>
    </row>
    <row r="3587" spans="1:11" x14ac:dyDescent="0.2">
      <c r="A3587" t="s">
        <v>3894</v>
      </c>
      <c r="B3587" t="s">
        <v>91</v>
      </c>
      <c r="C3587" t="s">
        <v>296</v>
      </c>
      <c r="D3587" t="s">
        <v>266</v>
      </c>
      <c r="E3587" t="s">
        <v>177</v>
      </c>
      <c r="F3587">
        <v>0</v>
      </c>
      <c r="G3587">
        <v>0</v>
      </c>
      <c r="H3587">
        <v>170</v>
      </c>
      <c r="I3587">
        <v>0</v>
      </c>
      <c r="J3587">
        <v>170</v>
      </c>
      <c r="K3587">
        <v>0</v>
      </c>
    </row>
    <row r="3588" spans="1:11" x14ac:dyDescent="0.2">
      <c r="A3588" t="s">
        <v>3895</v>
      </c>
      <c r="B3588" t="s">
        <v>91</v>
      </c>
      <c r="C3588" t="s">
        <v>296</v>
      </c>
      <c r="D3588" t="s">
        <v>264</v>
      </c>
      <c r="E3588" t="s">
        <v>178</v>
      </c>
      <c r="F3588">
        <v>0</v>
      </c>
      <c r="G3588">
        <v>0</v>
      </c>
      <c r="H3588">
        <v>31</v>
      </c>
      <c r="I3588">
        <v>0</v>
      </c>
      <c r="J3588">
        <v>31</v>
      </c>
      <c r="K3588">
        <v>0</v>
      </c>
    </row>
    <row r="3589" spans="1:11" x14ac:dyDescent="0.2">
      <c r="A3589" t="s">
        <v>3896</v>
      </c>
      <c r="B3589" t="s">
        <v>91</v>
      </c>
      <c r="C3589" t="s">
        <v>296</v>
      </c>
      <c r="D3589" t="s">
        <v>268</v>
      </c>
      <c r="E3589" t="s">
        <v>179</v>
      </c>
      <c r="F3589">
        <v>0</v>
      </c>
      <c r="G3589">
        <v>0</v>
      </c>
      <c r="H3589">
        <v>15</v>
      </c>
      <c r="I3589">
        <v>0</v>
      </c>
      <c r="J3589">
        <v>15</v>
      </c>
      <c r="K3589">
        <v>0</v>
      </c>
    </row>
    <row r="3590" spans="1:11" x14ac:dyDescent="0.2">
      <c r="A3590" t="s">
        <v>3897</v>
      </c>
      <c r="B3590" t="s">
        <v>91</v>
      </c>
      <c r="C3590" t="s">
        <v>296</v>
      </c>
      <c r="D3590" t="s">
        <v>266</v>
      </c>
      <c r="E3590" t="s">
        <v>280</v>
      </c>
      <c r="F3590">
        <v>0</v>
      </c>
      <c r="G3590">
        <v>0</v>
      </c>
      <c r="H3590">
        <v>3859</v>
      </c>
      <c r="I3590">
        <v>0</v>
      </c>
      <c r="J3590">
        <v>3859</v>
      </c>
      <c r="K3590">
        <v>0</v>
      </c>
    </row>
    <row r="3591" spans="1:11" x14ac:dyDescent="0.2">
      <c r="A3591" t="s">
        <v>3898</v>
      </c>
      <c r="B3591" t="s">
        <v>91</v>
      </c>
      <c r="C3591" t="s">
        <v>296</v>
      </c>
      <c r="D3591" t="s">
        <v>265</v>
      </c>
      <c r="E3591" t="s">
        <v>180</v>
      </c>
      <c r="F3591">
        <v>0</v>
      </c>
      <c r="G3591">
        <v>0</v>
      </c>
      <c r="H3591">
        <v>31</v>
      </c>
      <c r="I3591">
        <v>0</v>
      </c>
      <c r="J3591">
        <v>31</v>
      </c>
      <c r="K3591">
        <v>0</v>
      </c>
    </row>
    <row r="3592" spans="1:11" x14ac:dyDescent="0.2">
      <c r="A3592" t="s">
        <v>3899</v>
      </c>
      <c r="B3592" t="s">
        <v>91</v>
      </c>
      <c r="C3592" t="s">
        <v>296</v>
      </c>
      <c r="D3592" t="s">
        <v>268</v>
      </c>
      <c r="E3592" t="s">
        <v>181</v>
      </c>
      <c r="F3592">
        <v>0</v>
      </c>
      <c r="G3592">
        <v>0</v>
      </c>
      <c r="H3592">
        <v>75</v>
      </c>
      <c r="I3592">
        <v>0</v>
      </c>
      <c r="J3592">
        <v>75</v>
      </c>
      <c r="K3592">
        <v>0</v>
      </c>
    </row>
    <row r="3593" spans="1:11" x14ac:dyDescent="0.2">
      <c r="A3593" t="s">
        <v>3900</v>
      </c>
      <c r="B3593" t="s">
        <v>91</v>
      </c>
      <c r="C3593" t="s">
        <v>296</v>
      </c>
      <c r="D3593" t="s">
        <v>269</v>
      </c>
      <c r="E3593" t="s">
        <v>182</v>
      </c>
      <c r="F3593">
        <v>0</v>
      </c>
      <c r="G3593">
        <v>0</v>
      </c>
      <c r="H3593">
        <v>28</v>
      </c>
      <c r="I3593">
        <v>0</v>
      </c>
      <c r="J3593">
        <v>28</v>
      </c>
      <c r="K3593">
        <v>0</v>
      </c>
    </row>
    <row r="3594" spans="1:11" x14ac:dyDescent="0.2">
      <c r="A3594" t="s">
        <v>3901</v>
      </c>
      <c r="B3594" t="s">
        <v>91</v>
      </c>
      <c r="C3594" t="s">
        <v>296</v>
      </c>
      <c r="D3594" t="s">
        <v>266</v>
      </c>
      <c r="E3594" t="s">
        <v>183</v>
      </c>
      <c r="F3594">
        <v>0</v>
      </c>
      <c r="G3594">
        <v>0</v>
      </c>
      <c r="H3594">
        <v>135</v>
      </c>
      <c r="I3594">
        <v>0</v>
      </c>
      <c r="J3594">
        <v>135</v>
      </c>
      <c r="K3594">
        <v>0</v>
      </c>
    </row>
    <row r="3595" spans="1:11" x14ac:dyDescent="0.2">
      <c r="A3595" t="s">
        <v>3902</v>
      </c>
      <c r="B3595" t="s">
        <v>91</v>
      </c>
      <c r="C3595" t="s">
        <v>296</v>
      </c>
      <c r="D3595" t="s">
        <v>267</v>
      </c>
      <c r="E3595" t="s">
        <v>184</v>
      </c>
      <c r="F3595">
        <v>0</v>
      </c>
      <c r="G3595">
        <v>0</v>
      </c>
      <c r="H3595">
        <v>3</v>
      </c>
      <c r="I3595">
        <v>0</v>
      </c>
      <c r="J3595">
        <v>3</v>
      </c>
      <c r="K3595">
        <v>0</v>
      </c>
    </row>
    <row r="3596" spans="1:11" x14ac:dyDescent="0.2">
      <c r="A3596" t="s">
        <v>3903</v>
      </c>
      <c r="B3596" t="s">
        <v>91</v>
      </c>
      <c r="C3596" t="s">
        <v>296</v>
      </c>
      <c r="D3596" t="s">
        <v>269</v>
      </c>
      <c r="E3596" t="s">
        <v>185</v>
      </c>
      <c r="F3596">
        <v>0</v>
      </c>
      <c r="G3596">
        <v>0</v>
      </c>
      <c r="H3596">
        <v>56</v>
      </c>
      <c r="I3596">
        <v>0</v>
      </c>
      <c r="J3596">
        <v>56</v>
      </c>
      <c r="K3596">
        <v>0</v>
      </c>
    </row>
    <row r="3597" spans="1:11" x14ac:dyDescent="0.2">
      <c r="A3597" t="s">
        <v>3904</v>
      </c>
      <c r="B3597" t="s">
        <v>91</v>
      </c>
      <c r="C3597" t="s">
        <v>296</v>
      </c>
      <c r="D3597" t="s">
        <v>267</v>
      </c>
      <c r="E3597" t="s">
        <v>186</v>
      </c>
      <c r="F3597">
        <v>0</v>
      </c>
      <c r="G3597">
        <v>0</v>
      </c>
      <c r="H3597">
        <v>20</v>
      </c>
      <c r="I3597">
        <v>0</v>
      </c>
      <c r="J3597">
        <v>20</v>
      </c>
      <c r="K3597">
        <v>0</v>
      </c>
    </row>
    <row r="3598" spans="1:11" x14ac:dyDescent="0.2">
      <c r="A3598" t="s">
        <v>3905</v>
      </c>
      <c r="B3598" t="s">
        <v>91</v>
      </c>
      <c r="C3598" t="s">
        <v>296</v>
      </c>
      <c r="D3598" t="s">
        <v>266</v>
      </c>
      <c r="E3598" t="s">
        <v>187</v>
      </c>
      <c r="F3598">
        <v>0</v>
      </c>
      <c r="G3598">
        <v>0</v>
      </c>
      <c r="H3598">
        <v>110</v>
      </c>
      <c r="I3598">
        <v>0</v>
      </c>
      <c r="J3598">
        <v>110</v>
      </c>
      <c r="K3598">
        <v>0</v>
      </c>
    </row>
    <row r="3599" spans="1:11" x14ac:dyDescent="0.2">
      <c r="A3599" t="s">
        <v>3906</v>
      </c>
      <c r="B3599" t="s">
        <v>91</v>
      </c>
      <c r="C3599" t="s">
        <v>296</v>
      </c>
      <c r="D3599" t="s">
        <v>265</v>
      </c>
      <c r="E3599" t="s">
        <v>188</v>
      </c>
      <c r="F3599">
        <v>0</v>
      </c>
      <c r="G3599">
        <v>0</v>
      </c>
      <c r="H3599">
        <v>64</v>
      </c>
      <c r="I3599">
        <v>0</v>
      </c>
      <c r="J3599">
        <v>64</v>
      </c>
      <c r="K3599">
        <v>0</v>
      </c>
    </row>
    <row r="3600" spans="1:11" x14ac:dyDescent="0.2">
      <c r="A3600" t="s">
        <v>3907</v>
      </c>
      <c r="B3600" t="s">
        <v>91</v>
      </c>
      <c r="C3600" t="s">
        <v>296</v>
      </c>
      <c r="D3600" t="s">
        <v>272</v>
      </c>
      <c r="E3600" t="s">
        <v>189</v>
      </c>
      <c r="F3600">
        <v>0</v>
      </c>
      <c r="G3600">
        <v>0</v>
      </c>
      <c r="H3600">
        <v>3</v>
      </c>
      <c r="I3600">
        <v>0</v>
      </c>
      <c r="J3600">
        <v>3</v>
      </c>
      <c r="K3600">
        <v>0</v>
      </c>
    </row>
    <row r="3601" spans="1:11" x14ac:dyDescent="0.2">
      <c r="A3601" t="s">
        <v>3908</v>
      </c>
      <c r="B3601" t="s">
        <v>91</v>
      </c>
      <c r="C3601" t="s">
        <v>296</v>
      </c>
      <c r="D3601" t="s">
        <v>267</v>
      </c>
      <c r="E3601" t="s">
        <v>281</v>
      </c>
      <c r="F3601">
        <v>0</v>
      </c>
      <c r="G3601">
        <v>0</v>
      </c>
      <c r="H3601">
        <v>117</v>
      </c>
      <c r="I3601">
        <v>0</v>
      </c>
      <c r="J3601">
        <v>117</v>
      </c>
      <c r="K3601">
        <v>0</v>
      </c>
    </row>
    <row r="3602" spans="1:11" x14ac:dyDescent="0.2">
      <c r="A3602" t="s">
        <v>3909</v>
      </c>
      <c r="B3602" t="s">
        <v>91</v>
      </c>
      <c r="C3602" t="s">
        <v>296</v>
      </c>
      <c r="D3602" t="s">
        <v>272</v>
      </c>
      <c r="E3602" t="s">
        <v>190</v>
      </c>
      <c r="F3602">
        <v>0</v>
      </c>
      <c r="G3602">
        <v>0</v>
      </c>
      <c r="H3602">
        <v>2</v>
      </c>
      <c r="I3602">
        <v>0</v>
      </c>
      <c r="J3602">
        <v>2</v>
      </c>
      <c r="K3602">
        <v>0</v>
      </c>
    </row>
    <row r="3603" spans="1:11" x14ac:dyDescent="0.2">
      <c r="A3603" t="s">
        <v>3910</v>
      </c>
      <c r="B3603" t="s">
        <v>91</v>
      </c>
      <c r="C3603" t="s">
        <v>296</v>
      </c>
      <c r="D3603" t="s">
        <v>264</v>
      </c>
      <c r="E3603" t="s">
        <v>191</v>
      </c>
      <c r="F3603">
        <v>0</v>
      </c>
      <c r="G3603">
        <v>0</v>
      </c>
      <c r="H3603">
        <v>34</v>
      </c>
      <c r="I3603">
        <v>0</v>
      </c>
      <c r="J3603">
        <v>34</v>
      </c>
      <c r="K3603">
        <v>0</v>
      </c>
    </row>
    <row r="3604" spans="1:11" x14ac:dyDescent="0.2">
      <c r="A3604" t="s">
        <v>3911</v>
      </c>
      <c r="B3604" t="s">
        <v>91</v>
      </c>
      <c r="C3604" t="s">
        <v>296</v>
      </c>
      <c r="D3604" t="s">
        <v>270</v>
      </c>
      <c r="E3604" t="s">
        <v>192</v>
      </c>
      <c r="F3604">
        <v>0</v>
      </c>
      <c r="G3604">
        <v>0</v>
      </c>
      <c r="H3604">
        <v>44</v>
      </c>
      <c r="I3604">
        <v>0</v>
      </c>
      <c r="J3604">
        <v>44</v>
      </c>
      <c r="K3604">
        <v>0</v>
      </c>
    </row>
    <row r="3605" spans="1:11" x14ac:dyDescent="0.2">
      <c r="A3605" t="s">
        <v>3912</v>
      </c>
      <c r="B3605" t="s">
        <v>91</v>
      </c>
      <c r="C3605" t="s">
        <v>296</v>
      </c>
      <c r="D3605" t="s">
        <v>267</v>
      </c>
      <c r="E3605" t="s">
        <v>193</v>
      </c>
      <c r="F3605">
        <v>0</v>
      </c>
      <c r="G3605">
        <v>0</v>
      </c>
      <c r="H3605">
        <v>11</v>
      </c>
      <c r="I3605">
        <v>0</v>
      </c>
      <c r="J3605">
        <v>11</v>
      </c>
      <c r="K3605">
        <v>0</v>
      </c>
    </row>
    <row r="3606" spans="1:11" x14ac:dyDescent="0.2">
      <c r="A3606" t="s">
        <v>3913</v>
      </c>
      <c r="B3606" t="s">
        <v>91</v>
      </c>
      <c r="C3606" t="s">
        <v>296</v>
      </c>
      <c r="D3606" t="s">
        <v>268</v>
      </c>
      <c r="E3606" t="s">
        <v>282</v>
      </c>
      <c r="F3606">
        <v>0</v>
      </c>
      <c r="G3606">
        <v>0</v>
      </c>
      <c r="H3606">
        <v>371</v>
      </c>
      <c r="I3606">
        <v>0</v>
      </c>
      <c r="J3606">
        <v>371</v>
      </c>
      <c r="K3606">
        <v>0</v>
      </c>
    </row>
    <row r="3607" spans="1:11" x14ac:dyDescent="0.2">
      <c r="A3607" t="s">
        <v>3914</v>
      </c>
      <c r="B3607" t="s">
        <v>91</v>
      </c>
      <c r="C3607" t="s">
        <v>296</v>
      </c>
      <c r="D3607" t="s">
        <v>272</v>
      </c>
      <c r="E3607" t="s">
        <v>194</v>
      </c>
      <c r="F3607">
        <v>0</v>
      </c>
      <c r="G3607">
        <v>0</v>
      </c>
      <c r="H3607">
        <v>51</v>
      </c>
      <c r="I3607">
        <v>0</v>
      </c>
      <c r="J3607">
        <v>51</v>
      </c>
      <c r="K3607">
        <v>0</v>
      </c>
    </row>
    <row r="3608" spans="1:11" x14ac:dyDescent="0.2">
      <c r="A3608" t="s">
        <v>3915</v>
      </c>
      <c r="B3608" t="s">
        <v>91</v>
      </c>
      <c r="C3608" t="s">
        <v>296</v>
      </c>
      <c r="D3608" t="s">
        <v>267</v>
      </c>
      <c r="E3608" t="s">
        <v>195</v>
      </c>
      <c r="F3608">
        <v>0</v>
      </c>
      <c r="G3608">
        <v>0</v>
      </c>
      <c r="H3608">
        <v>29</v>
      </c>
      <c r="I3608">
        <v>0</v>
      </c>
      <c r="J3608">
        <v>29</v>
      </c>
      <c r="K3608">
        <v>0</v>
      </c>
    </row>
    <row r="3609" spans="1:11" x14ac:dyDescent="0.2">
      <c r="A3609" t="s">
        <v>3916</v>
      </c>
      <c r="B3609" t="s">
        <v>91</v>
      </c>
      <c r="C3609" t="s">
        <v>296</v>
      </c>
      <c r="D3609" t="s">
        <v>273</v>
      </c>
      <c r="E3609" t="s">
        <v>273</v>
      </c>
      <c r="F3609">
        <v>0</v>
      </c>
      <c r="G3609">
        <v>0</v>
      </c>
      <c r="H3609">
        <v>18</v>
      </c>
      <c r="I3609">
        <v>0</v>
      </c>
      <c r="J3609">
        <v>18</v>
      </c>
      <c r="K3609">
        <v>0</v>
      </c>
    </row>
    <row r="3610" spans="1:11" x14ac:dyDescent="0.2">
      <c r="A3610" t="s">
        <v>3917</v>
      </c>
      <c r="B3610" t="s">
        <v>91</v>
      </c>
      <c r="C3610" t="s">
        <v>296</v>
      </c>
      <c r="D3610" t="s">
        <v>273</v>
      </c>
      <c r="E3610" t="s">
        <v>287</v>
      </c>
      <c r="F3610">
        <v>0</v>
      </c>
      <c r="G3610">
        <v>0</v>
      </c>
      <c r="H3610">
        <v>18</v>
      </c>
      <c r="I3610">
        <v>0</v>
      </c>
      <c r="J3610">
        <v>18</v>
      </c>
      <c r="K3610">
        <v>0</v>
      </c>
    </row>
    <row r="3611" spans="1:11" x14ac:dyDescent="0.2">
      <c r="A3611" t="s">
        <v>3918</v>
      </c>
      <c r="B3611" t="s">
        <v>91</v>
      </c>
      <c r="C3611" t="s">
        <v>296</v>
      </c>
      <c r="D3611" t="s">
        <v>264</v>
      </c>
      <c r="E3611" t="s">
        <v>196</v>
      </c>
      <c r="F3611">
        <v>0</v>
      </c>
      <c r="G3611">
        <v>0</v>
      </c>
      <c r="H3611">
        <v>13</v>
      </c>
      <c r="I3611">
        <v>0</v>
      </c>
      <c r="J3611">
        <v>13</v>
      </c>
      <c r="K3611">
        <v>0</v>
      </c>
    </row>
    <row r="3612" spans="1:11" x14ac:dyDescent="0.2">
      <c r="A3612" t="s">
        <v>3919</v>
      </c>
      <c r="B3612" t="s">
        <v>91</v>
      </c>
      <c r="C3612" t="s">
        <v>296</v>
      </c>
      <c r="D3612" t="s">
        <v>264</v>
      </c>
      <c r="E3612" t="s">
        <v>197</v>
      </c>
      <c r="F3612">
        <v>0</v>
      </c>
      <c r="G3612">
        <v>0</v>
      </c>
      <c r="H3612">
        <v>35</v>
      </c>
      <c r="I3612">
        <v>0</v>
      </c>
      <c r="J3612">
        <v>35</v>
      </c>
      <c r="K3612">
        <v>0</v>
      </c>
    </row>
    <row r="3613" spans="1:11" x14ac:dyDescent="0.2">
      <c r="A3613" t="s">
        <v>3920</v>
      </c>
      <c r="B3613" t="s">
        <v>91</v>
      </c>
      <c r="C3613" t="s">
        <v>296</v>
      </c>
      <c r="D3613" t="s">
        <v>268</v>
      </c>
      <c r="E3613" t="s">
        <v>198</v>
      </c>
      <c r="F3613">
        <v>0</v>
      </c>
      <c r="G3613">
        <v>0</v>
      </c>
      <c r="H3613">
        <v>23</v>
      </c>
      <c r="I3613">
        <v>0</v>
      </c>
      <c r="J3613">
        <v>23</v>
      </c>
      <c r="K3613">
        <v>0</v>
      </c>
    </row>
    <row r="3614" spans="1:11" x14ac:dyDescent="0.2">
      <c r="A3614" t="s">
        <v>3921</v>
      </c>
      <c r="B3614" t="s">
        <v>91</v>
      </c>
      <c r="C3614" t="s">
        <v>296</v>
      </c>
      <c r="D3614" t="s">
        <v>269</v>
      </c>
      <c r="E3614" t="s">
        <v>199</v>
      </c>
      <c r="F3614">
        <v>0</v>
      </c>
      <c r="G3614">
        <v>0</v>
      </c>
      <c r="H3614">
        <v>168</v>
      </c>
      <c r="I3614">
        <v>0</v>
      </c>
      <c r="J3614">
        <v>168</v>
      </c>
      <c r="K3614">
        <v>0</v>
      </c>
    </row>
    <row r="3615" spans="1:11" x14ac:dyDescent="0.2">
      <c r="A3615" t="s">
        <v>3922</v>
      </c>
      <c r="B3615" t="s">
        <v>91</v>
      </c>
      <c r="C3615" t="s">
        <v>296</v>
      </c>
      <c r="D3615" t="s">
        <v>265</v>
      </c>
      <c r="E3615" t="s">
        <v>200</v>
      </c>
      <c r="F3615">
        <v>0</v>
      </c>
      <c r="G3615">
        <v>0</v>
      </c>
      <c r="H3615">
        <v>8</v>
      </c>
      <c r="I3615">
        <v>0</v>
      </c>
      <c r="J3615">
        <v>8</v>
      </c>
      <c r="K3615">
        <v>0</v>
      </c>
    </row>
    <row r="3616" spans="1:11" x14ac:dyDescent="0.2">
      <c r="A3616" t="s">
        <v>3923</v>
      </c>
      <c r="B3616" t="s">
        <v>91</v>
      </c>
      <c r="C3616" t="s">
        <v>296</v>
      </c>
      <c r="D3616" t="s">
        <v>270</v>
      </c>
      <c r="E3616" t="s">
        <v>201</v>
      </c>
      <c r="F3616">
        <v>0</v>
      </c>
      <c r="G3616">
        <v>0</v>
      </c>
      <c r="H3616">
        <v>10</v>
      </c>
      <c r="I3616">
        <v>0</v>
      </c>
      <c r="J3616">
        <v>10</v>
      </c>
      <c r="K3616">
        <v>0</v>
      </c>
    </row>
    <row r="3617" spans="1:11" x14ac:dyDescent="0.2">
      <c r="A3617" t="s">
        <v>3924</v>
      </c>
      <c r="B3617" t="s">
        <v>91</v>
      </c>
      <c r="C3617" t="s">
        <v>296</v>
      </c>
      <c r="D3617" t="s">
        <v>269</v>
      </c>
      <c r="E3617" t="s">
        <v>202</v>
      </c>
      <c r="F3617">
        <v>0</v>
      </c>
      <c r="G3617">
        <v>0</v>
      </c>
      <c r="H3617">
        <v>8</v>
      </c>
      <c r="I3617">
        <v>0</v>
      </c>
      <c r="J3617">
        <v>8</v>
      </c>
      <c r="K3617">
        <v>0</v>
      </c>
    </row>
    <row r="3618" spans="1:11" x14ac:dyDescent="0.2">
      <c r="A3618" t="s">
        <v>3925</v>
      </c>
      <c r="B3618" t="s">
        <v>91</v>
      </c>
      <c r="C3618" t="s">
        <v>296</v>
      </c>
      <c r="D3618" t="s">
        <v>269</v>
      </c>
      <c r="E3618" t="s">
        <v>203</v>
      </c>
      <c r="F3618">
        <v>0</v>
      </c>
      <c r="G3618">
        <v>0</v>
      </c>
      <c r="H3618">
        <v>26</v>
      </c>
      <c r="I3618">
        <v>0</v>
      </c>
      <c r="J3618">
        <v>26</v>
      </c>
      <c r="K3618">
        <v>0</v>
      </c>
    </row>
    <row r="3619" spans="1:11" x14ac:dyDescent="0.2">
      <c r="A3619" t="s">
        <v>3926</v>
      </c>
      <c r="B3619" t="s">
        <v>91</v>
      </c>
      <c r="C3619" t="s">
        <v>296</v>
      </c>
      <c r="D3619" t="s">
        <v>266</v>
      </c>
      <c r="E3619" t="s">
        <v>204</v>
      </c>
      <c r="F3619">
        <v>0</v>
      </c>
      <c r="G3619">
        <v>0</v>
      </c>
      <c r="H3619">
        <v>78</v>
      </c>
      <c r="I3619">
        <v>0</v>
      </c>
      <c r="J3619">
        <v>78</v>
      </c>
      <c r="K3619">
        <v>0</v>
      </c>
    </row>
    <row r="3620" spans="1:11" x14ac:dyDescent="0.2">
      <c r="A3620" t="s">
        <v>3927</v>
      </c>
      <c r="B3620" t="s">
        <v>91</v>
      </c>
      <c r="C3620" t="s">
        <v>296</v>
      </c>
      <c r="D3620" t="s">
        <v>267</v>
      </c>
      <c r="E3620" t="s">
        <v>205</v>
      </c>
      <c r="F3620">
        <v>0</v>
      </c>
      <c r="G3620">
        <v>0</v>
      </c>
      <c r="H3620">
        <v>2</v>
      </c>
      <c r="I3620">
        <v>0</v>
      </c>
      <c r="J3620">
        <v>2</v>
      </c>
      <c r="K3620">
        <v>0</v>
      </c>
    </row>
    <row r="3621" spans="1:11" x14ac:dyDescent="0.2">
      <c r="A3621" t="s">
        <v>3928</v>
      </c>
      <c r="B3621" t="s">
        <v>91</v>
      </c>
      <c r="C3621" t="s">
        <v>296</v>
      </c>
      <c r="D3621" t="s">
        <v>266</v>
      </c>
      <c r="E3621" t="s">
        <v>206</v>
      </c>
      <c r="F3621">
        <v>0</v>
      </c>
      <c r="G3621">
        <v>0</v>
      </c>
      <c r="H3621">
        <v>100</v>
      </c>
      <c r="I3621">
        <v>0</v>
      </c>
      <c r="J3621">
        <v>100</v>
      </c>
      <c r="K3621">
        <v>0</v>
      </c>
    </row>
    <row r="3622" spans="1:11" x14ac:dyDescent="0.2">
      <c r="A3622" t="s">
        <v>3929</v>
      </c>
      <c r="B3622" t="s">
        <v>91</v>
      </c>
      <c r="C3622" t="s">
        <v>296</v>
      </c>
      <c r="D3622" t="s">
        <v>268</v>
      </c>
      <c r="E3622" t="s">
        <v>207</v>
      </c>
      <c r="F3622">
        <v>0</v>
      </c>
      <c r="G3622">
        <v>0</v>
      </c>
      <c r="H3622">
        <v>16</v>
      </c>
      <c r="I3622">
        <v>0</v>
      </c>
      <c r="J3622">
        <v>16</v>
      </c>
      <c r="K3622">
        <v>0</v>
      </c>
    </row>
    <row r="3623" spans="1:11" x14ac:dyDescent="0.2">
      <c r="A3623" t="s">
        <v>3930</v>
      </c>
      <c r="B3623" t="s">
        <v>91</v>
      </c>
      <c r="C3623" t="s">
        <v>296</v>
      </c>
      <c r="D3623" t="s">
        <v>272</v>
      </c>
      <c r="E3623" t="s">
        <v>208</v>
      </c>
      <c r="F3623">
        <v>0</v>
      </c>
      <c r="G3623">
        <v>0</v>
      </c>
      <c r="H3623">
        <v>5</v>
      </c>
      <c r="I3623">
        <v>0</v>
      </c>
      <c r="J3623">
        <v>5</v>
      </c>
      <c r="K3623">
        <v>0</v>
      </c>
    </row>
    <row r="3624" spans="1:11" x14ac:dyDescent="0.2">
      <c r="A3624" t="s">
        <v>3931</v>
      </c>
      <c r="B3624" t="s">
        <v>91</v>
      </c>
      <c r="C3624" t="s">
        <v>296</v>
      </c>
      <c r="D3624" t="s">
        <v>264</v>
      </c>
      <c r="E3624" t="s">
        <v>209</v>
      </c>
      <c r="F3624">
        <v>0</v>
      </c>
      <c r="G3624">
        <v>0</v>
      </c>
      <c r="H3624">
        <v>4</v>
      </c>
      <c r="I3624">
        <v>0</v>
      </c>
      <c r="J3624">
        <v>4</v>
      </c>
      <c r="K3624">
        <v>0</v>
      </c>
    </row>
    <row r="3625" spans="1:11" x14ac:dyDescent="0.2">
      <c r="A3625" t="s">
        <v>3932</v>
      </c>
      <c r="B3625" t="s">
        <v>91</v>
      </c>
      <c r="C3625" t="s">
        <v>296</v>
      </c>
      <c r="D3625" t="s">
        <v>268</v>
      </c>
      <c r="E3625" t="s">
        <v>210</v>
      </c>
      <c r="F3625">
        <v>0</v>
      </c>
      <c r="G3625">
        <v>0</v>
      </c>
      <c r="H3625">
        <v>17</v>
      </c>
      <c r="I3625">
        <v>0</v>
      </c>
      <c r="J3625">
        <v>17</v>
      </c>
      <c r="K3625">
        <v>0</v>
      </c>
    </row>
    <row r="3626" spans="1:11" x14ac:dyDescent="0.2">
      <c r="A3626" t="s">
        <v>3933</v>
      </c>
      <c r="B3626" t="s">
        <v>91</v>
      </c>
      <c r="C3626" t="s">
        <v>296</v>
      </c>
      <c r="D3626" t="s">
        <v>271</v>
      </c>
      <c r="E3626" t="s">
        <v>211</v>
      </c>
      <c r="F3626">
        <v>0</v>
      </c>
      <c r="G3626">
        <v>0</v>
      </c>
      <c r="H3626">
        <v>12</v>
      </c>
      <c r="I3626">
        <v>0</v>
      </c>
      <c r="J3626">
        <v>12</v>
      </c>
      <c r="K3626">
        <v>0</v>
      </c>
    </row>
    <row r="3627" spans="1:11" x14ac:dyDescent="0.2">
      <c r="A3627" t="s">
        <v>3934</v>
      </c>
      <c r="B3627" t="s">
        <v>91</v>
      </c>
      <c r="C3627" t="s">
        <v>296</v>
      </c>
      <c r="D3627" t="s">
        <v>268</v>
      </c>
      <c r="E3627" t="s">
        <v>212</v>
      </c>
      <c r="F3627">
        <v>0</v>
      </c>
      <c r="G3627">
        <v>0</v>
      </c>
      <c r="H3627">
        <v>5</v>
      </c>
      <c r="I3627">
        <v>0</v>
      </c>
      <c r="J3627">
        <v>5</v>
      </c>
      <c r="K3627">
        <v>0</v>
      </c>
    </row>
    <row r="3628" spans="1:11" x14ac:dyDescent="0.2">
      <c r="A3628" t="s">
        <v>3935</v>
      </c>
      <c r="B3628" t="s">
        <v>91</v>
      </c>
      <c r="C3628" t="s">
        <v>296</v>
      </c>
      <c r="D3628" t="s">
        <v>272</v>
      </c>
      <c r="E3628" t="s">
        <v>213</v>
      </c>
      <c r="F3628">
        <v>0</v>
      </c>
      <c r="G3628">
        <v>0</v>
      </c>
      <c r="H3628">
        <v>36</v>
      </c>
      <c r="I3628">
        <v>0</v>
      </c>
      <c r="J3628">
        <v>36</v>
      </c>
      <c r="K3628">
        <v>0</v>
      </c>
    </row>
    <row r="3629" spans="1:11" x14ac:dyDescent="0.2">
      <c r="A3629" t="s">
        <v>3936</v>
      </c>
      <c r="B3629" t="s">
        <v>91</v>
      </c>
      <c r="C3629" t="s">
        <v>296</v>
      </c>
      <c r="D3629" t="s">
        <v>271</v>
      </c>
      <c r="E3629" t="s">
        <v>214</v>
      </c>
      <c r="F3629">
        <v>0</v>
      </c>
      <c r="G3629">
        <v>0</v>
      </c>
      <c r="H3629">
        <v>14</v>
      </c>
      <c r="I3629">
        <v>0</v>
      </c>
      <c r="J3629">
        <v>14</v>
      </c>
      <c r="K3629">
        <v>0</v>
      </c>
    </row>
    <row r="3630" spans="1:11" x14ac:dyDescent="0.2">
      <c r="A3630" t="s">
        <v>3937</v>
      </c>
      <c r="B3630" t="s">
        <v>91</v>
      </c>
      <c r="C3630" t="s">
        <v>296</v>
      </c>
      <c r="D3630" t="s">
        <v>269</v>
      </c>
      <c r="E3630" t="s">
        <v>215</v>
      </c>
      <c r="F3630">
        <v>0</v>
      </c>
      <c r="G3630">
        <v>0</v>
      </c>
      <c r="H3630">
        <v>24</v>
      </c>
      <c r="I3630">
        <v>0</v>
      </c>
      <c r="J3630">
        <v>24</v>
      </c>
      <c r="K3630">
        <v>0</v>
      </c>
    </row>
    <row r="3631" spans="1:11" x14ac:dyDescent="0.2">
      <c r="A3631" t="s">
        <v>3938</v>
      </c>
      <c r="B3631" t="s">
        <v>91</v>
      </c>
      <c r="C3631" t="s">
        <v>296</v>
      </c>
      <c r="D3631" t="s">
        <v>271</v>
      </c>
      <c r="E3631" t="s">
        <v>216</v>
      </c>
      <c r="F3631">
        <v>0</v>
      </c>
      <c r="G3631">
        <v>0</v>
      </c>
      <c r="H3631">
        <v>15</v>
      </c>
      <c r="I3631">
        <v>0</v>
      </c>
      <c r="J3631">
        <v>15</v>
      </c>
      <c r="K3631">
        <v>0</v>
      </c>
    </row>
    <row r="3632" spans="1:11" x14ac:dyDescent="0.2">
      <c r="A3632" t="s">
        <v>3939</v>
      </c>
      <c r="B3632" t="s">
        <v>91</v>
      </c>
      <c r="C3632" t="s">
        <v>296</v>
      </c>
      <c r="D3632" t="s">
        <v>270</v>
      </c>
      <c r="E3632" t="s">
        <v>217</v>
      </c>
      <c r="F3632">
        <v>0</v>
      </c>
      <c r="G3632">
        <v>0</v>
      </c>
      <c r="H3632">
        <v>44</v>
      </c>
      <c r="I3632">
        <v>0</v>
      </c>
      <c r="J3632">
        <v>44</v>
      </c>
      <c r="K3632">
        <v>0</v>
      </c>
    </row>
    <row r="3633" spans="1:11" x14ac:dyDescent="0.2">
      <c r="A3633" t="s">
        <v>3940</v>
      </c>
      <c r="B3633" t="s">
        <v>91</v>
      </c>
      <c r="C3633" t="s">
        <v>296</v>
      </c>
      <c r="D3633" t="s">
        <v>269</v>
      </c>
      <c r="E3633" t="s">
        <v>283</v>
      </c>
      <c r="F3633">
        <v>0</v>
      </c>
      <c r="G3633">
        <v>0</v>
      </c>
      <c r="H3633">
        <v>1798</v>
      </c>
      <c r="I3633">
        <v>0</v>
      </c>
      <c r="J3633">
        <v>1798</v>
      </c>
      <c r="K3633">
        <v>0</v>
      </c>
    </row>
    <row r="3634" spans="1:11" x14ac:dyDescent="0.2">
      <c r="A3634" t="s">
        <v>3941</v>
      </c>
      <c r="B3634" t="s">
        <v>91</v>
      </c>
      <c r="C3634" t="s">
        <v>296</v>
      </c>
      <c r="D3634" t="s">
        <v>270</v>
      </c>
      <c r="E3634" t="s">
        <v>218</v>
      </c>
      <c r="F3634">
        <v>0</v>
      </c>
      <c r="G3634">
        <v>0</v>
      </c>
      <c r="H3634">
        <v>42</v>
      </c>
      <c r="I3634">
        <v>0</v>
      </c>
      <c r="J3634">
        <v>42</v>
      </c>
      <c r="K3634">
        <v>0</v>
      </c>
    </row>
    <row r="3635" spans="1:11" x14ac:dyDescent="0.2">
      <c r="A3635" t="s">
        <v>3942</v>
      </c>
      <c r="B3635" t="s">
        <v>91</v>
      </c>
      <c r="C3635" t="s">
        <v>296</v>
      </c>
      <c r="D3635" t="s">
        <v>270</v>
      </c>
      <c r="E3635" t="s">
        <v>284</v>
      </c>
      <c r="F3635">
        <v>0</v>
      </c>
      <c r="G3635">
        <v>0</v>
      </c>
      <c r="H3635">
        <v>628</v>
      </c>
      <c r="I3635">
        <v>0</v>
      </c>
      <c r="J3635">
        <v>628</v>
      </c>
      <c r="K3635">
        <v>0</v>
      </c>
    </row>
    <row r="3636" spans="1:11" x14ac:dyDescent="0.2">
      <c r="A3636" t="s">
        <v>3943</v>
      </c>
      <c r="B3636" t="s">
        <v>91</v>
      </c>
      <c r="C3636" t="s">
        <v>296</v>
      </c>
      <c r="D3636" t="s">
        <v>269</v>
      </c>
      <c r="E3636" t="s">
        <v>220</v>
      </c>
      <c r="F3636">
        <v>0</v>
      </c>
      <c r="G3636">
        <v>0</v>
      </c>
      <c r="H3636">
        <v>21</v>
      </c>
      <c r="I3636">
        <v>0</v>
      </c>
      <c r="J3636">
        <v>21</v>
      </c>
      <c r="K3636">
        <v>0</v>
      </c>
    </row>
    <row r="3637" spans="1:11" x14ac:dyDescent="0.2">
      <c r="A3637" t="s">
        <v>3944</v>
      </c>
      <c r="B3637" t="s">
        <v>91</v>
      </c>
      <c r="C3637" t="s">
        <v>296</v>
      </c>
      <c r="D3637" t="s">
        <v>265</v>
      </c>
      <c r="E3637" t="s">
        <v>221</v>
      </c>
      <c r="F3637">
        <v>0</v>
      </c>
      <c r="G3637">
        <v>0</v>
      </c>
      <c r="H3637">
        <v>19</v>
      </c>
      <c r="I3637">
        <v>0</v>
      </c>
      <c r="J3637">
        <v>19</v>
      </c>
      <c r="K3637">
        <v>0</v>
      </c>
    </row>
    <row r="3638" spans="1:11" x14ac:dyDescent="0.2">
      <c r="A3638" t="s">
        <v>3945</v>
      </c>
      <c r="B3638" t="s">
        <v>91</v>
      </c>
      <c r="C3638" t="s">
        <v>296</v>
      </c>
      <c r="D3638" t="s">
        <v>266</v>
      </c>
      <c r="E3638" t="s">
        <v>222</v>
      </c>
      <c r="F3638">
        <v>0</v>
      </c>
      <c r="G3638">
        <v>0</v>
      </c>
      <c r="H3638">
        <v>143</v>
      </c>
      <c r="I3638">
        <v>0</v>
      </c>
      <c r="J3638">
        <v>143</v>
      </c>
      <c r="K3638">
        <v>0</v>
      </c>
    </row>
    <row r="3639" spans="1:11" x14ac:dyDescent="0.2">
      <c r="A3639" t="s">
        <v>3946</v>
      </c>
      <c r="B3639" t="s">
        <v>91</v>
      </c>
      <c r="C3639" t="s">
        <v>296</v>
      </c>
      <c r="D3639" t="s">
        <v>268</v>
      </c>
      <c r="E3639" t="s">
        <v>223</v>
      </c>
      <c r="F3639">
        <v>0</v>
      </c>
      <c r="G3639">
        <v>0</v>
      </c>
      <c r="H3639">
        <v>4</v>
      </c>
      <c r="I3639">
        <v>0</v>
      </c>
      <c r="J3639">
        <v>4</v>
      </c>
      <c r="K3639">
        <v>0</v>
      </c>
    </row>
    <row r="3640" spans="1:11" x14ac:dyDescent="0.2">
      <c r="A3640" t="s">
        <v>3947</v>
      </c>
      <c r="B3640" t="s">
        <v>91</v>
      </c>
      <c r="C3640" t="s">
        <v>296</v>
      </c>
      <c r="D3640" t="s">
        <v>271</v>
      </c>
      <c r="E3640" t="s">
        <v>224</v>
      </c>
      <c r="F3640">
        <v>0</v>
      </c>
      <c r="G3640">
        <v>0</v>
      </c>
      <c r="H3640">
        <v>21</v>
      </c>
      <c r="I3640">
        <v>0</v>
      </c>
      <c r="J3640">
        <v>21</v>
      </c>
      <c r="K3640">
        <v>0</v>
      </c>
    </row>
    <row r="3641" spans="1:11" x14ac:dyDescent="0.2">
      <c r="A3641" t="s">
        <v>3948</v>
      </c>
      <c r="B3641" t="s">
        <v>91</v>
      </c>
      <c r="C3641" t="s">
        <v>296</v>
      </c>
      <c r="D3641" t="s">
        <v>268</v>
      </c>
      <c r="E3641" t="s">
        <v>225</v>
      </c>
      <c r="F3641">
        <v>0</v>
      </c>
      <c r="G3641">
        <v>0</v>
      </c>
      <c r="H3641">
        <v>27</v>
      </c>
      <c r="I3641">
        <v>0</v>
      </c>
      <c r="J3641">
        <v>27</v>
      </c>
      <c r="K3641">
        <v>0</v>
      </c>
    </row>
    <row r="3642" spans="1:11" x14ac:dyDescent="0.2">
      <c r="A3642" t="s">
        <v>3949</v>
      </c>
      <c r="B3642" t="s">
        <v>91</v>
      </c>
      <c r="C3642" t="s">
        <v>296</v>
      </c>
      <c r="D3642" t="s">
        <v>267</v>
      </c>
      <c r="E3642" t="s">
        <v>226</v>
      </c>
      <c r="F3642">
        <v>0</v>
      </c>
      <c r="G3642">
        <v>0</v>
      </c>
      <c r="H3642">
        <v>5</v>
      </c>
      <c r="I3642">
        <v>0</v>
      </c>
      <c r="J3642">
        <v>5</v>
      </c>
      <c r="K3642">
        <v>0</v>
      </c>
    </row>
    <row r="3643" spans="1:11" x14ac:dyDescent="0.2">
      <c r="A3643" t="s">
        <v>3950</v>
      </c>
      <c r="B3643" t="s">
        <v>91</v>
      </c>
      <c r="C3643" t="s">
        <v>296</v>
      </c>
      <c r="D3643" t="s">
        <v>271</v>
      </c>
      <c r="E3643" t="s">
        <v>227</v>
      </c>
      <c r="F3643">
        <v>0</v>
      </c>
      <c r="G3643">
        <v>0</v>
      </c>
      <c r="H3643">
        <v>4</v>
      </c>
      <c r="I3643">
        <v>0</v>
      </c>
      <c r="J3643">
        <v>4</v>
      </c>
      <c r="K3643">
        <v>0</v>
      </c>
    </row>
    <row r="3644" spans="1:11" x14ac:dyDescent="0.2">
      <c r="A3644" t="s">
        <v>3951</v>
      </c>
      <c r="B3644" t="s">
        <v>91</v>
      </c>
      <c r="C3644" t="s">
        <v>296</v>
      </c>
      <c r="D3644" t="s">
        <v>265</v>
      </c>
      <c r="E3644" t="s">
        <v>228</v>
      </c>
      <c r="F3644">
        <v>0</v>
      </c>
      <c r="G3644">
        <v>0</v>
      </c>
      <c r="H3644">
        <v>49</v>
      </c>
      <c r="I3644">
        <v>0</v>
      </c>
      <c r="J3644">
        <v>49</v>
      </c>
      <c r="K3644">
        <v>0</v>
      </c>
    </row>
    <row r="3645" spans="1:11" x14ac:dyDescent="0.2">
      <c r="A3645" t="s">
        <v>3952</v>
      </c>
      <c r="B3645" t="s">
        <v>91</v>
      </c>
      <c r="C3645" t="s">
        <v>296</v>
      </c>
      <c r="D3645" t="s">
        <v>267</v>
      </c>
      <c r="E3645" t="s">
        <v>229</v>
      </c>
      <c r="F3645">
        <v>0</v>
      </c>
      <c r="G3645">
        <v>0</v>
      </c>
      <c r="H3645">
        <v>5</v>
      </c>
      <c r="I3645">
        <v>0</v>
      </c>
      <c r="J3645">
        <v>5</v>
      </c>
      <c r="K3645">
        <v>0</v>
      </c>
    </row>
    <row r="3646" spans="1:11" x14ac:dyDescent="0.2">
      <c r="A3646" t="s">
        <v>3953</v>
      </c>
      <c r="B3646" t="s">
        <v>91</v>
      </c>
      <c r="C3646" t="s">
        <v>296</v>
      </c>
      <c r="D3646" t="s">
        <v>269</v>
      </c>
      <c r="E3646" t="s">
        <v>230</v>
      </c>
      <c r="F3646">
        <v>0</v>
      </c>
      <c r="G3646">
        <v>0</v>
      </c>
      <c r="H3646">
        <v>388</v>
      </c>
      <c r="I3646">
        <v>0</v>
      </c>
      <c r="J3646">
        <v>388</v>
      </c>
      <c r="K3646">
        <v>0</v>
      </c>
    </row>
    <row r="3647" spans="1:11" x14ac:dyDescent="0.2">
      <c r="A3647" t="s">
        <v>3954</v>
      </c>
      <c r="B3647" t="s">
        <v>91</v>
      </c>
      <c r="C3647" t="s">
        <v>296</v>
      </c>
      <c r="D3647" t="s">
        <v>266</v>
      </c>
      <c r="E3647" t="s">
        <v>231</v>
      </c>
      <c r="F3647">
        <v>0</v>
      </c>
      <c r="G3647">
        <v>0</v>
      </c>
      <c r="H3647">
        <v>116</v>
      </c>
      <c r="I3647">
        <v>0</v>
      </c>
      <c r="J3647">
        <v>116</v>
      </c>
      <c r="K3647">
        <v>0</v>
      </c>
    </row>
    <row r="3648" spans="1:11" x14ac:dyDescent="0.2">
      <c r="A3648" t="s">
        <v>3955</v>
      </c>
      <c r="B3648" t="s">
        <v>91</v>
      </c>
      <c r="C3648" t="s">
        <v>296</v>
      </c>
      <c r="D3648" t="s">
        <v>270</v>
      </c>
      <c r="E3648" t="s">
        <v>232</v>
      </c>
      <c r="F3648">
        <v>0</v>
      </c>
      <c r="G3648">
        <v>0</v>
      </c>
      <c r="H3648">
        <v>11</v>
      </c>
      <c r="I3648">
        <v>0</v>
      </c>
      <c r="J3648">
        <v>11</v>
      </c>
      <c r="K3648">
        <v>0</v>
      </c>
    </row>
    <row r="3649" spans="1:11" x14ac:dyDescent="0.2">
      <c r="A3649" t="s">
        <v>3956</v>
      </c>
      <c r="B3649" t="s">
        <v>91</v>
      </c>
      <c r="C3649" t="s">
        <v>296</v>
      </c>
      <c r="D3649" t="s">
        <v>268</v>
      </c>
      <c r="E3649" t="s">
        <v>233</v>
      </c>
      <c r="F3649">
        <v>0</v>
      </c>
      <c r="G3649">
        <v>0</v>
      </c>
      <c r="H3649">
        <v>11</v>
      </c>
      <c r="I3649">
        <v>0</v>
      </c>
      <c r="J3649">
        <v>11</v>
      </c>
      <c r="K3649">
        <v>0</v>
      </c>
    </row>
    <row r="3650" spans="1:11" x14ac:dyDescent="0.2">
      <c r="A3650" t="s">
        <v>3957</v>
      </c>
      <c r="B3650" t="s">
        <v>91</v>
      </c>
      <c r="C3650" t="s">
        <v>296</v>
      </c>
      <c r="D3650" t="s">
        <v>271</v>
      </c>
      <c r="E3650" t="s">
        <v>234</v>
      </c>
      <c r="F3650">
        <v>0</v>
      </c>
      <c r="G3650">
        <v>0</v>
      </c>
      <c r="H3650">
        <v>13</v>
      </c>
      <c r="I3650">
        <v>0</v>
      </c>
      <c r="J3650">
        <v>13</v>
      </c>
      <c r="K3650">
        <v>0</v>
      </c>
    </row>
    <row r="3651" spans="1:11" x14ac:dyDescent="0.2">
      <c r="A3651" t="s">
        <v>3958</v>
      </c>
      <c r="B3651" t="s">
        <v>91</v>
      </c>
      <c r="C3651" t="s">
        <v>296</v>
      </c>
      <c r="D3651" t="s">
        <v>265</v>
      </c>
      <c r="E3651" t="s">
        <v>235</v>
      </c>
      <c r="F3651">
        <v>0</v>
      </c>
      <c r="G3651">
        <v>0</v>
      </c>
      <c r="H3651">
        <v>31</v>
      </c>
      <c r="I3651">
        <v>0</v>
      </c>
      <c r="J3651">
        <v>31</v>
      </c>
      <c r="K3651">
        <v>0</v>
      </c>
    </row>
    <row r="3652" spans="1:11" x14ac:dyDescent="0.2">
      <c r="A3652" t="s">
        <v>3959</v>
      </c>
      <c r="B3652" t="s">
        <v>91</v>
      </c>
      <c r="C3652" t="s">
        <v>296</v>
      </c>
      <c r="D3652" t="s">
        <v>270</v>
      </c>
      <c r="E3652" t="s">
        <v>236</v>
      </c>
      <c r="F3652">
        <v>0</v>
      </c>
      <c r="G3652">
        <v>0</v>
      </c>
      <c r="H3652">
        <v>9</v>
      </c>
      <c r="I3652">
        <v>0</v>
      </c>
      <c r="J3652">
        <v>9</v>
      </c>
      <c r="K3652">
        <v>0</v>
      </c>
    </row>
    <row r="3653" spans="1:11" x14ac:dyDescent="0.2">
      <c r="A3653" t="s">
        <v>3960</v>
      </c>
      <c r="B3653" t="s">
        <v>91</v>
      </c>
      <c r="C3653" t="s">
        <v>296</v>
      </c>
      <c r="D3653" t="s">
        <v>266</v>
      </c>
      <c r="E3653" t="s">
        <v>237</v>
      </c>
      <c r="F3653">
        <v>0</v>
      </c>
      <c r="G3653">
        <v>0</v>
      </c>
      <c r="H3653">
        <v>59</v>
      </c>
      <c r="I3653">
        <v>0</v>
      </c>
      <c r="J3653">
        <v>59</v>
      </c>
      <c r="K3653">
        <v>0</v>
      </c>
    </row>
    <row r="3654" spans="1:11" x14ac:dyDescent="0.2">
      <c r="A3654" t="s">
        <v>3961</v>
      </c>
      <c r="B3654" t="s">
        <v>91</v>
      </c>
      <c r="C3654" t="s">
        <v>296</v>
      </c>
      <c r="D3654" t="s">
        <v>268</v>
      </c>
      <c r="E3654" t="s">
        <v>238</v>
      </c>
      <c r="F3654">
        <v>0</v>
      </c>
      <c r="G3654">
        <v>0</v>
      </c>
      <c r="H3654">
        <v>28</v>
      </c>
      <c r="I3654">
        <v>0</v>
      </c>
      <c r="J3654">
        <v>28</v>
      </c>
      <c r="K3654">
        <v>0</v>
      </c>
    </row>
    <row r="3655" spans="1:11" x14ac:dyDescent="0.2">
      <c r="A3655" t="s">
        <v>3962</v>
      </c>
      <c r="B3655" t="s">
        <v>91</v>
      </c>
      <c r="C3655" t="s">
        <v>296</v>
      </c>
      <c r="D3655" t="s">
        <v>272</v>
      </c>
      <c r="E3655" t="s">
        <v>239</v>
      </c>
      <c r="F3655">
        <v>0</v>
      </c>
      <c r="G3655">
        <v>0</v>
      </c>
      <c r="H3655">
        <v>16</v>
      </c>
      <c r="I3655">
        <v>0</v>
      </c>
      <c r="J3655">
        <v>16</v>
      </c>
      <c r="K3655">
        <v>0</v>
      </c>
    </row>
    <row r="3656" spans="1:11" x14ac:dyDescent="0.2">
      <c r="A3656" t="s">
        <v>3963</v>
      </c>
      <c r="B3656" t="s">
        <v>91</v>
      </c>
      <c r="C3656" t="s">
        <v>296</v>
      </c>
      <c r="D3656" t="s">
        <v>271</v>
      </c>
      <c r="E3656" t="s">
        <v>240</v>
      </c>
      <c r="F3656">
        <v>0</v>
      </c>
      <c r="G3656">
        <v>0</v>
      </c>
      <c r="H3656">
        <v>7</v>
      </c>
      <c r="I3656">
        <v>0</v>
      </c>
      <c r="J3656">
        <v>7</v>
      </c>
      <c r="K3656">
        <v>0</v>
      </c>
    </row>
    <row r="3657" spans="1:11" x14ac:dyDescent="0.2">
      <c r="A3657" t="s">
        <v>3964</v>
      </c>
      <c r="B3657" t="s">
        <v>91</v>
      </c>
      <c r="C3657" t="s">
        <v>296</v>
      </c>
      <c r="D3657" t="s">
        <v>266</v>
      </c>
      <c r="E3657" t="s">
        <v>241</v>
      </c>
      <c r="F3657">
        <v>0</v>
      </c>
      <c r="G3657">
        <v>0</v>
      </c>
      <c r="H3657">
        <v>131</v>
      </c>
      <c r="I3657">
        <v>0</v>
      </c>
      <c r="J3657">
        <v>131</v>
      </c>
      <c r="K3657">
        <v>0</v>
      </c>
    </row>
    <row r="3658" spans="1:11" x14ac:dyDescent="0.2">
      <c r="A3658" t="s">
        <v>3965</v>
      </c>
      <c r="B3658" t="s">
        <v>91</v>
      </c>
      <c r="C3658" t="s">
        <v>296</v>
      </c>
      <c r="D3658" t="s">
        <v>266</v>
      </c>
      <c r="E3658" t="s">
        <v>242</v>
      </c>
      <c r="F3658">
        <v>0</v>
      </c>
      <c r="G3658">
        <v>0</v>
      </c>
      <c r="H3658">
        <v>179</v>
      </c>
      <c r="I3658">
        <v>0</v>
      </c>
      <c r="J3658">
        <v>179</v>
      </c>
      <c r="K3658">
        <v>0</v>
      </c>
    </row>
    <row r="3659" spans="1:11" x14ac:dyDescent="0.2">
      <c r="A3659" t="s">
        <v>3966</v>
      </c>
      <c r="B3659" t="s">
        <v>91</v>
      </c>
      <c r="C3659" t="s">
        <v>296</v>
      </c>
      <c r="D3659" t="s">
        <v>268</v>
      </c>
      <c r="E3659" t="s">
        <v>243</v>
      </c>
      <c r="F3659">
        <v>0</v>
      </c>
      <c r="G3659">
        <v>0</v>
      </c>
      <c r="H3659">
        <v>13</v>
      </c>
      <c r="I3659">
        <v>0</v>
      </c>
      <c r="J3659">
        <v>13</v>
      </c>
      <c r="K3659">
        <v>0</v>
      </c>
    </row>
    <row r="3660" spans="1:11" x14ac:dyDescent="0.2">
      <c r="A3660" t="s">
        <v>3967</v>
      </c>
      <c r="B3660" t="s">
        <v>91</v>
      </c>
      <c r="C3660" t="s">
        <v>296</v>
      </c>
      <c r="D3660" t="s">
        <v>271</v>
      </c>
      <c r="E3660" t="s">
        <v>244</v>
      </c>
      <c r="F3660">
        <v>0</v>
      </c>
      <c r="G3660">
        <v>0</v>
      </c>
      <c r="H3660">
        <v>37</v>
      </c>
      <c r="I3660">
        <v>0</v>
      </c>
      <c r="J3660">
        <v>37</v>
      </c>
      <c r="K3660">
        <v>0</v>
      </c>
    </row>
    <row r="3661" spans="1:11" x14ac:dyDescent="0.2">
      <c r="A3661" t="s">
        <v>3968</v>
      </c>
      <c r="B3661" t="s">
        <v>91</v>
      </c>
      <c r="C3661" t="s">
        <v>296</v>
      </c>
      <c r="D3661" t="s">
        <v>269</v>
      </c>
      <c r="E3661" t="s">
        <v>245</v>
      </c>
      <c r="F3661">
        <v>0</v>
      </c>
      <c r="G3661">
        <v>0</v>
      </c>
      <c r="H3661">
        <v>30</v>
      </c>
      <c r="I3661">
        <v>0</v>
      </c>
      <c r="J3661">
        <v>30</v>
      </c>
      <c r="K3661">
        <v>0</v>
      </c>
    </row>
    <row r="3662" spans="1:11" x14ac:dyDescent="0.2">
      <c r="A3662" t="s">
        <v>3969</v>
      </c>
      <c r="B3662" t="s">
        <v>91</v>
      </c>
      <c r="C3662" t="s">
        <v>296</v>
      </c>
      <c r="D3662" t="s">
        <v>271</v>
      </c>
      <c r="E3662" t="s">
        <v>285</v>
      </c>
      <c r="F3662">
        <v>0</v>
      </c>
      <c r="G3662">
        <v>0</v>
      </c>
      <c r="H3662">
        <v>291</v>
      </c>
      <c r="I3662">
        <v>0</v>
      </c>
      <c r="J3662">
        <v>291</v>
      </c>
      <c r="K3662">
        <v>0</v>
      </c>
    </row>
    <row r="3663" spans="1:11" x14ac:dyDescent="0.2">
      <c r="A3663" t="s">
        <v>3970</v>
      </c>
      <c r="B3663" t="s">
        <v>91</v>
      </c>
      <c r="C3663" t="s">
        <v>296</v>
      </c>
      <c r="D3663" t="s">
        <v>264</v>
      </c>
      <c r="E3663" t="s">
        <v>246</v>
      </c>
      <c r="F3663">
        <v>0</v>
      </c>
      <c r="G3663">
        <v>0</v>
      </c>
      <c r="H3663">
        <v>36</v>
      </c>
      <c r="I3663">
        <v>0</v>
      </c>
      <c r="J3663">
        <v>36</v>
      </c>
      <c r="K3663">
        <v>0</v>
      </c>
    </row>
    <row r="3664" spans="1:11" x14ac:dyDescent="0.2">
      <c r="A3664" t="s">
        <v>3971</v>
      </c>
      <c r="B3664" t="s">
        <v>91</v>
      </c>
      <c r="C3664" t="s">
        <v>296</v>
      </c>
      <c r="D3664" t="s">
        <v>269</v>
      </c>
      <c r="E3664" t="s">
        <v>247</v>
      </c>
      <c r="F3664">
        <v>0</v>
      </c>
      <c r="G3664">
        <v>0</v>
      </c>
      <c r="H3664">
        <v>122</v>
      </c>
      <c r="I3664">
        <v>0</v>
      </c>
      <c r="J3664">
        <v>122</v>
      </c>
      <c r="K3664">
        <v>0</v>
      </c>
    </row>
    <row r="3665" spans="1:11" x14ac:dyDescent="0.2">
      <c r="A3665" t="s">
        <v>3972</v>
      </c>
      <c r="B3665" t="s">
        <v>91</v>
      </c>
      <c r="C3665" t="s">
        <v>296</v>
      </c>
      <c r="D3665" t="s">
        <v>266</v>
      </c>
      <c r="E3665" t="s">
        <v>248</v>
      </c>
      <c r="F3665">
        <v>0</v>
      </c>
      <c r="G3665">
        <v>0</v>
      </c>
      <c r="H3665">
        <v>34</v>
      </c>
      <c r="I3665">
        <v>0</v>
      </c>
      <c r="J3665">
        <v>34</v>
      </c>
      <c r="K3665">
        <v>0</v>
      </c>
    </row>
    <row r="3666" spans="1:11" x14ac:dyDescent="0.2">
      <c r="A3666" t="s">
        <v>3973</v>
      </c>
      <c r="B3666" t="s">
        <v>91</v>
      </c>
      <c r="C3666" t="s">
        <v>296</v>
      </c>
      <c r="D3666" t="s">
        <v>268</v>
      </c>
      <c r="E3666" t="s">
        <v>249</v>
      </c>
      <c r="F3666">
        <v>0</v>
      </c>
      <c r="G3666">
        <v>0</v>
      </c>
      <c r="H3666">
        <v>9</v>
      </c>
      <c r="I3666">
        <v>0</v>
      </c>
      <c r="J3666">
        <v>9</v>
      </c>
      <c r="K3666">
        <v>0</v>
      </c>
    </row>
    <row r="3667" spans="1:11" x14ac:dyDescent="0.2">
      <c r="A3667" t="s">
        <v>3974</v>
      </c>
      <c r="B3667" t="s">
        <v>91</v>
      </c>
      <c r="C3667" t="s">
        <v>296</v>
      </c>
      <c r="D3667" t="s">
        <v>270</v>
      </c>
      <c r="E3667" t="s">
        <v>250</v>
      </c>
      <c r="F3667">
        <v>0</v>
      </c>
      <c r="G3667">
        <v>0</v>
      </c>
      <c r="H3667">
        <v>69</v>
      </c>
      <c r="I3667">
        <v>0</v>
      </c>
      <c r="J3667">
        <v>69</v>
      </c>
      <c r="K3667">
        <v>0</v>
      </c>
    </row>
    <row r="3668" spans="1:11" x14ac:dyDescent="0.2">
      <c r="A3668" t="s">
        <v>3975</v>
      </c>
      <c r="B3668" t="s">
        <v>91</v>
      </c>
      <c r="C3668" t="s">
        <v>296</v>
      </c>
      <c r="D3668" t="s">
        <v>269</v>
      </c>
      <c r="E3668" t="s">
        <v>251</v>
      </c>
      <c r="F3668">
        <v>0</v>
      </c>
      <c r="G3668">
        <v>0</v>
      </c>
      <c r="H3668">
        <v>48</v>
      </c>
      <c r="I3668">
        <v>0</v>
      </c>
      <c r="J3668">
        <v>48</v>
      </c>
      <c r="K3668">
        <v>0</v>
      </c>
    </row>
    <row r="3669" spans="1:11" x14ac:dyDescent="0.2">
      <c r="A3669" t="s">
        <v>3976</v>
      </c>
      <c r="B3669" t="s">
        <v>91</v>
      </c>
      <c r="C3669" t="s">
        <v>296</v>
      </c>
      <c r="D3669" t="s">
        <v>268</v>
      </c>
      <c r="E3669" t="s">
        <v>252</v>
      </c>
      <c r="F3669">
        <v>0</v>
      </c>
      <c r="G3669">
        <v>0</v>
      </c>
      <c r="H3669">
        <v>23</v>
      </c>
      <c r="I3669">
        <v>0</v>
      </c>
      <c r="J3669">
        <v>23</v>
      </c>
      <c r="K3669">
        <v>0</v>
      </c>
    </row>
    <row r="3670" spans="1:11" x14ac:dyDescent="0.2">
      <c r="A3670" t="s">
        <v>3977</v>
      </c>
      <c r="B3670" t="s">
        <v>91</v>
      </c>
      <c r="C3670" t="s">
        <v>296</v>
      </c>
      <c r="D3670" t="s">
        <v>269</v>
      </c>
      <c r="E3670" t="s">
        <v>253</v>
      </c>
      <c r="F3670">
        <v>0</v>
      </c>
      <c r="G3670">
        <v>0</v>
      </c>
      <c r="H3670">
        <v>37</v>
      </c>
      <c r="I3670">
        <v>0</v>
      </c>
      <c r="J3670">
        <v>37</v>
      </c>
      <c r="K3670">
        <v>0</v>
      </c>
    </row>
    <row r="3671" spans="1:11" x14ac:dyDescent="0.2">
      <c r="A3671" t="s">
        <v>3978</v>
      </c>
      <c r="B3671" t="s">
        <v>91</v>
      </c>
      <c r="C3671" t="s">
        <v>296</v>
      </c>
      <c r="D3671" t="s">
        <v>271</v>
      </c>
      <c r="E3671" t="s">
        <v>254</v>
      </c>
      <c r="F3671">
        <v>0</v>
      </c>
      <c r="G3671">
        <v>0</v>
      </c>
      <c r="H3671">
        <v>11</v>
      </c>
      <c r="I3671">
        <v>0</v>
      </c>
      <c r="J3671">
        <v>11</v>
      </c>
      <c r="K3671">
        <v>0</v>
      </c>
    </row>
    <row r="3672" spans="1:11" x14ac:dyDescent="0.2">
      <c r="A3672" t="s">
        <v>3979</v>
      </c>
      <c r="B3672" t="s">
        <v>91</v>
      </c>
      <c r="C3672" t="s">
        <v>296</v>
      </c>
      <c r="D3672" t="s">
        <v>271</v>
      </c>
      <c r="E3672" t="s">
        <v>255</v>
      </c>
      <c r="F3672">
        <v>0</v>
      </c>
      <c r="G3672">
        <v>0</v>
      </c>
      <c r="H3672">
        <v>44</v>
      </c>
      <c r="I3672">
        <v>0</v>
      </c>
      <c r="J3672">
        <v>44</v>
      </c>
      <c r="K3672">
        <v>0</v>
      </c>
    </row>
    <row r="3673" spans="1:11" x14ac:dyDescent="0.2">
      <c r="A3673" t="s">
        <v>3980</v>
      </c>
      <c r="B3673" t="s">
        <v>91</v>
      </c>
      <c r="C3673" t="s">
        <v>296</v>
      </c>
      <c r="D3673" t="s">
        <v>272</v>
      </c>
      <c r="E3673" t="s">
        <v>256</v>
      </c>
      <c r="F3673">
        <v>0</v>
      </c>
      <c r="G3673">
        <v>0</v>
      </c>
      <c r="H3673">
        <v>17</v>
      </c>
      <c r="I3673">
        <v>0</v>
      </c>
      <c r="J3673">
        <v>17</v>
      </c>
      <c r="K3673">
        <v>0</v>
      </c>
    </row>
    <row r="3674" spans="1:11" x14ac:dyDescent="0.2">
      <c r="A3674" t="s">
        <v>3981</v>
      </c>
      <c r="B3674" t="s">
        <v>91</v>
      </c>
      <c r="C3674" t="s">
        <v>296</v>
      </c>
      <c r="D3674" t="s">
        <v>272</v>
      </c>
      <c r="E3674" t="s">
        <v>286</v>
      </c>
      <c r="F3674">
        <v>0</v>
      </c>
      <c r="G3674">
        <v>0</v>
      </c>
      <c r="H3674">
        <v>244</v>
      </c>
      <c r="I3674">
        <v>0</v>
      </c>
      <c r="J3674">
        <v>244</v>
      </c>
      <c r="K3674">
        <v>0</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E4E37-0299-47E8-8284-1F1708C17B88}">
  <sheetPr>
    <tabColor theme="0"/>
  </sheetPr>
  <dimension ref="A1:A42"/>
  <sheetViews>
    <sheetView showGridLines="0" zoomScaleNormal="100" workbookViewId="0"/>
  </sheetViews>
  <sheetFormatPr defaultColWidth="8.85546875" defaultRowHeight="12.75" x14ac:dyDescent="0.2"/>
  <cols>
    <col min="1" max="1" width="126.140625" style="313" customWidth="1"/>
    <col min="2" max="16384" width="8.85546875" style="313"/>
  </cols>
  <sheetData>
    <row r="1" spans="1:1" s="312" customFormat="1" ht="45" customHeight="1" x14ac:dyDescent="0.2">
      <c r="A1" s="756" t="s">
        <v>3982</v>
      </c>
    </row>
    <row r="2" spans="1:1" ht="54.4" customHeight="1" x14ac:dyDescent="0.2">
      <c r="A2" s="315" t="s">
        <v>3983</v>
      </c>
    </row>
    <row r="3" spans="1:1" ht="30" customHeight="1" x14ac:dyDescent="0.2">
      <c r="A3" s="760" t="s">
        <v>3984</v>
      </c>
    </row>
    <row r="4" spans="1:1" ht="70.900000000000006" customHeight="1" x14ac:dyDescent="0.2">
      <c r="A4" s="315" t="s">
        <v>29789</v>
      </c>
    </row>
    <row r="5" spans="1:1" x14ac:dyDescent="0.2">
      <c r="A5" s="759" t="s">
        <v>3985</v>
      </c>
    </row>
    <row r="6" spans="1:1" x14ac:dyDescent="0.2">
      <c r="A6" s="759"/>
    </row>
    <row r="7" spans="1:1" ht="30" customHeight="1" x14ac:dyDescent="0.2">
      <c r="A7" s="761" t="s">
        <v>3986</v>
      </c>
    </row>
    <row r="8" spans="1:1" ht="253.5" customHeight="1" x14ac:dyDescent="0.2">
      <c r="A8" s="315" t="s">
        <v>3987</v>
      </c>
    </row>
    <row r="9" spans="1:1" ht="30.6" customHeight="1" x14ac:dyDescent="0.2">
      <c r="A9" s="762" t="s">
        <v>3988</v>
      </c>
    </row>
    <row r="10" spans="1:1" s="314" customFormat="1" ht="145.35" customHeight="1" x14ac:dyDescent="0.2">
      <c r="A10" s="315" t="s">
        <v>3989</v>
      </c>
    </row>
    <row r="11" spans="1:1" ht="30.6" customHeight="1" x14ac:dyDescent="0.2">
      <c r="A11" s="763" t="s">
        <v>3990</v>
      </c>
    </row>
    <row r="12" spans="1:1" ht="27.6" customHeight="1" x14ac:dyDescent="0.2">
      <c r="A12" s="764" t="s">
        <v>3991</v>
      </c>
    </row>
    <row r="13" spans="1:1" ht="55.15" customHeight="1" x14ac:dyDescent="0.2">
      <c r="A13" s="315" t="s">
        <v>3992</v>
      </c>
    </row>
    <row r="14" spans="1:1" ht="27.6" customHeight="1" x14ac:dyDescent="0.2">
      <c r="A14" s="764" t="s">
        <v>3993</v>
      </c>
    </row>
    <row r="15" spans="1:1" ht="70.900000000000006" customHeight="1" x14ac:dyDescent="0.2">
      <c r="A15" s="315" t="s">
        <v>3994</v>
      </c>
    </row>
    <row r="16" spans="1:1" ht="27.2" customHeight="1" x14ac:dyDescent="0.2">
      <c r="A16" s="764" t="s">
        <v>3995</v>
      </c>
    </row>
    <row r="17" spans="1:1" ht="133.15" customHeight="1" x14ac:dyDescent="0.2">
      <c r="A17" s="315" t="s">
        <v>3996</v>
      </c>
    </row>
    <row r="18" spans="1:1" ht="27.6" customHeight="1" x14ac:dyDescent="0.2">
      <c r="A18" s="764" t="s">
        <v>3997</v>
      </c>
    </row>
    <row r="19" spans="1:1" ht="115.9" customHeight="1" x14ac:dyDescent="0.2">
      <c r="A19" s="315" t="s">
        <v>3998</v>
      </c>
    </row>
    <row r="20" spans="1:1" ht="27.6" customHeight="1" x14ac:dyDescent="0.2">
      <c r="A20" s="764" t="s">
        <v>3999</v>
      </c>
    </row>
    <row r="21" spans="1:1" ht="83.25" customHeight="1" x14ac:dyDescent="0.2">
      <c r="A21" s="315" t="s">
        <v>4000</v>
      </c>
    </row>
    <row r="22" spans="1:1" ht="27.6" customHeight="1" x14ac:dyDescent="0.2">
      <c r="A22" s="764" t="s">
        <v>4001</v>
      </c>
    </row>
    <row r="23" spans="1:1" ht="28.9" customHeight="1" x14ac:dyDescent="0.2">
      <c r="A23" s="315" t="s">
        <v>4002</v>
      </c>
    </row>
    <row r="24" spans="1:1" ht="27.6" customHeight="1" x14ac:dyDescent="0.2">
      <c r="A24" s="764" t="s">
        <v>4003</v>
      </c>
    </row>
    <row r="25" spans="1:1" s="314" customFormat="1" ht="57" customHeight="1" x14ac:dyDescent="0.2">
      <c r="A25" s="315" t="s">
        <v>4004</v>
      </c>
    </row>
    <row r="26" spans="1:1" ht="27.2" customHeight="1" x14ac:dyDescent="0.2">
      <c r="A26" s="764" t="s">
        <v>4005</v>
      </c>
    </row>
    <row r="27" spans="1:1" ht="59.25" customHeight="1" x14ac:dyDescent="0.2">
      <c r="A27" s="315" t="s">
        <v>4006</v>
      </c>
    </row>
    <row r="28" spans="1:1" ht="27.6" customHeight="1" x14ac:dyDescent="0.2">
      <c r="A28" s="764" t="s">
        <v>4007</v>
      </c>
    </row>
    <row r="29" spans="1:1" s="314" customFormat="1" ht="106.15" customHeight="1" x14ac:dyDescent="0.2">
      <c r="A29" s="315" t="s">
        <v>4008</v>
      </c>
    </row>
    <row r="30" spans="1:1" ht="27.6" customHeight="1" x14ac:dyDescent="0.2">
      <c r="A30" s="764" t="s">
        <v>4009</v>
      </c>
    </row>
    <row r="31" spans="1:1" ht="109.5" customHeight="1" x14ac:dyDescent="0.2">
      <c r="A31" s="315" t="s">
        <v>4010</v>
      </c>
    </row>
    <row r="32" spans="1:1" ht="27.6" customHeight="1" x14ac:dyDescent="0.2">
      <c r="A32" s="764" t="s">
        <v>4011</v>
      </c>
    </row>
    <row r="33" spans="1:1" ht="96" customHeight="1" x14ac:dyDescent="0.2">
      <c r="A33" s="315" t="s">
        <v>4012</v>
      </c>
    </row>
    <row r="34" spans="1:1" ht="27.2" customHeight="1" x14ac:dyDescent="0.2">
      <c r="A34" s="764" t="s">
        <v>4013</v>
      </c>
    </row>
    <row r="35" spans="1:1" ht="71.650000000000006" customHeight="1" x14ac:dyDescent="0.2">
      <c r="A35" s="315" t="s">
        <v>4014</v>
      </c>
    </row>
    <row r="36" spans="1:1" ht="27.2" customHeight="1" x14ac:dyDescent="0.2">
      <c r="A36" s="764" t="s">
        <v>4015</v>
      </c>
    </row>
    <row r="37" spans="1:1" ht="106.5" customHeight="1" x14ac:dyDescent="0.2">
      <c r="A37" s="315" t="s">
        <v>4016</v>
      </c>
    </row>
    <row r="38" spans="1:1" ht="30.2" customHeight="1" x14ac:dyDescent="0.2">
      <c r="A38" s="757" t="s">
        <v>4017</v>
      </c>
    </row>
    <row r="39" spans="1:1" ht="26.45" customHeight="1" x14ac:dyDescent="0.2">
      <c r="A39" s="315" t="s">
        <v>4018</v>
      </c>
    </row>
    <row r="40" spans="1:1" ht="13.35" customHeight="1" x14ac:dyDescent="0.2">
      <c r="A40" s="758" t="s">
        <v>4019</v>
      </c>
    </row>
    <row r="41" spans="1:1" ht="13.35" customHeight="1" x14ac:dyDescent="0.2">
      <c r="A41" s="758" t="s">
        <v>4020</v>
      </c>
    </row>
    <row r="42" spans="1:1" ht="13.35" customHeight="1" x14ac:dyDescent="0.2">
      <c r="A42" s="758" t="s">
        <v>4021</v>
      </c>
    </row>
  </sheetData>
  <hyperlinks>
    <hyperlink ref="A41" r:id="rId1" xr:uid="{54E6561B-9AEC-498A-B54E-AA6BC68FF584}"/>
    <hyperlink ref="A42" r:id="rId2" xr:uid="{B16A0886-90C8-4B5D-AAF6-7887A1096365}"/>
    <hyperlink ref="A40" r:id="rId3" xr:uid="{F89ECE55-05FF-4145-8F75-08AF02602E02}"/>
    <hyperlink ref="A5" r:id="rId4" xr:uid="{4FB596BC-981B-4A38-B63C-61F81988AAD4}"/>
  </hyperlinks>
  <pageMargins left="0.7" right="0.7" top="0.75" bottom="0.75" header="0.3" footer="0.3"/>
  <pageSetup paperSize="9" orientation="portrait" horizontalDpi="300" verticalDpi="300"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tabColor theme="4" tint="0.59999389629810485"/>
  </sheetPr>
  <dimension ref="A1:P33"/>
  <sheetViews>
    <sheetView showGridLines="0" zoomScaleNormal="100" workbookViewId="0">
      <selection activeCell="D3" sqref="D3:G3"/>
    </sheetView>
  </sheetViews>
  <sheetFormatPr defaultColWidth="8.85546875" defaultRowHeight="12.75" x14ac:dyDescent="0.2"/>
  <cols>
    <col min="1" max="1" width="32.5703125" style="12" customWidth="1"/>
    <col min="2" max="2" width="9.5703125" style="12" customWidth="1"/>
    <col min="3" max="3" width="11.85546875" style="12" customWidth="1"/>
    <col min="4" max="4" width="9.42578125" style="12" customWidth="1"/>
    <col min="5" max="5" width="12" style="12" customWidth="1"/>
    <col min="6" max="6" width="9.7109375" style="12" customWidth="1"/>
    <col min="7" max="7" width="12" style="12" customWidth="1"/>
    <col min="8" max="8" width="9.42578125" style="12" customWidth="1"/>
    <col min="9" max="9" width="12" style="12" customWidth="1"/>
    <col min="10" max="10" width="9.7109375" style="12" customWidth="1"/>
    <col min="11" max="11" width="12" style="12" customWidth="1"/>
    <col min="12" max="16384" width="8.85546875" style="12"/>
  </cols>
  <sheetData>
    <row r="1" spans="1:16" ht="34.35" customHeight="1" x14ac:dyDescent="0.25">
      <c r="A1" s="348" t="s">
        <v>4022</v>
      </c>
      <c r="B1" s="18"/>
      <c r="C1" s="18"/>
      <c r="D1" s="19"/>
      <c r="E1" s="19"/>
      <c r="G1" s="7"/>
      <c r="K1" s="7"/>
      <c r="O1" s="316"/>
      <c r="P1" s="18"/>
    </row>
    <row r="2" spans="1:16" ht="27.6" customHeight="1" x14ac:dyDescent="0.2">
      <c r="A2" s="671" t="str">
        <f>TEXT('Drop down Values'!B3,"dd mmmm yyyy")</f>
        <v>31 August 2022</v>
      </c>
      <c r="B2" s="20"/>
      <c r="C2" s="20"/>
      <c r="D2" s="19"/>
      <c r="E2" s="19"/>
      <c r="G2" s="7"/>
      <c r="K2" s="7"/>
      <c r="O2" s="317"/>
      <c r="P2" s="20"/>
    </row>
    <row r="3" spans="1:16" x14ac:dyDescent="0.2">
      <c r="B3" s="344"/>
      <c r="C3" s="345" t="s">
        <v>4023</v>
      </c>
      <c r="D3" s="783" t="s">
        <v>104</v>
      </c>
      <c r="E3" s="784"/>
      <c r="F3" s="784"/>
      <c r="G3" s="784"/>
      <c r="H3" s="318"/>
      <c r="I3" s="349" t="str">
        <f>IF(J3=FALSE,IF(K3=9,"WM",IF(K3=10,"YH","nr")),J3)</f>
        <v>ENG</v>
      </c>
      <c r="J3" s="349" t="str">
        <f>IF(K3=1,"ENG",IF(K3=2,"EM",IF(K3=3,"EE",IF(K3=4,"lon",IF(K3=5,"NE",IF(K3=6,"NW",IF(K3=7,"SE",IF(K3=8,"SW"))))))))</f>
        <v>ENG</v>
      </c>
      <c r="K3" s="350">
        <f>(MATCH(D3,GOR_PP,0))</f>
        <v>1</v>
      </c>
      <c r="N3" s="59"/>
      <c r="O3" s="344"/>
      <c r="P3" s="344"/>
    </row>
    <row r="4" spans="1:16" x14ac:dyDescent="0.2">
      <c r="A4" s="320"/>
      <c r="B4" s="321"/>
      <c r="C4" s="321"/>
      <c r="D4" s="322"/>
      <c r="E4" s="323"/>
      <c r="F4" s="256"/>
      <c r="G4" s="256"/>
      <c r="N4" s="59"/>
      <c r="O4" s="320"/>
      <c r="P4" s="321"/>
    </row>
    <row r="5" spans="1:16" x14ac:dyDescent="0.2">
      <c r="A5" s="344"/>
      <c r="B5" s="344"/>
      <c r="C5" s="345" t="s">
        <v>4024</v>
      </c>
      <c r="D5" s="785" t="s">
        <v>277</v>
      </c>
      <c r="E5" s="786"/>
      <c r="F5" s="786"/>
      <c r="G5" s="787"/>
      <c r="H5" s="256" t="str">
        <f>IF(HLOOKUP(MATCH(D3,GOR_PP,0),'Drop down Values'!G157:Q158,2,FALSE)=TRUE,"Please make a valid selection for local authority","")</f>
        <v/>
      </c>
      <c r="I5" s="319"/>
      <c r="N5" s="59"/>
      <c r="O5" s="344"/>
      <c r="P5" s="344"/>
    </row>
    <row r="6" spans="1:16" x14ac:dyDescent="0.2">
      <c r="B6" s="42"/>
      <c r="C6" s="42"/>
      <c r="D6" s="42"/>
      <c r="E6" s="42"/>
      <c r="F6" s="42"/>
      <c r="G6" s="42"/>
      <c r="H6" s="42"/>
      <c r="I6" s="343"/>
      <c r="J6" s="42"/>
      <c r="K6" s="42"/>
    </row>
    <row r="7" spans="1:16" ht="30" customHeight="1" x14ac:dyDescent="0.2">
      <c r="A7" s="325"/>
      <c r="B7" s="789" t="s">
        <v>86</v>
      </c>
      <c r="C7" s="789"/>
      <c r="D7" s="789" t="s">
        <v>87</v>
      </c>
      <c r="E7" s="789"/>
      <c r="F7" s="789" t="s">
        <v>89</v>
      </c>
      <c r="G7" s="789"/>
      <c r="H7" s="788" t="s">
        <v>91</v>
      </c>
      <c r="I7" s="788"/>
      <c r="J7" s="789" t="s">
        <v>84</v>
      </c>
      <c r="K7" s="789"/>
      <c r="L7" s="324"/>
      <c r="M7" s="324"/>
      <c r="N7" s="324"/>
      <c r="O7" s="325"/>
      <c r="P7" s="326"/>
    </row>
    <row r="8" spans="1:16" x14ac:dyDescent="0.2">
      <c r="B8" s="327" t="s">
        <v>20</v>
      </c>
      <c r="C8" s="327" t="s">
        <v>304</v>
      </c>
      <c r="D8" s="327" t="s">
        <v>20</v>
      </c>
      <c r="E8" s="327" t="s">
        <v>304</v>
      </c>
      <c r="F8" s="327" t="s">
        <v>20</v>
      </c>
      <c r="G8" s="327" t="s">
        <v>304</v>
      </c>
      <c r="H8" s="327" t="s">
        <v>20</v>
      </c>
      <c r="I8" s="327" t="s">
        <v>304</v>
      </c>
      <c r="J8" s="327" t="s">
        <v>20</v>
      </c>
      <c r="K8" s="327" t="s">
        <v>304</v>
      </c>
      <c r="P8" s="327"/>
    </row>
    <row r="9" spans="1:16" ht="25.35" customHeight="1" x14ac:dyDescent="0.2">
      <c r="A9" s="346" t="s">
        <v>4025</v>
      </c>
      <c r="B9" s="330">
        <f t="shared" ref="B9:H9" si="0">IF($H$5="Please make a valid selection for local authority","-",SUM(B11:B12))</f>
        <v>29625</v>
      </c>
      <c r="C9" s="330">
        <f t="shared" si="0"/>
        <v>181231</v>
      </c>
      <c r="D9" s="330">
        <f t="shared" si="0"/>
        <v>27062</v>
      </c>
      <c r="E9" s="330">
        <f t="shared" si="0"/>
        <v>1094567.28</v>
      </c>
      <c r="F9" s="330">
        <f t="shared" si="0"/>
        <v>225</v>
      </c>
      <c r="G9" s="330">
        <f t="shared" si="0"/>
        <v>5228.76</v>
      </c>
      <c r="H9" s="330">
        <f t="shared" si="0"/>
        <v>8661</v>
      </c>
      <c r="I9" s="330" t="str">
        <f>IF(IF($H$5="Please make a valid selection for local authority","-",SUM(I11:I12))=0,"-",IF($H$5="Please make a valid selection for local authority","-",SUM(I11:I12)))</f>
        <v>-</v>
      </c>
      <c r="J9" s="330">
        <f>IF($H$5="Please make a valid selection for local authority","-",SUM(J11:J12))</f>
        <v>65573</v>
      </c>
      <c r="K9" s="330">
        <f>IF($H$5="Please make a valid selection for local authority","-",SUM(K11:K12))</f>
        <v>1281027.04</v>
      </c>
      <c r="L9" s="331"/>
      <c r="M9" s="331"/>
      <c r="N9" s="328"/>
      <c r="O9" s="329"/>
      <c r="P9" s="330"/>
    </row>
    <row r="10" spans="1:16" ht="17.45" customHeight="1" x14ac:dyDescent="0.2">
      <c r="A10" s="332" t="s">
        <v>4026</v>
      </c>
      <c r="B10" s="333"/>
      <c r="C10" s="333"/>
      <c r="D10" s="333"/>
      <c r="E10" s="333"/>
      <c r="F10" s="57"/>
      <c r="G10" s="333"/>
      <c r="H10" s="333"/>
      <c r="I10" s="333"/>
      <c r="J10" s="333"/>
      <c r="K10" s="333"/>
      <c r="L10" s="17"/>
      <c r="M10" s="17"/>
      <c r="N10" s="17"/>
      <c r="O10" s="332"/>
      <c r="P10" s="333"/>
    </row>
    <row r="11" spans="1:16" ht="15.6" customHeight="1" x14ac:dyDescent="0.2">
      <c r="A11" s="347" t="s">
        <v>4027</v>
      </c>
      <c r="B11" s="336">
        <f t="shared" ref="B11:G11" si="1">IF($H$5="Please make a valid selection for local authority","-",SUM(B14:B17))</f>
        <v>27888</v>
      </c>
      <c r="C11" s="336">
        <f t="shared" si="1"/>
        <v>181231</v>
      </c>
      <c r="D11" s="336">
        <f t="shared" si="1"/>
        <v>23040</v>
      </c>
      <c r="E11" s="336">
        <f t="shared" si="1"/>
        <v>1094567.28</v>
      </c>
      <c r="F11" s="336">
        <f t="shared" si="1"/>
        <v>219</v>
      </c>
      <c r="G11" s="336">
        <f t="shared" si="1"/>
        <v>5228.76</v>
      </c>
      <c r="H11" s="336" t="str">
        <f>IF($H$5="Please make a valid selection for local authority","-",IF(SUM(H14:H17)=0,"-",SUM(H14:H17)))</f>
        <v>-</v>
      </c>
      <c r="I11" s="336" t="str">
        <f>IFERROR(IF(SUM(I14:I17)=0,"-",SUM(I14:I17)),"-")</f>
        <v>-</v>
      </c>
      <c r="J11" s="336">
        <f>IF($H$5="Please make a valid selection for local authority","-",SUM(J14:J17))</f>
        <v>51147</v>
      </c>
      <c r="K11" s="336">
        <f>IF($H$5="Please make a valid selection for local authority","-",SUM(K14:K17))</f>
        <v>1281027.04</v>
      </c>
      <c r="L11" s="217"/>
      <c r="M11" s="217"/>
      <c r="N11" s="334"/>
      <c r="O11" s="335"/>
      <c r="P11" s="336"/>
    </row>
    <row r="12" spans="1:16" x14ac:dyDescent="0.2">
      <c r="A12" s="347" t="s">
        <v>4028</v>
      </c>
      <c r="B12" s="336">
        <f>IF($H$5="Please make a valid selection for local authority","-",SUM(B18:B20))</f>
        <v>1737</v>
      </c>
      <c r="C12" s="336" t="str">
        <f>"-"</f>
        <v>-</v>
      </c>
      <c r="D12" s="336">
        <f>IF($H$5="Please make a valid selection for local authority","-",SUM(D18:D20))</f>
        <v>4022</v>
      </c>
      <c r="E12" s="336" t="str">
        <f>"-"</f>
        <v>-</v>
      </c>
      <c r="F12" s="336">
        <f>IF($H$5="Please make a valid selection for local authority","-",SUM(F18:F20))</f>
        <v>6</v>
      </c>
      <c r="G12" s="336" t="str">
        <f>"-"</f>
        <v>-</v>
      </c>
      <c r="H12" s="336">
        <f>IF($H$5="Please make a valid selection for local authority","-",SUM(H18:H20))</f>
        <v>8661</v>
      </c>
      <c r="I12" s="336" t="str">
        <f>IFERROR(IF(SUM(I15:I18)=0,"-",SUM(I15:I18)),"-")</f>
        <v>-</v>
      </c>
      <c r="J12" s="336">
        <f>IF($H$5="Please make a valid selection for local authority","-",SUM(J18:J20))</f>
        <v>14426</v>
      </c>
      <c r="K12" s="336" t="str">
        <f>"-"</f>
        <v>-</v>
      </c>
      <c r="L12" s="217"/>
      <c r="M12" s="217"/>
      <c r="N12" s="334"/>
      <c r="O12" s="335"/>
      <c r="P12" s="336"/>
    </row>
    <row r="13" spans="1:16" ht="17.45" customHeight="1" x14ac:dyDescent="0.2">
      <c r="A13" s="332" t="s">
        <v>4029</v>
      </c>
      <c r="B13" s="337"/>
      <c r="C13" s="337"/>
      <c r="D13" s="337"/>
      <c r="E13" s="337"/>
      <c r="F13" s="337"/>
      <c r="G13" s="337"/>
      <c r="H13" s="337"/>
      <c r="I13" s="337"/>
      <c r="J13" s="336"/>
      <c r="K13" s="336"/>
      <c r="L13" s="331"/>
      <c r="M13" s="331"/>
      <c r="N13" s="328"/>
      <c r="O13" s="332"/>
      <c r="P13" s="337"/>
    </row>
    <row r="14" spans="1:16" x14ac:dyDescent="0.2">
      <c r="A14" s="347" t="s">
        <v>288</v>
      </c>
      <c r="B14" s="336">
        <f>IF($H$5="Please make a valid selection for local authority","-",IFERROR(VLOOKUP(B$7&amp;$A14&amp;$D$5,ProvidersandPlaces,6,FALSE),0))</f>
        <v>25510</v>
      </c>
      <c r="C14" s="336">
        <f>IF($H$5="Please make a valid selection for local authority","-",IFERROR(VLOOKUP(B$7&amp;$A14&amp;$D$5,ProvidersandPlaces,7,FALSE),0))</f>
        <v>166608.5</v>
      </c>
      <c r="D14" s="336">
        <f>IF($H$5="Please make a valid selection for local authority","-",IFERROR(VLOOKUP(D$7&amp;$A14&amp;$D$5,ProvidersandPlaces,6,FALSE),0))</f>
        <v>13642</v>
      </c>
      <c r="E14" s="336">
        <f>IF($H$5="Please make a valid selection for local authority","-",IFERROR(VLOOKUP(D$7&amp;$A14&amp;$D$5,ProvidersandPlaces,7,FALSE),0))</f>
        <v>667333.24</v>
      </c>
      <c r="F14" s="336">
        <f>IF($H$5="Please make a valid selection for local authority","-",IFERROR(VLOOKUP(F$7&amp;$A14&amp;$D$5,ProvidersandPlaces,6,FALSE),0))</f>
        <v>136</v>
      </c>
      <c r="G14" s="336">
        <f>IF($H$5="Please make a valid selection for local authority","-",IFERROR(VLOOKUP(F$7&amp;$A14&amp;$D$5,ProvidersandPlaces,7,FALSE),0))</f>
        <v>3368.88</v>
      </c>
      <c r="H14" s="336">
        <f>IF($H$5="Please make a valid selection for local authority","-",IFERROR(VLOOKUP(H$7&amp;$A14&amp;$D$5,ProvidersandPlaces,6,FALSE),0))</f>
        <v>0</v>
      </c>
      <c r="I14" s="336" t="s">
        <v>4030</v>
      </c>
      <c r="J14" s="336">
        <f>IF($H$5="Please make a valid selection for local authority","-",IFERROR(VLOOKUP(J$7&amp;$A14&amp;$D$5,ProvidersandPlaces,6,FALSE),0))</f>
        <v>39288</v>
      </c>
      <c r="K14" s="336">
        <f>IF($H$5="Please make a valid selection for local authority","-",IFERROR(VLOOKUP(J$7&amp;$A14&amp;$D$5,ProvidersandPlaces,7,FALSE),0))</f>
        <v>837310.62</v>
      </c>
      <c r="L14" s="217"/>
      <c r="M14" s="217"/>
      <c r="N14" s="334"/>
      <c r="O14" s="335"/>
      <c r="P14" s="336"/>
    </row>
    <row r="15" spans="1:16" x14ac:dyDescent="0.2">
      <c r="A15" s="347" t="s">
        <v>292</v>
      </c>
      <c r="B15" s="336">
        <f>IF($H$5="Please make a valid selection for local authority","-",IFERROR(VLOOKUP(B$7&amp;$A15&amp;$D$5,ProvidersandPlaces,6,FALSE),0))</f>
        <v>2094</v>
      </c>
      <c r="C15" s="336">
        <f>IF($H$5="Please make a valid selection for local authority","-",IFERROR(VLOOKUP(B$7&amp;$A15&amp;$D$5,ProvidersandPlaces,7,FALSE),0))</f>
        <v>13180.5</v>
      </c>
      <c r="D15" s="336">
        <f>IF($H$5="Please make a valid selection for local authority","-",IFERROR(VLOOKUP(D$7&amp;$A15&amp;$D$5,ProvidersandPlaces,6,FALSE),0))</f>
        <v>2913</v>
      </c>
      <c r="E15" s="336">
        <f>IF($H$5="Please make a valid selection for local authority","-",IFERROR(VLOOKUP(D$7&amp;$A15&amp;$D$5,ProvidersandPlaces,7,FALSE),0))</f>
        <v>148884.4</v>
      </c>
      <c r="F15" s="336">
        <f>IF($H$5="Please make a valid selection for local authority","-",IFERROR(VLOOKUP(F$7&amp;$A15&amp;$D$5,ProvidersandPlaces,6,FALSE),0))</f>
        <v>43</v>
      </c>
      <c r="G15" s="336">
        <f>IF($H$5="Please make a valid selection for local authority","-",IFERROR(VLOOKUP(F$7&amp;$A15&amp;$D$5,ProvidersandPlaces,7,FALSE),0))</f>
        <v>966.88</v>
      </c>
      <c r="H15" s="336">
        <f>IF($H$5="Please make a valid selection for local authority","-",IFERROR(VLOOKUP(H$7&amp;$A15&amp;$D$5,ProvidersandPlaces,6,FALSE),0))</f>
        <v>0</v>
      </c>
      <c r="I15" s="336" t="s">
        <v>4030</v>
      </c>
      <c r="J15" s="336">
        <f>IF($H$5="Please make a valid selection for local authority","-",IFERROR(VLOOKUP(J$7&amp;$A15&amp;$D$5,ProvidersandPlaces,6,FALSE),0))</f>
        <v>5050</v>
      </c>
      <c r="K15" s="336">
        <f>IF($H$5="Please make a valid selection for local authority","-",IFERROR(VLOOKUP(J$7&amp;$A15&amp;$D$5,ProvidersandPlaces,7,FALSE),0))</f>
        <v>163031.78</v>
      </c>
      <c r="L15" s="217"/>
      <c r="M15" s="217"/>
      <c r="N15" s="334"/>
      <c r="O15" s="335"/>
      <c r="P15" s="336"/>
    </row>
    <row r="16" spans="1:16" x14ac:dyDescent="0.2">
      <c r="A16" s="347" t="s">
        <v>294</v>
      </c>
      <c r="B16" s="336">
        <f>IF($H$5="Please make a valid selection for local authority","-",IFERROR(VLOOKUP(B$7&amp;$A16&amp;$D$5,ProvidersandPlaces,6,FALSE),0))</f>
        <v>4</v>
      </c>
      <c r="C16" s="336">
        <f>IF($H$5="Please make a valid selection for local authority","-",IFERROR(VLOOKUP(B$7&amp;$A16&amp;$D$5,ProvidersandPlaces,7,FALSE),0))</f>
        <v>12</v>
      </c>
      <c r="D16" s="336">
        <f>IF($H$5="Please make a valid selection for local authority","-",IFERROR(VLOOKUP(D$7&amp;$A16&amp;$D$5,ProvidersandPlaces,6,FALSE),0))</f>
        <v>48</v>
      </c>
      <c r="E16" s="336">
        <f>IF($H$5="Please make a valid selection for local authority","-",IFERROR(VLOOKUP(D$7&amp;$A16&amp;$D$5,ProvidersandPlaces,7,FALSE),0))</f>
        <v>1664</v>
      </c>
      <c r="F16" s="336">
        <f>IF($H$5="Please make a valid selection for local authority","-",IFERROR(VLOOKUP(F$7&amp;$A16&amp;$D$5,ProvidersandPlaces,6,FALSE),0))</f>
        <v>1</v>
      </c>
      <c r="G16" s="336">
        <f>IF($H$5="Please make a valid selection for local authority","-",IFERROR(VLOOKUP(F$7&amp;$A16&amp;$D$5,ProvidersandPlaces,7,FALSE),0))</f>
        <v>12</v>
      </c>
      <c r="H16" s="336">
        <f>IF($H$5="Please make a valid selection for local authority","-",IFERROR(VLOOKUP(H$7&amp;$A16&amp;$D$5,ProvidersandPlaces,6,FALSE),0))</f>
        <v>0</v>
      </c>
      <c r="I16" s="336" t="s">
        <v>4030</v>
      </c>
      <c r="J16" s="336">
        <f>IF($H$5="Please make a valid selection for local authority","-",IFERROR(VLOOKUP(J$7&amp;$A16&amp;$D$5,ProvidersandPlaces,6,FALSE),0))</f>
        <v>53</v>
      </c>
      <c r="K16" s="336">
        <f>IF($H$5="Please make a valid selection for local authority","-",IFERROR(VLOOKUP(J$7&amp;$A16&amp;$D$5,ProvidersandPlaces,7,FALSE),0))</f>
        <v>1688</v>
      </c>
      <c r="L16" s="217"/>
      <c r="M16" s="217"/>
      <c r="N16" s="334"/>
      <c r="O16" s="335"/>
      <c r="P16" s="336"/>
    </row>
    <row r="17" spans="1:16" x14ac:dyDescent="0.2">
      <c r="A17" s="347" t="s">
        <v>98</v>
      </c>
      <c r="B17" s="336">
        <f>IF($H$5="Please make a valid selection for local authority","-",IFERROR(VLOOKUP(B$7&amp;$A17&amp;$D$5,ProvidersandPlaces,6,FALSE),0))</f>
        <v>280</v>
      </c>
      <c r="C17" s="336">
        <f>IF($H$5="Please make a valid selection for local authority","-",IFERROR(VLOOKUP(B$7&amp;$A17&amp;$D$5,ProvidersandPlaces,7,FALSE),0))</f>
        <v>1430</v>
      </c>
      <c r="D17" s="336">
        <f>IF($H$5="Please make a valid selection for local authority","-",IFERROR(VLOOKUP(D$7&amp;$A17&amp;$D$5,ProvidersandPlaces,6,FALSE),0))</f>
        <v>6437</v>
      </c>
      <c r="E17" s="336">
        <f>IF($H$5="Please make a valid selection for local authority","-",IFERROR(VLOOKUP(D$7&amp;$A17&amp;$D$5,ProvidersandPlaces,7,FALSE),0))</f>
        <v>276685.64</v>
      </c>
      <c r="F17" s="336">
        <f>IF($H$5="Please make a valid selection for local authority","-",IFERROR(VLOOKUP(F$7&amp;$A17&amp;$D$5,ProvidersandPlaces,6,FALSE),0))</f>
        <v>39</v>
      </c>
      <c r="G17" s="336">
        <f>IF($H$5="Please make a valid selection for local authority","-",IFERROR(VLOOKUP(F$7&amp;$A17&amp;$D$5,ProvidersandPlaces,7,FALSE),0))</f>
        <v>881</v>
      </c>
      <c r="H17" s="336">
        <f>IF($H$5="Please make a valid selection for local authority","-",IFERROR(VLOOKUP(H$7&amp;$A17&amp;$D$5,ProvidersandPlaces,6,FALSE),0))</f>
        <v>0</v>
      </c>
      <c r="I17" s="336" t="s">
        <v>4030</v>
      </c>
      <c r="J17" s="336">
        <f>IF($H$5="Please make a valid selection for local authority","-",IFERROR(VLOOKUP(J$7&amp;$A17&amp;$D$5,ProvidersandPlaces,6,FALSE),0))</f>
        <v>6756</v>
      </c>
      <c r="K17" s="336">
        <f>IF($H$5="Please make a valid selection for local authority","-",IFERROR(VLOOKUP(J$7&amp;$A17&amp;$D$5,ProvidersandPlaces,7,FALSE),0))</f>
        <v>278996.64</v>
      </c>
      <c r="L17" s="217"/>
      <c r="M17" s="217"/>
      <c r="N17" s="334"/>
      <c r="O17" s="335"/>
      <c r="P17" s="336"/>
    </row>
    <row r="18" spans="1:16" x14ac:dyDescent="0.2">
      <c r="A18" s="347" t="s">
        <v>293</v>
      </c>
      <c r="B18" s="336">
        <f>IF($H$5="Please make a valid selection for local authority","-",IFERROR(VLOOKUP(B$7&amp;$A18&amp;$D$5,ProvidersandPlaces,8,FALSE),0))</f>
        <v>1521</v>
      </c>
      <c r="C18" s="336" t="s">
        <v>4030</v>
      </c>
      <c r="D18" s="336">
        <f>IF($H$5="Please make a valid selection for local authority","-",IFERROR(VLOOKUP(D$7&amp;$A18&amp;$D$5,ProvidersandPlaces,8,FALSE),0))</f>
        <v>1227</v>
      </c>
      <c r="E18" s="336" t="s">
        <v>4030</v>
      </c>
      <c r="F18" s="336">
        <f>IF($H$5="Please make a valid selection for local authority","-",IFERROR(VLOOKUP(F$7&amp;$A18&amp;$D$5,ProvidersandPlaces,8,FALSE),0))</f>
        <v>3</v>
      </c>
      <c r="G18" s="336" t="s">
        <v>4030</v>
      </c>
      <c r="H18" s="336">
        <f>IF($H$5="Please make a valid selection for local authority","-",IFERROR(VLOOKUP(H$7&amp;$A18&amp;$D$5,ProvidersandPlaces,8,FALSE),0))</f>
        <v>4</v>
      </c>
      <c r="I18" s="336" t="s">
        <v>4030</v>
      </c>
      <c r="J18" s="336">
        <f>IF($H$5="Please make a valid selection for local authority","-",IFERROR(VLOOKUP(J$7&amp;$A18&amp;$D$5,ProvidersandPlaces,8,FALSE),0))</f>
        <v>2755</v>
      </c>
      <c r="K18" s="336" t="s">
        <v>4030</v>
      </c>
      <c r="L18" s="217"/>
      <c r="M18" s="217"/>
      <c r="N18" s="334"/>
      <c r="O18" s="335"/>
      <c r="P18" s="336"/>
    </row>
    <row r="19" spans="1:16" x14ac:dyDescent="0.2">
      <c r="A19" s="347" t="s">
        <v>101</v>
      </c>
      <c r="B19" s="336">
        <f>IF($H$5="Please make a valid selection for local authority","-",IFERROR(VLOOKUP(B$7&amp;$A19&amp;$D$5,ProvidersandPlaces,8,FALSE),0))</f>
        <v>81</v>
      </c>
      <c r="C19" s="336" t="s">
        <v>4030</v>
      </c>
      <c r="D19" s="336">
        <f>IF($H$5="Please make a valid selection for local authority","-",IFERROR(VLOOKUP(D$7&amp;$A19&amp;$D$5,ProvidersandPlaces,8,FALSE),0))</f>
        <v>74</v>
      </c>
      <c r="E19" s="336" t="s">
        <v>4030</v>
      </c>
      <c r="F19" s="336">
        <f>IF($H$5="Please make a valid selection for local authority","-",IFERROR(VLOOKUP(F$7&amp;$A19&amp;$D$5,ProvidersandPlaces,8,FALSE),0))</f>
        <v>0</v>
      </c>
      <c r="G19" s="336" t="s">
        <v>4030</v>
      </c>
      <c r="H19" s="336">
        <f>IF($H$5="Please make a valid selection for local authority","-",IFERROR(VLOOKUP(H$7&amp;$A19&amp;$D$5,ProvidersandPlaces,8,FALSE),0))</f>
        <v>0</v>
      </c>
      <c r="I19" s="336" t="s">
        <v>4030</v>
      </c>
      <c r="J19" s="336">
        <f>IF($H$5="Please make a valid selection for local authority","-",IFERROR(VLOOKUP(J$7&amp;$A19&amp;$D$5,ProvidersandPlaces,8,FALSE),0))</f>
        <v>155</v>
      </c>
      <c r="K19" s="336" t="s">
        <v>4030</v>
      </c>
      <c r="L19" s="217"/>
      <c r="M19" s="217"/>
      <c r="N19" s="334"/>
      <c r="O19" s="335"/>
      <c r="P19" s="336"/>
    </row>
    <row r="20" spans="1:16" ht="26.45" customHeight="1" x14ac:dyDescent="0.2">
      <c r="A20" s="368" t="s">
        <v>103</v>
      </c>
      <c r="B20" s="336">
        <f>IF($H$5="Please make a valid selection for local authority","-",IFERROR(VLOOKUP(B$7&amp;$A20&amp;$D$5,ProvidersandPlaces,8,FALSE),0))</f>
        <v>135</v>
      </c>
      <c r="C20" s="336" t="s">
        <v>4030</v>
      </c>
      <c r="D20" s="336">
        <f>IF($H$5="Please make a valid selection for local authority","-",IFERROR(VLOOKUP(D$7&amp;$A20&amp;$D$5,ProvidersandPlaces,8,FALSE),0))</f>
        <v>2721</v>
      </c>
      <c r="E20" s="336" t="s">
        <v>4030</v>
      </c>
      <c r="F20" s="336">
        <f>IF($H$5="Please make a valid selection for local authority","-",IFERROR(VLOOKUP(F$7&amp;$A20&amp;$D$5,ProvidersandPlaces,8,FALSE),0))</f>
        <v>3</v>
      </c>
      <c r="G20" s="336" t="s">
        <v>4030</v>
      </c>
      <c r="H20" s="336">
        <f>IF($H$5="Please make a valid selection for local authority","-",IFERROR(VLOOKUP(H$7&amp;$A20&amp;$D$5,ProvidersandPlaces,8,FALSE),0))</f>
        <v>8657</v>
      </c>
      <c r="I20" s="367" t="s">
        <v>4030</v>
      </c>
      <c r="J20" s="336">
        <f>IF($H$5="Please make a valid selection for local authority","-",IFERROR(VLOOKUP(J$7&amp;$A20&amp;$D$5,ProvidersandPlaces,8,FALSE),0))</f>
        <v>11516</v>
      </c>
      <c r="K20" s="336" t="s">
        <v>4030</v>
      </c>
      <c r="L20" s="217"/>
      <c r="M20" s="217"/>
      <c r="N20" s="334"/>
      <c r="O20" s="335"/>
      <c r="P20" s="336"/>
    </row>
    <row r="21" spans="1:16" ht="14.1" customHeight="1" x14ac:dyDescent="0.2">
      <c r="A21" s="353"/>
      <c r="B21" s="353"/>
      <c r="C21" s="338"/>
      <c r="D21" s="338"/>
      <c r="E21" s="338"/>
      <c r="F21" s="338"/>
      <c r="G21" s="338"/>
      <c r="H21" s="338"/>
      <c r="J21" s="356"/>
      <c r="K21" s="351" t="s">
        <v>4031</v>
      </c>
      <c r="L21" s="339"/>
      <c r="O21" s="339"/>
      <c r="P21" s="339"/>
    </row>
    <row r="22" spans="1:16" x14ac:dyDescent="0.2">
      <c r="A22" s="354" t="s">
        <v>4032</v>
      </c>
      <c r="B22" s="39"/>
      <c r="C22" s="39"/>
      <c r="D22" s="39"/>
      <c r="E22" s="39"/>
      <c r="F22" s="39"/>
      <c r="G22" s="39"/>
      <c r="H22" s="39"/>
      <c r="I22" s="39"/>
      <c r="J22" s="39"/>
      <c r="K22" s="39"/>
      <c r="L22" s="341"/>
      <c r="M22" s="342"/>
      <c r="N22" s="340"/>
      <c r="O22" s="39"/>
      <c r="P22" s="39"/>
    </row>
    <row r="23" spans="1:16" ht="13.35" customHeight="1" x14ac:dyDescent="0.2">
      <c r="A23" s="354" t="s">
        <v>4033</v>
      </c>
      <c r="B23" s="255"/>
      <c r="C23" s="255"/>
      <c r="D23" s="255"/>
      <c r="E23" s="255"/>
      <c r="F23" s="255"/>
      <c r="G23" s="255"/>
      <c r="H23" s="255"/>
      <c r="I23" s="255"/>
      <c r="J23" s="255"/>
      <c r="K23" s="255"/>
      <c r="L23" s="255"/>
      <c r="N23" s="35"/>
      <c r="O23" s="255"/>
      <c r="P23" s="255"/>
    </row>
    <row r="24" spans="1:16" ht="13.35" customHeight="1" x14ac:dyDescent="0.2">
      <c r="A24" s="354" t="s">
        <v>4034</v>
      </c>
      <c r="B24" s="255"/>
      <c r="C24" s="255"/>
      <c r="D24" s="255"/>
      <c r="E24" s="255"/>
      <c r="F24" s="255"/>
      <c r="G24" s="255"/>
      <c r="H24" s="255"/>
      <c r="I24" s="255"/>
      <c r="J24" s="255"/>
      <c r="K24" s="255"/>
      <c r="L24" s="255"/>
      <c r="N24" s="20"/>
      <c r="O24" s="255"/>
      <c r="P24" s="255"/>
    </row>
    <row r="25" spans="1:16" x14ac:dyDescent="0.2">
      <c r="A25" s="352"/>
      <c r="B25" s="352"/>
      <c r="C25" s="352"/>
      <c r="D25" s="352"/>
      <c r="E25" s="352"/>
      <c r="F25" s="352"/>
      <c r="G25" s="352"/>
      <c r="H25" s="352"/>
      <c r="I25" s="352"/>
      <c r="J25" s="352"/>
      <c r="K25" s="352"/>
      <c r="L25" s="352"/>
      <c r="N25" s="20"/>
      <c r="O25" s="352"/>
      <c r="P25" s="352"/>
    </row>
    <row r="32" spans="1:16" ht="27.6" customHeight="1" x14ac:dyDescent="0.2"/>
    <row r="33" ht="27.6" customHeight="1" x14ac:dyDescent="0.2"/>
  </sheetData>
  <sheetProtection sort="0" autoFilter="0"/>
  <mergeCells count="7">
    <mergeCell ref="D3:G3"/>
    <mergeCell ref="D5:G5"/>
    <mergeCell ref="H7:I7"/>
    <mergeCell ref="J7:K7"/>
    <mergeCell ref="B7:C7"/>
    <mergeCell ref="D7:E7"/>
    <mergeCell ref="F7:G7"/>
  </mergeCells>
  <conditionalFormatting sqref="I5">
    <cfRule type="cellIs" dxfId="6" priority="1" operator="equal">
      <formula>"""please select make a valid selection for local authority"""</formula>
    </cfRule>
  </conditionalFormatting>
  <dataValidations count="3">
    <dataValidation type="list" allowBlank="1" showInputMessage="1" showErrorMessage="1" sqref="M5" xr:uid="{00000000-0002-0000-0700-000001000000}">
      <formula1>IF($D$3="North West", NW, "")</formula1>
    </dataValidation>
    <dataValidation type="list" allowBlank="1" showInputMessage="1" showErrorMessage="1" sqref="D3" xr:uid="{00000000-0002-0000-0700-000002000000}">
      <formula1>GOR_PP</formula1>
    </dataValidation>
    <dataValidation type="list" allowBlank="1" showInputMessage="1" showErrorMessage="1" sqref="D5:G5" xr:uid="{00000000-0002-0000-0700-000000000000}">
      <formula1>INDIRECT($I$3)</formula1>
    </dataValidation>
  </dataValidations>
  <pageMargins left="0.7" right="0.7" top="0.75" bottom="0.75" header="0.3" footer="0.3"/>
  <pageSetup paperSize="9" orientation="portrait" r:id="rId1"/>
  <ignoredErrors>
    <ignoredError sqref="C12:I18 I9"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tint="0.59999389629810485"/>
  </sheetPr>
  <dimension ref="A1:L176"/>
  <sheetViews>
    <sheetView showGridLines="0" workbookViewId="0">
      <selection activeCell="B4" sqref="B4:C4"/>
    </sheetView>
  </sheetViews>
  <sheetFormatPr defaultColWidth="8.85546875" defaultRowHeight="12.75" x14ac:dyDescent="0.2"/>
  <cols>
    <col min="1" max="1" width="41.28515625" style="256" customWidth="1"/>
    <col min="2" max="5" width="15.42578125" style="12" customWidth="1"/>
    <col min="6" max="16384" width="8.85546875" style="12"/>
  </cols>
  <sheetData>
    <row r="1" spans="1:6" ht="34.35" customHeight="1" x14ac:dyDescent="0.25">
      <c r="A1" s="364" t="s">
        <v>4035</v>
      </c>
      <c r="B1" s="362"/>
      <c r="C1" s="362"/>
      <c r="D1" s="363"/>
      <c r="E1" s="363"/>
    </row>
    <row r="2" spans="1:6" ht="27.6" customHeight="1" x14ac:dyDescent="0.2">
      <c r="A2" s="672" t="str">
        <f>TEXT('Drop down Values'!B3,"dd mmmm yyyy")</f>
        <v>31 August 2022</v>
      </c>
      <c r="B2" s="23"/>
      <c r="C2" s="23"/>
      <c r="D2" s="23"/>
      <c r="E2" s="24"/>
    </row>
    <row r="3" spans="1:6" ht="14.25" x14ac:dyDescent="0.2">
      <c r="A3" s="365"/>
      <c r="B3" s="23"/>
      <c r="C3" s="23"/>
      <c r="D3" s="23"/>
      <c r="E3" s="24"/>
    </row>
    <row r="4" spans="1:6" x14ac:dyDescent="0.2">
      <c r="A4" s="25" t="s">
        <v>4036</v>
      </c>
      <c r="B4" s="790" t="s">
        <v>84</v>
      </c>
      <c r="C4" s="791"/>
      <c r="D4" s="26"/>
      <c r="E4" s="358"/>
    </row>
    <row r="5" spans="1:6" x14ac:dyDescent="0.2">
      <c r="A5" s="199"/>
      <c r="B5" s="27"/>
      <c r="C5" s="28"/>
      <c r="D5" s="29"/>
      <c r="E5" s="217"/>
    </row>
    <row r="6" spans="1:6" x14ac:dyDescent="0.2">
      <c r="A6" s="25" t="s">
        <v>4037</v>
      </c>
      <c r="B6" s="792" t="s">
        <v>275</v>
      </c>
      <c r="C6" s="793"/>
      <c r="D6" s="26"/>
      <c r="E6" s="358"/>
    </row>
    <row r="7" spans="1:6" x14ac:dyDescent="0.2">
      <c r="B7" s="30"/>
      <c r="C7" s="30"/>
      <c r="D7" s="30"/>
      <c r="E7" s="30"/>
    </row>
    <row r="8" spans="1:6" ht="35.450000000000003" customHeight="1" x14ac:dyDescent="0.2">
      <c r="A8" s="366"/>
      <c r="B8" s="32" t="s">
        <v>303</v>
      </c>
      <c r="C8" s="32" t="s">
        <v>304</v>
      </c>
      <c r="D8" s="32" t="s">
        <v>4038</v>
      </c>
      <c r="E8" s="32" t="s">
        <v>4039</v>
      </c>
      <c r="F8" s="33"/>
    </row>
    <row r="9" spans="1:6" x14ac:dyDescent="0.2">
      <c r="A9" s="36" t="s">
        <v>104</v>
      </c>
      <c r="B9" s="359">
        <f t="shared" ref="B9:B40" si="0">IF(ISERROR(MATCH($B$6,eyr,0))=TRUE,"-",IF(ISERROR(VLOOKUP($B$4&amp;$B$6&amp;$A9&amp;IF(ISERROR(MATCH($A9,GOR_PP,0))=TRUE,""," total"),ProvidersandPlaces,6,FALSE))=TRUE,0,VLOOKUP($B$4&amp;$B$6&amp;$A9&amp;IF(ISERROR(MATCH($A9,GOR_PP,0))=TRUE,""," total"),ProvidersandPlaces,6,FALSE)))</f>
        <v>51147</v>
      </c>
      <c r="C9" s="359">
        <f t="shared" ref="C9:C40" si="1">IF(ISERROR(MATCH($B$6,eyr,0))=TRUE,"-",IF(ISERROR(VLOOKUP($B$4&amp;$B$6&amp;$A9&amp;IF(ISERROR(MATCH($A9,GOR_PP,0))=TRUE,""," total"),ProvidersandPlaces,7,FALSE))=TRUE,0,VLOOKUP($B$4&amp;$B$6&amp;$A9&amp;IF(ISERROR(MATCH($A9,GOR_PP,0))=TRUE,""," total"),ProvidersandPlaces,7,FALSE)))</f>
        <v>1281027.04</v>
      </c>
      <c r="D9" s="359">
        <f t="shared" ref="D9:D40" si="2">IF(ISERROR(MATCH($B$6,Not_eyr,0))=TRUE,"-",IF(ISERROR(VLOOKUP($B$4&amp;$B$6&amp;$A9&amp;IF(ISERROR(MATCH($A9,GOR_PP,0))=TRUE,""," total"),ProvidersandPlaces,8,FALSE))=TRUE,0,VLOOKUP($B$4&amp;$B$6&amp;$A9&amp;IF(ISERROR(MATCH($A9,GOR_PP,0))=TRUE,""," total"),ProvidersandPlaces,8,FALSE)))</f>
        <v>14426</v>
      </c>
      <c r="E9" s="359">
        <f t="shared" ref="E9:E40" si="3">IF(ISERROR(VLOOKUP($B$4&amp;$B$6&amp;$A9&amp;IF(ISERROR(MATCH($A9,GOR_PP,0))=TRUE,""," total"),ProvidersandPlaces,10,FALSE))=TRUE,0,VLOOKUP($B$4&amp;$B$6&amp;$A9&amp;IF(ISERROR(MATCH($A9,GOR_PP,0))=TRUE,""," total"),ProvidersandPlaces,10,FALSE))</f>
        <v>65573</v>
      </c>
    </row>
    <row r="10" spans="1:6" x14ac:dyDescent="0.2">
      <c r="A10" s="430" t="s">
        <v>268</v>
      </c>
      <c r="B10" s="359">
        <f t="shared" si="0"/>
        <v>6020</v>
      </c>
      <c r="C10" s="359">
        <f t="shared" si="1"/>
        <v>175330.3</v>
      </c>
      <c r="D10" s="359">
        <f t="shared" si="2"/>
        <v>889</v>
      </c>
      <c r="E10" s="359">
        <f t="shared" si="3"/>
        <v>6909</v>
      </c>
    </row>
    <row r="11" spans="1:6" x14ac:dyDescent="0.2">
      <c r="A11" s="432" t="s">
        <v>112</v>
      </c>
      <c r="B11" s="34">
        <f t="shared" si="0"/>
        <v>121</v>
      </c>
      <c r="C11" s="34">
        <f t="shared" si="1"/>
        <v>3920.5</v>
      </c>
      <c r="D11" s="34">
        <f t="shared" si="2"/>
        <v>16</v>
      </c>
      <c r="E11" s="34">
        <f t="shared" si="3"/>
        <v>137</v>
      </c>
    </row>
    <row r="12" spans="1:6" x14ac:dyDescent="0.2">
      <c r="A12" s="432" t="s">
        <v>113</v>
      </c>
      <c r="B12" s="34">
        <f t="shared" si="0"/>
        <v>82</v>
      </c>
      <c r="C12" s="34">
        <f t="shared" si="1"/>
        <v>2402</v>
      </c>
      <c r="D12" s="34">
        <f t="shared" si="2"/>
        <v>3</v>
      </c>
      <c r="E12" s="34">
        <f t="shared" si="3"/>
        <v>85</v>
      </c>
    </row>
    <row r="13" spans="1:6" x14ac:dyDescent="0.2">
      <c r="A13" s="432" t="s">
        <v>114</v>
      </c>
      <c r="B13" s="34">
        <f t="shared" si="0"/>
        <v>216</v>
      </c>
      <c r="C13" s="34">
        <f t="shared" si="1"/>
        <v>6875</v>
      </c>
      <c r="D13" s="34">
        <f t="shared" si="2"/>
        <v>36</v>
      </c>
      <c r="E13" s="34">
        <f t="shared" si="3"/>
        <v>252</v>
      </c>
    </row>
    <row r="14" spans="1:6" x14ac:dyDescent="0.2">
      <c r="A14" s="432" t="s">
        <v>123</v>
      </c>
      <c r="B14" s="34">
        <f t="shared" si="0"/>
        <v>157</v>
      </c>
      <c r="C14" s="34">
        <f t="shared" si="1"/>
        <v>4922.9799999999996</v>
      </c>
      <c r="D14" s="34">
        <f t="shared" si="2"/>
        <v>30</v>
      </c>
      <c r="E14" s="34">
        <f t="shared" si="3"/>
        <v>187</v>
      </c>
    </row>
    <row r="15" spans="1:6" x14ac:dyDescent="0.2">
      <c r="A15" s="432" t="s">
        <v>128</v>
      </c>
      <c r="B15" s="34">
        <f t="shared" si="0"/>
        <v>302</v>
      </c>
      <c r="C15" s="34">
        <f t="shared" si="1"/>
        <v>9906.9599999999991</v>
      </c>
      <c r="D15" s="34">
        <f t="shared" si="2"/>
        <v>39</v>
      </c>
      <c r="E15" s="34">
        <f t="shared" si="3"/>
        <v>341</v>
      </c>
      <c r="F15" s="217"/>
    </row>
    <row r="16" spans="1:6" x14ac:dyDescent="0.2">
      <c r="A16" s="432" t="s">
        <v>129</v>
      </c>
      <c r="B16" s="34">
        <f t="shared" si="0"/>
        <v>294</v>
      </c>
      <c r="C16" s="34">
        <f t="shared" si="1"/>
        <v>9179</v>
      </c>
      <c r="D16" s="34">
        <f t="shared" si="2"/>
        <v>43</v>
      </c>
      <c r="E16" s="34">
        <f t="shared" si="3"/>
        <v>337</v>
      </c>
      <c r="F16" s="217"/>
    </row>
    <row r="17" spans="1:6" x14ac:dyDescent="0.2">
      <c r="A17" s="432" t="s">
        <v>134</v>
      </c>
      <c r="B17" s="34">
        <f t="shared" si="0"/>
        <v>251</v>
      </c>
      <c r="C17" s="34">
        <f t="shared" si="1"/>
        <v>6664.48</v>
      </c>
      <c r="D17" s="34">
        <f t="shared" si="2"/>
        <v>31</v>
      </c>
      <c r="E17" s="34">
        <f t="shared" si="3"/>
        <v>282</v>
      </c>
      <c r="F17" s="217"/>
    </row>
    <row r="18" spans="1:6" x14ac:dyDescent="0.2">
      <c r="A18" s="432" t="s">
        <v>152</v>
      </c>
      <c r="B18" s="34">
        <f t="shared" si="0"/>
        <v>116</v>
      </c>
      <c r="C18" s="34">
        <f t="shared" si="1"/>
        <v>3189.48</v>
      </c>
      <c r="D18" s="34">
        <f t="shared" si="2"/>
        <v>10</v>
      </c>
      <c r="E18" s="34">
        <f t="shared" si="3"/>
        <v>126</v>
      </c>
      <c r="F18" s="217"/>
    </row>
    <row r="19" spans="1:6" x14ac:dyDescent="0.2">
      <c r="A19" s="432" t="s">
        <v>171</v>
      </c>
      <c r="B19" s="34">
        <f t="shared" si="0"/>
        <v>100</v>
      </c>
      <c r="C19" s="34">
        <f t="shared" si="1"/>
        <v>2985</v>
      </c>
      <c r="D19" s="34">
        <f t="shared" si="2"/>
        <v>8</v>
      </c>
      <c r="E19" s="34">
        <f t="shared" si="3"/>
        <v>108</v>
      </c>
      <c r="F19" s="217"/>
    </row>
    <row r="20" spans="1:6" x14ac:dyDescent="0.2">
      <c r="A20" s="432" t="s">
        <v>173</v>
      </c>
      <c r="B20" s="34">
        <f t="shared" si="0"/>
        <v>1041</v>
      </c>
      <c r="C20" s="34">
        <f t="shared" si="1"/>
        <v>31266.48</v>
      </c>
      <c r="D20" s="34">
        <f t="shared" si="2"/>
        <v>82</v>
      </c>
      <c r="E20" s="34">
        <f t="shared" si="3"/>
        <v>1123</v>
      </c>
      <c r="F20" s="217"/>
    </row>
    <row r="21" spans="1:6" x14ac:dyDescent="0.2">
      <c r="A21" s="432" t="s">
        <v>179</v>
      </c>
      <c r="B21" s="34">
        <f t="shared" si="0"/>
        <v>305</v>
      </c>
      <c r="C21" s="34">
        <f t="shared" si="1"/>
        <v>9709.5</v>
      </c>
      <c r="D21" s="34">
        <f t="shared" si="2"/>
        <v>44</v>
      </c>
      <c r="E21" s="34">
        <f t="shared" si="3"/>
        <v>349</v>
      </c>
      <c r="F21" s="217"/>
    </row>
    <row r="22" spans="1:6" x14ac:dyDescent="0.2">
      <c r="A22" s="432" t="s">
        <v>181</v>
      </c>
      <c r="B22" s="34">
        <f t="shared" si="0"/>
        <v>460</v>
      </c>
      <c r="C22" s="34">
        <f t="shared" si="1"/>
        <v>11279.98</v>
      </c>
      <c r="D22" s="34">
        <f t="shared" si="2"/>
        <v>152</v>
      </c>
      <c r="E22" s="34">
        <f t="shared" si="3"/>
        <v>612</v>
      </c>
    </row>
    <row r="23" spans="1:6" x14ac:dyDescent="0.2">
      <c r="A23" s="432" t="s">
        <v>198</v>
      </c>
      <c r="B23" s="34">
        <f t="shared" si="0"/>
        <v>227</v>
      </c>
      <c r="C23" s="34">
        <f t="shared" si="1"/>
        <v>6530.5</v>
      </c>
      <c r="D23" s="34">
        <f t="shared" si="2"/>
        <v>68</v>
      </c>
      <c r="E23" s="34">
        <f t="shared" si="3"/>
        <v>295</v>
      </c>
    </row>
    <row r="24" spans="1:6" x14ac:dyDescent="0.2">
      <c r="A24" s="432" t="s">
        <v>207</v>
      </c>
      <c r="B24" s="34">
        <f t="shared" si="0"/>
        <v>224</v>
      </c>
      <c r="C24" s="34">
        <f t="shared" si="1"/>
        <v>5445</v>
      </c>
      <c r="D24" s="34">
        <f t="shared" si="2"/>
        <v>34</v>
      </c>
      <c r="E24" s="34">
        <f t="shared" si="3"/>
        <v>258</v>
      </c>
    </row>
    <row r="25" spans="1:6" x14ac:dyDescent="0.2">
      <c r="A25" s="432" t="s">
        <v>210</v>
      </c>
      <c r="B25" s="34">
        <f t="shared" si="0"/>
        <v>257</v>
      </c>
      <c r="C25" s="34">
        <f t="shared" si="1"/>
        <v>7634.48</v>
      </c>
      <c r="D25" s="34">
        <f t="shared" si="2"/>
        <v>37</v>
      </c>
      <c r="E25" s="34">
        <f t="shared" si="3"/>
        <v>294</v>
      </c>
    </row>
    <row r="26" spans="1:6" x14ac:dyDescent="0.2">
      <c r="A26" s="432" t="s">
        <v>212</v>
      </c>
      <c r="B26" s="34">
        <f t="shared" si="0"/>
        <v>149</v>
      </c>
      <c r="C26" s="34">
        <f t="shared" si="1"/>
        <v>4926.4799999999996</v>
      </c>
      <c r="D26" s="34">
        <f t="shared" si="2"/>
        <v>14</v>
      </c>
      <c r="E26" s="34">
        <f t="shared" si="3"/>
        <v>163</v>
      </c>
      <c r="F26" s="35"/>
    </row>
    <row r="27" spans="1:6" x14ac:dyDescent="0.2">
      <c r="A27" s="432" t="s">
        <v>223</v>
      </c>
      <c r="B27" s="34">
        <f t="shared" si="0"/>
        <v>99</v>
      </c>
      <c r="C27" s="34">
        <f t="shared" si="1"/>
        <v>3681</v>
      </c>
      <c r="D27" s="34">
        <f t="shared" si="2"/>
        <v>8</v>
      </c>
      <c r="E27" s="34">
        <f t="shared" si="3"/>
        <v>107</v>
      </c>
      <c r="F27" s="35"/>
    </row>
    <row r="28" spans="1:6" x14ac:dyDescent="0.2">
      <c r="A28" s="432" t="s">
        <v>225</v>
      </c>
      <c r="B28" s="34">
        <f t="shared" si="0"/>
        <v>350</v>
      </c>
      <c r="C28" s="34">
        <f t="shared" si="1"/>
        <v>7807</v>
      </c>
      <c r="D28" s="34">
        <f t="shared" si="2"/>
        <v>50</v>
      </c>
      <c r="E28" s="34">
        <f t="shared" si="3"/>
        <v>400</v>
      </c>
      <c r="F28" s="35"/>
    </row>
    <row r="29" spans="1:6" x14ac:dyDescent="0.2">
      <c r="A29" s="432" t="s">
        <v>233</v>
      </c>
      <c r="B29" s="34">
        <f t="shared" si="0"/>
        <v>259</v>
      </c>
      <c r="C29" s="34">
        <f t="shared" si="1"/>
        <v>7511</v>
      </c>
      <c r="D29" s="34">
        <f t="shared" si="2"/>
        <v>25</v>
      </c>
      <c r="E29" s="34">
        <f t="shared" si="3"/>
        <v>284</v>
      </c>
      <c r="F29" s="35"/>
    </row>
    <row r="30" spans="1:6" x14ac:dyDescent="0.2">
      <c r="A30" s="432" t="s">
        <v>238</v>
      </c>
      <c r="B30" s="34">
        <f t="shared" si="0"/>
        <v>291</v>
      </c>
      <c r="C30" s="34">
        <f t="shared" si="1"/>
        <v>8279.5</v>
      </c>
      <c r="D30" s="34">
        <f t="shared" si="2"/>
        <v>64</v>
      </c>
      <c r="E30" s="34">
        <f t="shared" si="3"/>
        <v>355</v>
      </c>
      <c r="F30" s="35"/>
    </row>
    <row r="31" spans="1:6" x14ac:dyDescent="0.2">
      <c r="A31" s="432" t="s">
        <v>243</v>
      </c>
      <c r="B31" s="34">
        <f t="shared" si="0"/>
        <v>220</v>
      </c>
      <c r="C31" s="34">
        <f t="shared" si="1"/>
        <v>6426.48</v>
      </c>
      <c r="D31" s="34">
        <f t="shared" si="2"/>
        <v>33</v>
      </c>
      <c r="E31" s="34">
        <f t="shared" si="3"/>
        <v>253</v>
      </c>
      <c r="F31" s="35"/>
    </row>
    <row r="32" spans="1:6" x14ac:dyDescent="0.2">
      <c r="A32" s="432" t="s">
        <v>249</v>
      </c>
      <c r="B32" s="34">
        <f t="shared" si="0"/>
        <v>247</v>
      </c>
      <c r="C32" s="34">
        <f t="shared" si="1"/>
        <v>7932.5</v>
      </c>
      <c r="D32" s="34">
        <f t="shared" si="2"/>
        <v>22</v>
      </c>
      <c r="E32" s="34">
        <f t="shared" si="3"/>
        <v>269</v>
      </c>
      <c r="F32" s="20"/>
    </row>
    <row r="33" spans="1:6" x14ac:dyDescent="0.2">
      <c r="A33" s="432" t="s">
        <v>252</v>
      </c>
      <c r="B33" s="34">
        <f t="shared" si="0"/>
        <v>252</v>
      </c>
      <c r="C33" s="34">
        <f t="shared" si="1"/>
        <v>6855</v>
      </c>
      <c r="D33" s="34">
        <f t="shared" si="2"/>
        <v>40</v>
      </c>
      <c r="E33" s="34">
        <f t="shared" si="3"/>
        <v>292</v>
      </c>
      <c r="F33" s="20"/>
    </row>
    <row r="34" spans="1:6" x14ac:dyDescent="0.2">
      <c r="A34" s="430" t="s">
        <v>267</v>
      </c>
      <c r="B34" s="359">
        <f t="shared" si="0"/>
        <v>1826</v>
      </c>
      <c r="C34" s="359">
        <f t="shared" si="1"/>
        <v>43293.94</v>
      </c>
      <c r="D34" s="359">
        <f t="shared" si="2"/>
        <v>234</v>
      </c>
      <c r="E34" s="359">
        <f t="shared" si="3"/>
        <v>2060</v>
      </c>
    </row>
    <row r="35" spans="1:6" x14ac:dyDescent="0.2">
      <c r="A35" s="432" t="s">
        <v>135</v>
      </c>
      <c r="B35" s="34">
        <f t="shared" si="0"/>
        <v>87</v>
      </c>
      <c r="C35" s="34">
        <f t="shared" si="1"/>
        <v>2004</v>
      </c>
      <c r="D35" s="34">
        <f t="shared" si="2"/>
        <v>17</v>
      </c>
      <c r="E35" s="34">
        <f t="shared" si="3"/>
        <v>104</v>
      </c>
      <c r="F35" s="20"/>
    </row>
    <row r="36" spans="1:6" x14ac:dyDescent="0.2">
      <c r="A36" s="432" t="s">
        <v>142</v>
      </c>
      <c r="B36" s="34">
        <f t="shared" si="0"/>
        <v>322</v>
      </c>
      <c r="C36" s="34">
        <f t="shared" si="1"/>
        <v>7372</v>
      </c>
      <c r="D36" s="34">
        <f t="shared" si="2"/>
        <v>30</v>
      </c>
      <c r="E36" s="34">
        <f t="shared" si="3"/>
        <v>352</v>
      </c>
    </row>
    <row r="37" spans="1:6" x14ac:dyDescent="0.2">
      <c r="A37" s="432" t="s">
        <v>148</v>
      </c>
      <c r="B37" s="34">
        <f t="shared" si="0"/>
        <v>139</v>
      </c>
      <c r="C37" s="34">
        <f t="shared" si="1"/>
        <v>3893</v>
      </c>
      <c r="D37" s="34">
        <f t="shared" si="2"/>
        <v>24</v>
      </c>
      <c r="E37" s="34">
        <f t="shared" si="3"/>
        <v>163</v>
      </c>
    </row>
    <row r="38" spans="1:6" x14ac:dyDescent="0.2">
      <c r="A38" s="432" t="s">
        <v>157</v>
      </c>
      <c r="B38" s="34">
        <f t="shared" si="0"/>
        <v>64</v>
      </c>
      <c r="C38" s="34">
        <f t="shared" si="1"/>
        <v>1299.48</v>
      </c>
      <c r="D38" s="34">
        <f t="shared" si="2"/>
        <v>4</v>
      </c>
      <c r="E38" s="34">
        <f t="shared" si="3"/>
        <v>68</v>
      </c>
    </row>
    <row r="39" spans="1:6" x14ac:dyDescent="0.2">
      <c r="A39" s="432" t="s">
        <v>184</v>
      </c>
      <c r="B39" s="34">
        <f t="shared" si="0"/>
        <v>91</v>
      </c>
      <c r="C39" s="34">
        <f t="shared" si="1"/>
        <v>2504.5</v>
      </c>
      <c r="D39" s="34">
        <f t="shared" si="2"/>
        <v>13</v>
      </c>
      <c r="E39" s="34">
        <f t="shared" si="3"/>
        <v>104</v>
      </c>
    </row>
    <row r="40" spans="1:6" x14ac:dyDescent="0.2">
      <c r="A40" s="432" t="s">
        <v>186</v>
      </c>
      <c r="B40" s="34">
        <f t="shared" si="0"/>
        <v>209</v>
      </c>
      <c r="C40" s="34">
        <f t="shared" si="1"/>
        <v>5695.48</v>
      </c>
      <c r="D40" s="34">
        <f t="shared" si="2"/>
        <v>40</v>
      </c>
      <c r="E40" s="34">
        <f t="shared" si="3"/>
        <v>249</v>
      </c>
    </row>
    <row r="41" spans="1:6" x14ac:dyDescent="0.2">
      <c r="A41" s="432" t="s">
        <v>193</v>
      </c>
      <c r="B41" s="34">
        <f t="shared" ref="B41:B73" si="4">IF(ISERROR(MATCH($B$6,eyr,0))=TRUE,"-",IF(ISERROR(VLOOKUP($B$4&amp;$B$6&amp;$A41&amp;IF(ISERROR(MATCH($A41,GOR_PP,0))=TRUE,""," total"),ProvidersandPlaces,6,FALSE))=TRUE,0,VLOOKUP($B$4&amp;$B$6&amp;$A41&amp;IF(ISERROR(MATCH($A41,GOR_PP,0))=TRUE,""," total"),ProvidersandPlaces,6,FALSE)))</f>
        <v>170</v>
      </c>
      <c r="C41" s="34">
        <f t="shared" ref="C41:C73" si="5">IF(ISERROR(MATCH($B$6,eyr,0))=TRUE,"-",IF(ISERROR(VLOOKUP($B$4&amp;$B$6&amp;$A41&amp;IF(ISERROR(MATCH($A41,GOR_PP,0))=TRUE,""," total"),ProvidersandPlaces,7,FALSE))=TRUE,0,VLOOKUP($B$4&amp;$B$6&amp;$A41&amp;IF(ISERROR(MATCH($A41,GOR_PP,0))=TRUE,""," total"),ProvidersandPlaces,7,FALSE)))</f>
        <v>4223</v>
      </c>
      <c r="D41" s="34">
        <f t="shared" ref="D41:D73" si="6">IF(ISERROR(MATCH($B$6,Not_eyr,0))=TRUE,"-",IF(ISERROR(VLOOKUP($B$4&amp;$B$6&amp;$A41&amp;IF(ISERROR(MATCH($A41,GOR_PP,0))=TRUE,""," total"),ProvidersandPlaces,8,FALSE))=TRUE,0,VLOOKUP($B$4&amp;$B$6&amp;$A41&amp;IF(ISERROR(MATCH($A41,GOR_PP,0))=TRUE,""," total"),ProvidersandPlaces,8,FALSE)))</f>
        <v>23</v>
      </c>
      <c r="E41" s="34">
        <f t="shared" ref="E41:E73" si="7">IF(ISERROR(VLOOKUP($B$4&amp;$B$6&amp;$A41&amp;IF(ISERROR(MATCH($A41,GOR_PP,0))=TRUE,""," total"),ProvidersandPlaces,10,FALSE))=TRUE,0,VLOOKUP($B$4&amp;$B$6&amp;$A41&amp;IF(ISERROR(MATCH($A41,GOR_PP,0))=TRUE,""," total"),ProvidersandPlaces,10,FALSE))</f>
        <v>193</v>
      </c>
    </row>
    <row r="42" spans="1:6" x14ac:dyDescent="0.2">
      <c r="A42" s="432" t="s">
        <v>195</v>
      </c>
      <c r="B42" s="34">
        <f t="shared" si="4"/>
        <v>222</v>
      </c>
      <c r="C42" s="34">
        <f t="shared" si="5"/>
        <v>4906.4799999999996</v>
      </c>
      <c r="D42" s="34">
        <f t="shared" si="6"/>
        <v>42</v>
      </c>
      <c r="E42" s="34">
        <f t="shared" si="7"/>
        <v>264</v>
      </c>
    </row>
    <row r="43" spans="1:6" x14ac:dyDescent="0.2">
      <c r="A43" s="432" t="s">
        <v>205</v>
      </c>
      <c r="B43" s="34">
        <f t="shared" si="4"/>
        <v>128</v>
      </c>
      <c r="C43" s="34">
        <f t="shared" si="5"/>
        <v>2167</v>
      </c>
      <c r="D43" s="34">
        <f t="shared" si="6"/>
        <v>7</v>
      </c>
      <c r="E43" s="34">
        <f t="shared" si="7"/>
        <v>135</v>
      </c>
    </row>
    <row r="44" spans="1:6" x14ac:dyDescent="0.2">
      <c r="A44" s="432" t="s">
        <v>219</v>
      </c>
      <c r="B44" s="34">
        <f t="shared" si="4"/>
        <v>96</v>
      </c>
      <c r="C44" s="34">
        <f t="shared" si="5"/>
        <v>2400</v>
      </c>
      <c r="D44" s="34">
        <f t="shared" si="6"/>
        <v>9</v>
      </c>
      <c r="E44" s="34">
        <f t="shared" si="7"/>
        <v>105</v>
      </c>
    </row>
    <row r="45" spans="1:6" x14ac:dyDescent="0.2">
      <c r="A45" s="432" t="s">
        <v>226</v>
      </c>
      <c r="B45" s="34">
        <f t="shared" si="4"/>
        <v>167</v>
      </c>
      <c r="C45" s="34">
        <f t="shared" si="5"/>
        <v>3771</v>
      </c>
      <c r="D45" s="34">
        <f t="shared" si="6"/>
        <v>11</v>
      </c>
      <c r="E45" s="34">
        <f t="shared" si="7"/>
        <v>178</v>
      </c>
    </row>
    <row r="46" spans="1:6" x14ac:dyDescent="0.2">
      <c r="A46" s="432" t="s">
        <v>229</v>
      </c>
      <c r="B46" s="34">
        <f t="shared" si="4"/>
        <v>131</v>
      </c>
      <c r="C46" s="34">
        <f t="shared" si="5"/>
        <v>3058</v>
      </c>
      <c r="D46" s="34">
        <f t="shared" si="6"/>
        <v>14</v>
      </c>
      <c r="E46" s="34">
        <f t="shared" si="7"/>
        <v>145</v>
      </c>
    </row>
    <row r="47" spans="1:6" x14ac:dyDescent="0.2">
      <c r="A47" s="430" t="s">
        <v>272</v>
      </c>
      <c r="B47" s="359">
        <f t="shared" si="4"/>
        <v>4614</v>
      </c>
      <c r="C47" s="359">
        <f t="shared" si="5"/>
        <v>110881.74</v>
      </c>
      <c r="D47" s="359">
        <f t="shared" si="6"/>
        <v>631</v>
      </c>
      <c r="E47" s="359">
        <f t="shared" si="7"/>
        <v>5245</v>
      </c>
    </row>
    <row r="48" spans="1:6" x14ac:dyDescent="0.2">
      <c r="A48" s="433" t="s">
        <v>107</v>
      </c>
      <c r="B48" s="34">
        <f t="shared" si="4"/>
        <v>198</v>
      </c>
      <c r="C48" s="34">
        <f t="shared" si="5"/>
        <v>4118.4799999999996</v>
      </c>
      <c r="D48" s="34">
        <f t="shared" si="6"/>
        <v>11</v>
      </c>
      <c r="E48" s="34">
        <f t="shared" si="7"/>
        <v>209</v>
      </c>
    </row>
    <row r="49" spans="1:5" x14ac:dyDescent="0.2">
      <c r="A49" s="433" t="s">
        <v>117</v>
      </c>
      <c r="B49" s="34">
        <f t="shared" si="4"/>
        <v>455</v>
      </c>
      <c r="C49" s="34">
        <f t="shared" si="5"/>
        <v>10834.98</v>
      </c>
      <c r="D49" s="34">
        <f t="shared" si="6"/>
        <v>85</v>
      </c>
      <c r="E49" s="34">
        <f t="shared" si="7"/>
        <v>540</v>
      </c>
    </row>
    <row r="50" spans="1:5" x14ac:dyDescent="0.2">
      <c r="A50" s="433" t="s">
        <v>124</v>
      </c>
      <c r="B50" s="34">
        <f t="shared" si="4"/>
        <v>185</v>
      </c>
      <c r="C50" s="34">
        <f t="shared" si="5"/>
        <v>5332.48</v>
      </c>
      <c r="D50" s="34">
        <f t="shared" si="6"/>
        <v>26</v>
      </c>
      <c r="E50" s="34">
        <f t="shared" si="7"/>
        <v>211</v>
      </c>
    </row>
    <row r="51" spans="1:5" x14ac:dyDescent="0.2">
      <c r="A51" s="433" t="s">
        <v>139</v>
      </c>
      <c r="B51" s="34">
        <f t="shared" si="4"/>
        <v>281</v>
      </c>
      <c r="C51" s="34">
        <f t="shared" si="5"/>
        <v>5175.4799999999996</v>
      </c>
      <c r="D51" s="34">
        <f t="shared" si="6"/>
        <v>20</v>
      </c>
      <c r="E51" s="34">
        <f t="shared" si="7"/>
        <v>301</v>
      </c>
    </row>
    <row r="52" spans="1:5" x14ac:dyDescent="0.2">
      <c r="A52" s="433" t="s">
        <v>144</v>
      </c>
      <c r="B52" s="34">
        <f t="shared" si="4"/>
        <v>286</v>
      </c>
      <c r="C52" s="34">
        <f t="shared" si="5"/>
        <v>7114</v>
      </c>
      <c r="D52" s="34">
        <f t="shared" si="6"/>
        <v>29</v>
      </c>
      <c r="E52" s="34">
        <f t="shared" si="7"/>
        <v>315</v>
      </c>
    </row>
    <row r="53" spans="1:5" x14ac:dyDescent="0.2">
      <c r="A53" s="433" t="s">
        <v>168</v>
      </c>
      <c r="B53" s="34">
        <f t="shared" si="4"/>
        <v>122</v>
      </c>
      <c r="C53" s="34">
        <f t="shared" si="5"/>
        <v>3834.48</v>
      </c>
      <c r="D53" s="34">
        <f t="shared" si="6"/>
        <v>13</v>
      </c>
      <c r="E53" s="34">
        <f t="shared" si="7"/>
        <v>135</v>
      </c>
    </row>
    <row r="54" spans="1:5" x14ac:dyDescent="0.2">
      <c r="A54" s="433" t="s">
        <v>170</v>
      </c>
      <c r="B54" s="34">
        <f t="shared" si="4"/>
        <v>400</v>
      </c>
      <c r="C54" s="34">
        <f t="shared" si="5"/>
        <v>10879.98</v>
      </c>
      <c r="D54" s="34">
        <f t="shared" si="6"/>
        <v>50</v>
      </c>
      <c r="E54" s="34">
        <f t="shared" si="7"/>
        <v>450</v>
      </c>
    </row>
    <row r="55" spans="1:5" x14ac:dyDescent="0.2">
      <c r="A55" s="433" t="s">
        <v>174</v>
      </c>
      <c r="B55" s="34">
        <f t="shared" si="4"/>
        <v>847</v>
      </c>
      <c r="C55" s="34">
        <f t="shared" si="5"/>
        <v>19155.96</v>
      </c>
      <c r="D55" s="34">
        <f t="shared" si="6"/>
        <v>110</v>
      </c>
      <c r="E55" s="34">
        <f t="shared" si="7"/>
        <v>957</v>
      </c>
    </row>
    <row r="56" spans="1:5" x14ac:dyDescent="0.2">
      <c r="A56" s="433" t="s">
        <v>189</v>
      </c>
      <c r="B56" s="34">
        <f t="shared" si="4"/>
        <v>101</v>
      </c>
      <c r="C56" s="34">
        <f t="shared" si="5"/>
        <v>2564.48</v>
      </c>
      <c r="D56" s="34">
        <f t="shared" si="6"/>
        <v>8</v>
      </c>
      <c r="E56" s="34">
        <f t="shared" si="7"/>
        <v>109</v>
      </c>
    </row>
    <row r="57" spans="1:5" x14ac:dyDescent="0.2">
      <c r="A57" s="433" t="s">
        <v>190</v>
      </c>
      <c r="B57" s="34">
        <f t="shared" si="4"/>
        <v>132</v>
      </c>
      <c r="C57" s="34">
        <f t="shared" si="5"/>
        <v>2919</v>
      </c>
      <c r="D57" s="34">
        <f t="shared" si="6"/>
        <v>14</v>
      </c>
      <c r="E57" s="34">
        <f t="shared" si="7"/>
        <v>146</v>
      </c>
    </row>
    <row r="58" spans="1:5" x14ac:dyDescent="0.2">
      <c r="A58" s="433" t="s">
        <v>194</v>
      </c>
      <c r="B58" s="34">
        <f t="shared" si="4"/>
        <v>527</v>
      </c>
      <c r="C58" s="34">
        <f t="shared" si="5"/>
        <v>13800.48</v>
      </c>
      <c r="D58" s="34">
        <f t="shared" si="6"/>
        <v>79</v>
      </c>
      <c r="E58" s="34">
        <f t="shared" si="7"/>
        <v>606</v>
      </c>
    </row>
    <row r="59" spans="1:5" x14ac:dyDescent="0.2">
      <c r="A59" s="433" t="s">
        <v>208</v>
      </c>
      <c r="B59" s="34">
        <f t="shared" si="4"/>
        <v>215</v>
      </c>
      <c r="C59" s="34">
        <f t="shared" si="5"/>
        <v>4101.46</v>
      </c>
      <c r="D59" s="34">
        <f t="shared" si="6"/>
        <v>19</v>
      </c>
      <c r="E59" s="34">
        <f t="shared" si="7"/>
        <v>234</v>
      </c>
    </row>
    <row r="60" spans="1:5" x14ac:dyDescent="0.2">
      <c r="A60" s="433" t="s">
        <v>213</v>
      </c>
      <c r="B60" s="34">
        <f t="shared" si="4"/>
        <v>394</v>
      </c>
      <c r="C60" s="34">
        <f t="shared" si="5"/>
        <v>10621</v>
      </c>
      <c r="D60" s="34">
        <f t="shared" si="6"/>
        <v>101</v>
      </c>
      <c r="E60" s="34">
        <f t="shared" si="7"/>
        <v>495</v>
      </c>
    </row>
    <row r="61" spans="1:5" x14ac:dyDescent="0.2">
      <c r="A61" s="433" t="s">
        <v>239</v>
      </c>
      <c r="B61" s="34">
        <f t="shared" si="4"/>
        <v>278</v>
      </c>
      <c r="C61" s="34">
        <f t="shared" si="5"/>
        <v>5978.98</v>
      </c>
      <c r="D61" s="34">
        <f t="shared" si="6"/>
        <v>31</v>
      </c>
      <c r="E61" s="34">
        <f t="shared" si="7"/>
        <v>309</v>
      </c>
    </row>
    <row r="62" spans="1:5" x14ac:dyDescent="0.2">
      <c r="A62" s="433" t="s">
        <v>256</v>
      </c>
      <c r="B62" s="34">
        <f t="shared" si="4"/>
        <v>193</v>
      </c>
      <c r="C62" s="34">
        <f t="shared" si="5"/>
        <v>4450.5</v>
      </c>
      <c r="D62" s="34">
        <f t="shared" si="6"/>
        <v>35</v>
      </c>
      <c r="E62" s="34">
        <f t="shared" si="7"/>
        <v>228</v>
      </c>
    </row>
    <row r="63" spans="1:5" x14ac:dyDescent="0.2">
      <c r="A63" s="430" t="s">
        <v>264</v>
      </c>
      <c r="B63" s="359">
        <f t="shared" si="4"/>
        <v>4102</v>
      </c>
      <c r="C63" s="359">
        <f t="shared" si="5"/>
        <v>107007.32</v>
      </c>
      <c r="D63" s="359">
        <f t="shared" si="6"/>
        <v>615</v>
      </c>
      <c r="E63" s="359">
        <f t="shared" si="7"/>
        <v>4717</v>
      </c>
    </row>
    <row r="64" spans="1:5" x14ac:dyDescent="0.2">
      <c r="A64" s="433" t="s">
        <v>136</v>
      </c>
      <c r="B64" s="34">
        <f t="shared" si="4"/>
        <v>188</v>
      </c>
      <c r="C64" s="34">
        <f t="shared" si="5"/>
        <v>5082.5</v>
      </c>
      <c r="D64" s="34">
        <f t="shared" si="6"/>
        <v>39</v>
      </c>
      <c r="E64" s="34">
        <f t="shared" si="7"/>
        <v>227</v>
      </c>
    </row>
    <row r="65" spans="1:5" x14ac:dyDescent="0.2">
      <c r="A65" s="433" t="s">
        <v>137</v>
      </c>
      <c r="B65" s="34">
        <f t="shared" si="4"/>
        <v>632</v>
      </c>
      <c r="C65" s="34">
        <f t="shared" si="5"/>
        <v>16043</v>
      </c>
      <c r="D65" s="34">
        <f t="shared" si="6"/>
        <v>98</v>
      </c>
      <c r="E65" s="34">
        <f t="shared" si="7"/>
        <v>730</v>
      </c>
    </row>
    <row r="66" spans="1:5" x14ac:dyDescent="0.2">
      <c r="A66" s="433" t="s">
        <v>175</v>
      </c>
      <c r="B66" s="34">
        <f t="shared" si="4"/>
        <v>178</v>
      </c>
      <c r="C66" s="34">
        <f t="shared" si="5"/>
        <v>5771</v>
      </c>
      <c r="D66" s="34">
        <f t="shared" si="6"/>
        <v>74</v>
      </c>
      <c r="E66" s="34">
        <f t="shared" si="7"/>
        <v>252</v>
      </c>
    </row>
    <row r="67" spans="1:5" x14ac:dyDescent="0.2">
      <c r="A67" s="433" t="s">
        <v>176</v>
      </c>
      <c r="B67" s="34">
        <f t="shared" si="4"/>
        <v>719</v>
      </c>
      <c r="C67" s="34">
        <f t="shared" si="5"/>
        <v>18678.48</v>
      </c>
      <c r="D67" s="34">
        <f t="shared" si="6"/>
        <v>87</v>
      </c>
      <c r="E67" s="34">
        <f t="shared" si="7"/>
        <v>806</v>
      </c>
    </row>
    <row r="68" spans="1:5" x14ac:dyDescent="0.2">
      <c r="A68" s="433" t="s">
        <v>178</v>
      </c>
      <c r="B68" s="34">
        <f t="shared" si="4"/>
        <v>617</v>
      </c>
      <c r="C68" s="34">
        <f t="shared" si="5"/>
        <v>17195.439999999999</v>
      </c>
      <c r="D68" s="34">
        <f t="shared" si="6"/>
        <v>68</v>
      </c>
      <c r="E68" s="34">
        <f t="shared" si="7"/>
        <v>685</v>
      </c>
    </row>
    <row r="69" spans="1:5" x14ac:dyDescent="0.2">
      <c r="A69" s="433" t="s">
        <v>191</v>
      </c>
      <c r="B69" s="34">
        <f t="shared" si="4"/>
        <v>357</v>
      </c>
      <c r="C69" s="34">
        <f t="shared" si="5"/>
        <v>7972.98</v>
      </c>
      <c r="D69" s="34">
        <f t="shared" si="6"/>
        <v>58</v>
      </c>
      <c r="E69" s="34">
        <f t="shared" si="7"/>
        <v>415</v>
      </c>
    </row>
    <row r="70" spans="1:5" x14ac:dyDescent="0.2">
      <c r="A70" s="433" t="s">
        <v>196</v>
      </c>
      <c r="B70" s="34">
        <f t="shared" si="4"/>
        <v>209</v>
      </c>
      <c r="C70" s="34">
        <f t="shared" si="5"/>
        <v>5828.48</v>
      </c>
      <c r="D70" s="34">
        <f t="shared" si="6"/>
        <v>37</v>
      </c>
      <c r="E70" s="34">
        <f t="shared" si="7"/>
        <v>246</v>
      </c>
    </row>
    <row r="71" spans="1:5" x14ac:dyDescent="0.2">
      <c r="A71" s="433" t="s">
        <v>197</v>
      </c>
      <c r="B71" s="34">
        <f t="shared" si="4"/>
        <v>746</v>
      </c>
      <c r="C71" s="34">
        <f t="shared" si="5"/>
        <v>18966.96</v>
      </c>
      <c r="D71" s="34">
        <f t="shared" si="6"/>
        <v>79</v>
      </c>
      <c r="E71" s="34">
        <f t="shared" si="7"/>
        <v>825</v>
      </c>
    </row>
    <row r="72" spans="1:5" x14ac:dyDescent="0.2">
      <c r="A72" s="433" t="s">
        <v>209</v>
      </c>
      <c r="B72" s="34">
        <f t="shared" si="4"/>
        <v>26</v>
      </c>
      <c r="C72" s="34">
        <f t="shared" si="5"/>
        <v>839</v>
      </c>
      <c r="D72" s="34">
        <f t="shared" si="6"/>
        <v>5</v>
      </c>
      <c r="E72" s="34">
        <f t="shared" si="7"/>
        <v>31</v>
      </c>
    </row>
    <row r="73" spans="1:5" x14ac:dyDescent="0.2">
      <c r="A73" s="433" t="s">
        <v>246</v>
      </c>
      <c r="B73" s="34">
        <f t="shared" si="4"/>
        <v>430</v>
      </c>
      <c r="C73" s="34">
        <f t="shared" si="5"/>
        <v>10629.48</v>
      </c>
      <c r="D73" s="34">
        <f t="shared" si="6"/>
        <v>70</v>
      </c>
      <c r="E73" s="34">
        <f t="shared" si="7"/>
        <v>500</v>
      </c>
    </row>
    <row r="74" spans="1:5" x14ac:dyDescent="0.2">
      <c r="A74" s="430" t="s">
        <v>271</v>
      </c>
      <c r="B74" s="359">
        <f t="shared" ref="B74:B105" si="8">IF(ISERROR(MATCH($B$6,eyr,0))=TRUE,"-",IF(ISERROR(VLOOKUP($B$4&amp;$B$6&amp;$A74&amp;IF(ISERROR(MATCH($A74,GOR_PP,0))=TRUE,""," total"),ProvidersandPlaces,6,FALSE))=TRUE,0,VLOOKUP($B$4&amp;$B$6&amp;$A74&amp;IF(ISERROR(MATCH($A74,GOR_PP,0))=TRUE,""," total"),ProvidersandPlaces,6,FALSE)))</f>
        <v>4238</v>
      </c>
      <c r="C74" s="359">
        <f t="shared" ref="C74:C105" si="9">IF(ISERROR(MATCH($B$6,eyr,0))=TRUE,"-",IF(ISERROR(VLOOKUP($B$4&amp;$B$6&amp;$A74&amp;IF(ISERROR(MATCH($A74,GOR_PP,0))=TRUE,""," total"),ProvidersandPlaces,7,FALSE))=TRUE,0,VLOOKUP($B$4&amp;$B$6&amp;$A74&amp;IF(ISERROR(MATCH($A74,GOR_PP,0))=TRUE,""," total"),ProvidersandPlaces,7,FALSE)))</f>
        <v>118395.88</v>
      </c>
      <c r="D74" s="359">
        <f t="shared" ref="D74:D105" si="10">IF(ISERROR(MATCH($B$6,Not_eyr,0))=TRUE,"-",IF(ISERROR(VLOOKUP($B$4&amp;$B$6&amp;$A74&amp;IF(ISERROR(MATCH($A74,GOR_PP,0))=TRUE,""," total"),ProvidersandPlaces,8,FALSE))=TRUE,0,VLOOKUP($B$4&amp;$B$6&amp;$A74&amp;IF(ISERROR(MATCH($A74,GOR_PP,0))=TRUE,""," total"),ProvidersandPlaces,8,FALSE)))</f>
        <v>762</v>
      </c>
      <c r="E74" s="359">
        <f t="shared" ref="E74:E105" si="11">IF(ISERROR(VLOOKUP($B$4&amp;$B$6&amp;$A74&amp;IF(ISERROR(MATCH($A74,GOR_PP,0))=TRUE,""," total"),ProvidersandPlaces,10,FALSE))=TRUE,0,VLOOKUP($B$4&amp;$B$6&amp;$A74&amp;IF(ISERROR(MATCH($A74,GOR_PP,0))=TRUE,""," total"),ProvidersandPlaces,10,FALSE))</f>
        <v>5000</v>
      </c>
    </row>
    <row r="75" spans="1:5" x14ac:dyDescent="0.2">
      <c r="A75" s="433" t="s">
        <v>111</v>
      </c>
      <c r="B75" s="34">
        <f t="shared" si="8"/>
        <v>758</v>
      </c>
      <c r="C75" s="34">
        <f t="shared" si="9"/>
        <v>24774</v>
      </c>
      <c r="D75" s="34">
        <f t="shared" si="10"/>
        <v>217</v>
      </c>
      <c r="E75" s="34">
        <f t="shared" si="11"/>
        <v>975</v>
      </c>
    </row>
    <row r="76" spans="1:5" x14ac:dyDescent="0.2">
      <c r="A76" s="433" t="s">
        <v>132</v>
      </c>
      <c r="B76" s="34">
        <f t="shared" si="8"/>
        <v>291</v>
      </c>
      <c r="C76" s="34">
        <f t="shared" si="9"/>
        <v>6241.98</v>
      </c>
      <c r="D76" s="34">
        <f t="shared" si="10"/>
        <v>49</v>
      </c>
      <c r="E76" s="34">
        <f t="shared" si="11"/>
        <v>340</v>
      </c>
    </row>
    <row r="77" spans="1:5" x14ac:dyDescent="0.2">
      <c r="A77" s="433" t="s">
        <v>141</v>
      </c>
      <c r="B77" s="34">
        <f t="shared" si="8"/>
        <v>191</v>
      </c>
      <c r="C77" s="34">
        <f t="shared" si="9"/>
        <v>5016.4799999999996</v>
      </c>
      <c r="D77" s="34">
        <f t="shared" si="10"/>
        <v>26</v>
      </c>
      <c r="E77" s="34">
        <f t="shared" si="11"/>
        <v>217</v>
      </c>
    </row>
    <row r="78" spans="1:5" x14ac:dyDescent="0.2">
      <c r="A78" s="433" t="s">
        <v>159</v>
      </c>
      <c r="B78" s="34">
        <f t="shared" si="8"/>
        <v>124</v>
      </c>
      <c r="C78" s="34">
        <f t="shared" si="9"/>
        <v>3370</v>
      </c>
      <c r="D78" s="34">
        <f t="shared" si="10"/>
        <v>11</v>
      </c>
      <c r="E78" s="34">
        <f t="shared" si="11"/>
        <v>135</v>
      </c>
    </row>
    <row r="79" spans="1:5" x14ac:dyDescent="0.2">
      <c r="A79" s="433" t="s">
        <v>211</v>
      </c>
      <c r="B79" s="34">
        <f t="shared" si="8"/>
        <v>207</v>
      </c>
      <c r="C79" s="34">
        <f t="shared" si="9"/>
        <v>6208.5</v>
      </c>
      <c r="D79" s="34">
        <f t="shared" si="10"/>
        <v>33</v>
      </c>
      <c r="E79" s="34">
        <f t="shared" si="11"/>
        <v>240</v>
      </c>
    </row>
    <row r="80" spans="1:5" x14ac:dyDescent="0.2">
      <c r="A80" s="433" t="s">
        <v>214</v>
      </c>
      <c r="B80" s="34">
        <f t="shared" si="8"/>
        <v>228</v>
      </c>
      <c r="C80" s="34">
        <f t="shared" si="9"/>
        <v>6060.5</v>
      </c>
      <c r="D80" s="34">
        <f t="shared" si="10"/>
        <v>30</v>
      </c>
      <c r="E80" s="34">
        <f t="shared" si="11"/>
        <v>258</v>
      </c>
    </row>
    <row r="81" spans="1:5" x14ac:dyDescent="0.2">
      <c r="A81" s="433" t="s">
        <v>216</v>
      </c>
      <c r="B81" s="34">
        <f t="shared" si="8"/>
        <v>207</v>
      </c>
      <c r="C81" s="34">
        <f t="shared" si="9"/>
        <v>4947</v>
      </c>
      <c r="D81" s="34">
        <f t="shared" si="10"/>
        <v>53</v>
      </c>
      <c r="E81" s="34">
        <f t="shared" si="11"/>
        <v>260</v>
      </c>
    </row>
    <row r="82" spans="1:5" x14ac:dyDescent="0.2">
      <c r="A82" s="433" t="s">
        <v>224</v>
      </c>
      <c r="B82" s="34">
        <f t="shared" si="8"/>
        <v>681</v>
      </c>
      <c r="C82" s="34">
        <f t="shared" si="9"/>
        <v>18612</v>
      </c>
      <c r="D82" s="34">
        <f t="shared" si="10"/>
        <v>76</v>
      </c>
      <c r="E82" s="34">
        <f t="shared" si="11"/>
        <v>757</v>
      </c>
    </row>
    <row r="83" spans="1:5" x14ac:dyDescent="0.2">
      <c r="A83" s="433" t="s">
        <v>227</v>
      </c>
      <c r="B83" s="34">
        <f t="shared" si="8"/>
        <v>146</v>
      </c>
      <c r="C83" s="34">
        <f t="shared" si="9"/>
        <v>5082</v>
      </c>
      <c r="D83" s="34">
        <f t="shared" si="10"/>
        <v>19</v>
      </c>
      <c r="E83" s="34">
        <f t="shared" si="11"/>
        <v>165</v>
      </c>
    </row>
    <row r="84" spans="1:5" x14ac:dyDescent="0.2">
      <c r="A84" s="433" t="s">
        <v>234</v>
      </c>
      <c r="B84" s="34">
        <f t="shared" si="8"/>
        <v>145</v>
      </c>
      <c r="C84" s="34">
        <f t="shared" si="9"/>
        <v>3939.5</v>
      </c>
      <c r="D84" s="34">
        <f t="shared" si="10"/>
        <v>20</v>
      </c>
      <c r="E84" s="34">
        <f t="shared" si="11"/>
        <v>165</v>
      </c>
    </row>
    <row r="85" spans="1:5" x14ac:dyDescent="0.2">
      <c r="A85" s="433" t="s">
        <v>240</v>
      </c>
      <c r="B85" s="34">
        <f t="shared" si="8"/>
        <v>135</v>
      </c>
      <c r="C85" s="34">
        <f t="shared" si="9"/>
        <v>3324</v>
      </c>
      <c r="D85" s="34">
        <f t="shared" si="10"/>
        <v>21</v>
      </c>
      <c r="E85" s="34">
        <f t="shared" si="11"/>
        <v>156</v>
      </c>
    </row>
    <row r="86" spans="1:5" x14ac:dyDescent="0.2">
      <c r="A86" s="433" t="s">
        <v>244</v>
      </c>
      <c r="B86" s="34">
        <f t="shared" si="8"/>
        <v>516</v>
      </c>
      <c r="C86" s="34">
        <f t="shared" si="9"/>
        <v>14233.48</v>
      </c>
      <c r="D86" s="34">
        <f t="shared" si="10"/>
        <v>101</v>
      </c>
      <c r="E86" s="34">
        <f t="shared" si="11"/>
        <v>617</v>
      </c>
    </row>
    <row r="87" spans="1:5" x14ac:dyDescent="0.2">
      <c r="A87" s="433" t="s">
        <v>254</v>
      </c>
      <c r="B87" s="34">
        <f t="shared" si="8"/>
        <v>129</v>
      </c>
      <c r="C87" s="34">
        <f t="shared" si="9"/>
        <v>3799.44</v>
      </c>
      <c r="D87" s="34">
        <f t="shared" si="10"/>
        <v>25</v>
      </c>
      <c r="E87" s="34">
        <f t="shared" si="11"/>
        <v>154</v>
      </c>
    </row>
    <row r="88" spans="1:5" x14ac:dyDescent="0.2">
      <c r="A88" s="433" t="s">
        <v>255</v>
      </c>
      <c r="B88" s="34">
        <f t="shared" si="8"/>
        <v>480</v>
      </c>
      <c r="C88" s="34">
        <f t="shared" si="9"/>
        <v>12787</v>
      </c>
      <c r="D88" s="34">
        <f t="shared" si="10"/>
        <v>81</v>
      </c>
      <c r="E88" s="34">
        <f t="shared" si="11"/>
        <v>561</v>
      </c>
    </row>
    <row r="89" spans="1:5" x14ac:dyDescent="0.2">
      <c r="A89" s="430" t="s">
        <v>265</v>
      </c>
      <c r="B89" s="359">
        <f t="shared" si="8"/>
        <v>6237</v>
      </c>
      <c r="C89" s="359">
        <f t="shared" si="9"/>
        <v>147603.18</v>
      </c>
      <c r="D89" s="359">
        <f t="shared" si="10"/>
        <v>1618</v>
      </c>
      <c r="E89" s="359">
        <f t="shared" si="11"/>
        <v>7855</v>
      </c>
    </row>
    <row r="90" spans="1:5" x14ac:dyDescent="0.2">
      <c r="A90" s="434" t="s">
        <v>109</v>
      </c>
      <c r="B90" s="34">
        <f t="shared" si="8"/>
        <v>177</v>
      </c>
      <c r="C90" s="34">
        <f t="shared" si="9"/>
        <v>4365.5</v>
      </c>
      <c r="D90" s="34">
        <f t="shared" si="10"/>
        <v>31</v>
      </c>
      <c r="E90" s="34">
        <f t="shared" si="11"/>
        <v>208</v>
      </c>
    </row>
    <row r="91" spans="1:5" x14ac:dyDescent="0.2">
      <c r="A91" s="434" t="s">
        <v>125</v>
      </c>
      <c r="B91" s="34">
        <f t="shared" si="8"/>
        <v>788</v>
      </c>
      <c r="C91" s="34">
        <f t="shared" si="9"/>
        <v>18493</v>
      </c>
      <c r="D91" s="34">
        <f t="shared" si="10"/>
        <v>198</v>
      </c>
      <c r="E91" s="34">
        <f t="shared" si="11"/>
        <v>986</v>
      </c>
    </row>
    <row r="92" spans="1:5" x14ac:dyDescent="0.2">
      <c r="A92" s="434" t="s">
        <v>127</v>
      </c>
      <c r="B92" s="34">
        <f t="shared" si="8"/>
        <v>382</v>
      </c>
      <c r="C92" s="34">
        <f t="shared" si="9"/>
        <v>6498.48</v>
      </c>
      <c r="D92" s="34">
        <f t="shared" si="10"/>
        <v>120</v>
      </c>
      <c r="E92" s="34">
        <f t="shared" si="11"/>
        <v>502</v>
      </c>
    </row>
    <row r="93" spans="1:5" x14ac:dyDescent="0.2">
      <c r="A93" s="434" t="s">
        <v>147</v>
      </c>
      <c r="B93" s="34">
        <f t="shared" si="8"/>
        <v>1360</v>
      </c>
      <c r="C93" s="34">
        <f t="shared" si="9"/>
        <v>35224.44</v>
      </c>
      <c r="D93" s="34">
        <f t="shared" si="10"/>
        <v>372</v>
      </c>
      <c r="E93" s="34">
        <f t="shared" si="11"/>
        <v>1732</v>
      </c>
    </row>
    <row r="94" spans="1:5" x14ac:dyDescent="0.2">
      <c r="A94" s="434" t="s">
        <v>160</v>
      </c>
      <c r="B94" s="34">
        <f t="shared" si="8"/>
        <v>1622</v>
      </c>
      <c r="C94" s="34">
        <f t="shared" si="9"/>
        <v>37308.9</v>
      </c>
      <c r="D94" s="34">
        <f t="shared" si="10"/>
        <v>546</v>
      </c>
      <c r="E94" s="34">
        <f t="shared" si="11"/>
        <v>2168</v>
      </c>
    </row>
    <row r="95" spans="1:5" x14ac:dyDescent="0.2">
      <c r="A95" s="434" t="s">
        <v>180</v>
      </c>
      <c r="B95" s="34">
        <f t="shared" si="8"/>
        <v>180</v>
      </c>
      <c r="C95" s="34">
        <f t="shared" si="9"/>
        <v>4807.46</v>
      </c>
      <c r="D95" s="34">
        <f t="shared" si="10"/>
        <v>49</v>
      </c>
      <c r="E95" s="34">
        <f t="shared" si="11"/>
        <v>229</v>
      </c>
    </row>
    <row r="96" spans="1:5" x14ac:dyDescent="0.2">
      <c r="A96" s="434" t="s">
        <v>188</v>
      </c>
      <c r="B96" s="34">
        <f t="shared" si="8"/>
        <v>601</v>
      </c>
      <c r="C96" s="34">
        <f t="shared" si="9"/>
        <v>14388</v>
      </c>
      <c r="D96" s="34">
        <f t="shared" si="10"/>
        <v>89</v>
      </c>
      <c r="E96" s="34">
        <f t="shared" si="11"/>
        <v>690</v>
      </c>
    </row>
    <row r="97" spans="1:5" x14ac:dyDescent="0.2">
      <c r="A97" s="434" t="s">
        <v>200</v>
      </c>
      <c r="B97" s="34">
        <f t="shared" si="8"/>
        <v>235</v>
      </c>
      <c r="C97" s="34">
        <f t="shared" si="9"/>
        <v>6114</v>
      </c>
      <c r="D97" s="34">
        <f t="shared" si="10"/>
        <v>26</v>
      </c>
      <c r="E97" s="34">
        <f t="shared" si="11"/>
        <v>261</v>
      </c>
    </row>
    <row r="98" spans="1:5" x14ac:dyDescent="0.2">
      <c r="A98" s="434" t="s">
        <v>221</v>
      </c>
      <c r="B98" s="34">
        <f t="shared" si="8"/>
        <v>170</v>
      </c>
      <c r="C98" s="34">
        <f t="shared" si="9"/>
        <v>3770</v>
      </c>
      <c r="D98" s="34">
        <f t="shared" si="10"/>
        <v>37</v>
      </c>
      <c r="E98" s="34">
        <f t="shared" si="11"/>
        <v>207</v>
      </c>
    </row>
    <row r="99" spans="1:5" x14ac:dyDescent="0.2">
      <c r="A99" s="434" t="s">
        <v>228</v>
      </c>
      <c r="B99" s="34">
        <f t="shared" si="8"/>
        <v>548</v>
      </c>
      <c r="C99" s="34">
        <f t="shared" si="9"/>
        <v>13455.4</v>
      </c>
      <c r="D99" s="34">
        <f t="shared" si="10"/>
        <v>88</v>
      </c>
      <c r="E99" s="34">
        <f t="shared" si="11"/>
        <v>636</v>
      </c>
    </row>
    <row r="100" spans="1:5" x14ac:dyDescent="0.2">
      <c r="A100" s="434" t="s">
        <v>235</v>
      </c>
      <c r="B100" s="34">
        <f t="shared" si="8"/>
        <v>174</v>
      </c>
      <c r="C100" s="34">
        <f t="shared" si="9"/>
        <v>3178</v>
      </c>
      <c r="D100" s="34">
        <f t="shared" si="10"/>
        <v>62</v>
      </c>
      <c r="E100" s="34">
        <f t="shared" si="11"/>
        <v>236</v>
      </c>
    </row>
    <row r="101" spans="1:5" x14ac:dyDescent="0.2">
      <c r="A101" s="430" t="s">
        <v>266</v>
      </c>
      <c r="B101" s="359">
        <f t="shared" si="8"/>
        <v>9267</v>
      </c>
      <c r="C101" s="359">
        <f t="shared" si="9"/>
        <v>223970.24</v>
      </c>
      <c r="D101" s="359">
        <f t="shared" si="10"/>
        <v>5634</v>
      </c>
      <c r="E101" s="359">
        <f t="shared" si="11"/>
        <v>14901</v>
      </c>
    </row>
    <row r="102" spans="1:5" x14ac:dyDescent="0.2">
      <c r="A102" s="432" t="s">
        <v>105</v>
      </c>
      <c r="B102" s="34">
        <f t="shared" si="8"/>
        <v>174</v>
      </c>
      <c r="C102" s="34">
        <f t="shared" si="9"/>
        <v>4553.5</v>
      </c>
      <c r="D102" s="34">
        <f t="shared" si="10"/>
        <v>231</v>
      </c>
      <c r="E102" s="34">
        <f t="shared" si="11"/>
        <v>405</v>
      </c>
    </row>
    <row r="103" spans="1:5" x14ac:dyDescent="0.2">
      <c r="A103" s="432" t="s">
        <v>106</v>
      </c>
      <c r="B103" s="34">
        <f t="shared" si="8"/>
        <v>395</v>
      </c>
      <c r="C103" s="34">
        <f t="shared" si="9"/>
        <v>10573.46</v>
      </c>
      <c r="D103" s="34">
        <f t="shared" si="10"/>
        <v>217</v>
      </c>
      <c r="E103" s="34">
        <f t="shared" si="11"/>
        <v>612</v>
      </c>
    </row>
    <row r="104" spans="1:5" x14ac:dyDescent="0.2">
      <c r="A104" s="432" t="s">
        <v>110</v>
      </c>
      <c r="B104" s="34">
        <f t="shared" si="8"/>
        <v>394</v>
      </c>
      <c r="C104" s="34">
        <f t="shared" si="9"/>
        <v>6934.98</v>
      </c>
      <c r="D104" s="34">
        <f t="shared" si="10"/>
        <v>162</v>
      </c>
      <c r="E104" s="34">
        <f t="shared" si="11"/>
        <v>556</v>
      </c>
    </row>
    <row r="105" spans="1:5" x14ac:dyDescent="0.2">
      <c r="A105" s="432" t="s">
        <v>118</v>
      </c>
      <c r="B105" s="34">
        <f t="shared" si="8"/>
        <v>241</v>
      </c>
      <c r="C105" s="34">
        <f t="shared" si="9"/>
        <v>6045.88</v>
      </c>
      <c r="D105" s="34">
        <f t="shared" si="10"/>
        <v>188</v>
      </c>
      <c r="E105" s="34">
        <f t="shared" si="11"/>
        <v>429</v>
      </c>
    </row>
    <row r="106" spans="1:5" x14ac:dyDescent="0.2">
      <c r="A106" s="432" t="s">
        <v>121</v>
      </c>
      <c r="B106" s="34">
        <f t="shared" ref="B106:B137" si="12">IF(ISERROR(MATCH($B$6,eyr,0))=TRUE,"-",IF(ISERROR(VLOOKUP($B$4&amp;$B$6&amp;$A106&amp;IF(ISERROR(MATCH($A106,GOR_PP,0))=TRUE,""," total"),ProvidersandPlaces,6,FALSE))=TRUE,0,VLOOKUP($B$4&amp;$B$6&amp;$A106&amp;IF(ISERROR(MATCH($A106,GOR_PP,0))=TRUE,""," total"),ProvidersandPlaces,6,FALSE)))</f>
        <v>583</v>
      </c>
      <c r="C106" s="34">
        <f t="shared" ref="C106:C137" si="13">IF(ISERROR(MATCH($B$6,eyr,0))=TRUE,"-",IF(ISERROR(VLOOKUP($B$4&amp;$B$6&amp;$A106&amp;IF(ISERROR(MATCH($A106,GOR_PP,0))=TRUE,""," total"),ProvidersandPlaces,7,FALSE))=TRUE,0,VLOOKUP($B$4&amp;$B$6&amp;$A106&amp;IF(ISERROR(MATCH($A106,GOR_PP,0))=TRUE,""," total"),ProvidersandPlaces,7,FALSE)))</f>
        <v>11800.48</v>
      </c>
      <c r="D106" s="34">
        <f t="shared" ref="D106:D137" si="14">IF(ISERROR(MATCH($B$6,Not_eyr,0))=TRUE,"-",IF(ISERROR(VLOOKUP($B$4&amp;$B$6&amp;$A106&amp;IF(ISERROR(MATCH($A106,GOR_PP,0))=TRUE,""," total"),ProvidersandPlaces,8,FALSE))=TRUE,0,VLOOKUP($B$4&amp;$B$6&amp;$A106&amp;IF(ISERROR(MATCH($A106,GOR_PP,0))=TRUE,""," total"),ProvidersandPlaces,8,FALSE)))</f>
        <v>185</v>
      </c>
      <c r="E106" s="34">
        <f t="shared" ref="E106:E137" si="15">IF(ISERROR(VLOOKUP($B$4&amp;$B$6&amp;$A106&amp;IF(ISERROR(MATCH($A106,GOR_PP,0))=TRUE,""," total"),ProvidersandPlaces,10,FALSE))=TRUE,0,VLOOKUP($B$4&amp;$B$6&amp;$A106&amp;IF(ISERROR(MATCH($A106,GOR_PP,0))=TRUE,""," total"),ProvidersandPlaces,10,FALSE))</f>
        <v>768</v>
      </c>
    </row>
    <row r="107" spans="1:5" x14ac:dyDescent="0.2">
      <c r="A107" s="432" t="s">
        <v>126</v>
      </c>
      <c r="B107" s="34">
        <f t="shared" si="12"/>
        <v>207</v>
      </c>
      <c r="C107" s="34">
        <f t="shared" si="13"/>
        <v>5128.5</v>
      </c>
      <c r="D107" s="34">
        <f t="shared" si="14"/>
        <v>111</v>
      </c>
      <c r="E107" s="34">
        <f t="shared" si="15"/>
        <v>318</v>
      </c>
    </row>
    <row r="108" spans="1:5" x14ac:dyDescent="0.2">
      <c r="A108" s="432" t="s">
        <v>130</v>
      </c>
      <c r="B108" s="34">
        <f t="shared" si="12"/>
        <v>7</v>
      </c>
      <c r="C108" s="34">
        <f t="shared" si="13"/>
        <v>404</v>
      </c>
      <c r="D108" s="34">
        <f t="shared" si="14"/>
        <v>4</v>
      </c>
      <c r="E108" s="34">
        <f t="shared" si="15"/>
        <v>11</v>
      </c>
    </row>
    <row r="109" spans="1:5" x14ac:dyDescent="0.2">
      <c r="A109" s="432" t="s">
        <v>133</v>
      </c>
      <c r="B109" s="34">
        <f t="shared" si="12"/>
        <v>488</v>
      </c>
      <c r="C109" s="34">
        <f t="shared" si="13"/>
        <v>10994.46</v>
      </c>
      <c r="D109" s="34">
        <f t="shared" si="14"/>
        <v>232</v>
      </c>
      <c r="E109" s="34">
        <f t="shared" si="15"/>
        <v>720</v>
      </c>
    </row>
    <row r="110" spans="1:5" x14ac:dyDescent="0.2">
      <c r="A110" s="432" t="s">
        <v>143</v>
      </c>
      <c r="B110" s="34">
        <f t="shared" si="12"/>
        <v>323</v>
      </c>
      <c r="C110" s="34">
        <f t="shared" si="13"/>
        <v>8459.4599999999991</v>
      </c>
      <c r="D110" s="34">
        <f t="shared" si="14"/>
        <v>241</v>
      </c>
      <c r="E110" s="34">
        <f t="shared" si="15"/>
        <v>564</v>
      </c>
    </row>
    <row r="111" spans="1:5" x14ac:dyDescent="0.2">
      <c r="A111" s="432" t="s">
        <v>146</v>
      </c>
      <c r="B111" s="34">
        <f t="shared" si="12"/>
        <v>322</v>
      </c>
      <c r="C111" s="34">
        <f t="shared" si="13"/>
        <v>6941.5</v>
      </c>
      <c r="D111" s="34">
        <f t="shared" si="14"/>
        <v>345</v>
      </c>
      <c r="E111" s="34">
        <f t="shared" si="15"/>
        <v>667</v>
      </c>
    </row>
    <row r="112" spans="1:5" x14ac:dyDescent="0.2">
      <c r="A112" s="432" t="s">
        <v>150</v>
      </c>
      <c r="B112" s="34">
        <f t="shared" si="12"/>
        <v>425</v>
      </c>
      <c r="C112" s="34">
        <f t="shared" si="13"/>
        <v>8669.44</v>
      </c>
      <c r="D112" s="34">
        <f t="shared" si="14"/>
        <v>241</v>
      </c>
      <c r="E112" s="34">
        <f t="shared" si="15"/>
        <v>666</v>
      </c>
    </row>
    <row r="113" spans="1:5" x14ac:dyDescent="0.2">
      <c r="A113" s="432" t="s">
        <v>151</v>
      </c>
      <c r="B113" s="34">
        <f t="shared" si="12"/>
        <v>253</v>
      </c>
      <c r="C113" s="34">
        <f t="shared" si="13"/>
        <v>7200.98</v>
      </c>
      <c r="D113" s="34">
        <f t="shared" si="14"/>
        <v>188</v>
      </c>
      <c r="E113" s="34">
        <f t="shared" si="15"/>
        <v>441</v>
      </c>
    </row>
    <row r="114" spans="1:5" x14ac:dyDescent="0.2">
      <c r="A114" s="432" t="s">
        <v>153</v>
      </c>
      <c r="B114" s="34">
        <f t="shared" si="12"/>
        <v>149</v>
      </c>
      <c r="C114" s="34">
        <f t="shared" si="13"/>
        <v>4506.4799999999996</v>
      </c>
      <c r="D114" s="34">
        <f t="shared" si="14"/>
        <v>114</v>
      </c>
      <c r="E114" s="34">
        <f t="shared" si="15"/>
        <v>263</v>
      </c>
    </row>
    <row r="115" spans="1:5" x14ac:dyDescent="0.2">
      <c r="A115" s="432" t="s">
        <v>155</v>
      </c>
      <c r="B115" s="34">
        <f t="shared" si="12"/>
        <v>230</v>
      </c>
      <c r="C115" s="34">
        <f t="shared" si="13"/>
        <v>5493</v>
      </c>
      <c r="D115" s="34">
        <f t="shared" si="14"/>
        <v>277</v>
      </c>
      <c r="E115" s="34">
        <f t="shared" si="15"/>
        <v>507</v>
      </c>
    </row>
    <row r="116" spans="1:5" x14ac:dyDescent="0.2">
      <c r="A116" s="432" t="s">
        <v>156</v>
      </c>
      <c r="B116" s="34">
        <f t="shared" si="12"/>
        <v>215</v>
      </c>
      <c r="C116" s="34">
        <f t="shared" si="13"/>
        <v>6314.98</v>
      </c>
      <c r="D116" s="34">
        <f t="shared" si="14"/>
        <v>92</v>
      </c>
      <c r="E116" s="34">
        <f t="shared" si="15"/>
        <v>307</v>
      </c>
    </row>
    <row r="117" spans="1:5" x14ac:dyDescent="0.2">
      <c r="A117" s="432" t="s">
        <v>158</v>
      </c>
      <c r="B117" s="34">
        <f t="shared" si="12"/>
        <v>315</v>
      </c>
      <c r="C117" s="34">
        <f t="shared" si="13"/>
        <v>7581</v>
      </c>
      <c r="D117" s="34">
        <f t="shared" si="14"/>
        <v>116</v>
      </c>
      <c r="E117" s="34">
        <f t="shared" si="15"/>
        <v>431</v>
      </c>
    </row>
    <row r="118" spans="1:5" x14ac:dyDescent="0.2">
      <c r="A118" s="432" t="s">
        <v>161</v>
      </c>
      <c r="B118" s="34">
        <f t="shared" si="12"/>
        <v>317</v>
      </c>
      <c r="C118" s="34">
        <f t="shared" si="13"/>
        <v>7202.48</v>
      </c>
      <c r="D118" s="34">
        <f t="shared" si="14"/>
        <v>115</v>
      </c>
      <c r="E118" s="34">
        <f t="shared" si="15"/>
        <v>432</v>
      </c>
    </row>
    <row r="119" spans="1:5" x14ac:dyDescent="0.2">
      <c r="A119" s="432" t="s">
        <v>162</v>
      </c>
      <c r="B119" s="34">
        <f t="shared" si="12"/>
        <v>264</v>
      </c>
      <c r="C119" s="34">
        <f t="shared" si="13"/>
        <v>6046.96</v>
      </c>
      <c r="D119" s="34">
        <f t="shared" si="14"/>
        <v>163</v>
      </c>
      <c r="E119" s="34">
        <f t="shared" si="15"/>
        <v>427</v>
      </c>
    </row>
    <row r="120" spans="1:5" x14ac:dyDescent="0.2">
      <c r="A120" s="432" t="s">
        <v>165</v>
      </c>
      <c r="B120" s="34">
        <f t="shared" si="12"/>
        <v>224</v>
      </c>
      <c r="C120" s="34">
        <f t="shared" si="13"/>
        <v>5659.5</v>
      </c>
      <c r="D120" s="34">
        <f t="shared" si="14"/>
        <v>145</v>
      </c>
      <c r="E120" s="34">
        <f t="shared" si="15"/>
        <v>369</v>
      </c>
    </row>
    <row r="121" spans="1:5" x14ac:dyDescent="0.2">
      <c r="A121" s="432" t="s">
        <v>166</v>
      </c>
      <c r="B121" s="34">
        <f t="shared" si="12"/>
        <v>94</v>
      </c>
      <c r="C121" s="34">
        <f t="shared" si="13"/>
        <v>3093.5</v>
      </c>
      <c r="D121" s="34">
        <f t="shared" si="14"/>
        <v>55</v>
      </c>
      <c r="E121" s="34">
        <f t="shared" si="15"/>
        <v>149</v>
      </c>
    </row>
    <row r="122" spans="1:5" x14ac:dyDescent="0.2">
      <c r="A122" s="432" t="s">
        <v>169</v>
      </c>
      <c r="B122" s="34">
        <f t="shared" si="12"/>
        <v>202</v>
      </c>
      <c r="C122" s="34">
        <f t="shared" si="13"/>
        <v>4600.5</v>
      </c>
      <c r="D122" s="34">
        <f t="shared" si="14"/>
        <v>100</v>
      </c>
      <c r="E122" s="34">
        <f t="shared" si="15"/>
        <v>302</v>
      </c>
    </row>
    <row r="123" spans="1:5" x14ac:dyDescent="0.2">
      <c r="A123" s="432" t="s">
        <v>172</v>
      </c>
      <c r="B123" s="34">
        <f t="shared" si="12"/>
        <v>343</v>
      </c>
      <c r="C123" s="34">
        <f t="shared" si="13"/>
        <v>8592.48</v>
      </c>
      <c r="D123" s="34">
        <f t="shared" si="14"/>
        <v>237</v>
      </c>
      <c r="E123" s="34">
        <f t="shared" si="15"/>
        <v>580</v>
      </c>
    </row>
    <row r="124" spans="1:5" x14ac:dyDescent="0.2">
      <c r="A124" s="432" t="s">
        <v>177</v>
      </c>
      <c r="B124" s="34">
        <f t="shared" si="12"/>
        <v>438</v>
      </c>
      <c r="C124" s="34">
        <f t="shared" si="13"/>
        <v>9200.98</v>
      </c>
      <c r="D124" s="34">
        <f t="shared" si="14"/>
        <v>253</v>
      </c>
      <c r="E124" s="34">
        <f t="shared" si="15"/>
        <v>691</v>
      </c>
    </row>
    <row r="125" spans="1:5" x14ac:dyDescent="0.2">
      <c r="A125" s="432" t="s">
        <v>183</v>
      </c>
      <c r="B125" s="34">
        <f t="shared" si="12"/>
        <v>311</v>
      </c>
      <c r="C125" s="34">
        <f t="shared" si="13"/>
        <v>6585.5</v>
      </c>
      <c r="D125" s="34">
        <f t="shared" si="14"/>
        <v>176</v>
      </c>
      <c r="E125" s="34">
        <f t="shared" si="15"/>
        <v>487</v>
      </c>
    </row>
    <row r="126" spans="1:5" x14ac:dyDescent="0.2">
      <c r="A126" s="432" t="s">
        <v>187</v>
      </c>
      <c r="B126" s="34">
        <f t="shared" si="12"/>
        <v>220</v>
      </c>
      <c r="C126" s="34">
        <f t="shared" si="13"/>
        <v>5995</v>
      </c>
      <c r="D126" s="34">
        <f t="shared" si="14"/>
        <v>207</v>
      </c>
      <c r="E126" s="34">
        <f t="shared" si="15"/>
        <v>427</v>
      </c>
    </row>
    <row r="127" spans="1:5" x14ac:dyDescent="0.2">
      <c r="A127" s="432" t="s">
        <v>204</v>
      </c>
      <c r="B127" s="34">
        <f t="shared" si="12"/>
        <v>284</v>
      </c>
      <c r="C127" s="34">
        <f t="shared" si="13"/>
        <v>8132.48</v>
      </c>
      <c r="D127" s="34">
        <f t="shared" si="14"/>
        <v>150</v>
      </c>
      <c r="E127" s="34">
        <f t="shared" si="15"/>
        <v>434</v>
      </c>
    </row>
    <row r="128" spans="1:5" x14ac:dyDescent="0.2">
      <c r="A128" s="432" t="s">
        <v>206</v>
      </c>
      <c r="B128" s="34">
        <f t="shared" si="12"/>
        <v>277</v>
      </c>
      <c r="C128" s="34">
        <f t="shared" si="13"/>
        <v>8347.8799999999992</v>
      </c>
      <c r="D128" s="34">
        <f t="shared" si="14"/>
        <v>157</v>
      </c>
      <c r="E128" s="34">
        <f t="shared" si="15"/>
        <v>434</v>
      </c>
    </row>
    <row r="129" spans="1:5" x14ac:dyDescent="0.2">
      <c r="A129" s="432" t="s">
        <v>222</v>
      </c>
      <c r="B129" s="34">
        <f t="shared" si="12"/>
        <v>382</v>
      </c>
      <c r="C129" s="34">
        <f t="shared" si="13"/>
        <v>7550.98</v>
      </c>
      <c r="D129" s="34">
        <f t="shared" si="14"/>
        <v>219</v>
      </c>
      <c r="E129" s="34">
        <f t="shared" si="15"/>
        <v>601</v>
      </c>
    </row>
    <row r="130" spans="1:5" x14ac:dyDescent="0.2">
      <c r="A130" s="432" t="s">
        <v>231</v>
      </c>
      <c r="B130" s="34">
        <f t="shared" si="12"/>
        <v>276</v>
      </c>
      <c r="C130" s="34">
        <f t="shared" si="13"/>
        <v>5424.98</v>
      </c>
      <c r="D130" s="34">
        <f t="shared" si="14"/>
        <v>145</v>
      </c>
      <c r="E130" s="34">
        <f t="shared" si="15"/>
        <v>421</v>
      </c>
    </row>
    <row r="131" spans="1:5" x14ac:dyDescent="0.2">
      <c r="A131" s="432" t="s">
        <v>237</v>
      </c>
      <c r="B131" s="34">
        <f t="shared" si="12"/>
        <v>183</v>
      </c>
      <c r="C131" s="34">
        <f t="shared" si="13"/>
        <v>5303.46</v>
      </c>
      <c r="D131" s="34">
        <f t="shared" si="14"/>
        <v>90</v>
      </c>
      <c r="E131" s="34">
        <f t="shared" si="15"/>
        <v>273</v>
      </c>
    </row>
    <row r="132" spans="1:5" x14ac:dyDescent="0.2">
      <c r="A132" s="432" t="s">
        <v>241</v>
      </c>
      <c r="B132" s="34">
        <f t="shared" si="12"/>
        <v>279</v>
      </c>
      <c r="C132" s="34">
        <f t="shared" si="13"/>
        <v>6906.98</v>
      </c>
      <c r="D132" s="34">
        <f t="shared" si="14"/>
        <v>177</v>
      </c>
      <c r="E132" s="34">
        <f t="shared" si="15"/>
        <v>456</v>
      </c>
    </row>
    <row r="133" spans="1:5" x14ac:dyDescent="0.2">
      <c r="A133" s="432" t="s">
        <v>242</v>
      </c>
      <c r="B133" s="34">
        <f t="shared" si="12"/>
        <v>329</v>
      </c>
      <c r="C133" s="34">
        <f t="shared" si="13"/>
        <v>9852</v>
      </c>
      <c r="D133" s="34">
        <f t="shared" si="14"/>
        <v>243</v>
      </c>
      <c r="E133" s="34">
        <f t="shared" si="15"/>
        <v>572</v>
      </c>
    </row>
    <row r="134" spans="1:5" x14ac:dyDescent="0.2">
      <c r="A134" s="432" t="s">
        <v>248</v>
      </c>
      <c r="B134" s="34">
        <f t="shared" si="12"/>
        <v>123</v>
      </c>
      <c r="C134" s="34">
        <f t="shared" si="13"/>
        <v>3872.48</v>
      </c>
      <c r="D134" s="34">
        <f t="shared" si="14"/>
        <v>58</v>
      </c>
      <c r="E134" s="34">
        <f t="shared" si="15"/>
        <v>181</v>
      </c>
    </row>
    <row r="135" spans="1:5" x14ac:dyDescent="0.2">
      <c r="A135" s="430" t="s">
        <v>269</v>
      </c>
      <c r="B135" s="359">
        <f t="shared" si="12"/>
        <v>9958</v>
      </c>
      <c r="C135" s="359">
        <f t="shared" si="13"/>
        <v>239138.14</v>
      </c>
      <c r="D135" s="359">
        <f t="shared" si="14"/>
        <v>2958</v>
      </c>
      <c r="E135" s="359">
        <f t="shared" si="15"/>
        <v>12916</v>
      </c>
    </row>
    <row r="136" spans="1:5" x14ac:dyDescent="0.2">
      <c r="A136" s="432" t="s">
        <v>116</v>
      </c>
      <c r="B136" s="34">
        <f t="shared" si="12"/>
        <v>209</v>
      </c>
      <c r="C136" s="34">
        <f t="shared" si="13"/>
        <v>3795.5</v>
      </c>
      <c r="D136" s="34">
        <f t="shared" si="14"/>
        <v>42</v>
      </c>
      <c r="E136" s="34">
        <f t="shared" si="15"/>
        <v>251</v>
      </c>
    </row>
    <row r="137" spans="1:5" x14ac:dyDescent="0.2">
      <c r="A137" s="432" t="s">
        <v>119</v>
      </c>
      <c r="B137" s="34">
        <f t="shared" si="12"/>
        <v>218</v>
      </c>
      <c r="C137" s="34">
        <f t="shared" si="13"/>
        <v>7454</v>
      </c>
      <c r="D137" s="34">
        <f t="shared" si="14"/>
        <v>71</v>
      </c>
      <c r="E137" s="34">
        <f t="shared" si="15"/>
        <v>289</v>
      </c>
    </row>
    <row r="138" spans="1:5" x14ac:dyDescent="0.2">
      <c r="A138" s="432" t="s">
        <v>122</v>
      </c>
      <c r="B138" s="34">
        <f t="shared" ref="B138:B171" si="16">IF(ISERROR(MATCH($B$6,eyr,0))=TRUE,"-",IF(ISERROR(VLOOKUP($B$4&amp;$B$6&amp;$A138&amp;IF(ISERROR(MATCH($A138,GOR_PP,0))=TRUE,""," total"),ProvidersandPlaces,6,FALSE))=TRUE,0,VLOOKUP($B$4&amp;$B$6&amp;$A138&amp;IF(ISERROR(MATCH($A138,GOR_PP,0))=TRUE,""," total"),ProvidersandPlaces,6,FALSE)))</f>
        <v>727</v>
      </c>
      <c r="C138" s="34">
        <f t="shared" ref="C138:C171" si="17">IF(ISERROR(MATCH($B$6,eyr,0))=TRUE,"-",IF(ISERROR(VLOOKUP($B$4&amp;$B$6&amp;$A138&amp;IF(ISERROR(MATCH($A138,GOR_PP,0))=TRUE,""," total"),ProvidersandPlaces,7,FALSE))=TRUE,0,VLOOKUP($B$4&amp;$B$6&amp;$A138&amp;IF(ISERROR(MATCH($A138,GOR_PP,0))=TRUE,""," total"),ProvidersandPlaces,7,FALSE)))</f>
        <v>17035.98</v>
      </c>
      <c r="D138" s="34">
        <f t="shared" ref="D138:D171" si="18">IF(ISERROR(MATCH($B$6,Not_eyr,0))=TRUE,"-",IF(ISERROR(VLOOKUP($B$4&amp;$B$6&amp;$A138&amp;IF(ISERROR(MATCH($A138,GOR_PP,0))=TRUE,""," total"),ProvidersandPlaces,8,FALSE))=TRUE,0,VLOOKUP($B$4&amp;$B$6&amp;$A138&amp;IF(ISERROR(MATCH($A138,GOR_PP,0))=TRUE,""," total"),ProvidersandPlaces,8,FALSE)))</f>
        <v>258</v>
      </c>
      <c r="E138" s="34">
        <f t="shared" ref="E138:E171" si="19">IF(ISERROR(VLOOKUP($B$4&amp;$B$6&amp;$A138&amp;IF(ISERROR(MATCH($A138,GOR_PP,0))=TRUE,""," total"),ProvidersandPlaces,10,FALSE))=TRUE,0,VLOOKUP($B$4&amp;$B$6&amp;$A138&amp;IF(ISERROR(MATCH($A138,GOR_PP,0))=TRUE,""," total"),ProvidersandPlaces,10,FALSE))</f>
        <v>985</v>
      </c>
    </row>
    <row r="139" spans="1:5" x14ac:dyDescent="0.2">
      <c r="A139" s="432" t="s">
        <v>145</v>
      </c>
      <c r="B139" s="34">
        <f t="shared" si="16"/>
        <v>356</v>
      </c>
      <c r="C139" s="34">
        <f t="shared" si="17"/>
        <v>8769</v>
      </c>
      <c r="D139" s="34">
        <f t="shared" si="18"/>
        <v>92</v>
      </c>
      <c r="E139" s="34">
        <f t="shared" si="19"/>
        <v>448</v>
      </c>
    </row>
    <row r="140" spans="1:5" x14ac:dyDescent="0.2">
      <c r="A140" s="432" t="s">
        <v>154</v>
      </c>
      <c r="B140" s="34">
        <f t="shared" si="16"/>
        <v>1637</v>
      </c>
      <c r="C140" s="34">
        <f t="shared" si="17"/>
        <v>40294.879999999997</v>
      </c>
      <c r="D140" s="34">
        <f t="shared" si="18"/>
        <v>469</v>
      </c>
      <c r="E140" s="34">
        <f t="shared" si="19"/>
        <v>2106</v>
      </c>
    </row>
    <row r="141" spans="1:5" x14ac:dyDescent="0.2">
      <c r="A141" s="432" t="s">
        <v>163</v>
      </c>
      <c r="B141" s="34">
        <f t="shared" si="16"/>
        <v>75</v>
      </c>
      <c r="C141" s="34">
        <f t="shared" si="17"/>
        <v>2310.5</v>
      </c>
      <c r="D141" s="34">
        <f t="shared" si="18"/>
        <v>16</v>
      </c>
      <c r="E141" s="34">
        <f t="shared" si="19"/>
        <v>91</v>
      </c>
    </row>
    <row r="142" spans="1:5" x14ac:dyDescent="0.2">
      <c r="A142" s="432" t="s">
        <v>167</v>
      </c>
      <c r="B142" s="34">
        <f t="shared" si="16"/>
        <v>1537</v>
      </c>
      <c r="C142" s="34">
        <f t="shared" si="17"/>
        <v>35405.440000000002</v>
      </c>
      <c r="D142" s="34">
        <f t="shared" si="18"/>
        <v>419</v>
      </c>
      <c r="E142" s="34">
        <f t="shared" si="19"/>
        <v>1956</v>
      </c>
    </row>
    <row r="143" spans="1:5" x14ac:dyDescent="0.2">
      <c r="A143" s="432" t="s">
        <v>182</v>
      </c>
      <c r="B143" s="34">
        <f t="shared" si="16"/>
        <v>267</v>
      </c>
      <c r="C143" s="34">
        <f t="shared" si="17"/>
        <v>5944</v>
      </c>
      <c r="D143" s="34">
        <f t="shared" si="18"/>
        <v>55</v>
      </c>
      <c r="E143" s="34">
        <f t="shared" si="19"/>
        <v>322</v>
      </c>
    </row>
    <row r="144" spans="1:5" x14ac:dyDescent="0.2">
      <c r="A144" s="432" t="s">
        <v>185</v>
      </c>
      <c r="B144" s="34">
        <f t="shared" si="16"/>
        <v>307</v>
      </c>
      <c r="C144" s="34">
        <f t="shared" si="17"/>
        <v>8037</v>
      </c>
      <c r="D144" s="34">
        <f t="shared" si="18"/>
        <v>104</v>
      </c>
      <c r="E144" s="34">
        <f t="shared" si="19"/>
        <v>411</v>
      </c>
    </row>
    <row r="145" spans="1:5" x14ac:dyDescent="0.2">
      <c r="A145" s="432" t="s">
        <v>199</v>
      </c>
      <c r="B145" s="34">
        <f t="shared" si="16"/>
        <v>686</v>
      </c>
      <c r="C145" s="34">
        <f t="shared" si="17"/>
        <v>16975.48</v>
      </c>
      <c r="D145" s="34">
        <f t="shared" si="18"/>
        <v>268</v>
      </c>
      <c r="E145" s="34">
        <f t="shared" si="19"/>
        <v>954</v>
      </c>
    </row>
    <row r="146" spans="1:5" x14ac:dyDescent="0.2">
      <c r="A146" s="432" t="s">
        <v>202</v>
      </c>
      <c r="B146" s="34">
        <f t="shared" si="16"/>
        <v>161</v>
      </c>
      <c r="C146" s="34">
        <f t="shared" si="17"/>
        <v>4858.96</v>
      </c>
      <c r="D146" s="34">
        <f t="shared" si="18"/>
        <v>24</v>
      </c>
      <c r="E146" s="34">
        <f t="shared" si="19"/>
        <v>185</v>
      </c>
    </row>
    <row r="147" spans="1:5" x14ac:dyDescent="0.2">
      <c r="A147" s="432" t="s">
        <v>203</v>
      </c>
      <c r="B147" s="34">
        <f t="shared" si="16"/>
        <v>161</v>
      </c>
      <c r="C147" s="34">
        <f t="shared" si="17"/>
        <v>4289</v>
      </c>
      <c r="D147" s="34">
        <f t="shared" si="18"/>
        <v>54</v>
      </c>
      <c r="E147" s="34">
        <f t="shared" si="19"/>
        <v>215</v>
      </c>
    </row>
    <row r="148" spans="1:5" x14ac:dyDescent="0.2">
      <c r="A148" s="432" t="s">
        <v>215</v>
      </c>
      <c r="B148" s="34">
        <f t="shared" si="16"/>
        <v>126</v>
      </c>
      <c r="C148" s="34">
        <f t="shared" si="17"/>
        <v>2545.5</v>
      </c>
      <c r="D148" s="34">
        <f t="shared" si="18"/>
        <v>45</v>
      </c>
      <c r="E148" s="34">
        <f t="shared" si="19"/>
        <v>171</v>
      </c>
    </row>
    <row r="149" spans="1:5" x14ac:dyDescent="0.2">
      <c r="A149" s="432" t="s">
        <v>220</v>
      </c>
      <c r="B149" s="34">
        <f t="shared" si="16"/>
        <v>209</v>
      </c>
      <c r="C149" s="34">
        <f t="shared" si="17"/>
        <v>5666.5</v>
      </c>
      <c r="D149" s="34">
        <f t="shared" si="18"/>
        <v>64</v>
      </c>
      <c r="E149" s="34">
        <f t="shared" si="19"/>
        <v>273</v>
      </c>
    </row>
    <row r="150" spans="1:5" x14ac:dyDescent="0.2">
      <c r="A150" s="432" t="s">
        <v>230</v>
      </c>
      <c r="B150" s="34">
        <f t="shared" si="16"/>
        <v>1699</v>
      </c>
      <c r="C150" s="34">
        <f t="shared" si="17"/>
        <v>37534.42</v>
      </c>
      <c r="D150" s="34">
        <f t="shared" si="18"/>
        <v>569</v>
      </c>
      <c r="E150" s="34">
        <f t="shared" si="19"/>
        <v>2268</v>
      </c>
    </row>
    <row r="151" spans="1:5" x14ac:dyDescent="0.2">
      <c r="A151" s="432" t="s">
        <v>245</v>
      </c>
      <c r="B151" s="34">
        <f t="shared" si="16"/>
        <v>201</v>
      </c>
      <c r="C151" s="34">
        <f t="shared" si="17"/>
        <v>4861</v>
      </c>
      <c r="D151" s="34">
        <f t="shared" si="18"/>
        <v>45</v>
      </c>
      <c r="E151" s="34">
        <f t="shared" si="19"/>
        <v>246</v>
      </c>
    </row>
    <row r="152" spans="1:5" x14ac:dyDescent="0.2">
      <c r="A152" s="432" t="s">
        <v>247</v>
      </c>
      <c r="B152" s="34">
        <f t="shared" si="16"/>
        <v>920</v>
      </c>
      <c r="C152" s="34">
        <f t="shared" si="17"/>
        <v>21820.48</v>
      </c>
      <c r="D152" s="34">
        <f t="shared" si="18"/>
        <v>210</v>
      </c>
      <c r="E152" s="34">
        <f t="shared" si="19"/>
        <v>1130</v>
      </c>
    </row>
    <row r="153" spans="1:5" x14ac:dyDescent="0.2">
      <c r="A153" s="432" t="s">
        <v>251</v>
      </c>
      <c r="B153" s="34">
        <f t="shared" si="16"/>
        <v>192</v>
      </c>
      <c r="C153" s="34">
        <f t="shared" si="17"/>
        <v>4435</v>
      </c>
      <c r="D153" s="34">
        <f t="shared" si="18"/>
        <v>82</v>
      </c>
      <c r="E153" s="34">
        <f t="shared" si="19"/>
        <v>274</v>
      </c>
    </row>
    <row r="154" spans="1:5" x14ac:dyDescent="0.2">
      <c r="A154" s="432" t="s">
        <v>253</v>
      </c>
      <c r="B154" s="34">
        <f t="shared" si="16"/>
        <v>270</v>
      </c>
      <c r="C154" s="34">
        <f t="shared" si="17"/>
        <v>7105.5</v>
      </c>
      <c r="D154" s="34">
        <f t="shared" si="18"/>
        <v>71</v>
      </c>
      <c r="E154" s="34">
        <f t="shared" si="19"/>
        <v>341</v>
      </c>
    </row>
    <row r="155" spans="1:5" x14ac:dyDescent="0.2">
      <c r="A155" s="430" t="s">
        <v>270</v>
      </c>
      <c r="B155" s="359">
        <f t="shared" si="16"/>
        <v>4874</v>
      </c>
      <c r="C155" s="359">
        <f t="shared" si="17"/>
        <v>115101.3</v>
      </c>
      <c r="D155" s="359">
        <f t="shared" si="18"/>
        <v>1059</v>
      </c>
      <c r="E155" s="359">
        <f t="shared" si="19"/>
        <v>5933</v>
      </c>
    </row>
    <row r="156" spans="1:5" x14ac:dyDescent="0.2">
      <c r="A156" s="432" t="s">
        <v>108</v>
      </c>
      <c r="B156" s="34">
        <f t="shared" si="16"/>
        <v>175</v>
      </c>
      <c r="C156" s="34">
        <f t="shared" si="17"/>
        <v>4010</v>
      </c>
      <c r="D156" s="34">
        <f t="shared" si="18"/>
        <v>60</v>
      </c>
      <c r="E156" s="34">
        <f t="shared" si="19"/>
        <v>235</v>
      </c>
    </row>
    <row r="157" spans="1:5" x14ac:dyDescent="0.2">
      <c r="A157" s="432" t="s">
        <v>115</v>
      </c>
      <c r="B157" s="34">
        <f t="shared" si="16"/>
        <v>328</v>
      </c>
      <c r="C157" s="34">
        <f t="shared" si="17"/>
        <v>8288.9599999999991</v>
      </c>
      <c r="D157" s="34">
        <f t="shared" si="18"/>
        <v>60</v>
      </c>
      <c r="E157" s="34">
        <f t="shared" si="19"/>
        <v>388</v>
      </c>
    </row>
    <row r="158" spans="1:5" x14ac:dyDescent="0.2">
      <c r="A158" s="432" t="s">
        <v>120</v>
      </c>
      <c r="B158" s="34">
        <f t="shared" si="16"/>
        <v>433</v>
      </c>
      <c r="C158" s="34">
        <f t="shared" si="17"/>
        <v>10978.48</v>
      </c>
      <c r="D158" s="34">
        <f t="shared" si="18"/>
        <v>171</v>
      </c>
      <c r="E158" s="34">
        <f t="shared" si="19"/>
        <v>604</v>
      </c>
    </row>
    <row r="159" spans="1:5" x14ac:dyDescent="0.2">
      <c r="A159" s="432" t="s">
        <v>131</v>
      </c>
      <c r="B159" s="34">
        <f t="shared" si="16"/>
        <v>394</v>
      </c>
      <c r="C159" s="34">
        <f t="shared" si="17"/>
        <v>8961.98</v>
      </c>
      <c r="D159" s="34">
        <f t="shared" si="18"/>
        <v>54</v>
      </c>
      <c r="E159" s="34">
        <f t="shared" si="19"/>
        <v>448</v>
      </c>
    </row>
    <row r="160" spans="1:5" x14ac:dyDescent="0.2">
      <c r="A160" s="432" t="s">
        <v>138</v>
      </c>
      <c r="B160" s="34">
        <f t="shared" si="16"/>
        <v>632</v>
      </c>
      <c r="C160" s="34">
        <f t="shared" si="17"/>
        <v>13052.5</v>
      </c>
      <c r="D160" s="34">
        <f t="shared" si="18"/>
        <v>159</v>
      </c>
      <c r="E160" s="34">
        <f t="shared" si="19"/>
        <v>791</v>
      </c>
    </row>
    <row r="161" spans="1:12" x14ac:dyDescent="0.2">
      <c r="A161" s="432" t="s">
        <v>140</v>
      </c>
      <c r="B161" s="34">
        <f t="shared" si="16"/>
        <v>269</v>
      </c>
      <c r="C161" s="34">
        <f t="shared" si="17"/>
        <v>6261</v>
      </c>
      <c r="D161" s="34">
        <f t="shared" si="18"/>
        <v>39</v>
      </c>
      <c r="E161" s="34">
        <f t="shared" si="19"/>
        <v>308</v>
      </c>
    </row>
    <row r="162" spans="1:12" x14ac:dyDescent="0.2">
      <c r="A162" s="432" t="s">
        <v>149</v>
      </c>
      <c r="B162" s="34">
        <f t="shared" si="16"/>
        <v>609</v>
      </c>
      <c r="C162" s="34">
        <f t="shared" si="17"/>
        <v>15933.98</v>
      </c>
      <c r="D162" s="34">
        <f t="shared" si="18"/>
        <v>119</v>
      </c>
      <c r="E162" s="34">
        <f t="shared" si="19"/>
        <v>728</v>
      </c>
    </row>
    <row r="163" spans="1:12" x14ac:dyDescent="0.2">
      <c r="A163" s="432" t="s">
        <v>4040</v>
      </c>
      <c r="B163" s="34">
        <f t="shared" si="16"/>
        <v>5</v>
      </c>
      <c r="C163" s="34">
        <f t="shared" si="17"/>
        <v>55</v>
      </c>
      <c r="D163" s="34">
        <f t="shared" si="18"/>
        <v>0</v>
      </c>
      <c r="E163" s="34">
        <f t="shared" si="19"/>
        <v>5</v>
      </c>
    </row>
    <row r="164" spans="1:12" x14ac:dyDescent="0.2">
      <c r="A164" s="432" t="s">
        <v>192</v>
      </c>
      <c r="B164" s="34">
        <f t="shared" si="16"/>
        <v>213</v>
      </c>
      <c r="C164" s="34">
        <f t="shared" si="17"/>
        <v>4760</v>
      </c>
      <c r="D164" s="34">
        <f t="shared" si="18"/>
        <v>67</v>
      </c>
      <c r="E164" s="34">
        <f t="shared" si="19"/>
        <v>280</v>
      </c>
    </row>
    <row r="165" spans="1:12" x14ac:dyDescent="0.2">
      <c r="A165" s="432" t="s">
        <v>201</v>
      </c>
      <c r="B165" s="34">
        <f t="shared" si="16"/>
        <v>175</v>
      </c>
      <c r="C165" s="34">
        <f t="shared" si="17"/>
        <v>4815</v>
      </c>
      <c r="D165" s="34">
        <f t="shared" si="18"/>
        <v>23</v>
      </c>
      <c r="E165" s="34">
        <f t="shared" si="19"/>
        <v>198</v>
      </c>
    </row>
    <row r="166" spans="1:12" x14ac:dyDescent="0.2">
      <c r="A166" s="432" t="s">
        <v>217</v>
      </c>
      <c r="B166" s="34">
        <f t="shared" si="16"/>
        <v>412</v>
      </c>
      <c r="C166" s="34">
        <f t="shared" si="17"/>
        <v>9269.48</v>
      </c>
      <c r="D166" s="34">
        <f t="shared" si="18"/>
        <v>87</v>
      </c>
      <c r="E166" s="34">
        <f t="shared" si="19"/>
        <v>499</v>
      </c>
    </row>
    <row r="167" spans="1:12" x14ac:dyDescent="0.2">
      <c r="A167" s="432" t="s">
        <v>218</v>
      </c>
      <c r="B167" s="34">
        <f t="shared" si="16"/>
        <v>315</v>
      </c>
      <c r="C167" s="34">
        <f t="shared" si="17"/>
        <v>8709.48</v>
      </c>
      <c r="D167" s="34">
        <f t="shared" si="18"/>
        <v>69</v>
      </c>
      <c r="E167" s="34">
        <f t="shared" si="19"/>
        <v>384</v>
      </c>
    </row>
    <row r="168" spans="1:12" x14ac:dyDescent="0.2">
      <c r="A168" s="432" t="s">
        <v>232</v>
      </c>
      <c r="B168" s="34">
        <f t="shared" si="16"/>
        <v>238</v>
      </c>
      <c r="C168" s="34">
        <f t="shared" si="17"/>
        <v>5151</v>
      </c>
      <c r="D168" s="34">
        <f t="shared" si="18"/>
        <v>34</v>
      </c>
      <c r="E168" s="34">
        <f t="shared" si="19"/>
        <v>272</v>
      </c>
    </row>
    <row r="169" spans="1:12" x14ac:dyDescent="0.2">
      <c r="A169" s="432" t="s">
        <v>236</v>
      </c>
      <c r="B169" s="34">
        <f t="shared" si="16"/>
        <v>85</v>
      </c>
      <c r="C169" s="34">
        <f t="shared" si="17"/>
        <v>1617.98</v>
      </c>
      <c r="D169" s="34">
        <f t="shared" si="18"/>
        <v>14</v>
      </c>
      <c r="E169" s="34">
        <f t="shared" si="19"/>
        <v>99</v>
      </c>
    </row>
    <row r="170" spans="1:12" x14ac:dyDescent="0.2">
      <c r="A170" s="432" t="s">
        <v>250</v>
      </c>
      <c r="B170" s="34">
        <f t="shared" si="16"/>
        <v>591</v>
      </c>
      <c r="C170" s="34">
        <f t="shared" si="17"/>
        <v>13236.46</v>
      </c>
      <c r="D170" s="34">
        <f t="shared" si="18"/>
        <v>103</v>
      </c>
      <c r="E170" s="34">
        <f t="shared" si="19"/>
        <v>694</v>
      </c>
    </row>
    <row r="171" spans="1:12" s="17" customFormat="1" ht="26.45" customHeight="1" x14ac:dyDescent="0.2">
      <c r="A171" s="431" t="s">
        <v>257</v>
      </c>
      <c r="B171" s="369">
        <f t="shared" si="16"/>
        <v>11</v>
      </c>
      <c r="C171" s="369">
        <f t="shared" si="17"/>
        <v>305</v>
      </c>
      <c r="D171" s="369">
        <f t="shared" si="18"/>
        <v>26</v>
      </c>
      <c r="E171" s="369">
        <f t="shared" si="19"/>
        <v>37</v>
      </c>
    </row>
    <row r="172" spans="1:12" ht="13.35" customHeight="1" x14ac:dyDescent="0.2">
      <c r="A172" s="219"/>
      <c r="B172" s="38"/>
      <c r="C172" s="38"/>
      <c r="D172" s="360"/>
      <c r="E172" s="361" t="s">
        <v>4031</v>
      </c>
      <c r="F172" s="360"/>
    </row>
    <row r="173" spans="1:12" x14ac:dyDescent="0.2">
      <c r="A173" s="354" t="s">
        <v>4032</v>
      </c>
      <c r="B173" s="39"/>
      <c r="C173" s="39"/>
      <c r="D173" s="39"/>
      <c r="E173" s="39"/>
      <c r="F173" s="39"/>
    </row>
    <row r="174" spans="1:12" x14ac:dyDescent="0.2">
      <c r="A174" s="354" t="s">
        <v>4033</v>
      </c>
      <c r="B174" s="38"/>
      <c r="C174" s="38"/>
      <c r="D174" s="38"/>
      <c r="E174" s="38"/>
    </row>
    <row r="175" spans="1:12" ht="13.35" customHeight="1" x14ac:dyDescent="0.2">
      <c r="A175" s="354" t="s">
        <v>4034</v>
      </c>
      <c r="B175" s="255"/>
      <c r="C175" s="255"/>
      <c r="D175" s="255"/>
      <c r="E175" s="255"/>
      <c r="F175" s="255"/>
      <c r="G175" s="255"/>
      <c r="H175" s="255"/>
      <c r="I175" s="255"/>
      <c r="J175" s="255"/>
      <c r="K175" s="255"/>
      <c r="L175" s="255"/>
    </row>
    <row r="176" spans="1:12" x14ac:dyDescent="0.2">
      <c r="A176" s="219"/>
      <c r="B176" s="38"/>
      <c r="C176" s="38"/>
      <c r="D176" s="38"/>
      <c r="E176" s="38"/>
    </row>
  </sheetData>
  <sheetProtection sort="0" autoFilter="0"/>
  <mergeCells count="2">
    <mergeCell ref="B4:C4"/>
    <mergeCell ref="B6:C6"/>
  </mergeCells>
  <dataValidations count="3">
    <dataValidation type="list" allowBlank="1" showInputMessage="1" showErrorMessage="1" sqref="B4:C4 C5" xr:uid="{00000000-0002-0000-0800-000000000000}">
      <formula1>EY_provision</formula1>
    </dataValidation>
    <dataValidation type="list" allowBlank="1" showInputMessage="1" showErrorMessage="1" sqref="B6" xr:uid="{00000000-0002-0000-0800-000001000000}">
      <formula1>Registers</formula1>
    </dataValidation>
    <dataValidation type="list" allowBlank="1" showInputMessage="1" showErrorMessage="1" sqref="B7" xr:uid="{00000000-0002-0000-0800-000002000000}">
      <formula1>LocalAuthority</formula1>
    </dataValidation>
  </dataValidation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4" tint="0.59999389629810485"/>
  </sheetPr>
  <dimension ref="A1:L37"/>
  <sheetViews>
    <sheetView showGridLines="0" zoomScaleNormal="100" workbookViewId="0">
      <selection activeCell="C3" sqref="C3:F3"/>
    </sheetView>
  </sheetViews>
  <sheetFormatPr defaultColWidth="8.85546875" defaultRowHeight="12.75" x14ac:dyDescent="0.2"/>
  <cols>
    <col min="1" max="1" width="40" style="256" customWidth="1"/>
    <col min="2" max="2" width="9.5703125" style="12" customWidth="1"/>
    <col min="3" max="3" width="12" style="12" customWidth="1"/>
    <col min="4" max="4" width="9.5703125" style="12" customWidth="1"/>
    <col min="5" max="5" width="12" style="12" customWidth="1"/>
    <col min="6" max="6" width="9.5703125" style="12" customWidth="1"/>
    <col min="7" max="7" width="12" style="12" customWidth="1"/>
    <col min="8" max="8" width="9.5703125" style="12" customWidth="1"/>
    <col min="9" max="9" width="12" style="12" customWidth="1"/>
    <col min="10" max="10" width="9.5703125" style="12" customWidth="1"/>
    <col min="11" max="11" width="12" style="12" customWidth="1"/>
    <col min="12" max="16384" width="8.85546875" style="12"/>
  </cols>
  <sheetData>
    <row r="1" spans="1:12" ht="34.35" customHeight="1" x14ac:dyDescent="0.25">
      <c r="A1" s="348" t="s">
        <v>4041</v>
      </c>
      <c r="B1" s="393"/>
      <c r="C1" s="393"/>
      <c r="D1" s="130"/>
      <c r="E1" s="130"/>
      <c r="G1" s="7"/>
      <c r="H1" s="394"/>
      <c r="K1" s="7"/>
    </row>
    <row r="2" spans="1:12" s="676" customFormat="1" ht="27.6" customHeight="1" x14ac:dyDescent="0.2">
      <c r="A2" s="673" t="str">
        <f>Ranges!$A$19</f>
        <v>31 March 2022 to 31 August 2022</v>
      </c>
      <c r="B2" s="674"/>
      <c r="C2" s="674"/>
      <c r="D2" s="674"/>
      <c r="E2" s="675"/>
      <c r="F2" s="675"/>
    </row>
    <row r="3" spans="1:12" x14ac:dyDescent="0.2">
      <c r="B3" s="399" t="s">
        <v>4023</v>
      </c>
      <c r="C3" s="795" t="s">
        <v>104</v>
      </c>
      <c r="D3" s="796"/>
      <c r="E3" s="796"/>
      <c r="F3" s="797"/>
      <c r="H3" s="395" t="str">
        <f>IF(J3=1,"ENG",IF(J3=2,"EM",IF(J3=3,"EE",IF(J3=4,"lon",IF(J3=5,"NE",IF(J3=6,"NW",IF(J3=7,"SE",IF(J3=8,"SW"))))))))</f>
        <v>ENG</v>
      </c>
      <c r="I3" s="349" t="str">
        <f>IF(H3=FALSE,IF(J3=9,"WM",IF(J3=10,"YH","nr")),H3)</f>
        <v>ENG</v>
      </c>
      <c r="J3" s="397">
        <f>(MATCH(C3,GOR_PP,0))</f>
        <v>1</v>
      </c>
      <c r="K3" s="398" t="str">
        <f>IF($G$5="Please make a valid selection for local authority","-",IF($L$3=0,"-",IF(ISERROR(H17-H18)=TRUE,0,H17-H18)))</f>
        <v>-</v>
      </c>
      <c r="L3" s="396">
        <f>IF(ISERROR(VLOOKUP(H$7&amp;$C$5&amp;period_pp,joinersandleavers,6,FALSE))=TRUE,0,VLOOKUP(H$7&amp;$C$5&amp;period_pp,joinersandleavers,6,FALSE))+IF(ISERROR(VLOOKUP(H$7&amp;$C$5&amp;period_pp,joinersandleavers,13,FALSE))=TRUE,0,VLOOKUP(H$7&amp;$C$5&amp;period_pp,joinersandleavers,13,FALSE))</f>
        <v>0</v>
      </c>
    </row>
    <row r="4" spans="1:12" x14ac:dyDescent="0.2">
      <c r="A4" s="373"/>
      <c r="B4" s="375"/>
      <c r="C4" s="373"/>
      <c r="D4" s="373"/>
      <c r="E4" s="373"/>
      <c r="F4" s="373"/>
      <c r="G4" s="376"/>
      <c r="H4" s="376"/>
      <c r="I4" s="376"/>
      <c r="J4" s="7"/>
      <c r="K4" s="7"/>
      <c r="L4" s="7"/>
    </row>
    <row r="5" spans="1:12" x14ac:dyDescent="0.2">
      <c r="B5" s="399" t="s">
        <v>4024</v>
      </c>
      <c r="C5" s="795" t="s">
        <v>277</v>
      </c>
      <c r="D5" s="796"/>
      <c r="E5" s="796"/>
      <c r="F5" s="797"/>
      <c r="G5" s="371" t="str">
        <f>IF(HLOOKUP(MATCH(C3,GOR_PP,0),'Drop down Values'!G157:Q159,3,FALSE)=TRUE,"Please make a valid selection for local authority","")</f>
        <v/>
      </c>
      <c r="H5" s="372"/>
      <c r="I5" s="373"/>
      <c r="J5" s="374"/>
      <c r="K5" s="374"/>
      <c r="L5" s="370"/>
    </row>
    <row r="6" spans="1:12" x14ac:dyDescent="0.2">
      <c r="B6" s="42"/>
      <c r="C6" s="42"/>
      <c r="E6" s="42"/>
      <c r="F6" s="42"/>
      <c r="G6" s="42"/>
      <c r="I6" s="42"/>
      <c r="J6" s="42"/>
      <c r="K6" s="42"/>
    </row>
    <row r="7" spans="1:12" ht="27.75" customHeight="1" x14ac:dyDescent="0.2">
      <c r="A7" s="402"/>
      <c r="B7" s="789" t="s">
        <v>86</v>
      </c>
      <c r="C7" s="789"/>
      <c r="D7" s="789" t="s">
        <v>87</v>
      </c>
      <c r="E7" s="789"/>
      <c r="F7" s="789" t="s">
        <v>89</v>
      </c>
      <c r="G7" s="789"/>
      <c r="H7" s="789" t="s">
        <v>91</v>
      </c>
      <c r="I7" s="789"/>
      <c r="J7" s="789" t="s">
        <v>84</v>
      </c>
      <c r="K7" s="789"/>
      <c r="L7" s="377"/>
    </row>
    <row r="8" spans="1:12" ht="12.75" customHeight="1" x14ac:dyDescent="0.2">
      <c r="A8" s="403"/>
      <c r="B8" s="379" t="s">
        <v>20</v>
      </c>
      <c r="C8" s="380" t="s">
        <v>304</v>
      </c>
      <c r="D8" s="379" t="s">
        <v>20</v>
      </c>
      <c r="E8" s="380" t="s">
        <v>304</v>
      </c>
      <c r="F8" s="379" t="s">
        <v>20</v>
      </c>
      <c r="G8" s="380" t="s">
        <v>304</v>
      </c>
      <c r="H8" s="379" t="s">
        <v>20</v>
      </c>
      <c r="I8" s="380" t="s">
        <v>304</v>
      </c>
      <c r="J8" s="379" t="s">
        <v>20</v>
      </c>
      <c r="K8" s="380" t="s">
        <v>304</v>
      </c>
      <c r="L8" s="378"/>
    </row>
    <row r="9" spans="1:12" ht="25.35" customHeight="1" x14ac:dyDescent="0.2">
      <c r="A9" s="404" t="s">
        <v>97</v>
      </c>
      <c r="B9" s="382"/>
      <c r="C9" s="383" t="s">
        <v>4042</v>
      </c>
      <c r="D9" s="383" t="s">
        <v>4042</v>
      </c>
      <c r="E9" s="383" t="s">
        <v>4042</v>
      </c>
      <c r="F9" s="383"/>
      <c r="G9" s="383" t="s">
        <v>4042</v>
      </c>
      <c r="H9" s="383"/>
      <c r="I9" s="383" t="s">
        <v>4042</v>
      </c>
      <c r="J9" s="383"/>
      <c r="K9" s="383" t="s">
        <v>4042</v>
      </c>
      <c r="L9" s="7"/>
    </row>
    <row r="10" spans="1:12" x14ac:dyDescent="0.2">
      <c r="A10" s="408" t="str">
        <f>"Position as at " &amp; LEFT(period_pp,FIND(" to",period_pp))</f>
        <v xml:space="preserve">Position as at 31 March 2022 </v>
      </c>
      <c r="B10" s="384">
        <f>IFERROR(B16+B23,"-")</f>
        <v>31373</v>
      </c>
      <c r="C10" s="385">
        <f>IF($G$5="Please make a valid selection for local authority","-",IF(ISERROR(VLOOKUP(B$7&amp;$C$5&amp;period_pp,joinersandleavers,7,FALSE))=TRUE,0,VLOOKUP(B$7&amp;$C$5&amp;period_pp,joinersandleavers,7,FALSE)))</f>
        <v>191811.4</v>
      </c>
      <c r="D10" s="384">
        <f>IFERROR(D16+D23,"-")</f>
        <v>27291</v>
      </c>
      <c r="E10" s="385">
        <f>IF($G$5="Please make a valid selection for local authority","-",IF(ISERROR(VLOOKUP(D$7&amp;$C$5&amp;period_pp,joinersandleavers,7,FALSE))=TRUE,0,VLOOKUP(D$7&amp;$C$5&amp;period_pp,joinersandleavers,7,FALSE)))</f>
        <v>1094068.24</v>
      </c>
      <c r="F10" s="384">
        <f>IFERROR(F16+F23,"-")</f>
        <v>239</v>
      </c>
      <c r="G10" s="385">
        <f>IF($G$5="Please make a valid selection for local authority","-",IF(ISERROR(VLOOKUP(F$7&amp;$C$5&amp;period_pp,joinersandleavers,7,FALSE))=TRUE,0,VLOOKUP(F$7&amp;$C$5&amp;period_pp,joinersandleavers,7,FALSE)))</f>
        <v>5382.4</v>
      </c>
      <c r="H10" s="384">
        <f>IFERROR(H16+H23,H23)</f>
        <v>9122</v>
      </c>
      <c r="I10" s="385" t="s">
        <v>4030</v>
      </c>
      <c r="J10" s="384">
        <f>IFERROR(J16+J23,"-")</f>
        <v>68025</v>
      </c>
      <c r="K10" s="385">
        <f>IF($G$5="Please make a valid selection for local authority","-",IF(ISERROR(VLOOKUP(J$7&amp;$C$5&amp;period_pp,joinersandleavers,7,FALSE))=TRUE,0,VLOOKUP(J$7&amp;$C$5&amp;period_pp,joinersandleavers,7,FALSE)))</f>
        <v>1291262.04</v>
      </c>
      <c r="L10" s="386"/>
    </row>
    <row r="11" spans="1:12" x14ac:dyDescent="0.2">
      <c r="A11" s="410" t="s">
        <v>4043</v>
      </c>
      <c r="B11" s="387">
        <f>IFERROR(B17+B24,"-")</f>
        <v>650</v>
      </c>
      <c r="C11" s="387">
        <f>IF($G$5="Please make a valid selection for local authority","-",IF(ISERROR(VLOOKUP(B$7&amp;$C$5&amp;period_pp,joinersandleavers,9,FALSE))=TRUE,0,VLOOKUP(B$7&amp;$C$5&amp;period_pp,joinersandleavers,9,FALSE)))</f>
        <v>2359.5</v>
      </c>
      <c r="D11" s="387">
        <f>IFERROR(D17+D24,"-")</f>
        <v>1218</v>
      </c>
      <c r="E11" s="387">
        <f>IF($G$5="Please make a valid selection for local authority","-",IF(ISERROR(VLOOKUP(D$7&amp;$C$5&amp;period_pp,joinersandleavers,9,FALSE))=TRUE,0,VLOOKUP(D$7&amp;$C$5&amp;period_pp,joinersandleavers,9,FALSE)))</f>
        <v>36167.440000000002</v>
      </c>
      <c r="F11" s="387">
        <f>IFERROR(F17+F24,"-")</f>
        <v>6</v>
      </c>
      <c r="G11" s="387">
        <f>IF($G$5="Please make a valid selection for local authority","-",IF(ISERROR(VLOOKUP(F$7&amp;$C$5&amp;period_pp,joinersandleavers,9,FALSE))=TRUE,0,VLOOKUP(F$7&amp;$C$5&amp;period_pp,joinersandleavers,9,FALSE)))</f>
        <v>118</v>
      </c>
      <c r="H11" s="387">
        <f>IFERROR(H17+H24,H24)</f>
        <v>605</v>
      </c>
      <c r="I11" s="387" t="s">
        <v>4030</v>
      </c>
      <c r="J11" s="387">
        <f>IFERROR(J17+J24,"-")</f>
        <v>2479</v>
      </c>
      <c r="K11" s="387">
        <f>IF($G$5="Please make a valid selection for local authority","-",IF(ISERROR(VLOOKUP(J$7&amp;$C$5&amp;period_pp,joinersandleavers,9,FALSE))=TRUE,0,VLOOKUP(J$7&amp;$C$5&amp;period_pp,joinersandleavers,9,FALSE)))</f>
        <v>38644.94</v>
      </c>
      <c r="L11" s="7"/>
    </row>
    <row r="12" spans="1:12" x14ac:dyDescent="0.2">
      <c r="A12" s="410" t="s">
        <v>4044</v>
      </c>
      <c r="B12" s="387">
        <f>IFERROR(B18+B25,"-")</f>
        <v>2398</v>
      </c>
      <c r="C12" s="387">
        <f>IF($G$5="Please make a valid selection for local authority","-",IF(ISERROR(VLOOKUP(B$7&amp;$C$5&amp;period_pp,joinersandleavers,11,FALSE))=TRUE,0,VLOOKUP(B$7&amp;$C$5&amp;period_pp,joinersandleavers,11,FALSE)))</f>
        <v>13888.2</v>
      </c>
      <c r="D12" s="387">
        <f>IFERROR(D18+D25,"-")</f>
        <v>1447</v>
      </c>
      <c r="E12" s="387">
        <f>IF($G$5="Please make a valid selection for local authority","-",IF(ISERROR(VLOOKUP(D$7&amp;$C$5&amp;period_pp,joinersandleavers,11,FALSE))=TRUE,0,VLOOKUP(D$7&amp;$C$5&amp;period_pp,joinersandleavers,11,FALSE)))</f>
        <v>43019.08</v>
      </c>
      <c r="F12" s="387">
        <f>IFERROR(F18+F25,"-")</f>
        <v>20</v>
      </c>
      <c r="G12" s="387">
        <f>IF($G$5="Please make a valid selection for local authority","-",IF(ISERROR(VLOOKUP(F$7&amp;$C$5&amp;period_pp,joinersandleavers,11,FALSE))=TRUE,0,VLOOKUP(F$7&amp;$C$5&amp;period_pp,joinersandleavers,11,FALSE)))</f>
        <v>422</v>
      </c>
      <c r="H12" s="387">
        <f>IFERROR(H18+H25,H25)</f>
        <v>1066</v>
      </c>
      <c r="I12" s="387" t="s">
        <v>4030</v>
      </c>
      <c r="J12" s="387">
        <f>IFERROR(J18+J25,"-")</f>
        <v>4931</v>
      </c>
      <c r="K12" s="387">
        <f>IF($G$5="Please make a valid selection for local authority","-",IF(ISERROR(VLOOKUP(J$7&amp;$C$5&amp;period_pp,joinersandleavers,11,FALSE))=TRUE,0,VLOOKUP(J$7&amp;$C$5&amp;period_pp,joinersandleavers,11,FALSE)))</f>
        <v>57329.279999999999</v>
      </c>
      <c r="L12" s="7"/>
    </row>
    <row r="13" spans="1:12" x14ac:dyDescent="0.2">
      <c r="A13" s="410" t="s">
        <v>4045</v>
      </c>
      <c r="B13" s="387">
        <f>IFERROR(B20+B26,"-")</f>
        <v>-1748</v>
      </c>
      <c r="C13" s="387">
        <f>IF($G$5="Please make a valid selection for local authority","-",C17-C18+C19)</f>
        <v>-10580.400000000001</v>
      </c>
      <c r="D13" s="387">
        <f>IFERROR(D20+D26,"-")</f>
        <v>-229</v>
      </c>
      <c r="E13" s="387">
        <f>IF($G$5="Please make a valid selection for local authority","-",IF(M5="Please make a valid selection for local authority",0,E17-E18+E19))</f>
        <v>499.04000000000087</v>
      </c>
      <c r="F13" s="387">
        <f>IFERROR(F20+F26,"-")</f>
        <v>-14</v>
      </c>
      <c r="G13" s="387">
        <f>IF($G$5="Please make a valid selection for local authority","-",IF(P5="Please make a valid selection for local authority",0,G17-G18+G19))</f>
        <v>-153.63999999999999</v>
      </c>
      <c r="H13" s="387">
        <f>IFERROR(H20+H26,H26)</f>
        <v>-461</v>
      </c>
      <c r="I13" s="387" t="s">
        <v>4030</v>
      </c>
      <c r="J13" s="387">
        <f>IFERROR(J20+J26,"-")</f>
        <v>-2452</v>
      </c>
      <c r="K13" s="387">
        <f>IF($G$5="Please make a valid selection for local authority","-",IF(V5="Please make a valid selection for local authority",0,K17-K18+K19))</f>
        <v>-10234.999999999996</v>
      </c>
      <c r="L13" s="7"/>
    </row>
    <row r="14" spans="1:12" x14ac:dyDescent="0.2">
      <c r="A14" s="408" t="str">
        <f>"Position as at "&amp;RIGHT(period_pp,LEN(period_pp)-FIND(" to",period_pp)-3)</f>
        <v>Position as at 31 August 2022</v>
      </c>
      <c r="B14" s="384">
        <f>IFERROR(B21+B27,"-")</f>
        <v>29625</v>
      </c>
      <c r="C14" s="384">
        <f>IF($G$5="Please make a valid selection for local authority","-",IF(ISERROR(VLOOKUP(B$7&amp;$C$5&amp;period_pp,joinersandleavers,14,FALSE))=TRUE,0,VLOOKUP(B$7&amp;$C$5&amp;period_pp,joinersandleavers,14,FALSE)))</f>
        <v>181231</v>
      </c>
      <c r="D14" s="384">
        <f>IFERROR(D21+D27,"-")</f>
        <v>27062</v>
      </c>
      <c r="E14" s="384">
        <f>IF($G$5="Please make a valid selection for local authority","-",IF(ISERROR(VLOOKUP(D$7&amp;$C$5&amp;period_pp,joinersandleavers,14,FALSE))=TRUE,0,VLOOKUP(D$7&amp;$C$5&amp;period_pp,joinersandleavers,14,FALSE)))</f>
        <v>1094567.28</v>
      </c>
      <c r="F14" s="384">
        <f>IFERROR(F21+F27,"-")</f>
        <v>225</v>
      </c>
      <c r="G14" s="384">
        <f>IF($G$5="Please make a valid selection for local authority","-",IF(ISERROR(VLOOKUP(F$7&amp;$C$5&amp;period_pp,joinersandleavers,14,FALSE))=TRUE,0,VLOOKUP(F$7&amp;$C$5&amp;period_pp,joinersandleavers,14,FALSE)))</f>
        <v>5228.76</v>
      </c>
      <c r="H14" s="384">
        <f>IFERROR(H21+H27,H27)</f>
        <v>8661</v>
      </c>
      <c r="I14" s="384" t="s">
        <v>4030</v>
      </c>
      <c r="J14" s="384">
        <f>IFERROR(J21+J27,"-")</f>
        <v>65573</v>
      </c>
      <c r="K14" s="384">
        <f>IF($G$5="Please make a valid selection for local authority","-",IF(ISERROR(VLOOKUP(J$7&amp;$C$5&amp;period_pp,joinersandleavers,14,FALSE))=TRUE,0,VLOOKUP(J$7&amp;$C$5&amp;period_pp,joinersandleavers,14,FALSE)))</f>
        <v>1281027.04</v>
      </c>
      <c r="L14" s="7"/>
    </row>
    <row r="15" spans="1:12" ht="21.6" customHeight="1" x14ac:dyDescent="0.2">
      <c r="A15" s="405" t="s">
        <v>4046</v>
      </c>
      <c r="B15" s="388"/>
      <c r="C15" s="389"/>
      <c r="D15" s="389"/>
      <c r="E15" s="389"/>
      <c r="F15" s="389"/>
      <c r="G15" s="389"/>
      <c r="H15" s="389"/>
      <c r="I15" s="389"/>
      <c r="J15" s="389"/>
      <c r="K15" s="389"/>
      <c r="L15" s="386"/>
    </row>
    <row r="16" spans="1:12" x14ac:dyDescent="0.2">
      <c r="A16" s="408" t="str">
        <f>"Position as at " &amp; LEFT(period_pp,FIND(" to",period_pp))</f>
        <v xml:space="preserve">Position as at 31 March 2022 </v>
      </c>
      <c r="B16" s="384">
        <f>IF($G$5="Please make a valid selection for local authority","-",IF(ISERROR(VLOOKUP(B$7&amp;$C$5&amp;period_pp,joinersandleavers,6,FALSE))=TRUE,0,VLOOKUP(B$7&amp;$C$5&amp;period_pp,joinersandleavers,6,FALSE)))</f>
        <v>29619</v>
      </c>
      <c r="C16" s="384">
        <f>IF($G$5="Please make a valid selection for local authority","-",IF(ISERROR(VLOOKUP(B$7&amp;$C$5&amp;period_pp,joinersandleavers,7,FALSE))=TRUE,0,VLOOKUP(B$7&amp;$C$5&amp;period_pp,joinersandleavers,7,FALSE)))</f>
        <v>191811.4</v>
      </c>
      <c r="D16" s="384">
        <f>IF($G$5="Please make a valid selection for local authority","-",IF(ISERROR(VLOOKUP(D$7&amp;$C$5&amp;period_pp,joinersandleavers,6,FALSE))=TRUE,0,VLOOKUP(D$7&amp;$C$5&amp;period_pp,joinersandleavers,6,FALSE)))</f>
        <v>23342</v>
      </c>
      <c r="E16" s="385">
        <f>IF($G$5="Please make a valid selection for local authority","-",IF(ISERROR(VLOOKUP(D$7&amp;$C$5&amp;period_pp,joinersandleavers,7,FALSE))=TRUE,0,VLOOKUP(D$7&amp;$C$5&amp;period_pp,joinersandleavers,7,FALSE)))</f>
        <v>1094068.24</v>
      </c>
      <c r="F16" s="384">
        <f>IF($G$5="Please make a valid selection for local authority","-",IF(ISERROR(VLOOKUP(F$7&amp;$C$5&amp;period_pp,joinersandleavers,6,FALSE))=TRUE,0,VLOOKUP(F$7&amp;$C$5&amp;period_pp,joinersandleavers,6,FALSE)))</f>
        <v>232</v>
      </c>
      <c r="G16" s="385">
        <f>IF($G$5="Please make a valid selection for local authority","-",IF(ISERROR(VLOOKUP(F$7&amp;$C$5&amp;period_pp,joinersandleavers,7,FALSE))=TRUE,0,VLOOKUP(F$7&amp;$C$5&amp;period_pp,joinersandleavers,7,FALSE)))</f>
        <v>5382.4</v>
      </c>
      <c r="H16" s="387" t="str">
        <f>IF($G$5="Please make a valid selection for local authority","-",IF($L$3=0,"-",IF(ISERROR(VLOOKUP(H$7&amp;$C$5&amp;period_pp,joinersandleavers,8,FALSE))=TRUE,0,VLOOKUP(H$7&amp;$C$5&amp;period_pp,joinersandleavers,8,FALSE))))</f>
        <v>-</v>
      </c>
      <c r="I16" s="385" t="s">
        <v>4030</v>
      </c>
      <c r="J16" s="384">
        <f>IF($G$5="Please make a valid selection for local authority","-",IF(ISERROR(VLOOKUP(J$7&amp;$C$5&amp;period_pp,joinersandleavers,6,FALSE))=TRUE,0,VLOOKUP(J$7&amp;$C$5&amp;period_pp,joinersandleavers,6,FALSE)))</f>
        <v>53193</v>
      </c>
      <c r="K16" s="385">
        <f>IF($G$5="Please make a valid selection for local authority","-",IF(ISERROR(VLOOKUP(J$7&amp;$C$5&amp;period_pp,joinersandleavers,7,FALSE))=TRUE,0,VLOOKUP(J$7&amp;$C$5&amp;period_pp,joinersandleavers,7,FALSE)))</f>
        <v>1291262.04</v>
      </c>
      <c r="L16" s="7"/>
    </row>
    <row r="17" spans="1:12" x14ac:dyDescent="0.2">
      <c r="A17" s="410" t="s">
        <v>4047</v>
      </c>
      <c r="B17" s="387">
        <f>IF($G$5="Please make a valid selection for local authority","-",IF(ISERROR(VLOOKUP(B$7&amp;$C$5&amp;period_pp,joinersandleavers,8,FALSE))=TRUE,0,VLOOKUP(B$7&amp;$C$5&amp;period_pp,joinersandleavers,8,FALSE)))</f>
        <v>479</v>
      </c>
      <c r="C17" s="387">
        <f>IF($G$5="Please make a valid selection for local authority","-",IF(ISERROR(VLOOKUP(B$7&amp;$C$5&amp;period_pp,joinersandleavers,9,FALSE))=TRUE,0,VLOOKUP(B$7&amp;$C$5&amp;period_pp,joinersandleavers,9,FALSE)))</f>
        <v>2359.5</v>
      </c>
      <c r="D17" s="387">
        <f>IF($G$5="Please make a valid selection for local authority","-",IF(ISERROR(VLOOKUP(D$7&amp;$C$5&amp;period_pp,joinersandleavers,8,FALSE))=TRUE,0,VLOOKUP(D$7&amp;$C$5&amp;period_pp,joinersandleavers,8,FALSE)))</f>
        <v>817</v>
      </c>
      <c r="E17" s="387">
        <f>IF($G$5="Please make a valid selection for local authority","-",IF(ISERROR(VLOOKUP(D$7&amp;$C$5&amp;period_pp,joinersandleavers,9,FALSE))=TRUE,0,VLOOKUP(D$7&amp;$C$5&amp;period_pp,joinersandleavers,9,FALSE)))</f>
        <v>36167.440000000002</v>
      </c>
      <c r="F17" s="387">
        <f>IF($G$5="Please make a valid selection for local authority","-",IF(ISERROR(VLOOKUP(F$7&amp;$C$5&amp;period_pp,joinersandleavers,8,FALSE))=TRUE,0,VLOOKUP(F$7&amp;$C$5&amp;period_pp,joinersandleavers,8,FALSE)))</f>
        <v>6</v>
      </c>
      <c r="G17" s="387">
        <f>IF($G$5="Please make a valid selection for local authority","-",IF(ISERROR(VLOOKUP(F$7&amp;$C$5&amp;period_pp,joinersandleavers,9,FALSE))=TRUE,0,VLOOKUP(F$7&amp;$C$5&amp;period_pp,joinersandleavers,9,FALSE)))</f>
        <v>118</v>
      </c>
      <c r="H17" s="387" t="str">
        <f>IF($G$5="Please make a valid selection for local authority","-",IF($L$3=0,"-",IF(ISERROR(VLOOKUP(H$7&amp;$C$5&amp;period_pp,joinersandleavers,8,FALSE))=TRUE,0,VLOOKUP(H$7&amp;$C$5&amp;period_pp,joinersandleavers,8,FALSE))))</f>
        <v>-</v>
      </c>
      <c r="I17" s="387" t="s">
        <v>4030</v>
      </c>
      <c r="J17" s="387">
        <f>IF($G$5="Please make a valid selection for local authority","-",IF(ISERROR(VLOOKUP(J$7&amp;$C$5&amp;period_pp,joinersandleavers,8,FALSE))=TRUE,0,VLOOKUP(J$7&amp;$C$5&amp;period_pp,joinersandleavers,8,FALSE)))</f>
        <v>1302</v>
      </c>
      <c r="K17" s="387">
        <f>IF($G$5="Please make a valid selection for local authority","-",IF(ISERROR(VLOOKUP(J$7&amp;$C$5&amp;period_pp,joinersandleavers,9,FALSE))=TRUE,0,VLOOKUP(J$7&amp;$C$5&amp;period_pp,joinersandleavers,9,FALSE)))</f>
        <v>38644.94</v>
      </c>
      <c r="L17" s="7"/>
    </row>
    <row r="18" spans="1:12" x14ac:dyDescent="0.2">
      <c r="A18" s="410" t="s">
        <v>4044</v>
      </c>
      <c r="B18" s="387">
        <f>IF($G$5="Please make a valid selection for local authority","-",IF(ISERROR(VLOOKUP(B$7&amp;$C$5&amp;period_pp,joinersandleavers,10,FALSE))=TRUE,0,VLOOKUP(B$7&amp;$C$5&amp;period_pp,joinersandleavers,10,FALSE)))</f>
        <v>2210</v>
      </c>
      <c r="C18" s="387">
        <f>IF($G$5="Please make a valid selection for local authority","-",IF(ISERROR(VLOOKUP(B$7&amp;$C$5&amp;period_pp,joinersandleavers,11,FALSE))=TRUE,0,VLOOKUP(B$7&amp;$C$5&amp;period_pp,joinersandleavers,11,FALSE)))</f>
        <v>13888.2</v>
      </c>
      <c r="D18" s="387">
        <f>IF($G$5="Please make a valid selection for local authority","-",IF(ISERROR(VLOOKUP(D$7&amp;$C$5&amp;period_pp,joinersandleavers,10,FALSE))=TRUE,0,VLOOKUP(D$7&amp;$C$5&amp;period_pp,joinersandleavers,10,FALSE)))</f>
        <v>1119</v>
      </c>
      <c r="E18" s="387">
        <f>IF($G$5="Please make a valid selection for local authority","-",IF(ISERROR(VLOOKUP(D$7&amp;$C$5&amp;period_pp,joinersandleavers,11,FALSE))=TRUE,0,VLOOKUP(D$7&amp;$C$5&amp;period_pp,joinersandleavers,11,FALSE)))</f>
        <v>43019.08</v>
      </c>
      <c r="F18" s="387">
        <f>IF($G$5="Please make a valid selection for local authority","-",IF(ISERROR(VLOOKUP(F$7&amp;$C$5&amp;period_pp,joinersandleavers,10,FALSE))=TRUE,0,VLOOKUP(F$7&amp;$C$5&amp;period_pp,joinersandleavers,10,FALSE)))</f>
        <v>19</v>
      </c>
      <c r="G18" s="387">
        <f>IF($G$5="Please make a valid selection for local authority","-",IF(ISERROR(VLOOKUP(F$7&amp;$C$5&amp;period_pp,joinersandleavers,11,FALSE))=TRUE,0,VLOOKUP(F$7&amp;$C$5&amp;period_pp,joinersandleavers,11,FALSE)))</f>
        <v>422</v>
      </c>
      <c r="H18" s="387" t="str">
        <f>IF($G$5="Please make a valid selection for local authority","-",IF($L$3=0,"-",IF(ISERROR(VLOOKUP(H$7&amp;$C$5&amp;period_pp,joinersandleavers,10,FALSE))=TRUE,0,VLOOKUP(H$7&amp;$C$5&amp;period_pp,joinersandleavers,10,FALSE))))</f>
        <v>-</v>
      </c>
      <c r="I18" s="387" t="s">
        <v>4030</v>
      </c>
      <c r="J18" s="387">
        <f>IF($G$5="Please make a valid selection for local authority","-",IF(ISERROR(VLOOKUP(J$7&amp;$C$5&amp;period_pp,joinersandleavers,10,FALSE))=TRUE,0,VLOOKUP(J$7&amp;$C$5&amp;period_pp,joinersandleavers,10,FALSE)))</f>
        <v>3348</v>
      </c>
      <c r="K18" s="387">
        <f>IF($G$5="Please make a valid selection for local authority","-",IF(ISERROR(VLOOKUP(J$7&amp;$C$5&amp;period_pp,joinersandleavers,11,FALSE))=TRUE,0,VLOOKUP(J$7&amp;$C$5&amp;period_pp,joinersandleavers,11,FALSE)))</f>
        <v>57329.279999999999</v>
      </c>
      <c r="L18" s="7"/>
    </row>
    <row r="19" spans="1:12" x14ac:dyDescent="0.2">
      <c r="A19" s="410" t="s">
        <v>4048</v>
      </c>
      <c r="B19" s="390" t="s">
        <v>4030</v>
      </c>
      <c r="C19" s="390">
        <f>IF($G$5="Please make a valid selection for local authority","-",IF(ISERROR(VLOOKUP(B$7&amp;$C$5&amp;period_pp,joinersandleavers,12,FALSE))=TRUE,0,VLOOKUP(B$7&amp;$C$5&amp;period_pp,joinersandleavers,12,FALSE)))</f>
        <v>948.3</v>
      </c>
      <c r="D19" s="390" t="s">
        <v>4030</v>
      </c>
      <c r="E19" s="390">
        <f>IF($G$5="Please make a valid selection for local authority","-",IF(ISERROR(VLOOKUP(D$7&amp;$C$5&amp;period_pp,joinersandleavers,12,FALSE))=TRUE,0,VLOOKUP(D$7&amp;$C$5&amp;period_pp,joinersandleavers,12,FALSE)))</f>
        <v>7350.68</v>
      </c>
      <c r="F19" s="390" t="s">
        <v>4030</v>
      </c>
      <c r="G19" s="390">
        <f>IF($G$5="Please make a valid selection for local authority","-",IF(ISERROR(VLOOKUP(F$7&amp;$C$5&amp;period_pp,joinersandleavers,12,FALSE))=TRUE,0,VLOOKUP(F$7&amp;$C$5&amp;period_pp,joinersandleavers,12,FALSE)))</f>
        <v>150.36000000000001</v>
      </c>
      <c r="H19" s="390" t="s">
        <v>4030</v>
      </c>
      <c r="I19" s="390" t="s">
        <v>4030</v>
      </c>
      <c r="J19" s="390" t="s">
        <v>4030</v>
      </c>
      <c r="K19" s="390">
        <f>IF($G$5="Please make a valid selection for local authority","-",IF(ISERROR(VLOOKUP(J$7&amp;$C$5&amp;period_pp,joinersandleavers,12,FALSE))=TRUE,0,VLOOKUP(J$7&amp;$C$5&amp;period_pp,joinersandleavers,12,FALSE)))</f>
        <v>8449.34</v>
      </c>
      <c r="L19" s="7"/>
    </row>
    <row r="20" spans="1:12" x14ac:dyDescent="0.2">
      <c r="A20" s="410" t="s">
        <v>4045</v>
      </c>
      <c r="B20" s="387">
        <f>IF($G$5="Please make a valid selection for local authority","-",B17-B18)</f>
        <v>-1731</v>
      </c>
      <c r="C20" s="387">
        <f>IF($G$5="Please make a valid selection for local authority","-",C17-C18+C19)</f>
        <v>-10580.400000000001</v>
      </c>
      <c r="D20" s="387">
        <f>IF($G$5="Please make a valid selection for local authority","-",IF(M5="Please make a valid selection for local authority","-",D17-D18))</f>
        <v>-302</v>
      </c>
      <c r="E20" s="387">
        <f>IF($G$5="Please make a valid selection for local authority","-",IF(M5="Please make a valid selection for local authority",0,E17-E18+E19))</f>
        <v>499.04000000000087</v>
      </c>
      <c r="F20" s="387">
        <f>IF($G$5="Please make a valid selection for local authority","-",IF(P5="Please make a valid selection for local authority","-",F17-F18))</f>
        <v>-13</v>
      </c>
      <c r="G20" s="387">
        <f>IF($G$5="Please make a valid selection for local authority","-",IF(P5="Please make a valid selection for local authority",0,G17-G18+G19))</f>
        <v>-153.63999999999999</v>
      </c>
      <c r="H20" s="387" t="str">
        <f>IF($G$5="Please make a valid selection for local authority","-",IF($L$3=0,"-",IF(ISERROR(H17-H18)=TRUE,0,H17-H18)))</f>
        <v>-</v>
      </c>
      <c r="I20" s="387" t="s">
        <v>4030</v>
      </c>
      <c r="J20" s="387">
        <f>IF($G$5="Please make a valid selection for local authority","-",IF(V5="Please make a valid selection for local authority","-",J17-J18))</f>
        <v>-2046</v>
      </c>
      <c r="K20" s="387">
        <f>IF($G$5="Please make a valid selection for local authority","-",IF(V5="Please make a valid selection for local authority",0,K17-K18+K19))</f>
        <v>-10234.999999999996</v>
      </c>
      <c r="L20" s="7"/>
    </row>
    <row r="21" spans="1:12" x14ac:dyDescent="0.2">
      <c r="A21" s="408" t="str">
        <f>"Position as at "&amp;RIGHT(period_pp,LEN(period_pp)-FIND(" to",period_pp)-3)</f>
        <v>Position as at 31 August 2022</v>
      </c>
      <c r="B21" s="384">
        <f>IF($G$5="Please make a valid selection for local authority","-",IF(ISERROR(VLOOKUP(B$7&amp;$C$5&amp;period_pp,joinersandleavers,13,FALSE))=TRUE,0,VLOOKUP(B$7&amp;$C$5&amp;period_pp,joinersandleavers,13,FALSE)))</f>
        <v>27888</v>
      </c>
      <c r="C21" s="384">
        <f>IF($G$5="Please make a valid selection for local authority","-",IF(ISERROR(VLOOKUP(B$7&amp;$C$5&amp;period_pp,joinersandleavers,14,FALSE))=TRUE,0,VLOOKUP(B$7&amp;$C$5&amp;period_pp,joinersandleavers,14,FALSE)))</f>
        <v>181231</v>
      </c>
      <c r="D21" s="384">
        <f>IF($G$5="Please make a valid selection for local authority","-",IF(ISERROR(VLOOKUP(D$7&amp;$C$5&amp;period_pp,joinersandleavers,13,FALSE))=TRUE,0,VLOOKUP(D$7&amp;$C$5&amp;period_pp,joinersandleavers,13,FALSE)))</f>
        <v>23040</v>
      </c>
      <c r="E21" s="384">
        <f>IF($G$5="Please make a valid selection for local authority","-",IF(ISERROR(VLOOKUP(D$7&amp;$C$5&amp;period_pp,joinersandleavers,14,FALSE))=TRUE,0,VLOOKUP(D$7&amp;$C$5&amp;period_pp,joinersandleavers,14,FALSE)))</f>
        <v>1094567.28</v>
      </c>
      <c r="F21" s="384">
        <f>IF($G$5="Please make a valid selection for local authority","-",IF(ISERROR(VLOOKUP(F$7&amp;$C$5&amp;period_pp,joinersandleavers,13,FALSE))=TRUE,0,VLOOKUP(F$7&amp;$C$5&amp;period_pp,joinersandleavers,13,FALSE)))</f>
        <v>219</v>
      </c>
      <c r="G21" s="384">
        <f>IF($G$5="Please make a valid selection for local authority","-",IF(ISERROR(VLOOKUP(F$7&amp;$C$5&amp;period_pp,joinersandleavers,14,FALSE))=TRUE,0,VLOOKUP(F$7&amp;$C$5&amp;period_pp,joinersandleavers,14,FALSE)))</f>
        <v>5228.76</v>
      </c>
      <c r="H21" s="384" t="str">
        <f>IF($G$5="Please make a valid selection for local authority","-",IF($L$3=0,"-",IF(ISERROR(VLOOKUP(H$7&amp;$C$5&amp;period_pp,joinersandleavers,13,FALSE))=TRUE,0,VLOOKUP(H$7&amp;$C$5&amp;period_pp,joinersandleavers,13,FALSE))))</f>
        <v>-</v>
      </c>
      <c r="I21" s="384" t="s">
        <v>4030</v>
      </c>
      <c r="J21" s="384">
        <f>IF($G$5="Please make a valid selection for local authority","-",IF(ISERROR(VLOOKUP(J$7&amp;$C$5&amp;period_pp,joinersandleavers,13,FALSE))=TRUE,0,VLOOKUP(J$7&amp;$C$5&amp;period_pp,joinersandleavers,13,FALSE)))</f>
        <v>51147</v>
      </c>
      <c r="K21" s="384">
        <f>IF($G$5="Please make a valid selection for local authority","-",IF(ISERROR(VLOOKUP(J$7&amp;$C$5&amp;period_pp,joinersandleavers,14,FALSE))=TRUE,0,VLOOKUP(J$7&amp;$C$5&amp;period_pp,joinersandleavers,14,FALSE)))</f>
        <v>1281027.04</v>
      </c>
      <c r="L21" s="7"/>
    </row>
    <row r="22" spans="1:12" ht="21.6" customHeight="1" x14ac:dyDescent="0.2">
      <c r="A22" s="406" t="s">
        <v>4049</v>
      </c>
      <c r="B22" s="387" t="s">
        <v>4042</v>
      </c>
      <c r="C22" s="387" t="s">
        <v>4042</v>
      </c>
      <c r="D22" s="387" t="s">
        <v>4042</v>
      </c>
      <c r="E22" s="387" t="s">
        <v>4042</v>
      </c>
      <c r="F22" s="387"/>
      <c r="G22" s="387" t="s">
        <v>4042</v>
      </c>
      <c r="H22" s="387" t="s">
        <v>4042</v>
      </c>
      <c r="I22" s="387" t="s">
        <v>4042</v>
      </c>
      <c r="J22" s="387" t="s">
        <v>4042</v>
      </c>
      <c r="K22" s="387" t="s">
        <v>4042</v>
      </c>
      <c r="L22" s="381"/>
    </row>
    <row r="23" spans="1:12" x14ac:dyDescent="0.2">
      <c r="A23" s="408" t="str">
        <f>"Position as at " &amp; LEFT(period_pp,FIND(" to",period_pp))</f>
        <v xml:space="preserve">Position as at 31 March 2022 </v>
      </c>
      <c r="B23" s="384">
        <f>IF($G$5="Please make a valid selection for local authority","-",IF(ISERROR(VLOOKUP(B$7&amp;$C$5&amp;period_pp,joinersandleavers,15,FALSE))=TRUE,0,VLOOKUP(B$7&amp;$C$5&amp;period_pp,joinersandleavers,15,FALSE)))</f>
        <v>1754</v>
      </c>
      <c r="C23" s="385" t="s">
        <v>4030</v>
      </c>
      <c r="D23" s="384">
        <f>IF($G$5="Please make a valid selection for local authority","-",IF(ISERROR(VLOOKUP(D$7&amp;$C$5&amp;period_pp,joinersandleavers,15,FALSE))=TRUE,0,VLOOKUP(D$7&amp;$C$5&amp;period_pp,joinersandleavers,15,FALSE)))</f>
        <v>3949</v>
      </c>
      <c r="E23" s="385" t="s">
        <v>4030</v>
      </c>
      <c r="F23" s="384">
        <f>IF($G$5="Please make a valid selection for local authority","-",IF(ISERROR(VLOOKUP(F$7&amp;$C$5&amp;period_pp,joinersandleavers,15,FALSE))=TRUE,0,VLOOKUP(F$7&amp;$C$5&amp;period_pp,joinersandleavers,15,FALSE)))</f>
        <v>7</v>
      </c>
      <c r="G23" s="385" t="s">
        <v>4030</v>
      </c>
      <c r="H23" s="384">
        <f>IF($G$5="Please make a valid selection for local authority","-",IF(ISERROR(VLOOKUP(H$7&amp;$C$5&amp;period_pp,joinersandleavers,15,FALSE))=TRUE,0,VLOOKUP(H$7&amp;$C$5&amp;period_pp,joinersandleavers,15,FALSE)))</f>
        <v>9122</v>
      </c>
      <c r="I23" s="385" t="s">
        <v>4030</v>
      </c>
      <c r="J23" s="384">
        <f>IF($G$5="Please make a valid selection for local authority","-",IF(ISERROR(VLOOKUP(J$7&amp;$C$5&amp;period_pp,joinersandleavers,15,FALSE))=TRUE,0,VLOOKUP(J$7&amp;$C$5&amp;period_pp,joinersandleavers,15,FALSE)))</f>
        <v>14832</v>
      </c>
      <c r="K23" s="385" t="s">
        <v>4030</v>
      </c>
      <c r="L23" s="7"/>
    </row>
    <row r="24" spans="1:12" x14ac:dyDescent="0.2">
      <c r="A24" s="410" t="s">
        <v>4043</v>
      </c>
      <c r="B24" s="387">
        <f>IF($G$5="Please make a valid selection for local authority","-",IF(ISERROR(VLOOKUP(B$7&amp;$C$5&amp;period_pp,joinersandleavers,16,FALSE))=TRUE,0,VLOOKUP(B$7&amp;$C$5&amp;period_pp,joinersandleavers,16,FALSE)))</f>
        <v>171</v>
      </c>
      <c r="C24" s="387" t="s">
        <v>4030</v>
      </c>
      <c r="D24" s="387">
        <f>IF($G$5="Please make a valid selection for local authority","-",IF(ISERROR(VLOOKUP(D$7&amp;$C$5&amp;period_pp,joinersandleavers,16,FALSE))=TRUE,0,VLOOKUP(D$7&amp;$C$5&amp;period_pp,joinersandleavers,16,FALSE)))</f>
        <v>401</v>
      </c>
      <c r="E24" s="387" t="s">
        <v>4030</v>
      </c>
      <c r="F24" s="387">
        <f>IF($G$5="Please make a valid selection for local authority","-",IF(ISERROR(VLOOKUP(F$7&amp;$C$5&amp;period_pp,joinersandleavers,16,FALSE))=TRUE,0,VLOOKUP(F$7&amp;$C$5&amp;period_pp,joinersandleavers,16,FALSE)))</f>
        <v>0</v>
      </c>
      <c r="G24" s="387" t="s">
        <v>4030</v>
      </c>
      <c r="H24" s="387">
        <f>IF($G$5="Please make a valid selection for local authority","-",IF(ISERROR(VLOOKUP(H$7&amp;$C$5&amp;period_pp,joinersandleavers,16,FALSE))=TRUE,0,VLOOKUP(H$7&amp;$C$5&amp;period_pp,joinersandleavers,16,FALSE)))</f>
        <v>605</v>
      </c>
      <c r="I24" s="387" t="s">
        <v>4030</v>
      </c>
      <c r="J24" s="387">
        <f>IF($G$5="Please make a valid selection for local authority","-",IF(ISERROR(VLOOKUP(J$7&amp;$C$5&amp;period_pp,joinersandleavers,16,FALSE))=TRUE,0,VLOOKUP(J$7&amp;$C$5&amp;period_pp,joinersandleavers,16,FALSE)))</f>
        <v>1177</v>
      </c>
      <c r="K24" s="387" t="s">
        <v>4030</v>
      </c>
      <c r="L24" s="7"/>
    </row>
    <row r="25" spans="1:12" x14ac:dyDescent="0.2">
      <c r="A25" s="410" t="s">
        <v>4044</v>
      </c>
      <c r="B25" s="387">
        <f>IF($G$5="Please make a valid selection for local authority","-",IF(ISERROR(VLOOKUP(B$7&amp;$C$5&amp;period_pp,joinersandleavers,17,FALSE))=TRUE,0,VLOOKUP(B$7&amp;$C$5&amp;period_pp,joinersandleavers,17,FALSE)))</f>
        <v>188</v>
      </c>
      <c r="C25" s="387" t="s">
        <v>4030</v>
      </c>
      <c r="D25" s="387">
        <f>IF($G$5="Please make a valid selection for local authority","-",IF(ISERROR(VLOOKUP(D$7&amp;$C$5&amp;period_pp,joinersandleavers,17,FALSE))=TRUE,0,VLOOKUP(D$7&amp;$C$5&amp;period_pp,joinersandleavers,17,FALSE)))</f>
        <v>328</v>
      </c>
      <c r="E25" s="387" t="s">
        <v>4030</v>
      </c>
      <c r="F25" s="387">
        <f>IF($G$5="Please make a valid selection for local authority","-",IF(ISERROR(VLOOKUP(F$7&amp;$C$5&amp;period_pp,joinersandleavers,17,FALSE))=TRUE,0,VLOOKUP(F$7&amp;$C$5&amp;period_pp,joinersandleavers,17,FALSE)))</f>
        <v>1</v>
      </c>
      <c r="G25" s="387" t="s">
        <v>4030</v>
      </c>
      <c r="H25" s="387">
        <f>IF($G$5="Please make a valid selection for local authority","-",IF(ISERROR(VLOOKUP(H$7&amp;$C$5&amp;period_pp,joinersandleavers,17,FALSE))=TRUE,0,VLOOKUP(H$7&amp;$C$5&amp;period_pp,joinersandleavers,17,FALSE)))</f>
        <v>1066</v>
      </c>
      <c r="I25" s="387" t="s">
        <v>4030</v>
      </c>
      <c r="J25" s="387">
        <f>IF($G$5="Please make a valid selection for local authority","-",IF(ISERROR(VLOOKUP(J$7&amp;$C$5&amp;period_pp,joinersandleavers,17,FALSE))=TRUE,0,VLOOKUP(J$7&amp;$C$5&amp;period_pp,joinersandleavers,17,FALSE)))</f>
        <v>1583</v>
      </c>
      <c r="K25" s="387" t="s">
        <v>4030</v>
      </c>
      <c r="L25" s="7"/>
    </row>
    <row r="26" spans="1:12" x14ac:dyDescent="0.2">
      <c r="A26" s="410" t="s">
        <v>4045</v>
      </c>
      <c r="B26" s="387">
        <f>IFERROR(B24-B25,"-")</f>
        <v>-17</v>
      </c>
      <c r="C26" s="387" t="s">
        <v>4030</v>
      </c>
      <c r="D26" s="387">
        <f>IFERROR(D24-D25,"-")</f>
        <v>73</v>
      </c>
      <c r="E26" s="387" t="s">
        <v>4030</v>
      </c>
      <c r="F26" s="387">
        <f>IFERROR(F24-F25,"-")</f>
        <v>-1</v>
      </c>
      <c r="G26" s="387" t="s">
        <v>4030</v>
      </c>
      <c r="H26" s="387">
        <f>IFERROR(H24-H25,"-")</f>
        <v>-461</v>
      </c>
      <c r="I26" s="387" t="s">
        <v>4030</v>
      </c>
      <c r="J26" s="387">
        <f>IFERROR(J24-J25,"-")</f>
        <v>-406</v>
      </c>
      <c r="K26" s="387" t="s">
        <v>4030</v>
      </c>
      <c r="L26" s="7"/>
    </row>
    <row r="27" spans="1:12" s="17" customFormat="1" ht="26.45" customHeight="1" x14ac:dyDescent="0.2">
      <c r="A27" s="409" t="str">
        <f>"Position as at "&amp;RIGHT(period_pp,LEN(period_pp)-FIND(" to",period_pp)-3)</f>
        <v>Position as at 31 August 2022</v>
      </c>
      <c r="B27" s="400">
        <f>IF($G$5="Please make a valid selection for local authority","-",IF(ISERROR(VLOOKUP(B$7&amp;$C$5&amp;period_pp,joinersandleavers,18,FALSE))=TRUE,0,VLOOKUP(B$7&amp;$C$5&amp;period_pp,joinersandleavers,18,FALSE)))</f>
        <v>1737</v>
      </c>
      <c r="C27" s="400" t="s">
        <v>4030</v>
      </c>
      <c r="D27" s="400">
        <f>IF($G$5="Please make a valid selection for local authority","-",IF(ISERROR(VLOOKUP(D$7&amp;$C$5&amp;period_pp,joinersandleavers,18,FALSE))=TRUE,0,VLOOKUP(D$7&amp;$C$5&amp;period_pp,joinersandleavers,18,FALSE)))</f>
        <v>4022</v>
      </c>
      <c r="E27" s="400" t="s">
        <v>4030</v>
      </c>
      <c r="F27" s="400">
        <f>IF($G$5="Please make a valid selection for local authority","-",IF(ISERROR(VLOOKUP(F$7&amp;$C$5&amp;period_pp,joinersandleavers,18,FALSE))=TRUE,0,VLOOKUP(F$7&amp;$C$5&amp;period_pp,joinersandleavers,18,FALSE)))</f>
        <v>6</v>
      </c>
      <c r="G27" s="400" t="s">
        <v>4030</v>
      </c>
      <c r="H27" s="400">
        <f>IF($G$5="Please make a valid selection for local authority","-",IF(ISERROR(VLOOKUP(H$7&amp;$C$5&amp;period_pp,joinersandleavers,18,FALSE))=TRUE,0,VLOOKUP(H$7&amp;$C$5&amp;period_pp,joinersandleavers,18,FALSE)))</f>
        <v>8661</v>
      </c>
      <c r="I27" s="400" t="s">
        <v>4030</v>
      </c>
      <c r="J27" s="400">
        <f>IF($G$5="Please make a valid selection for local authority","-",IF(ISERROR(VLOOKUP(J$7&amp;$C$5&amp;period_pp,joinersandleavers,18,FALSE))=TRUE,0,VLOOKUP(J$7&amp;$C$5&amp;period_pp,joinersandleavers,18,FALSE)))</f>
        <v>14426</v>
      </c>
      <c r="K27" s="400" t="s">
        <v>4030</v>
      </c>
      <c r="L27" s="401"/>
    </row>
    <row r="28" spans="1:12" x14ac:dyDescent="0.2">
      <c r="A28" s="407"/>
      <c r="B28" s="391"/>
      <c r="C28" s="391"/>
      <c r="D28" s="391"/>
      <c r="E28" s="391"/>
      <c r="F28" s="391"/>
      <c r="G28" s="391"/>
      <c r="H28" s="391"/>
      <c r="I28" s="794" t="s">
        <v>4031</v>
      </c>
      <c r="J28" s="794"/>
      <c r="K28" s="794"/>
      <c r="L28" s="392"/>
    </row>
    <row r="29" spans="1:12" x14ac:dyDescent="0.2">
      <c r="A29" s="354" t="s">
        <v>4032</v>
      </c>
      <c r="B29" s="418"/>
      <c r="C29" s="418"/>
      <c r="D29" s="418"/>
      <c r="E29" s="418"/>
      <c r="F29" s="418"/>
      <c r="G29" s="418"/>
      <c r="H29" s="418"/>
      <c r="I29" s="418"/>
      <c r="J29" s="418"/>
      <c r="K29" s="418"/>
      <c r="L29" s="418"/>
    </row>
    <row r="30" spans="1:12" x14ac:dyDescent="0.2">
      <c r="A30" s="354" t="s">
        <v>4033</v>
      </c>
      <c r="B30" s="418"/>
      <c r="C30" s="418"/>
      <c r="D30" s="418"/>
      <c r="E30" s="418"/>
      <c r="F30" s="418"/>
      <c r="G30" s="418"/>
      <c r="H30" s="418"/>
      <c r="I30" s="418"/>
      <c r="J30" s="418"/>
      <c r="K30" s="418"/>
      <c r="L30" s="418"/>
    </row>
    <row r="31" spans="1:12" x14ac:dyDescent="0.2">
      <c r="A31" s="354" t="s">
        <v>4050</v>
      </c>
      <c r="B31" s="418"/>
      <c r="C31" s="418"/>
      <c r="D31" s="418"/>
      <c r="E31" s="418"/>
      <c r="F31" s="418"/>
      <c r="G31" s="418"/>
      <c r="H31" s="418"/>
      <c r="I31" s="418"/>
      <c r="J31" s="418"/>
      <c r="K31" s="419"/>
      <c r="L31" s="420"/>
    </row>
    <row r="32" spans="1:12" x14ac:dyDescent="0.2">
      <c r="A32" s="421" t="s">
        <v>4051</v>
      </c>
      <c r="B32" s="422"/>
      <c r="C32" s="422"/>
      <c r="D32" s="422"/>
      <c r="E32" s="422"/>
      <c r="F32" s="422"/>
      <c r="G32" s="422"/>
      <c r="H32" s="422"/>
      <c r="I32" s="422"/>
      <c r="J32" s="422"/>
      <c r="K32" s="419"/>
      <c r="L32" s="420"/>
    </row>
    <row r="33" spans="1:12" x14ac:dyDescent="0.2">
      <c r="A33" s="421" t="s">
        <v>4052</v>
      </c>
      <c r="B33" s="422"/>
      <c r="C33" s="422"/>
      <c r="D33" s="422"/>
      <c r="E33" s="422"/>
      <c r="F33" s="422"/>
      <c r="G33" s="422"/>
      <c r="H33" s="422"/>
      <c r="I33" s="422"/>
      <c r="J33" s="422"/>
      <c r="K33" s="419"/>
      <c r="L33" s="420"/>
    </row>
    <row r="34" spans="1:12" ht="13.35" customHeight="1" x14ac:dyDescent="0.2">
      <c r="A34" s="354" t="s">
        <v>4053</v>
      </c>
      <c r="B34" s="422"/>
      <c r="C34" s="422"/>
      <c r="D34" s="422"/>
      <c r="E34" s="422"/>
      <c r="F34" s="422"/>
      <c r="G34" s="422"/>
      <c r="H34" s="422"/>
      <c r="I34" s="422"/>
      <c r="J34" s="422"/>
      <c r="K34" s="422"/>
      <c r="L34" s="423"/>
    </row>
    <row r="35" spans="1:12" x14ac:dyDescent="0.2">
      <c r="A35" s="354" t="s">
        <v>4054</v>
      </c>
      <c r="B35" s="355"/>
      <c r="C35" s="355"/>
      <c r="D35" s="355"/>
      <c r="E35" s="355"/>
      <c r="F35" s="355"/>
      <c r="G35" s="355"/>
      <c r="H35" s="355"/>
      <c r="I35" s="355"/>
      <c r="J35" s="355"/>
      <c r="K35" s="355"/>
      <c r="L35" s="423"/>
    </row>
    <row r="36" spans="1:12" ht="13.35" customHeight="1" x14ac:dyDescent="0.2">
      <c r="A36" s="354" t="s">
        <v>4055</v>
      </c>
      <c r="B36" s="422"/>
      <c r="C36" s="422"/>
      <c r="D36" s="422"/>
      <c r="E36" s="422"/>
      <c r="F36" s="422"/>
      <c r="G36" s="422"/>
      <c r="H36" s="422"/>
      <c r="I36" s="422"/>
      <c r="J36" s="422"/>
      <c r="K36" s="422"/>
      <c r="L36" s="422"/>
    </row>
    <row r="37" spans="1:12" x14ac:dyDescent="0.2">
      <c r="A37" s="354"/>
    </row>
  </sheetData>
  <sheetProtection sort="0" autoFilter="0"/>
  <mergeCells count="8">
    <mergeCell ref="H7:I7"/>
    <mergeCell ref="J7:K7"/>
    <mergeCell ref="I28:K28"/>
    <mergeCell ref="C3:F3"/>
    <mergeCell ref="C5:F5"/>
    <mergeCell ref="B7:C7"/>
    <mergeCell ref="D7:E7"/>
    <mergeCell ref="F7:G7"/>
  </mergeCells>
  <dataValidations count="2">
    <dataValidation type="list" allowBlank="1" showInputMessage="1" showErrorMessage="1" sqref="C3:F3" xr:uid="{00000000-0002-0000-0900-000001000000}">
      <formula1>GOR_PP</formula1>
    </dataValidation>
    <dataValidation type="list" allowBlank="1" showInputMessage="1" showErrorMessage="1" sqref="C5:F5" xr:uid="{00000000-0002-0000-0900-000000000000}">
      <formula1>INDIRECT($I$3)</formula1>
    </dataValidation>
  </dataValidations>
  <pageMargins left="0.7" right="0.7" top="0.75" bottom="0.75" header="0.3" footer="0.3"/>
  <pageSetup paperSize="9" orientation="portrait" r:id="rId1"/>
  <ignoredErrors>
    <ignoredError sqref="G5 A10:A27" unlockedFormula="1"/>
    <ignoredError sqref="C11:E21 F10:F21 C10:E10"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haredContentType xmlns="Microsoft.SharePoint.Taxonomy.ContentTypeSync" SourceId="301d8099-d132-40b0-ae0a-bd77b23f6837" ContentTypeId="0x0101009C2B7C2BCED2CC498D2131C55000F42702" PreviousValue="false"/>
</file>

<file path=customXml/item2.xml><?xml version="1.0" encoding="utf-8"?>
<p:properties xmlns:p="http://schemas.microsoft.com/office/2006/metadata/properties" xmlns:xsi="http://www.w3.org/2001/XMLSchema-instance" xmlns:pc="http://schemas.microsoft.com/office/infopath/2007/PartnerControls">
  <documentManagement>
    <f2321e7ae57145009a616bed4e4763a0 xmlns="4d26f180-144a-42ee-8122-e88c3adfe28e">
      <Terms xmlns="http://schemas.microsoft.com/office/infopath/2007/PartnerControls"/>
    </f2321e7ae57145009a616bed4e4763a0>
    <jf9d5451340646c7809b6948a13e369a xmlns="4d26f180-144a-42ee-8122-e88c3adfe28e">
      <Terms xmlns="http://schemas.microsoft.com/office/infopath/2007/PartnerControls"/>
    </jf9d5451340646c7809b6948a13e369a>
    <e89c4b80759c40b1b9d7062f4c2d89c9 xmlns="4d26f180-144a-42ee-8122-e88c3adfe28e">
      <Terms xmlns="http://schemas.microsoft.com/office/infopath/2007/PartnerControls"/>
    </e89c4b80759c40b1b9d7062f4c2d89c9>
    <oa1a93a5a7ef480181db2f87de7cba9a xmlns="4d26f180-144a-42ee-8122-e88c3adfe28e">
      <Terms xmlns="http://schemas.microsoft.com/office/infopath/2007/PartnerControls"/>
    </oa1a93a5a7ef480181db2f87de7cba9a>
    <TaxCatchAll xmlns="4d26f180-144a-42ee-8122-e88c3adfe28e" xsi:nil="true"/>
  </documentManagement>
</p:properties>
</file>

<file path=customXml/item3.xml><?xml version="1.0" encoding="utf-8"?>
<ct:contentTypeSchema xmlns:ct="http://schemas.microsoft.com/office/2006/metadata/contentType" xmlns:ma="http://schemas.microsoft.com/office/2006/metadata/properties/metaAttributes" ct:_="" ma:_="" ma:contentTypeName="Excel workbook" ma:contentTypeID="0x0101009C2B7C2BCED2CC498D2131C55000F4270200E54FDC13026C4149A1DE54EE08F105C2" ma:contentTypeVersion="0" ma:contentTypeDescription="" ma:contentTypeScope="" ma:versionID="18ec2c4631aab89604962c1154c0848b">
  <xsd:schema xmlns:xsd="http://www.w3.org/2001/XMLSchema" xmlns:xs="http://www.w3.org/2001/XMLSchema" xmlns:p="http://schemas.microsoft.com/office/2006/metadata/properties" xmlns:ns2="4d26f180-144a-42ee-8122-e88c3adfe28e" targetNamespace="http://schemas.microsoft.com/office/2006/metadata/properties" ma:root="true" ma:fieldsID="9cfd8fea4e04975df09374aee3439867" ns2:_="">
    <xsd:import namespace="4d26f180-144a-42ee-8122-e88c3adfe28e"/>
    <xsd:element name="properties">
      <xsd:complexType>
        <xsd:sequence>
          <xsd:element name="documentManagement">
            <xsd:complexType>
              <xsd:all>
                <xsd:element ref="ns2:TaxCatchAll" minOccurs="0"/>
                <xsd:element ref="ns2:TaxCatchAllLabel" minOccurs="0"/>
                <xsd:element ref="ns2:oa1a93a5a7ef480181db2f87de7cba9a" minOccurs="0"/>
                <xsd:element ref="ns2:f2321e7ae57145009a616bed4e4763a0" minOccurs="0"/>
                <xsd:element ref="ns2:jf9d5451340646c7809b6948a13e369a" minOccurs="0"/>
                <xsd:element ref="ns2:e89c4b80759c40b1b9d7062f4c2d89c9"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d26f180-144a-42ee-8122-e88c3adfe28e" elementFormDefault="qualified">
    <xsd:import namespace="http://schemas.microsoft.com/office/2006/documentManagement/types"/>
    <xsd:import namespace="http://schemas.microsoft.com/office/infopath/2007/PartnerControls"/>
    <xsd:element name="TaxCatchAll" ma:index="7" nillable="true" ma:displayName="Taxonomy Catch All Column" ma:hidden="true" ma:list="{44767859-cb48-4d2f-bf2d-f0ddf78e05b0}" ma:internalName="TaxCatchAll" ma:showField="CatchAllData" ma:web="3813fb35-a89b-4a86-8b79-10b41df136d0">
      <xsd:complexType>
        <xsd:complexContent>
          <xsd:extension base="dms:MultiChoiceLookup">
            <xsd:sequence>
              <xsd:element name="Value" type="dms:Lookup" maxOccurs="unbounded" minOccurs="0" nillable="true"/>
            </xsd:sequence>
          </xsd:extension>
        </xsd:complexContent>
      </xsd:complexType>
    </xsd:element>
    <xsd:element name="TaxCatchAllLabel" ma:index="8" nillable="true" ma:displayName="Taxonomy Catch All Column1" ma:hidden="true" ma:list="{44767859-cb48-4d2f-bf2d-f0ddf78e05b0}" ma:internalName="TaxCatchAllLabel" ma:readOnly="true" ma:showField="CatchAllDataLabel" ma:web="3813fb35-a89b-4a86-8b79-10b41df136d0">
      <xsd:complexType>
        <xsd:complexContent>
          <xsd:extension base="dms:MultiChoiceLookup">
            <xsd:sequence>
              <xsd:element name="Value" type="dms:Lookup" maxOccurs="unbounded" minOccurs="0" nillable="true"/>
            </xsd:sequence>
          </xsd:extension>
        </xsd:complexContent>
      </xsd:complexType>
    </xsd:element>
    <xsd:element name="oa1a93a5a7ef480181db2f87de7cba9a" ma:index="9" nillable="true" ma:taxonomy="true" ma:internalName="oa1a93a5a7ef480181db2f87de7cba9a" ma:taxonomyFieldName="Directorate" ma:displayName="Directorate" ma:readOnly="false" ma:default="" ma:fieldId="{8a1a93a5-a7ef-4801-81db-2f87de7cba9a}" ma:sspId="301d8099-d132-40b0-ae0a-bd77b23f6837" ma:termSetId="feaa8650-d07a-48f6-97ac-c0e82e8cc1b5" ma:anchorId="00000000-0000-0000-0000-000000000000" ma:open="false" ma:isKeyword="false">
      <xsd:complexType>
        <xsd:sequence>
          <xsd:element ref="pc:Terms" minOccurs="0" maxOccurs="1"/>
        </xsd:sequence>
      </xsd:complexType>
    </xsd:element>
    <xsd:element name="f2321e7ae57145009a616bed4e4763a0" ma:index="11" nillable="true" ma:taxonomy="true" ma:internalName="f2321e7ae57145009a616bed4e4763a0" ma:taxonomyFieldName="OfstedDepartment" ma:displayName="Ofsted Department" ma:readOnly="false" ma:default="" ma:fieldId="{f2321e7a-e571-4500-9a61-6bed4e4763a0}" ma:sspId="301d8099-d132-40b0-ae0a-bd77b23f6837" ma:termSetId="feaa8650-d07a-48f6-97ac-c0e82e8cc1b5" ma:anchorId="00000000-0000-0000-0000-000000000000" ma:open="false" ma:isKeyword="false">
      <xsd:complexType>
        <xsd:sequence>
          <xsd:element ref="pc:Terms" minOccurs="0" maxOccurs="1"/>
        </xsd:sequence>
      </xsd:complexType>
    </xsd:element>
    <xsd:element name="jf9d5451340646c7809b6948a13e369a" ma:index="13" nillable="true" ma:taxonomy="true" ma:internalName="jf9d5451340646c7809b6948a13e369a" ma:taxonomyFieldName="OfstedTeam" ma:displayName="Ofsted Team" ma:readOnly="false" ma:default="" ma:fieldId="{3f9d5451-3406-46c7-809b-6948a13e369a}" ma:sspId="301d8099-d132-40b0-ae0a-bd77b23f6837" ma:termSetId="feaa8650-d07a-48f6-97ac-c0e82e8cc1b5" ma:anchorId="00000000-0000-0000-0000-000000000000" ma:open="false" ma:isKeyword="false">
      <xsd:complexType>
        <xsd:sequence>
          <xsd:element ref="pc:Terms" minOccurs="0" maxOccurs="1"/>
        </xsd:sequence>
      </xsd:complexType>
    </xsd:element>
    <xsd:element name="e89c4b80759c40b1b9d7062f4c2d89c9" ma:index="16" nillable="true" ma:taxonomy="true" ma:internalName="e89c4b80759c40b1b9d7062f4c2d89c9" ma:taxonomyFieldName="DocumentType" ma:displayName="Document Type" ma:readOnly="false" ma:default="" ma:fieldId="{e89c4b80-759c-40b1-b9d7-062f4c2d89c9}" ma:sspId="301d8099-d132-40b0-ae0a-bd77b23f6837" ma:termSetId="da3bd2f9-5d60-4585-8c46-4849b8568b18"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1 6 " ? > < D a t a M a s h u p   s q m i d = " 7 d 6 4 4 6 e 1 - 1 b 9 d - 4 1 8 a - 9 e 7 1 - b d 4 a b e 2 a 6 b d 3 "   x m l n s = " h t t p : / / s c h e m a s . m i c r o s o f t . c o m / D a t a M a s h u p " > A A A A A B Y D A A B Q S w M E F A A C A A g A q l h X V o 9 4 G z C m A A A A 9 g A A A B I A H A B D b 2 5 m a W c v U G F j a 2 F n Z S 5 4 b W w g o h g A K K A U A A A A A A A A A A A A A A A A A A A A A A A A A A A A h Y / B C o J A G I R f R f b u 7 m o Q J r 8 r 1 K F L Q h B E 1 2 X d d E l / w 1 3 T d + v Q I / U K G W V 1 6 z g z 3 8 D M / X q D d K g r 7 6 J b a x p M S E A 5 8 T S q J j d Y J K R z R z 8 i q Y C t V C d Z a G + E 0 c a D N Q k p n T v H j P V 9 T / s Z b d q C h Z w H 7 J B t d q r U t f Q N W i d R a f J p 5 f 9 b R M D + N U a E N O A R X U R z y o F N J m Q G v 0 A 4 7 n 2 m P y a s u s p 1 r R Y a / f U S 2 C S B v T + I B 1 B L A w Q U A A I A C A C q W F d W 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q l h X V i i K R 7 g O A A A A E Q A A A B M A H A B G b 3 J t d W x h c y 9 T Z W N 0 a W 9 u M S 5 t I K I Y A C i g F A A A A A A A A A A A A A A A A A A A A A A A A A A A A C t O T S 7 J z M 9 T C I b Q h t Y A U E s B A i 0 A F A A C A A g A q l h X V o 9 4 G z C m A A A A 9 g A A A B I A A A A A A A A A A A A A A A A A A A A A A E N v b m Z p Z y 9 Q Y W N r Y W d l L n h t b F B L A Q I t A B Q A A g A I A K p Y V 1 Y P y u m r p A A A A O k A A A A T A A A A A A A A A A A A A A A A A P I A A A B b Q 2 9 u d G V u d F 9 U e X B l c 1 0 u e G 1 s U E s B A i 0 A F A A C A A g A q l h X V i i K R 7 g O A A A A E Q A A A B M A A A A A A A A A A A A A A A A A 4 w E A A E Z v c m 1 1 b G F z L 1 N l Y 3 R p b 2 4 x L m 1 Q S w U G A A A A A A M A A w D C A A A A P g 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l w E A A A A A A A B 1 A 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G 7 H x 9 t g J 1 9 M m 8 R L v F I / D R k A A A A A A g A A A A A A A 2 Y A A M A A A A A Q A A A A 0 B / V S 6 V X 0 S f 7 g b T L 1 Y E O d Q A A A A A E g A A A o A A A A B A A A A D G M q 2 D U Y R Q Z t V A b u Q b n d S r U A A A A C l 4 U i 6 9 C c e l S U 0 s Q Z + g 8 S E z o q 9 w u B M H i D 6 m o r E S 3 u y c e s M C F Y 4 b b v w B n y 8 b 2 f a E 3 7 L i x + B / p 5 H a a z d I q 8 K K S W U 3 J K i v L J T 7 g 0 Z 0 S v k Y k h G + F A A A A E t 2 z + F 2 X 7 z U j g 6 o Z 0 s k r E q 0 9 + K z < / D a t a M a s h u p > 
</file>

<file path=customXml/itemProps1.xml><?xml version="1.0" encoding="utf-8"?>
<ds:datastoreItem xmlns:ds="http://schemas.openxmlformats.org/officeDocument/2006/customXml" ds:itemID="{582342F6-4C0B-469E-8ED0-04C5CAA2C2E6}">
  <ds:schemaRefs>
    <ds:schemaRef ds:uri="Microsoft.SharePoint.Taxonomy.ContentTypeSync"/>
  </ds:schemaRefs>
</ds:datastoreItem>
</file>

<file path=customXml/itemProps2.xml><?xml version="1.0" encoding="utf-8"?>
<ds:datastoreItem xmlns:ds="http://schemas.openxmlformats.org/officeDocument/2006/customXml" ds:itemID="{9673791D-9D44-454A-A2A9-6D1F8CF2E9CC}">
  <ds:schemaRefs>
    <ds:schemaRef ds:uri="http://purl.org/dc/terms/"/>
    <ds:schemaRef ds:uri="http://purl.org/dc/dcmitype/"/>
    <ds:schemaRef ds:uri="http://purl.org/dc/elements/1.1/"/>
    <ds:schemaRef ds:uri="http://schemas.microsoft.com/office/2006/metadata/properties"/>
    <ds:schemaRef ds:uri="http://schemas.microsoft.com/office/2006/documentManagement/types"/>
    <ds:schemaRef ds:uri="4d26f180-144a-42ee-8122-e88c3adfe28e"/>
    <ds:schemaRef ds:uri="http://schemas.microsoft.com/office/infopath/2007/PartnerControls"/>
    <ds:schemaRef ds:uri="http://schemas.openxmlformats.org/package/2006/metadata/core-properties"/>
    <ds:schemaRef ds:uri="http://www.w3.org/XML/1998/namespace"/>
  </ds:schemaRefs>
</ds:datastoreItem>
</file>

<file path=customXml/itemProps3.xml><?xml version="1.0" encoding="utf-8"?>
<ds:datastoreItem xmlns:ds="http://schemas.openxmlformats.org/officeDocument/2006/customXml" ds:itemID="{7378C60F-2821-4797-9BF0-4B777AFF4F9C}"/>
</file>

<file path=customXml/itemProps4.xml><?xml version="1.0" encoding="utf-8"?>
<ds:datastoreItem xmlns:ds="http://schemas.openxmlformats.org/officeDocument/2006/customXml" ds:itemID="{A71656CB-A6F7-48BB-9A9C-76503BEA6815}">
  <ds:schemaRefs>
    <ds:schemaRef ds:uri="http://schemas.microsoft.com/sharepoint/v3/contenttype/forms"/>
  </ds:schemaRefs>
</ds:datastoreItem>
</file>

<file path=customXml/itemProps5.xml><?xml version="1.0" encoding="utf-8"?>
<ds:datastoreItem xmlns:ds="http://schemas.openxmlformats.org/officeDocument/2006/customXml" ds:itemID="{151CC00F-7A0D-4CAA-A064-62E0AABA397E}">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44</vt:i4>
      </vt:variant>
      <vt:variant>
        <vt:lpstr>Named Ranges</vt:lpstr>
      </vt:variant>
      <vt:variant>
        <vt:i4>40</vt:i4>
      </vt:variant>
    </vt:vector>
  </HeadingPairs>
  <TitlesOfParts>
    <vt:vector size="84" baseType="lpstr">
      <vt:lpstr>Cover</vt:lpstr>
      <vt:lpstr>Contents</vt:lpstr>
      <vt:lpstr>Ranges</vt:lpstr>
      <vt:lpstr>Drop down Values</vt:lpstr>
      <vt:lpstr>ProvidersandPlaces</vt:lpstr>
      <vt:lpstr>Notes</vt:lpstr>
      <vt:lpstr>Table 1</vt:lpstr>
      <vt:lpstr>Table 2</vt:lpstr>
      <vt:lpstr>Table 3a</vt:lpstr>
      <vt:lpstr>JoinersandLeavers</vt:lpstr>
      <vt:lpstr>Table 3b</vt:lpstr>
      <vt:lpstr>HistoricJandL</vt:lpstr>
      <vt:lpstr>Table 4</vt:lpstr>
      <vt:lpstr>Chart 1</vt:lpstr>
      <vt:lpstr>EYR_most_recent_outcomes</vt:lpstr>
      <vt:lpstr>EYR_NCOR_MR</vt:lpstr>
      <vt:lpstr>EYR_INADQ_NCOR</vt:lpstr>
      <vt:lpstr>HistoricEYROE</vt:lpstr>
      <vt:lpstr>Table 5</vt:lpstr>
      <vt:lpstr>Table 6</vt:lpstr>
      <vt:lpstr>Table 7</vt:lpstr>
      <vt:lpstr>Table 8</vt:lpstr>
      <vt:lpstr>Table 9</vt:lpstr>
      <vt:lpstr>EYR_actions_and_recommendations</vt:lpstr>
      <vt:lpstr>Table 10</vt:lpstr>
      <vt:lpstr>LeftEYRRegister_insp_only</vt:lpstr>
      <vt:lpstr>Table 11</vt:lpstr>
      <vt:lpstr>Table 12</vt:lpstr>
      <vt:lpstr>CR_most_recent_outcome</vt:lpstr>
      <vt:lpstr>Table 13</vt:lpstr>
      <vt:lpstr>Chart 2</vt:lpstr>
      <vt:lpstr>Chart2_Data</vt:lpstr>
      <vt:lpstr>EYFULL_in_period</vt:lpstr>
      <vt:lpstr>Table 14</vt:lpstr>
      <vt:lpstr>CR_insp_in_period</vt:lpstr>
      <vt:lpstr>Table 15</vt:lpstr>
      <vt:lpstr>Table 16</vt:lpstr>
      <vt:lpstr>Table 17</vt:lpstr>
      <vt:lpstr>Table 18</vt:lpstr>
      <vt:lpstr>Table 19</vt:lpstr>
      <vt:lpstr>Chart 3</vt:lpstr>
      <vt:lpstr>Table 20</vt:lpstr>
      <vt:lpstr>Reg_events_in_period</vt:lpstr>
      <vt:lpstr>Chart3_data</vt:lpstr>
      <vt:lpstr>Actions_Recommendations</vt:lpstr>
      <vt:lpstr>Chart2Source</vt:lpstr>
      <vt:lpstr>CR_insp_in_period</vt:lpstr>
      <vt:lpstr>CR_Most_recent_outcome</vt:lpstr>
      <vt:lpstr>current_quarter</vt:lpstr>
      <vt:lpstr>dates</vt:lpstr>
      <vt:lpstr>EE</vt:lpstr>
      <vt:lpstr>EM</vt:lpstr>
      <vt:lpstr>ENG</vt:lpstr>
      <vt:lpstr>EY_provision</vt:lpstr>
      <vt:lpstr>EYFULL_in_period</vt:lpstr>
      <vt:lpstr>eyr</vt:lpstr>
      <vt:lpstr>EYR_INADQ_NCOR</vt:lpstr>
      <vt:lpstr>EYR_most_recent_outcomes</vt:lpstr>
      <vt:lpstr>EYR_NCOR_MR</vt:lpstr>
      <vt:lpstr>EYR_provision</vt:lpstr>
      <vt:lpstr>'Drop down Values'!GOR</vt:lpstr>
      <vt:lpstr>GOR_PP</vt:lpstr>
      <vt:lpstr>HistoricEYROE</vt:lpstr>
      <vt:lpstr>HistoricJandL!HistoricJandL</vt:lpstr>
      <vt:lpstr>'Table 3b'!HistoricJandL</vt:lpstr>
      <vt:lpstr>'Table 4'!JL_select</vt:lpstr>
      <vt:lpstr>JL_select</vt:lpstr>
      <vt:lpstr>joinersandleavers</vt:lpstr>
      <vt:lpstr>LeftEYRRegister_insp_only</vt:lpstr>
      <vt:lpstr>LocalAuthority</vt:lpstr>
      <vt:lpstr>lon</vt:lpstr>
      <vt:lpstr>NE</vt:lpstr>
      <vt:lpstr>Not_eyr</vt:lpstr>
      <vt:lpstr>NR</vt:lpstr>
      <vt:lpstr>NW</vt:lpstr>
      <vt:lpstr>period_pp</vt:lpstr>
      <vt:lpstr>PP_LA_select</vt:lpstr>
      <vt:lpstr>prov_final</vt:lpstr>
      <vt:lpstr>ProvidersandPlaces</vt:lpstr>
      <vt:lpstr>Registers</vt:lpstr>
      <vt:lpstr>SE</vt:lpstr>
      <vt:lpstr>SW</vt:lpstr>
      <vt:lpstr>WM</vt:lpstr>
      <vt:lpstr>YH</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Childcare providers and inspections charts and tables as at 31 August 2022</dc:title>
  <dc:subject/>
  <dc:creator>Ofsted</dc:creator>
  <cp:keywords>Early Years, Childcare providers, Inspections, Official Statistics, Ofsted</cp:keywords>
  <dc:description/>
  <cp:lastModifiedBy>Richard Smith</cp:lastModifiedBy>
  <cp:revision/>
  <dcterms:created xsi:type="dcterms:W3CDTF">2018-10-03T14:58:48Z</dcterms:created>
  <dcterms:modified xsi:type="dcterms:W3CDTF">2023-03-01T11:34:42Z</dcterms:modified>
  <cp:category>Official Statistics</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0x0101009C2B7C2BCED2CC498D2131C55000F4270200E54FDC13026C4149A1DE54EE08F105C2</vt:lpwstr>
  </property>
  <property fmtid="{D5CDD505-2E9C-101B-9397-08002B2CF9AE}" pid="3" name="OfstedDepartment">
    <vt:lpwstr/>
  </property>
  <property fmtid="{D5CDD505-2E9C-101B-9397-08002B2CF9AE}" pid="4" name="Directorate">
    <vt:lpwstr/>
  </property>
  <property fmtid="{D5CDD505-2E9C-101B-9397-08002B2CF9AE}" pid="5" name="OfstedTeam">
    <vt:lpwstr/>
  </property>
  <property fmtid="{D5CDD505-2E9C-101B-9397-08002B2CF9AE}" pid="6" name="DocumentType">
    <vt:lpwstr/>
  </property>
  <property fmtid="{D5CDD505-2E9C-101B-9397-08002B2CF9AE}" pid="7" name="SharedWithUsers">
    <vt:lpwstr>97;#Austen Norris;#101;#Lucy Conway;#425;#Fiona Lewis;#30;#Anita Patel;#566;#Rebecca Wattiau;#1028;#Rebecca Vincent;#87;#Helen Woodley;#838;#Chris Dinham;#1033;#Hollie France;#345;#Richard Smith;#252;#Giada Maugeri</vt:lpwstr>
  </property>
  <property fmtid="{D5CDD505-2E9C-101B-9397-08002B2CF9AE}" pid="8" name="MediaServiceImageTags">
    <vt:lpwstr/>
  </property>
  <property fmtid="{D5CDD505-2E9C-101B-9397-08002B2CF9AE}" pid="9" name="lcf76f155ced4ddcb4097134ff3c332f">
    <vt:lpwstr/>
  </property>
</Properties>
</file>